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hidePivotFieldList="1"/>
  <mc:AlternateContent xmlns:mc="http://schemas.openxmlformats.org/markup-compatibility/2006">
    <mc:Choice Requires="x15">
      <x15ac:absPath xmlns:x15ac="http://schemas.microsoft.com/office/spreadsheetml/2010/11/ac" url="F:\AEG\SAS\Clients\PG&amp;E\31297-40-00 Statewide CBP 2018-2020\PY2021 Analysis\AA Report\FINAL Public Table Generators\"/>
    </mc:Choice>
  </mc:AlternateContent>
  <xr:revisionPtr revIDLastSave="0" documentId="13_ncr:1_{7BD867FB-7D67-45B7-8960-6443E143F3A4}" xr6:coauthVersionLast="47" xr6:coauthVersionMax="47" xr10:uidLastSave="{00000000-0000-0000-0000-000000000000}"/>
  <bookViews>
    <workbookView xWindow="19090" yWindow="-110" windowWidth="19420" windowHeight="10420" activeTab="1" xr2:uid="{00000000-000D-0000-FFFF-FFFF00000000}"/>
  </bookViews>
  <sheets>
    <sheet name="Table - Residential" sheetId="7" r:id="rId1"/>
    <sheet name="Table - Non-Residential" sheetId="2" r:id="rId2"/>
    <sheet name="Temp" sheetId="5" state="hidden" r:id="rId3"/>
    <sheet name="Temp_R" sheetId="8" state="hidden" r:id="rId4"/>
    <sheet name="Names" sheetId="3" state="hidden" r:id="rId5"/>
    <sheet name="NonRes Data" sheetId="1" state="hidden" r:id="rId6"/>
    <sheet name="Res Data" sheetId="6" state="hidden" r:id="rId7"/>
  </sheets>
  <definedNames>
    <definedName name="_xlnm._FilterDatabase" localSheetId="5" hidden="1">'NonRes Data'!$A$1:$DP$3870</definedName>
    <definedName name="_xlnm._FilterDatabase" localSheetId="6" hidden="1">'Res Data'!$A$1:$DM$43</definedName>
    <definedName name="_xlnm._FilterDatabase" localSheetId="2" hidden="1">Temp!#REF!</definedName>
    <definedName name="Aggregator">'Table - Non-Residential'!$B$16</definedName>
    <definedName name="Aggregators">Names!$D$2:$D$11</definedName>
    <definedName name="AutoDR">'Table - Non-Residential'!$B$19</definedName>
    <definedName name="AutoDRs">Names!$F$2:$F$4</definedName>
    <definedName name="Data">'NonRes Data'!$A:$DP</definedName>
    <definedName name="Data_Headers">'NonRes Data'!$A$1:$DP$1</definedName>
    <definedName name="Date">'Table - Non-Residential'!$B$8</definedName>
    <definedName name="DualDR">'Table - Non-Residential'!$B$20</definedName>
    <definedName name="DualDRs">Names!$G$2</definedName>
    <definedName name="Event_Days">OFFSET(Temp!$A$1, 1, MATCH("Event Days ("&amp;Product&amp;") ", Temp!$1:$1, 0)-1, COUNTA(OFFSET(Temp!$A:$A, 0, MATCH("Event Days ("&amp;Product&amp;") ", Temp!$1:$1, 0)-1))-1, 1)</definedName>
    <definedName name="EventWindow">'Table - Non-Residential'!$B$9</definedName>
    <definedName name="EventWindows">OFFSET(Temp!$A$1, 1, MATCH("Event Window", Temp!$1:$1, 0)-1, COUNTIFS(Temp!$K:$K,Product,Temp!$L:$L,Date)+1, 1)</definedName>
    <definedName name="Industries">Names!$E$2:$E$10</definedName>
    <definedName name="Industry">'Table - Non-Residential'!$B$18</definedName>
    <definedName name="LCA">'Table - Non-Residential'!$B$15</definedName>
    <definedName name="LCAs">Names!$C$2:$C$10</definedName>
    <definedName name="Lookup_Key">Names!$N$1</definedName>
    <definedName name="Lookup_Segment">Names!$N$2</definedName>
    <definedName name="Product">'Table - Non-Residential'!$B$7</definedName>
    <definedName name="Products">Names!$B$2:$B$7</definedName>
    <definedName name="R_Aggregator">'Table - Residential'!$B$15</definedName>
    <definedName name="R_Aggregators">Names!$D$26:$D$26</definedName>
    <definedName name="R_CARE">'Table - Residential'!$B$16</definedName>
    <definedName name="R_CAREs">Names!$E$26</definedName>
    <definedName name="R_Data">'Res Data'!$A:$DM</definedName>
    <definedName name="R_DataHeaders">'Res Data'!$A$1:$DM$1</definedName>
    <definedName name="R_Date">'Table - Residential'!$B$8</definedName>
    <definedName name="R_Event_Days" localSheetId="0">Temp_R!$B$2:$B$14</definedName>
    <definedName name="R_EventWindow">'Table - Residential'!$B$9</definedName>
    <definedName name="R_EventWindows" localSheetId="0">Temp_R!$C$2:$C$4</definedName>
    <definedName name="R_LCA">'Table - Residential'!$B$14</definedName>
    <definedName name="R_LCAs">Names!$C$26:$C$28</definedName>
    <definedName name="R_Lookup_Key">Names!$N$25</definedName>
    <definedName name="R_Lookup_Segment">Names!$N$26</definedName>
    <definedName name="R_Product">'Table - Residential'!$B$7</definedName>
    <definedName name="R_Products">Names!$B$26</definedName>
    <definedName name="R_ResultType">'Table - Residential'!$B$6</definedName>
    <definedName name="R_sublap">'Table - Residential'!$B$13</definedName>
    <definedName name="R_sublaps">Names!$F$26:$F$28</definedName>
    <definedName name="ResultType">'Table - Non-Residential'!$B$6</definedName>
    <definedName name="SASize">'Table - Non-Residential'!$B$17</definedName>
    <definedName name="SizeDesc">Names!$H$2:$H$5</definedName>
    <definedName name="Sublap">'Table - Non-Residential'!$B$14</definedName>
    <definedName name="Sublaps">Names!$J$2:$J$16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 i="5" l="1"/>
  <c r="J95" i="5"/>
  <c r="M95" i="5"/>
  <c r="M2" i="5" l="1"/>
  <c r="A12" i="1"/>
  <c r="A11"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2" i="6"/>
  <c r="N33" i="3"/>
  <c r="N32" i="3"/>
  <c r="N30" i="3"/>
  <c r="N29" i="3"/>
  <c r="N28" i="3"/>
  <c r="N27" i="3"/>
  <c r="P54" i="3"/>
  <c r="P55" i="3"/>
  <c r="P56" i="3"/>
  <c r="P57" i="3"/>
  <c r="P53" i="3"/>
  <c r="B9" i="7"/>
  <c r="N34" i="3" s="1"/>
  <c r="E14" i="8"/>
  <c r="H14" i="8"/>
  <c r="C3" i="8" s="1"/>
  <c r="H10" i="8"/>
  <c r="H11" i="8"/>
  <c r="H12" i="8"/>
  <c r="H13" i="8"/>
  <c r="E10" i="8"/>
  <c r="E11" i="8"/>
  <c r="E12" i="8"/>
  <c r="E13" i="8"/>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0" i="1"/>
  <c r="A9" i="1"/>
  <c r="A8" i="1"/>
  <c r="A7" i="1"/>
  <c r="A6" i="1"/>
  <c r="A5" i="1"/>
  <c r="A4" i="1"/>
  <c r="A3" i="1"/>
  <c r="N13" i="3"/>
  <c r="N15" i="3" s="1"/>
  <c r="N11" i="3"/>
  <c r="N12" i="3"/>
  <c r="J3" i="5"/>
  <c r="M3" i="5"/>
  <c r="J4" i="5"/>
  <c r="M4" i="5"/>
  <c r="J5" i="5"/>
  <c r="M5" i="5"/>
  <c r="J6" i="5"/>
  <c r="M6" i="5"/>
  <c r="J7" i="5"/>
  <c r="M7" i="5"/>
  <c r="J8" i="5"/>
  <c r="M8" i="5"/>
  <c r="J9" i="5"/>
  <c r="M9" i="5"/>
  <c r="J10" i="5"/>
  <c r="M10" i="5"/>
  <c r="J11" i="5"/>
  <c r="M11" i="5"/>
  <c r="J12" i="5"/>
  <c r="M12" i="5"/>
  <c r="J13" i="5"/>
  <c r="M13" i="5"/>
  <c r="J14" i="5"/>
  <c r="M14" i="5"/>
  <c r="J15" i="5"/>
  <c r="M15" i="5"/>
  <c r="J16" i="5"/>
  <c r="M16" i="5"/>
  <c r="J17" i="5"/>
  <c r="M17" i="5"/>
  <c r="J18" i="5"/>
  <c r="M18" i="5"/>
  <c r="J19" i="5"/>
  <c r="M19" i="5"/>
  <c r="J20" i="5"/>
  <c r="M20" i="5"/>
  <c r="J21" i="5"/>
  <c r="M21" i="5"/>
  <c r="J22" i="5"/>
  <c r="M22" i="5"/>
  <c r="J23" i="5"/>
  <c r="M23" i="5"/>
  <c r="J24" i="5"/>
  <c r="M24" i="5"/>
  <c r="J25" i="5"/>
  <c r="M25" i="5"/>
  <c r="J26" i="5"/>
  <c r="M26" i="5"/>
  <c r="J27" i="5"/>
  <c r="M27" i="5"/>
  <c r="J28" i="5"/>
  <c r="M28" i="5"/>
  <c r="J29" i="5"/>
  <c r="M29" i="5"/>
  <c r="J30" i="5"/>
  <c r="M30" i="5"/>
  <c r="J31" i="5"/>
  <c r="M31" i="5"/>
  <c r="J32" i="5"/>
  <c r="M32" i="5"/>
  <c r="J33" i="5"/>
  <c r="M33" i="5"/>
  <c r="J34" i="5"/>
  <c r="M34" i="5"/>
  <c r="J35" i="5"/>
  <c r="M35" i="5"/>
  <c r="J36" i="5"/>
  <c r="M36" i="5"/>
  <c r="J37" i="5"/>
  <c r="M37" i="5"/>
  <c r="J38" i="5"/>
  <c r="M38" i="5"/>
  <c r="J39" i="5"/>
  <c r="M39" i="5"/>
  <c r="J40" i="5"/>
  <c r="M40" i="5"/>
  <c r="J41" i="5"/>
  <c r="M41" i="5"/>
  <c r="J42" i="5"/>
  <c r="M42" i="5"/>
  <c r="J43" i="5"/>
  <c r="M43" i="5"/>
  <c r="J44" i="5"/>
  <c r="M44" i="5"/>
  <c r="J45" i="5"/>
  <c r="M45" i="5"/>
  <c r="J46" i="5"/>
  <c r="M46" i="5"/>
  <c r="J47" i="5"/>
  <c r="M47" i="5"/>
  <c r="J48" i="5"/>
  <c r="M48" i="5"/>
  <c r="J49" i="5"/>
  <c r="M49" i="5"/>
  <c r="J50" i="5"/>
  <c r="M50" i="5"/>
  <c r="J51" i="5"/>
  <c r="M51" i="5"/>
  <c r="J52" i="5"/>
  <c r="M52" i="5"/>
  <c r="J53" i="5"/>
  <c r="M53" i="5"/>
  <c r="J54" i="5"/>
  <c r="M54" i="5"/>
  <c r="J55" i="5"/>
  <c r="M55" i="5"/>
  <c r="J56" i="5"/>
  <c r="M56" i="5"/>
  <c r="J57" i="5"/>
  <c r="M57" i="5"/>
  <c r="J58" i="5"/>
  <c r="M58" i="5"/>
  <c r="J59" i="5"/>
  <c r="M59" i="5"/>
  <c r="J60" i="5"/>
  <c r="M60" i="5"/>
  <c r="J61" i="5"/>
  <c r="M61" i="5"/>
  <c r="J62" i="5"/>
  <c r="M62" i="5"/>
  <c r="J63" i="5"/>
  <c r="M63" i="5"/>
  <c r="J64" i="5"/>
  <c r="M64" i="5"/>
  <c r="J65" i="5"/>
  <c r="M65" i="5"/>
  <c r="J66" i="5"/>
  <c r="M66" i="5"/>
  <c r="J67" i="5"/>
  <c r="M67" i="5"/>
  <c r="J68" i="5"/>
  <c r="M68" i="5"/>
  <c r="J69" i="5"/>
  <c r="M69" i="5"/>
  <c r="J70" i="5"/>
  <c r="M70" i="5"/>
  <c r="J71" i="5"/>
  <c r="M71" i="5"/>
  <c r="J72" i="5"/>
  <c r="M72" i="5"/>
  <c r="J73" i="5"/>
  <c r="M73" i="5"/>
  <c r="J74" i="5"/>
  <c r="M74" i="5"/>
  <c r="J75" i="5"/>
  <c r="M75" i="5"/>
  <c r="J76" i="5"/>
  <c r="M76" i="5"/>
  <c r="J77" i="5"/>
  <c r="M77" i="5"/>
  <c r="J78" i="5"/>
  <c r="M78" i="5"/>
  <c r="J79" i="5"/>
  <c r="M79" i="5"/>
  <c r="J80" i="5"/>
  <c r="M80" i="5"/>
  <c r="J81" i="5"/>
  <c r="M81" i="5"/>
  <c r="J82" i="5"/>
  <c r="M82" i="5"/>
  <c r="J83" i="5"/>
  <c r="M83" i="5"/>
  <c r="J84" i="5"/>
  <c r="M84" i="5"/>
  <c r="J85" i="5"/>
  <c r="M85" i="5"/>
  <c r="J86" i="5"/>
  <c r="M86" i="5"/>
  <c r="J87" i="5"/>
  <c r="M87" i="5"/>
  <c r="J88" i="5"/>
  <c r="M88" i="5"/>
  <c r="J89" i="5"/>
  <c r="M89" i="5"/>
  <c r="J90" i="5"/>
  <c r="M90" i="5"/>
  <c r="J91" i="5"/>
  <c r="M91" i="5"/>
  <c r="J92" i="5"/>
  <c r="M92" i="5"/>
  <c r="J93" i="5"/>
  <c r="M93" i="5"/>
  <c r="J94" i="5"/>
  <c r="M94" i="5"/>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2" i="3"/>
  <c r="N9" i="3"/>
  <c r="N8" i="3"/>
  <c r="N7" i="3"/>
  <c r="N6" i="3"/>
  <c r="N5" i="3"/>
  <c r="N4" i="3"/>
  <c r="N3" i="3"/>
  <c r="N26" i="3" l="1"/>
  <c r="N36" i="3"/>
  <c r="N35" i="3"/>
  <c r="N14" i="3"/>
  <c r="N2" i="3"/>
  <c r="J2" i="5"/>
  <c r="H5" i="5" l="1"/>
  <c r="H4" i="5"/>
  <c r="H3" i="5"/>
  <c r="H6" i="5"/>
  <c r="N25" i="3"/>
  <c r="N1" i="3"/>
  <c r="E3" i="8"/>
  <c r="E4" i="8"/>
  <c r="E5" i="8"/>
  <c r="E6" i="8"/>
  <c r="E7" i="8"/>
  <c r="E8" i="8"/>
  <c r="E9" i="8"/>
  <c r="E2" i="8"/>
  <c r="C4" i="8" s="1"/>
  <c r="C2" i="8"/>
  <c r="H9" i="8"/>
  <c r="H8" i="8"/>
  <c r="H7" i="8"/>
  <c r="H6" i="8"/>
  <c r="H5" i="8"/>
  <c r="H4" i="8"/>
  <c r="H3" i="8"/>
  <c r="H2" i="8"/>
  <c r="I39" i="7"/>
  <c r="G39" i="7"/>
  <c r="F39" i="7"/>
  <c r="E39" i="7"/>
  <c r="I12" i="7"/>
  <c r="G12" i="7"/>
  <c r="F12" i="7"/>
  <c r="E12" i="7"/>
  <c r="A3" i="7"/>
  <c r="D9" i="2" l="1"/>
  <c r="D9" i="7"/>
  <c r="O38" i="7"/>
  <c r="O36" i="7"/>
  <c r="O34" i="7"/>
  <c r="O32" i="7"/>
  <c r="O30" i="7"/>
  <c r="O28" i="7"/>
  <c r="O26" i="7"/>
  <c r="O24" i="7"/>
  <c r="H38" i="7"/>
  <c r="H36" i="7"/>
  <c r="H34" i="7"/>
  <c r="H32" i="7"/>
  <c r="H30" i="7"/>
  <c r="H28" i="7"/>
  <c r="H26" i="7"/>
  <c r="O22" i="7"/>
  <c r="O20" i="7"/>
  <c r="O18" i="7"/>
  <c r="O16" i="7"/>
  <c r="H24" i="7"/>
  <c r="H22" i="7"/>
  <c r="H20" i="7"/>
  <c r="H18" i="7"/>
  <c r="H16" i="7"/>
  <c r="O37" i="7"/>
  <c r="O35" i="7"/>
  <c r="O33" i="7"/>
  <c r="O31" i="7"/>
  <c r="O29" i="7"/>
  <c r="O27" i="7"/>
  <c r="O25" i="7"/>
  <c r="H37" i="7"/>
  <c r="H35" i="7"/>
  <c r="H33" i="7"/>
  <c r="H31" i="7"/>
  <c r="H29" i="7"/>
  <c r="H27" i="7"/>
  <c r="H25" i="7"/>
  <c r="O23" i="7"/>
  <c r="O21" i="7"/>
  <c r="O19" i="7"/>
  <c r="O17" i="7"/>
  <c r="H23" i="7"/>
  <c r="H21" i="7"/>
  <c r="H19" i="7"/>
  <c r="H17" i="7"/>
  <c r="I4" i="7"/>
  <c r="D11" i="7"/>
  <c r="I5" i="7"/>
  <c r="G38" i="7" s="1"/>
  <c r="H6" i="7"/>
  <c r="O15" i="7"/>
  <c r="F7" i="7"/>
  <c r="H15" i="7"/>
  <c r="H7" i="7"/>
  <c r="F6" i="7"/>
  <c r="B10" i="2"/>
  <c r="H26" i="2"/>
  <c r="H35" i="2"/>
  <c r="H6" i="2"/>
  <c r="H19" i="2"/>
  <c r="H29" i="2"/>
  <c r="O33" i="2"/>
  <c r="H32" i="2"/>
  <c r="H27" i="2"/>
  <c r="H22" i="2"/>
  <c r="I4" i="2"/>
  <c r="O32" i="2"/>
  <c r="H21" i="2"/>
  <c r="H36" i="2"/>
  <c r="H24" i="2"/>
  <c r="H34" i="2"/>
  <c r="H18" i="2"/>
  <c r="H37" i="2"/>
  <c r="H28" i="2"/>
  <c r="O27" i="2"/>
  <c r="H16" i="2"/>
  <c r="O17" i="2"/>
  <c r="H17" i="2"/>
  <c r="H23" i="2"/>
  <c r="O16" i="2"/>
  <c r="O35" i="2"/>
  <c r="O24" i="2"/>
  <c r="O20" i="2"/>
  <c r="H30" i="2"/>
  <c r="H25" i="2"/>
  <c r="H31" i="2"/>
  <c r="O18" i="2"/>
  <c r="O29" i="2"/>
  <c r="H20" i="2"/>
  <c r="O26" i="2"/>
  <c r="O37" i="2"/>
  <c r="I5" i="2"/>
  <c r="F21" i="2" s="1"/>
  <c r="O34" i="2"/>
  <c r="O22" i="2"/>
  <c r="H38" i="2"/>
  <c r="H33" i="2"/>
  <c r="H39" i="2"/>
  <c r="O19" i="2"/>
  <c r="O30" i="2"/>
  <c r="O21" i="2"/>
  <c r="O28" i="2"/>
  <c r="O31" i="2"/>
  <c r="O36" i="2"/>
  <c r="O39" i="2"/>
  <c r="O38" i="2"/>
  <c r="O25" i="2"/>
  <c r="O23" i="2"/>
  <c r="F7" i="2"/>
  <c r="D12" i="2"/>
  <c r="H7" i="2"/>
  <c r="F6" i="2"/>
  <c r="C6" i="8"/>
  <c r="C5" i="8"/>
  <c r="F36" i="2" l="1"/>
  <c r="G18" i="2"/>
  <c r="F26" i="2"/>
  <c r="G33" i="2"/>
  <c r="G23" i="2"/>
  <c r="G25" i="2"/>
  <c r="G30" i="2"/>
  <c r="F34" i="2"/>
  <c r="F28" i="2"/>
  <c r="F16" i="2"/>
  <c r="G19" i="2"/>
  <c r="G26" i="2"/>
  <c r="G20" i="2"/>
  <c r="F29" i="2"/>
  <c r="F23" i="2"/>
  <c r="G16" i="2"/>
  <c r="G39" i="2"/>
  <c r="F33" i="2"/>
  <c r="G35" i="2"/>
  <c r="G36" i="2"/>
  <c r="F35" i="2"/>
  <c r="F17" i="2"/>
  <c r="G32" i="2"/>
  <c r="F18" i="2"/>
  <c r="F38" i="2"/>
  <c r="F20" i="2"/>
  <c r="G17" i="2"/>
  <c r="F22" i="2"/>
  <c r="F37" i="2"/>
  <c r="G31" i="2"/>
  <c r="F30" i="2"/>
  <c r="G22" i="2"/>
  <c r="G28" i="2"/>
  <c r="F39" i="2"/>
  <c r="G21" i="2"/>
  <c r="F25" i="2"/>
  <c r="G24" i="2"/>
  <c r="G27" i="2"/>
  <c r="G38" i="2"/>
  <c r="G29" i="2"/>
  <c r="F32" i="2"/>
  <c r="F24" i="2"/>
  <c r="G34" i="2"/>
  <c r="F31" i="2"/>
  <c r="G37" i="2"/>
  <c r="F27" i="2"/>
  <c r="F19" i="2"/>
  <c r="F29" i="7"/>
  <c r="F24" i="7"/>
  <c r="N38" i="7"/>
  <c r="L38" i="7"/>
  <c r="I38" i="7"/>
  <c r="M38" i="7"/>
  <c r="J38" i="7"/>
  <c r="K38" i="7"/>
  <c r="F23" i="7"/>
  <c r="F15" i="7"/>
  <c r="G31" i="7"/>
  <c r="G18" i="7"/>
  <c r="F34" i="7"/>
  <c r="F30" i="7"/>
  <c r="G17" i="7"/>
  <c r="G33" i="7"/>
  <c r="F31" i="7"/>
  <c r="G20" i="7"/>
  <c r="F36" i="7"/>
  <c r="G26" i="7"/>
  <c r="F16" i="7"/>
  <c r="G28" i="7"/>
  <c r="G21" i="7"/>
  <c r="G37" i="7"/>
  <c r="F18" i="7"/>
  <c r="G24" i="7"/>
  <c r="F33" i="7"/>
  <c r="G30" i="7"/>
  <c r="F17" i="7"/>
  <c r="G19" i="7"/>
  <c r="F38" i="7"/>
  <c r="E38" i="7" s="1"/>
  <c r="G23" i="7"/>
  <c r="F25" i="7"/>
  <c r="F20" i="7"/>
  <c r="F26" i="7"/>
  <c r="G32" i="7"/>
  <c r="F19" i="7"/>
  <c r="G35" i="7"/>
  <c r="G22" i="7"/>
  <c r="F27" i="7"/>
  <c r="G25" i="7"/>
  <c r="G15" i="7"/>
  <c r="N15" i="7" s="1"/>
  <c r="F22" i="7"/>
  <c r="F28" i="7"/>
  <c r="G34" i="7"/>
  <c r="F21" i="7"/>
  <c r="G27" i="7"/>
  <c r="F35" i="7"/>
  <c r="G36" i="7"/>
  <c r="F37" i="7"/>
  <c r="G29" i="7"/>
  <c r="G16" i="7"/>
  <c r="F32" i="7"/>
  <c r="O43" i="7"/>
  <c r="H43" i="7"/>
  <c r="H42" i="7"/>
  <c r="E32" i="7" l="1"/>
  <c r="E20" i="7"/>
  <c r="E15" i="7"/>
  <c r="E24" i="7"/>
  <c r="J15" i="7"/>
  <c r="I15" i="7"/>
  <c r="K15" i="7"/>
  <c r="L15" i="7"/>
  <c r="M15" i="7"/>
  <c r="E37" i="7"/>
  <c r="E29" i="7"/>
  <c r="E26" i="7"/>
  <c r="E33" i="7"/>
  <c r="E28" i="7"/>
  <c r="E36" i="7"/>
  <c r="E35" i="7"/>
  <c r="E31" i="7"/>
  <c r="N25" i="7"/>
  <c r="K25" i="7"/>
  <c r="I25" i="7"/>
  <c r="J25" i="7"/>
  <c r="M25" i="7"/>
  <c r="L25" i="7"/>
  <c r="E25" i="7"/>
  <c r="E18" i="7"/>
  <c r="N27" i="7"/>
  <c r="I27" i="7"/>
  <c r="J27" i="7"/>
  <c r="M27" i="7"/>
  <c r="L27" i="7"/>
  <c r="K27" i="7"/>
  <c r="E27" i="7"/>
  <c r="K23" i="7"/>
  <c r="N23" i="7"/>
  <c r="I23" i="7"/>
  <c r="M23" i="7"/>
  <c r="J23" i="7"/>
  <c r="L23" i="7"/>
  <c r="I37" i="7"/>
  <c r="K37" i="7"/>
  <c r="L37" i="7"/>
  <c r="M37" i="7"/>
  <c r="N37" i="7"/>
  <c r="J37" i="7"/>
  <c r="N33" i="7"/>
  <c r="I33" i="7"/>
  <c r="J33" i="7"/>
  <c r="L33" i="7"/>
  <c r="K33" i="7"/>
  <c r="M33" i="7"/>
  <c r="E23" i="7"/>
  <c r="N22" i="7"/>
  <c r="L22" i="7"/>
  <c r="J22" i="7"/>
  <c r="K22" i="7"/>
  <c r="M22" i="7"/>
  <c r="I22" i="7"/>
  <c r="N17" i="7"/>
  <c r="L17" i="7"/>
  <c r="M17" i="7"/>
  <c r="I17" i="7"/>
  <c r="J17" i="7"/>
  <c r="K17" i="7"/>
  <c r="E22" i="7"/>
  <c r="I21" i="7"/>
  <c r="K21" i="7"/>
  <c r="M21" i="7"/>
  <c r="N21" i="7"/>
  <c r="J21" i="7"/>
  <c r="L21" i="7"/>
  <c r="E21" i="7"/>
  <c r="N35" i="7"/>
  <c r="I35" i="7"/>
  <c r="M35" i="7"/>
  <c r="J35" i="7"/>
  <c r="L35" i="7"/>
  <c r="K35" i="7"/>
  <c r="N19" i="7"/>
  <c r="L19" i="7"/>
  <c r="I19" i="7"/>
  <c r="M19" i="7"/>
  <c r="J19" i="7"/>
  <c r="K19" i="7"/>
  <c r="L28" i="7"/>
  <c r="J28" i="7"/>
  <c r="M28" i="7"/>
  <c r="N28" i="7"/>
  <c r="I28" i="7"/>
  <c r="K28" i="7"/>
  <c r="E30" i="7"/>
  <c r="M16" i="7"/>
  <c r="I16" i="7"/>
  <c r="N16" i="7"/>
  <c r="K16" i="7"/>
  <c r="L16" i="7"/>
  <c r="J16" i="7"/>
  <c r="I34" i="7"/>
  <c r="M34" i="7"/>
  <c r="K34" i="7"/>
  <c r="N34" i="7"/>
  <c r="J34" i="7"/>
  <c r="L34" i="7"/>
  <c r="E19" i="7"/>
  <c r="E17" i="7"/>
  <c r="E16" i="7"/>
  <c r="I29" i="7"/>
  <c r="K29" i="7"/>
  <c r="J29" i="7"/>
  <c r="L29" i="7"/>
  <c r="M29" i="7"/>
  <c r="N29" i="7"/>
  <c r="N32" i="7"/>
  <c r="I32" i="7"/>
  <c r="J32" i="7"/>
  <c r="L32" i="7"/>
  <c r="M32" i="7"/>
  <c r="K32" i="7"/>
  <c r="N30" i="7"/>
  <c r="J30" i="7"/>
  <c r="K30" i="7"/>
  <c r="M30" i="7"/>
  <c r="L30" i="7"/>
  <c r="I30" i="7"/>
  <c r="I26" i="7"/>
  <c r="K26" i="7"/>
  <c r="L26" i="7"/>
  <c r="M26" i="7"/>
  <c r="N26" i="7"/>
  <c r="J26" i="7"/>
  <c r="E34" i="7"/>
  <c r="I18" i="7"/>
  <c r="L18" i="7"/>
  <c r="J18" i="7"/>
  <c r="K18" i="7"/>
  <c r="M18" i="7"/>
  <c r="N18" i="7"/>
  <c r="L36" i="7"/>
  <c r="J36" i="7"/>
  <c r="K36" i="7"/>
  <c r="M36" i="7"/>
  <c r="I36" i="7"/>
  <c r="N36" i="7"/>
  <c r="M24" i="7"/>
  <c r="I24" i="7"/>
  <c r="K24" i="7"/>
  <c r="L24" i="7"/>
  <c r="J24" i="7"/>
  <c r="N24" i="7"/>
  <c r="L20" i="7"/>
  <c r="I20" i="7"/>
  <c r="K20" i="7"/>
  <c r="M20" i="7"/>
  <c r="N20" i="7"/>
  <c r="J20" i="7"/>
  <c r="K31" i="7"/>
  <c r="L31" i="7"/>
  <c r="M31" i="7"/>
  <c r="J31" i="7"/>
  <c r="I31" i="7"/>
  <c r="N31" i="7"/>
  <c r="F43" i="7"/>
  <c r="G43" i="7"/>
  <c r="N43" i="7" s="1"/>
  <c r="G42" i="7"/>
  <c r="F42" i="7"/>
  <c r="E43" i="7" l="1"/>
  <c r="I43" i="7"/>
  <c r="L43" i="7"/>
  <c r="K43" i="7"/>
  <c r="M43" i="7"/>
  <c r="J43" i="7"/>
  <c r="E42" i="7"/>
  <c r="E17" i="2" l="1"/>
  <c r="E30" i="2"/>
  <c r="E27" i="2"/>
  <c r="E19" i="2"/>
  <c r="E29" i="2"/>
  <c r="E35" i="2"/>
  <c r="E20" i="2"/>
  <c r="E24" i="2"/>
  <c r="E32" i="2"/>
  <c r="E37" i="2"/>
  <c r="E39" i="2"/>
  <c r="E38" i="2"/>
  <c r="E31" i="2"/>
  <c r="E36" i="2"/>
  <c r="E18" i="2"/>
  <c r="E33" i="2"/>
  <c r="E26" i="2"/>
  <c r="E23" i="2"/>
  <c r="E21" i="2"/>
  <c r="E25" i="2"/>
  <c r="E28" i="2"/>
  <c r="E22" i="2"/>
  <c r="E34" i="2"/>
  <c r="L16" i="2"/>
  <c r="O44" i="2"/>
  <c r="E44" i="2" l="1"/>
  <c r="N16" i="2"/>
  <c r="K16" i="2"/>
  <c r="M16" i="2"/>
  <c r="J16" i="2"/>
  <c r="I16" i="2"/>
  <c r="E16" i="2"/>
  <c r="N38" i="2"/>
  <c r="N37" i="2"/>
  <c r="N36" i="2"/>
  <c r="N35" i="2"/>
  <c r="N34" i="2"/>
  <c r="N33" i="2"/>
  <c r="N32" i="2"/>
  <c r="N31" i="2"/>
  <c r="N30" i="2"/>
  <c r="N29" i="2"/>
  <c r="N28" i="2"/>
  <c r="N27" i="2"/>
  <c r="N26" i="2"/>
  <c r="N25" i="2"/>
  <c r="N24" i="2"/>
  <c r="N23" i="2"/>
  <c r="N22" i="2"/>
  <c r="N21" i="2"/>
  <c r="N20" i="2"/>
  <c r="N19" i="2"/>
  <c r="A3" i="2"/>
  <c r="H44" i="2" l="1"/>
  <c r="H43" i="2"/>
  <c r="I19" i="2"/>
  <c r="J19" i="2"/>
  <c r="K19" i="2"/>
  <c r="M19" i="2"/>
  <c r="L19" i="2"/>
  <c r="I27" i="2"/>
  <c r="J27" i="2"/>
  <c r="K27" i="2"/>
  <c r="M27" i="2"/>
  <c r="L27" i="2"/>
  <c r="I35" i="2"/>
  <c r="J35" i="2"/>
  <c r="K35" i="2"/>
  <c r="M35" i="2"/>
  <c r="L35" i="2"/>
  <c r="J20" i="2"/>
  <c r="K20" i="2"/>
  <c r="L20" i="2"/>
  <c r="M20" i="2"/>
  <c r="I20" i="2"/>
  <c r="J28" i="2"/>
  <c r="K28" i="2"/>
  <c r="L28" i="2"/>
  <c r="M28" i="2"/>
  <c r="I28" i="2"/>
  <c r="J36" i="2"/>
  <c r="K36" i="2"/>
  <c r="L36" i="2"/>
  <c r="M36" i="2"/>
  <c r="I36" i="2"/>
  <c r="M21" i="2"/>
  <c r="K21" i="2"/>
  <c r="I21" i="2"/>
  <c r="J21" i="2"/>
  <c r="L21" i="2"/>
  <c r="M29" i="2"/>
  <c r="K29" i="2"/>
  <c r="I29" i="2"/>
  <c r="L29" i="2"/>
  <c r="J29" i="2"/>
  <c r="M37" i="2"/>
  <c r="K37" i="2"/>
  <c r="L37" i="2"/>
  <c r="I37" i="2"/>
  <c r="J37" i="2"/>
  <c r="I22" i="2"/>
  <c r="J22" i="2"/>
  <c r="K22" i="2"/>
  <c r="L22" i="2"/>
  <c r="M22" i="2"/>
  <c r="I30" i="2"/>
  <c r="J30" i="2"/>
  <c r="K30" i="2"/>
  <c r="L30" i="2"/>
  <c r="M30" i="2"/>
  <c r="I38" i="2"/>
  <c r="K38" i="2"/>
  <c r="J38" i="2"/>
  <c r="L38" i="2"/>
  <c r="M38" i="2"/>
  <c r="K23" i="2"/>
  <c r="L23" i="2"/>
  <c r="M23" i="2"/>
  <c r="I23" i="2"/>
  <c r="J23" i="2"/>
  <c r="K31" i="2"/>
  <c r="L31" i="2"/>
  <c r="M31" i="2"/>
  <c r="I31" i="2"/>
  <c r="J31" i="2"/>
  <c r="I24" i="2"/>
  <c r="L24" i="2"/>
  <c r="J24" i="2"/>
  <c r="K24" i="2"/>
  <c r="M24" i="2"/>
  <c r="I32" i="2"/>
  <c r="L32" i="2"/>
  <c r="M32" i="2"/>
  <c r="J32" i="2"/>
  <c r="K32" i="2"/>
  <c r="I25" i="2"/>
  <c r="J25" i="2"/>
  <c r="K25" i="2"/>
  <c r="L25" i="2"/>
  <c r="M25" i="2"/>
  <c r="I33" i="2"/>
  <c r="J33" i="2"/>
  <c r="K33" i="2"/>
  <c r="L33" i="2"/>
  <c r="M33" i="2"/>
  <c r="L26" i="2"/>
  <c r="M26" i="2"/>
  <c r="I26" i="2"/>
  <c r="J26" i="2"/>
  <c r="K26" i="2"/>
  <c r="L34" i="2"/>
  <c r="M34" i="2"/>
  <c r="K34" i="2"/>
  <c r="I34" i="2"/>
  <c r="J34" i="2"/>
  <c r="G44" i="2"/>
  <c r="F44" i="2"/>
  <c r="N39" i="2"/>
  <c r="N17" i="2"/>
  <c r="N18" i="2"/>
  <c r="K44" i="2" l="1"/>
  <c r="N44" i="2"/>
  <c r="L44" i="2"/>
  <c r="I44" i="2"/>
  <c r="J44" i="2"/>
  <c r="M44" i="2"/>
  <c r="K39" i="2"/>
  <c r="L39" i="2"/>
  <c r="I39" i="2"/>
  <c r="J39" i="2"/>
  <c r="M39" i="2"/>
  <c r="L18" i="2"/>
  <c r="M18" i="2"/>
  <c r="I18" i="2"/>
  <c r="J18" i="2"/>
  <c r="K18" i="2"/>
  <c r="I17" i="2"/>
  <c r="J17" i="2"/>
  <c r="K17" i="2"/>
  <c r="L17" i="2"/>
  <c r="M17" i="2"/>
  <c r="G40" i="2"/>
  <c r="E40" i="2"/>
  <c r="F40" i="2"/>
  <c r="I40" i="2"/>
  <c r="I13" i="2"/>
  <c r="G13" i="2"/>
  <c r="E13" i="2"/>
  <c r="F13" i="2"/>
  <c r="F43" i="2" l="1"/>
  <c r="E43" i="2"/>
  <c r="G43" i="2" l="1"/>
</calcChain>
</file>

<file path=xl/sharedStrings.xml><?xml version="1.0" encoding="utf-8"?>
<sst xmlns="http://schemas.openxmlformats.org/spreadsheetml/2006/main" count="39117" uniqueCount="328">
  <si>
    <t>new_date</t>
  </si>
  <si>
    <t>aggregator_name</t>
  </si>
  <si>
    <t>new_other_dr_prgm</t>
  </si>
  <si>
    <t>lca</t>
  </si>
  <si>
    <t>industry_type</t>
  </si>
  <si>
    <t>kwh1</t>
  </si>
  <si>
    <t>kwh2</t>
  </si>
  <si>
    <t>kwh3</t>
  </si>
  <si>
    <t>kwh4</t>
  </si>
  <si>
    <t>kwh5</t>
  </si>
  <si>
    <t>kwh6</t>
  </si>
  <si>
    <t>kwh7</t>
  </si>
  <si>
    <t>kwh8</t>
  </si>
  <si>
    <t>kwh9</t>
  </si>
  <si>
    <t>kwh10</t>
  </si>
  <si>
    <t>kwh11</t>
  </si>
  <si>
    <t>kwh12</t>
  </si>
  <si>
    <t>kwh13</t>
  </si>
  <si>
    <t>kwh14</t>
  </si>
  <si>
    <t>kwh15</t>
  </si>
  <si>
    <t>kwh16</t>
  </si>
  <si>
    <t>kwh17</t>
  </si>
  <si>
    <t>kwh18</t>
  </si>
  <si>
    <t>kwh19</t>
  </si>
  <si>
    <t>kwh20</t>
  </si>
  <si>
    <t>kwh21</t>
  </si>
  <si>
    <t>kwh22</t>
  </si>
  <si>
    <t>kwh23</t>
  </si>
  <si>
    <t>kwh24</t>
  </si>
  <si>
    <t>Kern</t>
  </si>
  <si>
    <t>1. Agriculture, Mining &amp; Construction</t>
  </si>
  <si>
    <t>3. Wholesale, Transport, other utilities</t>
  </si>
  <si>
    <t>Other</t>
  </si>
  <si>
    <t>4. Retail stores</t>
  </si>
  <si>
    <t>Sierra</t>
  </si>
  <si>
    <t>7. Institutional/Government</t>
  </si>
  <si>
    <t>Greater Bay Area</t>
  </si>
  <si>
    <t>5. Offices, Hotels, Finance, Services</t>
  </si>
  <si>
    <t>2. Manufacturing</t>
  </si>
  <si>
    <t>Stockton</t>
  </si>
  <si>
    <t>6. Schools</t>
  </si>
  <si>
    <t>Humboldt</t>
  </si>
  <si>
    <t>CPower</t>
  </si>
  <si>
    <t>Utility:</t>
  </si>
  <si>
    <t>Pacific Gas &amp; Electric</t>
  </si>
  <si>
    <t>DR Program:</t>
  </si>
  <si>
    <t>Type of Results:</t>
  </si>
  <si>
    <t>Product:</t>
  </si>
  <si>
    <t>Event Day:</t>
  </si>
  <si>
    <t>Event Window:</t>
  </si>
  <si>
    <t>Program</t>
  </si>
  <si>
    <t>Product</t>
  </si>
  <si>
    <t>Local Capacity Area:</t>
  </si>
  <si>
    <t>Size Group:</t>
  </si>
  <si>
    <t>Aggregator:</t>
  </si>
  <si>
    <t>Event Hours:</t>
  </si>
  <si>
    <t>to</t>
  </si>
  <si>
    <t>Industry Type:</t>
  </si>
  <si>
    <t>Auto DR Enrolled:</t>
  </si>
  <si>
    <t>Dually DR Enrolled:</t>
  </si>
  <si>
    <t>ResultType</t>
  </si>
  <si>
    <t>All</t>
  </si>
  <si>
    <t>Sum</t>
  </si>
  <si>
    <t>(Hour-Ending)</t>
  </si>
  <si>
    <t>Hour-Ending</t>
  </si>
  <si>
    <t>10th%ile</t>
  </si>
  <si>
    <t>30th%ile</t>
  </si>
  <si>
    <t>50th%ile</t>
  </si>
  <si>
    <t>70th%ile</t>
  </si>
  <si>
    <t>90th%ile</t>
  </si>
  <si>
    <t>By Period:</t>
  </si>
  <si>
    <t>Daily</t>
  </si>
  <si>
    <t>Average Temperature 
(deg F)</t>
  </si>
  <si>
    <t>temp1</t>
  </si>
  <si>
    <t>temp2</t>
  </si>
  <si>
    <t>temp3</t>
  </si>
  <si>
    <t>temp4</t>
  </si>
  <si>
    <t>temp5</t>
  </si>
  <si>
    <t>temp6</t>
  </si>
  <si>
    <t>temp7</t>
  </si>
  <si>
    <t>temp8</t>
  </si>
  <si>
    <t>temp9</t>
  </si>
  <si>
    <t>temp10</t>
  </si>
  <si>
    <t>temp11</t>
  </si>
  <si>
    <t>temp12</t>
  </si>
  <si>
    <t>temp13</t>
  </si>
  <si>
    <t>temp14</t>
  </si>
  <si>
    <t>temp15</t>
  </si>
  <si>
    <t>temp16</t>
  </si>
  <si>
    <t>temp17</t>
  </si>
  <si>
    <t>temp18</t>
  </si>
  <si>
    <t>temp19</t>
  </si>
  <si>
    <t>temp20</t>
  </si>
  <si>
    <t>temp21</t>
  </si>
  <si>
    <t>temp22</t>
  </si>
  <si>
    <t>temp23</t>
  </si>
  <si>
    <t>temp24</t>
  </si>
  <si>
    <t>No</t>
  </si>
  <si>
    <t>Yes</t>
  </si>
  <si>
    <t>Event Window</t>
  </si>
  <si>
    <t>sa_size_desc</t>
  </si>
  <si>
    <t>20 to 199.99 kW</t>
  </si>
  <si>
    <t>200 kW and above</t>
  </si>
  <si>
    <t>n/a</t>
  </si>
  <si>
    <t>Northern Coast</t>
  </si>
  <si>
    <t>auto_dr</t>
  </si>
  <si>
    <t>productid</t>
  </si>
  <si>
    <t>Enersponse</t>
  </si>
  <si>
    <t>Label</t>
  </si>
  <si>
    <t>Key</t>
  </si>
  <si>
    <t>HE Start</t>
  </si>
  <si>
    <t>HE End</t>
  </si>
  <si>
    <t>CBP</t>
  </si>
  <si>
    <t>Capacity Bidding Program (CBP)</t>
  </si>
  <si>
    <t>Average Event Day</t>
  </si>
  <si>
    <t>impact1</t>
  </si>
  <si>
    <t>impact2</t>
  </si>
  <si>
    <t>impact3</t>
  </si>
  <si>
    <t>impact4</t>
  </si>
  <si>
    <t>impact5</t>
  </si>
  <si>
    <t>impact6</t>
  </si>
  <si>
    <t>impact7</t>
  </si>
  <si>
    <t>impact8</t>
  </si>
  <si>
    <t>impact9</t>
  </si>
  <si>
    <t>impact10</t>
  </si>
  <si>
    <t>impact11</t>
  </si>
  <si>
    <t>impact12</t>
  </si>
  <si>
    <t>impact13</t>
  </si>
  <si>
    <t>impact14</t>
  </si>
  <si>
    <t>impact15</t>
  </si>
  <si>
    <t>impact16</t>
  </si>
  <si>
    <t>impact17</t>
  </si>
  <si>
    <t>impact18</t>
  </si>
  <si>
    <t>impact19</t>
  </si>
  <si>
    <t>impact20</t>
  </si>
  <si>
    <t>impact21</t>
  </si>
  <si>
    <t>impact22</t>
  </si>
  <si>
    <t>impact23</t>
  </si>
  <si>
    <t>impact24</t>
  </si>
  <si>
    <t>v_impact1</t>
  </si>
  <si>
    <t>v_impact2</t>
  </si>
  <si>
    <t>v_impact3</t>
  </si>
  <si>
    <t>v_impact4</t>
  </si>
  <si>
    <t>v_impact5</t>
  </si>
  <si>
    <t>v_impact6</t>
  </si>
  <si>
    <t>v_impact7</t>
  </si>
  <si>
    <t>v_impact8</t>
  </si>
  <si>
    <t>v_impact9</t>
  </si>
  <si>
    <t>v_impact10</t>
  </si>
  <si>
    <t>v_impact11</t>
  </si>
  <si>
    <t>v_impact12</t>
  </si>
  <si>
    <t>v_impact13</t>
  </si>
  <si>
    <t>v_impact14</t>
  </si>
  <si>
    <t>v_impact15</t>
  </si>
  <si>
    <t>v_impact16</t>
  </si>
  <si>
    <t>v_impact17</t>
  </si>
  <si>
    <t>v_impact18</t>
  </si>
  <si>
    <t>v_impact19</t>
  </si>
  <si>
    <t>v_impact20</t>
  </si>
  <si>
    <t>v_impact21</t>
  </si>
  <si>
    <t>v_impact22</t>
  </si>
  <si>
    <t>v_impact23</t>
  </si>
  <si>
    <t>v_impact24</t>
  </si>
  <si>
    <t>redact</t>
  </si>
  <si>
    <t>redact_load</t>
  </si>
  <si>
    <t>redact_agg</t>
  </si>
  <si>
    <t>Average Event Hour</t>
  </si>
  <si>
    <t>During events where average per-customer data was used as a proxy for one or more participating customer because of partially missing customer data, the sum of aggregate results for the individual subgroups (e.g., the three Size Groups) may not exactly add up to the total (“All” category) for the larger grouping of customers participating in the event.</t>
  </si>
  <si>
    <t>Polaris Energy Services</t>
  </si>
  <si>
    <t>LCA</t>
  </si>
  <si>
    <t>Aggregator</t>
  </si>
  <si>
    <t>Industry_Type</t>
  </si>
  <si>
    <t>AutoDR</t>
  </si>
  <si>
    <t>OtherDR</t>
  </si>
  <si>
    <t>Size_Grp</t>
  </si>
  <si>
    <t>date</t>
  </si>
  <si>
    <t>HE_START</t>
  </si>
  <si>
    <t>HE_END</t>
  </si>
  <si>
    <t>Nom_ct</t>
  </si>
  <si>
    <t>redact_ct</t>
  </si>
  <si>
    <t>Elect DA 2-6 (1PM-9PM)</t>
  </si>
  <si>
    <t>IPKeys Power Partners</t>
  </si>
  <si>
    <t>Greater Fresno Area</t>
  </si>
  <si>
    <t xml:space="preserve">Event Days (Elect DA 2-6 (1PM-9PM)) </t>
  </si>
  <si>
    <t>kwh</t>
  </si>
  <si>
    <t>impact</t>
  </si>
  <si>
    <t>temp</t>
  </si>
  <si>
    <t>v_impact</t>
  </si>
  <si>
    <t>Number of Accounts Nominated for Event:</t>
  </si>
  <si>
    <t>Number of Accounts with Available Data Event:</t>
  </si>
  <si>
    <t>All Elect</t>
  </si>
  <si>
    <t>Segment</t>
  </si>
  <si>
    <t>Combined</t>
  </si>
  <si>
    <t xml:space="preserve">Event Days (All Elect) </t>
  </si>
  <si>
    <t>Raw Variance</t>
  </si>
  <si>
    <t>full_start</t>
  </si>
  <si>
    <t>full_end</t>
  </si>
  <si>
    <t>All CBP</t>
  </si>
  <si>
    <t>Voltus, Inc.</t>
  </si>
  <si>
    <t xml:space="preserve">Event Days (All CBP) </t>
  </si>
  <si>
    <t>flag_window</t>
  </si>
  <si>
    <t>Size_Grp-20 to 199.99 kW</t>
  </si>
  <si>
    <t>Industry_Type-3. Wholesale, Transport, other utilities</t>
  </si>
  <si>
    <t>Elect DA 1-4 (1PM-9PM)</t>
  </si>
  <si>
    <t>Industry_Type-4. Retail stores</t>
  </si>
  <si>
    <t>Industry_Type-5. Offices, Hotels, Finance, Services</t>
  </si>
  <si>
    <t>LCA-Sierra</t>
  </si>
  <si>
    <t>Size_Grp-200 kW and above</t>
  </si>
  <si>
    <t>Industry_Type-7. Institutional/Government</t>
  </si>
  <si>
    <t>LCA-Greater Bay Area</t>
  </si>
  <si>
    <t>LCA-Kern</t>
  </si>
  <si>
    <t>Industry_Type-1. Agriculture, Mining &amp; Construction</t>
  </si>
  <si>
    <t>LCA-Other</t>
  </si>
  <si>
    <t>LCA-Stockton</t>
  </si>
  <si>
    <t>Prescribed DA 1-4 (1PM-9PM)</t>
  </si>
  <si>
    <t>Aggregator-CPower</t>
  </si>
  <si>
    <t>LCA-Humboldt</t>
  </si>
  <si>
    <t>Aggregator-IPKeys Power Partners</t>
  </si>
  <si>
    <t>Industry_Type-2. Manufacturing</t>
  </si>
  <si>
    <t>Aggregator-Enersponse</t>
  </si>
  <si>
    <t>Industry_Type-6. Schools</t>
  </si>
  <si>
    <t>Aggregator-Voltus, Inc.</t>
  </si>
  <si>
    <t>LCA-Northern Coast</t>
  </si>
  <si>
    <t>Aggregator-Polaris Energy Services</t>
  </si>
  <si>
    <t>LCA-Greater Fresno Area</t>
  </si>
  <si>
    <t xml:space="preserve">Event Days (Elect DA 1-4 (1PM-9PM)) </t>
  </si>
  <si>
    <t xml:space="preserve">Event Days (Prescribed DA 1-4 (1PM-9PM)) </t>
  </si>
  <si>
    <t>analysis_ct</t>
  </si>
  <si>
    <t>Significant?</t>
  </si>
  <si>
    <t>CARE</t>
  </si>
  <si>
    <t>care</t>
  </si>
  <si>
    <t>90% CI</t>
  </si>
  <si>
    <t>kwh_1</t>
  </si>
  <si>
    <t>kwh_2</t>
  </si>
  <si>
    <t>kwh_3</t>
  </si>
  <si>
    <t>kwh_4</t>
  </si>
  <si>
    <t>kwh_5</t>
  </si>
  <si>
    <t>kwh_6</t>
  </si>
  <si>
    <t>kwh_7</t>
  </si>
  <si>
    <t>kwh_8</t>
  </si>
  <si>
    <t>kwh_9</t>
  </si>
  <si>
    <t>kwh_10</t>
  </si>
  <si>
    <t>kwh_11</t>
  </si>
  <si>
    <t>kwh_12</t>
  </si>
  <si>
    <t>kwh_13</t>
  </si>
  <si>
    <t>kwh_14</t>
  </si>
  <si>
    <t>kwh_15</t>
  </si>
  <si>
    <t>kwh_16</t>
  </si>
  <si>
    <t>kwh_17</t>
  </si>
  <si>
    <t>kwh_18</t>
  </si>
  <si>
    <t>kwh_19</t>
  </si>
  <si>
    <t>kwh_20</t>
  </si>
  <si>
    <t>kwh_21</t>
  </si>
  <si>
    <t>kwh_22</t>
  </si>
  <si>
    <t>kwh_23</t>
  </si>
  <si>
    <t>kwh_24</t>
  </si>
  <si>
    <t>EVENT_TYPE</t>
  </si>
  <si>
    <t>OtherDR-OtherDR-No</t>
  </si>
  <si>
    <t>EVENT</t>
  </si>
  <si>
    <t>Size_Grp-Below 20 kW</t>
  </si>
  <si>
    <t>Below 20 kW</t>
  </si>
  <si>
    <t>Aggregator-Blue Zone Resources, LLC</t>
  </si>
  <si>
    <t>Blue Zone Resources, LLC</t>
  </si>
  <si>
    <t>TEST</t>
  </si>
  <si>
    <t>Elect DA 1-4 (1PM-9PM) with Weekends</t>
  </si>
  <si>
    <t>Aggregator-Enel X</t>
  </si>
  <si>
    <t>Enel X</t>
  </si>
  <si>
    <t>Industry_Type-8. Other</t>
  </si>
  <si>
    <t>8. Other</t>
  </si>
  <si>
    <t>OtherDR-OtherDR-Yes</t>
  </si>
  <si>
    <t>Aggregator-THG ENERGY SOLUTIONS LLC</t>
  </si>
  <si>
    <t>THG ENERGY SOLUTIONS LLC</t>
  </si>
  <si>
    <t>Aggregator-City of West Sacramento</t>
  </si>
  <si>
    <t>City of West Sacramento</t>
  </si>
  <si>
    <t>Event Type</t>
  </si>
  <si>
    <t>Public Version. Redactions in 2021 Statewide Load Impact Evaluation of California Capacity Bidding Programs and appendices.</t>
  </si>
  <si>
    <t>sublap_id</t>
  </si>
  <si>
    <t>sublap_id-SLAP_PGSI</t>
  </si>
  <si>
    <t>SLAP_PGSI</t>
  </si>
  <si>
    <t>sublap_id-SLAP_PGKN</t>
  </si>
  <si>
    <t>SLAP_PGKN</t>
  </si>
  <si>
    <t>sublap_id-SLAP_PGSB</t>
  </si>
  <si>
    <t>SLAP_PGSB</t>
  </si>
  <si>
    <t>sublap_id-SLAP_PGZP</t>
  </si>
  <si>
    <t>SLAP_PGZP</t>
  </si>
  <si>
    <t>sublap_id-SLAP_PGST</t>
  </si>
  <si>
    <t>SLAP_PGST</t>
  </si>
  <si>
    <t>sublap_id-SLAP_PGEB</t>
  </si>
  <si>
    <t>SLAP_PGEB</t>
  </si>
  <si>
    <t>sublap_id-SLAP_PGF1</t>
  </si>
  <si>
    <t>SLAP_PGF1</t>
  </si>
  <si>
    <t>sublap_id-SLAP_PGNP</t>
  </si>
  <si>
    <t>SLAP_PGNP</t>
  </si>
  <si>
    <t>sublap_id-SLAP_PGFG</t>
  </si>
  <si>
    <t>SLAP_PGFG</t>
  </si>
  <si>
    <t>sublap_id-SLAP_PGNB</t>
  </si>
  <si>
    <t>SLAP_PGNB</t>
  </si>
  <si>
    <t>sublap_id-SLAP_PGSF</t>
  </si>
  <si>
    <t>SLAP_PGSF</t>
  </si>
  <si>
    <t>sublap_id-SLAP_PGCC</t>
  </si>
  <si>
    <t>SLAP_PGCC</t>
  </si>
  <si>
    <t>sublap_id-SLAP_PGP2</t>
  </si>
  <si>
    <t>SLAP_PGP2</t>
  </si>
  <si>
    <t>sublap_id-SLAP_PGHB</t>
  </si>
  <si>
    <t>SLAP_PGHB</t>
  </si>
  <si>
    <t>Sublap</t>
  </si>
  <si>
    <t>Sublap:</t>
  </si>
  <si>
    <t>Sublap_id</t>
  </si>
  <si>
    <t>NOT UPDATED</t>
  </si>
  <si>
    <t>Average Event Day (HE20)</t>
  </si>
  <si>
    <t xml:space="preserve">Event Days (Elect DA 1-4 (1PM-9PM) with Weekends) </t>
  </si>
  <si>
    <t>LOOKUP</t>
  </si>
  <si>
    <t>Date</t>
  </si>
  <si>
    <t>Window</t>
  </si>
  <si>
    <t>Start</t>
  </si>
  <si>
    <t>End</t>
  </si>
  <si>
    <t>Swell Energy, Inc</t>
  </si>
  <si>
    <t>Pop_Ct</t>
  </si>
  <si>
    <t>Average Customer</t>
  </si>
  <si>
    <t>PG&amp;E Residential CBP for PY2021: Ex-Post Analysis</t>
  </si>
  <si>
    <t>PG&amp;E Non-Residential CBP for PY2021: Ex-Post Analysis</t>
  </si>
  <si>
    <t>AutoDR-No</t>
  </si>
  <si>
    <t>AutoDR-Yes</t>
  </si>
  <si>
    <t>OtherDR-No</t>
  </si>
  <si>
    <t>OtherDR-Yes</t>
  </si>
  <si>
    <t>HE20 Average</t>
  </si>
  <si>
    <t>Aggregate Impact</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</si>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</sst>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409]mmmm\ d\,\ yyyy;@"/>
    <numFmt numFmtId="166" formatCode="[$-409]mm/dd/yyyy"/>
    <numFmt numFmtId="167" formatCode="_(* #,##0_);_(* \(#,##0\);_(* &quot;-&quot;??_);_(@_)"/>
    <numFmt numFmtId="168" formatCode="[$-F400]h:mm:ss\ AM/PM"/>
    <numFmt numFmtId="169" formatCode="[$-409]m/d/yy\ h:mm\ AM/PM;@"/>
    <numFmt numFmtId="170" formatCode="0&quot;% CI&quot;"/>
    <numFmt numFmtId="171" formatCode="0&quot;th Percentile&quot;"/>
  </numFmts>
  <fonts count="45" x14ac:knownFonts="1">
    <font>
      <sz val="11"/>
      <color theme="1"/>
      <name val="Calibri"/>
      <family val="2"/>
      <scheme val="minor"/>
    </font>
    <font>
      <sz val="10"/>
      <name val="Arial"/>
      <family val="2"/>
    </font>
    <font>
      <b/>
      <sz val="10"/>
      <name val="Arial Narrow"/>
      <family val="2"/>
    </font>
    <font>
      <sz val="9"/>
      <color theme="1"/>
      <name val="Arial"/>
      <family val="2"/>
    </font>
    <font>
      <sz val="10"/>
      <color theme="1"/>
      <name val="Arial"/>
      <family val="2"/>
    </font>
    <font>
      <b/>
      <sz val="10"/>
      <color theme="1"/>
      <name val="Arial"/>
      <family val="2"/>
    </font>
    <font>
      <b/>
      <sz val="10"/>
      <color theme="1"/>
      <name val="Arial Narrow"/>
      <family val="2"/>
    </font>
    <font>
      <b/>
      <sz val="9"/>
      <color theme="0"/>
      <name val="Arial"/>
      <family val="2"/>
    </font>
    <font>
      <b/>
      <sz val="11"/>
      <color theme="1"/>
      <name val="Calibri"/>
      <family val="2"/>
      <scheme val="minor"/>
    </font>
    <font>
      <sz val="11"/>
      <color rgb="FF006100"/>
      <name val="Calibri"/>
      <family val="2"/>
      <scheme val="minor"/>
    </font>
    <font>
      <sz val="11"/>
      <color theme="1"/>
      <name val="Calibri"/>
      <family val="2"/>
      <scheme val="minor"/>
    </font>
    <font>
      <sz val="10"/>
      <color theme="0"/>
      <name val="Arial"/>
      <family val="2"/>
    </font>
    <font>
      <sz val="11"/>
      <name val="Calibri"/>
      <family val="2"/>
      <scheme val="minor"/>
    </font>
    <font>
      <sz val="9"/>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8"/>
      <color theme="3"/>
      <name val="Calibri Light"/>
      <family val="2"/>
      <scheme val="major"/>
    </font>
    <font>
      <sz val="11"/>
      <color rgb="FF9C5700"/>
      <name val="Calibri"/>
      <family val="2"/>
      <scheme val="minor"/>
    </font>
    <font>
      <sz val="11"/>
      <name val="Calibri"/>
      <family val="2"/>
    </font>
    <font>
      <sz val="10"/>
      <name val="Arial"/>
      <family val="2"/>
    </font>
    <font>
      <sz val="10"/>
      <name val="MS Sans Serif"/>
      <family val="2"/>
    </font>
    <font>
      <b/>
      <sz val="10"/>
      <color theme="0"/>
      <name val="Arial Narrow"/>
      <family val="2"/>
    </font>
    <font>
      <i/>
      <sz val="10"/>
      <name val="Arial"/>
      <family val="2"/>
    </font>
    <font>
      <b/>
      <sz val="18"/>
      <color theme="1"/>
      <name val="Arial"/>
      <family val="2"/>
    </font>
    <font>
      <b/>
      <sz val="10"/>
      <color rgb="FFFF0000"/>
      <name val="Arial"/>
      <family val="2"/>
    </font>
    <font>
      <sz val="10"/>
      <color rgb="FFFF0000"/>
      <name val="Arial"/>
      <family val="2"/>
    </font>
    <font>
      <b/>
      <sz val="10"/>
      <color rgb="FFFF0000"/>
      <name val="Arial Narrow"/>
      <family val="2"/>
    </font>
    <font>
      <i/>
      <sz val="10"/>
      <color rgb="FFFF0000"/>
      <name val="Arial"/>
      <family val="2"/>
    </font>
    <font>
      <b/>
      <sz val="11"/>
      <color rgb="FF006100"/>
      <name val="Calibri"/>
      <family val="2"/>
      <scheme val="minor"/>
    </font>
    <font>
      <b/>
      <sz val="10"/>
      <name val="Arial"/>
      <family val="2"/>
    </font>
    <font>
      <b/>
      <sz val="18"/>
      <name val="Arial"/>
      <family val="2"/>
    </font>
    <font>
      <sz val="9"/>
      <name val="Arial"/>
      <family val="2"/>
    </font>
    <font>
      <sz val="9"/>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1A1D5D"/>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40">
    <border>
      <left/>
      <right/>
      <top/>
      <bottom/>
      <diagonal/>
    </border>
    <border>
      <left/>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diagonal/>
    </border>
    <border>
      <left style="medium">
        <color theme="1"/>
      </left>
      <right style="medium">
        <color theme="1"/>
      </right>
      <top style="thin">
        <color theme="1"/>
      </top>
      <bottom/>
      <diagonal/>
    </border>
    <border>
      <left style="medium">
        <color theme="1"/>
      </left>
      <right style="medium">
        <color theme="1"/>
      </right>
      <top/>
      <bottom/>
      <diagonal/>
    </border>
    <border>
      <left style="medium">
        <color theme="1"/>
      </left>
      <right style="medium">
        <color theme="1"/>
      </right>
      <top/>
      <bottom style="thin">
        <color theme="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theme="1"/>
      </bottom>
      <diagonal/>
    </border>
    <border>
      <left style="medium">
        <color indexed="64"/>
      </left>
      <right style="medium">
        <color indexed="64"/>
      </right>
      <top style="thin">
        <color theme="1"/>
      </top>
      <bottom style="thin">
        <color theme="1"/>
      </bottom>
      <diagonal/>
    </border>
    <border>
      <left style="medium">
        <color indexed="64"/>
      </left>
      <right style="medium">
        <color theme="1"/>
      </right>
      <top style="medium">
        <color indexed="64"/>
      </top>
      <bottom style="thin">
        <color theme="1"/>
      </bottom>
      <diagonal/>
    </border>
    <border>
      <left style="medium">
        <color theme="1"/>
      </left>
      <right style="medium">
        <color theme="1"/>
      </right>
      <top style="medium">
        <color indexed="64"/>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indexed="64"/>
      </left>
      <right style="medium">
        <color theme="1"/>
      </right>
      <top style="thin">
        <color theme="1"/>
      </top>
      <bottom style="medium">
        <color indexed="64"/>
      </bottom>
      <diagonal/>
    </border>
    <border>
      <left style="medium">
        <color theme="1"/>
      </left>
      <right style="medium">
        <color theme="1"/>
      </right>
      <top style="thin">
        <color theme="1"/>
      </top>
      <bottom style="medium">
        <color indexed="64"/>
      </bottom>
      <diagonal/>
    </border>
    <border>
      <left style="medium">
        <color theme="1"/>
      </left>
      <right/>
      <top style="thin">
        <color theme="1"/>
      </top>
      <bottom style="medium">
        <color indexed="64"/>
      </bottom>
      <diagonal/>
    </border>
    <border>
      <left style="medium">
        <color theme="1"/>
      </left>
      <right style="medium">
        <color indexed="64"/>
      </right>
      <top style="thin">
        <color theme="1"/>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bottom style="thin">
        <color theme="1"/>
      </bottom>
      <diagonal/>
    </border>
    <border>
      <left style="medium">
        <color theme="1"/>
      </left>
      <right style="medium">
        <color theme="1"/>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90">
    <xf numFmtId="0" fontId="0" fillId="0" borderId="0"/>
    <xf numFmtId="0" fontId="1" fillId="0" borderId="0"/>
    <xf numFmtId="0" fontId="9" fillId="3" borderId="0" applyNumberFormat="0" applyBorder="0" applyAlignment="0" applyProtection="0"/>
    <xf numFmtId="43" fontId="10" fillId="0" borderId="0" applyFont="0" applyFill="0" applyBorder="0" applyAlignment="0" applyProtection="0"/>
    <xf numFmtId="0" fontId="14" fillId="0" borderId="6"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7" fillId="5" borderId="0" applyNumberFormat="0" applyBorder="0" applyAlignment="0" applyProtection="0"/>
    <xf numFmtId="0" fontId="18" fillId="7" borderId="9" applyNumberFormat="0" applyAlignment="0" applyProtection="0"/>
    <xf numFmtId="0" fontId="19" fillId="8" borderId="10" applyNumberFormat="0" applyAlignment="0" applyProtection="0"/>
    <xf numFmtId="0" fontId="20" fillId="8" borderId="9" applyNumberFormat="0" applyAlignment="0" applyProtection="0"/>
    <xf numFmtId="0" fontId="21" fillId="0" borderId="11" applyNumberFormat="0" applyFill="0" applyAlignment="0" applyProtection="0"/>
    <xf numFmtId="0" fontId="22" fillId="9" borderId="12" applyNumberFormat="0" applyAlignment="0" applyProtection="0"/>
    <xf numFmtId="0" fontId="23" fillId="0" borderId="0" applyNumberFormat="0" applyFill="0" applyBorder="0" applyAlignment="0" applyProtection="0"/>
    <xf numFmtId="0" fontId="10" fillId="10" borderId="13" applyNumberFormat="0" applyFont="0" applyAlignment="0" applyProtection="0"/>
    <xf numFmtId="0" fontId="24" fillId="0" borderId="0" applyNumberFormat="0" applyFill="0" applyBorder="0" applyAlignment="0" applyProtection="0"/>
    <xf numFmtId="0" fontId="8" fillId="0" borderId="14" applyNumberFormat="0" applyFill="0" applyAlignment="0" applyProtection="0"/>
    <xf numFmtId="0" fontId="25"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25"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25"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25"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25"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25"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8" fillId="0" borderId="0" applyNumberFormat="0" applyFill="0" applyBorder="0" applyAlignment="0" applyProtection="0"/>
    <xf numFmtId="0" fontId="29" fillId="6"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 fillId="0" borderId="0"/>
    <xf numFmtId="43" fontId="1" fillId="0" borderId="0" applyFont="0" applyFill="0" applyBorder="0" applyAlignment="0" applyProtection="0"/>
    <xf numFmtId="169" fontId="1" fillId="0" borderId="0"/>
    <xf numFmtId="169" fontId="1" fillId="0" borderId="0"/>
    <xf numFmtId="0" fontId="4" fillId="0" borderId="0"/>
    <xf numFmtId="0" fontId="10"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30" fillId="0" borderId="0" applyFont="0" applyFill="0" applyBorder="0" applyAlignment="0" applyProtection="0"/>
    <xf numFmtId="0" fontId="1" fillId="0" borderId="0"/>
    <xf numFmtId="0" fontId="30" fillId="0" borderId="0"/>
    <xf numFmtId="168" fontId="31" fillId="0" borderId="0"/>
    <xf numFmtId="0" fontId="1" fillId="0" borderId="0"/>
    <xf numFmtId="169" fontId="1" fillId="0" borderId="0"/>
    <xf numFmtId="43" fontId="1" fillId="0" borderId="0" applyFont="0" applyFill="0" applyBorder="0" applyAlignment="0" applyProtection="0"/>
    <xf numFmtId="168" fontId="1" fillId="0" borderId="0"/>
    <xf numFmtId="168" fontId="1" fillId="0" borderId="0"/>
    <xf numFmtId="168" fontId="1" fillId="0" borderId="0"/>
    <xf numFmtId="169" fontId="1" fillId="0" borderId="0"/>
    <xf numFmtId="0" fontId="10" fillId="0" borderId="0"/>
    <xf numFmtId="43" fontId="10" fillId="0" borderId="0" applyFont="0" applyFill="0" applyBorder="0" applyAlignment="0" applyProtection="0"/>
    <xf numFmtId="43" fontId="30" fillId="0" borderId="0" applyFont="0" applyFill="0" applyBorder="0" applyAlignment="0" applyProtection="0"/>
    <xf numFmtId="0" fontId="10" fillId="10" borderId="13" applyNumberFormat="0" applyFont="0" applyAlignment="0" applyProtection="0"/>
    <xf numFmtId="0" fontId="30" fillId="0" borderId="0"/>
    <xf numFmtId="9" fontId="10" fillId="0" borderId="0" applyFont="0" applyFill="0" applyBorder="0" applyAlignment="0" applyProtection="0"/>
    <xf numFmtId="0" fontId="32" fillId="0" borderId="0"/>
    <xf numFmtId="43" fontId="32" fillId="0" borderId="0" applyFont="0" applyFill="0" applyBorder="0" applyAlignment="0" applyProtection="0"/>
    <xf numFmtId="9" fontId="32"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10" fillId="0" borderId="0"/>
    <xf numFmtId="0" fontId="10" fillId="0" borderId="0"/>
    <xf numFmtId="0" fontId="1" fillId="0" borderId="0">
      <alignment horizontal="left" wrapText="1"/>
    </xf>
    <xf numFmtId="9" fontId="10" fillId="0" borderId="0" applyFont="0" applyFill="0" applyBorder="0" applyAlignment="0" applyProtection="0"/>
  </cellStyleXfs>
  <cellXfs count="125">
    <xf numFmtId="0" fontId="0" fillId="0" borderId="0" xfId="0"/>
    <xf numFmtId="0" fontId="2" fillId="2" borderId="3" xfId="1" applyFont="1" applyFill="1" applyBorder="1" applyAlignment="1">
      <alignment horizontal="center" vertical="center" wrapText="1"/>
    </xf>
    <xf numFmtId="0" fontId="4" fillId="2" borderId="0" xfId="0" applyFont="1" applyFill="1" applyAlignment="1">
      <alignment vertical="center"/>
    </xf>
    <xf numFmtId="0" fontId="4" fillId="2" borderId="1" xfId="0" applyFont="1" applyFill="1" applyBorder="1" applyAlignment="1">
      <alignment vertical="center"/>
    </xf>
    <xf numFmtId="0" fontId="5" fillId="2" borderId="2" xfId="0" applyFont="1" applyFill="1" applyBorder="1" applyAlignment="1">
      <alignment horizontal="right" vertical="center"/>
    </xf>
    <xf numFmtId="0" fontId="5" fillId="2" borderId="0" xfId="0" applyFont="1" applyFill="1" applyAlignment="1">
      <alignment horizontal="right" vertical="center"/>
    </xf>
    <xf numFmtId="0" fontId="6" fillId="2" borderId="3" xfId="0" applyFont="1" applyFill="1" applyBorder="1" applyAlignment="1">
      <alignment horizontal="center" vertical="center"/>
    </xf>
    <xf numFmtId="165" fontId="6" fillId="2" borderId="3" xfId="0" applyNumberFormat="1" applyFont="1" applyFill="1" applyBorder="1" applyAlignment="1">
      <alignment horizontal="center" vertical="center"/>
    </xf>
    <xf numFmtId="49" fontId="0" fillId="0" borderId="0" xfId="0" applyNumberFormat="1"/>
    <xf numFmtId="0" fontId="8" fillId="0" borderId="0" xfId="0" applyFont="1" applyAlignment="1">
      <alignment horizontal="center"/>
    </xf>
    <xf numFmtId="0" fontId="3" fillId="2" borderId="5" xfId="0" applyFont="1" applyFill="1" applyBorder="1" applyAlignment="1">
      <alignment horizontal="center" vertical="center"/>
    </xf>
    <xf numFmtId="164" fontId="3" fillId="2" borderId="5" xfId="0" applyNumberFormat="1" applyFont="1" applyFill="1" applyBorder="1" applyAlignment="1">
      <alignment horizontal="center" vertical="center"/>
    </xf>
    <xf numFmtId="0" fontId="11" fillId="2" borderId="0" xfId="0" applyFont="1" applyFill="1" applyAlignment="1">
      <alignment vertical="center"/>
    </xf>
    <xf numFmtId="0" fontId="0" fillId="2" borderId="0" xfId="0" applyFill="1"/>
    <xf numFmtId="167" fontId="0" fillId="0" borderId="0" xfId="3" applyNumberFormat="1" applyFont="1"/>
    <xf numFmtId="0" fontId="12" fillId="0" borderId="0" xfId="0" applyFont="1"/>
    <xf numFmtId="166" fontId="12" fillId="0" borderId="0" xfId="0" applyNumberFormat="1" applyFont="1"/>
    <xf numFmtId="0" fontId="8" fillId="0" borderId="0" xfId="0" applyFont="1"/>
    <xf numFmtId="14" fontId="0" fillId="0" borderId="0" xfId="0" applyNumberFormat="1"/>
    <xf numFmtId="15" fontId="0" fillId="0" borderId="0" xfId="0" applyNumberFormat="1"/>
    <xf numFmtId="11" fontId="0" fillId="0" borderId="0" xfId="0" applyNumberFormat="1"/>
    <xf numFmtId="15" fontId="9" fillId="3" borderId="0" xfId="2" applyNumberFormat="1"/>
    <xf numFmtId="0" fontId="9" fillId="3" borderId="0" xfId="2"/>
    <xf numFmtId="0" fontId="25" fillId="2" borderId="0" xfId="0" applyFont="1" applyFill="1"/>
    <xf numFmtId="1" fontId="0" fillId="0" borderId="0" xfId="0" applyNumberFormat="1"/>
    <xf numFmtId="1" fontId="0" fillId="0" borderId="0" xfId="3" applyNumberFormat="1" applyFont="1"/>
    <xf numFmtId="0" fontId="33" fillId="2" borderId="0" xfId="0" applyFont="1" applyFill="1" applyAlignment="1">
      <alignment horizontal="center" vertical="center"/>
    </xf>
    <xf numFmtId="9" fontId="4" fillId="2" borderId="0" xfId="89" applyFont="1" applyFill="1" applyAlignment="1">
      <alignment vertical="center"/>
    </xf>
    <xf numFmtId="1" fontId="0" fillId="35" borderId="0" xfId="0" applyNumberFormat="1" applyFill="1"/>
    <xf numFmtId="0" fontId="0" fillId="35" borderId="0" xfId="0" applyFill="1"/>
    <xf numFmtId="0" fontId="34" fillId="2" borderId="0" xfId="0" applyFont="1" applyFill="1" applyAlignment="1">
      <alignment vertical="center" wrapText="1"/>
    </xf>
    <xf numFmtId="0" fontId="34" fillId="2" borderId="0" xfId="0" applyFont="1" applyFill="1" applyAlignment="1">
      <alignment vertical="center"/>
    </xf>
    <xf numFmtId="0" fontId="7" fillId="4" borderId="5" xfId="0" applyFont="1" applyFill="1" applyBorder="1" applyAlignment="1">
      <alignment horizontal="center"/>
    </xf>
    <xf numFmtId="171" fontId="7" fillId="4" borderId="21" xfId="0" applyNumberFormat="1" applyFont="1" applyFill="1" applyBorder="1" applyAlignment="1">
      <alignment horizontal="center"/>
    </xf>
    <xf numFmtId="0" fontId="12" fillId="0" borderId="0" xfId="2" applyFont="1" applyFill="1"/>
    <xf numFmtId="0" fontId="9" fillId="0" borderId="0" xfId="2" applyFill="1"/>
    <xf numFmtId="4" fontId="3" fillId="2" borderId="5" xfId="0" applyNumberFormat="1" applyFont="1" applyFill="1" applyBorder="1" applyAlignment="1">
      <alignment horizontal="center" vertical="center"/>
    </xf>
    <xf numFmtId="0" fontId="7" fillId="4" borderId="5" xfId="0" applyFont="1" applyFill="1" applyBorder="1" applyAlignment="1">
      <alignment horizontal="center"/>
    </xf>
    <xf numFmtId="164" fontId="3" fillId="2" borderId="16" xfId="0" applyNumberFormat="1" applyFont="1" applyFill="1" applyBorder="1" applyAlignment="1">
      <alignment horizontal="center" vertical="center"/>
    </xf>
    <xf numFmtId="0" fontId="7" fillId="4" borderId="24" xfId="0" applyFont="1" applyFill="1" applyBorder="1" applyAlignment="1">
      <alignment horizontal="center"/>
    </xf>
    <xf numFmtId="164" fontId="3" fillId="2" borderId="24" xfId="0" applyNumberFormat="1" applyFont="1" applyFill="1" applyBorder="1" applyAlignment="1">
      <alignment horizontal="center" vertical="center"/>
    </xf>
    <xf numFmtId="164" fontId="3" fillId="2" borderId="25" xfId="0" applyNumberFormat="1" applyFont="1" applyFill="1" applyBorder="1" applyAlignment="1">
      <alignment horizontal="center" vertical="center"/>
    </xf>
    <xf numFmtId="164" fontId="3" fillId="2" borderId="26" xfId="0" applyNumberFormat="1" applyFont="1" applyFill="1" applyBorder="1" applyAlignment="1">
      <alignment horizontal="center" vertical="center"/>
    </xf>
    <xf numFmtId="164" fontId="3" fillId="2" borderId="27" xfId="0" applyNumberFormat="1" applyFont="1" applyFill="1" applyBorder="1" applyAlignment="1">
      <alignment horizontal="center" vertical="center"/>
    </xf>
    <xf numFmtId="164" fontId="3" fillId="2" borderId="28" xfId="0" applyNumberFormat="1" applyFont="1" applyFill="1" applyBorder="1" applyAlignment="1">
      <alignment horizontal="center" vertical="center"/>
    </xf>
    <xf numFmtId="164" fontId="3" fillId="2" borderId="29" xfId="0" applyNumberFormat="1" applyFont="1" applyFill="1" applyBorder="1" applyAlignment="1">
      <alignment horizontal="center" vertical="center"/>
    </xf>
    <xf numFmtId="0" fontId="3" fillId="2" borderId="16" xfId="0" applyFont="1" applyFill="1" applyBorder="1" applyAlignment="1">
      <alignment horizontal="center" vertical="center"/>
    </xf>
    <xf numFmtId="0" fontId="3" fillId="2" borderId="24" xfId="0" applyFont="1" applyFill="1" applyBorder="1" applyAlignment="1">
      <alignment horizontal="center" vertical="center"/>
    </xf>
    <xf numFmtId="0" fontId="3" fillId="2" borderId="26" xfId="0" applyFont="1" applyFill="1" applyBorder="1" applyAlignment="1">
      <alignment horizontal="center" vertical="center"/>
    </xf>
    <xf numFmtId="4" fontId="3" fillId="2" borderId="27" xfId="0" applyNumberFormat="1" applyFont="1" applyFill="1" applyBorder="1" applyAlignment="1">
      <alignment horizontal="center" vertical="center"/>
    </xf>
    <xf numFmtId="0" fontId="0" fillId="0" borderId="0" xfId="0" applyNumberFormat="1"/>
    <xf numFmtId="0" fontId="36" fillId="2" borderId="0" xfId="0" applyFont="1" applyFill="1" applyAlignment="1">
      <alignment horizontal="right" vertical="center"/>
    </xf>
    <xf numFmtId="0" fontId="37" fillId="2" borderId="0" xfId="0" applyFont="1" applyFill="1" applyAlignment="1">
      <alignment vertical="center"/>
    </xf>
    <xf numFmtId="0" fontId="23" fillId="2" borderId="0" xfId="0" applyFont="1" applyFill="1"/>
    <xf numFmtId="0" fontId="7" fillId="4" borderId="5" xfId="0" applyFont="1" applyFill="1" applyBorder="1" applyAlignment="1">
      <alignment horizontal="center"/>
    </xf>
    <xf numFmtId="0" fontId="38" fillId="2" borderId="0" xfId="0" applyFont="1" applyFill="1" applyAlignment="1">
      <alignment horizontal="center" vertical="center"/>
    </xf>
    <xf numFmtId="0" fontId="37" fillId="2" borderId="1" xfId="0" applyFont="1" applyFill="1" applyBorder="1" applyAlignment="1">
      <alignment vertical="center"/>
    </xf>
    <xf numFmtId="9" fontId="37" fillId="2" borderId="0" xfId="89" applyFont="1" applyFill="1" applyAlignment="1">
      <alignment vertical="center"/>
    </xf>
    <xf numFmtId="0" fontId="39" fillId="2" borderId="0" xfId="0" applyFont="1" applyFill="1" applyAlignment="1">
      <alignment vertical="center" wrapText="1"/>
    </xf>
    <xf numFmtId="0" fontId="39" fillId="2" borderId="0" xfId="0" applyFont="1" applyFill="1" applyAlignment="1">
      <alignment vertical="center"/>
    </xf>
    <xf numFmtId="0" fontId="40" fillId="3" borderId="0" xfId="2" applyFont="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40" fillId="3" borderId="34" xfId="2" applyFont="1" applyBorder="1"/>
    <xf numFmtId="0" fontId="9" fillId="3" borderId="35" xfId="2" applyBorder="1"/>
    <xf numFmtId="0" fontId="9" fillId="3" borderId="37" xfId="2" applyBorder="1"/>
    <xf numFmtId="0" fontId="9" fillId="3" borderId="39" xfId="2" applyBorder="1"/>
    <xf numFmtId="0" fontId="41" fillId="2" borderId="2" xfId="0" applyFont="1" applyFill="1" applyBorder="1" applyAlignment="1">
      <alignment horizontal="right" vertical="center"/>
    </xf>
    <xf numFmtId="0" fontId="2" fillId="2" borderId="3" xfId="0" applyFont="1" applyFill="1" applyBorder="1" applyAlignment="1">
      <alignment horizontal="center" vertical="center"/>
    </xf>
    <xf numFmtId="0" fontId="41" fillId="2" borderId="0" xfId="0" applyFont="1" applyFill="1" applyAlignment="1">
      <alignment horizontal="right" vertical="center"/>
    </xf>
    <xf numFmtId="165" fontId="2" fillId="2" borderId="3" xfId="0" applyNumberFormat="1" applyFont="1" applyFill="1" applyBorder="1" applyAlignment="1">
      <alignment horizontal="center" vertical="center"/>
    </xf>
    <xf numFmtId="0" fontId="8" fillId="0" borderId="34" xfId="0" applyFont="1" applyBorder="1" applyAlignment="1">
      <alignment horizontal="center"/>
    </xf>
    <xf numFmtId="0" fontId="9" fillId="3" borderId="36" xfId="2" applyBorder="1"/>
    <xf numFmtId="0" fontId="9" fillId="3" borderId="38" xfId="2" applyBorder="1"/>
    <xf numFmtId="2" fontId="2" fillId="2" borderId="3" xfId="0" applyNumberFormat="1" applyFont="1" applyFill="1" applyBorder="1" applyAlignment="1">
      <alignment horizontal="center" vertical="center"/>
    </xf>
    <xf numFmtId="0" fontId="41" fillId="2" borderId="0" xfId="0" applyFont="1" applyFill="1" applyAlignment="1">
      <alignment horizontal="center" vertical="center"/>
    </xf>
    <xf numFmtId="3" fontId="2" fillId="2" borderId="0" xfId="0" applyNumberFormat="1" applyFont="1" applyFill="1" applyAlignment="1">
      <alignment horizontal="center" vertical="center"/>
    </xf>
    <xf numFmtId="3" fontId="2" fillId="2" borderId="3" xfId="0" applyNumberFormat="1" applyFont="1" applyFill="1" applyBorder="1" applyAlignment="1">
      <alignment horizontal="center" vertical="center"/>
    </xf>
    <xf numFmtId="0" fontId="43" fillId="2" borderId="5" xfId="0" applyFont="1" applyFill="1" applyBorder="1" applyAlignment="1">
      <alignment horizontal="center" vertical="center"/>
    </xf>
    <xf numFmtId="0" fontId="43" fillId="2" borderId="16" xfId="0" applyFont="1" applyFill="1" applyBorder="1" applyAlignment="1">
      <alignment horizontal="center" vertical="center"/>
    </xf>
    <xf numFmtId="164" fontId="43" fillId="2" borderId="5" xfId="0" applyNumberFormat="1" applyFont="1" applyFill="1" applyBorder="1" applyAlignment="1">
      <alignment horizontal="center" vertical="center"/>
    </xf>
    <xf numFmtId="164" fontId="43" fillId="2" borderId="27" xfId="0" applyNumberFormat="1" applyFont="1" applyFill="1" applyBorder="1" applyAlignment="1">
      <alignment horizontal="center" vertical="center"/>
    </xf>
    <xf numFmtId="0" fontId="43" fillId="2" borderId="24" xfId="0" applyFont="1" applyFill="1" applyBorder="1" applyAlignment="1">
      <alignment horizontal="center" vertical="center"/>
    </xf>
    <xf numFmtId="0" fontId="43" fillId="2" borderId="26" xfId="0" applyFont="1" applyFill="1" applyBorder="1" applyAlignment="1">
      <alignment horizontal="center" vertical="center"/>
    </xf>
    <xf numFmtId="164" fontId="43" fillId="2" borderId="16" xfId="0" applyNumberFormat="1" applyFont="1" applyFill="1" applyBorder="1" applyAlignment="1">
      <alignment horizontal="center" vertical="center"/>
    </xf>
    <xf numFmtId="164" fontId="43" fillId="2" borderId="25" xfId="0" applyNumberFormat="1" applyFont="1" applyFill="1" applyBorder="1" applyAlignment="1">
      <alignment horizontal="center" vertical="center"/>
    </xf>
    <xf numFmtId="164" fontId="43" fillId="2" borderId="28" xfId="0" applyNumberFormat="1" applyFont="1" applyFill="1" applyBorder="1" applyAlignment="1">
      <alignment horizontal="center" vertical="center"/>
    </xf>
    <xf numFmtId="164" fontId="43" fillId="2" borderId="29" xfId="0" applyNumberFormat="1" applyFont="1" applyFill="1" applyBorder="1" applyAlignment="1">
      <alignment horizontal="center" vertical="center"/>
    </xf>
    <xf numFmtId="0" fontId="36" fillId="2" borderId="15" xfId="0" applyFont="1" applyFill="1" applyBorder="1" applyAlignment="1">
      <alignment vertical="center" wrapText="1"/>
    </xf>
    <xf numFmtId="0" fontId="36" fillId="2" borderId="0" xfId="0" applyFont="1" applyFill="1" applyAlignment="1">
      <alignment vertical="center" wrapText="1"/>
    </xf>
    <xf numFmtId="0" fontId="36" fillId="2" borderId="1" xfId="0" applyFont="1" applyFill="1" applyBorder="1" applyAlignment="1">
      <alignment vertical="center" wrapText="1"/>
    </xf>
    <xf numFmtId="0" fontId="38" fillId="2" borderId="0" xfId="0" applyFont="1" applyFill="1" applyAlignment="1">
      <alignment horizontal="left" vertical="center"/>
    </xf>
    <xf numFmtId="0" fontId="37" fillId="2" borderId="0" xfId="0" applyFont="1" applyFill="1" applyAlignment="1">
      <alignment horizontal="left" vertical="center"/>
    </xf>
    <xf numFmtId="0" fontId="5" fillId="2" borderId="15" xfId="0" applyFont="1" applyFill="1" applyBorder="1" applyAlignment="1">
      <alignment vertical="center" wrapText="1"/>
    </xf>
    <xf numFmtId="0" fontId="5" fillId="2" borderId="0" xfId="0" applyFont="1" applyFill="1" applyAlignment="1">
      <alignment vertical="center" wrapText="1"/>
    </xf>
    <xf numFmtId="0" fontId="5" fillId="2" borderId="1" xfId="0" applyFont="1" applyFill="1" applyBorder="1" applyAlignment="1">
      <alignment vertical="center" wrapText="1"/>
    </xf>
    <xf numFmtId="165" fontId="0" fillId="0" borderId="0" xfId="0" applyNumberFormat="1"/>
    <xf numFmtId="4" fontId="3" fillId="2" borderId="16" xfId="0" applyNumberFormat="1" applyFont="1" applyFill="1" applyBorder="1" applyAlignment="1">
      <alignment horizontal="center" vertical="center"/>
    </xf>
    <xf numFmtId="0" fontId="0" fillId="0" borderId="0" xfId="0" applyBorder="1"/>
    <xf numFmtId="0" fontId="35" fillId="2" borderId="0" xfId="0" applyFont="1" applyFill="1" applyAlignment="1">
      <alignment horizontal="center" vertical="center"/>
    </xf>
    <xf numFmtId="0" fontId="34" fillId="2" borderId="0" xfId="0" applyFont="1" applyFill="1" applyAlignment="1">
      <alignment horizontal="center" vertical="center"/>
    </xf>
    <xf numFmtId="0" fontId="37" fillId="2" borderId="0" xfId="0" applyFont="1" applyFill="1" applyAlignment="1">
      <alignment horizontal="center" vertical="center" wrapText="1"/>
    </xf>
    <xf numFmtId="0" fontId="37" fillId="2" borderId="0" xfId="0" applyFont="1" applyFill="1" applyBorder="1" applyAlignment="1">
      <alignment horizontal="center" vertic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7" fillId="4" borderId="4" xfId="0" applyFont="1" applyFill="1" applyBorder="1" applyAlignment="1">
      <alignment horizontal="center" wrapText="1"/>
    </xf>
    <xf numFmtId="0" fontId="7" fillId="4" borderId="5" xfId="0" applyFont="1" applyFill="1" applyBorder="1" applyAlignment="1">
      <alignment horizontal="center" wrapText="1"/>
    </xf>
    <xf numFmtId="0" fontId="13" fillId="2" borderId="0" xfId="0" applyFont="1" applyFill="1" applyBorder="1" applyAlignment="1">
      <alignment horizontal="left" vertical="top" wrapText="1"/>
    </xf>
    <xf numFmtId="170" fontId="7" fillId="4" borderId="19" xfId="0" applyNumberFormat="1" applyFont="1" applyFill="1" applyBorder="1" applyAlignment="1">
      <alignment horizontal="center"/>
    </xf>
    <xf numFmtId="170" fontId="7" fillId="4" borderId="20" xfId="0" applyNumberFormat="1" applyFont="1" applyFill="1" applyBorder="1" applyAlignment="1">
      <alignment horizontal="center"/>
    </xf>
    <xf numFmtId="0" fontId="7" fillId="4" borderId="22" xfId="0" applyFont="1" applyFill="1" applyBorder="1" applyAlignment="1">
      <alignment horizontal="center"/>
    </xf>
    <xf numFmtId="0" fontId="7" fillId="4" borderId="24" xfId="0" applyFont="1" applyFill="1" applyBorder="1" applyAlignment="1">
      <alignment horizontal="center"/>
    </xf>
    <xf numFmtId="0" fontId="7" fillId="4" borderId="23" xfId="0" applyFont="1" applyFill="1" applyBorder="1" applyAlignment="1">
      <alignment horizontal="center" wrapText="1"/>
    </xf>
    <xf numFmtId="0" fontId="7" fillId="4" borderId="30" xfId="0" applyFont="1" applyFill="1" applyBorder="1" applyAlignment="1">
      <alignment horizontal="center" wrapText="1"/>
    </xf>
    <xf numFmtId="0" fontId="7" fillId="4" borderId="31" xfId="0" applyFont="1" applyFill="1" applyBorder="1" applyAlignment="1">
      <alignment horizontal="center" wrapText="1"/>
    </xf>
    <xf numFmtId="0" fontId="7" fillId="4" borderId="32" xfId="0" applyFont="1" applyFill="1" applyBorder="1" applyAlignment="1">
      <alignment horizontal="center" wrapText="1"/>
    </xf>
    <xf numFmtId="0" fontId="7" fillId="4" borderId="23" xfId="0" applyFont="1" applyFill="1" applyBorder="1" applyAlignment="1">
      <alignment horizontal="center"/>
    </xf>
    <xf numFmtId="0" fontId="44" fillId="2" borderId="0" xfId="0" applyFont="1" applyFill="1" applyBorder="1" applyAlignment="1">
      <alignment horizontal="left" vertical="top" wrapText="1"/>
    </xf>
    <xf numFmtId="0" fontId="7" fillId="4" borderId="33" xfId="0" applyFont="1" applyFill="1" applyBorder="1" applyAlignment="1">
      <alignment horizontal="center" wrapText="1"/>
    </xf>
    <xf numFmtId="0" fontId="7" fillId="4" borderId="17" xfId="0" applyFont="1" applyFill="1" applyBorder="1" applyAlignment="1">
      <alignment horizontal="center" wrapText="1"/>
    </xf>
    <xf numFmtId="0" fontId="7" fillId="4" borderId="18" xfId="0" applyFont="1" applyFill="1" applyBorder="1" applyAlignment="1">
      <alignment horizontal="center" wrapText="1"/>
    </xf>
    <xf numFmtId="0" fontId="42" fillId="2" borderId="0" xfId="0" applyFont="1" applyFill="1" applyAlignment="1">
      <alignment horizontal="center" vertical="center"/>
    </xf>
  </cellXfs>
  <cellStyles count="90">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xfId="46" builtinId="32" customBuiltin="1"/>
    <cellStyle name="60% - Accent1 2" xfId="38" xr:uid="{00000000-0005-0000-0000-00000D000000}"/>
    <cellStyle name="60% - Accent2" xfId="47" builtinId="36" customBuiltin="1"/>
    <cellStyle name="60% - Accent2 2" xfId="39" xr:uid="{00000000-0005-0000-0000-00000F000000}"/>
    <cellStyle name="60% - Accent3" xfId="48" builtinId="40" customBuiltin="1"/>
    <cellStyle name="60% - Accent3 2" xfId="40" xr:uid="{00000000-0005-0000-0000-000011000000}"/>
    <cellStyle name="60% - Accent4" xfId="49" builtinId="44" customBuiltin="1"/>
    <cellStyle name="60% - Accent4 2" xfId="41" xr:uid="{00000000-0005-0000-0000-000013000000}"/>
    <cellStyle name="60% - Accent5" xfId="50" builtinId="48" customBuiltin="1"/>
    <cellStyle name="60% - Accent5 2" xfId="42" xr:uid="{00000000-0005-0000-0000-000015000000}"/>
    <cellStyle name="60% - Accent6" xfId="51" builtinId="52" customBuiltin="1"/>
    <cellStyle name="60% - Accent6 2" xfId="43" xr:uid="{00000000-0005-0000-0000-000017000000}"/>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Comma" xfId="3" builtinId="3"/>
    <cellStyle name="Comma 10" xfId="69" xr:uid="{00000000-0005-0000-0000-000022000000}"/>
    <cellStyle name="Comma 2" xfId="62" xr:uid="{00000000-0005-0000-0000-000023000000}"/>
    <cellStyle name="Comma 3" xfId="53" xr:uid="{00000000-0005-0000-0000-000024000000}"/>
    <cellStyle name="Comma 4" xfId="58" xr:uid="{00000000-0005-0000-0000-000025000000}"/>
    <cellStyle name="Comma 5" xfId="63" xr:uid="{00000000-0005-0000-0000-000026000000}"/>
    <cellStyle name="Comma 6" xfId="75" xr:uid="{00000000-0005-0000-0000-000027000000}"/>
    <cellStyle name="Comma 7" xfId="76" xr:uid="{00000000-0005-0000-0000-000028000000}"/>
    <cellStyle name="Comma 8" xfId="81" xr:uid="{00000000-0005-0000-0000-000029000000}"/>
    <cellStyle name="Comma 9" xfId="85" xr:uid="{00000000-0005-0000-0000-00002A000000}"/>
    <cellStyle name="Explanatory Text" xfId="16" builtinId="53" customBuiltin="1"/>
    <cellStyle name="Good" xfId="2"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9" builtinId="20" customBuiltin="1"/>
    <cellStyle name="Linked Cell" xfId="12" builtinId="24" customBuiltin="1"/>
    <cellStyle name="Neutral" xfId="45" builtinId="28" customBuiltin="1"/>
    <cellStyle name="Neutral 2" xfId="37" xr:uid="{00000000-0005-0000-0000-000034000000}"/>
    <cellStyle name="Normal" xfId="0" builtinId="0"/>
    <cellStyle name="Normal 10" xfId="67" xr:uid="{00000000-0005-0000-0000-000036000000}"/>
    <cellStyle name="Normal 11" xfId="65" xr:uid="{00000000-0005-0000-0000-000037000000}"/>
    <cellStyle name="Normal 12" xfId="74" xr:uid="{00000000-0005-0000-0000-000038000000}"/>
    <cellStyle name="Normal 13" xfId="78" xr:uid="{00000000-0005-0000-0000-000039000000}"/>
    <cellStyle name="Normal 14" xfId="80" xr:uid="{00000000-0005-0000-0000-00003A000000}"/>
    <cellStyle name="Normal 15" xfId="83" xr:uid="{00000000-0005-0000-0000-00003B000000}"/>
    <cellStyle name="Normal 16" xfId="84" xr:uid="{00000000-0005-0000-0000-00003C000000}"/>
    <cellStyle name="Normal 17" xfId="86" xr:uid="{00000000-0005-0000-0000-00003D000000}"/>
    <cellStyle name="Normal 18" xfId="87" xr:uid="{00000000-0005-0000-0000-00003E000000}"/>
    <cellStyle name="Normal 19" xfId="66" xr:uid="{00000000-0005-0000-0000-00003F000000}"/>
    <cellStyle name="Normal 2" xfId="1" xr:uid="{00000000-0005-0000-0000-000040000000}"/>
    <cellStyle name="Normal 2 2" xfId="56" xr:uid="{00000000-0005-0000-0000-000041000000}"/>
    <cellStyle name="Normal 2 2 2" xfId="64" xr:uid="{00000000-0005-0000-0000-000042000000}"/>
    <cellStyle name="Normal 2 3" xfId="52" xr:uid="{00000000-0005-0000-0000-000043000000}"/>
    <cellStyle name="Normal 2 4" xfId="72" xr:uid="{00000000-0005-0000-0000-000044000000}"/>
    <cellStyle name="Normal 23" xfId="88" xr:uid="{00000000-0005-0000-0000-000045000000}"/>
    <cellStyle name="Normal 3" xfId="70" xr:uid="{00000000-0005-0000-0000-000046000000}"/>
    <cellStyle name="Normal 3 2" xfId="71" xr:uid="{00000000-0005-0000-0000-000047000000}"/>
    <cellStyle name="Normal 4" xfId="73" xr:uid="{00000000-0005-0000-0000-000048000000}"/>
    <cellStyle name="Normal 5" xfId="61" xr:uid="{00000000-0005-0000-0000-000049000000}"/>
    <cellStyle name="Normal 6" xfId="57" xr:uid="{00000000-0005-0000-0000-00004A000000}"/>
    <cellStyle name="Normal 7" xfId="54" xr:uid="{00000000-0005-0000-0000-00004B000000}"/>
    <cellStyle name="Normal 8" xfId="68" xr:uid="{00000000-0005-0000-0000-00004C000000}"/>
    <cellStyle name="Normal 9" xfId="55" xr:uid="{00000000-0005-0000-0000-00004D000000}"/>
    <cellStyle name="Note" xfId="15" builtinId="10" customBuiltin="1"/>
    <cellStyle name="Note 2" xfId="77" xr:uid="{00000000-0005-0000-0000-00004F000000}"/>
    <cellStyle name="Output" xfId="10" builtinId="21" customBuiltin="1"/>
    <cellStyle name="Percent" xfId="89" builtinId="5"/>
    <cellStyle name="Percent 2" xfId="59" xr:uid="{00000000-0005-0000-0000-000051000000}"/>
    <cellStyle name="Percent 3" xfId="60" xr:uid="{00000000-0005-0000-0000-000052000000}"/>
    <cellStyle name="Percent 4" xfId="79" xr:uid="{00000000-0005-0000-0000-000053000000}"/>
    <cellStyle name="Percent 5" xfId="82" xr:uid="{00000000-0005-0000-0000-000054000000}"/>
    <cellStyle name="Title" xfId="44" builtinId="15" customBuiltin="1"/>
    <cellStyle name="Title 2" xfId="36" xr:uid="{00000000-0005-0000-0000-000056000000}"/>
    <cellStyle name="Total" xfId="17" builtinId="25" customBuiltin="1"/>
    <cellStyle name="Warning Text" xfId="14" builtinId="11" customBuiltin="1"/>
  </cellStyles>
  <dxfs count="38">
    <dxf>
      <font>
        <color theme="0"/>
      </font>
    </dxf>
    <dxf>
      <fill>
        <patternFill>
          <bgColor rgb="FFBFBFBF"/>
        </patternFill>
      </fill>
    </dxf>
    <dxf>
      <fill>
        <patternFill>
          <bgColor theme="4" tint="0.59996337778862885"/>
        </patternFill>
      </fill>
    </dxf>
    <dxf>
      <fill>
        <patternFill>
          <bgColor theme="7" tint="0.79998168889431442"/>
        </patternFill>
      </fill>
    </dxf>
    <dxf>
      <fill>
        <patternFill>
          <bgColor rgb="FFBFBFBF"/>
        </patternFill>
      </fill>
    </dxf>
    <dxf>
      <font>
        <b/>
        <i val="0"/>
        <color rgb="FFC00000"/>
      </font>
      <fill>
        <patternFill patternType="none">
          <bgColor auto="1"/>
        </patternFill>
      </fill>
    </dxf>
    <dxf>
      <fill>
        <patternFill>
          <bgColor theme="4" tint="0.59996337778862885"/>
        </patternFill>
      </fill>
    </dxf>
    <dxf>
      <fill>
        <patternFill>
          <bgColor theme="7" tint="0.79998168889431442"/>
        </patternFill>
      </fill>
    </dxf>
    <dxf>
      <font>
        <color theme="0"/>
      </font>
    </dxf>
    <dxf>
      <font>
        <color theme="0"/>
      </font>
    </dxf>
    <dxf>
      <fill>
        <patternFill>
          <bgColor rgb="FFBFBFBF"/>
        </patternFill>
      </fill>
    </dxf>
    <dxf>
      <font>
        <color rgb="FF9C0006"/>
      </font>
      <fill>
        <patternFill>
          <bgColor rgb="FFFFC7CE"/>
        </patternFill>
      </fill>
    </dxf>
    <dxf>
      <font>
        <color rgb="FFFF0000"/>
      </font>
      <fill>
        <patternFill>
          <bgColor theme="7" tint="0.79998168889431442"/>
        </patternFill>
      </fill>
    </dxf>
    <dxf>
      <font>
        <b/>
        <i val="0"/>
        <color rgb="FFC00000"/>
      </font>
      <fill>
        <patternFill>
          <bgColor rgb="FFFF9999"/>
        </patternFill>
      </fill>
    </dxf>
    <dxf>
      <fill>
        <patternFill>
          <bgColor theme="4" tint="0.59996337778862885"/>
        </patternFill>
      </fill>
    </dxf>
    <dxf>
      <fill>
        <patternFill>
          <bgColor theme="7" tint="0.79998168889431442"/>
        </patternFill>
      </fill>
    </dxf>
    <dxf>
      <fill>
        <patternFill>
          <bgColor rgb="FFBFBFBF"/>
        </patternFill>
      </fill>
    </dxf>
    <dxf>
      <fill>
        <patternFill>
          <bgColor theme="4" tint="0.59996337778862885"/>
        </patternFill>
      </fill>
    </dxf>
    <dxf>
      <font>
        <b/>
        <i val="0"/>
        <color rgb="FFC00000"/>
      </font>
    </dxf>
    <dxf>
      <font>
        <b/>
        <i val="0"/>
        <color rgb="FFC00000"/>
      </font>
      <fill>
        <patternFill>
          <bgColor rgb="FFFF9999"/>
        </patternFill>
      </fill>
    </dxf>
    <dxf>
      <fill>
        <patternFill>
          <bgColor theme="7" tint="0.79998168889431442"/>
        </patternFill>
      </fill>
    </dxf>
    <dxf>
      <fill>
        <patternFill>
          <bgColor rgb="FFBFBFBF"/>
        </patternFill>
      </fill>
    </dxf>
    <dxf>
      <fill>
        <patternFill>
          <bgColor theme="4" tint="0.59996337778862885"/>
        </patternFill>
      </fill>
    </dxf>
    <dxf>
      <font>
        <color theme="0"/>
      </font>
    </dxf>
    <dxf>
      <font>
        <color theme="0"/>
      </font>
    </dxf>
    <dxf>
      <font>
        <color theme="0"/>
      </font>
    </dxf>
    <dxf>
      <fill>
        <patternFill>
          <bgColor theme="4" tint="0.59996337778862885"/>
        </patternFill>
      </fill>
    </dxf>
    <dxf>
      <fill>
        <patternFill>
          <bgColor rgb="FFBFBFBF"/>
        </patternFill>
      </fill>
    </dxf>
    <dxf>
      <fill>
        <patternFill>
          <bgColor theme="4" tint="0.59996337778862885"/>
        </patternFill>
      </fill>
    </dxf>
    <dxf>
      <fill>
        <patternFill>
          <bgColor theme="7" tint="0.79998168889431442"/>
        </patternFill>
      </fill>
    </dxf>
    <dxf>
      <fill>
        <patternFill>
          <bgColor rgb="FFBFBFBF"/>
        </patternFill>
      </fill>
    </dxf>
    <dxf>
      <fill>
        <patternFill>
          <bgColor theme="4" tint="0.59996337778862885"/>
        </patternFill>
      </fill>
    </dxf>
    <dxf>
      <fill>
        <patternFill>
          <bgColor theme="7" tint="0.79998168889431442"/>
        </patternFill>
      </fill>
    </dxf>
    <dxf>
      <fill>
        <patternFill>
          <bgColor rgb="FFBFBFBF"/>
        </patternFill>
      </fill>
    </dxf>
    <dxf>
      <font>
        <color rgb="FF9C0006"/>
      </font>
      <fill>
        <patternFill>
          <bgColor rgb="FFFFC7CE"/>
        </patternFill>
      </fill>
    </dxf>
    <dxf>
      <font>
        <color rgb="FFFF0000"/>
      </font>
      <fill>
        <patternFill>
          <bgColor theme="7" tint="0.79998168889431442"/>
        </patternFill>
      </fill>
    </dxf>
    <dxf>
      <font>
        <b/>
        <i val="0"/>
        <color rgb="FFC00000"/>
      </font>
      <fill>
        <patternFill>
          <bgColor rgb="FFFF9999"/>
        </patternFill>
      </fill>
    </dxf>
    <dxf>
      <fill>
        <patternFill>
          <bgColor theme="4" tint="0.59996337778862885"/>
        </patternFill>
      </fill>
    </dxf>
  </dxfs>
  <tableStyles count="0" defaultTableStyle="TableStyleMedium2" defaultPivotStyle="PivotStyleLight16"/>
  <colors>
    <mruColors>
      <color rgb="FFFFF8E5"/>
      <color rgb="FFBFBFBF"/>
      <color rgb="FF1A1D5D"/>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510127826465313E-2"/>
          <c:y val="0.12200435729847495"/>
          <c:w val="0.89978039105420782"/>
          <c:h val="0.79535656082205397"/>
        </c:manualLayout>
      </c:layout>
      <c:scatterChart>
        <c:scatterStyle val="smoothMarker"/>
        <c:varyColors val="0"/>
        <c:ser>
          <c:idx val="0"/>
          <c:order val="0"/>
          <c:tx>
            <c:strRef>
              <c:f>'Table - Residential'!$F$12</c:f>
              <c:strCache>
                <c:ptCount val="1"/>
                <c:pt idx="0">
                  <c:v>Observed Event Day Load (kWh/hour)</c:v>
                </c:pt>
              </c:strCache>
            </c:strRef>
          </c:tx>
          <c:spPr>
            <a:ln w="28575" cap="rnd">
              <a:solidFill>
                <a:srgbClr val="4472C4">
                  <a:lumMod val="60000"/>
                  <a:lumOff val="40000"/>
                </a:srgbClr>
              </a:solidFill>
              <a:round/>
            </a:ln>
            <a:effectLst/>
          </c:spPr>
          <c:marker>
            <c:symbol val="none"/>
          </c:marker>
          <c:xVal>
            <c:numRef>
              <c:f>'Table - Residential'!$D$15:$D$38</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xVal>
          <c:yVal>
            <c:numRef>
              <c:f>'Table - Residential'!$F$15:$F$38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yVal>
          <c:smooth val="1"/>
          <c:extLst>
            <c:ext xmlns:c16="http://schemas.microsoft.com/office/drawing/2014/chart" uri="{C3380CC4-5D6E-409C-BE32-E72D297353CC}">
              <c16:uniqueId val="{00000000-027B-4A03-87E2-9458298A7BF0}"/>
            </c:ext>
          </c:extLst>
        </c:ser>
        <c:ser>
          <c:idx val="2"/>
          <c:order val="1"/>
          <c:tx>
            <c:strRef>
              <c:f>'Table - Residential'!$E$12</c:f>
              <c:strCache>
                <c:ptCount val="1"/>
                <c:pt idx="0">
                  <c:v>Estimated Reference Load (kWh/hour)</c:v>
                </c:pt>
              </c:strCache>
            </c:strRef>
          </c:tx>
          <c:spPr>
            <a:ln w="38100" cap="rnd">
              <a:solidFill>
                <a:srgbClr val="1A1D5D"/>
              </a:solidFill>
              <a:prstDash val="sysDot"/>
              <a:round/>
            </a:ln>
            <a:effectLst/>
          </c:spPr>
          <c:marker>
            <c:symbol val="none"/>
          </c:marker>
          <c:xVal>
            <c:numRef>
              <c:f>'Table - Residential'!$D$15:$D$38</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xVal>
          <c:yVal>
            <c:numRef>
              <c:f>'Table - Residential'!$E$15:$E$38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yVal>
          <c:smooth val="1"/>
          <c:extLst>
            <c:ext xmlns:c16="http://schemas.microsoft.com/office/drawing/2014/chart" uri="{C3380CC4-5D6E-409C-BE32-E72D297353CC}">
              <c16:uniqueId val="{00000001-027B-4A03-87E2-9458298A7BF0}"/>
            </c:ext>
          </c:extLst>
        </c:ser>
        <c:ser>
          <c:idx val="1"/>
          <c:order val="4"/>
          <c:tx>
            <c:strRef>
              <c:f>'Table - Residential'!$G$12</c:f>
              <c:strCache>
                <c:ptCount val="1"/>
                <c:pt idx="0">
                  <c:v>Estimated Load Impact (kWh/hour)</c:v>
                </c:pt>
              </c:strCache>
            </c:strRef>
          </c:tx>
          <c:spPr>
            <a:ln w="28575" cap="rnd">
              <a:solidFill>
                <a:srgbClr val="1A1D5D"/>
              </a:solidFill>
              <a:round/>
            </a:ln>
            <a:effectLst/>
          </c:spPr>
          <c:marker>
            <c:symbol val="none"/>
          </c:marker>
          <c:xVal>
            <c:numRef>
              <c:f>'Table - Residential'!$D$15:$D$38</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xVal>
          <c:yVal>
            <c:numRef>
              <c:f>'Table - Residential'!$G$15:$G$38</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yVal>
          <c:smooth val="1"/>
          <c:extLst>
            <c:ext xmlns:c16="http://schemas.microsoft.com/office/drawing/2014/chart" uri="{C3380CC4-5D6E-409C-BE32-E72D297353CC}">
              <c16:uniqueId val="{00000002-027B-4A03-87E2-9458298A7BF0}"/>
            </c:ext>
          </c:extLst>
        </c:ser>
        <c:dLbls>
          <c:showLegendKey val="0"/>
          <c:showVal val="0"/>
          <c:showCatName val="0"/>
          <c:showSerName val="0"/>
          <c:showPercent val="0"/>
          <c:showBubbleSize val="0"/>
        </c:dLbls>
        <c:axId val="480612448"/>
        <c:axId val="486495584"/>
      </c:scatterChart>
      <c:scatterChart>
        <c:scatterStyle val="smoothMarker"/>
        <c:varyColors val="0"/>
        <c:ser>
          <c:idx val="3"/>
          <c:order val="2"/>
          <c:tx>
            <c:v>Hour Start</c:v>
          </c:tx>
          <c:spPr>
            <a:ln w="19050" cap="rnd">
              <a:solidFill>
                <a:schemeClr val="accent4"/>
              </a:solidFill>
              <a:round/>
            </a:ln>
            <a:effectLst/>
          </c:spPr>
          <c:marker>
            <c:symbol val="none"/>
          </c:marker>
          <c:errBars>
            <c:errDir val="y"/>
            <c:errBarType val="both"/>
            <c:errValType val="cust"/>
            <c:noEndCap val="1"/>
            <c:plus>
              <c:numLit>
                <c:formatCode>General</c:formatCode>
                <c:ptCount val="1"/>
                <c:pt idx="0">
                  <c:v>2.5</c:v>
                </c:pt>
              </c:numLit>
            </c:plus>
            <c:minus>
              <c:numLit>
                <c:formatCode>General</c:formatCode>
                <c:ptCount val="1"/>
                <c:pt idx="0">
                  <c:v>2.5</c:v>
                </c:pt>
              </c:numLit>
            </c:minus>
            <c:spPr>
              <a:noFill/>
              <a:ln w="12700" cap="flat" cmpd="sng" algn="ctr">
                <a:solidFill>
                  <a:schemeClr val="bg1">
                    <a:lumMod val="50000"/>
                  </a:schemeClr>
                </a:solidFill>
                <a:prstDash val="dash"/>
                <a:round/>
              </a:ln>
              <a:effectLst/>
            </c:spPr>
          </c:errBars>
          <c:errBars>
            <c:errDir val="x"/>
            <c:errBarType val="both"/>
            <c:errValType val="fixedVal"/>
            <c:noEndCap val="0"/>
            <c:val val="1"/>
            <c:spPr>
              <a:noFill/>
              <a:ln w="9525" cap="flat" cmpd="sng" algn="ctr">
                <a:noFill/>
                <a:round/>
              </a:ln>
              <a:effectLst/>
            </c:spPr>
          </c:errBars>
          <c:xVal>
            <c:numRef>
              <c:f>'Table - Residential'!$F$7</c:f>
              <c:numCache>
                <c:formatCode>General</c:formatCode>
                <c:ptCount val="1"/>
                <c:pt idx="0">
                  <c:v>18</c:v>
                </c:pt>
              </c:numCache>
            </c:numRef>
          </c:xVal>
          <c:yVal>
            <c:numLit>
              <c:formatCode>General</c:formatCode>
              <c:ptCount val="1"/>
              <c:pt idx="0">
                <c:v>1</c:v>
              </c:pt>
            </c:numLit>
          </c:yVal>
          <c:smooth val="1"/>
          <c:extLst>
            <c:ext xmlns:c16="http://schemas.microsoft.com/office/drawing/2014/chart" uri="{C3380CC4-5D6E-409C-BE32-E72D297353CC}">
              <c16:uniqueId val="{00000003-027B-4A03-87E2-9458298A7BF0}"/>
            </c:ext>
          </c:extLst>
        </c:ser>
        <c:ser>
          <c:idx val="4"/>
          <c:order val="3"/>
          <c:tx>
            <c:v>Hour End</c:v>
          </c:tx>
          <c:spPr>
            <a:ln w="19050" cap="rnd">
              <a:solidFill>
                <a:schemeClr val="accent5"/>
              </a:solidFill>
              <a:round/>
            </a:ln>
            <a:effectLst/>
          </c:spPr>
          <c:marker>
            <c:symbol val="none"/>
          </c:marker>
          <c:errBars>
            <c:errDir val="y"/>
            <c:errBarType val="both"/>
            <c:errValType val="cust"/>
            <c:noEndCap val="1"/>
            <c:plus>
              <c:numLit>
                <c:formatCode>General</c:formatCode>
                <c:ptCount val="1"/>
                <c:pt idx="0">
                  <c:v>2.5</c:v>
                </c:pt>
              </c:numLit>
            </c:plus>
            <c:minus>
              <c:numLit>
                <c:formatCode>General</c:formatCode>
                <c:ptCount val="1"/>
                <c:pt idx="0">
                  <c:v>2.5</c:v>
                </c:pt>
              </c:numLit>
            </c:minus>
            <c:spPr>
              <a:noFill/>
              <a:ln w="12700" cap="flat" cmpd="sng" algn="ctr">
                <a:solidFill>
                  <a:schemeClr val="bg1">
                    <a:lumMod val="50000"/>
                  </a:schemeClr>
                </a:solidFill>
                <a:prstDash val="dash"/>
                <a:round/>
              </a:ln>
              <a:effectLst/>
            </c:spPr>
          </c:errBars>
          <c:errBars>
            <c:errDir val="x"/>
            <c:errBarType val="both"/>
            <c:errValType val="fixedVal"/>
            <c:noEndCap val="0"/>
            <c:val val="1"/>
            <c:spPr>
              <a:noFill/>
              <a:ln w="9525" cap="flat" cmpd="sng" algn="ctr">
                <a:noFill/>
                <a:round/>
              </a:ln>
              <a:effectLst/>
            </c:spPr>
          </c:errBars>
          <c:xVal>
            <c:numRef>
              <c:f>'Table - Residential'!$H$7</c:f>
              <c:numCache>
                <c:formatCode>General</c:formatCode>
                <c:ptCount val="1"/>
                <c:pt idx="0">
                  <c:v>20</c:v>
                </c:pt>
              </c:numCache>
            </c:numRef>
          </c:xVal>
          <c:yVal>
            <c:numLit>
              <c:formatCode>General</c:formatCode>
              <c:ptCount val="1"/>
              <c:pt idx="0">
                <c:v>1</c:v>
              </c:pt>
            </c:numLit>
          </c:yVal>
          <c:smooth val="1"/>
          <c:extLst>
            <c:ext xmlns:c16="http://schemas.microsoft.com/office/drawing/2014/chart" uri="{C3380CC4-5D6E-409C-BE32-E72D297353CC}">
              <c16:uniqueId val="{00000004-027B-4A03-87E2-9458298A7BF0}"/>
            </c:ext>
          </c:extLst>
        </c:ser>
        <c:dLbls>
          <c:showLegendKey val="0"/>
          <c:showVal val="0"/>
          <c:showCatName val="0"/>
          <c:showSerName val="0"/>
          <c:showPercent val="0"/>
          <c:showBubbleSize val="0"/>
        </c:dLbls>
        <c:axId val="421186880"/>
        <c:axId val="421186320"/>
      </c:scatterChart>
      <c:valAx>
        <c:axId val="480612448"/>
        <c:scaling>
          <c:orientation val="minMax"/>
          <c:max val="24"/>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Hour-Ending</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86495584"/>
        <c:crosses val="autoZero"/>
        <c:crossBetween val="midCat"/>
        <c:majorUnit val="1"/>
      </c:valAx>
      <c:valAx>
        <c:axId val="486495584"/>
        <c:scaling>
          <c:orientation val="minMax"/>
          <c:min val="0"/>
        </c:scaling>
        <c:delete val="0"/>
        <c:axPos val="l"/>
        <c:majorGridlines>
          <c:spPr>
            <a:ln w="9525" cap="flat" cmpd="sng" algn="ctr">
              <a:solidFill>
                <a:schemeClr val="bg1">
                  <a:lumMod val="65000"/>
                </a:schemeClr>
              </a:solidFill>
              <a:round/>
            </a:ln>
            <a:effectLst/>
          </c:spPr>
        </c:majorGridlines>
        <c:title>
          <c:tx>
            <c:strRef>
              <c:f>"kW"</c:f>
              <c:strCache>
                <c:ptCount val="1"/>
                <c:pt idx="0">
                  <c:v>kW</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80612448"/>
        <c:crosses val="autoZero"/>
        <c:crossBetween val="midCat"/>
      </c:valAx>
      <c:valAx>
        <c:axId val="421186320"/>
        <c:scaling>
          <c:orientation val="minMax"/>
          <c:max val="2.5"/>
          <c:min val="0"/>
        </c:scaling>
        <c:delete val="0"/>
        <c:axPos val="r"/>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421186880"/>
        <c:crosses val="max"/>
        <c:crossBetween val="midCat"/>
      </c:valAx>
      <c:valAx>
        <c:axId val="421186880"/>
        <c:scaling>
          <c:orientation val="minMax"/>
        </c:scaling>
        <c:delete val="1"/>
        <c:axPos val="b"/>
        <c:numFmt formatCode="General" sourceLinked="1"/>
        <c:majorTickMark val="out"/>
        <c:minorTickMark val="none"/>
        <c:tickLblPos val="nextTo"/>
        <c:crossAx val="421186320"/>
        <c:crosses val="autoZero"/>
        <c:crossBetween val="midCat"/>
      </c:valAx>
      <c:spPr>
        <a:solidFill>
          <a:schemeClr val="bg1"/>
        </a:solidFill>
        <a:ln>
          <a:noFill/>
        </a:ln>
        <a:effectLst/>
      </c:spPr>
    </c:plotArea>
    <c:legend>
      <c:legendPos val="b"/>
      <c:legendEntry>
        <c:idx val="3"/>
        <c:delete val="1"/>
      </c:legendEntry>
      <c:legendEntry>
        <c:idx val="4"/>
        <c:delete val="1"/>
      </c:legendEntry>
      <c:layout>
        <c:manualLayout>
          <c:xMode val="edge"/>
          <c:yMode val="edge"/>
          <c:x val="0.53900800869709597"/>
          <c:y val="1.1618776411118543E-2"/>
          <c:w val="0.46099192918707971"/>
          <c:h val="8.2920715156700422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baseline="0">
          <a:solidFill>
            <a:sysClr val="windowText" lastClr="000000"/>
          </a:solidFill>
        </a:defRPr>
      </a:pPr>
      <a:endParaRPr lang="en-US"/>
    </a:p>
  </c:txPr>
  <c:printSettings>
    <c:headerFooter/>
    <c:pageMargins b="0.7500000000000131" l="0.70000000000000062" r="0.70000000000000062" t="0.7500000000000131"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510127826465313E-2"/>
          <c:y val="0.12200435729847495"/>
          <c:w val="0.89978039105420782"/>
          <c:h val="0.79535656082205397"/>
        </c:manualLayout>
      </c:layout>
      <c:scatterChart>
        <c:scatterStyle val="smoothMarker"/>
        <c:varyColors val="0"/>
        <c:ser>
          <c:idx val="0"/>
          <c:order val="0"/>
          <c:tx>
            <c:strRef>
              <c:f>'Table - Non-Residential'!$F$13</c:f>
              <c:strCache>
                <c:ptCount val="1"/>
                <c:pt idx="0">
                  <c:v>Observed Event Day Load (MWh/hour)</c:v>
                </c:pt>
              </c:strCache>
            </c:strRef>
          </c:tx>
          <c:spPr>
            <a:ln w="28575" cap="rnd">
              <a:solidFill>
                <a:srgbClr val="4472C4">
                  <a:lumMod val="60000"/>
                  <a:lumOff val="40000"/>
                </a:srgbClr>
              </a:solidFill>
              <a:round/>
            </a:ln>
            <a:effectLst/>
          </c:spPr>
          <c:marker>
            <c:symbol val="none"/>
          </c:marker>
          <c:xVal>
            <c:numRef>
              <c:f>'Table - Non-Residential'!$D$16:$D$39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xVal>
          <c:yVal>
            <c:numRef>
              <c:f>'Table - Non-Residential'!$F$16:$F$39</c:f>
              <c:numCache>
                <c:formatCode>#,##0.0</c:formatCode>
                <c:ptCount val="24"/>
                <c:pt idx="0">
                  <c:v>3.5090465000000002</c:v>
                </c:pt>
                <c:pt idx="1">
                  <c:v>2.7648705000000002</c:v>
                </c:pt>
                <c:pt idx="2">
                  <c:v>2.3103910000000001</c:v>
                </c:pt>
                <c:pt idx="3">
                  <c:v>2.2769235000000001</c:v>
                </c:pt>
                <c:pt idx="4">
                  <c:v>2.5420320000000003</c:v>
                </c:pt>
                <c:pt idx="5">
                  <c:v>2.9773545000000001</c:v>
                </c:pt>
                <c:pt idx="6">
                  <c:v>3.639707</c:v>
                </c:pt>
                <c:pt idx="7">
                  <c:v>3.3795215000000001</c:v>
                </c:pt>
                <c:pt idx="8">
                  <c:v>3.064457</c:v>
                </c:pt>
                <c:pt idx="9">
                  <c:v>3.1860304999999998</c:v>
                </c:pt>
                <c:pt idx="10">
                  <c:v>3.2699020000000001</c:v>
                </c:pt>
                <c:pt idx="11">
                  <c:v>3.6296729999999999</c:v>
                </c:pt>
                <c:pt idx="12">
                  <c:v>3.8349090000000001</c:v>
                </c:pt>
                <c:pt idx="13">
                  <c:v>4.0800520999999996</c:v>
                </c:pt>
                <c:pt idx="14">
                  <c:v>4.3835924000000004</c:v>
                </c:pt>
                <c:pt idx="15">
                  <c:v>4.5930230000000005</c:v>
                </c:pt>
                <c:pt idx="16">
                  <c:v>4.4163050000000004</c:v>
                </c:pt>
                <c:pt idx="17">
                  <c:v>4.0186169999999999</c:v>
                </c:pt>
                <c:pt idx="18">
                  <c:v>4.2062485000000001</c:v>
                </c:pt>
                <c:pt idx="19">
                  <c:v>3.4882610000000001</c:v>
                </c:pt>
                <c:pt idx="20">
                  <c:v>5.0309359999999996</c:v>
                </c:pt>
                <c:pt idx="21">
                  <c:v>5.1873135000000001</c:v>
                </c:pt>
                <c:pt idx="22">
                  <c:v>4.6694489999999993</c:v>
                </c:pt>
                <c:pt idx="23">
                  <c:v>4.019571</c:v>
                </c:pt>
              </c:numCache>
            </c:numRef>
          </c:yVal>
          <c:smooth val="1"/>
          <c:extLst>
            <c:ext xmlns:c16="http://schemas.microsoft.com/office/drawing/2014/chart" uri="{C3380CC4-5D6E-409C-BE32-E72D297353CC}">
              <c16:uniqueId val="{00000000-F894-42F4-B36B-1986F6160401}"/>
            </c:ext>
          </c:extLst>
        </c:ser>
        <c:ser>
          <c:idx val="2"/>
          <c:order val="1"/>
          <c:tx>
            <c:strRef>
              <c:f>'Table - Non-Residential'!$E$13</c:f>
              <c:strCache>
                <c:ptCount val="1"/>
                <c:pt idx="0">
                  <c:v>Estimated Reference Load (MWh/hour)</c:v>
                </c:pt>
              </c:strCache>
            </c:strRef>
          </c:tx>
          <c:spPr>
            <a:ln w="38100" cap="rnd">
              <a:solidFill>
                <a:srgbClr val="1A1D5D"/>
              </a:solidFill>
              <a:prstDash val="sysDot"/>
              <a:round/>
            </a:ln>
            <a:effectLst/>
          </c:spPr>
          <c:marker>
            <c:symbol val="none"/>
          </c:marker>
          <c:xVal>
            <c:numRef>
              <c:f>'Table - Non-Residential'!$D$16:$D$39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xVal>
          <c:yVal>
            <c:numRef>
              <c:f>'Table - Non-Residential'!$E$16:$E$39</c:f>
              <c:numCache>
                <c:formatCode>#,##0.0</c:formatCode>
                <c:ptCount val="24"/>
                <c:pt idx="0">
                  <c:v>3.0361282000000003</c:v>
                </c:pt>
                <c:pt idx="1">
                  <c:v>2.9873018</c:v>
                </c:pt>
                <c:pt idx="2">
                  <c:v>2.6080776000000001</c:v>
                </c:pt>
                <c:pt idx="3">
                  <c:v>2.5901711000000001</c:v>
                </c:pt>
                <c:pt idx="4">
                  <c:v>2.7210021000000002</c:v>
                </c:pt>
                <c:pt idx="5">
                  <c:v>3.1379395000000003</c:v>
                </c:pt>
                <c:pt idx="6">
                  <c:v>3.6173417400000001</c:v>
                </c:pt>
                <c:pt idx="7">
                  <c:v>3.1235482999999999</c:v>
                </c:pt>
                <c:pt idx="8">
                  <c:v>3.03011454</c:v>
                </c:pt>
                <c:pt idx="9">
                  <c:v>3.2003173899999999</c:v>
                </c:pt>
                <c:pt idx="10">
                  <c:v>3.4571423000000001</c:v>
                </c:pt>
                <c:pt idx="11">
                  <c:v>3.6216172269999998</c:v>
                </c:pt>
                <c:pt idx="12">
                  <c:v>3.8854320900000001</c:v>
                </c:pt>
                <c:pt idx="13">
                  <c:v>3.9764076999999998</c:v>
                </c:pt>
                <c:pt idx="14">
                  <c:v>4.1442249000000002</c:v>
                </c:pt>
                <c:pt idx="15">
                  <c:v>3.9667293000000008</c:v>
                </c:pt>
                <c:pt idx="16">
                  <c:v>4.0217333000000002</c:v>
                </c:pt>
                <c:pt idx="17">
                  <c:v>4.227589</c:v>
                </c:pt>
                <c:pt idx="18">
                  <c:v>4.7636677000000001</c:v>
                </c:pt>
                <c:pt idx="19">
                  <c:v>5.537706</c:v>
                </c:pt>
                <c:pt idx="20">
                  <c:v>5.6276371999999997</c:v>
                </c:pt>
                <c:pt idx="21">
                  <c:v>5.2879531000000002</c:v>
                </c:pt>
                <c:pt idx="22">
                  <c:v>4.8584099999999992</c:v>
                </c:pt>
                <c:pt idx="23">
                  <c:v>4.2170468000000003</c:v>
                </c:pt>
              </c:numCache>
            </c:numRef>
          </c:yVal>
          <c:smooth val="1"/>
          <c:extLst>
            <c:ext xmlns:c16="http://schemas.microsoft.com/office/drawing/2014/chart" uri="{C3380CC4-5D6E-409C-BE32-E72D297353CC}">
              <c16:uniqueId val="{00000001-F894-42F4-B36B-1986F6160401}"/>
            </c:ext>
          </c:extLst>
        </c:ser>
        <c:ser>
          <c:idx val="1"/>
          <c:order val="4"/>
          <c:tx>
            <c:strRef>
              <c:f>'Table - Non-Residential'!$G$13</c:f>
              <c:strCache>
                <c:ptCount val="1"/>
                <c:pt idx="0">
                  <c:v>Estimated Load Impact (MWh/hour)</c:v>
                </c:pt>
              </c:strCache>
            </c:strRef>
          </c:tx>
          <c:spPr>
            <a:ln w="28575" cap="rnd">
              <a:solidFill>
                <a:srgbClr val="1A1D5D"/>
              </a:solidFill>
              <a:round/>
            </a:ln>
            <a:effectLst/>
          </c:spPr>
          <c:marker>
            <c:symbol val="none"/>
          </c:marker>
          <c:xVal>
            <c:numRef>
              <c:f>'Table - Non-Residential'!$D$16:$D$39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xVal>
          <c:yVal>
            <c:numRef>
              <c:f>'Table - Non-Residential'!$G$16:$G$39</c:f>
              <c:numCache>
                <c:formatCode>#,##0.0</c:formatCode>
                <c:ptCount val="24"/>
                <c:pt idx="0">
                  <c:v>-0.47291830000000001</c:v>
                </c:pt>
                <c:pt idx="1">
                  <c:v>0.2224313</c:v>
                </c:pt>
                <c:pt idx="2">
                  <c:v>0.29768660000000002</c:v>
                </c:pt>
                <c:pt idx="3">
                  <c:v>0.31324759999999996</c:v>
                </c:pt>
                <c:pt idx="4">
                  <c:v>0.17897009999999999</c:v>
                </c:pt>
                <c:pt idx="5">
                  <c:v>0.16058500000000001</c:v>
                </c:pt>
                <c:pt idx="6">
                  <c:v>-2.2365260000000001E-2</c:v>
                </c:pt>
                <c:pt idx="7">
                  <c:v>-0.25597320000000001</c:v>
                </c:pt>
                <c:pt idx="8">
                  <c:v>-3.4342460000000005E-2</c:v>
                </c:pt>
                <c:pt idx="9">
                  <c:v>1.428689E-2</c:v>
                </c:pt>
                <c:pt idx="10">
                  <c:v>0.1872403</c:v>
                </c:pt>
                <c:pt idx="11">
                  <c:v>-8.0557730000000004E-3</c:v>
                </c:pt>
                <c:pt idx="12">
                  <c:v>5.0523090000000007E-2</c:v>
                </c:pt>
                <c:pt idx="13">
                  <c:v>-0.10364440000000001</c:v>
                </c:pt>
                <c:pt idx="14">
                  <c:v>-0.23936750000000001</c:v>
                </c:pt>
                <c:pt idx="15">
                  <c:v>-0.62629369999999995</c:v>
                </c:pt>
                <c:pt idx="16">
                  <c:v>-0.39457170000000003</c:v>
                </c:pt>
                <c:pt idx="17">
                  <c:v>0.20897200000000002</c:v>
                </c:pt>
                <c:pt idx="18">
                  <c:v>0.5574192</c:v>
                </c:pt>
                <c:pt idx="19">
                  <c:v>2.0494450000000004</c:v>
                </c:pt>
                <c:pt idx="20">
                  <c:v>0.59670119999999993</c:v>
                </c:pt>
                <c:pt idx="21">
                  <c:v>0.10063960000000001</c:v>
                </c:pt>
                <c:pt idx="22">
                  <c:v>0.18896100000000002</c:v>
                </c:pt>
                <c:pt idx="23">
                  <c:v>0.19747580000000001</c:v>
                </c:pt>
              </c:numCache>
            </c:numRef>
          </c:yVal>
          <c:smooth val="1"/>
          <c:extLst>
            <c:ext xmlns:c16="http://schemas.microsoft.com/office/drawing/2014/chart" uri="{C3380CC4-5D6E-409C-BE32-E72D297353CC}">
              <c16:uniqueId val="{00000000-2E63-4D76-8C30-BA4E5F360C5E}"/>
            </c:ext>
          </c:extLst>
        </c:ser>
        <c:dLbls>
          <c:showLegendKey val="0"/>
          <c:showVal val="0"/>
          <c:showCatName val="0"/>
          <c:showSerName val="0"/>
          <c:showPercent val="0"/>
          <c:showBubbleSize val="0"/>
        </c:dLbls>
        <c:axId val="480612448"/>
        <c:axId val="486495584"/>
      </c:scatterChart>
      <c:scatterChart>
        <c:scatterStyle val="smoothMarker"/>
        <c:varyColors val="0"/>
        <c:ser>
          <c:idx val="3"/>
          <c:order val="2"/>
          <c:tx>
            <c:v>Hour Start</c:v>
          </c:tx>
          <c:spPr>
            <a:ln w="19050" cap="rnd">
              <a:solidFill>
                <a:schemeClr val="accent4"/>
              </a:solidFill>
              <a:round/>
            </a:ln>
            <a:effectLst/>
          </c:spPr>
          <c:marker>
            <c:symbol val="none"/>
          </c:marker>
          <c:errBars>
            <c:errDir val="y"/>
            <c:errBarType val="both"/>
            <c:errValType val="cust"/>
            <c:noEndCap val="1"/>
            <c:plus>
              <c:numLit>
                <c:formatCode>General</c:formatCode>
                <c:ptCount val="1"/>
                <c:pt idx="0">
                  <c:v>2.5</c:v>
                </c:pt>
              </c:numLit>
            </c:plus>
            <c:minus>
              <c:numLit>
                <c:formatCode>General</c:formatCode>
                <c:ptCount val="1"/>
                <c:pt idx="0">
                  <c:v>2.5</c:v>
                </c:pt>
              </c:numLit>
            </c:minus>
            <c:spPr>
              <a:noFill/>
              <a:ln w="12700" cap="flat" cmpd="sng" algn="ctr">
                <a:solidFill>
                  <a:schemeClr val="bg1">
                    <a:lumMod val="50000"/>
                  </a:schemeClr>
                </a:solidFill>
                <a:prstDash val="dash"/>
                <a:round/>
              </a:ln>
              <a:effectLst/>
            </c:spPr>
          </c:errBars>
          <c:errBars>
            <c:errDir val="x"/>
            <c:errBarType val="both"/>
            <c:errValType val="fixedVal"/>
            <c:noEndCap val="0"/>
            <c:val val="1"/>
            <c:spPr>
              <a:noFill/>
              <a:ln w="9525" cap="flat" cmpd="sng" algn="ctr">
                <a:noFill/>
                <a:round/>
              </a:ln>
              <a:effectLst/>
            </c:spPr>
          </c:errBars>
          <c:xVal>
            <c:numRef>
              <c:f>'Table - Non-Residential'!$F$7</c:f>
              <c:numCache>
                <c:formatCode>General</c:formatCode>
                <c:ptCount val="1"/>
                <c:pt idx="0">
                  <c:v>20</c:v>
                </c:pt>
              </c:numCache>
            </c:numRef>
          </c:xVal>
          <c:yVal>
            <c:numLit>
              <c:formatCode>General</c:formatCode>
              <c:ptCount val="1"/>
              <c:pt idx="0">
                <c:v>1</c:v>
              </c:pt>
            </c:numLit>
          </c:yVal>
          <c:smooth val="1"/>
          <c:extLst>
            <c:ext xmlns:c16="http://schemas.microsoft.com/office/drawing/2014/chart" uri="{C3380CC4-5D6E-409C-BE32-E72D297353CC}">
              <c16:uniqueId val="{00000003-F894-42F4-B36B-1986F6160401}"/>
            </c:ext>
          </c:extLst>
        </c:ser>
        <c:ser>
          <c:idx val="4"/>
          <c:order val="3"/>
          <c:tx>
            <c:v>Hour End</c:v>
          </c:tx>
          <c:spPr>
            <a:ln w="19050" cap="rnd">
              <a:solidFill>
                <a:schemeClr val="accent5"/>
              </a:solidFill>
              <a:round/>
            </a:ln>
            <a:effectLst/>
          </c:spPr>
          <c:marker>
            <c:symbol val="none"/>
          </c:marker>
          <c:errBars>
            <c:errDir val="y"/>
            <c:errBarType val="both"/>
            <c:errValType val="cust"/>
            <c:noEndCap val="1"/>
            <c:plus>
              <c:numLit>
                <c:formatCode>General</c:formatCode>
                <c:ptCount val="1"/>
                <c:pt idx="0">
                  <c:v>2.5</c:v>
                </c:pt>
              </c:numLit>
            </c:plus>
            <c:minus>
              <c:numLit>
                <c:formatCode>General</c:formatCode>
                <c:ptCount val="1"/>
                <c:pt idx="0">
                  <c:v>2.5</c:v>
                </c:pt>
              </c:numLit>
            </c:minus>
            <c:spPr>
              <a:noFill/>
              <a:ln w="12700" cap="flat" cmpd="sng" algn="ctr">
                <a:solidFill>
                  <a:schemeClr val="bg1">
                    <a:lumMod val="50000"/>
                  </a:schemeClr>
                </a:solidFill>
                <a:prstDash val="dash"/>
                <a:round/>
              </a:ln>
              <a:effectLst/>
            </c:spPr>
          </c:errBars>
          <c:errBars>
            <c:errDir val="x"/>
            <c:errBarType val="both"/>
            <c:errValType val="fixedVal"/>
            <c:noEndCap val="0"/>
            <c:val val="1"/>
            <c:spPr>
              <a:noFill/>
              <a:ln w="9525" cap="flat" cmpd="sng" algn="ctr">
                <a:noFill/>
                <a:round/>
              </a:ln>
              <a:effectLst/>
            </c:spPr>
          </c:errBars>
          <c:xVal>
            <c:numRef>
              <c:f>'Table - Non-Residential'!$H$7</c:f>
              <c:numCache>
                <c:formatCode>General</c:formatCode>
                <c:ptCount val="1"/>
                <c:pt idx="0">
                  <c:v>20</c:v>
                </c:pt>
              </c:numCache>
            </c:numRef>
          </c:xVal>
          <c:yVal>
            <c:numLit>
              <c:formatCode>General</c:formatCode>
              <c:ptCount val="1"/>
              <c:pt idx="0">
                <c:v>1</c:v>
              </c:pt>
            </c:numLit>
          </c:yVal>
          <c:smooth val="1"/>
          <c:extLst>
            <c:ext xmlns:c16="http://schemas.microsoft.com/office/drawing/2014/chart" uri="{C3380CC4-5D6E-409C-BE32-E72D297353CC}">
              <c16:uniqueId val="{00000004-F894-42F4-B36B-1986F6160401}"/>
            </c:ext>
          </c:extLst>
        </c:ser>
        <c:dLbls>
          <c:showLegendKey val="0"/>
          <c:showVal val="0"/>
          <c:showCatName val="0"/>
          <c:showSerName val="0"/>
          <c:showPercent val="0"/>
          <c:showBubbleSize val="0"/>
        </c:dLbls>
        <c:axId val="421186880"/>
        <c:axId val="421186320"/>
      </c:scatterChart>
      <c:valAx>
        <c:axId val="480612448"/>
        <c:scaling>
          <c:orientation val="minMax"/>
          <c:max val="24"/>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Hour-Ending</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86495584"/>
        <c:crosses val="autoZero"/>
        <c:crossBetween val="midCat"/>
        <c:majorUnit val="1"/>
      </c:valAx>
      <c:valAx>
        <c:axId val="486495584"/>
        <c:scaling>
          <c:orientation val="minMax"/>
          <c:min val="0"/>
        </c:scaling>
        <c:delete val="0"/>
        <c:axPos val="l"/>
        <c:majorGridlines>
          <c:spPr>
            <a:ln w="9525" cap="flat" cmpd="sng" algn="ctr">
              <a:solidFill>
                <a:schemeClr val="bg1">
                  <a:lumMod val="65000"/>
                </a:schemeClr>
              </a:solidFill>
              <a:round/>
            </a:ln>
            <a:effectLst/>
          </c:spPr>
        </c:majorGridlines>
        <c:title>
          <c:tx>
            <c:strRef>
              <c:f>'Table - Non-Residential'!$A$3</c:f>
              <c:strCache>
                <c:ptCount val="1"/>
                <c:pt idx="0">
                  <c:v>MW</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80612448"/>
        <c:crosses val="autoZero"/>
        <c:crossBetween val="midCat"/>
      </c:valAx>
      <c:valAx>
        <c:axId val="421186320"/>
        <c:scaling>
          <c:orientation val="minMax"/>
          <c:max val="2.5"/>
          <c:min val="0"/>
        </c:scaling>
        <c:delete val="0"/>
        <c:axPos val="r"/>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421186880"/>
        <c:crosses val="max"/>
        <c:crossBetween val="midCat"/>
      </c:valAx>
      <c:valAx>
        <c:axId val="421186880"/>
        <c:scaling>
          <c:orientation val="minMax"/>
        </c:scaling>
        <c:delete val="1"/>
        <c:axPos val="b"/>
        <c:numFmt formatCode="General" sourceLinked="1"/>
        <c:majorTickMark val="out"/>
        <c:minorTickMark val="none"/>
        <c:tickLblPos val="nextTo"/>
        <c:crossAx val="421186320"/>
        <c:crosses val="autoZero"/>
        <c:crossBetween val="midCat"/>
      </c:valAx>
      <c:spPr>
        <a:solidFill>
          <a:schemeClr val="bg1"/>
        </a:solidFill>
        <a:ln>
          <a:noFill/>
        </a:ln>
        <a:effectLst/>
      </c:spPr>
    </c:plotArea>
    <c:legend>
      <c:legendPos val="b"/>
      <c:legendEntry>
        <c:idx val="3"/>
        <c:delete val="1"/>
      </c:legendEntry>
      <c:legendEntry>
        <c:idx val="4"/>
        <c:delete val="1"/>
      </c:legendEntry>
      <c:layout>
        <c:manualLayout>
          <c:xMode val="edge"/>
          <c:yMode val="edge"/>
          <c:x val="0.53900800869709597"/>
          <c:y val="1.1618776411118543E-2"/>
          <c:w val="0.46099192918707971"/>
          <c:h val="8.2920715156700422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baseline="0">
          <a:solidFill>
            <a:sysClr val="windowText" lastClr="000000"/>
          </a:solidFill>
        </a:defRPr>
      </a:pPr>
      <a:endParaRPr lang="en-US"/>
    </a:p>
  </c:txPr>
  <c:printSettings>
    <c:headerFooter/>
    <c:pageMargins b="0.7500000000000131" l="0.70000000000000062" r="0.70000000000000062" t="0.7500000000000131"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18</xdr:row>
      <xdr:rowOff>190499</xdr:rowOff>
    </xdr:from>
    <xdr:to>
      <xdr:col>2</xdr:col>
      <xdr:colOff>2247899</xdr:colOff>
      <xdr:row>43</xdr:row>
      <xdr:rowOff>0</xdr:rowOff>
    </xdr:to>
    <xdr:graphicFrame macro="">
      <xdr:nvGraphicFramePr>
        <xdr:cNvPr id="2" name="Chart 1">
          <a:extLst>
            <a:ext uri="{FF2B5EF4-FFF2-40B4-BE49-F238E27FC236}">
              <a16:creationId xmlns:a16="http://schemas.microsoft.com/office/drawing/2014/main" id="{E755FA53-BC8C-44D4-B9C9-F5F589E57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19</xdr:row>
      <xdr:rowOff>190499</xdr:rowOff>
    </xdr:from>
    <xdr:to>
      <xdr:col>2</xdr:col>
      <xdr:colOff>2247899</xdr:colOff>
      <xdr:row>44</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6922-380E-4F13-BE2F-1FBB0D59D507}">
  <sheetPr>
    <tabColor rgb="FFC00000"/>
  </sheetPr>
  <dimension ref="A1:O51"/>
  <sheetViews>
    <sheetView zoomScale="69" zoomScaleNormal="69" workbookViewId="0">
      <selection activeCell="B15" sqref="B15"/>
    </sheetView>
  </sheetViews>
  <sheetFormatPr defaultColWidth="9.140625" defaultRowHeight="15" customHeight="1" x14ac:dyDescent="0.25"/>
  <cols>
    <col min="1" max="1" width="29" style="2" customWidth="1"/>
    <col min="2" max="2" width="36.28515625" style="2" customWidth="1"/>
    <col min="3" max="3" width="34" style="2" customWidth="1"/>
    <col min="4" max="4" width="16.5703125" style="2" customWidth="1"/>
    <col min="5" max="14" width="15.7109375" style="2" customWidth="1"/>
    <col min="15" max="15" width="9.140625" style="2" hidden="1" customWidth="1"/>
    <col min="16" max="16" width="12.7109375" style="2" customWidth="1"/>
    <col min="17" max="16384" width="9.140625" style="2"/>
  </cols>
  <sheetData>
    <row r="1" spans="1:15" ht="45" customHeight="1" x14ac:dyDescent="0.25">
      <c r="A1" s="102" t="s">
        <v>319</v>
      </c>
      <c r="B1" s="102"/>
      <c r="C1" s="102"/>
      <c r="D1" s="102"/>
      <c r="E1" s="102"/>
      <c r="F1" s="102"/>
      <c r="G1" s="102"/>
      <c r="H1" s="102"/>
      <c r="I1" s="102"/>
      <c r="J1" s="102"/>
      <c r="K1" s="102"/>
      <c r="L1" s="102"/>
      <c r="M1" s="102"/>
    </row>
    <row r="2" spans="1:15" ht="15" customHeight="1" x14ac:dyDescent="0.25">
      <c r="A2" s="103" t="s">
        <v>275</v>
      </c>
      <c r="B2" s="103"/>
      <c r="C2" s="103"/>
      <c r="D2" s="103"/>
      <c r="E2" s="103"/>
      <c r="F2" s="103"/>
      <c r="G2" s="103"/>
      <c r="H2" s="103"/>
      <c r="I2" s="103"/>
      <c r="J2" s="103"/>
      <c r="K2" s="103"/>
      <c r="L2" s="103"/>
      <c r="M2" s="103"/>
    </row>
    <row r="3" spans="1:15" ht="15" customHeight="1" thickBot="1" x14ac:dyDescent="0.3">
      <c r="A3" s="12" t="str">
        <f>IF(R_ResultType="Aggregate Impact","MW","kW")</f>
        <v>kW</v>
      </c>
      <c r="B3" s="3"/>
      <c r="E3" s="12" t="s">
        <v>187</v>
      </c>
      <c r="F3" s="12" t="s">
        <v>184</v>
      </c>
      <c r="G3" s="12" t="s">
        <v>185</v>
      </c>
      <c r="H3" s="12" t="s">
        <v>186</v>
      </c>
      <c r="I3" s="12">
        <v>10</v>
      </c>
      <c r="J3" s="12">
        <v>30</v>
      </c>
      <c r="K3" s="12">
        <v>50</v>
      </c>
      <c r="L3" s="12">
        <v>70</v>
      </c>
      <c r="M3" s="12">
        <v>90</v>
      </c>
      <c r="N3" s="12">
        <v>95</v>
      </c>
      <c r="O3" s="12" t="s">
        <v>187</v>
      </c>
    </row>
    <row r="4" spans="1:15" ht="15" customHeight="1" thickBot="1" x14ac:dyDescent="0.3">
      <c r="A4" s="4" t="s">
        <v>43</v>
      </c>
      <c r="B4" s="6" t="s">
        <v>44</v>
      </c>
      <c r="C4" s="13"/>
      <c r="E4" s="52"/>
      <c r="F4" s="52"/>
      <c r="G4" s="52"/>
      <c r="H4" s="72" t="s">
        <v>189</v>
      </c>
      <c r="I4" s="79">
        <f>IFERROR(VLOOKUP(R_Lookup_Key,R_Data,MATCH(J4,R_DataHeaders,0),FALSE),"")</f>
        <v>19</v>
      </c>
      <c r="J4" s="23" t="s">
        <v>227</v>
      </c>
    </row>
    <row r="5" spans="1:15" ht="15" customHeight="1" thickBot="1" x14ac:dyDescent="0.3">
      <c r="A5" s="5" t="s">
        <v>45</v>
      </c>
      <c r="B5" s="6" t="s">
        <v>113</v>
      </c>
      <c r="H5" s="70" t="s">
        <v>188</v>
      </c>
      <c r="I5" s="80">
        <f>IFERROR(VLOOKUP(R_Lookup_Key,R_Data,MATCH(J5,R_DataHeaders,0),FALSE),"")</f>
        <v>19</v>
      </c>
      <c r="J5" s="23" t="s">
        <v>178</v>
      </c>
    </row>
    <row r="6" spans="1:15" ht="15" customHeight="1" thickBot="1" x14ac:dyDescent="0.3">
      <c r="A6" s="5" t="s">
        <v>46</v>
      </c>
      <c r="B6" s="1" t="s">
        <v>318</v>
      </c>
      <c r="E6" s="12" t="s">
        <v>195</v>
      </c>
      <c r="F6" s="26">
        <f>IFERROR(VLOOKUP(R_Lookup_Key,R_Data,MATCH(E6,R_DataHeaders,0),FALSE),"")</f>
        <v>18</v>
      </c>
      <c r="G6" s="12" t="s">
        <v>196</v>
      </c>
      <c r="H6" s="26">
        <f>IFERROR(VLOOKUP(R_Lookup_Key,R_Data,MATCH(G6,R_DataHeaders,0),FALSE),"")</f>
        <v>20</v>
      </c>
      <c r="I6" s="52"/>
      <c r="J6" s="13"/>
    </row>
    <row r="7" spans="1:15" ht="15" customHeight="1" thickBot="1" x14ac:dyDescent="0.3">
      <c r="A7" s="5" t="s">
        <v>47</v>
      </c>
      <c r="B7" s="6" t="s">
        <v>214</v>
      </c>
      <c r="C7" s="52"/>
      <c r="E7" s="72" t="s">
        <v>55</v>
      </c>
      <c r="F7" s="71">
        <f>IFERROR(VLOOKUP(R_Lookup_Key,R_Data,MATCH(F8,R_DataHeaders,0),FALSE),"")</f>
        <v>18</v>
      </c>
      <c r="G7" s="78" t="s">
        <v>56</v>
      </c>
      <c r="H7" s="71">
        <f>IFERROR(VLOOKUP(R_Lookup_Key,R_Data,MATCH(H8,R_DataHeaders,0),FALSE),"")</f>
        <v>20</v>
      </c>
      <c r="I7" s="53"/>
      <c r="J7" s="13"/>
      <c r="K7" s="13"/>
      <c r="L7" s="13"/>
      <c r="M7" s="13"/>
    </row>
    <row r="8" spans="1:15" ht="15" customHeight="1" thickBot="1" x14ac:dyDescent="0.3">
      <c r="A8" s="5" t="s">
        <v>48</v>
      </c>
      <c r="B8" s="7">
        <v>44484</v>
      </c>
      <c r="C8" s="94"/>
      <c r="E8" s="72" t="s">
        <v>63</v>
      </c>
      <c r="F8" s="23" t="s">
        <v>176</v>
      </c>
      <c r="G8" s="53"/>
      <c r="H8" s="23" t="s">
        <v>177</v>
      </c>
      <c r="I8" s="53"/>
      <c r="J8" s="13"/>
      <c r="K8" s="13"/>
      <c r="L8" s="13"/>
      <c r="M8" s="13"/>
    </row>
    <row r="9" spans="1:15" ht="15" customHeight="1" thickBot="1" x14ac:dyDescent="0.3">
      <c r="A9" s="5" t="s">
        <v>49</v>
      </c>
      <c r="B9" s="7" t="str">
        <f>VLOOKUP(R_Date,Temp_R!$G$2:$J$14,2,FALSE)</f>
        <v>HE-18 to HE-20</v>
      </c>
      <c r="C9" s="95"/>
      <c r="D9" s="104" t="str">
        <f>IF(LEFT(Date,3)="Ave","This average includes all events dispatched on the specified hour.",IF(VLOOKUP(R_Lookup_Key,R_Data,MATCH("Combined",R_DataHeaders,0),FALSE)=1,"Results for this combination is composed of different event windows. All nominated accounts were called during the hours highlighted in blue. Subgroups of the nominated accounts were called during the hours highlighted in yellow.",""))</f>
        <v/>
      </c>
      <c r="E9" s="104"/>
      <c r="F9" s="104"/>
      <c r="G9" s="104"/>
      <c r="H9" s="104"/>
      <c r="I9" s="104"/>
      <c r="J9" s="104"/>
      <c r="K9" s="104"/>
      <c r="L9" s="104"/>
      <c r="M9" s="104"/>
      <c r="N9" s="104"/>
    </row>
    <row r="10" spans="1:15" ht="15" customHeight="1" x14ac:dyDescent="0.25">
      <c r="A10" s="5"/>
      <c r="B10" s="96"/>
      <c r="C10" s="52"/>
      <c r="D10" s="104"/>
      <c r="E10" s="104"/>
      <c r="F10" s="104"/>
      <c r="G10" s="104"/>
      <c r="H10" s="104"/>
      <c r="I10" s="104"/>
      <c r="J10" s="104"/>
      <c r="K10" s="104"/>
      <c r="L10" s="104"/>
      <c r="M10" s="104"/>
      <c r="N10" s="104"/>
    </row>
    <row r="11" spans="1:15" ht="15" customHeight="1" thickBot="1" x14ac:dyDescent="0.3">
      <c r="A11" s="5"/>
      <c r="B11" s="97"/>
      <c r="C11" s="52"/>
      <c r="D11" s="105" t="str">
        <f>IFERROR(IF(VLOOKUP(R_Lookup_Key,R_Data,MATCH("redact",R_DataHeaders,0),FALSE)=1,"Results are confidential for this combination.",""),"Unable to Display: There is no data available for this combination.")</f>
        <v>Results are confidential for this combination.</v>
      </c>
      <c r="E11" s="105"/>
      <c r="F11" s="105"/>
      <c r="G11" s="105"/>
      <c r="H11" s="105"/>
      <c r="I11" s="105"/>
      <c r="J11" s="105"/>
      <c r="K11" s="105"/>
      <c r="L11" s="105"/>
      <c r="M11" s="105"/>
      <c r="N11" s="105"/>
    </row>
    <row r="12" spans="1:15" ht="24.75" customHeight="1" thickBot="1" x14ac:dyDescent="0.3">
      <c r="B12" s="98"/>
      <c r="D12" s="106" t="s">
        <v>64</v>
      </c>
      <c r="E12" s="108" t="str">
        <f>"Estimated Reference Load ("&amp;IF(R_ResultType="Aggregate Impact","MWh","kWh")&amp;"/hour)"</f>
        <v>Estimated Reference Load (kWh/hour)</v>
      </c>
      <c r="F12" s="108" t="str">
        <f>"Observed Event Day Load ("&amp;IF(R_ResultType="Aggregate Impact","MWh","kWh")&amp;"/hour)"</f>
        <v>Observed Event Day Load (kWh/hour)</v>
      </c>
      <c r="G12" s="108" t="str">
        <f>"Estimated Load Impact ("&amp;IF(R_ResultType="Aggregate Impact","MWh","kWh")&amp;"/hour)"</f>
        <v>Estimated Load Impact (kWh/hour)</v>
      </c>
      <c r="H12" s="108" t="s">
        <v>72</v>
      </c>
      <c r="I12" s="106" t="str">
        <f>"Uncertainty Adjusted Impact ("&amp;IF(R_ResultType="Aggregate Impact","MWh/hr)- Percentiles","kWh/hr)- Percentiles")</f>
        <v>Uncertainty Adjusted Impact (kWh/hr)- Percentiles</v>
      </c>
      <c r="J12" s="106"/>
      <c r="K12" s="106"/>
      <c r="L12" s="106"/>
      <c r="M12" s="106"/>
      <c r="N12" s="111" t="s">
        <v>231</v>
      </c>
    </row>
    <row r="13" spans="1:15" ht="15" customHeight="1" thickBot="1" x14ac:dyDescent="0.3">
      <c r="A13" s="4" t="s">
        <v>306</v>
      </c>
      <c r="B13" s="6" t="s">
        <v>61</v>
      </c>
      <c r="D13" s="107"/>
      <c r="E13" s="109"/>
      <c r="F13" s="109"/>
      <c r="G13" s="109"/>
      <c r="H13" s="109"/>
      <c r="I13" s="107"/>
      <c r="J13" s="107"/>
      <c r="K13" s="107"/>
      <c r="L13" s="107"/>
      <c r="M13" s="107"/>
      <c r="N13" s="112"/>
    </row>
    <row r="14" spans="1:15" ht="15" customHeight="1" thickBot="1" x14ac:dyDescent="0.25">
      <c r="A14" s="4" t="s">
        <v>52</v>
      </c>
      <c r="B14" s="6" t="s">
        <v>61</v>
      </c>
      <c r="C14" s="27"/>
      <c r="D14" s="107"/>
      <c r="E14" s="109"/>
      <c r="F14" s="109"/>
      <c r="G14" s="109"/>
      <c r="H14" s="109"/>
      <c r="I14" s="32" t="s">
        <v>65</v>
      </c>
      <c r="J14" s="32" t="s">
        <v>66</v>
      </c>
      <c r="K14" s="32" t="s">
        <v>67</v>
      </c>
      <c r="L14" s="32" t="s">
        <v>68</v>
      </c>
      <c r="M14" s="32" t="s">
        <v>69</v>
      </c>
      <c r="N14" s="33" t="s">
        <v>228</v>
      </c>
      <c r="O14" s="2" t="s">
        <v>194</v>
      </c>
    </row>
    <row r="15" spans="1:15" ht="15" customHeight="1" thickBot="1" x14ac:dyDescent="0.3">
      <c r="A15" s="4" t="s">
        <v>54</v>
      </c>
      <c r="B15" s="6" t="s">
        <v>316</v>
      </c>
      <c r="D15" s="10">
        <v>1</v>
      </c>
      <c r="E15" s="36">
        <f>F15+G15</f>
        <v>0</v>
      </c>
      <c r="F15" s="36">
        <f t="shared" ref="F15:G38" si="0">IFERROR(VLOOKUP(R_Lookup_Key,R_Data,MATCH(F$3&amp;$D15,R_DataHeaders,0),FALSE)*IF(R_ResultType="Aggregate Impact",1/1000,1/$I$5),0)</f>
        <v>0</v>
      </c>
      <c r="G15" s="36">
        <f t="shared" si="0"/>
        <v>0</v>
      </c>
      <c r="H15" s="83">
        <f t="shared" ref="H15:H38" si="1">IFERROR(VLOOKUP(R_Lookup_Key,R_Data,MATCH(H$3&amp;$D15,R_DataHeaders,0),FALSE),0)</f>
        <v>58.526316000000001</v>
      </c>
      <c r="I15" s="36">
        <f t="shared" ref="I15:M30" si="2">IFERROR($G15+(SQRT($O15)*IF(R_ResultType="Aggregate Impact",1/1000,1/$I$5)*_xlfn.NORM.S.INV(I$3/100)), 0)</f>
        <v>0</v>
      </c>
      <c r="J15" s="36">
        <f t="shared" si="2"/>
        <v>0</v>
      </c>
      <c r="K15" s="36">
        <f t="shared" si="2"/>
        <v>0</v>
      </c>
      <c r="L15" s="36">
        <f t="shared" si="2"/>
        <v>0</v>
      </c>
      <c r="M15" s="36">
        <f t="shared" si="2"/>
        <v>0</v>
      </c>
      <c r="N15" s="11" t="str">
        <f t="shared" ref="N15" si="3">IF(ABS(G15)&gt;(SQRT($O15)*IF(R_ResultType="Aggregate Impact",1/1000,1/$I$5)*_xlfn.NORM.S.INV(N$3/100)),"Yes","No")</f>
        <v>No</v>
      </c>
      <c r="O15" s="2">
        <f t="shared" ref="O15:O38" si="4">IFERROR(VLOOKUP(R_Lookup_Key,R_Data,MATCH(O$3&amp;$D15,R_DataHeaders,0),FALSE),0)</f>
        <v>0</v>
      </c>
    </row>
    <row r="16" spans="1:15" ht="15" customHeight="1" thickBot="1" x14ac:dyDescent="0.3">
      <c r="A16" s="4" t="s">
        <v>229</v>
      </c>
      <c r="B16" s="6" t="s">
        <v>97</v>
      </c>
      <c r="D16" s="10">
        <v>2</v>
      </c>
      <c r="E16" s="36">
        <f t="shared" ref="E16:E38" si="5">F16+G16</f>
        <v>0</v>
      </c>
      <c r="F16" s="36">
        <f t="shared" si="0"/>
        <v>0</v>
      </c>
      <c r="G16" s="36">
        <f t="shared" si="0"/>
        <v>0</v>
      </c>
      <c r="H16" s="11">
        <f t="shared" si="1"/>
        <v>55.210526000000002</v>
      </c>
      <c r="I16" s="36">
        <f t="shared" si="2"/>
        <v>0</v>
      </c>
      <c r="J16" s="36">
        <f t="shared" si="2"/>
        <v>0</v>
      </c>
      <c r="K16" s="36">
        <f t="shared" si="2"/>
        <v>0</v>
      </c>
      <c r="L16" s="36">
        <f t="shared" si="2"/>
        <v>0</v>
      </c>
      <c r="M16" s="36">
        <f t="shared" si="2"/>
        <v>0</v>
      </c>
      <c r="N16" s="11" t="str">
        <f t="shared" ref="N16:N38" si="6">IF(ABS(G16)&gt;(SQRT($O16)*IF(R_ResultType="Aggregate Impact",1/1000,1/$I$5)*_xlfn.NORM.S.INV(N$3/100)),"Yes","No")</f>
        <v>No</v>
      </c>
      <c r="O16" s="2">
        <f t="shared" si="4"/>
        <v>0</v>
      </c>
    </row>
    <row r="17" spans="1:15" ht="15" customHeight="1" x14ac:dyDescent="0.25">
      <c r="A17" s="13"/>
      <c r="B17" s="13"/>
      <c r="D17" s="10">
        <v>3</v>
      </c>
      <c r="E17" s="36">
        <f t="shared" si="5"/>
        <v>0</v>
      </c>
      <c r="F17" s="36">
        <f t="shared" si="0"/>
        <v>0</v>
      </c>
      <c r="G17" s="36">
        <f t="shared" si="0"/>
        <v>0</v>
      </c>
      <c r="H17" s="11">
        <f t="shared" si="1"/>
        <v>54.473683999999999</v>
      </c>
      <c r="I17" s="36">
        <f t="shared" si="2"/>
        <v>0</v>
      </c>
      <c r="J17" s="36">
        <f t="shared" si="2"/>
        <v>0</v>
      </c>
      <c r="K17" s="36">
        <f t="shared" si="2"/>
        <v>0</v>
      </c>
      <c r="L17" s="36">
        <f t="shared" si="2"/>
        <v>0</v>
      </c>
      <c r="M17" s="36">
        <f t="shared" si="2"/>
        <v>0</v>
      </c>
      <c r="N17" s="11" t="str">
        <f t="shared" si="6"/>
        <v>No</v>
      </c>
      <c r="O17" s="2">
        <f t="shared" si="4"/>
        <v>0</v>
      </c>
    </row>
    <row r="18" spans="1:15" ht="15" customHeight="1" x14ac:dyDescent="0.25">
      <c r="A18" s="13"/>
      <c r="B18" s="13"/>
      <c r="D18" s="10">
        <v>4</v>
      </c>
      <c r="E18" s="36">
        <f t="shared" si="5"/>
        <v>0</v>
      </c>
      <c r="F18" s="36">
        <f t="shared" si="0"/>
        <v>0</v>
      </c>
      <c r="G18" s="36">
        <f t="shared" si="0"/>
        <v>0</v>
      </c>
      <c r="H18" s="11">
        <f t="shared" si="1"/>
        <v>53.684210999999998</v>
      </c>
      <c r="I18" s="36">
        <f t="shared" si="2"/>
        <v>0</v>
      </c>
      <c r="J18" s="36">
        <f t="shared" si="2"/>
        <v>0</v>
      </c>
      <c r="K18" s="36">
        <f t="shared" si="2"/>
        <v>0</v>
      </c>
      <c r="L18" s="36">
        <f t="shared" si="2"/>
        <v>0</v>
      </c>
      <c r="M18" s="36">
        <f t="shared" si="2"/>
        <v>0</v>
      </c>
      <c r="N18" s="11" t="str">
        <f t="shared" si="6"/>
        <v>No</v>
      </c>
      <c r="O18" s="2">
        <f t="shared" si="4"/>
        <v>0</v>
      </c>
    </row>
    <row r="19" spans="1:15" ht="15" customHeight="1" x14ac:dyDescent="0.25">
      <c r="D19" s="10">
        <v>5</v>
      </c>
      <c r="E19" s="36">
        <f t="shared" si="5"/>
        <v>0</v>
      </c>
      <c r="F19" s="36">
        <f t="shared" si="0"/>
        <v>0</v>
      </c>
      <c r="G19" s="36">
        <f t="shared" si="0"/>
        <v>0</v>
      </c>
      <c r="H19" s="11">
        <f t="shared" si="1"/>
        <v>53.052632000000003</v>
      </c>
      <c r="I19" s="36">
        <f t="shared" si="2"/>
        <v>0</v>
      </c>
      <c r="J19" s="36">
        <f t="shared" si="2"/>
        <v>0</v>
      </c>
      <c r="K19" s="36">
        <f t="shared" si="2"/>
        <v>0</v>
      </c>
      <c r="L19" s="36">
        <f t="shared" si="2"/>
        <v>0</v>
      </c>
      <c r="M19" s="36">
        <f t="shared" si="2"/>
        <v>0</v>
      </c>
      <c r="N19" s="11" t="str">
        <f t="shared" si="6"/>
        <v>No</v>
      </c>
      <c r="O19" s="2">
        <f t="shared" si="4"/>
        <v>0</v>
      </c>
    </row>
    <row r="20" spans="1:15" ht="15" customHeight="1" x14ac:dyDescent="0.25">
      <c r="D20" s="10">
        <v>6</v>
      </c>
      <c r="E20" s="36">
        <f t="shared" si="5"/>
        <v>0</v>
      </c>
      <c r="F20" s="36">
        <f t="shared" si="0"/>
        <v>0</v>
      </c>
      <c r="G20" s="36">
        <f t="shared" si="0"/>
        <v>0</v>
      </c>
      <c r="H20" s="11">
        <f t="shared" si="1"/>
        <v>52.578946999999999</v>
      </c>
      <c r="I20" s="36">
        <f t="shared" si="2"/>
        <v>0</v>
      </c>
      <c r="J20" s="36">
        <f t="shared" si="2"/>
        <v>0</v>
      </c>
      <c r="K20" s="36">
        <f t="shared" si="2"/>
        <v>0</v>
      </c>
      <c r="L20" s="36">
        <f t="shared" si="2"/>
        <v>0</v>
      </c>
      <c r="M20" s="36">
        <f t="shared" si="2"/>
        <v>0</v>
      </c>
      <c r="N20" s="11" t="str">
        <f t="shared" si="6"/>
        <v>No</v>
      </c>
      <c r="O20" s="2">
        <f t="shared" si="4"/>
        <v>0</v>
      </c>
    </row>
    <row r="21" spans="1:15" ht="15" customHeight="1" x14ac:dyDescent="0.25">
      <c r="D21" s="10">
        <v>7</v>
      </c>
      <c r="E21" s="36">
        <f t="shared" si="5"/>
        <v>0</v>
      </c>
      <c r="F21" s="36">
        <f t="shared" si="0"/>
        <v>0</v>
      </c>
      <c r="G21" s="36">
        <f t="shared" si="0"/>
        <v>0</v>
      </c>
      <c r="H21" s="11">
        <f t="shared" si="1"/>
        <v>52.157895000000003</v>
      </c>
      <c r="I21" s="36">
        <f t="shared" si="2"/>
        <v>0</v>
      </c>
      <c r="J21" s="36">
        <f t="shared" si="2"/>
        <v>0</v>
      </c>
      <c r="K21" s="36">
        <f t="shared" si="2"/>
        <v>0</v>
      </c>
      <c r="L21" s="36">
        <f t="shared" si="2"/>
        <v>0</v>
      </c>
      <c r="M21" s="36">
        <f t="shared" si="2"/>
        <v>0</v>
      </c>
      <c r="N21" s="11" t="str">
        <f t="shared" si="6"/>
        <v>No</v>
      </c>
      <c r="O21" s="2">
        <f t="shared" si="4"/>
        <v>0</v>
      </c>
    </row>
    <row r="22" spans="1:15" ht="15" customHeight="1" x14ac:dyDescent="0.25">
      <c r="D22" s="10">
        <v>8</v>
      </c>
      <c r="E22" s="36">
        <f t="shared" si="5"/>
        <v>0</v>
      </c>
      <c r="F22" s="36">
        <f t="shared" si="0"/>
        <v>0</v>
      </c>
      <c r="G22" s="36">
        <f t="shared" si="0"/>
        <v>0</v>
      </c>
      <c r="H22" s="11">
        <f t="shared" si="1"/>
        <v>51.421053000000001</v>
      </c>
      <c r="I22" s="36">
        <f t="shared" si="2"/>
        <v>0</v>
      </c>
      <c r="J22" s="36">
        <f t="shared" si="2"/>
        <v>0</v>
      </c>
      <c r="K22" s="36">
        <f t="shared" si="2"/>
        <v>0</v>
      </c>
      <c r="L22" s="36">
        <f t="shared" si="2"/>
        <v>0</v>
      </c>
      <c r="M22" s="36">
        <f t="shared" si="2"/>
        <v>0</v>
      </c>
      <c r="N22" s="11" t="str">
        <f t="shared" si="6"/>
        <v>No</v>
      </c>
      <c r="O22" s="2">
        <f t="shared" si="4"/>
        <v>0</v>
      </c>
    </row>
    <row r="23" spans="1:15" ht="15" customHeight="1" x14ac:dyDescent="0.25">
      <c r="D23" s="10">
        <v>9</v>
      </c>
      <c r="E23" s="36">
        <f t="shared" si="5"/>
        <v>0</v>
      </c>
      <c r="F23" s="36">
        <f t="shared" si="0"/>
        <v>0</v>
      </c>
      <c r="G23" s="36">
        <f t="shared" si="0"/>
        <v>0</v>
      </c>
      <c r="H23" s="11">
        <f t="shared" si="1"/>
        <v>53.263157999999997</v>
      </c>
      <c r="I23" s="36">
        <f t="shared" si="2"/>
        <v>0</v>
      </c>
      <c r="J23" s="36">
        <f t="shared" si="2"/>
        <v>0</v>
      </c>
      <c r="K23" s="36">
        <f t="shared" si="2"/>
        <v>0</v>
      </c>
      <c r="L23" s="36">
        <f t="shared" si="2"/>
        <v>0</v>
      </c>
      <c r="M23" s="36">
        <f t="shared" si="2"/>
        <v>0</v>
      </c>
      <c r="N23" s="11" t="str">
        <f t="shared" si="6"/>
        <v>No</v>
      </c>
      <c r="O23" s="2">
        <f t="shared" si="4"/>
        <v>0</v>
      </c>
    </row>
    <row r="24" spans="1:15" ht="15" customHeight="1" x14ac:dyDescent="0.25">
      <c r="D24" s="10">
        <v>10</v>
      </c>
      <c r="E24" s="36">
        <f t="shared" si="5"/>
        <v>0</v>
      </c>
      <c r="F24" s="36">
        <f t="shared" si="0"/>
        <v>0</v>
      </c>
      <c r="G24" s="36">
        <f t="shared" si="0"/>
        <v>0</v>
      </c>
      <c r="H24" s="11">
        <f t="shared" si="1"/>
        <v>58.842104999999997</v>
      </c>
      <c r="I24" s="36">
        <f t="shared" si="2"/>
        <v>0</v>
      </c>
      <c r="J24" s="36">
        <f t="shared" si="2"/>
        <v>0</v>
      </c>
      <c r="K24" s="36">
        <f t="shared" si="2"/>
        <v>0</v>
      </c>
      <c r="L24" s="36">
        <f t="shared" si="2"/>
        <v>0</v>
      </c>
      <c r="M24" s="36">
        <f t="shared" si="2"/>
        <v>0</v>
      </c>
      <c r="N24" s="11" t="str">
        <f t="shared" si="6"/>
        <v>No</v>
      </c>
      <c r="O24" s="2">
        <f t="shared" si="4"/>
        <v>0</v>
      </c>
    </row>
    <row r="25" spans="1:15" ht="15" customHeight="1" x14ac:dyDescent="0.25">
      <c r="D25" s="10">
        <v>11</v>
      </c>
      <c r="E25" s="36">
        <f t="shared" si="5"/>
        <v>0</v>
      </c>
      <c r="F25" s="36">
        <f t="shared" si="0"/>
        <v>0</v>
      </c>
      <c r="G25" s="36">
        <f t="shared" si="0"/>
        <v>0</v>
      </c>
      <c r="H25" s="11">
        <f t="shared" si="1"/>
        <v>65.526315999999994</v>
      </c>
      <c r="I25" s="36">
        <f t="shared" si="2"/>
        <v>0</v>
      </c>
      <c r="J25" s="36">
        <f t="shared" si="2"/>
        <v>0</v>
      </c>
      <c r="K25" s="36">
        <f t="shared" si="2"/>
        <v>0</v>
      </c>
      <c r="L25" s="36">
        <f t="shared" si="2"/>
        <v>0</v>
      </c>
      <c r="M25" s="36">
        <f t="shared" si="2"/>
        <v>0</v>
      </c>
      <c r="N25" s="11" t="str">
        <f t="shared" si="6"/>
        <v>No</v>
      </c>
      <c r="O25" s="2">
        <f t="shared" si="4"/>
        <v>0</v>
      </c>
    </row>
    <row r="26" spans="1:15" ht="15" customHeight="1" x14ac:dyDescent="0.25">
      <c r="D26" s="10">
        <v>12</v>
      </c>
      <c r="E26" s="36">
        <f t="shared" si="5"/>
        <v>0</v>
      </c>
      <c r="F26" s="36">
        <f t="shared" si="0"/>
        <v>0</v>
      </c>
      <c r="G26" s="36">
        <f t="shared" si="0"/>
        <v>0</v>
      </c>
      <c r="H26" s="11">
        <f t="shared" si="1"/>
        <v>70.736841999999996</v>
      </c>
      <c r="I26" s="36">
        <f t="shared" si="2"/>
        <v>0</v>
      </c>
      <c r="J26" s="36">
        <f t="shared" si="2"/>
        <v>0</v>
      </c>
      <c r="K26" s="36">
        <f t="shared" si="2"/>
        <v>0</v>
      </c>
      <c r="L26" s="36">
        <f t="shared" si="2"/>
        <v>0</v>
      </c>
      <c r="M26" s="36">
        <f t="shared" si="2"/>
        <v>0</v>
      </c>
      <c r="N26" s="11" t="str">
        <f t="shared" si="6"/>
        <v>No</v>
      </c>
      <c r="O26" s="2">
        <f t="shared" si="4"/>
        <v>0</v>
      </c>
    </row>
    <row r="27" spans="1:15" ht="15" customHeight="1" x14ac:dyDescent="0.25">
      <c r="D27" s="10">
        <v>13</v>
      </c>
      <c r="E27" s="36">
        <f t="shared" si="5"/>
        <v>0</v>
      </c>
      <c r="F27" s="36">
        <f t="shared" si="0"/>
        <v>0</v>
      </c>
      <c r="G27" s="36">
        <f t="shared" si="0"/>
        <v>0</v>
      </c>
      <c r="H27" s="11">
        <f t="shared" si="1"/>
        <v>73.947367999999997</v>
      </c>
      <c r="I27" s="36">
        <f t="shared" si="2"/>
        <v>0</v>
      </c>
      <c r="J27" s="36">
        <f t="shared" si="2"/>
        <v>0</v>
      </c>
      <c r="K27" s="36">
        <f t="shared" si="2"/>
        <v>0</v>
      </c>
      <c r="L27" s="36">
        <f t="shared" si="2"/>
        <v>0</v>
      </c>
      <c r="M27" s="36">
        <f t="shared" si="2"/>
        <v>0</v>
      </c>
      <c r="N27" s="11" t="str">
        <f t="shared" si="6"/>
        <v>No</v>
      </c>
      <c r="O27" s="2">
        <f t="shared" si="4"/>
        <v>0</v>
      </c>
    </row>
    <row r="28" spans="1:15" ht="15" customHeight="1" x14ac:dyDescent="0.25">
      <c r="D28" s="10">
        <v>14</v>
      </c>
      <c r="E28" s="36">
        <f t="shared" si="5"/>
        <v>0</v>
      </c>
      <c r="F28" s="36">
        <f t="shared" si="0"/>
        <v>0</v>
      </c>
      <c r="G28" s="36">
        <f t="shared" si="0"/>
        <v>0</v>
      </c>
      <c r="H28" s="11">
        <f t="shared" si="1"/>
        <v>77.789473999999998</v>
      </c>
      <c r="I28" s="36">
        <f t="shared" si="2"/>
        <v>0</v>
      </c>
      <c r="J28" s="36">
        <f t="shared" si="2"/>
        <v>0</v>
      </c>
      <c r="K28" s="36">
        <f t="shared" si="2"/>
        <v>0</v>
      </c>
      <c r="L28" s="36">
        <f t="shared" si="2"/>
        <v>0</v>
      </c>
      <c r="M28" s="36">
        <f t="shared" si="2"/>
        <v>0</v>
      </c>
      <c r="N28" s="11" t="str">
        <f t="shared" si="6"/>
        <v>No</v>
      </c>
      <c r="O28" s="2">
        <f t="shared" si="4"/>
        <v>0</v>
      </c>
    </row>
    <row r="29" spans="1:15" ht="15" customHeight="1" x14ac:dyDescent="0.25">
      <c r="D29" s="10">
        <v>15</v>
      </c>
      <c r="E29" s="36">
        <f t="shared" si="5"/>
        <v>0</v>
      </c>
      <c r="F29" s="36">
        <f t="shared" si="0"/>
        <v>0</v>
      </c>
      <c r="G29" s="36">
        <f t="shared" si="0"/>
        <v>0</v>
      </c>
      <c r="H29" s="11">
        <f t="shared" si="1"/>
        <v>80.105262999999994</v>
      </c>
      <c r="I29" s="36">
        <f t="shared" si="2"/>
        <v>0</v>
      </c>
      <c r="J29" s="36">
        <f t="shared" si="2"/>
        <v>0</v>
      </c>
      <c r="K29" s="36">
        <f t="shared" si="2"/>
        <v>0</v>
      </c>
      <c r="L29" s="36">
        <f t="shared" si="2"/>
        <v>0</v>
      </c>
      <c r="M29" s="36">
        <f t="shared" si="2"/>
        <v>0</v>
      </c>
      <c r="N29" s="11" t="str">
        <f t="shared" si="6"/>
        <v>No</v>
      </c>
      <c r="O29" s="2">
        <f t="shared" si="4"/>
        <v>0</v>
      </c>
    </row>
    <row r="30" spans="1:15" ht="15" customHeight="1" x14ac:dyDescent="0.25">
      <c r="D30" s="10">
        <v>16</v>
      </c>
      <c r="E30" s="36">
        <f t="shared" si="5"/>
        <v>0</v>
      </c>
      <c r="F30" s="36">
        <f t="shared" si="0"/>
        <v>0</v>
      </c>
      <c r="G30" s="36">
        <f t="shared" si="0"/>
        <v>0</v>
      </c>
      <c r="H30" s="11">
        <f t="shared" si="1"/>
        <v>81.684211000000005</v>
      </c>
      <c r="I30" s="36">
        <f t="shared" si="2"/>
        <v>0</v>
      </c>
      <c r="J30" s="36">
        <f t="shared" si="2"/>
        <v>0</v>
      </c>
      <c r="K30" s="36">
        <f t="shared" si="2"/>
        <v>0</v>
      </c>
      <c r="L30" s="36">
        <f t="shared" si="2"/>
        <v>0</v>
      </c>
      <c r="M30" s="36">
        <f t="shared" si="2"/>
        <v>0</v>
      </c>
      <c r="N30" s="11" t="str">
        <f t="shared" si="6"/>
        <v>No</v>
      </c>
      <c r="O30" s="2">
        <f t="shared" si="4"/>
        <v>0</v>
      </c>
    </row>
    <row r="31" spans="1:15" ht="15" customHeight="1" x14ac:dyDescent="0.25">
      <c r="D31" s="10">
        <v>17</v>
      </c>
      <c r="E31" s="36">
        <f t="shared" si="5"/>
        <v>0</v>
      </c>
      <c r="F31" s="36">
        <f t="shared" si="0"/>
        <v>0</v>
      </c>
      <c r="G31" s="36">
        <f t="shared" si="0"/>
        <v>0</v>
      </c>
      <c r="H31" s="11">
        <f t="shared" si="1"/>
        <v>82.842105000000004</v>
      </c>
      <c r="I31" s="36">
        <f t="shared" ref="I31:M38" si="7">IFERROR($G31+(SQRT($O31)*IF(R_ResultType="Aggregate Impact",1/1000,1/$I$5)*_xlfn.NORM.S.INV(I$3/100)), 0)</f>
        <v>0</v>
      </c>
      <c r="J31" s="36">
        <f t="shared" si="7"/>
        <v>0</v>
      </c>
      <c r="K31" s="36">
        <f t="shared" si="7"/>
        <v>0</v>
      </c>
      <c r="L31" s="36">
        <f t="shared" si="7"/>
        <v>0</v>
      </c>
      <c r="M31" s="36">
        <f t="shared" si="7"/>
        <v>0</v>
      </c>
      <c r="N31" s="11" t="str">
        <f t="shared" si="6"/>
        <v>No</v>
      </c>
      <c r="O31" s="2">
        <f t="shared" si="4"/>
        <v>0</v>
      </c>
    </row>
    <row r="32" spans="1:15" ht="15" customHeight="1" x14ac:dyDescent="0.25">
      <c r="D32" s="10">
        <v>18</v>
      </c>
      <c r="E32" s="36">
        <f t="shared" si="5"/>
        <v>0</v>
      </c>
      <c r="F32" s="36">
        <f t="shared" si="0"/>
        <v>0</v>
      </c>
      <c r="G32" s="36">
        <f t="shared" si="0"/>
        <v>0</v>
      </c>
      <c r="H32" s="11">
        <f t="shared" si="1"/>
        <v>81.263158000000004</v>
      </c>
      <c r="I32" s="36">
        <f t="shared" si="7"/>
        <v>0</v>
      </c>
      <c r="J32" s="36">
        <f t="shared" si="7"/>
        <v>0</v>
      </c>
      <c r="K32" s="36">
        <f t="shared" si="7"/>
        <v>0</v>
      </c>
      <c r="L32" s="36">
        <f t="shared" si="7"/>
        <v>0</v>
      </c>
      <c r="M32" s="36">
        <f t="shared" si="7"/>
        <v>0</v>
      </c>
      <c r="N32" s="11" t="str">
        <f t="shared" si="6"/>
        <v>No</v>
      </c>
      <c r="O32" s="2">
        <f t="shared" si="4"/>
        <v>0</v>
      </c>
    </row>
    <row r="33" spans="4:15" ht="15" customHeight="1" x14ac:dyDescent="0.25">
      <c r="D33" s="10">
        <v>19</v>
      </c>
      <c r="E33" s="36">
        <f t="shared" si="5"/>
        <v>0</v>
      </c>
      <c r="F33" s="36">
        <f t="shared" si="0"/>
        <v>0</v>
      </c>
      <c r="G33" s="36">
        <f t="shared" si="0"/>
        <v>0</v>
      </c>
      <c r="H33" s="11">
        <f t="shared" si="1"/>
        <v>77.315788999999995</v>
      </c>
      <c r="I33" s="36">
        <f t="shared" si="7"/>
        <v>0</v>
      </c>
      <c r="J33" s="36">
        <f t="shared" si="7"/>
        <v>0</v>
      </c>
      <c r="K33" s="36">
        <f t="shared" si="7"/>
        <v>0</v>
      </c>
      <c r="L33" s="36">
        <f t="shared" si="7"/>
        <v>0</v>
      </c>
      <c r="M33" s="36">
        <f t="shared" si="7"/>
        <v>0</v>
      </c>
      <c r="N33" s="11" t="str">
        <f t="shared" si="6"/>
        <v>No</v>
      </c>
      <c r="O33" s="2">
        <f t="shared" si="4"/>
        <v>0</v>
      </c>
    </row>
    <row r="34" spans="4:15" ht="15" customHeight="1" x14ac:dyDescent="0.25">
      <c r="D34" s="10">
        <v>20</v>
      </c>
      <c r="E34" s="36">
        <f t="shared" si="5"/>
        <v>0</v>
      </c>
      <c r="F34" s="36">
        <f t="shared" si="0"/>
        <v>0</v>
      </c>
      <c r="G34" s="36">
        <f t="shared" si="0"/>
        <v>0</v>
      </c>
      <c r="H34" s="11">
        <f t="shared" si="1"/>
        <v>73.578946999999999</v>
      </c>
      <c r="I34" s="36">
        <f t="shared" si="7"/>
        <v>0</v>
      </c>
      <c r="J34" s="36">
        <f t="shared" si="7"/>
        <v>0</v>
      </c>
      <c r="K34" s="36">
        <f t="shared" si="7"/>
        <v>0</v>
      </c>
      <c r="L34" s="36">
        <f t="shared" si="7"/>
        <v>0</v>
      </c>
      <c r="M34" s="36">
        <f t="shared" si="7"/>
        <v>0</v>
      </c>
      <c r="N34" s="11" t="str">
        <f t="shared" si="6"/>
        <v>No</v>
      </c>
      <c r="O34" s="2">
        <f t="shared" si="4"/>
        <v>0</v>
      </c>
    </row>
    <row r="35" spans="4:15" ht="15" customHeight="1" x14ac:dyDescent="0.25">
      <c r="D35" s="10">
        <v>21</v>
      </c>
      <c r="E35" s="36">
        <f t="shared" si="5"/>
        <v>0</v>
      </c>
      <c r="F35" s="36">
        <f t="shared" si="0"/>
        <v>0</v>
      </c>
      <c r="G35" s="36">
        <f t="shared" si="0"/>
        <v>0</v>
      </c>
      <c r="H35" s="11">
        <f t="shared" si="1"/>
        <v>69.578946999999999</v>
      </c>
      <c r="I35" s="36">
        <f t="shared" si="7"/>
        <v>0</v>
      </c>
      <c r="J35" s="36">
        <f t="shared" si="7"/>
        <v>0</v>
      </c>
      <c r="K35" s="36">
        <f t="shared" si="7"/>
        <v>0</v>
      </c>
      <c r="L35" s="36">
        <f t="shared" si="7"/>
        <v>0</v>
      </c>
      <c r="M35" s="36">
        <f t="shared" si="7"/>
        <v>0</v>
      </c>
      <c r="N35" s="11" t="str">
        <f t="shared" si="6"/>
        <v>No</v>
      </c>
      <c r="O35" s="2">
        <f t="shared" si="4"/>
        <v>0</v>
      </c>
    </row>
    <row r="36" spans="4:15" ht="15" customHeight="1" x14ac:dyDescent="0.25">
      <c r="D36" s="10">
        <v>22</v>
      </c>
      <c r="E36" s="36">
        <f t="shared" si="5"/>
        <v>0</v>
      </c>
      <c r="F36" s="36">
        <f t="shared" si="0"/>
        <v>0</v>
      </c>
      <c r="G36" s="36">
        <f t="shared" si="0"/>
        <v>0</v>
      </c>
      <c r="H36" s="11">
        <f t="shared" si="1"/>
        <v>65.368420999999998</v>
      </c>
      <c r="I36" s="36">
        <f t="shared" si="7"/>
        <v>0</v>
      </c>
      <c r="J36" s="36">
        <f t="shared" si="7"/>
        <v>0</v>
      </c>
      <c r="K36" s="36">
        <f t="shared" si="7"/>
        <v>0</v>
      </c>
      <c r="L36" s="36">
        <f t="shared" si="7"/>
        <v>0</v>
      </c>
      <c r="M36" s="36">
        <f t="shared" si="7"/>
        <v>0</v>
      </c>
      <c r="N36" s="11" t="str">
        <f t="shared" si="6"/>
        <v>No</v>
      </c>
      <c r="O36" s="2">
        <f t="shared" si="4"/>
        <v>0</v>
      </c>
    </row>
    <row r="37" spans="4:15" ht="15" customHeight="1" x14ac:dyDescent="0.25">
      <c r="D37" s="10">
        <v>23</v>
      </c>
      <c r="E37" s="36">
        <f t="shared" si="5"/>
        <v>0</v>
      </c>
      <c r="F37" s="36">
        <f t="shared" si="0"/>
        <v>0</v>
      </c>
      <c r="G37" s="36">
        <f t="shared" si="0"/>
        <v>0</v>
      </c>
      <c r="H37" s="11">
        <f t="shared" si="1"/>
        <v>63.210526000000002</v>
      </c>
      <c r="I37" s="36">
        <f t="shared" si="7"/>
        <v>0</v>
      </c>
      <c r="J37" s="36">
        <f t="shared" si="7"/>
        <v>0</v>
      </c>
      <c r="K37" s="36">
        <f t="shared" si="7"/>
        <v>0</v>
      </c>
      <c r="L37" s="36">
        <f t="shared" si="7"/>
        <v>0</v>
      </c>
      <c r="M37" s="36">
        <f t="shared" si="7"/>
        <v>0</v>
      </c>
      <c r="N37" s="11" t="str">
        <f t="shared" si="6"/>
        <v>No</v>
      </c>
      <c r="O37" s="2">
        <f t="shared" si="4"/>
        <v>0</v>
      </c>
    </row>
    <row r="38" spans="4:15" ht="15" customHeight="1" thickBot="1" x14ac:dyDescent="0.3">
      <c r="D38" s="46">
        <v>24</v>
      </c>
      <c r="E38" s="100">
        <f t="shared" si="5"/>
        <v>0</v>
      </c>
      <c r="F38" s="36">
        <f t="shared" si="0"/>
        <v>0</v>
      </c>
      <c r="G38" s="36">
        <f t="shared" si="0"/>
        <v>0</v>
      </c>
      <c r="H38" s="11">
        <f t="shared" si="1"/>
        <v>61.736842000000003</v>
      </c>
      <c r="I38" s="100">
        <f t="shared" si="7"/>
        <v>0</v>
      </c>
      <c r="J38" s="100">
        <f t="shared" si="7"/>
        <v>0</v>
      </c>
      <c r="K38" s="100">
        <f t="shared" si="7"/>
        <v>0</v>
      </c>
      <c r="L38" s="100">
        <f t="shared" si="7"/>
        <v>0</v>
      </c>
      <c r="M38" s="100">
        <f t="shared" si="7"/>
        <v>0</v>
      </c>
      <c r="N38" s="38" t="str">
        <f t="shared" si="6"/>
        <v>No</v>
      </c>
      <c r="O38" s="2">
        <f t="shared" si="4"/>
        <v>0</v>
      </c>
    </row>
    <row r="39" spans="4:15" ht="24.75" customHeight="1" x14ac:dyDescent="0.25">
      <c r="D39" s="113" t="s">
        <v>70</v>
      </c>
      <c r="E39" s="115" t="str">
        <f>"Estimated Reference Energy Use ("&amp;IF(R_ResultType="Aggregate Impact","MWh","kWh")&amp;"/hour)"</f>
        <v>Estimated Reference Energy Use (kWh/hour)</v>
      </c>
      <c r="F39" s="115" t="str">
        <f>"Observed Event Day Energy Use ("&amp;IF(R_ResultType="Aggregate Impact","MWh","kWh")&amp;"/hour)"</f>
        <v>Observed Event Day Energy Use (kWh/hour)</v>
      </c>
      <c r="G39" s="115" t="str">
        <f>"Estimated Change in Energy Use ("&amp;IF(R_ResultType="Aggregate Impact","MWh","kWh")&amp;"/hour)"</f>
        <v>Estimated Change in Energy Use (kWh/hour)</v>
      </c>
      <c r="H39" s="116" t="s">
        <v>72</v>
      </c>
      <c r="I39" s="113" t="str">
        <f>"Uncertainty Adjusted Impact ("&amp;IF(R_ResultType="Aggregate Impact","MWh/hr)- Percentiles","kWh/hr)- Percentiles")</f>
        <v>Uncertainty Adjusted Impact (kWh/hr)- Percentiles</v>
      </c>
      <c r="J39" s="119"/>
      <c r="K39" s="119"/>
      <c r="L39" s="119"/>
      <c r="M39" s="119"/>
      <c r="N39" s="111" t="s">
        <v>231</v>
      </c>
    </row>
    <row r="40" spans="4:15" ht="15" customHeight="1" x14ac:dyDescent="0.25">
      <c r="D40" s="114"/>
      <c r="E40" s="109"/>
      <c r="F40" s="109"/>
      <c r="G40" s="109"/>
      <c r="H40" s="117"/>
      <c r="I40" s="114"/>
      <c r="J40" s="107"/>
      <c r="K40" s="107"/>
      <c r="L40" s="107"/>
      <c r="M40" s="107"/>
      <c r="N40" s="112"/>
    </row>
    <row r="41" spans="4:15" ht="15" customHeight="1" x14ac:dyDescent="0.2">
      <c r="D41" s="114"/>
      <c r="E41" s="109"/>
      <c r="F41" s="109"/>
      <c r="G41" s="109"/>
      <c r="H41" s="118"/>
      <c r="I41" s="39" t="s">
        <v>65</v>
      </c>
      <c r="J41" s="37" t="s">
        <v>66</v>
      </c>
      <c r="K41" s="37" t="s">
        <v>67</v>
      </c>
      <c r="L41" s="37" t="s">
        <v>68</v>
      </c>
      <c r="M41" s="37" t="s">
        <v>69</v>
      </c>
      <c r="N41" s="33" t="s">
        <v>228</v>
      </c>
    </row>
    <row r="42" spans="4:15" ht="15" customHeight="1" x14ac:dyDescent="0.25">
      <c r="D42" s="47" t="s">
        <v>71</v>
      </c>
      <c r="E42" s="11">
        <f>SUM(E15:E38)</f>
        <v>0</v>
      </c>
      <c r="F42" s="11">
        <f>SUM(F15:F38)</f>
        <v>0</v>
      </c>
      <c r="G42" s="36">
        <f>SUM(G15:G38)</f>
        <v>0</v>
      </c>
      <c r="H42" s="41">
        <f>AVERAGE(H15:H38)</f>
        <v>65.328947333333318</v>
      </c>
      <c r="I42" s="40" t="s">
        <v>103</v>
      </c>
      <c r="J42" s="11" t="s">
        <v>103</v>
      </c>
      <c r="K42" s="11" t="s">
        <v>103</v>
      </c>
      <c r="L42" s="11" t="s">
        <v>103</v>
      </c>
      <c r="M42" s="11" t="s">
        <v>103</v>
      </c>
      <c r="N42" s="41" t="s">
        <v>103</v>
      </c>
    </row>
    <row r="43" spans="4:15" ht="15" customHeight="1" thickBot="1" x14ac:dyDescent="0.3">
      <c r="D43" s="48" t="s">
        <v>166</v>
      </c>
      <c r="E43" s="43">
        <f>IFERROR(IF($F$7=0,"n/a",AVERAGEIFS(E$15:E$38,$D$15:$D$38, "&gt;="&amp;$F$7,$D$15:$D$38,"&lt;="&amp;$H$7)),0)</f>
        <v>0</v>
      </c>
      <c r="F43" s="43">
        <f>IFERROR(IF($F$7=0,"n/a",AVERAGEIFS(F$15:F$38,$D$15:$D$38, "&gt;="&amp;$F$7,$D$15:$D$38,"&lt;="&amp;$H$7)),0)</f>
        <v>0</v>
      </c>
      <c r="G43" s="49">
        <f>IFERROR(IF($F$7=0,"n/a",AVERAGEIFS(G$15:G$38,$D$15:$D$38, "&gt;="&amp;$F$7,$D$15:$D$38,"&lt;="&amp;$H$7)),0)</f>
        <v>0</v>
      </c>
      <c r="H43" s="45">
        <f>IFERROR(IF($F$7=0,"n/a",AVERAGEIFS(H$15:H$38,$D$15:$D$38, "&gt;="&amp;$F$7,$D$15:$D$38,"&lt;="&amp;$H$7)),0)</f>
        <v>77.385964666666666</v>
      </c>
      <c r="I43" s="42">
        <f>IFERROR(IF($F$7=0,"n/a",$G43+(SQRT($O43)*IF(R_ResultType="Aggregate Impact",1/1000,1/$I$5)*_xlfn.NORM.S.INV(I$3/100))), 0)</f>
        <v>0</v>
      </c>
      <c r="J43" s="43">
        <f>IFERROR(IF($F$7=0,"n/a",$G43+(SQRT($O43)*IF(R_ResultType="Aggregate Impact",1/1000,1/$I$5)*_xlfn.NORM.S.INV(J$3/100))), 0)</f>
        <v>0</v>
      </c>
      <c r="K43" s="43">
        <f>IFERROR(IF($F$7=0,"n/a",$G43+(SQRT($O43)*IF(R_ResultType="Aggregate Impact",1/1000,1/$I$5)*_xlfn.NORM.S.INV(K$3/100))), 0)</f>
        <v>0</v>
      </c>
      <c r="L43" s="43">
        <f>IFERROR(IF($F$7=0,"n/a",$G43+(SQRT($O43)*IF(R_ResultType="Aggregate Impact",1/1000,1/$I$5)*_xlfn.NORM.S.INV(L$3/100))), 0)</f>
        <v>0</v>
      </c>
      <c r="M43" s="44">
        <f>IFERROR(IF($F$7=0,"n/a",$G43+(SQRT($O43)*IF(R_ResultType="Aggregate Impact",1/1000,1/$I$5)*_xlfn.NORM.S.INV(M$3/100))), 0)</f>
        <v>0</v>
      </c>
      <c r="N43" s="45" t="str">
        <f>IF(ABS(G43)&gt;(SQRT($O43)*IF(R_ResultType="Aggregate Impact",1/1000,1/$I$5)*_xlfn.NORM.S.INV(N$3/100)),"Yes","No")</f>
        <v>No</v>
      </c>
      <c r="O43" s="2">
        <f>IFERROR(IF($F$7=0,"n/a",AVERAGEIFS(O$15:O$38,$D$15:$D$38, "&gt;="&amp;$F$7,$D$15:$D$38,"&lt;="&amp;$H$7)),0)</f>
        <v>0</v>
      </c>
    </row>
    <row r="44" spans="4:15" ht="30" customHeight="1" x14ac:dyDescent="0.25">
      <c r="D44" s="110" t="s">
        <v>167</v>
      </c>
      <c r="E44" s="110"/>
      <c r="F44" s="110"/>
      <c r="G44" s="110"/>
      <c r="H44" s="110"/>
      <c r="I44" s="110"/>
      <c r="J44" s="110"/>
      <c r="K44" s="110"/>
      <c r="L44" s="110"/>
      <c r="M44" s="110"/>
    </row>
    <row r="45" spans="4:15" ht="15" customHeight="1" x14ac:dyDescent="0.25">
      <c r="G45" s="27"/>
    </row>
    <row r="46" spans="4:15" ht="15" customHeight="1" x14ac:dyDescent="0.25">
      <c r="D46" s="30"/>
      <c r="E46" s="31"/>
      <c r="F46" s="31"/>
      <c r="G46" s="31"/>
      <c r="H46" s="31"/>
      <c r="I46" s="31"/>
      <c r="J46" s="31"/>
      <c r="K46" s="31"/>
      <c r="L46" s="31"/>
      <c r="M46" s="31"/>
    </row>
    <row r="47" spans="4:15" ht="15" customHeight="1" x14ac:dyDescent="0.25">
      <c r="D47" s="31"/>
      <c r="E47" s="31"/>
      <c r="F47" s="31"/>
      <c r="G47" s="31"/>
      <c r="H47" s="31"/>
      <c r="I47" s="31"/>
      <c r="J47" s="31"/>
      <c r="K47" s="31"/>
      <c r="L47" s="31"/>
      <c r="M47" s="31"/>
    </row>
    <row r="48" spans="4:15" ht="15" customHeight="1" x14ac:dyDescent="0.25">
      <c r="D48" s="31"/>
      <c r="E48" s="31"/>
      <c r="F48" s="31"/>
      <c r="G48" s="31"/>
      <c r="H48" s="31"/>
      <c r="I48" s="31"/>
      <c r="J48" s="31"/>
      <c r="K48" s="31"/>
      <c r="L48" s="31"/>
      <c r="M48" s="31"/>
    </row>
    <row r="49" spans="4:13" ht="15" customHeight="1" x14ac:dyDescent="0.25">
      <c r="D49" s="31"/>
      <c r="E49" s="31"/>
      <c r="F49" s="31"/>
      <c r="G49" s="31"/>
      <c r="H49" s="31"/>
      <c r="I49" s="31"/>
      <c r="J49" s="31"/>
      <c r="K49" s="31"/>
      <c r="L49" s="31"/>
      <c r="M49" s="31"/>
    </row>
    <row r="50" spans="4:13" ht="15" customHeight="1" x14ac:dyDescent="0.25">
      <c r="D50" s="31"/>
      <c r="E50" s="31"/>
      <c r="F50" s="31"/>
      <c r="G50" s="31"/>
      <c r="H50" s="31"/>
      <c r="I50" s="31"/>
      <c r="J50" s="31"/>
      <c r="K50" s="31"/>
      <c r="L50" s="31"/>
      <c r="M50" s="31"/>
    </row>
    <row r="51" spans="4:13" ht="15" customHeight="1" x14ac:dyDescent="0.25">
      <c r="D51" s="31"/>
      <c r="E51" s="31"/>
      <c r="F51" s="31"/>
      <c r="G51" s="31"/>
      <c r="H51" s="31"/>
      <c r="I51" s="31"/>
      <c r="J51" s="31"/>
      <c r="K51" s="31"/>
      <c r="L51" s="31"/>
      <c r="M51" s="31"/>
    </row>
  </sheetData>
  <mergeCells count="19">
    <mergeCell ref="D44:M44"/>
    <mergeCell ref="I12:M13"/>
    <mergeCell ref="N12:N13"/>
    <mergeCell ref="D39:D41"/>
    <mergeCell ref="E39:E41"/>
    <mergeCell ref="F39:F41"/>
    <mergeCell ref="G39:G41"/>
    <mergeCell ref="H39:H41"/>
    <mergeCell ref="I39:M40"/>
    <mergeCell ref="N39:N40"/>
    <mergeCell ref="A1:M1"/>
    <mergeCell ref="A2:M2"/>
    <mergeCell ref="D9:N10"/>
    <mergeCell ref="D11:N11"/>
    <mergeCell ref="D12:D14"/>
    <mergeCell ref="E12:E14"/>
    <mergeCell ref="F12:F14"/>
    <mergeCell ref="G12:G14"/>
    <mergeCell ref="H12:H14"/>
  </mergeCells>
  <conditionalFormatting sqref="H43 E42:G43 I42:M43 D16:M38 D15 I15:M15">
    <cfRule type="expression" dxfId="37" priority="36">
      <formula>AND($D15&gt;=$F$7, $D15 &lt;=$H$7)</formula>
    </cfRule>
  </conditionalFormatting>
  <conditionalFormatting sqref="D9">
    <cfRule type="expression" dxfId="36" priority="38">
      <formula>D9&lt;&gt;""</formula>
    </cfRule>
  </conditionalFormatting>
  <conditionalFormatting sqref="N7:O7">
    <cfRule type="notContainsBlanks" dxfId="35" priority="35">
      <formula>LEN(TRIM(N7))&gt;0</formula>
    </cfRule>
  </conditionalFormatting>
  <conditionalFormatting sqref="B10">
    <cfRule type="cellIs" dxfId="34" priority="34" operator="notEqual">
      <formula>""</formula>
    </cfRule>
  </conditionalFormatting>
  <conditionalFormatting sqref="E42:G43 I15:M38 I43:M43 E16:G38">
    <cfRule type="expression" dxfId="33" priority="39">
      <formula>$D$11="Results are confidential for this combination."</formula>
    </cfRule>
  </conditionalFormatting>
  <conditionalFormatting sqref="D16:M38 D15 I15:M15">
    <cfRule type="expression" dxfId="32" priority="37">
      <formula>AND($D15&gt;=$F$6, $D15 &lt;=$H$6)</formula>
    </cfRule>
  </conditionalFormatting>
  <conditionalFormatting sqref="N15:N38">
    <cfRule type="expression" dxfId="31" priority="28">
      <formula>AND($D15&gt;=$F$7, $D15 &lt;=$H$7)</formula>
    </cfRule>
  </conditionalFormatting>
  <conditionalFormatting sqref="N15:N38">
    <cfRule type="expression" dxfId="30" priority="30">
      <formula>$D$11="Results are confidential for this combination."</formula>
    </cfRule>
  </conditionalFormatting>
  <conditionalFormatting sqref="N15:N38">
    <cfRule type="expression" dxfId="29" priority="29">
      <formula>AND($D15&gt;=$F$6, $D15 &lt;=$H$6)</formula>
    </cfRule>
  </conditionalFormatting>
  <conditionalFormatting sqref="N43">
    <cfRule type="expression" dxfId="28" priority="23">
      <formula>AND($D43&gt;=$F$7, $D43 &lt;=$H$7)</formula>
    </cfRule>
  </conditionalFormatting>
  <conditionalFormatting sqref="N43">
    <cfRule type="expression" dxfId="27" priority="24">
      <formula>$D$11="Results are confidential for this combination."</formula>
    </cfRule>
  </conditionalFormatting>
  <conditionalFormatting sqref="N42">
    <cfRule type="expression" dxfId="26" priority="22">
      <formula>AND($D42&gt;=$F$7, $D42 &lt;=$H$7)</formula>
    </cfRule>
  </conditionalFormatting>
  <conditionalFormatting sqref="F7 H7">
    <cfRule type="cellIs" dxfId="25" priority="21" operator="equal">
      <formula>0</formula>
    </cfRule>
  </conditionalFormatting>
  <conditionalFormatting sqref="F6">
    <cfRule type="cellIs" dxfId="24" priority="20" operator="equal">
      <formula>0</formula>
    </cfRule>
  </conditionalFormatting>
  <conditionalFormatting sqref="H6">
    <cfRule type="cellIs" dxfId="23" priority="18" operator="equal">
      <formula>0</formula>
    </cfRule>
  </conditionalFormatting>
  <conditionalFormatting sqref="H15">
    <cfRule type="expression" dxfId="22" priority="6">
      <formula>AND($D15&gt;=$F$7, $D15 &lt;=$H$7)</formula>
    </cfRule>
  </conditionalFormatting>
  <conditionalFormatting sqref="H15">
    <cfRule type="expression" dxfId="21" priority="8">
      <formula>$D$12="Results are confidential for this combination."</formula>
    </cfRule>
  </conditionalFormatting>
  <conditionalFormatting sqref="H15">
    <cfRule type="expression" dxfId="20" priority="7">
      <formula>AND($D15&gt;=$F$6, $D15 &lt;=$H$6)</formula>
    </cfRule>
  </conditionalFormatting>
  <conditionalFormatting sqref="D11">
    <cfRule type="expression" dxfId="19" priority="5">
      <formula>D11&lt;&gt;""</formula>
    </cfRule>
  </conditionalFormatting>
  <conditionalFormatting sqref="N12:N43">
    <cfRule type="cellIs" dxfId="18" priority="4" operator="equal">
      <formula>"No"</formula>
    </cfRule>
  </conditionalFormatting>
  <conditionalFormatting sqref="E15:G15">
    <cfRule type="expression" dxfId="17" priority="1">
      <formula>AND($D15&gt;=$F$7, $D15 &lt;=$H$7)</formula>
    </cfRule>
  </conditionalFormatting>
  <conditionalFormatting sqref="E15:G15">
    <cfRule type="expression" dxfId="16" priority="3">
      <formula>$D$11="Results are confidential for this combination."</formula>
    </cfRule>
  </conditionalFormatting>
  <conditionalFormatting sqref="E15:G15">
    <cfRule type="expression" dxfId="15" priority="2">
      <formula>AND($D15&gt;=$F$6, $D15 &lt;=$H$6)</formula>
    </cfRule>
  </conditionalFormatting>
  <dataValidations count="5">
    <dataValidation type="list" allowBlank="1" showInputMessage="1" showErrorMessage="1" sqref="B8" xr:uid="{B59F2C4A-2A11-4310-83CB-D024405F512D}">
      <formula1>R_Event_Days</formula1>
    </dataValidation>
    <dataValidation type="list" allowBlank="1" showInputMessage="1" showErrorMessage="1" sqref="B15" xr:uid="{1F16449E-15D0-4C7B-91BC-B93D49CD2D86}">
      <formula1>R_Aggregators</formula1>
    </dataValidation>
    <dataValidation type="list" allowBlank="1" showInputMessage="1" showErrorMessage="1" sqref="B14" xr:uid="{02E62CAC-2158-45B3-9841-174A4D147F62}">
      <formula1>R_LCAs</formula1>
    </dataValidation>
    <dataValidation type="list" allowBlank="1" showInputMessage="1" showErrorMessage="1" sqref="B6" xr:uid="{D6127814-9B79-44E0-8AEE-24E0C67FA496}">
      <formula1>"Aggregate Impact, Average Customer"</formula1>
    </dataValidation>
    <dataValidation type="list" allowBlank="1" showInputMessage="1" showErrorMessage="1" sqref="B13" xr:uid="{49A3B16F-9081-471C-95C6-0307F39E4643}">
      <formula1>R_sublaps</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O52"/>
  <sheetViews>
    <sheetView tabSelected="1" topLeftCell="A4" zoomScale="73" zoomScaleNormal="73" workbookViewId="0">
      <selection activeCell="B20" sqref="B20"/>
    </sheetView>
  </sheetViews>
  <sheetFormatPr defaultColWidth="9.140625" defaultRowHeight="15" customHeight="1" x14ac:dyDescent="0.25"/>
  <cols>
    <col min="1" max="1" width="29" style="52" customWidth="1"/>
    <col min="2" max="2" width="36.28515625" style="52" customWidth="1"/>
    <col min="3" max="3" width="34" style="52" customWidth="1"/>
    <col min="4" max="4" width="16.5703125" style="52" customWidth="1"/>
    <col min="5" max="14" width="15.7109375" style="52" customWidth="1"/>
    <col min="15" max="15" width="9.140625" style="52" hidden="1" customWidth="1"/>
    <col min="16" max="16" width="12.7109375" style="52" customWidth="1"/>
    <col min="17" max="16384" width="9.140625" style="52"/>
  </cols>
  <sheetData>
    <row r="1" spans="1:15" ht="45" customHeight="1" x14ac:dyDescent="0.25">
      <c r="A1" s="124" t="s">
        <v>320</v>
      </c>
      <c r="B1" s="124"/>
      <c r="C1" s="124"/>
      <c r="D1" s="124"/>
      <c r="E1" s="124"/>
      <c r="F1" s="124"/>
      <c r="G1" s="124"/>
      <c r="H1" s="124"/>
      <c r="I1" s="124"/>
      <c r="J1" s="124"/>
      <c r="K1" s="124"/>
      <c r="L1" s="124"/>
      <c r="M1" s="124"/>
    </row>
    <row r="2" spans="1:15" ht="15" customHeight="1" x14ac:dyDescent="0.25">
      <c r="A2" s="103" t="s">
        <v>275</v>
      </c>
      <c r="B2" s="103"/>
      <c r="C2" s="103"/>
      <c r="D2" s="103"/>
      <c r="E2" s="103"/>
      <c r="F2" s="103"/>
      <c r="G2" s="103"/>
      <c r="H2" s="103"/>
      <c r="I2" s="103"/>
      <c r="J2" s="103"/>
      <c r="K2" s="103"/>
      <c r="L2" s="103"/>
      <c r="M2" s="103"/>
    </row>
    <row r="3" spans="1:15" ht="15" customHeight="1" thickBot="1" x14ac:dyDescent="0.3">
      <c r="A3" s="12" t="str">
        <f>IF(ResultType="Aggregate Impact","MW","kW")</f>
        <v>MW</v>
      </c>
      <c r="B3" s="56"/>
      <c r="E3" s="12" t="s">
        <v>187</v>
      </c>
      <c r="F3" s="12" t="s">
        <v>184</v>
      </c>
      <c r="G3" s="12" t="s">
        <v>185</v>
      </c>
      <c r="H3" s="12" t="s">
        <v>186</v>
      </c>
      <c r="I3" s="12">
        <v>10</v>
      </c>
      <c r="J3" s="12">
        <v>30</v>
      </c>
      <c r="K3" s="12">
        <v>50</v>
      </c>
      <c r="L3" s="12">
        <v>70</v>
      </c>
      <c r="M3" s="12">
        <v>90</v>
      </c>
      <c r="N3" s="12">
        <v>95</v>
      </c>
      <c r="O3" s="52" t="s">
        <v>187</v>
      </c>
    </row>
    <row r="4" spans="1:15" ht="15" customHeight="1" thickBot="1" x14ac:dyDescent="0.3">
      <c r="A4" s="70" t="s">
        <v>43</v>
      </c>
      <c r="B4" s="71" t="s">
        <v>44</v>
      </c>
      <c r="C4" s="53"/>
      <c r="H4" s="72" t="s">
        <v>189</v>
      </c>
      <c r="I4" s="79">
        <f>IFERROR(VLOOKUP(Lookup_Key,Data,MATCH(J4,Data_Headers,0),FALSE),"")</f>
        <v>37</v>
      </c>
      <c r="J4" s="23" t="s">
        <v>227</v>
      </c>
    </row>
    <row r="5" spans="1:15" ht="15" customHeight="1" thickBot="1" x14ac:dyDescent="0.3">
      <c r="A5" s="72" t="s">
        <v>45</v>
      </c>
      <c r="B5" s="71" t="s">
        <v>113</v>
      </c>
      <c r="H5" s="70" t="s">
        <v>188</v>
      </c>
      <c r="I5" s="80">
        <f>IFERROR(VLOOKUP(Lookup_Key,Data,MATCH(J5,Data_Headers,0),FALSE),"")</f>
        <v>37</v>
      </c>
      <c r="J5" s="23" t="s">
        <v>178</v>
      </c>
    </row>
    <row r="6" spans="1:15" ht="15" customHeight="1" thickBot="1" x14ac:dyDescent="0.3">
      <c r="A6" s="72" t="s">
        <v>46</v>
      </c>
      <c r="B6" s="1" t="s">
        <v>326</v>
      </c>
      <c r="E6" s="12" t="s">
        <v>195</v>
      </c>
      <c r="F6" s="26">
        <f>IFERROR(VLOOKUP(Lookup_Key,Data,MATCH(E6,Data_Headers,0),FALSE),"")</f>
        <v>20</v>
      </c>
      <c r="G6" s="12" t="s">
        <v>196</v>
      </c>
      <c r="H6" s="26">
        <f>IFERROR(VLOOKUP(Lookup_Key,Data,MATCH(G6,Data_Headers,0),FALSE),"")</f>
        <v>20</v>
      </c>
      <c r="J6" s="53"/>
    </row>
    <row r="7" spans="1:15" ht="15" customHeight="1" thickBot="1" x14ac:dyDescent="0.3">
      <c r="A7" s="72" t="s">
        <v>47</v>
      </c>
      <c r="B7" s="71" t="s">
        <v>197</v>
      </c>
      <c r="E7" s="72" t="s">
        <v>55</v>
      </c>
      <c r="F7" s="71">
        <f>IFERROR(VLOOKUP(Lookup_Key,Data,MATCH(F8,Data_Headers,0),FALSE),"")</f>
        <v>20</v>
      </c>
      <c r="G7" s="78" t="s">
        <v>56</v>
      </c>
      <c r="H7" s="71">
        <f>IFERROR(VLOOKUP(Lookup_Key,Data,MATCH(H8,Data_Headers,0),FALSE),"")</f>
        <v>20</v>
      </c>
      <c r="I7" s="53"/>
      <c r="J7" s="53"/>
      <c r="K7" s="53"/>
      <c r="L7" s="53"/>
      <c r="M7" s="53"/>
    </row>
    <row r="8" spans="1:15" ht="15" customHeight="1" thickBot="1" x14ac:dyDescent="0.3">
      <c r="A8" s="72" t="s">
        <v>48</v>
      </c>
      <c r="B8" s="73">
        <v>44363</v>
      </c>
      <c r="C8" s="55"/>
      <c r="E8" s="72" t="s">
        <v>63</v>
      </c>
      <c r="F8" s="23" t="s">
        <v>176</v>
      </c>
      <c r="G8" s="53"/>
      <c r="H8" s="23" t="s">
        <v>177</v>
      </c>
      <c r="I8" s="53"/>
      <c r="J8" s="53"/>
      <c r="K8" s="53"/>
      <c r="L8" s="53"/>
      <c r="M8" s="53"/>
    </row>
    <row r="9" spans="1:15" ht="15" customHeight="1" thickBot="1" x14ac:dyDescent="0.3">
      <c r="A9" s="72" t="s">
        <v>49</v>
      </c>
      <c r="B9" s="73" t="s">
        <v>327</v>
      </c>
      <c r="D9" s="104" t="str">
        <f>IF(LEFT(Date,3)="Ave","This average includes all events dispatched on the specified hour.",IF(VLOOKUP(Lookup_Key,Data,MATCH("Combined",Data_Headers,0),FALSE)=1,"Results for this combination is composed of different event windows. All nominated accounts were called during the hours highlighted in blue. Subgroups of the nominated accounts were called during the hours highlighted in yellow.",""))</f>
        <v/>
      </c>
      <c r="E9" s="104"/>
      <c r="F9" s="104"/>
      <c r="G9" s="104"/>
      <c r="H9" s="104"/>
      <c r="I9" s="104"/>
      <c r="J9" s="104"/>
      <c r="K9" s="104"/>
      <c r="L9" s="104"/>
      <c r="M9" s="104"/>
      <c r="N9" s="104"/>
    </row>
    <row r="10" spans="1:15" ht="15" customHeight="1" thickBot="1" x14ac:dyDescent="0.3">
      <c r="A10" s="72" t="s">
        <v>274</v>
      </c>
      <c r="B10" s="77" t="str">
        <f>IFERROR(VLOOKUP(Lookup_Key,Data,MATCH("EVENT_TYPE",Data_Headers,0),FALSE),"")</f>
        <v>EVENT</v>
      </c>
      <c r="D10" s="104"/>
      <c r="E10" s="104"/>
      <c r="F10" s="104"/>
      <c r="G10" s="104"/>
      <c r="H10" s="104"/>
      <c r="I10" s="104"/>
      <c r="J10" s="104"/>
      <c r="K10" s="104"/>
      <c r="L10" s="104"/>
      <c r="M10" s="104"/>
      <c r="N10" s="104"/>
    </row>
    <row r="11" spans="1:15" ht="15" customHeight="1" x14ac:dyDescent="0.25">
      <c r="A11" s="51"/>
      <c r="B11" s="91"/>
      <c r="D11" s="104"/>
      <c r="E11" s="104"/>
      <c r="F11" s="104"/>
      <c r="G11" s="104"/>
      <c r="H11" s="104"/>
      <c r="I11" s="104"/>
      <c r="J11" s="104"/>
      <c r="K11" s="104"/>
      <c r="L11" s="104"/>
      <c r="M11" s="104"/>
      <c r="N11" s="104"/>
    </row>
    <row r="12" spans="1:15" ht="15" customHeight="1" thickBot="1" x14ac:dyDescent="0.3">
      <c r="A12" s="51"/>
      <c r="B12" s="92"/>
      <c r="D12" s="105" t="str">
        <f>IFERROR(IF(VLOOKUP(Lookup_Key,Data,MATCH("redact",Data_Headers,0),FALSE)=1,"Results are confidential for this combination.",""),"Unable to Display: There is no data available for this combination.")</f>
        <v/>
      </c>
      <c r="E12" s="105"/>
      <c r="F12" s="105"/>
      <c r="G12" s="105"/>
      <c r="H12" s="105"/>
      <c r="I12" s="105"/>
      <c r="J12" s="105"/>
      <c r="K12" s="105"/>
      <c r="L12" s="105"/>
      <c r="M12" s="105"/>
      <c r="N12" s="105"/>
    </row>
    <row r="13" spans="1:15" ht="24.75" customHeight="1" thickBot="1" x14ac:dyDescent="0.3">
      <c r="B13" s="93"/>
      <c r="D13" s="106" t="s">
        <v>64</v>
      </c>
      <c r="E13" s="108" t="str">
        <f>"Estimated Reference Load ("&amp;IF(ResultType="Aggregate Impact","MWh","kWh")&amp;"/hour)"</f>
        <v>Estimated Reference Load (MWh/hour)</v>
      </c>
      <c r="F13" s="108" t="str">
        <f>"Observed Event Day Load ("&amp;IF(ResultType="Aggregate Impact","MWh","kWh")&amp;"/hour)"</f>
        <v>Observed Event Day Load (MWh/hour)</v>
      </c>
      <c r="G13" s="108" t="str">
        <f>"Estimated Load Impact ("&amp;IF(ResultType="Aggregate Impact","MWh","kWh")&amp;"/hour)"</f>
        <v>Estimated Load Impact (MWh/hour)</v>
      </c>
      <c r="H13" s="108" t="s">
        <v>72</v>
      </c>
      <c r="I13" s="106" t="str">
        <f>"Uncertainty Adjusted Impact ("&amp;IF(ResultType="Aggregate Impact","MWh/hr)- Percentiles","kWh/hr)- Percentiles")</f>
        <v>Uncertainty Adjusted Impact (MWh/hr)- Percentiles</v>
      </c>
      <c r="J13" s="106"/>
      <c r="K13" s="106"/>
      <c r="L13" s="106"/>
      <c r="M13" s="106"/>
      <c r="N13" s="111" t="s">
        <v>231</v>
      </c>
    </row>
    <row r="14" spans="1:15" ht="15" customHeight="1" thickBot="1" x14ac:dyDescent="0.3">
      <c r="A14" s="70" t="s">
        <v>306</v>
      </c>
      <c r="B14" s="71" t="s">
        <v>61</v>
      </c>
      <c r="D14" s="107"/>
      <c r="E14" s="109"/>
      <c r="F14" s="109"/>
      <c r="G14" s="109"/>
      <c r="H14" s="109"/>
      <c r="I14" s="107"/>
      <c r="J14" s="107"/>
      <c r="K14" s="107"/>
      <c r="L14" s="107"/>
      <c r="M14" s="107"/>
      <c r="N14" s="112"/>
    </row>
    <row r="15" spans="1:15" ht="15" customHeight="1" thickBot="1" x14ac:dyDescent="0.25">
      <c r="A15" s="70" t="s">
        <v>52</v>
      </c>
      <c r="B15" s="71" t="s">
        <v>61</v>
      </c>
      <c r="C15" s="57"/>
      <c r="D15" s="107"/>
      <c r="E15" s="109"/>
      <c r="F15" s="109"/>
      <c r="G15" s="109"/>
      <c r="H15" s="109"/>
      <c r="I15" s="54" t="s">
        <v>65</v>
      </c>
      <c r="J15" s="54" t="s">
        <v>66</v>
      </c>
      <c r="K15" s="54" t="s">
        <v>67</v>
      </c>
      <c r="L15" s="54" t="s">
        <v>68</v>
      </c>
      <c r="M15" s="54" t="s">
        <v>69</v>
      </c>
      <c r="N15" s="33" t="s">
        <v>228</v>
      </c>
      <c r="O15" s="52" t="s">
        <v>194</v>
      </c>
    </row>
    <row r="16" spans="1:15" ht="15" customHeight="1" thickBot="1" x14ac:dyDescent="0.3">
      <c r="A16" s="70" t="s">
        <v>54</v>
      </c>
      <c r="B16" s="71" t="s">
        <v>61</v>
      </c>
      <c r="D16" s="81">
        <v>1</v>
      </c>
      <c r="E16" s="83">
        <f>F16+G16</f>
        <v>3.0361282000000003</v>
      </c>
      <c r="F16" s="83">
        <f t="shared" ref="F16:G39" si="0">IFERROR(VLOOKUP(Lookup_Key,Data,MATCH(F$3&amp;$D16,Data_Headers,0),FALSE)*IF(ResultType="Aggregate Impact",1/1000,1/$I$5),0)</f>
        <v>3.5090465000000002</v>
      </c>
      <c r="G16" s="83">
        <f t="shared" si="0"/>
        <v>-0.47291830000000001</v>
      </c>
      <c r="H16" s="83">
        <f t="shared" ref="H16:H39" si="1">IFERROR(VLOOKUP(Lookup_Key,Data,MATCH(H$3&amp;$D16,Data_Headers,0),FALSE),0)</f>
        <v>69.256756999999993</v>
      </c>
      <c r="I16" s="83">
        <f t="shared" ref="I16:M25" si="2">IFERROR($G16+(SQRT($O16)*IF(ResultType="Aggregate Impact",1/1000,1/$I$5)*_xlfn.NORM.S.INV(I$3/100)), 0)</f>
        <v>-0.60633304994951853</v>
      </c>
      <c r="J16" s="83">
        <f t="shared" si="2"/>
        <v>-0.52751053425521055</v>
      </c>
      <c r="K16" s="83">
        <f t="shared" si="2"/>
        <v>-0.47291830000000001</v>
      </c>
      <c r="L16" s="83">
        <f t="shared" si="2"/>
        <v>-0.41832606574478953</v>
      </c>
      <c r="M16" s="83">
        <f t="shared" si="2"/>
        <v>-0.33950355005048144</v>
      </c>
      <c r="N16" s="83" t="str">
        <f t="shared" ref="N16:N39" si="3">IF(ABS(G16)&gt;(SQRT($O16)*IF(ResultType="Aggregate Impact",1/1000,1/$I$5)*_xlfn.NORM.S.INV(N$3/100)),"Yes","No")</f>
        <v>Yes</v>
      </c>
      <c r="O16" s="52">
        <f t="shared" ref="O16:O39" si="4">IFERROR(VLOOKUP(Lookup_Key,Data,MATCH(O$3&amp;$D16,Data_Headers,0),FALSE),0)</f>
        <v>10837.66</v>
      </c>
    </row>
    <row r="17" spans="1:15" ht="15" customHeight="1" thickBot="1" x14ac:dyDescent="0.3">
      <c r="A17" s="70" t="s">
        <v>53</v>
      </c>
      <c r="B17" s="71" t="s">
        <v>61</v>
      </c>
      <c r="D17" s="81">
        <v>2</v>
      </c>
      <c r="E17" s="83">
        <f t="shared" ref="E17:E39" si="5">F17+G17</f>
        <v>2.9873018</v>
      </c>
      <c r="F17" s="83">
        <f t="shared" si="0"/>
        <v>2.7648705000000002</v>
      </c>
      <c r="G17" s="83">
        <f t="shared" si="0"/>
        <v>0.2224313</v>
      </c>
      <c r="H17" s="83">
        <f t="shared" si="1"/>
        <v>65.824324000000004</v>
      </c>
      <c r="I17" s="83">
        <f t="shared" si="2"/>
        <v>0.10929956723805052</v>
      </c>
      <c r="J17" s="83">
        <f t="shared" si="2"/>
        <v>0.17613871196925274</v>
      </c>
      <c r="K17" s="83">
        <f t="shared" si="2"/>
        <v>0.2224313</v>
      </c>
      <c r="L17" s="83">
        <f t="shared" si="2"/>
        <v>0.2687238880307472</v>
      </c>
      <c r="M17" s="83">
        <f t="shared" si="2"/>
        <v>0.33556303276194949</v>
      </c>
      <c r="N17" s="83" t="str">
        <f t="shared" si="3"/>
        <v>Yes</v>
      </c>
      <c r="O17" s="52">
        <f t="shared" si="4"/>
        <v>7792.857</v>
      </c>
    </row>
    <row r="18" spans="1:15" ht="15" customHeight="1" thickBot="1" x14ac:dyDescent="0.3">
      <c r="A18" s="70" t="s">
        <v>57</v>
      </c>
      <c r="B18" s="71" t="s">
        <v>61</v>
      </c>
      <c r="D18" s="81">
        <v>3</v>
      </c>
      <c r="E18" s="83">
        <f t="shared" si="5"/>
        <v>2.6080776000000001</v>
      </c>
      <c r="F18" s="83">
        <f t="shared" si="0"/>
        <v>2.3103910000000001</v>
      </c>
      <c r="G18" s="83">
        <f t="shared" si="0"/>
        <v>0.29768660000000002</v>
      </c>
      <c r="H18" s="83">
        <f t="shared" si="1"/>
        <v>64.824324000000004</v>
      </c>
      <c r="I18" s="83">
        <f t="shared" si="2"/>
        <v>0.24384680518809157</v>
      </c>
      <c r="J18" s="83">
        <f t="shared" si="2"/>
        <v>0.27565579237388432</v>
      </c>
      <c r="K18" s="83">
        <f t="shared" si="2"/>
        <v>0.29768660000000002</v>
      </c>
      <c r="L18" s="83">
        <f t="shared" si="2"/>
        <v>0.31971740762611572</v>
      </c>
      <c r="M18" s="83">
        <f t="shared" si="2"/>
        <v>0.3515263948119085</v>
      </c>
      <c r="N18" s="83" t="str">
        <f t="shared" si="3"/>
        <v>Yes</v>
      </c>
      <c r="O18" s="52">
        <f t="shared" si="4"/>
        <v>1764.9590000000001</v>
      </c>
    </row>
    <row r="19" spans="1:15" ht="15" customHeight="1" thickBot="1" x14ac:dyDescent="0.3">
      <c r="A19" s="70" t="s">
        <v>58</v>
      </c>
      <c r="B19" s="71" t="s">
        <v>98</v>
      </c>
      <c r="D19" s="81">
        <v>4</v>
      </c>
      <c r="E19" s="83">
        <f t="shared" si="5"/>
        <v>2.5901711000000001</v>
      </c>
      <c r="F19" s="83">
        <f t="shared" si="0"/>
        <v>2.2769235000000001</v>
      </c>
      <c r="G19" s="83">
        <f t="shared" si="0"/>
        <v>0.31324759999999996</v>
      </c>
      <c r="H19" s="83">
        <f t="shared" si="1"/>
        <v>63.635134999999998</v>
      </c>
      <c r="I19" s="83">
        <f t="shared" si="2"/>
        <v>0.24206416466575054</v>
      </c>
      <c r="J19" s="83">
        <f t="shared" si="2"/>
        <v>0.28411991525503449</v>
      </c>
      <c r="K19" s="83">
        <f t="shared" si="2"/>
        <v>0.31324759999999996</v>
      </c>
      <c r="L19" s="83">
        <f t="shared" si="2"/>
        <v>0.34237528474496542</v>
      </c>
      <c r="M19" s="83">
        <f t="shared" si="2"/>
        <v>0.38443103533424938</v>
      </c>
      <c r="N19" s="83" t="str">
        <f t="shared" si="3"/>
        <v>Yes</v>
      </c>
      <c r="O19" s="52">
        <f t="shared" si="4"/>
        <v>3085.2170000000001</v>
      </c>
    </row>
    <row r="20" spans="1:15" ht="15" customHeight="1" thickBot="1" x14ac:dyDescent="0.3">
      <c r="A20" s="70" t="s">
        <v>59</v>
      </c>
      <c r="B20" s="71" t="s">
        <v>61</v>
      </c>
      <c r="D20" s="81">
        <v>5</v>
      </c>
      <c r="E20" s="83">
        <f t="shared" si="5"/>
        <v>2.7210021000000002</v>
      </c>
      <c r="F20" s="83">
        <f t="shared" si="0"/>
        <v>2.5420320000000003</v>
      </c>
      <c r="G20" s="83">
        <f t="shared" si="0"/>
        <v>0.17897009999999999</v>
      </c>
      <c r="H20" s="83">
        <f t="shared" si="1"/>
        <v>62.756757</v>
      </c>
      <c r="I20" s="83">
        <f t="shared" si="2"/>
        <v>0.11234898977213119</v>
      </c>
      <c r="J20" s="83">
        <f t="shared" si="2"/>
        <v>0.15170928170758344</v>
      </c>
      <c r="K20" s="83">
        <f t="shared" si="2"/>
        <v>0.17897009999999999</v>
      </c>
      <c r="L20" s="83">
        <f t="shared" si="2"/>
        <v>0.20623091829241652</v>
      </c>
      <c r="M20" s="83">
        <f t="shared" si="2"/>
        <v>0.24559121022786878</v>
      </c>
      <c r="N20" s="83" t="str">
        <f t="shared" si="3"/>
        <v>Yes</v>
      </c>
      <c r="O20" s="52">
        <f t="shared" si="4"/>
        <v>2702.4119999999998</v>
      </c>
    </row>
    <row r="21" spans="1:15" ht="15" customHeight="1" x14ac:dyDescent="0.25">
      <c r="D21" s="81">
        <v>6</v>
      </c>
      <c r="E21" s="83">
        <f t="shared" si="5"/>
        <v>3.1379395000000003</v>
      </c>
      <c r="F21" s="83">
        <f t="shared" si="0"/>
        <v>2.9773545000000001</v>
      </c>
      <c r="G21" s="83">
        <f t="shared" si="0"/>
        <v>0.16058500000000001</v>
      </c>
      <c r="H21" s="83">
        <f t="shared" si="1"/>
        <v>62.054054000000001</v>
      </c>
      <c r="I21" s="83">
        <f t="shared" si="2"/>
        <v>7.7757815688149115E-2</v>
      </c>
      <c r="J21" s="83">
        <f t="shared" si="2"/>
        <v>0.12669278755450211</v>
      </c>
      <c r="K21" s="83">
        <f t="shared" si="2"/>
        <v>0.16058500000000001</v>
      </c>
      <c r="L21" s="83">
        <f t="shared" si="2"/>
        <v>0.19447721244549787</v>
      </c>
      <c r="M21" s="83">
        <f t="shared" si="2"/>
        <v>0.24341218431185091</v>
      </c>
      <c r="N21" s="83" t="str">
        <f t="shared" si="3"/>
        <v>Yes</v>
      </c>
      <c r="O21" s="52">
        <f t="shared" si="4"/>
        <v>4177.0879999999997</v>
      </c>
    </row>
    <row r="22" spans="1:15" ht="15" customHeight="1" x14ac:dyDescent="0.25">
      <c r="D22" s="81">
        <v>7</v>
      </c>
      <c r="E22" s="83">
        <f t="shared" si="5"/>
        <v>3.6173417400000001</v>
      </c>
      <c r="F22" s="83">
        <f t="shared" si="0"/>
        <v>3.639707</v>
      </c>
      <c r="G22" s="83">
        <f t="shared" si="0"/>
        <v>-2.2365260000000001E-2</v>
      </c>
      <c r="H22" s="83">
        <f t="shared" si="1"/>
        <v>61.418919000000002</v>
      </c>
      <c r="I22" s="83">
        <f t="shared" si="2"/>
        <v>-0.11152064804859604</v>
      </c>
      <c r="J22" s="83">
        <f t="shared" si="2"/>
        <v>-5.8846922119854053E-2</v>
      </c>
      <c r="K22" s="83">
        <f t="shared" si="2"/>
        <v>-2.2365260000000001E-2</v>
      </c>
      <c r="L22" s="83">
        <f t="shared" si="2"/>
        <v>1.411640211985404E-2</v>
      </c>
      <c r="M22" s="83">
        <f t="shared" si="2"/>
        <v>6.6790128048596048E-2</v>
      </c>
      <c r="N22" s="83" t="str">
        <f t="shared" si="3"/>
        <v>No</v>
      </c>
      <c r="O22" s="52">
        <f t="shared" si="4"/>
        <v>4839.7510000000002</v>
      </c>
    </row>
    <row r="23" spans="1:15" ht="15" customHeight="1" x14ac:dyDescent="0.25">
      <c r="D23" s="81">
        <v>8</v>
      </c>
      <c r="E23" s="83">
        <f t="shared" si="5"/>
        <v>3.1235482999999999</v>
      </c>
      <c r="F23" s="83">
        <f t="shared" si="0"/>
        <v>3.3795215000000001</v>
      </c>
      <c r="G23" s="83">
        <f t="shared" si="0"/>
        <v>-0.25597320000000001</v>
      </c>
      <c r="H23" s="83">
        <f t="shared" si="1"/>
        <v>63.986485999999999</v>
      </c>
      <c r="I23" s="83">
        <f t="shared" si="2"/>
        <v>-0.32427436807217863</v>
      </c>
      <c r="J23" s="83">
        <f t="shared" si="2"/>
        <v>-0.28392148434421044</v>
      </c>
      <c r="K23" s="83">
        <f t="shared" si="2"/>
        <v>-0.25597320000000001</v>
      </c>
      <c r="L23" s="83">
        <f t="shared" si="2"/>
        <v>-0.22802491565578958</v>
      </c>
      <c r="M23" s="83">
        <f t="shared" si="2"/>
        <v>-0.18767203192782139</v>
      </c>
      <c r="N23" s="83" t="str">
        <f t="shared" si="3"/>
        <v>Yes</v>
      </c>
      <c r="O23" s="52">
        <f t="shared" si="4"/>
        <v>2840.43</v>
      </c>
    </row>
    <row r="24" spans="1:15" ht="15" customHeight="1" x14ac:dyDescent="0.25">
      <c r="D24" s="81">
        <v>9</v>
      </c>
      <c r="E24" s="83">
        <f t="shared" si="5"/>
        <v>3.03011454</v>
      </c>
      <c r="F24" s="83">
        <f t="shared" si="0"/>
        <v>3.064457</v>
      </c>
      <c r="G24" s="83">
        <f t="shared" si="0"/>
        <v>-3.4342460000000005E-2</v>
      </c>
      <c r="H24" s="83">
        <f t="shared" si="1"/>
        <v>68.864864999999995</v>
      </c>
      <c r="I24" s="83">
        <f t="shared" si="2"/>
        <v>-0.1369724508224919</v>
      </c>
      <c r="J24" s="83">
        <f t="shared" si="2"/>
        <v>-7.633782035342096E-2</v>
      </c>
      <c r="K24" s="83">
        <f t="shared" si="2"/>
        <v>-3.4342460000000005E-2</v>
      </c>
      <c r="L24" s="83">
        <f t="shared" si="2"/>
        <v>7.6529003534209494E-3</v>
      </c>
      <c r="M24" s="83">
        <f t="shared" si="2"/>
        <v>6.8287530822491893E-2</v>
      </c>
      <c r="N24" s="83" t="str">
        <f t="shared" si="3"/>
        <v>No</v>
      </c>
      <c r="O24" s="52">
        <f t="shared" si="4"/>
        <v>6413.2240000000002</v>
      </c>
    </row>
    <row r="25" spans="1:15" ht="15" customHeight="1" x14ac:dyDescent="0.25">
      <c r="D25" s="81">
        <v>10</v>
      </c>
      <c r="E25" s="83">
        <f t="shared" si="5"/>
        <v>3.2003173899999999</v>
      </c>
      <c r="F25" s="83">
        <f t="shared" si="0"/>
        <v>3.1860304999999998</v>
      </c>
      <c r="G25" s="83">
        <f t="shared" si="0"/>
        <v>1.428689E-2</v>
      </c>
      <c r="H25" s="83">
        <f t="shared" si="1"/>
        <v>73.283783999999997</v>
      </c>
      <c r="I25" s="83">
        <f t="shared" si="2"/>
        <v>-9.2871812661186409E-2</v>
      </c>
      <c r="J25" s="83">
        <f t="shared" si="2"/>
        <v>-2.9561582529292845E-2</v>
      </c>
      <c r="K25" s="83">
        <f t="shared" si="2"/>
        <v>1.428689E-2</v>
      </c>
      <c r="L25" s="83">
        <f t="shared" si="2"/>
        <v>5.8135362529292828E-2</v>
      </c>
      <c r="M25" s="83">
        <f t="shared" si="2"/>
        <v>0.1214455926611864</v>
      </c>
      <c r="N25" s="83" t="str">
        <f t="shared" si="3"/>
        <v>No</v>
      </c>
      <c r="O25" s="52">
        <f t="shared" si="4"/>
        <v>6991.6989999999996</v>
      </c>
    </row>
    <row r="26" spans="1:15" ht="15" customHeight="1" x14ac:dyDescent="0.25">
      <c r="D26" s="81">
        <v>11</v>
      </c>
      <c r="E26" s="83">
        <f t="shared" si="5"/>
        <v>3.4571423000000001</v>
      </c>
      <c r="F26" s="83">
        <f t="shared" si="0"/>
        <v>3.2699020000000001</v>
      </c>
      <c r="G26" s="83">
        <f t="shared" si="0"/>
        <v>0.1872403</v>
      </c>
      <c r="H26" s="83">
        <f t="shared" si="1"/>
        <v>77.810811000000001</v>
      </c>
      <c r="I26" s="83">
        <f t="shared" ref="I26:M39" si="6">IFERROR($G26+(SQRT($O26)*IF(ResultType="Aggregate Impact",1/1000,1/$I$5)*_xlfn.NORM.S.INV(I$3/100)), 0)</f>
        <v>8.9714655292238141E-2</v>
      </c>
      <c r="J26" s="83">
        <f t="shared" si="6"/>
        <v>0.14733359670226781</v>
      </c>
      <c r="K26" s="83">
        <f t="shared" si="6"/>
        <v>0.1872403</v>
      </c>
      <c r="L26" s="83">
        <f t="shared" si="6"/>
        <v>0.22714700329773219</v>
      </c>
      <c r="M26" s="83">
        <f t="shared" si="6"/>
        <v>0.28476594470776184</v>
      </c>
      <c r="N26" s="83" t="str">
        <f t="shared" si="3"/>
        <v>Yes</v>
      </c>
      <c r="O26" s="52">
        <f t="shared" si="4"/>
        <v>5791.1589999999997</v>
      </c>
    </row>
    <row r="27" spans="1:15" ht="15" customHeight="1" x14ac:dyDescent="0.25">
      <c r="D27" s="81">
        <v>12</v>
      </c>
      <c r="E27" s="83">
        <f t="shared" si="5"/>
        <v>3.6216172269999998</v>
      </c>
      <c r="F27" s="83">
        <f t="shared" si="0"/>
        <v>3.6296729999999999</v>
      </c>
      <c r="G27" s="83">
        <f t="shared" si="0"/>
        <v>-8.0557730000000004E-3</v>
      </c>
      <c r="H27" s="83">
        <f t="shared" si="1"/>
        <v>81.891891999999999</v>
      </c>
      <c r="I27" s="83">
        <f t="shared" si="6"/>
        <v>-0.10161242543507605</v>
      </c>
      <c r="J27" s="83">
        <f t="shared" si="6"/>
        <v>-4.6338396831334581E-2</v>
      </c>
      <c r="K27" s="83">
        <f t="shared" si="6"/>
        <v>-8.0557730000000004E-3</v>
      </c>
      <c r="L27" s="83">
        <f t="shared" si="6"/>
        <v>3.022685083133457E-2</v>
      </c>
      <c r="M27" s="83">
        <f t="shared" si="6"/>
        <v>8.5500879435076046E-2</v>
      </c>
      <c r="N27" s="83" t="str">
        <f t="shared" si="3"/>
        <v>No</v>
      </c>
      <c r="O27" s="52">
        <f t="shared" si="4"/>
        <v>5329.3860000000004</v>
      </c>
    </row>
    <row r="28" spans="1:15" ht="15" customHeight="1" x14ac:dyDescent="0.25">
      <c r="D28" s="81">
        <v>13</v>
      </c>
      <c r="E28" s="83">
        <f t="shared" si="5"/>
        <v>3.8854320900000001</v>
      </c>
      <c r="F28" s="83">
        <f t="shared" si="0"/>
        <v>3.8349090000000001</v>
      </c>
      <c r="G28" s="83">
        <f t="shared" si="0"/>
        <v>5.0523090000000007E-2</v>
      </c>
      <c r="H28" s="83">
        <f t="shared" si="1"/>
        <v>85.689188999999999</v>
      </c>
      <c r="I28" s="83">
        <f t="shared" si="6"/>
        <v>-5.3819631200936149E-2</v>
      </c>
      <c r="J28" s="83">
        <f t="shared" si="6"/>
        <v>7.8268942586521284E-3</v>
      </c>
      <c r="K28" s="83">
        <f t="shared" si="6"/>
        <v>5.0523090000000007E-2</v>
      </c>
      <c r="L28" s="83">
        <f t="shared" si="6"/>
        <v>9.3219285741347885E-2</v>
      </c>
      <c r="M28" s="83">
        <f t="shared" si="6"/>
        <v>0.15486581120093618</v>
      </c>
      <c r="N28" s="83" t="str">
        <f t="shared" si="3"/>
        <v>No</v>
      </c>
      <c r="O28" s="52">
        <f t="shared" si="4"/>
        <v>6629.0630000000001</v>
      </c>
    </row>
    <row r="29" spans="1:15" ht="15" customHeight="1" x14ac:dyDescent="0.25">
      <c r="D29" s="81">
        <v>14</v>
      </c>
      <c r="E29" s="83">
        <f t="shared" si="5"/>
        <v>3.9764076999999998</v>
      </c>
      <c r="F29" s="83">
        <f t="shared" si="0"/>
        <v>4.0800520999999996</v>
      </c>
      <c r="G29" s="83">
        <f t="shared" si="0"/>
        <v>-0.10364440000000001</v>
      </c>
      <c r="H29" s="83">
        <f t="shared" si="1"/>
        <v>88.770269999999996</v>
      </c>
      <c r="I29" s="83">
        <f t="shared" si="6"/>
        <v>-0.19981333083199249</v>
      </c>
      <c r="J29" s="83">
        <f t="shared" si="6"/>
        <v>-0.14299594697692566</v>
      </c>
      <c r="K29" s="83">
        <f t="shared" si="6"/>
        <v>-0.10364440000000001</v>
      </c>
      <c r="L29" s="83">
        <f t="shared" si="6"/>
        <v>-6.4292853023074359E-2</v>
      </c>
      <c r="M29" s="83">
        <f t="shared" si="6"/>
        <v>-7.4754691680075369E-3</v>
      </c>
      <c r="N29" s="83" t="str">
        <f t="shared" si="3"/>
        <v>No</v>
      </c>
      <c r="O29" s="52">
        <f t="shared" si="4"/>
        <v>5631.1540000000005</v>
      </c>
    </row>
    <row r="30" spans="1:15" ht="15" customHeight="1" x14ac:dyDescent="0.25">
      <c r="D30" s="81">
        <v>15</v>
      </c>
      <c r="E30" s="83">
        <f t="shared" si="5"/>
        <v>4.1442249000000002</v>
      </c>
      <c r="F30" s="83">
        <f t="shared" si="0"/>
        <v>4.3835924000000004</v>
      </c>
      <c r="G30" s="83">
        <f t="shared" si="0"/>
        <v>-0.23936750000000001</v>
      </c>
      <c r="H30" s="83">
        <f t="shared" si="1"/>
        <v>90.581080999999998</v>
      </c>
      <c r="I30" s="83">
        <f t="shared" si="6"/>
        <v>-0.34319675626204549</v>
      </c>
      <c r="J30" s="83">
        <f t="shared" si="6"/>
        <v>-0.2818535900503627</v>
      </c>
      <c r="K30" s="83">
        <f t="shared" si="6"/>
        <v>-0.23936750000000001</v>
      </c>
      <c r="L30" s="83">
        <f t="shared" si="6"/>
        <v>-0.19688140994963732</v>
      </c>
      <c r="M30" s="83">
        <f t="shared" si="6"/>
        <v>-0.13553824373795453</v>
      </c>
      <c r="N30" s="83" t="str">
        <f t="shared" si="3"/>
        <v>Yes</v>
      </c>
      <c r="O30" s="52">
        <f t="shared" si="4"/>
        <v>6563.9809999999998</v>
      </c>
    </row>
    <row r="31" spans="1:15" ht="15" customHeight="1" x14ac:dyDescent="0.25">
      <c r="D31" s="81">
        <v>16</v>
      </c>
      <c r="E31" s="83">
        <f t="shared" si="5"/>
        <v>3.9667293000000008</v>
      </c>
      <c r="F31" s="83">
        <f t="shared" si="0"/>
        <v>4.5930230000000005</v>
      </c>
      <c r="G31" s="83">
        <f t="shared" si="0"/>
        <v>-0.62629369999999995</v>
      </c>
      <c r="H31" s="83">
        <f t="shared" si="1"/>
        <v>91.283783999999997</v>
      </c>
      <c r="I31" s="83">
        <f t="shared" si="6"/>
        <v>-0.76749154805986275</v>
      </c>
      <c r="J31" s="83">
        <f t="shared" si="6"/>
        <v>-0.6840707149142603</v>
      </c>
      <c r="K31" s="83">
        <f t="shared" si="6"/>
        <v>-0.62629369999999995</v>
      </c>
      <c r="L31" s="83">
        <f t="shared" si="6"/>
        <v>-0.5685166850857396</v>
      </c>
      <c r="M31" s="83">
        <f t="shared" si="6"/>
        <v>-0.48509585194013721</v>
      </c>
      <c r="N31" s="83" t="str">
        <f t="shared" si="3"/>
        <v>Yes</v>
      </c>
      <c r="O31" s="52">
        <f t="shared" si="4"/>
        <v>12139.03</v>
      </c>
    </row>
    <row r="32" spans="1:15" ht="15" customHeight="1" x14ac:dyDescent="0.25">
      <c r="D32" s="81">
        <v>17</v>
      </c>
      <c r="E32" s="83">
        <f t="shared" si="5"/>
        <v>4.0217333000000002</v>
      </c>
      <c r="F32" s="83">
        <f t="shared" si="0"/>
        <v>4.4163050000000004</v>
      </c>
      <c r="G32" s="83">
        <f t="shared" si="0"/>
        <v>-0.39457170000000003</v>
      </c>
      <c r="H32" s="83">
        <f t="shared" si="1"/>
        <v>91.324324000000004</v>
      </c>
      <c r="I32" s="83">
        <f t="shared" si="6"/>
        <v>-0.5148687344298315</v>
      </c>
      <c r="J32" s="83">
        <f t="shared" si="6"/>
        <v>-0.44379627139323363</v>
      </c>
      <c r="K32" s="83">
        <f t="shared" si="6"/>
        <v>-0.39457170000000003</v>
      </c>
      <c r="L32" s="83">
        <f t="shared" si="6"/>
        <v>-0.34534712860676642</v>
      </c>
      <c r="M32" s="83">
        <f t="shared" si="6"/>
        <v>-0.2742746655701685</v>
      </c>
      <c r="N32" s="83" t="str">
        <f t="shared" si="3"/>
        <v>Yes</v>
      </c>
      <c r="O32" s="52">
        <f t="shared" si="4"/>
        <v>8811.2530000000006</v>
      </c>
    </row>
    <row r="33" spans="4:15" ht="15" customHeight="1" x14ac:dyDescent="0.25">
      <c r="D33" s="81">
        <v>18</v>
      </c>
      <c r="E33" s="83">
        <f t="shared" si="5"/>
        <v>4.227589</v>
      </c>
      <c r="F33" s="83">
        <f t="shared" si="0"/>
        <v>4.0186169999999999</v>
      </c>
      <c r="G33" s="83">
        <f t="shared" si="0"/>
        <v>0.20897200000000002</v>
      </c>
      <c r="H33" s="83">
        <f t="shared" si="1"/>
        <v>90.432432000000006</v>
      </c>
      <c r="I33" s="83">
        <f t="shared" si="6"/>
        <v>7.9377224630338722E-2</v>
      </c>
      <c r="J33" s="83">
        <f t="shared" si="6"/>
        <v>0.15594286837917906</v>
      </c>
      <c r="K33" s="83">
        <f t="shared" si="6"/>
        <v>0.20897200000000002</v>
      </c>
      <c r="L33" s="83">
        <f t="shared" si="6"/>
        <v>0.26200113162082095</v>
      </c>
      <c r="M33" s="83">
        <f t="shared" si="6"/>
        <v>0.33856677536966129</v>
      </c>
      <c r="N33" s="83" t="str">
        <f t="shared" si="3"/>
        <v>Yes</v>
      </c>
      <c r="O33" s="52">
        <f t="shared" si="4"/>
        <v>10225.93</v>
      </c>
    </row>
    <row r="34" spans="4:15" ht="15" customHeight="1" x14ac:dyDescent="0.25">
      <c r="D34" s="81">
        <v>19</v>
      </c>
      <c r="E34" s="83">
        <f t="shared" si="5"/>
        <v>4.7636677000000001</v>
      </c>
      <c r="F34" s="83">
        <f t="shared" si="0"/>
        <v>4.2062485000000001</v>
      </c>
      <c r="G34" s="83">
        <f>IFERROR(VLOOKUP(Lookup_Key,Data,MATCH(G$3&amp;$D34,Data_Headers,0),FALSE)*IF(ResultType="Aggregate Impact",1/1000,1/$I$5),0)</f>
        <v>0.5574192</v>
      </c>
      <c r="H34" s="83">
        <f t="shared" si="1"/>
        <v>88.432432000000006</v>
      </c>
      <c r="I34" s="83">
        <f t="shared" si="6"/>
        <v>0.38644307381881188</v>
      </c>
      <c r="J34" s="83">
        <f t="shared" si="6"/>
        <v>0.48745715505321835</v>
      </c>
      <c r="K34" s="83">
        <f t="shared" si="6"/>
        <v>0.5574192</v>
      </c>
      <c r="L34" s="83">
        <f t="shared" si="6"/>
        <v>0.6273812449467816</v>
      </c>
      <c r="M34" s="83">
        <f t="shared" si="6"/>
        <v>0.72839532618118819</v>
      </c>
      <c r="N34" s="83" t="str">
        <f t="shared" si="3"/>
        <v>Yes</v>
      </c>
      <c r="O34" s="52">
        <f t="shared" si="4"/>
        <v>17799.13</v>
      </c>
    </row>
    <row r="35" spans="4:15" ht="15" customHeight="1" x14ac:dyDescent="0.25">
      <c r="D35" s="81">
        <v>20</v>
      </c>
      <c r="E35" s="83">
        <f t="shared" si="5"/>
        <v>5.537706</v>
      </c>
      <c r="F35" s="83">
        <f t="shared" si="0"/>
        <v>3.4882610000000001</v>
      </c>
      <c r="G35" s="83">
        <f t="shared" si="0"/>
        <v>2.0494450000000004</v>
      </c>
      <c r="H35" s="83">
        <f t="shared" si="1"/>
        <v>85.932432000000006</v>
      </c>
      <c r="I35" s="83">
        <f t="shared" si="6"/>
        <v>1.9079233470749566</v>
      </c>
      <c r="J35" s="83">
        <f t="shared" si="6"/>
        <v>1.9915354867595834</v>
      </c>
      <c r="K35" s="83">
        <f t="shared" si="6"/>
        <v>2.0494450000000004</v>
      </c>
      <c r="L35" s="83">
        <f t="shared" si="6"/>
        <v>2.1073545132404177</v>
      </c>
      <c r="M35" s="83">
        <f t="shared" si="6"/>
        <v>2.1909666529250442</v>
      </c>
      <c r="N35" s="83" t="str">
        <f t="shared" si="3"/>
        <v>Yes</v>
      </c>
      <c r="O35" s="52">
        <f t="shared" si="4"/>
        <v>12194.77</v>
      </c>
    </row>
    <row r="36" spans="4:15" ht="15" customHeight="1" x14ac:dyDescent="0.25">
      <c r="D36" s="81">
        <v>21</v>
      </c>
      <c r="E36" s="83">
        <f t="shared" si="5"/>
        <v>5.6276371999999997</v>
      </c>
      <c r="F36" s="83">
        <f t="shared" si="0"/>
        <v>5.0309359999999996</v>
      </c>
      <c r="G36" s="83">
        <f t="shared" si="0"/>
        <v>0.59670119999999993</v>
      </c>
      <c r="H36" s="83">
        <f t="shared" si="1"/>
        <v>82.229730000000004</v>
      </c>
      <c r="I36" s="83">
        <f t="shared" si="6"/>
        <v>0.4651368391487658</v>
      </c>
      <c r="J36" s="83">
        <f t="shared" si="6"/>
        <v>0.54286612996505035</v>
      </c>
      <c r="K36" s="83">
        <f t="shared" si="6"/>
        <v>0.59670119999999993</v>
      </c>
      <c r="L36" s="83">
        <f t="shared" si="6"/>
        <v>0.65053627003494952</v>
      </c>
      <c r="M36" s="83">
        <f t="shared" si="6"/>
        <v>0.72826556085123406</v>
      </c>
      <c r="N36" s="83" t="str">
        <f t="shared" si="3"/>
        <v>Yes</v>
      </c>
      <c r="O36" s="52">
        <f t="shared" si="4"/>
        <v>10539.12</v>
      </c>
    </row>
    <row r="37" spans="4:15" ht="15" customHeight="1" x14ac:dyDescent="0.25">
      <c r="D37" s="81">
        <v>22</v>
      </c>
      <c r="E37" s="83">
        <f t="shared" si="5"/>
        <v>5.2879531000000002</v>
      </c>
      <c r="F37" s="83">
        <f t="shared" si="0"/>
        <v>5.1873135000000001</v>
      </c>
      <c r="G37" s="83">
        <f t="shared" si="0"/>
        <v>0.10063960000000001</v>
      </c>
      <c r="H37" s="83">
        <f t="shared" si="1"/>
        <v>78.405405000000002</v>
      </c>
      <c r="I37" s="83">
        <f t="shared" si="6"/>
        <v>-2.9080325692070627E-2</v>
      </c>
      <c r="J37" s="83">
        <f t="shared" si="6"/>
        <v>4.755925788168406E-2</v>
      </c>
      <c r="K37" s="83">
        <f t="shared" si="6"/>
        <v>0.10063960000000001</v>
      </c>
      <c r="L37" s="83">
        <f t="shared" si="6"/>
        <v>0.15371994211831597</v>
      </c>
      <c r="M37" s="83">
        <f t="shared" si="6"/>
        <v>0.23035952569207063</v>
      </c>
      <c r="N37" s="83" t="str">
        <f t="shared" si="3"/>
        <v>No</v>
      </c>
      <c r="O37" s="52">
        <f t="shared" si="4"/>
        <v>10245.69</v>
      </c>
    </row>
    <row r="38" spans="4:15" ht="15" customHeight="1" x14ac:dyDescent="0.25">
      <c r="D38" s="81">
        <v>23</v>
      </c>
      <c r="E38" s="83">
        <f t="shared" si="5"/>
        <v>4.8584099999999992</v>
      </c>
      <c r="F38" s="83">
        <f t="shared" si="0"/>
        <v>4.6694489999999993</v>
      </c>
      <c r="G38" s="83">
        <f t="shared" si="0"/>
        <v>0.18896100000000002</v>
      </c>
      <c r="H38" s="83">
        <f t="shared" si="1"/>
        <v>75.810811000000001</v>
      </c>
      <c r="I38" s="83">
        <f t="shared" si="6"/>
        <v>5.3402524375038229E-2</v>
      </c>
      <c r="J38" s="83">
        <f t="shared" si="6"/>
        <v>0.13349157057486272</v>
      </c>
      <c r="K38" s="83">
        <f t="shared" si="6"/>
        <v>0.18896100000000002</v>
      </c>
      <c r="L38" s="83">
        <f t="shared" si="6"/>
        <v>0.24443042942513729</v>
      </c>
      <c r="M38" s="83">
        <f t="shared" si="6"/>
        <v>0.32451947562496181</v>
      </c>
      <c r="N38" s="83" t="str">
        <f t="shared" si="3"/>
        <v>Yes</v>
      </c>
      <c r="O38" s="52">
        <f t="shared" si="4"/>
        <v>11188.74</v>
      </c>
    </row>
    <row r="39" spans="4:15" ht="15" customHeight="1" thickBot="1" x14ac:dyDescent="0.3">
      <c r="D39" s="82">
        <v>24</v>
      </c>
      <c r="E39" s="83">
        <f t="shared" si="5"/>
        <v>4.2170468000000003</v>
      </c>
      <c r="F39" s="83">
        <f t="shared" si="0"/>
        <v>4.019571</v>
      </c>
      <c r="G39" s="83">
        <f t="shared" si="0"/>
        <v>0.19747580000000001</v>
      </c>
      <c r="H39" s="83">
        <f t="shared" si="1"/>
        <v>73.540541000000005</v>
      </c>
      <c r="I39" s="87">
        <f t="shared" si="6"/>
        <v>5.6655207464239549E-2</v>
      </c>
      <c r="J39" s="87">
        <f t="shared" si="6"/>
        <v>0.13985315498827036</v>
      </c>
      <c r="K39" s="87">
        <f t="shared" si="6"/>
        <v>0.19747580000000001</v>
      </c>
      <c r="L39" s="87">
        <f t="shared" si="6"/>
        <v>0.25509844501172962</v>
      </c>
      <c r="M39" s="87">
        <f t="shared" si="6"/>
        <v>0.33829639253576049</v>
      </c>
      <c r="N39" s="87" t="str">
        <f t="shared" si="3"/>
        <v>Yes</v>
      </c>
      <c r="O39" s="52">
        <f t="shared" si="4"/>
        <v>12074.25</v>
      </c>
    </row>
    <row r="40" spans="4:15" ht="24.75" customHeight="1" x14ac:dyDescent="0.25">
      <c r="D40" s="113" t="s">
        <v>70</v>
      </c>
      <c r="E40" s="115" t="str">
        <f>"Estimated Reference Energy Use ("&amp;IF(ResultType="Aggregate Impact","MWh","kWh")&amp;"/hour)"</f>
        <v>Estimated Reference Energy Use (MWh/hour)</v>
      </c>
      <c r="F40" s="115" t="str">
        <f>"Observed Event Day Energy Use ("&amp;IF(ResultType="Aggregate Impact","MWh","kWh")&amp;"/hour)"</f>
        <v>Observed Event Day Energy Use (MWh/hour)</v>
      </c>
      <c r="G40" s="115" t="str">
        <f>"Estimated Change in Energy Use ("&amp;IF(ResultType="Aggregate Impact","MWh","kWh")&amp;"/hour)"</f>
        <v>Estimated Change in Energy Use (MWh/hour)</v>
      </c>
      <c r="H40" s="121" t="s">
        <v>72</v>
      </c>
      <c r="I40" s="119" t="str">
        <f>"Uncertainty Adjusted Impact ("&amp;IF(ResultType="Aggregate Impact","MWh/hr)- Percentiles","kWh/hr)- Percentiles")</f>
        <v>Uncertainty Adjusted Impact (MWh/hr)- Percentiles</v>
      </c>
      <c r="J40" s="119"/>
      <c r="K40" s="119"/>
      <c r="L40" s="119"/>
      <c r="M40" s="119"/>
      <c r="N40" s="111" t="s">
        <v>231</v>
      </c>
    </row>
    <row r="41" spans="4:15" ht="15" customHeight="1" x14ac:dyDescent="0.25">
      <c r="D41" s="114"/>
      <c r="E41" s="109"/>
      <c r="F41" s="109"/>
      <c r="G41" s="109"/>
      <c r="H41" s="122"/>
      <c r="I41" s="107"/>
      <c r="J41" s="107"/>
      <c r="K41" s="107"/>
      <c r="L41" s="107"/>
      <c r="M41" s="107"/>
      <c r="N41" s="112"/>
    </row>
    <row r="42" spans="4:15" ht="15" customHeight="1" x14ac:dyDescent="0.2">
      <c r="D42" s="114"/>
      <c r="E42" s="109"/>
      <c r="F42" s="109"/>
      <c r="G42" s="109"/>
      <c r="H42" s="123"/>
      <c r="I42" s="54" t="s">
        <v>65</v>
      </c>
      <c r="J42" s="54" t="s">
        <v>66</v>
      </c>
      <c r="K42" s="54" t="s">
        <v>67</v>
      </c>
      <c r="L42" s="54" t="s">
        <v>68</v>
      </c>
      <c r="M42" s="54" t="s">
        <v>69</v>
      </c>
      <c r="N42" s="33" t="s">
        <v>228</v>
      </c>
    </row>
    <row r="43" spans="4:15" ht="15" customHeight="1" x14ac:dyDescent="0.25">
      <c r="D43" s="85" t="s">
        <v>71</v>
      </c>
      <c r="E43" s="83">
        <f>SUM(E16:E39)</f>
        <v>91.645238886999991</v>
      </c>
      <c r="F43" s="83">
        <f>SUM(F16:F39)</f>
        <v>88.478186499999993</v>
      </c>
      <c r="G43" s="83">
        <f>SUM(G16:G39)</f>
        <v>3.1670523870000005</v>
      </c>
      <c r="H43" s="83">
        <f>AVERAGE(H16:H39)</f>
        <v>76.585022458333341</v>
      </c>
      <c r="I43" s="83" t="s">
        <v>103</v>
      </c>
      <c r="J43" s="83" t="s">
        <v>103</v>
      </c>
      <c r="K43" s="83" t="s">
        <v>103</v>
      </c>
      <c r="L43" s="83" t="s">
        <v>103</v>
      </c>
      <c r="M43" s="83" t="s">
        <v>103</v>
      </c>
      <c r="N43" s="88" t="s">
        <v>103</v>
      </c>
    </row>
    <row r="44" spans="4:15" ht="15" customHeight="1" thickBot="1" x14ac:dyDescent="0.3">
      <c r="D44" s="86" t="s">
        <v>166</v>
      </c>
      <c r="E44" s="84">
        <f>IFERROR(IF($F$7=0,"n/a",AVERAGEIFS(E$16:E$39,$D$16:$D$39, "&gt;="&amp;$F$7,$D$16:$D$39,"&lt;="&amp;$H$7)),0)</f>
        <v>5.537706</v>
      </c>
      <c r="F44" s="84">
        <f>IFERROR(IF($F$7=0,"n/a",AVERAGEIFS(F$16:F$39,$D$16:$D$39, "&gt;="&amp;$F$7,$D$16:$D$39,"&lt;="&amp;$H$7)),0)</f>
        <v>3.4882610000000001</v>
      </c>
      <c r="G44" s="84">
        <f>IFERROR(IF($F$7=0,"n/a",AVERAGEIFS(G$16:G$39,$D$16:$D$39, "&gt;="&amp;$F$7,$D$16:$D$39,"&lt;="&amp;$H$7)),0)</f>
        <v>2.0494450000000004</v>
      </c>
      <c r="H44" s="84">
        <f>IFERROR(IF($F$7=0,"n/a",AVERAGEIFS(H$16:H$39,$D$16:$D$39, "&gt;="&amp;$F$7,$D$16:$D$39,"&lt;="&amp;$H$7)),0)</f>
        <v>85.932432000000006</v>
      </c>
      <c r="I44" s="84">
        <f>IFERROR(IF($F$7=0,"n/a",$G44+(SQRT($O44)*IF(ResultType="Aggregate Impact",1/1000,1/$I$5)*_xlfn.NORM.S.INV(I$3/100))), 0)</f>
        <v>1.9079233470749566</v>
      </c>
      <c r="J44" s="84">
        <f>IFERROR(IF($F$7=0,"n/a",$G44+(SQRT($O44)*IF(ResultType="Aggregate Impact",1/1000,1/$I$5)*_xlfn.NORM.S.INV(J$3/100))), 0)</f>
        <v>1.9915354867595834</v>
      </c>
      <c r="K44" s="84">
        <f>IFERROR(IF($F$7=0,"n/a",$G44+(SQRT($O44)*IF(ResultType="Aggregate Impact",1/1000,1/$I$5)*_xlfn.NORM.S.INV(K$3/100))), 0)</f>
        <v>2.0494450000000004</v>
      </c>
      <c r="L44" s="84">
        <f>IFERROR(IF($F$7=0,"n/a",$G44+(SQRT($O44)*IF(ResultType="Aggregate Impact",1/1000,1/$I$5)*_xlfn.NORM.S.INV(L$3/100))), 0)</f>
        <v>2.1073545132404177</v>
      </c>
      <c r="M44" s="89">
        <f>IFERROR(IF($F$7=0,"n/a",$G44+(SQRT($O44)*IF(ResultType="Aggregate Impact",1/1000,1/$I$5)*_xlfn.NORM.S.INV(M$3/100))), 0)</f>
        <v>2.1909666529250442</v>
      </c>
      <c r="N44" s="90" t="str">
        <f>IF(ABS(G44)&gt;(SQRT($O44)*IF(ResultType="Aggregate Impact",1/1000,1/$I$5)*_xlfn.NORM.S.INV(N$3/100)),"Yes","No")</f>
        <v>Yes</v>
      </c>
      <c r="O44" s="52">
        <f>IFERROR(IF($F$7=0,"n/a",AVERAGEIFS(O$16:O$39,$D$16:$D$39, "&gt;="&amp;$F$7,$D$16:$D$39,"&lt;="&amp;$H$7)),0)</f>
        <v>12194.77</v>
      </c>
    </row>
    <row r="45" spans="4:15" ht="30" customHeight="1" x14ac:dyDescent="0.25">
      <c r="D45" s="120" t="s">
        <v>167</v>
      </c>
      <c r="E45" s="120"/>
      <c r="F45" s="120"/>
      <c r="G45" s="120"/>
      <c r="H45" s="120"/>
      <c r="I45" s="120"/>
      <c r="J45" s="120"/>
      <c r="K45" s="120"/>
      <c r="L45" s="120"/>
      <c r="M45" s="120"/>
    </row>
    <row r="46" spans="4:15" ht="15" customHeight="1" x14ac:dyDescent="0.25">
      <c r="G46" s="57"/>
    </row>
    <row r="47" spans="4:15" ht="15" customHeight="1" x14ac:dyDescent="0.25">
      <c r="D47" s="58"/>
      <c r="E47" s="59"/>
      <c r="F47" s="59"/>
      <c r="G47" s="59"/>
      <c r="H47" s="59"/>
      <c r="I47" s="59"/>
      <c r="J47" s="59"/>
      <c r="K47" s="59"/>
      <c r="L47" s="59"/>
      <c r="M47" s="59"/>
    </row>
    <row r="48" spans="4:15" ht="15" customHeight="1" x14ac:dyDescent="0.25">
      <c r="D48" s="59"/>
      <c r="E48" s="59"/>
      <c r="F48" s="59"/>
      <c r="G48" s="59"/>
      <c r="H48" s="59"/>
      <c r="I48" s="59"/>
      <c r="J48" s="59"/>
      <c r="K48" s="59"/>
      <c r="L48" s="59"/>
      <c r="M48" s="59"/>
    </row>
    <row r="49" spans="4:13" ht="15" customHeight="1" x14ac:dyDescent="0.25">
      <c r="D49" s="59"/>
      <c r="E49" s="59"/>
      <c r="F49" s="59"/>
      <c r="G49" s="59"/>
      <c r="H49" s="59"/>
      <c r="I49" s="59"/>
      <c r="J49" s="59"/>
      <c r="K49" s="59"/>
      <c r="L49" s="59"/>
      <c r="M49" s="59"/>
    </row>
    <row r="50" spans="4:13" ht="15" customHeight="1" x14ac:dyDescent="0.25">
      <c r="D50" s="59"/>
      <c r="E50" s="59"/>
      <c r="F50" s="59"/>
      <c r="G50" s="59"/>
      <c r="H50" s="59"/>
      <c r="I50" s="59"/>
      <c r="J50" s="59"/>
      <c r="K50" s="59"/>
      <c r="L50" s="59"/>
      <c r="M50" s="59"/>
    </row>
    <row r="51" spans="4:13" ht="15" customHeight="1" x14ac:dyDescent="0.25">
      <c r="D51" s="59"/>
      <c r="E51" s="59"/>
      <c r="F51" s="59"/>
      <c r="G51" s="59"/>
      <c r="H51" s="59"/>
      <c r="I51" s="59"/>
      <c r="J51" s="59"/>
      <c r="K51" s="59"/>
      <c r="L51" s="59"/>
      <c r="M51" s="59"/>
    </row>
    <row r="52" spans="4:13" ht="15" customHeight="1" x14ac:dyDescent="0.25">
      <c r="D52" s="59"/>
      <c r="E52" s="59"/>
      <c r="F52" s="59"/>
      <c r="G52" s="59"/>
      <c r="H52" s="59"/>
      <c r="I52" s="59"/>
      <c r="J52" s="59"/>
      <c r="K52" s="59"/>
      <c r="L52" s="59"/>
      <c r="M52" s="59"/>
    </row>
  </sheetData>
  <mergeCells count="19">
    <mergeCell ref="N40:N41"/>
    <mergeCell ref="N13:N14"/>
    <mergeCell ref="D9:N11"/>
    <mergeCell ref="D12:N12"/>
    <mergeCell ref="I13:M14"/>
    <mergeCell ref="D13:D15"/>
    <mergeCell ref="F13:F15"/>
    <mergeCell ref="A1:M1"/>
    <mergeCell ref="A2:M2"/>
    <mergeCell ref="E13:E15"/>
    <mergeCell ref="G13:G15"/>
    <mergeCell ref="H13:H15"/>
    <mergeCell ref="D45:M45"/>
    <mergeCell ref="I40:M41"/>
    <mergeCell ref="D40:D42"/>
    <mergeCell ref="F40:F42"/>
    <mergeCell ref="E40:E42"/>
    <mergeCell ref="G40:G42"/>
    <mergeCell ref="H40:H42"/>
  </mergeCells>
  <conditionalFormatting sqref="H44 E43:G44 I43:M44 D16:M39">
    <cfRule type="expression" dxfId="14" priority="22">
      <formula>AND($D16&gt;=$F$7, $D16 &lt;=$H$7)</formula>
    </cfRule>
  </conditionalFormatting>
  <conditionalFormatting sqref="D9:D10 D12">
    <cfRule type="expression" dxfId="13" priority="33">
      <formula>D9&lt;&gt;""</formula>
    </cfRule>
  </conditionalFormatting>
  <conditionalFormatting sqref="N7:O7">
    <cfRule type="notContainsBlanks" dxfId="12" priority="20">
      <formula>LEN(TRIM(N7))&gt;0</formula>
    </cfRule>
  </conditionalFormatting>
  <conditionalFormatting sqref="B11">
    <cfRule type="cellIs" dxfId="11" priority="14" operator="notEqual">
      <formula>""</formula>
    </cfRule>
  </conditionalFormatting>
  <conditionalFormatting sqref="E43:G44 I16:M39 I44:M44 E16:G39">
    <cfRule type="expression" dxfId="10" priority="41">
      <formula>$D$12="Results are confidential for this combination."</formula>
    </cfRule>
  </conditionalFormatting>
  <conditionalFormatting sqref="F7 H7">
    <cfRule type="cellIs" dxfId="9" priority="13" operator="equal">
      <formula>0</formula>
    </cfRule>
  </conditionalFormatting>
  <conditionalFormatting sqref="F6">
    <cfRule type="cellIs" dxfId="8" priority="11" operator="equal">
      <formula>0</formula>
    </cfRule>
  </conditionalFormatting>
  <conditionalFormatting sqref="D16:M39">
    <cfRule type="expression" dxfId="7" priority="28">
      <formula>AND($D16&gt;=$F$6, $D16 &lt;=$H$6)</formula>
    </cfRule>
  </conditionalFormatting>
  <conditionalFormatting sqref="N16:N39">
    <cfRule type="expression" dxfId="6" priority="5">
      <formula>AND($D16&gt;=$F$7, $D16 &lt;=$H$7)</formula>
    </cfRule>
    <cfRule type="cellIs" dxfId="5" priority="46" operator="equal">
      <formula>"No"</formula>
    </cfRule>
  </conditionalFormatting>
  <conditionalFormatting sqref="N16:N39">
    <cfRule type="expression" dxfId="4" priority="10">
      <formula>$D$12="Results are confidential for this combination."</formula>
    </cfRule>
  </conditionalFormatting>
  <conditionalFormatting sqref="N16:N39">
    <cfRule type="expression" dxfId="3" priority="9">
      <formula>AND($D16&gt;=$F$6, $D16 &lt;=$H$6)</formula>
    </cfRule>
  </conditionalFormatting>
  <conditionalFormatting sqref="N43:N44">
    <cfRule type="expression" dxfId="2" priority="2">
      <formula>AND($D43&gt;=$F$7, $D43 &lt;=$H$7)</formula>
    </cfRule>
  </conditionalFormatting>
  <conditionalFormatting sqref="N44">
    <cfRule type="expression" dxfId="1" priority="4">
      <formula>$D$12="Results are confidential for this combination."</formula>
    </cfRule>
  </conditionalFormatting>
  <conditionalFormatting sqref="H6">
    <cfRule type="cellIs" dxfId="0" priority="1" operator="equal">
      <formula>0</formula>
    </cfRule>
  </conditionalFormatting>
  <dataValidations count="11">
    <dataValidation type="list" allowBlank="1" showInputMessage="1" showErrorMessage="1" sqref="B6" xr:uid="{00000000-0002-0000-0000-000000000000}">
      <formula1>"Aggregate Impact, Average Customer"</formula1>
    </dataValidation>
    <dataValidation type="list" allowBlank="1" showInputMessage="1" showErrorMessage="1" sqref="B7" xr:uid="{00000000-0002-0000-0000-000001000000}">
      <formula1>Products</formula1>
    </dataValidation>
    <dataValidation type="list" allowBlank="1" showInputMessage="1" showErrorMessage="1" sqref="B15" xr:uid="{00000000-0002-0000-0000-000002000000}">
      <formula1>LCAs</formula1>
    </dataValidation>
    <dataValidation type="list" allowBlank="1" showInputMessage="1" showErrorMessage="1" sqref="B16" xr:uid="{00000000-0002-0000-0000-000003000000}">
      <formula1>Aggregators</formula1>
    </dataValidation>
    <dataValidation type="list" allowBlank="1" showInputMessage="1" showErrorMessage="1" sqref="B18" xr:uid="{00000000-0002-0000-0000-000004000000}">
      <formula1>Industries</formula1>
    </dataValidation>
    <dataValidation type="list" allowBlank="1" showInputMessage="1" showErrorMessage="1" sqref="B19" xr:uid="{00000000-0002-0000-0000-000005000000}">
      <formula1>AutoDRs</formula1>
    </dataValidation>
    <dataValidation type="list" allowBlank="1" showInputMessage="1" showErrorMessage="1" sqref="B20" xr:uid="{00000000-0002-0000-0000-000006000000}">
      <formula1>DualDRs</formula1>
    </dataValidation>
    <dataValidation type="list" allowBlank="1" showInputMessage="1" showErrorMessage="1" sqref="B8" xr:uid="{00000000-0002-0000-0000-000007000000}">
      <formula1>Event_Days</formula1>
    </dataValidation>
    <dataValidation type="list" allowBlank="1" showInputMessage="1" showErrorMessage="1" sqref="B17" xr:uid="{00000000-0002-0000-0000-000008000000}">
      <formula1>SizeDesc</formula1>
    </dataValidation>
    <dataValidation type="list" allowBlank="1" showInputMessage="1" showErrorMessage="1" sqref="B14" xr:uid="{237EE6C4-0CD7-4265-8D11-A1E9E9D3DE50}">
      <formula1>Sublaps</formula1>
    </dataValidation>
    <dataValidation type="list" showInputMessage="1" showErrorMessage="1" sqref="B9" xr:uid="{00000000-0002-0000-0000-000009000000}">
      <formula1>EventWindows</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sheetPr>
  <dimension ref="A1:W247"/>
  <sheetViews>
    <sheetView topLeftCell="E35" zoomScale="85" zoomScaleNormal="85" workbookViewId="0">
      <selection activeCell="DH36" sqref="DH36"/>
    </sheetView>
  </sheetViews>
  <sheetFormatPr defaultRowHeight="15" x14ac:dyDescent="0.25"/>
  <cols>
    <col min="1" max="1" width="18.140625" bestFit="1" customWidth="1"/>
    <col min="2" max="4" width="35.85546875" bestFit="1" customWidth="1"/>
    <col min="5" max="5" width="35.85546875" customWidth="1"/>
    <col min="6" max="6" width="34.7109375" bestFit="1" customWidth="1"/>
    <col min="7" max="7" width="41.140625" bestFit="1" customWidth="1"/>
    <col min="8" max="8" width="14.28515625" bestFit="1" customWidth="1"/>
    <col min="10" max="10" width="45.85546875" bestFit="1" customWidth="1"/>
    <col min="11" max="11" width="28.7109375" bestFit="1" customWidth="1"/>
    <col min="12" max="12" width="20.140625" customWidth="1"/>
    <col min="13" max="13" width="14.28515625" bestFit="1" customWidth="1"/>
    <col min="14" max="17" width="7.85546875" customWidth="1"/>
    <col min="18" max="18" width="14.28515625" bestFit="1" customWidth="1"/>
    <col min="19" max="19" width="9.85546875" bestFit="1" customWidth="1"/>
    <col min="22" max="22" width="28.7109375" bestFit="1" customWidth="1"/>
    <col min="23" max="24" width="9.85546875" bestFit="1" customWidth="1"/>
    <col min="25" max="25" width="8.140625" bestFit="1" customWidth="1"/>
    <col min="26" max="26" width="10.42578125" bestFit="1" customWidth="1"/>
  </cols>
  <sheetData>
    <row r="1" spans="1:23" x14ac:dyDescent="0.25">
      <c r="B1" s="9" t="s">
        <v>199</v>
      </c>
      <c r="C1" s="9" t="s">
        <v>193</v>
      </c>
      <c r="D1" s="9" t="s">
        <v>225</v>
      </c>
      <c r="E1" s="9" t="s">
        <v>310</v>
      </c>
      <c r="F1" s="9" t="s">
        <v>183</v>
      </c>
      <c r="G1" s="9" t="s">
        <v>226</v>
      </c>
      <c r="H1" s="74" t="s">
        <v>99</v>
      </c>
      <c r="I1" s="61"/>
      <c r="J1" s="17" t="s">
        <v>109</v>
      </c>
      <c r="K1" s="17" t="s">
        <v>106</v>
      </c>
      <c r="L1" s="17" t="s">
        <v>0</v>
      </c>
      <c r="M1" s="17" t="s">
        <v>108</v>
      </c>
      <c r="N1" s="17" t="s">
        <v>110</v>
      </c>
      <c r="O1" s="17" t="s">
        <v>111</v>
      </c>
      <c r="R1" s="18"/>
      <c r="S1" s="24"/>
      <c r="T1" s="24"/>
    </row>
    <row r="2" spans="1:23" x14ac:dyDescent="0.25">
      <c r="B2" s="21" t="s">
        <v>309</v>
      </c>
      <c r="C2" s="21" t="s">
        <v>309</v>
      </c>
      <c r="D2" s="21" t="s">
        <v>309</v>
      </c>
      <c r="E2" s="21" t="s">
        <v>309</v>
      </c>
      <c r="F2" s="21" t="s">
        <v>309</v>
      </c>
      <c r="G2" s="21" t="s">
        <v>309</v>
      </c>
      <c r="H2" s="75" t="str">
        <f>IF(COUNTIFS($K:$K,Product,$L:$L,Date)=0,"",IF(COUNTIFS($K:$K,Product,$L:$L,Date)=1,VLOOKUP(Product&amp;"_"&amp;Date&amp;"_"&amp;I2,$J:$O,4,FALSE),"Combined"))</f>
        <v/>
      </c>
      <c r="I2" s="63">
        <v>1</v>
      </c>
      <c r="J2" s="22" t="str">
        <f>K2&amp;"_"&amp;L2&amp;"_"&amp;COUNTIFS($K$1:$K2, $K2, $L$1:$L2, $L2)</f>
        <v>Elect DA 1-4 (1PM-9PM)_44328_1</v>
      </c>
      <c r="K2" t="s">
        <v>203</v>
      </c>
      <c r="L2" s="18">
        <v>44328</v>
      </c>
      <c r="M2" s="22" t="str">
        <f t="shared" ref="M2:M33" si="0">"HE-"&amp;N2&amp;" to HE-"&amp;O2</f>
        <v>HE-21 to HE-21</v>
      </c>
      <c r="N2">
        <v>21</v>
      </c>
      <c r="O2">
        <v>21</v>
      </c>
      <c r="P2" t="s">
        <v>258</v>
      </c>
      <c r="S2" s="19"/>
      <c r="W2" s="19"/>
    </row>
    <row r="3" spans="1:23" x14ac:dyDescent="0.25">
      <c r="B3" s="18">
        <v>44321</v>
      </c>
      <c r="C3" s="18">
        <v>44328</v>
      </c>
      <c r="D3" s="18">
        <v>44328</v>
      </c>
      <c r="E3" s="18">
        <v>44398</v>
      </c>
      <c r="F3" s="18">
        <v>44376</v>
      </c>
      <c r="G3" s="18">
        <v>44321</v>
      </c>
      <c r="H3" s="75" t="str">
        <f>IF(COUNTIFS($K:$K,Product,$L:$L,Date)=1,"",IFERROR(VLOOKUP(Product&amp;"_"&amp;Date&amp;"_"&amp;I3,$J:$O,4,FALSE),""))</f>
        <v/>
      </c>
      <c r="I3" s="63">
        <v>1</v>
      </c>
      <c r="J3" s="22" t="str">
        <f>K3&amp;"_"&amp;L3&amp;"_"&amp;COUNTIFS($K$1:$K3, $K3, $L$1:$L3, $L3)</f>
        <v>Elect DA 1-4 (1PM-9PM)_44363_1</v>
      </c>
      <c r="K3" t="s">
        <v>203</v>
      </c>
      <c r="L3" s="18">
        <v>44363</v>
      </c>
      <c r="M3" s="22" t="str">
        <f t="shared" si="0"/>
        <v>HE-20 to HE-20</v>
      </c>
      <c r="N3">
        <v>20</v>
      </c>
      <c r="O3">
        <v>20</v>
      </c>
      <c r="P3" t="s">
        <v>258</v>
      </c>
      <c r="S3" s="19"/>
      <c r="W3" s="19"/>
    </row>
    <row r="4" spans="1:23" x14ac:dyDescent="0.25">
      <c r="B4" s="18">
        <v>44327</v>
      </c>
      <c r="C4" s="18">
        <v>44363</v>
      </c>
      <c r="D4" s="18">
        <v>44363</v>
      </c>
      <c r="E4" s="18">
        <v>44428</v>
      </c>
      <c r="F4" s="18">
        <v>44406</v>
      </c>
      <c r="G4" s="18">
        <v>44327</v>
      </c>
      <c r="H4" s="75" t="str">
        <f>IF(COUNTIFS($K:$K,Product,$L:$L,Date)=1,"",IFERROR(VLOOKUP(Product&amp;"_"&amp;Date&amp;"_"&amp;I4,$J:$O,4,FALSE),""))</f>
        <v/>
      </c>
      <c r="I4" s="63">
        <v>2</v>
      </c>
      <c r="J4" s="22" t="str">
        <f>K4&amp;"_"&amp;L4&amp;"_"&amp;COUNTIFS($K$1:$K4, $K4, $L$1:$L4, $L4)</f>
        <v>Elect DA 1-4 (1PM-9PM)_44364_1</v>
      </c>
      <c r="K4" t="s">
        <v>203</v>
      </c>
      <c r="L4" s="18">
        <v>44364</v>
      </c>
      <c r="M4" s="22" t="str">
        <f t="shared" si="0"/>
        <v>HE-19 to HE-20</v>
      </c>
      <c r="N4">
        <v>19</v>
      </c>
      <c r="O4">
        <v>20</v>
      </c>
      <c r="P4" t="s">
        <v>258</v>
      </c>
      <c r="S4" s="19"/>
      <c r="W4" s="19"/>
    </row>
    <row r="5" spans="1:23" x14ac:dyDescent="0.25">
      <c r="B5" s="18">
        <v>44328</v>
      </c>
      <c r="C5" s="18">
        <v>44364</v>
      </c>
      <c r="D5" s="18">
        <v>44364</v>
      </c>
      <c r="E5" s="18">
        <v>44431</v>
      </c>
      <c r="F5" s="18">
        <v>44435</v>
      </c>
      <c r="G5" s="18">
        <v>44386</v>
      </c>
      <c r="H5" s="75" t="str">
        <f>IF(COUNTIFS($K:$K,Product,$L:$L,Date)=1,"",IFERROR(VLOOKUP(Product&amp;"_"&amp;Date&amp;"_"&amp;I5,$J:$O,4,FALSE),""))</f>
        <v/>
      </c>
      <c r="I5" s="63">
        <v>3</v>
      </c>
      <c r="J5" s="22" t="str">
        <f>K5&amp;"_"&amp;L5&amp;"_"&amp;COUNTIFS($K$1:$K5, $K5, $L$1:$L5, $L5)</f>
        <v>Elect DA 1-4 (1PM-9PM)_44364_2</v>
      </c>
      <c r="K5" t="s">
        <v>203</v>
      </c>
      <c r="L5" s="18">
        <v>44364</v>
      </c>
      <c r="M5" s="22" t="str">
        <f t="shared" si="0"/>
        <v>HE-19 to HE-21</v>
      </c>
      <c r="N5">
        <v>19</v>
      </c>
      <c r="O5">
        <v>21</v>
      </c>
      <c r="P5" t="s">
        <v>258</v>
      </c>
      <c r="S5" s="19"/>
      <c r="W5" s="19"/>
    </row>
    <row r="6" spans="1:23" x14ac:dyDescent="0.25">
      <c r="B6" s="18">
        <v>44363</v>
      </c>
      <c r="C6" s="18">
        <v>44365</v>
      </c>
      <c r="D6" s="18">
        <v>44365</v>
      </c>
      <c r="E6" s="18">
        <v>44434</v>
      </c>
      <c r="F6" s="18">
        <v>44438</v>
      </c>
      <c r="G6" s="18">
        <v>44389</v>
      </c>
      <c r="H6" s="76" t="str">
        <f>IF(COUNTIFS($K:$K,Product,$L:$L,Date)=1,"",IFERROR(VLOOKUP(Product&amp;"_"&amp;Date&amp;"_"&amp;I6,$J:$O,4,FALSE),""))</f>
        <v/>
      </c>
      <c r="I6" s="65">
        <v>4</v>
      </c>
      <c r="J6" s="22" t="str">
        <f>K6&amp;"_"&amp;L6&amp;"_"&amp;COUNTIFS($K$1:$K6, $K6, $L$1:$L6, $L6)</f>
        <v>Elect DA 1-4 (1PM-9PM)_44365_1</v>
      </c>
      <c r="K6" t="s">
        <v>203</v>
      </c>
      <c r="L6" s="18">
        <v>44365</v>
      </c>
      <c r="M6" s="22" t="str">
        <f t="shared" si="0"/>
        <v>HE-20 to HE-20</v>
      </c>
      <c r="N6">
        <v>20</v>
      </c>
      <c r="O6">
        <v>20</v>
      </c>
      <c r="P6" t="s">
        <v>258</v>
      </c>
      <c r="S6" s="19"/>
      <c r="W6" s="19"/>
    </row>
    <row r="7" spans="1:23" x14ac:dyDescent="0.25">
      <c r="B7" s="18">
        <v>44364</v>
      </c>
      <c r="C7" s="18">
        <v>44376</v>
      </c>
      <c r="D7" s="18">
        <v>44386</v>
      </c>
      <c r="E7" s="18">
        <v>44438</v>
      </c>
      <c r="F7" s="18">
        <v>44460</v>
      </c>
      <c r="G7" s="18">
        <v>44390</v>
      </c>
      <c r="J7" s="22" t="str">
        <f>K7&amp;"_"&amp;L7&amp;"_"&amp;COUNTIFS($K$1:$K7, $K7, $L$1:$L7, $L7)</f>
        <v>Elect DA 1-4 (1PM-9PM)_44386_1</v>
      </c>
      <c r="K7" t="s">
        <v>203</v>
      </c>
      <c r="L7" s="18">
        <v>44386</v>
      </c>
      <c r="M7" s="22" t="str">
        <f t="shared" si="0"/>
        <v>HE-20 to HE-20</v>
      </c>
      <c r="N7">
        <v>20</v>
      </c>
      <c r="O7">
        <v>20</v>
      </c>
      <c r="P7" t="s">
        <v>258</v>
      </c>
      <c r="S7" s="19"/>
      <c r="W7" s="19"/>
    </row>
    <row r="8" spans="1:23" x14ac:dyDescent="0.25">
      <c r="B8" s="18">
        <v>44365</v>
      </c>
      <c r="C8" s="18">
        <v>44386</v>
      </c>
      <c r="D8" s="18">
        <v>44389</v>
      </c>
      <c r="E8" s="18">
        <v>44446</v>
      </c>
      <c r="F8" s="19"/>
      <c r="G8" s="18">
        <v>44391</v>
      </c>
      <c r="J8" s="22" t="str">
        <f>K8&amp;"_"&amp;L8&amp;"_"&amp;COUNTIFS($K$1:$K8, $K8, $L$1:$L8, $L8)</f>
        <v>Elect DA 1-4 (1PM-9PM)_44389_1</v>
      </c>
      <c r="K8" t="s">
        <v>203</v>
      </c>
      <c r="L8" s="18">
        <v>44389</v>
      </c>
      <c r="M8" s="22" t="str">
        <f t="shared" si="0"/>
        <v>HE-19 to HE-20</v>
      </c>
      <c r="N8">
        <v>19</v>
      </c>
      <c r="O8">
        <v>20</v>
      </c>
      <c r="P8" t="s">
        <v>258</v>
      </c>
      <c r="S8" s="19"/>
      <c r="W8" s="19"/>
    </row>
    <row r="9" spans="1:23" x14ac:dyDescent="0.25">
      <c r="B9" s="18">
        <v>44376</v>
      </c>
      <c r="C9" s="18">
        <v>44389</v>
      </c>
      <c r="D9" s="18">
        <v>44390</v>
      </c>
      <c r="E9" s="18">
        <v>44460</v>
      </c>
      <c r="F9" s="19"/>
      <c r="G9" s="18">
        <v>44396</v>
      </c>
      <c r="J9" s="22" t="str">
        <f>K9&amp;"_"&amp;L9&amp;"_"&amp;COUNTIFS($K$1:$K9, $K9, $L$1:$L9, $L9)</f>
        <v>Elect DA 1-4 (1PM-9PM)_44389_2</v>
      </c>
      <c r="K9" t="s">
        <v>203</v>
      </c>
      <c r="L9" s="18">
        <v>44389</v>
      </c>
      <c r="M9" s="22" t="str">
        <f t="shared" si="0"/>
        <v>HE-20 to HE-20</v>
      </c>
      <c r="N9">
        <v>20</v>
      </c>
      <c r="O9">
        <v>20</v>
      </c>
      <c r="P9" t="s">
        <v>258</v>
      </c>
      <c r="S9" s="19"/>
      <c r="W9" s="19"/>
    </row>
    <row r="10" spans="1:23" x14ac:dyDescent="0.25">
      <c r="B10" s="18">
        <v>44386</v>
      </c>
      <c r="C10" s="18">
        <v>44390</v>
      </c>
      <c r="D10" s="18">
        <v>44396</v>
      </c>
      <c r="E10" s="18">
        <v>44463</v>
      </c>
      <c r="G10" s="18">
        <v>44397</v>
      </c>
      <c r="J10" s="22" t="str">
        <f>K10&amp;"_"&amp;L10&amp;"_"&amp;COUNTIFS($K$1:$K10, $K10, $L$1:$L10, $L10)</f>
        <v>Elect DA 1-4 (1PM-9PM)_44390_1</v>
      </c>
      <c r="K10" t="s">
        <v>203</v>
      </c>
      <c r="L10" s="18">
        <v>44390</v>
      </c>
      <c r="M10" s="22" t="str">
        <f t="shared" si="0"/>
        <v>HE-20 to HE-20</v>
      </c>
      <c r="N10">
        <v>20</v>
      </c>
      <c r="O10">
        <v>20</v>
      </c>
      <c r="P10" t="s">
        <v>258</v>
      </c>
      <c r="S10" s="19"/>
      <c r="W10" s="19"/>
    </row>
    <row r="11" spans="1:23" x14ac:dyDescent="0.25">
      <c r="B11" s="18">
        <v>44389</v>
      </c>
      <c r="C11" s="18">
        <v>44396</v>
      </c>
      <c r="D11" s="18">
        <v>44398</v>
      </c>
      <c r="E11" s="18">
        <v>44469</v>
      </c>
      <c r="G11" s="18">
        <v>44398</v>
      </c>
      <c r="J11" s="22" t="str">
        <f>K11&amp;"_"&amp;L11&amp;"_"&amp;COUNTIFS($K$1:$K11, $K11, $L$1:$L11, $L11)</f>
        <v>Elect DA 1-4 (1PM-9PM)_44396_1</v>
      </c>
      <c r="K11" t="s">
        <v>203</v>
      </c>
      <c r="L11" s="18">
        <v>44396</v>
      </c>
      <c r="M11" s="22" t="str">
        <f t="shared" si="0"/>
        <v>HE-20 to HE-20</v>
      </c>
      <c r="N11">
        <v>20</v>
      </c>
      <c r="O11">
        <v>20</v>
      </c>
      <c r="P11" t="s">
        <v>258</v>
      </c>
      <c r="S11" s="19"/>
      <c r="W11" s="19"/>
    </row>
    <row r="12" spans="1:23" x14ac:dyDescent="0.25">
      <c r="B12" s="18">
        <v>44390</v>
      </c>
      <c r="C12" s="18">
        <v>44398</v>
      </c>
      <c r="D12" s="18">
        <v>44405</v>
      </c>
      <c r="E12" s="18">
        <v>44490</v>
      </c>
      <c r="G12" s="18">
        <v>44400</v>
      </c>
      <c r="J12" s="22" t="str">
        <f>K12&amp;"_"&amp;L12&amp;"_"&amp;COUNTIFS($K$1:$K12, $K12, $L$1:$L12, $L12)</f>
        <v>Elect DA 1-4 (1PM-9PM)_44398_1</v>
      </c>
      <c r="K12" t="s">
        <v>203</v>
      </c>
      <c r="L12" s="18">
        <v>44398</v>
      </c>
      <c r="M12" s="22" t="str">
        <f t="shared" si="0"/>
        <v>HE-20 to HE-21</v>
      </c>
      <c r="N12">
        <v>20</v>
      </c>
      <c r="O12">
        <v>21</v>
      </c>
      <c r="P12" t="s">
        <v>263</v>
      </c>
      <c r="S12" s="19"/>
      <c r="W12" s="19"/>
    </row>
    <row r="13" spans="1:23" x14ac:dyDescent="0.25">
      <c r="A13" s="19"/>
      <c r="B13" s="18">
        <v>44391</v>
      </c>
      <c r="C13" s="18">
        <v>44405</v>
      </c>
      <c r="D13" s="18">
        <v>44406</v>
      </c>
      <c r="E13" s="19"/>
      <c r="G13" s="18">
        <v>44403</v>
      </c>
      <c r="J13" s="22" t="str">
        <f>K13&amp;"_"&amp;L13&amp;"_"&amp;COUNTIFS($K$1:$K13, $K13, $L$1:$L13, $L13)</f>
        <v>Elect DA 1-4 (1PM-9PM)_44405_1</v>
      </c>
      <c r="K13" t="s">
        <v>203</v>
      </c>
      <c r="L13" s="18">
        <v>44405</v>
      </c>
      <c r="M13" s="22" t="str">
        <f t="shared" si="0"/>
        <v>HE-20 to HE-20</v>
      </c>
      <c r="N13">
        <v>20</v>
      </c>
      <c r="O13">
        <v>20</v>
      </c>
      <c r="P13" t="s">
        <v>258</v>
      </c>
      <c r="S13" s="19"/>
      <c r="W13" s="19"/>
    </row>
    <row r="14" spans="1:23" x14ac:dyDescent="0.25">
      <c r="A14" s="19"/>
      <c r="B14" s="18">
        <v>44396</v>
      </c>
      <c r="C14" s="18">
        <v>44406</v>
      </c>
      <c r="D14" s="18">
        <v>44407</v>
      </c>
      <c r="E14" s="19"/>
      <c r="G14" s="18">
        <v>44404</v>
      </c>
      <c r="J14" s="22" t="str">
        <f>K14&amp;"_"&amp;L14&amp;"_"&amp;COUNTIFS($K$1:$K14, $K14, $L$1:$L14, $L14)</f>
        <v>Elect DA 1-4 (1PM-9PM)_44406_1</v>
      </c>
      <c r="K14" t="s">
        <v>203</v>
      </c>
      <c r="L14" s="18">
        <v>44406</v>
      </c>
      <c r="M14" s="22" t="str">
        <f t="shared" si="0"/>
        <v>HE-19 to HE-20</v>
      </c>
      <c r="N14">
        <v>19</v>
      </c>
      <c r="O14">
        <v>20</v>
      </c>
      <c r="P14" t="s">
        <v>258</v>
      </c>
      <c r="S14" s="19"/>
      <c r="W14" s="19"/>
    </row>
    <row r="15" spans="1:23" x14ac:dyDescent="0.25">
      <c r="A15" s="19"/>
      <c r="B15" s="18">
        <v>44397</v>
      </c>
      <c r="C15" s="18">
        <v>44407</v>
      </c>
      <c r="D15" s="18">
        <v>44420</v>
      </c>
      <c r="E15" s="19"/>
      <c r="G15" s="18">
        <v>44411</v>
      </c>
      <c r="J15" s="22" t="str">
        <f>K15&amp;"_"&amp;L15&amp;"_"&amp;COUNTIFS($K$1:$K15, $K15, $L$1:$L15, $L15)</f>
        <v>Elect DA 1-4 (1PM-9PM)_44407_1</v>
      </c>
      <c r="K15" t="s">
        <v>203</v>
      </c>
      <c r="L15" s="18">
        <v>44407</v>
      </c>
      <c r="M15" s="22" t="str">
        <f t="shared" si="0"/>
        <v>HE-19 to HE-20</v>
      </c>
      <c r="N15">
        <v>19</v>
      </c>
      <c r="O15">
        <v>20</v>
      </c>
      <c r="P15" t="s">
        <v>258</v>
      </c>
      <c r="S15" s="19"/>
      <c r="W15" s="19"/>
    </row>
    <row r="16" spans="1:23" x14ac:dyDescent="0.25">
      <c r="A16" s="19"/>
      <c r="B16" s="18">
        <v>44398</v>
      </c>
      <c r="C16" s="18">
        <v>44420</v>
      </c>
      <c r="D16" s="18">
        <v>44431</v>
      </c>
      <c r="E16" s="19"/>
      <c r="G16" s="18">
        <v>44412</v>
      </c>
      <c r="J16" s="22" t="str">
        <f>K16&amp;"_"&amp;L16&amp;"_"&amp;COUNTIFS($K$1:$K16, $K16, $L$1:$L16, $L16)</f>
        <v>Elect DA 1-4 (1PM-9PM)_44420_1</v>
      </c>
      <c r="K16" t="s">
        <v>203</v>
      </c>
      <c r="L16" s="18">
        <v>44420</v>
      </c>
      <c r="M16" s="22" t="str">
        <f t="shared" si="0"/>
        <v>HE-18 to HE-18</v>
      </c>
      <c r="N16">
        <v>18</v>
      </c>
      <c r="O16">
        <v>18</v>
      </c>
      <c r="P16" t="s">
        <v>258</v>
      </c>
      <c r="S16" s="19"/>
      <c r="W16" s="19"/>
    </row>
    <row r="17" spans="1:23" x14ac:dyDescent="0.25">
      <c r="A17" s="19"/>
      <c r="B17" s="18">
        <v>44400</v>
      </c>
      <c r="C17" s="18">
        <v>44428</v>
      </c>
      <c r="D17" s="18">
        <v>44434</v>
      </c>
      <c r="E17" s="19"/>
      <c r="F17" s="19"/>
      <c r="G17" s="18">
        <v>44419</v>
      </c>
      <c r="J17" s="22" t="str">
        <f>K17&amp;"_"&amp;L17&amp;"_"&amp;COUNTIFS($K$1:$K17, $K17, $L$1:$L17, $L17)</f>
        <v>Elect DA 1-4 (1PM-9PM)_44431_1</v>
      </c>
      <c r="K17" t="s">
        <v>203</v>
      </c>
      <c r="L17" s="18">
        <v>44431</v>
      </c>
      <c r="M17" s="22" t="str">
        <f t="shared" si="0"/>
        <v>HE-19 to HE-20</v>
      </c>
      <c r="N17">
        <v>19</v>
      </c>
      <c r="O17">
        <v>20</v>
      </c>
      <c r="P17" t="s">
        <v>263</v>
      </c>
      <c r="S17" s="19"/>
      <c r="W17" s="19"/>
    </row>
    <row r="18" spans="1:23" x14ac:dyDescent="0.25">
      <c r="A18" s="19"/>
      <c r="B18" s="18">
        <v>44403</v>
      </c>
      <c r="C18" s="18">
        <v>44431</v>
      </c>
      <c r="D18" s="18">
        <v>44438</v>
      </c>
      <c r="E18" s="19"/>
      <c r="F18" s="19"/>
      <c r="G18" s="18">
        <v>44420</v>
      </c>
      <c r="J18" s="22" t="str">
        <f>K18&amp;"_"&amp;L18&amp;"_"&amp;COUNTIFS($K$1:$K18, $K18, $L$1:$L18, $L18)</f>
        <v>Elect DA 1-4 (1PM-9PM)_44434_1</v>
      </c>
      <c r="K18" t="s">
        <v>203</v>
      </c>
      <c r="L18" s="18">
        <v>44434</v>
      </c>
      <c r="M18" s="22" t="str">
        <f t="shared" si="0"/>
        <v>HE-20 to HE-20</v>
      </c>
      <c r="N18">
        <v>20</v>
      </c>
      <c r="O18">
        <v>20</v>
      </c>
      <c r="P18" t="s">
        <v>263</v>
      </c>
      <c r="S18" s="19"/>
      <c r="W18" s="19"/>
    </row>
    <row r="19" spans="1:23" x14ac:dyDescent="0.25">
      <c r="A19" s="19"/>
      <c r="B19" s="18">
        <v>44404</v>
      </c>
      <c r="C19" s="18">
        <v>44434</v>
      </c>
      <c r="D19" s="18">
        <v>44448</v>
      </c>
      <c r="E19" s="19"/>
      <c r="F19" s="19"/>
      <c r="G19" s="18">
        <v>44421</v>
      </c>
      <c r="J19" s="22" t="str">
        <f>K19&amp;"_"&amp;L19&amp;"_"&amp;COUNTIFS($K$1:$K19, $K19, $L$1:$L19, $L19)</f>
        <v>Elect DA 1-4 (1PM-9PM)_44438_1</v>
      </c>
      <c r="K19" t="s">
        <v>203</v>
      </c>
      <c r="L19" s="18">
        <v>44438</v>
      </c>
      <c r="M19" s="22" t="str">
        <f t="shared" si="0"/>
        <v>HE-19 to HE-20</v>
      </c>
      <c r="N19">
        <v>19</v>
      </c>
      <c r="O19">
        <v>20</v>
      </c>
      <c r="P19" t="s">
        <v>263</v>
      </c>
      <c r="S19" s="19"/>
      <c r="W19" s="19"/>
    </row>
    <row r="20" spans="1:23" x14ac:dyDescent="0.25">
      <c r="A20" s="19"/>
      <c r="B20" s="18">
        <v>44405</v>
      </c>
      <c r="C20" s="18">
        <v>44435</v>
      </c>
      <c r="D20" s="18">
        <v>44460</v>
      </c>
      <c r="E20" s="19"/>
      <c r="F20" s="19"/>
      <c r="G20" s="18">
        <v>44424</v>
      </c>
      <c r="J20" s="22" t="str">
        <f>K20&amp;"_"&amp;L20&amp;"_"&amp;COUNTIFS($K$1:$K20, $K20, $L$1:$L20, $L20)</f>
        <v>Elect DA 1-4 (1PM-9PM)_44448_1</v>
      </c>
      <c r="K20" t="s">
        <v>203</v>
      </c>
      <c r="L20" s="18">
        <v>44448</v>
      </c>
      <c r="M20" s="22" t="str">
        <f t="shared" si="0"/>
        <v>HE-19 to HE-19</v>
      </c>
      <c r="N20">
        <v>19</v>
      </c>
      <c r="O20">
        <v>19</v>
      </c>
      <c r="P20" t="s">
        <v>258</v>
      </c>
      <c r="S20" s="19"/>
      <c r="W20" s="19"/>
    </row>
    <row r="21" spans="1:23" x14ac:dyDescent="0.25">
      <c r="A21" s="19"/>
      <c r="B21" s="18">
        <v>44406</v>
      </c>
      <c r="C21" s="18">
        <v>44438</v>
      </c>
      <c r="D21" s="18">
        <v>44463</v>
      </c>
      <c r="E21" s="19"/>
      <c r="F21" s="19"/>
      <c r="G21" s="18">
        <v>44434</v>
      </c>
      <c r="J21" s="22" t="str">
        <f>K21&amp;"_"&amp;L21&amp;"_"&amp;COUNTIFS($K$1:$K21, $K21, $L$1:$L21, $L21)</f>
        <v>Elect DA 1-4 (1PM-9PM)_44460_1</v>
      </c>
      <c r="K21" t="s">
        <v>203</v>
      </c>
      <c r="L21" s="18">
        <v>44460</v>
      </c>
      <c r="M21" s="22" t="str">
        <f t="shared" si="0"/>
        <v>HE-19 to HE-20</v>
      </c>
      <c r="N21">
        <v>19</v>
      </c>
      <c r="O21">
        <v>20</v>
      </c>
      <c r="P21" t="s">
        <v>263</v>
      </c>
      <c r="S21" s="19"/>
      <c r="W21" s="19"/>
    </row>
    <row r="22" spans="1:23" x14ac:dyDescent="0.25">
      <c r="A22" s="19"/>
      <c r="B22" s="18">
        <v>44407</v>
      </c>
      <c r="C22" s="18">
        <v>44446</v>
      </c>
      <c r="D22" s="18">
        <v>44469</v>
      </c>
      <c r="E22" s="19"/>
      <c r="F22" s="19"/>
      <c r="G22" s="18">
        <v>44446</v>
      </c>
      <c r="J22" s="22" t="str">
        <f>K22&amp;"_"&amp;L22&amp;"_"&amp;COUNTIFS($K$1:$K22, $K22, $L$1:$L22, $L22)</f>
        <v>Elect DA 1-4 (1PM-9PM)_44463_1</v>
      </c>
      <c r="K22" t="s">
        <v>203</v>
      </c>
      <c r="L22" s="18">
        <v>44463</v>
      </c>
      <c r="M22" s="22" t="str">
        <f t="shared" si="0"/>
        <v>HE-19 to HE-19</v>
      </c>
      <c r="N22">
        <v>19</v>
      </c>
      <c r="O22">
        <v>19</v>
      </c>
      <c r="P22" t="s">
        <v>263</v>
      </c>
      <c r="S22" s="19"/>
      <c r="W22" s="19"/>
    </row>
    <row r="23" spans="1:23" x14ac:dyDescent="0.25">
      <c r="A23" s="19"/>
      <c r="B23" s="18">
        <v>44411</v>
      </c>
      <c r="C23" s="18">
        <v>44448</v>
      </c>
      <c r="D23" s="18">
        <v>44473</v>
      </c>
      <c r="E23" s="19"/>
      <c r="F23" s="19"/>
      <c r="G23" s="18">
        <v>44447</v>
      </c>
      <c r="J23" s="22" t="str">
        <f>K23&amp;"_"&amp;L23&amp;"_"&amp;COUNTIFS($K$1:$K23, $K23, $L$1:$L23, $L23)</f>
        <v>Elect DA 1-4 (1PM-9PM)_44469_1</v>
      </c>
      <c r="K23" t="s">
        <v>203</v>
      </c>
      <c r="L23" s="18">
        <v>44469</v>
      </c>
      <c r="M23" s="22" t="str">
        <f t="shared" si="0"/>
        <v>HE-19 to HE-19</v>
      </c>
      <c r="N23">
        <v>19</v>
      </c>
      <c r="O23">
        <v>19</v>
      </c>
      <c r="P23" t="s">
        <v>263</v>
      </c>
      <c r="S23" s="19"/>
      <c r="W23" s="19"/>
    </row>
    <row r="24" spans="1:23" x14ac:dyDescent="0.25">
      <c r="A24" s="19"/>
      <c r="B24" s="18">
        <v>44412</v>
      </c>
      <c r="C24" s="18">
        <v>44460</v>
      </c>
      <c r="D24" s="18">
        <v>44474</v>
      </c>
      <c r="E24" s="19"/>
      <c r="F24" s="19"/>
      <c r="G24" s="18">
        <v>44448</v>
      </c>
      <c r="J24" s="22" t="str">
        <f>K24&amp;"_"&amp;L24&amp;"_"&amp;COUNTIFS($K$1:$K24, $K24, $L$1:$L24, $L24)</f>
        <v>Elect DA 1-4 (1PM-9PM)_44473_1</v>
      </c>
      <c r="K24" t="s">
        <v>203</v>
      </c>
      <c r="L24" s="18">
        <v>44473</v>
      </c>
      <c r="M24" s="22" t="str">
        <f t="shared" si="0"/>
        <v>HE-18 to HE-20</v>
      </c>
      <c r="N24">
        <v>18</v>
      </c>
      <c r="O24">
        <v>20</v>
      </c>
      <c r="P24" t="s">
        <v>258</v>
      </c>
      <c r="S24" s="19"/>
      <c r="W24" s="19"/>
    </row>
    <row r="25" spans="1:23" x14ac:dyDescent="0.25">
      <c r="A25" s="19"/>
      <c r="B25" s="18">
        <v>44419</v>
      </c>
      <c r="C25" s="18">
        <v>44463</v>
      </c>
      <c r="D25" s="18">
        <v>44475</v>
      </c>
      <c r="E25" s="19"/>
      <c r="G25" s="18">
        <v>44452</v>
      </c>
      <c r="J25" s="22" t="str">
        <f>K25&amp;"_"&amp;L25&amp;"_"&amp;COUNTIFS($K$1:$K25, $K25, $L$1:$L25, $L25)</f>
        <v>Elect DA 1-4 (1PM-9PM)_44474_1</v>
      </c>
      <c r="K25" t="s">
        <v>203</v>
      </c>
      <c r="L25" s="18">
        <v>44474</v>
      </c>
      <c r="M25" s="22" t="str">
        <f t="shared" si="0"/>
        <v>HE-19 to HE-19</v>
      </c>
      <c r="N25">
        <v>19</v>
      </c>
      <c r="O25">
        <v>19</v>
      </c>
      <c r="P25" t="s">
        <v>258</v>
      </c>
      <c r="S25" s="19"/>
      <c r="W25" s="19"/>
    </row>
    <row r="26" spans="1:23" x14ac:dyDescent="0.25">
      <c r="A26" s="19"/>
      <c r="B26" s="18">
        <v>44420</v>
      </c>
      <c r="C26" s="18">
        <v>44469</v>
      </c>
      <c r="D26" s="18">
        <v>44483</v>
      </c>
      <c r="E26" s="19"/>
      <c r="G26" s="18">
        <v>44453</v>
      </c>
      <c r="J26" s="22" t="str">
        <f>K26&amp;"_"&amp;L26&amp;"_"&amp;COUNTIFS($K$1:$K26, $K26, $L$1:$L26, $L26)</f>
        <v>Elect DA 1-4 (1PM-9PM)_44475_1</v>
      </c>
      <c r="K26" t="s">
        <v>203</v>
      </c>
      <c r="L26" s="18">
        <v>44475</v>
      </c>
      <c r="M26" s="22" t="str">
        <f t="shared" si="0"/>
        <v>HE-19 to HE-19</v>
      </c>
      <c r="N26">
        <v>19</v>
      </c>
      <c r="O26">
        <v>19</v>
      </c>
      <c r="P26" t="s">
        <v>258</v>
      </c>
      <c r="S26" s="19"/>
      <c r="W26" s="19"/>
    </row>
    <row r="27" spans="1:23" x14ac:dyDescent="0.25">
      <c r="B27" s="18">
        <v>44421</v>
      </c>
      <c r="C27" s="18">
        <v>44473</v>
      </c>
      <c r="D27" s="18">
        <v>44484</v>
      </c>
      <c r="E27" s="19"/>
      <c r="G27" s="18">
        <v>44454</v>
      </c>
      <c r="H27" s="101"/>
      <c r="I27" s="101"/>
      <c r="J27" s="22" t="str">
        <f>K27&amp;"_"&amp;L27&amp;"_"&amp;COUNTIFS($K$1:$K27, $K27, $L$1:$L27, $L27)</f>
        <v>Elect DA 1-4 (1PM-9PM)_44483_1</v>
      </c>
      <c r="K27" t="s">
        <v>203</v>
      </c>
      <c r="L27" s="18">
        <v>44483</v>
      </c>
      <c r="M27" s="22" t="str">
        <f t="shared" si="0"/>
        <v>HE-17 to HE-19</v>
      </c>
      <c r="N27">
        <v>17</v>
      </c>
      <c r="O27">
        <v>19</v>
      </c>
      <c r="P27" t="s">
        <v>258</v>
      </c>
      <c r="S27" s="19"/>
      <c r="W27" s="19"/>
    </row>
    <row r="28" spans="1:23" x14ac:dyDescent="0.25">
      <c r="B28" s="18">
        <v>44424</v>
      </c>
      <c r="C28" s="18">
        <v>44474</v>
      </c>
      <c r="D28" s="18">
        <v>44488</v>
      </c>
      <c r="E28" s="19"/>
      <c r="G28" s="18">
        <v>44456</v>
      </c>
      <c r="J28" s="22" t="str">
        <f>K28&amp;"_"&amp;L28&amp;"_"&amp;COUNTIFS($K$1:$K28, $K28, $L$1:$L28, $L28)</f>
        <v>Elect DA 1-4 (1PM-9PM)_44484_1</v>
      </c>
      <c r="K28" t="s">
        <v>203</v>
      </c>
      <c r="L28" s="18">
        <v>44484</v>
      </c>
      <c r="M28" s="22" t="str">
        <f t="shared" si="0"/>
        <v>HE-19 to HE-20</v>
      </c>
      <c r="N28">
        <v>19</v>
      </c>
      <c r="O28">
        <v>20</v>
      </c>
      <c r="P28" t="s">
        <v>258</v>
      </c>
      <c r="S28" s="19"/>
      <c r="W28" s="19"/>
    </row>
    <row r="29" spans="1:23" x14ac:dyDescent="0.25">
      <c r="B29" s="18">
        <v>44428</v>
      </c>
      <c r="C29" s="18">
        <v>44475</v>
      </c>
      <c r="D29" s="18">
        <v>44490</v>
      </c>
      <c r="E29" s="19"/>
      <c r="G29" s="18">
        <v>44470</v>
      </c>
      <c r="J29" s="22" t="str">
        <f>K29&amp;"_"&amp;L29&amp;"_"&amp;COUNTIFS($K$1:$K29, $K29, $L$1:$L29, $L29)</f>
        <v>Elect DA 1-4 (1PM-9PM)_44488_1</v>
      </c>
      <c r="K29" t="s">
        <v>203</v>
      </c>
      <c r="L29" s="18">
        <v>44488</v>
      </c>
      <c r="M29" s="22" t="str">
        <f t="shared" si="0"/>
        <v>HE-19 to HE-19</v>
      </c>
      <c r="N29">
        <v>19</v>
      </c>
      <c r="O29">
        <v>19</v>
      </c>
      <c r="P29" t="s">
        <v>258</v>
      </c>
      <c r="S29" s="19"/>
      <c r="W29" s="19"/>
    </row>
    <row r="30" spans="1:23" x14ac:dyDescent="0.25">
      <c r="B30" s="18">
        <v>44431</v>
      </c>
      <c r="C30" s="18">
        <v>44483</v>
      </c>
      <c r="D30" s="18">
        <v>44495</v>
      </c>
      <c r="E30" s="19"/>
      <c r="G30" s="18">
        <v>44473</v>
      </c>
      <c r="J30" s="22" t="str">
        <f>K30&amp;"_"&amp;L30&amp;"_"&amp;COUNTIFS($K$1:$K30, $K30, $L$1:$L30, $L30)</f>
        <v>Elect DA 1-4 (1PM-9PM)_44490_1</v>
      </c>
      <c r="K30" t="s">
        <v>203</v>
      </c>
      <c r="L30" s="18">
        <v>44490</v>
      </c>
      <c r="M30" s="22" t="str">
        <f t="shared" si="0"/>
        <v>HE-19 to HE-19</v>
      </c>
      <c r="N30">
        <v>19</v>
      </c>
      <c r="O30">
        <v>19</v>
      </c>
      <c r="P30" t="s">
        <v>263</v>
      </c>
      <c r="S30" s="19"/>
      <c r="W30" s="19"/>
    </row>
    <row r="31" spans="1:23" x14ac:dyDescent="0.25">
      <c r="B31" s="18">
        <v>44434</v>
      </c>
      <c r="C31" s="18">
        <v>44484</v>
      </c>
      <c r="D31" s="19"/>
      <c r="E31" s="19"/>
      <c r="G31" s="18">
        <v>44474</v>
      </c>
      <c r="J31" s="22" t="str">
        <f>K31&amp;"_"&amp;L31&amp;"_"&amp;COUNTIFS($K$1:$K31, $K31, $L$1:$L31, $L31)</f>
        <v>Elect DA 1-4 (1PM-9PM)_44490_2</v>
      </c>
      <c r="K31" t="s">
        <v>203</v>
      </c>
      <c r="L31" s="18">
        <v>44490</v>
      </c>
      <c r="M31" s="22" t="str">
        <f t="shared" si="0"/>
        <v>HE-19 to HE-20</v>
      </c>
      <c r="N31">
        <v>19</v>
      </c>
      <c r="O31">
        <v>20</v>
      </c>
      <c r="P31" t="s">
        <v>263</v>
      </c>
      <c r="S31" s="19"/>
      <c r="W31" s="19"/>
    </row>
    <row r="32" spans="1:23" x14ac:dyDescent="0.25">
      <c r="B32" s="18">
        <v>44435</v>
      </c>
      <c r="C32" s="18">
        <v>44488</v>
      </c>
      <c r="D32" s="19"/>
      <c r="E32" s="19"/>
      <c r="G32" s="18">
        <v>44475</v>
      </c>
      <c r="J32" s="22" t="str">
        <f>K32&amp;"_"&amp;L32&amp;"_"&amp;COUNTIFS($K$1:$K32, $K32, $L$1:$L32, $L32)</f>
        <v>Elect DA 1-4 (1PM-9PM)_44495_1</v>
      </c>
      <c r="K32" t="s">
        <v>203</v>
      </c>
      <c r="L32" s="18">
        <v>44495</v>
      </c>
      <c r="M32" s="22" t="str">
        <f t="shared" si="0"/>
        <v>HE-19 to HE-19</v>
      </c>
      <c r="N32">
        <v>19</v>
      </c>
      <c r="O32">
        <v>19</v>
      </c>
      <c r="P32" t="s">
        <v>263</v>
      </c>
      <c r="S32" s="19"/>
      <c r="W32" s="19"/>
    </row>
    <row r="33" spans="2:23" x14ac:dyDescent="0.25">
      <c r="B33" s="18">
        <v>44438</v>
      </c>
      <c r="C33" s="18">
        <v>44490</v>
      </c>
      <c r="G33" s="18">
        <v>44481</v>
      </c>
      <c r="J33" s="22" t="str">
        <f>K33&amp;"_"&amp;L33&amp;"_"&amp;COUNTIFS($K$1:$K33, $K33, $L$1:$L33, $L33)</f>
        <v>Elect DA 1-4 (1PM-9PM) with Weekends_44398_1</v>
      </c>
      <c r="K33" t="s">
        <v>264</v>
      </c>
      <c r="L33" s="18">
        <v>44398</v>
      </c>
      <c r="M33" s="22" t="str">
        <f t="shared" si="0"/>
        <v>HE-20 to HE-21</v>
      </c>
      <c r="N33">
        <v>20</v>
      </c>
      <c r="O33">
        <v>21</v>
      </c>
      <c r="P33" t="s">
        <v>263</v>
      </c>
      <c r="S33" s="19"/>
      <c r="W33" s="19"/>
    </row>
    <row r="34" spans="2:23" x14ac:dyDescent="0.25">
      <c r="B34" s="18">
        <v>44446</v>
      </c>
      <c r="C34" s="18">
        <v>44495</v>
      </c>
      <c r="G34" s="18">
        <v>44482</v>
      </c>
      <c r="H34" s="101"/>
      <c r="I34" s="101"/>
      <c r="J34" s="22" t="str">
        <f>K34&amp;"_"&amp;L34&amp;"_"&amp;COUNTIFS($K$1:$K34, $K34, $L$1:$L34, $L34)</f>
        <v>Elect DA 1-4 (1PM-9PM) with Weekends_44428_1</v>
      </c>
      <c r="K34" t="s">
        <v>264</v>
      </c>
      <c r="L34" s="18">
        <v>44428</v>
      </c>
      <c r="M34" s="22" t="str">
        <f t="shared" ref="M34:M65" si="1">"HE-"&amp;N34&amp;" to HE-"&amp;O34</f>
        <v>HE-16 to HE-16</v>
      </c>
      <c r="N34">
        <v>16</v>
      </c>
      <c r="O34">
        <v>16</v>
      </c>
      <c r="P34" t="s">
        <v>263</v>
      </c>
      <c r="S34" s="19"/>
      <c r="W34" s="19"/>
    </row>
    <row r="35" spans="2:23" x14ac:dyDescent="0.25">
      <c r="B35" s="18">
        <v>44447</v>
      </c>
      <c r="C35" s="19"/>
      <c r="G35" s="18">
        <v>44483</v>
      </c>
      <c r="J35" s="22" t="str">
        <f>K35&amp;"_"&amp;L35&amp;"_"&amp;COUNTIFS($K$1:$K35, $K35, $L$1:$L35, $L35)</f>
        <v>Elect DA 1-4 (1PM-9PM) with Weekends_44431_1</v>
      </c>
      <c r="K35" t="s">
        <v>264</v>
      </c>
      <c r="L35" s="18">
        <v>44431</v>
      </c>
      <c r="M35" s="22" t="str">
        <f t="shared" si="1"/>
        <v>HE-19 to HE-20</v>
      </c>
      <c r="N35">
        <v>19</v>
      </c>
      <c r="O35">
        <v>20</v>
      </c>
      <c r="P35" t="s">
        <v>263</v>
      </c>
      <c r="S35" s="19"/>
      <c r="W35" s="19"/>
    </row>
    <row r="36" spans="2:23" x14ac:dyDescent="0.25">
      <c r="B36" s="18">
        <v>44448</v>
      </c>
      <c r="C36" s="19"/>
      <c r="G36" s="18">
        <v>44484</v>
      </c>
      <c r="J36" s="22" t="str">
        <f>K36&amp;"_"&amp;L36&amp;"_"&amp;COUNTIFS($K$1:$K36, $K36, $L$1:$L36, $L36)</f>
        <v>Elect DA 1-4 (1PM-9PM) with Weekends_44434_1</v>
      </c>
      <c r="K36" t="s">
        <v>264</v>
      </c>
      <c r="L36" s="18">
        <v>44434</v>
      </c>
      <c r="M36" s="22" t="str">
        <f t="shared" si="1"/>
        <v>HE-20 to HE-20</v>
      </c>
      <c r="N36">
        <v>20</v>
      </c>
      <c r="O36">
        <v>20</v>
      </c>
      <c r="P36" t="s">
        <v>263</v>
      </c>
      <c r="S36" s="19"/>
      <c r="W36" s="19"/>
    </row>
    <row r="37" spans="2:23" x14ac:dyDescent="0.25">
      <c r="B37" s="18">
        <v>44452</v>
      </c>
      <c r="C37" s="19"/>
      <c r="J37" s="22" t="str">
        <f>K37&amp;"_"&amp;L37&amp;"_"&amp;COUNTIFS($K$1:$K37, $K37, $L$1:$L37, $L37)</f>
        <v>Elect DA 1-4 (1PM-9PM) with Weekends_44438_1</v>
      </c>
      <c r="K37" t="s">
        <v>264</v>
      </c>
      <c r="L37" s="18">
        <v>44438</v>
      </c>
      <c r="M37" s="22" t="str">
        <f t="shared" si="1"/>
        <v>HE-19 to HE-20</v>
      </c>
      <c r="N37">
        <v>19</v>
      </c>
      <c r="O37">
        <v>20</v>
      </c>
      <c r="P37" t="s">
        <v>263</v>
      </c>
      <c r="S37" s="19"/>
      <c r="W37" s="19"/>
    </row>
    <row r="38" spans="2:23" x14ac:dyDescent="0.25">
      <c r="B38" s="18">
        <v>44453</v>
      </c>
      <c r="C38" s="19"/>
      <c r="J38" s="22" t="str">
        <f>K38&amp;"_"&amp;L38&amp;"_"&amp;COUNTIFS($K$1:$K38, $K38, $L$1:$L38, $L38)</f>
        <v>Elect DA 1-4 (1PM-9PM) with Weekends_44446_1</v>
      </c>
      <c r="K38" t="s">
        <v>264</v>
      </c>
      <c r="L38" s="18">
        <v>44446</v>
      </c>
      <c r="M38" s="22" t="str">
        <f t="shared" si="1"/>
        <v>HE-19 to HE-20</v>
      </c>
      <c r="N38">
        <v>19</v>
      </c>
      <c r="O38">
        <v>20</v>
      </c>
      <c r="P38" t="s">
        <v>258</v>
      </c>
      <c r="S38" s="19"/>
      <c r="W38" s="19"/>
    </row>
    <row r="39" spans="2:23" x14ac:dyDescent="0.25">
      <c r="B39" s="18">
        <v>44454</v>
      </c>
      <c r="C39" s="19"/>
      <c r="J39" s="22" t="str">
        <f>K39&amp;"_"&amp;L39&amp;"_"&amp;COUNTIFS($K$1:$K39, $K39, $L$1:$L39, $L39)</f>
        <v>Elect DA 1-4 (1PM-9PM) with Weekends_44460_1</v>
      </c>
      <c r="K39" t="s">
        <v>264</v>
      </c>
      <c r="L39" s="18">
        <v>44460</v>
      </c>
      <c r="M39" s="22" t="str">
        <f t="shared" si="1"/>
        <v>HE-19 to HE-20</v>
      </c>
      <c r="N39">
        <v>19</v>
      </c>
      <c r="O39">
        <v>20</v>
      </c>
      <c r="P39" t="s">
        <v>263</v>
      </c>
      <c r="S39" s="19"/>
      <c r="W39" s="19"/>
    </row>
    <row r="40" spans="2:23" x14ac:dyDescent="0.25">
      <c r="B40" s="18">
        <v>44456</v>
      </c>
      <c r="C40" s="19"/>
      <c r="J40" s="22" t="str">
        <f>K40&amp;"_"&amp;L40&amp;"_"&amp;COUNTIFS($K$1:$K40, $K40, $L$1:$L40, $L40)</f>
        <v>Elect DA 1-4 (1PM-9PM) with Weekends_44463_1</v>
      </c>
      <c r="K40" t="s">
        <v>264</v>
      </c>
      <c r="L40" s="18">
        <v>44463</v>
      </c>
      <c r="M40" s="22" t="str">
        <f t="shared" si="1"/>
        <v>HE-19 to HE-19</v>
      </c>
      <c r="N40">
        <v>19</v>
      </c>
      <c r="O40">
        <v>19</v>
      </c>
      <c r="P40" t="s">
        <v>263</v>
      </c>
      <c r="S40" s="19"/>
      <c r="W40" s="19"/>
    </row>
    <row r="41" spans="2:23" x14ac:dyDescent="0.25">
      <c r="B41" s="18">
        <v>44460</v>
      </c>
      <c r="J41" s="22" t="str">
        <f>K41&amp;"_"&amp;L41&amp;"_"&amp;COUNTIFS($K$1:$K41, $K41, $L$1:$L41, $L41)</f>
        <v>Elect DA 1-4 (1PM-9PM) with Weekends_44469_1</v>
      </c>
      <c r="K41" t="s">
        <v>264</v>
      </c>
      <c r="L41" s="18">
        <v>44469</v>
      </c>
      <c r="M41" s="22" t="str">
        <f t="shared" si="1"/>
        <v>HE-19 to HE-19</v>
      </c>
      <c r="N41">
        <v>19</v>
      </c>
      <c r="O41">
        <v>19</v>
      </c>
      <c r="P41" t="s">
        <v>263</v>
      </c>
      <c r="S41" s="19"/>
    </row>
    <row r="42" spans="2:23" x14ac:dyDescent="0.25">
      <c r="B42" s="18">
        <v>44463</v>
      </c>
      <c r="J42" s="22" t="str">
        <f>K42&amp;"_"&amp;L42&amp;"_"&amp;COUNTIFS($K$1:$K42, $K42, $L$1:$L42, $L42)</f>
        <v>Elect DA 1-4 (1PM-9PM) with Weekends_44490_1</v>
      </c>
      <c r="K42" t="s">
        <v>264</v>
      </c>
      <c r="L42" s="18">
        <v>44490</v>
      </c>
      <c r="M42" s="22" t="str">
        <f t="shared" si="1"/>
        <v>HE-19 to HE-19</v>
      </c>
      <c r="N42">
        <v>19</v>
      </c>
      <c r="O42">
        <v>19</v>
      </c>
      <c r="P42" t="s">
        <v>263</v>
      </c>
      <c r="S42" s="19"/>
    </row>
    <row r="43" spans="2:23" x14ac:dyDescent="0.25">
      <c r="B43" s="18">
        <v>44469</v>
      </c>
      <c r="J43" s="22" t="str">
        <f>K43&amp;"_"&amp;L43&amp;"_"&amp;COUNTIFS($K$1:$K43, $K43, $L$1:$L43, $L43)</f>
        <v>Elect DA 2-6 (1PM-9PM)_44376_1</v>
      </c>
      <c r="K43" t="s">
        <v>180</v>
      </c>
      <c r="L43" s="18">
        <v>44376</v>
      </c>
      <c r="M43" s="22" t="str">
        <f t="shared" si="1"/>
        <v>HE-19 to HE-20</v>
      </c>
      <c r="N43">
        <v>19</v>
      </c>
      <c r="O43">
        <v>20</v>
      </c>
      <c r="P43" t="s">
        <v>263</v>
      </c>
      <c r="S43" s="19"/>
    </row>
    <row r="44" spans="2:23" x14ac:dyDescent="0.25">
      <c r="B44" s="18">
        <v>44470</v>
      </c>
      <c r="J44" s="22" t="str">
        <f>K44&amp;"_"&amp;L44&amp;"_"&amp;COUNTIFS($K$1:$K44, $K44, $L$1:$L44, $L44)</f>
        <v>Elect DA 2-6 (1PM-9PM)_44406_1</v>
      </c>
      <c r="K44" t="s">
        <v>180</v>
      </c>
      <c r="L44" s="18">
        <v>44406</v>
      </c>
      <c r="M44" s="22" t="str">
        <f t="shared" si="1"/>
        <v>HE-19 to HE-20</v>
      </c>
      <c r="N44">
        <v>19</v>
      </c>
      <c r="O44">
        <v>20</v>
      </c>
      <c r="P44" t="s">
        <v>263</v>
      </c>
      <c r="S44" s="19"/>
    </row>
    <row r="45" spans="2:23" x14ac:dyDescent="0.25">
      <c r="B45" s="18">
        <v>44473</v>
      </c>
      <c r="J45" s="22" t="str">
        <f>K45&amp;"_"&amp;L45&amp;"_"&amp;COUNTIFS($K$1:$K45, $K45, $L$1:$L45, $L45)</f>
        <v>Elect DA 2-6 (1PM-9PM)_44435_1</v>
      </c>
      <c r="K45" t="s">
        <v>180</v>
      </c>
      <c r="L45" s="18">
        <v>44435</v>
      </c>
      <c r="M45" s="22" t="str">
        <f t="shared" si="1"/>
        <v>HE-19 to HE-20</v>
      </c>
      <c r="N45">
        <v>19</v>
      </c>
      <c r="O45">
        <v>20</v>
      </c>
      <c r="P45" t="s">
        <v>263</v>
      </c>
      <c r="S45" s="19"/>
    </row>
    <row r="46" spans="2:23" x14ac:dyDescent="0.25">
      <c r="B46" s="18">
        <v>44474</v>
      </c>
      <c r="J46" s="22" t="str">
        <f>K46&amp;"_"&amp;L46&amp;"_"&amp;COUNTIFS($K$1:$K46, $K46, $L$1:$L46, $L46)</f>
        <v>Elect DA 2-6 (1PM-9PM)_44438_1</v>
      </c>
      <c r="K46" t="s">
        <v>180</v>
      </c>
      <c r="L46" s="18">
        <v>44438</v>
      </c>
      <c r="M46" s="22" t="str">
        <f t="shared" si="1"/>
        <v>HE-19 to HE-20</v>
      </c>
      <c r="N46">
        <v>19</v>
      </c>
      <c r="O46">
        <v>20</v>
      </c>
      <c r="P46" t="s">
        <v>263</v>
      </c>
      <c r="S46" s="19"/>
    </row>
    <row r="47" spans="2:23" x14ac:dyDescent="0.25">
      <c r="B47" s="18">
        <v>44475</v>
      </c>
      <c r="J47" s="22" t="str">
        <f>K47&amp;"_"&amp;L47&amp;"_"&amp;COUNTIFS($K$1:$K47, $K47, $L$1:$L47, $L47)</f>
        <v>Elect DA 2-6 (1PM-9PM)_44460_1</v>
      </c>
      <c r="K47" t="s">
        <v>180</v>
      </c>
      <c r="L47" s="18">
        <v>44460</v>
      </c>
      <c r="M47" s="22" t="str">
        <f t="shared" si="1"/>
        <v>HE-18 to HE-19</v>
      </c>
      <c r="N47">
        <v>18</v>
      </c>
      <c r="O47">
        <v>19</v>
      </c>
      <c r="P47" t="s">
        <v>263</v>
      </c>
      <c r="S47" s="19"/>
    </row>
    <row r="48" spans="2:23" x14ac:dyDescent="0.25">
      <c r="B48" s="18">
        <v>44481</v>
      </c>
      <c r="J48" s="22" t="str">
        <f>K48&amp;"_"&amp;L48&amp;"_"&amp;COUNTIFS($K$1:$K48, $K48, $L$1:$L48, $L48)</f>
        <v>Elect DA 2-6 (1PM-9PM)_44460_2</v>
      </c>
      <c r="K48" t="s">
        <v>180</v>
      </c>
      <c r="L48" s="18">
        <v>44460</v>
      </c>
      <c r="M48" s="22" t="str">
        <f t="shared" si="1"/>
        <v>HE-19 to HE-20</v>
      </c>
      <c r="N48">
        <v>19</v>
      </c>
      <c r="O48">
        <v>20</v>
      </c>
      <c r="P48" t="s">
        <v>263</v>
      </c>
      <c r="S48" s="19"/>
    </row>
    <row r="49" spans="2:19" x14ac:dyDescent="0.25">
      <c r="B49" s="18">
        <v>44482</v>
      </c>
      <c r="J49" s="22" t="str">
        <f>K49&amp;"_"&amp;L49&amp;"_"&amp;COUNTIFS($K$1:$K49, $K49, $L$1:$L49, $L49)</f>
        <v>Prescribed DA 1-4 (1PM-9PM)_44321_1</v>
      </c>
      <c r="K49" t="s">
        <v>214</v>
      </c>
      <c r="L49" s="18">
        <v>44321</v>
      </c>
      <c r="M49" s="22" t="str">
        <f t="shared" si="1"/>
        <v>HE-20 to HE-20</v>
      </c>
      <c r="N49">
        <v>20</v>
      </c>
      <c r="O49">
        <v>20</v>
      </c>
      <c r="P49" t="s">
        <v>258</v>
      </c>
      <c r="S49" s="19"/>
    </row>
    <row r="50" spans="2:19" x14ac:dyDescent="0.25">
      <c r="B50" s="18">
        <v>44483</v>
      </c>
      <c r="J50" s="22" t="str">
        <f>K50&amp;"_"&amp;L50&amp;"_"&amp;COUNTIFS($K$1:$K50, $K50, $L$1:$L50, $L50)</f>
        <v>Prescribed DA 1-4 (1PM-9PM)_44327_1</v>
      </c>
      <c r="K50" t="s">
        <v>214</v>
      </c>
      <c r="L50" s="18">
        <v>44327</v>
      </c>
      <c r="M50" s="22" t="str">
        <f t="shared" si="1"/>
        <v>HE-20 to HE-20</v>
      </c>
      <c r="N50">
        <v>20</v>
      </c>
      <c r="O50">
        <v>20</v>
      </c>
      <c r="P50" t="s">
        <v>258</v>
      </c>
      <c r="S50" s="19"/>
    </row>
    <row r="51" spans="2:19" x14ac:dyDescent="0.25">
      <c r="B51" s="18">
        <v>44484</v>
      </c>
      <c r="J51" s="22" t="str">
        <f>K51&amp;"_"&amp;L51&amp;"_"&amp;COUNTIFS($K$1:$K51, $K51, $L$1:$L51, $L51)</f>
        <v>Prescribed DA 1-4 (1PM-9PM)_44386_1</v>
      </c>
      <c r="K51" t="s">
        <v>214</v>
      </c>
      <c r="L51" s="18">
        <v>44386</v>
      </c>
      <c r="M51" s="22" t="str">
        <f t="shared" si="1"/>
        <v>HE-19 to HE-20</v>
      </c>
      <c r="N51">
        <v>19</v>
      </c>
      <c r="O51">
        <v>20</v>
      </c>
      <c r="P51" t="s">
        <v>258</v>
      </c>
      <c r="S51" s="19"/>
    </row>
    <row r="52" spans="2:19" x14ac:dyDescent="0.25">
      <c r="B52" s="18">
        <v>44488</v>
      </c>
      <c r="J52" s="22" t="str">
        <f>K52&amp;"_"&amp;L52&amp;"_"&amp;COUNTIFS($K$1:$K52, $K52, $L$1:$L52, $L52)</f>
        <v>Prescribed DA 1-4 (1PM-9PM)_44389_1</v>
      </c>
      <c r="K52" t="s">
        <v>214</v>
      </c>
      <c r="L52" s="18">
        <v>44389</v>
      </c>
      <c r="M52" s="22" t="str">
        <f t="shared" si="1"/>
        <v>HE-18 to HE-21</v>
      </c>
      <c r="N52">
        <v>18</v>
      </c>
      <c r="O52">
        <v>21</v>
      </c>
      <c r="P52" t="s">
        <v>258</v>
      </c>
      <c r="S52" s="19"/>
    </row>
    <row r="53" spans="2:19" x14ac:dyDescent="0.25">
      <c r="B53" s="18">
        <v>44490</v>
      </c>
      <c r="J53" s="22" t="str">
        <f>K53&amp;"_"&amp;L53&amp;"_"&amp;COUNTIFS($K$1:$K53, $K53, $L$1:$L53, $L53)</f>
        <v>Prescribed DA 1-4 (1PM-9PM)_44390_1</v>
      </c>
      <c r="K53" t="s">
        <v>214</v>
      </c>
      <c r="L53" s="18">
        <v>44390</v>
      </c>
      <c r="M53" s="22" t="str">
        <f t="shared" si="1"/>
        <v>HE-19 to HE-21</v>
      </c>
      <c r="N53">
        <v>19</v>
      </c>
      <c r="O53">
        <v>21</v>
      </c>
      <c r="P53" t="s">
        <v>258</v>
      </c>
      <c r="S53" s="19"/>
    </row>
    <row r="54" spans="2:19" x14ac:dyDescent="0.25">
      <c r="B54" s="18">
        <v>44495</v>
      </c>
      <c r="J54" s="22" t="str">
        <f>K54&amp;"_"&amp;L54&amp;"_"&amp;COUNTIFS($K$1:$K54, $K54, $L$1:$L54, $L54)</f>
        <v>Prescribed DA 1-4 (1PM-9PM)_44391_1</v>
      </c>
      <c r="K54" t="s">
        <v>214</v>
      </c>
      <c r="L54" s="18">
        <v>44391</v>
      </c>
      <c r="M54" s="22" t="str">
        <f t="shared" si="1"/>
        <v>HE-20 to HE-20</v>
      </c>
      <c r="N54">
        <v>20</v>
      </c>
      <c r="O54">
        <v>20</v>
      </c>
      <c r="P54" t="s">
        <v>258</v>
      </c>
      <c r="S54" s="19"/>
    </row>
    <row r="55" spans="2:19" x14ac:dyDescent="0.25">
      <c r="J55" s="22" t="str">
        <f>K55&amp;"_"&amp;L55&amp;"_"&amp;COUNTIFS($K$1:$K55, $K55, $L$1:$L55, $L55)</f>
        <v>Prescribed DA 1-4 (1PM-9PM)_44396_1</v>
      </c>
      <c r="K55" t="s">
        <v>214</v>
      </c>
      <c r="L55" s="18">
        <v>44396</v>
      </c>
      <c r="M55" s="22" t="str">
        <f t="shared" si="1"/>
        <v>HE-18 to HE-21</v>
      </c>
      <c r="N55">
        <v>18</v>
      </c>
      <c r="O55">
        <v>21</v>
      </c>
      <c r="P55" t="s">
        <v>258</v>
      </c>
      <c r="S55" s="19"/>
    </row>
    <row r="56" spans="2:19" x14ac:dyDescent="0.25">
      <c r="J56" s="22" t="str">
        <f>K56&amp;"_"&amp;L56&amp;"_"&amp;COUNTIFS($K$1:$K56, $K56, $L$1:$L56, $L56)</f>
        <v>Prescribed DA 1-4 (1PM-9PM)_44396_2</v>
      </c>
      <c r="K56" t="s">
        <v>214</v>
      </c>
      <c r="L56" s="18">
        <v>44396</v>
      </c>
      <c r="M56" s="22" t="str">
        <f t="shared" si="1"/>
        <v>HE-19 to HE-21</v>
      </c>
      <c r="N56">
        <v>19</v>
      </c>
      <c r="O56">
        <v>21</v>
      </c>
      <c r="P56" t="s">
        <v>258</v>
      </c>
      <c r="S56" s="19"/>
    </row>
    <row r="57" spans="2:19" x14ac:dyDescent="0.25">
      <c r="J57" s="22" t="str">
        <f>K57&amp;"_"&amp;L57&amp;"_"&amp;COUNTIFS($K$1:$K57, $K57, $L$1:$L57, $L57)</f>
        <v>Prescribed DA 1-4 (1PM-9PM)_44397_1</v>
      </c>
      <c r="K57" t="s">
        <v>214</v>
      </c>
      <c r="L57" s="18">
        <v>44397</v>
      </c>
      <c r="M57" s="22" t="str">
        <f t="shared" si="1"/>
        <v>HE-19 to HE-20</v>
      </c>
      <c r="N57">
        <v>19</v>
      </c>
      <c r="O57">
        <v>20</v>
      </c>
      <c r="P57" t="s">
        <v>258</v>
      </c>
      <c r="S57" s="19"/>
    </row>
    <row r="58" spans="2:19" x14ac:dyDescent="0.25">
      <c r="J58" s="22" t="str">
        <f>K58&amp;"_"&amp;L58&amp;"_"&amp;COUNTIFS($K$1:$K58, $K58, $L$1:$L58, $L58)</f>
        <v>Prescribed DA 1-4 (1PM-9PM)_44397_2</v>
      </c>
      <c r="K58" t="s">
        <v>214</v>
      </c>
      <c r="L58" s="18">
        <v>44397</v>
      </c>
      <c r="M58" s="22" t="str">
        <f t="shared" si="1"/>
        <v>HE-19 to HE-21</v>
      </c>
      <c r="N58">
        <v>19</v>
      </c>
      <c r="O58">
        <v>21</v>
      </c>
      <c r="P58" t="s">
        <v>258</v>
      </c>
      <c r="S58" s="19"/>
    </row>
    <row r="59" spans="2:19" x14ac:dyDescent="0.25">
      <c r="J59" s="22" t="str">
        <f>K59&amp;"_"&amp;L59&amp;"_"&amp;COUNTIFS($K$1:$K59, $K59, $L$1:$L59, $L59)</f>
        <v>Prescribed DA 1-4 (1PM-9PM)_44398_1</v>
      </c>
      <c r="K59" t="s">
        <v>214</v>
      </c>
      <c r="L59" s="18">
        <v>44398</v>
      </c>
      <c r="M59" s="22" t="str">
        <f t="shared" si="1"/>
        <v>HE-19 to HE-21</v>
      </c>
      <c r="N59">
        <v>19</v>
      </c>
      <c r="O59">
        <v>21</v>
      </c>
      <c r="P59" t="s">
        <v>258</v>
      </c>
      <c r="S59" s="19"/>
    </row>
    <row r="60" spans="2:19" x14ac:dyDescent="0.25">
      <c r="J60" s="22" t="str">
        <f>K60&amp;"_"&amp;L60&amp;"_"&amp;COUNTIFS($K$1:$K60, $K60, $L$1:$L60, $L60)</f>
        <v>Prescribed DA 1-4 (1PM-9PM)_44400_1</v>
      </c>
      <c r="K60" t="s">
        <v>214</v>
      </c>
      <c r="L60" s="18">
        <v>44400</v>
      </c>
      <c r="M60" s="22" t="str">
        <f t="shared" si="1"/>
        <v>HE-19 to HE-20</v>
      </c>
      <c r="N60">
        <v>19</v>
      </c>
      <c r="O60">
        <v>20</v>
      </c>
      <c r="P60" t="s">
        <v>258</v>
      </c>
      <c r="S60" s="19"/>
    </row>
    <row r="61" spans="2:19" x14ac:dyDescent="0.25">
      <c r="J61" s="22" t="str">
        <f>K61&amp;"_"&amp;L61&amp;"_"&amp;COUNTIFS($K$1:$K61, $K61, $L$1:$L61, $L61)</f>
        <v>Prescribed DA 1-4 (1PM-9PM)_44403_1</v>
      </c>
      <c r="K61" t="s">
        <v>214</v>
      </c>
      <c r="L61" s="18">
        <v>44403</v>
      </c>
      <c r="M61" s="22" t="str">
        <f t="shared" si="1"/>
        <v>HE-20 to HE-20</v>
      </c>
      <c r="N61">
        <v>20</v>
      </c>
      <c r="O61">
        <v>20</v>
      </c>
      <c r="P61" t="s">
        <v>258</v>
      </c>
      <c r="S61" s="19"/>
    </row>
    <row r="62" spans="2:19" x14ac:dyDescent="0.25">
      <c r="J62" s="22" t="str">
        <f>K62&amp;"_"&amp;L62&amp;"_"&amp;COUNTIFS($K$1:$K62, $K62, $L$1:$L62, $L62)</f>
        <v>Prescribed DA 1-4 (1PM-9PM)_44404_1</v>
      </c>
      <c r="K62" t="s">
        <v>214</v>
      </c>
      <c r="L62" s="18">
        <v>44404</v>
      </c>
      <c r="M62" s="22" t="str">
        <f t="shared" si="1"/>
        <v>HE-19 to HE-21</v>
      </c>
      <c r="N62">
        <v>19</v>
      </c>
      <c r="O62">
        <v>21</v>
      </c>
      <c r="P62" t="s">
        <v>258</v>
      </c>
      <c r="S62" s="19"/>
    </row>
    <row r="63" spans="2:19" x14ac:dyDescent="0.25">
      <c r="J63" s="22" t="str">
        <f>K63&amp;"_"&amp;L63&amp;"_"&amp;COUNTIFS($K$1:$K63, $K63, $L$1:$L63, $L63)</f>
        <v>Prescribed DA 1-4 (1PM-9PM)_44411_1</v>
      </c>
      <c r="K63" t="s">
        <v>214</v>
      </c>
      <c r="L63" s="18">
        <v>44411</v>
      </c>
      <c r="M63" s="22" t="str">
        <f t="shared" si="1"/>
        <v>HE-19 to HE-20</v>
      </c>
      <c r="N63">
        <v>19</v>
      </c>
      <c r="O63">
        <v>20</v>
      </c>
      <c r="P63" t="s">
        <v>258</v>
      </c>
      <c r="S63" s="19"/>
    </row>
    <row r="64" spans="2:19" x14ac:dyDescent="0.25">
      <c r="J64" s="22" t="str">
        <f>K64&amp;"_"&amp;L64&amp;"_"&amp;COUNTIFS($K$1:$K64, $K64, $L$1:$L64, $L64)</f>
        <v>Prescribed DA 1-4 (1PM-9PM)_44412_1</v>
      </c>
      <c r="K64" t="s">
        <v>214</v>
      </c>
      <c r="L64" s="18">
        <v>44412</v>
      </c>
      <c r="M64" s="22" t="str">
        <f t="shared" si="1"/>
        <v>HE-19 to HE-20</v>
      </c>
      <c r="N64">
        <v>19</v>
      </c>
      <c r="O64">
        <v>20</v>
      </c>
      <c r="P64" t="s">
        <v>258</v>
      </c>
      <c r="S64" s="19"/>
    </row>
    <row r="65" spans="1:23" x14ac:dyDescent="0.25">
      <c r="A65" s="19"/>
      <c r="B65" s="19"/>
      <c r="F65" s="35"/>
      <c r="H65" s="19"/>
      <c r="I65" s="35"/>
      <c r="J65" s="22" t="str">
        <f>K65&amp;"_"&amp;L65&amp;"_"&amp;COUNTIFS($K$1:$K65, $K65, $L$1:$L65, $L65)</f>
        <v>Prescribed DA 1-4 (1PM-9PM)_44419_1</v>
      </c>
      <c r="K65" t="s">
        <v>214</v>
      </c>
      <c r="L65" s="18">
        <v>44419</v>
      </c>
      <c r="M65" s="22" t="str">
        <f t="shared" si="1"/>
        <v>HE-18 to HE-19</v>
      </c>
      <c r="N65">
        <v>18</v>
      </c>
      <c r="O65">
        <v>19</v>
      </c>
      <c r="P65" t="s">
        <v>258</v>
      </c>
      <c r="S65" s="19"/>
    </row>
    <row r="66" spans="1:23" x14ac:dyDescent="0.25">
      <c r="A66" s="19"/>
      <c r="B66" s="19"/>
      <c r="F66" s="35"/>
      <c r="H66" s="19"/>
      <c r="I66" s="35"/>
      <c r="J66" s="22" t="str">
        <f>K66&amp;"_"&amp;L66&amp;"_"&amp;COUNTIFS($K$1:$K66, $K66, $L$1:$L66, $L66)</f>
        <v>Prescribed DA 1-4 (1PM-9PM)_44419_2</v>
      </c>
      <c r="K66" t="s">
        <v>214</v>
      </c>
      <c r="L66" s="18">
        <v>44419</v>
      </c>
      <c r="M66" s="22" t="str">
        <f t="shared" ref="M66:M95" si="2">"HE-"&amp;N66&amp;" to HE-"&amp;O66</f>
        <v>HE-19 to HE-19</v>
      </c>
      <c r="N66">
        <v>19</v>
      </c>
      <c r="O66">
        <v>19</v>
      </c>
      <c r="P66" t="s">
        <v>258</v>
      </c>
      <c r="S66" s="19"/>
    </row>
    <row r="67" spans="1:23" x14ac:dyDescent="0.25">
      <c r="C67" s="19"/>
      <c r="J67" s="22" t="str">
        <f>K67&amp;"_"&amp;L67&amp;"_"&amp;COUNTIFS($K$1:$K67, $K67, $L$1:$L67, $L67)</f>
        <v>Prescribed DA 1-4 (1PM-9PM)_44419_3</v>
      </c>
      <c r="K67" t="s">
        <v>214</v>
      </c>
      <c r="L67" s="18">
        <v>44419</v>
      </c>
      <c r="M67" s="22" t="str">
        <f t="shared" si="2"/>
        <v>HE-19 to HE-20</v>
      </c>
      <c r="N67">
        <v>19</v>
      </c>
      <c r="O67">
        <v>20</v>
      </c>
      <c r="P67" t="s">
        <v>258</v>
      </c>
      <c r="S67" s="19"/>
      <c r="W67" s="19"/>
    </row>
    <row r="68" spans="1:23" x14ac:dyDescent="0.25">
      <c r="C68" s="19"/>
      <c r="J68" s="22" t="str">
        <f>K68&amp;"_"&amp;L68&amp;"_"&amp;COUNTIFS($K$1:$K68, $K68, $L$1:$L68, $L68)</f>
        <v>Prescribed DA 1-4 (1PM-9PM)_44420_1</v>
      </c>
      <c r="K68" t="s">
        <v>214</v>
      </c>
      <c r="L68" s="18">
        <v>44420</v>
      </c>
      <c r="M68" s="22" t="str">
        <f t="shared" si="2"/>
        <v>HE-19 to HE-20</v>
      </c>
      <c r="N68">
        <v>19</v>
      </c>
      <c r="O68">
        <v>20</v>
      </c>
      <c r="P68" t="s">
        <v>258</v>
      </c>
      <c r="S68" s="19"/>
      <c r="W68" s="19"/>
    </row>
    <row r="69" spans="1:23" x14ac:dyDescent="0.25">
      <c r="C69" s="19"/>
      <c r="J69" s="22" t="str">
        <f>K69&amp;"_"&amp;L69&amp;"_"&amp;COUNTIFS($K$1:$K69, $K69, $L$1:$L69, $L69)</f>
        <v>Prescribed DA 1-4 (1PM-9PM)_44421_1</v>
      </c>
      <c r="K69" t="s">
        <v>214</v>
      </c>
      <c r="L69" s="18">
        <v>44421</v>
      </c>
      <c r="M69" s="22" t="str">
        <f t="shared" si="2"/>
        <v>HE-19 to HE-20</v>
      </c>
      <c r="N69">
        <v>19</v>
      </c>
      <c r="O69">
        <v>20</v>
      </c>
      <c r="P69" t="s">
        <v>258</v>
      </c>
      <c r="S69" s="19"/>
      <c r="W69" s="19"/>
    </row>
    <row r="70" spans="1:23" x14ac:dyDescent="0.25">
      <c r="C70" s="19"/>
      <c r="J70" s="22" t="str">
        <f>K70&amp;"_"&amp;L70&amp;"_"&amp;COUNTIFS($K$1:$K70, $K70, $L$1:$L70, $L70)</f>
        <v>Prescribed DA 1-4 (1PM-9PM)_44421_2</v>
      </c>
      <c r="K70" t="s">
        <v>214</v>
      </c>
      <c r="L70" s="18">
        <v>44421</v>
      </c>
      <c r="M70" s="22" t="str">
        <f t="shared" si="2"/>
        <v>HE-20 to HE-20</v>
      </c>
      <c r="N70">
        <v>20</v>
      </c>
      <c r="O70">
        <v>20</v>
      </c>
      <c r="P70" t="s">
        <v>258</v>
      </c>
      <c r="S70" s="19"/>
      <c r="W70" s="19"/>
    </row>
    <row r="71" spans="1:23" x14ac:dyDescent="0.25">
      <c r="C71" s="19"/>
      <c r="J71" s="22" t="str">
        <f>K71&amp;"_"&amp;L71&amp;"_"&amp;COUNTIFS($K$1:$K71, $K71, $L$1:$L71, $L71)</f>
        <v>Prescribed DA 1-4 (1PM-9PM)_44421_3</v>
      </c>
      <c r="K71" t="s">
        <v>214</v>
      </c>
      <c r="L71" s="18">
        <v>44421</v>
      </c>
      <c r="M71" s="22" t="str">
        <f t="shared" si="2"/>
        <v>HE-20 to HE-21</v>
      </c>
      <c r="N71">
        <v>20</v>
      </c>
      <c r="O71">
        <v>21</v>
      </c>
      <c r="P71" t="s">
        <v>258</v>
      </c>
      <c r="S71" s="19"/>
      <c r="W71" s="19"/>
    </row>
    <row r="72" spans="1:23" x14ac:dyDescent="0.25">
      <c r="C72" s="19"/>
      <c r="J72" s="22" t="str">
        <f>K72&amp;"_"&amp;L72&amp;"_"&amp;COUNTIFS($K$1:$K72, $K72, $L$1:$L72, $L72)</f>
        <v>Prescribed DA 1-4 (1PM-9PM)_44424_1</v>
      </c>
      <c r="K72" t="s">
        <v>214</v>
      </c>
      <c r="L72" s="18">
        <v>44424</v>
      </c>
      <c r="M72" s="22" t="str">
        <f t="shared" si="2"/>
        <v>HE-19 to HE-20</v>
      </c>
      <c r="N72">
        <v>19</v>
      </c>
      <c r="O72">
        <v>20</v>
      </c>
      <c r="P72" t="s">
        <v>258</v>
      </c>
      <c r="S72" s="19"/>
      <c r="W72" s="19"/>
    </row>
    <row r="73" spans="1:23" x14ac:dyDescent="0.25">
      <c r="C73" s="19"/>
      <c r="J73" s="22" t="str">
        <f>K73&amp;"_"&amp;L73&amp;"_"&amp;COUNTIFS($K$1:$K73, $K73, $L$1:$L73, $L73)</f>
        <v>Prescribed DA 1-4 (1PM-9PM)_44424_2</v>
      </c>
      <c r="K73" t="s">
        <v>214</v>
      </c>
      <c r="L73" s="18">
        <v>44424</v>
      </c>
      <c r="M73" s="22" t="str">
        <f t="shared" si="2"/>
        <v>HE-20 to HE-20</v>
      </c>
      <c r="N73">
        <v>20</v>
      </c>
      <c r="O73">
        <v>20</v>
      </c>
      <c r="P73" t="s">
        <v>258</v>
      </c>
      <c r="S73" s="19"/>
      <c r="W73" s="19"/>
    </row>
    <row r="74" spans="1:23" x14ac:dyDescent="0.25">
      <c r="C74" s="19"/>
      <c r="J74" s="22" t="str">
        <f>K74&amp;"_"&amp;L74&amp;"_"&amp;COUNTIFS($K$1:$K74, $K74, $L$1:$L74, $L74)</f>
        <v>Prescribed DA 1-4 (1PM-9PM)_44434_1</v>
      </c>
      <c r="K74" t="s">
        <v>214</v>
      </c>
      <c r="L74" s="18">
        <v>44434</v>
      </c>
      <c r="M74" s="22" t="str">
        <f t="shared" si="2"/>
        <v>HE-20 to HE-20</v>
      </c>
      <c r="N74">
        <v>20</v>
      </c>
      <c r="O74">
        <v>20</v>
      </c>
      <c r="P74" t="s">
        <v>258</v>
      </c>
      <c r="S74" s="19"/>
      <c r="W74" s="19"/>
    </row>
    <row r="75" spans="1:23" x14ac:dyDescent="0.25">
      <c r="C75" s="19"/>
      <c r="J75" s="22" t="str">
        <f>K75&amp;"_"&amp;L75&amp;"_"&amp;COUNTIFS($K$1:$K75, $K75, $L$1:$L75, $L75)</f>
        <v>Prescribed DA 1-4 (1PM-9PM)_44446_1</v>
      </c>
      <c r="K75" t="s">
        <v>214</v>
      </c>
      <c r="L75" s="18">
        <v>44446</v>
      </c>
      <c r="M75" s="22" t="str">
        <f t="shared" si="2"/>
        <v>HE-18 to HE-20</v>
      </c>
      <c r="N75">
        <v>18</v>
      </c>
      <c r="O75">
        <v>20</v>
      </c>
      <c r="P75" t="s">
        <v>258</v>
      </c>
      <c r="S75" s="19"/>
      <c r="W75" s="19"/>
    </row>
    <row r="76" spans="1:23" x14ac:dyDescent="0.25">
      <c r="C76" s="19"/>
      <c r="J76" s="22" t="str">
        <f>K76&amp;"_"&amp;L76&amp;"_"&amp;COUNTIFS($K$1:$K76, $K76, $L$1:$L76, $L76)</f>
        <v>Prescribed DA 1-4 (1PM-9PM)_44446_2</v>
      </c>
      <c r="K76" t="s">
        <v>214</v>
      </c>
      <c r="L76" s="18">
        <v>44446</v>
      </c>
      <c r="M76" s="22" t="str">
        <f t="shared" si="2"/>
        <v>HE-18 to HE-21</v>
      </c>
      <c r="N76">
        <v>18</v>
      </c>
      <c r="O76">
        <v>21</v>
      </c>
      <c r="P76" t="s">
        <v>258</v>
      </c>
      <c r="S76" s="19"/>
      <c r="W76" s="19"/>
    </row>
    <row r="77" spans="1:23" x14ac:dyDescent="0.25">
      <c r="C77" s="19"/>
      <c r="J77" s="22" t="str">
        <f>K77&amp;"_"&amp;L77&amp;"_"&amp;COUNTIFS($K$1:$K77, $K77, $L$1:$L77, $L77)</f>
        <v>Prescribed DA 1-4 (1PM-9PM)_44447_1</v>
      </c>
      <c r="K77" t="s">
        <v>214</v>
      </c>
      <c r="L77" s="18">
        <v>44447</v>
      </c>
      <c r="M77" s="22" t="str">
        <f t="shared" si="2"/>
        <v>HE-18 to HE-21</v>
      </c>
      <c r="N77">
        <v>18</v>
      </c>
      <c r="O77">
        <v>21</v>
      </c>
      <c r="P77" t="s">
        <v>258</v>
      </c>
      <c r="S77" s="19"/>
      <c r="W77" s="19"/>
    </row>
    <row r="78" spans="1:23" x14ac:dyDescent="0.25">
      <c r="C78" s="19"/>
      <c r="J78" s="22" t="str">
        <f>K78&amp;"_"&amp;L78&amp;"_"&amp;COUNTIFS($K$1:$K78, $K78, $L$1:$L78, $L78)</f>
        <v>Prescribed DA 1-4 (1PM-9PM)_44448_1</v>
      </c>
      <c r="K78" t="s">
        <v>214</v>
      </c>
      <c r="L78" s="18">
        <v>44448</v>
      </c>
      <c r="M78" s="22" t="str">
        <f t="shared" si="2"/>
        <v>HE-18 to HE-21</v>
      </c>
      <c r="N78">
        <v>18</v>
      </c>
      <c r="O78">
        <v>21</v>
      </c>
      <c r="P78" t="s">
        <v>258</v>
      </c>
      <c r="S78" s="19"/>
      <c r="W78" s="19"/>
    </row>
    <row r="79" spans="1:23" x14ac:dyDescent="0.25">
      <c r="C79" s="19"/>
      <c r="J79" s="22" t="str">
        <f>K79&amp;"_"&amp;L79&amp;"_"&amp;COUNTIFS($K$1:$K79, $K79, $L$1:$L79, $L79)</f>
        <v>Prescribed DA 1-4 (1PM-9PM)_44452_1</v>
      </c>
      <c r="K79" t="s">
        <v>214</v>
      </c>
      <c r="L79" s="18">
        <v>44452</v>
      </c>
      <c r="M79" s="22" t="str">
        <f t="shared" si="2"/>
        <v>HE-19 to HE-19</v>
      </c>
      <c r="N79">
        <v>19</v>
      </c>
      <c r="O79">
        <v>19</v>
      </c>
      <c r="P79" t="s">
        <v>258</v>
      </c>
      <c r="S79" s="19"/>
      <c r="W79" s="19"/>
    </row>
    <row r="80" spans="1:23" x14ac:dyDescent="0.25">
      <c r="C80" s="19"/>
      <c r="J80" s="22" t="str">
        <f>K80&amp;"_"&amp;L80&amp;"_"&amp;COUNTIFS($K$1:$K80, $K80, $L$1:$L80, $L80)</f>
        <v>Prescribed DA 1-4 (1PM-9PM)_44452_2</v>
      </c>
      <c r="K80" t="s">
        <v>214</v>
      </c>
      <c r="L80" s="18">
        <v>44452</v>
      </c>
      <c r="M80" s="22" t="str">
        <f t="shared" si="2"/>
        <v>HE-19 to HE-20</v>
      </c>
      <c r="N80">
        <v>19</v>
      </c>
      <c r="O80">
        <v>20</v>
      </c>
      <c r="P80" t="s">
        <v>258</v>
      </c>
      <c r="S80" s="19"/>
      <c r="W80" s="19"/>
    </row>
    <row r="81" spans="3:23" x14ac:dyDescent="0.25">
      <c r="C81" s="19"/>
      <c r="J81" s="22" t="str">
        <f>K81&amp;"_"&amp;L81&amp;"_"&amp;COUNTIFS($K$1:$K81, $K81, $L$1:$L81, $L81)</f>
        <v>Prescribed DA 1-4 (1PM-9PM)_44453_1</v>
      </c>
      <c r="K81" t="s">
        <v>214</v>
      </c>
      <c r="L81" s="18">
        <v>44453</v>
      </c>
      <c r="M81" s="22" t="str">
        <f t="shared" si="2"/>
        <v>HE-14 to HE-16</v>
      </c>
      <c r="N81">
        <v>14</v>
      </c>
      <c r="O81">
        <v>16</v>
      </c>
      <c r="P81" t="s">
        <v>258</v>
      </c>
      <c r="S81" s="19"/>
      <c r="W81" s="19"/>
    </row>
    <row r="82" spans="3:23" x14ac:dyDescent="0.25">
      <c r="C82" s="19"/>
      <c r="J82" s="22" t="str">
        <f>K82&amp;"_"&amp;L82&amp;"_"&amp;COUNTIFS($K$1:$K82, $K82, $L$1:$L82, $L82)</f>
        <v>Prescribed DA 1-4 (1PM-9PM)_44453_2</v>
      </c>
      <c r="K82" t="s">
        <v>214</v>
      </c>
      <c r="L82" s="18">
        <v>44453</v>
      </c>
      <c r="M82" s="22" t="str">
        <f t="shared" si="2"/>
        <v>HE-18 to HE-19</v>
      </c>
      <c r="N82">
        <v>18</v>
      </c>
      <c r="O82">
        <v>19</v>
      </c>
      <c r="P82" t="s">
        <v>258</v>
      </c>
      <c r="S82" s="19"/>
      <c r="W82" s="19"/>
    </row>
    <row r="83" spans="3:23" x14ac:dyDescent="0.25">
      <c r="C83" s="19"/>
      <c r="H83" s="101"/>
      <c r="I83" s="101"/>
      <c r="J83" s="22" t="str">
        <f>K83&amp;"_"&amp;L83&amp;"_"&amp;COUNTIFS($K$1:$K83, $K83, $L$1:$L83, $L83)</f>
        <v>Prescribed DA 1-4 (1PM-9PM)_44453_3</v>
      </c>
      <c r="K83" t="s">
        <v>214</v>
      </c>
      <c r="L83" s="18">
        <v>44453</v>
      </c>
      <c r="M83" s="22" t="str">
        <f t="shared" si="2"/>
        <v>HE-19 to HE-19</v>
      </c>
      <c r="N83">
        <v>19</v>
      </c>
      <c r="O83">
        <v>19</v>
      </c>
      <c r="P83" t="s">
        <v>258</v>
      </c>
      <c r="S83" s="19"/>
      <c r="W83" s="19"/>
    </row>
    <row r="84" spans="3:23" x14ac:dyDescent="0.25">
      <c r="C84" s="19"/>
      <c r="J84" s="22" t="str">
        <f>K84&amp;"_"&amp;L84&amp;"_"&amp;COUNTIFS($K$1:$K84, $K84, $L$1:$L84, $L84)</f>
        <v>Prescribed DA 1-4 (1PM-9PM)_44454_1</v>
      </c>
      <c r="K84" t="s">
        <v>214</v>
      </c>
      <c r="L84" s="18">
        <v>44454</v>
      </c>
      <c r="M84" s="22" t="str">
        <f t="shared" si="2"/>
        <v>HE-19 to HE-19</v>
      </c>
      <c r="N84">
        <v>19</v>
      </c>
      <c r="O84">
        <v>19</v>
      </c>
      <c r="P84" t="s">
        <v>258</v>
      </c>
      <c r="S84" s="19"/>
      <c r="W84" s="19"/>
    </row>
    <row r="85" spans="3:23" x14ac:dyDescent="0.25">
      <c r="C85" s="19"/>
      <c r="J85" s="22" t="str">
        <f>K85&amp;"_"&amp;L85&amp;"_"&amp;COUNTIFS($K$1:$K85, $K85, $L$1:$L85, $L85)</f>
        <v>Prescribed DA 1-4 (1PM-9PM)_44454_2</v>
      </c>
      <c r="K85" t="s">
        <v>214</v>
      </c>
      <c r="L85" s="18">
        <v>44454</v>
      </c>
      <c r="M85" s="22" t="str">
        <f t="shared" si="2"/>
        <v>HE-19 to HE-20</v>
      </c>
      <c r="N85">
        <v>19</v>
      </c>
      <c r="O85">
        <v>20</v>
      </c>
      <c r="P85" t="s">
        <v>258</v>
      </c>
      <c r="S85" s="19"/>
      <c r="W85" s="19"/>
    </row>
    <row r="86" spans="3:23" x14ac:dyDescent="0.25">
      <c r="C86" s="19"/>
      <c r="J86" s="22" t="str">
        <f>K86&amp;"_"&amp;L86&amp;"_"&amp;COUNTIFS($K$1:$K86, $K86, $L$1:$L86, $L86)</f>
        <v>Prescribed DA 1-4 (1PM-9PM)_44456_1</v>
      </c>
      <c r="K86" t="s">
        <v>214</v>
      </c>
      <c r="L86" s="18">
        <v>44456</v>
      </c>
      <c r="M86" s="22" t="str">
        <f t="shared" si="2"/>
        <v>HE-19 to HE-19</v>
      </c>
      <c r="N86">
        <v>19</v>
      </c>
      <c r="O86">
        <v>19</v>
      </c>
      <c r="P86" t="s">
        <v>258</v>
      </c>
      <c r="S86" s="19"/>
      <c r="W86" s="19"/>
    </row>
    <row r="87" spans="3:23" x14ac:dyDescent="0.25">
      <c r="C87" s="19"/>
      <c r="J87" s="22" t="str">
        <f>K87&amp;"_"&amp;L87&amp;"_"&amp;COUNTIFS($K$1:$K87, $K87, $L$1:$L87, $L87)</f>
        <v>Prescribed DA 1-4 (1PM-9PM)_44470_1</v>
      </c>
      <c r="K87" t="s">
        <v>214</v>
      </c>
      <c r="L87" s="18">
        <v>44470</v>
      </c>
      <c r="M87" s="22" t="str">
        <f t="shared" si="2"/>
        <v>HE-19 to HE-19</v>
      </c>
      <c r="N87">
        <v>19</v>
      </c>
      <c r="O87">
        <v>19</v>
      </c>
      <c r="P87" t="s">
        <v>258</v>
      </c>
      <c r="S87" s="19"/>
      <c r="W87" s="19"/>
    </row>
    <row r="88" spans="3:23" x14ac:dyDescent="0.25">
      <c r="C88" s="19"/>
      <c r="J88" s="22" t="str">
        <f>K88&amp;"_"&amp;L88&amp;"_"&amp;COUNTIFS($K$1:$K88, $K88, $L$1:$L88, $L88)</f>
        <v>Prescribed DA 1-4 (1PM-9PM)_44473_1</v>
      </c>
      <c r="K88" t="s">
        <v>214</v>
      </c>
      <c r="L88" s="18">
        <v>44473</v>
      </c>
      <c r="M88" s="22" t="str">
        <f t="shared" si="2"/>
        <v>HE-18 to HE-20</v>
      </c>
      <c r="N88">
        <v>18</v>
      </c>
      <c r="O88">
        <v>20</v>
      </c>
      <c r="P88" t="s">
        <v>258</v>
      </c>
      <c r="S88" s="19"/>
      <c r="W88" s="19"/>
    </row>
    <row r="89" spans="3:23" x14ac:dyDescent="0.25">
      <c r="C89" s="19"/>
      <c r="J89" s="22" t="str">
        <f>K89&amp;"_"&amp;L89&amp;"_"&amp;COUNTIFS($K$1:$K89, $K89, $L$1:$L89, $L89)</f>
        <v>Prescribed DA 1-4 (1PM-9PM)_44474_1</v>
      </c>
      <c r="K89" t="s">
        <v>214</v>
      </c>
      <c r="L89" s="18">
        <v>44474</v>
      </c>
      <c r="M89" s="22" t="str">
        <f t="shared" si="2"/>
        <v>HE-19 to HE-19</v>
      </c>
      <c r="N89">
        <v>19</v>
      </c>
      <c r="O89">
        <v>19</v>
      </c>
      <c r="P89" t="s">
        <v>258</v>
      </c>
      <c r="S89" s="19"/>
      <c r="W89" s="19"/>
    </row>
    <row r="90" spans="3:23" x14ac:dyDescent="0.25">
      <c r="C90" s="19"/>
      <c r="J90" s="22" t="str">
        <f>K90&amp;"_"&amp;L90&amp;"_"&amp;COUNTIFS($K$1:$K90, $K90, $L$1:$L90, $L90)</f>
        <v>Prescribed DA 1-4 (1PM-9PM)_44475_1</v>
      </c>
      <c r="K90" t="s">
        <v>214</v>
      </c>
      <c r="L90" s="18">
        <v>44475</v>
      </c>
      <c r="M90" s="22" t="str">
        <f t="shared" si="2"/>
        <v>HE-19 to HE-19</v>
      </c>
      <c r="N90">
        <v>19</v>
      </c>
      <c r="O90">
        <v>19</v>
      </c>
      <c r="P90" t="s">
        <v>258</v>
      </c>
      <c r="S90" s="19"/>
      <c r="W90" s="19"/>
    </row>
    <row r="91" spans="3:23" x14ac:dyDescent="0.25">
      <c r="C91" s="19"/>
      <c r="J91" s="22" t="str">
        <f>K91&amp;"_"&amp;L91&amp;"_"&amp;COUNTIFS($K$1:$K91, $K91, $L$1:$L91, $L91)</f>
        <v>Prescribed DA 1-4 (1PM-9PM)_44481_1</v>
      </c>
      <c r="K91" t="s">
        <v>214</v>
      </c>
      <c r="L91" s="18">
        <v>44481</v>
      </c>
      <c r="M91" s="22" t="str">
        <f t="shared" si="2"/>
        <v>HE-19 to HE-21</v>
      </c>
      <c r="N91">
        <v>19</v>
      </c>
      <c r="O91">
        <v>21</v>
      </c>
      <c r="P91" t="s">
        <v>258</v>
      </c>
      <c r="S91" s="19"/>
      <c r="W91" s="19"/>
    </row>
    <row r="92" spans="3:23" x14ac:dyDescent="0.25">
      <c r="C92" s="19"/>
      <c r="J92" s="22" t="str">
        <f>K92&amp;"_"&amp;L92&amp;"_"&amp;COUNTIFS($K$1:$K92, $K92, $L$1:$L92, $L92)</f>
        <v>Prescribed DA 1-4 (1PM-9PM)_44482_1</v>
      </c>
      <c r="K92" t="s">
        <v>214</v>
      </c>
      <c r="L92" s="18">
        <v>44482</v>
      </c>
      <c r="M92" s="22" t="str">
        <f t="shared" si="2"/>
        <v>HE-19 to HE-19</v>
      </c>
      <c r="N92">
        <v>19</v>
      </c>
      <c r="O92">
        <v>19</v>
      </c>
      <c r="P92" t="s">
        <v>258</v>
      </c>
      <c r="S92" s="19"/>
      <c r="W92" s="19"/>
    </row>
    <row r="93" spans="3:23" x14ac:dyDescent="0.25">
      <c r="C93" s="19"/>
      <c r="H93" s="101"/>
      <c r="I93" s="101"/>
      <c r="J93" s="22" t="str">
        <f>K93&amp;"_"&amp;L93&amp;"_"&amp;COUNTIFS($K$1:$K93, $K93, $L$1:$L93, $L93)</f>
        <v>Prescribed DA 1-4 (1PM-9PM)_44483_1</v>
      </c>
      <c r="K93" t="s">
        <v>214</v>
      </c>
      <c r="L93" s="18">
        <v>44483</v>
      </c>
      <c r="M93" s="22" t="str">
        <f t="shared" si="2"/>
        <v>HE-17 to HE-20</v>
      </c>
      <c r="N93">
        <v>17</v>
      </c>
      <c r="O93">
        <v>20</v>
      </c>
      <c r="P93" t="s">
        <v>258</v>
      </c>
      <c r="S93" s="19"/>
      <c r="W93" s="19"/>
    </row>
    <row r="94" spans="3:23" x14ac:dyDescent="0.25">
      <c r="C94" s="19"/>
      <c r="J94" s="22" t="str">
        <f>K94&amp;"_"&amp;L94&amp;"_"&amp;COUNTIFS($K$1:$K94, $K94, $L$1:$L94, $L94)</f>
        <v>Prescribed DA 1-4 (1PM-9PM)_44484_1</v>
      </c>
      <c r="K94" t="s">
        <v>214</v>
      </c>
      <c r="L94" s="18">
        <v>44484</v>
      </c>
      <c r="M94" s="22" t="str">
        <f t="shared" si="2"/>
        <v>HE-18 to HE-20</v>
      </c>
      <c r="N94">
        <v>18</v>
      </c>
      <c r="O94">
        <v>20</v>
      </c>
      <c r="P94" t="s">
        <v>258</v>
      </c>
      <c r="S94" s="19"/>
      <c r="W94" s="19"/>
    </row>
    <row r="95" spans="3:23" x14ac:dyDescent="0.25">
      <c r="C95" s="19"/>
      <c r="J95" s="22" t="str">
        <f>K95&amp;"_"&amp;L95&amp;"_"&amp;COUNTIFS($K$1:$K95, $K95, $L$1:$L95, $L95)</f>
        <v>Prescribed DA 1-4 (1PM-9PM)_44484_2</v>
      </c>
      <c r="K95" t="s">
        <v>214</v>
      </c>
      <c r="L95" s="18">
        <v>44484</v>
      </c>
      <c r="M95" s="22" t="str">
        <f t="shared" si="2"/>
        <v>HE-19 to HE-19</v>
      </c>
      <c r="N95">
        <v>19</v>
      </c>
      <c r="O95">
        <v>19</v>
      </c>
      <c r="P95" t="s">
        <v>258</v>
      </c>
      <c r="S95" s="19"/>
      <c r="W95" s="19"/>
    </row>
    <row r="96" spans="3:23" x14ac:dyDescent="0.25">
      <c r="C96" s="19"/>
      <c r="J96" s="22"/>
      <c r="L96" s="18"/>
      <c r="M96" s="22"/>
      <c r="S96" s="19"/>
      <c r="W96" s="19"/>
    </row>
    <row r="97" spans="3:23" x14ac:dyDescent="0.25">
      <c r="C97" s="19"/>
      <c r="S97" s="19"/>
      <c r="W97" s="19"/>
    </row>
    <row r="98" spans="3:23" x14ac:dyDescent="0.25">
      <c r="C98" s="19"/>
      <c r="W98" s="19"/>
    </row>
    <row r="99" spans="3:23" x14ac:dyDescent="0.25">
      <c r="C99" s="19"/>
      <c r="W99" s="19"/>
    </row>
    <row r="100" spans="3:23" x14ac:dyDescent="0.25">
      <c r="C100" s="19"/>
      <c r="W100" s="19"/>
    </row>
    <row r="101" spans="3:23" x14ac:dyDescent="0.25">
      <c r="C101" s="19"/>
      <c r="W101" s="19"/>
    </row>
    <row r="102" spans="3:23" x14ac:dyDescent="0.25">
      <c r="C102" s="19"/>
      <c r="W102" s="19"/>
    </row>
    <row r="103" spans="3:23" x14ac:dyDescent="0.25">
      <c r="C103" s="19"/>
      <c r="W103" s="19"/>
    </row>
    <row r="104" spans="3:23" x14ac:dyDescent="0.25">
      <c r="C104" s="19"/>
      <c r="W104" s="19"/>
    </row>
    <row r="105" spans="3:23" x14ac:dyDescent="0.25">
      <c r="C105" s="19"/>
      <c r="W105" s="19"/>
    </row>
    <row r="106" spans="3:23" x14ac:dyDescent="0.25">
      <c r="C106" s="19"/>
      <c r="W106" s="19"/>
    </row>
    <row r="107" spans="3:23" x14ac:dyDescent="0.25">
      <c r="C107" s="19"/>
      <c r="W107" s="19"/>
    </row>
    <row r="108" spans="3:23" x14ac:dyDescent="0.25">
      <c r="C108" s="19"/>
      <c r="W108" s="19"/>
    </row>
    <row r="109" spans="3:23" x14ac:dyDescent="0.25">
      <c r="C109" s="19"/>
      <c r="W109" s="19"/>
    </row>
    <row r="110" spans="3:23" x14ac:dyDescent="0.25">
      <c r="C110" s="19"/>
      <c r="W110" s="19"/>
    </row>
    <row r="111" spans="3:23" x14ac:dyDescent="0.25">
      <c r="C111" s="19"/>
      <c r="W111" s="19"/>
    </row>
    <row r="112" spans="3:23" x14ac:dyDescent="0.25">
      <c r="C112" s="19"/>
      <c r="W112" s="19"/>
    </row>
    <row r="113" spans="3:23" x14ac:dyDescent="0.25">
      <c r="C113" s="19"/>
      <c r="W113" s="19"/>
    </row>
    <row r="114" spans="3:23" x14ac:dyDescent="0.25">
      <c r="C114" s="19"/>
      <c r="W114" s="19"/>
    </row>
    <row r="115" spans="3:23" x14ac:dyDescent="0.25">
      <c r="C115" s="19"/>
      <c r="W115" s="19"/>
    </row>
    <row r="116" spans="3:23" x14ac:dyDescent="0.25">
      <c r="C116" s="19"/>
      <c r="W116" s="19"/>
    </row>
    <row r="117" spans="3:23" x14ac:dyDescent="0.25">
      <c r="C117" s="19"/>
      <c r="W117" s="19"/>
    </row>
    <row r="118" spans="3:23" x14ac:dyDescent="0.25">
      <c r="C118" s="19"/>
      <c r="W118" s="19"/>
    </row>
    <row r="119" spans="3:23" x14ac:dyDescent="0.25">
      <c r="C119" s="19"/>
      <c r="W119" s="19"/>
    </row>
    <row r="120" spans="3:23" x14ac:dyDescent="0.25">
      <c r="C120" s="19"/>
      <c r="W120" s="19"/>
    </row>
    <row r="121" spans="3:23" x14ac:dyDescent="0.25">
      <c r="C121" s="19"/>
      <c r="W121" s="19"/>
    </row>
    <row r="122" spans="3:23" x14ac:dyDescent="0.25">
      <c r="C122" s="19"/>
      <c r="W122" s="19"/>
    </row>
    <row r="123" spans="3:23" x14ac:dyDescent="0.25">
      <c r="C123" s="19"/>
      <c r="W123" s="19"/>
    </row>
    <row r="124" spans="3:23" x14ac:dyDescent="0.25">
      <c r="C124" s="19"/>
      <c r="W124" s="19"/>
    </row>
    <row r="125" spans="3:23" x14ac:dyDescent="0.25">
      <c r="C125" s="19"/>
      <c r="W125" s="19"/>
    </row>
    <row r="126" spans="3:23" x14ac:dyDescent="0.25">
      <c r="W126" s="19"/>
    </row>
    <row r="127" spans="3:23" x14ac:dyDescent="0.25">
      <c r="C127" s="19"/>
      <c r="W127" s="19"/>
    </row>
    <row r="128" spans="3:23" x14ac:dyDescent="0.25">
      <c r="C128" s="19"/>
      <c r="W128" s="19"/>
    </row>
    <row r="129" spans="3:23" x14ac:dyDescent="0.25">
      <c r="C129" s="19"/>
      <c r="W129" s="19"/>
    </row>
    <row r="130" spans="3:23" x14ac:dyDescent="0.25">
      <c r="C130" s="19"/>
      <c r="W130" s="19"/>
    </row>
    <row r="131" spans="3:23" x14ac:dyDescent="0.25">
      <c r="C131" s="19"/>
      <c r="W131" s="19"/>
    </row>
    <row r="132" spans="3:23" x14ac:dyDescent="0.25">
      <c r="C132" s="19"/>
      <c r="W132" s="19"/>
    </row>
    <row r="133" spans="3:23" x14ac:dyDescent="0.25">
      <c r="C133" s="19"/>
      <c r="W133" s="19"/>
    </row>
    <row r="134" spans="3:23" x14ac:dyDescent="0.25">
      <c r="C134" s="19"/>
      <c r="W134" s="19"/>
    </row>
    <row r="135" spans="3:23" x14ac:dyDescent="0.25">
      <c r="C135" s="19"/>
      <c r="W135" s="19"/>
    </row>
    <row r="136" spans="3:23" x14ac:dyDescent="0.25">
      <c r="C136" s="19"/>
      <c r="W136" s="19"/>
    </row>
    <row r="137" spans="3:23" x14ac:dyDescent="0.25">
      <c r="C137" s="19"/>
      <c r="W137" s="19"/>
    </row>
    <row r="138" spans="3:23" x14ac:dyDescent="0.25">
      <c r="C138" s="19"/>
      <c r="W138" s="19"/>
    </row>
    <row r="139" spans="3:23" x14ac:dyDescent="0.25">
      <c r="C139" s="19"/>
      <c r="W139" s="19"/>
    </row>
    <row r="140" spans="3:23" x14ac:dyDescent="0.25">
      <c r="C140" s="19"/>
      <c r="W140" s="19"/>
    </row>
    <row r="141" spans="3:23" x14ac:dyDescent="0.25">
      <c r="C141" s="19"/>
      <c r="W141" s="19"/>
    </row>
    <row r="142" spans="3:23" x14ac:dyDescent="0.25">
      <c r="C142" s="19"/>
      <c r="W142" s="19"/>
    </row>
    <row r="143" spans="3:23" x14ac:dyDescent="0.25">
      <c r="C143" s="19"/>
      <c r="W143" s="19"/>
    </row>
    <row r="144" spans="3:23" x14ac:dyDescent="0.25">
      <c r="C144" s="19"/>
      <c r="W144" s="19"/>
    </row>
    <row r="145" spans="3:23" x14ac:dyDescent="0.25">
      <c r="C145" s="19"/>
      <c r="W145" s="19"/>
    </row>
    <row r="146" spans="3:23" x14ac:dyDescent="0.25">
      <c r="C146" s="19"/>
      <c r="W146" s="19"/>
    </row>
    <row r="147" spans="3:23" x14ac:dyDescent="0.25">
      <c r="C147" s="19"/>
      <c r="W147" s="19"/>
    </row>
    <row r="148" spans="3:23" x14ac:dyDescent="0.25">
      <c r="C148" s="19"/>
      <c r="W148" s="19"/>
    </row>
    <row r="149" spans="3:23" x14ac:dyDescent="0.25">
      <c r="C149" s="19"/>
      <c r="W149" s="19"/>
    </row>
    <row r="150" spans="3:23" x14ac:dyDescent="0.25">
      <c r="C150" s="19"/>
      <c r="W150" s="19"/>
    </row>
    <row r="151" spans="3:23" x14ac:dyDescent="0.25">
      <c r="C151" s="19"/>
      <c r="W151" s="19"/>
    </row>
    <row r="152" spans="3:23" x14ac:dyDescent="0.25">
      <c r="C152" s="19"/>
      <c r="W152" s="19"/>
    </row>
    <row r="153" spans="3:23" x14ac:dyDescent="0.25">
      <c r="C153" s="19"/>
      <c r="W153" s="19"/>
    </row>
    <row r="154" spans="3:23" x14ac:dyDescent="0.25">
      <c r="C154" s="19"/>
      <c r="W154" s="19"/>
    </row>
    <row r="155" spans="3:23" x14ac:dyDescent="0.25">
      <c r="C155" s="19"/>
      <c r="W155" s="19"/>
    </row>
    <row r="156" spans="3:23" x14ac:dyDescent="0.25">
      <c r="C156" s="19"/>
      <c r="W156" s="19"/>
    </row>
    <row r="157" spans="3:23" x14ac:dyDescent="0.25">
      <c r="W157" s="19"/>
    </row>
    <row r="158" spans="3:23" x14ac:dyDescent="0.25">
      <c r="C158" s="19"/>
      <c r="W158" s="19"/>
    </row>
    <row r="159" spans="3:23" x14ac:dyDescent="0.25">
      <c r="C159" s="19"/>
      <c r="W159" s="19"/>
    </row>
    <row r="160" spans="3:23" x14ac:dyDescent="0.25">
      <c r="C160" s="19"/>
      <c r="W160" s="19"/>
    </row>
    <row r="161" spans="3:23" x14ac:dyDescent="0.25">
      <c r="C161" s="19"/>
      <c r="W161" s="19"/>
    </row>
    <row r="162" spans="3:23" x14ac:dyDescent="0.25">
      <c r="C162" s="19"/>
      <c r="W162" s="19"/>
    </row>
    <row r="163" spans="3:23" x14ac:dyDescent="0.25">
      <c r="C163" s="19"/>
      <c r="W163" s="19"/>
    </row>
    <row r="164" spans="3:23" x14ac:dyDescent="0.25">
      <c r="C164" s="19"/>
      <c r="W164" s="19"/>
    </row>
    <row r="165" spans="3:23" x14ac:dyDescent="0.25">
      <c r="C165" s="19"/>
      <c r="W165" s="19"/>
    </row>
    <row r="166" spans="3:23" x14ac:dyDescent="0.25">
      <c r="C166" s="19"/>
      <c r="W166" s="19"/>
    </row>
    <row r="167" spans="3:23" x14ac:dyDescent="0.25">
      <c r="C167" s="19"/>
      <c r="W167" s="19"/>
    </row>
    <row r="168" spans="3:23" x14ac:dyDescent="0.25">
      <c r="C168" s="19"/>
      <c r="W168" s="19"/>
    </row>
    <row r="169" spans="3:23" x14ac:dyDescent="0.25">
      <c r="W169" s="19"/>
    </row>
    <row r="170" spans="3:23" x14ac:dyDescent="0.25">
      <c r="C170" s="19"/>
      <c r="W170" s="19"/>
    </row>
    <row r="171" spans="3:23" x14ac:dyDescent="0.25">
      <c r="C171" s="19"/>
      <c r="W171" s="19"/>
    </row>
    <row r="172" spans="3:23" x14ac:dyDescent="0.25">
      <c r="C172" s="19"/>
      <c r="W172" s="19"/>
    </row>
    <row r="173" spans="3:23" x14ac:dyDescent="0.25">
      <c r="C173" s="19"/>
      <c r="W173" s="19"/>
    </row>
    <row r="174" spans="3:23" x14ac:dyDescent="0.25">
      <c r="C174" s="19"/>
      <c r="W174" s="19"/>
    </row>
    <row r="175" spans="3:23" x14ac:dyDescent="0.25">
      <c r="C175" s="19"/>
      <c r="W175" s="19"/>
    </row>
    <row r="176" spans="3:23" x14ac:dyDescent="0.25">
      <c r="C176" s="19"/>
      <c r="W176" s="19"/>
    </row>
    <row r="177" spans="3:23" x14ac:dyDescent="0.25">
      <c r="W177" s="19"/>
    </row>
    <row r="178" spans="3:23" x14ac:dyDescent="0.25">
      <c r="C178" s="19"/>
      <c r="W178" s="19"/>
    </row>
    <row r="179" spans="3:23" x14ac:dyDescent="0.25">
      <c r="C179" s="19"/>
      <c r="W179" s="19"/>
    </row>
    <row r="180" spans="3:23" x14ac:dyDescent="0.25">
      <c r="C180" s="19"/>
      <c r="W180" s="19"/>
    </row>
    <row r="181" spans="3:23" x14ac:dyDescent="0.25">
      <c r="C181" s="19"/>
      <c r="W181" s="19"/>
    </row>
    <row r="182" spans="3:23" x14ac:dyDescent="0.25">
      <c r="C182" s="19"/>
      <c r="W182" s="19"/>
    </row>
    <row r="183" spans="3:23" x14ac:dyDescent="0.25">
      <c r="C183" s="19"/>
      <c r="W183" s="19"/>
    </row>
    <row r="184" spans="3:23" x14ac:dyDescent="0.25">
      <c r="C184" s="19"/>
      <c r="W184" s="19"/>
    </row>
    <row r="185" spans="3:23" x14ac:dyDescent="0.25">
      <c r="C185" s="19"/>
      <c r="W185" s="19"/>
    </row>
    <row r="186" spans="3:23" x14ac:dyDescent="0.25">
      <c r="C186" s="19"/>
      <c r="W186" s="19"/>
    </row>
    <row r="187" spans="3:23" x14ac:dyDescent="0.25">
      <c r="C187" s="19"/>
      <c r="W187" s="19"/>
    </row>
    <row r="188" spans="3:23" x14ac:dyDescent="0.25">
      <c r="C188" s="19"/>
      <c r="W188" s="19"/>
    </row>
    <row r="189" spans="3:23" x14ac:dyDescent="0.25">
      <c r="C189" s="19"/>
      <c r="W189" s="19"/>
    </row>
    <row r="190" spans="3:23" x14ac:dyDescent="0.25">
      <c r="C190" s="19"/>
      <c r="W190" s="19"/>
    </row>
    <row r="191" spans="3:23" x14ac:dyDescent="0.25">
      <c r="C191" s="19"/>
      <c r="W191" s="19"/>
    </row>
    <row r="192" spans="3:23" x14ac:dyDescent="0.25">
      <c r="C192" s="19"/>
      <c r="W192" s="19"/>
    </row>
    <row r="193" spans="3:23" x14ac:dyDescent="0.25">
      <c r="C193" s="19"/>
      <c r="W193" s="19"/>
    </row>
    <row r="194" spans="3:23" x14ac:dyDescent="0.25">
      <c r="C194" s="19"/>
      <c r="W194" s="19"/>
    </row>
    <row r="195" spans="3:23" x14ac:dyDescent="0.25">
      <c r="C195" s="19"/>
      <c r="W195" s="19"/>
    </row>
    <row r="196" spans="3:23" x14ac:dyDescent="0.25">
      <c r="C196" s="19"/>
      <c r="W196" s="19"/>
    </row>
    <row r="197" spans="3:23" x14ac:dyDescent="0.25">
      <c r="C197" s="19"/>
      <c r="W197" s="19"/>
    </row>
    <row r="198" spans="3:23" x14ac:dyDescent="0.25">
      <c r="C198" s="19"/>
      <c r="W198" s="19"/>
    </row>
    <row r="199" spans="3:23" x14ac:dyDescent="0.25">
      <c r="C199" s="19"/>
      <c r="W199" s="19"/>
    </row>
    <row r="200" spans="3:23" x14ac:dyDescent="0.25">
      <c r="W200" s="19"/>
    </row>
    <row r="201" spans="3:23" x14ac:dyDescent="0.25">
      <c r="W201" s="19"/>
    </row>
    <row r="202" spans="3:23" x14ac:dyDescent="0.25">
      <c r="W202" s="19"/>
    </row>
    <row r="203" spans="3:23" x14ac:dyDescent="0.25">
      <c r="W203" s="19"/>
    </row>
    <row r="204" spans="3:23" x14ac:dyDescent="0.25">
      <c r="W204" s="19"/>
    </row>
    <row r="205" spans="3:23" x14ac:dyDescent="0.25">
      <c r="W205" s="19"/>
    </row>
    <row r="206" spans="3:23" x14ac:dyDescent="0.25">
      <c r="W206" s="19"/>
    </row>
    <row r="207" spans="3:23" x14ac:dyDescent="0.25">
      <c r="W207" s="19"/>
    </row>
    <row r="208" spans="3:23" x14ac:dyDescent="0.25">
      <c r="W208" s="19"/>
    </row>
    <row r="209" spans="23:23" x14ac:dyDescent="0.25">
      <c r="W209" s="19"/>
    </row>
    <row r="210" spans="23:23" x14ac:dyDescent="0.25">
      <c r="W210" s="19"/>
    </row>
    <row r="211" spans="23:23" x14ac:dyDescent="0.25">
      <c r="W211" s="19"/>
    </row>
    <row r="212" spans="23:23" x14ac:dyDescent="0.25">
      <c r="W212" s="19"/>
    </row>
    <row r="213" spans="23:23" x14ac:dyDescent="0.25">
      <c r="W213" s="19"/>
    </row>
    <row r="214" spans="23:23" x14ac:dyDescent="0.25">
      <c r="W214" s="19"/>
    </row>
    <row r="215" spans="23:23" x14ac:dyDescent="0.25">
      <c r="W215" s="19"/>
    </row>
    <row r="216" spans="23:23" x14ac:dyDescent="0.25">
      <c r="W216" s="19"/>
    </row>
    <row r="217" spans="23:23" x14ac:dyDescent="0.25">
      <c r="W217" s="19"/>
    </row>
    <row r="218" spans="23:23" x14ac:dyDescent="0.25">
      <c r="W218" s="19"/>
    </row>
    <row r="219" spans="23:23" x14ac:dyDescent="0.25">
      <c r="W219" s="19"/>
    </row>
    <row r="220" spans="23:23" x14ac:dyDescent="0.25">
      <c r="W220" s="19"/>
    </row>
    <row r="221" spans="23:23" x14ac:dyDescent="0.25">
      <c r="W221" s="19"/>
    </row>
    <row r="222" spans="23:23" x14ac:dyDescent="0.25">
      <c r="W222" s="19"/>
    </row>
    <row r="223" spans="23:23" x14ac:dyDescent="0.25">
      <c r="W223" s="19"/>
    </row>
    <row r="224" spans="23:23" x14ac:dyDescent="0.25">
      <c r="W224" s="19"/>
    </row>
    <row r="225" spans="23:23" x14ac:dyDescent="0.25">
      <c r="W225" s="19"/>
    </row>
    <row r="226" spans="23:23" x14ac:dyDescent="0.25">
      <c r="W226" s="19"/>
    </row>
    <row r="227" spans="23:23" x14ac:dyDescent="0.25">
      <c r="W227" s="19"/>
    </row>
    <row r="228" spans="23:23" x14ac:dyDescent="0.25">
      <c r="W228" s="19"/>
    </row>
    <row r="229" spans="23:23" x14ac:dyDescent="0.25">
      <c r="W229" s="19"/>
    </row>
    <row r="230" spans="23:23" x14ac:dyDescent="0.25">
      <c r="W230" s="19"/>
    </row>
    <row r="231" spans="23:23" x14ac:dyDescent="0.25">
      <c r="W231" s="19"/>
    </row>
    <row r="232" spans="23:23" x14ac:dyDescent="0.25">
      <c r="W232" s="19"/>
    </row>
    <row r="233" spans="23:23" x14ac:dyDescent="0.25">
      <c r="W233" s="19"/>
    </row>
    <row r="234" spans="23:23" x14ac:dyDescent="0.25">
      <c r="W234" s="19"/>
    </row>
    <row r="235" spans="23:23" x14ac:dyDescent="0.25">
      <c r="W235" s="19"/>
    </row>
    <row r="236" spans="23:23" x14ac:dyDescent="0.25">
      <c r="W236" s="19"/>
    </row>
    <row r="237" spans="23:23" x14ac:dyDescent="0.25">
      <c r="W237" s="19"/>
    </row>
    <row r="238" spans="23:23" x14ac:dyDescent="0.25">
      <c r="W238" s="19"/>
    </row>
    <row r="239" spans="23:23" x14ac:dyDescent="0.25">
      <c r="W239" s="19"/>
    </row>
    <row r="240" spans="23:23" x14ac:dyDescent="0.25">
      <c r="W240" s="19"/>
    </row>
    <row r="241" spans="23:23" x14ac:dyDescent="0.25">
      <c r="W241" s="19"/>
    </row>
    <row r="242" spans="23:23" x14ac:dyDescent="0.25">
      <c r="W242" s="19"/>
    </row>
    <row r="243" spans="23:23" x14ac:dyDescent="0.25">
      <c r="W243" s="19"/>
    </row>
    <row r="244" spans="23:23" x14ac:dyDescent="0.25">
      <c r="W244" s="19"/>
    </row>
    <row r="245" spans="23:23" x14ac:dyDescent="0.25">
      <c r="W245" s="19"/>
    </row>
    <row r="246" spans="23:23" x14ac:dyDescent="0.25">
      <c r="W246" s="19"/>
    </row>
    <row r="247" spans="23:23" x14ac:dyDescent="0.25">
      <c r="W247" s="19"/>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FF224-CCF0-4D54-B103-8DE009A5F560}">
  <sheetPr>
    <tabColor theme="1"/>
  </sheetPr>
  <dimension ref="A1:R2185"/>
  <sheetViews>
    <sheetView workbookViewId="0">
      <selection activeCell="DH36" sqref="DH36"/>
    </sheetView>
  </sheetViews>
  <sheetFormatPr defaultRowHeight="15" x14ac:dyDescent="0.25"/>
  <cols>
    <col min="2" max="2" width="34.7109375" bestFit="1" customWidth="1"/>
    <col min="3" max="3" width="14.140625" bestFit="1" customWidth="1"/>
    <col min="5" max="5" width="35.7109375" bestFit="1" customWidth="1"/>
    <col min="6" max="6" width="19.5703125" customWidth="1"/>
    <col min="7" max="7" width="18.42578125" customWidth="1"/>
    <col min="8" max="8" width="13.140625" customWidth="1"/>
    <col min="15" max="15" width="30.5703125" bestFit="1" customWidth="1"/>
    <col min="16" max="16" width="11.5703125" style="18" bestFit="1" customWidth="1"/>
    <col min="17" max="17" width="11.7109375" style="24" customWidth="1"/>
  </cols>
  <sheetData>
    <row r="1" spans="1:18" x14ac:dyDescent="0.25">
      <c r="B1" s="9" t="s">
        <v>225</v>
      </c>
      <c r="C1" s="9" t="s">
        <v>99</v>
      </c>
      <c r="E1" s="17" t="s">
        <v>109</v>
      </c>
      <c r="F1" s="17" t="s">
        <v>106</v>
      </c>
      <c r="G1" s="17" t="s">
        <v>0</v>
      </c>
      <c r="H1" s="17" t="s">
        <v>108</v>
      </c>
      <c r="I1" s="17" t="s">
        <v>110</v>
      </c>
      <c r="J1" s="17" t="s">
        <v>111</v>
      </c>
    </row>
    <row r="2" spans="1:18" x14ac:dyDescent="0.25">
      <c r="B2" s="21" t="s">
        <v>114</v>
      </c>
      <c r="C2" s="22" t="str">
        <f>IF(COUNTIFS($F:$F,R_Product,$G:$G,R_Date)&gt;0,"Combined","")</f>
        <v>Combined</v>
      </c>
      <c r="E2" s="22" t="str">
        <f>F2&amp;"_"&amp;G2&amp;"_"&amp;COUNTIFS($F$1:$F2, $F2, $G$1:$G2, $G2)</f>
        <v>Prescribed DA 1-4 (1PM-9PM)_44483_1</v>
      </c>
      <c r="F2" t="s">
        <v>214</v>
      </c>
      <c r="G2" s="18">
        <v>44483</v>
      </c>
      <c r="H2" s="22" t="str">
        <f t="shared" ref="H2:H14" si="0">"HE-"&amp;I2&amp;" to HE-"&amp;J2</f>
        <v>HE-17 to HE-20</v>
      </c>
      <c r="I2" s="24">
        <v>17</v>
      </c>
      <c r="J2" s="24">
        <v>20</v>
      </c>
      <c r="M2" s="19"/>
      <c r="N2" s="19"/>
      <c r="R2" s="24"/>
    </row>
    <row r="3" spans="1:18" x14ac:dyDescent="0.25">
      <c r="B3" s="99">
        <v>44446</v>
      </c>
      <c r="C3" s="22" t="str">
        <f>IFERROR(VLOOKUP(R_Product&amp;"_"&amp;R_Date&amp;"_1",$E:$J, 4, FALSE), "")</f>
        <v>HE-18 to HE-20</v>
      </c>
      <c r="E3" s="22" t="str">
        <f>F3&amp;"_"&amp;G3&amp;"_"&amp;COUNTIFS($F$1:$F3, $F3, $G$1:$G3, $G3)</f>
        <v>Prescribed DA 1-4 (1PM-9PM)_44473_1</v>
      </c>
      <c r="F3" t="s">
        <v>214</v>
      </c>
      <c r="G3" s="18">
        <v>44473</v>
      </c>
      <c r="H3" s="22" t="str">
        <f t="shared" si="0"/>
        <v>HE-18 to HE-20</v>
      </c>
      <c r="I3" s="24">
        <v>18</v>
      </c>
      <c r="J3" s="24">
        <v>20</v>
      </c>
      <c r="M3" s="19"/>
      <c r="N3" s="19"/>
      <c r="R3" s="24"/>
    </row>
    <row r="4" spans="1:18" x14ac:dyDescent="0.25">
      <c r="B4" s="99">
        <v>44447</v>
      </c>
      <c r="C4" s="22" t="str">
        <f>IFERROR(VLOOKUP(R_Product&amp;"_"&amp;R_Date&amp;"_2",$E:$J, 4, FALSE), "")</f>
        <v/>
      </c>
      <c r="E4" s="22" t="str">
        <f>F4&amp;"_"&amp;G4&amp;"_"&amp;COUNTIFS($F$1:$F4, $F4, $G$1:$G4, $G4)</f>
        <v>Prescribed DA 1-4 (1PM-9PM)_44484_1</v>
      </c>
      <c r="F4" t="s">
        <v>214</v>
      </c>
      <c r="G4" s="18">
        <v>44484</v>
      </c>
      <c r="H4" s="22" t="str">
        <f t="shared" si="0"/>
        <v>HE-18 to HE-20</v>
      </c>
      <c r="I4" s="24">
        <v>18</v>
      </c>
      <c r="J4" s="24">
        <v>20</v>
      </c>
      <c r="M4" s="19"/>
      <c r="N4" s="19"/>
      <c r="R4" s="24"/>
    </row>
    <row r="5" spans="1:18" x14ac:dyDescent="0.25">
      <c r="B5" s="99">
        <v>44448</v>
      </c>
      <c r="C5" s="22" t="str">
        <f>IFERROR(VLOOKUP(R_Product&amp;"_"&amp;R_Date&amp;"_3",$E:$J, 4, FALSE), "")</f>
        <v/>
      </c>
      <c r="E5" s="22" t="str">
        <f>F5&amp;"_"&amp;G5&amp;"_"&amp;COUNTIFS($F$1:$F5, $F5, $G$1:$G5, $G5)</f>
        <v>Prescribed DA 1-4 (1PM-9PM)_44470_1</v>
      </c>
      <c r="F5" t="s">
        <v>214</v>
      </c>
      <c r="G5" s="18">
        <v>44470</v>
      </c>
      <c r="H5" s="22" t="str">
        <f t="shared" si="0"/>
        <v>HE-19 to HE-19</v>
      </c>
      <c r="I5" s="24">
        <v>19</v>
      </c>
      <c r="J5" s="24">
        <v>19</v>
      </c>
      <c r="M5" s="19"/>
      <c r="N5" s="19"/>
      <c r="R5" s="24"/>
    </row>
    <row r="6" spans="1:18" x14ac:dyDescent="0.25">
      <c r="B6" s="99">
        <v>44452</v>
      </c>
      <c r="C6" s="22" t="str">
        <f>IFERROR(VLOOKUP(R_Product&amp;"_"&amp;R_Date&amp;"_4",$E:$J, 4, FALSE), "")</f>
        <v/>
      </c>
      <c r="E6" s="22" t="str">
        <f>F6&amp;"_"&amp;G6&amp;"_"&amp;COUNTIFS($F$1:$F6, $F6, $G$1:$G6, $G6)</f>
        <v>Prescribed DA 1-4 (1PM-9PM)_44474_1</v>
      </c>
      <c r="F6" t="s">
        <v>214</v>
      </c>
      <c r="G6" s="18">
        <v>44474</v>
      </c>
      <c r="H6" s="22" t="str">
        <f t="shared" si="0"/>
        <v>HE-19 to HE-19</v>
      </c>
      <c r="I6" s="24">
        <v>19</v>
      </c>
      <c r="J6" s="24">
        <v>19</v>
      </c>
      <c r="M6" s="19"/>
      <c r="N6" s="19"/>
      <c r="R6" s="24"/>
    </row>
    <row r="7" spans="1:18" x14ac:dyDescent="0.25">
      <c r="B7" s="99">
        <v>44453</v>
      </c>
      <c r="E7" s="22" t="str">
        <f>F7&amp;"_"&amp;G7&amp;"_"&amp;COUNTIFS($F$1:$F7, $F7, $G$1:$G7, $G7)</f>
        <v>Prescribed DA 1-4 (1PM-9PM)_44475_1</v>
      </c>
      <c r="F7" t="s">
        <v>214</v>
      </c>
      <c r="G7" s="18">
        <v>44475</v>
      </c>
      <c r="H7" s="22" t="str">
        <f t="shared" si="0"/>
        <v>HE-19 to HE-19</v>
      </c>
      <c r="I7" s="24">
        <v>19</v>
      </c>
      <c r="J7" s="24">
        <v>19</v>
      </c>
      <c r="M7" s="19"/>
      <c r="N7" s="19"/>
      <c r="R7" s="24"/>
    </row>
    <row r="8" spans="1:18" x14ac:dyDescent="0.25">
      <c r="B8" s="99">
        <v>44454</v>
      </c>
      <c r="E8" s="22" t="str">
        <f>F8&amp;"_"&amp;G8&amp;"_"&amp;COUNTIFS($F$1:$F8, $F8, $G$1:$G8, $G8)</f>
        <v>Prescribed DA 1-4 (1PM-9PM)_44453_1</v>
      </c>
      <c r="F8" t="s">
        <v>214</v>
      </c>
      <c r="G8" s="18">
        <v>44453</v>
      </c>
      <c r="H8" s="22" t="str">
        <f t="shared" si="0"/>
        <v>HE-18 to HE-19</v>
      </c>
      <c r="I8" s="24">
        <v>18</v>
      </c>
      <c r="J8" s="24">
        <v>19</v>
      </c>
      <c r="M8" s="19"/>
      <c r="N8" s="19"/>
      <c r="R8" s="24"/>
    </row>
    <row r="9" spans="1:18" x14ac:dyDescent="0.25">
      <c r="B9" s="99">
        <v>44470</v>
      </c>
      <c r="E9" s="22" t="str">
        <f>F9&amp;"_"&amp;G9&amp;"_"&amp;COUNTIFS($F$1:$F9, $F9, $G$1:$G9, $G9)</f>
        <v>Prescribed DA 1-4 (1PM-9PM)_44446_1</v>
      </c>
      <c r="F9" t="s">
        <v>214</v>
      </c>
      <c r="G9" s="18">
        <v>44446</v>
      </c>
      <c r="H9" s="22" t="str">
        <f t="shared" si="0"/>
        <v>HE-18 to HE-21</v>
      </c>
      <c r="I9" s="24">
        <v>18</v>
      </c>
      <c r="J9" s="24">
        <v>21</v>
      </c>
      <c r="M9" s="19"/>
      <c r="N9" s="19"/>
      <c r="R9" s="24"/>
    </row>
    <row r="10" spans="1:18" x14ac:dyDescent="0.25">
      <c r="B10" s="99">
        <v>44473</v>
      </c>
      <c r="E10" s="22" t="str">
        <f>F10&amp;"_"&amp;G10&amp;"_"&amp;COUNTIFS($F$1:$F10, $F10, $G$1:$G10, $G10)</f>
        <v>Prescribed DA 1-4 (1PM-9PM)_44447_1</v>
      </c>
      <c r="F10" t="s">
        <v>214</v>
      </c>
      <c r="G10" s="18">
        <v>44447</v>
      </c>
      <c r="H10" s="22" t="str">
        <f t="shared" si="0"/>
        <v>HE-18 to HE-21</v>
      </c>
      <c r="I10" s="24">
        <v>18</v>
      </c>
      <c r="J10" s="24">
        <v>21</v>
      </c>
      <c r="M10" s="19"/>
      <c r="N10" s="19"/>
      <c r="R10" s="24"/>
    </row>
    <row r="11" spans="1:18" x14ac:dyDescent="0.25">
      <c r="B11" s="99">
        <v>44474</v>
      </c>
      <c r="E11" s="22" t="str">
        <f>F11&amp;"_"&amp;G11&amp;"_"&amp;COUNTIFS($F$1:$F11, $F11, $G$1:$G11, $G11)</f>
        <v>Prescribed DA 1-4 (1PM-9PM)_44448_1</v>
      </c>
      <c r="F11" t="s">
        <v>214</v>
      </c>
      <c r="G11" s="18">
        <v>44448</v>
      </c>
      <c r="H11" s="22" t="str">
        <f t="shared" si="0"/>
        <v>HE-18 to HE-21</v>
      </c>
      <c r="I11" s="24">
        <v>18</v>
      </c>
      <c r="J11" s="24">
        <v>21</v>
      </c>
      <c r="M11" s="19"/>
      <c r="N11" s="19"/>
      <c r="R11" s="24"/>
    </row>
    <row r="12" spans="1:18" x14ac:dyDescent="0.25">
      <c r="B12" s="99">
        <v>44475</v>
      </c>
      <c r="E12" s="22" t="str">
        <f>F12&amp;"_"&amp;G12&amp;"_"&amp;COUNTIFS($F$1:$F12, $F12, $G$1:$G12, $G12)</f>
        <v>Prescribed DA 1-4 (1PM-9PM)_44452_1</v>
      </c>
      <c r="F12" t="s">
        <v>214</v>
      </c>
      <c r="G12" s="18">
        <v>44452</v>
      </c>
      <c r="H12" s="22" t="str">
        <f t="shared" si="0"/>
        <v>HE-19 to HE-20</v>
      </c>
      <c r="I12" s="24">
        <v>19</v>
      </c>
      <c r="J12" s="24">
        <v>20</v>
      </c>
      <c r="M12" s="19"/>
      <c r="N12" s="19"/>
      <c r="R12" s="24"/>
    </row>
    <row r="13" spans="1:18" x14ac:dyDescent="0.25">
      <c r="A13" s="19"/>
      <c r="B13" s="99">
        <v>44483</v>
      </c>
      <c r="E13" s="22" t="str">
        <f>F13&amp;"_"&amp;G13&amp;"_"&amp;COUNTIFS($F$1:$F13, $F13, $G$1:$G13, $G13)</f>
        <v>Prescribed DA 1-4 (1PM-9PM)_44454_1</v>
      </c>
      <c r="F13" t="s">
        <v>214</v>
      </c>
      <c r="G13" s="18">
        <v>44454</v>
      </c>
      <c r="H13" s="22" t="str">
        <f t="shared" si="0"/>
        <v>HE-19 to HE-20</v>
      </c>
      <c r="I13" s="24">
        <v>19</v>
      </c>
      <c r="J13" s="24">
        <v>20</v>
      </c>
      <c r="M13" s="19"/>
      <c r="N13" s="19"/>
      <c r="R13" s="24"/>
    </row>
    <row r="14" spans="1:18" x14ac:dyDescent="0.25">
      <c r="A14" s="19"/>
      <c r="B14" s="99">
        <v>44484</v>
      </c>
      <c r="E14" s="22" t="str">
        <f>F14&amp;"_"&amp;G14&amp;"_"&amp;COUNTIFS($F$1:$F14, $F14, $G$1:$G14, $G14)</f>
        <v>Prescribed DA 1-4 (1PM-9PM)_Average Event Day_1</v>
      </c>
      <c r="F14" t="s">
        <v>214</v>
      </c>
      <c r="G14" s="19" t="s">
        <v>114</v>
      </c>
      <c r="H14" s="22" t="str">
        <f t="shared" si="0"/>
        <v>HE-20 to HE-20</v>
      </c>
      <c r="I14" s="24">
        <v>20</v>
      </c>
      <c r="J14" s="24">
        <v>20</v>
      </c>
      <c r="M14" s="19"/>
      <c r="N14" s="19"/>
      <c r="R14" s="24"/>
    </row>
    <row r="15" spans="1:18" x14ac:dyDescent="0.25">
      <c r="A15" s="19"/>
      <c r="B15" s="19"/>
      <c r="E15" s="35"/>
      <c r="G15" s="19"/>
      <c r="H15" s="35"/>
      <c r="M15" s="19"/>
      <c r="N15" s="19"/>
      <c r="R15" s="24"/>
    </row>
    <row r="16" spans="1:18" x14ac:dyDescent="0.25">
      <c r="A16" s="19"/>
      <c r="B16" s="19"/>
      <c r="E16" s="35"/>
      <c r="G16" s="19"/>
      <c r="H16" s="35"/>
      <c r="M16" s="19"/>
      <c r="N16" s="19"/>
      <c r="R16" s="24"/>
    </row>
    <row r="17" spans="1:17" x14ac:dyDescent="0.25">
      <c r="A17" s="19"/>
      <c r="B17" s="19"/>
      <c r="E17" s="35"/>
      <c r="G17" s="19"/>
      <c r="H17" s="35"/>
      <c r="M17" s="19"/>
      <c r="N17" s="19"/>
      <c r="P17"/>
      <c r="Q17"/>
    </row>
    <row r="18" spans="1:17" x14ac:dyDescent="0.25">
      <c r="A18" s="19"/>
      <c r="B18" s="19"/>
      <c r="E18" s="35"/>
      <c r="G18" s="19"/>
      <c r="H18" s="35"/>
      <c r="N18" s="19"/>
      <c r="P18"/>
      <c r="Q18"/>
    </row>
    <row r="19" spans="1:17" x14ac:dyDescent="0.25">
      <c r="A19" s="19"/>
      <c r="B19" s="19"/>
      <c r="E19" s="35"/>
      <c r="G19" s="19"/>
      <c r="H19" s="35"/>
      <c r="N19" s="19"/>
      <c r="P19"/>
      <c r="Q19"/>
    </row>
    <row r="20" spans="1:17" x14ac:dyDescent="0.25">
      <c r="A20" s="19"/>
      <c r="B20" s="19"/>
      <c r="E20" s="35"/>
      <c r="G20" s="19"/>
      <c r="H20" s="35"/>
      <c r="N20" s="19"/>
      <c r="P20"/>
      <c r="Q20"/>
    </row>
    <row r="21" spans="1:17" x14ac:dyDescent="0.25">
      <c r="A21" s="19"/>
      <c r="B21" s="19"/>
      <c r="E21" s="35"/>
      <c r="G21" s="19"/>
      <c r="H21" s="35"/>
      <c r="N21" s="19"/>
      <c r="P21"/>
      <c r="Q21"/>
    </row>
    <row r="22" spans="1:17" x14ac:dyDescent="0.25">
      <c r="A22" s="19"/>
      <c r="B22" s="19"/>
      <c r="E22" s="35"/>
      <c r="G22" s="19"/>
      <c r="H22" s="35"/>
      <c r="N22" s="19"/>
      <c r="P22"/>
      <c r="Q22"/>
    </row>
    <row r="23" spans="1:17" x14ac:dyDescent="0.25">
      <c r="A23" s="19"/>
      <c r="B23" s="19"/>
      <c r="E23" s="35"/>
      <c r="G23" s="18"/>
      <c r="H23" s="35"/>
      <c r="N23" s="19"/>
      <c r="P23"/>
      <c r="Q23"/>
    </row>
    <row r="24" spans="1:17" x14ac:dyDescent="0.25">
      <c r="A24" s="19"/>
      <c r="B24" s="19"/>
      <c r="E24" s="35"/>
      <c r="G24" s="18"/>
      <c r="H24" s="35"/>
      <c r="N24" s="19"/>
      <c r="P24"/>
      <c r="Q24"/>
    </row>
    <row r="25" spans="1:17" x14ac:dyDescent="0.25">
      <c r="G25" s="18"/>
      <c r="P25"/>
      <c r="Q25"/>
    </row>
    <row r="26" spans="1:17" x14ac:dyDescent="0.25">
      <c r="G26" s="18"/>
      <c r="P26"/>
      <c r="Q26"/>
    </row>
    <row r="27" spans="1:17" x14ac:dyDescent="0.25">
      <c r="G27" s="18"/>
      <c r="P27"/>
      <c r="Q27"/>
    </row>
    <row r="28" spans="1:17" x14ac:dyDescent="0.25">
      <c r="G28" s="18"/>
      <c r="P28"/>
      <c r="Q28"/>
    </row>
    <row r="29" spans="1:17" x14ac:dyDescent="0.25">
      <c r="G29" s="18"/>
      <c r="P29"/>
      <c r="Q29"/>
    </row>
    <row r="30" spans="1:17" x14ac:dyDescent="0.25">
      <c r="G30" s="18"/>
      <c r="P30"/>
      <c r="Q30"/>
    </row>
    <row r="31" spans="1:17" x14ac:dyDescent="0.25">
      <c r="G31" s="18"/>
      <c r="P31"/>
      <c r="Q31"/>
    </row>
    <row r="32" spans="1:17" x14ac:dyDescent="0.25">
      <c r="G32" s="18"/>
      <c r="P32"/>
      <c r="Q32"/>
    </row>
    <row r="33" spans="7:17" x14ac:dyDescent="0.25">
      <c r="G33" s="18"/>
      <c r="P33"/>
      <c r="Q33"/>
    </row>
    <row r="34" spans="7:17" x14ac:dyDescent="0.25">
      <c r="G34" s="18"/>
      <c r="P34"/>
      <c r="Q34"/>
    </row>
    <row r="35" spans="7:17" x14ac:dyDescent="0.25">
      <c r="P35"/>
      <c r="Q35"/>
    </row>
    <row r="36" spans="7:17" x14ac:dyDescent="0.25">
      <c r="P36"/>
      <c r="Q36"/>
    </row>
    <row r="37" spans="7:17" x14ac:dyDescent="0.25">
      <c r="P37"/>
      <c r="Q37"/>
    </row>
    <row r="38" spans="7:17" x14ac:dyDescent="0.25">
      <c r="P38"/>
      <c r="Q38"/>
    </row>
    <row r="39" spans="7:17" x14ac:dyDescent="0.25">
      <c r="P39"/>
      <c r="Q39"/>
    </row>
    <row r="40" spans="7:17" x14ac:dyDescent="0.25">
      <c r="P40"/>
      <c r="Q40"/>
    </row>
    <row r="41" spans="7:17" x14ac:dyDescent="0.25">
      <c r="P41"/>
      <c r="Q41"/>
    </row>
    <row r="42" spans="7:17" x14ac:dyDescent="0.25">
      <c r="P42"/>
      <c r="Q42"/>
    </row>
    <row r="43" spans="7:17" x14ac:dyDescent="0.25">
      <c r="P43"/>
      <c r="Q43"/>
    </row>
    <row r="44" spans="7:17" x14ac:dyDescent="0.25">
      <c r="P44"/>
      <c r="Q44"/>
    </row>
    <row r="45" spans="7:17" x14ac:dyDescent="0.25">
      <c r="P45"/>
      <c r="Q45"/>
    </row>
    <row r="46" spans="7:17" x14ac:dyDescent="0.25">
      <c r="P46"/>
      <c r="Q46"/>
    </row>
    <row r="47" spans="7:17" x14ac:dyDescent="0.25">
      <c r="P47"/>
      <c r="Q47"/>
    </row>
    <row r="48" spans="7:17" x14ac:dyDescent="0.25">
      <c r="P48"/>
      <c r="Q48"/>
    </row>
    <row r="49" spans="16:17" x14ac:dyDescent="0.25">
      <c r="P49"/>
      <c r="Q49"/>
    </row>
    <row r="50" spans="16:17" x14ac:dyDescent="0.25">
      <c r="P50"/>
      <c r="Q50"/>
    </row>
    <row r="51" spans="16:17" x14ac:dyDescent="0.25">
      <c r="P51"/>
      <c r="Q51"/>
    </row>
    <row r="52" spans="16:17" x14ac:dyDescent="0.25">
      <c r="P52"/>
      <c r="Q52"/>
    </row>
    <row r="53" spans="16:17" x14ac:dyDescent="0.25">
      <c r="P53"/>
      <c r="Q53"/>
    </row>
    <row r="54" spans="16:17" x14ac:dyDescent="0.25">
      <c r="P54"/>
      <c r="Q54"/>
    </row>
    <row r="55" spans="16:17" x14ac:dyDescent="0.25">
      <c r="P55"/>
      <c r="Q55"/>
    </row>
    <row r="56" spans="16:17" x14ac:dyDescent="0.25">
      <c r="P56"/>
      <c r="Q56"/>
    </row>
    <row r="57" spans="16:17" x14ac:dyDescent="0.25">
      <c r="P57"/>
      <c r="Q57"/>
    </row>
    <row r="58" spans="16:17" x14ac:dyDescent="0.25">
      <c r="P58"/>
      <c r="Q58"/>
    </row>
    <row r="59" spans="16:17" x14ac:dyDescent="0.25">
      <c r="P59"/>
      <c r="Q59"/>
    </row>
    <row r="60" spans="16:17" x14ac:dyDescent="0.25">
      <c r="P60"/>
      <c r="Q60"/>
    </row>
    <row r="61" spans="16:17" x14ac:dyDescent="0.25">
      <c r="P61"/>
      <c r="Q61"/>
    </row>
    <row r="62" spans="16:17" x14ac:dyDescent="0.25">
      <c r="P62"/>
      <c r="Q62"/>
    </row>
    <row r="63" spans="16:17" x14ac:dyDescent="0.25">
      <c r="P63"/>
      <c r="Q63"/>
    </row>
    <row r="64" spans="16:17" x14ac:dyDescent="0.25">
      <c r="P64"/>
      <c r="Q64"/>
    </row>
    <row r="65" spans="16:17" x14ac:dyDescent="0.25">
      <c r="P65"/>
      <c r="Q65"/>
    </row>
    <row r="66" spans="16:17" x14ac:dyDescent="0.25">
      <c r="P66"/>
      <c r="Q66"/>
    </row>
    <row r="67" spans="16:17" x14ac:dyDescent="0.25">
      <c r="P67"/>
      <c r="Q67"/>
    </row>
    <row r="68" spans="16:17" x14ac:dyDescent="0.25">
      <c r="P68"/>
      <c r="Q68"/>
    </row>
    <row r="69" spans="16:17" x14ac:dyDescent="0.25">
      <c r="P69"/>
      <c r="Q69"/>
    </row>
    <row r="70" spans="16:17" x14ac:dyDescent="0.25">
      <c r="P70"/>
      <c r="Q70"/>
    </row>
    <row r="71" spans="16:17" x14ac:dyDescent="0.25">
      <c r="P71"/>
      <c r="Q71"/>
    </row>
    <row r="72" spans="16:17" x14ac:dyDescent="0.25">
      <c r="P72"/>
      <c r="Q72"/>
    </row>
    <row r="73" spans="16:17" x14ac:dyDescent="0.25">
      <c r="P73"/>
      <c r="Q73"/>
    </row>
    <row r="74" spans="16:17" x14ac:dyDescent="0.25">
      <c r="P74"/>
      <c r="Q74"/>
    </row>
    <row r="75" spans="16:17" x14ac:dyDescent="0.25">
      <c r="P75"/>
      <c r="Q75"/>
    </row>
    <row r="76" spans="16:17" x14ac:dyDescent="0.25">
      <c r="P76"/>
      <c r="Q76"/>
    </row>
    <row r="77" spans="16:17" x14ac:dyDescent="0.25">
      <c r="P77"/>
      <c r="Q77"/>
    </row>
    <row r="78" spans="16:17" x14ac:dyDescent="0.25">
      <c r="P78"/>
      <c r="Q78"/>
    </row>
    <row r="79" spans="16:17" x14ac:dyDescent="0.25">
      <c r="P79"/>
      <c r="Q79"/>
    </row>
    <row r="80" spans="16:17" x14ac:dyDescent="0.25">
      <c r="P80"/>
      <c r="Q80"/>
    </row>
    <row r="81" spans="16:17" x14ac:dyDescent="0.25">
      <c r="P81"/>
      <c r="Q81"/>
    </row>
    <row r="82" spans="16:17" x14ac:dyDescent="0.25">
      <c r="P82"/>
      <c r="Q82"/>
    </row>
    <row r="83" spans="16:17" x14ac:dyDescent="0.25">
      <c r="P83"/>
      <c r="Q83"/>
    </row>
    <row r="84" spans="16:17" x14ac:dyDescent="0.25">
      <c r="P84"/>
      <c r="Q84"/>
    </row>
    <row r="85" spans="16:17" x14ac:dyDescent="0.25">
      <c r="P85"/>
      <c r="Q85"/>
    </row>
    <row r="86" spans="16:17" x14ac:dyDescent="0.25">
      <c r="P86"/>
      <c r="Q86"/>
    </row>
    <row r="87" spans="16:17" x14ac:dyDescent="0.25">
      <c r="P87"/>
      <c r="Q87"/>
    </row>
    <row r="88" spans="16:17" x14ac:dyDescent="0.25">
      <c r="P88"/>
      <c r="Q88"/>
    </row>
    <row r="89" spans="16:17" x14ac:dyDescent="0.25">
      <c r="P89"/>
      <c r="Q89"/>
    </row>
    <row r="90" spans="16:17" x14ac:dyDescent="0.25">
      <c r="P90"/>
      <c r="Q90"/>
    </row>
    <row r="91" spans="16:17" x14ac:dyDescent="0.25">
      <c r="P91"/>
      <c r="Q91"/>
    </row>
    <row r="92" spans="16:17" x14ac:dyDescent="0.25">
      <c r="P92"/>
      <c r="Q92"/>
    </row>
    <row r="93" spans="16:17" x14ac:dyDescent="0.25">
      <c r="P93"/>
      <c r="Q93"/>
    </row>
    <row r="94" spans="16:17" x14ac:dyDescent="0.25">
      <c r="P94"/>
      <c r="Q94"/>
    </row>
    <row r="95" spans="16:17" x14ac:dyDescent="0.25">
      <c r="P95"/>
      <c r="Q95"/>
    </row>
    <row r="96" spans="16:17" x14ac:dyDescent="0.25">
      <c r="P96"/>
      <c r="Q96"/>
    </row>
    <row r="97" spans="16:17" x14ac:dyDescent="0.25">
      <c r="P97"/>
      <c r="Q97"/>
    </row>
    <row r="98" spans="16:17" x14ac:dyDescent="0.25">
      <c r="P98"/>
      <c r="Q98"/>
    </row>
    <row r="99" spans="16:17" x14ac:dyDescent="0.25">
      <c r="P99"/>
      <c r="Q99"/>
    </row>
    <row r="100" spans="16:17" x14ac:dyDescent="0.25">
      <c r="P100"/>
      <c r="Q100"/>
    </row>
    <row r="101" spans="16:17" x14ac:dyDescent="0.25">
      <c r="P101"/>
      <c r="Q101"/>
    </row>
    <row r="102" spans="16:17" x14ac:dyDescent="0.25">
      <c r="P102"/>
      <c r="Q102"/>
    </row>
    <row r="103" spans="16:17" x14ac:dyDescent="0.25">
      <c r="P103"/>
      <c r="Q103"/>
    </row>
    <row r="104" spans="16:17" x14ac:dyDescent="0.25">
      <c r="P104"/>
      <c r="Q104"/>
    </row>
    <row r="105" spans="16:17" x14ac:dyDescent="0.25">
      <c r="P105"/>
      <c r="Q105"/>
    </row>
    <row r="106" spans="16:17" x14ac:dyDescent="0.25">
      <c r="P106"/>
      <c r="Q106"/>
    </row>
    <row r="107" spans="16:17" x14ac:dyDescent="0.25">
      <c r="P107"/>
      <c r="Q107"/>
    </row>
    <row r="108" spans="16:17" x14ac:dyDescent="0.25">
      <c r="P108"/>
      <c r="Q108"/>
    </row>
    <row r="109" spans="16:17" x14ac:dyDescent="0.25">
      <c r="P109"/>
      <c r="Q109"/>
    </row>
    <row r="110" spans="16:17" x14ac:dyDescent="0.25">
      <c r="P110"/>
      <c r="Q110"/>
    </row>
    <row r="111" spans="16:17" x14ac:dyDescent="0.25">
      <c r="P111"/>
      <c r="Q111"/>
    </row>
    <row r="112" spans="16:17" x14ac:dyDescent="0.25">
      <c r="P112"/>
      <c r="Q112"/>
    </row>
    <row r="113" spans="16:17" x14ac:dyDescent="0.25">
      <c r="P113"/>
      <c r="Q113"/>
    </row>
    <row r="114" spans="16:17" x14ac:dyDescent="0.25">
      <c r="P114"/>
      <c r="Q114"/>
    </row>
    <row r="115" spans="16:17" x14ac:dyDescent="0.25">
      <c r="P115"/>
      <c r="Q115"/>
    </row>
    <row r="116" spans="16:17" x14ac:dyDescent="0.25">
      <c r="P116"/>
      <c r="Q116"/>
    </row>
    <row r="117" spans="16:17" x14ac:dyDescent="0.25">
      <c r="P117"/>
      <c r="Q117"/>
    </row>
    <row r="118" spans="16:17" x14ac:dyDescent="0.25">
      <c r="P118"/>
      <c r="Q118"/>
    </row>
    <row r="119" spans="16:17" x14ac:dyDescent="0.25">
      <c r="P119"/>
      <c r="Q119"/>
    </row>
    <row r="120" spans="16:17" x14ac:dyDescent="0.25">
      <c r="P120"/>
      <c r="Q120"/>
    </row>
    <row r="121" spans="16:17" x14ac:dyDescent="0.25">
      <c r="P121"/>
      <c r="Q121"/>
    </row>
    <row r="122" spans="16:17" x14ac:dyDescent="0.25">
      <c r="P122"/>
      <c r="Q122"/>
    </row>
    <row r="123" spans="16:17" x14ac:dyDescent="0.25">
      <c r="P123"/>
      <c r="Q123"/>
    </row>
    <row r="124" spans="16:17" x14ac:dyDescent="0.25">
      <c r="P124"/>
      <c r="Q124"/>
    </row>
    <row r="125" spans="16:17" x14ac:dyDescent="0.25">
      <c r="P125"/>
      <c r="Q125"/>
    </row>
    <row r="126" spans="16:17" x14ac:dyDescent="0.25">
      <c r="P126"/>
      <c r="Q126"/>
    </row>
    <row r="127" spans="16:17" x14ac:dyDescent="0.25">
      <c r="P127"/>
      <c r="Q127"/>
    </row>
    <row r="128" spans="16:17" x14ac:dyDescent="0.25">
      <c r="P128"/>
      <c r="Q128"/>
    </row>
    <row r="129" spans="16:17" x14ac:dyDescent="0.25">
      <c r="P129"/>
      <c r="Q129"/>
    </row>
    <row r="130" spans="16:17" x14ac:dyDescent="0.25">
      <c r="P130"/>
      <c r="Q130"/>
    </row>
    <row r="131" spans="16:17" x14ac:dyDescent="0.25">
      <c r="P131"/>
      <c r="Q131"/>
    </row>
    <row r="132" spans="16:17" x14ac:dyDescent="0.25">
      <c r="P132"/>
      <c r="Q132"/>
    </row>
    <row r="133" spans="16:17" x14ac:dyDescent="0.25">
      <c r="P133"/>
      <c r="Q133"/>
    </row>
    <row r="134" spans="16:17" x14ac:dyDescent="0.25">
      <c r="P134"/>
      <c r="Q134"/>
    </row>
    <row r="135" spans="16:17" x14ac:dyDescent="0.25">
      <c r="P135"/>
      <c r="Q135"/>
    </row>
    <row r="136" spans="16:17" x14ac:dyDescent="0.25">
      <c r="P136"/>
      <c r="Q136"/>
    </row>
    <row r="137" spans="16:17" x14ac:dyDescent="0.25">
      <c r="P137"/>
      <c r="Q137"/>
    </row>
    <row r="138" spans="16:17" x14ac:dyDescent="0.25">
      <c r="P138"/>
      <c r="Q138"/>
    </row>
    <row r="139" spans="16:17" x14ac:dyDescent="0.25">
      <c r="P139"/>
      <c r="Q139"/>
    </row>
    <row r="140" spans="16:17" x14ac:dyDescent="0.25">
      <c r="P140"/>
      <c r="Q140"/>
    </row>
    <row r="141" spans="16:17" x14ac:dyDescent="0.25">
      <c r="P141"/>
      <c r="Q141"/>
    </row>
    <row r="142" spans="16:17" x14ac:dyDescent="0.25">
      <c r="P142"/>
      <c r="Q142"/>
    </row>
    <row r="143" spans="16:17" x14ac:dyDescent="0.25">
      <c r="P143"/>
      <c r="Q143"/>
    </row>
    <row r="144" spans="16:17" x14ac:dyDescent="0.25">
      <c r="P144"/>
      <c r="Q144"/>
    </row>
    <row r="145" spans="16:17" x14ac:dyDescent="0.25">
      <c r="P145"/>
      <c r="Q145"/>
    </row>
    <row r="146" spans="16:17" x14ac:dyDescent="0.25">
      <c r="P146"/>
      <c r="Q146"/>
    </row>
    <row r="147" spans="16:17" x14ac:dyDescent="0.25">
      <c r="P147"/>
      <c r="Q147"/>
    </row>
    <row r="148" spans="16:17" x14ac:dyDescent="0.25">
      <c r="P148"/>
      <c r="Q148"/>
    </row>
    <row r="149" spans="16:17" x14ac:dyDescent="0.25">
      <c r="P149"/>
      <c r="Q149"/>
    </row>
    <row r="150" spans="16:17" x14ac:dyDescent="0.25">
      <c r="P150"/>
      <c r="Q150"/>
    </row>
    <row r="151" spans="16:17" x14ac:dyDescent="0.25">
      <c r="P151"/>
      <c r="Q151"/>
    </row>
    <row r="152" spans="16:17" x14ac:dyDescent="0.25">
      <c r="P152"/>
      <c r="Q152"/>
    </row>
    <row r="153" spans="16:17" x14ac:dyDescent="0.25">
      <c r="P153"/>
      <c r="Q153"/>
    </row>
    <row r="154" spans="16:17" x14ac:dyDescent="0.25">
      <c r="P154"/>
      <c r="Q154"/>
    </row>
    <row r="155" spans="16:17" x14ac:dyDescent="0.25">
      <c r="P155"/>
      <c r="Q155"/>
    </row>
    <row r="156" spans="16:17" x14ac:dyDescent="0.25">
      <c r="P156"/>
      <c r="Q156"/>
    </row>
    <row r="157" spans="16:17" x14ac:dyDescent="0.25">
      <c r="P157"/>
      <c r="Q157"/>
    </row>
    <row r="158" spans="16:17" x14ac:dyDescent="0.25">
      <c r="P158"/>
      <c r="Q158"/>
    </row>
    <row r="159" spans="16:17" x14ac:dyDescent="0.25">
      <c r="P159"/>
      <c r="Q159"/>
    </row>
    <row r="160" spans="16:17" x14ac:dyDescent="0.25">
      <c r="P160"/>
      <c r="Q160"/>
    </row>
    <row r="161" spans="16:17" x14ac:dyDescent="0.25">
      <c r="P161"/>
      <c r="Q161"/>
    </row>
    <row r="162" spans="16:17" x14ac:dyDescent="0.25">
      <c r="P162"/>
      <c r="Q162"/>
    </row>
    <row r="163" spans="16:17" x14ac:dyDescent="0.25">
      <c r="P163"/>
      <c r="Q163"/>
    </row>
    <row r="164" spans="16:17" x14ac:dyDescent="0.25">
      <c r="P164"/>
      <c r="Q164"/>
    </row>
    <row r="165" spans="16:17" x14ac:dyDescent="0.25">
      <c r="P165"/>
      <c r="Q165"/>
    </row>
    <row r="166" spans="16:17" x14ac:dyDescent="0.25">
      <c r="P166"/>
      <c r="Q166"/>
    </row>
    <row r="167" spans="16:17" x14ac:dyDescent="0.25">
      <c r="P167"/>
      <c r="Q167"/>
    </row>
    <row r="168" spans="16:17" x14ac:dyDescent="0.25">
      <c r="P168"/>
      <c r="Q168"/>
    </row>
    <row r="169" spans="16:17" x14ac:dyDescent="0.25">
      <c r="P169"/>
      <c r="Q169"/>
    </row>
    <row r="170" spans="16:17" x14ac:dyDescent="0.25">
      <c r="P170"/>
      <c r="Q170"/>
    </row>
    <row r="171" spans="16:17" x14ac:dyDescent="0.25">
      <c r="P171"/>
      <c r="Q171"/>
    </row>
    <row r="172" spans="16:17" x14ac:dyDescent="0.25">
      <c r="P172"/>
      <c r="Q172"/>
    </row>
    <row r="173" spans="16:17" x14ac:dyDescent="0.25">
      <c r="P173"/>
      <c r="Q173"/>
    </row>
    <row r="174" spans="16:17" x14ac:dyDescent="0.25">
      <c r="P174"/>
      <c r="Q174"/>
    </row>
    <row r="175" spans="16:17" x14ac:dyDescent="0.25">
      <c r="P175"/>
      <c r="Q175"/>
    </row>
    <row r="176" spans="16:17" x14ac:dyDescent="0.25">
      <c r="P176"/>
      <c r="Q176"/>
    </row>
    <row r="177" spans="16:17" x14ac:dyDescent="0.25">
      <c r="P177"/>
      <c r="Q177"/>
    </row>
    <row r="178" spans="16:17" x14ac:dyDescent="0.25">
      <c r="P178"/>
      <c r="Q178"/>
    </row>
    <row r="179" spans="16:17" x14ac:dyDescent="0.25">
      <c r="P179"/>
      <c r="Q179"/>
    </row>
    <row r="180" spans="16:17" x14ac:dyDescent="0.25">
      <c r="P180"/>
      <c r="Q180"/>
    </row>
    <row r="181" spans="16:17" x14ac:dyDescent="0.25">
      <c r="P181"/>
      <c r="Q181"/>
    </row>
    <row r="182" spans="16:17" x14ac:dyDescent="0.25">
      <c r="P182"/>
      <c r="Q182"/>
    </row>
    <row r="183" spans="16:17" x14ac:dyDescent="0.25">
      <c r="P183"/>
      <c r="Q183"/>
    </row>
    <row r="184" spans="16:17" x14ac:dyDescent="0.25">
      <c r="P184"/>
      <c r="Q184"/>
    </row>
    <row r="185" spans="16:17" x14ac:dyDescent="0.25">
      <c r="P185"/>
      <c r="Q185"/>
    </row>
    <row r="186" spans="16:17" x14ac:dyDescent="0.25">
      <c r="P186"/>
      <c r="Q186"/>
    </row>
    <row r="187" spans="16:17" x14ac:dyDescent="0.25">
      <c r="P187"/>
      <c r="Q187"/>
    </row>
    <row r="188" spans="16:17" x14ac:dyDescent="0.25">
      <c r="P188"/>
      <c r="Q188"/>
    </row>
    <row r="189" spans="16:17" x14ac:dyDescent="0.25">
      <c r="P189"/>
      <c r="Q189"/>
    </row>
    <row r="190" spans="16:17" x14ac:dyDescent="0.25">
      <c r="P190"/>
      <c r="Q190"/>
    </row>
    <row r="191" spans="16:17" x14ac:dyDescent="0.25">
      <c r="P191"/>
      <c r="Q191"/>
    </row>
    <row r="192" spans="16:17" x14ac:dyDescent="0.25">
      <c r="P192"/>
      <c r="Q192"/>
    </row>
    <row r="193" spans="16:17" x14ac:dyDescent="0.25">
      <c r="P193"/>
      <c r="Q193"/>
    </row>
    <row r="194" spans="16:17" x14ac:dyDescent="0.25">
      <c r="P194"/>
      <c r="Q194"/>
    </row>
    <row r="195" spans="16:17" x14ac:dyDescent="0.25">
      <c r="P195"/>
      <c r="Q195"/>
    </row>
    <row r="196" spans="16:17" x14ac:dyDescent="0.25">
      <c r="P196"/>
      <c r="Q196"/>
    </row>
    <row r="197" spans="16:17" x14ac:dyDescent="0.25">
      <c r="P197"/>
      <c r="Q197"/>
    </row>
    <row r="198" spans="16:17" x14ac:dyDescent="0.25">
      <c r="P198"/>
      <c r="Q198"/>
    </row>
    <row r="199" spans="16:17" x14ac:dyDescent="0.25">
      <c r="P199"/>
      <c r="Q199"/>
    </row>
    <row r="200" spans="16:17" x14ac:dyDescent="0.25">
      <c r="P200"/>
      <c r="Q200"/>
    </row>
    <row r="201" spans="16:17" x14ac:dyDescent="0.25">
      <c r="P201"/>
      <c r="Q201"/>
    </row>
    <row r="202" spans="16:17" x14ac:dyDescent="0.25">
      <c r="P202"/>
      <c r="Q202"/>
    </row>
    <row r="203" spans="16:17" x14ac:dyDescent="0.25">
      <c r="P203"/>
      <c r="Q203"/>
    </row>
    <row r="204" spans="16:17" x14ac:dyDescent="0.25">
      <c r="P204"/>
      <c r="Q204"/>
    </row>
    <row r="205" spans="16:17" x14ac:dyDescent="0.25">
      <c r="P205"/>
      <c r="Q205"/>
    </row>
    <row r="206" spans="16:17" x14ac:dyDescent="0.25">
      <c r="P206"/>
      <c r="Q206"/>
    </row>
    <row r="207" spans="16:17" x14ac:dyDescent="0.25">
      <c r="P207"/>
      <c r="Q207"/>
    </row>
    <row r="208" spans="16:17" x14ac:dyDescent="0.25">
      <c r="P208"/>
      <c r="Q208"/>
    </row>
    <row r="209" spans="16:17" x14ac:dyDescent="0.25">
      <c r="P209"/>
      <c r="Q209"/>
    </row>
    <row r="210" spans="16:17" x14ac:dyDescent="0.25">
      <c r="P210"/>
      <c r="Q210"/>
    </row>
    <row r="211" spans="16:17" x14ac:dyDescent="0.25">
      <c r="P211"/>
      <c r="Q211"/>
    </row>
    <row r="212" spans="16:17" x14ac:dyDescent="0.25">
      <c r="P212"/>
      <c r="Q212"/>
    </row>
    <row r="213" spans="16:17" x14ac:dyDescent="0.25">
      <c r="P213"/>
      <c r="Q213"/>
    </row>
    <row r="214" spans="16:17" x14ac:dyDescent="0.25">
      <c r="P214"/>
      <c r="Q214"/>
    </row>
    <row r="215" spans="16:17" x14ac:dyDescent="0.25">
      <c r="P215"/>
      <c r="Q215"/>
    </row>
    <row r="216" spans="16:17" x14ac:dyDescent="0.25">
      <c r="P216"/>
      <c r="Q216"/>
    </row>
    <row r="217" spans="16:17" x14ac:dyDescent="0.25">
      <c r="P217"/>
      <c r="Q217"/>
    </row>
    <row r="218" spans="16:17" x14ac:dyDescent="0.25">
      <c r="P218"/>
      <c r="Q218"/>
    </row>
    <row r="219" spans="16:17" x14ac:dyDescent="0.25">
      <c r="P219"/>
      <c r="Q219"/>
    </row>
    <row r="220" spans="16:17" x14ac:dyDescent="0.25">
      <c r="P220"/>
      <c r="Q220"/>
    </row>
    <row r="221" spans="16:17" x14ac:dyDescent="0.25">
      <c r="P221"/>
      <c r="Q221"/>
    </row>
    <row r="222" spans="16:17" x14ac:dyDescent="0.25">
      <c r="P222"/>
      <c r="Q222"/>
    </row>
    <row r="223" spans="16:17" x14ac:dyDescent="0.25">
      <c r="P223"/>
      <c r="Q223"/>
    </row>
    <row r="224" spans="16:17" x14ac:dyDescent="0.25">
      <c r="P224"/>
      <c r="Q224"/>
    </row>
    <row r="225" spans="16:17" x14ac:dyDescent="0.25">
      <c r="P225"/>
      <c r="Q225"/>
    </row>
    <row r="226" spans="16:17" x14ac:dyDescent="0.25">
      <c r="P226"/>
      <c r="Q226"/>
    </row>
    <row r="227" spans="16:17" x14ac:dyDescent="0.25">
      <c r="P227"/>
      <c r="Q227"/>
    </row>
    <row r="228" spans="16:17" x14ac:dyDescent="0.25">
      <c r="P228"/>
      <c r="Q228"/>
    </row>
    <row r="229" spans="16:17" x14ac:dyDescent="0.25">
      <c r="P229"/>
      <c r="Q229"/>
    </row>
    <row r="230" spans="16:17" x14ac:dyDescent="0.25">
      <c r="P230"/>
      <c r="Q230"/>
    </row>
    <row r="231" spans="16:17" x14ac:dyDescent="0.25">
      <c r="P231"/>
      <c r="Q231"/>
    </row>
    <row r="232" spans="16:17" x14ac:dyDescent="0.25">
      <c r="P232"/>
      <c r="Q232"/>
    </row>
    <row r="233" spans="16:17" x14ac:dyDescent="0.25">
      <c r="P233"/>
      <c r="Q233"/>
    </row>
    <row r="234" spans="16:17" x14ac:dyDescent="0.25">
      <c r="P234"/>
      <c r="Q234"/>
    </row>
    <row r="235" spans="16:17" x14ac:dyDescent="0.25">
      <c r="P235"/>
      <c r="Q235"/>
    </row>
    <row r="236" spans="16:17" x14ac:dyDescent="0.25">
      <c r="P236"/>
      <c r="Q236"/>
    </row>
    <row r="237" spans="16:17" x14ac:dyDescent="0.25">
      <c r="P237"/>
      <c r="Q237"/>
    </row>
    <row r="238" spans="16:17" x14ac:dyDescent="0.25">
      <c r="P238"/>
      <c r="Q238"/>
    </row>
    <row r="239" spans="16:17" x14ac:dyDescent="0.25">
      <c r="P239"/>
      <c r="Q239"/>
    </row>
    <row r="240" spans="16:17" x14ac:dyDescent="0.25">
      <c r="P240"/>
      <c r="Q240"/>
    </row>
    <row r="241" spans="16:17" x14ac:dyDescent="0.25">
      <c r="P241"/>
      <c r="Q241"/>
    </row>
    <row r="242" spans="16:17" x14ac:dyDescent="0.25">
      <c r="P242"/>
      <c r="Q242"/>
    </row>
    <row r="243" spans="16:17" x14ac:dyDescent="0.25">
      <c r="P243"/>
      <c r="Q243"/>
    </row>
    <row r="244" spans="16:17" x14ac:dyDescent="0.25">
      <c r="P244"/>
      <c r="Q244"/>
    </row>
    <row r="245" spans="16:17" x14ac:dyDescent="0.25">
      <c r="P245"/>
      <c r="Q245"/>
    </row>
    <row r="246" spans="16:17" x14ac:dyDescent="0.25">
      <c r="P246"/>
      <c r="Q246"/>
    </row>
    <row r="247" spans="16:17" x14ac:dyDescent="0.25">
      <c r="P247"/>
      <c r="Q247"/>
    </row>
    <row r="248" spans="16:17" x14ac:dyDescent="0.25">
      <c r="P248"/>
      <c r="Q248"/>
    </row>
    <row r="249" spans="16:17" x14ac:dyDescent="0.25">
      <c r="P249"/>
      <c r="Q249"/>
    </row>
    <row r="250" spans="16:17" x14ac:dyDescent="0.25">
      <c r="P250"/>
      <c r="Q250"/>
    </row>
    <row r="251" spans="16:17" x14ac:dyDescent="0.25">
      <c r="P251"/>
      <c r="Q251"/>
    </row>
    <row r="252" spans="16:17" x14ac:dyDescent="0.25">
      <c r="P252"/>
      <c r="Q252"/>
    </row>
    <row r="253" spans="16:17" x14ac:dyDescent="0.25">
      <c r="P253"/>
      <c r="Q253"/>
    </row>
    <row r="254" spans="16:17" x14ac:dyDescent="0.25">
      <c r="P254"/>
      <c r="Q254"/>
    </row>
    <row r="255" spans="16:17" x14ac:dyDescent="0.25">
      <c r="P255"/>
      <c r="Q255"/>
    </row>
    <row r="256" spans="16:17" x14ac:dyDescent="0.25">
      <c r="P256"/>
      <c r="Q256"/>
    </row>
    <row r="257" spans="16:17" x14ac:dyDescent="0.25">
      <c r="P257"/>
      <c r="Q257"/>
    </row>
    <row r="258" spans="16:17" x14ac:dyDescent="0.25">
      <c r="P258"/>
      <c r="Q258"/>
    </row>
    <row r="259" spans="16:17" x14ac:dyDescent="0.25">
      <c r="P259"/>
      <c r="Q259"/>
    </row>
    <row r="260" spans="16:17" x14ac:dyDescent="0.25">
      <c r="P260"/>
      <c r="Q260"/>
    </row>
    <row r="261" spans="16:17" x14ac:dyDescent="0.25">
      <c r="P261"/>
      <c r="Q261"/>
    </row>
    <row r="262" spans="16:17" x14ac:dyDescent="0.25">
      <c r="P262"/>
      <c r="Q262"/>
    </row>
    <row r="263" spans="16:17" x14ac:dyDescent="0.25">
      <c r="P263"/>
      <c r="Q263"/>
    </row>
    <row r="264" spans="16:17" x14ac:dyDescent="0.25">
      <c r="P264"/>
      <c r="Q264"/>
    </row>
    <row r="265" spans="16:17" x14ac:dyDescent="0.25">
      <c r="P265"/>
      <c r="Q265"/>
    </row>
    <row r="266" spans="16:17" x14ac:dyDescent="0.25">
      <c r="P266"/>
      <c r="Q266"/>
    </row>
    <row r="267" spans="16:17" x14ac:dyDescent="0.25">
      <c r="P267"/>
      <c r="Q267"/>
    </row>
    <row r="268" spans="16:17" x14ac:dyDescent="0.25">
      <c r="P268"/>
      <c r="Q268"/>
    </row>
    <row r="269" spans="16:17" x14ac:dyDescent="0.25">
      <c r="P269"/>
      <c r="Q269"/>
    </row>
    <row r="270" spans="16:17" x14ac:dyDescent="0.25">
      <c r="P270"/>
      <c r="Q270"/>
    </row>
    <row r="271" spans="16:17" x14ac:dyDescent="0.25">
      <c r="P271"/>
      <c r="Q271"/>
    </row>
    <row r="272" spans="16:17" x14ac:dyDescent="0.25">
      <c r="P272"/>
      <c r="Q272"/>
    </row>
    <row r="273" spans="16:17" x14ac:dyDescent="0.25">
      <c r="P273"/>
      <c r="Q273"/>
    </row>
    <row r="274" spans="16:17" x14ac:dyDescent="0.25">
      <c r="P274"/>
      <c r="Q274"/>
    </row>
    <row r="275" spans="16:17" x14ac:dyDescent="0.25">
      <c r="P275"/>
      <c r="Q275"/>
    </row>
    <row r="276" spans="16:17" x14ac:dyDescent="0.25">
      <c r="P276"/>
      <c r="Q276"/>
    </row>
    <row r="277" spans="16:17" x14ac:dyDescent="0.25">
      <c r="P277"/>
      <c r="Q277"/>
    </row>
    <row r="278" spans="16:17" x14ac:dyDescent="0.25">
      <c r="P278"/>
      <c r="Q278"/>
    </row>
    <row r="279" spans="16:17" x14ac:dyDescent="0.25">
      <c r="P279"/>
      <c r="Q279"/>
    </row>
    <row r="280" spans="16:17" x14ac:dyDescent="0.25">
      <c r="P280"/>
      <c r="Q280"/>
    </row>
    <row r="281" spans="16:17" x14ac:dyDescent="0.25">
      <c r="P281"/>
      <c r="Q281"/>
    </row>
    <row r="282" spans="16:17" x14ac:dyDescent="0.25">
      <c r="P282"/>
      <c r="Q282"/>
    </row>
    <row r="283" spans="16:17" x14ac:dyDescent="0.25">
      <c r="P283"/>
      <c r="Q283"/>
    </row>
    <row r="284" spans="16:17" x14ac:dyDescent="0.25">
      <c r="P284"/>
      <c r="Q284"/>
    </row>
    <row r="285" spans="16:17" x14ac:dyDescent="0.25">
      <c r="P285"/>
      <c r="Q285"/>
    </row>
    <row r="286" spans="16:17" x14ac:dyDescent="0.25">
      <c r="P286"/>
      <c r="Q286"/>
    </row>
    <row r="287" spans="16:17" x14ac:dyDescent="0.25">
      <c r="P287"/>
      <c r="Q287"/>
    </row>
    <row r="288" spans="16:17" x14ac:dyDescent="0.25">
      <c r="P288"/>
      <c r="Q288"/>
    </row>
    <row r="289" spans="16:17" x14ac:dyDescent="0.25">
      <c r="P289"/>
      <c r="Q289"/>
    </row>
    <row r="290" spans="16:17" x14ac:dyDescent="0.25">
      <c r="P290"/>
      <c r="Q290"/>
    </row>
    <row r="291" spans="16:17" x14ac:dyDescent="0.25">
      <c r="P291"/>
      <c r="Q291"/>
    </row>
    <row r="292" spans="16:17" x14ac:dyDescent="0.25">
      <c r="P292"/>
      <c r="Q292"/>
    </row>
    <row r="293" spans="16:17" x14ac:dyDescent="0.25">
      <c r="P293"/>
      <c r="Q293"/>
    </row>
    <row r="294" spans="16:17" x14ac:dyDescent="0.25">
      <c r="P294"/>
      <c r="Q294"/>
    </row>
    <row r="295" spans="16:17" x14ac:dyDescent="0.25">
      <c r="P295"/>
      <c r="Q295"/>
    </row>
    <row r="296" spans="16:17" x14ac:dyDescent="0.25">
      <c r="P296"/>
      <c r="Q296"/>
    </row>
    <row r="297" spans="16:17" x14ac:dyDescent="0.25">
      <c r="P297"/>
      <c r="Q297"/>
    </row>
    <row r="298" spans="16:17" x14ac:dyDescent="0.25">
      <c r="P298"/>
      <c r="Q298"/>
    </row>
    <row r="299" spans="16:17" x14ac:dyDescent="0.25">
      <c r="P299"/>
      <c r="Q299"/>
    </row>
    <row r="300" spans="16:17" x14ac:dyDescent="0.25">
      <c r="P300"/>
      <c r="Q300"/>
    </row>
    <row r="301" spans="16:17" x14ac:dyDescent="0.25">
      <c r="P301"/>
      <c r="Q301"/>
    </row>
    <row r="302" spans="16:17" x14ac:dyDescent="0.25">
      <c r="P302"/>
      <c r="Q302"/>
    </row>
    <row r="303" spans="16:17" x14ac:dyDescent="0.25">
      <c r="P303"/>
      <c r="Q303"/>
    </row>
    <row r="304" spans="16:17" x14ac:dyDescent="0.25">
      <c r="P304"/>
      <c r="Q304"/>
    </row>
    <row r="305" spans="16:17" x14ac:dyDescent="0.25">
      <c r="P305"/>
      <c r="Q305"/>
    </row>
    <row r="306" spans="16:17" x14ac:dyDescent="0.25">
      <c r="P306"/>
      <c r="Q306"/>
    </row>
    <row r="307" spans="16:17" x14ac:dyDescent="0.25">
      <c r="P307"/>
      <c r="Q307"/>
    </row>
    <row r="308" spans="16:17" x14ac:dyDescent="0.25">
      <c r="P308"/>
      <c r="Q308"/>
    </row>
    <row r="309" spans="16:17" x14ac:dyDescent="0.25">
      <c r="P309"/>
      <c r="Q309"/>
    </row>
    <row r="310" spans="16:17" x14ac:dyDescent="0.25">
      <c r="P310"/>
      <c r="Q310"/>
    </row>
    <row r="311" spans="16:17" x14ac:dyDescent="0.25">
      <c r="P311"/>
      <c r="Q311"/>
    </row>
    <row r="312" spans="16:17" x14ac:dyDescent="0.25">
      <c r="P312"/>
      <c r="Q312"/>
    </row>
    <row r="313" spans="16:17" x14ac:dyDescent="0.25">
      <c r="P313"/>
      <c r="Q313"/>
    </row>
    <row r="314" spans="16:17" x14ac:dyDescent="0.25">
      <c r="P314"/>
      <c r="Q314"/>
    </row>
    <row r="315" spans="16:17" x14ac:dyDescent="0.25">
      <c r="P315"/>
      <c r="Q315"/>
    </row>
    <row r="316" spans="16:17" x14ac:dyDescent="0.25">
      <c r="P316"/>
      <c r="Q316"/>
    </row>
    <row r="317" spans="16:17" x14ac:dyDescent="0.25">
      <c r="P317"/>
      <c r="Q317"/>
    </row>
    <row r="318" spans="16:17" x14ac:dyDescent="0.25">
      <c r="P318"/>
      <c r="Q318"/>
    </row>
    <row r="319" spans="16:17" x14ac:dyDescent="0.25">
      <c r="P319"/>
      <c r="Q319"/>
    </row>
    <row r="320" spans="16:17" x14ac:dyDescent="0.25">
      <c r="P320"/>
      <c r="Q320"/>
    </row>
    <row r="321" spans="16:17" x14ac:dyDescent="0.25">
      <c r="P321"/>
      <c r="Q321"/>
    </row>
    <row r="322" spans="16:17" x14ac:dyDescent="0.25">
      <c r="P322"/>
      <c r="Q322"/>
    </row>
    <row r="323" spans="16:17" x14ac:dyDescent="0.25">
      <c r="P323"/>
      <c r="Q323"/>
    </row>
    <row r="324" spans="16:17" x14ac:dyDescent="0.25">
      <c r="P324"/>
      <c r="Q324"/>
    </row>
    <row r="325" spans="16:17" x14ac:dyDescent="0.25">
      <c r="P325"/>
      <c r="Q325"/>
    </row>
    <row r="326" spans="16:17" x14ac:dyDescent="0.25">
      <c r="P326"/>
      <c r="Q326"/>
    </row>
    <row r="327" spans="16:17" x14ac:dyDescent="0.25">
      <c r="P327"/>
      <c r="Q327"/>
    </row>
    <row r="328" spans="16:17" x14ac:dyDescent="0.25">
      <c r="P328"/>
      <c r="Q328"/>
    </row>
    <row r="329" spans="16:17" x14ac:dyDescent="0.25">
      <c r="P329"/>
      <c r="Q329"/>
    </row>
    <row r="330" spans="16:17" x14ac:dyDescent="0.25">
      <c r="P330"/>
      <c r="Q330"/>
    </row>
    <row r="331" spans="16:17" x14ac:dyDescent="0.25">
      <c r="P331"/>
      <c r="Q331"/>
    </row>
    <row r="332" spans="16:17" x14ac:dyDescent="0.25">
      <c r="P332"/>
      <c r="Q332"/>
    </row>
    <row r="333" spans="16:17" x14ac:dyDescent="0.25">
      <c r="P333"/>
      <c r="Q333"/>
    </row>
    <row r="334" spans="16:17" x14ac:dyDescent="0.25">
      <c r="P334"/>
      <c r="Q334"/>
    </row>
    <row r="335" spans="16:17" x14ac:dyDescent="0.25">
      <c r="P335"/>
      <c r="Q335"/>
    </row>
    <row r="336" spans="16:17" x14ac:dyDescent="0.25">
      <c r="P336"/>
      <c r="Q336"/>
    </row>
    <row r="337" spans="16:17" x14ac:dyDescent="0.25">
      <c r="P337"/>
      <c r="Q337"/>
    </row>
    <row r="338" spans="16:17" x14ac:dyDescent="0.25">
      <c r="P338"/>
      <c r="Q338"/>
    </row>
    <row r="339" spans="16:17" x14ac:dyDescent="0.25">
      <c r="P339"/>
      <c r="Q339"/>
    </row>
    <row r="340" spans="16:17" x14ac:dyDescent="0.25">
      <c r="P340"/>
      <c r="Q340"/>
    </row>
    <row r="341" spans="16:17" x14ac:dyDescent="0.25">
      <c r="P341"/>
      <c r="Q341"/>
    </row>
    <row r="342" spans="16:17" x14ac:dyDescent="0.25">
      <c r="P342"/>
      <c r="Q342"/>
    </row>
    <row r="343" spans="16:17" x14ac:dyDescent="0.25">
      <c r="P343"/>
      <c r="Q343"/>
    </row>
    <row r="344" spans="16:17" x14ac:dyDescent="0.25">
      <c r="P344"/>
      <c r="Q344"/>
    </row>
    <row r="345" spans="16:17" x14ac:dyDescent="0.25">
      <c r="P345"/>
      <c r="Q345"/>
    </row>
    <row r="346" spans="16:17" x14ac:dyDescent="0.25">
      <c r="P346"/>
      <c r="Q346"/>
    </row>
    <row r="347" spans="16:17" x14ac:dyDescent="0.25">
      <c r="P347"/>
      <c r="Q347"/>
    </row>
    <row r="348" spans="16:17" x14ac:dyDescent="0.25">
      <c r="P348"/>
      <c r="Q348"/>
    </row>
    <row r="349" spans="16:17" x14ac:dyDescent="0.25">
      <c r="P349"/>
      <c r="Q349"/>
    </row>
    <row r="350" spans="16:17" x14ac:dyDescent="0.25">
      <c r="P350"/>
      <c r="Q350"/>
    </row>
    <row r="351" spans="16:17" x14ac:dyDescent="0.25">
      <c r="P351"/>
      <c r="Q351"/>
    </row>
    <row r="352" spans="16:17" x14ac:dyDescent="0.25">
      <c r="P352"/>
      <c r="Q352"/>
    </row>
    <row r="353" spans="16:17" x14ac:dyDescent="0.25">
      <c r="P353"/>
      <c r="Q353"/>
    </row>
    <row r="354" spans="16:17" x14ac:dyDescent="0.25">
      <c r="P354"/>
      <c r="Q354"/>
    </row>
    <row r="355" spans="16:17" x14ac:dyDescent="0.25">
      <c r="P355"/>
      <c r="Q355"/>
    </row>
    <row r="356" spans="16:17" x14ac:dyDescent="0.25">
      <c r="P356"/>
      <c r="Q356"/>
    </row>
    <row r="357" spans="16:17" x14ac:dyDescent="0.25">
      <c r="P357"/>
      <c r="Q357"/>
    </row>
    <row r="358" spans="16:17" x14ac:dyDescent="0.25">
      <c r="P358"/>
      <c r="Q358"/>
    </row>
    <row r="359" spans="16:17" x14ac:dyDescent="0.25">
      <c r="P359"/>
      <c r="Q359"/>
    </row>
    <row r="360" spans="16:17" x14ac:dyDescent="0.25">
      <c r="P360"/>
      <c r="Q360"/>
    </row>
    <row r="361" spans="16:17" x14ac:dyDescent="0.25">
      <c r="P361"/>
      <c r="Q361"/>
    </row>
    <row r="362" spans="16:17" x14ac:dyDescent="0.25">
      <c r="P362"/>
      <c r="Q362"/>
    </row>
    <row r="363" spans="16:17" x14ac:dyDescent="0.25">
      <c r="P363"/>
      <c r="Q363"/>
    </row>
    <row r="364" spans="16:17" x14ac:dyDescent="0.25">
      <c r="P364"/>
      <c r="Q364"/>
    </row>
    <row r="365" spans="16:17" x14ac:dyDescent="0.25">
      <c r="P365"/>
      <c r="Q365"/>
    </row>
    <row r="366" spans="16:17" x14ac:dyDescent="0.25">
      <c r="P366"/>
      <c r="Q366"/>
    </row>
    <row r="367" spans="16:17" x14ac:dyDescent="0.25">
      <c r="P367"/>
      <c r="Q367"/>
    </row>
    <row r="368" spans="16:17" x14ac:dyDescent="0.25">
      <c r="P368"/>
      <c r="Q368"/>
    </row>
    <row r="369" spans="16:17" x14ac:dyDescent="0.25">
      <c r="P369"/>
      <c r="Q369"/>
    </row>
    <row r="370" spans="16:17" x14ac:dyDescent="0.25">
      <c r="P370"/>
      <c r="Q370"/>
    </row>
    <row r="371" spans="16:17" x14ac:dyDescent="0.25">
      <c r="P371"/>
      <c r="Q371"/>
    </row>
    <row r="372" spans="16:17" x14ac:dyDescent="0.25">
      <c r="P372"/>
      <c r="Q372"/>
    </row>
    <row r="373" spans="16:17" x14ac:dyDescent="0.25">
      <c r="P373"/>
      <c r="Q373"/>
    </row>
    <row r="374" spans="16:17" x14ac:dyDescent="0.25">
      <c r="P374"/>
      <c r="Q374"/>
    </row>
    <row r="375" spans="16:17" x14ac:dyDescent="0.25">
      <c r="P375"/>
      <c r="Q375"/>
    </row>
    <row r="376" spans="16:17" x14ac:dyDescent="0.25">
      <c r="P376"/>
      <c r="Q376"/>
    </row>
    <row r="377" spans="16:17" x14ac:dyDescent="0.25">
      <c r="P377"/>
      <c r="Q377"/>
    </row>
    <row r="378" spans="16:17" x14ac:dyDescent="0.25">
      <c r="P378"/>
      <c r="Q378"/>
    </row>
    <row r="379" spans="16:17" x14ac:dyDescent="0.25">
      <c r="P379"/>
      <c r="Q379"/>
    </row>
    <row r="380" spans="16:17" x14ac:dyDescent="0.25">
      <c r="P380"/>
      <c r="Q380"/>
    </row>
    <row r="381" spans="16:17" x14ac:dyDescent="0.25">
      <c r="P381"/>
      <c r="Q381"/>
    </row>
    <row r="382" spans="16:17" x14ac:dyDescent="0.25">
      <c r="P382"/>
      <c r="Q382"/>
    </row>
    <row r="383" spans="16:17" x14ac:dyDescent="0.25">
      <c r="P383"/>
      <c r="Q383"/>
    </row>
    <row r="384" spans="16:17" x14ac:dyDescent="0.25">
      <c r="P384"/>
      <c r="Q384"/>
    </row>
    <row r="385" spans="16:17" x14ac:dyDescent="0.25">
      <c r="P385"/>
      <c r="Q385"/>
    </row>
    <row r="386" spans="16:17" x14ac:dyDescent="0.25">
      <c r="P386"/>
      <c r="Q386"/>
    </row>
    <row r="387" spans="16:17" x14ac:dyDescent="0.25">
      <c r="P387"/>
      <c r="Q387"/>
    </row>
    <row r="388" spans="16:17" x14ac:dyDescent="0.25">
      <c r="P388"/>
      <c r="Q388"/>
    </row>
    <row r="389" spans="16:17" x14ac:dyDescent="0.25">
      <c r="P389"/>
      <c r="Q389"/>
    </row>
    <row r="390" spans="16:17" x14ac:dyDescent="0.25">
      <c r="P390"/>
      <c r="Q390"/>
    </row>
    <row r="391" spans="16:17" x14ac:dyDescent="0.25">
      <c r="P391"/>
      <c r="Q391"/>
    </row>
    <row r="392" spans="16:17" x14ac:dyDescent="0.25">
      <c r="P392"/>
      <c r="Q392"/>
    </row>
    <row r="393" spans="16:17" x14ac:dyDescent="0.25">
      <c r="P393"/>
      <c r="Q393"/>
    </row>
    <row r="394" spans="16:17" x14ac:dyDescent="0.25">
      <c r="P394"/>
      <c r="Q394"/>
    </row>
    <row r="395" spans="16:17" x14ac:dyDescent="0.25">
      <c r="P395"/>
      <c r="Q395"/>
    </row>
    <row r="396" spans="16:17" x14ac:dyDescent="0.25">
      <c r="P396"/>
      <c r="Q396"/>
    </row>
    <row r="397" spans="16:17" x14ac:dyDescent="0.25">
      <c r="P397"/>
      <c r="Q397"/>
    </row>
    <row r="398" spans="16:17" x14ac:dyDescent="0.25">
      <c r="P398"/>
      <c r="Q398"/>
    </row>
    <row r="399" spans="16:17" x14ac:dyDescent="0.25">
      <c r="P399"/>
      <c r="Q399"/>
    </row>
    <row r="400" spans="16:17" x14ac:dyDescent="0.25">
      <c r="P400"/>
      <c r="Q400"/>
    </row>
    <row r="401" spans="16:17" x14ac:dyDescent="0.25">
      <c r="P401"/>
      <c r="Q401"/>
    </row>
    <row r="402" spans="16:17" x14ac:dyDescent="0.25">
      <c r="P402"/>
      <c r="Q402"/>
    </row>
    <row r="403" spans="16:17" x14ac:dyDescent="0.25">
      <c r="P403"/>
      <c r="Q403"/>
    </row>
    <row r="404" spans="16:17" x14ac:dyDescent="0.25">
      <c r="P404"/>
      <c r="Q404"/>
    </row>
    <row r="405" spans="16:17" x14ac:dyDescent="0.25">
      <c r="P405"/>
      <c r="Q405"/>
    </row>
    <row r="406" spans="16:17" x14ac:dyDescent="0.25">
      <c r="P406"/>
      <c r="Q406"/>
    </row>
    <row r="407" spans="16:17" x14ac:dyDescent="0.25">
      <c r="P407"/>
      <c r="Q407"/>
    </row>
    <row r="408" spans="16:17" x14ac:dyDescent="0.25">
      <c r="P408"/>
      <c r="Q408"/>
    </row>
    <row r="409" spans="16:17" x14ac:dyDescent="0.25">
      <c r="P409"/>
      <c r="Q409"/>
    </row>
    <row r="410" spans="16:17" x14ac:dyDescent="0.25">
      <c r="P410"/>
      <c r="Q410"/>
    </row>
    <row r="411" spans="16:17" x14ac:dyDescent="0.25">
      <c r="P411"/>
      <c r="Q411"/>
    </row>
    <row r="412" spans="16:17" x14ac:dyDescent="0.25">
      <c r="P412"/>
      <c r="Q412"/>
    </row>
    <row r="413" spans="16:17" x14ac:dyDescent="0.25">
      <c r="P413"/>
      <c r="Q413"/>
    </row>
    <row r="414" spans="16:17" x14ac:dyDescent="0.25">
      <c r="P414"/>
      <c r="Q414"/>
    </row>
    <row r="415" spans="16:17" x14ac:dyDescent="0.25">
      <c r="P415"/>
      <c r="Q415"/>
    </row>
    <row r="416" spans="16:17" x14ac:dyDescent="0.25">
      <c r="P416"/>
      <c r="Q416"/>
    </row>
    <row r="417" spans="16:17" x14ac:dyDescent="0.25">
      <c r="P417"/>
      <c r="Q417"/>
    </row>
    <row r="418" spans="16:17" x14ac:dyDescent="0.25">
      <c r="P418"/>
      <c r="Q418"/>
    </row>
    <row r="419" spans="16:17" x14ac:dyDescent="0.25">
      <c r="P419"/>
      <c r="Q419"/>
    </row>
    <row r="420" spans="16:17" x14ac:dyDescent="0.25">
      <c r="P420"/>
      <c r="Q420"/>
    </row>
    <row r="421" spans="16:17" x14ac:dyDescent="0.25">
      <c r="P421"/>
      <c r="Q421"/>
    </row>
    <row r="422" spans="16:17" x14ac:dyDescent="0.25">
      <c r="P422"/>
      <c r="Q422"/>
    </row>
    <row r="423" spans="16:17" x14ac:dyDescent="0.25">
      <c r="P423"/>
      <c r="Q423"/>
    </row>
    <row r="424" spans="16:17" x14ac:dyDescent="0.25">
      <c r="P424"/>
      <c r="Q424"/>
    </row>
    <row r="425" spans="16:17" x14ac:dyDescent="0.25">
      <c r="P425"/>
      <c r="Q425"/>
    </row>
    <row r="426" spans="16:17" x14ac:dyDescent="0.25">
      <c r="P426"/>
      <c r="Q426"/>
    </row>
    <row r="427" spans="16:17" x14ac:dyDescent="0.25">
      <c r="P427"/>
      <c r="Q427"/>
    </row>
    <row r="428" spans="16:17" x14ac:dyDescent="0.25">
      <c r="P428"/>
      <c r="Q428"/>
    </row>
    <row r="429" spans="16:17" x14ac:dyDescent="0.25">
      <c r="P429"/>
      <c r="Q429"/>
    </row>
    <row r="430" spans="16:17" x14ac:dyDescent="0.25">
      <c r="P430"/>
      <c r="Q430"/>
    </row>
    <row r="431" spans="16:17" x14ac:dyDescent="0.25">
      <c r="P431"/>
      <c r="Q431"/>
    </row>
    <row r="432" spans="16:17" x14ac:dyDescent="0.25">
      <c r="P432"/>
      <c r="Q432"/>
    </row>
    <row r="433" spans="16:17" x14ac:dyDescent="0.25">
      <c r="P433"/>
      <c r="Q433"/>
    </row>
    <row r="434" spans="16:17" x14ac:dyDescent="0.25">
      <c r="P434"/>
      <c r="Q434"/>
    </row>
    <row r="435" spans="16:17" x14ac:dyDescent="0.25">
      <c r="P435"/>
      <c r="Q435"/>
    </row>
    <row r="436" spans="16:17" x14ac:dyDescent="0.25">
      <c r="P436"/>
      <c r="Q436"/>
    </row>
    <row r="437" spans="16:17" x14ac:dyDescent="0.25">
      <c r="P437"/>
      <c r="Q437"/>
    </row>
    <row r="438" spans="16:17" x14ac:dyDescent="0.25">
      <c r="P438"/>
      <c r="Q438"/>
    </row>
    <row r="439" spans="16:17" x14ac:dyDescent="0.25">
      <c r="P439"/>
      <c r="Q439"/>
    </row>
    <row r="440" spans="16:17" x14ac:dyDescent="0.25">
      <c r="P440"/>
      <c r="Q440"/>
    </row>
    <row r="441" spans="16:17" x14ac:dyDescent="0.25">
      <c r="P441"/>
      <c r="Q441"/>
    </row>
    <row r="442" spans="16:17" x14ac:dyDescent="0.25">
      <c r="P442"/>
      <c r="Q442"/>
    </row>
    <row r="443" spans="16:17" x14ac:dyDescent="0.25">
      <c r="P443"/>
      <c r="Q443"/>
    </row>
    <row r="444" spans="16:17" x14ac:dyDescent="0.25">
      <c r="P444"/>
      <c r="Q444"/>
    </row>
    <row r="445" spans="16:17" x14ac:dyDescent="0.25">
      <c r="P445"/>
      <c r="Q445"/>
    </row>
    <row r="446" spans="16:17" x14ac:dyDescent="0.25">
      <c r="P446"/>
      <c r="Q446"/>
    </row>
    <row r="447" spans="16:17" x14ac:dyDescent="0.25">
      <c r="P447"/>
      <c r="Q447"/>
    </row>
    <row r="448" spans="16:17" x14ac:dyDescent="0.25">
      <c r="P448"/>
      <c r="Q448"/>
    </row>
    <row r="449" spans="16:17" x14ac:dyDescent="0.25">
      <c r="P449"/>
      <c r="Q449"/>
    </row>
    <row r="450" spans="16:17" x14ac:dyDescent="0.25">
      <c r="P450"/>
      <c r="Q450"/>
    </row>
    <row r="451" spans="16:17" x14ac:dyDescent="0.25">
      <c r="P451"/>
      <c r="Q451"/>
    </row>
    <row r="452" spans="16:17" x14ac:dyDescent="0.25">
      <c r="P452"/>
      <c r="Q452"/>
    </row>
    <row r="453" spans="16:17" x14ac:dyDescent="0.25">
      <c r="P453"/>
      <c r="Q453"/>
    </row>
    <row r="454" spans="16:17" x14ac:dyDescent="0.25">
      <c r="P454"/>
      <c r="Q454"/>
    </row>
    <row r="455" spans="16:17" x14ac:dyDescent="0.25">
      <c r="P455"/>
      <c r="Q455"/>
    </row>
    <row r="456" spans="16:17" x14ac:dyDescent="0.25">
      <c r="P456"/>
      <c r="Q456"/>
    </row>
    <row r="457" spans="16:17" x14ac:dyDescent="0.25">
      <c r="P457"/>
      <c r="Q457"/>
    </row>
    <row r="458" spans="16:17" x14ac:dyDescent="0.25">
      <c r="P458"/>
      <c r="Q458"/>
    </row>
    <row r="459" spans="16:17" x14ac:dyDescent="0.25">
      <c r="P459"/>
      <c r="Q459"/>
    </row>
    <row r="460" spans="16:17" x14ac:dyDescent="0.25">
      <c r="P460"/>
      <c r="Q460"/>
    </row>
    <row r="461" spans="16:17" x14ac:dyDescent="0.25">
      <c r="P461"/>
      <c r="Q461"/>
    </row>
    <row r="462" spans="16:17" x14ac:dyDescent="0.25">
      <c r="P462"/>
      <c r="Q462"/>
    </row>
    <row r="463" spans="16:17" x14ac:dyDescent="0.25">
      <c r="P463"/>
      <c r="Q463"/>
    </row>
    <row r="464" spans="16:17" x14ac:dyDescent="0.25">
      <c r="P464"/>
      <c r="Q464"/>
    </row>
    <row r="465" spans="16:17" x14ac:dyDescent="0.25">
      <c r="P465"/>
      <c r="Q465"/>
    </row>
    <row r="466" spans="16:17" x14ac:dyDescent="0.25">
      <c r="P466"/>
      <c r="Q466"/>
    </row>
    <row r="467" spans="16:17" x14ac:dyDescent="0.25">
      <c r="P467"/>
      <c r="Q467"/>
    </row>
    <row r="468" spans="16:17" x14ac:dyDescent="0.25">
      <c r="P468"/>
      <c r="Q468"/>
    </row>
    <row r="469" spans="16:17" x14ac:dyDescent="0.25">
      <c r="P469"/>
      <c r="Q469"/>
    </row>
    <row r="470" spans="16:17" x14ac:dyDescent="0.25">
      <c r="P470"/>
      <c r="Q470"/>
    </row>
    <row r="471" spans="16:17" x14ac:dyDescent="0.25">
      <c r="P471"/>
      <c r="Q471"/>
    </row>
    <row r="472" spans="16:17" x14ac:dyDescent="0.25">
      <c r="P472"/>
      <c r="Q472"/>
    </row>
    <row r="473" spans="16:17" x14ac:dyDescent="0.25">
      <c r="P473"/>
      <c r="Q473"/>
    </row>
    <row r="474" spans="16:17" x14ac:dyDescent="0.25">
      <c r="P474"/>
      <c r="Q474"/>
    </row>
    <row r="475" spans="16:17" x14ac:dyDescent="0.25">
      <c r="P475"/>
      <c r="Q475"/>
    </row>
    <row r="476" spans="16:17" x14ac:dyDescent="0.25">
      <c r="P476"/>
      <c r="Q476"/>
    </row>
    <row r="477" spans="16:17" x14ac:dyDescent="0.25">
      <c r="P477"/>
      <c r="Q477"/>
    </row>
    <row r="478" spans="16:17" x14ac:dyDescent="0.25">
      <c r="P478"/>
      <c r="Q478"/>
    </row>
    <row r="479" spans="16:17" x14ac:dyDescent="0.25">
      <c r="P479"/>
      <c r="Q479"/>
    </row>
    <row r="480" spans="16:17" x14ac:dyDescent="0.25">
      <c r="P480"/>
      <c r="Q480"/>
    </row>
    <row r="481" spans="16:17" x14ac:dyDescent="0.25">
      <c r="P481"/>
      <c r="Q481"/>
    </row>
    <row r="482" spans="16:17" x14ac:dyDescent="0.25">
      <c r="P482"/>
      <c r="Q482"/>
    </row>
    <row r="483" spans="16:17" x14ac:dyDescent="0.25">
      <c r="P483"/>
      <c r="Q483"/>
    </row>
    <row r="484" spans="16:17" x14ac:dyDescent="0.25">
      <c r="P484"/>
      <c r="Q484"/>
    </row>
    <row r="485" spans="16:17" x14ac:dyDescent="0.25">
      <c r="P485"/>
      <c r="Q485"/>
    </row>
    <row r="486" spans="16:17" x14ac:dyDescent="0.25">
      <c r="P486"/>
      <c r="Q486"/>
    </row>
    <row r="487" spans="16:17" x14ac:dyDescent="0.25">
      <c r="P487"/>
      <c r="Q487"/>
    </row>
    <row r="488" spans="16:17" x14ac:dyDescent="0.25">
      <c r="P488"/>
      <c r="Q488"/>
    </row>
    <row r="489" spans="16:17" x14ac:dyDescent="0.25">
      <c r="P489"/>
      <c r="Q489"/>
    </row>
    <row r="490" spans="16:17" x14ac:dyDescent="0.25">
      <c r="P490"/>
      <c r="Q490"/>
    </row>
    <row r="491" spans="16:17" x14ac:dyDescent="0.25">
      <c r="P491"/>
      <c r="Q491"/>
    </row>
    <row r="492" spans="16:17" x14ac:dyDescent="0.25">
      <c r="P492"/>
      <c r="Q492"/>
    </row>
    <row r="493" spans="16:17" x14ac:dyDescent="0.25">
      <c r="P493"/>
      <c r="Q493"/>
    </row>
    <row r="494" spans="16:17" x14ac:dyDescent="0.25">
      <c r="P494"/>
      <c r="Q494"/>
    </row>
    <row r="495" spans="16:17" x14ac:dyDescent="0.25">
      <c r="P495"/>
      <c r="Q495"/>
    </row>
    <row r="496" spans="16:17" x14ac:dyDescent="0.25">
      <c r="P496"/>
      <c r="Q496"/>
    </row>
    <row r="497" spans="16:17" x14ac:dyDescent="0.25">
      <c r="P497"/>
      <c r="Q497"/>
    </row>
    <row r="498" spans="16:17" x14ac:dyDescent="0.25">
      <c r="P498"/>
      <c r="Q498"/>
    </row>
    <row r="499" spans="16:17" x14ac:dyDescent="0.25">
      <c r="P499"/>
      <c r="Q499"/>
    </row>
    <row r="500" spans="16:17" x14ac:dyDescent="0.25">
      <c r="P500"/>
      <c r="Q500"/>
    </row>
    <row r="501" spans="16:17" x14ac:dyDescent="0.25">
      <c r="P501"/>
      <c r="Q501"/>
    </row>
    <row r="502" spans="16:17" x14ac:dyDescent="0.25">
      <c r="P502"/>
      <c r="Q502"/>
    </row>
    <row r="503" spans="16:17" x14ac:dyDescent="0.25">
      <c r="P503"/>
      <c r="Q503"/>
    </row>
    <row r="504" spans="16:17" x14ac:dyDescent="0.25">
      <c r="P504"/>
      <c r="Q504"/>
    </row>
    <row r="505" spans="16:17" x14ac:dyDescent="0.25">
      <c r="P505"/>
      <c r="Q505"/>
    </row>
    <row r="506" spans="16:17" x14ac:dyDescent="0.25">
      <c r="P506"/>
      <c r="Q506"/>
    </row>
    <row r="507" spans="16:17" x14ac:dyDescent="0.25">
      <c r="P507"/>
      <c r="Q507"/>
    </row>
    <row r="508" spans="16:17" x14ac:dyDescent="0.25">
      <c r="P508"/>
      <c r="Q508"/>
    </row>
    <row r="509" spans="16:17" x14ac:dyDescent="0.25">
      <c r="P509"/>
      <c r="Q509"/>
    </row>
    <row r="510" spans="16:17" x14ac:dyDescent="0.25">
      <c r="P510"/>
      <c r="Q510"/>
    </row>
    <row r="511" spans="16:17" x14ac:dyDescent="0.25">
      <c r="P511"/>
      <c r="Q511"/>
    </row>
    <row r="512" spans="16:17" x14ac:dyDescent="0.25">
      <c r="P512"/>
      <c r="Q512"/>
    </row>
    <row r="513" spans="16:17" x14ac:dyDescent="0.25">
      <c r="P513"/>
      <c r="Q513"/>
    </row>
    <row r="514" spans="16:17" x14ac:dyDescent="0.25">
      <c r="P514"/>
      <c r="Q514"/>
    </row>
    <row r="515" spans="16:17" x14ac:dyDescent="0.25">
      <c r="P515"/>
      <c r="Q515"/>
    </row>
    <row r="516" spans="16:17" x14ac:dyDescent="0.25">
      <c r="P516"/>
      <c r="Q516"/>
    </row>
    <row r="517" spans="16:17" x14ac:dyDescent="0.25">
      <c r="P517"/>
      <c r="Q517"/>
    </row>
    <row r="518" spans="16:17" x14ac:dyDescent="0.25">
      <c r="P518"/>
      <c r="Q518"/>
    </row>
    <row r="519" spans="16:17" x14ac:dyDescent="0.25">
      <c r="P519"/>
      <c r="Q519"/>
    </row>
    <row r="520" spans="16:17" x14ac:dyDescent="0.25">
      <c r="P520"/>
      <c r="Q520"/>
    </row>
    <row r="521" spans="16:17" x14ac:dyDescent="0.25">
      <c r="P521"/>
      <c r="Q521"/>
    </row>
    <row r="522" spans="16:17" x14ac:dyDescent="0.25">
      <c r="P522"/>
      <c r="Q522"/>
    </row>
    <row r="523" spans="16:17" x14ac:dyDescent="0.25">
      <c r="P523"/>
      <c r="Q523"/>
    </row>
    <row r="524" spans="16:17" x14ac:dyDescent="0.25">
      <c r="P524"/>
      <c r="Q524"/>
    </row>
    <row r="525" spans="16:17" x14ac:dyDescent="0.25">
      <c r="P525"/>
      <c r="Q525"/>
    </row>
    <row r="526" spans="16:17" x14ac:dyDescent="0.25">
      <c r="P526"/>
      <c r="Q526"/>
    </row>
    <row r="527" spans="16:17" x14ac:dyDescent="0.25">
      <c r="P527"/>
      <c r="Q527"/>
    </row>
    <row r="528" spans="16:17" x14ac:dyDescent="0.25">
      <c r="P528"/>
      <c r="Q528"/>
    </row>
    <row r="529" spans="16:17" x14ac:dyDescent="0.25">
      <c r="P529"/>
      <c r="Q529"/>
    </row>
    <row r="530" spans="16:17" x14ac:dyDescent="0.25">
      <c r="P530"/>
      <c r="Q530"/>
    </row>
    <row r="531" spans="16:17" x14ac:dyDescent="0.25">
      <c r="P531"/>
      <c r="Q531"/>
    </row>
    <row r="532" spans="16:17" x14ac:dyDescent="0.25">
      <c r="P532"/>
      <c r="Q532"/>
    </row>
    <row r="533" spans="16:17" x14ac:dyDescent="0.25">
      <c r="P533"/>
      <c r="Q533"/>
    </row>
    <row r="534" spans="16:17" x14ac:dyDescent="0.25">
      <c r="P534"/>
      <c r="Q534"/>
    </row>
    <row r="535" spans="16:17" x14ac:dyDescent="0.25">
      <c r="P535"/>
      <c r="Q535"/>
    </row>
    <row r="536" spans="16:17" x14ac:dyDescent="0.25">
      <c r="P536"/>
      <c r="Q536"/>
    </row>
    <row r="537" spans="16:17" x14ac:dyDescent="0.25">
      <c r="P537"/>
      <c r="Q537"/>
    </row>
    <row r="538" spans="16:17" x14ac:dyDescent="0.25">
      <c r="P538"/>
      <c r="Q538"/>
    </row>
    <row r="539" spans="16:17" x14ac:dyDescent="0.25">
      <c r="P539"/>
      <c r="Q539"/>
    </row>
    <row r="540" spans="16:17" x14ac:dyDescent="0.25">
      <c r="P540"/>
      <c r="Q540"/>
    </row>
    <row r="541" spans="16:17" x14ac:dyDescent="0.25">
      <c r="P541"/>
      <c r="Q541"/>
    </row>
    <row r="542" spans="16:17" x14ac:dyDescent="0.25">
      <c r="P542"/>
      <c r="Q542"/>
    </row>
    <row r="543" spans="16:17" x14ac:dyDescent="0.25">
      <c r="P543"/>
      <c r="Q543"/>
    </row>
    <row r="544" spans="16:17" x14ac:dyDescent="0.25">
      <c r="P544"/>
      <c r="Q544"/>
    </row>
    <row r="545" spans="16:17" x14ac:dyDescent="0.25">
      <c r="P545"/>
      <c r="Q545"/>
    </row>
    <row r="546" spans="16:17" x14ac:dyDescent="0.25">
      <c r="P546"/>
      <c r="Q546"/>
    </row>
    <row r="547" spans="16:17" x14ac:dyDescent="0.25">
      <c r="P547"/>
      <c r="Q547"/>
    </row>
    <row r="548" spans="16:17" x14ac:dyDescent="0.25">
      <c r="P548"/>
      <c r="Q548"/>
    </row>
    <row r="549" spans="16:17" x14ac:dyDescent="0.25">
      <c r="P549"/>
      <c r="Q549"/>
    </row>
    <row r="550" spans="16:17" x14ac:dyDescent="0.25">
      <c r="P550"/>
      <c r="Q550"/>
    </row>
    <row r="551" spans="16:17" x14ac:dyDescent="0.25">
      <c r="P551"/>
      <c r="Q551"/>
    </row>
    <row r="552" spans="16:17" x14ac:dyDescent="0.25">
      <c r="P552"/>
      <c r="Q552"/>
    </row>
    <row r="553" spans="16:17" x14ac:dyDescent="0.25">
      <c r="P553"/>
      <c r="Q553"/>
    </row>
    <row r="554" spans="16:17" x14ac:dyDescent="0.25">
      <c r="P554"/>
      <c r="Q554"/>
    </row>
    <row r="555" spans="16:17" x14ac:dyDescent="0.25">
      <c r="P555"/>
      <c r="Q555"/>
    </row>
    <row r="556" spans="16:17" x14ac:dyDescent="0.25">
      <c r="P556"/>
      <c r="Q556"/>
    </row>
    <row r="557" spans="16:17" x14ac:dyDescent="0.25">
      <c r="P557"/>
      <c r="Q557"/>
    </row>
    <row r="558" spans="16:17" x14ac:dyDescent="0.25">
      <c r="P558"/>
      <c r="Q558"/>
    </row>
    <row r="559" spans="16:17" x14ac:dyDescent="0.25">
      <c r="P559"/>
      <c r="Q559"/>
    </row>
    <row r="560" spans="16:17" x14ac:dyDescent="0.25">
      <c r="P560"/>
      <c r="Q560"/>
    </row>
    <row r="561" spans="16:17" x14ac:dyDescent="0.25">
      <c r="P561"/>
      <c r="Q561"/>
    </row>
    <row r="562" spans="16:17" x14ac:dyDescent="0.25">
      <c r="P562"/>
      <c r="Q562"/>
    </row>
    <row r="563" spans="16:17" x14ac:dyDescent="0.25">
      <c r="P563"/>
      <c r="Q563"/>
    </row>
    <row r="564" spans="16:17" x14ac:dyDescent="0.25">
      <c r="P564"/>
      <c r="Q564"/>
    </row>
    <row r="565" spans="16:17" x14ac:dyDescent="0.25">
      <c r="P565"/>
      <c r="Q565"/>
    </row>
    <row r="566" spans="16:17" x14ac:dyDescent="0.25">
      <c r="P566"/>
      <c r="Q566"/>
    </row>
    <row r="567" spans="16:17" x14ac:dyDescent="0.25">
      <c r="P567"/>
      <c r="Q567"/>
    </row>
    <row r="568" spans="16:17" x14ac:dyDescent="0.25">
      <c r="P568"/>
      <c r="Q568"/>
    </row>
    <row r="569" spans="16:17" x14ac:dyDescent="0.25">
      <c r="P569"/>
      <c r="Q569"/>
    </row>
    <row r="570" spans="16:17" x14ac:dyDescent="0.25">
      <c r="P570"/>
      <c r="Q570"/>
    </row>
    <row r="571" spans="16:17" x14ac:dyDescent="0.25">
      <c r="P571"/>
      <c r="Q571"/>
    </row>
    <row r="572" spans="16:17" x14ac:dyDescent="0.25">
      <c r="P572"/>
      <c r="Q572"/>
    </row>
    <row r="573" spans="16:17" x14ac:dyDescent="0.25">
      <c r="P573"/>
      <c r="Q573"/>
    </row>
    <row r="574" spans="16:17" x14ac:dyDescent="0.25">
      <c r="P574"/>
      <c r="Q574"/>
    </row>
    <row r="575" spans="16:17" x14ac:dyDescent="0.25">
      <c r="P575"/>
      <c r="Q575"/>
    </row>
    <row r="576" spans="16:17" x14ac:dyDescent="0.25">
      <c r="P576"/>
      <c r="Q576"/>
    </row>
    <row r="577" spans="16:17" x14ac:dyDescent="0.25">
      <c r="P577"/>
      <c r="Q577"/>
    </row>
    <row r="578" spans="16:17" x14ac:dyDescent="0.25">
      <c r="P578"/>
      <c r="Q578"/>
    </row>
    <row r="579" spans="16:17" x14ac:dyDescent="0.25">
      <c r="P579"/>
      <c r="Q579"/>
    </row>
    <row r="580" spans="16:17" x14ac:dyDescent="0.25">
      <c r="P580"/>
      <c r="Q580"/>
    </row>
    <row r="581" spans="16:17" x14ac:dyDescent="0.25">
      <c r="P581"/>
      <c r="Q581"/>
    </row>
    <row r="582" spans="16:17" x14ac:dyDescent="0.25">
      <c r="P582"/>
      <c r="Q582"/>
    </row>
    <row r="583" spans="16:17" x14ac:dyDescent="0.25">
      <c r="P583"/>
      <c r="Q583"/>
    </row>
    <row r="584" spans="16:17" x14ac:dyDescent="0.25">
      <c r="P584"/>
      <c r="Q584"/>
    </row>
    <row r="585" spans="16:17" x14ac:dyDescent="0.25">
      <c r="P585"/>
      <c r="Q585"/>
    </row>
    <row r="586" spans="16:17" x14ac:dyDescent="0.25">
      <c r="P586"/>
      <c r="Q586"/>
    </row>
    <row r="587" spans="16:17" x14ac:dyDescent="0.25">
      <c r="P587"/>
      <c r="Q587"/>
    </row>
    <row r="588" spans="16:17" x14ac:dyDescent="0.25">
      <c r="P588"/>
      <c r="Q588"/>
    </row>
    <row r="589" spans="16:17" x14ac:dyDescent="0.25">
      <c r="P589"/>
      <c r="Q589"/>
    </row>
    <row r="590" spans="16:17" x14ac:dyDescent="0.25">
      <c r="P590"/>
      <c r="Q590"/>
    </row>
    <row r="591" spans="16:17" x14ac:dyDescent="0.25">
      <c r="P591"/>
      <c r="Q591"/>
    </row>
    <row r="592" spans="16:17" x14ac:dyDescent="0.25">
      <c r="P592"/>
      <c r="Q592"/>
    </row>
    <row r="593" spans="16:17" x14ac:dyDescent="0.25">
      <c r="P593"/>
      <c r="Q593"/>
    </row>
    <row r="594" spans="16:17" x14ac:dyDescent="0.25">
      <c r="P594"/>
      <c r="Q594"/>
    </row>
    <row r="595" spans="16:17" x14ac:dyDescent="0.25">
      <c r="P595"/>
      <c r="Q595"/>
    </row>
    <row r="596" spans="16:17" x14ac:dyDescent="0.25">
      <c r="P596"/>
      <c r="Q596"/>
    </row>
    <row r="597" spans="16:17" x14ac:dyDescent="0.25">
      <c r="P597"/>
      <c r="Q597"/>
    </row>
    <row r="598" spans="16:17" x14ac:dyDescent="0.25">
      <c r="P598"/>
      <c r="Q598"/>
    </row>
    <row r="599" spans="16:17" x14ac:dyDescent="0.25">
      <c r="P599"/>
      <c r="Q599"/>
    </row>
    <row r="600" spans="16:17" x14ac:dyDescent="0.25">
      <c r="P600"/>
      <c r="Q600"/>
    </row>
    <row r="601" spans="16:17" x14ac:dyDescent="0.25">
      <c r="P601"/>
      <c r="Q601"/>
    </row>
    <row r="602" spans="16:17" x14ac:dyDescent="0.25">
      <c r="P602"/>
      <c r="Q602"/>
    </row>
    <row r="603" spans="16:17" x14ac:dyDescent="0.25">
      <c r="P603"/>
      <c r="Q603"/>
    </row>
    <row r="604" spans="16:17" x14ac:dyDescent="0.25">
      <c r="P604"/>
      <c r="Q604"/>
    </row>
    <row r="605" spans="16:17" x14ac:dyDescent="0.25">
      <c r="P605"/>
      <c r="Q605"/>
    </row>
    <row r="606" spans="16:17" x14ac:dyDescent="0.25">
      <c r="P606"/>
      <c r="Q606"/>
    </row>
    <row r="607" spans="16:17" x14ac:dyDescent="0.25">
      <c r="P607"/>
      <c r="Q607"/>
    </row>
    <row r="608" spans="16:17" x14ac:dyDescent="0.25">
      <c r="P608"/>
      <c r="Q608"/>
    </row>
    <row r="609" spans="16:17" x14ac:dyDescent="0.25">
      <c r="P609"/>
      <c r="Q609"/>
    </row>
    <row r="610" spans="16:17" x14ac:dyDescent="0.25">
      <c r="P610"/>
      <c r="Q610"/>
    </row>
    <row r="611" spans="16:17" x14ac:dyDescent="0.25">
      <c r="P611"/>
      <c r="Q611"/>
    </row>
    <row r="612" spans="16:17" x14ac:dyDescent="0.25">
      <c r="P612"/>
      <c r="Q612"/>
    </row>
    <row r="613" spans="16:17" x14ac:dyDescent="0.25">
      <c r="P613"/>
      <c r="Q613"/>
    </row>
    <row r="614" spans="16:17" x14ac:dyDescent="0.25">
      <c r="P614"/>
      <c r="Q614"/>
    </row>
    <row r="615" spans="16:17" x14ac:dyDescent="0.25">
      <c r="P615"/>
      <c r="Q615"/>
    </row>
    <row r="616" spans="16:17" x14ac:dyDescent="0.25">
      <c r="P616"/>
      <c r="Q616"/>
    </row>
    <row r="617" spans="16:17" x14ac:dyDescent="0.25">
      <c r="P617"/>
      <c r="Q617"/>
    </row>
    <row r="618" spans="16:17" x14ac:dyDescent="0.25">
      <c r="P618"/>
      <c r="Q618"/>
    </row>
    <row r="619" spans="16:17" x14ac:dyDescent="0.25">
      <c r="P619"/>
      <c r="Q619"/>
    </row>
    <row r="620" spans="16:17" x14ac:dyDescent="0.25">
      <c r="P620"/>
      <c r="Q620"/>
    </row>
    <row r="621" spans="16:17" x14ac:dyDescent="0.25">
      <c r="P621"/>
      <c r="Q621"/>
    </row>
    <row r="622" spans="16:17" x14ac:dyDescent="0.25">
      <c r="P622"/>
      <c r="Q622"/>
    </row>
    <row r="623" spans="16:17" x14ac:dyDescent="0.25">
      <c r="P623"/>
      <c r="Q623"/>
    </row>
    <row r="624" spans="16:17" x14ac:dyDescent="0.25">
      <c r="P624"/>
      <c r="Q624"/>
    </row>
    <row r="625" spans="16:17" x14ac:dyDescent="0.25">
      <c r="P625"/>
      <c r="Q625"/>
    </row>
    <row r="626" spans="16:17" x14ac:dyDescent="0.25">
      <c r="P626"/>
      <c r="Q626"/>
    </row>
    <row r="627" spans="16:17" x14ac:dyDescent="0.25">
      <c r="P627"/>
      <c r="Q627"/>
    </row>
    <row r="628" spans="16:17" x14ac:dyDescent="0.25">
      <c r="P628"/>
      <c r="Q628"/>
    </row>
    <row r="629" spans="16:17" x14ac:dyDescent="0.25">
      <c r="P629"/>
      <c r="Q629"/>
    </row>
    <row r="630" spans="16:17" x14ac:dyDescent="0.25">
      <c r="P630"/>
      <c r="Q630"/>
    </row>
    <row r="631" spans="16:17" x14ac:dyDescent="0.25">
      <c r="P631"/>
      <c r="Q631"/>
    </row>
    <row r="632" spans="16:17" x14ac:dyDescent="0.25">
      <c r="P632"/>
      <c r="Q632"/>
    </row>
    <row r="633" spans="16:17" x14ac:dyDescent="0.25">
      <c r="P633"/>
      <c r="Q633"/>
    </row>
    <row r="634" spans="16:17" x14ac:dyDescent="0.25">
      <c r="P634"/>
      <c r="Q634"/>
    </row>
    <row r="635" spans="16:17" x14ac:dyDescent="0.25">
      <c r="P635"/>
      <c r="Q635"/>
    </row>
    <row r="636" spans="16:17" x14ac:dyDescent="0.25">
      <c r="P636"/>
      <c r="Q636"/>
    </row>
    <row r="637" spans="16:17" x14ac:dyDescent="0.25">
      <c r="P637"/>
      <c r="Q637"/>
    </row>
    <row r="638" spans="16:17" x14ac:dyDescent="0.25">
      <c r="P638"/>
      <c r="Q638"/>
    </row>
    <row r="639" spans="16:17" x14ac:dyDescent="0.25">
      <c r="P639"/>
      <c r="Q639"/>
    </row>
    <row r="640" spans="16:17" x14ac:dyDescent="0.25">
      <c r="P640"/>
      <c r="Q640"/>
    </row>
    <row r="641" spans="16:17" x14ac:dyDescent="0.25">
      <c r="P641"/>
      <c r="Q641"/>
    </row>
    <row r="642" spans="16:17" x14ac:dyDescent="0.25">
      <c r="P642"/>
      <c r="Q642"/>
    </row>
    <row r="643" spans="16:17" x14ac:dyDescent="0.25">
      <c r="P643"/>
      <c r="Q643"/>
    </row>
    <row r="644" spans="16:17" x14ac:dyDescent="0.25">
      <c r="P644"/>
      <c r="Q644"/>
    </row>
    <row r="645" spans="16:17" x14ac:dyDescent="0.25">
      <c r="P645"/>
      <c r="Q645"/>
    </row>
    <row r="646" spans="16:17" x14ac:dyDescent="0.25">
      <c r="P646"/>
      <c r="Q646"/>
    </row>
    <row r="647" spans="16:17" x14ac:dyDescent="0.25">
      <c r="P647"/>
      <c r="Q647"/>
    </row>
    <row r="648" spans="16:17" x14ac:dyDescent="0.25">
      <c r="P648"/>
      <c r="Q648"/>
    </row>
    <row r="649" spans="16:17" x14ac:dyDescent="0.25">
      <c r="P649"/>
      <c r="Q649"/>
    </row>
    <row r="650" spans="16:17" x14ac:dyDescent="0.25">
      <c r="P650"/>
      <c r="Q650"/>
    </row>
    <row r="651" spans="16:17" x14ac:dyDescent="0.25">
      <c r="P651"/>
      <c r="Q651"/>
    </row>
    <row r="652" spans="16:17" x14ac:dyDescent="0.25">
      <c r="P652"/>
      <c r="Q652"/>
    </row>
    <row r="653" spans="16:17" x14ac:dyDescent="0.25">
      <c r="P653"/>
      <c r="Q653"/>
    </row>
    <row r="654" spans="16:17" x14ac:dyDescent="0.25">
      <c r="P654"/>
      <c r="Q654"/>
    </row>
    <row r="655" spans="16:17" x14ac:dyDescent="0.25">
      <c r="P655"/>
      <c r="Q655"/>
    </row>
    <row r="656" spans="16:17" x14ac:dyDescent="0.25">
      <c r="P656"/>
      <c r="Q656"/>
    </row>
    <row r="657" spans="16:17" x14ac:dyDescent="0.25">
      <c r="P657"/>
      <c r="Q657"/>
    </row>
    <row r="658" spans="16:17" x14ac:dyDescent="0.25">
      <c r="P658"/>
      <c r="Q658"/>
    </row>
    <row r="659" spans="16:17" x14ac:dyDescent="0.25">
      <c r="P659"/>
      <c r="Q659"/>
    </row>
    <row r="660" spans="16:17" x14ac:dyDescent="0.25">
      <c r="P660"/>
      <c r="Q660"/>
    </row>
    <row r="661" spans="16:17" x14ac:dyDescent="0.25">
      <c r="P661"/>
      <c r="Q661"/>
    </row>
    <row r="662" spans="16:17" x14ac:dyDescent="0.25">
      <c r="P662"/>
      <c r="Q662"/>
    </row>
    <row r="663" spans="16:17" x14ac:dyDescent="0.25">
      <c r="P663"/>
      <c r="Q663"/>
    </row>
    <row r="664" spans="16:17" x14ac:dyDescent="0.25">
      <c r="P664"/>
      <c r="Q664"/>
    </row>
    <row r="665" spans="16:17" x14ac:dyDescent="0.25">
      <c r="P665"/>
      <c r="Q665"/>
    </row>
    <row r="666" spans="16:17" x14ac:dyDescent="0.25">
      <c r="P666"/>
      <c r="Q666"/>
    </row>
    <row r="667" spans="16:17" x14ac:dyDescent="0.25">
      <c r="P667"/>
      <c r="Q667"/>
    </row>
    <row r="668" spans="16:17" x14ac:dyDescent="0.25">
      <c r="P668"/>
      <c r="Q668"/>
    </row>
    <row r="669" spans="16:17" x14ac:dyDescent="0.25">
      <c r="P669"/>
      <c r="Q669"/>
    </row>
    <row r="670" spans="16:17" x14ac:dyDescent="0.25">
      <c r="P670"/>
      <c r="Q670"/>
    </row>
    <row r="671" spans="16:17" x14ac:dyDescent="0.25">
      <c r="P671"/>
      <c r="Q671"/>
    </row>
    <row r="672" spans="16:17" x14ac:dyDescent="0.25">
      <c r="P672"/>
      <c r="Q672"/>
    </row>
    <row r="673" spans="16:17" x14ac:dyDescent="0.25">
      <c r="P673"/>
      <c r="Q673"/>
    </row>
    <row r="674" spans="16:17" x14ac:dyDescent="0.25">
      <c r="P674"/>
      <c r="Q674"/>
    </row>
    <row r="675" spans="16:17" x14ac:dyDescent="0.25">
      <c r="P675"/>
      <c r="Q675"/>
    </row>
    <row r="676" spans="16:17" x14ac:dyDescent="0.25">
      <c r="P676"/>
      <c r="Q676"/>
    </row>
    <row r="677" spans="16:17" x14ac:dyDescent="0.25">
      <c r="P677"/>
      <c r="Q677"/>
    </row>
    <row r="678" spans="16:17" x14ac:dyDescent="0.25">
      <c r="P678"/>
      <c r="Q678"/>
    </row>
    <row r="679" spans="16:17" x14ac:dyDescent="0.25">
      <c r="P679"/>
      <c r="Q679"/>
    </row>
    <row r="680" spans="16:17" x14ac:dyDescent="0.25">
      <c r="P680"/>
      <c r="Q680"/>
    </row>
    <row r="681" spans="16:17" x14ac:dyDescent="0.25">
      <c r="P681"/>
      <c r="Q681"/>
    </row>
    <row r="682" spans="16:17" x14ac:dyDescent="0.25">
      <c r="P682"/>
      <c r="Q682"/>
    </row>
    <row r="683" spans="16:17" x14ac:dyDescent="0.25">
      <c r="P683"/>
      <c r="Q683"/>
    </row>
    <row r="684" spans="16:17" x14ac:dyDescent="0.25">
      <c r="P684"/>
      <c r="Q684"/>
    </row>
    <row r="685" spans="16:17" x14ac:dyDescent="0.25">
      <c r="P685"/>
      <c r="Q685"/>
    </row>
    <row r="686" spans="16:17" x14ac:dyDescent="0.25">
      <c r="P686"/>
      <c r="Q686"/>
    </row>
    <row r="687" spans="16:17" x14ac:dyDescent="0.25">
      <c r="P687"/>
      <c r="Q687"/>
    </row>
    <row r="688" spans="16:17" x14ac:dyDescent="0.25">
      <c r="P688"/>
      <c r="Q688"/>
    </row>
    <row r="689" spans="16:17" x14ac:dyDescent="0.25">
      <c r="P689"/>
      <c r="Q689"/>
    </row>
    <row r="690" spans="16:17" x14ac:dyDescent="0.25">
      <c r="P690"/>
      <c r="Q690"/>
    </row>
    <row r="691" spans="16:17" x14ac:dyDescent="0.25">
      <c r="P691"/>
      <c r="Q691"/>
    </row>
    <row r="692" spans="16:17" x14ac:dyDescent="0.25">
      <c r="P692"/>
      <c r="Q692"/>
    </row>
    <row r="693" spans="16:17" x14ac:dyDescent="0.25">
      <c r="P693"/>
      <c r="Q693"/>
    </row>
    <row r="694" spans="16:17" x14ac:dyDescent="0.25">
      <c r="P694"/>
      <c r="Q694"/>
    </row>
    <row r="695" spans="16:17" x14ac:dyDescent="0.25">
      <c r="P695"/>
      <c r="Q695"/>
    </row>
    <row r="696" spans="16:17" x14ac:dyDescent="0.25">
      <c r="P696"/>
      <c r="Q696"/>
    </row>
    <row r="697" spans="16:17" x14ac:dyDescent="0.25">
      <c r="P697"/>
      <c r="Q697"/>
    </row>
    <row r="698" spans="16:17" x14ac:dyDescent="0.25">
      <c r="P698"/>
      <c r="Q698"/>
    </row>
    <row r="699" spans="16:17" x14ac:dyDescent="0.25">
      <c r="P699"/>
      <c r="Q699"/>
    </row>
    <row r="700" spans="16:17" x14ac:dyDescent="0.25">
      <c r="P700"/>
      <c r="Q700"/>
    </row>
    <row r="701" spans="16:17" x14ac:dyDescent="0.25">
      <c r="P701"/>
      <c r="Q701"/>
    </row>
    <row r="702" spans="16:17" x14ac:dyDescent="0.25">
      <c r="P702"/>
      <c r="Q702"/>
    </row>
    <row r="703" spans="16:17" x14ac:dyDescent="0.25">
      <c r="P703"/>
      <c r="Q703"/>
    </row>
    <row r="704" spans="16:17" x14ac:dyDescent="0.25">
      <c r="P704"/>
      <c r="Q704"/>
    </row>
    <row r="705" spans="16:17" x14ac:dyDescent="0.25">
      <c r="P705"/>
      <c r="Q705"/>
    </row>
    <row r="706" spans="16:17" x14ac:dyDescent="0.25">
      <c r="P706"/>
      <c r="Q706"/>
    </row>
    <row r="707" spans="16:17" x14ac:dyDescent="0.25">
      <c r="P707"/>
      <c r="Q707"/>
    </row>
    <row r="708" spans="16:17" x14ac:dyDescent="0.25">
      <c r="P708"/>
      <c r="Q708"/>
    </row>
    <row r="709" spans="16:17" x14ac:dyDescent="0.25">
      <c r="P709"/>
      <c r="Q709"/>
    </row>
    <row r="710" spans="16:17" x14ac:dyDescent="0.25">
      <c r="P710"/>
      <c r="Q710"/>
    </row>
    <row r="711" spans="16:17" x14ac:dyDescent="0.25">
      <c r="P711"/>
      <c r="Q711"/>
    </row>
    <row r="712" spans="16:17" x14ac:dyDescent="0.25">
      <c r="P712"/>
      <c r="Q712"/>
    </row>
    <row r="713" spans="16:17" x14ac:dyDescent="0.25">
      <c r="P713"/>
      <c r="Q713"/>
    </row>
    <row r="714" spans="16:17" x14ac:dyDescent="0.25">
      <c r="P714"/>
      <c r="Q714"/>
    </row>
    <row r="715" spans="16:17" x14ac:dyDescent="0.25">
      <c r="P715"/>
      <c r="Q715"/>
    </row>
    <row r="716" spans="16:17" x14ac:dyDescent="0.25">
      <c r="P716"/>
      <c r="Q716"/>
    </row>
    <row r="717" spans="16:17" x14ac:dyDescent="0.25">
      <c r="P717"/>
      <c r="Q717"/>
    </row>
    <row r="718" spans="16:17" x14ac:dyDescent="0.25">
      <c r="P718"/>
      <c r="Q718"/>
    </row>
    <row r="719" spans="16:17" x14ac:dyDescent="0.25">
      <c r="P719"/>
      <c r="Q719"/>
    </row>
    <row r="720" spans="16:17" x14ac:dyDescent="0.25">
      <c r="P720"/>
      <c r="Q720"/>
    </row>
    <row r="721" spans="16:17" x14ac:dyDescent="0.25">
      <c r="P721"/>
      <c r="Q721"/>
    </row>
    <row r="722" spans="16:17" x14ac:dyDescent="0.25">
      <c r="P722"/>
      <c r="Q722"/>
    </row>
    <row r="723" spans="16:17" x14ac:dyDescent="0.25">
      <c r="P723"/>
      <c r="Q723"/>
    </row>
    <row r="724" spans="16:17" x14ac:dyDescent="0.25">
      <c r="P724"/>
      <c r="Q724"/>
    </row>
    <row r="725" spans="16:17" x14ac:dyDescent="0.25">
      <c r="P725"/>
      <c r="Q725"/>
    </row>
    <row r="726" spans="16:17" x14ac:dyDescent="0.25">
      <c r="P726"/>
      <c r="Q726"/>
    </row>
    <row r="727" spans="16:17" x14ac:dyDescent="0.25">
      <c r="P727"/>
      <c r="Q727"/>
    </row>
    <row r="728" spans="16:17" x14ac:dyDescent="0.25">
      <c r="P728"/>
      <c r="Q728"/>
    </row>
    <row r="729" spans="16:17" x14ac:dyDescent="0.25">
      <c r="P729"/>
      <c r="Q729"/>
    </row>
    <row r="730" spans="16:17" x14ac:dyDescent="0.25">
      <c r="P730"/>
      <c r="Q730"/>
    </row>
    <row r="731" spans="16:17" x14ac:dyDescent="0.25">
      <c r="P731"/>
      <c r="Q731"/>
    </row>
    <row r="732" spans="16:17" x14ac:dyDescent="0.25">
      <c r="P732"/>
      <c r="Q732"/>
    </row>
    <row r="733" spans="16:17" x14ac:dyDescent="0.25">
      <c r="P733"/>
      <c r="Q733"/>
    </row>
    <row r="734" spans="16:17" x14ac:dyDescent="0.25">
      <c r="P734"/>
      <c r="Q734"/>
    </row>
    <row r="735" spans="16:17" x14ac:dyDescent="0.25">
      <c r="P735"/>
      <c r="Q735"/>
    </row>
    <row r="736" spans="16:17" x14ac:dyDescent="0.25">
      <c r="P736"/>
      <c r="Q736"/>
    </row>
    <row r="737" spans="16:17" x14ac:dyDescent="0.25">
      <c r="P737"/>
      <c r="Q737"/>
    </row>
    <row r="738" spans="16:17" x14ac:dyDescent="0.25">
      <c r="P738"/>
      <c r="Q738"/>
    </row>
    <row r="739" spans="16:17" x14ac:dyDescent="0.25">
      <c r="P739"/>
      <c r="Q739"/>
    </row>
    <row r="740" spans="16:17" x14ac:dyDescent="0.25">
      <c r="P740"/>
      <c r="Q740"/>
    </row>
    <row r="741" spans="16:17" x14ac:dyDescent="0.25">
      <c r="P741"/>
      <c r="Q741"/>
    </row>
    <row r="742" spans="16:17" x14ac:dyDescent="0.25">
      <c r="P742"/>
      <c r="Q742"/>
    </row>
    <row r="743" spans="16:17" x14ac:dyDescent="0.25">
      <c r="P743"/>
      <c r="Q743"/>
    </row>
    <row r="744" spans="16:17" x14ac:dyDescent="0.25">
      <c r="P744"/>
      <c r="Q744"/>
    </row>
    <row r="745" spans="16:17" x14ac:dyDescent="0.25">
      <c r="P745"/>
      <c r="Q745"/>
    </row>
    <row r="746" spans="16:17" x14ac:dyDescent="0.25">
      <c r="P746"/>
      <c r="Q746"/>
    </row>
    <row r="747" spans="16:17" x14ac:dyDescent="0.25">
      <c r="P747"/>
      <c r="Q747"/>
    </row>
    <row r="748" spans="16:17" x14ac:dyDescent="0.25">
      <c r="P748"/>
      <c r="Q748"/>
    </row>
    <row r="749" spans="16:17" x14ac:dyDescent="0.25">
      <c r="P749"/>
      <c r="Q749"/>
    </row>
    <row r="750" spans="16:17" x14ac:dyDescent="0.25">
      <c r="P750"/>
      <c r="Q750"/>
    </row>
    <row r="751" spans="16:17" x14ac:dyDescent="0.25">
      <c r="P751"/>
      <c r="Q751"/>
    </row>
    <row r="752" spans="16:17" x14ac:dyDescent="0.25">
      <c r="P752"/>
      <c r="Q752"/>
    </row>
    <row r="753" spans="16:17" x14ac:dyDescent="0.25">
      <c r="P753"/>
      <c r="Q753"/>
    </row>
    <row r="754" spans="16:17" x14ac:dyDescent="0.25">
      <c r="P754"/>
      <c r="Q754"/>
    </row>
    <row r="755" spans="16:17" x14ac:dyDescent="0.25">
      <c r="P755"/>
      <c r="Q755"/>
    </row>
    <row r="756" spans="16:17" x14ac:dyDescent="0.25">
      <c r="P756"/>
      <c r="Q756"/>
    </row>
    <row r="757" spans="16:17" x14ac:dyDescent="0.25">
      <c r="P757"/>
      <c r="Q757"/>
    </row>
    <row r="758" spans="16:17" x14ac:dyDescent="0.25">
      <c r="P758"/>
      <c r="Q758"/>
    </row>
    <row r="759" spans="16:17" x14ac:dyDescent="0.25">
      <c r="P759"/>
      <c r="Q759"/>
    </row>
    <row r="760" spans="16:17" x14ac:dyDescent="0.25">
      <c r="P760"/>
      <c r="Q760"/>
    </row>
    <row r="761" spans="16:17" x14ac:dyDescent="0.25">
      <c r="P761"/>
      <c r="Q761"/>
    </row>
    <row r="762" spans="16:17" x14ac:dyDescent="0.25">
      <c r="P762"/>
      <c r="Q762"/>
    </row>
    <row r="763" spans="16:17" x14ac:dyDescent="0.25">
      <c r="P763"/>
      <c r="Q763"/>
    </row>
    <row r="764" spans="16:17" x14ac:dyDescent="0.25">
      <c r="P764"/>
      <c r="Q764"/>
    </row>
    <row r="765" spans="16:17" x14ac:dyDescent="0.25">
      <c r="P765"/>
      <c r="Q765"/>
    </row>
    <row r="766" spans="16:17" x14ac:dyDescent="0.25">
      <c r="P766"/>
      <c r="Q766"/>
    </row>
    <row r="767" spans="16:17" x14ac:dyDescent="0.25">
      <c r="P767"/>
      <c r="Q767"/>
    </row>
    <row r="768" spans="16:17" x14ac:dyDescent="0.25">
      <c r="P768"/>
      <c r="Q768"/>
    </row>
    <row r="769" spans="16:17" x14ac:dyDescent="0.25">
      <c r="P769"/>
      <c r="Q769"/>
    </row>
    <row r="770" spans="16:17" x14ac:dyDescent="0.25">
      <c r="P770"/>
      <c r="Q770"/>
    </row>
    <row r="771" spans="16:17" x14ac:dyDescent="0.25">
      <c r="P771"/>
      <c r="Q771"/>
    </row>
    <row r="772" spans="16:17" x14ac:dyDescent="0.25">
      <c r="P772"/>
      <c r="Q772"/>
    </row>
    <row r="773" spans="16:17" x14ac:dyDescent="0.25">
      <c r="P773"/>
      <c r="Q773"/>
    </row>
    <row r="774" spans="16:17" x14ac:dyDescent="0.25">
      <c r="P774"/>
      <c r="Q774"/>
    </row>
    <row r="775" spans="16:17" x14ac:dyDescent="0.25">
      <c r="P775"/>
      <c r="Q775"/>
    </row>
    <row r="776" spans="16:17" x14ac:dyDescent="0.25">
      <c r="P776"/>
      <c r="Q776"/>
    </row>
    <row r="777" spans="16:17" x14ac:dyDescent="0.25">
      <c r="P777"/>
      <c r="Q777"/>
    </row>
    <row r="778" spans="16:17" x14ac:dyDescent="0.25">
      <c r="P778"/>
      <c r="Q778"/>
    </row>
    <row r="779" spans="16:17" x14ac:dyDescent="0.25">
      <c r="P779"/>
      <c r="Q779"/>
    </row>
    <row r="780" spans="16:17" x14ac:dyDescent="0.25">
      <c r="P780"/>
      <c r="Q780"/>
    </row>
    <row r="781" spans="16:17" x14ac:dyDescent="0.25">
      <c r="P781"/>
      <c r="Q781"/>
    </row>
    <row r="782" spans="16:17" x14ac:dyDescent="0.25">
      <c r="P782"/>
      <c r="Q782"/>
    </row>
    <row r="783" spans="16:17" x14ac:dyDescent="0.25">
      <c r="P783"/>
      <c r="Q783"/>
    </row>
    <row r="784" spans="16:17" x14ac:dyDescent="0.25">
      <c r="P784"/>
      <c r="Q784"/>
    </row>
    <row r="785" spans="16:17" x14ac:dyDescent="0.25">
      <c r="P785"/>
      <c r="Q785"/>
    </row>
    <row r="786" spans="16:17" x14ac:dyDescent="0.25">
      <c r="P786"/>
      <c r="Q786"/>
    </row>
    <row r="787" spans="16:17" x14ac:dyDescent="0.25">
      <c r="P787"/>
      <c r="Q787"/>
    </row>
    <row r="788" spans="16:17" x14ac:dyDescent="0.25">
      <c r="P788"/>
      <c r="Q788"/>
    </row>
    <row r="789" spans="16:17" x14ac:dyDescent="0.25">
      <c r="P789"/>
      <c r="Q789"/>
    </row>
    <row r="790" spans="16:17" x14ac:dyDescent="0.25">
      <c r="P790"/>
      <c r="Q790"/>
    </row>
    <row r="791" spans="16:17" x14ac:dyDescent="0.25">
      <c r="P791"/>
      <c r="Q791"/>
    </row>
    <row r="792" spans="16:17" x14ac:dyDescent="0.25">
      <c r="P792"/>
      <c r="Q792"/>
    </row>
    <row r="793" spans="16:17" x14ac:dyDescent="0.25">
      <c r="P793"/>
      <c r="Q793"/>
    </row>
    <row r="794" spans="16:17" x14ac:dyDescent="0.25">
      <c r="P794"/>
      <c r="Q794"/>
    </row>
    <row r="795" spans="16:17" x14ac:dyDescent="0.25">
      <c r="P795"/>
      <c r="Q795"/>
    </row>
    <row r="796" spans="16:17" x14ac:dyDescent="0.25">
      <c r="P796"/>
      <c r="Q796"/>
    </row>
    <row r="797" spans="16:17" x14ac:dyDescent="0.25">
      <c r="P797"/>
      <c r="Q797"/>
    </row>
    <row r="798" spans="16:17" x14ac:dyDescent="0.25">
      <c r="P798"/>
      <c r="Q798"/>
    </row>
    <row r="799" spans="16:17" x14ac:dyDescent="0.25">
      <c r="P799"/>
      <c r="Q799"/>
    </row>
    <row r="800" spans="16:17" x14ac:dyDescent="0.25">
      <c r="P800"/>
      <c r="Q800"/>
    </row>
    <row r="801" spans="16:17" x14ac:dyDescent="0.25">
      <c r="P801"/>
      <c r="Q801"/>
    </row>
    <row r="802" spans="16:17" x14ac:dyDescent="0.25">
      <c r="P802"/>
      <c r="Q802"/>
    </row>
    <row r="803" spans="16:17" x14ac:dyDescent="0.25">
      <c r="P803"/>
      <c r="Q803"/>
    </row>
    <row r="804" spans="16:17" x14ac:dyDescent="0.25">
      <c r="P804"/>
      <c r="Q804"/>
    </row>
    <row r="805" spans="16:17" x14ac:dyDescent="0.25">
      <c r="P805"/>
      <c r="Q805"/>
    </row>
    <row r="806" spans="16:17" x14ac:dyDescent="0.25">
      <c r="P806"/>
      <c r="Q806"/>
    </row>
    <row r="807" spans="16:17" x14ac:dyDescent="0.25">
      <c r="P807"/>
      <c r="Q807"/>
    </row>
    <row r="808" spans="16:17" x14ac:dyDescent="0.25">
      <c r="P808"/>
      <c r="Q808"/>
    </row>
    <row r="809" spans="16:17" x14ac:dyDescent="0.25">
      <c r="P809"/>
      <c r="Q809"/>
    </row>
    <row r="810" spans="16:17" x14ac:dyDescent="0.25">
      <c r="P810"/>
      <c r="Q810"/>
    </row>
    <row r="811" spans="16:17" x14ac:dyDescent="0.25">
      <c r="P811"/>
      <c r="Q811"/>
    </row>
    <row r="812" spans="16:17" x14ac:dyDescent="0.25">
      <c r="P812"/>
      <c r="Q812"/>
    </row>
    <row r="813" spans="16:17" x14ac:dyDescent="0.25">
      <c r="P813"/>
      <c r="Q813"/>
    </row>
    <row r="814" spans="16:17" x14ac:dyDescent="0.25">
      <c r="P814"/>
      <c r="Q814"/>
    </row>
    <row r="815" spans="16:17" x14ac:dyDescent="0.25">
      <c r="P815"/>
      <c r="Q815"/>
    </row>
    <row r="816" spans="16:17" x14ac:dyDescent="0.25">
      <c r="P816"/>
      <c r="Q816"/>
    </row>
    <row r="817" spans="16:17" x14ac:dyDescent="0.25">
      <c r="P817"/>
      <c r="Q817"/>
    </row>
    <row r="818" spans="16:17" x14ac:dyDescent="0.25">
      <c r="P818"/>
      <c r="Q818"/>
    </row>
    <row r="819" spans="16:17" x14ac:dyDescent="0.25">
      <c r="P819"/>
      <c r="Q819"/>
    </row>
    <row r="820" spans="16:17" x14ac:dyDescent="0.25">
      <c r="P820"/>
      <c r="Q820"/>
    </row>
    <row r="821" spans="16:17" x14ac:dyDescent="0.25">
      <c r="P821"/>
      <c r="Q821"/>
    </row>
    <row r="822" spans="16:17" x14ac:dyDescent="0.25">
      <c r="P822"/>
      <c r="Q822"/>
    </row>
    <row r="823" spans="16:17" x14ac:dyDescent="0.25">
      <c r="P823"/>
      <c r="Q823"/>
    </row>
    <row r="824" spans="16:17" x14ac:dyDescent="0.25">
      <c r="P824"/>
      <c r="Q824"/>
    </row>
    <row r="825" spans="16:17" x14ac:dyDescent="0.25">
      <c r="P825"/>
      <c r="Q825"/>
    </row>
    <row r="826" spans="16:17" x14ac:dyDescent="0.25">
      <c r="P826"/>
      <c r="Q826"/>
    </row>
    <row r="827" spans="16:17" x14ac:dyDescent="0.25">
      <c r="P827"/>
      <c r="Q827"/>
    </row>
    <row r="828" spans="16:17" x14ac:dyDescent="0.25">
      <c r="P828"/>
      <c r="Q828"/>
    </row>
    <row r="829" spans="16:17" x14ac:dyDescent="0.25">
      <c r="P829"/>
      <c r="Q829"/>
    </row>
    <row r="830" spans="16:17" x14ac:dyDescent="0.25">
      <c r="P830"/>
      <c r="Q830"/>
    </row>
    <row r="831" spans="16:17" x14ac:dyDescent="0.25">
      <c r="P831"/>
      <c r="Q831"/>
    </row>
    <row r="832" spans="16:17" x14ac:dyDescent="0.25">
      <c r="P832"/>
      <c r="Q832"/>
    </row>
    <row r="833" spans="16:17" x14ac:dyDescent="0.25">
      <c r="P833"/>
      <c r="Q833"/>
    </row>
    <row r="834" spans="16:17" x14ac:dyDescent="0.25">
      <c r="P834"/>
      <c r="Q834"/>
    </row>
    <row r="835" spans="16:17" x14ac:dyDescent="0.25">
      <c r="P835"/>
      <c r="Q835"/>
    </row>
    <row r="836" spans="16:17" x14ac:dyDescent="0.25">
      <c r="P836"/>
      <c r="Q836"/>
    </row>
    <row r="837" spans="16:17" x14ac:dyDescent="0.25">
      <c r="P837"/>
      <c r="Q837"/>
    </row>
    <row r="838" spans="16:17" x14ac:dyDescent="0.25">
      <c r="P838"/>
      <c r="Q838"/>
    </row>
    <row r="839" spans="16:17" x14ac:dyDescent="0.25">
      <c r="P839"/>
      <c r="Q839"/>
    </row>
    <row r="840" spans="16:17" x14ac:dyDescent="0.25">
      <c r="P840"/>
      <c r="Q840"/>
    </row>
    <row r="841" spans="16:17" x14ac:dyDescent="0.25">
      <c r="P841"/>
      <c r="Q841"/>
    </row>
    <row r="842" spans="16:17" x14ac:dyDescent="0.25">
      <c r="P842"/>
      <c r="Q842"/>
    </row>
    <row r="843" spans="16:17" x14ac:dyDescent="0.25">
      <c r="P843"/>
      <c r="Q843"/>
    </row>
    <row r="844" spans="16:17" x14ac:dyDescent="0.25">
      <c r="P844"/>
      <c r="Q844"/>
    </row>
    <row r="845" spans="16:17" x14ac:dyDescent="0.25">
      <c r="P845"/>
      <c r="Q845"/>
    </row>
    <row r="846" spans="16:17" x14ac:dyDescent="0.25">
      <c r="P846"/>
      <c r="Q846"/>
    </row>
    <row r="847" spans="16:17" x14ac:dyDescent="0.25">
      <c r="P847"/>
      <c r="Q847"/>
    </row>
    <row r="848" spans="16:17" x14ac:dyDescent="0.25">
      <c r="P848"/>
      <c r="Q848"/>
    </row>
    <row r="849" spans="16:17" x14ac:dyDescent="0.25">
      <c r="P849"/>
      <c r="Q849"/>
    </row>
    <row r="850" spans="16:17" x14ac:dyDescent="0.25">
      <c r="P850"/>
      <c r="Q850"/>
    </row>
    <row r="851" spans="16:17" x14ac:dyDescent="0.25">
      <c r="P851"/>
      <c r="Q851"/>
    </row>
    <row r="852" spans="16:17" x14ac:dyDescent="0.25">
      <c r="P852"/>
      <c r="Q852"/>
    </row>
    <row r="853" spans="16:17" x14ac:dyDescent="0.25">
      <c r="P853"/>
      <c r="Q853"/>
    </row>
    <row r="854" spans="16:17" x14ac:dyDescent="0.25">
      <c r="P854"/>
      <c r="Q854"/>
    </row>
    <row r="855" spans="16:17" x14ac:dyDescent="0.25">
      <c r="P855"/>
      <c r="Q855"/>
    </row>
    <row r="856" spans="16:17" x14ac:dyDescent="0.25">
      <c r="P856"/>
      <c r="Q856"/>
    </row>
    <row r="857" spans="16:17" x14ac:dyDescent="0.25">
      <c r="P857"/>
      <c r="Q857"/>
    </row>
    <row r="858" spans="16:17" x14ac:dyDescent="0.25">
      <c r="P858"/>
      <c r="Q858"/>
    </row>
    <row r="859" spans="16:17" x14ac:dyDescent="0.25">
      <c r="P859"/>
      <c r="Q859"/>
    </row>
    <row r="860" spans="16:17" x14ac:dyDescent="0.25">
      <c r="P860"/>
      <c r="Q860"/>
    </row>
    <row r="861" spans="16:17" x14ac:dyDescent="0.25">
      <c r="P861"/>
      <c r="Q861"/>
    </row>
    <row r="862" spans="16:17" x14ac:dyDescent="0.25">
      <c r="P862"/>
      <c r="Q862"/>
    </row>
    <row r="863" spans="16:17" x14ac:dyDescent="0.25">
      <c r="P863"/>
      <c r="Q863"/>
    </row>
    <row r="864" spans="16:17" x14ac:dyDescent="0.25">
      <c r="P864"/>
      <c r="Q864"/>
    </row>
    <row r="865" spans="16:17" x14ac:dyDescent="0.25">
      <c r="P865"/>
      <c r="Q865"/>
    </row>
    <row r="866" spans="16:17" x14ac:dyDescent="0.25">
      <c r="P866"/>
      <c r="Q866"/>
    </row>
    <row r="867" spans="16:17" x14ac:dyDescent="0.25">
      <c r="P867"/>
      <c r="Q867"/>
    </row>
    <row r="868" spans="16:17" x14ac:dyDescent="0.25">
      <c r="P868"/>
      <c r="Q868"/>
    </row>
    <row r="869" spans="16:17" x14ac:dyDescent="0.25">
      <c r="P869"/>
      <c r="Q869"/>
    </row>
    <row r="870" spans="16:17" x14ac:dyDescent="0.25">
      <c r="P870"/>
      <c r="Q870"/>
    </row>
    <row r="871" spans="16:17" x14ac:dyDescent="0.25">
      <c r="P871"/>
      <c r="Q871"/>
    </row>
    <row r="872" spans="16:17" x14ac:dyDescent="0.25">
      <c r="P872"/>
      <c r="Q872"/>
    </row>
    <row r="873" spans="16:17" x14ac:dyDescent="0.25">
      <c r="P873"/>
      <c r="Q873"/>
    </row>
    <row r="874" spans="16:17" x14ac:dyDescent="0.25">
      <c r="P874"/>
      <c r="Q874"/>
    </row>
    <row r="875" spans="16:17" x14ac:dyDescent="0.25">
      <c r="P875"/>
      <c r="Q875"/>
    </row>
    <row r="876" spans="16:17" x14ac:dyDescent="0.25">
      <c r="P876"/>
      <c r="Q876"/>
    </row>
    <row r="877" spans="16:17" x14ac:dyDescent="0.25">
      <c r="P877"/>
      <c r="Q877"/>
    </row>
    <row r="878" spans="16:17" x14ac:dyDescent="0.25">
      <c r="P878"/>
      <c r="Q878"/>
    </row>
    <row r="879" spans="16:17" x14ac:dyDescent="0.25">
      <c r="P879"/>
      <c r="Q879"/>
    </row>
    <row r="880" spans="16:17" x14ac:dyDescent="0.25">
      <c r="P880"/>
      <c r="Q880"/>
    </row>
    <row r="881" spans="16:17" x14ac:dyDescent="0.25">
      <c r="P881"/>
      <c r="Q881"/>
    </row>
    <row r="882" spans="16:17" x14ac:dyDescent="0.25">
      <c r="P882"/>
      <c r="Q882"/>
    </row>
    <row r="883" spans="16:17" x14ac:dyDescent="0.25">
      <c r="P883"/>
      <c r="Q883"/>
    </row>
    <row r="884" spans="16:17" x14ac:dyDescent="0.25">
      <c r="P884"/>
      <c r="Q884"/>
    </row>
    <row r="885" spans="16:17" x14ac:dyDescent="0.25">
      <c r="P885"/>
      <c r="Q885"/>
    </row>
    <row r="886" spans="16:17" x14ac:dyDescent="0.25">
      <c r="P886"/>
      <c r="Q886"/>
    </row>
    <row r="887" spans="16:17" x14ac:dyDescent="0.25">
      <c r="P887"/>
      <c r="Q887"/>
    </row>
    <row r="888" spans="16:17" x14ac:dyDescent="0.25">
      <c r="P888"/>
      <c r="Q888"/>
    </row>
    <row r="889" spans="16:17" x14ac:dyDescent="0.25">
      <c r="P889"/>
      <c r="Q889"/>
    </row>
    <row r="890" spans="16:17" x14ac:dyDescent="0.25">
      <c r="P890"/>
      <c r="Q890"/>
    </row>
    <row r="891" spans="16:17" x14ac:dyDescent="0.25">
      <c r="P891"/>
      <c r="Q891"/>
    </row>
    <row r="892" spans="16:17" x14ac:dyDescent="0.25">
      <c r="P892"/>
      <c r="Q892"/>
    </row>
    <row r="893" spans="16:17" x14ac:dyDescent="0.25">
      <c r="P893"/>
      <c r="Q893"/>
    </row>
    <row r="894" spans="16:17" x14ac:dyDescent="0.25">
      <c r="P894"/>
      <c r="Q894"/>
    </row>
    <row r="895" spans="16:17" x14ac:dyDescent="0.25">
      <c r="P895"/>
      <c r="Q895"/>
    </row>
    <row r="896" spans="16:17" x14ac:dyDescent="0.25">
      <c r="P896"/>
      <c r="Q896"/>
    </row>
    <row r="897" spans="16:17" x14ac:dyDescent="0.25">
      <c r="P897"/>
      <c r="Q897"/>
    </row>
    <row r="898" spans="16:17" x14ac:dyDescent="0.25">
      <c r="P898"/>
      <c r="Q898"/>
    </row>
    <row r="899" spans="16:17" x14ac:dyDescent="0.25">
      <c r="P899"/>
      <c r="Q899"/>
    </row>
    <row r="900" spans="16:17" x14ac:dyDescent="0.25">
      <c r="P900"/>
      <c r="Q900"/>
    </row>
    <row r="901" spans="16:17" x14ac:dyDescent="0.25">
      <c r="P901"/>
      <c r="Q901"/>
    </row>
    <row r="902" spans="16:17" x14ac:dyDescent="0.25">
      <c r="P902"/>
      <c r="Q902"/>
    </row>
    <row r="903" spans="16:17" x14ac:dyDescent="0.25">
      <c r="P903"/>
      <c r="Q903"/>
    </row>
    <row r="904" spans="16:17" x14ac:dyDescent="0.25">
      <c r="P904"/>
      <c r="Q904"/>
    </row>
    <row r="905" spans="16:17" x14ac:dyDescent="0.25">
      <c r="P905"/>
      <c r="Q905"/>
    </row>
    <row r="906" spans="16:17" x14ac:dyDescent="0.25">
      <c r="P906"/>
      <c r="Q906"/>
    </row>
    <row r="907" spans="16:17" x14ac:dyDescent="0.25">
      <c r="P907"/>
      <c r="Q907"/>
    </row>
    <row r="908" spans="16:17" x14ac:dyDescent="0.25">
      <c r="P908"/>
      <c r="Q908"/>
    </row>
    <row r="909" spans="16:17" x14ac:dyDescent="0.25">
      <c r="P909"/>
      <c r="Q909"/>
    </row>
    <row r="910" spans="16:17" x14ac:dyDescent="0.25">
      <c r="P910"/>
      <c r="Q910"/>
    </row>
    <row r="911" spans="16:17" x14ac:dyDescent="0.25">
      <c r="P911"/>
      <c r="Q911"/>
    </row>
    <row r="912" spans="16:17" x14ac:dyDescent="0.25">
      <c r="P912"/>
      <c r="Q912"/>
    </row>
    <row r="913" spans="16:17" x14ac:dyDescent="0.25">
      <c r="P913"/>
      <c r="Q913"/>
    </row>
    <row r="914" spans="16:17" x14ac:dyDescent="0.25">
      <c r="P914"/>
      <c r="Q914"/>
    </row>
    <row r="915" spans="16:17" x14ac:dyDescent="0.25">
      <c r="P915"/>
      <c r="Q915"/>
    </row>
    <row r="916" spans="16:17" x14ac:dyDescent="0.25">
      <c r="P916"/>
      <c r="Q916"/>
    </row>
    <row r="917" spans="16:17" x14ac:dyDescent="0.25">
      <c r="P917"/>
      <c r="Q917"/>
    </row>
    <row r="918" spans="16:17" x14ac:dyDescent="0.25">
      <c r="P918"/>
      <c r="Q918"/>
    </row>
    <row r="919" spans="16:17" x14ac:dyDescent="0.25">
      <c r="P919"/>
      <c r="Q919"/>
    </row>
    <row r="920" spans="16:17" x14ac:dyDescent="0.25">
      <c r="P920"/>
      <c r="Q920"/>
    </row>
    <row r="921" spans="16:17" x14ac:dyDescent="0.25">
      <c r="P921"/>
      <c r="Q921"/>
    </row>
    <row r="922" spans="16:17" x14ac:dyDescent="0.25">
      <c r="P922"/>
      <c r="Q922"/>
    </row>
    <row r="923" spans="16:17" x14ac:dyDescent="0.25">
      <c r="P923"/>
      <c r="Q923"/>
    </row>
    <row r="924" spans="16:17" x14ac:dyDescent="0.25">
      <c r="P924"/>
      <c r="Q924"/>
    </row>
    <row r="925" spans="16:17" x14ac:dyDescent="0.25">
      <c r="P925"/>
      <c r="Q925"/>
    </row>
    <row r="926" spans="16:17" x14ac:dyDescent="0.25">
      <c r="P926"/>
      <c r="Q926"/>
    </row>
    <row r="927" spans="16:17" x14ac:dyDescent="0.25">
      <c r="P927"/>
      <c r="Q927"/>
    </row>
    <row r="928" spans="16:17" x14ac:dyDescent="0.25">
      <c r="P928"/>
      <c r="Q928"/>
    </row>
    <row r="929" spans="16:17" x14ac:dyDescent="0.25">
      <c r="P929"/>
      <c r="Q929"/>
    </row>
    <row r="930" spans="16:17" x14ac:dyDescent="0.25">
      <c r="P930"/>
      <c r="Q930"/>
    </row>
    <row r="931" spans="16:17" x14ac:dyDescent="0.25">
      <c r="P931"/>
      <c r="Q931"/>
    </row>
    <row r="932" spans="16:17" x14ac:dyDescent="0.25">
      <c r="P932"/>
      <c r="Q932"/>
    </row>
    <row r="933" spans="16:17" x14ac:dyDescent="0.25">
      <c r="P933"/>
      <c r="Q933"/>
    </row>
    <row r="934" spans="16:17" x14ac:dyDescent="0.25">
      <c r="P934"/>
      <c r="Q934"/>
    </row>
    <row r="935" spans="16:17" x14ac:dyDescent="0.25">
      <c r="P935"/>
      <c r="Q935"/>
    </row>
    <row r="936" spans="16:17" x14ac:dyDescent="0.25">
      <c r="P936"/>
      <c r="Q936"/>
    </row>
    <row r="937" spans="16:17" x14ac:dyDescent="0.25">
      <c r="P937"/>
      <c r="Q937"/>
    </row>
    <row r="938" spans="16:17" x14ac:dyDescent="0.25">
      <c r="P938"/>
      <c r="Q938"/>
    </row>
    <row r="939" spans="16:17" x14ac:dyDescent="0.25">
      <c r="P939"/>
      <c r="Q939"/>
    </row>
    <row r="940" spans="16:17" x14ac:dyDescent="0.25">
      <c r="P940"/>
      <c r="Q940"/>
    </row>
    <row r="941" spans="16:17" x14ac:dyDescent="0.25">
      <c r="P941"/>
      <c r="Q941"/>
    </row>
    <row r="942" spans="16:17" x14ac:dyDescent="0.25">
      <c r="P942"/>
      <c r="Q942"/>
    </row>
    <row r="943" spans="16:17" x14ac:dyDescent="0.25">
      <c r="P943"/>
      <c r="Q943"/>
    </row>
    <row r="944" spans="16:17" x14ac:dyDescent="0.25">
      <c r="P944"/>
      <c r="Q944"/>
    </row>
    <row r="945" spans="16:17" x14ac:dyDescent="0.25">
      <c r="P945"/>
      <c r="Q945"/>
    </row>
    <row r="946" spans="16:17" x14ac:dyDescent="0.25">
      <c r="P946"/>
      <c r="Q946"/>
    </row>
    <row r="947" spans="16:17" x14ac:dyDescent="0.25">
      <c r="P947"/>
      <c r="Q947"/>
    </row>
    <row r="948" spans="16:17" x14ac:dyDescent="0.25">
      <c r="P948"/>
      <c r="Q948"/>
    </row>
    <row r="949" spans="16:17" x14ac:dyDescent="0.25">
      <c r="P949"/>
      <c r="Q949"/>
    </row>
    <row r="950" spans="16:17" x14ac:dyDescent="0.25">
      <c r="P950"/>
      <c r="Q950"/>
    </row>
    <row r="951" spans="16:17" x14ac:dyDescent="0.25">
      <c r="P951"/>
      <c r="Q951"/>
    </row>
    <row r="952" spans="16:17" x14ac:dyDescent="0.25">
      <c r="P952"/>
      <c r="Q952"/>
    </row>
    <row r="953" spans="16:17" x14ac:dyDescent="0.25">
      <c r="P953"/>
      <c r="Q953"/>
    </row>
    <row r="954" spans="16:17" x14ac:dyDescent="0.25">
      <c r="P954"/>
      <c r="Q954"/>
    </row>
    <row r="955" spans="16:17" x14ac:dyDescent="0.25">
      <c r="P955"/>
      <c r="Q955"/>
    </row>
    <row r="956" spans="16:17" x14ac:dyDescent="0.25">
      <c r="P956"/>
      <c r="Q956"/>
    </row>
    <row r="957" spans="16:17" x14ac:dyDescent="0.25">
      <c r="P957"/>
      <c r="Q957"/>
    </row>
    <row r="958" spans="16:17" x14ac:dyDescent="0.25">
      <c r="P958"/>
      <c r="Q958"/>
    </row>
    <row r="959" spans="16:17" x14ac:dyDescent="0.25">
      <c r="P959"/>
      <c r="Q959"/>
    </row>
    <row r="960" spans="16:17" x14ac:dyDescent="0.25">
      <c r="P960"/>
      <c r="Q960"/>
    </row>
    <row r="961" spans="16:17" x14ac:dyDescent="0.25">
      <c r="P961"/>
      <c r="Q961"/>
    </row>
    <row r="962" spans="16:17" x14ac:dyDescent="0.25">
      <c r="P962"/>
      <c r="Q962"/>
    </row>
    <row r="963" spans="16:17" x14ac:dyDescent="0.25">
      <c r="P963"/>
      <c r="Q963"/>
    </row>
    <row r="964" spans="16:17" x14ac:dyDescent="0.25">
      <c r="P964"/>
      <c r="Q964"/>
    </row>
    <row r="965" spans="16:17" x14ac:dyDescent="0.25">
      <c r="P965"/>
      <c r="Q965"/>
    </row>
    <row r="966" spans="16:17" x14ac:dyDescent="0.25">
      <c r="P966"/>
      <c r="Q966"/>
    </row>
    <row r="967" spans="16:17" x14ac:dyDescent="0.25">
      <c r="P967"/>
      <c r="Q967"/>
    </row>
    <row r="968" spans="16:17" x14ac:dyDescent="0.25">
      <c r="P968"/>
      <c r="Q968"/>
    </row>
    <row r="969" spans="16:17" x14ac:dyDescent="0.25">
      <c r="P969"/>
      <c r="Q969"/>
    </row>
    <row r="970" spans="16:17" x14ac:dyDescent="0.25">
      <c r="P970"/>
      <c r="Q970"/>
    </row>
    <row r="971" spans="16:17" x14ac:dyDescent="0.25">
      <c r="P971"/>
      <c r="Q971"/>
    </row>
    <row r="972" spans="16:17" x14ac:dyDescent="0.25">
      <c r="P972"/>
      <c r="Q972"/>
    </row>
    <row r="973" spans="16:17" x14ac:dyDescent="0.25">
      <c r="P973"/>
      <c r="Q973"/>
    </row>
    <row r="974" spans="16:17" x14ac:dyDescent="0.25">
      <c r="P974"/>
      <c r="Q974"/>
    </row>
    <row r="975" spans="16:17" x14ac:dyDescent="0.25">
      <c r="P975"/>
      <c r="Q975"/>
    </row>
    <row r="976" spans="16:17" x14ac:dyDescent="0.25">
      <c r="P976"/>
      <c r="Q976"/>
    </row>
    <row r="977" spans="16:17" x14ac:dyDescent="0.25">
      <c r="P977"/>
      <c r="Q977"/>
    </row>
    <row r="978" spans="16:17" x14ac:dyDescent="0.25">
      <c r="P978"/>
      <c r="Q978"/>
    </row>
    <row r="979" spans="16:17" x14ac:dyDescent="0.25">
      <c r="P979"/>
      <c r="Q979"/>
    </row>
    <row r="980" spans="16:17" x14ac:dyDescent="0.25">
      <c r="P980"/>
      <c r="Q980"/>
    </row>
    <row r="981" spans="16:17" x14ac:dyDescent="0.25">
      <c r="P981"/>
      <c r="Q981"/>
    </row>
    <row r="982" spans="16:17" x14ac:dyDescent="0.25">
      <c r="P982"/>
      <c r="Q982"/>
    </row>
    <row r="983" spans="16:17" x14ac:dyDescent="0.25">
      <c r="P983"/>
      <c r="Q983"/>
    </row>
    <row r="984" spans="16:17" x14ac:dyDescent="0.25">
      <c r="P984"/>
      <c r="Q984"/>
    </row>
    <row r="985" spans="16:17" x14ac:dyDescent="0.25">
      <c r="P985"/>
      <c r="Q985"/>
    </row>
    <row r="986" spans="16:17" x14ac:dyDescent="0.25">
      <c r="P986"/>
      <c r="Q986"/>
    </row>
    <row r="987" spans="16:17" x14ac:dyDescent="0.25">
      <c r="P987"/>
      <c r="Q987"/>
    </row>
    <row r="988" spans="16:17" x14ac:dyDescent="0.25">
      <c r="P988"/>
      <c r="Q988"/>
    </row>
    <row r="989" spans="16:17" x14ac:dyDescent="0.25">
      <c r="P989"/>
      <c r="Q989"/>
    </row>
    <row r="990" spans="16:17" x14ac:dyDescent="0.25">
      <c r="P990"/>
      <c r="Q990"/>
    </row>
    <row r="991" spans="16:17" x14ac:dyDescent="0.25">
      <c r="P991"/>
      <c r="Q991"/>
    </row>
    <row r="992" spans="16:17" x14ac:dyDescent="0.25">
      <c r="P992"/>
      <c r="Q992"/>
    </row>
    <row r="993" spans="16:17" x14ac:dyDescent="0.25">
      <c r="P993"/>
      <c r="Q993"/>
    </row>
    <row r="994" spans="16:17" x14ac:dyDescent="0.25">
      <c r="P994"/>
      <c r="Q994"/>
    </row>
    <row r="995" spans="16:17" x14ac:dyDescent="0.25">
      <c r="P995"/>
      <c r="Q995"/>
    </row>
    <row r="996" spans="16:17" x14ac:dyDescent="0.25">
      <c r="P996"/>
      <c r="Q996"/>
    </row>
    <row r="997" spans="16:17" x14ac:dyDescent="0.25">
      <c r="P997"/>
      <c r="Q997"/>
    </row>
    <row r="998" spans="16:17" x14ac:dyDescent="0.25">
      <c r="P998"/>
      <c r="Q998"/>
    </row>
    <row r="999" spans="16:17" x14ac:dyDescent="0.25">
      <c r="P999"/>
      <c r="Q999"/>
    </row>
    <row r="1000" spans="16:17" x14ac:dyDescent="0.25">
      <c r="P1000"/>
      <c r="Q1000"/>
    </row>
    <row r="1001" spans="16:17" x14ac:dyDescent="0.25">
      <c r="P1001"/>
      <c r="Q1001"/>
    </row>
    <row r="1002" spans="16:17" x14ac:dyDescent="0.25">
      <c r="P1002"/>
      <c r="Q1002"/>
    </row>
    <row r="1003" spans="16:17" x14ac:dyDescent="0.25">
      <c r="P1003"/>
      <c r="Q1003"/>
    </row>
    <row r="1004" spans="16:17" x14ac:dyDescent="0.25">
      <c r="P1004"/>
      <c r="Q1004"/>
    </row>
    <row r="1005" spans="16:17" x14ac:dyDescent="0.25">
      <c r="P1005"/>
      <c r="Q1005"/>
    </row>
    <row r="1006" spans="16:17" x14ac:dyDescent="0.25">
      <c r="P1006"/>
      <c r="Q1006"/>
    </row>
    <row r="1007" spans="16:17" x14ac:dyDescent="0.25">
      <c r="P1007"/>
      <c r="Q1007"/>
    </row>
    <row r="1008" spans="16:17" x14ac:dyDescent="0.25">
      <c r="P1008"/>
      <c r="Q1008"/>
    </row>
    <row r="1009" spans="16:17" x14ac:dyDescent="0.25">
      <c r="P1009"/>
      <c r="Q1009"/>
    </row>
    <row r="1010" spans="16:17" x14ac:dyDescent="0.25">
      <c r="P1010"/>
      <c r="Q1010"/>
    </row>
    <row r="1011" spans="16:17" x14ac:dyDescent="0.25">
      <c r="P1011"/>
      <c r="Q1011"/>
    </row>
    <row r="1012" spans="16:17" x14ac:dyDescent="0.25">
      <c r="P1012"/>
      <c r="Q1012"/>
    </row>
    <row r="1013" spans="16:17" x14ac:dyDescent="0.25">
      <c r="P1013"/>
      <c r="Q1013"/>
    </row>
    <row r="1014" spans="16:17" x14ac:dyDescent="0.25">
      <c r="P1014"/>
      <c r="Q1014"/>
    </row>
    <row r="1015" spans="16:17" x14ac:dyDescent="0.25">
      <c r="P1015"/>
      <c r="Q1015"/>
    </row>
    <row r="1016" spans="16:17" x14ac:dyDescent="0.25">
      <c r="P1016"/>
      <c r="Q1016"/>
    </row>
    <row r="1017" spans="16:17" x14ac:dyDescent="0.25">
      <c r="P1017"/>
      <c r="Q1017"/>
    </row>
    <row r="1018" spans="16:17" x14ac:dyDescent="0.25">
      <c r="P1018"/>
      <c r="Q1018"/>
    </row>
    <row r="1019" spans="16:17" x14ac:dyDescent="0.25">
      <c r="P1019"/>
      <c r="Q1019"/>
    </row>
    <row r="1020" spans="16:17" x14ac:dyDescent="0.25">
      <c r="P1020"/>
      <c r="Q1020"/>
    </row>
    <row r="1021" spans="16:17" x14ac:dyDescent="0.25">
      <c r="P1021"/>
      <c r="Q1021"/>
    </row>
    <row r="1022" spans="16:17" x14ac:dyDescent="0.25">
      <c r="P1022"/>
      <c r="Q1022"/>
    </row>
    <row r="1023" spans="16:17" x14ac:dyDescent="0.25">
      <c r="P1023"/>
      <c r="Q1023"/>
    </row>
    <row r="1024" spans="16:17" x14ac:dyDescent="0.25">
      <c r="P1024"/>
      <c r="Q1024"/>
    </row>
    <row r="1025" spans="16:17" x14ac:dyDescent="0.25">
      <c r="P1025"/>
      <c r="Q1025"/>
    </row>
    <row r="1026" spans="16:17" x14ac:dyDescent="0.25">
      <c r="P1026"/>
      <c r="Q1026"/>
    </row>
    <row r="1027" spans="16:17" x14ac:dyDescent="0.25">
      <c r="P1027"/>
      <c r="Q1027"/>
    </row>
    <row r="1028" spans="16:17" x14ac:dyDescent="0.25">
      <c r="P1028"/>
      <c r="Q1028"/>
    </row>
    <row r="1029" spans="16:17" x14ac:dyDescent="0.25">
      <c r="P1029"/>
      <c r="Q1029"/>
    </row>
    <row r="1030" spans="16:17" x14ac:dyDescent="0.25">
      <c r="P1030"/>
      <c r="Q1030"/>
    </row>
    <row r="1031" spans="16:17" x14ac:dyDescent="0.25">
      <c r="P1031"/>
      <c r="Q1031"/>
    </row>
    <row r="1032" spans="16:17" x14ac:dyDescent="0.25">
      <c r="P1032"/>
      <c r="Q1032"/>
    </row>
    <row r="1033" spans="16:17" x14ac:dyDescent="0.25">
      <c r="P1033"/>
      <c r="Q1033"/>
    </row>
    <row r="1034" spans="16:17" x14ac:dyDescent="0.25">
      <c r="P1034"/>
      <c r="Q1034"/>
    </row>
    <row r="1035" spans="16:17" x14ac:dyDescent="0.25">
      <c r="P1035"/>
      <c r="Q1035"/>
    </row>
    <row r="1036" spans="16:17" x14ac:dyDescent="0.25">
      <c r="P1036"/>
      <c r="Q1036"/>
    </row>
    <row r="1037" spans="16:17" x14ac:dyDescent="0.25">
      <c r="P1037"/>
      <c r="Q1037"/>
    </row>
    <row r="1038" spans="16:17" x14ac:dyDescent="0.25">
      <c r="P1038"/>
      <c r="Q1038"/>
    </row>
    <row r="1039" spans="16:17" x14ac:dyDescent="0.25">
      <c r="P1039"/>
      <c r="Q1039"/>
    </row>
    <row r="1040" spans="16:17" x14ac:dyDescent="0.25">
      <c r="P1040"/>
      <c r="Q1040"/>
    </row>
    <row r="1041" spans="16:17" x14ac:dyDescent="0.25">
      <c r="P1041"/>
      <c r="Q1041"/>
    </row>
    <row r="1042" spans="16:17" x14ac:dyDescent="0.25">
      <c r="P1042"/>
      <c r="Q1042"/>
    </row>
    <row r="1043" spans="16:17" x14ac:dyDescent="0.25">
      <c r="P1043"/>
      <c r="Q1043"/>
    </row>
    <row r="1044" spans="16:17" x14ac:dyDescent="0.25">
      <c r="P1044"/>
      <c r="Q1044"/>
    </row>
    <row r="1045" spans="16:17" x14ac:dyDescent="0.25">
      <c r="P1045"/>
      <c r="Q1045"/>
    </row>
    <row r="1046" spans="16:17" x14ac:dyDescent="0.25">
      <c r="P1046"/>
      <c r="Q1046"/>
    </row>
    <row r="1047" spans="16:17" x14ac:dyDescent="0.25">
      <c r="P1047"/>
      <c r="Q1047"/>
    </row>
    <row r="1048" spans="16:17" x14ac:dyDescent="0.25">
      <c r="P1048"/>
      <c r="Q1048"/>
    </row>
    <row r="1049" spans="16:17" x14ac:dyDescent="0.25">
      <c r="P1049"/>
      <c r="Q1049"/>
    </row>
    <row r="1050" spans="16:17" x14ac:dyDescent="0.25">
      <c r="P1050"/>
      <c r="Q1050"/>
    </row>
    <row r="1051" spans="16:17" x14ac:dyDescent="0.25">
      <c r="P1051"/>
      <c r="Q1051"/>
    </row>
    <row r="1052" spans="16:17" x14ac:dyDescent="0.25">
      <c r="P1052"/>
      <c r="Q1052"/>
    </row>
    <row r="1053" spans="16:17" x14ac:dyDescent="0.25">
      <c r="P1053"/>
      <c r="Q1053"/>
    </row>
    <row r="1054" spans="16:17" x14ac:dyDescent="0.25">
      <c r="P1054"/>
      <c r="Q1054"/>
    </row>
    <row r="1055" spans="16:17" x14ac:dyDescent="0.25">
      <c r="P1055"/>
      <c r="Q1055"/>
    </row>
    <row r="1056" spans="16:17" x14ac:dyDescent="0.25">
      <c r="P1056"/>
      <c r="Q1056"/>
    </row>
    <row r="1057" spans="16:17" x14ac:dyDescent="0.25">
      <c r="P1057"/>
      <c r="Q1057"/>
    </row>
    <row r="1058" spans="16:17" x14ac:dyDescent="0.25">
      <c r="P1058"/>
      <c r="Q1058"/>
    </row>
    <row r="1059" spans="16:17" x14ac:dyDescent="0.25">
      <c r="P1059"/>
      <c r="Q1059"/>
    </row>
    <row r="1060" spans="16:17" x14ac:dyDescent="0.25">
      <c r="P1060"/>
      <c r="Q1060"/>
    </row>
    <row r="1061" spans="16:17" x14ac:dyDescent="0.25">
      <c r="P1061"/>
      <c r="Q1061"/>
    </row>
    <row r="1062" spans="16:17" x14ac:dyDescent="0.25">
      <c r="P1062"/>
      <c r="Q1062"/>
    </row>
    <row r="1063" spans="16:17" x14ac:dyDescent="0.25">
      <c r="P1063"/>
      <c r="Q1063"/>
    </row>
    <row r="1064" spans="16:17" x14ac:dyDescent="0.25">
      <c r="P1064"/>
      <c r="Q1064"/>
    </row>
    <row r="1065" spans="16:17" x14ac:dyDescent="0.25">
      <c r="P1065"/>
      <c r="Q1065"/>
    </row>
    <row r="1066" spans="16:17" x14ac:dyDescent="0.25">
      <c r="P1066"/>
      <c r="Q1066"/>
    </row>
    <row r="1067" spans="16:17" x14ac:dyDescent="0.25">
      <c r="P1067"/>
      <c r="Q1067"/>
    </row>
    <row r="1068" spans="16:17" x14ac:dyDescent="0.25">
      <c r="P1068"/>
      <c r="Q1068"/>
    </row>
    <row r="1069" spans="16:17" x14ac:dyDescent="0.25">
      <c r="P1069"/>
      <c r="Q1069"/>
    </row>
    <row r="1070" spans="16:17" x14ac:dyDescent="0.25">
      <c r="P1070"/>
      <c r="Q1070"/>
    </row>
    <row r="1071" spans="16:17" x14ac:dyDescent="0.25">
      <c r="P1071"/>
      <c r="Q1071"/>
    </row>
    <row r="1072" spans="16:17" x14ac:dyDescent="0.25">
      <c r="P1072"/>
      <c r="Q1072"/>
    </row>
    <row r="1073" spans="16:17" x14ac:dyDescent="0.25">
      <c r="P1073"/>
      <c r="Q1073"/>
    </row>
    <row r="1074" spans="16:17" x14ac:dyDescent="0.25">
      <c r="P1074"/>
      <c r="Q1074"/>
    </row>
    <row r="1075" spans="16:17" x14ac:dyDescent="0.25">
      <c r="P1075"/>
      <c r="Q1075"/>
    </row>
    <row r="1076" spans="16:17" x14ac:dyDescent="0.25">
      <c r="P1076"/>
      <c r="Q1076"/>
    </row>
    <row r="1077" spans="16:17" x14ac:dyDescent="0.25">
      <c r="P1077"/>
      <c r="Q1077"/>
    </row>
    <row r="1078" spans="16:17" x14ac:dyDescent="0.25">
      <c r="P1078"/>
      <c r="Q1078"/>
    </row>
    <row r="1079" spans="16:17" x14ac:dyDescent="0.25">
      <c r="P1079"/>
      <c r="Q1079"/>
    </row>
    <row r="1080" spans="16:17" x14ac:dyDescent="0.25">
      <c r="P1080"/>
      <c r="Q1080"/>
    </row>
    <row r="1081" spans="16:17" x14ac:dyDescent="0.25">
      <c r="P1081"/>
      <c r="Q1081"/>
    </row>
    <row r="1082" spans="16:17" x14ac:dyDescent="0.25">
      <c r="P1082"/>
      <c r="Q1082"/>
    </row>
    <row r="1083" spans="16:17" x14ac:dyDescent="0.25">
      <c r="P1083"/>
      <c r="Q1083"/>
    </row>
    <row r="1084" spans="16:17" x14ac:dyDescent="0.25">
      <c r="P1084"/>
      <c r="Q1084"/>
    </row>
    <row r="1085" spans="16:17" x14ac:dyDescent="0.25">
      <c r="P1085"/>
      <c r="Q1085"/>
    </row>
    <row r="1086" spans="16:17" x14ac:dyDescent="0.25">
      <c r="P1086"/>
      <c r="Q1086"/>
    </row>
    <row r="1087" spans="16:17" x14ac:dyDescent="0.25">
      <c r="P1087"/>
      <c r="Q1087"/>
    </row>
    <row r="1088" spans="16:17" x14ac:dyDescent="0.25">
      <c r="P1088"/>
      <c r="Q1088"/>
    </row>
    <row r="1089" spans="16:17" x14ac:dyDescent="0.25">
      <c r="P1089"/>
      <c r="Q1089"/>
    </row>
    <row r="1090" spans="16:17" x14ac:dyDescent="0.25">
      <c r="P1090"/>
      <c r="Q1090"/>
    </row>
    <row r="1091" spans="16:17" x14ac:dyDescent="0.25">
      <c r="P1091"/>
      <c r="Q1091"/>
    </row>
    <row r="1092" spans="16:17" x14ac:dyDescent="0.25">
      <c r="P1092"/>
      <c r="Q1092"/>
    </row>
    <row r="1093" spans="16:17" x14ac:dyDescent="0.25">
      <c r="P1093"/>
      <c r="Q1093"/>
    </row>
    <row r="1094" spans="16:17" x14ac:dyDescent="0.25">
      <c r="P1094"/>
      <c r="Q1094"/>
    </row>
    <row r="1095" spans="16:17" x14ac:dyDescent="0.25">
      <c r="P1095"/>
      <c r="Q1095"/>
    </row>
    <row r="1096" spans="16:17" x14ac:dyDescent="0.25">
      <c r="P1096"/>
      <c r="Q1096"/>
    </row>
    <row r="1097" spans="16:17" x14ac:dyDescent="0.25">
      <c r="P1097"/>
      <c r="Q1097"/>
    </row>
    <row r="1098" spans="16:17" x14ac:dyDescent="0.25">
      <c r="P1098"/>
      <c r="Q1098"/>
    </row>
    <row r="1099" spans="16:17" x14ac:dyDescent="0.25">
      <c r="P1099"/>
      <c r="Q1099"/>
    </row>
    <row r="1100" spans="16:17" x14ac:dyDescent="0.25">
      <c r="P1100"/>
      <c r="Q1100"/>
    </row>
    <row r="1101" spans="16:17" x14ac:dyDescent="0.25">
      <c r="P1101"/>
      <c r="Q1101"/>
    </row>
    <row r="1102" spans="16:17" x14ac:dyDescent="0.25">
      <c r="P1102"/>
      <c r="Q1102"/>
    </row>
    <row r="1103" spans="16:17" x14ac:dyDescent="0.25">
      <c r="P1103"/>
      <c r="Q1103"/>
    </row>
    <row r="1104" spans="16:17" x14ac:dyDescent="0.25">
      <c r="P1104"/>
      <c r="Q1104"/>
    </row>
    <row r="1105" spans="16:17" x14ac:dyDescent="0.25">
      <c r="P1105"/>
      <c r="Q1105"/>
    </row>
    <row r="1106" spans="16:17" x14ac:dyDescent="0.25">
      <c r="P1106"/>
      <c r="Q1106"/>
    </row>
    <row r="1107" spans="16:17" x14ac:dyDescent="0.25">
      <c r="P1107"/>
      <c r="Q1107"/>
    </row>
    <row r="1108" spans="16:17" x14ac:dyDescent="0.25">
      <c r="P1108"/>
      <c r="Q1108"/>
    </row>
    <row r="1109" spans="16:17" x14ac:dyDescent="0.25">
      <c r="P1109"/>
      <c r="Q1109"/>
    </row>
    <row r="1110" spans="16:17" x14ac:dyDescent="0.25">
      <c r="P1110"/>
      <c r="Q1110"/>
    </row>
    <row r="1111" spans="16:17" x14ac:dyDescent="0.25">
      <c r="P1111"/>
      <c r="Q1111"/>
    </row>
    <row r="1112" spans="16:17" x14ac:dyDescent="0.25">
      <c r="P1112"/>
      <c r="Q1112"/>
    </row>
    <row r="1113" spans="16:17" x14ac:dyDescent="0.25">
      <c r="P1113"/>
      <c r="Q1113"/>
    </row>
    <row r="1114" spans="16:17" x14ac:dyDescent="0.25">
      <c r="P1114"/>
      <c r="Q1114"/>
    </row>
    <row r="1115" spans="16:17" x14ac:dyDescent="0.25">
      <c r="P1115"/>
      <c r="Q1115"/>
    </row>
    <row r="1116" spans="16:17" x14ac:dyDescent="0.25">
      <c r="P1116"/>
      <c r="Q1116"/>
    </row>
    <row r="1117" spans="16:17" x14ac:dyDescent="0.25">
      <c r="P1117"/>
      <c r="Q1117"/>
    </row>
    <row r="1118" spans="16:17" x14ac:dyDescent="0.25">
      <c r="P1118"/>
      <c r="Q1118"/>
    </row>
    <row r="1119" spans="16:17" x14ac:dyDescent="0.25">
      <c r="P1119"/>
      <c r="Q1119"/>
    </row>
    <row r="1120" spans="16:17" x14ac:dyDescent="0.25">
      <c r="P1120"/>
      <c r="Q1120"/>
    </row>
    <row r="1121" spans="16:17" x14ac:dyDescent="0.25">
      <c r="P1121"/>
      <c r="Q1121"/>
    </row>
    <row r="1122" spans="16:17" x14ac:dyDescent="0.25">
      <c r="P1122"/>
      <c r="Q1122"/>
    </row>
    <row r="1123" spans="16:17" x14ac:dyDescent="0.25">
      <c r="P1123"/>
      <c r="Q1123"/>
    </row>
    <row r="1124" spans="16:17" x14ac:dyDescent="0.25">
      <c r="P1124"/>
      <c r="Q1124"/>
    </row>
    <row r="1125" spans="16:17" x14ac:dyDescent="0.25">
      <c r="P1125"/>
      <c r="Q1125"/>
    </row>
    <row r="1126" spans="16:17" x14ac:dyDescent="0.25">
      <c r="P1126"/>
      <c r="Q1126"/>
    </row>
    <row r="1127" spans="16:17" x14ac:dyDescent="0.25">
      <c r="P1127"/>
      <c r="Q1127"/>
    </row>
    <row r="1128" spans="16:17" x14ac:dyDescent="0.25">
      <c r="P1128"/>
      <c r="Q1128"/>
    </row>
    <row r="1129" spans="16:17" x14ac:dyDescent="0.25">
      <c r="P1129"/>
      <c r="Q1129"/>
    </row>
    <row r="1130" spans="16:17" x14ac:dyDescent="0.25">
      <c r="P1130"/>
      <c r="Q1130"/>
    </row>
    <row r="1131" spans="16:17" x14ac:dyDescent="0.25">
      <c r="P1131"/>
      <c r="Q1131"/>
    </row>
    <row r="1132" spans="16:17" x14ac:dyDescent="0.25">
      <c r="P1132"/>
      <c r="Q1132"/>
    </row>
    <row r="1133" spans="16:17" x14ac:dyDescent="0.25">
      <c r="P1133"/>
      <c r="Q1133"/>
    </row>
    <row r="1134" spans="16:17" x14ac:dyDescent="0.25">
      <c r="P1134"/>
      <c r="Q1134"/>
    </row>
    <row r="1135" spans="16:17" x14ac:dyDescent="0.25">
      <c r="P1135"/>
      <c r="Q1135"/>
    </row>
    <row r="1136" spans="16:17" x14ac:dyDescent="0.25">
      <c r="P1136"/>
      <c r="Q1136"/>
    </row>
    <row r="1137" spans="16:17" x14ac:dyDescent="0.25">
      <c r="P1137"/>
      <c r="Q1137"/>
    </row>
    <row r="1138" spans="16:17" x14ac:dyDescent="0.25">
      <c r="P1138"/>
      <c r="Q1138"/>
    </row>
    <row r="1139" spans="16:17" x14ac:dyDescent="0.25">
      <c r="P1139"/>
      <c r="Q1139"/>
    </row>
    <row r="1140" spans="16:17" x14ac:dyDescent="0.25">
      <c r="P1140"/>
      <c r="Q1140"/>
    </row>
    <row r="1141" spans="16:17" x14ac:dyDescent="0.25">
      <c r="P1141"/>
      <c r="Q1141"/>
    </row>
    <row r="1142" spans="16:17" x14ac:dyDescent="0.25">
      <c r="P1142"/>
      <c r="Q1142"/>
    </row>
    <row r="1143" spans="16:17" x14ac:dyDescent="0.25">
      <c r="P1143"/>
      <c r="Q1143"/>
    </row>
    <row r="1144" spans="16:17" x14ac:dyDescent="0.25">
      <c r="P1144"/>
      <c r="Q1144"/>
    </row>
    <row r="1145" spans="16:17" x14ac:dyDescent="0.25">
      <c r="P1145"/>
      <c r="Q1145"/>
    </row>
    <row r="1146" spans="16:17" x14ac:dyDescent="0.25">
      <c r="P1146"/>
      <c r="Q1146"/>
    </row>
    <row r="1147" spans="16:17" x14ac:dyDescent="0.25">
      <c r="P1147"/>
      <c r="Q1147"/>
    </row>
    <row r="1148" spans="16:17" x14ac:dyDescent="0.25">
      <c r="P1148"/>
      <c r="Q1148"/>
    </row>
    <row r="1149" spans="16:17" x14ac:dyDescent="0.25">
      <c r="P1149"/>
      <c r="Q1149"/>
    </row>
    <row r="1150" spans="16:17" x14ac:dyDescent="0.25">
      <c r="P1150"/>
      <c r="Q1150"/>
    </row>
    <row r="1151" spans="16:17" x14ac:dyDescent="0.25">
      <c r="P1151"/>
      <c r="Q1151"/>
    </row>
    <row r="1152" spans="16:17" x14ac:dyDescent="0.25">
      <c r="P1152"/>
      <c r="Q1152"/>
    </row>
    <row r="1153" spans="16:17" x14ac:dyDescent="0.25">
      <c r="P1153"/>
      <c r="Q1153"/>
    </row>
    <row r="1154" spans="16:17" x14ac:dyDescent="0.25">
      <c r="P1154"/>
      <c r="Q1154"/>
    </row>
    <row r="1155" spans="16:17" x14ac:dyDescent="0.25">
      <c r="P1155"/>
      <c r="Q1155"/>
    </row>
    <row r="1156" spans="16:17" x14ac:dyDescent="0.25">
      <c r="P1156"/>
      <c r="Q1156"/>
    </row>
    <row r="1157" spans="16:17" x14ac:dyDescent="0.25">
      <c r="P1157"/>
      <c r="Q1157"/>
    </row>
    <row r="1158" spans="16:17" x14ac:dyDescent="0.25">
      <c r="P1158"/>
      <c r="Q1158"/>
    </row>
    <row r="1159" spans="16:17" x14ac:dyDescent="0.25">
      <c r="P1159"/>
      <c r="Q1159"/>
    </row>
    <row r="1160" spans="16:17" x14ac:dyDescent="0.25">
      <c r="P1160"/>
      <c r="Q1160"/>
    </row>
    <row r="1161" spans="16:17" x14ac:dyDescent="0.25">
      <c r="P1161"/>
      <c r="Q1161"/>
    </row>
    <row r="1162" spans="16:17" x14ac:dyDescent="0.25">
      <c r="P1162"/>
      <c r="Q1162"/>
    </row>
    <row r="1163" spans="16:17" x14ac:dyDescent="0.25">
      <c r="P1163"/>
      <c r="Q1163"/>
    </row>
    <row r="1164" spans="16:17" x14ac:dyDescent="0.25">
      <c r="P1164"/>
      <c r="Q1164"/>
    </row>
    <row r="1165" spans="16:17" x14ac:dyDescent="0.25">
      <c r="P1165"/>
      <c r="Q1165"/>
    </row>
    <row r="1166" spans="16:17" x14ac:dyDescent="0.25">
      <c r="P1166"/>
      <c r="Q1166"/>
    </row>
    <row r="1167" spans="16:17" x14ac:dyDescent="0.25">
      <c r="P1167"/>
      <c r="Q1167"/>
    </row>
    <row r="1168" spans="16:17" x14ac:dyDescent="0.25">
      <c r="P1168"/>
      <c r="Q1168"/>
    </row>
    <row r="1169" spans="16:17" x14ac:dyDescent="0.25">
      <c r="P1169"/>
      <c r="Q1169"/>
    </row>
    <row r="1170" spans="16:17" x14ac:dyDescent="0.25">
      <c r="P1170"/>
      <c r="Q1170"/>
    </row>
    <row r="1171" spans="16:17" x14ac:dyDescent="0.25">
      <c r="P1171"/>
      <c r="Q1171"/>
    </row>
    <row r="1172" spans="16:17" x14ac:dyDescent="0.25">
      <c r="P1172"/>
      <c r="Q1172"/>
    </row>
    <row r="1173" spans="16:17" x14ac:dyDescent="0.25">
      <c r="P1173"/>
      <c r="Q1173"/>
    </row>
    <row r="1174" spans="16:17" x14ac:dyDescent="0.25">
      <c r="P1174"/>
      <c r="Q1174"/>
    </row>
    <row r="1175" spans="16:17" x14ac:dyDescent="0.25">
      <c r="P1175"/>
      <c r="Q1175"/>
    </row>
    <row r="1176" spans="16:17" x14ac:dyDescent="0.25">
      <c r="P1176"/>
      <c r="Q1176"/>
    </row>
    <row r="1177" spans="16:17" x14ac:dyDescent="0.25">
      <c r="P1177"/>
      <c r="Q1177"/>
    </row>
    <row r="1178" spans="16:17" x14ac:dyDescent="0.25">
      <c r="P1178"/>
      <c r="Q1178"/>
    </row>
    <row r="1179" spans="16:17" x14ac:dyDescent="0.25">
      <c r="P1179"/>
      <c r="Q1179"/>
    </row>
    <row r="1180" spans="16:17" x14ac:dyDescent="0.25">
      <c r="P1180"/>
      <c r="Q1180"/>
    </row>
    <row r="1181" spans="16:17" x14ac:dyDescent="0.25">
      <c r="P1181"/>
      <c r="Q1181"/>
    </row>
    <row r="1182" spans="16:17" x14ac:dyDescent="0.25">
      <c r="P1182"/>
      <c r="Q1182"/>
    </row>
    <row r="1183" spans="16:17" x14ac:dyDescent="0.25">
      <c r="P1183"/>
      <c r="Q1183"/>
    </row>
    <row r="1184" spans="16:17" x14ac:dyDescent="0.25">
      <c r="P1184"/>
      <c r="Q1184"/>
    </row>
    <row r="1185" spans="16:17" x14ac:dyDescent="0.25">
      <c r="P1185"/>
      <c r="Q1185"/>
    </row>
    <row r="1186" spans="16:17" x14ac:dyDescent="0.25">
      <c r="P1186"/>
      <c r="Q1186"/>
    </row>
    <row r="1187" spans="16:17" x14ac:dyDescent="0.25">
      <c r="P1187"/>
      <c r="Q1187"/>
    </row>
    <row r="1188" spans="16:17" x14ac:dyDescent="0.25">
      <c r="P1188"/>
      <c r="Q1188"/>
    </row>
    <row r="1189" spans="16:17" x14ac:dyDescent="0.25">
      <c r="P1189"/>
      <c r="Q1189"/>
    </row>
    <row r="1190" spans="16:17" x14ac:dyDescent="0.25">
      <c r="P1190"/>
      <c r="Q1190"/>
    </row>
    <row r="1191" spans="16:17" x14ac:dyDescent="0.25">
      <c r="P1191"/>
      <c r="Q1191"/>
    </row>
    <row r="1192" spans="16:17" x14ac:dyDescent="0.25">
      <c r="P1192"/>
      <c r="Q1192"/>
    </row>
    <row r="1193" spans="16:17" x14ac:dyDescent="0.25">
      <c r="P1193"/>
      <c r="Q1193"/>
    </row>
    <row r="1194" spans="16:17" x14ac:dyDescent="0.25">
      <c r="P1194"/>
      <c r="Q1194"/>
    </row>
    <row r="1195" spans="16:17" x14ac:dyDescent="0.25">
      <c r="P1195"/>
      <c r="Q1195"/>
    </row>
    <row r="1196" spans="16:17" x14ac:dyDescent="0.25">
      <c r="P1196"/>
      <c r="Q1196"/>
    </row>
    <row r="1197" spans="16:17" x14ac:dyDescent="0.25">
      <c r="P1197"/>
      <c r="Q1197"/>
    </row>
    <row r="1198" spans="16:17" x14ac:dyDescent="0.25">
      <c r="P1198"/>
      <c r="Q1198"/>
    </row>
    <row r="1199" spans="16:17" x14ac:dyDescent="0.25">
      <c r="P1199"/>
      <c r="Q1199"/>
    </row>
    <row r="1200" spans="16:17" x14ac:dyDescent="0.25">
      <c r="P1200"/>
      <c r="Q1200"/>
    </row>
    <row r="1201" spans="16:17" x14ac:dyDescent="0.25">
      <c r="P1201"/>
      <c r="Q1201"/>
    </row>
    <row r="1202" spans="16:17" x14ac:dyDescent="0.25">
      <c r="P1202"/>
      <c r="Q1202"/>
    </row>
    <row r="1203" spans="16:17" x14ac:dyDescent="0.25">
      <c r="P1203"/>
      <c r="Q1203"/>
    </row>
    <row r="1204" spans="16:17" x14ac:dyDescent="0.25">
      <c r="P1204"/>
      <c r="Q1204"/>
    </row>
    <row r="1205" spans="16:17" x14ac:dyDescent="0.25">
      <c r="P1205"/>
      <c r="Q1205"/>
    </row>
    <row r="1206" spans="16:17" x14ac:dyDescent="0.25">
      <c r="P1206"/>
      <c r="Q1206"/>
    </row>
    <row r="1207" spans="16:17" x14ac:dyDescent="0.25">
      <c r="P1207"/>
      <c r="Q1207"/>
    </row>
    <row r="1208" spans="16:17" x14ac:dyDescent="0.25">
      <c r="P1208"/>
      <c r="Q1208"/>
    </row>
    <row r="1209" spans="16:17" x14ac:dyDescent="0.25">
      <c r="P1209"/>
      <c r="Q1209"/>
    </row>
    <row r="1210" spans="16:17" x14ac:dyDescent="0.25">
      <c r="P1210"/>
      <c r="Q1210"/>
    </row>
    <row r="1211" spans="16:17" x14ac:dyDescent="0.25">
      <c r="P1211"/>
      <c r="Q1211"/>
    </row>
    <row r="1212" spans="16:17" x14ac:dyDescent="0.25">
      <c r="P1212"/>
      <c r="Q1212"/>
    </row>
    <row r="1213" spans="16:17" x14ac:dyDescent="0.25">
      <c r="P1213"/>
      <c r="Q1213"/>
    </row>
    <row r="1214" spans="16:17" x14ac:dyDescent="0.25">
      <c r="P1214"/>
      <c r="Q1214"/>
    </row>
    <row r="1215" spans="16:17" x14ac:dyDescent="0.25">
      <c r="P1215"/>
      <c r="Q1215"/>
    </row>
    <row r="1216" spans="16:17" x14ac:dyDescent="0.25">
      <c r="P1216"/>
      <c r="Q1216"/>
    </row>
    <row r="1217" spans="16:17" x14ac:dyDescent="0.25">
      <c r="P1217"/>
      <c r="Q1217"/>
    </row>
    <row r="1218" spans="16:17" x14ac:dyDescent="0.25">
      <c r="P1218"/>
      <c r="Q1218"/>
    </row>
    <row r="1219" spans="16:17" x14ac:dyDescent="0.25">
      <c r="P1219"/>
      <c r="Q1219"/>
    </row>
    <row r="1220" spans="16:17" x14ac:dyDescent="0.25">
      <c r="P1220"/>
      <c r="Q1220"/>
    </row>
    <row r="1221" spans="16:17" x14ac:dyDescent="0.25">
      <c r="P1221"/>
      <c r="Q1221"/>
    </row>
    <row r="1222" spans="16:17" x14ac:dyDescent="0.25">
      <c r="P1222"/>
      <c r="Q1222"/>
    </row>
    <row r="1223" spans="16:17" x14ac:dyDescent="0.25">
      <c r="P1223"/>
      <c r="Q1223"/>
    </row>
    <row r="1224" spans="16:17" x14ac:dyDescent="0.25">
      <c r="P1224"/>
      <c r="Q1224"/>
    </row>
    <row r="1225" spans="16:17" x14ac:dyDescent="0.25">
      <c r="P1225"/>
      <c r="Q1225"/>
    </row>
    <row r="1226" spans="16:17" x14ac:dyDescent="0.25">
      <c r="P1226"/>
      <c r="Q1226"/>
    </row>
    <row r="1227" spans="16:17" x14ac:dyDescent="0.25">
      <c r="P1227"/>
      <c r="Q1227"/>
    </row>
    <row r="1228" spans="16:17" x14ac:dyDescent="0.25">
      <c r="P1228"/>
      <c r="Q1228"/>
    </row>
    <row r="1229" spans="16:17" x14ac:dyDescent="0.25">
      <c r="P1229"/>
      <c r="Q1229"/>
    </row>
    <row r="1230" spans="16:17" x14ac:dyDescent="0.25">
      <c r="P1230"/>
      <c r="Q1230"/>
    </row>
    <row r="1231" spans="16:17" x14ac:dyDescent="0.25">
      <c r="P1231"/>
      <c r="Q1231"/>
    </row>
    <row r="1232" spans="16:17" x14ac:dyDescent="0.25">
      <c r="P1232"/>
      <c r="Q1232"/>
    </row>
    <row r="1233" spans="16:17" x14ac:dyDescent="0.25">
      <c r="P1233"/>
      <c r="Q1233"/>
    </row>
    <row r="1234" spans="16:17" x14ac:dyDescent="0.25">
      <c r="P1234"/>
      <c r="Q1234"/>
    </row>
    <row r="1235" spans="16:17" x14ac:dyDescent="0.25">
      <c r="P1235"/>
      <c r="Q1235"/>
    </row>
    <row r="1236" spans="16:17" x14ac:dyDescent="0.25">
      <c r="P1236"/>
      <c r="Q1236"/>
    </row>
    <row r="1237" spans="16:17" x14ac:dyDescent="0.25">
      <c r="P1237"/>
      <c r="Q1237"/>
    </row>
    <row r="1238" spans="16:17" x14ac:dyDescent="0.25">
      <c r="P1238"/>
      <c r="Q1238"/>
    </row>
    <row r="1239" spans="16:17" x14ac:dyDescent="0.25">
      <c r="P1239"/>
      <c r="Q1239"/>
    </row>
    <row r="1240" spans="16:17" x14ac:dyDescent="0.25">
      <c r="P1240"/>
      <c r="Q1240"/>
    </row>
    <row r="1241" spans="16:17" x14ac:dyDescent="0.25">
      <c r="P1241"/>
      <c r="Q1241"/>
    </row>
    <row r="1242" spans="16:17" x14ac:dyDescent="0.25">
      <c r="P1242"/>
      <c r="Q1242"/>
    </row>
    <row r="1243" spans="16:17" x14ac:dyDescent="0.25">
      <c r="P1243"/>
      <c r="Q1243"/>
    </row>
    <row r="1244" spans="16:17" x14ac:dyDescent="0.25">
      <c r="P1244"/>
      <c r="Q1244"/>
    </row>
    <row r="1245" spans="16:17" x14ac:dyDescent="0.25">
      <c r="P1245"/>
      <c r="Q1245"/>
    </row>
    <row r="1246" spans="16:17" x14ac:dyDescent="0.25">
      <c r="P1246"/>
      <c r="Q1246"/>
    </row>
    <row r="1247" spans="16:17" x14ac:dyDescent="0.25">
      <c r="P1247"/>
      <c r="Q1247"/>
    </row>
    <row r="1248" spans="16:17" x14ac:dyDescent="0.25">
      <c r="P1248"/>
      <c r="Q1248"/>
    </row>
    <row r="1249" spans="16:17" x14ac:dyDescent="0.25">
      <c r="P1249"/>
      <c r="Q1249"/>
    </row>
    <row r="1250" spans="16:17" x14ac:dyDescent="0.25">
      <c r="P1250"/>
      <c r="Q1250"/>
    </row>
    <row r="1251" spans="16:17" x14ac:dyDescent="0.25">
      <c r="P1251"/>
      <c r="Q1251"/>
    </row>
    <row r="1252" spans="16:17" x14ac:dyDescent="0.25">
      <c r="P1252"/>
      <c r="Q1252"/>
    </row>
    <row r="1253" spans="16:17" x14ac:dyDescent="0.25">
      <c r="P1253"/>
      <c r="Q1253"/>
    </row>
    <row r="1254" spans="16:17" x14ac:dyDescent="0.25">
      <c r="P1254"/>
      <c r="Q1254"/>
    </row>
    <row r="1255" spans="16:17" x14ac:dyDescent="0.25">
      <c r="P1255"/>
      <c r="Q1255"/>
    </row>
    <row r="1256" spans="16:17" x14ac:dyDescent="0.25">
      <c r="P1256"/>
      <c r="Q1256"/>
    </row>
    <row r="1257" spans="16:17" x14ac:dyDescent="0.25">
      <c r="P1257"/>
      <c r="Q1257"/>
    </row>
    <row r="1258" spans="16:17" x14ac:dyDescent="0.25">
      <c r="P1258"/>
      <c r="Q1258"/>
    </row>
    <row r="1259" spans="16:17" x14ac:dyDescent="0.25">
      <c r="P1259"/>
      <c r="Q1259"/>
    </row>
    <row r="1260" spans="16:17" x14ac:dyDescent="0.25">
      <c r="P1260"/>
      <c r="Q1260"/>
    </row>
    <row r="1261" spans="16:17" x14ac:dyDescent="0.25">
      <c r="P1261"/>
      <c r="Q1261"/>
    </row>
    <row r="1262" spans="16:17" x14ac:dyDescent="0.25">
      <c r="P1262"/>
      <c r="Q1262"/>
    </row>
    <row r="1263" spans="16:17" x14ac:dyDescent="0.25">
      <c r="P1263"/>
      <c r="Q1263"/>
    </row>
    <row r="1264" spans="16:17" x14ac:dyDescent="0.25">
      <c r="P1264"/>
      <c r="Q1264"/>
    </row>
    <row r="1265" spans="16:17" x14ac:dyDescent="0.25">
      <c r="P1265"/>
      <c r="Q1265"/>
    </row>
    <row r="1266" spans="16:17" x14ac:dyDescent="0.25">
      <c r="P1266"/>
      <c r="Q1266"/>
    </row>
    <row r="1267" spans="16:17" x14ac:dyDescent="0.25">
      <c r="P1267"/>
      <c r="Q1267"/>
    </row>
    <row r="1268" spans="16:17" x14ac:dyDescent="0.25">
      <c r="P1268"/>
      <c r="Q1268"/>
    </row>
    <row r="1269" spans="16:17" x14ac:dyDescent="0.25">
      <c r="P1269"/>
      <c r="Q1269"/>
    </row>
    <row r="1270" spans="16:17" x14ac:dyDescent="0.25">
      <c r="P1270"/>
      <c r="Q1270"/>
    </row>
    <row r="1271" spans="16:17" x14ac:dyDescent="0.25">
      <c r="P1271"/>
      <c r="Q1271"/>
    </row>
    <row r="1272" spans="16:17" x14ac:dyDescent="0.25">
      <c r="P1272"/>
      <c r="Q1272"/>
    </row>
    <row r="1273" spans="16:17" x14ac:dyDescent="0.25">
      <c r="P1273"/>
      <c r="Q1273"/>
    </row>
    <row r="1274" spans="16:17" x14ac:dyDescent="0.25">
      <c r="P1274"/>
      <c r="Q1274"/>
    </row>
    <row r="1275" spans="16:17" x14ac:dyDescent="0.25">
      <c r="P1275"/>
      <c r="Q1275"/>
    </row>
    <row r="1276" spans="16:17" x14ac:dyDescent="0.25">
      <c r="P1276"/>
      <c r="Q1276"/>
    </row>
    <row r="1277" spans="16:17" x14ac:dyDescent="0.25">
      <c r="P1277"/>
      <c r="Q1277"/>
    </row>
    <row r="1278" spans="16:17" x14ac:dyDescent="0.25">
      <c r="P1278"/>
      <c r="Q1278"/>
    </row>
    <row r="1279" spans="16:17" x14ac:dyDescent="0.25">
      <c r="P1279"/>
      <c r="Q1279"/>
    </row>
    <row r="1280" spans="16:17" x14ac:dyDescent="0.25">
      <c r="P1280"/>
      <c r="Q1280"/>
    </row>
    <row r="1281" spans="16:17" x14ac:dyDescent="0.25">
      <c r="P1281"/>
      <c r="Q1281"/>
    </row>
    <row r="1282" spans="16:17" x14ac:dyDescent="0.25">
      <c r="P1282"/>
      <c r="Q1282"/>
    </row>
    <row r="1283" spans="16:17" x14ac:dyDescent="0.25">
      <c r="P1283"/>
      <c r="Q1283"/>
    </row>
    <row r="1284" spans="16:17" x14ac:dyDescent="0.25">
      <c r="P1284"/>
      <c r="Q1284"/>
    </row>
    <row r="1285" spans="16:17" x14ac:dyDescent="0.25">
      <c r="P1285"/>
      <c r="Q1285"/>
    </row>
    <row r="1286" spans="16:17" x14ac:dyDescent="0.25">
      <c r="P1286"/>
      <c r="Q1286"/>
    </row>
    <row r="1287" spans="16:17" x14ac:dyDescent="0.25">
      <c r="P1287"/>
      <c r="Q1287"/>
    </row>
    <row r="1288" spans="16:17" x14ac:dyDescent="0.25">
      <c r="P1288"/>
      <c r="Q1288"/>
    </row>
    <row r="1289" spans="16:17" x14ac:dyDescent="0.25">
      <c r="P1289"/>
      <c r="Q1289"/>
    </row>
    <row r="1290" spans="16:17" x14ac:dyDescent="0.25">
      <c r="P1290"/>
      <c r="Q1290"/>
    </row>
    <row r="1291" spans="16:17" x14ac:dyDescent="0.25">
      <c r="P1291"/>
      <c r="Q1291"/>
    </row>
    <row r="1292" spans="16:17" x14ac:dyDescent="0.25">
      <c r="P1292"/>
      <c r="Q1292"/>
    </row>
    <row r="1293" spans="16:17" x14ac:dyDescent="0.25">
      <c r="P1293"/>
      <c r="Q1293"/>
    </row>
    <row r="1294" spans="16:17" x14ac:dyDescent="0.25">
      <c r="P1294"/>
      <c r="Q1294"/>
    </row>
    <row r="1295" spans="16:17" x14ac:dyDescent="0.25">
      <c r="P1295"/>
      <c r="Q1295"/>
    </row>
    <row r="1296" spans="16:17" x14ac:dyDescent="0.25">
      <c r="P1296"/>
      <c r="Q1296"/>
    </row>
    <row r="1297" spans="16:17" x14ac:dyDescent="0.25">
      <c r="P1297"/>
      <c r="Q1297"/>
    </row>
    <row r="1298" spans="16:17" x14ac:dyDescent="0.25">
      <c r="P1298"/>
      <c r="Q1298"/>
    </row>
    <row r="1299" spans="16:17" x14ac:dyDescent="0.25">
      <c r="P1299"/>
      <c r="Q1299"/>
    </row>
    <row r="1300" spans="16:17" x14ac:dyDescent="0.25">
      <c r="P1300"/>
      <c r="Q1300"/>
    </row>
    <row r="1301" spans="16:17" x14ac:dyDescent="0.25">
      <c r="P1301"/>
      <c r="Q1301"/>
    </row>
    <row r="1302" spans="16:17" x14ac:dyDescent="0.25">
      <c r="P1302"/>
      <c r="Q1302"/>
    </row>
    <row r="1303" spans="16:17" x14ac:dyDescent="0.25">
      <c r="P1303"/>
      <c r="Q1303"/>
    </row>
    <row r="1304" spans="16:17" x14ac:dyDescent="0.25">
      <c r="P1304"/>
      <c r="Q1304"/>
    </row>
    <row r="1305" spans="16:17" x14ac:dyDescent="0.25">
      <c r="P1305"/>
      <c r="Q1305"/>
    </row>
    <row r="1306" spans="16:17" x14ac:dyDescent="0.25">
      <c r="P1306"/>
      <c r="Q1306"/>
    </row>
    <row r="1307" spans="16:17" x14ac:dyDescent="0.25">
      <c r="P1307"/>
      <c r="Q1307"/>
    </row>
    <row r="1308" spans="16:17" x14ac:dyDescent="0.25">
      <c r="P1308"/>
      <c r="Q1308"/>
    </row>
    <row r="1309" spans="16:17" x14ac:dyDescent="0.25">
      <c r="P1309"/>
      <c r="Q1309"/>
    </row>
    <row r="1310" spans="16:17" x14ac:dyDescent="0.25">
      <c r="P1310"/>
      <c r="Q1310"/>
    </row>
    <row r="1311" spans="16:17" x14ac:dyDescent="0.25">
      <c r="P1311"/>
      <c r="Q1311"/>
    </row>
    <row r="1312" spans="16:17" x14ac:dyDescent="0.25">
      <c r="P1312"/>
      <c r="Q1312"/>
    </row>
    <row r="1313" spans="16:17" x14ac:dyDescent="0.25">
      <c r="P1313"/>
      <c r="Q1313"/>
    </row>
    <row r="1314" spans="16:17" x14ac:dyDescent="0.25">
      <c r="P1314"/>
      <c r="Q1314"/>
    </row>
    <row r="1315" spans="16:17" x14ac:dyDescent="0.25">
      <c r="P1315"/>
      <c r="Q1315"/>
    </row>
    <row r="1316" spans="16:17" x14ac:dyDescent="0.25">
      <c r="P1316"/>
      <c r="Q1316"/>
    </row>
    <row r="1317" spans="16:17" x14ac:dyDescent="0.25">
      <c r="P1317"/>
      <c r="Q1317"/>
    </row>
    <row r="1318" spans="16:17" x14ac:dyDescent="0.25">
      <c r="P1318"/>
      <c r="Q1318"/>
    </row>
    <row r="1319" spans="16:17" x14ac:dyDescent="0.25">
      <c r="P1319"/>
      <c r="Q1319"/>
    </row>
    <row r="1320" spans="16:17" x14ac:dyDescent="0.25">
      <c r="P1320"/>
      <c r="Q1320"/>
    </row>
    <row r="1321" spans="16:17" x14ac:dyDescent="0.25">
      <c r="P1321"/>
      <c r="Q1321"/>
    </row>
    <row r="1322" spans="16:17" x14ac:dyDescent="0.25">
      <c r="P1322"/>
      <c r="Q1322"/>
    </row>
    <row r="1323" spans="16:17" x14ac:dyDescent="0.25">
      <c r="P1323"/>
      <c r="Q1323"/>
    </row>
    <row r="1324" spans="16:17" x14ac:dyDescent="0.25">
      <c r="P1324"/>
      <c r="Q1324"/>
    </row>
    <row r="1325" spans="16:17" x14ac:dyDescent="0.25">
      <c r="P1325"/>
      <c r="Q1325"/>
    </row>
    <row r="1326" spans="16:17" x14ac:dyDescent="0.25">
      <c r="P1326"/>
      <c r="Q1326"/>
    </row>
    <row r="1327" spans="16:17" x14ac:dyDescent="0.25">
      <c r="P1327"/>
      <c r="Q1327"/>
    </row>
    <row r="1328" spans="16:17" x14ac:dyDescent="0.25">
      <c r="P1328"/>
      <c r="Q1328"/>
    </row>
    <row r="1329" spans="16:17" x14ac:dyDescent="0.25">
      <c r="P1329"/>
      <c r="Q1329"/>
    </row>
    <row r="1330" spans="16:17" x14ac:dyDescent="0.25">
      <c r="P1330"/>
      <c r="Q1330"/>
    </row>
    <row r="1331" spans="16:17" x14ac:dyDescent="0.25">
      <c r="P1331"/>
      <c r="Q1331"/>
    </row>
    <row r="1332" spans="16:17" x14ac:dyDescent="0.25">
      <c r="P1332"/>
      <c r="Q1332"/>
    </row>
    <row r="1333" spans="16:17" x14ac:dyDescent="0.25">
      <c r="P1333"/>
      <c r="Q1333"/>
    </row>
    <row r="1334" spans="16:17" x14ac:dyDescent="0.25">
      <c r="P1334"/>
      <c r="Q1334"/>
    </row>
    <row r="1335" spans="16:17" x14ac:dyDescent="0.25">
      <c r="P1335"/>
      <c r="Q1335"/>
    </row>
    <row r="1336" spans="16:17" x14ac:dyDescent="0.25">
      <c r="P1336"/>
      <c r="Q1336"/>
    </row>
    <row r="1337" spans="16:17" x14ac:dyDescent="0.25">
      <c r="P1337"/>
      <c r="Q1337"/>
    </row>
    <row r="1338" spans="16:17" x14ac:dyDescent="0.25">
      <c r="P1338"/>
      <c r="Q1338"/>
    </row>
    <row r="1339" spans="16:17" x14ac:dyDescent="0.25">
      <c r="P1339"/>
      <c r="Q1339"/>
    </row>
    <row r="1340" spans="16:17" x14ac:dyDescent="0.25">
      <c r="P1340"/>
      <c r="Q1340"/>
    </row>
    <row r="1341" spans="16:17" x14ac:dyDescent="0.25">
      <c r="P1341"/>
      <c r="Q1341"/>
    </row>
    <row r="1342" spans="16:17" x14ac:dyDescent="0.25">
      <c r="P1342"/>
      <c r="Q1342"/>
    </row>
    <row r="1343" spans="16:17" x14ac:dyDescent="0.25">
      <c r="P1343"/>
      <c r="Q1343"/>
    </row>
    <row r="1344" spans="16:17" x14ac:dyDescent="0.25">
      <c r="P1344"/>
      <c r="Q1344"/>
    </row>
    <row r="1345" spans="16:17" x14ac:dyDescent="0.25">
      <c r="P1345"/>
      <c r="Q1345"/>
    </row>
    <row r="1346" spans="16:17" x14ac:dyDescent="0.25">
      <c r="P1346"/>
      <c r="Q1346"/>
    </row>
    <row r="1347" spans="16:17" x14ac:dyDescent="0.25">
      <c r="P1347"/>
      <c r="Q1347"/>
    </row>
    <row r="1348" spans="16:17" x14ac:dyDescent="0.25">
      <c r="P1348"/>
      <c r="Q1348"/>
    </row>
    <row r="1349" spans="16:17" x14ac:dyDescent="0.25">
      <c r="P1349"/>
      <c r="Q1349"/>
    </row>
    <row r="1350" spans="16:17" x14ac:dyDescent="0.25">
      <c r="P1350"/>
      <c r="Q1350"/>
    </row>
    <row r="1351" spans="16:17" x14ac:dyDescent="0.25">
      <c r="P1351"/>
      <c r="Q1351"/>
    </row>
    <row r="1352" spans="16:17" x14ac:dyDescent="0.25">
      <c r="P1352"/>
      <c r="Q1352"/>
    </row>
    <row r="1353" spans="16:17" x14ac:dyDescent="0.25">
      <c r="P1353"/>
      <c r="Q1353"/>
    </row>
    <row r="1354" spans="16:17" x14ac:dyDescent="0.25">
      <c r="P1354"/>
      <c r="Q1354"/>
    </row>
    <row r="1355" spans="16:17" x14ac:dyDescent="0.25">
      <c r="P1355"/>
      <c r="Q1355"/>
    </row>
    <row r="1356" spans="16:17" x14ac:dyDescent="0.25">
      <c r="P1356"/>
      <c r="Q1356"/>
    </row>
    <row r="1357" spans="16:17" x14ac:dyDescent="0.25">
      <c r="P1357"/>
      <c r="Q1357"/>
    </row>
    <row r="1358" spans="16:17" x14ac:dyDescent="0.25">
      <c r="P1358"/>
      <c r="Q1358"/>
    </row>
    <row r="1359" spans="16:17" x14ac:dyDescent="0.25">
      <c r="P1359"/>
      <c r="Q1359"/>
    </row>
    <row r="1360" spans="16:17" x14ac:dyDescent="0.25">
      <c r="P1360"/>
      <c r="Q1360"/>
    </row>
    <row r="1361" spans="16:17" x14ac:dyDescent="0.25">
      <c r="P1361"/>
      <c r="Q1361"/>
    </row>
    <row r="1362" spans="16:17" x14ac:dyDescent="0.25">
      <c r="P1362"/>
      <c r="Q1362"/>
    </row>
    <row r="1363" spans="16:17" x14ac:dyDescent="0.25">
      <c r="P1363"/>
      <c r="Q1363"/>
    </row>
    <row r="1364" spans="16:17" x14ac:dyDescent="0.25">
      <c r="P1364"/>
      <c r="Q1364"/>
    </row>
    <row r="1365" spans="16:17" x14ac:dyDescent="0.25">
      <c r="P1365"/>
      <c r="Q1365"/>
    </row>
    <row r="1366" spans="16:17" x14ac:dyDescent="0.25">
      <c r="P1366"/>
      <c r="Q1366"/>
    </row>
    <row r="1367" spans="16:17" x14ac:dyDescent="0.25">
      <c r="P1367"/>
      <c r="Q1367"/>
    </row>
    <row r="1368" spans="16:17" x14ac:dyDescent="0.25">
      <c r="P1368"/>
      <c r="Q1368"/>
    </row>
    <row r="1369" spans="16:17" x14ac:dyDescent="0.25">
      <c r="P1369"/>
      <c r="Q1369"/>
    </row>
    <row r="1370" spans="16:17" x14ac:dyDescent="0.25">
      <c r="P1370"/>
      <c r="Q1370"/>
    </row>
    <row r="1371" spans="16:17" x14ac:dyDescent="0.25">
      <c r="P1371"/>
      <c r="Q1371"/>
    </row>
    <row r="1372" spans="16:17" x14ac:dyDescent="0.25">
      <c r="P1372"/>
      <c r="Q1372"/>
    </row>
    <row r="1373" spans="16:17" x14ac:dyDescent="0.25">
      <c r="P1373"/>
      <c r="Q1373"/>
    </row>
    <row r="1374" spans="16:17" x14ac:dyDescent="0.25">
      <c r="P1374"/>
      <c r="Q1374"/>
    </row>
    <row r="1375" spans="16:17" x14ac:dyDescent="0.25">
      <c r="P1375"/>
      <c r="Q1375"/>
    </row>
    <row r="1376" spans="16:17" x14ac:dyDescent="0.25">
      <c r="P1376"/>
      <c r="Q1376"/>
    </row>
    <row r="1377" spans="16:17" x14ac:dyDescent="0.25">
      <c r="P1377"/>
      <c r="Q1377"/>
    </row>
    <row r="1378" spans="16:17" x14ac:dyDescent="0.25">
      <c r="P1378"/>
      <c r="Q1378"/>
    </row>
    <row r="1379" spans="16:17" x14ac:dyDescent="0.25">
      <c r="P1379"/>
      <c r="Q1379"/>
    </row>
    <row r="1380" spans="16:17" x14ac:dyDescent="0.25">
      <c r="P1380"/>
      <c r="Q1380"/>
    </row>
    <row r="1381" spans="16:17" x14ac:dyDescent="0.25">
      <c r="P1381"/>
      <c r="Q1381"/>
    </row>
    <row r="1382" spans="16:17" x14ac:dyDescent="0.25">
      <c r="P1382"/>
      <c r="Q1382"/>
    </row>
    <row r="1383" spans="16:17" x14ac:dyDescent="0.25">
      <c r="P1383"/>
      <c r="Q1383"/>
    </row>
    <row r="1384" spans="16:17" x14ac:dyDescent="0.25">
      <c r="P1384"/>
      <c r="Q1384"/>
    </row>
    <row r="1385" spans="16:17" x14ac:dyDescent="0.25">
      <c r="P1385"/>
      <c r="Q1385"/>
    </row>
    <row r="1386" spans="16:17" x14ac:dyDescent="0.25">
      <c r="P1386"/>
      <c r="Q1386"/>
    </row>
    <row r="1387" spans="16:17" x14ac:dyDescent="0.25">
      <c r="P1387"/>
      <c r="Q1387"/>
    </row>
    <row r="1388" spans="16:17" x14ac:dyDescent="0.25">
      <c r="P1388"/>
      <c r="Q1388"/>
    </row>
    <row r="1389" spans="16:17" x14ac:dyDescent="0.25">
      <c r="P1389"/>
      <c r="Q1389"/>
    </row>
    <row r="1390" spans="16:17" x14ac:dyDescent="0.25">
      <c r="P1390"/>
      <c r="Q1390"/>
    </row>
    <row r="1391" spans="16:17" x14ac:dyDescent="0.25">
      <c r="P1391"/>
      <c r="Q1391"/>
    </row>
    <row r="1392" spans="16:17" x14ac:dyDescent="0.25">
      <c r="P1392"/>
      <c r="Q1392"/>
    </row>
    <row r="1393" spans="16:17" x14ac:dyDescent="0.25">
      <c r="P1393"/>
      <c r="Q1393"/>
    </row>
    <row r="1394" spans="16:17" x14ac:dyDescent="0.25">
      <c r="P1394"/>
      <c r="Q1394"/>
    </row>
    <row r="1395" spans="16:17" x14ac:dyDescent="0.25">
      <c r="P1395"/>
      <c r="Q1395"/>
    </row>
    <row r="1396" spans="16:17" x14ac:dyDescent="0.25">
      <c r="P1396"/>
      <c r="Q1396"/>
    </row>
    <row r="1397" spans="16:17" x14ac:dyDescent="0.25">
      <c r="P1397"/>
      <c r="Q1397"/>
    </row>
    <row r="1398" spans="16:17" x14ac:dyDescent="0.25">
      <c r="P1398"/>
      <c r="Q1398"/>
    </row>
    <row r="1399" spans="16:17" x14ac:dyDescent="0.25">
      <c r="P1399"/>
      <c r="Q1399"/>
    </row>
    <row r="1400" spans="16:17" x14ac:dyDescent="0.25">
      <c r="P1400"/>
      <c r="Q1400"/>
    </row>
    <row r="1401" spans="16:17" x14ac:dyDescent="0.25">
      <c r="P1401"/>
      <c r="Q1401"/>
    </row>
    <row r="1402" spans="16:17" x14ac:dyDescent="0.25">
      <c r="P1402"/>
      <c r="Q1402"/>
    </row>
    <row r="1403" spans="16:17" x14ac:dyDescent="0.25">
      <c r="P1403"/>
      <c r="Q1403"/>
    </row>
    <row r="1404" spans="16:17" x14ac:dyDescent="0.25">
      <c r="P1404"/>
      <c r="Q1404"/>
    </row>
    <row r="1405" spans="16:17" x14ac:dyDescent="0.25">
      <c r="P1405"/>
      <c r="Q1405"/>
    </row>
    <row r="1406" spans="16:17" x14ac:dyDescent="0.25">
      <c r="P1406"/>
      <c r="Q1406"/>
    </row>
    <row r="1407" spans="16:17" x14ac:dyDescent="0.25">
      <c r="P1407"/>
      <c r="Q1407"/>
    </row>
    <row r="1408" spans="16:17" x14ac:dyDescent="0.25">
      <c r="P1408"/>
      <c r="Q1408"/>
    </row>
    <row r="1409" spans="16:17" x14ac:dyDescent="0.25">
      <c r="P1409"/>
      <c r="Q1409"/>
    </row>
    <row r="1410" spans="16:17" x14ac:dyDescent="0.25">
      <c r="P1410"/>
      <c r="Q1410"/>
    </row>
    <row r="1411" spans="16:17" x14ac:dyDescent="0.25">
      <c r="P1411"/>
      <c r="Q1411"/>
    </row>
    <row r="1412" spans="16:17" x14ac:dyDescent="0.25">
      <c r="P1412"/>
      <c r="Q1412"/>
    </row>
    <row r="1413" spans="16:17" x14ac:dyDescent="0.25">
      <c r="P1413"/>
      <c r="Q1413"/>
    </row>
    <row r="1414" spans="16:17" x14ac:dyDescent="0.25">
      <c r="P1414"/>
      <c r="Q1414"/>
    </row>
    <row r="1415" spans="16:17" x14ac:dyDescent="0.25">
      <c r="P1415"/>
      <c r="Q1415"/>
    </row>
    <row r="1416" spans="16:17" x14ac:dyDescent="0.25">
      <c r="P1416"/>
      <c r="Q1416"/>
    </row>
    <row r="1417" spans="16:17" x14ac:dyDescent="0.25">
      <c r="P1417"/>
      <c r="Q1417"/>
    </row>
    <row r="1418" spans="16:17" x14ac:dyDescent="0.25">
      <c r="P1418"/>
      <c r="Q1418"/>
    </row>
    <row r="1419" spans="16:17" x14ac:dyDescent="0.25">
      <c r="P1419"/>
      <c r="Q1419"/>
    </row>
    <row r="1420" spans="16:17" x14ac:dyDescent="0.25">
      <c r="P1420"/>
      <c r="Q1420"/>
    </row>
    <row r="1421" spans="16:17" x14ac:dyDescent="0.25">
      <c r="P1421"/>
      <c r="Q1421"/>
    </row>
    <row r="1422" spans="16:17" x14ac:dyDescent="0.25">
      <c r="P1422"/>
      <c r="Q1422"/>
    </row>
    <row r="1423" spans="16:17" x14ac:dyDescent="0.25">
      <c r="P1423"/>
      <c r="Q1423"/>
    </row>
    <row r="1424" spans="16:17" x14ac:dyDescent="0.25">
      <c r="P1424"/>
      <c r="Q1424"/>
    </row>
    <row r="1425" spans="16:17" x14ac:dyDescent="0.25">
      <c r="P1425"/>
      <c r="Q1425"/>
    </row>
    <row r="1426" spans="16:17" x14ac:dyDescent="0.25">
      <c r="P1426"/>
      <c r="Q1426"/>
    </row>
    <row r="1427" spans="16:17" x14ac:dyDescent="0.25">
      <c r="P1427"/>
      <c r="Q1427"/>
    </row>
    <row r="1428" spans="16:17" x14ac:dyDescent="0.25">
      <c r="P1428"/>
      <c r="Q1428"/>
    </row>
    <row r="1429" spans="16:17" x14ac:dyDescent="0.25">
      <c r="P1429"/>
      <c r="Q1429"/>
    </row>
    <row r="1430" spans="16:17" x14ac:dyDescent="0.25">
      <c r="P1430"/>
      <c r="Q1430"/>
    </row>
    <row r="1431" spans="16:17" x14ac:dyDescent="0.25">
      <c r="P1431"/>
      <c r="Q1431"/>
    </row>
    <row r="1432" spans="16:17" x14ac:dyDescent="0.25">
      <c r="P1432"/>
      <c r="Q1432"/>
    </row>
    <row r="1433" spans="16:17" x14ac:dyDescent="0.25">
      <c r="P1433"/>
      <c r="Q1433"/>
    </row>
    <row r="1434" spans="16:17" x14ac:dyDescent="0.25">
      <c r="P1434"/>
      <c r="Q1434"/>
    </row>
    <row r="1435" spans="16:17" x14ac:dyDescent="0.25">
      <c r="P1435"/>
      <c r="Q1435"/>
    </row>
    <row r="1436" spans="16:17" x14ac:dyDescent="0.25">
      <c r="P1436"/>
      <c r="Q1436"/>
    </row>
    <row r="1437" spans="16:17" x14ac:dyDescent="0.25">
      <c r="P1437"/>
      <c r="Q1437"/>
    </row>
    <row r="1438" spans="16:17" x14ac:dyDescent="0.25">
      <c r="P1438"/>
      <c r="Q1438"/>
    </row>
    <row r="1439" spans="16:17" x14ac:dyDescent="0.25">
      <c r="P1439"/>
      <c r="Q1439"/>
    </row>
    <row r="1440" spans="16:17" x14ac:dyDescent="0.25">
      <c r="P1440"/>
      <c r="Q1440"/>
    </row>
    <row r="1441" spans="16:17" x14ac:dyDescent="0.25">
      <c r="P1441"/>
      <c r="Q1441"/>
    </row>
    <row r="1442" spans="16:17" x14ac:dyDescent="0.25">
      <c r="P1442"/>
      <c r="Q1442"/>
    </row>
    <row r="1443" spans="16:17" x14ac:dyDescent="0.25">
      <c r="P1443"/>
      <c r="Q1443"/>
    </row>
    <row r="1444" spans="16:17" x14ac:dyDescent="0.25">
      <c r="P1444"/>
      <c r="Q1444"/>
    </row>
    <row r="1445" spans="16:17" x14ac:dyDescent="0.25">
      <c r="P1445"/>
      <c r="Q1445"/>
    </row>
    <row r="1446" spans="16:17" x14ac:dyDescent="0.25">
      <c r="P1446"/>
      <c r="Q1446"/>
    </row>
    <row r="1447" spans="16:17" x14ac:dyDescent="0.25">
      <c r="P1447"/>
      <c r="Q1447"/>
    </row>
    <row r="1448" spans="16:17" x14ac:dyDescent="0.25">
      <c r="P1448"/>
      <c r="Q1448"/>
    </row>
    <row r="1449" spans="16:17" x14ac:dyDescent="0.25">
      <c r="P1449"/>
      <c r="Q1449"/>
    </row>
    <row r="1450" spans="16:17" x14ac:dyDescent="0.25">
      <c r="P1450"/>
      <c r="Q1450"/>
    </row>
    <row r="1451" spans="16:17" x14ac:dyDescent="0.25">
      <c r="P1451"/>
      <c r="Q1451"/>
    </row>
    <row r="1452" spans="16:17" x14ac:dyDescent="0.25">
      <c r="P1452"/>
      <c r="Q1452"/>
    </row>
    <row r="1453" spans="16:17" x14ac:dyDescent="0.25">
      <c r="P1453"/>
      <c r="Q1453"/>
    </row>
    <row r="1454" spans="16:17" x14ac:dyDescent="0.25">
      <c r="P1454"/>
      <c r="Q1454"/>
    </row>
    <row r="1455" spans="16:17" x14ac:dyDescent="0.25">
      <c r="P1455"/>
      <c r="Q1455"/>
    </row>
    <row r="1456" spans="16:17" x14ac:dyDescent="0.25">
      <c r="P1456"/>
      <c r="Q1456"/>
    </row>
    <row r="1457" spans="16:17" x14ac:dyDescent="0.25">
      <c r="P1457"/>
      <c r="Q1457"/>
    </row>
    <row r="1458" spans="16:17" x14ac:dyDescent="0.25">
      <c r="P1458"/>
      <c r="Q1458"/>
    </row>
    <row r="1459" spans="16:17" x14ac:dyDescent="0.25">
      <c r="P1459"/>
      <c r="Q1459"/>
    </row>
    <row r="1460" spans="16:17" x14ac:dyDescent="0.25">
      <c r="P1460"/>
      <c r="Q1460"/>
    </row>
    <row r="1461" spans="16:17" x14ac:dyDescent="0.25">
      <c r="P1461"/>
      <c r="Q1461"/>
    </row>
    <row r="1462" spans="16:17" x14ac:dyDescent="0.25">
      <c r="P1462"/>
      <c r="Q1462"/>
    </row>
    <row r="1463" spans="16:17" x14ac:dyDescent="0.25">
      <c r="P1463"/>
      <c r="Q1463"/>
    </row>
    <row r="1464" spans="16:17" x14ac:dyDescent="0.25">
      <c r="P1464"/>
      <c r="Q1464"/>
    </row>
    <row r="1465" spans="16:17" x14ac:dyDescent="0.25">
      <c r="P1465"/>
      <c r="Q1465"/>
    </row>
    <row r="1466" spans="16:17" x14ac:dyDescent="0.25">
      <c r="P1466"/>
      <c r="Q1466"/>
    </row>
    <row r="1467" spans="16:17" x14ac:dyDescent="0.25">
      <c r="P1467"/>
      <c r="Q1467"/>
    </row>
    <row r="1468" spans="16:17" x14ac:dyDescent="0.25">
      <c r="P1468"/>
      <c r="Q1468"/>
    </row>
    <row r="1469" spans="16:17" x14ac:dyDescent="0.25">
      <c r="P1469"/>
      <c r="Q1469"/>
    </row>
    <row r="1470" spans="16:17" x14ac:dyDescent="0.25">
      <c r="P1470"/>
      <c r="Q1470"/>
    </row>
    <row r="1471" spans="16:17" x14ac:dyDescent="0.25">
      <c r="P1471"/>
      <c r="Q1471"/>
    </row>
    <row r="1472" spans="16:17" x14ac:dyDescent="0.25">
      <c r="P1472"/>
      <c r="Q1472"/>
    </row>
    <row r="1473" spans="16:17" x14ac:dyDescent="0.25">
      <c r="P1473"/>
      <c r="Q1473"/>
    </row>
    <row r="1474" spans="16:17" x14ac:dyDescent="0.25">
      <c r="P1474"/>
      <c r="Q1474"/>
    </row>
    <row r="1475" spans="16:17" x14ac:dyDescent="0.25">
      <c r="P1475"/>
      <c r="Q1475"/>
    </row>
    <row r="1476" spans="16:17" x14ac:dyDescent="0.25">
      <c r="P1476"/>
      <c r="Q1476"/>
    </row>
    <row r="1477" spans="16:17" x14ac:dyDescent="0.25">
      <c r="P1477"/>
      <c r="Q1477"/>
    </row>
    <row r="1478" spans="16:17" x14ac:dyDescent="0.25">
      <c r="P1478"/>
      <c r="Q1478"/>
    </row>
    <row r="1479" spans="16:17" x14ac:dyDescent="0.25">
      <c r="P1479"/>
      <c r="Q1479"/>
    </row>
    <row r="1480" spans="16:17" x14ac:dyDescent="0.25">
      <c r="P1480"/>
      <c r="Q1480"/>
    </row>
    <row r="1481" spans="16:17" x14ac:dyDescent="0.25">
      <c r="P1481"/>
      <c r="Q1481"/>
    </row>
    <row r="1482" spans="16:17" x14ac:dyDescent="0.25">
      <c r="P1482"/>
      <c r="Q1482"/>
    </row>
    <row r="1483" spans="16:17" x14ac:dyDescent="0.25">
      <c r="P1483"/>
      <c r="Q1483"/>
    </row>
    <row r="1484" spans="16:17" x14ac:dyDescent="0.25">
      <c r="P1484"/>
      <c r="Q1484"/>
    </row>
    <row r="1485" spans="16:17" x14ac:dyDescent="0.25">
      <c r="P1485"/>
      <c r="Q1485"/>
    </row>
    <row r="1486" spans="16:17" x14ac:dyDescent="0.25">
      <c r="P1486"/>
      <c r="Q1486"/>
    </row>
    <row r="1487" spans="16:17" x14ac:dyDescent="0.25">
      <c r="P1487"/>
      <c r="Q1487"/>
    </row>
    <row r="1488" spans="16:17" x14ac:dyDescent="0.25">
      <c r="P1488"/>
      <c r="Q1488"/>
    </row>
    <row r="1489" spans="16:17" x14ac:dyDescent="0.25">
      <c r="P1489"/>
      <c r="Q1489"/>
    </row>
    <row r="1490" spans="16:17" x14ac:dyDescent="0.25">
      <c r="P1490"/>
      <c r="Q1490"/>
    </row>
    <row r="1491" spans="16:17" x14ac:dyDescent="0.25">
      <c r="P1491"/>
      <c r="Q1491"/>
    </row>
    <row r="1492" spans="16:17" x14ac:dyDescent="0.25">
      <c r="P1492"/>
      <c r="Q1492"/>
    </row>
    <row r="1493" spans="16:17" x14ac:dyDescent="0.25">
      <c r="P1493"/>
      <c r="Q1493"/>
    </row>
    <row r="1494" spans="16:17" x14ac:dyDescent="0.25">
      <c r="P1494"/>
      <c r="Q1494"/>
    </row>
    <row r="1495" spans="16:17" x14ac:dyDescent="0.25">
      <c r="P1495"/>
      <c r="Q1495"/>
    </row>
    <row r="1496" spans="16:17" x14ac:dyDescent="0.25">
      <c r="P1496"/>
      <c r="Q1496"/>
    </row>
    <row r="1497" spans="16:17" x14ac:dyDescent="0.25">
      <c r="P1497"/>
      <c r="Q1497"/>
    </row>
    <row r="1498" spans="16:17" x14ac:dyDescent="0.25">
      <c r="P1498"/>
      <c r="Q1498"/>
    </row>
    <row r="1499" spans="16:17" x14ac:dyDescent="0.25">
      <c r="P1499"/>
      <c r="Q1499"/>
    </row>
    <row r="1500" spans="16:17" x14ac:dyDescent="0.25">
      <c r="P1500"/>
      <c r="Q1500"/>
    </row>
    <row r="1501" spans="16:17" x14ac:dyDescent="0.25">
      <c r="P1501"/>
      <c r="Q1501"/>
    </row>
    <row r="1502" spans="16:17" x14ac:dyDescent="0.25">
      <c r="P1502"/>
      <c r="Q1502"/>
    </row>
    <row r="1503" spans="16:17" x14ac:dyDescent="0.25">
      <c r="P1503"/>
      <c r="Q1503"/>
    </row>
    <row r="1504" spans="16:17" x14ac:dyDescent="0.25">
      <c r="P1504"/>
      <c r="Q1504"/>
    </row>
    <row r="1505" spans="16:17" x14ac:dyDescent="0.25">
      <c r="P1505"/>
      <c r="Q1505"/>
    </row>
    <row r="1506" spans="16:17" x14ac:dyDescent="0.25">
      <c r="P1506"/>
      <c r="Q1506"/>
    </row>
    <row r="1507" spans="16:17" x14ac:dyDescent="0.25">
      <c r="P1507"/>
      <c r="Q1507"/>
    </row>
    <row r="1508" spans="16:17" x14ac:dyDescent="0.25">
      <c r="P1508"/>
      <c r="Q1508"/>
    </row>
    <row r="1509" spans="16:17" x14ac:dyDescent="0.25">
      <c r="P1509"/>
      <c r="Q1509"/>
    </row>
    <row r="1510" spans="16:17" x14ac:dyDescent="0.25">
      <c r="P1510"/>
      <c r="Q1510"/>
    </row>
    <row r="1511" spans="16:17" x14ac:dyDescent="0.25">
      <c r="P1511"/>
      <c r="Q1511"/>
    </row>
    <row r="1512" spans="16:17" x14ac:dyDescent="0.25">
      <c r="P1512"/>
      <c r="Q1512"/>
    </row>
    <row r="1513" spans="16:17" x14ac:dyDescent="0.25">
      <c r="P1513"/>
      <c r="Q1513"/>
    </row>
    <row r="1514" spans="16:17" x14ac:dyDescent="0.25">
      <c r="P1514"/>
      <c r="Q1514"/>
    </row>
    <row r="1515" spans="16:17" x14ac:dyDescent="0.25">
      <c r="P1515"/>
      <c r="Q1515"/>
    </row>
    <row r="1516" spans="16:17" x14ac:dyDescent="0.25">
      <c r="P1516"/>
      <c r="Q1516"/>
    </row>
    <row r="1517" spans="16:17" x14ac:dyDescent="0.25">
      <c r="P1517"/>
      <c r="Q1517"/>
    </row>
    <row r="1518" spans="16:17" x14ac:dyDescent="0.25">
      <c r="P1518"/>
      <c r="Q1518"/>
    </row>
    <row r="1519" spans="16:17" x14ac:dyDescent="0.25">
      <c r="P1519"/>
      <c r="Q1519"/>
    </row>
    <row r="1520" spans="16:17" x14ac:dyDescent="0.25">
      <c r="P1520"/>
      <c r="Q1520"/>
    </row>
    <row r="1521" spans="16:17" x14ac:dyDescent="0.25">
      <c r="P1521"/>
      <c r="Q1521"/>
    </row>
    <row r="1522" spans="16:17" x14ac:dyDescent="0.25">
      <c r="P1522"/>
      <c r="Q1522"/>
    </row>
    <row r="1523" spans="16:17" x14ac:dyDescent="0.25">
      <c r="P1523"/>
      <c r="Q1523"/>
    </row>
    <row r="1524" spans="16:17" x14ac:dyDescent="0.25">
      <c r="P1524"/>
      <c r="Q1524"/>
    </row>
    <row r="1525" spans="16:17" x14ac:dyDescent="0.25">
      <c r="P1525"/>
      <c r="Q1525"/>
    </row>
    <row r="1526" spans="16:17" x14ac:dyDescent="0.25">
      <c r="P1526"/>
      <c r="Q1526"/>
    </row>
    <row r="1527" spans="16:17" x14ac:dyDescent="0.25">
      <c r="P1527"/>
      <c r="Q1527"/>
    </row>
    <row r="1528" spans="16:17" x14ac:dyDescent="0.25">
      <c r="P1528"/>
      <c r="Q1528"/>
    </row>
    <row r="1529" spans="16:17" x14ac:dyDescent="0.25">
      <c r="P1529"/>
      <c r="Q1529"/>
    </row>
    <row r="1530" spans="16:17" x14ac:dyDescent="0.25">
      <c r="P1530"/>
      <c r="Q1530"/>
    </row>
    <row r="1531" spans="16:17" x14ac:dyDescent="0.25">
      <c r="P1531"/>
      <c r="Q1531"/>
    </row>
    <row r="1532" spans="16:17" x14ac:dyDescent="0.25">
      <c r="P1532"/>
      <c r="Q1532"/>
    </row>
    <row r="1533" spans="16:17" x14ac:dyDescent="0.25">
      <c r="P1533"/>
      <c r="Q1533"/>
    </row>
    <row r="1534" spans="16:17" x14ac:dyDescent="0.25">
      <c r="P1534"/>
      <c r="Q1534"/>
    </row>
    <row r="1535" spans="16:17" x14ac:dyDescent="0.25">
      <c r="P1535"/>
      <c r="Q1535"/>
    </row>
    <row r="1536" spans="16:17" x14ac:dyDescent="0.25">
      <c r="P1536"/>
      <c r="Q1536"/>
    </row>
    <row r="1537" spans="16:17" x14ac:dyDescent="0.25">
      <c r="P1537"/>
      <c r="Q1537"/>
    </row>
    <row r="1538" spans="16:17" x14ac:dyDescent="0.25">
      <c r="P1538"/>
      <c r="Q1538"/>
    </row>
    <row r="1539" spans="16:17" x14ac:dyDescent="0.25">
      <c r="P1539"/>
      <c r="Q1539"/>
    </row>
    <row r="1540" spans="16:17" x14ac:dyDescent="0.25">
      <c r="P1540"/>
      <c r="Q1540"/>
    </row>
    <row r="1541" spans="16:17" x14ac:dyDescent="0.25">
      <c r="P1541"/>
      <c r="Q1541"/>
    </row>
    <row r="1542" spans="16:17" x14ac:dyDescent="0.25">
      <c r="P1542"/>
      <c r="Q1542"/>
    </row>
    <row r="1543" spans="16:17" x14ac:dyDescent="0.25">
      <c r="P1543"/>
      <c r="Q1543"/>
    </row>
    <row r="1544" spans="16:17" x14ac:dyDescent="0.25">
      <c r="P1544"/>
      <c r="Q1544"/>
    </row>
    <row r="1545" spans="16:17" x14ac:dyDescent="0.25">
      <c r="P1545"/>
      <c r="Q1545"/>
    </row>
    <row r="1546" spans="16:17" x14ac:dyDescent="0.25">
      <c r="P1546"/>
      <c r="Q1546"/>
    </row>
    <row r="1547" spans="16:17" x14ac:dyDescent="0.25">
      <c r="P1547"/>
      <c r="Q1547"/>
    </row>
    <row r="1548" spans="16:17" x14ac:dyDescent="0.25">
      <c r="P1548"/>
      <c r="Q1548"/>
    </row>
    <row r="1549" spans="16:17" x14ac:dyDescent="0.25">
      <c r="P1549"/>
      <c r="Q1549"/>
    </row>
    <row r="1550" spans="16:17" x14ac:dyDescent="0.25">
      <c r="P1550"/>
      <c r="Q1550"/>
    </row>
    <row r="1551" spans="16:17" x14ac:dyDescent="0.25">
      <c r="P1551"/>
      <c r="Q1551"/>
    </row>
    <row r="1552" spans="16:17" x14ac:dyDescent="0.25">
      <c r="P1552"/>
      <c r="Q1552"/>
    </row>
    <row r="1553" spans="16:17" x14ac:dyDescent="0.25">
      <c r="P1553"/>
      <c r="Q1553"/>
    </row>
    <row r="1554" spans="16:17" x14ac:dyDescent="0.25">
      <c r="P1554"/>
      <c r="Q1554"/>
    </row>
    <row r="1555" spans="16:17" x14ac:dyDescent="0.25">
      <c r="P1555"/>
      <c r="Q1555"/>
    </row>
    <row r="1556" spans="16:17" x14ac:dyDescent="0.25">
      <c r="P1556"/>
      <c r="Q1556"/>
    </row>
    <row r="1557" spans="16:17" x14ac:dyDescent="0.25">
      <c r="P1557"/>
      <c r="Q1557"/>
    </row>
    <row r="1558" spans="16:17" x14ac:dyDescent="0.25">
      <c r="P1558"/>
      <c r="Q1558"/>
    </row>
    <row r="1559" spans="16:17" x14ac:dyDescent="0.25">
      <c r="P1559"/>
      <c r="Q1559"/>
    </row>
    <row r="1560" spans="16:17" x14ac:dyDescent="0.25">
      <c r="P1560"/>
      <c r="Q1560"/>
    </row>
    <row r="1561" spans="16:17" x14ac:dyDescent="0.25">
      <c r="P1561"/>
      <c r="Q1561"/>
    </row>
    <row r="1562" spans="16:17" x14ac:dyDescent="0.25">
      <c r="P1562"/>
      <c r="Q1562"/>
    </row>
    <row r="1563" spans="16:17" x14ac:dyDescent="0.25">
      <c r="P1563"/>
      <c r="Q1563"/>
    </row>
    <row r="1564" spans="16:17" x14ac:dyDescent="0.25">
      <c r="P1564"/>
      <c r="Q1564"/>
    </row>
    <row r="1565" spans="16:17" x14ac:dyDescent="0.25">
      <c r="P1565"/>
      <c r="Q1565"/>
    </row>
    <row r="1566" spans="16:17" x14ac:dyDescent="0.25">
      <c r="P1566"/>
      <c r="Q1566"/>
    </row>
    <row r="1567" spans="16:17" x14ac:dyDescent="0.25">
      <c r="P1567"/>
      <c r="Q1567"/>
    </row>
    <row r="1568" spans="16:17" x14ac:dyDescent="0.25">
      <c r="P1568"/>
      <c r="Q1568"/>
    </row>
    <row r="1569" spans="16:17" x14ac:dyDescent="0.25">
      <c r="P1569"/>
      <c r="Q1569"/>
    </row>
    <row r="1570" spans="16:17" x14ac:dyDescent="0.25">
      <c r="P1570"/>
      <c r="Q1570"/>
    </row>
    <row r="1571" spans="16:17" x14ac:dyDescent="0.25">
      <c r="P1571"/>
      <c r="Q1571"/>
    </row>
    <row r="1572" spans="16:17" x14ac:dyDescent="0.25">
      <c r="P1572"/>
      <c r="Q1572"/>
    </row>
    <row r="1573" spans="16:17" x14ac:dyDescent="0.25">
      <c r="P1573"/>
      <c r="Q1573"/>
    </row>
    <row r="1574" spans="16:17" x14ac:dyDescent="0.25">
      <c r="P1574"/>
      <c r="Q1574"/>
    </row>
    <row r="1575" spans="16:17" x14ac:dyDescent="0.25">
      <c r="P1575"/>
      <c r="Q1575"/>
    </row>
    <row r="1576" spans="16:17" x14ac:dyDescent="0.25">
      <c r="P1576"/>
      <c r="Q1576"/>
    </row>
    <row r="1577" spans="16:17" x14ac:dyDescent="0.25">
      <c r="P1577"/>
      <c r="Q1577"/>
    </row>
    <row r="1578" spans="16:17" x14ac:dyDescent="0.25">
      <c r="P1578"/>
      <c r="Q1578"/>
    </row>
    <row r="1579" spans="16:17" x14ac:dyDescent="0.25">
      <c r="P1579"/>
      <c r="Q1579"/>
    </row>
    <row r="1580" spans="16:17" x14ac:dyDescent="0.25">
      <c r="P1580"/>
      <c r="Q1580"/>
    </row>
    <row r="1581" spans="16:17" x14ac:dyDescent="0.25">
      <c r="P1581"/>
      <c r="Q1581"/>
    </row>
    <row r="1582" spans="16:17" x14ac:dyDescent="0.25">
      <c r="P1582"/>
      <c r="Q1582"/>
    </row>
    <row r="1583" spans="16:17" x14ac:dyDescent="0.25">
      <c r="P1583"/>
      <c r="Q1583"/>
    </row>
    <row r="1584" spans="16:17" x14ac:dyDescent="0.25">
      <c r="P1584"/>
      <c r="Q1584"/>
    </row>
    <row r="1585" spans="16:17" x14ac:dyDescent="0.25">
      <c r="P1585"/>
      <c r="Q1585"/>
    </row>
    <row r="1586" spans="16:17" x14ac:dyDescent="0.25">
      <c r="P1586"/>
      <c r="Q1586"/>
    </row>
    <row r="1587" spans="16:17" x14ac:dyDescent="0.25">
      <c r="P1587"/>
      <c r="Q1587"/>
    </row>
    <row r="1588" spans="16:17" x14ac:dyDescent="0.25">
      <c r="P1588"/>
      <c r="Q1588"/>
    </row>
    <row r="1589" spans="16:17" x14ac:dyDescent="0.25">
      <c r="P1589"/>
      <c r="Q1589"/>
    </row>
    <row r="1590" spans="16:17" x14ac:dyDescent="0.25">
      <c r="P1590"/>
      <c r="Q1590"/>
    </row>
    <row r="1591" spans="16:17" x14ac:dyDescent="0.25">
      <c r="P1591"/>
      <c r="Q1591"/>
    </row>
    <row r="1592" spans="16:17" x14ac:dyDescent="0.25">
      <c r="P1592"/>
      <c r="Q1592"/>
    </row>
    <row r="1593" spans="16:17" x14ac:dyDescent="0.25">
      <c r="P1593"/>
      <c r="Q1593"/>
    </row>
    <row r="1594" spans="16:17" x14ac:dyDescent="0.25">
      <c r="P1594"/>
      <c r="Q1594"/>
    </row>
    <row r="1595" spans="16:17" x14ac:dyDescent="0.25">
      <c r="P1595"/>
      <c r="Q1595"/>
    </row>
    <row r="1596" spans="16:17" x14ac:dyDescent="0.25">
      <c r="P1596"/>
      <c r="Q1596"/>
    </row>
    <row r="1597" spans="16:17" x14ac:dyDescent="0.25">
      <c r="P1597"/>
      <c r="Q1597"/>
    </row>
    <row r="1598" spans="16:17" x14ac:dyDescent="0.25">
      <c r="P1598"/>
      <c r="Q1598"/>
    </row>
    <row r="1599" spans="16:17" x14ac:dyDescent="0.25">
      <c r="P1599"/>
      <c r="Q1599"/>
    </row>
    <row r="1600" spans="16:17" x14ac:dyDescent="0.25">
      <c r="P1600"/>
      <c r="Q1600"/>
    </row>
    <row r="1601" spans="16:17" x14ac:dyDescent="0.25">
      <c r="P1601"/>
      <c r="Q1601"/>
    </row>
    <row r="1602" spans="16:17" x14ac:dyDescent="0.25">
      <c r="P1602"/>
      <c r="Q1602"/>
    </row>
    <row r="1603" spans="16:17" x14ac:dyDescent="0.25">
      <c r="P1603"/>
      <c r="Q1603"/>
    </row>
    <row r="1604" spans="16:17" x14ac:dyDescent="0.25">
      <c r="P1604"/>
      <c r="Q1604"/>
    </row>
    <row r="1605" spans="16:17" x14ac:dyDescent="0.25">
      <c r="P1605"/>
      <c r="Q1605"/>
    </row>
    <row r="1606" spans="16:17" x14ac:dyDescent="0.25">
      <c r="P1606"/>
      <c r="Q1606"/>
    </row>
    <row r="1607" spans="16:17" x14ac:dyDescent="0.25">
      <c r="P1607"/>
      <c r="Q1607"/>
    </row>
    <row r="1608" spans="16:17" x14ac:dyDescent="0.25">
      <c r="P1608"/>
      <c r="Q1608"/>
    </row>
    <row r="1609" spans="16:17" x14ac:dyDescent="0.25">
      <c r="P1609"/>
      <c r="Q1609"/>
    </row>
    <row r="1610" spans="16:17" x14ac:dyDescent="0.25">
      <c r="P1610"/>
      <c r="Q1610"/>
    </row>
    <row r="1611" spans="16:17" x14ac:dyDescent="0.25">
      <c r="P1611"/>
      <c r="Q1611"/>
    </row>
    <row r="1612" spans="16:17" x14ac:dyDescent="0.25">
      <c r="P1612"/>
      <c r="Q1612"/>
    </row>
    <row r="1613" spans="16:17" x14ac:dyDescent="0.25">
      <c r="P1613"/>
      <c r="Q1613"/>
    </row>
    <row r="1614" spans="16:17" x14ac:dyDescent="0.25">
      <c r="P1614"/>
      <c r="Q1614"/>
    </row>
    <row r="1615" spans="16:17" x14ac:dyDescent="0.25">
      <c r="P1615"/>
      <c r="Q1615"/>
    </row>
    <row r="1616" spans="16:17" x14ac:dyDescent="0.25">
      <c r="P1616"/>
      <c r="Q1616"/>
    </row>
    <row r="1617" spans="16:17" x14ac:dyDescent="0.25">
      <c r="P1617"/>
      <c r="Q1617"/>
    </row>
    <row r="1618" spans="16:17" x14ac:dyDescent="0.25">
      <c r="P1618"/>
      <c r="Q1618"/>
    </row>
    <row r="1619" spans="16:17" x14ac:dyDescent="0.25">
      <c r="P1619"/>
      <c r="Q1619"/>
    </row>
    <row r="1620" spans="16:17" x14ac:dyDescent="0.25">
      <c r="P1620"/>
      <c r="Q1620"/>
    </row>
    <row r="1621" spans="16:17" x14ac:dyDescent="0.25">
      <c r="P1621"/>
      <c r="Q1621"/>
    </row>
    <row r="1622" spans="16:17" x14ac:dyDescent="0.25">
      <c r="P1622"/>
      <c r="Q1622"/>
    </row>
    <row r="1623" spans="16:17" x14ac:dyDescent="0.25">
      <c r="P1623"/>
      <c r="Q1623"/>
    </row>
    <row r="1624" spans="16:17" x14ac:dyDescent="0.25">
      <c r="P1624"/>
      <c r="Q1624"/>
    </row>
    <row r="1625" spans="16:17" x14ac:dyDescent="0.25">
      <c r="P1625"/>
      <c r="Q1625"/>
    </row>
    <row r="1626" spans="16:17" x14ac:dyDescent="0.25">
      <c r="P1626"/>
      <c r="Q1626"/>
    </row>
    <row r="1627" spans="16:17" x14ac:dyDescent="0.25">
      <c r="P1627"/>
      <c r="Q1627"/>
    </row>
    <row r="1628" spans="16:17" x14ac:dyDescent="0.25">
      <c r="P1628"/>
      <c r="Q1628"/>
    </row>
    <row r="1629" spans="16:17" x14ac:dyDescent="0.25">
      <c r="P1629"/>
      <c r="Q1629"/>
    </row>
    <row r="1630" spans="16:17" x14ac:dyDescent="0.25">
      <c r="P1630"/>
      <c r="Q1630"/>
    </row>
    <row r="1631" spans="16:17" x14ac:dyDescent="0.25">
      <c r="P1631"/>
      <c r="Q1631"/>
    </row>
    <row r="1632" spans="16:17" x14ac:dyDescent="0.25">
      <c r="P1632"/>
      <c r="Q1632"/>
    </row>
    <row r="1633" spans="16:17" x14ac:dyDescent="0.25">
      <c r="P1633"/>
      <c r="Q1633"/>
    </row>
    <row r="1634" spans="16:17" x14ac:dyDescent="0.25">
      <c r="P1634"/>
      <c r="Q1634"/>
    </row>
    <row r="1635" spans="16:17" x14ac:dyDescent="0.25">
      <c r="P1635"/>
      <c r="Q1635"/>
    </row>
    <row r="1636" spans="16:17" x14ac:dyDescent="0.25">
      <c r="P1636"/>
      <c r="Q1636"/>
    </row>
    <row r="1637" spans="16:17" x14ac:dyDescent="0.25">
      <c r="P1637"/>
      <c r="Q1637"/>
    </row>
    <row r="1638" spans="16:17" x14ac:dyDescent="0.25">
      <c r="P1638"/>
      <c r="Q1638"/>
    </row>
    <row r="1639" spans="16:17" x14ac:dyDescent="0.25">
      <c r="P1639"/>
      <c r="Q1639"/>
    </row>
    <row r="1640" spans="16:17" x14ac:dyDescent="0.25">
      <c r="P1640"/>
      <c r="Q1640"/>
    </row>
    <row r="1641" spans="16:17" x14ac:dyDescent="0.25">
      <c r="P1641"/>
      <c r="Q1641"/>
    </row>
    <row r="1642" spans="16:17" x14ac:dyDescent="0.25">
      <c r="P1642"/>
      <c r="Q1642"/>
    </row>
    <row r="1643" spans="16:17" x14ac:dyDescent="0.25">
      <c r="P1643"/>
      <c r="Q1643"/>
    </row>
    <row r="1644" spans="16:17" x14ac:dyDescent="0.25">
      <c r="P1644"/>
      <c r="Q1644"/>
    </row>
    <row r="1645" spans="16:17" x14ac:dyDescent="0.25">
      <c r="P1645"/>
      <c r="Q1645"/>
    </row>
    <row r="1646" spans="16:17" x14ac:dyDescent="0.25">
      <c r="P1646"/>
      <c r="Q1646"/>
    </row>
    <row r="1647" spans="16:17" x14ac:dyDescent="0.25">
      <c r="P1647"/>
      <c r="Q1647"/>
    </row>
    <row r="1648" spans="16:17" x14ac:dyDescent="0.25">
      <c r="P1648"/>
      <c r="Q1648"/>
    </row>
    <row r="1649" spans="16:17" x14ac:dyDescent="0.25">
      <c r="P1649"/>
      <c r="Q1649"/>
    </row>
    <row r="1650" spans="16:17" x14ac:dyDescent="0.25">
      <c r="P1650"/>
      <c r="Q1650"/>
    </row>
    <row r="1651" spans="16:17" x14ac:dyDescent="0.25">
      <c r="P1651"/>
      <c r="Q1651"/>
    </row>
    <row r="1652" spans="16:17" x14ac:dyDescent="0.25">
      <c r="P1652"/>
      <c r="Q1652"/>
    </row>
    <row r="1653" spans="16:17" x14ac:dyDescent="0.25">
      <c r="P1653"/>
      <c r="Q1653"/>
    </row>
    <row r="1654" spans="16:17" x14ac:dyDescent="0.25">
      <c r="P1654"/>
      <c r="Q1654"/>
    </row>
    <row r="1655" spans="16:17" x14ac:dyDescent="0.25">
      <c r="P1655"/>
      <c r="Q1655"/>
    </row>
    <row r="1656" spans="16:17" x14ac:dyDescent="0.25">
      <c r="P1656"/>
      <c r="Q1656"/>
    </row>
    <row r="1657" spans="16:17" x14ac:dyDescent="0.25">
      <c r="P1657"/>
      <c r="Q1657"/>
    </row>
    <row r="1658" spans="16:17" x14ac:dyDescent="0.25">
      <c r="P1658"/>
      <c r="Q1658"/>
    </row>
    <row r="1659" spans="16:17" x14ac:dyDescent="0.25">
      <c r="P1659"/>
      <c r="Q1659"/>
    </row>
    <row r="1660" spans="16:17" x14ac:dyDescent="0.25">
      <c r="P1660"/>
      <c r="Q1660"/>
    </row>
    <row r="1661" spans="16:17" x14ac:dyDescent="0.25">
      <c r="P1661"/>
      <c r="Q1661"/>
    </row>
    <row r="1662" spans="16:17" x14ac:dyDescent="0.25">
      <c r="P1662"/>
      <c r="Q1662"/>
    </row>
    <row r="1663" spans="16:17" x14ac:dyDescent="0.25">
      <c r="P1663"/>
      <c r="Q1663"/>
    </row>
    <row r="1664" spans="16:17" x14ac:dyDescent="0.25">
      <c r="P1664"/>
      <c r="Q1664"/>
    </row>
    <row r="1665" spans="16:17" x14ac:dyDescent="0.25">
      <c r="P1665"/>
      <c r="Q1665"/>
    </row>
    <row r="1666" spans="16:17" x14ac:dyDescent="0.25">
      <c r="P1666"/>
      <c r="Q1666"/>
    </row>
    <row r="1667" spans="16:17" x14ac:dyDescent="0.25">
      <c r="P1667"/>
      <c r="Q1667"/>
    </row>
    <row r="1668" spans="16:17" x14ac:dyDescent="0.25">
      <c r="P1668"/>
      <c r="Q1668"/>
    </row>
    <row r="1669" spans="16:17" x14ac:dyDescent="0.25">
      <c r="P1669"/>
      <c r="Q1669"/>
    </row>
    <row r="1670" spans="16:17" x14ac:dyDescent="0.25">
      <c r="P1670"/>
      <c r="Q1670"/>
    </row>
    <row r="1671" spans="16:17" x14ac:dyDescent="0.25">
      <c r="P1671"/>
      <c r="Q1671"/>
    </row>
    <row r="1672" spans="16:17" x14ac:dyDescent="0.25">
      <c r="P1672"/>
      <c r="Q1672"/>
    </row>
    <row r="1673" spans="16:17" x14ac:dyDescent="0.25">
      <c r="P1673"/>
      <c r="Q1673"/>
    </row>
    <row r="1674" spans="16:17" x14ac:dyDescent="0.25">
      <c r="P1674"/>
      <c r="Q1674"/>
    </row>
    <row r="1675" spans="16:17" x14ac:dyDescent="0.25">
      <c r="P1675"/>
      <c r="Q1675"/>
    </row>
    <row r="1676" spans="16:17" x14ac:dyDescent="0.25">
      <c r="P1676"/>
      <c r="Q1676"/>
    </row>
    <row r="1677" spans="16:17" x14ac:dyDescent="0.25">
      <c r="P1677"/>
      <c r="Q1677"/>
    </row>
    <row r="1678" spans="16:17" x14ac:dyDescent="0.25">
      <c r="P1678"/>
      <c r="Q1678"/>
    </row>
    <row r="1679" spans="16:17" x14ac:dyDescent="0.25">
      <c r="P1679"/>
      <c r="Q1679"/>
    </row>
    <row r="1680" spans="16:17" x14ac:dyDescent="0.25">
      <c r="P1680"/>
      <c r="Q1680"/>
    </row>
    <row r="1681" spans="16:17" x14ac:dyDescent="0.25">
      <c r="P1681"/>
      <c r="Q1681"/>
    </row>
    <row r="1682" spans="16:17" x14ac:dyDescent="0.25">
      <c r="P1682"/>
      <c r="Q1682"/>
    </row>
    <row r="1683" spans="16:17" x14ac:dyDescent="0.25">
      <c r="P1683"/>
      <c r="Q1683"/>
    </row>
    <row r="1684" spans="16:17" x14ac:dyDescent="0.25">
      <c r="P1684"/>
      <c r="Q1684"/>
    </row>
    <row r="1685" spans="16:17" x14ac:dyDescent="0.25">
      <c r="P1685"/>
      <c r="Q1685"/>
    </row>
    <row r="1686" spans="16:17" x14ac:dyDescent="0.25">
      <c r="P1686"/>
      <c r="Q1686"/>
    </row>
    <row r="1687" spans="16:17" x14ac:dyDescent="0.25">
      <c r="P1687"/>
      <c r="Q1687"/>
    </row>
    <row r="1688" spans="16:17" x14ac:dyDescent="0.25">
      <c r="P1688"/>
      <c r="Q1688"/>
    </row>
    <row r="1689" spans="16:17" x14ac:dyDescent="0.25">
      <c r="P1689"/>
      <c r="Q1689"/>
    </row>
    <row r="1690" spans="16:17" x14ac:dyDescent="0.25">
      <c r="P1690"/>
      <c r="Q1690"/>
    </row>
    <row r="1691" spans="16:17" x14ac:dyDescent="0.25">
      <c r="P1691"/>
      <c r="Q1691"/>
    </row>
    <row r="1692" spans="16:17" x14ac:dyDescent="0.25">
      <c r="P1692"/>
      <c r="Q1692"/>
    </row>
    <row r="1693" spans="16:17" x14ac:dyDescent="0.25">
      <c r="P1693"/>
      <c r="Q1693"/>
    </row>
    <row r="1694" spans="16:17" x14ac:dyDescent="0.25">
      <c r="P1694"/>
      <c r="Q1694"/>
    </row>
    <row r="1695" spans="16:17" x14ac:dyDescent="0.25">
      <c r="P1695"/>
      <c r="Q1695"/>
    </row>
    <row r="1696" spans="16:17" x14ac:dyDescent="0.25">
      <c r="P1696"/>
      <c r="Q1696"/>
    </row>
    <row r="1697" spans="16:17" x14ac:dyDescent="0.25">
      <c r="P1697"/>
      <c r="Q1697"/>
    </row>
    <row r="1698" spans="16:17" x14ac:dyDescent="0.25">
      <c r="P1698"/>
      <c r="Q1698"/>
    </row>
    <row r="1699" spans="16:17" x14ac:dyDescent="0.25">
      <c r="P1699"/>
      <c r="Q1699"/>
    </row>
    <row r="1700" spans="16:17" x14ac:dyDescent="0.25">
      <c r="P1700"/>
      <c r="Q1700"/>
    </row>
    <row r="1701" spans="16:17" x14ac:dyDescent="0.25">
      <c r="P1701"/>
      <c r="Q1701"/>
    </row>
    <row r="1702" spans="16:17" x14ac:dyDescent="0.25">
      <c r="P1702"/>
      <c r="Q1702"/>
    </row>
    <row r="1703" spans="16:17" x14ac:dyDescent="0.25">
      <c r="P1703"/>
      <c r="Q1703"/>
    </row>
    <row r="1704" spans="16:17" x14ac:dyDescent="0.25">
      <c r="P1704"/>
      <c r="Q1704"/>
    </row>
    <row r="1705" spans="16:17" x14ac:dyDescent="0.25">
      <c r="P1705"/>
      <c r="Q1705"/>
    </row>
    <row r="1706" spans="16:17" x14ac:dyDescent="0.25">
      <c r="P1706"/>
      <c r="Q1706"/>
    </row>
    <row r="1707" spans="16:17" x14ac:dyDescent="0.25">
      <c r="P1707"/>
      <c r="Q1707"/>
    </row>
    <row r="1708" spans="16:17" x14ac:dyDescent="0.25">
      <c r="P1708"/>
      <c r="Q1708"/>
    </row>
    <row r="1709" spans="16:17" x14ac:dyDescent="0.25">
      <c r="P1709"/>
      <c r="Q1709"/>
    </row>
    <row r="1710" spans="16:17" x14ac:dyDescent="0.25">
      <c r="P1710"/>
      <c r="Q1710"/>
    </row>
    <row r="1711" spans="16:17" x14ac:dyDescent="0.25">
      <c r="P1711"/>
      <c r="Q1711"/>
    </row>
    <row r="1712" spans="16:17" x14ac:dyDescent="0.25">
      <c r="P1712"/>
      <c r="Q1712"/>
    </row>
    <row r="1713" spans="16:17" x14ac:dyDescent="0.25">
      <c r="P1713"/>
      <c r="Q1713"/>
    </row>
    <row r="1714" spans="16:17" x14ac:dyDescent="0.25">
      <c r="P1714"/>
      <c r="Q1714"/>
    </row>
    <row r="1715" spans="16:17" x14ac:dyDescent="0.25">
      <c r="P1715"/>
      <c r="Q1715"/>
    </row>
    <row r="1716" spans="16:17" x14ac:dyDescent="0.25">
      <c r="P1716"/>
      <c r="Q1716"/>
    </row>
    <row r="1717" spans="16:17" x14ac:dyDescent="0.25">
      <c r="P1717"/>
      <c r="Q1717"/>
    </row>
    <row r="1718" spans="16:17" x14ac:dyDescent="0.25">
      <c r="P1718"/>
      <c r="Q1718"/>
    </row>
    <row r="1719" spans="16:17" x14ac:dyDescent="0.25">
      <c r="P1719"/>
      <c r="Q1719"/>
    </row>
    <row r="1720" spans="16:17" x14ac:dyDescent="0.25">
      <c r="P1720"/>
      <c r="Q1720"/>
    </row>
    <row r="1721" spans="16:17" x14ac:dyDescent="0.25">
      <c r="P1721"/>
      <c r="Q1721"/>
    </row>
    <row r="1722" spans="16:17" x14ac:dyDescent="0.25">
      <c r="P1722"/>
      <c r="Q1722"/>
    </row>
    <row r="1723" spans="16:17" x14ac:dyDescent="0.25">
      <c r="P1723"/>
      <c r="Q1723"/>
    </row>
    <row r="1724" spans="16:17" x14ac:dyDescent="0.25">
      <c r="P1724"/>
      <c r="Q1724"/>
    </row>
    <row r="1725" spans="16:17" x14ac:dyDescent="0.25">
      <c r="P1725"/>
      <c r="Q1725"/>
    </row>
    <row r="1726" spans="16:17" x14ac:dyDescent="0.25">
      <c r="P1726"/>
      <c r="Q1726"/>
    </row>
    <row r="1727" spans="16:17" x14ac:dyDescent="0.25">
      <c r="P1727"/>
      <c r="Q1727"/>
    </row>
    <row r="1728" spans="16:17" x14ac:dyDescent="0.25">
      <c r="P1728"/>
      <c r="Q1728"/>
    </row>
    <row r="1729" spans="16:17" x14ac:dyDescent="0.25">
      <c r="P1729"/>
      <c r="Q1729"/>
    </row>
    <row r="1730" spans="16:17" x14ac:dyDescent="0.25">
      <c r="P1730"/>
      <c r="Q1730"/>
    </row>
    <row r="1731" spans="16:17" x14ac:dyDescent="0.25">
      <c r="P1731"/>
      <c r="Q1731"/>
    </row>
    <row r="1732" spans="16:17" x14ac:dyDescent="0.25">
      <c r="P1732"/>
      <c r="Q1732"/>
    </row>
    <row r="1733" spans="16:17" x14ac:dyDescent="0.25">
      <c r="P1733"/>
      <c r="Q1733"/>
    </row>
    <row r="1734" spans="16:17" x14ac:dyDescent="0.25">
      <c r="P1734"/>
      <c r="Q1734"/>
    </row>
    <row r="1735" spans="16:17" x14ac:dyDescent="0.25">
      <c r="P1735"/>
      <c r="Q1735"/>
    </row>
    <row r="1736" spans="16:17" x14ac:dyDescent="0.25">
      <c r="P1736"/>
      <c r="Q1736"/>
    </row>
    <row r="1737" spans="16:17" x14ac:dyDescent="0.25">
      <c r="P1737"/>
      <c r="Q1737"/>
    </row>
    <row r="1738" spans="16:17" x14ac:dyDescent="0.25">
      <c r="P1738"/>
      <c r="Q1738"/>
    </row>
    <row r="1739" spans="16:17" x14ac:dyDescent="0.25">
      <c r="P1739"/>
      <c r="Q1739"/>
    </row>
    <row r="1740" spans="16:17" x14ac:dyDescent="0.25">
      <c r="P1740"/>
      <c r="Q1740"/>
    </row>
    <row r="1741" spans="16:17" x14ac:dyDescent="0.25">
      <c r="P1741"/>
      <c r="Q1741"/>
    </row>
    <row r="1742" spans="16:17" x14ac:dyDescent="0.25">
      <c r="P1742"/>
      <c r="Q1742"/>
    </row>
    <row r="1743" spans="16:17" x14ac:dyDescent="0.25">
      <c r="P1743"/>
      <c r="Q1743"/>
    </row>
    <row r="1744" spans="16:17" x14ac:dyDescent="0.25">
      <c r="P1744"/>
      <c r="Q1744"/>
    </row>
    <row r="1745" spans="16:17" x14ac:dyDescent="0.25">
      <c r="P1745"/>
      <c r="Q1745"/>
    </row>
    <row r="1746" spans="16:17" x14ac:dyDescent="0.25">
      <c r="P1746"/>
      <c r="Q1746"/>
    </row>
    <row r="1747" spans="16:17" x14ac:dyDescent="0.25">
      <c r="P1747"/>
      <c r="Q1747"/>
    </row>
    <row r="1748" spans="16:17" x14ac:dyDescent="0.25">
      <c r="P1748"/>
      <c r="Q1748"/>
    </row>
    <row r="1749" spans="16:17" x14ac:dyDescent="0.25">
      <c r="P1749"/>
      <c r="Q1749"/>
    </row>
    <row r="1750" spans="16:17" x14ac:dyDescent="0.25">
      <c r="P1750"/>
      <c r="Q1750"/>
    </row>
    <row r="1751" spans="16:17" x14ac:dyDescent="0.25">
      <c r="P1751"/>
      <c r="Q1751"/>
    </row>
    <row r="1752" spans="16:17" x14ac:dyDescent="0.25">
      <c r="P1752"/>
      <c r="Q1752"/>
    </row>
    <row r="1753" spans="16:17" x14ac:dyDescent="0.25">
      <c r="P1753"/>
      <c r="Q1753"/>
    </row>
    <row r="1754" spans="16:17" x14ac:dyDescent="0.25">
      <c r="P1754"/>
      <c r="Q1754"/>
    </row>
    <row r="1755" spans="16:17" x14ac:dyDescent="0.25">
      <c r="P1755"/>
      <c r="Q1755"/>
    </row>
    <row r="1756" spans="16:17" x14ac:dyDescent="0.25">
      <c r="P1756"/>
      <c r="Q1756"/>
    </row>
    <row r="1757" spans="16:17" x14ac:dyDescent="0.25">
      <c r="P1757"/>
      <c r="Q1757"/>
    </row>
    <row r="1758" spans="16:17" x14ac:dyDescent="0.25">
      <c r="P1758"/>
      <c r="Q1758"/>
    </row>
    <row r="1759" spans="16:17" x14ac:dyDescent="0.25">
      <c r="P1759"/>
      <c r="Q1759"/>
    </row>
    <row r="1760" spans="16:17" x14ac:dyDescent="0.25">
      <c r="P1760"/>
      <c r="Q1760"/>
    </row>
    <row r="1761" spans="16:17" x14ac:dyDescent="0.25">
      <c r="P1761"/>
      <c r="Q1761"/>
    </row>
    <row r="1762" spans="16:17" x14ac:dyDescent="0.25">
      <c r="P1762"/>
      <c r="Q1762"/>
    </row>
    <row r="1763" spans="16:17" x14ac:dyDescent="0.25">
      <c r="P1763"/>
      <c r="Q1763"/>
    </row>
    <row r="1764" spans="16:17" x14ac:dyDescent="0.25">
      <c r="P1764"/>
      <c r="Q1764"/>
    </row>
    <row r="1765" spans="16:17" x14ac:dyDescent="0.25">
      <c r="P1765"/>
      <c r="Q1765"/>
    </row>
    <row r="1766" spans="16:17" x14ac:dyDescent="0.25">
      <c r="P1766"/>
      <c r="Q1766"/>
    </row>
    <row r="1767" spans="16:17" x14ac:dyDescent="0.25">
      <c r="P1767"/>
      <c r="Q1767"/>
    </row>
    <row r="1768" spans="16:17" x14ac:dyDescent="0.25">
      <c r="P1768"/>
      <c r="Q1768"/>
    </row>
    <row r="1769" spans="16:17" x14ac:dyDescent="0.25">
      <c r="P1769"/>
      <c r="Q1769"/>
    </row>
    <row r="1770" spans="16:17" x14ac:dyDescent="0.25">
      <c r="P1770"/>
      <c r="Q1770"/>
    </row>
    <row r="1771" spans="16:17" x14ac:dyDescent="0.25">
      <c r="P1771"/>
      <c r="Q1771"/>
    </row>
    <row r="1772" spans="16:17" x14ac:dyDescent="0.25">
      <c r="P1772"/>
      <c r="Q1772"/>
    </row>
    <row r="1773" spans="16:17" x14ac:dyDescent="0.25">
      <c r="P1773"/>
      <c r="Q1773"/>
    </row>
    <row r="1774" spans="16:17" x14ac:dyDescent="0.25">
      <c r="P1774"/>
      <c r="Q1774"/>
    </row>
    <row r="1775" spans="16:17" x14ac:dyDescent="0.25">
      <c r="P1775"/>
      <c r="Q1775"/>
    </row>
    <row r="1776" spans="16:17" x14ac:dyDescent="0.25">
      <c r="P1776"/>
      <c r="Q1776"/>
    </row>
    <row r="1777" spans="16:17" x14ac:dyDescent="0.25">
      <c r="P1777"/>
      <c r="Q1777"/>
    </row>
    <row r="1778" spans="16:17" x14ac:dyDescent="0.25">
      <c r="P1778"/>
      <c r="Q1778"/>
    </row>
    <row r="1779" spans="16:17" x14ac:dyDescent="0.25">
      <c r="P1779"/>
      <c r="Q1779"/>
    </row>
    <row r="1780" spans="16:17" x14ac:dyDescent="0.25">
      <c r="P1780"/>
      <c r="Q1780"/>
    </row>
    <row r="1781" spans="16:17" x14ac:dyDescent="0.25">
      <c r="P1781"/>
      <c r="Q1781"/>
    </row>
    <row r="1782" spans="16:17" x14ac:dyDescent="0.25">
      <c r="P1782"/>
      <c r="Q1782"/>
    </row>
    <row r="1783" spans="16:17" x14ac:dyDescent="0.25">
      <c r="P1783"/>
      <c r="Q1783"/>
    </row>
    <row r="1784" spans="16:17" x14ac:dyDescent="0.25">
      <c r="P1784"/>
      <c r="Q1784"/>
    </row>
    <row r="1785" spans="16:17" x14ac:dyDescent="0.25">
      <c r="P1785"/>
      <c r="Q1785"/>
    </row>
    <row r="1786" spans="16:17" x14ac:dyDescent="0.25">
      <c r="P1786"/>
      <c r="Q1786"/>
    </row>
    <row r="1787" spans="16:17" x14ac:dyDescent="0.25">
      <c r="P1787"/>
      <c r="Q1787"/>
    </row>
    <row r="1788" spans="16:17" x14ac:dyDescent="0.25">
      <c r="P1788"/>
      <c r="Q1788"/>
    </row>
    <row r="1789" spans="16:17" x14ac:dyDescent="0.25">
      <c r="P1789"/>
      <c r="Q1789"/>
    </row>
    <row r="1790" spans="16:17" x14ac:dyDescent="0.25">
      <c r="P1790"/>
      <c r="Q1790"/>
    </row>
    <row r="1791" spans="16:17" x14ac:dyDescent="0.25">
      <c r="P1791"/>
      <c r="Q1791"/>
    </row>
    <row r="1792" spans="16:17" x14ac:dyDescent="0.25">
      <c r="P1792"/>
      <c r="Q1792"/>
    </row>
    <row r="1793" spans="16:17" x14ac:dyDescent="0.25">
      <c r="P1793"/>
      <c r="Q1793"/>
    </row>
    <row r="1794" spans="16:17" x14ac:dyDescent="0.25">
      <c r="P1794"/>
      <c r="Q1794"/>
    </row>
    <row r="1795" spans="16:17" x14ac:dyDescent="0.25">
      <c r="P1795"/>
      <c r="Q1795"/>
    </row>
    <row r="1796" spans="16:17" x14ac:dyDescent="0.25">
      <c r="P1796"/>
      <c r="Q1796"/>
    </row>
    <row r="1797" spans="16:17" x14ac:dyDescent="0.25">
      <c r="P1797"/>
      <c r="Q1797"/>
    </row>
    <row r="1798" spans="16:17" x14ac:dyDescent="0.25">
      <c r="P1798"/>
      <c r="Q1798"/>
    </row>
    <row r="1799" spans="16:17" x14ac:dyDescent="0.25">
      <c r="P1799"/>
      <c r="Q1799"/>
    </row>
    <row r="1800" spans="16:17" x14ac:dyDescent="0.25">
      <c r="P1800"/>
      <c r="Q1800"/>
    </row>
    <row r="1801" spans="16:17" x14ac:dyDescent="0.25">
      <c r="P1801"/>
      <c r="Q1801"/>
    </row>
    <row r="1802" spans="16:17" x14ac:dyDescent="0.25">
      <c r="P1802"/>
      <c r="Q1802"/>
    </row>
    <row r="1803" spans="16:17" x14ac:dyDescent="0.25">
      <c r="P1803"/>
      <c r="Q1803"/>
    </row>
    <row r="1804" spans="16:17" x14ac:dyDescent="0.25">
      <c r="P1804"/>
      <c r="Q1804"/>
    </row>
    <row r="1805" spans="16:17" x14ac:dyDescent="0.25">
      <c r="P1805"/>
      <c r="Q1805"/>
    </row>
    <row r="1806" spans="16:17" x14ac:dyDescent="0.25">
      <c r="P1806"/>
      <c r="Q1806"/>
    </row>
    <row r="1807" spans="16:17" x14ac:dyDescent="0.25">
      <c r="P1807"/>
      <c r="Q1807"/>
    </row>
    <row r="1808" spans="16:17" x14ac:dyDescent="0.25">
      <c r="P1808"/>
      <c r="Q1808"/>
    </row>
    <row r="1809" spans="16:17" x14ac:dyDescent="0.25">
      <c r="P1809"/>
      <c r="Q1809"/>
    </row>
    <row r="1810" spans="16:17" x14ac:dyDescent="0.25">
      <c r="P1810"/>
      <c r="Q1810"/>
    </row>
    <row r="1811" spans="16:17" x14ac:dyDescent="0.25">
      <c r="P1811"/>
      <c r="Q1811"/>
    </row>
    <row r="1812" spans="16:17" x14ac:dyDescent="0.25">
      <c r="P1812"/>
      <c r="Q1812"/>
    </row>
    <row r="1813" spans="16:17" x14ac:dyDescent="0.25">
      <c r="P1813"/>
      <c r="Q1813"/>
    </row>
    <row r="1814" spans="16:17" x14ac:dyDescent="0.25">
      <c r="P1814"/>
      <c r="Q1814"/>
    </row>
    <row r="1815" spans="16:17" x14ac:dyDescent="0.25">
      <c r="P1815"/>
      <c r="Q1815"/>
    </row>
    <row r="1816" spans="16:17" x14ac:dyDescent="0.25">
      <c r="P1816"/>
      <c r="Q1816"/>
    </row>
    <row r="1817" spans="16:17" x14ac:dyDescent="0.25">
      <c r="P1817"/>
      <c r="Q1817"/>
    </row>
    <row r="1818" spans="16:17" x14ac:dyDescent="0.25">
      <c r="P1818"/>
      <c r="Q1818"/>
    </row>
    <row r="1819" spans="16:17" x14ac:dyDescent="0.25">
      <c r="P1819"/>
      <c r="Q1819"/>
    </row>
    <row r="1820" spans="16:17" x14ac:dyDescent="0.25">
      <c r="P1820"/>
      <c r="Q1820"/>
    </row>
    <row r="1821" spans="16:17" x14ac:dyDescent="0.25">
      <c r="P1821"/>
      <c r="Q1821"/>
    </row>
    <row r="1822" spans="16:17" x14ac:dyDescent="0.25">
      <c r="P1822"/>
      <c r="Q1822"/>
    </row>
    <row r="1823" spans="16:17" x14ac:dyDescent="0.25">
      <c r="P1823"/>
      <c r="Q1823"/>
    </row>
    <row r="1824" spans="16:17" x14ac:dyDescent="0.25">
      <c r="P1824"/>
      <c r="Q1824"/>
    </row>
    <row r="1825" spans="16:17" x14ac:dyDescent="0.25">
      <c r="P1825"/>
      <c r="Q1825"/>
    </row>
    <row r="1826" spans="16:17" x14ac:dyDescent="0.25">
      <c r="P1826"/>
      <c r="Q1826"/>
    </row>
    <row r="1827" spans="16:17" x14ac:dyDescent="0.25">
      <c r="P1827"/>
      <c r="Q1827"/>
    </row>
    <row r="1828" spans="16:17" x14ac:dyDescent="0.25">
      <c r="P1828"/>
      <c r="Q1828"/>
    </row>
    <row r="1829" spans="16:17" x14ac:dyDescent="0.25">
      <c r="P1829"/>
      <c r="Q1829"/>
    </row>
    <row r="1830" spans="16:17" x14ac:dyDescent="0.25">
      <c r="P1830"/>
      <c r="Q1830"/>
    </row>
    <row r="1831" spans="16:17" x14ac:dyDescent="0.25">
      <c r="P1831"/>
      <c r="Q1831"/>
    </row>
    <row r="1832" spans="16:17" x14ac:dyDescent="0.25">
      <c r="P1832"/>
      <c r="Q1832"/>
    </row>
    <row r="1833" spans="16:17" x14ac:dyDescent="0.25">
      <c r="P1833"/>
      <c r="Q1833"/>
    </row>
    <row r="1834" spans="16:17" x14ac:dyDescent="0.25">
      <c r="P1834"/>
      <c r="Q1834"/>
    </row>
    <row r="1835" spans="16:17" x14ac:dyDescent="0.25">
      <c r="P1835"/>
      <c r="Q1835"/>
    </row>
    <row r="1836" spans="16:17" x14ac:dyDescent="0.25">
      <c r="P1836"/>
      <c r="Q1836"/>
    </row>
    <row r="1837" spans="16:17" x14ac:dyDescent="0.25">
      <c r="P1837"/>
      <c r="Q1837"/>
    </row>
    <row r="1838" spans="16:17" x14ac:dyDescent="0.25">
      <c r="P1838"/>
      <c r="Q1838"/>
    </row>
    <row r="1839" spans="16:17" x14ac:dyDescent="0.25">
      <c r="P1839"/>
      <c r="Q1839"/>
    </row>
    <row r="1840" spans="16:17" x14ac:dyDescent="0.25">
      <c r="P1840"/>
      <c r="Q1840"/>
    </row>
    <row r="1841" spans="16:17" x14ac:dyDescent="0.25">
      <c r="P1841"/>
      <c r="Q1841"/>
    </row>
    <row r="1842" spans="16:17" x14ac:dyDescent="0.25">
      <c r="P1842"/>
      <c r="Q1842"/>
    </row>
    <row r="1843" spans="16:17" x14ac:dyDescent="0.25">
      <c r="P1843"/>
      <c r="Q1843"/>
    </row>
    <row r="1844" spans="16:17" x14ac:dyDescent="0.25">
      <c r="P1844"/>
      <c r="Q1844"/>
    </row>
    <row r="1845" spans="16:17" x14ac:dyDescent="0.25">
      <c r="P1845"/>
      <c r="Q1845"/>
    </row>
    <row r="1846" spans="16:17" x14ac:dyDescent="0.25">
      <c r="P1846"/>
      <c r="Q1846"/>
    </row>
    <row r="1847" spans="16:17" x14ac:dyDescent="0.25">
      <c r="P1847"/>
      <c r="Q1847"/>
    </row>
    <row r="1848" spans="16:17" x14ac:dyDescent="0.25">
      <c r="P1848"/>
      <c r="Q1848"/>
    </row>
    <row r="1849" spans="16:17" x14ac:dyDescent="0.25">
      <c r="P1849"/>
      <c r="Q1849"/>
    </row>
    <row r="1850" spans="16:17" x14ac:dyDescent="0.25">
      <c r="P1850"/>
      <c r="Q1850"/>
    </row>
    <row r="1851" spans="16:17" x14ac:dyDescent="0.25">
      <c r="P1851"/>
      <c r="Q1851"/>
    </row>
    <row r="1852" spans="16:17" x14ac:dyDescent="0.25">
      <c r="P1852"/>
      <c r="Q1852"/>
    </row>
    <row r="1853" spans="16:17" x14ac:dyDescent="0.25">
      <c r="P1853"/>
      <c r="Q1853"/>
    </row>
    <row r="1854" spans="16:17" x14ac:dyDescent="0.25">
      <c r="P1854"/>
      <c r="Q1854"/>
    </row>
    <row r="1855" spans="16:17" x14ac:dyDescent="0.25">
      <c r="P1855"/>
      <c r="Q1855"/>
    </row>
    <row r="1856" spans="16:17" x14ac:dyDescent="0.25">
      <c r="P1856"/>
      <c r="Q1856"/>
    </row>
    <row r="1857" spans="16:17" x14ac:dyDescent="0.25">
      <c r="P1857"/>
      <c r="Q1857"/>
    </row>
    <row r="1858" spans="16:17" x14ac:dyDescent="0.25">
      <c r="P1858"/>
      <c r="Q1858"/>
    </row>
    <row r="1859" spans="16:17" x14ac:dyDescent="0.25">
      <c r="P1859"/>
      <c r="Q1859"/>
    </row>
    <row r="1860" spans="16:17" x14ac:dyDescent="0.25">
      <c r="P1860"/>
      <c r="Q1860"/>
    </row>
    <row r="1861" spans="16:17" x14ac:dyDescent="0.25">
      <c r="P1861"/>
      <c r="Q1861"/>
    </row>
    <row r="1862" spans="16:17" x14ac:dyDescent="0.25">
      <c r="P1862"/>
      <c r="Q1862"/>
    </row>
    <row r="1863" spans="16:17" x14ac:dyDescent="0.25">
      <c r="P1863"/>
      <c r="Q1863"/>
    </row>
    <row r="1864" spans="16:17" x14ac:dyDescent="0.25">
      <c r="P1864"/>
      <c r="Q1864"/>
    </row>
    <row r="1865" spans="16:17" x14ac:dyDescent="0.25">
      <c r="P1865"/>
      <c r="Q1865"/>
    </row>
    <row r="1866" spans="16:17" x14ac:dyDescent="0.25">
      <c r="P1866"/>
      <c r="Q1866"/>
    </row>
    <row r="1867" spans="16:17" x14ac:dyDescent="0.25">
      <c r="P1867"/>
      <c r="Q1867"/>
    </row>
    <row r="1868" spans="16:17" x14ac:dyDescent="0.25">
      <c r="P1868"/>
      <c r="Q1868"/>
    </row>
    <row r="1869" spans="16:17" x14ac:dyDescent="0.25">
      <c r="P1869"/>
      <c r="Q1869"/>
    </row>
    <row r="1870" spans="16:17" x14ac:dyDescent="0.25">
      <c r="P1870"/>
      <c r="Q1870"/>
    </row>
    <row r="1871" spans="16:17" x14ac:dyDescent="0.25">
      <c r="P1871"/>
      <c r="Q1871"/>
    </row>
    <row r="1872" spans="16:17" x14ac:dyDescent="0.25">
      <c r="P1872"/>
      <c r="Q1872"/>
    </row>
    <row r="1873" spans="16:17" x14ac:dyDescent="0.25">
      <c r="P1873"/>
      <c r="Q1873"/>
    </row>
    <row r="1874" spans="16:17" x14ac:dyDescent="0.25">
      <c r="P1874"/>
      <c r="Q1874"/>
    </row>
    <row r="1875" spans="16:17" x14ac:dyDescent="0.25">
      <c r="P1875"/>
      <c r="Q1875"/>
    </row>
    <row r="1876" spans="16:17" x14ac:dyDescent="0.25">
      <c r="P1876"/>
      <c r="Q1876"/>
    </row>
    <row r="1877" spans="16:17" x14ac:dyDescent="0.25">
      <c r="P1877"/>
      <c r="Q1877"/>
    </row>
    <row r="1878" spans="16:17" x14ac:dyDescent="0.25">
      <c r="P1878"/>
      <c r="Q1878"/>
    </row>
    <row r="1879" spans="16:17" x14ac:dyDescent="0.25">
      <c r="P1879"/>
      <c r="Q1879"/>
    </row>
    <row r="1880" spans="16:17" x14ac:dyDescent="0.25">
      <c r="P1880"/>
      <c r="Q1880"/>
    </row>
    <row r="1881" spans="16:17" x14ac:dyDescent="0.25">
      <c r="P1881"/>
      <c r="Q1881"/>
    </row>
    <row r="1882" spans="16:17" x14ac:dyDescent="0.25">
      <c r="P1882"/>
      <c r="Q1882"/>
    </row>
    <row r="1883" spans="16:17" x14ac:dyDescent="0.25">
      <c r="P1883"/>
      <c r="Q1883"/>
    </row>
    <row r="1884" spans="16:17" x14ac:dyDescent="0.25">
      <c r="P1884"/>
      <c r="Q1884"/>
    </row>
    <row r="1885" spans="16:17" x14ac:dyDescent="0.25">
      <c r="P1885"/>
      <c r="Q1885"/>
    </row>
    <row r="1886" spans="16:17" x14ac:dyDescent="0.25">
      <c r="P1886"/>
      <c r="Q1886"/>
    </row>
    <row r="1887" spans="16:17" x14ac:dyDescent="0.25">
      <c r="P1887"/>
      <c r="Q1887"/>
    </row>
    <row r="1888" spans="16:17" x14ac:dyDescent="0.25">
      <c r="P1888"/>
      <c r="Q1888"/>
    </row>
    <row r="1889" spans="16:17" x14ac:dyDescent="0.25">
      <c r="P1889"/>
      <c r="Q1889"/>
    </row>
    <row r="1890" spans="16:17" x14ac:dyDescent="0.25">
      <c r="P1890"/>
      <c r="Q1890"/>
    </row>
    <row r="1891" spans="16:17" x14ac:dyDescent="0.25">
      <c r="P1891"/>
      <c r="Q1891"/>
    </row>
    <row r="1892" spans="16:17" x14ac:dyDescent="0.25">
      <c r="P1892"/>
      <c r="Q1892"/>
    </row>
    <row r="1893" spans="16:17" x14ac:dyDescent="0.25">
      <c r="P1893"/>
      <c r="Q1893"/>
    </row>
    <row r="1894" spans="16:17" x14ac:dyDescent="0.25">
      <c r="P1894"/>
      <c r="Q1894"/>
    </row>
    <row r="1895" spans="16:17" x14ac:dyDescent="0.25">
      <c r="P1895"/>
      <c r="Q1895"/>
    </row>
    <row r="1896" spans="16:17" x14ac:dyDescent="0.25">
      <c r="P1896"/>
      <c r="Q1896"/>
    </row>
    <row r="1897" spans="16:17" x14ac:dyDescent="0.25">
      <c r="P1897"/>
      <c r="Q1897"/>
    </row>
    <row r="1898" spans="16:17" x14ac:dyDescent="0.25">
      <c r="P1898"/>
      <c r="Q1898"/>
    </row>
    <row r="1899" spans="16:17" x14ac:dyDescent="0.25">
      <c r="P1899"/>
      <c r="Q1899"/>
    </row>
    <row r="1900" spans="16:17" x14ac:dyDescent="0.25">
      <c r="P1900"/>
      <c r="Q1900"/>
    </row>
    <row r="1901" spans="16:17" x14ac:dyDescent="0.25">
      <c r="P1901"/>
      <c r="Q1901"/>
    </row>
    <row r="1902" spans="16:17" x14ac:dyDescent="0.25">
      <c r="P1902"/>
      <c r="Q1902"/>
    </row>
    <row r="1903" spans="16:17" x14ac:dyDescent="0.25">
      <c r="P1903"/>
      <c r="Q1903"/>
    </row>
    <row r="1904" spans="16:17" x14ac:dyDescent="0.25">
      <c r="P1904"/>
      <c r="Q1904"/>
    </row>
    <row r="1905" spans="16:17" x14ac:dyDescent="0.25">
      <c r="P1905"/>
      <c r="Q1905"/>
    </row>
    <row r="1906" spans="16:17" x14ac:dyDescent="0.25">
      <c r="P1906"/>
      <c r="Q1906"/>
    </row>
    <row r="1907" spans="16:17" x14ac:dyDescent="0.25">
      <c r="P1907"/>
      <c r="Q1907"/>
    </row>
    <row r="1908" spans="16:17" x14ac:dyDescent="0.25">
      <c r="P1908"/>
      <c r="Q1908"/>
    </row>
    <row r="1909" spans="16:17" x14ac:dyDescent="0.25">
      <c r="P1909"/>
      <c r="Q1909"/>
    </row>
    <row r="1910" spans="16:17" x14ac:dyDescent="0.25">
      <c r="P1910"/>
      <c r="Q1910"/>
    </row>
    <row r="1911" spans="16:17" x14ac:dyDescent="0.25">
      <c r="P1911"/>
      <c r="Q1911"/>
    </row>
    <row r="1912" spans="16:17" x14ac:dyDescent="0.25">
      <c r="P1912"/>
      <c r="Q1912"/>
    </row>
    <row r="1913" spans="16:17" x14ac:dyDescent="0.25">
      <c r="P1913"/>
      <c r="Q1913"/>
    </row>
    <row r="1914" spans="16:17" x14ac:dyDescent="0.25">
      <c r="P1914"/>
      <c r="Q1914"/>
    </row>
    <row r="1915" spans="16:17" x14ac:dyDescent="0.25">
      <c r="P1915"/>
      <c r="Q1915"/>
    </row>
    <row r="1916" spans="16:17" x14ac:dyDescent="0.25">
      <c r="P1916"/>
      <c r="Q1916"/>
    </row>
    <row r="1917" spans="16:17" x14ac:dyDescent="0.25">
      <c r="P1917"/>
      <c r="Q1917"/>
    </row>
    <row r="1918" spans="16:17" x14ac:dyDescent="0.25">
      <c r="P1918"/>
      <c r="Q1918"/>
    </row>
    <row r="1919" spans="16:17" x14ac:dyDescent="0.25">
      <c r="P1919"/>
      <c r="Q1919"/>
    </row>
    <row r="1920" spans="16:17" x14ac:dyDescent="0.25">
      <c r="P1920"/>
      <c r="Q1920"/>
    </row>
    <row r="1921" spans="16:17" x14ac:dyDescent="0.25">
      <c r="P1921"/>
      <c r="Q1921"/>
    </row>
    <row r="1922" spans="16:17" x14ac:dyDescent="0.25">
      <c r="P1922"/>
      <c r="Q1922"/>
    </row>
    <row r="1923" spans="16:17" x14ac:dyDescent="0.25">
      <c r="P1923"/>
      <c r="Q1923"/>
    </row>
    <row r="1924" spans="16:17" x14ac:dyDescent="0.25">
      <c r="P1924"/>
      <c r="Q1924"/>
    </row>
    <row r="1925" spans="16:17" x14ac:dyDescent="0.25">
      <c r="P1925"/>
      <c r="Q1925"/>
    </row>
    <row r="1926" spans="16:17" x14ac:dyDescent="0.25">
      <c r="P1926"/>
      <c r="Q1926"/>
    </row>
    <row r="1927" spans="16:17" x14ac:dyDescent="0.25">
      <c r="P1927"/>
      <c r="Q1927"/>
    </row>
    <row r="1928" spans="16:17" x14ac:dyDescent="0.25">
      <c r="P1928"/>
      <c r="Q1928"/>
    </row>
    <row r="1929" spans="16:17" x14ac:dyDescent="0.25">
      <c r="P1929"/>
      <c r="Q1929"/>
    </row>
    <row r="1930" spans="16:17" x14ac:dyDescent="0.25">
      <c r="P1930"/>
      <c r="Q1930"/>
    </row>
    <row r="1931" spans="16:17" x14ac:dyDescent="0.25">
      <c r="P1931"/>
      <c r="Q1931"/>
    </row>
    <row r="1932" spans="16:17" x14ac:dyDescent="0.25">
      <c r="P1932"/>
      <c r="Q1932"/>
    </row>
    <row r="1933" spans="16:17" x14ac:dyDescent="0.25">
      <c r="P1933"/>
      <c r="Q1933"/>
    </row>
    <row r="1934" spans="16:17" x14ac:dyDescent="0.25">
      <c r="P1934"/>
      <c r="Q1934"/>
    </row>
    <row r="1935" spans="16:17" x14ac:dyDescent="0.25">
      <c r="P1935"/>
      <c r="Q1935"/>
    </row>
    <row r="1936" spans="16:17" x14ac:dyDescent="0.25">
      <c r="P1936"/>
      <c r="Q1936"/>
    </row>
    <row r="1937" spans="16:17" x14ac:dyDescent="0.25">
      <c r="P1937"/>
      <c r="Q1937"/>
    </row>
    <row r="1938" spans="16:17" x14ac:dyDescent="0.25">
      <c r="P1938"/>
      <c r="Q1938"/>
    </row>
    <row r="1939" spans="16:17" x14ac:dyDescent="0.25">
      <c r="P1939"/>
      <c r="Q1939"/>
    </row>
    <row r="1940" spans="16:17" x14ac:dyDescent="0.25">
      <c r="P1940"/>
      <c r="Q1940"/>
    </row>
    <row r="1941" spans="16:17" x14ac:dyDescent="0.25">
      <c r="P1941"/>
      <c r="Q1941"/>
    </row>
    <row r="1942" spans="16:17" x14ac:dyDescent="0.25">
      <c r="P1942"/>
      <c r="Q1942"/>
    </row>
    <row r="1943" spans="16:17" x14ac:dyDescent="0.25">
      <c r="P1943"/>
      <c r="Q1943"/>
    </row>
    <row r="1944" spans="16:17" x14ac:dyDescent="0.25">
      <c r="P1944"/>
      <c r="Q1944"/>
    </row>
    <row r="1945" spans="16:17" x14ac:dyDescent="0.25">
      <c r="P1945"/>
      <c r="Q1945"/>
    </row>
    <row r="1946" spans="16:17" x14ac:dyDescent="0.25">
      <c r="P1946"/>
      <c r="Q1946"/>
    </row>
    <row r="1947" spans="16:17" x14ac:dyDescent="0.25">
      <c r="P1947"/>
      <c r="Q1947"/>
    </row>
    <row r="1948" spans="16:17" x14ac:dyDescent="0.25">
      <c r="P1948"/>
      <c r="Q1948"/>
    </row>
    <row r="1949" spans="16:17" x14ac:dyDescent="0.25">
      <c r="P1949"/>
      <c r="Q1949"/>
    </row>
    <row r="1950" spans="16:17" x14ac:dyDescent="0.25">
      <c r="P1950"/>
      <c r="Q1950"/>
    </row>
    <row r="1951" spans="16:17" x14ac:dyDescent="0.25">
      <c r="P1951"/>
      <c r="Q1951"/>
    </row>
    <row r="1952" spans="16:17" x14ac:dyDescent="0.25">
      <c r="P1952"/>
      <c r="Q1952"/>
    </row>
    <row r="1953" spans="16:17" x14ac:dyDescent="0.25">
      <c r="P1953"/>
      <c r="Q1953"/>
    </row>
    <row r="1954" spans="16:17" x14ac:dyDescent="0.25">
      <c r="P1954"/>
      <c r="Q1954"/>
    </row>
    <row r="1955" spans="16:17" x14ac:dyDescent="0.25">
      <c r="P1955"/>
      <c r="Q1955"/>
    </row>
    <row r="1956" spans="16:17" x14ac:dyDescent="0.25">
      <c r="P1956"/>
      <c r="Q1956"/>
    </row>
    <row r="1957" spans="16:17" x14ac:dyDescent="0.25">
      <c r="P1957"/>
      <c r="Q1957"/>
    </row>
    <row r="1958" spans="16:17" x14ac:dyDescent="0.25">
      <c r="P1958"/>
      <c r="Q1958"/>
    </row>
    <row r="1959" spans="16:17" x14ac:dyDescent="0.25">
      <c r="P1959"/>
      <c r="Q1959"/>
    </row>
    <row r="1960" spans="16:17" x14ac:dyDescent="0.25">
      <c r="P1960"/>
      <c r="Q1960"/>
    </row>
    <row r="1961" spans="16:17" x14ac:dyDescent="0.25">
      <c r="P1961"/>
      <c r="Q1961"/>
    </row>
    <row r="1962" spans="16:17" x14ac:dyDescent="0.25">
      <c r="P1962"/>
      <c r="Q1962"/>
    </row>
    <row r="1963" spans="16:17" x14ac:dyDescent="0.25">
      <c r="P1963"/>
      <c r="Q1963"/>
    </row>
    <row r="1964" spans="16:17" x14ac:dyDescent="0.25">
      <c r="P1964"/>
      <c r="Q1964"/>
    </row>
    <row r="1965" spans="16:17" x14ac:dyDescent="0.25">
      <c r="P1965"/>
      <c r="Q1965"/>
    </row>
    <row r="1966" spans="16:17" x14ac:dyDescent="0.25">
      <c r="P1966"/>
      <c r="Q1966"/>
    </row>
    <row r="1967" spans="16:17" x14ac:dyDescent="0.25">
      <c r="P1967"/>
      <c r="Q1967"/>
    </row>
    <row r="1968" spans="16:17" x14ac:dyDescent="0.25">
      <c r="P1968"/>
      <c r="Q1968"/>
    </row>
    <row r="1969" spans="16:17" x14ac:dyDescent="0.25">
      <c r="P1969"/>
      <c r="Q1969"/>
    </row>
    <row r="1970" spans="16:17" x14ac:dyDescent="0.25">
      <c r="P1970"/>
      <c r="Q1970"/>
    </row>
    <row r="1971" spans="16:17" x14ac:dyDescent="0.25">
      <c r="P1971"/>
      <c r="Q1971"/>
    </row>
    <row r="1972" spans="16:17" x14ac:dyDescent="0.25">
      <c r="P1972"/>
      <c r="Q1972"/>
    </row>
    <row r="1973" spans="16:17" x14ac:dyDescent="0.25">
      <c r="P1973"/>
      <c r="Q1973"/>
    </row>
    <row r="1974" spans="16:17" x14ac:dyDescent="0.25">
      <c r="P1974"/>
      <c r="Q1974"/>
    </row>
    <row r="1975" spans="16:17" x14ac:dyDescent="0.25">
      <c r="P1975"/>
      <c r="Q1975"/>
    </row>
    <row r="1976" spans="16:17" x14ac:dyDescent="0.25">
      <c r="P1976"/>
      <c r="Q1976"/>
    </row>
    <row r="1977" spans="16:17" x14ac:dyDescent="0.25">
      <c r="P1977"/>
      <c r="Q1977"/>
    </row>
    <row r="1978" spans="16:17" x14ac:dyDescent="0.25">
      <c r="P1978"/>
      <c r="Q1978"/>
    </row>
    <row r="1979" spans="16:17" x14ac:dyDescent="0.25">
      <c r="P1979"/>
      <c r="Q1979"/>
    </row>
    <row r="1980" spans="16:17" x14ac:dyDescent="0.25">
      <c r="P1980"/>
      <c r="Q1980"/>
    </row>
    <row r="1981" spans="16:17" x14ac:dyDescent="0.25">
      <c r="P1981"/>
      <c r="Q1981"/>
    </row>
    <row r="1982" spans="16:17" x14ac:dyDescent="0.25">
      <c r="P1982"/>
      <c r="Q1982"/>
    </row>
    <row r="1983" spans="16:17" x14ac:dyDescent="0.25">
      <c r="P1983"/>
      <c r="Q1983"/>
    </row>
    <row r="1984" spans="16:17" x14ac:dyDescent="0.25">
      <c r="P1984"/>
      <c r="Q1984"/>
    </row>
    <row r="1985" spans="16:17" x14ac:dyDescent="0.25">
      <c r="P1985"/>
      <c r="Q1985"/>
    </row>
    <row r="1986" spans="16:17" x14ac:dyDescent="0.25">
      <c r="P1986"/>
      <c r="Q1986"/>
    </row>
    <row r="1987" spans="16:17" x14ac:dyDescent="0.25">
      <c r="P1987"/>
      <c r="Q1987"/>
    </row>
    <row r="1988" spans="16:17" x14ac:dyDescent="0.25">
      <c r="P1988"/>
      <c r="Q1988"/>
    </row>
    <row r="1989" spans="16:17" x14ac:dyDescent="0.25">
      <c r="P1989"/>
      <c r="Q1989"/>
    </row>
    <row r="1990" spans="16:17" x14ac:dyDescent="0.25">
      <c r="P1990"/>
      <c r="Q1990"/>
    </row>
    <row r="1991" spans="16:17" x14ac:dyDescent="0.25">
      <c r="P1991"/>
      <c r="Q1991"/>
    </row>
    <row r="1992" spans="16:17" x14ac:dyDescent="0.25">
      <c r="P1992"/>
      <c r="Q1992"/>
    </row>
    <row r="1993" spans="16:17" x14ac:dyDescent="0.25">
      <c r="P1993"/>
      <c r="Q1993"/>
    </row>
    <row r="1994" spans="16:17" x14ac:dyDescent="0.25">
      <c r="P1994"/>
      <c r="Q1994"/>
    </row>
    <row r="1995" spans="16:17" x14ac:dyDescent="0.25">
      <c r="P1995"/>
      <c r="Q1995"/>
    </row>
    <row r="1996" spans="16:17" x14ac:dyDescent="0.25">
      <c r="P1996"/>
      <c r="Q1996"/>
    </row>
    <row r="1997" spans="16:17" x14ac:dyDescent="0.25">
      <c r="P1997"/>
      <c r="Q1997"/>
    </row>
    <row r="1998" spans="16:17" x14ac:dyDescent="0.25">
      <c r="P1998"/>
      <c r="Q1998"/>
    </row>
    <row r="1999" spans="16:17" x14ac:dyDescent="0.25">
      <c r="P1999"/>
      <c r="Q1999"/>
    </row>
    <row r="2000" spans="16:17" x14ac:dyDescent="0.25">
      <c r="P2000"/>
      <c r="Q2000"/>
    </row>
    <row r="2001" spans="16:17" x14ac:dyDescent="0.25">
      <c r="P2001"/>
      <c r="Q2001"/>
    </row>
    <row r="2002" spans="16:17" x14ac:dyDescent="0.25">
      <c r="P2002"/>
      <c r="Q2002"/>
    </row>
    <row r="2003" spans="16:17" x14ac:dyDescent="0.25">
      <c r="P2003"/>
      <c r="Q2003"/>
    </row>
    <row r="2004" spans="16:17" x14ac:dyDescent="0.25">
      <c r="P2004"/>
      <c r="Q2004"/>
    </row>
    <row r="2005" spans="16:17" x14ac:dyDescent="0.25">
      <c r="P2005"/>
      <c r="Q2005"/>
    </row>
    <row r="2006" spans="16:17" x14ac:dyDescent="0.25">
      <c r="P2006"/>
      <c r="Q2006"/>
    </row>
    <row r="2007" spans="16:17" x14ac:dyDescent="0.25">
      <c r="P2007"/>
      <c r="Q2007"/>
    </row>
    <row r="2008" spans="16:17" x14ac:dyDescent="0.25">
      <c r="P2008"/>
      <c r="Q2008"/>
    </row>
    <row r="2009" spans="16:17" x14ac:dyDescent="0.25">
      <c r="P2009"/>
      <c r="Q2009"/>
    </row>
    <row r="2010" spans="16:17" x14ac:dyDescent="0.25">
      <c r="P2010"/>
      <c r="Q2010"/>
    </row>
    <row r="2011" spans="16:17" x14ac:dyDescent="0.25">
      <c r="P2011"/>
      <c r="Q2011"/>
    </row>
    <row r="2012" spans="16:17" x14ac:dyDescent="0.25">
      <c r="P2012"/>
      <c r="Q2012"/>
    </row>
    <row r="2013" spans="16:17" x14ac:dyDescent="0.25">
      <c r="P2013"/>
      <c r="Q2013"/>
    </row>
    <row r="2014" spans="16:17" x14ac:dyDescent="0.25">
      <c r="P2014"/>
      <c r="Q2014"/>
    </row>
    <row r="2015" spans="16:17" x14ac:dyDescent="0.25">
      <c r="P2015"/>
      <c r="Q2015"/>
    </row>
    <row r="2016" spans="16:17" x14ac:dyDescent="0.25">
      <c r="P2016"/>
      <c r="Q2016"/>
    </row>
    <row r="2017" spans="16:17" x14ac:dyDescent="0.25">
      <c r="P2017"/>
      <c r="Q2017"/>
    </row>
    <row r="2018" spans="16:17" x14ac:dyDescent="0.25">
      <c r="P2018"/>
      <c r="Q2018"/>
    </row>
    <row r="2019" spans="16:17" x14ac:dyDescent="0.25">
      <c r="P2019"/>
      <c r="Q2019"/>
    </row>
    <row r="2020" spans="16:17" x14ac:dyDescent="0.25">
      <c r="P2020"/>
      <c r="Q2020"/>
    </row>
    <row r="2021" spans="16:17" x14ac:dyDescent="0.25">
      <c r="P2021"/>
      <c r="Q2021"/>
    </row>
    <row r="2022" spans="16:17" x14ac:dyDescent="0.25">
      <c r="P2022"/>
      <c r="Q2022"/>
    </row>
    <row r="2023" spans="16:17" x14ac:dyDescent="0.25">
      <c r="P2023"/>
      <c r="Q2023"/>
    </row>
    <row r="2024" spans="16:17" x14ac:dyDescent="0.25">
      <c r="P2024"/>
      <c r="Q2024"/>
    </row>
    <row r="2025" spans="16:17" x14ac:dyDescent="0.25">
      <c r="P2025"/>
      <c r="Q2025"/>
    </row>
    <row r="2026" spans="16:17" x14ac:dyDescent="0.25">
      <c r="P2026"/>
      <c r="Q2026"/>
    </row>
    <row r="2027" spans="16:17" x14ac:dyDescent="0.25">
      <c r="P2027"/>
      <c r="Q2027"/>
    </row>
    <row r="2028" spans="16:17" x14ac:dyDescent="0.25">
      <c r="P2028"/>
      <c r="Q2028"/>
    </row>
    <row r="2029" spans="16:17" x14ac:dyDescent="0.25">
      <c r="P2029"/>
      <c r="Q2029"/>
    </row>
    <row r="2030" spans="16:17" x14ac:dyDescent="0.25">
      <c r="P2030"/>
      <c r="Q2030"/>
    </row>
    <row r="2031" spans="16:17" x14ac:dyDescent="0.25">
      <c r="P2031"/>
      <c r="Q2031"/>
    </row>
    <row r="2032" spans="16:17" x14ac:dyDescent="0.25">
      <c r="P2032"/>
      <c r="Q2032"/>
    </row>
    <row r="2033" spans="16:17" x14ac:dyDescent="0.25">
      <c r="P2033"/>
      <c r="Q2033"/>
    </row>
    <row r="2034" spans="16:17" x14ac:dyDescent="0.25">
      <c r="P2034"/>
      <c r="Q2034"/>
    </row>
    <row r="2035" spans="16:17" x14ac:dyDescent="0.25">
      <c r="P2035"/>
      <c r="Q2035"/>
    </row>
    <row r="2036" spans="16:17" x14ac:dyDescent="0.25">
      <c r="P2036"/>
      <c r="Q2036"/>
    </row>
    <row r="2037" spans="16:17" x14ac:dyDescent="0.25">
      <c r="P2037"/>
      <c r="Q2037"/>
    </row>
    <row r="2038" spans="16:17" x14ac:dyDescent="0.25">
      <c r="P2038"/>
      <c r="Q2038"/>
    </row>
    <row r="2039" spans="16:17" x14ac:dyDescent="0.25">
      <c r="P2039"/>
      <c r="Q2039"/>
    </row>
    <row r="2040" spans="16:17" x14ac:dyDescent="0.25">
      <c r="P2040"/>
      <c r="Q2040"/>
    </row>
    <row r="2041" spans="16:17" x14ac:dyDescent="0.25">
      <c r="P2041"/>
      <c r="Q2041"/>
    </row>
    <row r="2042" spans="16:17" x14ac:dyDescent="0.25">
      <c r="P2042"/>
      <c r="Q2042"/>
    </row>
    <row r="2043" spans="16:17" x14ac:dyDescent="0.25">
      <c r="P2043"/>
      <c r="Q2043"/>
    </row>
    <row r="2044" spans="16:17" x14ac:dyDescent="0.25">
      <c r="P2044"/>
      <c r="Q2044"/>
    </row>
    <row r="2045" spans="16:17" x14ac:dyDescent="0.25">
      <c r="P2045"/>
      <c r="Q2045"/>
    </row>
    <row r="2046" spans="16:17" x14ac:dyDescent="0.25">
      <c r="P2046"/>
      <c r="Q2046"/>
    </row>
    <row r="2047" spans="16:17" x14ac:dyDescent="0.25">
      <c r="P2047"/>
      <c r="Q2047"/>
    </row>
    <row r="2048" spans="16:17" x14ac:dyDescent="0.25">
      <c r="P2048"/>
      <c r="Q2048"/>
    </row>
    <row r="2049" spans="16:17" x14ac:dyDescent="0.25">
      <c r="P2049"/>
      <c r="Q2049"/>
    </row>
    <row r="2050" spans="16:17" x14ac:dyDescent="0.25">
      <c r="P2050"/>
      <c r="Q2050"/>
    </row>
    <row r="2051" spans="16:17" x14ac:dyDescent="0.25">
      <c r="P2051"/>
      <c r="Q2051"/>
    </row>
    <row r="2052" spans="16:17" x14ac:dyDescent="0.25">
      <c r="P2052"/>
      <c r="Q2052"/>
    </row>
    <row r="2053" spans="16:17" x14ac:dyDescent="0.25">
      <c r="P2053"/>
      <c r="Q2053"/>
    </row>
    <row r="2054" spans="16:17" x14ac:dyDescent="0.25">
      <c r="P2054"/>
      <c r="Q2054"/>
    </row>
    <row r="2055" spans="16:17" x14ac:dyDescent="0.25">
      <c r="P2055"/>
      <c r="Q2055"/>
    </row>
    <row r="2056" spans="16:17" x14ac:dyDescent="0.25">
      <c r="P2056"/>
      <c r="Q2056"/>
    </row>
    <row r="2057" spans="16:17" x14ac:dyDescent="0.25">
      <c r="P2057"/>
      <c r="Q2057"/>
    </row>
    <row r="2058" spans="16:17" x14ac:dyDescent="0.25">
      <c r="P2058"/>
      <c r="Q2058"/>
    </row>
    <row r="2059" spans="16:17" x14ac:dyDescent="0.25">
      <c r="P2059"/>
      <c r="Q2059"/>
    </row>
    <row r="2060" spans="16:17" x14ac:dyDescent="0.25">
      <c r="P2060"/>
      <c r="Q2060"/>
    </row>
    <row r="2061" spans="16:17" x14ac:dyDescent="0.25">
      <c r="P2061"/>
      <c r="Q2061"/>
    </row>
    <row r="2062" spans="16:17" x14ac:dyDescent="0.25">
      <c r="P2062"/>
      <c r="Q2062"/>
    </row>
    <row r="2063" spans="16:17" x14ac:dyDescent="0.25">
      <c r="P2063"/>
      <c r="Q2063"/>
    </row>
    <row r="2064" spans="16:17" x14ac:dyDescent="0.25">
      <c r="P2064"/>
      <c r="Q2064"/>
    </row>
    <row r="2065" spans="16:17" x14ac:dyDescent="0.25">
      <c r="P2065"/>
      <c r="Q2065"/>
    </row>
    <row r="2066" spans="16:17" x14ac:dyDescent="0.25">
      <c r="P2066"/>
      <c r="Q2066"/>
    </row>
    <row r="2067" spans="16:17" x14ac:dyDescent="0.25">
      <c r="P2067"/>
      <c r="Q2067"/>
    </row>
    <row r="2068" spans="16:17" x14ac:dyDescent="0.25">
      <c r="P2068"/>
      <c r="Q2068"/>
    </row>
    <row r="2069" spans="16:17" x14ac:dyDescent="0.25">
      <c r="P2069"/>
      <c r="Q2069"/>
    </row>
    <row r="2070" spans="16:17" x14ac:dyDescent="0.25">
      <c r="P2070"/>
      <c r="Q2070"/>
    </row>
    <row r="2071" spans="16:17" x14ac:dyDescent="0.25">
      <c r="P2071"/>
      <c r="Q2071"/>
    </row>
    <row r="2072" spans="16:17" x14ac:dyDescent="0.25">
      <c r="P2072"/>
      <c r="Q2072"/>
    </row>
    <row r="2073" spans="16:17" x14ac:dyDescent="0.25">
      <c r="P2073"/>
      <c r="Q2073"/>
    </row>
    <row r="2074" spans="16:17" x14ac:dyDescent="0.25">
      <c r="P2074"/>
      <c r="Q2074"/>
    </row>
    <row r="2075" spans="16:17" x14ac:dyDescent="0.25">
      <c r="P2075"/>
      <c r="Q2075"/>
    </row>
    <row r="2076" spans="16:17" x14ac:dyDescent="0.25">
      <c r="P2076"/>
      <c r="Q2076"/>
    </row>
    <row r="2077" spans="16:17" x14ac:dyDescent="0.25">
      <c r="P2077"/>
      <c r="Q2077"/>
    </row>
    <row r="2078" spans="16:17" x14ac:dyDescent="0.25">
      <c r="P2078"/>
      <c r="Q2078"/>
    </row>
    <row r="2079" spans="16:17" x14ac:dyDescent="0.25">
      <c r="P2079"/>
      <c r="Q2079"/>
    </row>
    <row r="2080" spans="16:17" x14ac:dyDescent="0.25">
      <c r="P2080"/>
      <c r="Q2080"/>
    </row>
    <row r="2081" spans="16:17" x14ac:dyDescent="0.25">
      <c r="P2081"/>
      <c r="Q2081"/>
    </row>
    <row r="2082" spans="16:17" x14ac:dyDescent="0.25">
      <c r="P2082"/>
      <c r="Q2082"/>
    </row>
    <row r="2083" spans="16:17" x14ac:dyDescent="0.25">
      <c r="P2083"/>
      <c r="Q2083"/>
    </row>
    <row r="2084" spans="16:17" x14ac:dyDescent="0.25">
      <c r="P2084"/>
      <c r="Q2084"/>
    </row>
    <row r="2085" spans="16:17" x14ac:dyDescent="0.25">
      <c r="P2085"/>
      <c r="Q2085"/>
    </row>
    <row r="2086" spans="16:17" x14ac:dyDescent="0.25">
      <c r="P2086"/>
      <c r="Q2086"/>
    </row>
    <row r="2087" spans="16:17" x14ac:dyDescent="0.25">
      <c r="P2087"/>
      <c r="Q2087"/>
    </row>
    <row r="2088" spans="16:17" x14ac:dyDescent="0.25">
      <c r="P2088"/>
      <c r="Q2088"/>
    </row>
    <row r="2089" spans="16:17" x14ac:dyDescent="0.25">
      <c r="P2089"/>
      <c r="Q2089"/>
    </row>
    <row r="2090" spans="16:17" x14ac:dyDescent="0.25">
      <c r="P2090"/>
      <c r="Q2090"/>
    </row>
    <row r="2091" spans="16:17" x14ac:dyDescent="0.25">
      <c r="P2091"/>
      <c r="Q2091"/>
    </row>
    <row r="2092" spans="16:17" x14ac:dyDescent="0.25">
      <c r="P2092"/>
      <c r="Q2092"/>
    </row>
    <row r="2093" spans="16:17" x14ac:dyDescent="0.25">
      <c r="P2093"/>
      <c r="Q2093"/>
    </row>
    <row r="2094" spans="16:17" x14ac:dyDescent="0.25">
      <c r="P2094"/>
      <c r="Q2094"/>
    </row>
    <row r="2095" spans="16:17" x14ac:dyDescent="0.25">
      <c r="P2095"/>
      <c r="Q2095"/>
    </row>
    <row r="2096" spans="16:17" x14ac:dyDescent="0.25">
      <c r="P2096"/>
      <c r="Q2096"/>
    </row>
    <row r="2097" spans="16:17" x14ac:dyDescent="0.25">
      <c r="P2097"/>
      <c r="Q2097"/>
    </row>
    <row r="2098" spans="16:17" x14ac:dyDescent="0.25">
      <c r="P2098"/>
      <c r="Q2098"/>
    </row>
    <row r="2099" spans="16:17" x14ac:dyDescent="0.25">
      <c r="P2099"/>
      <c r="Q2099"/>
    </row>
    <row r="2100" spans="16:17" x14ac:dyDescent="0.25">
      <c r="P2100"/>
      <c r="Q2100"/>
    </row>
    <row r="2101" spans="16:17" x14ac:dyDescent="0.25">
      <c r="P2101"/>
      <c r="Q2101"/>
    </row>
    <row r="2102" spans="16:17" x14ac:dyDescent="0.25">
      <c r="P2102"/>
      <c r="Q2102"/>
    </row>
    <row r="2103" spans="16:17" x14ac:dyDescent="0.25">
      <c r="P2103"/>
      <c r="Q2103"/>
    </row>
    <row r="2104" spans="16:17" x14ac:dyDescent="0.25">
      <c r="P2104"/>
      <c r="Q2104"/>
    </row>
    <row r="2105" spans="16:17" x14ac:dyDescent="0.25">
      <c r="P2105"/>
      <c r="Q2105"/>
    </row>
    <row r="2106" spans="16:17" x14ac:dyDescent="0.25">
      <c r="P2106"/>
      <c r="Q2106"/>
    </row>
    <row r="2107" spans="16:17" x14ac:dyDescent="0.25">
      <c r="P2107"/>
      <c r="Q2107"/>
    </row>
    <row r="2108" spans="16:17" x14ac:dyDescent="0.25">
      <c r="P2108"/>
      <c r="Q2108"/>
    </row>
    <row r="2109" spans="16:17" x14ac:dyDescent="0.25">
      <c r="P2109"/>
      <c r="Q2109"/>
    </row>
    <row r="2110" spans="16:17" x14ac:dyDescent="0.25">
      <c r="P2110"/>
      <c r="Q2110"/>
    </row>
    <row r="2111" spans="16:17" x14ac:dyDescent="0.25">
      <c r="P2111"/>
      <c r="Q2111"/>
    </row>
    <row r="2112" spans="16:17" x14ac:dyDescent="0.25">
      <c r="P2112"/>
      <c r="Q2112"/>
    </row>
    <row r="2113" spans="16:17" x14ac:dyDescent="0.25">
      <c r="P2113"/>
      <c r="Q2113"/>
    </row>
    <row r="2114" spans="16:17" x14ac:dyDescent="0.25">
      <c r="P2114"/>
      <c r="Q2114"/>
    </row>
    <row r="2115" spans="16:17" x14ac:dyDescent="0.25">
      <c r="P2115"/>
      <c r="Q2115"/>
    </row>
    <row r="2116" spans="16:17" x14ac:dyDescent="0.25">
      <c r="P2116"/>
      <c r="Q2116"/>
    </row>
    <row r="2117" spans="16:17" x14ac:dyDescent="0.25">
      <c r="P2117"/>
      <c r="Q2117"/>
    </row>
    <row r="2118" spans="16:17" x14ac:dyDescent="0.25">
      <c r="P2118"/>
      <c r="Q2118"/>
    </row>
    <row r="2119" spans="16:17" x14ac:dyDescent="0.25">
      <c r="P2119"/>
      <c r="Q2119"/>
    </row>
    <row r="2120" spans="16:17" x14ac:dyDescent="0.25">
      <c r="P2120"/>
      <c r="Q2120"/>
    </row>
    <row r="2121" spans="16:17" x14ac:dyDescent="0.25">
      <c r="P2121"/>
      <c r="Q2121"/>
    </row>
    <row r="2122" spans="16:17" x14ac:dyDescent="0.25">
      <c r="P2122"/>
      <c r="Q2122"/>
    </row>
    <row r="2123" spans="16:17" x14ac:dyDescent="0.25">
      <c r="P2123"/>
      <c r="Q2123"/>
    </row>
    <row r="2124" spans="16:17" x14ac:dyDescent="0.25">
      <c r="P2124"/>
      <c r="Q2124"/>
    </row>
    <row r="2125" spans="16:17" x14ac:dyDescent="0.25">
      <c r="P2125"/>
      <c r="Q2125"/>
    </row>
    <row r="2126" spans="16:17" x14ac:dyDescent="0.25">
      <c r="P2126"/>
      <c r="Q2126"/>
    </row>
    <row r="2127" spans="16:17" x14ac:dyDescent="0.25">
      <c r="P2127"/>
      <c r="Q2127"/>
    </row>
    <row r="2128" spans="16:17" x14ac:dyDescent="0.25">
      <c r="P2128"/>
      <c r="Q2128"/>
    </row>
    <row r="2129" spans="16:17" x14ac:dyDescent="0.25">
      <c r="P2129"/>
      <c r="Q2129"/>
    </row>
    <row r="2130" spans="16:17" x14ac:dyDescent="0.25">
      <c r="P2130"/>
      <c r="Q2130"/>
    </row>
    <row r="2131" spans="16:17" x14ac:dyDescent="0.25">
      <c r="P2131"/>
      <c r="Q2131"/>
    </row>
    <row r="2132" spans="16:17" x14ac:dyDescent="0.25">
      <c r="P2132"/>
      <c r="Q2132"/>
    </row>
    <row r="2133" spans="16:17" x14ac:dyDescent="0.25">
      <c r="P2133"/>
      <c r="Q2133"/>
    </row>
    <row r="2134" spans="16:17" x14ac:dyDescent="0.25">
      <c r="P2134"/>
      <c r="Q2134"/>
    </row>
    <row r="2135" spans="16:17" x14ac:dyDescent="0.25">
      <c r="P2135"/>
      <c r="Q2135"/>
    </row>
    <row r="2136" spans="16:17" x14ac:dyDescent="0.25">
      <c r="P2136"/>
      <c r="Q2136"/>
    </row>
    <row r="2137" spans="16:17" x14ac:dyDescent="0.25">
      <c r="P2137"/>
      <c r="Q2137"/>
    </row>
    <row r="2138" spans="16:17" x14ac:dyDescent="0.25">
      <c r="P2138"/>
      <c r="Q2138"/>
    </row>
    <row r="2139" spans="16:17" x14ac:dyDescent="0.25">
      <c r="P2139"/>
      <c r="Q2139"/>
    </row>
    <row r="2140" spans="16:17" x14ac:dyDescent="0.25">
      <c r="P2140"/>
      <c r="Q2140"/>
    </row>
    <row r="2141" spans="16:17" x14ac:dyDescent="0.25">
      <c r="P2141"/>
      <c r="Q2141"/>
    </row>
    <row r="2142" spans="16:17" x14ac:dyDescent="0.25">
      <c r="P2142"/>
      <c r="Q2142"/>
    </row>
    <row r="2143" spans="16:17" x14ac:dyDescent="0.25">
      <c r="P2143"/>
      <c r="Q2143"/>
    </row>
    <row r="2144" spans="16:17" x14ac:dyDescent="0.25">
      <c r="P2144"/>
      <c r="Q2144"/>
    </row>
    <row r="2145" spans="16:17" x14ac:dyDescent="0.25">
      <c r="P2145"/>
      <c r="Q2145"/>
    </row>
    <row r="2146" spans="16:17" x14ac:dyDescent="0.25">
      <c r="P2146"/>
      <c r="Q2146"/>
    </row>
    <row r="2147" spans="16:17" x14ac:dyDescent="0.25">
      <c r="P2147"/>
      <c r="Q2147"/>
    </row>
    <row r="2148" spans="16:17" x14ac:dyDescent="0.25">
      <c r="P2148"/>
      <c r="Q2148"/>
    </row>
    <row r="2149" spans="16:17" x14ac:dyDescent="0.25">
      <c r="P2149"/>
      <c r="Q2149"/>
    </row>
    <row r="2150" spans="16:17" x14ac:dyDescent="0.25">
      <c r="P2150"/>
      <c r="Q2150"/>
    </row>
    <row r="2151" spans="16:17" x14ac:dyDescent="0.25">
      <c r="P2151"/>
      <c r="Q2151"/>
    </row>
    <row r="2152" spans="16:17" x14ac:dyDescent="0.25">
      <c r="P2152"/>
      <c r="Q2152"/>
    </row>
    <row r="2153" spans="16:17" x14ac:dyDescent="0.25">
      <c r="P2153"/>
      <c r="Q2153"/>
    </row>
    <row r="2154" spans="16:17" x14ac:dyDescent="0.25">
      <c r="P2154"/>
      <c r="Q2154"/>
    </row>
    <row r="2155" spans="16:17" x14ac:dyDescent="0.25">
      <c r="P2155"/>
      <c r="Q2155"/>
    </row>
    <row r="2156" spans="16:17" x14ac:dyDescent="0.25">
      <c r="P2156"/>
      <c r="Q2156"/>
    </row>
    <row r="2157" spans="16:17" x14ac:dyDescent="0.25">
      <c r="P2157"/>
      <c r="Q2157"/>
    </row>
    <row r="2158" spans="16:17" x14ac:dyDescent="0.25">
      <c r="P2158"/>
      <c r="Q2158"/>
    </row>
    <row r="2159" spans="16:17" x14ac:dyDescent="0.25">
      <c r="P2159"/>
      <c r="Q2159"/>
    </row>
    <row r="2160" spans="16:17" x14ac:dyDescent="0.25">
      <c r="P2160"/>
      <c r="Q2160"/>
    </row>
    <row r="2161" spans="16:17" x14ac:dyDescent="0.25">
      <c r="P2161"/>
      <c r="Q2161"/>
    </row>
    <row r="2162" spans="16:17" x14ac:dyDescent="0.25">
      <c r="P2162"/>
      <c r="Q2162"/>
    </row>
    <row r="2163" spans="16:17" x14ac:dyDescent="0.25">
      <c r="P2163"/>
      <c r="Q2163"/>
    </row>
    <row r="2164" spans="16:17" x14ac:dyDescent="0.25">
      <c r="P2164"/>
      <c r="Q2164"/>
    </row>
    <row r="2165" spans="16:17" x14ac:dyDescent="0.25">
      <c r="P2165"/>
      <c r="Q2165"/>
    </row>
    <row r="2166" spans="16:17" x14ac:dyDescent="0.25">
      <c r="P2166"/>
      <c r="Q2166"/>
    </row>
    <row r="2167" spans="16:17" x14ac:dyDescent="0.25">
      <c r="P2167"/>
      <c r="Q2167"/>
    </row>
    <row r="2168" spans="16:17" x14ac:dyDescent="0.25">
      <c r="P2168"/>
      <c r="Q2168"/>
    </row>
    <row r="2169" spans="16:17" x14ac:dyDescent="0.25">
      <c r="P2169"/>
      <c r="Q2169"/>
    </row>
    <row r="2170" spans="16:17" x14ac:dyDescent="0.25">
      <c r="P2170"/>
      <c r="Q2170"/>
    </row>
    <row r="2171" spans="16:17" x14ac:dyDescent="0.25">
      <c r="P2171"/>
      <c r="Q2171"/>
    </row>
    <row r="2172" spans="16:17" x14ac:dyDescent="0.25">
      <c r="P2172"/>
      <c r="Q2172"/>
    </row>
    <row r="2173" spans="16:17" x14ac:dyDescent="0.25">
      <c r="P2173"/>
      <c r="Q2173"/>
    </row>
    <row r="2174" spans="16:17" x14ac:dyDescent="0.25">
      <c r="P2174"/>
      <c r="Q2174"/>
    </row>
    <row r="2175" spans="16:17" x14ac:dyDescent="0.25">
      <c r="P2175"/>
      <c r="Q2175"/>
    </row>
    <row r="2176" spans="16:17" x14ac:dyDescent="0.25">
      <c r="P2176"/>
      <c r="Q2176"/>
    </row>
    <row r="2177" spans="16:17" x14ac:dyDescent="0.25">
      <c r="P2177"/>
      <c r="Q2177"/>
    </row>
    <row r="2178" spans="16:17" x14ac:dyDescent="0.25">
      <c r="P2178"/>
      <c r="Q2178"/>
    </row>
    <row r="2179" spans="16:17" x14ac:dyDescent="0.25">
      <c r="P2179"/>
      <c r="Q2179"/>
    </row>
    <row r="2180" spans="16:17" x14ac:dyDescent="0.25">
      <c r="P2180"/>
      <c r="Q2180"/>
    </row>
    <row r="2181" spans="16:17" x14ac:dyDescent="0.25">
      <c r="P2181"/>
      <c r="Q2181"/>
    </row>
    <row r="2182" spans="16:17" x14ac:dyDescent="0.25">
      <c r="P2182"/>
      <c r="Q2182"/>
    </row>
    <row r="2183" spans="16:17" x14ac:dyDescent="0.25">
      <c r="P2183"/>
      <c r="Q2183"/>
    </row>
    <row r="2184" spans="16:17" x14ac:dyDescent="0.25">
      <c r="P2184"/>
      <c r="Q2184"/>
    </row>
    <row r="2185" spans="16:17" x14ac:dyDescent="0.25">
      <c r="P2185"/>
      <c r="Q2185"/>
    </row>
  </sheetData>
  <sortState xmlns:xlrd2="http://schemas.microsoft.com/office/spreadsheetml/2017/richdata2" ref="G23:G34">
    <sortCondition ref="G23:G34"/>
  </sortState>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1"/>
  </sheetPr>
  <dimension ref="A1:X70"/>
  <sheetViews>
    <sheetView topLeftCell="O1" zoomScale="70" zoomScaleNormal="70" workbookViewId="0">
      <selection activeCell="C22" sqref="C22"/>
    </sheetView>
  </sheetViews>
  <sheetFormatPr defaultRowHeight="15" x14ac:dyDescent="0.25"/>
  <cols>
    <col min="1" max="1" width="9.28515625" bestFit="1" customWidth="1"/>
    <col min="2" max="2" width="30.5703125" bestFit="1" customWidth="1"/>
    <col min="3" max="3" width="19.140625" bestFit="1" customWidth="1"/>
    <col min="4" max="4" width="31.140625" bestFit="1" customWidth="1"/>
    <col min="5" max="5" width="35.85546875" bestFit="1" customWidth="1"/>
    <col min="6" max="6" width="10.7109375" bestFit="1" customWidth="1"/>
    <col min="7" max="7" width="19.42578125" bestFit="1" customWidth="1"/>
    <col min="8" max="8" width="15.7109375" customWidth="1"/>
    <col min="10" max="10" width="14" bestFit="1" customWidth="1"/>
    <col min="11" max="11" width="8.85546875" customWidth="1"/>
    <col min="13" max="13" width="21.42578125" bestFit="1" customWidth="1"/>
    <col min="14" max="14" width="46.42578125" bestFit="1" customWidth="1"/>
    <col min="15" max="15" width="35.42578125" bestFit="1" customWidth="1"/>
    <col min="16" max="16" width="51" bestFit="1" customWidth="1"/>
  </cols>
  <sheetData>
    <row r="1" spans="1:24" x14ac:dyDescent="0.25">
      <c r="A1" s="22" t="s">
        <v>50</v>
      </c>
      <c r="B1" s="22" t="s">
        <v>51</v>
      </c>
      <c r="C1" s="22" t="s">
        <v>3</v>
      </c>
      <c r="D1" s="22" t="s">
        <v>1</v>
      </c>
      <c r="E1" s="22" t="s">
        <v>4</v>
      </c>
      <c r="F1" s="22" t="s">
        <v>105</v>
      </c>
      <c r="G1" s="22" t="s">
        <v>2</v>
      </c>
      <c r="H1" s="22" t="s">
        <v>100</v>
      </c>
      <c r="I1" s="22" t="s">
        <v>256</v>
      </c>
      <c r="J1" s="22" t="s">
        <v>307</v>
      </c>
      <c r="M1" s="60" t="s">
        <v>311</v>
      </c>
      <c r="N1" t="str">
        <f>Lookup_Segment&amp;"_"&amp;N11&amp;"_"&amp;IF(Date="Average Event Day (HE19)","HE19 Average",IF(Date="Average Event Day (HE20)","HE20 Average",N12&amp;IF(LEFT(N11,3)="All","","_"&amp;N14&amp;N15)))</f>
        <v>AutoDR-Yes_All CBP_44363</v>
      </c>
      <c r="Q1" t="s">
        <v>276</v>
      </c>
      <c r="R1" t="s">
        <v>169</v>
      </c>
      <c r="S1" t="s">
        <v>170</v>
      </c>
      <c r="T1" t="s">
        <v>171</v>
      </c>
      <c r="U1" t="s">
        <v>172</v>
      </c>
      <c r="V1" t="s">
        <v>173</v>
      </c>
      <c r="W1" t="s">
        <v>174</v>
      </c>
      <c r="X1" t="s">
        <v>191</v>
      </c>
    </row>
    <row r="2" spans="1:24" x14ac:dyDescent="0.25">
      <c r="A2" s="22" t="s">
        <v>112</v>
      </c>
      <c r="B2" s="22" t="s">
        <v>197</v>
      </c>
      <c r="C2" s="22" t="s">
        <v>61</v>
      </c>
      <c r="D2" s="22" t="s">
        <v>61</v>
      </c>
      <c r="E2" s="22" t="s">
        <v>61</v>
      </c>
      <c r="F2" s="22" t="s">
        <v>61</v>
      </c>
      <c r="G2" s="22" t="s">
        <v>61</v>
      </c>
      <c r="H2" s="22" t="s">
        <v>61</v>
      </c>
      <c r="I2" s="22" t="s">
        <v>263</v>
      </c>
      <c r="J2" s="22" t="s">
        <v>61</v>
      </c>
      <c r="M2" s="66" t="s">
        <v>191</v>
      </c>
      <c r="N2" s="67" t="str">
        <f>VLOOKUP(N3&amp;N4&amp;N5&amp;N7&amp;N8&amp;N9&amp;N6,$P$1:$X$48,9,FALSE)</f>
        <v>AutoDR-Yes</v>
      </c>
      <c r="P2" s="22" t="str">
        <f>Q2&amp;R2&amp;S2&amp;T2&amp;U2&amp;V2&amp;W2</f>
        <v>AllAllBlue Zone Resources, LLCAllAllAllAll</v>
      </c>
      <c r="Q2" t="s">
        <v>61</v>
      </c>
      <c r="R2" t="s">
        <v>61</v>
      </c>
      <c r="S2" t="s">
        <v>262</v>
      </c>
      <c r="T2" t="s">
        <v>61</v>
      </c>
      <c r="U2" t="s">
        <v>61</v>
      </c>
      <c r="V2" t="s">
        <v>61</v>
      </c>
      <c r="W2" t="s">
        <v>61</v>
      </c>
      <c r="X2" t="s">
        <v>261</v>
      </c>
    </row>
    <row r="3" spans="1:24" x14ac:dyDescent="0.25">
      <c r="A3" s="22"/>
      <c r="B3" s="22" t="s">
        <v>190</v>
      </c>
      <c r="C3" s="22" t="s">
        <v>36</v>
      </c>
      <c r="D3" s="22" t="s">
        <v>262</v>
      </c>
      <c r="E3" s="22" t="s">
        <v>30</v>
      </c>
      <c r="F3" s="22" t="s">
        <v>98</v>
      </c>
      <c r="G3" s="22" t="s">
        <v>98</v>
      </c>
      <c r="H3" s="22" t="s">
        <v>260</v>
      </c>
      <c r="I3" s="22" t="s">
        <v>258</v>
      </c>
      <c r="J3" s="22" t="s">
        <v>300</v>
      </c>
      <c r="M3" s="62" t="s">
        <v>306</v>
      </c>
      <c r="N3" s="68" t="str">
        <f>Sublap</f>
        <v>All</v>
      </c>
      <c r="P3" s="22" t="str">
        <f t="shared" ref="P3:P48" si="0">Q3&amp;R3&amp;S3&amp;T3&amp;U3&amp;V3&amp;W3</f>
        <v>AllAllCity of West SacramentoAllAllAllAll</v>
      </c>
      <c r="Q3" t="s">
        <v>61</v>
      </c>
      <c r="R3" t="s">
        <v>61</v>
      </c>
      <c r="S3" t="s">
        <v>273</v>
      </c>
      <c r="T3" t="s">
        <v>61</v>
      </c>
      <c r="U3" t="s">
        <v>61</v>
      </c>
      <c r="V3" t="s">
        <v>61</v>
      </c>
      <c r="W3" t="s">
        <v>61</v>
      </c>
      <c r="X3" t="s">
        <v>272</v>
      </c>
    </row>
    <row r="4" spans="1:24" x14ac:dyDescent="0.25">
      <c r="B4" s="22" t="s">
        <v>203</v>
      </c>
      <c r="C4" s="22" t="s">
        <v>182</v>
      </c>
      <c r="D4" s="22" t="s">
        <v>273</v>
      </c>
      <c r="E4" s="22" t="s">
        <v>38</v>
      </c>
      <c r="F4" s="22" t="s">
        <v>97</v>
      </c>
      <c r="G4" s="22" t="s">
        <v>97</v>
      </c>
      <c r="H4" s="22" t="s">
        <v>101</v>
      </c>
      <c r="I4" s="22"/>
      <c r="J4" s="22" t="s">
        <v>288</v>
      </c>
      <c r="M4" s="62" t="s">
        <v>52</v>
      </c>
      <c r="N4" s="68" t="str">
        <f>LCA</f>
        <v>All</v>
      </c>
      <c r="P4" s="22" t="str">
        <f t="shared" si="0"/>
        <v>AllAllCPowerAllAllAllAll</v>
      </c>
      <c r="Q4" t="s">
        <v>61</v>
      </c>
      <c r="R4" t="s">
        <v>61</v>
      </c>
      <c r="S4" t="s">
        <v>42</v>
      </c>
      <c r="T4" t="s">
        <v>61</v>
      </c>
      <c r="U4" t="s">
        <v>61</v>
      </c>
      <c r="V4" t="s">
        <v>61</v>
      </c>
      <c r="W4" t="s">
        <v>61</v>
      </c>
      <c r="X4" t="s">
        <v>215</v>
      </c>
    </row>
    <row r="5" spans="1:24" x14ac:dyDescent="0.25">
      <c r="B5" s="22" t="s">
        <v>264</v>
      </c>
      <c r="C5" s="22" t="s">
        <v>41</v>
      </c>
      <c r="D5" s="22" t="s">
        <v>42</v>
      </c>
      <c r="E5" s="22" t="s">
        <v>31</v>
      </c>
      <c r="H5" s="22" t="s">
        <v>102</v>
      </c>
      <c r="J5" s="22" t="s">
        <v>290</v>
      </c>
      <c r="M5" s="62" t="s">
        <v>54</v>
      </c>
      <c r="N5" s="68" t="str">
        <f>Aggregator</f>
        <v>All</v>
      </c>
      <c r="P5" s="22" t="str">
        <f t="shared" si="0"/>
        <v>AllAllEnel XAllAllAllAll</v>
      </c>
      <c r="Q5" t="s">
        <v>61</v>
      </c>
      <c r="R5" t="s">
        <v>61</v>
      </c>
      <c r="S5" t="s">
        <v>266</v>
      </c>
      <c r="T5" t="s">
        <v>61</v>
      </c>
      <c r="U5" t="s">
        <v>61</v>
      </c>
      <c r="V5" t="s">
        <v>61</v>
      </c>
      <c r="W5" t="s">
        <v>61</v>
      </c>
      <c r="X5" t="s">
        <v>265</v>
      </c>
    </row>
    <row r="6" spans="1:24" x14ac:dyDescent="0.25">
      <c r="B6" s="22" t="s">
        <v>180</v>
      </c>
      <c r="C6" s="22" t="s">
        <v>29</v>
      </c>
      <c r="D6" s="22" t="s">
        <v>266</v>
      </c>
      <c r="E6" s="22" t="s">
        <v>33</v>
      </c>
      <c r="J6" s="22" t="s">
        <v>294</v>
      </c>
      <c r="M6" s="62" t="s">
        <v>53</v>
      </c>
      <c r="N6" s="68" t="str">
        <f>SASize</f>
        <v>All</v>
      </c>
      <c r="P6" s="22" t="str">
        <f t="shared" si="0"/>
        <v>AllAllEnersponseAllAllAllAll</v>
      </c>
      <c r="Q6" t="s">
        <v>61</v>
      </c>
      <c r="R6" t="s">
        <v>61</v>
      </c>
      <c r="S6" t="s">
        <v>107</v>
      </c>
      <c r="T6" t="s">
        <v>61</v>
      </c>
      <c r="U6" t="s">
        <v>61</v>
      </c>
      <c r="V6" t="s">
        <v>61</v>
      </c>
      <c r="W6" t="s">
        <v>61</v>
      </c>
      <c r="X6" t="s">
        <v>219</v>
      </c>
    </row>
    <row r="7" spans="1:24" x14ac:dyDescent="0.25">
      <c r="B7" s="22" t="s">
        <v>214</v>
      </c>
      <c r="C7" s="22" t="s">
        <v>104</v>
      </c>
      <c r="D7" s="22" t="s">
        <v>107</v>
      </c>
      <c r="E7" s="22" t="s">
        <v>37</v>
      </c>
      <c r="J7" s="22" t="s">
        <v>304</v>
      </c>
      <c r="M7" s="62" t="s">
        <v>57</v>
      </c>
      <c r="N7" s="68" t="str">
        <f>Industry</f>
        <v>All</v>
      </c>
      <c r="P7" s="22" t="str">
        <f t="shared" si="0"/>
        <v>AllAllIPKeys Power PartnersAllAllAllAll</v>
      </c>
      <c r="Q7" t="s">
        <v>61</v>
      </c>
      <c r="R7" t="s">
        <v>61</v>
      </c>
      <c r="S7" t="s">
        <v>181</v>
      </c>
      <c r="T7" t="s">
        <v>61</v>
      </c>
      <c r="U7" t="s">
        <v>61</v>
      </c>
      <c r="V7" t="s">
        <v>61</v>
      </c>
      <c r="W7" t="s">
        <v>61</v>
      </c>
      <c r="X7" t="s">
        <v>217</v>
      </c>
    </row>
    <row r="8" spans="1:24" x14ac:dyDescent="0.25">
      <c r="C8" s="22" t="s">
        <v>32</v>
      </c>
      <c r="D8" s="22" t="s">
        <v>181</v>
      </c>
      <c r="E8" s="22" t="s">
        <v>40</v>
      </c>
      <c r="J8" s="22" t="s">
        <v>280</v>
      </c>
      <c r="M8" s="62" t="s">
        <v>58</v>
      </c>
      <c r="N8" s="68" t="str">
        <f>AutoDR</f>
        <v>Yes</v>
      </c>
      <c r="P8" s="22" t="str">
        <f t="shared" si="0"/>
        <v>AllAllPolaris Energy ServicesAllAllAllAll</v>
      </c>
      <c r="Q8" t="s">
        <v>61</v>
      </c>
      <c r="R8" t="s">
        <v>61</v>
      </c>
      <c r="S8" t="s">
        <v>168</v>
      </c>
      <c r="T8" t="s">
        <v>61</v>
      </c>
      <c r="U8" t="s">
        <v>61</v>
      </c>
      <c r="V8" t="s">
        <v>61</v>
      </c>
      <c r="W8" t="s">
        <v>61</v>
      </c>
      <c r="X8" t="s">
        <v>223</v>
      </c>
    </row>
    <row r="9" spans="1:24" x14ac:dyDescent="0.25">
      <c r="C9" s="22" t="s">
        <v>34</v>
      </c>
      <c r="D9" s="22" t="s">
        <v>168</v>
      </c>
      <c r="E9" s="22" t="s">
        <v>35</v>
      </c>
      <c r="J9" s="22" t="s">
        <v>296</v>
      </c>
      <c r="M9" s="64" t="s">
        <v>59</v>
      </c>
      <c r="N9" s="69" t="str">
        <f>DualDR</f>
        <v>All</v>
      </c>
      <c r="P9" s="22" t="str">
        <f t="shared" si="0"/>
        <v>AllAllTHG ENERGY SOLUTIONS LLCAllAllAllAll</v>
      </c>
      <c r="Q9" t="s">
        <v>61</v>
      </c>
      <c r="R9" t="s">
        <v>61</v>
      </c>
      <c r="S9" t="s">
        <v>271</v>
      </c>
      <c r="T9" t="s">
        <v>61</v>
      </c>
      <c r="U9" t="s">
        <v>61</v>
      </c>
      <c r="V9" t="s">
        <v>61</v>
      </c>
      <c r="W9" t="s">
        <v>61</v>
      </c>
      <c r="X9" t="s">
        <v>270</v>
      </c>
    </row>
    <row r="10" spans="1:24" x14ac:dyDescent="0.25">
      <c r="C10" s="22" t="s">
        <v>39</v>
      </c>
      <c r="D10" s="22" t="s">
        <v>271</v>
      </c>
      <c r="E10" s="22" t="s">
        <v>268</v>
      </c>
      <c r="J10" s="22" t="s">
        <v>292</v>
      </c>
      <c r="P10" s="22" t="str">
        <f t="shared" si="0"/>
        <v>AllAllVoltus, Inc.AllAllAllAll</v>
      </c>
      <c r="Q10" t="s">
        <v>61</v>
      </c>
      <c r="R10" t="s">
        <v>61</v>
      </c>
      <c r="S10" t="s">
        <v>198</v>
      </c>
      <c r="T10" t="s">
        <v>61</v>
      </c>
      <c r="U10" t="s">
        <v>61</v>
      </c>
      <c r="V10" t="s">
        <v>61</v>
      </c>
      <c r="W10" t="s">
        <v>61</v>
      </c>
      <c r="X10" t="s">
        <v>221</v>
      </c>
    </row>
    <row r="11" spans="1:24" x14ac:dyDescent="0.25">
      <c r="D11" s="22" t="s">
        <v>198</v>
      </c>
      <c r="F11" s="15"/>
      <c r="G11" s="15"/>
      <c r="H11" s="15"/>
      <c r="J11" s="22" t="s">
        <v>302</v>
      </c>
      <c r="M11" t="s">
        <v>51</v>
      </c>
      <c r="N11" t="str">
        <f>Product</f>
        <v>All CBP</v>
      </c>
      <c r="P11" s="22" t="str">
        <f t="shared" si="0"/>
        <v>AllAllAllAllAllAllAll</v>
      </c>
      <c r="Q11" t="s">
        <v>61</v>
      </c>
      <c r="R11" t="s">
        <v>61</v>
      </c>
      <c r="S11" t="s">
        <v>61</v>
      </c>
      <c r="T11" t="s">
        <v>61</v>
      </c>
      <c r="U11" t="s">
        <v>61</v>
      </c>
      <c r="V11" t="s">
        <v>61</v>
      </c>
      <c r="W11" t="s">
        <v>61</v>
      </c>
      <c r="X11" t="s">
        <v>61</v>
      </c>
    </row>
    <row r="12" spans="1:24" x14ac:dyDescent="0.25">
      <c r="D12" s="15"/>
      <c r="F12" s="15"/>
      <c r="G12" s="15"/>
      <c r="H12" s="15"/>
      <c r="J12" s="22" t="s">
        <v>282</v>
      </c>
      <c r="M12" t="s">
        <v>312</v>
      </c>
      <c r="N12">
        <f>Date</f>
        <v>44363</v>
      </c>
      <c r="P12" s="22" t="str">
        <f t="shared" si="0"/>
        <v>AllAllAllAllNoAllAll</v>
      </c>
      <c r="Q12" t="s">
        <v>61</v>
      </c>
      <c r="R12" t="s">
        <v>61</v>
      </c>
      <c r="S12" t="s">
        <v>61</v>
      </c>
      <c r="T12" t="s">
        <v>61</v>
      </c>
      <c r="U12" t="s">
        <v>97</v>
      </c>
      <c r="V12" t="s">
        <v>61</v>
      </c>
      <c r="W12" t="s">
        <v>61</v>
      </c>
      <c r="X12" t="s">
        <v>321</v>
      </c>
    </row>
    <row r="13" spans="1:24" x14ac:dyDescent="0.25">
      <c r="C13" s="15"/>
      <c r="D13" s="15"/>
      <c r="F13" s="15"/>
      <c r="G13" s="15"/>
      <c r="H13" s="15"/>
      <c r="J13" s="22" t="s">
        <v>298</v>
      </c>
      <c r="M13" t="s">
        <v>313</v>
      </c>
      <c r="N13" t="str">
        <f>EventWindow</f>
        <v/>
      </c>
      <c r="P13" s="22" t="str">
        <f t="shared" si="0"/>
        <v>AllAllAllAllYesAllAll</v>
      </c>
      <c r="Q13" t="s">
        <v>61</v>
      </c>
      <c r="R13" t="s">
        <v>61</v>
      </c>
      <c r="S13" t="s">
        <v>61</v>
      </c>
      <c r="T13" t="s">
        <v>61</v>
      </c>
      <c r="U13" t="s">
        <v>98</v>
      </c>
      <c r="V13" t="s">
        <v>61</v>
      </c>
      <c r="W13" t="s">
        <v>61</v>
      </c>
      <c r="X13" t="s">
        <v>322</v>
      </c>
    </row>
    <row r="14" spans="1:24" x14ac:dyDescent="0.25">
      <c r="C14" s="15"/>
      <c r="D14" s="15"/>
      <c r="F14" s="15"/>
      <c r="G14" s="15"/>
      <c r="H14" s="15"/>
      <c r="J14" s="22" t="s">
        <v>278</v>
      </c>
      <c r="M14" t="s">
        <v>314</v>
      </c>
      <c r="N14" t="str">
        <f>IF(LEFT(N13,1)="C",N13,MID(N13,4,2))</f>
        <v/>
      </c>
      <c r="P14" s="22" t="str">
        <f t="shared" si="0"/>
        <v>AllAllAll1. Agriculture, Mining &amp; ConstructionAllAllAll</v>
      </c>
      <c r="Q14" t="s">
        <v>61</v>
      </c>
      <c r="R14" t="s">
        <v>61</v>
      </c>
      <c r="S14" t="s">
        <v>61</v>
      </c>
      <c r="T14" t="s">
        <v>30</v>
      </c>
      <c r="U14" t="s">
        <v>61</v>
      </c>
      <c r="V14" t="s">
        <v>61</v>
      </c>
      <c r="W14" t="s">
        <v>61</v>
      </c>
      <c r="X14" t="s">
        <v>211</v>
      </c>
    </row>
    <row r="15" spans="1:24" x14ac:dyDescent="0.25">
      <c r="C15" s="15"/>
      <c r="D15" s="15"/>
      <c r="F15" s="15"/>
      <c r="G15" s="15"/>
      <c r="H15" s="15"/>
      <c r="J15" s="22" t="s">
        <v>286</v>
      </c>
      <c r="M15" t="s">
        <v>315</v>
      </c>
      <c r="N15" t="str">
        <f>IF(LEFT(N13,1)="C","","-"&amp;RIGHT(N13,2))</f>
        <v>-</v>
      </c>
      <c r="P15" s="22" t="str">
        <f t="shared" si="0"/>
        <v>AllAllAll2. ManufacturingAllAllAll</v>
      </c>
      <c r="Q15" t="s">
        <v>61</v>
      </c>
      <c r="R15" t="s">
        <v>61</v>
      </c>
      <c r="S15" t="s">
        <v>61</v>
      </c>
      <c r="T15" t="s">
        <v>38</v>
      </c>
      <c r="U15" t="s">
        <v>61</v>
      </c>
      <c r="V15" t="s">
        <v>61</v>
      </c>
      <c r="W15" t="s">
        <v>61</v>
      </c>
      <c r="X15" t="s">
        <v>218</v>
      </c>
    </row>
    <row r="16" spans="1:24" x14ac:dyDescent="0.25">
      <c r="C16" s="15"/>
      <c r="D16" s="15"/>
      <c r="F16" s="15"/>
      <c r="G16" s="15"/>
      <c r="H16" s="15"/>
      <c r="J16" s="22" t="s">
        <v>284</v>
      </c>
      <c r="P16" s="22" t="str">
        <f t="shared" si="0"/>
        <v>AllAllAll3. Wholesale, Transport, other utilitiesAllAllAll</v>
      </c>
      <c r="Q16" t="s">
        <v>61</v>
      </c>
      <c r="R16" t="s">
        <v>61</v>
      </c>
      <c r="S16" t="s">
        <v>61</v>
      </c>
      <c r="T16" t="s">
        <v>31</v>
      </c>
      <c r="U16" t="s">
        <v>61</v>
      </c>
      <c r="V16" t="s">
        <v>61</v>
      </c>
      <c r="W16" t="s">
        <v>61</v>
      </c>
      <c r="X16" t="s">
        <v>202</v>
      </c>
    </row>
    <row r="17" spans="1:24" x14ac:dyDescent="0.25">
      <c r="C17" s="15"/>
      <c r="D17" s="16"/>
      <c r="F17" s="15"/>
      <c r="G17" s="15"/>
      <c r="H17" s="15"/>
      <c r="P17" s="22" t="str">
        <f t="shared" si="0"/>
        <v>AllAllAll4. Retail storesAllAllAll</v>
      </c>
      <c r="Q17" t="s">
        <v>61</v>
      </c>
      <c r="R17" t="s">
        <v>61</v>
      </c>
      <c r="S17" t="s">
        <v>61</v>
      </c>
      <c r="T17" t="s">
        <v>33</v>
      </c>
      <c r="U17" t="s">
        <v>61</v>
      </c>
      <c r="V17" t="s">
        <v>61</v>
      </c>
      <c r="W17" t="s">
        <v>61</v>
      </c>
      <c r="X17" t="s">
        <v>204</v>
      </c>
    </row>
    <row r="18" spans="1:24" x14ac:dyDescent="0.25">
      <c r="C18" s="15"/>
      <c r="D18" s="16"/>
      <c r="F18" s="15"/>
      <c r="G18" s="15"/>
      <c r="H18" s="15"/>
      <c r="P18" s="22" t="str">
        <f t="shared" si="0"/>
        <v>AllAllAll5. Offices, Hotels, Finance, ServicesAllAllAll</v>
      </c>
      <c r="Q18" t="s">
        <v>61</v>
      </c>
      <c r="R18" t="s">
        <v>61</v>
      </c>
      <c r="S18" t="s">
        <v>61</v>
      </c>
      <c r="T18" t="s">
        <v>37</v>
      </c>
      <c r="U18" t="s">
        <v>61</v>
      </c>
      <c r="V18" t="s">
        <v>61</v>
      </c>
      <c r="W18" t="s">
        <v>61</v>
      </c>
      <c r="X18" t="s">
        <v>205</v>
      </c>
    </row>
    <row r="19" spans="1:24" x14ac:dyDescent="0.25">
      <c r="C19" s="15"/>
      <c r="D19" s="16"/>
      <c r="E19" s="15"/>
      <c r="F19" s="15"/>
      <c r="G19" s="15"/>
      <c r="H19" s="15"/>
      <c r="P19" s="22" t="str">
        <f t="shared" si="0"/>
        <v>AllAllAll6. SchoolsAllAllAll</v>
      </c>
      <c r="Q19" t="s">
        <v>61</v>
      </c>
      <c r="R19" t="s">
        <v>61</v>
      </c>
      <c r="S19" t="s">
        <v>61</v>
      </c>
      <c r="T19" t="s">
        <v>40</v>
      </c>
      <c r="U19" t="s">
        <v>61</v>
      </c>
      <c r="V19" t="s">
        <v>61</v>
      </c>
      <c r="W19" t="s">
        <v>61</v>
      </c>
      <c r="X19" t="s">
        <v>220</v>
      </c>
    </row>
    <row r="20" spans="1:24" x14ac:dyDescent="0.25">
      <c r="C20" s="15"/>
      <c r="D20" s="16"/>
      <c r="E20" s="15"/>
      <c r="F20" s="15"/>
      <c r="G20" s="15"/>
      <c r="H20" s="15"/>
      <c r="P20" s="22" t="str">
        <f t="shared" si="0"/>
        <v>AllAllAll7. Institutional/GovernmentAllAllAll</v>
      </c>
      <c r="Q20" t="s">
        <v>61</v>
      </c>
      <c r="R20" t="s">
        <v>61</v>
      </c>
      <c r="S20" t="s">
        <v>61</v>
      </c>
      <c r="T20" t="s">
        <v>35</v>
      </c>
      <c r="U20" t="s">
        <v>61</v>
      </c>
      <c r="V20" t="s">
        <v>61</v>
      </c>
      <c r="W20" t="s">
        <v>61</v>
      </c>
      <c r="X20" t="s">
        <v>208</v>
      </c>
    </row>
    <row r="21" spans="1:24" x14ac:dyDescent="0.25">
      <c r="C21" s="15"/>
      <c r="D21" s="15"/>
      <c r="E21" s="15"/>
      <c r="F21" s="15"/>
      <c r="G21" s="15"/>
      <c r="H21" s="15"/>
      <c r="P21" s="22" t="str">
        <f t="shared" si="0"/>
        <v>AllAllAll8. OtherAllAllAll</v>
      </c>
      <c r="Q21" t="s">
        <v>61</v>
      </c>
      <c r="R21" t="s">
        <v>61</v>
      </c>
      <c r="S21" t="s">
        <v>61</v>
      </c>
      <c r="T21" t="s">
        <v>268</v>
      </c>
      <c r="U21" t="s">
        <v>61</v>
      </c>
      <c r="V21" t="s">
        <v>61</v>
      </c>
      <c r="W21" t="s">
        <v>61</v>
      </c>
      <c r="X21" t="s">
        <v>267</v>
      </c>
    </row>
    <row r="22" spans="1:24" x14ac:dyDescent="0.25">
      <c r="C22" s="15"/>
      <c r="D22" s="15"/>
      <c r="E22" s="15"/>
      <c r="F22" s="15"/>
      <c r="G22" s="15"/>
      <c r="H22" s="15"/>
      <c r="P22" s="22" t="str">
        <f t="shared" si="0"/>
        <v>AllGreater Bay AreaAllAllAllAllAll</v>
      </c>
      <c r="Q22" t="s">
        <v>61</v>
      </c>
      <c r="R22" t="s">
        <v>36</v>
      </c>
      <c r="S22" t="s">
        <v>61</v>
      </c>
      <c r="T22" t="s">
        <v>61</v>
      </c>
      <c r="U22" t="s">
        <v>61</v>
      </c>
      <c r="V22" t="s">
        <v>61</v>
      </c>
      <c r="W22" t="s">
        <v>61</v>
      </c>
      <c r="X22" t="s">
        <v>209</v>
      </c>
    </row>
    <row r="23" spans="1:24" x14ac:dyDescent="0.25">
      <c r="C23" s="15"/>
      <c r="D23" s="15"/>
      <c r="E23" s="15"/>
      <c r="F23" s="15"/>
      <c r="G23" s="15"/>
      <c r="H23" s="15"/>
      <c r="P23" s="22" t="str">
        <f t="shared" si="0"/>
        <v>AllGreater Fresno AreaAllAllAllAllAll</v>
      </c>
      <c r="Q23" t="s">
        <v>61</v>
      </c>
      <c r="R23" t="s">
        <v>182</v>
      </c>
      <c r="S23" t="s">
        <v>61</v>
      </c>
      <c r="T23" t="s">
        <v>61</v>
      </c>
      <c r="U23" t="s">
        <v>61</v>
      </c>
      <c r="V23" t="s">
        <v>61</v>
      </c>
      <c r="W23" t="s">
        <v>61</v>
      </c>
      <c r="X23" t="s">
        <v>224</v>
      </c>
    </row>
    <row r="24" spans="1:24" x14ac:dyDescent="0.25">
      <c r="A24" s="29" t="s">
        <v>308</v>
      </c>
      <c r="C24" s="15"/>
      <c r="D24" s="15"/>
      <c r="E24" s="15"/>
      <c r="F24" s="15"/>
      <c r="G24" s="15"/>
      <c r="H24" s="15"/>
      <c r="P24" s="22" t="str">
        <f t="shared" si="0"/>
        <v>AllHumboldtAllAllAllAllAll</v>
      </c>
      <c r="Q24" t="s">
        <v>61</v>
      </c>
      <c r="R24" t="s">
        <v>41</v>
      </c>
      <c r="S24" t="s">
        <v>61</v>
      </c>
      <c r="T24" t="s">
        <v>61</v>
      </c>
      <c r="U24" t="s">
        <v>61</v>
      </c>
      <c r="V24" t="s">
        <v>61</v>
      </c>
      <c r="W24" t="s">
        <v>61</v>
      </c>
      <c r="X24" t="s">
        <v>216</v>
      </c>
    </row>
    <row r="25" spans="1:24" x14ac:dyDescent="0.25">
      <c r="A25" s="22" t="s">
        <v>50</v>
      </c>
      <c r="B25" s="22" t="s">
        <v>51</v>
      </c>
      <c r="C25" s="22" t="s">
        <v>169</v>
      </c>
      <c r="D25" s="22" t="s">
        <v>170</v>
      </c>
      <c r="E25" s="22" t="s">
        <v>229</v>
      </c>
      <c r="F25" s="22" t="s">
        <v>276</v>
      </c>
      <c r="G25" s="34"/>
      <c r="H25" s="34"/>
      <c r="M25" t="s">
        <v>311</v>
      </c>
      <c r="N25" t="str">
        <f>R_Lookup_Segment&amp;"_"&amp;N32&amp;"_"&amp;$N$33&amp;"_"&amp;N35&amp;N36</f>
        <v>All_Prescribed DA 1-4 (1PM-9PM)_44484_18-20</v>
      </c>
      <c r="P25" s="22" t="str">
        <f t="shared" si="0"/>
        <v>AllKernAllAllAllAllAll</v>
      </c>
      <c r="Q25" t="s">
        <v>61</v>
      </c>
      <c r="R25" t="s">
        <v>29</v>
      </c>
      <c r="S25" t="s">
        <v>61</v>
      </c>
      <c r="T25" t="s">
        <v>61</v>
      </c>
      <c r="U25" t="s">
        <v>61</v>
      </c>
      <c r="V25" t="s">
        <v>61</v>
      </c>
      <c r="W25" t="s">
        <v>61</v>
      </c>
      <c r="X25" t="s">
        <v>210</v>
      </c>
    </row>
    <row r="26" spans="1:24" x14ac:dyDescent="0.25">
      <c r="A26" s="22" t="s">
        <v>112</v>
      </c>
      <c r="B26" s="22" t="s">
        <v>214</v>
      </c>
      <c r="C26" s="22" t="s">
        <v>61</v>
      </c>
      <c r="D26" s="22" t="s">
        <v>316</v>
      </c>
      <c r="E26" s="22" t="s">
        <v>61</v>
      </c>
      <c r="F26" s="22" t="s">
        <v>61</v>
      </c>
      <c r="G26" s="34"/>
      <c r="H26" s="34"/>
      <c r="M26" t="s">
        <v>191</v>
      </c>
      <c r="N26" t="str">
        <f>VLOOKUP(N28&amp;N27&amp;N29&amp;N30,$P$52:$U$57,6,FALSE)</f>
        <v>All</v>
      </c>
      <c r="P26" s="22" t="str">
        <f t="shared" si="0"/>
        <v>AllNorthern CoastAllAllAllAllAll</v>
      </c>
      <c r="Q26" t="s">
        <v>61</v>
      </c>
      <c r="R26" t="s">
        <v>104</v>
      </c>
      <c r="S26" t="s">
        <v>61</v>
      </c>
      <c r="T26" t="s">
        <v>61</v>
      </c>
      <c r="U26" t="s">
        <v>61</v>
      </c>
      <c r="V26" t="s">
        <v>61</v>
      </c>
      <c r="W26" t="s">
        <v>61</v>
      </c>
      <c r="X26" t="s">
        <v>222</v>
      </c>
    </row>
    <row r="27" spans="1:24" x14ac:dyDescent="0.25">
      <c r="A27" s="35"/>
      <c r="B27" s="35"/>
      <c r="C27" s="22" t="s">
        <v>36</v>
      </c>
      <c r="D27" s="22"/>
      <c r="E27" s="22"/>
      <c r="F27" s="22" t="s">
        <v>288</v>
      </c>
      <c r="G27" s="34"/>
      <c r="H27" s="34"/>
      <c r="M27" t="s">
        <v>306</v>
      </c>
      <c r="N27" t="str">
        <f>R_sublap</f>
        <v>All</v>
      </c>
      <c r="P27" s="22" t="str">
        <f t="shared" si="0"/>
        <v>AllOtherAllAllAllAllAll</v>
      </c>
      <c r="Q27" t="s">
        <v>61</v>
      </c>
      <c r="R27" t="s">
        <v>32</v>
      </c>
      <c r="S27" t="s">
        <v>61</v>
      </c>
      <c r="T27" t="s">
        <v>61</v>
      </c>
      <c r="U27" t="s">
        <v>61</v>
      </c>
      <c r="V27" t="s">
        <v>61</v>
      </c>
      <c r="W27" t="s">
        <v>61</v>
      </c>
      <c r="X27" t="s">
        <v>212</v>
      </c>
    </row>
    <row r="28" spans="1:24" x14ac:dyDescent="0.25">
      <c r="B28" s="35"/>
      <c r="C28" s="22" t="s">
        <v>32</v>
      </c>
      <c r="D28" s="35"/>
      <c r="E28" s="22"/>
      <c r="F28" s="22" t="s">
        <v>284</v>
      </c>
      <c r="G28" s="34"/>
      <c r="H28" s="34"/>
      <c r="M28" t="s">
        <v>52</v>
      </c>
      <c r="N28" t="str">
        <f>R_LCA</f>
        <v>All</v>
      </c>
      <c r="P28" s="22" t="str">
        <f t="shared" si="0"/>
        <v>AllSierraAllAllAllAllAll</v>
      </c>
      <c r="Q28" t="s">
        <v>61</v>
      </c>
      <c r="R28" t="s">
        <v>34</v>
      </c>
      <c r="S28" t="s">
        <v>61</v>
      </c>
      <c r="T28" t="s">
        <v>61</v>
      </c>
      <c r="U28" t="s">
        <v>61</v>
      </c>
      <c r="V28" t="s">
        <v>61</v>
      </c>
      <c r="W28" t="s">
        <v>61</v>
      </c>
      <c r="X28" t="s">
        <v>206</v>
      </c>
    </row>
    <row r="29" spans="1:24" x14ac:dyDescent="0.25">
      <c r="M29" t="s">
        <v>54</v>
      </c>
      <c r="N29" t="str">
        <f>R_Aggregator</f>
        <v>Swell Energy, Inc</v>
      </c>
      <c r="P29" s="22" t="str">
        <f t="shared" si="0"/>
        <v>AllStocktonAllAllAllAllAll</v>
      </c>
      <c r="Q29" t="s">
        <v>61</v>
      </c>
      <c r="R29" t="s">
        <v>39</v>
      </c>
      <c r="S29" t="s">
        <v>61</v>
      </c>
      <c r="T29" t="s">
        <v>61</v>
      </c>
      <c r="U29" t="s">
        <v>61</v>
      </c>
      <c r="V29" t="s">
        <v>61</v>
      </c>
      <c r="W29" t="s">
        <v>61</v>
      </c>
      <c r="X29" t="s">
        <v>213</v>
      </c>
    </row>
    <row r="30" spans="1:24" x14ac:dyDescent="0.25">
      <c r="M30" t="s">
        <v>229</v>
      </c>
      <c r="N30" t="str">
        <f>R_CARE</f>
        <v>No</v>
      </c>
      <c r="P30" s="22" t="str">
        <f t="shared" si="0"/>
        <v>AllAllAllAllAllNoAll</v>
      </c>
      <c r="Q30" t="s">
        <v>61</v>
      </c>
      <c r="R30" t="s">
        <v>61</v>
      </c>
      <c r="S30" t="s">
        <v>61</v>
      </c>
      <c r="T30" t="s">
        <v>61</v>
      </c>
      <c r="U30" t="s">
        <v>61</v>
      </c>
      <c r="V30" t="s">
        <v>97</v>
      </c>
      <c r="W30" t="s">
        <v>61</v>
      </c>
      <c r="X30" t="s">
        <v>257</v>
      </c>
    </row>
    <row r="31" spans="1:24" x14ac:dyDescent="0.25">
      <c r="P31" s="22" t="str">
        <f t="shared" si="0"/>
        <v>AllAllAllAllAllYesAll</v>
      </c>
      <c r="Q31" t="s">
        <v>61</v>
      </c>
      <c r="R31" t="s">
        <v>61</v>
      </c>
      <c r="S31" t="s">
        <v>61</v>
      </c>
      <c r="T31" t="s">
        <v>61</v>
      </c>
      <c r="U31" t="s">
        <v>61</v>
      </c>
      <c r="V31" t="s">
        <v>98</v>
      </c>
      <c r="W31" t="s">
        <v>61</v>
      </c>
      <c r="X31" t="s">
        <v>269</v>
      </c>
    </row>
    <row r="32" spans="1:24" x14ac:dyDescent="0.25">
      <c r="M32" t="s">
        <v>51</v>
      </c>
      <c r="N32" t="str">
        <f>R_Product</f>
        <v>Prescribed DA 1-4 (1PM-9PM)</v>
      </c>
      <c r="P32" s="22" t="str">
        <f t="shared" si="0"/>
        <v>AllAllAllAllAllAll20 to 199.99 kW</v>
      </c>
      <c r="Q32" t="s">
        <v>61</v>
      </c>
      <c r="R32" t="s">
        <v>61</v>
      </c>
      <c r="S32" t="s">
        <v>61</v>
      </c>
      <c r="T32" t="s">
        <v>61</v>
      </c>
      <c r="U32" t="s">
        <v>61</v>
      </c>
      <c r="V32" t="s">
        <v>61</v>
      </c>
      <c r="W32" t="s">
        <v>101</v>
      </c>
      <c r="X32" t="s">
        <v>201</v>
      </c>
    </row>
    <row r="33" spans="13:24" x14ac:dyDescent="0.25">
      <c r="M33" t="s">
        <v>312</v>
      </c>
      <c r="N33">
        <f>R_Date</f>
        <v>44484</v>
      </c>
      <c r="P33" s="22" t="str">
        <f t="shared" si="0"/>
        <v>AllAllAllAllAllAll200 kW and above</v>
      </c>
      <c r="Q33" t="s">
        <v>61</v>
      </c>
      <c r="R33" t="s">
        <v>61</v>
      </c>
      <c r="S33" t="s">
        <v>61</v>
      </c>
      <c r="T33" t="s">
        <v>61</v>
      </c>
      <c r="U33" t="s">
        <v>61</v>
      </c>
      <c r="V33" t="s">
        <v>61</v>
      </c>
      <c r="W33" t="s">
        <v>102</v>
      </c>
      <c r="X33" t="s">
        <v>207</v>
      </c>
    </row>
    <row r="34" spans="13:24" x14ac:dyDescent="0.25">
      <c r="M34" t="s">
        <v>313</v>
      </c>
      <c r="N34" t="str">
        <f>R_EventWindow</f>
        <v>HE-18 to HE-20</v>
      </c>
      <c r="P34" s="22" t="str">
        <f t="shared" si="0"/>
        <v>AllAllAllAllAllAllBelow 20 kW</v>
      </c>
      <c r="Q34" t="s">
        <v>61</v>
      </c>
      <c r="R34" t="s">
        <v>61</v>
      </c>
      <c r="S34" t="s">
        <v>61</v>
      </c>
      <c r="T34" t="s">
        <v>61</v>
      </c>
      <c r="U34" t="s">
        <v>61</v>
      </c>
      <c r="V34" t="s">
        <v>61</v>
      </c>
      <c r="W34" t="s">
        <v>260</v>
      </c>
      <c r="X34" t="s">
        <v>259</v>
      </c>
    </row>
    <row r="35" spans="13:24" x14ac:dyDescent="0.25">
      <c r="M35" t="s">
        <v>314</v>
      </c>
      <c r="N35" t="str">
        <f>IF(LEFT(N34,1)="C",N34,MID(N34,4,2))</f>
        <v>18</v>
      </c>
      <c r="P35" s="22" t="str">
        <f t="shared" si="0"/>
        <v>SLAP_PGCCAllAllAllAllAllAll</v>
      </c>
      <c r="Q35" t="s">
        <v>300</v>
      </c>
      <c r="R35" t="s">
        <v>61</v>
      </c>
      <c r="S35" t="s">
        <v>61</v>
      </c>
      <c r="T35" t="s">
        <v>61</v>
      </c>
      <c r="U35" t="s">
        <v>61</v>
      </c>
      <c r="V35" t="s">
        <v>61</v>
      </c>
      <c r="W35" t="s">
        <v>61</v>
      </c>
      <c r="X35" t="s">
        <v>299</v>
      </c>
    </row>
    <row r="36" spans="13:24" x14ac:dyDescent="0.25">
      <c r="M36" t="s">
        <v>315</v>
      </c>
      <c r="N36" t="str">
        <f>IF(LEFT(N34,1)="C","","-"&amp;RIGHT(N34,2))</f>
        <v>-20</v>
      </c>
      <c r="P36" s="22" t="str">
        <f t="shared" si="0"/>
        <v>SLAP_PGEBAllAllAllAllAllAll</v>
      </c>
      <c r="Q36" t="s">
        <v>288</v>
      </c>
      <c r="R36" t="s">
        <v>61</v>
      </c>
      <c r="S36" t="s">
        <v>61</v>
      </c>
      <c r="T36" t="s">
        <v>61</v>
      </c>
      <c r="U36" t="s">
        <v>61</v>
      </c>
      <c r="V36" t="s">
        <v>61</v>
      </c>
      <c r="W36" t="s">
        <v>61</v>
      </c>
      <c r="X36" t="s">
        <v>287</v>
      </c>
    </row>
    <row r="37" spans="13:24" x14ac:dyDescent="0.25">
      <c r="P37" s="22" t="str">
        <f t="shared" si="0"/>
        <v>SLAP_PGF1AllAllAllAllAllAll</v>
      </c>
      <c r="Q37" t="s">
        <v>290</v>
      </c>
      <c r="R37" t="s">
        <v>61</v>
      </c>
      <c r="S37" t="s">
        <v>61</v>
      </c>
      <c r="T37" t="s">
        <v>61</v>
      </c>
      <c r="U37" t="s">
        <v>61</v>
      </c>
      <c r="V37" t="s">
        <v>61</v>
      </c>
      <c r="W37" t="s">
        <v>61</v>
      </c>
      <c r="X37" t="s">
        <v>289</v>
      </c>
    </row>
    <row r="38" spans="13:24" x14ac:dyDescent="0.25">
      <c r="P38" s="22" t="str">
        <f t="shared" si="0"/>
        <v>SLAP_PGFGAllAllAllAllAllAll</v>
      </c>
      <c r="Q38" t="s">
        <v>294</v>
      </c>
      <c r="R38" t="s">
        <v>61</v>
      </c>
      <c r="S38" t="s">
        <v>61</v>
      </c>
      <c r="T38" t="s">
        <v>61</v>
      </c>
      <c r="U38" t="s">
        <v>61</v>
      </c>
      <c r="V38" t="s">
        <v>61</v>
      </c>
      <c r="W38" t="s">
        <v>61</v>
      </c>
      <c r="X38" t="s">
        <v>293</v>
      </c>
    </row>
    <row r="39" spans="13:24" x14ac:dyDescent="0.25">
      <c r="P39" s="22" t="str">
        <f t="shared" si="0"/>
        <v>SLAP_PGHBAllAllAllAllAllAll</v>
      </c>
      <c r="Q39" t="s">
        <v>304</v>
      </c>
      <c r="R39" t="s">
        <v>61</v>
      </c>
      <c r="S39" t="s">
        <v>61</v>
      </c>
      <c r="T39" t="s">
        <v>61</v>
      </c>
      <c r="U39" t="s">
        <v>61</v>
      </c>
      <c r="V39" t="s">
        <v>61</v>
      </c>
      <c r="W39" t="s">
        <v>61</v>
      </c>
      <c r="X39" t="s">
        <v>303</v>
      </c>
    </row>
    <row r="40" spans="13:24" x14ac:dyDescent="0.25">
      <c r="P40" s="22" t="str">
        <f t="shared" si="0"/>
        <v>SLAP_PGKNAllAllAllAllAllAll</v>
      </c>
      <c r="Q40" t="s">
        <v>280</v>
      </c>
      <c r="R40" t="s">
        <v>61</v>
      </c>
      <c r="S40" t="s">
        <v>61</v>
      </c>
      <c r="T40" t="s">
        <v>61</v>
      </c>
      <c r="U40" t="s">
        <v>61</v>
      </c>
      <c r="V40" t="s">
        <v>61</v>
      </c>
      <c r="W40" t="s">
        <v>61</v>
      </c>
      <c r="X40" t="s">
        <v>279</v>
      </c>
    </row>
    <row r="41" spans="13:24" x14ac:dyDescent="0.25">
      <c r="P41" s="22" t="str">
        <f t="shared" si="0"/>
        <v>SLAP_PGNBAllAllAllAllAllAll</v>
      </c>
      <c r="Q41" t="s">
        <v>296</v>
      </c>
      <c r="R41" t="s">
        <v>61</v>
      </c>
      <c r="S41" t="s">
        <v>61</v>
      </c>
      <c r="T41" t="s">
        <v>61</v>
      </c>
      <c r="U41" t="s">
        <v>61</v>
      </c>
      <c r="V41" t="s">
        <v>61</v>
      </c>
      <c r="W41" t="s">
        <v>61</v>
      </c>
      <c r="X41" t="s">
        <v>295</v>
      </c>
    </row>
    <row r="42" spans="13:24" x14ac:dyDescent="0.25">
      <c r="P42" s="22" t="str">
        <f t="shared" si="0"/>
        <v>SLAP_PGNPAllAllAllAllAllAll</v>
      </c>
      <c r="Q42" t="s">
        <v>292</v>
      </c>
      <c r="R42" t="s">
        <v>61</v>
      </c>
      <c r="S42" t="s">
        <v>61</v>
      </c>
      <c r="T42" t="s">
        <v>61</v>
      </c>
      <c r="U42" t="s">
        <v>61</v>
      </c>
      <c r="V42" t="s">
        <v>61</v>
      </c>
      <c r="W42" t="s">
        <v>61</v>
      </c>
      <c r="X42" t="s">
        <v>291</v>
      </c>
    </row>
    <row r="43" spans="13:24" x14ac:dyDescent="0.25">
      <c r="P43" s="22" t="str">
        <f t="shared" si="0"/>
        <v>SLAP_PGP2AllAllAllAllAllAll</v>
      </c>
      <c r="Q43" t="s">
        <v>302</v>
      </c>
      <c r="R43" t="s">
        <v>61</v>
      </c>
      <c r="S43" t="s">
        <v>61</v>
      </c>
      <c r="T43" t="s">
        <v>61</v>
      </c>
      <c r="U43" t="s">
        <v>61</v>
      </c>
      <c r="V43" t="s">
        <v>61</v>
      </c>
      <c r="W43" t="s">
        <v>61</v>
      </c>
      <c r="X43" t="s">
        <v>301</v>
      </c>
    </row>
    <row r="44" spans="13:24" x14ac:dyDescent="0.25">
      <c r="P44" s="22" t="str">
        <f t="shared" si="0"/>
        <v>SLAP_PGSBAllAllAllAllAllAll</v>
      </c>
      <c r="Q44" t="s">
        <v>282</v>
      </c>
      <c r="R44" t="s">
        <v>61</v>
      </c>
      <c r="S44" t="s">
        <v>61</v>
      </c>
      <c r="T44" t="s">
        <v>61</v>
      </c>
      <c r="U44" t="s">
        <v>61</v>
      </c>
      <c r="V44" t="s">
        <v>61</v>
      </c>
      <c r="W44" t="s">
        <v>61</v>
      </c>
      <c r="X44" t="s">
        <v>281</v>
      </c>
    </row>
    <row r="45" spans="13:24" x14ac:dyDescent="0.25">
      <c r="P45" s="22" t="str">
        <f t="shared" si="0"/>
        <v>SLAP_PGSFAllAllAllAllAllAll</v>
      </c>
      <c r="Q45" t="s">
        <v>298</v>
      </c>
      <c r="R45" t="s">
        <v>61</v>
      </c>
      <c r="S45" t="s">
        <v>61</v>
      </c>
      <c r="T45" t="s">
        <v>61</v>
      </c>
      <c r="U45" t="s">
        <v>61</v>
      </c>
      <c r="V45" t="s">
        <v>61</v>
      </c>
      <c r="W45" t="s">
        <v>61</v>
      </c>
      <c r="X45" t="s">
        <v>297</v>
      </c>
    </row>
    <row r="46" spans="13:24" x14ac:dyDescent="0.25">
      <c r="P46" s="22" t="str">
        <f t="shared" si="0"/>
        <v>SLAP_PGSIAllAllAllAllAllAll</v>
      </c>
      <c r="Q46" t="s">
        <v>278</v>
      </c>
      <c r="R46" t="s">
        <v>61</v>
      </c>
      <c r="S46" t="s">
        <v>61</v>
      </c>
      <c r="T46" t="s">
        <v>61</v>
      </c>
      <c r="U46" t="s">
        <v>61</v>
      </c>
      <c r="V46" t="s">
        <v>61</v>
      </c>
      <c r="W46" t="s">
        <v>61</v>
      </c>
      <c r="X46" t="s">
        <v>277</v>
      </c>
    </row>
    <row r="47" spans="13:24" x14ac:dyDescent="0.25">
      <c r="P47" s="22" t="str">
        <f t="shared" si="0"/>
        <v>SLAP_PGSTAllAllAllAllAllAll</v>
      </c>
      <c r="Q47" t="s">
        <v>286</v>
      </c>
      <c r="R47" t="s">
        <v>61</v>
      </c>
      <c r="S47" t="s">
        <v>61</v>
      </c>
      <c r="T47" t="s">
        <v>61</v>
      </c>
      <c r="U47" t="s">
        <v>61</v>
      </c>
      <c r="V47" t="s">
        <v>61</v>
      </c>
      <c r="W47" t="s">
        <v>61</v>
      </c>
      <c r="X47" t="s">
        <v>285</v>
      </c>
    </row>
    <row r="48" spans="13:24" x14ac:dyDescent="0.25">
      <c r="P48" s="22" t="str">
        <f t="shared" si="0"/>
        <v>SLAP_PGZPAllAllAllAllAllAll</v>
      </c>
      <c r="Q48" t="s">
        <v>284</v>
      </c>
      <c r="R48" t="s">
        <v>61</v>
      </c>
      <c r="S48" t="s">
        <v>61</v>
      </c>
      <c r="T48" t="s">
        <v>61</v>
      </c>
      <c r="U48" t="s">
        <v>61</v>
      </c>
      <c r="V48" t="s">
        <v>61</v>
      </c>
      <c r="W48" t="s">
        <v>61</v>
      </c>
      <c r="X48" t="s">
        <v>283</v>
      </c>
    </row>
    <row r="52" spans="3:21" x14ac:dyDescent="0.25">
      <c r="Q52" t="s">
        <v>169</v>
      </c>
      <c r="R52" t="s">
        <v>276</v>
      </c>
      <c r="S52" t="s">
        <v>170</v>
      </c>
      <c r="T52" t="s">
        <v>230</v>
      </c>
      <c r="U52" t="s">
        <v>191</v>
      </c>
    </row>
    <row r="53" spans="3:21" x14ac:dyDescent="0.25">
      <c r="P53" s="22" t="str">
        <f>Q53&amp;R53&amp;S53&amp;T53</f>
        <v>AllAllSwell Energy, IncNo</v>
      </c>
      <c r="Q53" t="s">
        <v>61</v>
      </c>
      <c r="R53" t="s">
        <v>61</v>
      </c>
      <c r="S53" t="s">
        <v>316</v>
      </c>
      <c r="T53" t="s">
        <v>97</v>
      </c>
      <c r="U53" t="s">
        <v>61</v>
      </c>
    </row>
    <row r="54" spans="3:21" x14ac:dyDescent="0.25">
      <c r="P54" s="22" t="str">
        <f t="shared" ref="P54:P57" si="1">Q54&amp;R54&amp;S54&amp;T54</f>
        <v>Greater Bay AreaAllSwell Energy, IncNo</v>
      </c>
      <c r="Q54" t="s">
        <v>36</v>
      </c>
      <c r="R54" t="s">
        <v>61</v>
      </c>
      <c r="S54" t="s">
        <v>316</v>
      </c>
      <c r="T54" t="s">
        <v>97</v>
      </c>
      <c r="U54" t="s">
        <v>209</v>
      </c>
    </row>
    <row r="55" spans="3:21" x14ac:dyDescent="0.25">
      <c r="P55" s="22" t="str">
        <f t="shared" si="1"/>
        <v>OtherAllSwell Energy, IncNo</v>
      </c>
      <c r="Q55" t="s">
        <v>32</v>
      </c>
      <c r="R55" t="s">
        <v>61</v>
      </c>
      <c r="S55" t="s">
        <v>316</v>
      </c>
      <c r="T55" t="s">
        <v>97</v>
      </c>
      <c r="U55" t="s">
        <v>212</v>
      </c>
    </row>
    <row r="56" spans="3:21" x14ac:dyDescent="0.25">
      <c r="P56" s="22" t="str">
        <f t="shared" si="1"/>
        <v>AllSLAP_PGEBSwell Energy, IncNo</v>
      </c>
      <c r="Q56" t="s">
        <v>61</v>
      </c>
      <c r="R56" t="s">
        <v>288</v>
      </c>
      <c r="S56" t="s">
        <v>316</v>
      </c>
      <c r="T56" t="s">
        <v>97</v>
      </c>
      <c r="U56" t="s">
        <v>287</v>
      </c>
    </row>
    <row r="57" spans="3:21" x14ac:dyDescent="0.25">
      <c r="P57" s="22" t="str">
        <f t="shared" si="1"/>
        <v>AllSLAP_PGZPSwell Energy, IncNo</v>
      </c>
      <c r="Q57" t="s">
        <v>61</v>
      </c>
      <c r="R57" t="s">
        <v>284</v>
      </c>
      <c r="S57" t="s">
        <v>316</v>
      </c>
      <c r="T57" t="s">
        <v>97</v>
      </c>
      <c r="U57" t="s">
        <v>283</v>
      </c>
    </row>
    <row r="60" spans="3:21" x14ac:dyDescent="0.25">
      <c r="C60" s="8"/>
    </row>
    <row r="61" spans="3:21" x14ac:dyDescent="0.25">
      <c r="C61" s="8"/>
    </row>
    <row r="62" spans="3:21" x14ac:dyDescent="0.25">
      <c r="C62" s="8"/>
    </row>
    <row r="63" spans="3:21" x14ac:dyDescent="0.25">
      <c r="C63" s="8"/>
    </row>
    <row r="64" spans="3:21" x14ac:dyDescent="0.25">
      <c r="C64" s="8"/>
    </row>
    <row r="65" spans="3:3" x14ac:dyDescent="0.25">
      <c r="C65" s="8"/>
    </row>
    <row r="66" spans="3:3" x14ac:dyDescent="0.25">
      <c r="C66" s="8"/>
    </row>
    <row r="67" spans="3:3" x14ac:dyDescent="0.25">
      <c r="C67" s="8"/>
    </row>
    <row r="68" spans="3:3" x14ac:dyDescent="0.25">
      <c r="C68" s="8"/>
    </row>
    <row r="69" spans="3:3" x14ac:dyDescent="0.25">
      <c r="C69" s="8"/>
    </row>
    <row r="70" spans="3:3" x14ac:dyDescent="0.25">
      <c r="C70" s="8"/>
    </row>
  </sheetData>
  <sortState xmlns:xlrd2="http://schemas.microsoft.com/office/spreadsheetml/2017/richdata2" ref="N10:N23">
    <sortCondition ref="N10:N23"/>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filterMode="1">
    <tabColor theme="1"/>
  </sheetPr>
  <dimension ref="A1:DR6411"/>
  <sheetViews>
    <sheetView zoomScale="70" zoomScaleNormal="70" workbookViewId="0">
      <selection activeCell="C22" sqref="C22"/>
    </sheetView>
  </sheetViews>
  <sheetFormatPr defaultRowHeight="15" x14ac:dyDescent="0.25"/>
  <cols>
    <col min="1" max="1" width="106.7109375" bestFit="1" customWidth="1"/>
    <col min="2" max="2" width="15.28515625" bestFit="1" customWidth="1"/>
    <col min="3" max="3" width="52" bestFit="1" customWidth="1"/>
    <col min="4" max="4" width="20.5703125" bestFit="1" customWidth="1"/>
    <col min="5" max="5" width="14" bestFit="1" customWidth="1"/>
    <col min="6" max="6" width="31.7109375" bestFit="1" customWidth="1"/>
    <col min="7" max="7" width="37.140625" bestFit="1" customWidth="1"/>
    <col min="8" max="8" width="12" bestFit="1" customWidth="1"/>
    <col min="9" max="9" width="12.85546875" bestFit="1" customWidth="1"/>
    <col min="10" max="10" width="18.85546875" bestFit="1" customWidth="1"/>
    <col min="11" max="11" width="39.140625" bestFit="1" customWidth="1"/>
    <col min="12" max="12" width="11.5703125" style="18" bestFit="1" customWidth="1"/>
    <col min="13" max="13" width="15.28515625" style="50" bestFit="1" customWidth="1"/>
    <col min="14" max="14" width="12.5703125" bestFit="1" customWidth="1"/>
    <col min="15" max="15" width="17.7109375" bestFit="1" customWidth="1"/>
    <col min="16" max="16" width="14.85546875" bestFit="1" customWidth="1"/>
    <col min="17" max="17" width="15.28515625" bestFit="1" customWidth="1"/>
    <col min="18" max="18" width="14.28515625" bestFit="1" customWidth="1"/>
    <col min="19" max="19" width="16" bestFit="1" customWidth="1"/>
    <col min="20" max="20" width="13.85546875" bestFit="1" customWidth="1"/>
    <col min="21" max="21" width="15.7109375" bestFit="1" customWidth="1"/>
    <col min="22" max="22" width="10.7109375" style="24" bestFit="1" customWidth="1"/>
    <col min="23" max="40" width="12.42578125" bestFit="1" customWidth="1"/>
    <col min="41" max="42" width="13.5703125" bestFit="1" customWidth="1"/>
    <col min="43" max="70" width="12.42578125" bestFit="1" customWidth="1"/>
    <col min="71" max="94" width="13.42578125" bestFit="1" customWidth="1"/>
    <col min="95" max="95" width="14" bestFit="1" customWidth="1"/>
    <col min="96" max="103" width="14.42578125" bestFit="1" customWidth="1"/>
    <col min="104" max="104" width="15.28515625" bestFit="1" customWidth="1"/>
    <col min="105" max="105" width="14.85546875" bestFit="1" customWidth="1"/>
    <col min="106" max="113" width="15.28515625" bestFit="1" customWidth="1"/>
    <col min="114" max="114" width="15.7109375" bestFit="1" customWidth="1"/>
    <col min="115" max="115" width="15.28515625" bestFit="1" customWidth="1"/>
    <col min="116" max="118" width="15.7109375" bestFit="1" customWidth="1"/>
    <col min="119" max="119" width="12.5703125" bestFit="1" customWidth="1"/>
    <col min="120" max="120" width="12.140625" bestFit="1" customWidth="1"/>
    <col min="121" max="121" width="25" bestFit="1" customWidth="1"/>
    <col min="122" max="122" width="15" customWidth="1"/>
  </cols>
  <sheetData>
    <row r="1" spans="1:120" x14ac:dyDescent="0.25">
      <c r="A1" t="s">
        <v>109</v>
      </c>
      <c r="B1" t="s">
        <v>60</v>
      </c>
      <c r="C1" t="s">
        <v>191</v>
      </c>
      <c r="D1" t="s">
        <v>169</v>
      </c>
      <c r="E1" t="s">
        <v>305</v>
      </c>
      <c r="F1" t="s">
        <v>170</v>
      </c>
      <c r="G1" t="s">
        <v>171</v>
      </c>
      <c r="H1" t="s">
        <v>172</v>
      </c>
      <c r="I1" t="s">
        <v>173</v>
      </c>
      <c r="J1" t="s">
        <v>174</v>
      </c>
      <c r="K1" t="s">
        <v>51</v>
      </c>
      <c r="L1" s="18" t="s">
        <v>175</v>
      </c>
      <c r="M1" s="50" t="s">
        <v>176</v>
      </c>
      <c r="N1" t="s">
        <v>177</v>
      </c>
      <c r="O1" t="s">
        <v>256</v>
      </c>
      <c r="P1" t="s">
        <v>178</v>
      </c>
      <c r="Q1" t="s">
        <v>227</v>
      </c>
      <c r="R1" t="s">
        <v>192</v>
      </c>
      <c r="S1" t="s">
        <v>164</v>
      </c>
      <c r="T1" t="s">
        <v>179</v>
      </c>
      <c r="U1" t="s">
        <v>165</v>
      </c>
      <c r="V1" s="24" t="s">
        <v>163</v>
      </c>
      <c r="W1" t="s">
        <v>5</v>
      </c>
      <c r="X1" t="s">
        <v>6</v>
      </c>
      <c r="Y1" t="s">
        <v>7</v>
      </c>
      <c r="Z1" t="s">
        <v>8</v>
      </c>
      <c r="AA1" t="s">
        <v>9</v>
      </c>
      <c r="AB1" t="s">
        <v>10</v>
      </c>
      <c r="AC1" t="s">
        <v>11</v>
      </c>
      <c r="AD1" t="s">
        <v>12</v>
      </c>
      <c r="AE1" t="s">
        <v>13</v>
      </c>
      <c r="AF1" t="s">
        <v>14</v>
      </c>
      <c r="AG1" t="s">
        <v>15</v>
      </c>
      <c r="AH1" t="s">
        <v>16</v>
      </c>
      <c r="AI1" t="s">
        <v>17</v>
      </c>
      <c r="AJ1" t="s">
        <v>18</v>
      </c>
      <c r="AK1" t="s">
        <v>19</v>
      </c>
      <c r="AL1" t="s">
        <v>20</v>
      </c>
      <c r="AM1" t="s">
        <v>21</v>
      </c>
      <c r="AN1" t="s">
        <v>22</v>
      </c>
      <c r="AO1" t="s">
        <v>23</v>
      </c>
      <c r="AP1" t="s">
        <v>24</v>
      </c>
      <c r="AQ1" t="s">
        <v>25</v>
      </c>
      <c r="AR1" t="s">
        <v>26</v>
      </c>
      <c r="AS1" t="s">
        <v>27</v>
      </c>
      <c r="AT1" t="s">
        <v>28</v>
      </c>
      <c r="AU1" t="s">
        <v>73</v>
      </c>
      <c r="AV1" t="s">
        <v>74</v>
      </c>
      <c r="AW1" t="s">
        <v>75</v>
      </c>
      <c r="AX1" t="s">
        <v>76</v>
      </c>
      <c r="AY1" t="s">
        <v>77</v>
      </c>
      <c r="AZ1" t="s">
        <v>78</v>
      </c>
      <c r="BA1" t="s">
        <v>79</v>
      </c>
      <c r="BB1" t="s">
        <v>80</v>
      </c>
      <c r="BC1" t="s">
        <v>81</v>
      </c>
      <c r="BD1" t="s">
        <v>82</v>
      </c>
      <c r="BE1" t="s">
        <v>83</v>
      </c>
      <c r="BF1" t="s">
        <v>84</v>
      </c>
      <c r="BG1" t="s">
        <v>85</v>
      </c>
      <c r="BH1" t="s">
        <v>86</v>
      </c>
      <c r="BI1" t="s">
        <v>87</v>
      </c>
      <c r="BJ1" t="s">
        <v>88</v>
      </c>
      <c r="BK1" t="s">
        <v>89</v>
      </c>
      <c r="BL1" t="s">
        <v>90</v>
      </c>
      <c r="BM1" t="s">
        <v>91</v>
      </c>
      <c r="BN1" t="s">
        <v>92</v>
      </c>
      <c r="BO1" t="s">
        <v>93</v>
      </c>
      <c r="BP1" t="s">
        <v>94</v>
      </c>
      <c r="BQ1" t="s">
        <v>95</v>
      </c>
      <c r="BR1" t="s">
        <v>96</v>
      </c>
      <c r="BS1" t="s">
        <v>115</v>
      </c>
      <c r="BT1" t="s">
        <v>116</v>
      </c>
      <c r="BU1" t="s">
        <v>117</v>
      </c>
      <c r="BV1" t="s">
        <v>118</v>
      </c>
      <c r="BW1" t="s">
        <v>119</v>
      </c>
      <c r="BX1" t="s">
        <v>120</v>
      </c>
      <c r="BY1" t="s">
        <v>121</v>
      </c>
      <c r="BZ1" t="s">
        <v>122</v>
      </c>
      <c r="CA1" t="s">
        <v>123</v>
      </c>
      <c r="CB1" t="s">
        <v>124</v>
      </c>
      <c r="CC1" t="s">
        <v>125</v>
      </c>
      <c r="CD1" t="s">
        <v>126</v>
      </c>
      <c r="CE1" t="s">
        <v>127</v>
      </c>
      <c r="CF1" t="s">
        <v>128</v>
      </c>
      <c r="CG1" t="s">
        <v>129</v>
      </c>
      <c r="CH1" t="s">
        <v>130</v>
      </c>
      <c r="CI1" t="s">
        <v>131</v>
      </c>
      <c r="CJ1" t="s">
        <v>132</v>
      </c>
      <c r="CK1" t="s">
        <v>133</v>
      </c>
      <c r="CL1" t="s">
        <v>134</v>
      </c>
      <c r="CM1" t="s">
        <v>135</v>
      </c>
      <c r="CN1" t="s">
        <v>136</v>
      </c>
      <c r="CO1" t="s">
        <v>137</v>
      </c>
      <c r="CP1" t="s">
        <v>138</v>
      </c>
      <c r="CQ1" t="s">
        <v>139</v>
      </c>
      <c r="CR1" t="s">
        <v>140</v>
      </c>
      <c r="CS1" t="s">
        <v>141</v>
      </c>
      <c r="CT1" t="s">
        <v>142</v>
      </c>
      <c r="CU1" t="s">
        <v>143</v>
      </c>
      <c r="CV1" t="s">
        <v>144</v>
      </c>
      <c r="CW1" t="s">
        <v>145</v>
      </c>
      <c r="CX1" t="s">
        <v>146</v>
      </c>
      <c r="CY1" t="s">
        <v>147</v>
      </c>
      <c r="CZ1" t="s">
        <v>148</v>
      </c>
      <c r="DA1" t="s">
        <v>149</v>
      </c>
      <c r="DB1" t="s">
        <v>150</v>
      </c>
      <c r="DC1" t="s">
        <v>151</v>
      </c>
      <c r="DD1" t="s">
        <v>152</v>
      </c>
      <c r="DE1" t="s">
        <v>153</v>
      </c>
      <c r="DF1" t="s">
        <v>154</v>
      </c>
      <c r="DG1" t="s">
        <v>155</v>
      </c>
      <c r="DH1" t="s">
        <v>156</v>
      </c>
      <c r="DI1" t="s">
        <v>157</v>
      </c>
      <c r="DJ1" t="s">
        <v>158</v>
      </c>
      <c r="DK1" t="s">
        <v>159</v>
      </c>
      <c r="DL1" t="s">
        <v>160</v>
      </c>
      <c r="DM1" t="s">
        <v>161</v>
      </c>
      <c r="DN1" t="s">
        <v>162</v>
      </c>
      <c r="DO1" t="s">
        <v>195</v>
      </c>
      <c r="DP1" t="s">
        <v>196</v>
      </c>
    </row>
    <row r="2" spans="1:120" hidden="1" x14ac:dyDescent="0.25">
      <c r="B2" t="s">
        <v>60</v>
      </c>
      <c r="C2" t="s">
        <v>191</v>
      </c>
      <c r="D2" t="s">
        <v>169</v>
      </c>
      <c r="E2" t="s">
        <v>276</v>
      </c>
      <c r="F2" t="s">
        <v>170</v>
      </c>
      <c r="G2" t="s">
        <v>171</v>
      </c>
      <c r="H2" t="s">
        <v>172</v>
      </c>
      <c r="I2" t="s">
        <v>173</v>
      </c>
      <c r="J2" t="s">
        <v>174</v>
      </c>
      <c r="K2" t="s">
        <v>51</v>
      </c>
      <c r="L2" s="18" t="s">
        <v>175</v>
      </c>
      <c r="M2" t="s">
        <v>176</v>
      </c>
      <c r="N2" t="s">
        <v>177</v>
      </c>
      <c r="O2" t="s">
        <v>256</v>
      </c>
      <c r="P2" t="s">
        <v>178</v>
      </c>
      <c r="Q2" t="s">
        <v>227</v>
      </c>
      <c r="R2" t="s">
        <v>192</v>
      </c>
      <c r="S2" t="s">
        <v>164</v>
      </c>
      <c r="T2" t="s">
        <v>179</v>
      </c>
      <c r="U2" t="s">
        <v>165</v>
      </c>
      <c r="V2" t="s">
        <v>163</v>
      </c>
      <c r="W2" t="s">
        <v>232</v>
      </c>
      <c r="X2" t="s">
        <v>233</v>
      </c>
      <c r="Y2" t="s">
        <v>234</v>
      </c>
      <c r="Z2" t="s">
        <v>235</v>
      </c>
      <c r="AA2" t="s">
        <v>236</v>
      </c>
      <c r="AB2" t="s">
        <v>237</v>
      </c>
      <c r="AC2" t="s">
        <v>238</v>
      </c>
      <c r="AD2" t="s">
        <v>239</v>
      </c>
      <c r="AE2" t="s">
        <v>240</v>
      </c>
      <c r="AF2" t="s">
        <v>241</v>
      </c>
      <c r="AG2" t="s">
        <v>242</v>
      </c>
      <c r="AH2" t="s">
        <v>243</v>
      </c>
      <c r="AI2" t="s">
        <v>244</v>
      </c>
      <c r="AJ2" t="s">
        <v>245</v>
      </c>
      <c r="AK2" t="s">
        <v>246</v>
      </c>
      <c r="AL2" t="s">
        <v>247</v>
      </c>
      <c r="AM2" t="s">
        <v>248</v>
      </c>
      <c r="AN2" t="s">
        <v>249</v>
      </c>
      <c r="AO2" t="s">
        <v>250</v>
      </c>
      <c r="AP2" t="s">
        <v>251</v>
      </c>
      <c r="AQ2" t="s">
        <v>252</v>
      </c>
      <c r="AR2" t="s">
        <v>253</v>
      </c>
      <c r="AS2" t="s">
        <v>254</v>
      </c>
      <c r="AT2" t="s">
        <v>255</v>
      </c>
      <c r="AU2" t="s">
        <v>73</v>
      </c>
      <c r="AV2" t="s">
        <v>74</v>
      </c>
      <c r="AW2" t="s">
        <v>75</v>
      </c>
      <c r="AX2" t="s">
        <v>76</v>
      </c>
      <c r="AY2" t="s">
        <v>77</v>
      </c>
      <c r="AZ2" t="s">
        <v>78</v>
      </c>
      <c r="BA2" t="s">
        <v>79</v>
      </c>
      <c r="BB2" t="s">
        <v>80</v>
      </c>
      <c r="BC2" t="s">
        <v>81</v>
      </c>
      <c r="BD2" t="s">
        <v>82</v>
      </c>
      <c r="BE2" t="s">
        <v>83</v>
      </c>
      <c r="BF2" t="s">
        <v>84</v>
      </c>
      <c r="BG2" t="s">
        <v>85</v>
      </c>
      <c r="BH2" t="s">
        <v>86</v>
      </c>
      <c r="BI2" t="s">
        <v>87</v>
      </c>
      <c r="BJ2" t="s">
        <v>88</v>
      </c>
      <c r="BK2" t="s">
        <v>89</v>
      </c>
      <c r="BL2" t="s">
        <v>90</v>
      </c>
      <c r="BM2" t="s">
        <v>91</v>
      </c>
      <c r="BN2" t="s">
        <v>92</v>
      </c>
      <c r="BO2" t="s">
        <v>93</v>
      </c>
      <c r="BP2" t="s">
        <v>94</v>
      </c>
      <c r="BQ2" t="s">
        <v>95</v>
      </c>
      <c r="BR2" t="s">
        <v>96</v>
      </c>
      <c r="BS2" t="s">
        <v>115</v>
      </c>
      <c r="BT2" t="s">
        <v>116</v>
      </c>
      <c r="BU2" t="s">
        <v>117</v>
      </c>
      <c r="BV2" t="s">
        <v>118</v>
      </c>
      <c r="BW2" t="s">
        <v>119</v>
      </c>
      <c r="BX2" t="s">
        <v>120</v>
      </c>
      <c r="BY2" t="s">
        <v>121</v>
      </c>
      <c r="BZ2" t="s">
        <v>122</v>
      </c>
      <c r="CA2" t="s">
        <v>123</v>
      </c>
      <c r="CB2" t="s">
        <v>124</v>
      </c>
      <c r="CC2" t="s">
        <v>125</v>
      </c>
      <c r="CD2" t="s">
        <v>126</v>
      </c>
      <c r="CE2" t="s">
        <v>127</v>
      </c>
      <c r="CF2" t="s">
        <v>128</v>
      </c>
      <c r="CG2" t="s">
        <v>129</v>
      </c>
      <c r="CH2" t="s">
        <v>130</v>
      </c>
      <c r="CI2" t="s">
        <v>131</v>
      </c>
      <c r="CJ2" t="s">
        <v>132</v>
      </c>
      <c r="CK2" t="s">
        <v>133</v>
      </c>
      <c r="CL2" t="s">
        <v>134</v>
      </c>
      <c r="CM2" t="s">
        <v>135</v>
      </c>
      <c r="CN2" t="s">
        <v>136</v>
      </c>
      <c r="CO2" t="s">
        <v>137</v>
      </c>
      <c r="CP2" t="s">
        <v>138</v>
      </c>
      <c r="CQ2" t="s">
        <v>139</v>
      </c>
      <c r="CR2" t="s">
        <v>140</v>
      </c>
      <c r="CS2" t="s">
        <v>141</v>
      </c>
      <c r="CT2" t="s">
        <v>142</v>
      </c>
      <c r="CU2" t="s">
        <v>143</v>
      </c>
      <c r="CV2" t="s">
        <v>144</v>
      </c>
      <c r="CW2" t="s">
        <v>145</v>
      </c>
      <c r="CX2" t="s">
        <v>146</v>
      </c>
      <c r="CY2" t="s">
        <v>147</v>
      </c>
      <c r="CZ2" t="s">
        <v>148</v>
      </c>
      <c r="DA2" t="s">
        <v>149</v>
      </c>
      <c r="DB2" t="s">
        <v>150</v>
      </c>
      <c r="DC2" t="s">
        <v>151</v>
      </c>
      <c r="DD2" t="s">
        <v>152</v>
      </c>
      <c r="DE2" t="s">
        <v>153</v>
      </c>
      <c r="DF2" t="s">
        <v>154</v>
      </c>
      <c r="DG2" t="s">
        <v>155</v>
      </c>
      <c r="DH2" t="s">
        <v>156</v>
      </c>
      <c r="DI2" t="s">
        <v>157</v>
      </c>
      <c r="DJ2" t="s">
        <v>158</v>
      </c>
      <c r="DK2" t="s">
        <v>159</v>
      </c>
      <c r="DL2" t="s">
        <v>160</v>
      </c>
      <c r="DM2" t="s">
        <v>161</v>
      </c>
      <c r="DN2" t="s">
        <v>162</v>
      </c>
      <c r="DO2" t="s">
        <v>195</v>
      </c>
      <c r="DP2" t="s">
        <v>196</v>
      </c>
    </row>
    <row r="3" spans="1:120" hidden="1" x14ac:dyDescent="0.25">
      <c r="A3" t="str">
        <f>C3&amp;"_"&amp;K3&amp;"_"&amp;IF(L3="",O3,L3&amp;IF(LEFT(K3,3)="All","",IF(R3=1,"_Combined","_"&amp;M3&amp;"-"&amp;N3)))</f>
        <v>Size_Grp-200 kW and above_All CBP_44364</v>
      </c>
      <c r="B3" t="s">
        <v>62</v>
      </c>
      <c r="C3" t="s">
        <v>207</v>
      </c>
      <c r="D3" t="s">
        <v>61</v>
      </c>
      <c r="E3" t="s">
        <v>61</v>
      </c>
      <c r="F3" t="s">
        <v>61</v>
      </c>
      <c r="G3" t="s">
        <v>61</v>
      </c>
      <c r="H3" t="s">
        <v>61</v>
      </c>
      <c r="I3" t="s">
        <v>61</v>
      </c>
      <c r="J3" t="s">
        <v>102</v>
      </c>
      <c r="K3" t="s">
        <v>197</v>
      </c>
      <c r="L3" s="18">
        <v>44364</v>
      </c>
      <c r="M3">
        <v>19</v>
      </c>
      <c r="N3">
        <v>20</v>
      </c>
      <c r="O3" t="s">
        <v>258</v>
      </c>
      <c r="P3">
        <v>103</v>
      </c>
      <c r="Q3">
        <v>102</v>
      </c>
      <c r="R3">
        <v>1</v>
      </c>
      <c r="S3">
        <v>0</v>
      </c>
      <c r="T3">
        <v>0</v>
      </c>
      <c r="U3">
        <v>0</v>
      </c>
      <c r="V3">
        <v>0</v>
      </c>
      <c r="W3">
        <v>41053.017</v>
      </c>
      <c r="X3">
        <v>38185.040000000001</v>
      </c>
      <c r="Y3">
        <v>37548.337</v>
      </c>
      <c r="Z3">
        <v>37728.264999999999</v>
      </c>
      <c r="AA3">
        <v>38777.523999999998</v>
      </c>
      <c r="AB3">
        <v>40011.680999999997</v>
      </c>
      <c r="AC3">
        <v>43151.527999999998</v>
      </c>
      <c r="AD3">
        <v>43036.08</v>
      </c>
      <c r="AE3">
        <v>43976.75</v>
      </c>
      <c r="AF3">
        <v>43772.396999999997</v>
      </c>
      <c r="AG3">
        <v>43542.584999999999</v>
      </c>
      <c r="AH3">
        <v>46645.716</v>
      </c>
      <c r="AI3">
        <v>47370.61</v>
      </c>
      <c r="AJ3">
        <v>46533.195</v>
      </c>
      <c r="AK3">
        <v>46379.711000000003</v>
      </c>
      <c r="AL3">
        <v>47283.455000000002</v>
      </c>
      <c r="AM3">
        <v>47505.47</v>
      </c>
      <c r="AN3">
        <v>38418.175999999999</v>
      </c>
      <c r="AO3">
        <v>28682.738000000001</v>
      </c>
      <c r="AP3">
        <v>28558.428</v>
      </c>
      <c r="AQ3">
        <v>38329.4</v>
      </c>
      <c r="AR3">
        <v>42597.002999999997</v>
      </c>
      <c r="AS3">
        <v>42685.017</v>
      </c>
      <c r="AT3">
        <v>41507.938999999998</v>
      </c>
      <c r="AU3">
        <v>77.891906000000006</v>
      </c>
      <c r="AV3">
        <v>74.602998999999997</v>
      </c>
      <c r="AW3">
        <v>72.608046000000002</v>
      </c>
      <c r="AX3">
        <v>70.858022000000005</v>
      </c>
      <c r="AY3">
        <v>69.284389000000004</v>
      </c>
      <c r="AZ3">
        <v>68.068634000000003</v>
      </c>
      <c r="BA3">
        <v>67.681389999999993</v>
      </c>
      <c r="BB3">
        <v>70.244928999999999</v>
      </c>
      <c r="BC3">
        <v>74.813563000000002</v>
      </c>
      <c r="BD3">
        <v>80.166538000000003</v>
      </c>
      <c r="BE3">
        <v>84.798856000000001</v>
      </c>
      <c r="BF3">
        <v>89.176294999999996</v>
      </c>
      <c r="BG3">
        <v>92.048832000000004</v>
      </c>
      <c r="BH3">
        <v>94.181004999999999</v>
      </c>
      <c r="BI3">
        <v>96.421080000000003</v>
      </c>
      <c r="BJ3">
        <v>97.528790000000001</v>
      </c>
      <c r="BK3">
        <v>98.239497999999998</v>
      </c>
      <c r="BL3">
        <v>98.121744000000007</v>
      </c>
      <c r="BM3">
        <v>96.896088000000006</v>
      </c>
      <c r="BN3">
        <v>94.753772999999995</v>
      </c>
      <c r="BO3">
        <v>91.263626000000002</v>
      </c>
      <c r="BP3">
        <v>87.156060999999994</v>
      </c>
      <c r="BQ3">
        <v>84.195424000000003</v>
      </c>
      <c r="BR3">
        <v>81.842641999999998</v>
      </c>
      <c r="BS3">
        <v>-2065.8850000000002</v>
      </c>
      <c r="BT3">
        <v>2005.6220000000001</v>
      </c>
      <c r="BU3">
        <v>1648.307</v>
      </c>
      <c r="BV3">
        <v>1217.201</v>
      </c>
      <c r="BW3">
        <v>514.2867</v>
      </c>
      <c r="BX3">
        <v>432.59980000000002</v>
      </c>
      <c r="BY3">
        <v>-428.1952</v>
      </c>
      <c r="BZ3">
        <v>326.8768</v>
      </c>
      <c r="CA3">
        <v>-573.36149999999998</v>
      </c>
      <c r="CB3">
        <v>-512.94129999999996</v>
      </c>
      <c r="CC3">
        <v>704.05200000000002</v>
      </c>
      <c r="CD3">
        <v>-494.82619999999997</v>
      </c>
      <c r="CE3">
        <v>-44.811390000000003</v>
      </c>
      <c r="CF3">
        <v>926.26179999999999</v>
      </c>
      <c r="CG3">
        <v>759.43889999999999</v>
      </c>
      <c r="CH3">
        <v>-572.38919999999996</v>
      </c>
      <c r="CI3">
        <v>-469.7235</v>
      </c>
      <c r="CJ3">
        <v>9352.1260000000002</v>
      </c>
      <c r="CK3">
        <v>20449.310000000001</v>
      </c>
      <c r="CL3">
        <v>21397.05</v>
      </c>
      <c r="CM3">
        <v>9239.6980000000003</v>
      </c>
      <c r="CN3">
        <v>2399.2849999999999</v>
      </c>
      <c r="CO3">
        <v>958.81039999999996</v>
      </c>
      <c r="CP3">
        <v>749.99199999999996</v>
      </c>
      <c r="CQ3">
        <v>175216.7</v>
      </c>
      <c r="CR3">
        <v>79577.77</v>
      </c>
      <c r="CS3">
        <v>70349.600000000006</v>
      </c>
      <c r="CT3">
        <v>69479.44</v>
      </c>
      <c r="CU3">
        <v>54719.94</v>
      </c>
      <c r="CV3">
        <v>43925.17</v>
      </c>
      <c r="CW3">
        <v>31416.32</v>
      </c>
      <c r="CX3">
        <v>27239.64</v>
      </c>
      <c r="CY3">
        <v>48396.08</v>
      </c>
      <c r="CZ3">
        <v>56496.41</v>
      </c>
      <c r="DA3">
        <v>86462.89</v>
      </c>
      <c r="DB3">
        <v>102198</v>
      </c>
      <c r="DC3">
        <v>100866.1</v>
      </c>
      <c r="DD3">
        <v>107033.5</v>
      </c>
      <c r="DE3">
        <v>114424.6</v>
      </c>
      <c r="DF3">
        <v>116894.9</v>
      </c>
      <c r="DG3">
        <v>116536.6</v>
      </c>
      <c r="DH3">
        <v>143323.6</v>
      </c>
      <c r="DI3">
        <v>148806</v>
      </c>
      <c r="DJ3">
        <v>140442.20000000001</v>
      </c>
      <c r="DK3">
        <v>149355.29999999999</v>
      </c>
      <c r="DL3">
        <v>118244.4</v>
      </c>
      <c r="DM3">
        <v>120883</v>
      </c>
      <c r="DN3">
        <v>126307.1</v>
      </c>
      <c r="DO3">
        <v>19</v>
      </c>
      <c r="DP3">
        <v>21</v>
      </c>
    </row>
    <row r="4" spans="1:120" x14ac:dyDescent="0.25">
      <c r="A4" t="str">
        <f t="shared" ref="A4:A67" si="0">C4&amp;"_"&amp;K4&amp;"_"&amp;IF(L4="",O4,L4&amp;IF(LEFT(K4,3)="All","",IF(R4=1,"_Combined","_"&amp;M4&amp;"-"&amp;N4)))</f>
        <v>AutoDR-Yes_All Elect_44364</v>
      </c>
      <c r="B4" t="s">
        <v>62</v>
      </c>
      <c r="C4" t="s">
        <v>322</v>
      </c>
      <c r="D4" t="s">
        <v>61</v>
      </c>
      <c r="E4" t="s">
        <v>61</v>
      </c>
      <c r="F4" t="s">
        <v>61</v>
      </c>
      <c r="G4" t="s">
        <v>61</v>
      </c>
      <c r="H4" t="s">
        <v>98</v>
      </c>
      <c r="I4" t="s">
        <v>61</v>
      </c>
      <c r="J4" t="s">
        <v>61</v>
      </c>
      <c r="K4" t="s">
        <v>190</v>
      </c>
      <c r="L4" s="18">
        <v>44364</v>
      </c>
      <c r="M4">
        <v>19</v>
      </c>
      <c r="N4">
        <v>20</v>
      </c>
      <c r="O4" t="s">
        <v>258</v>
      </c>
      <c r="P4">
        <v>40</v>
      </c>
      <c r="Q4">
        <v>40</v>
      </c>
      <c r="R4">
        <v>1</v>
      </c>
      <c r="S4">
        <v>0</v>
      </c>
      <c r="T4">
        <v>0</v>
      </c>
      <c r="U4">
        <v>0</v>
      </c>
      <c r="V4">
        <v>0</v>
      </c>
      <c r="W4">
        <v>3010.3915000000002</v>
      </c>
      <c r="X4">
        <v>3036.0839999999998</v>
      </c>
      <c r="Y4">
        <v>2730.5954999999999</v>
      </c>
      <c r="Z4">
        <v>2507.4715000000001</v>
      </c>
      <c r="AA4">
        <v>2891.0535</v>
      </c>
      <c r="AB4">
        <v>3156.97</v>
      </c>
      <c r="AC4">
        <v>3655.1660000000002</v>
      </c>
      <c r="AD4">
        <v>2856.0745000000002</v>
      </c>
      <c r="AE4">
        <v>3314.9495000000002</v>
      </c>
      <c r="AF4">
        <v>3134.2890000000002</v>
      </c>
      <c r="AG4">
        <v>3720.9164999999998</v>
      </c>
      <c r="AH4">
        <v>4007.5045</v>
      </c>
      <c r="AI4">
        <v>4192.3154999999997</v>
      </c>
      <c r="AJ4">
        <v>4416.7370000000001</v>
      </c>
      <c r="AK4">
        <v>4779.7115000000003</v>
      </c>
      <c r="AL4">
        <v>4572.9105</v>
      </c>
      <c r="AM4">
        <v>4761.4560000000001</v>
      </c>
      <c r="AN4">
        <v>4343.5535</v>
      </c>
      <c r="AO4">
        <v>3345.2725</v>
      </c>
      <c r="AP4">
        <v>4046.6680000000001</v>
      </c>
      <c r="AQ4">
        <v>5455.4054999999998</v>
      </c>
      <c r="AR4">
        <v>5765.5010000000002</v>
      </c>
      <c r="AS4">
        <v>5659.9314999999997</v>
      </c>
      <c r="AT4">
        <v>5203.3140000000003</v>
      </c>
      <c r="AU4">
        <v>72.924999999999997</v>
      </c>
      <c r="AV4">
        <v>69.924999999999997</v>
      </c>
      <c r="AW4">
        <v>68.25</v>
      </c>
      <c r="AX4">
        <v>66.862499999999997</v>
      </c>
      <c r="AY4">
        <v>65.55</v>
      </c>
      <c r="AZ4">
        <v>64.637500000000003</v>
      </c>
      <c r="BA4">
        <v>64.4375</v>
      </c>
      <c r="BB4">
        <v>67.762500000000003</v>
      </c>
      <c r="BC4">
        <v>72.924999999999997</v>
      </c>
      <c r="BD4">
        <v>78.162499999999994</v>
      </c>
      <c r="BE4">
        <v>83.2</v>
      </c>
      <c r="BF4">
        <v>87.962500000000006</v>
      </c>
      <c r="BG4">
        <v>90.95</v>
      </c>
      <c r="BH4">
        <v>93.625</v>
      </c>
      <c r="BI4">
        <v>96.0625</v>
      </c>
      <c r="BJ4">
        <v>97.512500000000003</v>
      </c>
      <c r="BK4">
        <v>97.512500000000003</v>
      </c>
      <c r="BL4">
        <v>96.5625</v>
      </c>
      <c r="BM4">
        <v>94.537499999999994</v>
      </c>
      <c r="BN4">
        <v>91.875</v>
      </c>
      <c r="BO4">
        <v>86.662499999999994</v>
      </c>
      <c r="BP4">
        <v>81.625</v>
      </c>
      <c r="BQ4">
        <v>78.362499999999997</v>
      </c>
      <c r="BR4">
        <v>76.4375</v>
      </c>
      <c r="BS4">
        <v>28.602650000000001</v>
      </c>
      <c r="BT4">
        <v>76.537099999999995</v>
      </c>
      <c r="BU4">
        <v>89.854749999999996</v>
      </c>
      <c r="BV4">
        <v>308.05860000000001</v>
      </c>
      <c r="BW4">
        <v>109.3982</v>
      </c>
      <c r="BX4">
        <v>16.924479999999999</v>
      </c>
      <c r="BY4">
        <v>-24.922270000000001</v>
      </c>
      <c r="BZ4">
        <v>148.04920000000001</v>
      </c>
      <c r="CA4">
        <v>-482.5813</v>
      </c>
      <c r="CB4">
        <v>163.0317</v>
      </c>
      <c r="CC4">
        <v>-44.462310000000002</v>
      </c>
      <c r="CD4">
        <v>-117.0029</v>
      </c>
      <c r="CE4">
        <v>68.374589999999998</v>
      </c>
      <c r="CF4">
        <v>-39.599559999999997</v>
      </c>
      <c r="CG4">
        <v>-214.22329999999999</v>
      </c>
      <c r="CH4">
        <v>-238.80019999999999</v>
      </c>
      <c r="CI4">
        <v>-296.10730000000001</v>
      </c>
      <c r="CJ4">
        <v>213.88120000000001</v>
      </c>
      <c r="CK4">
        <v>1692.489</v>
      </c>
      <c r="CL4">
        <v>1956.501</v>
      </c>
      <c r="CM4">
        <v>573.11980000000005</v>
      </c>
      <c r="CN4">
        <v>-62.261830000000003</v>
      </c>
      <c r="CO4">
        <v>-384.43270000000001</v>
      </c>
      <c r="CP4">
        <v>-604.23310000000004</v>
      </c>
      <c r="CQ4">
        <v>19457.59</v>
      </c>
      <c r="CR4">
        <v>4170.3469999999998</v>
      </c>
      <c r="CS4">
        <v>1106.3820000000001</v>
      </c>
      <c r="CT4">
        <v>1712.933</v>
      </c>
      <c r="CU4">
        <v>2253.7750000000001</v>
      </c>
      <c r="CV4">
        <v>2035.7270000000001</v>
      </c>
      <c r="CW4">
        <v>3007.0149999999999</v>
      </c>
      <c r="CX4">
        <v>2563.7489999999998</v>
      </c>
      <c r="CY4">
        <v>3685.8820000000001</v>
      </c>
      <c r="CZ4">
        <v>3223.1010000000001</v>
      </c>
      <c r="DA4">
        <v>3859.7930000000001</v>
      </c>
      <c r="DB4">
        <v>4526.8829999999998</v>
      </c>
      <c r="DC4">
        <v>5912.4949999999999</v>
      </c>
      <c r="DD4">
        <v>4976.335</v>
      </c>
      <c r="DE4">
        <v>6438.3069999999998</v>
      </c>
      <c r="DF4">
        <v>6385.6589999999997</v>
      </c>
      <c r="DG4">
        <v>8392.3549999999996</v>
      </c>
      <c r="DH4">
        <v>11097.15</v>
      </c>
      <c r="DI4">
        <v>15804.83</v>
      </c>
      <c r="DJ4">
        <v>12758.47</v>
      </c>
      <c r="DK4">
        <v>10290.530000000001</v>
      </c>
      <c r="DL4">
        <v>9005.9130000000005</v>
      </c>
      <c r="DM4">
        <v>11270.26</v>
      </c>
      <c r="DN4">
        <v>14267.55</v>
      </c>
      <c r="DO4">
        <v>19</v>
      </c>
      <c r="DP4">
        <v>21</v>
      </c>
    </row>
    <row r="5" spans="1:120" hidden="1" x14ac:dyDescent="0.25">
      <c r="A5" t="str">
        <f t="shared" si="0"/>
        <v>LCA-Sierra_Elect DA 1-4 (1PM-9PM)_44364_Combined</v>
      </c>
      <c r="B5" t="s">
        <v>62</v>
      </c>
      <c r="C5" t="s">
        <v>206</v>
      </c>
      <c r="D5" t="s">
        <v>34</v>
      </c>
      <c r="E5" t="s">
        <v>61</v>
      </c>
      <c r="F5" t="s">
        <v>61</v>
      </c>
      <c r="G5" t="s">
        <v>61</v>
      </c>
      <c r="H5" t="s">
        <v>61</v>
      </c>
      <c r="I5" t="s">
        <v>61</v>
      </c>
      <c r="J5" t="s">
        <v>61</v>
      </c>
      <c r="K5" t="s">
        <v>203</v>
      </c>
      <c r="L5" s="18">
        <v>44364</v>
      </c>
      <c r="M5">
        <v>19</v>
      </c>
      <c r="N5">
        <v>20</v>
      </c>
      <c r="O5" t="s">
        <v>258</v>
      </c>
      <c r="P5">
        <v>34</v>
      </c>
      <c r="Q5">
        <v>33</v>
      </c>
      <c r="R5">
        <v>1</v>
      </c>
      <c r="S5">
        <v>0</v>
      </c>
      <c r="T5">
        <v>0</v>
      </c>
      <c r="U5">
        <v>1</v>
      </c>
      <c r="V5">
        <v>1</v>
      </c>
      <c r="AU5">
        <v>71.735293999999996</v>
      </c>
      <c r="AV5">
        <v>67.088234999999997</v>
      </c>
      <c r="AW5">
        <v>66.044117999999997</v>
      </c>
      <c r="AX5">
        <v>64.455882000000003</v>
      </c>
      <c r="AY5">
        <v>63.294117999999997</v>
      </c>
      <c r="AZ5">
        <v>62.058824000000001</v>
      </c>
      <c r="BA5">
        <v>61.955882000000003</v>
      </c>
      <c r="BB5">
        <v>66.397058999999999</v>
      </c>
      <c r="BC5">
        <v>72.691175999999999</v>
      </c>
      <c r="BD5">
        <v>79.367647000000005</v>
      </c>
      <c r="BE5">
        <v>85.117647000000005</v>
      </c>
      <c r="BF5">
        <v>89.176471000000006</v>
      </c>
      <c r="BG5">
        <v>92</v>
      </c>
      <c r="BH5">
        <v>94.735293999999996</v>
      </c>
      <c r="BI5">
        <v>97.720588000000006</v>
      </c>
      <c r="BJ5">
        <v>99.441175999999999</v>
      </c>
      <c r="BK5">
        <v>100.60294</v>
      </c>
      <c r="BL5">
        <v>101.44118</v>
      </c>
      <c r="BM5">
        <v>101.22059</v>
      </c>
      <c r="BN5">
        <v>99.117647000000005</v>
      </c>
      <c r="BO5">
        <v>91.838234999999997</v>
      </c>
      <c r="BP5">
        <v>83.955882000000003</v>
      </c>
      <c r="BQ5">
        <v>79.367647000000005</v>
      </c>
      <c r="BR5">
        <v>76.970588000000006</v>
      </c>
      <c r="DO5">
        <v>19</v>
      </c>
      <c r="DP5">
        <v>21</v>
      </c>
    </row>
    <row r="6" spans="1:120" hidden="1" x14ac:dyDescent="0.25">
      <c r="A6" t="str">
        <f t="shared" si="0"/>
        <v>LCA-Greater Bay Area_All CBP_44386</v>
      </c>
      <c r="B6" t="s">
        <v>62</v>
      </c>
      <c r="C6" t="s">
        <v>209</v>
      </c>
      <c r="D6" t="s">
        <v>36</v>
      </c>
      <c r="E6" t="s">
        <v>61</v>
      </c>
      <c r="F6" t="s">
        <v>61</v>
      </c>
      <c r="G6" t="s">
        <v>61</v>
      </c>
      <c r="H6" t="s">
        <v>61</v>
      </c>
      <c r="I6" t="s">
        <v>61</v>
      </c>
      <c r="J6" t="s">
        <v>61</v>
      </c>
      <c r="K6" t="s">
        <v>197</v>
      </c>
      <c r="L6" s="18">
        <v>44386</v>
      </c>
      <c r="M6">
        <v>20</v>
      </c>
      <c r="N6">
        <v>20</v>
      </c>
      <c r="O6" t="s">
        <v>258</v>
      </c>
      <c r="P6">
        <v>133</v>
      </c>
      <c r="Q6">
        <v>131</v>
      </c>
      <c r="R6">
        <v>1</v>
      </c>
      <c r="S6">
        <v>0</v>
      </c>
      <c r="T6">
        <v>0</v>
      </c>
      <c r="U6">
        <v>0</v>
      </c>
      <c r="V6">
        <v>0</v>
      </c>
      <c r="W6">
        <v>6965.4224999999997</v>
      </c>
      <c r="X6">
        <v>7465.2263999999996</v>
      </c>
      <c r="Y6">
        <v>7351.9530999999997</v>
      </c>
      <c r="Z6">
        <v>7361.9105</v>
      </c>
      <c r="AA6">
        <v>7492.9384</v>
      </c>
      <c r="AB6">
        <v>7733.3253000000004</v>
      </c>
      <c r="AC6">
        <v>8732.5542999999998</v>
      </c>
      <c r="AD6">
        <v>9916.6548000000003</v>
      </c>
      <c r="AE6">
        <v>11261.947</v>
      </c>
      <c r="AF6">
        <v>12314.38</v>
      </c>
      <c r="AG6">
        <v>13333.637000000001</v>
      </c>
      <c r="AH6">
        <v>14808.771000000001</v>
      </c>
      <c r="AI6">
        <v>14461.695</v>
      </c>
      <c r="AJ6">
        <v>14907.996999999999</v>
      </c>
      <c r="AK6">
        <v>15145.86</v>
      </c>
      <c r="AL6">
        <v>15324.31</v>
      </c>
      <c r="AM6">
        <v>15445.478999999999</v>
      </c>
      <c r="AN6">
        <v>15609.356</v>
      </c>
      <c r="AO6">
        <v>14842.391</v>
      </c>
      <c r="AP6">
        <v>13350.83</v>
      </c>
      <c r="AQ6">
        <v>12896.659</v>
      </c>
      <c r="AR6">
        <v>11299.262000000001</v>
      </c>
      <c r="AS6">
        <v>8957.1416000000008</v>
      </c>
      <c r="AT6">
        <v>7552.2996000000003</v>
      </c>
      <c r="AU6">
        <v>63.879582999999997</v>
      </c>
      <c r="AV6">
        <v>64.551145000000005</v>
      </c>
      <c r="AW6">
        <v>63.161507999999998</v>
      </c>
      <c r="AX6">
        <v>61.985778000000003</v>
      </c>
      <c r="AY6">
        <v>61.577170000000002</v>
      </c>
      <c r="AZ6">
        <v>61.264119999999998</v>
      </c>
      <c r="BA6">
        <v>61.138136000000003</v>
      </c>
      <c r="BB6">
        <v>63.321851000000002</v>
      </c>
      <c r="BC6">
        <v>67.081569999999999</v>
      </c>
      <c r="BD6">
        <v>70.715073000000004</v>
      </c>
      <c r="BE6">
        <v>74.802879000000004</v>
      </c>
      <c r="BF6">
        <v>78.219239999999999</v>
      </c>
      <c r="BG6">
        <v>81.013784000000001</v>
      </c>
      <c r="BH6">
        <v>83.067697999999993</v>
      </c>
      <c r="BI6">
        <v>84.931194000000005</v>
      </c>
      <c r="BJ6">
        <v>85.507897999999997</v>
      </c>
      <c r="BK6">
        <v>85.630296999999999</v>
      </c>
      <c r="BL6">
        <v>84.752578999999997</v>
      </c>
      <c r="BM6">
        <v>82.141516999999993</v>
      </c>
      <c r="BN6">
        <v>78.328117000000006</v>
      </c>
      <c r="BO6">
        <v>73.571982000000006</v>
      </c>
      <c r="BP6">
        <v>68.830769000000004</v>
      </c>
      <c r="BQ6">
        <v>66.486943999999994</v>
      </c>
      <c r="BR6">
        <v>64.421694000000002</v>
      </c>
      <c r="BS6">
        <v>138.63829999999999</v>
      </c>
      <c r="BT6">
        <v>53.173929999999999</v>
      </c>
      <c r="BU6">
        <v>26.28755</v>
      </c>
      <c r="BV6">
        <v>56.589329999999997</v>
      </c>
      <c r="BW6">
        <v>107.4731</v>
      </c>
      <c r="BX6">
        <v>119.4765</v>
      </c>
      <c r="BY6">
        <v>130.37649999999999</v>
      </c>
      <c r="BZ6">
        <v>-5.4819659999999999</v>
      </c>
      <c r="CA6">
        <v>-144.84710000000001</v>
      </c>
      <c r="CB6">
        <v>-206.86359999999999</v>
      </c>
      <c r="CC6">
        <v>-176.40639999999999</v>
      </c>
      <c r="CD6">
        <v>-357.8938</v>
      </c>
      <c r="CE6">
        <v>-190.7013</v>
      </c>
      <c r="CF6">
        <v>-252.2388</v>
      </c>
      <c r="CG6">
        <v>-356.05689999999998</v>
      </c>
      <c r="CH6">
        <v>-397.91300000000001</v>
      </c>
      <c r="CI6">
        <v>-436.7912</v>
      </c>
      <c r="CJ6">
        <v>-379.71890000000002</v>
      </c>
      <c r="CK6">
        <v>316.24029999999999</v>
      </c>
      <c r="CL6">
        <v>1204.3399999999999</v>
      </c>
      <c r="CM6">
        <v>358.88420000000002</v>
      </c>
      <c r="CN6">
        <v>-107.7478</v>
      </c>
      <c r="CO6">
        <v>-101.0735</v>
      </c>
      <c r="CP6">
        <v>-55.186720000000001</v>
      </c>
      <c r="CQ6">
        <v>8090.7269999999999</v>
      </c>
      <c r="CR6">
        <v>3229.154</v>
      </c>
      <c r="CS6">
        <v>3126.4259999999999</v>
      </c>
      <c r="CT6">
        <v>2512.27</v>
      </c>
      <c r="CU6">
        <v>3365.212</v>
      </c>
      <c r="CV6">
        <v>4255.3879999999999</v>
      </c>
      <c r="CW6">
        <v>2254.7759999999998</v>
      </c>
      <c r="CX6">
        <v>1432.567</v>
      </c>
      <c r="CY6">
        <v>4418.6549999999997</v>
      </c>
      <c r="CZ6">
        <v>6692.723</v>
      </c>
      <c r="DA6">
        <v>11900.69</v>
      </c>
      <c r="DB6">
        <v>16299.78</v>
      </c>
      <c r="DC6">
        <v>18731.939999999999</v>
      </c>
      <c r="DD6">
        <v>23128.6</v>
      </c>
      <c r="DE6">
        <v>30328.44</v>
      </c>
      <c r="DF6">
        <v>37869.980000000003</v>
      </c>
      <c r="DG6">
        <v>37498.14</v>
      </c>
      <c r="DH6">
        <v>31087.4</v>
      </c>
      <c r="DI6">
        <v>30985.17</v>
      </c>
      <c r="DJ6">
        <v>29733.64</v>
      </c>
      <c r="DK6">
        <v>30179.7</v>
      </c>
      <c r="DL6">
        <v>27031.919999999998</v>
      </c>
      <c r="DM6">
        <v>13613.89</v>
      </c>
      <c r="DN6">
        <v>9752.7780000000002</v>
      </c>
      <c r="DO6">
        <v>19</v>
      </c>
      <c r="DP6">
        <v>20</v>
      </c>
    </row>
    <row r="7" spans="1:120" hidden="1" x14ac:dyDescent="0.25">
      <c r="A7" t="str">
        <f t="shared" si="0"/>
        <v>LCA-Greater Bay Area_All CBP_44389</v>
      </c>
      <c r="B7" t="s">
        <v>62</v>
      </c>
      <c r="C7" t="s">
        <v>209</v>
      </c>
      <c r="D7" t="s">
        <v>36</v>
      </c>
      <c r="E7" t="s">
        <v>61</v>
      </c>
      <c r="F7" t="s">
        <v>61</v>
      </c>
      <c r="G7" t="s">
        <v>61</v>
      </c>
      <c r="H7" t="s">
        <v>61</v>
      </c>
      <c r="I7" t="s">
        <v>61</v>
      </c>
      <c r="J7" t="s">
        <v>61</v>
      </c>
      <c r="K7" t="s">
        <v>197</v>
      </c>
      <c r="L7" s="18">
        <v>44389</v>
      </c>
      <c r="M7">
        <v>20</v>
      </c>
      <c r="N7">
        <v>20</v>
      </c>
      <c r="O7" t="s">
        <v>258</v>
      </c>
      <c r="P7">
        <v>180</v>
      </c>
      <c r="Q7">
        <v>178</v>
      </c>
      <c r="R7">
        <v>1</v>
      </c>
      <c r="S7">
        <v>0</v>
      </c>
      <c r="T7">
        <v>0</v>
      </c>
      <c r="U7">
        <v>0</v>
      </c>
      <c r="V7">
        <v>0</v>
      </c>
      <c r="W7">
        <v>8423.9920000000002</v>
      </c>
      <c r="X7">
        <v>8018.2803999999996</v>
      </c>
      <c r="Y7">
        <v>7912.0060000000003</v>
      </c>
      <c r="Z7">
        <v>7847.8432000000003</v>
      </c>
      <c r="AA7">
        <v>7975.9785000000002</v>
      </c>
      <c r="AB7">
        <v>8463.2672999999995</v>
      </c>
      <c r="AC7">
        <v>9227.0270999999993</v>
      </c>
      <c r="AD7">
        <v>10446.419</v>
      </c>
      <c r="AE7">
        <v>11461.540999999999</v>
      </c>
      <c r="AF7">
        <v>12701.716</v>
      </c>
      <c r="AG7">
        <v>13238.226000000001</v>
      </c>
      <c r="AH7">
        <v>15118.477000000001</v>
      </c>
      <c r="AI7">
        <v>14974.102000000001</v>
      </c>
      <c r="AJ7">
        <v>15677.544</v>
      </c>
      <c r="AK7">
        <v>16046.958000000001</v>
      </c>
      <c r="AL7">
        <v>16328.977000000001</v>
      </c>
      <c r="AM7">
        <v>16575.925999999999</v>
      </c>
      <c r="AN7">
        <v>16384.957999999999</v>
      </c>
      <c r="AO7">
        <v>15237.058999999999</v>
      </c>
      <c r="AP7">
        <v>13488.178</v>
      </c>
      <c r="AQ7">
        <v>12230.226000000001</v>
      </c>
      <c r="AR7">
        <v>10135.474</v>
      </c>
      <c r="AS7">
        <v>8700.2060000000001</v>
      </c>
      <c r="AT7">
        <v>8003.1185999999998</v>
      </c>
      <c r="AU7">
        <v>57.43385</v>
      </c>
      <c r="AV7">
        <v>57.298707999999998</v>
      </c>
      <c r="AW7">
        <v>56.726098</v>
      </c>
      <c r="AX7">
        <v>56.563307000000002</v>
      </c>
      <c r="AY7">
        <v>56.359172999999998</v>
      </c>
      <c r="AZ7">
        <v>56.184238000000001</v>
      </c>
      <c r="BA7">
        <v>56.018863000000003</v>
      </c>
      <c r="BB7">
        <v>56.559302000000002</v>
      </c>
      <c r="BC7">
        <v>57.876744000000002</v>
      </c>
      <c r="BD7">
        <v>60.312531999999997</v>
      </c>
      <c r="BE7">
        <v>63.010852999999997</v>
      </c>
      <c r="BF7">
        <v>65.602971999999994</v>
      </c>
      <c r="BG7">
        <v>68.296512000000007</v>
      </c>
      <c r="BH7">
        <v>70.090181000000001</v>
      </c>
      <c r="BI7">
        <v>71.518088000000006</v>
      </c>
      <c r="BJ7">
        <v>72.165115999999998</v>
      </c>
      <c r="BK7">
        <v>71.984755000000007</v>
      </c>
      <c r="BL7">
        <v>71.129328000000001</v>
      </c>
      <c r="BM7">
        <v>68.958010000000002</v>
      </c>
      <c r="BN7">
        <v>65.090181000000001</v>
      </c>
      <c r="BO7">
        <v>61.254263999999999</v>
      </c>
      <c r="BP7">
        <v>59.223255999999999</v>
      </c>
      <c r="BQ7">
        <v>58.050904000000003</v>
      </c>
      <c r="BR7">
        <v>57.643928000000002</v>
      </c>
      <c r="BS7">
        <v>-146.40289999999999</v>
      </c>
      <c r="BT7">
        <v>-49.333860000000001</v>
      </c>
      <c r="BU7">
        <v>-62.46537</v>
      </c>
      <c r="BV7">
        <v>-2.932903</v>
      </c>
      <c r="BW7">
        <v>129.67410000000001</v>
      </c>
      <c r="BX7">
        <v>142.3886</v>
      </c>
      <c r="BY7">
        <v>154.2499</v>
      </c>
      <c r="BZ7">
        <v>-58.609090000000002</v>
      </c>
      <c r="CA7">
        <v>-168.7671</v>
      </c>
      <c r="CB7">
        <v>-219.17490000000001</v>
      </c>
      <c r="CC7">
        <v>-47.50179</v>
      </c>
      <c r="CD7">
        <v>-231.20519999999999</v>
      </c>
      <c r="CE7">
        <v>-151.81610000000001</v>
      </c>
      <c r="CF7">
        <v>-301.93830000000003</v>
      </c>
      <c r="CG7">
        <v>-319.64030000000002</v>
      </c>
      <c r="CH7">
        <v>-385.1352</v>
      </c>
      <c r="CI7">
        <v>-335.55700000000002</v>
      </c>
      <c r="CJ7">
        <v>63.194960000000002</v>
      </c>
      <c r="CK7">
        <v>850.12090000000001</v>
      </c>
      <c r="CL7">
        <v>1351.8240000000001</v>
      </c>
      <c r="CM7">
        <v>539.30229999999995</v>
      </c>
      <c r="CN7">
        <v>-7.2351859999999997</v>
      </c>
      <c r="CO7">
        <v>-191.38829999999999</v>
      </c>
      <c r="CP7">
        <v>-198.0565</v>
      </c>
      <c r="CQ7">
        <v>15346.05</v>
      </c>
      <c r="CR7">
        <v>3284.7530000000002</v>
      </c>
      <c r="CS7">
        <v>3135.5369999999998</v>
      </c>
      <c r="CT7">
        <v>2366.2350000000001</v>
      </c>
      <c r="CU7">
        <v>4112.4430000000002</v>
      </c>
      <c r="CV7">
        <v>4401.3220000000001</v>
      </c>
      <c r="CW7">
        <v>2822.6439999999998</v>
      </c>
      <c r="CX7">
        <v>2801.3490000000002</v>
      </c>
      <c r="CY7">
        <v>5021.0479999999998</v>
      </c>
      <c r="CZ7">
        <v>8081.9530000000004</v>
      </c>
      <c r="DA7">
        <v>16760.41</v>
      </c>
      <c r="DB7">
        <v>16961.36</v>
      </c>
      <c r="DC7">
        <v>24739.61</v>
      </c>
      <c r="DD7">
        <v>29887.39</v>
      </c>
      <c r="DE7">
        <v>34338.85</v>
      </c>
      <c r="DF7">
        <v>38459.97</v>
      </c>
      <c r="DG7">
        <v>50304.44</v>
      </c>
      <c r="DH7">
        <v>34931.96</v>
      </c>
      <c r="DI7">
        <v>33821.410000000003</v>
      </c>
      <c r="DJ7">
        <v>33259.26</v>
      </c>
      <c r="DK7">
        <v>30622.400000000001</v>
      </c>
      <c r="DL7">
        <v>25934.86</v>
      </c>
      <c r="DM7">
        <v>13351</v>
      </c>
      <c r="DN7">
        <v>10906.83</v>
      </c>
      <c r="DO7">
        <v>18</v>
      </c>
      <c r="DP7">
        <v>21</v>
      </c>
    </row>
    <row r="8" spans="1:120" hidden="1" x14ac:dyDescent="0.25">
      <c r="A8" t="str">
        <f t="shared" si="0"/>
        <v>Industry_Type-4. Retail stores_All Elect_44389</v>
      </c>
      <c r="B8" t="s">
        <v>62</v>
      </c>
      <c r="C8" t="s">
        <v>204</v>
      </c>
      <c r="D8" t="s">
        <v>61</v>
      </c>
      <c r="E8" t="s">
        <v>61</v>
      </c>
      <c r="F8" t="s">
        <v>61</v>
      </c>
      <c r="G8" t="s">
        <v>33</v>
      </c>
      <c r="H8" t="s">
        <v>61</v>
      </c>
      <c r="I8" t="s">
        <v>61</v>
      </c>
      <c r="J8" t="s">
        <v>61</v>
      </c>
      <c r="K8" t="s">
        <v>190</v>
      </c>
      <c r="L8" s="18">
        <v>44389</v>
      </c>
      <c r="M8">
        <v>20</v>
      </c>
      <c r="N8">
        <v>20</v>
      </c>
      <c r="O8" t="s">
        <v>258</v>
      </c>
      <c r="P8">
        <v>426</v>
      </c>
      <c r="Q8">
        <v>415</v>
      </c>
      <c r="R8">
        <v>1</v>
      </c>
      <c r="S8">
        <v>0</v>
      </c>
      <c r="T8">
        <v>0</v>
      </c>
      <c r="U8">
        <v>0</v>
      </c>
      <c r="V8">
        <v>0</v>
      </c>
      <c r="W8">
        <v>8515.1607999999997</v>
      </c>
      <c r="X8">
        <v>7727.3375999999998</v>
      </c>
      <c r="Y8">
        <v>7652.3779000000004</v>
      </c>
      <c r="Z8">
        <v>7542.9435000000003</v>
      </c>
      <c r="AA8">
        <v>7719.8918000000003</v>
      </c>
      <c r="AB8">
        <v>8453.7332999999999</v>
      </c>
      <c r="AC8">
        <v>9897.3986999999997</v>
      </c>
      <c r="AD8">
        <v>12806.794</v>
      </c>
      <c r="AE8">
        <v>15188.529</v>
      </c>
      <c r="AF8">
        <v>16666.474999999999</v>
      </c>
      <c r="AG8">
        <v>17513.690999999999</v>
      </c>
      <c r="AH8">
        <v>20262.056</v>
      </c>
      <c r="AI8">
        <v>21359.629000000001</v>
      </c>
      <c r="AJ8">
        <v>22049.416000000001</v>
      </c>
      <c r="AK8">
        <v>22684.323</v>
      </c>
      <c r="AL8">
        <v>23323.883000000002</v>
      </c>
      <c r="AM8">
        <v>24344.861000000001</v>
      </c>
      <c r="AN8">
        <v>24394.803</v>
      </c>
      <c r="AO8">
        <v>22524.215</v>
      </c>
      <c r="AP8">
        <v>19469.695</v>
      </c>
      <c r="AQ8">
        <v>18357.787</v>
      </c>
      <c r="AR8">
        <v>12533.671</v>
      </c>
      <c r="AS8">
        <v>9057.8991000000005</v>
      </c>
      <c r="AT8">
        <v>7856.0272999999997</v>
      </c>
      <c r="AU8">
        <v>68.994488000000004</v>
      </c>
      <c r="AV8">
        <v>68.28595</v>
      </c>
      <c r="AW8">
        <v>66.994004000000004</v>
      </c>
      <c r="AX8">
        <v>65.901330999999999</v>
      </c>
      <c r="AY8">
        <v>65.279965000000004</v>
      </c>
      <c r="AZ8">
        <v>64.180555999999996</v>
      </c>
      <c r="BA8">
        <v>63.525734999999997</v>
      </c>
      <c r="BB8">
        <v>64.334922000000006</v>
      </c>
      <c r="BC8">
        <v>66.533764000000005</v>
      </c>
      <c r="BD8">
        <v>69.785914000000005</v>
      </c>
      <c r="BE8">
        <v>73.713310000000007</v>
      </c>
      <c r="BF8">
        <v>77.319027000000006</v>
      </c>
      <c r="BG8">
        <v>80.769452000000001</v>
      </c>
      <c r="BH8">
        <v>83.181263999999999</v>
      </c>
      <c r="BI8">
        <v>84.875073</v>
      </c>
      <c r="BJ8">
        <v>85.927957000000006</v>
      </c>
      <c r="BK8">
        <v>86.462683999999996</v>
      </c>
      <c r="BL8">
        <v>86.149568000000002</v>
      </c>
      <c r="BM8">
        <v>84.321789999999993</v>
      </c>
      <c r="BN8">
        <v>80.894690999999995</v>
      </c>
      <c r="BO8">
        <v>76.725735</v>
      </c>
      <c r="BP8">
        <v>73.265561000000005</v>
      </c>
      <c r="BQ8">
        <v>71.058547000000004</v>
      </c>
      <c r="BR8">
        <v>69.658484000000001</v>
      </c>
      <c r="BS8">
        <v>-249.12200000000001</v>
      </c>
      <c r="BT8">
        <v>-67.587289999999996</v>
      </c>
      <c r="BU8">
        <v>-79.608500000000006</v>
      </c>
      <c r="BV8">
        <v>-56.819789999999998</v>
      </c>
      <c r="BW8">
        <v>80.324629999999999</v>
      </c>
      <c r="BX8">
        <v>84.680210000000002</v>
      </c>
      <c r="BY8">
        <v>75.216179999999994</v>
      </c>
      <c r="BZ8">
        <v>-31.135400000000001</v>
      </c>
      <c r="CA8">
        <v>-193.13890000000001</v>
      </c>
      <c r="CB8">
        <v>-116.0744</v>
      </c>
      <c r="CC8">
        <v>90.285740000000004</v>
      </c>
      <c r="CD8">
        <v>-124.56059999999999</v>
      </c>
      <c r="CE8">
        <v>-219.3038</v>
      </c>
      <c r="CF8">
        <v>-264.46390000000002</v>
      </c>
      <c r="CG8">
        <v>-336.5224</v>
      </c>
      <c r="CH8">
        <v>-383.59199999999998</v>
      </c>
      <c r="CI8">
        <v>-635.30920000000003</v>
      </c>
      <c r="CJ8">
        <v>-611.11959999999999</v>
      </c>
      <c r="CK8">
        <v>463.68419999999998</v>
      </c>
      <c r="CL8">
        <v>2306.48</v>
      </c>
      <c r="CM8">
        <v>-80.454509999999999</v>
      </c>
      <c r="CN8">
        <v>-162.8381</v>
      </c>
      <c r="CO8">
        <v>-296.59879999999998</v>
      </c>
      <c r="CP8">
        <v>-208.7765</v>
      </c>
      <c r="CQ8">
        <v>3574.194</v>
      </c>
      <c r="CR8">
        <v>2664.404</v>
      </c>
      <c r="CS8">
        <v>3027.79</v>
      </c>
      <c r="CT8">
        <v>2314.3049999999998</v>
      </c>
      <c r="CU8">
        <v>4015.8710000000001</v>
      </c>
      <c r="CV8">
        <v>4867.183</v>
      </c>
      <c r="CW8">
        <v>5260.3909999999996</v>
      </c>
      <c r="CX8">
        <v>4619.5860000000002</v>
      </c>
      <c r="CY8">
        <v>6692.0420000000004</v>
      </c>
      <c r="CZ8">
        <v>6385.5540000000001</v>
      </c>
      <c r="DA8">
        <v>13656.56</v>
      </c>
      <c r="DB8">
        <v>8802.32</v>
      </c>
      <c r="DC8">
        <v>8706.0759999999991</v>
      </c>
      <c r="DD8">
        <v>9850.5779999999995</v>
      </c>
      <c r="DE8">
        <v>9877.732</v>
      </c>
      <c r="DF8">
        <v>10779.8</v>
      </c>
      <c r="DG8">
        <v>12883.23</v>
      </c>
      <c r="DH8">
        <v>13836.99</v>
      </c>
      <c r="DI8">
        <v>15387.44</v>
      </c>
      <c r="DJ8">
        <v>16994.86</v>
      </c>
      <c r="DK8">
        <v>22366.48</v>
      </c>
      <c r="DL8">
        <v>19146.48</v>
      </c>
      <c r="DM8">
        <v>6741.1909999999998</v>
      </c>
      <c r="DN8">
        <v>3800.6</v>
      </c>
      <c r="DO8">
        <v>19</v>
      </c>
      <c r="DP8">
        <v>20</v>
      </c>
    </row>
    <row r="9" spans="1:120" hidden="1" x14ac:dyDescent="0.25">
      <c r="A9" t="str">
        <f t="shared" si="0"/>
        <v>Size_Grp-200 kW and above_Elect DA 1-4 (1PM-9PM)_44389_Combined</v>
      </c>
      <c r="B9" t="s">
        <v>62</v>
      </c>
      <c r="C9" t="s">
        <v>207</v>
      </c>
      <c r="D9" t="s">
        <v>61</v>
      </c>
      <c r="E9" t="s">
        <v>61</v>
      </c>
      <c r="F9" t="s">
        <v>61</v>
      </c>
      <c r="G9" t="s">
        <v>61</v>
      </c>
      <c r="H9" t="s">
        <v>61</v>
      </c>
      <c r="I9" t="s">
        <v>61</v>
      </c>
      <c r="J9" t="s">
        <v>102</v>
      </c>
      <c r="K9" t="s">
        <v>203</v>
      </c>
      <c r="L9" s="18">
        <v>44389</v>
      </c>
      <c r="M9">
        <v>20</v>
      </c>
      <c r="N9">
        <v>20</v>
      </c>
      <c r="O9" t="s">
        <v>258</v>
      </c>
      <c r="P9">
        <v>56</v>
      </c>
      <c r="Q9">
        <v>56</v>
      </c>
      <c r="R9">
        <v>1</v>
      </c>
      <c r="S9">
        <v>0</v>
      </c>
      <c r="T9">
        <v>0</v>
      </c>
      <c r="U9">
        <v>0</v>
      </c>
      <c r="V9">
        <v>0</v>
      </c>
      <c r="W9">
        <v>11104.405000000001</v>
      </c>
      <c r="X9">
        <v>10539.806</v>
      </c>
      <c r="Y9">
        <v>10522.034</v>
      </c>
      <c r="Z9">
        <v>10499.880999999999</v>
      </c>
      <c r="AA9">
        <v>10724.328</v>
      </c>
      <c r="AB9">
        <v>11576.608</v>
      </c>
      <c r="AC9">
        <v>13092.32</v>
      </c>
      <c r="AD9">
        <v>14205.998</v>
      </c>
      <c r="AE9">
        <v>14453.519</v>
      </c>
      <c r="AF9">
        <v>14477.382</v>
      </c>
      <c r="AG9">
        <v>14588.662</v>
      </c>
      <c r="AH9">
        <v>17227.117999999999</v>
      </c>
      <c r="AI9">
        <v>17798.499</v>
      </c>
      <c r="AJ9">
        <v>18141.358</v>
      </c>
      <c r="AK9">
        <v>18447.010999999999</v>
      </c>
      <c r="AL9">
        <v>18660.071</v>
      </c>
      <c r="AM9">
        <v>19683.829000000002</v>
      </c>
      <c r="AN9">
        <v>20113.803</v>
      </c>
      <c r="AO9">
        <v>17076.378000000001</v>
      </c>
      <c r="AP9">
        <v>12209.647000000001</v>
      </c>
      <c r="AQ9">
        <v>13736.653</v>
      </c>
      <c r="AR9">
        <v>13594.143</v>
      </c>
      <c r="AS9">
        <v>12690.177</v>
      </c>
      <c r="AT9">
        <v>12141.067999999999</v>
      </c>
      <c r="AU9">
        <v>69.544642999999994</v>
      </c>
      <c r="AV9">
        <v>68.625</v>
      </c>
      <c r="AW9">
        <v>67.482142999999994</v>
      </c>
      <c r="AX9">
        <v>66.375</v>
      </c>
      <c r="AY9">
        <v>65.732142999999994</v>
      </c>
      <c r="AZ9">
        <v>64.491071000000005</v>
      </c>
      <c r="BA9">
        <v>63.946429000000002</v>
      </c>
      <c r="BB9">
        <v>64.660713999999999</v>
      </c>
      <c r="BC9">
        <v>66.883928999999995</v>
      </c>
      <c r="BD9">
        <v>70.169642999999994</v>
      </c>
      <c r="BE9">
        <v>74.276786000000001</v>
      </c>
      <c r="BF9">
        <v>77.803571000000005</v>
      </c>
      <c r="BG9">
        <v>81.214286000000001</v>
      </c>
      <c r="BH9">
        <v>83.678571000000005</v>
      </c>
      <c r="BI9">
        <v>85.410713999999999</v>
      </c>
      <c r="BJ9">
        <v>86.544642999999994</v>
      </c>
      <c r="BK9">
        <v>87.410713999999999</v>
      </c>
      <c r="BL9">
        <v>87.446428999999995</v>
      </c>
      <c r="BM9">
        <v>85.633928999999995</v>
      </c>
      <c r="BN9">
        <v>82.169642999999994</v>
      </c>
      <c r="BO9">
        <v>78.053571000000005</v>
      </c>
      <c r="BP9">
        <v>74.473213999999999</v>
      </c>
      <c r="BQ9">
        <v>72.294642999999994</v>
      </c>
      <c r="BR9">
        <v>70.8125</v>
      </c>
      <c r="BS9">
        <v>-157.63159999999999</v>
      </c>
      <c r="BT9">
        <v>-49.614719999999998</v>
      </c>
      <c r="BU9">
        <v>-109.54049999999999</v>
      </c>
      <c r="BV9">
        <v>2.2220879999999998</v>
      </c>
      <c r="BW9">
        <v>171.02350000000001</v>
      </c>
      <c r="BX9">
        <v>237.7534</v>
      </c>
      <c r="BY9">
        <v>117.8353</v>
      </c>
      <c r="BZ9">
        <v>-61.251510000000003</v>
      </c>
      <c r="CA9">
        <v>-224.76910000000001</v>
      </c>
      <c r="CB9">
        <v>-288.33690000000001</v>
      </c>
      <c r="CC9">
        <v>31.72287</v>
      </c>
      <c r="CD9">
        <v>-128.47919999999999</v>
      </c>
      <c r="CE9">
        <v>-134.15</v>
      </c>
      <c r="CF9">
        <v>-240.32210000000001</v>
      </c>
      <c r="CG9">
        <v>-344.56040000000002</v>
      </c>
      <c r="CH9">
        <v>-304.14249999999998</v>
      </c>
      <c r="CI9">
        <v>-547.45349999999996</v>
      </c>
      <c r="CJ9">
        <v>-427.82010000000002</v>
      </c>
      <c r="CK9">
        <v>2269.9340000000002</v>
      </c>
      <c r="CL9">
        <v>5808.4340000000002</v>
      </c>
      <c r="CM9">
        <v>2633.192</v>
      </c>
      <c r="CN9">
        <v>612.2201</v>
      </c>
      <c r="CO9">
        <v>89.879850000000005</v>
      </c>
      <c r="CP9">
        <v>67.600880000000004</v>
      </c>
      <c r="CQ9">
        <v>41653.919999999998</v>
      </c>
      <c r="CR9">
        <v>14376.24</v>
      </c>
      <c r="CS9">
        <v>16302.34</v>
      </c>
      <c r="CT9">
        <v>13722.9</v>
      </c>
      <c r="CU9">
        <v>10333.36</v>
      </c>
      <c r="CV9">
        <v>9763.125</v>
      </c>
      <c r="CW9">
        <v>7188.6989999999996</v>
      </c>
      <c r="CX9">
        <v>7558.5460000000003</v>
      </c>
      <c r="CY9">
        <v>10837.59</v>
      </c>
      <c r="CZ9">
        <v>14189.09</v>
      </c>
      <c r="DA9">
        <v>32055.16</v>
      </c>
      <c r="DB9">
        <v>25446.21</v>
      </c>
      <c r="DC9">
        <v>31112.54</v>
      </c>
      <c r="DD9">
        <v>34934.04</v>
      </c>
      <c r="DE9">
        <v>41707.629999999997</v>
      </c>
      <c r="DF9">
        <v>46106.79</v>
      </c>
      <c r="DG9">
        <v>55110.91</v>
      </c>
      <c r="DH9">
        <v>54520.76</v>
      </c>
      <c r="DI9">
        <v>55099.57</v>
      </c>
      <c r="DJ9">
        <v>52658.36</v>
      </c>
      <c r="DK9">
        <v>65097.18</v>
      </c>
      <c r="DL9">
        <v>50072.51</v>
      </c>
      <c r="DM9">
        <v>30449.439999999999</v>
      </c>
      <c r="DN9">
        <v>27390.2</v>
      </c>
      <c r="DO9">
        <v>19</v>
      </c>
      <c r="DP9">
        <v>20</v>
      </c>
    </row>
    <row r="10" spans="1:120" hidden="1" x14ac:dyDescent="0.25">
      <c r="A10" t="str">
        <f t="shared" si="0"/>
        <v>Size_Grp-200 kW and above_All CBP_44390</v>
      </c>
      <c r="B10" t="s">
        <v>62</v>
      </c>
      <c r="C10" t="s">
        <v>207</v>
      </c>
      <c r="D10" t="s">
        <v>61</v>
      </c>
      <c r="E10" t="s">
        <v>61</v>
      </c>
      <c r="F10" t="s">
        <v>61</v>
      </c>
      <c r="G10" t="s">
        <v>61</v>
      </c>
      <c r="H10" t="s">
        <v>61</v>
      </c>
      <c r="I10" t="s">
        <v>61</v>
      </c>
      <c r="J10" t="s">
        <v>102</v>
      </c>
      <c r="K10" t="s">
        <v>197</v>
      </c>
      <c r="L10" s="18">
        <v>44390</v>
      </c>
      <c r="M10">
        <v>20</v>
      </c>
      <c r="N10">
        <v>20</v>
      </c>
      <c r="O10" t="s">
        <v>258</v>
      </c>
      <c r="P10">
        <v>58</v>
      </c>
      <c r="Q10">
        <v>58</v>
      </c>
      <c r="R10">
        <v>1</v>
      </c>
      <c r="S10">
        <v>0</v>
      </c>
      <c r="T10">
        <v>0</v>
      </c>
      <c r="U10">
        <v>0</v>
      </c>
      <c r="V10">
        <v>0</v>
      </c>
      <c r="W10">
        <v>11833.159</v>
      </c>
      <c r="X10">
        <v>13032.627</v>
      </c>
      <c r="Y10">
        <v>12927.831</v>
      </c>
      <c r="Z10">
        <v>12824.107</v>
      </c>
      <c r="AA10">
        <v>12704.02</v>
      </c>
      <c r="AB10">
        <v>13299.72</v>
      </c>
      <c r="AC10">
        <v>14388.647000000001</v>
      </c>
      <c r="AD10">
        <v>15213.705</v>
      </c>
      <c r="AE10">
        <v>15555.162</v>
      </c>
      <c r="AF10">
        <v>15804.156000000001</v>
      </c>
      <c r="AG10">
        <v>16248.37</v>
      </c>
      <c r="AH10">
        <v>18347.395</v>
      </c>
      <c r="AI10">
        <v>18192.780999999999</v>
      </c>
      <c r="AJ10">
        <v>18574.225999999999</v>
      </c>
      <c r="AK10">
        <v>18908.258999999998</v>
      </c>
      <c r="AL10">
        <v>18878.651999999998</v>
      </c>
      <c r="AM10">
        <v>19403.063999999998</v>
      </c>
      <c r="AN10">
        <v>20018.021000000001</v>
      </c>
      <c r="AO10">
        <v>17656.674999999999</v>
      </c>
      <c r="AP10">
        <v>12705.275</v>
      </c>
      <c r="AQ10">
        <v>13586.882</v>
      </c>
      <c r="AR10">
        <v>14259.49</v>
      </c>
      <c r="AS10">
        <v>13522.047</v>
      </c>
      <c r="AT10">
        <v>13014.224</v>
      </c>
      <c r="AU10">
        <v>67.293103000000002</v>
      </c>
      <c r="AV10">
        <v>66.956896999999998</v>
      </c>
      <c r="AW10">
        <v>65.655171999999993</v>
      </c>
      <c r="AX10">
        <v>64.775862000000004</v>
      </c>
      <c r="AY10">
        <v>63.646552</v>
      </c>
      <c r="AZ10">
        <v>63.189655000000002</v>
      </c>
      <c r="BA10">
        <v>62.275861999999996</v>
      </c>
      <c r="BB10">
        <v>62.767240999999999</v>
      </c>
      <c r="BC10">
        <v>64.456896999999998</v>
      </c>
      <c r="BD10">
        <v>67.767240999999999</v>
      </c>
      <c r="BE10">
        <v>71.25</v>
      </c>
      <c r="BF10">
        <v>74.586207000000002</v>
      </c>
      <c r="BG10">
        <v>77.767240999999999</v>
      </c>
      <c r="BH10">
        <v>80.301723999999993</v>
      </c>
      <c r="BI10">
        <v>82.551723999999993</v>
      </c>
      <c r="BJ10">
        <v>83.465517000000006</v>
      </c>
      <c r="BK10">
        <v>83.534482999999994</v>
      </c>
      <c r="BL10">
        <v>83.146552</v>
      </c>
      <c r="BM10">
        <v>81.224137999999996</v>
      </c>
      <c r="BN10">
        <v>78.551723999999993</v>
      </c>
      <c r="BO10">
        <v>75.396552</v>
      </c>
      <c r="BP10">
        <v>72.327585999999997</v>
      </c>
      <c r="BQ10">
        <v>69.887930999999995</v>
      </c>
      <c r="BR10">
        <v>68.258621000000005</v>
      </c>
      <c r="BS10">
        <v>-192.1412</v>
      </c>
      <c r="BT10">
        <v>81.141289999999998</v>
      </c>
      <c r="BU10">
        <v>13.318440000000001</v>
      </c>
      <c r="BV10">
        <v>28.388280000000002</v>
      </c>
      <c r="BW10">
        <v>103.4509</v>
      </c>
      <c r="BX10">
        <v>121.5551</v>
      </c>
      <c r="BY10">
        <v>79.593130000000002</v>
      </c>
      <c r="BZ10">
        <v>76.296999999999997</v>
      </c>
      <c r="CA10">
        <v>-152.4462</v>
      </c>
      <c r="CB10">
        <v>-260.5256</v>
      </c>
      <c r="CC10">
        <v>102.5449</v>
      </c>
      <c r="CD10">
        <v>-217.3784</v>
      </c>
      <c r="CE10">
        <v>-204.85560000000001</v>
      </c>
      <c r="CF10">
        <v>-354.83109999999999</v>
      </c>
      <c r="CG10">
        <v>-511.92880000000002</v>
      </c>
      <c r="CH10">
        <v>-485.69970000000001</v>
      </c>
      <c r="CI10">
        <v>-562.11810000000003</v>
      </c>
      <c r="CJ10">
        <v>-200.02119999999999</v>
      </c>
      <c r="CK10">
        <v>2477.2820000000002</v>
      </c>
      <c r="CL10">
        <v>6326.2820000000002</v>
      </c>
      <c r="CM10">
        <v>3057.8850000000002</v>
      </c>
      <c r="CN10">
        <v>668.29579999999999</v>
      </c>
      <c r="CO10">
        <v>-31.042899999999999</v>
      </c>
      <c r="CP10">
        <v>-106.3476</v>
      </c>
      <c r="CQ10">
        <v>31747.599999999999</v>
      </c>
      <c r="CR10">
        <v>13390.66</v>
      </c>
      <c r="CS10">
        <v>15438.92</v>
      </c>
      <c r="CT10">
        <v>14919.84</v>
      </c>
      <c r="CU10">
        <v>9580.4709999999995</v>
      </c>
      <c r="CV10">
        <v>10439.11</v>
      </c>
      <c r="CW10">
        <v>6340.8680000000004</v>
      </c>
      <c r="CX10">
        <v>6276.5349999999999</v>
      </c>
      <c r="CY10">
        <v>11485.22</v>
      </c>
      <c r="CZ10">
        <v>13125.52</v>
      </c>
      <c r="DA10">
        <v>27376.19</v>
      </c>
      <c r="DB10">
        <v>29758.19</v>
      </c>
      <c r="DC10">
        <v>32849.870000000003</v>
      </c>
      <c r="DD10">
        <v>37564.99</v>
      </c>
      <c r="DE10">
        <v>45428.42</v>
      </c>
      <c r="DF10">
        <v>51118.86</v>
      </c>
      <c r="DG10">
        <v>56390.13</v>
      </c>
      <c r="DH10">
        <v>69201.48</v>
      </c>
      <c r="DI10">
        <v>58258.15</v>
      </c>
      <c r="DJ10">
        <v>55933.83</v>
      </c>
      <c r="DK10">
        <v>69534.61</v>
      </c>
      <c r="DL10">
        <v>67225.33</v>
      </c>
      <c r="DM10">
        <v>31647.79</v>
      </c>
      <c r="DN10">
        <v>23791.18</v>
      </c>
      <c r="DO10">
        <v>19</v>
      </c>
      <c r="DP10">
        <v>21</v>
      </c>
    </row>
    <row r="11" spans="1:120" hidden="1" x14ac:dyDescent="0.25">
      <c r="A11" t="str">
        <f>C11&amp;"_"&amp;K11&amp;"_"&amp;IF(L11="",O11,L11&amp;IF(LEFT(K11,3)="All","",IF(R11=1,"_Combined","_"&amp;M11&amp;"-"&amp;N11)))</f>
        <v>OtherDR-No_All CBP_44396</v>
      </c>
      <c r="B11" t="s">
        <v>62</v>
      </c>
      <c r="C11" t="s">
        <v>323</v>
      </c>
      <c r="D11" t="s">
        <v>61</v>
      </c>
      <c r="E11" t="s">
        <v>61</v>
      </c>
      <c r="F11" t="s">
        <v>61</v>
      </c>
      <c r="G11" t="s">
        <v>61</v>
      </c>
      <c r="H11" t="s">
        <v>61</v>
      </c>
      <c r="I11" t="s">
        <v>97</v>
      </c>
      <c r="J11" t="s">
        <v>61</v>
      </c>
      <c r="K11" t="s">
        <v>197</v>
      </c>
      <c r="L11" s="18">
        <v>44396</v>
      </c>
      <c r="M11">
        <v>20</v>
      </c>
      <c r="N11">
        <v>20</v>
      </c>
      <c r="O11" t="s">
        <v>258</v>
      </c>
      <c r="P11">
        <v>348</v>
      </c>
      <c r="Q11">
        <v>338</v>
      </c>
      <c r="R11">
        <v>1</v>
      </c>
      <c r="S11">
        <v>0</v>
      </c>
      <c r="T11">
        <v>0</v>
      </c>
      <c r="U11">
        <v>0</v>
      </c>
      <c r="V11">
        <v>0</v>
      </c>
      <c r="W11">
        <v>16837.625</v>
      </c>
      <c r="X11">
        <v>14692.011</v>
      </c>
      <c r="Y11">
        <v>14777.974</v>
      </c>
      <c r="Z11">
        <v>14663.339</v>
      </c>
      <c r="AA11">
        <v>15161.828</v>
      </c>
      <c r="AB11">
        <v>16295.950999999999</v>
      </c>
      <c r="AC11">
        <v>18022.786</v>
      </c>
      <c r="AD11">
        <v>20799.567999999999</v>
      </c>
      <c r="AE11">
        <v>23992.895</v>
      </c>
      <c r="AF11">
        <v>25637.853999999999</v>
      </c>
      <c r="AG11">
        <v>27156.138999999999</v>
      </c>
      <c r="AH11">
        <v>29843.153999999999</v>
      </c>
      <c r="AI11">
        <v>30045.858</v>
      </c>
      <c r="AJ11">
        <v>31529.06</v>
      </c>
      <c r="AK11">
        <v>32287.746999999999</v>
      </c>
      <c r="AL11">
        <v>32842.911999999997</v>
      </c>
      <c r="AM11">
        <v>32678.242999999999</v>
      </c>
      <c r="AN11">
        <v>31278.391</v>
      </c>
      <c r="AO11">
        <v>27801.834999999999</v>
      </c>
      <c r="AP11">
        <v>21988.687000000002</v>
      </c>
      <c r="AQ11">
        <v>23174.468000000001</v>
      </c>
      <c r="AR11">
        <v>19846.224999999999</v>
      </c>
      <c r="AS11">
        <v>18015.707999999999</v>
      </c>
      <c r="AT11">
        <v>17010.77</v>
      </c>
      <c r="AU11">
        <v>70.351844</v>
      </c>
      <c r="AV11">
        <v>69.747459000000006</v>
      </c>
      <c r="AW11">
        <v>69.041055999999998</v>
      </c>
      <c r="AX11">
        <v>68.410335000000003</v>
      </c>
      <c r="AY11">
        <v>68.061802</v>
      </c>
      <c r="AZ11">
        <v>67.612181000000007</v>
      </c>
      <c r="BA11">
        <v>66.928955999999999</v>
      </c>
      <c r="BB11">
        <v>67.790704000000005</v>
      </c>
      <c r="BC11">
        <v>70.778792999999993</v>
      </c>
      <c r="BD11">
        <v>74.599506000000005</v>
      </c>
      <c r="BE11">
        <v>78.061029000000005</v>
      </c>
      <c r="BF11">
        <v>81.460561999999996</v>
      </c>
      <c r="BG11">
        <v>84.242086999999998</v>
      </c>
      <c r="BH11">
        <v>86.609165000000004</v>
      </c>
      <c r="BI11">
        <v>87.792513</v>
      </c>
      <c r="BJ11">
        <v>88.356971999999999</v>
      </c>
      <c r="BK11">
        <v>88.486967000000007</v>
      </c>
      <c r="BL11">
        <v>87.734710000000007</v>
      </c>
      <c r="BM11">
        <v>85.794998000000007</v>
      </c>
      <c r="BN11">
        <v>82.570447000000001</v>
      </c>
      <c r="BO11">
        <v>78.291618999999997</v>
      </c>
      <c r="BP11">
        <v>74.974154999999996</v>
      </c>
      <c r="BQ11">
        <v>72.810922000000005</v>
      </c>
      <c r="BR11">
        <v>71.056291000000002</v>
      </c>
      <c r="BS11">
        <v>-212.69049999999999</v>
      </c>
      <c r="BT11">
        <v>62.267470000000003</v>
      </c>
      <c r="BU11">
        <v>27.719529999999999</v>
      </c>
      <c r="BV11">
        <v>14.945029999999999</v>
      </c>
      <c r="BW11">
        <v>121.10169999999999</v>
      </c>
      <c r="BX11">
        <v>162.39789999999999</v>
      </c>
      <c r="BY11">
        <v>70.215599999999995</v>
      </c>
      <c r="BZ11">
        <v>60.666429999999998</v>
      </c>
      <c r="CA11">
        <v>-210.86199999999999</v>
      </c>
      <c r="CB11">
        <v>-258.1352</v>
      </c>
      <c r="CC11">
        <v>-29.559550000000002</v>
      </c>
      <c r="CD11">
        <v>-306.27120000000002</v>
      </c>
      <c r="CE11">
        <v>-266.53969999999998</v>
      </c>
      <c r="CF11">
        <v>-385.82159999999999</v>
      </c>
      <c r="CG11">
        <v>-517.82339999999999</v>
      </c>
      <c r="CH11">
        <v>-475.73200000000003</v>
      </c>
      <c r="CI11">
        <v>-546.38170000000002</v>
      </c>
      <c r="CJ11">
        <v>-52.88691</v>
      </c>
      <c r="CK11">
        <v>2947.1970000000001</v>
      </c>
      <c r="CL11">
        <v>8145.1710000000003</v>
      </c>
      <c r="CM11">
        <v>3153.2249999999999</v>
      </c>
      <c r="CN11">
        <v>660.39329999999995</v>
      </c>
      <c r="CO11">
        <v>-175.7893</v>
      </c>
      <c r="CP11">
        <v>-205.34299999999999</v>
      </c>
      <c r="CQ11">
        <v>52512.54</v>
      </c>
      <c r="CR11">
        <v>15312.75</v>
      </c>
      <c r="CS11">
        <v>16597.64</v>
      </c>
      <c r="CT11">
        <v>15676.1</v>
      </c>
      <c r="CU11">
        <v>12317</v>
      </c>
      <c r="CV11">
        <v>12335.9</v>
      </c>
      <c r="CW11">
        <v>6683.5439999999999</v>
      </c>
      <c r="CX11">
        <v>7961.1149999999998</v>
      </c>
      <c r="CY11">
        <v>14197.15</v>
      </c>
      <c r="CZ11">
        <v>16130.83</v>
      </c>
      <c r="DA11">
        <v>32662.47</v>
      </c>
      <c r="DB11">
        <v>35211.56</v>
      </c>
      <c r="DC11">
        <v>40636.480000000003</v>
      </c>
      <c r="DD11">
        <v>49041.68</v>
      </c>
      <c r="DE11">
        <v>58380.43</v>
      </c>
      <c r="DF11">
        <v>64630.46</v>
      </c>
      <c r="DG11">
        <v>73444.710000000006</v>
      </c>
      <c r="DH11">
        <v>82456.45</v>
      </c>
      <c r="DI11">
        <v>73872.899999999994</v>
      </c>
      <c r="DJ11">
        <v>72218.490000000005</v>
      </c>
      <c r="DK11">
        <v>78654.490000000005</v>
      </c>
      <c r="DL11">
        <v>75700.490000000005</v>
      </c>
      <c r="DM11">
        <v>43661.97</v>
      </c>
      <c r="DN11">
        <v>35930.69</v>
      </c>
      <c r="DO11">
        <v>18</v>
      </c>
      <c r="DP11">
        <v>21</v>
      </c>
    </row>
    <row r="12" spans="1:120" hidden="1" x14ac:dyDescent="0.25">
      <c r="A12" t="str">
        <f>C12&amp;"_"&amp;K12&amp;"_"&amp;IF(L12="",O12,L12&amp;IF(LEFT(K12,3)="All","",IF(R12=1,"_Combined","_"&amp;M12&amp;"-"&amp;N12)))</f>
        <v>Size_Grp-200 kW and above_Prescribed DA 1-4 (1PM-9PM)_44396_Combined</v>
      </c>
      <c r="B12" t="s">
        <v>62</v>
      </c>
      <c r="C12" t="s">
        <v>207</v>
      </c>
      <c r="D12" t="s">
        <v>61</v>
      </c>
      <c r="E12" t="s">
        <v>61</v>
      </c>
      <c r="F12" t="s">
        <v>61</v>
      </c>
      <c r="G12" t="s">
        <v>61</v>
      </c>
      <c r="H12" t="s">
        <v>61</v>
      </c>
      <c r="I12" t="s">
        <v>61</v>
      </c>
      <c r="J12" t="s">
        <v>102</v>
      </c>
      <c r="K12" t="s">
        <v>214</v>
      </c>
      <c r="L12" s="18">
        <v>44396</v>
      </c>
      <c r="M12">
        <v>19</v>
      </c>
      <c r="N12">
        <v>21</v>
      </c>
      <c r="O12" t="s">
        <v>258</v>
      </c>
      <c r="P12">
        <v>4</v>
      </c>
      <c r="Q12">
        <v>2</v>
      </c>
      <c r="R12">
        <v>1</v>
      </c>
      <c r="S12">
        <v>0</v>
      </c>
      <c r="T12">
        <v>1</v>
      </c>
      <c r="U12">
        <v>1</v>
      </c>
      <c r="V12">
        <v>1</v>
      </c>
      <c r="AU12">
        <v>27.5</v>
      </c>
      <c r="AV12">
        <v>27.5</v>
      </c>
      <c r="AW12">
        <v>27.25</v>
      </c>
      <c r="AX12">
        <v>27</v>
      </c>
      <c r="AY12">
        <v>27.25</v>
      </c>
      <c r="AZ12">
        <v>27.5</v>
      </c>
      <c r="BA12">
        <v>27.5</v>
      </c>
      <c r="BB12">
        <v>27.75</v>
      </c>
      <c r="BC12">
        <v>28</v>
      </c>
      <c r="BD12">
        <v>29</v>
      </c>
      <c r="BE12">
        <v>31</v>
      </c>
      <c r="BF12">
        <v>32.75</v>
      </c>
      <c r="BG12">
        <v>33</v>
      </c>
      <c r="BH12">
        <v>32.5</v>
      </c>
      <c r="BI12">
        <v>32.5</v>
      </c>
      <c r="BJ12">
        <v>31.5</v>
      </c>
      <c r="BK12">
        <v>31.25</v>
      </c>
      <c r="BL12">
        <v>30.25</v>
      </c>
      <c r="BM12">
        <v>29.75</v>
      </c>
      <c r="BN12">
        <v>28.75</v>
      </c>
      <c r="BO12">
        <v>28.25</v>
      </c>
      <c r="BP12">
        <v>28</v>
      </c>
      <c r="BQ12">
        <v>27.5</v>
      </c>
      <c r="BR12">
        <v>27.5</v>
      </c>
      <c r="DO12">
        <v>18</v>
      </c>
      <c r="DP12">
        <v>21</v>
      </c>
    </row>
    <row r="13" spans="1:120" x14ac:dyDescent="0.25">
      <c r="A13" t="str">
        <f t="shared" si="0"/>
        <v>AutoDR-No_All CBP_44397</v>
      </c>
      <c r="B13" t="s">
        <v>62</v>
      </c>
      <c r="C13" t="s">
        <v>321</v>
      </c>
      <c r="D13" t="s">
        <v>61</v>
      </c>
      <c r="E13" t="s">
        <v>61</v>
      </c>
      <c r="F13" t="s">
        <v>61</v>
      </c>
      <c r="G13" t="s">
        <v>61</v>
      </c>
      <c r="H13" t="s">
        <v>97</v>
      </c>
      <c r="I13" t="s">
        <v>61</v>
      </c>
      <c r="J13" t="s">
        <v>61</v>
      </c>
      <c r="K13" t="s">
        <v>197</v>
      </c>
      <c r="L13" s="18">
        <v>44397</v>
      </c>
      <c r="M13">
        <v>19</v>
      </c>
      <c r="N13">
        <v>20</v>
      </c>
      <c r="O13" t="s">
        <v>258</v>
      </c>
      <c r="P13">
        <v>8</v>
      </c>
      <c r="Q13">
        <v>6</v>
      </c>
      <c r="R13">
        <v>1</v>
      </c>
      <c r="S13">
        <v>0</v>
      </c>
      <c r="T13">
        <v>1</v>
      </c>
      <c r="U13">
        <v>0</v>
      </c>
      <c r="V13">
        <v>1</v>
      </c>
      <c r="AU13">
        <v>60.6875</v>
      </c>
      <c r="AV13">
        <v>60.15625</v>
      </c>
      <c r="AW13">
        <v>59.78125</v>
      </c>
      <c r="AX13">
        <v>59.5</v>
      </c>
      <c r="AY13">
        <v>59.125</v>
      </c>
      <c r="AZ13">
        <v>58.5625</v>
      </c>
      <c r="BA13">
        <v>58.28125</v>
      </c>
      <c r="BB13">
        <v>58.46875</v>
      </c>
      <c r="BC13">
        <v>60.34375</v>
      </c>
      <c r="BD13">
        <v>62.3125</v>
      </c>
      <c r="BE13">
        <v>65.4375</v>
      </c>
      <c r="BF13">
        <v>68.375</v>
      </c>
      <c r="BG13">
        <v>71</v>
      </c>
      <c r="BH13">
        <v>73.84375</v>
      </c>
      <c r="BI13">
        <v>75.9375</v>
      </c>
      <c r="BJ13">
        <v>77.21875</v>
      </c>
      <c r="BK13">
        <v>76.8125</v>
      </c>
      <c r="BL13">
        <v>76.21875</v>
      </c>
      <c r="BM13">
        <v>75.125</v>
      </c>
      <c r="BN13">
        <v>70.96875</v>
      </c>
      <c r="BO13">
        <v>67.25</v>
      </c>
      <c r="BP13">
        <v>64.84375</v>
      </c>
      <c r="BQ13">
        <v>62.9375</v>
      </c>
      <c r="BR13">
        <v>62.15625</v>
      </c>
      <c r="DO13">
        <v>19</v>
      </c>
      <c r="DP13">
        <v>21</v>
      </c>
    </row>
    <row r="14" spans="1:120" hidden="1" x14ac:dyDescent="0.25">
      <c r="A14" t="str">
        <f t="shared" si="0"/>
        <v>Aggregator-Blue Zone Resources, LLC_Prescribed DA 1-4 (1PM-9PM)_44397_Combined</v>
      </c>
      <c r="B14" t="s">
        <v>62</v>
      </c>
      <c r="C14" t="s">
        <v>261</v>
      </c>
      <c r="D14" t="s">
        <v>61</v>
      </c>
      <c r="E14" t="s">
        <v>61</v>
      </c>
      <c r="F14" t="s">
        <v>262</v>
      </c>
      <c r="G14" t="s">
        <v>61</v>
      </c>
      <c r="H14" t="s">
        <v>61</v>
      </c>
      <c r="I14" t="s">
        <v>61</v>
      </c>
      <c r="J14" t="s">
        <v>61</v>
      </c>
      <c r="K14" t="s">
        <v>214</v>
      </c>
      <c r="L14" s="18">
        <v>44397</v>
      </c>
      <c r="M14">
        <v>19</v>
      </c>
      <c r="N14">
        <v>20</v>
      </c>
      <c r="O14" t="s">
        <v>258</v>
      </c>
      <c r="P14">
        <v>5</v>
      </c>
      <c r="Q14">
        <v>3</v>
      </c>
      <c r="R14">
        <v>1</v>
      </c>
      <c r="S14">
        <v>0</v>
      </c>
      <c r="T14">
        <v>1</v>
      </c>
      <c r="U14">
        <v>0</v>
      </c>
      <c r="V14">
        <v>1</v>
      </c>
      <c r="AU14">
        <v>58.1</v>
      </c>
      <c r="AV14">
        <v>58</v>
      </c>
      <c r="AW14">
        <v>58.6</v>
      </c>
      <c r="AX14">
        <v>58.6</v>
      </c>
      <c r="AY14">
        <v>58.3</v>
      </c>
      <c r="AZ14">
        <v>58.3</v>
      </c>
      <c r="BA14">
        <v>58.3</v>
      </c>
      <c r="BB14">
        <v>58</v>
      </c>
      <c r="BC14">
        <v>58.6</v>
      </c>
      <c r="BD14">
        <v>58.6</v>
      </c>
      <c r="BE14">
        <v>60.6</v>
      </c>
      <c r="BF14">
        <v>62</v>
      </c>
      <c r="BG14">
        <v>62.6</v>
      </c>
      <c r="BH14">
        <v>63.7</v>
      </c>
      <c r="BI14">
        <v>64.8</v>
      </c>
      <c r="BJ14">
        <v>65.5</v>
      </c>
      <c r="BK14">
        <v>65.3</v>
      </c>
      <c r="BL14">
        <v>65.400000000000006</v>
      </c>
      <c r="BM14">
        <v>64.099999999999994</v>
      </c>
      <c r="BN14">
        <v>62.4</v>
      </c>
      <c r="BO14">
        <v>60.8</v>
      </c>
      <c r="BP14">
        <v>59.8</v>
      </c>
      <c r="BQ14">
        <v>59.3</v>
      </c>
      <c r="BR14">
        <v>58.8</v>
      </c>
      <c r="DO14">
        <v>19</v>
      </c>
      <c r="DP14">
        <v>21</v>
      </c>
    </row>
    <row r="15" spans="1:120" hidden="1" x14ac:dyDescent="0.25">
      <c r="A15" t="str">
        <f t="shared" si="0"/>
        <v>LCA-Northern Coast_All CBP_44398</v>
      </c>
      <c r="B15" t="s">
        <v>62</v>
      </c>
      <c r="C15" t="s">
        <v>222</v>
      </c>
      <c r="D15" t="s">
        <v>104</v>
      </c>
      <c r="E15" t="s">
        <v>61</v>
      </c>
      <c r="F15" t="s">
        <v>61</v>
      </c>
      <c r="G15" t="s">
        <v>61</v>
      </c>
      <c r="H15" t="s">
        <v>61</v>
      </c>
      <c r="I15" t="s">
        <v>61</v>
      </c>
      <c r="J15" t="s">
        <v>61</v>
      </c>
      <c r="K15" t="s">
        <v>197</v>
      </c>
      <c r="L15" s="18">
        <v>44398</v>
      </c>
      <c r="M15">
        <v>20</v>
      </c>
      <c r="N15">
        <v>21</v>
      </c>
      <c r="O15" t="s">
        <v>263</v>
      </c>
      <c r="P15">
        <v>4</v>
      </c>
      <c r="Q15">
        <v>4</v>
      </c>
      <c r="R15">
        <v>1</v>
      </c>
      <c r="S15">
        <v>0</v>
      </c>
      <c r="T15">
        <v>1</v>
      </c>
      <c r="U15">
        <v>0</v>
      </c>
      <c r="V15">
        <v>1</v>
      </c>
      <c r="AU15">
        <v>59.5</v>
      </c>
      <c r="AV15">
        <v>60.5</v>
      </c>
      <c r="AW15">
        <v>58</v>
      </c>
      <c r="AX15">
        <v>56.5</v>
      </c>
      <c r="AY15">
        <v>55.5</v>
      </c>
      <c r="AZ15">
        <v>54</v>
      </c>
      <c r="BA15">
        <v>53</v>
      </c>
      <c r="BB15">
        <v>55</v>
      </c>
      <c r="BC15">
        <v>59.5</v>
      </c>
      <c r="BD15">
        <v>66</v>
      </c>
      <c r="BE15">
        <v>68</v>
      </c>
      <c r="BF15">
        <v>72</v>
      </c>
      <c r="BG15">
        <v>76</v>
      </c>
      <c r="BH15">
        <v>78.5</v>
      </c>
      <c r="BI15">
        <v>81</v>
      </c>
      <c r="BJ15">
        <v>85</v>
      </c>
      <c r="BK15">
        <v>85</v>
      </c>
      <c r="BL15">
        <v>83</v>
      </c>
      <c r="BM15">
        <v>79.5</v>
      </c>
      <c r="BN15">
        <v>76</v>
      </c>
      <c r="BO15">
        <v>70.5</v>
      </c>
      <c r="BP15">
        <v>66.5</v>
      </c>
      <c r="BQ15">
        <v>64</v>
      </c>
      <c r="BR15">
        <v>60.5</v>
      </c>
      <c r="DO15">
        <v>20</v>
      </c>
      <c r="DP15">
        <v>21</v>
      </c>
    </row>
    <row r="16" spans="1:120" hidden="1" x14ac:dyDescent="0.25">
      <c r="A16" t="str">
        <f t="shared" si="0"/>
        <v>Industry_Type-2. Manufacturing_All Elect_44398</v>
      </c>
      <c r="B16" t="s">
        <v>62</v>
      </c>
      <c r="C16" t="s">
        <v>218</v>
      </c>
      <c r="D16" t="s">
        <v>61</v>
      </c>
      <c r="E16" t="s">
        <v>61</v>
      </c>
      <c r="F16" t="s">
        <v>61</v>
      </c>
      <c r="G16" t="s">
        <v>38</v>
      </c>
      <c r="H16" t="s">
        <v>61</v>
      </c>
      <c r="I16" t="s">
        <v>61</v>
      </c>
      <c r="J16" t="s">
        <v>61</v>
      </c>
      <c r="K16" t="s">
        <v>190</v>
      </c>
      <c r="L16" s="18">
        <v>44398</v>
      </c>
      <c r="M16">
        <v>20</v>
      </c>
      <c r="N16">
        <v>21</v>
      </c>
      <c r="O16" t="s">
        <v>263</v>
      </c>
      <c r="P16">
        <v>9</v>
      </c>
      <c r="Q16">
        <v>9</v>
      </c>
      <c r="R16">
        <v>1</v>
      </c>
      <c r="S16">
        <v>0</v>
      </c>
      <c r="T16">
        <v>1</v>
      </c>
      <c r="U16">
        <v>0</v>
      </c>
      <c r="V16">
        <v>1</v>
      </c>
      <c r="AU16">
        <v>62.722222000000002</v>
      </c>
      <c r="AV16">
        <v>62.833333000000003</v>
      </c>
      <c r="AW16">
        <v>61.5</v>
      </c>
      <c r="AX16">
        <v>60.555556000000003</v>
      </c>
      <c r="AY16">
        <v>59.277777999999998</v>
      </c>
      <c r="AZ16">
        <v>58.611111000000001</v>
      </c>
      <c r="BA16">
        <v>58.166666999999997</v>
      </c>
      <c r="BB16">
        <v>59.944443999999997</v>
      </c>
      <c r="BC16">
        <v>63.5</v>
      </c>
      <c r="BD16">
        <v>67.611110999999994</v>
      </c>
      <c r="BE16">
        <v>70.111110999999994</v>
      </c>
      <c r="BF16">
        <v>73</v>
      </c>
      <c r="BG16">
        <v>75.555555999999996</v>
      </c>
      <c r="BH16">
        <v>76.944444000000004</v>
      </c>
      <c r="BI16">
        <v>78.888889000000006</v>
      </c>
      <c r="BJ16">
        <v>80.166667000000004</v>
      </c>
      <c r="BK16">
        <v>80.611110999999994</v>
      </c>
      <c r="BL16">
        <v>78.611110999999994</v>
      </c>
      <c r="BM16">
        <v>77</v>
      </c>
      <c r="BN16">
        <v>74.777777999999998</v>
      </c>
      <c r="BO16">
        <v>70.722222000000002</v>
      </c>
      <c r="BP16">
        <v>67.444444000000004</v>
      </c>
      <c r="BQ16">
        <v>65.611110999999994</v>
      </c>
      <c r="BR16">
        <v>63.388888999999999</v>
      </c>
      <c r="DO16">
        <v>20</v>
      </c>
      <c r="DP16">
        <v>21</v>
      </c>
    </row>
    <row r="17" spans="1:120" x14ac:dyDescent="0.25">
      <c r="A17" t="str">
        <f t="shared" si="0"/>
        <v>AutoDR-No_All CBP_44419</v>
      </c>
      <c r="B17" t="s">
        <v>62</v>
      </c>
      <c r="C17" t="s">
        <v>321</v>
      </c>
      <c r="D17" t="s">
        <v>61</v>
      </c>
      <c r="E17" t="s">
        <v>61</v>
      </c>
      <c r="F17" t="s">
        <v>61</v>
      </c>
      <c r="G17" t="s">
        <v>61</v>
      </c>
      <c r="H17" t="s">
        <v>97</v>
      </c>
      <c r="I17" t="s">
        <v>61</v>
      </c>
      <c r="J17" t="s">
        <v>61</v>
      </c>
      <c r="K17" t="s">
        <v>197</v>
      </c>
      <c r="L17" s="18">
        <v>44419</v>
      </c>
      <c r="M17">
        <v>19</v>
      </c>
      <c r="N17">
        <v>19</v>
      </c>
      <c r="O17" t="s">
        <v>258</v>
      </c>
      <c r="P17">
        <v>6</v>
      </c>
      <c r="Q17">
        <v>5</v>
      </c>
      <c r="R17">
        <v>1</v>
      </c>
      <c r="S17">
        <v>0</v>
      </c>
      <c r="T17">
        <v>1</v>
      </c>
      <c r="U17">
        <v>0</v>
      </c>
      <c r="V17">
        <v>1</v>
      </c>
      <c r="AU17">
        <v>59.25</v>
      </c>
      <c r="AV17">
        <v>58.555556000000003</v>
      </c>
      <c r="AW17">
        <v>58.388888999999999</v>
      </c>
      <c r="AX17">
        <v>58.222222000000002</v>
      </c>
      <c r="AY17">
        <v>58.222222000000002</v>
      </c>
      <c r="AZ17">
        <v>58.138888999999999</v>
      </c>
      <c r="BA17">
        <v>57.972222000000002</v>
      </c>
      <c r="BB17">
        <v>58.166666999999997</v>
      </c>
      <c r="BC17">
        <v>59.027777999999998</v>
      </c>
      <c r="BD17">
        <v>61.305556000000003</v>
      </c>
      <c r="BE17">
        <v>63.694443999999997</v>
      </c>
      <c r="BF17">
        <v>66.694444000000004</v>
      </c>
      <c r="BG17">
        <v>68</v>
      </c>
      <c r="BH17">
        <v>69.305555999999996</v>
      </c>
      <c r="BI17">
        <v>69.638889000000006</v>
      </c>
      <c r="BJ17">
        <v>69.305555999999996</v>
      </c>
      <c r="BK17">
        <v>68.222222000000002</v>
      </c>
      <c r="BL17">
        <v>67.444444000000004</v>
      </c>
      <c r="BM17">
        <v>65.666667000000004</v>
      </c>
      <c r="BN17">
        <v>63.694443999999997</v>
      </c>
      <c r="BO17">
        <v>61.666666999999997</v>
      </c>
      <c r="BP17">
        <v>60.694443999999997</v>
      </c>
      <c r="BQ17">
        <v>60.055556000000003</v>
      </c>
      <c r="BR17">
        <v>59.944443999999997</v>
      </c>
      <c r="DO17">
        <v>18</v>
      </c>
      <c r="DP17">
        <v>20</v>
      </c>
    </row>
    <row r="18" spans="1:120" hidden="1" x14ac:dyDescent="0.25">
      <c r="A18" t="str">
        <f t="shared" si="0"/>
        <v>OtherDR-No_Prescribed DA 1-4 (1PM-9PM)_44419_Combined</v>
      </c>
      <c r="B18" t="s">
        <v>62</v>
      </c>
      <c r="C18" t="s">
        <v>323</v>
      </c>
      <c r="D18" t="s">
        <v>61</v>
      </c>
      <c r="E18" t="s">
        <v>61</v>
      </c>
      <c r="F18" t="s">
        <v>61</v>
      </c>
      <c r="G18" t="s">
        <v>61</v>
      </c>
      <c r="H18" t="s">
        <v>61</v>
      </c>
      <c r="I18" t="s">
        <v>97</v>
      </c>
      <c r="J18" t="s">
        <v>61</v>
      </c>
      <c r="K18" t="s">
        <v>214</v>
      </c>
      <c r="L18" s="18">
        <v>44419</v>
      </c>
      <c r="M18">
        <v>19</v>
      </c>
      <c r="N18">
        <v>19</v>
      </c>
      <c r="O18" t="s">
        <v>258</v>
      </c>
      <c r="P18">
        <v>9</v>
      </c>
      <c r="Q18">
        <v>8</v>
      </c>
      <c r="R18">
        <v>1</v>
      </c>
      <c r="S18">
        <v>0</v>
      </c>
      <c r="T18">
        <v>1</v>
      </c>
      <c r="U18">
        <v>0</v>
      </c>
      <c r="V18">
        <v>1</v>
      </c>
      <c r="AU18">
        <v>60.444443999999997</v>
      </c>
      <c r="AV18">
        <v>59.148147999999999</v>
      </c>
      <c r="AW18">
        <v>58.648147999999999</v>
      </c>
      <c r="AX18">
        <v>58.203704000000002</v>
      </c>
      <c r="AY18">
        <v>58.148147999999999</v>
      </c>
      <c r="AZ18">
        <v>57.814815000000003</v>
      </c>
      <c r="BA18">
        <v>57.370370000000001</v>
      </c>
      <c r="BB18">
        <v>58.111111000000001</v>
      </c>
      <c r="BC18">
        <v>59.740741</v>
      </c>
      <c r="BD18">
        <v>62.981481000000002</v>
      </c>
      <c r="BE18">
        <v>66.462963000000002</v>
      </c>
      <c r="BF18">
        <v>70.629630000000006</v>
      </c>
      <c r="BG18">
        <v>72.944444000000004</v>
      </c>
      <c r="BH18">
        <v>74.092592999999994</v>
      </c>
      <c r="BI18">
        <v>73.648148000000006</v>
      </c>
      <c r="BJ18">
        <v>71.703704000000002</v>
      </c>
      <c r="BK18">
        <v>70.092592999999994</v>
      </c>
      <c r="BL18">
        <v>70.129630000000006</v>
      </c>
      <c r="BM18">
        <v>68.388889000000006</v>
      </c>
      <c r="BN18">
        <v>66.018518999999998</v>
      </c>
      <c r="BO18">
        <v>63.611111000000001</v>
      </c>
      <c r="BP18">
        <v>62.296295999999998</v>
      </c>
      <c r="BQ18">
        <v>61.703704000000002</v>
      </c>
      <c r="BR18">
        <v>61.518518999999998</v>
      </c>
      <c r="DO18">
        <v>18</v>
      </c>
      <c r="DP18">
        <v>20</v>
      </c>
    </row>
    <row r="19" spans="1:120" hidden="1" x14ac:dyDescent="0.25">
      <c r="A19" t="str">
        <f t="shared" si="0"/>
        <v>Size_Grp-200 kW and above_All CBP_44420</v>
      </c>
      <c r="B19" t="s">
        <v>62</v>
      </c>
      <c r="C19" t="s">
        <v>207</v>
      </c>
      <c r="D19" t="s">
        <v>61</v>
      </c>
      <c r="E19" t="s">
        <v>61</v>
      </c>
      <c r="F19" t="s">
        <v>61</v>
      </c>
      <c r="G19" t="s">
        <v>61</v>
      </c>
      <c r="H19" t="s">
        <v>61</v>
      </c>
      <c r="I19" t="s">
        <v>61</v>
      </c>
      <c r="J19" t="s">
        <v>102</v>
      </c>
      <c r="K19" t="s">
        <v>197</v>
      </c>
      <c r="L19" s="18">
        <v>44420</v>
      </c>
      <c r="M19">
        <v>19</v>
      </c>
      <c r="N19">
        <v>20</v>
      </c>
      <c r="O19" t="s">
        <v>258</v>
      </c>
      <c r="P19">
        <v>5</v>
      </c>
      <c r="Q19">
        <v>5</v>
      </c>
      <c r="R19">
        <v>1</v>
      </c>
      <c r="S19">
        <v>0</v>
      </c>
      <c r="T19">
        <v>1</v>
      </c>
      <c r="U19">
        <v>0</v>
      </c>
      <c r="V19">
        <v>1</v>
      </c>
      <c r="AU19">
        <v>60</v>
      </c>
      <c r="AV19">
        <v>59.2</v>
      </c>
      <c r="AW19">
        <v>59.2</v>
      </c>
      <c r="AX19">
        <v>59</v>
      </c>
      <c r="AY19">
        <v>58.6</v>
      </c>
      <c r="AZ19">
        <v>58.6</v>
      </c>
      <c r="BA19">
        <v>59</v>
      </c>
      <c r="BB19">
        <v>59.6</v>
      </c>
      <c r="BC19">
        <v>61</v>
      </c>
      <c r="BD19">
        <v>63.6</v>
      </c>
      <c r="BE19">
        <v>66.3</v>
      </c>
      <c r="BF19">
        <v>70.400000000000006</v>
      </c>
      <c r="BG19">
        <v>71.2</v>
      </c>
      <c r="BH19">
        <v>71.5</v>
      </c>
      <c r="BI19">
        <v>73.2</v>
      </c>
      <c r="BJ19">
        <v>76</v>
      </c>
      <c r="BK19">
        <v>75.400000000000006</v>
      </c>
      <c r="BL19">
        <v>71.5</v>
      </c>
      <c r="BM19">
        <v>68.5</v>
      </c>
      <c r="BN19">
        <v>66.900000000000006</v>
      </c>
      <c r="BO19">
        <v>64.8</v>
      </c>
      <c r="BP19">
        <v>63.4</v>
      </c>
      <c r="BQ19">
        <v>62.2</v>
      </c>
      <c r="BR19">
        <v>61.4</v>
      </c>
      <c r="DO19">
        <v>18</v>
      </c>
      <c r="DP19">
        <v>20</v>
      </c>
    </row>
    <row r="20" spans="1:120" x14ac:dyDescent="0.25">
      <c r="A20" t="str">
        <f t="shared" si="0"/>
        <v>AutoDR-No_All CBP_44421</v>
      </c>
      <c r="B20" t="s">
        <v>62</v>
      </c>
      <c r="C20" t="s">
        <v>321</v>
      </c>
      <c r="D20" t="s">
        <v>61</v>
      </c>
      <c r="E20" t="s">
        <v>61</v>
      </c>
      <c r="F20" t="s">
        <v>61</v>
      </c>
      <c r="G20" t="s">
        <v>61</v>
      </c>
      <c r="H20" t="s">
        <v>97</v>
      </c>
      <c r="I20" t="s">
        <v>61</v>
      </c>
      <c r="J20" t="s">
        <v>61</v>
      </c>
      <c r="K20" t="s">
        <v>197</v>
      </c>
      <c r="L20" s="18">
        <v>44421</v>
      </c>
      <c r="M20">
        <v>20</v>
      </c>
      <c r="N20">
        <v>20</v>
      </c>
      <c r="O20" t="s">
        <v>258</v>
      </c>
      <c r="P20">
        <v>6</v>
      </c>
      <c r="Q20">
        <v>5</v>
      </c>
      <c r="R20">
        <v>1</v>
      </c>
      <c r="S20">
        <v>0</v>
      </c>
      <c r="T20">
        <v>1</v>
      </c>
      <c r="U20">
        <v>0</v>
      </c>
      <c r="V20">
        <v>1</v>
      </c>
      <c r="AU20">
        <v>60.166666999999997</v>
      </c>
      <c r="AV20">
        <v>59.833333000000003</v>
      </c>
      <c r="AW20">
        <v>59.666666999999997</v>
      </c>
      <c r="AX20">
        <v>59.75</v>
      </c>
      <c r="AY20">
        <v>59.333333000000003</v>
      </c>
      <c r="AZ20">
        <v>59.166666999999997</v>
      </c>
      <c r="BA20">
        <v>58.916666999999997</v>
      </c>
      <c r="BB20">
        <v>59.083333000000003</v>
      </c>
      <c r="BC20">
        <v>59.5</v>
      </c>
      <c r="BD20">
        <v>61.083333000000003</v>
      </c>
      <c r="BE20">
        <v>64</v>
      </c>
      <c r="BF20">
        <v>66.916667000000004</v>
      </c>
      <c r="BG20">
        <v>68.333332999999996</v>
      </c>
      <c r="BH20">
        <v>68.666667000000004</v>
      </c>
      <c r="BI20">
        <v>69.416667000000004</v>
      </c>
      <c r="BJ20">
        <v>69.083332999999996</v>
      </c>
      <c r="BK20">
        <v>68.25</v>
      </c>
      <c r="BL20">
        <v>67.333332999999996</v>
      </c>
      <c r="BM20">
        <v>65.083332999999996</v>
      </c>
      <c r="BN20">
        <v>63.5</v>
      </c>
      <c r="BO20">
        <v>62.416666999999997</v>
      </c>
      <c r="BP20">
        <v>61.666666999999997</v>
      </c>
      <c r="BQ20">
        <v>61.75</v>
      </c>
      <c r="BR20">
        <v>61.083333000000003</v>
      </c>
      <c r="DO20">
        <v>19</v>
      </c>
      <c r="DP20">
        <v>21</v>
      </c>
    </row>
    <row r="21" spans="1:120" hidden="1" x14ac:dyDescent="0.25">
      <c r="A21" t="str">
        <f t="shared" si="0"/>
        <v>Aggregator-Blue Zone Resources, LLC_Prescribed DA 1-4 (1PM-9PM)_44421_Combined</v>
      </c>
      <c r="B21" t="s">
        <v>62</v>
      </c>
      <c r="C21" t="s">
        <v>261</v>
      </c>
      <c r="D21" t="s">
        <v>61</v>
      </c>
      <c r="E21" t="s">
        <v>61</v>
      </c>
      <c r="F21" t="s">
        <v>262</v>
      </c>
      <c r="G21" t="s">
        <v>61</v>
      </c>
      <c r="H21" t="s">
        <v>61</v>
      </c>
      <c r="I21" t="s">
        <v>61</v>
      </c>
      <c r="J21" t="s">
        <v>61</v>
      </c>
      <c r="K21" t="s">
        <v>214</v>
      </c>
      <c r="L21" s="18">
        <v>44421</v>
      </c>
      <c r="M21">
        <v>20</v>
      </c>
      <c r="N21">
        <v>20</v>
      </c>
      <c r="O21" t="s">
        <v>258</v>
      </c>
      <c r="P21">
        <v>6</v>
      </c>
      <c r="Q21">
        <v>5</v>
      </c>
      <c r="R21">
        <v>1</v>
      </c>
      <c r="S21">
        <v>0</v>
      </c>
      <c r="T21">
        <v>1</v>
      </c>
      <c r="U21">
        <v>0</v>
      </c>
      <c r="V21">
        <v>1</v>
      </c>
      <c r="AU21">
        <v>60.166666999999997</v>
      </c>
      <c r="AV21">
        <v>59.833333000000003</v>
      </c>
      <c r="AW21">
        <v>59.666666999999997</v>
      </c>
      <c r="AX21">
        <v>59.75</v>
      </c>
      <c r="AY21">
        <v>59.333333000000003</v>
      </c>
      <c r="AZ21">
        <v>59.166666999999997</v>
      </c>
      <c r="BA21">
        <v>58.916666999999997</v>
      </c>
      <c r="BB21">
        <v>59.083333000000003</v>
      </c>
      <c r="BC21">
        <v>59.5</v>
      </c>
      <c r="BD21">
        <v>61.083333000000003</v>
      </c>
      <c r="BE21">
        <v>64</v>
      </c>
      <c r="BF21">
        <v>66.916667000000004</v>
      </c>
      <c r="BG21">
        <v>68.333332999999996</v>
      </c>
      <c r="BH21">
        <v>68.666667000000004</v>
      </c>
      <c r="BI21">
        <v>69.416667000000004</v>
      </c>
      <c r="BJ21">
        <v>69.083332999999996</v>
      </c>
      <c r="BK21">
        <v>68.25</v>
      </c>
      <c r="BL21">
        <v>67.333332999999996</v>
      </c>
      <c r="BM21">
        <v>65.083332999999996</v>
      </c>
      <c r="BN21">
        <v>63.5</v>
      </c>
      <c r="BO21">
        <v>62.416666999999997</v>
      </c>
      <c r="BP21">
        <v>61.666666999999997</v>
      </c>
      <c r="BQ21">
        <v>61.75</v>
      </c>
      <c r="BR21">
        <v>61.083333000000003</v>
      </c>
      <c r="DO21">
        <v>19</v>
      </c>
      <c r="DP21">
        <v>21</v>
      </c>
    </row>
    <row r="22" spans="1:120" x14ac:dyDescent="0.25">
      <c r="A22" t="str">
        <f t="shared" si="0"/>
        <v>AutoDR-No_All CBP_44424</v>
      </c>
      <c r="B22" t="s">
        <v>62</v>
      </c>
      <c r="C22" t="s">
        <v>321</v>
      </c>
      <c r="D22" t="s">
        <v>61</v>
      </c>
      <c r="E22" t="s">
        <v>61</v>
      </c>
      <c r="F22" t="s">
        <v>61</v>
      </c>
      <c r="G22" t="s">
        <v>61</v>
      </c>
      <c r="H22" t="s">
        <v>97</v>
      </c>
      <c r="I22" t="s">
        <v>61</v>
      </c>
      <c r="J22" t="s">
        <v>61</v>
      </c>
      <c r="K22" t="s">
        <v>197</v>
      </c>
      <c r="L22" s="18">
        <v>44424</v>
      </c>
      <c r="M22">
        <v>20</v>
      </c>
      <c r="N22">
        <v>20</v>
      </c>
      <c r="O22" t="s">
        <v>258</v>
      </c>
      <c r="P22">
        <v>4</v>
      </c>
      <c r="Q22">
        <v>3</v>
      </c>
      <c r="R22">
        <v>1</v>
      </c>
      <c r="S22">
        <v>0</v>
      </c>
      <c r="T22">
        <v>1</v>
      </c>
      <c r="U22">
        <v>0</v>
      </c>
      <c r="V22">
        <v>1</v>
      </c>
      <c r="AU22">
        <v>59.375</v>
      </c>
      <c r="AV22">
        <v>58.8125</v>
      </c>
      <c r="AW22">
        <v>58.6875</v>
      </c>
      <c r="AX22">
        <v>58.75</v>
      </c>
      <c r="AY22">
        <v>58.5625</v>
      </c>
      <c r="AZ22">
        <v>58.375</v>
      </c>
      <c r="BA22">
        <v>58.125</v>
      </c>
      <c r="BB22">
        <v>58.0625</v>
      </c>
      <c r="BC22">
        <v>58.5625</v>
      </c>
      <c r="BD22">
        <v>60.5625</v>
      </c>
      <c r="BE22">
        <v>63.875</v>
      </c>
      <c r="BF22">
        <v>65.9375</v>
      </c>
      <c r="BG22">
        <v>67.3125</v>
      </c>
      <c r="BH22">
        <v>69.25</v>
      </c>
      <c r="BI22">
        <v>70.25</v>
      </c>
      <c r="BJ22">
        <v>70.75</v>
      </c>
      <c r="BK22">
        <v>70</v>
      </c>
      <c r="BL22">
        <v>68.9375</v>
      </c>
      <c r="BM22">
        <v>67.4375</v>
      </c>
      <c r="BN22">
        <v>64.75</v>
      </c>
      <c r="BO22">
        <v>62.6875</v>
      </c>
      <c r="BP22">
        <v>61.25</v>
      </c>
      <c r="BQ22">
        <v>60.5</v>
      </c>
      <c r="BR22">
        <v>60.125</v>
      </c>
      <c r="DO22">
        <v>19</v>
      </c>
      <c r="DP22">
        <v>20</v>
      </c>
    </row>
    <row r="23" spans="1:120" hidden="1" x14ac:dyDescent="0.25">
      <c r="A23" t="str">
        <f t="shared" si="0"/>
        <v>Aggregator-Blue Zone Resources, LLC_Prescribed DA 1-4 (1PM-9PM)_44424_Combined</v>
      </c>
      <c r="B23" t="s">
        <v>62</v>
      </c>
      <c r="C23" t="s">
        <v>261</v>
      </c>
      <c r="D23" t="s">
        <v>61</v>
      </c>
      <c r="E23" t="s">
        <v>61</v>
      </c>
      <c r="F23" t="s">
        <v>262</v>
      </c>
      <c r="G23" t="s">
        <v>61</v>
      </c>
      <c r="H23" t="s">
        <v>61</v>
      </c>
      <c r="I23" t="s">
        <v>61</v>
      </c>
      <c r="J23" t="s">
        <v>61</v>
      </c>
      <c r="K23" t="s">
        <v>214</v>
      </c>
      <c r="L23" s="18">
        <v>44424</v>
      </c>
      <c r="M23">
        <v>20</v>
      </c>
      <c r="N23">
        <v>20</v>
      </c>
      <c r="O23" t="s">
        <v>258</v>
      </c>
      <c r="P23">
        <v>4</v>
      </c>
      <c r="Q23">
        <v>3</v>
      </c>
      <c r="R23">
        <v>1</v>
      </c>
      <c r="S23">
        <v>0</v>
      </c>
      <c r="T23">
        <v>1</v>
      </c>
      <c r="U23">
        <v>0</v>
      </c>
      <c r="V23">
        <v>1</v>
      </c>
      <c r="AU23">
        <v>59.375</v>
      </c>
      <c r="AV23">
        <v>58.8125</v>
      </c>
      <c r="AW23">
        <v>58.6875</v>
      </c>
      <c r="AX23">
        <v>58.75</v>
      </c>
      <c r="AY23">
        <v>58.5625</v>
      </c>
      <c r="AZ23">
        <v>58.375</v>
      </c>
      <c r="BA23">
        <v>58.125</v>
      </c>
      <c r="BB23">
        <v>58.0625</v>
      </c>
      <c r="BC23">
        <v>58.5625</v>
      </c>
      <c r="BD23">
        <v>60.5625</v>
      </c>
      <c r="BE23">
        <v>63.875</v>
      </c>
      <c r="BF23">
        <v>65.9375</v>
      </c>
      <c r="BG23">
        <v>67.3125</v>
      </c>
      <c r="BH23">
        <v>69.25</v>
      </c>
      <c r="BI23">
        <v>70.25</v>
      </c>
      <c r="BJ23">
        <v>70.75</v>
      </c>
      <c r="BK23">
        <v>70</v>
      </c>
      <c r="BL23">
        <v>68.9375</v>
      </c>
      <c r="BM23">
        <v>67.4375</v>
      </c>
      <c r="BN23">
        <v>64.75</v>
      </c>
      <c r="BO23">
        <v>62.6875</v>
      </c>
      <c r="BP23">
        <v>61.25</v>
      </c>
      <c r="BQ23">
        <v>60.5</v>
      </c>
      <c r="BR23">
        <v>60.125</v>
      </c>
      <c r="DO23">
        <v>19</v>
      </c>
      <c r="DP23">
        <v>20</v>
      </c>
    </row>
    <row r="24" spans="1:120" hidden="1" x14ac:dyDescent="0.25">
      <c r="A24" t="str">
        <f t="shared" si="0"/>
        <v>Size_Grp-200 kW and above_All CBP_44431</v>
      </c>
      <c r="B24" t="s">
        <v>62</v>
      </c>
      <c r="C24" t="s">
        <v>207</v>
      </c>
      <c r="D24" t="s">
        <v>61</v>
      </c>
      <c r="E24" t="s">
        <v>61</v>
      </c>
      <c r="F24" t="s">
        <v>61</v>
      </c>
      <c r="G24" t="s">
        <v>61</v>
      </c>
      <c r="H24" t="s">
        <v>61</v>
      </c>
      <c r="I24" t="s">
        <v>61</v>
      </c>
      <c r="J24" t="s">
        <v>102</v>
      </c>
      <c r="K24" t="s">
        <v>197</v>
      </c>
      <c r="L24" s="18">
        <v>44431</v>
      </c>
      <c r="M24">
        <v>19</v>
      </c>
      <c r="N24">
        <v>20</v>
      </c>
      <c r="O24" t="s">
        <v>263</v>
      </c>
      <c r="P24">
        <v>7</v>
      </c>
      <c r="Q24">
        <v>5</v>
      </c>
      <c r="R24">
        <v>1</v>
      </c>
      <c r="S24">
        <v>0</v>
      </c>
      <c r="T24">
        <v>1</v>
      </c>
      <c r="U24">
        <v>0</v>
      </c>
      <c r="V24">
        <v>1</v>
      </c>
      <c r="AU24">
        <v>65.5</v>
      </c>
      <c r="AV24">
        <v>65.5</v>
      </c>
      <c r="AW24">
        <v>64.5</v>
      </c>
      <c r="AX24">
        <v>63</v>
      </c>
      <c r="AY24">
        <v>61.5</v>
      </c>
      <c r="AZ24">
        <v>60.5</v>
      </c>
      <c r="BA24">
        <v>59.5</v>
      </c>
      <c r="BB24">
        <v>59</v>
      </c>
      <c r="BC24">
        <v>60.5</v>
      </c>
      <c r="BD24">
        <v>64</v>
      </c>
      <c r="BE24">
        <v>67</v>
      </c>
      <c r="BF24">
        <v>71</v>
      </c>
      <c r="BG24">
        <v>75</v>
      </c>
      <c r="BH24">
        <v>78.5</v>
      </c>
      <c r="BI24">
        <v>81.5</v>
      </c>
      <c r="BJ24">
        <v>84.5</v>
      </c>
      <c r="BK24">
        <v>85</v>
      </c>
      <c r="BL24">
        <v>84.5</v>
      </c>
      <c r="BM24">
        <v>82</v>
      </c>
      <c r="BN24">
        <v>79</v>
      </c>
      <c r="BO24">
        <v>75</v>
      </c>
      <c r="BP24">
        <v>71</v>
      </c>
      <c r="BQ24">
        <v>68.5</v>
      </c>
      <c r="BR24">
        <v>66.5</v>
      </c>
      <c r="DO24">
        <v>19</v>
      </c>
      <c r="DP24">
        <v>20</v>
      </c>
    </row>
    <row r="25" spans="1:120" hidden="1" x14ac:dyDescent="0.25">
      <c r="A25" t="str">
        <f t="shared" si="0"/>
        <v>Size_Grp-200 kW and above_All Elect_44431</v>
      </c>
      <c r="B25" t="s">
        <v>62</v>
      </c>
      <c r="C25" t="s">
        <v>207</v>
      </c>
      <c r="D25" t="s">
        <v>61</v>
      </c>
      <c r="E25" t="s">
        <v>61</v>
      </c>
      <c r="F25" t="s">
        <v>61</v>
      </c>
      <c r="G25" t="s">
        <v>61</v>
      </c>
      <c r="H25" t="s">
        <v>61</v>
      </c>
      <c r="I25" t="s">
        <v>61</v>
      </c>
      <c r="J25" t="s">
        <v>102</v>
      </c>
      <c r="K25" t="s">
        <v>190</v>
      </c>
      <c r="L25" s="18">
        <v>44431</v>
      </c>
      <c r="M25">
        <v>19</v>
      </c>
      <c r="N25">
        <v>20</v>
      </c>
      <c r="O25" t="s">
        <v>263</v>
      </c>
      <c r="P25">
        <v>7</v>
      </c>
      <c r="Q25">
        <v>5</v>
      </c>
      <c r="R25">
        <v>1</v>
      </c>
      <c r="S25">
        <v>0</v>
      </c>
      <c r="T25">
        <v>1</v>
      </c>
      <c r="U25">
        <v>0</v>
      </c>
      <c r="V25">
        <v>1</v>
      </c>
      <c r="AU25">
        <v>65.5</v>
      </c>
      <c r="AV25">
        <v>65.5</v>
      </c>
      <c r="AW25">
        <v>64.5</v>
      </c>
      <c r="AX25">
        <v>63</v>
      </c>
      <c r="AY25">
        <v>61.5</v>
      </c>
      <c r="AZ25">
        <v>60.5</v>
      </c>
      <c r="BA25">
        <v>59.5</v>
      </c>
      <c r="BB25">
        <v>59</v>
      </c>
      <c r="BC25">
        <v>60.5</v>
      </c>
      <c r="BD25">
        <v>64</v>
      </c>
      <c r="BE25">
        <v>67</v>
      </c>
      <c r="BF25">
        <v>71</v>
      </c>
      <c r="BG25">
        <v>75</v>
      </c>
      <c r="BH25">
        <v>78.5</v>
      </c>
      <c r="BI25">
        <v>81.5</v>
      </c>
      <c r="BJ25">
        <v>84.5</v>
      </c>
      <c r="BK25">
        <v>85</v>
      </c>
      <c r="BL25">
        <v>84.5</v>
      </c>
      <c r="BM25">
        <v>82</v>
      </c>
      <c r="BN25">
        <v>79</v>
      </c>
      <c r="BO25">
        <v>75</v>
      </c>
      <c r="BP25">
        <v>71</v>
      </c>
      <c r="BQ25">
        <v>68.5</v>
      </c>
      <c r="BR25">
        <v>66.5</v>
      </c>
      <c r="DO25">
        <v>19</v>
      </c>
      <c r="DP25">
        <v>20</v>
      </c>
    </row>
    <row r="26" spans="1:120" hidden="1" x14ac:dyDescent="0.25">
      <c r="A26" t="str">
        <f t="shared" si="0"/>
        <v>All_All CBP_44434</v>
      </c>
      <c r="B26" t="s">
        <v>62</v>
      </c>
      <c r="C26" t="s">
        <v>61</v>
      </c>
      <c r="D26" t="s">
        <v>61</v>
      </c>
      <c r="E26" t="s">
        <v>61</v>
      </c>
      <c r="F26" t="s">
        <v>61</v>
      </c>
      <c r="G26" t="s">
        <v>61</v>
      </c>
      <c r="H26" t="s">
        <v>61</v>
      </c>
      <c r="I26" t="s">
        <v>61</v>
      </c>
      <c r="J26" t="s">
        <v>61</v>
      </c>
      <c r="K26" t="s">
        <v>197</v>
      </c>
      <c r="L26" s="18">
        <v>44434</v>
      </c>
      <c r="M26">
        <v>20</v>
      </c>
      <c r="N26">
        <v>20</v>
      </c>
      <c r="O26" t="s">
        <v>263</v>
      </c>
      <c r="P26">
        <v>191</v>
      </c>
      <c r="Q26">
        <v>188</v>
      </c>
      <c r="R26">
        <v>1</v>
      </c>
      <c r="S26">
        <v>0</v>
      </c>
      <c r="T26">
        <v>0</v>
      </c>
      <c r="U26">
        <v>0</v>
      </c>
      <c r="V26">
        <v>0</v>
      </c>
      <c r="W26">
        <v>17179.887999999999</v>
      </c>
      <c r="X26">
        <v>16528.156999999999</v>
      </c>
      <c r="Y26">
        <v>15780.179</v>
      </c>
      <c r="Z26">
        <v>15701.12</v>
      </c>
      <c r="AA26">
        <v>15951.058999999999</v>
      </c>
      <c r="AB26">
        <v>16914.906999999999</v>
      </c>
      <c r="AC26">
        <v>18697.888999999999</v>
      </c>
      <c r="AD26">
        <v>19586.793000000001</v>
      </c>
      <c r="AE26">
        <v>21068.444</v>
      </c>
      <c r="AF26">
        <v>23161.915000000001</v>
      </c>
      <c r="AG26">
        <v>25196.859</v>
      </c>
      <c r="AH26">
        <v>26782.866999999998</v>
      </c>
      <c r="AI26">
        <v>27464.473000000002</v>
      </c>
      <c r="AJ26">
        <v>28398.487000000001</v>
      </c>
      <c r="AK26">
        <v>29099.893</v>
      </c>
      <c r="AL26">
        <v>29625.853999999999</v>
      </c>
      <c r="AM26">
        <v>30005.362000000001</v>
      </c>
      <c r="AN26">
        <v>29913.884999999998</v>
      </c>
      <c r="AO26">
        <v>28650.678</v>
      </c>
      <c r="AP26">
        <v>24976.327000000001</v>
      </c>
      <c r="AQ26">
        <v>23722.867999999999</v>
      </c>
      <c r="AR26">
        <v>21034.183000000001</v>
      </c>
      <c r="AS26">
        <v>18660.136999999999</v>
      </c>
      <c r="AT26">
        <v>17559.589</v>
      </c>
      <c r="AU26">
        <v>62.045558</v>
      </c>
      <c r="AV26">
        <v>58.869996999999998</v>
      </c>
      <c r="AW26">
        <v>58.154449999999997</v>
      </c>
      <c r="AX26">
        <v>57.524067000000002</v>
      </c>
      <c r="AY26">
        <v>56.875062999999997</v>
      </c>
      <c r="AZ26">
        <v>56.444139999999997</v>
      </c>
      <c r="BA26">
        <v>56.353783</v>
      </c>
      <c r="BB26">
        <v>56.952204000000002</v>
      </c>
      <c r="BC26">
        <v>59.811433999999998</v>
      </c>
      <c r="BD26">
        <v>63.191901999999999</v>
      </c>
      <c r="BE26">
        <v>66.872910000000005</v>
      </c>
      <c r="BF26">
        <v>71.176406</v>
      </c>
      <c r="BG26">
        <v>74.990414999999999</v>
      </c>
      <c r="BH26">
        <v>78.910488000000001</v>
      </c>
      <c r="BI26">
        <v>81.301468999999997</v>
      </c>
      <c r="BJ26">
        <v>82.705708000000001</v>
      </c>
      <c r="BK26">
        <v>83.437045999999995</v>
      </c>
      <c r="BL26">
        <v>82.796023000000005</v>
      </c>
      <c r="BM26">
        <v>80.793405000000007</v>
      </c>
      <c r="BN26">
        <v>76.934133000000003</v>
      </c>
      <c r="BO26">
        <v>71.939411000000007</v>
      </c>
      <c r="BP26">
        <v>69.096435999999997</v>
      </c>
      <c r="BQ26">
        <v>67.274489000000003</v>
      </c>
      <c r="BR26">
        <v>65.790279999999996</v>
      </c>
      <c r="BS26">
        <v>-208.03020000000001</v>
      </c>
      <c r="BT26">
        <v>345.17509999999999</v>
      </c>
      <c r="BU26">
        <v>603.74300000000005</v>
      </c>
      <c r="BV26">
        <v>543.66430000000003</v>
      </c>
      <c r="BW26">
        <v>401.15069999999997</v>
      </c>
      <c r="BX26">
        <v>18.4664</v>
      </c>
      <c r="BY26">
        <v>-249.40710000000001</v>
      </c>
      <c r="BZ26">
        <v>215.94030000000001</v>
      </c>
      <c r="CA26">
        <v>-120.5924</v>
      </c>
      <c r="CB26">
        <v>-298.07029999999997</v>
      </c>
      <c r="CC26">
        <v>-408.6456</v>
      </c>
      <c r="CD26">
        <v>-360.18830000000003</v>
      </c>
      <c r="CE26">
        <v>-45.727080000000001</v>
      </c>
      <c r="CF26">
        <v>-77.445570000000004</v>
      </c>
      <c r="CG26">
        <v>-144.12260000000001</v>
      </c>
      <c r="CH26">
        <v>-282.30869999999999</v>
      </c>
      <c r="CI26">
        <v>-547.048</v>
      </c>
      <c r="CJ26">
        <v>-765.0163</v>
      </c>
      <c r="CK26">
        <v>-211.21459999999999</v>
      </c>
      <c r="CL26">
        <v>1316.529</v>
      </c>
      <c r="CM26">
        <v>98.25949</v>
      </c>
      <c r="CN26">
        <v>68.657409999999999</v>
      </c>
      <c r="CO26">
        <v>102.6414</v>
      </c>
      <c r="CP26">
        <v>20.496479999999998</v>
      </c>
      <c r="CQ26">
        <v>7073.1989999999996</v>
      </c>
      <c r="CR26">
        <v>4918.04</v>
      </c>
      <c r="CS26">
        <v>4122.0709999999999</v>
      </c>
      <c r="CT26">
        <v>3416.53</v>
      </c>
      <c r="CU26">
        <v>3201.7449999999999</v>
      </c>
      <c r="CV26">
        <v>2277.7159999999999</v>
      </c>
      <c r="CW26">
        <v>1888.047</v>
      </c>
      <c r="CX26">
        <v>1758.961</v>
      </c>
      <c r="CY26">
        <v>2696.7489999999998</v>
      </c>
      <c r="CZ26">
        <v>3561.3470000000002</v>
      </c>
      <c r="DA26">
        <v>7048.5630000000001</v>
      </c>
      <c r="DB26">
        <v>9151.6209999999992</v>
      </c>
      <c r="DC26">
        <v>11946.94</v>
      </c>
      <c r="DD26">
        <v>14803.14</v>
      </c>
      <c r="DE26">
        <v>17381.060000000001</v>
      </c>
      <c r="DF26">
        <v>16206.27</v>
      </c>
      <c r="DG26">
        <v>18730.18</v>
      </c>
      <c r="DH26">
        <v>20229.099999999999</v>
      </c>
      <c r="DI26">
        <v>21060.27</v>
      </c>
      <c r="DJ26">
        <v>21037.49</v>
      </c>
      <c r="DK26">
        <v>22384.99</v>
      </c>
      <c r="DL26">
        <v>18390.75</v>
      </c>
      <c r="DM26">
        <v>12436.61</v>
      </c>
      <c r="DN26">
        <v>8210.3449999999993</v>
      </c>
      <c r="DO26">
        <v>20</v>
      </c>
      <c r="DP26">
        <v>20</v>
      </c>
    </row>
    <row r="27" spans="1:120" hidden="1" x14ac:dyDescent="0.25">
      <c r="A27" t="str">
        <f t="shared" si="0"/>
        <v>OtherDR-No_All Elect_44434</v>
      </c>
      <c r="B27" t="s">
        <v>62</v>
      </c>
      <c r="C27" t="s">
        <v>323</v>
      </c>
      <c r="D27" t="s">
        <v>61</v>
      </c>
      <c r="E27" t="s">
        <v>61</v>
      </c>
      <c r="F27" t="s">
        <v>61</v>
      </c>
      <c r="G27" t="s">
        <v>61</v>
      </c>
      <c r="H27" t="s">
        <v>61</v>
      </c>
      <c r="I27" t="s">
        <v>97</v>
      </c>
      <c r="J27" t="s">
        <v>61</v>
      </c>
      <c r="K27" t="s">
        <v>190</v>
      </c>
      <c r="L27" s="18">
        <v>44434</v>
      </c>
      <c r="M27">
        <v>20</v>
      </c>
      <c r="N27">
        <v>20</v>
      </c>
      <c r="O27" t="s">
        <v>263</v>
      </c>
      <c r="P27">
        <v>191</v>
      </c>
      <c r="Q27">
        <v>188</v>
      </c>
      <c r="R27">
        <v>1</v>
      </c>
      <c r="S27">
        <v>0</v>
      </c>
      <c r="T27">
        <v>0</v>
      </c>
      <c r="U27">
        <v>0</v>
      </c>
      <c r="V27">
        <v>0</v>
      </c>
      <c r="W27">
        <v>17179.887999999999</v>
      </c>
      <c r="X27">
        <v>16528.156999999999</v>
      </c>
      <c r="Y27">
        <v>15780.179</v>
      </c>
      <c r="Z27">
        <v>15701.12</v>
      </c>
      <c r="AA27">
        <v>15951.058999999999</v>
      </c>
      <c r="AB27">
        <v>16914.906999999999</v>
      </c>
      <c r="AC27">
        <v>18697.888999999999</v>
      </c>
      <c r="AD27">
        <v>19586.793000000001</v>
      </c>
      <c r="AE27">
        <v>21068.444</v>
      </c>
      <c r="AF27">
        <v>23161.915000000001</v>
      </c>
      <c r="AG27">
        <v>25196.859</v>
      </c>
      <c r="AH27">
        <v>26782.866999999998</v>
      </c>
      <c r="AI27">
        <v>27464.473000000002</v>
      </c>
      <c r="AJ27">
        <v>28398.487000000001</v>
      </c>
      <c r="AK27">
        <v>29099.893</v>
      </c>
      <c r="AL27">
        <v>29625.853999999999</v>
      </c>
      <c r="AM27">
        <v>30005.362000000001</v>
      </c>
      <c r="AN27">
        <v>29913.884999999998</v>
      </c>
      <c r="AO27">
        <v>28650.678</v>
      </c>
      <c r="AP27">
        <v>24976.327000000001</v>
      </c>
      <c r="AQ27">
        <v>23722.867999999999</v>
      </c>
      <c r="AR27">
        <v>21034.183000000001</v>
      </c>
      <c r="AS27">
        <v>18660.136999999999</v>
      </c>
      <c r="AT27">
        <v>17559.589</v>
      </c>
      <c r="AU27">
        <v>62.045558</v>
      </c>
      <c r="AV27">
        <v>58.869996999999998</v>
      </c>
      <c r="AW27">
        <v>58.154449999999997</v>
      </c>
      <c r="AX27">
        <v>57.524067000000002</v>
      </c>
      <c r="AY27">
        <v>56.875062999999997</v>
      </c>
      <c r="AZ27">
        <v>56.444139999999997</v>
      </c>
      <c r="BA27">
        <v>56.353783</v>
      </c>
      <c r="BB27">
        <v>56.952204000000002</v>
      </c>
      <c r="BC27">
        <v>59.811433999999998</v>
      </c>
      <c r="BD27">
        <v>63.191901999999999</v>
      </c>
      <c r="BE27">
        <v>66.872910000000005</v>
      </c>
      <c r="BF27">
        <v>71.176406</v>
      </c>
      <c r="BG27">
        <v>74.990414999999999</v>
      </c>
      <c r="BH27">
        <v>78.910488000000001</v>
      </c>
      <c r="BI27">
        <v>81.301468999999997</v>
      </c>
      <c r="BJ27">
        <v>82.705708000000001</v>
      </c>
      <c r="BK27">
        <v>83.437045999999995</v>
      </c>
      <c r="BL27">
        <v>82.796023000000005</v>
      </c>
      <c r="BM27">
        <v>80.793405000000007</v>
      </c>
      <c r="BN27">
        <v>76.934133000000003</v>
      </c>
      <c r="BO27">
        <v>71.939411000000007</v>
      </c>
      <c r="BP27">
        <v>69.096435999999997</v>
      </c>
      <c r="BQ27">
        <v>67.274489000000003</v>
      </c>
      <c r="BR27">
        <v>65.790279999999996</v>
      </c>
      <c r="BS27">
        <v>-208.03020000000001</v>
      </c>
      <c r="BT27">
        <v>345.17509999999999</v>
      </c>
      <c r="BU27">
        <v>603.74300000000005</v>
      </c>
      <c r="BV27">
        <v>543.66430000000003</v>
      </c>
      <c r="BW27">
        <v>401.15069999999997</v>
      </c>
      <c r="BX27">
        <v>18.4664</v>
      </c>
      <c r="BY27">
        <v>-249.40710000000001</v>
      </c>
      <c r="BZ27">
        <v>215.94030000000001</v>
      </c>
      <c r="CA27">
        <v>-120.5924</v>
      </c>
      <c r="CB27">
        <v>-298.07029999999997</v>
      </c>
      <c r="CC27">
        <v>-408.6456</v>
      </c>
      <c r="CD27">
        <v>-360.18830000000003</v>
      </c>
      <c r="CE27">
        <v>-45.727080000000001</v>
      </c>
      <c r="CF27">
        <v>-77.445570000000004</v>
      </c>
      <c r="CG27">
        <v>-144.12260000000001</v>
      </c>
      <c r="CH27">
        <v>-282.30869999999999</v>
      </c>
      <c r="CI27">
        <v>-547.048</v>
      </c>
      <c r="CJ27">
        <v>-765.0163</v>
      </c>
      <c r="CK27">
        <v>-211.21459999999999</v>
      </c>
      <c r="CL27">
        <v>1316.529</v>
      </c>
      <c r="CM27">
        <v>98.25949</v>
      </c>
      <c r="CN27">
        <v>68.657409999999999</v>
      </c>
      <c r="CO27">
        <v>102.6414</v>
      </c>
      <c r="CP27">
        <v>20.496479999999998</v>
      </c>
      <c r="CQ27">
        <v>7073.1989999999996</v>
      </c>
      <c r="CR27">
        <v>4918.04</v>
      </c>
      <c r="CS27">
        <v>4122.0709999999999</v>
      </c>
      <c r="CT27">
        <v>3416.53</v>
      </c>
      <c r="CU27">
        <v>3201.7449999999999</v>
      </c>
      <c r="CV27">
        <v>2277.7159999999999</v>
      </c>
      <c r="CW27">
        <v>1888.047</v>
      </c>
      <c r="CX27">
        <v>1758.961</v>
      </c>
      <c r="CY27">
        <v>2696.7489999999998</v>
      </c>
      <c r="CZ27">
        <v>3561.3470000000002</v>
      </c>
      <c r="DA27">
        <v>7048.5630000000001</v>
      </c>
      <c r="DB27">
        <v>9151.6209999999992</v>
      </c>
      <c r="DC27">
        <v>11946.94</v>
      </c>
      <c r="DD27">
        <v>14803.14</v>
      </c>
      <c r="DE27">
        <v>17381.060000000001</v>
      </c>
      <c r="DF27">
        <v>16206.27</v>
      </c>
      <c r="DG27">
        <v>18730.18</v>
      </c>
      <c r="DH27">
        <v>20229.099999999999</v>
      </c>
      <c r="DI27">
        <v>21060.27</v>
      </c>
      <c r="DJ27">
        <v>21037.49</v>
      </c>
      <c r="DK27">
        <v>22384.99</v>
      </c>
      <c r="DL27">
        <v>18390.75</v>
      </c>
      <c r="DM27">
        <v>12436.61</v>
      </c>
      <c r="DN27">
        <v>8210.3449999999993</v>
      </c>
      <c r="DO27">
        <v>20</v>
      </c>
      <c r="DP27">
        <v>20</v>
      </c>
    </row>
    <row r="28" spans="1:120" hidden="1" x14ac:dyDescent="0.25">
      <c r="A28" t="str">
        <f t="shared" si="0"/>
        <v>LCA-Other_All CBP_44438</v>
      </c>
      <c r="B28" t="s">
        <v>62</v>
      </c>
      <c r="C28" t="s">
        <v>212</v>
      </c>
      <c r="D28" t="s">
        <v>32</v>
      </c>
      <c r="E28" t="s">
        <v>61</v>
      </c>
      <c r="F28" t="s">
        <v>61</v>
      </c>
      <c r="G28" t="s">
        <v>61</v>
      </c>
      <c r="H28" t="s">
        <v>61</v>
      </c>
      <c r="I28" t="s">
        <v>61</v>
      </c>
      <c r="J28" t="s">
        <v>61</v>
      </c>
      <c r="K28" t="s">
        <v>197</v>
      </c>
      <c r="L28" s="18">
        <v>44438</v>
      </c>
      <c r="M28">
        <v>19</v>
      </c>
      <c r="N28">
        <v>20</v>
      </c>
      <c r="O28" t="s">
        <v>263</v>
      </c>
      <c r="P28">
        <v>68</v>
      </c>
      <c r="Q28">
        <v>67</v>
      </c>
      <c r="R28">
        <v>1</v>
      </c>
      <c r="S28">
        <v>0</v>
      </c>
      <c r="T28">
        <v>0</v>
      </c>
      <c r="U28">
        <v>0</v>
      </c>
      <c r="V28">
        <v>0</v>
      </c>
      <c r="W28">
        <v>1866.2262000000001</v>
      </c>
      <c r="X28">
        <v>2463.3732</v>
      </c>
      <c r="Y28">
        <v>2443.5758000000001</v>
      </c>
      <c r="Z28">
        <v>2576.6246000000001</v>
      </c>
      <c r="AA28">
        <v>2862.7743999999998</v>
      </c>
      <c r="AB28">
        <v>3649.7768000000001</v>
      </c>
      <c r="AC28">
        <v>3874.5309999999999</v>
      </c>
      <c r="AD28">
        <v>4161.3114999999998</v>
      </c>
      <c r="AE28">
        <v>4296.5192999999999</v>
      </c>
      <c r="AF28">
        <v>4200.0578999999998</v>
      </c>
      <c r="AG28">
        <v>4663.5784000000003</v>
      </c>
      <c r="AH28">
        <v>4877.1054999999997</v>
      </c>
      <c r="AI28">
        <v>5240.2362000000003</v>
      </c>
      <c r="AJ28">
        <v>5365.7385000000004</v>
      </c>
      <c r="AK28">
        <v>5139.6111000000001</v>
      </c>
      <c r="AL28">
        <v>5057.3195999999998</v>
      </c>
      <c r="AM28">
        <v>4701.9784</v>
      </c>
      <c r="AN28">
        <v>4521.8125</v>
      </c>
      <c r="AO28">
        <v>4025.3478</v>
      </c>
      <c r="AP28">
        <v>4087.4935999999998</v>
      </c>
      <c r="AQ28">
        <v>4304.1445999999996</v>
      </c>
      <c r="AR28">
        <v>4021.4225999999999</v>
      </c>
      <c r="AS28">
        <v>3362.8633</v>
      </c>
      <c r="AT28">
        <v>3106.5254</v>
      </c>
      <c r="AU28">
        <v>75.407438999999997</v>
      </c>
      <c r="AV28">
        <v>74.326556999999994</v>
      </c>
      <c r="AW28">
        <v>71.786765000000003</v>
      </c>
      <c r="AX28">
        <v>69.941175999999999</v>
      </c>
      <c r="AY28">
        <v>68.916522000000001</v>
      </c>
      <c r="AZ28">
        <v>68.419117999999997</v>
      </c>
      <c r="BA28">
        <v>67.876729999999995</v>
      </c>
      <c r="BB28">
        <v>67.732698999999997</v>
      </c>
      <c r="BC28">
        <v>70.038061999999996</v>
      </c>
      <c r="BD28">
        <v>73.666955000000002</v>
      </c>
      <c r="BE28">
        <v>77.595156000000003</v>
      </c>
      <c r="BF28">
        <v>81.860726999999997</v>
      </c>
      <c r="BG28">
        <v>86.060120999999995</v>
      </c>
      <c r="BH28">
        <v>89.988321999999997</v>
      </c>
      <c r="BI28">
        <v>93.480969000000002</v>
      </c>
      <c r="BJ28">
        <v>94.940310999999994</v>
      </c>
      <c r="BK28">
        <v>96.955016999999998</v>
      </c>
      <c r="BL28">
        <v>96.942907000000005</v>
      </c>
      <c r="BM28">
        <v>94.922578000000001</v>
      </c>
      <c r="BN28">
        <v>91.279411999999994</v>
      </c>
      <c r="BO28">
        <v>84.921712999999997</v>
      </c>
      <c r="BP28">
        <v>81.140570999999994</v>
      </c>
      <c r="BQ28">
        <v>77.999134999999995</v>
      </c>
      <c r="BR28">
        <v>76.101211000000006</v>
      </c>
      <c r="BS28">
        <v>-45.658299999999997</v>
      </c>
      <c r="BT28">
        <v>-161.83019999999999</v>
      </c>
      <c r="BU28">
        <v>-113.3562</v>
      </c>
      <c r="BV28">
        <v>-96.493639999999999</v>
      </c>
      <c r="BW28">
        <v>149.95740000000001</v>
      </c>
      <c r="BX28">
        <v>-257.8519</v>
      </c>
      <c r="BY28">
        <v>-262.58710000000002</v>
      </c>
      <c r="BZ28">
        <v>-46.323689999999999</v>
      </c>
      <c r="CA28">
        <v>16.43357</v>
      </c>
      <c r="CB28">
        <v>389.01679999999999</v>
      </c>
      <c r="CC28">
        <v>231.31780000000001</v>
      </c>
      <c r="CD28">
        <v>96.632099999999994</v>
      </c>
      <c r="CE28">
        <v>-188.17320000000001</v>
      </c>
      <c r="CF28">
        <v>-297.8023</v>
      </c>
      <c r="CG28">
        <v>-116.6281</v>
      </c>
      <c r="CH28">
        <v>-66.311260000000004</v>
      </c>
      <c r="CI28">
        <v>365.32260000000002</v>
      </c>
      <c r="CJ28">
        <v>711.96320000000003</v>
      </c>
      <c r="CK28">
        <v>1436.5409999999999</v>
      </c>
      <c r="CL28">
        <v>1331.63</v>
      </c>
      <c r="CM28">
        <v>853.55640000000005</v>
      </c>
      <c r="CN28">
        <v>360.33769999999998</v>
      </c>
      <c r="CO28">
        <v>297.96429999999998</v>
      </c>
      <c r="CP28">
        <v>263.83839999999998</v>
      </c>
      <c r="CQ28">
        <v>4075.2139999999999</v>
      </c>
      <c r="CR28">
        <v>3632.5520000000001</v>
      </c>
      <c r="CS28">
        <v>2713.0149999999999</v>
      </c>
      <c r="CT28">
        <v>4033.404</v>
      </c>
      <c r="CU28">
        <v>3200.51</v>
      </c>
      <c r="CV28">
        <v>1903.5640000000001</v>
      </c>
      <c r="CW28">
        <v>1578.751</v>
      </c>
      <c r="CX28">
        <v>1170.9380000000001</v>
      </c>
      <c r="CY28">
        <v>1512.067</v>
      </c>
      <c r="CZ28">
        <v>4129.3890000000001</v>
      </c>
      <c r="DA28">
        <v>5592.4610000000002</v>
      </c>
      <c r="DB28">
        <v>5912.7160000000003</v>
      </c>
      <c r="DC28">
        <v>6361.2460000000001</v>
      </c>
      <c r="DD28">
        <v>7053.857</v>
      </c>
      <c r="DE28">
        <v>6394.4229999999998</v>
      </c>
      <c r="DF28">
        <v>6889.1769999999997</v>
      </c>
      <c r="DG28">
        <v>5979.9340000000002</v>
      </c>
      <c r="DH28">
        <v>6238.4809999999998</v>
      </c>
      <c r="DI28">
        <v>5854.7539999999999</v>
      </c>
      <c r="DJ28">
        <v>5739.5609999999997</v>
      </c>
      <c r="DK28">
        <v>6101.6260000000002</v>
      </c>
      <c r="DL28">
        <v>5328.1679999999997</v>
      </c>
      <c r="DM28">
        <v>5486.8180000000002</v>
      </c>
      <c r="DN28">
        <v>5100.1959999999999</v>
      </c>
      <c r="DO28">
        <v>19</v>
      </c>
      <c r="DP28">
        <v>20</v>
      </c>
    </row>
    <row r="29" spans="1:120" hidden="1" x14ac:dyDescent="0.25">
      <c r="A29" t="str">
        <f t="shared" si="0"/>
        <v>All_All Elect_44438</v>
      </c>
      <c r="B29" t="s">
        <v>62</v>
      </c>
      <c r="C29" t="s">
        <v>61</v>
      </c>
      <c r="D29" t="s">
        <v>61</v>
      </c>
      <c r="E29" t="s">
        <v>61</v>
      </c>
      <c r="F29" t="s">
        <v>61</v>
      </c>
      <c r="G29" t="s">
        <v>61</v>
      </c>
      <c r="H29" t="s">
        <v>61</v>
      </c>
      <c r="I29" t="s">
        <v>61</v>
      </c>
      <c r="J29" t="s">
        <v>61</v>
      </c>
      <c r="K29" t="s">
        <v>190</v>
      </c>
      <c r="L29" s="18">
        <v>44438</v>
      </c>
      <c r="M29">
        <v>19</v>
      </c>
      <c r="N29">
        <v>20</v>
      </c>
      <c r="O29" t="s">
        <v>263</v>
      </c>
      <c r="P29">
        <v>122</v>
      </c>
      <c r="Q29">
        <v>120</v>
      </c>
      <c r="R29">
        <v>1</v>
      </c>
      <c r="S29">
        <v>0</v>
      </c>
      <c r="T29">
        <v>0</v>
      </c>
      <c r="U29">
        <v>0</v>
      </c>
      <c r="V29">
        <v>0</v>
      </c>
      <c r="W29">
        <v>3110.2062999999998</v>
      </c>
      <c r="X29">
        <v>3762.7755999999999</v>
      </c>
      <c r="Y29">
        <v>3717.51</v>
      </c>
      <c r="Z29">
        <v>3834.2669000000001</v>
      </c>
      <c r="AA29">
        <v>4232.8819000000003</v>
      </c>
      <c r="AB29">
        <v>4991.0065000000004</v>
      </c>
      <c r="AC29">
        <v>5451.9904999999999</v>
      </c>
      <c r="AD29">
        <v>6015.8377</v>
      </c>
      <c r="AE29">
        <v>6389.0114999999996</v>
      </c>
      <c r="AF29">
        <v>6400.4399000000003</v>
      </c>
      <c r="AG29">
        <v>6909.0556999999999</v>
      </c>
      <c r="AH29">
        <v>7162.6923999999999</v>
      </c>
      <c r="AI29">
        <v>7600.0361999999996</v>
      </c>
      <c r="AJ29">
        <v>7839.3834999999999</v>
      </c>
      <c r="AK29">
        <v>7716.1394</v>
      </c>
      <c r="AL29">
        <v>7712.7659000000003</v>
      </c>
      <c r="AM29">
        <v>7381.5196999999998</v>
      </c>
      <c r="AN29">
        <v>7252.0645999999997</v>
      </c>
      <c r="AO29">
        <v>6612.3824000000004</v>
      </c>
      <c r="AP29">
        <v>6653.5478999999996</v>
      </c>
      <c r="AQ29">
        <v>7086.6899000000003</v>
      </c>
      <c r="AR29">
        <v>6091.0834000000004</v>
      </c>
      <c r="AS29">
        <v>5159.6031999999996</v>
      </c>
      <c r="AT29">
        <v>4522.0911999999998</v>
      </c>
      <c r="AU29">
        <v>74.951590999999993</v>
      </c>
      <c r="AV29">
        <v>74.386105000000001</v>
      </c>
      <c r="AW29">
        <v>72.184955000000002</v>
      </c>
      <c r="AX29">
        <v>70.631764000000004</v>
      </c>
      <c r="AY29">
        <v>69.285982000000004</v>
      </c>
      <c r="AZ29">
        <v>68.742817000000002</v>
      </c>
      <c r="BA29">
        <v>68.116032000000004</v>
      </c>
      <c r="BB29">
        <v>67.734907000000007</v>
      </c>
      <c r="BC29">
        <v>70.230851999999999</v>
      </c>
      <c r="BD29">
        <v>74.687048000000004</v>
      </c>
      <c r="BE29">
        <v>78.987859</v>
      </c>
      <c r="BF29">
        <v>83.464437000000004</v>
      </c>
      <c r="BG29">
        <v>87.464723000000006</v>
      </c>
      <c r="BH29">
        <v>91.051890999999998</v>
      </c>
      <c r="BI29">
        <v>94.311233000000001</v>
      </c>
      <c r="BJ29">
        <v>96.017870000000002</v>
      </c>
      <c r="BK29">
        <v>97.764476000000002</v>
      </c>
      <c r="BL29">
        <v>97.778997000000004</v>
      </c>
      <c r="BM29">
        <v>95.863563999999997</v>
      </c>
      <c r="BN29">
        <v>91.859685999999996</v>
      </c>
      <c r="BO29">
        <v>85.235127000000006</v>
      </c>
      <c r="BP29">
        <v>81.018486999999993</v>
      </c>
      <c r="BQ29">
        <v>77.748524000000003</v>
      </c>
      <c r="BR29">
        <v>75.814384000000004</v>
      </c>
      <c r="BS29">
        <v>49.844670000000001</v>
      </c>
      <c r="BT29">
        <v>-114.76479999999999</v>
      </c>
      <c r="BU29">
        <v>-80.391540000000006</v>
      </c>
      <c r="BV29">
        <v>-37.483499999999999</v>
      </c>
      <c r="BW29">
        <v>158.13030000000001</v>
      </c>
      <c r="BX29">
        <v>-144.6721</v>
      </c>
      <c r="BY29">
        <v>-244.12629999999999</v>
      </c>
      <c r="BZ29">
        <v>-79.736170000000001</v>
      </c>
      <c r="CA29">
        <v>-35.994439999999997</v>
      </c>
      <c r="CB29">
        <v>349.11900000000003</v>
      </c>
      <c r="CC29">
        <v>208.1865</v>
      </c>
      <c r="CD29">
        <v>193.12639999999999</v>
      </c>
      <c r="CE29">
        <v>-123.4649</v>
      </c>
      <c r="CF29">
        <v>-263.71010000000001</v>
      </c>
      <c r="CG29">
        <v>-63.150390000000002</v>
      </c>
      <c r="CH29">
        <v>25.399730000000002</v>
      </c>
      <c r="CI29">
        <v>563.83090000000004</v>
      </c>
      <c r="CJ29">
        <v>910.90219999999999</v>
      </c>
      <c r="CK29">
        <v>1855.913</v>
      </c>
      <c r="CL29">
        <v>1731.57</v>
      </c>
      <c r="CM29">
        <v>642.52459999999996</v>
      </c>
      <c r="CN29">
        <v>314.40370000000001</v>
      </c>
      <c r="CO29">
        <v>123.16459999999999</v>
      </c>
      <c r="CP29">
        <v>269.65789999999998</v>
      </c>
      <c r="CQ29">
        <v>4596.8209999999999</v>
      </c>
      <c r="CR29">
        <v>3979.998</v>
      </c>
      <c r="CS29">
        <v>3003.4409999999998</v>
      </c>
      <c r="CT29">
        <v>4298.5140000000001</v>
      </c>
      <c r="CU29">
        <v>3443.797</v>
      </c>
      <c r="CV29">
        <v>2163.5309999999999</v>
      </c>
      <c r="CW29">
        <v>2009.991</v>
      </c>
      <c r="CX29">
        <v>1370.877</v>
      </c>
      <c r="CY29">
        <v>1783.481</v>
      </c>
      <c r="CZ29">
        <v>4484.7520000000004</v>
      </c>
      <c r="DA29">
        <v>6128.2510000000002</v>
      </c>
      <c r="DB29">
        <v>6301.1509999999998</v>
      </c>
      <c r="DC29">
        <v>6675.9719999999998</v>
      </c>
      <c r="DD29">
        <v>7317.4440000000004</v>
      </c>
      <c r="DE29">
        <v>6723.9359999999997</v>
      </c>
      <c r="DF29">
        <v>7315.4970000000003</v>
      </c>
      <c r="DG29">
        <v>6485.326</v>
      </c>
      <c r="DH29">
        <v>6896.9030000000002</v>
      </c>
      <c r="DI29">
        <v>6637.2160000000003</v>
      </c>
      <c r="DJ29">
        <v>6596.1440000000002</v>
      </c>
      <c r="DK29">
        <v>6957.4610000000002</v>
      </c>
      <c r="DL29">
        <v>6083.9539999999997</v>
      </c>
      <c r="DM29">
        <v>6129.55</v>
      </c>
      <c r="DN29">
        <v>5721.8509999999997</v>
      </c>
      <c r="DO29">
        <v>19</v>
      </c>
      <c r="DP29">
        <v>20</v>
      </c>
    </row>
    <row r="30" spans="1:120" hidden="1" x14ac:dyDescent="0.25">
      <c r="A30" t="str">
        <f t="shared" si="0"/>
        <v>LCA-Greater Bay Area_All CBP_44446</v>
      </c>
      <c r="B30" t="s">
        <v>62</v>
      </c>
      <c r="C30" t="s">
        <v>209</v>
      </c>
      <c r="D30" t="s">
        <v>36</v>
      </c>
      <c r="E30" t="s">
        <v>61</v>
      </c>
      <c r="F30" t="s">
        <v>61</v>
      </c>
      <c r="G30" t="s">
        <v>61</v>
      </c>
      <c r="H30" t="s">
        <v>61</v>
      </c>
      <c r="I30" t="s">
        <v>61</v>
      </c>
      <c r="J30" t="s">
        <v>61</v>
      </c>
      <c r="K30" t="s">
        <v>197</v>
      </c>
      <c r="L30" s="18">
        <v>44446</v>
      </c>
      <c r="M30">
        <v>19</v>
      </c>
      <c r="N30">
        <v>20</v>
      </c>
      <c r="O30" t="s">
        <v>258</v>
      </c>
      <c r="P30">
        <v>5</v>
      </c>
      <c r="Q30">
        <v>4</v>
      </c>
      <c r="R30">
        <v>1</v>
      </c>
      <c r="S30">
        <v>0</v>
      </c>
      <c r="T30">
        <v>1</v>
      </c>
      <c r="U30">
        <v>0</v>
      </c>
      <c r="V30">
        <v>1</v>
      </c>
      <c r="AU30">
        <v>60.2</v>
      </c>
      <c r="AV30">
        <v>59.45</v>
      </c>
      <c r="AW30">
        <v>58.9</v>
      </c>
      <c r="AX30">
        <v>58.75</v>
      </c>
      <c r="AY30">
        <v>58.75</v>
      </c>
      <c r="AZ30">
        <v>58.6</v>
      </c>
      <c r="BA30">
        <v>58.3</v>
      </c>
      <c r="BB30">
        <v>58.05</v>
      </c>
      <c r="BC30">
        <v>59.45</v>
      </c>
      <c r="BD30">
        <v>61.65</v>
      </c>
      <c r="BE30">
        <v>64.45</v>
      </c>
      <c r="BF30">
        <v>66.349999999999994</v>
      </c>
      <c r="BG30">
        <v>68.400000000000006</v>
      </c>
      <c r="BH30">
        <v>68.3</v>
      </c>
      <c r="BI30">
        <v>68.7</v>
      </c>
      <c r="BJ30">
        <v>67.75</v>
      </c>
      <c r="BK30">
        <v>67.400000000000006</v>
      </c>
      <c r="BL30">
        <v>65.900000000000006</v>
      </c>
      <c r="BM30">
        <v>64.8</v>
      </c>
      <c r="BN30">
        <v>63.55</v>
      </c>
      <c r="BO30">
        <v>62.15</v>
      </c>
      <c r="BP30">
        <v>61.8</v>
      </c>
      <c r="BQ30">
        <v>61.35</v>
      </c>
      <c r="BR30">
        <v>60.5</v>
      </c>
      <c r="DO30">
        <v>18</v>
      </c>
      <c r="DP30">
        <v>21</v>
      </c>
    </row>
    <row r="31" spans="1:120" hidden="1" x14ac:dyDescent="0.25">
      <c r="A31" t="str">
        <f t="shared" si="0"/>
        <v>OtherDR-No_Prescribed DA 1-4 (1PM-9PM)_44446_Combined</v>
      </c>
      <c r="B31" t="s">
        <v>62</v>
      </c>
      <c r="C31" t="s">
        <v>323</v>
      </c>
      <c r="D31" t="s">
        <v>61</v>
      </c>
      <c r="E31" t="s">
        <v>61</v>
      </c>
      <c r="F31" t="s">
        <v>61</v>
      </c>
      <c r="G31" t="s">
        <v>61</v>
      </c>
      <c r="H31" t="s">
        <v>61</v>
      </c>
      <c r="I31" t="s">
        <v>97</v>
      </c>
      <c r="J31" t="s">
        <v>61</v>
      </c>
      <c r="K31" t="s">
        <v>214</v>
      </c>
      <c r="L31" s="18">
        <v>44446</v>
      </c>
      <c r="M31">
        <v>18</v>
      </c>
      <c r="N31">
        <v>20</v>
      </c>
      <c r="O31" t="s">
        <v>258</v>
      </c>
      <c r="P31">
        <v>9</v>
      </c>
      <c r="Q31">
        <v>8</v>
      </c>
      <c r="R31">
        <v>1</v>
      </c>
      <c r="S31">
        <v>0</v>
      </c>
      <c r="T31">
        <v>1</v>
      </c>
      <c r="U31">
        <v>0</v>
      </c>
      <c r="V31">
        <v>1</v>
      </c>
      <c r="AU31">
        <v>60.879629999999999</v>
      </c>
      <c r="AV31">
        <v>59.518518999999998</v>
      </c>
      <c r="AW31">
        <v>59.231481000000002</v>
      </c>
      <c r="AX31">
        <v>59.231481000000002</v>
      </c>
      <c r="AY31">
        <v>59.037036999999998</v>
      </c>
      <c r="AZ31">
        <v>58.648147999999999</v>
      </c>
      <c r="BA31">
        <v>58.324074000000003</v>
      </c>
      <c r="BB31">
        <v>58.490741</v>
      </c>
      <c r="BC31">
        <v>60.416666999999997</v>
      </c>
      <c r="BD31">
        <v>62.592593000000001</v>
      </c>
      <c r="BE31">
        <v>66.398148000000006</v>
      </c>
      <c r="BF31">
        <v>69.935185000000004</v>
      </c>
      <c r="BG31">
        <v>73.268518999999998</v>
      </c>
      <c r="BH31">
        <v>74.092592999999994</v>
      </c>
      <c r="BI31">
        <v>74.305555999999996</v>
      </c>
      <c r="BJ31">
        <v>74.388889000000006</v>
      </c>
      <c r="BK31">
        <v>73.953704000000002</v>
      </c>
      <c r="BL31">
        <v>72.129630000000006</v>
      </c>
      <c r="BM31">
        <v>69.814814999999996</v>
      </c>
      <c r="BN31">
        <v>66.907407000000006</v>
      </c>
      <c r="BO31">
        <v>64.388889000000006</v>
      </c>
      <c r="BP31">
        <v>63.5</v>
      </c>
      <c r="BQ31">
        <v>62.462963000000002</v>
      </c>
      <c r="BR31">
        <v>61.268518999999998</v>
      </c>
      <c r="DO31">
        <v>18</v>
      </c>
      <c r="DP31">
        <v>21</v>
      </c>
    </row>
    <row r="32" spans="1:120" x14ac:dyDescent="0.25">
      <c r="A32" t="str">
        <f t="shared" si="0"/>
        <v>AutoDR-Yes_All CBP_44448</v>
      </c>
      <c r="B32" t="s">
        <v>62</v>
      </c>
      <c r="C32" t="s">
        <v>322</v>
      </c>
      <c r="D32" t="s">
        <v>61</v>
      </c>
      <c r="E32" t="s">
        <v>61</v>
      </c>
      <c r="F32" t="s">
        <v>61</v>
      </c>
      <c r="G32" t="s">
        <v>61</v>
      </c>
      <c r="H32" t="s">
        <v>98</v>
      </c>
      <c r="I32" t="s">
        <v>61</v>
      </c>
      <c r="J32" t="s">
        <v>61</v>
      </c>
      <c r="K32" t="s">
        <v>197</v>
      </c>
      <c r="L32" s="18">
        <v>44448</v>
      </c>
      <c r="M32">
        <v>19</v>
      </c>
      <c r="N32">
        <v>19</v>
      </c>
      <c r="O32" t="s">
        <v>258</v>
      </c>
      <c r="P32">
        <v>41</v>
      </c>
      <c r="Q32">
        <v>41</v>
      </c>
      <c r="R32">
        <v>1</v>
      </c>
      <c r="S32">
        <v>0</v>
      </c>
      <c r="T32">
        <v>0</v>
      </c>
      <c r="U32">
        <v>0</v>
      </c>
      <c r="V32">
        <v>0</v>
      </c>
      <c r="W32">
        <v>2176.0095000000001</v>
      </c>
      <c r="X32">
        <v>2145.6635000000001</v>
      </c>
      <c r="Y32">
        <v>2003.2645</v>
      </c>
      <c r="Z32">
        <v>1907.6220000000001</v>
      </c>
      <c r="AA32">
        <v>2007.6</v>
      </c>
      <c r="AB32">
        <v>1947.6685</v>
      </c>
      <c r="AC32">
        <v>1820.5889999999999</v>
      </c>
      <c r="AD32">
        <v>2024.8434999999999</v>
      </c>
      <c r="AE32">
        <v>2544.0994999999998</v>
      </c>
      <c r="AF32">
        <v>2954.7089999999998</v>
      </c>
      <c r="AG32">
        <v>3125.3195000000001</v>
      </c>
      <c r="AH32">
        <v>3244.9634999999998</v>
      </c>
      <c r="AI32">
        <v>3469.8845000000001</v>
      </c>
      <c r="AJ32">
        <v>3545.4185000000002</v>
      </c>
      <c r="AK32">
        <v>3624.59</v>
      </c>
      <c r="AL32">
        <v>3729.2955000000002</v>
      </c>
      <c r="AM32">
        <v>3692.5970000000002</v>
      </c>
      <c r="AN32">
        <v>3521.8870000000002</v>
      </c>
      <c r="AO32">
        <v>3215.7689999999998</v>
      </c>
      <c r="AP32">
        <v>3641.5635000000002</v>
      </c>
      <c r="AQ32">
        <v>3313.5495000000001</v>
      </c>
      <c r="AR32">
        <v>3034.2764999999999</v>
      </c>
      <c r="AS32">
        <v>2682.45</v>
      </c>
      <c r="AT32">
        <v>2402.3449999999998</v>
      </c>
      <c r="AU32">
        <v>70.304878000000002</v>
      </c>
      <c r="AV32">
        <v>69.756097999999994</v>
      </c>
      <c r="AW32">
        <v>68.5</v>
      </c>
      <c r="AX32">
        <v>67.573171000000002</v>
      </c>
      <c r="AY32">
        <v>66.926828999999998</v>
      </c>
      <c r="AZ32">
        <v>66.109756000000004</v>
      </c>
      <c r="BA32">
        <v>65.780488000000005</v>
      </c>
      <c r="BB32">
        <v>65.670732000000001</v>
      </c>
      <c r="BC32">
        <v>67.829267999999999</v>
      </c>
      <c r="BD32">
        <v>71.451220000000006</v>
      </c>
      <c r="BE32">
        <v>75.719511999999995</v>
      </c>
      <c r="BF32">
        <v>79.536585000000002</v>
      </c>
      <c r="BG32">
        <v>83.621950999999996</v>
      </c>
      <c r="BH32">
        <v>85.707317000000003</v>
      </c>
      <c r="BI32">
        <v>87.195121999999998</v>
      </c>
      <c r="BJ32">
        <v>87.085365999999993</v>
      </c>
      <c r="BK32">
        <v>86.475610000000003</v>
      </c>
      <c r="BL32">
        <v>84.719511999999995</v>
      </c>
      <c r="BM32">
        <v>81.865853999999999</v>
      </c>
      <c r="BN32">
        <v>78.207317000000003</v>
      </c>
      <c r="BO32">
        <v>75.073171000000002</v>
      </c>
      <c r="BP32">
        <v>72.804878000000002</v>
      </c>
      <c r="BQ32">
        <v>71.243902000000006</v>
      </c>
      <c r="BR32">
        <v>70.085365999999993</v>
      </c>
      <c r="BS32">
        <v>-146.50460000000001</v>
      </c>
      <c r="BT32">
        <v>-91.970950000000002</v>
      </c>
      <c r="BU32">
        <v>-80.291560000000004</v>
      </c>
      <c r="BV32">
        <v>-44.072249999999997</v>
      </c>
      <c r="BW32">
        <v>-73.112530000000007</v>
      </c>
      <c r="BX32">
        <v>-38.178289999999997</v>
      </c>
      <c r="BY32">
        <v>115.68810000000001</v>
      </c>
      <c r="BZ32">
        <v>39.532600000000002</v>
      </c>
      <c r="CA32">
        <v>-51.82808</v>
      </c>
      <c r="CB32">
        <v>-29.009620000000002</v>
      </c>
      <c r="CC32">
        <v>-38.433920000000001</v>
      </c>
      <c r="CD32">
        <v>-56.899189999999997</v>
      </c>
      <c r="CE32">
        <v>-90.666169999999994</v>
      </c>
      <c r="CF32">
        <v>-132.09880000000001</v>
      </c>
      <c r="CG32">
        <v>-87.366100000000003</v>
      </c>
      <c r="CH32">
        <v>-121.9722</v>
      </c>
      <c r="CI32">
        <v>-59.094880000000003</v>
      </c>
      <c r="CJ32">
        <v>66.978909999999999</v>
      </c>
      <c r="CK32">
        <v>391.00009999999997</v>
      </c>
      <c r="CL32">
        <v>-120.2402</v>
      </c>
      <c r="CM32">
        <v>16.215340000000001</v>
      </c>
      <c r="CN32">
        <v>-34.848750000000003</v>
      </c>
      <c r="CO32">
        <v>-39.740920000000003</v>
      </c>
      <c r="CP32">
        <v>-138.696</v>
      </c>
      <c r="CQ32">
        <v>565.23879999999997</v>
      </c>
      <c r="CR32">
        <v>273.54360000000003</v>
      </c>
      <c r="CS32">
        <v>243.74799999999999</v>
      </c>
      <c r="CT32">
        <v>205.8655</v>
      </c>
      <c r="CU32">
        <v>307.06880000000001</v>
      </c>
      <c r="CV32">
        <v>223.21459999999999</v>
      </c>
      <c r="CW32">
        <v>210.18029999999999</v>
      </c>
      <c r="CX32">
        <v>249.8535</v>
      </c>
      <c r="CY32">
        <v>307.94810000000001</v>
      </c>
      <c r="CZ32">
        <v>492.02949999999998</v>
      </c>
      <c r="DA32">
        <v>709.07140000000004</v>
      </c>
      <c r="DB32">
        <v>514.12540000000001</v>
      </c>
      <c r="DC32">
        <v>512.35649999999998</v>
      </c>
      <c r="DD32">
        <v>400.2928</v>
      </c>
      <c r="DE32">
        <v>437.59969999999998</v>
      </c>
      <c r="DF32">
        <v>608.31730000000005</v>
      </c>
      <c r="DG32">
        <v>871.30020000000002</v>
      </c>
      <c r="DH32">
        <v>1033.6289999999999</v>
      </c>
      <c r="DI32">
        <v>741.25670000000002</v>
      </c>
      <c r="DJ32">
        <v>716.43259999999998</v>
      </c>
      <c r="DK32">
        <v>674.19839999999999</v>
      </c>
      <c r="DL32">
        <v>540.14459999999997</v>
      </c>
      <c r="DM32">
        <v>658.57799999999997</v>
      </c>
      <c r="DN32">
        <v>556.68939999999998</v>
      </c>
      <c r="DO32">
        <v>18</v>
      </c>
      <c r="DP32">
        <v>21</v>
      </c>
    </row>
    <row r="33" spans="1:120" hidden="1" x14ac:dyDescent="0.25">
      <c r="A33" t="str">
        <f t="shared" si="0"/>
        <v>All_All CBP_44452</v>
      </c>
      <c r="B33" t="s">
        <v>62</v>
      </c>
      <c r="C33" t="s">
        <v>61</v>
      </c>
      <c r="D33" t="s">
        <v>61</v>
      </c>
      <c r="E33" t="s">
        <v>61</v>
      </c>
      <c r="F33" t="s">
        <v>61</v>
      </c>
      <c r="G33" t="s">
        <v>61</v>
      </c>
      <c r="H33" t="s">
        <v>61</v>
      </c>
      <c r="I33" t="s">
        <v>61</v>
      </c>
      <c r="J33" t="s">
        <v>61</v>
      </c>
      <c r="K33" t="s">
        <v>197</v>
      </c>
      <c r="L33" s="18">
        <v>44452</v>
      </c>
      <c r="M33">
        <v>19</v>
      </c>
      <c r="N33">
        <v>19</v>
      </c>
      <c r="O33" t="s">
        <v>258</v>
      </c>
      <c r="P33">
        <v>9</v>
      </c>
      <c r="Q33">
        <v>8</v>
      </c>
      <c r="R33">
        <v>1</v>
      </c>
      <c r="S33">
        <v>0</v>
      </c>
      <c r="T33">
        <v>1</v>
      </c>
      <c r="U33">
        <v>0</v>
      </c>
      <c r="V33">
        <v>1</v>
      </c>
      <c r="AU33">
        <v>58.555556000000003</v>
      </c>
      <c r="AV33">
        <v>57.583333000000003</v>
      </c>
      <c r="AW33">
        <v>56.972222000000002</v>
      </c>
      <c r="AX33">
        <v>56.712963000000002</v>
      </c>
      <c r="AY33">
        <v>56.388888999999999</v>
      </c>
      <c r="AZ33">
        <v>56.064815000000003</v>
      </c>
      <c r="BA33">
        <v>55.805556000000003</v>
      </c>
      <c r="BB33">
        <v>55.777777999999998</v>
      </c>
      <c r="BC33">
        <v>58.240741</v>
      </c>
      <c r="BD33">
        <v>61.490741</v>
      </c>
      <c r="BE33">
        <v>64.814814999999996</v>
      </c>
      <c r="BF33">
        <v>67.703704000000002</v>
      </c>
      <c r="BG33">
        <v>70.638889000000006</v>
      </c>
      <c r="BH33">
        <v>72.648148000000006</v>
      </c>
      <c r="BI33">
        <v>74.185185000000004</v>
      </c>
      <c r="BJ33">
        <v>74.055555999999996</v>
      </c>
      <c r="BK33">
        <v>72.777777999999998</v>
      </c>
      <c r="BL33">
        <v>70.5</v>
      </c>
      <c r="BM33">
        <v>68.398148000000006</v>
      </c>
      <c r="BN33">
        <v>64.814814999999996</v>
      </c>
      <c r="BO33">
        <v>62.148147999999999</v>
      </c>
      <c r="BP33">
        <v>60.851852000000001</v>
      </c>
      <c r="BQ33">
        <v>60.203704000000002</v>
      </c>
      <c r="BR33">
        <v>59.509259</v>
      </c>
      <c r="DO33">
        <v>19</v>
      </c>
      <c r="DP33">
        <v>20</v>
      </c>
    </row>
    <row r="34" spans="1:120" hidden="1" x14ac:dyDescent="0.25">
      <c r="A34" t="str">
        <f t="shared" si="0"/>
        <v>LCA-Greater Bay Area_Prescribed DA 1-4 (1PM-9PM)_44452_Combined</v>
      </c>
      <c r="B34" t="s">
        <v>62</v>
      </c>
      <c r="C34" t="s">
        <v>209</v>
      </c>
      <c r="D34" t="s">
        <v>36</v>
      </c>
      <c r="E34" t="s">
        <v>61</v>
      </c>
      <c r="F34" t="s">
        <v>61</v>
      </c>
      <c r="G34" t="s">
        <v>61</v>
      </c>
      <c r="H34" t="s">
        <v>61</v>
      </c>
      <c r="I34" t="s">
        <v>61</v>
      </c>
      <c r="J34" t="s">
        <v>61</v>
      </c>
      <c r="K34" t="s">
        <v>214</v>
      </c>
      <c r="L34" s="18">
        <v>44452</v>
      </c>
      <c r="M34">
        <v>19</v>
      </c>
      <c r="N34">
        <v>19</v>
      </c>
      <c r="O34" t="s">
        <v>258</v>
      </c>
      <c r="P34">
        <v>5</v>
      </c>
      <c r="Q34">
        <v>4</v>
      </c>
      <c r="R34">
        <v>1</v>
      </c>
      <c r="S34">
        <v>0</v>
      </c>
      <c r="T34">
        <v>1</v>
      </c>
      <c r="U34">
        <v>0</v>
      </c>
      <c r="V34">
        <v>1</v>
      </c>
      <c r="AU34">
        <v>58.05</v>
      </c>
      <c r="AV34">
        <v>58.5</v>
      </c>
      <c r="AW34">
        <v>57.65</v>
      </c>
      <c r="AX34">
        <v>57.5</v>
      </c>
      <c r="AY34">
        <v>57.35</v>
      </c>
      <c r="AZ34">
        <v>57.2</v>
      </c>
      <c r="BA34">
        <v>57.05</v>
      </c>
      <c r="BB34">
        <v>56.5</v>
      </c>
      <c r="BC34">
        <v>57.7</v>
      </c>
      <c r="BD34">
        <v>59.5</v>
      </c>
      <c r="BE34">
        <v>61.75</v>
      </c>
      <c r="BF34">
        <v>64.400000000000006</v>
      </c>
      <c r="BG34">
        <v>66.650000000000006</v>
      </c>
      <c r="BH34">
        <v>67.849999999999994</v>
      </c>
      <c r="BI34">
        <v>68.5</v>
      </c>
      <c r="BJ34">
        <v>68.650000000000006</v>
      </c>
      <c r="BK34">
        <v>68</v>
      </c>
      <c r="BL34">
        <v>66.650000000000006</v>
      </c>
      <c r="BM34">
        <v>65.2</v>
      </c>
      <c r="BN34">
        <v>62.2</v>
      </c>
      <c r="BO34">
        <v>59.95</v>
      </c>
      <c r="BP34">
        <v>59.05</v>
      </c>
      <c r="BQ34">
        <v>58.6</v>
      </c>
      <c r="BR34">
        <v>58.1</v>
      </c>
      <c r="DO34">
        <v>19</v>
      </c>
      <c r="DP34">
        <v>20</v>
      </c>
    </row>
    <row r="35" spans="1:120" hidden="1" x14ac:dyDescent="0.25">
      <c r="A35" t="str">
        <f t="shared" si="0"/>
        <v>All_All CBP_44453</v>
      </c>
      <c r="B35" t="s">
        <v>62</v>
      </c>
      <c r="C35" t="s">
        <v>61</v>
      </c>
      <c r="D35" t="s">
        <v>61</v>
      </c>
      <c r="E35" t="s">
        <v>61</v>
      </c>
      <c r="F35" t="s">
        <v>61</v>
      </c>
      <c r="G35" t="s">
        <v>61</v>
      </c>
      <c r="H35" t="s">
        <v>61</v>
      </c>
      <c r="I35" t="s">
        <v>61</v>
      </c>
      <c r="J35" t="s">
        <v>61</v>
      </c>
      <c r="K35" t="s">
        <v>197</v>
      </c>
      <c r="L35" s="18">
        <v>44453</v>
      </c>
      <c r="M35">
        <v>19</v>
      </c>
      <c r="N35">
        <v>19</v>
      </c>
      <c r="O35" t="s">
        <v>258</v>
      </c>
      <c r="P35">
        <v>9</v>
      </c>
      <c r="Q35">
        <v>8</v>
      </c>
      <c r="R35">
        <v>1</v>
      </c>
      <c r="S35">
        <v>0</v>
      </c>
      <c r="T35">
        <v>1</v>
      </c>
      <c r="U35">
        <v>0</v>
      </c>
      <c r="V35">
        <v>1</v>
      </c>
      <c r="AU35">
        <v>58.111111000000001</v>
      </c>
      <c r="AV35">
        <v>58.129629999999999</v>
      </c>
      <c r="AW35">
        <v>57.5</v>
      </c>
      <c r="AX35">
        <v>56.925925999999997</v>
      </c>
      <c r="AY35">
        <v>56.518518999999998</v>
      </c>
      <c r="AZ35">
        <v>55.555556000000003</v>
      </c>
      <c r="BA35">
        <v>55.296295999999998</v>
      </c>
      <c r="BB35">
        <v>55.092593000000001</v>
      </c>
      <c r="BC35">
        <v>56.555556000000003</v>
      </c>
      <c r="BD35">
        <v>58.444443999999997</v>
      </c>
      <c r="BE35">
        <v>62.259259</v>
      </c>
      <c r="BF35">
        <v>67.018518999999998</v>
      </c>
      <c r="BG35">
        <v>69.703704000000002</v>
      </c>
      <c r="BH35">
        <v>70.277777999999998</v>
      </c>
      <c r="BI35">
        <v>70.518518999999998</v>
      </c>
      <c r="BJ35">
        <v>69.870369999999994</v>
      </c>
      <c r="BK35">
        <v>68.962963000000002</v>
      </c>
      <c r="BL35">
        <v>67.203704000000002</v>
      </c>
      <c r="BM35">
        <v>64.833332999999996</v>
      </c>
      <c r="BN35">
        <v>61.777777999999998</v>
      </c>
      <c r="BO35">
        <v>59.814815000000003</v>
      </c>
      <c r="BP35">
        <v>59.092593000000001</v>
      </c>
      <c r="BQ35">
        <v>58.592593000000001</v>
      </c>
      <c r="BR35">
        <v>58.111111000000001</v>
      </c>
      <c r="DO35">
        <v>14</v>
      </c>
      <c r="DP35">
        <v>19</v>
      </c>
    </row>
    <row r="36" spans="1:120" x14ac:dyDescent="0.25">
      <c r="A36" t="str">
        <f t="shared" si="0"/>
        <v>AutoDR-No_Prescribed DA 1-4 (1PM-9PM)_44453_Combined</v>
      </c>
      <c r="B36" t="s">
        <v>62</v>
      </c>
      <c r="C36" t="s">
        <v>321</v>
      </c>
      <c r="D36" t="s">
        <v>61</v>
      </c>
      <c r="E36" t="s">
        <v>61</v>
      </c>
      <c r="F36" t="s">
        <v>61</v>
      </c>
      <c r="G36" t="s">
        <v>61</v>
      </c>
      <c r="H36" t="s">
        <v>97</v>
      </c>
      <c r="I36" t="s">
        <v>61</v>
      </c>
      <c r="J36" t="s">
        <v>61</v>
      </c>
      <c r="K36" t="s">
        <v>214</v>
      </c>
      <c r="L36" s="18">
        <v>44453</v>
      </c>
      <c r="M36">
        <v>19</v>
      </c>
      <c r="N36">
        <v>19</v>
      </c>
      <c r="O36" t="s">
        <v>258</v>
      </c>
      <c r="P36">
        <v>6</v>
      </c>
      <c r="Q36">
        <v>5</v>
      </c>
      <c r="R36">
        <v>1</v>
      </c>
      <c r="S36">
        <v>0</v>
      </c>
      <c r="T36">
        <v>1</v>
      </c>
      <c r="U36">
        <v>0</v>
      </c>
      <c r="V36">
        <v>1</v>
      </c>
      <c r="AU36">
        <v>57.833333000000003</v>
      </c>
      <c r="AV36">
        <v>57.861111000000001</v>
      </c>
      <c r="AW36">
        <v>57.333333000000003</v>
      </c>
      <c r="AX36">
        <v>56.972222000000002</v>
      </c>
      <c r="AY36">
        <v>56.777777999999998</v>
      </c>
      <c r="AZ36">
        <v>56</v>
      </c>
      <c r="BA36">
        <v>55.777777999999998</v>
      </c>
      <c r="BB36">
        <v>55.472222000000002</v>
      </c>
      <c r="BC36">
        <v>56</v>
      </c>
      <c r="BD36">
        <v>57.333333000000003</v>
      </c>
      <c r="BE36">
        <v>60.638888999999999</v>
      </c>
      <c r="BF36">
        <v>64.444444000000004</v>
      </c>
      <c r="BG36">
        <v>66.388889000000006</v>
      </c>
      <c r="BH36">
        <v>66.833332999999996</v>
      </c>
      <c r="BI36">
        <v>66.944444000000004</v>
      </c>
      <c r="BJ36">
        <v>66.472222000000002</v>
      </c>
      <c r="BK36">
        <v>66.027777999999998</v>
      </c>
      <c r="BL36">
        <v>64.388889000000006</v>
      </c>
      <c r="BM36">
        <v>62.333333000000003</v>
      </c>
      <c r="BN36">
        <v>60.083333000000003</v>
      </c>
      <c r="BO36">
        <v>58.805556000000003</v>
      </c>
      <c r="BP36">
        <v>58.305556000000003</v>
      </c>
      <c r="BQ36">
        <v>58.222222000000002</v>
      </c>
      <c r="BR36">
        <v>58</v>
      </c>
      <c r="DO36">
        <v>14</v>
      </c>
      <c r="DP36">
        <v>19</v>
      </c>
    </row>
    <row r="37" spans="1:120" x14ac:dyDescent="0.25">
      <c r="A37" t="str">
        <f t="shared" si="0"/>
        <v>AutoDR-No_All CBP_44454</v>
      </c>
      <c r="B37" t="s">
        <v>62</v>
      </c>
      <c r="C37" t="s">
        <v>321</v>
      </c>
      <c r="D37" t="s">
        <v>61</v>
      </c>
      <c r="E37" t="s">
        <v>61</v>
      </c>
      <c r="F37" t="s">
        <v>61</v>
      </c>
      <c r="G37" t="s">
        <v>61</v>
      </c>
      <c r="H37" t="s">
        <v>97</v>
      </c>
      <c r="I37" t="s">
        <v>61</v>
      </c>
      <c r="J37" t="s">
        <v>61</v>
      </c>
      <c r="K37" t="s">
        <v>197</v>
      </c>
      <c r="L37" s="18">
        <v>44454</v>
      </c>
      <c r="M37">
        <v>19</v>
      </c>
      <c r="N37">
        <v>19</v>
      </c>
      <c r="O37" t="s">
        <v>258</v>
      </c>
      <c r="P37">
        <v>4</v>
      </c>
      <c r="Q37">
        <v>3</v>
      </c>
      <c r="R37">
        <v>1</v>
      </c>
      <c r="S37">
        <v>0</v>
      </c>
      <c r="T37">
        <v>1</v>
      </c>
      <c r="U37">
        <v>0</v>
      </c>
      <c r="V37">
        <v>1</v>
      </c>
      <c r="AU37">
        <v>57</v>
      </c>
      <c r="AV37">
        <v>57</v>
      </c>
      <c r="AW37">
        <v>57</v>
      </c>
      <c r="AX37">
        <v>56.875</v>
      </c>
      <c r="AY37">
        <v>56.375</v>
      </c>
      <c r="AZ37">
        <v>56.375</v>
      </c>
      <c r="BA37">
        <v>56.375</v>
      </c>
      <c r="BB37">
        <v>56.375</v>
      </c>
      <c r="BC37">
        <v>56.625</v>
      </c>
      <c r="BD37">
        <v>57.5</v>
      </c>
      <c r="BE37">
        <v>59.0625</v>
      </c>
      <c r="BF37">
        <v>62.5</v>
      </c>
      <c r="BG37">
        <v>65.625</v>
      </c>
      <c r="BH37">
        <v>67.3125</v>
      </c>
      <c r="BI37">
        <v>66.8125</v>
      </c>
      <c r="BJ37">
        <v>64.9375</v>
      </c>
      <c r="BK37">
        <v>64.1875</v>
      </c>
      <c r="BL37">
        <v>63.0625</v>
      </c>
      <c r="BM37">
        <v>60.9375</v>
      </c>
      <c r="BN37">
        <v>58.75</v>
      </c>
      <c r="BO37">
        <v>57.5</v>
      </c>
      <c r="BP37">
        <v>57</v>
      </c>
      <c r="BQ37">
        <v>57</v>
      </c>
      <c r="BR37">
        <v>57</v>
      </c>
      <c r="DO37">
        <v>19</v>
      </c>
      <c r="DP37">
        <v>20</v>
      </c>
    </row>
    <row r="38" spans="1:120" hidden="1" x14ac:dyDescent="0.25">
      <c r="A38" t="str">
        <f t="shared" si="0"/>
        <v>OtherDR-No_Prescribed DA 1-4 (1PM-9PM)_44454_Combined</v>
      </c>
      <c r="B38" t="s">
        <v>62</v>
      </c>
      <c r="C38" t="s">
        <v>323</v>
      </c>
      <c r="D38" t="s">
        <v>61</v>
      </c>
      <c r="E38" t="s">
        <v>61</v>
      </c>
      <c r="F38" t="s">
        <v>61</v>
      </c>
      <c r="G38" t="s">
        <v>61</v>
      </c>
      <c r="H38" t="s">
        <v>61</v>
      </c>
      <c r="I38" t="s">
        <v>97</v>
      </c>
      <c r="J38" t="s">
        <v>61</v>
      </c>
      <c r="K38" t="s">
        <v>214</v>
      </c>
      <c r="L38" s="18">
        <v>44454</v>
      </c>
      <c r="M38">
        <v>19</v>
      </c>
      <c r="N38">
        <v>19</v>
      </c>
      <c r="O38" t="s">
        <v>258</v>
      </c>
      <c r="P38">
        <v>7</v>
      </c>
      <c r="Q38">
        <v>6</v>
      </c>
      <c r="R38">
        <v>1</v>
      </c>
      <c r="S38">
        <v>0</v>
      </c>
      <c r="T38">
        <v>1</v>
      </c>
      <c r="U38">
        <v>0</v>
      </c>
      <c r="V38">
        <v>1</v>
      </c>
      <c r="AU38">
        <v>56.642856999999999</v>
      </c>
      <c r="AV38">
        <v>56.642856999999999</v>
      </c>
      <c r="AW38">
        <v>56.571429000000002</v>
      </c>
      <c r="AX38">
        <v>56</v>
      </c>
      <c r="AY38">
        <v>55.285713999999999</v>
      </c>
      <c r="AZ38">
        <v>55.285713999999999</v>
      </c>
      <c r="BA38">
        <v>55</v>
      </c>
      <c r="BB38">
        <v>55.142856999999999</v>
      </c>
      <c r="BC38">
        <v>56.214286000000001</v>
      </c>
      <c r="BD38">
        <v>57.857143000000001</v>
      </c>
      <c r="BE38">
        <v>59.892856999999999</v>
      </c>
      <c r="BF38">
        <v>64.571428999999995</v>
      </c>
      <c r="BG38">
        <v>68.357142999999994</v>
      </c>
      <c r="BH38">
        <v>70.107142999999994</v>
      </c>
      <c r="BI38">
        <v>69.892857000000006</v>
      </c>
      <c r="BJ38">
        <v>68.25</v>
      </c>
      <c r="BK38">
        <v>67.107142999999994</v>
      </c>
      <c r="BL38">
        <v>65.678571000000005</v>
      </c>
      <c r="BM38">
        <v>63.178570999999998</v>
      </c>
      <c r="BN38">
        <v>60.214286000000001</v>
      </c>
      <c r="BO38">
        <v>58.285713999999999</v>
      </c>
      <c r="BP38">
        <v>57.357143000000001</v>
      </c>
      <c r="BQ38">
        <v>57</v>
      </c>
      <c r="BR38">
        <v>56.571429000000002</v>
      </c>
      <c r="DO38">
        <v>19</v>
      </c>
      <c r="DP38">
        <v>20</v>
      </c>
    </row>
    <row r="39" spans="1:120" x14ac:dyDescent="0.25">
      <c r="A39" t="str">
        <f t="shared" si="0"/>
        <v>AutoDR-No_All CBP_44460</v>
      </c>
      <c r="B39" t="s">
        <v>62</v>
      </c>
      <c r="C39" t="s">
        <v>321</v>
      </c>
      <c r="D39" t="s">
        <v>61</v>
      </c>
      <c r="E39" t="s">
        <v>61</v>
      </c>
      <c r="F39" t="s">
        <v>61</v>
      </c>
      <c r="G39" t="s">
        <v>61</v>
      </c>
      <c r="H39" t="s">
        <v>97</v>
      </c>
      <c r="I39" t="s">
        <v>61</v>
      </c>
      <c r="J39" t="s">
        <v>61</v>
      </c>
      <c r="K39" t="s">
        <v>197</v>
      </c>
      <c r="L39" s="18">
        <v>44460</v>
      </c>
      <c r="M39">
        <v>19</v>
      </c>
      <c r="N39">
        <v>19</v>
      </c>
      <c r="O39" t="s">
        <v>263</v>
      </c>
      <c r="P39">
        <v>66</v>
      </c>
      <c r="Q39">
        <v>65</v>
      </c>
      <c r="R39">
        <v>1</v>
      </c>
      <c r="S39">
        <v>0</v>
      </c>
      <c r="T39">
        <v>0</v>
      </c>
      <c r="U39">
        <v>0</v>
      </c>
      <c r="V39">
        <v>0</v>
      </c>
      <c r="W39">
        <v>8822.3973000000005</v>
      </c>
      <c r="X39">
        <v>9581.6772000000001</v>
      </c>
      <c r="Y39">
        <v>9195.1471000000001</v>
      </c>
      <c r="Z39">
        <v>9069.7535000000007</v>
      </c>
      <c r="AA39">
        <v>9415.8973999999998</v>
      </c>
      <c r="AB39">
        <v>9872.1669999999995</v>
      </c>
      <c r="AC39">
        <v>11032.166999999999</v>
      </c>
      <c r="AD39">
        <v>11418.343999999999</v>
      </c>
      <c r="AE39">
        <v>11952.764999999999</v>
      </c>
      <c r="AF39">
        <v>13324.981</v>
      </c>
      <c r="AG39">
        <v>14138.596</v>
      </c>
      <c r="AH39">
        <v>14484.94</v>
      </c>
      <c r="AI39">
        <v>14900.924999999999</v>
      </c>
      <c r="AJ39">
        <v>15230.712</v>
      </c>
      <c r="AK39">
        <v>15442.172</v>
      </c>
      <c r="AL39">
        <v>15362.027</v>
      </c>
      <c r="AM39">
        <v>15406.549000000001</v>
      </c>
      <c r="AN39">
        <v>14570.396000000001</v>
      </c>
      <c r="AO39">
        <v>13566.081</v>
      </c>
      <c r="AP39">
        <v>12789.517</v>
      </c>
      <c r="AQ39">
        <v>12780.843999999999</v>
      </c>
      <c r="AR39">
        <v>12337.276</v>
      </c>
      <c r="AS39">
        <v>10936.359</v>
      </c>
      <c r="AT39">
        <v>10580.653</v>
      </c>
      <c r="AU39">
        <v>68.620265000000003</v>
      </c>
      <c r="AV39">
        <v>65.564528999999993</v>
      </c>
      <c r="AW39">
        <v>64.557765000000003</v>
      </c>
      <c r="AX39">
        <v>62.848891000000002</v>
      </c>
      <c r="AY39">
        <v>62.357278000000001</v>
      </c>
      <c r="AZ39">
        <v>61.881222999999999</v>
      </c>
      <c r="BA39">
        <v>60.988500999999999</v>
      </c>
      <c r="BB39">
        <v>60.101731999999998</v>
      </c>
      <c r="BC39">
        <v>64.818994000000004</v>
      </c>
      <c r="BD39">
        <v>71.407872999999995</v>
      </c>
      <c r="BE39">
        <v>76.075757999999993</v>
      </c>
      <c r="BF39">
        <v>80.204544999999996</v>
      </c>
      <c r="BG39">
        <v>83.511499000000001</v>
      </c>
      <c r="BH39">
        <v>86.403408999999996</v>
      </c>
      <c r="BI39">
        <v>89.568451999999994</v>
      </c>
      <c r="BJ39">
        <v>91.384604999999993</v>
      </c>
      <c r="BK39">
        <v>91.630140999999995</v>
      </c>
      <c r="BL39">
        <v>90.551947999999996</v>
      </c>
      <c r="BM39">
        <v>86.825486999999995</v>
      </c>
      <c r="BN39">
        <v>81.569129000000004</v>
      </c>
      <c r="BO39">
        <v>78.249729000000002</v>
      </c>
      <c r="BP39">
        <v>75.182359000000005</v>
      </c>
      <c r="BQ39">
        <v>74.000946999999996</v>
      </c>
      <c r="BR39">
        <v>72.138934000000006</v>
      </c>
      <c r="BS39">
        <v>378.37779999999998</v>
      </c>
      <c r="BT39">
        <v>177.9752</v>
      </c>
      <c r="BU39">
        <v>10.7026</v>
      </c>
      <c r="BV39">
        <v>8.1383949999999992</v>
      </c>
      <c r="BW39">
        <v>-64.773489999999995</v>
      </c>
      <c r="BX39">
        <v>-25.33398</v>
      </c>
      <c r="BY39">
        <v>-115.5326</v>
      </c>
      <c r="BZ39">
        <v>46.941290000000002</v>
      </c>
      <c r="CA39">
        <v>164.24760000000001</v>
      </c>
      <c r="CB39">
        <v>74.716390000000004</v>
      </c>
      <c r="CC39">
        <v>99.287509999999997</v>
      </c>
      <c r="CD39">
        <v>307.23219999999998</v>
      </c>
      <c r="CE39">
        <v>322.65039999999999</v>
      </c>
      <c r="CF39">
        <v>163.7372</v>
      </c>
      <c r="CG39">
        <v>33.17548</v>
      </c>
      <c r="CH39">
        <v>106.7028</v>
      </c>
      <c r="CI39">
        <v>-14.31732</v>
      </c>
      <c r="CJ39">
        <v>281.20859999999999</v>
      </c>
      <c r="CK39">
        <v>552.88</v>
      </c>
      <c r="CL39">
        <v>443.459</v>
      </c>
      <c r="CM39">
        <v>-370.57549999999998</v>
      </c>
      <c r="CN39">
        <v>-301.15440000000001</v>
      </c>
      <c r="CO39">
        <v>-73.526840000000007</v>
      </c>
      <c r="CP39">
        <v>-126.44540000000001</v>
      </c>
      <c r="CQ39">
        <v>3614.9229999999998</v>
      </c>
      <c r="CR39">
        <v>1676.932</v>
      </c>
      <c r="CS39">
        <v>1453.4059999999999</v>
      </c>
      <c r="CT39">
        <v>1226.6130000000001</v>
      </c>
      <c r="CU39">
        <v>1213.6210000000001</v>
      </c>
      <c r="CV39">
        <v>1115.55</v>
      </c>
      <c r="CW39">
        <v>714.53819999999996</v>
      </c>
      <c r="CX39">
        <v>646.94129999999996</v>
      </c>
      <c r="CY39">
        <v>730.25570000000005</v>
      </c>
      <c r="CZ39">
        <v>1593.383</v>
      </c>
      <c r="DA39">
        <v>11625.49</v>
      </c>
      <c r="DB39">
        <v>16367.82</v>
      </c>
      <c r="DC39">
        <v>5742.1549999999997</v>
      </c>
      <c r="DD39">
        <v>4644.424</v>
      </c>
      <c r="DE39">
        <v>5425.8980000000001</v>
      </c>
      <c r="DF39">
        <v>6365.0519999999997</v>
      </c>
      <c r="DG39">
        <v>5528.4979999999996</v>
      </c>
      <c r="DH39">
        <v>4669.5280000000002</v>
      </c>
      <c r="DI39">
        <v>3843.1410000000001</v>
      </c>
      <c r="DJ39">
        <v>3062.2710000000002</v>
      </c>
      <c r="DK39">
        <v>3373.4639999999999</v>
      </c>
      <c r="DL39">
        <v>3017.5279999999998</v>
      </c>
      <c r="DM39">
        <v>2134.0239999999999</v>
      </c>
      <c r="DN39">
        <v>1974.307</v>
      </c>
      <c r="DO39">
        <v>18</v>
      </c>
      <c r="DP39">
        <v>20</v>
      </c>
    </row>
    <row r="40" spans="1:120" hidden="1" x14ac:dyDescent="0.25">
      <c r="A40" t="str">
        <f t="shared" si="0"/>
        <v>LCA-Greater Bay Area_All Elect_44460</v>
      </c>
      <c r="B40" t="s">
        <v>62</v>
      </c>
      <c r="C40" t="s">
        <v>209</v>
      </c>
      <c r="D40" t="s">
        <v>36</v>
      </c>
      <c r="E40" t="s">
        <v>61</v>
      </c>
      <c r="F40" t="s">
        <v>61</v>
      </c>
      <c r="G40" t="s">
        <v>61</v>
      </c>
      <c r="H40" t="s">
        <v>61</v>
      </c>
      <c r="I40" t="s">
        <v>61</v>
      </c>
      <c r="J40" t="s">
        <v>61</v>
      </c>
      <c r="K40" t="s">
        <v>190</v>
      </c>
      <c r="L40" s="18">
        <v>44460</v>
      </c>
      <c r="M40">
        <v>19</v>
      </c>
      <c r="N40">
        <v>19</v>
      </c>
      <c r="O40" t="s">
        <v>263</v>
      </c>
      <c r="P40">
        <v>75</v>
      </c>
      <c r="Q40">
        <v>73</v>
      </c>
      <c r="R40">
        <v>1</v>
      </c>
      <c r="S40">
        <v>0</v>
      </c>
      <c r="T40">
        <v>0</v>
      </c>
      <c r="U40">
        <v>0</v>
      </c>
      <c r="V40">
        <v>0</v>
      </c>
      <c r="W40">
        <v>8900.6797999999999</v>
      </c>
      <c r="X40">
        <v>9659.2083999999995</v>
      </c>
      <c r="Y40">
        <v>9271.6941000000006</v>
      </c>
      <c r="Z40">
        <v>9146.2248999999993</v>
      </c>
      <c r="AA40">
        <v>9492.5282999999999</v>
      </c>
      <c r="AB40">
        <v>9949.4079000000002</v>
      </c>
      <c r="AC40">
        <v>11139.778</v>
      </c>
      <c r="AD40">
        <v>11613.018</v>
      </c>
      <c r="AE40">
        <v>12200.503000000001</v>
      </c>
      <c r="AF40">
        <v>13617.883</v>
      </c>
      <c r="AG40">
        <v>14524.447</v>
      </c>
      <c r="AH40">
        <v>14897.994000000001</v>
      </c>
      <c r="AI40">
        <v>15333.52</v>
      </c>
      <c r="AJ40">
        <v>15683.172</v>
      </c>
      <c r="AK40">
        <v>15901.362999999999</v>
      </c>
      <c r="AL40">
        <v>15826.592000000001</v>
      </c>
      <c r="AM40">
        <v>15867.847</v>
      </c>
      <c r="AN40">
        <v>15049.194</v>
      </c>
      <c r="AO40">
        <v>13957.083000000001</v>
      </c>
      <c r="AP40">
        <v>13194.159</v>
      </c>
      <c r="AQ40">
        <v>13117.754000000001</v>
      </c>
      <c r="AR40">
        <v>12453.465</v>
      </c>
      <c r="AS40">
        <v>11013.553</v>
      </c>
      <c r="AT40">
        <v>10658.798000000001</v>
      </c>
      <c r="AU40">
        <v>68.408332999999999</v>
      </c>
      <c r="AV40">
        <v>65.583451999999994</v>
      </c>
      <c r="AW40">
        <v>64.539582999999993</v>
      </c>
      <c r="AX40">
        <v>62.871606999999997</v>
      </c>
      <c r="AY40">
        <v>62.341487999999998</v>
      </c>
      <c r="AZ40">
        <v>61.888809999999999</v>
      </c>
      <c r="BA40">
        <v>61.006131000000003</v>
      </c>
      <c r="BB40">
        <v>60.232439999999997</v>
      </c>
      <c r="BC40">
        <v>64.933214000000007</v>
      </c>
      <c r="BD40">
        <v>71.470595000000003</v>
      </c>
      <c r="BE40">
        <v>76.159582999999998</v>
      </c>
      <c r="BF40">
        <v>80.281666999999999</v>
      </c>
      <c r="BG40">
        <v>83.669286</v>
      </c>
      <c r="BH40">
        <v>86.459582999999995</v>
      </c>
      <c r="BI40">
        <v>89.595654999999994</v>
      </c>
      <c r="BJ40">
        <v>91.409701999999996</v>
      </c>
      <c r="BK40">
        <v>91.481606999999997</v>
      </c>
      <c r="BL40">
        <v>90.255297999999996</v>
      </c>
      <c r="BM40">
        <v>86.536428999999998</v>
      </c>
      <c r="BN40">
        <v>81.258750000000006</v>
      </c>
      <c r="BO40">
        <v>77.856845000000007</v>
      </c>
      <c r="BP40">
        <v>74.840892999999994</v>
      </c>
      <c r="BQ40">
        <v>73.544167000000002</v>
      </c>
      <c r="BR40">
        <v>71.696428999999995</v>
      </c>
      <c r="BS40">
        <v>374.31599999999997</v>
      </c>
      <c r="BT40">
        <v>174.3169</v>
      </c>
      <c r="BU40">
        <v>7.7435650000000003</v>
      </c>
      <c r="BV40">
        <v>5.4360379999999999</v>
      </c>
      <c r="BW40">
        <v>-67.289410000000004</v>
      </c>
      <c r="BX40">
        <v>-27.246390000000002</v>
      </c>
      <c r="BY40">
        <v>-114.0868</v>
      </c>
      <c r="BZ40">
        <v>38.979219999999998</v>
      </c>
      <c r="CA40">
        <v>167.87520000000001</v>
      </c>
      <c r="CB40">
        <v>91.231099999999998</v>
      </c>
      <c r="CC40">
        <v>126.2103</v>
      </c>
      <c r="CD40">
        <v>322.07420000000002</v>
      </c>
      <c r="CE40">
        <v>334.89510000000001</v>
      </c>
      <c r="CF40">
        <v>162.72049999999999</v>
      </c>
      <c r="CG40">
        <v>37.862949999999998</v>
      </c>
      <c r="CH40">
        <v>111.35290000000001</v>
      </c>
      <c r="CI40">
        <v>-9.8880490000000005</v>
      </c>
      <c r="CJ40">
        <v>259.43270000000001</v>
      </c>
      <c r="CK40">
        <v>598.93669999999997</v>
      </c>
      <c r="CL40">
        <v>447.24220000000003</v>
      </c>
      <c r="CM40">
        <v>-409.46719999999999</v>
      </c>
      <c r="CN40">
        <v>-297.51729999999998</v>
      </c>
      <c r="CO40">
        <v>-68.091099999999997</v>
      </c>
      <c r="CP40">
        <v>-126.1983</v>
      </c>
      <c r="CQ40">
        <v>3858.45</v>
      </c>
      <c r="CR40">
        <v>1679.251</v>
      </c>
      <c r="CS40">
        <v>1455.6659999999999</v>
      </c>
      <c r="CT40">
        <v>1228.9970000000001</v>
      </c>
      <c r="CU40">
        <v>1217.068</v>
      </c>
      <c r="CV40">
        <v>1122.3340000000001</v>
      </c>
      <c r="CW40">
        <v>732.50969999999995</v>
      </c>
      <c r="CX40">
        <v>660.3347</v>
      </c>
      <c r="CY40">
        <v>744.60029999999995</v>
      </c>
      <c r="CZ40">
        <v>1613.2349999999999</v>
      </c>
      <c r="DA40">
        <v>11641.13</v>
      </c>
      <c r="DB40">
        <v>16375.56</v>
      </c>
      <c r="DC40">
        <v>5749.5150000000003</v>
      </c>
      <c r="DD40">
        <v>4651.4350000000004</v>
      </c>
      <c r="DE40">
        <v>5432.0240000000003</v>
      </c>
      <c r="DF40">
        <v>6371.8429999999998</v>
      </c>
      <c r="DG40">
        <v>5534.9470000000001</v>
      </c>
      <c r="DH40">
        <v>4677.1859999999997</v>
      </c>
      <c r="DI40">
        <v>3856.7460000000001</v>
      </c>
      <c r="DJ40">
        <v>3116.4270000000001</v>
      </c>
      <c r="DK40">
        <v>3473.5259999999998</v>
      </c>
      <c r="DL40">
        <v>3116.7339999999999</v>
      </c>
      <c r="DM40">
        <v>2163.6660000000002</v>
      </c>
      <c r="DN40">
        <v>1981.2059999999999</v>
      </c>
      <c r="DO40">
        <v>19</v>
      </c>
      <c r="DP40">
        <v>20</v>
      </c>
    </row>
    <row r="41" spans="1:120" hidden="1" x14ac:dyDescent="0.25">
      <c r="A41" t="str">
        <f t="shared" si="0"/>
        <v>All_Elect DA 2-6 (1PM-9PM)_44460_Combined</v>
      </c>
      <c r="B41" t="s">
        <v>62</v>
      </c>
      <c r="C41" t="s">
        <v>61</v>
      </c>
      <c r="D41" t="s">
        <v>61</v>
      </c>
      <c r="E41" t="s">
        <v>61</v>
      </c>
      <c r="F41" t="s">
        <v>61</v>
      </c>
      <c r="G41" t="s">
        <v>61</v>
      </c>
      <c r="H41" t="s">
        <v>61</v>
      </c>
      <c r="I41" t="s">
        <v>61</v>
      </c>
      <c r="J41" t="s">
        <v>61</v>
      </c>
      <c r="K41" t="s">
        <v>180</v>
      </c>
      <c r="L41" s="18">
        <v>44460</v>
      </c>
      <c r="M41">
        <v>19</v>
      </c>
      <c r="N41">
        <v>19</v>
      </c>
      <c r="O41" t="s">
        <v>263</v>
      </c>
      <c r="P41">
        <v>23</v>
      </c>
      <c r="Q41">
        <v>22</v>
      </c>
      <c r="R41">
        <v>1</v>
      </c>
      <c r="S41">
        <v>0</v>
      </c>
      <c r="T41">
        <v>0</v>
      </c>
      <c r="U41">
        <v>0</v>
      </c>
      <c r="V41">
        <v>0</v>
      </c>
      <c r="W41">
        <v>145.43450000000001</v>
      </c>
      <c r="X41">
        <v>148.92419000000001</v>
      </c>
      <c r="Y41">
        <v>141.79300000000001</v>
      </c>
      <c r="Z41">
        <v>141.92644000000001</v>
      </c>
      <c r="AA41">
        <v>149.61994000000001</v>
      </c>
      <c r="AB41">
        <v>190.92688000000001</v>
      </c>
      <c r="AC41">
        <v>233.67875000000001</v>
      </c>
      <c r="AD41">
        <v>382.89613000000003</v>
      </c>
      <c r="AE41">
        <v>447.10694000000001</v>
      </c>
      <c r="AF41">
        <v>527.65662999999995</v>
      </c>
      <c r="AG41">
        <v>724.89512999999999</v>
      </c>
      <c r="AH41">
        <v>772.90069000000005</v>
      </c>
      <c r="AI41">
        <v>811.26455999999996</v>
      </c>
      <c r="AJ41">
        <v>840.97125000000005</v>
      </c>
      <c r="AK41">
        <v>861.02080999999998</v>
      </c>
      <c r="AL41">
        <v>865.69430999999997</v>
      </c>
      <c r="AM41">
        <v>909.60455999999999</v>
      </c>
      <c r="AN41">
        <v>855.76256000000001</v>
      </c>
      <c r="AO41">
        <v>747.23431000000005</v>
      </c>
      <c r="AP41">
        <v>790.44244000000003</v>
      </c>
      <c r="AQ41">
        <v>596.70956000000001</v>
      </c>
      <c r="AR41">
        <v>211.04900000000001</v>
      </c>
      <c r="AS41">
        <v>146.03412</v>
      </c>
      <c r="AT41">
        <v>144.66206</v>
      </c>
      <c r="AU41">
        <v>67.008151999999995</v>
      </c>
      <c r="AV41">
        <v>65.065217000000004</v>
      </c>
      <c r="AW41">
        <v>63.572011000000003</v>
      </c>
      <c r="AX41">
        <v>62.145380000000003</v>
      </c>
      <c r="AY41">
        <v>61.327446000000002</v>
      </c>
      <c r="AZ41">
        <v>61.043478</v>
      </c>
      <c r="BA41">
        <v>60.292119999999997</v>
      </c>
      <c r="BB41">
        <v>60.161684999999999</v>
      </c>
      <c r="BC41">
        <v>64.236412999999999</v>
      </c>
      <c r="BD41">
        <v>69.972825999999998</v>
      </c>
      <c r="BE41">
        <v>75.476901999999995</v>
      </c>
      <c r="BF41">
        <v>80.309782999999996</v>
      </c>
      <c r="BG41">
        <v>84.0625</v>
      </c>
      <c r="BH41">
        <v>86.732337000000001</v>
      </c>
      <c r="BI41">
        <v>88.963314999999994</v>
      </c>
      <c r="BJ41">
        <v>90.645380000000003</v>
      </c>
      <c r="BK41">
        <v>90.610054000000005</v>
      </c>
      <c r="BL41">
        <v>89.770380000000003</v>
      </c>
      <c r="BM41">
        <v>87.032608999999994</v>
      </c>
      <c r="BN41">
        <v>81.841032999999996</v>
      </c>
      <c r="BO41">
        <v>77.099185000000006</v>
      </c>
      <c r="BP41">
        <v>73.544837000000001</v>
      </c>
      <c r="BQ41">
        <v>71.097825999999998</v>
      </c>
      <c r="BR41">
        <v>69.307064999999994</v>
      </c>
      <c r="BS41">
        <v>-19.860430000000001</v>
      </c>
      <c r="BT41">
        <v>-8.1276259999999994</v>
      </c>
      <c r="BU41">
        <v>-1.23061</v>
      </c>
      <c r="BV41">
        <v>-2.4114089999999999</v>
      </c>
      <c r="BW41">
        <v>-8.1514050000000005</v>
      </c>
      <c r="BX41">
        <v>-8.1233450000000005</v>
      </c>
      <c r="BY41">
        <v>-6.496251</v>
      </c>
      <c r="BZ41">
        <v>-9.8115059999999996</v>
      </c>
      <c r="CA41">
        <v>21.833690000000001</v>
      </c>
      <c r="CB41">
        <v>23.628430000000002</v>
      </c>
      <c r="CC41">
        <v>33.806910000000002</v>
      </c>
      <c r="CD41">
        <v>20.511289999999999</v>
      </c>
      <c r="CE41">
        <v>12.748609999999999</v>
      </c>
      <c r="CF41">
        <v>3.2056719999999999</v>
      </c>
      <c r="CG41">
        <v>6.572762</v>
      </c>
      <c r="CH41">
        <v>16.207640000000001</v>
      </c>
      <c r="CI41">
        <v>-28.03612</v>
      </c>
      <c r="CJ41">
        <v>13.877319999999999</v>
      </c>
      <c r="CK41">
        <v>91.541110000000003</v>
      </c>
      <c r="CL41">
        <v>1.616252</v>
      </c>
      <c r="CM41">
        <v>-13.486499999999999</v>
      </c>
      <c r="CN41">
        <v>3.4717720000000001</v>
      </c>
      <c r="CO41">
        <v>8.252656</v>
      </c>
      <c r="CP41">
        <v>7.5108240000000004</v>
      </c>
      <c r="CQ41">
        <v>2107.1849999999999</v>
      </c>
      <c r="CR41">
        <v>2.6934990000000001</v>
      </c>
      <c r="CS41">
        <v>2.546872</v>
      </c>
      <c r="CT41">
        <v>2.5896370000000002</v>
      </c>
      <c r="CU41">
        <v>4.0305410000000004</v>
      </c>
      <c r="CV41">
        <v>17.07583</v>
      </c>
      <c r="CW41">
        <v>32.485720000000001</v>
      </c>
      <c r="CX41">
        <v>30.054390000000001</v>
      </c>
      <c r="CY41">
        <v>25.309439999999999</v>
      </c>
      <c r="CZ41">
        <v>28.116330000000001</v>
      </c>
      <c r="DA41">
        <v>24.667339999999999</v>
      </c>
      <c r="DB41">
        <v>12.56249</v>
      </c>
      <c r="DC41">
        <v>11.81658</v>
      </c>
      <c r="DD41">
        <v>11.585559999999999</v>
      </c>
      <c r="DE41">
        <v>11.14907</v>
      </c>
      <c r="DF41">
        <v>11.81058</v>
      </c>
      <c r="DG41">
        <v>11.39274</v>
      </c>
      <c r="DH41">
        <v>12.606949999999999</v>
      </c>
      <c r="DI41">
        <v>22.96292</v>
      </c>
      <c r="DJ41">
        <v>92.456419999999994</v>
      </c>
      <c r="DK41">
        <v>141.1541</v>
      </c>
      <c r="DL41">
        <v>123.22020000000001</v>
      </c>
      <c r="DM41">
        <v>33.285989999999998</v>
      </c>
      <c r="DN41">
        <v>7.9590649999999998</v>
      </c>
      <c r="DO41">
        <v>18</v>
      </c>
      <c r="DP41">
        <v>20</v>
      </c>
    </row>
    <row r="42" spans="1:120" hidden="1" x14ac:dyDescent="0.25">
      <c r="A42" t="str">
        <f t="shared" si="0"/>
        <v>Size_Grp-200 kW and above_All CBP_44463</v>
      </c>
      <c r="B42" t="s">
        <v>62</v>
      </c>
      <c r="C42" t="s">
        <v>207</v>
      </c>
      <c r="D42" t="s">
        <v>61</v>
      </c>
      <c r="E42" t="s">
        <v>61</v>
      </c>
      <c r="F42" t="s">
        <v>61</v>
      </c>
      <c r="G42" t="s">
        <v>61</v>
      </c>
      <c r="H42" t="s">
        <v>61</v>
      </c>
      <c r="I42" t="s">
        <v>61</v>
      </c>
      <c r="J42" t="s">
        <v>102</v>
      </c>
      <c r="K42" t="s">
        <v>197</v>
      </c>
      <c r="L42" s="18">
        <v>44463</v>
      </c>
      <c r="M42">
        <v>19</v>
      </c>
      <c r="N42">
        <v>19</v>
      </c>
      <c r="O42" t="s">
        <v>263</v>
      </c>
      <c r="P42">
        <v>46</v>
      </c>
      <c r="Q42">
        <v>40</v>
      </c>
      <c r="R42">
        <v>1</v>
      </c>
      <c r="S42">
        <v>0</v>
      </c>
      <c r="T42">
        <v>0</v>
      </c>
      <c r="U42">
        <v>0</v>
      </c>
      <c r="V42">
        <v>0</v>
      </c>
      <c r="W42">
        <v>10912.691000000001</v>
      </c>
      <c r="X42">
        <v>10861.526</v>
      </c>
      <c r="Y42">
        <v>10648.105</v>
      </c>
      <c r="Z42">
        <v>10656.424000000001</v>
      </c>
      <c r="AA42">
        <v>10783.79</v>
      </c>
      <c r="AB42">
        <v>10979.813</v>
      </c>
      <c r="AC42">
        <v>11239.606</v>
      </c>
      <c r="AD42">
        <v>11203.478999999999</v>
      </c>
      <c r="AE42">
        <v>11472.605</v>
      </c>
      <c r="AF42">
        <v>11007.35</v>
      </c>
      <c r="AG42">
        <v>11320.743</v>
      </c>
      <c r="AH42">
        <v>11407.39</v>
      </c>
      <c r="AI42">
        <v>11602.284</v>
      </c>
      <c r="AJ42">
        <v>11716.592000000001</v>
      </c>
      <c r="AK42">
        <v>11294.616</v>
      </c>
      <c r="AL42">
        <v>11305.359</v>
      </c>
      <c r="AM42">
        <v>11108.661</v>
      </c>
      <c r="AN42">
        <v>9931.1286</v>
      </c>
      <c r="AO42">
        <v>3356.7629000000002</v>
      </c>
      <c r="AP42">
        <v>6416.3221000000003</v>
      </c>
      <c r="AQ42">
        <v>9226.6178999999993</v>
      </c>
      <c r="AR42">
        <v>9482.9670999999998</v>
      </c>
      <c r="AS42">
        <v>9524.6170999999995</v>
      </c>
      <c r="AT42">
        <v>9645.4271000000008</v>
      </c>
      <c r="AU42">
        <v>71.315217000000004</v>
      </c>
      <c r="AV42">
        <v>71.239130000000003</v>
      </c>
      <c r="AW42">
        <v>71.184782999999996</v>
      </c>
      <c r="AX42">
        <v>70.184782999999996</v>
      </c>
      <c r="AY42">
        <v>68.728261000000003</v>
      </c>
      <c r="AZ42">
        <v>67.847825999999998</v>
      </c>
      <c r="BA42">
        <v>67.021738999999997</v>
      </c>
      <c r="BB42">
        <v>66.554348000000005</v>
      </c>
      <c r="BC42">
        <v>68.673912999999999</v>
      </c>
      <c r="BD42">
        <v>70.423912999999999</v>
      </c>
      <c r="BE42">
        <v>74.336956999999998</v>
      </c>
      <c r="BF42">
        <v>77.032608999999994</v>
      </c>
      <c r="BG42">
        <v>79.315217000000004</v>
      </c>
      <c r="BH42">
        <v>80.989130000000003</v>
      </c>
      <c r="BI42">
        <v>83.434782999999996</v>
      </c>
      <c r="BJ42">
        <v>85.597825999999998</v>
      </c>
      <c r="BK42">
        <v>86.293477999999993</v>
      </c>
      <c r="BL42">
        <v>85.608695999999995</v>
      </c>
      <c r="BM42">
        <v>83.271738999999997</v>
      </c>
      <c r="BN42">
        <v>79.945651999999995</v>
      </c>
      <c r="BO42">
        <v>77.402174000000002</v>
      </c>
      <c r="BP42">
        <v>75.369564999999994</v>
      </c>
      <c r="BQ42">
        <v>73.130435000000006</v>
      </c>
      <c r="BR42">
        <v>71.978261000000003</v>
      </c>
      <c r="BS42">
        <v>-178.3974</v>
      </c>
      <c r="BT42">
        <v>-156.7174</v>
      </c>
      <c r="BU42">
        <v>-34.578600000000002</v>
      </c>
      <c r="BV42">
        <v>-199.60390000000001</v>
      </c>
      <c r="BW42">
        <v>-331.92959999999999</v>
      </c>
      <c r="BX42">
        <v>-516.39649999999995</v>
      </c>
      <c r="BY42">
        <v>-405.46039999999999</v>
      </c>
      <c r="BZ42">
        <v>161.6516</v>
      </c>
      <c r="CA42">
        <v>176.50110000000001</v>
      </c>
      <c r="CB42">
        <v>946.84640000000002</v>
      </c>
      <c r="CC42">
        <v>678.21799999999996</v>
      </c>
      <c r="CD42">
        <v>877.45100000000002</v>
      </c>
      <c r="CE42">
        <v>891.8492</v>
      </c>
      <c r="CF42">
        <v>825.3229</v>
      </c>
      <c r="CG42">
        <v>1082.7270000000001</v>
      </c>
      <c r="CH42">
        <v>847.78399999999999</v>
      </c>
      <c r="CI42">
        <v>922.42570000000001</v>
      </c>
      <c r="CJ42">
        <v>2005.3230000000001</v>
      </c>
      <c r="CK42">
        <v>8376.7810000000009</v>
      </c>
      <c r="CL42">
        <v>5214.7619999999997</v>
      </c>
      <c r="CM42">
        <v>2376.8820000000001</v>
      </c>
      <c r="CN42">
        <v>2159.3850000000002</v>
      </c>
      <c r="CO42">
        <v>2110.52</v>
      </c>
      <c r="CP42">
        <v>1804.375</v>
      </c>
      <c r="CQ42">
        <v>148280.4</v>
      </c>
      <c r="CR42">
        <v>23960.7</v>
      </c>
      <c r="CS42">
        <v>21805.73</v>
      </c>
      <c r="CT42">
        <v>20598.03</v>
      </c>
      <c r="CU42">
        <v>20353.060000000001</v>
      </c>
      <c r="CV42">
        <v>18691.48</v>
      </c>
      <c r="CW42">
        <v>14096.49</v>
      </c>
      <c r="CX42">
        <v>9154.4220000000005</v>
      </c>
      <c r="CY42">
        <v>20198.68</v>
      </c>
      <c r="CZ42">
        <v>62848.59</v>
      </c>
      <c r="DA42">
        <v>66383.77</v>
      </c>
      <c r="DB42">
        <v>72016.350000000006</v>
      </c>
      <c r="DC42">
        <v>76240.95</v>
      </c>
      <c r="DD42">
        <v>78199.17</v>
      </c>
      <c r="DE42">
        <v>80953.2</v>
      </c>
      <c r="DF42">
        <v>82580.210000000006</v>
      </c>
      <c r="DG42">
        <v>82717.509999999995</v>
      </c>
      <c r="DH42">
        <v>87773.75</v>
      </c>
      <c r="DI42">
        <v>95329.31</v>
      </c>
      <c r="DJ42">
        <v>98405</v>
      </c>
      <c r="DK42">
        <v>100119.2</v>
      </c>
      <c r="DL42">
        <v>98086.74</v>
      </c>
      <c r="DM42">
        <v>94956.23</v>
      </c>
      <c r="DN42">
        <v>97791.73</v>
      </c>
      <c r="DO42">
        <v>19</v>
      </c>
      <c r="DP42">
        <v>19</v>
      </c>
    </row>
    <row r="43" spans="1:120" hidden="1" x14ac:dyDescent="0.25">
      <c r="A43" t="str">
        <f t="shared" si="0"/>
        <v>Size_Grp-200 kW and above_All Elect_44463</v>
      </c>
      <c r="B43" t="s">
        <v>62</v>
      </c>
      <c r="C43" t="s">
        <v>207</v>
      </c>
      <c r="D43" t="s">
        <v>61</v>
      </c>
      <c r="E43" t="s">
        <v>61</v>
      </c>
      <c r="F43" t="s">
        <v>61</v>
      </c>
      <c r="G43" t="s">
        <v>61</v>
      </c>
      <c r="H43" t="s">
        <v>61</v>
      </c>
      <c r="I43" t="s">
        <v>61</v>
      </c>
      <c r="J43" t="s">
        <v>102</v>
      </c>
      <c r="K43" t="s">
        <v>190</v>
      </c>
      <c r="L43" s="18">
        <v>44463</v>
      </c>
      <c r="M43">
        <v>19</v>
      </c>
      <c r="N43">
        <v>19</v>
      </c>
      <c r="O43" t="s">
        <v>263</v>
      </c>
      <c r="P43">
        <v>46</v>
      </c>
      <c r="Q43">
        <v>40</v>
      </c>
      <c r="R43">
        <v>1</v>
      </c>
      <c r="S43">
        <v>0</v>
      </c>
      <c r="T43">
        <v>0</v>
      </c>
      <c r="U43">
        <v>0</v>
      </c>
      <c r="V43">
        <v>0</v>
      </c>
      <c r="W43">
        <v>10912.691000000001</v>
      </c>
      <c r="X43">
        <v>10861.526</v>
      </c>
      <c r="Y43">
        <v>10648.105</v>
      </c>
      <c r="Z43">
        <v>10656.424000000001</v>
      </c>
      <c r="AA43">
        <v>10783.79</v>
      </c>
      <c r="AB43">
        <v>10979.813</v>
      </c>
      <c r="AC43">
        <v>11239.606</v>
      </c>
      <c r="AD43">
        <v>11203.478999999999</v>
      </c>
      <c r="AE43">
        <v>11472.605</v>
      </c>
      <c r="AF43">
        <v>11007.35</v>
      </c>
      <c r="AG43">
        <v>11320.743</v>
      </c>
      <c r="AH43">
        <v>11407.39</v>
      </c>
      <c r="AI43">
        <v>11602.284</v>
      </c>
      <c r="AJ43">
        <v>11716.592000000001</v>
      </c>
      <c r="AK43">
        <v>11294.616</v>
      </c>
      <c r="AL43">
        <v>11305.359</v>
      </c>
      <c r="AM43">
        <v>11108.661</v>
      </c>
      <c r="AN43">
        <v>9931.1286</v>
      </c>
      <c r="AO43">
        <v>3356.7629000000002</v>
      </c>
      <c r="AP43">
        <v>6416.3221000000003</v>
      </c>
      <c r="AQ43">
        <v>9226.6178999999993</v>
      </c>
      <c r="AR43">
        <v>9482.9670999999998</v>
      </c>
      <c r="AS43">
        <v>9524.6170999999995</v>
      </c>
      <c r="AT43">
        <v>9645.4271000000008</v>
      </c>
      <c r="AU43">
        <v>71.315217000000004</v>
      </c>
      <c r="AV43">
        <v>71.239130000000003</v>
      </c>
      <c r="AW43">
        <v>71.184782999999996</v>
      </c>
      <c r="AX43">
        <v>70.184782999999996</v>
      </c>
      <c r="AY43">
        <v>68.728261000000003</v>
      </c>
      <c r="AZ43">
        <v>67.847825999999998</v>
      </c>
      <c r="BA43">
        <v>67.021738999999997</v>
      </c>
      <c r="BB43">
        <v>66.554348000000005</v>
      </c>
      <c r="BC43">
        <v>68.673912999999999</v>
      </c>
      <c r="BD43">
        <v>70.423912999999999</v>
      </c>
      <c r="BE43">
        <v>74.336956999999998</v>
      </c>
      <c r="BF43">
        <v>77.032608999999994</v>
      </c>
      <c r="BG43">
        <v>79.315217000000004</v>
      </c>
      <c r="BH43">
        <v>80.989130000000003</v>
      </c>
      <c r="BI43">
        <v>83.434782999999996</v>
      </c>
      <c r="BJ43">
        <v>85.597825999999998</v>
      </c>
      <c r="BK43">
        <v>86.293477999999993</v>
      </c>
      <c r="BL43">
        <v>85.608695999999995</v>
      </c>
      <c r="BM43">
        <v>83.271738999999997</v>
      </c>
      <c r="BN43">
        <v>79.945651999999995</v>
      </c>
      <c r="BO43">
        <v>77.402174000000002</v>
      </c>
      <c r="BP43">
        <v>75.369564999999994</v>
      </c>
      <c r="BQ43">
        <v>73.130435000000006</v>
      </c>
      <c r="BR43">
        <v>71.978261000000003</v>
      </c>
      <c r="BS43">
        <v>-178.3974</v>
      </c>
      <c r="BT43">
        <v>-156.7174</v>
      </c>
      <c r="BU43">
        <v>-34.578600000000002</v>
      </c>
      <c r="BV43">
        <v>-199.60390000000001</v>
      </c>
      <c r="BW43">
        <v>-331.92959999999999</v>
      </c>
      <c r="BX43">
        <v>-516.39649999999995</v>
      </c>
      <c r="BY43">
        <v>-405.46039999999999</v>
      </c>
      <c r="BZ43">
        <v>161.6516</v>
      </c>
      <c r="CA43">
        <v>176.50110000000001</v>
      </c>
      <c r="CB43">
        <v>946.84640000000002</v>
      </c>
      <c r="CC43">
        <v>678.21799999999996</v>
      </c>
      <c r="CD43">
        <v>877.45100000000002</v>
      </c>
      <c r="CE43">
        <v>891.8492</v>
      </c>
      <c r="CF43">
        <v>825.3229</v>
      </c>
      <c r="CG43">
        <v>1082.7270000000001</v>
      </c>
      <c r="CH43">
        <v>847.78399999999999</v>
      </c>
      <c r="CI43">
        <v>922.42570000000001</v>
      </c>
      <c r="CJ43">
        <v>2005.3230000000001</v>
      </c>
      <c r="CK43">
        <v>8376.7810000000009</v>
      </c>
      <c r="CL43">
        <v>5214.7619999999997</v>
      </c>
      <c r="CM43">
        <v>2376.8820000000001</v>
      </c>
      <c r="CN43">
        <v>2159.3850000000002</v>
      </c>
      <c r="CO43">
        <v>2110.52</v>
      </c>
      <c r="CP43">
        <v>1804.375</v>
      </c>
      <c r="CQ43">
        <v>148280.4</v>
      </c>
      <c r="CR43">
        <v>23960.7</v>
      </c>
      <c r="CS43">
        <v>21805.73</v>
      </c>
      <c r="CT43">
        <v>20598.03</v>
      </c>
      <c r="CU43">
        <v>20353.060000000001</v>
      </c>
      <c r="CV43">
        <v>18691.48</v>
      </c>
      <c r="CW43">
        <v>14096.49</v>
      </c>
      <c r="CX43">
        <v>9154.4220000000005</v>
      </c>
      <c r="CY43">
        <v>20198.68</v>
      </c>
      <c r="CZ43">
        <v>62848.59</v>
      </c>
      <c r="DA43">
        <v>66383.77</v>
      </c>
      <c r="DB43">
        <v>72016.350000000006</v>
      </c>
      <c r="DC43">
        <v>76240.95</v>
      </c>
      <c r="DD43">
        <v>78199.17</v>
      </c>
      <c r="DE43">
        <v>80953.2</v>
      </c>
      <c r="DF43">
        <v>82580.210000000006</v>
      </c>
      <c r="DG43">
        <v>82717.509999999995</v>
      </c>
      <c r="DH43">
        <v>87773.75</v>
      </c>
      <c r="DI43">
        <v>95329.31</v>
      </c>
      <c r="DJ43">
        <v>98405</v>
      </c>
      <c r="DK43">
        <v>100119.2</v>
      </c>
      <c r="DL43">
        <v>98086.74</v>
      </c>
      <c r="DM43">
        <v>94956.23</v>
      </c>
      <c r="DN43">
        <v>97791.73</v>
      </c>
      <c r="DO43">
        <v>19</v>
      </c>
      <c r="DP43">
        <v>19</v>
      </c>
    </row>
    <row r="44" spans="1:120" hidden="1" x14ac:dyDescent="0.25">
      <c r="A44" t="str">
        <f t="shared" si="0"/>
        <v>LCA-Greater Fresno Area_All CBP_44469</v>
      </c>
      <c r="B44" t="s">
        <v>62</v>
      </c>
      <c r="C44" t="s">
        <v>224</v>
      </c>
      <c r="D44" t="s">
        <v>182</v>
      </c>
      <c r="E44" t="s">
        <v>61</v>
      </c>
      <c r="F44" t="s">
        <v>61</v>
      </c>
      <c r="G44" t="s">
        <v>61</v>
      </c>
      <c r="H44" t="s">
        <v>61</v>
      </c>
      <c r="I44" t="s">
        <v>61</v>
      </c>
      <c r="J44" t="s">
        <v>61</v>
      </c>
      <c r="K44" t="s">
        <v>197</v>
      </c>
      <c r="L44" s="18">
        <v>44469</v>
      </c>
      <c r="M44">
        <v>19</v>
      </c>
      <c r="N44">
        <v>19</v>
      </c>
      <c r="O44" t="s">
        <v>263</v>
      </c>
      <c r="P44">
        <v>43</v>
      </c>
      <c r="Q44">
        <v>43</v>
      </c>
      <c r="R44">
        <v>1</v>
      </c>
      <c r="S44">
        <v>0</v>
      </c>
      <c r="T44">
        <v>0</v>
      </c>
      <c r="U44">
        <v>0</v>
      </c>
      <c r="V44">
        <v>0</v>
      </c>
      <c r="W44">
        <v>26087.087</v>
      </c>
      <c r="X44">
        <v>25415.75</v>
      </c>
      <c r="Y44">
        <v>25585.021000000001</v>
      </c>
      <c r="Z44">
        <v>26081.716</v>
      </c>
      <c r="AA44">
        <v>24800.63</v>
      </c>
      <c r="AB44">
        <v>24842.607</v>
      </c>
      <c r="AC44">
        <v>26278.292000000001</v>
      </c>
      <c r="AD44">
        <v>27090.249</v>
      </c>
      <c r="AE44">
        <v>24588.43</v>
      </c>
      <c r="AF44">
        <v>22767.059000000001</v>
      </c>
      <c r="AG44">
        <v>23853.069</v>
      </c>
      <c r="AH44">
        <v>24643.06</v>
      </c>
      <c r="AI44">
        <v>23993.007000000001</v>
      </c>
      <c r="AJ44">
        <v>23513.746999999999</v>
      </c>
      <c r="AK44">
        <v>24451.795999999998</v>
      </c>
      <c r="AL44">
        <v>24610.666000000001</v>
      </c>
      <c r="AM44">
        <v>25747.523000000001</v>
      </c>
      <c r="AN44">
        <v>25936.776000000002</v>
      </c>
      <c r="AO44">
        <v>23061.857</v>
      </c>
      <c r="AP44">
        <v>25097.455000000002</v>
      </c>
      <c r="AQ44">
        <v>27518.91</v>
      </c>
      <c r="AR44">
        <v>27826.913</v>
      </c>
      <c r="AS44">
        <v>28544.039000000001</v>
      </c>
      <c r="AT44">
        <v>28123.008000000002</v>
      </c>
      <c r="AU44">
        <v>66.714554000000007</v>
      </c>
      <c r="AV44">
        <v>64.392723000000004</v>
      </c>
      <c r="AW44">
        <v>62.285446</v>
      </c>
      <c r="AX44">
        <v>59.714554</v>
      </c>
      <c r="AY44">
        <v>58.214554</v>
      </c>
      <c r="AZ44">
        <v>58.607277000000003</v>
      </c>
      <c r="BA44">
        <v>57.892722999999997</v>
      </c>
      <c r="BB44">
        <v>57.892722999999997</v>
      </c>
      <c r="BC44">
        <v>60.392722999999997</v>
      </c>
      <c r="BD44">
        <v>64.714554000000007</v>
      </c>
      <c r="BE44">
        <v>70.714554000000007</v>
      </c>
      <c r="BF44">
        <v>74.785445999999993</v>
      </c>
      <c r="BG44">
        <v>78.570892999999998</v>
      </c>
      <c r="BH44">
        <v>81.178169999999994</v>
      </c>
      <c r="BI44">
        <v>83.285445999999993</v>
      </c>
      <c r="BJ44">
        <v>85.285445999999993</v>
      </c>
      <c r="BK44">
        <v>86.285445999999993</v>
      </c>
      <c r="BL44">
        <v>86.678169999999994</v>
      </c>
      <c r="BM44">
        <v>85.5</v>
      </c>
      <c r="BN44">
        <v>82.785445999999993</v>
      </c>
      <c r="BO44">
        <v>77.785445999999993</v>
      </c>
      <c r="BP44">
        <v>74.392723000000004</v>
      </c>
      <c r="BQ44">
        <v>71.714554000000007</v>
      </c>
      <c r="BR44">
        <v>69.714554000000007</v>
      </c>
      <c r="BS44">
        <v>83.828019999999995</v>
      </c>
      <c r="BT44">
        <v>335.58690000000001</v>
      </c>
      <c r="BU44">
        <v>-81.805580000000006</v>
      </c>
      <c r="BV44">
        <v>-591.23130000000003</v>
      </c>
      <c r="BW44">
        <v>332.50310000000002</v>
      </c>
      <c r="BX44">
        <v>176.3646</v>
      </c>
      <c r="BY44">
        <v>-195.7259</v>
      </c>
      <c r="BZ44">
        <v>-1021.972</v>
      </c>
      <c r="CA44">
        <v>-194.1421</v>
      </c>
      <c r="CB44">
        <v>1012.6</v>
      </c>
      <c r="CC44">
        <v>21.758610000000001</v>
      </c>
      <c r="CD44">
        <v>-424.92189999999999</v>
      </c>
      <c r="CE44">
        <v>1048.6880000000001</v>
      </c>
      <c r="CF44">
        <v>1695.982</v>
      </c>
      <c r="CG44">
        <v>993.68169999999998</v>
      </c>
      <c r="CH44">
        <v>798.95129999999995</v>
      </c>
      <c r="CI44">
        <v>386.43040000000002</v>
      </c>
      <c r="CJ44">
        <v>366.2192</v>
      </c>
      <c r="CK44">
        <v>4589.9459999999999</v>
      </c>
      <c r="CL44">
        <v>2516.105</v>
      </c>
      <c r="CM44">
        <v>-69.141480000000001</v>
      </c>
      <c r="CN44">
        <v>-860.22720000000004</v>
      </c>
      <c r="CO44">
        <v>-1622.115</v>
      </c>
      <c r="CP44">
        <v>-1402.2439999999999</v>
      </c>
      <c r="CQ44">
        <v>547013</v>
      </c>
      <c r="CR44">
        <v>267013.09999999998</v>
      </c>
      <c r="CS44">
        <v>236164.3</v>
      </c>
      <c r="CT44">
        <v>215791.7</v>
      </c>
      <c r="CU44">
        <v>203134.6</v>
      </c>
      <c r="CV44">
        <v>34222.93</v>
      </c>
      <c r="CW44">
        <v>27067.37</v>
      </c>
      <c r="CX44">
        <v>25106.14</v>
      </c>
      <c r="CY44">
        <v>44109.5</v>
      </c>
      <c r="CZ44">
        <v>70380.19</v>
      </c>
      <c r="DA44">
        <v>80448.2</v>
      </c>
      <c r="DB44">
        <v>71376.899999999994</v>
      </c>
      <c r="DC44">
        <v>79349.570000000007</v>
      </c>
      <c r="DD44">
        <v>81259.149999999994</v>
      </c>
      <c r="DE44">
        <v>84343.9</v>
      </c>
      <c r="DF44">
        <v>84324.43</v>
      </c>
      <c r="DG44">
        <v>115253.2</v>
      </c>
      <c r="DH44">
        <v>140167.9</v>
      </c>
      <c r="DI44">
        <v>176776.8</v>
      </c>
      <c r="DJ44">
        <v>178160.2</v>
      </c>
      <c r="DK44">
        <v>170484.8</v>
      </c>
      <c r="DL44">
        <v>122447.9</v>
      </c>
      <c r="DM44">
        <v>118233.1</v>
      </c>
      <c r="DN44">
        <v>128951.2</v>
      </c>
      <c r="DO44">
        <v>19</v>
      </c>
      <c r="DP44">
        <v>19</v>
      </c>
    </row>
    <row r="45" spans="1:120" x14ac:dyDescent="0.25">
      <c r="A45" t="str">
        <f t="shared" si="0"/>
        <v>AutoDR-Yes_All Elect_44469</v>
      </c>
      <c r="B45" t="s">
        <v>62</v>
      </c>
      <c r="C45" t="s">
        <v>322</v>
      </c>
      <c r="D45" t="s">
        <v>61</v>
      </c>
      <c r="E45" t="s">
        <v>61</v>
      </c>
      <c r="F45" t="s">
        <v>61</v>
      </c>
      <c r="G45" t="s">
        <v>61</v>
      </c>
      <c r="H45" t="s">
        <v>98</v>
      </c>
      <c r="I45" t="s">
        <v>61</v>
      </c>
      <c r="J45" t="s">
        <v>61</v>
      </c>
      <c r="K45" t="s">
        <v>190</v>
      </c>
      <c r="L45" s="18">
        <v>44469</v>
      </c>
      <c r="M45">
        <v>19</v>
      </c>
      <c r="N45">
        <v>19</v>
      </c>
      <c r="O45" t="s">
        <v>263</v>
      </c>
      <c r="P45">
        <v>7</v>
      </c>
      <c r="Q45">
        <v>7</v>
      </c>
      <c r="R45">
        <v>1</v>
      </c>
      <c r="S45">
        <v>0</v>
      </c>
      <c r="T45">
        <v>1</v>
      </c>
      <c r="U45">
        <v>0</v>
      </c>
      <c r="V45">
        <v>1</v>
      </c>
      <c r="AU45">
        <v>67.166667000000004</v>
      </c>
      <c r="AV45">
        <v>64.166667000000004</v>
      </c>
      <c r="AW45">
        <v>61.833333000000003</v>
      </c>
      <c r="AX45">
        <v>60.166666999999997</v>
      </c>
      <c r="AY45">
        <v>58.666666999999997</v>
      </c>
      <c r="AZ45">
        <v>58.833333000000003</v>
      </c>
      <c r="BA45">
        <v>57.666666999999997</v>
      </c>
      <c r="BB45">
        <v>57.666666999999997</v>
      </c>
      <c r="BC45">
        <v>60.166666999999997</v>
      </c>
      <c r="BD45">
        <v>65.166667000000004</v>
      </c>
      <c r="BE45">
        <v>71.166667000000004</v>
      </c>
      <c r="BF45">
        <v>74.333332999999996</v>
      </c>
      <c r="BG45">
        <v>77.666667000000004</v>
      </c>
      <c r="BH45">
        <v>80.5</v>
      </c>
      <c r="BI45">
        <v>82.833332999999996</v>
      </c>
      <c r="BJ45">
        <v>84.833332999999996</v>
      </c>
      <c r="BK45">
        <v>85.833332999999996</v>
      </c>
      <c r="BL45">
        <v>86</v>
      </c>
      <c r="BM45">
        <v>85.5</v>
      </c>
      <c r="BN45">
        <v>82.333332999999996</v>
      </c>
      <c r="BO45">
        <v>77.333332999999996</v>
      </c>
      <c r="BP45">
        <v>74.166667000000004</v>
      </c>
      <c r="BQ45">
        <v>72.166667000000004</v>
      </c>
      <c r="BR45">
        <v>70.166667000000004</v>
      </c>
      <c r="DO45">
        <v>19</v>
      </c>
      <c r="DP45">
        <v>19</v>
      </c>
    </row>
    <row r="46" spans="1:120" hidden="1" x14ac:dyDescent="0.25">
      <c r="A46" t="str">
        <f t="shared" si="0"/>
        <v>All_All CBP_44473</v>
      </c>
      <c r="B46" t="s">
        <v>62</v>
      </c>
      <c r="C46" t="s">
        <v>61</v>
      </c>
      <c r="D46" t="s">
        <v>61</v>
      </c>
      <c r="E46" t="s">
        <v>61</v>
      </c>
      <c r="F46" t="s">
        <v>61</v>
      </c>
      <c r="G46" t="s">
        <v>61</v>
      </c>
      <c r="H46" t="s">
        <v>61</v>
      </c>
      <c r="I46" t="s">
        <v>61</v>
      </c>
      <c r="J46" t="s">
        <v>61</v>
      </c>
      <c r="K46" t="s">
        <v>197</v>
      </c>
      <c r="L46" s="18">
        <v>44473</v>
      </c>
      <c r="M46">
        <v>18</v>
      </c>
      <c r="N46">
        <v>20</v>
      </c>
      <c r="O46" t="s">
        <v>258</v>
      </c>
      <c r="P46">
        <v>17</v>
      </c>
      <c r="Q46">
        <v>16</v>
      </c>
      <c r="R46">
        <v>1</v>
      </c>
      <c r="S46">
        <v>0</v>
      </c>
      <c r="T46">
        <v>0</v>
      </c>
      <c r="U46">
        <v>0</v>
      </c>
      <c r="V46">
        <v>0</v>
      </c>
      <c r="W46">
        <v>3178.18</v>
      </c>
      <c r="X46">
        <v>3376.6840000000002</v>
      </c>
      <c r="Y46">
        <v>3323.3431999999998</v>
      </c>
      <c r="Z46">
        <v>3293.8319999999999</v>
      </c>
      <c r="AA46">
        <v>3163.248</v>
      </c>
      <c r="AB46">
        <v>3230.74</v>
      </c>
      <c r="AC46">
        <v>3258.48</v>
      </c>
      <c r="AD46">
        <v>3209.268</v>
      </c>
      <c r="AE46">
        <v>3237.7440000000001</v>
      </c>
      <c r="AF46">
        <v>3172.9160000000002</v>
      </c>
      <c r="AG46">
        <v>3201.4</v>
      </c>
      <c r="AH46">
        <v>2952.22</v>
      </c>
      <c r="AI46">
        <v>2136.7600000000002</v>
      </c>
      <c r="AJ46">
        <v>1969.076</v>
      </c>
      <c r="AK46">
        <v>1973.7280000000001</v>
      </c>
      <c r="AL46">
        <v>1931.9559999999999</v>
      </c>
      <c r="AM46">
        <v>1811.568</v>
      </c>
      <c r="AN46">
        <v>1587.9839999999999</v>
      </c>
      <c r="AO46">
        <v>1629.84</v>
      </c>
      <c r="AP46">
        <v>1630.528</v>
      </c>
      <c r="AQ46">
        <v>1957.7719999999999</v>
      </c>
      <c r="AR46">
        <v>2506.6559999999999</v>
      </c>
      <c r="AS46">
        <v>2632.5079999999998</v>
      </c>
      <c r="AT46">
        <v>2648.2840000000001</v>
      </c>
      <c r="AU46">
        <v>65.002941000000007</v>
      </c>
      <c r="AV46">
        <v>63.008823999999997</v>
      </c>
      <c r="AW46">
        <v>61.461765</v>
      </c>
      <c r="AX46">
        <v>60.41</v>
      </c>
      <c r="AY46">
        <v>60.264118000000003</v>
      </c>
      <c r="AZ46">
        <v>60.484706000000003</v>
      </c>
      <c r="BA46">
        <v>60.799411999999997</v>
      </c>
      <c r="BB46">
        <v>60.875881999999997</v>
      </c>
      <c r="BC46">
        <v>61.051175999999998</v>
      </c>
      <c r="BD46">
        <v>64.645294000000007</v>
      </c>
      <c r="BE46">
        <v>69.692352999999997</v>
      </c>
      <c r="BF46">
        <v>74.502941000000007</v>
      </c>
      <c r="BG46">
        <v>78.295293999999998</v>
      </c>
      <c r="BH46">
        <v>80.741765000000001</v>
      </c>
      <c r="BI46">
        <v>81.564706000000001</v>
      </c>
      <c r="BJ46">
        <v>82.702353000000002</v>
      </c>
      <c r="BK46">
        <v>82.677646999999993</v>
      </c>
      <c r="BL46">
        <v>81.682353000000006</v>
      </c>
      <c r="BM46">
        <v>79.578823999999997</v>
      </c>
      <c r="BN46">
        <v>75.865294000000006</v>
      </c>
      <c r="BO46">
        <v>72.056471000000002</v>
      </c>
      <c r="BP46">
        <v>68.526471000000001</v>
      </c>
      <c r="BQ46">
        <v>67.891176000000002</v>
      </c>
      <c r="BR46">
        <v>67.208824000000007</v>
      </c>
      <c r="BS46">
        <v>-98.723079999999996</v>
      </c>
      <c r="BT46">
        <v>-25.637630000000001</v>
      </c>
      <c r="BU46">
        <v>-23.064520000000002</v>
      </c>
      <c r="BV46">
        <v>-33.044069999999998</v>
      </c>
      <c r="BW46">
        <v>12.793979999999999</v>
      </c>
      <c r="BX46">
        <v>-38.058880000000002</v>
      </c>
      <c r="BY46">
        <v>33.231279999999998</v>
      </c>
      <c r="BZ46">
        <v>64.707130000000006</v>
      </c>
      <c r="CA46">
        <v>-29.166250000000002</v>
      </c>
      <c r="CB46">
        <v>-37.620100000000001</v>
      </c>
      <c r="CC46">
        <v>-117.6117</v>
      </c>
      <c r="CD46">
        <v>-48.40728</v>
      </c>
      <c r="CE46">
        <v>-91.055639999999997</v>
      </c>
      <c r="CF46">
        <v>-103.5583</v>
      </c>
      <c r="CG46">
        <v>-95.64349</v>
      </c>
      <c r="CH46">
        <v>-34.1051</v>
      </c>
      <c r="CI46">
        <v>116.4725</v>
      </c>
      <c r="CJ46">
        <v>313.53460000000001</v>
      </c>
      <c r="CK46">
        <v>292.25220000000002</v>
      </c>
      <c r="CL46">
        <v>338.84219999999999</v>
      </c>
      <c r="CM46">
        <v>70.879589999999993</v>
      </c>
      <c r="CN46">
        <v>-25.699010000000001</v>
      </c>
      <c r="CO46">
        <v>-46.788170000000001</v>
      </c>
      <c r="CP46">
        <v>-72.454930000000004</v>
      </c>
      <c r="CQ46">
        <v>794.92600000000004</v>
      </c>
      <c r="CR46">
        <v>796.26110000000006</v>
      </c>
      <c r="CS46">
        <v>1303.258</v>
      </c>
      <c r="CT46">
        <v>1044.9280000000001</v>
      </c>
      <c r="CU46">
        <v>737.66039999999998</v>
      </c>
      <c r="CV46">
        <v>370.57909999999998</v>
      </c>
      <c r="CW46">
        <v>392.10489999999999</v>
      </c>
      <c r="CX46">
        <v>240.39330000000001</v>
      </c>
      <c r="CY46">
        <v>507.07769999999999</v>
      </c>
      <c r="CZ46">
        <v>1729.8109999999999</v>
      </c>
      <c r="DA46">
        <v>2238.8620000000001</v>
      </c>
      <c r="DB46">
        <v>2058.9050000000002</v>
      </c>
      <c r="DC46">
        <v>2396.3560000000002</v>
      </c>
      <c r="DD46">
        <v>2366.6379999999999</v>
      </c>
      <c r="DE46">
        <v>2407.6950000000002</v>
      </c>
      <c r="DF46">
        <v>2051.1370000000002</v>
      </c>
      <c r="DG46">
        <v>1790.6559999999999</v>
      </c>
      <c r="DH46">
        <v>1588.45</v>
      </c>
      <c r="DI46">
        <v>2100.0410000000002</v>
      </c>
      <c r="DJ46">
        <v>3869.0349999999999</v>
      </c>
      <c r="DK46">
        <v>2255.203</v>
      </c>
      <c r="DL46">
        <v>2028.923</v>
      </c>
      <c r="DM46">
        <v>2231.1390000000001</v>
      </c>
      <c r="DN46">
        <v>3464.5039999999999</v>
      </c>
      <c r="DO46">
        <v>18</v>
      </c>
      <c r="DP46">
        <v>20</v>
      </c>
    </row>
    <row r="47" spans="1:120" hidden="1" x14ac:dyDescent="0.25">
      <c r="A47" t="str">
        <f t="shared" si="0"/>
        <v>All_All CBP_44474</v>
      </c>
      <c r="B47" t="s">
        <v>62</v>
      </c>
      <c r="C47" t="s">
        <v>61</v>
      </c>
      <c r="D47" t="s">
        <v>61</v>
      </c>
      <c r="E47" t="s">
        <v>61</v>
      </c>
      <c r="F47" t="s">
        <v>61</v>
      </c>
      <c r="G47" t="s">
        <v>61</v>
      </c>
      <c r="H47" t="s">
        <v>61</v>
      </c>
      <c r="I47" t="s">
        <v>61</v>
      </c>
      <c r="J47" t="s">
        <v>61</v>
      </c>
      <c r="K47" t="s">
        <v>197</v>
      </c>
      <c r="L47" s="18">
        <v>44474</v>
      </c>
      <c r="M47">
        <v>19</v>
      </c>
      <c r="N47">
        <v>19</v>
      </c>
      <c r="O47" t="s">
        <v>258</v>
      </c>
      <c r="P47">
        <v>17</v>
      </c>
      <c r="Q47">
        <v>16</v>
      </c>
      <c r="R47">
        <v>1</v>
      </c>
      <c r="S47">
        <v>0</v>
      </c>
      <c r="T47">
        <v>0</v>
      </c>
      <c r="U47">
        <v>0</v>
      </c>
      <c r="V47">
        <v>0</v>
      </c>
      <c r="W47">
        <v>3185.8879999999999</v>
      </c>
      <c r="X47">
        <v>3376.652</v>
      </c>
      <c r="Y47">
        <v>3347.4360000000001</v>
      </c>
      <c r="Z47">
        <v>3264.848</v>
      </c>
      <c r="AA47">
        <v>3168.6759999999999</v>
      </c>
      <c r="AB47">
        <v>3234.1280000000002</v>
      </c>
      <c r="AC47">
        <v>3283.78</v>
      </c>
      <c r="AD47">
        <v>3254.5360000000001</v>
      </c>
      <c r="AE47">
        <v>3112.12</v>
      </c>
      <c r="AF47">
        <v>2738.7</v>
      </c>
      <c r="AG47">
        <v>2654.9360000000001</v>
      </c>
      <c r="AH47">
        <v>2583.3240000000001</v>
      </c>
      <c r="AI47">
        <v>1770.8040000000001</v>
      </c>
      <c r="AJ47">
        <v>1768.8119999999999</v>
      </c>
      <c r="AK47">
        <v>1854.432</v>
      </c>
      <c r="AL47">
        <v>1879.348</v>
      </c>
      <c r="AM47">
        <v>1786.5719999999999</v>
      </c>
      <c r="AN47">
        <v>1286.0640000000001</v>
      </c>
      <c r="AO47">
        <v>1036.5</v>
      </c>
      <c r="AP47">
        <v>1717.2439999999999</v>
      </c>
      <c r="AQ47">
        <v>1880.9880000000001</v>
      </c>
      <c r="AR47">
        <v>2392.5039999999999</v>
      </c>
      <c r="AS47">
        <v>2533.2719999999999</v>
      </c>
      <c r="AT47">
        <v>2565.6799999999998</v>
      </c>
      <c r="AU47">
        <v>63.34</v>
      </c>
      <c r="AV47">
        <v>62.554706000000003</v>
      </c>
      <c r="AW47">
        <v>61.457059000000001</v>
      </c>
      <c r="AX47">
        <v>61.749412</v>
      </c>
      <c r="AY47">
        <v>62.857647</v>
      </c>
      <c r="AZ47">
        <v>62.211176000000002</v>
      </c>
      <c r="BA47">
        <v>59.797058999999997</v>
      </c>
      <c r="BB47">
        <v>60.838824000000002</v>
      </c>
      <c r="BC47">
        <v>59.062353000000002</v>
      </c>
      <c r="BD47">
        <v>62.683529</v>
      </c>
      <c r="BE47">
        <v>65.694118000000003</v>
      </c>
      <c r="BF47">
        <v>68.274705999999995</v>
      </c>
      <c r="BG47">
        <v>70.968823999999998</v>
      </c>
      <c r="BH47">
        <v>73.878823999999994</v>
      </c>
      <c r="BI47">
        <v>75.921764999999994</v>
      </c>
      <c r="BJ47">
        <v>76.064117999999993</v>
      </c>
      <c r="BK47">
        <v>76.003529</v>
      </c>
      <c r="BL47">
        <v>74.352941000000001</v>
      </c>
      <c r="BM47">
        <v>72.270588000000004</v>
      </c>
      <c r="BN47">
        <v>69.329412000000005</v>
      </c>
      <c r="BO47">
        <v>66.317646999999994</v>
      </c>
      <c r="BP47">
        <v>64.376470999999995</v>
      </c>
      <c r="BQ47">
        <v>63.870587999999998</v>
      </c>
      <c r="BR47">
        <v>62.576470999999998</v>
      </c>
      <c r="BS47">
        <v>-158.93770000000001</v>
      </c>
      <c r="BT47">
        <v>-79.747789999999995</v>
      </c>
      <c r="BU47">
        <v>-86.804410000000004</v>
      </c>
      <c r="BV47">
        <v>-109.22</v>
      </c>
      <c r="BW47">
        <v>-101.5754</v>
      </c>
      <c r="BX47">
        <v>-135.6746</v>
      </c>
      <c r="BY47">
        <v>-99.003829999999994</v>
      </c>
      <c r="BZ47">
        <v>17.4099</v>
      </c>
      <c r="CA47">
        <v>98.324839999999995</v>
      </c>
      <c r="CB47">
        <v>230.20699999999999</v>
      </c>
      <c r="CC47">
        <v>140.76339999999999</v>
      </c>
      <c r="CD47">
        <v>7.0034710000000002</v>
      </c>
      <c r="CE47">
        <v>97.515860000000004</v>
      </c>
      <c r="CF47">
        <v>90.588149999999999</v>
      </c>
      <c r="CG47">
        <v>41.487180000000002</v>
      </c>
      <c r="CH47">
        <v>22.451930000000001</v>
      </c>
      <c r="CI47">
        <v>136.8167</v>
      </c>
      <c r="CJ47">
        <v>604.78880000000004</v>
      </c>
      <c r="CK47">
        <v>766.96640000000002</v>
      </c>
      <c r="CL47">
        <v>259.18669999999997</v>
      </c>
      <c r="CM47">
        <v>117.1014</v>
      </c>
      <c r="CN47">
        <v>45.12641</v>
      </c>
      <c r="CO47">
        <v>10.55711</v>
      </c>
      <c r="CP47">
        <v>13.3306</v>
      </c>
      <c r="CQ47">
        <v>1122.701</v>
      </c>
      <c r="CR47">
        <v>1351.2840000000001</v>
      </c>
      <c r="CS47">
        <v>1148.7460000000001</v>
      </c>
      <c r="CT47">
        <v>950.74360000000001</v>
      </c>
      <c r="CU47">
        <v>775.28459999999995</v>
      </c>
      <c r="CV47">
        <v>658.2088</v>
      </c>
      <c r="CW47">
        <v>1011.927</v>
      </c>
      <c r="CX47">
        <v>1923.2380000000001</v>
      </c>
      <c r="CY47">
        <v>3691.7020000000002</v>
      </c>
      <c r="CZ47">
        <v>2942.6860000000001</v>
      </c>
      <c r="DA47">
        <v>4321.2520000000004</v>
      </c>
      <c r="DB47">
        <v>7225.8109999999997</v>
      </c>
      <c r="DC47">
        <v>9986.1020000000008</v>
      </c>
      <c r="DD47">
        <v>3522.145</v>
      </c>
      <c r="DE47">
        <v>2843.9679999999998</v>
      </c>
      <c r="DF47">
        <v>2775.645</v>
      </c>
      <c r="DG47">
        <v>2801.2069999999999</v>
      </c>
      <c r="DH47">
        <v>3807.2730000000001</v>
      </c>
      <c r="DI47">
        <v>5797.5720000000001</v>
      </c>
      <c r="DJ47">
        <v>4083.76</v>
      </c>
      <c r="DK47">
        <v>4796.8</v>
      </c>
      <c r="DL47">
        <v>3321.4229999999998</v>
      </c>
      <c r="DM47">
        <v>2808.5839999999998</v>
      </c>
      <c r="DN47">
        <v>2266.4319999999998</v>
      </c>
      <c r="DO47">
        <v>19</v>
      </c>
      <c r="DP47">
        <v>19</v>
      </c>
    </row>
    <row r="48" spans="1:120" hidden="1" x14ac:dyDescent="0.25">
      <c r="A48" t="str">
        <f t="shared" si="0"/>
        <v>Size_Grp-20 to 199.99 kW_All CBP_44475</v>
      </c>
      <c r="B48" t="s">
        <v>62</v>
      </c>
      <c r="C48" t="s">
        <v>201</v>
      </c>
      <c r="D48" t="s">
        <v>61</v>
      </c>
      <c r="E48" t="s">
        <v>61</v>
      </c>
      <c r="F48" t="s">
        <v>61</v>
      </c>
      <c r="G48" t="s">
        <v>61</v>
      </c>
      <c r="H48" t="s">
        <v>61</v>
      </c>
      <c r="I48" t="s">
        <v>61</v>
      </c>
      <c r="J48" t="s">
        <v>101</v>
      </c>
      <c r="K48" t="s">
        <v>197</v>
      </c>
      <c r="L48" s="18">
        <v>44475</v>
      </c>
      <c r="M48">
        <v>19</v>
      </c>
      <c r="N48">
        <v>19</v>
      </c>
      <c r="O48" t="s">
        <v>258</v>
      </c>
      <c r="P48">
        <v>9</v>
      </c>
      <c r="Q48">
        <v>9</v>
      </c>
      <c r="R48">
        <v>1</v>
      </c>
      <c r="S48">
        <v>0</v>
      </c>
      <c r="T48">
        <v>1</v>
      </c>
      <c r="U48">
        <v>0</v>
      </c>
      <c r="V48">
        <v>1</v>
      </c>
      <c r="AU48">
        <v>59.888888999999999</v>
      </c>
      <c r="AV48">
        <v>61.111111000000001</v>
      </c>
      <c r="AW48">
        <v>60.222222000000002</v>
      </c>
      <c r="AX48">
        <v>60.222222000000002</v>
      </c>
      <c r="AY48">
        <v>59.333333000000003</v>
      </c>
      <c r="AZ48">
        <v>59.222222000000002</v>
      </c>
      <c r="BA48">
        <v>58.333333000000003</v>
      </c>
      <c r="BB48">
        <v>57.333333000000003</v>
      </c>
      <c r="BC48">
        <v>57.555556000000003</v>
      </c>
      <c r="BD48">
        <v>60.333333000000003</v>
      </c>
      <c r="BE48">
        <v>63.111111000000001</v>
      </c>
      <c r="BF48">
        <v>66</v>
      </c>
      <c r="BG48">
        <v>67.888889000000006</v>
      </c>
      <c r="BH48">
        <v>70.666667000000004</v>
      </c>
      <c r="BI48">
        <v>72.444444000000004</v>
      </c>
      <c r="BJ48">
        <v>73.333332999999996</v>
      </c>
      <c r="BK48">
        <v>74.111110999999994</v>
      </c>
      <c r="BL48">
        <v>72.111110999999994</v>
      </c>
      <c r="BM48">
        <v>70.222222000000002</v>
      </c>
      <c r="BN48">
        <v>68.444444000000004</v>
      </c>
      <c r="BO48">
        <v>65.555555999999996</v>
      </c>
      <c r="BP48">
        <v>64.555555999999996</v>
      </c>
      <c r="BQ48">
        <v>62.777777999999998</v>
      </c>
      <c r="BR48">
        <v>61.777777999999998</v>
      </c>
      <c r="DO48">
        <v>19</v>
      </c>
      <c r="DP48">
        <v>19</v>
      </c>
    </row>
    <row r="49" spans="1:120" x14ac:dyDescent="0.25">
      <c r="A49" t="str">
        <f t="shared" si="0"/>
        <v>AutoDR-No_All CBP_44483</v>
      </c>
      <c r="B49" t="s">
        <v>62</v>
      </c>
      <c r="C49" t="s">
        <v>321</v>
      </c>
      <c r="D49" t="s">
        <v>61</v>
      </c>
      <c r="E49" t="s">
        <v>61</v>
      </c>
      <c r="F49" t="s">
        <v>61</v>
      </c>
      <c r="G49" t="s">
        <v>61</v>
      </c>
      <c r="H49" t="s">
        <v>97</v>
      </c>
      <c r="I49" t="s">
        <v>61</v>
      </c>
      <c r="J49" t="s">
        <v>61</v>
      </c>
      <c r="K49" t="s">
        <v>197</v>
      </c>
      <c r="L49" s="18">
        <v>44483</v>
      </c>
      <c r="M49">
        <v>17</v>
      </c>
      <c r="N49">
        <v>19</v>
      </c>
      <c r="O49" t="s">
        <v>258</v>
      </c>
      <c r="P49">
        <v>14</v>
      </c>
      <c r="Q49">
        <v>13</v>
      </c>
      <c r="R49">
        <v>1</v>
      </c>
      <c r="S49">
        <v>0</v>
      </c>
      <c r="T49">
        <v>1</v>
      </c>
      <c r="U49">
        <v>0</v>
      </c>
      <c r="V49">
        <v>1</v>
      </c>
      <c r="AU49">
        <v>54.321429000000002</v>
      </c>
      <c r="AV49">
        <v>52.321429000000002</v>
      </c>
      <c r="AW49">
        <v>51.428570999999998</v>
      </c>
      <c r="AX49">
        <v>50.642856999999999</v>
      </c>
      <c r="AY49">
        <v>50.642856999999999</v>
      </c>
      <c r="AZ49">
        <v>49.75</v>
      </c>
      <c r="BA49">
        <v>48.178570999999998</v>
      </c>
      <c r="BB49">
        <v>47.071429000000002</v>
      </c>
      <c r="BC49">
        <v>48.178570999999998</v>
      </c>
      <c r="BD49">
        <v>53.642856999999999</v>
      </c>
      <c r="BE49">
        <v>59.428570999999998</v>
      </c>
      <c r="BF49">
        <v>62.642856999999999</v>
      </c>
      <c r="BG49">
        <v>68</v>
      </c>
      <c r="BH49">
        <v>71.571428999999995</v>
      </c>
      <c r="BI49">
        <v>74.25</v>
      </c>
      <c r="BJ49">
        <v>75.821428999999995</v>
      </c>
      <c r="BK49">
        <v>76.285713999999999</v>
      </c>
      <c r="BL49">
        <v>75.178571000000005</v>
      </c>
      <c r="BM49">
        <v>71.392857000000006</v>
      </c>
      <c r="BN49">
        <v>67.821428999999995</v>
      </c>
      <c r="BO49">
        <v>64.928571000000005</v>
      </c>
      <c r="BP49">
        <v>61.25</v>
      </c>
      <c r="BQ49">
        <v>58.678570999999998</v>
      </c>
      <c r="BR49">
        <v>57</v>
      </c>
      <c r="DO49">
        <v>17</v>
      </c>
      <c r="DP49">
        <v>20</v>
      </c>
    </row>
    <row r="50" spans="1:120" hidden="1" x14ac:dyDescent="0.25">
      <c r="A50" t="str">
        <f t="shared" si="0"/>
        <v>Aggregator-Blue Zone Resources, LLC_All CBP_44484</v>
      </c>
      <c r="B50" t="s">
        <v>62</v>
      </c>
      <c r="C50" t="s">
        <v>261</v>
      </c>
      <c r="D50" t="s">
        <v>61</v>
      </c>
      <c r="E50" t="s">
        <v>61</v>
      </c>
      <c r="F50" t="s">
        <v>262</v>
      </c>
      <c r="G50" t="s">
        <v>61</v>
      </c>
      <c r="H50" t="s">
        <v>61</v>
      </c>
      <c r="I50" t="s">
        <v>61</v>
      </c>
      <c r="J50" t="s">
        <v>61</v>
      </c>
      <c r="K50" t="s">
        <v>197</v>
      </c>
      <c r="L50" s="18">
        <v>44484</v>
      </c>
      <c r="M50">
        <v>19</v>
      </c>
      <c r="N50">
        <v>19</v>
      </c>
      <c r="O50" t="s">
        <v>258</v>
      </c>
      <c r="P50">
        <v>6</v>
      </c>
      <c r="Q50">
        <v>5</v>
      </c>
      <c r="R50">
        <v>1</v>
      </c>
      <c r="S50">
        <v>0</v>
      </c>
      <c r="T50">
        <v>1</v>
      </c>
      <c r="U50">
        <v>0</v>
      </c>
      <c r="V50">
        <v>1</v>
      </c>
      <c r="AU50">
        <v>57.5</v>
      </c>
      <c r="AV50">
        <v>53</v>
      </c>
      <c r="AW50">
        <v>52</v>
      </c>
      <c r="AX50">
        <v>51</v>
      </c>
      <c r="AY50">
        <v>51</v>
      </c>
      <c r="AZ50">
        <v>51</v>
      </c>
      <c r="BA50">
        <v>51</v>
      </c>
      <c r="BB50">
        <v>50.5</v>
      </c>
      <c r="BC50">
        <v>53.5</v>
      </c>
      <c r="BD50">
        <v>58.5</v>
      </c>
      <c r="BE50">
        <v>65.25</v>
      </c>
      <c r="BF50">
        <v>71.5</v>
      </c>
      <c r="BG50">
        <v>74.75</v>
      </c>
      <c r="BH50">
        <v>78.5</v>
      </c>
      <c r="BI50">
        <v>80.25</v>
      </c>
      <c r="BJ50">
        <v>79.5</v>
      </c>
      <c r="BK50">
        <v>78.25</v>
      </c>
      <c r="BL50">
        <v>75.75</v>
      </c>
      <c r="BM50">
        <v>71.75</v>
      </c>
      <c r="BN50">
        <v>68.25</v>
      </c>
      <c r="BO50">
        <v>63.5</v>
      </c>
      <c r="BP50">
        <v>60.5</v>
      </c>
      <c r="BQ50">
        <v>60.75</v>
      </c>
      <c r="BR50">
        <v>60.5</v>
      </c>
      <c r="DO50">
        <v>18</v>
      </c>
      <c r="DP50">
        <v>20</v>
      </c>
    </row>
    <row r="51" spans="1:120" x14ac:dyDescent="0.25">
      <c r="A51" t="str">
        <f t="shared" si="0"/>
        <v>AutoDR-No_Prescribed DA 1-4 (1PM-9PM)_44484_Combined</v>
      </c>
      <c r="B51" t="s">
        <v>62</v>
      </c>
      <c r="C51" t="s">
        <v>321</v>
      </c>
      <c r="D51" t="s">
        <v>61</v>
      </c>
      <c r="E51" t="s">
        <v>61</v>
      </c>
      <c r="F51" t="s">
        <v>61</v>
      </c>
      <c r="G51" t="s">
        <v>61</v>
      </c>
      <c r="H51" t="s">
        <v>97</v>
      </c>
      <c r="I51" t="s">
        <v>61</v>
      </c>
      <c r="J51" t="s">
        <v>61</v>
      </c>
      <c r="K51" t="s">
        <v>214</v>
      </c>
      <c r="L51" s="18">
        <v>44484</v>
      </c>
      <c r="M51">
        <v>19</v>
      </c>
      <c r="N51">
        <v>19</v>
      </c>
      <c r="O51" t="s">
        <v>258</v>
      </c>
      <c r="P51">
        <v>6</v>
      </c>
      <c r="Q51">
        <v>5</v>
      </c>
      <c r="R51">
        <v>1</v>
      </c>
      <c r="S51">
        <v>0</v>
      </c>
      <c r="T51">
        <v>1</v>
      </c>
      <c r="U51">
        <v>0</v>
      </c>
      <c r="V51">
        <v>1</v>
      </c>
      <c r="AU51">
        <v>57.5</v>
      </c>
      <c r="AV51">
        <v>53</v>
      </c>
      <c r="AW51">
        <v>52</v>
      </c>
      <c r="AX51">
        <v>51</v>
      </c>
      <c r="AY51">
        <v>51</v>
      </c>
      <c r="AZ51">
        <v>51</v>
      </c>
      <c r="BA51">
        <v>51</v>
      </c>
      <c r="BB51">
        <v>50.5</v>
      </c>
      <c r="BC51">
        <v>53.5</v>
      </c>
      <c r="BD51">
        <v>58.5</v>
      </c>
      <c r="BE51">
        <v>65.25</v>
      </c>
      <c r="BF51">
        <v>71.5</v>
      </c>
      <c r="BG51">
        <v>74.75</v>
      </c>
      <c r="BH51">
        <v>78.5</v>
      </c>
      <c r="BI51">
        <v>80.25</v>
      </c>
      <c r="BJ51">
        <v>79.5</v>
      </c>
      <c r="BK51">
        <v>78.25</v>
      </c>
      <c r="BL51">
        <v>75.75</v>
      </c>
      <c r="BM51">
        <v>71.75</v>
      </c>
      <c r="BN51">
        <v>68.25</v>
      </c>
      <c r="BO51">
        <v>63.5</v>
      </c>
      <c r="BP51">
        <v>60.5</v>
      </c>
      <c r="BQ51">
        <v>60.75</v>
      </c>
      <c r="BR51">
        <v>60.5</v>
      </c>
      <c r="DO51">
        <v>18</v>
      </c>
      <c r="DP51">
        <v>20</v>
      </c>
    </row>
    <row r="52" spans="1:120" hidden="1" x14ac:dyDescent="0.25">
      <c r="A52" t="str">
        <f t="shared" si="0"/>
        <v>Size_Grp-200 kW and above_All CBP_44490</v>
      </c>
      <c r="B52" t="s">
        <v>62</v>
      </c>
      <c r="C52" t="s">
        <v>207</v>
      </c>
      <c r="D52" t="s">
        <v>61</v>
      </c>
      <c r="E52" t="s">
        <v>61</v>
      </c>
      <c r="F52" t="s">
        <v>61</v>
      </c>
      <c r="G52" t="s">
        <v>61</v>
      </c>
      <c r="H52" t="s">
        <v>61</v>
      </c>
      <c r="I52" t="s">
        <v>61</v>
      </c>
      <c r="J52" t="s">
        <v>102</v>
      </c>
      <c r="K52" t="s">
        <v>197</v>
      </c>
      <c r="L52" s="18">
        <v>44490</v>
      </c>
      <c r="M52">
        <v>19</v>
      </c>
      <c r="N52">
        <v>19</v>
      </c>
      <c r="O52" t="s">
        <v>263</v>
      </c>
      <c r="P52">
        <v>61</v>
      </c>
      <c r="Q52">
        <v>61</v>
      </c>
      <c r="R52">
        <v>1</v>
      </c>
      <c r="S52">
        <v>0</v>
      </c>
      <c r="T52">
        <v>0</v>
      </c>
      <c r="U52">
        <v>0</v>
      </c>
      <c r="V52">
        <v>0</v>
      </c>
      <c r="W52">
        <v>26096.407999999999</v>
      </c>
      <c r="X52">
        <v>26667.282999999999</v>
      </c>
      <c r="Y52">
        <v>26407.253000000001</v>
      </c>
      <c r="Z52">
        <v>26374.170999999998</v>
      </c>
      <c r="AA52">
        <v>26491.931</v>
      </c>
      <c r="AB52">
        <v>26528.941999999999</v>
      </c>
      <c r="AC52">
        <v>27458.851999999999</v>
      </c>
      <c r="AD52">
        <v>28021.842000000001</v>
      </c>
      <c r="AE52">
        <v>28887.243999999999</v>
      </c>
      <c r="AF52">
        <v>28440.59</v>
      </c>
      <c r="AG52">
        <v>29469.165000000001</v>
      </c>
      <c r="AH52">
        <v>30176.827000000001</v>
      </c>
      <c r="AI52">
        <v>29794.415000000001</v>
      </c>
      <c r="AJ52">
        <v>30178.65</v>
      </c>
      <c r="AK52">
        <v>30159.625</v>
      </c>
      <c r="AL52">
        <v>29763.534</v>
      </c>
      <c r="AM52">
        <v>29465.671999999999</v>
      </c>
      <c r="AN52">
        <v>27853.859</v>
      </c>
      <c r="AO52">
        <v>24227.767</v>
      </c>
      <c r="AP52">
        <v>26869.392</v>
      </c>
      <c r="AQ52">
        <v>28214.243999999999</v>
      </c>
      <c r="AR52">
        <v>27647.05</v>
      </c>
      <c r="AS52">
        <v>26410.268</v>
      </c>
      <c r="AT52">
        <v>26399.55</v>
      </c>
      <c r="AU52">
        <v>64.388525000000001</v>
      </c>
      <c r="AV52">
        <v>63.247540999999998</v>
      </c>
      <c r="AW52">
        <v>63.127868999999997</v>
      </c>
      <c r="AX52">
        <v>62.291803000000002</v>
      </c>
      <c r="AY52">
        <v>62.016393000000001</v>
      </c>
      <c r="AZ52">
        <v>61.736885000000001</v>
      </c>
      <c r="BA52">
        <v>61.104917999999998</v>
      </c>
      <c r="BB52">
        <v>60.766393000000001</v>
      </c>
      <c r="BC52">
        <v>61.496721000000001</v>
      </c>
      <c r="BD52">
        <v>63.188524999999998</v>
      </c>
      <c r="BE52">
        <v>66.668032999999994</v>
      </c>
      <c r="BF52">
        <v>70.663115000000005</v>
      </c>
      <c r="BG52">
        <v>73.863934</v>
      </c>
      <c r="BH52">
        <v>75.445081999999999</v>
      </c>
      <c r="BI52">
        <v>76.861474999999999</v>
      </c>
      <c r="BJ52">
        <v>77.795081999999994</v>
      </c>
      <c r="BK52">
        <v>78.142623</v>
      </c>
      <c r="BL52">
        <v>77.368852000000004</v>
      </c>
      <c r="BM52">
        <v>75.341802999999999</v>
      </c>
      <c r="BN52">
        <v>72.454098000000002</v>
      </c>
      <c r="BO52">
        <v>69.561475000000002</v>
      </c>
      <c r="BP52">
        <v>67.995081999999996</v>
      </c>
      <c r="BQ52">
        <v>67.190984</v>
      </c>
      <c r="BR52">
        <v>66.040983999999995</v>
      </c>
      <c r="BS52">
        <v>-11.702959999999999</v>
      </c>
      <c r="BT52">
        <v>-299.49489999999997</v>
      </c>
      <c r="BU52">
        <v>-246.25899999999999</v>
      </c>
      <c r="BV52">
        <v>-414.4667</v>
      </c>
      <c r="BW52">
        <v>-457.28559999999999</v>
      </c>
      <c r="BX52">
        <v>-128.90700000000001</v>
      </c>
      <c r="BY52">
        <v>87.575530000000001</v>
      </c>
      <c r="BZ52">
        <v>168.08150000000001</v>
      </c>
      <c r="CA52">
        <v>-332.65890000000002</v>
      </c>
      <c r="CB52">
        <v>560.4905</v>
      </c>
      <c r="CC52">
        <v>157.5181</v>
      </c>
      <c r="CD52">
        <v>-161.30179999999999</v>
      </c>
      <c r="CE52">
        <v>558.40880000000004</v>
      </c>
      <c r="CF52">
        <v>17.723569999999999</v>
      </c>
      <c r="CG52">
        <v>-7.6248170000000002</v>
      </c>
      <c r="CH52">
        <v>15.84247</v>
      </c>
      <c r="CI52">
        <v>256.3646</v>
      </c>
      <c r="CJ52">
        <v>1488.538</v>
      </c>
      <c r="CK52">
        <v>4890.22</v>
      </c>
      <c r="CL52">
        <v>1992.8330000000001</v>
      </c>
      <c r="CM52">
        <v>78.980500000000006</v>
      </c>
      <c r="CN52">
        <v>-195.94550000000001</v>
      </c>
      <c r="CO52">
        <v>40.840580000000003</v>
      </c>
      <c r="CP52">
        <v>-145.82589999999999</v>
      </c>
      <c r="CQ52">
        <v>36149.64</v>
      </c>
      <c r="CR52">
        <v>15308.03</v>
      </c>
      <c r="CS52">
        <v>15400.76</v>
      </c>
      <c r="CT52">
        <v>16655.310000000001</v>
      </c>
      <c r="CU52">
        <v>11717.46</v>
      </c>
      <c r="CV52">
        <v>10404.49</v>
      </c>
      <c r="CW52">
        <v>9279.6190000000006</v>
      </c>
      <c r="CX52">
        <v>7034.5280000000002</v>
      </c>
      <c r="CY52">
        <v>13007.95</v>
      </c>
      <c r="CZ52">
        <v>18948.46</v>
      </c>
      <c r="DA52">
        <v>23640.1</v>
      </c>
      <c r="DB52">
        <v>34549.69</v>
      </c>
      <c r="DC52">
        <v>39642.89</v>
      </c>
      <c r="DD52">
        <v>39101.89</v>
      </c>
      <c r="DE52">
        <v>40922.22</v>
      </c>
      <c r="DF52">
        <v>38474.480000000003</v>
      </c>
      <c r="DG52">
        <v>36607.89</v>
      </c>
      <c r="DH52">
        <v>38763.67</v>
      </c>
      <c r="DI52">
        <v>36082.089999999997</v>
      </c>
      <c r="DJ52">
        <v>36896.47</v>
      </c>
      <c r="DK52">
        <v>52656.1</v>
      </c>
      <c r="DL52">
        <v>31237.45</v>
      </c>
      <c r="DM52">
        <v>29318.76</v>
      </c>
      <c r="DN52">
        <v>30730.43</v>
      </c>
      <c r="DO52">
        <v>19</v>
      </c>
      <c r="DP52">
        <v>19</v>
      </c>
    </row>
    <row r="53" spans="1:120" hidden="1" x14ac:dyDescent="0.25">
      <c r="A53" t="str">
        <f t="shared" si="0"/>
        <v>Industry_Type-5. Offices, Hotels, Finance, Services_All Elect_44490</v>
      </c>
      <c r="B53" t="s">
        <v>62</v>
      </c>
      <c r="C53" t="s">
        <v>205</v>
      </c>
      <c r="D53" t="s">
        <v>61</v>
      </c>
      <c r="E53" t="s">
        <v>61</v>
      </c>
      <c r="F53" t="s">
        <v>61</v>
      </c>
      <c r="G53" t="s">
        <v>37</v>
      </c>
      <c r="H53" t="s">
        <v>61</v>
      </c>
      <c r="I53" t="s">
        <v>61</v>
      </c>
      <c r="J53" t="s">
        <v>61</v>
      </c>
      <c r="K53" t="s">
        <v>190</v>
      </c>
      <c r="L53" s="18">
        <v>44490</v>
      </c>
      <c r="M53">
        <v>19</v>
      </c>
      <c r="N53">
        <v>19</v>
      </c>
      <c r="O53" t="s">
        <v>263</v>
      </c>
      <c r="P53">
        <v>54</v>
      </c>
      <c r="Q53">
        <v>54</v>
      </c>
      <c r="R53">
        <v>1</v>
      </c>
      <c r="S53">
        <v>0</v>
      </c>
      <c r="T53">
        <v>0</v>
      </c>
      <c r="U53">
        <v>0</v>
      </c>
      <c r="V53">
        <v>0</v>
      </c>
      <c r="W53">
        <v>5916.625</v>
      </c>
      <c r="X53">
        <v>6170.0204999999996</v>
      </c>
      <c r="Y53">
        <v>6102.8355000000001</v>
      </c>
      <c r="Z53">
        <v>6119.7574999999997</v>
      </c>
      <c r="AA53">
        <v>6159.1475</v>
      </c>
      <c r="AB53">
        <v>6252.1064999999999</v>
      </c>
      <c r="AC53">
        <v>6909.6035000000002</v>
      </c>
      <c r="AD53">
        <v>7236.2645000000002</v>
      </c>
      <c r="AE53">
        <v>7327.0439999999999</v>
      </c>
      <c r="AF53">
        <v>7828.7579999999998</v>
      </c>
      <c r="AG53">
        <v>8148.1975000000002</v>
      </c>
      <c r="AH53">
        <v>8594.5239999999994</v>
      </c>
      <c r="AI53">
        <v>8700.3089999999993</v>
      </c>
      <c r="AJ53">
        <v>8674.0730000000003</v>
      </c>
      <c r="AK53">
        <v>8541.9624999999996</v>
      </c>
      <c r="AL53">
        <v>8319.1759999999995</v>
      </c>
      <c r="AM53">
        <v>8299.4524999999994</v>
      </c>
      <c r="AN53">
        <v>8006.8410000000003</v>
      </c>
      <c r="AO53">
        <v>7764.31</v>
      </c>
      <c r="AP53">
        <v>7506.1935000000003</v>
      </c>
      <c r="AQ53">
        <v>7452.6459999999997</v>
      </c>
      <c r="AR53">
        <v>6989.9129999999996</v>
      </c>
      <c r="AS53">
        <v>6173.0050000000001</v>
      </c>
      <c r="AT53">
        <v>6230.73</v>
      </c>
      <c r="AU53">
        <v>63.897221999999999</v>
      </c>
      <c r="AV53">
        <v>63.240741</v>
      </c>
      <c r="AW53">
        <v>63.188889000000003</v>
      </c>
      <c r="AX53">
        <v>62.462037000000002</v>
      </c>
      <c r="AY53">
        <v>62.825000000000003</v>
      </c>
      <c r="AZ53">
        <v>63.246296000000001</v>
      </c>
      <c r="BA53">
        <v>63.163888999999998</v>
      </c>
      <c r="BB53">
        <v>62.819443999999997</v>
      </c>
      <c r="BC53">
        <v>62.972222000000002</v>
      </c>
      <c r="BD53">
        <v>63.814815000000003</v>
      </c>
      <c r="BE53">
        <v>65.624073999999993</v>
      </c>
      <c r="BF53">
        <v>68.636111</v>
      </c>
      <c r="BG53">
        <v>71.637037000000007</v>
      </c>
      <c r="BH53">
        <v>72.330556000000001</v>
      </c>
      <c r="BI53">
        <v>72.951852000000002</v>
      </c>
      <c r="BJ53">
        <v>73.612037000000001</v>
      </c>
      <c r="BK53">
        <v>74.054630000000003</v>
      </c>
      <c r="BL53">
        <v>72.658332999999999</v>
      </c>
      <c r="BM53">
        <v>70.575000000000003</v>
      </c>
      <c r="BN53">
        <v>68.605556000000007</v>
      </c>
      <c r="BO53">
        <v>66.692593000000002</v>
      </c>
      <c r="BP53">
        <v>65.506480999999994</v>
      </c>
      <c r="BQ53">
        <v>64.663888999999998</v>
      </c>
      <c r="BR53">
        <v>64.537036999999998</v>
      </c>
      <c r="BS53">
        <v>227.21860000000001</v>
      </c>
      <c r="BT53">
        <v>31.220970000000001</v>
      </c>
      <c r="BU53">
        <v>38.58764</v>
      </c>
      <c r="BV53">
        <v>-7.9444290000000004</v>
      </c>
      <c r="BW53">
        <v>20.682659999999998</v>
      </c>
      <c r="BX53">
        <v>53.400480000000002</v>
      </c>
      <c r="BY53">
        <v>-119.0693</v>
      </c>
      <c r="BZ53">
        <v>-189.9717</v>
      </c>
      <c r="CA53">
        <v>-34.412210000000002</v>
      </c>
      <c r="CB53">
        <v>224.50280000000001</v>
      </c>
      <c r="CC53">
        <v>309.83080000000001</v>
      </c>
      <c r="CD53">
        <v>141.547</v>
      </c>
      <c r="CE53">
        <v>266.38470000000001</v>
      </c>
      <c r="CF53">
        <v>327.90339999999998</v>
      </c>
      <c r="CG53">
        <v>429.43869999999998</v>
      </c>
      <c r="CH53">
        <v>495.28519999999997</v>
      </c>
      <c r="CI53">
        <v>393.2962</v>
      </c>
      <c r="CJ53">
        <v>363.71190000000001</v>
      </c>
      <c r="CK53">
        <v>294.61090000000002</v>
      </c>
      <c r="CL53">
        <v>181.34280000000001</v>
      </c>
      <c r="CM53">
        <v>-102.3678</v>
      </c>
      <c r="CN53">
        <v>86.60924</v>
      </c>
      <c r="CO53">
        <v>101.67489999999999</v>
      </c>
      <c r="CP53">
        <v>-11.297190000000001</v>
      </c>
      <c r="CQ53">
        <v>706.92179999999996</v>
      </c>
      <c r="CR53">
        <v>272.15910000000002</v>
      </c>
      <c r="CS53">
        <v>280.16829999999999</v>
      </c>
      <c r="CT53">
        <v>324.10149999999999</v>
      </c>
      <c r="CU53">
        <v>299.05610000000001</v>
      </c>
      <c r="CV53">
        <v>261.08240000000001</v>
      </c>
      <c r="CW53">
        <v>219.14850000000001</v>
      </c>
      <c r="CX53">
        <v>174.4211</v>
      </c>
      <c r="CY53">
        <v>251.7388</v>
      </c>
      <c r="CZ53">
        <v>785.9787</v>
      </c>
      <c r="DA53">
        <v>1762.5029999999999</v>
      </c>
      <c r="DB53">
        <v>2668.9679999999998</v>
      </c>
      <c r="DC53">
        <v>3389.826</v>
      </c>
      <c r="DD53">
        <v>3061.4319999999998</v>
      </c>
      <c r="DE53">
        <v>3175.4650000000001</v>
      </c>
      <c r="DF53">
        <v>2804.6840000000002</v>
      </c>
      <c r="DG53">
        <v>2550.1480000000001</v>
      </c>
      <c r="DH53">
        <v>2154.6210000000001</v>
      </c>
      <c r="DI53">
        <v>1543.057</v>
      </c>
      <c r="DJ53">
        <v>1328.3869999999999</v>
      </c>
      <c r="DK53">
        <v>1277.6949999999999</v>
      </c>
      <c r="DL53">
        <v>1104.2840000000001</v>
      </c>
      <c r="DM53">
        <v>654.00620000000004</v>
      </c>
      <c r="DN53">
        <v>574.87139999999999</v>
      </c>
      <c r="DO53">
        <v>19</v>
      </c>
      <c r="DP53">
        <v>20</v>
      </c>
    </row>
    <row r="54" spans="1:120" hidden="1" x14ac:dyDescent="0.25">
      <c r="A54" t="str">
        <f t="shared" si="0"/>
        <v>LCA-Northern Coast_Elect DA 1-4 (1PM-9PM)_44490_Combined</v>
      </c>
      <c r="B54" t="s">
        <v>62</v>
      </c>
      <c r="C54" t="s">
        <v>222</v>
      </c>
      <c r="D54" t="s">
        <v>104</v>
      </c>
      <c r="E54" t="s">
        <v>61</v>
      </c>
      <c r="F54" t="s">
        <v>61</v>
      </c>
      <c r="G54" t="s">
        <v>61</v>
      </c>
      <c r="H54" t="s">
        <v>61</v>
      </c>
      <c r="I54" t="s">
        <v>61</v>
      </c>
      <c r="J54" t="s">
        <v>61</v>
      </c>
      <c r="K54" t="s">
        <v>203</v>
      </c>
      <c r="L54" s="18">
        <v>44490</v>
      </c>
      <c r="M54">
        <v>19</v>
      </c>
      <c r="N54">
        <v>19</v>
      </c>
      <c r="O54" t="s">
        <v>263</v>
      </c>
      <c r="P54">
        <v>2</v>
      </c>
      <c r="Q54">
        <v>2</v>
      </c>
      <c r="R54">
        <v>1</v>
      </c>
      <c r="S54">
        <v>0</v>
      </c>
      <c r="T54">
        <v>1</v>
      </c>
      <c r="U54">
        <v>0</v>
      </c>
      <c r="V54">
        <v>1</v>
      </c>
      <c r="AU54">
        <v>60.75</v>
      </c>
      <c r="AV54">
        <v>59.85</v>
      </c>
      <c r="AW54">
        <v>59.85</v>
      </c>
      <c r="AX54">
        <v>60.05</v>
      </c>
      <c r="AY54">
        <v>60.15</v>
      </c>
      <c r="AZ54">
        <v>60.3</v>
      </c>
      <c r="BA54">
        <v>60.4</v>
      </c>
      <c r="BB54">
        <v>60.5</v>
      </c>
      <c r="BC54">
        <v>60.8</v>
      </c>
      <c r="BD54">
        <v>61.4</v>
      </c>
      <c r="BE54">
        <v>62.4</v>
      </c>
      <c r="BF54">
        <v>63.35</v>
      </c>
      <c r="BG54">
        <v>64</v>
      </c>
      <c r="BH54">
        <v>64.25</v>
      </c>
      <c r="BI54">
        <v>64.2</v>
      </c>
      <c r="BJ54">
        <v>64.05</v>
      </c>
      <c r="BK54">
        <v>63.95</v>
      </c>
      <c r="BL54">
        <v>63.75</v>
      </c>
      <c r="BM54">
        <v>63.65</v>
      </c>
      <c r="BN54">
        <v>63.5</v>
      </c>
      <c r="BO54">
        <v>62.9</v>
      </c>
      <c r="BP54">
        <v>62.4</v>
      </c>
      <c r="BQ54">
        <v>61.9</v>
      </c>
      <c r="BR54">
        <v>61.65</v>
      </c>
      <c r="DO54">
        <v>19</v>
      </c>
      <c r="DP54">
        <v>20</v>
      </c>
    </row>
    <row r="55" spans="1:120" x14ac:dyDescent="0.25">
      <c r="A55" t="str">
        <f t="shared" si="0"/>
        <v>AutoDR-No_Elect DA 1-4 (1PM-9PM)_HE20 Average</v>
      </c>
      <c r="B55" t="s">
        <v>62</v>
      </c>
      <c r="C55" t="s">
        <v>321</v>
      </c>
      <c r="D55" t="s">
        <v>61</v>
      </c>
      <c r="E55" t="s">
        <v>61</v>
      </c>
      <c r="F55" t="s">
        <v>61</v>
      </c>
      <c r="G55" t="s">
        <v>61</v>
      </c>
      <c r="H55" t="s">
        <v>97</v>
      </c>
      <c r="I55" t="s">
        <v>61</v>
      </c>
      <c r="J55" t="s">
        <v>61</v>
      </c>
      <c r="K55" t="s">
        <v>203</v>
      </c>
      <c r="M55">
        <v>20</v>
      </c>
      <c r="N55">
        <v>20</v>
      </c>
      <c r="O55" t="s">
        <v>325</v>
      </c>
      <c r="P55">
        <v>223.4736786</v>
      </c>
      <c r="Q55">
        <v>218.05260000000001</v>
      </c>
      <c r="R55">
        <v>1</v>
      </c>
      <c r="S55">
        <v>0</v>
      </c>
      <c r="T55">
        <v>0</v>
      </c>
      <c r="U55">
        <v>0</v>
      </c>
      <c r="V55">
        <v>0</v>
      </c>
      <c r="W55">
        <v>11316.428</v>
      </c>
      <c r="X55">
        <v>11175.304</v>
      </c>
      <c r="Y55">
        <v>11003.652</v>
      </c>
      <c r="Z55">
        <v>11010.679</v>
      </c>
      <c r="AA55">
        <v>11114.196</v>
      </c>
      <c r="AB55">
        <v>11707.299000000001</v>
      </c>
      <c r="AC55">
        <v>12844.49</v>
      </c>
      <c r="AD55">
        <v>14350.352000000001</v>
      </c>
      <c r="AE55">
        <v>15811.052</v>
      </c>
      <c r="AF55">
        <v>16871.324000000001</v>
      </c>
      <c r="AG55">
        <v>17662.955000000002</v>
      </c>
      <c r="AH55">
        <v>19147.237000000001</v>
      </c>
      <c r="AI55">
        <v>19718.54</v>
      </c>
      <c r="AJ55">
        <v>20172.312999999998</v>
      </c>
      <c r="AK55">
        <v>20546.911</v>
      </c>
      <c r="AL55">
        <v>20671.267</v>
      </c>
      <c r="AM55">
        <v>20825.137999999999</v>
      </c>
      <c r="AN55">
        <v>20107.2</v>
      </c>
      <c r="AO55">
        <v>17407.438999999998</v>
      </c>
      <c r="AP55">
        <v>14332.736999999999</v>
      </c>
      <c r="AQ55">
        <v>15431.65</v>
      </c>
      <c r="AR55">
        <v>14110.602999999999</v>
      </c>
      <c r="AS55">
        <v>12583.499</v>
      </c>
      <c r="AT55">
        <v>11566.553</v>
      </c>
      <c r="AU55">
        <v>67.53922</v>
      </c>
      <c r="AV55">
        <v>65.623264000000006</v>
      </c>
      <c r="AW55">
        <v>64.249529999999993</v>
      </c>
      <c r="AX55">
        <v>63.246524000000001</v>
      </c>
      <c r="AY55">
        <v>62.591366000000001</v>
      </c>
      <c r="AZ55">
        <v>61.849347000000002</v>
      </c>
      <c r="BA55">
        <v>60.989528999999997</v>
      </c>
      <c r="BB55">
        <v>61.902161999999997</v>
      </c>
      <c r="BC55">
        <v>64.078261999999995</v>
      </c>
      <c r="BD55">
        <v>68.398998000000006</v>
      </c>
      <c r="BE55">
        <v>72.953321000000003</v>
      </c>
      <c r="BF55">
        <v>77.085466999999994</v>
      </c>
      <c r="BG55">
        <v>80.776225999999994</v>
      </c>
      <c r="BH55">
        <v>83.642132000000004</v>
      </c>
      <c r="BI55">
        <v>85.731988000000001</v>
      </c>
      <c r="BJ55">
        <v>86.851315</v>
      </c>
      <c r="BK55">
        <v>87.199132000000006</v>
      </c>
      <c r="BL55">
        <v>86.310360000000003</v>
      </c>
      <c r="BM55">
        <v>84.013250999999997</v>
      </c>
      <c r="BN55">
        <v>80.863095999999999</v>
      </c>
      <c r="BO55">
        <v>77.094053000000002</v>
      </c>
      <c r="BP55">
        <v>73.611275000000006</v>
      </c>
      <c r="BQ55">
        <v>71.327658</v>
      </c>
      <c r="BR55">
        <v>69.56259</v>
      </c>
      <c r="BS55">
        <v>-188.54990000000001</v>
      </c>
      <c r="BT55">
        <v>48.361960000000003</v>
      </c>
      <c r="BU55">
        <v>21.084849999999999</v>
      </c>
      <c r="BV55">
        <v>-69.436539999999994</v>
      </c>
      <c r="BW55">
        <v>3.161394</v>
      </c>
      <c r="BX55">
        <v>121.8369</v>
      </c>
      <c r="BY55">
        <v>10.21087</v>
      </c>
      <c r="BZ55">
        <v>20.81326</v>
      </c>
      <c r="CA55">
        <v>-51.09478</v>
      </c>
      <c r="CB55">
        <v>-135.1003</v>
      </c>
      <c r="CC55">
        <v>-25.3203</v>
      </c>
      <c r="CD55">
        <v>-157.2791</v>
      </c>
      <c r="CE55">
        <v>-62.639719999999997</v>
      </c>
      <c r="CF55">
        <v>-48.763860000000001</v>
      </c>
      <c r="CG55">
        <v>-140.99680000000001</v>
      </c>
      <c r="CH55">
        <v>-148.44540000000001</v>
      </c>
      <c r="CI55">
        <v>-188.1507</v>
      </c>
      <c r="CJ55">
        <v>702.41129999999998</v>
      </c>
      <c r="CK55">
        <v>3446.6619999999998</v>
      </c>
      <c r="CL55">
        <v>5571.0429999999997</v>
      </c>
      <c r="CM55">
        <v>2360.3710000000001</v>
      </c>
      <c r="CN55">
        <v>565.57510000000002</v>
      </c>
      <c r="CO55">
        <v>23.856439999999999</v>
      </c>
      <c r="CP55">
        <v>195.36930000000001</v>
      </c>
      <c r="CQ55">
        <v>1883.7149999999999</v>
      </c>
      <c r="CR55">
        <v>862.96799999999996</v>
      </c>
      <c r="CS55">
        <v>853.53689999999995</v>
      </c>
      <c r="CT55">
        <v>794.11019999999996</v>
      </c>
      <c r="CU55">
        <v>624.82050000000004</v>
      </c>
      <c r="CV55">
        <v>531.21860000000004</v>
      </c>
      <c r="CW55">
        <v>368.30149999999998</v>
      </c>
      <c r="CX55">
        <v>345.00009999999997</v>
      </c>
      <c r="CY55">
        <v>607.65160000000003</v>
      </c>
      <c r="CZ55">
        <v>695.49749999999995</v>
      </c>
      <c r="DA55">
        <v>1206.4469999999999</v>
      </c>
      <c r="DB55">
        <v>1284.7260000000001</v>
      </c>
      <c r="DC55">
        <v>1335.153</v>
      </c>
      <c r="DD55">
        <v>1484.2460000000001</v>
      </c>
      <c r="DE55">
        <v>1676.5360000000001</v>
      </c>
      <c r="DF55">
        <v>1809.8979999999999</v>
      </c>
      <c r="DG55">
        <v>1891.4590000000001</v>
      </c>
      <c r="DH55">
        <v>2029.9280000000001</v>
      </c>
      <c r="DI55">
        <v>2170.0639999999999</v>
      </c>
      <c r="DJ55">
        <v>2112.7620000000002</v>
      </c>
      <c r="DK55">
        <v>2387.8719999999998</v>
      </c>
      <c r="DL55">
        <v>1855.81</v>
      </c>
      <c r="DM55">
        <v>1422.4480000000001</v>
      </c>
      <c r="DN55">
        <v>1375.086</v>
      </c>
      <c r="DO55">
        <v>17</v>
      </c>
      <c r="DP55">
        <v>21</v>
      </c>
    </row>
    <row r="56" spans="1:120" hidden="1" x14ac:dyDescent="0.25">
      <c r="A56" t="str">
        <f t="shared" si="0"/>
        <v>Industry_Type-3. Wholesale, Transport, other utilities_Elect DA 1-4 (1PM-9PM) with Weekends_HE20 Average</v>
      </c>
      <c r="B56" t="s">
        <v>62</v>
      </c>
      <c r="C56" t="s">
        <v>202</v>
      </c>
      <c r="D56" t="s">
        <v>61</v>
      </c>
      <c r="E56" t="s">
        <v>61</v>
      </c>
      <c r="F56" t="s">
        <v>61</v>
      </c>
      <c r="G56" t="s">
        <v>31</v>
      </c>
      <c r="H56" t="s">
        <v>61</v>
      </c>
      <c r="I56" t="s">
        <v>61</v>
      </c>
      <c r="J56" t="s">
        <v>61</v>
      </c>
      <c r="K56" t="s">
        <v>264</v>
      </c>
      <c r="M56">
        <v>20</v>
      </c>
      <c r="N56">
        <v>20</v>
      </c>
      <c r="O56" t="s">
        <v>325</v>
      </c>
      <c r="P56">
        <v>32</v>
      </c>
      <c r="Q56">
        <v>32</v>
      </c>
      <c r="R56">
        <v>1</v>
      </c>
      <c r="S56">
        <v>0</v>
      </c>
      <c r="T56">
        <v>0</v>
      </c>
      <c r="U56">
        <v>1</v>
      </c>
      <c r="V56">
        <v>1</v>
      </c>
      <c r="AU56">
        <v>84.625</v>
      </c>
      <c r="AV56">
        <v>82.734375</v>
      </c>
      <c r="AW56">
        <v>81.34375</v>
      </c>
      <c r="AX56">
        <v>79.171875</v>
      </c>
      <c r="AY56">
        <v>77.890625</v>
      </c>
      <c r="AZ56">
        <v>75.609375</v>
      </c>
      <c r="BA56">
        <v>75.609375</v>
      </c>
      <c r="BB56">
        <v>75</v>
      </c>
      <c r="BC56">
        <v>76.390625</v>
      </c>
      <c r="BD56">
        <v>80.0625</v>
      </c>
      <c r="BE56">
        <v>84.734375</v>
      </c>
      <c r="BF56">
        <v>89.234375</v>
      </c>
      <c r="BG56">
        <v>93.125</v>
      </c>
      <c r="BH56">
        <v>96.796875</v>
      </c>
      <c r="BI56">
        <v>100.57813</v>
      </c>
      <c r="BJ56">
        <v>102.85938</v>
      </c>
      <c r="BK56">
        <v>103.92188</v>
      </c>
      <c r="BL56">
        <v>103.35938</v>
      </c>
      <c r="BM56">
        <v>102.57813</v>
      </c>
      <c r="BN56">
        <v>99.46875</v>
      </c>
      <c r="BO56">
        <v>95.140625</v>
      </c>
      <c r="BP56">
        <v>92.53125</v>
      </c>
      <c r="BQ56">
        <v>89.078125</v>
      </c>
      <c r="BR56">
        <v>85.125</v>
      </c>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v>19</v>
      </c>
      <c r="DP56">
        <v>20</v>
      </c>
    </row>
    <row r="57" spans="1:120" hidden="1" x14ac:dyDescent="0.25">
      <c r="A57" t="str">
        <f t="shared" si="0"/>
        <v>Aggregator-Enersponse_Prescribed DA 1-4 (1PM-9PM)_HE20 Average</v>
      </c>
      <c r="B57" t="s">
        <v>62</v>
      </c>
      <c r="C57" t="s">
        <v>219</v>
      </c>
      <c r="D57" t="s">
        <v>61</v>
      </c>
      <c r="E57" t="s">
        <v>61</v>
      </c>
      <c r="F57" t="s">
        <v>107</v>
      </c>
      <c r="G57" t="s">
        <v>61</v>
      </c>
      <c r="H57" t="s">
        <v>61</v>
      </c>
      <c r="I57" t="s">
        <v>61</v>
      </c>
      <c r="J57" t="s">
        <v>61</v>
      </c>
      <c r="K57" t="s">
        <v>214</v>
      </c>
      <c r="M57">
        <v>20</v>
      </c>
      <c r="N57">
        <v>20</v>
      </c>
      <c r="O57" t="s">
        <v>325</v>
      </c>
      <c r="P57">
        <v>3.3333332539999998</v>
      </c>
      <c r="Q57">
        <v>3.3333330000000001</v>
      </c>
      <c r="R57">
        <v>1</v>
      </c>
      <c r="S57">
        <v>0</v>
      </c>
      <c r="T57">
        <v>1</v>
      </c>
      <c r="U57">
        <v>1</v>
      </c>
      <c r="V57">
        <v>1</v>
      </c>
      <c r="AU57">
        <v>62.226852000000001</v>
      </c>
      <c r="AV57">
        <v>61.479166999999997</v>
      </c>
      <c r="AW57">
        <v>60.736111000000001</v>
      </c>
      <c r="AX57">
        <v>60.131943999999997</v>
      </c>
      <c r="AY57">
        <v>59.460647999999999</v>
      </c>
      <c r="AZ57">
        <v>58.671295999999998</v>
      </c>
      <c r="BA57">
        <v>58.268518999999998</v>
      </c>
      <c r="BB57">
        <v>59.094906999999999</v>
      </c>
      <c r="BC57">
        <v>61.918981000000002</v>
      </c>
      <c r="BD57">
        <v>65.465277999999998</v>
      </c>
      <c r="BE57">
        <v>69.844907000000006</v>
      </c>
      <c r="BF57">
        <v>74.731481000000002</v>
      </c>
      <c r="BG57">
        <v>78.729167000000004</v>
      </c>
      <c r="BH57">
        <v>80.835648000000006</v>
      </c>
      <c r="BI57">
        <v>81.944444000000004</v>
      </c>
      <c r="BJ57">
        <v>81.643518999999998</v>
      </c>
      <c r="BK57">
        <v>80.571759</v>
      </c>
      <c r="BL57">
        <v>79.159722000000002</v>
      </c>
      <c r="BM57">
        <v>76.599536999999998</v>
      </c>
      <c r="BN57">
        <v>72.590277999999998</v>
      </c>
      <c r="BO57">
        <v>68.428241</v>
      </c>
      <c r="BP57">
        <v>65.692130000000006</v>
      </c>
      <c r="BQ57">
        <v>64.032407000000006</v>
      </c>
      <c r="BR57">
        <v>62.925925999999997</v>
      </c>
      <c r="DO57">
        <v>14</v>
      </c>
      <c r="DP57">
        <v>21</v>
      </c>
    </row>
    <row r="58" spans="1:120" hidden="1" x14ac:dyDescent="0.25">
      <c r="A58" t="str">
        <f t="shared" si="0"/>
        <v>Industry_Type-5. Offices, Hotels, Finance, Services_All CBP_44321</v>
      </c>
      <c r="B58" t="s">
        <v>62</v>
      </c>
      <c r="C58" t="s">
        <v>205</v>
      </c>
      <c r="D58" t="s">
        <v>61</v>
      </c>
      <c r="E58" t="s">
        <v>61</v>
      </c>
      <c r="F58" t="s">
        <v>61</v>
      </c>
      <c r="G58" t="s">
        <v>37</v>
      </c>
      <c r="H58" t="s">
        <v>61</v>
      </c>
      <c r="I58" t="s">
        <v>61</v>
      </c>
      <c r="J58" t="s">
        <v>61</v>
      </c>
      <c r="K58" t="s">
        <v>197</v>
      </c>
      <c r="L58" s="18">
        <v>44321</v>
      </c>
      <c r="M58">
        <v>20</v>
      </c>
      <c r="N58">
        <v>20</v>
      </c>
      <c r="O58" t="s">
        <v>258</v>
      </c>
      <c r="P58">
        <v>1</v>
      </c>
      <c r="Q58">
        <v>1</v>
      </c>
      <c r="R58">
        <v>0</v>
      </c>
      <c r="S58">
        <v>0</v>
      </c>
      <c r="T58">
        <v>1</v>
      </c>
      <c r="U58">
        <v>0</v>
      </c>
      <c r="V58">
        <v>1</v>
      </c>
      <c r="AU58">
        <v>56</v>
      </c>
      <c r="AV58">
        <v>58</v>
      </c>
      <c r="AW58">
        <v>57.5</v>
      </c>
      <c r="AX58">
        <v>56.5</v>
      </c>
      <c r="AY58">
        <v>55</v>
      </c>
      <c r="AZ58">
        <v>54.5</v>
      </c>
      <c r="BA58">
        <v>55</v>
      </c>
      <c r="BB58">
        <v>56.5</v>
      </c>
      <c r="BC58">
        <v>59.5</v>
      </c>
      <c r="BD58">
        <v>63.5</v>
      </c>
      <c r="BE58">
        <v>68.5</v>
      </c>
      <c r="BF58">
        <v>73.5</v>
      </c>
      <c r="BG58">
        <v>78</v>
      </c>
      <c r="BH58">
        <v>81</v>
      </c>
      <c r="BI58">
        <v>82</v>
      </c>
      <c r="BJ58">
        <v>83.5</v>
      </c>
      <c r="BK58">
        <v>82.5</v>
      </c>
      <c r="BL58">
        <v>80</v>
      </c>
      <c r="BM58">
        <v>74</v>
      </c>
      <c r="BN58">
        <v>67.5</v>
      </c>
      <c r="BO58">
        <v>61.5</v>
      </c>
      <c r="BP58">
        <v>58</v>
      </c>
      <c r="BQ58">
        <v>57</v>
      </c>
      <c r="BR58">
        <v>55.5</v>
      </c>
      <c r="DO58">
        <v>20</v>
      </c>
      <c r="DP58">
        <v>20</v>
      </c>
    </row>
    <row r="59" spans="1:120" hidden="1" x14ac:dyDescent="0.25">
      <c r="A59" t="str">
        <f t="shared" si="0"/>
        <v>Size_Grp-200 kW and above_All CBP_44321</v>
      </c>
      <c r="B59" t="s">
        <v>62</v>
      </c>
      <c r="C59" t="s">
        <v>207</v>
      </c>
      <c r="D59" t="s">
        <v>61</v>
      </c>
      <c r="E59" t="s">
        <v>61</v>
      </c>
      <c r="F59" t="s">
        <v>61</v>
      </c>
      <c r="G59" t="s">
        <v>61</v>
      </c>
      <c r="H59" t="s">
        <v>61</v>
      </c>
      <c r="I59" t="s">
        <v>61</v>
      </c>
      <c r="J59" t="s">
        <v>102</v>
      </c>
      <c r="K59" t="s">
        <v>197</v>
      </c>
      <c r="L59" s="18">
        <v>44321</v>
      </c>
      <c r="M59">
        <v>20</v>
      </c>
      <c r="N59">
        <v>20</v>
      </c>
      <c r="O59" t="s">
        <v>258</v>
      </c>
      <c r="P59">
        <v>1</v>
      </c>
      <c r="Q59">
        <v>1</v>
      </c>
      <c r="R59">
        <v>0</v>
      </c>
      <c r="S59">
        <v>0</v>
      </c>
      <c r="T59">
        <v>1</v>
      </c>
      <c r="U59">
        <v>0</v>
      </c>
      <c r="V59">
        <v>1</v>
      </c>
      <c r="AU59">
        <v>56</v>
      </c>
      <c r="AV59">
        <v>58</v>
      </c>
      <c r="AW59">
        <v>57.5</v>
      </c>
      <c r="AX59">
        <v>56.5</v>
      </c>
      <c r="AY59">
        <v>55</v>
      </c>
      <c r="AZ59">
        <v>54.5</v>
      </c>
      <c r="BA59">
        <v>55</v>
      </c>
      <c r="BB59">
        <v>56.5</v>
      </c>
      <c r="BC59">
        <v>59.5</v>
      </c>
      <c r="BD59">
        <v>63.5</v>
      </c>
      <c r="BE59">
        <v>68.5</v>
      </c>
      <c r="BF59">
        <v>73.5</v>
      </c>
      <c r="BG59">
        <v>78</v>
      </c>
      <c r="BH59">
        <v>81</v>
      </c>
      <c r="BI59">
        <v>82</v>
      </c>
      <c r="BJ59">
        <v>83.5</v>
      </c>
      <c r="BK59">
        <v>82.5</v>
      </c>
      <c r="BL59">
        <v>80</v>
      </c>
      <c r="BM59">
        <v>74</v>
      </c>
      <c r="BN59">
        <v>67.5</v>
      </c>
      <c r="BO59">
        <v>61.5</v>
      </c>
      <c r="BP59">
        <v>58</v>
      </c>
      <c r="BQ59">
        <v>57</v>
      </c>
      <c r="BR59">
        <v>55.5</v>
      </c>
      <c r="DO59">
        <v>20</v>
      </c>
      <c r="DP59">
        <v>20</v>
      </c>
    </row>
    <row r="60" spans="1:120" hidden="1" x14ac:dyDescent="0.25">
      <c r="A60" t="str">
        <f t="shared" si="0"/>
        <v>sublap_id-SLAP_PGSB_All CBP_44321</v>
      </c>
      <c r="B60" t="s">
        <v>62</v>
      </c>
      <c r="C60" t="s">
        <v>281</v>
      </c>
      <c r="D60" t="s">
        <v>61</v>
      </c>
      <c r="E60" t="s">
        <v>282</v>
      </c>
      <c r="F60" t="s">
        <v>61</v>
      </c>
      <c r="G60" t="s">
        <v>61</v>
      </c>
      <c r="H60" t="s">
        <v>61</v>
      </c>
      <c r="I60" t="s">
        <v>61</v>
      </c>
      <c r="J60" t="s">
        <v>61</v>
      </c>
      <c r="K60" t="s">
        <v>197</v>
      </c>
      <c r="L60" s="18">
        <v>44321</v>
      </c>
      <c r="M60">
        <v>20</v>
      </c>
      <c r="N60">
        <v>20</v>
      </c>
      <c r="O60" t="s">
        <v>258</v>
      </c>
      <c r="P60">
        <v>1</v>
      </c>
      <c r="Q60">
        <v>1</v>
      </c>
      <c r="R60">
        <v>0</v>
      </c>
      <c r="S60">
        <v>0</v>
      </c>
      <c r="T60">
        <v>1</v>
      </c>
      <c r="U60">
        <v>0</v>
      </c>
      <c r="V60">
        <v>1</v>
      </c>
      <c r="AU60">
        <v>56</v>
      </c>
      <c r="AV60">
        <v>58</v>
      </c>
      <c r="AW60">
        <v>57.5</v>
      </c>
      <c r="AX60">
        <v>56.5</v>
      </c>
      <c r="AY60">
        <v>55</v>
      </c>
      <c r="AZ60">
        <v>54.5</v>
      </c>
      <c r="BA60">
        <v>55</v>
      </c>
      <c r="BB60">
        <v>56.5</v>
      </c>
      <c r="BC60">
        <v>59.5</v>
      </c>
      <c r="BD60">
        <v>63.5</v>
      </c>
      <c r="BE60">
        <v>68.5</v>
      </c>
      <c r="BF60">
        <v>73.5</v>
      </c>
      <c r="BG60">
        <v>78</v>
      </c>
      <c r="BH60">
        <v>81</v>
      </c>
      <c r="BI60">
        <v>82</v>
      </c>
      <c r="BJ60">
        <v>83.5</v>
      </c>
      <c r="BK60">
        <v>82.5</v>
      </c>
      <c r="BL60">
        <v>80</v>
      </c>
      <c r="BM60">
        <v>74</v>
      </c>
      <c r="BN60">
        <v>67.5</v>
      </c>
      <c r="BO60">
        <v>61.5</v>
      </c>
      <c r="BP60">
        <v>58</v>
      </c>
      <c r="BQ60">
        <v>57</v>
      </c>
      <c r="BR60">
        <v>55.5</v>
      </c>
      <c r="DO60">
        <v>20</v>
      </c>
      <c r="DP60">
        <v>20</v>
      </c>
    </row>
    <row r="61" spans="1:120" hidden="1" x14ac:dyDescent="0.25">
      <c r="A61" t="str">
        <f t="shared" si="0"/>
        <v>LCA-Greater Bay Area_All CBP_44321</v>
      </c>
      <c r="B61" t="s">
        <v>62</v>
      </c>
      <c r="C61" t="s">
        <v>209</v>
      </c>
      <c r="D61" t="s">
        <v>36</v>
      </c>
      <c r="E61" t="s">
        <v>61</v>
      </c>
      <c r="F61" t="s">
        <v>61</v>
      </c>
      <c r="G61" t="s">
        <v>61</v>
      </c>
      <c r="H61" t="s">
        <v>61</v>
      </c>
      <c r="I61" t="s">
        <v>61</v>
      </c>
      <c r="J61" t="s">
        <v>61</v>
      </c>
      <c r="K61" t="s">
        <v>197</v>
      </c>
      <c r="L61" s="18">
        <v>44321</v>
      </c>
      <c r="M61">
        <v>20</v>
      </c>
      <c r="N61">
        <v>20</v>
      </c>
      <c r="O61" t="s">
        <v>258</v>
      </c>
      <c r="P61">
        <v>1</v>
      </c>
      <c r="Q61">
        <v>1</v>
      </c>
      <c r="R61">
        <v>0</v>
      </c>
      <c r="S61">
        <v>0</v>
      </c>
      <c r="T61">
        <v>1</v>
      </c>
      <c r="U61">
        <v>0</v>
      </c>
      <c r="V61">
        <v>1</v>
      </c>
      <c r="AU61">
        <v>56</v>
      </c>
      <c r="AV61">
        <v>58</v>
      </c>
      <c r="AW61">
        <v>57.5</v>
      </c>
      <c r="AX61">
        <v>56.5</v>
      </c>
      <c r="AY61">
        <v>55</v>
      </c>
      <c r="AZ61">
        <v>54.5</v>
      </c>
      <c r="BA61">
        <v>55</v>
      </c>
      <c r="BB61">
        <v>56.5</v>
      </c>
      <c r="BC61">
        <v>59.5</v>
      </c>
      <c r="BD61">
        <v>63.5</v>
      </c>
      <c r="BE61">
        <v>68.5</v>
      </c>
      <c r="BF61">
        <v>73.5</v>
      </c>
      <c r="BG61">
        <v>78</v>
      </c>
      <c r="BH61">
        <v>81</v>
      </c>
      <c r="BI61">
        <v>82</v>
      </c>
      <c r="BJ61">
        <v>83.5</v>
      </c>
      <c r="BK61">
        <v>82.5</v>
      </c>
      <c r="BL61">
        <v>80</v>
      </c>
      <c r="BM61">
        <v>74</v>
      </c>
      <c r="BN61">
        <v>67.5</v>
      </c>
      <c r="BO61">
        <v>61.5</v>
      </c>
      <c r="BP61">
        <v>58</v>
      </c>
      <c r="BQ61">
        <v>57</v>
      </c>
      <c r="BR61">
        <v>55.5</v>
      </c>
      <c r="DO61">
        <v>20</v>
      </c>
      <c r="DP61">
        <v>20</v>
      </c>
    </row>
    <row r="62" spans="1:120" x14ac:dyDescent="0.25">
      <c r="A62" t="str">
        <f t="shared" si="0"/>
        <v>AutoDR-No_All CBP_44321</v>
      </c>
      <c r="B62" t="s">
        <v>62</v>
      </c>
      <c r="C62" t="s">
        <v>321</v>
      </c>
      <c r="D62" t="s">
        <v>61</v>
      </c>
      <c r="E62" t="s">
        <v>61</v>
      </c>
      <c r="F62" t="s">
        <v>61</v>
      </c>
      <c r="G62" t="s">
        <v>61</v>
      </c>
      <c r="H62" t="s">
        <v>97</v>
      </c>
      <c r="I62" t="s">
        <v>61</v>
      </c>
      <c r="J62" t="s">
        <v>61</v>
      </c>
      <c r="K62" t="s">
        <v>197</v>
      </c>
      <c r="L62" s="18">
        <v>44321</v>
      </c>
      <c r="M62">
        <v>20</v>
      </c>
      <c r="N62">
        <v>20</v>
      </c>
      <c r="O62" t="s">
        <v>258</v>
      </c>
      <c r="P62">
        <v>1</v>
      </c>
      <c r="Q62">
        <v>1</v>
      </c>
      <c r="R62">
        <v>0</v>
      </c>
      <c r="S62">
        <v>0</v>
      </c>
      <c r="T62">
        <v>1</v>
      </c>
      <c r="U62">
        <v>0</v>
      </c>
      <c r="V62">
        <v>1</v>
      </c>
      <c r="AU62">
        <v>56</v>
      </c>
      <c r="AV62">
        <v>58</v>
      </c>
      <c r="AW62">
        <v>57.5</v>
      </c>
      <c r="AX62">
        <v>56.5</v>
      </c>
      <c r="AY62">
        <v>55</v>
      </c>
      <c r="AZ62">
        <v>54.5</v>
      </c>
      <c r="BA62">
        <v>55</v>
      </c>
      <c r="BB62">
        <v>56.5</v>
      </c>
      <c r="BC62">
        <v>59.5</v>
      </c>
      <c r="BD62">
        <v>63.5</v>
      </c>
      <c r="BE62">
        <v>68.5</v>
      </c>
      <c r="BF62">
        <v>73.5</v>
      </c>
      <c r="BG62">
        <v>78</v>
      </c>
      <c r="BH62">
        <v>81</v>
      </c>
      <c r="BI62">
        <v>82</v>
      </c>
      <c r="BJ62">
        <v>83.5</v>
      </c>
      <c r="BK62">
        <v>82.5</v>
      </c>
      <c r="BL62">
        <v>80</v>
      </c>
      <c r="BM62">
        <v>74</v>
      </c>
      <c r="BN62">
        <v>67.5</v>
      </c>
      <c r="BO62">
        <v>61.5</v>
      </c>
      <c r="BP62">
        <v>58</v>
      </c>
      <c r="BQ62">
        <v>57</v>
      </c>
      <c r="BR62">
        <v>55.5</v>
      </c>
      <c r="DO62">
        <v>20</v>
      </c>
      <c r="DP62">
        <v>20</v>
      </c>
    </row>
    <row r="63" spans="1:120" hidden="1" x14ac:dyDescent="0.25">
      <c r="A63" t="str">
        <f t="shared" si="0"/>
        <v>All_All CBP_44321</v>
      </c>
      <c r="B63" t="s">
        <v>62</v>
      </c>
      <c r="C63" t="s">
        <v>61</v>
      </c>
      <c r="D63" t="s">
        <v>61</v>
      </c>
      <c r="E63" t="s">
        <v>61</v>
      </c>
      <c r="F63" t="s">
        <v>61</v>
      </c>
      <c r="G63" t="s">
        <v>61</v>
      </c>
      <c r="H63" t="s">
        <v>61</v>
      </c>
      <c r="I63" t="s">
        <v>61</v>
      </c>
      <c r="J63" t="s">
        <v>61</v>
      </c>
      <c r="K63" t="s">
        <v>197</v>
      </c>
      <c r="L63" s="18">
        <v>44321</v>
      </c>
      <c r="M63">
        <v>20</v>
      </c>
      <c r="N63">
        <v>20</v>
      </c>
      <c r="O63" t="s">
        <v>258</v>
      </c>
      <c r="P63">
        <v>1</v>
      </c>
      <c r="Q63">
        <v>1</v>
      </c>
      <c r="R63">
        <v>0</v>
      </c>
      <c r="S63">
        <v>0</v>
      </c>
      <c r="T63">
        <v>1</v>
      </c>
      <c r="U63">
        <v>0</v>
      </c>
      <c r="V63">
        <v>1</v>
      </c>
      <c r="AU63">
        <v>56</v>
      </c>
      <c r="AV63">
        <v>58</v>
      </c>
      <c r="AW63">
        <v>57.5</v>
      </c>
      <c r="AX63">
        <v>56.5</v>
      </c>
      <c r="AY63">
        <v>55</v>
      </c>
      <c r="AZ63">
        <v>54.5</v>
      </c>
      <c r="BA63">
        <v>55</v>
      </c>
      <c r="BB63">
        <v>56.5</v>
      </c>
      <c r="BC63">
        <v>59.5</v>
      </c>
      <c r="BD63">
        <v>63.5</v>
      </c>
      <c r="BE63">
        <v>68.5</v>
      </c>
      <c r="BF63">
        <v>73.5</v>
      </c>
      <c r="BG63">
        <v>78</v>
      </c>
      <c r="BH63">
        <v>81</v>
      </c>
      <c r="BI63">
        <v>82</v>
      </c>
      <c r="BJ63">
        <v>83.5</v>
      </c>
      <c r="BK63">
        <v>82.5</v>
      </c>
      <c r="BL63">
        <v>80</v>
      </c>
      <c r="BM63">
        <v>74</v>
      </c>
      <c r="BN63">
        <v>67.5</v>
      </c>
      <c r="BO63">
        <v>61.5</v>
      </c>
      <c r="BP63">
        <v>58</v>
      </c>
      <c r="BQ63">
        <v>57</v>
      </c>
      <c r="BR63">
        <v>55.5</v>
      </c>
      <c r="DO63">
        <v>20</v>
      </c>
      <c r="DP63">
        <v>20</v>
      </c>
    </row>
    <row r="64" spans="1:120" hidden="1" x14ac:dyDescent="0.25">
      <c r="A64" t="str">
        <f t="shared" si="0"/>
        <v>Aggregator-IPKeys Power Partners_All CBP_44321</v>
      </c>
      <c r="B64" t="s">
        <v>62</v>
      </c>
      <c r="C64" t="s">
        <v>217</v>
      </c>
      <c r="D64" t="s">
        <v>61</v>
      </c>
      <c r="E64" t="s">
        <v>61</v>
      </c>
      <c r="F64" t="s">
        <v>181</v>
      </c>
      <c r="G64" t="s">
        <v>61</v>
      </c>
      <c r="H64" t="s">
        <v>61</v>
      </c>
      <c r="I64" t="s">
        <v>61</v>
      </c>
      <c r="J64" t="s">
        <v>61</v>
      </c>
      <c r="K64" t="s">
        <v>197</v>
      </c>
      <c r="L64" s="18">
        <v>44321</v>
      </c>
      <c r="M64">
        <v>20</v>
      </c>
      <c r="N64">
        <v>20</v>
      </c>
      <c r="O64" t="s">
        <v>258</v>
      </c>
      <c r="P64">
        <v>1</v>
      </c>
      <c r="Q64">
        <v>1</v>
      </c>
      <c r="R64">
        <v>0</v>
      </c>
      <c r="S64">
        <v>0</v>
      </c>
      <c r="T64">
        <v>1</v>
      </c>
      <c r="U64">
        <v>0</v>
      </c>
      <c r="V64">
        <v>1</v>
      </c>
      <c r="AU64">
        <v>56</v>
      </c>
      <c r="AV64">
        <v>58</v>
      </c>
      <c r="AW64">
        <v>57.5</v>
      </c>
      <c r="AX64">
        <v>56.5</v>
      </c>
      <c r="AY64">
        <v>55</v>
      </c>
      <c r="AZ64">
        <v>54.5</v>
      </c>
      <c r="BA64">
        <v>55</v>
      </c>
      <c r="BB64">
        <v>56.5</v>
      </c>
      <c r="BC64">
        <v>59.5</v>
      </c>
      <c r="BD64">
        <v>63.5</v>
      </c>
      <c r="BE64">
        <v>68.5</v>
      </c>
      <c r="BF64">
        <v>73.5</v>
      </c>
      <c r="BG64">
        <v>78</v>
      </c>
      <c r="BH64">
        <v>81</v>
      </c>
      <c r="BI64">
        <v>82</v>
      </c>
      <c r="BJ64">
        <v>83.5</v>
      </c>
      <c r="BK64">
        <v>82.5</v>
      </c>
      <c r="BL64">
        <v>80</v>
      </c>
      <c r="BM64">
        <v>74</v>
      </c>
      <c r="BN64">
        <v>67.5</v>
      </c>
      <c r="BO64">
        <v>61.5</v>
      </c>
      <c r="BP64">
        <v>58</v>
      </c>
      <c r="BQ64">
        <v>57</v>
      </c>
      <c r="BR64">
        <v>55.5</v>
      </c>
      <c r="DO64">
        <v>20</v>
      </c>
      <c r="DP64">
        <v>20</v>
      </c>
    </row>
    <row r="65" spans="1:120" hidden="1" x14ac:dyDescent="0.25">
      <c r="A65" t="str">
        <f t="shared" si="0"/>
        <v>OtherDR-No_All CBP_44321</v>
      </c>
      <c r="B65" t="s">
        <v>62</v>
      </c>
      <c r="C65" t="s">
        <v>323</v>
      </c>
      <c r="D65" t="s">
        <v>61</v>
      </c>
      <c r="E65" t="s">
        <v>61</v>
      </c>
      <c r="F65" t="s">
        <v>61</v>
      </c>
      <c r="G65" t="s">
        <v>61</v>
      </c>
      <c r="H65" t="s">
        <v>61</v>
      </c>
      <c r="I65" t="s">
        <v>97</v>
      </c>
      <c r="J65" t="s">
        <v>61</v>
      </c>
      <c r="K65" t="s">
        <v>197</v>
      </c>
      <c r="L65" s="18">
        <v>44321</v>
      </c>
      <c r="M65">
        <v>20</v>
      </c>
      <c r="N65">
        <v>20</v>
      </c>
      <c r="O65" t="s">
        <v>258</v>
      </c>
      <c r="P65">
        <v>1</v>
      </c>
      <c r="Q65">
        <v>1</v>
      </c>
      <c r="R65">
        <v>0</v>
      </c>
      <c r="S65">
        <v>0</v>
      </c>
      <c r="T65">
        <v>1</v>
      </c>
      <c r="U65">
        <v>0</v>
      </c>
      <c r="V65">
        <v>1</v>
      </c>
      <c r="AU65">
        <v>56</v>
      </c>
      <c r="AV65">
        <v>58</v>
      </c>
      <c r="AW65">
        <v>57.5</v>
      </c>
      <c r="AX65">
        <v>56.5</v>
      </c>
      <c r="AY65">
        <v>55</v>
      </c>
      <c r="AZ65">
        <v>54.5</v>
      </c>
      <c r="BA65">
        <v>55</v>
      </c>
      <c r="BB65">
        <v>56.5</v>
      </c>
      <c r="BC65">
        <v>59.5</v>
      </c>
      <c r="BD65">
        <v>63.5</v>
      </c>
      <c r="BE65">
        <v>68.5</v>
      </c>
      <c r="BF65">
        <v>73.5</v>
      </c>
      <c r="BG65">
        <v>78</v>
      </c>
      <c r="BH65">
        <v>81</v>
      </c>
      <c r="BI65">
        <v>82</v>
      </c>
      <c r="BJ65">
        <v>83.5</v>
      </c>
      <c r="BK65">
        <v>82.5</v>
      </c>
      <c r="BL65">
        <v>80</v>
      </c>
      <c r="BM65">
        <v>74</v>
      </c>
      <c r="BN65">
        <v>67.5</v>
      </c>
      <c r="BO65">
        <v>61.5</v>
      </c>
      <c r="BP65">
        <v>58</v>
      </c>
      <c r="BQ65">
        <v>57</v>
      </c>
      <c r="BR65">
        <v>55.5</v>
      </c>
      <c r="DO65">
        <v>20</v>
      </c>
      <c r="DP65">
        <v>20</v>
      </c>
    </row>
    <row r="66" spans="1:120" hidden="1" x14ac:dyDescent="0.25">
      <c r="A66" t="str">
        <f t="shared" si="0"/>
        <v>LCA-Greater Bay Area_Prescribed DA 1-4 (1PM-9PM)_44321_20-20</v>
      </c>
      <c r="B66" t="s">
        <v>62</v>
      </c>
      <c r="C66" t="s">
        <v>209</v>
      </c>
      <c r="D66" t="s">
        <v>36</v>
      </c>
      <c r="E66" t="s">
        <v>61</v>
      </c>
      <c r="F66" t="s">
        <v>61</v>
      </c>
      <c r="G66" t="s">
        <v>61</v>
      </c>
      <c r="H66" t="s">
        <v>61</v>
      </c>
      <c r="I66" t="s">
        <v>61</v>
      </c>
      <c r="J66" t="s">
        <v>61</v>
      </c>
      <c r="K66" t="s">
        <v>214</v>
      </c>
      <c r="L66" s="18">
        <v>44321</v>
      </c>
      <c r="M66">
        <v>20</v>
      </c>
      <c r="N66">
        <v>20</v>
      </c>
      <c r="O66" t="s">
        <v>258</v>
      </c>
      <c r="P66">
        <v>1</v>
      </c>
      <c r="Q66">
        <v>1</v>
      </c>
      <c r="R66">
        <v>0</v>
      </c>
      <c r="S66">
        <v>0</v>
      </c>
      <c r="T66">
        <v>1</v>
      </c>
      <c r="U66">
        <v>0</v>
      </c>
      <c r="V66">
        <v>1</v>
      </c>
      <c r="AU66">
        <v>56</v>
      </c>
      <c r="AV66">
        <v>58</v>
      </c>
      <c r="AW66">
        <v>57.5</v>
      </c>
      <c r="AX66">
        <v>56.5</v>
      </c>
      <c r="AY66">
        <v>55</v>
      </c>
      <c r="AZ66">
        <v>54.5</v>
      </c>
      <c r="BA66">
        <v>55</v>
      </c>
      <c r="BB66">
        <v>56.5</v>
      </c>
      <c r="BC66">
        <v>59.5</v>
      </c>
      <c r="BD66">
        <v>63.5</v>
      </c>
      <c r="BE66">
        <v>68.5</v>
      </c>
      <c r="BF66">
        <v>73.5</v>
      </c>
      <c r="BG66">
        <v>78</v>
      </c>
      <c r="BH66">
        <v>81</v>
      </c>
      <c r="BI66">
        <v>82</v>
      </c>
      <c r="BJ66">
        <v>83.5</v>
      </c>
      <c r="BK66">
        <v>82.5</v>
      </c>
      <c r="BL66">
        <v>80</v>
      </c>
      <c r="BM66">
        <v>74</v>
      </c>
      <c r="BN66">
        <v>67.5</v>
      </c>
      <c r="BO66">
        <v>61.5</v>
      </c>
      <c r="BP66">
        <v>58</v>
      </c>
      <c r="BQ66">
        <v>57</v>
      </c>
      <c r="BR66">
        <v>55.5</v>
      </c>
      <c r="DO66">
        <v>20</v>
      </c>
      <c r="DP66">
        <v>20</v>
      </c>
    </row>
    <row r="67" spans="1:120" hidden="1" x14ac:dyDescent="0.25">
      <c r="A67" t="str">
        <f t="shared" si="0"/>
        <v>Size_Grp-200 kW and above_Prescribed DA 1-4 (1PM-9PM)_44321_20-20</v>
      </c>
      <c r="B67" t="s">
        <v>62</v>
      </c>
      <c r="C67" t="s">
        <v>207</v>
      </c>
      <c r="D67" t="s">
        <v>61</v>
      </c>
      <c r="E67" t="s">
        <v>61</v>
      </c>
      <c r="F67" t="s">
        <v>61</v>
      </c>
      <c r="G67" t="s">
        <v>61</v>
      </c>
      <c r="H67" t="s">
        <v>61</v>
      </c>
      <c r="I67" t="s">
        <v>61</v>
      </c>
      <c r="J67" t="s">
        <v>102</v>
      </c>
      <c r="K67" t="s">
        <v>214</v>
      </c>
      <c r="L67" s="18">
        <v>44321</v>
      </c>
      <c r="M67">
        <v>20</v>
      </c>
      <c r="N67">
        <v>20</v>
      </c>
      <c r="O67" t="s">
        <v>258</v>
      </c>
      <c r="P67">
        <v>1</v>
      </c>
      <c r="Q67">
        <v>1</v>
      </c>
      <c r="R67">
        <v>0</v>
      </c>
      <c r="S67">
        <v>0</v>
      </c>
      <c r="T67">
        <v>1</v>
      </c>
      <c r="U67">
        <v>0</v>
      </c>
      <c r="V67">
        <v>1</v>
      </c>
      <c r="AU67">
        <v>56</v>
      </c>
      <c r="AV67">
        <v>58</v>
      </c>
      <c r="AW67">
        <v>57.5</v>
      </c>
      <c r="AX67">
        <v>56.5</v>
      </c>
      <c r="AY67">
        <v>55</v>
      </c>
      <c r="AZ67">
        <v>54.5</v>
      </c>
      <c r="BA67">
        <v>55</v>
      </c>
      <c r="BB67">
        <v>56.5</v>
      </c>
      <c r="BC67">
        <v>59.5</v>
      </c>
      <c r="BD67">
        <v>63.5</v>
      </c>
      <c r="BE67">
        <v>68.5</v>
      </c>
      <c r="BF67">
        <v>73.5</v>
      </c>
      <c r="BG67">
        <v>78</v>
      </c>
      <c r="BH67">
        <v>81</v>
      </c>
      <c r="BI67">
        <v>82</v>
      </c>
      <c r="BJ67">
        <v>83.5</v>
      </c>
      <c r="BK67">
        <v>82.5</v>
      </c>
      <c r="BL67">
        <v>80</v>
      </c>
      <c r="BM67">
        <v>74</v>
      </c>
      <c r="BN67">
        <v>67.5</v>
      </c>
      <c r="BO67">
        <v>61.5</v>
      </c>
      <c r="BP67">
        <v>58</v>
      </c>
      <c r="BQ67">
        <v>57</v>
      </c>
      <c r="BR67">
        <v>55.5</v>
      </c>
      <c r="DO67">
        <v>20</v>
      </c>
      <c r="DP67">
        <v>20</v>
      </c>
    </row>
    <row r="68" spans="1:120" hidden="1" x14ac:dyDescent="0.25">
      <c r="A68" t="str">
        <f t="shared" ref="A68:A131" si="1">C68&amp;"_"&amp;K68&amp;"_"&amp;IF(L68="",O68,L68&amp;IF(LEFT(K68,3)="All","",IF(R68=1,"_Combined","_"&amp;M68&amp;"-"&amp;N68)))</f>
        <v>Aggregator-IPKeys Power Partners_Prescribed DA 1-4 (1PM-9PM)_44321_20-20</v>
      </c>
      <c r="B68" t="s">
        <v>62</v>
      </c>
      <c r="C68" t="s">
        <v>217</v>
      </c>
      <c r="D68" t="s">
        <v>61</v>
      </c>
      <c r="E68" t="s">
        <v>61</v>
      </c>
      <c r="F68" t="s">
        <v>181</v>
      </c>
      <c r="G68" t="s">
        <v>61</v>
      </c>
      <c r="H68" t="s">
        <v>61</v>
      </c>
      <c r="I68" t="s">
        <v>61</v>
      </c>
      <c r="J68" t="s">
        <v>61</v>
      </c>
      <c r="K68" t="s">
        <v>214</v>
      </c>
      <c r="L68" s="18">
        <v>44321</v>
      </c>
      <c r="M68">
        <v>20</v>
      </c>
      <c r="N68">
        <v>20</v>
      </c>
      <c r="O68" t="s">
        <v>258</v>
      </c>
      <c r="P68">
        <v>1</v>
      </c>
      <c r="Q68">
        <v>1</v>
      </c>
      <c r="R68">
        <v>0</v>
      </c>
      <c r="S68">
        <v>0</v>
      </c>
      <c r="T68">
        <v>1</v>
      </c>
      <c r="U68">
        <v>0</v>
      </c>
      <c r="V68">
        <v>1</v>
      </c>
      <c r="AU68">
        <v>56</v>
      </c>
      <c r="AV68">
        <v>58</v>
      </c>
      <c r="AW68">
        <v>57.5</v>
      </c>
      <c r="AX68">
        <v>56.5</v>
      </c>
      <c r="AY68">
        <v>55</v>
      </c>
      <c r="AZ68">
        <v>54.5</v>
      </c>
      <c r="BA68">
        <v>55</v>
      </c>
      <c r="BB68">
        <v>56.5</v>
      </c>
      <c r="BC68">
        <v>59.5</v>
      </c>
      <c r="BD68">
        <v>63.5</v>
      </c>
      <c r="BE68">
        <v>68.5</v>
      </c>
      <c r="BF68">
        <v>73.5</v>
      </c>
      <c r="BG68">
        <v>78</v>
      </c>
      <c r="BH68">
        <v>81</v>
      </c>
      <c r="BI68">
        <v>82</v>
      </c>
      <c r="BJ68">
        <v>83.5</v>
      </c>
      <c r="BK68">
        <v>82.5</v>
      </c>
      <c r="BL68">
        <v>80</v>
      </c>
      <c r="BM68">
        <v>74</v>
      </c>
      <c r="BN68">
        <v>67.5</v>
      </c>
      <c r="BO68">
        <v>61.5</v>
      </c>
      <c r="BP68">
        <v>58</v>
      </c>
      <c r="BQ68">
        <v>57</v>
      </c>
      <c r="BR68">
        <v>55.5</v>
      </c>
      <c r="DO68">
        <v>20</v>
      </c>
      <c r="DP68">
        <v>20</v>
      </c>
    </row>
    <row r="69" spans="1:120" hidden="1" x14ac:dyDescent="0.25">
      <c r="A69" t="str">
        <f t="shared" si="1"/>
        <v>Industry_Type-5. Offices, Hotels, Finance, Services_Prescribed DA 1-4 (1PM-9PM)_44321_20-20</v>
      </c>
      <c r="B69" t="s">
        <v>62</v>
      </c>
      <c r="C69" t="s">
        <v>205</v>
      </c>
      <c r="D69" t="s">
        <v>61</v>
      </c>
      <c r="E69" t="s">
        <v>61</v>
      </c>
      <c r="F69" t="s">
        <v>61</v>
      </c>
      <c r="G69" t="s">
        <v>37</v>
      </c>
      <c r="H69" t="s">
        <v>61</v>
      </c>
      <c r="I69" t="s">
        <v>61</v>
      </c>
      <c r="J69" t="s">
        <v>61</v>
      </c>
      <c r="K69" t="s">
        <v>214</v>
      </c>
      <c r="L69" s="18">
        <v>44321</v>
      </c>
      <c r="M69">
        <v>20</v>
      </c>
      <c r="N69">
        <v>20</v>
      </c>
      <c r="O69" t="s">
        <v>258</v>
      </c>
      <c r="P69">
        <v>1</v>
      </c>
      <c r="Q69">
        <v>1</v>
      </c>
      <c r="R69">
        <v>0</v>
      </c>
      <c r="S69">
        <v>0</v>
      </c>
      <c r="T69">
        <v>1</v>
      </c>
      <c r="U69">
        <v>0</v>
      </c>
      <c r="V69">
        <v>1</v>
      </c>
      <c r="AU69">
        <v>56</v>
      </c>
      <c r="AV69">
        <v>58</v>
      </c>
      <c r="AW69">
        <v>57.5</v>
      </c>
      <c r="AX69">
        <v>56.5</v>
      </c>
      <c r="AY69">
        <v>55</v>
      </c>
      <c r="AZ69">
        <v>54.5</v>
      </c>
      <c r="BA69">
        <v>55</v>
      </c>
      <c r="BB69">
        <v>56.5</v>
      </c>
      <c r="BC69">
        <v>59.5</v>
      </c>
      <c r="BD69">
        <v>63.5</v>
      </c>
      <c r="BE69">
        <v>68.5</v>
      </c>
      <c r="BF69">
        <v>73.5</v>
      </c>
      <c r="BG69">
        <v>78</v>
      </c>
      <c r="BH69">
        <v>81</v>
      </c>
      <c r="BI69">
        <v>82</v>
      </c>
      <c r="BJ69">
        <v>83.5</v>
      </c>
      <c r="BK69">
        <v>82.5</v>
      </c>
      <c r="BL69">
        <v>80</v>
      </c>
      <c r="BM69">
        <v>74</v>
      </c>
      <c r="BN69">
        <v>67.5</v>
      </c>
      <c r="BO69">
        <v>61.5</v>
      </c>
      <c r="BP69">
        <v>58</v>
      </c>
      <c r="BQ69">
        <v>57</v>
      </c>
      <c r="BR69">
        <v>55.5</v>
      </c>
      <c r="DO69">
        <v>20</v>
      </c>
      <c r="DP69">
        <v>20</v>
      </c>
    </row>
    <row r="70" spans="1:120" hidden="1" x14ac:dyDescent="0.25">
      <c r="A70" t="str">
        <f t="shared" si="1"/>
        <v>sublap_id-SLAP_PGSB_Prescribed DA 1-4 (1PM-9PM)_44321_20-20</v>
      </c>
      <c r="B70" t="s">
        <v>62</v>
      </c>
      <c r="C70" t="s">
        <v>281</v>
      </c>
      <c r="D70" t="s">
        <v>61</v>
      </c>
      <c r="E70" t="s">
        <v>282</v>
      </c>
      <c r="F70" t="s">
        <v>61</v>
      </c>
      <c r="G70" t="s">
        <v>61</v>
      </c>
      <c r="H70" t="s">
        <v>61</v>
      </c>
      <c r="I70" t="s">
        <v>61</v>
      </c>
      <c r="J70" t="s">
        <v>61</v>
      </c>
      <c r="K70" t="s">
        <v>214</v>
      </c>
      <c r="L70" s="18">
        <v>44321</v>
      </c>
      <c r="M70">
        <v>20</v>
      </c>
      <c r="N70">
        <v>20</v>
      </c>
      <c r="O70" t="s">
        <v>258</v>
      </c>
      <c r="P70">
        <v>1</v>
      </c>
      <c r="Q70">
        <v>1</v>
      </c>
      <c r="R70">
        <v>0</v>
      </c>
      <c r="S70">
        <v>0</v>
      </c>
      <c r="T70">
        <v>1</v>
      </c>
      <c r="U70">
        <v>0</v>
      </c>
      <c r="V70">
        <v>1</v>
      </c>
      <c r="AU70">
        <v>56</v>
      </c>
      <c r="AV70">
        <v>58</v>
      </c>
      <c r="AW70">
        <v>57.5</v>
      </c>
      <c r="AX70">
        <v>56.5</v>
      </c>
      <c r="AY70">
        <v>55</v>
      </c>
      <c r="AZ70">
        <v>54.5</v>
      </c>
      <c r="BA70">
        <v>55</v>
      </c>
      <c r="BB70">
        <v>56.5</v>
      </c>
      <c r="BC70">
        <v>59.5</v>
      </c>
      <c r="BD70">
        <v>63.5</v>
      </c>
      <c r="BE70">
        <v>68.5</v>
      </c>
      <c r="BF70">
        <v>73.5</v>
      </c>
      <c r="BG70">
        <v>78</v>
      </c>
      <c r="BH70">
        <v>81</v>
      </c>
      <c r="BI70">
        <v>82</v>
      </c>
      <c r="BJ70">
        <v>83.5</v>
      </c>
      <c r="BK70">
        <v>82.5</v>
      </c>
      <c r="BL70">
        <v>80</v>
      </c>
      <c r="BM70">
        <v>74</v>
      </c>
      <c r="BN70">
        <v>67.5</v>
      </c>
      <c r="BO70">
        <v>61.5</v>
      </c>
      <c r="BP70">
        <v>58</v>
      </c>
      <c r="BQ70">
        <v>57</v>
      </c>
      <c r="BR70">
        <v>55.5</v>
      </c>
      <c r="DO70">
        <v>20</v>
      </c>
      <c r="DP70">
        <v>20</v>
      </c>
    </row>
    <row r="71" spans="1:120" x14ac:dyDescent="0.25">
      <c r="A71" t="str">
        <f t="shared" si="1"/>
        <v>AutoDR-No_Prescribed DA 1-4 (1PM-9PM)_44321_20-20</v>
      </c>
      <c r="B71" t="s">
        <v>62</v>
      </c>
      <c r="C71" t="s">
        <v>321</v>
      </c>
      <c r="D71" t="s">
        <v>61</v>
      </c>
      <c r="E71" t="s">
        <v>61</v>
      </c>
      <c r="F71" t="s">
        <v>61</v>
      </c>
      <c r="G71" t="s">
        <v>61</v>
      </c>
      <c r="H71" t="s">
        <v>97</v>
      </c>
      <c r="I71" t="s">
        <v>61</v>
      </c>
      <c r="J71" t="s">
        <v>61</v>
      </c>
      <c r="K71" t="s">
        <v>214</v>
      </c>
      <c r="L71" s="18">
        <v>44321</v>
      </c>
      <c r="M71">
        <v>20</v>
      </c>
      <c r="N71">
        <v>20</v>
      </c>
      <c r="O71" t="s">
        <v>258</v>
      </c>
      <c r="P71">
        <v>1</v>
      </c>
      <c r="Q71">
        <v>1</v>
      </c>
      <c r="R71">
        <v>0</v>
      </c>
      <c r="S71">
        <v>0</v>
      </c>
      <c r="T71">
        <v>1</v>
      </c>
      <c r="U71">
        <v>0</v>
      </c>
      <c r="V71">
        <v>1</v>
      </c>
      <c r="AU71">
        <v>56</v>
      </c>
      <c r="AV71">
        <v>58</v>
      </c>
      <c r="AW71">
        <v>57.5</v>
      </c>
      <c r="AX71">
        <v>56.5</v>
      </c>
      <c r="AY71">
        <v>55</v>
      </c>
      <c r="AZ71">
        <v>54.5</v>
      </c>
      <c r="BA71">
        <v>55</v>
      </c>
      <c r="BB71">
        <v>56.5</v>
      </c>
      <c r="BC71">
        <v>59.5</v>
      </c>
      <c r="BD71">
        <v>63.5</v>
      </c>
      <c r="BE71">
        <v>68.5</v>
      </c>
      <c r="BF71">
        <v>73.5</v>
      </c>
      <c r="BG71">
        <v>78</v>
      </c>
      <c r="BH71">
        <v>81</v>
      </c>
      <c r="BI71">
        <v>82</v>
      </c>
      <c r="BJ71">
        <v>83.5</v>
      </c>
      <c r="BK71">
        <v>82.5</v>
      </c>
      <c r="BL71">
        <v>80</v>
      </c>
      <c r="BM71">
        <v>74</v>
      </c>
      <c r="BN71">
        <v>67.5</v>
      </c>
      <c r="BO71">
        <v>61.5</v>
      </c>
      <c r="BP71">
        <v>58</v>
      </c>
      <c r="BQ71">
        <v>57</v>
      </c>
      <c r="BR71">
        <v>55.5</v>
      </c>
      <c r="DO71">
        <v>20</v>
      </c>
      <c r="DP71">
        <v>20</v>
      </c>
    </row>
    <row r="72" spans="1:120" hidden="1" x14ac:dyDescent="0.25">
      <c r="A72" t="str">
        <f t="shared" si="1"/>
        <v>OtherDR-No_Prescribed DA 1-4 (1PM-9PM)_44321_20-20</v>
      </c>
      <c r="B72" t="s">
        <v>62</v>
      </c>
      <c r="C72" t="s">
        <v>323</v>
      </c>
      <c r="D72" t="s">
        <v>61</v>
      </c>
      <c r="E72" t="s">
        <v>61</v>
      </c>
      <c r="F72" t="s">
        <v>61</v>
      </c>
      <c r="G72" t="s">
        <v>61</v>
      </c>
      <c r="H72" t="s">
        <v>61</v>
      </c>
      <c r="I72" t="s">
        <v>97</v>
      </c>
      <c r="J72" t="s">
        <v>61</v>
      </c>
      <c r="K72" t="s">
        <v>214</v>
      </c>
      <c r="L72" s="18">
        <v>44321</v>
      </c>
      <c r="M72">
        <v>20</v>
      </c>
      <c r="N72">
        <v>20</v>
      </c>
      <c r="O72" t="s">
        <v>258</v>
      </c>
      <c r="P72">
        <v>1</v>
      </c>
      <c r="Q72">
        <v>1</v>
      </c>
      <c r="R72">
        <v>0</v>
      </c>
      <c r="S72">
        <v>0</v>
      </c>
      <c r="T72">
        <v>1</v>
      </c>
      <c r="U72">
        <v>0</v>
      </c>
      <c r="V72">
        <v>1</v>
      </c>
      <c r="AU72">
        <v>56</v>
      </c>
      <c r="AV72">
        <v>58</v>
      </c>
      <c r="AW72">
        <v>57.5</v>
      </c>
      <c r="AX72">
        <v>56.5</v>
      </c>
      <c r="AY72">
        <v>55</v>
      </c>
      <c r="AZ72">
        <v>54.5</v>
      </c>
      <c r="BA72">
        <v>55</v>
      </c>
      <c r="BB72">
        <v>56.5</v>
      </c>
      <c r="BC72">
        <v>59.5</v>
      </c>
      <c r="BD72">
        <v>63.5</v>
      </c>
      <c r="BE72">
        <v>68.5</v>
      </c>
      <c r="BF72">
        <v>73.5</v>
      </c>
      <c r="BG72">
        <v>78</v>
      </c>
      <c r="BH72">
        <v>81</v>
      </c>
      <c r="BI72">
        <v>82</v>
      </c>
      <c r="BJ72">
        <v>83.5</v>
      </c>
      <c r="BK72">
        <v>82.5</v>
      </c>
      <c r="BL72">
        <v>80</v>
      </c>
      <c r="BM72">
        <v>74</v>
      </c>
      <c r="BN72">
        <v>67.5</v>
      </c>
      <c r="BO72">
        <v>61.5</v>
      </c>
      <c r="BP72">
        <v>58</v>
      </c>
      <c r="BQ72">
        <v>57</v>
      </c>
      <c r="BR72">
        <v>55.5</v>
      </c>
      <c r="DO72">
        <v>20</v>
      </c>
      <c r="DP72">
        <v>20</v>
      </c>
    </row>
    <row r="73" spans="1:120" hidden="1" x14ac:dyDescent="0.25">
      <c r="A73" t="str">
        <f t="shared" si="1"/>
        <v>All_Prescribed DA 1-4 (1PM-9PM)_44321_20-20</v>
      </c>
      <c r="B73" t="s">
        <v>62</v>
      </c>
      <c r="C73" t="s">
        <v>61</v>
      </c>
      <c r="D73" t="s">
        <v>61</v>
      </c>
      <c r="E73" t="s">
        <v>61</v>
      </c>
      <c r="F73" t="s">
        <v>61</v>
      </c>
      <c r="G73" t="s">
        <v>61</v>
      </c>
      <c r="H73" t="s">
        <v>61</v>
      </c>
      <c r="I73" t="s">
        <v>61</v>
      </c>
      <c r="J73" t="s">
        <v>61</v>
      </c>
      <c r="K73" t="s">
        <v>214</v>
      </c>
      <c r="L73" s="18">
        <v>44321</v>
      </c>
      <c r="M73">
        <v>20</v>
      </c>
      <c r="N73">
        <v>20</v>
      </c>
      <c r="O73" t="s">
        <v>258</v>
      </c>
      <c r="P73">
        <v>1</v>
      </c>
      <c r="Q73">
        <v>1</v>
      </c>
      <c r="R73">
        <v>0</v>
      </c>
      <c r="S73">
        <v>0</v>
      </c>
      <c r="T73">
        <v>1</v>
      </c>
      <c r="U73">
        <v>0</v>
      </c>
      <c r="V73">
        <v>1</v>
      </c>
      <c r="AU73">
        <v>56</v>
      </c>
      <c r="AV73">
        <v>58</v>
      </c>
      <c r="AW73">
        <v>57.5</v>
      </c>
      <c r="AX73">
        <v>56.5</v>
      </c>
      <c r="AY73">
        <v>55</v>
      </c>
      <c r="AZ73">
        <v>54.5</v>
      </c>
      <c r="BA73">
        <v>55</v>
      </c>
      <c r="BB73">
        <v>56.5</v>
      </c>
      <c r="BC73">
        <v>59.5</v>
      </c>
      <c r="BD73">
        <v>63.5</v>
      </c>
      <c r="BE73">
        <v>68.5</v>
      </c>
      <c r="BF73">
        <v>73.5</v>
      </c>
      <c r="BG73">
        <v>78</v>
      </c>
      <c r="BH73">
        <v>81</v>
      </c>
      <c r="BI73">
        <v>82</v>
      </c>
      <c r="BJ73">
        <v>83.5</v>
      </c>
      <c r="BK73">
        <v>82.5</v>
      </c>
      <c r="BL73">
        <v>80</v>
      </c>
      <c r="BM73">
        <v>74</v>
      </c>
      <c r="BN73">
        <v>67.5</v>
      </c>
      <c r="BO73">
        <v>61.5</v>
      </c>
      <c r="BP73">
        <v>58</v>
      </c>
      <c r="BQ73">
        <v>57</v>
      </c>
      <c r="BR73">
        <v>55.5</v>
      </c>
      <c r="DO73">
        <v>20</v>
      </c>
      <c r="DP73">
        <v>20</v>
      </c>
    </row>
    <row r="74" spans="1:120" hidden="1" x14ac:dyDescent="0.25">
      <c r="A74" t="str">
        <f t="shared" si="1"/>
        <v>Industry_Type-5. Offices, Hotels, Finance, Services_All CBP_44327</v>
      </c>
      <c r="B74" t="s">
        <v>62</v>
      </c>
      <c r="C74" t="s">
        <v>205</v>
      </c>
      <c r="D74" t="s">
        <v>61</v>
      </c>
      <c r="E74" t="s">
        <v>61</v>
      </c>
      <c r="F74" t="s">
        <v>61</v>
      </c>
      <c r="G74" t="s">
        <v>37</v>
      </c>
      <c r="H74" t="s">
        <v>61</v>
      </c>
      <c r="I74" t="s">
        <v>61</v>
      </c>
      <c r="J74" t="s">
        <v>61</v>
      </c>
      <c r="K74" t="s">
        <v>197</v>
      </c>
      <c r="L74" s="18">
        <v>44327</v>
      </c>
      <c r="M74">
        <v>20</v>
      </c>
      <c r="N74">
        <v>20</v>
      </c>
      <c r="O74" t="s">
        <v>258</v>
      </c>
      <c r="P74">
        <v>1</v>
      </c>
      <c r="Q74">
        <v>1</v>
      </c>
      <c r="R74">
        <v>0</v>
      </c>
      <c r="S74">
        <v>0</v>
      </c>
      <c r="T74">
        <v>1</v>
      </c>
      <c r="U74">
        <v>0</v>
      </c>
      <c r="V74">
        <v>1</v>
      </c>
      <c r="AU74">
        <v>62</v>
      </c>
      <c r="AV74">
        <v>62.5</v>
      </c>
      <c r="AW74">
        <v>60.5</v>
      </c>
      <c r="AX74">
        <v>58.5</v>
      </c>
      <c r="AY74">
        <v>57.5</v>
      </c>
      <c r="AZ74">
        <v>55.5</v>
      </c>
      <c r="BA74">
        <v>56</v>
      </c>
      <c r="BB74">
        <v>58</v>
      </c>
      <c r="BC74">
        <v>62</v>
      </c>
      <c r="BD74">
        <v>67</v>
      </c>
      <c r="BE74">
        <v>70</v>
      </c>
      <c r="BF74">
        <v>75</v>
      </c>
      <c r="BG74">
        <v>78</v>
      </c>
      <c r="BH74">
        <v>83</v>
      </c>
      <c r="BI74">
        <v>85</v>
      </c>
      <c r="BJ74">
        <v>83</v>
      </c>
      <c r="BK74">
        <v>84</v>
      </c>
      <c r="BL74">
        <v>81</v>
      </c>
      <c r="BM74">
        <v>78</v>
      </c>
      <c r="BN74">
        <v>74.5</v>
      </c>
      <c r="BO74">
        <v>69.5</v>
      </c>
      <c r="BP74">
        <v>65.5</v>
      </c>
      <c r="BQ74">
        <v>62</v>
      </c>
      <c r="BR74">
        <v>59.5</v>
      </c>
      <c r="DO74">
        <v>20</v>
      </c>
      <c r="DP74">
        <v>20</v>
      </c>
    </row>
    <row r="75" spans="1:120" hidden="1" x14ac:dyDescent="0.25">
      <c r="A75" t="str">
        <f t="shared" si="1"/>
        <v>Size_Grp-200 kW and above_All CBP_44327</v>
      </c>
      <c r="B75" t="s">
        <v>62</v>
      </c>
      <c r="C75" t="s">
        <v>207</v>
      </c>
      <c r="D75" t="s">
        <v>61</v>
      </c>
      <c r="E75" t="s">
        <v>61</v>
      </c>
      <c r="F75" t="s">
        <v>61</v>
      </c>
      <c r="G75" t="s">
        <v>61</v>
      </c>
      <c r="H75" t="s">
        <v>61</v>
      </c>
      <c r="I75" t="s">
        <v>61</v>
      </c>
      <c r="J75" t="s">
        <v>102</v>
      </c>
      <c r="K75" t="s">
        <v>197</v>
      </c>
      <c r="L75" s="18">
        <v>44327</v>
      </c>
      <c r="M75">
        <v>20</v>
      </c>
      <c r="N75">
        <v>20</v>
      </c>
      <c r="O75" t="s">
        <v>258</v>
      </c>
      <c r="P75">
        <v>1</v>
      </c>
      <c r="Q75">
        <v>1</v>
      </c>
      <c r="R75">
        <v>0</v>
      </c>
      <c r="S75">
        <v>0</v>
      </c>
      <c r="T75">
        <v>1</v>
      </c>
      <c r="U75">
        <v>0</v>
      </c>
      <c r="V75">
        <v>1</v>
      </c>
      <c r="AU75">
        <v>62</v>
      </c>
      <c r="AV75">
        <v>62.5</v>
      </c>
      <c r="AW75">
        <v>60.5</v>
      </c>
      <c r="AX75">
        <v>58.5</v>
      </c>
      <c r="AY75">
        <v>57.5</v>
      </c>
      <c r="AZ75">
        <v>55.5</v>
      </c>
      <c r="BA75">
        <v>56</v>
      </c>
      <c r="BB75">
        <v>58</v>
      </c>
      <c r="BC75">
        <v>62</v>
      </c>
      <c r="BD75">
        <v>67</v>
      </c>
      <c r="BE75">
        <v>70</v>
      </c>
      <c r="BF75">
        <v>75</v>
      </c>
      <c r="BG75">
        <v>78</v>
      </c>
      <c r="BH75">
        <v>83</v>
      </c>
      <c r="BI75">
        <v>85</v>
      </c>
      <c r="BJ75">
        <v>83</v>
      </c>
      <c r="BK75">
        <v>84</v>
      </c>
      <c r="BL75">
        <v>81</v>
      </c>
      <c r="BM75">
        <v>78</v>
      </c>
      <c r="BN75">
        <v>74.5</v>
      </c>
      <c r="BO75">
        <v>69.5</v>
      </c>
      <c r="BP75">
        <v>65.5</v>
      </c>
      <c r="BQ75">
        <v>62</v>
      </c>
      <c r="BR75">
        <v>59.5</v>
      </c>
      <c r="DO75">
        <v>20</v>
      </c>
      <c r="DP75">
        <v>20</v>
      </c>
    </row>
    <row r="76" spans="1:120" hidden="1" x14ac:dyDescent="0.25">
      <c r="A76" t="str">
        <f t="shared" si="1"/>
        <v>Aggregator-IPKeys Power Partners_All CBP_44327</v>
      </c>
      <c r="B76" t="s">
        <v>62</v>
      </c>
      <c r="C76" t="s">
        <v>217</v>
      </c>
      <c r="D76" t="s">
        <v>61</v>
      </c>
      <c r="E76" t="s">
        <v>61</v>
      </c>
      <c r="F76" t="s">
        <v>181</v>
      </c>
      <c r="G76" t="s">
        <v>61</v>
      </c>
      <c r="H76" t="s">
        <v>61</v>
      </c>
      <c r="I76" t="s">
        <v>61</v>
      </c>
      <c r="J76" t="s">
        <v>61</v>
      </c>
      <c r="K76" t="s">
        <v>197</v>
      </c>
      <c r="L76" s="18">
        <v>44327</v>
      </c>
      <c r="M76">
        <v>20</v>
      </c>
      <c r="N76">
        <v>20</v>
      </c>
      <c r="O76" t="s">
        <v>258</v>
      </c>
      <c r="P76">
        <v>1</v>
      </c>
      <c r="Q76">
        <v>1</v>
      </c>
      <c r="R76">
        <v>0</v>
      </c>
      <c r="S76">
        <v>0</v>
      </c>
      <c r="T76">
        <v>1</v>
      </c>
      <c r="U76">
        <v>0</v>
      </c>
      <c r="V76">
        <v>1</v>
      </c>
      <c r="AU76">
        <v>62</v>
      </c>
      <c r="AV76">
        <v>62.5</v>
      </c>
      <c r="AW76">
        <v>60.5</v>
      </c>
      <c r="AX76">
        <v>58.5</v>
      </c>
      <c r="AY76">
        <v>57.5</v>
      </c>
      <c r="AZ76">
        <v>55.5</v>
      </c>
      <c r="BA76">
        <v>56</v>
      </c>
      <c r="BB76">
        <v>58</v>
      </c>
      <c r="BC76">
        <v>62</v>
      </c>
      <c r="BD76">
        <v>67</v>
      </c>
      <c r="BE76">
        <v>70</v>
      </c>
      <c r="BF76">
        <v>75</v>
      </c>
      <c r="BG76">
        <v>78</v>
      </c>
      <c r="BH76">
        <v>83</v>
      </c>
      <c r="BI76">
        <v>85</v>
      </c>
      <c r="BJ76">
        <v>83</v>
      </c>
      <c r="BK76">
        <v>84</v>
      </c>
      <c r="BL76">
        <v>81</v>
      </c>
      <c r="BM76">
        <v>78</v>
      </c>
      <c r="BN76">
        <v>74.5</v>
      </c>
      <c r="BO76">
        <v>69.5</v>
      </c>
      <c r="BP76">
        <v>65.5</v>
      </c>
      <c r="BQ76">
        <v>62</v>
      </c>
      <c r="BR76">
        <v>59.5</v>
      </c>
      <c r="DO76">
        <v>20</v>
      </c>
      <c r="DP76">
        <v>20</v>
      </c>
    </row>
    <row r="77" spans="1:120" hidden="1" x14ac:dyDescent="0.25">
      <c r="A77" t="str">
        <f t="shared" si="1"/>
        <v>LCA-Greater Bay Area_All CBP_44327</v>
      </c>
      <c r="B77" t="s">
        <v>62</v>
      </c>
      <c r="C77" t="s">
        <v>209</v>
      </c>
      <c r="D77" t="s">
        <v>36</v>
      </c>
      <c r="E77" t="s">
        <v>61</v>
      </c>
      <c r="F77" t="s">
        <v>61</v>
      </c>
      <c r="G77" t="s">
        <v>61</v>
      </c>
      <c r="H77" t="s">
        <v>61</v>
      </c>
      <c r="I77" t="s">
        <v>61</v>
      </c>
      <c r="J77" t="s">
        <v>61</v>
      </c>
      <c r="K77" t="s">
        <v>197</v>
      </c>
      <c r="L77" s="18">
        <v>44327</v>
      </c>
      <c r="M77">
        <v>20</v>
      </c>
      <c r="N77">
        <v>20</v>
      </c>
      <c r="O77" t="s">
        <v>258</v>
      </c>
      <c r="P77">
        <v>1</v>
      </c>
      <c r="Q77">
        <v>1</v>
      </c>
      <c r="R77">
        <v>0</v>
      </c>
      <c r="S77">
        <v>0</v>
      </c>
      <c r="T77">
        <v>1</v>
      </c>
      <c r="U77">
        <v>0</v>
      </c>
      <c r="V77">
        <v>1</v>
      </c>
      <c r="AU77">
        <v>62</v>
      </c>
      <c r="AV77">
        <v>62.5</v>
      </c>
      <c r="AW77">
        <v>60.5</v>
      </c>
      <c r="AX77">
        <v>58.5</v>
      </c>
      <c r="AY77">
        <v>57.5</v>
      </c>
      <c r="AZ77">
        <v>55.5</v>
      </c>
      <c r="BA77">
        <v>56</v>
      </c>
      <c r="BB77">
        <v>58</v>
      </c>
      <c r="BC77">
        <v>62</v>
      </c>
      <c r="BD77">
        <v>67</v>
      </c>
      <c r="BE77">
        <v>70</v>
      </c>
      <c r="BF77">
        <v>75</v>
      </c>
      <c r="BG77">
        <v>78</v>
      </c>
      <c r="BH77">
        <v>83</v>
      </c>
      <c r="BI77">
        <v>85</v>
      </c>
      <c r="BJ77">
        <v>83</v>
      </c>
      <c r="BK77">
        <v>84</v>
      </c>
      <c r="BL77">
        <v>81</v>
      </c>
      <c r="BM77">
        <v>78</v>
      </c>
      <c r="BN77">
        <v>74.5</v>
      </c>
      <c r="BO77">
        <v>69.5</v>
      </c>
      <c r="BP77">
        <v>65.5</v>
      </c>
      <c r="BQ77">
        <v>62</v>
      </c>
      <c r="BR77">
        <v>59.5</v>
      </c>
      <c r="DO77">
        <v>20</v>
      </c>
      <c r="DP77">
        <v>20</v>
      </c>
    </row>
    <row r="78" spans="1:120" hidden="1" x14ac:dyDescent="0.25">
      <c r="A78" t="str">
        <f t="shared" si="1"/>
        <v>All_All CBP_44327</v>
      </c>
      <c r="B78" t="s">
        <v>62</v>
      </c>
      <c r="C78" t="s">
        <v>61</v>
      </c>
      <c r="D78" t="s">
        <v>61</v>
      </c>
      <c r="E78" t="s">
        <v>61</v>
      </c>
      <c r="F78" t="s">
        <v>61</v>
      </c>
      <c r="G78" t="s">
        <v>61</v>
      </c>
      <c r="H78" t="s">
        <v>61</v>
      </c>
      <c r="I78" t="s">
        <v>61</v>
      </c>
      <c r="J78" t="s">
        <v>61</v>
      </c>
      <c r="K78" t="s">
        <v>197</v>
      </c>
      <c r="L78" s="18">
        <v>44327</v>
      </c>
      <c r="M78">
        <v>20</v>
      </c>
      <c r="N78">
        <v>20</v>
      </c>
      <c r="O78" t="s">
        <v>258</v>
      </c>
      <c r="P78">
        <v>1</v>
      </c>
      <c r="Q78">
        <v>1</v>
      </c>
      <c r="R78">
        <v>0</v>
      </c>
      <c r="S78">
        <v>0</v>
      </c>
      <c r="T78">
        <v>1</v>
      </c>
      <c r="U78">
        <v>0</v>
      </c>
      <c r="V78">
        <v>1</v>
      </c>
      <c r="AU78">
        <v>62</v>
      </c>
      <c r="AV78">
        <v>62.5</v>
      </c>
      <c r="AW78">
        <v>60.5</v>
      </c>
      <c r="AX78">
        <v>58.5</v>
      </c>
      <c r="AY78">
        <v>57.5</v>
      </c>
      <c r="AZ78">
        <v>55.5</v>
      </c>
      <c r="BA78">
        <v>56</v>
      </c>
      <c r="BB78">
        <v>58</v>
      </c>
      <c r="BC78">
        <v>62</v>
      </c>
      <c r="BD78">
        <v>67</v>
      </c>
      <c r="BE78">
        <v>70</v>
      </c>
      <c r="BF78">
        <v>75</v>
      </c>
      <c r="BG78">
        <v>78</v>
      </c>
      <c r="BH78">
        <v>83</v>
      </c>
      <c r="BI78">
        <v>85</v>
      </c>
      <c r="BJ78">
        <v>83</v>
      </c>
      <c r="BK78">
        <v>84</v>
      </c>
      <c r="BL78">
        <v>81</v>
      </c>
      <c r="BM78">
        <v>78</v>
      </c>
      <c r="BN78">
        <v>74.5</v>
      </c>
      <c r="BO78">
        <v>69.5</v>
      </c>
      <c r="BP78">
        <v>65.5</v>
      </c>
      <c r="BQ78">
        <v>62</v>
      </c>
      <c r="BR78">
        <v>59.5</v>
      </c>
      <c r="DO78">
        <v>20</v>
      </c>
      <c r="DP78">
        <v>20</v>
      </c>
    </row>
    <row r="79" spans="1:120" hidden="1" x14ac:dyDescent="0.25">
      <c r="A79" t="str">
        <f t="shared" si="1"/>
        <v>sublap_id-SLAP_PGSB_All CBP_44327</v>
      </c>
      <c r="B79" t="s">
        <v>62</v>
      </c>
      <c r="C79" t="s">
        <v>281</v>
      </c>
      <c r="D79" t="s">
        <v>61</v>
      </c>
      <c r="E79" t="s">
        <v>282</v>
      </c>
      <c r="F79" t="s">
        <v>61</v>
      </c>
      <c r="G79" t="s">
        <v>61</v>
      </c>
      <c r="H79" t="s">
        <v>61</v>
      </c>
      <c r="I79" t="s">
        <v>61</v>
      </c>
      <c r="J79" t="s">
        <v>61</v>
      </c>
      <c r="K79" t="s">
        <v>197</v>
      </c>
      <c r="L79" s="18">
        <v>44327</v>
      </c>
      <c r="M79">
        <v>20</v>
      </c>
      <c r="N79">
        <v>20</v>
      </c>
      <c r="O79" t="s">
        <v>258</v>
      </c>
      <c r="P79">
        <v>1</v>
      </c>
      <c r="Q79">
        <v>1</v>
      </c>
      <c r="R79">
        <v>0</v>
      </c>
      <c r="S79">
        <v>0</v>
      </c>
      <c r="T79">
        <v>1</v>
      </c>
      <c r="U79">
        <v>0</v>
      </c>
      <c r="V79">
        <v>1</v>
      </c>
      <c r="AU79">
        <v>62</v>
      </c>
      <c r="AV79">
        <v>62.5</v>
      </c>
      <c r="AW79">
        <v>60.5</v>
      </c>
      <c r="AX79">
        <v>58.5</v>
      </c>
      <c r="AY79">
        <v>57.5</v>
      </c>
      <c r="AZ79">
        <v>55.5</v>
      </c>
      <c r="BA79">
        <v>56</v>
      </c>
      <c r="BB79">
        <v>58</v>
      </c>
      <c r="BC79">
        <v>62</v>
      </c>
      <c r="BD79">
        <v>67</v>
      </c>
      <c r="BE79">
        <v>70</v>
      </c>
      <c r="BF79">
        <v>75</v>
      </c>
      <c r="BG79">
        <v>78</v>
      </c>
      <c r="BH79">
        <v>83</v>
      </c>
      <c r="BI79">
        <v>85</v>
      </c>
      <c r="BJ79">
        <v>83</v>
      </c>
      <c r="BK79">
        <v>84</v>
      </c>
      <c r="BL79">
        <v>81</v>
      </c>
      <c r="BM79">
        <v>78</v>
      </c>
      <c r="BN79">
        <v>74.5</v>
      </c>
      <c r="BO79">
        <v>69.5</v>
      </c>
      <c r="BP79">
        <v>65.5</v>
      </c>
      <c r="BQ79">
        <v>62</v>
      </c>
      <c r="BR79">
        <v>59.5</v>
      </c>
      <c r="DO79">
        <v>20</v>
      </c>
      <c r="DP79">
        <v>20</v>
      </c>
    </row>
    <row r="80" spans="1:120" hidden="1" x14ac:dyDescent="0.25">
      <c r="A80" t="str">
        <f t="shared" si="1"/>
        <v>OtherDR-No_All CBP_44327</v>
      </c>
      <c r="B80" t="s">
        <v>62</v>
      </c>
      <c r="C80" t="s">
        <v>323</v>
      </c>
      <c r="D80" t="s">
        <v>61</v>
      </c>
      <c r="E80" t="s">
        <v>61</v>
      </c>
      <c r="F80" t="s">
        <v>61</v>
      </c>
      <c r="G80" t="s">
        <v>61</v>
      </c>
      <c r="H80" t="s">
        <v>61</v>
      </c>
      <c r="I80" t="s">
        <v>97</v>
      </c>
      <c r="J80" t="s">
        <v>61</v>
      </c>
      <c r="K80" t="s">
        <v>197</v>
      </c>
      <c r="L80" s="18">
        <v>44327</v>
      </c>
      <c r="M80">
        <v>20</v>
      </c>
      <c r="N80">
        <v>20</v>
      </c>
      <c r="O80" t="s">
        <v>258</v>
      </c>
      <c r="P80">
        <v>1</v>
      </c>
      <c r="Q80">
        <v>1</v>
      </c>
      <c r="R80">
        <v>0</v>
      </c>
      <c r="S80">
        <v>0</v>
      </c>
      <c r="T80">
        <v>1</v>
      </c>
      <c r="U80">
        <v>0</v>
      </c>
      <c r="V80">
        <v>1</v>
      </c>
      <c r="AU80">
        <v>62</v>
      </c>
      <c r="AV80">
        <v>62.5</v>
      </c>
      <c r="AW80">
        <v>60.5</v>
      </c>
      <c r="AX80">
        <v>58.5</v>
      </c>
      <c r="AY80">
        <v>57.5</v>
      </c>
      <c r="AZ80">
        <v>55.5</v>
      </c>
      <c r="BA80">
        <v>56</v>
      </c>
      <c r="BB80">
        <v>58</v>
      </c>
      <c r="BC80">
        <v>62</v>
      </c>
      <c r="BD80">
        <v>67</v>
      </c>
      <c r="BE80">
        <v>70</v>
      </c>
      <c r="BF80">
        <v>75</v>
      </c>
      <c r="BG80">
        <v>78</v>
      </c>
      <c r="BH80">
        <v>83</v>
      </c>
      <c r="BI80">
        <v>85</v>
      </c>
      <c r="BJ80">
        <v>83</v>
      </c>
      <c r="BK80">
        <v>84</v>
      </c>
      <c r="BL80">
        <v>81</v>
      </c>
      <c r="BM80">
        <v>78</v>
      </c>
      <c r="BN80">
        <v>74.5</v>
      </c>
      <c r="BO80">
        <v>69.5</v>
      </c>
      <c r="BP80">
        <v>65.5</v>
      </c>
      <c r="BQ80">
        <v>62</v>
      </c>
      <c r="BR80">
        <v>59.5</v>
      </c>
      <c r="DO80">
        <v>20</v>
      </c>
      <c r="DP80">
        <v>20</v>
      </c>
    </row>
    <row r="81" spans="1:120" x14ac:dyDescent="0.25">
      <c r="A81" t="str">
        <f t="shared" si="1"/>
        <v>AutoDR-No_All CBP_44327</v>
      </c>
      <c r="B81" t="s">
        <v>62</v>
      </c>
      <c r="C81" t="s">
        <v>321</v>
      </c>
      <c r="D81" t="s">
        <v>61</v>
      </c>
      <c r="E81" t="s">
        <v>61</v>
      </c>
      <c r="F81" t="s">
        <v>61</v>
      </c>
      <c r="G81" t="s">
        <v>61</v>
      </c>
      <c r="H81" t="s">
        <v>97</v>
      </c>
      <c r="I81" t="s">
        <v>61</v>
      </c>
      <c r="J81" t="s">
        <v>61</v>
      </c>
      <c r="K81" t="s">
        <v>197</v>
      </c>
      <c r="L81" s="18">
        <v>44327</v>
      </c>
      <c r="M81">
        <v>20</v>
      </c>
      <c r="N81">
        <v>20</v>
      </c>
      <c r="O81" t="s">
        <v>258</v>
      </c>
      <c r="P81">
        <v>1</v>
      </c>
      <c r="Q81">
        <v>1</v>
      </c>
      <c r="R81">
        <v>0</v>
      </c>
      <c r="S81">
        <v>0</v>
      </c>
      <c r="T81">
        <v>1</v>
      </c>
      <c r="U81">
        <v>0</v>
      </c>
      <c r="V81">
        <v>1</v>
      </c>
      <c r="AU81">
        <v>62</v>
      </c>
      <c r="AV81">
        <v>62.5</v>
      </c>
      <c r="AW81">
        <v>60.5</v>
      </c>
      <c r="AX81">
        <v>58.5</v>
      </c>
      <c r="AY81">
        <v>57.5</v>
      </c>
      <c r="AZ81">
        <v>55.5</v>
      </c>
      <c r="BA81">
        <v>56</v>
      </c>
      <c r="BB81">
        <v>58</v>
      </c>
      <c r="BC81">
        <v>62</v>
      </c>
      <c r="BD81">
        <v>67</v>
      </c>
      <c r="BE81">
        <v>70</v>
      </c>
      <c r="BF81">
        <v>75</v>
      </c>
      <c r="BG81">
        <v>78</v>
      </c>
      <c r="BH81">
        <v>83</v>
      </c>
      <c r="BI81">
        <v>85</v>
      </c>
      <c r="BJ81">
        <v>83</v>
      </c>
      <c r="BK81">
        <v>84</v>
      </c>
      <c r="BL81">
        <v>81</v>
      </c>
      <c r="BM81">
        <v>78</v>
      </c>
      <c r="BN81">
        <v>74.5</v>
      </c>
      <c r="BO81">
        <v>69.5</v>
      </c>
      <c r="BP81">
        <v>65.5</v>
      </c>
      <c r="BQ81">
        <v>62</v>
      </c>
      <c r="BR81">
        <v>59.5</v>
      </c>
      <c r="DO81">
        <v>20</v>
      </c>
      <c r="DP81">
        <v>20</v>
      </c>
    </row>
    <row r="82" spans="1:120" hidden="1" x14ac:dyDescent="0.25">
      <c r="A82" t="str">
        <f t="shared" si="1"/>
        <v>Industry_Type-5. Offices, Hotels, Finance, Services_Prescribed DA 1-4 (1PM-9PM)_44327_20-20</v>
      </c>
      <c r="B82" t="s">
        <v>62</v>
      </c>
      <c r="C82" t="s">
        <v>205</v>
      </c>
      <c r="D82" t="s">
        <v>61</v>
      </c>
      <c r="E82" t="s">
        <v>61</v>
      </c>
      <c r="F82" t="s">
        <v>61</v>
      </c>
      <c r="G82" t="s">
        <v>37</v>
      </c>
      <c r="H82" t="s">
        <v>61</v>
      </c>
      <c r="I82" t="s">
        <v>61</v>
      </c>
      <c r="J82" t="s">
        <v>61</v>
      </c>
      <c r="K82" t="s">
        <v>214</v>
      </c>
      <c r="L82" s="18">
        <v>44327</v>
      </c>
      <c r="M82">
        <v>20</v>
      </c>
      <c r="N82">
        <v>20</v>
      </c>
      <c r="O82" t="s">
        <v>258</v>
      </c>
      <c r="P82">
        <v>1</v>
      </c>
      <c r="Q82">
        <v>1</v>
      </c>
      <c r="R82">
        <v>0</v>
      </c>
      <c r="S82">
        <v>0</v>
      </c>
      <c r="T82">
        <v>1</v>
      </c>
      <c r="U82">
        <v>0</v>
      </c>
      <c r="V82">
        <v>1</v>
      </c>
      <c r="AU82">
        <v>62</v>
      </c>
      <c r="AV82">
        <v>62.5</v>
      </c>
      <c r="AW82">
        <v>60.5</v>
      </c>
      <c r="AX82">
        <v>58.5</v>
      </c>
      <c r="AY82">
        <v>57.5</v>
      </c>
      <c r="AZ82">
        <v>55.5</v>
      </c>
      <c r="BA82">
        <v>56</v>
      </c>
      <c r="BB82">
        <v>58</v>
      </c>
      <c r="BC82">
        <v>62</v>
      </c>
      <c r="BD82">
        <v>67</v>
      </c>
      <c r="BE82">
        <v>70</v>
      </c>
      <c r="BF82">
        <v>75</v>
      </c>
      <c r="BG82">
        <v>78</v>
      </c>
      <c r="BH82">
        <v>83</v>
      </c>
      <c r="BI82">
        <v>85</v>
      </c>
      <c r="BJ82">
        <v>83</v>
      </c>
      <c r="BK82">
        <v>84</v>
      </c>
      <c r="BL82">
        <v>81</v>
      </c>
      <c r="BM82">
        <v>78</v>
      </c>
      <c r="BN82">
        <v>74.5</v>
      </c>
      <c r="BO82">
        <v>69.5</v>
      </c>
      <c r="BP82">
        <v>65.5</v>
      </c>
      <c r="BQ82">
        <v>62</v>
      </c>
      <c r="BR82">
        <v>59.5</v>
      </c>
      <c r="DO82">
        <v>20</v>
      </c>
      <c r="DP82">
        <v>20</v>
      </c>
    </row>
    <row r="83" spans="1:120" hidden="1" x14ac:dyDescent="0.25">
      <c r="A83" t="str">
        <f t="shared" si="1"/>
        <v>LCA-Greater Bay Area_Prescribed DA 1-4 (1PM-9PM)_44327_20-20</v>
      </c>
      <c r="B83" t="s">
        <v>62</v>
      </c>
      <c r="C83" t="s">
        <v>209</v>
      </c>
      <c r="D83" t="s">
        <v>36</v>
      </c>
      <c r="E83" t="s">
        <v>61</v>
      </c>
      <c r="F83" t="s">
        <v>61</v>
      </c>
      <c r="G83" t="s">
        <v>61</v>
      </c>
      <c r="H83" t="s">
        <v>61</v>
      </c>
      <c r="I83" t="s">
        <v>61</v>
      </c>
      <c r="J83" t="s">
        <v>61</v>
      </c>
      <c r="K83" t="s">
        <v>214</v>
      </c>
      <c r="L83" s="18">
        <v>44327</v>
      </c>
      <c r="M83">
        <v>20</v>
      </c>
      <c r="N83">
        <v>20</v>
      </c>
      <c r="O83" t="s">
        <v>258</v>
      </c>
      <c r="P83">
        <v>1</v>
      </c>
      <c r="Q83">
        <v>1</v>
      </c>
      <c r="R83">
        <v>0</v>
      </c>
      <c r="S83">
        <v>0</v>
      </c>
      <c r="T83">
        <v>1</v>
      </c>
      <c r="U83">
        <v>0</v>
      </c>
      <c r="V83">
        <v>1</v>
      </c>
      <c r="AU83">
        <v>62</v>
      </c>
      <c r="AV83">
        <v>62.5</v>
      </c>
      <c r="AW83">
        <v>60.5</v>
      </c>
      <c r="AX83">
        <v>58.5</v>
      </c>
      <c r="AY83">
        <v>57.5</v>
      </c>
      <c r="AZ83">
        <v>55.5</v>
      </c>
      <c r="BA83">
        <v>56</v>
      </c>
      <c r="BB83">
        <v>58</v>
      </c>
      <c r="BC83">
        <v>62</v>
      </c>
      <c r="BD83">
        <v>67</v>
      </c>
      <c r="BE83">
        <v>70</v>
      </c>
      <c r="BF83">
        <v>75</v>
      </c>
      <c r="BG83">
        <v>78</v>
      </c>
      <c r="BH83">
        <v>83</v>
      </c>
      <c r="BI83">
        <v>85</v>
      </c>
      <c r="BJ83">
        <v>83</v>
      </c>
      <c r="BK83">
        <v>84</v>
      </c>
      <c r="BL83">
        <v>81</v>
      </c>
      <c r="BM83">
        <v>78</v>
      </c>
      <c r="BN83">
        <v>74.5</v>
      </c>
      <c r="BO83">
        <v>69.5</v>
      </c>
      <c r="BP83">
        <v>65.5</v>
      </c>
      <c r="BQ83">
        <v>62</v>
      </c>
      <c r="BR83">
        <v>59.5</v>
      </c>
      <c r="DO83">
        <v>20</v>
      </c>
      <c r="DP83">
        <v>20</v>
      </c>
    </row>
    <row r="84" spans="1:120" hidden="1" x14ac:dyDescent="0.25">
      <c r="A84" t="str">
        <f t="shared" si="1"/>
        <v>OtherDR-No_Prescribed DA 1-4 (1PM-9PM)_44327_20-20</v>
      </c>
      <c r="B84" t="s">
        <v>62</v>
      </c>
      <c r="C84" t="s">
        <v>323</v>
      </c>
      <c r="D84" t="s">
        <v>61</v>
      </c>
      <c r="E84" t="s">
        <v>61</v>
      </c>
      <c r="F84" t="s">
        <v>61</v>
      </c>
      <c r="G84" t="s">
        <v>61</v>
      </c>
      <c r="H84" t="s">
        <v>61</v>
      </c>
      <c r="I84" t="s">
        <v>97</v>
      </c>
      <c r="J84" t="s">
        <v>61</v>
      </c>
      <c r="K84" t="s">
        <v>214</v>
      </c>
      <c r="L84" s="18">
        <v>44327</v>
      </c>
      <c r="M84">
        <v>20</v>
      </c>
      <c r="N84">
        <v>20</v>
      </c>
      <c r="O84" t="s">
        <v>258</v>
      </c>
      <c r="P84">
        <v>1</v>
      </c>
      <c r="Q84">
        <v>1</v>
      </c>
      <c r="R84">
        <v>0</v>
      </c>
      <c r="S84">
        <v>0</v>
      </c>
      <c r="T84">
        <v>1</v>
      </c>
      <c r="U84">
        <v>0</v>
      </c>
      <c r="V84">
        <v>1</v>
      </c>
      <c r="AU84">
        <v>62</v>
      </c>
      <c r="AV84">
        <v>62.5</v>
      </c>
      <c r="AW84">
        <v>60.5</v>
      </c>
      <c r="AX84">
        <v>58.5</v>
      </c>
      <c r="AY84">
        <v>57.5</v>
      </c>
      <c r="AZ84">
        <v>55.5</v>
      </c>
      <c r="BA84">
        <v>56</v>
      </c>
      <c r="BB84">
        <v>58</v>
      </c>
      <c r="BC84">
        <v>62</v>
      </c>
      <c r="BD84">
        <v>67</v>
      </c>
      <c r="BE84">
        <v>70</v>
      </c>
      <c r="BF84">
        <v>75</v>
      </c>
      <c r="BG84">
        <v>78</v>
      </c>
      <c r="BH84">
        <v>83</v>
      </c>
      <c r="BI84">
        <v>85</v>
      </c>
      <c r="BJ84">
        <v>83</v>
      </c>
      <c r="BK84">
        <v>84</v>
      </c>
      <c r="BL84">
        <v>81</v>
      </c>
      <c r="BM84">
        <v>78</v>
      </c>
      <c r="BN84">
        <v>74.5</v>
      </c>
      <c r="BO84">
        <v>69.5</v>
      </c>
      <c r="BP84">
        <v>65.5</v>
      </c>
      <c r="BQ84">
        <v>62</v>
      </c>
      <c r="BR84">
        <v>59.5</v>
      </c>
      <c r="DO84">
        <v>20</v>
      </c>
      <c r="DP84">
        <v>20</v>
      </c>
    </row>
    <row r="85" spans="1:120" x14ac:dyDescent="0.25">
      <c r="A85" t="str">
        <f t="shared" si="1"/>
        <v>AutoDR-No_Prescribed DA 1-4 (1PM-9PM)_44327_20-20</v>
      </c>
      <c r="B85" t="s">
        <v>62</v>
      </c>
      <c r="C85" t="s">
        <v>321</v>
      </c>
      <c r="D85" t="s">
        <v>61</v>
      </c>
      <c r="E85" t="s">
        <v>61</v>
      </c>
      <c r="F85" t="s">
        <v>61</v>
      </c>
      <c r="G85" t="s">
        <v>61</v>
      </c>
      <c r="H85" t="s">
        <v>97</v>
      </c>
      <c r="I85" t="s">
        <v>61</v>
      </c>
      <c r="J85" t="s">
        <v>61</v>
      </c>
      <c r="K85" t="s">
        <v>214</v>
      </c>
      <c r="L85" s="18">
        <v>44327</v>
      </c>
      <c r="M85">
        <v>20</v>
      </c>
      <c r="N85">
        <v>20</v>
      </c>
      <c r="O85" t="s">
        <v>258</v>
      </c>
      <c r="P85">
        <v>1</v>
      </c>
      <c r="Q85">
        <v>1</v>
      </c>
      <c r="R85">
        <v>0</v>
      </c>
      <c r="S85">
        <v>0</v>
      </c>
      <c r="T85">
        <v>1</v>
      </c>
      <c r="U85">
        <v>0</v>
      </c>
      <c r="V85">
        <v>1</v>
      </c>
      <c r="AU85">
        <v>62</v>
      </c>
      <c r="AV85">
        <v>62.5</v>
      </c>
      <c r="AW85">
        <v>60.5</v>
      </c>
      <c r="AX85">
        <v>58.5</v>
      </c>
      <c r="AY85">
        <v>57.5</v>
      </c>
      <c r="AZ85">
        <v>55.5</v>
      </c>
      <c r="BA85">
        <v>56</v>
      </c>
      <c r="BB85">
        <v>58</v>
      </c>
      <c r="BC85">
        <v>62</v>
      </c>
      <c r="BD85">
        <v>67</v>
      </c>
      <c r="BE85">
        <v>70</v>
      </c>
      <c r="BF85">
        <v>75</v>
      </c>
      <c r="BG85">
        <v>78</v>
      </c>
      <c r="BH85">
        <v>83</v>
      </c>
      <c r="BI85">
        <v>85</v>
      </c>
      <c r="BJ85">
        <v>83</v>
      </c>
      <c r="BK85">
        <v>84</v>
      </c>
      <c r="BL85">
        <v>81</v>
      </c>
      <c r="BM85">
        <v>78</v>
      </c>
      <c r="BN85">
        <v>74.5</v>
      </c>
      <c r="BO85">
        <v>69.5</v>
      </c>
      <c r="BP85">
        <v>65.5</v>
      </c>
      <c r="BQ85">
        <v>62</v>
      </c>
      <c r="BR85">
        <v>59.5</v>
      </c>
      <c r="DO85">
        <v>20</v>
      </c>
      <c r="DP85">
        <v>20</v>
      </c>
    </row>
    <row r="86" spans="1:120" hidden="1" x14ac:dyDescent="0.25">
      <c r="A86" t="str">
        <f t="shared" si="1"/>
        <v>All_Prescribed DA 1-4 (1PM-9PM)_44327_20-20</v>
      </c>
      <c r="B86" t="s">
        <v>62</v>
      </c>
      <c r="C86" t="s">
        <v>61</v>
      </c>
      <c r="D86" t="s">
        <v>61</v>
      </c>
      <c r="E86" t="s">
        <v>61</v>
      </c>
      <c r="F86" t="s">
        <v>61</v>
      </c>
      <c r="G86" t="s">
        <v>61</v>
      </c>
      <c r="H86" t="s">
        <v>61</v>
      </c>
      <c r="I86" t="s">
        <v>61</v>
      </c>
      <c r="J86" t="s">
        <v>61</v>
      </c>
      <c r="K86" t="s">
        <v>214</v>
      </c>
      <c r="L86" s="18">
        <v>44327</v>
      </c>
      <c r="M86">
        <v>20</v>
      </c>
      <c r="N86">
        <v>20</v>
      </c>
      <c r="O86" t="s">
        <v>258</v>
      </c>
      <c r="P86">
        <v>1</v>
      </c>
      <c r="Q86">
        <v>1</v>
      </c>
      <c r="R86">
        <v>0</v>
      </c>
      <c r="S86">
        <v>0</v>
      </c>
      <c r="T86">
        <v>1</v>
      </c>
      <c r="U86">
        <v>0</v>
      </c>
      <c r="V86">
        <v>1</v>
      </c>
      <c r="AU86">
        <v>62</v>
      </c>
      <c r="AV86">
        <v>62.5</v>
      </c>
      <c r="AW86">
        <v>60.5</v>
      </c>
      <c r="AX86">
        <v>58.5</v>
      </c>
      <c r="AY86">
        <v>57.5</v>
      </c>
      <c r="AZ86">
        <v>55.5</v>
      </c>
      <c r="BA86">
        <v>56</v>
      </c>
      <c r="BB86">
        <v>58</v>
      </c>
      <c r="BC86">
        <v>62</v>
      </c>
      <c r="BD86">
        <v>67</v>
      </c>
      <c r="BE86">
        <v>70</v>
      </c>
      <c r="BF86">
        <v>75</v>
      </c>
      <c r="BG86">
        <v>78</v>
      </c>
      <c r="BH86">
        <v>83</v>
      </c>
      <c r="BI86">
        <v>85</v>
      </c>
      <c r="BJ86">
        <v>83</v>
      </c>
      <c r="BK86">
        <v>84</v>
      </c>
      <c r="BL86">
        <v>81</v>
      </c>
      <c r="BM86">
        <v>78</v>
      </c>
      <c r="BN86">
        <v>74.5</v>
      </c>
      <c r="BO86">
        <v>69.5</v>
      </c>
      <c r="BP86">
        <v>65.5</v>
      </c>
      <c r="BQ86">
        <v>62</v>
      </c>
      <c r="BR86">
        <v>59.5</v>
      </c>
      <c r="DO86">
        <v>20</v>
      </c>
      <c r="DP86">
        <v>20</v>
      </c>
    </row>
    <row r="87" spans="1:120" hidden="1" x14ac:dyDescent="0.25">
      <c r="A87" t="str">
        <f t="shared" si="1"/>
        <v>sublap_id-SLAP_PGSB_Prescribed DA 1-4 (1PM-9PM)_44327_20-20</v>
      </c>
      <c r="B87" t="s">
        <v>62</v>
      </c>
      <c r="C87" t="s">
        <v>281</v>
      </c>
      <c r="D87" t="s">
        <v>61</v>
      </c>
      <c r="E87" t="s">
        <v>282</v>
      </c>
      <c r="F87" t="s">
        <v>61</v>
      </c>
      <c r="G87" t="s">
        <v>61</v>
      </c>
      <c r="H87" t="s">
        <v>61</v>
      </c>
      <c r="I87" t="s">
        <v>61</v>
      </c>
      <c r="J87" t="s">
        <v>61</v>
      </c>
      <c r="K87" t="s">
        <v>214</v>
      </c>
      <c r="L87" s="18">
        <v>44327</v>
      </c>
      <c r="M87">
        <v>20</v>
      </c>
      <c r="N87">
        <v>20</v>
      </c>
      <c r="O87" t="s">
        <v>258</v>
      </c>
      <c r="P87">
        <v>1</v>
      </c>
      <c r="Q87">
        <v>1</v>
      </c>
      <c r="R87">
        <v>0</v>
      </c>
      <c r="S87">
        <v>0</v>
      </c>
      <c r="T87">
        <v>1</v>
      </c>
      <c r="U87">
        <v>0</v>
      </c>
      <c r="V87">
        <v>1</v>
      </c>
      <c r="AU87">
        <v>62</v>
      </c>
      <c r="AV87">
        <v>62.5</v>
      </c>
      <c r="AW87">
        <v>60.5</v>
      </c>
      <c r="AX87">
        <v>58.5</v>
      </c>
      <c r="AY87">
        <v>57.5</v>
      </c>
      <c r="AZ87">
        <v>55.5</v>
      </c>
      <c r="BA87">
        <v>56</v>
      </c>
      <c r="BB87">
        <v>58</v>
      </c>
      <c r="BC87">
        <v>62</v>
      </c>
      <c r="BD87">
        <v>67</v>
      </c>
      <c r="BE87">
        <v>70</v>
      </c>
      <c r="BF87">
        <v>75</v>
      </c>
      <c r="BG87">
        <v>78</v>
      </c>
      <c r="BH87">
        <v>83</v>
      </c>
      <c r="BI87">
        <v>85</v>
      </c>
      <c r="BJ87">
        <v>83</v>
      </c>
      <c r="BK87">
        <v>84</v>
      </c>
      <c r="BL87">
        <v>81</v>
      </c>
      <c r="BM87">
        <v>78</v>
      </c>
      <c r="BN87">
        <v>74.5</v>
      </c>
      <c r="BO87">
        <v>69.5</v>
      </c>
      <c r="BP87">
        <v>65.5</v>
      </c>
      <c r="BQ87">
        <v>62</v>
      </c>
      <c r="BR87">
        <v>59.5</v>
      </c>
      <c r="DO87">
        <v>20</v>
      </c>
      <c r="DP87">
        <v>20</v>
      </c>
    </row>
    <row r="88" spans="1:120" hidden="1" x14ac:dyDescent="0.25">
      <c r="A88" t="str">
        <f t="shared" si="1"/>
        <v>Size_Grp-200 kW and above_Prescribed DA 1-4 (1PM-9PM)_44327_20-20</v>
      </c>
      <c r="B88" t="s">
        <v>62</v>
      </c>
      <c r="C88" t="s">
        <v>207</v>
      </c>
      <c r="D88" t="s">
        <v>61</v>
      </c>
      <c r="E88" t="s">
        <v>61</v>
      </c>
      <c r="F88" t="s">
        <v>61</v>
      </c>
      <c r="G88" t="s">
        <v>61</v>
      </c>
      <c r="H88" t="s">
        <v>61</v>
      </c>
      <c r="I88" t="s">
        <v>61</v>
      </c>
      <c r="J88" t="s">
        <v>102</v>
      </c>
      <c r="K88" t="s">
        <v>214</v>
      </c>
      <c r="L88" s="18">
        <v>44327</v>
      </c>
      <c r="M88">
        <v>20</v>
      </c>
      <c r="N88">
        <v>20</v>
      </c>
      <c r="O88" t="s">
        <v>258</v>
      </c>
      <c r="P88">
        <v>1</v>
      </c>
      <c r="Q88">
        <v>1</v>
      </c>
      <c r="R88">
        <v>0</v>
      </c>
      <c r="S88">
        <v>0</v>
      </c>
      <c r="T88">
        <v>1</v>
      </c>
      <c r="U88">
        <v>0</v>
      </c>
      <c r="V88">
        <v>1</v>
      </c>
      <c r="AU88">
        <v>62</v>
      </c>
      <c r="AV88">
        <v>62.5</v>
      </c>
      <c r="AW88">
        <v>60.5</v>
      </c>
      <c r="AX88">
        <v>58.5</v>
      </c>
      <c r="AY88">
        <v>57.5</v>
      </c>
      <c r="AZ88">
        <v>55.5</v>
      </c>
      <c r="BA88">
        <v>56</v>
      </c>
      <c r="BB88">
        <v>58</v>
      </c>
      <c r="BC88">
        <v>62</v>
      </c>
      <c r="BD88">
        <v>67</v>
      </c>
      <c r="BE88">
        <v>70</v>
      </c>
      <c r="BF88">
        <v>75</v>
      </c>
      <c r="BG88">
        <v>78</v>
      </c>
      <c r="BH88">
        <v>83</v>
      </c>
      <c r="BI88">
        <v>85</v>
      </c>
      <c r="BJ88">
        <v>83</v>
      </c>
      <c r="BK88">
        <v>84</v>
      </c>
      <c r="BL88">
        <v>81</v>
      </c>
      <c r="BM88">
        <v>78</v>
      </c>
      <c r="BN88">
        <v>74.5</v>
      </c>
      <c r="BO88">
        <v>69.5</v>
      </c>
      <c r="BP88">
        <v>65.5</v>
      </c>
      <c r="BQ88">
        <v>62</v>
      </c>
      <c r="BR88">
        <v>59.5</v>
      </c>
      <c r="DO88">
        <v>20</v>
      </c>
      <c r="DP88">
        <v>20</v>
      </c>
    </row>
    <row r="89" spans="1:120" hidden="1" x14ac:dyDescent="0.25">
      <c r="A89" t="str">
        <f t="shared" si="1"/>
        <v>Aggregator-IPKeys Power Partners_Prescribed DA 1-4 (1PM-9PM)_44327_20-20</v>
      </c>
      <c r="B89" t="s">
        <v>62</v>
      </c>
      <c r="C89" t="s">
        <v>217</v>
      </c>
      <c r="D89" t="s">
        <v>61</v>
      </c>
      <c r="E89" t="s">
        <v>61</v>
      </c>
      <c r="F89" t="s">
        <v>181</v>
      </c>
      <c r="G89" t="s">
        <v>61</v>
      </c>
      <c r="H89" t="s">
        <v>61</v>
      </c>
      <c r="I89" t="s">
        <v>61</v>
      </c>
      <c r="J89" t="s">
        <v>61</v>
      </c>
      <c r="K89" t="s">
        <v>214</v>
      </c>
      <c r="L89" s="18">
        <v>44327</v>
      </c>
      <c r="M89">
        <v>20</v>
      </c>
      <c r="N89">
        <v>20</v>
      </c>
      <c r="O89" t="s">
        <v>258</v>
      </c>
      <c r="P89">
        <v>1</v>
      </c>
      <c r="Q89">
        <v>1</v>
      </c>
      <c r="R89">
        <v>0</v>
      </c>
      <c r="S89">
        <v>0</v>
      </c>
      <c r="T89">
        <v>1</v>
      </c>
      <c r="U89">
        <v>0</v>
      </c>
      <c r="V89">
        <v>1</v>
      </c>
      <c r="AU89">
        <v>62</v>
      </c>
      <c r="AV89">
        <v>62.5</v>
      </c>
      <c r="AW89">
        <v>60.5</v>
      </c>
      <c r="AX89">
        <v>58.5</v>
      </c>
      <c r="AY89">
        <v>57.5</v>
      </c>
      <c r="AZ89">
        <v>55.5</v>
      </c>
      <c r="BA89">
        <v>56</v>
      </c>
      <c r="BB89">
        <v>58</v>
      </c>
      <c r="BC89">
        <v>62</v>
      </c>
      <c r="BD89">
        <v>67</v>
      </c>
      <c r="BE89">
        <v>70</v>
      </c>
      <c r="BF89">
        <v>75</v>
      </c>
      <c r="BG89">
        <v>78</v>
      </c>
      <c r="BH89">
        <v>83</v>
      </c>
      <c r="BI89">
        <v>85</v>
      </c>
      <c r="BJ89">
        <v>83</v>
      </c>
      <c r="BK89">
        <v>84</v>
      </c>
      <c r="BL89">
        <v>81</v>
      </c>
      <c r="BM89">
        <v>78</v>
      </c>
      <c r="BN89">
        <v>74.5</v>
      </c>
      <c r="BO89">
        <v>69.5</v>
      </c>
      <c r="BP89">
        <v>65.5</v>
      </c>
      <c r="BQ89">
        <v>62</v>
      </c>
      <c r="BR89">
        <v>59.5</v>
      </c>
      <c r="DO89">
        <v>20</v>
      </c>
      <c r="DP89">
        <v>20</v>
      </c>
    </row>
    <row r="90" spans="1:120" x14ac:dyDescent="0.25">
      <c r="A90" t="str">
        <f t="shared" si="1"/>
        <v>AutoDR-Yes_All CBP_44328</v>
      </c>
      <c r="B90" t="s">
        <v>62</v>
      </c>
      <c r="C90" t="s">
        <v>322</v>
      </c>
      <c r="D90" t="s">
        <v>61</v>
      </c>
      <c r="E90" t="s">
        <v>61</v>
      </c>
      <c r="F90" t="s">
        <v>61</v>
      </c>
      <c r="G90" t="s">
        <v>61</v>
      </c>
      <c r="H90" t="s">
        <v>98</v>
      </c>
      <c r="I90" t="s">
        <v>61</v>
      </c>
      <c r="J90" t="s">
        <v>61</v>
      </c>
      <c r="K90" t="s">
        <v>197</v>
      </c>
      <c r="L90" s="18">
        <v>44328</v>
      </c>
      <c r="M90">
        <v>21</v>
      </c>
      <c r="N90">
        <v>21</v>
      </c>
      <c r="O90" t="s">
        <v>258</v>
      </c>
      <c r="P90">
        <v>1</v>
      </c>
      <c r="Q90">
        <v>1</v>
      </c>
      <c r="R90">
        <v>0</v>
      </c>
      <c r="S90">
        <v>0</v>
      </c>
      <c r="T90">
        <v>1</v>
      </c>
      <c r="U90">
        <v>0</v>
      </c>
      <c r="V90">
        <v>1</v>
      </c>
      <c r="AU90">
        <v>53</v>
      </c>
      <c r="AV90">
        <v>53</v>
      </c>
      <c r="AW90">
        <v>52</v>
      </c>
      <c r="AX90">
        <v>52.5</v>
      </c>
      <c r="AY90">
        <v>52</v>
      </c>
      <c r="AZ90">
        <v>52</v>
      </c>
      <c r="BA90">
        <v>52.5</v>
      </c>
      <c r="BB90">
        <v>53</v>
      </c>
      <c r="BC90">
        <v>53.5</v>
      </c>
      <c r="BD90">
        <v>54.5</v>
      </c>
      <c r="BE90">
        <v>57.5</v>
      </c>
      <c r="BF90">
        <v>61</v>
      </c>
      <c r="BG90">
        <v>65</v>
      </c>
      <c r="BH90">
        <v>68.5</v>
      </c>
      <c r="BI90">
        <v>70.5</v>
      </c>
      <c r="BJ90">
        <v>70.5</v>
      </c>
      <c r="BK90">
        <v>68</v>
      </c>
      <c r="BL90">
        <v>64</v>
      </c>
      <c r="BM90">
        <v>61.5</v>
      </c>
      <c r="BN90">
        <v>58.5</v>
      </c>
      <c r="BO90">
        <v>56</v>
      </c>
      <c r="BP90">
        <v>55</v>
      </c>
      <c r="BQ90">
        <v>54</v>
      </c>
      <c r="BR90">
        <v>53.5</v>
      </c>
      <c r="DO90">
        <v>21</v>
      </c>
      <c r="DP90">
        <v>21</v>
      </c>
    </row>
    <row r="91" spans="1:120" hidden="1" x14ac:dyDescent="0.25">
      <c r="A91" t="str">
        <f t="shared" si="1"/>
        <v>Industry_Type-1. Agriculture, Mining &amp; Construction_All CBP_44328</v>
      </c>
      <c r="B91" t="s">
        <v>62</v>
      </c>
      <c r="C91" t="s">
        <v>211</v>
      </c>
      <c r="D91" t="s">
        <v>61</v>
      </c>
      <c r="E91" t="s">
        <v>61</v>
      </c>
      <c r="F91" t="s">
        <v>61</v>
      </c>
      <c r="G91" t="s">
        <v>30</v>
      </c>
      <c r="H91" t="s">
        <v>61</v>
      </c>
      <c r="I91" t="s">
        <v>61</v>
      </c>
      <c r="J91" t="s">
        <v>61</v>
      </c>
      <c r="K91" t="s">
        <v>197</v>
      </c>
      <c r="L91" s="18">
        <v>44328</v>
      </c>
      <c r="M91">
        <v>21</v>
      </c>
      <c r="N91">
        <v>21</v>
      </c>
      <c r="O91" t="s">
        <v>258</v>
      </c>
      <c r="P91">
        <v>52</v>
      </c>
      <c r="Q91">
        <v>52</v>
      </c>
      <c r="R91">
        <v>0</v>
      </c>
      <c r="S91">
        <v>0</v>
      </c>
      <c r="T91">
        <v>0</v>
      </c>
      <c r="U91">
        <v>0</v>
      </c>
      <c r="V91">
        <v>0</v>
      </c>
      <c r="W91">
        <v>3043.84</v>
      </c>
      <c r="X91">
        <v>4244.32</v>
      </c>
      <c r="Y91">
        <v>3906.8</v>
      </c>
      <c r="Z91">
        <v>3697.28</v>
      </c>
      <c r="AA91">
        <v>3688.72</v>
      </c>
      <c r="AB91">
        <v>3709.44</v>
      </c>
      <c r="AC91">
        <v>3724.56</v>
      </c>
      <c r="AD91">
        <v>3802.68</v>
      </c>
      <c r="AE91">
        <v>4020.68</v>
      </c>
      <c r="AF91">
        <v>4390.4399999999996</v>
      </c>
      <c r="AG91">
        <v>4808.76</v>
      </c>
      <c r="AH91">
        <v>5319.7</v>
      </c>
      <c r="AI91">
        <v>4991.0788000000002</v>
      </c>
      <c r="AJ91">
        <v>5393.4188000000004</v>
      </c>
      <c r="AK91">
        <v>5898.2259999999997</v>
      </c>
      <c r="AL91">
        <v>5890.36</v>
      </c>
      <c r="AM91">
        <v>5481.34</v>
      </c>
      <c r="AN91">
        <v>5661.24</v>
      </c>
      <c r="AO91">
        <v>5523.04</v>
      </c>
      <c r="AP91">
        <v>1918.76</v>
      </c>
      <c r="AQ91">
        <v>171.56</v>
      </c>
      <c r="AR91">
        <v>2113.7800000000002</v>
      </c>
      <c r="AS91">
        <v>4782.88</v>
      </c>
      <c r="AT91">
        <v>5072.34</v>
      </c>
      <c r="AU91">
        <v>77.519231000000005</v>
      </c>
      <c r="AV91">
        <v>73.942307999999997</v>
      </c>
      <c r="AW91">
        <v>71.298077000000006</v>
      </c>
      <c r="AX91">
        <v>69.173077000000006</v>
      </c>
      <c r="AY91">
        <v>67.201922999999994</v>
      </c>
      <c r="AZ91">
        <v>65.875</v>
      </c>
      <c r="BA91">
        <v>64.5</v>
      </c>
      <c r="BB91">
        <v>68.980768999999995</v>
      </c>
      <c r="BC91">
        <v>73.576922999999994</v>
      </c>
      <c r="BD91">
        <v>77.605768999999995</v>
      </c>
      <c r="BE91">
        <v>82.163461999999996</v>
      </c>
      <c r="BF91">
        <v>85.346153999999999</v>
      </c>
      <c r="BG91">
        <v>88.942307999999997</v>
      </c>
      <c r="BH91">
        <v>92.211538000000004</v>
      </c>
      <c r="BI91">
        <v>94.615385000000003</v>
      </c>
      <c r="BJ91">
        <v>96.086538000000004</v>
      </c>
      <c r="BK91">
        <v>97.019231000000005</v>
      </c>
      <c r="BL91">
        <v>97.346153999999999</v>
      </c>
      <c r="BM91">
        <v>96.548077000000006</v>
      </c>
      <c r="BN91">
        <v>94.615385000000003</v>
      </c>
      <c r="BO91">
        <v>91.625</v>
      </c>
      <c r="BP91">
        <v>88.663461999999996</v>
      </c>
      <c r="BQ91">
        <v>85.471153999999999</v>
      </c>
      <c r="BR91">
        <v>83.240385000000003</v>
      </c>
      <c r="BS91">
        <v>1030.1420000000001</v>
      </c>
      <c r="BT91">
        <v>-283.11959999999999</v>
      </c>
      <c r="BU91">
        <v>-100.684</v>
      </c>
      <c r="BV91">
        <v>34.303959999999996</v>
      </c>
      <c r="BW91">
        <v>-65.932460000000006</v>
      </c>
      <c r="BX91">
        <v>-55.806130000000003</v>
      </c>
      <c r="BY91">
        <v>-61.990810000000003</v>
      </c>
      <c r="BZ91">
        <v>47.731119999999997</v>
      </c>
      <c r="CA91">
        <v>71.213139999999996</v>
      </c>
      <c r="CB91">
        <v>-13.668670000000001</v>
      </c>
      <c r="CC91">
        <v>-65.785820000000001</v>
      </c>
      <c r="CD91">
        <v>-204.29640000000001</v>
      </c>
      <c r="CE91">
        <v>413.66390000000001</v>
      </c>
      <c r="CF91">
        <v>199.922</v>
      </c>
      <c r="CG91">
        <v>-164.0402</v>
      </c>
      <c r="CH91">
        <v>26.008780000000002</v>
      </c>
      <c r="CI91">
        <v>444.90339999999998</v>
      </c>
      <c r="CJ91">
        <v>341.98219999999998</v>
      </c>
      <c r="CK91">
        <v>789.39070000000004</v>
      </c>
      <c r="CL91">
        <v>4496.3429999999998</v>
      </c>
      <c r="CM91">
        <v>5939.8639999999996</v>
      </c>
      <c r="CN91">
        <v>3626.855</v>
      </c>
      <c r="CO91">
        <v>402.94880000000001</v>
      </c>
      <c r="CP91">
        <v>-315.31049999999999</v>
      </c>
      <c r="CQ91">
        <v>28046.75</v>
      </c>
      <c r="CR91">
        <v>9778.5120000000006</v>
      </c>
      <c r="CS91">
        <v>7855.1570000000002</v>
      </c>
      <c r="CT91">
        <v>5418.5730000000003</v>
      </c>
      <c r="CU91">
        <v>3194.3539999999998</v>
      </c>
      <c r="CV91">
        <v>2586.652</v>
      </c>
      <c r="CW91">
        <v>2485.7339999999999</v>
      </c>
      <c r="CX91">
        <v>1677.6320000000001</v>
      </c>
      <c r="CY91">
        <v>5738.0140000000001</v>
      </c>
      <c r="CZ91">
        <v>9412.0419999999995</v>
      </c>
      <c r="DA91">
        <v>16691.38</v>
      </c>
      <c r="DB91">
        <v>20974.9</v>
      </c>
      <c r="DC91">
        <v>24060.77</v>
      </c>
      <c r="DD91">
        <v>27820.65</v>
      </c>
      <c r="DE91">
        <v>29482.17</v>
      </c>
      <c r="DF91">
        <v>29812.7</v>
      </c>
      <c r="DG91">
        <v>30002.5</v>
      </c>
      <c r="DH91">
        <v>29162.48</v>
      </c>
      <c r="DI91">
        <v>29489.06</v>
      </c>
      <c r="DJ91">
        <v>30007.46</v>
      </c>
      <c r="DK91">
        <v>31522.080000000002</v>
      </c>
      <c r="DL91">
        <v>31911.15</v>
      </c>
      <c r="DM91">
        <v>33861.620000000003</v>
      </c>
      <c r="DN91">
        <v>35330.589999999997</v>
      </c>
      <c r="DO91">
        <v>21</v>
      </c>
      <c r="DP91">
        <v>21</v>
      </c>
    </row>
    <row r="92" spans="1:120" hidden="1" x14ac:dyDescent="0.25">
      <c r="A92" t="str">
        <f t="shared" si="1"/>
        <v>All_All CBP_44328</v>
      </c>
      <c r="B92" t="s">
        <v>62</v>
      </c>
      <c r="C92" t="s">
        <v>61</v>
      </c>
      <c r="D92" t="s">
        <v>61</v>
      </c>
      <c r="E92" t="s">
        <v>61</v>
      </c>
      <c r="F92" t="s">
        <v>61</v>
      </c>
      <c r="G92" t="s">
        <v>61</v>
      </c>
      <c r="H92" t="s">
        <v>61</v>
      </c>
      <c r="I92" t="s">
        <v>61</v>
      </c>
      <c r="J92" t="s">
        <v>61</v>
      </c>
      <c r="K92" t="s">
        <v>197</v>
      </c>
      <c r="L92" s="18">
        <v>44328</v>
      </c>
      <c r="M92">
        <v>21</v>
      </c>
      <c r="N92">
        <v>21</v>
      </c>
      <c r="O92" t="s">
        <v>258</v>
      </c>
      <c r="P92">
        <v>85</v>
      </c>
      <c r="Q92">
        <v>80</v>
      </c>
      <c r="R92">
        <v>0</v>
      </c>
      <c r="S92">
        <v>0</v>
      </c>
      <c r="T92">
        <v>0</v>
      </c>
      <c r="U92">
        <v>0</v>
      </c>
      <c r="V92">
        <v>0</v>
      </c>
      <c r="W92">
        <v>5780.3049000000001</v>
      </c>
      <c r="X92">
        <v>8666.9920999999995</v>
      </c>
      <c r="Y92">
        <v>8311.1730000000007</v>
      </c>
      <c r="Z92">
        <v>8267.1057999999994</v>
      </c>
      <c r="AA92">
        <v>8045.2155000000002</v>
      </c>
      <c r="AB92">
        <v>7365.6850999999997</v>
      </c>
      <c r="AC92">
        <v>8330.4207000000006</v>
      </c>
      <c r="AD92">
        <v>7926.4561000000003</v>
      </c>
      <c r="AE92">
        <v>8121.8891999999996</v>
      </c>
      <c r="AF92">
        <v>8783.1887000000006</v>
      </c>
      <c r="AG92">
        <v>9078.9812000000002</v>
      </c>
      <c r="AH92">
        <v>9992.9102000000003</v>
      </c>
      <c r="AI92">
        <v>9807.9696999999996</v>
      </c>
      <c r="AJ92">
        <v>10203.963</v>
      </c>
      <c r="AK92">
        <v>10651.722</v>
      </c>
      <c r="AL92">
        <v>10666.597</v>
      </c>
      <c r="AM92">
        <v>10175.187</v>
      </c>
      <c r="AN92">
        <v>10342.742</v>
      </c>
      <c r="AO92">
        <v>10869.1</v>
      </c>
      <c r="AP92">
        <v>7064.0003999999999</v>
      </c>
      <c r="AQ92">
        <v>2105.8283000000001</v>
      </c>
      <c r="AR92">
        <v>5879.6523999999999</v>
      </c>
      <c r="AS92">
        <v>8793.2091</v>
      </c>
      <c r="AT92">
        <v>8400.5818999999992</v>
      </c>
      <c r="AU92">
        <v>70.974999999999994</v>
      </c>
      <c r="AV92">
        <v>68.262500000000003</v>
      </c>
      <c r="AW92">
        <v>65.987499999999997</v>
      </c>
      <c r="AX92">
        <v>64.412499999999994</v>
      </c>
      <c r="AY92">
        <v>62.75</v>
      </c>
      <c r="AZ92">
        <v>61.6875</v>
      </c>
      <c r="BA92">
        <v>60.793750000000003</v>
      </c>
      <c r="BB92">
        <v>64.837500000000006</v>
      </c>
      <c r="BC92">
        <v>68.95</v>
      </c>
      <c r="BD92">
        <v>72.518749999999997</v>
      </c>
      <c r="BE92">
        <v>77</v>
      </c>
      <c r="BF92">
        <v>80.4375</v>
      </c>
      <c r="BG92">
        <v>84.056250000000006</v>
      </c>
      <c r="BH92">
        <v>87.4</v>
      </c>
      <c r="BI92">
        <v>89.368750000000006</v>
      </c>
      <c r="BJ92">
        <v>90.118750000000006</v>
      </c>
      <c r="BK92">
        <v>90.006249999999994</v>
      </c>
      <c r="BL92">
        <v>89.287499999999994</v>
      </c>
      <c r="BM92">
        <v>87.993750000000006</v>
      </c>
      <c r="BN92">
        <v>85.662499999999994</v>
      </c>
      <c r="BO92">
        <v>82.575000000000003</v>
      </c>
      <c r="BP92">
        <v>80.05</v>
      </c>
      <c r="BQ92">
        <v>77.368750000000006</v>
      </c>
      <c r="BR92">
        <v>75.424999999999997</v>
      </c>
      <c r="BS92">
        <v>1781.009</v>
      </c>
      <c r="BT92">
        <v>-962.54819999999995</v>
      </c>
      <c r="BU92">
        <v>-862.59659999999997</v>
      </c>
      <c r="BV92">
        <v>-1138.181</v>
      </c>
      <c r="BW92">
        <v>-1042.683</v>
      </c>
      <c r="BX92">
        <v>269.99329999999998</v>
      </c>
      <c r="BY92">
        <v>-104.377</v>
      </c>
      <c r="BZ92">
        <v>366.73099999999999</v>
      </c>
      <c r="CA92">
        <v>639.15260000000001</v>
      </c>
      <c r="CB92">
        <v>169.6874</v>
      </c>
      <c r="CC92">
        <v>335.82100000000003</v>
      </c>
      <c r="CD92">
        <v>-68.060699999999997</v>
      </c>
      <c r="CE92">
        <v>346.01589999999999</v>
      </c>
      <c r="CF92">
        <v>40.223239999999997</v>
      </c>
      <c r="CG92">
        <v>-359.88729999999998</v>
      </c>
      <c r="CH92">
        <v>-450.1533</v>
      </c>
      <c r="CI92">
        <v>85.354789999999994</v>
      </c>
      <c r="CJ92">
        <v>60.253619999999998</v>
      </c>
      <c r="CK92">
        <v>263.02629999999999</v>
      </c>
      <c r="CL92">
        <v>4400.4040000000005</v>
      </c>
      <c r="CM92">
        <v>8794.4</v>
      </c>
      <c r="CN92">
        <v>4345.1639999999998</v>
      </c>
      <c r="CO92">
        <v>545.1893</v>
      </c>
      <c r="CP92">
        <v>213.37870000000001</v>
      </c>
      <c r="CQ92">
        <v>75630.3</v>
      </c>
      <c r="CR92">
        <v>43851.839999999997</v>
      </c>
      <c r="CS92">
        <v>43613.88</v>
      </c>
      <c r="CT92">
        <v>39684.959999999999</v>
      </c>
      <c r="CU92">
        <v>33477.46</v>
      </c>
      <c r="CV92">
        <v>20296.419999999998</v>
      </c>
      <c r="CW92">
        <v>12230.36</v>
      </c>
      <c r="CX92">
        <v>9891.1149999999998</v>
      </c>
      <c r="CY92">
        <v>23880.639999999999</v>
      </c>
      <c r="CZ92">
        <v>28114.18</v>
      </c>
      <c r="DA92">
        <v>42190.1</v>
      </c>
      <c r="DB92">
        <v>45540.68</v>
      </c>
      <c r="DC92">
        <v>52287.71</v>
      </c>
      <c r="DD92">
        <v>58773.7</v>
      </c>
      <c r="DE92">
        <v>60524.42</v>
      </c>
      <c r="DF92">
        <v>56402.29</v>
      </c>
      <c r="DG92">
        <v>56046.82</v>
      </c>
      <c r="DH92">
        <v>55308.29</v>
      </c>
      <c r="DI92">
        <v>55961.97</v>
      </c>
      <c r="DJ92">
        <v>57740.31</v>
      </c>
      <c r="DK92">
        <v>57320.25</v>
      </c>
      <c r="DL92">
        <v>54924.12</v>
      </c>
      <c r="DM92">
        <v>57445.919999999998</v>
      </c>
      <c r="DN92">
        <v>62939.18</v>
      </c>
      <c r="DO92">
        <v>21</v>
      </c>
      <c r="DP92">
        <v>21</v>
      </c>
    </row>
    <row r="93" spans="1:120" hidden="1" x14ac:dyDescent="0.25">
      <c r="A93" t="str">
        <f t="shared" si="1"/>
        <v>OtherDR-No_All CBP_44328</v>
      </c>
      <c r="B93" t="s">
        <v>62</v>
      </c>
      <c r="C93" t="s">
        <v>323</v>
      </c>
      <c r="D93" t="s">
        <v>61</v>
      </c>
      <c r="E93" t="s">
        <v>61</v>
      </c>
      <c r="F93" t="s">
        <v>61</v>
      </c>
      <c r="G93" t="s">
        <v>61</v>
      </c>
      <c r="H93" t="s">
        <v>61</v>
      </c>
      <c r="I93" t="s">
        <v>97</v>
      </c>
      <c r="J93" t="s">
        <v>61</v>
      </c>
      <c r="K93" t="s">
        <v>197</v>
      </c>
      <c r="L93" s="18">
        <v>44328</v>
      </c>
      <c r="M93">
        <v>21</v>
      </c>
      <c r="N93">
        <v>21</v>
      </c>
      <c r="O93" t="s">
        <v>258</v>
      </c>
      <c r="P93">
        <v>85</v>
      </c>
      <c r="Q93">
        <v>80</v>
      </c>
      <c r="R93">
        <v>0</v>
      </c>
      <c r="S93">
        <v>0</v>
      </c>
      <c r="T93">
        <v>0</v>
      </c>
      <c r="U93">
        <v>0</v>
      </c>
      <c r="V93">
        <v>0</v>
      </c>
      <c r="W93">
        <v>5780.3049000000001</v>
      </c>
      <c r="X93">
        <v>8666.9920999999995</v>
      </c>
      <c r="Y93">
        <v>8311.1730000000007</v>
      </c>
      <c r="Z93">
        <v>8267.1057999999994</v>
      </c>
      <c r="AA93">
        <v>8045.2155000000002</v>
      </c>
      <c r="AB93">
        <v>7365.6850999999997</v>
      </c>
      <c r="AC93">
        <v>8330.4207000000006</v>
      </c>
      <c r="AD93">
        <v>7926.4561000000003</v>
      </c>
      <c r="AE93">
        <v>8121.8891999999996</v>
      </c>
      <c r="AF93">
        <v>8783.1887000000006</v>
      </c>
      <c r="AG93">
        <v>9078.9812000000002</v>
      </c>
      <c r="AH93">
        <v>9992.9102999999996</v>
      </c>
      <c r="AI93">
        <v>9807.9696999999996</v>
      </c>
      <c r="AJ93">
        <v>10203.963</v>
      </c>
      <c r="AK93">
        <v>10651.722</v>
      </c>
      <c r="AL93">
        <v>10666.597</v>
      </c>
      <c r="AM93">
        <v>10175.187</v>
      </c>
      <c r="AN93">
        <v>10342.742</v>
      </c>
      <c r="AO93">
        <v>10869.1</v>
      </c>
      <c r="AP93">
        <v>7064.0003999999999</v>
      </c>
      <c r="AQ93">
        <v>2105.8283000000001</v>
      </c>
      <c r="AR93">
        <v>5879.6523999999999</v>
      </c>
      <c r="AS93">
        <v>8793.2091</v>
      </c>
      <c r="AT93">
        <v>8400.5818999999992</v>
      </c>
      <c r="AU93">
        <v>70.974999999999994</v>
      </c>
      <c r="AV93">
        <v>68.262500000000003</v>
      </c>
      <c r="AW93">
        <v>65.987499999999997</v>
      </c>
      <c r="AX93">
        <v>64.412499999999994</v>
      </c>
      <c r="AY93">
        <v>62.75</v>
      </c>
      <c r="AZ93">
        <v>61.6875</v>
      </c>
      <c r="BA93">
        <v>60.793750000000003</v>
      </c>
      <c r="BB93">
        <v>64.837500000000006</v>
      </c>
      <c r="BC93">
        <v>68.95</v>
      </c>
      <c r="BD93">
        <v>72.518749999999997</v>
      </c>
      <c r="BE93">
        <v>77</v>
      </c>
      <c r="BF93">
        <v>80.4375</v>
      </c>
      <c r="BG93">
        <v>84.056250000000006</v>
      </c>
      <c r="BH93">
        <v>87.4</v>
      </c>
      <c r="BI93">
        <v>89.368750000000006</v>
      </c>
      <c r="BJ93">
        <v>90.118750000000006</v>
      </c>
      <c r="BK93">
        <v>90.006249999999994</v>
      </c>
      <c r="BL93">
        <v>89.287499999999994</v>
      </c>
      <c r="BM93">
        <v>87.993750000000006</v>
      </c>
      <c r="BN93">
        <v>85.662499999999994</v>
      </c>
      <c r="BO93">
        <v>82.575000000000003</v>
      </c>
      <c r="BP93">
        <v>80.05</v>
      </c>
      <c r="BQ93">
        <v>77.368750000000006</v>
      </c>
      <c r="BR93">
        <v>75.424999999999997</v>
      </c>
      <c r="BS93">
        <v>1781.009</v>
      </c>
      <c r="BT93">
        <v>-962.54819999999995</v>
      </c>
      <c r="BU93">
        <v>-862.59659999999997</v>
      </c>
      <c r="BV93">
        <v>-1138.181</v>
      </c>
      <c r="BW93">
        <v>-1042.683</v>
      </c>
      <c r="BX93">
        <v>269.99329999999998</v>
      </c>
      <c r="BY93">
        <v>-104.377</v>
      </c>
      <c r="BZ93">
        <v>366.73099999999999</v>
      </c>
      <c r="CA93">
        <v>639.15260000000001</v>
      </c>
      <c r="CB93">
        <v>169.6874</v>
      </c>
      <c r="CC93">
        <v>335.82100000000003</v>
      </c>
      <c r="CD93">
        <v>-68.060699999999997</v>
      </c>
      <c r="CE93">
        <v>346.01589999999999</v>
      </c>
      <c r="CF93">
        <v>40.223239999999997</v>
      </c>
      <c r="CG93">
        <v>-359.88729999999998</v>
      </c>
      <c r="CH93">
        <v>-450.1533</v>
      </c>
      <c r="CI93">
        <v>85.354789999999994</v>
      </c>
      <c r="CJ93">
        <v>60.253619999999998</v>
      </c>
      <c r="CK93">
        <v>263.02629999999999</v>
      </c>
      <c r="CL93">
        <v>4400.4040000000005</v>
      </c>
      <c r="CM93">
        <v>8794.4</v>
      </c>
      <c r="CN93">
        <v>4345.1639999999998</v>
      </c>
      <c r="CO93">
        <v>545.1893</v>
      </c>
      <c r="CP93">
        <v>213.37870000000001</v>
      </c>
      <c r="CQ93">
        <v>75630.3</v>
      </c>
      <c r="CR93">
        <v>43851.839999999997</v>
      </c>
      <c r="CS93">
        <v>43613.88</v>
      </c>
      <c r="CT93">
        <v>39684.959999999999</v>
      </c>
      <c r="CU93">
        <v>33477.46</v>
      </c>
      <c r="CV93">
        <v>20296.419999999998</v>
      </c>
      <c r="CW93">
        <v>12230.36</v>
      </c>
      <c r="CX93">
        <v>9891.1149999999998</v>
      </c>
      <c r="CY93">
        <v>23880.639999999999</v>
      </c>
      <c r="CZ93">
        <v>28114.18</v>
      </c>
      <c r="DA93">
        <v>42190.1</v>
      </c>
      <c r="DB93">
        <v>45540.68</v>
      </c>
      <c r="DC93">
        <v>52287.71</v>
      </c>
      <c r="DD93">
        <v>58773.7</v>
      </c>
      <c r="DE93">
        <v>60524.42</v>
      </c>
      <c r="DF93">
        <v>56402.29</v>
      </c>
      <c r="DG93">
        <v>56046.82</v>
      </c>
      <c r="DH93">
        <v>55308.29</v>
      </c>
      <c r="DI93">
        <v>55961.97</v>
      </c>
      <c r="DJ93">
        <v>57740.31</v>
      </c>
      <c r="DK93">
        <v>57320.25</v>
      </c>
      <c r="DL93">
        <v>54924.12</v>
      </c>
      <c r="DM93">
        <v>57445.919999999998</v>
      </c>
      <c r="DN93">
        <v>62939.18</v>
      </c>
      <c r="DO93">
        <v>21</v>
      </c>
      <c r="DP93">
        <v>21</v>
      </c>
    </row>
    <row r="94" spans="1:120" hidden="1" x14ac:dyDescent="0.25">
      <c r="A94" t="str">
        <f t="shared" si="1"/>
        <v>Size_Grp-Below 20 kW_All CBP_44328</v>
      </c>
      <c r="B94" t="s">
        <v>62</v>
      </c>
      <c r="C94" t="s">
        <v>259</v>
      </c>
      <c r="D94" t="s">
        <v>61</v>
      </c>
      <c r="E94" t="s">
        <v>61</v>
      </c>
      <c r="F94" t="s">
        <v>61</v>
      </c>
      <c r="G94" t="s">
        <v>61</v>
      </c>
      <c r="H94" t="s">
        <v>61</v>
      </c>
      <c r="I94" t="s">
        <v>61</v>
      </c>
      <c r="J94" t="s">
        <v>260</v>
      </c>
      <c r="K94" t="s">
        <v>197</v>
      </c>
      <c r="L94" s="18">
        <v>44328</v>
      </c>
      <c r="M94">
        <v>21</v>
      </c>
      <c r="N94">
        <v>21</v>
      </c>
      <c r="O94" t="s">
        <v>258</v>
      </c>
      <c r="P94">
        <v>5</v>
      </c>
      <c r="Q94">
        <v>5</v>
      </c>
      <c r="R94">
        <v>0</v>
      </c>
      <c r="S94">
        <v>0</v>
      </c>
      <c r="T94">
        <v>1</v>
      </c>
      <c r="U94">
        <v>0</v>
      </c>
      <c r="V94">
        <v>1</v>
      </c>
      <c r="AU94">
        <v>62.2</v>
      </c>
      <c r="AV94">
        <v>60.4</v>
      </c>
      <c r="AW94">
        <v>58.4</v>
      </c>
      <c r="AX94">
        <v>57.1</v>
      </c>
      <c r="AY94">
        <v>55.6</v>
      </c>
      <c r="AZ94">
        <v>54.6</v>
      </c>
      <c r="BA94">
        <v>54.3</v>
      </c>
      <c r="BB94">
        <v>59.6</v>
      </c>
      <c r="BC94">
        <v>64.900000000000006</v>
      </c>
      <c r="BD94">
        <v>68.900000000000006</v>
      </c>
      <c r="BE94">
        <v>74.3</v>
      </c>
      <c r="BF94">
        <v>78.599999999999994</v>
      </c>
      <c r="BG94">
        <v>82</v>
      </c>
      <c r="BH94">
        <v>85.5</v>
      </c>
      <c r="BI94">
        <v>85.9</v>
      </c>
      <c r="BJ94">
        <v>84.7</v>
      </c>
      <c r="BK94">
        <v>82.8</v>
      </c>
      <c r="BL94">
        <v>81</v>
      </c>
      <c r="BM94">
        <v>78.900000000000006</v>
      </c>
      <c r="BN94">
        <v>75.7</v>
      </c>
      <c r="BO94">
        <v>71.8</v>
      </c>
      <c r="BP94">
        <v>69.599999999999994</v>
      </c>
      <c r="BQ94">
        <v>67.400000000000006</v>
      </c>
      <c r="BR94">
        <v>65.3</v>
      </c>
      <c r="DO94">
        <v>21</v>
      </c>
      <c r="DP94">
        <v>21</v>
      </c>
    </row>
    <row r="95" spans="1:120" hidden="1" x14ac:dyDescent="0.25">
      <c r="A95" t="str">
        <f t="shared" si="1"/>
        <v>LCA-Other_All CBP_44328</v>
      </c>
      <c r="B95" t="s">
        <v>62</v>
      </c>
      <c r="C95" t="s">
        <v>212</v>
      </c>
      <c r="D95" t="s">
        <v>32</v>
      </c>
      <c r="E95" t="s">
        <v>61</v>
      </c>
      <c r="F95" t="s">
        <v>61</v>
      </c>
      <c r="G95" t="s">
        <v>61</v>
      </c>
      <c r="H95" t="s">
        <v>61</v>
      </c>
      <c r="I95" t="s">
        <v>61</v>
      </c>
      <c r="J95" t="s">
        <v>61</v>
      </c>
      <c r="K95" t="s">
        <v>197</v>
      </c>
      <c r="L95" s="18">
        <v>44328</v>
      </c>
      <c r="M95">
        <v>21</v>
      </c>
      <c r="N95">
        <v>21</v>
      </c>
      <c r="O95" t="s">
        <v>258</v>
      </c>
      <c r="P95">
        <v>85</v>
      </c>
      <c r="Q95">
        <v>80</v>
      </c>
      <c r="R95">
        <v>0</v>
      </c>
      <c r="S95">
        <v>0</v>
      </c>
      <c r="T95">
        <v>0</v>
      </c>
      <c r="U95">
        <v>0</v>
      </c>
      <c r="V95">
        <v>0</v>
      </c>
      <c r="W95">
        <v>5780.3049000000001</v>
      </c>
      <c r="X95">
        <v>8666.9920999999995</v>
      </c>
      <c r="Y95">
        <v>8311.1730000000007</v>
      </c>
      <c r="Z95">
        <v>8267.1057999999994</v>
      </c>
      <c r="AA95">
        <v>8045.2155000000002</v>
      </c>
      <c r="AB95">
        <v>7365.6850999999997</v>
      </c>
      <c r="AC95">
        <v>8330.4207000000006</v>
      </c>
      <c r="AD95">
        <v>7926.4561000000003</v>
      </c>
      <c r="AE95">
        <v>8121.8891999999996</v>
      </c>
      <c r="AF95">
        <v>8783.1887000000006</v>
      </c>
      <c r="AG95">
        <v>9078.9812000000002</v>
      </c>
      <c r="AH95">
        <v>9992.9102000000003</v>
      </c>
      <c r="AI95">
        <v>9807.9696999999996</v>
      </c>
      <c r="AJ95">
        <v>10203.963</v>
      </c>
      <c r="AK95">
        <v>10651.722</v>
      </c>
      <c r="AL95">
        <v>10666.597</v>
      </c>
      <c r="AM95">
        <v>10175.187</v>
      </c>
      <c r="AN95">
        <v>10342.742</v>
      </c>
      <c r="AO95">
        <v>10869.1</v>
      </c>
      <c r="AP95">
        <v>7064.0003999999999</v>
      </c>
      <c r="AQ95">
        <v>2105.8283000000001</v>
      </c>
      <c r="AR95">
        <v>5879.6523999999999</v>
      </c>
      <c r="AS95">
        <v>8793.2091</v>
      </c>
      <c r="AT95">
        <v>8400.5818999999992</v>
      </c>
      <c r="AU95">
        <v>70.974999999999994</v>
      </c>
      <c r="AV95">
        <v>68.262500000000003</v>
      </c>
      <c r="AW95">
        <v>65.987499999999997</v>
      </c>
      <c r="AX95">
        <v>64.412499999999994</v>
      </c>
      <c r="AY95">
        <v>62.75</v>
      </c>
      <c r="AZ95">
        <v>61.6875</v>
      </c>
      <c r="BA95">
        <v>60.793750000000003</v>
      </c>
      <c r="BB95">
        <v>64.837500000000006</v>
      </c>
      <c r="BC95">
        <v>68.95</v>
      </c>
      <c r="BD95">
        <v>72.518749999999997</v>
      </c>
      <c r="BE95">
        <v>77</v>
      </c>
      <c r="BF95">
        <v>80.4375</v>
      </c>
      <c r="BG95">
        <v>84.056250000000006</v>
      </c>
      <c r="BH95">
        <v>87.4</v>
      </c>
      <c r="BI95">
        <v>89.368750000000006</v>
      </c>
      <c r="BJ95">
        <v>90.118750000000006</v>
      </c>
      <c r="BK95">
        <v>90.006249999999994</v>
      </c>
      <c r="BL95">
        <v>89.287499999999994</v>
      </c>
      <c r="BM95">
        <v>87.993750000000006</v>
      </c>
      <c r="BN95">
        <v>85.662499999999994</v>
      </c>
      <c r="BO95">
        <v>82.575000000000003</v>
      </c>
      <c r="BP95">
        <v>80.05</v>
      </c>
      <c r="BQ95">
        <v>77.368750000000006</v>
      </c>
      <c r="BR95">
        <v>75.424999999999997</v>
      </c>
      <c r="BS95">
        <v>1781.009</v>
      </c>
      <c r="BT95">
        <v>-962.54819999999995</v>
      </c>
      <c r="BU95">
        <v>-862.59659999999997</v>
      </c>
      <c r="BV95">
        <v>-1138.181</v>
      </c>
      <c r="BW95">
        <v>-1042.683</v>
      </c>
      <c r="BX95">
        <v>269.99329999999998</v>
      </c>
      <c r="BY95">
        <v>-104.377</v>
      </c>
      <c r="BZ95">
        <v>366.73099999999999</v>
      </c>
      <c r="CA95">
        <v>639.15260000000001</v>
      </c>
      <c r="CB95">
        <v>169.6874</v>
      </c>
      <c r="CC95">
        <v>335.82100000000003</v>
      </c>
      <c r="CD95">
        <v>-68.060699999999997</v>
      </c>
      <c r="CE95">
        <v>346.01589999999999</v>
      </c>
      <c r="CF95">
        <v>40.223239999999997</v>
      </c>
      <c r="CG95">
        <v>-359.88729999999998</v>
      </c>
      <c r="CH95">
        <v>-450.1533</v>
      </c>
      <c r="CI95">
        <v>85.354789999999994</v>
      </c>
      <c r="CJ95">
        <v>60.253619999999998</v>
      </c>
      <c r="CK95">
        <v>263.02629999999999</v>
      </c>
      <c r="CL95">
        <v>4400.4040000000005</v>
      </c>
      <c r="CM95">
        <v>8794.4</v>
      </c>
      <c r="CN95">
        <v>4345.1639999999998</v>
      </c>
      <c r="CO95">
        <v>545.1893</v>
      </c>
      <c r="CP95">
        <v>213.37870000000001</v>
      </c>
      <c r="CQ95">
        <v>75630.3</v>
      </c>
      <c r="CR95">
        <v>43851.839999999997</v>
      </c>
      <c r="CS95">
        <v>43613.88</v>
      </c>
      <c r="CT95">
        <v>39684.959999999999</v>
      </c>
      <c r="CU95">
        <v>33477.46</v>
      </c>
      <c r="CV95">
        <v>20296.419999999998</v>
      </c>
      <c r="CW95">
        <v>12230.36</v>
      </c>
      <c r="CX95">
        <v>9891.1149999999998</v>
      </c>
      <c r="CY95">
        <v>23880.639999999999</v>
      </c>
      <c r="CZ95">
        <v>28114.18</v>
      </c>
      <c r="DA95">
        <v>42190.1</v>
      </c>
      <c r="DB95">
        <v>45540.68</v>
      </c>
      <c r="DC95">
        <v>52287.71</v>
      </c>
      <c r="DD95">
        <v>58773.7</v>
      </c>
      <c r="DE95">
        <v>60524.42</v>
      </c>
      <c r="DF95">
        <v>56402.29</v>
      </c>
      <c r="DG95">
        <v>56046.82</v>
      </c>
      <c r="DH95">
        <v>55308.29</v>
      </c>
      <c r="DI95">
        <v>55961.97</v>
      </c>
      <c r="DJ95">
        <v>57740.31</v>
      </c>
      <c r="DK95">
        <v>57320.25</v>
      </c>
      <c r="DL95">
        <v>54924.12</v>
      </c>
      <c r="DM95">
        <v>57445.919999999998</v>
      </c>
      <c r="DN95">
        <v>62939.18</v>
      </c>
      <c r="DO95">
        <v>21</v>
      </c>
      <c r="DP95">
        <v>21</v>
      </c>
    </row>
    <row r="96" spans="1:120" hidden="1" x14ac:dyDescent="0.25">
      <c r="A96" t="str">
        <f t="shared" si="1"/>
        <v>Industry_Type-4. Retail stores_All CBP_44328</v>
      </c>
      <c r="B96" t="s">
        <v>62</v>
      </c>
      <c r="C96" t="s">
        <v>204</v>
      </c>
      <c r="D96" t="s">
        <v>61</v>
      </c>
      <c r="E96" t="s">
        <v>61</v>
      </c>
      <c r="F96" t="s">
        <v>61</v>
      </c>
      <c r="G96" t="s">
        <v>33</v>
      </c>
      <c r="H96" t="s">
        <v>61</v>
      </c>
      <c r="I96" t="s">
        <v>61</v>
      </c>
      <c r="J96" t="s">
        <v>61</v>
      </c>
      <c r="K96" t="s">
        <v>197</v>
      </c>
      <c r="L96" s="18">
        <v>44328</v>
      </c>
      <c r="M96">
        <v>21</v>
      </c>
      <c r="N96">
        <v>21</v>
      </c>
      <c r="O96" t="s">
        <v>258</v>
      </c>
      <c r="P96">
        <v>25</v>
      </c>
      <c r="Q96">
        <v>20</v>
      </c>
      <c r="R96">
        <v>0</v>
      </c>
      <c r="S96">
        <v>0</v>
      </c>
      <c r="T96">
        <v>0</v>
      </c>
      <c r="U96">
        <v>0</v>
      </c>
      <c r="V96">
        <v>0</v>
      </c>
      <c r="W96">
        <v>287.19</v>
      </c>
      <c r="X96">
        <v>291.6925</v>
      </c>
      <c r="Y96">
        <v>289.77875</v>
      </c>
      <c r="Z96">
        <v>287.92874999999998</v>
      </c>
      <c r="AA96">
        <v>302.35000000000002</v>
      </c>
      <c r="AB96">
        <v>313.565</v>
      </c>
      <c r="AC96">
        <v>365.45749999999998</v>
      </c>
      <c r="AD96">
        <v>438.4425</v>
      </c>
      <c r="AE96">
        <v>523.73874999999998</v>
      </c>
      <c r="AF96">
        <v>550.97249999999997</v>
      </c>
      <c r="AG96">
        <v>592.35125000000005</v>
      </c>
      <c r="AH96">
        <v>592.62125000000003</v>
      </c>
      <c r="AI96">
        <v>630.39874999999995</v>
      </c>
      <c r="AJ96">
        <v>663.08249999999998</v>
      </c>
      <c r="AK96">
        <v>673.47375</v>
      </c>
      <c r="AL96">
        <v>662.86874999999998</v>
      </c>
      <c r="AM96">
        <v>687.71749999999997</v>
      </c>
      <c r="AN96">
        <v>721.06</v>
      </c>
      <c r="AO96">
        <v>778.02374999999995</v>
      </c>
      <c r="AP96">
        <v>797.20749999999998</v>
      </c>
      <c r="AQ96">
        <v>558.26374999999996</v>
      </c>
      <c r="AR96">
        <v>432.31625000000003</v>
      </c>
      <c r="AS96">
        <v>327.04250000000002</v>
      </c>
      <c r="AT96">
        <v>283.36874999999998</v>
      </c>
      <c r="AU96">
        <v>58.95</v>
      </c>
      <c r="AV96">
        <v>57.875</v>
      </c>
      <c r="AW96">
        <v>56.35</v>
      </c>
      <c r="AX96">
        <v>55.924999999999997</v>
      </c>
      <c r="AY96">
        <v>54.9</v>
      </c>
      <c r="AZ96">
        <v>54.424999999999997</v>
      </c>
      <c r="BA96">
        <v>54.424999999999997</v>
      </c>
      <c r="BB96">
        <v>57.174999999999997</v>
      </c>
      <c r="BC96">
        <v>59.875</v>
      </c>
      <c r="BD96">
        <v>62.3</v>
      </c>
      <c r="BE96">
        <v>66.349999999999994</v>
      </c>
      <c r="BF96">
        <v>70.099999999999994</v>
      </c>
      <c r="BG96">
        <v>73.825000000000003</v>
      </c>
      <c r="BH96">
        <v>77.275000000000006</v>
      </c>
      <c r="BI96">
        <v>78.724999999999994</v>
      </c>
      <c r="BJ96">
        <v>78.424999999999997</v>
      </c>
      <c r="BK96">
        <v>76.5</v>
      </c>
      <c r="BL96">
        <v>73.775000000000006</v>
      </c>
      <c r="BM96">
        <v>71.625</v>
      </c>
      <c r="BN96">
        <v>68.650000000000006</v>
      </c>
      <c r="BO96">
        <v>65.575000000000003</v>
      </c>
      <c r="BP96">
        <v>63.924999999999997</v>
      </c>
      <c r="BQ96">
        <v>62.225000000000001</v>
      </c>
      <c r="BR96">
        <v>60.975000000000001</v>
      </c>
      <c r="BS96">
        <v>-1.3109960000000001</v>
      </c>
      <c r="BT96">
        <v>-7.4542960000000003</v>
      </c>
      <c r="BU96">
        <v>-6.8489699999999996</v>
      </c>
      <c r="BV96">
        <v>-5.6241880000000002</v>
      </c>
      <c r="BW96">
        <v>-1.493606</v>
      </c>
      <c r="BX96">
        <v>1.305666</v>
      </c>
      <c r="BY96">
        <v>1.995916</v>
      </c>
      <c r="BZ96">
        <v>-12.555020000000001</v>
      </c>
      <c r="CA96">
        <v>-8.094697</v>
      </c>
      <c r="CB96">
        <v>23.80331</v>
      </c>
      <c r="CC96">
        <v>18.44061</v>
      </c>
      <c r="CD96">
        <v>12.566879999999999</v>
      </c>
      <c r="CE96">
        <v>-2.901764</v>
      </c>
      <c r="CF96">
        <v>-11.106540000000001</v>
      </c>
      <c r="CG96">
        <v>-10.030530000000001</v>
      </c>
      <c r="CH96">
        <v>10.910410000000001</v>
      </c>
      <c r="CI96">
        <v>-5.2927160000000004</v>
      </c>
      <c r="CJ96">
        <v>6.7507820000000001</v>
      </c>
      <c r="CK96">
        <v>-6.181203</v>
      </c>
      <c r="CL96">
        <v>-24.602699999999999</v>
      </c>
      <c r="CM96">
        <v>72.569820000000007</v>
      </c>
      <c r="CN96">
        <v>0.78857049999999995</v>
      </c>
      <c r="CO96">
        <v>-1.7582310000000001</v>
      </c>
      <c r="CP96">
        <v>2.0885570000000002</v>
      </c>
      <c r="CQ96">
        <v>3.7090830000000001</v>
      </c>
      <c r="CR96">
        <v>2.3876050000000002</v>
      </c>
      <c r="CS96">
        <v>1.9985619999999999</v>
      </c>
      <c r="CT96">
        <v>2.24349</v>
      </c>
      <c r="CU96">
        <v>3.664984</v>
      </c>
      <c r="CV96">
        <v>3.733571</v>
      </c>
      <c r="CW96">
        <v>11.36797</v>
      </c>
      <c r="CX96">
        <v>6.741873</v>
      </c>
      <c r="CY96">
        <v>11.659940000000001</v>
      </c>
      <c r="CZ96">
        <v>21.510840000000002</v>
      </c>
      <c r="DA96">
        <v>55.892949999999999</v>
      </c>
      <c r="DB96">
        <v>58.17501</v>
      </c>
      <c r="DC96">
        <v>51.985109999999999</v>
      </c>
      <c r="DD96">
        <v>49.682929999999999</v>
      </c>
      <c r="DE96">
        <v>52.003430000000002</v>
      </c>
      <c r="DF96">
        <v>71.410550000000001</v>
      </c>
      <c r="DG96">
        <v>97.885840000000002</v>
      </c>
      <c r="DH96">
        <v>70.38767</v>
      </c>
      <c r="DI96">
        <v>43.055680000000002</v>
      </c>
      <c r="DJ96">
        <v>60.135899999999999</v>
      </c>
      <c r="DK96">
        <v>55.486840000000001</v>
      </c>
      <c r="DL96">
        <v>9.7904920000000004</v>
      </c>
      <c r="DM96">
        <v>4.8792439999999999</v>
      </c>
      <c r="DN96">
        <v>3.0525310000000001</v>
      </c>
      <c r="DO96">
        <v>21</v>
      </c>
      <c r="DP96">
        <v>21</v>
      </c>
    </row>
    <row r="97" spans="1:120" hidden="1" x14ac:dyDescent="0.25">
      <c r="A97" t="str">
        <f t="shared" si="1"/>
        <v>Industry_Type-5. Offices, Hotels, Finance, Services_All CBP_44328</v>
      </c>
      <c r="B97" t="s">
        <v>62</v>
      </c>
      <c r="C97" t="s">
        <v>205</v>
      </c>
      <c r="D97" t="s">
        <v>61</v>
      </c>
      <c r="E97" t="s">
        <v>61</v>
      </c>
      <c r="F97" t="s">
        <v>61</v>
      </c>
      <c r="G97" t="s">
        <v>37</v>
      </c>
      <c r="H97" t="s">
        <v>61</v>
      </c>
      <c r="I97" t="s">
        <v>61</v>
      </c>
      <c r="J97" t="s">
        <v>61</v>
      </c>
      <c r="K97" t="s">
        <v>197</v>
      </c>
      <c r="L97" s="18">
        <v>44328</v>
      </c>
      <c r="M97">
        <v>21</v>
      </c>
      <c r="N97">
        <v>21</v>
      </c>
      <c r="O97" t="s">
        <v>258</v>
      </c>
      <c r="P97">
        <v>1</v>
      </c>
      <c r="Q97">
        <v>1</v>
      </c>
      <c r="R97">
        <v>0</v>
      </c>
      <c r="S97">
        <v>0</v>
      </c>
      <c r="T97">
        <v>1</v>
      </c>
      <c r="U97">
        <v>0</v>
      </c>
      <c r="V97">
        <v>1</v>
      </c>
      <c r="AU97">
        <v>51</v>
      </c>
      <c r="AV97">
        <v>50.5</v>
      </c>
      <c r="AW97">
        <v>48.5</v>
      </c>
      <c r="AX97">
        <v>47</v>
      </c>
      <c r="AY97">
        <v>45.5</v>
      </c>
      <c r="AZ97">
        <v>44</v>
      </c>
      <c r="BA97">
        <v>44.5</v>
      </c>
      <c r="BB97">
        <v>52.5</v>
      </c>
      <c r="BC97">
        <v>61</v>
      </c>
      <c r="BD97">
        <v>66.5</v>
      </c>
      <c r="BE97">
        <v>74</v>
      </c>
      <c r="BF97">
        <v>80</v>
      </c>
      <c r="BG97">
        <v>83</v>
      </c>
      <c r="BH97">
        <v>87</v>
      </c>
      <c r="BI97">
        <v>84.5</v>
      </c>
      <c r="BJ97">
        <v>80</v>
      </c>
      <c r="BK97">
        <v>75.5</v>
      </c>
      <c r="BL97">
        <v>72.5</v>
      </c>
      <c r="BM97">
        <v>69</v>
      </c>
      <c r="BN97">
        <v>64.5</v>
      </c>
      <c r="BO97">
        <v>59</v>
      </c>
      <c r="BP97">
        <v>57</v>
      </c>
      <c r="BQ97">
        <v>55.5</v>
      </c>
      <c r="BR97">
        <v>52.5</v>
      </c>
      <c r="DO97">
        <v>21</v>
      </c>
      <c r="DP97">
        <v>21</v>
      </c>
    </row>
    <row r="98" spans="1:120" hidden="1" x14ac:dyDescent="0.25">
      <c r="A98" t="str">
        <f t="shared" si="1"/>
        <v>Size_Grp-200 kW and above_All CBP_44328</v>
      </c>
      <c r="B98" t="s">
        <v>62</v>
      </c>
      <c r="C98" t="s">
        <v>207</v>
      </c>
      <c r="D98" t="s">
        <v>61</v>
      </c>
      <c r="E98" t="s">
        <v>61</v>
      </c>
      <c r="F98" t="s">
        <v>61</v>
      </c>
      <c r="G98" t="s">
        <v>61</v>
      </c>
      <c r="H98" t="s">
        <v>61</v>
      </c>
      <c r="I98" t="s">
        <v>61</v>
      </c>
      <c r="J98" t="s">
        <v>102</v>
      </c>
      <c r="K98" t="s">
        <v>197</v>
      </c>
      <c r="L98" s="18">
        <v>44328</v>
      </c>
      <c r="M98">
        <v>21</v>
      </c>
      <c r="N98">
        <v>21</v>
      </c>
      <c r="O98" t="s">
        <v>258</v>
      </c>
      <c r="P98">
        <v>39</v>
      </c>
      <c r="Q98">
        <v>39</v>
      </c>
      <c r="R98">
        <v>0</v>
      </c>
      <c r="S98">
        <v>0</v>
      </c>
      <c r="T98">
        <v>0</v>
      </c>
      <c r="U98">
        <v>0</v>
      </c>
      <c r="V98">
        <v>0</v>
      </c>
      <c r="W98">
        <v>4885.375</v>
      </c>
      <c r="X98">
        <v>7365.28</v>
      </c>
      <c r="Y98">
        <v>7030.2425000000003</v>
      </c>
      <c r="Z98">
        <v>6992.0325000000003</v>
      </c>
      <c r="AA98">
        <v>6773.1324999999997</v>
      </c>
      <c r="AB98">
        <v>6128.2425000000003</v>
      </c>
      <c r="AC98">
        <v>7015.78</v>
      </c>
      <c r="AD98">
        <v>6582.59</v>
      </c>
      <c r="AE98">
        <v>6618.32</v>
      </c>
      <c r="AF98">
        <v>7159.1724999999997</v>
      </c>
      <c r="AG98">
        <v>7472.0024999999996</v>
      </c>
      <c r="AH98">
        <v>8300.7199999999993</v>
      </c>
      <c r="AI98">
        <v>8077.0712999999996</v>
      </c>
      <c r="AJ98">
        <v>8404.1038000000008</v>
      </c>
      <c r="AK98">
        <v>8843.5509999999995</v>
      </c>
      <c r="AL98">
        <v>8900.44</v>
      </c>
      <c r="AM98">
        <v>8466.7625000000007</v>
      </c>
      <c r="AN98">
        <v>8522.5725000000002</v>
      </c>
      <c r="AO98">
        <v>9121.4225000000006</v>
      </c>
      <c r="AP98">
        <v>5962.3</v>
      </c>
      <c r="AQ98">
        <v>1594.89</v>
      </c>
      <c r="AR98">
        <v>5134.7325000000001</v>
      </c>
      <c r="AS98">
        <v>7659.8874999999998</v>
      </c>
      <c r="AT98">
        <v>7268.7749999999996</v>
      </c>
      <c r="AU98">
        <v>72.717949000000004</v>
      </c>
      <c r="AV98">
        <v>69.807692000000003</v>
      </c>
      <c r="AW98">
        <v>67.384614999999997</v>
      </c>
      <c r="AX98">
        <v>65.589743999999996</v>
      </c>
      <c r="AY98">
        <v>63.820512999999998</v>
      </c>
      <c r="AZ98">
        <v>62.602564000000001</v>
      </c>
      <c r="BA98">
        <v>61.589744000000003</v>
      </c>
      <c r="BB98">
        <v>65.858974000000003</v>
      </c>
      <c r="BC98">
        <v>70.307692000000003</v>
      </c>
      <c r="BD98">
        <v>74.115385000000003</v>
      </c>
      <c r="BE98">
        <v>78.730768999999995</v>
      </c>
      <c r="BF98">
        <v>82.179486999999995</v>
      </c>
      <c r="BG98">
        <v>85.782050999999996</v>
      </c>
      <c r="BH98">
        <v>89.153846000000001</v>
      </c>
      <c r="BI98">
        <v>91.128204999999994</v>
      </c>
      <c r="BJ98">
        <v>91.974359000000007</v>
      </c>
      <c r="BK98">
        <v>92.102564000000001</v>
      </c>
      <c r="BL98">
        <v>91.679486999999995</v>
      </c>
      <c r="BM98">
        <v>90.461538000000004</v>
      </c>
      <c r="BN98">
        <v>88.217949000000004</v>
      </c>
      <c r="BO98">
        <v>85.089743999999996</v>
      </c>
      <c r="BP98">
        <v>82.423077000000006</v>
      </c>
      <c r="BQ98">
        <v>79.628204999999994</v>
      </c>
      <c r="BR98">
        <v>77.512821000000002</v>
      </c>
      <c r="BS98">
        <v>1556.7570000000001</v>
      </c>
      <c r="BT98">
        <v>-947.45870000000002</v>
      </c>
      <c r="BU98">
        <v>-842.73609999999996</v>
      </c>
      <c r="BV98">
        <v>-1085.924</v>
      </c>
      <c r="BW98">
        <v>-986.17049999999995</v>
      </c>
      <c r="BX98">
        <v>240.5488</v>
      </c>
      <c r="BY98">
        <v>-112.4786</v>
      </c>
      <c r="BZ98">
        <v>332.42939999999999</v>
      </c>
      <c r="CA98">
        <v>635.56489999999997</v>
      </c>
      <c r="CB98">
        <v>183.6901</v>
      </c>
      <c r="CC98">
        <v>297.5326</v>
      </c>
      <c r="CD98">
        <v>-94.514629999999997</v>
      </c>
      <c r="CE98">
        <v>274.64159999999998</v>
      </c>
      <c r="CF98">
        <v>-31.280139999999999</v>
      </c>
      <c r="CG98">
        <v>-436.60289999999998</v>
      </c>
      <c r="CH98">
        <v>-556.86990000000003</v>
      </c>
      <c r="CI98">
        <v>-58.69041</v>
      </c>
      <c r="CJ98">
        <v>21.944500000000001</v>
      </c>
      <c r="CK98">
        <v>42.949739999999998</v>
      </c>
      <c r="CL98">
        <v>3511.375</v>
      </c>
      <c r="CM98">
        <v>7411.9219999999996</v>
      </c>
      <c r="CN98">
        <v>3385.8980000000001</v>
      </c>
      <c r="CO98">
        <v>214.23670000000001</v>
      </c>
      <c r="CP98">
        <v>21.842449999999999</v>
      </c>
      <c r="CQ98">
        <v>65117</v>
      </c>
      <c r="CR98">
        <v>38341.129999999997</v>
      </c>
      <c r="CS98">
        <v>38222.019999999997</v>
      </c>
      <c r="CT98">
        <v>34822.43</v>
      </c>
      <c r="CU98">
        <v>29426.62</v>
      </c>
      <c r="CV98">
        <v>17766.419999999998</v>
      </c>
      <c r="CW98">
        <v>10669.61</v>
      </c>
      <c r="CX98">
        <v>8650.152</v>
      </c>
      <c r="CY98">
        <v>20694.400000000001</v>
      </c>
      <c r="CZ98">
        <v>24298.41</v>
      </c>
      <c r="DA98">
        <v>36607.33</v>
      </c>
      <c r="DB98">
        <v>39272.06</v>
      </c>
      <c r="DC98">
        <v>45031.22</v>
      </c>
      <c r="DD98">
        <v>50433.55</v>
      </c>
      <c r="DE98">
        <v>51931.23</v>
      </c>
      <c r="DF98">
        <v>48368.59</v>
      </c>
      <c r="DG98">
        <v>47994.07</v>
      </c>
      <c r="DH98">
        <v>47312.82</v>
      </c>
      <c r="DI98">
        <v>47488.66</v>
      </c>
      <c r="DJ98">
        <v>48869.37</v>
      </c>
      <c r="DK98">
        <v>48466.61</v>
      </c>
      <c r="DL98">
        <v>46367.47</v>
      </c>
      <c r="DM98">
        <v>48773.09</v>
      </c>
      <c r="DN98">
        <v>53659.22</v>
      </c>
      <c r="DO98">
        <v>21</v>
      </c>
      <c r="DP98">
        <v>21</v>
      </c>
    </row>
    <row r="99" spans="1:120" hidden="1" x14ac:dyDescent="0.25">
      <c r="A99" t="str">
        <f t="shared" si="1"/>
        <v>Industry_Type-3. Wholesale, Transport, other utilities_All CBP_44328</v>
      </c>
      <c r="B99" t="s">
        <v>62</v>
      </c>
      <c r="C99" t="s">
        <v>202</v>
      </c>
      <c r="D99" t="s">
        <v>61</v>
      </c>
      <c r="E99" t="s">
        <v>61</v>
      </c>
      <c r="F99" t="s">
        <v>61</v>
      </c>
      <c r="G99" t="s">
        <v>31</v>
      </c>
      <c r="H99" t="s">
        <v>61</v>
      </c>
      <c r="I99" t="s">
        <v>61</v>
      </c>
      <c r="J99" t="s">
        <v>61</v>
      </c>
      <c r="K99" t="s">
        <v>197</v>
      </c>
      <c r="L99" s="18">
        <v>44328</v>
      </c>
      <c r="M99">
        <v>21</v>
      </c>
      <c r="N99">
        <v>21</v>
      </c>
      <c r="O99" t="s">
        <v>258</v>
      </c>
      <c r="P99">
        <v>7</v>
      </c>
      <c r="Q99">
        <v>7</v>
      </c>
      <c r="R99">
        <v>0</v>
      </c>
      <c r="S99">
        <v>0</v>
      </c>
      <c r="T99">
        <v>1</v>
      </c>
      <c r="U99">
        <v>0</v>
      </c>
      <c r="V99">
        <v>1</v>
      </c>
      <c r="AU99">
        <v>59.571429000000002</v>
      </c>
      <c r="AV99">
        <v>58.285713999999999</v>
      </c>
      <c r="AW99">
        <v>56.571429000000002</v>
      </c>
      <c r="AX99">
        <v>55.785713999999999</v>
      </c>
      <c r="AY99">
        <v>54.571429000000002</v>
      </c>
      <c r="AZ99">
        <v>53.857143000000001</v>
      </c>
      <c r="BA99">
        <v>53.785713999999999</v>
      </c>
      <c r="BB99">
        <v>57.714286000000001</v>
      </c>
      <c r="BC99">
        <v>61.642856999999999</v>
      </c>
      <c r="BD99">
        <v>64.785713999999999</v>
      </c>
      <c r="BE99">
        <v>69.5</v>
      </c>
      <c r="BF99">
        <v>73.571428999999995</v>
      </c>
      <c r="BG99">
        <v>77.142857000000006</v>
      </c>
      <c r="BH99">
        <v>80.642857000000006</v>
      </c>
      <c r="BI99">
        <v>81.5</v>
      </c>
      <c r="BJ99">
        <v>80.642857000000006</v>
      </c>
      <c r="BK99">
        <v>78.571428999999995</v>
      </c>
      <c r="BL99">
        <v>76.142857000000006</v>
      </c>
      <c r="BM99">
        <v>73.928571000000005</v>
      </c>
      <c r="BN99">
        <v>70.785713999999999</v>
      </c>
      <c r="BO99">
        <v>67.285713999999999</v>
      </c>
      <c r="BP99">
        <v>65.428571000000005</v>
      </c>
      <c r="BQ99">
        <v>63.571429000000002</v>
      </c>
      <c r="BR99">
        <v>61.928570999999998</v>
      </c>
      <c r="DO99">
        <v>21</v>
      </c>
      <c r="DP99">
        <v>21</v>
      </c>
    </row>
    <row r="100" spans="1:120" hidden="1" x14ac:dyDescent="0.25">
      <c r="A100" t="str">
        <f t="shared" si="1"/>
        <v>Aggregator-CPower_All CBP_44328</v>
      </c>
      <c r="B100" t="s">
        <v>62</v>
      </c>
      <c r="C100" t="s">
        <v>215</v>
      </c>
      <c r="D100" t="s">
        <v>61</v>
      </c>
      <c r="E100" t="s">
        <v>61</v>
      </c>
      <c r="F100" t="s">
        <v>42</v>
      </c>
      <c r="G100" t="s">
        <v>61</v>
      </c>
      <c r="H100" t="s">
        <v>61</v>
      </c>
      <c r="I100" t="s">
        <v>61</v>
      </c>
      <c r="J100" t="s">
        <v>61</v>
      </c>
      <c r="K100" t="s">
        <v>197</v>
      </c>
      <c r="L100" s="18">
        <v>44328</v>
      </c>
      <c r="M100">
        <v>21</v>
      </c>
      <c r="N100">
        <v>21</v>
      </c>
      <c r="O100" t="s">
        <v>258</v>
      </c>
      <c r="P100">
        <v>34</v>
      </c>
      <c r="Q100">
        <v>29</v>
      </c>
      <c r="R100">
        <v>0</v>
      </c>
      <c r="S100">
        <v>0</v>
      </c>
      <c r="T100">
        <v>0</v>
      </c>
      <c r="U100">
        <v>0</v>
      </c>
      <c r="V100">
        <v>0</v>
      </c>
      <c r="W100">
        <v>2444.6140999999998</v>
      </c>
      <c r="X100">
        <v>2449.2123000000001</v>
      </c>
      <c r="Y100">
        <v>2449.0587</v>
      </c>
      <c r="Z100">
        <v>2445.1194</v>
      </c>
      <c r="AA100">
        <v>2457.52</v>
      </c>
      <c r="AB100">
        <v>2470.1961000000001</v>
      </c>
      <c r="AC100">
        <v>2502.0787999999998</v>
      </c>
      <c r="AD100">
        <v>2470.7377999999999</v>
      </c>
      <c r="AE100">
        <v>2366.2487999999998</v>
      </c>
      <c r="AF100">
        <v>2330.1700999999998</v>
      </c>
      <c r="AG100">
        <v>2369.4494</v>
      </c>
      <c r="AH100">
        <v>2370.3591999999999</v>
      </c>
      <c r="AI100">
        <v>2403.8222999999998</v>
      </c>
      <c r="AJ100">
        <v>2433.5394000000001</v>
      </c>
      <c r="AK100">
        <v>2443.0043000000001</v>
      </c>
      <c r="AL100">
        <v>2433.6203</v>
      </c>
      <c r="AM100">
        <v>2493.4123</v>
      </c>
      <c r="AN100">
        <v>2814.7873</v>
      </c>
      <c r="AO100">
        <v>2975.8899000000001</v>
      </c>
      <c r="AP100">
        <v>2142.4290999999998</v>
      </c>
      <c r="AQ100">
        <v>524.64462000000003</v>
      </c>
      <c r="AR100">
        <v>1041.3063</v>
      </c>
      <c r="AS100">
        <v>2231.5654</v>
      </c>
      <c r="AT100">
        <v>2337.201</v>
      </c>
      <c r="AU100">
        <v>64.862069000000005</v>
      </c>
      <c r="AV100">
        <v>63.5</v>
      </c>
      <c r="AW100">
        <v>61.362068999999998</v>
      </c>
      <c r="AX100">
        <v>60.137931000000002</v>
      </c>
      <c r="AY100">
        <v>58.810344999999998</v>
      </c>
      <c r="AZ100">
        <v>57.551724</v>
      </c>
      <c r="BA100">
        <v>57.241379000000002</v>
      </c>
      <c r="BB100">
        <v>59.913792999999998</v>
      </c>
      <c r="BC100">
        <v>63.482759000000001</v>
      </c>
      <c r="BD100">
        <v>66.551723999999993</v>
      </c>
      <c r="BE100">
        <v>70.896552</v>
      </c>
      <c r="BF100">
        <v>74.724137999999996</v>
      </c>
      <c r="BG100">
        <v>78.534482999999994</v>
      </c>
      <c r="BH100">
        <v>82.310344999999998</v>
      </c>
      <c r="BI100">
        <v>83.931033999999997</v>
      </c>
      <c r="BJ100">
        <v>84.189655000000002</v>
      </c>
      <c r="BK100">
        <v>83.172414000000003</v>
      </c>
      <c r="BL100">
        <v>81.293103000000002</v>
      </c>
      <c r="BM100">
        <v>79.189655000000002</v>
      </c>
      <c r="BN100">
        <v>76.672414000000003</v>
      </c>
      <c r="BO100">
        <v>73.620689999999996</v>
      </c>
      <c r="BP100">
        <v>71.551723999999993</v>
      </c>
      <c r="BQ100">
        <v>69.758621000000005</v>
      </c>
      <c r="BR100">
        <v>67.810344999999998</v>
      </c>
      <c r="BS100">
        <v>-66.580179999999999</v>
      </c>
      <c r="BT100">
        <v>31.813479999999998</v>
      </c>
      <c r="BU100">
        <v>16.637560000000001</v>
      </c>
      <c r="BV100">
        <v>39.359279999999998</v>
      </c>
      <c r="BW100">
        <v>34.230829999999997</v>
      </c>
      <c r="BX100">
        <v>36.910069999999997</v>
      </c>
      <c r="BY100">
        <v>37.917209999999997</v>
      </c>
      <c r="BZ100">
        <v>-8.1350130000000007</v>
      </c>
      <c r="CA100">
        <v>-66.118489999999994</v>
      </c>
      <c r="CB100">
        <v>-27.877199999999998</v>
      </c>
      <c r="CC100">
        <v>-18.510069999999999</v>
      </c>
      <c r="CD100">
        <v>-13.930899999999999</v>
      </c>
      <c r="CE100">
        <v>-9.4015400000000007</v>
      </c>
      <c r="CF100">
        <v>34.881360000000001</v>
      </c>
      <c r="CG100">
        <v>53.055549999999997</v>
      </c>
      <c r="CH100">
        <v>53.932400000000001</v>
      </c>
      <c r="CI100">
        <v>-11.79932</v>
      </c>
      <c r="CJ100">
        <v>-186.1865</v>
      </c>
      <c r="CK100">
        <v>-112.26479999999999</v>
      </c>
      <c r="CL100">
        <v>850.35310000000004</v>
      </c>
      <c r="CM100">
        <v>2321.7179999999998</v>
      </c>
      <c r="CN100">
        <v>1607.539</v>
      </c>
      <c r="CO100">
        <v>307.36189999999999</v>
      </c>
      <c r="CP100">
        <v>163.99340000000001</v>
      </c>
      <c r="CQ100">
        <v>2192.8429999999998</v>
      </c>
      <c r="CR100">
        <v>419.7149</v>
      </c>
      <c r="CS100">
        <v>458.452</v>
      </c>
      <c r="CT100">
        <v>448.6737</v>
      </c>
      <c r="CU100">
        <v>380.0086</v>
      </c>
      <c r="CV100">
        <v>375.85550000000001</v>
      </c>
      <c r="CW100">
        <v>310.5591</v>
      </c>
      <c r="CX100">
        <v>235.84809999999999</v>
      </c>
      <c r="CY100">
        <v>580.57870000000003</v>
      </c>
      <c r="CZ100">
        <v>633.33479999999997</v>
      </c>
      <c r="DA100">
        <v>779.27530000000002</v>
      </c>
      <c r="DB100">
        <v>890.99099999999999</v>
      </c>
      <c r="DC100">
        <v>1004.5069999999999</v>
      </c>
      <c r="DD100">
        <v>1317.414</v>
      </c>
      <c r="DE100">
        <v>1492.0930000000001</v>
      </c>
      <c r="DF100">
        <v>1514.501</v>
      </c>
      <c r="DG100">
        <v>1577.144</v>
      </c>
      <c r="DH100">
        <v>1727.326</v>
      </c>
      <c r="DI100">
        <v>1888.076</v>
      </c>
      <c r="DJ100">
        <v>1921.81</v>
      </c>
      <c r="DK100">
        <v>1974.423</v>
      </c>
      <c r="DL100">
        <v>2049.2759999999998</v>
      </c>
      <c r="DM100">
        <v>2161.0300000000002</v>
      </c>
      <c r="DN100">
        <v>2055.511</v>
      </c>
      <c r="DO100">
        <v>21</v>
      </c>
      <c r="DP100">
        <v>21</v>
      </c>
    </row>
    <row r="101" spans="1:120" hidden="1" x14ac:dyDescent="0.25">
      <c r="A101" t="str">
        <f t="shared" si="1"/>
        <v>Aggregator-Enel X_All CBP_44328</v>
      </c>
      <c r="B101" t="s">
        <v>62</v>
      </c>
      <c r="C101" t="s">
        <v>265</v>
      </c>
      <c r="D101" t="s">
        <v>61</v>
      </c>
      <c r="E101" t="s">
        <v>61</v>
      </c>
      <c r="F101" t="s">
        <v>266</v>
      </c>
      <c r="G101" t="s">
        <v>61</v>
      </c>
      <c r="H101" t="s">
        <v>61</v>
      </c>
      <c r="I101" t="s">
        <v>61</v>
      </c>
      <c r="J101" t="s">
        <v>61</v>
      </c>
      <c r="K101" t="s">
        <v>197</v>
      </c>
      <c r="L101" s="18">
        <v>44328</v>
      </c>
      <c r="M101">
        <v>21</v>
      </c>
      <c r="N101">
        <v>21</v>
      </c>
      <c r="O101" t="s">
        <v>258</v>
      </c>
      <c r="P101">
        <v>51</v>
      </c>
      <c r="Q101">
        <v>51</v>
      </c>
      <c r="R101">
        <v>0</v>
      </c>
      <c r="S101">
        <v>0</v>
      </c>
      <c r="T101">
        <v>0</v>
      </c>
      <c r="U101">
        <v>0</v>
      </c>
      <c r="V101">
        <v>0</v>
      </c>
      <c r="W101">
        <v>3355.1750000000002</v>
      </c>
      <c r="X101">
        <v>6068.1350000000002</v>
      </c>
      <c r="Y101">
        <v>5733.3774999999996</v>
      </c>
      <c r="Z101">
        <v>5695.2624999999998</v>
      </c>
      <c r="AA101">
        <v>5475.8474999999999</v>
      </c>
      <c r="AB101">
        <v>4825.4775</v>
      </c>
      <c r="AC101">
        <v>5706.27</v>
      </c>
      <c r="AD101">
        <v>5352.8</v>
      </c>
      <c r="AE101">
        <v>5625.86</v>
      </c>
      <c r="AF101">
        <v>6279.0325000000003</v>
      </c>
      <c r="AG101">
        <v>6523.9224999999997</v>
      </c>
      <c r="AH101">
        <v>7383.3149999999996</v>
      </c>
      <c r="AI101">
        <v>7180.7112999999999</v>
      </c>
      <c r="AJ101">
        <v>7528.0637999999999</v>
      </c>
      <c r="AK101">
        <v>7941.4110000000001</v>
      </c>
      <c r="AL101">
        <v>7963.415</v>
      </c>
      <c r="AM101">
        <v>7449.9125000000004</v>
      </c>
      <c r="AN101">
        <v>7333.4975000000004</v>
      </c>
      <c r="AO101">
        <v>7691.4825000000001</v>
      </c>
      <c r="AP101">
        <v>4821.1049999999996</v>
      </c>
      <c r="AQ101">
        <v>1534.4649999999999</v>
      </c>
      <c r="AR101">
        <v>4645.6175000000003</v>
      </c>
      <c r="AS101">
        <v>6372.5675000000001</v>
      </c>
      <c r="AT101">
        <v>5912.9350000000004</v>
      </c>
      <c r="AU101">
        <v>74.450980000000001</v>
      </c>
      <c r="AV101">
        <v>70.970588000000006</v>
      </c>
      <c r="AW101">
        <v>68.617647000000005</v>
      </c>
      <c r="AX101">
        <v>66.843136999999999</v>
      </c>
      <c r="AY101">
        <v>64.990195999999997</v>
      </c>
      <c r="AZ101">
        <v>64.039215999999996</v>
      </c>
      <c r="BA101">
        <v>62.813724999999998</v>
      </c>
      <c r="BB101">
        <v>67.637254999999996</v>
      </c>
      <c r="BC101">
        <v>72.058824000000001</v>
      </c>
      <c r="BD101">
        <v>75.911765000000003</v>
      </c>
      <c r="BE101">
        <v>80.470588000000006</v>
      </c>
      <c r="BF101">
        <v>83.686274999999995</v>
      </c>
      <c r="BG101">
        <v>87.196078</v>
      </c>
      <c r="BH101">
        <v>90.294117999999997</v>
      </c>
      <c r="BI101">
        <v>92.460784000000004</v>
      </c>
      <c r="BJ101">
        <v>93.490195999999997</v>
      </c>
      <c r="BK101">
        <v>93.892156999999997</v>
      </c>
      <c r="BL101">
        <v>93.833332999999996</v>
      </c>
      <c r="BM101">
        <v>93</v>
      </c>
      <c r="BN101">
        <v>90.774510000000006</v>
      </c>
      <c r="BO101">
        <v>87.666667000000004</v>
      </c>
      <c r="BP101">
        <v>84.882352999999995</v>
      </c>
      <c r="BQ101">
        <v>81.696078</v>
      </c>
      <c r="BR101">
        <v>79.754902000000001</v>
      </c>
      <c r="BS101">
        <v>1733.0329999999999</v>
      </c>
      <c r="BT101">
        <v>-933.06269999999995</v>
      </c>
      <c r="BU101">
        <v>-826.04639999999995</v>
      </c>
      <c r="BV101">
        <v>-1104.8</v>
      </c>
      <c r="BW101">
        <v>-1010.546</v>
      </c>
      <c r="BX101">
        <v>222.6292</v>
      </c>
      <c r="BY101">
        <v>-130.57839999999999</v>
      </c>
      <c r="BZ101">
        <v>352.09730000000002</v>
      </c>
      <c r="CA101">
        <v>657.95060000000001</v>
      </c>
      <c r="CB101">
        <v>183.48339999999999</v>
      </c>
      <c r="CC101">
        <v>331.85480000000001</v>
      </c>
      <c r="CD101">
        <v>-52.174880000000002</v>
      </c>
      <c r="CE101">
        <v>333.68099999999998</v>
      </c>
      <c r="CF101">
        <v>8.1054119999999994</v>
      </c>
      <c r="CG101">
        <v>-383.97070000000002</v>
      </c>
      <c r="CH101">
        <v>-469.6748</v>
      </c>
      <c r="CI101">
        <v>90.398049999999998</v>
      </c>
      <c r="CJ101">
        <v>215.5154</v>
      </c>
      <c r="CK101">
        <v>343.30950000000001</v>
      </c>
      <c r="CL101">
        <v>3416.2559999999999</v>
      </c>
      <c r="CM101">
        <v>6296.7929999999997</v>
      </c>
      <c r="CN101">
        <v>2718.431</v>
      </c>
      <c r="CO101">
        <v>250.95769999999999</v>
      </c>
      <c r="CP101">
        <v>60.950310000000002</v>
      </c>
      <c r="CQ101">
        <v>65399.01</v>
      </c>
      <c r="CR101">
        <v>38539.19</v>
      </c>
      <c r="CS101">
        <v>38300.22</v>
      </c>
      <c r="CT101">
        <v>34827.040000000001</v>
      </c>
      <c r="CU101">
        <v>29378.32</v>
      </c>
      <c r="CV101">
        <v>17705.400000000001</v>
      </c>
      <c r="CW101">
        <v>10607.88</v>
      </c>
      <c r="CX101">
        <v>8590.0990000000002</v>
      </c>
      <c r="CY101">
        <v>20731.41</v>
      </c>
      <c r="CZ101">
        <v>24443.15</v>
      </c>
      <c r="DA101">
        <v>36805.61</v>
      </c>
      <c r="DB101">
        <v>39692.33</v>
      </c>
      <c r="DC101">
        <v>45586.36</v>
      </c>
      <c r="DD101">
        <v>51104.08</v>
      </c>
      <c r="DE101">
        <v>52527.82</v>
      </c>
      <c r="DF101">
        <v>48860.07</v>
      </c>
      <c r="DG101">
        <v>48499.63</v>
      </c>
      <c r="DH101">
        <v>47736.160000000003</v>
      </c>
      <c r="DI101">
        <v>48198.26</v>
      </c>
      <c r="DJ101">
        <v>49748.99</v>
      </c>
      <c r="DK101">
        <v>49338.62</v>
      </c>
      <c r="DL101">
        <v>47161.64</v>
      </c>
      <c r="DM101">
        <v>49314.18</v>
      </c>
      <c r="DN101">
        <v>54256.95</v>
      </c>
      <c r="DO101">
        <v>21</v>
      </c>
      <c r="DP101">
        <v>21</v>
      </c>
    </row>
    <row r="102" spans="1:120" x14ac:dyDescent="0.25">
      <c r="A102" t="str">
        <f t="shared" si="1"/>
        <v>AutoDR-No_All CBP_44328</v>
      </c>
      <c r="B102" t="s">
        <v>62</v>
      </c>
      <c r="C102" t="s">
        <v>321</v>
      </c>
      <c r="D102" t="s">
        <v>61</v>
      </c>
      <c r="E102" t="s">
        <v>61</v>
      </c>
      <c r="F102" t="s">
        <v>61</v>
      </c>
      <c r="G102" t="s">
        <v>61</v>
      </c>
      <c r="H102" t="s">
        <v>97</v>
      </c>
      <c r="I102" t="s">
        <v>61</v>
      </c>
      <c r="J102" t="s">
        <v>61</v>
      </c>
      <c r="K102" t="s">
        <v>197</v>
      </c>
      <c r="L102" s="18">
        <v>44328</v>
      </c>
      <c r="M102">
        <v>21</v>
      </c>
      <c r="N102">
        <v>21</v>
      </c>
      <c r="O102" t="s">
        <v>258</v>
      </c>
      <c r="P102">
        <v>84</v>
      </c>
      <c r="Q102">
        <v>79</v>
      </c>
      <c r="R102">
        <v>0</v>
      </c>
      <c r="S102">
        <v>0</v>
      </c>
      <c r="T102">
        <v>0</v>
      </c>
      <c r="U102">
        <v>0</v>
      </c>
      <c r="V102">
        <v>0</v>
      </c>
      <c r="W102">
        <v>5767.4261999999999</v>
      </c>
      <c r="X102">
        <v>8652.8601999999992</v>
      </c>
      <c r="Y102">
        <v>8296.1808000000001</v>
      </c>
      <c r="Z102">
        <v>8251.9956999999995</v>
      </c>
      <c r="AA102">
        <v>8025.7719999999999</v>
      </c>
      <c r="AB102">
        <v>7345.7357000000002</v>
      </c>
      <c r="AC102">
        <v>8311.3598000000002</v>
      </c>
      <c r="AD102">
        <v>7905.8184000000001</v>
      </c>
      <c r="AE102">
        <v>8094.3368</v>
      </c>
      <c r="AF102">
        <v>8758.5103999999992</v>
      </c>
      <c r="AG102">
        <v>9060.5627000000004</v>
      </c>
      <c r="AH102">
        <v>9972.5352999999996</v>
      </c>
      <c r="AI102">
        <v>9787.4570000000003</v>
      </c>
      <c r="AJ102">
        <v>10177.620999999999</v>
      </c>
      <c r="AK102">
        <v>10632.772999999999</v>
      </c>
      <c r="AL102">
        <v>10647.744000000001</v>
      </c>
      <c r="AM102">
        <v>10151.205</v>
      </c>
      <c r="AN102">
        <v>10323.647999999999</v>
      </c>
      <c r="AO102">
        <v>10849.123</v>
      </c>
      <c r="AP102">
        <v>7040.7641000000003</v>
      </c>
      <c r="AQ102">
        <v>2078.4747000000002</v>
      </c>
      <c r="AR102">
        <v>5860.7231000000002</v>
      </c>
      <c r="AS102">
        <v>8781.1276999999991</v>
      </c>
      <c r="AT102">
        <v>8389.2289000000001</v>
      </c>
      <c r="AU102">
        <v>71.202532000000005</v>
      </c>
      <c r="AV102">
        <v>68.455696000000003</v>
      </c>
      <c r="AW102">
        <v>66.164557000000002</v>
      </c>
      <c r="AX102">
        <v>64.563291000000007</v>
      </c>
      <c r="AY102">
        <v>62.886076000000003</v>
      </c>
      <c r="AZ102">
        <v>61.810127000000001</v>
      </c>
      <c r="BA102">
        <v>60.898733999999997</v>
      </c>
      <c r="BB102">
        <v>64.987341999999998</v>
      </c>
      <c r="BC102">
        <v>69.145570000000006</v>
      </c>
      <c r="BD102">
        <v>72.746835000000004</v>
      </c>
      <c r="BE102">
        <v>77.246835000000004</v>
      </c>
      <c r="BF102">
        <v>80.683543999999998</v>
      </c>
      <c r="BG102">
        <v>84.297467999999995</v>
      </c>
      <c r="BH102">
        <v>87.639240999999998</v>
      </c>
      <c r="BI102">
        <v>89.607595000000003</v>
      </c>
      <c r="BJ102">
        <v>90.367089000000007</v>
      </c>
      <c r="BK102">
        <v>90.284809999999993</v>
      </c>
      <c r="BL102">
        <v>89.607595000000003</v>
      </c>
      <c r="BM102">
        <v>88.329114000000004</v>
      </c>
      <c r="BN102">
        <v>86.006328999999994</v>
      </c>
      <c r="BO102">
        <v>82.911392000000006</v>
      </c>
      <c r="BP102">
        <v>80.367089000000007</v>
      </c>
      <c r="BQ102">
        <v>77.664557000000002</v>
      </c>
      <c r="BR102">
        <v>75.702532000000005</v>
      </c>
      <c r="BS102">
        <v>1781.3910000000001</v>
      </c>
      <c r="BT102">
        <v>-961.80349999999999</v>
      </c>
      <c r="BU102">
        <v>-860.8537</v>
      </c>
      <c r="BV102">
        <v>-1136.6579999999999</v>
      </c>
      <c r="BW102">
        <v>-1040.9680000000001</v>
      </c>
      <c r="BX102">
        <v>271.03840000000002</v>
      </c>
      <c r="BY102">
        <v>-103.42310000000001</v>
      </c>
      <c r="BZ102">
        <v>370.17899999999997</v>
      </c>
      <c r="CA102">
        <v>639.18010000000004</v>
      </c>
      <c r="CB102">
        <v>162.98159999999999</v>
      </c>
      <c r="CC102">
        <v>325.86779999999999</v>
      </c>
      <c r="CD102">
        <v>-70.547359999999998</v>
      </c>
      <c r="CE102">
        <v>342.30040000000002</v>
      </c>
      <c r="CF102">
        <v>42.181080000000001</v>
      </c>
      <c r="CG102">
        <v>-363.1465</v>
      </c>
      <c r="CH102">
        <v>-452.86989999999997</v>
      </c>
      <c r="CI102">
        <v>88.079070000000002</v>
      </c>
      <c r="CJ102">
        <v>58.690829999999998</v>
      </c>
      <c r="CK102">
        <v>264.33800000000002</v>
      </c>
      <c r="CL102">
        <v>4402.7240000000002</v>
      </c>
      <c r="CM102">
        <v>8799.4380000000001</v>
      </c>
      <c r="CN102">
        <v>4346.8630000000003</v>
      </c>
      <c r="CO102">
        <v>545.70529999999997</v>
      </c>
      <c r="CP102">
        <v>213.23650000000001</v>
      </c>
      <c r="CQ102">
        <v>75742.789999999994</v>
      </c>
      <c r="CR102">
        <v>43916.800000000003</v>
      </c>
      <c r="CS102">
        <v>43678.57</v>
      </c>
      <c r="CT102">
        <v>39743.800000000003</v>
      </c>
      <c r="CU102">
        <v>33527.160000000003</v>
      </c>
      <c r="CV102">
        <v>20326.53</v>
      </c>
      <c r="CW102">
        <v>12248.31</v>
      </c>
      <c r="CX102">
        <v>9905.6589999999997</v>
      </c>
      <c r="CY102">
        <v>23915.79</v>
      </c>
      <c r="CZ102">
        <v>28154.97</v>
      </c>
      <c r="DA102">
        <v>42251.02</v>
      </c>
      <c r="DB102">
        <v>45606.75</v>
      </c>
      <c r="DC102">
        <v>52364.57</v>
      </c>
      <c r="DD102">
        <v>58860.41</v>
      </c>
      <c r="DE102">
        <v>60613.25</v>
      </c>
      <c r="DF102">
        <v>56485.52</v>
      </c>
      <c r="DG102">
        <v>56129.55</v>
      </c>
      <c r="DH102">
        <v>55389.98</v>
      </c>
      <c r="DI102">
        <v>56044.85</v>
      </c>
      <c r="DJ102">
        <v>57825.84</v>
      </c>
      <c r="DK102">
        <v>57405.14</v>
      </c>
      <c r="DL102">
        <v>55005.59</v>
      </c>
      <c r="DM102">
        <v>57531.33</v>
      </c>
      <c r="DN102">
        <v>63032.81</v>
      </c>
      <c r="DO102">
        <v>21</v>
      </c>
      <c r="DP102">
        <v>21</v>
      </c>
    </row>
    <row r="103" spans="1:120" hidden="1" x14ac:dyDescent="0.25">
      <c r="A103" t="str">
        <f t="shared" si="1"/>
        <v>sublap_id-SLAP_PGZP_All CBP_44328</v>
      </c>
      <c r="B103" t="s">
        <v>62</v>
      </c>
      <c r="C103" t="s">
        <v>283</v>
      </c>
      <c r="D103" t="s">
        <v>61</v>
      </c>
      <c r="E103" t="s">
        <v>284</v>
      </c>
      <c r="F103" t="s">
        <v>61</v>
      </c>
      <c r="G103" t="s">
        <v>61</v>
      </c>
      <c r="H103" t="s">
        <v>61</v>
      </c>
      <c r="I103" t="s">
        <v>61</v>
      </c>
      <c r="J103" t="s">
        <v>61</v>
      </c>
      <c r="K103" t="s">
        <v>197</v>
      </c>
      <c r="L103" s="18">
        <v>44328</v>
      </c>
      <c r="M103">
        <v>21</v>
      </c>
      <c r="N103">
        <v>21</v>
      </c>
      <c r="O103" t="s">
        <v>258</v>
      </c>
      <c r="P103">
        <v>85</v>
      </c>
      <c r="Q103">
        <v>80</v>
      </c>
      <c r="R103">
        <v>0</v>
      </c>
      <c r="S103">
        <v>0</v>
      </c>
      <c r="T103">
        <v>0</v>
      </c>
      <c r="U103">
        <v>0</v>
      </c>
      <c r="V103">
        <v>0</v>
      </c>
      <c r="W103">
        <v>5780.3049000000001</v>
      </c>
      <c r="X103">
        <v>8666.9920999999995</v>
      </c>
      <c r="Y103">
        <v>8311.1730000000007</v>
      </c>
      <c r="Z103">
        <v>8267.1057999999994</v>
      </c>
      <c r="AA103">
        <v>8045.2155000000002</v>
      </c>
      <c r="AB103">
        <v>7365.6850999999997</v>
      </c>
      <c r="AC103">
        <v>8330.4207000000006</v>
      </c>
      <c r="AD103">
        <v>7926.4561000000003</v>
      </c>
      <c r="AE103">
        <v>8121.8891999999996</v>
      </c>
      <c r="AF103">
        <v>8783.1887000000006</v>
      </c>
      <c r="AG103">
        <v>9078.9812000000002</v>
      </c>
      <c r="AH103">
        <v>9992.9102999999996</v>
      </c>
      <c r="AI103">
        <v>9807.9696999999996</v>
      </c>
      <c r="AJ103">
        <v>10203.963</v>
      </c>
      <c r="AK103">
        <v>10651.722</v>
      </c>
      <c r="AL103">
        <v>10666.597</v>
      </c>
      <c r="AM103">
        <v>10175.187</v>
      </c>
      <c r="AN103">
        <v>10342.742</v>
      </c>
      <c r="AO103">
        <v>10869.1</v>
      </c>
      <c r="AP103">
        <v>7064.0003999999999</v>
      </c>
      <c r="AQ103">
        <v>2105.8283000000001</v>
      </c>
      <c r="AR103">
        <v>5879.6523999999999</v>
      </c>
      <c r="AS103">
        <v>8793.2091</v>
      </c>
      <c r="AT103">
        <v>8400.5818999999992</v>
      </c>
      <c r="AU103">
        <v>70.974999999999994</v>
      </c>
      <c r="AV103">
        <v>68.262500000000003</v>
      </c>
      <c r="AW103">
        <v>65.987499999999997</v>
      </c>
      <c r="AX103">
        <v>64.412499999999994</v>
      </c>
      <c r="AY103">
        <v>62.75</v>
      </c>
      <c r="AZ103">
        <v>61.6875</v>
      </c>
      <c r="BA103">
        <v>60.793750000000003</v>
      </c>
      <c r="BB103">
        <v>64.837500000000006</v>
      </c>
      <c r="BC103">
        <v>68.95</v>
      </c>
      <c r="BD103">
        <v>72.518749999999997</v>
      </c>
      <c r="BE103">
        <v>77</v>
      </c>
      <c r="BF103">
        <v>80.4375</v>
      </c>
      <c r="BG103">
        <v>84.056250000000006</v>
      </c>
      <c r="BH103">
        <v>87.4</v>
      </c>
      <c r="BI103">
        <v>89.368750000000006</v>
      </c>
      <c r="BJ103">
        <v>90.118750000000006</v>
      </c>
      <c r="BK103">
        <v>90.006249999999994</v>
      </c>
      <c r="BL103">
        <v>89.287499999999994</v>
      </c>
      <c r="BM103">
        <v>87.993750000000006</v>
      </c>
      <c r="BN103">
        <v>85.662499999999994</v>
      </c>
      <c r="BO103">
        <v>82.575000000000003</v>
      </c>
      <c r="BP103">
        <v>80.05</v>
      </c>
      <c r="BQ103">
        <v>77.368750000000006</v>
      </c>
      <c r="BR103">
        <v>75.424999999999997</v>
      </c>
      <c r="BS103">
        <v>1781.009</v>
      </c>
      <c r="BT103">
        <v>-962.54819999999995</v>
      </c>
      <c r="BU103">
        <v>-862.59659999999997</v>
      </c>
      <c r="BV103">
        <v>-1138.181</v>
      </c>
      <c r="BW103">
        <v>-1042.683</v>
      </c>
      <c r="BX103">
        <v>269.99329999999998</v>
      </c>
      <c r="BY103">
        <v>-104.377</v>
      </c>
      <c r="BZ103">
        <v>366.73099999999999</v>
      </c>
      <c r="CA103">
        <v>639.15260000000001</v>
      </c>
      <c r="CB103">
        <v>169.6874</v>
      </c>
      <c r="CC103">
        <v>335.82100000000003</v>
      </c>
      <c r="CD103">
        <v>-68.060699999999997</v>
      </c>
      <c r="CE103">
        <v>346.01589999999999</v>
      </c>
      <c r="CF103">
        <v>40.223239999999997</v>
      </c>
      <c r="CG103">
        <v>-359.88729999999998</v>
      </c>
      <c r="CH103">
        <v>-450.1533</v>
      </c>
      <c r="CI103">
        <v>85.354789999999994</v>
      </c>
      <c r="CJ103">
        <v>60.253619999999998</v>
      </c>
      <c r="CK103">
        <v>263.02629999999999</v>
      </c>
      <c r="CL103">
        <v>4400.4040000000005</v>
      </c>
      <c r="CM103">
        <v>8794.4</v>
      </c>
      <c r="CN103">
        <v>4345.1639999999998</v>
      </c>
      <c r="CO103">
        <v>545.1893</v>
      </c>
      <c r="CP103">
        <v>213.37870000000001</v>
      </c>
      <c r="CQ103">
        <v>75630.3</v>
      </c>
      <c r="CR103">
        <v>43851.839999999997</v>
      </c>
      <c r="CS103">
        <v>43613.88</v>
      </c>
      <c r="CT103">
        <v>39684.959999999999</v>
      </c>
      <c r="CU103">
        <v>33477.46</v>
      </c>
      <c r="CV103">
        <v>20296.419999999998</v>
      </c>
      <c r="CW103">
        <v>12230.36</v>
      </c>
      <c r="CX103">
        <v>9891.1149999999998</v>
      </c>
      <c r="CY103">
        <v>23880.639999999999</v>
      </c>
      <c r="CZ103">
        <v>28114.18</v>
      </c>
      <c r="DA103">
        <v>42190.1</v>
      </c>
      <c r="DB103">
        <v>45540.68</v>
      </c>
      <c r="DC103">
        <v>52287.71</v>
      </c>
      <c r="DD103">
        <v>58773.7</v>
      </c>
      <c r="DE103">
        <v>60524.42</v>
      </c>
      <c r="DF103">
        <v>56402.29</v>
      </c>
      <c r="DG103">
        <v>56046.82</v>
      </c>
      <c r="DH103">
        <v>55308.29</v>
      </c>
      <c r="DI103">
        <v>55961.97</v>
      </c>
      <c r="DJ103">
        <v>57740.31</v>
      </c>
      <c r="DK103">
        <v>57320.25</v>
      </c>
      <c r="DL103">
        <v>54924.12</v>
      </c>
      <c r="DM103">
        <v>57445.919999999998</v>
      </c>
      <c r="DN103">
        <v>62939.18</v>
      </c>
      <c r="DO103">
        <v>21</v>
      </c>
      <c r="DP103">
        <v>21</v>
      </c>
    </row>
    <row r="104" spans="1:120" hidden="1" x14ac:dyDescent="0.25">
      <c r="A104" t="str">
        <f t="shared" si="1"/>
        <v>Size_Grp-20 to 199.99 kW_All CBP_44328</v>
      </c>
      <c r="B104" t="s">
        <v>62</v>
      </c>
      <c r="C104" t="s">
        <v>201</v>
      </c>
      <c r="D104" t="s">
        <v>61</v>
      </c>
      <c r="E104" t="s">
        <v>61</v>
      </c>
      <c r="F104" t="s">
        <v>61</v>
      </c>
      <c r="G104" t="s">
        <v>61</v>
      </c>
      <c r="H104" t="s">
        <v>61</v>
      </c>
      <c r="I104" t="s">
        <v>61</v>
      </c>
      <c r="J104" t="s">
        <v>101</v>
      </c>
      <c r="K104" t="s">
        <v>197</v>
      </c>
      <c r="L104" s="18">
        <v>44328</v>
      </c>
      <c r="M104">
        <v>21</v>
      </c>
      <c r="N104">
        <v>21</v>
      </c>
      <c r="O104" t="s">
        <v>258</v>
      </c>
      <c r="P104">
        <v>41</v>
      </c>
      <c r="Q104">
        <v>36</v>
      </c>
      <c r="R104">
        <v>0</v>
      </c>
      <c r="S104">
        <v>0</v>
      </c>
      <c r="T104">
        <v>0</v>
      </c>
      <c r="U104">
        <v>0</v>
      </c>
      <c r="V104">
        <v>0</v>
      </c>
      <c r="W104">
        <v>613.11171999999999</v>
      </c>
      <c r="X104">
        <v>882.59333000000004</v>
      </c>
      <c r="Y104">
        <v>883.91672000000005</v>
      </c>
      <c r="Z104">
        <v>879.41810999999996</v>
      </c>
      <c r="AA104">
        <v>891.82744000000002</v>
      </c>
      <c r="AB104">
        <v>898.19155999999998</v>
      </c>
      <c r="AC104">
        <v>920.25867000000005</v>
      </c>
      <c r="AD104">
        <v>981.13683000000003</v>
      </c>
      <c r="AE104">
        <v>1145.2143000000001</v>
      </c>
      <c r="AF104">
        <v>1233.8039000000001</v>
      </c>
      <c r="AG104">
        <v>1193.7742000000001</v>
      </c>
      <c r="AH104">
        <v>1226.2713000000001</v>
      </c>
      <c r="AI104">
        <v>1277.0361</v>
      </c>
      <c r="AJ104">
        <v>1322.9014</v>
      </c>
      <c r="AK104">
        <v>1301.4721</v>
      </c>
      <c r="AL104">
        <v>1252.1126999999999</v>
      </c>
      <c r="AM104">
        <v>1221.6132</v>
      </c>
      <c r="AN104">
        <v>1340.8025</v>
      </c>
      <c r="AO104">
        <v>1227.5354</v>
      </c>
      <c r="AP104">
        <v>747.21588999999994</v>
      </c>
      <c r="AQ104">
        <v>413.62849999999997</v>
      </c>
      <c r="AR104">
        <v>429.67088999999999</v>
      </c>
      <c r="AS104">
        <v>681.36761000000001</v>
      </c>
      <c r="AT104">
        <v>706.64639</v>
      </c>
      <c r="AU104">
        <v>70.305555999999996</v>
      </c>
      <c r="AV104">
        <v>67.680555999999996</v>
      </c>
      <c r="AW104">
        <v>65.527777999999998</v>
      </c>
      <c r="AX104">
        <v>64.152777999999998</v>
      </c>
      <c r="AY104">
        <v>62.583333000000003</v>
      </c>
      <c r="AZ104">
        <v>61.680556000000003</v>
      </c>
      <c r="BA104">
        <v>60.833333000000003</v>
      </c>
      <c r="BB104">
        <v>64.458332999999996</v>
      </c>
      <c r="BC104">
        <v>68.041667000000004</v>
      </c>
      <c r="BD104">
        <v>71.291667000000004</v>
      </c>
      <c r="BE104">
        <v>75.5</v>
      </c>
      <c r="BF104">
        <v>78.805555999999996</v>
      </c>
      <c r="BG104">
        <v>82.472222000000002</v>
      </c>
      <c r="BH104">
        <v>85.763889000000006</v>
      </c>
      <c r="BI104">
        <v>87.944444000000004</v>
      </c>
      <c r="BJ104">
        <v>88.861110999999994</v>
      </c>
      <c r="BK104">
        <v>88.736110999999994</v>
      </c>
      <c r="BL104">
        <v>87.847222000000002</v>
      </c>
      <c r="BM104">
        <v>86.583332999999996</v>
      </c>
      <c r="BN104">
        <v>84.277777999999998</v>
      </c>
      <c r="BO104">
        <v>81.347222000000002</v>
      </c>
      <c r="BP104">
        <v>78.930555999999996</v>
      </c>
      <c r="BQ104">
        <v>76.305555999999996</v>
      </c>
      <c r="BR104">
        <v>74.569444000000004</v>
      </c>
      <c r="BS104">
        <v>136.6447</v>
      </c>
      <c r="BT104">
        <v>48.067570000000003</v>
      </c>
      <c r="BU104">
        <v>34.989159999999998</v>
      </c>
      <c r="BV104">
        <v>17.163340000000002</v>
      </c>
      <c r="BW104">
        <v>5.0484989999999996</v>
      </c>
      <c r="BX104">
        <v>14.622590000000001</v>
      </c>
      <c r="BY104">
        <v>16.15363</v>
      </c>
      <c r="BZ104">
        <v>13.461679999999999</v>
      </c>
      <c r="CA104">
        <v>-37.073599999999999</v>
      </c>
      <c r="CB104">
        <v>-26.6311</v>
      </c>
      <c r="CC104">
        <v>21.803380000000001</v>
      </c>
      <c r="CD104">
        <v>33.17559</v>
      </c>
      <c r="CE104">
        <v>59.785769999999999</v>
      </c>
      <c r="CF104">
        <v>82.138130000000004</v>
      </c>
      <c r="CG104">
        <v>112.73009999999999</v>
      </c>
      <c r="CH104">
        <v>154.0393</v>
      </c>
      <c r="CI104">
        <v>161.4948</v>
      </c>
      <c r="CJ104">
        <v>40.395400000000002</v>
      </c>
      <c r="CK104">
        <v>230.8844</v>
      </c>
      <c r="CL104">
        <v>717.40930000000003</v>
      </c>
      <c r="CM104">
        <v>980.45669999999996</v>
      </c>
      <c r="CN104">
        <v>799.82150000000001</v>
      </c>
      <c r="CO104">
        <v>339.14569999999998</v>
      </c>
      <c r="CP104">
        <v>203.79910000000001</v>
      </c>
      <c r="CQ104">
        <v>2434.9630000000002</v>
      </c>
      <c r="CR104">
        <v>652.91930000000002</v>
      </c>
      <c r="CS104">
        <v>534.01689999999996</v>
      </c>
      <c r="CT104">
        <v>429.33010000000002</v>
      </c>
      <c r="CU104">
        <v>295.90350000000001</v>
      </c>
      <c r="CV104">
        <v>275.48180000000002</v>
      </c>
      <c r="CW104">
        <v>212.94489999999999</v>
      </c>
      <c r="CX104">
        <v>144.6215</v>
      </c>
      <c r="CY104">
        <v>595.80640000000005</v>
      </c>
      <c r="CZ104">
        <v>785.26199999999994</v>
      </c>
      <c r="DA104">
        <v>992.18380000000002</v>
      </c>
      <c r="DB104">
        <v>1385.039</v>
      </c>
      <c r="DC104">
        <v>1666.7149999999999</v>
      </c>
      <c r="DD104">
        <v>2111.5439999999999</v>
      </c>
      <c r="DE104">
        <v>2180.23</v>
      </c>
      <c r="DF104">
        <v>2065.17</v>
      </c>
      <c r="DG104">
        <v>2142.5889999999999</v>
      </c>
      <c r="DH104">
        <v>2177.6930000000002</v>
      </c>
      <c r="DI104">
        <v>2700.6610000000001</v>
      </c>
      <c r="DJ104">
        <v>2953.26</v>
      </c>
      <c r="DK104">
        <v>2993.6819999999998</v>
      </c>
      <c r="DL104">
        <v>2963.5540000000001</v>
      </c>
      <c r="DM104">
        <v>2740.884</v>
      </c>
      <c r="DN104">
        <v>2714.8670000000002</v>
      </c>
      <c r="DO104">
        <v>21</v>
      </c>
      <c r="DP104">
        <v>21</v>
      </c>
    </row>
    <row r="105" spans="1:120" hidden="1" x14ac:dyDescent="0.25">
      <c r="A105" t="str">
        <f t="shared" si="1"/>
        <v>Aggregator-CPower_All Elect_44328</v>
      </c>
      <c r="B105" t="s">
        <v>62</v>
      </c>
      <c r="C105" t="s">
        <v>215</v>
      </c>
      <c r="D105" t="s">
        <v>61</v>
      </c>
      <c r="E105" t="s">
        <v>61</v>
      </c>
      <c r="F105" t="s">
        <v>42</v>
      </c>
      <c r="G105" t="s">
        <v>61</v>
      </c>
      <c r="H105" t="s">
        <v>61</v>
      </c>
      <c r="I105" t="s">
        <v>61</v>
      </c>
      <c r="J105" t="s">
        <v>61</v>
      </c>
      <c r="K105" t="s">
        <v>190</v>
      </c>
      <c r="L105" s="18">
        <v>44328</v>
      </c>
      <c r="M105">
        <v>21</v>
      </c>
      <c r="N105">
        <v>21</v>
      </c>
      <c r="O105" t="s">
        <v>258</v>
      </c>
      <c r="P105">
        <v>34</v>
      </c>
      <c r="Q105">
        <v>29</v>
      </c>
      <c r="R105">
        <v>0</v>
      </c>
      <c r="S105">
        <v>0</v>
      </c>
      <c r="T105">
        <v>0</v>
      </c>
      <c r="U105">
        <v>0</v>
      </c>
      <c r="V105">
        <v>0</v>
      </c>
      <c r="W105">
        <v>2444.6140999999998</v>
      </c>
      <c r="X105">
        <v>2449.2123000000001</v>
      </c>
      <c r="Y105">
        <v>2449.0587</v>
      </c>
      <c r="Z105">
        <v>2445.1194</v>
      </c>
      <c r="AA105">
        <v>2457.52</v>
      </c>
      <c r="AB105">
        <v>2470.1961000000001</v>
      </c>
      <c r="AC105">
        <v>2502.0787999999998</v>
      </c>
      <c r="AD105">
        <v>2470.7377999999999</v>
      </c>
      <c r="AE105">
        <v>2366.2487999999998</v>
      </c>
      <c r="AF105">
        <v>2330.1700999999998</v>
      </c>
      <c r="AG105">
        <v>2369.4494</v>
      </c>
      <c r="AH105">
        <v>2370.3591999999999</v>
      </c>
      <c r="AI105">
        <v>2403.8222999999998</v>
      </c>
      <c r="AJ105">
        <v>2433.5394000000001</v>
      </c>
      <c r="AK105">
        <v>2443.0043000000001</v>
      </c>
      <c r="AL105">
        <v>2433.6203</v>
      </c>
      <c r="AM105">
        <v>2493.4123</v>
      </c>
      <c r="AN105">
        <v>2814.7873</v>
      </c>
      <c r="AO105">
        <v>2975.8899000000001</v>
      </c>
      <c r="AP105">
        <v>2142.4290999999998</v>
      </c>
      <c r="AQ105">
        <v>524.64462000000003</v>
      </c>
      <c r="AR105">
        <v>1041.3063</v>
      </c>
      <c r="AS105">
        <v>2231.5654</v>
      </c>
      <c r="AT105">
        <v>2337.201</v>
      </c>
      <c r="AU105">
        <v>64.862069000000005</v>
      </c>
      <c r="AV105">
        <v>63.5</v>
      </c>
      <c r="AW105">
        <v>61.362068999999998</v>
      </c>
      <c r="AX105">
        <v>60.137931000000002</v>
      </c>
      <c r="AY105">
        <v>58.810344999999998</v>
      </c>
      <c r="AZ105">
        <v>57.551724</v>
      </c>
      <c r="BA105">
        <v>57.241379000000002</v>
      </c>
      <c r="BB105">
        <v>59.913792999999998</v>
      </c>
      <c r="BC105">
        <v>63.482759000000001</v>
      </c>
      <c r="BD105">
        <v>66.551723999999993</v>
      </c>
      <c r="BE105">
        <v>70.896552</v>
      </c>
      <c r="BF105">
        <v>74.724137999999996</v>
      </c>
      <c r="BG105">
        <v>78.534482999999994</v>
      </c>
      <c r="BH105">
        <v>82.310344999999998</v>
      </c>
      <c r="BI105">
        <v>83.931033999999997</v>
      </c>
      <c r="BJ105">
        <v>84.189655000000002</v>
      </c>
      <c r="BK105">
        <v>83.172414000000003</v>
      </c>
      <c r="BL105">
        <v>81.293103000000002</v>
      </c>
      <c r="BM105">
        <v>79.189655000000002</v>
      </c>
      <c r="BN105">
        <v>76.672414000000003</v>
      </c>
      <c r="BO105">
        <v>73.620689999999996</v>
      </c>
      <c r="BP105">
        <v>71.551723999999993</v>
      </c>
      <c r="BQ105">
        <v>69.758621000000005</v>
      </c>
      <c r="BR105">
        <v>67.810344999999998</v>
      </c>
      <c r="BS105">
        <v>-66.580179999999999</v>
      </c>
      <c r="BT105">
        <v>31.813479999999998</v>
      </c>
      <c r="BU105">
        <v>16.637560000000001</v>
      </c>
      <c r="BV105">
        <v>39.359279999999998</v>
      </c>
      <c r="BW105">
        <v>34.230829999999997</v>
      </c>
      <c r="BX105">
        <v>36.910069999999997</v>
      </c>
      <c r="BY105">
        <v>37.917209999999997</v>
      </c>
      <c r="BZ105">
        <v>-8.1350130000000007</v>
      </c>
      <c r="CA105">
        <v>-66.118489999999994</v>
      </c>
      <c r="CB105">
        <v>-27.877199999999998</v>
      </c>
      <c r="CC105">
        <v>-18.510069999999999</v>
      </c>
      <c r="CD105">
        <v>-13.930899999999999</v>
      </c>
      <c r="CE105">
        <v>-9.4015400000000007</v>
      </c>
      <c r="CF105">
        <v>34.881360000000001</v>
      </c>
      <c r="CG105">
        <v>53.055549999999997</v>
      </c>
      <c r="CH105">
        <v>53.932400000000001</v>
      </c>
      <c r="CI105">
        <v>-11.79932</v>
      </c>
      <c r="CJ105">
        <v>-186.1865</v>
      </c>
      <c r="CK105">
        <v>-112.26479999999999</v>
      </c>
      <c r="CL105">
        <v>850.35310000000004</v>
      </c>
      <c r="CM105">
        <v>2321.7179999999998</v>
      </c>
      <c r="CN105">
        <v>1607.539</v>
      </c>
      <c r="CO105">
        <v>307.36189999999999</v>
      </c>
      <c r="CP105">
        <v>163.99340000000001</v>
      </c>
      <c r="CQ105">
        <v>2192.8429999999998</v>
      </c>
      <c r="CR105">
        <v>419.7149</v>
      </c>
      <c r="CS105">
        <v>458.452</v>
      </c>
      <c r="CT105">
        <v>448.6737</v>
      </c>
      <c r="CU105">
        <v>380.0086</v>
      </c>
      <c r="CV105">
        <v>375.85550000000001</v>
      </c>
      <c r="CW105">
        <v>310.5591</v>
      </c>
      <c r="CX105">
        <v>235.84809999999999</v>
      </c>
      <c r="CY105">
        <v>580.57870000000003</v>
      </c>
      <c r="CZ105">
        <v>633.33479999999997</v>
      </c>
      <c r="DA105">
        <v>779.27530000000002</v>
      </c>
      <c r="DB105">
        <v>890.99099999999999</v>
      </c>
      <c r="DC105">
        <v>1004.5069999999999</v>
      </c>
      <c r="DD105">
        <v>1317.414</v>
      </c>
      <c r="DE105">
        <v>1492.0930000000001</v>
      </c>
      <c r="DF105">
        <v>1514.501</v>
      </c>
      <c r="DG105">
        <v>1577.144</v>
      </c>
      <c r="DH105">
        <v>1727.326</v>
      </c>
      <c r="DI105">
        <v>1888.076</v>
      </c>
      <c r="DJ105">
        <v>1921.81</v>
      </c>
      <c r="DK105">
        <v>1974.423</v>
      </c>
      <c r="DL105">
        <v>2049.2759999999998</v>
      </c>
      <c r="DM105">
        <v>2161.0300000000002</v>
      </c>
      <c r="DN105">
        <v>2055.511</v>
      </c>
      <c r="DO105">
        <v>21</v>
      </c>
      <c r="DP105">
        <v>21</v>
      </c>
    </row>
    <row r="106" spans="1:120" hidden="1" x14ac:dyDescent="0.25">
      <c r="A106" t="str">
        <f t="shared" si="1"/>
        <v>Industry_Type-4. Retail stores_All Elect_44328</v>
      </c>
      <c r="B106" t="s">
        <v>62</v>
      </c>
      <c r="C106" t="s">
        <v>204</v>
      </c>
      <c r="D106" t="s">
        <v>61</v>
      </c>
      <c r="E106" t="s">
        <v>61</v>
      </c>
      <c r="F106" t="s">
        <v>61</v>
      </c>
      <c r="G106" t="s">
        <v>33</v>
      </c>
      <c r="H106" t="s">
        <v>61</v>
      </c>
      <c r="I106" t="s">
        <v>61</v>
      </c>
      <c r="J106" t="s">
        <v>61</v>
      </c>
      <c r="K106" t="s">
        <v>190</v>
      </c>
      <c r="L106" s="18">
        <v>44328</v>
      </c>
      <c r="M106">
        <v>21</v>
      </c>
      <c r="N106">
        <v>21</v>
      </c>
      <c r="O106" t="s">
        <v>258</v>
      </c>
      <c r="P106">
        <v>25</v>
      </c>
      <c r="Q106">
        <v>20</v>
      </c>
      <c r="R106">
        <v>0</v>
      </c>
      <c r="S106">
        <v>0</v>
      </c>
      <c r="T106">
        <v>0</v>
      </c>
      <c r="U106">
        <v>0</v>
      </c>
      <c r="V106">
        <v>0</v>
      </c>
      <c r="W106">
        <v>287.19</v>
      </c>
      <c r="X106">
        <v>291.6925</v>
      </c>
      <c r="Y106">
        <v>289.77875</v>
      </c>
      <c r="Z106">
        <v>287.92874999999998</v>
      </c>
      <c r="AA106">
        <v>302.35000000000002</v>
      </c>
      <c r="AB106">
        <v>313.565</v>
      </c>
      <c r="AC106">
        <v>365.45749999999998</v>
      </c>
      <c r="AD106">
        <v>438.4425</v>
      </c>
      <c r="AE106">
        <v>523.73874999999998</v>
      </c>
      <c r="AF106">
        <v>550.97249999999997</v>
      </c>
      <c r="AG106">
        <v>592.35125000000005</v>
      </c>
      <c r="AH106">
        <v>592.62125000000003</v>
      </c>
      <c r="AI106">
        <v>630.39874999999995</v>
      </c>
      <c r="AJ106">
        <v>663.08249999999998</v>
      </c>
      <c r="AK106">
        <v>673.47375</v>
      </c>
      <c r="AL106">
        <v>662.86874999999998</v>
      </c>
      <c r="AM106">
        <v>687.71749999999997</v>
      </c>
      <c r="AN106">
        <v>721.06</v>
      </c>
      <c r="AO106">
        <v>778.02374999999995</v>
      </c>
      <c r="AP106">
        <v>797.20749999999998</v>
      </c>
      <c r="AQ106">
        <v>558.26374999999996</v>
      </c>
      <c r="AR106">
        <v>432.31625000000003</v>
      </c>
      <c r="AS106">
        <v>327.04250000000002</v>
      </c>
      <c r="AT106">
        <v>283.36874999999998</v>
      </c>
      <c r="AU106">
        <v>58.95</v>
      </c>
      <c r="AV106">
        <v>57.875</v>
      </c>
      <c r="AW106">
        <v>56.35</v>
      </c>
      <c r="AX106">
        <v>55.924999999999997</v>
      </c>
      <c r="AY106">
        <v>54.9</v>
      </c>
      <c r="AZ106">
        <v>54.424999999999997</v>
      </c>
      <c r="BA106">
        <v>54.424999999999997</v>
      </c>
      <c r="BB106">
        <v>57.174999999999997</v>
      </c>
      <c r="BC106">
        <v>59.875</v>
      </c>
      <c r="BD106">
        <v>62.3</v>
      </c>
      <c r="BE106">
        <v>66.349999999999994</v>
      </c>
      <c r="BF106">
        <v>70.099999999999994</v>
      </c>
      <c r="BG106">
        <v>73.825000000000003</v>
      </c>
      <c r="BH106">
        <v>77.275000000000006</v>
      </c>
      <c r="BI106">
        <v>78.724999999999994</v>
      </c>
      <c r="BJ106">
        <v>78.424999999999997</v>
      </c>
      <c r="BK106">
        <v>76.5</v>
      </c>
      <c r="BL106">
        <v>73.775000000000006</v>
      </c>
      <c r="BM106">
        <v>71.625</v>
      </c>
      <c r="BN106">
        <v>68.650000000000006</v>
      </c>
      <c r="BO106">
        <v>65.575000000000003</v>
      </c>
      <c r="BP106">
        <v>63.924999999999997</v>
      </c>
      <c r="BQ106">
        <v>62.225000000000001</v>
      </c>
      <c r="BR106">
        <v>60.975000000000001</v>
      </c>
      <c r="BS106">
        <v>-1.3109960000000001</v>
      </c>
      <c r="BT106">
        <v>-7.4542960000000003</v>
      </c>
      <c r="BU106">
        <v>-6.8489699999999996</v>
      </c>
      <c r="BV106">
        <v>-5.6241880000000002</v>
      </c>
      <c r="BW106">
        <v>-1.493606</v>
      </c>
      <c r="BX106">
        <v>1.305666</v>
      </c>
      <c r="BY106">
        <v>1.995916</v>
      </c>
      <c r="BZ106">
        <v>-12.555020000000001</v>
      </c>
      <c r="CA106">
        <v>-8.094697</v>
      </c>
      <c r="CB106">
        <v>23.80331</v>
      </c>
      <c r="CC106">
        <v>18.44061</v>
      </c>
      <c r="CD106">
        <v>12.566879999999999</v>
      </c>
      <c r="CE106">
        <v>-2.901764</v>
      </c>
      <c r="CF106">
        <v>-11.106540000000001</v>
      </c>
      <c r="CG106">
        <v>-10.030530000000001</v>
      </c>
      <c r="CH106">
        <v>10.910410000000001</v>
      </c>
      <c r="CI106">
        <v>-5.2927160000000004</v>
      </c>
      <c r="CJ106">
        <v>6.7507820000000001</v>
      </c>
      <c r="CK106">
        <v>-6.181203</v>
      </c>
      <c r="CL106">
        <v>-24.602699999999999</v>
      </c>
      <c r="CM106">
        <v>72.569820000000007</v>
      </c>
      <c r="CN106">
        <v>0.78857049999999995</v>
      </c>
      <c r="CO106">
        <v>-1.7582310000000001</v>
      </c>
      <c r="CP106">
        <v>2.0885570000000002</v>
      </c>
      <c r="CQ106">
        <v>3.7090830000000001</v>
      </c>
      <c r="CR106">
        <v>2.3876050000000002</v>
      </c>
      <c r="CS106">
        <v>1.9985619999999999</v>
      </c>
      <c r="CT106">
        <v>2.24349</v>
      </c>
      <c r="CU106">
        <v>3.664984</v>
      </c>
      <c r="CV106">
        <v>3.733571</v>
      </c>
      <c r="CW106">
        <v>11.36797</v>
      </c>
      <c r="CX106">
        <v>6.741873</v>
      </c>
      <c r="CY106">
        <v>11.659940000000001</v>
      </c>
      <c r="CZ106">
        <v>21.510840000000002</v>
      </c>
      <c r="DA106">
        <v>55.892949999999999</v>
      </c>
      <c r="DB106">
        <v>58.17501</v>
      </c>
      <c r="DC106">
        <v>51.985109999999999</v>
      </c>
      <c r="DD106">
        <v>49.682929999999999</v>
      </c>
      <c r="DE106">
        <v>52.003430000000002</v>
      </c>
      <c r="DF106">
        <v>71.410550000000001</v>
      </c>
      <c r="DG106">
        <v>97.885840000000002</v>
      </c>
      <c r="DH106">
        <v>70.38767</v>
      </c>
      <c r="DI106">
        <v>43.055680000000002</v>
      </c>
      <c r="DJ106">
        <v>60.135899999999999</v>
      </c>
      <c r="DK106">
        <v>55.486840000000001</v>
      </c>
      <c r="DL106">
        <v>9.7904920000000004</v>
      </c>
      <c r="DM106">
        <v>4.8792439999999999</v>
      </c>
      <c r="DN106">
        <v>3.0525310000000001</v>
      </c>
      <c r="DO106">
        <v>21</v>
      </c>
      <c r="DP106">
        <v>21</v>
      </c>
    </row>
    <row r="107" spans="1:120" hidden="1" x14ac:dyDescent="0.25">
      <c r="A107" t="str">
        <f t="shared" si="1"/>
        <v>OtherDR-No_All Elect_44328</v>
      </c>
      <c r="B107" t="s">
        <v>62</v>
      </c>
      <c r="C107" t="s">
        <v>323</v>
      </c>
      <c r="D107" t="s">
        <v>61</v>
      </c>
      <c r="E107" t="s">
        <v>61</v>
      </c>
      <c r="F107" t="s">
        <v>61</v>
      </c>
      <c r="G107" t="s">
        <v>61</v>
      </c>
      <c r="H107" t="s">
        <v>61</v>
      </c>
      <c r="I107" t="s">
        <v>97</v>
      </c>
      <c r="J107" t="s">
        <v>61</v>
      </c>
      <c r="K107" t="s">
        <v>190</v>
      </c>
      <c r="L107" s="18">
        <v>44328</v>
      </c>
      <c r="M107">
        <v>21</v>
      </c>
      <c r="N107">
        <v>21</v>
      </c>
      <c r="O107" t="s">
        <v>258</v>
      </c>
      <c r="P107">
        <v>85</v>
      </c>
      <c r="Q107">
        <v>80</v>
      </c>
      <c r="R107">
        <v>0</v>
      </c>
      <c r="S107">
        <v>0</v>
      </c>
      <c r="T107">
        <v>0</v>
      </c>
      <c r="U107">
        <v>0</v>
      </c>
      <c r="V107">
        <v>0</v>
      </c>
      <c r="W107">
        <v>5780.3049000000001</v>
      </c>
      <c r="X107">
        <v>8666.9920999999995</v>
      </c>
      <c r="Y107">
        <v>8311.1730000000007</v>
      </c>
      <c r="Z107">
        <v>8267.1057999999994</v>
      </c>
      <c r="AA107">
        <v>8045.2155000000002</v>
      </c>
      <c r="AB107">
        <v>7365.6850999999997</v>
      </c>
      <c r="AC107">
        <v>8330.4207000000006</v>
      </c>
      <c r="AD107">
        <v>7926.4561000000003</v>
      </c>
      <c r="AE107">
        <v>8121.8891999999996</v>
      </c>
      <c r="AF107">
        <v>8783.1887000000006</v>
      </c>
      <c r="AG107">
        <v>9078.9812000000002</v>
      </c>
      <c r="AH107">
        <v>9992.9102999999996</v>
      </c>
      <c r="AI107">
        <v>9807.9696999999996</v>
      </c>
      <c r="AJ107">
        <v>10203.963</v>
      </c>
      <c r="AK107">
        <v>10651.722</v>
      </c>
      <c r="AL107">
        <v>10666.597</v>
      </c>
      <c r="AM107">
        <v>10175.187</v>
      </c>
      <c r="AN107">
        <v>10342.742</v>
      </c>
      <c r="AO107">
        <v>10869.1</v>
      </c>
      <c r="AP107">
        <v>7064.0003999999999</v>
      </c>
      <c r="AQ107">
        <v>2105.8283000000001</v>
      </c>
      <c r="AR107">
        <v>5879.6523999999999</v>
      </c>
      <c r="AS107">
        <v>8793.2091</v>
      </c>
      <c r="AT107">
        <v>8400.5818999999992</v>
      </c>
      <c r="AU107">
        <v>70.974999999999994</v>
      </c>
      <c r="AV107">
        <v>68.262500000000003</v>
      </c>
      <c r="AW107">
        <v>65.987499999999997</v>
      </c>
      <c r="AX107">
        <v>64.412499999999994</v>
      </c>
      <c r="AY107">
        <v>62.75</v>
      </c>
      <c r="AZ107">
        <v>61.6875</v>
      </c>
      <c r="BA107">
        <v>60.793750000000003</v>
      </c>
      <c r="BB107">
        <v>64.837500000000006</v>
      </c>
      <c r="BC107">
        <v>68.95</v>
      </c>
      <c r="BD107">
        <v>72.518749999999997</v>
      </c>
      <c r="BE107">
        <v>77</v>
      </c>
      <c r="BF107">
        <v>80.4375</v>
      </c>
      <c r="BG107">
        <v>84.056250000000006</v>
      </c>
      <c r="BH107">
        <v>87.4</v>
      </c>
      <c r="BI107">
        <v>89.368750000000006</v>
      </c>
      <c r="BJ107">
        <v>90.118750000000006</v>
      </c>
      <c r="BK107">
        <v>90.006249999999994</v>
      </c>
      <c r="BL107">
        <v>89.287499999999994</v>
      </c>
      <c r="BM107">
        <v>87.993750000000006</v>
      </c>
      <c r="BN107">
        <v>85.662499999999994</v>
      </c>
      <c r="BO107">
        <v>82.575000000000003</v>
      </c>
      <c r="BP107">
        <v>80.05</v>
      </c>
      <c r="BQ107">
        <v>77.368750000000006</v>
      </c>
      <c r="BR107">
        <v>75.424999999999997</v>
      </c>
      <c r="BS107">
        <v>1781.009</v>
      </c>
      <c r="BT107">
        <v>-962.54819999999995</v>
      </c>
      <c r="BU107">
        <v>-862.59659999999997</v>
      </c>
      <c r="BV107">
        <v>-1138.181</v>
      </c>
      <c r="BW107">
        <v>-1042.683</v>
      </c>
      <c r="BX107">
        <v>269.99329999999998</v>
      </c>
      <c r="BY107">
        <v>-104.377</v>
      </c>
      <c r="BZ107">
        <v>366.73099999999999</v>
      </c>
      <c r="CA107">
        <v>639.15260000000001</v>
      </c>
      <c r="CB107">
        <v>169.6874</v>
      </c>
      <c r="CC107">
        <v>335.82100000000003</v>
      </c>
      <c r="CD107">
        <v>-68.060699999999997</v>
      </c>
      <c r="CE107">
        <v>346.01589999999999</v>
      </c>
      <c r="CF107">
        <v>40.223239999999997</v>
      </c>
      <c r="CG107">
        <v>-359.88729999999998</v>
      </c>
      <c r="CH107">
        <v>-450.1533</v>
      </c>
      <c r="CI107">
        <v>85.354789999999994</v>
      </c>
      <c r="CJ107">
        <v>60.253619999999998</v>
      </c>
      <c r="CK107">
        <v>263.02629999999999</v>
      </c>
      <c r="CL107">
        <v>4400.4040000000005</v>
      </c>
      <c r="CM107">
        <v>8794.4</v>
      </c>
      <c r="CN107">
        <v>4345.1639999999998</v>
      </c>
      <c r="CO107">
        <v>545.1893</v>
      </c>
      <c r="CP107">
        <v>213.37870000000001</v>
      </c>
      <c r="CQ107">
        <v>75630.3</v>
      </c>
      <c r="CR107">
        <v>43851.839999999997</v>
      </c>
      <c r="CS107">
        <v>43613.88</v>
      </c>
      <c r="CT107">
        <v>39684.959999999999</v>
      </c>
      <c r="CU107">
        <v>33477.46</v>
      </c>
      <c r="CV107">
        <v>20296.419999999998</v>
      </c>
      <c r="CW107">
        <v>12230.36</v>
      </c>
      <c r="CX107">
        <v>9891.1149999999998</v>
      </c>
      <c r="CY107">
        <v>23880.639999999999</v>
      </c>
      <c r="CZ107">
        <v>28114.18</v>
      </c>
      <c r="DA107">
        <v>42190.1</v>
      </c>
      <c r="DB107">
        <v>45540.68</v>
      </c>
      <c r="DC107">
        <v>52287.71</v>
      </c>
      <c r="DD107">
        <v>58773.7</v>
      </c>
      <c r="DE107">
        <v>60524.42</v>
      </c>
      <c r="DF107">
        <v>56402.29</v>
      </c>
      <c r="DG107">
        <v>56046.82</v>
      </c>
      <c r="DH107">
        <v>55308.29</v>
      </c>
      <c r="DI107">
        <v>55961.97</v>
      </c>
      <c r="DJ107">
        <v>57740.31</v>
      </c>
      <c r="DK107">
        <v>57320.25</v>
      </c>
      <c r="DL107">
        <v>54924.12</v>
      </c>
      <c r="DM107">
        <v>57445.919999999998</v>
      </c>
      <c r="DN107">
        <v>62939.18</v>
      </c>
      <c r="DO107">
        <v>21</v>
      </c>
      <c r="DP107">
        <v>21</v>
      </c>
    </row>
    <row r="108" spans="1:120" hidden="1" x14ac:dyDescent="0.25">
      <c r="A108" t="str">
        <f t="shared" si="1"/>
        <v>Size_Grp-Below 20 kW_All Elect_44328</v>
      </c>
      <c r="B108" t="s">
        <v>62</v>
      </c>
      <c r="C108" t="s">
        <v>259</v>
      </c>
      <c r="D108" t="s">
        <v>61</v>
      </c>
      <c r="E108" t="s">
        <v>61</v>
      </c>
      <c r="F108" t="s">
        <v>61</v>
      </c>
      <c r="G108" t="s">
        <v>61</v>
      </c>
      <c r="H108" t="s">
        <v>61</v>
      </c>
      <c r="I108" t="s">
        <v>61</v>
      </c>
      <c r="J108" t="s">
        <v>260</v>
      </c>
      <c r="K108" t="s">
        <v>190</v>
      </c>
      <c r="L108" s="18">
        <v>44328</v>
      </c>
      <c r="M108">
        <v>21</v>
      </c>
      <c r="N108">
        <v>21</v>
      </c>
      <c r="O108" t="s">
        <v>258</v>
      </c>
      <c r="P108">
        <v>5</v>
      </c>
      <c r="Q108">
        <v>5</v>
      </c>
      <c r="R108">
        <v>0</v>
      </c>
      <c r="S108">
        <v>0</v>
      </c>
      <c r="T108">
        <v>1</v>
      </c>
      <c r="U108">
        <v>0</v>
      </c>
      <c r="V108">
        <v>1</v>
      </c>
      <c r="AU108">
        <v>62.2</v>
      </c>
      <c r="AV108">
        <v>60.4</v>
      </c>
      <c r="AW108">
        <v>58.4</v>
      </c>
      <c r="AX108">
        <v>57.1</v>
      </c>
      <c r="AY108">
        <v>55.6</v>
      </c>
      <c r="AZ108">
        <v>54.6</v>
      </c>
      <c r="BA108">
        <v>54.3</v>
      </c>
      <c r="BB108">
        <v>59.6</v>
      </c>
      <c r="BC108">
        <v>64.900000000000006</v>
      </c>
      <c r="BD108">
        <v>68.900000000000006</v>
      </c>
      <c r="BE108">
        <v>74.3</v>
      </c>
      <c r="BF108">
        <v>78.599999999999994</v>
      </c>
      <c r="BG108">
        <v>82</v>
      </c>
      <c r="BH108">
        <v>85.5</v>
      </c>
      <c r="BI108">
        <v>85.9</v>
      </c>
      <c r="BJ108">
        <v>84.7</v>
      </c>
      <c r="BK108">
        <v>82.8</v>
      </c>
      <c r="BL108">
        <v>81</v>
      </c>
      <c r="BM108">
        <v>78.900000000000006</v>
      </c>
      <c r="BN108">
        <v>75.7</v>
      </c>
      <c r="BO108">
        <v>71.8</v>
      </c>
      <c r="BP108">
        <v>69.599999999999994</v>
      </c>
      <c r="BQ108">
        <v>67.400000000000006</v>
      </c>
      <c r="BR108">
        <v>65.3</v>
      </c>
      <c r="DO108">
        <v>21</v>
      </c>
      <c r="DP108">
        <v>21</v>
      </c>
    </row>
    <row r="109" spans="1:120" hidden="1" x14ac:dyDescent="0.25">
      <c r="A109" t="str">
        <f t="shared" si="1"/>
        <v>Industry_Type-1. Agriculture, Mining &amp; Construction_All Elect_44328</v>
      </c>
      <c r="B109" t="s">
        <v>62</v>
      </c>
      <c r="C109" t="s">
        <v>211</v>
      </c>
      <c r="D109" t="s">
        <v>61</v>
      </c>
      <c r="E109" t="s">
        <v>61</v>
      </c>
      <c r="F109" t="s">
        <v>61</v>
      </c>
      <c r="G109" t="s">
        <v>30</v>
      </c>
      <c r="H109" t="s">
        <v>61</v>
      </c>
      <c r="I109" t="s">
        <v>61</v>
      </c>
      <c r="J109" t="s">
        <v>61</v>
      </c>
      <c r="K109" t="s">
        <v>190</v>
      </c>
      <c r="L109" s="18">
        <v>44328</v>
      </c>
      <c r="M109">
        <v>21</v>
      </c>
      <c r="N109">
        <v>21</v>
      </c>
      <c r="O109" t="s">
        <v>258</v>
      </c>
      <c r="P109">
        <v>52</v>
      </c>
      <c r="Q109">
        <v>52</v>
      </c>
      <c r="R109">
        <v>0</v>
      </c>
      <c r="S109">
        <v>0</v>
      </c>
      <c r="T109">
        <v>0</v>
      </c>
      <c r="U109">
        <v>0</v>
      </c>
      <c r="V109">
        <v>0</v>
      </c>
      <c r="W109">
        <v>3043.84</v>
      </c>
      <c r="X109">
        <v>4244.32</v>
      </c>
      <c r="Y109">
        <v>3906.8</v>
      </c>
      <c r="Z109">
        <v>3697.28</v>
      </c>
      <c r="AA109">
        <v>3688.72</v>
      </c>
      <c r="AB109">
        <v>3709.44</v>
      </c>
      <c r="AC109">
        <v>3724.56</v>
      </c>
      <c r="AD109">
        <v>3802.68</v>
      </c>
      <c r="AE109">
        <v>4020.68</v>
      </c>
      <c r="AF109">
        <v>4390.4399999999996</v>
      </c>
      <c r="AG109">
        <v>4808.76</v>
      </c>
      <c r="AH109">
        <v>5319.7</v>
      </c>
      <c r="AI109">
        <v>4991.0788000000002</v>
      </c>
      <c r="AJ109">
        <v>5393.4188000000004</v>
      </c>
      <c r="AK109">
        <v>5898.2259999999997</v>
      </c>
      <c r="AL109">
        <v>5890.36</v>
      </c>
      <c r="AM109">
        <v>5481.34</v>
      </c>
      <c r="AN109">
        <v>5661.24</v>
      </c>
      <c r="AO109">
        <v>5523.04</v>
      </c>
      <c r="AP109">
        <v>1918.76</v>
      </c>
      <c r="AQ109">
        <v>171.56</v>
      </c>
      <c r="AR109">
        <v>2113.7800000000002</v>
      </c>
      <c r="AS109">
        <v>4782.88</v>
      </c>
      <c r="AT109">
        <v>5072.34</v>
      </c>
      <c r="AU109">
        <v>77.519231000000005</v>
      </c>
      <c r="AV109">
        <v>73.942307999999997</v>
      </c>
      <c r="AW109">
        <v>71.298077000000006</v>
      </c>
      <c r="AX109">
        <v>69.173077000000006</v>
      </c>
      <c r="AY109">
        <v>67.201922999999994</v>
      </c>
      <c r="AZ109">
        <v>65.875</v>
      </c>
      <c r="BA109">
        <v>64.5</v>
      </c>
      <c r="BB109">
        <v>68.980768999999995</v>
      </c>
      <c r="BC109">
        <v>73.576922999999994</v>
      </c>
      <c r="BD109">
        <v>77.605768999999995</v>
      </c>
      <c r="BE109">
        <v>82.163461999999996</v>
      </c>
      <c r="BF109">
        <v>85.346153999999999</v>
      </c>
      <c r="BG109">
        <v>88.942307999999997</v>
      </c>
      <c r="BH109">
        <v>92.211538000000004</v>
      </c>
      <c r="BI109">
        <v>94.615385000000003</v>
      </c>
      <c r="BJ109">
        <v>96.086538000000004</v>
      </c>
      <c r="BK109">
        <v>97.019231000000005</v>
      </c>
      <c r="BL109">
        <v>97.346153999999999</v>
      </c>
      <c r="BM109">
        <v>96.548077000000006</v>
      </c>
      <c r="BN109">
        <v>94.615385000000003</v>
      </c>
      <c r="BO109">
        <v>91.625</v>
      </c>
      <c r="BP109">
        <v>88.663461999999996</v>
      </c>
      <c r="BQ109">
        <v>85.471153999999999</v>
      </c>
      <c r="BR109">
        <v>83.240385000000003</v>
      </c>
      <c r="BS109">
        <v>1030.1420000000001</v>
      </c>
      <c r="BT109">
        <v>-283.11959999999999</v>
      </c>
      <c r="BU109">
        <v>-100.684</v>
      </c>
      <c r="BV109">
        <v>34.303959999999996</v>
      </c>
      <c r="BW109">
        <v>-65.932460000000006</v>
      </c>
      <c r="BX109">
        <v>-55.806130000000003</v>
      </c>
      <c r="BY109">
        <v>-61.990810000000003</v>
      </c>
      <c r="BZ109">
        <v>47.731119999999997</v>
      </c>
      <c r="CA109">
        <v>71.213139999999996</v>
      </c>
      <c r="CB109">
        <v>-13.668670000000001</v>
      </c>
      <c r="CC109">
        <v>-65.785820000000001</v>
      </c>
      <c r="CD109">
        <v>-204.29640000000001</v>
      </c>
      <c r="CE109">
        <v>413.66390000000001</v>
      </c>
      <c r="CF109">
        <v>199.922</v>
      </c>
      <c r="CG109">
        <v>-164.0402</v>
      </c>
      <c r="CH109">
        <v>26.008780000000002</v>
      </c>
      <c r="CI109">
        <v>444.90339999999998</v>
      </c>
      <c r="CJ109">
        <v>341.98219999999998</v>
      </c>
      <c r="CK109">
        <v>789.39070000000004</v>
      </c>
      <c r="CL109">
        <v>4496.3429999999998</v>
      </c>
      <c r="CM109">
        <v>5939.8639999999996</v>
      </c>
      <c r="CN109">
        <v>3626.855</v>
      </c>
      <c r="CO109">
        <v>402.94880000000001</v>
      </c>
      <c r="CP109">
        <v>-315.31049999999999</v>
      </c>
      <c r="CQ109">
        <v>28046.75</v>
      </c>
      <c r="CR109">
        <v>9778.5120000000006</v>
      </c>
      <c r="CS109">
        <v>7855.1570000000002</v>
      </c>
      <c r="CT109">
        <v>5418.5730000000003</v>
      </c>
      <c r="CU109">
        <v>3194.3539999999998</v>
      </c>
      <c r="CV109">
        <v>2586.652</v>
      </c>
      <c r="CW109">
        <v>2485.7339999999999</v>
      </c>
      <c r="CX109">
        <v>1677.6320000000001</v>
      </c>
      <c r="CY109">
        <v>5738.0140000000001</v>
      </c>
      <c r="CZ109">
        <v>9412.0419999999995</v>
      </c>
      <c r="DA109">
        <v>16691.38</v>
      </c>
      <c r="DB109">
        <v>20974.9</v>
      </c>
      <c r="DC109">
        <v>24060.77</v>
      </c>
      <c r="DD109">
        <v>27820.65</v>
      </c>
      <c r="DE109">
        <v>29482.17</v>
      </c>
      <c r="DF109">
        <v>29812.7</v>
      </c>
      <c r="DG109">
        <v>30002.5</v>
      </c>
      <c r="DH109">
        <v>29162.48</v>
      </c>
      <c r="DI109">
        <v>29489.06</v>
      </c>
      <c r="DJ109">
        <v>30007.46</v>
      </c>
      <c r="DK109">
        <v>31522.080000000002</v>
      </c>
      <c r="DL109">
        <v>31911.15</v>
      </c>
      <c r="DM109">
        <v>33861.620000000003</v>
      </c>
      <c r="DN109">
        <v>35330.589999999997</v>
      </c>
      <c r="DO109">
        <v>21</v>
      </c>
      <c r="DP109">
        <v>21</v>
      </c>
    </row>
    <row r="110" spans="1:120" hidden="1" x14ac:dyDescent="0.25">
      <c r="A110" t="str">
        <f t="shared" si="1"/>
        <v>Aggregator-Enel X_All Elect_44328</v>
      </c>
      <c r="B110" t="s">
        <v>62</v>
      </c>
      <c r="C110" t="s">
        <v>265</v>
      </c>
      <c r="D110" t="s">
        <v>61</v>
      </c>
      <c r="E110" t="s">
        <v>61</v>
      </c>
      <c r="F110" t="s">
        <v>266</v>
      </c>
      <c r="G110" t="s">
        <v>61</v>
      </c>
      <c r="H110" t="s">
        <v>61</v>
      </c>
      <c r="I110" t="s">
        <v>61</v>
      </c>
      <c r="J110" t="s">
        <v>61</v>
      </c>
      <c r="K110" t="s">
        <v>190</v>
      </c>
      <c r="L110" s="18">
        <v>44328</v>
      </c>
      <c r="M110">
        <v>21</v>
      </c>
      <c r="N110">
        <v>21</v>
      </c>
      <c r="O110" t="s">
        <v>258</v>
      </c>
      <c r="P110">
        <v>51</v>
      </c>
      <c r="Q110">
        <v>51</v>
      </c>
      <c r="R110">
        <v>0</v>
      </c>
      <c r="S110">
        <v>0</v>
      </c>
      <c r="T110">
        <v>0</v>
      </c>
      <c r="U110">
        <v>0</v>
      </c>
      <c r="V110">
        <v>0</v>
      </c>
      <c r="W110">
        <v>3355.1750000000002</v>
      </c>
      <c r="X110">
        <v>6068.1350000000002</v>
      </c>
      <c r="Y110">
        <v>5733.3774999999996</v>
      </c>
      <c r="Z110">
        <v>5695.2624999999998</v>
      </c>
      <c r="AA110">
        <v>5475.8474999999999</v>
      </c>
      <c r="AB110">
        <v>4825.4775</v>
      </c>
      <c r="AC110">
        <v>5706.27</v>
      </c>
      <c r="AD110">
        <v>5352.8</v>
      </c>
      <c r="AE110">
        <v>5625.86</v>
      </c>
      <c r="AF110">
        <v>6279.0325000000003</v>
      </c>
      <c r="AG110">
        <v>6523.9224999999997</v>
      </c>
      <c r="AH110">
        <v>7383.3149999999996</v>
      </c>
      <c r="AI110">
        <v>7180.7112999999999</v>
      </c>
      <c r="AJ110">
        <v>7528.0637999999999</v>
      </c>
      <c r="AK110">
        <v>7941.4110000000001</v>
      </c>
      <c r="AL110">
        <v>7963.415</v>
      </c>
      <c r="AM110">
        <v>7449.9125000000004</v>
      </c>
      <c r="AN110">
        <v>7333.4975000000004</v>
      </c>
      <c r="AO110">
        <v>7691.4825000000001</v>
      </c>
      <c r="AP110">
        <v>4821.1049999999996</v>
      </c>
      <c r="AQ110">
        <v>1534.4649999999999</v>
      </c>
      <c r="AR110">
        <v>4645.6175000000003</v>
      </c>
      <c r="AS110">
        <v>6372.5675000000001</v>
      </c>
      <c r="AT110">
        <v>5912.9350000000004</v>
      </c>
      <c r="AU110">
        <v>74.450980000000001</v>
      </c>
      <c r="AV110">
        <v>70.970588000000006</v>
      </c>
      <c r="AW110">
        <v>68.617647000000005</v>
      </c>
      <c r="AX110">
        <v>66.843136999999999</v>
      </c>
      <c r="AY110">
        <v>64.990195999999997</v>
      </c>
      <c r="AZ110">
        <v>64.039215999999996</v>
      </c>
      <c r="BA110">
        <v>62.813724999999998</v>
      </c>
      <c r="BB110">
        <v>67.637254999999996</v>
      </c>
      <c r="BC110">
        <v>72.058824000000001</v>
      </c>
      <c r="BD110">
        <v>75.911765000000003</v>
      </c>
      <c r="BE110">
        <v>80.470588000000006</v>
      </c>
      <c r="BF110">
        <v>83.686274999999995</v>
      </c>
      <c r="BG110">
        <v>87.196078</v>
      </c>
      <c r="BH110">
        <v>90.294117999999997</v>
      </c>
      <c r="BI110">
        <v>92.460784000000004</v>
      </c>
      <c r="BJ110">
        <v>93.490195999999997</v>
      </c>
      <c r="BK110">
        <v>93.892156999999997</v>
      </c>
      <c r="BL110">
        <v>93.833332999999996</v>
      </c>
      <c r="BM110">
        <v>93</v>
      </c>
      <c r="BN110">
        <v>90.774510000000006</v>
      </c>
      <c r="BO110">
        <v>87.666667000000004</v>
      </c>
      <c r="BP110">
        <v>84.882352999999995</v>
      </c>
      <c r="BQ110">
        <v>81.696078</v>
      </c>
      <c r="BR110">
        <v>79.754902000000001</v>
      </c>
      <c r="BS110">
        <v>1733.0329999999999</v>
      </c>
      <c r="BT110">
        <v>-933.06269999999995</v>
      </c>
      <c r="BU110">
        <v>-826.04639999999995</v>
      </c>
      <c r="BV110">
        <v>-1104.8</v>
      </c>
      <c r="BW110">
        <v>-1010.546</v>
      </c>
      <c r="BX110">
        <v>222.6292</v>
      </c>
      <c r="BY110">
        <v>-130.57839999999999</v>
      </c>
      <c r="BZ110">
        <v>352.09730000000002</v>
      </c>
      <c r="CA110">
        <v>657.95060000000001</v>
      </c>
      <c r="CB110">
        <v>183.48339999999999</v>
      </c>
      <c r="CC110">
        <v>331.85480000000001</v>
      </c>
      <c r="CD110">
        <v>-52.174880000000002</v>
      </c>
      <c r="CE110">
        <v>333.68099999999998</v>
      </c>
      <c r="CF110">
        <v>8.1054119999999994</v>
      </c>
      <c r="CG110">
        <v>-383.97070000000002</v>
      </c>
      <c r="CH110">
        <v>-469.6748</v>
      </c>
      <c r="CI110">
        <v>90.398049999999998</v>
      </c>
      <c r="CJ110">
        <v>215.5154</v>
      </c>
      <c r="CK110">
        <v>343.30950000000001</v>
      </c>
      <c r="CL110">
        <v>3416.2559999999999</v>
      </c>
      <c r="CM110">
        <v>6296.7929999999997</v>
      </c>
      <c r="CN110">
        <v>2718.431</v>
      </c>
      <c r="CO110">
        <v>250.95769999999999</v>
      </c>
      <c r="CP110">
        <v>60.950310000000002</v>
      </c>
      <c r="CQ110">
        <v>65399.01</v>
      </c>
      <c r="CR110">
        <v>38539.19</v>
      </c>
      <c r="CS110">
        <v>38300.22</v>
      </c>
      <c r="CT110">
        <v>34827.040000000001</v>
      </c>
      <c r="CU110">
        <v>29378.32</v>
      </c>
      <c r="CV110">
        <v>17705.400000000001</v>
      </c>
      <c r="CW110">
        <v>10607.88</v>
      </c>
      <c r="CX110">
        <v>8590.0990000000002</v>
      </c>
      <c r="CY110">
        <v>20731.41</v>
      </c>
      <c r="CZ110">
        <v>24443.15</v>
      </c>
      <c r="DA110">
        <v>36805.61</v>
      </c>
      <c r="DB110">
        <v>39692.33</v>
      </c>
      <c r="DC110">
        <v>45586.36</v>
      </c>
      <c r="DD110">
        <v>51104.08</v>
      </c>
      <c r="DE110">
        <v>52527.82</v>
      </c>
      <c r="DF110">
        <v>48860.07</v>
      </c>
      <c r="DG110">
        <v>48499.63</v>
      </c>
      <c r="DH110">
        <v>47736.160000000003</v>
      </c>
      <c r="DI110">
        <v>48198.26</v>
      </c>
      <c r="DJ110">
        <v>49748.99</v>
      </c>
      <c r="DK110">
        <v>49338.62</v>
      </c>
      <c r="DL110">
        <v>47161.64</v>
      </c>
      <c r="DM110">
        <v>49314.18</v>
      </c>
      <c r="DN110">
        <v>54256.95</v>
      </c>
      <c r="DO110">
        <v>21</v>
      </c>
      <c r="DP110">
        <v>21</v>
      </c>
    </row>
    <row r="111" spans="1:120" hidden="1" x14ac:dyDescent="0.25">
      <c r="A111" t="str">
        <f t="shared" si="1"/>
        <v>All_All Elect_44328</v>
      </c>
      <c r="B111" t="s">
        <v>62</v>
      </c>
      <c r="C111" t="s">
        <v>61</v>
      </c>
      <c r="D111" t="s">
        <v>61</v>
      </c>
      <c r="E111" t="s">
        <v>61</v>
      </c>
      <c r="F111" t="s">
        <v>61</v>
      </c>
      <c r="G111" t="s">
        <v>61</v>
      </c>
      <c r="H111" t="s">
        <v>61</v>
      </c>
      <c r="I111" t="s">
        <v>61</v>
      </c>
      <c r="J111" t="s">
        <v>61</v>
      </c>
      <c r="K111" t="s">
        <v>190</v>
      </c>
      <c r="L111" s="18">
        <v>44328</v>
      </c>
      <c r="M111">
        <v>21</v>
      </c>
      <c r="N111">
        <v>21</v>
      </c>
      <c r="O111" t="s">
        <v>258</v>
      </c>
      <c r="P111">
        <v>85</v>
      </c>
      <c r="Q111">
        <v>80</v>
      </c>
      <c r="R111">
        <v>0</v>
      </c>
      <c r="S111">
        <v>0</v>
      </c>
      <c r="T111">
        <v>0</v>
      </c>
      <c r="U111">
        <v>0</v>
      </c>
      <c r="V111">
        <v>0</v>
      </c>
      <c r="W111">
        <v>5780.3049000000001</v>
      </c>
      <c r="X111">
        <v>8666.9920999999995</v>
      </c>
      <c r="Y111">
        <v>8311.1730000000007</v>
      </c>
      <c r="Z111">
        <v>8267.1057999999994</v>
      </c>
      <c r="AA111">
        <v>8045.2155000000002</v>
      </c>
      <c r="AB111">
        <v>7365.6850999999997</v>
      </c>
      <c r="AC111">
        <v>8330.4207000000006</v>
      </c>
      <c r="AD111">
        <v>7926.4561000000003</v>
      </c>
      <c r="AE111">
        <v>8121.8891999999996</v>
      </c>
      <c r="AF111">
        <v>8783.1887000000006</v>
      </c>
      <c r="AG111">
        <v>9078.9812000000002</v>
      </c>
      <c r="AH111">
        <v>9992.9102000000003</v>
      </c>
      <c r="AI111">
        <v>9807.9696999999996</v>
      </c>
      <c r="AJ111">
        <v>10203.963</v>
      </c>
      <c r="AK111">
        <v>10651.722</v>
      </c>
      <c r="AL111">
        <v>10666.597</v>
      </c>
      <c r="AM111">
        <v>10175.187</v>
      </c>
      <c r="AN111">
        <v>10342.742</v>
      </c>
      <c r="AO111">
        <v>10869.1</v>
      </c>
      <c r="AP111">
        <v>7064.0003999999999</v>
      </c>
      <c r="AQ111">
        <v>2105.8283000000001</v>
      </c>
      <c r="AR111">
        <v>5879.6523999999999</v>
      </c>
      <c r="AS111">
        <v>8793.2091</v>
      </c>
      <c r="AT111">
        <v>8400.5818999999992</v>
      </c>
      <c r="AU111">
        <v>70.974999999999994</v>
      </c>
      <c r="AV111">
        <v>68.262500000000003</v>
      </c>
      <c r="AW111">
        <v>65.987499999999997</v>
      </c>
      <c r="AX111">
        <v>64.412499999999994</v>
      </c>
      <c r="AY111">
        <v>62.75</v>
      </c>
      <c r="AZ111">
        <v>61.6875</v>
      </c>
      <c r="BA111">
        <v>60.793750000000003</v>
      </c>
      <c r="BB111">
        <v>64.837500000000006</v>
      </c>
      <c r="BC111">
        <v>68.95</v>
      </c>
      <c r="BD111">
        <v>72.518749999999997</v>
      </c>
      <c r="BE111">
        <v>77</v>
      </c>
      <c r="BF111">
        <v>80.4375</v>
      </c>
      <c r="BG111">
        <v>84.056250000000006</v>
      </c>
      <c r="BH111">
        <v>87.4</v>
      </c>
      <c r="BI111">
        <v>89.368750000000006</v>
      </c>
      <c r="BJ111">
        <v>90.118750000000006</v>
      </c>
      <c r="BK111">
        <v>90.006249999999994</v>
      </c>
      <c r="BL111">
        <v>89.287499999999994</v>
      </c>
      <c r="BM111">
        <v>87.993750000000006</v>
      </c>
      <c r="BN111">
        <v>85.662499999999994</v>
      </c>
      <c r="BO111">
        <v>82.575000000000003</v>
      </c>
      <c r="BP111">
        <v>80.05</v>
      </c>
      <c r="BQ111">
        <v>77.368750000000006</v>
      </c>
      <c r="BR111">
        <v>75.424999999999997</v>
      </c>
      <c r="BS111">
        <v>1781.009</v>
      </c>
      <c r="BT111">
        <v>-962.54819999999995</v>
      </c>
      <c r="BU111">
        <v>-862.59659999999997</v>
      </c>
      <c r="BV111">
        <v>-1138.181</v>
      </c>
      <c r="BW111">
        <v>-1042.683</v>
      </c>
      <c r="BX111">
        <v>269.99329999999998</v>
      </c>
      <c r="BY111">
        <v>-104.377</v>
      </c>
      <c r="BZ111">
        <v>366.73099999999999</v>
      </c>
      <c r="CA111">
        <v>639.15260000000001</v>
      </c>
      <c r="CB111">
        <v>169.6874</v>
      </c>
      <c r="CC111">
        <v>335.82100000000003</v>
      </c>
      <c r="CD111">
        <v>-68.060699999999997</v>
      </c>
      <c r="CE111">
        <v>346.01589999999999</v>
      </c>
      <c r="CF111">
        <v>40.223239999999997</v>
      </c>
      <c r="CG111">
        <v>-359.88729999999998</v>
      </c>
      <c r="CH111">
        <v>-450.1533</v>
      </c>
      <c r="CI111">
        <v>85.354789999999994</v>
      </c>
      <c r="CJ111">
        <v>60.253619999999998</v>
      </c>
      <c r="CK111">
        <v>263.02629999999999</v>
      </c>
      <c r="CL111">
        <v>4400.4040000000005</v>
      </c>
      <c r="CM111">
        <v>8794.4</v>
      </c>
      <c r="CN111">
        <v>4345.1639999999998</v>
      </c>
      <c r="CO111">
        <v>545.1893</v>
      </c>
      <c r="CP111">
        <v>213.37870000000001</v>
      </c>
      <c r="CQ111">
        <v>75630.3</v>
      </c>
      <c r="CR111">
        <v>43851.839999999997</v>
      </c>
      <c r="CS111">
        <v>43613.88</v>
      </c>
      <c r="CT111">
        <v>39684.959999999999</v>
      </c>
      <c r="CU111">
        <v>33477.46</v>
      </c>
      <c r="CV111">
        <v>20296.419999999998</v>
      </c>
      <c r="CW111">
        <v>12230.36</v>
      </c>
      <c r="CX111">
        <v>9891.1149999999998</v>
      </c>
      <c r="CY111">
        <v>23880.639999999999</v>
      </c>
      <c r="CZ111">
        <v>28114.18</v>
      </c>
      <c r="DA111">
        <v>42190.1</v>
      </c>
      <c r="DB111">
        <v>45540.68</v>
      </c>
      <c r="DC111">
        <v>52287.71</v>
      </c>
      <c r="DD111">
        <v>58773.7</v>
      </c>
      <c r="DE111">
        <v>60524.42</v>
      </c>
      <c r="DF111">
        <v>56402.29</v>
      </c>
      <c r="DG111">
        <v>56046.82</v>
      </c>
      <c r="DH111">
        <v>55308.29</v>
      </c>
      <c r="DI111">
        <v>55961.97</v>
      </c>
      <c r="DJ111">
        <v>57740.31</v>
      </c>
      <c r="DK111">
        <v>57320.25</v>
      </c>
      <c r="DL111">
        <v>54924.12</v>
      </c>
      <c r="DM111">
        <v>57445.919999999998</v>
      </c>
      <c r="DN111">
        <v>62939.18</v>
      </c>
      <c r="DO111">
        <v>21</v>
      </c>
      <c r="DP111">
        <v>21</v>
      </c>
    </row>
    <row r="112" spans="1:120" hidden="1" x14ac:dyDescent="0.25">
      <c r="A112" t="str">
        <f t="shared" si="1"/>
        <v>sublap_id-SLAP_PGZP_All Elect_44328</v>
      </c>
      <c r="B112" t="s">
        <v>62</v>
      </c>
      <c r="C112" t="s">
        <v>283</v>
      </c>
      <c r="D112" t="s">
        <v>61</v>
      </c>
      <c r="E112" t="s">
        <v>284</v>
      </c>
      <c r="F112" t="s">
        <v>61</v>
      </c>
      <c r="G112" t="s">
        <v>61</v>
      </c>
      <c r="H112" t="s">
        <v>61</v>
      </c>
      <c r="I112" t="s">
        <v>61</v>
      </c>
      <c r="J112" t="s">
        <v>61</v>
      </c>
      <c r="K112" t="s">
        <v>190</v>
      </c>
      <c r="L112" s="18">
        <v>44328</v>
      </c>
      <c r="M112">
        <v>21</v>
      </c>
      <c r="N112">
        <v>21</v>
      </c>
      <c r="O112" t="s">
        <v>258</v>
      </c>
      <c r="P112">
        <v>85</v>
      </c>
      <c r="Q112">
        <v>80</v>
      </c>
      <c r="R112">
        <v>0</v>
      </c>
      <c r="S112">
        <v>0</v>
      </c>
      <c r="T112">
        <v>0</v>
      </c>
      <c r="U112">
        <v>0</v>
      </c>
      <c r="V112">
        <v>0</v>
      </c>
      <c r="W112">
        <v>5780.3049000000001</v>
      </c>
      <c r="X112">
        <v>8666.9920999999995</v>
      </c>
      <c r="Y112">
        <v>8311.1730000000007</v>
      </c>
      <c r="Z112">
        <v>8267.1057999999994</v>
      </c>
      <c r="AA112">
        <v>8045.2155000000002</v>
      </c>
      <c r="AB112">
        <v>7365.6850999999997</v>
      </c>
      <c r="AC112">
        <v>8330.4207000000006</v>
      </c>
      <c r="AD112">
        <v>7926.4561000000003</v>
      </c>
      <c r="AE112">
        <v>8121.8891999999996</v>
      </c>
      <c r="AF112">
        <v>8783.1887000000006</v>
      </c>
      <c r="AG112">
        <v>9078.9812000000002</v>
      </c>
      <c r="AH112">
        <v>9992.9102999999996</v>
      </c>
      <c r="AI112">
        <v>9807.9696999999996</v>
      </c>
      <c r="AJ112">
        <v>10203.963</v>
      </c>
      <c r="AK112">
        <v>10651.722</v>
      </c>
      <c r="AL112">
        <v>10666.597</v>
      </c>
      <c r="AM112">
        <v>10175.187</v>
      </c>
      <c r="AN112">
        <v>10342.742</v>
      </c>
      <c r="AO112">
        <v>10869.1</v>
      </c>
      <c r="AP112">
        <v>7064.0003999999999</v>
      </c>
      <c r="AQ112">
        <v>2105.8283000000001</v>
      </c>
      <c r="AR112">
        <v>5879.6523999999999</v>
      </c>
      <c r="AS112">
        <v>8793.2091</v>
      </c>
      <c r="AT112">
        <v>8400.5818999999992</v>
      </c>
      <c r="AU112">
        <v>70.974999999999994</v>
      </c>
      <c r="AV112">
        <v>68.262500000000003</v>
      </c>
      <c r="AW112">
        <v>65.987499999999997</v>
      </c>
      <c r="AX112">
        <v>64.412499999999994</v>
      </c>
      <c r="AY112">
        <v>62.75</v>
      </c>
      <c r="AZ112">
        <v>61.6875</v>
      </c>
      <c r="BA112">
        <v>60.793750000000003</v>
      </c>
      <c r="BB112">
        <v>64.837500000000006</v>
      </c>
      <c r="BC112">
        <v>68.95</v>
      </c>
      <c r="BD112">
        <v>72.518749999999997</v>
      </c>
      <c r="BE112">
        <v>77</v>
      </c>
      <c r="BF112">
        <v>80.4375</v>
      </c>
      <c r="BG112">
        <v>84.056250000000006</v>
      </c>
      <c r="BH112">
        <v>87.4</v>
      </c>
      <c r="BI112">
        <v>89.368750000000006</v>
      </c>
      <c r="BJ112">
        <v>90.118750000000006</v>
      </c>
      <c r="BK112">
        <v>90.006249999999994</v>
      </c>
      <c r="BL112">
        <v>89.287499999999994</v>
      </c>
      <c r="BM112">
        <v>87.993750000000006</v>
      </c>
      <c r="BN112">
        <v>85.662499999999994</v>
      </c>
      <c r="BO112">
        <v>82.575000000000003</v>
      </c>
      <c r="BP112">
        <v>80.05</v>
      </c>
      <c r="BQ112">
        <v>77.368750000000006</v>
      </c>
      <c r="BR112">
        <v>75.424999999999997</v>
      </c>
      <c r="BS112">
        <v>1781.009</v>
      </c>
      <c r="BT112">
        <v>-962.54819999999995</v>
      </c>
      <c r="BU112">
        <v>-862.59659999999997</v>
      </c>
      <c r="BV112">
        <v>-1138.181</v>
      </c>
      <c r="BW112">
        <v>-1042.683</v>
      </c>
      <c r="BX112">
        <v>269.99329999999998</v>
      </c>
      <c r="BY112">
        <v>-104.377</v>
      </c>
      <c r="BZ112">
        <v>366.73099999999999</v>
      </c>
      <c r="CA112">
        <v>639.15260000000001</v>
      </c>
      <c r="CB112">
        <v>169.6874</v>
      </c>
      <c r="CC112">
        <v>335.82100000000003</v>
      </c>
      <c r="CD112">
        <v>-68.060699999999997</v>
      </c>
      <c r="CE112">
        <v>346.01589999999999</v>
      </c>
      <c r="CF112">
        <v>40.223239999999997</v>
      </c>
      <c r="CG112">
        <v>-359.88729999999998</v>
      </c>
      <c r="CH112">
        <v>-450.1533</v>
      </c>
      <c r="CI112">
        <v>85.354789999999994</v>
      </c>
      <c r="CJ112">
        <v>60.253619999999998</v>
      </c>
      <c r="CK112">
        <v>263.02629999999999</v>
      </c>
      <c r="CL112">
        <v>4400.4040000000005</v>
      </c>
      <c r="CM112">
        <v>8794.4</v>
      </c>
      <c r="CN112">
        <v>4345.1639999999998</v>
      </c>
      <c r="CO112">
        <v>545.1893</v>
      </c>
      <c r="CP112">
        <v>213.37870000000001</v>
      </c>
      <c r="CQ112">
        <v>75630.3</v>
      </c>
      <c r="CR112">
        <v>43851.839999999997</v>
      </c>
      <c r="CS112">
        <v>43613.88</v>
      </c>
      <c r="CT112">
        <v>39684.959999999999</v>
      </c>
      <c r="CU112">
        <v>33477.46</v>
      </c>
      <c r="CV112">
        <v>20296.419999999998</v>
      </c>
      <c r="CW112">
        <v>12230.36</v>
      </c>
      <c r="CX112">
        <v>9891.1149999999998</v>
      </c>
      <c r="CY112">
        <v>23880.639999999999</v>
      </c>
      <c r="CZ112">
        <v>28114.18</v>
      </c>
      <c r="DA112">
        <v>42190.1</v>
      </c>
      <c r="DB112">
        <v>45540.68</v>
      </c>
      <c r="DC112">
        <v>52287.71</v>
      </c>
      <c r="DD112">
        <v>58773.7</v>
      </c>
      <c r="DE112">
        <v>60524.42</v>
      </c>
      <c r="DF112">
        <v>56402.29</v>
      </c>
      <c r="DG112">
        <v>56046.82</v>
      </c>
      <c r="DH112">
        <v>55308.29</v>
      </c>
      <c r="DI112">
        <v>55961.97</v>
      </c>
      <c r="DJ112">
        <v>57740.31</v>
      </c>
      <c r="DK112">
        <v>57320.25</v>
      </c>
      <c r="DL112">
        <v>54924.12</v>
      </c>
      <c r="DM112">
        <v>57445.919999999998</v>
      </c>
      <c r="DN112">
        <v>62939.18</v>
      </c>
      <c r="DO112">
        <v>21</v>
      </c>
      <c r="DP112">
        <v>21</v>
      </c>
    </row>
    <row r="113" spans="1:120" hidden="1" x14ac:dyDescent="0.25">
      <c r="A113" t="str">
        <f t="shared" si="1"/>
        <v>Industry_Type-3. Wholesale, Transport, other utilities_All Elect_44328</v>
      </c>
      <c r="B113" t="s">
        <v>62</v>
      </c>
      <c r="C113" t="s">
        <v>202</v>
      </c>
      <c r="D113" t="s">
        <v>61</v>
      </c>
      <c r="E113" t="s">
        <v>61</v>
      </c>
      <c r="F113" t="s">
        <v>61</v>
      </c>
      <c r="G113" t="s">
        <v>31</v>
      </c>
      <c r="H113" t="s">
        <v>61</v>
      </c>
      <c r="I113" t="s">
        <v>61</v>
      </c>
      <c r="J113" t="s">
        <v>61</v>
      </c>
      <c r="K113" t="s">
        <v>190</v>
      </c>
      <c r="L113" s="18">
        <v>44328</v>
      </c>
      <c r="M113">
        <v>21</v>
      </c>
      <c r="N113">
        <v>21</v>
      </c>
      <c r="O113" t="s">
        <v>258</v>
      </c>
      <c r="P113">
        <v>7</v>
      </c>
      <c r="Q113">
        <v>7</v>
      </c>
      <c r="R113">
        <v>0</v>
      </c>
      <c r="S113">
        <v>0</v>
      </c>
      <c r="T113">
        <v>1</v>
      </c>
      <c r="U113">
        <v>0</v>
      </c>
      <c r="V113">
        <v>1</v>
      </c>
      <c r="AU113">
        <v>59.571429000000002</v>
      </c>
      <c r="AV113">
        <v>58.285713999999999</v>
      </c>
      <c r="AW113">
        <v>56.571429000000002</v>
      </c>
      <c r="AX113">
        <v>55.785713999999999</v>
      </c>
      <c r="AY113">
        <v>54.571429000000002</v>
      </c>
      <c r="AZ113">
        <v>53.857143000000001</v>
      </c>
      <c r="BA113">
        <v>53.785713999999999</v>
      </c>
      <c r="BB113">
        <v>57.714286000000001</v>
      </c>
      <c r="BC113">
        <v>61.642856999999999</v>
      </c>
      <c r="BD113">
        <v>64.785713999999999</v>
      </c>
      <c r="BE113">
        <v>69.5</v>
      </c>
      <c r="BF113">
        <v>73.571428999999995</v>
      </c>
      <c r="BG113">
        <v>77.142857000000006</v>
      </c>
      <c r="BH113">
        <v>80.642857000000006</v>
      </c>
      <c r="BI113">
        <v>81.5</v>
      </c>
      <c r="BJ113">
        <v>80.642857000000006</v>
      </c>
      <c r="BK113">
        <v>78.571428999999995</v>
      </c>
      <c r="BL113">
        <v>76.142857000000006</v>
      </c>
      <c r="BM113">
        <v>73.928571000000005</v>
      </c>
      <c r="BN113">
        <v>70.785713999999999</v>
      </c>
      <c r="BO113">
        <v>67.285713999999999</v>
      </c>
      <c r="BP113">
        <v>65.428571000000005</v>
      </c>
      <c r="BQ113">
        <v>63.571429000000002</v>
      </c>
      <c r="BR113">
        <v>61.928570999999998</v>
      </c>
      <c r="DO113">
        <v>21</v>
      </c>
      <c r="DP113">
        <v>21</v>
      </c>
    </row>
    <row r="114" spans="1:120" hidden="1" x14ac:dyDescent="0.25">
      <c r="A114" t="str">
        <f t="shared" si="1"/>
        <v>Size_Grp-20 to 199.99 kW_All Elect_44328</v>
      </c>
      <c r="B114" t="s">
        <v>62</v>
      </c>
      <c r="C114" t="s">
        <v>201</v>
      </c>
      <c r="D114" t="s">
        <v>61</v>
      </c>
      <c r="E114" t="s">
        <v>61</v>
      </c>
      <c r="F114" t="s">
        <v>61</v>
      </c>
      <c r="G114" t="s">
        <v>61</v>
      </c>
      <c r="H114" t="s">
        <v>61</v>
      </c>
      <c r="I114" t="s">
        <v>61</v>
      </c>
      <c r="J114" t="s">
        <v>101</v>
      </c>
      <c r="K114" t="s">
        <v>190</v>
      </c>
      <c r="L114" s="18">
        <v>44328</v>
      </c>
      <c r="M114">
        <v>21</v>
      </c>
      <c r="N114">
        <v>21</v>
      </c>
      <c r="O114" t="s">
        <v>258</v>
      </c>
      <c r="P114">
        <v>41</v>
      </c>
      <c r="Q114">
        <v>36</v>
      </c>
      <c r="R114">
        <v>0</v>
      </c>
      <c r="S114">
        <v>0</v>
      </c>
      <c r="T114">
        <v>0</v>
      </c>
      <c r="U114">
        <v>0</v>
      </c>
      <c r="V114">
        <v>0</v>
      </c>
      <c r="W114">
        <v>613.11171999999999</v>
      </c>
      <c r="X114">
        <v>882.59333000000004</v>
      </c>
      <c r="Y114">
        <v>883.91672000000005</v>
      </c>
      <c r="Z114">
        <v>879.41810999999996</v>
      </c>
      <c r="AA114">
        <v>891.82744000000002</v>
      </c>
      <c r="AB114">
        <v>898.19155999999998</v>
      </c>
      <c r="AC114">
        <v>920.25867000000005</v>
      </c>
      <c r="AD114">
        <v>981.13683000000003</v>
      </c>
      <c r="AE114">
        <v>1145.2143000000001</v>
      </c>
      <c r="AF114">
        <v>1233.8039000000001</v>
      </c>
      <c r="AG114">
        <v>1193.7742000000001</v>
      </c>
      <c r="AH114">
        <v>1226.2713000000001</v>
      </c>
      <c r="AI114">
        <v>1277.0361</v>
      </c>
      <c r="AJ114">
        <v>1322.9014</v>
      </c>
      <c r="AK114">
        <v>1301.4721</v>
      </c>
      <c r="AL114">
        <v>1252.1126999999999</v>
      </c>
      <c r="AM114">
        <v>1221.6132</v>
      </c>
      <c r="AN114">
        <v>1340.8025</v>
      </c>
      <c r="AO114">
        <v>1227.5354</v>
      </c>
      <c r="AP114">
        <v>747.21588999999994</v>
      </c>
      <c r="AQ114">
        <v>413.62849999999997</v>
      </c>
      <c r="AR114">
        <v>429.67088999999999</v>
      </c>
      <c r="AS114">
        <v>681.36761000000001</v>
      </c>
      <c r="AT114">
        <v>706.64639</v>
      </c>
      <c r="AU114">
        <v>70.305555999999996</v>
      </c>
      <c r="AV114">
        <v>67.680555999999996</v>
      </c>
      <c r="AW114">
        <v>65.527777999999998</v>
      </c>
      <c r="AX114">
        <v>64.152777999999998</v>
      </c>
      <c r="AY114">
        <v>62.583333000000003</v>
      </c>
      <c r="AZ114">
        <v>61.680556000000003</v>
      </c>
      <c r="BA114">
        <v>60.833333000000003</v>
      </c>
      <c r="BB114">
        <v>64.458332999999996</v>
      </c>
      <c r="BC114">
        <v>68.041667000000004</v>
      </c>
      <c r="BD114">
        <v>71.291667000000004</v>
      </c>
      <c r="BE114">
        <v>75.5</v>
      </c>
      <c r="BF114">
        <v>78.805555999999996</v>
      </c>
      <c r="BG114">
        <v>82.472222000000002</v>
      </c>
      <c r="BH114">
        <v>85.763889000000006</v>
      </c>
      <c r="BI114">
        <v>87.944444000000004</v>
      </c>
      <c r="BJ114">
        <v>88.861110999999994</v>
      </c>
      <c r="BK114">
        <v>88.736110999999994</v>
      </c>
      <c r="BL114">
        <v>87.847222000000002</v>
      </c>
      <c r="BM114">
        <v>86.583332999999996</v>
      </c>
      <c r="BN114">
        <v>84.277777999999998</v>
      </c>
      <c r="BO114">
        <v>81.347222000000002</v>
      </c>
      <c r="BP114">
        <v>78.930555999999996</v>
      </c>
      <c r="BQ114">
        <v>76.305555999999996</v>
      </c>
      <c r="BR114">
        <v>74.569444000000004</v>
      </c>
      <c r="BS114">
        <v>136.6447</v>
      </c>
      <c r="BT114">
        <v>48.067570000000003</v>
      </c>
      <c r="BU114">
        <v>34.989159999999998</v>
      </c>
      <c r="BV114">
        <v>17.163340000000002</v>
      </c>
      <c r="BW114">
        <v>5.0484989999999996</v>
      </c>
      <c r="BX114">
        <v>14.622590000000001</v>
      </c>
      <c r="BY114">
        <v>16.15363</v>
      </c>
      <c r="BZ114">
        <v>13.461679999999999</v>
      </c>
      <c r="CA114">
        <v>-37.073599999999999</v>
      </c>
      <c r="CB114">
        <v>-26.6311</v>
      </c>
      <c r="CC114">
        <v>21.803380000000001</v>
      </c>
      <c r="CD114">
        <v>33.17559</v>
      </c>
      <c r="CE114">
        <v>59.785769999999999</v>
      </c>
      <c r="CF114">
        <v>82.138130000000004</v>
      </c>
      <c r="CG114">
        <v>112.73009999999999</v>
      </c>
      <c r="CH114">
        <v>154.0393</v>
      </c>
      <c r="CI114">
        <v>161.4948</v>
      </c>
      <c r="CJ114">
        <v>40.395400000000002</v>
      </c>
      <c r="CK114">
        <v>230.8844</v>
      </c>
      <c r="CL114">
        <v>717.40930000000003</v>
      </c>
      <c r="CM114">
        <v>980.45669999999996</v>
      </c>
      <c r="CN114">
        <v>799.82150000000001</v>
      </c>
      <c r="CO114">
        <v>339.14569999999998</v>
      </c>
      <c r="CP114">
        <v>203.79910000000001</v>
      </c>
      <c r="CQ114">
        <v>2434.9630000000002</v>
      </c>
      <c r="CR114">
        <v>652.91930000000002</v>
      </c>
      <c r="CS114">
        <v>534.01689999999996</v>
      </c>
      <c r="CT114">
        <v>429.33010000000002</v>
      </c>
      <c r="CU114">
        <v>295.90350000000001</v>
      </c>
      <c r="CV114">
        <v>275.48180000000002</v>
      </c>
      <c r="CW114">
        <v>212.94489999999999</v>
      </c>
      <c r="CX114">
        <v>144.6215</v>
      </c>
      <c r="CY114">
        <v>595.80640000000005</v>
      </c>
      <c r="CZ114">
        <v>785.26199999999994</v>
      </c>
      <c r="DA114">
        <v>992.18380000000002</v>
      </c>
      <c r="DB114">
        <v>1385.039</v>
      </c>
      <c r="DC114">
        <v>1666.7149999999999</v>
      </c>
      <c r="DD114">
        <v>2111.5439999999999</v>
      </c>
      <c r="DE114">
        <v>2180.23</v>
      </c>
      <c r="DF114">
        <v>2065.17</v>
      </c>
      <c r="DG114">
        <v>2142.5889999999999</v>
      </c>
      <c r="DH114">
        <v>2177.6930000000002</v>
      </c>
      <c r="DI114">
        <v>2700.6610000000001</v>
      </c>
      <c r="DJ114">
        <v>2953.26</v>
      </c>
      <c r="DK114">
        <v>2993.6819999999998</v>
      </c>
      <c r="DL114">
        <v>2963.5540000000001</v>
      </c>
      <c r="DM114">
        <v>2740.884</v>
      </c>
      <c r="DN114">
        <v>2714.8670000000002</v>
      </c>
      <c r="DO114">
        <v>21</v>
      </c>
      <c r="DP114">
        <v>21</v>
      </c>
    </row>
    <row r="115" spans="1:120" x14ac:dyDescent="0.25">
      <c r="A115" t="str">
        <f t="shared" si="1"/>
        <v>AutoDR-No_All Elect_44328</v>
      </c>
      <c r="B115" t="s">
        <v>62</v>
      </c>
      <c r="C115" t="s">
        <v>321</v>
      </c>
      <c r="D115" t="s">
        <v>61</v>
      </c>
      <c r="E115" t="s">
        <v>61</v>
      </c>
      <c r="F115" t="s">
        <v>61</v>
      </c>
      <c r="G115" t="s">
        <v>61</v>
      </c>
      <c r="H115" t="s">
        <v>97</v>
      </c>
      <c r="I115" t="s">
        <v>61</v>
      </c>
      <c r="J115" t="s">
        <v>61</v>
      </c>
      <c r="K115" t="s">
        <v>190</v>
      </c>
      <c r="L115" s="18">
        <v>44328</v>
      </c>
      <c r="M115">
        <v>21</v>
      </c>
      <c r="N115">
        <v>21</v>
      </c>
      <c r="O115" t="s">
        <v>258</v>
      </c>
      <c r="P115">
        <v>84</v>
      </c>
      <c r="Q115">
        <v>79</v>
      </c>
      <c r="R115">
        <v>0</v>
      </c>
      <c r="S115">
        <v>0</v>
      </c>
      <c r="T115">
        <v>0</v>
      </c>
      <c r="U115">
        <v>0</v>
      </c>
      <c r="V115">
        <v>0</v>
      </c>
      <c r="W115">
        <v>5767.4261999999999</v>
      </c>
      <c r="X115">
        <v>8652.8601999999992</v>
      </c>
      <c r="Y115">
        <v>8296.1808000000001</v>
      </c>
      <c r="Z115">
        <v>8251.9956999999995</v>
      </c>
      <c r="AA115">
        <v>8025.7719999999999</v>
      </c>
      <c r="AB115">
        <v>7345.7357000000002</v>
      </c>
      <c r="AC115">
        <v>8311.3598000000002</v>
      </c>
      <c r="AD115">
        <v>7905.8184000000001</v>
      </c>
      <c r="AE115">
        <v>8094.3368</v>
      </c>
      <c r="AF115">
        <v>8758.5103999999992</v>
      </c>
      <c r="AG115">
        <v>9060.5627000000004</v>
      </c>
      <c r="AH115">
        <v>9972.5352999999996</v>
      </c>
      <c r="AI115">
        <v>9787.4570000000003</v>
      </c>
      <c r="AJ115">
        <v>10177.620999999999</v>
      </c>
      <c r="AK115">
        <v>10632.772999999999</v>
      </c>
      <c r="AL115">
        <v>10647.744000000001</v>
      </c>
      <c r="AM115">
        <v>10151.205</v>
      </c>
      <c r="AN115">
        <v>10323.647999999999</v>
      </c>
      <c r="AO115">
        <v>10849.123</v>
      </c>
      <c r="AP115">
        <v>7040.7641000000003</v>
      </c>
      <c r="AQ115">
        <v>2078.4747000000002</v>
      </c>
      <c r="AR115">
        <v>5860.7231000000002</v>
      </c>
      <c r="AS115">
        <v>8781.1276999999991</v>
      </c>
      <c r="AT115">
        <v>8389.2289000000001</v>
      </c>
      <c r="AU115">
        <v>71.202532000000005</v>
      </c>
      <c r="AV115">
        <v>68.455696000000003</v>
      </c>
      <c r="AW115">
        <v>66.164557000000002</v>
      </c>
      <c r="AX115">
        <v>64.563291000000007</v>
      </c>
      <c r="AY115">
        <v>62.886076000000003</v>
      </c>
      <c r="AZ115">
        <v>61.810127000000001</v>
      </c>
      <c r="BA115">
        <v>60.898733999999997</v>
      </c>
      <c r="BB115">
        <v>64.987341999999998</v>
      </c>
      <c r="BC115">
        <v>69.145570000000006</v>
      </c>
      <c r="BD115">
        <v>72.746835000000004</v>
      </c>
      <c r="BE115">
        <v>77.246835000000004</v>
      </c>
      <c r="BF115">
        <v>80.683543999999998</v>
      </c>
      <c r="BG115">
        <v>84.297467999999995</v>
      </c>
      <c r="BH115">
        <v>87.639240999999998</v>
      </c>
      <c r="BI115">
        <v>89.607595000000003</v>
      </c>
      <c r="BJ115">
        <v>90.367089000000007</v>
      </c>
      <c r="BK115">
        <v>90.284809999999993</v>
      </c>
      <c r="BL115">
        <v>89.607595000000003</v>
      </c>
      <c r="BM115">
        <v>88.329114000000004</v>
      </c>
      <c r="BN115">
        <v>86.006328999999994</v>
      </c>
      <c r="BO115">
        <v>82.911392000000006</v>
      </c>
      <c r="BP115">
        <v>80.367089000000007</v>
      </c>
      <c r="BQ115">
        <v>77.664557000000002</v>
      </c>
      <c r="BR115">
        <v>75.702532000000005</v>
      </c>
      <c r="BS115">
        <v>1781.3910000000001</v>
      </c>
      <c r="BT115">
        <v>-961.80349999999999</v>
      </c>
      <c r="BU115">
        <v>-860.8537</v>
      </c>
      <c r="BV115">
        <v>-1136.6579999999999</v>
      </c>
      <c r="BW115">
        <v>-1040.9680000000001</v>
      </c>
      <c r="BX115">
        <v>271.03840000000002</v>
      </c>
      <c r="BY115">
        <v>-103.42310000000001</v>
      </c>
      <c r="BZ115">
        <v>370.17899999999997</v>
      </c>
      <c r="CA115">
        <v>639.18010000000004</v>
      </c>
      <c r="CB115">
        <v>162.98159999999999</v>
      </c>
      <c r="CC115">
        <v>325.86779999999999</v>
      </c>
      <c r="CD115">
        <v>-70.547359999999998</v>
      </c>
      <c r="CE115">
        <v>342.30040000000002</v>
      </c>
      <c r="CF115">
        <v>42.181080000000001</v>
      </c>
      <c r="CG115">
        <v>-363.1465</v>
      </c>
      <c r="CH115">
        <v>-452.86989999999997</v>
      </c>
      <c r="CI115">
        <v>88.079070000000002</v>
      </c>
      <c r="CJ115">
        <v>58.690829999999998</v>
      </c>
      <c r="CK115">
        <v>264.33800000000002</v>
      </c>
      <c r="CL115">
        <v>4402.7240000000002</v>
      </c>
      <c r="CM115">
        <v>8799.4380000000001</v>
      </c>
      <c r="CN115">
        <v>4346.8630000000003</v>
      </c>
      <c r="CO115">
        <v>545.70529999999997</v>
      </c>
      <c r="CP115">
        <v>213.23650000000001</v>
      </c>
      <c r="CQ115">
        <v>75742.789999999994</v>
      </c>
      <c r="CR115">
        <v>43916.800000000003</v>
      </c>
      <c r="CS115">
        <v>43678.57</v>
      </c>
      <c r="CT115">
        <v>39743.800000000003</v>
      </c>
      <c r="CU115">
        <v>33527.160000000003</v>
      </c>
      <c r="CV115">
        <v>20326.53</v>
      </c>
      <c r="CW115">
        <v>12248.31</v>
      </c>
      <c r="CX115">
        <v>9905.6589999999997</v>
      </c>
      <c r="CY115">
        <v>23915.79</v>
      </c>
      <c r="CZ115">
        <v>28154.97</v>
      </c>
      <c r="DA115">
        <v>42251.02</v>
      </c>
      <c r="DB115">
        <v>45606.75</v>
      </c>
      <c r="DC115">
        <v>52364.57</v>
      </c>
      <c r="DD115">
        <v>58860.41</v>
      </c>
      <c r="DE115">
        <v>60613.25</v>
      </c>
      <c r="DF115">
        <v>56485.52</v>
      </c>
      <c r="DG115">
        <v>56129.55</v>
      </c>
      <c r="DH115">
        <v>55389.98</v>
      </c>
      <c r="DI115">
        <v>56044.85</v>
      </c>
      <c r="DJ115">
        <v>57825.84</v>
      </c>
      <c r="DK115">
        <v>57405.14</v>
      </c>
      <c r="DL115">
        <v>55005.59</v>
      </c>
      <c r="DM115">
        <v>57531.33</v>
      </c>
      <c r="DN115">
        <v>63032.81</v>
      </c>
      <c r="DO115">
        <v>21</v>
      </c>
      <c r="DP115">
        <v>21</v>
      </c>
    </row>
    <row r="116" spans="1:120" hidden="1" x14ac:dyDescent="0.25">
      <c r="A116" t="str">
        <f t="shared" si="1"/>
        <v>Industry_Type-5. Offices, Hotels, Finance, Services_All Elect_44328</v>
      </c>
      <c r="B116" t="s">
        <v>62</v>
      </c>
      <c r="C116" t="s">
        <v>205</v>
      </c>
      <c r="D116" t="s">
        <v>61</v>
      </c>
      <c r="E116" t="s">
        <v>61</v>
      </c>
      <c r="F116" t="s">
        <v>61</v>
      </c>
      <c r="G116" t="s">
        <v>37</v>
      </c>
      <c r="H116" t="s">
        <v>61</v>
      </c>
      <c r="I116" t="s">
        <v>61</v>
      </c>
      <c r="J116" t="s">
        <v>61</v>
      </c>
      <c r="K116" t="s">
        <v>190</v>
      </c>
      <c r="L116" s="18">
        <v>44328</v>
      </c>
      <c r="M116">
        <v>21</v>
      </c>
      <c r="N116">
        <v>21</v>
      </c>
      <c r="O116" t="s">
        <v>258</v>
      </c>
      <c r="P116">
        <v>1</v>
      </c>
      <c r="Q116">
        <v>1</v>
      </c>
      <c r="R116">
        <v>0</v>
      </c>
      <c r="S116">
        <v>0</v>
      </c>
      <c r="T116">
        <v>1</v>
      </c>
      <c r="U116">
        <v>0</v>
      </c>
      <c r="V116">
        <v>1</v>
      </c>
      <c r="AU116">
        <v>51</v>
      </c>
      <c r="AV116">
        <v>50.5</v>
      </c>
      <c r="AW116">
        <v>48.5</v>
      </c>
      <c r="AX116">
        <v>47</v>
      </c>
      <c r="AY116">
        <v>45.5</v>
      </c>
      <c r="AZ116">
        <v>44</v>
      </c>
      <c r="BA116">
        <v>44.5</v>
      </c>
      <c r="BB116">
        <v>52.5</v>
      </c>
      <c r="BC116">
        <v>61</v>
      </c>
      <c r="BD116">
        <v>66.5</v>
      </c>
      <c r="BE116">
        <v>74</v>
      </c>
      <c r="BF116">
        <v>80</v>
      </c>
      <c r="BG116">
        <v>83</v>
      </c>
      <c r="BH116">
        <v>87</v>
      </c>
      <c r="BI116">
        <v>84.5</v>
      </c>
      <c r="BJ116">
        <v>80</v>
      </c>
      <c r="BK116">
        <v>75.5</v>
      </c>
      <c r="BL116">
        <v>72.5</v>
      </c>
      <c r="BM116">
        <v>69</v>
      </c>
      <c r="BN116">
        <v>64.5</v>
      </c>
      <c r="BO116">
        <v>59</v>
      </c>
      <c r="BP116">
        <v>57</v>
      </c>
      <c r="BQ116">
        <v>55.5</v>
      </c>
      <c r="BR116">
        <v>52.5</v>
      </c>
      <c r="DO116">
        <v>21</v>
      </c>
      <c r="DP116">
        <v>21</v>
      </c>
    </row>
    <row r="117" spans="1:120" hidden="1" x14ac:dyDescent="0.25">
      <c r="A117" t="str">
        <f t="shared" si="1"/>
        <v>Size_Grp-200 kW and above_All Elect_44328</v>
      </c>
      <c r="B117" t="s">
        <v>62</v>
      </c>
      <c r="C117" t="s">
        <v>207</v>
      </c>
      <c r="D117" t="s">
        <v>61</v>
      </c>
      <c r="E117" t="s">
        <v>61</v>
      </c>
      <c r="F117" t="s">
        <v>61</v>
      </c>
      <c r="G117" t="s">
        <v>61</v>
      </c>
      <c r="H117" t="s">
        <v>61</v>
      </c>
      <c r="I117" t="s">
        <v>61</v>
      </c>
      <c r="J117" t="s">
        <v>102</v>
      </c>
      <c r="K117" t="s">
        <v>190</v>
      </c>
      <c r="L117" s="18">
        <v>44328</v>
      </c>
      <c r="M117">
        <v>21</v>
      </c>
      <c r="N117">
        <v>21</v>
      </c>
      <c r="O117" t="s">
        <v>258</v>
      </c>
      <c r="P117">
        <v>39</v>
      </c>
      <c r="Q117">
        <v>39</v>
      </c>
      <c r="R117">
        <v>0</v>
      </c>
      <c r="S117">
        <v>0</v>
      </c>
      <c r="T117">
        <v>0</v>
      </c>
      <c r="U117">
        <v>0</v>
      </c>
      <c r="V117">
        <v>0</v>
      </c>
      <c r="W117">
        <v>4885.375</v>
      </c>
      <c r="X117">
        <v>7365.28</v>
      </c>
      <c r="Y117">
        <v>7030.2425000000003</v>
      </c>
      <c r="Z117">
        <v>6992.0325000000003</v>
      </c>
      <c r="AA117">
        <v>6773.1324999999997</v>
      </c>
      <c r="AB117">
        <v>6128.2425000000003</v>
      </c>
      <c r="AC117">
        <v>7015.78</v>
      </c>
      <c r="AD117">
        <v>6582.59</v>
      </c>
      <c r="AE117">
        <v>6618.32</v>
      </c>
      <c r="AF117">
        <v>7159.1724999999997</v>
      </c>
      <c r="AG117">
        <v>7472.0024999999996</v>
      </c>
      <c r="AH117">
        <v>8300.7199999999993</v>
      </c>
      <c r="AI117">
        <v>8077.0712999999996</v>
      </c>
      <c r="AJ117">
        <v>8404.1038000000008</v>
      </c>
      <c r="AK117">
        <v>8843.5509999999995</v>
      </c>
      <c r="AL117">
        <v>8900.44</v>
      </c>
      <c r="AM117">
        <v>8466.7625000000007</v>
      </c>
      <c r="AN117">
        <v>8522.5725000000002</v>
      </c>
      <c r="AO117">
        <v>9121.4225000000006</v>
      </c>
      <c r="AP117">
        <v>5962.3</v>
      </c>
      <c r="AQ117">
        <v>1594.89</v>
      </c>
      <c r="AR117">
        <v>5134.7325000000001</v>
      </c>
      <c r="AS117">
        <v>7659.8874999999998</v>
      </c>
      <c r="AT117">
        <v>7268.7749999999996</v>
      </c>
      <c r="AU117">
        <v>72.717949000000004</v>
      </c>
      <c r="AV117">
        <v>69.807692000000003</v>
      </c>
      <c r="AW117">
        <v>67.384614999999997</v>
      </c>
      <c r="AX117">
        <v>65.589743999999996</v>
      </c>
      <c r="AY117">
        <v>63.820512999999998</v>
      </c>
      <c r="AZ117">
        <v>62.602564000000001</v>
      </c>
      <c r="BA117">
        <v>61.589744000000003</v>
      </c>
      <c r="BB117">
        <v>65.858974000000003</v>
      </c>
      <c r="BC117">
        <v>70.307692000000003</v>
      </c>
      <c r="BD117">
        <v>74.115385000000003</v>
      </c>
      <c r="BE117">
        <v>78.730768999999995</v>
      </c>
      <c r="BF117">
        <v>82.179486999999995</v>
      </c>
      <c r="BG117">
        <v>85.782050999999996</v>
      </c>
      <c r="BH117">
        <v>89.153846000000001</v>
      </c>
      <c r="BI117">
        <v>91.128204999999994</v>
      </c>
      <c r="BJ117">
        <v>91.974359000000007</v>
      </c>
      <c r="BK117">
        <v>92.102564000000001</v>
      </c>
      <c r="BL117">
        <v>91.679486999999995</v>
      </c>
      <c r="BM117">
        <v>90.461538000000004</v>
      </c>
      <c r="BN117">
        <v>88.217949000000004</v>
      </c>
      <c r="BO117">
        <v>85.089743999999996</v>
      </c>
      <c r="BP117">
        <v>82.423077000000006</v>
      </c>
      <c r="BQ117">
        <v>79.628204999999994</v>
      </c>
      <c r="BR117">
        <v>77.512821000000002</v>
      </c>
      <c r="BS117">
        <v>1556.7570000000001</v>
      </c>
      <c r="BT117">
        <v>-947.45870000000002</v>
      </c>
      <c r="BU117">
        <v>-842.73609999999996</v>
      </c>
      <c r="BV117">
        <v>-1085.924</v>
      </c>
      <c r="BW117">
        <v>-986.17049999999995</v>
      </c>
      <c r="BX117">
        <v>240.5488</v>
      </c>
      <c r="BY117">
        <v>-112.4786</v>
      </c>
      <c r="BZ117">
        <v>332.42939999999999</v>
      </c>
      <c r="CA117">
        <v>635.56489999999997</v>
      </c>
      <c r="CB117">
        <v>183.6901</v>
      </c>
      <c r="CC117">
        <v>297.5326</v>
      </c>
      <c r="CD117">
        <v>-94.514629999999997</v>
      </c>
      <c r="CE117">
        <v>274.64159999999998</v>
      </c>
      <c r="CF117">
        <v>-31.280139999999999</v>
      </c>
      <c r="CG117">
        <v>-436.60289999999998</v>
      </c>
      <c r="CH117">
        <v>-556.86990000000003</v>
      </c>
      <c r="CI117">
        <v>-58.69041</v>
      </c>
      <c r="CJ117">
        <v>21.944500000000001</v>
      </c>
      <c r="CK117">
        <v>42.949739999999998</v>
      </c>
      <c r="CL117">
        <v>3511.375</v>
      </c>
      <c r="CM117">
        <v>7411.9219999999996</v>
      </c>
      <c r="CN117">
        <v>3385.8980000000001</v>
      </c>
      <c r="CO117">
        <v>214.23670000000001</v>
      </c>
      <c r="CP117">
        <v>21.842449999999999</v>
      </c>
      <c r="CQ117">
        <v>65117</v>
      </c>
      <c r="CR117">
        <v>38341.129999999997</v>
      </c>
      <c r="CS117">
        <v>38222.019999999997</v>
      </c>
      <c r="CT117">
        <v>34822.43</v>
      </c>
      <c r="CU117">
        <v>29426.62</v>
      </c>
      <c r="CV117">
        <v>17766.419999999998</v>
      </c>
      <c r="CW117">
        <v>10669.61</v>
      </c>
      <c r="CX117">
        <v>8650.152</v>
      </c>
      <c r="CY117">
        <v>20694.400000000001</v>
      </c>
      <c r="CZ117">
        <v>24298.41</v>
      </c>
      <c r="DA117">
        <v>36607.33</v>
      </c>
      <c r="DB117">
        <v>39272.06</v>
      </c>
      <c r="DC117">
        <v>45031.22</v>
      </c>
      <c r="DD117">
        <v>50433.55</v>
      </c>
      <c r="DE117">
        <v>51931.23</v>
      </c>
      <c r="DF117">
        <v>48368.59</v>
      </c>
      <c r="DG117">
        <v>47994.07</v>
      </c>
      <c r="DH117">
        <v>47312.82</v>
      </c>
      <c r="DI117">
        <v>47488.66</v>
      </c>
      <c r="DJ117">
        <v>48869.37</v>
      </c>
      <c r="DK117">
        <v>48466.61</v>
      </c>
      <c r="DL117">
        <v>46367.47</v>
      </c>
      <c r="DM117">
        <v>48773.09</v>
      </c>
      <c r="DN117">
        <v>53659.22</v>
      </c>
      <c r="DO117">
        <v>21</v>
      </c>
      <c r="DP117">
        <v>21</v>
      </c>
    </row>
    <row r="118" spans="1:120" x14ac:dyDescent="0.25">
      <c r="A118" t="str">
        <f t="shared" si="1"/>
        <v>AutoDR-Yes_All Elect_44328</v>
      </c>
      <c r="B118" t="s">
        <v>62</v>
      </c>
      <c r="C118" t="s">
        <v>322</v>
      </c>
      <c r="D118" t="s">
        <v>61</v>
      </c>
      <c r="E118" t="s">
        <v>61</v>
      </c>
      <c r="F118" t="s">
        <v>61</v>
      </c>
      <c r="G118" t="s">
        <v>61</v>
      </c>
      <c r="H118" t="s">
        <v>98</v>
      </c>
      <c r="I118" t="s">
        <v>61</v>
      </c>
      <c r="J118" t="s">
        <v>61</v>
      </c>
      <c r="K118" t="s">
        <v>190</v>
      </c>
      <c r="L118" s="18">
        <v>44328</v>
      </c>
      <c r="M118">
        <v>21</v>
      </c>
      <c r="N118">
        <v>21</v>
      </c>
      <c r="O118" t="s">
        <v>258</v>
      </c>
      <c r="P118">
        <v>1</v>
      </c>
      <c r="Q118">
        <v>1</v>
      </c>
      <c r="R118">
        <v>0</v>
      </c>
      <c r="S118">
        <v>0</v>
      </c>
      <c r="T118">
        <v>1</v>
      </c>
      <c r="U118">
        <v>0</v>
      </c>
      <c r="V118">
        <v>1</v>
      </c>
      <c r="AU118">
        <v>53</v>
      </c>
      <c r="AV118">
        <v>53</v>
      </c>
      <c r="AW118">
        <v>52</v>
      </c>
      <c r="AX118">
        <v>52.5</v>
      </c>
      <c r="AY118">
        <v>52</v>
      </c>
      <c r="AZ118">
        <v>52</v>
      </c>
      <c r="BA118">
        <v>52.5</v>
      </c>
      <c r="BB118">
        <v>53</v>
      </c>
      <c r="BC118">
        <v>53.5</v>
      </c>
      <c r="BD118">
        <v>54.5</v>
      </c>
      <c r="BE118">
        <v>57.5</v>
      </c>
      <c r="BF118">
        <v>61</v>
      </c>
      <c r="BG118">
        <v>65</v>
      </c>
      <c r="BH118">
        <v>68.5</v>
      </c>
      <c r="BI118">
        <v>70.5</v>
      </c>
      <c r="BJ118">
        <v>70.5</v>
      </c>
      <c r="BK118">
        <v>68</v>
      </c>
      <c r="BL118">
        <v>64</v>
      </c>
      <c r="BM118">
        <v>61.5</v>
      </c>
      <c r="BN118">
        <v>58.5</v>
      </c>
      <c r="BO118">
        <v>56</v>
      </c>
      <c r="BP118">
        <v>55</v>
      </c>
      <c r="BQ118">
        <v>54</v>
      </c>
      <c r="BR118">
        <v>53.5</v>
      </c>
      <c r="DO118">
        <v>21</v>
      </c>
      <c r="DP118">
        <v>21</v>
      </c>
    </row>
    <row r="119" spans="1:120" hidden="1" x14ac:dyDescent="0.25">
      <c r="A119" t="str">
        <f t="shared" si="1"/>
        <v>LCA-Other_All Elect_44328</v>
      </c>
      <c r="B119" t="s">
        <v>62</v>
      </c>
      <c r="C119" t="s">
        <v>212</v>
      </c>
      <c r="D119" t="s">
        <v>32</v>
      </c>
      <c r="E119" t="s">
        <v>61</v>
      </c>
      <c r="F119" t="s">
        <v>61</v>
      </c>
      <c r="G119" t="s">
        <v>61</v>
      </c>
      <c r="H119" t="s">
        <v>61</v>
      </c>
      <c r="I119" t="s">
        <v>61</v>
      </c>
      <c r="J119" t="s">
        <v>61</v>
      </c>
      <c r="K119" t="s">
        <v>190</v>
      </c>
      <c r="L119" s="18">
        <v>44328</v>
      </c>
      <c r="M119">
        <v>21</v>
      </c>
      <c r="N119">
        <v>21</v>
      </c>
      <c r="O119" t="s">
        <v>258</v>
      </c>
      <c r="P119">
        <v>85</v>
      </c>
      <c r="Q119">
        <v>80</v>
      </c>
      <c r="R119">
        <v>0</v>
      </c>
      <c r="S119">
        <v>0</v>
      </c>
      <c r="T119">
        <v>0</v>
      </c>
      <c r="U119">
        <v>0</v>
      </c>
      <c r="V119">
        <v>0</v>
      </c>
      <c r="W119">
        <v>5780.3049000000001</v>
      </c>
      <c r="X119">
        <v>8666.9920999999995</v>
      </c>
      <c r="Y119">
        <v>8311.1730000000007</v>
      </c>
      <c r="Z119">
        <v>8267.1057999999994</v>
      </c>
      <c r="AA119">
        <v>8045.2155000000002</v>
      </c>
      <c r="AB119">
        <v>7365.6850999999997</v>
      </c>
      <c r="AC119">
        <v>8330.4207000000006</v>
      </c>
      <c r="AD119">
        <v>7926.4561000000003</v>
      </c>
      <c r="AE119">
        <v>8121.8891999999996</v>
      </c>
      <c r="AF119">
        <v>8783.1887000000006</v>
      </c>
      <c r="AG119">
        <v>9078.9812000000002</v>
      </c>
      <c r="AH119">
        <v>9992.9102000000003</v>
      </c>
      <c r="AI119">
        <v>9807.9696999999996</v>
      </c>
      <c r="AJ119">
        <v>10203.963</v>
      </c>
      <c r="AK119">
        <v>10651.722</v>
      </c>
      <c r="AL119">
        <v>10666.597</v>
      </c>
      <c r="AM119">
        <v>10175.187</v>
      </c>
      <c r="AN119">
        <v>10342.742</v>
      </c>
      <c r="AO119">
        <v>10869.1</v>
      </c>
      <c r="AP119">
        <v>7064.0003999999999</v>
      </c>
      <c r="AQ119">
        <v>2105.8283000000001</v>
      </c>
      <c r="AR119">
        <v>5879.6523999999999</v>
      </c>
      <c r="AS119">
        <v>8793.2091</v>
      </c>
      <c r="AT119">
        <v>8400.5818999999992</v>
      </c>
      <c r="AU119">
        <v>70.974999999999994</v>
      </c>
      <c r="AV119">
        <v>68.262500000000003</v>
      </c>
      <c r="AW119">
        <v>65.987499999999997</v>
      </c>
      <c r="AX119">
        <v>64.412499999999994</v>
      </c>
      <c r="AY119">
        <v>62.75</v>
      </c>
      <c r="AZ119">
        <v>61.6875</v>
      </c>
      <c r="BA119">
        <v>60.793750000000003</v>
      </c>
      <c r="BB119">
        <v>64.837500000000006</v>
      </c>
      <c r="BC119">
        <v>68.95</v>
      </c>
      <c r="BD119">
        <v>72.518749999999997</v>
      </c>
      <c r="BE119">
        <v>77</v>
      </c>
      <c r="BF119">
        <v>80.4375</v>
      </c>
      <c r="BG119">
        <v>84.056250000000006</v>
      </c>
      <c r="BH119">
        <v>87.4</v>
      </c>
      <c r="BI119">
        <v>89.368750000000006</v>
      </c>
      <c r="BJ119">
        <v>90.118750000000006</v>
      </c>
      <c r="BK119">
        <v>90.006249999999994</v>
      </c>
      <c r="BL119">
        <v>89.287499999999994</v>
      </c>
      <c r="BM119">
        <v>87.993750000000006</v>
      </c>
      <c r="BN119">
        <v>85.662499999999994</v>
      </c>
      <c r="BO119">
        <v>82.575000000000003</v>
      </c>
      <c r="BP119">
        <v>80.05</v>
      </c>
      <c r="BQ119">
        <v>77.368750000000006</v>
      </c>
      <c r="BR119">
        <v>75.424999999999997</v>
      </c>
      <c r="BS119">
        <v>1781.009</v>
      </c>
      <c r="BT119">
        <v>-962.54819999999995</v>
      </c>
      <c r="BU119">
        <v>-862.59659999999997</v>
      </c>
      <c r="BV119">
        <v>-1138.181</v>
      </c>
      <c r="BW119">
        <v>-1042.683</v>
      </c>
      <c r="BX119">
        <v>269.99329999999998</v>
      </c>
      <c r="BY119">
        <v>-104.377</v>
      </c>
      <c r="BZ119">
        <v>366.73099999999999</v>
      </c>
      <c r="CA119">
        <v>639.15260000000001</v>
      </c>
      <c r="CB119">
        <v>169.6874</v>
      </c>
      <c r="CC119">
        <v>335.82100000000003</v>
      </c>
      <c r="CD119">
        <v>-68.060699999999997</v>
      </c>
      <c r="CE119">
        <v>346.01589999999999</v>
      </c>
      <c r="CF119">
        <v>40.223239999999997</v>
      </c>
      <c r="CG119">
        <v>-359.88729999999998</v>
      </c>
      <c r="CH119">
        <v>-450.1533</v>
      </c>
      <c r="CI119">
        <v>85.354789999999994</v>
      </c>
      <c r="CJ119">
        <v>60.253619999999998</v>
      </c>
      <c r="CK119">
        <v>263.02629999999999</v>
      </c>
      <c r="CL119">
        <v>4400.4040000000005</v>
      </c>
      <c r="CM119">
        <v>8794.4</v>
      </c>
      <c r="CN119">
        <v>4345.1639999999998</v>
      </c>
      <c r="CO119">
        <v>545.1893</v>
      </c>
      <c r="CP119">
        <v>213.37870000000001</v>
      </c>
      <c r="CQ119">
        <v>75630.3</v>
      </c>
      <c r="CR119">
        <v>43851.839999999997</v>
      </c>
      <c r="CS119">
        <v>43613.88</v>
      </c>
      <c r="CT119">
        <v>39684.959999999999</v>
      </c>
      <c r="CU119">
        <v>33477.46</v>
      </c>
      <c r="CV119">
        <v>20296.419999999998</v>
      </c>
      <c r="CW119">
        <v>12230.36</v>
      </c>
      <c r="CX119">
        <v>9891.1149999999998</v>
      </c>
      <c r="CY119">
        <v>23880.639999999999</v>
      </c>
      <c r="CZ119">
        <v>28114.18</v>
      </c>
      <c r="DA119">
        <v>42190.1</v>
      </c>
      <c r="DB119">
        <v>45540.68</v>
      </c>
      <c r="DC119">
        <v>52287.71</v>
      </c>
      <c r="DD119">
        <v>58773.7</v>
      </c>
      <c r="DE119">
        <v>60524.42</v>
      </c>
      <c r="DF119">
        <v>56402.29</v>
      </c>
      <c r="DG119">
        <v>56046.82</v>
      </c>
      <c r="DH119">
        <v>55308.29</v>
      </c>
      <c r="DI119">
        <v>55961.97</v>
      </c>
      <c r="DJ119">
        <v>57740.31</v>
      </c>
      <c r="DK119">
        <v>57320.25</v>
      </c>
      <c r="DL119">
        <v>54924.12</v>
      </c>
      <c r="DM119">
        <v>57445.919999999998</v>
      </c>
      <c r="DN119">
        <v>62939.18</v>
      </c>
      <c r="DO119">
        <v>21</v>
      </c>
      <c r="DP119">
        <v>21</v>
      </c>
    </row>
    <row r="120" spans="1:120" x14ac:dyDescent="0.25">
      <c r="A120" t="str">
        <f t="shared" si="1"/>
        <v>AutoDR-No_Elect DA 1-4 (1PM-9PM)_44328_21-21</v>
      </c>
      <c r="B120" t="s">
        <v>62</v>
      </c>
      <c r="C120" t="s">
        <v>321</v>
      </c>
      <c r="D120" t="s">
        <v>61</v>
      </c>
      <c r="E120" t="s">
        <v>61</v>
      </c>
      <c r="F120" t="s">
        <v>61</v>
      </c>
      <c r="G120" t="s">
        <v>61</v>
      </c>
      <c r="H120" t="s">
        <v>97</v>
      </c>
      <c r="I120" t="s">
        <v>61</v>
      </c>
      <c r="J120" t="s">
        <v>61</v>
      </c>
      <c r="K120" t="s">
        <v>203</v>
      </c>
      <c r="L120" s="18">
        <v>44328</v>
      </c>
      <c r="M120">
        <v>21</v>
      </c>
      <c r="N120">
        <v>21</v>
      </c>
      <c r="O120" t="s">
        <v>258</v>
      </c>
      <c r="P120">
        <v>84</v>
      </c>
      <c r="Q120">
        <v>79</v>
      </c>
      <c r="R120">
        <v>0</v>
      </c>
      <c r="S120">
        <v>1</v>
      </c>
      <c r="T120">
        <v>0</v>
      </c>
      <c r="U120">
        <v>0</v>
      </c>
      <c r="V120">
        <v>1</v>
      </c>
      <c r="AU120">
        <v>71.202532000000005</v>
      </c>
      <c r="AV120">
        <v>68.455696000000003</v>
      </c>
      <c r="AW120">
        <v>66.164557000000002</v>
      </c>
      <c r="AX120">
        <v>64.563291000000007</v>
      </c>
      <c r="AY120">
        <v>62.886076000000003</v>
      </c>
      <c r="AZ120">
        <v>61.810127000000001</v>
      </c>
      <c r="BA120">
        <v>60.898733999999997</v>
      </c>
      <c r="BB120">
        <v>64.987341999999998</v>
      </c>
      <c r="BC120">
        <v>69.145570000000006</v>
      </c>
      <c r="BD120">
        <v>72.746835000000004</v>
      </c>
      <c r="BE120">
        <v>77.246835000000004</v>
      </c>
      <c r="BF120">
        <v>80.683543999999998</v>
      </c>
      <c r="BG120">
        <v>84.297467999999995</v>
      </c>
      <c r="BH120">
        <v>87.639240999999998</v>
      </c>
      <c r="BI120">
        <v>89.607595000000003</v>
      </c>
      <c r="BJ120">
        <v>90.367089000000007</v>
      </c>
      <c r="BK120">
        <v>90.284809999999993</v>
      </c>
      <c r="BL120">
        <v>89.607595000000003</v>
      </c>
      <c r="BM120">
        <v>88.329114000000004</v>
      </c>
      <c r="BN120">
        <v>86.006328999999994</v>
      </c>
      <c r="BO120">
        <v>82.911392000000006</v>
      </c>
      <c r="BP120">
        <v>80.367089000000007</v>
      </c>
      <c r="BQ120">
        <v>77.664557000000002</v>
      </c>
      <c r="BR120">
        <v>75.702532000000005</v>
      </c>
      <c r="DO120">
        <v>21</v>
      </c>
      <c r="DP120">
        <v>21</v>
      </c>
    </row>
    <row r="121" spans="1:120" hidden="1" x14ac:dyDescent="0.25">
      <c r="A121" t="str">
        <f t="shared" si="1"/>
        <v>Size_Grp-Below 20 kW_Elect DA 1-4 (1PM-9PM)_44328_21-21</v>
      </c>
      <c r="B121" t="s">
        <v>62</v>
      </c>
      <c r="C121" t="s">
        <v>259</v>
      </c>
      <c r="D121" t="s">
        <v>61</v>
      </c>
      <c r="E121" t="s">
        <v>61</v>
      </c>
      <c r="F121" t="s">
        <v>61</v>
      </c>
      <c r="G121" t="s">
        <v>61</v>
      </c>
      <c r="H121" t="s">
        <v>61</v>
      </c>
      <c r="I121" t="s">
        <v>61</v>
      </c>
      <c r="J121" t="s">
        <v>260</v>
      </c>
      <c r="K121" t="s">
        <v>203</v>
      </c>
      <c r="L121" s="18">
        <v>44328</v>
      </c>
      <c r="M121">
        <v>21</v>
      </c>
      <c r="N121">
        <v>21</v>
      </c>
      <c r="O121" t="s">
        <v>258</v>
      </c>
      <c r="P121">
        <v>5</v>
      </c>
      <c r="Q121">
        <v>5</v>
      </c>
      <c r="R121">
        <v>0</v>
      </c>
      <c r="S121">
        <v>0</v>
      </c>
      <c r="T121">
        <v>1</v>
      </c>
      <c r="U121">
        <v>0</v>
      </c>
      <c r="V121">
        <v>1</v>
      </c>
      <c r="AU121">
        <v>62.2</v>
      </c>
      <c r="AV121">
        <v>60.4</v>
      </c>
      <c r="AW121">
        <v>58.4</v>
      </c>
      <c r="AX121">
        <v>57.1</v>
      </c>
      <c r="AY121">
        <v>55.6</v>
      </c>
      <c r="AZ121">
        <v>54.6</v>
      </c>
      <c r="BA121">
        <v>54.3</v>
      </c>
      <c r="BB121">
        <v>59.6</v>
      </c>
      <c r="BC121">
        <v>64.900000000000006</v>
      </c>
      <c r="BD121">
        <v>68.900000000000006</v>
      </c>
      <c r="BE121">
        <v>74.3</v>
      </c>
      <c r="BF121">
        <v>78.599999999999994</v>
      </c>
      <c r="BG121">
        <v>82</v>
      </c>
      <c r="BH121">
        <v>85.5</v>
      </c>
      <c r="BI121">
        <v>85.9</v>
      </c>
      <c r="BJ121">
        <v>84.7</v>
      </c>
      <c r="BK121">
        <v>82.8</v>
      </c>
      <c r="BL121">
        <v>81</v>
      </c>
      <c r="BM121">
        <v>78.900000000000006</v>
      </c>
      <c r="BN121">
        <v>75.7</v>
      </c>
      <c r="BO121">
        <v>71.8</v>
      </c>
      <c r="BP121">
        <v>69.599999999999994</v>
      </c>
      <c r="BQ121">
        <v>67.400000000000006</v>
      </c>
      <c r="BR121">
        <v>65.3</v>
      </c>
      <c r="DO121">
        <v>21</v>
      </c>
      <c r="DP121">
        <v>21</v>
      </c>
    </row>
    <row r="122" spans="1:120" hidden="1" x14ac:dyDescent="0.25">
      <c r="A122" t="str">
        <f t="shared" si="1"/>
        <v>Aggregator-CPower_Elect DA 1-4 (1PM-9PM)_44328_21-21</v>
      </c>
      <c r="B122" t="s">
        <v>62</v>
      </c>
      <c r="C122" t="s">
        <v>215</v>
      </c>
      <c r="D122" t="s">
        <v>61</v>
      </c>
      <c r="E122" t="s">
        <v>61</v>
      </c>
      <c r="F122" t="s">
        <v>42</v>
      </c>
      <c r="G122" t="s">
        <v>61</v>
      </c>
      <c r="H122" t="s">
        <v>61</v>
      </c>
      <c r="I122" t="s">
        <v>61</v>
      </c>
      <c r="J122" t="s">
        <v>61</v>
      </c>
      <c r="K122" t="s">
        <v>203</v>
      </c>
      <c r="L122" s="18">
        <v>44328</v>
      </c>
      <c r="M122">
        <v>21</v>
      </c>
      <c r="N122">
        <v>21</v>
      </c>
      <c r="O122" t="s">
        <v>258</v>
      </c>
      <c r="P122">
        <v>34</v>
      </c>
      <c r="Q122">
        <v>29</v>
      </c>
      <c r="R122">
        <v>0</v>
      </c>
      <c r="S122">
        <v>1</v>
      </c>
      <c r="T122">
        <v>0</v>
      </c>
      <c r="U122">
        <v>1</v>
      </c>
      <c r="V122">
        <v>1</v>
      </c>
      <c r="AU122">
        <v>64.862069000000005</v>
      </c>
      <c r="AV122">
        <v>63.5</v>
      </c>
      <c r="AW122">
        <v>61.362068999999998</v>
      </c>
      <c r="AX122">
        <v>60.137931000000002</v>
      </c>
      <c r="AY122">
        <v>58.810344999999998</v>
      </c>
      <c r="AZ122">
        <v>57.551724</v>
      </c>
      <c r="BA122">
        <v>57.241379000000002</v>
      </c>
      <c r="BB122">
        <v>59.913792999999998</v>
      </c>
      <c r="BC122">
        <v>63.482759000000001</v>
      </c>
      <c r="BD122">
        <v>66.551723999999993</v>
      </c>
      <c r="BE122">
        <v>70.896552</v>
      </c>
      <c r="BF122">
        <v>74.724137999999996</v>
      </c>
      <c r="BG122">
        <v>78.534482999999994</v>
      </c>
      <c r="BH122">
        <v>82.310344999999998</v>
      </c>
      <c r="BI122">
        <v>83.931033999999997</v>
      </c>
      <c r="BJ122">
        <v>84.189655000000002</v>
      </c>
      <c r="BK122">
        <v>83.172414000000003</v>
      </c>
      <c r="BL122">
        <v>81.293103000000002</v>
      </c>
      <c r="BM122">
        <v>79.189655000000002</v>
      </c>
      <c r="BN122">
        <v>76.672414000000003</v>
      </c>
      <c r="BO122">
        <v>73.620689999999996</v>
      </c>
      <c r="BP122">
        <v>71.551723999999993</v>
      </c>
      <c r="BQ122">
        <v>69.758621000000005</v>
      </c>
      <c r="BR122">
        <v>67.810344999999998</v>
      </c>
      <c r="DO122">
        <v>21</v>
      </c>
      <c r="DP122">
        <v>21</v>
      </c>
    </row>
    <row r="123" spans="1:120" hidden="1" x14ac:dyDescent="0.25">
      <c r="A123" t="str">
        <f t="shared" si="1"/>
        <v>Industry_Type-1. Agriculture, Mining &amp; Construction_Elect DA 1-4 (1PM-9PM)_44328_21-21</v>
      </c>
      <c r="B123" t="s">
        <v>62</v>
      </c>
      <c r="C123" t="s">
        <v>211</v>
      </c>
      <c r="D123" t="s">
        <v>61</v>
      </c>
      <c r="E123" t="s">
        <v>61</v>
      </c>
      <c r="F123" t="s">
        <v>61</v>
      </c>
      <c r="G123" t="s">
        <v>30</v>
      </c>
      <c r="H123" t="s">
        <v>61</v>
      </c>
      <c r="I123" t="s">
        <v>61</v>
      </c>
      <c r="J123" t="s">
        <v>61</v>
      </c>
      <c r="K123" t="s">
        <v>203</v>
      </c>
      <c r="L123" s="18">
        <v>44328</v>
      </c>
      <c r="M123">
        <v>21</v>
      </c>
      <c r="N123">
        <v>21</v>
      </c>
      <c r="O123" t="s">
        <v>258</v>
      </c>
      <c r="P123">
        <v>52</v>
      </c>
      <c r="Q123">
        <v>52</v>
      </c>
      <c r="R123">
        <v>0</v>
      </c>
      <c r="S123">
        <v>0</v>
      </c>
      <c r="T123">
        <v>0</v>
      </c>
      <c r="U123">
        <v>0</v>
      </c>
      <c r="V123">
        <v>0</v>
      </c>
      <c r="W123">
        <v>3043.84</v>
      </c>
      <c r="X123">
        <v>4244.32</v>
      </c>
      <c r="Y123">
        <v>3906.8</v>
      </c>
      <c r="Z123">
        <v>3697.28</v>
      </c>
      <c r="AA123">
        <v>3688.72</v>
      </c>
      <c r="AB123">
        <v>3709.44</v>
      </c>
      <c r="AC123">
        <v>3724.56</v>
      </c>
      <c r="AD123">
        <v>3802.68</v>
      </c>
      <c r="AE123">
        <v>4020.68</v>
      </c>
      <c r="AF123">
        <v>4390.4399999999996</v>
      </c>
      <c r="AG123">
        <v>4808.76</v>
      </c>
      <c r="AH123">
        <v>5319.7</v>
      </c>
      <c r="AI123">
        <v>4991.0788000000002</v>
      </c>
      <c r="AJ123">
        <v>5393.4188000000004</v>
      </c>
      <c r="AK123">
        <v>5898.2259999999997</v>
      </c>
      <c r="AL123">
        <v>5890.36</v>
      </c>
      <c r="AM123">
        <v>5481.34</v>
      </c>
      <c r="AN123">
        <v>5661.24</v>
      </c>
      <c r="AO123">
        <v>5523.04</v>
      </c>
      <c r="AP123">
        <v>1918.76</v>
      </c>
      <c r="AQ123">
        <v>171.56</v>
      </c>
      <c r="AR123">
        <v>2113.7800000000002</v>
      </c>
      <c r="AS123">
        <v>4782.88</v>
      </c>
      <c r="AT123">
        <v>5072.34</v>
      </c>
      <c r="AU123">
        <v>77.519231000000005</v>
      </c>
      <c r="AV123">
        <v>73.942307999999997</v>
      </c>
      <c r="AW123">
        <v>71.298077000000006</v>
      </c>
      <c r="AX123">
        <v>69.173077000000006</v>
      </c>
      <c r="AY123">
        <v>67.201922999999994</v>
      </c>
      <c r="AZ123">
        <v>65.875</v>
      </c>
      <c r="BA123">
        <v>64.5</v>
      </c>
      <c r="BB123">
        <v>68.980768999999995</v>
      </c>
      <c r="BC123">
        <v>73.576922999999994</v>
      </c>
      <c r="BD123">
        <v>77.605768999999995</v>
      </c>
      <c r="BE123">
        <v>82.163461999999996</v>
      </c>
      <c r="BF123">
        <v>85.346153999999999</v>
      </c>
      <c r="BG123">
        <v>88.942307999999997</v>
      </c>
      <c r="BH123">
        <v>92.211538000000004</v>
      </c>
      <c r="BI123">
        <v>94.615385000000003</v>
      </c>
      <c r="BJ123">
        <v>96.086538000000004</v>
      </c>
      <c r="BK123">
        <v>97.019231000000005</v>
      </c>
      <c r="BL123">
        <v>97.346153999999999</v>
      </c>
      <c r="BM123">
        <v>96.548077000000006</v>
      </c>
      <c r="BN123">
        <v>94.615385000000003</v>
      </c>
      <c r="BO123">
        <v>91.625</v>
      </c>
      <c r="BP123">
        <v>88.663461999999996</v>
      </c>
      <c r="BQ123">
        <v>85.471153999999999</v>
      </c>
      <c r="BR123">
        <v>83.240385000000003</v>
      </c>
      <c r="BS123">
        <v>1030.1420000000001</v>
      </c>
      <c r="BT123">
        <v>-283.11959999999999</v>
      </c>
      <c r="BU123">
        <v>-100.684</v>
      </c>
      <c r="BV123">
        <v>34.303959999999996</v>
      </c>
      <c r="BW123">
        <v>-65.932460000000006</v>
      </c>
      <c r="BX123">
        <v>-55.806130000000003</v>
      </c>
      <c r="BY123">
        <v>-61.990810000000003</v>
      </c>
      <c r="BZ123">
        <v>47.731119999999997</v>
      </c>
      <c r="CA123">
        <v>71.213139999999996</v>
      </c>
      <c r="CB123">
        <v>-13.668670000000001</v>
      </c>
      <c r="CC123">
        <v>-65.785820000000001</v>
      </c>
      <c r="CD123">
        <v>-204.29640000000001</v>
      </c>
      <c r="CE123">
        <v>413.66390000000001</v>
      </c>
      <c r="CF123">
        <v>199.922</v>
      </c>
      <c r="CG123">
        <v>-164.0402</v>
      </c>
      <c r="CH123">
        <v>26.008780000000002</v>
      </c>
      <c r="CI123">
        <v>444.90339999999998</v>
      </c>
      <c r="CJ123">
        <v>341.98219999999998</v>
      </c>
      <c r="CK123">
        <v>789.39070000000004</v>
      </c>
      <c r="CL123">
        <v>4496.3429999999998</v>
      </c>
      <c r="CM123">
        <v>5939.8639999999996</v>
      </c>
      <c r="CN123">
        <v>3626.855</v>
      </c>
      <c r="CO123">
        <v>402.94880000000001</v>
      </c>
      <c r="CP123">
        <v>-315.31049999999999</v>
      </c>
      <c r="CQ123">
        <v>28046.75</v>
      </c>
      <c r="CR123">
        <v>9778.5120000000006</v>
      </c>
      <c r="CS123">
        <v>7855.1570000000002</v>
      </c>
      <c r="CT123">
        <v>5418.5730000000003</v>
      </c>
      <c r="CU123">
        <v>3194.3539999999998</v>
      </c>
      <c r="CV123">
        <v>2586.652</v>
      </c>
      <c r="CW123">
        <v>2485.7339999999999</v>
      </c>
      <c r="CX123">
        <v>1677.6320000000001</v>
      </c>
      <c r="CY123">
        <v>5738.0140000000001</v>
      </c>
      <c r="CZ123">
        <v>9412.0419999999995</v>
      </c>
      <c r="DA123">
        <v>16691.38</v>
      </c>
      <c r="DB123">
        <v>20974.9</v>
      </c>
      <c r="DC123">
        <v>24060.77</v>
      </c>
      <c r="DD123">
        <v>27820.65</v>
      </c>
      <c r="DE123">
        <v>29482.17</v>
      </c>
      <c r="DF123">
        <v>29812.7</v>
      </c>
      <c r="DG123">
        <v>30002.5</v>
      </c>
      <c r="DH123">
        <v>29162.48</v>
      </c>
      <c r="DI123">
        <v>29489.06</v>
      </c>
      <c r="DJ123">
        <v>30007.46</v>
      </c>
      <c r="DK123">
        <v>31522.080000000002</v>
      </c>
      <c r="DL123">
        <v>31911.15</v>
      </c>
      <c r="DM123">
        <v>33861.620000000003</v>
      </c>
      <c r="DN123">
        <v>35330.589999999997</v>
      </c>
      <c r="DO123">
        <v>21</v>
      </c>
      <c r="DP123">
        <v>21</v>
      </c>
    </row>
    <row r="124" spans="1:120" hidden="1" x14ac:dyDescent="0.25">
      <c r="A124" t="str">
        <f t="shared" si="1"/>
        <v>Industry_Type-5. Offices, Hotels, Finance, Services_Elect DA 1-4 (1PM-9PM)_44328_21-21</v>
      </c>
      <c r="B124" t="s">
        <v>62</v>
      </c>
      <c r="C124" t="s">
        <v>205</v>
      </c>
      <c r="D124" t="s">
        <v>61</v>
      </c>
      <c r="E124" t="s">
        <v>61</v>
      </c>
      <c r="F124" t="s">
        <v>61</v>
      </c>
      <c r="G124" t="s">
        <v>37</v>
      </c>
      <c r="H124" t="s">
        <v>61</v>
      </c>
      <c r="I124" t="s">
        <v>61</v>
      </c>
      <c r="J124" t="s">
        <v>61</v>
      </c>
      <c r="K124" t="s">
        <v>203</v>
      </c>
      <c r="L124" s="18">
        <v>44328</v>
      </c>
      <c r="M124">
        <v>21</v>
      </c>
      <c r="N124">
        <v>21</v>
      </c>
      <c r="O124" t="s">
        <v>258</v>
      </c>
      <c r="P124">
        <v>1</v>
      </c>
      <c r="Q124">
        <v>1</v>
      </c>
      <c r="R124">
        <v>0</v>
      </c>
      <c r="S124">
        <v>0</v>
      </c>
      <c r="T124">
        <v>1</v>
      </c>
      <c r="U124">
        <v>0</v>
      </c>
      <c r="V124">
        <v>1</v>
      </c>
      <c r="AU124">
        <v>51</v>
      </c>
      <c r="AV124">
        <v>50.5</v>
      </c>
      <c r="AW124">
        <v>48.5</v>
      </c>
      <c r="AX124">
        <v>47</v>
      </c>
      <c r="AY124">
        <v>45.5</v>
      </c>
      <c r="AZ124">
        <v>44</v>
      </c>
      <c r="BA124">
        <v>44.5</v>
      </c>
      <c r="BB124">
        <v>52.5</v>
      </c>
      <c r="BC124">
        <v>61</v>
      </c>
      <c r="BD124">
        <v>66.5</v>
      </c>
      <c r="BE124">
        <v>74</v>
      </c>
      <c r="BF124">
        <v>80</v>
      </c>
      <c r="BG124">
        <v>83</v>
      </c>
      <c r="BH124">
        <v>87</v>
      </c>
      <c r="BI124">
        <v>84.5</v>
      </c>
      <c r="BJ124">
        <v>80</v>
      </c>
      <c r="BK124">
        <v>75.5</v>
      </c>
      <c r="BL124">
        <v>72.5</v>
      </c>
      <c r="BM124">
        <v>69</v>
      </c>
      <c r="BN124">
        <v>64.5</v>
      </c>
      <c r="BO124">
        <v>59</v>
      </c>
      <c r="BP124">
        <v>57</v>
      </c>
      <c r="BQ124">
        <v>55.5</v>
      </c>
      <c r="BR124">
        <v>52.5</v>
      </c>
      <c r="DO124">
        <v>21</v>
      </c>
      <c r="DP124">
        <v>21</v>
      </c>
    </row>
    <row r="125" spans="1:120" hidden="1" x14ac:dyDescent="0.25">
      <c r="A125" t="str">
        <f t="shared" si="1"/>
        <v>sublap_id-SLAP_PGZP_Elect DA 1-4 (1PM-9PM)_44328_21-21</v>
      </c>
      <c r="B125" t="s">
        <v>62</v>
      </c>
      <c r="C125" t="s">
        <v>283</v>
      </c>
      <c r="D125" t="s">
        <v>61</v>
      </c>
      <c r="E125" t="s">
        <v>284</v>
      </c>
      <c r="F125" t="s">
        <v>61</v>
      </c>
      <c r="G125" t="s">
        <v>61</v>
      </c>
      <c r="H125" t="s">
        <v>61</v>
      </c>
      <c r="I125" t="s">
        <v>61</v>
      </c>
      <c r="J125" t="s">
        <v>61</v>
      </c>
      <c r="K125" t="s">
        <v>203</v>
      </c>
      <c r="L125" s="18">
        <v>44328</v>
      </c>
      <c r="M125">
        <v>21</v>
      </c>
      <c r="N125">
        <v>21</v>
      </c>
      <c r="O125" t="s">
        <v>258</v>
      </c>
      <c r="P125">
        <v>85</v>
      </c>
      <c r="Q125">
        <v>80</v>
      </c>
      <c r="R125">
        <v>0</v>
      </c>
      <c r="S125">
        <v>1</v>
      </c>
      <c r="T125">
        <v>0</v>
      </c>
      <c r="U125">
        <v>0</v>
      </c>
      <c r="V125">
        <v>1</v>
      </c>
      <c r="AU125">
        <v>70.974999999999994</v>
      </c>
      <c r="AV125">
        <v>68.262500000000003</v>
      </c>
      <c r="AW125">
        <v>65.987499999999997</v>
      </c>
      <c r="AX125">
        <v>64.412499999999994</v>
      </c>
      <c r="AY125">
        <v>62.75</v>
      </c>
      <c r="AZ125">
        <v>61.6875</v>
      </c>
      <c r="BA125">
        <v>60.793750000000003</v>
      </c>
      <c r="BB125">
        <v>64.837500000000006</v>
      </c>
      <c r="BC125">
        <v>68.95</v>
      </c>
      <c r="BD125">
        <v>72.518749999999997</v>
      </c>
      <c r="BE125">
        <v>77</v>
      </c>
      <c r="BF125">
        <v>80.4375</v>
      </c>
      <c r="BG125">
        <v>84.056250000000006</v>
      </c>
      <c r="BH125">
        <v>87.4</v>
      </c>
      <c r="BI125">
        <v>89.368750000000006</v>
      </c>
      <c r="BJ125">
        <v>90.118750000000006</v>
      </c>
      <c r="BK125">
        <v>90.006249999999994</v>
      </c>
      <c r="BL125">
        <v>89.287499999999994</v>
      </c>
      <c r="BM125">
        <v>87.993750000000006</v>
      </c>
      <c r="BN125">
        <v>85.662499999999994</v>
      </c>
      <c r="BO125">
        <v>82.575000000000003</v>
      </c>
      <c r="BP125">
        <v>80.05</v>
      </c>
      <c r="BQ125">
        <v>77.368750000000006</v>
      </c>
      <c r="BR125">
        <v>75.424999999999997</v>
      </c>
      <c r="DO125">
        <v>21</v>
      </c>
      <c r="DP125">
        <v>21</v>
      </c>
    </row>
    <row r="126" spans="1:120" x14ac:dyDescent="0.25">
      <c r="A126" t="str">
        <f t="shared" si="1"/>
        <v>AutoDR-Yes_Elect DA 1-4 (1PM-9PM)_44328_21-21</v>
      </c>
      <c r="B126" t="s">
        <v>62</v>
      </c>
      <c r="C126" t="s">
        <v>322</v>
      </c>
      <c r="D126" t="s">
        <v>61</v>
      </c>
      <c r="E126" t="s">
        <v>61</v>
      </c>
      <c r="F126" t="s">
        <v>61</v>
      </c>
      <c r="G126" t="s">
        <v>61</v>
      </c>
      <c r="H126" t="s">
        <v>98</v>
      </c>
      <c r="I126" t="s">
        <v>61</v>
      </c>
      <c r="J126" t="s">
        <v>61</v>
      </c>
      <c r="K126" t="s">
        <v>203</v>
      </c>
      <c r="L126" s="18">
        <v>44328</v>
      </c>
      <c r="M126">
        <v>21</v>
      </c>
      <c r="N126">
        <v>21</v>
      </c>
      <c r="O126" t="s">
        <v>258</v>
      </c>
      <c r="P126">
        <v>1</v>
      </c>
      <c r="Q126">
        <v>1</v>
      </c>
      <c r="R126">
        <v>0</v>
      </c>
      <c r="S126">
        <v>0</v>
      </c>
      <c r="T126">
        <v>1</v>
      </c>
      <c r="U126">
        <v>0</v>
      </c>
      <c r="V126">
        <v>1</v>
      </c>
      <c r="AU126">
        <v>53</v>
      </c>
      <c r="AV126">
        <v>53</v>
      </c>
      <c r="AW126">
        <v>52</v>
      </c>
      <c r="AX126">
        <v>52.5</v>
      </c>
      <c r="AY126">
        <v>52</v>
      </c>
      <c r="AZ126">
        <v>52</v>
      </c>
      <c r="BA126">
        <v>52.5</v>
      </c>
      <c r="BB126">
        <v>53</v>
      </c>
      <c r="BC126">
        <v>53.5</v>
      </c>
      <c r="BD126">
        <v>54.5</v>
      </c>
      <c r="BE126">
        <v>57.5</v>
      </c>
      <c r="BF126">
        <v>61</v>
      </c>
      <c r="BG126">
        <v>65</v>
      </c>
      <c r="BH126">
        <v>68.5</v>
      </c>
      <c r="BI126">
        <v>70.5</v>
      </c>
      <c r="BJ126">
        <v>70.5</v>
      </c>
      <c r="BK126">
        <v>68</v>
      </c>
      <c r="BL126">
        <v>64</v>
      </c>
      <c r="BM126">
        <v>61.5</v>
      </c>
      <c r="BN126">
        <v>58.5</v>
      </c>
      <c r="BO126">
        <v>56</v>
      </c>
      <c r="BP126">
        <v>55</v>
      </c>
      <c r="BQ126">
        <v>54</v>
      </c>
      <c r="BR126">
        <v>53.5</v>
      </c>
      <c r="DO126">
        <v>21</v>
      </c>
      <c r="DP126">
        <v>21</v>
      </c>
    </row>
    <row r="127" spans="1:120" hidden="1" x14ac:dyDescent="0.25">
      <c r="A127" t="str">
        <f t="shared" si="1"/>
        <v>LCA-Other_Elect DA 1-4 (1PM-9PM)_44328_21-21</v>
      </c>
      <c r="B127" t="s">
        <v>62</v>
      </c>
      <c r="C127" t="s">
        <v>212</v>
      </c>
      <c r="D127" t="s">
        <v>32</v>
      </c>
      <c r="E127" t="s">
        <v>61</v>
      </c>
      <c r="F127" t="s">
        <v>61</v>
      </c>
      <c r="G127" t="s">
        <v>61</v>
      </c>
      <c r="H127" t="s">
        <v>61</v>
      </c>
      <c r="I127" t="s">
        <v>61</v>
      </c>
      <c r="J127" t="s">
        <v>61</v>
      </c>
      <c r="K127" t="s">
        <v>203</v>
      </c>
      <c r="L127" s="18">
        <v>44328</v>
      </c>
      <c r="M127">
        <v>21</v>
      </c>
      <c r="N127">
        <v>21</v>
      </c>
      <c r="O127" t="s">
        <v>258</v>
      </c>
      <c r="P127">
        <v>85</v>
      </c>
      <c r="Q127">
        <v>80</v>
      </c>
      <c r="R127">
        <v>0</v>
      </c>
      <c r="S127">
        <v>1</v>
      </c>
      <c r="T127">
        <v>0</v>
      </c>
      <c r="U127">
        <v>0</v>
      </c>
      <c r="V127">
        <v>1</v>
      </c>
      <c r="AU127">
        <v>70.974999999999994</v>
      </c>
      <c r="AV127">
        <v>68.262500000000003</v>
      </c>
      <c r="AW127">
        <v>65.987499999999997</v>
      </c>
      <c r="AX127">
        <v>64.412499999999994</v>
      </c>
      <c r="AY127">
        <v>62.75</v>
      </c>
      <c r="AZ127">
        <v>61.6875</v>
      </c>
      <c r="BA127">
        <v>60.793750000000003</v>
      </c>
      <c r="BB127">
        <v>64.837500000000006</v>
      </c>
      <c r="BC127">
        <v>68.95</v>
      </c>
      <c r="BD127">
        <v>72.518749999999997</v>
      </c>
      <c r="BE127">
        <v>77</v>
      </c>
      <c r="BF127">
        <v>80.4375</v>
      </c>
      <c r="BG127">
        <v>84.056250000000006</v>
      </c>
      <c r="BH127">
        <v>87.4</v>
      </c>
      <c r="BI127">
        <v>89.368750000000006</v>
      </c>
      <c r="BJ127">
        <v>90.118750000000006</v>
      </c>
      <c r="BK127">
        <v>90.006249999999994</v>
      </c>
      <c r="BL127">
        <v>89.287499999999994</v>
      </c>
      <c r="BM127">
        <v>87.993750000000006</v>
      </c>
      <c r="BN127">
        <v>85.662499999999994</v>
      </c>
      <c r="BO127">
        <v>82.575000000000003</v>
      </c>
      <c r="BP127">
        <v>80.05</v>
      </c>
      <c r="BQ127">
        <v>77.368750000000006</v>
      </c>
      <c r="BR127">
        <v>75.424999999999997</v>
      </c>
      <c r="DO127">
        <v>21</v>
      </c>
      <c r="DP127">
        <v>21</v>
      </c>
    </row>
    <row r="128" spans="1:120" hidden="1" x14ac:dyDescent="0.25">
      <c r="A128" t="str">
        <f t="shared" si="1"/>
        <v>Size_Grp-20 to 199.99 kW_Elect DA 1-4 (1PM-9PM)_44328_21-21</v>
      </c>
      <c r="B128" t="s">
        <v>62</v>
      </c>
      <c r="C128" t="s">
        <v>201</v>
      </c>
      <c r="D128" t="s">
        <v>61</v>
      </c>
      <c r="E128" t="s">
        <v>61</v>
      </c>
      <c r="F128" t="s">
        <v>61</v>
      </c>
      <c r="G128" t="s">
        <v>61</v>
      </c>
      <c r="H128" t="s">
        <v>61</v>
      </c>
      <c r="I128" t="s">
        <v>61</v>
      </c>
      <c r="J128" t="s">
        <v>101</v>
      </c>
      <c r="K128" t="s">
        <v>203</v>
      </c>
      <c r="L128" s="18">
        <v>44328</v>
      </c>
      <c r="M128">
        <v>21</v>
      </c>
      <c r="N128">
        <v>21</v>
      </c>
      <c r="O128" t="s">
        <v>258</v>
      </c>
      <c r="P128">
        <v>41</v>
      </c>
      <c r="Q128">
        <v>36</v>
      </c>
      <c r="R128">
        <v>0</v>
      </c>
      <c r="S128">
        <v>1</v>
      </c>
      <c r="T128">
        <v>0</v>
      </c>
      <c r="U128">
        <v>0</v>
      </c>
      <c r="V128">
        <v>1</v>
      </c>
      <c r="AU128">
        <v>70.305555999999996</v>
      </c>
      <c r="AV128">
        <v>67.680555999999996</v>
      </c>
      <c r="AW128">
        <v>65.527777999999998</v>
      </c>
      <c r="AX128">
        <v>64.152777999999998</v>
      </c>
      <c r="AY128">
        <v>62.583333000000003</v>
      </c>
      <c r="AZ128">
        <v>61.680556000000003</v>
      </c>
      <c r="BA128">
        <v>60.833333000000003</v>
      </c>
      <c r="BB128">
        <v>64.458332999999996</v>
      </c>
      <c r="BC128">
        <v>68.041667000000004</v>
      </c>
      <c r="BD128">
        <v>71.291667000000004</v>
      </c>
      <c r="BE128">
        <v>75.5</v>
      </c>
      <c r="BF128">
        <v>78.805555999999996</v>
      </c>
      <c r="BG128">
        <v>82.472222000000002</v>
      </c>
      <c r="BH128">
        <v>85.763889000000006</v>
      </c>
      <c r="BI128">
        <v>87.944444000000004</v>
      </c>
      <c r="BJ128">
        <v>88.861110999999994</v>
      </c>
      <c r="BK128">
        <v>88.736110999999994</v>
      </c>
      <c r="BL128">
        <v>87.847222000000002</v>
      </c>
      <c r="BM128">
        <v>86.583332999999996</v>
      </c>
      <c r="BN128">
        <v>84.277777999999998</v>
      </c>
      <c r="BO128">
        <v>81.347222000000002</v>
      </c>
      <c r="BP128">
        <v>78.930555999999996</v>
      </c>
      <c r="BQ128">
        <v>76.305555999999996</v>
      </c>
      <c r="BR128">
        <v>74.569444000000004</v>
      </c>
      <c r="DO128">
        <v>21</v>
      </c>
      <c r="DP128">
        <v>21</v>
      </c>
    </row>
    <row r="129" spans="1:120" hidden="1" x14ac:dyDescent="0.25">
      <c r="A129" t="str">
        <f t="shared" si="1"/>
        <v>Industry_Type-4. Retail stores_Elect DA 1-4 (1PM-9PM)_44328_21-21</v>
      </c>
      <c r="B129" t="s">
        <v>62</v>
      </c>
      <c r="C129" t="s">
        <v>204</v>
      </c>
      <c r="D129" t="s">
        <v>61</v>
      </c>
      <c r="E129" t="s">
        <v>61</v>
      </c>
      <c r="F129" t="s">
        <v>61</v>
      </c>
      <c r="G129" t="s">
        <v>33</v>
      </c>
      <c r="H129" t="s">
        <v>61</v>
      </c>
      <c r="I129" t="s">
        <v>61</v>
      </c>
      <c r="J129" t="s">
        <v>61</v>
      </c>
      <c r="K129" t="s">
        <v>203</v>
      </c>
      <c r="L129" s="18">
        <v>44328</v>
      </c>
      <c r="M129">
        <v>21</v>
      </c>
      <c r="N129">
        <v>21</v>
      </c>
      <c r="O129" t="s">
        <v>258</v>
      </c>
      <c r="P129">
        <v>25</v>
      </c>
      <c r="Q129">
        <v>20</v>
      </c>
      <c r="R129">
        <v>0</v>
      </c>
      <c r="S129">
        <v>0</v>
      </c>
      <c r="T129">
        <v>0</v>
      </c>
      <c r="U129">
        <v>1</v>
      </c>
      <c r="V129">
        <v>1</v>
      </c>
      <c r="AU129">
        <v>58.95</v>
      </c>
      <c r="AV129">
        <v>57.875</v>
      </c>
      <c r="AW129">
        <v>56.35</v>
      </c>
      <c r="AX129">
        <v>55.924999999999997</v>
      </c>
      <c r="AY129">
        <v>54.9</v>
      </c>
      <c r="AZ129">
        <v>54.424999999999997</v>
      </c>
      <c r="BA129">
        <v>54.424999999999997</v>
      </c>
      <c r="BB129">
        <v>57.174999999999997</v>
      </c>
      <c r="BC129">
        <v>59.875</v>
      </c>
      <c r="BD129">
        <v>62.3</v>
      </c>
      <c r="BE129">
        <v>66.349999999999994</v>
      </c>
      <c r="BF129">
        <v>70.099999999999994</v>
      </c>
      <c r="BG129">
        <v>73.825000000000003</v>
      </c>
      <c r="BH129">
        <v>77.275000000000006</v>
      </c>
      <c r="BI129">
        <v>78.724999999999994</v>
      </c>
      <c r="BJ129">
        <v>78.424999999999997</v>
      </c>
      <c r="BK129">
        <v>76.5</v>
      </c>
      <c r="BL129">
        <v>73.775000000000006</v>
      </c>
      <c r="BM129">
        <v>71.625</v>
      </c>
      <c r="BN129">
        <v>68.650000000000006</v>
      </c>
      <c r="BO129">
        <v>65.575000000000003</v>
      </c>
      <c r="BP129">
        <v>63.924999999999997</v>
      </c>
      <c r="BQ129">
        <v>62.225000000000001</v>
      </c>
      <c r="BR129">
        <v>60.975000000000001</v>
      </c>
      <c r="DO129">
        <v>21</v>
      </c>
      <c r="DP129">
        <v>21</v>
      </c>
    </row>
    <row r="130" spans="1:120" hidden="1" x14ac:dyDescent="0.25">
      <c r="A130" t="str">
        <f t="shared" si="1"/>
        <v>OtherDR-No_Elect DA 1-4 (1PM-9PM)_44328_21-21</v>
      </c>
      <c r="B130" t="s">
        <v>62</v>
      </c>
      <c r="C130" t="s">
        <v>323</v>
      </c>
      <c r="D130" t="s">
        <v>61</v>
      </c>
      <c r="E130" t="s">
        <v>61</v>
      </c>
      <c r="F130" t="s">
        <v>61</v>
      </c>
      <c r="G130" t="s">
        <v>61</v>
      </c>
      <c r="H130" t="s">
        <v>61</v>
      </c>
      <c r="I130" t="s">
        <v>97</v>
      </c>
      <c r="J130" t="s">
        <v>61</v>
      </c>
      <c r="K130" t="s">
        <v>203</v>
      </c>
      <c r="L130" s="18">
        <v>44328</v>
      </c>
      <c r="M130">
        <v>21</v>
      </c>
      <c r="N130">
        <v>21</v>
      </c>
      <c r="O130" t="s">
        <v>258</v>
      </c>
      <c r="P130">
        <v>85</v>
      </c>
      <c r="Q130">
        <v>80</v>
      </c>
      <c r="R130">
        <v>0</v>
      </c>
      <c r="S130">
        <v>1</v>
      </c>
      <c r="T130">
        <v>0</v>
      </c>
      <c r="U130">
        <v>0</v>
      </c>
      <c r="V130">
        <v>1</v>
      </c>
      <c r="AU130">
        <v>70.974999999999994</v>
      </c>
      <c r="AV130">
        <v>68.262500000000003</v>
      </c>
      <c r="AW130">
        <v>65.987499999999997</v>
      </c>
      <c r="AX130">
        <v>64.412499999999994</v>
      </c>
      <c r="AY130">
        <v>62.75</v>
      </c>
      <c r="AZ130">
        <v>61.6875</v>
      </c>
      <c r="BA130">
        <v>60.793750000000003</v>
      </c>
      <c r="BB130">
        <v>64.837500000000006</v>
      </c>
      <c r="BC130">
        <v>68.95</v>
      </c>
      <c r="BD130">
        <v>72.518749999999997</v>
      </c>
      <c r="BE130">
        <v>77</v>
      </c>
      <c r="BF130">
        <v>80.4375</v>
      </c>
      <c r="BG130">
        <v>84.056250000000006</v>
      </c>
      <c r="BH130">
        <v>87.4</v>
      </c>
      <c r="BI130">
        <v>89.368750000000006</v>
      </c>
      <c r="BJ130">
        <v>90.118750000000006</v>
      </c>
      <c r="BK130">
        <v>90.006249999999994</v>
      </c>
      <c r="BL130">
        <v>89.287499999999994</v>
      </c>
      <c r="BM130">
        <v>87.993750000000006</v>
      </c>
      <c r="BN130">
        <v>85.662499999999994</v>
      </c>
      <c r="BO130">
        <v>82.575000000000003</v>
      </c>
      <c r="BP130">
        <v>80.05</v>
      </c>
      <c r="BQ130">
        <v>77.368750000000006</v>
      </c>
      <c r="BR130">
        <v>75.424999999999997</v>
      </c>
      <c r="DO130">
        <v>21</v>
      </c>
      <c r="DP130">
        <v>21</v>
      </c>
    </row>
    <row r="131" spans="1:120" hidden="1" x14ac:dyDescent="0.25">
      <c r="A131" t="str">
        <f t="shared" si="1"/>
        <v>Industry_Type-3. Wholesale, Transport, other utilities_Elect DA 1-4 (1PM-9PM)_44328_21-21</v>
      </c>
      <c r="B131" t="s">
        <v>62</v>
      </c>
      <c r="C131" t="s">
        <v>202</v>
      </c>
      <c r="D131" t="s">
        <v>61</v>
      </c>
      <c r="E131" t="s">
        <v>61</v>
      </c>
      <c r="F131" t="s">
        <v>61</v>
      </c>
      <c r="G131" t="s">
        <v>31</v>
      </c>
      <c r="H131" t="s">
        <v>61</v>
      </c>
      <c r="I131" t="s">
        <v>61</v>
      </c>
      <c r="J131" t="s">
        <v>61</v>
      </c>
      <c r="K131" t="s">
        <v>203</v>
      </c>
      <c r="L131" s="18">
        <v>44328</v>
      </c>
      <c r="M131">
        <v>21</v>
      </c>
      <c r="N131">
        <v>21</v>
      </c>
      <c r="O131" t="s">
        <v>258</v>
      </c>
      <c r="P131">
        <v>7</v>
      </c>
      <c r="Q131">
        <v>7</v>
      </c>
      <c r="R131">
        <v>0</v>
      </c>
      <c r="S131">
        <v>0</v>
      </c>
      <c r="T131">
        <v>1</v>
      </c>
      <c r="U131">
        <v>1</v>
      </c>
      <c r="V131">
        <v>1</v>
      </c>
      <c r="AU131">
        <v>59.571429000000002</v>
      </c>
      <c r="AV131">
        <v>58.285713999999999</v>
      </c>
      <c r="AW131">
        <v>56.571429000000002</v>
      </c>
      <c r="AX131">
        <v>55.785713999999999</v>
      </c>
      <c r="AY131">
        <v>54.571429000000002</v>
      </c>
      <c r="AZ131">
        <v>53.857143000000001</v>
      </c>
      <c r="BA131">
        <v>53.785713999999999</v>
      </c>
      <c r="BB131">
        <v>57.714286000000001</v>
      </c>
      <c r="BC131">
        <v>61.642856999999999</v>
      </c>
      <c r="BD131">
        <v>64.785713999999999</v>
      </c>
      <c r="BE131">
        <v>69.5</v>
      </c>
      <c r="BF131">
        <v>73.571428999999995</v>
      </c>
      <c r="BG131">
        <v>77.142857000000006</v>
      </c>
      <c r="BH131">
        <v>80.642857000000006</v>
      </c>
      <c r="BI131">
        <v>81.5</v>
      </c>
      <c r="BJ131">
        <v>80.642857000000006</v>
      </c>
      <c r="BK131">
        <v>78.571428999999995</v>
      </c>
      <c r="BL131">
        <v>76.142857000000006</v>
      </c>
      <c r="BM131">
        <v>73.928571000000005</v>
      </c>
      <c r="BN131">
        <v>70.785713999999999</v>
      </c>
      <c r="BO131">
        <v>67.285713999999999</v>
      </c>
      <c r="BP131">
        <v>65.428571000000005</v>
      </c>
      <c r="BQ131">
        <v>63.571429000000002</v>
      </c>
      <c r="BR131">
        <v>61.928570999999998</v>
      </c>
      <c r="DO131">
        <v>21</v>
      </c>
      <c r="DP131">
        <v>21</v>
      </c>
    </row>
    <row r="132" spans="1:120" hidden="1" x14ac:dyDescent="0.25">
      <c r="A132" t="str">
        <f t="shared" ref="A132:A195" si="2">C132&amp;"_"&amp;K132&amp;"_"&amp;IF(L132="",O132,L132&amp;IF(LEFT(K132,3)="All","",IF(R132=1,"_Combined","_"&amp;M132&amp;"-"&amp;N132)))</f>
        <v>All_Elect DA 1-4 (1PM-9PM)_44328_21-21</v>
      </c>
      <c r="B132" t="s">
        <v>62</v>
      </c>
      <c r="C132" t="s">
        <v>61</v>
      </c>
      <c r="D132" t="s">
        <v>61</v>
      </c>
      <c r="E132" t="s">
        <v>61</v>
      </c>
      <c r="F132" t="s">
        <v>61</v>
      </c>
      <c r="G132" t="s">
        <v>61</v>
      </c>
      <c r="H132" t="s">
        <v>61</v>
      </c>
      <c r="I132" t="s">
        <v>61</v>
      </c>
      <c r="J132" t="s">
        <v>61</v>
      </c>
      <c r="K132" t="s">
        <v>203</v>
      </c>
      <c r="L132" s="18">
        <v>44328</v>
      </c>
      <c r="M132">
        <v>21</v>
      </c>
      <c r="N132">
        <v>21</v>
      </c>
      <c r="O132" t="s">
        <v>258</v>
      </c>
      <c r="P132">
        <v>85</v>
      </c>
      <c r="Q132">
        <v>80</v>
      </c>
      <c r="R132">
        <v>0</v>
      </c>
      <c r="S132">
        <v>1</v>
      </c>
      <c r="T132">
        <v>0</v>
      </c>
      <c r="U132">
        <v>0</v>
      </c>
      <c r="V132">
        <v>1</v>
      </c>
      <c r="AU132">
        <v>70.974999999999994</v>
      </c>
      <c r="AV132">
        <v>68.262500000000003</v>
      </c>
      <c r="AW132">
        <v>65.987499999999997</v>
      </c>
      <c r="AX132">
        <v>64.412499999999994</v>
      </c>
      <c r="AY132">
        <v>62.75</v>
      </c>
      <c r="AZ132">
        <v>61.6875</v>
      </c>
      <c r="BA132">
        <v>60.793750000000003</v>
      </c>
      <c r="BB132">
        <v>64.837500000000006</v>
      </c>
      <c r="BC132">
        <v>68.95</v>
      </c>
      <c r="BD132">
        <v>72.518749999999997</v>
      </c>
      <c r="BE132">
        <v>77</v>
      </c>
      <c r="BF132">
        <v>80.4375</v>
      </c>
      <c r="BG132">
        <v>84.056250000000006</v>
      </c>
      <c r="BH132">
        <v>87.4</v>
      </c>
      <c r="BI132">
        <v>89.368750000000006</v>
      </c>
      <c r="BJ132">
        <v>90.118750000000006</v>
      </c>
      <c r="BK132">
        <v>90.006249999999994</v>
      </c>
      <c r="BL132">
        <v>89.287499999999994</v>
      </c>
      <c r="BM132">
        <v>87.993750000000006</v>
      </c>
      <c r="BN132">
        <v>85.662499999999994</v>
      </c>
      <c r="BO132">
        <v>82.575000000000003</v>
      </c>
      <c r="BP132">
        <v>80.05</v>
      </c>
      <c r="BQ132">
        <v>77.368750000000006</v>
      </c>
      <c r="BR132">
        <v>75.424999999999997</v>
      </c>
      <c r="DO132">
        <v>21</v>
      </c>
      <c r="DP132">
        <v>21</v>
      </c>
    </row>
    <row r="133" spans="1:120" hidden="1" x14ac:dyDescent="0.25">
      <c r="A133" t="str">
        <f t="shared" si="2"/>
        <v>Size_Grp-200 kW and above_Elect DA 1-4 (1PM-9PM)_44328_21-21</v>
      </c>
      <c r="B133" t="s">
        <v>62</v>
      </c>
      <c r="C133" t="s">
        <v>207</v>
      </c>
      <c r="D133" t="s">
        <v>61</v>
      </c>
      <c r="E133" t="s">
        <v>61</v>
      </c>
      <c r="F133" t="s">
        <v>61</v>
      </c>
      <c r="G133" t="s">
        <v>61</v>
      </c>
      <c r="H133" t="s">
        <v>61</v>
      </c>
      <c r="I133" t="s">
        <v>61</v>
      </c>
      <c r="J133" t="s">
        <v>102</v>
      </c>
      <c r="K133" t="s">
        <v>203</v>
      </c>
      <c r="L133" s="18">
        <v>44328</v>
      </c>
      <c r="M133">
        <v>21</v>
      </c>
      <c r="N133">
        <v>21</v>
      </c>
      <c r="O133" t="s">
        <v>258</v>
      </c>
      <c r="P133">
        <v>39</v>
      </c>
      <c r="Q133">
        <v>39</v>
      </c>
      <c r="R133">
        <v>0</v>
      </c>
      <c r="S133">
        <v>1</v>
      </c>
      <c r="T133">
        <v>0</v>
      </c>
      <c r="U133">
        <v>0</v>
      </c>
      <c r="V133">
        <v>1</v>
      </c>
      <c r="AU133">
        <v>72.717949000000004</v>
      </c>
      <c r="AV133">
        <v>69.807692000000003</v>
      </c>
      <c r="AW133">
        <v>67.384614999999997</v>
      </c>
      <c r="AX133">
        <v>65.589743999999996</v>
      </c>
      <c r="AY133">
        <v>63.820512999999998</v>
      </c>
      <c r="AZ133">
        <v>62.602564000000001</v>
      </c>
      <c r="BA133">
        <v>61.589744000000003</v>
      </c>
      <c r="BB133">
        <v>65.858974000000003</v>
      </c>
      <c r="BC133">
        <v>70.307692000000003</v>
      </c>
      <c r="BD133">
        <v>74.115385000000003</v>
      </c>
      <c r="BE133">
        <v>78.730768999999995</v>
      </c>
      <c r="BF133">
        <v>82.179486999999995</v>
      </c>
      <c r="BG133">
        <v>85.782050999999996</v>
      </c>
      <c r="BH133">
        <v>89.153846000000001</v>
      </c>
      <c r="BI133">
        <v>91.128204999999994</v>
      </c>
      <c r="BJ133">
        <v>91.974359000000007</v>
      </c>
      <c r="BK133">
        <v>92.102564000000001</v>
      </c>
      <c r="BL133">
        <v>91.679486999999995</v>
      </c>
      <c r="BM133">
        <v>90.461538000000004</v>
      </c>
      <c r="BN133">
        <v>88.217949000000004</v>
      </c>
      <c r="BO133">
        <v>85.089743999999996</v>
      </c>
      <c r="BP133">
        <v>82.423077000000006</v>
      </c>
      <c r="BQ133">
        <v>79.628204999999994</v>
      </c>
      <c r="BR133">
        <v>77.512821000000002</v>
      </c>
      <c r="DO133">
        <v>21</v>
      </c>
      <c r="DP133">
        <v>21</v>
      </c>
    </row>
    <row r="134" spans="1:120" hidden="1" x14ac:dyDescent="0.25">
      <c r="A134" t="str">
        <f t="shared" si="2"/>
        <v>Aggregator-Enel X_Elect DA 1-4 (1PM-9PM)_44328_21-21</v>
      </c>
      <c r="B134" t="s">
        <v>62</v>
      </c>
      <c r="C134" t="s">
        <v>265</v>
      </c>
      <c r="D134" t="s">
        <v>61</v>
      </c>
      <c r="E134" t="s">
        <v>61</v>
      </c>
      <c r="F134" t="s">
        <v>266</v>
      </c>
      <c r="G134" t="s">
        <v>61</v>
      </c>
      <c r="H134" t="s">
        <v>61</v>
      </c>
      <c r="I134" t="s">
        <v>61</v>
      </c>
      <c r="J134" t="s">
        <v>61</v>
      </c>
      <c r="K134" t="s">
        <v>203</v>
      </c>
      <c r="L134" s="18">
        <v>44328</v>
      </c>
      <c r="M134">
        <v>21</v>
      </c>
      <c r="N134">
        <v>21</v>
      </c>
      <c r="O134" t="s">
        <v>258</v>
      </c>
      <c r="P134">
        <v>51</v>
      </c>
      <c r="Q134">
        <v>51</v>
      </c>
      <c r="R134">
        <v>0</v>
      </c>
      <c r="S134">
        <v>1</v>
      </c>
      <c r="T134">
        <v>0</v>
      </c>
      <c r="U134">
        <v>1</v>
      </c>
      <c r="V134">
        <v>1</v>
      </c>
      <c r="AU134">
        <v>74.450980000000001</v>
      </c>
      <c r="AV134">
        <v>70.970588000000006</v>
      </c>
      <c r="AW134">
        <v>68.617647000000005</v>
      </c>
      <c r="AX134">
        <v>66.843136999999999</v>
      </c>
      <c r="AY134">
        <v>64.990195999999997</v>
      </c>
      <c r="AZ134">
        <v>64.039215999999996</v>
      </c>
      <c r="BA134">
        <v>62.813724999999998</v>
      </c>
      <c r="BB134">
        <v>67.637254999999996</v>
      </c>
      <c r="BC134">
        <v>72.058824000000001</v>
      </c>
      <c r="BD134">
        <v>75.911765000000003</v>
      </c>
      <c r="BE134">
        <v>80.470588000000006</v>
      </c>
      <c r="BF134">
        <v>83.686274999999995</v>
      </c>
      <c r="BG134">
        <v>87.196078</v>
      </c>
      <c r="BH134">
        <v>90.294117999999997</v>
      </c>
      <c r="BI134">
        <v>92.460784000000004</v>
      </c>
      <c r="BJ134">
        <v>93.490195999999997</v>
      </c>
      <c r="BK134">
        <v>93.892156999999997</v>
      </c>
      <c r="BL134">
        <v>93.833332999999996</v>
      </c>
      <c r="BM134">
        <v>93</v>
      </c>
      <c r="BN134">
        <v>90.774510000000006</v>
      </c>
      <c r="BO134">
        <v>87.666667000000004</v>
      </c>
      <c r="BP134">
        <v>84.882352999999995</v>
      </c>
      <c r="BQ134">
        <v>81.696078</v>
      </c>
      <c r="BR134">
        <v>79.754902000000001</v>
      </c>
      <c r="DO134">
        <v>21</v>
      </c>
      <c r="DP134">
        <v>21</v>
      </c>
    </row>
    <row r="135" spans="1:120" hidden="1" x14ac:dyDescent="0.25">
      <c r="A135" t="str">
        <f t="shared" si="2"/>
        <v>sublap_id-SLAP_PGST_All CBP_44363</v>
      </c>
      <c r="B135" t="s">
        <v>62</v>
      </c>
      <c r="C135" t="s">
        <v>285</v>
      </c>
      <c r="D135" t="s">
        <v>61</v>
      </c>
      <c r="E135" t="s">
        <v>286</v>
      </c>
      <c r="F135" t="s">
        <v>61</v>
      </c>
      <c r="G135" t="s">
        <v>61</v>
      </c>
      <c r="H135" t="s">
        <v>61</v>
      </c>
      <c r="I135" t="s">
        <v>61</v>
      </c>
      <c r="J135" t="s">
        <v>61</v>
      </c>
      <c r="K135" t="s">
        <v>197</v>
      </c>
      <c r="L135" s="18">
        <v>44363</v>
      </c>
      <c r="M135">
        <v>20</v>
      </c>
      <c r="N135">
        <v>20</v>
      </c>
      <c r="O135" t="s">
        <v>258</v>
      </c>
      <c r="P135">
        <v>21</v>
      </c>
      <c r="Q135">
        <v>19</v>
      </c>
      <c r="R135">
        <v>0</v>
      </c>
      <c r="S135">
        <v>0</v>
      </c>
      <c r="T135">
        <v>0</v>
      </c>
      <c r="U135">
        <v>0</v>
      </c>
      <c r="V135">
        <v>0</v>
      </c>
      <c r="W135">
        <v>886.91511000000003</v>
      </c>
      <c r="X135">
        <v>483.17131999999998</v>
      </c>
      <c r="Y135">
        <v>511.73021</v>
      </c>
      <c r="Z135">
        <v>493.06121000000002</v>
      </c>
      <c r="AA135">
        <v>499.62758000000002</v>
      </c>
      <c r="AB135">
        <v>716.04916000000003</v>
      </c>
      <c r="AC135">
        <v>970.60121000000004</v>
      </c>
      <c r="AD135">
        <v>1007.6473999999999</v>
      </c>
      <c r="AE135">
        <v>1151.0531000000001</v>
      </c>
      <c r="AF135">
        <v>1171.6706999999999</v>
      </c>
      <c r="AG135">
        <v>1242.3655000000001</v>
      </c>
      <c r="AH135">
        <v>1295.8878999999999</v>
      </c>
      <c r="AI135">
        <v>1273.6964</v>
      </c>
      <c r="AJ135">
        <v>1331.7669000000001</v>
      </c>
      <c r="AK135">
        <v>1335.5586000000001</v>
      </c>
      <c r="AL135">
        <v>1350.1618000000001</v>
      </c>
      <c r="AM135">
        <v>1150.1711</v>
      </c>
      <c r="AN135">
        <v>917.26674000000003</v>
      </c>
      <c r="AO135">
        <v>879.45568000000003</v>
      </c>
      <c r="AP135">
        <v>670.27137000000005</v>
      </c>
      <c r="AQ135">
        <v>953.25963000000002</v>
      </c>
      <c r="AR135">
        <v>1050.4598000000001</v>
      </c>
      <c r="AS135">
        <v>1001.8581</v>
      </c>
      <c r="AT135">
        <v>835.70384000000001</v>
      </c>
      <c r="AU135">
        <v>72.684211000000005</v>
      </c>
      <c r="AV135">
        <v>70.105262999999994</v>
      </c>
      <c r="AW135">
        <v>69.710526000000002</v>
      </c>
      <c r="AX135">
        <v>68.184211000000005</v>
      </c>
      <c r="AY135">
        <v>67.342105000000004</v>
      </c>
      <c r="AZ135">
        <v>66.842105000000004</v>
      </c>
      <c r="BA135">
        <v>66.157894999999996</v>
      </c>
      <c r="BB135">
        <v>69</v>
      </c>
      <c r="BC135">
        <v>73.473684000000006</v>
      </c>
      <c r="BD135">
        <v>77.578946999999999</v>
      </c>
      <c r="BE135">
        <v>81.684211000000005</v>
      </c>
      <c r="BF135">
        <v>86.157894999999996</v>
      </c>
      <c r="BG135">
        <v>89.684211000000005</v>
      </c>
      <c r="BH135">
        <v>92.552632000000003</v>
      </c>
      <c r="BI135">
        <v>93.921053000000001</v>
      </c>
      <c r="BJ135">
        <v>94.447367999999997</v>
      </c>
      <c r="BK135">
        <v>94.842105000000004</v>
      </c>
      <c r="BL135">
        <v>93.894737000000006</v>
      </c>
      <c r="BM135">
        <v>92.631579000000002</v>
      </c>
      <c r="BN135">
        <v>90.552632000000003</v>
      </c>
      <c r="BO135">
        <v>86.078946999999999</v>
      </c>
      <c r="BP135">
        <v>82.078946999999999</v>
      </c>
      <c r="BQ135">
        <v>80.394737000000006</v>
      </c>
      <c r="BR135">
        <v>78.710526000000002</v>
      </c>
      <c r="BS135">
        <v>-93.87106</v>
      </c>
      <c r="BT135">
        <v>138.7415</v>
      </c>
      <c r="BU135">
        <v>49.773130000000002</v>
      </c>
      <c r="BV135">
        <v>10.65827</v>
      </c>
      <c r="BW135">
        <v>59.140180000000001</v>
      </c>
      <c r="BX135">
        <v>31.51857</v>
      </c>
      <c r="BY135">
        <v>-56.49559</v>
      </c>
      <c r="BZ135">
        <v>-32.457050000000002</v>
      </c>
      <c r="CA135">
        <v>-8.5629930000000005</v>
      </c>
      <c r="CB135">
        <v>20.223459999999999</v>
      </c>
      <c r="CC135">
        <v>44.535490000000003</v>
      </c>
      <c r="CD135">
        <v>60.703580000000002</v>
      </c>
      <c r="CE135">
        <v>94.015370000000004</v>
      </c>
      <c r="CF135">
        <v>188.67590000000001</v>
      </c>
      <c r="CG135">
        <v>237.10929999999999</v>
      </c>
      <c r="CH135">
        <v>181.78219999999999</v>
      </c>
      <c r="CI135">
        <v>377.88310000000001</v>
      </c>
      <c r="CJ135">
        <v>378.46859999999998</v>
      </c>
      <c r="CK135">
        <v>357.2396</v>
      </c>
      <c r="CL135">
        <v>512.69899999999996</v>
      </c>
      <c r="CM135">
        <v>200.9221</v>
      </c>
      <c r="CN135">
        <v>-72.401910000000001</v>
      </c>
      <c r="CO135">
        <v>-171.61519999999999</v>
      </c>
      <c r="CP135">
        <v>-104.0522</v>
      </c>
      <c r="CQ135">
        <v>5778.3969999999999</v>
      </c>
      <c r="CR135">
        <v>6021.5870000000004</v>
      </c>
      <c r="CS135">
        <v>5659.1220000000003</v>
      </c>
      <c r="CT135">
        <v>5140.0050000000001</v>
      </c>
      <c r="CU135">
        <v>1996.74</v>
      </c>
      <c r="CV135">
        <v>708.78930000000003</v>
      </c>
      <c r="CW135">
        <v>662.10839999999996</v>
      </c>
      <c r="CX135">
        <v>1591.4880000000001</v>
      </c>
      <c r="CY135">
        <v>646.2518</v>
      </c>
      <c r="CZ135">
        <v>1261.5119999999999</v>
      </c>
      <c r="DA135">
        <v>1145.27</v>
      </c>
      <c r="DB135">
        <v>2499.81</v>
      </c>
      <c r="DC135">
        <v>2319.212</v>
      </c>
      <c r="DD135">
        <v>1811.5550000000001</v>
      </c>
      <c r="DE135">
        <v>1867.857</v>
      </c>
      <c r="DF135">
        <v>2174.444</v>
      </c>
      <c r="DG135">
        <v>4622.5020000000004</v>
      </c>
      <c r="DH135">
        <v>1918.3720000000001</v>
      </c>
      <c r="DI135">
        <v>3753.904</v>
      </c>
      <c r="DJ135">
        <v>2696.752</v>
      </c>
      <c r="DK135">
        <v>1464.2080000000001</v>
      </c>
      <c r="DL135">
        <v>2153.3870000000002</v>
      </c>
      <c r="DM135">
        <v>2373.34</v>
      </c>
      <c r="DN135">
        <v>4184.8540000000003</v>
      </c>
      <c r="DO135">
        <v>20</v>
      </c>
      <c r="DP135">
        <v>20</v>
      </c>
    </row>
    <row r="136" spans="1:120" hidden="1" x14ac:dyDescent="0.25">
      <c r="A136" t="str">
        <f t="shared" si="2"/>
        <v>Industry_Type-3. Wholesale, Transport, other utilities_All CBP_44363</v>
      </c>
      <c r="B136" t="s">
        <v>62</v>
      </c>
      <c r="C136" t="s">
        <v>202</v>
      </c>
      <c r="D136" t="s">
        <v>61</v>
      </c>
      <c r="E136" t="s">
        <v>61</v>
      </c>
      <c r="F136" t="s">
        <v>61</v>
      </c>
      <c r="G136" t="s">
        <v>31</v>
      </c>
      <c r="H136" t="s">
        <v>61</v>
      </c>
      <c r="I136" t="s">
        <v>61</v>
      </c>
      <c r="J136" t="s">
        <v>61</v>
      </c>
      <c r="K136" t="s">
        <v>197</v>
      </c>
      <c r="L136" s="18">
        <v>44363</v>
      </c>
      <c r="M136">
        <v>20</v>
      </c>
      <c r="N136">
        <v>20</v>
      </c>
      <c r="O136" t="s">
        <v>258</v>
      </c>
      <c r="P136">
        <v>12</v>
      </c>
      <c r="Q136">
        <v>11</v>
      </c>
      <c r="R136">
        <v>0</v>
      </c>
      <c r="S136">
        <v>0</v>
      </c>
      <c r="T136">
        <v>1</v>
      </c>
      <c r="U136">
        <v>0</v>
      </c>
      <c r="V136">
        <v>1</v>
      </c>
      <c r="AU136">
        <v>71.454544999999996</v>
      </c>
      <c r="AV136">
        <v>69.045455000000004</v>
      </c>
      <c r="AW136">
        <v>68.636364</v>
      </c>
      <c r="AX136">
        <v>67.5</v>
      </c>
      <c r="AY136">
        <v>66.5</v>
      </c>
      <c r="AZ136">
        <v>65.454544999999996</v>
      </c>
      <c r="BA136">
        <v>64.818181999999993</v>
      </c>
      <c r="BB136">
        <v>66.181818000000007</v>
      </c>
      <c r="BC136">
        <v>70.454544999999996</v>
      </c>
      <c r="BD136">
        <v>75.772727000000003</v>
      </c>
      <c r="BE136">
        <v>80.590908999999996</v>
      </c>
      <c r="BF136">
        <v>83.909091000000004</v>
      </c>
      <c r="BG136">
        <v>87.090908999999996</v>
      </c>
      <c r="BH136">
        <v>89.090908999999996</v>
      </c>
      <c r="BI136">
        <v>90.272727000000003</v>
      </c>
      <c r="BJ136">
        <v>91.681818000000007</v>
      </c>
      <c r="BK136">
        <v>92.090908999999996</v>
      </c>
      <c r="BL136">
        <v>91.409091000000004</v>
      </c>
      <c r="BM136">
        <v>89.818181999999993</v>
      </c>
      <c r="BN136">
        <v>87.272727000000003</v>
      </c>
      <c r="BO136">
        <v>84.272727000000003</v>
      </c>
      <c r="BP136">
        <v>81.136364</v>
      </c>
      <c r="BQ136">
        <v>78.818181999999993</v>
      </c>
      <c r="BR136">
        <v>75.727272999999997</v>
      </c>
      <c r="DO136">
        <v>20</v>
      </c>
      <c r="DP136">
        <v>20</v>
      </c>
    </row>
    <row r="137" spans="1:120" hidden="1" x14ac:dyDescent="0.25">
      <c r="A137" t="str">
        <f t="shared" si="2"/>
        <v>sublap_id-SLAP_PGNP_All CBP_44363</v>
      </c>
      <c r="B137" t="s">
        <v>62</v>
      </c>
      <c r="C137" t="s">
        <v>291</v>
      </c>
      <c r="D137" t="s">
        <v>61</v>
      </c>
      <c r="E137" t="s">
        <v>292</v>
      </c>
      <c r="F137" t="s">
        <v>61</v>
      </c>
      <c r="G137" t="s">
        <v>61</v>
      </c>
      <c r="H137" t="s">
        <v>61</v>
      </c>
      <c r="I137" t="s">
        <v>61</v>
      </c>
      <c r="J137" t="s">
        <v>61</v>
      </c>
      <c r="K137" t="s">
        <v>197</v>
      </c>
      <c r="L137" s="18">
        <v>44363</v>
      </c>
      <c r="M137">
        <v>20</v>
      </c>
      <c r="N137">
        <v>20</v>
      </c>
      <c r="O137" t="s">
        <v>258</v>
      </c>
      <c r="P137">
        <v>62</v>
      </c>
      <c r="Q137">
        <v>61</v>
      </c>
      <c r="R137">
        <v>0</v>
      </c>
      <c r="S137">
        <v>0</v>
      </c>
      <c r="T137">
        <v>0</v>
      </c>
      <c r="U137">
        <v>0</v>
      </c>
      <c r="V137">
        <v>0</v>
      </c>
      <c r="W137">
        <v>1920.2056</v>
      </c>
      <c r="X137">
        <v>2242.7366999999999</v>
      </c>
      <c r="Y137">
        <v>1479.6370999999999</v>
      </c>
      <c r="Z137">
        <v>2090.6405</v>
      </c>
      <c r="AA137">
        <v>1938.3375000000001</v>
      </c>
      <c r="AB137">
        <v>2105.4128000000001</v>
      </c>
      <c r="AC137">
        <v>2140.0488999999998</v>
      </c>
      <c r="AD137">
        <v>2675.2507000000001</v>
      </c>
      <c r="AE137">
        <v>3342.0194999999999</v>
      </c>
      <c r="AF137">
        <v>3650.3359</v>
      </c>
      <c r="AG137">
        <v>3819.2833000000001</v>
      </c>
      <c r="AH137">
        <v>3664.2894000000001</v>
      </c>
      <c r="AI137">
        <v>3913.375</v>
      </c>
      <c r="AJ137">
        <v>4088.1358</v>
      </c>
      <c r="AK137">
        <v>4083.9333000000001</v>
      </c>
      <c r="AL137">
        <v>3896.7802999999999</v>
      </c>
      <c r="AM137">
        <v>4325.9534000000003</v>
      </c>
      <c r="AN137">
        <v>4397.2147999999997</v>
      </c>
      <c r="AO137">
        <v>4311.4971999999998</v>
      </c>
      <c r="AP137">
        <v>2745.4717000000001</v>
      </c>
      <c r="AQ137">
        <v>3603.2211000000002</v>
      </c>
      <c r="AR137">
        <v>3161.1579000000002</v>
      </c>
      <c r="AS137">
        <v>2662.4467</v>
      </c>
      <c r="AT137">
        <v>2509.0455000000002</v>
      </c>
      <c r="AU137">
        <v>73.663933999999998</v>
      </c>
      <c r="AV137">
        <v>69.073769999999996</v>
      </c>
      <c r="AW137">
        <v>67.237705000000005</v>
      </c>
      <c r="AX137">
        <v>65.885245999999995</v>
      </c>
      <c r="AY137">
        <v>64.590164000000001</v>
      </c>
      <c r="AZ137">
        <v>63.696720999999997</v>
      </c>
      <c r="BA137">
        <v>62.745902000000001</v>
      </c>
      <c r="BB137">
        <v>66.336066000000002</v>
      </c>
      <c r="BC137">
        <v>71.295081999999994</v>
      </c>
      <c r="BD137">
        <v>75.639343999999994</v>
      </c>
      <c r="BE137">
        <v>79.573769999999996</v>
      </c>
      <c r="BF137">
        <v>83.860656000000006</v>
      </c>
      <c r="BG137">
        <v>87.549180000000007</v>
      </c>
      <c r="BH137">
        <v>90.581967000000006</v>
      </c>
      <c r="BI137">
        <v>92.532786999999999</v>
      </c>
      <c r="BJ137">
        <v>94.352458999999996</v>
      </c>
      <c r="BK137">
        <v>95.614754000000005</v>
      </c>
      <c r="BL137">
        <v>95.5</v>
      </c>
      <c r="BM137">
        <v>94.270492000000004</v>
      </c>
      <c r="BN137">
        <v>92.885245999999995</v>
      </c>
      <c r="BO137">
        <v>89.467213000000001</v>
      </c>
      <c r="BP137">
        <v>85.426230000000004</v>
      </c>
      <c r="BQ137">
        <v>81.704918000000006</v>
      </c>
      <c r="BR137">
        <v>78.934426000000002</v>
      </c>
      <c r="BS137">
        <v>134.19300000000001</v>
      </c>
      <c r="BT137">
        <v>-162.11779999999999</v>
      </c>
      <c r="BU137">
        <v>562.44839999999999</v>
      </c>
      <c r="BV137">
        <v>-57.631459999999997</v>
      </c>
      <c r="BW137">
        <v>169.59690000000001</v>
      </c>
      <c r="BX137">
        <v>250.0728</v>
      </c>
      <c r="BY137">
        <v>232.2824</v>
      </c>
      <c r="BZ137">
        <v>-65.050929999999994</v>
      </c>
      <c r="CA137">
        <v>-236.6165</v>
      </c>
      <c r="CB137">
        <v>-240.04589999999999</v>
      </c>
      <c r="CC137">
        <v>-269.96069999999997</v>
      </c>
      <c r="CD137">
        <v>164.61109999999999</v>
      </c>
      <c r="CE137">
        <v>67.914659999999998</v>
      </c>
      <c r="CF137">
        <v>-10.146190000000001</v>
      </c>
      <c r="CG137">
        <v>75.340789999999998</v>
      </c>
      <c r="CH137">
        <v>376.8347</v>
      </c>
      <c r="CI137">
        <v>50.116129999999998</v>
      </c>
      <c r="CJ137">
        <v>58.47569</v>
      </c>
      <c r="CK137">
        <v>237.5958</v>
      </c>
      <c r="CL137">
        <v>1484.884</v>
      </c>
      <c r="CM137">
        <v>200.64699999999999</v>
      </c>
      <c r="CN137">
        <v>-44.301900000000003</v>
      </c>
      <c r="CO137">
        <v>-107.6801</v>
      </c>
      <c r="CP137">
        <v>-229.1215</v>
      </c>
      <c r="CQ137">
        <v>5871.7569999999996</v>
      </c>
      <c r="CR137">
        <v>5373.8879999999999</v>
      </c>
      <c r="CS137">
        <v>5255.25</v>
      </c>
      <c r="CT137">
        <v>4900.5460000000003</v>
      </c>
      <c r="CU137">
        <v>3008.4810000000002</v>
      </c>
      <c r="CV137">
        <v>2985.5340000000001</v>
      </c>
      <c r="CW137">
        <v>2865.4520000000002</v>
      </c>
      <c r="CX137">
        <v>2290.5070000000001</v>
      </c>
      <c r="CY137">
        <v>3627.2820000000002</v>
      </c>
      <c r="CZ137">
        <v>2739.6309999999999</v>
      </c>
      <c r="DA137">
        <v>4335.1390000000001</v>
      </c>
      <c r="DB137">
        <v>5138.6229999999996</v>
      </c>
      <c r="DC137">
        <v>3252.424</v>
      </c>
      <c r="DD137">
        <v>2380.913</v>
      </c>
      <c r="DE137">
        <v>2867.9720000000002</v>
      </c>
      <c r="DF137">
        <v>3241.1280000000002</v>
      </c>
      <c r="DG137">
        <v>3031.8020000000001</v>
      </c>
      <c r="DH137">
        <v>4321.3919999999998</v>
      </c>
      <c r="DI137">
        <v>4506.5519999999997</v>
      </c>
      <c r="DJ137">
        <v>5002.6139999999996</v>
      </c>
      <c r="DK137">
        <v>4249.8850000000002</v>
      </c>
      <c r="DL137">
        <v>3055.2579999999998</v>
      </c>
      <c r="DM137">
        <v>3552.6979999999999</v>
      </c>
      <c r="DN137">
        <v>4628.6400000000003</v>
      </c>
      <c r="DO137">
        <v>20</v>
      </c>
      <c r="DP137">
        <v>20</v>
      </c>
    </row>
    <row r="138" spans="1:120" hidden="1" x14ac:dyDescent="0.25">
      <c r="A138" t="str">
        <f t="shared" si="2"/>
        <v>sublap_id-SLAP_PGCC_All CBP_44363</v>
      </c>
      <c r="B138" t="s">
        <v>62</v>
      </c>
      <c r="C138" t="s">
        <v>299</v>
      </c>
      <c r="D138" t="s">
        <v>61</v>
      </c>
      <c r="E138" t="s">
        <v>300</v>
      </c>
      <c r="F138" t="s">
        <v>61</v>
      </c>
      <c r="G138" t="s">
        <v>61</v>
      </c>
      <c r="H138" t="s">
        <v>61</v>
      </c>
      <c r="I138" t="s">
        <v>61</v>
      </c>
      <c r="J138" t="s">
        <v>61</v>
      </c>
      <c r="K138" t="s">
        <v>197</v>
      </c>
      <c r="L138" s="18">
        <v>44363</v>
      </c>
      <c r="M138">
        <v>20</v>
      </c>
      <c r="N138">
        <v>20</v>
      </c>
      <c r="O138" t="s">
        <v>258</v>
      </c>
      <c r="P138">
        <v>32</v>
      </c>
      <c r="Q138">
        <v>32</v>
      </c>
      <c r="R138">
        <v>0</v>
      </c>
      <c r="S138">
        <v>0</v>
      </c>
      <c r="T138">
        <v>0</v>
      </c>
      <c r="U138">
        <v>0</v>
      </c>
      <c r="V138">
        <v>0</v>
      </c>
      <c r="W138">
        <v>1868.117</v>
      </c>
      <c r="X138">
        <v>1508.6264000000001</v>
      </c>
      <c r="Y138">
        <v>1077.5661</v>
      </c>
      <c r="Z138">
        <v>1089.8434999999999</v>
      </c>
      <c r="AA138">
        <v>1132.134</v>
      </c>
      <c r="AB138">
        <v>1300.779</v>
      </c>
      <c r="AC138">
        <v>1708.8405</v>
      </c>
      <c r="AD138">
        <v>2091.6289999999999</v>
      </c>
      <c r="AE138">
        <v>2109.3319999999999</v>
      </c>
      <c r="AF138">
        <v>2507.0749999999998</v>
      </c>
      <c r="AG138">
        <v>2827</v>
      </c>
      <c r="AH138">
        <v>3250.3330000000001</v>
      </c>
      <c r="AI138">
        <v>3241.7040000000002</v>
      </c>
      <c r="AJ138">
        <v>3424.7179999999998</v>
      </c>
      <c r="AK138">
        <v>3403.3735000000001</v>
      </c>
      <c r="AL138">
        <v>3438.7354999999998</v>
      </c>
      <c r="AM138">
        <v>3336.8515000000002</v>
      </c>
      <c r="AN138">
        <v>3401.0535</v>
      </c>
      <c r="AO138">
        <v>3417.8429999999998</v>
      </c>
      <c r="AP138">
        <v>2942.5145000000002</v>
      </c>
      <c r="AQ138">
        <v>2592.5929999999998</v>
      </c>
      <c r="AR138">
        <v>2034.5374999999999</v>
      </c>
      <c r="AS138">
        <v>1800.8855000000001</v>
      </c>
      <c r="AT138">
        <v>1729.6385</v>
      </c>
      <c r="AU138">
        <v>58.34375</v>
      </c>
      <c r="AV138">
        <v>56.96875</v>
      </c>
      <c r="AW138">
        <v>55.96875</v>
      </c>
      <c r="AX138">
        <v>54.75</v>
      </c>
      <c r="AY138">
        <v>54.3125</v>
      </c>
      <c r="AZ138">
        <v>53.671875</v>
      </c>
      <c r="BA138">
        <v>53.1875</v>
      </c>
      <c r="BB138">
        <v>55.265625</v>
      </c>
      <c r="BC138">
        <v>60.78125</v>
      </c>
      <c r="BD138">
        <v>66.15625</v>
      </c>
      <c r="BE138">
        <v>70.609375</v>
      </c>
      <c r="BF138">
        <v>74.484375</v>
      </c>
      <c r="BG138">
        <v>76.234375</v>
      </c>
      <c r="BH138">
        <v>76.75</v>
      </c>
      <c r="BI138">
        <v>77.578125</v>
      </c>
      <c r="BJ138">
        <v>76.34375</v>
      </c>
      <c r="BK138">
        <v>76.328125</v>
      </c>
      <c r="BL138">
        <v>74.921875</v>
      </c>
      <c r="BM138">
        <v>72.78125</v>
      </c>
      <c r="BN138">
        <v>71.921875</v>
      </c>
      <c r="BO138">
        <v>68.078125</v>
      </c>
      <c r="BP138">
        <v>63.390625</v>
      </c>
      <c r="BQ138">
        <v>61.28125</v>
      </c>
      <c r="BR138">
        <v>60.0625</v>
      </c>
      <c r="BS138">
        <v>-224.56219999999999</v>
      </c>
      <c r="BT138">
        <v>47.116599999999998</v>
      </c>
      <c r="BU138">
        <v>97.511409999999998</v>
      </c>
      <c r="BV138">
        <v>33.515529999999998</v>
      </c>
      <c r="BW138">
        <v>94.801869999999994</v>
      </c>
      <c r="BX138">
        <v>121.8877</v>
      </c>
      <c r="BY138">
        <v>-32.194040000000001</v>
      </c>
      <c r="BZ138">
        <v>-39.405360000000002</v>
      </c>
      <c r="CA138">
        <v>28.434360000000002</v>
      </c>
      <c r="CB138">
        <v>-165.86449999999999</v>
      </c>
      <c r="CC138">
        <v>-215.74879999999999</v>
      </c>
      <c r="CD138">
        <v>-281.74250000000001</v>
      </c>
      <c r="CE138">
        <v>-109.6377</v>
      </c>
      <c r="CF138">
        <v>-227.71979999999999</v>
      </c>
      <c r="CG138">
        <v>-223.8021</v>
      </c>
      <c r="CH138">
        <v>-226.69159999999999</v>
      </c>
      <c r="CI138">
        <v>-145.072</v>
      </c>
      <c r="CJ138">
        <v>-239.8629</v>
      </c>
      <c r="CK138">
        <v>-286.4323</v>
      </c>
      <c r="CL138">
        <v>-32.69811</v>
      </c>
      <c r="CM138">
        <v>-159.23179999999999</v>
      </c>
      <c r="CN138">
        <v>54.50414</v>
      </c>
      <c r="CO138">
        <v>43.816000000000003</v>
      </c>
      <c r="CP138">
        <v>57.761780000000002</v>
      </c>
      <c r="CQ138">
        <v>813.96190000000001</v>
      </c>
      <c r="CR138">
        <v>974.85180000000003</v>
      </c>
      <c r="CS138">
        <v>631.52650000000006</v>
      </c>
      <c r="CT138">
        <v>623.68960000000004</v>
      </c>
      <c r="CU138">
        <v>670.53920000000005</v>
      </c>
      <c r="CV138">
        <v>655.92219999999998</v>
      </c>
      <c r="CW138">
        <v>550.50379999999996</v>
      </c>
      <c r="CX138">
        <v>365.6696</v>
      </c>
      <c r="CY138">
        <v>489.79270000000002</v>
      </c>
      <c r="CZ138">
        <v>450.1293</v>
      </c>
      <c r="DA138">
        <v>1893.4369999999999</v>
      </c>
      <c r="DB138">
        <v>2132.4389999999999</v>
      </c>
      <c r="DC138">
        <v>1679.241</v>
      </c>
      <c r="DD138">
        <v>1422.2760000000001</v>
      </c>
      <c r="DE138">
        <v>1226.69</v>
      </c>
      <c r="DF138">
        <v>1400.665</v>
      </c>
      <c r="DG138">
        <v>1902.873</v>
      </c>
      <c r="DH138">
        <v>1784.39</v>
      </c>
      <c r="DI138">
        <v>4184.9189999999999</v>
      </c>
      <c r="DJ138">
        <v>1660.472</v>
      </c>
      <c r="DK138">
        <v>1739.3879999999999</v>
      </c>
      <c r="DL138">
        <v>987.68910000000005</v>
      </c>
      <c r="DM138">
        <v>710.55700000000002</v>
      </c>
      <c r="DN138">
        <v>677.13599999999997</v>
      </c>
      <c r="DO138">
        <v>20</v>
      </c>
      <c r="DP138">
        <v>20</v>
      </c>
    </row>
    <row r="139" spans="1:120" hidden="1" x14ac:dyDescent="0.25">
      <c r="A139" t="str">
        <f t="shared" si="2"/>
        <v>sublap_id-SLAP_PGSF_All CBP_44363</v>
      </c>
      <c r="B139" t="s">
        <v>62</v>
      </c>
      <c r="C139" t="s">
        <v>297</v>
      </c>
      <c r="D139" t="s">
        <v>61</v>
      </c>
      <c r="E139" t="s">
        <v>298</v>
      </c>
      <c r="F139" t="s">
        <v>61</v>
      </c>
      <c r="G139" t="s">
        <v>61</v>
      </c>
      <c r="H139" t="s">
        <v>61</v>
      </c>
      <c r="I139" t="s">
        <v>61</v>
      </c>
      <c r="J139" t="s">
        <v>61</v>
      </c>
      <c r="K139" t="s">
        <v>197</v>
      </c>
      <c r="L139" s="18">
        <v>44363</v>
      </c>
      <c r="M139">
        <v>20</v>
      </c>
      <c r="N139">
        <v>20</v>
      </c>
      <c r="O139" t="s">
        <v>258</v>
      </c>
      <c r="P139">
        <v>14</v>
      </c>
      <c r="Q139">
        <v>14</v>
      </c>
      <c r="R139">
        <v>0</v>
      </c>
      <c r="S139">
        <v>0</v>
      </c>
      <c r="T139">
        <v>1</v>
      </c>
      <c r="U139">
        <v>0</v>
      </c>
      <c r="V139">
        <v>1</v>
      </c>
      <c r="AU139">
        <v>56.714286000000001</v>
      </c>
      <c r="AV139">
        <v>55.535713999999999</v>
      </c>
      <c r="AW139">
        <v>54.642856999999999</v>
      </c>
      <c r="AX139">
        <v>54.821429000000002</v>
      </c>
      <c r="AY139">
        <v>54.607143000000001</v>
      </c>
      <c r="AZ139">
        <v>54.892856999999999</v>
      </c>
      <c r="BA139">
        <v>57.928570999999998</v>
      </c>
      <c r="BB139">
        <v>59.821429000000002</v>
      </c>
      <c r="BC139">
        <v>62.821429000000002</v>
      </c>
      <c r="BD139">
        <v>64.357142999999994</v>
      </c>
      <c r="BE139">
        <v>66.678571000000005</v>
      </c>
      <c r="BF139">
        <v>70.178571000000005</v>
      </c>
      <c r="BG139">
        <v>69.642857000000006</v>
      </c>
      <c r="BH139">
        <v>69.785713999999999</v>
      </c>
      <c r="BI139">
        <v>70.607142999999994</v>
      </c>
      <c r="BJ139">
        <v>69.857142999999994</v>
      </c>
      <c r="BK139">
        <v>68.785713999999999</v>
      </c>
      <c r="BL139">
        <v>68.392857000000006</v>
      </c>
      <c r="BM139">
        <v>66.107142999999994</v>
      </c>
      <c r="BN139">
        <v>64.392857000000006</v>
      </c>
      <c r="BO139">
        <v>62.357143000000001</v>
      </c>
      <c r="BP139">
        <v>60.714286000000001</v>
      </c>
      <c r="BQ139">
        <v>59.285713999999999</v>
      </c>
      <c r="BR139">
        <v>58.357143000000001</v>
      </c>
      <c r="DO139">
        <v>20</v>
      </c>
      <c r="DP139">
        <v>20</v>
      </c>
    </row>
    <row r="140" spans="1:120" hidden="1" x14ac:dyDescent="0.25">
      <c r="A140" t="str">
        <f t="shared" si="2"/>
        <v>sublap_id-SLAP_PGSB_All CBP_44363</v>
      </c>
      <c r="B140" t="s">
        <v>62</v>
      </c>
      <c r="C140" t="s">
        <v>281</v>
      </c>
      <c r="D140" t="s">
        <v>61</v>
      </c>
      <c r="E140" t="s">
        <v>282</v>
      </c>
      <c r="F140" t="s">
        <v>61</v>
      </c>
      <c r="G140" t="s">
        <v>61</v>
      </c>
      <c r="H140" t="s">
        <v>61</v>
      </c>
      <c r="I140" t="s">
        <v>61</v>
      </c>
      <c r="J140" t="s">
        <v>61</v>
      </c>
      <c r="K140" t="s">
        <v>197</v>
      </c>
      <c r="L140" s="18">
        <v>44363</v>
      </c>
      <c r="M140">
        <v>20</v>
      </c>
      <c r="N140">
        <v>20</v>
      </c>
      <c r="O140" t="s">
        <v>258</v>
      </c>
      <c r="P140">
        <v>45</v>
      </c>
      <c r="Q140">
        <v>45</v>
      </c>
      <c r="R140">
        <v>0</v>
      </c>
      <c r="S140">
        <v>0</v>
      </c>
      <c r="T140">
        <v>0</v>
      </c>
      <c r="U140">
        <v>0</v>
      </c>
      <c r="V140">
        <v>0</v>
      </c>
      <c r="W140">
        <v>907.02049999999997</v>
      </c>
      <c r="X140">
        <v>914.04100000000005</v>
      </c>
      <c r="Y140">
        <v>884.37549999999999</v>
      </c>
      <c r="Z140">
        <v>850.33699999999999</v>
      </c>
      <c r="AA140">
        <v>1052.2384999999999</v>
      </c>
      <c r="AB140">
        <v>1112.1324999999999</v>
      </c>
      <c r="AC140">
        <v>1152.433</v>
      </c>
      <c r="AD140">
        <v>1311.7465</v>
      </c>
      <c r="AE140">
        <v>1582.2825</v>
      </c>
      <c r="AF140">
        <v>2341.6095</v>
      </c>
      <c r="AG140">
        <v>2578.6395000000002</v>
      </c>
      <c r="AH140">
        <v>3049.2905000000001</v>
      </c>
      <c r="AI140">
        <v>3243.8874999999998</v>
      </c>
      <c r="AJ140">
        <v>3419.569</v>
      </c>
      <c r="AK140">
        <v>3548.2584999999999</v>
      </c>
      <c r="AL140">
        <v>3570.61</v>
      </c>
      <c r="AM140">
        <v>3539.4144999999999</v>
      </c>
      <c r="AN140">
        <v>3724.2784999999999</v>
      </c>
      <c r="AO140">
        <v>3716.3389999999999</v>
      </c>
      <c r="AP140">
        <v>3005.125</v>
      </c>
      <c r="AQ140">
        <v>2883.6714999999999</v>
      </c>
      <c r="AR140">
        <v>1884.8610000000001</v>
      </c>
      <c r="AS140">
        <v>1302.8665000000001</v>
      </c>
      <c r="AT140">
        <v>1114.6575</v>
      </c>
      <c r="AU140">
        <v>65.166667000000004</v>
      </c>
      <c r="AV140">
        <v>61.166666999999997</v>
      </c>
      <c r="AW140">
        <v>60.5</v>
      </c>
      <c r="AX140">
        <v>59.666666999999997</v>
      </c>
      <c r="AY140">
        <v>59.833333000000003</v>
      </c>
      <c r="AZ140">
        <v>59.333333000000003</v>
      </c>
      <c r="BA140">
        <v>59</v>
      </c>
      <c r="BB140">
        <v>62.5</v>
      </c>
      <c r="BC140">
        <v>67.5</v>
      </c>
      <c r="BD140">
        <v>70.833332999999996</v>
      </c>
      <c r="BE140">
        <v>75</v>
      </c>
      <c r="BF140">
        <v>79.5</v>
      </c>
      <c r="BG140">
        <v>84.666667000000004</v>
      </c>
      <c r="BH140">
        <v>89</v>
      </c>
      <c r="BI140">
        <v>91.166667000000004</v>
      </c>
      <c r="BJ140">
        <v>91.833332999999996</v>
      </c>
      <c r="BK140">
        <v>90</v>
      </c>
      <c r="BL140">
        <v>87.666667000000004</v>
      </c>
      <c r="BM140">
        <v>84</v>
      </c>
      <c r="BN140">
        <v>80.666667000000004</v>
      </c>
      <c r="BO140">
        <v>76.833332999999996</v>
      </c>
      <c r="BP140">
        <v>72.833332999999996</v>
      </c>
      <c r="BQ140">
        <v>71</v>
      </c>
      <c r="BR140">
        <v>69.166667000000004</v>
      </c>
      <c r="BS140">
        <v>37.226849999999999</v>
      </c>
      <c r="BT140">
        <v>30.698789999999999</v>
      </c>
      <c r="BU140">
        <v>22.55781</v>
      </c>
      <c r="BV140">
        <v>27.49933</v>
      </c>
      <c r="BW140">
        <v>-40.671559999999999</v>
      </c>
      <c r="BX140">
        <v>0.28955890000000001</v>
      </c>
      <c r="BY140">
        <v>46.142449999999997</v>
      </c>
      <c r="BZ140">
        <v>84.614570000000001</v>
      </c>
      <c r="CA140">
        <v>13.853719999999999</v>
      </c>
      <c r="CB140">
        <v>-58.789769999999997</v>
      </c>
      <c r="CC140">
        <v>90.428039999999996</v>
      </c>
      <c r="CD140">
        <v>94.211309999999997</v>
      </c>
      <c r="CE140">
        <v>98.218059999999994</v>
      </c>
      <c r="CF140">
        <v>77.270150000000001</v>
      </c>
      <c r="CG140">
        <v>82.009860000000003</v>
      </c>
      <c r="CH140">
        <v>114.9739</v>
      </c>
      <c r="CI140">
        <v>177.99449999999999</v>
      </c>
      <c r="CJ140">
        <v>34.842370000000003</v>
      </c>
      <c r="CK140">
        <v>33.021799999999999</v>
      </c>
      <c r="CL140">
        <v>392.38369999999998</v>
      </c>
      <c r="CM140">
        <v>-40.702370000000002</v>
      </c>
      <c r="CN140">
        <v>-27.442990000000002</v>
      </c>
      <c r="CO140">
        <v>-29.64781</v>
      </c>
      <c r="CP140">
        <v>-49.857880000000002</v>
      </c>
      <c r="CQ140">
        <v>327.07560000000001</v>
      </c>
      <c r="CR140">
        <v>208.10980000000001</v>
      </c>
      <c r="CS140">
        <v>168.4145</v>
      </c>
      <c r="CT140">
        <v>193.36279999999999</v>
      </c>
      <c r="CU140">
        <v>1602.048</v>
      </c>
      <c r="CV140">
        <v>1545.252</v>
      </c>
      <c r="CW140">
        <v>424.33199999999999</v>
      </c>
      <c r="CX140">
        <v>641.27660000000003</v>
      </c>
      <c r="CY140">
        <v>4587.8040000000001</v>
      </c>
      <c r="CZ140">
        <v>890.14080000000001</v>
      </c>
      <c r="DA140">
        <v>2382.35</v>
      </c>
      <c r="DB140">
        <v>1881.9929999999999</v>
      </c>
      <c r="DC140">
        <v>1857.461</v>
      </c>
      <c r="DD140">
        <v>1623.5650000000001</v>
      </c>
      <c r="DE140">
        <v>1692.2929999999999</v>
      </c>
      <c r="DF140">
        <v>1794.114</v>
      </c>
      <c r="DG140">
        <v>2149.9769999999999</v>
      </c>
      <c r="DH140">
        <v>1822.8969999999999</v>
      </c>
      <c r="DI140">
        <v>2024.43</v>
      </c>
      <c r="DJ140">
        <v>1763.537</v>
      </c>
      <c r="DK140">
        <v>1973.3050000000001</v>
      </c>
      <c r="DL140">
        <v>1105.3330000000001</v>
      </c>
      <c r="DM140">
        <v>551.57629999999995</v>
      </c>
      <c r="DN140">
        <v>364.23849999999999</v>
      </c>
      <c r="DO140">
        <v>20</v>
      </c>
      <c r="DP140">
        <v>20</v>
      </c>
    </row>
    <row r="141" spans="1:120" hidden="1" x14ac:dyDescent="0.25">
      <c r="A141" t="str">
        <f t="shared" si="2"/>
        <v>Aggregator-Enel X_All CBP_44363</v>
      </c>
      <c r="B141" t="s">
        <v>62</v>
      </c>
      <c r="C141" t="s">
        <v>265</v>
      </c>
      <c r="D141" t="s">
        <v>61</v>
      </c>
      <c r="E141" t="s">
        <v>61</v>
      </c>
      <c r="F141" t="s">
        <v>266</v>
      </c>
      <c r="G141" t="s">
        <v>61</v>
      </c>
      <c r="H141" t="s">
        <v>61</v>
      </c>
      <c r="I141" t="s">
        <v>61</v>
      </c>
      <c r="J141" t="s">
        <v>61</v>
      </c>
      <c r="K141" t="s">
        <v>197</v>
      </c>
      <c r="L141" s="18">
        <v>44363</v>
      </c>
      <c r="M141">
        <v>20</v>
      </c>
      <c r="N141">
        <v>20</v>
      </c>
      <c r="O141" t="s">
        <v>258</v>
      </c>
      <c r="P141">
        <v>74</v>
      </c>
      <c r="Q141">
        <v>73</v>
      </c>
      <c r="R141">
        <v>0</v>
      </c>
      <c r="S141">
        <v>0</v>
      </c>
      <c r="T141">
        <v>0</v>
      </c>
      <c r="U141">
        <v>0</v>
      </c>
      <c r="V141">
        <v>0</v>
      </c>
      <c r="W141">
        <v>32565.13</v>
      </c>
      <c r="X141">
        <v>31897.523000000001</v>
      </c>
      <c r="Y141">
        <v>29955.032999999999</v>
      </c>
      <c r="Z141">
        <v>30452.884999999998</v>
      </c>
      <c r="AA141">
        <v>30715.589</v>
      </c>
      <c r="AB141">
        <v>32197.774000000001</v>
      </c>
      <c r="AC141">
        <v>34439.430999999997</v>
      </c>
      <c r="AD141">
        <v>34248.663999999997</v>
      </c>
      <c r="AE141">
        <v>32560.15</v>
      </c>
      <c r="AF141">
        <v>32839.303999999996</v>
      </c>
      <c r="AG141">
        <v>32849.658000000003</v>
      </c>
      <c r="AH141">
        <v>32527.384999999998</v>
      </c>
      <c r="AI141">
        <v>32542.866000000002</v>
      </c>
      <c r="AJ141">
        <v>32909.892999999996</v>
      </c>
      <c r="AK141">
        <v>33441.099000000002</v>
      </c>
      <c r="AL141">
        <v>32352.29</v>
      </c>
      <c r="AM141">
        <v>32414.547999999999</v>
      </c>
      <c r="AN141">
        <v>31807.008999999998</v>
      </c>
      <c r="AO141">
        <v>25432.569</v>
      </c>
      <c r="AP141">
        <v>15925.218000000001</v>
      </c>
      <c r="AQ141">
        <v>28401.448</v>
      </c>
      <c r="AR141">
        <v>34438.502999999997</v>
      </c>
      <c r="AS141">
        <v>33980.048000000003</v>
      </c>
      <c r="AT141">
        <v>30851.445</v>
      </c>
      <c r="AU141">
        <v>77.794521000000003</v>
      </c>
      <c r="AV141">
        <v>74.417807999999994</v>
      </c>
      <c r="AW141">
        <v>73.575342000000006</v>
      </c>
      <c r="AX141">
        <v>71.904110000000003</v>
      </c>
      <c r="AY141">
        <v>70.280822000000001</v>
      </c>
      <c r="AZ141">
        <v>69.027396999999993</v>
      </c>
      <c r="BA141">
        <v>68.5</v>
      </c>
      <c r="BB141">
        <v>68.267122999999998</v>
      </c>
      <c r="BC141">
        <v>72.089040999999995</v>
      </c>
      <c r="BD141">
        <v>75.965753000000007</v>
      </c>
      <c r="BE141">
        <v>79.993150999999997</v>
      </c>
      <c r="BF141">
        <v>83.273972999999998</v>
      </c>
      <c r="BG141">
        <v>85.780822000000001</v>
      </c>
      <c r="BH141">
        <v>87.753424999999993</v>
      </c>
      <c r="BI141">
        <v>89.445205000000001</v>
      </c>
      <c r="BJ141">
        <v>90.965753000000007</v>
      </c>
      <c r="BK141">
        <v>92.123288000000002</v>
      </c>
      <c r="BL141">
        <v>92.493150999999997</v>
      </c>
      <c r="BM141">
        <v>92</v>
      </c>
      <c r="BN141">
        <v>91.226027000000002</v>
      </c>
      <c r="BO141">
        <v>89.568493000000004</v>
      </c>
      <c r="BP141">
        <v>87.417807999999994</v>
      </c>
      <c r="BQ141">
        <v>85.130137000000005</v>
      </c>
      <c r="BR141">
        <v>82.472603000000007</v>
      </c>
      <c r="BS141">
        <v>-1948.556</v>
      </c>
      <c r="BT141">
        <v>-267.916</v>
      </c>
      <c r="BU141">
        <v>534.64480000000003</v>
      </c>
      <c r="BV141">
        <v>-11.48282</v>
      </c>
      <c r="BW141">
        <v>-66.037419999999997</v>
      </c>
      <c r="BX141">
        <v>-90.189409999999995</v>
      </c>
      <c r="BY141">
        <v>-476.77749999999997</v>
      </c>
      <c r="BZ141">
        <v>-739.10749999999996</v>
      </c>
      <c r="CA141">
        <v>900.23910000000001</v>
      </c>
      <c r="CB141">
        <v>400.30669999999998</v>
      </c>
      <c r="CC141">
        <v>387.37549999999999</v>
      </c>
      <c r="CD141">
        <v>948.45950000000005</v>
      </c>
      <c r="CE141">
        <v>1783.682</v>
      </c>
      <c r="CF141">
        <v>1556.7339999999999</v>
      </c>
      <c r="CG141">
        <v>578.12360000000001</v>
      </c>
      <c r="CH141">
        <v>963.88810000000001</v>
      </c>
      <c r="CI141">
        <v>793.3297</v>
      </c>
      <c r="CJ141">
        <v>1702.1489999999999</v>
      </c>
      <c r="CK141">
        <v>9334.2790000000005</v>
      </c>
      <c r="CL141">
        <v>20404.97</v>
      </c>
      <c r="CM141">
        <v>7829.7340000000004</v>
      </c>
      <c r="CN141">
        <v>1394.771</v>
      </c>
      <c r="CO141">
        <v>1199.212</v>
      </c>
      <c r="CP141">
        <v>3442.2979999999998</v>
      </c>
      <c r="CQ141">
        <v>153936.79999999999</v>
      </c>
      <c r="CR141">
        <v>76433.59</v>
      </c>
      <c r="CS141">
        <v>66402.62</v>
      </c>
      <c r="CT141">
        <v>60545.11</v>
      </c>
      <c r="CU141">
        <v>47819.88</v>
      </c>
      <c r="CV141">
        <v>44343.21</v>
      </c>
      <c r="CW141">
        <v>32529.86</v>
      </c>
      <c r="CX141">
        <v>25648.35</v>
      </c>
      <c r="CY141">
        <v>45662.28</v>
      </c>
      <c r="CZ141">
        <v>58105.7</v>
      </c>
      <c r="DA141">
        <v>86295.99</v>
      </c>
      <c r="DB141">
        <v>86283.1</v>
      </c>
      <c r="DC141">
        <v>85929</v>
      </c>
      <c r="DD141">
        <v>92358.27</v>
      </c>
      <c r="DE141">
        <v>101392.2</v>
      </c>
      <c r="DF141">
        <v>113013.4</v>
      </c>
      <c r="DG141">
        <v>98935</v>
      </c>
      <c r="DH141">
        <v>105182.9</v>
      </c>
      <c r="DI141">
        <v>111262.8</v>
      </c>
      <c r="DJ141">
        <v>99371.8</v>
      </c>
      <c r="DK141">
        <v>94253.98</v>
      </c>
      <c r="DL141">
        <v>89919.31</v>
      </c>
      <c r="DM141">
        <v>95465.63</v>
      </c>
      <c r="DN141">
        <v>100617.5</v>
      </c>
      <c r="DO141">
        <v>20</v>
      </c>
      <c r="DP141">
        <v>20</v>
      </c>
    </row>
    <row r="142" spans="1:120" hidden="1" x14ac:dyDescent="0.25">
      <c r="A142" t="str">
        <f t="shared" si="2"/>
        <v>LCA-Sierra_All CBP_44363</v>
      </c>
      <c r="B142" t="s">
        <v>62</v>
      </c>
      <c r="C142" t="s">
        <v>206</v>
      </c>
      <c r="D142" t="s">
        <v>34</v>
      </c>
      <c r="E142" t="s">
        <v>61</v>
      </c>
      <c r="F142" t="s">
        <v>61</v>
      </c>
      <c r="G142" t="s">
        <v>61</v>
      </c>
      <c r="H142" t="s">
        <v>61</v>
      </c>
      <c r="I142" t="s">
        <v>61</v>
      </c>
      <c r="J142" t="s">
        <v>61</v>
      </c>
      <c r="K142" t="s">
        <v>197</v>
      </c>
      <c r="L142" s="18">
        <v>44363</v>
      </c>
      <c r="M142">
        <v>20</v>
      </c>
      <c r="N142">
        <v>20</v>
      </c>
      <c r="O142" t="s">
        <v>258</v>
      </c>
      <c r="P142">
        <v>34</v>
      </c>
      <c r="Q142">
        <v>33</v>
      </c>
      <c r="R142">
        <v>0</v>
      </c>
      <c r="S142">
        <v>0</v>
      </c>
      <c r="T142">
        <v>0</v>
      </c>
      <c r="U142">
        <v>0</v>
      </c>
      <c r="V142">
        <v>0</v>
      </c>
      <c r="W142">
        <v>649.40206000000001</v>
      </c>
      <c r="X142">
        <v>501.57058000000001</v>
      </c>
      <c r="Y142">
        <v>523.79885000000002</v>
      </c>
      <c r="Z142">
        <v>555.02836000000002</v>
      </c>
      <c r="AA142">
        <v>523.45473000000004</v>
      </c>
      <c r="AB142">
        <v>577.29732999999999</v>
      </c>
      <c r="AC142">
        <v>631.84879000000001</v>
      </c>
      <c r="AD142">
        <v>691.83303000000001</v>
      </c>
      <c r="AE142">
        <v>916.66164000000003</v>
      </c>
      <c r="AF142">
        <v>1065.8361</v>
      </c>
      <c r="AG142">
        <v>1141.1132</v>
      </c>
      <c r="AH142">
        <v>1217.5070000000001</v>
      </c>
      <c r="AI142">
        <v>1289.9482</v>
      </c>
      <c r="AJ142">
        <v>1360.5573999999999</v>
      </c>
      <c r="AK142">
        <v>1392.4793</v>
      </c>
      <c r="AL142">
        <v>1434.4724000000001</v>
      </c>
      <c r="AM142">
        <v>1466.5590999999999</v>
      </c>
      <c r="AN142">
        <v>1455.9027000000001</v>
      </c>
      <c r="AO142">
        <v>1515.6685</v>
      </c>
      <c r="AP142">
        <v>1192.1161999999999</v>
      </c>
      <c r="AQ142">
        <v>1202.0432000000001</v>
      </c>
      <c r="AR142">
        <v>981.96326999999997</v>
      </c>
      <c r="AS142">
        <v>776.16435999999999</v>
      </c>
      <c r="AT142">
        <v>659.24455</v>
      </c>
      <c r="AU142">
        <v>69.030303000000004</v>
      </c>
      <c r="AV142">
        <v>64.909091000000004</v>
      </c>
      <c r="AW142">
        <v>63.045454999999997</v>
      </c>
      <c r="AX142">
        <v>61.409090999999997</v>
      </c>
      <c r="AY142">
        <v>60.106060999999997</v>
      </c>
      <c r="AZ142">
        <v>58.969696999999996</v>
      </c>
      <c r="BA142">
        <v>58.257576</v>
      </c>
      <c r="BB142">
        <v>62.954545000000003</v>
      </c>
      <c r="BC142">
        <v>69.848484999999997</v>
      </c>
      <c r="BD142">
        <v>75.560606000000007</v>
      </c>
      <c r="BE142">
        <v>80.287879000000004</v>
      </c>
      <c r="BF142">
        <v>83.318181999999993</v>
      </c>
      <c r="BG142">
        <v>86.212120999999996</v>
      </c>
      <c r="BH142">
        <v>88.954544999999996</v>
      </c>
      <c r="BI142">
        <v>91.242424</v>
      </c>
      <c r="BJ142">
        <v>93.333332999999996</v>
      </c>
      <c r="BK142">
        <v>94.909091000000004</v>
      </c>
      <c r="BL142">
        <v>95.106060999999997</v>
      </c>
      <c r="BM142">
        <v>93.863636</v>
      </c>
      <c r="BN142">
        <v>91.787879000000004</v>
      </c>
      <c r="BO142">
        <v>87.075757999999993</v>
      </c>
      <c r="BP142">
        <v>80.969696999999996</v>
      </c>
      <c r="BQ142">
        <v>76.348484999999997</v>
      </c>
      <c r="BR142">
        <v>73.287879000000004</v>
      </c>
      <c r="BS142">
        <v>-27.047070000000001</v>
      </c>
      <c r="BT142">
        <v>78.737660000000005</v>
      </c>
      <c r="BU142">
        <v>49.395319999999998</v>
      </c>
      <c r="BV142">
        <v>3.2892999999999999</v>
      </c>
      <c r="BW142">
        <v>32.2425</v>
      </c>
      <c r="BX142">
        <v>0.85635139999999998</v>
      </c>
      <c r="BY142">
        <v>-2.3481779999999999</v>
      </c>
      <c r="BZ142">
        <v>22.256530000000001</v>
      </c>
      <c r="CA142">
        <v>1.2333620000000001</v>
      </c>
      <c r="CB142">
        <v>-49.844659999999998</v>
      </c>
      <c r="CC142">
        <v>-18.509910000000001</v>
      </c>
      <c r="CD142">
        <v>-9.9238909999999994</v>
      </c>
      <c r="CE142">
        <v>-8.5933489999999999</v>
      </c>
      <c r="CF142">
        <v>-23.497430000000001</v>
      </c>
      <c r="CG142">
        <v>-16.057189999999999</v>
      </c>
      <c r="CH142">
        <v>-18.74314</v>
      </c>
      <c r="CI142">
        <v>-34.300960000000003</v>
      </c>
      <c r="CJ142">
        <v>-8.7486270000000008</v>
      </c>
      <c r="CK142">
        <v>-0.86302679999999998</v>
      </c>
      <c r="CL142">
        <v>267.4477</v>
      </c>
      <c r="CM142">
        <v>47.332079999999998</v>
      </c>
      <c r="CN142">
        <v>66.008629999999997</v>
      </c>
      <c r="CO142">
        <v>53.578240000000001</v>
      </c>
      <c r="CP142">
        <v>22.837769999999999</v>
      </c>
      <c r="CQ142">
        <v>232.34370000000001</v>
      </c>
      <c r="CR142">
        <v>157.99619999999999</v>
      </c>
      <c r="CS142">
        <v>127.54389999999999</v>
      </c>
      <c r="CT142">
        <v>123.66160000000001</v>
      </c>
      <c r="CU142">
        <v>98.649280000000005</v>
      </c>
      <c r="CV142">
        <v>59.775970000000001</v>
      </c>
      <c r="CW142">
        <v>48.646520000000002</v>
      </c>
      <c r="CX142">
        <v>52.03096</v>
      </c>
      <c r="CY142">
        <v>99.112880000000004</v>
      </c>
      <c r="CZ142">
        <v>117.2235</v>
      </c>
      <c r="DA142">
        <v>115.85339999999999</v>
      </c>
      <c r="DB142">
        <v>78.586359999999999</v>
      </c>
      <c r="DC142">
        <v>44.264899999999997</v>
      </c>
      <c r="DD142">
        <v>48.87632</v>
      </c>
      <c r="DE142">
        <v>56.028689999999997</v>
      </c>
      <c r="DF142">
        <v>81.368449999999996</v>
      </c>
      <c r="DG142">
        <v>130.55590000000001</v>
      </c>
      <c r="DH142">
        <v>171.18459999999999</v>
      </c>
      <c r="DI142">
        <v>303.1429</v>
      </c>
      <c r="DJ142">
        <v>207.56469999999999</v>
      </c>
      <c r="DK142">
        <v>186.84520000000001</v>
      </c>
      <c r="DL142">
        <v>186.4554</v>
      </c>
      <c r="DM142">
        <v>114.3466</v>
      </c>
      <c r="DN142">
        <v>198.9778</v>
      </c>
      <c r="DO142">
        <v>20</v>
      </c>
      <c r="DP142">
        <v>20</v>
      </c>
    </row>
    <row r="143" spans="1:120" hidden="1" x14ac:dyDescent="0.25">
      <c r="A143" t="str">
        <f t="shared" si="2"/>
        <v>Industry_Type-4. Retail stores_All CBP_44363</v>
      </c>
      <c r="B143" t="s">
        <v>62</v>
      </c>
      <c r="C143" t="s">
        <v>204</v>
      </c>
      <c r="D143" t="s">
        <v>61</v>
      </c>
      <c r="E143" t="s">
        <v>61</v>
      </c>
      <c r="F143" t="s">
        <v>61</v>
      </c>
      <c r="G143" t="s">
        <v>33</v>
      </c>
      <c r="H143" t="s">
        <v>61</v>
      </c>
      <c r="I143" t="s">
        <v>61</v>
      </c>
      <c r="J143" t="s">
        <v>61</v>
      </c>
      <c r="K143" t="s">
        <v>197</v>
      </c>
      <c r="L143" s="18">
        <v>44363</v>
      </c>
      <c r="M143">
        <v>20</v>
      </c>
      <c r="N143">
        <v>20</v>
      </c>
      <c r="O143" t="s">
        <v>258</v>
      </c>
      <c r="P143">
        <v>399</v>
      </c>
      <c r="Q143">
        <v>390</v>
      </c>
      <c r="R143">
        <v>0</v>
      </c>
      <c r="S143">
        <v>0</v>
      </c>
      <c r="T143">
        <v>0</v>
      </c>
      <c r="U143">
        <v>0</v>
      </c>
      <c r="V143">
        <v>0</v>
      </c>
      <c r="W143">
        <v>6315.5920999999998</v>
      </c>
      <c r="X143">
        <v>6277.8633</v>
      </c>
      <c r="Y143">
        <v>6159.3769000000002</v>
      </c>
      <c r="Z143">
        <v>6241.8346000000001</v>
      </c>
      <c r="AA143">
        <v>6564.8013000000001</v>
      </c>
      <c r="AB143">
        <v>7246.5784999999996</v>
      </c>
      <c r="AC143">
        <v>8273.7531999999992</v>
      </c>
      <c r="AD143">
        <v>10207.793</v>
      </c>
      <c r="AE143">
        <v>12787.745999999999</v>
      </c>
      <c r="AF143">
        <v>15400.001</v>
      </c>
      <c r="AG143">
        <v>16630.330999999998</v>
      </c>
      <c r="AH143">
        <v>19344.929</v>
      </c>
      <c r="AI143">
        <v>20368.143</v>
      </c>
      <c r="AJ143">
        <v>21288.222000000002</v>
      </c>
      <c r="AK143">
        <v>21928.937999999998</v>
      </c>
      <c r="AL143">
        <v>22357.642</v>
      </c>
      <c r="AM143">
        <v>22719.258000000002</v>
      </c>
      <c r="AN143">
        <v>23109.62</v>
      </c>
      <c r="AO143">
        <v>23125.213</v>
      </c>
      <c r="AP143">
        <v>18108.823</v>
      </c>
      <c r="AQ143">
        <v>17186.376</v>
      </c>
      <c r="AR143">
        <v>11392.05</v>
      </c>
      <c r="AS143">
        <v>8095.7591000000002</v>
      </c>
      <c r="AT143">
        <v>6990.7583000000004</v>
      </c>
      <c r="AU143">
        <v>70.435896999999997</v>
      </c>
      <c r="AV143">
        <v>66.947435999999996</v>
      </c>
      <c r="AW143">
        <v>65.938462000000001</v>
      </c>
      <c r="AX143">
        <v>64.689744000000005</v>
      </c>
      <c r="AY143">
        <v>63.7</v>
      </c>
      <c r="AZ143">
        <v>62.939743999999997</v>
      </c>
      <c r="BA143">
        <v>62.242308000000001</v>
      </c>
      <c r="BB143">
        <v>64.552564000000004</v>
      </c>
      <c r="BC143">
        <v>69.369230999999999</v>
      </c>
      <c r="BD143">
        <v>74.066666999999995</v>
      </c>
      <c r="BE143">
        <v>78.692307999999997</v>
      </c>
      <c r="BF143">
        <v>82.812821</v>
      </c>
      <c r="BG143">
        <v>86.624358999999998</v>
      </c>
      <c r="BH143">
        <v>89.597436000000002</v>
      </c>
      <c r="BI143">
        <v>91.435896999999997</v>
      </c>
      <c r="BJ143">
        <v>92.187179</v>
      </c>
      <c r="BK143">
        <v>92.573076999999998</v>
      </c>
      <c r="BL143">
        <v>91.801282</v>
      </c>
      <c r="BM143">
        <v>90.133332999999993</v>
      </c>
      <c r="BN143">
        <v>87.787178999999995</v>
      </c>
      <c r="BO143">
        <v>84.065385000000006</v>
      </c>
      <c r="BP143">
        <v>80.173077000000006</v>
      </c>
      <c r="BQ143">
        <v>77.30641</v>
      </c>
      <c r="BR143">
        <v>74.824359000000001</v>
      </c>
      <c r="BS143">
        <v>160.65690000000001</v>
      </c>
      <c r="BT143">
        <v>183.2278</v>
      </c>
      <c r="BU143">
        <v>211.93350000000001</v>
      </c>
      <c r="BV143">
        <v>190.32</v>
      </c>
      <c r="BW143">
        <v>82.798789999999997</v>
      </c>
      <c r="BX143">
        <v>125.82389999999999</v>
      </c>
      <c r="BY143">
        <v>137.80109999999999</v>
      </c>
      <c r="BZ143">
        <v>267.76350000000002</v>
      </c>
      <c r="CA143">
        <v>-7.8594989999999996</v>
      </c>
      <c r="CB143">
        <v>-322.22519999999997</v>
      </c>
      <c r="CC143">
        <v>271.15230000000003</v>
      </c>
      <c r="CD143">
        <v>82.184780000000003</v>
      </c>
      <c r="CE143">
        <v>265.17790000000002</v>
      </c>
      <c r="CF143">
        <v>134.7003</v>
      </c>
      <c r="CG143">
        <v>65.68356</v>
      </c>
      <c r="CH143">
        <v>117.8674</v>
      </c>
      <c r="CI143">
        <v>-65.591560000000001</v>
      </c>
      <c r="CJ143">
        <v>-205.18639999999999</v>
      </c>
      <c r="CK143">
        <v>-80.151359999999997</v>
      </c>
      <c r="CL143">
        <v>3047.462</v>
      </c>
      <c r="CM143">
        <v>48.053350000000002</v>
      </c>
      <c r="CN143">
        <v>-52.452010000000001</v>
      </c>
      <c r="CO143">
        <v>-112.4914</v>
      </c>
      <c r="CP143">
        <v>-189.6438</v>
      </c>
      <c r="CQ143">
        <v>2660.4470000000001</v>
      </c>
      <c r="CR143">
        <v>3143.58</v>
      </c>
      <c r="CS143">
        <v>2221.4079999999999</v>
      </c>
      <c r="CT143">
        <v>2179.6509999999998</v>
      </c>
      <c r="CU143">
        <v>3737.0880000000002</v>
      </c>
      <c r="CV143">
        <v>6163.35</v>
      </c>
      <c r="CW143">
        <v>4982.2380000000003</v>
      </c>
      <c r="CX143">
        <v>4966.6989999999996</v>
      </c>
      <c r="CY143">
        <v>11986.78</v>
      </c>
      <c r="CZ143">
        <v>6200.8180000000002</v>
      </c>
      <c r="DA143">
        <v>10645.28</v>
      </c>
      <c r="DB143">
        <v>9877.5040000000008</v>
      </c>
      <c r="DC143">
        <v>9943.018</v>
      </c>
      <c r="DD143">
        <v>6819.4780000000001</v>
      </c>
      <c r="DE143">
        <v>7358.3370000000004</v>
      </c>
      <c r="DF143">
        <v>7747.335</v>
      </c>
      <c r="DG143">
        <v>9477.0969999999998</v>
      </c>
      <c r="DH143">
        <v>11615.57</v>
      </c>
      <c r="DI143">
        <v>15365.69</v>
      </c>
      <c r="DJ143">
        <v>14991.35</v>
      </c>
      <c r="DK143">
        <v>14861.3</v>
      </c>
      <c r="DL143">
        <v>10265.530000000001</v>
      </c>
      <c r="DM143">
        <v>4878.6890000000003</v>
      </c>
      <c r="DN143">
        <v>2991.317</v>
      </c>
      <c r="DO143">
        <v>20</v>
      </c>
      <c r="DP143">
        <v>20</v>
      </c>
    </row>
    <row r="144" spans="1:120" hidden="1" x14ac:dyDescent="0.25">
      <c r="A144" t="str">
        <f t="shared" si="2"/>
        <v>Industry_Type-2. Manufacturing_All CBP_44363</v>
      </c>
      <c r="B144" t="s">
        <v>62</v>
      </c>
      <c r="C144" t="s">
        <v>218</v>
      </c>
      <c r="D144" t="s">
        <v>61</v>
      </c>
      <c r="E144" t="s">
        <v>61</v>
      </c>
      <c r="F144" t="s">
        <v>61</v>
      </c>
      <c r="G144" t="s">
        <v>38</v>
      </c>
      <c r="H144" t="s">
        <v>61</v>
      </c>
      <c r="I144" t="s">
        <v>61</v>
      </c>
      <c r="J144" t="s">
        <v>61</v>
      </c>
      <c r="K144" t="s">
        <v>197</v>
      </c>
      <c r="L144" s="18">
        <v>44363</v>
      </c>
      <c r="M144">
        <v>20</v>
      </c>
      <c r="N144">
        <v>20</v>
      </c>
      <c r="O144" t="s">
        <v>258</v>
      </c>
      <c r="P144">
        <v>12</v>
      </c>
      <c r="Q144">
        <v>12</v>
      </c>
      <c r="R144">
        <v>0</v>
      </c>
      <c r="S144">
        <v>0</v>
      </c>
      <c r="T144">
        <v>1</v>
      </c>
      <c r="U144">
        <v>0</v>
      </c>
      <c r="V144">
        <v>1</v>
      </c>
      <c r="AU144">
        <v>72.791667000000004</v>
      </c>
      <c r="AV144">
        <v>68.916667000000004</v>
      </c>
      <c r="AW144">
        <v>68.125</v>
      </c>
      <c r="AX144">
        <v>66.916667000000004</v>
      </c>
      <c r="AY144">
        <v>65.708332999999996</v>
      </c>
      <c r="AZ144">
        <v>65.208332999999996</v>
      </c>
      <c r="BA144">
        <v>63.958333000000003</v>
      </c>
      <c r="BB144">
        <v>64.791667000000004</v>
      </c>
      <c r="BC144">
        <v>69.375</v>
      </c>
      <c r="BD144">
        <v>74.041667000000004</v>
      </c>
      <c r="BE144">
        <v>78.875</v>
      </c>
      <c r="BF144">
        <v>83.333332999999996</v>
      </c>
      <c r="BG144">
        <v>87.708332999999996</v>
      </c>
      <c r="BH144">
        <v>91.083332999999996</v>
      </c>
      <c r="BI144">
        <v>93.041667000000004</v>
      </c>
      <c r="BJ144">
        <v>93.541667000000004</v>
      </c>
      <c r="BK144">
        <v>94.208332999999996</v>
      </c>
      <c r="BL144">
        <v>93.416667000000004</v>
      </c>
      <c r="BM144">
        <v>92</v>
      </c>
      <c r="BN144">
        <v>89.875</v>
      </c>
      <c r="BO144">
        <v>86.958332999999996</v>
      </c>
      <c r="BP144">
        <v>83.5</v>
      </c>
      <c r="BQ144">
        <v>80.25</v>
      </c>
      <c r="BR144">
        <v>77.291667000000004</v>
      </c>
      <c r="DO144">
        <v>20</v>
      </c>
      <c r="DP144">
        <v>20</v>
      </c>
    </row>
    <row r="145" spans="1:120" hidden="1" x14ac:dyDescent="0.25">
      <c r="A145" t="str">
        <f t="shared" si="2"/>
        <v>LCA-Stockton_All CBP_44363</v>
      </c>
      <c r="B145" t="s">
        <v>62</v>
      </c>
      <c r="C145" t="s">
        <v>213</v>
      </c>
      <c r="D145" t="s">
        <v>39</v>
      </c>
      <c r="E145" t="s">
        <v>61</v>
      </c>
      <c r="F145" t="s">
        <v>61</v>
      </c>
      <c r="G145" t="s">
        <v>61</v>
      </c>
      <c r="H145" t="s">
        <v>61</v>
      </c>
      <c r="I145" t="s">
        <v>61</v>
      </c>
      <c r="J145" t="s">
        <v>61</v>
      </c>
      <c r="K145" t="s">
        <v>197</v>
      </c>
      <c r="L145" s="18">
        <v>44363</v>
      </c>
      <c r="M145">
        <v>20</v>
      </c>
      <c r="N145">
        <v>20</v>
      </c>
      <c r="O145" t="s">
        <v>258</v>
      </c>
      <c r="P145">
        <v>34</v>
      </c>
      <c r="Q145">
        <v>32</v>
      </c>
      <c r="R145">
        <v>0</v>
      </c>
      <c r="S145">
        <v>0</v>
      </c>
      <c r="T145">
        <v>0</v>
      </c>
      <c r="U145">
        <v>0</v>
      </c>
      <c r="V145">
        <v>0</v>
      </c>
      <c r="W145">
        <v>1271.9952000000001</v>
      </c>
      <c r="X145">
        <v>937.73911999999996</v>
      </c>
      <c r="Y145">
        <v>907.99761999999998</v>
      </c>
      <c r="Z145">
        <v>913.78824999999995</v>
      </c>
      <c r="AA145">
        <v>921.45524999999998</v>
      </c>
      <c r="AB145">
        <v>1197.5799</v>
      </c>
      <c r="AC145">
        <v>1449.1278</v>
      </c>
      <c r="AD145">
        <v>1483.3308</v>
      </c>
      <c r="AE145">
        <v>1707.5034000000001</v>
      </c>
      <c r="AF145">
        <v>1740.8181</v>
      </c>
      <c r="AG145">
        <v>1842.3409999999999</v>
      </c>
      <c r="AH145">
        <v>1952.3193000000001</v>
      </c>
      <c r="AI145">
        <v>1839.1556</v>
      </c>
      <c r="AJ145">
        <v>1925.9777999999999</v>
      </c>
      <c r="AK145">
        <v>1954.2312999999999</v>
      </c>
      <c r="AL145">
        <v>2054.4648999999999</v>
      </c>
      <c r="AM145">
        <v>1920.7502999999999</v>
      </c>
      <c r="AN145">
        <v>1820.3960999999999</v>
      </c>
      <c r="AO145">
        <v>1776.6541</v>
      </c>
      <c r="AP145">
        <v>1570.6258</v>
      </c>
      <c r="AQ145">
        <v>1787.7475999999999</v>
      </c>
      <c r="AR145">
        <v>1731.6221</v>
      </c>
      <c r="AS145">
        <v>1558.3453999999999</v>
      </c>
      <c r="AT145">
        <v>1352.0589</v>
      </c>
      <c r="AU145">
        <v>74.03125</v>
      </c>
      <c r="AV145">
        <v>70.875</v>
      </c>
      <c r="AW145">
        <v>70.03125</v>
      </c>
      <c r="AX145">
        <v>68.3125</v>
      </c>
      <c r="AY145">
        <v>67.40625</v>
      </c>
      <c r="AZ145">
        <v>66.90625</v>
      </c>
      <c r="BA145">
        <v>66.09375</v>
      </c>
      <c r="BB145">
        <v>69</v>
      </c>
      <c r="BC145">
        <v>73.28125</v>
      </c>
      <c r="BD145">
        <v>76.9375</v>
      </c>
      <c r="BE145">
        <v>80.59375</v>
      </c>
      <c r="BF145">
        <v>84.875</v>
      </c>
      <c r="BG145">
        <v>88.59375</v>
      </c>
      <c r="BH145">
        <v>91.71875</v>
      </c>
      <c r="BI145">
        <v>93.34375</v>
      </c>
      <c r="BJ145">
        <v>94.0625</v>
      </c>
      <c r="BK145">
        <v>94.90625</v>
      </c>
      <c r="BL145">
        <v>94.34375</v>
      </c>
      <c r="BM145">
        <v>93.59375</v>
      </c>
      <c r="BN145">
        <v>92.15625</v>
      </c>
      <c r="BO145">
        <v>87.875</v>
      </c>
      <c r="BP145">
        <v>83.875</v>
      </c>
      <c r="BQ145">
        <v>82.0625</v>
      </c>
      <c r="BR145">
        <v>80.25</v>
      </c>
      <c r="BS145">
        <v>-64.683700000000002</v>
      </c>
      <c r="BT145">
        <v>128.40110000000001</v>
      </c>
      <c r="BU145">
        <v>61.335659999999997</v>
      </c>
      <c r="BV145">
        <v>5.4068059999999996</v>
      </c>
      <c r="BW145">
        <v>64.083749999999995</v>
      </c>
      <c r="BX145">
        <v>45.017159999999997</v>
      </c>
      <c r="BY145">
        <v>-77.622590000000002</v>
      </c>
      <c r="BZ145">
        <v>-14.08797</v>
      </c>
      <c r="CA145">
        <v>9.4256589999999996</v>
      </c>
      <c r="CB145">
        <v>12.640499999999999</v>
      </c>
      <c r="CC145">
        <v>-4.3388520000000002</v>
      </c>
      <c r="CD145">
        <v>73.972130000000007</v>
      </c>
      <c r="CE145">
        <v>160.39410000000001</v>
      </c>
      <c r="CF145">
        <v>221.5889</v>
      </c>
      <c r="CG145">
        <v>278.71339999999998</v>
      </c>
      <c r="CH145">
        <v>196.09100000000001</v>
      </c>
      <c r="CI145">
        <v>385.66910000000001</v>
      </c>
      <c r="CJ145">
        <v>367.79320000000001</v>
      </c>
      <c r="CK145">
        <v>398.18459999999999</v>
      </c>
      <c r="CL145">
        <v>631.82759999999996</v>
      </c>
      <c r="CM145">
        <v>231.42359999999999</v>
      </c>
      <c r="CN145">
        <v>-57.640839999999997</v>
      </c>
      <c r="CO145">
        <v>-189.6781</v>
      </c>
      <c r="CP145">
        <v>-170.45140000000001</v>
      </c>
      <c r="CQ145">
        <v>5777.0529999999999</v>
      </c>
      <c r="CR145">
        <v>6324.5860000000002</v>
      </c>
      <c r="CS145">
        <v>5337.8810000000003</v>
      </c>
      <c r="CT145">
        <v>4837.701</v>
      </c>
      <c r="CU145">
        <v>2327.415</v>
      </c>
      <c r="CV145">
        <v>904.80269999999996</v>
      </c>
      <c r="CW145">
        <v>1224.7840000000001</v>
      </c>
      <c r="CX145">
        <v>1835.047</v>
      </c>
      <c r="CY145">
        <v>1071.1949999999999</v>
      </c>
      <c r="CZ145">
        <v>1385.4770000000001</v>
      </c>
      <c r="DA145">
        <v>1362.7449999999999</v>
      </c>
      <c r="DB145">
        <v>2715.8760000000002</v>
      </c>
      <c r="DC145">
        <v>3275.826</v>
      </c>
      <c r="DD145">
        <v>2166.5430000000001</v>
      </c>
      <c r="DE145">
        <v>2007.567</v>
      </c>
      <c r="DF145">
        <v>2334.8609999999999</v>
      </c>
      <c r="DG145">
        <v>4540.1080000000002</v>
      </c>
      <c r="DH145">
        <v>2520.8470000000002</v>
      </c>
      <c r="DI145">
        <v>4192.6229999999996</v>
      </c>
      <c r="DJ145">
        <v>3215.4279999999999</v>
      </c>
      <c r="DK145">
        <v>1984.3920000000001</v>
      </c>
      <c r="DL145">
        <v>2410.5210000000002</v>
      </c>
      <c r="DM145">
        <v>3806.498</v>
      </c>
      <c r="DN145">
        <v>4647.6930000000002</v>
      </c>
      <c r="DO145">
        <v>20</v>
      </c>
      <c r="DP145">
        <v>20</v>
      </c>
    </row>
    <row r="146" spans="1:120" hidden="1" x14ac:dyDescent="0.25">
      <c r="A146" t="str">
        <f t="shared" si="2"/>
        <v>Size_Grp-20 to 199.99 kW_All CBP_44363</v>
      </c>
      <c r="B146" t="s">
        <v>62</v>
      </c>
      <c r="C146" t="s">
        <v>201</v>
      </c>
      <c r="D146" t="s">
        <v>61</v>
      </c>
      <c r="E146" t="s">
        <v>61</v>
      </c>
      <c r="F146" t="s">
        <v>61</v>
      </c>
      <c r="G146" t="s">
        <v>61</v>
      </c>
      <c r="H146" t="s">
        <v>61</v>
      </c>
      <c r="I146" t="s">
        <v>61</v>
      </c>
      <c r="J146" t="s">
        <v>101</v>
      </c>
      <c r="K146" t="s">
        <v>197</v>
      </c>
      <c r="L146" s="18">
        <v>44363</v>
      </c>
      <c r="M146">
        <v>20</v>
      </c>
      <c r="N146">
        <v>20</v>
      </c>
      <c r="O146" t="s">
        <v>258</v>
      </c>
      <c r="P146">
        <v>359</v>
      </c>
      <c r="Q146">
        <v>351</v>
      </c>
      <c r="R146">
        <v>0</v>
      </c>
      <c r="S146">
        <v>0</v>
      </c>
      <c r="T146">
        <v>0</v>
      </c>
      <c r="U146">
        <v>0</v>
      </c>
      <c r="V146">
        <v>0</v>
      </c>
      <c r="W146">
        <v>5937.8186999999998</v>
      </c>
      <c r="X146">
        <v>5740.9417000000003</v>
      </c>
      <c r="Y146">
        <v>5684.0573000000004</v>
      </c>
      <c r="Z146">
        <v>5657.6909999999998</v>
      </c>
      <c r="AA146">
        <v>5872.2874000000002</v>
      </c>
      <c r="AB146">
        <v>6224.7223000000004</v>
      </c>
      <c r="AC146">
        <v>6785.0729000000001</v>
      </c>
      <c r="AD146">
        <v>8196.9354999999996</v>
      </c>
      <c r="AE146">
        <v>10613.52</v>
      </c>
      <c r="AF146">
        <v>13150.958000000001</v>
      </c>
      <c r="AG146">
        <v>14307.123</v>
      </c>
      <c r="AH146">
        <v>15395.946</v>
      </c>
      <c r="AI146">
        <v>16195.887000000001</v>
      </c>
      <c r="AJ146">
        <v>17012.606</v>
      </c>
      <c r="AK146">
        <v>17411.023000000001</v>
      </c>
      <c r="AL146">
        <v>17599.010999999999</v>
      </c>
      <c r="AM146">
        <v>17648.939999999999</v>
      </c>
      <c r="AN146">
        <v>17448.657999999999</v>
      </c>
      <c r="AO146">
        <v>16306.058999999999</v>
      </c>
      <c r="AP146">
        <v>12053.661</v>
      </c>
      <c r="AQ146">
        <v>13836.209000000001</v>
      </c>
      <c r="AR146">
        <v>10363.42</v>
      </c>
      <c r="AS146">
        <v>7370.1079</v>
      </c>
      <c r="AT146">
        <v>6264.2344999999996</v>
      </c>
      <c r="AU146">
        <v>70.910256000000004</v>
      </c>
      <c r="AV146">
        <v>67.464387000000002</v>
      </c>
      <c r="AW146">
        <v>66.454415999999995</v>
      </c>
      <c r="AX146">
        <v>65.155270999999999</v>
      </c>
      <c r="AY146">
        <v>64.138176999999999</v>
      </c>
      <c r="AZ146">
        <v>63.354700999999999</v>
      </c>
      <c r="BA146">
        <v>62.616809000000003</v>
      </c>
      <c r="BB146">
        <v>64.680912000000006</v>
      </c>
      <c r="BC146">
        <v>69.400284999999997</v>
      </c>
      <c r="BD146">
        <v>73.931623999999999</v>
      </c>
      <c r="BE146">
        <v>78.438745999999995</v>
      </c>
      <c r="BF146">
        <v>82.451566999999997</v>
      </c>
      <c r="BG146">
        <v>86.170940000000002</v>
      </c>
      <c r="BH146">
        <v>89.042734999999993</v>
      </c>
      <c r="BI146">
        <v>90.839031000000006</v>
      </c>
      <c r="BJ146">
        <v>91.595442000000006</v>
      </c>
      <c r="BK146">
        <v>92</v>
      </c>
      <c r="BL146">
        <v>91.314814999999996</v>
      </c>
      <c r="BM146">
        <v>89.743589999999998</v>
      </c>
      <c r="BN146">
        <v>87.655270999999999</v>
      </c>
      <c r="BO146">
        <v>84.192307999999997</v>
      </c>
      <c r="BP146">
        <v>80.437321999999995</v>
      </c>
      <c r="BQ146">
        <v>77.666667000000004</v>
      </c>
      <c r="BR146">
        <v>75.245013999999998</v>
      </c>
      <c r="BS146">
        <v>-34.59995</v>
      </c>
      <c r="BT146">
        <v>340.80669999999998</v>
      </c>
      <c r="BU146">
        <v>321.2817</v>
      </c>
      <c r="BV146">
        <v>337.1902</v>
      </c>
      <c r="BW146">
        <v>215.93170000000001</v>
      </c>
      <c r="BX146">
        <v>174.9469</v>
      </c>
      <c r="BY146">
        <v>30.93892</v>
      </c>
      <c r="BZ146">
        <v>166.98150000000001</v>
      </c>
      <c r="CA146">
        <v>-30.75067</v>
      </c>
      <c r="CB146">
        <v>-323.8664</v>
      </c>
      <c r="CC146">
        <v>-317.11579999999998</v>
      </c>
      <c r="CD146">
        <v>-306.22329999999999</v>
      </c>
      <c r="CE146">
        <v>-107.5043</v>
      </c>
      <c r="CF146">
        <v>-111.633</v>
      </c>
      <c r="CG146">
        <v>-10.17942</v>
      </c>
      <c r="CH146">
        <v>123.9432</v>
      </c>
      <c r="CI146">
        <v>81.382080000000002</v>
      </c>
      <c r="CJ146">
        <v>-6.8750780000000002</v>
      </c>
      <c r="CK146">
        <v>788.57569999999998</v>
      </c>
      <c r="CL146">
        <v>3574.3969999999999</v>
      </c>
      <c r="CM146">
        <v>240.86959999999999</v>
      </c>
      <c r="CN146">
        <v>-109.3342</v>
      </c>
      <c r="CO146">
        <v>-20.564859999999999</v>
      </c>
      <c r="CP146">
        <v>117.1228</v>
      </c>
      <c r="CQ146">
        <v>4020.0329999999999</v>
      </c>
      <c r="CR146">
        <v>2016.0170000000001</v>
      </c>
      <c r="CS146">
        <v>1667.1759999999999</v>
      </c>
      <c r="CT146">
        <v>1518.2249999999999</v>
      </c>
      <c r="CU146">
        <v>1191.7470000000001</v>
      </c>
      <c r="CV146">
        <v>1091.9069999999999</v>
      </c>
      <c r="CW146">
        <v>1091.6610000000001</v>
      </c>
      <c r="CX146">
        <v>952.99350000000004</v>
      </c>
      <c r="CY146">
        <v>1341.6669999999999</v>
      </c>
      <c r="CZ146">
        <v>2146.2890000000002</v>
      </c>
      <c r="DA146">
        <v>3453.913</v>
      </c>
      <c r="DB146">
        <v>3863.6210000000001</v>
      </c>
      <c r="DC146">
        <v>3478.2809999999999</v>
      </c>
      <c r="DD146">
        <v>3677.0940000000001</v>
      </c>
      <c r="DE146">
        <v>3828.2840000000001</v>
      </c>
      <c r="DF146">
        <v>4408.8710000000001</v>
      </c>
      <c r="DG146">
        <v>4754.0159999999996</v>
      </c>
      <c r="DH146">
        <v>4931.7479999999996</v>
      </c>
      <c r="DI146">
        <v>8312.2620000000006</v>
      </c>
      <c r="DJ146">
        <v>6262.9290000000001</v>
      </c>
      <c r="DK146">
        <v>9998.6859999999997</v>
      </c>
      <c r="DL146">
        <v>4028.84</v>
      </c>
      <c r="DM146">
        <v>3918.6039999999998</v>
      </c>
      <c r="DN146">
        <v>3600.212</v>
      </c>
      <c r="DO146">
        <v>20</v>
      </c>
      <c r="DP146">
        <v>20</v>
      </c>
    </row>
    <row r="147" spans="1:120" hidden="1" x14ac:dyDescent="0.25">
      <c r="A147" t="str">
        <f t="shared" si="2"/>
        <v>OtherDR-No_All CBP_44363</v>
      </c>
      <c r="B147" t="s">
        <v>62</v>
      </c>
      <c r="C147" t="s">
        <v>323</v>
      </c>
      <c r="D147" t="s">
        <v>61</v>
      </c>
      <c r="E147" t="s">
        <v>61</v>
      </c>
      <c r="F147" t="s">
        <v>61</v>
      </c>
      <c r="G147" t="s">
        <v>61</v>
      </c>
      <c r="H147" t="s">
        <v>61</v>
      </c>
      <c r="I147" t="s">
        <v>97</v>
      </c>
      <c r="J147" t="s">
        <v>61</v>
      </c>
      <c r="K147" t="s">
        <v>197</v>
      </c>
      <c r="L147" s="18">
        <v>44363</v>
      </c>
      <c r="M147">
        <v>20</v>
      </c>
      <c r="N147">
        <v>20</v>
      </c>
      <c r="O147" t="s">
        <v>258</v>
      </c>
      <c r="P147">
        <v>518</v>
      </c>
      <c r="Q147">
        <v>508</v>
      </c>
      <c r="R147">
        <v>0</v>
      </c>
      <c r="S147">
        <v>0</v>
      </c>
      <c r="T147">
        <v>0</v>
      </c>
      <c r="U147">
        <v>0</v>
      </c>
      <c r="V147">
        <v>0</v>
      </c>
      <c r="W147">
        <v>47680.067999999999</v>
      </c>
      <c r="X147">
        <v>46426.023000000001</v>
      </c>
      <c r="Y147">
        <v>44230.89</v>
      </c>
      <c r="Z147">
        <v>44745.677000000003</v>
      </c>
      <c r="AA147">
        <v>45158.351999999999</v>
      </c>
      <c r="AB147">
        <v>47788.714</v>
      </c>
      <c r="AC147">
        <v>51366.616999999998</v>
      </c>
      <c r="AD147">
        <v>53158.224999999999</v>
      </c>
      <c r="AE147">
        <v>54347.987999999998</v>
      </c>
      <c r="AF147">
        <v>57651.046000000002</v>
      </c>
      <c r="AG147">
        <v>59295.661</v>
      </c>
      <c r="AH147">
        <v>62005.563000000002</v>
      </c>
      <c r="AI147">
        <v>63104.000999999997</v>
      </c>
      <c r="AJ147">
        <v>64555.839999999997</v>
      </c>
      <c r="AK147">
        <v>65694.282999999996</v>
      </c>
      <c r="AL147">
        <v>64854.79</v>
      </c>
      <c r="AM147">
        <v>65056.648000000001</v>
      </c>
      <c r="AN147">
        <v>64998.625999999997</v>
      </c>
      <c r="AO147">
        <v>56692.303999999996</v>
      </c>
      <c r="AP147">
        <v>37389.887999999999</v>
      </c>
      <c r="AQ147">
        <v>51978.493999999999</v>
      </c>
      <c r="AR147">
        <v>54741.061000000002</v>
      </c>
      <c r="AS147">
        <v>51484.771999999997</v>
      </c>
      <c r="AT147">
        <v>46784.014000000003</v>
      </c>
      <c r="AU147">
        <v>71.612205000000003</v>
      </c>
      <c r="AV147">
        <v>68.099408999999994</v>
      </c>
      <c r="AW147">
        <v>67.117125999999999</v>
      </c>
      <c r="AX147">
        <v>65.812008000000006</v>
      </c>
      <c r="AY147">
        <v>64.727361999999999</v>
      </c>
      <c r="AZ147">
        <v>63.894685000000003</v>
      </c>
      <c r="BA147">
        <v>63.191929000000002</v>
      </c>
      <c r="BB147">
        <v>65.046260000000004</v>
      </c>
      <c r="BC147">
        <v>69.677165000000002</v>
      </c>
      <c r="BD147">
        <v>74.232282999999995</v>
      </c>
      <c r="BE147">
        <v>78.767717000000005</v>
      </c>
      <c r="BF147">
        <v>82.741141999999996</v>
      </c>
      <c r="BG147">
        <v>86.355315000000004</v>
      </c>
      <c r="BH147">
        <v>89.155512000000002</v>
      </c>
      <c r="BI147">
        <v>90.952755999999994</v>
      </c>
      <c r="BJ147">
        <v>91.771653999999998</v>
      </c>
      <c r="BK147">
        <v>92.311024000000003</v>
      </c>
      <c r="BL147">
        <v>91.782480000000007</v>
      </c>
      <c r="BM147">
        <v>90.362205000000003</v>
      </c>
      <c r="BN147">
        <v>88.340551000000005</v>
      </c>
      <c r="BO147">
        <v>85.002953000000005</v>
      </c>
      <c r="BP147">
        <v>81.371063000000007</v>
      </c>
      <c r="BQ147">
        <v>78.563975999999997</v>
      </c>
      <c r="BR147">
        <v>76.037402</v>
      </c>
      <c r="BS147">
        <v>-1991.4390000000001</v>
      </c>
      <c r="BT147">
        <v>129.79130000000001</v>
      </c>
      <c r="BU147">
        <v>786.7002</v>
      </c>
      <c r="BV147">
        <v>31.65015</v>
      </c>
      <c r="BW147">
        <v>50.916849999999997</v>
      </c>
      <c r="BX147">
        <v>36.802210000000002</v>
      </c>
      <c r="BY147">
        <v>-387.37079999999997</v>
      </c>
      <c r="BZ147">
        <v>-413.87720000000002</v>
      </c>
      <c r="CA147">
        <v>825.98900000000003</v>
      </c>
      <c r="CB147">
        <v>51.552990000000001</v>
      </c>
      <c r="CC147">
        <v>638.04070000000002</v>
      </c>
      <c r="CD147">
        <v>950.8682</v>
      </c>
      <c r="CE147">
        <v>1987.076</v>
      </c>
      <c r="CF147">
        <v>1754.4090000000001</v>
      </c>
      <c r="CG147">
        <v>861.10019999999997</v>
      </c>
      <c r="CH147">
        <v>1375.681</v>
      </c>
      <c r="CI147">
        <v>1250.104</v>
      </c>
      <c r="CJ147">
        <v>2120.7260000000001</v>
      </c>
      <c r="CK147">
        <v>12271.32</v>
      </c>
      <c r="CL147">
        <v>30661.43</v>
      </c>
      <c r="CM147">
        <v>11671.64</v>
      </c>
      <c r="CN147">
        <v>2296.3870000000002</v>
      </c>
      <c r="CO147">
        <v>1164.193</v>
      </c>
      <c r="CP147">
        <v>3510.1550000000002</v>
      </c>
      <c r="CQ147">
        <v>184173.5</v>
      </c>
      <c r="CR147">
        <v>89638.31</v>
      </c>
      <c r="CS147">
        <v>81281.69</v>
      </c>
      <c r="CT147">
        <v>76377.350000000006</v>
      </c>
      <c r="CU147">
        <v>59625.13</v>
      </c>
      <c r="CV147">
        <v>54321.23</v>
      </c>
      <c r="CW147">
        <v>40222.160000000003</v>
      </c>
      <c r="CX147">
        <v>33971.72</v>
      </c>
      <c r="CY147">
        <v>60998.91</v>
      </c>
      <c r="CZ147">
        <v>68334.14</v>
      </c>
      <c r="DA147">
        <v>105426.9</v>
      </c>
      <c r="DB147">
        <v>106836</v>
      </c>
      <c r="DC147">
        <v>106541.8</v>
      </c>
      <c r="DD147">
        <v>108899.2</v>
      </c>
      <c r="DE147">
        <v>118335.2</v>
      </c>
      <c r="DF147">
        <v>133335</v>
      </c>
      <c r="DG147">
        <v>124452.6</v>
      </c>
      <c r="DH147">
        <v>146722</v>
      </c>
      <c r="DI147">
        <v>166766.79999999999</v>
      </c>
      <c r="DJ147">
        <v>148485.79999999999</v>
      </c>
      <c r="DK147">
        <v>159618.9</v>
      </c>
      <c r="DL147">
        <v>124575.1</v>
      </c>
      <c r="DM147">
        <v>118809.5</v>
      </c>
      <c r="DN147">
        <v>125116.2</v>
      </c>
      <c r="DO147">
        <v>20</v>
      </c>
      <c r="DP147">
        <v>20</v>
      </c>
    </row>
    <row r="148" spans="1:120" hidden="1" x14ac:dyDescent="0.25">
      <c r="A148" t="str">
        <f t="shared" si="2"/>
        <v>Industry_Type-1. Agriculture, Mining &amp; Construction_All CBP_44363</v>
      </c>
      <c r="B148" t="s">
        <v>62</v>
      </c>
      <c r="C148" t="s">
        <v>211</v>
      </c>
      <c r="D148" t="s">
        <v>61</v>
      </c>
      <c r="E148" t="s">
        <v>61</v>
      </c>
      <c r="F148" t="s">
        <v>61</v>
      </c>
      <c r="G148" t="s">
        <v>30</v>
      </c>
      <c r="H148" t="s">
        <v>61</v>
      </c>
      <c r="I148" t="s">
        <v>61</v>
      </c>
      <c r="J148" t="s">
        <v>61</v>
      </c>
      <c r="K148" t="s">
        <v>197</v>
      </c>
      <c r="L148" s="18">
        <v>44363</v>
      </c>
      <c r="M148">
        <v>20</v>
      </c>
      <c r="N148">
        <v>20</v>
      </c>
      <c r="O148" t="s">
        <v>258</v>
      </c>
      <c r="P148">
        <v>69</v>
      </c>
      <c r="Q148">
        <v>69</v>
      </c>
      <c r="R148">
        <v>0</v>
      </c>
      <c r="S148">
        <v>0</v>
      </c>
      <c r="T148">
        <v>0</v>
      </c>
      <c r="U148">
        <v>0</v>
      </c>
      <c r="V148">
        <v>0</v>
      </c>
      <c r="W148">
        <v>11020.98</v>
      </c>
      <c r="X148">
        <v>9792.58</v>
      </c>
      <c r="Y148">
        <v>9256.82</v>
      </c>
      <c r="Z148">
        <v>9135.14</v>
      </c>
      <c r="AA148">
        <v>9100.34</v>
      </c>
      <c r="AB148">
        <v>9296.4</v>
      </c>
      <c r="AC148">
        <v>9839.7000000000007</v>
      </c>
      <c r="AD148">
        <v>9933.7800000000007</v>
      </c>
      <c r="AE148">
        <v>10035.66</v>
      </c>
      <c r="AF148">
        <v>10920.3</v>
      </c>
      <c r="AG148">
        <v>11423.9</v>
      </c>
      <c r="AH148">
        <v>11527.66</v>
      </c>
      <c r="AI148">
        <v>11405.28</v>
      </c>
      <c r="AJ148">
        <v>11615.22</v>
      </c>
      <c r="AK148">
        <v>11885.88</v>
      </c>
      <c r="AL148">
        <v>11747.08</v>
      </c>
      <c r="AM148">
        <v>11571.42</v>
      </c>
      <c r="AN148">
        <v>11372.66</v>
      </c>
      <c r="AO148">
        <v>6159.9</v>
      </c>
      <c r="AP148">
        <v>2041.18</v>
      </c>
      <c r="AQ148">
        <v>6758.16</v>
      </c>
      <c r="AR148">
        <v>10403.5</v>
      </c>
      <c r="AS148">
        <v>11325.28</v>
      </c>
      <c r="AT148">
        <v>10429.76</v>
      </c>
      <c r="AU148">
        <v>79.514493000000002</v>
      </c>
      <c r="AV148">
        <v>75.630435000000006</v>
      </c>
      <c r="AW148">
        <v>74.789855000000003</v>
      </c>
      <c r="AX148">
        <v>73.108695999999995</v>
      </c>
      <c r="AY148">
        <v>71.355072000000007</v>
      </c>
      <c r="AZ148">
        <v>70.050725</v>
      </c>
      <c r="BA148">
        <v>69.413043000000002</v>
      </c>
      <c r="BB148">
        <v>68.724637999999999</v>
      </c>
      <c r="BC148">
        <v>72.239130000000003</v>
      </c>
      <c r="BD148">
        <v>75.862318999999999</v>
      </c>
      <c r="BE148">
        <v>79.876812000000001</v>
      </c>
      <c r="BF148">
        <v>83.043477999999993</v>
      </c>
      <c r="BG148">
        <v>85.681158999999994</v>
      </c>
      <c r="BH148">
        <v>87.847825999999998</v>
      </c>
      <c r="BI148">
        <v>89.644927999999993</v>
      </c>
      <c r="BJ148">
        <v>90.905797000000007</v>
      </c>
      <c r="BK148">
        <v>92.304348000000005</v>
      </c>
      <c r="BL148">
        <v>93.065217000000004</v>
      </c>
      <c r="BM148">
        <v>92.913043000000002</v>
      </c>
      <c r="BN148">
        <v>92.550725</v>
      </c>
      <c r="BO148">
        <v>91.246376999999995</v>
      </c>
      <c r="BP148">
        <v>89.289855000000003</v>
      </c>
      <c r="BQ148">
        <v>87</v>
      </c>
      <c r="BR148">
        <v>84.449275</v>
      </c>
      <c r="BS148">
        <v>-640.30690000000004</v>
      </c>
      <c r="BT148">
        <v>575.10559999999998</v>
      </c>
      <c r="BU148">
        <v>438.37880000000001</v>
      </c>
      <c r="BV148">
        <v>403.85050000000001</v>
      </c>
      <c r="BW148">
        <v>315.2697</v>
      </c>
      <c r="BX148">
        <v>216.2466</v>
      </c>
      <c r="BY148">
        <v>-3.8994149999999999</v>
      </c>
      <c r="BZ148">
        <v>176.00819999999999</v>
      </c>
      <c r="CA148">
        <v>116.1062</v>
      </c>
      <c r="CB148">
        <v>-776.09739999999999</v>
      </c>
      <c r="CC148">
        <v>-969.52719999999999</v>
      </c>
      <c r="CD148">
        <v>-616.29740000000004</v>
      </c>
      <c r="CE148">
        <v>-169.4367</v>
      </c>
      <c r="CF148">
        <v>-64.286510000000007</v>
      </c>
      <c r="CG148">
        <v>-174.09880000000001</v>
      </c>
      <c r="CH148">
        <v>315.7706</v>
      </c>
      <c r="CI148">
        <v>673.98620000000005</v>
      </c>
      <c r="CJ148">
        <v>1063.652</v>
      </c>
      <c r="CK148">
        <v>6806.0209999999997</v>
      </c>
      <c r="CL148">
        <v>10746.95</v>
      </c>
      <c r="CM148">
        <v>5567.7740000000003</v>
      </c>
      <c r="CN148">
        <v>1591.9069999999999</v>
      </c>
      <c r="CO148">
        <v>256.02030000000002</v>
      </c>
      <c r="CP148">
        <v>938.42129999999997</v>
      </c>
      <c r="CQ148">
        <v>49018.8</v>
      </c>
      <c r="CR148">
        <v>12788.03</v>
      </c>
      <c r="CS148">
        <v>9592.3310000000001</v>
      </c>
      <c r="CT148">
        <v>8186.9170000000004</v>
      </c>
      <c r="CU148">
        <v>5098.6899999999996</v>
      </c>
      <c r="CV148">
        <v>4187.6679999999997</v>
      </c>
      <c r="CW148">
        <v>3557.6979999999999</v>
      </c>
      <c r="CX148">
        <v>2956.2109999999998</v>
      </c>
      <c r="CY148">
        <v>6868.2550000000001</v>
      </c>
      <c r="CZ148">
        <v>10213.450000000001</v>
      </c>
      <c r="DA148">
        <v>27268.7</v>
      </c>
      <c r="DB148">
        <v>24602.55</v>
      </c>
      <c r="DC148">
        <v>24640.51</v>
      </c>
      <c r="DD148">
        <v>28332.05</v>
      </c>
      <c r="DE148">
        <v>30292.7</v>
      </c>
      <c r="DF148">
        <v>32517.439999999999</v>
      </c>
      <c r="DG148">
        <v>35789.71</v>
      </c>
      <c r="DH148">
        <v>50308.51</v>
      </c>
      <c r="DI148">
        <v>59568.57</v>
      </c>
      <c r="DJ148">
        <v>53981.95</v>
      </c>
      <c r="DK148">
        <v>70526.34</v>
      </c>
      <c r="DL148">
        <v>50111</v>
      </c>
      <c r="DM148">
        <v>46477.09</v>
      </c>
      <c r="DN148">
        <v>45719.73</v>
      </c>
      <c r="DO148">
        <v>20</v>
      </c>
      <c r="DP148">
        <v>20</v>
      </c>
    </row>
    <row r="149" spans="1:120" hidden="1" x14ac:dyDescent="0.25">
      <c r="A149" t="str">
        <f t="shared" si="2"/>
        <v>Industry_Type-8. Other_All CBP_44363</v>
      </c>
      <c r="B149" t="s">
        <v>62</v>
      </c>
      <c r="C149" t="s">
        <v>267</v>
      </c>
      <c r="D149" t="s">
        <v>61</v>
      </c>
      <c r="E149" t="s">
        <v>61</v>
      </c>
      <c r="F149" t="s">
        <v>61</v>
      </c>
      <c r="G149" t="s">
        <v>268</v>
      </c>
      <c r="H149" t="s">
        <v>61</v>
      </c>
      <c r="I149" t="s">
        <v>61</v>
      </c>
      <c r="J149" t="s">
        <v>61</v>
      </c>
      <c r="K149" t="s">
        <v>197</v>
      </c>
      <c r="L149" s="18">
        <v>44363</v>
      </c>
      <c r="M149">
        <v>20</v>
      </c>
      <c r="N149">
        <v>20</v>
      </c>
      <c r="O149" t="s">
        <v>258</v>
      </c>
      <c r="P149">
        <v>4</v>
      </c>
      <c r="Q149">
        <v>4</v>
      </c>
      <c r="R149">
        <v>0</v>
      </c>
      <c r="S149">
        <v>0</v>
      </c>
      <c r="T149">
        <v>1</v>
      </c>
      <c r="U149">
        <v>0</v>
      </c>
      <c r="V149">
        <v>1</v>
      </c>
      <c r="AU149">
        <v>74.25</v>
      </c>
      <c r="AV149">
        <v>70.375</v>
      </c>
      <c r="AW149">
        <v>69.5</v>
      </c>
      <c r="AX149">
        <v>68.125</v>
      </c>
      <c r="AY149">
        <v>66.75</v>
      </c>
      <c r="AZ149">
        <v>66</v>
      </c>
      <c r="BA149">
        <v>64.125</v>
      </c>
      <c r="BB149">
        <v>64.875</v>
      </c>
      <c r="BC149">
        <v>69.25</v>
      </c>
      <c r="BD149">
        <v>73.875</v>
      </c>
      <c r="BE149">
        <v>79.25</v>
      </c>
      <c r="BF149">
        <v>83.5</v>
      </c>
      <c r="BG149">
        <v>87.875</v>
      </c>
      <c r="BH149">
        <v>91.625</v>
      </c>
      <c r="BI149">
        <v>93.875</v>
      </c>
      <c r="BJ149">
        <v>94</v>
      </c>
      <c r="BK149">
        <v>95</v>
      </c>
      <c r="BL149">
        <v>95.5</v>
      </c>
      <c r="BM149">
        <v>95</v>
      </c>
      <c r="BN149">
        <v>92.75</v>
      </c>
      <c r="BO149">
        <v>89.25</v>
      </c>
      <c r="BP149">
        <v>85.5</v>
      </c>
      <c r="BQ149">
        <v>82.25</v>
      </c>
      <c r="BR149">
        <v>79</v>
      </c>
      <c r="DO149">
        <v>20</v>
      </c>
      <c r="DP149">
        <v>20</v>
      </c>
    </row>
    <row r="150" spans="1:120" hidden="1" x14ac:dyDescent="0.25">
      <c r="A150" t="str">
        <f t="shared" si="2"/>
        <v>Industry_Type-5. Offices, Hotels, Finance, Services_All CBP_44363</v>
      </c>
      <c r="B150" t="s">
        <v>62</v>
      </c>
      <c r="C150" t="s">
        <v>205</v>
      </c>
      <c r="D150" t="s">
        <v>61</v>
      </c>
      <c r="E150" t="s">
        <v>61</v>
      </c>
      <c r="F150" t="s">
        <v>61</v>
      </c>
      <c r="G150" t="s">
        <v>37</v>
      </c>
      <c r="H150" t="s">
        <v>61</v>
      </c>
      <c r="I150" t="s">
        <v>61</v>
      </c>
      <c r="J150" t="s">
        <v>61</v>
      </c>
      <c r="K150" t="s">
        <v>197</v>
      </c>
      <c r="L150" s="18">
        <v>44363</v>
      </c>
      <c r="M150">
        <v>20</v>
      </c>
      <c r="N150">
        <v>20</v>
      </c>
      <c r="O150" t="s">
        <v>258</v>
      </c>
      <c r="P150">
        <v>22</v>
      </c>
      <c r="Q150">
        <v>22</v>
      </c>
      <c r="R150">
        <v>0</v>
      </c>
      <c r="S150">
        <v>0</v>
      </c>
      <c r="T150">
        <v>0</v>
      </c>
      <c r="U150">
        <v>0</v>
      </c>
      <c r="V150">
        <v>0</v>
      </c>
      <c r="W150">
        <v>1464.9646</v>
      </c>
      <c r="X150">
        <v>1437.5406</v>
      </c>
      <c r="Y150">
        <v>1389.3725999999999</v>
      </c>
      <c r="Z150">
        <v>1342.2177999999999</v>
      </c>
      <c r="AA150">
        <v>1352.1510000000001</v>
      </c>
      <c r="AB150">
        <v>1406.4570000000001</v>
      </c>
      <c r="AC150">
        <v>1341.82</v>
      </c>
      <c r="AD150">
        <v>1494.9921999999999</v>
      </c>
      <c r="AE150">
        <v>1916.3506</v>
      </c>
      <c r="AF150">
        <v>2496.8955999999998</v>
      </c>
      <c r="AG150">
        <v>2868.1480000000001</v>
      </c>
      <c r="AH150">
        <v>3161.4870000000001</v>
      </c>
      <c r="AI150">
        <v>3261.2593999999999</v>
      </c>
      <c r="AJ150">
        <v>3423.0212000000001</v>
      </c>
      <c r="AK150">
        <v>3453.2264</v>
      </c>
      <c r="AL150">
        <v>3369.8508000000002</v>
      </c>
      <c r="AM150">
        <v>3477.5563999999999</v>
      </c>
      <c r="AN150">
        <v>3488.6086</v>
      </c>
      <c r="AO150">
        <v>3583.2067999999999</v>
      </c>
      <c r="AP150">
        <v>3047.8544000000002</v>
      </c>
      <c r="AQ150">
        <v>2956.1262000000002</v>
      </c>
      <c r="AR150">
        <v>2590.7197999999999</v>
      </c>
      <c r="AS150">
        <v>2111.5257999999999</v>
      </c>
      <c r="AT150">
        <v>1717.759</v>
      </c>
      <c r="AU150">
        <v>66.636364</v>
      </c>
      <c r="AV150">
        <v>63.568182</v>
      </c>
      <c r="AW150">
        <v>62.204545000000003</v>
      </c>
      <c r="AX150">
        <v>60.954545000000003</v>
      </c>
      <c r="AY150">
        <v>60.363636</v>
      </c>
      <c r="AZ150">
        <v>59.636364</v>
      </c>
      <c r="BA150">
        <v>59.113636</v>
      </c>
      <c r="BB150">
        <v>61.863636</v>
      </c>
      <c r="BC150">
        <v>66.954544999999996</v>
      </c>
      <c r="BD150">
        <v>71.454544999999996</v>
      </c>
      <c r="BE150">
        <v>75.568181999999993</v>
      </c>
      <c r="BF150">
        <v>79.477272999999997</v>
      </c>
      <c r="BG150">
        <v>82.318181999999993</v>
      </c>
      <c r="BH150">
        <v>83.954544999999996</v>
      </c>
      <c r="BI150">
        <v>85.159091000000004</v>
      </c>
      <c r="BJ150">
        <v>85.795455000000004</v>
      </c>
      <c r="BK150">
        <v>86.272727000000003</v>
      </c>
      <c r="BL150">
        <v>86.045455000000004</v>
      </c>
      <c r="BM150">
        <v>84.954544999999996</v>
      </c>
      <c r="BN150">
        <v>83.840908999999996</v>
      </c>
      <c r="BO150">
        <v>80.568181999999993</v>
      </c>
      <c r="BP150">
        <v>75.977272999999997</v>
      </c>
      <c r="BQ150">
        <v>72.681818000000007</v>
      </c>
      <c r="BR150">
        <v>70.090908999999996</v>
      </c>
      <c r="BS150">
        <v>25.06155</v>
      </c>
      <c r="BT150">
        <v>67.940960000000004</v>
      </c>
      <c r="BU150">
        <v>46.966769999999997</v>
      </c>
      <c r="BV150">
        <v>-7.4919260000000003</v>
      </c>
      <c r="BW150">
        <v>-28.735109999999999</v>
      </c>
      <c r="BX150">
        <v>-44.71481</v>
      </c>
      <c r="BY150">
        <v>-2.9696929999999999</v>
      </c>
      <c r="BZ150">
        <v>61.16178</v>
      </c>
      <c r="CA150">
        <v>7.6087870000000004</v>
      </c>
      <c r="CB150">
        <v>-13.26623</v>
      </c>
      <c r="CC150">
        <v>-71.849909999999994</v>
      </c>
      <c r="CD150">
        <v>-110.9744</v>
      </c>
      <c r="CE150">
        <v>-77.929389999999998</v>
      </c>
      <c r="CF150">
        <v>-121.8815</v>
      </c>
      <c r="CG150">
        <v>-59.056980000000003</v>
      </c>
      <c r="CH150">
        <v>63.966369999999998</v>
      </c>
      <c r="CI150">
        <v>17.472750000000001</v>
      </c>
      <c r="CJ150">
        <v>27.976990000000001</v>
      </c>
      <c r="CK150">
        <v>11.96331</v>
      </c>
      <c r="CL150">
        <v>176.41139999999999</v>
      </c>
      <c r="CM150">
        <v>49.164029999999997</v>
      </c>
      <c r="CN150">
        <v>8.5757359999999991</v>
      </c>
      <c r="CO150">
        <v>61.841650000000001</v>
      </c>
      <c r="CP150">
        <v>111.4913</v>
      </c>
      <c r="CQ150">
        <v>1325.7059999999999</v>
      </c>
      <c r="CR150">
        <v>413.06540000000001</v>
      </c>
      <c r="CS150">
        <v>378.32729999999998</v>
      </c>
      <c r="CT150">
        <v>178.33269999999999</v>
      </c>
      <c r="CU150">
        <v>207.8073</v>
      </c>
      <c r="CV150">
        <v>556.92939999999999</v>
      </c>
      <c r="CW150">
        <v>217.01929999999999</v>
      </c>
      <c r="CX150">
        <v>291.14839999999998</v>
      </c>
      <c r="CY150">
        <v>394.98349999999999</v>
      </c>
      <c r="CZ150">
        <v>957.92660000000001</v>
      </c>
      <c r="DA150">
        <v>2137.89</v>
      </c>
      <c r="DB150">
        <v>2469.1239999999998</v>
      </c>
      <c r="DC150">
        <v>2352.6439999999998</v>
      </c>
      <c r="DD150">
        <v>2109.23</v>
      </c>
      <c r="DE150">
        <v>1343.605</v>
      </c>
      <c r="DF150">
        <v>1912.7750000000001</v>
      </c>
      <c r="DG150">
        <v>2090.7420000000002</v>
      </c>
      <c r="DH150">
        <v>2033.83</v>
      </c>
      <c r="DI150">
        <v>2443.2979999999998</v>
      </c>
      <c r="DJ150">
        <v>2221.9969999999998</v>
      </c>
      <c r="DK150">
        <v>2227.0070000000001</v>
      </c>
      <c r="DL150">
        <v>1157.557</v>
      </c>
      <c r="DM150">
        <v>944.21969999999999</v>
      </c>
      <c r="DN150">
        <v>989.67610000000002</v>
      </c>
      <c r="DO150">
        <v>20</v>
      </c>
      <c r="DP150">
        <v>20</v>
      </c>
    </row>
    <row r="151" spans="1:120" hidden="1" x14ac:dyDescent="0.25">
      <c r="A151" t="str">
        <f t="shared" si="2"/>
        <v>LCA-Kern_All CBP_44363</v>
      </c>
      <c r="B151" t="s">
        <v>62</v>
      </c>
      <c r="C151" t="s">
        <v>210</v>
      </c>
      <c r="D151" t="s">
        <v>29</v>
      </c>
      <c r="E151" t="s">
        <v>61</v>
      </c>
      <c r="F151" t="s">
        <v>61</v>
      </c>
      <c r="G151" t="s">
        <v>61</v>
      </c>
      <c r="H151" t="s">
        <v>61</v>
      </c>
      <c r="I151" t="s">
        <v>61</v>
      </c>
      <c r="J151" t="s">
        <v>61</v>
      </c>
      <c r="K151" t="s">
        <v>197</v>
      </c>
      <c r="L151" s="18">
        <v>44363</v>
      </c>
      <c r="M151">
        <v>20</v>
      </c>
      <c r="N151">
        <v>20</v>
      </c>
      <c r="O151" t="s">
        <v>258</v>
      </c>
      <c r="P151">
        <v>20</v>
      </c>
      <c r="Q151">
        <v>20</v>
      </c>
      <c r="R151">
        <v>0</v>
      </c>
      <c r="S151">
        <v>0</v>
      </c>
      <c r="T151">
        <v>0</v>
      </c>
      <c r="U151">
        <v>0</v>
      </c>
      <c r="V151">
        <v>0</v>
      </c>
      <c r="W151">
        <v>797.89099999999996</v>
      </c>
      <c r="X151">
        <v>902.25199999999995</v>
      </c>
      <c r="Y151">
        <v>905.64800000000002</v>
      </c>
      <c r="Z151">
        <v>901.58900000000006</v>
      </c>
      <c r="AA151">
        <v>886.99599999999998</v>
      </c>
      <c r="AB151">
        <v>950.18299999999999</v>
      </c>
      <c r="AC151">
        <v>1021.038</v>
      </c>
      <c r="AD151">
        <v>738.24400000000003</v>
      </c>
      <c r="AE151">
        <v>750.79300000000001</v>
      </c>
      <c r="AF151">
        <v>905.09400000000005</v>
      </c>
      <c r="AG151">
        <v>972.02200000000005</v>
      </c>
      <c r="AH151">
        <v>1171.2829999999999</v>
      </c>
      <c r="AI151">
        <v>1480.8779999999999</v>
      </c>
      <c r="AJ151">
        <v>1513.4749999999999</v>
      </c>
      <c r="AK151">
        <v>1537.819</v>
      </c>
      <c r="AL151">
        <v>1571.0530000000001</v>
      </c>
      <c r="AM151">
        <v>1555.431</v>
      </c>
      <c r="AN151">
        <v>1554.768</v>
      </c>
      <c r="AO151">
        <v>1348.884</v>
      </c>
      <c r="AP151">
        <v>803.3365</v>
      </c>
      <c r="AQ151">
        <v>1098.752</v>
      </c>
      <c r="AR151">
        <v>1060.1030000000001</v>
      </c>
      <c r="AS151">
        <v>875.83100000000002</v>
      </c>
      <c r="AT151">
        <v>815.13400000000001</v>
      </c>
      <c r="AU151">
        <v>82</v>
      </c>
      <c r="AV151">
        <v>78.5</v>
      </c>
      <c r="AW151">
        <v>77.5</v>
      </c>
      <c r="AX151">
        <v>75.5</v>
      </c>
      <c r="AY151">
        <v>73.5</v>
      </c>
      <c r="AZ151">
        <v>72</v>
      </c>
      <c r="BA151">
        <v>71.5</v>
      </c>
      <c r="BB151">
        <v>70.5</v>
      </c>
      <c r="BC151">
        <v>74</v>
      </c>
      <c r="BD151">
        <v>77</v>
      </c>
      <c r="BE151">
        <v>80.5</v>
      </c>
      <c r="BF151">
        <v>83.5</v>
      </c>
      <c r="BG151">
        <v>85.5</v>
      </c>
      <c r="BH151">
        <v>87.5</v>
      </c>
      <c r="BI151">
        <v>89.5</v>
      </c>
      <c r="BJ151">
        <v>91.5</v>
      </c>
      <c r="BK151">
        <v>93</v>
      </c>
      <c r="BL151">
        <v>94</v>
      </c>
      <c r="BM151">
        <v>94</v>
      </c>
      <c r="BN151">
        <v>94</v>
      </c>
      <c r="BO151">
        <v>93</v>
      </c>
      <c r="BP151">
        <v>91.5</v>
      </c>
      <c r="BQ151">
        <v>89.5</v>
      </c>
      <c r="BR151">
        <v>87</v>
      </c>
      <c r="BS151">
        <v>-166.06399999999999</v>
      </c>
      <c r="BT151">
        <v>-75.860290000000006</v>
      </c>
      <c r="BU151">
        <v>-98.716650000000001</v>
      </c>
      <c r="BV151">
        <v>-78.986559999999997</v>
      </c>
      <c r="BW151">
        <v>-166.7655</v>
      </c>
      <c r="BX151">
        <v>-235.66640000000001</v>
      </c>
      <c r="BY151">
        <v>-401.76240000000001</v>
      </c>
      <c r="BZ151">
        <v>247.23509999999999</v>
      </c>
      <c r="CA151">
        <v>310.21050000000002</v>
      </c>
      <c r="CB151">
        <v>220.52799999999999</v>
      </c>
      <c r="CC151">
        <v>342.92489999999998</v>
      </c>
      <c r="CD151">
        <v>245.6671</v>
      </c>
      <c r="CE151">
        <v>31.451750000000001</v>
      </c>
      <c r="CF151">
        <v>75.078370000000007</v>
      </c>
      <c r="CG151">
        <v>46.819339999999997</v>
      </c>
      <c r="CH151">
        <v>23.823260000000001</v>
      </c>
      <c r="CI151">
        <v>46.860529999999997</v>
      </c>
      <c r="CJ151">
        <v>38.617730000000002</v>
      </c>
      <c r="CK151">
        <v>209.8038</v>
      </c>
      <c r="CL151">
        <v>666.91049999999996</v>
      </c>
      <c r="CM151">
        <v>187.88200000000001</v>
      </c>
      <c r="CN151">
        <v>-63.125970000000002</v>
      </c>
      <c r="CO151">
        <v>-68.779210000000006</v>
      </c>
      <c r="CP151">
        <v>-73.597629999999995</v>
      </c>
      <c r="CQ151">
        <v>3111.1869999999999</v>
      </c>
      <c r="CR151">
        <v>2791.509</v>
      </c>
      <c r="CS151">
        <v>2783.078</v>
      </c>
      <c r="CT151">
        <v>2869.12</v>
      </c>
      <c r="CU151">
        <v>1957.145</v>
      </c>
      <c r="CV151">
        <v>2040.915</v>
      </c>
      <c r="CW151">
        <v>1111.6310000000001</v>
      </c>
      <c r="CX151">
        <v>1049.3499999999999</v>
      </c>
      <c r="CY151">
        <v>1792.3910000000001</v>
      </c>
      <c r="CZ151">
        <v>2071.9969999999998</v>
      </c>
      <c r="DA151">
        <v>2582.3240000000001</v>
      </c>
      <c r="DB151">
        <v>2777.1770000000001</v>
      </c>
      <c r="DC151">
        <v>2293.2930000000001</v>
      </c>
      <c r="DD151">
        <v>2260.6990000000001</v>
      </c>
      <c r="DE151">
        <v>2064.8069999999998</v>
      </c>
      <c r="DF151">
        <v>2058.0340000000001</v>
      </c>
      <c r="DG151">
        <v>1908.2149999999999</v>
      </c>
      <c r="DH151">
        <v>2028.9639999999999</v>
      </c>
      <c r="DI151">
        <v>2781.47</v>
      </c>
      <c r="DJ151">
        <v>2595.8939999999998</v>
      </c>
      <c r="DK151">
        <v>4023.444</v>
      </c>
      <c r="DL151">
        <v>3064.2829999999999</v>
      </c>
      <c r="DM151">
        <v>2067.8960000000002</v>
      </c>
      <c r="DN151">
        <v>2015.876</v>
      </c>
      <c r="DO151">
        <v>20</v>
      </c>
      <c r="DP151">
        <v>20</v>
      </c>
    </row>
    <row r="152" spans="1:120" hidden="1" x14ac:dyDescent="0.25">
      <c r="A152" t="str">
        <f t="shared" si="2"/>
        <v>sublap_id-SLAP_PGNB_All CBP_44363</v>
      </c>
      <c r="B152" t="s">
        <v>62</v>
      </c>
      <c r="C152" t="s">
        <v>295</v>
      </c>
      <c r="D152" t="s">
        <v>61</v>
      </c>
      <c r="E152" t="s">
        <v>296</v>
      </c>
      <c r="F152" t="s">
        <v>61</v>
      </c>
      <c r="G152" t="s">
        <v>61</v>
      </c>
      <c r="H152" t="s">
        <v>61</v>
      </c>
      <c r="I152" t="s">
        <v>61</v>
      </c>
      <c r="J152" t="s">
        <v>61</v>
      </c>
      <c r="K152" t="s">
        <v>197</v>
      </c>
      <c r="L152" s="18">
        <v>44363</v>
      </c>
      <c r="M152">
        <v>20</v>
      </c>
      <c r="N152">
        <v>20</v>
      </c>
      <c r="O152" t="s">
        <v>258</v>
      </c>
      <c r="P152">
        <v>17</v>
      </c>
      <c r="Q152">
        <v>17</v>
      </c>
      <c r="R152">
        <v>0</v>
      </c>
      <c r="S152">
        <v>0</v>
      </c>
      <c r="T152">
        <v>0</v>
      </c>
      <c r="U152">
        <v>0</v>
      </c>
      <c r="V152">
        <v>0</v>
      </c>
      <c r="W152">
        <v>914.16899999999998</v>
      </c>
      <c r="X152">
        <v>1448.0070000000001</v>
      </c>
      <c r="Y152">
        <v>1181.0519999999999</v>
      </c>
      <c r="Z152">
        <v>1187.95</v>
      </c>
      <c r="AA152">
        <v>1241.0219999999999</v>
      </c>
      <c r="AB152">
        <v>918.62599999999998</v>
      </c>
      <c r="AC152">
        <v>1383.11</v>
      </c>
      <c r="AD152">
        <v>1527.0340000000001</v>
      </c>
      <c r="AE152">
        <v>1664.9670000000001</v>
      </c>
      <c r="AF152">
        <v>1742.9580000000001</v>
      </c>
      <c r="AG152">
        <v>1684.662</v>
      </c>
      <c r="AH152">
        <v>2129.3150000000001</v>
      </c>
      <c r="AI152">
        <v>2279.1410000000001</v>
      </c>
      <c r="AJ152">
        <v>2303.8620000000001</v>
      </c>
      <c r="AK152">
        <v>2454.2420000000002</v>
      </c>
      <c r="AL152">
        <v>2118.8989999999999</v>
      </c>
      <c r="AM152">
        <v>2339.1779999999999</v>
      </c>
      <c r="AN152">
        <v>2292.7170000000001</v>
      </c>
      <c r="AO152">
        <v>2101.1410000000001</v>
      </c>
      <c r="AP152">
        <v>1853.4680000000001</v>
      </c>
      <c r="AQ152">
        <v>1774.202</v>
      </c>
      <c r="AR152">
        <v>1577.2070000000001</v>
      </c>
      <c r="AS152">
        <v>1441.9359999999999</v>
      </c>
      <c r="AT152">
        <v>1434.1510000000001</v>
      </c>
      <c r="AU152">
        <v>63.617646999999998</v>
      </c>
      <c r="AV152">
        <v>61.294117999999997</v>
      </c>
      <c r="AW152">
        <v>59.735294000000003</v>
      </c>
      <c r="AX152">
        <v>58.235294000000003</v>
      </c>
      <c r="AY152">
        <v>57.235294000000003</v>
      </c>
      <c r="AZ152">
        <v>57.941175999999999</v>
      </c>
      <c r="BA152">
        <v>57.176470999999999</v>
      </c>
      <c r="BB152">
        <v>60.441175999999999</v>
      </c>
      <c r="BC152">
        <v>67.441175999999999</v>
      </c>
      <c r="BD152">
        <v>74.117647000000005</v>
      </c>
      <c r="BE152">
        <v>79.264706000000004</v>
      </c>
      <c r="BF152">
        <v>86.029411999999994</v>
      </c>
      <c r="BG152">
        <v>90.529411999999994</v>
      </c>
      <c r="BH152">
        <v>93.264706000000004</v>
      </c>
      <c r="BI152">
        <v>95.058824000000001</v>
      </c>
      <c r="BJ152">
        <v>96.323528999999994</v>
      </c>
      <c r="BK152">
        <v>96.176471000000006</v>
      </c>
      <c r="BL152">
        <v>92.088234999999997</v>
      </c>
      <c r="BM152">
        <v>88.617647000000005</v>
      </c>
      <c r="BN152">
        <v>84.058824000000001</v>
      </c>
      <c r="BO152">
        <v>79.117647000000005</v>
      </c>
      <c r="BP152">
        <v>74.735293999999996</v>
      </c>
      <c r="BQ152">
        <v>70.176471000000006</v>
      </c>
      <c r="BR152">
        <v>66.823528999999994</v>
      </c>
      <c r="BS152">
        <v>238.18700000000001</v>
      </c>
      <c r="BT152">
        <v>-283.46910000000003</v>
      </c>
      <c r="BU152">
        <v>-6.0771850000000001</v>
      </c>
      <c r="BV152">
        <v>25.94783</v>
      </c>
      <c r="BW152">
        <v>-69.191820000000007</v>
      </c>
      <c r="BX152">
        <v>217.6156</v>
      </c>
      <c r="BY152">
        <v>-61.267569999999999</v>
      </c>
      <c r="BZ152">
        <v>-50.327010000000001</v>
      </c>
      <c r="CA152">
        <v>-51.269820000000003</v>
      </c>
      <c r="CB152">
        <v>17.708939999999998</v>
      </c>
      <c r="CC152">
        <v>171.49760000000001</v>
      </c>
      <c r="CD152">
        <v>-41.884990000000002</v>
      </c>
      <c r="CE152">
        <v>-182.15090000000001</v>
      </c>
      <c r="CF152">
        <v>-214.40129999999999</v>
      </c>
      <c r="CG152">
        <v>-377.00529999999998</v>
      </c>
      <c r="CH152">
        <v>29.49419</v>
      </c>
      <c r="CI152">
        <v>-173.26329999999999</v>
      </c>
      <c r="CJ152">
        <v>-74.660079999999994</v>
      </c>
      <c r="CK152">
        <v>143.80459999999999</v>
      </c>
      <c r="CL152">
        <v>254.02430000000001</v>
      </c>
      <c r="CM152">
        <v>10.04674</v>
      </c>
      <c r="CN152">
        <v>-114.45359999999999</v>
      </c>
      <c r="CO152">
        <v>-125.26130000000001</v>
      </c>
      <c r="CP152">
        <v>-193.69159999999999</v>
      </c>
      <c r="CQ152">
        <v>5260.1880000000001</v>
      </c>
      <c r="CR152">
        <v>2328.5079999999998</v>
      </c>
      <c r="CS152">
        <v>2509.9079999999999</v>
      </c>
      <c r="CT152">
        <v>1496.5840000000001</v>
      </c>
      <c r="CU152">
        <v>1643.9449999999999</v>
      </c>
      <c r="CV152">
        <v>884.88810000000001</v>
      </c>
      <c r="CW152">
        <v>718.89020000000005</v>
      </c>
      <c r="CX152">
        <v>884.24350000000004</v>
      </c>
      <c r="CY152">
        <v>2453.009</v>
      </c>
      <c r="CZ152">
        <v>2668.1759999999999</v>
      </c>
      <c r="DA152">
        <v>2276.5439999999999</v>
      </c>
      <c r="DB152">
        <v>3887.5030000000002</v>
      </c>
      <c r="DC152">
        <v>4685.6629999999996</v>
      </c>
      <c r="DD152">
        <v>3641.6880000000001</v>
      </c>
      <c r="DE152">
        <v>4939.9269999999997</v>
      </c>
      <c r="DF152">
        <v>4916.192</v>
      </c>
      <c r="DG152">
        <v>4744.1530000000002</v>
      </c>
      <c r="DH152">
        <v>5984.4269999999997</v>
      </c>
      <c r="DI152">
        <v>4057.136</v>
      </c>
      <c r="DJ152">
        <v>3576.0680000000002</v>
      </c>
      <c r="DK152">
        <v>3136.076</v>
      </c>
      <c r="DL152">
        <v>2042.1559999999999</v>
      </c>
      <c r="DM152">
        <v>2748.6149999999998</v>
      </c>
      <c r="DN152">
        <v>2267.2939999999999</v>
      </c>
      <c r="DO152">
        <v>20</v>
      </c>
      <c r="DP152">
        <v>20</v>
      </c>
    </row>
    <row r="153" spans="1:120" hidden="1" x14ac:dyDescent="0.25">
      <c r="A153" t="str">
        <f t="shared" si="2"/>
        <v>sublap_id-SLAP_PGFG_All CBP_44363</v>
      </c>
      <c r="B153" t="s">
        <v>62</v>
      </c>
      <c r="C153" t="s">
        <v>293</v>
      </c>
      <c r="D153" t="s">
        <v>61</v>
      </c>
      <c r="E153" t="s">
        <v>294</v>
      </c>
      <c r="F153" t="s">
        <v>61</v>
      </c>
      <c r="G153" t="s">
        <v>61</v>
      </c>
      <c r="H153" t="s">
        <v>61</v>
      </c>
      <c r="I153" t="s">
        <v>61</v>
      </c>
      <c r="J153" t="s">
        <v>61</v>
      </c>
      <c r="K153" t="s">
        <v>197</v>
      </c>
      <c r="L153" s="18">
        <v>44363</v>
      </c>
      <c r="M153">
        <v>20</v>
      </c>
      <c r="N153">
        <v>20</v>
      </c>
      <c r="O153" t="s">
        <v>258</v>
      </c>
      <c r="P153">
        <v>18</v>
      </c>
      <c r="Q153">
        <v>18</v>
      </c>
      <c r="R153">
        <v>0</v>
      </c>
      <c r="S153">
        <v>0</v>
      </c>
      <c r="T153">
        <v>0</v>
      </c>
      <c r="U153">
        <v>0</v>
      </c>
      <c r="V153">
        <v>0</v>
      </c>
      <c r="W153">
        <v>1731.6315</v>
      </c>
      <c r="X153">
        <v>1493.6885</v>
      </c>
      <c r="Y153">
        <v>1403.9065000000001</v>
      </c>
      <c r="Z153">
        <v>1418.5844999999999</v>
      </c>
      <c r="AA153">
        <v>1299.6455000000001</v>
      </c>
      <c r="AB153">
        <v>1521.8834999999999</v>
      </c>
      <c r="AC153">
        <v>1709.2774999999999</v>
      </c>
      <c r="AD153">
        <v>2003.1859999999999</v>
      </c>
      <c r="AE153">
        <v>2149.0639999999999</v>
      </c>
      <c r="AF153">
        <v>2440.1005</v>
      </c>
      <c r="AG153">
        <v>2533.0504999999998</v>
      </c>
      <c r="AH153">
        <v>2851.5464999999999</v>
      </c>
      <c r="AI153">
        <v>2932.2930000000001</v>
      </c>
      <c r="AJ153">
        <v>2941.8870000000002</v>
      </c>
      <c r="AK153">
        <v>2939.556</v>
      </c>
      <c r="AL153">
        <v>2864.1244999999999</v>
      </c>
      <c r="AM153">
        <v>2743.82</v>
      </c>
      <c r="AN153">
        <v>2956.1080000000002</v>
      </c>
      <c r="AO153">
        <v>2884.8020000000001</v>
      </c>
      <c r="AP153">
        <v>1309.5899999999999</v>
      </c>
      <c r="AQ153">
        <v>2132.087</v>
      </c>
      <c r="AR153">
        <v>1997.992</v>
      </c>
      <c r="AS153">
        <v>1828.36</v>
      </c>
      <c r="AT153">
        <v>1755.4590000000001</v>
      </c>
      <c r="AU153">
        <v>67.5</v>
      </c>
      <c r="AV153">
        <v>68</v>
      </c>
      <c r="AW153">
        <v>67.5</v>
      </c>
      <c r="AX153">
        <v>66</v>
      </c>
      <c r="AY153">
        <v>65</v>
      </c>
      <c r="AZ153">
        <v>65</v>
      </c>
      <c r="BA153">
        <v>60</v>
      </c>
      <c r="BB153">
        <v>61.5</v>
      </c>
      <c r="BC153">
        <v>68.5</v>
      </c>
      <c r="BD153">
        <v>72</v>
      </c>
      <c r="BE153">
        <v>77.5</v>
      </c>
      <c r="BF153">
        <v>82.5</v>
      </c>
      <c r="BG153">
        <v>87</v>
      </c>
      <c r="BH153">
        <v>91.5</v>
      </c>
      <c r="BI153">
        <v>94</v>
      </c>
      <c r="BJ153">
        <v>93.5</v>
      </c>
      <c r="BK153">
        <v>93</v>
      </c>
      <c r="BL153">
        <v>93.5</v>
      </c>
      <c r="BM153">
        <v>92.5</v>
      </c>
      <c r="BN153">
        <v>89</v>
      </c>
      <c r="BO153">
        <v>83</v>
      </c>
      <c r="BP153">
        <v>76.5</v>
      </c>
      <c r="BQ153">
        <v>73</v>
      </c>
      <c r="BR153">
        <v>70</v>
      </c>
      <c r="BS153">
        <v>-58.479179999999999</v>
      </c>
      <c r="BT153">
        <v>101.9195</v>
      </c>
      <c r="BU153">
        <v>34.350079999999998</v>
      </c>
      <c r="BV153">
        <v>-97.3232</v>
      </c>
      <c r="BW153">
        <v>2.9707210000000002</v>
      </c>
      <c r="BX153">
        <v>61.074240000000003</v>
      </c>
      <c r="BY153">
        <v>142.58600000000001</v>
      </c>
      <c r="BZ153">
        <v>-41.330260000000003</v>
      </c>
      <c r="CA153">
        <v>-121.8742</v>
      </c>
      <c r="CB153">
        <v>-113.0338</v>
      </c>
      <c r="CC153">
        <v>-18.715669999999999</v>
      </c>
      <c r="CD153">
        <v>-72.33108</v>
      </c>
      <c r="CE153">
        <v>-7.0949679999999997</v>
      </c>
      <c r="CF153">
        <v>66.802149999999997</v>
      </c>
      <c r="CG153">
        <v>97.243020000000001</v>
      </c>
      <c r="CH153">
        <v>97.180800000000005</v>
      </c>
      <c r="CI153">
        <v>121.78360000000001</v>
      </c>
      <c r="CJ153">
        <v>57.480139999999999</v>
      </c>
      <c r="CK153">
        <v>77.636170000000007</v>
      </c>
      <c r="CL153">
        <v>1493.2280000000001</v>
      </c>
      <c r="CM153">
        <v>332.1302</v>
      </c>
      <c r="CN153">
        <v>116.3155</v>
      </c>
      <c r="CO153">
        <v>63.470410000000001</v>
      </c>
      <c r="CP153">
        <v>58.733620000000002</v>
      </c>
      <c r="CQ153">
        <v>8453.3709999999992</v>
      </c>
      <c r="CR153">
        <v>2554.3780000000002</v>
      </c>
      <c r="CS153">
        <v>5515.1260000000002</v>
      </c>
      <c r="CT153">
        <v>7167.6670000000004</v>
      </c>
      <c r="CU153">
        <v>4564.0479999999998</v>
      </c>
      <c r="CV153">
        <v>1377.6890000000001</v>
      </c>
      <c r="CW153">
        <v>1588.9649999999999</v>
      </c>
      <c r="CX153">
        <v>1839.357</v>
      </c>
      <c r="CY153">
        <v>2243.7849999999999</v>
      </c>
      <c r="CZ153">
        <v>556.03970000000004</v>
      </c>
      <c r="DA153">
        <v>1491.23</v>
      </c>
      <c r="DB153">
        <v>1405.1489999999999</v>
      </c>
      <c r="DC153">
        <v>2470.6660000000002</v>
      </c>
      <c r="DD153">
        <v>2059.7950000000001</v>
      </c>
      <c r="DE153">
        <v>2288.7860000000001</v>
      </c>
      <c r="DF153">
        <v>3197.2579999999998</v>
      </c>
      <c r="DG153">
        <v>2034.307</v>
      </c>
      <c r="DH153">
        <v>4269.0330000000004</v>
      </c>
      <c r="DI153">
        <v>3356.1329999999998</v>
      </c>
      <c r="DJ153">
        <v>6633.1840000000002</v>
      </c>
      <c r="DK153">
        <v>6685.3819999999996</v>
      </c>
      <c r="DL153">
        <v>3644.2869999999998</v>
      </c>
      <c r="DM153">
        <v>1754.02</v>
      </c>
      <c r="DN153">
        <v>2160.4349999999999</v>
      </c>
      <c r="DO153">
        <v>20</v>
      </c>
      <c r="DP153">
        <v>20</v>
      </c>
    </row>
    <row r="154" spans="1:120" hidden="1" x14ac:dyDescent="0.25">
      <c r="A154" t="str">
        <f t="shared" si="2"/>
        <v>LCA-Northern Coast_All CBP_44363</v>
      </c>
      <c r="B154" t="s">
        <v>62</v>
      </c>
      <c r="C154" t="s">
        <v>222</v>
      </c>
      <c r="D154" t="s">
        <v>104</v>
      </c>
      <c r="E154" t="s">
        <v>61</v>
      </c>
      <c r="F154" t="s">
        <v>61</v>
      </c>
      <c r="G154" t="s">
        <v>61</v>
      </c>
      <c r="H154" t="s">
        <v>61</v>
      </c>
      <c r="I154" t="s">
        <v>61</v>
      </c>
      <c r="J154" t="s">
        <v>61</v>
      </c>
      <c r="K154" t="s">
        <v>197</v>
      </c>
      <c r="L154" s="18">
        <v>44363</v>
      </c>
      <c r="M154">
        <v>20</v>
      </c>
      <c r="N154">
        <v>20</v>
      </c>
      <c r="O154" t="s">
        <v>258</v>
      </c>
      <c r="P154">
        <v>35</v>
      </c>
      <c r="Q154">
        <v>35</v>
      </c>
      <c r="R154">
        <v>0</v>
      </c>
      <c r="S154">
        <v>0</v>
      </c>
      <c r="T154">
        <v>0</v>
      </c>
      <c r="U154">
        <v>0</v>
      </c>
      <c r="V154">
        <v>0</v>
      </c>
      <c r="W154">
        <v>2645.8004999999998</v>
      </c>
      <c r="X154">
        <v>2941.6954999999998</v>
      </c>
      <c r="Y154">
        <v>2584.9585000000002</v>
      </c>
      <c r="Z154">
        <v>2606.5345000000002</v>
      </c>
      <c r="AA154">
        <v>2540.6675</v>
      </c>
      <c r="AB154">
        <v>2440.5095000000001</v>
      </c>
      <c r="AC154">
        <v>3092.3874999999998</v>
      </c>
      <c r="AD154">
        <v>3530.22</v>
      </c>
      <c r="AE154">
        <v>3814.0309999999999</v>
      </c>
      <c r="AF154">
        <v>4183.0585000000001</v>
      </c>
      <c r="AG154">
        <v>4217.7124999999996</v>
      </c>
      <c r="AH154">
        <v>4980.8615</v>
      </c>
      <c r="AI154">
        <v>5211.4340000000002</v>
      </c>
      <c r="AJ154">
        <v>5245.7489999999998</v>
      </c>
      <c r="AK154">
        <v>5393.7979999999998</v>
      </c>
      <c r="AL154">
        <v>4983.0235000000002</v>
      </c>
      <c r="AM154">
        <v>5082.9979999999996</v>
      </c>
      <c r="AN154">
        <v>5248.8249999999998</v>
      </c>
      <c r="AO154">
        <v>4985.9430000000002</v>
      </c>
      <c r="AP154">
        <v>3163.058</v>
      </c>
      <c r="AQ154">
        <v>3906.2890000000002</v>
      </c>
      <c r="AR154">
        <v>3575.1990000000001</v>
      </c>
      <c r="AS154">
        <v>3270.2959999999998</v>
      </c>
      <c r="AT154">
        <v>3189.61</v>
      </c>
      <c r="AU154">
        <v>65.614286000000007</v>
      </c>
      <c r="AV154">
        <v>64.742857000000001</v>
      </c>
      <c r="AW154">
        <v>63.728571000000002</v>
      </c>
      <c r="AX154">
        <v>62.228571000000002</v>
      </c>
      <c r="AY154">
        <v>61.228571000000002</v>
      </c>
      <c r="AZ154">
        <v>61.571429000000002</v>
      </c>
      <c r="BA154">
        <v>58.628571000000001</v>
      </c>
      <c r="BB154">
        <v>60.985714000000002</v>
      </c>
      <c r="BC154">
        <v>67.985714000000002</v>
      </c>
      <c r="BD154">
        <v>73.028570999999999</v>
      </c>
      <c r="BE154">
        <v>78.357142999999994</v>
      </c>
      <c r="BF154">
        <v>84.214286000000001</v>
      </c>
      <c r="BG154">
        <v>88.714286000000001</v>
      </c>
      <c r="BH154">
        <v>92.357142999999994</v>
      </c>
      <c r="BI154">
        <v>94.514285999999998</v>
      </c>
      <c r="BJ154">
        <v>94.871429000000006</v>
      </c>
      <c r="BK154">
        <v>94.542856999999998</v>
      </c>
      <c r="BL154">
        <v>92.814285999999996</v>
      </c>
      <c r="BM154">
        <v>90.614286000000007</v>
      </c>
      <c r="BN154">
        <v>86.6</v>
      </c>
      <c r="BO154">
        <v>81.114286000000007</v>
      </c>
      <c r="BP154">
        <v>75.642857000000006</v>
      </c>
      <c r="BQ154">
        <v>71.628570999999994</v>
      </c>
      <c r="BR154">
        <v>68.457143000000002</v>
      </c>
      <c r="BS154">
        <v>179.70779999999999</v>
      </c>
      <c r="BT154">
        <v>-181.5496</v>
      </c>
      <c r="BU154">
        <v>28.27289</v>
      </c>
      <c r="BV154">
        <v>-71.375370000000004</v>
      </c>
      <c r="BW154">
        <v>-66.221100000000007</v>
      </c>
      <c r="BX154">
        <v>278.68979999999999</v>
      </c>
      <c r="BY154">
        <v>81.31841</v>
      </c>
      <c r="BZ154">
        <v>-91.657259999999994</v>
      </c>
      <c r="CA154">
        <v>-173.14400000000001</v>
      </c>
      <c r="CB154">
        <v>-95.324839999999995</v>
      </c>
      <c r="CC154">
        <v>152.78190000000001</v>
      </c>
      <c r="CD154">
        <v>-114.2161</v>
      </c>
      <c r="CE154">
        <v>-189.2458</v>
      </c>
      <c r="CF154">
        <v>-147.59909999999999</v>
      </c>
      <c r="CG154">
        <v>-279.76229999999998</v>
      </c>
      <c r="CH154">
        <v>126.675</v>
      </c>
      <c r="CI154">
        <v>-51.479700000000001</v>
      </c>
      <c r="CJ154">
        <v>-17.179939999999998</v>
      </c>
      <c r="CK154">
        <v>221.4408</v>
      </c>
      <c r="CL154">
        <v>1747.2529999999999</v>
      </c>
      <c r="CM154">
        <v>342.17700000000002</v>
      </c>
      <c r="CN154">
        <v>1.861926</v>
      </c>
      <c r="CO154">
        <v>-61.790849999999999</v>
      </c>
      <c r="CP154">
        <v>-134.958</v>
      </c>
      <c r="CQ154">
        <v>13713.56</v>
      </c>
      <c r="CR154">
        <v>4882.8850000000002</v>
      </c>
      <c r="CS154">
        <v>8025.0339999999997</v>
      </c>
      <c r="CT154">
        <v>8664.2520000000004</v>
      </c>
      <c r="CU154">
        <v>6207.9930000000004</v>
      </c>
      <c r="CV154">
        <v>2262.5770000000002</v>
      </c>
      <c r="CW154">
        <v>2307.855</v>
      </c>
      <c r="CX154">
        <v>2723.6</v>
      </c>
      <c r="CY154">
        <v>4696.7939999999999</v>
      </c>
      <c r="CZ154">
        <v>3224.2159999999999</v>
      </c>
      <c r="DA154">
        <v>3767.7739999999999</v>
      </c>
      <c r="DB154">
        <v>5292.652</v>
      </c>
      <c r="DC154">
        <v>7156.3280000000004</v>
      </c>
      <c r="DD154">
        <v>5701.4830000000002</v>
      </c>
      <c r="DE154">
        <v>7228.7129999999997</v>
      </c>
      <c r="DF154">
        <v>8113.45</v>
      </c>
      <c r="DG154">
        <v>6778.46</v>
      </c>
      <c r="DH154">
        <v>10253.459999999999</v>
      </c>
      <c r="DI154">
        <v>7413.2690000000002</v>
      </c>
      <c r="DJ154">
        <v>10209.25</v>
      </c>
      <c r="DK154">
        <v>9821.4580000000005</v>
      </c>
      <c r="DL154">
        <v>5686.4440000000004</v>
      </c>
      <c r="DM154">
        <v>4502.6350000000002</v>
      </c>
      <c r="DN154">
        <v>4427.7290000000003</v>
      </c>
      <c r="DO154">
        <v>20</v>
      </c>
      <c r="DP154">
        <v>20</v>
      </c>
    </row>
    <row r="155" spans="1:120" x14ac:dyDescent="0.25">
      <c r="A155" t="str">
        <f t="shared" si="2"/>
        <v>AutoDR-No_All CBP_44363</v>
      </c>
      <c r="B155" t="s">
        <v>62</v>
      </c>
      <c r="C155" t="s">
        <v>321</v>
      </c>
      <c r="D155" t="s">
        <v>61</v>
      </c>
      <c r="E155" t="s">
        <v>61</v>
      </c>
      <c r="F155" t="s">
        <v>61</v>
      </c>
      <c r="G155" t="s">
        <v>61</v>
      </c>
      <c r="H155" t="s">
        <v>97</v>
      </c>
      <c r="I155" t="s">
        <v>61</v>
      </c>
      <c r="J155" t="s">
        <v>61</v>
      </c>
      <c r="K155" t="s">
        <v>197</v>
      </c>
      <c r="L155" s="18">
        <v>44363</v>
      </c>
      <c r="M155">
        <v>20</v>
      </c>
      <c r="N155">
        <v>20</v>
      </c>
      <c r="O155" t="s">
        <v>258</v>
      </c>
      <c r="P155">
        <v>481</v>
      </c>
      <c r="Q155">
        <v>471</v>
      </c>
      <c r="R155">
        <v>0</v>
      </c>
      <c r="S155">
        <v>0</v>
      </c>
      <c r="T155">
        <v>0</v>
      </c>
      <c r="U155">
        <v>0</v>
      </c>
      <c r="V155">
        <v>0</v>
      </c>
      <c r="W155">
        <v>44168.828000000001</v>
      </c>
      <c r="X155">
        <v>43672.857000000004</v>
      </c>
      <c r="Y155">
        <v>41938.523999999998</v>
      </c>
      <c r="Z155">
        <v>42488.27</v>
      </c>
      <c r="AA155">
        <v>42630.832999999999</v>
      </c>
      <c r="AB155">
        <v>44820.618999999999</v>
      </c>
      <c r="AC155">
        <v>47727.533000000003</v>
      </c>
      <c r="AD155">
        <v>49787.567999999999</v>
      </c>
      <c r="AE155">
        <v>51300.887999999999</v>
      </c>
      <c r="AF155">
        <v>54484.800999999999</v>
      </c>
      <c r="AG155">
        <v>56046.258000000002</v>
      </c>
      <c r="AH155">
        <v>58392.860999999997</v>
      </c>
      <c r="AI155">
        <v>59283.37</v>
      </c>
      <c r="AJ155">
        <v>60487.063999999998</v>
      </c>
      <c r="AK155">
        <v>61317.248</v>
      </c>
      <c r="AL155">
        <v>60262.605000000003</v>
      </c>
      <c r="AM155">
        <v>60645.239000000001</v>
      </c>
      <c r="AN155">
        <v>60993.26</v>
      </c>
      <c r="AO155">
        <v>52482.726000000002</v>
      </c>
      <c r="AP155">
        <v>33884.269</v>
      </c>
      <c r="AQ155">
        <v>46919.571000000004</v>
      </c>
      <c r="AR155">
        <v>49526.63</v>
      </c>
      <c r="AS155">
        <v>46794.262000000002</v>
      </c>
      <c r="AT155">
        <v>42750.050999999999</v>
      </c>
      <c r="AU155">
        <v>71.797240000000002</v>
      </c>
      <c r="AV155">
        <v>68.278131999999999</v>
      </c>
      <c r="AW155">
        <v>67.297240000000002</v>
      </c>
      <c r="AX155">
        <v>65.983014999999995</v>
      </c>
      <c r="AY155">
        <v>64.882165999999998</v>
      </c>
      <c r="AZ155">
        <v>64.039277999999996</v>
      </c>
      <c r="BA155">
        <v>63.331209999999999</v>
      </c>
      <c r="BB155">
        <v>65.129512000000005</v>
      </c>
      <c r="BC155">
        <v>69.740977000000001</v>
      </c>
      <c r="BD155">
        <v>74.306793999999996</v>
      </c>
      <c r="BE155">
        <v>78.842887000000005</v>
      </c>
      <c r="BF155">
        <v>82.807856000000001</v>
      </c>
      <c r="BG155">
        <v>86.407642999999993</v>
      </c>
      <c r="BH155">
        <v>89.185775000000007</v>
      </c>
      <c r="BI155">
        <v>90.981953000000004</v>
      </c>
      <c r="BJ155">
        <v>91.809978999999998</v>
      </c>
      <c r="BK155">
        <v>92.388535000000005</v>
      </c>
      <c r="BL155">
        <v>91.888535000000005</v>
      </c>
      <c r="BM155">
        <v>90.513800000000003</v>
      </c>
      <c r="BN155">
        <v>88.529724000000002</v>
      </c>
      <c r="BO155">
        <v>85.220806999999994</v>
      </c>
      <c r="BP155">
        <v>81.604033999999999</v>
      </c>
      <c r="BQ155">
        <v>78.780254999999997</v>
      </c>
      <c r="BR155">
        <v>76.233546000000004</v>
      </c>
      <c r="BS155">
        <v>-1511.5</v>
      </c>
      <c r="BT155">
        <v>-97.16574</v>
      </c>
      <c r="BU155">
        <v>483.88630000000001</v>
      </c>
      <c r="BV155">
        <v>-288.20010000000002</v>
      </c>
      <c r="BW155">
        <v>-131.77590000000001</v>
      </c>
      <c r="BX155">
        <v>-127.13639999999999</v>
      </c>
      <c r="BY155">
        <v>-365.1182</v>
      </c>
      <c r="BZ155">
        <v>-153.09700000000001</v>
      </c>
      <c r="CA155">
        <v>862.31320000000005</v>
      </c>
      <c r="CB155">
        <v>37.040950000000002</v>
      </c>
      <c r="CC155">
        <v>447.79270000000002</v>
      </c>
      <c r="CD155">
        <v>960.53700000000003</v>
      </c>
      <c r="CE155">
        <v>1938.4939999999999</v>
      </c>
      <c r="CF155">
        <v>1862.914</v>
      </c>
      <c r="CG155">
        <v>1106.856</v>
      </c>
      <c r="CH155">
        <v>2017.357</v>
      </c>
      <c r="CI155">
        <v>1654.9490000000001</v>
      </c>
      <c r="CJ155">
        <v>1910.5329999999999</v>
      </c>
      <c r="CK155">
        <v>11720.68</v>
      </c>
      <c r="CL155">
        <v>28614.97</v>
      </c>
      <c r="CM155">
        <v>11079.97</v>
      </c>
      <c r="CN155">
        <v>2197.0929999999998</v>
      </c>
      <c r="CO155">
        <v>972.98599999999999</v>
      </c>
      <c r="CP155">
        <v>3313.8090000000002</v>
      </c>
      <c r="CQ155">
        <v>173429.8</v>
      </c>
      <c r="CR155">
        <v>81783.12</v>
      </c>
      <c r="CS155">
        <v>79687.7</v>
      </c>
      <c r="CT155">
        <v>73391.56</v>
      </c>
      <c r="CU155">
        <v>56987.73</v>
      </c>
      <c r="CV155">
        <v>50129.78</v>
      </c>
      <c r="CW155">
        <v>35296.81</v>
      </c>
      <c r="CX155">
        <v>31112.51</v>
      </c>
      <c r="CY155">
        <v>54495.62</v>
      </c>
      <c r="CZ155">
        <v>61249.82</v>
      </c>
      <c r="DA155">
        <v>99707.22</v>
      </c>
      <c r="DB155">
        <v>101602.2</v>
      </c>
      <c r="DC155">
        <v>99951.67</v>
      </c>
      <c r="DD155">
        <v>103356.9</v>
      </c>
      <c r="DE155">
        <v>111848.8</v>
      </c>
      <c r="DF155">
        <v>121079.8</v>
      </c>
      <c r="DG155">
        <v>115641</v>
      </c>
      <c r="DH155">
        <v>136502.6</v>
      </c>
      <c r="DI155">
        <v>148710</v>
      </c>
      <c r="DJ155">
        <v>136218.4</v>
      </c>
      <c r="DK155">
        <v>149112</v>
      </c>
      <c r="DL155">
        <v>114267.9</v>
      </c>
      <c r="DM155">
        <v>107501.2</v>
      </c>
      <c r="DN155">
        <v>112903.6</v>
      </c>
      <c r="DO155">
        <v>20</v>
      </c>
      <c r="DP155">
        <v>20</v>
      </c>
    </row>
    <row r="156" spans="1:120" hidden="1" x14ac:dyDescent="0.25">
      <c r="A156" t="str">
        <f t="shared" si="2"/>
        <v>sublap_id-SLAP_PGF1_All CBP_44363</v>
      </c>
      <c r="B156" t="s">
        <v>62</v>
      </c>
      <c r="C156" t="s">
        <v>289</v>
      </c>
      <c r="D156" t="s">
        <v>61</v>
      </c>
      <c r="E156" t="s">
        <v>290</v>
      </c>
      <c r="F156" t="s">
        <v>61</v>
      </c>
      <c r="G156" t="s">
        <v>61</v>
      </c>
      <c r="H156" t="s">
        <v>61</v>
      </c>
      <c r="I156" t="s">
        <v>61</v>
      </c>
      <c r="J156" t="s">
        <v>61</v>
      </c>
      <c r="K156" t="s">
        <v>197</v>
      </c>
      <c r="L156" s="18">
        <v>44363</v>
      </c>
      <c r="M156">
        <v>20</v>
      </c>
      <c r="N156">
        <v>20</v>
      </c>
      <c r="O156" t="s">
        <v>258</v>
      </c>
      <c r="P156">
        <v>98</v>
      </c>
      <c r="Q156">
        <v>97</v>
      </c>
      <c r="R156">
        <v>0</v>
      </c>
      <c r="S156">
        <v>0</v>
      </c>
      <c r="T156">
        <v>0</v>
      </c>
      <c r="U156">
        <v>0</v>
      </c>
      <c r="V156">
        <v>0</v>
      </c>
      <c r="W156">
        <v>21695.626</v>
      </c>
      <c r="X156">
        <v>20684.794000000002</v>
      </c>
      <c r="Y156">
        <v>20343.848999999998</v>
      </c>
      <c r="Z156">
        <v>20381.475999999999</v>
      </c>
      <c r="AA156">
        <v>20733.397000000001</v>
      </c>
      <c r="AB156">
        <v>21180.151000000002</v>
      </c>
      <c r="AC156">
        <v>22357.27</v>
      </c>
      <c r="AD156">
        <v>22467.656999999999</v>
      </c>
      <c r="AE156">
        <v>21823.724999999999</v>
      </c>
      <c r="AF156">
        <v>21480.803</v>
      </c>
      <c r="AG156">
        <v>21477.742999999999</v>
      </c>
      <c r="AH156">
        <v>21877.22</v>
      </c>
      <c r="AI156">
        <v>22549.89</v>
      </c>
      <c r="AJ156">
        <v>22995.161</v>
      </c>
      <c r="AK156">
        <v>23259.742999999999</v>
      </c>
      <c r="AL156">
        <v>23096.677</v>
      </c>
      <c r="AM156">
        <v>22817.744999999999</v>
      </c>
      <c r="AN156">
        <v>22518.681</v>
      </c>
      <c r="AO156">
        <v>20865.126</v>
      </c>
      <c r="AP156">
        <v>14725.109</v>
      </c>
      <c r="AQ156">
        <v>20724.022000000001</v>
      </c>
      <c r="AR156">
        <v>23822.574000000001</v>
      </c>
      <c r="AS156">
        <v>22518.177</v>
      </c>
      <c r="AT156">
        <v>22114.864000000001</v>
      </c>
      <c r="AU156">
        <v>77.768040999999997</v>
      </c>
      <c r="AV156">
        <v>72.407216000000005</v>
      </c>
      <c r="AW156">
        <v>71.881443000000004</v>
      </c>
      <c r="AX156">
        <v>70.835052000000005</v>
      </c>
      <c r="AY156">
        <v>69.371133999999998</v>
      </c>
      <c r="AZ156">
        <v>68.402062000000001</v>
      </c>
      <c r="BA156">
        <v>67.412370999999993</v>
      </c>
      <c r="BB156">
        <v>67.123711</v>
      </c>
      <c r="BC156">
        <v>70.201031</v>
      </c>
      <c r="BD156">
        <v>74.644329999999997</v>
      </c>
      <c r="BE156">
        <v>79.556701000000004</v>
      </c>
      <c r="BF156">
        <v>83.103093000000001</v>
      </c>
      <c r="BG156">
        <v>87.556701000000004</v>
      </c>
      <c r="BH156">
        <v>91.036081999999993</v>
      </c>
      <c r="BI156">
        <v>93.015463999999994</v>
      </c>
      <c r="BJ156">
        <v>93.061856000000006</v>
      </c>
      <c r="BK156">
        <v>94.525773000000001</v>
      </c>
      <c r="BL156">
        <v>94.963918000000007</v>
      </c>
      <c r="BM156">
        <v>94.453608000000003</v>
      </c>
      <c r="BN156">
        <v>93.432990000000004</v>
      </c>
      <c r="BO156">
        <v>91.762887000000006</v>
      </c>
      <c r="BP156">
        <v>89.170102999999997</v>
      </c>
      <c r="BQ156">
        <v>86.242267999999996</v>
      </c>
      <c r="BR156">
        <v>83.314432999999994</v>
      </c>
      <c r="BS156">
        <v>-759.10680000000002</v>
      </c>
      <c r="BT156">
        <v>380.214</v>
      </c>
      <c r="BU156">
        <v>244.4254</v>
      </c>
      <c r="BV156">
        <v>106.5733</v>
      </c>
      <c r="BW156">
        <v>-67.151809999999998</v>
      </c>
      <c r="BX156">
        <v>134.3425</v>
      </c>
      <c r="BY156">
        <v>-204.60640000000001</v>
      </c>
      <c r="BZ156">
        <v>-579.36159999999995</v>
      </c>
      <c r="CA156">
        <v>196.47550000000001</v>
      </c>
      <c r="CB156">
        <v>573.25630000000001</v>
      </c>
      <c r="CC156">
        <v>988.00170000000003</v>
      </c>
      <c r="CD156">
        <v>558.3374</v>
      </c>
      <c r="CE156">
        <v>347.59300000000002</v>
      </c>
      <c r="CF156">
        <v>112.97629999999999</v>
      </c>
      <c r="CG156">
        <v>-2.3145859999999998</v>
      </c>
      <c r="CH156">
        <v>-152.70320000000001</v>
      </c>
      <c r="CI156">
        <v>139.9349</v>
      </c>
      <c r="CJ156">
        <v>799.18280000000004</v>
      </c>
      <c r="CK156">
        <v>3550.183</v>
      </c>
      <c r="CL156">
        <v>10542.07</v>
      </c>
      <c r="CM156">
        <v>4255.3059999999996</v>
      </c>
      <c r="CN156">
        <v>71.560969999999998</v>
      </c>
      <c r="CO156">
        <v>523.1309</v>
      </c>
      <c r="CP156">
        <v>496.95830000000001</v>
      </c>
      <c r="CQ156">
        <v>33723.01</v>
      </c>
      <c r="CR156">
        <v>20911.8</v>
      </c>
      <c r="CS156">
        <v>13690.41</v>
      </c>
      <c r="CT156">
        <v>14050.53</v>
      </c>
      <c r="CU156">
        <v>11072.6</v>
      </c>
      <c r="CV156">
        <v>12649.36</v>
      </c>
      <c r="CW156">
        <v>10660.85</v>
      </c>
      <c r="CX156">
        <v>7812.9750000000004</v>
      </c>
      <c r="CY156">
        <v>15828.55</v>
      </c>
      <c r="CZ156">
        <v>19631.939999999999</v>
      </c>
      <c r="DA156">
        <v>24172.5</v>
      </c>
      <c r="DB156">
        <v>23125.61</v>
      </c>
      <c r="DC156">
        <v>24709.86</v>
      </c>
      <c r="DD156">
        <v>23037.29</v>
      </c>
      <c r="DE156">
        <v>28591.919999999998</v>
      </c>
      <c r="DF156">
        <v>44909.63</v>
      </c>
      <c r="DG156">
        <v>29756.39</v>
      </c>
      <c r="DH156">
        <v>39675.82</v>
      </c>
      <c r="DI156">
        <v>56653.29</v>
      </c>
      <c r="DJ156">
        <v>47848.47</v>
      </c>
      <c r="DK156">
        <v>29870.58</v>
      </c>
      <c r="DL156">
        <v>33838.44</v>
      </c>
      <c r="DM156">
        <v>27240.9</v>
      </c>
      <c r="DN156">
        <v>29778.86</v>
      </c>
      <c r="DO156">
        <v>20</v>
      </c>
      <c r="DP156">
        <v>20</v>
      </c>
    </row>
    <row r="157" spans="1:120" hidden="1" x14ac:dyDescent="0.25">
      <c r="A157" t="str">
        <f t="shared" si="2"/>
        <v>LCA-Greater Bay Area_All CBP_44363</v>
      </c>
      <c r="B157" t="s">
        <v>62</v>
      </c>
      <c r="C157" t="s">
        <v>209</v>
      </c>
      <c r="D157" t="s">
        <v>36</v>
      </c>
      <c r="E157" t="s">
        <v>61</v>
      </c>
      <c r="F157" t="s">
        <v>61</v>
      </c>
      <c r="G157" t="s">
        <v>61</v>
      </c>
      <c r="H157" t="s">
        <v>61</v>
      </c>
      <c r="I157" t="s">
        <v>61</v>
      </c>
      <c r="J157" t="s">
        <v>61</v>
      </c>
      <c r="K157" t="s">
        <v>197</v>
      </c>
      <c r="L157" s="18">
        <v>44363</v>
      </c>
      <c r="M157">
        <v>20</v>
      </c>
      <c r="N157">
        <v>20</v>
      </c>
      <c r="O157" t="s">
        <v>258</v>
      </c>
      <c r="P157">
        <v>149</v>
      </c>
      <c r="Q157">
        <v>148</v>
      </c>
      <c r="R157">
        <v>0</v>
      </c>
      <c r="S157">
        <v>0</v>
      </c>
      <c r="T157">
        <v>0</v>
      </c>
      <c r="U157">
        <v>0</v>
      </c>
      <c r="V157">
        <v>0</v>
      </c>
      <c r="W157">
        <v>6666.2686000000003</v>
      </c>
      <c r="X157">
        <v>6258.0276000000003</v>
      </c>
      <c r="Y157">
        <v>5767.8289000000004</v>
      </c>
      <c r="Z157">
        <v>5723.0461999999998</v>
      </c>
      <c r="AA157">
        <v>6035.7921999999999</v>
      </c>
      <c r="AB157">
        <v>6385.4840999999997</v>
      </c>
      <c r="AC157">
        <v>7074.8588</v>
      </c>
      <c r="AD157">
        <v>8056.7446</v>
      </c>
      <c r="AE157">
        <v>9089.9830999999995</v>
      </c>
      <c r="AF157">
        <v>10797.093000000001</v>
      </c>
      <c r="AG157">
        <v>11699.088</v>
      </c>
      <c r="AH157">
        <v>13392.272999999999</v>
      </c>
      <c r="AI157">
        <v>13792.328</v>
      </c>
      <c r="AJ157">
        <v>13948.169</v>
      </c>
      <c r="AK157">
        <v>14621.043</v>
      </c>
      <c r="AL157">
        <v>14745.188</v>
      </c>
      <c r="AM157">
        <v>14772.257</v>
      </c>
      <c r="AN157">
        <v>15268.106</v>
      </c>
      <c r="AO157">
        <v>14475.704</v>
      </c>
      <c r="AP157">
        <v>11314.597</v>
      </c>
      <c r="AQ157">
        <v>11574.398999999999</v>
      </c>
      <c r="AR157">
        <v>8963.2234000000008</v>
      </c>
      <c r="AS157">
        <v>7285.4818999999998</v>
      </c>
      <c r="AT157">
        <v>5392.4278000000004</v>
      </c>
      <c r="AU157">
        <v>64.543919000000002</v>
      </c>
      <c r="AV157">
        <v>61.597973000000003</v>
      </c>
      <c r="AW157">
        <v>60.537162000000002</v>
      </c>
      <c r="AX157">
        <v>59.425676000000003</v>
      </c>
      <c r="AY157">
        <v>59.050676000000003</v>
      </c>
      <c r="AZ157">
        <v>58.422297</v>
      </c>
      <c r="BA157">
        <v>58.422297</v>
      </c>
      <c r="BB157">
        <v>61.614865000000002</v>
      </c>
      <c r="BC157">
        <v>66.597972999999996</v>
      </c>
      <c r="BD157">
        <v>71.219594999999998</v>
      </c>
      <c r="BE157">
        <v>75.834458999999995</v>
      </c>
      <c r="BF157">
        <v>80.418919000000002</v>
      </c>
      <c r="BG157">
        <v>84.270269999999996</v>
      </c>
      <c r="BH157">
        <v>87.185811000000001</v>
      </c>
      <c r="BI157">
        <v>89.057432000000006</v>
      </c>
      <c r="BJ157">
        <v>89.182432000000006</v>
      </c>
      <c r="BK157">
        <v>88.604730000000004</v>
      </c>
      <c r="BL157">
        <v>87.043919000000002</v>
      </c>
      <c r="BM157">
        <v>84.641891999999999</v>
      </c>
      <c r="BN157">
        <v>81.665541000000005</v>
      </c>
      <c r="BO157">
        <v>77.003377999999998</v>
      </c>
      <c r="BP157">
        <v>72.628377999999998</v>
      </c>
      <c r="BQ157">
        <v>70.158783999999997</v>
      </c>
      <c r="BR157">
        <v>68.077703</v>
      </c>
      <c r="BS157">
        <v>-284.85239999999999</v>
      </c>
      <c r="BT157">
        <v>-9.6658069999999991</v>
      </c>
      <c r="BU157">
        <v>53.443629999999999</v>
      </c>
      <c r="BV157">
        <v>41.206180000000003</v>
      </c>
      <c r="BW157">
        <v>25.60257</v>
      </c>
      <c r="BX157">
        <v>237.9282</v>
      </c>
      <c r="BY157">
        <v>176.71119999999999</v>
      </c>
      <c r="BZ157">
        <v>176.7724</v>
      </c>
      <c r="CA157">
        <v>-137.09350000000001</v>
      </c>
      <c r="CB157">
        <v>-386.8023</v>
      </c>
      <c r="CC157">
        <v>-332.17169999999999</v>
      </c>
      <c r="CD157">
        <v>-568.75400000000002</v>
      </c>
      <c r="CE157">
        <v>-199.66829999999999</v>
      </c>
      <c r="CF157">
        <v>70.087360000000004</v>
      </c>
      <c r="CG157">
        <v>-267.4341</v>
      </c>
      <c r="CH157">
        <v>-245.6643</v>
      </c>
      <c r="CI157">
        <v>-256.32709999999997</v>
      </c>
      <c r="CJ157">
        <v>-543.69880000000001</v>
      </c>
      <c r="CK157">
        <v>352.31229999999999</v>
      </c>
      <c r="CL157">
        <v>2451.8220000000001</v>
      </c>
      <c r="CM157">
        <v>64.106579999999994</v>
      </c>
      <c r="CN157">
        <v>-26.044920000000001</v>
      </c>
      <c r="CO157">
        <v>188.7338</v>
      </c>
      <c r="CP157">
        <v>1515.079</v>
      </c>
      <c r="CQ157">
        <v>17399.2</v>
      </c>
      <c r="CR157">
        <v>7024.5129999999999</v>
      </c>
      <c r="CS157">
        <v>4205.3680000000004</v>
      </c>
      <c r="CT157">
        <v>3702.3429999999998</v>
      </c>
      <c r="CU157">
        <v>4934.7299999999996</v>
      </c>
      <c r="CV157">
        <v>6570.9889999999996</v>
      </c>
      <c r="CW157">
        <v>3280.9929999999999</v>
      </c>
      <c r="CX157">
        <v>2827.8710000000001</v>
      </c>
      <c r="CY157">
        <v>8285.4969999999994</v>
      </c>
      <c r="CZ157">
        <v>11235.24</v>
      </c>
      <c r="DA157">
        <v>20138.16</v>
      </c>
      <c r="DB157">
        <v>21477.37</v>
      </c>
      <c r="DC157">
        <v>17811.87</v>
      </c>
      <c r="DD157">
        <v>17107.990000000002</v>
      </c>
      <c r="DE157">
        <v>16127</v>
      </c>
      <c r="DF157">
        <v>16737.689999999999</v>
      </c>
      <c r="DG157">
        <v>19968.79</v>
      </c>
      <c r="DH157">
        <v>18162.8</v>
      </c>
      <c r="DI157">
        <v>22067.73</v>
      </c>
      <c r="DJ157">
        <v>19381.22</v>
      </c>
      <c r="DK157">
        <v>19337.03</v>
      </c>
      <c r="DL157">
        <v>14881.99</v>
      </c>
      <c r="DM157">
        <v>12996.43</v>
      </c>
      <c r="DN157">
        <v>13047.97</v>
      </c>
      <c r="DO157">
        <v>20</v>
      </c>
      <c r="DP157">
        <v>20</v>
      </c>
    </row>
    <row r="158" spans="1:120" hidden="1" x14ac:dyDescent="0.25">
      <c r="A158" t="str">
        <f t="shared" si="2"/>
        <v>sublap_id-SLAP_PGZP_All CBP_44363</v>
      </c>
      <c r="B158" t="s">
        <v>62</v>
      </c>
      <c r="C158" t="s">
        <v>283</v>
      </c>
      <c r="D158" t="s">
        <v>61</v>
      </c>
      <c r="E158" t="s">
        <v>284</v>
      </c>
      <c r="F158" t="s">
        <v>61</v>
      </c>
      <c r="G158" t="s">
        <v>61</v>
      </c>
      <c r="H158" t="s">
        <v>61</v>
      </c>
      <c r="I158" t="s">
        <v>61</v>
      </c>
      <c r="J158" t="s">
        <v>61</v>
      </c>
      <c r="K158" t="s">
        <v>197</v>
      </c>
      <c r="L158" s="18">
        <v>44363</v>
      </c>
      <c r="M158">
        <v>20</v>
      </c>
      <c r="N158">
        <v>20</v>
      </c>
      <c r="O158" t="s">
        <v>258</v>
      </c>
      <c r="P158">
        <v>100</v>
      </c>
      <c r="Q158">
        <v>95</v>
      </c>
      <c r="R158">
        <v>0</v>
      </c>
      <c r="S158">
        <v>0</v>
      </c>
      <c r="T158">
        <v>0</v>
      </c>
      <c r="U158">
        <v>0</v>
      </c>
      <c r="V158">
        <v>0</v>
      </c>
      <c r="W158">
        <v>12524.377</v>
      </c>
      <c r="X158">
        <v>12490.032999999999</v>
      </c>
      <c r="Y158">
        <v>12204.073</v>
      </c>
      <c r="Z158">
        <v>12077.76</v>
      </c>
      <c r="AA158">
        <v>12078.540999999999</v>
      </c>
      <c r="AB158">
        <v>13567.555</v>
      </c>
      <c r="AC158">
        <v>14219.038</v>
      </c>
      <c r="AD158">
        <v>14112.848</v>
      </c>
      <c r="AE158">
        <v>13562.861999999999</v>
      </c>
      <c r="AF158">
        <v>14502.807000000001</v>
      </c>
      <c r="AG158">
        <v>14834.517</v>
      </c>
      <c r="AH158">
        <v>14463.862999999999</v>
      </c>
      <c r="AI158">
        <v>13599.218000000001</v>
      </c>
      <c r="AJ158">
        <v>14092.232</v>
      </c>
      <c r="AK158">
        <v>14074.918</v>
      </c>
      <c r="AL158">
        <v>13782.821</v>
      </c>
      <c r="AM158">
        <v>13877.934999999999</v>
      </c>
      <c r="AN158">
        <v>13596.228999999999</v>
      </c>
      <c r="AO158">
        <v>8130.0182000000004</v>
      </c>
      <c r="AP158">
        <v>2551.0399000000002</v>
      </c>
      <c r="AQ158">
        <v>8827.8628000000008</v>
      </c>
      <c r="AR158">
        <v>12160.799000000001</v>
      </c>
      <c r="AS158">
        <v>13200.486000000001</v>
      </c>
      <c r="AT158">
        <v>11332.757</v>
      </c>
      <c r="AU158">
        <v>75.726315999999997</v>
      </c>
      <c r="AV158">
        <v>72.957894999999994</v>
      </c>
      <c r="AW158">
        <v>72.384210999999993</v>
      </c>
      <c r="AX158">
        <v>70.921053000000001</v>
      </c>
      <c r="AY158">
        <v>69.442104999999998</v>
      </c>
      <c r="AZ158">
        <v>68.215789000000001</v>
      </c>
      <c r="BA158">
        <v>67.652631999999997</v>
      </c>
      <c r="BB158">
        <v>67.726315999999997</v>
      </c>
      <c r="BC158">
        <v>71.794736999999998</v>
      </c>
      <c r="BD158">
        <v>76.331579000000005</v>
      </c>
      <c r="BE158">
        <v>80.689474000000004</v>
      </c>
      <c r="BF158">
        <v>83.684211000000005</v>
      </c>
      <c r="BG158">
        <v>86.305262999999997</v>
      </c>
      <c r="BH158">
        <v>87.947367999999997</v>
      </c>
      <c r="BI158">
        <v>89.084210999999996</v>
      </c>
      <c r="BJ158">
        <v>90.668420999999995</v>
      </c>
      <c r="BK158">
        <v>91.326316000000006</v>
      </c>
      <c r="BL158">
        <v>91.105262999999994</v>
      </c>
      <c r="BM158">
        <v>90.057895000000002</v>
      </c>
      <c r="BN158">
        <v>88.431578999999999</v>
      </c>
      <c r="BO158">
        <v>86.510525999999999</v>
      </c>
      <c r="BP158">
        <v>84.4</v>
      </c>
      <c r="BQ158">
        <v>82.457894999999994</v>
      </c>
      <c r="BR158">
        <v>80.052632000000003</v>
      </c>
      <c r="BS158">
        <v>-1003.35</v>
      </c>
      <c r="BT158">
        <v>-25.773240000000001</v>
      </c>
      <c r="BU158">
        <v>-104.6437</v>
      </c>
      <c r="BV158">
        <v>83.00188</v>
      </c>
      <c r="BW158">
        <v>76.097759999999994</v>
      </c>
      <c r="BX158">
        <v>-685.91790000000003</v>
      </c>
      <c r="BY158">
        <v>-218.5231</v>
      </c>
      <c r="BZ158">
        <v>-96.669129999999996</v>
      </c>
      <c r="CA158">
        <v>898.97879999999998</v>
      </c>
      <c r="CB158">
        <v>8.8520310000000002</v>
      </c>
      <c r="CC158">
        <v>-289.14030000000002</v>
      </c>
      <c r="CD158">
        <v>638.01170000000002</v>
      </c>
      <c r="CE158">
        <v>1912.896</v>
      </c>
      <c r="CF158">
        <v>1551.2660000000001</v>
      </c>
      <c r="CG158">
        <v>1128.7180000000001</v>
      </c>
      <c r="CH158">
        <v>1133.422</v>
      </c>
      <c r="CI158">
        <v>1040.8209999999999</v>
      </c>
      <c r="CJ158">
        <v>1490.425</v>
      </c>
      <c r="CK158">
        <v>7561.19</v>
      </c>
      <c r="CL158">
        <v>13264.32</v>
      </c>
      <c r="CM158">
        <v>6542.6989999999996</v>
      </c>
      <c r="CN158">
        <v>2435.1419999999998</v>
      </c>
      <c r="CO158">
        <v>817.09540000000004</v>
      </c>
      <c r="CP158">
        <v>2054.2640000000001</v>
      </c>
      <c r="CQ158">
        <v>110214.7</v>
      </c>
      <c r="CR158">
        <v>45250.559999999998</v>
      </c>
      <c r="CS158">
        <v>44281.71</v>
      </c>
      <c r="CT158">
        <v>39266.080000000002</v>
      </c>
      <c r="CU158">
        <v>31937.85</v>
      </c>
      <c r="CV158">
        <v>28297.51</v>
      </c>
      <c r="CW158">
        <v>20190.14</v>
      </c>
      <c r="CX158">
        <v>16494.61</v>
      </c>
      <c r="CY158">
        <v>26993.75</v>
      </c>
      <c r="CZ158">
        <v>29154.21</v>
      </c>
      <c r="DA158">
        <v>51248.77</v>
      </c>
      <c r="DB158">
        <v>48465.760000000002</v>
      </c>
      <c r="DC158">
        <v>51133.55</v>
      </c>
      <c r="DD158">
        <v>59269.36</v>
      </c>
      <c r="DE158">
        <v>62311.63</v>
      </c>
      <c r="DF158">
        <v>58237.73</v>
      </c>
      <c r="DG158">
        <v>61287.07</v>
      </c>
      <c r="DH158">
        <v>73268.17</v>
      </c>
      <c r="DI158">
        <v>72242.59</v>
      </c>
      <c r="DJ158">
        <v>62890.19</v>
      </c>
      <c r="DK158">
        <v>95113.2</v>
      </c>
      <c r="DL158">
        <v>64632.49</v>
      </c>
      <c r="DM158">
        <v>69469.34</v>
      </c>
      <c r="DN158">
        <v>70633.960000000006</v>
      </c>
      <c r="DO158">
        <v>20</v>
      </c>
      <c r="DP158">
        <v>20</v>
      </c>
    </row>
    <row r="159" spans="1:120" hidden="1" x14ac:dyDescent="0.25">
      <c r="A159" t="str">
        <f t="shared" si="2"/>
        <v>Aggregator-CPower_All CBP_44363</v>
      </c>
      <c r="B159" t="s">
        <v>62</v>
      </c>
      <c r="C159" t="s">
        <v>215</v>
      </c>
      <c r="D159" t="s">
        <v>61</v>
      </c>
      <c r="E159" t="s">
        <v>61</v>
      </c>
      <c r="F159" t="s">
        <v>42</v>
      </c>
      <c r="G159" t="s">
        <v>61</v>
      </c>
      <c r="H159" t="s">
        <v>61</v>
      </c>
      <c r="I159" t="s">
        <v>61</v>
      </c>
      <c r="J159" t="s">
        <v>61</v>
      </c>
      <c r="K159" t="s">
        <v>197</v>
      </c>
      <c r="L159" s="18">
        <v>44363</v>
      </c>
      <c r="M159">
        <v>20</v>
      </c>
      <c r="N159">
        <v>20</v>
      </c>
      <c r="O159" t="s">
        <v>258</v>
      </c>
      <c r="P159">
        <v>444</v>
      </c>
      <c r="Q159">
        <v>435</v>
      </c>
      <c r="R159">
        <v>0</v>
      </c>
      <c r="S159">
        <v>0</v>
      </c>
      <c r="T159">
        <v>0</v>
      </c>
      <c r="U159">
        <v>0</v>
      </c>
      <c r="V159">
        <v>0</v>
      </c>
      <c r="W159">
        <v>14937.325999999999</v>
      </c>
      <c r="X159">
        <v>14354.258</v>
      </c>
      <c r="Y159">
        <v>14112.848</v>
      </c>
      <c r="Z159">
        <v>14126.857</v>
      </c>
      <c r="AA159">
        <v>14275.422</v>
      </c>
      <c r="AB159">
        <v>15415.968999999999</v>
      </c>
      <c r="AC159">
        <v>16740.28</v>
      </c>
      <c r="AD159">
        <v>18725.736000000001</v>
      </c>
      <c r="AE159">
        <v>21616.83</v>
      </c>
      <c r="AF159">
        <v>24642.062000000002</v>
      </c>
      <c r="AG159">
        <v>26277.873</v>
      </c>
      <c r="AH159">
        <v>29314.940999999999</v>
      </c>
      <c r="AI159">
        <v>30398.871999999999</v>
      </c>
      <c r="AJ159">
        <v>31482.583999999999</v>
      </c>
      <c r="AK159">
        <v>32087.278999999999</v>
      </c>
      <c r="AL159">
        <v>32343.276999999998</v>
      </c>
      <c r="AM159">
        <v>32482.646000000001</v>
      </c>
      <c r="AN159">
        <v>33036.296000000002</v>
      </c>
      <c r="AO159">
        <v>31140.191999999999</v>
      </c>
      <c r="AP159">
        <v>21391.678</v>
      </c>
      <c r="AQ159">
        <v>23432.383999999998</v>
      </c>
      <c r="AR159">
        <v>20118.984</v>
      </c>
      <c r="AS159">
        <v>17321.102999999999</v>
      </c>
      <c r="AT159">
        <v>15765.893</v>
      </c>
      <c r="AU159">
        <v>70.574713000000003</v>
      </c>
      <c r="AV159">
        <v>67.039079999999998</v>
      </c>
      <c r="AW159">
        <v>66.033332999999999</v>
      </c>
      <c r="AX159">
        <v>64.789654999999996</v>
      </c>
      <c r="AY159">
        <v>63.795402000000003</v>
      </c>
      <c r="AZ159">
        <v>63.033332999999999</v>
      </c>
      <c r="BA159">
        <v>62.301149000000002</v>
      </c>
      <c r="BB159">
        <v>64.505747</v>
      </c>
      <c r="BC159">
        <v>69.272413999999998</v>
      </c>
      <c r="BD159">
        <v>73.941378999999998</v>
      </c>
      <c r="BE159">
        <v>78.562068999999994</v>
      </c>
      <c r="BF159">
        <v>82.651724000000002</v>
      </c>
      <c r="BG159">
        <v>86.451723999999999</v>
      </c>
      <c r="BH159">
        <v>89.390805</v>
      </c>
      <c r="BI159">
        <v>91.205747000000002</v>
      </c>
      <c r="BJ159">
        <v>91.906897000000001</v>
      </c>
      <c r="BK159">
        <v>92.342528999999999</v>
      </c>
      <c r="BL159">
        <v>91.663218000000001</v>
      </c>
      <c r="BM159">
        <v>90.087356</v>
      </c>
      <c r="BN159">
        <v>87.856322000000006</v>
      </c>
      <c r="BO159">
        <v>84.236782000000005</v>
      </c>
      <c r="BP159">
        <v>80.356322000000006</v>
      </c>
      <c r="BQ159">
        <v>77.462069</v>
      </c>
      <c r="BR159">
        <v>74.957470999999998</v>
      </c>
      <c r="BS159">
        <v>-31.406790000000001</v>
      </c>
      <c r="BT159">
        <v>399.68279999999999</v>
      </c>
      <c r="BU159">
        <v>249.14330000000001</v>
      </c>
      <c r="BV159">
        <v>43.243340000000003</v>
      </c>
      <c r="BW159">
        <v>117.4599</v>
      </c>
      <c r="BX159">
        <v>127.6499</v>
      </c>
      <c r="BY159">
        <v>92.313159999999996</v>
      </c>
      <c r="BZ159">
        <v>329.91969999999998</v>
      </c>
      <c r="CA159">
        <v>-79.644880000000001</v>
      </c>
      <c r="CB159">
        <v>-351.46359999999999</v>
      </c>
      <c r="CC159">
        <v>248.6223</v>
      </c>
      <c r="CD159">
        <v>-3.1955200000000001</v>
      </c>
      <c r="CE159">
        <v>193.0505</v>
      </c>
      <c r="CF159">
        <v>188.6669</v>
      </c>
      <c r="CG159">
        <v>279.83789999999999</v>
      </c>
      <c r="CH159">
        <v>406.50020000000001</v>
      </c>
      <c r="CI159">
        <v>452.53469999999999</v>
      </c>
      <c r="CJ159">
        <v>408.92660000000001</v>
      </c>
      <c r="CK159">
        <v>2884.7570000000001</v>
      </c>
      <c r="CL159">
        <v>10145.950000000001</v>
      </c>
      <c r="CM159">
        <v>3799.41</v>
      </c>
      <c r="CN159">
        <v>894.25890000000004</v>
      </c>
      <c r="CO159">
        <v>-42.141460000000002</v>
      </c>
      <c r="CP159">
        <v>47.575290000000003</v>
      </c>
      <c r="CQ159">
        <v>28469.13</v>
      </c>
      <c r="CR159">
        <v>12323.55</v>
      </c>
      <c r="CS159">
        <v>14120.25</v>
      </c>
      <c r="CT159">
        <v>15144.83</v>
      </c>
      <c r="CU159">
        <v>11260.93</v>
      </c>
      <c r="CV159">
        <v>9471.3649999999998</v>
      </c>
      <c r="CW159">
        <v>7321.3649999999998</v>
      </c>
      <c r="CX159">
        <v>8035.35</v>
      </c>
      <c r="CY159">
        <v>14824.88</v>
      </c>
      <c r="CZ159">
        <v>9558.9369999999999</v>
      </c>
      <c r="DA159">
        <v>18144.34</v>
      </c>
      <c r="DB159">
        <v>19569.27</v>
      </c>
      <c r="DC159">
        <v>19633.53</v>
      </c>
      <c r="DD159">
        <v>15477.27</v>
      </c>
      <c r="DE159">
        <v>15772.98</v>
      </c>
      <c r="DF159">
        <v>19020.34</v>
      </c>
      <c r="DG159">
        <v>24393.599999999999</v>
      </c>
      <c r="DH159">
        <v>40372.57</v>
      </c>
      <c r="DI159">
        <v>54292.800000000003</v>
      </c>
      <c r="DJ159">
        <v>48031.33</v>
      </c>
      <c r="DK159">
        <v>64375.040000000001</v>
      </c>
      <c r="DL159">
        <v>33656.89</v>
      </c>
      <c r="DM159">
        <v>22256.77</v>
      </c>
      <c r="DN159">
        <v>23352.73</v>
      </c>
      <c r="DO159">
        <v>20</v>
      </c>
      <c r="DP159">
        <v>20</v>
      </c>
    </row>
    <row r="160" spans="1:120" hidden="1" x14ac:dyDescent="0.25">
      <c r="A160" t="str">
        <f t="shared" si="2"/>
        <v>sublap_id-SLAP_PGKN_All CBP_44363</v>
      </c>
      <c r="B160" t="s">
        <v>62</v>
      </c>
      <c r="C160" t="s">
        <v>279</v>
      </c>
      <c r="D160" t="s">
        <v>61</v>
      </c>
      <c r="E160" t="s">
        <v>280</v>
      </c>
      <c r="F160" t="s">
        <v>61</v>
      </c>
      <c r="G160" t="s">
        <v>61</v>
      </c>
      <c r="H160" t="s">
        <v>61</v>
      </c>
      <c r="I160" t="s">
        <v>61</v>
      </c>
      <c r="J160" t="s">
        <v>61</v>
      </c>
      <c r="K160" t="s">
        <v>197</v>
      </c>
      <c r="L160" s="18">
        <v>44363</v>
      </c>
      <c r="M160">
        <v>20</v>
      </c>
      <c r="N160">
        <v>20</v>
      </c>
      <c r="O160" t="s">
        <v>258</v>
      </c>
      <c r="P160">
        <v>20</v>
      </c>
      <c r="Q160">
        <v>20</v>
      </c>
      <c r="R160">
        <v>0</v>
      </c>
      <c r="S160">
        <v>0</v>
      </c>
      <c r="T160">
        <v>0</v>
      </c>
      <c r="U160">
        <v>0</v>
      </c>
      <c r="V160">
        <v>0</v>
      </c>
      <c r="W160">
        <v>797.89099999999996</v>
      </c>
      <c r="X160">
        <v>902.25199999999995</v>
      </c>
      <c r="Y160">
        <v>905.64800000000002</v>
      </c>
      <c r="Z160">
        <v>901.58900000000006</v>
      </c>
      <c r="AA160">
        <v>886.99599999999998</v>
      </c>
      <c r="AB160">
        <v>950.18299999999999</v>
      </c>
      <c r="AC160">
        <v>1021.038</v>
      </c>
      <c r="AD160">
        <v>738.24400000000003</v>
      </c>
      <c r="AE160">
        <v>750.79300000000001</v>
      </c>
      <c r="AF160">
        <v>905.09400000000005</v>
      </c>
      <c r="AG160">
        <v>972.02200000000005</v>
      </c>
      <c r="AH160">
        <v>1171.2829999999999</v>
      </c>
      <c r="AI160">
        <v>1480.8779999999999</v>
      </c>
      <c r="AJ160">
        <v>1513.4749999999999</v>
      </c>
      <c r="AK160">
        <v>1537.819</v>
      </c>
      <c r="AL160">
        <v>1571.0530000000001</v>
      </c>
      <c r="AM160">
        <v>1555.431</v>
      </c>
      <c r="AN160">
        <v>1554.768</v>
      </c>
      <c r="AO160">
        <v>1348.884</v>
      </c>
      <c r="AP160">
        <v>803.3365</v>
      </c>
      <c r="AQ160">
        <v>1098.752</v>
      </c>
      <c r="AR160">
        <v>1060.1030000000001</v>
      </c>
      <c r="AS160">
        <v>875.83100000000002</v>
      </c>
      <c r="AT160">
        <v>815.13400000000001</v>
      </c>
      <c r="AU160">
        <v>82</v>
      </c>
      <c r="AV160">
        <v>78.5</v>
      </c>
      <c r="AW160">
        <v>77.5</v>
      </c>
      <c r="AX160">
        <v>75.5</v>
      </c>
      <c r="AY160">
        <v>73.5</v>
      </c>
      <c r="AZ160">
        <v>72</v>
      </c>
      <c r="BA160">
        <v>71.5</v>
      </c>
      <c r="BB160">
        <v>70.5</v>
      </c>
      <c r="BC160">
        <v>74</v>
      </c>
      <c r="BD160">
        <v>77</v>
      </c>
      <c r="BE160">
        <v>80.5</v>
      </c>
      <c r="BF160">
        <v>83.5</v>
      </c>
      <c r="BG160">
        <v>85.5</v>
      </c>
      <c r="BH160">
        <v>87.5</v>
      </c>
      <c r="BI160">
        <v>89.5</v>
      </c>
      <c r="BJ160">
        <v>91.5</v>
      </c>
      <c r="BK160">
        <v>93</v>
      </c>
      <c r="BL160">
        <v>94</v>
      </c>
      <c r="BM160">
        <v>94</v>
      </c>
      <c r="BN160">
        <v>94</v>
      </c>
      <c r="BO160">
        <v>93</v>
      </c>
      <c r="BP160">
        <v>91.5</v>
      </c>
      <c r="BQ160">
        <v>89.5</v>
      </c>
      <c r="BR160">
        <v>87</v>
      </c>
      <c r="BS160">
        <v>-166.06399999999999</v>
      </c>
      <c r="BT160">
        <v>-75.860290000000006</v>
      </c>
      <c r="BU160">
        <v>-98.716650000000001</v>
      </c>
      <c r="BV160">
        <v>-78.986559999999997</v>
      </c>
      <c r="BW160">
        <v>-166.7655</v>
      </c>
      <c r="BX160">
        <v>-235.66640000000001</v>
      </c>
      <c r="BY160">
        <v>-401.76240000000001</v>
      </c>
      <c r="BZ160">
        <v>247.23509999999999</v>
      </c>
      <c r="CA160">
        <v>310.21050000000002</v>
      </c>
      <c r="CB160">
        <v>220.52799999999999</v>
      </c>
      <c r="CC160">
        <v>342.92489999999998</v>
      </c>
      <c r="CD160">
        <v>245.6671</v>
      </c>
      <c r="CE160">
        <v>31.451750000000001</v>
      </c>
      <c r="CF160">
        <v>75.078370000000007</v>
      </c>
      <c r="CG160">
        <v>46.819339999999997</v>
      </c>
      <c r="CH160">
        <v>23.823260000000001</v>
      </c>
      <c r="CI160">
        <v>46.860529999999997</v>
      </c>
      <c r="CJ160">
        <v>38.617730000000002</v>
      </c>
      <c r="CK160">
        <v>209.8038</v>
      </c>
      <c r="CL160">
        <v>666.91049999999996</v>
      </c>
      <c r="CM160">
        <v>187.88200000000001</v>
      </c>
      <c r="CN160">
        <v>-63.125970000000002</v>
      </c>
      <c r="CO160">
        <v>-68.779210000000006</v>
      </c>
      <c r="CP160">
        <v>-73.597629999999995</v>
      </c>
      <c r="CQ160">
        <v>3111.1869999999999</v>
      </c>
      <c r="CR160">
        <v>2791.509</v>
      </c>
      <c r="CS160">
        <v>2783.078</v>
      </c>
      <c r="CT160">
        <v>2869.12</v>
      </c>
      <c r="CU160">
        <v>1957.145</v>
      </c>
      <c r="CV160">
        <v>2040.915</v>
      </c>
      <c r="CW160">
        <v>1111.6310000000001</v>
      </c>
      <c r="CX160">
        <v>1049.3499999999999</v>
      </c>
      <c r="CY160">
        <v>1792.3910000000001</v>
      </c>
      <c r="CZ160">
        <v>2071.9969999999998</v>
      </c>
      <c r="DA160">
        <v>2582.3240000000001</v>
      </c>
      <c r="DB160">
        <v>2777.1770000000001</v>
      </c>
      <c r="DC160">
        <v>2293.2930000000001</v>
      </c>
      <c r="DD160">
        <v>2260.6990000000001</v>
      </c>
      <c r="DE160">
        <v>2064.8069999999998</v>
      </c>
      <c r="DF160">
        <v>2058.0340000000001</v>
      </c>
      <c r="DG160">
        <v>1908.2149999999999</v>
      </c>
      <c r="DH160">
        <v>2028.9639999999999</v>
      </c>
      <c r="DI160">
        <v>2781.47</v>
      </c>
      <c r="DJ160">
        <v>2595.8939999999998</v>
      </c>
      <c r="DK160">
        <v>4023.444</v>
      </c>
      <c r="DL160">
        <v>3064.2829999999999</v>
      </c>
      <c r="DM160">
        <v>2067.8960000000002</v>
      </c>
      <c r="DN160">
        <v>2015.876</v>
      </c>
      <c r="DO160">
        <v>20</v>
      </c>
      <c r="DP160">
        <v>20</v>
      </c>
    </row>
    <row r="161" spans="1:120" hidden="1" x14ac:dyDescent="0.25">
      <c r="A161" t="str">
        <f t="shared" si="2"/>
        <v>Size_Grp-200 kW and above_All CBP_44363</v>
      </c>
      <c r="B161" t="s">
        <v>62</v>
      </c>
      <c r="C161" t="s">
        <v>207</v>
      </c>
      <c r="D161" t="s">
        <v>61</v>
      </c>
      <c r="E161" t="s">
        <v>61</v>
      </c>
      <c r="F161" t="s">
        <v>61</v>
      </c>
      <c r="G161" t="s">
        <v>61</v>
      </c>
      <c r="H161" t="s">
        <v>61</v>
      </c>
      <c r="I161" t="s">
        <v>61</v>
      </c>
      <c r="J161" t="s">
        <v>102</v>
      </c>
      <c r="K161" t="s">
        <v>197</v>
      </c>
      <c r="L161" s="18">
        <v>44363</v>
      </c>
      <c r="M161">
        <v>20</v>
      </c>
      <c r="N161">
        <v>20</v>
      </c>
      <c r="O161" t="s">
        <v>258</v>
      </c>
      <c r="P161">
        <v>101</v>
      </c>
      <c r="Q161">
        <v>100</v>
      </c>
      <c r="R161">
        <v>0</v>
      </c>
      <c r="S161">
        <v>0</v>
      </c>
      <c r="T161">
        <v>0</v>
      </c>
      <c r="U161">
        <v>0</v>
      </c>
      <c r="V161">
        <v>0</v>
      </c>
      <c r="W161">
        <v>41126.158000000003</v>
      </c>
      <c r="X161">
        <v>40074.31</v>
      </c>
      <c r="Y161">
        <v>37952.065999999999</v>
      </c>
      <c r="Z161">
        <v>38485.294000000002</v>
      </c>
      <c r="AA161">
        <v>38666.249000000003</v>
      </c>
      <c r="AB161">
        <v>40906.133999999998</v>
      </c>
      <c r="AC161">
        <v>43888.146999999997</v>
      </c>
      <c r="AD161">
        <v>44168.919000000002</v>
      </c>
      <c r="AE161">
        <v>42855.572999999997</v>
      </c>
      <c r="AF161">
        <v>43529.27</v>
      </c>
      <c r="AG161">
        <v>43962.927000000003</v>
      </c>
      <c r="AH161">
        <v>45495.741999999998</v>
      </c>
      <c r="AI161">
        <v>45747.218000000001</v>
      </c>
      <c r="AJ161">
        <v>46332.894999999997</v>
      </c>
      <c r="AK161">
        <v>47026.775999999998</v>
      </c>
      <c r="AL161">
        <v>46003.46</v>
      </c>
      <c r="AM161">
        <v>46153.572</v>
      </c>
      <c r="AN161">
        <v>46304.928</v>
      </c>
      <c r="AO161">
        <v>39210.724999999999</v>
      </c>
      <c r="AP161">
        <v>24576.653999999999</v>
      </c>
      <c r="AQ161">
        <v>37103.548000000003</v>
      </c>
      <c r="AR161">
        <v>43466.597000000002</v>
      </c>
      <c r="AS161">
        <v>43387.726000000002</v>
      </c>
      <c r="AT161">
        <v>39914.881000000001</v>
      </c>
      <c r="AU161">
        <v>73.995000000000005</v>
      </c>
      <c r="AV161">
        <v>70.484999999999999</v>
      </c>
      <c r="AW161">
        <v>69.56</v>
      </c>
      <c r="AX161">
        <v>68.174999999999997</v>
      </c>
      <c r="AY161">
        <v>66.875</v>
      </c>
      <c r="AZ161">
        <v>65.959999999999994</v>
      </c>
      <c r="BA161">
        <v>65.284999999999997</v>
      </c>
      <c r="BB161">
        <v>66.16</v>
      </c>
      <c r="BC161">
        <v>70.334999999999994</v>
      </c>
      <c r="BD161">
        <v>74.680000000000007</v>
      </c>
      <c r="BE161">
        <v>79.075000000000003</v>
      </c>
      <c r="BF161">
        <v>82.85</v>
      </c>
      <c r="BG161">
        <v>86.155000000000001</v>
      </c>
      <c r="BH161">
        <v>88.644999999999996</v>
      </c>
      <c r="BI161">
        <v>90.355000000000004</v>
      </c>
      <c r="BJ161">
        <v>91.35</v>
      </c>
      <c r="BK161">
        <v>92.194999999999993</v>
      </c>
      <c r="BL161">
        <v>92.064999999999998</v>
      </c>
      <c r="BM161">
        <v>91.04</v>
      </c>
      <c r="BN161">
        <v>89.53</v>
      </c>
      <c r="BO161">
        <v>87.03</v>
      </c>
      <c r="BP161">
        <v>84.015000000000001</v>
      </c>
      <c r="BQ161">
        <v>81.254999999999995</v>
      </c>
      <c r="BR161">
        <v>78.510000000000005</v>
      </c>
      <c r="BS161">
        <v>-1929.413</v>
      </c>
      <c r="BT161">
        <v>-198.93780000000001</v>
      </c>
      <c r="BU161">
        <v>473.51190000000003</v>
      </c>
      <c r="BV161">
        <v>-293.45460000000003</v>
      </c>
      <c r="BW161">
        <v>-151.88669999999999</v>
      </c>
      <c r="BX161">
        <v>-126.8241</v>
      </c>
      <c r="BY161">
        <v>-417.6216</v>
      </c>
      <c r="BZ161">
        <v>-576.48019999999997</v>
      </c>
      <c r="CA161">
        <v>836.33780000000002</v>
      </c>
      <c r="CB161">
        <v>356.38130000000001</v>
      </c>
      <c r="CC161">
        <v>923.38840000000005</v>
      </c>
      <c r="CD161">
        <v>1225.7560000000001</v>
      </c>
      <c r="CE161">
        <v>2052.0149999999999</v>
      </c>
      <c r="CF161">
        <v>1818.5070000000001</v>
      </c>
      <c r="CG161">
        <v>835.10239999999999</v>
      </c>
      <c r="CH161">
        <v>1209.2860000000001</v>
      </c>
      <c r="CI161">
        <v>1126.778</v>
      </c>
      <c r="CJ161">
        <v>2074.0770000000002</v>
      </c>
      <c r="CK161">
        <v>11377.66</v>
      </c>
      <c r="CL161">
        <v>26657.33</v>
      </c>
      <c r="CM161">
        <v>11374.75</v>
      </c>
      <c r="CN161">
        <v>2402.9380000000001</v>
      </c>
      <c r="CO161">
        <v>1186.28</v>
      </c>
      <c r="CP161">
        <v>3363.9960000000001</v>
      </c>
      <c r="CQ161">
        <v>176758</v>
      </c>
      <c r="CR161">
        <v>85968.22</v>
      </c>
      <c r="CS161">
        <v>78108.13</v>
      </c>
      <c r="CT161">
        <v>73438.11</v>
      </c>
      <c r="CU161">
        <v>57317.56</v>
      </c>
      <c r="CV161">
        <v>52205.77</v>
      </c>
      <c r="CW161">
        <v>38381.370000000003</v>
      </c>
      <c r="CX161">
        <v>32382.13</v>
      </c>
      <c r="CY161">
        <v>58517.16</v>
      </c>
      <c r="CZ161">
        <v>64924.83</v>
      </c>
      <c r="DA161">
        <v>100032.3</v>
      </c>
      <c r="DB161">
        <v>101006.8</v>
      </c>
      <c r="DC161">
        <v>101074.4</v>
      </c>
      <c r="DD161">
        <v>103196.3</v>
      </c>
      <c r="DE161">
        <v>112306.9</v>
      </c>
      <c r="DF161">
        <v>126451.9</v>
      </c>
      <c r="DG161">
        <v>117407.6</v>
      </c>
      <c r="DH161">
        <v>139082.29999999999</v>
      </c>
      <c r="DI161">
        <v>155379.9</v>
      </c>
      <c r="DJ161">
        <v>139461</v>
      </c>
      <c r="DK161">
        <v>146803.4</v>
      </c>
      <c r="DL161">
        <v>118261</v>
      </c>
      <c r="DM161">
        <v>112720.9</v>
      </c>
      <c r="DN161">
        <v>119231.8</v>
      </c>
      <c r="DO161">
        <v>20</v>
      </c>
      <c r="DP161">
        <v>20</v>
      </c>
    </row>
    <row r="162" spans="1:120" hidden="1" x14ac:dyDescent="0.25">
      <c r="A162" t="str">
        <f t="shared" si="2"/>
        <v>All_All CBP_44363</v>
      </c>
      <c r="B162" t="s">
        <v>62</v>
      </c>
      <c r="C162" t="s">
        <v>61</v>
      </c>
      <c r="D162" t="s">
        <v>61</v>
      </c>
      <c r="E162" t="s">
        <v>61</v>
      </c>
      <c r="F162" t="s">
        <v>61</v>
      </c>
      <c r="G162" t="s">
        <v>61</v>
      </c>
      <c r="H162" t="s">
        <v>61</v>
      </c>
      <c r="I162" t="s">
        <v>61</v>
      </c>
      <c r="J162" t="s">
        <v>61</v>
      </c>
      <c r="K162" t="s">
        <v>197</v>
      </c>
      <c r="L162" s="18">
        <v>44363</v>
      </c>
      <c r="M162">
        <v>20</v>
      </c>
      <c r="N162">
        <v>20</v>
      </c>
      <c r="O162" t="s">
        <v>258</v>
      </c>
      <c r="P162">
        <v>518</v>
      </c>
      <c r="Q162">
        <v>508</v>
      </c>
      <c r="R162">
        <v>0</v>
      </c>
      <c r="S162">
        <v>0</v>
      </c>
      <c r="T162">
        <v>0</v>
      </c>
      <c r="U162">
        <v>0</v>
      </c>
      <c r="V162">
        <v>0</v>
      </c>
      <c r="W162">
        <v>47680.067999999999</v>
      </c>
      <c r="X162">
        <v>46426.023000000001</v>
      </c>
      <c r="Y162">
        <v>44230.89</v>
      </c>
      <c r="Z162">
        <v>44745.677000000003</v>
      </c>
      <c r="AA162">
        <v>45158.351999999999</v>
      </c>
      <c r="AB162">
        <v>47788.714</v>
      </c>
      <c r="AC162">
        <v>51366.616999999998</v>
      </c>
      <c r="AD162">
        <v>53158.224999999999</v>
      </c>
      <c r="AE162">
        <v>54347.987999999998</v>
      </c>
      <c r="AF162">
        <v>57651.046000000002</v>
      </c>
      <c r="AG162">
        <v>59295.661</v>
      </c>
      <c r="AH162">
        <v>62005.563000000002</v>
      </c>
      <c r="AI162">
        <v>63104.000999999997</v>
      </c>
      <c r="AJ162">
        <v>64555.839999999997</v>
      </c>
      <c r="AK162">
        <v>65694.282999999996</v>
      </c>
      <c r="AL162">
        <v>64854.79</v>
      </c>
      <c r="AM162">
        <v>65056.648000000001</v>
      </c>
      <c r="AN162">
        <v>64998.625999999997</v>
      </c>
      <c r="AO162">
        <v>56692.303999999996</v>
      </c>
      <c r="AP162">
        <v>37389.887999999999</v>
      </c>
      <c r="AQ162">
        <v>51978.493999999999</v>
      </c>
      <c r="AR162">
        <v>54741.061000000002</v>
      </c>
      <c r="AS162">
        <v>51484.771999999997</v>
      </c>
      <c r="AT162">
        <v>46784.014000000003</v>
      </c>
      <c r="AU162">
        <v>71.612205000000003</v>
      </c>
      <c r="AV162">
        <v>68.099408999999994</v>
      </c>
      <c r="AW162">
        <v>67.117125999999999</v>
      </c>
      <c r="AX162">
        <v>65.812008000000006</v>
      </c>
      <c r="AY162">
        <v>64.727361999999999</v>
      </c>
      <c r="AZ162">
        <v>63.894685000000003</v>
      </c>
      <c r="BA162">
        <v>63.191929000000002</v>
      </c>
      <c r="BB162">
        <v>65.046260000000004</v>
      </c>
      <c r="BC162">
        <v>69.677165000000002</v>
      </c>
      <c r="BD162">
        <v>74.232282999999995</v>
      </c>
      <c r="BE162">
        <v>78.767717000000005</v>
      </c>
      <c r="BF162">
        <v>82.741141999999996</v>
      </c>
      <c r="BG162">
        <v>86.355315000000004</v>
      </c>
      <c r="BH162">
        <v>89.155512000000002</v>
      </c>
      <c r="BI162">
        <v>90.952755999999994</v>
      </c>
      <c r="BJ162">
        <v>91.771653999999998</v>
      </c>
      <c r="BK162">
        <v>92.311024000000003</v>
      </c>
      <c r="BL162">
        <v>91.782480000000007</v>
      </c>
      <c r="BM162">
        <v>90.362205000000003</v>
      </c>
      <c r="BN162">
        <v>88.340551000000005</v>
      </c>
      <c r="BO162">
        <v>85.002953000000005</v>
      </c>
      <c r="BP162">
        <v>81.371063000000007</v>
      </c>
      <c r="BQ162">
        <v>78.563975999999997</v>
      </c>
      <c r="BR162">
        <v>76.037402</v>
      </c>
      <c r="BS162">
        <v>-1991.4390000000001</v>
      </c>
      <c r="BT162">
        <v>129.79130000000001</v>
      </c>
      <c r="BU162">
        <v>786.7002</v>
      </c>
      <c r="BV162">
        <v>31.65015</v>
      </c>
      <c r="BW162">
        <v>50.916849999999997</v>
      </c>
      <c r="BX162">
        <v>36.802210000000002</v>
      </c>
      <c r="BY162">
        <v>-387.37079999999997</v>
      </c>
      <c r="BZ162">
        <v>-413.87720000000002</v>
      </c>
      <c r="CA162">
        <v>825.98900000000003</v>
      </c>
      <c r="CB162">
        <v>51.552990000000001</v>
      </c>
      <c r="CC162">
        <v>638.04070000000002</v>
      </c>
      <c r="CD162">
        <v>950.8682</v>
      </c>
      <c r="CE162">
        <v>1987.076</v>
      </c>
      <c r="CF162">
        <v>1754.4090000000001</v>
      </c>
      <c r="CG162">
        <v>861.10019999999997</v>
      </c>
      <c r="CH162">
        <v>1375.681</v>
      </c>
      <c r="CI162">
        <v>1250.104</v>
      </c>
      <c r="CJ162">
        <v>2120.7260000000001</v>
      </c>
      <c r="CK162">
        <v>12271.32</v>
      </c>
      <c r="CL162">
        <v>30661.43</v>
      </c>
      <c r="CM162">
        <v>11671.64</v>
      </c>
      <c r="CN162">
        <v>2296.3870000000002</v>
      </c>
      <c r="CO162">
        <v>1164.193</v>
      </c>
      <c r="CP162">
        <v>3510.1550000000002</v>
      </c>
      <c r="CQ162">
        <v>184173.5</v>
      </c>
      <c r="CR162">
        <v>89638.31</v>
      </c>
      <c r="CS162">
        <v>81281.69</v>
      </c>
      <c r="CT162">
        <v>76377.350000000006</v>
      </c>
      <c r="CU162">
        <v>59625.13</v>
      </c>
      <c r="CV162">
        <v>54321.23</v>
      </c>
      <c r="CW162">
        <v>40222.160000000003</v>
      </c>
      <c r="CX162">
        <v>33971.72</v>
      </c>
      <c r="CY162">
        <v>60998.91</v>
      </c>
      <c r="CZ162">
        <v>68334.14</v>
      </c>
      <c r="DA162">
        <v>105426.9</v>
      </c>
      <c r="DB162">
        <v>106836</v>
      </c>
      <c r="DC162">
        <v>106541.8</v>
      </c>
      <c r="DD162">
        <v>108899.2</v>
      </c>
      <c r="DE162">
        <v>118335.2</v>
      </c>
      <c r="DF162">
        <v>133335</v>
      </c>
      <c r="DG162">
        <v>124452.6</v>
      </c>
      <c r="DH162">
        <v>146722</v>
      </c>
      <c r="DI162">
        <v>166766.79999999999</v>
      </c>
      <c r="DJ162">
        <v>148485.79999999999</v>
      </c>
      <c r="DK162">
        <v>159618.9</v>
      </c>
      <c r="DL162">
        <v>124575.1</v>
      </c>
      <c r="DM162">
        <v>118809.5</v>
      </c>
      <c r="DN162">
        <v>125116.2</v>
      </c>
      <c r="DO162">
        <v>20</v>
      </c>
      <c r="DP162">
        <v>20</v>
      </c>
    </row>
    <row r="163" spans="1:120" x14ac:dyDescent="0.25">
      <c r="A163" t="str">
        <f t="shared" si="2"/>
        <v>AutoDR-Yes_All CBP_44363</v>
      </c>
      <c r="B163" t="s">
        <v>62</v>
      </c>
      <c r="C163" t="s">
        <v>322</v>
      </c>
      <c r="D163" t="s">
        <v>61</v>
      </c>
      <c r="E163" t="s">
        <v>61</v>
      </c>
      <c r="F163" t="s">
        <v>61</v>
      </c>
      <c r="G163" t="s">
        <v>61</v>
      </c>
      <c r="H163" t="s">
        <v>98</v>
      </c>
      <c r="I163" t="s">
        <v>61</v>
      </c>
      <c r="J163" t="s">
        <v>61</v>
      </c>
      <c r="K163" t="s">
        <v>197</v>
      </c>
      <c r="L163" s="18">
        <v>44363</v>
      </c>
      <c r="M163">
        <v>20</v>
      </c>
      <c r="N163">
        <v>20</v>
      </c>
      <c r="O163" t="s">
        <v>258</v>
      </c>
      <c r="P163">
        <v>37</v>
      </c>
      <c r="Q163">
        <v>37</v>
      </c>
      <c r="R163">
        <v>0</v>
      </c>
      <c r="S163">
        <v>0</v>
      </c>
      <c r="T163">
        <v>0</v>
      </c>
      <c r="U163">
        <v>0</v>
      </c>
      <c r="V163">
        <v>0</v>
      </c>
      <c r="W163">
        <v>3509.0464999999999</v>
      </c>
      <c r="X163">
        <v>2764.8705</v>
      </c>
      <c r="Y163">
        <v>2310.3910000000001</v>
      </c>
      <c r="Z163">
        <v>2276.9234999999999</v>
      </c>
      <c r="AA163">
        <v>2542.0320000000002</v>
      </c>
      <c r="AB163">
        <v>2977.3544999999999</v>
      </c>
      <c r="AC163">
        <v>3639.7069999999999</v>
      </c>
      <c r="AD163">
        <v>3379.5214999999998</v>
      </c>
      <c r="AE163">
        <v>3064.4569999999999</v>
      </c>
      <c r="AF163">
        <v>3186.0304999999998</v>
      </c>
      <c r="AG163">
        <v>3269.902</v>
      </c>
      <c r="AH163">
        <v>3629.6729999999998</v>
      </c>
      <c r="AI163">
        <v>3834.9090000000001</v>
      </c>
      <c r="AJ163">
        <v>4080.0520999999999</v>
      </c>
      <c r="AK163">
        <v>4383.5924000000005</v>
      </c>
      <c r="AL163">
        <v>4593.0230000000001</v>
      </c>
      <c r="AM163">
        <v>4416.3050000000003</v>
      </c>
      <c r="AN163">
        <v>4018.6170000000002</v>
      </c>
      <c r="AO163">
        <v>4206.2484999999997</v>
      </c>
      <c r="AP163">
        <v>3488.261</v>
      </c>
      <c r="AQ163">
        <v>5030.9359999999997</v>
      </c>
      <c r="AR163">
        <v>5187.3135000000002</v>
      </c>
      <c r="AS163">
        <v>4669.4489999999996</v>
      </c>
      <c r="AT163">
        <v>4019.5709999999999</v>
      </c>
      <c r="AU163">
        <v>69.256756999999993</v>
      </c>
      <c r="AV163">
        <v>65.824324000000004</v>
      </c>
      <c r="AW163">
        <v>64.824324000000004</v>
      </c>
      <c r="AX163">
        <v>63.635134999999998</v>
      </c>
      <c r="AY163">
        <v>62.756757</v>
      </c>
      <c r="AZ163">
        <v>62.054054000000001</v>
      </c>
      <c r="BA163">
        <v>61.418919000000002</v>
      </c>
      <c r="BB163">
        <v>63.986485999999999</v>
      </c>
      <c r="BC163">
        <v>68.864864999999995</v>
      </c>
      <c r="BD163">
        <v>73.283783999999997</v>
      </c>
      <c r="BE163">
        <v>77.810811000000001</v>
      </c>
      <c r="BF163">
        <v>81.891891999999999</v>
      </c>
      <c r="BG163">
        <v>85.689188999999999</v>
      </c>
      <c r="BH163">
        <v>88.770269999999996</v>
      </c>
      <c r="BI163">
        <v>90.581080999999998</v>
      </c>
      <c r="BJ163">
        <v>91.283783999999997</v>
      </c>
      <c r="BK163">
        <v>91.324324000000004</v>
      </c>
      <c r="BL163">
        <v>90.432432000000006</v>
      </c>
      <c r="BM163">
        <v>88.432432000000006</v>
      </c>
      <c r="BN163">
        <v>85.932432000000006</v>
      </c>
      <c r="BO163">
        <v>82.229730000000004</v>
      </c>
      <c r="BP163">
        <v>78.405405000000002</v>
      </c>
      <c r="BQ163">
        <v>75.810811000000001</v>
      </c>
      <c r="BR163">
        <v>73.540541000000005</v>
      </c>
      <c r="BS163">
        <v>-472.91829999999999</v>
      </c>
      <c r="BT163">
        <v>222.43129999999999</v>
      </c>
      <c r="BU163">
        <v>297.6866</v>
      </c>
      <c r="BV163">
        <v>313.24759999999998</v>
      </c>
      <c r="BW163">
        <v>178.9701</v>
      </c>
      <c r="BX163">
        <v>160.58500000000001</v>
      </c>
      <c r="BY163">
        <v>-22.365259999999999</v>
      </c>
      <c r="BZ163">
        <v>-255.97319999999999</v>
      </c>
      <c r="CA163">
        <v>-34.342460000000003</v>
      </c>
      <c r="CB163">
        <v>14.28689</v>
      </c>
      <c r="CC163">
        <v>187.24029999999999</v>
      </c>
      <c r="CD163">
        <v>-8.0557730000000003</v>
      </c>
      <c r="CE163">
        <v>50.523090000000003</v>
      </c>
      <c r="CF163">
        <v>-103.6444</v>
      </c>
      <c r="CG163">
        <v>-239.36750000000001</v>
      </c>
      <c r="CH163">
        <v>-626.29369999999994</v>
      </c>
      <c r="CI163">
        <v>-394.57170000000002</v>
      </c>
      <c r="CJ163">
        <v>208.97200000000001</v>
      </c>
      <c r="CK163">
        <v>557.41920000000005</v>
      </c>
      <c r="CL163">
        <v>2049.4450000000002</v>
      </c>
      <c r="CM163">
        <v>596.70119999999997</v>
      </c>
      <c r="CN163">
        <v>100.6396</v>
      </c>
      <c r="CO163">
        <v>188.96100000000001</v>
      </c>
      <c r="CP163">
        <v>197.47579999999999</v>
      </c>
      <c r="CQ163">
        <v>10837.66</v>
      </c>
      <c r="CR163">
        <v>7792.857</v>
      </c>
      <c r="CS163">
        <v>1764.9590000000001</v>
      </c>
      <c r="CT163">
        <v>3085.2170000000001</v>
      </c>
      <c r="CU163">
        <v>2702.4119999999998</v>
      </c>
      <c r="CV163">
        <v>4177.0879999999997</v>
      </c>
      <c r="CW163">
        <v>4839.7510000000002</v>
      </c>
      <c r="CX163">
        <v>2840.43</v>
      </c>
      <c r="CY163">
        <v>6413.2240000000002</v>
      </c>
      <c r="CZ163">
        <v>6991.6989999999996</v>
      </c>
      <c r="DA163">
        <v>5791.1589999999997</v>
      </c>
      <c r="DB163">
        <v>5329.3860000000004</v>
      </c>
      <c r="DC163">
        <v>6629.0630000000001</v>
      </c>
      <c r="DD163">
        <v>5631.1540000000005</v>
      </c>
      <c r="DE163">
        <v>6563.9809999999998</v>
      </c>
      <c r="DF163">
        <v>12139.03</v>
      </c>
      <c r="DG163">
        <v>8811.2530000000006</v>
      </c>
      <c r="DH163">
        <v>10225.93</v>
      </c>
      <c r="DI163">
        <v>17799.13</v>
      </c>
      <c r="DJ163">
        <v>12194.77</v>
      </c>
      <c r="DK163">
        <v>10539.12</v>
      </c>
      <c r="DL163">
        <v>10245.69</v>
      </c>
      <c r="DM163">
        <v>11188.74</v>
      </c>
      <c r="DN163">
        <v>12074.25</v>
      </c>
      <c r="DO163">
        <v>20</v>
      </c>
      <c r="DP163">
        <v>20</v>
      </c>
    </row>
    <row r="164" spans="1:120" hidden="1" x14ac:dyDescent="0.25">
      <c r="A164" t="str">
        <f t="shared" si="2"/>
        <v>LCA-Greater Fresno Area_All CBP_44363</v>
      </c>
      <c r="B164" t="s">
        <v>62</v>
      </c>
      <c r="C164" t="s">
        <v>224</v>
      </c>
      <c r="D164" t="s">
        <v>182</v>
      </c>
      <c r="E164" t="s">
        <v>61</v>
      </c>
      <c r="F164" t="s">
        <v>61</v>
      </c>
      <c r="G164" t="s">
        <v>61</v>
      </c>
      <c r="H164" t="s">
        <v>61</v>
      </c>
      <c r="I164" t="s">
        <v>61</v>
      </c>
      <c r="J164" t="s">
        <v>61</v>
      </c>
      <c r="K164" t="s">
        <v>197</v>
      </c>
      <c r="L164" s="18">
        <v>44363</v>
      </c>
      <c r="M164">
        <v>20</v>
      </c>
      <c r="N164">
        <v>20</v>
      </c>
      <c r="O164" t="s">
        <v>258</v>
      </c>
      <c r="P164">
        <v>95</v>
      </c>
      <c r="Q164">
        <v>94</v>
      </c>
      <c r="R164">
        <v>0</v>
      </c>
      <c r="S164">
        <v>0</v>
      </c>
      <c r="T164">
        <v>0</v>
      </c>
      <c r="U164">
        <v>0</v>
      </c>
      <c r="V164">
        <v>0</v>
      </c>
      <c r="W164">
        <v>21413.405999999999</v>
      </c>
      <c r="X164">
        <v>20404.710999999999</v>
      </c>
      <c r="Y164">
        <v>20067.050999999999</v>
      </c>
      <c r="Z164">
        <v>20103.396000000001</v>
      </c>
      <c r="AA164">
        <v>20453.855</v>
      </c>
      <c r="AB164">
        <v>20893.437999999998</v>
      </c>
      <c r="AC164">
        <v>22081.613000000001</v>
      </c>
      <c r="AD164">
        <v>22169.034</v>
      </c>
      <c r="AE164">
        <v>21494.652999999998</v>
      </c>
      <c r="AF164">
        <v>21117.824000000001</v>
      </c>
      <c r="AG164">
        <v>21101.422999999999</v>
      </c>
      <c r="AH164">
        <v>21489.993999999999</v>
      </c>
      <c r="AI164">
        <v>22151.562999999998</v>
      </c>
      <c r="AJ164">
        <v>22589.217000000001</v>
      </c>
      <c r="AK164">
        <v>22850.692999999999</v>
      </c>
      <c r="AL164">
        <v>22695.334999999999</v>
      </c>
      <c r="AM164">
        <v>22409.803</v>
      </c>
      <c r="AN164">
        <v>22115.047999999999</v>
      </c>
      <c r="AO164">
        <v>20458.852999999999</v>
      </c>
      <c r="AP164">
        <v>14377.514999999999</v>
      </c>
      <c r="AQ164">
        <v>20316.368999999999</v>
      </c>
      <c r="AR164">
        <v>23506.442999999999</v>
      </c>
      <c r="AS164">
        <v>22223.652999999998</v>
      </c>
      <c r="AT164">
        <v>21828.294000000002</v>
      </c>
      <c r="AU164">
        <v>77.760638</v>
      </c>
      <c r="AV164">
        <v>72.404255000000006</v>
      </c>
      <c r="AW164">
        <v>71.877660000000006</v>
      </c>
      <c r="AX164">
        <v>70.829786999999996</v>
      </c>
      <c r="AY164">
        <v>69.367020999999994</v>
      </c>
      <c r="AZ164">
        <v>68.398936000000006</v>
      </c>
      <c r="BA164">
        <v>67.409574000000006</v>
      </c>
      <c r="BB164">
        <v>67.127660000000006</v>
      </c>
      <c r="BC164">
        <v>70.207447000000002</v>
      </c>
      <c r="BD164">
        <v>74.648936000000006</v>
      </c>
      <c r="BE164">
        <v>79.558510999999996</v>
      </c>
      <c r="BF164">
        <v>83.106382999999994</v>
      </c>
      <c r="BG164">
        <v>87.558510999999996</v>
      </c>
      <c r="BH164">
        <v>91.037233999999998</v>
      </c>
      <c r="BI164">
        <v>93.015957</v>
      </c>
      <c r="BJ164">
        <v>93.063829999999996</v>
      </c>
      <c r="BK164">
        <v>94.526595999999998</v>
      </c>
      <c r="BL164">
        <v>94.962766000000002</v>
      </c>
      <c r="BM164">
        <v>94.452128000000002</v>
      </c>
      <c r="BN164">
        <v>93.430851000000004</v>
      </c>
      <c r="BO164">
        <v>91.755319</v>
      </c>
      <c r="BP164">
        <v>89.159574000000006</v>
      </c>
      <c r="BQ164">
        <v>86.234043</v>
      </c>
      <c r="BR164">
        <v>83.308510999999996</v>
      </c>
      <c r="BS164">
        <v>-762.54110000000003</v>
      </c>
      <c r="BT164">
        <v>374.73820000000001</v>
      </c>
      <c r="BU164">
        <v>238.7209</v>
      </c>
      <c r="BV164">
        <v>107.64960000000001</v>
      </c>
      <c r="BW164">
        <v>-59.95881</v>
      </c>
      <c r="BX164">
        <v>144.5898</v>
      </c>
      <c r="BY164">
        <v>-195.7611</v>
      </c>
      <c r="BZ164">
        <v>-576.3021</v>
      </c>
      <c r="CA164">
        <v>178.80119999999999</v>
      </c>
      <c r="CB164">
        <v>559.29250000000002</v>
      </c>
      <c r="CC164">
        <v>958.73249999999996</v>
      </c>
      <c r="CD164">
        <v>529.96320000000003</v>
      </c>
      <c r="CE164">
        <v>307.36329999999998</v>
      </c>
      <c r="CF164">
        <v>74.990840000000006</v>
      </c>
      <c r="CG164">
        <v>-40.782040000000002</v>
      </c>
      <c r="CH164">
        <v>-197.26929999999999</v>
      </c>
      <c r="CI164">
        <v>101.669</v>
      </c>
      <c r="CJ164">
        <v>762.02080000000001</v>
      </c>
      <c r="CK164">
        <v>3523.0430000000001</v>
      </c>
      <c r="CL164">
        <v>10459.33</v>
      </c>
      <c r="CM164">
        <v>4261.3530000000001</v>
      </c>
      <c r="CN164">
        <v>35.176690000000001</v>
      </c>
      <c r="CO164">
        <v>503.24630000000002</v>
      </c>
      <c r="CP164">
        <v>483.6943</v>
      </c>
      <c r="CQ164">
        <v>33644.5</v>
      </c>
      <c r="CR164">
        <v>20896.45</v>
      </c>
      <c r="CS164">
        <v>13668.02</v>
      </c>
      <c r="CT164">
        <v>14035.19</v>
      </c>
      <c r="CU164">
        <v>11059.02</v>
      </c>
      <c r="CV164">
        <v>12638.59</v>
      </c>
      <c r="CW164">
        <v>10653.66</v>
      </c>
      <c r="CX164">
        <v>7796.9840000000004</v>
      </c>
      <c r="CY164">
        <v>15786.45</v>
      </c>
      <c r="CZ164">
        <v>19600.53</v>
      </c>
      <c r="DA164">
        <v>24098.76</v>
      </c>
      <c r="DB164">
        <v>23021.439999999999</v>
      </c>
      <c r="DC164">
        <v>24602.69</v>
      </c>
      <c r="DD164">
        <v>22922.68</v>
      </c>
      <c r="DE164">
        <v>28519.96</v>
      </c>
      <c r="DF164">
        <v>44865.07</v>
      </c>
      <c r="DG164">
        <v>29705.22</v>
      </c>
      <c r="DH164">
        <v>39646.5</v>
      </c>
      <c r="DI164">
        <v>56621.63</v>
      </c>
      <c r="DJ164">
        <v>47768.13</v>
      </c>
      <c r="DK164">
        <v>29816.57</v>
      </c>
      <c r="DL164">
        <v>33806.54</v>
      </c>
      <c r="DM164">
        <v>27207.84</v>
      </c>
      <c r="DN164">
        <v>29745.49</v>
      </c>
      <c r="DO164">
        <v>20</v>
      </c>
      <c r="DP164">
        <v>20</v>
      </c>
    </row>
    <row r="165" spans="1:120" hidden="1" x14ac:dyDescent="0.25">
      <c r="A165" t="str">
        <f t="shared" si="2"/>
        <v>LCA-Other_All CBP_44363</v>
      </c>
      <c r="B165" t="s">
        <v>62</v>
      </c>
      <c r="C165" t="s">
        <v>212</v>
      </c>
      <c r="D165" t="s">
        <v>32</v>
      </c>
      <c r="E165" t="s">
        <v>61</v>
      </c>
      <c r="F165" t="s">
        <v>61</v>
      </c>
      <c r="G165" t="s">
        <v>61</v>
      </c>
      <c r="H165" t="s">
        <v>61</v>
      </c>
      <c r="I165" t="s">
        <v>61</v>
      </c>
      <c r="J165" t="s">
        <v>61</v>
      </c>
      <c r="K165" t="s">
        <v>197</v>
      </c>
      <c r="L165" s="18">
        <v>44363</v>
      </c>
      <c r="M165">
        <v>20</v>
      </c>
      <c r="N165">
        <v>20</v>
      </c>
      <c r="O165" t="s">
        <v>258</v>
      </c>
      <c r="P165">
        <v>151</v>
      </c>
      <c r="Q165">
        <v>146</v>
      </c>
      <c r="R165">
        <v>0</v>
      </c>
      <c r="S165">
        <v>0</v>
      </c>
      <c r="T165">
        <v>0</v>
      </c>
      <c r="U165">
        <v>0</v>
      </c>
      <c r="V165">
        <v>0</v>
      </c>
      <c r="W165">
        <v>14147.362999999999</v>
      </c>
      <c r="X165">
        <v>14386.858</v>
      </c>
      <c r="Y165">
        <v>13381.588</v>
      </c>
      <c r="Z165">
        <v>13857.434999999999</v>
      </c>
      <c r="AA165">
        <v>13703.518</v>
      </c>
      <c r="AB165">
        <v>15277.758</v>
      </c>
      <c r="AC165">
        <v>15935.522999999999</v>
      </c>
      <c r="AD165">
        <v>16400.701000000001</v>
      </c>
      <c r="AE165">
        <v>16485.726999999999</v>
      </c>
      <c r="AF165">
        <v>17744.437000000002</v>
      </c>
      <c r="AG165">
        <v>18223.249</v>
      </c>
      <c r="AH165">
        <v>17655.675999999999</v>
      </c>
      <c r="AI165">
        <v>17160.565999999999</v>
      </c>
      <c r="AJ165">
        <v>17800.567999999999</v>
      </c>
      <c r="AK165">
        <v>17758.595000000001</v>
      </c>
      <c r="AL165">
        <v>17189.312000000002</v>
      </c>
      <c r="AM165">
        <v>17669.155999999999</v>
      </c>
      <c r="AN165">
        <v>17340.12</v>
      </c>
      <c r="AO165">
        <v>11891.505999999999</v>
      </c>
      <c r="AP165">
        <v>4759.1454000000003</v>
      </c>
      <c r="AQ165">
        <v>11916.073</v>
      </c>
      <c r="AR165">
        <v>14793.93</v>
      </c>
      <c r="AS165">
        <v>15408.63</v>
      </c>
      <c r="AT165">
        <v>13454.476000000001</v>
      </c>
      <c r="AU165">
        <v>74.886985999999993</v>
      </c>
      <c r="AV165">
        <v>71.410959000000005</v>
      </c>
      <c r="AW165">
        <v>70.393835999999993</v>
      </c>
      <c r="AX165">
        <v>69.034246999999993</v>
      </c>
      <c r="AY165">
        <v>67.589040999999995</v>
      </c>
      <c r="AZ165">
        <v>66.441781000000006</v>
      </c>
      <c r="BA165">
        <v>65.746575000000007</v>
      </c>
      <c r="BB165">
        <v>67.017122999999998</v>
      </c>
      <c r="BC165">
        <v>71.441781000000006</v>
      </c>
      <c r="BD165">
        <v>76.034246999999993</v>
      </c>
      <c r="BE165">
        <v>80.349315000000004</v>
      </c>
      <c r="BF165">
        <v>83.804794999999999</v>
      </c>
      <c r="BG165">
        <v>86.787671000000003</v>
      </c>
      <c r="BH165">
        <v>88.883561999999998</v>
      </c>
      <c r="BI165">
        <v>90.301370000000006</v>
      </c>
      <c r="BJ165">
        <v>92.003424999999993</v>
      </c>
      <c r="BK165">
        <v>92.856164000000007</v>
      </c>
      <c r="BL165">
        <v>92.674657999999994</v>
      </c>
      <c r="BM165">
        <v>91.469177999999999</v>
      </c>
      <c r="BN165">
        <v>89.856164000000007</v>
      </c>
      <c r="BO165">
        <v>87.503424999999993</v>
      </c>
      <c r="BP165">
        <v>84.746575000000007</v>
      </c>
      <c r="BQ165">
        <v>82.044521000000003</v>
      </c>
      <c r="BR165">
        <v>79.438355999999999</v>
      </c>
      <c r="BS165">
        <v>-870.88959999999997</v>
      </c>
      <c r="BT165">
        <v>-179.71799999999999</v>
      </c>
      <c r="BU165">
        <v>462.30149999999998</v>
      </c>
      <c r="BV165">
        <v>26.552879999999998</v>
      </c>
      <c r="BW165">
        <v>232.92179999999999</v>
      </c>
      <c r="BX165">
        <v>-444.24110000000002</v>
      </c>
      <c r="BY165">
        <v>35.228850000000001</v>
      </c>
      <c r="BZ165">
        <v>-181.1567</v>
      </c>
      <c r="CA165">
        <v>643.46960000000001</v>
      </c>
      <c r="CB165">
        <v>-214.464</v>
      </c>
      <c r="CC165">
        <v>-482.61329999999998</v>
      </c>
      <c r="CD165">
        <v>808.39200000000005</v>
      </c>
      <c r="CE165">
        <v>1921.7249999999999</v>
      </c>
      <c r="CF165">
        <v>1513.614</v>
      </c>
      <c r="CG165">
        <v>1175.605</v>
      </c>
      <c r="CH165">
        <v>1521.8610000000001</v>
      </c>
      <c r="CI165">
        <v>1091.0340000000001</v>
      </c>
      <c r="CJ165">
        <v>1558.3309999999999</v>
      </c>
      <c r="CK165">
        <v>7646.5439999999999</v>
      </c>
      <c r="CL165">
        <v>14496.52</v>
      </c>
      <c r="CM165">
        <v>6590.57</v>
      </c>
      <c r="CN165">
        <v>2373.1469999999999</v>
      </c>
      <c r="CO165">
        <v>737.82209999999998</v>
      </c>
      <c r="CP165">
        <v>1867.5309999999999</v>
      </c>
      <c r="CQ165">
        <v>112169.2</v>
      </c>
      <c r="CR165">
        <v>48558.3</v>
      </c>
      <c r="CS165">
        <v>48120.160000000003</v>
      </c>
      <c r="CT165">
        <v>42923.16</v>
      </c>
      <c r="CU165">
        <v>33511.949999999997</v>
      </c>
      <c r="CV165">
        <v>30192.22</v>
      </c>
      <c r="CW165">
        <v>21892.080000000002</v>
      </c>
      <c r="CX165">
        <v>17972.009999999998</v>
      </c>
      <c r="CY165">
        <v>29420.66</v>
      </c>
      <c r="CZ165">
        <v>30819.54</v>
      </c>
      <c r="DA165">
        <v>53768.29</v>
      </c>
      <c r="DB165">
        <v>51848.7</v>
      </c>
      <c r="DC165">
        <v>51786.6</v>
      </c>
      <c r="DD165">
        <v>59351.5</v>
      </c>
      <c r="DE165">
        <v>62951.79</v>
      </c>
      <c r="DF165">
        <v>59346.1</v>
      </c>
      <c r="DG165">
        <v>62123.75</v>
      </c>
      <c r="DH165">
        <v>74554.66</v>
      </c>
      <c r="DI165">
        <v>73793.539999999994</v>
      </c>
      <c r="DJ165">
        <v>65323.86</v>
      </c>
      <c r="DK165">
        <v>95699.02</v>
      </c>
      <c r="DL165">
        <v>65216.05</v>
      </c>
      <c r="DM165">
        <v>69267.070000000007</v>
      </c>
      <c r="DN165">
        <v>72296.639999999999</v>
      </c>
      <c r="DO165">
        <v>20</v>
      </c>
      <c r="DP165">
        <v>20</v>
      </c>
    </row>
    <row r="166" spans="1:120" hidden="1" x14ac:dyDescent="0.25">
      <c r="A166" t="str">
        <f t="shared" si="2"/>
        <v>Size_Grp-Below 20 kW_All CBP_44363</v>
      </c>
      <c r="B166" t="s">
        <v>62</v>
      </c>
      <c r="C166" t="s">
        <v>259</v>
      </c>
      <c r="D166" t="s">
        <v>61</v>
      </c>
      <c r="E166" t="s">
        <v>61</v>
      </c>
      <c r="F166" t="s">
        <v>61</v>
      </c>
      <c r="G166" t="s">
        <v>61</v>
      </c>
      <c r="H166" t="s">
        <v>61</v>
      </c>
      <c r="I166" t="s">
        <v>61</v>
      </c>
      <c r="J166" t="s">
        <v>260</v>
      </c>
      <c r="K166" t="s">
        <v>197</v>
      </c>
      <c r="L166" s="18">
        <v>44363</v>
      </c>
      <c r="M166">
        <v>20</v>
      </c>
      <c r="N166">
        <v>20</v>
      </c>
      <c r="O166" t="s">
        <v>258</v>
      </c>
      <c r="P166">
        <v>58</v>
      </c>
      <c r="Q166">
        <v>57</v>
      </c>
      <c r="R166">
        <v>0</v>
      </c>
      <c r="S166">
        <v>0</v>
      </c>
      <c r="T166">
        <v>0</v>
      </c>
      <c r="U166">
        <v>0</v>
      </c>
      <c r="V166">
        <v>0</v>
      </c>
      <c r="W166">
        <v>239.26068000000001</v>
      </c>
      <c r="X166">
        <v>243.41989000000001</v>
      </c>
      <c r="Y166">
        <v>247.58520999999999</v>
      </c>
      <c r="Z166">
        <v>250.3107</v>
      </c>
      <c r="AA166">
        <v>266.31718000000001</v>
      </c>
      <c r="AB166">
        <v>283.91458</v>
      </c>
      <c r="AC166">
        <v>292.54250999999999</v>
      </c>
      <c r="AD166">
        <v>392.90199999999999</v>
      </c>
      <c r="AE166">
        <v>499.13731999999999</v>
      </c>
      <c r="AF166">
        <v>592.11233000000004</v>
      </c>
      <c r="AG166">
        <v>646.14594999999997</v>
      </c>
      <c r="AH166">
        <v>722.85756000000003</v>
      </c>
      <c r="AI166">
        <v>769.79787999999996</v>
      </c>
      <c r="AJ166">
        <v>816.00912000000005</v>
      </c>
      <c r="AK166">
        <v>856.62438999999995</v>
      </c>
      <c r="AL166">
        <v>862.83088999999995</v>
      </c>
      <c r="AM166">
        <v>863.35798</v>
      </c>
      <c r="AN166">
        <v>852.22707000000003</v>
      </c>
      <c r="AO166">
        <v>847.27362000000005</v>
      </c>
      <c r="AP166">
        <v>559.34328000000005</v>
      </c>
      <c r="AQ166">
        <v>723.45447000000001</v>
      </c>
      <c r="AR166">
        <v>524.61509000000001</v>
      </c>
      <c r="AS166">
        <v>332.57556</v>
      </c>
      <c r="AT166">
        <v>240.67099999999999</v>
      </c>
      <c r="AU166">
        <v>71.754385999999997</v>
      </c>
      <c r="AV166">
        <v>67.824561000000003</v>
      </c>
      <c r="AW166">
        <v>66.912280999999993</v>
      </c>
      <c r="AX166">
        <v>65.710526000000002</v>
      </c>
      <c r="AY166">
        <v>64.587719000000007</v>
      </c>
      <c r="AZ166">
        <v>63.596491</v>
      </c>
      <c r="BA166">
        <v>63.061404000000003</v>
      </c>
      <c r="BB166">
        <v>65.342105000000004</v>
      </c>
      <c r="BC166">
        <v>70.228070000000002</v>
      </c>
      <c r="BD166">
        <v>75.298246000000006</v>
      </c>
      <c r="BE166">
        <v>80.254385999999997</v>
      </c>
      <c r="BF166">
        <v>84.333332999999996</v>
      </c>
      <c r="BG166">
        <v>87.842105000000004</v>
      </c>
      <c r="BH166">
        <v>90.745614000000003</v>
      </c>
      <c r="BI166">
        <v>92.701753999999994</v>
      </c>
      <c r="BJ166">
        <v>93.596491</v>
      </c>
      <c r="BK166">
        <v>94.429824999999994</v>
      </c>
      <c r="BL166">
        <v>94.166667000000004</v>
      </c>
      <c r="BM166">
        <v>92.982455999999999</v>
      </c>
      <c r="BN166">
        <v>90.473684000000006</v>
      </c>
      <c r="BO166">
        <v>86.438596000000004</v>
      </c>
      <c r="BP166">
        <v>82.482455999999999</v>
      </c>
      <c r="BQ166">
        <v>79.368420999999998</v>
      </c>
      <c r="BR166">
        <v>76.578946999999999</v>
      </c>
      <c r="BS166">
        <v>-9.0105520000000006</v>
      </c>
      <c r="BT166">
        <v>-9.1154209999999996</v>
      </c>
      <c r="BU166">
        <v>-11.633509999999999</v>
      </c>
      <c r="BV166">
        <v>-8.2298150000000003</v>
      </c>
      <c r="BW166">
        <v>-10.992599999999999</v>
      </c>
      <c r="BX166">
        <v>-9.5529799999999998</v>
      </c>
      <c r="BY166">
        <v>3.4033090000000001</v>
      </c>
      <c r="BZ166">
        <v>1.653132</v>
      </c>
      <c r="CA166">
        <v>12.26286</v>
      </c>
      <c r="CB166">
        <v>14.606199999999999</v>
      </c>
      <c r="CC166">
        <v>21.90409</v>
      </c>
      <c r="CD166">
        <v>18.612459999999999</v>
      </c>
      <c r="CE166">
        <v>22.51454</v>
      </c>
      <c r="CF166">
        <v>29.69501</v>
      </c>
      <c r="CG166">
        <v>28.079339999999998</v>
      </c>
      <c r="CH166">
        <v>31.166119999999999</v>
      </c>
      <c r="CI166">
        <v>31.32076</v>
      </c>
      <c r="CJ166">
        <v>33.54307</v>
      </c>
      <c r="CK166">
        <v>-1.614735</v>
      </c>
      <c r="CL166">
        <v>184.55170000000001</v>
      </c>
      <c r="CM166">
        <v>-52.206209999999999</v>
      </c>
      <c r="CN166">
        <v>-20.547319999999999</v>
      </c>
      <c r="CO166">
        <v>-12.93256</v>
      </c>
      <c r="CP166">
        <v>-2.8600590000000001</v>
      </c>
      <c r="CQ166">
        <v>13.650130000000001</v>
      </c>
      <c r="CR166">
        <v>9.6495259999999998</v>
      </c>
      <c r="CS166">
        <v>11.284090000000001</v>
      </c>
      <c r="CT166">
        <v>14.99516</v>
      </c>
      <c r="CU166">
        <v>18.446539999999999</v>
      </c>
      <c r="CV166">
        <v>24.061669999999999</v>
      </c>
      <c r="CW166">
        <v>16.064630000000001</v>
      </c>
      <c r="CX166">
        <v>18.28021</v>
      </c>
      <c r="CY166">
        <v>20.488810000000001</v>
      </c>
      <c r="CZ166">
        <v>24.82104</v>
      </c>
      <c r="DA166">
        <v>33.831299999999999</v>
      </c>
      <c r="DB166">
        <v>42.347099999999998</v>
      </c>
      <c r="DC166">
        <v>62.256709999999998</v>
      </c>
      <c r="DD166">
        <v>59.184150000000002</v>
      </c>
      <c r="DE166">
        <v>58.842140000000001</v>
      </c>
      <c r="DF166">
        <v>64.014470000000003</v>
      </c>
      <c r="DG166">
        <v>57.072380000000003</v>
      </c>
      <c r="DH166">
        <v>57.501980000000003</v>
      </c>
      <c r="DI166">
        <v>130.23920000000001</v>
      </c>
      <c r="DJ166">
        <v>111.9114</v>
      </c>
      <c r="DK166">
        <v>48.34554</v>
      </c>
      <c r="DL166">
        <v>30.71659</v>
      </c>
      <c r="DM166">
        <v>21.451699999999999</v>
      </c>
      <c r="DN166">
        <v>8.3107399999999991</v>
      </c>
      <c r="DO166">
        <v>20</v>
      </c>
      <c r="DP166">
        <v>20</v>
      </c>
    </row>
    <row r="167" spans="1:120" hidden="1" x14ac:dyDescent="0.25">
      <c r="A167" t="str">
        <f t="shared" si="2"/>
        <v>sublap_id-SLAP_PGEB_All CBP_44363</v>
      </c>
      <c r="B167" t="s">
        <v>62</v>
      </c>
      <c r="C167" t="s">
        <v>287</v>
      </c>
      <c r="D167" t="s">
        <v>61</v>
      </c>
      <c r="E167" t="s">
        <v>288</v>
      </c>
      <c r="F167" t="s">
        <v>61</v>
      </c>
      <c r="G167" t="s">
        <v>61</v>
      </c>
      <c r="H167" t="s">
        <v>61</v>
      </c>
      <c r="I167" t="s">
        <v>61</v>
      </c>
      <c r="J167" t="s">
        <v>61</v>
      </c>
      <c r="K167" t="s">
        <v>197</v>
      </c>
      <c r="L167" s="18">
        <v>44363</v>
      </c>
      <c r="M167">
        <v>20</v>
      </c>
      <c r="N167">
        <v>20</v>
      </c>
      <c r="O167" t="s">
        <v>258</v>
      </c>
      <c r="P167">
        <v>58</v>
      </c>
      <c r="Q167">
        <v>57</v>
      </c>
      <c r="R167">
        <v>0</v>
      </c>
      <c r="S167">
        <v>0</v>
      </c>
      <c r="T167">
        <v>0</v>
      </c>
      <c r="U167">
        <v>0</v>
      </c>
      <c r="V167">
        <v>0</v>
      </c>
      <c r="W167">
        <v>2658.3191000000002</v>
      </c>
      <c r="X167">
        <v>2664.5699</v>
      </c>
      <c r="Y167">
        <v>2644.5517</v>
      </c>
      <c r="Z167">
        <v>2627.4621000000002</v>
      </c>
      <c r="AA167">
        <v>2714.6585</v>
      </c>
      <c r="AB167">
        <v>2745.9367000000002</v>
      </c>
      <c r="AC167">
        <v>2949.3386999999998</v>
      </c>
      <c r="AD167">
        <v>3250.7534999999998</v>
      </c>
      <c r="AE167">
        <v>3529.2685000000001</v>
      </c>
      <c r="AF167">
        <v>3880.7627000000002</v>
      </c>
      <c r="AG167">
        <v>4087.8227000000002</v>
      </c>
      <c r="AH167">
        <v>4553.7722999999996</v>
      </c>
      <c r="AI167">
        <v>4704.6822000000002</v>
      </c>
      <c r="AJ167">
        <v>4423.0565999999999</v>
      </c>
      <c r="AK167">
        <v>4953.3820999999998</v>
      </c>
      <c r="AL167">
        <v>5051.8437999999996</v>
      </c>
      <c r="AM167">
        <v>5166.1974</v>
      </c>
      <c r="AN167">
        <v>5252.5319</v>
      </c>
      <c r="AO167">
        <v>4406.7076999999999</v>
      </c>
      <c r="AP167">
        <v>2876.2190000000001</v>
      </c>
      <c r="AQ167">
        <v>4098.8905000000004</v>
      </c>
      <c r="AR167">
        <v>3392.6815000000001</v>
      </c>
      <c r="AS167">
        <v>2686.3676999999998</v>
      </c>
      <c r="AT167">
        <v>1265.0604000000001</v>
      </c>
      <c r="AU167">
        <v>69.456140000000005</v>
      </c>
      <c r="AV167">
        <v>66.026315999999994</v>
      </c>
      <c r="AW167">
        <v>64.578946999999999</v>
      </c>
      <c r="AX167">
        <v>62.991228</v>
      </c>
      <c r="AY167">
        <v>62.184210999999998</v>
      </c>
      <c r="AZ167">
        <v>61.236842000000003</v>
      </c>
      <c r="BA167">
        <v>61.026316000000001</v>
      </c>
      <c r="BB167">
        <v>64.921053000000001</v>
      </c>
      <c r="BC167">
        <v>70.078946999999999</v>
      </c>
      <c r="BD167">
        <v>76.052632000000003</v>
      </c>
      <c r="BE167">
        <v>81.675438999999997</v>
      </c>
      <c r="BF167">
        <v>86.991228000000007</v>
      </c>
      <c r="BG167">
        <v>92.061403999999996</v>
      </c>
      <c r="BH167">
        <v>95.885964999999999</v>
      </c>
      <c r="BI167">
        <v>98.368420999999998</v>
      </c>
      <c r="BJ167">
        <v>99.043859999999995</v>
      </c>
      <c r="BK167">
        <v>99.263158000000004</v>
      </c>
      <c r="BL167">
        <v>97.938596000000004</v>
      </c>
      <c r="BM167">
        <v>96.359649000000005</v>
      </c>
      <c r="BN167">
        <v>92.166667000000004</v>
      </c>
      <c r="BO167">
        <v>85.745614000000003</v>
      </c>
      <c r="BP167">
        <v>80.578946999999999</v>
      </c>
      <c r="BQ167">
        <v>77.149123000000003</v>
      </c>
      <c r="BR167">
        <v>74.105262999999994</v>
      </c>
      <c r="BS167">
        <v>-133.36680000000001</v>
      </c>
      <c r="BT167">
        <v>-135.17699999999999</v>
      </c>
      <c r="BU167">
        <v>-95.553730000000002</v>
      </c>
      <c r="BV167">
        <v>-35.677669999999999</v>
      </c>
      <c r="BW167">
        <v>-63.17315</v>
      </c>
      <c r="BX167">
        <v>98.389269999999996</v>
      </c>
      <c r="BY167">
        <v>96.544830000000005</v>
      </c>
      <c r="BZ167">
        <v>54.326239999999999</v>
      </c>
      <c r="CA167">
        <v>-78.312929999999994</v>
      </c>
      <c r="CB167">
        <v>-50.23563</v>
      </c>
      <c r="CC167">
        <v>-86.384339999999995</v>
      </c>
      <c r="CD167">
        <v>-194.5378</v>
      </c>
      <c r="CE167">
        <v>25.669499999999999</v>
      </c>
      <c r="CF167">
        <v>454.67039999999997</v>
      </c>
      <c r="CG167">
        <v>63.06438</v>
      </c>
      <c r="CH167">
        <v>-3.8452630000000001</v>
      </c>
      <c r="CI167">
        <v>-102.6707</v>
      </c>
      <c r="CJ167">
        <v>-110.91800000000001</v>
      </c>
      <c r="CK167">
        <v>802.99339999999995</v>
      </c>
      <c r="CL167">
        <v>2058.54</v>
      </c>
      <c r="CM167">
        <v>226.2071</v>
      </c>
      <c r="CN167">
        <v>-79.722980000000007</v>
      </c>
      <c r="CO167">
        <v>132.32</v>
      </c>
      <c r="CP167">
        <v>1428.33</v>
      </c>
      <c r="CQ167">
        <v>15992.83</v>
      </c>
      <c r="CR167">
        <v>5706.3270000000002</v>
      </c>
      <c r="CS167">
        <v>3233.2759999999998</v>
      </c>
      <c r="CT167">
        <v>2828.145</v>
      </c>
      <c r="CU167">
        <v>2561.0169999999998</v>
      </c>
      <c r="CV167">
        <v>3890.2069999999999</v>
      </c>
      <c r="CW167">
        <v>2168.7440000000001</v>
      </c>
      <c r="CX167">
        <v>1632.2560000000001</v>
      </c>
      <c r="CY167">
        <v>2825.5120000000002</v>
      </c>
      <c r="CZ167">
        <v>9308.2099999999991</v>
      </c>
      <c r="DA167">
        <v>14403.04</v>
      </c>
      <c r="DB167">
        <v>15476.67</v>
      </c>
      <c r="DC167">
        <v>12290.49</v>
      </c>
      <c r="DD167">
        <v>12373.83</v>
      </c>
      <c r="DE167">
        <v>12034.16</v>
      </c>
      <c r="DF167">
        <v>12056.61</v>
      </c>
      <c r="DG167">
        <v>13528.35</v>
      </c>
      <c r="DH167">
        <v>13572</v>
      </c>
      <c r="DI167">
        <v>14229.99</v>
      </c>
      <c r="DJ167">
        <v>14964.5</v>
      </c>
      <c r="DK167">
        <v>14251.29</v>
      </c>
      <c r="DL167">
        <v>12219.9</v>
      </c>
      <c r="DM167">
        <v>11507.4</v>
      </c>
      <c r="DN167">
        <v>11641.93</v>
      </c>
      <c r="DO167">
        <v>20</v>
      </c>
      <c r="DP167">
        <v>20</v>
      </c>
    </row>
    <row r="168" spans="1:120" hidden="1" x14ac:dyDescent="0.25">
      <c r="A168" t="str">
        <f t="shared" si="2"/>
        <v>sublap_id-SLAP_PGSI_All CBP_44363</v>
      </c>
      <c r="B168" t="s">
        <v>62</v>
      </c>
      <c r="C168" t="s">
        <v>277</v>
      </c>
      <c r="D168" t="s">
        <v>61</v>
      </c>
      <c r="E168" t="s">
        <v>278</v>
      </c>
      <c r="F168" t="s">
        <v>61</v>
      </c>
      <c r="G168" t="s">
        <v>61</v>
      </c>
      <c r="H168" t="s">
        <v>61</v>
      </c>
      <c r="I168" t="s">
        <v>61</v>
      </c>
      <c r="J168" t="s">
        <v>61</v>
      </c>
      <c r="K168" t="s">
        <v>197</v>
      </c>
      <c r="L168" s="18">
        <v>44363</v>
      </c>
      <c r="M168">
        <v>20</v>
      </c>
      <c r="N168">
        <v>20</v>
      </c>
      <c r="O168" t="s">
        <v>258</v>
      </c>
      <c r="P168">
        <v>33</v>
      </c>
      <c r="Q168">
        <v>33</v>
      </c>
      <c r="R168">
        <v>0</v>
      </c>
      <c r="S168">
        <v>0</v>
      </c>
      <c r="T168">
        <v>0</v>
      </c>
      <c r="U168">
        <v>0</v>
      </c>
      <c r="V168">
        <v>0</v>
      </c>
      <c r="W168">
        <v>630.30200000000002</v>
      </c>
      <c r="X168">
        <v>486.81849999999997</v>
      </c>
      <c r="Y168">
        <v>508.39299999999997</v>
      </c>
      <c r="Z168">
        <v>538.70399999999995</v>
      </c>
      <c r="AA168">
        <v>508.05900000000003</v>
      </c>
      <c r="AB168">
        <v>560.31799999999998</v>
      </c>
      <c r="AC168">
        <v>613.26499999999999</v>
      </c>
      <c r="AD168">
        <v>671.48500000000001</v>
      </c>
      <c r="AE168">
        <v>889.70100000000002</v>
      </c>
      <c r="AF168">
        <v>1034.4880000000001</v>
      </c>
      <c r="AG168">
        <v>1107.5509999999999</v>
      </c>
      <c r="AH168">
        <v>1181.6980000000001</v>
      </c>
      <c r="AI168">
        <v>1252.0084999999999</v>
      </c>
      <c r="AJ168">
        <v>1320.5409999999999</v>
      </c>
      <c r="AK168">
        <v>1351.5239999999999</v>
      </c>
      <c r="AL168">
        <v>1392.2819999999999</v>
      </c>
      <c r="AM168">
        <v>1423.425</v>
      </c>
      <c r="AN168">
        <v>1413.0820000000001</v>
      </c>
      <c r="AO168">
        <v>1471.09</v>
      </c>
      <c r="AP168">
        <v>1157.0540000000001</v>
      </c>
      <c r="AQ168">
        <v>1166.6890000000001</v>
      </c>
      <c r="AR168">
        <v>953.08199999999999</v>
      </c>
      <c r="AS168">
        <v>753.33600000000001</v>
      </c>
      <c r="AT168">
        <v>639.85500000000002</v>
      </c>
      <c r="AU168">
        <v>69.030303000000004</v>
      </c>
      <c r="AV168">
        <v>64.909091000000004</v>
      </c>
      <c r="AW168">
        <v>63.045454999999997</v>
      </c>
      <c r="AX168">
        <v>61.409090999999997</v>
      </c>
      <c r="AY168">
        <v>60.106060999999997</v>
      </c>
      <c r="AZ168">
        <v>58.969696999999996</v>
      </c>
      <c r="BA168">
        <v>58.257576</v>
      </c>
      <c r="BB168">
        <v>62.954545000000003</v>
      </c>
      <c r="BC168">
        <v>69.848484999999997</v>
      </c>
      <c r="BD168">
        <v>75.560606000000007</v>
      </c>
      <c r="BE168">
        <v>80.287879000000004</v>
      </c>
      <c r="BF168">
        <v>83.318181999999993</v>
      </c>
      <c r="BG168">
        <v>86.212120999999996</v>
      </c>
      <c r="BH168">
        <v>88.954544999999996</v>
      </c>
      <c r="BI168">
        <v>91.242424</v>
      </c>
      <c r="BJ168">
        <v>93.333332999999996</v>
      </c>
      <c r="BK168">
        <v>94.909091000000004</v>
      </c>
      <c r="BL168">
        <v>95.106060999999997</v>
      </c>
      <c r="BM168">
        <v>93.863636</v>
      </c>
      <c r="BN168">
        <v>91.787879000000004</v>
      </c>
      <c r="BO168">
        <v>87.075757999999993</v>
      </c>
      <c r="BP168">
        <v>80.969696999999996</v>
      </c>
      <c r="BQ168">
        <v>76.348484999999997</v>
      </c>
      <c r="BR168">
        <v>73.287879000000004</v>
      </c>
      <c r="BS168">
        <v>-26.251570000000001</v>
      </c>
      <c r="BT168">
        <v>76.421840000000003</v>
      </c>
      <c r="BU168">
        <v>47.942520000000002</v>
      </c>
      <c r="BV168">
        <v>3.1925560000000002</v>
      </c>
      <c r="BW168">
        <v>31.29419</v>
      </c>
      <c r="BX168">
        <v>0.83116460000000003</v>
      </c>
      <c r="BY168">
        <v>-2.2791139999999999</v>
      </c>
      <c r="BZ168">
        <v>21.60192</v>
      </c>
      <c r="CA168">
        <v>1.197087</v>
      </c>
      <c r="CB168">
        <v>-48.378639999999997</v>
      </c>
      <c r="CC168">
        <v>-17.965499999999999</v>
      </c>
      <c r="CD168">
        <v>-9.6320110000000003</v>
      </c>
      <c r="CE168">
        <v>-8.3406040000000008</v>
      </c>
      <c r="CF168">
        <v>-22.806329999999999</v>
      </c>
      <c r="CG168">
        <v>-15.58492</v>
      </c>
      <c r="CH168">
        <v>-18.191880000000001</v>
      </c>
      <c r="CI168">
        <v>-33.292099999999998</v>
      </c>
      <c r="CJ168">
        <v>-8.4913139999999991</v>
      </c>
      <c r="CK168">
        <v>-0.83764360000000004</v>
      </c>
      <c r="CL168">
        <v>259.58159999999998</v>
      </c>
      <c r="CM168">
        <v>45.939959999999999</v>
      </c>
      <c r="CN168">
        <v>64.0672</v>
      </c>
      <c r="CO168">
        <v>52.002400000000002</v>
      </c>
      <c r="CP168">
        <v>22.166070000000001</v>
      </c>
      <c r="CQ168">
        <v>218.87739999999999</v>
      </c>
      <c r="CR168">
        <v>148.839</v>
      </c>
      <c r="CS168">
        <v>120.15170000000001</v>
      </c>
      <c r="CT168">
        <v>116.4943</v>
      </c>
      <c r="CU168">
        <v>92.931719999999999</v>
      </c>
      <c r="CV168">
        <v>56.311450000000001</v>
      </c>
      <c r="CW168">
        <v>45.827039999999997</v>
      </c>
      <c r="CX168">
        <v>49.015329999999999</v>
      </c>
      <c r="CY168">
        <v>93.368449999999996</v>
      </c>
      <c r="CZ168">
        <v>110.4294</v>
      </c>
      <c r="DA168">
        <v>109.1387</v>
      </c>
      <c r="DB168">
        <v>74.031620000000004</v>
      </c>
      <c r="DC168">
        <v>41.699379999999998</v>
      </c>
      <c r="DD168">
        <v>46.043520000000001</v>
      </c>
      <c r="DE168">
        <v>52.781350000000003</v>
      </c>
      <c r="DF168">
        <v>76.652460000000005</v>
      </c>
      <c r="DG168">
        <v>122.98909999999999</v>
      </c>
      <c r="DH168">
        <v>161.26300000000001</v>
      </c>
      <c r="DI168">
        <v>285.57319999999999</v>
      </c>
      <c r="DJ168">
        <v>195.53450000000001</v>
      </c>
      <c r="DK168">
        <v>176.01599999999999</v>
      </c>
      <c r="DL168">
        <v>175.64879999999999</v>
      </c>
      <c r="DM168">
        <v>107.7192</v>
      </c>
      <c r="DN168">
        <v>187.4453</v>
      </c>
      <c r="DO168">
        <v>20</v>
      </c>
      <c r="DP168">
        <v>20</v>
      </c>
    </row>
    <row r="169" spans="1:120" hidden="1" x14ac:dyDescent="0.25">
      <c r="A169" t="str">
        <f t="shared" si="2"/>
        <v>Industry_Type-5. Offices, Hotels, Finance, Services_All Elect_44363</v>
      </c>
      <c r="B169" t="s">
        <v>62</v>
      </c>
      <c r="C169" t="s">
        <v>205</v>
      </c>
      <c r="D169" t="s">
        <v>61</v>
      </c>
      <c r="E169" t="s">
        <v>61</v>
      </c>
      <c r="F169" t="s">
        <v>61</v>
      </c>
      <c r="G169" t="s">
        <v>37</v>
      </c>
      <c r="H169" t="s">
        <v>61</v>
      </c>
      <c r="I169" t="s">
        <v>61</v>
      </c>
      <c r="J169" t="s">
        <v>61</v>
      </c>
      <c r="K169" t="s">
        <v>190</v>
      </c>
      <c r="L169" s="18">
        <v>44363</v>
      </c>
      <c r="M169">
        <v>20</v>
      </c>
      <c r="N169">
        <v>20</v>
      </c>
      <c r="O169" t="s">
        <v>258</v>
      </c>
      <c r="P169">
        <v>22</v>
      </c>
      <c r="Q169">
        <v>22</v>
      </c>
      <c r="R169">
        <v>0</v>
      </c>
      <c r="S169">
        <v>0</v>
      </c>
      <c r="T169">
        <v>0</v>
      </c>
      <c r="U169">
        <v>0</v>
      </c>
      <c r="V169">
        <v>0</v>
      </c>
      <c r="W169">
        <v>1464.9646</v>
      </c>
      <c r="X169">
        <v>1437.5406</v>
      </c>
      <c r="Y169">
        <v>1389.3725999999999</v>
      </c>
      <c r="Z169">
        <v>1342.2177999999999</v>
      </c>
      <c r="AA169">
        <v>1352.1510000000001</v>
      </c>
      <c r="AB169">
        <v>1406.4570000000001</v>
      </c>
      <c r="AC169">
        <v>1341.82</v>
      </c>
      <c r="AD169">
        <v>1494.9921999999999</v>
      </c>
      <c r="AE169">
        <v>1916.3506</v>
      </c>
      <c r="AF169">
        <v>2496.8955999999998</v>
      </c>
      <c r="AG169">
        <v>2868.1480000000001</v>
      </c>
      <c r="AH169">
        <v>3161.4870000000001</v>
      </c>
      <c r="AI169">
        <v>3261.2593999999999</v>
      </c>
      <c r="AJ169">
        <v>3423.0212000000001</v>
      </c>
      <c r="AK169">
        <v>3453.2264</v>
      </c>
      <c r="AL169">
        <v>3369.8508000000002</v>
      </c>
      <c r="AM169">
        <v>3477.5563999999999</v>
      </c>
      <c r="AN169">
        <v>3488.6086</v>
      </c>
      <c r="AO169">
        <v>3583.2067999999999</v>
      </c>
      <c r="AP169">
        <v>3047.8544000000002</v>
      </c>
      <c r="AQ169">
        <v>2956.1262000000002</v>
      </c>
      <c r="AR169">
        <v>2590.7197999999999</v>
      </c>
      <c r="AS169">
        <v>2111.5257999999999</v>
      </c>
      <c r="AT169">
        <v>1717.759</v>
      </c>
      <c r="AU169">
        <v>66.636364</v>
      </c>
      <c r="AV169">
        <v>63.568182</v>
      </c>
      <c r="AW169">
        <v>62.204545000000003</v>
      </c>
      <c r="AX169">
        <v>60.954545000000003</v>
      </c>
      <c r="AY169">
        <v>60.363636</v>
      </c>
      <c r="AZ169">
        <v>59.636364</v>
      </c>
      <c r="BA169">
        <v>59.113636</v>
      </c>
      <c r="BB169">
        <v>61.863636</v>
      </c>
      <c r="BC169">
        <v>66.954544999999996</v>
      </c>
      <c r="BD169">
        <v>71.454544999999996</v>
      </c>
      <c r="BE169">
        <v>75.568181999999993</v>
      </c>
      <c r="BF169">
        <v>79.477272999999997</v>
      </c>
      <c r="BG169">
        <v>82.318181999999993</v>
      </c>
      <c r="BH169">
        <v>83.954544999999996</v>
      </c>
      <c r="BI169">
        <v>85.159091000000004</v>
      </c>
      <c r="BJ169">
        <v>85.795455000000004</v>
      </c>
      <c r="BK169">
        <v>86.272727000000003</v>
      </c>
      <c r="BL169">
        <v>86.045455000000004</v>
      </c>
      <c r="BM169">
        <v>84.954544999999996</v>
      </c>
      <c r="BN169">
        <v>83.840908999999996</v>
      </c>
      <c r="BO169">
        <v>80.568181999999993</v>
      </c>
      <c r="BP169">
        <v>75.977272999999997</v>
      </c>
      <c r="BQ169">
        <v>72.681818000000007</v>
      </c>
      <c r="BR169">
        <v>70.090908999999996</v>
      </c>
      <c r="BS169">
        <v>25.06155</v>
      </c>
      <c r="BT169">
        <v>67.940960000000004</v>
      </c>
      <c r="BU169">
        <v>46.966769999999997</v>
      </c>
      <c r="BV169">
        <v>-7.4919260000000003</v>
      </c>
      <c r="BW169">
        <v>-28.735109999999999</v>
      </c>
      <c r="BX169">
        <v>-44.71481</v>
      </c>
      <c r="BY169">
        <v>-2.9696929999999999</v>
      </c>
      <c r="BZ169">
        <v>61.16178</v>
      </c>
      <c r="CA169">
        <v>7.6087870000000004</v>
      </c>
      <c r="CB169">
        <v>-13.26623</v>
      </c>
      <c r="CC169">
        <v>-71.849909999999994</v>
      </c>
      <c r="CD169">
        <v>-110.9744</v>
      </c>
      <c r="CE169">
        <v>-77.929389999999998</v>
      </c>
      <c r="CF169">
        <v>-121.8815</v>
      </c>
      <c r="CG169">
        <v>-59.056980000000003</v>
      </c>
      <c r="CH169">
        <v>63.966369999999998</v>
      </c>
      <c r="CI169">
        <v>17.472750000000001</v>
      </c>
      <c r="CJ169">
        <v>27.976990000000001</v>
      </c>
      <c r="CK169">
        <v>11.96331</v>
      </c>
      <c r="CL169">
        <v>176.41139999999999</v>
      </c>
      <c r="CM169">
        <v>49.164029999999997</v>
      </c>
      <c r="CN169">
        <v>8.5757359999999991</v>
      </c>
      <c r="CO169">
        <v>61.841650000000001</v>
      </c>
      <c r="CP169">
        <v>111.4913</v>
      </c>
      <c r="CQ169">
        <v>1325.7059999999999</v>
      </c>
      <c r="CR169">
        <v>413.06540000000001</v>
      </c>
      <c r="CS169">
        <v>378.32729999999998</v>
      </c>
      <c r="CT169">
        <v>178.33269999999999</v>
      </c>
      <c r="CU169">
        <v>207.8073</v>
      </c>
      <c r="CV169">
        <v>556.92939999999999</v>
      </c>
      <c r="CW169">
        <v>217.01929999999999</v>
      </c>
      <c r="CX169">
        <v>291.14839999999998</v>
      </c>
      <c r="CY169">
        <v>394.98349999999999</v>
      </c>
      <c r="CZ169">
        <v>957.92660000000001</v>
      </c>
      <c r="DA169">
        <v>2137.89</v>
      </c>
      <c r="DB169">
        <v>2469.1239999999998</v>
      </c>
      <c r="DC169">
        <v>2352.6439999999998</v>
      </c>
      <c r="DD169">
        <v>2109.23</v>
      </c>
      <c r="DE169">
        <v>1343.605</v>
      </c>
      <c r="DF169">
        <v>1912.7750000000001</v>
      </c>
      <c r="DG169">
        <v>2090.7420000000002</v>
      </c>
      <c r="DH169">
        <v>2033.83</v>
      </c>
      <c r="DI169">
        <v>2443.2979999999998</v>
      </c>
      <c r="DJ169">
        <v>2221.9969999999998</v>
      </c>
      <c r="DK169">
        <v>2227.0070000000001</v>
      </c>
      <c r="DL169">
        <v>1157.557</v>
      </c>
      <c r="DM169">
        <v>944.21969999999999</v>
      </c>
      <c r="DN169">
        <v>989.67610000000002</v>
      </c>
      <c r="DO169">
        <v>20</v>
      </c>
      <c r="DP169">
        <v>20</v>
      </c>
    </row>
    <row r="170" spans="1:120" hidden="1" x14ac:dyDescent="0.25">
      <c r="A170" t="str">
        <f t="shared" si="2"/>
        <v>sublap_id-SLAP_PGNP_All Elect_44363</v>
      </c>
      <c r="B170" t="s">
        <v>62</v>
      </c>
      <c r="C170" t="s">
        <v>291</v>
      </c>
      <c r="D170" t="s">
        <v>61</v>
      </c>
      <c r="E170" t="s">
        <v>292</v>
      </c>
      <c r="F170" t="s">
        <v>61</v>
      </c>
      <c r="G170" t="s">
        <v>61</v>
      </c>
      <c r="H170" t="s">
        <v>61</v>
      </c>
      <c r="I170" t="s">
        <v>61</v>
      </c>
      <c r="J170" t="s">
        <v>61</v>
      </c>
      <c r="K170" t="s">
        <v>190</v>
      </c>
      <c r="L170" s="18">
        <v>44363</v>
      </c>
      <c r="M170">
        <v>20</v>
      </c>
      <c r="N170">
        <v>20</v>
      </c>
      <c r="O170" t="s">
        <v>258</v>
      </c>
      <c r="P170">
        <v>62</v>
      </c>
      <c r="Q170">
        <v>61</v>
      </c>
      <c r="R170">
        <v>0</v>
      </c>
      <c r="S170">
        <v>0</v>
      </c>
      <c r="T170">
        <v>0</v>
      </c>
      <c r="U170">
        <v>0</v>
      </c>
      <c r="V170">
        <v>0</v>
      </c>
      <c r="W170">
        <v>1920.2056</v>
      </c>
      <c r="X170">
        <v>2242.7366999999999</v>
      </c>
      <c r="Y170">
        <v>1479.6370999999999</v>
      </c>
      <c r="Z170">
        <v>2090.6405</v>
      </c>
      <c r="AA170">
        <v>1938.3375000000001</v>
      </c>
      <c r="AB170">
        <v>2105.4128000000001</v>
      </c>
      <c r="AC170">
        <v>2140.0488999999998</v>
      </c>
      <c r="AD170">
        <v>2675.2507000000001</v>
      </c>
      <c r="AE170">
        <v>3342.0194999999999</v>
      </c>
      <c r="AF170">
        <v>3650.3359</v>
      </c>
      <c r="AG170">
        <v>3819.2833000000001</v>
      </c>
      <c r="AH170">
        <v>3664.2894000000001</v>
      </c>
      <c r="AI170">
        <v>3913.375</v>
      </c>
      <c r="AJ170">
        <v>4088.1358</v>
      </c>
      <c r="AK170">
        <v>4083.9333000000001</v>
      </c>
      <c r="AL170">
        <v>3896.7802999999999</v>
      </c>
      <c r="AM170">
        <v>4325.9534000000003</v>
      </c>
      <c r="AN170">
        <v>4397.2147999999997</v>
      </c>
      <c r="AO170">
        <v>4311.4971999999998</v>
      </c>
      <c r="AP170">
        <v>2745.4717000000001</v>
      </c>
      <c r="AQ170">
        <v>3603.2211000000002</v>
      </c>
      <c r="AR170">
        <v>3161.1579000000002</v>
      </c>
      <c r="AS170">
        <v>2662.4467</v>
      </c>
      <c r="AT170">
        <v>2509.0455000000002</v>
      </c>
      <c r="AU170">
        <v>73.663933999999998</v>
      </c>
      <c r="AV170">
        <v>69.073769999999996</v>
      </c>
      <c r="AW170">
        <v>67.237705000000005</v>
      </c>
      <c r="AX170">
        <v>65.885245999999995</v>
      </c>
      <c r="AY170">
        <v>64.590164000000001</v>
      </c>
      <c r="AZ170">
        <v>63.696720999999997</v>
      </c>
      <c r="BA170">
        <v>62.745902000000001</v>
      </c>
      <c r="BB170">
        <v>66.336066000000002</v>
      </c>
      <c r="BC170">
        <v>71.295081999999994</v>
      </c>
      <c r="BD170">
        <v>75.639343999999994</v>
      </c>
      <c r="BE170">
        <v>79.573769999999996</v>
      </c>
      <c r="BF170">
        <v>83.860656000000006</v>
      </c>
      <c r="BG170">
        <v>87.549180000000007</v>
      </c>
      <c r="BH170">
        <v>90.581967000000006</v>
      </c>
      <c r="BI170">
        <v>92.532786999999999</v>
      </c>
      <c r="BJ170">
        <v>94.352458999999996</v>
      </c>
      <c r="BK170">
        <v>95.614754000000005</v>
      </c>
      <c r="BL170">
        <v>95.5</v>
      </c>
      <c r="BM170">
        <v>94.270492000000004</v>
      </c>
      <c r="BN170">
        <v>92.885245999999995</v>
      </c>
      <c r="BO170">
        <v>89.467213000000001</v>
      </c>
      <c r="BP170">
        <v>85.426230000000004</v>
      </c>
      <c r="BQ170">
        <v>81.704918000000006</v>
      </c>
      <c r="BR170">
        <v>78.934426000000002</v>
      </c>
      <c r="BS170">
        <v>134.19300000000001</v>
      </c>
      <c r="BT170">
        <v>-162.11779999999999</v>
      </c>
      <c r="BU170">
        <v>562.44839999999999</v>
      </c>
      <c r="BV170">
        <v>-57.631459999999997</v>
      </c>
      <c r="BW170">
        <v>169.59690000000001</v>
      </c>
      <c r="BX170">
        <v>250.0728</v>
      </c>
      <c r="BY170">
        <v>232.2824</v>
      </c>
      <c r="BZ170">
        <v>-65.050929999999994</v>
      </c>
      <c r="CA170">
        <v>-236.6165</v>
      </c>
      <c r="CB170">
        <v>-240.04589999999999</v>
      </c>
      <c r="CC170">
        <v>-269.96069999999997</v>
      </c>
      <c r="CD170">
        <v>164.61109999999999</v>
      </c>
      <c r="CE170">
        <v>67.914659999999998</v>
      </c>
      <c r="CF170">
        <v>-10.146190000000001</v>
      </c>
      <c r="CG170">
        <v>75.340789999999998</v>
      </c>
      <c r="CH170">
        <v>376.8347</v>
      </c>
      <c r="CI170">
        <v>50.116129999999998</v>
      </c>
      <c r="CJ170">
        <v>58.47569</v>
      </c>
      <c r="CK170">
        <v>237.5958</v>
      </c>
      <c r="CL170">
        <v>1484.884</v>
      </c>
      <c r="CM170">
        <v>200.64699999999999</v>
      </c>
      <c r="CN170">
        <v>-44.301900000000003</v>
      </c>
      <c r="CO170">
        <v>-107.6801</v>
      </c>
      <c r="CP170">
        <v>-229.1215</v>
      </c>
      <c r="CQ170">
        <v>5871.7569999999996</v>
      </c>
      <c r="CR170">
        <v>5373.8879999999999</v>
      </c>
      <c r="CS170">
        <v>5255.25</v>
      </c>
      <c r="CT170">
        <v>4900.5460000000003</v>
      </c>
      <c r="CU170">
        <v>3008.4810000000002</v>
      </c>
      <c r="CV170">
        <v>2985.5340000000001</v>
      </c>
      <c r="CW170">
        <v>2865.4520000000002</v>
      </c>
      <c r="CX170">
        <v>2290.5070000000001</v>
      </c>
      <c r="CY170">
        <v>3627.2820000000002</v>
      </c>
      <c r="CZ170">
        <v>2739.6309999999999</v>
      </c>
      <c r="DA170">
        <v>4335.1390000000001</v>
      </c>
      <c r="DB170">
        <v>5138.6229999999996</v>
      </c>
      <c r="DC170">
        <v>3252.424</v>
      </c>
      <c r="DD170">
        <v>2380.913</v>
      </c>
      <c r="DE170">
        <v>2867.9720000000002</v>
      </c>
      <c r="DF170">
        <v>3241.1280000000002</v>
      </c>
      <c r="DG170">
        <v>3031.8020000000001</v>
      </c>
      <c r="DH170">
        <v>4321.3919999999998</v>
      </c>
      <c r="DI170">
        <v>4506.5519999999997</v>
      </c>
      <c r="DJ170">
        <v>5002.6139999999996</v>
      </c>
      <c r="DK170">
        <v>4249.8850000000002</v>
      </c>
      <c r="DL170">
        <v>3055.2579999999998</v>
      </c>
      <c r="DM170">
        <v>3552.6979999999999</v>
      </c>
      <c r="DN170">
        <v>4628.6400000000003</v>
      </c>
      <c r="DO170">
        <v>20</v>
      </c>
      <c r="DP170">
        <v>20</v>
      </c>
    </row>
    <row r="171" spans="1:120" hidden="1" x14ac:dyDescent="0.25">
      <c r="A171" t="str">
        <f t="shared" si="2"/>
        <v>sublap_id-SLAP_PGSI_All Elect_44363</v>
      </c>
      <c r="B171" t="s">
        <v>62</v>
      </c>
      <c r="C171" t="s">
        <v>277</v>
      </c>
      <c r="D171" t="s">
        <v>61</v>
      </c>
      <c r="E171" t="s">
        <v>278</v>
      </c>
      <c r="F171" t="s">
        <v>61</v>
      </c>
      <c r="G171" t="s">
        <v>61</v>
      </c>
      <c r="H171" t="s">
        <v>61</v>
      </c>
      <c r="I171" t="s">
        <v>61</v>
      </c>
      <c r="J171" t="s">
        <v>61</v>
      </c>
      <c r="K171" t="s">
        <v>190</v>
      </c>
      <c r="L171" s="18">
        <v>44363</v>
      </c>
      <c r="M171">
        <v>20</v>
      </c>
      <c r="N171">
        <v>20</v>
      </c>
      <c r="O171" t="s">
        <v>258</v>
      </c>
      <c r="P171">
        <v>33</v>
      </c>
      <c r="Q171">
        <v>33</v>
      </c>
      <c r="R171">
        <v>0</v>
      </c>
      <c r="S171">
        <v>0</v>
      </c>
      <c r="T171">
        <v>0</v>
      </c>
      <c r="U171">
        <v>0</v>
      </c>
      <c r="V171">
        <v>0</v>
      </c>
      <c r="W171">
        <v>630.30200000000002</v>
      </c>
      <c r="X171">
        <v>486.81849999999997</v>
      </c>
      <c r="Y171">
        <v>508.39299999999997</v>
      </c>
      <c r="Z171">
        <v>538.70399999999995</v>
      </c>
      <c r="AA171">
        <v>508.05900000000003</v>
      </c>
      <c r="AB171">
        <v>560.31799999999998</v>
      </c>
      <c r="AC171">
        <v>613.26499999999999</v>
      </c>
      <c r="AD171">
        <v>671.48500000000001</v>
      </c>
      <c r="AE171">
        <v>889.70100000000002</v>
      </c>
      <c r="AF171">
        <v>1034.4880000000001</v>
      </c>
      <c r="AG171">
        <v>1107.5509999999999</v>
      </c>
      <c r="AH171">
        <v>1181.6980000000001</v>
      </c>
      <c r="AI171">
        <v>1252.0084999999999</v>
      </c>
      <c r="AJ171">
        <v>1320.5409999999999</v>
      </c>
      <c r="AK171">
        <v>1351.5239999999999</v>
      </c>
      <c r="AL171">
        <v>1392.2819999999999</v>
      </c>
      <c r="AM171">
        <v>1423.425</v>
      </c>
      <c r="AN171">
        <v>1413.0820000000001</v>
      </c>
      <c r="AO171">
        <v>1471.09</v>
      </c>
      <c r="AP171">
        <v>1157.0540000000001</v>
      </c>
      <c r="AQ171">
        <v>1166.6890000000001</v>
      </c>
      <c r="AR171">
        <v>953.08199999999999</v>
      </c>
      <c r="AS171">
        <v>753.33600000000001</v>
      </c>
      <c r="AT171">
        <v>639.85500000000002</v>
      </c>
      <c r="AU171">
        <v>69.030303000000004</v>
      </c>
      <c r="AV171">
        <v>64.909091000000004</v>
      </c>
      <c r="AW171">
        <v>63.045454999999997</v>
      </c>
      <c r="AX171">
        <v>61.409090999999997</v>
      </c>
      <c r="AY171">
        <v>60.106060999999997</v>
      </c>
      <c r="AZ171">
        <v>58.969696999999996</v>
      </c>
      <c r="BA171">
        <v>58.257576</v>
      </c>
      <c r="BB171">
        <v>62.954545000000003</v>
      </c>
      <c r="BC171">
        <v>69.848484999999997</v>
      </c>
      <c r="BD171">
        <v>75.560606000000007</v>
      </c>
      <c r="BE171">
        <v>80.287879000000004</v>
      </c>
      <c r="BF171">
        <v>83.318181999999993</v>
      </c>
      <c r="BG171">
        <v>86.212120999999996</v>
      </c>
      <c r="BH171">
        <v>88.954544999999996</v>
      </c>
      <c r="BI171">
        <v>91.242424</v>
      </c>
      <c r="BJ171">
        <v>93.333332999999996</v>
      </c>
      <c r="BK171">
        <v>94.909091000000004</v>
      </c>
      <c r="BL171">
        <v>95.106060999999997</v>
      </c>
      <c r="BM171">
        <v>93.863636</v>
      </c>
      <c r="BN171">
        <v>91.787879000000004</v>
      </c>
      <c r="BO171">
        <v>87.075757999999993</v>
      </c>
      <c r="BP171">
        <v>80.969696999999996</v>
      </c>
      <c r="BQ171">
        <v>76.348484999999997</v>
      </c>
      <c r="BR171">
        <v>73.287879000000004</v>
      </c>
      <c r="BS171">
        <v>-26.251570000000001</v>
      </c>
      <c r="BT171">
        <v>76.421840000000003</v>
      </c>
      <c r="BU171">
        <v>47.942520000000002</v>
      </c>
      <c r="BV171">
        <v>3.1925560000000002</v>
      </c>
      <c r="BW171">
        <v>31.29419</v>
      </c>
      <c r="BX171">
        <v>0.83116460000000003</v>
      </c>
      <c r="BY171">
        <v>-2.2791139999999999</v>
      </c>
      <c r="BZ171">
        <v>21.60192</v>
      </c>
      <c r="CA171">
        <v>1.197087</v>
      </c>
      <c r="CB171">
        <v>-48.378639999999997</v>
      </c>
      <c r="CC171">
        <v>-17.965499999999999</v>
      </c>
      <c r="CD171">
        <v>-9.6320110000000003</v>
      </c>
      <c r="CE171">
        <v>-8.3406040000000008</v>
      </c>
      <c r="CF171">
        <v>-22.806329999999999</v>
      </c>
      <c r="CG171">
        <v>-15.58492</v>
      </c>
      <c r="CH171">
        <v>-18.191880000000001</v>
      </c>
      <c r="CI171">
        <v>-33.292099999999998</v>
      </c>
      <c r="CJ171">
        <v>-8.4913139999999991</v>
      </c>
      <c r="CK171">
        <v>-0.83764360000000004</v>
      </c>
      <c r="CL171">
        <v>259.58159999999998</v>
      </c>
      <c r="CM171">
        <v>45.939959999999999</v>
      </c>
      <c r="CN171">
        <v>64.0672</v>
      </c>
      <c r="CO171">
        <v>52.002400000000002</v>
      </c>
      <c r="CP171">
        <v>22.166070000000001</v>
      </c>
      <c r="CQ171">
        <v>218.87739999999999</v>
      </c>
      <c r="CR171">
        <v>148.839</v>
      </c>
      <c r="CS171">
        <v>120.15170000000001</v>
      </c>
      <c r="CT171">
        <v>116.4943</v>
      </c>
      <c r="CU171">
        <v>92.931719999999999</v>
      </c>
      <c r="CV171">
        <v>56.311450000000001</v>
      </c>
      <c r="CW171">
        <v>45.827039999999997</v>
      </c>
      <c r="CX171">
        <v>49.015329999999999</v>
      </c>
      <c r="CY171">
        <v>93.368449999999996</v>
      </c>
      <c r="CZ171">
        <v>110.4294</v>
      </c>
      <c r="DA171">
        <v>109.1387</v>
      </c>
      <c r="DB171">
        <v>74.031620000000004</v>
      </c>
      <c r="DC171">
        <v>41.699379999999998</v>
      </c>
      <c r="DD171">
        <v>46.043520000000001</v>
      </c>
      <c r="DE171">
        <v>52.781350000000003</v>
      </c>
      <c r="DF171">
        <v>76.652460000000005</v>
      </c>
      <c r="DG171">
        <v>122.98909999999999</v>
      </c>
      <c r="DH171">
        <v>161.26300000000001</v>
      </c>
      <c r="DI171">
        <v>285.57319999999999</v>
      </c>
      <c r="DJ171">
        <v>195.53450000000001</v>
      </c>
      <c r="DK171">
        <v>176.01599999999999</v>
      </c>
      <c r="DL171">
        <v>175.64879999999999</v>
      </c>
      <c r="DM171">
        <v>107.7192</v>
      </c>
      <c r="DN171">
        <v>187.4453</v>
      </c>
      <c r="DO171">
        <v>20</v>
      </c>
      <c r="DP171">
        <v>20</v>
      </c>
    </row>
    <row r="172" spans="1:120" hidden="1" x14ac:dyDescent="0.25">
      <c r="A172" t="str">
        <f t="shared" si="2"/>
        <v>sublap_id-SLAP_PGSB_All Elect_44363</v>
      </c>
      <c r="B172" t="s">
        <v>62</v>
      </c>
      <c r="C172" t="s">
        <v>281</v>
      </c>
      <c r="D172" t="s">
        <v>61</v>
      </c>
      <c r="E172" t="s">
        <v>282</v>
      </c>
      <c r="F172" t="s">
        <v>61</v>
      </c>
      <c r="G172" t="s">
        <v>61</v>
      </c>
      <c r="H172" t="s">
        <v>61</v>
      </c>
      <c r="I172" t="s">
        <v>61</v>
      </c>
      <c r="J172" t="s">
        <v>61</v>
      </c>
      <c r="K172" t="s">
        <v>190</v>
      </c>
      <c r="L172" s="18">
        <v>44363</v>
      </c>
      <c r="M172">
        <v>20</v>
      </c>
      <c r="N172">
        <v>20</v>
      </c>
      <c r="O172" t="s">
        <v>258</v>
      </c>
      <c r="P172">
        <v>45</v>
      </c>
      <c r="Q172">
        <v>45</v>
      </c>
      <c r="R172">
        <v>0</v>
      </c>
      <c r="S172">
        <v>0</v>
      </c>
      <c r="T172">
        <v>0</v>
      </c>
      <c r="U172">
        <v>0</v>
      </c>
      <c r="V172">
        <v>0</v>
      </c>
      <c r="W172">
        <v>907.02049999999997</v>
      </c>
      <c r="X172">
        <v>914.04100000000005</v>
      </c>
      <c r="Y172">
        <v>884.37549999999999</v>
      </c>
      <c r="Z172">
        <v>850.33699999999999</v>
      </c>
      <c r="AA172">
        <v>1052.2384999999999</v>
      </c>
      <c r="AB172">
        <v>1112.1324999999999</v>
      </c>
      <c r="AC172">
        <v>1152.433</v>
      </c>
      <c r="AD172">
        <v>1311.7465</v>
      </c>
      <c r="AE172">
        <v>1582.2825</v>
      </c>
      <c r="AF172">
        <v>2341.6095</v>
      </c>
      <c r="AG172">
        <v>2578.6395000000002</v>
      </c>
      <c r="AH172">
        <v>3049.2905000000001</v>
      </c>
      <c r="AI172">
        <v>3243.8874999999998</v>
      </c>
      <c r="AJ172">
        <v>3419.569</v>
      </c>
      <c r="AK172">
        <v>3548.2584999999999</v>
      </c>
      <c r="AL172">
        <v>3570.61</v>
      </c>
      <c r="AM172">
        <v>3539.4144999999999</v>
      </c>
      <c r="AN172">
        <v>3724.2784999999999</v>
      </c>
      <c r="AO172">
        <v>3716.3389999999999</v>
      </c>
      <c r="AP172">
        <v>3005.125</v>
      </c>
      <c r="AQ172">
        <v>2883.6714999999999</v>
      </c>
      <c r="AR172">
        <v>1884.8610000000001</v>
      </c>
      <c r="AS172">
        <v>1302.8665000000001</v>
      </c>
      <c r="AT172">
        <v>1114.6575</v>
      </c>
      <c r="AU172">
        <v>65.166667000000004</v>
      </c>
      <c r="AV172">
        <v>61.166666999999997</v>
      </c>
      <c r="AW172">
        <v>60.5</v>
      </c>
      <c r="AX172">
        <v>59.666666999999997</v>
      </c>
      <c r="AY172">
        <v>59.833333000000003</v>
      </c>
      <c r="AZ172">
        <v>59.333333000000003</v>
      </c>
      <c r="BA172">
        <v>59</v>
      </c>
      <c r="BB172">
        <v>62.5</v>
      </c>
      <c r="BC172">
        <v>67.5</v>
      </c>
      <c r="BD172">
        <v>70.833332999999996</v>
      </c>
      <c r="BE172">
        <v>75</v>
      </c>
      <c r="BF172">
        <v>79.5</v>
      </c>
      <c r="BG172">
        <v>84.666667000000004</v>
      </c>
      <c r="BH172">
        <v>89</v>
      </c>
      <c r="BI172">
        <v>91.166667000000004</v>
      </c>
      <c r="BJ172">
        <v>91.833332999999996</v>
      </c>
      <c r="BK172">
        <v>90</v>
      </c>
      <c r="BL172">
        <v>87.666667000000004</v>
      </c>
      <c r="BM172">
        <v>84</v>
      </c>
      <c r="BN172">
        <v>80.666667000000004</v>
      </c>
      <c r="BO172">
        <v>76.833332999999996</v>
      </c>
      <c r="BP172">
        <v>72.833332999999996</v>
      </c>
      <c r="BQ172">
        <v>71</v>
      </c>
      <c r="BR172">
        <v>69.166667000000004</v>
      </c>
      <c r="BS172">
        <v>37.226849999999999</v>
      </c>
      <c r="BT172">
        <v>30.698789999999999</v>
      </c>
      <c r="BU172">
        <v>22.55781</v>
      </c>
      <c r="BV172">
        <v>27.49933</v>
      </c>
      <c r="BW172">
        <v>-40.671559999999999</v>
      </c>
      <c r="BX172">
        <v>0.28955890000000001</v>
      </c>
      <c r="BY172">
        <v>46.142449999999997</v>
      </c>
      <c r="BZ172">
        <v>84.614570000000001</v>
      </c>
      <c r="CA172">
        <v>13.853719999999999</v>
      </c>
      <c r="CB172">
        <v>-58.789769999999997</v>
      </c>
      <c r="CC172">
        <v>90.428039999999996</v>
      </c>
      <c r="CD172">
        <v>94.211309999999997</v>
      </c>
      <c r="CE172">
        <v>98.218059999999994</v>
      </c>
      <c r="CF172">
        <v>77.270150000000001</v>
      </c>
      <c r="CG172">
        <v>82.009860000000003</v>
      </c>
      <c r="CH172">
        <v>114.9739</v>
      </c>
      <c r="CI172">
        <v>177.99449999999999</v>
      </c>
      <c r="CJ172">
        <v>34.842370000000003</v>
      </c>
      <c r="CK172">
        <v>33.021799999999999</v>
      </c>
      <c r="CL172">
        <v>392.38369999999998</v>
      </c>
      <c r="CM172">
        <v>-40.702370000000002</v>
      </c>
      <c r="CN172">
        <v>-27.442990000000002</v>
      </c>
      <c r="CO172">
        <v>-29.64781</v>
      </c>
      <c r="CP172">
        <v>-49.857880000000002</v>
      </c>
      <c r="CQ172">
        <v>327.07560000000001</v>
      </c>
      <c r="CR172">
        <v>208.10980000000001</v>
      </c>
      <c r="CS172">
        <v>168.4145</v>
      </c>
      <c r="CT172">
        <v>193.36279999999999</v>
      </c>
      <c r="CU172">
        <v>1602.048</v>
      </c>
      <c r="CV172">
        <v>1545.252</v>
      </c>
      <c r="CW172">
        <v>424.33199999999999</v>
      </c>
      <c r="CX172">
        <v>641.27660000000003</v>
      </c>
      <c r="CY172">
        <v>4587.8040000000001</v>
      </c>
      <c r="CZ172">
        <v>890.14080000000001</v>
      </c>
      <c r="DA172">
        <v>2382.35</v>
      </c>
      <c r="DB172">
        <v>1881.9929999999999</v>
      </c>
      <c r="DC172">
        <v>1857.461</v>
      </c>
      <c r="DD172">
        <v>1623.5650000000001</v>
      </c>
      <c r="DE172">
        <v>1692.2929999999999</v>
      </c>
      <c r="DF172">
        <v>1794.114</v>
      </c>
      <c r="DG172">
        <v>2149.9769999999999</v>
      </c>
      <c r="DH172">
        <v>1822.8969999999999</v>
      </c>
      <c r="DI172">
        <v>2024.43</v>
      </c>
      <c r="DJ172">
        <v>1763.537</v>
      </c>
      <c r="DK172">
        <v>1973.3050000000001</v>
      </c>
      <c r="DL172">
        <v>1105.3330000000001</v>
      </c>
      <c r="DM172">
        <v>551.57629999999995</v>
      </c>
      <c r="DN172">
        <v>364.23849999999999</v>
      </c>
      <c r="DO172">
        <v>20</v>
      </c>
      <c r="DP172">
        <v>20</v>
      </c>
    </row>
    <row r="173" spans="1:120" hidden="1" x14ac:dyDescent="0.25">
      <c r="A173" t="str">
        <f t="shared" si="2"/>
        <v>Industry_Type-4. Retail stores_All Elect_44363</v>
      </c>
      <c r="B173" t="s">
        <v>62</v>
      </c>
      <c r="C173" t="s">
        <v>204</v>
      </c>
      <c r="D173" t="s">
        <v>61</v>
      </c>
      <c r="E173" t="s">
        <v>61</v>
      </c>
      <c r="F173" t="s">
        <v>61</v>
      </c>
      <c r="G173" t="s">
        <v>33</v>
      </c>
      <c r="H173" t="s">
        <v>61</v>
      </c>
      <c r="I173" t="s">
        <v>61</v>
      </c>
      <c r="J173" t="s">
        <v>61</v>
      </c>
      <c r="K173" t="s">
        <v>190</v>
      </c>
      <c r="L173" s="18">
        <v>44363</v>
      </c>
      <c r="M173">
        <v>20</v>
      </c>
      <c r="N173">
        <v>20</v>
      </c>
      <c r="O173" t="s">
        <v>258</v>
      </c>
      <c r="P173">
        <v>399</v>
      </c>
      <c r="Q173">
        <v>390</v>
      </c>
      <c r="R173">
        <v>0</v>
      </c>
      <c r="S173">
        <v>0</v>
      </c>
      <c r="T173">
        <v>0</v>
      </c>
      <c r="U173">
        <v>0</v>
      </c>
      <c r="V173">
        <v>0</v>
      </c>
      <c r="W173">
        <v>6315.5920999999998</v>
      </c>
      <c r="X173">
        <v>6277.8633</v>
      </c>
      <c r="Y173">
        <v>6159.3769000000002</v>
      </c>
      <c r="Z173">
        <v>6241.8346000000001</v>
      </c>
      <c r="AA173">
        <v>6564.8013000000001</v>
      </c>
      <c r="AB173">
        <v>7246.5784999999996</v>
      </c>
      <c r="AC173">
        <v>8273.7531999999992</v>
      </c>
      <c r="AD173">
        <v>10207.793</v>
      </c>
      <c r="AE173">
        <v>12787.745999999999</v>
      </c>
      <c r="AF173">
        <v>15400.001</v>
      </c>
      <c r="AG173">
        <v>16630.330999999998</v>
      </c>
      <c r="AH173">
        <v>19344.929</v>
      </c>
      <c r="AI173">
        <v>20368.143</v>
      </c>
      <c r="AJ173">
        <v>21288.222000000002</v>
      </c>
      <c r="AK173">
        <v>21928.937999999998</v>
      </c>
      <c r="AL173">
        <v>22357.642</v>
      </c>
      <c r="AM173">
        <v>22719.258000000002</v>
      </c>
      <c r="AN173">
        <v>23109.62</v>
      </c>
      <c r="AO173">
        <v>23125.213</v>
      </c>
      <c r="AP173">
        <v>18108.823</v>
      </c>
      <c r="AQ173">
        <v>17186.376</v>
      </c>
      <c r="AR173">
        <v>11392.05</v>
      </c>
      <c r="AS173">
        <v>8095.7591000000002</v>
      </c>
      <c r="AT173">
        <v>6990.7583000000004</v>
      </c>
      <c r="AU173">
        <v>70.435896999999997</v>
      </c>
      <c r="AV173">
        <v>66.947435999999996</v>
      </c>
      <c r="AW173">
        <v>65.938462000000001</v>
      </c>
      <c r="AX173">
        <v>64.689744000000005</v>
      </c>
      <c r="AY173">
        <v>63.7</v>
      </c>
      <c r="AZ173">
        <v>62.939743999999997</v>
      </c>
      <c r="BA173">
        <v>62.242308000000001</v>
      </c>
      <c r="BB173">
        <v>64.552564000000004</v>
      </c>
      <c r="BC173">
        <v>69.369230999999999</v>
      </c>
      <c r="BD173">
        <v>74.066666999999995</v>
      </c>
      <c r="BE173">
        <v>78.692307999999997</v>
      </c>
      <c r="BF173">
        <v>82.812821</v>
      </c>
      <c r="BG173">
        <v>86.624358999999998</v>
      </c>
      <c r="BH173">
        <v>89.597436000000002</v>
      </c>
      <c r="BI173">
        <v>91.435896999999997</v>
      </c>
      <c r="BJ173">
        <v>92.187179</v>
      </c>
      <c r="BK173">
        <v>92.573076999999998</v>
      </c>
      <c r="BL173">
        <v>91.801282</v>
      </c>
      <c r="BM173">
        <v>90.133332999999993</v>
      </c>
      <c r="BN173">
        <v>87.787178999999995</v>
      </c>
      <c r="BO173">
        <v>84.065385000000006</v>
      </c>
      <c r="BP173">
        <v>80.173077000000006</v>
      </c>
      <c r="BQ173">
        <v>77.30641</v>
      </c>
      <c r="BR173">
        <v>74.824359000000001</v>
      </c>
      <c r="BS173">
        <v>160.65690000000001</v>
      </c>
      <c r="BT173">
        <v>183.2278</v>
      </c>
      <c r="BU173">
        <v>211.93350000000001</v>
      </c>
      <c r="BV173">
        <v>190.32</v>
      </c>
      <c r="BW173">
        <v>82.798789999999997</v>
      </c>
      <c r="BX173">
        <v>125.82389999999999</v>
      </c>
      <c r="BY173">
        <v>137.80109999999999</v>
      </c>
      <c r="BZ173">
        <v>267.76350000000002</v>
      </c>
      <c r="CA173">
        <v>-7.8594989999999996</v>
      </c>
      <c r="CB173">
        <v>-322.22519999999997</v>
      </c>
      <c r="CC173">
        <v>271.15230000000003</v>
      </c>
      <c r="CD173">
        <v>82.184780000000003</v>
      </c>
      <c r="CE173">
        <v>265.17790000000002</v>
      </c>
      <c r="CF173">
        <v>134.7003</v>
      </c>
      <c r="CG173">
        <v>65.68356</v>
      </c>
      <c r="CH173">
        <v>117.8674</v>
      </c>
      <c r="CI173">
        <v>-65.591560000000001</v>
      </c>
      <c r="CJ173">
        <v>-205.18639999999999</v>
      </c>
      <c r="CK173">
        <v>-80.151359999999997</v>
      </c>
      <c r="CL173">
        <v>3047.462</v>
      </c>
      <c r="CM173">
        <v>48.053350000000002</v>
      </c>
      <c r="CN173">
        <v>-52.452010000000001</v>
      </c>
      <c r="CO173">
        <v>-112.4914</v>
      </c>
      <c r="CP173">
        <v>-189.6438</v>
      </c>
      <c r="CQ173">
        <v>2660.4470000000001</v>
      </c>
      <c r="CR173">
        <v>3143.58</v>
      </c>
      <c r="CS173">
        <v>2221.4079999999999</v>
      </c>
      <c r="CT173">
        <v>2179.6509999999998</v>
      </c>
      <c r="CU173">
        <v>3737.0880000000002</v>
      </c>
      <c r="CV173">
        <v>6163.35</v>
      </c>
      <c r="CW173">
        <v>4982.2380000000003</v>
      </c>
      <c r="CX173">
        <v>4966.6989999999996</v>
      </c>
      <c r="CY173">
        <v>11986.78</v>
      </c>
      <c r="CZ173">
        <v>6200.8180000000002</v>
      </c>
      <c r="DA173">
        <v>10645.28</v>
      </c>
      <c r="DB173">
        <v>9877.5040000000008</v>
      </c>
      <c r="DC173">
        <v>9943.018</v>
      </c>
      <c r="DD173">
        <v>6819.4780000000001</v>
      </c>
      <c r="DE173">
        <v>7358.3370000000004</v>
      </c>
      <c r="DF173">
        <v>7747.335</v>
      </c>
      <c r="DG173">
        <v>9477.0969999999998</v>
      </c>
      <c r="DH173">
        <v>11615.57</v>
      </c>
      <c r="DI173">
        <v>15365.69</v>
      </c>
      <c r="DJ173">
        <v>14991.35</v>
      </c>
      <c r="DK173">
        <v>14861.3</v>
      </c>
      <c r="DL173">
        <v>10265.530000000001</v>
      </c>
      <c r="DM173">
        <v>4878.6890000000003</v>
      </c>
      <c r="DN173">
        <v>2991.317</v>
      </c>
      <c r="DO173">
        <v>20</v>
      </c>
      <c r="DP173">
        <v>20</v>
      </c>
    </row>
    <row r="174" spans="1:120" hidden="1" x14ac:dyDescent="0.25">
      <c r="A174" t="str">
        <f t="shared" si="2"/>
        <v>Size_Grp-Below 20 kW_All Elect_44363</v>
      </c>
      <c r="B174" t="s">
        <v>62</v>
      </c>
      <c r="C174" t="s">
        <v>259</v>
      </c>
      <c r="D174" t="s">
        <v>61</v>
      </c>
      <c r="E174" t="s">
        <v>61</v>
      </c>
      <c r="F174" t="s">
        <v>61</v>
      </c>
      <c r="G174" t="s">
        <v>61</v>
      </c>
      <c r="H174" t="s">
        <v>61</v>
      </c>
      <c r="I174" t="s">
        <v>61</v>
      </c>
      <c r="J174" t="s">
        <v>260</v>
      </c>
      <c r="K174" t="s">
        <v>190</v>
      </c>
      <c r="L174" s="18">
        <v>44363</v>
      </c>
      <c r="M174">
        <v>20</v>
      </c>
      <c r="N174">
        <v>20</v>
      </c>
      <c r="O174" t="s">
        <v>258</v>
      </c>
      <c r="P174">
        <v>58</v>
      </c>
      <c r="Q174">
        <v>57</v>
      </c>
      <c r="R174">
        <v>0</v>
      </c>
      <c r="S174">
        <v>0</v>
      </c>
      <c r="T174">
        <v>0</v>
      </c>
      <c r="U174">
        <v>0</v>
      </c>
      <c r="V174">
        <v>0</v>
      </c>
      <c r="W174">
        <v>239.26068000000001</v>
      </c>
      <c r="X174">
        <v>243.41989000000001</v>
      </c>
      <c r="Y174">
        <v>247.58520999999999</v>
      </c>
      <c r="Z174">
        <v>250.3107</v>
      </c>
      <c r="AA174">
        <v>266.31718000000001</v>
      </c>
      <c r="AB174">
        <v>283.91458</v>
      </c>
      <c r="AC174">
        <v>292.54250999999999</v>
      </c>
      <c r="AD174">
        <v>392.90199999999999</v>
      </c>
      <c r="AE174">
        <v>499.13731999999999</v>
      </c>
      <c r="AF174">
        <v>592.11233000000004</v>
      </c>
      <c r="AG174">
        <v>646.14594999999997</v>
      </c>
      <c r="AH174">
        <v>722.85756000000003</v>
      </c>
      <c r="AI174">
        <v>769.79787999999996</v>
      </c>
      <c r="AJ174">
        <v>816.00912000000005</v>
      </c>
      <c r="AK174">
        <v>856.62438999999995</v>
      </c>
      <c r="AL174">
        <v>862.83088999999995</v>
      </c>
      <c r="AM174">
        <v>863.35798</v>
      </c>
      <c r="AN174">
        <v>852.22707000000003</v>
      </c>
      <c r="AO174">
        <v>847.27362000000005</v>
      </c>
      <c r="AP174">
        <v>559.34328000000005</v>
      </c>
      <c r="AQ174">
        <v>723.45447000000001</v>
      </c>
      <c r="AR174">
        <v>524.61509000000001</v>
      </c>
      <c r="AS174">
        <v>332.57556</v>
      </c>
      <c r="AT174">
        <v>240.67099999999999</v>
      </c>
      <c r="AU174">
        <v>71.754385999999997</v>
      </c>
      <c r="AV174">
        <v>67.824561000000003</v>
      </c>
      <c r="AW174">
        <v>66.912280999999993</v>
      </c>
      <c r="AX174">
        <v>65.710526000000002</v>
      </c>
      <c r="AY174">
        <v>64.587719000000007</v>
      </c>
      <c r="AZ174">
        <v>63.596491</v>
      </c>
      <c r="BA174">
        <v>63.061404000000003</v>
      </c>
      <c r="BB174">
        <v>65.342105000000004</v>
      </c>
      <c r="BC174">
        <v>70.228070000000002</v>
      </c>
      <c r="BD174">
        <v>75.298246000000006</v>
      </c>
      <c r="BE174">
        <v>80.254385999999997</v>
      </c>
      <c r="BF174">
        <v>84.333332999999996</v>
      </c>
      <c r="BG174">
        <v>87.842105000000004</v>
      </c>
      <c r="BH174">
        <v>90.745614000000003</v>
      </c>
      <c r="BI174">
        <v>92.701753999999994</v>
      </c>
      <c r="BJ174">
        <v>93.596491</v>
      </c>
      <c r="BK174">
        <v>94.429824999999994</v>
      </c>
      <c r="BL174">
        <v>94.166667000000004</v>
      </c>
      <c r="BM174">
        <v>92.982455999999999</v>
      </c>
      <c r="BN174">
        <v>90.473684000000006</v>
      </c>
      <c r="BO174">
        <v>86.438596000000004</v>
      </c>
      <c r="BP174">
        <v>82.482455999999999</v>
      </c>
      <c r="BQ174">
        <v>79.368420999999998</v>
      </c>
      <c r="BR174">
        <v>76.578946999999999</v>
      </c>
      <c r="BS174">
        <v>-9.0105520000000006</v>
      </c>
      <c r="BT174">
        <v>-9.1154209999999996</v>
      </c>
      <c r="BU174">
        <v>-11.633509999999999</v>
      </c>
      <c r="BV174">
        <v>-8.2298150000000003</v>
      </c>
      <c r="BW174">
        <v>-10.992599999999999</v>
      </c>
      <c r="BX174">
        <v>-9.5529799999999998</v>
      </c>
      <c r="BY174">
        <v>3.4033090000000001</v>
      </c>
      <c r="BZ174">
        <v>1.653132</v>
      </c>
      <c r="CA174">
        <v>12.26286</v>
      </c>
      <c r="CB174">
        <v>14.606199999999999</v>
      </c>
      <c r="CC174">
        <v>21.90409</v>
      </c>
      <c r="CD174">
        <v>18.612459999999999</v>
      </c>
      <c r="CE174">
        <v>22.51454</v>
      </c>
      <c r="CF174">
        <v>29.69501</v>
      </c>
      <c r="CG174">
        <v>28.079339999999998</v>
      </c>
      <c r="CH174">
        <v>31.166119999999999</v>
      </c>
      <c r="CI174">
        <v>31.32076</v>
      </c>
      <c r="CJ174">
        <v>33.54307</v>
      </c>
      <c r="CK174">
        <v>-1.614735</v>
      </c>
      <c r="CL174">
        <v>184.55170000000001</v>
      </c>
      <c r="CM174">
        <v>-52.206209999999999</v>
      </c>
      <c r="CN174">
        <v>-20.547319999999999</v>
      </c>
      <c r="CO174">
        <v>-12.93256</v>
      </c>
      <c r="CP174">
        <v>-2.8600590000000001</v>
      </c>
      <c r="CQ174">
        <v>13.650130000000001</v>
      </c>
      <c r="CR174">
        <v>9.6495259999999998</v>
      </c>
      <c r="CS174">
        <v>11.284090000000001</v>
      </c>
      <c r="CT174">
        <v>14.99516</v>
      </c>
      <c r="CU174">
        <v>18.446539999999999</v>
      </c>
      <c r="CV174">
        <v>24.061669999999999</v>
      </c>
      <c r="CW174">
        <v>16.064630000000001</v>
      </c>
      <c r="CX174">
        <v>18.28021</v>
      </c>
      <c r="CY174">
        <v>20.488810000000001</v>
      </c>
      <c r="CZ174">
        <v>24.82104</v>
      </c>
      <c r="DA174">
        <v>33.831299999999999</v>
      </c>
      <c r="DB174">
        <v>42.347099999999998</v>
      </c>
      <c r="DC174">
        <v>62.256709999999998</v>
      </c>
      <c r="DD174">
        <v>59.184150000000002</v>
      </c>
      <c r="DE174">
        <v>58.842140000000001</v>
      </c>
      <c r="DF174">
        <v>64.014470000000003</v>
      </c>
      <c r="DG174">
        <v>57.072380000000003</v>
      </c>
      <c r="DH174">
        <v>57.501980000000003</v>
      </c>
      <c r="DI174">
        <v>130.23920000000001</v>
      </c>
      <c r="DJ174">
        <v>111.9114</v>
      </c>
      <c r="DK174">
        <v>48.34554</v>
      </c>
      <c r="DL174">
        <v>30.71659</v>
      </c>
      <c r="DM174">
        <v>21.451699999999999</v>
      </c>
      <c r="DN174">
        <v>8.3107399999999991</v>
      </c>
      <c r="DO174">
        <v>20</v>
      </c>
      <c r="DP174">
        <v>20</v>
      </c>
    </row>
    <row r="175" spans="1:120" hidden="1" x14ac:dyDescent="0.25">
      <c r="A175" t="str">
        <f t="shared" si="2"/>
        <v>sublap_id-SLAP_PGST_All Elect_44363</v>
      </c>
      <c r="B175" t="s">
        <v>62</v>
      </c>
      <c r="C175" t="s">
        <v>285</v>
      </c>
      <c r="D175" t="s">
        <v>61</v>
      </c>
      <c r="E175" t="s">
        <v>286</v>
      </c>
      <c r="F175" t="s">
        <v>61</v>
      </c>
      <c r="G175" t="s">
        <v>61</v>
      </c>
      <c r="H175" t="s">
        <v>61</v>
      </c>
      <c r="I175" t="s">
        <v>61</v>
      </c>
      <c r="J175" t="s">
        <v>61</v>
      </c>
      <c r="K175" t="s">
        <v>190</v>
      </c>
      <c r="L175" s="18">
        <v>44363</v>
      </c>
      <c r="M175">
        <v>20</v>
      </c>
      <c r="N175">
        <v>20</v>
      </c>
      <c r="O175" t="s">
        <v>258</v>
      </c>
      <c r="P175">
        <v>21</v>
      </c>
      <c r="Q175">
        <v>19</v>
      </c>
      <c r="R175">
        <v>0</v>
      </c>
      <c r="S175">
        <v>0</v>
      </c>
      <c r="T175">
        <v>0</v>
      </c>
      <c r="U175">
        <v>0</v>
      </c>
      <c r="V175">
        <v>0</v>
      </c>
      <c r="W175">
        <v>886.91511000000003</v>
      </c>
      <c r="X175">
        <v>483.17131999999998</v>
      </c>
      <c r="Y175">
        <v>511.73021</v>
      </c>
      <c r="Z175">
        <v>493.06121000000002</v>
      </c>
      <c r="AA175">
        <v>499.62758000000002</v>
      </c>
      <c r="AB175">
        <v>716.04916000000003</v>
      </c>
      <c r="AC175">
        <v>970.60121000000004</v>
      </c>
      <c r="AD175">
        <v>1007.6473999999999</v>
      </c>
      <c r="AE175">
        <v>1151.0531000000001</v>
      </c>
      <c r="AF175">
        <v>1171.6706999999999</v>
      </c>
      <c r="AG175">
        <v>1242.3655000000001</v>
      </c>
      <c r="AH175">
        <v>1295.8878999999999</v>
      </c>
      <c r="AI175">
        <v>1273.6964</v>
      </c>
      <c r="AJ175">
        <v>1331.7669000000001</v>
      </c>
      <c r="AK175">
        <v>1335.5586000000001</v>
      </c>
      <c r="AL175">
        <v>1350.1618000000001</v>
      </c>
      <c r="AM175">
        <v>1150.1711</v>
      </c>
      <c r="AN175">
        <v>917.26674000000003</v>
      </c>
      <c r="AO175">
        <v>879.45568000000003</v>
      </c>
      <c r="AP175">
        <v>670.27137000000005</v>
      </c>
      <c r="AQ175">
        <v>953.25963000000002</v>
      </c>
      <c r="AR175">
        <v>1050.4598000000001</v>
      </c>
      <c r="AS175">
        <v>1001.8581</v>
      </c>
      <c r="AT175">
        <v>835.70384000000001</v>
      </c>
      <c r="AU175">
        <v>72.684211000000005</v>
      </c>
      <c r="AV175">
        <v>70.105262999999994</v>
      </c>
      <c r="AW175">
        <v>69.710526000000002</v>
      </c>
      <c r="AX175">
        <v>68.184211000000005</v>
      </c>
      <c r="AY175">
        <v>67.342105000000004</v>
      </c>
      <c r="AZ175">
        <v>66.842105000000004</v>
      </c>
      <c r="BA175">
        <v>66.157894999999996</v>
      </c>
      <c r="BB175">
        <v>69</v>
      </c>
      <c r="BC175">
        <v>73.473684000000006</v>
      </c>
      <c r="BD175">
        <v>77.578946999999999</v>
      </c>
      <c r="BE175">
        <v>81.684211000000005</v>
      </c>
      <c r="BF175">
        <v>86.157894999999996</v>
      </c>
      <c r="BG175">
        <v>89.684211000000005</v>
      </c>
      <c r="BH175">
        <v>92.552632000000003</v>
      </c>
      <c r="BI175">
        <v>93.921053000000001</v>
      </c>
      <c r="BJ175">
        <v>94.447367999999997</v>
      </c>
      <c r="BK175">
        <v>94.842105000000004</v>
      </c>
      <c r="BL175">
        <v>93.894737000000006</v>
      </c>
      <c r="BM175">
        <v>92.631579000000002</v>
      </c>
      <c r="BN175">
        <v>90.552632000000003</v>
      </c>
      <c r="BO175">
        <v>86.078946999999999</v>
      </c>
      <c r="BP175">
        <v>82.078946999999999</v>
      </c>
      <c r="BQ175">
        <v>80.394737000000006</v>
      </c>
      <c r="BR175">
        <v>78.710526000000002</v>
      </c>
      <c r="BS175">
        <v>-93.87106</v>
      </c>
      <c r="BT175">
        <v>138.7415</v>
      </c>
      <c r="BU175">
        <v>49.773130000000002</v>
      </c>
      <c r="BV175">
        <v>10.65827</v>
      </c>
      <c r="BW175">
        <v>59.140180000000001</v>
      </c>
      <c r="BX175">
        <v>31.51857</v>
      </c>
      <c r="BY175">
        <v>-56.49559</v>
      </c>
      <c r="BZ175">
        <v>-32.457050000000002</v>
      </c>
      <c r="CA175">
        <v>-8.5629930000000005</v>
      </c>
      <c r="CB175">
        <v>20.223459999999999</v>
      </c>
      <c r="CC175">
        <v>44.535490000000003</v>
      </c>
      <c r="CD175">
        <v>60.703580000000002</v>
      </c>
      <c r="CE175">
        <v>94.015370000000004</v>
      </c>
      <c r="CF175">
        <v>188.67590000000001</v>
      </c>
      <c r="CG175">
        <v>237.10929999999999</v>
      </c>
      <c r="CH175">
        <v>181.78219999999999</v>
      </c>
      <c r="CI175">
        <v>377.88310000000001</v>
      </c>
      <c r="CJ175">
        <v>378.46859999999998</v>
      </c>
      <c r="CK175">
        <v>357.2396</v>
      </c>
      <c r="CL175">
        <v>512.69899999999996</v>
      </c>
      <c r="CM175">
        <v>200.9221</v>
      </c>
      <c r="CN175">
        <v>-72.401910000000001</v>
      </c>
      <c r="CO175">
        <v>-171.61519999999999</v>
      </c>
      <c r="CP175">
        <v>-104.0522</v>
      </c>
      <c r="CQ175">
        <v>5778.3969999999999</v>
      </c>
      <c r="CR175">
        <v>6021.5870000000004</v>
      </c>
      <c r="CS175">
        <v>5659.1220000000003</v>
      </c>
      <c r="CT175">
        <v>5140.0050000000001</v>
      </c>
      <c r="CU175">
        <v>1996.74</v>
      </c>
      <c r="CV175">
        <v>708.78930000000003</v>
      </c>
      <c r="CW175">
        <v>662.10839999999996</v>
      </c>
      <c r="CX175">
        <v>1591.4880000000001</v>
      </c>
      <c r="CY175">
        <v>646.2518</v>
      </c>
      <c r="CZ175">
        <v>1261.5119999999999</v>
      </c>
      <c r="DA175">
        <v>1145.27</v>
      </c>
      <c r="DB175">
        <v>2499.81</v>
      </c>
      <c r="DC175">
        <v>2319.212</v>
      </c>
      <c r="DD175">
        <v>1811.5550000000001</v>
      </c>
      <c r="DE175">
        <v>1867.857</v>
      </c>
      <c r="DF175">
        <v>2174.444</v>
      </c>
      <c r="DG175">
        <v>4622.5020000000004</v>
      </c>
      <c r="DH175">
        <v>1918.3720000000001</v>
      </c>
      <c r="DI175">
        <v>3753.904</v>
      </c>
      <c r="DJ175">
        <v>2696.752</v>
      </c>
      <c r="DK175">
        <v>1464.2080000000001</v>
      </c>
      <c r="DL175">
        <v>2153.3870000000002</v>
      </c>
      <c r="DM175">
        <v>2373.34</v>
      </c>
      <c r="DN175">
        <v>4184.8540000000003</v>
      </c>
      <c r="DO175">
        <v>20</v>
      </c>
      <c r="DP175">
        <v>20</v>
      </c>
    </row>
    <row r="176" spans="1:120" hidden="1" x14ac:dyDescent="0.25">
      <c r="A176" t="str">
        <f t="shared" si="2"/>
        <v>All_All Elect_44363</v>
      </c>
      <c r="B176" t="s">
        <v>62</v>
      </c>
      <c r="C176" t="s">
        <v>61</v>
      </c>
      <c r="D176" t="s">
        <v>61</v>
      </c>
      <c r="E176" t="s">
        <v>61</v>
      </c>
      <c r="F176" t="s">
        <v>61</v>
      </c>
      <c r="G176" t="s">
        <v>61</v>
      </c>
      <c r="H176" t="s">
        <v>61</v>
      </c>
      <c r="I176" t="s">
        <v>61</v>
      </c>
      <c r="J176" t="s">
        <v>61</v>
      </c>
      <c r="K176" t="s">
        <v>190</v>
      </c>
      <c r="L176" s="18">
        <v>44363</v>
      </c>
      <c r="M176">
        <v>20</v>
      </c>
      <c r="N176">
        <v>20</v>
      </c>
      <c r="O176" t="s">
        <v>258</v>
      </c>
      <c r="P176">
        <v>518</v>
      </c>
      <c r="Q176">
        <v>508</v>
      </c>
      <c r="R176">
        <v>0</v>
      </c>
      <c r="S176">
        <v>0</v>
      </c>
      <c r="T176">
        <v>0</v>
      </c>
      <c r="U176">
        <v>0</v>
      </c>
      <c r="V176">
        <v>0</v>
      </c>
      <c r="W176">
        <v>47680.067999999999</v>
      </c>
      <c r="X176">
        <v>46426.023000000001</v>
      </c>
      <c r="Y176">
        <v>44230.89</v>
      </c>
      <c r="Z176">
        <v>44745.677000000003</v>
      </c>
      <c r="AA176">
        <v>45158.351999999999</v>
      </c>
      <c r="AB176">
        <v>47788.714</v>
      </c>
      <c r="AC176">
        <v>51366.616999999998</v>
      </c>
      <c r="AD176">
        <v>53158.224999999999</v>
      </c>
      <c r="AE176">
        <v>54347.987999999998</v>
      </c>
      <c r="AF176">
        <v>57651.046000000002</v>
      </c>
      <c r="AG176">
        <v>59295.661</v>
      </c>
      <c r="AH176">
        <v>62005.563000000002</v>
      </c>
      <c r="AI176">
        <v>63104.000999999997</v>
      </c>
      <c r="AJ176">
        <v>64555.839999999997</v>
      </c>
      <c r="AK176">
        <v>65694.282999999996</v>
      </c>
      <c r="AL176">
        <v>64854.79</v>
      </c>
      <c r="AM176">
        <v>65056.648000000001</v>
      </c>
      <c r="AN176">
        <v>64998.625999999997</v>
      </c>
      <c r="AO176">
        <v>56692.303999999996</v>
      </c>
      <c r="AP176">
        <v>37389.887999999999</v>
      </c>
      <c r="AQ176">
        <v>51978.493999999999</v>
      </c>
      <c r="AR176">
        <v>54741.061000000002</v>
      </c>
      <c r="AS176">
        <v>51484.771999999997</v>
      </c>
      <c r="AT176">
        <v>46784.014000000003</v>
      </c>
      <c r="AU176">
        <v>71.612205000000003</v>
      </c>
      <c r="AV176">
        <v>68.099408999999994</v>
      </c>
      <c r="AW176">
        <v>67.117125999999999</v>
      </c>
      <c r="AX176">
        <v>65.812008000000006</v>
      </c>
      <c r="AY176">
        <v>64.727361999999999</v>
      </c>
      <c r="AZ176">
        <v>63.894685000000003</v>
      </c>
      <c r="BA176">
        <v>63.191929000000002</v>
      </c>
      <c r="BB176">
        <v>65.046260000000004</v>
      </c>
      <c r="BC176">
        <v>69.677165000000002</v>
      </c>
      <c r="BD176">
        <v>74.232282999999995</v>
      </c>
      <c r="BE176">
        <v>78.767717000000005</v>
      </c>
      <c r="BF176">
        <v>82.741141999999996</v>
      </c>
      <c r="BG176">
        <v>86.355315000000004</v>
      </c>
      <c r="BH176">
        <v>89.155512000000002</v>
      </c>
      <c r="BI176">
        <v>90.952755999999994</v>
      </c>
      <c r="BJ176">
        <v>91.771653999999998</v>
      </c>
      <c r="BK176">
        <v>92.311024000000003</v>
      </c>
      <c r="BL176">
        <v>91.782480000000007</v>
      </c>
      <c r="BM176">
        <v>90.362205000000003</v>
      </c>
      <c r="BN176">
        <v>88.340551000000005</v>
      </c>
      <c r="BO176">
        <v>85.002953000000005</v>
      </c>
      <c r="BP176">
        <v>81.371063000000007</v>
      </c>
      <c r="BQ176">
        <v>78.563975999999997</v>
      </c>
      <c r="BR176">
        <v>76.037402</v>
      </c>
      <c r="BS176">
        <v>-1991.4390000000001</v>
      </c>
      <c r="BT176">
        <v>129.79130000000001</v>
      </c>
      <c r="BU176">
        <v>786.7002</v>
      </c>
      <c r="BV176">
        <v>31.65015</v>
      </c>
      <c r="BW176">
        <v>50.916849999999997</v>
      </c>
      <c r="BX176">
        <v>36.802210000000002</v>
      </c>
      <c r="BY176">
        <v>-387.37079999999997</v>
      </c>
      <c r="BZ176">
        <v>-413.87720000000002</v>
      </c>
      <c r="CA176">
        <v>825.98900000000003</v>
      </c>
      <c r="CB176">
        <v>51.552990000000001</v>
      </c>
      <c r="CC176">
        <v>638.04070000000002</v>
      </c>
      <c r="CD176">
        <v>950.8682</v>
      </c>
      <c r="CE176">
        <v>1987.076</v>
      </c>
      <c r="CF176">
        <v>1754.4090000000001</v>
      </c>
      <c r="CG176">
        <v>861.10019999999997</v>
      </c>
      <c r="CH176">
        <v>1375.681</v>
      </c>
      <c r="CI176">
        <v>1250.104</v>
      </c>
      <c r="CJ176">
        <v>2120.7260000000001</v>
      </c>
      <c r="CK176">
        <v>12271.32</v>
      </c>
      <c r="CL176">
        <v>30661.43</v>
      </c>
      <c r="CM176">
        <v>11671.64</v>
      </c>
      <c r="CN176">
        <v>2296.3870000000002</v>
      </c>
      <c r="CO176">
        <v>1164.193</v>
      </c>
      <c r="CP176">
        <v>3510.1550000000002</v>
      </c>
      <c r="CQ176">
        <v>184173.5</v>
      </c>
      <c r="CR176">
        <v>89638.31</v>
      </c>
      <c r="CS176">
        <v>81281.69</v>
      </c>
      <c r="CT176">
        <v>76377.350000000006</v>
      </c>
      <c r="CU176">
        <v>59625.13</v>
      </c>
      <c r="CV176">
        <v>54321.23</v>
      </c>
      <c r="CW176">
        <v>40222.160000000003</v>
      </c>
      <c r="CX176">
        <v>33971.72</v>
      </c>
      <c r="CY176">
        <v>60998.91</v>
      </c>
      <c r="CZ176">
        <v>68334.14</v>
      </c>
      <c r="DA176">
        <v>105426.9</v>
      </c>
      <c r="DB176">
        <v>106836</v>
      </c>
      <c r="DC176">
        <v>106541.8</v>
      </c>
      <c r="DD176">
        <v>108899.2</v>
      </c>
      <c r="DE176">
        <v>118335.2</v>
      </c>
      <c r="DF176">
        <v>133335</v>
      </c>
      <c r="DG176">
        <v>124452.6</v>
      </c>
      <c r="DH176">
        <v>146722</v>
      </c>
      <c r="DI176">
        <v>166766.79999999999</v>
      </c>
      <c r="DJ176">
        <v>148485.79999999999</v>
      </c>
      <c r="DK176">
        <v>159618.9</v>
      </c>
      <c r="DL176">
        <v>124575.1</v>
      </c>
      <c r="DM176">
        <v>118809.5</v>
      </c>
      <c r="DN176">
        <v>125116.2</v>
      </c>
      <c r="DO176">
        <v>20</v>
      </c>
      <c r="DP176">
        <v>20</v>
      </c>
    </row>
    <row r="177" spans="1:120" hidden="1" x14ac:dyDescent="0.25">
      <c r="A177" t="str">
        <f t="shared" si="2"/>
        <v>Aggregator-CPower_All Elect_44363</v>
      </c>
      <c r="B177" t="s">
        <v>62</v>
      </c>
      <c r="C177" t="s">
        <v>215</v>
      </c>
      <c r="D177" t="s">
        <v>61</v>
      </c>
      <c r="E177" t="s">
        <v>61</v>
      </c>
      <c r="F177" t="s">
        <v>42</v>
      </c>
      <c r="G177" t="s">
        <v>61</v>
      </c>
      <c r="H177" t="s">
        <v>61</v>
      </c>
      <c r="I177" t="s">
        <v>61</v>
      </c>
      <c r="J177" t="s">
        <v>61</v>
      </c>
      <c r="K177" t="s">
        <v>190</v>
      </c>
      <c r="L177" s="18">
        <v>44363</v>
      </c>
      <c r="M177">
        <v>20</v>
      </c>
      <c r="N177">
        <v>20</v>
      </c>
      <c r="O177" t="s">
        <v>258</v>
      </c>
      <c r="P177">
        <v>444</v>
      </c>
      <c r="Q177">
        <v>435</v>
      </c>
      <c r="R177">
        <v>0</v>
      </c>
      <c r="S177">
        <v>0</v>
      </c>
      <c r="T177">
        <v>0</v>
      </c>
      <c r="U177">
        <v>0</v>
      </c>
      <c r="V177">
        <v>0</v>
      </c>
      <c r="W177">
        <v>14937.325999999999</v>
      </c>
      <c r="X177">
        <v>14354.258</v>
      </c>
      <c r="Y177">
        <v>14112.848</v>
      </c>
      <c r="Z177">
        <v>14126.857</v>
      </c>
      <c r="AA177">
        <v>14275.422</v>
      </c>
      <c r="AB177">
        <v>15415.968999999999</v>
      </c>
      <c r="AC177">
        <v>16740.28</v>
      </c>
      <c r="AD177">
        <v>18725.736000000001</v>
      </c>
      <c r="AE177">
        <v>21616.83</v>
      </c>
      <c r="AF177">
        <v>24642.062000000002</v>
      </c>
      <c r="AG177">
        <v>26277.873</v>
      </c>
      <c r="AH177">
        <v>29314.940999999999</v>
      </c>
      <c r="AI177">
        <v>30398.871999999999</v>
      </c>
      <c r="AJ177">
        <v>31482.583999999999</v>
      </c>
      <c r="AK177">
        <v>32087.278999999999</v>
      </c>
      <c r="AL177">
        <v>32343.276999999998</v>
      </c>
      <c r="AM177">
        <v>32482.646000000001</v>
      </c>
      <c r="AN177">
        <v>33036.296000000002</v>
      </c>
      <c r="AO177">
        <v>31140.191999999999</v>
      </c>
      <c r="AP177">
        <v>21391.678</v>
      </c>
      <c r="AQ177">
        <v>23432.383999999998</v>
      </c>
      <c r="AR177">
        <v>20118.984</v>
      </c>
      <c r="AS177">
        <v>17321.102999999999</v>
      </c>
      <c r="AT177">
        <v>15765.893</v>
      </c>
      <c r="AU177">
        <v>70.574713000000003</v>
      </c>
      <c r="AV177">
        <v>67.039079999999998</v>
      </c>
      <c r="AW177">
        <v>66.033332999999999</v>
      </c>
      <c r="AX177">
        <v>64.789654999999996</v>
      </c>
      <c r="AY177">
        <v>63.795402000000003</v>
      </c>
      <c r="AZ177">
        <v>63.033332999999999</v>
      </c>
      <c r="BA177">
        <v>62.301149000000002</v>
      </c>
      <c r="BB177">
        <v>64.505747</v>
      </c>
      <c r="BC177">
        <v>69.272413999999998</v>
      </c>
      <c r="BD177">
        <v>73.941378999999998</v>
      </c>
      <c r="BE177">
        <v>78.562068999999994</v>
      </c>
      <c r="BF177">
        <v>82.651724000000002</v>
      </c>
      <c r="BG177">
        <v>86.451723999999999</v>
      </c>
      <c r="BH177">
        <v>89.390805</v>
      </c>
      <c r="BI177">
        <v>91.205747000000002</v>
      </c>
      <c r="BJ177">
        <v>91.906897000000001</v>
      </c>
      <c r="BK177">
        <v>92.342528999999999</v>
      </c>
      <c r="BL177">
        <v>91.663218000000001</v>
      </c>
      <c r="BM177">
        <v>90.087356</v>
      </c>
      <c r="BN177">
        <v>87.856322000000006</v>
      </c>
      <c r="BO177">
        <v>84.236782000000005</v>
      </c>
      <c r="BP177">
        <v>80.356322000000006</v>
      </c>
      <c r="BQ177">
        <v>77.462069</v>
      </c>
      <c r="BR177">
        <v>74.957470999999998</v>
      </c>
      <c r="BS177">
        <v>-31.406790000000001</v>
      </c>
      <c r="BT177">
        <v>399.68279999999999</v>
      </c>
      <c r="BU177">
        <v>249.14330000000001</v>
      </c>
      <c r="BV177">
        <v>43.243340000000003</v>
      </c>
      <c r="BW177">
        <v>117.4599</v>
      </c>
      <c r="BX177">
        <v>127.6499</v>
      </c>
      <c r="BY177">
        <v>92.313159999999996</v>
      </c>
      <c r="BZ177">
        <v>329.91969999999998</v>
      </c>
      <c r="CA177">
        <v>-79.644880000000001</v>
      </c>
      <c r="CB177">
        <v>-351.46359999999999</v>
      </c>
      <c r="CC177">
        <v>248.6223</v>
      </c>
      <c r="CD177">
        <v>-3.1955200000000001</v>
      </c>
      <c r="CE177">
        <v>193.0505</v>
      </c>
      <c r="CF177">
        <v>188.6669</v>
      </c>
      <c r="CG177">
        <v>279.83789999999999</v>
      </c>
      <c r="CH177">
        <v>406.50020000000001</v>
      </c>
      <c r="CI177">
        <v>452.53469999999999</v>
      </c>
      <c r="CJ177">
        <v>408.92660000000001</v>
      </c>
      <c r="CK177">
        <v>2884.7570000000001</v>
      </c>
      <c r="CL177">
        <v>10145.950000000001</v>
      </c>
      <c r="CM177">
        <v>3799.41</v>
      </c>
      <c r="CN177">
        <v>894.25890000000004</v>
      </c>
      <c r="CO177">
        <v>-42.141460000000002</v>
      </c>
      <c r="CP177">
        <v>47.575290000000003</v>
      </c>
      <c r="CQ177">
        <v>28469.13</v>
      </c>
      <c r="CR177">
        <v>12323.55</v>
      </c>
      <c r="CS177">
        <v>14120.25</v>
      </c>
      <c r="CT177">
        <v>15144.83</v>
      </c>
      <c r="CU177">
        <v>11260.93</v>
      </c>
      <c r="CV177">
        <v>9471.3649999999998</v>
      </c>
      <c r="CW177">
        <v>7321.3649999999998</v>
      </c>
      <c r="CX177">
        <v>8035.35</v>
      </c>
      <c r="CY177">
        <v>14824.88</v>
      </c>
      <c r="CZ177">
        <v>9558.9369999999999</v>
      </c>
      <c r="DA177">
        <v>18144.34</v>
      </c>
      <c r="DB177">
        <v>19569.27</v>
      </c>
      <c r="DC177">
        <v>19633.53</v>
      </c>
      <c r="DD177">
        <v>15477.27</v>
      </c>
      <c r="DE177">
        <v>15772.98</v>
      </c>
      <c r="DF177">
        <v>19020.34</v>
      </c>
      <c r="DG177">
        <v>24393.599999999999</v>
      </c>
      <c r="DH177">
        <v>40372.57</v>
      </c>
      <c r="DI177">
        <v>54292.800000000003</v>
      </c>
      <c r="DJ177">
        <v>48031.33</v>
      </c>
      <c r="DK177">
        <v>64375.040000000001</v>
      </c>
      <c r="DL177">
        <v>33656.89</v>
      </c>
      <c r="DM177">
        <v>22256.77</v>
      </c>
      <c r="DN177">
        <v>23352.73</v>
      </c>
      <c r="DO177">
        <v>20</v>
      </c>
      <c r="DP177">
        <v>20</v>
      </c>
    </row>
    <row r="178" spans="1:120" hidden="1" x14ac:dyDescent="0.25">
      <c r="A178" t="str">
        <f t="shared" si="2"/>
        <v>LCA-Other_All Elect_44363</v>
      </c>
      <c r="B178" t="s">
        <v>62</v>
      </c>
      <c r="C178" t="s">
        <v>212</v>
      </c>
      <c r="D178" t="s">
        <v>32</v>
      </c>
      <c r="E178" t="s">
        <v>61</v>
      </c>
      <c r="F178" t="s">
        <v>61</v>
      </c>
      <c r="G178" t="s">
        <v>61</v>
      </c>
      <c r="H178" t="s">
        <v>61</v>
      </c>
      <c r="I178" t="s">
        <v>61</v>
      </c>
      <c r="J178" t="s">
        <v>61</v>
      </c>
      <c r="K178" t="s">
        <v>190</v>
      </c>
      <c r="L178" s="18">
        <v>44363</v>
      </c>
      <c r="M178">
        <v>20</v>
      </c>
      <c r="N178">
        <v>20</v>
      </c>
      <c r="O178" t="s">
        <v>258</v>
      </c>
      <c r="P178">
        <v>151</v>
      </c>
      <c r="Q178">
        <v>146</v>
      </c>
      <c r="R178">
        <v>0</v>
      </c>
      <c r="S178">
        <v>0</v>
      </c>
      <c r="T178">
        <v>0</v>
      </c>
      <c r="U178">
        <v>0</v>
      </c>
      <c r="V178">
        <v>0</v>
      </c>
      <c r="W178">
        <v>14147.362999999999</v>
      </c>
      <c r="X178">
        <v>14386.858</v>
      </c>
      <c r="Y178">
        <v>13381.588</v>
      </c>
      <c r="Z178">
        <v>13857.434999999999</v>
      </c>
      <c r="AA178">
        <v>13703.518</v>
      </c>
      <c r="AB178">
        <v>15277.758</v>
      </c>
      <c r="AC178">
        <v>15935.522999999999</v>
      </c>
      <c r="AD178">
        <v>16400.701000000001</v>
      </c>
      <c r="AE178">
        <v>16485.726999999999</v>
      </c>
      <c r="AF178">
        <v>17744.437000000002</v>
      </c>
      <c r="AG178">
        <v>18223.249</v>
      </c>
      <c r="AH178">
        <v>17655.675999999999</v>
      </c>
      <c r="AI178">
        <v>17160.565999999999</v>
      </c>
      <c r="AJ178">
        <v>17800.567999999999</v>
      </c>
      <c r="AK178">
        <v>17758.595000000001</v>
      </c>
      <c r="AL178">
        <v>17189.312000000002</v>
      </c>
      <c r="AM178">
        <v>17669.155999999999</v>
      </c>
      <c r="AN178">
        <v>17340.12</v>
      </c>
      <c r="AO178">
        <v>11891.505999999999</v>
      </c>
      <c r="AP178">
        <v>4759.1454000000003</v>
      </c>
      <c r="AQ178">
        <v>11916.073</v>
      </c>
      <c r="AR178">
        <v>14793.93</v>
      </c>
      <c r="AS178">
        <v>15408.63</v>
      </c>
      <c r="AT178">
        <v>13454.476000000001</v>
      </c>
      <c r="AU178">
        <v>74.886985999999993</v>
      </c>
      <c r="AV178">
        <v>71.410959000000005</v>
      </c>
      <c r="AW178">
        <v>70.393835999999993</v>
      </c>
      <c r="AX178">
        <v>69.034246999999993</v>
      </c>
      <c r="AY178">
        <v>67.589040999999995</v>
      </c>
      <c r="AZ178">
        <v>66.441781000000006</v>
      </c>
      <c r="BA178">
        <v>65.746575000000007</v>
      </c>
      <c r="BB178">
        <v>67.017122999999998</v>
      </c>
      <c r="BC178">
        <v>71.441781000000006</v>
      </c>
      <c r="BD178">
        <v>76.034246999999993</v>
      </c>
      <c r="BE178">
        <v>80.349315000000004</v>
      </c>
      <c r="BF178">
        <v>83.804794999999999</v>
      </c>
      <c r="BG178">
        <v>86.787671000000003</v>
      </c>
      <c r="BH178">
        <v>88.883561999999998</v>
      </c>
      <c r="BI178">
        <v>90.301370000000006</v>
      </c>
      <c r="BJ178">
        <v>92.003424999999993</v>
      </c>
      <c r="BK178">
        <v>92.856164000000007</v>
      </c>
      <c r="BL178">
        <v>92.674657999999994</v>
      </c>
      <c r="BM178">
        <v>91.469177999999999</v>
      </c>
      <c r="BN178">
        <v>89.856164000000007</v>
      </c>
      <c r="BO178">
        <v>87.503424999999993</v>
      </c>
      <c r="BP178">
        <v>84.746575000000007</v>
      </c>
      <c r="BQ178">
        <v>82.044521000000003</v>
      </c>
      <c r="BR178">
        <v>79.438355999999999</v>
      </c>
      <c r="BS178">
        <v>-870.88959999999997</v>
      </c>
      <c r="BT178">
        <v>-179.71799999999999</v>
      </c>
      <c r="BU178">
        <v>462.30149999999998</v>
      </c>
      <c r="BV178">
        <v>26.552879999999998</v>
      </c>
      <c r="BW178">
        <v>232.92179999999999</v>
      </c>
      <c r="BX178">
        <v>-444.24110000000002</v>
      </c>
      <c r="BY178">
        <v>35.228850000000001</v>
      </c>
      <c r="BZ178">
        <v>-181.1567</v>
      </c>
      <c r="CA178">
        <v>643.46960000000001</v>
      </c>
      <c r="CB178">
        <v>-214.464</v>
      </c>
      <c r="CC178">
        <v>-482.61329999999998</v>
      </c>
      <c r="CD178">
        <v>808.39200000000005</v>
      </c>
      <c r="CE178">
        <v>1921.7249999999999</v>
      </c>
      <c r="CF178">
        <v>1513.614</v>
      </c>
      <c r="CG178">
        <v>1175.605</v>
      </c>
      <c r="CH178">
        <v>1521.8610000000001</v>
      </c>
      <c r="CI178">
        <v>1091.0340000000001</v>
      </c>
      <c r="CJ178">
        <v>1558.3309999999999</v>
      </c>
      <c r="CK178">
        <v>7646.5439999999999</v>
      </c>
      <c r="CL178">
        <v>14496.52</v>
      </c>
      <c r="CM178">
        <v>6590.57</v>
      </c>
      <c r="CN178">
        <v>2373.1469999999999</v>
      </c>
      <c r="CO178">
        <v>737.82209999999998</v>
      </c>
      <c r="CP178">
        <v>1867.5309999999999</v>
      </c>
      <c r="CQ178">
        <v>112169.2</v>
      </c>
      <c r="CR178">
        <v>48558.3</v>
      </c>
      <c r="CS178">
        <v>48120.160000000003</v>
      </c>
      <c r="CT178">
        <v>42923.16</v>
      </c>
      <c r="CU178">
        <v>33511.949999999997</v>
      </c>
      <c r="CV178">
        <v>30192.22</v>
      </c>
      <c r="CW178">
        <v>21892.080000000002</v>
      </c>
      <c r="CX178">
        <v>17972.009999999998</v>
      </c>
      <c r="CY178">
        <v>29420.66</v>
      </c>
      <c r="CZ178">
        <v>30819.54</v>
      </c>
      <c r="DA178">
        <v>53768.29</v>
      </c>
      <c r="DB178">
        <v>51848.7</v>
      </c>
      <c r="DC178">
        <v>51786.6</v>
      </c>
      <c r="DD178">
        <v>59351.5</v>
      </c>
      <c r="DE178">
        <v>62951.79</v>
      </c>
      <c r="DF178">
        <v>59346.1</v>
      </c>
      <c r="DG178">
        <v>62123.75</v>
      </c>
      <c r="DH178">
        <v>74554.66</v>
      </c>
      <c r="DI178">
        <v>73793.539999999994</v>
      </c>
      <c r="DJ178">
        <v>65323.86</v>
      </c>
      <c r="DK178">
        <v>95699.02</v>
      </c>
      <c r="DL178">
        <v>65216.05</v>
      </c>
      <c r="DM178">
        <v>69267.070000000007</v>
      </c>
      <c r="DN178">
        <v>72296.639999999999</v>
      </c>
      <c r="DO178">
        <v>20</v>
      </c>
      <c r="DP178">
        <v>20</v>
      </c>
    </row>
    <row r="179" spans="1:120" x14ac:dyDescent="0.25">
      <c r="A179" t="str">
        <f t="shared" si="2"/>
        <v>AutoDR-Yes_All Elect_44363</v>
      </c>
      <c r="B179" t="s">
        <v>62</v>
      </c>
      <c r="C179" t="s">
        <v>322</v>
      </c>
      <c r="D179" t="s">
        <v>61</v>
      </c>
      <c r="E179" t="s">
        <v>61</v>
      </c>
      <c r="F179" t="s">
        <v>61</v>
      </c>
      <c r="G179" t="s">
        <v>61</v>
      </c>
      <c r="H179" t="s">
        <v>98</v>
      </c>
      <c r="I179" t="s">
        <v>61</v>
      </c>
      <c r="J179" t="s">
        <v>61</v>
      </c>
      <c r="K179" t="s">
        <v>190</v>
      </c>
      <c r="L179" s="18">
        <v>44363</v>
      </c>
      <c r="M179">
        <v>20</v>
      </c>
      <c r="N179">
        <v>20</v>
      </c>
      <c r="O179" t="s">
        <v>258</v>
      </c>
      <c r="P179">
        <v>37</v>
      </c>
      <c r="Q179">
        <v>37</v>
      </c>
      <c r="R179">
        <v>0</v>
      </c>
      <c r="S179">
        <v>0</v>
      </c>
      <c r="T179">
        <v>0</v>
      </c>
      <c r="U179">
        <v>0</v>
      </c>
      <c r="V179">
        <v>0</v>
      </c>
      <c r="W179">
        <v>3509.0464999999999</v>
      </c>
      <c r="X179">
        <v>2764.8705</v>
      </c>
      <c r="Y179">
        <v>2310.3910000000001</v>
      </c>
      <c r="Z179">
        <v>2276.9234999999999</v>
      </c>
      <c r="AA179">
        <v>2542.0320000000002</v>
      </c>
      <c r="AB179">
        <v>2977.3544999999999</v>
      </c>
      <c r="AC179">
        <v>3639.7069999999999</v>
      </c>
      <c r="AD179">
        <v>3379.5214999999998</v>
      </c>
      <c r="AE179">
        <v>3064.4569999999999</v>
      </c>
      <c r="AF179">
        <v>3186.0304999999998</v>
      </c>
      <c r="AG179">
        <v>3269.902</v>
      </c>
      <c r="AH179">
        <v>3629.6729999999998</v>
      </c>
      <c r="AI179">
        <v>3834.9090000000001</v>
      </c>
      <c r="AJ179">
        <v>4080.0520999999999</v>
      </c>
      <c r="AK179">
        <v>4383.5924000000005</v>
      </c>
      <c r="AL179">
        <v>4593.0230000000001</v>
      </c>
      <c r="AM179">
        <v>4416.3050000000003</v>
      </c>
      <c r="AN179">
        <v>4018.6170000000002</v>
      </c>
      <c r="AO179">
        <v>4206.2484999999997</v>
      </c>
      <c r="AP179">
        <v>3488.261</v>
      </c>
      <c r="AQ179">
        <v>5030.9359999999997</v>
      </c>
      <c r="AR179">
        <v>5187.3135000000002</v>
      </c>
      <c r="AS179">
        <v>4669.4489999999996</v>
      </c>
      <c r="AT179">
        <v>4019.5709999999999</v>
      </c>
      <c r="AU179">
        <v>69.256756999999993</v>
      </c>
      <c r="AV179">
        <v>65.824324000000004</v>
      </c>
      <c r="AW179">
        <v>64.824324000000004</v>
      </c>
      <c r="AX179">
        <v>63.635134999999998</v>
      </c>
      <c r="AY179">
        <v>62.756757</v>
      </c>
      <c r="AZ179">
        <v>62.054054000000001</v>
      </c>
      <c r="BA179">
        <v>61.418919000000002</v>
      </c>
      <c r="BB179">
        <v>63.986485999999999</v>
      </c>
      <c r="BC179">
        <v>68.864864999999995</v>
      </c>
      <c r="BD179">
        <v>73.283783999999997</v>
      </c>
      <c r="BE179">
        <v>77.810811000000001</v>
      </c>
      <c r="BF179">
        <v>81.891891999999999</v>
      </c>
      <c r="BG179">
        <v>85.689188999999999</v>
      </c>
      <c r="BH179">
        <v>88.770269999999996</v>
      </c>
      <c r="BI179">
        <v>90.581080999999998</v>
      </c>
      <c r="BJ179">
        <v>91.283783999999997</v>
      </c>
      <c r="BK179">
        <v>91.324324000000004</v>
      </c>
      <c r="BL179">
        <v>90.432432000000006</v>
      </c>
      <c r="BM179">
        <v>88.432432000000006</v>
      </c>
      <c r="BN179">
        <v>85.932432000000006</v>
      </c>
      <c r="BO179">
        <v>82.229730000000004</v>
      </c>
      <c r="BP179">
        <v>78.405405000000002</v>
      </c>
      <c r="BQ179">
        <v>75.810811000000001</v>
      </c>
      <c r="BR179">
        <v>73.540541000000005</v>
      </c>
      <c r="BS179">
        <v>-472.91829999999999</v>
      </c>
      <c r="BT179">
        <v>222.43129999999999</v>
      </c>
      <c r="BU179">
        <v>297.6866</v>
      </c>
      <c r="BV179">
        <v>313.24759999999998</v>
      </c>
      <c r="BW179">
        <v>178.9701</v>
      </c>
      <c r="BX179">
        <v>160.58500000000001</v>
      </c>
      <c r="BY179">
        <v>-22.365259999999999</v>
      </c>
      <c r="BZ179">
        <v>-255.97319999999999</v>
      </c>
      <c r="CA179">
        <v>-34.342460000000003</v>
      </c>
      <c r="CB179">
        <v>14.28689</v>
      </c>
      <c r="CC179">
        <v>187.24029999999999</v>
      </c>
      <c r="CD179">
        <v>-8.0557730000000003</v>
      </c>
      <c r="CE179">
        <v>50.523090000000003</v>
      </c>
      <c r="CF179">
        <v>-103.6444</v>
      </c>
      <c r="CG179">
        <v>-239.36750000000001</v>
      </c>
      <c r="CH179">
        <v>-626.29369999999994</v>
      </c>
      <c r="CI179">
        <v>-394.57170000000002</v>
      </c>
      <c r="CJ179">
        <v>208.97200000000001</v>
      </c>
      <c r="CK179">
        <v>557.41920000000005</v>
      </c>
      <c r="CL179">
        <v>2049.4450000000002</v>
      </c>
      <c r="CM179">
        <v>596.70119999999997</v>
      </c>
      <c r="CN179">
        <v>100.6396</v>
      </c>
      <c r="CO179">
        <v>188.96100000000001</v>
      </c>
      <c r="CP179">
        <v>197.47579999999999</v>
      </c>
      <c r="CQ179">
        <v>10837.66</v>
      </c>
      <c r="CR179">
        <v>7792.857</v>
      </c>
      <c r="CS179">
        <v>1764.9590000000001</v>
      </c>
      <c r="CT179">
        <v>3085.2170000000001</v>
      </c>
      <c r="CU179">
        <v>2702.4119999999998</v>
      </c>
      <c r="CV179">
        <v>4177.0879999999997</v>
      </c>
      <c r="CW179">
        <v>4839.7510000000002</v>
      </c>
      <c r="CX179">
        <v>2840.43</v>
      </c>
      <c r="CY179">
        <v>6413.2240000000002</v>
      </c>
      <c r="CZ179">
        <v>6991.6989999999996</v>
      </c>
      <c r="DA179">
        <v>5791.1589999999997</v>
      </c>
      <c r="DB179">
        <v>5329.3860000000004</v>
      </c>
      <c r="DC179">
        <v>6629.0630000000001</v>
      </c>
      <c r="DD179">
        <v>5631.1540000000005</v>
      </c>
      <c r="DE179">
        <v>6563.9809999999998</v>
      </c>
      <c r="DF179">
        <v>12139.03</v>
      </c>
      <c r="DG179">
        <v>8811.2530000000006</v>
      </c>
      <c r="DH179">
        <v>10225.93</v>
      </c>
      <c r="DI179">
        <v>17799.13</v>
      </c>
      <c r="DJ179">
        <v>12194.77</v>
      </c>
      <c r="DK179">
        <v>10539.12</v>
      </c>
      <c r="DL179">
        <v>10245.69</v>
      </c>
      <c r="DM179">
        <v>11188.74</v>
      </c>
      <c r="DN179">
        <v>12074.25</v>
      </c>
      <c r="DO179">
        <v>20</v>
      </c>
      <c r="DP179">
        <v>20</v>
      </c>
    </row>
    <row r="180" spans="1:120" hidden="1" x14ac:dyDescent="0.25">
      <c r="A180" t="str">
        <f t="shared" si="2"/>
        <v>LCA-Stockton_All Elect_44363</v>
      </c>
      <c r="B180" t="s">
        <v>62</v>
      </c>
      <c r="C180" t="s">
        <v>213</v>
      </c>
      <c r="D180" t="s">
        <v>39</v>
      </c>
      <c r="E180" t="s">
        <v>61</v>
      </c>
      <c r="F180" t="s">
        <v>61</v>
      </c>
      <c r="G180" t="s">
        <v>61</v>
      </c>
      <c r="H180" t="s">
        <v>61</v>
      </c>
      <c r="I180" t="s">
        <v>61</v>
      </c>
      <c r="J180" t="s">
        <v>61</v>
      </c>
      <c r="K180" t="s">
        <v>190</v>
      </c>
      <c r="L180" s="18">
        <v>44363</v>
      </c>
      <c r="M180">
        <v>20</v>
      </c>
      <c r="N180">
        <v>20</v>
      </c>
      <c r="O180" t="s">
        <v>258</v>
      </c>
      <c r="P180">
        <v>34</v>
      </c>
      <c r="Q180">
        <v>32</v>
      </c>
      <c r="R180">
        <v>0</v>
      </c>
      <c r="S180">
        <v>0</v>
      </c>
      <c r="T180">
        <v>0</v>
      </c>
      <c r="U180">
        <v>0</v>
      </c>
      <c r="V180">
        <v>0</v>
      </c>
      <c r="W180">
        <v>1271.9952000000001</v>
      </c>
      <c r="X180">
        <v>937.73911999999996</v>
      </c>
      <c r="Y180">
        <v>907.99761999999998</v>
      </c>
      <c r="Z180">
        <v>913.78824999999995</v>
      </c>
      <c r="AA180">
        <v>921.45524999999998</v>
      </c>
      <c r="AB180">
        <v>1197.5799</v>
      </c>
      <c r="AC180">
        <v>1449.1278</v>
      </c>
      <c r="AD180">
        <v>1483.3308</v>
      </c>
      <c r="AE180">
        <v>1707.5034000000001</v>
      </c>
      <c r="AF180">
        <v>1740.8181</v>
      </c>
      <c r="AG180">
        <v>1842.3409999999999</v>
      </c>
      <c r="AH180">
        <v>1952.3193000000001</v>
      </c>
      <c r="AI180">
        <v>1839.1556</v>
      </c>
      <c r="AJ180">
        <v>1925.9777999999999</v>
      </c>
      <c r="AK180">
        <v>1954.2312999999999</v>
      </c>
      <c r="AL180">
        <v>2054.4648999999999</v>
      </c>
      <c r="AM180">
        <v>1920.7502999999999</v>
      </c>
      <c r="AN180">
        <v>1820.3960999999999</v>
      </c>
      <c r="AO180">
        <v>1776.6541</v>
      </c>
      <c r="AP180">
        <v>1570.6258</v>
      </c>
      <c r="AQ180">
        <v>1787.7475999999999</v>
      </c>
      <c r="AR180">
        <v>1731.6221</v>
      </c>
      <c r="AS180">
        <v>1558.3453999999999</v>
      </c>
      <c r="AT180">
        <v>1352.0589</v>
      </c>
      <c r="AU180">
        <v>74.03125</v>
      </c>
      <c r="AV180">
        <v>70.875</v>
      </c>
      <c r="AW180">
        <v>70.03125</v>
      </c>
      <c r="AX180">
        <v>68.3125</v>
      </c>
      <c r="AY180">
        <v>67.40625</v>
      </c>
      <c r="AZ180">
        <v>66.90625</v>
      </c>
      <c r="BA180">
        <v>66.09375</v>
      </c>
      <c r="BB180">
        <v>69</v>
      </c>
      <c r="BC180">
        <v>73.28125</v>
      </c>
      <c r="BD180">
        <v>76.9375</v>
      </c>
      <c r="BE180">
        <v>80.59375</v>
      </c>
      <c r="BF180">
        <v>84.875</v>
      </c>
      <c r="BG180">
        <v>88.59375</v>
      </c>
      <c r="BH180">
        <v>91.71875</v>
      </c>
      <c r="BI180">
        <v>93.34375</v>
      </c>
      <c r="BJ180">
        <v>94.0625</v>
      </c>
      <c r="BK180">
        <v>94.90625</v>
      </c>
      <c r="BL180">
        <v>94.34375</v>
      </c>
      <c r="BM180">
        <v>93.59375</v>
      </c>
      <c r="BN180">
        <v>92.15625</v>
      </c>
      <c r="BO180">
        <v>87.875</v>
      </c>
      <c r="BP180">
        <v>83.875</v>
      </c>
      <c r="BQ180">
        <v>82.0625</v>
      </c>
      <c r="BR180">
        <v>80.25</v>
      </c>
      <c r="BS180">
        <v>-64.683700000000002</v>
      </c>
      <c r="BT180">
        <v>128.40110000000001</v>
      </c>
      <c r="BU180">
        <v>61.335659999999997</v>
      </c>
      <c r="BV180">
        <v>5.4068059999999996</v>
      </c>
      <c r="BW180">
        <v>64.083749999999995</v>
      </c>
      <c r="BX180">
        <v>45.017159999999997</v>
      </c>
      <c r="BY180">
        <v>-77.622590000000002</v>
      </c>
      <c r="BZ180">
        <v>-14.08797</v>
      </c>
      <c r="CA180">
        <v>9.4256589999999996</v>
      </c>
      <c r="CB180">
        <v>12.640499999999999</v>
      </c>
      <c r="CC180">
        <v>-4.3388520000000002</v>
      </c>
      <c r="CD180">
        <v>73.972130000000007</v>
      </c>
      <c r="CE180">
        <v>160.39410000000001</v>
      </c>
      <c r="CF180">
        <v>221.5889</v>
      </c>
      <c r="CG180">
        <v>278.71339999999998</v>
      </c>
      <c r="CH180">
        <v>196.09100000000001</v>
      </c>
      <c r="CI180">
        <v>385.66910000000001</v>
      </c>
      <c r="CJ180">
        <v>367.79320000000001</v>
      </c>
      <c r="CK180">
        <v>398.18459999999999</v>
      </c>
      <c r="CL180">
        <v>631.82759999999996</v>
      </c>
      <c r="CM180">
        <v>231.42359999999999</v>
      </c>
      <c r="CN180">
        <v>-57.640839999999997</v>
      </c>
      <c r="CO180">
        <v>-189.6781</v>
      </c>
      <c r="CP180">
        <v>-170.45140000000001</v>
      </c>
      <c r="CQ180">
        <v>5777.0529999999999</v>
      </c>
      <c r="CR180">
        <v>6324.5860000000002</v>
      </c>
      <c r="CS180">
        <v>5337.8810000000003</v>
      </c>
      <c r="CT180">
        <v>4837.701</v>
      </c>
      <c r="CU180">
        <v>2327.415</v>
      </c>
      <c r="CV180">
        <v>904.80269999999996</v>
      </c>
      <c r="CW180">
        <v>1224.7840000000001</v>
      </c>
      <c r="CX180">
        <v>1835.047</v>
      </c>
      <c r="CY180">
        <v>1071.1949999999999</v>
      </c>
      <c r="CZ180">
        <v>1385.4770000000001</v>
      </c>
      <c r="DA180">
        <v>1362.7449999999999</v>
      </c>
      <c r="DB180">
        <v>2715.8760000000002</v>
      </c>
      <c r="DC180">
        <v>3275.826</v>
      </c>
      <c r="DD180">
        <v>2166.5430000000001</v>
      </c>
      <c r="DE180">
        <v>2007.567</v>
      </c>
      <c r="DF180">
        <v>2334.8609999999999</v>
      </c>
      <c r="DG180">
        <v>4540.1080000000002</v>
      </c>
      <c r="DH180">
        <v>2520.8470000000002</v>
      </c>
      <c r="DI180">
        <v>4192.6229999999996</v>
      </c>
      <c r="DJ180">
        <v>3215.4279999999999</v>
      </c>
      <c r="DK180">
        <v>1984.3920000000001</v>
      </c>
      <c r="DL180">
        <v>2410.5210000000002</v>
      </c>
      <c r="DM180">
        <v>3806.498</v>
      </c>
      <c r="DN180">
        <v>4647.6930000000002</v>
      </c>
      <c r="DO180">
        <v>20</v>
      </c>
      <c r="DP180">
        <v>20</v>
      </c>
    </row>
    <row r="181" spans="1:120" hidden="1" x14ac:dyDescent="0.25">
      <c r="A181" t="str">
        <f t="shared" si="2"/>
        <v>sublap_id-SLAP_PGCC_All Elect_44363</v>
      </c>
      <c r="B181" t="s">
        <v>62</v>
      </c>
      <c r="C181" t="s">
        <v>299</v>
      </c>
      <c r="D181" t="s">
        <v>61</v>
      </c>
      <c r="E181" t="s">
        <v>300</v>
      </c>
      <c r="F181" t="s">
        <v>61</v>
      </c>
      <c r="G181" t="s">
        <v>61</v>
      </c>
      <c r="H181" t="s">
        <v>61</v>
      </c>
      <c r="I181" t="s">
        <v>61</v>
      </c>
      <c r="J181" t="s">
        <v>61</v>
      </c>
      <c r="K181" t="s">
        <v>190</v>
      </c>
      <c r="L181" s="18">
        <v>44363</v>
      </c>
      <c r="M181">
        <v>20</v>
      </c>
      <c r="N181">
        <v>20</v>
      </c>
      <c r="O181" t="s">
        <v>258</v>
      </c>
      <c r="P181">
        <v>32</v>
      </c>
      <c r="Q181">
        <v>32</v>
      </c>
      <c r="R181">
        <v>0</v>
      </c>
      <c r="S181">
        <v>0</v>
      </c>
      <c r="T181">
        <v>0</v>
      </c>
      <c r="U181">
        <v>0</v>
      </c>
      <c r="V181">
        <v>0</v>
      </c>
      <c r="W181">
        <v>1868.117</v>
      </c>
      <c r="X181">
        <v>1508.6264000000001</v>
      </c>
      <c r="Y181">
        <v>1077.5661</v>
      </c>
      <c r="Z181">
        <v>1089.8434999999999</v>
      </c>
      <c r="AA181">
        <v>1132.134</v>
      </c>
      <c r="AB181">
        <v>1300.779</v>
      </c>
      <c r="AC181">
        <v>1708.8405</v>
      </c>
      <c r="AD181">
        <v>2091.6289999999999</v>
      </c>
      <c r="AE181">
        <v>2109.3319999999999</v>
      </c>
      <c r="AF181">
        <v>2507.0749999999998</v>
      </c>
      <c r="AG181">
        <v>2827</v>
      </c>
      <c r="AH181">
        <v>3250.3330000000001</v>
      </c>
      <c r="AI181">
        <v>3241.7040000000002</v>
      </c>
      <c r="AJ181">
        <v>3424.7179999999998</v>
      </c>
      <c r="AK181">
        <v>3403.3735000000001</v>
      </c>
      <c r="AL181">
        <v>3438.7354999999998</v>
      </c>
      <c r="AM181">
        <v>3336.8515000000002</v>
      </c>
      <c r="AN181">
        <v>3401.0535</v>
      </c>
      <c r="AO181">
        <v>3417.8429999999998</v>
      </c>
      <c r="AP181">
        <v>2942.5145000000002</v>
      </c>
      <c r="AQ181">
        <v>2592.5929999999998</v>
      </c>
      <c r="AR181">
        <v>2034.5374999999999</v>
      </c>
      <c r="AS181">
        <v>1800.8855000000001</v>
      </c>
      <c r="AT181">
        <v>1729.6385</v>
      </c>
      <c r="AU181">
        <v>58.34375</v>
      </c>
      <c r="AV181">
        <v>56.96875</v>
      </c>
      <c r="AW181">
        <v>55.96875</v>
      </c>
      <c r="AX181">
        <v>54.75</v>
      </c>
      <c r="AY181">
        <v>54.3125</v>
      </c>
      <c r="AZ181">
        <v>53.671875</v>
      </c>
      <c r="BA181">
        <v>53.1875</v>
      </c>
      <c r="BB181">
        <v>55.265625</v>
      </c>
      <c r="BC181">
        <v>60.78125</v>
      </c>
      <c r="BD181">
        <v>66.15625</v>
      </c>
      <c r="BE181">
        <v>70.609375</v>
      </c>
      <c r="BF181">
        <v>74.484375</v>
      </c>
      <c r="BG181">
        <v>76.234375</v>
      </c>
      <c r="BH181">
        <v>76.75</v>
      </c>
      <c r="BI181">
        <v>77.578125</v>
      </c>
      <c r="BJ181">
        <v>76.34375</v>
      </c>
      <c r="BK181">
        <v>76.328125</v>
      </c>
      <c r="BL181">
        <v>74.921875</v>
      </c>
      <c r="BM181">
        <v>72.78125</v>
      </c>
      <c r="BN181">
        <v>71.921875</v>
      </c>
      <c r="BO181">
        <v>68.078125</v>
      </c>
      <c r="BP181">
        <v>63.390625</v>
      </c>
      <c r="BQ181">
        <v>61.28125</v>
      </c>
      <c r="BR181">
        <v>60.0625</v>
      </c>
      <c r="BS181">
        <v>-224.56219999999999</v>
      </c>
      <c r="BT181">
        <v>47.116599999999998</v>
      </c>
      <c r="BU181">
        <v>97.511409999999998</v>
      </c>
      <c r="BV181">
        <v>33.515529999999998</v>
      </c>
      <c r="BW181">
        <v>94.801869999999994</v>
      </c>
      <c r="BX181">
        <v>121.8877</v>
      </c>
      <c r="BY181">
        <v>-32.194040000000001</v>
      </c>
      <c r="BZ181">
        <v>-39.405360000000002</v>
      </c>
      <c r="CA181">
        <v>28.434360000000002</v>
      </c>
      <c r="CB181">
        <v>-165.86449999999999</v>
      </c>
      <c r="CC181">
        <v>-215.74879999999999</v>
      </c>
      <c r="CD181">
        <v>-281.74250000000001</v>
      </c>
      <c r="CE181">
        <v>-109.6377</v>
      </c>
      <c r="CF181">
        <v>-227.71979999999999</v>
      </c>
      <c r="CG181">
        <v>-223.8021</v>
      </c>
      <c r="CH181">
        <v>-226.69159999999999</v>
      </c>
      <c r="CI181">
        <v>-145.072</v>
      </c>
      <c r="CJ181">
        <v>-239.8629</v>
      </c>
      <c r="CK181">
        <v>-286.4323</v>
      </c>
      <c r="CL181">
        <v>-32.69811</v>
      </c>
      <c r="CM181">
        <v>-159.23179999999999</v>
      </c>
      <c r="CN181">
        <v>54.50414</v>
      </c>
      <c r="CO181">
        <v>43.816000000000003</v>
      </c>
      <c r="CP181">
        <v>57.761780000000002</v>
      </c>
      <c r="CQ181">
        <v>813.96190000000001</v>
      </c>
      <c r="CR181">
        <v>974.85180000000003</v>
      </c>
      <c r="CS181">
        <v>631.52650000000006</v>
      </c>
      <c r="CT181">
        <v>623.68960000000004</v>
      </c>
      <c r="CU181">
        <v>670.53920000000005</v>
      </c>
      <c r="CV181">
        <v>655.92219999999998</v>
      </c>
      <c r="CW181">
        <v>550.50379999999996</v>
      </c>
      <c r="CX181">
        <v>365.6696</v>
      </c>
      <c r="CY181">
        <v>489.79270000000002</v>
      </c>
      <c r="CZ181">
        <v>450.1293</v>
      </c>
      <c r="DA181">
        <v>1893.4369999999999</v>
      </c>
      <c r="DB181">
        <v>2132.4389999999999</v>
      </c>
      <c r="DC181">
        <v>1679.241</v>
      </c>
      <c r="DD181">
        <v>1422.2760000000001</v>
      </c>
      <c r="DE181">
        <v>1226.69</v>
      </c>
      <c r="DF181">
        <v>1400.665</v>
      </c>
      <c r="DG181">
        <v>1902.873</v>
      </c>
      <c r="DH181">
        <v>1784.39</v>
      </c>
      <c r="DI181">
        <v>4184.9189999999999</v>
      </c>
      <c r="DJ181">
        <v>1660.472</v>
      </c>
      <c r="DK181">
        <v>1739.3879999999999</v>
      </c>
      <c r="DL181">
        <v>987.68910000000005</v>
      </c>
      <c r="DM181">
        <v>710.55700000000002</v>
      </c>
      <c r="DN181">
        <v>677.13599999999997</v>
      </c>
      <c r="DO181">
        <v>20</v>
      </c>
      <c r="DP181">
        <v>20</v>
      </c>
    </row>
    <row r="182" spans="1:120" hidden="1" x14ac:dyDescent="0.25">
      <c r="A182" t="str">
        <f t="shared" si="2"/>
        <v>LCA-Northern Coast_All Elect_44363</v>
      </c>
      <c r="B182" t="s">
        <v>62</v>
      </c>
      <c r="C182" t="s">
        <v>222</v>
      </c>
      <c r="D182" t="s">
        <v>104</v>
      </c>
      <c r="E182" t="s">
        <v>61</v>
      </c>
      <c r="F182" t="s">
        <v>61</v>
      </c>
      <c r="G182" t="s">
        <v>61</v>
      </c>
      <c r="H182" t="s">
        <v>61</v>
      </c>
      <c r="I182" t="s">
        <v>61</v>
      </c>
      <c r="J182" t="s">
        <v>61</v>
      </c>
      <c r="K182" t="s">
        <v>190</v>
      </c>
      <c r="L182" s="18">
        <v>44363</v>
      </c>
      <c r="M182">
        <v>20</v>
      </c>
      <c r="N182">
        <v>20</v>
      </c>
      <c r="O182" t="s">
        <v>258</v>
      </c>
      <c r="P182">
        <v>35</v>
      </c>
      <c r="Q182">
        <v>35</v>
      </c>
      <c r="R182">
        <v>0</v>
      </c>
      <c r="S182">
        <v>0</v>
      </c>
      <c r="T182">
        <v>0</v>
      </c>
      <c r="U182">
        <v>0</v>
      </c>
      <c r="V182">
        <v>0</v>
      </c>
      <c r="W182">
        <v>2645.8004999999998</v>
      </c>
      <c r="X182">
        <v>2941.6954999999998</v>
      </c>
      <c r="Y182">
        <v>2584.9585000000002</v>
      </c>
      <c r="Z182">
        <v>2606.5345000000002</v>
      </c>
      <c r="AA182">
        <v>2540.6675</v>
      </c>
      <c r="AB182">
        <v>2440.5095000000001</v>
      </c>
      <c r="AC182">
        <v>3092.3874999999998</v>
      </c>
      <c r="AD182">
        <v>3530.22</v>
      </c>
      <c r="AE182">
        <v>3814.0309999999999</v>
      </c>
      <c r="AF182">
        <v>4183.0585000000001</v>
      </c>
      <c r="AG182">
        <v>4217.7124999999996</v>
      </c>
      <c r="AH182">
        <v>4980.8615</v>
      </c>
      <c r="AI182">
        <v>5211.4340000000002</v>
      </c>
      <c r="AJ182">
        <v>5245.7489999999998</v>
      </c>
      <c r="AK182">
        <v>5393.7979999999998</v>
      </c>
      <c r="AL182">
        <v>4983.0235000000002</v>
      </c>
      <c r="AM182">
        <v>5082.9979999999996</v>
      </c>
      <c r="AN182">
        <v>5248.8249999999998</v>
      </c>
      <c r="AO182">
        <v>4985.9430000000002</v>
      </c>
      <c r="AP182">
        <v>3163.058</v>
      </c>
      <c r="AQ182">
        <v>3906.2890000000002</v>
      </c>
      <c r="AR182">
        <v>3575.1990000000001</v>
      </c>
      <c r="AS182">
        <v>3270.2959999999998</v>
      </c>
      <c r="AT182">
        <v>3189.61</v>
      </c>
      <c r="AU182">
        <v>65.614286000000007</v>
      </c>
      <c r="AV182">
        <v>64.742857000000001</v>
      </c>
      <c r="AW182">
        <v>63.728571000000002</v>
      </c>
      <c r="AX182">
        <v>62.228571000000002</v>
      </c>
      <c r="AY182">
        <v>61.228571000000002</v>
      </c>
      <c r="AZ182">
        <v>61.571429000000002</v>
      </c>
      <c r="BA182">
        <v>58.628571000000001</v>
      </c>
      <c r="BB182">
        <v>60.985714000000002</v>
      </c>
      <c r="BC182">
        <v>67.985714000000002</v>
      </c>
      <c r="BD182">
        <v>73.028570999999999</v>
      </c>
      <c r="BE182">
        <v>78.357142999999994</v>
      </c>
      <c r="BF182">
        <v>84.214286000000001</v>
      </c>
      <c r="BG182">
        <v>88.714286000000001</v>
      </c>
      <c r="BH182">
        <v>92.357142999999994</v>
      </c>
      <c r="BI182">
        <v>94.514285999999998</v>
      </c>
      <c r="BJ182">
        <v>94.871429000000006</v>
      </c>
      <c r="BK182">
        <v>94.542856999999998</v>
      </c>
      <c r="BL182">
        <v>92.814285999999996</v>
      </c>
      <c r="BM182">
        <v>90.614286000000007</v>
      </c>
      <c r="BN182">
        <v>86.6</v>
      </c>
      <c r="BO182">
        <v>81.114286000000007</v>
      </c>
      <c r="BP182">
        <v>75.642857000000006</v>
      </c>
      <c r="BQ182">
        <v>71.628570999999994</v>
      </c>
      <c r="BR182">
        <v>68.457143000000002</v>
      </c>
      <c r="BS182">
        <v>179.70779999999999</v>
      </c>
      <c r="BT182">
        <v>-181.5496</v>
      </c>
      <c r="BU182">
        <v>28.27289</v>
      </c>
      <c r="BV182">
        <v>-71.375370000000004</v>
      </c>
      <c r="BW182">
        <v>-66.221100000000007</v>
      </c>
      <c r="BX182">
        <v>278.68979999999999</v>
      </c>
      <c r="BY182">
        <v>81.31841</v>
      </c>
      <c r="BZ182">
        <v>-91.657259999999994</v>
      </c>
      <c r="CA182">
        <v>-173.14400000000001</v>
      </c>
      <c r="CB182">
        <v>-95.324839999999995</v>
      </c>
      <c r="CC182">
        <v>152.78190000000001</v>
      </c>
      <c r="CD182">
        <v>-114.2161</v>
      </c>
      <c r="CE182">
        <v>-189.2458</v>
      </c>
      <c r="CF182">
        <v>-147.59909999999999</v>
      </c>
      <c r="CG182">
        <v>-279.76229999999998</v>
      </c>
      <c r="CH182">
        <v>126.675</v>
      </c>
      <c r="CI182">
        <v>-51.479700000000001</v>
      </c>
      <c r="CJ182">
        <v>-17.179939999999998</v>
      </c>
      <c r="CK182">
        <v>221.4408</v>
      </c>
      <c r="CL182">
        <v>1747.2529999999999</v>
      </c>
      <c r="CM182">
        <v>342.17700000000002</v>
      </c>
      <c r="CN182">
        <v>1.861926</v>
      </c>
      <c r="CO182">
        <v>-61.790849999999999</v>
      </c>
      <c r="CP182">
        <v>-134.958</v>
      </c>
      <c r="CQ182">
        <v>13713.56</v>
      </c>
      <c r="CR182">
        <v>4882.8850000000002</v>
      </c>
      <c r="CS182">
        <v>8025.0339999999997</v>
      </c>
      <c r="CT182">
        <v>8664.2520000000004</v>
      </c>
      <c r="CU182">
        <v>6207.9930000000004</v>
      </c>
      <c r="CV182">
        <v>2262.5770000000002</v>
      </c>
      <c r="CW182">
        <v>2307.855</v>
      </c>
      <c r="CX182">
        <v>2723.6</v>
      </c>
      <c r="CY182">
        <v>4696.7939999999999</v>
      </c>
      <c r="CZ182">
        <v>3224.2159999999999</v>
      </c>
      <c r="DA182">
        <v>3767.7739999999999</v>
      </c>
      <c r="DB182">
        <v>5292.652</v>
      </c>
      <c r="DC182">
        <v>7156.3280000000004</v>
      </c>
      <c r="DD182">
        <v>5701.4830000000002</v>
      </c>
      <c r="DE182">
        <v>7228.7129999999997</v>
      </c>
      <c r="DF182">
        <v>8113.45</v>
      </c>
      <c r="DG182">
        <v>6778.46</v>
      </c>
      <c r="DH182">
        <v>10253.459999999999</v>
      </c>
      <c r="DI182">
        <v>7413.2690000000002</v>
      </c>
      <c r="DJ182">
        <v>10209.25</v>
      </c>
      <c r="DK182">
        <v>9821.4580000000005</v>
      </c>
      <c r="DL182">
        <v>5686.4440000000004</v>
      </c>
      <c r="DM182">
        <v>4502.6350000000002</v>
      </c>
      <c r="DN182">
        <v>4427.7290000000003</v>
      </c>
      <c r="DO182">
        <v>20</v>
      </c>
      <c r="DP182">
        <v>20</v>
      </c>
    </row>
    <row r="183" spans="1:120" hidden="1" x14ac:dyDescent="0.25">
      <c r="A183" t="str">
        <f t="shared" si="2"/>
        <v>Size_Grp-200 kW and above_All Elect_44363</v>
      </c>
      <c r="B183" t="s">
        <v>62</v>
      </c>
      <c r="C183" t="s">
        <v>207</v>
      </c>
      <c r="D183" t="s">
        <v>61</v>
      </c>
      <c r="E183" t="s">
        <v>61</v>
      </c>
      <c r="F183" t="s">
        <v>61</v>
      </c>
      <c r="G183" t="s">
        <v>61</v>
      </c>
      <c r="H183" t="s">
        <v>61</v>
      </c>
      <c r="I183" t="s">
        <v>61</v>
      </c>
      <c r="J183" t="s">
        <v>102</v>
      </c>
      <c r="K183" t="s">
        <v>190</v>
      </c>
      <c r="L183" s="18">
        <v>44363</v>
      </c>
      <c r="M183">
        <v>20</v>
      </c>
      <c r="N183">
        <v>20</v>
      </c>
      <c r="O183" t="s">
        <v>258</v>
      </c>
      <c r="P183">
        <v>101</v>
      </c>
      <c r="Q183">
        <v>100</v>
      </c>
      <c r="R183">
        <v>0</v>
      </c>
      <c r="S183">
        <v>0</v>
      </c>
      <c r="T183">
        <v>0</v>
      </c>
      <c r="U183">
        <v>0</v>
      </c>
      <c r="V183">
        <v>0</v>
      </c>
      <c r="W183">
        <v>41126.158000000003</v>
      </c>
      <c r="X183">
        <v>40074.31</v>
      </c>
      <c r="Y183">
        <v>37952.065999999999</v>
      </c>
      <c r="Z183">
        <v>38485.294000000002</v>
      </c>
      <c r="AA183">
        <v>38666.249000000003</v>
      </c>
      <c r="AB183">
        <v>40906.133999999998</v>
      </c>
      <c r="AC183">
        <v>43888.146999999997</v>
      </c>
      <c r="AD183">
        <v>44168.919000000002</v>
      </c>
      <c r="AE183">
        <v>42855.572999999997</v>
      </c>
      <c r="AF183">
        <v>43529.27</v>
      </c>
      <c r="AG183">
        <v>43962.927000000003</v>
      </c>
      <c r="AH183">
        <v>45495.741999999998</v>
      </c>
      <c r="AI183">
        <v>45747.218000000001</v>
      </c>
      <c r="AJ183">
        <v>46332.894999999997</v>
      </c>
      <c r="AK183">
        <v>47026.775999999998</v>
      </c>
      <c r="AL183">
        <v>46003.46</v>
      </c>
      <c r="AM183">
        <v>46153.572</v>
      </c>
      <c r="AN183">
        <v>46304.928</v>
      </c>
      <c r="AO183">
        <v>39210.724999999999</v>
      </c>
      <c r="AP183">
        <v>24576.653999999999</v>
      </c>
      <c r="AQ183">
        <v>37103.548000000003</v>
      </c>
      <c r="AR183">
        <v>43466.597000000002</v>
      </c>
      <c r="AS183">
        <v>43387.726000000002</v>
      </c>
      <c r="AT183">
        <v>39914.881000000001</v>
      </c>
      <c r="AU183">
        <v>73.995000000000005</v>
      </c>
      <c r="AV183">
        <v>70.484999999999999</v>
      </c>
      <c r="AW183">
        <v>69.56</v>
      </c>
      <c r="AX183">
        <v>68.174999999999997</v>
      </c>
      <c r="AY183">
        <v>66.875</v>
      </c>
      <c r="AZ183">
        <v>65.959999999999994</v>
      </c>
      <c r="BA183">
        <v>65.284999999999997</v>
      </c>
      <c r="BB183">
        <v>66.16</v>
      </c>
      <c r="BC183">
        <v>70.334999999999994</v>
      </c>
      <c r="BD183">
        <v>74.680000000000007</v>
      </c>
      <c r="BE183">
        <v>79.075000000000003</v>
      </c>
      <c r="BF183">
        <v>82.85</v>
      </c>
      <c r="BG183">
        <v>86.155000000000001</v>
      </c>
      <c r="BH183">
        <v>88.644999999999996</v>
      </c>
      <c r="BI183">
        <v>90.355000000000004</v>
      </c>
      <c r="BJ183">
        <v>91.35</v>
      </c>
      <c r="BK183">
        <v>92.194999999999993</v>
      </c>
      <c r="BL183">
        <v>92.064999999999998</v>
      </c>
      <c r="BM183">
        <v>91.04</v>
      </c>
      <c r="BN183">
        <v>89.53</v>
      </c>
      <c r="BO183">
        <v>87.03</v>
      </c>
      <c r="BP183">
        <v>84.015000000000001</v>
      </c>
      <c r="BQ183">
        <v>81.254999999999995</v>
      </c>
      <c r="BR183">
        <v>78.510000000000005</v>
      </c>
      <c r="BS183">
        <v>-1929.413</v>
      </c>
      <c r="BT183">
        <v>-198.93780000000001</v>
      </c>
      <c r="BU183">
        <v>473.51190000000003</v>
      </c>
      <c r="BV183">
        <v>-293.45460000000003</v>
      </c>
      <c r="BW183">
        <v>-151.88669999999999</v>
      </c>
      <c r="BX183">
        <v>-126.8241</v>
      </c>
      <c r="BY183">
        <v>-417.6216</v>
      </c>
      <c r="BZ183">
        <v>-576.48019999999997</v>
      </c>
      <c r="CA183">
        <v>836.33780000000002</v>
      </c>
      <c r="CB183">
        <v>356.38130000000001</v>
      </c>
      <c r="CC183">
        <v>923.38840000000005</v>
      </c>
      <c r="CD183">
        <v>1225.7560000000001</v>
      </c>
      <c r="CE183">
        <v>2052.0149999999999</v>
      </c>
      <c r="CF183">
        <v>1818.5070000000001</v>
      </c>
      <c r="CG183">
        <v>835.10239999999999</v>
      </c>
      <c r="CH183">
        <v>1209.2860000000001</v>
      </c>
      <c r="CI183">
        <v>1126.778</v>
      </c>
      <c r="CJ183">
        <v>2074.0770000000002</v>
      </c>
      <c r="CK183">
        <v>11377.66</v>
      </c>
      <c r="CL183">
        <v>26657.33</v>
      </c>
      <c r="CM183">
        <v>11374.75</v>
      </c>
      <c r="CN183">
        <v>2402.9380000000001</v>
      </c>
      <c r="CO183">
        <v>1186.28</v>
      </c>
      <c r="CP183">
        <v>3363.9960000000001</v>
      </c>
      <c r="CQ183">
        <v>176758</v>
      </c>
      <c r="CR183">
        <v>85968.22</v>
      </c>
      <c r="CS183">
        <v>78108.13</v>
      </c>
      <c r="CT183">
        <v>73438.11</v>
      </c>
      <c r="CU183">
        <v>57317.56</v>
      </c>
      <c r="CV183">
        <v>52205.77</v>
      </c>
      <c r="CW183">
        <v>38381.370000000003</v>
      </c>
      <c r="CX183">
        <v>32382.13</v>
      </c>
      <c r="CY183">
        <v>58517.16</v>
      </c>
      <c r="CZ183">
        <v>64924.83</v>
      </c>
      <c r="DA183">
        <v>100032.3</v>
      </c>
      <c r="DB183">
        <v>101006.8</v>
      </c>
      <c r="DC183">
        <v>101074.4</v>
      </c>
      <c r="DD183">
        <v>103196.3</v>
      </c>
      <c r="DE183">
        <v>112306.9</v>
      </c>
      <c r="DF183">
        <v>126451.9</v>
      </c>
      <c r="DG183">
        <v>117407.6</v>
      </c>
      <c r="DH183">
        <v>139082.29999999999</v>
      </c>
      <c r="DI183">
        <v>155379.9</v>
      </c>
      <c r="DJ183">
        <v>139461</v>
      </c>
      <c r="DK183">
        <v>146803.4</v>
      </c>
      <c r="DL183">
        <v>118261</v>
      </c>
      <c r="DM183">
        <v>112720.9</v>
      </c>
      <c r="DN183">
        <v>119231.8</v>
      </c>
      <c r="DO183">
        <v>20</v>
      </c>
      <c r="DP183">
        <v>20</v>
      </c>
    </row>
    <row r="184" spans="1:120" hidden="1" x14ac:dyDescent="0.25">
      <c r="A184" t="str">
        <f t="shared" si="2"/>
        <v>sublap_id-SLAP_PGKN_All Elect_44363</v>
      </c>
      <c r="B184" t="s">
        <v>62</v>
      </c>
      <c r="C184" t="s">
        <v>279</v>
      </c>
      <c r="D184" t="s">
        <v>61</v>
      </c>
      <c r="E184" t="s">
        <v>280</v>
      </c>
      <c r="F184" t="s">
        <v>61</v>
      </c>
      <c r="G184" t="s">
        <v>61</v>
      </c>
      <c r="H184" t="s">
        <v>61</v>
      </c>
      <c r="I184" t="s">
        <v>61</v>
      </c>
      <c r="J184" t="s">
        <v>61</v>
      </c>
      <c r="K184" t="s">
        <v>190</v>
      </c>
      <c r="L184" s="18">
        <v>44363</v>
      </c>
      <c r="M184">
        <v>20</v>
      </c>
      <c r="N184">
        <v>20</v>
      </c>
      <c r="O184" t="s">
        <v>258</v>
      </c>
      <c r="P184">
        <v>20</v>
      </c>
      <c r="Q184">
        <v>20</v>
      </c>
      <c r="R184">
        <v>0</v>
      </c>
      <c r="S184">
        <v>0</v>
      </c>
      <c r="T184">
        <v>0</v>
      </c>
      <c r="U184">
        <v>0</v>
      </c>
      <c r="V184">
        <v>0</v>
      </c>
      <c r="W184">
        <v>797.89099999999996</v>
      </c>
      <c r="X184">
        <v>902.25199999999995</v>
      </c>
      <c r="Y184">
        <v>905.64800000000002</v>
      </c>
      <c r="Z184">
        <v>901.58900000000006</v>
      </c>
      <c r="AA184">
        <v>886.99599999999998</v>
      </c>
      <c r="AB184">
        <v>950.18299999999999</v>
      </c>
      <c r="AC184">
        <v>1021.038</v>
      </c>
      <c r="AD184">
        <v>738.24400000000003</v>
      </c>
      <c r="AE184">
        <v>750.79300000000001</v>
      </c>
      <c r="AF184">
        <v>905.09400000000005</v>
      </c>
      <c r="AG184">
        <v>972.02200000000005</v>
      </c>
      <c r="AH184">
        <v>1171.2829999999999</v>
      </c>
      <c r="AI184">
        <v>1480.8779999999999</v>
      </c>
      <c r="AJ184">
        <v>1513.4749999999999</v>
      </c>
      <c r="AK184">
        <v>1537.819</v>
      </c>
      <c r="AL184">
        <v>1571.0530000000001</v>
      </c>
      <c r="AM184">
        <v>1555.431</v>
      </c>
      <c r="AN184">
        <v>1554.768</v>
      </c>
      <c r="AO184">
        <v>1348.884</v>
      </c>
      <c r="AP184">
        <v>803.3365</v>
      </c>
      <c r="AQ184">
        <v>1098.752</v>
      </c>
      <c r="AR184">
        <v>1060.1030000000001</v>
      </c>
      <c r="AS184">
        <v>875.83100000000002</v>
      </c>
      <c r="AT184">
        <v>815.13400000000001</v>
      </c>
      <c r="AU184">
        <v>82</v>
      </c>
      <c r="AV184">
        <v>78.5</v>
      </c>
      <c r="AW184">
        <v>77.5</v>
      </c>
      <c r="AX184">
        <v>75.5</v>
      </c>
      <c r="AY184">
        <v>73.5</v>
      </c>
      <c r="AZ184">
        <v>72</v>
      </c>
      <c r="BA184">
        <v>71.5</v>
      </c>
      <c r="BB184">
        <v>70.5</v>
      </c>
      <c r="BC184">
        <v>74</v>
      </c>
      <c r="BD184">
        <v>77</v>
      </c>
      <c r="BE184">
        <v>80.5</v>
      </c>
      <c r="BF184">
        <v>83.5</v>
      </c>
      <c r="BG184">
        <v>85.5</v>
      </c>
      <c r="BH184">
        <v>87.5</v>
      </c>
      <c r="BI184">
        <v>89.5</v>
      </c>
      <c r="BJ184">
        <v>91.5</v>
      </c>
      <c r="BK184">
        <v>93</v>
      </c>
      <c r="BL184">
        <v>94</v>
      </c>
      <c r="BM184">
        <v>94</v>
      </c>
      <c r="BN184">
        <v>94</v>
      </c>
      <c r="BO184">
        <v>93</v>
      </c>
      <c r="BP184">
        <v>91.5</v>
      </c>
      <c r="BQ184">
        <v>89.5</v>
      </c>
      <c r="BR184">
        <v>87</v>
      </c>
      <c r="BS184">
        <v>-166.06399999999999</v>
      </c>
      <c r="BT184">
        <v>-75.860290000000006</v>
      </c>
      <c r="BU184">
        <v>-98.716650000000001</v>
      </c>
      <c r="BV184">
        <v>-78.986559999999997</v>
      </c>
      <c r="BW184">
        <v>-166.7655</v>
      </c>
      <c r="BX184">
        <v>-235.66640000000001</v>
      </c>
      <c r="BY184">
        <v>-401.76240000000001</v>
      </c>
      <c r="BZ184">
        <v>247.23509999999999</v>
      </c>
      <c r="CA184">
        <v>310.21050000000002</v>
      </c>
      <c r="CB184">
        <v>220.52799999999999</v>
      </c>
      <c r="CC184">
        <v>342.92489999999998</v>
      </c>
      <c r="CD184">
        <v>245.6671</v>
      </c>
      <c r="CE184">
        <v>31.451750000000001</v>
      </c>
      <c r="CF184">
        <v>75.078370000000007</v>
      </c>
      <c r="CG184">
        <v>46.819339999999997</v>
      </c>
      <c r="CH184">
        <v>23.823260000000001</v>
      </c>
      <c r="CI184">
        <v>46.860529999999997</v>
      </c>
      <c r="CJ184">
        <v>38.617730000000002</v>
      </c>
      <c r="CK184">
        <v>209.8038</v>
      </c>
      <c r="CL184">
        <v>666.91049999999996</v>
      </c>
      <c r="CM184">
        <v>187.88200000000001</v>
      </c>
      <c r="CN184">
        <v>-63.125970000000002</v>
      </c>
      <c r="CO184">
        <v>-68.779210000000006</v>
      </c>
      <c r="CP184">
        <v>-73.597629999999995</v>
      </c>
      <c r="CQ184">
        <v>3111.1869999999999</v>
      </c>
      <c r="CR184">
        <v>2791.509</v>
      </c>
      <c r="CS184">
        <v>2783.078</v>
      </c>
      <c r="CT184">
        <v>2869.12</v>
      </c>
      <c r="CU184">
        <v>1957.145</v>
      </c>
      <c r="CV184">
        <v>2040.915</v>
      </c>
      <c r="CW184">
        <v>1111.6310000000001</v>
      </c>
      <c r="CX184">
        <v>1049.3499999999999</v>
      </c>
      <c r="CY184">
        <v>1792.3910000000001</v>
      </c>
      <c r="CZ184">
        <v>2071.9969999999998</v>
      </c>
      <c r="DA184">
        <v>2582.3240000000001</v>
      </c>
      <c r="DB184">
        <v>2777.1770000000001</v>
      </c>
      <c r="DC184">
        <v>2293.2930000000001</v>
      </c>
      <c r="DD184">
        <v>2260.6990000000001</v>
      </c>
      <c r="DE184">
        <v>2064.8069999999998</v>
      </c>
      <c r="DF184">
        <v>2058.0340000000001</v>
      </c>
      <c r="DG184">
        <v>1908.2149999999999</v>
      </c>
      <c r="DH184">
        <v>2028.9639999999999</v>
      </c>
      <c r="DI184">
        <v>2781.47</v>
      </c>
      <c r="DJ184">
        <v>2595.8939999999998</v>
      </c>
      <c r="DK184">
        <v>4023.444</v>
      </c>
      <c r="DL184">
        <v>3064.2829999999999</v>
      </c>
      <c r="DM184">
        <v>2067.8960000000002</v>
      </c>
      <c r="DN184">
        <v>2015.876</v>
      </c>
      <c r="DO184">
        <v>20</v>
      </c>
      <c r="DP184">
        <v>20</v>
      </c>
    </row>
    <row r="185" spans="1:120" hidden="1" x14ac:dyDescent="0.25">
      <c r="A185" t="str">
        <f t="shared" si="2"/>
        <v>LCA-Kern_All Elect_44363</v>
      </c>
      <c r="B185" t="s">
        <v>62</v>
      </c>
      <c r="C185" t="s">
        <v>210</v>
      </c>
      <c r="D185" t="s">
        <v>29</v>
      </c>
      <c r="E185" t="s">
        <v>61</v>
      </c>
      <c r="F185" t="s">
        <v>61</v>
      </c>
      <c r="G185" t="s">
        <v>61</v>
      </c>
      <c r="H185" t="s">
        <v>61</v>
      </c>
      <c r="I185" t="s">
        <v>61</v>
      </c>
      <c r="J185" t="s">
        <v>61</v>
      </c>
      <c r="K185" t="s">
        <v>190</v>
      </c>
      <c r="L185" s="18">
        <v>44363</v>
      </c>
      <c r="M185">
        <v>20</v>
      </c>
      <c r="N185">
        <v>20</v>
      </c>
      <c r="O185" t="s">
        <v>258</v>
      </c>
      <c r="P185">
        <v>20</v>
      </c>
      <c r="Q185">
        <v>20</v>
      </c>
      <c r="R185">
        <v>0</v>
      </c>
      <c r="S185">
        <v>0</v>
      </c>
      <c r="T185">
        <v>0</v>
      </c>
      <c r="U185">
        <v>0</v>
      </c>
      <c r="V185">
        <v>0</v>
      </c>
      <c r="W185">
        <v>797.89099999999996</v>
      </c>
      <c r="X185">
        <v>902.25199999999995</v>
      </c>
      <c r="Y185">
        <v>905.64800000000002</v>
      </c>
      <c r="Z185">
        <v>901.58900000000006</v>
      </c>
      <c r="AA185">
        <v>886.99599999999998</v>
      </c>
      <c r="AB185">
        <v>950.18299999999999</v>
      </c>
      <c r="AC185">
        <v>1021.038</v>
      </c>
      <c r="AD185">
        <v>738.24400000000003</v>
      </c>
      <c r="AE185">
        <v>750.79300000000001</v>
      </c>
      <c r="AF185">
        <v>905.09400000000005</v>
      </c>
      <c r="AG185">
        <v>972.02200000000005</v>
      </c>
      <c r="AH185">
        <v>1171.2829999999999</v>
      </c>
      <c r="AI185">
        <v>1480.8779999999999</v>
      </c>
      <c r="AJ185">
        <v>1513.4749999999999</v>
      </c>
      <c r="AK185">
        <v>1537.819</v>
      </c>
      <c r="AL185">
        <v>1571.0530000000001</v>
      </c>
      <c r="AM185">
        <v>1555.431</v>
      </c>
      <c r="AN185">
        <v>1554.768</v>
      </c>
      <c r="AO185">
        <v>1348.884</v>
      </c>
      <c r="AP185">
        <v>803.3365</v>
      </c>
      <c r="AQ185">
        <v>1098.752</v>
      </c>
      <c r="AR185">
        <v>1060.1030000000001</v>
      </c>
      <c r="AS185">
        <v>875.83100000000002</v>
      </c>
      <c r="AT185">
        <v>815.13400000000001</v>
      </c>
      <c r="AU185">
        <v>82</v>
      </c>
      <c r="AV185">
        <v>78.5</v>
      </c>
      <c r="AW185">
        <v>77.5</v>
      </c>
      <c r="AX185">
        <v>75.5</v>
      </c>
      <c r="AY185">
        <v>73.5</v>
      </c>
      <c r="AZ185">
        <v>72</v>
      </c>
      <c r="BA185">
        <v>71.5</v>
      </c>
      <c r="BB185">
        <v>70.5</v>
      </c>
      <c r="BC185">
        <v>74</v>
      </c>
      <c r="BD185">
        <v>77</v>
      </c>
      <c r="BE185">
        <v>80.5</v>
      </c>
      <c r="BF185">
        <v>83.5</v>
      </c>
      <c r="BG185">
        <v>85.5</v>
      </c>
      <c r="BH185">
        <v>87.5</v>
      </c>
      <c r="BI185">
        <v>89.5</v>
      </c>
      <c r="BJ185">
        <v>91.5</v>
      </c>
      <c r="BK185">
        <v>93</v>
      </c>
      <c r="BL185">
        <v>94</v>
      </c>
      <c r="BM185">
        <v>94</v>
      </c>
      <c r="BN185">
        <v>94</v>
      </c>
      <c r="BO185">
        <v>93</v>
      </c>
      <c r="BP185">
        <v>91.5</v>
      </c>
      <c r="BQ185">
        <v>89.5</v>
      </c>
      <c r="BR185">
        <v>87</v>
      </c>
      <c r="BS185">
        <v>-166.06399999999999</v>
      </c>
      <c r="BT185">
        <v>-75.860290000000006</v>
      </c>
      <c r="BU185">
        <v>-98.716650000000001</v>
      </c>
      <c r="BV185">
        <v>-78.986559999999997</v>
      </c>
      <c r="BW185">
        <v>-166.7655</v>
      </c>
      <c r="BX185">
        <v>-235.66640000000001</v>
      </c>
      <c r="BY185">
        <v>-401.76240000000001</v>
      </c>
      <c r="BZ185">
        <v>247.23509999999999</v>
      </c>
      <c r="CA185">
        <v>310.21050000000002</v>
      </c>
      <c r="CB185">
        <v>220.52799999999999</v>
      </c>
      <c r="CC185">
        <v>342.92489999999998</v>
      </c>
      <c r="CD185">
        <v>245.6671</v>
      </c>
      <c r="CE185">
        <v>31.451750000000001</v>
      </c>
      <c r="CF185">
        <v>75.078370000000007</v>
      </c>
      <c r="CG185">
        <v>46.819339999999997</v>
      </c>
      <c r="CH185">
        <v>23.823260000000001</v>
      </c>
      <c r="CI185">
        <v>46.860529999999997</v>
      </c>
      <c r="CJ185">
        <v>38.617730000000002</v>
      </c>
      <c r="CK185">
        <v>209.8038</v>
      </c>
      <c r="CL185">
        <v>666.91049999999996</v>
      </c>
      <c r="CM185">
        <v>187.88200000000001</v>
      </c>
      <c r="CN185">
        <v>-63.125970000000002</v>
      </c>
      <c r="CO185">
        <v>-68.779210000000006</v>
      </c>
      <c r="CP185">
        <v>-73.597629999999995</v>
      </c>
      <c r="CQ185">
        <v>3111.1869999999999</v>
      </c>
      <c r="CR185">
        <v>2791.509</v>
      </c>
      <c r="CS185">
        <v>2783.078</v>
      </c>
      <c r="CT185">
        <v>2869.12</v>
      </c>
      <c r="CU185">
        <v>1957.145</v>
      </c>
      <c r="CV185">
        <v>2040.915</v>
      </c>
      <c r="CW185">
        <v>1111.6310000000001</v>
      </c>
      <c r="CX185">
        <v>1049.3499999999999</v>
      </c>
      <c r="CY185">
        <v>1792.3910000000001</v>
      </c>
      <c r="CZ185">
        <v>2071.9969999999998</v>
      </c>
      <c r="DA185">
        <v>2582.3240000000001</v>
      </c>
      <c r="DB185">
        <v>2777.1770000000001</v>
      </c>
      <c r="DC185">
        <v>2293.2930000000001</v>
      </c>
      <c r="DD185">
        <v>2260.6990000000001</v>
      </c>
      <c r="DE185">
        <v>2064.8069999999998</v>
      </c>
      <c r="DF185">
        <v>2058.0340000000001</v>
      </c>
      <c r="DG185">
        <v>1908.2149999999999</v>
      </c>
      <c r="DH185">
        <v>2028.9639999999999</v>
      </c>
      <c r="DI185">
        <v>2781.47</v>
      </c>
      <c r="DJ185">
        <v>2595.8939999999998</v>
      </c>
      <c r="DK185">
        <v>4023.444</v>
      </c>
      <c r="DL185">
        <v>3064.2829999999999</v>
      </c>
      <c r="DM185">
        <v>2067.8960000000002</v>
      </c>
      <c r="DN185">
        <v>2015.876</v>
      </c>
      <c r="DO185">
        <v>20</v>
      </c>
      <c r="DP185">
        <v>20</v>
      </c>
    </row>
    <row r="186" spans="1:120" hidden="1" x14ac:dyDescent="0.25">
      <c r="A186" t="str">
        <f t="shared" si="2"/>
        <v>Industry_Type-2. Manufacturing_All Elect_44363</v>
      </c>
      <c r="B186" t="s">
        <v>62</v>
      </c>
      <c r="C186" t="s">
        <v>218</v>
      </c>
      <c r="D186" t="s">
        <v>61</v>
      </c>
      <c r="E186" t="s">
        <v>61</v>
      </c>
      <c r="F186" t="s">
        <v>61</v>
      </c>
      <c r="G186" t="s">
        <v>38</v>
      </c>
      <c r="H186" t="s">
        <v>61</v>
      </c>
      <c r="I186" t="s">
        <v>61</v>
      </c>
      <c r="J186" t="s">
        <v>61</v>
      </c>
      <c r="K186" t="s">
        <v>190</v>
      </c>
      <c r="L186" s="18">
        <v>44363</v>
      </c>
      <c r="M186">
        <v>20</v>
      </c>
      <c r="N186">
        <v>20</v>
      </c>
      <c r="O186" t="s">
        <v>258</v>
      </c>
      <c r="P186">
        <v>12</v>
      </c>
      <c r="Q186">
        <v>12</v>
      </c>
      <c r="R186">
        <v>0</v>
      </c>
      <c r="S186">
        <v>0</v>
      </c>
      <c r="T186">
        <v>1</v>
      </c>
      <c r="U186">
        <v>0</v>
      </c>
      <c r="V186">
        <v>1</v>
      </c>
      <c r="AU186">
        <v>72.791667000000004</v>
      </c>
      <c r="AV186">
        <v>68.916667000000004</v>
      </c>
      <c r="AW186">
        <v>68.125</v>
      </c>
      <c r="AX186">
        <v>66.916667000000004</v>
      </c>
      <c r="AY186">
        <v>65.708332999999996</v>
      </c>
      <c r="AZ186">
        <v>65.208332999999996</v>
      </c>
      <c r="BA186">
        <v>63.958333000000003</v>
      </c>
      <c r="BB186">
        <v>64.791667000000004</v>
      </c>
      <c r="BC186">
        <v>69.375</v>
      </c>
      <c r="BD186">
        <v>74.041667000000004</v>
      </c>
      <c r="BE186">
        <v>78.875</v>
      </c>
      <c r="BF186">
        <v>83.333332999999996</v>
      </c>
      <c r="BG186">
        <v>87.708332999999996</v>
      </c>
      <c r="BH186">
        <v>91.083332999999996</v>
      </c>
      <c r="BI186">
        <v>93.041667000000004</v>
      </c>
      <c r="BJ186">
        <v>93.541667000000004</v>
      </c>
      <c r="BK186">
        <v>94.208332999999996</v>
      </c>
      <c r="BL186">
        <v>93.416667000000004</v>
      </c>
      <c r="BM186">
        <v>92</v>
      </c>
      <c r="BN186">
        <v>89.875</v>
      </c>
      <c r="BO186">
        <v>86.958332999999996</v>
      </c>
      <c r="BP186">
        <v>83.5</v>
      </c>
      <c r="BQ186">
        <v>80.25</v>
      </c>
      <c r="BR186">
        <v>77.291667000000004</v>
      </c>
      <c r="DO186">
        <v>20</v>
      </c>
      <c r="DP186">
        <v>20</v>
      </c>
    </row>
    <row r="187" spans="1:120" hidden="1" x14ac:dyDescent="0.25">
      <c r="A187" t="str">
        <f t="shared" si="2"/>
        <v>sublap_id-SLAP_PGSF_All Elect_44363</v>
      </c>
      <c r="B187" t="s">
        <v>62</v>
      </c>
      <c r="C187" t="s">
        <v>297</v>
      </c>
      <c r="D187" t="s">
        <v>61</v>
      </c>
      <c r="E187" t="s">
        <v>298</v>
      </c>
      <c r="F187" t="s">
        <v>61</v>
      </c>
      <c r="G187" t="s">
        <v>61</v>
      </c>
      <c r="H187" t="s">
        <v>61</v>
      </c>
      <c r="I187" t="s">
        <v>61</v>
      </c>
      <c r="J187" t="s">
        <v>61</v>
      </c>
      <c r="K187" t="s">
        <v>190</v>
      </c>
      <c r="L187" s="18">
        <v>44363</v>
      </c>
      <c r="M187">
        <v>20</v>
      </c>
      <c r="N187">
        <v>20</v>
      </c>
      <c r="O187" t="s">
        <v>258</v>
      </c>
      <c r="P187">
        <v>14</v>
      </c>
      <c r="Q187">
        <v>14</v>
      </c>
      <c r="R187">
        <v>0</v>
      </c>
      <c r="S187">
        <v>0</v>
      </c>
      <c r="T187">
        <v>1</v>
      </c>
      <c r="U187">
        <v>0</v>
      </c>
      <c r="V187">
        <v>1</v>
      </c>
      <c r="AU187">
        <v>56.714286000000001</v>
      </c>
      <c r="AV187">
        <v>55.535713999999999</v>
      </c>
      <c r="AW187">
        <v>54.642856999999999</v>
      </c>
      <c r="AX187">
        <v>54.821429000000002</v>
      </c>
      <c r="AY187">
        <v>54.607143000000001</v>
      </c>
      <c r="AZ187">
        <v>54.892856999999999</v>
      </c>
      <c r="BA187">
        <v>57.928570999999998</v>
      </c>
      <c r="BB187">
        <v>59.821429000000002</v>
      </c>
      <c r="BC187">
        <v>62.821429000000002</v>
      </c>
      <c r="BD187">
        <v>64.357142999999994</v>
      </c>
      <c r="BE187">
        <v>66.678571000000005</v>
      </c>
      <c r="BF187">
        <v>70.178571000000005</v>
      </c>
      <c r="BG187">
        <v>69.642857000000006</v>
      </c>
      <c r="BH187">
        <v>69.785713999999999</v>
      </c>
      <c r="BI187">
        <v>70.607142999999994</v>
      </c>
      <c r="BJ187">
        <v>69.857142999999994</v>
      </c>
      <c r="BK187">
        <v>68.785713999999999</v>
      </c>
      <c r="BL187">
        <v>68.392857000000006</v>
      </c>
      <c r="BM187">
        <v>66.107142999999994</v>
      </c>
      <c r="BN187">
        <v>64.392857000000006</v>
      </c>
      <c r="BO187">
        <v>62.357143000000001</v>
      </c>
      <c r="BP187">
        <v>60.714286000000001</v>
      </c>
      <c r="BQ187">
        <v>59.285713999999999</v>
      </c>
      <c r="BR187">
        <v>58.357143000000001</v>
      </c>
      <c r="DO187">
        <v>20</v>
      </c>
      <c r="DP187">
        <v>20</v>
      </c>
    </row>
    <row r="188" spans="1:120" hidden="1" x14ac:dyDescent="0.25">
      <c r="A188" t="str">
        <f t="shared" si="2"/>
        <v>LCA-Greater Fresno Area_All Elect_44363</v>
      </c>
      <c r="B188" t="s">
        <v>62</v>
      </c>
      <c r="C188" t="s">
        <v>224</v>
      </c>
      <c r="D188" t="s">
        <v>182</v>
      </c>
      <c r="E188" t="s">
        <v>61</v>
      </c>
      <c r="F188" t="s">
        <v>61</v>
      </c>
      <c r="G188" t="s">
        <v>61</v>
      </c>
      <c r="H188" t="s">
        <v>61</v>
      </c>
      <c r="I188" t="s">
        <v>61</v>
      </c>
      <c r="J188" t="s">
        <v>61</v>
      </c>
      <c r="K188" t="s">
        <v>190</v>
      </c>
      <c r="L188" s="18">
        <v>44363</v>
      </c>
      <c r="M188">
        <v>20</v>
      </c>
      <c r="N188">
        <v>20</v>
      </c>
      <c r="O188" t="s">
        <v>258</v>
      </c>
      <c r="P188">
        <v>95</v>
      </c>
      <c r="Q188">
        <v>94</v>
      </c>
      <c r="R188">
        <v>0</v>
      </c>
      <c r="S188">
        <v>0</v>
      </c>
      <c r="T188">
        <v>0</v>
      </c>
      <c r="U188">
        <v>0</v>
      </c>
      <c r="V188">
        <v>0</v>
      </c>
      <c r="W188">
        <v>21413.405999999999</v>
      </c>
      <c r="X188">
        <v>20404.710999999999</v>
      </c>
      <c r="Y188">
        <v>20067.050999999999</v>
      </c>
      <c r="Z188">
        <v>20103.396000000001</v>
      </c>
      <c r="AA188">
        <v>20453.855</v>
      </c>
      <c r="AB188">
        <v>20893.437999999998</v>
      </c>
      <c r="AC188">
        <v>22081.613000000001</v>
      </c>
      <c r="AD188">
        <v>22169.034</v>
      </c>
      <c r="AE188">
        <v>21494.652999999998</v>
      </c>
      <c r="AF188">
        <v>21117.824000000001</v>
      </c>
      <c r="AG188">
        <v>21101.422999999999</v>
      </c>
      <c r="AH188">
        <v>21489.993999999999</v>
      </c>
      <c r="AI188">
        <v>22151.562999999998</v>
      </c>
      <c r="AJ188">
        <v>22589.217000000001</v>
      </c>
      <c r="AK188">
        <v>22850.692999999999</v>
      </c>
      <c r="AL188">
        <v>22695.334999999999</v>
      </c>
      <c r="AM188">
        <v>22409.803</v>
      </c>
      <c r="AN188">
        <v>22115.047999999999</v>
      </c>
      <c r="AO188">
        <v>20458.852999999999</v>
      </c>
      <c r="AP188">
        <v>14377.514999999999</v>
      </c>
      <c r="AQ188">
        <v>20316.368999999999</v>
      </c>
      <c r="AR188">
        <v>23506.442999999999</v>
      </c>
      <c r="AS188">
        <v>22223.652999999998</v>
      </c>
      <c r="AT188">
        <v>21828.294000000002</v>
      </c>
      <c r="AU188">
        <v>77.760638</v>
      </c>
      <c r="AV188">
        <v>72.404255000000006</v>
      </c>
      <c r="AW188">
        <v>71.877660000000006</v>
      </c>
      <c r="AX188">
        <v>70.829786999999996</v>
      </c>
      <c r="AY188">
        <v>69.367020999999994</v>
      </c>
      <c r="AZ188">
        <v>68.398936000000006</v>
      </c>
      <c r="BA188">
        <v>67.409574000000006</v>
      </c>
      <c r="BB188">
        <v>67.127660000000006</v>
      </c>
      <c r="BC188">
        <v>70.207447000000002</v>
      </c>
      <c r="BD188">
        <v>74.648936000000006</v>
      </c>
      <c r="BE188">
        <v>79.558510999999996</v>
      </c>
      <c r="BF188">
        <v>83.106382999999994</v>
      </c>
      <c r="BG188">
        <v>87.558510999999996</v>
      </c>
      <c r="BH188">
        <v>91.037233999999998</v>
      </c>
      <c r="BI188">
        <v>93.015957</v>
      </c>
      <c r="BJ188">
        <v>93.063829999999996</v>
      </c>
      <c r="BK188">
        <v>94.526595999999998</v>
      </c>
      <c r="BL188">
        <v>94.962766000000002</v>
      </c>
      <c r="BM188">
        <v>94.452128000000002</v>
      </c>
      <c r="BN188">
        <v>93.430851000000004</v>
      </c>
      <c r="BO188">
        <v>91.755319</v>
      </c>
      <c r="BP188">
        <v>89.159574000000006</v>
      </c>
      <c r="BQ188">
        <v>86.234043</v>
      </c>
      <c r="BR188">
        <v>83.308510999999996</v>
      </c>
      <c r="BS188">
        <v>-762.54110000000003</v>
      </c>
      <c r="BT188">
        <v>374.73820000000001</v>
      </c>
      <c r="BU188">
        <v>238.7209</v>
      </c>
      <c r="BV188">
        <v>107.64960000000001</v>
      </c>
      <c r="BW188">
        <v>-59.95881</v>
      </c>
      <c r="BX188">
        <v>144.5898</v>
      </c>
      <c r="BY188">
        <v>-195.7611</v>
      </c>
      <c r="BZ188">
        <v>-576.3021</v>
      </c>
      <c r="CA188">
        <v>178.80119999999999</v>
      </c>
      <c r="CB188">
        <v>559.29250000000002</v>
      </c>
      <c r="CC188">
        <v>958.73249999999996</v>
      </c>
      <c r="CD188">
        <v>529.96320000000003</v>
      </c>
      <c r="CE188">
        <v>307.36329999999998</v>
      </c>
      <c r="CF188">
        <v>74.990840000000006</v>
      </c>
      <c r="CG188">
        <v>-40.782040000000002</v>
      </c>
      <c r="CH188">
        <v>-197.26929999999999</v>
      </c>
      <c r="CI188">
        <v>101.669</v>
      </c>
      <c r="CJ188">
        <v>762.02080000000001</v>
      </c>
      <c r="CK188">
        <v>3523.0430000000001</v>
      </c>
      <c r="CL188">
        <v>10459.33</v>
      </c>
      <c r="CM188">
        <v>4261.3530000000001</v>
      </c>
      <c r="CN188">
        <v>35.176690000000001</v>
      </c>
      <c r="CO188">
        <v>503.24630000000002</v>
      </c>
      <c r="CP188">
        <v>483.6943</v>
      </c>
      <c r="CQ188">
        <v>33644.5</v>
      </c>
      <c r="CR188">
        <v>20896.45</v>
      </c>
      <c r="CS188">
        <v>13668.02</v>
      </c>
      <c r="CT188">
        <v>14035.19</v>
      </c>
      <c r="CU188">
        <v>11059.02</v>
      </c>
      <c r="CV188">
        <v>12638.59</v>
      </c>
      <c r="CW188">
        <v>10653.66</v>
      </c>
      <c r="CX188">
        <v>7796.9840000000004</v>
      </c>
      <c r="CY188">
        <v>15786.45</v>
      </c>
      <c r="CZ188">
        <v>19600.53</v>
      </c>
      <c r="DA188">
        <v>24098.76</v>
      </c>
      <c r="DB188">
        <v>23021.439999999999</v>
      </c>
      <c r="DC188">
        <v>24602.69</v>
      </c>
      <c r="DD188">
        <v>22922.68</v>
      </c>
      <c r="DE188">
        <v>28519.96</v>
      </c>
      <c r="DF188">
        <v>44865.07</v>
      </c>
      <c r="DG188">
        <v>29705.22</v>
      </c>
      <c r="DH188">
        <v>39646.5</v>
      </c>
      <c r="DI188">
        <v>56621.63</v>
      </c>
      <c r="DJ188">
        <v>47768.13</v>
      </c>
      <c r="DK188">
        <v>29816.57</v>
      </c>
      <c r="DL188">
        <v>33806.54</v>
      </c>
      <c r="DM188">
        <v>27207.84</v>
      </c>
      <c r="DN188">
        <v>29745.49</v>
      </c>
      <c r="DO188">
        <v>20</v>
      </c>
      <c r="DP188">
        <v>20</v>
      </c>
    </row>
    <row r="189" spans="1:120" hidden="1" x14ac:dyDescent="0.25">
      <c r="A189" t="str">
        <f t="shared" si="2"/>
        <v>sublap_id-SLAP_PGEB_All Elect_44363</v>
      </c>
      <c r="B189" t="s">
        <v>62</v>
      </c>
      <c r="C189" t="s">
        <v>287</v>
      </c>
      <c r="D189" t="s">
        <v>61</v>
      </c>
      <c r="E189" t="s">
        <v>288</v>
      </c>
      <c r="F189" t="s">
        <v>61</v>
      </c>
      <c r="G189" t="s">
        <v>61</v>
      </c>
      <c r="H189" t="s">
        <v>61</v>
      </c>
      <c r="I189" t="s">
        <v>61</v>
      </c>
      <c r="J189" t="s">
        <v>61</v>
      </c>
      <c r="K189" t="s">
        <v>190</v>
      </c>
      <c r="L189" s="18">
        <v>44363</v>
      </c>
      <c r="M189">
        <v>20</v>
      </c>
      <c r="N189">
        <v>20</v>
      </c>
      <c r="O189" t="s">
        <v>258</v>
      </c>
      <c r="P189">
        <v>58</v>
      </c>
      <c r="Q189">
        <v>57</v>
      </c>
      <c r="R189">
        <v>0</v>
      </c>
      <c r="S189">
        <v>0</v>
      </c>
      <c r="T189">
        <v>0</v>
      </c>
      <c r="U189">
        <v>0</v>
      </c>
      <c r="V189">
        <v>0</v>
      </c>
      <c r="W189">
        <v>2658.3191000000002</v>
      </c>
      <c r="X189">
        <v>2664.5699</v>
      </c>
      <c r="Y189">
        <v>2644.5517</v>
      </c>
      <c r="Z189">
        <v>2627.4621000000002</v>
      </c>
      <c r="AA189">
        <v>2714.6585</v>
      </c>
      <c r="AB189">
        <v>2745.9367000000002</v>
      </c>
      <c r="AC189">
        <v>2949.3386999999998</v>
      </c>
      <c r="AD189">
        <v>3250.7534999999998</v>
      </c>
      <c r="AE189">
        <v>3529.2685000000001</v>
      </c>
      <c r="AF189">
        <v>3880.7627000000002</v>
      </c>
      <c r="AG189">
        <v>4087.8227000000002</v>
      </c>
      <c r="AH189">
        <v>4553.7722999999996</v>
      </c>
      <c r="AI189">
        <v>4704.6822000000002</v>
      </c>
      <c r="AJ189">
        <v>4423.0565999999999</v>
      </c>
      <c r="AK189">
        <v>4953.3820999999998</v>
      </c>
      <c r="AL189">
        <v>5051.8437999999996</v>
      </c>
      <c r="AM189">
        <v>5166.1974</v>
      </c>
      <c r="AN189">
        <v>5252.5319</v>
      </c>
      <c r="AO189">
        <v>4406.7076999999999</v>
      </c>
      <c r="AP189">
        <v>2876.2190000000001</v>
      </c>
      <c r="AQ189">
        <v>4098.8905000000004</v>
      </c>
      <c r="AR189">
        <v>3392.6815000000001</v>
      </c>
      <c r="AS189">
        <v>2686.3676999999998</v>
      </c>
      <c r="AT189">
        <v>1265.0604000000001</v>
      </c>
      <c r="AU189">
        <v>69.456140000000005</v>
      </c>
      <c r="AV189">
        <v>66.026315999999994</v>
      </c>
      <c r="AW189">
        <v>64.578946999999999</v>
      </c>
      <c r="AX189">
        <v>62.991228</v>
      </c>
      <c r="AY189">
        <v>62.184210999999998</v>
      </c>
      <c r="AZ189">
        <v>61.236842000000003</v>
      </c>
      <c r="BA189">
        <v>61.026316000000001</v>
      </c>
      <c r="BB189">
        <v>64.921053000000001</v>
      </c>
      <c r="BC189">
        <v>70.078946999999999</v>
      </c>
      <c r="BD189">
        <v>76.052632000000003</v>
      </c>
      <c r="BE189">
        <v>81.675438999999997</v>
      </c>
      <c r="BF189">
        <v>86.991228000000007</v>
      </c>
      <c r="BG189">
        <v>92.061403999999996</v>
      </c>
      <c r="BH189">
        <v>95.885964999999999</v>
      </c>
      <c r="BI189">
        <v>98.368420999999998</v>
      </c>
      <c r="BJ189">
        <v>99.043859999999995</v>
      </c>
      <c r="BK189">
        <v>99.263158000000004</v>
      </c>
      <c r="BL189">
        <v>97.938596000000004</v>
      </c>
      <c r="BM189">
        <v>96.359649000000005</v>
      </c>
      <c r="BN189">
        <v>92.166667000000004</v>
      </c>
      <c r="BO189">
        <v>85.745614000000003</v>
      </c>
      <c r="BP189">
        <v>80.578946999999999</v>
      </c>
      <c r="BQ189">
        <v>77.149123000000003</v>
      </c>
      <c r="BR189">
        <v>74.105262999999994</v>
      </c>
      <c r="BS189">
        <v>-133.36680000000001</v>
      </c>
      <c r="BT189">
        <v>-135.17699999999999</v>
      </c>
      <c r="BU189">
        <v>-95.553730000000002</v>
      </c>
      <c r="BV189">
        <v>-35.677669999999999</v>
      </c>
      <c r="BW189">
        <v>-63.17315</v>
      </c>
      <c r="BX189">
        <v>98.389269999999996</v>
      </c>
      <c r="BY189">
        <v>96.544830000000005</v>
      </c>
      <c r="BZ189">
        <v>54.326239999999999</v>
      </c>
      <c r="CA189">
        <v>-78.312929999999994</v>
      </c>
      <c r="CB189">
        <v>-50.23563</v>
      </c>
      <c r="CC189">
        <v>-86.384339999999995</v>
      </c>
      <c r="CD189">
        <v>-194.5378</v>
      </c>
      <c r="CE189">
        <v>25.669499999999999</v>
      </c>
      <c r="CF189">
        <v>454.67039999999997</v>
      </c>
      <c r="CG189">
        <v>63.06438</v>
      </c>
      <c r="CH189">
        <v>-3.8452630000000001</v>
      </c>
      <c r="CI189">
        <v>-102.6707</v>
      </c>
      <c r="CJ189">
        <v>-110.91800000000001</v>
      </c>
      <c r="CK189">
        <v>802.99339999999995</v>
      </c>
      <c r="CL189">
        <v>2058.54</v>
      </c>
      <c r="CM189">
        <v>226.2071</v>
      </c>
      <c r="CN189">
        <v>-79.722980000000007</v>
      </c>
      <c r="CO189">
        <v>132.32</v>
      </c>
      <c r="CP189">
        <v>1428.33</v>
      </c>
      <c r="CQ189">
        <v>15992.83</v>
      </c>
      <c r="CR189">
        <v>5706.3270000000002</v>
      </c>
      <c r="CS189">
        <v>3233.2759999999998</v>
      </c>
      <c r="CT189">
        <v>2828.145</v>
      </c>
      <c r="CU189">
        <v>2561.0169999999998</v>
      </c>
      <c r="CV189">
        <v>3890.2069999999999</v>
      </c>
      <c r="CW189">
        <v>2168.7440000000001</v>
      </c>
      <c r="CX189">
        <v>1632.2560000000001</v>
      </c>
      <c r="CY189">
        <v>2825.5120000000002</v>
      </c>
      <c r="CZ189">
        <v>9308.2099999999991</v>
      </c>
      <c r="DA189">
        <v>14403.04</v>
      </c>
      <c r="DB189">
        <v>15476.67</v>
      </c>
      <c r="DC189">
        <v>12290.49</v>
      </c>
      <c r="DD189">
        <v>12373.83</v>
      </c>
      <c r="DE189">
        <v>12034.16</v>
      </c>
      <c r="DF189">
        <v>12056.61</v>
      </c>
      <c r="DG189">
        <v>13528.35</v>
      </c>
      <c r="DH189">
        <v>13572</v>
      </c>
      <c r="DI189">
        <v>14229.99</v>
      </c>
      <c r="DJ189">
        <v>14964.5</v>
      </c>
      <c r="DK189">
        <v>14251.29</v>
      </c>
      <c r="DL189">
        <v>12219.9</v>
      </c>
      <c r="DM189">
        <v>11507.4</v>
      </c>
      <c r="DN189">
        <v>11641.93</v>
      </c>
      <c r="DO189">
        <v>20</v>
      </c>
      <c r="DP189">
        <v>20</v>
      </c>
    </row>
    <row r="190" spans="1:120" hidden="1" x14ac:dyDescent="0.25">
      <c r="A190" t="str">
        <f t="shared" si="2"/>
        <v>Aggregator-Enel X_All Elect_44363</v>
      </c>
      <c r="B190" t="s">
        <v>62</v>
      </c>
      <c r="C190" t="s">
        <v>265</v>
      </c>
      <c r="D190" t="s">
        <v>61</v>
      </c>
      <c r="E190" t="s">
        <v>61</v>
      </c>
      <c r="F190" t="s">
        <v>266</v>
      </c>
      <c r="G190" t="s">
        <v>61</v>
      </c>
      <c r="H190" t="s">
        <v>61</v>
      </c>
      <c r="I190" t="s">
        <v>61</v>
      </c>
      <c r="J190" t="s">
        <v>61</v>
      </c>
      <c r="K190" t="s">
        <v>190</v>
      </c>
      <c r="L190" s="18">
        <v>44363</v>
      </c>
      <c r="M190">
        <v>20</v>
      </c>
      <c r="N190">
        <v>20</v>
      </c>
      <c r="O190" t="s">
        <v>258</v>
      </c>
      <c r="P190">
        <v>74</v>
      </c>
      <c r="Q190">
        <v>73</v>
      </c>
      <c r="R190">
        <v>0</v>
      </c>
      <c r="S190">
        <v>0</v>
      </c>
      <c r="T190">
        <v>0</v>
      </c>
      <c r="U190">
        <v>0</v>
      </c>
      <c r="V190">
        <v>0</v>
      </c>
      <c r="W190">
        <v>32565.13</v>
      </c>
      <c r="X190">
        <v>31897.523000000001</v>
      </c>
      <c r="Y190">
        <v>29955.032999999999</v>
      </c>
      <c r="Z190">
        <v>30452.884999999998</v>
      </c>
      <c r="AA190">
        <v>30715.589</v>
      </c>
      <c r="AB190">
        <v>32197.774000000001</v>
      </c>
      <c r="AC190">
        <v>34439.430999999997</v>
      </c>
      <c r="AD190">
        <v>34248.663999999997</v>
      </c>
      <c r="AE190">
        <v>32560.15</v>
      </c>
      <c r="AF190">
        <v>32839.303999999996</v>
      </c>
      <c r="AG190">
        <v>32849.658000000003</v>
      </c>
      <c r="AH190">
        <v>32527.384999999998</v>
      </c>
      <c r="AI190">
        <v>32542.866000000002</v>
      </c>
      <c r="AJ190">
        <v>32909.892999999996</v>
      </c>
      <c r="AK190">
        <v>33441.099000000002</v>
      </c>
      <c r="AL190">
        <v>32352.29</v>
      </c>
      <c r="AM190">
        <v>32414.547999999999</v>
      </c>
      <c r="AN190">
        <v>31807.008999999998</v>
      </c>
      <c r="AO190">
        <v>25432.569</v>
      </c>
      <c r="AP190">
        <v>15925.218000000001</v>
      </c>
      <c r="AQ190">
        <v>28401.448</v>
      </c>
      <c r="AR190">
        <v>34438.502999999997</v>
      </c>
      <c r="AS190">
        <v>33980.048000000003</v>
      </c>
      <c r="AT190">
        <v>30851.445</v>
      </c>
      <c r="AU190">
        <v>77.794521000000003</v>
      </c>
      <c r="AV190">
        <v>74.417807999999994</v>
      </c>
      <c r="AW190">
        <v>73.575342000000006</v>
      </c>
      <c r="AX190">
        <v>71.904110000000003</v>
      </c>
      <c r="AY190">
        <v>70.280822000000001</v>
      </c>
      <c r="AZ190">
        <v>69.027396999999993</v>
      </c>
      <c r="BA190">
        <v>68.5</v>
      </c>
      <c r="BB190">
        <v>68.267122999999998</v>
      </c>
      <c r="BC190">
        <v>72.089040999999995</v>
      </c>
      <c r="BD190">
        <v>75.965753000000007</v>
      </c>
      <c r="BE190">
        <v>79.993150999999997</v>
      </c>
      <c r="BF190">
        <v>83.273972999999998</v>
      </c>
      <c r="BG190">
        <v>85.780822000000001</v>
      </c>
      <c r="BH190">
        <v>87.753424999999993</v>
      </c>
      <c r="BI190">
        <v>89.445205000000001</v>
      </c>
      <c r="BJ190">
        <v>90.965753000000007</v>
      </c>
      <c r="BK190">
        <v>92.123288000000002</v>
      </c>
      <c r="BL190">
        <v>92.493150999999997</v>
      </c>
      <c r="BM190">
        <v>92</v>
      </c>
      <c r="BN190">
        <v>91.226027000000002</v>
      </c>
      <c r="BO190">
        <v>89.568493000000004</v>
      </c>
      <c r="BP190">
        <v>87.417807999999994</v>
      </c>
      <c r="BQ190">
        <v>85.130137000000005</v>
      </c>
      <c r="BR190">
        <v>82.472603000000007</v>
      </c>
      <c r="BS190">
        <v>-1948.556</v>
      </c>
      <c r="BT190">
        <v>-267.916</v>
      </c>
      <c r="BU190">
        <v>534.64480000000003</v>
      </c>
      <c r="BV190">
        <v>-11.48282</v>
      </c>
      <c r="BW190">
        <v>-66.037419999999997</v>
      </c>
      <c r="BX190">
        <v>-90.189409999999995</v>
      </c>
      <c r="BY190">
        <v>-476.77749999999997</v>
      </c>
      <c r="BZ190">
        <v>-739.10749999999996</v>
      </c>
      <c r="CA190">
        <v>900.23910000000001</v>
      </c>
      <c r="CB190">
        <v>400.30669999999998</v>
      </c>
      <c r="CC190">
        <v>387.37549999999999</v>
      </c>
      <c r="CD190">
        <v>948.45950000000005</v>
      </c>
      <c r="CE190">
        <v>1783.682</v>
      </c>
      <c r="CF190">
        <v>1556.7339999999999</v>
      </c>
      <c r="CG190">
        <v>578.12360000000001</v>
      </c>
      <c r="CH190">
        <v>963.88810000000001</v>
      </c>
      <c r="CI190">
        <v>793.3297</v>
      </c>
      <c r="CJ190">
        <v>1702.1489999999999</v>
      </c>
      <c r="CK190">
        <v>9334.2790000000005</v>
      </c>
      <c r="CL190">
        <v>20404.97</v>
      </c>
      <c r="CM190">
        <v>7829.7340000000004</v>
      </c>
      <c r="CN190">
        <v>1394.771</v>
      </c>
      <c r="CO190">
        <v>1199.212</v>
      </c>
      <c r="CP190">
        <v>3442.2979999999998</v>
      </c>
      <c r="CQ190">
        <v>153936.79999999999</v>
      </c>
      <c r="CR190">
        <v>76433.59</v>
      </c>
      <c r="CS190">
        <v>66402.62</v>
      </c>
      <c r="CT190">
        <v>60545.11</v>
      </c>
      <c r="CU190">
        <v>47819.88</v>
      </c>
      <c r="CV190">
        <v>44343.21</v>
      </c>
      <c r="CW190">
        <v>32529.86</v>
      </c>
      <c r="CX190">
        <v>25648.35</v>
      </c>
      <c r="CY190">
        <v>45662.28</v>
      </c>
      <c r="CZ190">
        <v>58105.7</v>
      </c>
      <c r="DA190">
        <v>86295.99</v>
      </c>
      <c r="DB190">
        <v>86283.1</v>
      </c>
      <c r="DC190">
        <v>85929</v>
      </c>
      <c r="DD190">
        <v>92358.27</v>
      </c>
      <c r="DE190">
        <v>101392.2</v>
      </c>
      <c r="DF190">
        <v>113013.4</v>
      </c>
      <c r="DG190">
        <v>98935</v>
      </c>
      <c r="DH190">
        <v>105182.9</v>
      </c>
      <c r="DI190">
        <v>111262.8</v>
      </c>
      <c r="DJ190">
        <v>99371.8</v>
      </c>
      <c r="DK190">
        <v>94253.98</v>
      </c>
      <c r="DL190">
        <v>89919.31</v>
      </c>
      <c r="DM190">
        <v>95465.63</v>
      </c>
      <c r="DN190">
        <v>100617.5</v>
      </c>
      <c r="DO190">
        <v>20</v>
      </c>
      <c r="DP190">
        <v>20</v>
      </c>
    </row>
    <row r="191" spans="1:120" hidden="1" x14ac:dyDescent="0.25">
      <c r="A191" t="str">
        <f t="shared" si="2"/>
        <v>Industry_Type-3. Wholesale, Transport, other utilities_All Elect_44363</v>
      </c>
      <c r="B191" t="s">
        <v>62</v>
      </c>
      <c r="C191" t="s">
        <v>202</v>
      </c>
      <c r="D191" t="s">
        <v>61</v>
      </c>
      <c r="E191" t="s">
        <v>61</v>
      </c>
      <c r="F191" t="s">
        <v>61</v>
      </c>
      <c r="G191" t="s">
        <v>31</v>
      </c>
      <c r="H191" t="s">
        <v>61</v>
      </c>
      <c r="I191" t="s">
        <v>61</v>
      </c>
      <c r="J191" t="s">
        <v>61</v>
      </c>
      <c r="K191" t="s">
        <v>190</v>
      </c>
      <c r="L191" s="18">
        <v>44363</v>
      </c>
      <c r="M191">
        <v>20</v>
      </c>
      <c r="N191">
        <v>20</v>
      </c>
      <c r="O191" t="s">
        <v>258</v>
      </c>
      <c r="P191">
        <v>12</v>
      </c>
      <c r="Q191">
        <v>11</v>
      </c>
      <c r="R191">
        <v>0</v>
      </c>
      <c r="S191">
        <v>0</v>
      </c>
      <c r="T191">
        <v>1</v>
      </c>
      <c r="U191">
        <v>0</v>
      </c>
      <c r="V191">
        <v>1</v>
      </c>
      <c r="AU191">
        <v>71.454544999999996</v>
      </c>
      <c r="AV191">
        <v>69.045455000000004</v>
      </c>
      <c r="AW191">
        <v>68.636364</v>
      </c>
      <c r="AX191">
        <v>67.5</v>
      </c>
      <c r="AY191">
        <v>66.5</v>
      </c>
      <c r="AZ191">
        <v>65.454544999999996</v>
      </c>
      <c r="BA191">
        <v>64.818181999999993</v>
      </c>
      <c r="BB191">
        <v>66.181818000000007</v>
      </c>
      <c r="BC191">
        <v>70.454544999999996</v>
      </c>
      <c r="BD191">
        <v>75.772727000000003</v>
      </c>
      <c r="BE191">
        <v>80.590908999999996</v>
      </c>
      <c r="BF191">
        <v>83.909091000000004</v>
      </c>
      <c r="BG191">
        <v>87.090908999999996</v>
      </c>
      <c r="BH191">
        <v>89.090908999999996</v>
      </c>
      <c r="BI191">
        <v>90.272727000000003</v>
      </c>
      <c r="BJ191">
        <v>91.681818000000007</v>
      </c>
      <c r="BK191">
        <v>92.090908999999996</v>
      </c>
      <c r="BL191">
        <v>91.409091000000004</v>
      </c>
      <c r="BM191">
        <v>89.818181999999993</v>
      </c>
      <c r="BN191">
        <v>87.272727000000003</v>
      </c>
      <c r="BO191">
        <v>84.272727000000003</v>
      </c>
      <c r="BP191">
        <v>81.136364</v>
      </c>
      <c r="BQ191">
        <v>78.818181999999993</v>
      </c>
      <c r="BR191">
        <v>75.727272999999997</v>
      </c>
      <c r="DO191">
        <v>20</v>
      </c>
      <c r="DP191">
        <v>20</v>
      </c>
    </row>
    <row r="192" spans="1:120" hidden="1" x14ac:dyDescent="0.25">
      <c r="A192" t="str">
        <f t="shared" si="2"/>
        <v>Industry_Type-1. Agriculture, Mining &amp; Construction_All Elect_44363</v>
      </c>
      <c r="B192" t="s">
        <v>62</v>
      </c>
      <c r="C192" t="s">
        <v>211</v>
      </c>
      <c r="D192" t="s">
        <v>61</v>
      </c>
      <c r="E192" t="s">
        <v>61</v>
      </c>
      <c r="F192" t="s">
        <v>61</v>
      </c>
      <c r="G192" t="s">
        <v>30</v>
      </c>
      <c r="H192" t="s">
        <v>61</v>
      </c>
      <c r="I192" t="s">
        <v>61</v>
      </c>
      <c r="J192" t="s">
        <v>61</v>
      </c>
      <c r="K192" t="s">
        <v>190</v>
      </c>
      <c r="L192" s="18">
        <v>44363</v>
      </c>
      <c r="M192">
        <v>20</v>
      </c>
      <c r="N192">
        <v>20</v>
      </c>
      <c r="O192" t="s">
        <v>258</v>
      </c>
      <c r="P192">
        <v>69</v>
      </c>
      <c r="Q192">
        <v>69</v>
      </c>
      <c r="R192">
        <v>0</v>
      </c>
      <c r="S192">
        <v>0</v>
      </c>
      <c r="T192">
        <v>0</v>
      </c>
      <c r="U192">
        <v>0</v>
      </c>
      <c r="V192">
        <v>0</v>
      </c>
      <c r="W192">
        <v>11020.98</v>
      </c>
      <c r="X192">
        <v>9792.58</v>
      </c>
      <c r="Y192">
        <v>9256.82</v>
      </c>
      <c r="Z192">
        <v>9135.14</v>
      </c>
      <c r="AA192">
        <v>9100.34</v>
      </c>
      <c r="AB192">
        <v>9296.4</v>
      </c>
      <c r="AC192">
        <v>9839.7000000000007</v>
      </c>
      <c r="AD192">
        <v>9933.7800000000007</v>
      </c>
      <c r="AE192">
        <v>10035.66</v>
      </c>
      <c r="AF192">
        <v>10920.3</v>
      </c>
      <c r="AG192">
        <v>11423.9</v>
      </c>
      <c r="AH192">
        <v>11527.66</v>
      </c>
      <c r="AI192">
        <v>11405.28</v>
      </c>
      <c r="AJ192">
        <v>11615.22</v>
      </c>
      <c r="AK192">
        <v>11885.88</v>
      </c>
      <c r="AL192">
        <v>11747.08</v>
      </c>
      <c r="AM192">
        <v>11571.42</v>
      </c>
      <c r="AN192">
        <v>11372.66</v>
      </c>
      <c r="AO192">
        <v>6159.9</v>
      </c>
      <c r="AP192">
        <v>2041.18</v>
      </c>
      <c r="AQ192">
        <v>6758.16</v>
      </c>
      <c r="AR192">
        <v>10403.5</v>
      </c>
      <c r="AS192">
        <v>11325.28</v>
      </c>
      <c r="AT192">
        <v>10429.76</v>
      </c>
      <c r="AU192">
        <v>79.514493000000002</v>
      </c>
      <c r="AV192">
        <v>75.630435000000006</v>
      </c>
      <c r="AW192">
        <v>74.789855000000003</v>
      </c>
      <c r="AX192">
        <v>73.108695999999995</v>
      </c>
      <c r="AY192">
        <v>71.355072000000007</v>
      </c>
      <c r="AZ192">
        <v>70.050725</v>
      </c>
      <c r="BA192">
        <v>69.413043000000002</v>
      </c>
      <c r="BB192">
        <v>68.724637999999999</v>
      </c>
      <c r="BC192">
        <v>72.239130000000003</v>
      </c>
      <c r="BD192">
        <v>75.862318999999999</v>
      </c>
      <c r="BE192">
        <v>79.876812000000001</v>
      </c>
      <c r="BF192">
        <v>83.043477999999993</v>
      </c>
      <c r="BG192">
        <v>85.681158999999994</v>
      </c>
      <c r="BH192">
        <v>87.847825999999998</v>
      </c>
      <c r="BI192">
        <v>89.644927999999993</v>
      </c>
      <c r="BJ192">
        <v>90.905797000000007</v>
      </c>
      <c r="BK192">
        <v>92.304348000000005</v>
      </c>
      <c r="BL192">
        <v>93.065217000000004</v>
      </c>
      <c r="BM192">
        <v>92.913043000000002</v>
      </c>
      <c r="BN192">
        <v>92.550725</v>
      </c>
      <c r="BO192">
        <v>91.246376999999995</v>
      </c>
      <c r="BP192">
        <v>89.289855000000003</v>
      </c>
      <c r="BQ192">
        <v>87</v>
      </c>
      <c r="BR192">
        <v>84.449275</v>
      </c>
      <c r="BS192">
        <v>-640.30690000000004</v>
      </c>
      <c r="BT192">
        <v>575.10559999999998</v>
      </c>
      <c r="BU192">
        <v>438.37880000000001</v>
      </c>
      <c r="BV192">
        <v>403.85050000000001</v>
      </c>
      <c r="BW192">
        <v>315.2697</v>
      </c>
      <c r="BX192">
        <v>216.2466</v>
      </c>
      <c r="BY192">
        <v>-3.8994149999999999</v>
      </c>
      <c r="BZ192">
        <v>176.00819999999999</v>
      </c>
      <c r="CA192">
        <v>116.1062</v>
      </c>
      <c r="CB192">
        <v>-776.09739999999999</v>
      </c>
      <c r="CC192">
        <v>-969.52719999999999</v>
      </c>
      <c r="CD192">
        <v>-616.29740000000004</v>
      </c>
      <c r="CE192">
        <v>-169.4367</v>
      </c>
      <c r="CF192">
        <v>-64.286510000000007</v>
      </c>
      <c r="CG192">
        <v>-174.09880000000001</v>
      </c>
      <c r="CH192">
        <v>315.7706</v>
      </c>
      <c r="CI192">
        <v>673.98620000000005</v>
      </c>
      <c r="CJ192">
        <v>1063.652</v>
      </c>
      <c r="CK192">
        <v>6806.0209999999997</v>
      </c>
      <c r="CL192">
        <v>10746.95</v>
      </c>
      <c r="CM192">
        <v>5567.7740000000003</v>
      </c>
      <c r="CN192">
        <v>1591.9069999999999</v>
      </c>
      <c r="CO192">
        <v>256.02030000000002</v>
      </c>
      <c r="CP192">
        <v>938.42129999999997</v>
      </c>
      <c r="CQ192">
        <v>49018.8</v>
      </c>
      <c r="CR192">
        <v>12788.03</v>
      </c>
      <c r="CS192">
        <v>9592.3310000000001</v>
      </c>
      <c r="CT192">
        <v>8186.9170000000004</v>
      </c>
      <c r="CU192">
        <v>5098.6899999999996</v>
      </c>
      <c r="CV192">
        <v>4187.6679999999997</v>
      </c>
      <c r="CW192">
        <v>3557.6979999999999</v>
      </c>
      <c r="CX192">
        <v>2956.2109999999998</v>
      </c>
      <c r="CY192">
        <v>6868.2550000000001</v>
      </c>
      <c r="CZ192">
        <v>10213.450000000001</v>
      </c>
      <c r="DA192">
        <v>27268.7</v>
      </c>
      <c r="DB192">
        <v>24602.55</v>
      </c>
      <c r="DC192">
        <v>24640.51</v>
      </c>
      <c r="DD192">
        <v>28332.05</v>
      </c>
      <c r="DE192">
        <v>30292.7</v>
      </c>
      <c r="DF192">
        <v>32517.439999999999</v>
      </c>
      <c r="DG192">
        <v>35789.71</v>
      </c>
      <c r="DH192">
        <v>50308.51</v>
      </c>
      <c r="DI192">
        <v>59568.57</v>
      </c>
      <c r="DJ192">
        <v>53981.95</v>
      </c>
      <c r="DK192">
        <v>70526.34</v>
      </c>
      <c r="DL192">
        <v>50111</v>
      </c>
      <c r="DM192">
        <v>46477.09</v>
      </c>
      <c r="DN192">
        <v>45719.73</v>
      </c>
      <c r="DO192">
        <v>20</v>
      </c>
      <c r="DP192">
        <v>20</v>
      </c>
    </row>
    <row r="193" spans="1:120" hidden="1" x14ac:dyDescent="0.25">
      <c r="A193" t="str">
        <f t="shared" si="2"/>
        <v>sublap_id-SLAP_PGNB_All Elect_44363</v>
      </c>
      <c r="B193" t="s">
        <v>62</v>
      </c>
      <c r="C193" t="s">
        <v>295</v>
      </c>
      <c r="D193" t="s">
        <v>61</v>
      </c>
      <c r="E193" t="s">
        <v>296</v>
      </c>
      <c r="F193" t="s">
        <v>61</v>
      </c>
      <c r="G193" t="s">
        <v>61</v>
      </c>
      <c r="H193" t="s">
        <v>61</v>
      </c>
      <c r="I193" t="s">
        <v>61</v>
      </c>
      <c r="J193" t="s">
        <v>61</v>
      </c>
      <c r="K193" t="s">
        <v>190</v>
      </c>
      <c r="L193" s="18">
        <v>44363</v>
      </c>
      <c r="M193">
        <v>20</v>
      </c>
      <c r="N193">
        <v>20</v>
      </c>
      <c r="O193" t="s">
        <v>258</v>
      </c>
      <c r="P193">
        <v>17</v>
      </c>
      <c r="Q193">
        <v>17</v>
      </c>
      <c r="R193">
        <v>0</v>
      </c>
      <c r="S193">
        <v>0</v>
      </c>
      <c r="T193">
        <v>0</v>
      </c>
      <c r="U193">
        <v>0</v>
      </c>
      <c r="V193">
        <v>0</v>
      </c>
      <c r="W193">
        <v>914.16899999999998</v>
      </c>
      <c r="X193">
        <v>1448.0070000000001</v>
      </c>
      <c r="Y193">
        <v>1181.0519999999999</v>
      </c>
      <c r="Z193">
        <v>1187.95</v>
      </c>
      <c r="AA193">
        <v>1241.0219999999999</v>
      </c>
      <c r="AB193">
        <v>918.62599999999998</v>
      </c>
      <c r="AC193">
        <v>1383.11</v>
      </c>
      <c r="AD193">
        <v>1527.0340000000001</v>
      </c>
      <c r="AE193">
        <v>1664.9670000000001</v>
      </c>
      <c r="AF193">
        <v>1742.9580000000001</v>
      </c>
      <c r="AG193">
        <v>1684.662</v>
      </c>
      <c r="AH193">
        <v>2129.3150000000001</v>
      </c>
      <c r="AI193">
        <v>2279.1410000000001</v>
      </c>
      <c r="AJ193">
        <v>2303.8620000000001</v>
      </c>
      <c r="AK193">
        <v>2454.2420000000002</v>
      </c>
      <c r="AL193">
        <v>2118.8989999999999</v>
      </c>
      <c r="AM193">
        <v>2339.1779999999999</v>
      </c>
      <c r="AN193">
        <v>2292.7170000000001</v>
      </c>
      <c r="AO193">
        <v>2101.1410000000001</v>
      </c>
      <c r="AP193">
        <v>1853.4680000000001</v>
      </c>
      <c r="AQ193">
        <v>1774.202</v>
      </c>
      <c r="AR193">
        <v>1577.2070000000001</v>
      </c>
      <c r="AS193">
        <v>1441.9359999999999</v>
      </c>
      <c r="AT193">
        <v>1434.1510000000001</v>
      </c>
      <c r="AU193">
        <v>63.617646999999998</v>
      </c>
      <c r="AV193">
        <v>61.294117999999997</v>
      </c>
      <c r="AW193">
        <v>59.735294000000003</v>
      </c>
      <c r="AX193">
        <v>58.235294000000003</v>
      </c>
      <c r="AY193">
        <v>57.235294000000003</v>
      </c>
      <c r="AZ193">
        <v>57.941175999999999</v>
      </c>
      <c r="BA193">
        <v>57.176470999999999</v>
      </c>
      <c r="BB193">
        <v>60.441175999999999</v>
      </c>
      <c r="BC193">
        <v>67.441175999999999</v>
      </c>
      <c r="BD193">
        <v>74.117647000000005</v>
      </c>
      <c r="BE193">
        <v>79.264706000000004</v>
      </c>
      <c r="BF193">
        <v>86.029411999999994</v>
      </c>
      <c r="BG193">
        <v>90.529411999999994</v>
      </c>
      <c r="BH193">
        <v>93.264706000000004</v>
      </c>
      <c r="BI193">
        <v>95.058824000000001</v>
      </c>
      <c r="BJ193">
        <v>96.323528999999994</v>
      </c>
      <c r="BK193">
        <v>96.176471000000006</v>
      </c>
      <c r="BL193">
        <v>92.088234999999997</v>
      </c>
      <c r="BM193">
        <v>88.617647000000005</v>
      </c>
      <c r="BN193">
        <v>84.058824000000001</v>
      </c>
      <c r="BO193">
        <v>79.117647000000005</v>
      </c>
      <c r="BP193">
        <v>74.735293999999996</v>
      </c>
      <c r="BQ193">
        <v>70.176471000000006</v>
      </c>
      <c r="BR193">
        <v>66.823528999999994</v>
      </c>
      <c r="BS193">
        <v>238.18700000000001</v>
      </c>
      <c r="BT193">
        <v>-283.46910000000003</v>
      </c>
      <c r="BU193">
        <v>-6.0771850000000001</v>
      </c>
      <c r="BV193">
        <v>25.94783</v>
      </c>
      <c r="BW193">
        <v>-69.191820000000007</v>
      </c>
      <c r="BX193">
        <v>217.6156</v>
      </c>
      <c r="BY193">
        <v>-61.267569999999999</v>
      </c>
      <c r="BZ193">
        <v>-50.327010000000001</v>
      </c>
      <c r="CA193">
        <v>-51.269820000000003</v>
      </c>
      <c r="CB193">
        <v>17.708939999999998</v>
      </c>
      <c r="CC193">
        <v>171.49760000000001</v>
      </c>
      <c r="CD193">
        <v>-41.884990000000002</v>
      </c>
      <c r="CE193">
        <v>-182.15090000000001</v>
      </c>
      <c r="CF193">
        <v>-214.40129999999999</v>
      </c>
      <c r="CG193">
        <v>-377.00529999999998</v>
      </c>
      <c r="CH193">
        <v>29.49419</v>
      </c>
      <c r="CI193">
        <v>-173.26329999999999</v>
      </c>
      <c r="CJ193">
        <v>-74.660079999999994</v>
      </c>
      <c r="CK193">
        <v>143.80459999999999</v>
      </c>
      <c r="CL193">
        <v>254.02430000000001</v>
      </c>
      <c r="CM193">
        <v>10.04674</v>
      </c>
      <c r="CN193">
        <v>-114.45359999999999</v>
      </c>
      <c r="CO193">
        <v>-125.26130000000001</v>
      </c>
      <c r="CP193">
        <v>-193.69159999999999</v>
      </c>
      <c r="CQ193">
        <v>5260.1880000000001</v>
      </c>
      <c r="CR193">
        <v>2328.5079999999998</v>
      </c>
      <c r="CS193">
        <v>2509.9079999999999</v>
      </c>
      <c r="CT193">
        <v>1496.5840000000001</v>
      </c>
      <c r="CU193">
        <v>1643.9449999999999</v>
      </c>
      <c r="CV193">
        <v>884.88810000000001</v>
      </c>
      <c r="CW193">
        <v>718.89020000000005</v>
      </c>
      <c r="CX193">
        <v>884.24350000000004</v>
      </c>
      <c r="CY193">
        <v>2453.009</v>
      </c>
      <c r="CZ193">
        <v>2668.1759999999999</v>
      </c>
      <c r="DA193">
        <v>2276.5439999999999</v>
      </c>
      <c r="DB193">
        <v>3887.5030000000002</v>
      </c>
      <c r="DC193">
        <v>4685.6629999999996</v>
      </c>
      <c r="DD193">
        <v>3641.6880000000001</v>
      </c>
      <c r="DE193">
        <v>4939.9269999999997</v>
      </c>
      <c r="DF193">
        <v>4916.192</v>
      </c>
      <c r="DG193">
        <v>4744.1530000000002</v>
      </c>
      <c r="DH193">
        <v>5984.4269999999997</v>
      </c>
      <c r="DI193">
        <v>4057.136</v>
      </c>
      <c r="DJ193">
        <v>3576.0680000000002</v>
      </c>
      <c r="DK193">
        <v>3136.076</v>
      </c>
      <c r="DL193">
        <v>2042.1559999999999</v>
      </c>
      <c r="DM193">
        <v>2748.6149999999998</v>
      </c>
      <c r="DN193">
        <v>2267.2939999999999</v>
      </c>
      <c r="DO193">
        <v>20</v>
      </c>
      <c r="DP193">
        <v>20</v>
      </c>
    </row>
    <row r="194" spans="1:120" hidden="1" x14ac:dyDescent="0.25">
      <c r="A194" t="str">
        <f t="shared" si="2"/>
        <v>OtherDR-No_All Elect_44363</v>
      </c>
      <c r="B194" t="s">
        <v>62</v>
      </c>
      <c r="C194" t="s">
        <v>323</v>
      </c>
      <c r="D194" t="s">
        <v>61</v>
      </c>
      <c r="E194" t="s">
        <v>61</v>
      </c>
      <c r="F194" t="s">
        <v>61</v>
      </c>
      <c r="G194" t="s">
        <v>61</v>
      </c>
      <c r="H194" t="s">
        <v>61</v>
      </c>
      <c r="I194" t="s">
        <v>97</v>
      </c>
      <c r="J194" t="s">
        <v>61</v>
      </c>
      <c r="K194" t="s">
        <v>190</v>
      </c>
      <c r="L194" s="18">
        <v>44363</v>
      </c>
      <c r="M194">
        <v>20</v>
      </c>
      <c r="N194">
        <v>20</v>
      </c>
      <c r="O194" t="s">
        <v>258</v>
      </c>
      <c r="P194">
        <v>518</v>
      </c>
      <c r="Q194">
        <v>508</v>
      </c>
      <c r="R194">
        <v>0</v>
      </c>
      <c r="S194">
        <v>0</v>
      </c>
      <c r="T194">
        <v>0</v>
      </c>
      <c r="U194">
        <v>0</v>
      </c>
      <c r="V194">
        <v>0</v>
      </c>
      <c r="W194">
        <v>47680.067999999999</v>
      </c>
      <c r="X194">
        <v>46426.023000000001</v>
      </c>
      <c r="Y194">
        <v>44230.89</v>
      </c>
      <c r="Z194">
        <v>44745.677000000003</v>
      </c>
      <c r="AA194">
        <v>45158.351999999999</v>
      </c>
      <c r="AB194">
        <v>47788.714</v>
      </c>
      <c r="AC194">
        <v>51366.616999999998</v>
      </c>
      <c r="AD194">
        <v>53158.224999999999</v>
      </c>
      <c r="AE194">
        <v>54347.987999999998</v>
      </c>
      <c r="AF194">
        <v>57651.046000000002</v>
      </c>
      <c r="AG194">
        <v>59295.661</v>
      </c>
      <c r="AH194">
        <v>62005.563000000002</v>
      </c>
      <c r="AI194">
        <v>63104.000999999997</v>
      </c>
      <c r="AJ194">
        <v>64555.839999999997</v>
      </c>
      <c r="AK194">
        <v>65694.282999999996</v>
      </c>
      <c r="AL194">
        <v>64854.79</v>
      </c>
      <c r="AM194">
        <v>65056.648000000001</v>
      </c>
      <c r="AN194">
        <v>64998.625999999997</v>
      </c>
      <c r="AO194">
        <v>56692.303999999996</v>
      </c>
      <c r="AP194">
        <v>37389.887999999999</v>
      </c>
      <c r="AQ194">
        <v>51978.493999999999</v>
      </c>
      <c r="AR194">
        <v>54741.061000000002</v>
      </c>
      <c r="AS194">
        <v>51484.771999999997</v>
      </c>
      <c r="AT194">
        <v>46784.014000000003</v>
      </c>
      <c r="AU194">
        <v>71.612205000000003</v>
      </c>
      <c r="AV194">
        <v>68.099408999999994</v>
      </c>
      <c r="AW194">
        <v>67.117125999999999</v>
      </c>
      <c r="AX194">
        <v>65.812008000000006</v>
      </c>
      <c r="AY194">
        <v>64.727361999999999</v>
      </c>
      <c r="AZ194">
        <v>63.894685000000003</v>
      </c>
      <c r="BA194">
        <v>63.191929000000002</v>
      </c>
      <c r="BB194">
        <v>65.046260000000004</v>
      </c>
      <c r="BC194">
        <v>69.677165000000002</v>
      </c>
      <c r="BD194">
        <v>74.232282999999995</v>
      </c>
      <c r="BE194">
        <v>78.767717000000005</v>
      </c>
      <c r="BF194">
        <v>82.741141999999996</v>
      </c>
      <c r="BG194">
        <v>86.355315000000004</v>
      </c>
      <c r="BH194">
        <v>89.155512000000002</v>
      </c>
      <c r="BI194">
        <v>90.952755999999994</v>
      </c>
      <c r="BJ194">
        <v>91.771653999999998</v>
      </c>
      <c r="BK194">
        <v>92.311024000000003</v>
      </c>
      <c r="BL194">
        <v>91.782480000000007</v>
      </c>
      <c r="BM194">
        <v>90.362205000000003</v>
      </c>
      <c r="BN194">
        <v>88.340551000000005</v>
      </c>
      <c r="BO194">
        <v>85.002953000000005</v>
      </c>
      <c r="BP194">
        <v>81.371063000000007</v>
      </c>
      <c r="BQ194">
        <v>78.563975999999997</v>
      </c>
      <c r="BR194">
        <v>76.037402</v>
      </c>
      <c r="BS194">
        <v>-1991.4390000000001</v>
      </c>
      <c r="BT194">
        <v>129.79130000000001</v>
      </c>
      <c r="BU194">
        <v>786.7002</v>
      </c>
      <c r="BV194">
        <v>31.65015</v>
      </c>
      <c r="BW194">
        <v>50.916849999999997</v>
      </c>
      <c r="BX194">
        <v>36.802210000000002</v>
      </c>
      <c r="BY194">
        <v>-387.37079999999997</v>
      </c>
      <c r="BZ194">
        <v>-413.87720000000002</v>
      </c>
      <c r="CA194">
        <v>825.98900000000003</v>
      </c>
      <c r="CB194">
        <v>51.552990000000001</v>
      </c>
      <c r="CC194">
        <v>638.04070000000002</v>
      </c>
      <c r="CD194">
        <v>950.8682</v>
      </c>
      <c r="CE194">
        <v>1987.076</v>
      </c>
      <c r="CF194">
        <v>1754.4090000000001</v>
      </c>
      <c r="CG194">
        <v>861.10019999999997</v>
      </c>
      <c r="CH194">
        <v>1375.681</v>
      </c>
      <c r="CI194">
        <v>1250.104</v>
      </c>
      <c r="CJ194">
        <v>2120.7260000000001</v>
      </c>
      <c r="CK194">
        <v>12271.32</v>
      </c>
      <c r="CL194">
        <v>30661.43</v>
      </c>
      <c r="CM194">
        <v>11671.64</v>
      </c>
      <c r="CN194">
        <v>2296.3870000000002</v>
      </c>
      <c r="CO194">
        <v>1164.193</v>
      </c>
      <c r="CP194">
        <v>3510.1550000000002</v>
      </c>
      <c r="CQ194">
        <v>184173.5</v>
      </c>
      <c r="CR194">
        <v>89638.31</v>
      </c>
      <c r="CS194">
        <v>81281.69</v>
      </c>
      <c r="CT194">
        <v>76377.350000000006</v>
      </c>
      <c r="CU194">
        <v>59625.13</v>
      </c>
      <c r="CV194">
        <v>54321.23</v>
      </c>
      <c r="CW194">
        <v>40222.160000000003</v>
      </c>
      <c r="CX194">
        <v>33971.72</v>
      </c>
      <c r="CY194">
        <v>60998.91</v>
      </c>
      <c r="CZ194">
        <v>68334.14</v>
      </c>
      <c r="DA194">
        <v>105426.9</v>
      </c>
      <c r="DB194">
        <v>106836</v>
      </c>
      <c r="DC194">
        <v>106541.8</v>
      </c>
      <c r="DD194">
        <v>108899.2</v>
      </c>
      <c r="DE194">
        <v>118335.2</v>
      </c>
      <c r="DF194">
        <v>133335</v>
      </c>
      <c r="DG194">
        <v>124452.6</v>
      </c>
      <c r="DH194">
        <v>146722</v>
      </c>
      <c r="DI194">
        <v>166766.79999999999</v>
      </c>
      <c r="DJ194">
        <v>148485.79999999999</v>
      </c>
      <c r="DK194">
        <v>159618.9</v>
      </c>
      <c r="DL194">
        <v>124575.1</v>
      </c>
      <c r="DM194">
        <v>118809.5</v>
      </c>
      <c r="DN194">
        <v>125116.2</v>
      </c>
      <c r="DO194">
        <v>20</v>
      </c>
      <c r="DP194">
        <v>20</v>
      </c>
    </row>
    <row r="195" spans="1:120" hidden="1" x14ac:dyDescent="0.25">
      <c r="A195" t="str">
        <f t="shared" si="2"/>
        <v>sublap_id-SLAP_PGZP_All Elect_44363</v>
      </c>
      <c r="B195" t="s">
        <v>62</v>
      </c>
      <c r="C195" t="s">
        <v>283</v>
      </c>
      <c r="D195" t="s">
        <v>61</v>
      </c>
      <c r="E195" t="s">
        <v>284</v>
      </c>
      <c r="F195" t="s">
        <v>61</v>
      </c>
      <c r="G195" t="s">
        <v>61</v>
      </c>
      <c r="H195" t="s">
        <v>61</v>
      </c>
      <c r="I195" t="s">
        <v>61</v>
      </c>
      <c r="J195" t="s">
        <v>61</v>
      </c>
      <c r="K195" t="s">
        <v>190</v>
      </c>
      <c r="L195" s="18">
        <v>44363</v>
      </c>
      <c r="M195">
        <v>20</v>
      </c>
      <c r="N195">
        <v>20</v>
      </c>
      <c r="O195" t="s">
        <v>258</v>
      </c>
      <c r="P195">
        <v>100</v>
      </c>
      <c r="Q195">
        <v>95</v>
      </c>
      <c r="R195">
        <v>0</v>
      </c>
      <c r="S195">
        <v>0</v>
      </c>
      <c r="T195">
        <v>0</v>
      </c>
      <c r="U195">
        <v>0</v>
      </c>
      <c r="V195">
        <v>0</v>
      </c>
      <c r="W195">
        <v>12524.377</v>
      </c>
      <c r="X195">
        <v>12490.032999999999</v>
      </c>
      <c r="Y195">
        <v>12204.073</v>
      </c>
      <c r="Z195">
        <v>12077.76</v>
      </c>
      <c r="AA195">
        <v>12078.540999999999</v>
      </c>
      <c r="AB195">
        <v>13567.555</v>
      </c>
      <c r="AC195">
        <v>14219.038</v>
      </c>
      <c r="AD195">
        <v>14112.848</v>
      </c>
      <c r="AE195">
        <v>13562.861999999999</v>
      </c>
      <c r="AF195">
        <v>14502.807000000001</v>
      </c>
      <c r="AG195">
        <v>14834.517</v>
      </c>
      <c r="AH195">
        <v>14463.862999999999</v>
      </c>
      <c r="AI195">
        <v>13599.218000000001</v>
      </c>
      <c r="AJ195">
        <v>14092.232</v>
      </c>
      <c r="AK195">
        <v>14074.918</v>
      </c>
      <c r="AL195">
        <v>13782.821</v>
      </c>
      <c r="AM195">
        <v>13877.934999999999</v>
      </c>
      <c r="AN195">
        <v>13596.228999999999</v>
      </c>
      <c r="AO195">
        <v>8130.0182000000004</v>
      </c>
      <c r="AP195">
        <v>2551.0399000000002</v>
      </c>
      <c r="AQ195">
        <v>8827.8628000000008</v>
      </c>
      <c r="AR195">
        <v>12160.799000000001</v>
      </c>
      <c r="AS195">
        <v>13200.486000000001</v>
      </c>
      <c r="AT195">
        <v>11332.757</v>
      </c>
      <c r="AU195">
        <v>75.726315999999997</v>
      </c>
      <c r="AV195">
        <v>72.957894999999994</v>
      </c>
      <c r="AW195">
        <v>72.384210999999993</v>
      </c>
      <c r="AX195">
        <v>70.921053000000001</v>
      </c>
      <c r="AY195">
        <v>69.442104999999998</v>
      </c>
      <c r="AZ195">
        <v>68.215789000000001</v>
      </c>
      <c r="BA195">
        <v>67.652631999999997</v>
      </c>
      <c r="BB195">
        <v>67.726315999999997</v>
      </c>
      <c r="BC195">
        <v>71.794736999999998</v>
      </c>
      <c r="BD195">
        <v>76.331579000000005</v>
      </c>
      <c r="BE195">
        <v>80.689474000000004</v>
      </c>
      <c r="BF195">
        <v>83.684211000000005</v>
      </c>
      <c r="BG195">
        <v>86.305262999999997</v>
      </c>
      <c r="BH195">
        <v>87.947367999999997</v>
      </c>
      <c r="BI195">
        <v>89.084210999999996</v>
      </c>
      <c r="BJ195">
        <v>90.668420999999995</v>
      </c>
      <c r="BK195">
        <v>91.326316000000006</v>
      </c>
      <c r="BL195">
        <v>91.105262999999994</v>
      </c>
      <c r="BM195">
        <v>90.057895000000002</v>
      </c>
      <c r="BN195">
        <v>88.431578999999999</v>
      </c>
      <c r="BO195">
        <v>86.510525999999999</v>
      </c>
      <c r="BP195">
        <v>84.4</v>
      </c>
      <c r="BQ195">
        <v>82.457894999999994</v>
      </c>
      <c r="BR195">
        <v>80.052632000000003</v>
      </c>
      <c r="BS195">
        <v>-1003.35</v>
      </c>
      <c r="BT195">
        <v>-25.773240000000001</v>
      </c>
      <c r="BU195">
        <v>-104.6437</v>
      </c>
      <c r="BV195">
        <v>83.00188</v>
      </c>
      <c r="BW195">
        <v>76.097759999999994</v>
      </c>
      <c r="BX195">
        <v>-685.91790000000003</v>
      </c>
      <c r="BY195">
        <v>-218.5231</v>
      </c>
      <c r="BZ195">
        <v>-96.669129999999996</v>
      </c>
      <c r="CA195">
        <v>898.97879999999998</v>
      </c>
      <c r="CB195">
        <v>8.8520310000000002</v>
      </c>
      <c r="CC195">
        <v>-289.14030000000002</v>
      </c>
      <c r="CD195">
        <v>638.01170000000002</v>
      </c>
      <c r="CE195">
        <v>1912.896</v>
      </c>
      <c r="CF195">
        <v>1551.2660000000001</v>
      </c>
      <c r="CG195">
        <v>1128.7180000000001</v>
      </c>
      <c r="CH195">
        <v>1133.422</v>
      </c>
      <c r="CI195">
        <v>1040.8209999999999</v>
      </c>
      <c r="CJ195">
        <v>1490.425</v>
      </c>
      <c r="CK195">
        <v>7561.19</v>
      </c>
      <c r="CL195">
        <v>13264.32</v>
      </c>
      <c r="CM195">
        <v>6542.6989999999996</v>
      </c>
      <c r="CN195">
        <v>2435.1419999999998</v>
      </c>
      <c r="CO195">
        <v>817.09540000000004</v>
      </c>
      <c r="CP195">
        <v>2054.2640000000001</v>
      </c>
      <c r="CQ195">
        <v>110214.7</v>
      </c>
      <c r="CR195">
        <v>45250.559999999998</v>
      </c>
      <c r="CS195">
        <v>44281.71</v>
      </c>
      <c r="CT195">
        <v>39266.080000000002</v>
      </c>
      <c r="CU195">
        <v>31937.85</v>
      </c>
      <c r="CV195">
        <v>28297.51</v>
      </c>
      <c r="CW195">
        <v>20190.14</v>
      </c>
      <c r="CX195">
        <v>16494.61</v>
      </c>
      <c r="CY195">
        <v>26993.75</v>
      </c>
      <c r="CZ195">
        <v>29154.21</v>
      </c>
      <c r="DA195">
        <v>51248.77</v>
      </c>
      <c r="DB195">
        <v>48465.760000000002</v>
      </c>
      <c r="DC195">
        <v>51133.55</v>
      </c>
      <c r="DD195">
        <v>59269.36</v>
      </c>
      <c r="DE195">
        <v>62311.63</v>
      </c>
      <c r="DF195">
        <v>58237.73</v>
      </c>
      <c r="DG195">
        <v>61287.07</v>
      </c>
      <c r="DH195">
        <v>73268.17</v>
      </c>
      <c r="DI195">
        <v>72242.59</v>
      </c>
      <c r="DJ195">
        <v>62890.19</v>
      </c>
      <c r="DK195">
        <v>95113.2</v>
      </c>
      <c r="DL195">
        <v>64632.49</v>
      </c>
      <c r="DM195">
        <v>69469.34</v>
      </c>
      <c r="DN195">
        <v>70633.960000000006</v>
      </c>
      <c r="DO195">
        <v>20</v>
      </c>
      <c r="DP195">
        <v>20</v>
      </c>
    </row>
    <row r="196" spans="1:120" hidden="1" x14ac:dyDescent="0.25">
      <c r="A196" t="str">
        <f t="shared" ref="A196:A259" si="3">C196&amp;"_"&amp;K196&amp;"_"&amp;IF(L196="",O196,L196&amp;IF(LEFT(K196,3)="All","",IF(R196=1,"_Combined","_"&amp;M196&amp;"-"&amp;N196)))</f>
        <v>Industry_Type-8. Other_All Elect_44363</v>
      </c>
      <c r="B196" t="s">
        <v>62</v>
      </c>
      <c r="C196" t="s">
        <v>267</v>
      </c>
      <c r="D196" t="s">
        <v>61</v>
      </c>
      <c r="E196" t="s">
        <v>61</v>
      </c>
      <c r="F196" t="s">
        <v>61</v>
      </c>
      <c r="G196" t="s">
        <v>268</v>
      </c>
      <c r="H196" t="s">
        <v>61</v>
      </c>
      <c r="I196" t="s">
        <v>61</v>
      </c>
      <c r="J196" t="s">
        <v>61</v>
      </c>
      <c r="K196" t="s">
        <v>190</v>
      </c>
      <c r="L196" s="18">
        <v>44363</v>
      </c>
      <c r="M196">
        <v>20</v>
      </c>
      <c r="N196">
        <v>20</v>
      </c>
      <c r="O196" t="s">
        <v>258</v>
      </c>
      <c r="P196">
        <v>4</v>
      </c>
      <c r="Q196">
        <v>4</v>
      </c>
      <c r="R196">
        <v>0</v>
      </c>
      <c r="S196">
        <v>0</v>
      </c>
      <c r="T196">
        <v>1</v>
      </c>
      <c r="U196">
        <v>0</v>
      </c>
      <c r="V196">
        <v>1</v>
      </c>
      <c r="AU196">
        <v>74.25</v>
      </c>
      <c r="AV196">
        <v>70.375</v>
      </c>
      <c r="AW196">
        <v>69.5</v>
      </c>
      <c r="AX196">
        <v>68.125</v>
      </c>
      <c r="AY196">
        <v>66.75</v>
      </c>
      <c r="AZ196">
        <v>66</v>
      </c>
      <c r="BA196">
        <v>64.125</v>
      </c>
      <c r="BB196">
        <v>64.875</v>
      </c>
      <c r="BC196">
        <v>69.25</v>
      </c>
      <c r="BD196">
        <v>73.875</v>
      </c>
      <c r="BE196">
        <v>79.25</v>
      </c>
      <c r="BF196">
        <v>83.5</v>
      </c>
      <c r="BG196">
        <v>87.875</v>
      </c>
      <c r="BH196">
        <v>91.625</v>
      </c>
      <c r="BI196">
        <v>93.875</v>
      </c>
      <c r="BJ196">
        <v>94</v>
      </c>
      <c r="BK196">
        <v>95</v>
      </c>
      <c r="BL196">
        <v>95.5</v>
      </c>
      <c r="BM196">
        <v>95</v>
      </c>
      <c r="BN196">
        <v>92.75</v>
      </c>
      <c r="BO196">
        <v>89.25</v>
      </c>
      <c r="BP196">
        <v>85.5</v>
      </c>
      <c r="BQ196">
        <v>82.25</v>
      </c>
      <c r="BR196">
        <v>79</v>
      </c>
      <c r="DO196">
        <v>20</v>
      </c>
      <c r="DP196">
        <v>20</v>
      </c>
    </row>
    <row r="197" spans="1:120" hidden="1" x14ac:dyDescent="0.25">
      <c r="A197" t="str">
        <f t="shared" si="3"/>
        <v>Size_Grp-20 to 199.99 kW_All Elect_44363</v>
      </c>
      <c r="B197" t="s">
        <v>62</v>
      </c>
      <c r="C197" t="s">
        <v>201</v>
      </c>
      <c r="D197" t="s">
        <v>61</v>
      </c>
      <c r="E197" t="s">
        <v>61</v>
      </c>
      <c r="F197" t="s">
        <v>61</v>
      </c>
      <c r="G197" t="s">
        <v>61</v>
      </c>
      <c r="H197" t="s">
        <v>61</v>
      </c>
      <c r="I197" t="s">
        <v>61</v>
      </c>
      <c r="J197" t="s">
        <v>101</v>
      </c>
      <c r="K197" t="s">
        <v>190</v>
      </c>
      <c r="L197" s="18">
        <v>44363</v>
      </c>
      <c r="M197">
        <v>20</v>
      </c>
      <c r="N197">
        <v>20</v>
      </c>
      <c r="O197" t="s">
        <v>258</v>
      </c>
      <c r="P197">
        <v>359</v>
      </c>
      <c r="Q197">
        <v>351</v>
      </c>
      <c r="R197">
        <v>0</v>
      </c>
      <c r="S197">
        <v>0</v>
      </c>
      <c r="T197">
        <v>0</v>
      </c>
      <c r="U197">
        <v>0</v>
      </c>
      <c r="V197">
        <v>0</v>
      </c>
      <c r="W197">
        <v>5937.8186999999998</v>
      </c>
      <c r="X197">
        <v>5740.9417000000003</v>
      </c>
      <c r="Y197">
        <v>5684.0573000000004</v>
      </c>
      <c r="Z197">
        <v>5657.6909999999998</v>
      </c>
      <c r="AA197">
        <v>5872.2874000000002</v>
      </c>
      <c r="AB197">
        <v>6224.7223000000004</v>
      </c>
      <c r="AC197">
        <v>6785.0729000000001</v>
      </c>
      <c r="AD197">
        <v>8196.9354999999996</v>
      </c>
      <c r="AE197">
        <v>10613.52</v>
      </c>
      <c r="AF197">
        <v>13150.958000000001</v>
      </c>
      <c r="AG197">
        <v>14307.123</v>
      </c>
      <c r="AH197">
        <v>15395.946</v>
      </c>
      <c r="AI197">
        <v>16195.887000000001</v>
      </c>
      <c r="AJ197">
        <v>17012.606</v>
      </c>
      <c r="AK197">
        <v>17411.023000000001</v>
      </c>
      <c r="AL197">
        <v>17599.010999999999</v>
      </c>
      <c r="AM197">
        <v>17648.939999999999</v>
      </c>
      <c r="AN197">
        <v>17448.657999999999</v>
      </c>
      <c r="AO197">
        <v>16306.058999999999</v>
      </c>
      <c r="AP197">
        <v>12053.661</v>
      </c>
      <c r="AQ197">
        <v>13836.209000000001</v>
      </c>
      <c r="AR197">
        <v>10363.42</v>
      </c>
      <c r="AS197">
        <v>7370.1079</v>
      </c>
      <c r="AT197">
        <v>6264.2344999999996</v>
      </c>
      <c r="AU197">
        <v>70.910256000000004</v>
      </c>
      <c r="AV197">
        <v>67.464387000000002</v>
      </c>
      <c r="AW197">
        <v>66.454415999999995</v>
      </c>
      <c r="AX197">
        <v>65.155270999999999</v>
      </c>
      <c r="AY197">
        <v>64.138176999999999</v>
      </c>
      <c r="AZ197">
        <v>63.354700999999999</v>
      </c>
      <c r="BA197">
        <v>62.616809000000003</v>
      </c>
      <c r="BB197">
        <v>64.680912000000006</v>
      </c>
      <c r="BC197">
        <v>69.400284999999997</v>
      </c>
      <c r="BD197">
        <v>73.931623999999999</v>
      </c>
      <c r="BE197">
        <v>78.438745999999995</v>
      </c>
      <c r="BF197">
        <v>82.451566999999997</v>
      </c>
      <c r="BG197">
        <v>86.170940000000002</v>
      </c>
      <c r="BH197">
        <v>89.042734999999993</v>
      </c>
      <c r="BI197">
        <v>90.839031000000006</v>
      </c>
      <c r="BJ197">
        <v>91.595442000000006</v>
      </c>
      <c r="BK197">
        <v>92</v>
      </c>
      <c r="BL197">
        <v>91.314814999999996</v>
      </c>
      <c r="BM197">
        <v>89.743589999999998</v>
      </c>
      <c r="BN197">
        <v>87.655270999999999</v>
      </c>
      <c r="BO197">
        <v>84.192307999999997</v>
      </c>
      <c r="BP197">
        <v>80.437321999999995</v>
      </c>
      <c r="BQ197">
        <v>77.666667000000004</v>
      </c>
      <c r="BR197">
        <v>75.245013999999998</v>
      </c>
      <c r="BS197">
        <v>-34.59995</v>
      </c>
      <c r="BT197">
        <v>340.80669999999998</v>
      </c>
      <c r="BU197">
        <v>321.2817</v>
      </c>
      <c r="BV197">
        <v>337.1902</v>
      </c>
      <c r="BW197">
        <v>215.93170000000001</v>
      </c>
      <c r="BX197">
        <v>174.9469</v>
      </c>
      <c r="BY197">
        <v>30.93892</v>
      </c>
      <c r="BZ197">
        <v>166.98150000000001</v>
      </c>
      <c r="CA197">
        <v>-30.75067</v>
      </c>
      <c r="CB197">
        <v>-323.8664</v>
      </c>
      <c r="CC197">
        <v>-317.11579999999998</v>
      </c>
      <c r="CD197">
        <v>-306.22329999999999</v>
      </c>
      <c r="CE197">
        <v>-107.5043</v>
      </c>
      <c r="CF197">
        <v>-111.633</v>
      </c>
      <c r="CG197">
        <v>-10.17942</v>
      </c>
      <c r="CH197">
        <v>123.9432</v>
      </c>
      <c r="CI197">
        <v>81.382080000000002</v>
      </c>
      <c r="CJ197">
        <v>-6.8750780000000002</v>
      </c>
      <c r="CK197">
        <v>788.57569999999998</v>
      </c>
      <c r="CL197">
        <v>3574.3969999999999</v>
      </c>
      <c r="CM197">
        <v>240.86959999999999</v>
      </c>
      <c r="CN197">
        <v>-109.3342</v>
      </c>
      <c r="CO197">
        <v>-20.564859999999999</v>
      </c>
      <c r="CP197">
        <v>117.1228</v>
      </c>
      <c r="CQ197">
        <v>4020.0329999999999</v>
      </c>
      <c r="CR197">
        <v>2016.0170000000001</v>
      </c>
      <c r="CS197">
        <v>1667.1759999999999</v>
      </c>
      <c r="CT197">
        <v>1518.2249999999999</v>
      </c>
      <c r="CU197">
        <v>1191.7470000000001</v>
      </c>
      <c r="CV197">
        <v>1091.9069999999999</v>
      </c>
      <c r="CW197">
        <v>1091.6610000000001</v>
      </c>
      <c r="CX197">
        <v>952.99350000000004</v>
      </c>
      <c r="CY197">
        <v>1341.6669999999999</v>
      </c>
      <c r="CZ197">
        <v>2146.2890000000002</v>
      </c>
      <c r="DA197">
        <v>3453.913</v>
      </c>
      <c r="DB197">
        <v>3863.6210000000001</v>
      </c>
      <c r="DC197">
        <v>3478.2809999999999</v>
      </c>
      <c r="DD197">
        <v>3677.0940000000001</v>
      </c>
      <c r="DE197">
        <v>3828.2840000000001</v>
      </c>
      <c r="DF197">
        <v>4408.8710000000001</v>
      </c>
      <c r="DG197">
        <v>4754.0159999999996</v>
      </c>
      <c r="DH197">
        <v>4931.7479999999996</v>
      </c>
      <c r="DI197">
        <v>8312.2620000000006</v>
      </c>
      <c r="DJ197">
        <v>6262.9290000000001</v>
      </c>
      <c r="DK197">
        <v>9998.6859999999997</v>
      </c>
      <c r="DL197">
        <v>4028.84</v>
      </c>
      <c r="DM197">
        <v>3918.6039999999998</v>
      </c>
      <c r="DN197">
        <v>3600.212</v>
      </c>
      <c r="DO197">
        <v>20</v>
      </c>
      <c r="DP197">
        <v>20</v>
      </c>
    </row>
    <row r="198" spans="1:120" x14ac:dyDescent="0.25">
      <c r="A198" t="str">
        <f t="shared" si="3"/>
        <v>AutoDR-No_All Elect_44363</v>
      </c>
      <c r="B198" t="s">
        <v>62</v>
      </c>
      <c r="C198" t="s">
        <v>321</v>
      </c>
      <c r="D198" t="s">
        <v>61</v>
      </c>
      <c r="E198" t="s">
        <v>61</v>
      </c>
      <c r="F198" t="s">
        <v>61</v>
      </c>
      <c r="G198" t="s">
        <v>61</v>
      </c>
      <c r="H198" t="s">
        <v>97</v>
      </c>
      <c r="I198" t="s">
        <v>61</v>
      </c>
      <c r="J198" t="s">
        <v>61</v>
      </c>
      <c r="K198" t="s">
        <v>190</v>
      </c>
      <c r="L198" s="18">
        <v>44363</v>
      </c>
      <c r="M198">
        <v>20</v>
      </c>
      <c r="N198">
        <v>20</v>
      </c>
      <c r="O198" t="s">
        <v>258</v>
      </c>
      <c r="P198">
        <v>481</v>
      </c>
      <c r="Q198">
        <v>471</v>
      </c>
      <c r="R198">
        <v>0</v>
      </c>
      <c r="S198">
        <v>0</v>
      </c>
      <c r="T198">
        <v>0</v>
      </c>
      <c r="U198">
        <v>0</v>
      </c>
      <c r="V198">
        <v>0</v>
      </c>
      <c r="W198">
        <v>44168.828000000001</v>
      </c>
      <c r="X198">
        <v>43672.857000000004</v>
      </c>
      <c r="Y198">
        <v>41938.523999999998</v>
      </c>
      <c r="Z198">
        <v>42488.27</v>
      </c>
      <c r="AA198">
        <v>42630.832999999999</v>
      </c>
      <c r="AB198">
        <v>44820.618999999999</v>
      </c>
      <c r="AC198">
        <v>47727.533000000003</v>
      </c>
      <c r="AD198">
        <v>49787.567999999999</v>
      </c>
      <c r="AE198">
        <v>51300.887999999999</v>
      </c>
      <c r="AF198">
        <v>54484.800999999999</v>
      </c>
      <c r="AG198">
        <v>56046.258000000002</v>
      </c>
      <c r="AH198">
        <v>58392.860999999997</v>
      </c>
      <c r="AI198">
        <v>59283.37</v>
      </c>
      <c r="AJ198">
        <v>60487.063999999998</v>
      </c>
      <c r="AK198">
        <v>61317.248</v>
      </c>
      <c r="AL198">
        <v>60262.605000000003</v>
      </c>
      <c r="AM198">
        <v>60645.239000000001</v>
      </c>
      <c r="AN198">
        <v>60993.26</v>
      </c>
      <c r="AO198">
        <v>52482.726000000002</v>
      </c>
      <c r="AP198">
        <v>33884.269</v>
      </c>
      <c r="AQ198">
        <v>46919.571000000004</v>
      </c>
      <c r="AR198">
        <v>49526.63</v>
      </c>
      <c r="AS198">
        <v>46794.262000000002</v>
      </c>
      <c r="AT198">
        <v>42750.050999999999</v>
      </c>
      <c r="AU198">
        <v>71.797240000000002</v>
      </c>
      <c r="AV198">
        <v>68.278131999999999</v>
      </c>
      <c r="AW198">
        <v>67.297240000000002</v>
      </c>
      <c r="AX198">
        <v>65.983014999999995</v>
      </c>
      <c r="AY198">
        <v>64.882165999999998</v>
      </c>
      <c r="AZ198">
        <v>64.039277999999996</v>
      </c>
      <c r="BA198">
        <v>63.331209999999999</v>
      </c>
      <c r="BB198">
        <v>65.129512000000005</v>
      </c>
      <c r="BC198">
        <v>69.740977000000001</v>
      </c>
      <c r="BD198">
        <v>74.306793999999996</v>
      </c>
      <c r="BE198">
        <v>78.842887000000005</v>
      </c>
      <c r="BF198">
        <v>82.807856000000001</v>
      </c>
      <c r="BG198">
        <v>86.407642999999993</v>
      </c>
      <c r="BH198">
        <v>89.185775000000007</v>
      </c>
      <c r="BI198">
        <v>90.981953000000004</v>
      </c>
      <c r="BJ198">
        <v>91.809978999999998</v>
      </c>
      <c r="BK198">
        <v>92.388535000000005</v>
      </c>
      <c r="BL198">
        <v>91.888535000000005</v>
      </c>
      <c r="BM198">
        <v>90.513800000000003</v>
      </c>
      <c r="BN198">
        <v>88.529724000000002</v>
      </c>
      <c r="BO198">
        <v>85.220806999999994</v>
      </c>
      <c r="BP198">
        <v>81.604033999999999</v>
      </c>
      <c r="BQ198">
        <v>78.780254999999997</v>
      </c>
      <c r="BR198">
        <v>76.233546000000004</v>
      </c>
      <c r="BS198">
        <v>-1511.5</v>
      </c>
      <c r="BT198">
        <v>-97.16574</v>
      </c>
      <c r="BU198">
        <v>483.88630000000001</v>
      </c>
      <c r="BV198">
        <v>-288.20010000000002</v>
      </c>
      <c r="BW198">
        <v>-131.77590000000001</v>
      </c>
      <c r="BX198">
        <v>-127.13639999999999</v>
      </c>
      <c r="BY198">
        <v>-365.1182</v>
      </c>
      <c r="BZ198">
        <v>-153.09700000000001</v>
      </c>
      <c r="CA198">
        <v>862.31320000000005</v>
      </c>
      <c r="CB198">
        <v>37.040950000000002</v>
      </c>
      <c r="CC198">
        <v>447.79270000000002</v>
      </c>
      <c r="CD198">
        <v>960.53700000000003</v>
      </c>
      <c r="CE198">
        <v>1938.4939999999999</v>
      </c>
      <c r="CF198">
        <v>1862.914</v>
      </c>
      <c r="CG198">
        <v>1106.856</v>
      </c>
      <c r="CH198">
        <v>2017.357</v>
      </c>
      <c r="CI198">
        <v>1654.9490000000001</v>
      </c>
      <c r="CJ198">
        <v>1910.5329999999999</v>
      </c>
      <c r="CK198">
        <v>11720.68</v>
      </c>
      <c r="CL198">
        <v>28614.97</v>
      </c>
      <c r="CM198">
        <v>11079.97</v>
      </c>
      <c r="CN198">
        <v>2197.0929999999998</v>
      </c>
      <c r="CO198">
        <v>972.98599999999999</v>
      </c>
      <c r="CP198">
        <v>3313.8090000000002</v>
      </c>
      <c r="CQ198">
        <v>173429.8</v>
      </c>
      <c r="CR198">
        <v>81783.12</v>
      </c>
      <c r="CS198">
        <v>79687.7</v>
      </c>
      <c r="CT198">
        <v>73391.56</v>
      </c>
      <c r="CU198">
        <v>56987.73</v>
      </c>
      <c r="CV198">
        <v>50129.78</v>
      </c>
      <c r="CW198">
        <v>35296.81</v>
      </c>
      <c r="CX198">
        <v>31112.51</v>
      </c>
      <c r="CY198">
        <v>54495.62</v>
      </c>
      <c r="CZ198">
        <v>61249.82</v>
      </c>
      <c r="DA198">
        <v>99707.22</v>
      </c>
      <c r="DB198">
        <v>101602.2</v>
      </c>
      <c r="DC198">
        <v>99951.67</v>
      </c>
      <c r="DD198">
        <v>103356.9</v>
      </c>
      <c r="DE198">
        <v>111848.8</v>
      </c>
      <c r="DF198">
        <v>121079.8</v>
      </c>
      <c r="DG198">
        <v>115641</v>
      </c>
      <c r="DH198">
        <v>136502.6</v>
      </c>
      <c r="DI198">
        <v>148710</v>
      </c>
      <c r="DJ198">
        <v>136218.4</v>
      </c>
      <c r="DK198">
        <v>149112</v>
      </c>
      <c r="DL198">
        <v>114267.9</v>
      </c>
      <c r="DM198">
        <v>107501.2</v>
      </c>
      <c r="DN198">
        <v>112903.6</v>
      </c>
      <c r="DO198">
        <v>20</v>
      </c>
      <c r="DP198">
        <v>20</v>
      </c>
    </row>
    <row r="199" spans="1:120" hidden="1" x14ac:dyDescent="0.25">
      <c r="A199" t="str">
        <f t="shared" si="3"/>
        <v>sublap_id-SLAP_PGF1_All Elect_44363</v>
      </c>
      <c r="B199" t="s">
        <v>62</v>
      </c>
      <c r="C199" t="s">
        <v>289</v>
      </c>
      <c r="D199" t="s">
        <v>61</v>
      </c>
      <c r="E199" t="s">
        <v>290</v>
      </c>
      <c r="F199" t="s">
        <v>61</v>
      </c>
      <c r="G199" t="s">
        <v>61</v>
      </c>
      <c r="H199" t="s">
        <v>61</v>
      </c>
      <c r="I199" t="s">
        <v>61</v>
      </c>
      <c r="J199" t="s">
        <v>61</v>
      </c>
      <c r="K199" t="s">
        <v>190</v>
      </c>
      <c r="L199" s="18">
        <v>44363</v>
      </c>
      <c r="M199">
        <v>20</v>
      </c>
      <c r="N199">
        <v>20</v>
      </c>
      <c r="O199" t="s">
        <v>258</v>
      </c>
      <c r="P199">
        <v>98</v>
      </c>
      <c r="Q199">
        <v>97</v>
      </c>
      <c r="R199">
        <v>0</v>
      </c>
      <c r="S199">
        <v>0</v>
      </c>
      <c r="T199">
        <v>0</v>
      </c>
      <c r="U199">
        <v>0</v>
      </c>
      <c r="V199">
        <v>0</v>
      </c>
      <c r="W199">
        <v>21695.626</v>
      </c>
      <c r="X199">
        <v>20684.794000000002</v>
      </c>
      <c r="Y199">
        <v>20343.848999999998</v>
      </c>
      <c r="Z199">
        <v>20381.475999999999</v>
      </c>
      <c r="AA199">
        <v>20733.397000000001</v>
      </c>
      <c r="AB199">
        <v>21180.151000000002</v>
      </c>
      <c r="AC199">
        <v>22357.27</v>
      </c>
      <c r="AD199">
        <v>22467.656999999999</v>
      </c>
      <c r="AE199">
        <v>21823.724999999999</v>
      </c>
      <c r="AF199">
        <v>21480.803</v>
      </c>
      <c r="AG199">
        <v>21477.742999999999</v>
      </c>
      <c r="AH199">
        <v>21877.22</v>
      </c>
      <c r="AI199">
        <v>22549.89</v>
      </c>
      <c r="AJ199">
        <v>22995.161</v>
      </c>
      <c r="AK199">
        <v>23259.742999999999</v>
      </c>
      <c r="AL199">
        <v>23096.677</v>
      </c>
      <c r="AM199">
        <v>22817.744999999999</v>
      </c>
      <c r="AN199">
        <v>22518.681</v>
      </c>
      <c r="AO199">
        <v>20865.126</v>
      </c>
      <c r="AP199">
        <v>14725.109</v>
      </c>
      <c r="AQ199">
        <v>20724.022000000001</v>
      </c>
      <c r="AR199">
        <v>23822.574000000001</v>
      </c>
      <c r="AS199">
        <v>22518.177</v>
      </c>
      <c r="AT199">
        <v>22114.864000000001</v>
      </c>
      <c r="AU199">
        <v>77.768040999999997</v>
      </c>
      <c r="AV199">
        <v>72.407216000000005</v>
      </c>
      <c r="AW199">
        <v>71.881443000000004</v>
      </c>
      <c r="AX199">
        <v>70.835052000000005</v>
      </c>
      <c r="AY199">
        <v>69.371133999999998</v>
      </c>
      <c r="AZ199">
        <v>68.402062000000001</v>
      </c>
      <c r="BA199">
        <v>67.412370999999993</v>
      </c>
      <c r="BB199">
        <v>67.123711</v>
      </c>
      <c r="BC199">
        <v>70.201031</v>
      </c>
      <c r="BD199">
        <v>74.644329999999997</v>
      </c>
      <c r="BE199">
        <v>79.556701000000004</v>
      </c>
      <c r="BF199">
        <v>83.103093000000001</v>
      </c>
      <c r="BG199">
        <v>87.556701000000004</v>
      </c>
      <c r="BH199">
        <v>91.036081999999993</v>
      </c>
      <c r="BI199">
        <v>93.015463999999994</v>
      </c>
      <c r="BJ199">
        <v>93.061856000000006</v>
      </c>
      <c r="BK199">
        <v>94.525773000000001</v>
      </c>
      <c r="BL199">
        <v>94.963918000000007</v>
      </c>
      <c r="BM199">
        <v>94.453608000000003</v>
      </c>
      <c r="BN199">
        <v>93.432990000000004</v>
      </c>
      <c r="BO199">
        <v>91.762887000000006</v>
      </c>
      <c r="BP199">
        <v>89.170102999999997</v>
      </c>
      <c r="BQ199">
        <v>86.242267999999996</v>
      </c>
      <c r="BR199">
        <v>83.314432999999994</v>
      </c>
      <c r="BS199">
        <v>-759.10680000000002</v>
      </c>
      <c r="BT199">
        <v>380.214</v>
      </c>
      <c r="BU199">
        <v>244.4254</v>
      </c>
      <c r="BV199">
        <v>106.5733</v>
      </c>
      <c r="BW199">
        <v>-67.151809999999998</v>
      </c>
      <c r="BX199">
        <v>134.3425</v>
      </c>
      <c r="BY199">
        <v>-204.60640000000001</v>
      </c>
      <c r="BZ199">
        <v>-579.36159999999995</v>
      </c>
      <c r="CA199">
        <v>196.47550000000001</v>
      </c>
      <c r="CB199">
        <v>573.25630000000001</v>
      </c>
      <c r="CC199">
        <v>988.00170000000003</v>
      </c>
      <c r="CD199">
        <v>558.3374</v>
      </c>
      <c r="CE199">
        <v>347.59300000000002</v>
      </c>
      <c r="CF199">
        <v>112.97629999999999</v>
      </c>
      <c r="CG199">
        <v>-2.3145859999999998</v>
      </c>
      <c r="CH199">
        <v>-152.70320000000001</v>
      </c>
      <c r="CI199">
        <v>139.9349</v>
      </c>
      <c r="CJ199">
        <v>799.18280000000004</v>
      </c>
      <c r="CK199">
        <v>3550.183</v>
      </c>
      <c r="CL199">
        <v>10542.07</v>
      </c>
      <c r="CM199">
        <v>4255.3059999999996</v>
      </c>
      <c r="CN199">
        <v>71.560969999999998</v>
      </c>
      <c r="CO199">
        <v>523.1309</v>
      </c>
      <c r="CP199">
        <v>496.95830000000001</v>
      </c>
      <c r="CQ199">
        <v>33723.01</v>
      </c>
      <c r="CR199">
        <v>20911.8</v>
      </c>
      <c r="CS199">
        <v>13690.41</v>
      </c>
      <c r="CT199">
        <v>14050.53</v>
      </c>
      <c r="CU199">
        <v>11072.6</v>
      </c>
      <c r="CV199">
        <v>12649.36</v>
      </c>
      <c r="CW199">
        <v>10660.85</v>
      </c>
      <c r="CX199">
        <v>7812.9750000000004</v>
      </c>
      <c r="CY199">
        <v>15828.55</v>
      </c>
      <c r="CZ199">
        <v>19631.939999999999</v>
      </c>
      <c r="DA199">
        <v>24172.5</v>
      </c>
      <c r="DB199">
        <v>23125.61</v>
      </c>
      <c r="DC199">
        <v>24709.86</v>
      </c>
      <c r="DD199">
        <v>23037.29</v>
      </c>
      <c r="DE199">
        <v>28591.919999999998</v>
      </c>
      <c r="DF199">
        <v>44909.63</v>
      </c>
      <c r="DG199">
        <v>29756.39</v>
      </c>
      <c r="DH199">
        <v>39675.82</v>
      </c>
      <c r="DI199">
        <v>56653.29</v>
      </c>
      <c r="DJ199">
        <v>47848.47</v>
      </c>
      <c r="DK199">
        <v>29870.58</v>
      </c>
      <c r="DL199">
        <v>33838.44</v>
      </c>
      <c r="DM199">
        <v>27240.9</v>
      </c>
      <c r="DN199">
        <v>29778.86</v>
      </c>
      <c r="DO199">
        <v>20</v>
      </c>
      <c r="DP199">
        <v>20</v>
      </c>
    </row>
    <row r="200" spans="1:120" hidden="1" x14ac:dyDescent="0.25">
      <c r="A200" t="str">
        <f t="shared" si="3"/>
        <v>LCA-Greater Bay Area_All Elect_44363</v>
      </c>
      <c r="B200" t="s">
        <v>62</v>
      </c>
      <c r="C200" t="s">
        <v>209</v>
      </c>
      <c r="D200" t="s">
        <v>36</v>
      </c>
      <c r="E200" t="s">
        <v>61</v>
      </c>
      <c r="F200" t="s">
        <v>61</v>
      </c>
      <c r="G200" t="s">
        <v>61</v>
      </c>
      <c r="H200" t="s">
        <v>61</v>
      </c>
      <c r="I200" t="s">
        <v>61</v>
      </c>
      <c r="J200" t="s">
        <v>61</v>
      </c>
      <c r="K200" t="s">
        <v>190</v>
      </c>
      <c r="L200" s="18">
        <v>44363</v>
      </c>
      <c r="M200">
        <v>20</v>
      </c>
      <c r="N200">
        <v>20</v>
      </c>
      <c r="O200" t="s">
        <v>258</v>
      </c>
      <c r="P200">
        <v>149</v>
      </c>
      <c r="Q200">
        <v>148</v>
      </c>
      <c r="R200">
        <v>0</v>
      </c>
      <c r="S200">
        <v>0</v>
      </c>
      <c r="T200">
        <v>0</v>
      </c>
      <c r="U200">
        <v>0</v>
      </c>
      <c r="V200">
        <v>0</v>
      </c>
      <c r="W200">
        <v>6666.2686000000003</v>
      </c>
      <c r="X200">
        <v>6258.0276000000003</v>
      </c>
      <c r="Y200">
        <v>5767.8289000000004</v>
      </c>
      <c r="Z200">
        <v>5723.0461999999998</v>
      </c>
      <c r="AA200">
        <v>6035.7921999999999</v>
      </c>
      <c r="AB200">
        <v>6385.4840999999997</v>
      </c>
      <c r="AC200">
        <v>7074.8588</v>
      </c>
      <c r="AD200">
        <v>8056.7446</v>
      </c>
      <c r="AE200">
        <v>9089.9830999999995</v>
      </c>
      <c r="AF200">
        <v>10797.093000000001</v>
      </c>
      <c r="AG200">
        <v>11699.088</v>
      </c>
      <c r="AH200">
        <v>13392.272999999999</v>
      </c>
      <c r="AI200">
        <v>13792.328</v>
      </c>
      <c r="AJ200">
        <v>13948.169</v>
      </c>
      <c r="AK200">
        <v>14621.043</v>
      </c>
      <c r="AL200">
        <v>14745.188</v>
      </c>
      <c r="AM200">
        <v>14772.257</v>
      </c>
      <c r="AN200">
        <v>15268.106</v>
      </c>
      <c r="AO200">
        <v>14475.704</v>
      </c>
      <c r="AP200">
        <v>11314.597</v>
      </c>
      <c r="AQ200">
        <v>11574.398999999999</v>
      </c>
      <c r="AR200">
        <v>8963.2234000000008</v>
      </c>
      <c r="AS200">
        <v>7285.4818999999998</v>
      </c>
      <c r="AT200">
        <v>5392.4278000000004</v>
      </c>
      <c r="AU200">
        <v>64.543919000000002</v>
      </c>
      <c r="AV200">
        <v>61.597973000000003</v>
      </c>
      <c r="AW200">
        <v>60.537162000000002</v>
      </c>
      <c r="AX200">
        <v>59.425676000000003</v>
      </c>
      <c r="AY200">
        <v>59.050676000000003</v>
      </c>
      <c r="AZ200">
        <v>58.422297</v>
      </c>
      <c r="BA200">
        <v>58.422297</v>
      </c>
      <c r="BB200">
        <v>61.614865000000002</v>
      </c>
      <c r="BC200">
        <v>66.597972999999996</v>
      </c>
      <c r="BD200">
        <v>71.219594999999998</v>
      </c>
      <c r="BE200">
        <v>75.834458999999995</v>
      </c>
      <c r="BF200">
        <v>80.418919000000002</v>
      </c>
      <c r="BG200">
        <v>84.270269999999996</v>
      </c>
      <c r="BH200">
        <v>87.185811000000001</v>
      </c>
      <c r="BI200">
        <v>89.057432000000006</v>
      </c>
      <c r="BJ200">
        <v>89.182432000000006</v>
      </c>
      <c r="BK200">
        <v>88.604730000000004</v>
      </c>
      <c r="BL200">
        <v>87.043919000000002</v>
      </c>
      <c r="BM200">
        <v>84.641891999999999</v>
      </c>
      <c r="BN200">
        <v>81.665541000000005</v>
      </c>
      <c r="BO200">
        <v>77.003377999999998</v>
      </c>
      <c r="BP200">
        <v>72.628377999999998</v>
      </c>
      <c r="BQ200">
        <v>70.158783999999997</v>
      </c>
      <c r="BR200">
        <v>68.077703</v>
      </c>
      <c r="BS200">
        <v>-284.85239999999999</v>
      </c>
      <c r="BT200">
        <v>-9.6658069999999991</v>
      </c>
      <c r="BU200">
        <v>53.443629999999999</v>
      </c>
      <c r="BV200">
        <v>41.206180000000003</v>
      </c>
      <c r="BW200">
        <v>25.60257</v>
      </c>
      <c r="BX200">
        <v>237.9282</v>
      </c>
      <c r="BY200">
        <v>176.71119999999999</v>
      </c>
      <c r="BZ200">
        <v>176.7724</v>
      </c>
      <c r="CA200">
        <v>-137.09350000000001</v>
      </c>
      <c r="CB200">
        <v>-386.8023</v>
      </c>
      <c r="CC200">
        <v>-332.17169999999999</v>
      </c>
      <c r="CD200">
        <v>-568.75400000000002</v>
      </c>
      <c r="CE200">
        <v>-199.66829999999999</v>
      </c>
      <c r="CF200">
        <v>70.087360000000004</v>
      </c>
      <c r="CG200">
        <v>-267.4341</v>
      </c>
      <c r="CH200">
        <v>-245.6643</v>
      </c>
      <c r="CI200">
        <v>-256.32709999999997</v>
      </c>
      <c r="CJ200">
        <v>-543.69880000000001</v>
      </c>
      <c r="CK200">
        <v>352.31229999999999</v>
      </c>
      <c r="CL200">
        <v>2451.8220000000001</v>
      </c>
      <c r="CM200">
        <v>64.106579999999994</v>
      </c>
      <c r="CN200">
        <v>-26.044920000000001</v>
      </c>
      <c r="CO200">
        <v>188.7338</v>
      </c>
      <c r="CP200">
        <v>1515.079</v>
      </c>
      <c r="CQ200">
        <v>17399.2</v>
      </c>
      <c r="CR200">
        <v>7024.5129999999999</v>
      </c>
      <c r="CS200">
        <v>4205.3680000000004</v>
      </c>
      <c r="CT200">
        <v>3702.3429999999998</v>
      </c>
      <c r="CU200">
        <v>4934.7299999999996</v>
      </c>
      <c r="CV200">
        <v>6570.9889999999996</v>
      </c>
      <c r="CW200">
        <v>3280.9929999999999</v>
      </c>
      <c r="CX200">
        <v>2827.8710000000001</v>
      </c>
      <c r="CY200">
        <v>8285.4969999999994</v>
      </c>
      <c r="CZ200">
        <v>11235.24</v>
      </c>
      <c r="DA200">
        <v>20138.16</v>
      </c>
      <c r="DB200">
        <v>21477.37</v>
      </c>
      <c r="DC200">
        <v>17811.87</v>
      </c>
      <c r="DD200">
        <v>17107.990000000002</v>
      </c>
      <c r="DE200">
        <v>16127</v>
      </c>
      <c r="DF200">
        <v>16737.689999999999</v>
      </c>
      <c r="DG200">
        <v>19968.79</v>
      </c>
      <c r="DH200">
        <v>18162.8</v>
      </c>
      <c r="DI200">
        <v>22067.73</v>
      </c>
      <c r="DJ200">
        <v>19381.22</v>
      </c>
      <c r="DK200">
        <v>19337.03</v>
      </c>
      <c r="DL200">
        <v>14881.99</v>
      </c>
      <c r="DM200">
        <v>12996.43</v>
      </c>
      <c r="DN200">
        <v>13047.97</v>
      </c>
      <c r="DO200">
        <v>20</v>
      </c>
      <c r="DP200">
        <v>20</v>
      </c>
    </row>
    <row r="201" spans="1:120" hidden="1" x14ac:dyDescent="0.25">
      <c r="A201" t="str">
        <f t="shared" si="3"/>
        <v>LCA-Sierra_All Elect_44363</v>
      </c>
      <c r="B201" t="s">
        <v>62</v>
      </c>
      <c r="C201" t="s">
        <v>206</v>
      </c>
      <c r="D201" t="s">
        <v>34</v>
      </c>
      <c r="E201" t="s">
        <v>61</v>
      </c>
      <c r="F201" t="s">
        <v>61</v>
      </c>
      <c r="G201" t="s">
        <v>61</v>
      </c>
      <c r="H201" t="s">
        <v>61</v>
      </c>
      <c r="I201" t="s">
        <v>61</v>
      </c>
      <c r="J201" t="s">
        <v>61</v>
      </c>
      <c r="K201" t="s">
        <v>190</v>
      </c>
      <c r="L201" s="18">
        <v>44363</v>
      </c>
      <c r="M201">
        <v>20</v>
      </c>
      <c r="N201">
        <v>20</v>
      </c>
      <c r="O201" t="s">
        <v>258</v>
      </c>
      <c r="P201">
        <v>34</v>
      </c>
      <c r="Q201">
        <v>33</v>
      </c>
      <c r="R201">
        <v>0</v>
      </c>
      <c r="S201">
        <v>0</v>
      </c>
      <c r="T201">
        <v>0</v>
      </c>
      <c r="U201">
        <v>0</v>
      </c>
      <c r="V201">
        <v>0</v>
      </c>
      <c r="W201">
        <v>649.40206000000001</v>
      </c>
      <c r="X201">
        <v>501.57058000000001</v>
      </c>
      <c r="Y201">
        <v>523.79885000000002</v>
      </c>
      <c r="Z201">
        <v>555.02836000000002</v>
      </c>
      <c r="AA201">
        <v>523.45473000000004</v>
      </c>
      <c r="AB201">
        <v>577.29732999999999</v>
      </c>
      <c r="AC201">
        <v>631.84879000000001</v>
      </c>
      <c r="AD201">
        <v>691.83303000000001</v>
      </c>
      <c r="AE201">
        <v>916.66164000000003</v>
      </c>
      <c r="AF201">
        <v>1065.8361</v>
      </c>
      <c r="AG201">
        <v>1141.1132</v>
      </c>
      <c r="AH201">
        <v>1217.5070000000001</v>
      </c>
      <c r="AI201">
        <v>1289.9482</v>
      </c>
      <c r="AJ201">
        <v>1360.5573999999999</v>
      </c>
      <c r="AK201">
        <v>1392.4793</v>
      </c>
      <c r="AL201">
        <v>1434.4724000000001</v>
      </c>
      <c r="AM201">
        <v>1466.5590999999999</v>
      </c>
      <c r="AN201">
        <v>1455.9027000000001</v>
      </c>
      <c r="AO201">
        <v>1515.6685</v>
      </c>
      <c r="AP201">
        <v>1192.1161999999999</v>
      </c>
      <c r="AQ201">
        <v>1202.0432000000001</v>
      </c>
      <c r="AR201">
        <v>981.96326999999997</v>
      </c>
      <c r="AS201">
        <v>776.16435999999999</v>
      </c>
      <c r="AT201">
        <v>659.24455</v>
      </c>
      <c r="AU201">
        <v>69.030303000000004</v>
      </c>
      <c r="AV201">
        <v>64.909091000000004</v>
      </c>
      <c r="AW201">
        <v>63.045454999999997</v>
      </c>
      <c r="AX201">
        <v>61.409090999999997</v>
      </c>
      <c r="AY201">
        <v>60.106060999999997</v>
      </c>
      <c r="AZ201">
        <v>58.969696999999996</v>
      </c>
      <c r="BA201">
        <v>58.257576</v>
      </c>
      <c r="BB201">
        <v>62.954545000000003</v>
      </c>
      <c r="BC201">
        <v>69.848484999999997</v>
      </c>
      <c r="BD201">
        <v>75.560606000000007</v>
      </c>
      <c r="BE201">
        <v>80.287879000000004</v>
      </c>
      <c r="BF201">
        <v>83.318181999999993</v>
      </c>
      <c r="BG201">
        <v>86.212120999999996</v>
      </c>
      <c r="BH201">
        <v>88.954544999999996</v>
      </c>
      <c r="BI201">
        <v>91.242424</v>
      </c>
      <c r="BJ201">
        <v>93.333332999999996</v>
      </c>
      <c r="BK201">
        <v>94.909091000000004</v>
      </c>
      <c r="BL201">
        <v>95.106060999999997</v>
      </c>
      <c r="BM201">
        <v>93.863636</v>
      </c>
      <c r="BN201">
        <v>91.787879000000004</v>
      </c>
      <c r="BO201">
        <v>87.075757999999993</v>
      </c>
      <c r="BP201">
        <v>80.969696999999996</v>
      </c>
      <c r="BQ201">
        <v>76.348484999999997</v>
      </c>
      <c r="BR201">
        <v>73.287879000000004</v>
      </c>
      <c r="BS201">
        <v>-27.047070000000001</v>
      </c>
      <c r="BT201">
        <v>78.737660000000005</v>
      </c>
      <c r="BU201">
        <v>49.395319999999998</v>
      </c>
      <c r="BV201">
        <v>3.2892999999999999</v>
      </c>
      <c r="BW201">
        <v>32.2425</v>
      </c>
      <c r="BX201">
        <v>0.85635139999999998</v>
      </c>
      <c r="BY201">
        <v>-2.3481779999999999</v>
      </c>
      <c r="BZ201">
        <v>22.256530000000001</v>
      </c>
      <c r="CA201">
        <v>1.2333620000000001</v>
      </c>
      <c r="CB201">
        <v>-49.844659999999998</v>
      </c>
      <c r="CC201">
        <v>-18.509910000000001</v>
      </c>
      <c r="CD201">
        <v>-9.9238909999999994</v>
      </c>
      <c r="CE201">
        <v>-8.5933489999999999</v>
      </c>
      <c r="CF201">
        <v>-23.497430000000001</v>
      </c>
      <c r="CG201">
        <v>-16.057189999999999</v>
      </c>
      <c r="CH201">
        <v>-18.74314</v>
      </c>
      <c r="CI201">
        <v>-34.300960000000003</v>
      </c>
      <c r="CJ201">
        <v>-8.7486270000000008</v>
      </c>
      <c r="CK201">
        <v>-0.86302679999999998</v>
      </c>
      <c r="CL201">
        <v>267.4477</v>
      </c>
      <c r="CM201">
        <v>47.332079999999998</v>
      </c>
      <c r="CN201">
        <v>66.008629999999997</v>
      </c>
      <c r="CO201">
        <v>53.578240000000001</v>
      </c>
      <c r="CP201">
        <v>22.837769999999999</v>
      </c>
      <c r="CQ201">
        <v>232.34370000000001</v>
      </c>
      <c r="CR201">
        <v>157.99619999999999</v>
      </c>
      <c r="CS201">
        <v>127.54389999999999</v>
      </c>
      <c r="CT201">
        <v>123.66160000000001</v>
      </c>
      <c r="CU201">
        <v>98.649280000000005</v>
      </c>
      <c r="CV201">
        <v>59.775970000000001</v>
      </c>
      <c r="CW201">
        <v>48.646520000000002</v>
      </c>
      <c r="CX201">
        <v>52.03096</v>
      </c>
      <c r="CY201">
        <v>99.112880000000004</v>
      </c>
      <c r="CZ201">
        <v>117.2235</v>
      </c>
      <c r="DA201">
        <v>115.85339999999999</v>
      </c>
      <c r="DB201">
        <v>78.586359999999999</v>
      </c>
      <c r="DC201">
        <v>44.264899999999997</v>
      </c>
      <c r="DD201">
        <v>48.87632</v>
      </c>
      <c r="DE201">
        <v>56.028689999999997</v>
      </c>
      <c r="DF201">
        <v>81.368449999999996</v>
      </c>
      <c r="DG201">
        <v>130.55590000000001</v>
      </c>
      <c r="DH201">
        <v>171.18459999999999</v>
      </c>
      <c r="DI201">
        <v>303.1429</v>
      </c>
      <c r="DJ201">
        <v>207.56469999999999</v>
      </c>
      <c r="DK201">
        <v>186.84520000000001</v>
      </c>
      <c r="DL201">
        <v>186.4554</v>
      </c>
      <c r="DM201">
        <v>114.3466</v>
      </c>
      <c r="DN201">
        <v>198.9778</v>
      </c>
      <c r="DO201">
        <v>20</v>
      </c>
      <c r="DP201">
        <v>20</v>
      </c>
    </row>
    <row r="202" spans="1:120" hidden="1" x14ac:dyDescent="0.25">
      <c r="A202" t="str">
        <f t="shared" si="3"/>
        <v>sublap_id-SLAP_PGFG_All Elect_44363</v>
      </c>
      <c r="B202" t="s">
        <v>62</v>
      </c>
      <c r="C202" t="s">
        <v>293</v>
      </c>
      <c r="D202" t="s">
        <v>61</v>
      </c>
      <c r="E202" t="s">
        <v>294</v>
      </c>
      <c r="F202" t="s">
        <v>61</v>
      </c>
      <c r="G202" t="s">
        <v>61</v>
      </c>
      <c r="H202" t="s">
        <v>61</v>
      </c>
      <c r="I202" t="s">
        <v>61</v>
      </c>
      <c r="J202" t="s">
        <v>61</v>
      </c>
      <c r="K202" t="s">
        <v>190</v>
      </c>
      <c r="L202" s="18">
        <v>44363</v>
      </c>
      <c r="M202">
        <v>20</v>
      </c>
      <c r="N202">
        <v>20</v>
      </c>
      <c r="O202" t="s">
        <v>258</v>
      </c>
      <c r="P202">
        <v>18</v>
      </c>
      <c r="Q202">
        <v>18</v>
      </c>
      <c r="R202">
        <v>0</v>
      </c>
      <c r="S202">
        <v>0</v>
      </c>
      <c r="T202">
        <v>0</v>
      </c>
      <c r="U202">
        <v>0</v>
      </c>
      <c r="V202">
        <v>0</v>
      </c>
      <c r="W202">
        <v>1731.6315</v>
      </c>
      <c r="X202">
        <v>1493.6885</v>
      </c>
      <c r="Y202">
        <v>1403.9065000000001</v>
      </c>
      <c r="Z202">
        <v>1418.5844999999999</v>
      </c>
      <c r="AA202">
        <v>1299.6455000000001</v>
      </c>
      <c r="AB202">
        <v>1521.8834999999999</v>
      </c>
      <c r="AC202">
        <v>1709.2774999999999</v>
      </c>
      <c r="AD202">
        <v>2003.1859999999999</v>
      </c>
      <c r="AE202">
        <v>2149.0639999999999</v>
      </c>
      <c r="AF202">
        <v>2440.1005</v>
      </c>
      <c r="AG202">
        <v>2533.0504999999998</v>
      </c>
      <c r="AH202">
        <v>2851.5464999999999</v>
      </c>
      <c r="AI202">
        <v>2932.2930000000001</v>
      </c>
      <c r="AJ202">
        <v>2941.8870000000002</v>
      </c>
      <c r="AK202">
        <v>2939.556</v>
      </c>
      <c r="AL202">
        <v>2864.1244999999999</v>
      </c>
      <c r="AM202">
        <v>2743.82</v>
      </c>
      <c r="AN202">
        <v>2956.1080000000002</v>
      </c>
      <c r="AO202">
        <v>2884.8020000000001</v>
      </c>
      <c r="AP202">
        <v>1309.5899999999999</v>
      </c>
      <c r="AQ202">
        <v>2132.087</v>
      </c>
      <c r="AR202">
        <v>1997.992</v>
      </c>
      <c r="AS202">
        <v>1828.36</v>
      </c>
      <c r="AT202">
        <v>1755.4590000000001</v>
      </c>
      <c r="AU202">
        <v>67.5</v>
      </c>
      <c r="AV202">
        <v>68</v>
      </c>
      <c r="AW202">
        <v>67.5</v>
      </c>
      <c r="AX202">
        <v>66</v>
      </c>
      <c r="AY202">
        <v>65</v>
      </c>
      <c r="AZ202">
        <v>65</v>
      </c>
      <c r="BA202">
        <v>60</v>
      </c>
      <c r="BB202">
        <v>61.5</v>
      </c>
      <c r="BC202">
        <v>68.5</v>
      </c>
      <c r="BD202">
        <v>72</v>
      </c>
      <c r="BE202">
        <v>77.5</v>
      </c>
      <c r="BF202">
        <v>82.5</v>
      </c>
      <c r="BG202">
        <v>87</v>
      </c>
      <c r="BH202">
        <v>91.5</v>
      </c>
      <c r="BI202">
        <v>94</v>
      </c>
      <c r="BJ202">
        <v>93.5</v>
      </c>
      <c r="BK202">
        <v>93</v>
      </c>
      <c r="BL202">
        <v>93.5</v>
      </c>
      <c r="BM202">
        <v>92.5</v>
      </c>
      <c r="BN202">
        <v>89</v>
      </c>
      <c r="BO202">
        <v>83</v>
      </c>
      <c r="BP202">
        <v>76.5</v>
      </c>
      <c r="BQ202">
        <v>73</v>
      </c>
      <c r="BR202">
        <v>70</v>
      </c>
      <c r="BS202">
        <v>-58.479179999999999</v>
      </c>
      <c r="BT202">
        <v>101.9195</v>
      </c>
      <c r="BU202">
        <v>34.350079999999998</v>
      </c>
      <c r="BV202">
        <v>-97.3232</v>
      </c>
      <c r="BW202">
        <v>2.9707210000000002</v>
      </c>
      <c r="BX202">
        <v>61.074240000000003</v>
      </c>
      <c r="BY202">
        <v>142.58600000000001</v>
      </c>
      <c r="BZ202">
        <v>-41.330260000000003</v>
      </c>
      <c r="CA202">
        <v>-121.8742</v>
      </c>
      <c r="CB202">
        <v>-113.0338</v>
      </c>
      <c r="CC202">
        <v>-18.715669999999999</v>
      </c>
      <c r="CD202">
        <v>-72.33108</v>
      </c>
      <c r="CE202">
        <v>-7.0949679999999997</v>
      </c>
      <c r="CF202">
        <v>66.802149999999997</v>
      </c>
      <c r="CG202">
        <v>97.243020000000001</v>
      </c>
      <c r="CH202">
        <v>97.180800000000005</v>
      </c>
      <c r="CI202">
        <v>121.78360000000001</v>
      </c>
      <c r="CJ202">
        <v>57.480139999999999</v>
      </c>
      <c r="CK202">
        <v>77.636170000000007</v>
      </c>
      <c r="CL202">
        <v>1493.2280000000001</v>
      </c>
      <c r="CM202">
        <v>332.1302</v>
      </c>
      <c r="CN202">
        <v>116.3155</v>
      </c>
      <c r="CO202">
        <v>63.470410000000001</v>
      </c>
      <c r="CP202">
        <v>58.733620000000002</v>
      </c>
      <c r="CQ202">
        <v>8453.3709999999992</v>
      </c>
      <c r="CR202">
        <v>2554.3780000000002</v>
      </c>
      <c r="CS202">
        <v>5515.1260000000002</v>
      </c>
      <c r="CT202">
        <v>7167.6670000000004</v>
      </c>
      <c r="CU202">
        <v>4564.0479999999998</v>
      </c>
      <c r="CV202">
        <v>1377.6890000000001</v>
      </c>
      <c r="CW202">
        <v>1588.9649999999999</v>
      </c>
      <c r="CX202">
        <v>1839.357</v>
      </c>
      <c r="CY202">
        <v>2243.7849999999999</v>
      </c>
      <c r="CZ202">
        <v>556.03970000000004</v>
      </c>
      <c r="DA202">
        <v>1491.23</v>
      </c>
      <c r="DB202">
        <v>1405.1489999999999</v>
      </c>
      <c r="DC202">
        <v>2470.6660000000002</v>
      </c>
      <c r="DD202">
        <v>2059.7950000000001</v>
      </c>
      <c r="DE202">
        <v>2288.7860000000001</v>
      </c>
      <c r="DF202">
        <v>3197.2579999999998</v>
      </c>
      <c r="DG202">
        <v>2034.307</v>
      </c>
      <c r="DH202">
        <v>4269.0330000000004</v>
      </c>
      <c r="DI202">
        <v>3356.1329999999998</v>
      </c>
      <c r="DJ202">
        <v>6633.1840000000002</v>
      </c>
      <c r="DK202">
        <v>6685.3819999999996</v>
      </c>
      <c r="DL202">
        <v>3644.2869999999998</v>
      </c>
      <c r="DM202">
        <v>1754.02</v>
      </c>
      <c r="DN202">
        <v>2160.4349999999999</v>
      </c>
      <c r="DO202">
        <v>20</v>
      </c>
      <c r="DP202">
        <v>20</v>
      </c>
    </row>
    <row r="203" spans="1:120" x14ac:dyDescent="0.25">
      <c r="A203" t="str">
        <f t="shared" si="3"/>
        <v>AutoDR-No_Elect DA 1-4 (1PM-9PM)_44363_20-20</v>
      </c>
      <c r="B203" t="s">
        <v>62</v>
      </c>
      <c r="C203" t="s">
        <v>321</v>
      </c>
      <c r="D203" t="s">
        <v>61</v>
      </c>
      <c r="E203" t="s">
        <v>61</v>
      </c>
      <c r="F203" t="s">
        <v>61</v>
      </c>
      <c r="G203" t="s">
        <v>61</v>
      </c>
      <c r="H203" t="s">
        <v>97</v>
      </c>
      <c r="I203" t="s">
        <v>61</v>
      </c>
      <c r="J203" t="s">
        <v>61</v>
      </c>
      <c r="K203" t="s">
        <v>203</v>
      </c>
      <c r="L203" s="18">
        <v>44363</v>
      </c>
      <c r="M203">
        <v>20</v>
      </c>
      <c r="N203">
        <v>20</v>
      </c>
      <c r="O203" t="s">
        <v>258</v>
      </c>
      <c r="P203">
        <v>481</v>
      </c>
      <c r="Q203">
        <v>471</v>
      </c>
      <c r="R203">
        <v>0</v>
      </c>
      <c r="S203">
        <v>0</v>
      </c>
      <c r="T203">
        <v>0</v>
      </c>
      <c r="U203">
        <v>0</v>
      </c>
      <c r="V203">
        <v>0</v>
      </c>
      <c r="W203">
        <v>44168.828000000001</v>
      </c>
      <c r="X203">
        <v>43672.857000000004</v>
      </c>
      <c r="Y203">
        <v>41938.523999999998</v>
      </c>
      <c r="Z203">
        <v>42488.27</v>
      </c>
      <c r="AA203">
        <v>42630.832999999999</v>
      </c>
      <c r="AB203">
        <v>44820.618999999999</v>
      </c>
      <c r="AC203">
        <v>47727.533000000003</v>
      </c>
      <c r="AD203">
        <v>49787.567999999999</v>
      </c>
      <c r="AE203">
        <v>51300.887999999999</v>
      </c>
      <c r="AF203">
        <v>54484.800999999999</v>
      </c>
      <c r="AG203">
        <v>56046.258000000002</v>
      </c>
      <c r="AH203">
        <v>58392.860999999997</v>
      </c>
      <c r="AI203">
        <v>59283.37</v>
      </c>
      <c r="AJ203">
        <v>60487.063999999998</v>
      </c>
      <c r="AK203">
        <v>61317.248</v>
      </c>
      <c r="AL203">
        <v>60262.605000000003</v>
      </c>
      <c r="AM203">
        <v>60645.239000000001</v>
      </c>
      <c r="AN203">
        <v>60993.26</v>
      </c>
      <c r="AO203">
        <v>52482.726000000002</v>
      </c>
      <c r="AP203">
        <v>33884.269</v>
      </c>
      <c r="AQ203">
        <v>46919.571000000004</v>
      </c>
      <c r="AR203">
        <v>49526.63</v>
      </c>
      <c r="AS203">
        <v>46794.262000000002</v>
      </c>
      <c r="AT203">
        <v>42750.050999999999</v>
      </c>
      <c r="AU203">
        <v>71.797240000000002</v>
      </c>
      <c r="AV203">
        <v>68.278131999999999</v>
      </c>
      <c r="AW203">
        <v>67.297240000000002</v>
      </c>
      <c r="AX203">
        <v>65.983014999999995</v>
      </c>
      <c r="AY203">
        <v>64.882165999999998</v>
      </c>
      <c r="AZ203">
        <v>64.039277999999996</v>
      </c>
      <c r="BA203">
        <v>63.331209999999999</v>
      </c>
      <c r="BB203">
        <v>65.129512000000005</v>
      </c>
      <c r="BC203">
        <v>69.740977000000001</v>
      </c>
      <c r="BD203">
        <v>74.306793999999996</v>
      </c>
      <c r="BE203">
        <v>78.842887000000005</v>
      </c>
      <c r="BF203">
        <v>82.807856000000001</v>
      </c>
      <c r="BG203">
        <v>86.407642999999993</v>
      </c>
      <c r="BH203">
        <v>89.185775000000007</v>
      </c>
      <c r="BI203">
        <v>90.981953000000004</v>
      </c>
      <c r="BJ203">
        <v>91.809978999999998</v>
      </c>
      <c r="BK203">
        <v>92.388535000000005</v>
      </c>
      <c r="BL203">
        <v>91.888535000000005</v>
      </c>
      <c r="BM203">
        <v>90.513800000000003</v>
      </c>
      <c r="BN203">
        <v>88.529724000000002</v>
      </c>
      <c r="BO203">
        <v>85.220806999999994</v>
      </c>
      <c r="BP203">
        <v>81.604033999999999</v>
      </c>
      <c r="BQ203">
        <v>78.780254999999997</v>
      </c>
      <c r="BR203">
        <v>76.233546000000004</v>
      </c>
      <c r="BS203">
        <v>-1511.5</v>
      </c>
      <c r="BT203">
        <v>-97.16574</v>
      </c>
      <c r="BU203">
        <v>483.88630000000001</v>
      </c>
      <c r="BV203">
        <v>-288.20010000000002</v>
      </c>
      <c r="BW203">
        <v>-131.77590000000001</v>
      </c>
      <c r="BX203">
        <v>-127.13639999999999</v>
      </c>
      <c r="BY203">
        <v>-365.1182</v>
      </c>
      <c r="BZ203">
        <v>-153.09700000000001</v>
      </c>
      <c r="CA203">
        <v>862.31320000000005</v>
      </c>
      <c r="CB203">
        <v>37.040950000000002</v>
      </c>
      <c r="CC203">
        <v>447.79270000000002</v>
      </c>
      <c r="CD203">
        <v>960.53700000000003</v>
      </c>
      <c r="CE203">
        <v>1938.4939999999999</v>
      </c>
      <c r="CF203">
        <v>1862.914</v>
      </c>
      <c r="CG203">
        <v>1106.856</v>
      </c>
      <c r="CH203">
        <v>2017.357</v>
      </c>
      <c r="CI203">
        <v>1654.9490000000001</v>
      </c>
      <c r="CJ203">
        <v>1910.5329999999999</v>
      </c>
      <c r="CK203">
        <v>11720.68</v>
      </c>
      <c r="CL203">
        <v>28614.97</v>
      </c>
      <c r="CM203">
        <v>11079.97</v>
      </c>
      <c r="CN203">
        <v>2197.0929999999998</v>
      </c>
      <c r="CO203">
        <v>972.98599999999999</v>
      </c>
      <c r="CP203">
        <v>3313.8090000000002</v>
      </c>
      <c r="CQ203">
        <v>173429.8</v>
      </c>
      <c r="CR203">
        <v>81783.12</v>
      </c>
      <c r="CS203">
        <v>79687.7</v>
      </c>
      <c r="CT203">
        <v>73391.56</v>
      </c>
      <c r="CU203">
        <v>56987.73</v>
      </c>
      <c r="CV203">
        <v>50129.78</v>
      </c>
      <c r="CW203">
        <v>35296.81</v>
      </c>
      <c r="CX203">
        <v>31112.51</v>
      </c>
      <c r="CY203">
        <v>54495.62</v>
      </c>
      <c r="CZ203">
        <v>61249.82</v>
      </c>
      <c r="DA203">
        <v>99707.22</v>
      </c>
      <c r="DB203">
        <v>101602.2</v>
      </c>
      <c r="DC203">
        <v>99951.67</v>
      </c>
      <c r="DD203">
        <v>103356.9</v>
      </c>
      <c r="DE203">
        <v>111848.8</v>
      </c>
      <c r="DF203">
        <v>121079.8</v>
      </c>
      <c r="DG203">
        <v>115641</v>
      </c>
      <c r="DH203">
        <v>136502.6</v>
      </c>
      <c r="DI203">
        <v>148710</v>
      </c>
      <c r="DJ203">
        <v>136218.4</v>
      </c>
      <c r="DK203">
        <v>149112</v>
      </c>
      <c r="DL203">
        <v>114267.9</v>
      </c>
      <c r="DM203">
        <v>107501.2</v>
      </c>
      <c r="DN203">
        <v>112903.6</v>
      </c>
      <c r="DO203">
        <v>20</v>
      </c>
      <c r="DP203">
        <v>20</v>
      </c>
    </row>
    <row r="204" spans="1:120" hidden="1" x14ac:dyDescent="0.25">
      <c r="A204" t="str">
        <f t="shared" si="3"/>
        <v>LCA-Northern Coast_Elect DA 1-4 (1PM-9PM)_44363_20-20</v>
      </c>
      <c r="B204" t="s">
        <v>62</v>
      </c>
      <c r="C204" t="s">
        <v>222</v>
      </c>
      <c r="D204" t="s">
        <v>104</v>
      </c>
      <c r="E204" t="s">
        <v>61</v>
      </c>
      <c r="F204" t="s">
        <v>61</v>
      </c>
      <c r="G204" t="s">
        <v>61</v>
      </c>
      <c r="H204" t="s">
        <v>61</v>
      </c>
      <c r="I204" t="s">
        <v>61</v>
      </c>
      <c r="J204" t="s">
        <v>61</v>
      </c>
      <c r="K204" t="s">
        <v>203</v>
      </c>
      <c r="L204" s="18">
        <v>44363</v>
      </c>
      <c r="M204">
        <v>20</v>
      </c>
      <c r="N204">
        <v>20</v>
      </c>
      <c r="O204" t="s">
        <v>258</v>
      </c>
      <c r="P204">
        <v>35</v>
      </c>
      <c r="Q204">
        <v>35</v>
      </c>
      <c r="R204">
        <v>0</v>
      </c>
      <c r="S204">
        <v>0</v>
      </c>
      <c r="T204">
        <v>0</v>
      </c>
      <c r="U204">
        <v>0</v>
      </c>
      <c r="V204">
        <v>0</v>
      </c>
      <c r="W204">
        <v>2645.8004999999998</v>
      </c>
      <c r="X204">
        <v>2941.6954999999998</v>
      </c>
      <c r="Y204">
        <v>2584.9585000000002</v>
      </c>
      <c r="Z204">
        <v>2606.5345000000002</v>
      </c>
      <c r="AA204">
        <v>2540.6675</v>
      </c>
      <c r="AB204">
        <v>2440.5095000000001</v>
      </c>
      <c r="AC204">
        <v>3092.3874999999998</v>
      </c>
      <c r="AD204">
        <v>3530.22</v>
      </c>
      <c r="AE204">
        <v>3814.0309999999999</v>
      </c>
      <c r="AF204">
        <v>4183.0585000000001</v>
      </c>
      <c r="AG204">
        <v>4217.7124999999996</v>
      </c>
      <c r="AH204">
        <v>4980.8615</v>
      </c>
      <c r="AI204">
        <v>5211.4340000000002</v>
      </c>
      <c r="AJ204">
        <v>5245.7489999999998</v>
      </c>
      <c r="AK204">
        <v>5393.7979999999998</v>
      </c>
      <c r="AL204">
        <v>4983.0235000000002</v>
      </c>
      <c r="AM204">
        <v>5082.9979999999996</v>
      </c>
      <c r="AN204">
        <v>5248.8249999999998</v>
      </c>
      <c r="AO204">
        <v>4985.9430000000002</v>
      </c>
      <c r="AP204">
        <v>3163.058</v>
      </c>
      <c r="AQ204">
        <v>3906.2890000000002</v>
      </c>
      <c r="AR204">
        <v>3575.1990000000001</v>
      </c>
      <c r="AS204">
        <v>3270.2959999999998</v>
      </c>
      <c r="AT204">
        <v>3189.61</v>
      </c>
      <c r="AU204">
        <v>65.614286000000007</v>
      </c>
      <c r="AV204">
        <v>64.742857000000001</v>
      </c>
      <c r="AW204">
        <v>63.728571000000002</v>
      </c>
      <c r="AX204">
        <v>62.228571000000002</v>
      </c>
      <c r="AY204">
        <v>61.228571000000002</v>
      </c>
      <c r="AZ204">
        <v>61.571429000000002</v>
      </c>
      <c r="BA204">
        <v>58.628571000000001</v>
      </c>
      <c r="BB204">
        <v>60.985714000000002</v>
      </c>
      <c r="BC204">
        <v>67.985714000000002</v>
      </c>
      <c r="BD204">
        <v>73.028570999999999</v>
      </c>
      <c r="BE204">
        <v>78.357142999999994</v>
      </c>
      <c r="BF204">
        <v>84.214286000000001</v>
      </c>
      <c r="BG204">
        <v>88.714286000000001</v>
      </c>
      <c r="BH204">
        <v>92.357142999999994</v>
      </c>
      <c r="BI204">
        <v>94.514285999999998</v>
      </c>
      <c r="BJ204">
        <v>94.871429000000006</v>
      </c>
      <c r="BK204">
        <v>94.542856999999998</v>
      </c>
      <c r="BL204">
        <v>92.814285999999996</v>
      </c>
      <c r="BM204">
        <v>90.614286000000007</v>
      </c>
      <c r="BN204">
        <v>86.6</v>
      </c>
      <c r="BO204">
        <v>81.114286000000007</v>
      </c>
      <c r="BP204">
        <v>75.642857000000006</v>
      </c>
      <c r="BQ204">
        <v>71.628570999999994</v>
      </c>
      <c r="BR204">
        <v>68.457143000000002</v>
      </c>
      <c r="BS204">
        <v>179.70779999999999</v>
      </c>
      <c r="BT204">
        <v>-181.5496</v>
      </c>
      <c r="BU204">
        <v>28.27289</v>
      </c>
      <c r="BV204">
        <v>-71.375370000000004</v>
      </c>
      <c r="BW204">
        <v>-66.221100000000007</v>
      </c>
      <c r="BX204">
        <v>278.68979999999999</v>
      </c>
      <c r="BY204">
        <v>81.31841</v>
      </c>
      <c r="BZ204">
        <v>-91.657259999999994</v>
      </c>
      <c r="CA204">
        <v>-173.14400000000001</v>
      </c>
      <c r="CB204">
        <v>-95.324839999999995</v>
      </c>
      <c r="CC204">
        <v>152.78190000000001</v>
      </c>
      <c r="CD204">
        <v>-114.2161</v>
      </c>
      <c r="CE204">
        <v>-189.2458</v>
      </c>
      <c r="CF204">
        <v>-147.59909999999999</v>
      </c>
      <c r="CG204">
        <v>-279.76229999999998</v>
      </c>
      <c r="CH204">
        <v>126.675</v>
      </c>
      <c r="CI204">
        <v>-51.479700000000001</v>
      </c>
      <c r="CJ204">
        <v>-17.179939999999998</v>
      </c>
      <c r="CK204">
        <v>221.4408</v>
      </c>
      <c r="CL204">
        <v>1747.2529999999999</v>
      </c>
      <c r="CM204">
        <v>342.17700000000002</v>
      </c>
      <c r="CN204">
        <v>1.861926</v>
      </c>
      <c r="CO204">
        <v>-61.790849999999999</v>
      </c>
      <c r="CP204">
        <v>-134.958</v>
      </c>
      <c r="CQ204">
        <v>13713.56</v>
      </c>
      <c r="CR204">
        <v>4882.8850000000002</v>
      </c>
      <c r="CS204">
        <v>8025.0339999999997</v>
      </c>
      <c r="CT204">
        <v>8664.2520000000004</v>
      </c>
      <c r="CU204">
        <v>6207.9930000000004</v>
      </c>
      <c r="CV204">
        <v>2262.5770000000002</v>
      </c>
      <c r="CW204">
        <v>2307.855</v>
      </c>
      <c r="CX204">
        <v>2723.6</v>
      </c>
      <c r="CY204">
        <v>4696.7939999999999</v>
      </c>
      <c r="CZ204">
        <v>3224.2159999999999</v>
      </c>
      <c r="DA204">
        <v>3767.7739999999999</v>
      </c>
      <c r="DB204">
        <v>5292.652</v>
      </c>
      <c r="DC204">
        <v>7156.3280000000004</v>
      </c>
      <c r="DD204">
        <v>5701.4830000000002</v>
      </c>
      <c r="DE204">
        <v>7228.7129999999997</v>
      </c>
      <c r="DF204">
        <v>8113.45</v>
      </c>
      <c r="DG204">
        <v>6778.46</v>
      </c>
      <c r="DH204">
        <v>10253.459999999999</v>
      </c>
      <c r="DI204">
        <v>7413.2690000000002</v>
      </c>
      <c r="DJ204">
        <v>10209.25</v>
      </c>
      <c r="DK204">
        <v>9821.4580000000005</v>
      </c>
      <c r="DL204">
        <v>5686.4440000000004</v>
      </c>
      <c r="DM204">
        <v>4502.6350000000002</v>
      </c>
      <c r="DN204">
        <v>4427.7290000000003</v>
      </c>
      <c r="DO204">
        <v>20</v>
      </c>
      <c r="DP204">
        <v>20</v>
      </c>
    </row>
    <row r="205" spans="1:120" hidden="1" x14ac:dyDescent="0.25">
      <c r="A205" t="str">
        <f t="shared" si="3"/>
        <v>LCA-Kern_Elect DA 1-4 (1PM-9PM)_44363_20-20</v>
      </c>
      <c r="B205" t="s">
        <v>62</v>
      </c>
      <c r="C205" t="s">
        <v>210</v>
      </c>
      <c r="D205" t="s">
        <v>29</v>
      </c>
      <c r="E205" t="s">
        <v>61</v>
      </c>
      <c r="F205" t="s">
        <v>61</v>
      </c>
      <c r="G205" t="s">
        <v>61</v>
      </c>
      <c r="H205" t="s">
        <v>61</v>
      </c>
      <c r="I205" t="s">
        <v>61</v>
      </c>
      <c r="J205" t="s">
        <v>61</v>
      </c>
      <c r="K205" t="s">
        <v>203</v>
      </c>
      <c r="L205" s="18">
        <v>44363</v>
      </c>
      <c r="M205">
        <v>20</v>
      </c>
      <c r="N205">
        <v>20</v>
      </c>
      <c r="O205" t="s">
        <v>258</v>
      </c>
      <c r="P205">
        <v>20</v>
      </c>
      <c r="Q205">
        <v>20</v>
      </c>
      <c r="R205">
        <v>0</v>
      </c>
      <c r="S205">
        <v>0</v>
      </c>
      <c r="T205">
        <v>0</v>
      </c>
      <c r="U205">
        <v>0</v>
      </c>
      <c r="V205">
        <v>0</v>
      </c>
      <c r="W205">
        <v>797.89099999999996</v>
      </c>
      <c r="X205">
        <v>902.25199999999995</v>
      </c>
      <c r="Y205">
        <v>905.64800000000002</v>
      </c>
      <c r="Z205">
        <v>901.58900000000006</v>
      </c>
      <c r="AA205">
        <v>886.99599999999998</v>
      </c>
      <c r="AB205">
        <v>950.18299999999999</v>
      </c>
      <c r="AC205">
        <v>1021.038</v>
      </c>
      <c r="AD205">
        <v>738.24400000000003</v>
      </c>
      <c r="AE205">
        <v>750.79300000000001</v>
      </c>
      <c r="AF205">
        <v>905.09400000000005</v>
      </c>
      <c r="AG205">
        <v>972.02200000000005</v>
      </c>
      <c r="AH205">
        <v>1171.2829999999999</v>
      </c>
      <c r="AI205">
        <v>1480.8779999999999</v>
      </c>
      <c r="AJ205">
        <v>1513.4749999999999</v>
      </c>
      <c r="AK205">
        <v>1537.819</v>
      </c>
      <c r="AL205">
        <v>1571.0530000000001</v>
      </c>
      <c r="AM205">
        <v>1555.431</v>
      </c>
      <c r="AN205">
        <v>1554.768</v>
      </c>
      <c r="AO205">
        <v>1348.884</v>
      </c>
      <c r="AP205">
        <v>803.3365</v>
      </c>
      <c r="AQ205">
        <v>1098.752</v>
      </c>
      <c r="AR205">
        <v>1060.1030000000001</v>
      </c>
      <c r="AS205">
        <v>875.83100000000002</v>
      </c>
      <c r="AT205">
        <v>815.13400000000001</v>
      </c>
      <c r="AU205">
        <v>82</v>
      </c>
      <c r="AV205">
        <v>78.5</v>
      </c>
      <c r="AW205">
        <v>77.5</v>
      </c>
      <c r="AX205">
        <v>75.5</v>
      </c>
      <c r="AY205">
        <v>73.5</v>
      </c>
      <c r="AZ205">
        <v>72</v>
      </c>
      <c r="BA205">
        <v>71.5</v>
      </c>
      <c r="BB205">
        <v>70.5</v>
      </c>
      <c r="BC205">
        <v>74</v>
      </c>
      <c r="BD205">
        <v>77</v>
      </c>
      <c r="BE205">
        <v>80.5</v>
      </c>
      <c r="BF205">
        <v>83.5</v>
      </c>
      <c r="BG205">
        <v>85.5</v>
      </c>
      <c r="BH205">
        <v>87.5</v>
      </c>
      <c r="BI205">
        <v>89.5</v>
      </c>
      <c r="BJ205">
        <v>91.5</v>
      </c>
      <c r="BK205">
        <v>93</v>
      </c>
      <c r="BL205">
        <v>94</v>
      </c>
      <c r="BM205">
        <v>94</v>
      </c>
      <c r="BN205">
        <v>94</v>
      </c>
      <c r="BO205">
        <v>93</v>
      </c>
      <c r="BP205">
        <v>91.5</v>
      </c>
      <c r="BQ205">
        <v>89.5</v>
      </c>
      <c r="BR205">
        <v>87</v>
      </c>
      <c r="BS205">
        <v>-166.06399999999999</v>
      </c>
      <c r="BT205">
        <v>-75.860290000000006</v>
      </c>
      <c r="BU205">
        <v>-98.716650000000001</v>
      </c>
      <c r="BV205">
        <v>-78.986559999999997</v>
      </c>
      <c r="BW205">
        <v>-166.7655</v>
      </c>
      <c r="BX205">
        <v>-235.66640000000001</v>
      </c>
      <c r="BY205">
        <v>-401.76240000000001</v>
      </c>
      <c r="BZ205">
        <v>247.23509999999999</v>
      </c>
      <c r="CA205">
        <v>310.21050000000002</v>
      </c>
      <c r="CB205">
        <v>220.52799999999999</v>
      </c>
      <c r="CC205">
        <v>342.92489999999998</v>
      </c>
      <c r="CD205">
        <v>245.6671</v>
      </c>
      <c r="CE205">
        <v>31.451750000000001</v>
      </c>
      <c r="CF205">
        <v>75.078370000000007</v>
      </c>
      <c r="CG205">
        <v>46.819339999999997</v>
      </c>
      <c r="CH205">
        <v>23.823260000000001</v>
      </c>
      <c r="CI205">
        <v>46.860529999999997</v>
      </c>
      <c r="CJ205">
        <v>38.617730000000002</v>
      </c>
      <c r="CK205">
        <v>209.8038</v>
      </c>
      <c r="CL205">
        <v>666.91049999999996</v>
      </c>
      <c r="CM205">
        <v>187.88200000000001</v>
      </c>
      <c r="CN205">
        <v>-63.125970000000002</v>
      </c>
      <c r="CO205">
        <v>-68.779210000000006</v>
      </c>
      <c r="CP205">
        <v>-73.597629999999995</v>
      </c>
      <c r="CQ205">
        <v>3111.1869999999999</v>
      </c>
      <c r="CR205">
        <v>2791.509</v>
      </c>
      <c r="CS205">
        <v>2783.078</v>
      </c>
      <c r="CT205">
        <v>2869.12</v>
      </c>
      <c r="CU205">
        <v>1957.145</v>
      </c>
      <c r="CV205">
        <v>2040.915</v>
      </c>
      <c r="CW205">
        <v>1111.6310000000001</v>
      </c>
      <c r="CX205">
        <v>1049.3499999999999</v>
      </c>
      <c r="CY205">
        <v>1792.3910000000001</v>
      </c>
      <c r="CZ205">
        <v>2071.9969999999998</v>
      </c>
      <c r="DA205">
        <v>2582.3240000000001</v>
      </c>
      <c r="DB205">
        <v>2777.1770000000001</v>
      </c>
      <c r="DC205">
        <v>2293.2930000000001</v>
      </c>
      <c r="DD205">
        <v>2260.6990000000001</v>
      </c>
      <c r="DE205">
        <v>2064.8069999999998</v>
      </c>
      <c r="DF205">
        <v>2058.0340000000001</v>
      </c>
      <c r="DG205">
        <v>1908.2149999999999</v>
      </c>
      <c r="DH205">
        <v>2028.9639999999999</v>
      </c>
      <c r="DI205">
        <v>2781.47</v>
      </c>
      <c r="DJ205">
        <v>2595.8939999999998</v>
      </c>
      <c r="DK205">
        <v>4023.444</v>
      </c>
      <c r="DL205">
        <v>3064.2829999999999</v>
      </c>
      <c r="DM205">
        <v>2067.8960000000002</v>
      </c>
      <c r="DN205">
        <v>2015.876</v>
      </c>
      <c r="DO205">
        <v>20</v>
      </c>
      <c r="DP205">
        <v>20</v>
      </c>
    </row>
    <row r="206" spans="1:120" hidden="1" x14ac:dyDescent="0.25">
      <c r="A206" t="str">
        <f t="shared" si="3"/>
        <v>Industry_Type-8. Other_Elect DA 1-4 (1PM-9PM)_44363_20-20</v>
      </c>
      <c r="B206" t="s">
        <v>62</v>
      </c>
      <c r="C206" t="s">
        <v>267</v>
      </c>
      <c r="D206" t="s">
        <v>61</v>
      </c>
      <c r="E206" t="s">
        <v>61</v>
      </c>
      <c r="F206" t="s">
        <v>61</v>
      </c>
      <c r="G206" t="s">
        <v>268</v>
      </c>
      <c r="H206" t="s">
        <v>61</v>
      </c>
      <c r="I206" t="s">
        <v>61</v>
      </c>
      <c r="J206" t="s">
        <v>61</v>
      </c>
      <c r="K206" t="s">
        <v>203</v>
      </c>
      <c r="L206" s="18">
        <v>44363</v>
      </c>
      <c r="M206">
        <v>20</v>
      </c>
      <c r="N206">
        <v>20</v>
      </c>
      <c r="O206" t="s">
        <v>258</v>
      </c>
      <c r="P206">
        <v>4</v>
      </c>
      <c r="Q206">
        <v>4</v>
      </c>
      <c r="R206">
        <v>0</v>
      </c>
      <c r="S206">
        <v>0</v>
      </c>
      <c r="T206">
        <v>1</v>
      </c>
      <c r="U206">
        <v>1</v>
      </c>
      <c r="V206">
        <v>1</v>
      </c>
      <c r="AU206">
        <v>74.25</v>
      </c>
      <c r="AV206">
        <v>70.375</v>
      </c>
      <c r="AW206">
        <v>69.5</v>
      </c>
      <c r="AX206">
        <v>68.125</v>
      </c>
      <c r="AY206">
        <v>66.75</v>
      </c>
      <c r="AZ206">
        <v>66</v>
      </c>
      <c r="BA206">
        <v>64.125</v>
      </c>
      <c r="BB206">
        <v>64.875</v>
      </c>
      <c r="BC206">
        <v>69.25</v>
      </c>
      <c r="BD206">
        <v>73.875</v>
      </c>
      <c r="BE206">
        <v>79.25</v>
      </c>
      <c r="BF206">
        <v>83.5</v>
      </c>
      <c r="BG206">
        <v>87.875</v>
      </c>
      <c r="BH206">
        <v>91.625</v>
      </c>
      <c r="BI206">
        <v>93.875</v>
      </c>
      <c r="BJ206">
        <v>94</v>
      </c>
      <c r="BK206">
        <v>95</v>
      </c>
      <c r="BL206">
        <v>95.5</v>
      </c>
      <c r="BM206">
        <v>95</v>
      </c>
      <c r="BN206">
        <v>92.75</v>
      </c>
      <c r="BO206">
        <v>89.25</v>
      </c>
      <c r="BP206">
        <v>85.5</v>
      </c>
      <c r="BQ206">
        <v>82.25</v>
      </c>
      <c r="BR206">
        <v>79</v>
      </c>
      <c r="DO206">
        <v>20</v>
      </c>
      <c r="DP206">
        <v>20</v>
      </c>
    </row>
    <row r="207" spans="1:120" hidden="1" x14ac:dyDescent="0.25">
      <c r="A207" t="str">
        <f t="shared" si="3"/>
        <v>LCA-Sierra_Elect DA 1-4 (1PM-9PM)_44363_20-20</v>
      </c>
      <c r="B207" t="s">
        <v>62</v>
      </c>
      <c r="C207" t="s">
        <v>206</v>
      </c>
      <c r="D207" t="s">
        <v>34</v>
      </c>
      <c r="E207" t="s">
        <v>61</v>
      </c>
      <c r="F207" t="s">
        <v>61</v>
      </c>
      <c r="G207" t="s">
        <v>61</v>
      </c>
      <c r="H207" t="s">
        <v>61</v>
      </c>
      <c r="I207" t="s">
        <v>61</v>
      </c>
      <c r="J207" t="s">
        <v>61</v>
      </c>
      <c r="K207" t="s">
        <v>203</v>
      </c>
      <c r="L207" s="18">
        <v>44363</v>
      </c>
      <c r="M207">
        <v>20</v>
      </c>
      <c r="N207">
        <v>20</v>
      </c>
      <c r="O207" t="s">
        <v>258</v>
      </c>
      <c r="P207">
        <v>34</v>
      </c>
      <c r="Q207">
        <v>33</v>
      </c>
      <c r="R207">
        <v>0</v>
      </c>
      <c r="S207">
        <v>0</v>
      </c>
      <c r="T207">
        <v>0</v>
      </c>
      <c r="U207">
        <v>1</v>
      </c>
      <c r="V207">
        <v>1</v>
      </c>
      <c r="AU207">
        <v>69.030303000000004</v>
      </c>
      <c r="AV207">
        <v>64.909091000000004</v>
      </c>
      <c r="AW207">
        <v>63.045454999999997</v>
      </c>
      <c r="AX207">
        <v>61.409090999999997</v>
      </c>
      <c r="AY207">
        <v>60.106060999999997</v>
      </c>
      <c r="AZ207">
        <v>58.969696999999996</v>
      </c>
      <c r="BA207">
        <v>58.257576</v>
      </c>
      <c r="BB207">
        <v>62.954545000000003</v>
      </c>
      <c r="BC207">
        <v>69.848484999999997</v>
      </c>
      <c r="BD207">
        <v>75.560606000000007</v>
      </c>
      <c r="BE207">
        <v>80.287879000000004</v>
      </c>
      <c r="BF207">
        <v>83.318181999999993</v>
      </c>
      <c r="BG207">
        <v>86.212120999999996</v>
      </c>
      <c r="BH207">
        <v>88.954544999999996</v>
      </c>
      <c r="BI207">
        <v>91.242424</v>
      </c>
      <c r="BJ207">
        <v>93.333332999999996</v>
      </c>
      <c r="BK207">
        <v>94.909091000000004</v>
      </c>
      <c r="BL207">
        <v>95.106060999999997</v>
      </c>
      <c r="BM207">
        <v>93.863636</v>
      </c>
      <c r="BN207">
        <v>91.787879000000004</v>
      </c>
      <c r="BO207">
        <v>87.075757999999993</v>
      </c>
      <c r="BP207">
        <v>80.969696999999996</v>
      </c>
      <c r="BQ207">
        <v>76.348484999999997</v>
      </c>
      <c r="BR207">
        <v>73.287879000000004</v>
      </c>
      <c r="DO207">
        <v>20</v>
      </c>
      <c r="DP207">
        <v>20</v>
      </c>
    </row>
    <row r="208" spans="1:120" hidden="1" x14ac:dyDescent="0.25">
      <c r="A208" t="str">
        <f t="shared" si="3"/>
        <v>sublap_id-SLAP_PGSB_Elect DA 1-4 (1PM-9PM)_44363_20-20</v>
      </c>
      <c r="B208" t="s">
        <v>62</v>
      </c>
      <c r="C208" t="s">
        <v>281</v>
      </c>
      <c r="D208" t="s">
        <v>61</v>
      </c>
      <c r="E208" t="s">
        <v>282</v>
      </c>
      <c r="F208" t="s">
        <v>61</v>
      </c>
      <c r="G208" t="s">
        <v>61</v>
      </c>
      <c r="H208" t="s">
        <v>61</v>
      </c>
      <c r="I208" t="s">
        <v>61</v>
      </c>
      <c r="J208" t="s">
        <v>61</v>
      </c>
      <c r="K208" t="s">
        <v>203</v>
      </c>
      <c r="L208" s="18">
        <v>44363</v>
      </c>
      <c r="M208">
        <v>20</v>
      </c>
      <c r="N208">
        <v>20</v>
      </c>
      <c r="O208" t="s">
        <v>258</v>
      </c>
      <c r="P208">
        <v>45</v>
      </c>
      <c r="Q208">
        <v>45</v>
      </c>
      <c r="R208">
        <v>0</v>
      </c>
      <c r="S208">
        <v>0</v>
      </c>
      <c r="T208">
        <v>0</v>
      </c>
      <c r="U208">
        <v>1</v>
      </c>
      <c r="V208">
        <v>1</v>
      </c>
      <c r="AU208">
        <v>65.166667000000004</v>
      </c>
      <c r="AV208">
        <v>61.166666999999997</v>
      </c>
      <c r="AW208">
        <v>60.5</v>
      </c>
      <c r="AX208">
        <v>59.666666999999997</v>
      </c>
      <c r="AY208">
        <v>59.833333000000003</v>
      </c>
      <c r="AZ208">
        <v>59.333333000000003</v>
      </c>
      <c r="BA208">
        <v>59</v>
      </c>
      <c r="BB208">
        <v>62.5</v>
      </c>
      <c r="BC208">
        <v>67.5</v>
      </c>
      <c r="BD208">
        <v>70.833332999999996</v>
      </c>
      <c r="BE208">
        <v>75</v>
      </c>
      <c r="BF208">
        <v>79.5</v>
      </c>
      <c r="BG208">
        <v>84.666667000000004</v>
      </c>
      <c r="BH208">
        <v>89</v>
      </c>
      <c r="BI208">
        <v>91.166667000000004</v>
      </c>
      <c r="BJ208">
        <v>91.833332999999996</v>
      </c>
      <c r="BK208">
        <v>90</v>
      </c>
      <c r="BL208">
        <v>87.666667000000004</v>
      </c>
      <c r="BM208">
        <v>84</v>
      </c>
      <c r="BN208">
        <v>80.666667000000004</v>
      </c>
      <c r="BO208">
        <v>76.833332999999996</v>
      </c>
      <c r="BP208">
        <v>72.833332999999996</v>
      </c>
      <c r="BQ208">
        <v>71</v>
      </c>
      <c r="BR208">
        <v>69.166667000000004</v>
      </c>
      <c r="DO208">
        <v>20</v>
      </c>
      <c r="DP208">
        <v>20</v>
      </c>
    </row>
    <row r="209" spans="1:120" hidden="1" x14ac:dyDescent="0.25">
      <c r="A209" t="str">
        <f t="shared" si="3"/>
        <v>LCA-Stockton_Elect DA 1-4 (1PM-9PM)_44363_20-20</v>
      </c>
      <c r="B209" t="s">
        <v>62</v>
      </c>
      <c r="C209" t="s">
        <v>213</v>
      </c>
      <c r="D209" t="s">
        <v>39</v>
      </c>
      <c r="E209" t="s">
        <v>61</v>
      </c>
      <c r="F209" t="s">
        <v>61</v>
      </c>
      <c r="G209" t="s">
        <v>61</v>
      </c>
      <c r="H209" t="s">
        <v>61</v>
      </c>
      <c r="I209" t="s">
        <v>61</v>
      </c>
      <c r="J209" t="s">
        <v>61</v>
      </c>
      <c r="K209" t="s">
        <v>203</v>
      </c>
      <c r="L209" s="18">
        <v>44363</v>
      </c>
      <c r="M209">
        <v>20</v>
      </c>
      <c r="N209">
        <v>20</v>
      </c>
      <c r="O209" t="s">
        <v>258</v>
      </c>
      <c r="P209">
        <v>34</v>
      </c>
      <c r="Q209">
        <v>32</v>
      </c>
      <c r="R209">
        <v>0</v>
      </c>
      <c r="S209">
        <v>0</v>
      </c>
      <c r="T209">
        <v>0</v>
      </c>
      <c r="U209">
        <v>1</v>
      </c>
      <c r="V209">
        <v>1</v>
      </c>
      <c r="AU209">
        <v>74.03125</v>
      </c>
      <c r="AV209">
        <v>70.875</v>
      </c>
      <c r="AW209">
        <v>70.03125</v>
      </c>
      <c r="AX209">
        <v>68.3125</v>
      </c>
      <c r="AY209">
        <v>67.40625</v>
      </c>
      <c r="AZ209">
        <v>66.90625</v>
      </c>
      <c r="BA209">
        <v>66.09375</v>
      </c>
      <c r="BB209">
        <v>69</v>
      </c>
      <c r="BC209">
        <v>73.28125</v>
      </c>
      <c r="BD209">
        <v>76.9375</v>
      </c>
      <c r="BE209">
        <v>80.59375</v>
      </c>
      <c r="BF209">
        <v>84.875</v>
      </c>
      <c r="BG209">
        <v>88.59375</v>
      </c>
      <c r="BH209">
        <v>91.71875</v>
      </c>
      <c r="BI209">
        <v>93.34375</v>
      </c>
      <c r="BJ209">
        <v>94.0625</v>
      </c>
      <c r="BK209">
        <v>94.90625</v>
      </c>
      <c r="BL209">
        <v>94.34375</v>
      </c>
      <c r="BM209">
        <v>93.59375</v>
      </c>
      <c r="BN209">
        <v>92.15625</v>
      </c>
      <c r="BO209">
        <v>87.875</v>
      </c>
      <c r="BP209">
        <v>83.875</v>
      </c>
      <c r="BQ209">
        <v>82.0625</v>
      </c>
      <c r="BR209">
        <v>80.25</v>
      </c>
      <c r="DO209">
        <v>20</v>
      </c>
      <c r="DP209">
        <v>20</v>
      </c>
    </row>
    <row r="210" spans="1:120" hidden="1" x14ac:dyDescent="0.25">
      <c r="A210" t="str">
        <f t="shared" si="3"/>
        <v>sublap_id-SLAP_PGZP_Elect DA 1-4 (1PM-9PM)_44363_20-20</v>
      </c>
      <c r="B210" t="s">
        <v>62</v>
      </c>
      <c r="C210" t="s">
        <v>283</v>
      </c>
      <c r="D210" t="s">
        <v>61</v>
      </c>
      <c r="E210" t="s">
        <v>284</v>
      </c>
      <c r="F210" t="s">
        <v>61</v>
      </c>
      <c r="G210" t="s">
        <v>61</v>
      </c>
      <c r="H210" t="s">
        <v>61</v>
      </c>
      <c r="I210" t="s">
        <v>61</v>
      </c>
      <c r="J210" t="s">
        <v>61</v>
      </c>
      <c r="K210" t="s">
        <v>203</v>
      </c>
      <c r="L210" s="18">
        <v>44363</v>
      </c>
      <c r="M210">
        <v>20</v>
      </c>
      <c r="N210">
        <v>20</v>
      </c>
      <c r="O210" t="s">
        <v>258</v>
      </c>
      <c r="P210">
        <v>100</v>
      </c>
      <c r="Q210">
        <v>95</v>
      </c>
      <c r="R210">
        <v>0</v>
      </c>
      <c r="S210">
        <v>1</v>
      </c>
      <c r="T210">
        <v>0</v>
      </c>
      <c r="U210">
        <v>0</v>
      </c>
      <c r="V210">
        <v>1</v>
      </c>
      <c r="AU210">
        <v>75.726315999999997</v>
      </c>
      <c r="AV210">
        <v>72.957894999999994</v>
      </c>
      <c r="AW210">
        <v>72.384210999999993</v>
      </c>
      <c r="AX210">
        <v>70.921053000000001</v>
      </c>
      <c r="AY210">
        <v>69.442104999999998</v>
      </c>
      <c r="AZ210">
        <v>68.215789000000001</v>
      </c>
      <c r="BA210">
        <v>67.652631999999997</v>
      </c>
      <c r="BB210">
        <v>67.726315999999997</v>
      </c>
      <c r="BC210">
        <v>71.794736999999998</v>
      </c>
      <c r="BD210">
        <v>76.331579000000005</v>
      </c>
      <c r="BE210">
        <v>80.689474000000004</v>
      </c>
      <c r="BF210">
        <v>83.684211000000005</v>
      </c>
      <c r="BG210">
        <v>86.305262999999997</v>
      </c>
      <c r="BH210">
        <v>87.947367999999997</v>
      </c>
      <c r="BI210">
        <v>89.084210999999996</v>
      </c>
      <c r="BJ210">
        <v>90.668420999999995</v>
      </c>
      <c r="BK210">
        <v>91.326316000000006</v>
      </c>
      <c r="BL210">
        <v>91.105262999999994</v>
      </c>
      <c r="BM210">
        <v>90.057895000000002</v>
      </c>
      <c r="BN210">
        <v>88.431578999999999</v>
      </c>
      <c r="BO210">
        <v>86.510525999999999</v>
      </c>
      <c r="BP210">
        <v>84.4</v>
      </c>
      <c r="BQ210">
        <v>82.457894999999994</v>
      </c>
      <c r="BR210">
        <v>80.052632000000003</v>
      </c>
      <c r="DO210">
        <v>20</v>
      </c>
      <c r="DP210">
        <v>20</v>
      </c>
    </row>
    <row r="211" spans="1:120" hidden="1" x14ac:dyDescent="0.25">
      <c r="A211" t="str">
        <f t="shared" si="3"/>
        <v>All_Elect DA 1-4 (1PM-9PM)_44363_20-20</v>
      </c>
      <c r="B211" t="s">
        <v>62</v>
      </c>
      <c r="C211" t="s">
        <v>61</v>
      </c>
      <c r="D211" t="s">
        <v>61</v>
      </c>
      <c r="E211" t="s">
        <v>61</v>
      </c>
      <c r="F211" t="s">
        <v>61</v>
      </c>
      <c r="G211" t="s">
        <v>61</v>
      </c>
      <c r="H211" t="s">
        <v>61</v>
      </c>
      <c r="I211" t="s">
        <v>61</v>
      </c>
      <c r="J211" t="s">
        <v>61</v>
      </c>
      <c r="K211" t="s">
        <v>203</v>
      </c>
      <c r="L211" s="18">
        <v>44363</v>
      </c>
      <c r="M211">
        <v>20</v>
      </c>
      <c r="N211">
        <v>20</v>
      </c>
      <c r="O211" t="s">
        <v>258</v>
      </c>
      <c r="P211">
        <v>518</v>
      </c>
      <c r="Q211">
        <v>508</v>
      </c>
      <c r="R211">
        <v>0</v>
      </c>
      <c r="S211">
        <v>0</v>
      </c>
      <c r="T211">
        <v>0</v>
      </c>
      <c r="U211">
        <v>0</v>
      </c>
      <c r="V211">
        <v>0</v>
      </c>
      <c r="W211">
        <v>47680.067999999999</v>
      </c>
      <c r="X211">
        <v>46426.023000000001</v>
      </c>
      <c r="Y211">
        <v>44230.89</v>
      </c>
      <c r="Z211">
        <v>44745.677000000003</v>
      </c>
      <c r="AA211">
        <v>45158.351999999999</v>
      </c>
      <c r="AB211">
        <v>47788.714</v>
      </c>
      <c r="AC211">
        <v>51366.616999999998</v>
      </c>
      <c r="AD211">
        <v>53158.224999999999</v>
      </c>
      <c r="AE211">
        <v>54347.987999999998</v>
      </c>
      <c r="AF211">
        <v>57651.046000000002</v>
      </c>
      <c r="AG211">
        <v>59295.661</v>
      </c>
      <c r="AH211">
        <v>62005.563000000002</v>
      </c>
      <c r="AI211">
        <v>63104.000999999997</v>
      </c>
      <c r="AJ211">
        <v>64555.839999999997</v>
      </c>
      <c r="AK211">
        <v>65694.282999999996</v>
      </c>
      <c r="AL211">
        <v>64854.79</v>
      </c>
      <c r="AM211">
        <v>65056.648000000001</v>
      </c>
      <c r="AN211">
        <v>64998.625999999997</v>
      </c>
      <c r="AO211">
        <v>56692.303999999996</v>
      </c>
      <c r="AP211">
        <v>37389.887999999999</v>
      </c>
      <c r="AQ211">
        <v>51978.493999999999</v>
      </c>
      <c r="AR211">
        <v>54741.061000000002</v>
      </c>
      <c r="AS211">
        <v>51484.771999999997</v>
      </c>
      <c r="AT211">
        <v>46784.014000000003</v>
      </c>
      <c r="AU211">
        <v>71.612205000000003</v>
      </c>
      <c r="AV211">
        <v>68.099408999999994</v>
      </c>
      <c r="AW211">
        <v>67.117125999999999</v>
      </c>
      <c r="AX211">
        <v>65.812008000000006</v>
      </c>
      <c r="AY211">
        <v>64.727361999999999</v>
      </c>
      <c r="AZ211">
        <v>63.894685000000003</v>
      </c>
      <c r="BA211">
        <v>63.191929000000002</v>
      </c>
      <c r="BB211">
        <v>65.046260000000004</v>
      </c>
      <c r="BC211">
        <v>69.677165000000002</v>
      </c>
      <c r="BD211">
        <v>74.232282999999995</v>
      </c>
      <c r="BE211">
        <v>78.767717000000005</v>
      </c>
      <c r="BF211">
        <v>82.741141999999996</v>
      </c>
      <c r="BG211">
        <v>86.355315000000004</v>
      </c>
      <c r="BH211">
        <v>89.155512000000002</v>
      </c>
      <c r="BI211">
        <v>90.952755999999994</v>
      </c>
      <c r="BJ211">
        <v>91.771653999999998</v>
      </c>
      <c r="BK211">
        <v>92.311024000000003</v>
      </c>
      <c r="BL211">
        <v>91.782480000000007</v>
      </c>
      <c r="BM211">
        <v>90.362205000000003</v>
      </c>
      <c r="BN211">
        <v>88.340551000000005</v>
      </c>
      <c r="BO211">
        <v>85.002953000000005</v>
      </c>
      <c r="BP211">
        <v>81.371063000000007</v>
      </c>
      <c r="BQ211">
        <v>78.563975999999997</v>
      </c>
      <c r="BR211">
        <v>76.037402</v>
      </c>
      <c r="BS211">
        <v>-1991.4390000000001</v>
      </c>
      <c r="BT211">
        <v>129.79130000000001</v>
      </c>
      <c r="BU211">
        <v>786.7002</v>
      </c>
      <c r="BV211">
        <v>31.65015</v>
      </c>
      <c r="BW211">
        <v>50.916849999999997</v>
      </c>
      <c r="BX211">
        <v>36.802210000000002</v>
      </c>
      <c r="BY211">
        <v>-387.37079999999997</v>
      </c>
      <c r="BZ211">
        <v>-413.87720000000002</v>
      </c>
      <c r="CA211">
        <v>825.98900000000003</v>
      </c>
      <c r="CB211">
        <v>51.552990000000001</v>
      </c>
      <c r="CC211">
        <v>638.04070000000002</v>
      </c>
      <c r="CD211">
        <v>950.8682</v>
      </c>
      <c r="CE211">
        <v>1987.076</v>
      </c>
      <c r="CF211">
        <v>1754.4090000000001</v>
      </c>
      <c r="CG211">
        <v>861.10019999999997</v>
      </c>
      <c r="CH211">
        <v>1375.681</v>
      </c>
      <c r="CI211">
        <v>1250.104</v>
      </c>
      <c r="CJ211">
        <v>2120.7260000000001</v>
      </c>
      <c r="CK211">
        <v>12271.32</v>
      </c>
      <c r="CL211">
        <v>30661.43</v>
      </c>
      <c r="CM211">
        <v>11671.64</v>
      </c>
      <c r="CN211">
        <v>2296.3870000000002</v>
      </c>
      <c r="CO211">
        <v>1164.193</v>
      </c>
      <c r="CP211">
        <v>3510.1550000000002</v>
      </c>
      <c r="CQ211">
        <v>184173.5</v>
      </c>
      <c r="CR211">
        <v>89638.31</v>
      </c>
      <c r="CS211">
        <v>81281.69</v>
      </c>
      <c r="CT211">
        <v>76377.350000000006</v>
      </c>
      <c r="CU211">
        <v>59625.13</v>
      </c>
      <c r="CV211">
        <v>54321.23</v>
      </c>
      <c r="CW211">
        <v>40222.160000000003</v>
      </c>
      <c r="CX211">
        <v>33971.72</v>
      </c>
      <c r="CY211">
        <v>60998.91</v>
      </c>
      <c r="CZ211">
        <v>68334.14</v>
      </c>
      <c r="DA211">
        <v>105426.9</v>
      </c>
      <c r="DB211">
        <v>106836</v>
      </c>
      <c r="DC211">
        <v>106541.8</v>
      </c>
      <c r="DD211">
        <v>108899.2</v>
      </c>
      <c r="DE211">
        <v>118335.2</v>
      </c>
      <c r="DF211">
        <v>133335</v>
      </c>
      <c r="DG211">
        <v>124452.6</v>
      </c>
      <c r="DH211">
        <v>146722</v>
      </c>
      <c r="DI211">
        <v>166766.79999999999</v>
      </c>
      <c r="DJ211">
        <v>148485.79999999999</v>
      </c>
      <c r="DK211">
        <v>159618.9</v>
      </c>
      <c r="DL211">
        <v>124575.1</v>
      </c>
      <c r="DM211">
        <v>118809.5</v>
      </c>
      <c r="DN211">
        <v>125116.2</v>
      </c>
      <c r="DO211">
        <v>20</v>
      </c>
      <c r="DP211">
        <v>20</v>
      </c>
    </row>
    <row r="212" spans="1:120" hidden="1" x14ac:dyDescent="0.25">
      <c r="A212" t="str">
        <f t="shared" si="3"/>
        <v>sublap_id-SLAP_PGEB_Elect DA 1-4 (1PM-9PM)_44363_20-20</v>
      </c>
      <c r="B212" t="s">
        <v>62</v>
      </c>
      <c r="C212" t="s">
        <v>287</v>
      </c>
      <c r="D212" t="s">
        <v>61</v>
      </c>
      <c r="E212" t="s">
        <v>288</v>
      </c>
      <c r="F212" t="s">
        <v>61</v>
      </c>
      <c r="G212" t="s">
        <v>61</v>
      </c>
      <c r="H212" t="s">
        <v>61</v>
      </c>
      <c r="I212" t="s">
        <v>61</v>
      </c>
      <c r="J212" t="s">
        <v>61</v>
      </c>
      <c r="K212" t="s">
        <v>203</v>
      </c>
      <c r="L212" s="18">
        <v>44363</v>
      </c>
      <c r="M212">
        <v>20</v>
      </c>
      <c r="N212">
        <v>20</v>
      </c>
      <c r="O212" t="s">
        <v>258</v>
      </c>
      <c r="P212">
        <v>58</v>
      </c>
      <c r="Q212">
        <v>57</v>
      </c>
      <c r="R212">
        <v>0</v>
      </c>
      <c r="S212">
        <v>1</v>
      </c>
      <c r="T212">
        <v>0</v>
      </c>
      <c r="U212">
        <v>0</v>
      </c>
      <c r="V212">
        <v>1</v>
      </c>
      <c r="AU212">
        <v>69.456140000000005</v>
      </c>
      <c r="AV212">
        <v>66.026315999999994</v>
      </c>
      <c r="AW212">
        <v>64.578946999999999</v>
      </c>
      <c r="AX212">
        <v>62.991228</v>
      </c>
      <c r="AY212">
        <v>62.184210999999998</v>
      </c>
      <c r="AZ212">
        <v>61.236842000000003</v>
      </c>
      <c r="BA212">
        <v>61.026316000000001</v>
      </c>
      <c r="BB212">
        <v>64.921053000000001</v>
      </c>
      <c r="BC212">
        <v>70.078946999999999</v>
      </c>
      <c r="BD212">
        <v>76.052632000000003</v>
      </c>
      <c r="BE212">
        <v>81.675438999999997</v>
      </c>
      <c r="BF212">
        <v>86.991228000000007</v>
      </c>
      <c r="BG212">
        <v>92.061403999999996</v>
      </c>
      <c r="BH212">
        <v>95.885964999999999</v>
      </c>
      <c r="BI212">
        <v>98.368420999999998</v>
      </c>
      <c r="BJ212">
        <v>99.043859999999995</v>
      </c>
      <c r="BK212">
        <v>99.263158000000004</v>
      </c>
      <c r="BL212">
        <v>97.938596000000004</v>
      </c>
      <c r="BM212">
        <v>96.359649000000005</v>
      </c>
      <c r="BN212">
        <v>92.166667000000004</v>
      </c>
      <c r="BO212">
        <v>85.745614000000003</v>
      </c>
      <c r="BP212">
        <v>80.578946999999999</v>
      </c>
      <c r="BQ212">
        <v>77.149123000000003</v>
      </c>
      <c r="BR212">
        <v>74.105262999999994</v>
      </c>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v>20</v>
      </c>
      <c r="DP212">
        <v>20</v>
      </c>
    </row>
    <row r="213" spans="1:120" hidden="1" x14ac:dyDescent="0.25">
      <c r="A213" t="str">
        <f t="shared" si="3"/>
        <v>Size_Grp-200 kW and above_Elect DA 1-4 (1PM-9PM)_44363_20-20</v>
      </c>
      <c r="B213" t="s">
        <v>62</v>
      </c>
      <c r="C213" t="s">
        <v>207</v>
      </c>
      <c r="D213" t="s">
        <v>61</v>
      </c>
      <c r="E213" t="s">
        <v>61</v>
      </c>
      <c r="F213" t="s">
        <v>61</v>
      </c>
      <c r="G213" t="s">
        <v>61</v>
      </c>
      <c r="H213" t="s">
        <v>61</v>
      </c>
      <c r="I213" t="s">
        <v>61</v>
      </c>
      <c r="J213" t="s">
        <v>102</v>
      </c>
      <c r="K213" t="s">
        <v>203</v>
      </c>
      <c r="L213" s="18">
        <v>44363</v>
      </c>
      <c r="M213">
        <v>20</v>
      </c>
      <c r="N213">
        <v>20</v>
      </c>
      <c r="O213" t="s">
        <v>258</v>
      </c>
      <c r="P213">
        <v>101</v>
      </c>
      <c r="Q213">
        <v>100</v>
      </c>
      <c r="R213">
        <v>0</v>
      </c>
      <c r="S213">
        <v>1</v>
      </c>
      <c r="T213">
        <v>0</v>
      </c>
      <c r="U213">
        <v>0</v>
      </c>
      <c r="V213">
        <v>1</v>
      </c>
      <c r="AU213">
        <v>73.995000000000005</v>
      </c>
      <c r="AV213">
        <v>70.484999999999999</v>
      </c>
      <c r="AW213">
        <v>69.56</v>
      </c>
      <c r="AX213">
        <v>68.174999999999997</v>
      </c>
      <c r="AY213">
        <v>66.875</v>
      </c>
      <c r="AZ213">
        <v>65.959999999999994</v>
      </c>
      <c r="BA213">
        <v>65.284999999999997</v>
      </c>
      <c r="BB213">
        <v>66.16</v>
      </c>
      <c r="BC213">
        <v>70.334999999999994</v>
      </c>
      <c r="BD213">
        <v>74.680000000000007</v>
      </c>
      <c r="BE213">
        <v>79.075000000000003</v>
      </c>
      <c r="BF213">
        <v>82.85</v>
      </c>
      <c r="BG213">
        <v>86.155000000000001</v>
      </c>
      <c r="BH213">
        <v>88.644999999999996</v>
      </c>
      <c r="BI213">
        <v>90.355000000000004</v>
      </c>
      <c r="BJ213">
        <v>91.35</v>
      </c>
      <c r="BK213">
        <v>92.194999999999993</v>
      </c>
      <c r="BL213">
        <v>92.064999999999998</v>
      </c>
      <c r="BM213">
        <v>91.04</v>
      </c>
      <c r="BN213">
        <v>89.53</v>
      </c>
      <c r="BO213">
        <v>87.03</v>
      </c>
      <c r="BP213">
        <v>84.015000000000001</v>
      </c>
      <c r="BQ213">
        <v>81.254999999999995</v>
      </c>
      <c r="BR213">
        <v>78.510000000000005</v>
      </c>
      <c r="DO213">
        <v>20</v>
      </c>
      <c r="DP213">
        <v>20</v>
      </c>
    </row>
    <row r="214" spans="1:120" hidden="1" x14ac:dyDescent="0.25">
      <c r="A214" t="str">
        <f t="shared" si="3"/>
        <v>Industry_Type-4. Retail stores_Elect DA 1-4 (1PM-9PM)_44363_20-20</v>
      </c>
      <c r="B214" t="s">
        <v>62</v>
      </c>
      <c r="C214" t="s">
        <v>204</v>
      </c>
      <c r="D214" t="s">
        <v>61</v>
      </c>
      <c r="E214" t="s">
        <v>61</v>
      </c>
      <c r="F214" t="s">
        <v>61</v>
      </c>
      <c r="G214" t="s">
        <v>33</v>
      </c>
      <c r="H214" t="s">
        <v>61</v>
      </c>
      <c r="I214" t="s">
        <v>61</v>
      </c>
      <c r="J214" t="s">
        <v>61</v>
      </c>
      <c r="K214" t="s">
        <v>203</v>
      </c>
      <c r="L214" s="18">
        <v>44363</v>
      </c>
      <c r="M214">
        <v>20</v>
      </c>
      <c r="N214">
        <v>20</v>
      </c>
      <c r="O214" t="s">
        <v>258</v>
      </c>
      <c r="P214">
        <v>399</v>
      </c>
      <c r="Q214">
        <v>390</v>
      </c>
      <c r="R214">
        <v>0</v>
      </c>
      <c r="S214">
        <v>0</v>
      </c>
      <c r="T214">
        <v>0</v>
      </c>
      <c r="U214">
        <v>1</v>
      </c>
      <c r="V214">
        <v>1</v>
      </c>
      <c r="AU214">
        <v>70.435896999999997</v>
      </c>
      <c r="AV214">
        <v>66.947435999999996</v>
      </c>
      <c r="AW214">
        <v>65.938462000000001</v>
      </c>
      <c r="AX214">
        <v>64.689744000000005</v>
      </c>
      <c r="AY214">
        <v>63.7</v>
      </c>
      <c r="AZ214">
        <v>62.939743999999997</v>
      </c>
      <c r="BA214">
        <v>62.242308000000001</v>
      </c>
      <c r="BB214">
        <v>64.552564000000004</v>
      </c>
      <c r="BC214">
        <v>69.369230999999999</v>
      </c>
      <c r="BD214">
        <v>74.066666999999995</v>
      </c>
      <c r="BE214">
        <v>78.692307999999997</v>
      </c>
      <c r="BF214">
        <v>82.812821</v>
      </c>
      <c r="BG214">
        <v>86.624358999999998</v>
      </c>
      <c r="BH214">
        <v>89.597436000000002</v>
      </c>
      <c r="BI214">
        <v>91.435896999999997</v>
      </c>
      <c r="BJ214">
        <v>92.187179</v>
      </c>
      <c r="BK214">
        <v>92.573076999999998</v>
      </c>
      <c r="BL214">
        <v>91.801282</v>
      </c>
      <c r="BM214">
        <v>90.133332999999993</v>
      </c>
      <c r="BN214">
        <v>87.787178999999995</v>
      </c>
      <c r="BO214">
        <v>84.065385000000006</v>
      </c>
      <c r="BP214">
        <v>80.173077000000006</v>
      </c>
      <c r="BQ214">
        <v>77.30641</v>
      </c>
      <c r="BR214">
        <v>74.824359000000001</v>
      </c>
      <c r="DO214">
        <v>20</v>
      </c>
      <c r="DP214">
        <v>20</v>
      </c>
    </row>
    <row r="215" spans="1:120" hidden="1" x14ac:dyDescent="0.25">
      <c r="A215" t="str">
        <f t="shared" si="3"/>
        <v>sublap_id-SLAP_PGF1_Elect DA 1-4 (1PM-9PM)_44363_20-20</v>
      </c>
      <c r="B215" t="s">
        <v>62</v>
      </c>
      <c r="C215" t="s">
        <v>289</v>
      </c>
      <c r="D215" t="s">
        <v>61</v>
      </c>
      <c r="E215" t="s">
        <v>290</v>
      </c>
      <c r="F215" t="s">
        <v>61</v>
      </c>
      <c r="G215" t="s">
        <v>61</v>
      </c>
      <c r="H215" t="s">
        <v>61</v>
      </c>
      <c r="I215" t="s">
        <v>61</v>
      </c>
      <c r="J215" t="s">
        <v>61</v>
      </c>
      <c r="K215" t="s">
        <v>203</v>
      </c>
      <c r="L215" s="18">
        <v>44363</v>
      </c>
      <c r="M215">
        <v>20</v>
      </c>
      <c r="N215">
        <v>20</v>
      </c>
      <c r="O215" t="s">
        <v>258</v>
      </c>
      <c r="P215">
        <v>98</v>
      </c>
      <c r="Q215">
        <v>97</v>
      </c>
      <c r="R215">
        <v>0</v>
      </c>
      <c r="S215">
        <v>0</v>
      </c>
      <c r="T215">
        <v>0</v>
      </c>
      <c r="U215">
        <v>0</v>
      </c>
      <c r="V215">
        <v>0</v>
      </c>
      <c r="W215">
        <v>21695.626</v>
      </c>
      <c r="X215">
        <v>20684.794000000002</v>
      </c>
      <c r="Y215">
        <v>20343.848999999998</v>
      </c>
      <c r="Z215">
        <v>20381.475999999999</v>
      </c>
      <c r="AA215">
        <v>20733.397000000001</v>
      </c>
      <c r="AB215">
        <v>21180.151000000002</v>
      </c>
      <c r="AC215">
        <v>22357.27</v>
      </c>
      <c r="AD215">
        <v>22467.656999999999</v>
      </c>
      <c r="AE215">
        <v>21823.724999999999</v>
      </c>
      <c r="AF215">
        <v>21480.803</v>
      </c>
      <c r="AG215">
        <v>21477.742999999999</v>
      </c>
      <c r="AH215">
        <v>21877.22</v>
      </c>
      <c r="AI215">
        <v>22549.89</v>
      </c>
      <c r="AJ215">
        <v>22995.161</v>
      </c>
      <c r="AK215">
        <v>23259.742999999999</v>
      </c>
      <c r="AL215">
        <v>23096.677</v>
      </c>
      <c r="AM215">
        <v>22817.744999999999</v>
      </c>
      <c r="AN215">
        <v>22518.681</v>
      </c>
      <c r="AO215">
        <v>20865.126</v>
      </c>
      <c r="AP215">
        <v>14725.109</v>
      </c>
      <c r="AQ215">
        <v>20724.022000000001</v>
      </c>
      <c r="AR215">
        <v>23822.574000000001</v>
      </c>
      <c r="AS215">
        <v>22518.177</v>
      </c>
      <c r="AT215">
        <v>22114.864000000001</v>
      </c>
      <c r="AU215">
        <v>77.768040999999997</v>
      </c>
      <c r="AV215">
        <v>72.407216000000005</v>
      </c>
      <c r="AW215">
        <v>71.881443000000004</v>
      </c>
      <c r="AX215">
        <v>70.835052000000005</v>
      </c>
      <c r="AY215">
        <v>69.371133999999998</v>
      </c>
      <c r="AZ215">
        <v>68.402062000000001</v>
      </c>
      <c r="BA215">
        <v>67.412370999999993</v>
      </c>
      <c r="BB215">
        <v>67.123711</v>
      </c>
      <c r="BC215">
        <v>70.201031</v>
      </c>
      <c r="BD215">
        <v>74.644329999999997</v>
      </c>
      <c r="BE215">
        <v>79.556701000000004</v>
      </c>
      <c r="BF215">
        <v>83.103093000000001</v>
      </c>
      <c r="BG215">
        <v>87.556701000000004</v>
      </c>
      <c r="BH215">
        <v>91.036081999999993</v>
      </c>
      <c r="BI215">
        <v>93.015463999999994</v>
      </c>
      <c r="BJ215">
        <v>93.061856000000006</v>
      </c>
      <c r="BK215">
        <v>94.525773000000001</v>
      </c>
      <c r="BL215">
        <v>94.963918000000007</v>
      </c>
      <c r="BM215">
        <v>94.453608000000003</v>
      </c>
      <c r="BN215">
        <v>93.432990000000004</v>
      </c>
      <c r="BO215">
        <v>91.762887000000006</v>
      </c>
      <c r="BP215">
        <v>89.170102999999997</v>
      </c>
      <c r="BQ215">
        <v>86.242267999999996</v>
      </c>
      <c r="BR215">
        <v>83.314432999999994</v>
      </c>
      <c r="BS215">
        <v>-759.10680000000002</v>
      </c>
      <c r="BT215">
        <v>380.214</v>
      </c>
      <c r="BU215">
        <v>244.4254</v>
      </c>
      <c r="BV215">
        <v>106.5733</v>
      </c>
      <c r="BW215">
        <v>-67.151809999999998</v>
      </c>
      <c r="BX215">
        <v>134.3425</v>
      </c>
      <c r="BY215">
        <v>-204.60640000000001</v>
      </c>
      <c r="BZ215">
        <v>-579.36159999999995</v>
      </c>
      <c r="CA215">
        <v>196.47550000000001</v>
      </c>
      <c r="CB215">
        <v>573.25630000000001</v>
      </c>
      <c r="CC215">
        <v>988.00170000000003</v>
      </c>
      <c r="CD215">
        <v>558.3374</v>
      </c>
      <c r="CE215">
        <v>347.59300000000002</v>
      </c>
      <c r="CF215">
        <v>112.97629999999999</v>
      </c>
      <c r="CG215">
        <v>-2.3145859999999998</v>
      </c>
      <c r="CH215">
        <v>-152.70320000000001</v>
      </c>
      <c r="CI215">
        <v>139.9349</v>
      </c>
      <c r="CJ215">
        <v>799.18280000000004</v>
      </c>
      <c r="CK215">
        <v>3550.183</v>
      </c>
      <c r="CL215">
        <v>10542.07</v>
      </c>
      <c r="CM215">
        <v>4255.3059999999996</v>
      </c>
      <c r="CN215">
        <v>71.560969999999998</v>
      </c>
      <c r="CO215">
        <v>523.1309</v>
      </c>
      <c r="CP215">
        <v>496.95830000000001</v>
      </c>
      <c r="CQ215">
        <v>33723.01</v>
      </c>
      <c r="CR215">
        <v>20911.8</v>
      </c>
      <c r="CS215">
        <v>13690.41</v>
      </c>
      <c r="CT215">
        <v>14050.53</v>
      </c>
      <c r="CU215">
        <v>11072.6</v>
      </c>
      <c r="CV215">
        <v>12649.36</v>
      </c>
      <c r="CW215">
        <v>10660.85</v>
      </c>
      <c r="CX215">
        <v>7812.9750000000004</v>
      </c>
      <c r="CY215">
        <v>15828.55</v>
      </c>
      <c r="CZ215">
        <v>19631.939999999999</v>
      </c>
      <c r="DA215">
        <v>24172.5</v>
      </c>
      <c r="DB215">
        <v>23125.61</v>
      </c>
      <c r="DC215">
        <v>24709.86</v>
      </c>
      <c r="DD215">
        <v>23037.29</v>
      </c>
      <c r="DE215">
        <v>28591.919999999998</v>
      </c>
      <c r="DF215">
        <v>44909.63</v>
      </c>
      <c r="DG215">
        <v>29756.39</v>
      </c>
      <c r="DH215">
        <v>39675.82</v>
      </c>
      <c r="DI215">
        <v>56653.29</v>
      </c>
      <c r="DJ215">
        <v>47848.47</v>
      </c>
      <c r="DK215">
        <v>29870.58</v>
      </c>
      <c r="DL215">
        <v>33838.44</v>
      </c>
      <c r="DM215">
        <v>27240.9</v>
      </c>
      <c r="DN215">
        <v>29778.86</v>
      </c>
      <c r="DO215">
        <v>20</v>
      </c>
      <c r="DP215">
        <v>20</v>
      </c>
    </row>
    <row r="216" spans="1:120" hidden="1" x14ac:dyDescent="0.25">
      <c r="A216" t="str">
        <f t="shared" si="3"/>
        <v>sublap_id-SLAP_PGNB_Elect DA 1-4 (1PM-9PM)_44363_20-20</v>
      </c>
      <c r="B216" t="s">
        <v>62</v>
      </c>
      <c r="C216" t="s">
        <v>295</v>
      </c>
      <c r="D216" t="s">
        <v>61</v>
      </c>
      <c r="E216" t="s">
        <v>296</v>
      </c>
      <c r="F216" t="s">
        <v>61</v>
      </c>
      <c r="G216" t="s">
        <v>61</v>
      </c>
      <c r="H216" t="s">
        <v>61</v>
      </c>
      <c r="I216" t="s">
        <v>61</v>
      </c>
      <c r="J216" t="s">
        <v>61</v>
      </c>
      <c r="K216" t="s">
        <v>203</v>
      </c>
      <c r="L216" s="18">
        <v>44363</v>
      </c>
      <c r="M216">
        <v>20</v>
      </c>
      <c r="N216">
        <v>20</v>
      </c>
      <c r="O216" t="s">
        <v>258</v>
      </c>
      <c r="P216">
        <v>17</v>
      </c>
      <c r="Q216">
        <v>17</v>
      </c>
      <c r="R216">
        <v>0</v>
      </c>
      <c r="S216">
        <v>0</v>
      </c>
      <c r="T216">
        <v>0</v>
      </c>
      <c r="U216">
        <v>0</v>
      </c>
      <c r="V216">
        <v>0</v>
      </c>
      <c r="W216">
        <v>914.16899999999998</v>
      </c>
      <c r="X216">
        <v>1448.0070000000001</v>
      </c>
      <c r="Y216">
        <v>1181.0519999999999</v>
      </c>
      <c r="Z216">
        <v>1187.95</v>
      </c>
      <c r="AA216">
        <v>1241.0219999999999</v>
      </c>
      <c r="AB216">
        <v>918.62599999999998</v>
      </c>
      <c r="AC216">
        <v>1383.11</v>
      </c>
      <c r="AD216">
        <v>1527.0340000000001</v>
      </c>
      <c r="AE216">
        <v>1664.9670000000001</v>
      </c>
      <c r="AF216">
        <v>1742.9580000000001</v>
      </c>
      <c r="AG216">
        <v>1684.662</v>
      </c>
      <c r="AH216">
        <v>2129.3150000000001</v>
      </c>
      <c r="AI216">
        <v>2279.1410000000001</v>
      </c>
      <c r="AJ216">
        <v>2303.8620000000001</v>
      </c>
      <c r="AK216">
        <v>2454.2420000000002</v>
      </c>
      <c r="AL216">
        <v>2118.8989999999999</v>
      </c>
      <c r="AM216">
        <v>2339.1779999999999</v>
      </c>
      <c r="AN216">
        <v>2292.7170000000001</v>
      </c>
      <c r="AO216">
        <v>2101.1410000000001</v>
      </c>
      <c r="AP216">
        <v>1853.4680000000001</v>
      </c>
      <c r="AQ216">
        <v>1774.202</v>
      </c>
      <c r="AR216">
        <v>1577.2070000000001</v>
      </c>
      <c r="AS216">
        <v>1441.9359999999999</v>
      </c>
      <c r="AT216">
        <v>1434.1510000000001</v>
      </c>
      <c r="AU216">
        <v>63.617646999999998</v>
      </c>
      <c r="AV216">
        <v>61.294117999999997</v>
      </c>
      <c r="AW216">
        <v>59.735294000000003</v>
      </c>
      <c r="AX216">
        <v>58.235294000000003</v>
      </c>
      <c r="AY216">
        <v>57.235294000000003</v>
      </c>
      <c r="AZ216">
        <v>57.941175999999999</v>
      </c>
      <c r="BA216">
        <v>57.176470999999999</v>
      </c>
      <c r="BB216">
        <v>60.441175999999999</v>
      </c>
      <c r="BC216">
        <v>67.441175999999999</v>
      </c>
      <c r="BD216">
        <v>74.117647000000005</v>
      </c>
      <c r="BE216">
        <v>79.264706000000004</v>
      </c>
      <c r="BF216">
        <v>86.029411999999994</v>
      </c>
      <c r="BG216">
        <v>90.529411999999994</v>
      </c>
      <c r="BH216">
        <v>93.264706000000004</v>
      </c>
      <c r="BI216">
        <v>95.058824000000001</v>
      </c>
      <c r="BJ216">
        <v>96.323528999999994</v>
      </c>
      <c r="BK216">
        <v>96.176471000000006</v>
      </c>
      <c r="BL216">
        <v>92.088234999999997</v>
      </c>
      <c r="BM216">
        <v>88.617647000000005</v>
      </c>
      <c r="BN216">
        <v>84.058824000000001</v>
      </c>
      <c r="BO216">
        <v>79.117647000000005</v>
      </c>
      <c r="BP216">
        <v>74.735293999999996</v>
      </c>
      <c r="BQ216">
        <v>70.176471000000006</v>
      </c>
      <c r="BR216">
        <v>66.823528999999994</v>
      </c>
      <c r="BS216">
        <v>238.18700000000001</v>
      </c>
      <c r="BT216">
        <v>-283.46910000000003</v>
      </c>
      <c r="BU216">
        <v>-6.0771850000000001</v>
      </c>
      <c r="BV216">
        <v>25.94783</v>
      </c>
      <c r="BW216">
        <v>-69.191820000000007</v>
      </c>
      <c r="BX216">
        <v>217.6156</v>
      </c>
      <c r="BY216">
        <v>-61.267569999999999</v>
      </c>
      <c r="BZ216">
        <v>-50.327010000000001</v>
      </c>
      <c r="CA216">
        <v>-51.269820000000003</v>
      </c>
      <c r="CB216">
        <v>17.708939999999998</v>
      </c>
      <c r="CC216">
        <v>171.49760000000001</v>
      </c>
      <c r="CD216">
        <v>-41.884990000000002</v>
      </c>
      <c r="CE216">
        <v>-182.15090000000001</v>
      </c>
      <c r="CF216">
        <v>-214.40129999999999</v>
      </c>
      <c r="CG216">
        <v>-377.00529999999998</v>
      </c>
      <c r="CH216">
        <v>29.49419</v>
      </c>
      <c r="CI216">
        <v>-173.26329999999999</v>
      </c>
      <c r="CJ216">
        <v>-74.660079999999994</v>
      </c>
      <c r="CK216">
        <v>143.80459999999999</v>
      </c>
      <c r="CL216">
        <v>254.02430000000001</v>
      </c>
      <c r="CM216">
        <v>10.04674</v>
      </c>
      <c r="CN216">
        <v>-114.45359999999999</v>
      </c>
      <c r="CO216">
        <v>-125.26130000000001</v>
      </c>
      <c r="CP216">
        <v>-193.69159999999999</v>
      </c>
      <c r="CQ216">
        <v>5260.1880000000001</v>
      </c>
      <c r="CR216">
        <v>2328.5079999999998</v>
      </c>
      <c r="CS216">
        <v>2509.9079999999999</v>
      </c>
      <c r="CT216">
        <v>1496.5840000000001</v>
      </c>
      <c r="CU216">
        <v>1643.9449999999999</v>
      </c>
      <c r="CV216">
        <v>884.88810000000001</v>
      </c>
      <c r="CW216">
        <v>718.89020000000005</v>
      </c>
      <c r="CX216">
        <v>884.24350000000004</v>
      </c>
      <c r="CY216">
        <v>2453.009</v>
      </c>
      <c r="CZ216">
        <v>2668.1759999999999</v>
      </c>
      <c r="DA216">
        <v>2276.5439999999999</v>
      </c>
      <c r="DB216">
        <v>3887.5030000000002</v>
      </c>
      <c r="DC216">
        <v>4685.6629999999996</v>
      </c>
      <c r="DD216">
        <v>3641.6880000000001</v>
      </c>
      <c r="DE216">
        <v>4939.9269999999997</v>
      </c>
      <c r="DF216">
        <v>4916.192</v>
      </c>
      <c r="DG216">
        <v>4744.1530000000002</v>
      </c>
      <c r="DH216">
        <v>5984.4269999999997</v>
      </c>
      <c r="DI216">
        <v>4057.136</v>
      </c>
      <c r="DJ216">
        <v>3576.0680000000002</v>
      </c>
      <c r="DK216">
        <v>3136.076</v>
      </c>
      <c r="DL216">
        <v>2042.1559999999999</v>
      </c>
      <c r="DM216">
        <v>2748.6149999999998</v>
      </c>
      <c r="DN216">
        <v>2267.2939999999999</v>
      </c>
      <c r="DO216">
        <v>20</v>
      </c>
      <c r="DP216">
        <v>20</v>
      </c>
    </row>
    <row r="217" spans="1:120" hidden="1" x14ac:dyDescent="0.25">
      <c r="A217" t="str">
        <f t="shared" si="3"/>
        <v>sublap_id-SLAP_PGNP_Elect DA 1-4 (1PM-9PM)_44363_20-20</v>
      </c>
      <c r="B217" t="s">
        <v>62</v>
      </c>
      <c r="C217" t="s">
        <v>291</v>
      </c>
      <c r="D217" t="s">
        <v>61</v>
      </c>
      <c r="E217" t="s">
        <v>292</v>
      </c>
      <c r="F217" t="s">
        <v>61</v>
      </c>
      <c r="G217" t="s">
        <v>61</v>
      </c>
      <c r="H217" t="s">
        <v>61</v>
      </c>
      <c r="I217" t="s">
        <v>61</v>
      </c>
      <c r="J217" t="s">
        <v>61</v>
      </c>
      <c r="K217" t="s">
        <v>203</v>
      </c>
      <c r="L217" s="18">
        <v>44363</v>
      </c>
      <c r="M217">
        <v>20</v>
      </c>
      <c r="N217">
        <v>20</v>
      </c>
      <c r="O217" t="s">
        <v>258</v>
      </c>
      <c r="P217">
        <v>62</v>
      </c>
      <c r="Q217">
        <v>61</v>
      </c>
      <c r="R217">
        <v>0</v>
      </c>
      <c r="S217">
        <v>1</v>
      </c>
      <c r="T217">
        <v>0</v>
      </c>
      <c r="U217">
        <v>0</v>
      </c>
      <c r="V217">
        <v>1</v>
      </c>
      <c r="AU217">
        <v>73.663933999999998</v>
      </c>
      <c r="AV217">
        <v>69.073769999999996</v>
      </c>
      <c r="AW217">
        <v>67.237705000000005</v>
      </c>
      <c r="AX217">
        <v>65.885245999999995</v>
      </c>
      <c r="AY217">
        <v>64.590164000000001</v>
      </c>
      <c r="AZ217">
        <v>63.696720999999997</v>
      </c>
      <c r="BA217">
        <v>62.745902000000001</v>
      </c>
      <c r="BB217">
        <v>66.336066000000002</v>
      </c>
      <c r="BC217">
        <v>71.295081999999994</v>
      </c>
      <c r="BD217">
        <v>75.639343999999994</v>
      </c>
      <c r="BE217">
        <v>79.573769999999996</v>
      </c>
      <c r="BF217">
        <v>83.860656000000006</v>
      </c>
      <c r="BG217">
        <v>87.549180000000007</v>
      </c>
      <c r="BH217">
        <v>90.581967000000006</v>
      </c>
      <c r="BI217">
        <v>92.532786999999999</v>
      </c>
      <c r="BJ217">
        <v>94.352458999999996</v>
      </c>
      <c r="BK217">
        <v>95.614754000000005</v>
      </c>
      <c r="BL217">
        <v>95.5</v>
      </c>
      <c r="BM217">
        <v>94.270492000000004</v>
      </c>
      <c r="BN217">
        <v>92.885245999999995</v>
      </c>
      <c r="BO217">
        <v>89.467213000000001</v>
      </c>
      <c r="BP217">
        <v>85.426230000000004</v>
      </c>
      <c r="BQ217">
        <v>81.704918000000006</v>
      </c>
      <c r="BR217">
        <v>78.934426000000002</v>
      </c>
      <c r="DO217">
        <v>20</v>
      </c>
      <c r="DP217">
        <v>20</v>
      </c>
    </row>
    <row r="218" spans="1:120" hidden="1" x14ac:dyDescent="0.25">
      <c r="A218" t="str">
        <f t="shared" si="3"/>
        <v>sublap_id-SLAP_PGCC_Elect DA 1-4 (1PM-9PM)_44363_20-20</v>
      </c>
      <c r="B218" t="s">
        <v>62</v>
      </c>
      <c r="C218" t="s">
        <v>299</v>
      </c>
      <c r="D218" t="s">
        <v>61</v>
      </c>
      <c r="E218" t="s">
        <v>300</v>
      </c>
      <c r="F218" t="s">
        <v>61</v>
      </c>
      <c r="G218" t="s">
        <v>61</v>
      </c>
      <c r="H218" t="s">
        <v>61</v>
      </c>
      <c r="I218" t="s">
        <v>61</v>
      </c>
      <c r="J218" t="s">
        <v>61</v>
      </c>
      <c r="K218" t="s">
        <v>203</v>
      </c>
      <c r="L218" s="18">
        <v>44363</v>
      </c>
      <c r="M218">
        <v>20</v>
      </c>
      <c r="N218">
        <v>20</v>
      </c>
      <c r="O218" t="s">
        <v>258</v>
      </c>
      <c r="P218">
        <v>32</v>
      </c>
      <c r="Q218">
        <v>32</v>
      </c>
      <c r="R218">
        <v>0</v>
      </c>
      <c r="S218">
        <v>0</v>
      </c>
      <c r="T218">
        <v>0</v>
      </c>
      <c r="U218">
        <v>0</v>
      </c>
      <c r="V218">
        <v>0</v>
      </c>
      <c r="W218">
        <v>1868.117</v>
      </c>
      <c r="X218">
        <v>1508.6264000000001</v>
      </c>
      <c r="Y218">
        <v>1077.5661</v>
      </c>
      <c r="Z218">
        <v>1089.8434999999999</v>
      </c>
      <c r="AA218">
        <v>1132.134</v>
      </c>
      <c r="AB218">
        <v>1300.779</v>
      </c>
      <c r="AC218">
        <v>1708.8405</v>
      </c>
      <c r="AD218">
        <v>2091.6289999999999</v>
      </c>
      <c r="AE218">
        <v>2109.3319999999999</v>
      </c>
      <c r="AF218">
        <v>2507.0749999999998</v>
      </c>
      <c r="AG218">
        <v>2827</v>
      </c>
      <c r="AH218">
        <v>3250.3330000000001</v>
      </c>
      <c r="AI218">
        <v>3241.7040000000002</v>
      </c>
      <c r="AJ218">
        <v>3424.7179999999998</v>
      </c>
      <c r="AK218">
        <v>3403.3735000000001</v>
      </c>
      <c r="AL218">
        <v>3438.7354999999998</v>
      </c>
      <c r="AM218">
        <v>3336.8515000000002</v>
      </c>
      <c r="AN218">
        <v>3401.0535</v>
      </c>
      <c r="AO218">
        <v>3417.8429999999998</v>
      </c>
      <c r="AP218">
        <v>2942.5145000000002</v>
      </c>
      <c r="AQ218">
        <v>2592.5929999999998</v>
      </c>
      <c r="AR218">
        <v>2034.5374999999999</v>
      </c>
      <c r="AS218">
        <v>1800.8855000000001</v>
      </c>
      <c r="AT218">
        <v>1729.6385</v>
      </c>
      <c r="AU218">
        <v>58.34375</v>
      </c>
      <c r="AV218">
        <v>56.96875</v>
      </c>
      <c r="AW218">
        <v>55.96875</v>
      </c>
      <c r="AX218">
        <v>54.75</v>
      </c>
      <c r="AY218">
        <v>54.3125</v>
      </c>
      <c r="AZ218">
        <v>53.671875</v>
      </c>
      <c r="BA218">
        <v>53.1875</v>
      </c>
      <c r="BB218">
        <v>55.265625</v>
      </c>
      <c r="BC218">
        <v>60.78125</v>
      </c>
      <c r="BD218">
        <v>66.15625</v>
      </c>
      <c r="BE218">
        <v>70.609375</v>
      </c>
      <c r="BF218">
        <v>74.484375</v>
      </c>
      <c r="BG218">
        <v>76.234375</v>
      </c>
      <c r="BH218">
        <v>76.75</v>
      </c>
      <c r="BI218">
        <v>77.578125</v>
      </c>
      <c r="BJ218">
        <v>76.34375</v>
      </c>
      <c r="BK218">
        <v>76.328125</v>
      </c>
      <c r="BL218">
        <v>74.921875</v>
      </c>
      <c r="BM218">
        <v>72.78125</v>
      </c>
      <c r="BN218">
        <v>71.921875</v>
      </c>
      <c r="BO218">
        <v>68.078125</v>
      </c>
      <c r="BP218">
        <v>63.390625</v>
      </c>
      <c r="BQ218">
        <v>61.28125</v>
      </c>
      <c r="BR218">
        <v>60.0625</v>
      </c>
      <c r="BS218">
        <v>-224.56219999999999</v>
      </c>
      <c r="BT218">
        <v>47.116599999999998</v>
      </c>
      <c r="BU218">
        <v>97.511409999999998</v>
      </c>
      <c r="BV218">
        <v>33.515529999999998</v>
      </c>
      <c r="BW218">
        <v>94.801869999999994</v>
      </c>
      <c r="BX218">
        <v>121.8877</v>
      </c>
      <c r="BY218">
        <v>-32.194040000000001</v>
      </c>
      <c r="BZ218">
        <v>-39.405360000000002</v>
      </c>
      <c r="CA218">
        <v>28.434360000000002</v>
      </c>
      <c r="CB218">
        <v>-165.86449999999999</v>
      </c>
      <c r="CC218">
        <v>-215.74879999999999</v>
      </c>
      <c r="CD218">
        <v>-281.74250000000001</v>
      </c>
      <c r="CE218">
        <v>-109.6377</v>
      </c>
      <c r="CF218">
        <v>-227.71979999999999</v>
      </c>
      <c r="CG218">
        <v>-223.8021</v>
      </c>
      <c r="CH218">
        <v>-226.69159999999999</v>
      </c>
      <c r="CI218">
        <v>-145.072</v>
      </c>
      <c r="CJ218">
        <v>-239.8629</v>
      </c>
      <c r="CK218">
        <v>-286.4323</v>
      </c>
      <c r="CL218">
        <v>-32.69811</v>
      </c>
      <c r="CM218">
        <v>-159.23179999999999</v>
      </c>
      <c r="CN218">
        <v>54.50414</v>
      </c>
      <c r="CO218">
        <v>43.816000000000003</v>
      </c>
      <c r="CP218">
        <v>57.761780000000002</v>
      </c>
      <c r="CQ218">
        <v>813.96190000000001</v>
      </c>
      <c r="CR218">
        <v>974.85180000000003</v>
      </c>
      <c r="CS218">
        <v>631.52650000000006</v>
      </c>
      <c r="CT218">
        <v>623.68960000000004</v>
      </c>
      <c r="CU218">
        <v>670.53920000000005</v>
      </c>
      <c r="CV218">
        <v>655.92219999999998</v>
      </c>
      <c r="CW218">
        <v>550.50379999999996</v>
      </c>
      <c r="CX218">
        <v>365.6696</v>
      </c>
      <c r="CY218">
        <v>489.79270000000002</v>
      </c>
      <c r="CZ218">
        <v>450.1293</v>
      </c>
      <c r="DA218">
        <v>1893.4369999999999</v>
      </c>
      <c r="DB218">
        <v>2132.4389999999999</v>
      </c>
      <c r="DC218">
        <v>1679.241</v>
      </c>
      <c r="DD218">
        <v>1422.2760000000001</v>
      </c>
      <c r="DE218">
        <v>1226.69</v>
      </c>
      <c r="DF218">
        <v>1400.665</v>
      </c>
      <c r="DG218">
        <v>1902.873</v>
      </c>
      <c r="DH218">
        <v>1784.39</v>
      </c>
      <c r="DI218">
        <v>4184.9189999999999</v>
      </c>
      <c r="DJ218">
        <v>1660.472</v>
      </c>
      <c r="DK218">
        <v>1739.3879999999999</v>
      </c>
      <c r="DL218">
        <v>987.68910000000005</v>
      </c>
      <c r="DM218">
        <v>710.55700000000002</v>
      </c>
      <c r="DN218">
        <v>677.13599999999997</v>
      </c>
      <c r="DO218">
        <v>20</v>
      </c>
      <c r="DP218">
        <v>20</v>
      </c>
    </row>
    <row r="219" spans="1:120" hidden="1" x14ac:dyDescent="0.25">
      <c r="A219" t="str">
        <f t="shared" si="3"/>
        <v>Aggregator-CPower_Elect DA 1-4 (1PM-9PM)_44363_20-20</v>
      </c>
      <c r="B219" t="s">
        <v>62</v>
      </c>
      <c r="C219" t="s">
        <v>215</v>
      </c>
      <c r="D219" t="s">
        <v>61</v>
      </c>
      <c r="E219" t="s">
        <v>61</v>
      </c>
      <c r="F219" t="s">
        <v>42</v>
      </c>
      <c r="G219" t="s">
        <v>61</v>
      </c>
      <c r="H219" t="s">
        <v>61</v>
      </c>
      <c r="I219" t="s">
        <v>61</v>
      </c>
      <c r="J219" t="s">
        <v>61</v>
      </c>
      <c r="K219" t="s">
        <v>203</v>
      </c>
      <c r="L219" s="18">
        <v>44363</v>
      </c>
      <c r="M219">
        <v>20</v>
      </c>
      <c r="N219">
        <v>20</v>
      </c>
      <c r="O219" t="s">
        <v>258</v>
      </c>
      <c r="P219">
        <v>444</v>
      </c>
      <c r="Q219">
        <v>435</v>
      </c>
      <c r="R219">
        <v>0</v>
      </c>
      <c r="S219">
        <v>0</v>
      </c>
      <c r="T219">
        <v>0</v>
      </c>
      <c r="U219">
        <v>1</v>
      </c>
      <c r="V219">
        <v>1</v>
      </c>
      <c r="AU219">
        <v>70.574713000000003</v>
      </c>
      <c r="AV219">
        <v>67.039079999999998</v>
      </c>
      <c r="AW219">
        <v>66.033332999999999</v>
      </c>
      <c r="AX219">
        <v>64.789654999999996</v>
      </c>
      <c r="AY219">
        <v>63.795402000000003</v>
      </c>
      <c r="AZ219">
        <v>63.033332999999999</v>
      </c>
      <c r="BA219">
        <v>62.301149000000002</v>
      </c>
      <c r="BB219">
        <v>64.505747</v>
      </c>
      <c r="BC219">
        <v>69.272413999999998</v>
      </c>
      <c r="BD219">
        <v>73.941378999999998</v>
      </c>
      <c r="BE219">
        <v>78.562068999999994</v>
      </c>
      <c r="BF219">
        <v>82.651724000000002</v>
      </c>
      <c r="BG219">
        <v>86.451723999999999</v>
      </c>
      <c r="BH219">
        <v>89.390805</v>
      </c>
      <c r="BI219">
        <v>91.205747000000002</v>
      </c>
      <c r="BJ219">
        <v>91.906897000000001</v>
      </c>
      <c r="BK219">
        <v>92.342528999999999</v>
      </c>
      <c r="BL219">
        <v>91.663218000000001</v>
      </c>
      <c r="BM219">
        <v>90.087356</v>
      </c>
      <c r="BN219">
        <v>87.856322000000006</v>
      </c>
      <c r="BO219">
        <v>84.236782000000005</v>
      </c>
      <c r="BP219">
        <v>80.356322000000006</v>
      </c>
      <c r="BQ219">
        <v>77.462069</v>
      </c>
      <c r="BR219">
        <v>74.957470999999998</v>
      </c>
      <c r="DO219">
        <v>20</v>
      </c>
      <c r="DP219">
        <v>20</v>
      </c>
    </row>
    <row r="220" spans="1:120" hidden="1" x14ac:dyDescent="0.25">
      <c r="A220" t="str">
        <f t="shared" si="3"/>
        <v>Industry_Type-3. Wholesale, Transport, other utilities_Elect DA 1-4 (1PM-9PM)_44363_20-20</v>
      </c>
      <c r="B220" t="s">
        <v>62</v>
      </c>
      <c r="C220" t="s">
        <v>202</v>
      </c>
      <c r="D220" t="s">
        <v>61</v>
      </c>
      <c r="E220" t="s">
        <v>61</v>
      </c>
      <c r="F220" t="s">
        <v>61</v>
      </c>
      <c r="G220" t="s">
        <v>31</v>
      </c>
      <c r="H220" t="s">
        <v>61</v>
      </c>
      <c r="I220" t="s">
        <v>61</v>
      </c>
      <c r="J220" t="s">
        <v>61</v>
      </c>
      <c r="K220" t="s">
        <v>203</v>
      </c>
      <c r="L220" s="18">
        <v>44363</v>
      </c>
      <c r="M220">
        <v>20</v>
      </c>
      <c r="N220">
        <v>20</v>
      </c>
      <c r="O220" t="s">
        <v>258</v>
      </c>
      <c r="P220">
        <v>12</v>
      </c>
      <c r="Q220">
        <v>11</v>
      </c>
      <c r="R220">
        <v>0</v>
      </c>
      <c r="S220">
        <v>0</v>
      </c>
      <c r="T220">
        <v>1</v>
      </c>
      <c r="U220">
        <v>0</v>
      </c>
      <c r="V220">
        <v>1</v>
      </c>
      <c r="AU220">
        <v>71.454544999999996</v>
      </c>
      <c r="AV220">
        <v>69.045455000000004</v>
      </c>
      <c r="AW220">
        <v>68.636364</v>
      </c>
      <c r="AX220">
        <v>67.5</v>
      </c>
      <c r="AY220">
        <v>66.5</v>
      </c>
      <c r="AZ220">
        <v>65.454544999999996</v>
      </c>
      <c r="BA220">
        <v>64.818181999999993</v>
      </c>
      <c r="BB220">
        <v>66.181818000000007</v>
      </c>
      <c r="BC220">
        <v>70.454544999999996</v>
      </c>
      <c r="BD220">
        <v>75.772727000000003</v>
      </c>
      <c r="BE220">
        <v>80.590908999999996</v>
      </c>
      <c r="BF220">
        <v>83.909091000000004</v>
      </c>
      <c r="BG220">
        <v>87.090908999999996</v>
      </c>
      <c r="BH220">
        <v>89.090908999999996</v>
      </c>
      <c r="BI220">
        <v>90.272727000000003</v>
      </c>
      <c r="BJ220">
        <v>91.681818000000007</v>
      </c>
      <c r="BK220">
        <v>92.090908999999996</v>
      </c>
      <c r="BL220">
        <v>91.409091000000004</v>
      </c>
      <c r="BM220">
        <v>89.818181999999993</v>
      </c>
      <c r="BN220">
        <v>87.272727000000003</v>
      </c>
      <c r="BO220">
        <v>84.272727000000003</v>
      </c>
      <c r="BP220">
        <v>81.136364</v>
      </c>
      <c r="BQ220">
        <v>78.818181999999993</v>
      </c>
      <c r="BR220">
        <v>75.727272999999997</v>
      </c>
      <c r="DO220">
        <v>20</v>
      </c>
      <c r="DP220">
        <v>20</v>
      </c>
    </row>
    <row r="221" spans="1:120" hidden="1" x14ac:dyDescent="0.25">
      <c r="A221" t="str">
        <f t="shared" si="3"/>
        <v>Aggregator-Enel X_Elect DA 1-4 (1PM-9PM)_44363_20-20</v>
      </c>
      <c r="B221" t="s">
        <v>62</v>
      </c>
      <c r="C221" t="s">
        <v>265</v>
      </c>
      <c r="D221" t="s">
        <v>61</v>
      </c>
      <c r="E221" t="s">
        <v>61</v>
      </c>
      <c r="F221" t="s">
        <v>266</v>
      </c>
      <c r="G221" t="s">
        <v>61</v>
      </c>
      <c r="H221" t="s">
        <v>61</v>
      </c>
      <c r="I221" t="s">
        <v>61</v>
      </c>
      <c r="J221" t="s">
        <v>61</v>
      </c>
      <c r="K221" t="s">
        <v>203</v>
      </c>
      <c r="L221" s="18">
        <v>44363</v>
      </c>
      <c r="M221">
        <v>20</v>
      </c>
      <c r="N221">
        <v>20</v>
      </c>
      <c r="O221" t="s">
        <v>258</v>
      </c>
      <c r="P221">
        <v>74</v>
      </c>
      <c r="Q221">
        <v>73</v>
      </c>
      <c r="R221">
        <v>0</v>
      </c>
      <c r="S221">
        <v>0</v>
      </c>
      <c r="T221">
        <v>0</v>
      </c>
      <c r="U221">
        <v>1</v>
      </c>
      <c r="V221">
        <v>1</v>
      </c>
      <c r="AU221">
        <v>77.794521000000003</v>
      </c>
      <c r="AV221">
        <v>74.417807999999994</v>
      </c>
      <c r="AW221">
        <v>73.575342000000006</v>
      </c>
      <c r="AX221">
        <v>71.904110000000003</v>
      </c>
      <c r="AY221">
        <v>70.280822000000001</v>
      </c>
      <c r="AZ221">
        <v>69.027396999999993</v>
      </c>
      <c r="BA221">
        <v>68.5</v>
      </c>
      <c r="BB221">
        <v>68.267122999999998</v>
      </c>
      <c r="BC221">
        <v>72.089040999999995</v>
      </c>
      <c r="BD221">
        <v>75.965753000000007</v>
      </c>
      <c r="BE221">
        <v>79.993150999999997</v>
      </c>
      <c r="BF221">
        <v>83.273972999999998</v>
      </c>
      <c r="BG221">
        <v>85.780822000000001</v>
      </c>
      <c r="BH221">
        <v>87.753424999999993</v>
      </c>
      <c r="BI221">
        <v>89.445205000000001</v>
      </c>
      <c r="BJ221">
        <v>90.965753000000007</v>
      </c>
      <c r="BK221">
        <v>92.123288000000002</v>
      </c>
      <c r="BL221">
        <v>92.493150999999997</v>
      </c>
      <c r="BM221">
        <v>92</v>
      </c>
      <c r="BN221">
        <v>91.226027000000002</v>
      </c>
      <c r="BO221">
        <v>89.568493000000004</v>
      </c>
      <c r="BP221">
        <v>87.417807999999994</v>
      </c>
      <c r="BQ221">
        <v>85.130137000000005</v>
      </c>
      <c r="BR221">
        <v>82.472603000000007</v>
      </c>
      <c r="DO221">
        <v>20</v>
      </c>
      <c r="DP221">
        <v>20</v>
      </c>
    </row>
    <row r="222" spans="1:120" hidden="1" x14ac:dyDescent="0.25">
      <c r="A222" t="str">
        <f t="shared" si="3"/>
        <v>sublap_id-SLAP_PGSI_Elect DA 1-4 (1PM-9PM)_44363_20-20</v>
      </c>
      <c r="B222" t="s">
        <v>62</v>
      </c>
      <c r="C222" t="s">
        <v>277</v>
      </c>
      <c r="D222" t="s">
        <v>61</v>
      </c>
      <c r="E222" t="s">
        <v>278</v>
      </c>
      <c r="F222" t="s">
        <v>61</v>
      </c>
      <c r="G222" t="s">
        <v>61</v>
      </c>
      <c r="H222" t="s">
        <v>61</v>
      </c>
      <c r="I222" t="s">
        <v>61</v>
      </c>
      <c r="J222" t="s">
        <v>61</v>
      </c>
      <c r="K222" t="s">
        <v>203</v>
      </c>
      <c r="L222" s="18">
        <v>44363</v>
      </c>
      <c r="M222">
        <v>20</v>
      </c>
      <c r="N222">
        <v>20</v>
      </c>
      <c r="O222" t="s">
        <v>258</v>
      </c>
      <c r="P222">
        <v>33</v>
      </c>
      <c r="Q222">
        <v>33</v>
      </c>
      <c r="R222">
        <v>0</v>
      </c>
      <c r="S222">
        <v>0</v>
      </c>
      <c r="T222">
        <v>0</v>
      </c>
      <c r="U222">
        <v>1</v>
      </c>
      <c r="V222">
        <v>1</v>
      </c>
      <c r="AU222">
        <v>69.030303000000004</v>
      </c>
      <c r="AV222">
        <v>64.909091000000004</v>
      </c>
      <c r="AW222">
        <v>63.045454999999997</v>
      </c>
      <c r="AX222">
        <v>61.409090999999997</v>
      </c>
      <c r="AY222">
        <v>60.106060999999997</v>
      </c>
      <c r="AZ222">
        <v>58.969696999999996</v>
      </c>
      <c r="BA222">
        <v>58.257576</v>
      </c>
      <c r="BB222">
        <v>62.954545000000003</v>
      </c>
      <c r="BC222">
        <v>69.848484999999997</v>
      </c>
      <c r="BD222">
        <v>75.560606000000007</v>
      </c>
      <c r="BE222">
        <v>80.287879000000004</v>
      </c>
      <c r="BF222">
        <v>83.318181999999993</v>
      </c>
      <c r="BG222">
        <v>86.212120999999996</v>
      </c>
      <c r="BH222">
        <v>88.954544999999996</v>
      </c>
      <c r="BI222">
        <v>91.242424</v>
      </c>
      <c r="BJ222">
        <v>93.333332999999996</v>
      </c>
      <c r="BK222">
        <v>94.909091000000004</v>
      </c>
      <c r="BL222">
        <v>95.106060999999997</v>
      </c>
      <c r="BM222">
        <v>93.863636</v>
      </c>
      <c r="BN222">
        <v>91.787879000000004</v>
      </c>
      <c r="BO222">
        <v>87.075757999999993</v>
      </c>
      <c r="BP222">
        <v>80.969696999999996</v>
      </c>
      <c r="BQ222">
        <v>76.348484999999997</v>
      </c>
      <c r="BR222">
        <v>73.287879000000004</v>
      </c>
      <c r="DO222">
        <v>20</v>
      </c>
      <c r="DP222">
        <v>20</v>
      </c>
    </row>
    <row r="223" spans="1:120" hidden="1" x14ac:dyDescent="0.25">
      <c r="A223" t="str">
        <f t="shared" si="3"/>
        <v>OtherDR-No_Elect DA 1-4 (1PM-9PM)_44363_20-20</v>
      </c>
      <c r="B223" t="s">
        <v>62</v>
      </c>
      <c r="C223" t="s">
        <v>323</v>
      </c>
      <c r="D223" t="s">
        <v>61</v>
      </c>
      <c r="E223" t="s">
        <v>61</v>
      </c>
      <c r="F223" t="s">
        <v>61</v>
      </c>
      <c r="G223" t="s">
        <v>61</v>
      </c>
      <c r="H223" t="s">
        <v>61</v>
      </c>
      <c r="I223" t="s">
        <v>97</v>
      </c>
      <c r="J223" t="s">
        <v>61</v>
      </c>
      <c r="K223" t="s">
        <v>203</v>
      </c>
      <c r="L223" s="18">
        <v>44363</v>
      </c>
      <c r="M223">
        <v>20</v>
      </c>
      <c r="N223">
        <v>20</v>
      </c>
      <c r="O223" t="s">
        <v>258</v>
      </c>
      <c r="P223">
        <v>518</v>
      </c>
      <c r="Q223">
        <v>508</v>
      </c>
      <c r="R223">
        <v>0</v>
      </c>
      <c r="S223">
        <v>0</v>
      </c>
      <c r="T223">
        <v>0</v>
      </c>
      <c r="U223">
        <v>0</v>
      </c>
      <c r="V223">
        <v>0</v>
      </c>
      <c r="W223">
        <v>47680.067999999999</v>
      </c>
      <c r="X223">
        <v>46426.023000000001</v>
      </c>
      <c r="Y223">
        <v>44230.89</v>
      </c>
      <c r="Z223">
        <v>44745.677000000003</v>
      </c>
      <c r="AA223">
        <v>45158.351999999999</v>
      </c>
      <c r="AB223">
        <v>47788.714</v>
      </c>
      <c r="AC223">
        <v>51366.616999999998</v>
      </c>
      <c r="AD223">
        <v>53158.224999999999</v>
      </c>
      <c r="AE223">
        <v>54347.987999999998</v>
      </c>
      <c r="AF223">
        <v>57651.046000000002</v>
      </c>
      <c r="AG223">
        <v>59295.661</v>
      </c>
      <c r="AH223">
        <v>62005.563000000002</v>
      </c>
      <c r="AI223">
        <v>63104.000999999997</v>
      </c>
      <c r="AJ223">
        <v>64555.839999999997</v>
      </c>
      <c r="AK223">
        <v>65694.282999999996</v>
      </c>
      <c r="AL223">
        <v>64854.79</v>
      </c>
      <c r="AM223">
        <v>65056.648000000001</v>
      </c>
      <c r="AN223">
        <v>64998.625999999997</v>
      </c>
      <c r="AO223">
        <v>56692.303999999996</v>
      </c>
      <c r="AP223">
        <v>37389.887999999999</v>
      </c>
      <c r="AQ223">
        <v>51978.493999999999</v>
      </c>
      <c r="AR223">
        <v>54741.061000000002</v>
      </c>
      <c r="AS223">
        <v>51484.771999999997</v>
      </c>
      <c r="AT223">
        <v>46784.014000000003</v>
      </c>
      <c r="AU223">
        <v>71.612205000000003</v>
      </c>
      <c r="AV223">
        <v>68.099408999999994</v>
      </c>
      <c r="AW223">
        <v>67.117125999999999</v>
      </c>
      <c r="AX223">
        <v>65.812008000000006</v>
      </c>
      <c r="AY223">
        <v>64.727361999999999</v>
      </c>
      <c r="AZ223">
        <v>63.894685000000003</v>
      </c>
      <c r="BA223">
        <v>63.191929000000002</v>
      </c>
      <c r="BB223">
        <v>65.046260000000004</v>
      </c>
      <c r="BC223">
        <v>69.677165000000002</v>
      </c>
      <c r="BD223">
        <v>74.232282999999995</v>
      </c>
      <c r="BE223">
        <v>78.767717000000005</v>
      </c>
      <c r="BF223">
        <v>82.741141999999996</v>
      </c>
      <c r="BG223">
        <v>86.355315000000004</v>
      </c>
      <c r="BH223">
        <v>89.155512000000002</v>
      </c>
      <c r="BI223">
        <v>90.952755999999994</v>
      </c>
      <c r="BJ223">
        <v>91.771653999999998</v>
      </c>
      <c r="BK223">
        <v>92.311024000000003</v>
      </c>
      <c r="BL223">
        <v>91.782480000000007</v>
      </c>
      <c r="BM223">
        <v>90.362205000000003</v>
      </c>
      <c r="BN223">
        <v>88.340551000000005</v>
      </c>
      <c r="BO223">
        <v>85.002953000000005</v>
      </c>
      <c r="BP223">
        <v>81.371063000000007</v>
      </c>
      <c r="BQ223">
        <v>78.563975999999997</v>
      </c>
      <c r="BR223">
        <v>76.037402</v>
      </c>
      <c r="BS223">
        <v>-1991.4390000000001</v>
      </c>
      <c r="BT223">
        <v>129.79130000000001</v>
      </c>
      <c r="BU223">
        <v>786.7002</v>
      </c>
      <c r="BV223">
        <v>31.65015</v>
      </c>
      <c r="BW223">
        <v>50.916849999999997</v>
      </c>
      <c r="BX223">
        <v>36.802210000000002</v>
      </c>
      <c r="BY223">
        <v>-387.37079999999997</v>
      </c>
      <c r="BZ223">
        <v>-413.87720000000002</v>
      </c>
      <c r="CA223">
        <v>825.98900000000003</v>
      </c>
      <c r="CB223">
        <v>51.552990000000001</v>
      </c>
      <c r="CC223">
        <v>638.04070000000002</v>
      </c>
      <c r="CD223">
        <v>950.8682</v>
      </c>
      <c r="CE223">
        <v>1987.076</v>
      </c>
      <c r="CF223">
        <v>1754.4090000000001</v>
      </c>
      <c r="CG223">
        <v>861.10019999999997</v>
      </c>
      <c r="CH223">
        <v>1375.681</v>
      </c>
      <c r="CI223">
        <v>1250.104</v>
      </c>
      <c r="CJ223">
        <v>2120.7260000000001</v>
      </c>
      <c r="CK223">
        <v>12271.32</v>
      </c>
      <c r="CL223">
        <v>30661.43</v>
      </c>
      <c r="CM223">
        <v>11671.64</v>
      </c>
      <c r="CN223">
        <v>2296.3870000000002</v>
      </c>
      <c r="CO223">
        <v>1164.193</v>
      </c>
      <c r="CP223">
        <v>3510.1550000000002</v>
      </c>
      <c r="CQ223">
        <v>184173.5</v>
      </c>
      <c r="CR223">
        <v>89638.31</v>
      </c>
      <c r="CS223">
        <v>81281.69</v>
      </c>
      <c r="CT223">
        <v>76377.350000000006</v>
      </c>
      <c r="CU223">
        <v>59625.13</v>
      </c>
      <c r="CV223">
        <v>54321.23</v>
      </c>
      <c r="CW223">
        <v>40222.160000000003</v>
      </c>
      <c r="CX223">
        <v>33971.72</v>
      </c>
      <c r="CY223">
        <v>60998.91</v>
      </c>
      <c r="CZ223">
        <v>68334.14</v>
      </c>
      <c r="DA223">
        <v>105426.9</v>
      </c>
      <c r="DB223">
        <v>106836</v>
      </c>
      <c r="DC223">
        <v>106541.8</v>
      </c>
      <c r="DD223">
        <v>108899.2</v>
      </c>
      <c r="DE223">
        <v>118335.2</v>
      </c>
      <c r="DF223">
        <v>133335</v>
      </c>
      <c r="DG223">
        <v>124452.6</v>
      </c>
      <c r="DH223">
        <v>146722</v>
      </c>
      <c r="DI223">
        <v>166766.79999999999</v>
      </c>
      <c r="DJ223">
        <v>148485.79999999999</v>
      </c>
      <c r="DK223">
        <v>159618.9</v>
      </c>
      <c r="DL223">
        <v>124575.1</v>
      </c>
      <c r="DM223">
        <v>118809.5</v>
      </c>
      <c r="DN223">
        <v>125116.2</v>
      </c>
      <c r="DO223">
        <v>20</v>
      </c>
      <c r="DP223">
        <v>20</v>
      </c>
    </row>
    <row r="224" spans="1:120" hidden="1" x14ac:dyDescent="0.25">
      <c r="A224" t="str">
        <f t="shared" si="3"/>
        <v>LCA-Other_Elect DA 1-4 (1PM-9PM)_44363_20-20</v>
      </c>
      <c r="B224" t="s">
        <v>62</v>
      </c>
      <c r="C224" t="s">
        <v>212</v>
      </c>
      <c r="D224" t="s">
        <v>32</v>
      </c>
      <c r="E224" t="s">
        <v>61</v>
      </c>
      <c r="F224" t="s">
        <v>61</v>
      </c>
      <c r="G224" t="s">
        <v>61</v>
      </c>
      <c r="H224" t="s">
        <v>61</v>
      </c>
      <c r="I224" t="s">
        <v>61</v>
      </c>
      <c r="J224" t="s">
        <v>61</v>
      </c>
      <c r="K224" t="s">
        <v>203</v>
      </c>
      <c r="L224" s="18">
        <v>44363</v>
      </c>
      <c r="M224">
        <v>20</v>
      </c>
      <c r="N224">
        <v>20</v>
      </c>
      <c r="O224" t="s">
        <v>258</v>
      </c>
      <c r="P224">
        <v>151</v>
      </c>
      <c r="Q224">
        <v>146</v>
      </c>
      <c r="R224">
        <v>0</v>
      </c>
      <c r="S224">
        <v>1</v>
      </c>
      <c r="T224">
        <v>0</v>
      </c>
      <c r="U224">
        <v>0</v>
      </c>
      <c r="V224">
        <v>1</v>
      </c>
      <c r="AU224">
        <v>74.886985999999993</v>
      </c>
      <c r="AV224">
        <v>71.410959000000005</v>
      </c>
      <c r="AW224">
        <v>70.393835999999993</v>
      </c>
      <c r="AX224">
        <v>69.034246999999993</v>
      </c>
      <c r="AY224">
        <v>67.589040999999995</v>
      </c>
      <c r="AZ224">
        <v>66.441781000000006</v>
      </c>
      <c r="BA224">
        <v>65.746575000000007</v>
      </c>
      <c r="BB224">
        <v>67.017122999999998</v>
      </c>
      <c r="BC224">
        <v>71.441781000000006</v>
      </c>
      <c r="BD224">
        <v>76.034246999999993</v>
      </c>
      <c r="BE224">
        <v>80.349315000000004</v>
      </c>
      <c r="BF224">
        <v>83.804794999999999</v>
      </c>
      <c r="BG224">
        <v>86.787671000000003</v>
      </c>
      <c r="BH224">
        <v>88.883561999999998</v>
      </c>
      <c r="BI224">
        <v>90.301370000000006</v>
      </c>
      <c r="BJ224">
        <v>92.003424999999993</v>
      </c>
      <c r="BK224">
        <v>92.856164000000007</v>
      </c>
      <c r="BL224">
        <v>92.674657999999994</v>
      </c>
      <c r="BM224">
        <v>91.469177999999999</v>
      </c>
      <c r="BN224">
        <v>89.856164000000007</v>
      </c>
      <c r="BO224">
        <v>87.503424999999993</v>
      </c>
      <c r="BP224">
        <v>84.746575000000007</v>
      </c>
      <c r="BQ224">
        <v>82.044521000000003</v>
      </c>
      <c r="BR224">
        <v>79.438355999999999</v>
      </c>
      <c r="DO224">
        <v>20</v>
      </c>
      <c r="DP224">
        <v>20</v>
      </c>
    </row>
    <row r="225" spans="1:122" hidden="1" x14ac:dyDescent="0.25">
      <c r="A225" t="str">
        <f t="shared" si="3"/>
        <v>Industry_Type-5. Offices, Hotels, Finance, Services_Elect DA 1-4 (1PM-9PM)_44363_20-20</v>
      </c>
      <c r="B225" t="s">
        <v>62</v>
      </c>
      <c r="C225" t="s">
        <v>205</v>
      </c>
      <c r="D225" t="s">
        <v>61</v>
      </c>
      <c r="E225" t="s">
        <v>61</v>
      </c>
      <c r="F225" t="s">
        <v>61</v>
      </c>
      <c r="G225" t="s">
        <v>37</v>
      </c>
      <c r="H225" t="s">
        <v>61</v>
      </c>
      <c r="I225" t="s">
        <v>61</v>
      </c>
      <c r="J225" t="s">
        <v>61</v>
      </c>
      <c r="K225" t="s">
        <v>203</v>
      </c>
      <c r="L225" s="18">
        <v>44363</v>
      </c>
      <c r="M225">
        <v>20</v>
      </c>
      <c r="N225">
        <v>20</v>
      </c>
      <c r="O225" t="s">
        <v>258</v>
      </c>
      <c r="P225">
        <v>22</v>
      </c>
      <c r="Q225">
        <v>22</v>
      </c>
      <c r="R225">
        <v>0</v>
      </c>
      <c r="S225">
        <v>1</v>
      </c>
      <c r="T225">
        <v>0</v>
      </c>
      <c r="U225">
        <v>0</v>
      </c>
      <c r="V225">
        <v>1</v>
      </c>
      <c r="AU225">
        <v>66.636364</v>
      </c>
      <c r="AV225">
        <v>63.568182</v>
      </c>
      <c r="AW225">
        <v>62.204545000000003</v>
      </c>
      <c r="AX225">
        <v>60.954545000000003</v>
      </c>
      <c r="AY225">
        <v>60.363636</v>
      </c>
      <c r="AZ225">
        <v>59.636364</v>
      </c>
      <c r="BA225">
        <v>59.113636</v>
      </c>
      <c r="BB225">
        <v>61.863636</v>
      </c>
      <c r="BC225">
        <v>66.954544999999996</v>
      </c>
      <c r="BD225">
        <v>71.454544999999996</v>
      </c>
      <c r="BE225">
        <v>75.568181999999993</v>
      </c>
      <c r="BF225">
        <v>79.477272999999997</v>
      </c>
      <c r="BG225">
        <v>82.318181999999993</v>
      </c>
      <c r="BH225">
        <v>83.954544999999996</v>
      </c>
      <c r="BI225">
        <v>85.159091000000004</v>
      </c>
      <c r="BJ225">
        <v>85.795455000000004</v>
      </c>
      <c r="BK225">
        <v>86.272727000000003</v>
      </c>
      <c r="BL225">
        <v>86.045455000000004</v>
      </c>
      <c r="BM225">
        <v>84.954544999999996</v>
      </c>
      <c r="BN225">
        <v>83.840908999999996</v>
      </c>
      <c r="BO225">
        <v>80.568181999999993</v>
      </c>
      <c r="BP225">
        <v>75.977272999999997</v>
      </c>
      <c r="BQ225">
        <v>72.681818000000007</v>
      </c>
      <c r="BR225">
        <v>70.090908999999996</v>
      </c>
      <c r="DO225">
        <v>20</v>
      </c>
      <c r="DP225">
        <v>20</v>
      </c>
    </row>
    <row r="226" spans="1:122" hidden="1" x14ac:dyDescent="0.25">
      <c r="A226" t="str">
        <f t="shared" si="3"/>
        <v>Industry_Type-2. Manufacturing_Elect DA 1-4 (1PM-9PM)_44363_20-20</v>
      </c>
      <c r="B226" t="s">
        <v>62</v>
      </c>
      <c r="C226" t="s">
        <v>218</v>
      </c>
      <c r="D226" t="s">
        <v>61</v>
      </c>
      <c r="E226" t="s">
        <v>61</v>
      </c>
      <c r="F226" t="s">
        <v>61</v>
      </c>
      <c r="G226" t="s">
        <v>38</v>
      </c>
      <c r="H226" t="s">
        <v>61</v>
      </c>
      <c r="I226" t="s">
        <v>61</v>
      </c>
      <c r="J226" t="s">
        <v>61</v>
      </c>
      <c r="K226" t="s">
        <v>203</v>
      </c>
      <c r="L226" s="18">
        <v>44363</v>
      </c>
      <c r="M226">
        <v>20</v>
      </c>
      <c r="N226">
        <v>20</v>
      </c>
      <c r="O226" t="s">
        <v>258</v>
      </c>
      <c r="P226">
        <v>12</v>
      </c>
      <c r="Q226">
        <v>12</v>
      </c>
      <c r="R226">
        <v>0</v>
      </c>
      <c r="S226">
        <v>0</v>
      </c>
      <c r="T226">
        <v>1</v>
      </c>
      <c r="U226">
        <v>0</v>
      </c>
      <c r="V226">
        <v>1</v>
      </c>
      <c r="AU226">
        <v>72.791667000000004</v>
      </c>
      <c r="AV226">
        <v>68.916667000000004</v>
      </c>
      <c r="AW226">
        <v>68.125</v>
      </c>
      <c r="AX226">
        <v>66.916667000000004</v>
      </c>
      <c r="AY226">
        <v>65.708332999999996</v>
      </c>
      <c r="AZ226">
        <v>65.208332999999996</v>
      </c>
      <c r="BA226">
        <v>63.958333000000003</v>
      </c>
      <c r="BB226">
        <v>64.791667000000004</v>
      </c>
      <c r="BC226">
        <v>69.375</v>
      </c>
      <c r="BD226">
        <v>74.041667000000004</v>
      </c>
      <c r="BE226">
        <v>78.875</v>
      </c>
      <c r="BF226">
        <v>83.333332999999996</v>
      </c>
      <c r="BG226">
        <v>87.708332999999996</v>
      </c>
      <c r="BH226">
        <v>91.083332999999996</v>
      </c>
      <c r="BI226">
        <v>93.041667000000004</v>
      </c>
      <c r="BJ226">
        <v>93.541667000000004</v>
      </c>
      <c r="BK226">
        <v>94.208332999999996</v>
      </c>
      <c r="BL226">
        <v>93.416667000000004</v>
      </c>
      <c r="BM226">
        <v>92</v>
      </c>
      <c r="BN226">
        <v>89.875</v>
      </c>
      <c r="BO226">
        <v>86.958332999999996</v>
      </c>
      <c r="BP226">
        <v>83.5</v>
      </c>
      <c r="BQ226">
        <v>80.25</v>
      </c>
      <c r="BR226">
        <v>77.291667000000004</v>
      </c>
      <c r="DO226">
        <v>20</v>
      </c>
      <c r="DP226">
        <v>20</v>
      </c>
      <c r="DR226" s="20"/>
    </row>
    <row r="227" spans="1:122" hidden="1" x14ac:dyDescent="0.25">
      <c r="A227" t="str">
        <f t="shared" si="3"/>
        <v>sublap_id-SLAP_PGST_Elect DA 1-4 (1PM-9PM)_44363_20-20</v>
      </c>
      <c r="B227" t="s">
        <v>62</v>
      </c>
      <c r="C227" t="s">
        <v>285</v>
      </c>
      <c r="D227" t="s">
        <v>61</v>
      </c>
      <c r="E227" t="s">
        <v>286</v>
      </c>
      <c r="F227" t="s">
        <v>61</v>
      </c>
      <c r="G227" t="s">
        <v>61</v>
      </c>
      <c r="H227" t="s">
        <v>61</v>
      </c>
      <c r="I227" t="s">
        <v>61</v>
      </c>
      <c r="J227" t="s">
        <v>61</v>
      </c>
      <c r="K227" t="s">
        <v>203</v>
      </c>
      <c r="L227" s="18">
        <v>44363</v>
      </c>
      <c r="M227">
        <v>20</v>
      </c>
      <c r="N227">
        <v>20</v>
      </c>
      <c r="O227" t="s">
        <v>258</v>
      </c>
      <c r="P227">
        <v>21</v>
      </c>
      <c r="Q227">
        <v>19</v>
      </c>
      <c r="R227">
        <v>0</v>
      </c>
      <c r="S227">
        <v>1</v>
      </c>
      <c r="T227">
        <v>0</v>
      </c>
      <c r="U227">
        <v>1</v>
      </c>
      <c r="V227">
        <v>1</v>
      </c>
      <c r="AU227">
        <v>72.684211000000005</v>
      </c>
      <c r="AV227">
        <v>70.105262999999994</v>
      </c>
      <c r="AW227">
        <v>69.710526000000002</v>
      </c>
      <c r="AX227">
        <v>68.184211000000005</v>
      </c>
      <c r="AY227">
        <v>67.342105000000004</v>
      </c>
      <c r="AZ227">
        <v>66.842105000000004</v>
      </c>
      <c r="BA227">
        <v>66.157894999999996</v>
      </c>
      <c r="BB227">
        <v>69</v>
      </c>
      <c r="BC227">
        <v>73.473684000000006</v>
      </c>
      <c r="BD227">
        <v>77.578946999999999</v>
      </c>
      <c r="BE227">
        <v>81.684211000000005</v>
      </c>
      <c r="BF227">
        <v>86.157894999999996</v>
      </c>
      <c r="BG227">
        <v>89.684211000000005</v>
      </c>
      <c r="BH227">
        <v>92.552632000000003</v>
      </c>
      <c r="BI227">
        <v>93.921053000000001</v>
      </c>
      <c r="BJ227">
        <v>94.447367999999997</v>
      </c>
      <c r="BK227">
        <v>94.842105000000004</v>
      </c>
      <c r="BL227">
        <v>93.894737000000006</v>
      </c>
      <c r="BM227">
        <v>92.631579000000002</v>
      </c>
      <c r="BN227">
        <v>90.552632000000003</v>
      </c>
      <c r="BO227">
        <v>86.078946999999999</v>
      </c>
      <c r="BP227">
        <v>82.078946999999999</v>
      </c>
      <c r="BQ227">
        <v>80.394737000000006</v>
      </c>
      <c r="BR227">
        <v>78.710526000000002</v>
      </c>
      <c r="DO227">
        <v>20</v>
      </c>
      <c r="DP227">
        <v>20</v>
      </c>
      <c r="DR227" s="20"/>
    </row>
    <row r="228" spans="1:122" hidden="1" x14ac:dyDescent="0.25">
      <c r="A228" t="str">
        <f t="shared" si="3"/>
        <v>sublap_id-SLAP_PGSF_Elect DA 1-4 (1PM-9PM)_44363_20-20</v>
      </c>
      <c r="B228" t="s">
        <v>62</v>
      </c>
      <c r="C228" t="s">
        <v>297</v>
      </c>
      <c r="D228" t="s">
        <v>61</v>
      </c>
      <c r="E228" t="s">
        <v>298</v>
      </c>
      <c r="F228" t="s">
        <v>61</v>
      </c>
      <c r="G228" t="s">
        <v>61</v>
      </c>
      <c r="H228" t="s">
        <v>61</v>
      </c>
      <c r="I228" t="s">
        <v>61</v>
      </c>
      <c r="J228" t="s">
        <v>61</v>
      </c>
      <c r="K228" t="s">
        <v>203</v>
      </c>
      <c r="L228" s="18">
        <v>44363</v>
      </c>
      <c r="M228">
        <v>20</v>
      </c>
      <c r="N228">
        <v>20</v>
      </c>
      <c r="O228" t="s">
        <v>258</v>
      </c>
      <c r="P228">
        <v>14</v>
      </c>
      <c r="Q228">
        <v>14</v>
      </c>
      <c r="R228">
        <v>0</v>
      </c>
      <c r="S228">
        <v>0</v>
      </c>
      <c r="T228">
        <v>1</v>
      </c>
      <c r="U228">
        <v>1</v>
      </c>
      <c r="V228">
        <v>1</v>
      </c>
      <c r="AU228">
        <v>56.714286000000001</v>
      </c>
      <c r="AV228">
        <v>55.535713999999999</v>
      </c>
      <c r="AW228">
        <v>54.642856999999999</v>
      </c>
      <c r="AX228">
        <v>54.821429000000002</v>
      </c>
      <c r="AY228">
        <v>54.607143000000001</v>
      </c>
      <c r="AZ228">
        <v>54.892856999999999</v>
      </c>
      <c r="BA228">
        <v>57.928570999999998</v>
      </c>
      <c r="BB228">
        <v>59.821429000000002</v>
      </c>
      <c r="BC228">
        <v>62.821429000000002</v>
      </c>
      <c r="BD228">
        <v>64.357142999999994</v>
      </c>
      <c r="BE228">
        <v>66.678571000000005</v>
      </c>
      <c r="BF228">
        <v>70.178571000000005</v>
      </c>
      <c r="BG228">
        <v>69.642857000000006</v>
      </c>
      <c r="BH228">
        <v>69.785713999999999</v>
      </c>
      <c r="BI228">
        <v>70.607142999999994</v>
      </c>
      <c r="BJ228">
        <v>69.857142999999994</v>
      </c>
      <c r="BK228">
        <v>68.785713999999999</v>
      </c>
      <c r="BL228">
        <v>68.392857000000006</v>
      </c>
      <c r="BM228">
        <v>66.107142999999994</v>
      </c>
      <c r="BN228">
        <v>64.392857000000006</v>
      </c>
      <c r="BO228">
        <v>62.357143000000001</v>
      </c>
      <c r="BP228">
        <v>60.714286000000001</v>
      </c>
      <c r="BQ228">
        <v>59.285713999999999</v>
      </c>
      <c r="BR228">
        <v>58.357143000000001</v>
      </c>
      <c r="DO228">
        <v>20</v>
      </c>
      <c r="DP228">
        <v>20</v>
      </c>
      <c r="DR228" s="20"/>
    </row>
    <row r="229" spans="1:122" hidden="1" x14ac:dyDescent="0.25">
      <c r="A229" t="str">
        <f t="shared" si="3"/>
        <v>LCA-Greater Fresno Area_Elect DA 1-4 (1PM-9PM)_44363_20-20</v>
      </c>
      <c r="B229" t="s">
        <v>62</v>
      </c>
      <c r="C229" t="s">
        <v>224</v>
      </c>
      <c r="D229" t="s">
        <v>182</v>
      </c>
      <c r="E229" t="s">
        <v>61</v>
      </c>
      <c r="F229" t="s">
        <v>61</v>
      </c>
      <c r="G229" t="s">
        <v>61</v>
      </c>
      <c r="H229" t="s">
        <v>61</v>
      </c>
      <c r="I229" t="s">
        <v>61</v>
      </c>
      <c r="J229" t="s">
        <v>61</v>
      </c>
      <c r="K229" t="s">
        <v>203</v>
      </c>
      <c r="L229" s="18">
        <v>44363</v>
      </c>
      <c r="M229">
        <v>20</v>
      </c>
      <c r="N229">
        <v>20</v>
      </c>
      <c r="O229" t="s">
        <v>258</v>
      </c>
      <c r="P229">
        <v>95</v>
      </c>
      <c r="Q229">
        <v>94</v>
      </c>
      <c r="R229">
        <v>0</v>
      </c>
      <c r="S229">
        <v>0</v>
      </c>
      <c r="T229">
        <v>0</v>
      </c>
      <c r="U229">
        <v>0</v>
      </c>
      <c r="V229">
        <v>0</v>
      </c>
      <c r="W229">
        <v>21413.405999999999</v>
      </c>
      <c r="X229">
        <v>20404.710999999999</v>
      </c>
      <c r="Y229">
        <v>20067.050999999999</v>
      </c>
      <c r="Z229">
        <v>20103.396000000001</v>
      </c>
      <c r="AA229">
        <v>20453.855</v>
      </c>
      <c r="AB229">
        <v>20893.437999999998</v>
      </c>
      <c r="AC229">
        <v>22081.613000000001</v>
      </c>
      <c r="AD229">
        <v>22169.034</v>
      </c>
      <c r="AE229">
        <v>21494.652999999998</v>
      </c>
      <c r="AF229">
        <v>21117.824000000001</v>
      </c>
      <c r="AG229">
        <v>21101.422999999999</v>
      </c>
      <c r="AH229">
        <v>21489.993999999999</v>
      </c>
      <c r="AI229">
        <v>22151.562999999998</v>
      </c>
      <c r="AJ229">
        <v>22589.217000000001</v>
      </c>
      <c r="AK229">
        <v>22850.692999999999</v>
      </c>
      <c r="AL229">
        <v>22695.334999999999</v>
      </c>
      <c r="AM229">
        <v>22409.803</v>
      </c>
      <c r="AN229">
        <v>22115.047999999999</v>
      </c>
      <c r="AO229">
        <v>20458.852999999999</v>
      </c>
      <c r="AP229">
        <v>14377.514999999999</v>
      </c>
      <c r="AQ229">
        <v>20316.368999999999</v>
      </c>
      <c r="AR229">
        <v>23506.442999999999</v>
      </c>
      <c r="AS229">
        <v>22223.652999999998</v>
      </c>
      <c r="AT229">
        <v>21828.294000000002</v>
      </c>
      <c r="AU229">
        <v>77.760638</v>
      </c>
      <c r="AV229">
        <v>72.404255000000006</v>
      </c>
      <c r="AW229">
        <v>71.877660000000006</v>
      </c>
      <c r="AX229">
        <v>70.829786999999996</v>
      </c>
      <c r="AY229">
        <v>69.367020999999994</v>
      </c>
      <c r="AZ229">
        <v>68.398936000000006</v>
      </c>
      <c r="BA229">
        <v>67.409574000000006</v>
      </c>
      <c r="BB229">
        <v>67.127660000000006</v>
      </c>
      <c r="BC229">
        <v>70.207447000000002</v>
      </c>
      <c r="BD229">
        <v>74.648936000000006</v>
      </c>
      <c r="BE229">
        <v>79.558510999999996</v>
      </c>
      <c r="BF229">
        <v>83.106382999999994</v>
      </c>
      <c r="BG229">
        <v>87.558510999999996</v>
      </c>
      <c r="BH229">
        <v>91.037233999999998</v>
      </c>
      <c r="BI229">
        <v>93.015957</v>
      </c>
      <c r="BJ229">
        <v>93.063829999999996</v>
      </c>
      <c r="BK229">
        <v>94.526595999999998</v>
      </c>
      <c r="BL229">
        <v>94.962766000000002</v>
      </c>
      <c r="BM229">
        <v>94.452128000000002</v>
      </c>
      <c r="BN229">
        <v>93.430851000000004</v>
      </c>
      <c r="BO229">
        <v>91.755319</v>
      </c>
      <c r="BP229">
        <v>89.159574000000006</v>
      </c>
      <c r="BQ229">
        <v>86.234043</v>
      </c>
      <c r="BR229">
        <v>83.308510999999996</v>
      </c>
      <c r="BS229">
        <v>-762.54110000000003</v>
      </c>
      <c r="BT229">
        <v>374.73820000000001</v>
      </c>
      <c r="BU229">
        <v>238.7209</v>
      </c>
      <c r="BV229">
        <v>107.64960000000001</v>
      </c>
      <c r="BW229">
        <v>-59.95881</v>
      </c>
      <c r="BX229">
        <v>144.5898</v>
      </c>
      <c r="BY229">
        <v>-195.7611</v>
      </c>
      <c r="BZ229">
        <v>-576.3021</v>
      </c>
      <c r="CA229">
        <v>178.80119999999999</v>
      </c>
      <c r="CB229">
        <v>559.29250000000002</v>
      </c>
      <c r="CC229">
        <v>958.73249999999996</v>
      </c>
      <c r="CD229">
        <v>529.96320000000003</v>
      </c>
      <c r="CE229">
        <v>307.36329999999998</v>
      </c>
      <c r="CF229">
        <v>74.990840000000006</v>
      </c>
      <c r="CG229">
        <v>-40.782040000000002</v>
      </c>
      <c r="CH229">
        <v>-197.26929999999999</v>
      </c>
      <c r="CI229">
        <v>101.669</v>
      </c>
      <c r="CJ229">
        <v>762.02080000000001</v>
      </c>
      <c r="CK229">
        <v>3523.0430000000001</v>
      </c>
      <c r="CL229">
        <v>10459.33</v>
      </c>
      <c r="CM229">
        <v>4261.3530000000001</v>
      </c>
      <c r="CN229">
        <v>35.176690000000001</v>
      </c>
      <c r="CO229">
        <v>503.24630000000002</v>
      </c>
      <c r="CP229">
        <v>483.6943</v>
      </c>
      <c r="CQ229">
        <v>33644.5</v>
      </c>
      <c r="CR229">
        <v>20896.45</v>
      </c>
      <c r="CS229">
        <v>13668.02</v>
      </c>
      <c r="CT229">
        <v>14035.19</v>
      </c>
      <c r="CU229">
        <v>11059.02</v>
      </c>
      <c r="CV229">
        <v>12638.59</v>
      </c>
      <c r="CW229">
        <v>10653.66</v>
      </c>
      <c r="CX229">
        <v>7796.9840000000004</v>
      </c>
      <c r="CY229">
        <v>15786.45</v>
      </c>
      <c r="CZ229">
        <v>19600.53</v>
      </c>
      <c r="DA229">
        <v>24098.76</v>
      </c>
      <c r="DB229">
        <v>23021.439999999999</v>
      </c>
      <c r="DC229">
        <v>24602.69</v>
      </c>
      <c r="DD229">
        <v>22922.68</v>
      </c>
      <c r="DE229">
        <v>28519.96</v>
      </c>
      <c r="DF229">
        <v>44865.07</v>
      </c>
      <c r="DG229">
        <v>29705.22</v>
      </c>
      <c r="DH229">
        <v>39646.5</v>
      </c>
      <c r="DI229">
        <v>56621.63</v>
      </c>
      <c r="DJ229">
        <v>47768.13</v>
      </c>
      <c r="DK229">
        <v>29816.57</v>
      </c>
      <c r="DL229">
        <v>33806.54</v>
      </c>
      <c r="DM229">
        <v>27207.84</v>
      </c>
      <c r="DN229">
        <v>29745.49</v>
      </c>
      <c r="DO229">
        <v>20</v>
      </c>
      <c r="DP229">
        <v>20</v>
      </c>
      <c r="DR229" s="20"/>
    </row>
    <row r="230" spans="1:122" hidden="1" x14ac:dyDescent="0.25">
      <c r="A230" t="str">
        <f t="shared" si="3"/>
        <v>Size_Grp-Below 20 kW_Elect DA 1-4 (1PM-9PM)_44363_20-20</v>
      </c>
      <c r="B230" t="s">
        <v>62</v>
      </c>
      <c r="C230" t="s">
        <v>259</v>
      </c>
      <c r="D230" t="s">
        <v>61</v>
      </c>
      <c r="E230" t="s">
        <v>61</v>
      </c>
      <c r="F230" t="s">
        <v>61</v>
      </c>
      <c r="G230" t="s">
        <v>61</v>
      </c>
      <c r="H230" t="s">
        <v>61</v>
      </c>
      <c r="I230" t="s">
        <v>61</v>
      </c>
      <c r="J230" t="s">
        <v>260</v>
      </c>
      <c r="K230" t="s">
        <v>203</v>
      </c>
      <c r="L230" s="18">
        <v>44363</v>
      </c>
      <c r="M230">
        <v>20</v>
      </c>
      <c r="N230">
        <v>20</v>
      </c>
      <c r="O230" t="s">
        <v>258</v>
      </c>
      <c r="P230">
        <v>58</v>
      </c>
      <c r="Q230">
        <v>57</v>
      </c>
      <c r="R230">
        <v>0</v>
      </c>
      <c r="S230">
        <v>0</v>
      </c>
      <c r="T230">
        <v>0</v>
      </c>
      <c r="U230">
        <v>0</v>
      </c>
      <c r="V230">
        <v>0</v>
      </c>
      <c r="W230">
        <v>239.26068000000001</v>
      </c>
      <c r="X230">
        <v>243.41989000000001</v>
      </c>
      <c r="Y230">
        <v>247.58520999999999</v>
      </c>
      <c r="Z230">
        <v>250.3107</v>
      </c>
      <c r="AA230">
        <v>266.31718000000001</v>
      </c>
      <c r="AB230">
        <v>283.91458</v>
      </c>
      <c r="AC230">
        <v>292.54250999999999</v>
      </c>
      <c r="AD230">
        <v>392.90199999999999</v>
      </c>
      <c r="AE230">
        <v>499.13731999999999</v>
      </c>
      <c r="AF230">
        <v>592.11233000000004</v>
      </c>
      <c r="AG230">
        <v>646.14594999999997</v>
      </c>
      <c r="AH230">
        <v>722.85756000000003</v>
      </c>
      <c r="AI230">
        <v>769.79787999999996</v>
      </c>
      <c r="AJ230">
        <v>816.00912000000005</v>
      </c>
      <c r="AK230">
        <v>856.62438999999995</v>
      </c>
      <c r="AL230">
        <v>862.83088999999995</v>
      </c>
      <c r="AM230">
        <v>863.35798</v>
      </c>
      <c r="AN230">
        <v>852.22707000000003</v>
      </c>
      <c r="AO230">
        <v>847.27362000000005</v>
      </c>
      <c r="AP230">
        <v>559.34328000000005</v>
      </c>
      <c r="AQ230">
        <v>723.45447000000001</v>
      </c>
      <c r="AR230">
        <v>524.61509000000001</v>
      </c>
      <c r="AS230">
        <v>332.57556</v>
      </c>
      <c r="AT230">
        <v>240.67099999999999</v>
      </c>
      <c r="AU230">
        <v>71.754385999999997</v>
      </c>
      <c r="AV230">
        <v>67.824561000000003</v>
      </c>
      <c r="AW230">
        <v>66.912280999999993</v>
      </c>
      <c r="AX230">
        <v>65.710526000000002</v>
      </c>
      <c r="AY230">
        <v>64.587719000000007</v>
      </c>
      <c r="AZ230">
        <v>63.596491</v>
      </c>
      <c r="BA230">
        <v>63.061404000000003</v>
      </c>
      <c r="BB230">
        <v>65.342105000000004</v>
      </c>
      <c r="BC230">
        <v>70.228070000000002</v>
      </c>
      <c r="BD230">
        <v>75.298246000000006</v>
      </c>
      <c r="BE230">
        <v>80.254385999999997</v>
      </c>
      <c r="BF230">
        <v>84.333332999999996</v>
      </c>
      <c r="BG230">
        <v>87.842105000000004</v>
      </c>
      <c r="BH230">
        <v>90.745614000000003</v>
      </c>
      <c r="BI230">
        <v>92.701753999999994</v>
      </c>
      <c r="BJ230">
        <v>93.596491</v>
      </c>
      <c r="BK230">
        <v>94.429824999999994</v>
      </c>
      <c r="BL230">
        <v>94.166667000000004</v>
      </c>
      <c r="BM230">
        <v>92.982455999999999</v>
      </c>
      <c r="BN230">
        <v>90.473684000000006</v>
      </c>
      <c r="BO230">
        <v>86.438596000000004</v>
      </c>
      <c r="BP230">
        <v>82.482455999999999</v>
      </c>
      <c r="BQ230">
        <v>79.368420999999998</v>
      </c>
      <c r="BR230">
        <v>76.578946999999999</v>
      </c>
      <c r="BS230">
        <v>-9.0105520000000006</v>
      </c>
      <c r="BT230">
        <v>-9.1154209999999996</v>
      </c>
      <c r="BU230">
        <v>-11.633509999999999</v>
      </c>
      <c r="BV230">
        <v>-8.2298150000000003</v>
      </c>
      <c r="BW230">
        <v>-10.992599999999999</v>
      </c>
      <c r="BX230">
        <v>-9.5529799999999998</v>
      </c>
      <c r="BY230">
        <v>3.4033090000000001</v>
      </c>
      <c r="BZ230">
        <v>1.653132</v>
      </c>
      <c r="CA230">
        <v>12.26286</v>
      </c>
      <c r="CB230">
        <v>14.606199999999999</v>
      </c>
      <c r="CC230">
        <v>21.90409</v>
      </c>
      <c r="CD230">
        <v>18.612459999999999</v>
      </c>
      <c r="CE230">
        <v>22.51454</v>
      </c>
      <c r="CF230">
        <v>29.69501</v>
      </c>
      <c r="CG230">
        <v>28.079339999999998</v>
      </c>
      <c r="CH230">
        <v>31.166119999999999</v>
      </c>
      <c r="CI230">
        <v>31.32076</v>
      </c>
      <c r="CJ230">
        <v>33.54307</v>
      </c>
      <c r="CK230">
        <v>-1.614735</v>
      </c>
      <c r="CL230">
        <v>184.55170000000001</v>
      </c>
      <c r="CM230">
        <v>-52.206209999999999</v>
      </c>
      <c r="CN230">
        <v>-20.547319999999999</v>
      </c>
      <c r="CO230">
        <v>-12.93256</v>
      </c>
      <c r="CP230">
        <v>-2.8600590000000001</v>
      </c>
      <c r="CQ230">
        <v>13.650130000000001</v>
      </c>
      <c r="CR230">
        <v>9.6495259999999998</v>
      </c>
      <c r="CS230">
        <v>11.284090000000001</v>
      </c>
      <c r="CT230">
        <v>14.99516</v>
      </c>
      <c r="CU230">
        <v>18.446539999999999</v>
      </c>
      <c r="CV230">
        <v>24.061669999999999</v>
      </c>
      <c r="CW230">
        <v>16.064630000000001</v>
      </c>
      <c r="CX230">
        <v>18.28021</v>
      </c>
      <c r="CY230">
        <v>20.488810000000001</v>
      </c>
      <c r="CZ230">
        <v>24.82104</v>
      </c>
      <c r="DA230">
        <v>33.831299999999999</v>
      </c>
      <c r="DB230">
        <v>42.347099999999998</v>
      </c>
      <c r="DC230">
        <v>62.256709999999998</v>
      </c>
      <c r="DD230">
        <v>59.184150000000002</v>
      </c>
      <c r="DE230">
        <v>58.842140000000001</v>
      </c>
      <c r="DF230">
        <v>64.014470000000003</v>
      </c>
      <c r="DG230">
        <v>57.072380000000003</v>
      </c>
      <c r="DH230">
        <v>57.501980000000003</v>
      </c>
      <c r="DI230">
        <v>130.23920000000001</v>
      </c>
      <c r="DJ230">
        <v>111.9114</v>
      </c>
      <c r="DK230">
        <v>48.34554</v>
      </c>
      <c r="DL230">
        <v>30.71659</v>
      </c>
      <c r="DM230">
        <v>21.451699999999999</v>
      </c>
      <c r="DN230">
        <v>8.3107399999999991</v>
      </c>
      <c r="DO230">
        <v>20</v>
      </c>
      <c r="DP230">
        <v>20</v>
      </c>
      <c r="DR230" s="20"/>
    </row>
    <row r="231" spans="1:122" hidden="1" x14ac:dyDescent="0.25">
      <c r="A231" t="str">
        <f t="shared" si="3"/>
        <v>Size_Grp-20 to 199.99 kW_Elect DA 1-4 (1PM-9PM)_44363_20-20</v>
      </c>
      <c r="B231" t="s">
        <v>62</v>
      </c>
      <c r="C231" t="s">
        <v>201</v>
      </c>
      <c r="D231" t="s">
        <v>61</v>
      </c>
      <c r="E231" t="s">
        <v>61</v>
      </c>
      <c r="F231" t="s">
        <v>61</v>
      </c>
      <c r="G231" t="s">
        <v>61</v>
      </c>
      <c r="H231" t="s">
        <v>61</v>
      </c>
      <c r="I231" t="s">
        <v>61</v>
      </c>
      <c r="J231" t="s">
        <v>101</v>
      </c>
      <c r="K231" t="s">
        <v>203</v>
      </c>
      <c r="L231" s="18">
        <v>44363</v>
      </c>
      <c r="M231">
        <v>20</v>
      </c>
      <c r="N231">
        <v>20</v>
      </c>
      <c r="O231" t="s">
        <v>258</v>
      </c>
      <c r="P231">
        <v>359</v>
      </c>
      <c r="Q231">
        <v>351</v>
      </c>
      <c r="R231">
        <v>0</v>
      </c>
      <c r="S231">
        <v>0</v>
      </c>
      <c r="T231">
        <v>0</v>
      </c>
      <c r="U231">
        <v>0</v>
      </c>
      <c r="V231">
        <v>0</v>
      </c>
      <c r="W231">
        <v>5937.8186999999998</v>
      </c>
      <c r="X231">
        <v>5740.9417000000003</v>
      </c>
      <c r="Y231">
        <v>5684.0573000000004</v>
      </c>
      <c r="Z231">
        <v>5657.6909999999998</v>
      </c>
      <c r="AA231">
        <v>5872.2874000000002</v>
      </c>
      <c r="AB231">
        <v>6224.7223000000004</v>
      </c>
      <c r="AC231">
        <v>6785.0729000000001</v>
      </c>
      <c r="AD231">
        <v>8196.9354999999996</v>
      </c>
      <c r="AE231">
        <v>10613.52</v>
      </c>
      <c r="AF231">
        <v>13150.958000000001</v>
      </c>
      <c r="AG231">
        <v>14307.123</v>
      </c>
      <c r="AH231">
        <v>15395.946</v>
      </c>
      <c r="AI231">
        <v>16195.887000000001</v>
      </c>
      <c r="AJ231">
        <v>17012.606</v>
      </c>
      <c r="AK231">
        <v>17411.023000000001</v>
      </c>
      <c r="AL231">
        <v>17599.010999999999</v>
      </c>
      <c r="AM231">
        <v>17648.939999999999</v>
      </c>
      <c r="AN231">
        <v>17448.657999999999</v>
      </c>
      <c r="AO231">
        <v>16306.058999999999</v>
      </c>
      <c r="AP231">
        <v>12053.661</v>
      </c>
      <c r="AQ231">
        <v>13836.209000000001</v>
      </c>
      <c r="AR231">
        <v>10363.42</v>
      </c>
      <c r="AS231">
        <v>7370.1079</v>
      </c>
      <c r="AT231">
        <v>6264.2344999999996</v>
      </c>
      <c r="AU231">
        <v>70.910256000000004</v>
      </c>
      <c r="AV231">
        <v>67.464387000000002</v>
      </c>
      <c r="AW231">
        <v>66.454415999999995</v>
      </c>
      <c r="AX231">
        <v>65.155270999999999</v>
      </c>
      <c r="AY231">
        <v>64.138176999999999</v>
      </c>
      <c r="AZ231">
        <v>63.354700999999999</v>
      </c>
      <c r="BA231">
        <v>62.616809000000003</v>
      </c>
      <c r="BB231">
        <v>64.680912000000006</v>
      </c>
      <c r="BC231">
        <v>69.400284999999997</v>
      </c>
      <c r="BD231">
        <v>73.931623999999999</v>
      </c>
      <c r="BE231">
        <v>78.438745999999995</v>
      </c>
      <c r="BF231">
        <v>82.451566999999997</v>
      </c>
      <c r="BG231">
        <v>86.170940000000002</v>
      </c>
      <c r="BH231">
        <v>89.042734999999993</v>
      </c>
      <c r="BI231">
        <v>90.839031000000006</v>
      </c>
      <c r="BJ231">
        <v>91.595442000000006</v>
      </c>
      <c r="BK231">
        <v>92</v>
      </c>
      <c r="BL231">
        <v>91.314814999999996</v>
      </c>
      <c r="BM231">
        <v>89.743589999999998</v>
      </c>
      <c r="BN231">
        <v>87.655270999999999</v>
      </c>
      <c r="BO231">
        <v>84.192307999999997</v>
      </c>
      <c r="BP231">
        <v>80.437321999999995</v>
      </c>
      <c r="BQ231">
        <v>77.666667000000004</v>
      </c>
      <c r="BR231">
        <v>75.245013999999998</v>
      </c>
      <c r="BS231">
        <v>-34.59995</v>
      </c>
      <c r="BT231">
        <v>340.80669999999998</v>
      </c>
      <c r="BU231">
        <v>321.2817</v>
      </c>
      <c r="BV231">
        <v>337.1902</v>
      </c>
      <c r="BW231">
        <v>215.93170000000001</v>
      </c>
      <c r="BX231">
        <v>174.9469</v>
      </c>
      <c r="BY231">
        <v>30.93892</v>
      </c>
      <c r="BZ231">
        <v>166.98150000000001</v>
      </c>
      <c r="CA231">
        <v>-30.75067</v>
      </c>
      <c r="CB231">
        <v>-323.8664</v>
      </c>
      <c r="CC231">
        <v>-317.11579999999998</v>
      </c>
      <c r="CD231">
        <v>-306.22329999999999</v>
      </c>
      <c r="CE231">
        <v>-107.5043</v>
      </c>
      <c r="CF231">
        <v>-111.633</v>
      </c>
      <c r="CG231">
        <v>-10.17942</v>
      </c>
      <c r="CH231">
        <v>123.9432</v>
      </c>
      <c r="CI231">
        <v>81.382080000000002</v>
      </c>
      <c r="CJ231">
        <v>-6.8750780000000002</v>
      </c>
      <c r="CK231">
        <v>788.57569999999998</v>
      </c>
      <c r="CL231">
        <v>3574.3969999999999</v>
      </c>
      <c r="CM231">
        <v>240.86959999999999</v>
      </c>
      <c r="CN231">
        <v>-109.3342</v>
      </c>
      <c r="CO231">
        <v>-20.564859999999999</v>
      </c>
      <c r="CP231">
        <v>117.1228</v>
      </c>
      <c r="CQ231">
        <v>4020.0329999999999</v>
      </c>
      <c r="CR231">
        <v>2016.0170000000001</v>
      </c>
      <c r="CS231">
        <v>1667.1759999999999</v>
      </c>
      <c r="CT231">
        <v>1518.2249999999999</v>
      </c>
      <c r="CU231">
        <v>1191.7470000000001</v>
      </c>
      <c r="CV231">
        <v>1091.9069999999999</v>
      </c>
      <c r="CW231">
        <v>1091.6610000000001</v>
      </c>
      <c r="CX231">
        <v>952.99350000000004</v>
      </c>
      <c r="CY231">
        <v>1341.6669999999999</v>
      </c>
      <c r="CZ231">
        <v>2146.2890000000002</v>
      </c>
      <c r="DA231">
        <v>3453.913</v>
      </c>
      <c r="DB231">
        <v>3863.6210000000001</v>
      </c>
      <c r="DC231">
        <v>3478.2809999999999</v>
      </c>
      <c r="DD231">
        <v>3677.0940000000001</v>
      </c>
      <c r="DE231">
        <v>3828.2840000000001</v>
      </c>
      <c r="DF231">
        <v>4408.8710000000001</v>
      </c>
      <c r="DG231">
        <v>4754.0159999999996</v>
      </c>
      <c r="DH231">
        <v>4931.7479999999996</v>
      </c>
      <c r="DI231">
        <v>8312.2620000000006</v>
      </c>
      <c r="DJ231">
        <v>6262.9290000000001</v>
      </c>
      <c r="DK231">
        <v>9998.6859999999997</v>
      </c>
      <c r="DL231">
        <v>4028.84</v>
      </c>
      <c r="DM231">
        <v>3918.6039999999998</v>
      </c>
      <c r="DN231">
        <v>3600.212</v>
      </c>
      <c r="DO231">
        <v>20</v>
      </c>
      <c r="DP231">
        <v>20</v>
      </c>
    </row>
    <row r="232" spans="1:122" hidden="1" x14ac:dyDescent="0.25">
      <c r="A232" t="str">
        <f t="shared" si="3"/>
        <v>sublap_id-SLAP_PGFG_Elect DA 1-4 (1PM-9PM)_44363_20-20</v>
      </c>
      <c r="B232" t="s">
        <v>62</v>
      </c>
      <c r="C232" t="s">
        <v>293</v>
      </c>
      <c r="D232" t="s">
        <v>61</v>
      </c>
      <c r="E232" t="s">
        <v>294</v>
      </c>
      <c r="F232" t="s">
        <v>61</v>
      </c>
      <c r="G232" t="s">
        <v>61</v>
      </c>
      <c r="H232" t="s">
        <v>61</v>
      </c>
      <c r="I232" t="s">
        <v>61</v>
      </c>
      <c r="J232" t="s">
        <v>61</v>
      </c>
      <c r="K232" t="s">
        <v>203</v>
      </c>
      <c r="L232" s="18">
        <v>44363</v>
      </c>
      <c r="M232">
        <v>20</v>
      </c>
      <c r="N232">
        <v>20</v>
      </c>
      <c r="O232" t="s">
        <v>258</v>
      </c>
      <c r="P232">
        <v>18</v>
      </c>
      <c r="Q232">
        <v>18</v>
      </c>
      <c r="R232">
        <v>0</v>
      </c>
      <c r="S232">
        <v>0</v>
      </c>
      <c r="T232">
        <v>0</v>
      </c>
      <c r="U232">
        <v>1</v>
      </c>
      <c r="V232">
        <v>1</v>
      </c>
      <c r="AU232">
        <v>67.5</v>
      </c>
      <c r="AV232">
        <v>68</v>
      </c>
      <c r="AW232">
        <v>67.5</v>
      </c>
      <c r="AX232">
        <v>66</v>
      </c>
      <c r="AY232">
        <v>65</v>
      </c>
      <c r="AZ232">
        <v>65</v>
      </c>
      <c r="BA232">
        <v>60</v>
      </c>
      <c r="BB232">
        <v>61.5</v>
      </c>
      <c r="BC232">
        <v>68.5</v>
      </c>
      <c r="BD232">
        <v>72</v>
      </c>
      <c r="BE232">
        <v>77.5</v>
      </c>
      <c r="BF232">
        <v>82.5</v>
      </c>
      <c r="BG232">
        <v>87</v>
      </c>
      <c r="BH232">
        <v>91.5</v>
      </c>
      <c r="BI232">
        <v>94</v>
      </c>
      <c r="BJ232">
        <v>93.5</v>
      </c>
      <c r="BK232">
        <v>93</v>
      </c>
      <c r="BL232">
        <v>93.5</v>
      </c>
      <c r="BM232">
        <v>92.5</v>
      </c>
      <c r="BN232">
        <v>89</v>
      </c>
      <c r="BO232">
        <v>83</v>
      </c>
      <c r="BP232">
        <v>76.5</v>
      </c>
      <c r="BQ232">
        <v>73</v>
      </c>
      <c r="BR232">
        <v>70</v>
      </c>
      <c r="DO232">
        <v>20</v>
      </c>
      <c r="DP232">
        <v>20</v>
      </c>
    </row>
    <row r="233" spans="1:122" x14ac:dyDescent="0.25">
      <c r="A233" t="str">
        <f t="shared" si="3"/>
        <v>AutoDR-Yes_Elect DA 1-4 (1PM-9PM)_44363_20-20</v>
      </c>
      <c r="B233" t="s">
        <v>62</v>
      </c>
      <c r="C233" t="s">
        <v>322</v>
      </c>
      <c r="D233" t="s">
        <v>61</v>
      </c>
      <c r="E233" t="s">
        <v>61</v>
      </c>
      <c r="F233" t="s">
        <v>61</v>
      </c>
      <c r="G233" t="s">
        <v>61</v>
      </c>
      <c r="H233" t="s">
        <v>98</v>
      </c>
      <c r="I233" t="s">
        <v>61</v>
      </c>
      <c r="J233" t="s">
        <v>61</v>
      </c>
      <c r="K233" t="s">
        <v>203</v>
      </c>
      <c r="L233" s="18">
        <v>44363</v>
      </c>
      <c r="M233">
        <v>20</v>
      </c>
      <c r="N233">
        <v>20</v>
      </c>
      <c r="O233" t="s">
        <v>258</v>
      </c>
      <c r="P233">
        <v>37</v>
      </c>
      <c r="Q233">
        <v>37</v>
      </c>
      <c r="R233">
        <v>0</v>
      </c>
      <c r="S233">
        <v>1</v>
      </c>
      <c r="T233">
        <v>0</v>
      </c>
      <c r="U233">
        <v>0</v>
      </c>
      <c r="V233">
        <v>1</v>
      </c>
      <c r="AU233">
        <v>69.256756999999993</v>
      </c>
      <c r="AV233">
        <v>65.824324000000004</v>
      </c>
      <c r="AW233">
        <v>64.824324000000004</v>
      </c>
      <c r="AX233">
        <v>63.635134999999998</v>
      </c>
      <c r="AY233">
        <v>62.756757</v>
      </c>
      <c r="AZ233">
        <v>62.054054000000001</v>
      </c>
      <c r="BA233">
        <v>61.418919000000002</v>
      </c>
      <c r="BB233">
        <v>63.986485999999999</v>
      </c>
      <c r="BC233">
        <v>68.864864999999995</v>
      </c>
      <c r="BD233">
        <v>73.283783999999997</v>
      </c>
      <c r="BE233">
        <v>77.810811000000001</v>
      </c>
      <c r="BF233">
        <v>81.891891999999999</v>
      </c>
      <c r="BG233">
        <v>85.689188999999999</v>
      </c>
      <c r="BH233">
        <v>88.770269999999996</v>
      </c>
      <c r="BI233">
        <v>90.581080999999998</v>
      </c>
      <c r="BJ233">
        <v>91.283783999999997</v>
      </c>
      <c r="BK233">
        <v>91.324324000000004</v>
      </c>
      <c r="BL233">
        <v>90.432432000000006</v>
      </c>
      <c r="BM233">
        <v>88.432432000000006</v>
      </c>
      <c r="BN233">
        <v>85.932432000000006</v>
      </c>
      <c r="BO233">
        <v>82.229730000000004</v>
      </c>
      <c r="BP233">
        <v>78.405405000000002</v>
      </c>
      <c r="BQ233">
        <v>75.810811000000001</v>
      </c>
      <c r="BR233">
        <v>73.540541000000005</v>
      </c>
      <c r="DO233">
        <v>20</v>
      </c>
      <c r="DP233">
        <v>20</v>
      </c>
    </row>
    <row r="234" spans="1:122" hidden="1" x14ac:dyDescent="0.25">
      <c r="A234" t="str">
        <f t="shared" si="3"/>
        <v>sublap_id-SLAP_PGKN_Elect DA 1-4 (1PM-9PM)_44363_20-20</v>
      </c>
      <c r="B234" t="s">
        <v>62</v>
      </c>
      <c r="C234" t="s">
        <v>279</v>
      </c>
      <c r="D234" t="s">
        <v>61</v>
      </c>
      <c r="E234" t="s">
        <v>280</v>
      </c>
      <c r="F234" t="s">
        <v>61</v>
      </c>
      <c r="G234" t="s">
        <v>61</v>
      </c>
      <c r="H234" t="s">
        <v>61</v>
      </c>
      <c r="I234" t="s">
        <v>61</v>
      </c>
      <c r="J234" t="s">
        <v>61</v>
      </c>
      <c r="K234" t="s">
        <v>203</v>
      </c>
      <c r="L234" s="18">
        <v>44363</v>
      </c>
      <c r="M234">
        <v>20</v>
      </c>
      <c r="N234">
        <v>20</v>
      </c>
      <c r="O234" t="s">
        <v>258</v>
      </c>
      <c r="P234">
        <v>20</v>
      </c>
      <c r="Q234">
        <v>20</v>
      </c>
      <c r="R234">
        <v>0</v>
      </c>
      <c r="S234">
        <v>0</v>
      </c>
      <c r="T234">
        <v>0</v>
      </c>
      <c r="U234">
        <v>0</v>
      </c>
      <c r="V234">
        <v>0</v>
      </c>
      <c r="W234">
        <v>797.89099999999996</v>
      </c>
      <c r="X234">
        <v>902.25199999999995</v>
      </c>
      <c r="Y234">
        <v>905.64800000000002</v>
      </c>
      <c r="Z234">
        <v>901.58900000000006</v>
      </c>
      <c r="AA234">
        <v>886.99599999999998</v>
      </c>
      <c r="AB234">
        <v>950.18299999999999</v>
      </c>
      <c r="AC234">
        <v>1021.038</v>
      </c>
      <c r="AD234">
        <v>738.24400000000003</v>
      </c>
      <c r="AE234">
        <v>750.79300000000001</v>
      </c>
      <c r="AF234">
        <v>905.09400000000005</v>
      </c>
      <c r="AG234">
        <v>972.02200000000005</v>
      </c>
      <c r="AH234">
        <v>1171.2829999999999</v>
      </c>
      <c r="AI234">
        <v>1480.8779999999999</v>
      </c>
      <c r="AJ234">
        <v>1513.4749999999999</v>
      </c>
      <c r="AK234">
        <v>1537.819</v>
      </c>
      <c r="AL234">
        <v>1571.0530000000001</v>
      </c>
      <c r="AM234">
        <v>1555.431</v>
      </c>
      <c r="AN234">
        <v>1554.768</v>
      </c>
      <c r="AO234">
        <v>1348.884</v>
      </c>
      <c r="AP234">
        <v>803.3365</v>
      </c>
      <c r="AQ234">
        <v>1098.752</v>
      </c>
      <c r="AR234">
        <v>1060.1030000000001</v>
      </c>
      <c r="AS234">
        <v>875.83100000000002</v>
      </c>
      <c r="AT234">
        <v>815.13400000000001</v>
      </c>
      <c r="AU234">
        <v>82</v>
      </c>
      <c r="AV234">
        <v>78.5</v>
      </c>
      <c r="AW234">
        <v>77.5</v>
      </c>
      <c r="AX234">
        <v>75.5</v>
      </c>
      <c r="AY234">
        <v>73.5</v>
      </c>
      <c r="AZ234">
        <v>72</v>
      </c>
      <c r="BA234">
        <v>71.5</v>
      </c>
      <c r="BB234">
        <v>70.5</v>
      </c>
      <c r="BC234">
        <v>74</v>
      </c>
      <c r="BD234">
        <v>77</v>
      </c>
      <c r="BE234">
        <v>80.5</v>
      </c>
      <c r="BF234">
        <v>83.5</v>
      </c>
      <c r="BG234">
        <v>85.5</v>
      </c>
      <c r="BH234">
        <v>87.5</v>
      </c>
      <c r="BI234">
        <v>89.5</v>
      </c>
      <c r="BJ234">
        <v>91.5</v>
      </c>
      <c r="BK234">
        <v>93</v>
      </c>
      <c r="BL234">
        <v>94</v>
      </c>
      <c r="BM234">
        <v>94</v>
      </c>
      <c r="BN234">
        <v>94</v>
      </c>
      <c r="BO234">
        <v>93</v>
      </c>
      <c r="BP234">
        <v>91.5</v>
      </c>
      <c r="BQ234">
        <v>89.5</v>
      </c>
      <c r="BR234">
        <v>87</v>
      </c>
      <c r="BS234">
        <v>-166.06399999999999</v>
      </c>
      <c r="BT234">
        <v>-75.860290000000006</v>
      </c>
      <c r="BU234">
        <v>-98.716650000000001</v>
      </c>
      <c r="BV234">
        <v>-78.986559999999997</v>
      </c>
      <c r="BW234">
        <v>-166.7655</v>
      </c>
      <c r="BX234">
        <v>-235.66640000000001</v>
      </c>
      <c r="BY234">
        <v>-401.76240000000001</v>
      </c>
      <c r="BZ234">
        <v>247.23509999999999</v>
      </c>
      <c r="CA234">
        <v>310.21050000000002</v>
      </c>
      <c r="CB234">
        <v>220.52799999999999</v>
      </c>
      <c r="CC234">
        <v>342.92489999999998</v>
      </c>
      <c r="CD234">
        <v>245.6671</v>
      </c>
      <c r="CE234">
        <v>31.451750000000001</v>
      </c>
      <c r="CF234">
        <v>75.078370000000007</v>
      </c>
      <c r="CG234">
        <v>46.819339999999997</v>
      </c>
      <c r="CH234">
        <v>23.823260000000001</v>
      </c>
      <c r="CI234">
        <v>46.860529999999997</v>
      </c>
      <c r="CJ234">
        <v>38.617730000000002</v>
      </c>
      <c r="CK234">
        <v>209.8038</v>
      </c>
      <c r="CL234">
        <v>666.91049999999996</v>
      </c>
      <c r="CM234">
        <v>187.88200000000001</v>
      </c>
      <c r="CN234">
        <v>-63.125970000000002</v>
      </c>
      <c r="CO234">
        <v>-68.779210000000006</v>
      </c>
      <c r="CP234">
        <v>-73.597629999999995</v>
      </c>
      <c r="CQ234">
        <v>3111.1869999999999</v>
      </c>
      <c r="CR234">
        <v>2791.509</v>
      </c>
      <c r="CS234">
        <v>2783.078</v>
      </c>
      <c r="CT234">
        <v>2869.12</v>
      </c>
      <c r="CU234">
        <v>1957.145</v>
      </c>
      <c r="CV234">
        <v>2040.915</v>
      </c>
      <c r="CW234">
        <v>1111.6310000000001</v>
      </c>
      <c r="CX234">
        <v>1049.3499999999999</v>
      </c>
      <c r="CY234">
        <v>1792.3910000000001</v>
      </c>
      <c r="CZ234">
        <v>2071.9969999999998</v>
      </c>
      <c r="DA234">
        <v>2582.3240000000001</v>
      </c>
      <c r="DB234">
        <v>2777.1770000000001</v>
      </c>
      <c r="DC234">
        <v>2293.2930000000001</v>
      </c>
      <c r="DD234">
        <v>2260.6990000000001</v>
      </c>
      <c r="DE234">
        <v>2064.8069999999998</v>
      </c>
      <c r="DF234">
        <v>2058.0340000000001</v>
      </c>
      <c r="DG234">
        <v>1908.2149999999999</v>
      </c>
      <c r="DH234">
        <v>2028.9639999999999</v>
      </c>
      <c r="DI234">
        <v>2781.47</v>
      </c>
      <c r="DJ234">
        <v>2595.8939999999998</v>
      </c>
      <c r="DK234">
        <v>4023.444</v>
      </c>
      <c r="DL234">
        <v>3064.2829999999999</v>
      </c>
      <c r="DM234">
        <v>2067.8960000000002</v>
      </c>
      <c r="DN234">
        <v>2015.876</v>
      </c>
      <c r="DO234">
        <v>20</v>
      </c>
      <c r="DP234">
        <v>20</v>
      </c>
    </row>
    <row r="235" spans="1:122" hidden="1" x14ac:dyDescent="0.25">
      <c r="A235" t="str">
        <f t="shared" si="3"/>
        <v>Industry_Type-1. Agriculture, Mining &amp; Construction_Elect DA 1-4 (1PM-9PM)_44363_20-20</v>
      </c>
      <c r="B235" t="s">
        <v>62</v>
      </c>
      <c r="C235" t="s">
        <v>211</v>
      </c>
      <c r="D235" t="s">
        <v>61</v>
      </c>
      <c r="E235" t="s">
        <v>61</v>
      </c>
      <c r="F235" t="s">
        <v>61</v>
      </c>
      <c r="G235" t="s">
        <v>30</v>
      </c>
      <c r="H235" t="s">
        <v>61</v>
      </c>
      <c r="I235" t="s">
        <v>61</v>
      </c>
      <c r="J235" t="s">
        <v>61</v>
      </c>
      <c r="K235" t="s">
        <v>203</v>
      </c>
      <c r="L235" s="18">
        <v>44363</v>
      </c>
      <c r="M235">
        <v>20</v>
      </c>
      <c r="N235">
        <v>20</v>
      </c>
      <c r="O235" t="s">
        <v>258</v>
      </c>
      <c r="P235">
        <v>69</v>
      </c>
      <c r="Q235">
        <v>69</v>
      </c>
      <c r="R235">
        <v>0</v>
      </c>
      <c r="S235">
        <v>0</v>
      </c>
      <c r="T235">
        <v>0</v>
      </c>
      <c r="U235">
        <v>0</v>
      </c>
      <c r="V235">
        <v>0</v>
      </c>
      <c r="W235">
        <v>11020.98</v>
      </c>
      <c r="X235">
        <v>9792.58</v>
      </c>
      <c r="Y235">
        <v>9256.82</v>
      </c>
      <c r="Z235">
        <v>9135.14</v>
      </c>
      <c r="AA235">
        <v>9100.34</v>
      </c>
      <c r="AB235">
        <v>9296.4</v>
      </c>
      <c r="AC235">
        <v>9839.7000000000007</v>
      </c>
      <c r="AD235">
        <v>9933.7800000000007</v>
      </c>
      <c r="AE235">
        <v>10035.66</v>
      </c>
      <c r="AF235">
        <v>10920.3</v>
      </c>
      <c r="AG235">
        <v>11423.9</v>
      </c>
      <c r="AH235">
        <v>11527.66</v>
      </c>
      <c r="AI235">
        <v>11405.28</v>
      </c>
      <c r="AJ235">
        <v>11615.22</v>
      </c>
      <c r="AK235">
        <v>11885.88</v>
      </c>
      <c r="AL235">
        <v>11747.08</v>
      </c>
      <c r="AM235">
        <v>11571.42</v>
      </c>
      <c r="AN235">
        <v>11372.66</v>
      </c>
      <c r="AO235">
        <v>6159.9</v>
      </c>
      <c r="AP235">
        <v>2041.18</v>
      </c>
      <c r="AQ235">
        <v>6758.16</v>
      </c>
      <c r="AR235">
        <v>10403.5</v>
      </c>
      <c r="AS235">
        <v>11325.28</v>
      </c>
      <c r="AT235">
        <v>10429.76</v>
      </c>
      <c r="AU235">
        <v>79.514493000000002</v>
      </c>
      <c r="AV235">
        <v>75.630435000000006</v>
      </c>
      <c r="AW235">
        <v>74.789855000000003</v>
      </c>
      <c r="AX235">
        <v>73.108695999999995</v>
      </c>
      <c r="AY235">
        <v>71.355072000000007</v>
      </c>
      <c r="AZ235">
        <v>70.050725</v>
      </c>
      <c r="BA235">
        <v>69.413043000000002</v>
      </c>
      <c r="BB235">
        <v>68.724637999999999</v>
      </c>
      <c r="BC235">
        <v>72.239130000000003</v>
      </c>
      <c r="BD235">
        <v>75.862318999999999</v>
      </c>
      <c r="BE235">
        <v>79.876812000000001</v>
      </c>
      <c r="BF235">
        <v>83.043477999999993</v>
      </c>
      <c r="BG235">
        <v>85.681158999999994</v>
      </c>
      <c r="BH235">
        <v>87.847825999999998</v>
      </c>
      <c r="BI235">
        <v>89.644927999999993</v>
      </c>
      <c r="BJ235">
        <v>90.905797000000007</v>
      </c>
      <c r="BK235">
        <v>92.304348000000005</v>
      </c>
      <c r="BL235">
        <v>93.065217000000004</v>
      </c>
      <c r="BM235">
        <v>92.913043000000002</v>
      </c>
      <c r="BN235">
        <v>92.550725</v>
      </c>
      <c r="BO235">
        <v>91.246376999999995</v>
      </c>
      <c r="BP235">
        <v>89.289855000000003</v>
      </c>
      <c r="BQ235">
        <v>87</v>
      </c>
      <c r="BR235">
        <v>84.449275</v>
      </c>
      <c r="BS235">
        <v>-640.30690000000004</v>
      </c>
      <c r="BT235">
        <v>575.10559999999998</v>
      </c>
      <c r="BU235">
        <v>438.37880000000001</v>
      </c>
      <c r="BV235">
        <v>403.85050000000001</v>
      </c>
      <c r="BW235">
        <v>315.2697</v>
      </c>
      <c r="BX235">
        <v>216.2466</v>
      </c>
      <c r="BY235">
        <v>-3.8994149999999999</v>
      </c>
      <c r="BZ235">
        <v>176.00819999999999</v>
      </c>
      <c r="CA235">
        <v>116.1062</v>
      </c>
      <c r="CB235">
        <v>-776.09739999999999</v>
      </c>
      <c r="CC235">
        <v>-969.52719999999999</v>
      </c>
      <c r="CD235">
        <v>-616.29740000000004</v>
      </c>
      <c r="CE235">
        <v>-169.4367</v>
      </c>
      <c r="CF235">
        <v>-64.286510000000007</v>
      </c>
      <c r="CG235">
        <v>-174.09880000000001</v>
      </c>
      <c r="CH235">
        <v>315.7706</v>
      </c>
      <c r="CI235">
        <v>673.98620000000005</v>
      </c>
      <c r="CJ235">
        <v>1063.652</v>
      </c>
      <c r="CK235">
        <v>6806.0209999999997</v>
      </c>
      <c r="CL235">
        <v>10746.95</v>
      </c>
      <c r="CM235">
        <v>5567.7740000000003</v>
      </c>
      <c r="CN235">
        <v>1591.9069999999999</v>
      </c>
      <c r="CO235">
        <v>256.02030000000002</v>
      </c>
      <c r="CP235">
        <v>938.42129999999997</v>
      </c>
      <c r="CQ235">
        <v>49018.8</v>
      </c>
      <c r="CR235">
        <v>12788.03</v>
      </c>
      <c r="CS235">
        <v>9592.3310000000001</v>
      </c>
      <c r="CT235">
        <v>8186.9170000000004</v>
      </c>
      <c r="CU235">
        <v>5098.6899999999996</v>
      </c>
      <c r="CV235">
        <v>4187.6679999999997</v>
      </c>
      <c r="CW235">
        <v>3557.6979999999999</v>
      </c>
      <c r="CX235">
        <v>2956.2109999999998</v>
      </c>
      <c r="CY235">
        <v>6868.2550000000001</v>
      </c>
      <c r="CZ235">
        <v>10213.450000000001</v>
      </c>
      <c r="DA235">
        <v>27268.7</v>
      </c>
      <c r="DB235">
        <v>24602.55</v>
      </c>
      <c r="DC235">
        <v>24640.51</v>
      </c>
      <c r="DD235">
        <v>28332.05</v>
      </c>
      <c r="DE235">
        <v>30292.7</v>
      </c>
      <c r="DF235">
        <v>32517.439999999999</v>
      </c>
      <c r="DG235">
        <v>35789.71</v>
      </c>
      <c r="DH235">
        <v>50308.51</v>
      </c>
      <c r="DI235">
        <v>59568.57</v>
      </c>
      <c r="DJ235">
        <v>53981.95</v>
      </c>
      <c r="DK235">
        <v>70526.34</v>
      </c>
      <c r="DL235">
        <v>50111</v>
      </c>
      <c r="DM235">
        <v>46477.09</v>
      </c>
      <c r="DN235">
        <v>45719.73</v>
      </c>
      <c r="DO235">
        <v>20</v>
      </c>
      <c r="DP235">
        <v>20</v>
      </c>
    </row>
    <row r="236" spans="1:122" hidden="1" x14ac:dyDescent="0.25">
      <c r="A236" t="str">
        <f t="shared" si="3"/>
        <v>LCA-Greater Bay Area_Elect DA 1-4 (1PM-9PM)_44363_20-20</v>
      </c>
      <c r="B236" t="s">
        <v>62</v>
      </c>
      <c r="C236" t="s">
        <v>209</v>
      </c>
      <c r="D236" t="s">
        <v>36</v>
      </c>
      <c r="E236" t="s">
        <v>61</v>
      </c>
      <c r="F236" t="s">
        <v>61</v>
      </c>
      <c r="G236" t="s">
        <v>61</v>
      </c>
      <c r="H236" t="s">
        <v>61</v>
      </c>
      <c r="I236" t="s">
        <v>61</v>
      </c>
      <c r="J236" t="s">
        <v>61</v>
      </c>
      <c r="K236" t="s">
        <v>203</v>
      </c>
      <c r="L236" s="18">
        <v>44363</v>
      </c>
      <c r="M236">
        <v>20</v>
      </c>
      <c r="N236">
        <v>20</v>
      </c>
      <c r="O236" t="s">
        <v>258</v>
      </c>
      <c r="P236">
        <v>149</v>
      </c>
      <c r="Q236">
        <v>148</v>
      </c>
      <c r="R236">
        <v>0</v>
      </c>
      <c r="S236">
        <v>1</v>
      </c>
      <c r="T236">
        <v>0</v>
      </c>
      <c r="U236">
        <v>0</v>
      </c>
      <c r="V236">
        <v>1</v>
      </c>
      <c r="AU236">
        <v>64.543919000000002</v>
      </c>
      <c r="AV236">
        <v>61.597973000000003</v>
      </c>
      <c r="AW236">
        <v>60.537162000000002</v>
      </c>
      <c r="AX236">
        <v>59.425676000000003</v>
      </c>
      <c r="AY236">
        <v>59.050676000000003</v>
      </c>
      <c r="AZ236">
        <v>58.422297</v>
      </c>
      <c r="BA236">
        <v>58.422297</v>
      </c>
      <c r="BB236">
        <v>61.614865000000002</v>
      </c>
      <c r="BC236">
        <v>66.597972999999996</v>
      </c>
      <c r="BD236">
        <v>71.219594999999998</v>
      </c>
      <c r="BE236">
        <v>75.834458999999995</v>
      </c>
      <c r="BF236">
        <v>80.418919000000002</v>
      </c>
      <c r="BG236">
        <v>84.270269999999996</v>
      </c>
      <c r="BH236">
        <v>87.185811000000001</v>
      </c>
      <c r="BI236">
        <v>89.057432000000006</v>
      </c>
      <c r="BJ236">
        <v>89.182432000000006</v>
      </c>
      <c r="BK236">
        <v>88.604730000000004</v>
      </c>
      <c r="BL236">
        <v>87.043919000000002</v>
      </c>
      <c r="BM236">
        <v>84.641891999999999</v>
      </c>
      <c r="BN236">
        <v>81.665541000000005</v>
      </c>
      <c r="BO236">
        <v>77.003377999999998</v>
      </c>
      <c r="BP236">
        <v>72.628377999999998</v>
      </c>
      <c r="BQ236">
        <v>70.158783999999997</v>
      </c>
      <c r="BR236">
        <v>68.077703</v>
      </c>
      <c r="DO236">
        <v>20</v>
      </c>
      <c r="DP236">
        <v>20</v>
      </c>
    </row>
    <row r="237" spans="1:122" hidden="1" x14ac:dyDescent="0.25">
      <c r="A237" t="str">
        <f t="shared" si="3"/>
        <v>LCA-Stockton_All CBP_44364</v>
      </c>
      <c r="B237" t="s">
        <v>62</v>
      </c>
      <c r="C237" t="s">
        <v>213</v>
      </c>
      <c r="D237" t="s">
        <v>39</v>
      </c>
      <c r="E237" t="s">
        <v>61</v>
      </c>
      <c r="F237" t="s">
        <v>61</v>
      </c>
      <c r="G237" t="s">
        <v>61</v>
      </c>
      <c r="H237" t="s">
        <v>61</v>
      </c>
      <c r="I237" t="s">
        <v>61</v>
      </c>
      <c r="J237" t="s">
        <v>61</v>
      </c>
      <c r="K237" t="s">
        <v>197</v>
      </c>
      <c r="L237" s="18">
        <v>44364</v>
      </c>
      <c r="M237">
        <v>19</v>
      </c>
      <c r="N237">
        <v>20</v>
      </c>
      <c r="O237" t="s">
        <v>258</v>
      </c>
      <c r="P237">
        <v>34</v>
      </c>
      <c r="Q237">
        <v>32</v>
      </c>
      <c r="R237">
        <v>0</v>
      </c>
      <c r="S237">
        <v>0</v>
      </c>
      <c r="T237">
        <v>0</v>
      </c>
      <c r="U237">
        <v>0</v>
      </c>
      <c r="V237">
        <v>0</v>
      </c>
      <c r="W237">
        <v>980.56106</v>
      </c>
      <c r="X237">
        <v>1245.6887999999999</v>
      </c>
      <c r="Y237">
        <v>1264.4376999999999</v>
      </c>
      <c r="Z237">
        <v>1135.3822</v>
      </c>
      <c r="AA237">
        <v>1091.3341</v>
      </c>
      <c r="AB237">
        <v>1149.0268000000001</v>
      </c>
      <c r="AC237">
        <v>1382.8989999999999</v>
      </c>
      <c r="AD237">
        <v>1570.7819</v>
      </c>
      <c r="AE237">
        <v>1787.4713999999999</v>
      </c>
      <c r="AF237">
        <v>1925.7345</v>
      </c>
      <c r="AG237">
        <v>1987.4998000000001</v>
      </c>
      <c r="AH237">
        <v>2057.7406000000001</v>
      </c>
      <c r="AI237">
        <v>2151.3681000000001</v>
      </c>
      <c r="AJ237">
        <v>2113.1392999999998</v>
      </c>
      <c r="AK237">
        <v>2101.4465</v>
      </c>
      <c r="AL237">
        <v>2155.6329000000001</v>
      </c>
      <c r="AM237">
        <v>2003.7910999999999</v>
      </c>
      <c r="AN237">
        <v>1891.403</v>
      </c>
      <c r="AO237">
        <v>1725.2514000000001</v>
      </c>
      <c r="AP237">
        <v>1784.0001999999999</v>
      </c>
      <c r="AQ237">
        <v>1728.1913</v>
      </c>
      <c r="AR237">
        <v>1561.2810999999999</v>
      </c>
      <c r="AS237">
        <v>1618.4924000000001</v>
      </c>
      <c r="AT237">
        <v>1404.5845999999999</v>
      </c>
      <c r="AU237">
        <v>79.9375</v>
      </c>
      <c r="AV237">
        <v>76.375</v>
      </c>
      <c r="AW237">
        <v>74.34375</v>
      </c>
      <c r="AX237">
        <v>72.625</v>
      </c>
      <c r="AY237">
        <v>72.125</v>
      </c>
      <c r="AZ237">
        <v>72.03125</v>
      </c>
      <c r="BA237">
        <v>70.8125</v>
      </c>
      <c r="BB237">
        <v>72.1875</v>
      </c>
      <c r="BC237">
        <v>75.46875</v>
      </c>
      <c r="BD237">
        <v>80.25</v>
      </c>
      <c r="BE237">
        <v>85.03125</v>
      </c>
      <c r="BF237">
        <v>90.125</v>
      </c>
      <c r="BG237">
        <v>93.84375</v>
      </c>
      <c r="BH237">
        <v>96.5625</v>
      </c>
      <c r="BI237">
        <v>99.40625</v>
      </c>
      <c r="BJ237">
        <v>101.65625</v>
      </c>
      <c r="BK237">
        <v>102.59375</v>
      </c>
      <c r="BL237">
        <v>102.84375</v>
      </c>
      <c r="BM237">
        <v>101.375</v>
      </c>
      <c r="BN237">
        <v>99.9375</v>
      </c>
      <c r="BO237">
        <v>94.9375</v>
      </c>
      <c r="BP237">
        <v>89.90625</v>
      </c>
      <c r="BQ237">
        <v>85.0625</v>
      </c>
      <c r="BR237">
        <v>84.5625</v>
      </c>
      <c r="BS237">
        <v>85.28725</v>
      </c>
      <c r="BT237">
        <v>-19.623919999999998</v>
      </c>
      <c r="BU237">
        <v>-94.944900000000004</v>
      </c>
      <c r="BV237">
        <v>-27.72888</v>
      </c>
      <c r="BW237">
        <v>49.096069999999997</v>
      </c>
      <c r="BX237">
        <v>124.82470000000001</v>
      </c>
      <c r="BY237">
        <v>-44.07741</v>
      </c>
      <c r="BZ237">
        <v>-83.743510000000001</v>
      </c>
      <c r="CA237">
        <v>-24.662230000000001</v>
      </c>
      <c r="CB237">
        <v>1.2689550000000001</v>
      </c>
      <c r="CC237">
        <v>6.0743580000000001</v>
      </c>
      <c r="CD237">
        <v>59.24756</v>
      </c>
      <c r="CE237">
        <v>112.79600000000001</v>
      </c>
      <c r="CF237">
        <v>172.04</v>
      </c>
      <c r="CG237">
        <v>219.89230000000001</v>
      </c>
      <c r="CH237">
        <v>180.68700000000001</v>
      </c>
      <c r="CI237">
        <v>328.43520000000001</v>
      </c>
      <c r="CJ237">
        <v>471.19810000000001</v>
      </c>
      <c r="CK237">
        <v>762.40800000000002</v>
      </c>
      <c r="CL237">
        <v>627.96159999999998</v>
      </c>
      <c r="CM237">
        <v>386.34359999999998</v>
      </c>
      <c r="CN237">
        <v>154.5658</v>
      </c>
      <c r="CO237">
        <v>-35.357979999999998</v>
      </c>
      <c r="CP237">
        <v>-24.938829999999999</v>
      </c>
      <c r="CQ237">
        <v>5735.3580000000002</v>
      </c>
      <c r="CR237">
        <v>5839.0119999999997</v>
      </c>
      <c r="CS237">
        <v>5299.3429999999998</v>
      </c>
      <c r="CT237">
        <v>4834.9790000000003</v>
      </c>
      <c r="CU237">
        <v>2293.5149999999999</v>
      </c>
      <c r="CV237">
        <v>1027.3889999999999</v>
      </c>
      <c r="CW237">
        <v>1437.5989999999999</v>
      </c>
      <c r="CX237">
        <v>2137.3209999999999</v>
      </c>
      <c r="CY237">
        <v>1268.5419999999999</v>
      </c>
      <c r="CZ237">
        <v>1642.308</v>
      </c>
      <c r="DA237">
        <v>1878.1389999999999</v>
      </c>
      <c r="DB237">
        <v>2831.9319999999998</v>
      </c>
      <c r="DC237">
        <v>3641.2979999999998</v>
      </c>
      <c r="DD237">
        <v>2635.6329999999998</v>
      </c>
      <c r="DE237">
        <v>2204.2600000000002</v>
      </c>
      <c r="DF237">
        <v>2479.585</v>
      </c>
      <c r="DG237">
        <v>4593.9179999999997</v>
      </c>
      <c r="DH237">
        <v>2767.8130000000001</v>
      </c>
      <c r="DI237">
        <v>4421.7380000000003</v>
      </c>
      <c r="DJ237">
        <v>3775.0709999999999</v>
      </c>
      <c r="DK237">
        <v>2456.2170000000001</v>
      </c>
      <c r="DL237">
        <v>2659.97</v>
      </c>
      <c r="DM237">
        <v>3882.7559999999999</v>
      </c>
      <c r="DN237">
        <v>4816.4070000000002</v>
      </c>
      <c r="DO237">
        <v>19</v>
      </c>
      <c r="DP237">
        <v>20</v>
      </c>
    </row>
    <row r="238" spans="1:122" hidden="1" x14ac:dyDescent="0.25">
      <c r="A238" t="str">
        <f t="shared" si="3"/>
        <v>Industry_Type-8. Other_All CBP_44364</v>
      </c>
      <c r="B238" t="s">
        <v>62</v>
      </c>
      <c r="C238" t="s">
        <v>267</v>
      </c>
      <c r="D238" t="s">
        <v>61</v>
      </c>
      <c r="E238" t="s">
        <v>61</v>
      </c>
      <c r="F238" t="s">
        <v>61</v>
      </c>
      <c r="G238" t="s">
        <v>268</v>
      </c>
      <c r="H238" t="s">
        <v>61</v>
      </c>
      <c r="I238" t="s">
        <v>61</v>
      </c>
      <c r="J238" t="s">
        <v>61</v>
      </c>
      <c r="K238" t="s">
        <v>197</v>
      </c>
      <c r="L238" s="18">
        <v>44364</v>
      </c>
      <c r="M238">
        <v>19</v>
      </c>
      <c r="N238">
        <v>20</v>
      </c>
      <c r="O238" t="s">
        <v>258</v>
      </c>
      <c r="P238">
        <v>4</v>
      </c>
      <c r="Q238">
        <v>4</v>
      </c>
      <c r="R238">
        <v>0</v>
      </c>
      <c r="S238">
        <v>0</v>
      </c>
      <c r="T238">
        <v>1</v>
      </c>
      <c r="U238">
        <v>0</v>
      </c>
      <c r="V238">
        <v>1</v>
      </c>
      <c r="AU238">
        <v>78.375</v>
      </c>
      <c r="AV238">
        <v>74.5</v>
      </c>
      <c r="AW238">
        <v>72.75</v>
      </c>
      <c r="AX238">
        <v>71.25</v>
      </c>
      <c r="AY238">
        <v>69</v>
      </c>
      <c r="AZ238">
        <v>68.25</v>
      </c>
      <c r="BA238">
        <v>67.625</v>
      </c>
      <c r="BB238">
        <v>70.5</v>
      </c>
      <c r="BC238">
        <v>76.125</v>
      </c>
      <c r="BD238">
        <v>82.25</v>
      </c>
      <c r="BE238">
        <v>87</v>
      </c>
      <c r="BF238">
        <v>91.75</v>
      </c>
      <c r="BG238">
        <v>95.125</v>
      </c>
      <c r="BH238">
        <v>98.125</v>
      </c>
      <c r="BI238">
        <v>101</v>
      </c>
      <c r="BJ238">
        <v>102.25</v>
      </c>
      <c r="BK238">
        <v>103.875</v>
      </c>
      <c r="BL238">
        <v>104.125</v>
      </c>
      <c r="BM238">
        <v>101.5</v>
      </c>
      <c r="BN238">
        <v>98.875</v>
      </c>
      <c r="BO238">
        <v>95</v>
      </c>
      <c r="BP238">
        <v>90</v>
      </c>
      <c r="BQ238">
        <v>86</v>
      </c>
      <c r="BR238">
        <v>82.625</v>
      </c>
      <c r="DO238">
        <v>19</v>
      </c>
      <c r="DP238">
        <v>20</v>
      </c>
    </row>
    <row r="239" spans="1:122" hidden="1" x14ac:dyDescent="0.25">
      <c r="A239" t="str">
        <f t="shared" si="3"/>
        <v>sublap_id-SLAP_PGNB_All CBP_44364</v>
      </c>
      <c r="B239" t="s">
        <v>62</v>
      </c>
      <c r="C239" t="s">
        <v>295</v>
      </c>
      <c r="D239" t="s">
        <v>61</v>
      </c>
      <c r="E239" t="s">
        <v>296</v>
      </c>
      <c r="F239" t="s">
        <v>61</v>
      </c>
      <c r="G239" t="s">
        <v>61</v>
      </c>
      <c r="H239" t="s">
        <v>61</v>
      </c>
      <c r="I239" t="s">
        <v>61</v>
      </c>
      <c r="J239" t="s">
        <v>61</v>
      </c>
      <c r="K239" t="s">
        <v>197</v>
      </c>
      <c r="L239" s="18">
        <v>44364</v>
      </c>
      <c r="M239">
        <v>19</v>
      </c>
      <c r="N239">
        <v>20</v>
      </c>
      <c r="O239" t="s">
        <v>258</v>
      </c>
      <c r="P239">
        <v>17</v>
      </c>
      <c r="Q239">
        <v>17</v>
      </c>
      <c r="R239">
        <v>0</v>
      </c>
      <c r="S239">
        <v>0</v>
      </c>
      <c r="T239">
        <v>0</v>
      </c>
      <c r="U239">
        <v>0</v>
      </c>
      <c r="V239">
        <v>0</v>
      </c>
      <c r="W239">
        <v>1305.08</v>
      </c>
      <c r="X239">
        <v>1429.8920000000001</v>
      </c>
      <c r="Y239">
        <v>1419.7660000000001</v>
      </c>
      <c r="Z239">
        <v>1439.7750000000001</v>
      </c>
      <c r="AA239">
        <v>1554.973</v>
      </c>
      <c r="AB239">
        <v>1447.4010000000001</v>
      </c>
      <c r="AC239">
        <v>1630.163</v>
      </c>
      <c r="AD239">
        <v>1682.365</v>
      </c>
      <c r="AE239">
        <v>1905.213</v>
      </c>
      <c r="AF239">
        <v>2059.3330000000001</v>
      </c>
      <c r="AG239">
        <v>2330.8020000000001</v>
      </c>
      <c r="AH239">
        <v>2196.6729999999998</v>
      </c>
      <c r="AI239">
        <v>2240.752</v>
      </c>
      <c r="AJ239">
        <v>2319.8809999999999</v>
      </c>
      <c r="AK239">
        <v>2395.46</v>
      </c>
      <c r="AL239">
        <v>2473.2049999999999</v>
      </c>
      <c r="AM239">
        <v>2637.6329999999998</v>
      </c>
      <c r="AN239">
        <v>2741.2179999999998</v>
      </c>
      <c r="AO239">
        <v>2551.1390000000001</v>
      </c>
      <c r="AP239">
        <v>2160.0439999999999</v>
      </c>
      <c r="AQ239">
        <v>1685.998</v>
      </c>
      <c r="AR239">
        <v>1346.0250000000001</v>
      </c>
      <c r="AS239">
        <v>1267.72</v>
      </c>
      <c r="AT239">
        <v>1100.7809999999999</v>
      </c>
      <c r="AU239">
        <v>66.147058999999999</v>
      </c>
      <c r="AV239">
        <v>63.382353000000002</v>
      </c>
      <c r="AW239">
        <v>62.029412000000001</v>
      </c>
      <c r="AX239">
        <v>60.382353000000002</v>
      </c>
      <c r="AY239">
        <v>59.088234999999997</v>
      </c>
      <c r="AZ239">
        <v>58.088234999999997</v>
      </c>
      <c r="BA239">
        <v>58.088234999999997</v>
      </c>
      <c r="BB239">
        <v>61.794117999999997</v>
      </c>
      <c r="BC239">
        <v>69.941175999999999</v>
      </c>
      <c r="BD239">
        <v>79.294117999999997</v>
      </c>
      <c r="BE239">
        <v>85.852941000000001</v>
      </c>
      <c r="BF239">
        <v>92.205882000000003</v>
      </c>
      <c r="BG239">
        <v>97.617647000000005</v>
      </c>
      <c r="BH239">
        <v>100.41176</v>
      </c>
      <c r="BI239">
        <v>103.26470999999999</v>
      </c>
      <c r="BJ239">
        <v>104.82353000000001</v>
      </c>
      <c r="BK239">
        <v>103.55882</v>
      </c>
      <c r="BL239">
        <v>100</v>
      </c>
      <c r="BM239">
        <v>96.352941000000001</v>
      </c>
      <c r="BN239">
        <v>93.117647000000005</v>
      </c>
      <c r="BO239">
        <v>85.823528999999994</v>
      </c>
      <c r="BP239">
        <v>78.323528999999994</v>
      </c>
      <c r="BQ239">
        <v>72.823528999999994</v>
      </c>
      <c r="BR239">
        <v>69.617647000000005</v>
      </c>
      <c r="BS239">
        <v>-55.401350000000001</v>
      </c>
      <c r="BT239">
        <v>-42.698329999999999</v>
      </c>
      <c r="BU239">
        <v>-46.023980000000002</v>
      </c>
      <c r="BV239">
        <v>-51.883629999999997</v>
      </c>
      <c r="BW239">
        <v>-197.13630000000001</v>
      </c>
      <c r="BX239">
        <v>-53.970779999999998</v>
      </c>
      <c r="BY239">
        <v>5.9478869999999997</v>
      </c>
      <c r="BZ239">
        <v>134.1842</v>
      </c>
      <c r="CA239">
        <v>139.58179999999999</v>
      </c>
      <c r="CB239">
        <v>-40.359920000000002</v>
      </c>
      <c r="CC239">
        <v>-21.31268</v>
      </c>
      <c r="CD239">
        <v>160.64490000000001</v>
      </c>
      <c r="CE239">
        <v>314.7149</v>
      </c>
      <c r="CF239">
        <v>124.3366</v>
      </c>
      <c r="CG239">
        <v>172.69149999999999</v>
      </c>
      <c r="CH239">
        <v>212.80109999999999</v>
      </c>
      <c r="CI239">
        <v>-81.827969999999993</v>
      </c>
      <c r="CJ239">
        <v>-10.667999999999999</v>
      </c>
      <c r="CK239">
        <v>48.90269</v>
      </c>
      <c r="CL239">
        <v>302.45760000000001</v>
      </c>
      <c r="CM239">
        <v>438.28769999999997</v>
      </c>
      <c r="CN239">
        <v>391.9076</v>
      </c>
      <c r="CO239">
        <v>306.35160000000002</v>
      </c>
      <c r="CP239">
        <v>370.8716</v>
      </c>
      <c r="CQ239">
        <v>6659.94</v>
      </c>
      <c r="CR239">
        <v>3635.9290000000001</v>
      </c>
      <c r="CS239">
        <v>3094.5189999999998</v>
      </c>
      <c r="CT239">
        <v>2521.7759999999998</v>
      </c>
      <c r="CU239">
        <v>2330.5909999999999</v>
      </c>
      <c r="CV239">
        <v>1380.3489999999999</v>
      </c>
      <c r="CW239">
        <v>1123.893</v>
      </c>
      <c r="CX239">
        <v>1220.29</v>
      </c>
      <c r="CY239">
        <v>2813.6469999999999</v>
      </c>
      <c r="CZ239">
        <v>3517.3220000000001</v>
      </c>
      <c r="DA239">
        <v>3816.0630000000001</v>
      </c>
      <c r="DB239">
        <v>5254.683</v>
      </c>
      <c r="DC239">
        <v>5881.4960000000001</v>
      </c>
      <c r="DD239">
        <v>5224.6090000000004</v>
      </c>
      <c r="DE239">
        <v>6779.5320000000002</v>
      </c>
      <c r="DF239">
        <v>6143.9920000000002</v>
      </c>
      <c r="DG239">
        <v>6417.1679999999997</v>
      </c>
      <c r="DH239">
        <v>7610.5</v>
      </c>
      <c r="DI239">
        <v>5497.5069999999996</v>
      </c>
      <c r="DJ239">
        <v>5906.4279999999999</v>
      </c>
      <c r="DK239">
        <v>6135</v>
      </c>
      <c r="DL239">
        <v>4582.1030000000001</v>
      </c>
      <c r="DM239">
        <v>4705.6890000000003</v>
      </c>
      <c r="DN239">
        <v>3649.6379999999999</v>
      </c>
      <c r="DO239">
        <v>19</v>
      </c>
      <c r="DP239">
        <v>20</v>
      </c>
    </row>
    <row r="240" spans="1:122" hidden="1" x14ac:dyDescent="0.25">
      <c r="A240" t="str">
        <f t="shared" si="3"/>
        <v>sublap_id-SLAP_PGFG_All CBP_44364</v>
      </c>
      <c r="B240" t="s">
        <v>62</v>
      </c>
      <c r="C240" t="s">
        <v>293</v>
      </c>
      <c r="D240" t="s">
        <v>61</v>
      </c>
      <c r="E240" t="s">
        <v>294</v>
      </c>
      <c r="F240" t="s">
        <v>61</v>
      </c>
      <c r="G240" t="s">
        <v>61</v>
      </c>
      <c r="H240" t="s">
        <v>61</v>
      </c>
      <c r="I240" t="s">
        <v>61</v>
      </c>
      <c r="J240" t="s">
        <v>61</v>
      </c>
      <c r="K240" t="s">
        <v>197</v>
      </c>
      <c r="L240" s="18">
        <v>44364</v>
      </c>
      <c r="M240">
        <v>19</v>
      </c>
      <c r="N240">
        <v>20</v>
      </c>
      <c r="O240" t="s">
        <v>258</v>
      </c>
      <c r="P240">
        <v>18</v>
      </c>
      <c r="Q240">
        <v>18</v>
      </c>
      <c r="R240">
        <v>0</v>
      </c>
      <c r="S240">
        <v>0</v>
      </c>
      <c r="T240">
        <v>0</v>
      </c>
      <c r="U240">
        <v>0</v>
      </c>
      <c r="V240">
        <v>0</v>
      </c>
      <c r="W240">
        <v>1640.1085</v>
      </c>
      <c r="X240">
        <v>1782.606</v>
      </c>
      <c r="Y240">
        <v>1767.4585</v>
      </c>
      <c r="Z240">
        <v>1765.1969999999999</v>
      </c>
      <c r="AA240">
        <v>1775.3136</v>
      </c>
      <c r="AB240">
        <v>1769.5589</v>
      </c>
      <c r="AC240">
        <v>1844.8530000000001</v>
      </c>
      <c r="AD240">
        <v>2330.0459999999998</v>
      </c>
      <c r="AE240">
        <v>2437.2939999999999</v>
      </c>
      <c r="AF240">
        <v>2561.3389999999999</v>
      </c>
      <c r="AG240">
        <v>2613.835</v>
      </c>
      <c r="AH240">
        <v>2978.0304999999998</v>
      </c>
      <c r="AI240">
        <v>3003.8595</v>
      </c>
      <c r="AJ240">
        <v>3065.1289999999999</v>
      </c>
      <c r="AK240">
        <v>3018.3989999999999</v>
      </c>
      <c r="AL240">
        <v>2865.4335000000001</v>
      </c>
      <c r="AM240">
        <v>2901.7420000000002</v>
      </c>
      <c r="AN240">
        <v>2985.7869999999998</v>
      </c>
      <c r="AO240">
        <v>1584.4435000000001</v>
      </c>
      <c r="AP240">
        <v>2029.2639999999999</v>
      </c>
      <c r="AQ240">
        <v>2263.8420000000001</v>
      </c>
      <c r="AR240">
        <v>1933.7795000000001</v>
      </c>
      <c r="AS240">
        <v>1822.1675</v>
      </c>
      <c r="AT240">
        <v>1774.7280000000001</v>
      </c>
      <c r="AU240">
        <v>66.5</v>
      </c>
      <c r="AV240">
        <v>65.5</v>
      </c>
      <c r="AW240">
        <v>64.5</v>
      </c>
      <c r="AX240">
        <v>62.5</v>
      </c>
      <c r="AY240">
        <v>60.5</v>
      </c>
      <c r="AZ240">
        <v>59.5</v>
      </c>
      <c r="BA240">
        <v>59.5</v>
      </c>
      <c r="BB240">
        <v>62.5</v>
      </c>
      <c r="BC240">
        <v>71</v>
      </c>
      <c r="BD240">
        <v>80</v>
      </c>
      <c r="BE240">
        <v>85.5</v>
      </c>
      <c r="BF240">
        <v>91.5</v>
      </c>
      <c r="BG240">
        <v>95.5</v>
      </c>
      <c r="BH240">
        <v>99</v>
      </c>
      <c r="BI240">
        <v>101.5</v>
      </c>
      <c r="BJ240">
        <v>102</v>
      </c>
      <c r="BK240">
        <v>102.5</v>
      </c>
      <c r="BL240">
        <v>100</v>
      </c>
      <c r="BM240">
        <v>96</v>
      </c>
      <c r="BN240">
        <v>91</v>
      </c>
      <c r="BO240">
        <v>83</v>
      </c>
      <c r="BP240">
        <v>75.5</v>
      </c>
      <c r="BQ240">
        <v>70</v>
      </c>
      <c r="BR240">
        <v>67.5</v>
      </c>
      <c r="BS240">
        <v>31.17718</v>
      </c>
      <c r="BT240">
        <v>-12.22081</v>
      </c>
      <c r="BU240">
        <v>-247.60290000000001</v>
      </c>
      <c r="BV240">
        <v>-328.99790000000002</v>
      </c>
      <c r="BW240">
        <v>-253.02260000000001</v>
      </c>
      <c r="BX240">
        <v>-14.849930000000001</v>
      </c>
      <c r="BY240">
        <v>192.72669999999999</v>
      </c>
      <c r="BZ240">
        <v>22.43824</v>
      </c>
      <c r="CA240">
        <v>-70.495779999999996</v>
      </c>
      <c r="CB240">
        <v>-15.721259999999999</v>
      </c>
      <c r="CC240">
        <v>-8.8244240000000005</v>
      </c>
      <c r="CD240">
        <v>-45.955210000000001</v>
      </c>
      <c r="CE240">
        <v>131.2705</v>
      </c>
      <c r="CF240">
        <v>139.17490000000001</v>
      </c>
      <c r="CG240">
        <v>184.7961</v>
      </c>
      <c r="CH240">
        <v>196.52010000000001</v>
      </c>
      <c r="CI240">
        <v>186.70859999999999</v>
      </c>
      <c r="CJ240">
        <v>173.2313</v>
      </c>
      <c r="CK240">
        <v>1513.098</v>
      </c>
      <c r="CL240">
        <v>809.02809999999999</v>
      </c>
      <c r="CM240">
        <v>218.5478</v>
      </c>
      <c r="CN240">
        <v>235.86709999999999</v>
      </c>
      <c r="CO240">
        <v>167.43129999999999</v>
      </c>
      <c r="CP240">
        <v>120.5735</v>
      </c>
      <c r="CQ240">
        <v>7251.7520000000004</v>
      </c>
      <c r="CR240">
        <v>2734.1039999999998</v>
      </c>
      <c r="CS240">
        <v>5818.4759999999997</v>
      </c>
      <c r="CT240">
        <v>7067.8050000000003</v>
      </c>
      <c r="CU240">
        <v>4389.1660000000002</v>
      </c>
      <c r="CV240">
        <v>1164.415</v>
      </c>
      <c r="CW240">
        <v>1332.5740000000001</v>
      </c>
      <c r="CX240">
        <v>1225.8489999999999</v>
      </c>
      <c r="CY240">
        <v>2450.6849999999999</v>
      </c>
      <c r="CZ240">
        <v>1260.211</v>
      </c>
      <c r="DA240">
        <v>3402.864</v>
      </c>
      <c r="DB240">
        <v>3646.0279999999998</v>
      </c>
      <c r="DC240">
        <v>3185.0839999999998</v>
      </c>
      <c r="DD240">
        <v>2591.3029999999999</v>
      </c>
      <c r="DE240">
        <v>2440.049</v>
      </c>
      <c r="DF240">
        <v>3374.05</v>
      </c>
      <c r="DG240">
        <v>2540.4850000000001</v>
      </c>
      <c r="DH240">
        <v>4297.4790000000003</v>
      </c>
      <c r="DI240">
        <v>3658.86</v>
      </c>
      <c r="DJ240">
        <v>7364.15</v>
      </c>
      <c r="DK240">
        <v>6863.7690000000002</v>
      </c>
      <c r="DL240">
        <v>3556.3989999999999</v>
      </c>
      <c r="DM240">
        <v>3199.529</v>
      </c>
      <c r="DN240">
        <v>1124.424</v>
      </c>
      <c r="DO240">
        <v>19</v>
      </c>
      <c r="DP240">
        <v>20</v>
      </c>
    </row>
    <row r="241" spans="1:122" hidden="1" x14ac:dyDescent="0.25">
      <c r="A241" t="str">
        <f t="shared" si="3"/>
        <v>Industry_Type-3. Wholesale, Transport, other utilities_All CBP_44364</v>
      </c>
      <c r="B241" t="s">
        <v>62</v>
      </c>
      <c r="C241" t="s">
        <v>202</v>
      </c>
      <c r="D241" t="s">
        <v>61</v>
      </c>
      <c r="E241" t="s">
        <v>61</v>
      </c>
      <c r="F241" t="s">
        <v>61</v>
      </c>
      <c r="G241" t="s">
        <v>31</v>
      </c>
      <c r="H241" t="s">
        <v>61</v>
      </c>
      <c r="I241" t="s">
        <v>61</v>
      </c>
      <c r="J241" t="s">
        <v>61</v>
      </c>
      <c r="K241" t="s">
        <v>197</v>
      </c>
      <c r="L241" s="18">
        <v>44364</v>
      </c>
      <c r="M241">
        <v>19</v>
      </c>
      <c r="N241">
        <v>20</v>
      </c>
      <c r="O241" t="s">
        <v>258</v>
      </c>
      <c r="P241">
        <v>12</v>
      </c>
      <c r="Q241">
        <v>11</v>
      </c>
      <c r="R241">
        <v>0</v>
      </c>
      <c r="S241">
        <v>0</v>
      </c>
      <c r="T241">
        <v>1</v>
      </c>
      <c r="U241">
        <v>0</v>
      </c>
      <c r="V241">
        <v>1</v>
      </c>
      <c r="AU241">
        <v>73.818181999999993</v>
      </c>
      <c r="AV241">
        <v>71.863636</v>
      </c>
      <c r="AW241">
        <v>69.409091000000004</v>
      </c>
      <c r="AX241">
        <v>67.409091000000004</v>
      </c>
      <c r="AY241">
        <v>65.954544999999996</v>
      </c>
      <c r="AZ241">
        <v>65</v>
      </c>
      <c r="BA241">
        <v>64.863636</v>
      </c>
      <c r="BB241">
        <v>67.772727000000003</v>
      </c>
      <c r="BC241">
        <v>72.727272999999997</v>
      </c>
      <c r="BD241">
        <v>78.409091000000004</v>
      </c>
      <c r="BE241">
        <v>84.136364</v>
      </c>
      <c r="BF241">
        <v>89.318181999999993</v>
      </c>
      <c r="BG241">
        <v>92.454544999999996</v>
      </c>
      <c r="BH241">
        <v>94.545455000000004</v>
      </c>
      <c r="BI241">
        <v>96.590908999999996</v>
      </c>
      <c r="BJ241">
        <v>96.636364</v>
      </c>
      <c r="BK241">
        <v>95.772727000000003</v>
      </c>
      <c r="BL241">
        <v>94.545455000000004</v>
      </c>
      <c r="BM241">
        <v>92.363636</v>
      </c>
      <c r="BN241">
        <v>89.272727000000003</v>
      </c>
      <c r="BO241">
        <v>85.590908999999996</v>
      </c>
      <c r="BP241">
        <v>81.863636</v>
      </c>
      <c r="BQ241">
        <v>79.090908999999996</v>
      </c>
      <c r="BR241">
        <v>76.909091000000004</v>
      </c>
      <c r="DO241">
        <v>19</v>
      </c>
      <c r="DP241">
        <v>20</v>
      </c>
    </row>
    <row r="242" spans="1:122" hidden="1" x14ac:dyDescent="0.25">
      <c r="A242" t="str">
        <f t="shared" si="3"/>
        <v>Industry_Type-1. Agriculture, Mining &amp; Construction_All CBP_44364</v>
      </c>
      <c r="B242" t="s">
        <v>62</v>
      </c>
      <c r="C242" t="s">
        <v>211</v>
      </c>
      <c r="D242" t="s">
        <v>61</v>
      </c>
      <c r="E242" t="s">
        <v>61</v>
      </c>
      <c r="F242" t="s">
        <v>61</v>
      </c>
      <c r="G242" t="s">
        <v>30</v>
      </c>
      <c r="H242" t="s">
        <v>61</v>
      </c>
      <c r="I242" t="s">
        <v>61</v>
      </c>
      <c r="J242" t="s">
        <v>61</v>
      </c>
      <c r="K242" t="s">
        <v>197</v>
      </c>
      <c r="L242" s="18">
        <v>44364</v>
      </c>
      <c r="M242">
        <v>19</v>
      </c>
      <c r="N242">
        <v>20</v>
      </c>
      <c r="O242" t="s">
        <v>258</v>
      </c>
      <c r="P242">
        <v>69</v>
      </c>
      <c r="Q242">
        <v>69</v>
      </c>
      <c r="R242">
        <v>0</v>
      </c>
      <c r="S242">
        <v>0</v>
      </c>
      <c r="T242">
        <v>0</v>
      </c>
      <c r="U242">
        <v>0</v>
      </c>
      <c r="V242">
        <v>0</v>
      </c>
      <c r="W242">
        <v>10010.14</v>
      </c>
      <c r="X242">
        <v>9896.66</v>
      </c>
      <c r="Y242">
        <v>9467.7999999999993</v>
      </c>
      <c r="Z242">
        <v>9066.5400000000009</v>
      </c>
      <c r="AA242">
        <v>8726.9</v>
      </c>
      <c r="AB242">
        <v>8941.34</v>
      </c>
      <c r="AC242">
        <v>9011.5</v>
      </c>
      <c r="AD242">
        <v>8757.42</v>
      </c>
      <c r="AE242">
        <v>9027.52</v>
      </c>
      <c r="AF242">
        <v>9572.2800000000007</v>
      </c>
      <c r="AG242">
        <v>9764.7999999999993</v>
      </c>
      <c r="AH242">
        <v>10059.34</v>
      </c>
      <c r="AI242">
        <v>10094.82</v>
      </c>
      <c r="AJ242">
        <v>10558.7</v>
      </c>
      <c r="AK242">
        <v>10678.96</v>
      </c>
      <c r="AL242">
        <v>10909.9</v>
      </c>
      <c r="AM242">
        <v>10187.200000000001</v>
      </c>
      <c r="AN242">
        <v>3888.44</v>
      </c>
      <c r="AO242">
        <v>1311.48</v>
      </c>
      <c r="AP242">
        <v>1256.72</v>
      </c>
      <c r="AQ242">
        <v>5955.58</v>
      </c>
      <c r="AR242">
        <v>10566.32</v>
      </c>
      <c r="AS242">
        <v>11384.74</v>
      </c>
      <c r="AT242">
        <v>11690.7</v>
      </c>
      <c r="AU242">
        <v>84.630435000000006</v>
      </c>
      <c r="AV242">
        <v>80.920289999999994</v>
      </c>
      <c r="AW242">
        <v>78.804348000000005</v>
      </c>
      <c r="AX242">
        <v>76.659419999999997</v>
      </c>
      <c r="AY242">
        <v>74.920289999999994</v>
      </c>
      <c r="AZ242">
        <v>73.108695999999995</v>
      </c>
      <c r="BA242">
        <v>72.507245999999995</v>
      </c>
      <c r="BB242">
        <v>74.050725</v>
      </c>
      <c r="BC242">
        <v>77.514493000000002</v>
      </c>
      <c r="BD242">
        <v>82.463768000000002</v>
      </c>
      <c r="BE242">
        <v>86.427536000000003</v>
      </c>
      <c r="BF242">
        <v>90.268116000000006</v>
      </c>
      <c r="BG242">
        <v>92.688406000000001</v>
      </c>
      <c r="BH242">
        <v>94.260869999999997</v>
      </c>
      <c r="BI242">
        <v>96.333332999999996</v>
      </c>
      <c r="BJ242">
        <v>97.608695999999995</v>
      </c>
      <c r="BK242">
        <v>99.115942000000004</v>
      </c>
      <c r="BL242">
        <v>99.927536000000003</v>
      </c>
      <c r="BM242">
        <v>99.971013999999997</v>
      </c>
      <c r="BN242">
        <v>98.5</v>
      </c>
      <c r="BO242">
        <v>96.688406000000001</v>
      </c>
      <c r="BP242">
        <v>93.652174000000002</v>
      </c>
      <c r="BQ242">
        <v>91.391304000000005</v>
      </c>
      <c r="BR242">
        <v>89.202899000000002</v>
      </c>
      <c r="BS242">
        <v>123.72539999999999</v>
      </c>
      <c r="BT242">
        <v>548.78340000000003</v>
      </c>
      <c r="BU242">
        <v>635.84990000000005</v>
      </c>
      <c r="BV242">
        <v>734.79319999999996</v>
      </c>
      <c r="BW242">
        <v>567.4239</v>
      </c>
      <c r="BX242">
        <v>119.3897</v>
      </c>
      <c r="BY242">
        <v>-86.342280000000002</v>
      </c>
      <c r="BZ242">
        <v>146.93119999999999</v>
      </c>
      <c r="CA242">
        <v>-122.99550000000001</v>
      </c>
      <c r="CB242">
        <v>-596.4606</v>
      </c>
      <c r="CC242">
        <v>-588.82680000000005</v>
      </c>
      <c r="CD242">
        <v>-467.8304</v>
      </c>
      <c r="CE242">
        <v>-66.465159999999997</v>
      </c>
      <c r="CF242">
        <v>-222.9641</v>
      </c>
      <c r="CG242">
        <v>-199.89099999999999</v>
      </c>
      <c r="CH242">
        <v>-97.669730000000001</v>
      </c>
      <c r="CI242">
        <v>809.16010000000006</v>
      </c>
      <c r="CJ242">
        <v>6976.683</v>
      </c>
      <c r="CK242">
        <v>9681.7029999999995</v>
      </c>
      <c r="CL242">
        <v>10278.799999999999</v>
      </c>
      <c r="CM242">
        <v>5555.8620000000001</v>
      </c>
      <c r="CN242">
        <v>532.79690000000005</v>
      </c>
      <c r="CO242">
        <v>-700.80439999999999</v>
      </c>
      <c r="CP242">
        <v>-1282.098</v>
      </c>
      <c r="CQ242">
        <v>48746.91</v>
      </c>
      <c r="CR242">
        <v>13093.59</v>
      </c>
      <c r="CS242">
        <v>10851.41</v>
      </c>
      <c r="CT242">
        <v>8794.9470000000001</v>
      </c>
      <c r="CU242">
        <v>5279.8419999999996</v>
      </c>
      <c r="CV242">
        <v>4271.4170000000004</v>
      </c>
      <c r="CW242">
        <v>3496.6489999999999</v>
      </c>
      <c r="CX242">
        <v>2682.482</v>
      </c>
      <c r="CY242">
        <v>6423.8519999999999</v>
      </c>
      <c r="CZ242">
        <v>11073.43</v>
      </c>
      <c r="DA242">
        <v>28222.79</v>
      </c>
      <c r="DB242">
        <v>36022.550000000003</v>
      </c>
      <c r="DC242">
        <v>25767.72</v>
      </c>
      <c r="DD242">
        <v>29403.15</v>
      </c>
      <c r="DE242">
        <v>30832.57</v>
      </c>
      <c r="DF242">
        <v>30277.53</v>
      </c>
      <c r="DG242">
        <v>34062.19</v>
      </c>
      <c r="DH242">
        <v>49565.56</v>
      </c>
      <c r="DI242">
        <v>59402.38</v>
      </c>
      <c r="DJ242">
        <v>54637.2</v>
      </c>
      <c r="DK242">
        <v>71253.34</v>
      </c>
      <c r="DL242">
        <v>48701.88</v>
      </c>
      <c r="DM242">
        <v>48504.12</v>
      </c>
      <c r="DN242">
        <v>48721.67</v>
      </c>
      <c r="DO242">
        <v>19</v>
      </c>
      <c r="DP242">
        <v>20</v>
      </c>
    </row>
    <row r="243" spans="1:122" hidden="1" x14ac:dyDescent="0.25">
      <c r="A243" t="str">
        <f t="shared" si="3"/>
        <v>Industry_Type-2. Manufacturing_All CBP_44364</v>
      </c>
      <c r="B243" t="s">
        <v>62</v>
      </c>
      <c r="C243" t="s">
        <v>218</v>
      </c>
      <c r="D243" t="s">
        <v>61</v>
      </c>
      <c r="E243" t="s">
        <v>61</v>
      </c>
      <c r="F243" t="s">
        <v>61</v>
      </c>
      <c r="G243" t="s">
        <v>38</v>
      </c>
      <c r="H243" t="s">
        <v>61</v>
      </c>
      <c r="I243" t="s">
        <v>61</v>
      </c>
      <c r="J243" t="s">
        <v>61</v>
      </c>
      <c r="K243" t="s">
        <v>197</v>
      </c>
      <c r="L243" s="18">
        <v>44364</v>
      </c>
      <c r="M243">
        <v>19</v>
      </c>
      <c r="N243">
        <v>20</v>
      </c>
      <c r="O243" t="s">
        <v>258</v>
      </c>
      <c r="P243">
        <v>12</v>
      </c>
      <c r="Q243">
        <v>12</v>
      </c>
      <c r="R243">
        <v>0</v>
      </c>
      <c r="S243">
        <v>0</v>
      </c>
      <c r="T243">
        <v>1</v>
      </c>
      <c r="U243">
        <v>0</v>
      </c>
      <c r="V243">
        <v>1</v>
      </c>
      <c r="AU243">
        <v>77.333332999999996</v>
      </c>
      <c r="AV243">
        <v>73.666667000000004</v>
      </c>
      <c r="AW243">
        <v>72.166667000000004</v>
      </c>
      <c r="AX243">
        <v>70.541667000000004</v>
      </c>
      <c r="AY243">
        <v>68.541667000000004</v>
      </c>
      <c r="AZ243">
        <v>67.625</v>
      </c>
      <c r="BA243">
        <v>67.125</v>
      </c>
      <c r="BB243">
        <v>69.916667000000004</v>
      </c>
      <c r="BC243">
        <v>75.375</v>
      </c>
      <c r="BD243">
        <v>81.5</v>
      </c>
      <c r="BE243">
        <v>86.125</v>
      </c>
      <c r="BF243">
        <v>90.958332999999996</v>
      </c>
      <c r="BG243">
        <v>94.541667000000004</v>
      </c>
      <c r="BH243">
        <v>97.333332999999996</v>
      </c>
      <c r="BI243">
        <v>100.20833</v>
      </c>
      <c r="BJ243">
        <v>101.375</v>
      </c>
      <c r="BK243">
        <v>102.125</v>
      </c>
      <c r="BL243">
        <v>101.875</v>
      </c>
      <c r="BM243">
        <v>99.583332999999996</v>
      </c>
      <c r="BN243">
        <v>97.5</v>
      </c>
      <c r="BO243">
        <v>93.166667000000004</v>
      </c>
      <c r="BP243">
        <v>88.083332999999996</v>
      </c>
      <c r="BQ243">
        <v>84.375</v>
      </c>
      <c r="BR243">
        <v>81.583332999999996</v>
      </c>
      <c r="DO243">
        <v>19</v>
      </c>
      <c r="DP243">
        <v>20</v>
      </c>
    </row>
    <row r="244" spans="1:122" hidden="1" x14ac:dyDescent="0.25">
      <c r="A244" t="str">
        <f t="shared" si="3"/>
        <v>sublap_id-SLAP_PGCC_All CBP_44364</v>
      </c>
      <c r="B244" t="s">
        <v>62</v>
      </c>
      <c r="C244" t="s">
        <v>299</v>
      </c>
      <c r="D244" t="s">
        <v>61</v>
      </c>
      <c r="E244" t="s">
        <v>300</v>
      </c>
      <c r="F244" t="s">
        <v>61</v>
      </c>
      <c r="G244" t="s">
        <v>61</v>
      </c>
      <c r="H244" t="s">
        <v>61</v>
      </c>
      <c r="I244" t="s">
        <v>61</v>
      </c>
      <c r="J244" t="s">
        <v>61</v>
      </c>
      <c r="K244" t="s">
        <v>197</v>
      </c>
      <c r="L244" s="18">
        <v>44364</v>
      </c>
      <c r="M244">
        <v>19</v>
      </c>
      <c r="N244">
        <v>20</v>
      </c>
      <c r="O244" t="s">
        <v>258</v>
      </c>
      <c r="P244">
        <v>32</v>
      </c>
      <c r="Q244">
        <v>32</v>
      </c>
      <c r="R244">
        <v>0</v>
      </c>
      <c r="S244">
        <v>0</v>
      </c>
      <c r="T244">
        <v>0</v>
      </c>
      <c r="U244">
        <v>0</v>
      </c>
      <c r="V244">
        <v>0</v>
      </c>
      <c r="W244">
        <v>1680.2715000000001</v>
      </c>
      <c r="X244">
        <v>1617.1914999999999</v>
      </c>
      <c r="Y244">
        <v>1505.0587</v>
      </c>
      <c r="Z244">
        <v>1129.2048</v>
      </c>
      <c r="AA244">
        <v>964.44799999999998</v>
      </c>
      <c r="AB244">
        <v>1071.8620000000001</v>
      </c>
      <c r="AC244">
        <v>1001.116</v>
      </c>
      <c r="AD244">
        <v>1317.2135000000001</v>
      </c>
      <c r="AE244">
        <v>1416.5785000000001</v>
      </c>
      <c r="AF244">
        <v>1674.674</v>
      </c>
      <c r="AG244">
        <v>1957.461</v>
      </c>
      <c r="AH244">
        <v>2405.54</v>
      </c>
      <c r="AI244">
        <v>2378.1089999999999</v>
      </c>
      <c r="AJ244">
        <v>2592.2559999999999</v>
      </c>
      <c r="AK244">
        <v>2418.1190000000001</v>
      </c>
      <c r="AL244">
        <v>2499.567</v>
      </c>
      <c r="AM244">
        <v>2343.7465000000002</v>
      </c>
      <c r="AN244">
        <v>2429.1080000000002</v>
      </c>
      <c r="AO244">
        <v>2423.7804999999998</v>
      </c>
      <c r="AP244">
        <v>2084.2694999999999</v>
      </c>
      <c r="AQ244">
        <v>1813.989</v>
      </c>
      <c r="AR244">
        <v>1413.2025000000001</v>
      </c>
      <c r="AS244">
        <v>1198.3620000000001</v>
      </c>
      <c r="AT244">
        <v>1153.8105</v>
      </c>
      <c r="AU244">
        <v>58</v>
      </c>
      <c r="AV244">
        <v>57.765625</v>
      </c>
      <c r="AW244">
        <v>57.46875</v>
      </c>
      <c r="AX244">
        <v>56.46875</v>
      </c>
      <c r="AY244">
        <v>55.4375</v>
      </c>
      <c r="AZ244">
        <v>55.25</v>
      </c>
      <c r="BA244">
        <v>54.984375</v>
      </c>
      <c r="BB244">
        <v>58.53125</v>
      </c>
      <c r="BC244">
        <v>64.03125</v>
      </c>
      <c r="BD244">
        <v>68.796875</v>
      </c>
      <c r="BE244">
        <v>73.5625</v>
      </c>
      <c r="BF244">
        <v>75.796875</v>
      </c>
      <c r="BG244">
        <v>76.28125</v>
      </c>
      <c r="BH244">
        <v>75.46875</v>
      </c>
      <c r="BI244">
        <v>74.421875</v>
      </c>
      <c r="BJ244">
        <v>73.953125</v>
      </c>
      <c r="BK244">
        <v>70.84375</v>
      </c>
      <c r="BL244">
        <v>69.015625</v>
      </c>
      <c r="BM244">
        <v>68.234375</v>
      </c>
      <c r="BN244">
        <v>65.359375</v>
      </c>
      <c r="BO244">
        <v>61.90625</v>
      </c>
      <c r="BP244">
        <v>60.921875</v>
      </c>
      <c r="BQ244">
        <v>59.484375</v>
      </c>
      <c r="BR244">
        <v>58.796875</v>
      </c>
      <c r="BS244">
        <v>118.72929999999999</v>
      </c>
      <c r="BT244">
        <v>114.81910000000001</v>
      </c>
      <c r="BU244">
        <v>168.6508</v>
      </c>
      <c r="BV244">
        <v>392.52050000000003</v>
      </c>
      <c r="BW244">
        <v>343.61869999999999</v>
      </c>
      <c r="BX244">
        <v>70.708759999999998</v>
      </c>
      <c r="BY244">
        <v>-12.03457</v>
      </c>
      <c r="BZ244">
        <v>-101.7071</v>
      </c>
      <c r="CA244">
        <v>-113.64409999999999</v>
      </c>
      <c r="CB244">
        <v>-134.01339999999999</v>
      </c>
      <c r="CC244">
        <v>-271.411</v>
      </c>
      <c r="CD244">
        <v>-346.3544</v>
      </c>
      <c r="CE244">
        <v>-120.4871</v>
      </c>
      <c r="CF244">
        <v>-273.31290000000001</v>
      </c>
      <c r="CG244">
        <v>-130.79820000000001</v>
      </c>
      <c r="CH244">
        <v>-208.99379999999999</v>
      </c>
      <c r="CI244">
        <v>-118.5479</v>
      </c>
      <c r="CJ244">
        <v>-227.85400000000001</v>
      </c>
      <c r="CK244">
        <v>-171.7731</v>
      </c>
      <c r="CL244">
        <v>-15.77758</v>
      </c>
      <c r="CM244">
        <v>-139.13290000000001</v>
      </c>
      <c r="CN244">
        <v>-112.68040000000001</v>
      </c>
      <c r="CO244">
        <v>-120.3505</v>
      </c>
      <c r="CP244">
        <v>-139.30889999999999</v>
      </c>
      <c r="CQ244">
        <v>1592.9749999999999</v>
      </c>
      <c r="CR244">
        <v>786.76919999999996</v>
      </c>
      <c r="CS244">
        <v>1273.8399999999999</v>
      </c>
      <c r="CT244">
        <v>1744.4359999999999</v>
      </c>
      <c r="CU244">
        <v>1310.7</v>
      </c>
      <c r="CV244">
        <v>682.26739999999995</v>
      </c>
      <c r="CW244">
        <v>498.49779999999998</v>
      </c>
      <c r="CX244">
        <v>411.45209999999997</v>
      </c>
      <c r="CY244">
        <v>547.60260000000005</v>
      </c>
      <c r="CZ244">
        <v>716.21910000000003</v>
      </c>
      <c r="DA244">
        <v>9845.0640000000003</v>
      </c>
      <c r="DB244">
        <v>13629.88</v>
      </c>
      <c r="DC244">
        <v>2113.2049999999999</v>
      </c>
      <c r="DD244">
        <v>1463.6780000000001</v>
      </c>
      <c r="DE244">
        <v>1271.6769999999999</v>
      </c>
      <c r="DF244">
        <v>1158.079</v>
      </c>
      <c r="DG244">
        <v>2213.8490000000002</v>
      </c>
      <c r="DH244">
        <v>1852.749</v>
      </c>
      <c r="DI244">
        <v>1661.317</v>
      </c>
      <c r="DJ244">
        <v>1603.3869999999999</v>
      </c>
      <c r="DK244">
        <v>1507.0360000000001</v>
      </c>
      <c r="DL244">
        <v>1324.4929999999999</v>
      </c>
      <c r="DM244">
        <v>1028.3440000000001</v>
      </c>
      <c r="DN244">
        <v>973.36680000000001</v>
      </c>
      <c r="DO244">
        <v>19</v>
      </c>
      <c r="DP244">
        <v>20</v>
      </c>
    </row>
    <row r="245" spans="1:122" hidden="1" x14ac:dyDescent="0.25">
      <c r="A245" t="str">
        <f t="shared" si="3"/>
        <v>LCA-Greater Bay Area_All CBP_44364</v>
      </c>
      <c r="B245" t="s">
        <v>62</v>
      </c>
      <c r="C245" t="s">
        <v>209</v>
      </c>
      <c r="D245" t="s">
        <v>36</v>
      </c>
      <c r="E245" t="s">
        <v>61</v>
      </c>
      <c r="F245" t="s">
        <v>61</v>
      </c>
      <c r="G245" t="s">
        <v>61</v>
      </c>
      <c r="H245" t="s">
        <v>61</v>
      </c>
      <c r="I245" t="s">
        <v>61</v>
      </c>
      <c r="J245" t="s">
        <v>61</v>
      </c>
      <c r="K245" t="s">
        <v>197</v>
      </c>
      <c r="L245" s="18">
        <v>44364</v>
      </c>
      <c r="M245">
        <v>19</v>
      </c>
      <c r="N245">
        <v>20</v>
      </c>
      <c r="O245" t="s">
        <v>258</v>
      </c>
      <c r="P245">
        <v>171</v>
      </c>
      <c r="Q245">
        <v>170</v>
      </c>
      <c r="R245">
        <v>0</v>
      </c>
      <c r="S245">
        <v>0</v>
      </c>
      <c r="T245">
        <v>0</v>
      </c>
      <c r="U245">
        <v>0</v>
      </c>
      <c r="V245">
        <v>0</v>
      </c>
      <c r="W245">
        <v>6912.1010999999999</v>
      </c>
      <c r="X245">
        <v>6869.5775000000003</v>
      </c>
      <c r="Y245">
        <v>6664.4466000000002</v>
      </c>
      <c r="Z245">
        <v>6230.6529</v>
      </c>
      <c r="AA245">
        <v>6405.8743000000004</v>
      </c>
      <c r="AB245">
        <v>6685.6423000000004</v>
      </c>
      <c r="AC245">
        <v>7252.0460999999996</v>
      </c>
      <c r="AD245">
        <v>8430.4308000000001</v>
      </c>
      <c r="AE245">
        <v>10227.736999999999</v>
      </c>
      <c r="AF245">
        <v>11633.505999999999</v>
      </c>
      <c r="AG245">
        <v>12692.798000000001</v>
      </c>
      <c r="AH245">
        <v>14717.616</v>
      </c>
      <c r="AI245">
        <v>15285.547</v>
      </c>
      <c r="AJ245">
        <v>15987.26</v>
      </c>
      <c r="AK245">
        <v>16051.585999999999</v>
      </c>
      <c r="AL245">
        <v>16355.299000000001</v>
      </c>
      <c r="AM245">
        <v>16703.396000000001</v>
      </c>
      <c r="AN245">
        <v>16018.691000000001</v>
      </c>
      <c r="AO245">
        <v>14358.919</v>
      </c>
      <c r="AP245">
        <v>12734.437</v>
      </c>
      <c r="AQ245">
        <v>11652.075000000001</v>
      </c>
      <c r="AR245">
        <v>8406.7356999999993</v>
      </c>
      <c r="AS245">
        <v>6661.1345000000001</v>
      </c>
      <c r="AT245">
        <v>5597.4732999999997</v>
      </c>
      <c r="AU245">
        <v>67.470588000000006</v>
      </c>
      <c r="AV245">
        <v>65.75</v>
      </c>
      <c r="AW245">
        <v>64.364705999999998</v>
      </c>
      <c r="AX245">
        <v>63.379412000000002</v>
      </c>
      <c r="AY245">
        <v>62.105882000000001</v>
      </c>
      <c r="AZ245">
        <v>61.029412000000001</v>
      </c>
      <c r="BA245">
        <v>61.141176000000002</v>
      </c>
      <c r="BB245">
        <v>65.120587999999998</v>
      </c>
      <c r="BC245">
        <v>70.514706000000004</v>
      </c>
      <c r="BD245">
        <v>75.432353000000006</v>
      </c>
      <c r="BE245">
        <v>80.694118000000003</v>
      </c>
      <c r="BF245">
        <v>85.282353000000001</v>
      </c>
      <c r="BG245">
        <v>88.102941000000001</v>
      </c>
      <c r="BH245">
        <v>90.817646999999994</v>
      </c>
      <c r="BI245">
        <v>92.691175999999999</v>
      </c>
      <c r="BJ245">
        <v>93.979411999999996</v>
      </c>
      <c r="BK245">
        <v>92.852941000000001</v>
      </c>
      <c r="BL245">
        <v>90.694118000000003</v>
      </c>
      <c r="BM245">
        <v>88.111765000000005</v>
      </c>
      <c r="BN245">
        <v>84.491175999999996</v>
      </c>
      <c r="BO245">
        <v>78.958824000000007</v>
      </c>
      <c r="BP245">
        <v>74.355881999999994</v>
      </c>
      <c r="BQ245">
        <v>71.591176000000004</v>
      </c>
      <c r="BR245">
        <v>69.705882000000003</v>
      </c>
      <c r="BS245">
        <v>-101.9147</v>
      </c>
      <c r="BT245">
        <v>176.15450000000001</v>
      </c>
      <c r="BU245">
        <v>296.49189999999999</v>
      </c>
      <c r="BV245">
        <v>562.52369999999996</v>
      </c>
      <c r="BW245">
        <v>467.62920000000003</v>
      </c>
      <c r="BX245">
        <v>213.29329999999999</v>
      </c>
      <c r="BY245">
        <v>235.12479999999999</v>
      </c>
      <c r="BZ245">
        <v>117.09739999999999</v>
      </c>
      <c r="CA245">
        <v>-382.1918</v>
      </c>
      <c r="CB245">
        <v>-421.92599999999999</v>
      </c>
      <c r="CC245">
        <v>-550.13520000000005</v>
      </c>
      <c r="CD245">
        <v>-779.86080000000004</v>
      </c>
      <c r="CE245">
        <v>-565.91890000000001</v>
      </c>
      <c r="CF245">
        <v>-761.49959999999999</v>
      </c>
      <c r="CG245">
        <v>-618.46469999999999</v>
      </c>
      <c r="CH245">
        <v>-713.31659999999999</v>
      </c>
      <c r="CI245">
        <v>-806.78269999999998</v>
      </c>
      <c r="CJ245">
        <v>35.829250000000002</v>
      </c>
      <c r="CK245">
        <v>1696.35</v>
      </c>
      <c r="CL245">
        <v>2107.4110000000001</v>
      </c>
      <c r="CM245">
        <v>816.37189999999998</v>
      </c>
      <c r="CN245">
        <v>767.70410000000004</v>
      </c>
      <c r="CO245">
        <v>824.31259999999997</v>
      </c>
      <c r="CP245">
        <v>1121.807</v>
      </c>
      <c r="CQ245">
        <v>23015.62</v>
      </c>
      <c r="CR245">
        <v>7496.7460000000001</v>
      </c>
      <c r="CS245">
        <v>5799.0110000000004</v>
      </c>
      <c r="CT245">
        <v>5902.9059999999999</v>
      </c>
      <c r="CU245">
        <v>6738.7039999999997</v>
      </c>
      <c r="CV245">
        <v>6433.1369999999997</v>
      </c>
      <c r="CW245">
        <v>3345.4879999999998</v>
      </c>
      <c r="CX245">
        <v>3039.9</v>
      </c>
      <c r="CY245">
        <v>9377.1740000000009</v>
      </c>
      <c r="CZ245">
        <v>10316.9</v>
      </c>
      <c r="DA245">
        <v>26934.28</v>
      </c>
      <c r="DB245">
        <v>30436.639999999999</v>
      </c>
      <c r="DC245">
        <v>19160.900000000001</v>
      </c>
      <c r="DD245">
        <v>18469.439999999999</v>
      </c>
      <c r="DE245">
        <v>18114.55</v>
      </c>
      <c r="DF245">
        <v>21345.75</v>
      </c>
      <c r="DG245">
        <v>24896.42</v>
      </c>
      <c r="DH245">
        <v>19836.39</v>
      </c>
      <c r="DI245">
        <v>20909.96</v>
      </c>
      <c r="DJ245">
        <v>21104.41</v>
      </c>
      <c r="DK245">
        <v>21336.74</v>
      </c>
      <c r="DL245">
        <v>16867.650000000001</v>
      </c>
      <c r="DM245">
        <v>13869.75</v>
      </c>
      <c r="DN245">
        <v>13428.04</v>
      </c>
      <c r="DO245">
        <v>19</v>
      </c>
      <c r="DP245">
        <v>20</v>
      </c>
    </row>
    <row r="246" spans="1:122" hidden="1" x14ac:dyDescent="0.25">
      <c r="A246" t="str">
        <f t="shared" si="3"/>
        <v>LCA-Northern Coast_All CBP_44364</v>
      </c>
      <c r="B246" t="s">
        <v>62</v>
      </c>
      <c r="C246" t="s">
        <v>222</v>
      </c>
      <c r="D246" t="s">
        <v>104</v>
      </c>
      <c r="E246" t="s">
        <v>61</v>
      </c>
      <c r="F246" t="s">
        <v>61</v>
      </c>
      <c r="G246" t="s">
        <v>61</v>
      </c>
      <c r="H246" t="s">
        <v>61</v>
      </c>
      <c r="I246" t="s">
        <v>61</v>
      </c>
      <c r="J246" t="s">
        <v>61</v>
      </c>
      <c r="K246" t="s">
        <v>197</v>
      </c>
      <c r="L246" s="18">
        <v>44364</v>
      </c>
      <c r="M246">
        <v>19</v>
      </c>
      <c r="N246">
        <v>20</v>
      </c>
      <c r="O246" t="s">
        <v>258</v>
      </c>
      <c r="P246">
        <v>35</v>
      </c>
      <c r="Q246">
        <v>35</v>
      </c>
      <c r="R246">
        <v>0</v>
      </c>
      <c r="S246">
        <v>0</v>
      </c>
      <c r="T246">
        <v>0</v>
      </c>
      <c r="U246">
        <v>0</v>
      </c>
      <c r="V246">
        <v>0</v>
      </c>
      <c r="W246">
        <v>2945.1885000000002</v>
      </c>
      <c r="X246">
        <v>3212.498</v>
      </c>
      <c r="Y246">
        <v>3187.2244999999998</v>
      </c>
      <c r="Z246">
        <v>3204.9720000000002</v>
      </c>
      <c r="AA246">
        <v>3330.2865999999999</v>
      </c>
      <c r="AB246">
        <v>3216.9598999999998</v>
      </c>
      <c r="AC246">
        <v>3475.0160000000001</v>
      </c>
      <c r="AD246">
        <v>4012.4110000000001</v>
      </c>
      <c r="AE246">
        <v>4342.5069999999996</v>
      </c>
      <c r="AF246">
        <v>4620.6719999999996</v>
      </c>
      <c r="AG246">
        <v>4944.6369999999997</v>
      </c>
      <c r="AH246">
        <v>5174.7034999999996</v>
      </c>
      <c r="AI246">
        <v>5244.6115</v>
      </c>
      <c r="AJ246">
        <v>5385.01</v>
      </c>
      <c r="AK246">
        <v>5413.8590000000004</v>
      </c>
      <c r="AL246">
        <v>5338.6385</v>
      </c>
      <c r="AM246">
        <v>5539.375</v>
      </c>
      <c r="AN246">
        <v>5727.0050000000001</v>
      </c>
      <c r="AO246">
        <v>4135.5825000000004</v>
      </c>
      <c r="AP246">
        <v>4189.308</v>
      </c>
      <c r="AQ246">
        <v>3949.84</v>
      </c>
      <c r="AR246">
        <v>3279.8045000000002</v>
      </c>
      <c r="AS246">
        <v>3089.8874999999998</v>
      </c>
      <c r="AT246">
        <v>2875.509</v>
      </c>
      <c r="AU246">
        <v>66.328570999999997</v>
      </c>
      <c r="AV246">
        <v>64.471429000000001</v>
      </c>
      <c r="AW246">
        <v>63.3</v>
      </c>
      <c r="AX246">
        <v>61.471429000000001</v>
      </c>
      <c r="AY246">
        <v>59.814286000000003</v>
      </c>
      <c r="AZ246">
        <v>58.814286000000003</v>
      </c>
      <c r="BA246">
        <v>58.814286000000003</v>
      </c>
      <c r="BB246">
        <v>62.157142999999998</v>
      </c>
      <c r="BC246">
        <v>70.485714000000002</v>
      </c>
      <c r="BD246">
        <v>79.657143000000005</v>
      </c>
      <c r="BE246">
        <v>85.671429000000003</v>
      </c>
      <c r="BF246">
        <v>91.842856999999995</v>
      </c>
      <c r="BG246">
        <v>96.528570999999999</v>
      </c>
      <c r="BH246">
        <v>99.685714000000004</v>
      </c>
      <c r="BI246">
        <v>102.35714</v>
      </c>
      <c r="BJ246">
        <v>103.37143</v>
      </c>
      <c r="BK246">
        <v>103.01429</v>
      </c>
      <c r="BL246">
        <v>100</v>
      </c>
      <c r="BM246">
        <v>96.171429000000003</v>
      </c>
      <c r="BN246">
        <v>92.028570999999999</v>
      </c>
      <c r="BO246">
        <v>84.371429000000006</v>
      </c>
      <c r="BP246">
        <v>76.871429000000006</v>
      </c>
      <c r="BQ246">
        <v>71.371429000000006</v>
      </c>
      <c r="BR246">
        <v>68.528570999999999</v>
      </c>
      <c r="BS246">
        <v>-24.224160000000001</v>
      </c>
      <c r="BT246">
        <v>-54.919139999999999</v>
      </c>
      <c r="BU246">
        <v>-293.62689999999998</v>
      </c>
      <c r="BV246">
        <v>-380.88150000000002</v>
      </c>
      <c r="BW246">
        <v>-450.15890000000002</v>
      </c>
      <c r="BX246">
        <v>-68.820710000000005</v>
      </c>
      <c r="BY246">
        <v>198.6746</v>
      </c>
      <c r="BZ246">
        <v>156.6225</v>
      </c>
      <c r="CA246">
        <v>69.086060000000003</v>
      </c>
      <c r="CB246">
        <v>-56.081180000000003</v>
      </c>
      <c r="CC246">
        <v>-30.1371</v>
      </c>
      <c r="CD246">
        <v>114.6896</v>
      </c>
      <c r="CE246">
        <v>445.9853</v>
      </c>
      <c r="CF246">
        <v>263.51150000000001</v>
      </c>
      <c r="CG246">
        <v>357.48759999999999</v>
      </c>
      <c r="CH246">
        <v>409.32119999999998</v>
      </c>
      <c r="CI246">
        <v>104.8806</v>
      </c>
      <c r="CJ246">
        <v>162.5634</v>
      </c>
      <c r="CK246">
        <v>1562.001</v>
      </c>
      <c r="CL246">
        <v>1111.4860000000001</v>
      </c>
      <c r="CM246">
        <v>656.83540000000005</v>
      </c>
      <c r="CN246">
        <v>627.77459999999996</v>
      </c>
      <c r="CO246">
        <v>473.78289999999998</v>
      </c>
      <c r="CP246">
        <v>491.44510000000002</v>
      </c>
      <c r="CQ246">
        <v>13911.69</v>
      </c>
      <c r="CR246">
        <v>6370.0330000000004</v>
      </c>
      <c r="CS246">
        <v>8912.9950000000008</v>
      </c>
      <c r="CT246">
        <v>9589.5810000000001</v>
      </c>
      <c r="CU246">
        <v>6719.7569999999996</v>
      </c>
      <c r="CV246">
        <v>2544.7640000000001</v>
      </c>
      <c r="CW246">
        <v>2456.4670000000001</v>
      </c>
      <c r="CX246">
        <v>2446.1390000000001</v>
      </c>
      <c r="CY246">
        <v>5264.3320000000003</v>
      </c>
      <c r="CZ246">
        <v>4777.5330000000004</v>
      </c>
      <c r="DA246">
        <v>7218.9269999999997</v>
      </c>
      <c r="DB246">
        <v>8900.7099999999991</v>
      </c>
      <c r="DC246">
        <v>9066.58</v>
      </c>
      <c r="DD246">
        <v>7815.9110000000001</v>
      </c>
      <c r="DE246">
        <v>9219.58</v>
      </c>
      <c r="DF246">
        <v>9518.0419999999995</v>
      </c>
      <c r="DG246">
        <v>8957.6530000000002</v>
      </c>
      <c r="DH246">
        <v>11907.98</v>
      </c>
      <c r="DI246">
        <v>9156.366</v>
      </c>
      <c r="DJ246">
        <v>13270.58</v>
      </c>
      <c r="DK246">
        <v>12998.77</v>
      </c>
      <c r="DL246">
        <v>8138.5010000000002</v>
      </c>
      <c r="DM246">
        <v>7905.2179999999998</v>
      </c>
      <c r="DN246">
        <v>4774.0619999999999</v>
      </c>
      <c r="DO246">
        <v>19</v>
      </c>
      <c r="DP246">
        <v>20</v>
      </c>
    </row>
    <row r="247" spans="1:122" hidden="1" x14ac:dyDescent="0.25">
      <c r="A247" t="str">
        <f t="shared" si="3"/>
        <v>sublap_id-SLAP_PGSB_All CBP_44364</v>
      </c>
      <c r="B247" t="s">
        <v>62</v>
      </c>
      <c r="C247" t="s">
        <v>281</v>
      </c>
      <c r="D247" t="s">
        <v>61</v>
      </c>
      <c r="E247" t="s">
        <v>282</v>
      </c>
      <c r="F247" t="s">
        <v>61</v>
      </c>
      <c r="G247" t="s">
        <v>61</v>
      </c>
      <c r="H247" t="s">
        <v>61</v>
      </c>
      <c r="I247" t="s">
        <v>61</v>
      </c>
      <c r="J247" t="s">
        <v>61</v>
      </c>
      <c r="K247" t="s">
        <v>197</v>
      </c>
      <c r="L247" s="18">
        <v>44364</v>
      </c>
      <c r="M247">
        <v>19</v>
      </c>
      <c r="N247">
        <v>20</v>
      </c>
      <c r="O247" t="s">
        <v>258</v>
      </c>
      <c r="P247">
        <v>45</v>
      </c>
      <c r="Q247">
        <v>45</v>
      </c>
      <c r="R247">
        <v>0</v>
      </c>
      <c r="S247">
        <v>0</v>
      </c>
      <c r="T247">
        <v>0</v>
      </c>
      <c r="U247">
        <v>0</v>
      </c>
      <c r="V247">
        <v>0</v>
      </c>
      <c r="W247">
        <v>977.87699999999995</v>
      </c>
      <c r="X247">
        <v>1019.051</v>
      </c>
      <c r="Y247">
        <v>950.25149999999996</v>
      </c>
      <c r="Z247">
        <v>896.04949999999997</v>
      </c>
      <c r="AA247">
        <v>945.89099999999996</v>
      </c>
      <c r="AB247">
        <v>1049.037</v>
      </c>
      <c r="AC247">
        <v>1160.7104999999999</v>
      </c>
      <c r="AD247">
        <v>1457.8485000000001</v>
      </c>
      <c r="AE247">
        <v>2077.9845</v>
      </c>
      <c r="AF247">
        <v>2637.6060000000002</v>
      </c>
      <c r="AG247">
        <v>2835.1695</v>
      </c>
      <c r="AH247">
        <v>3333.4395</v>
      </c>
      <c r="AI247">
        <v>3517.6844999999998</v>
      </c>
      <c r="AJ247">
        <v>3688.8110000000001</v>
      </c>
      <c r="AK247">
        <v>3768.5414999999998</v>
      </c>
      <c r="AL247">
        <v>3816.2674999999999</v>
      </c>
      <c r="AM247">
        <v>3863.5394999999999</v>
      </c>
      <c r="AN247">
        <v>4014.4560000000001</v>
      </c>
      <c r="AO247">
        <v>3678.0050000000001</v>
      </c>
      <c r="AP247">
        <v>3395.1914999999999</v>
      </c>
      <c r="AQ247">
        <v>3055.6444999999999</v>
      </c>
      <c r="AR247">
        <v>1994.126</v>
      </c>
      <c r="AS247">
        <v>1409.6775</v>
      </c>
      <c r="AT247">
        <v>1207.4770000000001</v>
      </c>
      <c r="AU247">
        <v>69.666667000000004</v>
      </c>
      <c r="AV247">
        <v>67.666667000000004</v>
      </c>
      <c r="AW247">
        <v>66.5</v>
      </c>
      <c r="AX247">
        <v>65.5</v>
      </c>
      <c r="AY247">
        <v>63.833333000000003</v>
      </c>
      <c r="AZ247">
        <v>62.333333000000003</v>
      </c>
      <c r="BA247">
        <v>62.833333000000003</v>
      </c>
      <c r="BB247">
        <v>66.833332999999996</v>
      </c>
      <c r="BC247">
        <v>71.666667000000004</v>
      </c>
      <c r="BD247">
        <v>76.333332999999996</v>
      </c>
      <c r="BE247">
        <v>81.5</v>
      </c>
      <c r="BF247">
        <v>87</v>
      </c>
      <c r="BG247">
        <v>89.833332999999996</v>
      </c>
      <c r="BH247">
        <v>93.833332999999996</v>
      </c>
      <c r="BI247">
        <v>97.333332999999996</v>
      </c>
      <c r="BJ247">
        <v>99.333332999999996</v>
      </c>
      <c r="BK247">
        <v>97.333332999999996</v>
      </c>
      <c r="BL247">
        <v>94</v>
      </c>
      <c r="BM247">
        <v>91.333332999999996</v>
      </c>
      <c r="BN247">
        <v>88.5</v>
      </c>
      <c r="BO247">
        <v>82</v>
      </c>
      <c r="BP247">
        <v>76.5</v>
      </c>
      <c r="BQ247">
        <v>74.166667000000004</v>
      </c>
      <c r="BR247">
        <v>72.5</v>
      </c>
      <c r="BS247">
        <v>-20.16506</v>
      </c>
      <c r="BT247">
        <v>4.9707879999999998</v>
      </c>
      <c r="BU247">
        <v>20.138739999999999</v>
      </c>
      <c r="BV247">
        <v>30.641629999999999</v>
      </c>
      <c r="BW247">
        <v>18.232030000000002</v>
      </c>
      <c r="BX247">
        <v>49.702500000000001</v>
      </c>
      <c r="BY247">
        <v>84.015010000000004</v>
      </c>
      <c r="BZ247">
        <v>68.383219999999994</v>
      </c>
      <c r="CA247">
        <v>-69.792779999999993</v>
      </c>
      <c r="CB247">
        <v>-87.694630000000004</v>
      </c>
      <c r="CC247">
        <v>79.228160000000003</v>
      </c>
      <c r="CD247">
        <v>122.85129999999999</v>
      </c>
      <c r="CE247">
        <v>114.6306</v>
      </c>
      <c r="CF247">
        <v>103.61190000000001</v>
      </c>
      <c r="CG247">
        <v>117.592</v>
      </c>
      <c r="CH247">
        <v>123.9263</v>
      </c>
      <c r="CI247">
        <v>119.85720000000001</v>
      </c>
      <c r="CJ247">
        <v>30.798210000000001</v>
      </c>
      <c r="CK247">
        <v>346.57709999999997</v>
      </c>
      <c r="CL247">
        <v>296.67110000000002</v>
      </c>
      <c r="CM247">
        <v>32.86965</v>
      </c>
      <c r="CN247">
        <v>15.1647</v>
      </c>
      <c r="CO247">
        <v>-38.186340000000001</v>
      </c>
      <c r="CP247">
        <v>-72.346109999999996</v>
      </c>
      <c r="CQ247">
        <v>674.47990000000004</v>
      </c>
      <c r="CR247">
        <v>266.36219999999997</v>
      </c>
      <c r="CS247">
        <v>186.4828</v>
      </c>
      <c r="CT247">
        <v>198.96180000000001</v>
      </c>
      <c r="CU247">
        <v>1787.4839999999999</v>
      </c>
      <c r="CV247">
        <v>1682.729</v>
      </c>
      <c r="CW247">
        <v>463.16129999999998</v>
      </c>
      <c r="CX247">
        <v>797.30880000000002</v>
      </c>
      <c r="CY247">
        <v>5011.2510000000002</v>
      </c>
      <c r="CZ247">
        <v>1317.3140000000001</v>
      </c>
      <c r="DA247">
        <v>2996.6660000000002</v>
      </c>
      <c r="DB247">
        <v>2143.9609999999998</v>
      </c>
      <c r="DC247">
        <v>2159.5210000000002</v>
      </c>
      <c r="DD247">
        <v>2159.7280000000001</v>
      </c>
      <c r="DE247">
        <v>2070.248</v>
      </c>
      <c r="DF247">
        <v>2166.306</v>
      </c>
      <c r="DG247">
        <v>2655.2240000000002</v>
      </c>
      <c r="DH247">
        <v>2189.8339999999998</v>
      </c>
      <c r="DI247">
        <v>2458.9569999999999</v>
      </c>
      <c r="DJ247">
        <v>2416.098</v>
      </c>
      <c r="DK247">
        <v>3028.076</v>
      </c>
      <c r="DL247">
        <v>1788.9169999999999</v>
      </c>
      <c r="DM247">
        <v>760.34490000000005</v>
      </c>
      <c r="DN247">
        <v>456.24990000000003</v>
      </c>
      <c r="DO247">
        <v>19</v>
      </c>
      <c r="DP247">
        <v>20</v>
      </c>
    </row>
    <row r="248" spans="1:122" hidden="1" x14ac:dyDescent="0.25">
      <c r="A248" t="str">
        <f t="shared" si="3"/>
        <v>sublap_id-SLAP_PGP2_All CBP_44364</v>
      </c>
      <c r="B248" t="s">
        <v>62</v>
      </c>
      <c r="C248" t="s">
        <v>301</v>
      </c>
      <c r="D248" t="s">
        <v>61</v>
      </c>
      <c r="E248" t="s">
        <v>302</v>
      </c>
      <c r="F248" t="s">
        <v>61</v>
      </c>
      <c r="G248" t="s">
        <v>61</v>
      </c>
      <c r="H248" t="s">
        <v>61</v>
      </c>
      <c r="I248" t="s">
        <v>61</v>
      </c>
      <c r="J248" t="s">
        <v>61</v>
      </c>
      <c r="K248" t="s">
        <v>197</v>
      </c>
      <c r="L248" s="18">
        <v>44364</v>
      </c>
      <c r="M248">
        <v>19</v>
      </c>
      <c r="N248">
        <v>20</v>
      </c>
      <c r="O248" t="s">
        <v>258</v>
      </c>
      <c r="P248">
        <v>22</v>
      </c>
      <c r="Q248">
        <v>22</v>
      </c>
      <c r="R248">
        <v>0</v>
      </c>
      <c r="S248">
        <v>0</v>
      </c>
      <c r="T248">
        <v>0</v>
      </c>
      <c r="U248">
        <v>0</v>
      </c>
      <c r="V248">
        <v>0</v>
      </c>
      <c r="W248">
        <v>385.50900000000001</v>
      </c>
      <c r="X248">
        <v>415.75299999999999</v>
      </c>
      <c r="Y248">
        <v>399.84500000000003</v>
      </c>
      <c r="Z248">
        <v>404</v>
      </c>
      <c r="AA248">
        <v>547.56799999999998</v>
      </c>
      <c r="AB248">
        <v>539.26300000000003</v>
      </c>
      <c r="AC248">
        <v>586.22400000000005</v>
      </c>
      <c r="AD248">
        <v>738.96799999999996</v>
      </c>
      <c r="AE248">
        <v>950.73599999999999</v>
      </c>
      <c r="AF248">
        <v>977.66</v>
      </c>
      <c r="AG248">
        <v>1071.173</v>
      </c>
      <c r="AH248">
        <v>1417.03</v>
      </c>
      <c r="AI248">
        <v>1557.63</v>
      </c>
      <c r="AJ248">
        <v>1634.932</v>
      </c>
      <c r="AK248">
        <v>1705.337</v>
      </c>
      <c r="AL248">
        <v>1778.7650000000001</v>
      </c>
      <c r="AM248">
        <v>1862.731</v>
      </c>
      <c r="AN248">
        <v>1827.1769999999999</v>
      </c>
      <c r="AO248">
        <v>1604.9290000000001</v>
      </c>
      <c r="AP248">
        <v>1293.046</v>
      </c>
      <c r="AQ248">
        <v>1100.9190000000001</v>
      </c>
      <c r="AR248">
        <v>753.98199999999997</v>
      </c>
      <c r="AS248">
        <v>542.60400000000004</v>
      </c>
      <c r="AT248">
        <v>472.31900000000002</v>
      </c>
      <c r="AU248">
        <v>68.704544999999996</v>
      </c>
      <c r="AV248">
        <v>67.363636</v>
      </c>
      <c r="AW248">
        <v>66.090908999999996</v>
      </c>
      <c r="AX248">
        <v>64.840908999999996</v>
      </c>
      <c r="AY248">
        <v>63.977272999999997</v>
      </c>
      <c r="AZ248">
        <v>62.727272999999997</v>
      </c>
      <c r="BA248">
        <v>63.227272999999997</v>
      </c>
      <c r="BB248">
        <v>67.318181999999993</v>
      </c>
      <c r="BC248">
        <v>72.613636</v>
      </c>
      <c r="BD248">
        <v>76.727272999999997</v>
      </c>
      <c r="BE248">
        <v>82</v>
      </c>
      <c r="BF248">
        <v>87.090908999999996</v>
      </c>
      <c r="BG248">
        <v>90.568181999999993</v>
      </c>
      <c r="BH248">
        <v>94.136364</v>
      </c>
      <c r="BI248">
        <v>95.636364</v>
      </c>
      <c r="BJ248">
        <v>97.977272999999997</v>
      </c>
      <c r="BK248">
        <v>97.386364</v>
      </c>
      <c r="BL248">
        <v>95.068181999999993</v>
      </c>
      <c r="BM248">
        <v>91.772727000000003</v>
      </c>
      <c r="BN248">
        <v>88.295455000000004</v>
      </c>
      <c r="BO248">
        <v>80.159091000000004</v>
      </c>
      <c r="BP248">
        <v>74.931818000000007</v>
      </c>
      <c r="BQ248">
        <v>72.545455000000004</v>
      </c>
      <c r="BR248">
        <v>71.181818000000007</v>
      </c>
      <c r="BS248">
        <v>31.772580000000001</v>
      </c>
      <c r="BT248">
        <v>26.841170000000002</v>
      </c>
      <c r="BU248">
        <v>37.54766</v>
      </c>
      <c r="BV248">
        <v>28.728809999999999</v>
      </c>
      <c r="BW248">
        <v>9.2781939999999992</v>
      </c>
      <c r="BX248">
        <v>25.167560000000002</v>
      </c>
      <c r="BY248">
        <v>47.533200000000001</v>
      </c>
      <c r="BZ248">
        <v>24.406479999999998</v>
      </c>
      <c r="CA248">
        <v>-48.458660000000002</v>
      </c>
      <c r="CB248">
        <v>42.980800000000002</v>
      </c>
      <c r="CC248">
        <v>-25.835229999999999</v>
      </c>
      <c r="CD248">
        <v>-80.117490000000004</v>
      </c>
      <c r="CE248">
        <v>-139.964</v>
      </c>
      <c r="CF248">
        <v>-144.21039999999999</v>
      </c>
      <c r="CG248">
        <v>-189.9735</v>
      </c>
      <c r="CH248">
        <v>-215.11259999999999</v>
      </c>
      <c r="CI248">
        <v>-257.69260000000003</v>
      </c>
      <c r="CJ248">
        <v>-227.05250000000001</v>
      </c>
      <c r="CK248">
        <v>-59.836840000000002</v>
      </c>
      <c r="CL248">
        <v>64.855649999999997</v>
      </c>
      <c r="CM248">
        <v>11.3893</v>
      </c>
      <c r="CN248">
        <v>-4.005884</v>
      </c>
      <c r="CO248">
        <v>-4.7584730000000004</v>
      </c>
      <c r="CP248">
        <v>-23.072430000000001</v>
      </c>
      <c r="CQ248">
        <v>98.201480000000004</v>
      </c>
      <c r="CR248">
        <v>93.711200000000005</v>
      </c>
      <c r="CS248">
        <v>90.583380000000005</v>
      </c>
      <c r="CT248">
        <v>90.43929</v>
      </c>
      <c r="CU248">
        <v>181.77680000000001</v>
      </c>
      <c r="CV248">
        <v>107.88120000000001</v>
      </c>
      <c r="CW248">
        <v>46.138930000000002</v>
      </c>
      <c r="CX248">
        <v>60.088999999999999</v>
      </c>
      <c r="CY248">
        <v>232.19839999999999</v>
      </c>
      <c r="CZ248">
        <v>675.58799999999997</v>
      </c>
      <c r="DA248">
        <v>435.0086</v>
      </c>
      <c r="DB248">
        <v>552.17870000000005</v>
      </c>
      <c r="DC248">
        <v>599.73260000000005</v>
      </c>
      <c r="DD248">
        <v>684.74980000000005</v>
      </c>
      <c r="DE248">
        <v>747.24490000000003</v>
      </c>
      <c r="DF248">
        <v>695.08330000000001</v>
      </c>
      <c r="DG248">
        <v>595.72820000000002</v>
      </c>
      <c r="DH248">
        <v>567.67840000000001</v>
      </c>
      <c r="DI248">
        <v>782.03610000000003</v>
      </c>
      <c r="DJ248">
        <v>875.40049999999997</v>
      </c>
      <c r="DK248">
        <v>538.45960000000002</v>
      </c>
      <c r="DL248">
        <v>233.98509999999999</v>
      </c>
      <c r="DM248">
        <v>176.62479999999999</v>
      </c>
      <c r="DN248">
        <v>124.53</v>
      </c>
      <c r="DO248">
        <v>19</v>
      </c>
      <c r="DP248">
        <v>20</v>
      </c>
    </row>
    <row r="249" spans="1:122" hidden="1" x14ac:dyDescent="0.25">
      <c r="A249" t="str">
        <f t="shared" si="3"/>
        <v>LCA-Kern_All CBP_44364</v>
      </c>
      <c r="B249" t="s">
        <v>62</v>
      </c>
      <c r="C249" t="s">
        <v>210</v>
      </c>
      <c r="D249" t="s">
        <v>29</v>
      </c>
      <c r="E249" t="s">
        <v>61</v>
      </c>
      <c r="F249" t="s">
        <v>61</v>
      </c>
      <c r="G249" t="s">
        <v>61</v>
      </c>
      <c r="H249" t="s">
        <v>61</v>
      </c>
      <c r="I249" t="s">
        <v>61</v>
      </c>
      <c r="J249" t="s">
        <v>61</v>
      </c>
      <c r="K249" t="s">
        <v>197</v>
      </c>
      <c r="L249" s="18">
        <v>44364</v>
      </c>
      <c r="M249">
        <v>19</v>
      </c>
      <c r="N249">
        <v>20</v>
      </c>
      <c r="O249" t="s">
        <v>258</v>
      </c>
      <c r="P249">
        <v>20</v>
      </c>
      <c r="Q249">
        <v>20</v>
      </c>
      <c r="R249">
        <v>0</v>
      </c>
      <c r="S249">
        <v>0</v>
      </c>
      <c r="T249">
        <v>0</v>
      </c>
      <c r="U249">
        <v>0</v>
      </c>
      <c r="V249">
        <v>0</v>
      </c>
      <c r="W249">
        <v>888.35900000000004</v>
      </c>
      <c r="X249">
        <v>819.51800000000003</v>
      </c>
      <c r="Y249">
        <v>832.63</v>
      </c>
      <c r="Z249">
        <v>831.524</v>
      </c>
      <c r="AA249">
        <v>869.90800000000002</v>
      </c>
      <c r="AB249">
        <v>911.04700000000003</v>
      </c>
      <c r="AC249">
        <v>922.33299999999997</v>
      </c>
      <c r="AD249">
        <v>947.24599999999998</v>
      </c>
      <c r="AE249">
        <v>794.83799999999997</v>
      </c>
      <c r="AF249">
        <v>959.66899999999998</v>
      </c>
      <c r="AG249">
        <v>1039.796</v>
      </c>
      <c r="AH249">
        <v>1104.328</v>
      </c>
      <c r="AI249">
        <v>1339.8520000000001</v>
      </c>
      <c r="AJ249">
        <v>1184.4069999999999</v>
      </c>
      <c r="AK249">
        <v>1386.0619999999999</v>
      </c>
      <c r="AL249">
        <v>1735.106</v>
      </c>
      <c r="AM249">
        <v>1746.944</v>
      </c>
      <c r="AN249">
        <v>1596.7249999999999</v>
      </c>
      <c r="AO249">
        <v>1010.09</v>
      </c>
      <c r="AP249">
        <v>1077.617</v>
      </c>
      <c r="AQ249">
        <v>1250.6559999999999</v>
      </c>
      <c r="AR249">
        <v>1117.9670000000001</v>
      </c>
      <c r="AS249">
        <v>942.94600000000003</v>
      </c>
      <c r="AT249">
        <v>892.15200000000004</v>
      </c>
      <c r="AU249">
        <v>87</v>
      </c>
      <c r="AV249">
        <v>83.5</v>
      </c>
      <c r="AW249">
        <v>81</v>
      </c>
      <c r="AX249">
        <v>78.5</v>
      </c>
      <c r="AY249">
        <v>77</v>
      </c>
      <c r="AZ249">
        <v>74.5</v>
      </c>
      <c r="BA249">
        <v>74</v>
      </c>
      <c r="BB249">
        <v>75</v>
      </c>
      <c r="BC249">
        <v>78</v>
      </c>
      <c r="BD249">
        <v>83</v>
      </c>
      <c r="BE249">
        <v>87</v>
      </c>
      <c r="BF249">
        <v>91</v>
      </c>
      <c r="BG249">
        <v>93.5</v>
      </c>
      <c r="BH249">
        <v>95</v>
      </c>
      <c r="BI249">
        <v>97</v>
      </c>
      <c r="BJ249">
        <v>98.5</v>
      </c>
      <c r="BK249">
        <v>100</v>
      </c>
      <c r="BL249">
        <v>100.5</v>
      </c>
      <c r="BM249">
        <v>101.5</v>
      </c>
      <c r="BN249">
        <v>100</v>
      </c>
      <c r="BO249">
        <v>98.5</v>
      </c>
      <c r="BP249">
        <v>95.5</v>
      </c>
      <c r="BQ249">
        <v>93.5</v>
      </c>
      <c r="BR249">
        <v>91.5</v>
      </c>
      <c r="BS249">
        <v>-108.95189999999999</v>
      </c>
      <c r="BT249">
        <v>-44.435699999999997</v>
      </c>
      <c r="BU249">
        <v>-86.014030000000005</v>
      </c>
      <c r="BV249">
        <v>-90.931849999999997</v>
      </c>
      <c r="BW249">
        <v>-123.5765</v>
      </c>
      <c r="BX249">
        <v>-159.95070000000001</v>
      </c>
      <c r="BY249">
        <v>-242.64189999999999</v>
      </c>
      <c r="BZ249">
        <v>13.95933</v>
      </c>
      <c r="CA249">
        <v>291.24630000000002</v>
      </c>
      <c r="CB249">
        <v>236.18279999999999</v>
      </c>
      <c r="CC249">
        <v>371.39949999999999</v>
      </c>
      <c r="CD249">
        <v>459.3657</v>
      </c>
      <c r="CE249">
        <v>261.78660000000002</v>
      </c>
      <c r="CF249">
        <v>479.47649999999999</v>
      </c>
      <c r="CG249">
        <v>349.68700000000001</v>
      </c>
      <c r="CH249">
        <v>-25.81606</v>
      </c>
      <c r="CI249">
        <v>-47.654020000000003</v>
      </c>
      <c r="CJ249">
        <v>135.8169</v>
      </c>
      <c r="CK249">
        <v>723.03520000000003</v>
      </c>
      <c r="CL249">
        <v>530.53629999999998</v>
      </c>
      <c r="CM249">
        <v>34.955260000000003</v>
      </c>
      <c r="CN249">
        <v>-55.5458</v>
      </c>
      <c r="CO249">
        <v>-82.753720000000001</v>
      </c>
      <c r="CP249">
        <v>-101.9735</v>
      </c>
      <c r="CQ249">
        <v>2134.0349999999999</v>
      </c>
      <c r="CR249">
        <v>2516.1959999999999</v>
      </c>
      <c r="CS249">
        <v>2673.2089999999998</v>
      </c>
      <c r="CT249">
        <v>2462.42</v>
      </c>
      <c r="CU249">
        <v>2033.499</v>
      </c>
      <c r="CV249">
        <v>1905.7529999999999</v>
      </c>
      <c r="CW249">
        <v>1317.3889999999999</v>
      </c>
      <c r="CX249">
        <v>1098.4469999999999</v>
      </c>
      <c r="CY249">
        <v>1558.3869999999999</v>
      </c>
      <c r="CZ249">
        <v>2002.3779999999999</v>
      </c>
      <c r="DA249">
        <v>2349.817</v>
      </c>
      <c r="DB249">
        <v>2265.7950000000001</v>
      </c>
      <c r="DC249">
        <v>1873.4739999999999</v>
      </c>
      <c r="DD249">
        <v>1554.18</v>
      </c>
      <c r="DE249">
        <v>1407.7449999999999</v>
      </c>
      <c r="DF249">
        <v>1484.02</v>
      </c>
      <c r="DG249">
        <v>1530.134</v>
      </c>
      <c r="DH249">
        <v>1448.491</v>
      </c>
      <c r="DI249">
        <v>2010.8689999999999</v>
      </c>
      <c r="DJ249">
        <v>1994.4939999999999</v>
      </c>
      <c r="DK249">
        <v>3183.1129999999998</v>
      </c>
      <c r="DL249">
        <v>2448.9949999999999</v>
      </c>
      <c r="DM249">
        <v>1409.2950000000001</v>
      </c>
      <c r="DN249">
        <v>1895.8009999999999</v>
      </c>
      <c r="DO249">
        <v>19</v>
      </c>
      <c r="DP249">
        <v>20</v>
      </c>
    </row>
    <row r="250" spans="1:122" hidden="1" x14ac:dyDescent="0.25">
      <c r="A250" t="str">
        <f t="shared" si="3"/>
        <v>Aggregator-Enel X_All CBP_44364</v>
      </c>
      <c r="B250" t="s">
        <v>62</v>
      </c>
      <c r="C250" t="s">
        <v>265</v>
      </c>
      <c r="D250" t="s">
        <v>61</v>
      </c>
      <c r="E250" t="s">
        <v>61</v>
      </c>
      <c r="F250" t="s">
        <v>266</v>
      </c>
      <c r="G250" t="s">
        <v>61</v>
      </c>
      <c r="H250" t="s">
        <v>61</v>
      </c>
      <c r="I250" t="s">
        <v>61</v>
      </c>
      <c r="J250" t="s">
        <v>61</v>
      </c>
      <c r="K250" t="s">
        <v>197</v>
      </c>
      <c r="L250" s="18">
        <v>44364</v>
      </c>
      <c r="M250">
        <v>19</v>
      </c>
      <c r="N250">
        <v>20</v>
      </c>
      <c r="O250" t="s">
        <v>258</v>
      </c>
      <c r="P250">
        <v>74</v>
      </c>
      <c r="Q250">
        <v>73</v>
      </c>
      <c r="R250">
        <v>0</v>
      </c>
      <c r="S250">
        <v>0</v>
      </c>
      <c r="T250">
        <v>0</v>
      </c>
      <c r="U250">
        <v>0</v>
      </c>
      <c r="V250">
        <v>0</v>
      </c>
      <c r="W250">
        <v>32534.466</v>
      </c>
      <c r="X250">
        <v>29434.77</v>
      </c>
      <c r="Y250">
        <v>28805.052</v>
      </c>
      <c r="Z250">
        <v>29227.963</v>
      </c>
      <c r="AA250">
        <v>30138.276999999998</v>
      </c>
      <c r="AB250">
        <v>31369.078000000001</v>
      </c>
      <c r="AC250">
        <v>33399.334999999999</v>
      </c>
      <c r="AD250">
        <v>32227.233</v>
      </c>
      <c r="AE250">
        <v>32418.476999999999</v>
      </c>
      <c r="AF250">
        <v>32432.053</v>
      </c>
      <c r="AG250">
        <v>31387.772000000001</v>
      </c>
      <c r="AH250">
        <v>32565.733</v>
      </c>
      <c r="AI250">
        <v>32867.663</v>
      </c>
      <c r="AJ250">
        <v>32131.691999999999</v>
      </c>
      <c r="AK250">
        <v>31725.356</v>
      </c>
      <c r="AL250">
        <v>32525.082999999999</v>
      </c>
      <c r="AM250">
        <v>32318.670999999998</v>
      </c>
      <c r="AN250">
        <v>24641.064999999999</v>
      </c>
      <c r="AO250">
        <v>17445.081999999999</v>
      </c>
      <c r="AP250">
        <v>18557.829000000002</v>
      </c>
      <c r="AQ250">
        <v>29017.72</v>
      </c>
      <c r="AR250">
        <v>33339.563999999998</v>
      </c>
      <c r="AS250">
        <v>33342.692000000003</v>
      </c>
      <c r="AT250">
        <v>32820.976999999999</v>
      </c>
      <c r="AU250">
        <v>82.136985999999993</v>
      </c>
      <c r="AV250">
        <v>78.986300999999997</v>
      </c>
      <c r="AW250">
        <v>76.739726000000005</v>
      </c>
      <c r="AX250">
        <v>74.541095999999996</v>
      </c>
      <c r="AY250">
        <v>72.965753000000007</v>
      </c>
      <c r="AZ250">
        <v>71.089040999999995</v>
      </c>
      <c r="BA250">
        <v>70.678082000000003</v>
      </c>
      <c r="BB250">
        <v>72.431506999999996</v>
      </c>
      <c r="BC250">
        <v>76.219177999999999</v>
      </c>
      <c r="BD250">
        <v>81.493150999999997</v>
      </c>
      <c r="BE250">
        <v>85.945205000000001</v>
      </c>
      <c r="BF250">
        <v>90.102739999999997</v>
      </c>
      <c r="BG250">
        <v>92.684932000000003</v>
      </c>
      <c r="BH250">
        <v>94.287671000000003</v>
      </c>
      <c r="BI250">
        <v>96.232877000000002</v>
      </c>
      <c r="BJ250">
        <v>97.315067999999997</v>
      </c>
      <c r="BK250">
        <v>98.171233000000001</v>
      </c>
      <c r="BL250">
        <v>98.239726000000005</v>
      </c>
      <c r="BM250">
        <v>98.116438000000002</v>
      </c>
      <c r="BN250">
        <v>96.226027000000002</v>
      </c>
      <c r="BO250">
        <v>93.931506999999996</v>
      </c>
      <c r="BP250">
        <v>90.705478999999997</v>
      </c>
      <c r="BQ250">
        <v>88.410959000000005</v>
      </c>
      <c r="BR250">
        <v>86.273972999999998</v>
      </c>
      <c r="BS250">
        <v>-1888.951</v>
      </c>
      <c r="BT250">
        <v>2190.8670000000002</v>
      </c>
      <c r="BU250">
        <v>2180.576</v>
      </c>
      <c r="BV250">
        <v>1662.828</v>
      </c>
      <c r="BW250">
        <v>847.01149999999996</v>
      </c>
      <c r="BX250">
        <v>346.33049999999997</v>
      </c>
      <c r="BY250">
        <v>-704.84090000000003</v>
      </c>
      <c r="BZ250">
        <v>152.93029999999999</v>
      </c>
      <c r="CA250">
        <v>-397.9948</v>
      </c>
      <c r="CB250">
        <v>-426.10719999999998</v>
      </c>
      <c r="CC250">
        <v>569.6866</v>
      </c>
      <c r="CD250">
        <v>-546.48199999999997</v>
      </c>
      <c r="CE250">
        <v>3.777917</v>
      </c>
      <c r="CF250">
        <v>915.66549999999995</v>
      </c>
      <c r="CG250">
        <v>822.98829999999998</v>
      </c>
      <c r="CH250">
        <v>-348.5573</v>
      </c>
      <c r="CI250">
        <v>-67.69744</v>
      </c>
      <c r="CJ250">
        <v>7713.1509999999998</v>
      </c>
      <c r="CK250">
        <v>15999.12</v>
      </c>
      <c r="CL250">
        <v>16543.759999999998</v>
      </c>
      <c r="CM250">
        <v>6066.991</v>
      </c>
      <c r="CN250">
        <v>1247.904</v>
      </c>
      <c r="CO250">
        <v>643.31039999999996</v>
      </c>
      <c r="CP250">
        <v>409.82900000000001</v>
      </c>
      <c r="CQ250">
        <v>152783.1</v>
      </c>
      <c r="CR250">
        <v>70323.95</v>
      </c>
      <c r="CS250">
        <v>58339.46</v>
      </c>
      <c r="CT250">
        <v>56973.4</v>
      </c>
      <c r="CU250">
        <v>45313.83</v>
      </c>
      <c r="CV250">
        <v>36187.379999999997</v>
      </c>
      <c r="CW250">
        <v>25407.599999999999</v>
      </c>
      <c r="CX250">
        <v>20244.490000000002</v>
      </c>
      <c r="CY250">
        <v>34096.39</v>
      </c>
      <c r="CZ250">
        <v>47757.77</v>
      </c>
      <c r="DA250">
        <v>73587.649999999994</v>
      </c>
      <c r="DB250">
        <v>91571.47</v>
      </c>
      <c r="DC250">
        <v>83403.03</v>
      </c>
      <c r="DD250">
        <v>93700.18</v>
      </c>
      <c r="DE250">
        <v>102242.4</v>
      </c>
      <c r="DF250">
        <v>102189.7</v>
      </c>
      <c r="DG250">
        <v>96308.92</v>
      </c>
      <c r="DH250">
        <v>107692.5</v>
      </c>
      <c r="DI250">
        <v>104092.7</v>
      </c>
      <c r="DJ250">
        <v>96393.88</v>
      </c>
      <c r="DK250">
        <v>93554.07</v>
      </c>
      <c r="DL250">
        <v>88032.03</v>
      </c>
      <c r="DM250">
        <v>100904.5</v>
      </c>
      <c r="DN250">
        <v>108129.3</v>
      </c>
      <c r="DO250">
        <v>19</v>
      </c>
      <c r="DP250">
        <v>20</v>
      </c>
    </row>
    <row r="251" spans="1:122" hidden="1" x14ac:dyDescent="0.25">
      <c r="A251" t="str">
        <f t="shared" si="3"/>
        <v>sublap_id-SLAP_PGSI_All CBP_44364</v>
      </c>
      <c r="B251" t="s">
        <v>62</v>
      </c>
      <c r="C251" t="s">
        <v>277</v>
      </c>
      <c r="D251" t="s">
        <v>61</v>
      </c>
      <c r="E251" t="s">
        <v>278</v>
      </c>
      <c r="F251" t="s">
        <v>61</v>
      </c>
      <c r="G251" t="s">
        <v>61</v>
      </c>
      <c r="H251" t="s">
        <v>61</v>
      </c>
      <c r="I251" t="s">
        <v>61</v>
      </c>
      <c r="J251" t="s">
        <v>61</v>
      </c>
      <c r="K251" t="s">
        <v>197</v>
      </c>
      <c r="L251" s="18">
        <v>44364</v>
      </c>
      <c r="M251">
        <v>19</v>
      </c>
      <c r="N251">
        <v>21</v>
      </c>
      <c r="O251" t="s">
        <v>258</v>
      </c>
      <c r="P251">
        <v>33</v>
      </c>
      <c r="Q251">
        <v>33</v>
      </c>
      <c r="R251">
        <v>0</v>
      </c>
      <c r="S251">
        <v>0</v>
      </c>
      <c r="T251">
        <v>0</v>
      </c>
      <c r="U251">
        <v>0</v>
      </c>
      <c r="V251">
        <v>0</v>
      </c>
      <c r="W251">
        <v>565.875</v>
      </c>
      <c r="X251">
        <v>523.24199999999996</v>
      </c>
      <c r="Y251">
        <v>564.04</v>
      </c>
      <c r="Z251">
        <v>515.30499999999995</v>
      </c>
      <c r="AA251">
        <v>600.91899999999998</v>
      </c>
      <c r="AB251">
        <v>547.64599999999996</v>
      </c>
      <c r="AC251">
        <v>654.49699999999996</v>
      </c>
      <c r="AD251">
        <v>740.16</v>
      </c>
      <c r="AE251">
        <v>1009.961</v>
      </c>
      <c r="AF251">
        <v>1141.5160000000001</v>
      </c>
      <c r="AG251">
        <v>1220.441</v>
      </c>
      <c r="AH251">
        <v>1299.3620000000001</v>
      </c>
      <c r="AI251">
        <v>1372.9690000000001</v>
      </c>
      <c r="AJ251">
        <v>1408.4849999999999</v>
      </c>
      <c r="AK251">
        <v>1444.1990000000001</v>
      </c>
      <c r="AL251">
        <v>1496.4366</v>
      </c>
      <c r="AM251">
        <v>1558.6533999999999</v>
      </c>
      <c r="AN251">
        <v>1545.579</v>
      </c>
      <c r="AO251">
        <v>1474.058</v>
      </c>
      <c r="AP251">
        <v>1462.597</v>
      </c>
      <c r="AQ251">
        <v>1241.922</v>
      </c>
      <c r="AR251">
        <v>1067.1959999999999</v>
      </c>
      <c r="AS251">
        <v>866.79</v>
      </c>
      <c r="AT251">
        <v>742.62099999999998</v>
      </c>
      <c r="AU251">
        <v>73.909091000000004</v>
      </c>
      <c r="AV251">
        <v>69.121212</v>
      </c>
      <c r="AW251">
        <v>68.045455000000004</v>
      </c>
      <c r="AX251">
        <v>66.409091000000004</v>
      </c>
      <c r="AY251">
        <v>65.212120999999996</v>
      </c>
      <c r="AZ251">
        <v>63.939394</v>
      </c>
      <c r="BA251">
        <v>63.833333000000003</v>
      </c>
      <c r="BB251">
        <v>68.409091000000004</v>
      </c>
      <c r="BC251">
        <v>74.893939000000003</v>
      </c>
      <c r="BD251">
        <v>81.772727000000003</v>
      </c>
      <c r="BE251">
        <v>87.696969999999993</v>
      </c>
      <c r="BF251">
        <v>91.878788</v>
      </c>
      <c r="BG251">
        <v>94.787879000000004</v>
      </c>
      <c r="BH251">
        <v>97.606060999999997</v>
      </c>
      <c r="BI251">
        <v>100.68182</v>
      </c>
      <c r="BJ251">
        <v>102.45455</v>
      </c>
      <c r="BK251">
        <v>103.65152</v>
      </c>
      <c r="BL251">
        <v>104.51515000000001</v>
      </c>
      <c r="BM251">
        <v>104.28788</v>
      </c>
      <c r="BN251">
        <v>102.12121</v>
      </c>
      <c r="BO251">
        <v>94.621212</v>
      </c>
      <c r="BP251">
        <v>86.5</v>
      </c>
      <c r="BQ251">
        <v>81.772727000000003</v>
      </c>
      <c r="BR251">
        <v>79.303030000000007</v>
      </c>
      <c r="BS251">
        <v>31.23922</v>
      </c>
      <c r="BT251">
        <v>74.474180000000004</v>
      </c>
      <c r="BU251">
        <v>2.7620979999999999</v>
      </c>
      <c r="BV251">
        <v>44.155970000000003</v>
      </c>
      <c r="BW251">
        <v>-25.920249999999999</v>
      </c>
      <c r="BX251">
        <v>54.662909999999997</v>
      </c>
      <c r="BY251">
        <v>-3.628962</v>
      </c>
      <c r="BZ251">
        <v>27.466190000000001</v>
      </c>
      <c r="CA251">
        <v>-14.911300000000001</v>
      </c>
      <c r="CB251">
        <v>-32.289360000000002</v>
      </c>
      <c r="CC251">
        <v>-26.987729999999999</v>
      </c>
      <c r="CD251">
        <v>-23.65878</v>
      </c>
      <c r="CE251">
        <v>-19.775880000000001</v>
      </c>
      <c r="CF251">
        <v>16.315560000000001</v>
      </c>
      <c r="CG251">
        <v>38.455750000000002</v>
      </c>
      <c r="CH251">
        <v>13.982060000000001</v>
      </c>
      <c r="CI251">
        <v>-34.925240000000002</v>
      </c>
      <c r="CJ251">
        <v>-7.1618190000000004</v>
      </c>
      <c r="CK251">
        <v>129.1808</v>
      </c>
      <c r="CL251">
        <v>105.4552</v>
      </c>
      <c r="CM251">
        <v>74.200389999999999</v>
      </c>
      <c r="CN251">
        <v>1.3429439999999999</v>
      </c>
      <c r="CO251">
        <v>-27.036110000000001</v>
      </c>
      <c r="CP251">
        <v>-61.587910000000001</v>
      </c>
      <c r="CQ251">
        <v>263.959</v>
      </c>
      <c r="CR251">
        <v>151.43209999999999</v>
      </c>
      <c r="CS251">
        <v>185.12049999999999</v>
      </c>
      <c r="CT251">
        <v>89.384010000000004</v>
      </c>
      <c r="CU251">
        <v>77.957269999999994</v>
      </c>
      <c r="CV251">
        <v>58.821089999999998</v>
      </c>
      <c r="CW251">
        <v>49.99615</v>
      </c>
      <c r="CX251">
        <v>76.676919999999996</v>
      </c>
      <c r="CY251">
        <v>95.43289</v>
      </c>
      <c r="CZ251">
        <v>138.38669999999999</v>
      </c>
      <c r="DA251">
        <v>105.46210000000001</v>
      </c>
      <c r="DB251">
        <v>67.866029999999995</v>
      </c>
      <c r="DC251">
        <v>57.196350000000002</v>
      </c>
      <c r="DD251">
        <v>74.997810000000001</v>
      </c>
      <c r="DE251">
        <v>89.315280000000001</v>
      </c>
      <c r="DF251">
        <v>135.8734</v>
      </c>
      <c r="DG251">
        <v>187.54560000000001</v>
      </c>
      <c r="DH251">
        <v>246.62430000000001</v>
      </c>
      <c r="DI251">
        <v>334.44850000000002</v>
      </c>
      <c r="DJ251">
        <v>230.07749999999999</v>
      </c>
      <c r="DK251">
        <v>208.03960000000001</v>
      </c>
      <c r="DL251">
        <v>196.8974</v>
      </c>
      <c r="DM251">
        <v>157.97790000000001</v>
      </c>
      <c r="DN251">
        <v>174.34819999999999</v>
      </c>
      <c r="DO251">
        <v>19</v>
      </c>
      <c r="DP251">
        <v>21</v>
      </c>
    </row>
    <row r="252" spans="1:122" hidden="1" x14ac:dyDescent="0.25">
      <c r="A252" t="str">
        <f t="shared" si="3"/>
        <v>sublap_id-SLAP_PGZP_All CBP_44364</v>
      </c>
      <c r="B252" t="s">
        <v>62</v>
      </c>
      <c r="C252" t="s">
        <v>283</v>
      </c>
      <c r="D252" t="s">
        <v>61</v>
      </c>
      <c r="E252" t="s">
        <v>284</v>
      </c>
      <c r="F252" t="s">
        <v>61</v>
      </c>
      <c r="G252" t="s">
        <v>61</v>
      </c>
      <c r="H252" t="s">
        <v>61</v>
      </c>
      <c r="I252" t="s">
        <v>61</v>
      </c>
      <c r="J252" t="s">
        <v>61</v>
      </c>
      <c r="K252" t="s">
        <v>197</v>
      </c>
      <c r="L252" s="18">
        <v>44364</v>
      </c>
      <c r="M252">
        <v>19</v>
      </c>
      <c r="N252">
        <v>20</v>
      </c>
      <c r="O252" t="s">
        <v>258</v>
      </c>
      <c r="P252">
        <v>100</v>
      </c>
      <c r="Q252">
        <v>95</v>
      </c>
      <c r="R252">
        <v>0</v>
      </c>
      <c r="S252">
        <v>0</v>
      </c>
      <c r="T252">
        <v>0</v>
      </c>
      <c r="U252">
        <v>0</v>
      </c>
      <c r="V252">
        <v>0</v>
      </c>
      <c r="W252">
        <v>12872.163</v>
      </c>
      <c r="X252">
        <v>9781.6324000000004</v>
      </c>
      <c r="Y252">
        <v>9464.9753999999994</v>
      </c>
      <c r="Z252">
        <v>10406.464</v>
      </c>
      <c r="AA252">
        <v>11136.405000000001</v>
      </c>
      <c r="AB252">
        <v>11488.815000000001</v>
      </c>
      <c r="AC252">
        <v>13167.871999999999</v>
      </c>
      <c r="AD252">
        <v>13226.643</v>
      </c>
      <c r="AE252">
        <v>13830.161</v>
      </c>
      <c r="AF252">
        <v>14490.436</v>
      </c>
      <c r="AG252">
        <v>13761.12</v>
      </c>
      <c r="AH252">
        <v>14967.635</v>
      </c>
      <c r="AI252">
        <v>15145.868</v>
      </c>
      <c r="AJ252">
        <v>15497.331</v>
      </c>
      <c r="AK252">
        <v>15796.949000000001</v>
      </c>
      <c r="AL252">
        <v>15869.075000000001</v>
      </c>
      <c r="AM252">
        <v>15346.112999999999</v>
      </c>
      <c r="AN252">
        <v>8801.2900000000009</v>
      </c>
      <c r="AO252">
        <v>2386.0974000000001</v>
      </c>
      <c r="AP252">
        <v>2533.6116000000002</v>
      </c>
      <c r="AQ252">
        <v>8611.0120999999999</v>
      </c>
      <c r="AR252">
        <v>12545.46</v>
      </c>
      <c r="AS252">
        <v>13183.564</v>
      </c>
      <c r="AT252">
        <v>13541.189</v>
      </c>
      <c r="AU252">
        <v>79.410526000000004</v>
      </c>
      <c r="AV252">
        <v>76.789473999999998</v>
      </c>
      <c r="AW252">
        <v>74.368420999999998</v>
      </c>
      <c r="AX252">
        <v>72.205263000000002</v>
      </c>
      <c r="AY252">
        <v>70.742104999999995</v>
      </c>
      <c r="AZ252">
        <v>69.057895000000002</v>
      </c>
      <c r="BA252">
        <v>68.8</v>
      </c>
      <c r="BB252">
        <v>70.731578999999996</v>
      </c>
      <c r="BC252">
        <v>74.936841999999999</v>
      </c>
      <c r="BD252">
        <v>80.331579000000005</v>
      </c>
      <c r="BE252">
        <v>85.173683999999994</v>
      </c>
      <c r="BF252">
        <v>89.494737000000001</v>
      </c>
      <c r="BG252">
        <v>91.852632</v>
      </c>
      <c r="BH252">
        <v>93.342105000000004</v>
      </c>
      <c r="BI252">
        <v>95.315788999999995</v>
      </c>
      <c r="BJ252">
        <v>96.057895000000002</v>
      </c>
      <c r="BK252">
        <v>96.421053000000001</v>
      </c>
      <c r="BL252">
        <v>96.110525999999993</v>
      </c>
      <c r="BM252">
        <v>95.357894999999999</v>
      </c>
      <c r="BN252">
        <v>92.957894999999994</v>
      </c>
      <c r="BO252">
        <v>90.431578999999999</v>
      </c>
      <c r="BP252">
        <v>87.168420999999995</v>
      </c>
      <c r="BQ252">
        <v>85.063158000000001</v>
      </c>
      <c r="BR252">
        <v>83.063158000000001</v>
      </c>
      <c r="BS252">
        <v>-1617.68</v>
      </c>
      <c r="BT252">
        <v>1963.5709999999999</v>
      </c>
      <c r="BU252">
        <v>2127.817</v>
      </c>
      <c r="BV252">
        <v>1303.732</v>
      </c>
      <c r="BW252">
        <v>636.92020000000002</v>
      </c>
      <c r="BX252">
        <v>604.40840000000003</v>
      </c>
      <c r="BY252">
        <v>-319.50310000000002</v>
      </c>
      <c r="BZ252">
        <v>-32.624609999999997</v>
      </c>
      <c r="CA252">
        <v>-246.81559999999999</v>
      </c>
      <c r="CB252">
        <v>-641.31119999999999</v>
      </c>
      <c r="CC252">
        <v>94.158810000000003</v>
      </c>
      <c r="CD252">
        <v>-737.70989999999995</v>
      </c>
      <c r="CE252">
        <v>-545.4633</v>
      </c>
      <c r="CF252">
        <v>-678.91030000000001</v>
      </c>
      <c r="CG252">
        <v>-1244.0830000000001</v>
      </c>
      <c r="CH252">
        <v>-1483.037</v>
      </c>
      <c r="CI252">
        <v>-1039.693</v>
      </c>
      <c r="CJ252">
        <v>5442.5349999999999</v>
      </c>
      <c r="CK252">
        <v>12038.4</v>
      </c>
      <c r="CL252">
        <v>12483.15</v>
      </c>
      <c r="CM252">
        <v>6013.1509999999998</v>
      </c>
      <c r="CN252">
        <v>1390.2270000000001</v>
      </c>
      <c r="CO252">
        <v>270.06650000000002</v>
      </c>
      <c r="CP252">
        <v>-730.34479999999996</v>
      </c>
      <c r="CQ252">
        <v>84370.71</v>
      </c>
      <c r="CR252">
        <v>38827.86</v>
      </c>
      <c r="CS252">
        <v>34802.68</v>
      </c>
      <c r="CT252">
        <v>32215.01</v>
      </c>
      <c r="CU252">
        <v>23989.33</v>
      </c>
      <c r="CV252">
        <v>23544.55</v>
      </c>
      <c r="CW252">
        <v>15035.93</v>
      </c>
      <c r="CX252">
        <v>9052.0939999999991</v>
      </c>
      <c r="CY252">
        <v>20544.71</v>
      </c>
      <c r="CZ252">
        <v>25879.09</v>
      </c>
      <c r="DA252">
        <v>34134.019999999997</v>
      </c>
      <c r="DB252">
        <v>43328.59</v>
      </c>
      <c r="DC252">
        <v>46986.41</v>
      </c>
      <c r="DD252">
        <v>55251.29</v>
      </c>
      <c r="DE252">
        <v>59166.05</v>
      </c>
      <c r="DF252">
        <v>56428.13</v>
      </c>
      <c r="DG252">
        <v>53715.25</v>
      </c>
      <c r="DH252">
        <v>65169.1</v>
      </c>
      <c r="DI252">
        <v>68658.13</v>
      </c>
      <c r="DJ252">
        <v>58984.07</v>
      </c>
      <c r="DK252">
        <v>92653.09</v>
      </c>
      <c r="DL252">
        <v>59957.27</v>
      </c>
      <c r="DM252">
        <v>68066.84</v>
      </c>
      <c r="DN252">
        <v>72023.16</v>
      </c>
      <c r="DO252">
        <v>19</v>
      </c>
      <c r="DP252">
        <v>20</v>
      </c>
    </row>
    <row r="253" spans="1:122" hidden="1" x14ac:dyDescent="0.25">
      <c r="A253" t="str">
        <f t="shared" si="3"/>
        <v>sublap_id-SLAP_PGF1_All CBP_44364</v>
      </c>
      <c r="B253" t="s">
        <v>62</v>
      </c>
      <c r="C253" t="s">
        <v>289</v>
      </c>
      <c r="D253" t="s">
        <v>61</v>
      </c>
      <c r="E253" t="s">
        <v>290</v>
      </c>
      <c r="F253" t="s">
        <v>61</v>
      </c>
      <c r="G253" t="s">
        <v>61</v>
      </c>
      <c r="H253" t="s">
        <v>61</v>
      </c>
      <c r="I253" t="s">
        <v>61</v>
      </c>
      <c r="J253" t="s">
        <v>61</v>
      </c>
      <c r="K253" t="s">
        <v>197</v>
      </c>
      <c r="L253" s="18">
        <v>44364</v>
      </c>
      <c r="M253">
        <v>19</v>
      </c>
      <c r="N253">
        <v>20</v>
      </c>
      <c r="O253" t="s">
        <v>258</v>
      </c>
      <c r="P253">
        <v>98</v>
      </c>
      <c r="Q253">
        <v>97</v>
      </c>
      <c r="R253">
        <v>0</v>
      </c>
      <c r="S253">
        <v>0</v>
      </c>
      <c r="T253">
        <v>0</v>
      </c>
      <c r="U253">
        <v>0</v>
      </c>
      <c r="V253">
        <v>0</v>
      </c>
      <c r="W253">
        <v>20893.512999999999</v>
      </c>
      <c r="X253">
        <v>21294.315999999999</v>
      </c>
      <c r="Y253">
        <v>20769.311000000002</v>
      </c>
      <c r="Z253">
        <v>20637.54</v>
      </c>
      <c r="AA253">
        <v>20760.052</v>
      </c>
      <c r="AB253">
        <v>21591.784</v>
      </c>
      <c r="AC253">
        <v>22341.488000000001</v>
      </c>
      <c r="AD253">
        <v>21782.392</v>
      </c>
      <c r="AE253">
        <v>22311.667000000001</v>
      </c>
      <c r="AF253">
        <v>21865.907999999999</v>
      </c>
      <c r="AG253">
        <v>22698.157999999999</v>
      </c>
      <c r="AH253">
        <v>22919.347000000002</v>
      </c>
      <c r="AI253">
        <v>22953.316999999999</v>
      </c>
      <c r="AJ253">
        <v>21956.649000000001</v>
      </c>
      <c r="AK253">
        <v>21588.314999999999</v>
      </c>
      <c r="AL253">
        <v>22081.362000000001</v>
      </c>
      <c r="AM253">
        <v>22626.456999999999</v>
      </c>
      <c r="AN253">
        <v>19733.177</v>
      </c>
      <c r="AO253">
        <v>17724.654999999999</v>
      </c>
      <c r="AP253">
        <v>18945.483</v>
      </c>
      <c r="AQ253">
        <v>24104.855</v>
      </c>
      <c r="AR253">
        <v>24909.913</v>
      </c>
      <c r="AS253">
        <v>23912.6</v>
      </c>
      <c r="AT253">
        <v>23161.125</v>
      </c>
      <c r="AU253">
        <v>84.231959000000003</v>
      </c>
      <c r="AV253">
        <v>79.314432999999994</v>
      </c>
      <c r="AW253">
        <v>77.778351000000001</v>
      </c>
      <c r="AX253">
        <v>76.262887000000006</v>
      </c>
      <c r="AY253">
        <v>73.886598000000006</v>
      </c>
      <c r="AZ253">
        <v>73.412370999999993</v>
      </c>
      <c r="BA253">
        <v>72.396906999999999</v>
      </c>
      <c r="BB253">
        <v>74.824742000000001</v>
      </c>
      <c r="BC253">
        <v>78.778351000000001</v>
      </c>
      <c r="BD253">
        <v>83.293813999999998</v>
      </c>
      <c r="BE253">
        <v>86.871133999999998</v>
      </c>
      <c r="BF253">
        <v>90.938143999999994</v>
      </c>
      <c r="BG253">
        <v>93.984536000000006</v>
      </c>
      <c r="BH253">
        <v>96.5</v>
      </c>
      <c r="BI253">
        <v>99.494844999999998</v>
      </c>
      <c r="BJ253">
        <v>100.57732</v>
      </c>
      <c r="BK253">
        <v>102.51546</v>
      </c>
      <c r="BL253">
        <v>104.41237</v>
      </c>
      <c r="BM253">
        <v>102.44844999999999</v>
      </c>
      <c r="BN253">
        <v>101.42784</v>
      </c>
      <c r="BO253">
        <v>99.242267999999996</v>
      </c>
      <c r="BP253">
        <v>95.644329999999997</v>
      </c>
      <c r="BQ253">
        <v>92.525773000000001</v>
      </c>
      <c r="BR253">
        <v>89.680412000000004</v>
      </c>
      <c r="BS253">
        <v>-91.623090000000005</v>
      </c>
      <c r="BT253">
        <v>-151.66730000000001</v>
      </c>
      <c r="BU253">
        <v>-132.8081</v>
      </c>
      <c r="BV253">
        <v>-100.08750000000001</v>
      </c>
      <c r="BW253">
        <v>-56.706949999999999</v>
      </c>
      <c r="BX253">
        <v>-174.39</v>
      </c>
      <c r="BY253">
        <v>-131.87430000000001</v>
      </c>
      <c r="BZ253">
        <v>293.05900000000003</v>
      </c>
      <c r="CA253">
        <v>-364.51929999999999</v>
      </c>
      <c r="CB253">
        <v>324.97340000000003</v>
      </c>
      <c r="CC253">
        <v>-184.0804</v>
      </c>
      <c r="CD253">
        <v>-227.28559999999999</v>
      </c>
      <c r="CE253">
        <v>124.3364</v>
      </c>
      <c r="CF253">
        <v>1242.9000000000001</v>
      </c>
      <c r="CG253">
        <v>1713.3019999999999</v>
      </c>
      <c r="CH253">
        <v>1007.0410000000001</v>
      </c>
      <c r="CI253">
        <v>653.0607</v>
      </c>
      <c r="CJ253">
        <v>3574.7730000000001</v>
      </c>
      <c r="CK253">
        <v>6174.8819999999996</v>
      </c>
      <c r="CL253">
        <v>6394.0330000000004</v>
      </c>
      <c r="CM253">
        <v>1289.943</v>
      </c>
      <c r="CN253">
        <v>-855.45420000000001</v>
      </c>
      <c r="CO253">
        <v>-976.14009999999996</v>
      </c>
      <c r="CP253">
        <v>-714.42570000000001</v>
      </c>
      <c r="CQ253">
        <v>49025.97</v>
      </c>
      <c r="CR253">
        <v>17053.29</v>
      </c>
      <c r="CS253">
        <v>12083.16</v>
      </c>
      <c r="CT253">
        <v>13869.11</v>
      </c>
      <c r="CU253">
        <v>11781.58</v>
      </c>
      <c r="CV253">
        <v>8180.009</v>
      </c>
      <c r="CW253">
        <v>7803.2349999999997</v>
      </c>
      <c r="CX253">
        <v>8152.76</v>
      </c>
      <c r="CY253">
        <v>11107.58</v>
      </c>
      <c r="CZ253">
        <v>14314.52</v>
      </c>
      <c r="DA253">
        <v>20872.34</v>
      </c>
      <c r="DB253">
        <v>23819.47</v>
      </c>
      <c r="DC253">
        <v>23887.119999999999</v>
      </c>
      <c r="DD253">
        <v>26152.85</v>
      </c>
      <c r="DE253">
        <v>29742.81</v>
      </c>
      <c r="DF253">
        <v>31626.61</v>
      </c>
      <c r="DG253">
        <v>29573.73</v>
      </c>
      <c r="DH253">
        <v>49429.919999999998</v>
      </c>
      <c r="DI253">
        <v>53231.29</v>
      </c>
      <c r="DJ253">
        <v>48247.46</v>
      </c>
      <c r="DK253">
        <v>29755.81</v>
      </c>
      <c r="DL253">
        <v>33849.910000000003</v>
      </c>
      <c r="DM253">
        <v>32785.54</v>
      </c>
      <c r="DN253">
        <v>36467.18</v>
      </c>
      <c r="DO253">
        <v>19</v>
      </c>
      <c r="DP253">
        <v>20</v>
      </c>
    </row>
    <row r="254" spans="1:122" hidden="1" x14ac:dyDescent="0.25">
      <c r="A254" t="str">
        <f t="shared" si="3"/>
        <v>sublap_id-SLAP_PGNP_All CBP_44364</v>
      </c>
      <c r="B254" t="s">
        <v>62</v>
      </c>
      <c r="C254" t="s">
        <v>291</v>
      </c>
      <c r="D254" t="s">
        <v>61</v>
      </c>
      <c r="E254" t="s">
        <v>292</v>
      </c>
      <c r="F254" t="s">
        <v>61</v>
      </c>
      <c r="G254" t="s">
        <v>61</v>
      </c>
      <c r="H254" t="s">
        <v>61</v>
      </c>
      <c r="I254" t="s">
        <v>61</v>
      </c>
      <c r="J254" t="s">
        <v>61</v>
      </c>
      <c r="K254" t="s">
        <v>197</v>
      </c>
      <c r="L254" s="18">
        <v>44364</v>
      </c>
      <c r="M254">
        <v>19</v>
      </c>
      <c r="N254">
        <v>20</v>
      </c>
      <c r="O254" t="s">
        <v>258</v>
      </c>
      <c r="P254">
        <v>62</v>
      </c>
      <c r="Q254">
        <v>61</v>
      </c>
      <c r="R254">
        <v>0</v>
      </c>
      <c r="S254">
        <v>0</v>
      </c>
      <c r="T254">
        <v>0</v>
      </c>
      <c r="U254">
        <v>0</v>
      </c>
      <c r="V254">
        <v>0</v>
      </c>
      <c r="W254">
        <v>2296.4348</v>
      </c>
      <c r="X254">
        <v>1725.3217999999999</v>
      </c>
      <c r="Y254">
        <v>2017.3534999999999</v>
      </c>
      <c r="Z254">
        <v>1962.8494000000001</v>
      </c>
      <c r="AA254">
        <v>2198.8559</v>
      </c>
      <c r="AB254">
        <v>2456.9299000000001</v>
      </c>
      <c r="AC254">
        <v>2673.1442000000002</v>
      </c>
      <c r="AD254">
        <v>3102.6716000000001</v>
      </c>
      <c r="AE254">
        <v>3483.6300999999999</v>
      </c>
      <c r="AF254">
        <v>3867.7022999999999</v>
      </c>
      <c r="AG254">
        <v>3286.5981000000002</v>
      </c>
      <c r="AH254">
        <v>3870.4490999999998</v>
      </c>
      <c r="AI254">
        <v>4460.9849000000004</v>
      </c>
      <c r="AJ254">
        <v>4455.9807000000001</v>
      </c>
      <c r="AK254">
        <v>4509.9781000000003</v>
      </c>
      <c r="AL254">
        <v>4460.7632999999996</v>
      </c>
      <c r="AM254">
        <v>4247.6911</v>
      </c>
      <c r="AN254">
        <v>4156.4489999999996</v>
      </c>
      <c r="AO254">
        <v>3236.06</v>
      </c>
      <c r="AP254">
        <v>3129.3463000000002</v>
      </c>
      <c r="AQ254">
        <v>3764.6527000000001</v>
      </c>
      <c r="AR254">
        <v>3315.1817000000001</v>
      </c>
      <c r="AS254">
        <v>2649.0511000000001</v>
      </c>
      <c r="AT254">
        <v>2197.529</v>
      </c>
      <c r="AU254">
        <v>78.795081999999994</v>
      </c>
      <c r="AV254">
        <v>73.508196999999996</v>
      </c>
      <c r="AW254">
        <v>71.065573999999998</v>
      </c>
      <c r="AX254">
        <v>69.221311</v>
      </c>
      <c r="AY254">
        <v>68.327869000000007</v>
      </c>
      <c r="AZ254">
        <v>67.868852000000004</v>
      </c>
      <c r="BA254">
        <v>67.229507999999996</v>
      </c>
      <c r="BB254">
        <v>70.262294999999995</v>
      </c>
      <c r="BC254">
        <v>75.385245999999995</v>
      </c>
      <c r="BD254">
        <v>81.360656000000006</v>
      </c>
      <c r="BE254">
        <v>86.606556999999995</v>
      </c>
      <c r="BF254">
        <v>91.196720999999997</v>
      </c>
      <c r="BG254">
        <v>94.672130999999993</v>
      </c>
      <c r="BH254">
        <v>97.860656000000006</v>
      </c>
      <c r="BI254">
        <v>100.69672</v>
      </c>
      <c r="BJ254">
        <v>102.64754000000001</v>
      </c>
      <c r="BK254">
        <v>103.54098</v>
      </c>
      <c r="BL254">
        <v>103.86066</v>
      </c>
      <c r="BM254">
        <v>103.09016</v>
      </c>
      <c r="BN254">
        <v>101.54098</v>
      </c>
      <c r="BO254">
        <v>96.163933999999998</v>
      </c>
      <c r="BP254">
        <v>90.106556999999995</v>
      </c>
      <c r="BQ254">
        <v>85.762294999999995</v>
      </c>
      <c r="BR254">
        <v>83.844262000000001</v>
      </c>
      <c r="BS254">
        <v>-47.522100000000002</v>
      </c>
      <c r="BT254">
        <v>448.4502</v>
      </c>
      <c r="BU254">
        <v>188.97030000000001</v>
      </c>
      <c r="BV254">
        <v>233.19749999999999</v>
      </c>
      <c r="BW254">
        <v>212.20140000000001</v>
      </c>
      <c r="BX254">
        <v>89.852059999999994</v>
      </c>
      <c r="BY254">
        <v>-35.005070000000003</v>
      </c>
      <c r="BZ254">
        <v>15.07282</v>
      </c>
      <c r="CA254">
        <v>-2.663141</v>
      </c>
      <c r="CB254">
        <v>-166.84829999999999</v>
      </c>
      <c r="CC254">
        <v>678.15779999999995</v>
      </c>
      <c r="CD254">
        <v>269.2758</v>
      </c>
      <c r="CE254">
        <v>-4.3816879999999996</v>
      </c>
      <c r="CF254">
        <v>43.147930000000002</v>
      </c>
      <c r="CG254">
        <v>-11.610300000000001</v>
      </c>
      <c r="CH254">
        <v>139.27019999999999</v>
      </c>
      <c r="CI254">
        <v>520.94650000000001</v>
      </c>
      <c r="CJ254">
        <v>676.64589999999998</v>
      </c>
      <c r="CK254">
        <v>1616.598</v>
      </c>
      <c r="CL254">
        <v>1485.54</v>
      </c>
      <c r="CM254">
        <v>358.60649999999998</v>
      </c>
      <c r="CN254">
        <v>129.1825</v>
      </c>
      <c r="CO254">
        <v>125.9796</v>
      </c>
      <c r="CP254">
        <v>328.73700000000002</v>
      </c>
      <c r="CQ254">
        <v>8913.4940000000006</v>
      </c>
      <c r="CR254">
        <v>7713.0339999999997</v>
      </c>
      <c r="CS254">
        <v>5591.3490000000002</v>
      </c>
      <c r="CT254">
        <v>5037.3500000000004</v>
      </c>
      <c r="CU254">
        <v>4751.8900000000003</v>
      </c>
      <c r="CV254">
        <v>3535.7379999999998</v>
      </c>
      <c r="CW254">
        <v>3023.538</v>
      </c>
      <c r="CX254">
        <v>3691.9169999999999</v>
      </c>
      <c r="CY254">
        <v>2744.087</v>
      </c>
      <c r="CZ254">
        <v>3013.297</v>
      </c>
      <c r="DA254">
        <v>5130.1109999999999</v>
      </c>
      <c r="DB254">
        <v>6426.8270000000002</v>
      </c>
      <c r="DC254">
        <v>5151.0630000000001</v>
      </c>
      <c r="DD254">
        <v>4032.2190000000001</v>
      </c>
      <c r="DE254">
        <v>3957.6089999999999</v>
      </c>
      <c r="DF254">
        <v>3691.1280000000002</v>
      </c>
      <c r="DG254">
        <v>3218.9180000000001</v>
      </c>
      <c r="DH254">
        <v>3876.056</v>
      </c>
      <c r="DI254">
        <v>5224.7250000000004</v>
      </c>
      <c r="DJ254">
        <v>5787.2</v>
      </c>
      <c r="DK254">
        <v>5899.0240000000003</v>
      </c>
      <c r="DL254">
        <v>4094.7130000000002</v>
      </c>
      <c r="DM254">
        <v>4558.2579999999998</v>
      </c>
      <c r="DN254">
        <v>3845.3009999999999</v>
      </c>
      <c r="DO254">
        <v>19</v>
      </c>
      <c r="DP254">
        <v>20</v>
      </c>
    </row>
    <row r="255" spans="1:122" hidden="1" x14ac:dyDescent="0.25">
      <c r="A255" t="str">
        <f t="shared" si="3"/>
        <v>sublap_id-SLAP_PGKN_All CBP_44364</v>
      </c>
      <c r="B255" t="s">
        <v>62</v>
      </c>
      <c r="C255" t="s">
        <v>279</v>
      </c>
      <c r="D255" t="s">
        <v>61</v>
      </c>
      <c r="E255" t="s">
        <v>280</v>
      </c>
      <c r="F255" t="s">
        <v>61</v>
      </c>
      <c r="G255" t="s">
        <v>61</v>
      </c>
      <c r="H255" t="s">
        <v>61</v>
      </c>
      <c r="I255" t="s">
        <v>61</v>
      </c>
      <c r="J255" t="s">
        <v>61</v>
      </c>
      <c r="K255" t="s">
        <v>197</v>
      </c>
      <c r="L255" s="18">
        <v>44364</v>
      </c>
      <c r="M255">
        <v>19</v>
      </c>
      <c r="N255">
        <v>20</v>
      </c>
      <c r="O255" t="s">
        <v>258</v>
      </c>
      <c r="P255">
        <v>20</v>
      </c>
      <c r="Q255">
        <v>20</v>
      </c>
      <c r="R255">
        <v>0</v>
      </c>
      <c r="S255">
        <v>0</v>
      </c>
      <c r="T255">
        <v>0</v>
      </c>
      <c r="U255">
        <v>0</v>
      </c>
      <c r="V255">
        <v>0</v>
      </c>
      <c r="W255">
        <v>888.35900000000004</v>
      </c>
      <c r="X255">
        <v>819.51800000000003</v>
      </c>
      <c r="Y255">
        <v>832.63</v>
      </c>
      <c r="Z255">
        <v>831.524</v>
      </c>
      <c r="AA255">
        <v>869.90800000000002</v>
      </c>
      <c r="AB255">
        <v>911.04700000000003</v>
      </c>
      <c r="AC255">
        <v>922.33299999999997</v>
      </c>
      <c r="AD255">
        <v>947.24599999999998</v>
      </c>
      <c r="AE255">
        <v>794.83799999999997</v>
      </c>
      <c r="AF255">
        <v>959.66899999999998</v>
      </c>
      <c r="AG255">
        <v>1039.796</v>
      </c>
      <c r="AH255">
        <v>1104.328</v>
      </c>
      <c r="AI255">
        <v>1339.8520000000001</v>
      </c>
      <c r="AJ255">
        <v>1184.4069999999999</v>
      </c>
      <c r="AK255">
        <v>1386.0619999999999</v>
      </c>
      <c r="AL255">
        <v>1735.106</v>
      </c>
      <c r="AM255">
        <v>1746.944</v>
      </c>
      <c r="AN255">
        <v>1596.7249999999999</v>
      </c>
      <c r="AO255">
        <v>1010.09</v>
      </c>
      <c r="AP255">
        <v>1077.617</v>
      </c>
      <c r="AQ255">
        <v>1250.6559999999999</v>
      </c>
      <c r="AR255">
        <v>1117.9670000000001</v>
      </c>
      <c r="AS255">
        <v>942.94600000000003</v>
      </c>
      <c r="AT255">
        <v>892.15200000000004</v>
      </c>
      <c r="AU255">
        <v>87</v>
      </c>
      <c r="AV255">
        <v>83.5</v>
      </c>
      <c r="AW255">
        <v>81</v>
      </c>
      <c r="AX255">
        <v>78.5</v>
      </c>
      <c r="AY255">
        <v>77</v>
      </c>
      <c r="AZ255">
        <v>74.5</v>
      </c>
      <c r="BA255">
        <v>74</v>
      </c>
      <c r="BB255">
        <v>75</v>
      </c>
      <c r="BC255">
        <v>78</v>
      </c>
      <c r="BD255">
        <v>83</v>
      </c>
      <c r="BE255">
        <v>87</v>
      </c>
      <c r="BF255">
        <v>91</v>
      </c>
      <c r="BG255">
        <v>93.5</v>
      </c>
      <c r="BH255">
        <v>95</v>
      </c>
      <c r="BI255">
        <v>97</v>
      </c>
      <c r="BJ255">
        <v>98.5</v>
      </c>
      <c r="BK255">
        <v>100</v>
      </c>
      <c r="BL255">
        <v>100.5</v>
      </c>
      <c r="BM255">
        <v>101.5</v>
      </c>
      <c r="BN255">
        <v>100</v>
      </c>
      <c r="BO255">
        <v>98.5</v>
      </c>
      <c r="BP255">
        <v>95.5</v>
      </c>
      <c r="BQ255">
        <v>93.5</v>
      </c>
      <c r="BR255">
        <v>91.5</v>
      </c>
      <c r="BS255">
        <v>-108.95189999999999</v>
      </c>
      <c r="BT255">
        <v>-44.435699999999997</v>
      </c>
      <c r="BU255">
        <v>-86.014030000000005</v>
      </c>
      <c r="BV255">
        <v>-90.931849999999997</v>
      </c>
      <c r="BW255">
        <v>-123.5765</v>
      </c>
      <c r="BX255">
        <v>-159.95070000000001</v>
      </c>
      <c r="BY255">
        <v>-242.64189999999999</v>
      </c>
      <c r="BZ255">
        <v>13.95933</v>
      </c>
      <c r="CA255">
        <v>291.24630000000002</v>
      </c>
      <c r="CB255">
        <v>236.18279999999999</v>
      </c>
      <c r="CC255">
        <v>371.39949999999999</v>
      </c>
      <c r="CD255">
        <v>459.3657</v>
      </c>
      <c r="CE255">
        <v>261.78660000000002</v>
      </c>
      <c r="CF255">
        <v>479.47649999999999</v>
      </c>
      <c r="CG255">
        <v>349.68700000000001</v>
      </c>
      <c r="CH255">
        <v>-25.81606</v>
      </c>
      <c r="CI255">
        <v>-47.654020000000003</v>
      </c>
      <c r="CJ255">
        <v>135.8169</v>
      </c>
      <c r="CK255">
        <v>723.03520000000003</v>
      </c>
      <c r="CL255">
        <v>530.53629999999998</v>
      </c>
      <c r="CM255">
        <v>34.955260000000003</v>
      </c>
      <c r="CN255">
        <v>-55.5458</v>
      </c>
      <c r="CO255">
        <v>-82.753720000000001</v>
      </c>
      <c r="CP255">
        <v>-101.9735</v>
      </c>
      <c r="CQ255">
        <v>2134.0349999999999</v>
      </c>
      <c r="CR255">
        <v>2516.1959999999999</v>
      </c>
      <c r="CS255">
        <v>2673.2089999999998</v>
      </c>
      <c r="CT255">
        <v>2462.42</v>
      </c>
      <c r="CU255">
        <v>2033.499</v>
      </c>
      <c r="CV255">
        <v>1905.7529999999999</v>
      </c>
      <c r="CW255">
        <v>1317.3889999999999</v>
      </c>
      <c r="CX255">
        <v>1098.4469999999999</v>
      </c>
      <c r="CY255">
        <v>1558.3869999999999</v>
      </c>
      <c r="CZ255">
        <v>2002.3779999999999</v>
      </c>
      <c r="DA255">
        <v>2349.817</v>
      </c>
      <c r="DB255">
        <v>2265.7950000000001</v>
      </c>
      <c r="DC255">
        <v>1873.4739999999999</v>
      </c>
      <c r="DD255">
        <v>1554.18</v>
      </c>
      <c r="DE255">
        <v>1407.7449999999999</v>
      </c>
      <c r="DF255">
        <v>1484.02</v>
      </c>
      <c r="DG255">
        <v>1530.134</v>
      </c>
      <c r="DH255">
        <v>1448.491</v>
      </c>
      <c r="DI255">
        <v>2010.8689999999999</v>
      </c>
      <c r="DJ255">
        <v>1994.4939999999999</v>
      </c>
      <c r="DK255">
        <v>3183.1129999999998</v>
      </c>
      <c r="DL255">
        <v>2448.9949999999999</v>
      </c>
      <c r="DM255">
        <v>1409.2950000000001</v>
      </c>
      <c r="DN255">
        <v>1895.8009999999999</v>
      </c>
      <c r="DO255">
        <v>19</v>
      </c>
      <c r="DP255">
        <v>20</v>
      </c>
      <c r="DR255" s="20"/>
    </row>
    <row r="256" spans="1:122" hidden="1" x14ac:dyDescent="0.25">
      <c r="A256" t="str">
        <f t="shared" si="3"/>
        <v>LCA-Other_All CBP_44364</v>
      </c>
      <c r="B256" t="s">
        <v>62</v>
      </c>
      <c r="C256" t="s">
        <v>212</v>
      </c>
      <c r="D256" t="s">
        <v>32</v>
      </c>
      <c r="E256" t="s">
        <v>61</v>
      </c>
      <c r="F256" t="s">
        <v>61</v>
      </c>
      <c r="G256" t="s">
        <v>61</v>
      </c>
      <c r="H256" t="s">
        <v>61</v>
      </c>
      <c r="I256" t="s">
        <v>61</v>
      </c>
      <c r="J256" t="s">
        <v>61</v>
      </c>
      <c r="K256" t="s">
        <v>197</v>
      </c>
      <c r="L256" s="18">
        <v>44364</v>
      </c>
      <c r="M256">
        <v>19</v>
      </c>
      <c r="N256">
        <v>20</v>
      </c>
      <c r="O256" t="s">
        <v>258</v>
      </c>
      <c r="P256">
        <v>151</v>
      </c>
      <c r="Q256">
        <v>146</v>
      </c>
      <c r="R256">
        <v>0</v>
      </c>
      <c r="S256">
        <v>0</v>
      </c>
      <c r="T256">
        <v>0</v>
      </c>
      <c r="U256">
        <v>0</v>
      </c>
      <c r="V256">
        <v>0</v>
      </c>
      <c r="W256">
        <v>14868.038</v>
      </c>
      <c r="X256">
        <v>11225.007</v>
      </c>
      <c r="Y256">
        <v>11172.812</v>
      </c>
      <c r="Z256">
        <v>12098.235000000001</v>
      </c>
      <c r="AA256">
        <v>12822.767</v>
      </c>
      <c r="AB256">
        <v>13498.38</v>
      </c>
      <c r="AC256">
        <v>15334.135</v>
      </c>
      <c r="AD256">
        <v>15825.629000000001</v>
      </c>
      <c r="AE256">
        <v>16885.127</v>
      </c>
      <c r="AF256">
        <v>17932.795999999998</v>
      </c>
      <c r="AG256">
        <v>16685.219000000001</v>
      </c>
      <c r="AH256">
        <v>18511.633000000002</v>
      </c>
      <c r="AI256">
        <v>19204.988000000001</v>
      </c>
      <c r="AJ256">
        <v>19583.600999999999</v>
      </c>
      <c r="AK256">
        <v>19928.739000000001</v>
      </c>
      <c r="AL256">
        <v>19891.964</v>
      </c>
      <c r="AM256">
        <v>19117.442999999999</v>
      </c>
      <c r="AN256">
        <v>12512.009</v>
      </c>
      <c r="AO256">
        <v>5207.3549999999996</v>
      </c>
      <c r="AP256">
        <v>5246.5788000000002</v>
      </c>
      <c r="AQ256">
        <v>11993.722</v>
      </c>
      <c r="AR256">
        <v>15427.74</v>
      </c>
      <c r="AS256">
        <v>15313.999</v>
      </c>
      <c r="AT256">
        <v>15313.578</v>
      </c>
      <c r="AU256">
        <v>79.027396999999993</v>
      </c>
      <c r="AV256">
        <v>75.410959000000005</v>
      </c>
      <c r="AW256">
        <v>73.006849000000003</v>
      </c>
      <c r="AX256">
        <v>70.976027000000002</v>
      </c>
      <c r="AY256">
        <v>69.643835999999993</v>
      </c>
      <c r="AZ256">
        <v>68.345889999999997</v>
      </c>
      <c r="BA256">
        <v>68.023972999999998</v>
      </c>
      <c r="BB256">
        <v>70.510273999999995</v>
      </c>
      <c r="BC256">
        <v>75.202055000000001</v>
      </c>
      <c r="BD256">
        <v>80.900684999999996</v>
      </c>
      <c r="BE256">
        <v>85.914383999999998</v>
      </c>
      <c r="BF256">
        <v>90.280822000000001</v>
      </c>
      <c r="BG256">
        <v>92.972603000000007</v>
      </c>
      <c r="BH256">
        <v>95.058218999999994</v>
      </c>
      <c r="BI256">
        <v>97.277396999999993</v>
      </c>
      <c r="BJ256">
        <v>98.328766999999999</v>
      </c>
      <c r="BK256">
        <v>98.845889999999997</v>
      </c>
      <c r="BL256">
        <v>98.729451999999995</v>
      </c>
      <c r="BM256">
        <v>97.965753000000007</v>
      </c>
      <c r="BN256">
        <v>95.780822000000001</v>
      </c>
      <c r="BO256">
        <v>92.294521000000003</v>
      </c>
      <c r="BP256">
        <v>88.058218999999994</v>
      </c>
      <c r="BQ256">
        <v>85.301370000000006</v>
      </c>
      <c r="BR256">
        <v>83.181506999999996</v>
      </c>
      <c r="BS256">
        <v>-1675.6189999999999</v>
      </c>
      <c r="BT256">
        <v>2344.8890000000001</v>
      </c>
      <c r="BU256">
        <v>2275.614</v>
      </c>
      <c r="BV256">
        <v>1444.721</v>
      </c>
      <c r="BW256">
        <v>928.01649999999995</v>
      </c>
      <c r="BX256">
        <v>703.58680000000004</v>
      </c>
      <c r="BY256">
        <v>-289.44409999999999</v>
      </c>
      <c r="BZ256">
        <v>-63.729819999999997</v>
      </c>
      <c r="CA256">
        <v>-313.81509999999997</v>
      </c>
      <c r="CB256">
        <v>-869.70039999999995</v>
      </c>
      <c r="CC256">
        <v>673.24220000000003</v>
      </c>
      <c r="CD256">
        <v>-619.24180000000001</v>
      </c>
      <c r="CE256">
        <v>-705.66920000000005</v>
      </c>
      <c r="CF256">
        <v>-780.80110000000002</v>
      </c>
      <c r="CG256">
        <v>-1408.394</v>
      </c>
      <c r="CH256">
        <v>-1485.7940000000001</v>
      </c>
      <c r="CI256">
        <v>-672.63350000000003</v>
      </c>
      <c r="CJ256">
        <v>5897.1779999999999</v>
      </c>
      <c r="CK256">
        <v>13288.77</v>
      </c>
      <c r="CL256">
        <v>13558.68</v>
      </c>
      <c r="CM256">
        <v>6052.1959999999999</v>
      </c>
      <c r="CN256">
        <v>1360.5039999999999</v>
      </c>
      <c r="CO256">
        <v>359.63240000000002</v>
      </c>
      <c r="CP256">
        <v>-370.68770000000001</v>
      </c>
      <c r="CQ256">
        <v>90376.67</v>
      </c>
      <c r="CR256">
        <v>44718.400000000001</v>
      </c>
      <c r="CS256">
        <v>39305.21</v>
      </c>
      <c r="CT256">
        <v>36223.160000000003</v>
      </c>
      <c r="CU256">
        <v>27618.48</v>
      </c>
      <c r="CV256">
        <v>26181.17</v>
      </c>
      <c r="CW256">
        <v>16965.93</v>
      </c>
      <c r="CX256">
        <v>12105.78</v>
      </c>
      <c r="CY256">
        <v>22370.29</v>
      </c>
      <c r="CZ256">
        <v>27894.74</v>
      </c>
      <c r="DA256">
        <v>37956.589999999997</v>
      </c>
      <c r="DB256">
        <v>48189.02</v>
      </c>
      <c r="DC256">
        <v>49678.98</v>
      </c>
      <c r="DD256">
        <v>57191.72</v>
      </c>
      <c r="DE256">
        <v>61090.86</v>
      </c>
      <c r="DF256">
        <v>58066.23</v>
      </c>
      <c r="DG256">
        <v>54966.21</v>
      </c>
      <c r="DH256">
        <v>66207.02</v>
      </c>
      <c r="DI256">
        <v>71029.52</v>
      </c>
      <c r="DJ256">
        <v>62103.23</v>
      </c>
      <c r="DK256">
        <v>94778.5</v>
      </c>
      <c r="DL256">
        <v>61742.46</v>
      </c>
      <c r="DM256">
        <v>68910.350000000006</v>
      </c>
      <c r="DN256">
        <v>72795.28</v>
      </c>
      <c r="DO256">
        <v>19</v>
      </c>
      <c r="DP256">
        <v>20</v>
      </c>
      <c r="DR256" s="20"/>
    </row>
    <row r="257" spans="1:122" hidden="1" x14ac:dyDescent="0.25">
      <c r="A257" t="str">
        <f t="shared" si="3"/>
        <v>sublap_id-SLAP_PGST_All CBP_44364</v>
      </c>
      <c r="B257" t="s">
        <v>62</v>
      </c>
      <c r="C257" t="s">
        <v>285</v>
      </c>
      <c r="D257" t="s">
        <v>61</v>
      </c>
      <c r="E257" t="s">
        <v>286</v>
      </c>
      <c r="F257" t="s">
        <v>61</v>
      </c>
      <c r="G257" t="s">
        <v>61</v>
      </c>
      <c r="H257" t="s">
        <v>61</v>
      </c>
      <c r="I257" t="s">
        <v>61</v>
      </c>
      <c r="J257" t="s">
        <v>61</v>
      </c>
      <c r="K257" t="s">
        <v>197</v>
      </c>
      <c r="L257" s="18">
        <v>44364</v>
      </c>
      <c r="M257">
        <v>19</v>
      </c>
      <c r="N257">
        <v>20</v>
      </c>
      <c r="O257" t="s">
        <v>258</v>
      </c>
      <c r="P257">
        <v>21</v>
      </c>
      <c r="Q257">
        <v>19</v>
      </c>
      <c r="R257">
        <v>0</v>
      </c>
      <c r="S257">
        <v>0</v>
      </c>
      <c r="T257">
        <v>0</v>
      </c>
      <c r="U257">
        <v>0</v>
      </c>
      <c r="V257">
        <v>0</v>
      </c>
      <c r="W257">
        <v>579.74368000000004</v>
      </c>
      <c r="X257">
        <v>819.71400000000006</v>
      </c>
      <c r="Y257">
        <v>802.47411</v>
      </c>
      <c r="Z257">
        <v>725.06921</v>
      </c>
      <c r="AA257">
        <v>566.75131999999996</v>
      </c>
      <c r="AB257">
        <v>667.68284000000006</v>
      </c>
      <c r="AC257">
        <v>877.34352999999999</v>
      </c>
      <c r="AD257">
        <v>953.09604999999999</v>
      </c>
      <c r="AE257">
        <v>1197.5825</v>
      </c>
      <c r="AF257">
        <v>1271.2029</v>
      </c>
      <c r="AG257">
        <v>1321.8770999999999</v>
      </c>
      <c r="AH257">
        <v>1431.8983000000001</v>
      </c>
      <c r="AI257">
        <v>1421.9763</v>
      </c>
      <c r="AJ257">
        <v>1415.7537</v>
      </c>
      <c r="AK257">
        <v>1392.6537000000001</v>
      </c>
      <c r="AL257">
        <v>1366.7285999999999</v>
      </c>
      <c r="AM257">
        <v>1148.8868</v>
      </c>
      <c r="AN257">
        <v>1003.9028</v>
      </c>
      <c r="AO257">
        <v>843.61863000000005</v>
      </c>
      <c r="AP257">
        <v>867.04137000000003</v>
      </c>
      <c r="AQ257">
        <v>904.63358000000005</v>
      </c>
      <c r="AR257">
        <v>865.72058000000004</v>
      </c>
      <c r="AS257">
        <v>924.27521000000002</v>
      </c>
      <c r="AT257">
        <v>837.14067999999997</v>
      </c>
      <c r="AU257">
        <v>78.526315999999994</v>
      </c>
      <c r="AV257">
        <v>75.605262999999994</v>
      </c>
      <c r="AW257">
        <v>73.894737000000006</v>
      </c>
      <c r="AX257">
        <v>72.368420999999998</v>
      </c>
      <c r="AY257">
        <v>71.868420999999998</v>
      </c>
      <c r="AZ257">
        <v>71.710526000000002</v>
      </c>
      <c r="BA257">
        <v>70.684211000000005</v>
      </c>
      <c r="BB257">
        <v>72.315788999999995</v>
      </c>
      <c r="BC257">
        <v>75.789473999999998</v>
      </c>
      <c r="BD257">
        <v>80.763158000000004</v>
      </c>
      <c r="BE257">
        <v>85.736841999999996</v>
      </c>
      <c r="BF257">
        <v>90.894737000000006</v>
      </c>
      <c r="BG257">
        <v>94.421053000000001</v>
      </c>
      <c r="BH257">
        <v>96.947367999999997</v>
      </c>
      <c r="BI257">
        <v>99.342105000000004</v>
      </c>
      <c r="BJ257">
        <v>101.07895000000001</v>
      </c>
      <c r="BK257">
        <v>101.63158</v>
      </c>
      <c r="BL257">
        <v>101.36842</v>
      </c>
      <c r="BM257">
        <v>99.578946999999999</v>
      </c>
      <c r="BN257">
        <v>97.5</v>
      </c>
      <c r="BO257">
        <v>92.5</v>
      </c>
      <c r="BP257">
        <v>87.789473999999998</v>
      </c>
      <c r="BQ257">
        <v>83.394737000000006</v>
      </c>
      <c r="BR257">
        <v>82.894737000000006</v>
      </c>
      <c r="BS257">
        <v>74.82835</v>
      </c>
      <c r="BT257">
        <v>-11.40784</v>
      </c>
      <c r="BU257">
        <v>-55.811889999999998</v>
      </c>
      <c r="BV257">
        <v>-50.605989999999998</v>
      </c>
      <c r="BW257">
        <v>68.722110000000001</v>
      </c>
      <c r="BX257">
        <v>105.9025</v>
      </c>
      <c r="BY257">
        <v>-24.724489999999999</v>
      </c>
      <c r="BZ257">
        <v>-102.38549999999999</v>
      </c>
      <c r="CA257">
        <v>-64.349909999999994</v>
      </c>
      <c r="CB257">
        <v>16.055060000000001</v>
      </c>
      <c r="CC257">
        <v>32.714910000000003</v>
      </c>
      <c r="CD257">
        <v>18.429729999999999</v>
      </c>
      <c r="CE257">
        <v>67.400279999999995</v>
      </c>
      <c r="CF257">
        <v>134.67959999999999</v>
      </c>
      <c r="CG257">
        <v>173.80619999999999</v>
      </c>
      <c r="CH257">
        <v>156.18549999999999</v>
      </c>
      <c r="CI257">
        <v>309.6841</v>
      </c>
      <c r="CJ257">
        <v>449.86169999999998</v>
      </c>
      <c r="CK257">
        <v>625.77850000000001</v>
      </c>
      <c r="CL257">
        <v>515.91079999999999</v>
      </c>
      <c r="CM257">
        <v>323.48309999999998</v>
      </c>
      <c r="CN257">
        <v>131.12530000000001</v>
      </c>
      <c r="CO257">
        <v>23.859580000000001</v>
      </c>
      <c r="CP257">
        <v>71.518969999999996</v>
      </c>
      <c r="CQ257">
        <v>5661.4470000000001</v>
      </c>
      <c r="CR257">
        <v>5408.402</v>
      </c>
      <c r="CS257">
        <v>5573.6660000000002</v>
      </c>
      <c r="CT257">
        <v>5073.0450000000001</v>
      </c>
      <c r="CU257">
        <v>1908.4690000000001</v>
      </c>
      <c r="CV257">
        <v>834.11789999999996</v>
      </c>
      <c r="CW257">
        <v>752.79650000000004</v>
      </c>
      <c r="CX257">
        <v>1754.3679999999999</v>
      </c>
      <c r="CY257">
        <v>897.55640000000005</v>
      </c>
      <c r="CZ257">
        <v>1460.3340000000001</v>
      </c>
      <c r="DA257">
        <v>1585.441</v>
      </c>
      <c r="DB257">
        <v>2559.1379999999999</v>
      </c>
      <c r="DC257">
        <v>2589.922</v>
      </c>
      <c r="DD257">
        <v>2297.5070000000001</v>
      </c>
      <c r="DE257">
        <v>2074.538</v>
      </c>
      <c r="DF257">
        <v>2301.9560000000001</v>
      </c>
      <c r="DG257">
        <v>4613.87</v>
      </c>
      <c r="DH257">
        <v>2079.6030000000001</v>
      </c>
      <c r="DI257">
        <v>3917.3670000000002</v>
      </c>
      <c r="DJ257">
        <v>2973.0740000000001</v>
      </c>
      <c r="DK257">
        <v>1653.037</v>
      </c>
      <c r="DL257">
        <v>2346.5749999999998</v>
      </c>
      <c r="DM257">
        <v>2382.4940000000001</v>
      </c>
      <c r="DN257">
        <v>4310.2070000000003</v>
      </c>
      <c r="DO257">
        <v>19</v>
      </c>
      <c r="DP257">
        <v>20</v>
      </c>
      <c r="DR257" s="20"/>
    </row>
    <row r="258" spans="1:122" hidden="1" x14ac:dyDescent="0.25">
      <c r="A258" t="str">
        <f t="shared" si="3"/>
        <v>sublap_id-SLAP_PGSF_All CBP_44364</v>
      </c>
      <c r="B258" t="s">
        <v>62</v>
      </c>
      <c r="C258" t="s">
        <v>297</v>
      </c>
      <c r="D258" t="s">
        <v>61</v>
      </c>
      <c r="E258" t="s">
        <v>298</v>
      </c>
      <c r="F258" t="s">
        <v>61</v>
      </c>
      <c r="G258" t="s">
        <v>61</v>
      </c>
      <c r="H258" t="s">
        <v>61</v>
      </c>
      <c r="I258" t="s">
        <v>61</v>
      </c>
      <c r="J258" t="s">
        <v>61</v>
      </c>
      <c r="K258" t="s">
        <v>197</v>
      </c>
      <c r="L258" s="18">
        <v>44364</v>
      </c>
      <c r="M258">
        <v>19</v>
      </c>
      <c r="N258">
        <v>20</v>
      </c>
      <c r="O258" t="s">
        <v>258</v>
      </c>
      <c r="P258">
        <v>14</v>
      </c>
      <c r="Q258">
        <v>14</v>
      </c>
      <c r="R258">
        <v>0</v>
      </c>
      <c r="S258">
        <v>0</v>
      </c>
      <c r="T258">
        <v>1</v>
      </c>
      <c r="U258">
        <v>0</v>
      </c>
      <c r="V258">
        <v>1</v>
      </c>
      <c r="AU258">
        <v>57.607143000000001</v>
      </c>
      <c r="AV258">
        <v>56.392856999999999</v>
      </c>
      <c r="AW258">
        <v>54.892856999999999</v>
      </c>
      <c r="AX258">
        <v>54.678570999999998</v>
      </c>
      <c r="AY258">
        <v>54.571429000000002</v>
      </c>
      <c r="AZ258">
        <v>53.571429000000002</v>
      </c>
      <c r="BA258">
        <v>53.964286000000001</v>
      </c>
      <c r="BB258">
        <v>57.035713999999999</v>
      </c>
      <c r="BC258">
        <v>61</v>
      </c>
      <c r="BD258">
        <v>63.607143000000001</v>
      </c>
      <c r="BE258">
        <v>65.821428999999995</v>
      </c>
      <c r="BF258">
        <v>69.607142999999994</v>
      </c>
      <c r="BG258">
        <v>71.428571000000005</v>
      </c>
      <c r="BH258">
        <v>69.5</v>
      </c>
      <c r="BI258">
        <v>68.75</v>
      </c>
      <c r="BJ258">
        <v>68.178571000000005</v>
      </c>
      <c r="BK258">
        <v>67.892857000000006</v>
      </c>
      <c r="BL258">
        <v>66.321428999999995</v>
      </c>
      <c r="BM258">
        <v>65.428571000000005</v>
      </c>
      <c r="BN258">
        <v>62.535713999999999</v>
      </c>
      <c r="BO258">
        <v>60.321429000000002</v>
      </c>
      <c r="BP258">
        <v>59.071429000000002</v>
      </c>
      <c r="BQ258">
        <v>57.75</v>
      </c>
      <c r="BR258">
        <v>57.321429000000002</v>
      </c>
      <c r="DO258">
        <v>19</v>
      </c>
      <c r="DP258">
        <v>20</v>
      </c>
      <c r="DR258" s="20"/>
    </row>
    <row r="259" spans="1:122" hidden="1" x14ac:dyDescent="0.25">
      <c r="A259" t="str">
        <f t="shared" si="3"/>
        <v>sublap_id-SLAP_PGEB_All CBP_44364</v>
      </c>
      <c r="B259" t="s">
        <v>62</v>
      </c>
      <c r="C259" t="s">
        <v>287</v>
      </c>
      <c r="D259" t="s">
        <v>61</v>
      </c>
      <c r="E259" t="s">
        <v>288</v>
      </c>
      <c r="F259" t="s">
        <v>61</v>
      </c>
      <c r="G259" t="s">
        <v>61</v>
      </c>
      <c r="H259" t="s">
        <v>61</v>
      </c>
      <c r="I259" t="s">
        <v>61</v>
      </c>
      <c r="J259" t="s">
        <v>61</v>
      </c>
      <c r="K259" t="s">
        <v>197</v>
      </c>
      <c r="L259" s="18">
        <v>44364</v>
      </c>
      <c r="M259">
        <v>19</v>
      </c>
      <c r="N259">
        <v>20</v>
      </c>
      <c r="O259" t="s">
        <v>258</v>
      </c>
      <c r="P259">
        <v>58</v>
      </c>
      <c r="Q259">
        <v>57</v>
      </c>
      <c r="R259">
        <v>0</v>
      </c>
      <c r="S259">
        <v>0</v>
      </c>
      <c r="T259">
        <v>0</v>
      </c>
      <c r="U259">
        <v>0</v>
      </c>
      <c r="V259">
        <v>0</v>
      </c>
      <c r="W259">
        <v>2664.4670999999998</v>
      </c>
      <c r="X259">
        <v>2662.6223</v>
      </c>
      <c r="Y259">
        <v>2656.3389000000002</v>
      </c>
      <c r="Z259">
        <v>2670.9499000000001</v>
      </c>
      <c r="AA259">
        <v>2783.4526000000001</v>
      </c>
      <c r="AB259">
        <v>2870.2114000000001</v>
      </c>
      <c r="AC259">
        <v>3264.5931</v>
      </c>
      <c r="AD259">
        <v>3485.1651000000002</v>
      </c>
      <c r="AE259">
        <v>3922.598</v>
      </c>
      <c r="AF259">
        <v>4213.6094000000003</v>
      </c>
      <c r="AG259">
        <v>4551.9377000000004</v>
      </c>
      <c r="AH259">
        <v>4910.2424000000001</v>
      </c>
      <c r="AI259">
        <v>5117.9525999999996</v>
      </c>
      <c r="AJ259">
        <v>5344.5371999999998</v>
      </c>
      <c r="AK259">
        <v>5462.6547</v>
      </c>
      <c r="AL259">
        <v>5557.8245999999999</v>
      </c>
      <c r="AM259">
        <v>5711.6639999999998</v>
      </c>
      <c r="AN259">
        <v>4810.7846</v>
      </c>
      <c r="AO259">
        <v>3837.1233000000002</v>
      </c>
      <c r="AP259">
        <v>3467.5972000000002</v>
      </c>
      <c r="AQ259">
        <v>3631.5194000000001</v>
      </c>
      <c r="AR259">
        <v>2605.7649999999999</v>
      </c>
      <c r="AS259">
        <v>1967.0089</v>
      </c>
      <c r="AT259">
        <v>1425.1322</v>
      </c>
      <c r="AU259">
        <v>73</v>
      </c>
      <c r="AV259">
        <v>70.394737000000006</v>
      </c>
      <c r="AW259">
        <v>68.210526000000002</v>
      </c>
      <c r="AX259">
        <v>67.157894999999996</v>
      </c>
      <c r="AY259">
        <v>65.614035000000001</v>
      </c>
      <c r="AZ259">
        <v>64.421053000000001</v>
      </c>
      <c r="BA259">
        <v>64.219297999999995</v>
      </c>
      <c r="BB259">
        <v>68.605262999999994</v>
      </c>
      <c r="BC259">
        <v>74.771929999999998</v>
      </c>
      <c r="BD259">
        <v>80.850876999999997</v>
      </c>
      <c r="BE259">
        <v>87.210526000000002</v>
      </c>
      <c r="BF259">
        <v>92.403509</v>
      </c>
      <c r="BG259">
        <v>96.517544000000001</v>
      </c>
      <c r="BH259">
        <v>101.00877</v>
      </c>
      <c r="BI259">
        <v>104.02632</v>
      </c>
      <c r="BJ259">
        <v>105.78946999999999</v>
      </c>
      <c r="BK259">
        <v>106.05262999999999</v>
      </c>
      <c r="BL259">
        <v>104.55262999999999</v>
      </c>
      <c r="BM259">
        <v>100.88596</v>
      </c>
      <c r="BN259">
        <v>95.991228000000007</v>
      </c>
      <c r="BO259">
        <v>90.245614000000003</v>
      </c>
      <c r="BP259">
        <v>83.736841999999996</v>
      </c>
      <c r="BQ259">
        <v>79.385964999999999</v>
      </c>
      <c r="BR259">
        <v>76.096491</v>
      </c>
      <c r="BS259">
        <v>-249.8792</v>
      </c>
      <c r="BT259">
        <v>7.5348980000000001</v>
      </c>
      <c r="BU259">
        <v>60.66545</v>
      </c>
      <c r="BV259">
        <v>92.287750000000003</v>
      </c>
      <c r="BW259">
        <v>71.936419999999998</v>
      </c>
      <c r="BX259">
        <v>25.459900000000001</v>
      </c>
      <c r="BY259">
        <v>50.244990000000001</v>
      </c>
      <c r="BZ259">
        <v>76.597560000000001</v>
      </c>
      <c r="CA259">
        <v>-53.889629999999997</v>
      </c>
      <c r="CB259">
        <v>-138.41829999999999</v>
      </c>
      <c r="CC259">
        <v>-232.1138</v>
      </c>
      <c r="CD259">
        <v>-290.3039</v>
      </c>
      <c r="CE259">
        <v>-189.76310000000001</v>
      </c>
      <c r="CF259">
        <v>-235.24199999999999</v>
      </c>
      <c r="CG259">
        <v>-235.00020000000001</v>
      </c>
      <c r="CH259">
        <v>-263.06580000000002</v>
      </c>
      <c r="CI259">
        <v>-331.03590000000003</v>
      </c>
      <c r="CJ259">
        <v>750.33109999999999</v>
      </c>
      <c r="CK259">
        <v>1768.607</v>
      </c>
      <c r="CL259">
        <v>1761.9549999999999</v>
      </c>
      <c r="CM259">
        <v>901.39419999999996</v>
      </c>
      <c r="CN259">
        <v>867.58219999999994</v>
      </c>
      <c r="CO259">
        <v>985.1123</v>
      </c>
      <c r="CP259">
        <v>1314.72</v>
      </c>
      <c r="CQ259">
        <v>20560.419999999998</v>
      </c>
      <c r="CR259">
        <v>6231.1310000000003</v>
      </c>
      <c r="CS259">
        <v>4066.3440000000001</v>
      </c>
      <c r="CT259">
        <v>3808.3580000000002</v>
      </c>
      <c r="CU259">
        <v>3373.9760000000001</v>
      </c>
      <c r="CV259">
        <v>3490.3040000000001</v>
      </c>
      <c r="CW259">
        <v>2200.1219999999998</v>
      </c>
      <c r="CX259">
        <v>1609.2860000000001</v>
      </c>
      <c r="CY259">
        <v>3217.8150000000001</v>
      </c>
      <c r="CZ259">
        <v>7017.76</v>
      </c>
      <c r="DA259">
        <v>12107.9</v>
      </c>
      <c r="DB259">
        <v>11968.06</v>
      </c>
      <c r="DC259">
        <v>12425.87</v>
      </c>
      <c r="DD259">
        <v>12680.55</v>
      </c>
      <c r="DE259">
        <v>13111.52</v>
      </c>
      <c r="DF259">
        <v>16107.91</v>
      </c>
      <c r="DG259">
        <v>17261.97</v>
      </c>
      <c r="DH259">
        <v>14308.87</v>
      </c>
      <c r="DI259">
        <v>14481.5</v>
      </c>
      <c r="DJ259">
        <v>15214.19</v>
      </c>
      <c r="DK259">
        <v>14841.73</v>
      </c>
      <c r="DL259">
        <v>12945.24</v>
      </c>
      <c r="DM259">
        <v>11610.18</v>
      </c>
      <c r="DN259">
        <v>11483.67</v>
      </c>
      <c r="DO259">
        <v>19</v>
      </c>
      <c r="DP259">
        <v>20</v>
      </c>
      <c r="DR259" s="20"/>
    </row>
    <row r="260" spans="1:122" hidden="1" x14ac:dyDescent="0.25">
      <c r="A260" t="str">
        <f t="shared" ref="A260:A323" si="4">C260&amp;"_"&amp;K260&amp;"_"&amp;IF(L260="",O260,L260&amp;IF(LEFT(K260,3)="All","",IF(R260=1,"_Combined","_"&amp;M260&amp;"-"&amp;N260)))</f>
        <v>LCA-Greater Fresno Area_All CBP_44364</v>
      </c>
      <c r="B260" t="s">
        <v>62</v>
      </c>
      <c r="C260" t="s">
        <v>224</v>
      </c>
      <c r="D260" t="s">
        <v>182</v>
      </c>
      <c r="E260" t="s">
        <v>61</v>
      </c>
      <c r="F260" t="s">
        <v>61</v>
      </c>
      <c r="G260" t="s">
        <v>61</v>
      </c>
      <c r="H260" t="s">
        <v>61</v>
      </c>
      <c r="I260" t="s">
        <v>61</v>
      </c>
      <c r="J260" t="s">
        <v>61</v>
      </c>
      <c r="K260" t="s">
        <v>197</v>
      </c>
      <c r="L260" s="18">
        <v>44364</v>
      </c>
      <c r="M260">
        <v>19</v>
      </c>
      <c r="N260">
        <v>20</v>
      </c>
      <c r="O260" t="s">
        <v>258</v>
      </c>
      <c r="P260">
        <v>95</v>
      </c>
      <c r="Q260">
        <v>94</v>
      </c>
      <c r="R260">
        <v>0</v>
      </c>
      <c r="S260">
        <v>0</v>
      </c>
      <c r="T260">
        <v>0</v>
      </c>
      <c r="U260">
        <v>0</v>
      </c>
      <c r="V260">
        <v>0</v>
      </c>
      <c r="W260">
        <v>20611.152999999998</v>
      </c>
      <c r="X260">
        <v>21004.082999999999</v>
      </c>
      <c r="Y260">
        <v>20482.666000000001</v>
      </c>
      <c r="Z260">
        <v>20348.264999999999</v>
      </c>
      <c r="AA260">
        <v>20595.449000000001</v>
      </c>
      <c r="AB260">
        <v>21399.638999999999</v>
      </c>
      <c r="AC260">
        <v>22152.053</v>
      </c>
      <c r="AD260">
        <v>21486.577000000001</v>
      </c>
      <c r="AE260">
        <v>21956.397000000001</v>
      </c>
      <c r="AF260">
        <v>21438.374</v>
      </c>
      <c r="AG260">
        <v>22199.544000000002</v>
      </c>
      <c r="AH260">
        <v>22408.797999999999</v>
      </c>
      <c r="AI260">
        <v>22425.437000000002</v>
      </c>
      <c r="AJ260">
        <v>21421.612000000001</v>
      </c>
      <c r="AK260">
        <v>21047.256000000001</v>
      </c>
      <c r="AL260">
        <v>21521.464</v>
      </c>
      <c r="AM260">
        <v>22054.850999999999</v>
      </c>
      <c r="AN260">
        <v>19215.163</v>
      </c>
      <c r="AO260">
        <v>17280.936000000002</v>
      </c>
      <c r="AP260">
        <v>18464.888999999999</v>
      </c>
      <c r="AQ260">
        <v>23586.93</v>
      </c>
      <c r="AR260">
        <v>24490.363000000001</v>
      </c>
      <c r="AS260">
        <v>23553.282999999999</v>
      </c>
      <c r="AT260">
        <v>22820.16</v>
      </c>
      <c r="AU260">
        <v>84.223404000000002</v>
      </c>
      <c r="AV260">
        <v>79.308510999999996</v>
      </c>
      <c r="AW260">
        <v>77.771276999999998</v>
      </c>
      <c r="AX260">
        <v>76.255319</v>
      </c>
      <c r="AY260">
        <v>73.882979000000006</v>
      </c>
      <c r="AZ260">
        <v>73.409574000000006</v>
      </c>
      <c r="BA260">
        <v>72.393617000000006</v>
      </c>
      <c r="BB260">
        <v>74.819148999999996</v>
      </c>
      <c r="BC260">
        <v>78.771276999999998</v>
      </c>
      <c r="BD260">
        <v>83.287233999999998</v>
      </c>
      <c r="BE260">
        <v>86.867020999999994</v>
      </c>
      <c r="BF260">
        <v>90.936170000000004</v>
      </c>
      <c r="BG260">
        <v>93.984043</v>
      </c>
      <c r="BH260">
        <v>96.5</v>
      </c>
      <c r="BI260">
        <v>99.494681</v>
      </c>
      <c r="BJ260">
        <v>100.57979</v>
      </c>
      <c r="BK260">
        <v>102.51596000000001</v>
      </c>
      <c r="BL260">
        <v>104.40957</v>
      </c>
      <c r="BM260">
        <v>102.44681</v>
      </c>
      <c r="BN260">
        <v>101.42552999999999</v>
      </c>
      <c r="BO260">
        <v>99.234043</v>
      </c>
      <c r="BP260">
        <v>95.632979000000006</v>
      </c>
      <c r="BQ260">
        <v>92.510638</v>
      </c>
      <c r="BR260">
        <v>89.670213000000004</v>
      </c>
      <c r="BS260">
        <v>-67.382580000000004</v>
      </c>
      <c r="BT260">
        <v>-103.6973</v>
      </c>
      <c r="BU260">
        <v>-86.413110000000003</v>
      </c>
      <c r="BV260">
        <v>-48.162590000000002</v>
      </c>
      <c r="BW260">
        <v>-124.90860000000001</v>
      </c>
      <c r="BX260">
        <v>-214.2294</v>
      </c>
      <c r="BY260">
        <v>-171.32579999999999</v>
      </c>
      <c r="BZ260">
        <v>325.12990000000002</v>
      </c>
      <c r="CA260">
        <v>-332.98570000000001</v>
      </c>
      <c r="CB260">
        <v>406.77050000000003</v>
      </c>
      <c r="CC260">
        <v>-53.158259999999999</v>
      </c>
      <c r="CD260">
        <v>-102.28570000000001</v>
      </c>
      <c r="CE260">
        <v>240.21809999999999</v>
      </c>
      <c r="CF260">
        <v>1356.867</v>
      </c>
      <c r="CG260">
        <v>1833.875</v>
      </c>
      <c r="CH260">
        <v>1144.8019999999999</v>
      </c>
      <c r="CI260">
        <v>801.10059999999999</v>
      </c>
      <c r="CJ260">
        <v>3674.7469999999998</v>
      </c>
      <c r="CK260">
        <v>6204.0550000000003</v>
      </c>
      <c r="CL260">
        <v>6483.6509999999998</v>
      </c>
      <c r="CM260">
        <v>1434.462</v>
      </c>
      <c r="CN260">
        <v>-749.08699999999999</v>
      </c>
      <c r="CO260">
        <v>-887.87339999999995</v>
      </c>
      <c r="CP260">
        <v>-637.64769999999999</v>
      </c>
      <c r="CQ260">
        <v>48890.66</v>
      </c>
      <c r="CR260">
        <v>17020.919999999998</v>
      </c>
      <c r="CS260">
        <v>12034.74</v>
      </c>
      <c r="CT260">
        <v>13833.3</v>
      </c>
      <c r="CU260">
        <v>11749.54</v>
      </c>
      <c r="CV260">
        <v>8152.9250000000002</v>
      </c>
      <c r="CW260">
        <v>7786.4089999999997</v>
      </c>
      <c r="CX260">
        <v>8126.2070000000003</v>
      </c>
      <c r="CY260">
        <v>11008.17</v>
      </c>
      <c r="CZ260">
        <v>14257.87</v>
      </c>
      <c r="DA260">
        <v>20805.8</v>
      </c>
      <c r="DB260">
        <v>23693.040000000001</v>
      </c>
      <c r="DC260">
        <v>23741.93</v>
      </c>
      <c r="DD260">
        <v>26013.24</v>
      </c>
      <c r="DE260">
        <v>29621.119999999999</v>
      </c>
      <c r="DF260">
        <v>31548.01</v>
      </c>
      <c r="DG260">
        <v>29506.31</v>
      </c>
      <c r="DH260">
        <v>49383.15</v>
      </c>
      <c r="DI260">
        <v>53171.95</v>
      </c>
      <c r="DJ260">
        <v>48142.38</v>
      </c>
      <c r="DK260">
        <v>29674.49</v>
      </c>
      <c r="DL260">
        <v>33788.75</v>
      </c>
      <c r="DM260">
        <v>32736.74</v>
      </c>
      <c r="DN260">
        <v>36420.269999999997</v>
      </c>
      <c r="DO260">
        <v>19</v>
      </c>
      <c r="DP260">
        <v>20</v>
      </c>
    </row>
    <row r="261" spans="1:122" hidden="1" x14ac:dyDescent="0.25">
      <c r="A261" t="str">
        <f t="shared" si="4"/>
        <v>All_All CBP_44364</v>
      </c>
      <c r="B261" t="s">
        <v>62</v>
      </c>
      <c r="C261" t="s">
        <v>61</v>
      </c>
      <c r="D261" t="s">
        <v>61</v>
      </c>
      <c r="E261" t="s">
        <v>61</v>
      </c>
      <c r="F261" t="s">
        <v>61</v>
      </c>
      <c r="G261" t="s">
        <v>61</v>
      </c>
      <c r="H261" t="s">
        <v>61</v>
      </c>
      <c r="I261" t="s">
        <v>61</v>
      </c>
      <c r="J261" t="s">
        <v>61</v>
      </c>
      <c r="K261" t="s">
        <v>197</v>
      </c>
      <c r="L261" s="18">
        <v>44364</v>
      </c>
      <c r="M261">
        <v>19</v>
      </c>
      <c r="N261">
        <v>20</v>
      </c>
      <c r="O261" t="s">
        <v>258</v>
      </c>
      <c r="P261">
        <v>540</v>
      </c>
      <c r="Q261">
        <v>530</v>
      </c>
      <c r="R261">
        <v>1</v>
      </c>
      <c r="S261">
        <v>0</v>
      </c>
      <c r="T261">
        <v>0</v>
      </c>
      <c r="U261">
        <v>0</v>
      </c>
      <c r="V261">
        <v>0</v>
      </c>
      <c r="W261">
        <v>47897.457999999999</v>
      </c>
      <c r="X261">
        <v>45072.055999999997</v>
      </c>
      <c r="Y261">
        <v>44332.622000000003</v>
      </c>
      <c r="Z261">
        <v>44514.142999999996</v>
      </c>
      <c r="AA261">
        <v>45866.3</v>
      </c>
      <c r="AB261">
        <v>47556.627</v>
      </c>
      <c r="AC261">
        <v>51307.360000000001</v>
      </c>
      <c r="AD261">
        <v>53155.161</v>
      </c>
      <c r="AE261">
        <v>57156.273999999998</v>
      </c>
      <c r="AF261">
        <v>59808.63</v>
      </c>
      <c r="AG261">
        <v>60971.142</v>
      </c>
      <c r="AH261">
        <v>65484.192999999999</v>
      </c>
      <c r="AI261">
        <v>67235.92</v>
      </c>
      <c r="AJ261">
        <v>67291.225999999995</v>
      </c>
      <c r="AK261">
        <v>67578.649000000005</v>
      </c>
      <c r="AL261">
        <v>68712.639999999999</v>
      </c>
      <c r="AM261">
        <v>68973.398000000001</v>
      </c>
      <c r="AN261">
        <v>58814.635999999999</v>
      </c>
      <c r="AO261">
        <v>45521.182000000001</v>
      </c>
      <c r="AP261">
        <v>45276.091999999997</v>
      </c>
      <c r="AQ261">
        <v>55661.474999999999</v>
      </c>
      <c r="AR261">
        <v>55515.368000000002</v>
      </c>
      <c r="AS261">
        <v>52169.24</v>
      </c>
      <c r="AT261">
        <v>49750.053</v>
      </c>
      <c r="AU261">
        <v>75.442448999999996</v>
      </c>
      <c r="AV261">
        <v>72.256681</v>
      </c>
      <c r="AW261">
        <v>70.515297000000004</v>
      </c>
      <c r="AX261">
        <v>68.950291000000007</v>
      </c>
      <c r="AY261">
        <v>67.482977000000005</v>
      </c>
      <c r="AZ261">
        <v>66.451198000000005</v>
      </c>
      <c r="BA261">
        <v>66.118844999999993</v>
      </c>
      <c r="BB261">
        <v>69.134854000000004</v>
      </c>
      <c r="BC261">
        <v>74.121692999999993</v>
      </c>
      <c r="BD261">
        <v>79.579381999999995</v>
      </c>
      <c r="BE261">
        <v>84.487567999999996</v>
      </c>
      <c r="BF261">
        <v>89.010628999999994</v>
      </c>
      <c r="BG261">
        <v>92.006962000000001</v>
      </c>
      <c r="BH261">
        <v>94.502792999999997</v>
      </c>
      <c r="BI261">
        <v>96.860400999999996</v>
      </c>
      <c r="BJ261">
        <v>98.124870999999999</v>
      </c>
      <c r="BK261">
        <v>98.412434000000005</v>
      </c>
      <c r="BL261">
        <v>97.910757000000004</v>
      </c>
      <c r="BM261">
        <v>96.204222999999999</v>
      </c>
      <c r="BN261">
        <v>93.707592000000005</v>
      </c>
      <c r="BO261">
        <v>89.256619000000001</v>
      </c>
      <c r="BP261">
        <v>84.560826000000006</v>
      </c>
      <c r="BQ261">
        <v>81.337200999999993</v>
      </c>
      <c r="BR261">
        <v>79.197984000000005</v>
      </c>
      <c r="BS261">
        <v>-1846.836</v>
      </c>
      <c r="BT261">
        <v>2341.1190000000001</v>
      </c>
      <c r="BU261">
        <v>1982.3230000000001</v>
      </c>
      <c r="BV261">
        <v>1483.087</v>
      </c>
      <c r="BW261">
        <v>699.44780000000003</v>
      </c>
      <c r="BX261">
        <v>635.18449999999996</v>
      </c>
      <c r="BY261">
        <v>-310.7713</v>
      </c>
      <c r="BZ261">
        <v>505.15289999999999</v>
      </c>
      <c r="CA261">
        <v>-704.24810000000002</v>
      </c>
      <c r="CB261">
        <v>-722.47900000000004</v>
      </c>
      <c r="CC261">
        <v>379.44080000000002</v>
      </c>
      <c r="CD261">
        <v>-886.09799999999996</v>
      </c>
      <c r="CE261">
        <v>-216.95480000000001</v>
      </c>
      <c r="CF261">
        <v>766.61350000000004</v>
      </c>
      <c r="CG261">
        <v>805.68560000000002</v>
      </c>
      <c r="CH261">
        <v>-454.68819999999999</v>
      </c>
      <c r="CI261">
        <v>-334.24450000000002</v>
      </c>
      <c r="CJ261">
        <v>10311.82</v>
      </c>
      <c r="CK261">
        <v>24282.09</v>
      </c>
      <c r="CL261">
        <v>24438.65</v>
      </c>
      <c r="CM261">
        <v>9396.2279999999992</v>
      </c>
      <c r="CN261">
        <v>2097.864</v>
      </c>
      <c r="CO261">
        <v>632.41060000000004</v>
      </c>
      <c r="CP261">
        <v>440.20670000000001</v>
      </c>
      <c r="CQ261">
        <v>183657.8</v>
      </c>
      <c r="CR261">
        <v>83338.87</v>
      </c>
      <c r="CS261">
        <v>73592.14</v>
      </c>
      <c r="CT261">
        <v>72493.97</v>
      </c>
      <c r="CU261">
        <v>57072.3</v>
      </c>
      <c r="CV261">
        <v>46031.37</v>
      </c>
      <c r="CW261">
        <v>33182.18</v>
      </c>
      <c r="CX261">
        <v>28918.89</v>
      </c>
      <c r="CY261">
        <v>50988.46</v>
      </c>
      <c r="CZ261">
        <v>60983.47</v>
      </c>
      <c r="DA261">
        <v>97621.53</v>
      </c>
      <c r="DB261">
        <v>116624.6</v>
      </c>
      <c r="DC261">
        <v>107026.5</v>
      </c>
      <c r="DD261">
        <v>113395.3</v>
      </c>
      <c r="DE261">
        <v>121424.6</v>
      </c>
      <c r="DF261">
        <v>124458.9</v>
      </c>
      <c r="DG261">
        <v>124480.2</v>
      </c>
      <c r="DH261">
        <v>151824.4</v>
      </c>
      <c r="DI261">
        <v>160814.70000000001</v>
      </c>
      <c r="DJ261">
        <v>150770.1</v>
      </c>
      <c r="DK261">
        <v>163698</v>
      </c>
      <c r="DL261">
        <v>125508.5</v>
      </c>
      <c r="DM261">
        <v>128090.3</v>
      </c>
      <c r="DN261">
        <v>133293.29999999999</v>
      </c>
      <c r="DO261">
        <v>19</v>
      </c>
      <c r="DP261">
        <v>21</v>
      </c>
    </row>
    <row r="262" spans="1:122" hidden="1" x14ac:dyDescent="0.25">
      <c r="A262" t="str">
        <f t="shared" si="4"/>
        <v>Aggregator-CPower_All CBP_44364</v>
      </c>
      <c r="B262" t="s">
        <v>62</v>
      </c>
      <c r="C262" t="s">
        <v>215</v>
      </c>
      <c r="D262" t="s">
        <v>61</v>
      </c>
      <c r="E262" t="s">
        <v>61</v>
      </c>
      <c r="F262" t="s">
        <v>42</v>
      </c>
      <c r="G262" t="s">
        <v>61</v>
      </c>
      <c r="H262" t="s">
        <v>61</v>
      </c>
      <c r="I262" t="s">
        <v>61</v>
      </c>
      <c r="J262" t="s">
        <v>61</v>
      </c>
      <c r="K262" t="s">
        <v>197</v>
      </c>
      <c r="L262" s="18">
        <v>44364</v>
      </c>
      <c r="M262">
        <v>19</v>
      </c>
      <c r="N262">
        <v>20</v>
      </c>
      <c r="O262" t="s">
        <v>258</v>
      </c>
      <c r="P262">
        <v>466</v>
      </c>
      <c r="Q262">
        <v>457</v>
      </c>
      <c r="R262">
        <v>1</v>
      </c>
      <c r="S262">
        <v>0</v>
      </c>
      <c r="T262">
        <v>0</v>
      </c>
      <c r="U262">
        <v>0</v>
      </c>
      <c r="V262">
        <v>0</v>
      </c>
      <c r="W262">
        <v>15172.691000000001</v>
      </c>
      <c r="X262">
        <v>15466.986999999999</v>
      </c>
      <c r="Y262">
        <v>15361.102000000001</v>
      </c>
      <c r="Z262">
        <v>15116.821</v>
      </c>
      <c r="AA262">
        <v>15553.277</v>
      </c>
      <c r="AB262">
        <v>16005.553</v>
      </c>
      <c r="AC262">
        <v>17714.901000000002</v>
      </c>
      <c r="AD262">
        <v>20745.418000000001</v>
      </c>
      <c r="AE262">
        <v>24557.912</v>
      </c>
      <c r="AF262">
        <v>27199.323</v>
      </c>
      <c r="AG262">
        <v>29415.044999999998</v>
      </c>
      <c r="AH262">
        <v>32746.194</v>
      </c>
      <c r="AI262">
        <v>34195.567999999999</v>
      </c>
      <c r="AJ262">
        <v>34992.332000000002</v>
      </c>
      <c r="AK262">
        <v>35689.379999999997</v>
      </c>
      <c r="AL262">
        <v>36018.877999999997</v>
      </c>
      <c r="AM262">
        <v>36487.796000000002</v>
      </c>
      <c r="AN262">
        <v>34052.658000000003</v>
      </c>
      <c r="AO262">
        <v>27994.294000000002</v>
      </c>
      <c r="AP262">
        <v>26627.94</v>
      </c>
      <c r="AQ262">
        <v>26487.253000000001</v>
      </c>
      <c r="AR262">
        <v>21987.239000000001</v>
      </c>
      <c r="AS262">
        <v>18634.548999999999</v>
      </c>
      <c r="AT262">
        <v>16738.464</v>
      </c>
      <c r="AU262">
        <v>74.371590999999995</v>
      </c>
      <c r="AV262">
        <v>71.180333000000005</v>
      </c>
      <c r="AW262">
        <v>69.519717999999997</v>
      </c>
      <c r="AX262">
        <v>68.056082000000004</v>
      </c>
      <c r="AY262">
        <v>66.606031000000002</v>
      </c>
      <c r="AZ262">
        <v>65.709440000000001</v>
      </c>
      <c r="BA262">
        <v>65.389644000000004</v>
      </c>
      <c r="BB262">
        <v>68.607518999999996</v>
      </c>
      <c r="BC262">
        <v>73.786083000000005</v>
      </c>
      <c r="BD262">
        <v>79.273053000000004</v>
      </c>
      <c r="BE262">
        <v>84.254131999999998</v>
      </c>
      <c r="BF262">
        <v>88.835695000000001</v>
      </c>
      <c r="BG262">
        <v>91.898289000000005</v>
      </c>
      <c r="BH262">
        <v>94.536968999999999</v>
      </c>
      <c r="BI262">
        <v>96.960498000000001</v>
      </c>
      <c r="BJ262">
        <v>98.254088999999993</v>
      </c>
      <c r="BK262">
        <v>98.450618000000006</v>
      </c>
      <c r="BL262">
        <v>97.857623000000004</v>
      </c>
      <c r="BM262">
        <v>95.897692000000006</v>
      </c>
      <c r="BN262">
        <v>93.304052999999996</v>
      </c>
      <c r="BO262">
        <v>88.508330999999998</v>
      </c>
      <c r="BP262">
        <v>83.577670999999995</v>
      </c>
      <c r="BQ262">
        <v>80.205524999999994</v>
      </c>
      <c r="BR262">
        <v>78.065977000000004</v>
      </c>
      <c r="BS262">
        <v>54.1066</v>
      </c>
      <c r="BT262">
        <v>136.4392</v>
      </c>
      <c r="BU262">
        <v>-212.30029999999999</v>
      </c>
      <c r="BV262">
        <v>-190.5292</v>
      </c>
      <c r="BW262">
        <v>-153.0675</v>
      </c>
      <c r="BX262">
        <v>286.91140000000001</v>
      </c>
      <c r="BY262">
        <v>398.97089999999997</v>
      </c>
      <c r="BZ262">
        <v>351.60469999999998</v>
      </c>
      <c r="CA262">
        <v>-304.04500000000002</v>
      </c>
      <c r="CB262">
        <v>-293.95549999999997</v>
      </c>
      <c r="CC262">
        <v>-194.03569999999999</v>
      </c>
      <c r="CD262">
        <v>-336.49250000000001</v>
      </c>
      <c r="CE262">
        <v>-220.97450000000001</v>
      </c>
      <c r="CF262">
        <v>-155.0385</v>
      </c>
      <c r="CG262">
        <v>-22.582699999999999</v>
      </c>
      <c r="CH262">
        <v>-104.0505</v>
      </c>
      <c r="CI262">
        <v>-266.36869999999999</v>
      </c>
      <c r="CJ262">
        <v>2552.578</v>
      </c>
      <c r="CK262">
        <v>8190.3360000000002</v>
      </c>
      <c r="CL262">
        <v>7798.4059999999999</v>
      </c>
      <c r="CM262">
        <v>3294.2869999999998</v>
      </c>
      <c r="CN262">
        <v>842.96540000000005</v>
      </c>
      <c r="CO262">
        <v>-14.96237</v>
      </c>
      <c r="CP262">
        <v>27.878160000000001</v>
      </c>
      <c r="CQ262">
        <v>28994.93</v>
      </c>
      <c r="CR262">
        <v>12147.01</v>
      </c>
      <c r="CS262">
        <v>14542.2</v>
      </c>
      <c r="CT262">
        <v>14828.29</v>
      </c>
      <c r="CU262">
        <v>11206.58</v>
      </c>
      <c r="CV262">
        <v>9404.2469999999994</v>
      </c>
      <c r="CW262">
        <v>7467.6890000000003</v>
      </c>
      <c r="CX262">
        <v>8435.1710000000003</v>
      </c>
      <c r="CY262">
        <v>16494.169999999998</v>
      </c>
      <c r="CZ262">
        <v>12645.74</v>
      </c>
      <c r="DA262">
        <v>23148.39</v>
      </c>
      <c r="DB262">
        <v>23940.84</v>
      </c>
      <c r="DC262">
        <v>22612.14</v>
      </c>
      <c r="DD262">
        <v>18544.13</v>
      </c>
      <c r="DE262">
        <v>17921.23</v>
      </c>
      <c r="DF262">
        <v>21015.43</v>
      </c>
      <c r="DG262">
        <v>27005.17</v>
      </c>
      <c r="DH262">
        <v>42855.22</v>
      </c>
      <c r="DI262">
        <v>55518.32</v>
      </c>
      <c r="DJ262">
        <v>53265.72</v>
      </c>
      <c r="DK262">
        <v>69103.94</v>
      </c>
      <c r="DL262">
        <v>36435.94</v>
      </c>
      <c r="DM262">
        <v>25959.03</v>
      </c>
      <c r="DN262">
        <v>23840.84</v>
      </c>
      <c r="DO262">
        <v>19</v>
      </c>
      <c r="DP262">
        <v>21</v>
      </c>
    </row>
    <row r="263" spans="1:122" hidden="1" x14ac:dyDescent="0.25">
      <c r="A263" t="str">
        <f t="shared" si="4"/>
        <v>Industry_Type-5. Offices, Hotels, Finance, Services_All CBP_44364</v>
      </c>
      <c r="B263" t="s">
        <v>62</v>
      </c>
      <c r="C263" t="s">
        <v>205</v>
      </c>
      <c r="D263" t="s">
        <v>61</v>
      </c>
      <c r="E263" t="s">
        <v>61</v>
      </c>
      <c r="F263" t="s">
        <v>61</v>
      </c>
      <c r="G263" t="s">
        <v>37</v>
      </c>
      <c r="H263" t="s">
        <v>61</v>
      </c>
      <c r="I263" t="s">
        <v>61</v>
      </c>
      <c r="J263" t="s">
        <v>61</v>
      </c>
      <c r="K263" t="s">
        <v>197</v>
      </c>
      <c r="L263" s="18">
        <v>44364</v>
      </c>
      <c r="M263">
        <v>19</v>
      </c>
      <c r="N263">
        <v>20</v>
      </c>
      <c r="O263" t="s">
        <v>258</v>
      </c>
      <c r="P263">
        <v>22</v>
      </c>
      <c r="Q263">
        <v>22</v>
      </c>
      <c r="R263">
        <v>1</v>
      </c>
      <c r="S263">
        <v>0</v>
      </c>
      <c r="T263">
        <v>0</v>
      </c>
      <c r="U263">
        <v>0</v>
      </c>
      <c r="V263">
        <v>0</v>
      </c>
      <c r="W263">
        <v>1488.1887999999999</v>
      </c>
      <c r="X263">
        <v>1528.4918</v>
      </c>
      <c r="Y263">
        <v>1460.2837999999999</v>
      </c>
      <c r="Z263">
        <v>1360.269</v>
      </c>
      <c r="AA263">
        <v>1326.3889999999999</v>
      </c>
      <c r="AB263">
        <v>1288.0119999999999</v>
      </c>
      <c r="AC263">
        <v>1335.4126000000001</v>
      </c>
      <c r="AD263">
        <v>1554.1510000000001</v>
      </c>
      <c r="AE263">
        <v>1907.7996000000001</v>
      </c>
      <c r="AF263">
        <v>2552.7604000000001</v>
      </c>
      <c r="AG263">
        <v>2970.0212000000001</v>
      </c>
      <c r="AH263">
        <v>3284.1938</v>
      </c>
      <c r="AI263">
        <v>3411.9969999999998</v>
      </c>
      <c r="AJ263">
        <v>3576.0259999999998</v>
      </c>
      <c r="AK263">
        <v>3574.5909999999999</v>
      </c>
      <c r="AL263">
        <v>3589.1770000000001</v>
      </c>
      <c r="AM263">
        <v>3644.3180000000002</v>
      </c>
      <c r="AN263">
        <v>3522.877</v>
      </c>
      <c r="AO263">
        <v>3364.395</v>
      </c>
      <c r="AP263">
        <v>3020.6120000000001</v>
      </c>
      <c r="AQ263">
        <v>2939.0810000000001</v>
      </c>
      <c r="AR263">
        <v>2694.1239999999998</v>
      </c>
      <c r="AS263">
        <v>2356.5659999999998</v>
      </c>
      <c r="AT263">
        <v>1987.739</v>
      </c>
      <c r="AU263">
        <v>69.068181999999993</v>
      </c>
      <c r="AV263">
        <v>66.590908999999996</v>
      </c>
      <c r="AW263">
        <v>65.022727000000003</v>
      </c>
      <c r="AX263">
        <v>63.772727000000003</v>
      </c>
      <c r="AY263">
        <v>62.681818</v>
      </c>
      <c r="AZ263">
        <v>61.863636</v>
      </c>
      <c r="BA263">
        <v>61.863636</v>
      </c>
      <c r="BB263">
        <v>65.5</v>
      </c>
      <c r="BC263">
        <v>70.727272999999997</v>
      </c>
      <c r="BD263">
        <v>76.090908999999996</v>
      </c>
      <c r="BE263">
        <v>81.227272999999997</v>
      </c>
      <c r="BF263">
        <v>84.727272999999997</v>
      </c>
      <c r="BG263">
        <v>86.431818000000007</v>
      </c>
      <c r="BH263">
        <v>88.181818000000007</v>
      </c>
      <c r="BI263">
        <v>89.522727000000003</v>
      </c>
      <c r="BJ263">
        <v>90.477272999999997</v>
      </c>
      <c r="BK263">
        <v>90.340908999999996</v>
      </c>
      <c r="BL263">
        <v>89.568181999999993</v>
      </c>
      <c r="BM263">
        <v>88.909091000000004</v>
      </c>
      <c r="BN263">
        <v>86.613636</v>
      </c>
      <c r="BO263">
        <v>81.431818000000007</v>
      </c>
      <c r="BP263">
        <v>77.022727000000003</v>
      </c>
      <c r="BQ263">
        <v>74.113636</v>
      </c>
      <c r="BR263">
        <v>72.136364</v>
      </c>
      <c r="BS263">
        <v>25.89864</v>
      </c>
      <c r="BT263">
        <v>-61.636539999999997</v>
      </c>
      <c r="BU263">
        <v>-53.787950000000002</v>
      </c>
      <c r="BV263">
        <v>-39.595019999999998</v>
      </c>
      <c r="BW263">
        <v>0.47575260000000003</v>
      </c>
      <c r="BX263">
        <v>14.252940000000001</v>
      </c>
      <c r="BY263">
        <v>14.251289999999999</v>
      </c>
      <c r="BZ263">
        <v>-7.7414880000000004</v>
      </c>
      <c r="CA263">
        <v>6.3349149999999996</v>
      </c>
      <c r="CB263">
        <v>-54.123620000000003</v>
      </c>
      <c r="CC263">
        <v>-98.928269999999998</v>
      </c>
      <c r="CD263">
        <v>-127.6467</v>
      </c>
      <c r="CE263">
        <v>-98.291129999999995</v>
      </c>
      <c r="CF263">
        <v>-169.37819999999999</v>
      </c>
      <c r="CG263">
        <v>-136.82910000000001</v>
      </c>
      <c r="CH263">
        <v>-133.63900000000001</v>
      </c>
      <c r="CI263">
        <v>-135.6156</v>
      </c>
      <c r="CJ263">
        <v>-74.181629999999998</v>
      </c>
      <c r="CK263">
        <v>141.1592</v>
      </c>
      <c r="CL263">
        <v>185.6277</v>
      </c>
      <c r="CM263">
        <v>79.120639999999995</v>
      </c>
      <c r="CN263">
        <v>-102.35760000000001</v>
      </c>
      <c r="CO263">
        <v>-171.9032</v>
      </c>
      <c r="CP263">
        <v>-128.57830000000001</v>
      </c>
      <c r="CQ263">
        <v>1324.5039999999999</v>
      </c>
      <c r="CR263">
        <v>386.0686</v>
      </c>
      <c r="CS263">
        <v>385.72829999999999</v>
      </c>
      <c r="CT263">
        <v>176.11150000000001</v>
      </c>
      <c r="CU263">
        <v>164.77199999999999</v>
      </c>
      <c r="CV263">
        <v>543.92430000000002</v>
      </c>
      <c r="CW263">
        <v>212.31139999999999</v>
      </c>
      <c r="CX263">
        <v>402.72230000000002</v>
      </c>
      <c r="CY263">
        <v>426.20069999999998</v>
      </c>
      <c r="CZ263">
        <v>978.60810000000004</v>
      </c>
      <c r="DA263">
        <v>2135.2629999999999</v>
      </c>
      <c r="DB263">
        <v>2488.1509999999998</v>
      </c>
      <c r="DC263">
        <v>2406.4499999999998</v>
      </c>
      <c r="DD263">
        <v>2118.5410000000002</v>
      </c>
      <c r="DE263">
        <v>1280.693</v>
      </c>
      <c r="DF263">
        <v>1843.0050000000001</v>
      </c>
      <c r="DG263">
        <v>1994.9829999999999</v>
      </c>
      <c r="DH263">
        <v>1823.317</v>
      </c>
      <c r="DI263">
        <v>2213.6089999999999</v>
      </c>
      <c r="DJ263">
        <v>1968.3230000000001</v>
      </c>
      <c r="DK263">
        <v>2004.0540000000001</v>
      </c>
      <c r="DL263">
        <v>1058.3330000000001</v>
      </c>
      <c r="DM263">
        <v>988.95719999999994</v>
      </c>
      <c r="DN263">
        <v>1076.9290000000001</v>
      </c>
      <c r="DO263">
        <v>19</v>
      </c>
      <c r="DP263">
        <v>21</v>
      </c>
    </row>
    <row r="264" spans="1:122" x14ac:dyDescent="0.25">
      <c r="A264" t="str">
        <f t="shared" si="4"/>
        <v>AutoDR-Yes_All CBP_44364</v>
      </c>
      <c r="B264" t="s">
        <v>62</v>
      </c>
      <c r="C264" t="s">
        <v>322</v>
      </c>
      <c r="D264" t="s">
        <v>61</v>
      </c>
      <c r="E264" t="s">
        <v>61</v>
      </c>
      <c r="F264" t="s">
        <v>61</v>
      </c>
      <c r="G264" t="s">
        <v>61</v>
      </c>
      <c r="H264" t="s">
        <v>98</v>
      </c>
      <c r="I264" t="s">
        <v>61</v>
      </c>
      <c r="J264" t="s">
        <v>61</v>
      </c>
      <c r="K264" t="s">
        <v>197</v>
      </c>
      <c r="L264" s="18">
        <v>44364</v>
      </c>
      <c r="M264">
        <v>19</v>
      </c>
      <c r="N264">
        <v>20</v>
      </c>
      <c r="O264" t="s">
        <v>258</v>
      </c>
      <c r="P264">
        <v>40</v>
      </c>
      <c r="Q264">
        <v>40</v>
      </c>
      <c r="R264">
        <v>1</v>
      </c>
      <c r="S264">
        <v>0</v>
      </c>
      <c r="T264">
        <v>0</v>
      </c>
      <c r="U264">
        <v>0</v>
      </c>
      <c r="V264">
        <v>0</v>
      </c>
      <c r="W264">
        <v>3010.3915000000002</v>
      </c>
      <c r="X264">
        <v>3036.0839999999998</v>
      </c>
      <c r="Y264">
        <v>2730.5954999999999</v>
      </c>
      <c r="Z264">
        <v>2507.4715000000001</v>
      </c>
      <c r="AA264">
        <v>2891.0535</v>
      </c>
      <c r="AB264">
        <v>3156.97</v>
      </c>
      <c r="AC264">
        <v>3655.1660000000002</v>
      </c>
      <c r="AD264">
        <v>2856.0745000000002</v>
      </c>
      <c r="AE264">
        <v>3314.9495000000002</v>
      </c>
      <c r="AF264">
        <v>3134.2890000000002</v>
      </c>
      <c r="AG264">
        <v>3720.9164999999998</v>
      </c>
      <c r="AH264">
        <v>4007.5045</v>
      </c>
      <c r="AI264">
        <v>4192.3154999999997</v>
      </c>
      <c r="AJ264">
        <v>4416.7370000000001</v>
      </c>
      <c r="AK264">
        <v>4779.7115000000003</v>
      </c>
      <c r="AL264">
        <v>4572.9105</v>
      </c>
      <c r="AM264">
        <v>4761.4560000000001</v>
      </c>
      <c r="AN264">
        <v>4343.5535</v>
      </c>
      <c r="AO264">
        <v>3345.2725</v>
      </c>
      <c r="AP264">
        <v>4046.6680000000001</v>
      </c>
      <c r="AQ264">
        <v>5455.4054999999998</v>
      </c>
      <c r="AR264">
        <v>5765.5010000000002</v>
      </c>
      <c r="AS264">
        <v>5659.9314999999997</v>
      </c>
      <c r="AT264">
        <v>5203.3140000000003</v>
      </c>
      <c r="AU264">
        <v>72.924999999999997</v>
      </c>
      <c r="AV264">
        <v>69.924999999999997</v>
      </c>
      <c r="AW264">
        <v>68.25</v>
      </c>
      <c r="AX264">
        <v>66.862499999999997</v>
      </c>
      <c r="AY264">
        <v>65.55</v>
      </c>
      <c r="AZ264">
        <v>64.637500000000003</v>
      </c>
      <c r="BA264">
        <v>64.4375</v>
      </c>
      <c r="BB264">
        <v>67.762500000000003</v>
      </c>
      <c r="BC264">
        <v>72.924999999999997</v>
      </c>
      <c r="BD264">
        <v>78.162499999999994</v>
      </c>
      <c r="BE264">
        <v>83.2</v>
      </c>
      <c r="BF264">
        <v>87.962500000000006</v>
      </c>
      <c r="BG264">
        <v>90.95</v>
      </c>
      <c r="BH264">
        <v>93.625</v>
      </c>
      <c r="BI264">
        <v>96.0625</v>
      </c>
      <c r="BJ264">
        <v>97.512500000000003</v>
      </c>
      <c r="BK264">
        <v>97.512500000000003</v>
      </c>
      <c r="BL264">
        <v>96.5625</v>
      </c>
      <c r="BM264">
        <v>94.537499999999994</v>
      </c>
      <c r="BN264">
        <v>91.875</v>
      </c>
      <c r="BO264">
        <v>86.662499999999994</v>
      </c>
      <c r="BP264">
        <v>81.625</v>
      </c>
      <c r="BQ264">
        <v>78.362499999999997</v>
      </c>
      <c r="BR264">
        <v>76.4375</v>
      </c>
      <c r="BS264">
        <v>28.602650000000001</v>
      </c>
      <c r="BT264">
        <v>76.537099999999995</v>
      </c>
      <c r="BU264">
        <v>89.854749999999996</v>
      </c>
      <c r="BV264">
        <v>308.05860000000001</v>
      </c>
      <c r="BW264">
        <v>109.3982</v>
      </c>
      <c r="BX264">
        <v>16.924479999999999</v>
      </c>
      <c r="BY264">
        <v>-24.922270000000001</v>
      </c>
      <c r="BZ264">
        <v>148.04920000000001</v>
      </c>
      <c r="CA264">
        <v>-482.5813</v>
      </c>
      <c r="CB264">
        <v>163.0317</v>
      </c>
      <c r="CC264">
        <v>-44.462310000000002</v>
      </c>
      <c r="CD264">
        <v>-117.0029</v>
      </c>
      <c r="CE264">
        <v>68.374589999999998</v>
      </c>
      <c r="CF264">
        <v>-39.599559999999997</v>
      </c>
      <c r="CG264">
        <v>-214.22329999999999</v>
      </c>
      <c r="CH264">
        <v>-238.80019999999999</v>
      </c>
      <c r="CI264">
        <v>-296.10730000000001</v>
      </c>
      <c r="CJ264">
        <v>213.88120000000001</v>
      </c>
      <c r="CK264">
        <v>1692.489</v>
      </c>
      <c r="CL264">
        <v>1956.501</v>
      </c>
      <c r="CM264">
        <v>573.11980000000005</v>
      </c>
      <c r="CN264">
        <v>-62.261830000000003</v>
      </c>
      <c r="CO264">
        <v>-384.43270000000001</v>
      </c>
      <c r="CP264">
        <v>-604.23310000000004</v>
      </c>
      <c r="CQ264">
        <v>19457.59</v>
      </c>
      <c r="CR264">
        <v>4170.3469999999998</v>
      </c>
      <c r="CS264">
        <v>1106.3820000000001</v>
      </c>
      <c r="CT264">
        <v>1712.933</v>
      </c>
      <c r="CU264">
        <v>2253.7750000000001</v>
      </c>
      <c r="CV264">
        <v>2035.7270000000001</v>
      </c>
      <c r="CW264">
        <v>3007.0149999999999</v>
      </c>
      <c r="CX264">
        <v>2563.7489999999998</v>
      </c>
      <c r="CY264">
        <v>3685.8820000000001</v>
      </c>
      <c r="CZ264">
        <v>3223.1010000000001</v>
      </c>
      <c r="DA264">
        <v>3859.7930000000001</v>
      </c>
      <c r="DB264">
        <v>4526.8829999999998</v>
      </c>
      <c r="DC264">
        <v>5912.4949999999999</v>
      </c>
      <c r="DD264">
        <v>4976.335</v>
      </c>
      <c r="DE264">
        <v>6438.3069999999998</v>
      </c>
      <c r="DF264">
        <v>6385.6589999999997</v>
      </c>
      <c r="DG264">
        <v>8392.3549999999996</v>
      </c>
      <c r="DH264">
        <v>11097.15</v>
      </c>
      <c r="DI264">
        <v>15804.83</v>
      </c>
      <c r="DJ264">
        <v>12758.47</v>
      </c>
      <c r="DK264">
        <v>10290.530000000001</v>
      </c>
      <c r="DL264">
        <v>9005.9130000000005</v>
      </c>
      <c r="DM264">
        <v>11270.26</v>
      </c>
      <c r="DN264">
        <v>14267.55</v>
      </c>
      <c r="DO264">
        <v>19</v>
      </c>
      <c r="DP264">
        <v>21</v>
      </c>
    </row>
    <row r="265" spans="1:122" hidden="1" x14ac:dyDescent="0.25">
      <c r="A265" t="str">
        <f t="shared" si="4"/>
        <v>LCA-Sierra_All CBP_44364</v>
      </c>
      <c r="B265" t="s">
        <v>62</v>
      </c>
      <c r="C265" t="s">
        <v>206</v>
      </c>
      <c r="D265" t="s">
        <v>34</v>
      </c>
      <c r="E265" t="s">
        <v>61</v>
      </c>
      <c r="F265" t="s">
        <v>61</v>
      </c>
      <c r="G265" t="s">
        <v>61</v>
      </c>
      <c r="H265" t="s">
        <v>61</v>
      </c>
      <c r="I265" t="s">
        <v>61</v>
      </c>
      <c r="J265" t="s">
        <v>61</v>
      </c>
      <c r="K265" t="s">
        <v>197</v>
      </c>
      <c r="L265" s="18">
        <v>44364</v>
      </c>
      <c r="M265">
        <v>19</v>
      </c>
      <c r="N265">
        <v>20</v>
      </c>
      <c r="O265" t="s">
        <v>258</v>
      </c>
      <c r="P265">
        <v>34</v>
      </c>
      <c r="Q265">
        <v>33</v>
      </c>
      <c r="R265">
        <v>1</v>
      </c>
      <c r="S265">
        <v>0</v>
      </c>
      <c r="T265">
        <v>0</v>
      </c>
      <c r="U265">
        <v>0</v>
      </c>
      <c r="V265">
        <v>0</v>
      </c>
      <c r="W265">
        <v>565.875</v>
      </c>
      <c r="X265">
        <v>523.24199999999996</v>
      </c>
      <c r="Y265">
        <v>564.04</v>
      </c>
      <c r="Z265">
        <v>515.30499999999995</v>
      </c>
      <c r="AA265">
        <v>600.91899999999998</v>
      </c>
      <c r="AB265">
        <v>547.64599999999996</v>
      </c>
      <c r="AC265">
        <v>654.49699999999996</v>
      </c>
      <c r="AD265">
        <v>740.16</v>
      </c>
      <c r="AE265">
        <v>1009.961</v>
      </c>
      <c r="AF265">
        <v>1141.5160000000001</v>
      </c>
      <c r="AG265">
        <v>1220.441</v>
      </c>
      <c r="AH265">
        <v>1299.3620000000001</v>
      </c>
      <c r="AI265">
        <v>1372.9690000000001</v>
      </c>
      <c r="AJ265">
        <v>1408.4849999999999</v>
      </c>
      <c r="AK265">
        <v>1444.1990000000001</v>
      </c>
      <c r="AL265">
        <v>1496.4366</v>
      </c>
      <c r="AM265">
        <v>1558.6533999999999</v>
      </c>
      <c r="AN265">
        <v>1545.579</v>
      </c>
      <c r="AO265">
        <v>1474.058</v>
      </c>
      <c r="AP265">
        <v>1462.597</v>
      </c>
      <c r="AQ265">
        <v>1241.922</v>
      </c>
      <c r="AR265">
        <v>1067.1959999999999</v>
      </c>
      <c r="AS265">
        <v>866.79</v>
      </c>
      <c r="AT265">
        <v>742.62099999999998</v>
      </c>
      <c r="AU265">
        <v>71.735293999999996</v>
      </c>
      <c r="AV265">
        <v>67.088234999999997</v>
      </c>
      <c r="AW265">
        <v>66.044117999999997</v>
      </c>
      <c r="AX265">
        <v>64.455882000000003</v>
      </c>
      <c r="AY265">
        <v>63.294117999999997</v>
      </c>
      <c r="AZ265">
        <v>62.058824000000001</v>
      </c>
      <c r="BA265">
        <v>61.955882000000003</v>
      </c>
      <c r="BB265">
        <v>66.397058999999999</v>
      </c>
      <c r="BC265">
        <v>72.691175999999999</v>
      </c>
      <c r="BD265">
        <v>79.367647000000005</v>
      </c>
      <c r="BE265">
        <v>85.117647000000005</v>
      </c>
      <c r="BF265">
        <v>89.176471000000006</v>
      </c>
      <c r="BG265">
        <v>92</v>
      </c>
      <c r="BH265">
        <v>94.735293999999996</v>
      </c>
      <c r="BI265">
        <v>97.720588000000006</v>
      </c>
      <c r="BJ265">
        <v>99.441175999999999</v>
      </c>
      <c r="BK265">
        <v>100.60294</v>
      </c>
      <c r="BL265">
        <v>101.44118</v>
      </c>
      <c r="BM265">
        <v>101.22059</v>
      </c>
      <c r="BN265">
        <v>99.117647000000005</v>
      </c>
      <c r="BO265">
        <v>91.838234999999997</v>
      </c>
      <c r="BP265">
        <v>83.955882000000003</v>
      </c>
      <c r="BQ265">
        <v>79.367647000000005</v>
      </c>
      <c r="BR265">
        <v>76.970588000000006</v>
      </c>
      <c r="BS265">
        <v>31.23922</v>
      </c>
      <c r="BT265">
        <v>74.474180000000004</v>
      </c>
      <c r="BU265">
        <v>2.7620979999999999</v>
      </c>
      <c r="BV265">
        <v>44.155970000000003</v>
      </c>
      <c r="BW265">
        <v>-25.920249999999999</v>
      </c>
      <c r="BX265">
        <v>54.662909999999997</v>
      </c>
      <c r="BY265">
        <v>-3.628962</v>
      </c>
      <c r="BZ265">
        <v>27.466190000000001</v>
      </c>
      <c r="CA265">
        <v>-14.911300000000001</v>
      </c>
      <c r="CB265">
        <v>-32.289360000000002</v>
      </c>
      <c r="CC265">
        <v>-26.987729999999999</v>
      </c>
      <c r="CD265">
        <v>-23.65878</v>
      </c>
      <c r="CE265">
        <v>-19.775880000000001</v>
      </c>
      <c r="CF265">
        <v>16.315560000000001</v>
      </c>
      <c r="CG265">
        <v>38.455750000000002</v>
      </c>
      <c r="CH265">
        <v>13.982060000000001</v>
      </c>
      <c r="CI265">
        <v>-34.925240000000002</v>
      </c>
      <c r="CJ265">
        <v>-7.1618190000000004</v>
      </c>
      <c r="CK265">
        <v>129.1808</v>
      </c>
      <c r="CL265">
        <v>105.4552</v>
      </c>
      <c r="CM265">
        <v>74.200389999999999</v>
      </c>
      <c r="CN265">
        <v>1.3429439999999999</v>
      </c>
      <c r="CO265">
        <v>-27.036110000000001</v>
      </c>
      <c r="CP265">
        <v>-61.587910000000001</v>
      </c>
      <c r="CQ265">
        <v>263.959</v>
      </c>
      <c r="CR265">
        <v>151.43209999999999</v>
      </c>
      <c r="CS265">
        <v>185.12049999999999</v>
      </c>
      <c r="CT265">
        <v>89.384010000000004</v>
      </c>
      <c r="CU265">
        <v>77.957269999999994</v>
      </c>
      <c r="CV265">
        <v>58.821089999999998</v>
      </c>
      <c r="CW265">
        <v>49.99615</v>
      </c>
      <c r="CX265">
        <v>76.676919999999996</v>
      </c>
      <c r="CY265">
        <v>95.43289</v>
      </c>
      <c r="CZ265">
        <v>138.38669999999999</v>
      </c>
      <c r="DA265">
        <v>105.46210000000001</v>
      </c>
      <c r="DB265">
        <v>67.866029999999995</v>
      </c>
      <c r="DC265">
        <v>57.196350000000002</v>
      </c>
      <c r="DD265">
        <v>74.997810000000001</v>
      </c>
      <c r="DE265">
        <v>89.315280000000001</v>
      </c>
      <c r="DF265">
        <v>135.8734</v>
      </c>
      <c r="DG265">
        <v>187.54560000000001</v>
      </c>
      <c r="DH265">
        <v>246.62430000000001</v>
      </c>
      <c r="DI265">
        <v>334.44850000000002</v>
      </c>
      <c r="DJ265">
        <v>230.07749999999999</v>
      </c>
      <c r="DK265">
        <v>208.03960000000001</v>
      </c>
      <c r="DL265">
        <v>196.8974</v>
      </c>
      <c r="DM265">
        <v>157.97790000000001</v>
      </c>
      <c r="DN265">
        <v>174.34819999999999</v>
      </c>
      <c r="DO265">
        <v>19</v>
      </c>
      <c r="DP265">
        <v>21</v>
      </c>
    </row>
    <row r="266" spans="1:122" x14ac:dyDescent="0.25">
      <c r="A266" t="str">
        <f t="shared" si="4"/>
        <v>AutoDR-No_All CBP_44364</v>
      </c>
      <c r="B266" t="s">
        <v>62</v>
      </c>
      <c r="C266" t="s">
        <v>321</v>
      </c>
      <c r="D266" t="s">
        <v>61</v>
      </c>
      <c r="E266" t="s">
        <v>61</v>
      </c>
      <c r="F266" t="s">
        <v>61</v>
      </c>
      <c r="G266" t="s">
        <v>61</v>
      </c>
      <c r="H266" t="s">
        <v>97</v>
      </c>
      <c r="I266" t="s">
        <v>61</v>
      </c>
      <c r="J266" t="s">
        <v>61</v>
      </c>
      <c r="K266" t="s">
        <v>197</v>
      </c>
      <c r="L266" s="18">
        <v>44364</v>
      </c>
      <c r="M266">
        <v>19</v>
      </c>
      <c r="N266">
        <v>20</v>
      </c>
      <c r="O266" t="s">
        <v>258</v>
      </c>
      <c r="P266">
        <v>500</v>
      </c>
      <c r="Q266">
        <v>490</v>
      </c>
      <c r="R266">
        <v>1</v>
      </c>
      <c r="S266">
        <v>0</v>
      </c>
      <c r="T266">
        <v>0</v>
      </c>
      <c r="U266">
        <v>0</v>
      </c>
      <c r="V266">
        <v>0</v>
      </c>
      <c r="W266">
        <v>44901.360999999997</v>
      </c>
      <c r="X266">
        <v>42044.292000000001</v>
      </c>
      <c r="Y266">
        <v>41616.675999999999</v>
      </c>
      <c r="Z266">
        <v>42025.364999999998</v>
      </c>
      <c r="AA266">
        <v>42988.391000000003</v>
      </c>
      <c r="AB266">
        <v>44409.031000000003</v>
      </c>
      <c r="AC266">
        <v>47657.544000000002</v>
      </c>
      <c r="AD266">
        <v>50322.86</v>
      </c>
      <c r="AE266">
        <v>53860.947</v>
      </c>
      <c r="AF266">
        <v>56701.881000000001</v>
      </c>
      <c r="AG266">
        <v>57266.976999999999</v>
      </c>
      <c r="AH266">
        <v>61494.368000000002</v>
      </c>
      <c r="AI266">
        <v>63060.201000000001</v>
      </c>
      <c r="AJ266">
        <v>62886.248</v>
      </c>
      <c r="AK266">
        <v>62803.247000000003</v>
      </c>
      <c r="AL266">
        <v>64151.205999999998</v>
      </c>
      <c r="AM266">
        <v>64220.868999999999</v>
      </c>
      <c r="AN266">
        <v>54473.254000000001</v>
      </c>
      <c r="AO266">
        <v>42180.463000000003</v>
      </c>
      <c r="AP266">
        <v>41218.175000000003</v>
      </c>
      <c r="AQ266">
        <v>50180.663999999997</v>
      </c>
      <c r="AR266">
        <v>49717.542000000001</v>
      </c>
      <c r="AS266">
        <v>46474.25</v>
      </c>
      <c r="AT266">
        <v>44517.741999999998</v>
      </c>
      <c r="AU266">
        <v>75.648151999999996</v>
      </c>
      <c r="AV266">
        <v>72.447174000000004</v>
      </c>
      <c r="AW266">
        <v>70.700434999999999</v>
      </c>
      <c r="AX266">
        <v>69.120913000000002</v>
      </c>
      <c r="AY266">
        <v>67.640934999999999</v>
      </c>
      <c r="AZ266">
        <v>66.599390999999997</v>
      </c>
      <c r="BA266">
        <v>66.256217000000007</v>
      </c>
      <c r="BB266">
        <v>69.247</v>
      </c>
      <c r="BC266">
        <v>74.219435000000004</v>
      </c>
      <c r="BD266">
        <v>79.695087000000001</v>
      </c>
      <c r="BE266">
        <v>84.592716999999993</v>
      </c>
      <c r="BF266">
        <v>89.096238999999997</v>
      </c>
      <c r="BG266">
        <v>92.093326000000005</v>
      </c>
      <c r="BH266">
        <v>94.574543000000006</v>
      </c>
      <c r="BI266">
        <v>96.925651999999999</v>
      </c>
      <c r="BJ266">
        <v>98.174977999999996</v>
      </c>
      <c r="BK266">
        <v>98.486064999999996</v>
      </c>
      <c r="BL266">
        <v>98.021086999999994</v>
      </c>
      <c r="BM266">
        <v>96.340609000000001</v>
      </c>
      <c r="BN266">
        <v>93.857586999999995</v>
      </c>
      <c r="BO266">
        <v>89.468783000000002</v>
      </c>
      <c r="BP266">
        <v>84.800803999999999</v>
      </c>
      <c r="BQ266">
        <v>81.580282999999994</v>
      </c>
      <c r="BR266">
        <v>79.423586999999998</v>
      </c>
      <c r="BS266">
        <v>-1878.617</v>
      </c>
      <c r="BT266">
        <v>2267.7849999999999</v>
      </c>
      <c r="BU266">
        <v>1893.3720000000001</v>
      </c>
      <c r="BV266">
        <v>1171.5740000000001</v>
      </c>
      <c r="BW266">
        <v>588.94209999999998</v>
      </c>
      <c r="BX266">
        <v>619.4982</v>
      </c>
      <c r="BY266">
        <v>-286.36509999999998</v>
      </c>
      <c r="BZ266">
        <v>354.8381</v>
      </c>
      <c r="CA266">
        <v>-212.32130000000001</v>
      </c>
      <c r="CB266">
        <v>-890.48649999999998</v>
      </c>
      <c r="CC266">
        <v>425.32679999999999</v>
      </c>
      <c r="CD266">
        <v>-768.09180000000003</v>
      </c>
      <c r="CE266">
        <v>-287.267</v>
      </c>
      <c r="CF266">
        <v>808.29179999999997</v>
      </c>
      <c r="CG266">
        <v>1026.097</v>
      </c>
      <c r="CH266">
        <v>-211.92080000000001</v>
      </c>
      <c r="CI266">
        <v>-33.688360000000003</v>
      </c>
      <c r="CJ266">
        <v>10108.33</v>
      </c>
      <c r="CK266">
        <v>22590.639999999999</v>
      </c>
      <c r="CL266">
        <v>22478.69</v>
      </c>
      <c r="CM266">
        <v>8825.93</v>
      </c>
      <c r="CN266">
        <v>2165.2840000000001</v>
      </c>
      <c r="CO266">
        <v>1026.184</v>
      </c>
      <c r="CP266">
        <v>1057.5609999999999</v>
      </c>
      <c r="CQ266">
        <v>163937</v>
      </c>
      <c r="CR266">
        <v>79254.570000000007</v>
      </c>
      <c r="CS266">
        <v>72677.16</v>
      </c>
      <c r="CT266">
        <v>70938.87</v>
      </c>
      <c r="CU266">
        <v>54902.97</v>
      </c>
      <c r="CV266">
        <v>44053.65</v>
      </c>
      <c r="CW266">
        <v>30149.53</v>
      </c>
      <c r="CX266">
        <v>26335.63</v>
      </c>
      <c r="CY266">
        <v>47304.76</v>
      </c>
      <c r="CZ266">
        <v>57816.38</v>
      </c>
      <c r="DA266">
        <v>93904.69</v>
      </c>
      <c r="DB266">
        <v>112270.1</v>
      </c>
      <c r="DC266">
        <v>101194.2</v>
      </c>
      <c r="DD266">
        <v>108560.6</v>
      </c>
      <c r="DE266">
        <v>115089.4</v>
      </c>
      <c r="DF266">
        <v>118189.8</v>
      </c>
      <c r="DG266">
        <v>116117.7</v>
      </c>
      <c r="DH266">
        <v>140726.9</v>
      </c>
      <c r="DI266">
        <v>144834.79999999999</v>
      </c>
      <c r="DJ266">
        <v>137933.4</v>
      </c>
      <c r="DK266">
        <v>153478.5</v>
      </c>
      <c r="DL266">
        <v>116509.7</v>
      </c>
      <c r="DM266">
        <v>116734.7</v>
      </c>
      <c r="DN266">
        <v>118826.9</v>
      </c>
      <c r="DO266">
        <v>19</v>
      </c>
      <c r="DP266">
        <v>21</v>
      </c>
    </row>
    <row r="267" spans="1:122" hidden="1" x14ac:dyDescent="0.25">
      <c r="A267" t="str">
        <f t="shared" si="4"/>
        <v>Industry_Type-4. Retail stores_All CBP_44364</v>
      </c>
      <c r="B267" t="s">
        <v>62</v>
      </c>
      <c r="C267" t="s">
        <v>204</v>
      </c>
      <c r="D267" t="s">
        <v>61</v>
      </c>
      <c r="E267" t="s">
        <v>61</v>
      </c>
      <c r="F267" t="s">
        <v>61</v>
      </c>
      <c r="G267" t="s">
        <v>33</v>
      </c>
      <c r="H267" t="s">
        <v>61</v>
      </c>
      <c r="I267" t="s">
        <v>61</v>
      </c>
      <c r="J267" t="s">
        <v>61</v>
      </c>
      <c r="K267" t="s">
        <v>197</v>
      </c>
      <c r="L267" s="18">
        <v>44364</v>
      </c>
      <c r="M267">
        <v>19</v>
      </c>
      <c r="N267">
        <v>20</v>
      </c>
      <c r="O267" t="s">
        <v>258</v>
      </c>
      <c r="P267">
        <v>421</v>
      </c>
      <c r="Q267">
        <v>412</v>
      </c>
      <c r="R267">
        <v>1</v>
      </c>
      <c r="S267">
        <v>0</v>
      </c>
      <c r="T267">
        <v>0</v>
      </c>
      <c r="U267">
        <v>0</v>
      </c>
      <c r="V267">
        <v>0</v>
      </c>
      <c r="W267">
        <v>6824.1841000000004</v>
      </c>
      <c r="X267">
        <v>6896.3523999999998</v>
      </c>
      <c r="Y267">
        <v>6862.0012999999999</v>
      </c>
      <c r="Z267">
        <v>6755.6805000000004</v>
      </c>
      <c r="AA267">
        <v>7380.6230999999998</v>
      </c>
      <c r="AB267">
        <v>7843.5880999999999</v>
      </c>
      <c r="AC267">
        <v>9372.7865000000002</v>
      </c>
      <c r="AD267">
        <v>12433.790999999999</v>
      </c>
      <c r="AE267">
        <v>15978.646000000001</v>
      </c>
      <c r="AF267">
        <v>18056.082999999999</v>
      </c>
      <c r="AG267">
        <v>19852.62</v>
      </c>
      <c r="AH267">
        <v>22760.23</v>
      </c>
      <c r="AI267">
        <v>24174.898000000001</v>
      </c>
      <c r="AJ267">
        <v>24916.573</v>
      </c>
      <c r="AK267">
        <v>25752.415000000001</v>
      </c>
      <c r="AL267">
        <v>26270.927</v>
      </c>
      <c r="AM267">
        <v>26960.314999999999</v>
      </c>
      <c r="AN267">
        <v>27283.46</v>
      </c>
      <c r="AO267">
        <v>24258.246999999999</v>
      </c>
      <c r="AP267">
        <v>22637.41</v>
      </c>
      <c r="AQ267">
        <v>20080.911</v>
      </c>
      <c r="AR267">
        <v>13338.707</v>
      </c>
      <c r="AS267">
        <v>9590.2968999999994</v>
      </c>
      <c r="AT267">
        <v>8221.7546000000002</v>
      </c>
      <c r="AU267">
        <v>74.201594</v>
      </c>
      <c r="AV267">
        <v>71.054157000000004</v>
      </c>
      <c r="AW267">
        <v>69.378410000000002</v>
      </c>
      <c r="AX267">
        <v>67.906626000000003</v>
      </c>
      <c r="AY267">
        <v>66.487520000000004</v>
      </c>
      <c r="AZ267">
        <v>65.566996000000003</v>
      </c>
      <c r="BA267">
        <v>65.264492000000004</v>
      </c>
      <c r="BB267">
        <v>68.504835</v>
      </c>
      <c r="BC267">
        <v>73.715120999999996</v>
      </c>
      <c r="BD267">
        <v>79.231050999999994</v>
      </c>
      <c r="BE267">
        <v>84.273214999999993</v>
      </c>
      <c r="BF267">
        <v>88.936635999999993</v>
      </c>
      <c r="BG267">
        <v>92.074130999999994</v>
      </c>
      <c r="BH267">
        <v>94.761900999999995</v>
      </c>
      <c r="BI267">
        <v>97.209770000000006</v>
      </c>
      <c r="BJ267">
        <v>98.524437000000006</v>
      </c>
      <c r="BK267">
        <v>98.634123000000002</v>
      </c>
      <c r="BL267">
        <v>97.931044999999997</v>
      </c>
      <c r="BM267">
        <v>95.913248999999993</v>
      </c>
      <c r="BN267">
        <v>93.238660999999993</v>
      </c>
      <c r="BO267">
        <v>88.354816</v>
      </c>
      <c r="BP267">
        <v>83.354307000000006</v>
      </c>
      <c r="BQ267">
        <v>79.962301999999994</v>
      </c>
      <c r="BR267">
        <v>77.854968999999997</v>
      </c>
      <c r="BS267">
        <v>258.29809999999998</v>
      </c>
      <c r="BT267">
        <v>235.95089999999999</v>
      </c>
      <c r="BU267">
        <v>175.2157</v>
      </c>
      <c r="BV267">
        <v>285.15750000000003</v>
      </c>
      <c r="BW267">
        <v>113.6405</v>
      </c>
      <c r="BX267">
        <v>274.22919999999999</v>
      </c>
      <c r="BY267">
        <v>320.37939999999998</v>
      </c>
      <c r="BZ267">
        <v>288.13889999999998</v>
      </c>
      <c r="CA267">
        <v>-285.38639999999998</v>
      </c>
      <c r="CB267">
        <v>-345.81709999999998</v>
      </c>
      <c r="CC267">
        <v>-64.207740000000001</v>
      </c>
      <c r="CD267">
        <v>-154.0898</v>
      </c>
      <c r="CE267">
        <v>-135.04730000000001</v>
      </c>
      <c r="CF267">
        <v>-200.2594</v>
      </c>
      <c r="CG267">
        <v>-224.32660000000001</v>
      </c>
      <c r="CH267">
        <v>-276.24079999999998</v>
      </c>
      <c r="CI267">
        <v>-627.24419999999998</v>
      </c>
      <c r="CJ267">
        <v>-514.89239999999995</v>
      </c>
      <c r="CK267">
        <v>2076.6979999999999</v>
      </c>
      <c r="CL267">
        <v>1957.1510000000001</v>
      </c>
      <c r="CM267">
        <v>-133.45269999999999</v>
      </c>
      <c r="CN267">
        <v>-39.235129999999998</v>
      </c>
      <c r="CO267">
        <v>-204.9545</v>
      </c>
      <c r="CP267">
        <v>-386.10359999999997</v>
      </c>
      <c r="CQ267">
        <v>3631.65</v>
      </c>
      <c r="CR267">
        <v>3208.7689999999998</v>
      </c>
      <c r="CS267">
        <v>2290.35</v>
      </c>
      <c r="CT267">
        <v>1937.3119999999999</v>
      </c>
      <c r="CU267">
        <v>3883.3359999999998</v>
      </c>
      <c r="CV267">
        <v>6149.4340000000002</v>
      </c>
      <c r="CW267">
        <v>5108.2160000000003</v>
      </c>
      <c r="CX267">
        <v>5068.55</v>
      </c>
      <c r="CY267">
        <v>12974.2</v>
      </c>
      <c r="CZ267">
        <v>8328.0329999999994</v>
      </c>
      <c r="DA267">
        <v>14427.64</v>
      </c>
      <c r="DB267">
        <v>12426.99</v>
      </c>
      <c r="DC267">
        <v>11679.19</v>
      </c>
      <c r="DD267">
        <v>8604.3529999999992</v>
      </c>
      <c r="DE267">
        <v>8818.7749999999996</v>
      </c>
      <c r="DF267">
        <v>9180.6180000000004</v>
      </c>
      <c r="DG267">
        <v>11203.91</v>
      </c>
      <c r="DH267">
        <v>13074.78</v>
      </c>
      <c r="DI267">
        <v>15527.2</v>
      </c>
      <c r="DJ267">
        <v>18970.47</v>
      </c>
      <c r="DK267">
        <v>19156.29</v>
      </c>
      <c r="DL267">
        <v>12350.22</v>
      </c>
      <c r="DM267">
        <v>5976.692</v>
      </c>
      <c r="DN267">
        <v>3074.2190000000001</v>
      </c>
      <c r="DO267">
        <v>19</v>
      </c>
      <c r="DP267">
        <v>21</v>
      </c>
    </row>
    <row r="268" spans="1:122" hidden="1" x14ac:dyDescent="0.25">
      <c r="A268" t="str">
        <f t="shared" si="4"/>
        <v>Size_Grp-Below 20 kW_All CBP_44364</v>
      </c>
      <c r="B268" t="s">
        <v>62</v>
      </c>
      <c r="C268" t="s">
        <v>259</v>
      </c>
      <c r="D268" t="s">
        <v>61</v>
      </c>
      <c r="E268" t="s">
        <v>61</v>
      </c>
      <c r="F268" t="s">
        <v>61</v>
      </c>
      <c r="G268" t="s">
        <v>61</v>
      </c>
      <c r="H268" t="s">
        <v>61</v>
      </c>
      <c r="I268" t="s">
        <v>61</v>
      </c>
      <c r="J268" t="s">
        <v>260</v>
      </c>
      <c r="K268" t="s">
        <v>197</v>
      </c>
      <c r="L268" s="18">
        <v>44364</v>
      </c>
      <c r="M268">
        <v>19</v>
      </c>
      <c r="N268">
        <v>20</v>
      </c>
      <c r="O268" t="s">
        <v>258</v>
      </c>
      <c r="P268">
        <v>59</v>
      </c>
      <c r="Q268">
        <v>58</v>
      </c>
      <c r="R268">
        <v>1</v>
      </c>
      <c r="S268">
        <v>0</v>
      </c>
      <c r="T268">
        <v>0</v>
      </c>
      <c r="U268">
        <v>0</v>
      </c>
      <c r="V268">
        <v>0</v>
      </c>
      <c r="W268">
        <v>244.20500000000001</v>
      </c>
      <c r="X268">
        <v>249.42196000000001</v>
      </c>
      <c r="Y268">
        <v>248.55221</v>
      </c>
      <c r="Z268">
        <v>270.86225999999999</v>
      </c>
      <c r="AA268">
        <v>273.17180999999999</v>
      </c>
      <c r="AB268">
        <v>305.86304000000001</v>
      </c>
      <c r="AC268">
        <v>328.42308000000003</v>
      </c>
      <c r="AD268">
        <v>483.47555</v>
      </c>
      <c r="AE268">
        <v>584.89332000000002</v>
      </c>
      <c r="AF268">
        <v>699.73356999999999</v>
      </c>
      <c r="AG268">
        <v>767.26143000000002</v>
      </c>
      <c r="AH268">
        <v>828.50310999999999</v>
      </c>
      <c r="AI268">
        <v>909.79120999999998</v>
      </c>
      <c r="AJ268">
        <v>966.36374000000001</v>
      </c>
      <c r="AK268">
        <v>1000.7456</v>
      </c>
      <c r="AL268">
        <v>1023.8932</v>
      </c>
      <c r="AM268">
        <v>1021.7752</v>
      </c>
      <c r="AN268">
        <v>1009.2751</v>
      </c>
      <c r="AO268">
        <v>820.02320999999995</v>
      </c>
      <c r="AP268">
        <v>805.67034000000001</v>
      </c>
      <c r="AQ268">
        <v>853.10806000000002</v>
      </c>
      <c r="AR268">
        <v>589.11578999999995</v>
      </c>
      <c r="AS268">
        <v>363.63792000000001</v>
      </c>
      <c r="AT268">
        <v>255.44334000000001</v>
      </c>
      <c r="AU268">
        <v>76.357691000000003</v>
      </c>
      <c r="AV268">
        <v>72.667412999999996</v>
      </c>
      <c r="AW268">
        <v>70.982731000000001</v>
      </c>
      <c r="AX268">
        <v>69.344739000000004</v>
      </c>
      <c r="AY268">
        <v>67.724017000000003</v>
      </c>
      <c r="AZ268">
        <v>66.742724999999993</v>
      </c>
      <c r="BA268">
        <v>66.370963000000003</v>
      </c>
      <c r="BB268">
        <v>69.644388000000006</v>
      </c>
      <c r="BC268">
        <v>75.139431000000002</v>
      </c>
      <c r="BD268">
        <v>81.290374</v>
      </c>
      <c r="BE268">
        <v>86.598496999999995</v>
      </c>
      <c r="BF268">
        <v>91.229453000000007</v>
      </c>
      <c r="BG268">
        <v>94.610168999999999</v>
      </c>
      <c r="BH268">
        <v>97.232490999999996</v>
      </c>
      <c r="BI268">
        <v>99.637191999999999</v>
      </c>
      <c r="BJ268">
        <v>100.77502</v>
      </c>
      <c r="BK268">
        <v>101.28286</v>
      </c>
      <c r="BL268">
        <v>100.95363</v>
      </c>
      <c r="BM268">
        <v>98.960025999999999</v>
      </c>
      <c r="BN268">
        <v>96.056123999999997</v>
      </c>
      <c r="BO268">
        <v>91.314998000000003</v>
      </c>
      <c r="BP268">
        <v>86.304124999999999</v>
      </c>
      <c r="BQ268">
        <v>82.728493999999998</v>
      </c>
      <c r="BR268">
        <v>80.434442000000004</v>
      </c>
      <c r="BS268">
        <v>-6.1736060000000004</v>
      </c>
      <c r="BT268">
        <v>-2.3741569999999999</v>
      </c>
      <c r="BU268">
        <v>-3.3554650000000001</v>
      </c>
      <c r="BV268">
        <v>-14.139810000000001</v>
      </c>
      <c r="BW268">
        <v>2.594427</v>
      </c>
      <c r="BX268">
        <v>-1.764143</v>
      </c>
      <c r="BY268">
        <v>1.7244390000000001</v>
      </c>
      <c r="BZ268">
        <v>-10.57095</v>
      </c>
      <c r="CA268">
        <v>4.5135139999999998</v>
      </c>
      <c r="CB268">
        <v>9.1398250000000001</v>
      </c>
      <c r="CC268">
        <v>19.86345</v>
      </c>
      <c r="CD268">
        <v>30.019449999999999</v>
      </c>
      <c r="CE268">
        <v>32.470239999999997</v>
      </c>
      <c r="CF268">
        <v>27.715350000000001</v>
      </c>
      <c r="CG268">
        <v>19.740860000000001</v>
      </c>
      <c r="CH268">
        <v>21.348590000000002</v>
      </c>
      <c r="CI268">
        <v>16.798380000000002</v>
      </c>
      <c r="CJ268">
        <v>8.7508839999999992</v>
      </c>
      <c r="CK268">
        <v>154.59309999999999</v>
      </c>
      <c r="CL268">
        <v>107.852</v>
      </c>
      <c r="CM268">
        <v>-75.925120000000007</v>
      </c>
      <c r="CN268">
        <v>-49.01314</v>
      </c>
      <c r="CO268">
        <v>-28.244890000000002</v>
      </c>
      <c r="CP268">
        <v>-7.0260999999999996</v>
      </c>
      <c r="CQ268">
        <v>15.15578</v>
      </c>
      <c r="CR268">
        <v>10.219250000000001</v>
      </c>
      <c r="CS268">
        <v>11.35103</v>
      </c>
      <c r="CT268">
        <v>16.313960000000002</v>
      </c>
      <c r="CU268">
        <v>20.867039999999999</v>
      </c>
      <c r="CV268">
        <v>25.838419999999999</v>
      </c>
      <c r="CW268">
        <v>21.739270000000001</v>
      </c>
      <c r="CX268">
        <v>21.464780000000001</v>
      </c>
      <c r="CY268">
        <v>35.137329999999999</v>
      </c>
      <c r="CZ268">
        <v>32.329070000000002</v>
      </c>
      <c r="DA268">
        <v>61.52073</v>
      </c>
      <c r="DB268">
        <v>48.109349999999999</v>
      </c>
      <c r="DC268">
        <v>70.411559999999994</v>
      </c>
      <c r="DD268">
        <v>63.576349999999998</v>
      </c>
      <c r="DE268">
        <v>63.747770000000003</v>
      </c>
      <c r="DF268">
        <v>69.963139999999996</v>
      </c>
      <c r="DG268">
        <v>64.227490000000003</v>
      </c>
      <c r="DH268">
        <v>63.571249999999999</v>
      </c>
      <c r="DI268">
        <v>136.2184</v>
      </c>
      <c r="DJ268">
        <v>117.2479</v>
      </c>
      <c r="DK268">
        <v>60.101460000000003</v>
      </c>
      <c r="DL268">
        <v>35.210729999999998</v>
      </c>
      <c r="DM268">
        <v>24.13156</v>
      </c>
      <c r="DN268">
        <v>8.7702629999999999</v>
      </c>
      <c r="DO268">
        <v>19</v>
      </c>
      <c r="DP268">
        <v>21</v>
      </c>
    </row>
    <row r="269" spans="1:122" hidden="1" x14ac:dyDescent="0.25">
      <c r="A269" t="str">
        <f t="shared" si="4"/>
        <v>Size_Grp-20 to 199.99 kW_All CBP_44364</v>
      </c>
      <c r="B269" t="s">
        <v>62</v>
      </c>
      <c r="C269" t="s">
        <v>201</v>
      </c>
      <c r="D269" t="s">
        <v>61</v>
      </c>
      <c r="E269" t="s">
        <v>61</v>
      </c>
      <c r="F269" t="s">
        <v>61</v>
      </c>
      <c r="G269" t="s">
        <v>61</v>
      </c>
      <c r="H269" t="s">
        <v>61</v>
      </c>
      <c r="I269" t="s">
        <v>61</v>
      </c>
      <c r="J269" t="s">
        <v>101</v>
      </c>
      <c r="K269" t="s">
        <v>197</v>
      </c>
      <c r="L269" s="18">
        <v>44364</v>
      </c>
      <c r="M269">
        <v>19</v>
      </c>
      <c r="N269">
        <v>20</v>
      </c>
      <c r="O269" t="s">
        <v>258</v>
      </c>
      <c r="P269">
        <v>378</v>
      </c>
      <c r="Q269">
        <v>370</v>
      </c>
      <c r="R269">
        <v>1</v>
      </c>
      <c r="S269">
        <v>0</v>
      </c>
      <c r="T269">
        <v>0</v>
      </c>
      <c r="U269">
        <v>0</v>
      </c>
      <c r="V269">
        <v>0</v>
      </c>
      <c r="W269">
        <v>6204.3829999999998</v>
      </c>
      <c r="X269">
        <v>6270.3181000000004</v>
      </c>
      <c r="Y269">
        <v>6175.1085999999996</v>
      </c>
      <c r="Z269">
        <v>6152.0398999999998</v>
      </c>
      <c r="AA269">
        <v>6443.1957000000002</v>
      </c>
      <c r="AB269">
        <v>6855.0649999999996</v>
      </c>
      <c r="AC269">
        <v>7413.6513000000004</v>
      </c>
      <c r="AD269">
        <v>9227.0759999999991</v>
      </c>
      <c r="AE269">
        <v>12184.675999999999</v>
      </c>
      <c r="AF269">
        <v>14936.303</v>
      </c>
      <c r="AG269">
        <v>16267.288</v>
      </c>
      <c r="AH269">
        <v>17588.397000000001</v>
      </c>
      <c r="AI269">
        <v>18529.261999999999</v>
      </c>
      <c r="AJ269">
        <v>19376.38</v>
      </c>
      <c r="AK269">
        <v>19785.649000000001</v>
      </c>
      <c r="AL269">
        <v>19984.587</v>
      </c>
      <c r="AM269">
        <v>20023.871999999999</v>
      </c>
      <c r="AN269">
        <v>19054.061000000002</v>
      </c>
      <c r="AO269">
        <v>15775.004000000001</v>
      </c>
      <c r="AP269">
        <v>15669.538</v>
      </c>
      <c r="AQ269">
        <v>16139.683000000001</v>
      </c>
      <c r="AR269">
        <v>11934.392</v>
      </c>
      <c r="AS269">
        <v>8715.6589000000004</v>
      </c>
      <c r="AT269">
        <v>7590.6261999999997</v>
      </c>
      <c r="AU269">
        <v>74.622838000000002</v>
      </c>
      <c r="AV269">
        <v>71.544954000000004</v>
      </c>
      <c r="AW269">
        <v>69.864586000000003</v>
      </c>
      <c r="AX269">
        <v>68.362125000000006</v>
      </c>
      <c r="AY269">
        <v>66.948170000000005</v>
      </c>
      <c r="AZ269">
        <v>65.959306999999995</v>
      </c>
      <c r="BA269">
        <v>65.648256000000003</v>
      </c>
      <c r="BB269">
        <v>68.748569000000003</v>
      </c>
      <c r="BC269">
        <v>73.770989999999998</v>
      </c>
      <c r="BD269">
        <v>79.148700000000005</v>
      </c>
      <c r="BE269">
        <v>84.070187000000004</v>
      </c>
      <c r="BF269">
        <v>88.616579999999999</v>
      </c>
      <c r="BG269">
        <v>91.586831000000004</v>
      </c>
      <c r="BH269">
        <v>94.163152999999994</v>
      </c>
      <c r="BI269">
        <v>96.545694999999995</v>
      </c>
      <c r="BJ269">
        <v>97.873200999999995</v>
      </c>
      <c r="BK269">
        <v>98.009231999999997</v>
      </c>
      <c r="BL269">
        <v>97.374264999999994</v>
      </c>
      <c r="BM269">
        <v>95.579696999999996</v>
      </c>
      <c r="BN269">
        <v>93.048991999999998</v>
      </c>
      <c r="BO269">
        <v>88.378726999999998</v>
      </c>
      <c r="BP269">
        <v>83.570521999999997</v>
      </c>
      <c r="BQ269">
        <v>80.329742999999993</v>
      </c>
      <c r="BR269">
        <v>78.273816999999994</v>
      </c>
      <c r="BS269">
        <v>246.93389999999999</v>
      </c>
      <c r="BT269">
        <v>319.14780000000002</v>
      </c>
      <c r="BU269">
        <v>321.51679999999999</v>
      </c>
      <c r="BV269">
        <v>268.92770000000002</v>
      </c>
      <c r="BW269">
        <v>177.9699</v>
      </c>
      <c r="BX269">
        <v>200.8228</v>
      </c>
      <c r="BY269">
        <v>119.9829</v>
      </c>
      <c r="BZ269">
        <v>186.19290000000001</v>
      </c>
      <c r="CA269">
        <v>-129.9614</v>
      </c>
      <c r="CB269">
        <v>-214.16309999999999</v>
      </c>
      <c r="CC269">
        <v>-352.77519999999998</v>
      </c>
      <c r="CD269">
        <v>-417.72329999999999</v>
      </c>
      <c r="CE269">
        <v>-204.8647</v>
      </c>
      <c r="CF269">
        <v>-197.51689999999999</v>
      </c>
      <c r="CG269">
        <v>18.657679999999999</v>
      </c>
      <c r="CH269">
        <v>101.8222</v>
      </c>
      <c r="CI269">
        <v>122.7574</v>
      </c>
      <c r="CJ269">
        <v>858.02949999999998</v>
      </c>
      <c r="CK269">
        <v>3481.136</v>
      </c>
      <c r="CL269">
        <v>2725.4690000000001</v>
      </c>
      <c r="CM269">
        <v>139.40209999999999</v>
      </c>
      <c r="CN269">
        <v>-277.2131</v>
      </c>
      <c r="CO269">
        <v>-308.63130000000001</v>
      </c>
      <c r="CP269">
        <v>-311.4384</v>
      </c>
      <c r="CQ269">
        <v>4896.3459999999995</v>
      </c>
      <c r="CR269">
        <v>2147.7089999999998</v>
      </c>
      <c r="CS269">
        <v>1814.4970000000001</v>
      </c>
      <c r="CT269">
        <v>1596.1959999999999</v>
      </c>
      <c r="CU269">
        <v>1227.06</v>
      </c>
      <c r="CV269">
        <v>1194.8009999999999</v>
      </c>
      <c r="CW269">
        <v>1112.4459999999999</v>
      </c>
      <c r="CX269">
        <v>1111.06</v>
      </c>
      <c r="CY269">
        <v>1583.5429999999999</v>
      </c>
      <c r="CZ269">
        <v>3327.931</v>
      </c>
      <c r="DA269">
        <v>9397.9210000000003</v>
      </c>
      <c r="DB269">
        <v>12377.09</v>
      </c>
      <c r="DC269">
        <v>4063.18</v>
      </c>
      <c r="DD269">
        <v>4146.4989999999998</v>
      </c>
      <c r="DE269">
        <v>4637.2879999999996</v>
      </c>
      <c r="DF269">
        <v>5148.683</v>
      </c>
      <c r="DG269">
        <v>5544.4989999999998</v>
      </c>
      <c r="DH269">
        <v>5558.4</v>
      </c>
      <c r="DI269">
        <v>8904.7180000000008</v>
      </c>
      <c r="DJ269">
        <v>7400.9679999999998</v>
      </c>
      <c r="DK269">
        <v>11316.14</v>
      </c>
      <c r="DL269">
        <v>4855.6350000000002</v>
      </c>
      <c r="DM269">
        <v>4755.0600000000004</v>
      </c>
      <c r="DN269">
        <v>4438.0510000000004</v>
      </c>
      <c r="DO269">
        <v>19</v>
      </c>
      <c r="DP269">
        <v>21</v>
      </c>
    </row>
    <row r="270" spans="1:122" hidden="1" x14ac:dyDescent="0.25">
      <c r="A270" t="str">
        <f t="shared" si="4"/>
        <v>OtherDR-No_All CBP_44364</v>
      </c>
      <c r="B270" t="s">
        <v>62</v>
      </c>
      <c r="C270" t="s">
        <v>323</v>
      </c>
      <c r="D270" t="s">
        <v>61</v>
      </c>
      <c r="E270" t="s">
        <v>61</v>
      </c>
      <c r="F270" t="s">
        <v>61</v>
      </c>
      <c r="G270" t="s">
        <v>61</v>
      </c>
      <c r="H270" t="s">
        <v>61</v>
      </c>
      <c r="I270" t="s">
        <v>97</v>
      </c>
      <c r="J270" t="s">
        <v>61</v>
      </c>
      <c r="K270" t="s">
        <v>197</v>
      </c>
      <c r="L270" s="18">
        <v>44364</v>
      </c>
      <c r="M270">
        <v>19</v>
      </c>
      <c r="N270">
        <v>20</v>
      </c>
      <c r="O270" t="s">
        <v>258</v>
      </c>
      <c r="P270">
        <v>540</v>
      </c>
      <c r="Q270">
        <v>530</v>
      </c>
      <c r="R270">
        <v>1</v>
      </c>
      <c r="S270">
        <v>0</v>
      </c>
      <c r="T270">
        <v>0</v>
      </c>
      <c r="U270">
        <v>0</v>
      </c>
      <c r="V270">
        <v>0</v>
      </c>
      <c r="W270">
        <v>47897.457999999999</v>
      </c>
      <c r="X270">
        <v>45072.055999999997</v>
      </c>
      <c r="Y270">
        <v>44332.622000000003</v>
      </c>
      <c r="Z270">
        <v>44514.142999999996</v>
      </c>
      <c r="AA270">
        <v>45866.3</v>
      </c>
      <c r="AB270">
        <v>47556.627</v>
      </c>
      <c r="AC270">
        <v>51307.360000000001</v>
      </c>
      <c r="AD270">
        <v>53155.161</v>
      </c>
      <c r="AE270">
        <v>57156.273999999998</v>
      </c>
      <c r="AF270">
        <v>59808.63</v>
      </c>
      <c r="AG270">
        <v>60971.142</v>
      </c>
      <c r="AH270">
        <v>65484.192999999999</v>
      </c>
      <c r="AI270">
        <v>67235.92</v>
      </c>
      <c r="AJ270">
        <v>67291.225999999995</v>
      </c>
      <c r="AK270">
        <v>67578.649000000005</v>
      </c>
      <c r="AL270">
        <v>68712.639999999999</v>
      </c>
      <c r="AM270">
        <v>68973.398000000001</v>
      </c>
      <c r="AN270">
        <v>58814.635999999999</v>
      </c>
      <c r="AO270">
        <v>45521.182000000001</v>
      </c>
      <c r="AP270">
        <v>45276.091999999997</v>
      </c>
      <c r="AQ270">
        <v>55661.474999999999</v>
      </c>
      <c r="AR270">
        <v>55515.368000000002</v>
      </c>
      <c r="AS270">
        <v>52169.24</v>
      </c>
      <c r="AT270">
        <v>49750.053</v>
      </c>
      <c r="AU270">
        <v>75.442448999999996</v>
      </c>
      <c r="AV270">
        <v>72.256681</v>
      </c>
      <c r="AW270">
        <v>70.515297000000004</v>
      </c>
      <c r="AX270">
        <v>68.950291000000007</v>
      </c>
      <c r="AY270">
        <v>67.482977000000005</v>
      </c>
      <c r="AZ270">
        <v>66.451198000000005</v>
      </c>
      <c r="BA270">
        <v>66.118844999999993</v>
      </c>
      <c r="BB270">
        <v>69.134854000000004</v>
      </c>
      <c r="BC270">
        <v>74.121692999999993</v>
      </c>
      <c r="BD270">
        <v>79.579381999999995</v>
      </c>
      <c r="BE270">
        <v>84.487567999999996</v>
      </c>
      <c r="BF270">
        <v>89.010628999999994</v>
      </c>
      <c r="BG270">
        <v>92.006962000000001</v>
      </c>
      <c r="BH270">
        <v>94.502792999999997</v>
      </c>
      <c r="BI270">
        <v>96.860400999999996</v>
      </c>
      <c r="BJ270">
        <v>98.124870999999999</v>
      </c>
      <c r="BK270">
        <v>98.412434000000005</v>
      </c>
      <c r="BL270">
        <v>97.910757000000004</v>
      </c>
      <c r="BM270">
        <v>96.204222999999999</v>
      </c>
      <c r="BN270">
        <v>93.707592000000005</v>
      </c>
      <c r="BO270">
        <v>89.256619000000001</v>
      </c>
      <c r="BP270">
        <v>84.560826000000006</v>
      </c>
      <c r="BQ270">
        <v>81.337200999999993</v>
      </c>
      <c r="BR270">
        <v>79.197984000000005</v>
      </c>
      <c r="BS270">
        <v>-1846.836</v>
      </c>
      <c r="BT270">
        <v>2341.1190000000001</v>
      </c>
      <c r="BU270">
        <v>1982.3230000000001</v>
      </c>
      <c r="BV270">
        <v>1483.087</v>
      </c>
      <c r="BW270">
        <v>699.44780000000003</v>
      </c>
      <c r="BX270">
        <v>635.18449999999996</v>
      </c>
      <c r="BY270">
        <v>-310.7713</v>
      </c>
      <c r="BZ270">
        <v>505.15289999999999</v>
      </c>
      <c r="CA270">
        <v>-704.24810000000002</v>
      </c>
      <c r="CB270">
        <v>-722.47900000000004</v>
      </c>
      <c r="CC270">
        <v>379.44080000000002</v>
      </c>
      <c r="CD270">
        <v>-886.09799999999996</v>
      </c>
      <c r="CE270">
        <v>-216.95480000000001</v>
      </c>
      <c r="CF270">
        <v>766.61350000000004</v>
      </c>
      <c r="CG270">
        <v>805.68560000000002</v>
      </c>
      <c r="CH270">
        <v>-454.68819999999999</v>
      </c>
      <c r="CI270">
        <v>-334.24450000000002</v>
      </c>
      <c r="CJ270">
        <v>10311.82</v>
      </c>
      <c r="CK270">
        <v>24282.09</v>
      </c>
      <c r="CL270">
        <v>24438.65</v>
      </c>
      <c r="CM270">
        <v>9396.2279999999992</v>
      </c>
      <c r="CN270">
        <v>2097.864</v>
      </c>
      <c r="CO270">
        <v>632.41060000000004</v>
      </c>
      <c r="CP270">
        <v>440.20670000000001</v>
      </c>
      <c r="CQ270">
        <v>183657.8</v>
      </c>
      <c r="CR270">
        <v>83338.87</v>
      </c>
      <c r="CS270">
        <v>73592.14</v>
      </c>
      <c r="CT270">
        <v>72493.97</v>
      </c>
      <c r="CU270">
        <v>57072.3</v>
      </c>
      <c r="CV270">
        <v>46031.37</v>
      </c>
      <c r="CW270">
        <v>33182.18</v>
      </c>
      <c r="CX270">
        <v>28918.89</v>
      </c>
      <c r="CY270">
        <v>50988.46</v>
      </c>
      <c r="CZ270">
        <v>60983.47</v>
      </c>
      <c r="DA270">
        <v>97621.53</v>
      </c>
      <c r="DB270">
        <v>116624.6</v>
      </c>
      <c r="DC270">
        <v>107026.5</v>
      </c>
      <c r="DD270">
        <v>113395.3</v>
      </c>
      <c r="DE270">
        <v>121424.6</v>
      </c>
      <c r="DF270">
        <v>124458.9</v>
      </c>
      <c r="DG270">
        <v>124480.2</v>
      </c>
      <c r="DH270">
        <v>151824.4</v>
      </c>
      <c r="DI270">
        <v>160814.70000000001</v>
      </c>
      <c r="DJ270">
        <v>150770.1</v>
      </c>
      <c r="DK270">
        <v>163698</v>
      </c>
      <c r="DL270">
        <v>125508.5</v>
      </c>
      <c r="DM270">
        <v>128090.3</v>
      </c>
      <c r="DN270">
        <v>133293.29999999999</v>
      </c>
      <c r="DO270">
        <v>19</v>
      </c>
      <c r="DP270">
        <v>21</v>
      </c>
    </row>
    <row r="271" spans="1:122" hidden="1" x14ac:dyDescent="0.25">
      <c r="A271" t="str">
        <f t="shared" si="4"/>
        <v>sublap_id-SLAP_PGCC_All Elect_44364</v>
      </c>
      <c r="B271" t="s">
        <v>62</v>
      </c>
      <c r="C271" t="s">
        <v>299</v>
      </c>
      <c r="D271" t="s">
        <v>61</v>
      </c>
      <c r="E271" t="s">
        <v>300</v>
      </c>
      <c r="F271" t="s">
        <v>61</v>
      </c>
      <c r="G271" t="s">
        <v>61</v>
      </c>
      <c r="H271" t="s">
        <v>61</v>
      </c>
      <c r="I271" t="s">
        <v>61</v>
      </c>
      <c r="J271" t="s">
        <v>61</v>
      </c>
      <c r="K271" t="s">
        <v>190</v>
      </c>
      <c r="L271" s="18">
        <v>44364</v>
      </c>
      <c r="M271">
        <v>19</v>
      </c>
      <c r="N271">
        <v>20</v>
      </c>
      <c r="O271" t="s">
        <v>258</v>
      </c>
      <c r="P271">
        <v>32</v>
      </c>
      <c r="Q271">
        <v>32</v>
      </c>
      <c r="R271">
        <v>0</v>
      </c>
      <c r="S271">
        <v>0</v>
      </c>
      <c r="T271">
        <v>0</v>
      </c>
      <c r="U271">
        <v>0</v>
      </c>
      <c r="V271">
        <v>0</v>
      </c>
      <c r="W271">
        <v>1680.2715000000001</v>
      </c>
      <c r="X271">
        <v>1617.1914999999999</v>
      </c>
      <c r="Y271">
        <v>1505.0587</v>
      </c>
      <c r="Z271">
        <v>1129.2048</v>
      </c>
      <c r="AA271">
        <v>964.44799999999998</v>
      </c>
      <c r="AB271">
        <v>1071.8620000000001</v>
      </c>
      <c r="AC271">
        <v>1001.116</v>
      </c>
      <c r="AD271">
        <v>1317.2135000000001</v>
      </c>
      <c r="AE271">
        <v>1416.5785000000001</v>
      </c>
      <c r="AF271">
        <v>1674.674</v>
      </c>
      <c r="AG271">
        <v>1957.461</v>
      </c>
      <c r="AH271">
        <v>2405.54</v>
      </c>
      <c r="AI271">
        <v>2378.1089999999999</v>
      </c>
      <c r="AJ271">
        <v>2592.2559999999999</v>
      </c>
      <c r="AK271">
        <v>2418.1190000000001</v>
      </c>
      <c r="AL271">
        <v>2499.567</v>
      </c>
      <c r="AM271">
        <v>2343.7465000000002</v>
      </c>
      <c r="AN271">
        <v>2429.1080000000002</v>
      </c>
      <c r="AO271">
        <v>2423.7804999999998</v>
      </c>
      <c r="AP271">
        <v>2084.2694999999999</v>
      </c>
      <c r="AQ271">
        <v>1813.989</v>
      </c>
      <c r="AR271">
        <v>1413.2025000000001</v>
      </c>
      <c r="AS271">
        <v>1198.3620000000001</v>
      </c>
      <c r="AT271">
        <v>1153.8105</v>
      </c>
      <c r="AU271">
        <v>58</v>
      </c>
      <c r="AV271">
        <v>57.765625</v>
      </c>
      <c r="AW271">
        <v>57.46875</v>
      </c>
      <c r="AX271">
        <v>56.46875</v>
      </c>
      <c r="AY271">
        <v>55.4375</v>
      </c>
      <c r="AZ271">
        <v>55.25</v>
      </c>
      <c r="BA271">
        <v>54.984375</v>
      </c>
      <c r="BB271">
        <v>58.53125</v>
      </c>
      <c r="BC271">
        <v>64.03125</v>
      </c>
      <c r="BD271">
        <v>68.796875</v>
      </c>
      <c r="BE271">
        <v>73.5625</v>
      </c>
      <c r="BF271">
        <v>75.796875</v>
      </c>
      <c r="BG271">
        <v>76.28125</v>
      </c>
      <c r="BH271">
        <v>75.46875</v>
      </c>
      <c r="BI271">
        <v>74.421875</v>
      </c>
      <c r="BJ271">
        <v>73.953125</v>
      </c>
      <c r="BK271">
        <v>70.84375</v>
      </c>
      <c r="BL271">
        <v>69.015625</v>
      </c>
      <c r="BM271">
        <v>68.234375</v>
      </c>
      <c r="BN271">
        <v>65.359375</v>
      </c>
      <c r="BO271">
        <v>61.90625</v>
      </c>
      <c r="BP271">
        <v>60.921875</v>
      </c>
      <c r="BQ271">
        <v>59.484375</v>
      </c>
      <c r="BR271">
        <v>58.796875</v>
      </c>
      <c r="BS271">
        <v>118.72929999999999</v>
      </c>
      <c r="BT271">
        <v>114.81910000000001</v>
      </c>
      <c r="BU271">
        <v>168.6508</v>
      </c>
      <c r="BV271">
        <v>392.52050000000003</v>
      </c>
      <c r="BW271">
        <v>343.61869999999999</v>
      </c>
      <c r="BX271">
        <v>70.708759999999998</v>
      </c>
      <c r="BY271">
        <v>-12.03457</v>
      </c>
      <c r="BZ271">
        <v>-101.7071</v>
      </c>
      <c r="CA271">
        <v>-113.64409999999999</v>
      </c>
      <c r="CB271">
        <v>-134.01339999999999</v>
      </c>
      <c r="CC271">
        <v>-271.411</v>
      </c>
      <c r="CD271">
        <v>-346.3544</v>
      </c>
      <c r="CE271">
        <v>-120.4871</v>
      </c>
      <c r="CF271">
        <v>-273.31290000000001</v>
      </c>
      <c r="CG271">
        <v>-130.79820000000001</v>
      </c>
      <c r="CH271">
        <v>-208.99379999999999</v>
      </c>
      <c r="CI271">
        <v>-118.5479</v>
      </c>
      <c r="CJ271">
        <v>-227.85400000000001</v>
      </c>
      <c r="CK271">
        <v>-171.7731</v>
      </c>
      <c r="CL271">
        <v>-15.77758</v>
      </c>
      <c r="CM271">
        <v>-139.13290000000001</v>
      </c>
      <c r="CN271">
        <v>-112.68040000000001</v>
      </c>
      <c r="CO271">
        <v>-120.3505</v>
      </c>
      <c r="CP271">
        <v>-139.30889999999999</v>
      </c>
      <c r="CQ271">
        <v>1592.9749999999999</v>
      </c>
      <c r="CR271">
        <v>786.76919999999996</v>
      </c>
      <c r="CS271">
        <v>1273.8399999999999</v>
      </c>
      <c r="CT271">
        <v>1744.4359999999999</v>
      </c>
      <c r="CU271">
        <v>1310.7</v>
      </c>
      <c r="CV271">
        <v>682.26739999999995</v>
      </c>
      <c r="CW271">
        <v>498.49779999999998</v>
      </c>
      <c r="CX271">
        <v>411.45209999999997</v>
      </c>
      <c r="CY271">
        <v>547.60260000000005</v>
      </c>
      <c r="CZ271">
        <v>716.21910000000003</v>
      </c>
      <c r="DA271">
        <v>9845.0640000000003</v>
      </c>
      <c r="DB271">
        <v>13629.88</v>
      </c>
      <c r="DC271">
        <v>2113.2049999999999</v>
      </c>
      <c r="DD271">
        <v>1463.6780000000001</v>
      </c>
      <c r="DE271">
        <v>1271.6769999999999</v>
      </c>
      <c r="DF271">
        <v>1158.079</v>
      </c>
      <c r="DG271">
        <v>2213.8490000000002</v>
      </c>
      <c r="DH271">
        <v>1852.749</v>
      </c>
      <c r="DI271">
        <v>1661.317</v>
      </c>
      <c r="DJ271">
        <v>1603.3869999999999</v>
      </c>
      <c r="DK271">
        <v>1507.0360000000001</v>
      </c>
      <c r="DL271">
        <v>1324.4929999999999</v>
      </c>
      <c r="DM271">
        <v>1028.3440000000001</v>
      </c>
      <c r="DN271">
        <v>973.36680000000001</v>
      </c>
      <c r="DO271">
        <v>19</v>
      </c>
      <c r="DP271">
        <v>20</v>
      </c>
    </row>
    <row r="272" spans="1:122" hidden="1" x14ac:dyDescent="0.25">
      <c r="A272" t="str">
        <f t="shared" si="4"/>
        <v>LCA-Northern Coast_All Elect_44364</v>
      </c>
      <c r="B272" t="s">
        <v>62</v>
      </c>
      <c r="C272" t="s">
        <v>222</v>
      </c>
      <c r="D272" t="s">
        <v>104</v>
      </c>
      <c r="E272" t="s">
        <v>61</v>
      </c>
      <c r="F272" t="s">
        <v>61</v>
      </c>
      <c r="G272" t="s">
        <v>61</v>
      </c>
      <c r="H272" t="s">
        <v>61</v>
      </c>
      <c r="I272" t="s">
        <v>61</v>
      </c>
      <c r="J272" t="s">
        <v>61</v>
      </c>
      <c r="K272" t="s">
        <v>190</v>
      </c>
      <c r="L272" s="18">
        <v>44364</v>
      </c>
      <c r="M272">
        <v>19</v>
      </c>
      <c r="N272">
        <v>20</v>
      </c>
      <c r="O272" t="s">
        <v>258</v>
      </c>
      <c r="P272">
        <v>35</v>
      </c>
      <c r="Q272">
        <v>35</v>
      </c>
      <c r="R272">
        <v>0</v>
      </c>
      <c r="S272">
        <v>0</v>
      </c>
      <c r="T272">
        <v>0</v>
      </c>
      <c r="U272">
        <v>0</v>
      </c>
      <c r="V272">
        <v>0</v>
      </c>
      <c r="W272">
        <v>2945.1885000000002</v>
      </c>
      <c r="X272">
        <v>3212.498</v>
      </c>
      <c r="Y272">
        <v>3187.2244999999998</v>
      </c>
      <c r="Z272">
        <v>3204.9720000000002</v>
      </c>
      <c r="AA272">
        <v>3330.2865999999999</v>
      </c>
      <c r="AB272">
        <v>3216.9598999999998</v>
      </c>
      <c r="AC272">
        <v>3475.0160000000001</v>
      </c>
      <c r="AD272">
        <v>4012.4110000000001</v>
      </c>
      <c r="AE272">
        <v>4342.5069999999996</v>
      </c>
      <c r="AF272">
        <v>4620.6719999999996</v>
      </c>
      <c r="AG272">
        <v>4944.6369999999997</v>
      </c>
      <c r="AH272">
        <v>5174.7034999999996</v>
      </c>
      <c r="AI272">
        <v>5244.6115</v>
      </c>
      <c r="AJ272">
        <v>5385.01</v>
      </c>
      <c r="AK272">
        <v>5413.8590000000004</v>
      </c>
      <c r="AL272">
        <v>5338.6385</v>
      </c>
      <c r="AM272">
        <v>5539.375</v>
      </c>
      <c r="AN272">
        <v>5727.0050000000001</v>
      </c>
      <c r="AO272">
        <v>4135.5825000000004</v>
      </c>
      <c r="AP272">
        <v>4189.308</v>
      </c>
      <c r="AQ272">
        <v>3949.84</v>
      </c>
      <c r="AR272">
        <v>3279.8045000000002</v>
      </c>
      <c r="AS272">
        <v>3089.8874999999998</v>
      </c>
      <c r="AT272">
        <v>2875.509</v>
      </c>
      <c r="AU272">
        <v>66.328570999999997</v>
      </c>
      <c r="AV272">
        <v>64.471429000000001</v>
      </c>
      <c r="AW272">
        <v>63.3</v>
      </c>
      <c r="AX272">
        <v>61.471429000000001</v>
      </c>
      <c r="AY272">
        <v>59.814286000000003</v>
      </c>
      <c r="AZ272">
        <v>58.814286000000003</v>
      </c>
      <c r="BA272">
        <v>58.814286000000003</v>
      </c>
      <c r="BB272">
        <v>62.157142999999998</v>
      </c>
      <c r="BC272">
        <v>70.485714000000002</v>
      </c>
      <c r="BD272">
        <v>79.657143000000005</v>
      </c>
      <c r="BE272">
        <v>85.671429000000003</v>
      </c>
      <c r="BF272">
        <v>91.842856999999995</v>
      </c>
      <c r="BG272">
        <v>96.528570999999999</v>
      </c>
      <c r="BH272">
        <v>99.685714000000004</v>
      </c>
      <c r="BI272">
        <v>102.35714</v>
      </c>
      <c r="BJ272">
        <v>103.37143</v>
      </c>
      <c r="BK272">
        <v>103.01429</v>
      </c>
      <c r="BL272">
        <v>100</v>
      </c>
      <c r="BM272">
        <v>96.171429000000003</v>
      </c>
      <c r="BN272">
        <v>92.028570999999999</v>
      </c>
      <c r="BO272">
        <v>84.371429000000006</v>
      </c>
      <c r="BP272">
        <v>76.871429000000006</v>
      </c>
      <c r="BQ272">
        <v>71.371429000000006</v>
      </c>
      <c r="BR272">
        <v>68.528570999999999</v>
      </c>
      <c r="BS272">
        <v>-24.224160000000001</v>
      </c>
      <c r="BT272">
        <v>-54.919139999999999</v>
      </c>
      <c r="BU272">
        <v>-293.62689999999998</v>
      </c>
      <c r="BV272">
        <v>-380.88150000000002</v>
      </c>
      <c r="BW272">
        <v>-450.15890000000002</v>
      </c>
      <c r="BX272">
        <v>-68.820710000000005</v>
      </c>
      <c r="BY272">
        <v>198.6746</v>
      </c>
      <c r="BZ272">
        <v>156.6225</v>
      </c>
      <c r="CA272">
        <v>69.086060000000003</v>
      </c>
      <c r="CB272">
        <v>-56.081180000000003</v>
      </c>
      <c r="CC272">
        <v>-30.1371</v>
      </c>
      <c r="CD272">
        <v>114.6896</v>
      </c>
      <c r="CE272">
        <v>445.9853</v>
      </c>
      <c r="CF272">
        <v>263.51150000000001</v>
      </c>
      <c r="CG272">
        <v>357.48759999999999</v>
      </c>
      <c r="CH272">
        <v>409.32119999999998</v>
      </c>
      <c r="CI272">
        <v>104.8806</v>
      </c>
      <c r="CJ272">
        <v>162.5634</v>
      </c>
      <c r="CK272">
        <v>1562.001</v>
      </c>
      <c r="CL272">
        <v>1111.4860000000001</v>
      </c>
      <c r="CM272">
        <v>656.83540000000005</v>
      </c>
      <c r="CN272">
        <v>627.77459999999996</v>
      </c>
      <c r="CO272">
        <v>473.78289999999998</v>
      </c>
      <c r="CP272">
        <v>491.44510000000002</v>
      </c>
      <c r="CQ272">
        <v>13911.69</v>
      </c>
      <c r="CR272">
        <v>6370.0330000000004</v>
      </c>
      <c r="CS272">
        <v>8912.9950000000008</v>
      </c>
      <c r="CT272">
        <v>9589.5810000000001</v>
      </c>
      <c r="CU272">
        <v>6719.7569999999996</v>
      </c>
      <c r="CV272">
        <v>2544.7640000000001</v>
      </c>
      <c r="CW272">
        <v>2456.4670000000001</v>
      </c>
      <c r="CX272">
        <v>2446.1390000000001</v>
      </c>
      <c r="CY272">
        <v>5264.3320000000003</v>
      </c>
      <c r="CZ272">
        <v>4777.5330000000004</v>
      </c>
      <c r="DA272">
        <v>7218.9269999999997</v>
      </c>
      <c r="DB272">
        <v>8900.7099999999991</v>
      </c>
      <c r="DC272">
        <v>9066.58</v>
      </c>
      <c r="DD272">
        <v>7815.9110000000001</v>
      </c>
      <c r="DE272">
        <v>9219.58</v>
      </c>
      <c r="DF272">
        <v>9518.0419999999995</v>
      </c>
      <c r="DG272">
        <v>8957.6530000000002</v>
      </c>
      <c r="DH272">
        <v>11907.98</v>
      </c>
      <c r="DI272">
        <v>9156.366</v>
      </c>
      <c r="DJ272">
        <v>13270.58</v>
      </c>
      <c r="DK272">
        <v>12998.77</v>
      </c>
      <c r="DL272">
        <v>8138.5010000000002</v>
      </c>
      <c r="DM272">
        <v>7905.2179999999998</v>
      </c>
      <c r="DN272">
        <v>4774.0619999999999</v>
      </c>
      <c r="DO272">
        <v>19</v>
      </c>
      <c r="DP272">
        <v>20</v>
      </c>
    </row>
    <row r="273" spans="1:120" hidden="1" x14ac:dyDescent="0.25">
      <c r="A273" t="str">
        <f t="shared" si="4"/>
        <v>sublap_id-SLAP_PGNP_All Elect_44364</v>
      </c>
      <c r="B273" t="s">
        <v>62</v>
      </c>
      <c r="C273" t="s">
        <v>291</v>
      </c>
      <c r="D273" t="s">
        <v>61</v>
      </c>
      <c r="E273" t="s">
        <v>292</v>
      </c>
      <c r="F273" t="s">
        <v>61</v>
      </c>
      <c r="G273" t="s">
        <v>61</v>
      </c>
      <c r="H273" t="s">
        <v>61</v>
      </c>
      <c r="I273" t="s">
        <v>61</v>
      </c>
      <c r="J273" t="s">
        <v>61</v>
      </c>
      <c r="K273" t="s">
        <v>190</v>
      </c>
      <c r="L273" s="18">
        <v>44364</v>
      </c>
      <c r="M273">
        <v>19</v>
      </c>
      <c r="N273">
        <v>20</v>
      </c>
      <c r="O273" t="s">
        <v>258</v>
      </c>
      <c r="P273">
        <v>62</v>
      </c>
      <c r="Q273">
        <v>61</v>
      </c>
      <c r="R273">
        <v>0</v>
      </c>
      <c r="S273">
        <v>0</v>
      </c>
      <c r="T273">
        <v>0</v>
      </c>
      <c r="U273">
        <v>0</v>
      </c>
      <c r="V273">
        <v>0</v>
      </c>
      <c r="W273">
        <v>2296.4348</v>
      </c>
      <c r="X273">
        <v>1725.3217999999999</v>
      </c>
      <c r="Y273">
        <v>2017.3534999999999</v>
      </c>
      <c r="Z273">
        <v>1962.8494000000001</v>
      </c>
      <c r="AA273">
        <v>2198.8559</v>
      </c>
      <c r="AB273">
        <v>2456.9299000000001</v>
      </c>
      <c r="AC273">
        <v>2673.1442000000002</v>
      </c>
      <c r="AD273">
        <v>3102.6716000000001</v>
      </c>
      <c r="AE273">
        <v>3483.6300999999999</v>
      </c>
      <c r="AF273">
        <v>3867.7022999999999</v>
      </c>
      <c r="AG273">
        <v>3286.5981000000002</v>
      </c>
      <c r="AH273">
        <v>3870.4490999999998</v>
      </c>
      <c r="AI273">
        <v>4460.9849000000004</v>
      </c>
      <c r="AJ273">
        <v>4455.9807000000001</v>
      </c>
      <c r="AK273">
        <v>4509.9781000000003</v>
      </c>
      <c r="AL273">
        <v>4460.7632999999996</v>
      </c>
      <c r="AM273">
        <v>4247.6911</v>
      </c>
      <c r="AN273">
        <v>4156.4489999999996</v>
      </c>
      <c r="AO273">
        <v>3236.06</v>
      </c>
      <c r="AP273">
        <v>3129.3463000000002</v>
      </c>
      <c r="AQ273">
        <v>3764.6527000000001</v>
      </c>
      <c r="AR273">
        <v>3315.1817000000001</v>
      </c>
      <c r="AS273">
        <v>2649.0511000000001</v>
      </c>
      <c r="AT273">
        <v>2197.529</v>
      </c>
      <c r="AU273">
        <v>78.795081999999994</v>
      </c>
      <c r="AV273">
        <v>73.508196999999996</v>
      </c>
      <c r="AW273">
        <v>71.065573999999998</v>
      </c>
      <c r="AX273">
        <v>69.221311</v>
      </c>
      <c r="AY273">
        <v>68.327869000000007</v>
      </c>
      <c r="AZ273">
        <v>67.868852000000004</v>
      </c>
      <c r="BA273">
        <v>67.229507999999996</v>
      </c>
      <c r="BB273">
        <v>70.262294999999995</v>
      </c>
      <c r="BC273">
        <v>75.385245999999995</v>
      </c>
      <c r="BD273">
        <v>81.360656000000006</v>
      </c>
      <c r="BE273">
        <v>86.606556999999995</v>
      </c>
      <c r="BF273">
        <v>91.196720999999997</v>
      </c>
      <c r="BG273">
        <v>94.672130999999993</v>
      </c>
      <c r="BH273">
        <v>97.860656000000006</v>
      </c>
      <c r="BI273">
        <v>100.69672</v>
      </c>
      <c r="BJ273">
        <v>102.64754000000001</v>
      </c>
      <c r="BK273">
        <v>103.54098</v>
      </c>
      <c r="BL273">
        <v>103.86066</v>
      </c>
      <c r="BM273">
        <v>103.09016</v>
      </c>
      <c r="BN273">
        <v>101.54098</v>
      </c>
      <c r="BO273">
        <v>96.163933999999998</v>
      </c>
      <c r="BP273">
        <v>90.106556999999995</v>
      </c>
      <c r="BQ273">
        <v>85.762294999999995</v>
      </c>
      <c r="BR273">
        <v>83.844262000000001</v>
      </c>
      <c r="BS273">
        <v>-47.522100000000002</v>
      </c>
      <c r="BT273">
        <v>448.4502</v>
      </c>
      <c r="BU273">
        <v>188.97030000000001</v>
      </c>
      <c r="BV273">
        <v>233.19749999999999</v>
      </c>
      <c r="BW273">
        <v>212.20140000000001</v>
      </c>
      <c r="BX273">
        <v>89.852059999999994</v>
      </c>
      <c r="BY273">
        <v>-35.005070000000003</v>
      </c>
      <c r="BZ273">
        <v>15.07282</v>
      </c>
      <c r="CA273">
        <v>-2.663141</v>
      </c>
      <c r="CB273">
        <v>-166.84829999999999</v>
      </c>
      <c r="CC273">
        <v>678.15779999999995</v>
      </c>
      <c r="CD273">
        <v>269.2758</v>
      </c>
      <c r="CE273">
        <v>-4.3816879999999996</v>
      </c>
      <c r="CF273">
        <v>43.147930000000002</v>
      </c>
      <c r="CG273">
        <v>-11.610300000000001</v>
      </c>
      <c r="CH273">
        <v>139.27019999999999</v>
      </c>
      <c r="CI273">
        <v>520.94650000000001</v>
      </c>
      <c r="CJ273">
        <v>676.64589999999998</v>
      </c>
      <c r="CK273">
        <v>1616.598</v>
      </c>
      <c r="CL273">
        <v>1485.54</v>
      </c>
      <c r="CM273">
        <v>358.60649999999998</v>
      </c>
      <c r="CN273">
        <v>129.1825</v>
      </c>
      <c r="CO273">
        <v>125.9796</v>
      </c>
      <c r="CP273">
        <v>328.73700000000002</v>
      </c>
      <c r="CQ273">
        <v>8913.4940000000006</v>
      </c>
      <c r="CR273">
        <v>7713.0339999999997</v>
      </c>
      <c r="CS273">
        <v>5591.3490000000002</v>
      </c>
      <c r="CT273">
        <v>5037.3500000000004</v>
      </c>
      <c r="CU273">
        <v>4751.8900000000003</v>
      </c>
      <c r="CV273">
        <v>3535.7379999999998</v>
      </c>
      <c r="CW273">
        <v>3023.538</v>
      </c>
      <c r="CX273">
        <v>3691.9169999999999</v>
      </c>
      <c r="CY273">
        <v>2744.087</v>
      </c>
      <c r="CZ273">
        <v>3013.297</v>
      </c>
      <c r="DA273">
        <v>5130.1109999999999</v>
      </c>
      <c r="DB273">
        <v>6426.8270000000002</v>
      </c>
      <c r="DC273">
        <v>5151.0630000000001</v>
      </c>
      <c r="DD273">
        <v>4032.2190000000001</v>
      </c>
      <c r="DE273">
        <v>3957.6089999999999</v>
      </c>
      <c r="DF273">
        <v>3691.1280000000002</v>
      </c>
      <c r="DG273">
        <v>3218.9180000000001</v>
      </c>
      <c r="DH273">
        <v>3876.056</v>
      </c>
      <c r="DI273">
        <v>5224.7250000000004</v>
      </c>
      <c r="DJ273">
        <v>5787.2</v>
      </c>
      <c r="DK273">
        <v>5899.0240000000003</v>
      </c>
      <c r="DL273">
        <v>4094.7130000000002</v>
      </c>
      <c r="DM273">
        <v>4558.2579999999998</v>
      </c>
      <c r="DN273">
        <v>3845.3009999999999</v>
      </c>
      <c r="DO273">
        <v>19</v>
      </c>
      <c r="DP273">
        <v>20</v>
      </c>
    </row>
    <row r="274" spans="1:120" hidden="1" x14ac:dyDescent="0.25">
      <c r="A274" t="str">
        <f t="shared" si="4"/>
        <v>Aggregator-Enel X_All Elect_44364</v>
      </c>
      <c r="B274" t="s">
        <v>62</v>
      </c>
      <c r="C274" t="s">
        <v>265</v>
      </c>
      <c r="D274" t="s">
        <v>61</v>
      </c>
      <c r="E274" t="s">
        <v>61</v>
      </c>
      <c r="F274" t="s">
        <v>266</v>
      </c>
      <c r="G274" t="s">
        <v>61</v>
      </c>
      <c r="H274" t="s">
        <v>61</v>
      </c>
      <c r="I274" t="s">
        <v>61</v>
      </c>
      <c r="J274" t="s">
        <v>61</v>
      </c>
      <c r="K274" t="s">
        <v>190</v>
      </c>
      <c r="L274" s="18">
        <v>44364</v>
      </c>
      <c r="M274">
        <v>19</v>
      </c>
      <c r="N274">
        <v>20</v>
      </c>
      <c r="O274" t="s">
        <v>258</v>
      </c>
      <c r="P274">
        <v>74</v>
      </c>
      <c r="Q274">
        <v>73</v>
      </c>
      <c r="R274">
        <v>0</v>
      </c>
      <c r="S274">
        <v>0</v>
      </c>
      <c r="T274">
        <v>0</v>
      </c>
      <c r="U274">
        <v>0</v>
      </c>
      <c r="V274">
        <v>0</v>
      </c>
      <c r="W274">
        <v>32534.466</v>
      </c>
      <c r="X274">
        <v>29434.77</v>
      </c>
      <c r="Y274">
        <v>28805.052</v>
      </c>
      <c r="Z274">
        <v>29227.963</v>
      </c>
      <c r="AA274">
        <v>30138.276999999998</v>
      </c>
      <c r="AB274">
        <v>31369.078000000001</v>
      </c>
      <c r="AC274">
        <v>33399.334999999999</v>
      </c>
      <c r="AD274">
        <v>32227.233</v>
      </c>
      <c r="AE274">
        <v>32418.476999999999</v>
      </c>
      <c r="AF274">
        <v>32432.053</v>
      </c>
      <c r="AG274">
        <v>31387.772000000001</v>
      </c>
      <c r="AH274">
        <v>32565.733</v>
      </c>
      <c r="AI274">
        <v>32867.663</v>
      </c>
      <c r="AJ274">
        <v>32131.691999999999</v>
      </c>
      <c r="AK274">
        <v>31725.356</v>
      </c>
      <c r="AL274">
        <v>32525.082999999999</v>
      </c>
      <c r="AM274">
        <v>32318.670999999998</v>
      </c>
      <c r="AN274">
        <v>24641.064999999999</v>
      </c>
      <c r="AO274">
        <v>17445.081999999999</v>
      </c>
      <c r="AP274">
        <v>18557.829000000002</v>
      </c>
      <c r="AQ274">
        <v>29017.72</v>
      </c>
      <c r="AR274">
        <v>33339.563999999998</v>
      </c>
      <c r="AS274">
        <v>33342.692000000003</v>
      </c>
      <c r="AT274">
        <v>32820.976999999999</v>
      </c>
      <c r="AU274">
        <v>82.136985999999993</v>
      </c>
      <c r="AV274">
        <v>78.986300999999997</v>
      </c>
      <c r="AW274">
        <v>76.739726000000005</v>
      </c>
      <c r="AX274">
        <v>74.541095999999996</v>
      </c>
      <c r="AY274">
        <v>72.965753000000007</v>
      </c>
      <c r="AZ274">
        <v>71.089040999999995</v>
      </c>
      <c r="BA274">
        <v>70.678082000000003</v>
      </c>
      <c r="BB274">
        <v>72.431506999999996</v>
      </c>
      <c r="BC274">
        <v>76.219177999999999</v>
      </c>
      <c r="BD274">
        <v>81.493150999999997</v>
      </c>
      <c r="BE274">
        <v>85.945205000000001</v>
      </c>
      <c r="BF274">
        <v>90.102739999999997</v>
      </c>
      <c r="BG274">
        <v>92.684932000000003</v>
      </c>
      <c r="BH274">
        <v>94.287671000000003</v>
      </c>
      <c r="BI274">
        <v>96.232877000000002</v>
      </c>
      <c r="BJ274">
        <v>97.315067999999997</v>
      </c>
      <c r="BK274">
        <v>98.171233000000001</v>
      </c>
      <c r="BL274">
        <v>98.239726000000005</v>
      </c>
      <c r="BM274">
        <v>98.116438000000002</v>
      </c>
      <c r="BN274">
        <v>96.226027000000002</v>
      </c>
      <c r="BO274">
        <v>93.931506999999996</v>
      </c>
      <c r="BP274">
        <v>90.705478999999997</v>
      </c>
      <c r="BQ274">
        <v>88.410959000000005</v>
      </c>
      <c r="BR274">
        <v>86.273972999999998</v>
      </c>
      <c r="BS274">
        <v>-1888.951</v>
      </c>
      <c r="BT274">
        <v>2190.8670000000002</v>
      </c>
      <c r="BU274">
        <v>2180.576</v>
      </c>
      <c r="BV274">
        <v>1662.828</v>
      </c>
      <c r="BW274">
        <v>847.01149999999996</v>
      </c>
      <c r="BX274">
        <v>346.33049999999997</v>
      </c>
      <c r="BY274">
        <v>-704.84090000000003</v>
      </c>
      <c r="BZ274">
        <v>152.93029999999999</v>
      </c>
      <c r="CA274">
        <v>-397.9948</v>
      </c>
      <c r="CB274">
        <v>-426.10719999999998</v>
      </c>
      <c r="CC274">
        <v>569.6866</v>
      </c>
      <c r="CD274">
        <v>-546.48199999999997</v>
      </c>
      <c r="CE274">
        <v>3.777917</v>
      </c>
      <c r="CF274">
        <v>915.66549999999995</v>
      </c>
      <c r="CG274">
        <v>822.98829999999998</v>
      </c>
      <c r="CH274">
        <v>-348.5573</v>
      </c>
      <c r="CI274">
        <v>-67.69744</v>
      </c>
      <c r="CJ274">
        <v>7713.1509999999998</v>
      </c>
      <c r="CK274">
        <v>15999.12</v>
      </c>
      <c r="CL274">
        <v>16543.759999999998</v>
      </c>
      <c r="CM274">
        <v>6066.991</v>
      </c>
      <c r="CN274">
        <v>1247.904</v>
      </c>
      <c r="CO274">
        <v>643.31039999999996</v>
      </c>
      <c r="CP274">
        <v>409.82900000000001</v>
      </c>
      <c r="CQ274">
        <v>152783.1</v>
      </c>
      <c r="CR274">
        <v>70323.95</v>
      </c>
      <c r="CS274">
        <v>58339.46</v>
      </c>
      <c r="CT274">
        <v>56973.4</v>
      </c>
      <c r="CU274">
        <v>45313.83</v>
      </c>
      <c r="CV274">
        <v>36187.379999999997</v>
      </c>
      <c r="CW274">
        <v>25407.599999999999</v>
      </c>
      <c r="CX274">
        <v>20244.490000000002</v>
      </c>
      <c r="CY274">
        <v>34096.39</v>
      </c>
      <c r="CZ274">
        <v>47757.77</v>
      </c>
      <c r="DA274">
        <v>73587.649999999994</v>
      </c>
      <c r="DB274">
        <v>91571.47</v>
      </c>
      <c r="DC274">
        <v>83403.03</v>
      </c>
      <c r="DD274">
        <v>93700.18</v>
      </c>
      <c r="DE274">
        <v>102242.4</v>
      </c>
      <c r="DF274">
        <v>102189.7</v>
      </c>
      <c r="DG274">
        <v>96308.92</v>
      </c>
      <c r="DH274">
        <v>107692.5</v>
      </c>
      <c r="DI274">
        <v>104092.7</v>
      </c>
      <c r="DJ274">
        <v>96393.88</v>
      </c>
      <c r="DK274">
        <v>93554.07</v>
      </c>
      <c r="DL274">
        <v>88032.03</v>
      </c>
      <c r="DM274">
        <v>100904.5</v>
      </c>
      <c r="DN274">
        <v>108129.3</v>
      </c>
      <c r="DO274">
        <v>19</v>
      </c>
      <c r="DP274">
        <v>20</v>
      </c>
    </row>
    <row r="275" spans="1:120" hidden="1" x14ac:dyDescent="0.25">
      <c r="A275" t="str">
        <f t="shared" si="4"/>
        <v>sublap_id-SLAP_PGKN_All Elect_44364</v>
      </c>
      <c r="B275" t="s">
        <v>62</v>
      </c>
      <c r="C275" t="s">
        <v>279</v>
      </c>
      <c r="D275" t="s">
        <v>61</v>
      </c>
      <c r="E275" t="s">
        <v>280</v>
      </c>
      <c r="F275" t="s">
        <v>61</v>
      </c>
      <c r="G275" t="s">
        <v>61</v>
      </c>
      <c r="H275" t="s">
        <v>61</v>
      </c>
      <c r="I275" t="s">
        <v>61</v>
      </c>
      <c r="J275" t="s">
        <v>61</v>
      </c>
      <c r="K275" t="s">
        <v>190</v>
      </c>
      <c r="L275" s="18">
        <v>44364</v>
      </c>
      <c r="M275">
        <v>19</v>
      </c>
      <c r="N275">
        <v>20</v>
      </c>
      <c r="O275" t="s">
        <v>258</v>
      </c>
      <c r="P275">
        <v>20</v>
      </c>
      <c r="Q275">
        <v>20</v>
      </c>
      <c r="R275">
        <v>0</v>
      </c>
      <c r="S275">
        <v>0</v>
      </c>
      <c r="T275">
        <v>0</v>
      </c>
      <c r="U275">
        <v>0</v>
      </c>
      <c r="V275">
        <v>0</v>
      </c>
      <c r="W275">
        <v>888.35900000000004</v>
      </c>
      <c r="X275">
        <v>819.51800000000003</v>
      </c>
      <c r="Y275">
        <v>832.63</v>
      </c>
      <c r="Z275">
        <v>831.524</v>
      </c>
      <c r="AA275">
        <v>869.90800000000002</v>
      </c>
      <c r="AB275">
        <v>911.04700000000003</v>
      </c>
      <c r="AC275">
        <v>922.33299999999997</v>
      </c>
      <c r="AD275">
        <v>947.24599999999998</v>
      </c>
      <c r="AE275">
        <v>794.83799999999997</v>
      </c>
      <c r="AF275">
        <v>959.66899999999998</v>
      </c>
      <c r="AG275">
        <v>1039.796</v>
      </c>
      <c r="AH275">
        <v>1104.328</v>
      </c>
      <c r="AI275">
        <v>1339.8520000000001</v>
      </c>
      <c r="AJ275">
        <v>1184.4069999999999</v>
      </c>
      <c r="AK275">
        <v>1386.0619999999999</v>
      </c>
      <c r="AL275">
        <v>1735.106</v>
      </c>
      <c r="AM275">
        <v>1746.944</v>
      </c>
      <c r="AN275">
        <v>1596.7249999999999</v>
      </c>
      <c r="AO275">
        <v>1010.09</v>
      </c>
      <c r="AP275">
        <v>1077.617</v>
      </c>
      <c r="AQ275">
        <v>1250.6559999999999</v>
      </c>
      <c r="AR275">
        <v>1117.9670000000001</v>
      </c>
      <c r="AS275">
        <v>942.94600000000003</v>
      </c>
      <c r="AT275">
        <v>892.15200000000004</v>
      </c>
      <c r="AU275">
        <v>87</v>
      </c>
      <c r="AV275">
        <v>83.5</v>
      </c>
      <c r="AW275">
        <v>81</v>
      </c>
      <c r="AX275">
        <v>78.5</v>
      </c>
      <c r="AY275">
        <v>77</v>
      </c>
      <c r="AZ275">
        <v>74.5</v>
      </c>
      <c r="BA275">
        <v>74</v>
      </c>
      <c r="BB275">
        <v>75</v>
      </c>
      <c r="BC275">
        <v>78</v>
      </c>
      <c r="BD275">
        <v>83</v>
      </c>
      <c r="BE275">
        <v>87</v>
      </c>
      <c r="BF275">
        <v>91</v>
      </c>
      <c r="BG275">
        <v>93.5</v>
      </c>
      <c r="BH275">
        <v>95</v>
      </c>
      <c r="BI275">
        <v>97</v>
      </c>
      <c r="BJ275">
        <v>98.5</v>
      </c>
      <c r="BK275">
        <v>100</v>
      </c>
      <c r="BL275">
        <v>100.5</v>
      </c>
      <c r="BM275">
        <v>101.5</v>
      </c>
      <c r="BN275">
        <v>100</v>
      </c>
      <c r="BO275">
        <v>98.5</v>
      </c>
      <c r="BP275">
        <v>95.5</v>
      </c>
      <c r="BQ275">
        <v>93.5</v>
      </c>
      <c r="BR275">
        <v>91.5</v>
      </c>
      <c r="BS275">
        <v>-108.95189999999999</v>
      </c>
      <c r="BT275">
        <v>-44.435699999999997</v>
      </c>
      <c r="BU275">
        <v>-86.014030000000005</v>
      </c>
      <c r="BV275">
        <v>-90.931849999999997</v>
      </c>
      <c r="BW275">
        <v>-123.5765</v>
      </c>
      <c r="BX275">
        <v>-159.95070000000001</v>
      </c>
      <c r="BY275">
        <v>-242.64189999999999</v>
      </c>
      <c r="BZ275">
        <v>13.95933</v>
      </c>
      <c r="CA275">
        <v>291.24630000000002</v>
      </c>
      <c r="CB275">
        <v>236.18279999999999</v>
      </c>
      <c r="CC275">
        <v>371.39949999999999</v>
      </c>
      <c r="CD275">
        <v>459.3657</v>
      </c>
      <c r="CE275">
        <v>261.78660000000002</v>
      </c>
      <c r="CF275">
        <v>479.47649999999999</v>
      </c>
      <c r="CG275">
        <v>349.68700000000001</v>
      </c>
      <c r="CH275">
        <v>-25.81606</v>
      </c>
      <c r="CI275">
        <v>-47.654020000000003</v>
      </c>
      <c r="CJ275">
        <v>135.8169</v>
      </c>
      <c r="CK275">
        <v>723.03520000000003</v>
      </c>
      <c r="CL275">
        <v>530.53629999999998</v>
      </c>
      <c r="CM275">
        <v>34.955260000000003</v>
      </c>
      <c r="CN275">
        <v>-55.5458</v>
      </c>
      <c r="CO275">
        <v>-82.753720000000001</v>
      </c>
      <c r="CP275">
        <v>-101.9735</v>
      </c>
      <c r="CQ275">
        <v>2134.0349999999999</v>
      </c>
      <c r="CR275">
        <v>2516.1959999999999</v>
      </c>
      <c r="CS275">
        <v>2673.2089999999998</v>
      </c>
      <c r="CT275">
        <v>2462.42</v>
      </c>
      <c r="CU275">
        <v>2033.499</v>
      </c>
      <c r="CV275">
        <v>1905.7529999999999</v>
      </c>
      <c r="CW275">
        <v>1317.3889999999999</v>
      </c>
      <c r="CX275">
        <v>1098.4469999999999</v>
      </c>
      <c r="CY275">
        <v>1558.3869999999999</v>
      </c>
      <c r="CZ275">
        <v>2002.3779999999999</v>
      </c>
      <c r="DA275">
        <v>2349.817</v>
      </c>
      <c r="DB275">
        <v>2265.7950000000001</v>
      </c>
      <c r="DC275">
        <v>1873.4739999999999</v>
      </c>
      <c r="DD275">
        <v>1554.18</v>
      </c>
      <c r="DE275">
        <v>1407.7449999999999</v>
      </c>
      <c r="DF275">
        <v>1484.02</v>
      </c>
      <c r="DG275">
        <v>1530.134</v>
      </c>
      <c r="DH275">
        <v>1448.491</v>
      </c>
      <c r="DI275">
        <v>2010.8689999999999</v>
      </c>
      <c r="DJ275">
        <v>1994.4939999999999</v>
      </c>
      <c r="DK275">
        <v>3183.1129999999998</v>
      </c>
      <c r="DL275">
        <v>2448.9949999999999</v>
      </c>
      <c r="DM275">
        <v>1409.2950000000001</v>
      </c>
      <c r="DN275">
        <v>1895.8009999999999</v>
      </c>
      <c r="DO275">
        <v>19</v>
      </c>
      <c r="DP275">
        <v>20</v>
      </c>
    </row>
    <row r="276" spans="1:120" hidden="1" x14ac:dyDescent="0.25">
      <c r="A276" t="str">
        <f t="shared" si="4"/>
        <v>sublap_id-SLAP_PGSB_All Elect_44364</v>
      </c>
      <c r="B276" t="s">
        <v>62</v>
      </c>
      <c r="C276" t="s">
        <v>281</v>
      </c>
      <c r="D276" t="s">
        <v>61</v>
      </c>
      <c r="E276" t="s">
        <v>282</v>
      </c>
      <c r="F276" t="s">
        <v>61</v>
      </c>
      <c r="G276" t="s">
        <v>61</v>
      </c>
      <c r="H276" t="s">
        <v>61</v>
      </c>
      <c r="I276" t="s">
        <v>61</v>
      </c>
      <c r="J276" t="s">
        <v>61</v>
      </c>
      <c r="K276" t="s">
        <v>190</v>
      </c>
      <c r="L276" s="18">
        <v>44364</v>
      </c>
      <c r="M276">
        <v>19</v>
      </c>
      <c r="N276">
        <v>20</v>
      </c>
      <c r="O276" t="s">
        <v>258</v>
      </c>
      <c r="P276">
        <v>45</v>
      </c>
      <c r="Q276">
        <v>45</v>
      </c>
      <c r="R276">
        <v>0</v>
      </c>
      <c r="S276">
        <v>0</v>
      </c>
      <c r="T276">
        <v>0</v>
      </c>
      <c r="U276">
        <v>0</v>
      </c>
      <c r="V276">
        <v>0</v>
      </c>
      <c r="W276">
        <v>977.87699999999995</v>
      </c>
      <c r="X276">
        <v>1019.051</v>
      </c>
      <c r="Y276">
        <v>950.25149999999996</v>
      </c>
      <c r="Z276">
        <v>896.04949999999997</v>
      </c>
      <c r="AA276">
        <v>945.89099999999996</v>
      </c>
      <c r="AB276">
        <v>1049.037</v>
      </c>
      <c r="AC276">
        <v>1160.7104999999999</v>
      </c>
      <c r="AD276">
        <v>1457.8485000000001</v>
      </c>
      <c r="AE276">
        <v>2077.9845</v>
      </c>
      <c r="AF276">
        <v>2637.6060000000002</v>
      </c>
      <c r="AG276">
        <v>2835.1695</v>
      </c>
      <c r="AH276">
        <v>3333.4395</v>
      </c>
      <c r="AI276">
        <v>3517.6844999999998</v>
      </c>
      <c r="AJ276">
        <v>3688.8110000000001</v>
      </c>
      <c r="AK276">
        <v>3768.5414999999998</v>
      </c>
      <c r="AL276">
        <v>3816.2674999999999</v>
      </c>
      <c r="AM276">
        <v>3863.5394999999999</v>
      </c>
      <c r="AN276">
        <v>4014.4560000000001</v>
      </c>
      <c r="AO276">
        <v>3678.0050000000001</v>
      </c>
      <c r="AP276">
        <v>3395.1914999999999</v>
      </c>
      <c r="AQ276">
        <v>3055.6444999999999</v>
      </c>
      <c r="AR276">
        <v>1994.126</v>
      </c>
      <c r="AS276">
        <v>1409.6775</v>
      </c>
      <c r="AT276">
        <v>1207.4770000000001</v>
      </c>
      <c r="AU276">
        <v>69.666667000000004</v>
      </c>
      <c r="AV276">
        <v>67.666667000000004</v>
      </c>
      <c r="AW276">
        <v>66.5</v>
      </c>
      <c r="AX276">
        <v>65.5</v>
      </c>
      <c r="AY276">
        <v>63.833333000000003</v>
      </c>
      <c r="AZ276">
        <v>62.333333000000003</v>
      </c>
      <c r="BA276">
        <v>62.833333000000003</v>
      </c>
      <c r="BB276">
        <v>66.833332999999996</v>
      </c>
      <c r="BC276">
        <v>71.666667000000004</v>
      </c>
      <c r="BD276">
        <v>76.333332999999996</v>
      </c>
      <c r="BE276">
        <v>81.5</v>
      </c>
      <c r="BF276">
        <v>87</v>
      </c>
      <c r="BG276">
        <v>89.833332999999996</v>
      </c>
      <c r="BH276">
        <v>93.833332999999996</v>
      </c>
      <c r="BI276">
        <v>97.333332999999996</v>
      </c>
      <c r="BJ276">
        <v>99.333332999999996</v>
      </c>
      <c r="BK276">
        <v>97.333332999999996</v>
      </c>
      <c r="BL276">
        <v>94</v>
      </c>
      <c r="BM276">
        <v>91.333332999999996</v>
      </c>
      <c r="BN276">
        <v>88.5</v>
      </c>
      <c r="BO276">
        <v>82</v>
      </c>
      <c r="BP276">
        <v>76.5</v>
      </c>
      <c r="BQ276">
        <v>74.166667000000004</v>
      </c>
      <c r="BR276">
        <v>72.5</v>
      </c>
      <c r="BS276">
        <v>-20.16506</v>
      </c>
      <c r="BT276">
        <v>4.9707879999999998</v>
      </c>
      <c r="BU276">
        <v>20.138739999999999</v>
      </c>
      <c r="BV276">
        <v>30.641629999999999</v>
      </c>
      <c r="BW276">
        <v>18.232030000000002</v>
      </c>
      <c r="BX276">
        <v>49.702500000000001</v>
      </c>
      <c r="BY276">
        <v>84.015010000000004</v>
      </c>
      <c r="BZ276">
        <v>68.383219999999994</v>
      </c>
      <c r="CA276">
        <v>-69.792779999999993</v>
      </c>
      <c r="CB276">
        <v>-87.694630000000004</v>
      </c>
      <c r="CC276">
        <v>79.228160000000003</v>
      </c>
      <c r="CD276">
        <v>122.85129999999999</v>
      </c>
      <c r="CE276">
        <v>114.6306</v>
      </c>
      <c r="CF276">
        <v>103.61190000000001</v>
      </c>
      <c r="CG276">
        <v>117.592</v>
      </c>
      <c r="CH276">
        <v>123.9263</v>
      </c>
      <c r="CI276">
        <v>119.85720000000001</v>
      </c>
      <c r="CJ276">
        <v>30.798210000000001</v>
      </c>
      <c r="CK276">
        <v>346.57709999999997</v>
      </c>
      <c r="CL276">
        <v>296.67110000000002</v>
      </c>
      <c r="CM276">
        <v>32.86965</v>
      </c>
      <c r="CN276">
        <v>15.1647</v>
      </c>
      <c r="CO276">
        <v>-38.186340000000001</v>
      </c>
      <c r="CP276">
        <v>-72.346109999999996</v>
      </c>
      <c r="CQ276">
        <v>674.47990000000004</v>
      </c>
      <c r="CR276">
        <v>266.36219999999997</v>
      </c>
      <c r="CS276">
        <v>186.4828</v>
      </c>
      <c r="CT276">
        <v>198.96180000000001</v>
      </c>
      <c r="CU276">
        <v>1787.4839999999999</v>
      </c>
      <c r="CV276">
        <v>1682.729</v>
      </c>
      <c r="CW276">
        <v>463.16129999999998</v>
      </c>
      <c r="CX276">
        <v>797.30880000000002</v>
      </c>
      <c r="CY276">
        <v>5011.2510000000002</v>
      </c>
      <c r="CZ276">
        <v>1317.3140000000001</v>
      </c>
      <c r="DA276">
        <v>2996.6660000000002</v>
      </c>
      <c r="DB276">
        <v>2143.9609999999998</v>
      </c>
      <c r="DC276">
        <v>2159.5210000000002</v>
      </c>
      <c r="DD276">
        <v>2159.7280000000001</v>
      </c>
      <c r="DE276">
        <v>2070.248</v>
      </c>
      <c r="DF276">
        <v>2166.306</v>
      </c>
      <c r="DG276">
        <v>2655.2240000000002</v>
      </c>
      <c r="DH276">
        <v>2189.8339999999998</v>
      </c>
      <c r="DI276">
        <v>2458.9569999999999</v>
      </c>
      <c r="DJ276">
        <v>2416.098</v>
      </c>
      <c r="DK276">
        <v>3028.076</v>
      </c>
      <c r="DL276">
        <v>1788.9169999999999</v>
      </c>
      <c r="DM276">
        <v>760.34490000000005</v>
      </c>
      <c r="DN276">
        <v>456.24990000000003</v>
      </c>
      <c r="DO276">
        <v>19</v>
      </c>
      <c r="DP276">
        <v>20</v>
      </c>
    </row>
    <row r="277" spans="1:120" hidden="1" x14ac:dyDescent="0.25">
      <c r="A277" t="str">
        <f t="shared" si="4"/>
        <v>LCA-Other_All Elect_44364</v>
      </c>
      <c r="B277" t="s">
        <v>62</v>
      </c>
      <c r="C277" t="s">
        <v>212</v>
      </c>
      <c r="D277" t="s">
        <v>32</v>
      </c>
      <c r="E277" t="s">
        <v>61</v>
      </c>
      <c r="F277" t="s">
        <v>61</v>
      </c>
      <c r="G277" t="s">
        <v>61</v>
      </c>
      <c r="H277" t="s">
        <v>61</v>
      </c>
      <c r="I277" t="s">
        <v>61</v>
      </c>
      <c r="J277" t="s">
        <v>61</v>
      </c>
      <c r="K277" t="s">
        <v>190</v>
      </c>
      <c r="L277" s="18">
        <v>44364</v>
      </c>
      <c r="M277">
        <v>19</v>
      </c>
      <c r="N277">
        <v>20</v>
      </c>
      <c r="O277" t="s">
        <v>258</v>
      </c>
      <c r="P277">
        <v>151</v>
      </c>
      <c r="Q277">
        <v>146</v>
      </c>
      <c r="R277">
        <v>0</v>
      </c>
      <c r="S277">
        <v>0</v>
      </c>
      <c r="T277">
        <v>0</v>
      </c>
      <c r="U277">
        <v>0</v>
      </c>
      <c r="V277">
        <v>0</v>
      </c>
      <c r="W277">
        <v>14868.038</v>
      </c>
      <c r="X277">
        <v>11225.007</v>
      </c>
      <c r="Y277">
        <v>11172.812</v>
      </c>
      <c r="Z277">
        <v>12098.235000000001</v>
      </c>
      <c r="AA277">
        <v>12822.767</v>
      </c>
      <c r="AB277">
        <v>13498.38</v>
      </c>
      <c r="AC277">
        <v>15334.135</v>
      </c>
      <c r="AD277">
        <v>15825.629000000001</v>
      </c>
      <c r="AE277">
        <v>16885.127</v>
      </c>
      <c r="AF277">
        <v>17932.795999999998</v>
      </c>
      <c r="AG277">
        <v>16685.219000000001</v>
      </c>
      <c r="AH277">
        <v>18511.633000000002</v>
      </c>
      <c r="AI277">
        <v>19204.988000000001</v>
      </c>
      <c r="AJ277">
        <v>19583.600999999999</v>
      </c>
      <c r="AK277">
        <v>19928.739000000001</v>
      </c>
      <c r="AL277">
        <v>19891.964</v>
      </c>
      <c r="AM277">
        <v>19117.442999999999</v>
      </c>
      <c r="AN277">
        <v>12512.009</v>
      </c>
      <c r="AO277">
        <v>5207.3549999999996</v>
      </c>
      <c r="AP277">
        <v>5246.5788000000002</v>
      </c>
      <c r="AQ277">
        <v>11993.722</v>
      </c>
      <c r="AR277">
        <v>15427.74</v>
      </c>
      <c r="AS277">
        <v>15313.999</v>
      </c>
      <c r="AT277">
        <v>15313.578</v>
      </c>
      <c r="AU277">
        <v>79.027396999999993</v>
      </c>
      <c r="AV277">
        <v>75.410959000000005</v>
      </c>
      <c r="AW277">
        <v>73.006849000000003</v>
      </c>
      <c r="AX277">
        <v>70.976027000000002</v>
      </c>
      <c r="AY277">
        <v>69.643835999999993</v>
      </c>
      <c r="AZ277">
        <v>68.345889999999997</v>
      </c>
      <c r="BA277">
        <v>68.023972999999998</v>
      </c>
      <c r="BB277">
        <v>70.510273999999995</v>
      </c>
      <c r="BC277">
        <v>75.202055000000001</v>
      </c>
      <c r="BD277">
        <v>80.900684999999996</v>
      </c>
      <c r="BE277">
        <v>85.914383999999998</v>
      </c>
      <c r="BF277">
        <v>90.280822000000001</v>
      </c>
      <c r="BG277">
        <v>92.972603000000007</v>
      </c>
      <c r="BH277">
        <v>95.058218999999994</v>
      </c>
      <c r="BI277">
        <v>97.277396999999993</v>
      </c>
      <c r="BJ277">
        <v>98.328766999999999</v>
      </c>
      <c r="BK277">
        <v>98.845889999999997</v>
      </c>
      <c r="BL277">
        <v>98.729451999999995</v>
      </c>
      <c r="BM277">
        <v>97.965753000000007</v>
      </c>
      <c r="BN277">
        <v>95.780822000000001</v>
      </c>
      <c r="BO277">
        <v>92.294521000000003</v>
      </c>
      <c r="BP277">
        <v>88.058218999999994</v>
      </c>
      <c r="BQ277">
        <v>85.301370000000006</v>
      </c>
      <c r="BR277">
        <v>83.181506999999996</v>
      </c>
      <c r="BS277">
        <v>-1675.6189999999999</v>
      </c>
      <c r="BT277">
        <v>2344.8890000000001</v>
      </c>
      <c r="BU277">
        <v>2275.614</v>
      </c>
      <c r="BV277">
        <v>1444.721</v>
      </c>
      <c r="BW277">
        <v>928.01649999999995</v>
      </c>
      <c r="BX277">
        <v>703.58680000000004</v>
      </c>
      <c r="BY277">
        <v>-289.44409999999999</v>
      </c>
      <c r="BZ277">
        <v>-63.729819999999997</v>
      </c>
      <c r="CA277">
        <v>-313.81509999999997</v>
      </c>
      <c r="CB277">
        <v>-869.70039999999995</v>
      </c>
      <c r="CC277">
        <v>673.24220000000003</v>
      </c>
      <c r="CD277">
        <v>-619.24180000000001</v>
      </c>
      <c r="CE277">
        <v>-705.66920000000005</v>
      </c>
      <c r="CF277">
        <v>-780.80110000000002</v>
      </c>
      <c r="CG277">
        <v>-1408.394</v>
      </c>
      <c r="CH277">
        <v>-1485.7940000000001</v>
      </c>
      <c r="CI277">
        <v>-672.63350000000003</v>
      </c>
      <c r="CJ277">
        <v>5897.1779999999999</v>
      </c>
      <c r="CK277">
        <v>13288.77</v>
      </c>
      <c r="CL277">
        <v>13558.68</v>
      </c>
      <c r="CM277">
        <v>6052.1959999999999</v>
      </c>
      <c r="CN277">
        <v>1360.5039999999999</v>
      </c>
      <c r="CO277">
        <v>359.63240000000002</v>
      </c>
      <c r="CP277">
        <v>-370.68770000000001</v>
      </c>
      <c r="CQ277">
        <v>90376.67</v>
      </c>
      <c r="CR277">
        <v>44718.400000000001</v>
      </c>
      <c r="CS277">
        <v>39305.21</v>
      </c>
      <c r="CT277">
        <v>36223.160000000003</v>
      </c>
      <c r="CU277">
        <v>27618.48</v>
      </c>
      <c r="CV277">
        <v>26181.17</v>
      </c>
      <c r="CW277">
        <v>16965.93</v>
      </c>
      <c r="CX277">
        <v>12105.78</v>
      </c>
      <c r="CY277">
        <v>22370.29</v>
      </c>
      <c r="CZ277">
        <v>27894.74</v>
      </c>
      <c r="DA277">
        <v>37956.589999999997</v>
      </c>
      <c r="DB277">
        <v>48189.02</v>
      </c>
      <c r="DC277">
        <v>49678.98</v>
      </c>
      <c r="DD277">
        <v>57191.72</v>
      </c>
      <c r="DE277">
        <v>61090.86</v>
      </c>
      <c r="DF277">
        <v>58066.23</v>
      </c>
      <c r="DG277">
        <v>54966.21</v>
      </c>
      <c r="DH277">
        <v>66207.02</v>
      </c>
      <c r="DI277">
        <v>71029.52</v>
      </c>
      <c r="DJ277">
        <v>62103.23</v>
      </c>
      <c r="DK277">
        <v>94778.5</v>
      </c>
      <c r="DL277">
        <v>61742.46</v>
      </c>
      <c r="DM277">
        <v>68910.350000000006</v>
      </c>
      <c r="DN277">
        <v>72795.28</v>
      </c>
      <c r="DO277">
        <v>19</v>
      </c>
      <c r="DP277">
        <v>20</v>
      </c>
    </row>
    <row r="278" spans="1:120" hidden="1" x14ac:dyDescent="0.25">
      <c r="A278" t="str">
        <f t="shared" si="4"/>
        <v>LCA-Greater Fresno Area_All Elect_44364</v>
      </c>
      <c r="B278" t="s">
        <v>62</v>
      </c>
      <c r="C278" t="s">
        <v>224</v>
      </c>
      <c r="D278" t="s">
        <v>182</v>
      </c>
      <c r="E278" t="s">
        <v>61</v>
      </c>
      <c r="F278" t="s">
        <v>61</v>
      </c>
      <c r="G278" t="s">
        <v>61</v>
      </c>
      <c r="H278" t="s">
        <v>61</v>
      </c>
      <c r="I278" t="s">
        <v>61</v>
      </c>
      <c r="J278" t="s">
        <v>61</v>
      </c>
      <c r="K278" t="s">
        <v>190</v>
      </c>
      <c r="L278" s="18">
        <v>44364</v>
      </c>
      <c r="M278">
        <v>19</v>
      </c>
      <c r="N278">
        <v>20</v>
      </c>
      <c r="O278" t="s">
        <v>258</v>
      </c>
      <c r="P278">
        <v>95</v>
      </c>
      <c r="Q278">
        <v>94</v>
      </c>
      <c r="R278">
        <v>0</v>
      </c>
      <c r="S278">
        <v>0</v>
      </c>
      <c r="T278">
        <v>0</v>
      </c>
      <c r="U278">
        <v>0</v>
      </c>
      <c r="V278">
        <v>0</v>
      </c>
      <c r="W278">
        <v>20611.152999999998</v>
      </c>
      <c r="X278">
        <v>21004.082999999999</v>
      </c>
      <c r="Y278">
        <v>20482.666000000001</v>
      </c>
      <c r="Z278">
        <v>20348.264999999999</v>
      </c>
      <c r="AA278">
        <v>20595.449000000001</v>
      </c>
      <c r="AB278">
        <v>21399.638999999999</v>
      </c>
      <c r="AC278">
        <v>22152.053</v>
      </c>
      <c r="AD278">
        <v>21486.577000000001</v>
      </c>
      <c r="AE278">
        <v>21956.397000000001</v>
      </c>
      <c r="AF278">
        <v>21438.374</v>
      </c>
      <c r="AG278">
        <v>22199.544000000002</v>
      </c>
      <c r="AH278">
        <v>22408.797999999999</v>
      </c>
      <c r="AI278">
        <v>22425.437000000002</v>
      </c>
      <c r="AJ278">
        <v>21421.612000000001</v>
      </c>
      <c r="AK278">
        <v>21047.256000000001</v>
      </c>
      <c r="AL278">
        <v>21521.464</v>
      </c>
      <c r="AM278">
        <v>22054.850999999999</v>
      </c>
      <c r="AN278">
        <v>19215.163</v>
      </c>
      <c r="AO278">
        <v>17280.936000000002</v>
      </c>
      <c r="AP278">
        <v>18464.888999999999</v>
      </c>
      <c r="AQ278">
        <v>23586.93</v>
      </c>
      <c r="AR278">
        <v>24490.363000000001</v>
      </c>
      <c r="AS278">
        <v>23553.282999999999</v>
      </c>
      <c r="AT278">
        <v>22820.16</v>
      </c>
      <c r="AU278">
        <v>84.223404000000002</v>
      </c>
      <c r="AV278">
        <v>79.308510999999996</v>
      </c>
      <c r="AW278">
        <v>77.771276999999998</v>
      </c>
      <c r="AX278">
        <v>76.255319</v>
      </c>
      <c r="AY278">
        <v>73.882979000000006</v>
      </c>
      <c r="AZ278">
        <v>73.409574000000006</v>
      </c>
      <c r="BA278">
        <v>72.393617000000006</v>
      </c>
      <c r="BB278">
        <v>74.819148999999996</v>
      </c>
      <c r="BC278">
        <v>78.771276999999998</v>
      </c>
      <c r="BD278">
        <v>83.287233999999998</v>
      </c>
      <c r="BE278">
        <v>86.867020999999994</v>
      </c>
      <c r="BF278">
        <v>90.936170000000004</v>
      </c>
      <c r="BG278">
        <v>93.984043</v>
      </c>
      <c r="BH278">
        <v>96.5</v>
      </c>
      <c r="BI278">
        <v>99.494681</v>
      </c>
      <c r="BJ278">
        <v>100.57979</v>
      </c>
      <c r="BK278">
        <v>102.51596000000001</v>
      </c>
      <c r="BL278">
        <v>104.40957</v>
      </c>
      <c r="BM278">
        <v>102.44681</v>
      </c>
      <c r="BN278">
        <v>101.42552999999999</v>
      </c>
      <c r="BO278">
        <v>99.234043</v>
      </c>
      <c r="BP278">
        <v>95.632979000000006</v>
      </c>
      <c r="BQ278">
        <v>92.510638</v>
      </c>
      <c r="BR278">
        <v>89.670213000000004</v>
      </c>
      <c r="BS278">
        <v>-67.382580000000004</v>
      </c>
      <c r="BT278">
        <v>-103.6973</v>
      </c>
      <c r="BU278">
        <v>-86.413110000000003</v>
      </c>
      <c r="BV278">
        <v>-48.162590000000002</v>
      </c>
      <c r="BW278">
        <v>-124.90860000000001</v>
      </c>
      <c r="BX278">
        <v>-214.2294</v>
      </c>
      <c r="BY278">
        <v>-171.32579999999999</v>
      </c>
      <c r="BZ278">
        <v>325.12990000000002</v>
      </c>
      <c r="CA278">
        <v>-332.98570000000001</v>
      </c>
      <c r="CB278">
        <v>406.77050000000003</v>
      </c>
      <c r="CC278">
        <v>-53.158259999999999</v>
      </c>
      <c r="CD278">
        <v>-102.28570000000001</v>
      </c>
      <c r="CE278">
        <v>240.21809999999999</v>
      </c>
      <c r="CF278">
        <v>1356.867</v>
      </c>
      <c r="CG278">
        <v>1833.875</v>
      </c>
      <c r="CH278">
        <v>1144.8019999999999</v>
      </c>
      <c r="CI278">
        <v>801.10059999999999</v>
      </c>
      <c r="CJ278">
        <v>3674.7469999999998</v>
      </c>
      <c r="CK278">
        <v>6204.0550000000003</v>
      </c>
      <c r="CL278">
        <v>6483.6509999999998</v>
      </c>
      <c r="CM278">
        <v>1434.462</v>
      </c>
      <c r="CN278">
        <v>-749.08699999999999</v>
      </c>
      <c r="CO278">
        <v>-887.87339999999995</v>
      </c>
      <c r="CP278">
        <v>-637.64769999999999</v>
      </c>
      <c r="CQ278">
        <v>48890.66</v>
      </c>
      <c r="CR278">
        <v>17020.919999999998</v>
      </c>
      <c r="CS278">
        <v>12034.74</v>
      </c>
      <c r="CT278">
        <v>13833.3</v>
      </c>
      <c r="CU278">
        <v>11749.54</v>
      </c>
      <c r="CV278">
        <v>8152.9250000000002</v>
      </c>
      <c r="CW278">
        <v>7786.4089999999997</v>
      </c>
      <c r="CX278">
        <v>8126.2070000000003</v>
      </c>
      <c r="CY278">
        <v>11008.17</v>
      </c>
      <c r="CZ278">
        <v>14257.87</v>
      </c>
      <c r="DA278">
        <v>20805.8</v>
      </c>
      <c r="DB278">
        <v>23693.040000000001</v>
      </c>
      <c r="DC278">
        <v>23741.93</v>
      </c>
      <c r="DD278">
        <v>26013.24</v>
      </c>
      <c r="DE278">
        <v>29621.119999999999</v>
      </c>
      <c r="DF278">
        <v>31548.01</v>
      </c>
      <c r="DG278">
        <v>29506.31</v>
      </c>
      <c r="DH278">
        <v>49383.15</v>
      </c>
      <c r="DI278">
        <v>53171.95</v>
      </c>
      <c r="DJ278">
        <v>48142.38</v>
      </c>
      <c r="DK278">
        <v>29674.49</v>
      </c>
      <c r="DL278">
        <v>33788.75</v>
      </c>
      <c r="DM278">
        <v>32736.74</v>
      </c>
      <c r="DN278">
        <v>36420.269999999997</v>
      </c>
      <c r="DO278">
        <v>19</v>
      </c>
      <c r="DP278">
        <v>20</v>
      </c>
    </row>
    <row r="279" spans="1:120" hidden="1" x14ac:dyDescent="0.25">
      <c r="A279" t="str">
        <f t="shared" si="4"/>
        <v>Industry_Type-2. Manufacturing_All Elect_44364</v>
      </c>
      <c r="B279" t="s">
        <v>62</v>
      </c>
      <c r="C279" t="s">
        <v>218</v>
      </c>
      <c r="D279" t="s">
        <v>61</v>
      </c>
      <c r="E279" t="s">
        <v>61</v>
      </c>
      <c r="F279" t="s">
        <v>61</v>
      </c>
      <c r="G279" t="s">
        <v>38</v>
      </c>
      <c r="H279" t="s">
        <v>61</v>
      </c>
      <c r="I279" t="s">
        <v>61</v>
      </c>
      <c r="J279" t="s">
        <v>61</v>
      </c>
      <c r="K279" t="s">
        <v>190</v>
      </c>
      <c r="L279" s="18">
        <v>44364</v>
      </c>
      <c r="M279">
        <v>19</v>
      </c>
      <c r="N279">
        <v>20</v>
      </c>
      <c r="O279" t="s">
        <v>258</v>
      </c>
      <c r="P279">
        <v>12</v>
      </c>
      <c r="Q279">
        <v>12</v>
      </c>
      <c r="R279">
        <v>0</v>
      </c>
      <c r="S279">
        <v>0</v>
      </c>
      <c r="T279">
        <v>1</v>
      </c>
      <c r="U279">
        <v>0</v>
      </c>
      <c r="V279">
        <v>1</v>
      </c>
      <c r="AU279">
        <v>77.333332999999996</v>
      </c>
      <c r="AV279">
        <v>73.666667000000004</v>
      </c>
      <c r="AW279">
        <v>72.166667000000004</v>
      </c>
      <c r="AX279">
        <v>70.541667000000004</v>
      </c>
      <c r="AY279">
        <v>68.541667000000004</v>
      </c>
      <c r="AZ279">
        <v>67.625</v>
      </c>
      <c r="BA279">
        <v>67.125</v>
      </c>
      <c r="BB279">
        <v>69.916667000000004</v>
      </c>
      <c r="BC279">
        <v>75.375</v>
      </c>
      <c r="BD279">
        <v>81.5</v>
      </c>
      <c r="BE279">
        <v>86.125</v>
      </c>
      <c r="BF279">
        <v>90.958332999999996</v>
      </c>
      <c r="BG279">
        <v>94.541667000000004</v>
      </c>
      <c r="BH279">
        <v>97.333332999999996</v>
      </c>
      <c r="BI279">
        <v>100.20833</v>
      </c>
      <c r="BJ279">
        <v>101.375</v>
      </c>
      <c r="BK279">
        <v>102.125</v>
      </c>
      <c r="BL279">
        <v>101.875</v>
      </c>
      <c r="BM279">
        <v>99.583332999999996</v>
      </c>
      <c r="BN279">
        <v>97.5</v>
      </c>
      <c r="BO279">
        <v>93.166667000000004</v>
      </c>
      <c r="BP279">
        <v>88.083332999999996</v>
      </c>
      <c r="BQ279">
        <v>84.375</v>
      </c>
      <c r="BR279">
        <v>81.583332999999996</v>
      </c>
      <c r="DO279">
        <v>19</v>
      </c>
      <c r="DP279">
        <v>20</v>
      </c>
    </row>
    <row r="280" spans="1:120" hidden="1" x14ac:dyDescent="0.25">
      <c r="A280" t="str">
        <f t="shared" si="4"/>
        <v>sublap_id-SLAP_PGSI_All Elect_44364</v>
      </c>
      <c r="B280" t="s">
        <v>62</v>
      </c>
      <c r="C280" t="s">
        <v>277</v>
      </c>
      <c r="D280" t="s">
        <v>61</v>
      </c>
      <c r="E280" t="s">
        <v>278</v>
      </c>
      <c r="F280" t="s">
        <v>61</v>
      </c>
      <c r="G280" t="s">
        <v>61</v>
      </c>
      <c r="H280" t="s">
        <v>61</v>
      </c>
      <c r="I280" t="s">
        <v>61</v>
      </c>
      <c r="J280" t="s">
        <v>61</v>
      </c>
      <c r="K280" t="s">
        <v>190</v>
      </c>
      <c r="L280" s="18">
        <v>44364</v>
      </c>
      <c r="M280">
        <v>19</v>
      </c>
      <c r="N280">
        <v>21</v>
      </c>
      <c r="O280" t="s">
        <v>258</v>
      </c>
      <c r="P280">
        <v>33</v>
      </c>
      <c r="Q280">
        <v>33</v>
      </c>
      <c r="R280">
        <v>0</v>
      </c>
      <c r="S280">
        <v>0</v>
      </c>
      <c r="T280">
        <v>0</v>
      </c>
      <c r="U280">
        <v>0</v>
      </c>
      <c r="V280">
        <v>0</v>
      </c>
      <c r="W280">
        <v>565.875</v>
      </c>
      <c r="X280">
        <v>523.24199999999996</v>
      </c>
      <c r="Y280">
        <v>564.04</v>
      </c>
      <c r="Z280">
        <v>515.30499999999995</v>
      </c>
      <c r="AA280">
        <v>600.91899999999998</v>
      </c>
      <c r="AB280">
        <v>547.64599999999996</v>
      </c>
      <c r="AC280">
        <v>654.49699999999996</v>
      </c>
      <c r="AD280">
        <v>740.16</v>
      </c>
      <c r="AE280">
        <v>1009.961</v>
      </c>
      <c r="AF280">
        <v>1141.5160000000001</v>
      </c>
      <c r="AG280">
        <v>1220.441</v>
      </c>
      <c r="AH280">
        <v>1299.3620000000001</v>
      </c>
      <c r="AI280">
        <v>1372.9690000000001</v>
      </c>
      <c r="AJ280">
        <v>1408.4849999999999</v>
      </c>
      <c r="AK280">
        <v>1444.1990000000001</v>
      </c>
      <c r="AL280">
        <v>1496.4366</v>
      </c>
      <c r="AM280">
        <v>1558.6533999999999</v>
      </c>
      <c r="AN280">
        <v>1545.579</v>
      </c>
      <c r="AO280">
        <v>1474.058</v>
      </c>
      <c r="AP280">
        <v>1462.597</v>
      </c>
      <c r="AQ280">
        <v>1241.922</v>
      </c>
      <c r="AR280">
        <v>1067.1959999999999</v>
      </c>
      <c r="AS280">
        <v>866.79</v>
      </c>
      <c r="AT280">
        <v>742.62099999999998</v>
      </c>
      <c r="AU280">
        <v>73.909091000000004</v>
      </c>
      <c r="AV280">
        <v>69.121212</v>
      </c>
      <c r="AW280">
        <v>68.045455000000004</v>
      </c>
      <c r="AX280">
        <v>66.409091000000004</v>
      </c>
      <c r="AY280">
        <v>65.212120999999996</v>
      </c>
      <c r="AZ280">
        <v>63.939394</v>
      </c>
      <c r="BA280">
        <v>63.833333000000003</v>
      </c>
      <c r="BB280">
        <v>68.409091000000004</v>
      </c>
      <c r="BC280">
        <v>74.893939000000003</v>
      </c>
      <c r="BD280">
        <v>81.772727000000003</v>
      </c>
      <c r="BE280">
        <v>87.696969999999993</v>
      </c>
      <c r="BF280">
        <v>91.878788</v>
      </c>
      <c r="BG280">
        <v>94.787879000000004</v>
      </c>
      <c r="BH280">
        <v>97.606060999999997</v>
      </c>
      <c r="BI280">
        <v>100.68182</v>
      </c>
      <c r="BJ280">
        <v>102.45455</v>
      </c>
      <c r="BK280">
        <v>103.65152</v>
      </c>
      <c r="BL280">
        <v>104.51515000000001</v>
      </c>
      <c r="BM280">
        <v>104.28788</v>
      </c>
      <c r="BN280">
        <v>102.12121</v>
      </c>
      <c r="BO280">
        <v>94.621212</v>
      </c>
      <c r="BP280">
        <v>86.5</v>
      </c>
      <c r="BQ280">
        <v>81.772727000000003</v>
      </c>
      <c r="BR280">
        <v>79.303030000000007</v>
      </c>
      <c r="BS280">
        <v>31.23922</v>
      </c>
      <c r="BT280">
        <v>74.474180000000004</v>
      </c>
      <c r="BU280">
        <v>2.7620979999999999</v>
      </c>
      <c r="BV280">
        <v>44.155970000000003</v>
      </c>
      <c r="BW280">
        <v>-25.920249999999999</v>
      </c>
      <c r="BX280">
        <v>54.662909999999997</v>
      </c>
      <c r="BY280">
        <v>-3.628962</v>
      </c>
      <c r="BZ280">
        <v>27.466190000000001</v>
      </c>
      <c r="CA280">
        <v>-14.911300000000001</v>
      </c>
      <c r="CB280">
        <v>-32.289360000000002</v>
      </c>
      <c r="CC280">
        <v>-26.987729999999999</v>
      </c>
      <c r="CD280">
        <v>-23.65878</v>
      </c>
      <c r="CE280">
        <v>-19.775880000000001</v>
      </c>
      <c r="CF280">
        <v>16.315560000000001</v>
      </c>
      <c r="CG280">
        <v>38.455750000000002</v>
      </c>
      <c r="CH280">
        <v>13.982060000000001</v>
      </c>
      <c r="CI280">
        <v>-34.925240000000002</v>
      </c>
      <c r="CJ280">
        <v>-7.1618190000000004</v>
      </c>
      <c r="CK280">
        <v>129.1808</v>
      </c>
      <c r="CL280">
        <v>105.4552</v>
      </c>
      <c r="CM280">
        <v>74.200389999999999</v>
      </c>
      <c r="CN280">
        <v>1.3429439999999999</v>
      </c>
      <c r="CO280">
        <v>-27.036110000000001</v>
      </c>
      <c r="CP280">
        <v>-61.587910000000001</v>
      </c>
      <c r="CQ280">
        <v>263.959</v>
      </c>
      <c r="CR280">
        <v>151.43209999999999</v>
      </c>
      <c r="CS280">
        <v>185.12049999999999</v>
      </c>
      <c r="CT280">
        <v>89.384010000000004</v>
      </c>
      <c r="CU280">
        <v>77.957269999999994</v>
      </c>
      <c r="CV280">
        <v>58.821089999999998</v>
      </c>
      <c r="CW280">
        <v>49.99615</v>
      </c>
      <c r="CX280">
        <v>76.676919999999996</v>
      </c>
      <c r="CY280">
        <v>95.43289</v>
      </c>
      <c r="CZ280">
        <v>138.38669999999999</v>
      </c>
      <c r="DA280">
        <v>105.46210000000001</v>
      </c>
      <c r="DB280">
        <v>67.866029999999995</v>
      </c>
      <c r="DC280">
        <v>57.196350000000002</v>
      </c>
      <c r="DD280">
        <v>74.997810000000001</v>
      </c>
      <c r="DE280">
        <v>89.315280000000001</v>
      </c>
      <c r="DF280">
        <v>135.8734</v>
      </c>
      <c r="DG280">
        <v>187.54560000000001</v>
      </c>
      <c r="DH280">
        <v>246.62430000000001</v>
      </c>
      <c r="DI280">
        <v>334.44850000000002</v>
      </c>
      <c r="DJ280">
        <v>230.07749999999999</v>
      </c>
      <c r="DK280">
        <v>208.03960000000001</v>
      </c>
      <c r="DL280">
        <v>196.8974</v>
      </c>
      <c r="DM280">
        <v>157.97790000000001</v>
      </c>
      <c r="DN280">
        <v>174.34819999999999</v>
      </c>
      <c r="DO280">
        <v>19</v>
      </c>
      <c r="DP280">
        <v>21</v>
      </c>
    </row>
    <row r="281" spans="1:120" hidden="1" x14ac:dyDescent="0.25">
      <c r="A281" t="str">
        <f t="shared" si="4"/>
        <v>sublap_id-SLAP_PGFG_All Elect_44364</v>
      </c>
      <c r="B281" t="s">
        <v>62</v>
      </c>
      <c r="C281" t="s">
        <v>293</v>
      </c>
      <c r="D281" t="s">
        <v>61</v>
      </c>
      <c r="E281" t="s">
        <v>294</v>
      </c>
      <c r="F281" t="s">
        <v>61</v>
      </c>
      <c r="G281" t="s">
        <v>61</v>
      </c>
      <c r="H281" t="s">
        <v>61</v>
      </c>
      <c r="I281" t="s">
        <v>61</v>
      </c>
      <c r="J281" t="s">
        <v>61</v>
      </c>
      <c r="K281" t="s">
        <v>190</v>
      </c>
      <c r="L281" s="18">
        <v>44364</v>
      </c>
      <c r="M281">
        <v>19</v>
      </c>
      <c r="N281">
        <v>20</v>
      </c>
      <c r="O281" t="s">
        <v>258</v>
      </c>
      <c r="P281">
        <v>18</v>
      </c>
      <c r="Q281">
        <v>18</v>
      </c>
      <c r="R281">
        <v>0</v>
      </c>
      <c r="S281">
        <v>0</v>
      </c>
      <c r="T281">
        <v>0</v>
      </c>
      <c r="U281">
        <v>0</v>
      </c>
      <c r="V281">
        <v>0</v>
      </c>
      <c r="W281">
        <v>1640.1085</v>
      </c>
      <c r="X281">
        <v>1782.606</v>
      </c>
      <c r="Y281">
        <v>1767.4585</v>
      </c>
      <c r="Z281">
        <v>1765.1969999999999</v>
      </c>
      <c r="AA281">
        <v>1775.3136</v>
      </c>
      <c r="AB281">
        <v>1769.5589</v>
      </c>
      <c r="AC281">
        <v>1844.8530000000001</v>
      </c>
      <c r="AD281">
        <v>2330.0459999999998</v>
      </c>
      <c r="AE281">
        <v>2437.2939999999999</v>
      </c>
      <c r="AF281">
        <v>2561.3389999999999</v>
      </c>
      <c r="AG281">
        <v>2613.835</v>
      </c>
      <c r="AH281">
        <v>2978.0304999999998</v>
      </c>
      <c r="AI281">
        <v>3003.8595</v>
      </c>
      <c r="AJ281">
        <v>3065.1289999999999</v>
      </c>
      <c r="AK281">
        <v>3018.3989999999999</v>
      </c>
      <c r="AL281">
        <v>2865.4335000000001</v>
      </c>
      <c r="AM281">
        <v>2901.7420000000002</v>
      </c>
      <c r="AN281">
        <v>2985.7869999999998</v>
      </c>
      <c r="AO281">
        <v>1584.4435000000001</v>
      </c>
      <c r="AP281">
        <v>2029.2639999999999</v>
      </c>
      <c r="AQ281">
        <v>2263.8420000000001</v>
      </c>
      <c r="AR281">
        <v>1933.7795000000001</v>
      </c>
      <c r="AS281">
        <v>1822.1675</v>
      </c>
      <c r="AT281">
        <v>1774.7280000000001</v>
      </c>
      <c r="AU281">
        <v>66.5</v>
      </c>
      <c r="AV281">
        <v>65.5</v>
      </c>
      <c r="AW281">
        <v>64.5</v>
      </c>
      <c r="AX281">
        <v>62.5</v>
      </c>
      <c r="AY281">
        <v>60.5</v>
      </c>
      <c r="AZ281">
        <v>59.5</v>
      </c>
      <c r="BA281">
        <v>59.5</v>
      </c>
      <c r="BB281">
        <v>62.5</v>
      </c>
      <c r="BC281">
        <v>71</v>
      </c>
      <c r="BD281">
        <v>80</v>
      </c>
      <c r="BE281">
        <v>85.5</v>
      </c>
      <c r="BF281">
        <v>91.5</v>
      </c>
      <c r="BG281">
        <v>95.5</v>
      </c>
      <c r="BH281">
        <v>99</v>
      </c>
      <c r="BI281">
        <v>101.5</v>
      </c>
      <c r="BJ281">
        <v>102</v>
      </c>
      <c r="BK281">
        <v>102.5</v>
      </c>
      <c r="BL281">
        <v>100</v>
      </c>
      <c r="BM281">
        <v>96</v>
      </c>
      <c r="BN281">
        <v>91</v>
      </c>
      <c r="BO281">
        <v>83</v>
      </c>
      <c r="BP281">
        <v>75.5</v>
      </c>
      <c r="BQ281">
        <v>70</v>
      </c>
      <c r="BR281">
        <v>67.5</v>
      </c>
      <c r="BS281">
        <v>31.17718</v>
      </c>
      <c r="BT281">
        <v>-12.22081</v>
      </c>
      <c r="BU281">
        <v>-247.60290000000001</v>
      </c>
      <c r="BV281">
        <v>-328.99790000000002</v>
      </c>
      <c r="BW281">
        <v>-253.02260000000001</v>
      </c>
      <c r="BX281">
        <v>-14.849930000000001</v>
      </c>
      <c r="BY281">
        <v>192.72669999999999</v>
      </c>
      <c r="BZ281">
        <v>22.43824</v>
      </c>
      <c r="CA281">
        <v>-70.495779999999996</v>
      </c>
      <c r="CB281">
        <v>-15.721259999999999</v>
      </c>
      <c r="CC281">
        <v>-8.8244240000000005</v>
      </c>
      <c r="CD281">
        <v>-45.955210000000001</v>
      </c>
      <c r="CE281">
        <v>131.2705</v>
      </c>
      <c r="CF281">
        <v>139.17490000000001</v>
      </c>
      <c r="CG281">
        <v>184.7961</v>
      </c>
      <c r="CH281">
        <v>196.52010000000001</v>
      </c>
      <c r="CI281">
        <v>186.70859999999999</v>
      </c>
      <c r="CJ281">
        <v>173.2313</v>
      </c>
      <c r="CK281">
        <v>1513.098</v>
      </c>
      <c r="CL281">
        <v>809.02809999999999</v>
      </c>
      <c r="CM281">
        <v>218.5478</v>
      </c>
      <c r="CN281">
        <v>235.86709999999999</v>
      </c>
      <c r="CO281">
        <v>167.43129999999999</v>
      </c>
      <c r="CP281" s="20">
        <v>120.5735</v>
      </c>
      <c r="CQ281" s="20">
        <v>7251.7520000000004</v>
      </c>
      <c r="CR281" s="20">
        <v>2734.1039999999998</v>
      </c>
      <c r="CS281" s="20">
        <v>5818.4759999999997</v>
      </c>
      <c r="CT281" s="20">
        <v>7067.8050000000003</v>
      </c>
      <c r="CU281" s="20">
        <v>4389.1660000000002</v>
      </c>
      <c r="CV281" s="20">
        <v>1164.415</v>
      </c>
      <c r="CW281" s="20">
        <v>1332.5740000000001</v>
      </c>
      <c r="CX281" s="20">
        <v>1225.8489999999999</v>
      </c>
      <c r="CY281" s="20">
        <v>2450.6849999999999</v>
      </c>
      <c r="CZ281" s="20">
        <v>1260.211</v>
      </c>
      <c r="DA281" s="20">
        <v>3402.864</v>
      </c>
      <c r="DB281" s="20">
        <v>3646.0279999999998</v>
      </c>
      <c r="DC281" s="20">
        <v>3185.0839999999998</v>
      </c>
      <c r="DD281" s="20">
        <v>2591.3029999999999</v>
      </c>
      <c r="DE281" s="20">
        <v>2440.049</v>
      </c>
      <c r="DF281" s="20">
        <v>3374.05</v>
      </c>
      <c r="DG281" s="20">
        <v>2540.4850000000001</v>
      </c>
      <c r="DH281" s="20">
        <v>4297.4790000000003</v>
      </c>
      <c r="DI281" s="20">
        <v>3658.86</v>
      </c>
      <c r="DJ281" s="20">
        <v>7364.15</v>
      </c>
      <c r="DK281" s="20">
        <v>6863.7690000000002</v>
      </c>
      <c r="DL281" s="20">
        <v>3556.3989999999999</v>
      </c>
      <c r="DM281" s="20">
        <v>3199.529</v>
      </c>
      <c r="DN281" s="20">
        <v>1124.424</v>
      </c>
      <c r="DO281">
        <v>19</v>
      </c>
      <c r="DP281">
        <v>20</v>
      </c>
    </row>
    <row r="282" spans="1:120" hidden="1" x14ac:dyDescent="0.25">
      <c r="A282" t="str">
        <f t="shared" si="4"/>
        <v>Industry_Type-1. Agriculture, Mining &amp; Construction_All Elect_44364</v>
      </c>
      <c r="B282" t="s">
        <v>62</v>
      </c>
      <c r="C282" t="s">
        <v>211</v>
      </c>
      <c r="D282" t="s">
        <v>61</v>
      </c>
      <c r="E282" t="s">
        <v>61</v>
      </c>
      <c r="F282" t="s">
        <v>61</v>
      </c>
      <c r="G282" t="s">
        <v>30</v>
      </c>
      <c r="H282" t="s">
        <v>61</v>
      </c>
      <c r="I282" t="s">
        <v>61</v>
      </c>
      <c r="J282" t="s">
        <v>61</v>
      </c>
      <c r="K282" t="s">
        <v>190</v>
      </c>
      <c r="L282" s="18">
        <v>44364</v>
      </c>
      <c r="M282">
        <v>19</v>
      </c>
      <c r="N282">
        <v>20</v>
      </c>
      <c r="O282" t="s">
        <v>258</v>
      </c>
      <c r="P282">
        <v>69</v>
      </c>
      <c r="Q282">
        <v>69</v>
      </c>
      <c r="R282">
        <v>0</v>
      </c>
      <c r="S282">
        <v>0</v>
      </c>
      <c r="T282">
        <v>0</v>
      </c>
      <c r="U282">
        <v>0</v>
      </c>
      <c r="V282">
        <v>0</v>
      </c>
      <c r="W282">
        <v>10010.14</v>
      </c>
      <c r="X282">
        <v>9896.66</v>
      </c>
      <c r="Y282">
        <v>9467.7999999999993</v>
      </c>
      <c r="Z282">
        <v>9066.5400000000009</v>
      </c>
      <c r="AA282">
        <v>8726.9</v>
      </c>
      <c r="AB282">
        <v>8941.34</v>
      </c>
      <c r="AC282">
        <v>9011.5</v>
      </c>
      <c r="AD282">
        <v>8757.42</v>
      </c>
      <c r="AE282">
        <v>9027.52</v>
      </c>
      <c r="AF282">
        <v>9572.2800000000007</v>
      </c>
      <c r="AG282">
        <v>9764.7999999999993</v>
      </c>
      <c r="AH282">
        <v>10059.34</v>
      </c>
      <c r="AI282">
        <v>10094.82</v>
      </c>
      <c r="AJ282">
        <v>10558.7</v>
      </c>
      <c r="AK282">
        <v>10678.96</v>
      </c>
      <c r="AL282">
        <v>10909.9</v>
      </c>
      <c r="AM282">
        <v>10187.200000000001</v>
      </c>
      <c r="AN282">
        <v>3888.44</v>
      </c>
      <c r="AO282">
        <v>1311.48</v>
      </c>
      <c r="AP282">
        <v>1256.72</v>
      </c>
      <c r="AQ282">
        <v>5955.58</v>
      </c>
      <c r="AR282">
        <v>10566.32</v>
      </c>
      <c r="AS282">
        <v>11384.74</v>
      </c>
      <c r="AT282">
        <v>11690.7</v>
      </c>
      <c r="AU282">
        <v>84.630435000000006</v>
      </c>
      <c r="AV282">
        <v>80.920289999999994</v>
      </c>
      <c r="AW282">
        <v>78.804348000000005</v>
      </c>
      <c r="AX282">
        <v>76.659419999999997</v>
      </c>
      <c r="AY282">
        <v>74.920289999999994</v>
      </c>
      <c r="AZ282">
        <v>73.108695999999995</v>
      </c>
      <c r="BA282">
        <v>72.507245999999995</v>
      </c>
      <c r="BB282">
        <v>74.050725</v>
      </c>
      <c r="BC282">
        <v>77.514493000000002</v>
      </c>
      <c r="BD282">
        <v>82.463768000000002</v>
      </c>
      <c r="BE282">
        <v>86.427536000000003</v>
      </c>
      <c r="BF282">
        <v>90.268116000000006</v>
      </c>
      <c r="BG282">
        <v>92.688406000000001</v>
      </c>
      <c r="BH282">
        <v>94.260869999999997</v>
      </c>
      <c r="BI282">
        <v>96.333332999999996</v>
      </c>
      <c r="BJ282">
        <v>97.608695999999995</v>
      </c>
      <c r="BK282">
        <v>99.115942000000004</v>
      </c>
      <c r="BL282">
        <v>99.927536000000003</v>
      </c>
      <c r="BM282">
        <v>99.971013999999997</v>
      </c>
      <c r="BN282">
        <v>98.5</v>
      </c>
      <c r="BO282">
        <v>96.688406000000001</v>
      </c>
      <c r="BP282">
        <v>93.652174000000002</v>
      </c>
      <c r="BQ282">
        <v>91.391304000000005</v>
      </c>
      <c r="BR282">
        <v>89.202899000000002</v>
      </c>
      <c r="BS282">
        <v>123.72539999999999</v>
      </c>
      <c r="BT282">
        <v>548.78340000000003</v>
      </c>
      <c r="BU282">
        <v>635.84990000000005</v>
      </c>
      <c r="BV282">
        <v>734.79319999999996</v>
      </c>
      <c r="BW282">
        <v>567.4239</v>
      </c>
      <c r="BX282">
        <v>119.3897</v>
      </c>
      <c r="BY282">
        <v>-86.342280000000002</v>
      </c>
      <c r="BZ282">
        <v>146.93119999999999</v>
      </c>
      <c r="CA282">
        <v>-122.99550000000001</v>
      </c>
      <c r="CB282">
        <v>-596.4606</v>
      </c>
      <c r="CC282">
        <v>-588.82680000000005</v>
      </c>
      <c r="CD282">
        <v>-467.8304</v>
      </c>
      <c r="CE282">
        <v>-66.465159999999997</v>
      </c>
      <c r="CF282">
        <v>-222.9641</v>
      </c>
      <c r="CG282">
        <v>-199.89099999999999</v>
      </c>
      <c r="CH282">
        <v>-97.669730000000001</v>
      </c>
      <c r="CI282">
        <v>809.16010000000006</v>
      </c>
      <c r="CJ282">
        <v>6976.683</v>
      </c>
      <c r="CK282">
        <v>9681.7029999999995</v>
      </c>
      <c r="CL282">
        <v>10278.799999999999</v>
      </c>
      <c r="CM282">
        <v>5555.8620000000001</v>
      </c>
      <c r="CN282">
        <v>532.79690000000005</v>
      </c>
      <c r="CO282">
        <v>-700.80439999999999</v>
      </c>
      <c r="CP282">
        <v>-1282.098</v>
      </c>
      <c r="CQ282">
        <v>48746.91</v>
      </c>
      <c r="CR282">
        <v>13093.59</v>
      </c>
      <c r="CS282">
        <v>10851.41</v>
      </c>
      <c r="CT282">
        <v>8794.9470000000001</v>
      </c>
      <c r="CU282">
        <v>5279.8419999999996</v>
      </c>
      <c r="CV282">
        <v>4271.4170000000004</v>
      </c>
      <c r="CW282">
        <v>3496.6489999999999</v>
      </c>
      <c r="CX282">
        <v>2682.482</v>
      </c>
      <c r="CY282">
        <v>6423.8519999999999</v>
      </c>
      <c r="CZ282">
        <v>11073.43</v>
      </c>
      <c r="DA282">
        <v>28222.79</v>
      </c>
      <c r="DB282">
        <v>36022.550000000003</v>
      </c>
      <c r="DC282">
        <v>25767.72</v>
      </c>
      <c r="DD282">
        <v>29403.15</v>
      </c>
      <c r="DE282">
        <v>30832.57</v>
      </c>
      <c r="DF282">
        <v>30277.53</v>
      </c>
      <c r="DG282">
        <v>34062.19</v>
      </c>
      <c r="DH282">
        <v>49565.56</v>
      </c>
      <c r="DI282">
        <v>59402.38</v>
      </c>
      <c r="DJ282">
        <v>54637.2</v>
      </c>
      <c r="DK282">
        <v>71253.34</v>
      </c>
      <c r="DL282">
        <v>48701.88</v>
      </c>
      <c r="DM282">
        <v>48504.12</v>
      </c>
      <c r="DN282">
        <v>48721.67</v>
      </c>
      <c r="DO282">
        <v>19</v>
      </c>
      <c r="DP282">
        <v>20</v>
      </c>
    </row>
    <row r="283" spans="1:120" hidden="1" x14ac:dyDescent="0.25">
      <c r="A283" t="str">
        <f t="shared" si="4"/>
        <v>sublap_id-SLAP_PGSF_All Elect_44364</v>
      </c>
      <c r="B283" t="s">
        <v>62</v>
      </c>
      <c r="C283" t="s">
        <v>297</v>
      </c>
      <c r="D283" t="s">
        <v>61</v>
      </c>
      <c r="E283" t="s">
        <v>298</v>
      </c>
      <c r="F283" t="s">
        <v>61</v>
      </c>
      <c r="G283" t="s">
        <v>61</v>
      </c>
      <c r="H283" t="s">
        <v>61</v>
      </c>
      <c r="I283" t="s">
        <v>61</v>
      </c>
      <c r="J283" t="s">
        <v>61</v>
      </c>
      <c r="K283" t="s">
        <v>190</v>
      </c>
      <c r="L283" s="18">
        <v>44364</v>
      </c>
      <c r="M283">
        <v>19</v>
      </c>
      <c r="N283">
        <v>20</v>
      </c>
      <c r="O283" t="s">
        <v>258</v>
      </c>
      <c r="P283">
        <v>14</v>
      </c>
      <c r="Q283">
        <v>14</v>
      </c>
      <c r="R283">
        <v>0</v>
      </c>
      <c r="S283">
        <v>0</v>
      </c>
      <c r="T283">
        <v>1</v>
      </c>
      <c r="U283">
        <v>0</v>
      </c>
      <c r="V283">
        <v>1</v>
      </c>
      <c r="AU283">
        <v>57.607143000000001</v>
      </c>
      <c r="AV283">
        <v>56.392856999999999</v>
      </c>
      <c r="AW283">
        <v>54.892856999999999</v>
      </c>
      <c r="AX283">
        <v>54.678570999999998</v>
      </c>
      <c r="AY283">
        <v>54.571429000000002</v>
      </c>
      <c r="AZ283">
        <v>53.571429000000002</v>
      </c>
      <c r="BA283">
        <v>53.964286000000001</v>
      </c>
      <c r="BB283">
        <v>57.035713999999999</v>
      </c>
      <c r="BC283">
        <v>61</v>
      </c>
      <c r="BD283">
        <v>63.607143000000001</v>
      </c>
      <c r="BE283">
        <v>65.821428999999995</v>
      </c>
      <c r="BF283">
        <v>69.607142999999994</v>
      </c>
      <c r="BG283">
        <v>71.428571000000005</v>
      </c>
      <c r="BH283">
        <v>69.5</v>
      </c>
      <c r="BI283">
        <v>68.75</v>
      </c>
      <c r="BJ283">
        <v>68.178571000000005</v>
      </c>
      <c r="BK283">
        <v>67.892857000000006</v>
      </c>
      <c r="BL283">
        <v>66.321428999999995</v>
      </c>
      <c r="BM283">
        <v>65.428571000000005</v>
      </c>
      <c r="BN283">
        <v>62.535713999999999</v>
      </c>
      <c r="BO283">
        <v>60.321429000000002</v>
      </c>
      <c r="BP283">
        <v>59.071429000000002</v>
      </c>
      <c r="BQ283">
        <v>57.75</v>
      </c>
      <c r="BR283">
        <v>57.321429000000002</v>
      </c>
      <c r="DO283">
        <v>19</v>
      </c>
      <c r="DP283">
        <v>20</v>
      </c>
    </row>
    <row r="284" spans="1:120" hidden="1" x14ac:dyDescent="0.25">
      <c r="A284" t="str">
        <f t="shared" si="4"/>
        <v>LCA-Kern_All Elect_44364</v>
      </c>
      <c r="B284" t="s">
        <v>62</v>
      </c>
      <c r="C284" t="s">
        <v>210</v>
      </c>
      <c r="D284" t="s">
        <v>29</v>
      </c>
      <c r="E284" t="s">
        <v>61</v>
      </c>
      <c r="F284" t="s">
        <v>61</v>
      </c>
      <c r="G284" t="s">
        <v>61</v>
      </c>
      <c r="H284" t="s">
        <v>61</v>
      </c>
      <c r="I284" t="s">
        <v>61</v>
      </c>
      <c r="J284" t="s">
        <v>61</v>
      </c>
      <c r="K284" t="s">
        <v>190</v>
      </c>
      <c r="L284" s="18">
        <v>44364</v>
      </c>
      <c r="M284">
        <v>19</v>
      </c>
      <c r="N284">
        <v>20</v>
      </c>
      <c r="O284" t="s">
        <v>258</v>
      </c>
      <c r="P284">
        <v>20</v>
      </c>
      <c r="Q284">
        <v>20</v>
      </c>
      <c r="R284">
        <v>0</v>
      </c>
      <c r="S284">
        <v>0</v>
      </c>
      <c r="T284">
        <v>0</v>
      </c>
      <c r="U284">
        <v>0</v>
      </c>
      <c r="V284">
        <v>0</v>
      </c>
      <c r="W284">
        <v>888.35900000000004</v>
      </c>
      <c r="X284">
        <v>819.51800000000003</v>
      </c>
      <c r="Y284">
        <v>832.63</v>
      </c>
      <c r="Z284">
        <v>831.524</v>
      </c>
      <c r="AA284">
        <v>869.90800000000002</v>
      </c>
      <c r="AB284">
        <v>911.04700000000003</v>
      </c>
      <c r="AC284">
        <v>922.33299999999997</v>
      </c>
      <c r="AD284">
        <v>947.24599999999998</v>
      </c>
      <c r="AE284">
        <v>794.83799999999997</v>
      </c>
      <c r="AF284">
        <v>959.66899999999998</v>
      </c>
      <c r="AG284">
        <v>1039.796</v>
      </c>
      <c r="AH284">
        <v>1104.328</v>
      </c>
      <c r="AI284">
        <v>1339.8520000000001</v>
      </c>
      <c r="AJ284">
        <v>1184.4069999999999</v>
      </c>
      <c r="AK284">
        <v>1386.0619999999999</v>
      </c>
      <c r="AL284">
        <v>1735.106</v>
      </c>
      <c r="AM284">
        <v>1746.944</v>
      </c>
      <c r="AN284">
        <v>1596.7249999999999</v>
      </c>
      <c r="AO284">
        <v>1010.09</v>
      </c>
      <c r="AP284">
        <v>1077.617</v>
      </c>
      <c r="AQ284">
        <v>1250.6559999999999</v>
      </c>
      <c r="AR284">
        <v>1117.9670000000001</v>
      </c>
      <c r="AS284">
        <v>942.94600000000003</v>
      </c>
      <c r="AT284">
        <v>892.15200000000004</v>
      </c>
      <c r="AU284">
        <v>87</v>
      </c>
      <c r="AV284">
        <v>83.5</v>
      </c>
      <c r="AW284">
        <v>81</v>
      </c>
      <c r="AX284">
        <v>78.5</v>
      </c>
      <c r="AY284">
        <v>77</v>
      </c>
      <c r="AZ284">
        <v>74.5</v>
      </c>
      <c r="BA284">
        <v>74</v>
      </c>
      <c r="BB284">
        <v>75</v>
      </c>
      <c r="BC284">
        <v>78</v>
      </c>
      <c r="BD284">
        <v>83</v>
      </c>
      <c r="BE284">
        <v>87</v>
      </c>
      <c r="BF284">
        <v>91</v>
      </c>
      <c r="BG284">
        <v>93.5</v>
      </c>
      <c r="BH284">
        <v>95</v>
      </c>
      <c r="BI284">
        <v>97</v>
      </c>
      <c r="BJ284">
        <v>98.5</v>
      </c>
      <c r="BK284">
        <v>100</v>
      </c>
      <c r="BL284">
        <v>100.5</v>
      </c>
      <c r="BM284">
        <v>101.5</v>
      </c>
      <c r="BN284">
        <v>100</v>
      </c>
      <c r="BO284">
        <v>98.5</v>
      </c>
      <c r="BP284">
        <v>95.5</v>
      </c>
      <c r="BQ284">
        <v>93.5</v>
      </c>
      <c r="BR284">
        <v>91.5</v>
      </c>
      <c r="BS284">
        <v>-108.95189999999999</v>
      </c>
      <c r="BT284">
        <v>-44.435699999999997</v>
      </c>
      <c r="BU284">
        <v>-86.014030000000005</v>
      </c>
      <c r="BV284">
        <v>-90.931849999999997</v>
      </c>
      <c r="BW284">
        <v>-123.5765</v>
      </c>
      <c r="BX284">
        <v>-159.95070000000001</v>
      </c>
      <c r="BY284">
        <v>-242.64189999999999</v>
      </c>
      <c r="BZ284">
        <v>13.95933</v>
      </c>
      <c r="CA284">
        <v>291.24630000000002</v>
      </c>
      <c r="CB284">
        <v>236.18279999999999</v>
      </c>
      <c r="CC284">
        <v>371.39949999999999</v>
      </c>
      <c r="CD284">
        <v>459.3657</v>
      </c>
      <c r="CE284">
        <v>261.78660000000002</v>
      </c>
      <c r="CF284">
        <v>479.47649999999999</v>
      </c>
      <c r="CG284">
        <v>349.68700000000001</v>
      </c>
      <c r="CH284">
        <v>-25.81606</v>
      </c>
      <c r="CI284">
        <v>-47.654020000000003</v>
      </c>
      <c r="CJ284">
        <v>135.8169</v>
      </c>
      <c r="CK284">
        <v>723.03520000000003</v>
      </c>
      <c r="CL284">
        <v>530.53629999999998</v>
      </c>
      <c r="CM284">
        <v>34.955260000000003</v>
      </c>
      <c r="CN284">
        <v>-55.5458</v>
      </c>
      <c r="CO284">
        <v>-82.753720000000001</v>
      </c>
      <c r="CP284">
        <v>-101.9735</v>
      </c>
      <c r="CQ284">
        <v>2134.0349999999999</v>
      </c>
      <c r="CR284">
        <v>2516.1959999999999</v>
      </c>
      <c r="CS284">
        <v>2673.2089999999998</v>
      </c>
      <c r="CT284">
        <v>2462.42</v>
      </c>
      <c r="CU284">
        <v>2033.499</v>
      </c>
      <c r="CV284">
        <v>1905.7529999999999</v>
      </c>
      <c r="CW284">
        <v>1317.3889999999999</v>
      </c>
      <c r="CX284">
        <v>1098.4469999999999</v>
      </c>
      <c r="CY284">
        <v>1558.3869999999999</v>
      </c>
      <c r="CZ284">
        <v>2002.3779999999999</v>
      </c>
      <c r="DA284">
        <v>2349.817</v>
      </c>
      <c r="DB284">
        <v>2265.7950000000001</v>
      </c>
      <c r="DC284">
        <v>1873.4739999999999</v>
      </c>
      <c r="DD284">
        <v>1554.18</v>
      </c>
      <c r="DE284">
        <v>1407.7449999999999</v>
      </c>
      <c r="DF284">
        <v>1484.02</v>
      </c>
      <c r="DG284">
        <v>1530.134</v>
      </c>
      <c r="DH284">
        <v>1448.491</v>
      </c>
      <c r="DI284">
        <v>2010.8689999999999</v>
      </c>
      <c r="DJ284">
        <v>1994.4939999999999</v>
      </c>
      <c r="DK284">
        <v>3183.1129999999998</v>
      </c>
      <c r="DL284">
        <v>2448.9949999999999</v>
      </c>
      <c r="DM284">
        <v>1409.2950000000001</v>
      </c>
      <c r="DN284">
        <v>1895.8009999999999</v>
      </c>
      <c r="DO284">
        <v>19</v>
      </c>
      <c r="DP284">
        <v>20</v>
      </c>
    </row>
    <row r="285" spans="1:120" hidden="1" x14ac:dyDescent="0.25">
      <c r="A285" t="str">
        <f t="shared" si="4"/>
        <v>sublap_id-SLAP_PGEB_All Elect_44364</v>
      </c>
      <c r="B285" t="s">
        <v>62</v>
      </c>
      <c r="C285" t="s">
        <v>287</v>
      </c>
      <c r="D285" t="s">
        <v>61</v>
      </c>
      <c r="E285" t="s">
        <v>288</v>
      </c>
      <c r="F285" t="s">
        <v>61</v>
      </c>
      <c r="G285" t="s">
        <v>61</v>
      </c>
      <c r="H285" t="s">
        <v>61</v>
      </c>
      <c r="I285" t="s">
        <v>61</v>
      </c>
      <c r="J285" t="s">
        <v>61</v>
      </c>
      <c r="K285" t="s">
        <v>190</v>
      </c>
      <c r="L285" s="18">
        <v>44364</v>
      </c>
      <c r="M285">
        <v>19</v>
      </c>
      <c r="N285">
        <v>20</v>
      </c>
      <c r="O285" t="s">
        <v>258</v>
      </c>
      <c r="P285">
        <v>58</v>
      </c>
      <c r="Q285">
        <v>57</v>
      </c>
      <c r="R285">
        <v>0</v>
      </c>
      <c r="S285">
        <v>0</v>
      </c>
      <c r="T285">
        <v>0</v>
      </c>
      <c r="U285">
        <v>0</v>
      </c>
      <c r="V285">
        <v>0</v>
      </c>
      <c r="W285">
        <v>2664.4670999999998</v>
      </c>
      <c r="X285">
        <v>2662.6223</v>
      </c>
      <c r="Y285">
        <v>2656.3389000000002</v>
      </c>
      <c r="Z285">
        <v>2670.9499000000001</v>
      </c>
      <c r="AA285">
        <v>2783.4526000000001</v>
      </c>
      <c r="AB285">
        <v>2870.2114000000001</v>
      </c>
      <c r="AC285">
        <v>3264.5931</v>
      </c>
      <c r="AD285">
        <v>3485.1651000000002</v>
      </c>
      <c r="AE285">
        <v>3922.598</v>
      </c>
      <c r="AF285">
        <v>4213.6094000000003</v>
      </c>
      <c r="AG285">
        <v>4551.9377000000004</v>
      </c>
      <c r="AH285">
        <v>4910.2424000000001</v>
      </c>
      <c r="AI285">
        <v>5117.9525999999996</v>
      </c>
      <c r="AJ285">
        <v>5344.5371999999998</v>
      </c>
      <c r="AK285">
        <v>5462.6547</v>
      </c>
      <c r="AL285">
        <v>5557.8245999999999</v>
      </c>
      <c r="AM285">
        <v>5711.6639999999998</v>
      </c>
      <c r="AN285">
        <v>4810.7846</v>
      </c>
      <c r="AO285">
        <v>3837.1233000000002</v>
      </c>
      <c r="AP285">
        <v>3467.5972000000002</v>
      </c>
      <c r="AQ285">
        <v>3631.5194000000001</v>
      </c>
      <c r="AR285">
        <v>2605.7649999999999</v>
      </c>
      <c r="AS285">
        <v>1967.0089</v>
      </c>
      <c r="AT285">
        <v>1425.1322</v>
      </c>
      <c r="AU285">
        <v>73</v>
      </c>
      <c r="AV285">
        <v>70.394737000000006</v>
      </c>
      <c r="AW285">
        <v>68.210526000000002</v>
      </c>
      <c r="AX285">
        <v>67.157894999999996</v>
      </c>
      <c r="AY285">
        <v>65.614035000000001</v>
      </c>
      <c r="AZ285">
        <v>64.421053000000001</v>
      </c>
      <c r="BA285">
        <v>64.219297999999995</v>
      </c>
      <c r="BB285">
        <v>68.605262999999994</v>
      </c>
      <c r="BC285">
        <v>74.771929999999998</v>
      </c>
      <c r="BD285">
        <v>80.850876999999997</v>
      </c>
      <c r="BE285">
        <v>87.210526000000002</v>
      </c>
      <c r="BF285">
        <v>92.403509</v>
      </c>
      <c r="BG285">
        <v>96.517544000000001</v>
      </c>
      <c r="BH285">
        <v>101.00877</v>
      </c>
      <c r="BI285">
        <v>104.02632</v>
      </c>
      <c r="BJ285">
        <v>105.78946999999999</v>
      </c>
      <c r="BK285">
        <v>106.05262999999999</v>
      </c>
      <c r="BL285">
        <v>104.55262999999999</v>
      </c>
      <c r="BM285">
        <v>100.88596</v>
      </c>
      <c r="BN285">
        <v>95.991228000000007</v>
      </c>
      <c r="BO285">
        <v>90.245614000000003</v>
      </c>
      <c r="BP285">
        <v>83.736841999999996</v>
      </c>
      <c r="BQ285">
        <v>79.385964999999999</v>
      </c>
      <c r="BR285">
        <v>76.096491</v>
      </c>
      <c r="BS285">
        <v>-249.8792</v>
      </c>
      <c r="BT285">
        <v>7.5348980000000001</v>
      </c>
      <c r="BU285">
        <v>60.66545</v>
      </c>
      <c r="BV285">
        <v>92.287750000000003</v>
      </c>
      <c r="BW285">
        <v>71.936419999999998</v>
      </c>
      <c r="BX285">
        <v>25.459900000000001</v>
      </c>
      <c r="BY285">
        <v>50.244990000000001</v>
      </c>
      <c r="BZ285">
        <v>76.597560000000001</v>
      </c>
      <c r="CA285">
        <v>-53.889629999999997</v>
      </c>
      <c r="CB285">
        <v>-138.41829999999999</v>
      </c>
      <c r="CC285">
        <v>-232.1138</v>
      </c>
      <c r="CD285">
        <v>-290.3039</v>
      </c>
      <c r="CE285">
        <v>-189.76310000000001</v>
      </c>
      <c r="CF285">
        <v>-235.24199999999999</v>
      </c>
      <c r="CG285">
        <v>-235.00020000000001</v>
      </c>
      <c r="CH285">
        <v>-263.06580000000002</v>
      </c>
      <c r="CI285">
        <v>-331.03590000000003</v>
      </c>
      <c r="CJ285">
        <v>750.33109999999999</v>
      </c>
      <c r="CK285">
        <v>1768.607</v>
      </c>
      <c r="CL285">
        <v>1761.9549999999999</v>
      </c>
      <c r="CM285">
        <v>901.39419999999996</v>
      </c>
      <c r="CN285">
        <v>867.58219999999994</v>
      </c>
      <c r="CO285">
        <v>985.1123</v>
      </c>
      <c r="CP285">
        <v>1314.72</v>
      </c>
      <c r="CQ285">
        <v>20560.419999999998</v>
      </c>
      <c r="CR285">
        <v>6231.1310000000003</v>
      </c>
      <c r="CS285">
        <v>4066.3440000000001</v>
      </c>
      <c r="CT285">
        <v>3808.3580000000002</v>
      </c>
      <c r="CU285">
        <v>3373.9760000000001</v>
      </c>
      <c r="CV285">
        <v>3490.3040000000001</v>
      </c>
      <c r="CW285">
        <v>2200.1219999999998</v>
      </c>
      <c r="CX285">
        <v>1609.2860000000001</v>
      </c>
      <c r="CY285">
        <v>3217.8150000000001</v>
      </c>
      <c r="CZ285">
        <v>7017.76</v>
      </c>
      <c r="DA285">
        <v>12107.9</v>
      </c>
      <c r="DB285">
        <v>11968.06</v>
      </c>
      <c r="DC285">
        <v>12425.87</v>
      </c>
      <c r="DD285">
        <v>12680.55</v>
      </c>
      <c r="DE285">
        <v>13111.52</v>
      </c>
      <c r="DF285">
        <v>16107.91</v>
      </c>
      <c r="DG285">
        <v>17261.97</v>
      </c>
      <c r="DH285">
        <v>14308.87</v>
      </c>
      <c r="DI285">
        <v>14481.5</v>
      </c>
      <c r="DJ285">
        <v>15214.19</v>
      </c>
      <c r="DK285">
        <v>14841.73</v>
      </c>
      <c r="DL285">
        <v>12945.24</v>
      </c>
      <c r="DM285">
        <v>11610.18</v>
      </c>
      <c r="DN285">
        <v>11483.67</v>
      </c>
      <c r="DO285">
        <v>19</v>
      </c>
      <c r="DP285">
        <v>20</v>
      </c>
    </row>
    <row r="286" spans="1:120" hidden="1" x14ac:dyDescent="0.25">
      <c r="A286" t="str">
        <f t="shared" si="4"/>
        <v>LCA-Stockton_All Elect_44364</v>
      </c>
      <c r="B286" t="s">
        <v>62</v>
      </c>
      <c r="C286" t="s">
        <v>213</v>
      </c>
      <c r="D286" t="s">
        <v>39</v>
      </c>
      <c r="E286" t="s">
        <v>61</v>
      </c>
      <c r="F286" t="s">
        <v>61</v>
      </c>
      <c r="G286" t="s">
        <v>61</v>
      </c>
      <c r="H286" t="s">
        <v>61</v>
      </c>
      <c r="I286" t="s">
        <v>61</v>
      </c>
      <c r="J286" t="s">
        <v>61</v>
      </c>
      <c r="K286" t="s">
        <v>190</v>
      </c>
      <c r="L286" s="18">
        <v>44364</v>
      </c>
      <c r="M286">
        <v>19</v>
      </c>
      <c r="N286">
        <v>20</v>
      </c>
      <c r="O286" t="s">
        <v>258</v>
      </c>
      <c r="P286">
        <v>34</v>
      </c>
      <c r="Q286">
        <v>32</v>
      </c>
      <c r="R286">
        <v>0</v>
      </c>
      <c r="S286">
        <v>0</v>
      </c>
      <c r="T286">
        <v>0</v>
      </c>
      <c r="U286">
        <v>0</v>
      </c>
      <c r="V286">
        <v>0</v>
      </c>
      <c r="W286">
        <v>980.56106</v>
      </c>
      <c r="X286">
        <v>1245.6887999999999</v>
      </c>
      <c r="Y286">
        <v>1264.4376999999999</v>
      </c>
      <c r="Z286">
        <v>1135.3822</v>
      </c>
      <c r="AA286">
        <v>1091.3341</v>
      </c>
      <c r="AB286">
        <v>1149.0268000000001</v>
      </c>
      <c r="AC286">
        <v>1382.8989999999999</v>
      </c>
      <c r="AD286">
        <v>1570.7819</v>
      </c>
      <c r="AE286">
        <v>1787.4713999999999</v>
      </c>
      <c r="AF286">
        <v>1925.7345</v>
      </c>
      <c r="AG286">
        <v>1987.4998000000001</v>
      </c>
      <c r="AH286">
        <v>2057.7406000000001</v>
      </c>
      <c r="AI286">
        <v>2151.3681000000001</v>
      </c>
      <c r="AJ286">
        <v>2113.1392999999998</v>
      </c>
      <c r="AK286">
        <v>2101.4465</v>
      </c>
      <c r="AL286">
        <v>2155.6329000000001</v>
      </c>
      <c r="AM286">
        <v>2003.7910999999999</v>
      </c>
      <c r="AN286">
        <v>1891.403</v>
      </c>
      <c r="AO286">
        <v>1725.2514000000001</v>
      </c>
      <c r="AP286">
        <v>1784.0001999999999</v>
      </c>
      <c r="AQ286">
        <v>1728.1913</v>
      </c>
      <c r="AR286">
        <v>1561.2810999999999</v>
      </c>
      <c r="AS286">
        <v>1618.4924000000001</v>
      </c>
      <c r="AT286">
        <v>1404.5845999999999</v>
      </c>
      <c r="AU286">
        <v>79.9375</v>
      </c>
      <c r="AV286">
        <v>76.375</v>
      </c>
      <c r="AW286">
        <v>74.34375</v>
      </c>
      <c r="AX286">
        <v>72.625</v>
      </c>
      <c r="AY286">
        <v>72.125</v>
      </c>
      <c r="AZ286">
        <v>72.03125</v>
      </c>
      <c r="BA286">
        <v>70.8125</v>
      </c>
      <c r="BB286">
        <v>72.1875</v>
      </c>
      <c r="BC286">
        <v>75.46875</v>
      </c>
      <c r="BD286">
        <v>80.25</v>
      </c>
      <c r="BE286">
        <v>85.03125</v>
      </c>
      <c r="BF286">
        <v>90.125</v>
      </c>
      <c r="BG286">
        <v>93.84375</v>
      </c>
      <c r="BH286">
        <v>96.5625</v>
      </c>
      <c r="BI286">
        <v>99.40625</v>
      </c>
      <c r="BJ286">
        <v>101.65625</v>
      </c>
      <c r="BK286">
        <v>102.59375</v>
      </c>
      <c r="BL286">
        <v>102.84375</v>
      </c>
      <c r="BM286">
        <v>101.375</v>
      </c>
      <c r="BN286">
        <v>99.9375</v>
      </c>
      <c r="BO286">
        <v>94.9375</v>
      </c>
      <c r="BP286">
        <v>89.90625</v>
      </c>
      <c r="BQ286">
        <v>85.0625</v>
      </c>
      <c r="BR286">
        <v>84.5625</v>
      </c>
      <c r="BS286">
        <v>85.28725</v>
      </c>
      <c r="BT286">
        <v>-19.623919999999998</v>
      </c>
      <c r="BU286">
        <v>-94.944900000000004</v>
      </c>
      <c r="BV286">
        <v>-27.72888</v>
      </c>
      <c r="BW286">
        <v>49.096069999999997</v>
      </c>
      <c r="BX286">
        <v>124.82470000000001</v>
      </c>
      <c r="BY286">
        <v>-44.07741</v>
      </c>
      <c r="BZ286">
        <v>-83.743510000000001</v>
      </c>
      <c r="CA286">
        <v>-24.662230000000001</v>
      </c>
      <c r="CB286">
        <v>1.2689550000000001</v>
      </c>
      <c r="CC286">
        <v>6.0743580000000001</v>
      </c>
      <c r="CD286">
        <v>59.24756</v>
      </c>
      <c r="CE286">
        <v>112.79600000000001</v>
      </c>
      <c r="CF286">
        <v>172.04</v>
      </c>
      <c r="CG286">
        <v>219.89230000000001</v>
      </c>
      <c r="CH286">
        <v>180.68700000000001</v>
      </c>
      <c r="CI286">
        <v>328.43520000000001</v>
      </c>
      <c r="CJ286">
        <v>471.19810000000001</v>
      </c>
      <c r="CK286">
        <v>762.40800000000002</v>
      </c>
      <c r="CL286">
        <v>627.96159999999998</v>
      </c>
      <c r="CM286">
        <v>386.34359999999998</v>
      </c>
      <c r="CN286">
        <v>154.5658</v>
      </c>
      <c r="CO286">
        <v>-35.357979999999998</v>
      </c>
      <c r="CP286">
        <v>-24.938829999999999</v>
      </c>
      <c r="CQ286">
        <v>5735.3580000000002</v>
      </c>
      <c r="CR286">
        <v>5839.0119999999997</v>
      </c>
      <c r="CS286">
        <v>5299.3429999999998</v>
      </c>
      <c r="CT286">
        <v>4834.9790000000003</v>
      </c>
      <c r="CU286">
        <v>2293.5149999999999</v>
      </c>
      <c r="CV286">
        <v>1027.3889999999999</v>
      </c>
      <c r="CW286">
        <v>1437.5989999999999</v>
      </c>
      <c r="CX286">
        <v>2137.3209999999999</v>
      </c>
      <c r="CY286">
        <v>1268.5419999999999</v>
      </c>
      <c r="CZ286">
        <v>1642.308</v>
      </c>
      <c r="DA286">
        <v>1878.1389999999999</v>
      </c>
      <c r="DB286">
        <v>2831.9319999999998</v>
      </c>
      <c r="DC286">
        <v>3641.2979999999998</v>
      </c>
      <c r="DD286">
        <v>2635.6329999999998</v>
      </c>
      <c r="DE286">
        <v>2204.2600000000002</v>
      </c>
      <c r="DF286">
        <v>2479.585</v>
      </c>
      <c r="DG286">
        <v>4593.9179999999997</v>
      </c>
      <c r="DH286">
        <v>2767.8130000000001</v>
      </c>
      <c r="DI286">
        <v>4421.7380000000003</v>
      </c>
      <c r="DJ286">
        <v>3775.0709999999999</v>
      </c>
      <c r="DK286">
        <v>2456.2170000000001</v>
      </c>
      <c r="DL286">
        <v>2659.97</v>
      </c>
      <c r="DM286">
        <v>3882.7559999999999</v>
      </c>
      <c r="DN286">
        <v>4816.4070000000002</v>
      </c>
      <c r="DO286">
        <v>19</v>
      </c>
      <c r="DP286">
        <v>20</v>
      </c>
    </row>
    <row r="287" spans="1:120" hidden="1" x14ac:dyDescent="0.25">
      <c r="A287" t="str">
        <f t="shared" si="4"/>
        <v>sublap_id-SLAP_PGST_All Elect_44364</v>
      </c>
      <c r="B287" t="s">
        <v>62</v>
      </c>
      <c r="C287" t="s">
        <v>285</v>
      </c>
      <c r="D287" t="s">
        <v>61</v>
      </c>
      <c r="E287" t="s">
        <v>286</v>
      </c>
      <c r="F287" t="s">
        <v>61</v>
      </c>
      <c r="G287" t="s">
        <v>61</v>
      </c>
      <c r="H287" t="s">
        <v>61</v>
      </c>
      <c r="I287" t="s">
        <v>61</v>
      </c>
      <c r="J287" t="s">
        <v>61</v>
      </c>
      <c r="K287" t="s">
        <v>190</v>
      </c>
      <c r="L287" s="18">
        <v>44364</v>
      </c>
      <c r="M287">
        <v>19</v>
      </c>
      <c r="N287">
        <v>20</v>
      </c>
      <c r="O287" t="s">
        <v>258</v>
      </c>
      <c r="P287">
        <v>21</v>
      </c>
      <c r="Q287">
        <v>19</v>
      </c>
      <c r="R287">
        <v>0</v>
      </c>
      <c r="S287">
        <v>0</v>
      </c>
      <c r="T287">
        <v>0</v>
      </c>
      <c r="U287">
        <v>0</v>
      </c>
      <c r="V287">
        <v>0</v>
      </c>
      <c r="W287">
        <v>579.74368000000004</v>
      </c>
      <c r="X287">
        <v>819.71400000000006</v>
      </c>
      <c r="Y287">
        <v>802.47411</v>
      </c>
      <c r="Z287">
        <v>725.06921</v>
      </c>
      <c r="AA287">
        <v>566.75131999999996</v>
      </c>
      <c r="AB287">
        <v>667.68284000000006</v>
      </c>
      <c r="AC287">
        <v>877.34352999999999</v>
      </c>
      <c r="AD287">
        <v>953.09604999999999</v>
      </c>
      <c r="AE287">
        <v>1197.5825</v>
      </c>
      <c r="AF287">
        <v>1271.2029</v>
      </c>
      <c r="AG287">
        <v>1321.8770999999999</v>
      </c>
      <c r="AH287">
        <v>1431.8983000000001</v>
      </c>
      <c r="AI287">
        <v>1421.9763</v>
      </c>
      <c r="AJ287">
        <v>1415.7537</v>
      </c>
      <c r="AK287">
        <v>1392.6537000000001</v>
      </c>
      <c r="AL287">
        <v>1366.7285999999999</v>
      </c>
      <c r="AM287">
        <v>1148.8868</v>
      </c>
      <c r="AN287">
        <v>1003.9028</v>
      </c>
      <c r="AO287">
        <v>843.61863000000005</v>
      </c>
      <c r="AP287">
        <v>867.04137000000003</v>
      </c>
      <c r="AQ287">
        <v>904.63358000000005</v>
      </c>
      <c r="AR287">
        <v>865.72058000000004</v>
      </c>
      <c r="AS287">
        <v>924.27521000000002</v>
      </c>
      <c r="AT287">
        <v>837.14067999999997</v>
      </c>
      <c r="AU287">
        <v>78.526315999999994</v>
      </c>
      <c r="AV287">
        <v>75.605262999999994</v>
      </c>
      <c r="AW287">
        <v>73.894737000000006</v>
      </c>
      <c r="AX287">
        <v>72.368420999999998</v>
      </c>
      <c r="AY287">
        <v>71.868420999999998</v>
      </c>
      <c r="AZ287">
        <v>71.710526000000002</v>
      </c>
      <c r="BA287">
        <v>70.684211000000005</v>
      </c>
      <c r="BB287">
        <v>72.315788999999995</v>
      </c>
      <c r="BC287">
        <v>75.789473999999998</v>
      </c>
      <c r="BD287">
        <v>80.763158000000004</v>
      </c>
      <c r="BE287">
        <v>85.736841999999996</v>
      </c>
      <c r="BF287">
        <v>90.894737000000006</v>
      </c>
      <c r="BG287">
        <v>94.421053000000001</v>
      </c>
      <c r="BH287">
        <v>96.947367999999997</v>
      </c>
      <c r="BI287">
        <v>99.342105000000004</v>
      </c>
      <c r="BJ287">
        <v>101.07895000000001</v>
      </c>
      <c r="BK287">
        <v>101.63158</v>
      </c>
      <c r="BL287">
        <v>101.36842</v>
      </c>
      <c r="BM287">
        <v>99.578946999999999</v>
      </c>
      <c r="BN287">
        <v>97.5</v>
      </c>
      <c r="BO287">
        <v>92.5</v>
      </c>
      <c r="BP287">
        <v>87.789473999999998</v>
      </c>
      <c r="BQ287">
        <v>83.394737000000006</v>
      </c>
      <c r="BR287">
        <v>82.894737000000006</v>
      </c>
      <c r="BS287">
        <v>74.82835</v>
      </c>
      <c r="BT287">
        <v>-11.40784</v>
      </c>
      <c r="BU287">
        <v>-55.811889999999998</v>
      </c>
      <c r="BV287">
        <v>-50.605989999999998</v>
      </c>
      <c r="BW287">
        <v>68.722110000000001</v>
      </c>
      <c r="BX287">
        <v>105.9025</v>
      </c>
      <c r="BY287">
        <v>-24.724489999999999</v>
      </c>
      <c r="BZ287">
        <v>-102.38549999999999</v>
      </c>
      <c r="CA287">
        <v>-64.349909999999994</v>
      </c>
      <c r="CB287">
        <v>16.055060000000001</v>
      </c>
      <c r="CC287">
        <v>32.714910000000003</v>
      </c>
      <c r="CD287">
        <v>18.429729999999999</v>
      </c>
      <c r="CE287">
        <v>67.400279999999995</v>
      </c>
      <c r="CF287">
        <v>134.67959999999999</v>
      </c>
      <c r="CG287">
        <v>173.80619999999999</v>
      </c>
      <c r="CH287">
        <v>156.18549999999999</v>
      </c>
      <c r="CI287">
        <v>309.6841</v>
      </c>
      <c r="CJ287">
        <v>449.86169999999998</v>
      </c>
      <c r="CK287">
        <v>625.77850000000001</v>
      </c>
      <c r="CL287">
        <v>515.91079999999999</v>
      </c>
      <c r="CM287">
        <v>323.48309999999998</v>
      </c>
      <c r="CN287">
        <v>131.12530000000001</v>
      </c>
      <c r="CO287">
        <v>23.859580000000001</v>
      </c>
      <c r="CP287">
        <v>71.518969999999996</v>
      </c>
      <c r="CQ287">
        <v>5661.4470000000001</v>
      </c>
      <c r="CR287">
        <v>5408.402</v>
      </c>
      <c r="CS287">
        <v>5573.6660000000002</v>
      </c>
      <c r="CT287">
        <v>5073.0450000000001</v>
      </c>
      <c r="CU287">
        <v>1908.4690000000001</v>
      </c>
      <c r="CV287">
        <v>834.11789999999996</v>
      </c>
      <c r="CW287">
        <v>752.79650000000004</v>
      </c>
      <c r="CX287">
        <v>1754.3679999999999</v>
      </c>
      <c r="CY287">
        <v>897.55640000000005</v>
      </c>
      <c r="CZ287">
        <v>1460.3340000000001</v>
      </c>
      <c r="DA287">
        <v>1585.441</v>
      </c>
      <c r="DB287">
        <v>2559.1379999999999</v>
      </c>
      <c r="DC287">
        <v>2589.922</v>
      </c>
      <c r="DD287">
        <v>2297.5070000000001</v>
      </c>
      <c r="DE287">
        <v>2074.538</v>
      </c>
      <c r="DF287">
        <v>2301.9560000000001</v>
      </c>
      <c r="DG287">
        <v>4613.87</v>
      </c>
      <c r="DH287">
        <v>2079.6030000000001</v>
      </c>
      <c r="DI287">
        <v>3917.3670000000002</v>
      </c>
      <c r="DJ287">
        <v>2973.0740000000001</v>
      </c>
      <c r="DK287">
        <v>1653.037</v>
      </c>
      <c r="DL287">
        <v>2346.5749999999998</v>
      </c>
      <c r="DM287">
        <v>2382.4940000000001</v>
      </c>
      <c r="DN287">
        <v>4310.2070000000003</v>
      </c>
      <c r="DO287">
        <v>19</v>
      </c>
      <c r="DP287">
        <v>20</v>
      </c>
    </row>
    <row r="288" spans="1:120" hidden="1" x14ac:dyDescent="0.25">
      <c r="A288" t="str">
        <f t="shared" si="4"/>
        <v>sublap_id-SLAP_PGF1_All Elect_44364</v>
      </c>
      <c r="B288" t="s">
        <v>62</v>
      </c>
      <c r="C288" t="s">
        <v>289</v>
      </c>
      <c r="D288" t="s">
        <v>61</v>
      </c>
      <c r="E288" t="s">
        <v>290</v>
      </c>
      <c r="F288" t="s">
        <v>61</v>
      </c>
      <c r="G288" t="s">
        <v>61</v>
      </c>
      <c r="H288" t="s">
        <v>61</v>
      </c>
      <c r="I288" t="s">
        <v>61</v>
      </c>
      <c r="J288" t="s">
        <v>61</v>
      </c>
      <c r="K288" t="s">
        <v>190</v>
      </c>
      <c r="L288" s="18">
        <v>44364</v>
      </c>
      <c r="M288">
        <v>19</v>
      </c>
      <c r="N288">
        <v>20</v>
      </c>
      <c r="O288" t="s">
        <v>258</v>
      </c>
      <c r="P288">
        <v>98</v>
      </c>
      <c r="Q288">
        <v>97</v>
      </c>
      <c r="R288">
        <v>0</v>
      </c>
      <c r="S288">
        <v>0</v>
      </c>
      <c r="T288">
        <v>0</v>
      </c>
      <c r="U288">
        <v>0</v>
      </c>
      <c r="V288">
        <v>0</v>
      </c>
      <c r="W288">
        <v>20893.512999999999</v>
      </c>
      <c r="X288">
        <v>21294.315999999999</v>
      </c>
      <c r="Y288">
        <v>20769.311000000002</v>
      </c>
      <c r="Z288">
        <v>20637.54</v>
      </c>
      <c r="AA288">
        <v>20760.052</v>
      </c>
      <c r="AB288">
        <v>21591.784</v>
      </c>
      <c r="AC288">
        <v>22341.488000000001</v>
      </c>
      <c r="AD288">
        <v>21782.392</v>
      </c>
      <c r="AE288">
        <v>22311.667000000001</v>
      </c>
      <c r="AF288">
        <v>21865.907999999999</v>
      </c>
      <c r="AG288">
        <v>22698.157999999999</v>
      </c>
      <c r="AH288">
        <v>22919.347000000002</v>
      </c>
      <c r="AI288">
        <v>22953.316999999999</v>
      </c>
      <c r="AJ288">
        <v>21956.649000000001</v>
      </c>
      <c r="AK288">
        <v>21588.314999999999</v>
      </c>
      <c r="AL288">
        <v>22081.362000000001</v>
      </c>
      <c r="AM288">
        <v>22626.456999999999</v>
      </c>
      <c r="AN288">
        <v>19733.177</v>
      </c>
      <c r="AO288">
        <v>17724.654999999999</v>
      </c>
      <c r="AP288">
        <v>18945.483</v>
      </c>
      <c r="AQ288">
        <v>24104.855</v>
      </c>
      <c r="AR288">
        <v>24909.913</v>
      </c>
      <c r="AS288">
        <v>23912.6</v>
      </c>
      <c r="AT288">
        <v>23161.125</v>
      </c>
      <c r="AU288">
        <v>84.231959000000003</v>
      </c>
      <c r="AV288">
        <v>79.314432999999994</v>
      </c>
      <c r="AW288">
        <v>77.778351000000001</v>
      </c>
      <c r="AX288">
        <v>76.262887000000006</v>
      </c>
      <c r="AY288">
        <v>73.886598000000006</v>
      </c>
      <c r="AZ288">
        <v>73.412370999999993</v>
      </c>
      <c r="BA288">
        <v>72.396906999999999</v>
      </c>
      <c r="BB288">
        <v>74.824742000000001</v>
      </c>
      <c r="BC288">
        <v>78.778351000000001</v>
      </c>
      <c r="BD288">
        <v>83.293813999999998</v>
      </c>
      <c r="BE288">
        <v>86.871133999999998</v>
      </c>
      <c r="BF288">
        <v>90.938143999999994</v>
      </c>
      <c r="BG288">
        <v>93.984536000000006</v>
      </c>
      <c r="BH288">
        <v>96.5</v>
      </c>
      <c r="BI288">
        <v>99.494844999999998</v>
      </c>
      <c r="BJ288">
        <v>100.57732</v>
      </c>
      <c r="BK288">
        <v>102.51546</v>
      </c>
      <c r="BL288">
        <v>104.41237</v>
      </c>
      <c r="BM288">
        <v>102.44844999999999</v>
      </c>
      <c r="BN288">
        <v>101.42784</v>
      </c>
      <c r="BO288">
        <v>99.242267999999996</v>
      </c>
      <c r="BP288">
        <v>95.644329999999997</v>
      </c>
      <c r="BQ288">
        <v>92.525773000000001</v>
      </c>
      <c r="BR288">
        <v>89.680412000000004</v>
      </c>
      <c r="BS288">
        <v>-91.623090000000005</v>
      </c>
      <c r="BT288">
        <v>-151.66730000000001</v>
      </c>
      <c r="BU288">
        <v>-132.8081</v>
      </c>
      <c r="BV288">
        <v>-100.08750000000001</v>
      </c>
      <c r="BW288">
        <v>-56.706949999999999</v>
      </c>
      <c r="BX288">
        <v>-174.39</v>
      </c>
      <c r="BY288">
        <v>-131.87430000000001</v>
      </c>
      <c r="BZ288">
        <v>293.05900000000003</v>
      </c>
      <c r="CA288">
        <v>-364.51929999999999</v>
      </c>
      <c r="CB288">
        <v>324.97340000000003</v>
      </c>
      <c r="CC288">
        <v>-184.0804</v>
      </c>
      <c r="CD288">
        <v>-227.28559999999999</v>
      </c>
      <c r="CE288">
        <v>124.3364</v>
      </c>
      <c r="CF288">
        <v>1242.9000000000001</v>
      </c>
      <c r="CG288">
        <v>1713.3019999999999</v>
      </c>
      <c r="CH288">
        <v>1007.0410000000001</v>
      </c>
      <c r="CI288">
        <v>653.0607</v>
      </c>
      <c r="CJ288">
        <v>3574.7730000000001</v>
      </c>
      <c r="CK288">
        <v>6174.8819999999996</v>
      </c>
      <c r="CL288">
        <v>6394.0330000000004</v>
      </c>
      <c r="CM288">
        <v>1289.943</v>
      </c>
      <c r="CN288">
        <v>-855.45420000000001</v>
      </c>
      <c r="CO288">
        <v>-976.14009999999996</v>
      </c>
      <c r="CP288">
        <v>-714.42570000000001</v>
      </c>
      <c r="CQ288">
        <v>49025.97</v>
      </c>
      <c r="CR288">
        <v>17053.29</v>
      </c>
      <c r="CS288">
        <v>12083.16</v>
      </c>
      <c r="CT288">
        <v>13869.11</v>
      </c>
      <c r="CU288">
        <v>11781.58</v>
      </c>
      <c r="CV288">
        <v>8180.009</v>
      </c>
      <c r="CW288">
        <v>7803.2349999999997</v>
      </c>
      <c r="CX288">
        <v>8152.76</v>
      </c>
      <c r="CY288">
        <v>11107.58</v>
      </c>
      <c r="CZ288">
        <v>14314.52</v>
      </c>
      <c r="DA288">
        <v>20872.34</v>
      </c>
      <c r="DB288">
        <v>23819.47</v>
      </c>
      <c r="DC288">
        <v>23887.119999999999</v>
      </c>
      <c r="DD288">
        <v>26152.85</v>
      </c>
      <c r="DE288">
        <v>29742.81</v>
      </c>
      <c r="DF288">
        <v>31626.61</v>
      </c>
      <c r="DG288">
        <v>29573.73</v>
      </c>
      <c r="DH288">
        <v>49429.919999999998</v>
      </c>
      <c r="DI288">
        <v>53231.29</v>
      </c>
      <c r="DJ288">
        <v>48247.46</v>
      </c>
      <c r="DK288">
        <v>29755.81</v>
      </c>
      <c r="DL288">
        <v>33849.910000000003</v>
      </c>
      <c r="DM288">
        <v>32785.54</v>
      </c>
      <c r="DN288">
        <v>36467.18</v>
      </c>
      <c r="DO288">
        <v>19</v>
      </c>
      <c r="DP288">
        <v>20</v>
      </c>
    </row>
    <row r="289" spans="1:120" hidden="1" x14ac:dyDescent="0.25">
      <c r="A289" t="str">
        <f t="shared" si="4"/>
        <v>sublap_id-SLAP_PGZP_All Elect_44364</v>
      </c>
      <c r="B289" t="s">
        <v>62</v>
      </c>
      <c r="C289" t="s">
        <v>283</v>
      </c>
      <c r="D289" t="s">
        <v>61</v>
      </c>
      <c r="E289" t="s">
        <v>284</v>
      </c>
      <c r="F289" t="s">
        <v>61</v>
      </c>
      <c r="G289" t="s">
        <v>61</v>
      </c>
      <c r="H289" t="s">
        <v>61</v>
      </c>
      <c r="I289" t="s">
        <v>61</v>
      </c>
      <c r="J289" t="s">
        <v>61</v>
      </c>
      <c r="K289" t="s">
        <v>190</v>
      </c>
      <c r="L289" s="18">
        <v>44364</v>
      </c>
      <c r="M289">
        <v>19</v>
      </c>
      <c r="N289">
        <v>20</v>
      </c>
      <c r="O289" t="s">
        <v>258</v>
      </c>
      <c r="P289">
        <v>100</v>
      </c>
      <c r="Q289">
        <v>95</v>
      </c>
      <c r="R289">
        <v>0</v>
      </c>
      <c r="S289">
        <v>0</v>
      </c>
      <c r="T289">
        <v>0</v>
      </c>
      <c r="U289">
        <v>0</v>
      </c>
      <c r="V289">
        <v>0</v>
      </c>
      <c r="W289">
        <v>12872.163</v>
      </c>
      <c r="X289">
        <v>9781.6324000000004</v>
      </c>
      <c r="Y289">
        <v>9464.9753999999994</v>
      </c>
      <c r="Z289">
        <v>10406.464</v>
      </c>
      <c r="AA289">
        <v>11136.405000000001</v>
      </c>
      <c r="AB289">
        <v>11488.815000000001</v>
      </c>
      <c r="AC289">
        <v>13167.871999999999</v>
      </c>
      <c r="AD289">
        <v>13226.643</v>
      </c>
      <c r="AE289">
        <v>13830.161</v>
      </c>
      <c r="AF289">
        <v>14490.436</v>
      </c>
      <c r="AG289">
        <v>13761.12</v>
      </c>
      <c r="AH289">
        <v>14967.635</v>
      </c>
      <c r="AI289">
        <v>15145.868</v>
      </c>
      <c r="AJ289">
        <v>15497.331</v>
      </c>
      <c r="AK289">
        <v>15796.949000000001</v>
      </c>
      <c r="AL289">
        <v>15869.075000000001</v>
      </c>
      <c r="AM289">
        <v>15346.112999999999</v>
      </c>
      <c r="AN289">
        <v>8801.2900000000009</v>
      </c>
      <c r="AO289">
        <v>2386.0974000000001</v>
      </c>
      <c r="AP289">
        <v>2533.6116000000002</v>
      </c>
      <c r="AQ289">
        <v>8611.0120999999999</v>
      </c>
      <c r="AR289">
        <v>12545.46</v>
      </c>
      <c r="AS289">
        <v>13183.564</v>
      </c>
      <c r="AT289">
        <v>13541.189</v>
      </c>
      <c r="AU289">
        <v>79.410526000000004</v>
      </c>
      <c r="AV289">
        <v>76.789473999999998</v>
      </c>
      <c r="AW289">
        <v>74.368420999999998</v>
      </c>
      <c r="AX289">
        <v>72.205263000000002</v>
      </c>
      <c r="AY289">
        <v>70.742104999999995</v>
      </c>
      <c r="AZ289">
        <v>69.057895000000002</v>
      </c>
      <c r="BA289">
        <v>68.8</v>
      </c>
      <c r="BB289">
        <v>70.731578999999996</v>
      </c>
      <c r="BC289">
        <v>74.936841999999999</v>
      </c>
      <c r="BD289">
        <v>80.331579000000005</v>
      </c>
      <c r="BE289">
        <v>85.173683999999994</v>
      </c>
      <c r="BF289">
        <v>89.494737000000001</v>
      </c>
      <c r="BG289">
        <v>91.852632</v>
      </c>
      <c r="BH289">
        <v>93.342105000000004</v>
      </c>
      <c r="BI289">
        <v>95.315788999999995</v>
      </c>
      <c r="BJ289">
        <v>96.057895000000002</v>
      </c>
      <c r="BK289">
        <v>96.421053000000001</v>
      </c>
      <c r="BL289">
        <v>96.110525999999993</v>
      </c>
      <c r="BM289">
        <v>95.357894999999999</v>
      </c>
      <c r="BN289">
        <v>92.957894999999994</v>
      </c>
      <c r="BO289">
        <v>90.431578999999999</v>
      </c>
      <c r="BP289">
        <v>87.168420999999995</v>
      </c>
      <c r="BQ289">
        <v>85.063158000000001</v>
      </c>
      <c r="BR289">
        <v>83.063158000000001</v>
      </c>
      <c r="BS289">
        <v>-1617.68</v>
      </c>
      <c r="BT289">
        <v>1963.5709999999999</v>
      </c>
      <c r="BU289">
        <v>2127.817</v>
      </c>
      <c r="BV289">
        <v>1303.732</v>
      </c>
      <c r="BW289">
        <v>636.92020000000002</v>
      </c>
      <c r="BX289">
        <v>604.40840000000003</v>
      </c>
      <c r="BY289">
        <v>-319.50310000000002</v>
      </c>
      <c r="BZ289">
        <v>-32.624609999999997</v>
      </c>
      <c r="CA289">
        <v>-246.81559999999999</v>
      </c>
      <c r="CB289">
        <v>-641.31119999999999</v>
      </c>
      <c r="CC289">
        <v>94.158810000000003</v>
      </c>
      <c r="CD289">
        <v>-737.70989999999995</v>
      </c>
      <c r="CE289">
        <v>-545.4633</v>
      </c>
      <c r="CF289">
        <v>-678.91030000000001</v>
      </c>
      <c r="CG289">
        <v>-1244.0830000000001</v>
      </c>
      <c r="CH289">
        <v>-1483.037</v>
      </c>
      <c r="CI289">
        <v>-1039.693</v>
      </c>
      <c r="CJ289">
        <v>5442.5349999999999</v>
      </c>
      <c r="CK289">
        <v>12038.4</v>
      </c>
      <c r="CL289">
        <v>12483.15</v>
      </c>
      <c r="CM289">
        <v>6013.1509999999998</v>
      </c>
      <c r="CN289">
        <v>1390.2270000000001</v>
      </c>
      <c r="CO289">
        <v>270.06650000000002</v>
      </c>
      <c r="CP289">
        <v>-730.34479999999996</v>
      </c>
      <c r="CQ289">
        <v>84370.71</v>
      </c>
      <c r="CR289">
        <v>38827.86</v>
      </c>
      <c r="CS289">
        <v>34802.68</v>
      </c>
      <c r="CT289">
        <v>32215.01</v>
      </c>
      <c r="CU289">
        <v>23989.33</v>
      </c>
      <c r="CV289">
        <v>23544.55</v>
      </c>
      <c r="CW289">
        <v>15035.93</v>
      </c>
      <c r="CX289">
        <v>9052.0939999999991</v>
      </c>
      <c r="CY289">
        <v>20544.71</v>
      </c>
      <c r="CZ289">
        <v>25879.09</v>
      </c>
      <c r="DA289">
        <v>34134.019999999997</v>
      </c>
      <c r="DB289">
        <v>43328.59</v>
      </c>
      <c r="DC289">
        <v>46986.41</v>
      </c>
      <c r="DD289">
        <v>55251.29</v>
      </c>
      <c r="DE289">
        <v>59166.05</v>
      </c>
      <c r="DF289">
        <v>56428.13</v>
      </c>
      <c r="DG289">
        <v>53715.25</v>
      </c>
      <c r="DH289">
        <v>65169.1</v>
      </c>
      <c r="DI289">
        <v>68658.13</v>
      </c>
      <c r="DJ289">
        <v>58984.07</v>
      </c>
      <c r="DK289">
        <v>92653.09</v>
      </c>
      <c r="DL289">
        <v>59957.27</v>
      </c>
      <c r="DM289">
        <v>68066.84</v>
      </c>
      <c r="DN289">
        <v>72023.16</v>
      </c>
      <c r="DO289">
        <v>19</v>
      </c>
      <c r="DP289">
        <v>20</v>
      </c>
    </row>
    <row r="290" spans="1:120" hidden="1" x14ac:dyDescent="0.25">
      <c r="A290" t="str">
        <f t="shared" si="4"/>
        <v>sublap_id-SLAP_PGNB_All Elect_44364</v>
      </c>
      <c r="B290" t="s">
        <v>62</v>
      </c>
      <c r="C290" t="s">
        <v>295</v>
      </c>
      <c r="D290" t="s">
        <v>61</v>
      </c>
      <c r="E290" t="s">
        <v>296</v>
      </c>
      <c r="F290" t="s">
        <v>61</v>
      </c>
      <c r="G290" t="s">
        <v>61</v>
      </c>
      <c r="H290" t="s">
        <v>61</v>
      </c>
      <c r="I290" t="s">
        <v>61</v>
      </c>
      <c r="J290" t="s">
        <v>61</v>
      </c>
      <c r="K290" t="s">
        <v>190</v>
      </c>
      <c r="L290" s="18">
        <v>44364</v>
      </c>
      <c r="M290">
        <v>19</v>
      </c>
      <c r="N290">
        <v>20</v>
      </c>
      <c r="O290" t="s">
        <v>258</v>
      </c>
      <c r="P290">
        <v>17</v>
      </c>
      <c r="Q290">
        <v>17</v>
      </c>
      <c r="R290">
        <v>0</v>
      </c>
      <c r="S290">
        <v>0</v>
      </c>
      <c r="T290">
        <v>0</v>
      </c>
      <c r="U290">
        <v>0</v>
      </c>
      <c r="V290">
        <v>0</v>
      </c>
      <c r="W290">
        <v>1305.08</v>
      </c>
      <c r="X290">
        <v>1429.8920000000001</v>
      </c>
      <c r="Y290">
        <v>1419.7660000000001</v>
      </c>
      <c r="Z290">
        <v>1439.7750000000001</v>
      </c>
      <c r="AA290">
        <v>1554.973</v>
      </c>
      <c r="AB290">
        <v>1447.4010000000001</v>
      </c>
      <c r="AC290">
        <v>1630.163</v>
      </c>
      <c r="AD290">
        <v>1682.365</v>
      </c>
      <c r="AE290">
        <v>1905.213</v>
      </c>
      <c r="AF290">
        <v>2059.3330000000001</v>
      </c>
      <c r="AG290">
        <v>2330.8020000000001</v>
      </c>
      <c r="AH290">
        <v>2196.6729999999998</v>
      </c>
      <c r="AI290">
        <v>2240.752</v>
      </c>
      <c r="AJ290">
        <v>2319.8809999999999</v>
      </c>
      <c r="AK290">
        <v>2395.46</v>
      </c>
      <c r="AL290">
        <v>2473.2049999999999</v>
      </c>
      <c r="AM290">
        <v>2637.6329999999998</v>
      </c>
      <c r="AN290">
        <v>2741.2179999999998</v>
      </c>
      <c r="AO290">
        <v>2551.1390000000001</v>
      </c>
      <c r="AP290">
        <v>2160.0439999999999</v>
      </c>
      <c r="AQ290">
        <v>1685.998</v>
      </c>
      <c r="AR290">
        <v>1346.0250000000001</v>
      </c>
      <c r="AS290">
        <v>1267.72</v>
      </c>
      <c r="AT290">
        <v>1100.7809999999999</v>
      </c>
      <c r="AU290">
        <v>66.147058999999999</v>
      </c>
      <c r="AV290">
        <v>63.382353000000002</v>
      </c>
      <c r="AW290">
        <v>62.029412000000001</v>
      </c>
      <c r="AX290">
        <v>60.382353000000002</v>
      </c>
      <c r="AY290">
        <v>59.088234999999997</v>
      </c>
      <c r="AZ290">
        <v>58.088234999999997</v>
      </c>
      <c r="BA290">
        <v>58.088234999999997</v>
      </c>
      <c r="BB290">
        <v>61.794117999999997</v>
      </c>
      <c r="BC290">
        <v>69.941175999999999</v>
      </c>
      <c r="BD290">
        <v>79.294117999999997</v>
      </c>
      <c r="BE290">
        <v>85.852941000000001</v>
      </c>
      <c r="BF290">
        <v>92.205882000000003</v>
      </c>
      <c r="BG290">
        <v>97.617647000000005</v>
      </c>
      <c r="BH290">
        <v>100.41176</v>
      </c>
      <c r="BI290">
        <v>103.26470999999999</v>
      </c>
      <c r="BJ290">
        <v>104.82353000000001</v>
      </c>
      <c r="BK290">
        <v>103.55882</v>
      </c>
      <c r="BL290">
        <v>100</v>
      </c>
      <c r="BM290">
        <v>96.352941000000001</v>
      </c>
      <c r="BN290">
        <v>93.117647000000005</v>
      </c>
      <c r="BO290">
        <v>85.823528999999994</v>
      </c>
      <c r="BP290">
        <v>78.323528999999994</v>
      </c>
      <c r="BQ290">
        <v>72.823528999999994</v>
      </c>
      <c r="BR290">
        <v>69.617647000000005</v>
      </c>
      <c r="BS290">
        <v>-55.401350000000001</v>
      </c>
      <c r="BT290">
        <v>-42.698329999999999</v>
      </c>
      <c r="BU290">
        <v>-46.023980000000002</v>
      </c>
      <c r="BV290">
        <v>-51.883629999999997</v>
      </c>
      <c r="BW290">
        <v>-197.13630000000001</v>
      </c>
      <c r="BX290">
        <v>-53.970779999999998</v>
      </c>
      <c r="BY290">
        <v>5.9478869999999997</v>
      </c>
      <c r="BZ290">
        <v>134.1842</v>
      </c>
      <c r="CA290">
        <v>139.58179999999999</v>
      </c>
      <c r="CB290">
        <v>-40.359920000000002</v>
      </c>
      <c r="CC290">
        <v>-21.31268</v>
      </c>
      <c r="CD290">
        <v>160.64490000000001</v>
      </c>
      <c r="CE290">
        <v>314.7149</v>
      </c>
      <c r="CF290">
        <v>124.3366</v>
      </c>
      <c r="CG290">
        <v>172.69149999999999</v>
      </c>
      <c r="CH290">
        <v>212.80109999999999</v>
      </c>
      <c r="CI290">
        <v>-81.827969999999993</v>
      </c>
      <c r="CJ290">
        <v>-10.667999999999999</v>
      </c>
      <c r="CK290">
        <v>48.90269</v>
      </c>
      <c r="CL290">
        <v>302.45760000000001</v>
      </c>
      <c r="CM290">
        <v>438.28769999999997</v>
      </c>
      <c r="CN290">
        <v>391.9076</v>
      </c>
      <c r="CO290">
        <v>306.35160000000002</v>
      </c>
      <c r="CP290">
        <v>370.8716</v>
      </c>
      <c r="CQ290">
        <v>6659.94</v>
      </c>
      <c r="CR290">
        <v>3635.9290000000001</v>
      </c>
      <c r="CS290">
        <v>3094.5189999999998</v>
      </c>
      <c r="CT290">
        <v>2521.7759999999998</v>
      </c>
      <c r="CU290">
        <v>2330.5909999999999</v>
      </c>
      <c r="CV290">
        <v>1380.3489999999999</v>
      </c>
      <c r="CW290">
        <v>1123.893</v>
      </c>
      <c r="CX290">
        <v>1220.29</v>
      </c>
      <c r="CY290">
        <v>2813.6469999999999</v>
      </c>
      <c r="CZ290">
        <v>3517.3220000000001</v>
      </c>
      <c r="DA290">
        <v>3816.0630000000001</v>
      </c>
      <c r="DB290">
        <v>5254.683</v>
      </c>
      <c r="DC290">
        <v>5881.4960000000001</v>
      </c>
      <c r="DD290">
        <v>5224.6090000000004</v>
      </c>
      <c r="DE290">
        <v>6779.5320000000002</v>
      </c>
      <c r="DF290">
        <v>6143.9920000000002</v>
      </c>
      <c r="DG290">
        <v>6417.1679999999997</v>
      </c>
      <c r="DH290">
        <v>7610.5</v>
      </c>
      <c r="DI290">
        <v>5497.5069999999996</v>
      </c>
      <c r="DJ290">
        <v>5906.4279999999999</v>
      </c>
      <c r="DK290">
        <v>6135</v>
      </c>
      <c r="DL290">
        <v>4582.1030000000001</v>
      </c>
      <c r="DM290">
        <v>4705.6890000000003</v>
      </c>
      <c r="DN290">
        <v>3649.6379999999999</v>
      </c>
      <c r="DO290">
        <v>19</v>
      </c>
      <c r="DP290">
        <v>20</v>
      </c>
    </row>
    <row r="291" spans="1:120" hidden="1" x14ac:dyDescent="0.25">
      <c r="A291" t="str">
        <f t="shared" si="4"/>
        <v>Industry_Type-3. Wholesale, Transport, other utilities_All Elect_44364</v>
      </c>
      <c r="B291" t="s">
        <v>62</v>
      </c>
      <c r="C291" t="s">
        <v>202</v>
      </c>
      <c r="D291" t="s">
        <v>61</v>
      </c>
      <c r="E291" t="s">
        <v>61</v>
      </c>
      <c r="F291" t="s">
        <v>61</v>
      </c>
      <c r="G291" t="s">
        <v>31</v>
      </c>
      <c r="H291" t="s">
        <v>61</v>
      </c>
      <c r="I291" t="s">
        <v>61</v>
      </c>
      <c r="J291" t="s">
        <v>61</v>
      </c>
      <c r="K291" t="s">
        <v>190</v>
      </c>
      <c r="L291" s="18">
        <v>44364</v>
      </c>
      <c r="M291">
        <v>19</v>
      </c>
      <c r="N291">
        <v>20</v>
      </c>
      <c r="O291" t="s">
        <v>258</v>
      </c>
      <c r="P291">
        <v>12</v>
      </c>
      <c r="Q291">
        <v>11</v>
      </c>
      <c r="R291">
        <v>0</v>
      </c>
      <c r="S291">
        <v>0</v>
      </c>
      <c r="T291">
        <v>1</v>
      </c>
      <c r="U291">
        <v>0</v>
      </c>
      <c r="V291">
        <v>1</v>
      </c>
      <c r="AU291">
        <v>73.818181999999993</v>
      </c>
      <c r="AV291">
        <v>71.863636</v>
      </c>
      <c r="AW291">
        <v>69.409091000000004</v>
      </c>
      <c r="AX291">
        <v>67.409091000000004</v>
      </c>
      <c r="AY291">
        <v>65.954544999999996</v>
      </c>
      <c r="AZ291">
        <v>65</v>
      </c>
      <c r="BA291">
        <v>64.863636</v>
      </c>
      <c r="BB291">
        <v>67.772727000000003</v>
      </c>
      <c r="BC291">
        <v>72.727272999999997</v>
      </c>
      <c r="BD291">
        <v>78.409091000000004</v>
      </c>
      <c r="BE291">
        <v>84.136364</v>
      </c>
      <c r="BF291">
        <v>89.318181999999993</v>
      </c>
      <c r="BG291">
        <v>92.454544999999996</v>
      </c>
      <c r="BH291">
        <v>94.545455000000004</v>
      </c>
      <c r="BI291">
        <v>96.590908999999996</v>
      </c>
      <c r="BJ291">
        <v>96.636364</v>
      </c>
      <c r="BK291">
        <v>95.772727000000003</v>
      </c>
      <c r="BL291">
        <v>94.545455000000004</v>
      </c>
      <c r="BM291">
        <v>92.363636</v>
      </c>
      <c r="BN291">
        <v>89.272727000000003</v>
      </c>
      <c r="BO291">
        <v>85.590908999999996</v>
      </c>
      <c r="BP291">
        <v>81.863636</v>
      </c>
      <c r="BQ291">
        <v>79.090908999999996</v>
      </c>
      <c r="BR291">
        <v>76.909091000000004</v>
      </c>
      <c r="DO291">
        <v>19</v>
      </c>
      <c r="DP291">
        <v>20</v>
      </c>
    </row>
    <row r="292" spans="1:120" hidden="1" x14ac:dyDescent="0.25">
      <c r="A292" t="str">
        <f t="shared" si="4"/>
        <v>LCA-Greater Bay Area_All Elect_44364</v>
      </c>
      <c r="B292" t="s">
        <v>62</v>
      </c>
      <c r="C292" t="s">
        <v>209</v>
      </c>
      <c r="D292" t="s">
        <v>36</v>
      </c>
      <c r="E292" t="s">
        <v>61</v>
      </c>
      <c r="F292" t="s">
        <v>61</v>
      </c>
      <c r="G292" t="s">
        <v>61</v>
      </c>
      <c r="H292" t="s">
        <v>61</v>
      </c>
      <c r="I292" t="s">
        <v>61</v>
      </c>
      <c r="J292" t="s">
        <v>61</v>
      </c>
      <c r="K292" t="s">
        <v>190</v>
      </c>
      <c r="L292" s="18">
        <v>44364</v>
      </c>
      <c r="M292">
        <v>19</v>
      </c>
      <c r="N292">
        <v>20</v>
      </c>
      <c r="O292" t="s">
        <v>258</v>
      </c>
      <c r="P292">
        <v>171</v>
      </c>
      <c r="Q292">
        <v>170</v>
      </c>
      <c r="R292">
        <v>0</v>
      </c>
      <c r="S292">
        <v>0</v>
      </c>
      <c r="T292">
        <v>0</v>
      </c>
      <c r="U292">
        <v>0</v>
      </c>
      <c r="V292">
        <v>0</v>
      </c>
      <c r="W292">
        <v>6912.1010999999999</v>
      </c>
      <c r="X292">
        <v>6869.5775000000003</v>
      </c>
      <c r="Y292">
        <v>6664.4466000000002</v>
      </c>
      <c r="Z292">
        <v>6230.6529</v>
      </c>
      <c r="AA292">
        <v>6405.8743000000004</v>
      </c>
      <c r="AB292">
        <v>6685.6423000000004</v>
      </c>
      <c r="AC292">
        <v>7252.0460999999996</v>
      </c>
      <c r="AD292">
        <v>8430.4308000000001</v>
      </c>
      <c r="AE292">
        <v>10227.736999999999</v>
      </c>
      <c r="AF292">
        <v>11633.505999999999</v>
      </c>
      <c r="AG292">
        <v>12692.798000000001</v>
      </c>
      <c r="AH292">
        <v>14717.616</v>
      </c>
      <c r="AI292">
        <v>15285.547</v>
      </c>
      <c r="AJ292">
        <v>15987.26</v>
      </c>
      <c r="AK292">
        <v>16051.585999999999</v>
      </c>
      <c r="AL292">
        <v>16355.299000000001</v>
      </c>
      <c r="AM292">
        <v>16703.396000000001</v>
      </c>
      <c r="AN292">
        <v>16018.691000000001</v>
      </c>
      <c r="AO292">
        <v>14358.919</v>
      </c>
      <c r="AP292">
        <v>12734.437</v>
      </c>
      <c r="AQ292">
        <v>11652.075000000001</v>
      </c>
      <c r="AR292">
        <v>8406.7356999999993</v>
      </c>
      <c r="AS292">
        <v>6661.1345000000001</v>
      </c>
      <c r="AT292">
        <v>5597.4732999999997</v>
      </c>
      <c r="AU292">
        <v>67.470588000000006</v>
      </c>
      <c r="AV292">
        <v>65.75</v>
      </c>
      <c r="AW292">
        <v>64.364705999999998</v>
      </c>
      <c r="AX292">
        <v>63.379412000000002</v>
      </c>
      <c r="AY292">
        <v>62.105882000000001</v>
      </c>
      <c r="AZ292">
        <v>61.029412000000001</v>
      </c>
      <c r="BA292">
        <v>61.141176000000002</v>
      </c>
      <c r="BB292">
        <v>65.120587999999998</v>
      </c>
      <c r="BC292">
        <v>70.514706000000004</v>
      </c>
      <c r="BD292">
        <v>75.432353000000006</v>
      </c>
      <c r="BE292">
        <v>80.694118000000003</v>
      </c>
      <c r="BF292">
        <v>85.282353000000001</v>
      </c>
      <c r="BG292">
        <v>88.102941000000001</v>
      </c>
      <c r="BH292">
        <v>90.817646999999994</v>
      </c>
      <c r="BI292">
        <v>92.691175999999999</v>
      </c>
      <c r="BJ292">
        <v>93.979411999999996</v>
      </c>
      <c r="BK292">
        <v>92.852941000000001</v>
      </c>
      <c r="BL292">
        <v>90.694118000000003</v>
      </c>
      <c r="BM292">
        <v>88.111765000000005</v>
      </c>
      <c r="BN292">
        <v>84.491175999999996</v>
      </c>
      <c r="BO292">
        <v>78.958824000000007</v>
      </c>
      <c r="BP292">
        <v>74.355881999999994</v>
      </c>
      <c r="BQ292">
        <v>71.591176000000004</v>
      </c>
      <c r="BR292">
        <v>69.705882000000003</v>
      </c>
      <c r="BS292">
        <v>-101.9147</v>
      </c>
      <c r="BT292">
        <v>176.15450000000001</v>
      </c>
      <c r="BU292">
        <v>296.49189999999999</v>
      </c>
      <c r="BV292">
        <v>562.52369999999996</v>
      </c>
      <c r="BW292">
        <v>467.62920000000003</v>
      </c>
      <c r="BX292">
        <v>213.29329999999999</v>
      </c>
      <c r="BY292">
        <v>235.12479999999999</v>
      </c>
      <c r="BZ292">
        <v>117.09739999999999</v>
      </c>
      <c r="CA292">
        <v>-382.1918</v>
      </c>
      <c r="CB292">
        <v>-421.92599999999999</v>
      </c>
      <c r="CC292">
        <v>-550.13520000000005</v>
      </c>
      <c r="CD292">
        <v>-779.86080000000004</v>
      </c>
      <c r="CE292">
        <v>-565.91890000000001</v>
      </c>
      <c r="CF292">
        <v>-761.49959999999999</v>
      </c>
      <c r="CG292">
        <v>-618.46469999999999</v>
      </c>
      <c r="CH292">
        <v>-713.31659999999999</v>
      </c>
      <c r="CI292">
        <v>-806.78269999999998</v>
      </c>
      <c r="CJ292">
        <v>35.829250000000002</v>
      </c>
      <c r="CK292">
        <v>1696.35</v>
      </c>
      <c r="CL292">
        <v>2107.4110000000001</v>
      </c>
      <c r="CM292">
        <v>816.37189999999998</v>
      </c>
      <c r="CN292">
        <v>767.70410000000004</v>
      </c>
      <c r="CO292">
        <v>824.31259999999997</v>
      </c>
      <c r="CP292">
        <v>1121.807</v>
      </c>
      <c r="CQ292">
        <v>23015.62</v>
      </c>
      <c r="CR292">
        <v>7496.7460000000001</v>
      </c>
      <c r="CS292">
        <v>5799.0110000000004</v>
      </c>
      <c r="CT292">
        <v>5902.9059999999999</v>
      </c>
      <c r="CU292">
        <v>6738.7039999999997</v>
      </c>
      <c r="CV292">
        <v>6433.1369999999997</v>
      </c>
      <c r="CW292">
        <v>3345.4879999999998</v>
      </c>
      <c r="CX292">
        <v>3039.9</v>
      </c>
      <c r="CY292">
        <v>9377.1740000000009</v>
      </c>
      <c r="CZ292">
        <v>10316.9</v>
      </c>
      <c r="DA292">
        <v>26934.28</v>
      </c>
      <c r="DB292">
        <v>30436.639999999999</v>
      </c>
      <c r="DC292">
        <v>19160.900000000001</v>
      </c>
      <c r="DD292">
        <v>18469.439999999999</v>
      </c>
      <c r="DE292">
        <v>18114.55</v>
      </c>
      <c r="DF292">
        <v>21345.75</v>
      </c>
      <c r="DG292">
        <v>24896.42</v>
      </c>
      <c r="DH292">
        <v>19836.39</v>
      </c>
      <c r="DI292">
        <v>20909.96</v>
      </c>
      <c r="DJ292">
        <v>21104.41</v>
      </c>
      <c r="DK292">
        <v>21336.74</v>
      </c>
      <c r="DL292">
        <v>16867.650000000001</v>
      </c>
      <c r="DM292">
        <v>13869.75</v>
      </c>
      <c r="DN292">
        <v>13428.04</v>
      </c>
      <c r="DO292">
        <v>19</v>
      </c>
      <c r="DP292">
        <v>20</v>
      </c>
    </row>
    <row r="293" spans="1:120" hidden="1" x14ac:dyDescent="0.25">
      <c r="A293" t="str">
        <f t="shared" si="4"/>
        <v>sublap_id-SLAP_PGP2_All Elect_44364</v>
      </c>
      <c r="B293" t="s">
        <v>62</v>
      </c>
      <c r="C293" t="s">
        <v>301</v>
      </c>
      <c r="D293" t="s">
        <v>61</v>
      </c>
      <c r="E293" t="s">
        <v>302</v>
      </c>
      <c r="F293" t="s">
        <v>61</v>
      </c>
      <c r="G293" t="s">
        <v>61</v>
      </c>
      <c r="H293" t="s">
        <v>61</v>
      </c>
      <c r="I293" t="s">
        <v>61</v>
      </c>
      <c r="J293" t="s">
        <v>61</v>
      </c>
      <c r="K293" t="s">
        <v>190</v>
      </c>
      <c r="L293" s="18">
        <v>44364</v>
      </c>
      <c r="M293">
        <v>19</v>
      </c>
      <c r="N293">
        <v>20</v>
      </c>
      <c r="O293" t="s">
        <v>258</v>
      </c>
      <c r="P293">
        <v>22</v>
      </c>
      <c r="Q293">
        <v>22</v>
      </c>
      <c r="R293">
        <v>0</v>
      </c>
      <c r="S293">
        <v>0</v>
      </c>
      <c r="T293">
        <v>0</v>
      </c>
      <c r="U293">
        <v>0</v>
      </c>
      <c r="V293">
        <v>0</v>
      </c>
      <c r="W293">
        <v>385.50900000000001</v>
      </c>
      <c r="X293">
        <v>415.75299999999999</v>
      </c>
      <c r="Y293">
        <v>399.84500000000003</v>
      </c>
      <c r="Z293">
        <v>404</v>
      </c>
      <c r="AA293">
        <v>547.56799999999998</v>
      </c>
      <c r="AB293">
        <v>539.26300000000003</v>
      </c>
      <c r="AC293">
        <v>586.22400000000005</v>
      </c>
      <c r="AD293">
        <v>738.96799999999996</v>
      </c>
      <c r="AE293">
        <v>950.73599999999999</v>
      </c>
      <c r="AF293">
        <v>977.66</v>
      </c>
      <c r="AG293">
        <v>1071.173</v>
      </c>
      <c r="AH293">
        <v>1417.03</v>
      </c>
      <c r="AI293">
        <v>1557.63</v>
      </c>
      <c r="AJ293">
        <v>1634.932</v>
      </c>
      <c r="AK293">
        <v>1705.337</v>
      </c>
      <c r="AL293">
        <v>1778.7650000000001</v>
      </c>
      <c r="AM293">
        <v>1862.731</v>
      </c>
      <c r="AN293">
        <v>1827.1769999999999</v>
      </c>
      <c r="AO293">
        <v>1604.9290000000001</v>
      </c>
      <c r="AP293">
        <v>1293.046</v>
      </c>
      <c r="AQ293">
        <v>1100.9190000000001</v>
      </c>
      <c r="AR293">
        <v>753.98199999999997</v>
      </c>
      <c r="AS293">
        <v>542.60400000000004</v>
      </c>
      <c r="AT293">
        <v>472.31900000000002</v>
      </c>
      <c r="AU293">
        <v>68.704544999999996</v>
      </c>
      <c r="AV293">
        <v>67.363636</v>
      </c>
      <c r="AW293">
        <v>66.090908999999996</v>
      </c>
      <c r="AX293">
        <v>64.840908999999996</v>
      </c>
      <c r="AY293">
        <v>63.977272999999997</v>
      </c>
      <c r="AZ293">
        <v>62.727272999999997</v>
      </c>
      <c r="BA293">
        <v>63.227272999999997</v>
      </c>
      <c r="BB293">
        <v>67.318181999999993</v>
      </c>
      <c r="BC293">
        <v>72.613636</v>
      </c>
      <c r="BD293">
        <v>76.727272999999997</v>
      </c>
      <c r="BE293">
        <v>82</v>
      </c>
      <c r="BF293">
        <v>87.090908999999996</v>
      </c>
      <c r="BG293">
        <v>90.568181999999993</v>
      </c>
      <c r="BH293">
        <v>94.136364</v>
      </c>
      <c r="BI293">
        <v>95.636364</v>
      </c>
      <c r="BJ293">
        <v>97.977272999999997</v>
      </c>
      <c r="BK293">
        <v>97.386364</v>
      </c>
      <c r="BL293">
        <v>95.068181999999993</v>
      </c>
      <c r="BM293">
        <v>91.772727000000003</v>
      </c>
      <c r="BN293">
        <v>88.295455000000004</v>
      </c>
      <c r="BO293">
        <v>80.159091000000004</v>
      </c>
      <c r="BP293">
        <v>74.931818000000007</v>
      </c>
      <c r="BQ293">
        <v>72.545455000000004</v>
      </c>
      <c r="BR293">
        <v>71.181818000000007</v>
      </c>
      <c r="BS293">
        <v>31.772580000000001</v>
      </c>
      <c r="BT293">
        <v>26.841170000000002</v>
      </c>
      <c r="BU293">
        <v>37.54766</v>
      </c>
      <c r="BV293">
        <v>28.728809999999999</v>
      </c>
      <c r="BW293">
        <v>9.2781939999999992</v>
      </c>
      <c r="BX293">
        <v>25.167560000000002</v>
      </c>
      <c r="BY293">
        <v>47.533200000000001</v>
      </c>
      <c r="BZ293">
        <v>24.406479999999998</v>
      </c>
      <c r="CA293">
        <v>-48.458660000000002</v>
      </c>
      <c r="CB293">
        <v>42.980800000000002</v>
      </c>
      <c r="CC293">
        <v>-25.835229999999999</v>
      </c>
      <c r="CD293">
        <v>-80.117490000000004</v>
      </c>
      <c r="CE293">
        <v>-139.964</v>
      </c>
      <c r="CF293">
        <v>-144.21039999999999</v>
      </c>
      <c r="CG293">
        <v>-189.9735</v>
      </c>
      <c r="CH293">
        <v>-215.11259999999999</v>
      </c>
      <c r="CI293">
        <v>-257.69260000000003</v>
      </c>
      <c r="CJ293">
        <v>-227.05250000000001</v>
      </c>
      <c r="CK293">
        <v>-59.836840000000002</v>
      </c>
      <c r="CL293">
        <v>64.855649999999997</v>
      </c>
      <c r="CM293">
        <v>11.3893</v>
      </c>
      <c r="CN293">
        <v>-4.005884</v>
      </c>
      <c r="CO293">
        <v>-4.7584730000000004</v>
      </c>
      <c r="CP293">
        <v>-23.072430000000001</v>
      </c>
      <c r="CQ293">
        <v>98.201480000000004</v>
      </c>
      <c r="CR293">
        <v>93.711200000000005</v>
      </c>
      <c r="CS293">
        <v>90.583380000000005</v>
      </c>
      <c r="CT293">
        <v>90.43929</v>
      </c>
      <c r="CU293">
        <v>181.77680000000001</v>
      </c>
      <c r="CV293">
        <v>107.88120000000001</v>
      </c>
      <c r="CW293">
        <v>46.138930000000002</v>
      </c>
      <c r="CX293">
        <v>60.088999999999999</v>
      </c>
      <c r="CY293">
        <v>232.19839999999999</v>
      </c>
      <c r="CZ293">
        <v>675.58799999999997</v>
      </c>
      <c r="DA293">
        <v>435.0086</v>
      </c>
      <c r="DB293">
        <v>552.17870000000005</v>
      </c>
      <c r="DC293">
        <v>599.73260000000005</v>
      </c>
      <c r="DD293">
        <v>684.74980000000005</v>
      </c>
      <c r="DE293">
        <v>747.24490000000003</v>
      </c>
      <c r="DF293">
        <v>695.08330000000001</v>
      </c>
      <c r="DG293">
        <v>595.72820000000002</v>
      </c>
      <c r="DH293">
        <v>567.67840000000001</v>
      </c>
      <c r="DI293">
        <v>782.03610000000003</v>
      </c>
      <c r="DJ293">
        <v>875.40049999999997</v>
      </c>
      <c r="DK293">
        <v>538.45960000000002</v>
      </c>
      <c r="DL293">
        <v>233.98509999999999</v>
      </c>
      <c r="DM293">
        <v>176.62479999999999</v>
      </c>
      <c r="DN293">
        <v>124.53</v>
      </c>
      <c r="DO293">
        <v>19</v>
      </c>
      <c r="DP293">
        <v>20</v>
      </c>
    </row>
    <row r="294" spans="1:120" hidden="1" x14ac:dyDescent="0.25">
      <c r="A294" t="str">
        <f t="shared" si="4"/>
        <v>Industry_Type-8. Other_All Elect_44364</v>
      </c>
      <c r="B294" t="s">
        <v>62</v>
      </c>
      <c r="C294" t="s">
        <v>267</v>
      </c>
      <c r="D294" t="s">
        <v>61</v>
      </c>
      <c r="E294" t="s">
        <v>61</v>
      </c>
      <c r="F294" t="s">
        <v>61</v>
      </c>
      <c r="G294" t="s">
        <v>268</v>
      </c>
      <c r="H294" t="s">
        <v>61</v>
      </c>
      <c r="I294" t="s">
        <v>61</v>
      </c>
      <c r="J294" t="s">
        <v>61</v>
      </c>
      <c r="K294" t="s">
        <v>190</v>
      </c>
      <c r="L294" s="18">
        <v>44364</v>
      </c>
      <c r="M294">
        <v>19</v>
      </c>
      <c r="N294">
        <v>20</v>
      </c>
      <c r="O294" t="s">
        <v>258</v>
      </c>
      <c r="P294">
        <v>4</v>
      </c>
      <c r="Q294">
        <v>4</v>
      </c>
      <c r="R294">
        <v>0</v>
      </c>
      <c r="S294">
        <v>0</v>
      </c>
      <c r="T294">
        <v>1</v>
      </c>
      <c r="U294">
        <v>0</v>
      </c>
      <c r="V294">
        <v>1</v>
      </c>
      <c r="AU294">
        <v>78.375</v>
      </c>
      <c r="AV294">
        <v>74.5</v>
      </c>
      <c r="AW294">
        <v>72.75</v>
      </c>
      <c r="AX294">
        <v>71.25</v>
      </c>
      <c r="AY294">
        <v>69</v>
      </c>
      <c r="AZ294">
        <v>68.25</v>
      </c>
      <c r="BA294">
        <v>67.625</v>
      </c>
      <c r="BB294">
        <v>70.5</v>
      </c>
      <c r="BC294">
        <v>76.125</v>
      </c>
      <c r="BD294">
        <v>82.25</v>
      </c>
      <c r="BE294">
        <v>87</v>
      </c>
      <c r="BF294">
        <v>91.75</v>
      </c>
      <c r="BG294">
        <v>95.125</v>
      </c>
      <c r="BH294">
        <v>98.125</v>
      </c>
      <c r="BI294">
        <v>101</v>
      </c>
      <c r="BJ294">
        <v>102.25</v>
      </c>
      <c r="BK294">
        <v>103.875</v>
      </c>
      <c r="BL294">
        <v>104.125</v>
      </c>
      <c r="BM294">
        <v>101.5</v>
      </c>
      <c r="BN294">
        <v>98.875</v>
      </c>
      <c r="BO294">
        <v>95</v>
      </c>
      <c r="BP294">
        <v>90</v>
      </c>
      <c r="BQ294">
        <v>86</v>
      </c>
      <c r="BR294">
        <v>82.625</v>
      </c>
      <c r="DO294">
        <v>19</v>
      </c>
      <c r="DP294">
        <v>20</v>
      </c>
    </row>
    <row r="295" spans="1:120" hidden="1" x14ac:dyDescent="0.25">
      <c r="A295" t="str">
        <f t="shared" si="4"/>
        <v>OtherDR-No_All Elect_44364</v>
      </c>
      <c r="B295" t="s">
        <v>62</v>
      </c>
      <c r="C295" t="s">
        <v>323</v>
      </c>
      <c r="D295" t="s">
        <v>61</v>
      </c>
      <c r="E295" t="s">
        <v>61</v>
      </c>
      <c r="F295" t="s">
        <v>61</v>
      </c>
      <c r="G295" t="s">
        <v>61</v>
      </c>
      <c r="H295" t="s">
        <v>61</v>
      </c>
      <c r="I295" t="s">
        <v>97</v>
      </c>
      <c r="J295" t="s">
        <v>61</v>
      </c>
      <c r="K295" t="s">
        <v>190</v>
      </c>
      <c r="L295" s="18">
        <v>44364</v>
      </c>
      <c r="M295">
        <v>19</v>
      </c>
      <c r="N295">
        <v>20</v>
      </c>
      <c r="O295" t="s">
        <v>258</v>
      </c>
      <c r="P295">
        <v>540</v>
      </c>
      <c r="Q295">
        <v>530</v>
      </c>
      <c r="R295">
        <v>1</v>
      </c>
      <c r="S295">
        <v>0</v>
      </c>
      <c r="T295">
        <v>0</v>
      </c>
      <c r="U295">
        <v>0</v>
      </c>
      <c r="V295">
        <v>0</v>
      </c>
      <c r="W295">
        <v>47897.457999999999</v>
      </c>
      <c r="X295">
        <v>45072.055999999997</v>
      </c>
      <c r="Y295">
        <v>44332.622000000003</v>
      </c>
      <c r="Z295">
        <v>44514.142999999996</v>
      </c>
      <c r="AA295">
        <v>45866.3</v>
      </c>
      <c r="AB295">
        <v>47556.627</v>
      </c>
      <c r="AC295">
        <v>51307.360000000001</v>
      </c>
      <c r="AD295">
        <v>53155.161</v>
      </c>
      <c r="AE295">
        <v>57156.273999999998</v>
      </c>
      <c r="AF295">
        <v>59808.63</v>
      </c>
      <c r="AG295">
        <v>60971.142</v>
      </c>
      <c r="AH295">
        <v>65484.192999999999</v>
      </c>
      <c r="AI295">
        <v>67235.92</v>
      </c>
      <c r="AJ295">
        <v>67291.225999999995</v>
      </c>
      <c r="AK295">
        <v>67578.649000000005</v>
      </c>
      <c r="AL295">
        <v>68712.639999999999</v>
      </c>
      <c r="AM295">
        <v>68973.398000000001</v>
      </c>
      <c r="AN295">
        <v>58814.635999999999</v>
      </c>
      <c r="AO295">
        <v>45521.182000000001</v>
      </c>
      <c r="AP295">
        <v>45276.091999999997</v>
      </c>
      <c r="AQ295">
        <v>55661.474999999999</v>
      </c>
      <c r="AR295">
        <v>55515.368000000002</v>
      </c>
      <c r="AS295">
        <v>52169.24</v>
      </c>
      <c r="AT295">
        <v>49750.053</v>
      </c>
      <c r="AU295">
        <v>75.442448999999996</v>
      </c>
      <c r="AV295">
        <v>72.256681</v>
      </c>
      <c r="AW295">
        <v>70.515297000000004</v>
      </c>
      <c r="AX295">
        <v>68.950291000000007</v>
      </c>
      <c r="AY295">
        <v>67.482977000000005</v>
      </c>
      <c r="AZ295">
        <v>66.451198000000005</v>
      </c>
      <c r="BA295">
        <v>66.118844999999993</v>
      </c>
      <c r="BB295">
        <v>69.134854000000004</v>
      </c>
      <c r="BC295">
        <v>74.121692999999993</v>
      </c>
      <c r="BD295">
        <v>79.579381999999995</v>
      </c>
      <c r="BE295">
        <v>84.487567999999996</v>
      </c>
      <c r="BF295">
        <v>89.010628999999994</v>
      </c>
      <c r="BG295">
        <v>92.006962000000001</v>
      </c>
      <c r="BH295">
        <v>94.502792999999997</v>
      </c>
      <c r="BI295">
        <v>96.860400999999996</v>
      </c>
      <c r="BJ295">
        <v>98.124870999999999</v>
      </c>
      <c r="BK295">
        <v>98.412434000000005</v>
      </c>
      <c r="BL295">
        <v>97.910757000000004</v>
      </c>
      <c r="BM295">
        <v>96.204222999999999</v>
      </c>
      <c r="BN295">
        <v>93.707592000000005</v>
      </c>
      <c r="BO295">
        <v>89.256619000000001</v>
      </c>
      <c r="BP295">
        <v>84.560826000000006</v>
      </c>
      <c r="BQ295">
        <v>81.337200999999993</v>
      </c>
      <c r="BR295">
        <v>79.197984000000005</v>
      </c>
      <c r="BS295">
        <v>-1846.836</v>
      </c>
      <c r="BT295">
        <v>2341.1190000000001</v>
      </c>
      <c r="BU295">
        <v>1982.3230000000001</v>
      </c>
      <c r="BV295">
        <v>1483.087</v>
      </c>
      <c r="BW295">
        <v>699.44780000000003</v>
      </c>
      <c r="BX295">
        <v>635.18449999999996</v>
      </c>
      <c r="BY295">
        <v>-310.7713</v>
      </c>
      <c r="BZ295">
        <v>505.15289999999999</v>
      </c>
      <c r="CA295">
        <v>-704.24810000000002</v>
      </c>
      <c r="CB295">
        <v>-722.47900000000004</v>
      </c>
      <c r="CC295">
        <v>379.44080000000002</v>
      </c>
      <c r="CD295">
        <v>-886.09799999999996</v>
      </c>
      <c r="CE295">
        <v>-216.95480000000001</v>
      </c>
      <c r="CF295">
        <v>766.61350000000004</v>
      </c>
      <c r="CG295">
        <v>805.68560000000002</v>
      </c>
      <c r="CH295">
        <v>-454.68819999999999</v>
      </c>
      <c r="CI295">
        <v>-334.24450000000002</v>
      </c>
      <c r="CJ295">
        <v>10311.82</v>
      </c>
      <c r="CK295">
        <v>24282.09</v>
      </c>
      <c r="CL295">
        <v>24438.65</v>
      </c>
      <c r="CM295">
        <v>9396.2279999999992</v>
      </c>
      <c r="CN295">
        <v>2097.864</v>
      </c>
      <c r="CO295">
        <v>632.41060000000004</v>
      </c>
      <c r="CP295">
        <v>440.20670000000001</v>
      </c>
      <c r="CQ295">
        <v>183657.8</v>
      </c>
      <c r="CR295">
        <v>83338.87</v>
      </c>
      <c r="CS295">
        <v>73592.14</v>
      </c>
      <c r="CT295">
        <v>72493.97</v>
      </c>
      <c r="CU295">
        <v>57072.3</v>
      </c>
      <c r="CV295">
        <v>46031.37</v>
      </c>
      <c r="CW295">
        <v>33182.18</v>
      </c>
      <c r="CX295">
        <v>28918.89</v>
      </c>
      <c r="CY295">
        <v>50988.46</v>
      </c>
      <c r="CZ295">
        <v>60983.47</v>
      </c>
      <c r="DA295">
        <v>97621.53</v>
      </c>
      <c r="DB295">
        <v>116624.6</v>
      </c>
      <c r="DC295">
        <v>107026.5</v>
      </c>
      <c r="DD295">
        <v>113395.3</v>
      </c>
      <c r="DE295">
        <v>121424.6</v>
      </c>
      <c r="DF295">
        <v>124458.9</v>
      </c>
      <c r="DG295">
        <v>124480.2</v>
      </c>
      <c r="DH295">
        <v>151824.4</v>
      </c>
      <c r="DI295">
        <v>160814.70000000001</v>
      </c>
      <c r="DJ295">
        <v>150770.1</v>
      </c>
      <c r="DK295">
        <v>163698</v>
      </c>
      <c r="DL295">
        <v>125508.5</v>
      </c>
      <c r="DM295">
        <v>128090.3</v>
      </c>
      <c r="DN295">
        <v>133293.29999999999</v>
      </c>
      <c r="DO295">
        <v>19</v>
      </c>
      <c r="DP295">
        <v>21</v>
      </c>
    </row>
    <row r="296" spans="1:120" hidden="1" x14ac:dyDescent="0.25">
      <c r="A296" t="str">
        <f t="shared" si="4"/>
        <v>Size_Grp-200 kW and above_All Elect_44364</v>
      </c>
      <c r="B296" t="s">
        <v>62</v>
      </c>
      <c r="C296" t="s">
        <v>207</v>
      </c>
      <c r="D296" t="s">
        <v>61</v>
      </c>
      <c r="E296" t="s">
        <v>61</v>
      </c>
      <c r="F296" t="s">
        <v>61</v>
      </c>
      <c r="G296" t="s">
        <v>61</v>
      </c>
      <c r="H296" t="s">
        <v>61</v>
      </c>
      <c r="I296" t="s">
        <v>61</v>
      </c>
      <c r="J296" t="s">
        <v>102</v>
      </c>
      <c r="K296" t="s">
        <v>190</v>
      </c>
      <c r="L296" s="18">
        <v>44364</v>
      </c>
      <c r="M296">
        <v>19</v>
      </c>
      <c r="N296">
        <v>20</v>
      </c>
      <c r="O296" t="s">
        <v>258</v>
      </c>
      <c r="P296">
        <v>103</v>
      </c>
      <c r="Q296">
        <v>102</v>
      </c>
      <c r="R296">
        <v>1</v>
      </c>
      <c r="S296">
        <v>0</v>
      </c>
      <c r="T296">
        <v>0</v>
      </c>
      <c r="U296">
        <v>0</v>
      </c>
      <c r="V296">
        <v>0</v>
      </c>
      <c r="W296">
        <v>41053.017</v>
      </c>
      <c r="X296">
        <v>38185.040000000001</v>
      </c>
      <c r="Y296">
        <v>37548.337</v>
      </c>
      <c r="Z296">
        <v>37728.264999999999</v>
      </c>
      <c r="AA296">
        <v>38777.523999999998</v>
      </c>
      <c r="AB296">
        <v>40011.680999999997</v>
      </c>
      <c r="AC296">
        <v>43151.527999999998</v>
      </c>
      <c r="AD296">
        <v>43036.08</v>
      </c>
      <c r="AE296">
        <v>43976.75</v>
      </c>
      <c r="AF296">
        <v>43772.396999999997</v>
      </c>
      <c r="AG296">
        <v>43542.584999999999</v>
      </c>
      <c r="AH296">
        <v>46645.716</v>
      </c>
      <c r="AI296">
        <v>47370.61</v>
      </c>
      <c r="AJ296">
        <v>46533.195</v>
      </c>
      <c r="AK296">
        <v>46379.711000000003</v>
      </c>
      <c r="AL296">
        <v>47283.455000000002</v>
      </c>
      <c r="AM296">
        <v>47505.47</v>
      </c>
      <c r="AN296">
        <v>38418.175999999999</v>
      </c>
      <c r="AO296">
        <v>28682.738000000001</v>
      </c>
      <c r="AP296">
        <v>28558.428</v>
      </c>
      <c r="AQ296">
        <v>38329.4</v>
      </c>
      <c r="AR296">
        <v>42597.002999999997</v>
      </c>
      <c r="AS296">
        <v>42685.017</v>
      </c>
      <c r="AT296">
        <v>41507.938999999998</v>
      </c>
      <c r="AU296">
        <v>77.891906000000006</v>
      </c>
      <c r="AV296">
        <v>74.602998999999997</v>
      </c>
      <c r="AW296">
        <v>72.608046000000002</v>
      </c>
      <c r="AX296">
        <v>70.858022000000005</v>
      </c>
      <c r="AY296">
        <v>69.284389000000004</v>
      </c>
      <c r="AZ296">
        <v>68.068634000000003</v>
      </c>
      <c r="BA296">
        <v>67.681389999999993</v>
      </c>
      <c r="BB296">
        <v>70.244928999999999</v>
      </c>
      <c r="BC296">
        <v>74.813563000000002</v>
      </c>
      <c r="BD296">
        <v>80.166538000000003</v>
      </c>
      <c r="BE296">
        <v>84.798856000000001</v>
      </c>
      <c r="BF296">
        <v>89.176294999999996</v>
      </c>
      <c r="BG296">
        <v>92.048832000000004</v>
      </c>
      <c r="BH296">
        <v>94.181004999999999</v>
      </c>
      <c r="BI296">
        <v>96.421080000000003</v>
      </c>
      <c r="BJ296">
        <v>97.528790000000001</v>
      </c>
      <c r="BK296">
        <v>98.239497999999998</v>
      </c>
      <c r="BL296">
        <v>98.121744000000007</v>
      </c>
      <c r="BM296">
        <v>96.896088000000006</v>
      </c>
      <c r="BN296">
        <v>94.753772999999995</v>
      </c>
      <c r="BO296">
        <v>91.263626000000002</v>
      </c>
      <c r="BP296">
        <v>87.156060999999994</v>
      </c>
      <c r="BQ296">
        <v>84.195424000000003</v>
      </c>
      <c r="BR296">
        <v>81.842641999999998</v>
      </c>
      <c r="BS296">
        <v>-2065.8850000000002</v>
      </c>
      <c r="BT296">
        <v>2005.6220000000001</v>
      </c>
      <c r="BU296">
        <v>1648.307</v>
      </c>
      <c r="BV296">
        <v>1217.201</v>
      </c>
      <c r="BW296">
        <v>514.2867</v>
      </c>
      <c r="BX296">
        <v>432.59980000000002</v>
      </c>
      <c r="BY296">
        <v>-428.1952</v>
      </c>
      <c r="BZ296">
        <v>326.8768</v>
      </c>
      <c r="CA296">
        <v>-573.36149999999998</v>
      </c>
      <c r="CB296">
        <v>-512.94129999999996</v>
      </c>
      <c r="CC296">
        <v>704.05200000000002</v>
      </c>
      <c r="CD296">
        <v>-494.82619999999997</v>
      </c>
      <c r="CE296">
        <v>-44.811390000000003</v>
      </c>
      <c r="CF296">
        <v>926.26179999999999</v>
      </c>
      <c r="CG296">
        <v>759.43889999999999</v>
      </c>
      <c r="CH296">
        <v>-572.38919999999996</v>
      </c>
      <c r="CI296">
        <v>-469.7235</v>
      </c>
      <c r="CJ296">
        <v>9352.1260000000002</v>
      </c>
      <c r="CK296">
        <v>20449.310000000001</v>
      </c>
      <c r="CL296">
        <v>21397.05</v>
      </c>
      <c r="CM296">
        <v>9239.6980000000003</v>
      </c>
      <c r="CN296">
        <v>2399.2849999999999</v>
      </c>
      <c r="CO296">
        <v>958.81039999999996</v>
      </c>
      <c r="CP296">
        <v>749.99199999999996</v>
      </c>
      <c r="CQ296">
        <v>175216.7</v>
      </c>
      <c r="CR296">
        <v>79577.77</v>
      </c>
      <c r="CS296">
        <v>70349.600000000006</v>
      </c>
      <c r="CT296">
        <v>69479.44</v>
      </c>
      <c r="CU296">
        <v>54719.94</v>
      </c>
      <c r="CV296">
        <v>43925.17</v>
      </c>
      <c r="CW296">
        <v>31416.32</v>
      </c>
      <c r="CX296">
        <v>27239.64</v>
      </c>
      <c r="CY296">
        <v>48396.08</v>
      </c>
      <c r="CZ296">
        <v>56496.41</v>
      </c>
      <c r="DA296">
        <v>86462.89</v>
      </c>
      <c r="DB296">
        <v>102198</v>
      </c>
      <c r="DC296">
        <v>100866.1</v>
      </c>
      <c r="DD296">
        <v>107033.5</v>
      </c>
      <c r="DE296">
        <v>114424.6</v>
      </c>
      <c r="DF296">
        <v>116894.9</v>
      </c>
      <c r="DG296">
        <v>116536.6</v>
      </c>
      <c r="DH296">
        <v>143323.6</v>
      </c>
      <c r="DI296">
        <v>148806</v>
      </c>
      <c r="DJ296">
        <v>140442.20000000001</v>
      </c>
      <c r="DK296">
        <v>149355.29999999999</v>
      </c>
      <c r="DL296">
        <v>118244.4</v>
      </c>
      <c r="DM296">
        <v>120883</v>
      </c>
      <c r="DN296">
        <v>126307.1</v>
      </c>
      <c r="DO296">
        <v>19</v>
      </c>
      <c r="DP296">
        <v>21</v>
      </c>
    </row>
    <row r="297" spans="1:120" hidden="1" x14ac:dyDescent="0.25">
      <c r="A297" t="str">
        <f t="shared" si="4"/>
        <v>Size_Grp-Below 20 kW_All Elect_44364</v>
      </c>
      <c r="B297" t="s">
        <v>62</v>
      </c>
      <c r="C297" t="s">
        <v>259</v>
      </c>
      <c r="D297" t="s">
        <v>61</v>
      </c>
      <c r="E297" t="s">
        <v>61</v>
      </c>
      <c r="F297" t="s">
        <v>61</v>
      </c>
      <c r="G297" t="s">
        <v>61</v>
      </c>
      <c r="H297" t="s">
        <v>61</v>
      </c>
      <c r="I297" t="s">
        <v>61</v>
      </c>
      <c r="J297" t="s">
        <v>260</v>
      </c>
      <c r="K297" t="s">
        <v>190</v>
      </c>
      <c r="L297" s="18">
        <v>44364</v>
      </c>
      <c r="M297">
        <v>19</v>
      </c>
      <c r="N297">
        <v>20</v>
      </c>
      <c r="O297" t="s">
        <v>258</v>
      </c>
      <c r="P297">
        <v>59</v>
      </c>
      <c r="Q297">
        <v>58</v>
      </c>
      <c r="R297">
        <v>1</v>
      </c>
      <c r="S297">
        <v>0</v>
      </c>
      <c r="T297">
        <v>0</v>
      </c>
      <c r="U297">
        <v>0</v>
      </c>
      <c r="V297">
        <v>0</v>
      </c>
      <c r="W297">
        <v>244.20500000000001</v>
      </c>
      <c r="X297">
        <v>249.42196000000001</v>
      </c>
      <c r="Y297">
        <v>248.55221</v>
      </c>
      <c r="Z297">
        <v>270.86225999999999</v>
      </c>
      <c r="AA297">
        <v>273.17180999999999</v>
      </c>
      <c r="AB297">
        <v>305.86304000000001</v>
      </c>
      <c r="AC297">
        <v>328.42308000000003</v>
      </c>
      <c r="AD297">
        <v>483.47555</v>
      </c>
      <c r="AE297">
        <v>584.89332000000002</v>
      </c>
      <c r="AF297">
        <v>699.73356999999999</v>
      </c>
      <c r="AG297">
        <v>767.26143000000002</v>
      </c>
      <c r="AH297">
        <v>828.50310999999999</v>
      </c>
      <c r="AI297">
        <v>909.79120999999998</v>
      </c>
      <c r="AJ297">
        <v>966.36374000000001</v>
      </c>
      <c r="AK297">
        <v>1000.7456</v>
      </c>
      <c r="AL297">
        <v>1023.8932</v>
      </c>
      <c r="AM297">
        <v>1021.7752</v>
      </c>
      <c r="AN297">
        <v>1009.2751</v>
      </c>
      <c r="AO297">
        <v>820.02320999999995</v>
      </c>
      <c r="AP297">
        <v>805.67034000000001</v>
      </c>
      <c r="AQ297">
        <v>853.10806000000002</v>
      </c>
      <c r="AR297">
        <v>589.11578999999995</v>
      </c>
      <c r="AS297">
        <v>363.63792000000001</v>
      </c>
      <c r="AT297">
        <v>255.44334000000001</v>
      </c>
      <c r="AU297">
        <v>76.357691000000003</v>
      </c>
      <c r="AV297">
        <v>72.667412999999996</v>
      </c>
      <c r="AW297">
        <v>70.982731000000001</v>
      </c>
      <c r="AX297">
        <v>69.344739000000004</v>
      </c>
      <c r="AY297">
        <v>67.724017000000003</v>
      </c>
      <c r="AZ297">
        <v>66.742724999999993</v>
      </c>
      <c r="BA297">
        <v>66.370963000000003</v>
      </c>
      <c r="BB297">
        <v>69.644388000000006</v>
      </c>
      <c r="BC297">
        <v>75.139431000000002</v>
      </c>
      <c r="BD297">
        <v>81.290374</v>
      </c>
      <c r="BE297">
        <v>86.598496999999995</v>
      </c>
      <c r="BF297">
        <v>91.229453000000007</v>
      </c>
      <c r="BG297">
        <v>94.610168999999999</v>
      </c>
      <c r="BH297">
        <v>97.232490999999996</v>
      </c>
      <c r="BI297">
        <v>99.637191999999999</v>
      </c>
      <c r="BJ297">
        <v>100.77502</v>
      </c>
      <c r="BK297">
        <v>101.28286</v>
      </c>
      <c r="BL297">
        <v>100.95363</v>
      </c>
      <c r="BM297">
        <v>98.960025999999999</v>
      </c>
      <c r="BN297">
        <v>96.056123999999997</v>
      </c>
      <c r="BO297">
        <v>91.314998000000003</v>
      </c>
      <c r="BP297">
        <v>86.304124999999999</v>
      </c>
      <c r="BQ297">
        <v>82.728493999999998</v>
      </c>
      <c r="BR297">
        <v>80.434442000000004</v>
      </c>
      <c r="BS297">
        <v>-6.1736060000000004</v>
      </c>
      <c r="BT297">
        <v>-2.3741569999999999</v>
      </c>
      <c r="BU297">
        <v>-3.3554650000000001</v>
      </c>
      <c r="BV297">
        <v>-14.139810000000001</v>
      </c>
      <c r="BW297">
        <v>2.594427</v>
      </c>
      <c r="BX297">
        <v>-1.764143</v>
      </c>
      <c r="BY297">
        <v>1.7244390000000001</v>
      </c>
      <c r="BZ297">
        <v>-10.57095</v>
      </c>
      <c r="CA297">
        <v>4.5135139999999998</v>
      </c>
      <c r="CB297">
        <v>9.1398250000000001</v>
      </c>
      <c r="CC297">
        <v>19.86345</v>
      </c>
      <c r="CD297">
        <v>30.019449999999999</v>
      </c>
      <c r="CE297">
        <v>32.470239999999997</v>
      </c>
      <c r="CF297">
        <v>27.715350000000001</v>
      </c>
      <c r="CG297">
        <v>19.740860000000001</v>
      </c>
      <c r="CH297">
        <v>21.348590000000002</v>
      </c>
      <c r="CI297">
        <v>16.798380000000002</v>
      </c>
      <c r="CJ297">
        <v>8.7508839999999992</v>
      </c>
      <c r="CK297">
        <v>154.59309999999999</v>
      </c>
      <c r="CL297">
        <v>107.852</v>
      </c>
      <c r="CM297">
        <v>-75.925120000000007</v>
      </c>
      <c r="CN297">
        <v>-49.01314</v>
      </c>
      <c r="CO297">
        <v>-28.244890000000002</v>
      </c>
      <c r="CP297">
        <v>-7.0260999999999996</v>
      </c>
      <c r="CQ297">
        <v>15.15578</v>
      </c>
      <c r="CR297">
        <v>10.219250000000001</v>
      </c>
      <c r="CS297">
        <v>11.35103</v>
      </c>
      <c r="CT297">
        <v>16.313960000000002</v>
      </c>
      <c r="CU297">
        <v>20.867039999999999</v>
      </c>
      <c r="CV297">
        <v>25.838419999999999</v>
      </c>
      <c r="CW297">
        <v>21.739270000000001</v>
      </c>
      <c r="CX297">
        <v>21.464780000000001</v>
      </c>
      <c r="CY297">
        <v>35.137329999999999</v>
      </c>
      <c r="CZ297">
        <v>32.329070000000002</v>
      </c>
      <c r="DA297">
        <v>61.52073</v>
      </c>
      <c r="DB297">
        <v>48.109349999999999</v>
      </c>
      <c r="DC297">
        <v>70.411559999999994</v>
      </c>
      <c r="DD297">
        <v>63.576349999999998</v>
      </c>
      <c r="DE297">
        <v>63.747770000000003</v>
      </c>
      <c r="DF297">
        <v>69.963139999999996</v>
      </c>
      <c r="DG297">
        <v>64.227490000000003</v>
      </c>
      <c r="DH297">
        <v>63.571249999999999</v>
      </c>
      <c r="DI297">
        <v>136.2184</v>
      </c>
      <c r="DJ297">
        <v>117.2479</v>
      </c>
      <c r="DK297">
        <v>60.101460000000003</v>
      </c>
      <c r="DL297">
        <v>35.210729999999998</v>
      </c>
      <c r="DM297">
        <v>24.13156</v>
      </c>
      <c r="DN297">
        <v>8.7702629999999999</v>
      </c>
      <c r="DO297">
        <v>19</v>
      </c>
      <c r="DP297">
        <v>21</v>
      </c>
    </row>
    <row r="298" spans="1:120" hidden="1" x14ac:dyDescent="0.25">
      <c r="A298" t="str">
        <f t="shared" si="4"/>
        <v>Industry_Type-4. Retail stores_All Elect_44364</v>
      </c>
      <c r="B298" t="s">
        <v>62</v>
      </c>
      <c r="C298" t="s">
        <v>204</v>
      </c>
      <c r="D298" t="s">
        <v>61</v>
      </c>
      <c r="E298" t="s">
        <v>61</v>
      </c>
      <c r="F298" t="s">
        <v>61</v>
      </c>
      <c r="G298" t="s">
        <v>33</v>
      </c>
      <c r="H298" t="s">
        <v>61</v>
      </c>
      <c r="I298" t="s">
        <v>61</v>
      </c>
      <c r="J298" t="s">
        <v>61</v>
      </c>
      <c r="K298" t="s">
        <v>190</v>
      </c>
      <c r="L298" s="18">
        <v>44364</v>
      </c>
      <c r="M298">
        <v>19</v>
      </c>
      <c r="N298">
        <v>20</v>
      </c>
      <c r="O298" t="s">
        <v>258</v>
      </c>
      <c r="P298">
        <v>421</v>
      </c>
      <c r="Q298">
        <v>412</v>
      </c>
      <c r="R298">
        <v>1</v>
      </c>
      <c r="S298">
        <v>0</v>
      </c>
      <c r="T298">
        <v>0</v>
      </c>
      <c r="U298">
        <v>0</v>
      </c>
      <c r="V298">
        <v>0</v>
      </c>
      <c r="W298">
        <v>6824.1841000000004</v>
      </c>
      <c r="X298">
        <v>6896.3523999999998</v>
      </c>
      <c r="Y298">
        <v>6862.0012999999999</v>
      </c>
      <c r="Z298">
        <v>6755.6805000000004</v>
      </c>
      <c r="AA298">
        <v>7380.6230999999998</v>
      </c>
      <c r="AB298">
        <v>7843.5880999999999</v>
      </c>
      <c r="AC298">
        <v>9372.7865000000002</v>
      </c>
      <c r="AD298">
        <v>12433.790999999999</v>
      </c>
      <c r="AE298">
        <v>15978.646000000001</v>
      </c>
      <c r="AF298">
        <v>18056.082999999999</v>
      </c>
      <c r="AG298">
        <v>19852.62</v>
      </c>
      <c r="AH298">
        <v>22760.23</v>
      </c>
      <c r="AI298">
        <v>24174.898000000001</v>
      </c>
      <c r="AJ298">
        <v>24916.573</v>
      </c>
      <c r="AK298">
        <v>25752.415000000001</v>
      </c>
      <c r="AL298">
        <v>26270.927</v>
      </c>
      <c r="AM298">
        <v>26960.314999999999</v>
      </c>
      <c r="AN298">
        <v>27283.46</v>
      </c>
      <c r="AO298">
        <v>24258.246999999999</v>
      </c>
      <c r="AP298">
        <v>22637.41</v>
      </c>
      <c r="AQ298">
        <v>20080.911</v>
      </c>
      <c r="AR298">
        <v>13338.707</v>
      </c>
      <c r="AS298">
        <v>9590.2968999999994</v>
      </c>
      <c r="AT298">
        <v>8221.7546000000002</v>
      </c>
      <c r="AU298">
        <v>74.201594</v>
      </c>
      <c r="AV298">
        <v>71.054157000000004</v>
      </c>
      <c r="AW298">
        <v>69.378410000000002</v>
      </c>
      <c r="AX298">
        <v>67.906626000000003</v>
      </c>
      <c r="AY298">
        <v>66.487520000000004</v>
      </c>
      <c r="AZ298">
        <v>65.566996000000003</v>
      </c>
      <c r="BA298">
        <v>65.264492000000004</v>
      </c>
      <c r="BB298">
        <v>68.504835</v>
      </c>
      <c r="BC298">
        <v>73.715120999999996</v>
      </c>
      <c r="BD298">
        <v>79.231050999999994</v>
      </c>
      <c r="BE298">
        <v>84.273214999999993</v>
      </c>
      <c r="BF298">
        <v>88.936635999999993</v>
      </c>
      <c r="BG298">
        <v>92.074130999999994</v>
      </c>
      <c r="BH298">
        <v>94.761900999999995</v>
      </c>
      <c r="BI298">
        <v>97.209770000000006</v>
      </c>
      <c r="BJ298">
        <v>98.524437000000006</v>
      </c>
      <c r="BK298">
        <v>98.634123000000002</v>
      </c>
      <c r="BL298">
        <v>97.931044999999997</v>
      </c>
      <c r="BM298">
        <v>95.913248999999993</v>
      </c>
      <c r="BN298">
        <v>93.238660999999993</v>
      </c>
      <c r="BO298">
        <v>88.354816</v>
      </c>
      <c r="BP298">
        <v>83.354307000000006</v>
      </c>
      <c r="BQ298">
        <v>79.962301999999994</v>
      </c>
      <c r="BR298">
        <v>77.854968999999997</v>
      </c>
      <c r="BS298">
        <v>258.29809999999998</v>
      </c>
      <c r="BT298">
        <v>235.95089999999999</v>
      </c>
      <c r="BU298">
        <v>175.2157</v>
      </c>
      <c r="BV298">
        <v>285.15750000000003</v>
      </c>
      <c r="BW298">
        <v>113.6405</v>
      </c>
      <c r="BX298">
        <v>274.22919999999999</v>
      </c>
      <c r="BY298">
        <v>320.37939999999998</v>
      </c>
      <c r="BZ298">
        <v>288.13889999999998</v>
      </c>
      <c r="CA298">
        <v>-285.38639999999998</v>
      </c>
      <c r="CB298">
        <v>-345.81709999999998</v>
      </c>
      <c r="CC298">
        <v>-64.207740000000001</v>
      </c>
      <c r="CD298">
        <v>-154.0898</v>
      </c>
      <c r="CE298">
        <v>-135.04730000000001</v>
      </c>
      <c r="CF298">
        <v>-200.2594</v>
      </c>
      <c r="CG298">
        <v>-224.32660000000001</v>
      </c>
      <c r="CH298">
        <v>-276.24079999999998</v>
      </c>
      <c r="CI298">
        <v>-627.24419999999998</v>
      </c>
      <c r="CJ298">
        <v>-514.89239999999995</v>
      </c>
      <c r="CK298">
        <v>2076.6979999999999</v>
      </c>
      <c r="CL298">
        <v>1957.1510000000001</v>
      </c>
      <c r="CM298">
        <v>-133.45269999999999</v>
      </c>
      <c r="CN298">
        <v>-39.235129999999998</v>
      </c>
      <c r="CO298">
        <v>-204.9545</v>
      </c>
      <c r="CP298">
        <v>-386.10359999999997</v>
      </c>
      <c r="CQ298">
        <v>3631.65</v>
      </c>
      <c r="CR298">
        <v>3208.7689999999998</v>
      </c>
      <c r="CS298">
        <v>2290.35</v>
      </c>
      <c r="CT298">
        <v>1937.3119999999999</v>
      </c>
      <c r="CU298">
        <v>3883.3359999999998</v>
      </c>
      <c r="CV298">
        <v>6149.4340000000002</v>
      </c>
      <c r="CW298">
        <v>5108.2160000000003</v>
      </c>
      <c r="CX298">
        <v>5068.55</v>
      </c>
      <c r="CY298">
        <v>12974.2</v>
      </c>
      <c r="CZ298">
        <v>8328.0329999999994</v>
      </c>
      <c r="DA298">
        <v>14427.64</v>
      </c>
      <c r="DB298">
        <v>12426.99</v>
      </c>
      <c r="DC298">
        <v>11679.19</v>
      </c>
      <c r="DD298">
        <v>8604.3529999999992</v>
      </c>
      <c r="DE298">
        <v>8818.7749999999996</v>
      </c>
      <c r="DF298">
        <v>9180.6180000000004</v>
      </c>
      <c r="DG298">
        <v>11203.91</v>
      </c>
      <c r="DH298">
        <v>13074.78</v>
      </c>
      <c r="DI298">
        <v>15527.2</v>
      </c>
      <c r="DJ298">
        <v>18970.47</v>
      </c>
      <c r="DK298">
        <v>19156.29</v>
      </c>
      <c r="DL298">
        <v>12350.22</v>
      </c>
      <c r="DM298">
        <v>5976.692</v>
      </c>
      <c r="DN298">
        <v>3074.2190000000001</v>
      </c>
      <c r="DO298">
        <v>19</v>
      </c>
      <c r="DP298">
        <v>21</v>
      </c>
    </row>
    <row r="299" spans="1:120" hidden="1" x14ac:dyDescent="0.25">
      <c r="A299" t="str">
        <f t="shared" si="4"/>
        <v>LCA-Sierra_All Elect_44364</v>
      </c>
      <c r="B299" t="s">
        <v>62</v>
      </c>
      <c r="C299" t="s">
        <v>206</v>
      </c>
      <c r="D299" t="s">
        <v>34</v>
      </c>
      <c r="E299" t="s">
        <v>61</v>
      </c>
      <c r="F299" t="s">
        <v>61</v>
      </c>
      <c r="G299" t="s">
        <v>61</v>
      </c>
      <c r="H299" t="s">
        <v>61</v>
      </c>
      <c r="I299" t="s">
        <v>61</v>
      </c>
      <c r="J299" t="s">
        <v>61</v>
      </c>
      <c r="K299" t="s">
        <v>190</v>
      </c>
      <c r="L299" s="18">
        <v>44364</v>
      </c>
      <c r="M299">
        <v>19</v>
      </c>
      <c r="N299">
        <v>20</v>
      </c>
      <c r="O299" t="s">
        <v>258</v>
      </c>
      <c r="P299">
        <v>34</v>
      </c>
      <c r="Q299">
        <v>33</v>
      </c>
      <c r="R299">
        <v>1</v>
      </c>
      <c r="S299">
        <v>0</v>
      </c>
      <c r="T299">
        <v>0</v>
      </c>
      <c r="U299">
        <v>0</v>
      </c>
      <c r="V299">
        <v>0</v>
      </c>
      <c r="W299">
        <v>565.875</v>
      </c>
      <c r="X299">
        <v>523.24199999999996</v>
      </c>
      <c r="Y299">
        <v>564.04</v>
      </c>
      <c r="Z299">
        <v>515.30499999999995</v>
      </c>
      <c r="AA299">
        <v>600.91899999999998</v>
      </c>
      <c r="AB299">
        <v>547.64599999999996</v>
      </c>
      <c r="AC299">
        <v>654.49699999999996</v>
      </c>
      <c r="AD299">
        <v>740.16</v>
      </c>
      <c r="AE299">
        <v>1009.961</v>
      </c>
      <c r="AF299">
        <v>1141.5160000000001</v>
      </c>
      <c r="AG299">
        <v>1220.441</v>
      </c>
      <c r="AH299">
        <v>1299.3620000000001</v>
      </c>
      <c r="AI299">
        <v>1372.9690000000001</v>
      </c>
      <c r="AJ299">
        <v>1408.4849999999999</v>
      </c>
      <c r="AK299">
        <v>1444.1990000000001</v>
      </c>
      <c r="AL299">
        <v>1496.4366</v>
      </c>
      <c r="AM299">
        <v>1558.6533999999999</v>
      </c>
      <c r="AN299">
        <v>1545.579</v>
      </c>
      <c r="AO299">
        <v>1474.058</v>
      </c>
      <c r="AP299">
        <v>1462.597</v>
      </c>
      <c r="AQ299">
        <v>1241.922</v>
      </c>
      <c r="AR299">
        <v>1067.1959999999999</v>
      </c>
      <c r="AS299">
        <v>866.79</v>
      </c>
      <c r="AT299">
        <v>742.62099999999998</v>
      </c>
      <c r="AU299">
        <v>71.735293999999996</v>
      </c>
      <c r="AV299">
        <v>67.088234999999997</v>
      </c>
      <c r="AW299">
        <v>66.044117999999997</v>
      </c>
      <c r="AX299">
        <v>64.455882000000003</v>
      </c>
      <c r="AY299">
        <v>63.294117999999997</v>
      </c>
      <c r="AZ299">
        <v>62.058824000000001</v>
      </c>
      <c r="BA299">
        <v>61.955882000000003</v>
      </c>
      <c r="BB299">
        <v>66.397058999999999</v>
      </c>
      <c r="BC299">
        <v>72.691175999999999</v>
      </c>
      <c r="BD299">
        <v>79.367647000000005</v>
      </c>
      <c r="BE299">
        <v>85.117647000000005</v>
      </c>
      <c r="BF299">
        <v>89.176471000000006</v>
      </c>
      <c r="BG299">
        <v>92</v>
      </c>
      <c r="BH299">
        <v>94.735293999999996</v>
      </c>
      <c r="BI299">
        <v>97.720588000000006</v>
      </c>
      <c r="BJ299">
        <v>99.441175999999999</v>
      </c>
      <c r="BK299">
        <v>100.60294</v>
      </c>
      <c r="BL299">
        <v>101.44118</v>
      </c>
      <c r="BM299">
        <v>101.22059</v>
      </c>
      <c r="BN299">
        <v>99.117647000000005</v>
      </c>
      <c r="BO299">
        <v>91.838234999999997</v>
      </c>
      <c r="BP299">
        <v>83.955882000000003</v>
      </c>
      <c r="BQ299">
        <v>79.367647000000005</v>
      </c>
      <c r="BR299">
        <v>76.970588000000006</v>
      </c>
      <c r="BS299">
        <v>31.23922</v>
      </c>
      <c r="BT299">
        <v>74.474180000000004</v>
      </c>
      <c r="BU299">
        <v>2.7620979999999999</v>
      </c>
      <c r="BV299">
        <v>44.155970000000003</v>
      </c>
      <c r="BW299">
        <v>-25.920249999999999</v>
      </c>
      <c r="BX299">
        <v>54.662909999999997</v>
      </c>
      <c r="BY299">
        <v>-3.628962</v>
      </c>
      <c r="BZ299">
        <v>27.466190000000001</v>
      </c>
      <c r="CA299">
        <v>-14.911300000000001</v>
      </c>
      <c r="CB299">
        <v>-32.289360000000002</v>
      </c>
      <c r="CC299">
        <v>-26.987729999999999</v>
      </c>
      <c r="CD299">
        <v>-23.65878</v>
      </c>
      <c r="CE299">
        <v>-19.775880000000001</v>
      </c>
      <c r="CF299">
        <v>16.315560000000001</v>
      </c>
      <c r="CG299">
        <v>38.455750000000002</v>
      </c>
      <c r="CH299">
        <v>13.982060000000001</v>
      </c>
      <c r="CI299">
        <v>-34.925240000000002</v>
      </c>
      <c r="CJ299">
        <v>-7.1618190000000004</v>
      </c>
      <c r="CK299">
        <v>129.1808</v>
      </c>
      <c r="CL299">
        <v>105.4552</v>
      </c>
      <c r="CM299">
        <v>74.200389999999999</v>
      </c>
      <c r="CN299">
        <v>1.3429439999999999</v>
      </c>
      <c r="CO299">
        <v>-27.036110000000001</v>
      </c>
      <c r="CP299">
        <v>-61.587910000000001</v>
      </c>
      <c r="CQ299">
        <v>263.959</v>
      </c>
      <c r="CR299">
        <v>151.43209999999999</v>
      </c>
      <c r="CS299">
        <v>185.12049999999999</v>
      </c>
      <c r="CT299">
        <v>89.384010000000004</v>
      </c>
      <c r="CU299">
        <v>77.957269999999994</v>
      </c>
      <c r="CV299">
        <v>58.821089999999998</v>
      </c>
      <c r="CW299">
        <v>49.99615</v>
      </c>
      <c r="CX299">
        <v>76.676919999999996</v>
      </c>
      <c r="CY299">
        <v>95.43289</v>
      </c>
      <c r="CZ299">
        <v>138.38669999999999</v>
      </c>
      <c r="DA299">
        <v>105.46210000000001</v>
      </c>
      <c r="DB299">
        <v>67.866029999999995</v>
      </c>
      <c r="DC299">
        <v>57.196350000000002</v>
      </c>
      <c r="DD299">
        <v>74.997810000000001</v>
      </c>
      <c r="DE299">
        <v>89.315280000000001</v>
      </c>
      <c r="DF299">
        <v>135.8734</v>
      </c>
      <c r="DG299">
        <v>187.54560000000001</v>
      </c>
      <c r="DH299">
        <v>246.62430000000001</v>
      </c>
      <c r="DI299">
        <v>334.44850000000002</v>
      </c>
      <c r="DJ299">
        <v>230.07749999999999</v>
      </c>
      <c r="DK299">
        <v>208.03960000000001</v>
      </c>
      <c r="DL299">
        <v>196.8974</v>
      </c>
      <c r="DM299">
        <v>157.97790000000001</v>
      </c>
      <c r="DN299">
        <v>174.34819999999999</v>
      </c>
      <c r="DO299">
        <v>19</v>
      </c>
      <c r="DP299">
        <v>21</v>
      </c>
    </row>
    <row r="300" spans="1:120" hidden="1" x14ac:dyDescent="0.25">
      <c r="A300" t="str">
        <f t="shared" si="4"/>
        <v>Aggregator-CPower_All Elect_44364</v>
      </c>
      <c r="B300" t="s">
        <v>62</v>
      </c>
      <c r="C300" t="s">
        <v>215</v>
      </c>
      <c r="D300" t="s">
        <v>61</v>
      </c>
      <c r="E300" t="s">
        <v>61</v>
      </c>
      <c r="F300" t="s">
        <v>42</v>
      </c>
      <c r="G300" t="s">
        <v>61</v>
      </c>
      <c r="H300" t="s">
        <v>61</v>
      </c>
      <c r="I300" t="s">
        <v>61</v>
      </c>
      <c r="J300" t="s">
        <v>61</v>
      </c>
      <c r="K300" t="s">
        <v>190</v>
      </c>
      <c r="L300" s="18">
        <v>44364</v>
      </c>
      <c r="M300">
        <v>19</v>
      </c>
      <c r="N300">
        <v>20</v>
      </c>
      <c r="O300" t="s">
        <v>258</v>
      </c>
      <c r="P300">
        <v>466</v>
      </c>
      <c r="Q300">
        <v>457</v>
      </c>
      <c r="R300">
        <v>1</v>
      </c>
      <c r="S300">
        <v>0</v>
      </c>
      <c r="T300">
        <v>0</v>
      </c>
      <c r="U300">
        <v>0</v>
      </c>
      <c r="V300">
        <v>0</v>
      </c>
      <c r="W300">
        <v>15172.691000000001</v>
      </c>
      <c r="X300">
        <v>15466.986999999999</v>
      </c>
      <c r="Y300">
        <v>15361.102000000001</v>
      </c>
      <c r="Z300">
        <v>15116.821</v>
      </c>
      <c r="AA300">
        <v>15553.277</v>
      </c>
      <c r="AB300">
        <v>16005.553</v>
      </c>
      <c r="AC300">
        <v>17714.901000000002</v>
      </c>
      <c r="AD300">
        <v>20745.418000000001</v>
      </c>
      <c r="AE300">
        <v>24557.912</v>
      </c>
      <c r="AF300">
        <v>27199.323</v>
      </c>
      <c r="AG300">
        <v>29415.044999999998</v>
      </c>
      <c r="AH300">
        <v>32746.194</v>
      </c>
      <c r="AI300">
        <v>34195.567999999999</v>
      </c>
      <c r="AJ300">
        <v>34992.332000000002</v>
      </c>
      <c r="AK300">
        <v>35689.379999999997</v>
      </c>
      <c r="AL300">
        <v>36018.877999999997</v>
      </c>
      <c r="AM300">
        <v>36487.796000000002</v>
      </c>
      <c r="AN300">
        <v>34052.658000000003</v>
      </c>
      <c r="AO300">
        <v>27994.294000000002</v>
      </c>
      <c r="AP300">
        <v>26627.94</v>
      </c>
      <c r="AQ300">
        <v>26487.253000000001</v>
      </c>
      <c r="AR300">
        <v>21987.239000000001</v>
      </c>
      <c r="AS300">
        <v>18634.548999999999</v>
      </c>
      <c r="AT300">
        <v>16738.464</v>
      </c>
      <c r="AU300">
        <v>74.371590999999995</v>
      </c>
      <c r="AV300">
        <v>71.180333000000005</v>
      </c>
      <c r="AW300">
        <v>69.519717999999997</v>
      </c>
      <c r="AX300">
        <v>68.056082000000004</v>
      </c>
      <c r="AY300">
        <v>66.606031000000002</v>
      </c>
      <c r="AZ300">
        <v>65.709440000000001</v>
      </c>
      <c r="BA300">
        <v>65.389644000000004</v>
      </c>
      <c r="BB300">
        <v>68.607518999999996</v>
      </c>
      <c r="BC300">
        <v>73.786083000000005</v>
      </c>
      <c r="BD300">
        <v>79.273053000000004</v>
      </c>
      <c r="BE300">
        <v>84.254131999999998</v>
      </c>
      <c r="BF300">
        <v>88.835695000000001</v>
      </c>
      <c r="BG300">
        <v>91.898289000000005</v>
      </c>
      <c r="BH300">
        <v>94.536968999999999</v>
      </c>
      <c r="BI300">
        <v>96.960498000000001</v>
      </c>
      <c r="BJ300">
        <v>98.254088999999993</v>
      </c>
      <c r="BK300">
        <v>98.450618000000006</v>
      </c>
      <c r="BL300">
        <v>97.857623000000004</v>
      </c>
      <c r="BM300">
        <v>95.897692000000006</v>
      </c>
      <c r="BN300">
        <v>93.304052999999996</v>
      </c>
      <c r="BO300">
        <v>88.508330999999998</v>
      </c>
      <c r="BP300">
        <v>83.577670999999995</v>
      </c>
      <c r="BQ300">
        <v>80.205524999999994</v>
      </c>
      <c r="BR300">
        <v>78.065977000000004</v>
      </c>
      <c r="BS300">
        <v>54.1066</v>
      </c>
      <c r="BT300">
        <v>136.4392</v>
      </c>
      <c r="BU300">
        <v>-212.30029999999999</v>
      </c>
      <c r="BV300">
        <v>-190.5292</v>
      </c>
      <c r="BW300">
        <v>-153.0675</v>
      </c>
      <c r="BX300">
        <v>286.91140000000001</v>
      </c>
      <c r="BY300">
        <v>398.97089999999997</v>
      </c>
      <c r="BZ300">
        <v>351.60469999999998</v>
      </c>
      <c r="CA300">
        <v>-304.04500000000002</v>
      </c>
      <c r="CB300">
        <v>-293.95549999999997</v>
      </c>
      <c r="CC300">
        <v>-194.03569999999999</v>
      </c>
      <c r="CD300">
        <v>-336.49250000000001</v>
      </c>
      <c r="CE300">
        <v>-220.97450000000001</v>
      </c>
      <c r="CF300">
        <v>-155.0385</v>
      </c>
      <c r="CG300">
        <v>-22.582699999999999</v>
      </c>
      <c r="CH300">
        <v>-104.0505</v>
      </c>
      <c r="CI300">
        <v>-266.36869999999999</v>
      </c>
      <c r="CJ300">
        <v>2552.578</v>
      </c>
      <c r="CK300">
        <v>8190.3360000000002</v>
      </c>
      <c r="CL300">
        <v>7798.4059999999999</v>
      </c>
      <c r="CM300">
        <v>3294.2869999999998</v>
      </c>
      <c r="CN300">
        <v>842.96540000000005</v>
      </c>
      <c r="CO300">
        <v>-14.96237</v>
      </c>
      <c r="CP300">
        <v>27.878160000000001</v>
      </c>
      <c r="CQ300">
        <v>28994.93</v>
      </c>
      <c r="CR300">
        <v>12147.01</v>
      </c>
      <c r="CS300">
        <v>14542.2</v>
      </c>
      <c r="CT300">
        <v>14828.29</v>
      </c>
      <c r="CU300">
        <v>11206.58</v>
      </c>
      <c r="CV300">
        <v>9404.2469999999994</v>
      </c>
      <c r="CW300">
        <v>7467.6890000000003</v>
      </c>
      <c r="CX300">
        <v>8435.1710000000003</v>
      </c>
      <c r="CY300">
        <v>16494.169999999998</v>
      </c>
      <c r="CZ300">
        <v>12645.74</v>
      </c>
      <c r="DA300">
        <v>23148.39</v>
      </c>
      <c r="DB300">
        <v>23940.84</v>
      </c>
      <c r="DC300">
        <v>22612.14</v>
      </c>
      <c r="DD300">
        <v>18544.13</v>
      </c>
      <c r="DE300">
        <v>17921.23</v>
      </c>
      <c r="DF300">
        <v>21015.43</v>
      </c>
      <c r="DG300">
        <v>27005.17</v>
      </c>
      <c r="DH300">
        <v>42855.22</v>
      </c>
      <c r="DI300">
        <v>55518.32</v>
      </c>
      <c r="DJ300">
        <v>53265.72</v>
      </c>
      <c r="DK300">
        <v>69103.94</v>
      </c>
      <c r="DL300">
        <v>36435.94</v>
      </c>
      <c r="DM300">
        <v>25959.03</v>
      </c>
      <c r="DN300">
        <v>23840.84</v>
      </c>
      <c r="DO300">
        <v>19</v>
      </c>
      <c r="DP300">
        <v>21</v>
      </c>
    </row>
    <row r="301" spans="1:120" hidden="1" x14ac:dyDescent="0.25">
      <c r="A301" t="str">
        <f t="shared" si="4"/>
        <v>Industry_Type-5. Offices, Hotels, Finance, Services_All Elect_44364</v>
      </c>
      <c r="B301" t="s">
        <v>62</v>
      </c>
      <c r="C301" t="s">
        <v>205</v>
      </c>
      <c r="D301" t="s">
        <v>61</v>
      </c>
      <c r="E301" t="s">
        <v>61</v>
      </c>
      <c r="F301" t="s">
        <v>61</v>
      </c>
      <c r="G301" t="s">
        <v>37</v>
      </c>
      <c r="H301" t="s">
        <v>61</v>
      </c>
      <c r="I301" t="s">
        <v>61</v>
      </c>
      <c r="J301" t="s">
        <v>61</v>
      </c>
      <c r="K301" t="s">
        <v>190</v>
      </c>
      <c r="L301" s="18">
        <v>44364</v>
      </c>
      <c r="M301">
        <v>19</v>
      </c>
      <c r="N301">
        <v>20</v>
      </c>
      <c r="O301" t="s">
        <v>258</v>
      </c>
      <c r="P301">
        <v>22</v>
      </c>
      <c r="Q301">
        <v>22</v>
      </c>
      <c r="R301">
        <v>1</v>
      </c>
      <c r="S301">
        <v>0</v>
      </c>
      <c r="T301">
        <v>0</v>
      </c>
      <c r="U301">
        <v>0</v>
      </c>
      <c r="V301">
        <v>0</v>
      </c>
      <c r="W301">
        <v>1488.1887999999999</v>
      </c>
      <c r="X301">
        <v>1528.4918</v>
      </c>
      <c r="Y301">
        <v>1460.2837999999999</v>
      </c>
      <c r="Z301">
        <v>1360.269</v>
      </c>
      <c r="AA301">
        <v>1326.3889999999999</v>
      </c>
      <c r="AB301">
        <v>1288.0119999999999</v>
      </c>
      <c r="AC301">
        <v>1335.4126000000001</v>
      </c>
      <c r="AD301">
        <v>1554.1510000000001</v>
      </c>
      <c r="AE301">
        <v>1907.7996000000001</v>
      </c>
      <c r="AF301">
        <v>2552.7604000000001</v>
      </c>
      <c r="AG301">
        <v>2970.0212000000001</v>
      </c>
      <c r="AH301">
        <v>3284.1938</v>
      </c>
      <c r="AI301">
        <v>3411.9969999999998</v>
      </c>
      <c r="AJ301">
        <v>3576.0259999999998</v>
      </c>
      <c r="AK301">
        <v>3574.5909999999999</v>
      </c>
      <c r="AL301">
        <v>3589.1770000000001</v>
      </c>
      <c r="AM301">
        <v>3644.3180000000002</v>
      </c>
      <c r="AN301">
        <v>3522.877</v>
      </c>
      <c r="AO301">
        <v>3364.395</v>
      </c>
      <c r="AP301">
        <v>3020.6120000000001</v>
      </c>
      <c r="AQ301">
        <v>2939.0810000000001</v>
      </c>
      <c r="AR301">
        <v>2694.1239999999998</v>
      </c>
      <c r="AS301">
        <v>2356.5659999999998</v>
      </c>
      <c r="AT301">
        <v>1987.739</v>
      </c>
      <c r="AU301">
        <v>69.068181999999993</v>
      </c>
      <c r="AV301">
        <v>66.590908999999996</v>
      </c>
      <c r="AW301">
        <v>65.022727000000003</v>
      </c>
      <c r="AX301">
        <v>63.772727000000003</v>
      </c>
      <c r="AY301">
        <v>62.681818</v>
      </c>
      <c r="AZ301">
        <v>61.863636</v>
      </c>
      <c r="BA301">
        <v>61.863636</v>
      </c>
      <c r="BB301">
        <v>65.5</v>
      </c>
      <c r="BC301">
        <v>70.727272999999997</v>
      </c>
      <c r="BD301">
        <v>76.090908999999996</v>
      </c>
      <c r="BE301">
        <v>81.227272999999997</v>
      </c>
      <c r="BF301">
        <v>84.727272999999997</v>
      </c>
      <c r="BG301">
        <v>86.431818000000007</v>
      </c>
      <c r="BH301">
        <v>88.181818000000007</v>
      </c>
      <c r="BI301">
        <v>89.522727000000003</v>
      </c>
      <c r="BJ301">
        <v>90.477272999999997</v>
      </c>
      <c r="BK301">
        <v>90.340908999999996</v>
      </c>
      <c r="BL301">
        <v>89.568181999999993</v>
      </c>
      <c r="BM301">
        <v>88.909091000000004</v>
      </c>
      <c r="BN301">
        <v>86.613636</v>
      </c>
      <c r="BO301">
        <v>81.431818000000007</v>
      </c>
      <c r="BP301">
        <v>77.022727000000003</v>
      </c>
      <c r="BQ301">
        <v>74.113636</v>
      </c>
      <c r="BR301">
        <v>72.136364</v>
      </c>
      <c r="BS301">
        <v>25.89864</v>
      </c>
      <c r="BT301">
        <v>-61.636539999999997</v>
      </c>
      <c r="BU301">
        <v>-53.787950000000002</v>
      </c>
      <c r="BV301">
        <v>-39.595019999999998</v>
      </c>
      <c r="BW301">
        <v>0.47575260000000003</v>
      </c>
      <c r="BX301">
        <v>14.252940000000001</v>
      </c>
      <c r="BY301">
        <v>14.251289999999999</v>
      </c>
      <c r="BZ301">
        <v>-7.7414880000000004</v>
      </c>
      <c r="CA301">
        <v>6.3349149999999996</v>
      </c>
      <c r="CB301">
        <v>-54.123620000000003</v>
      </c>
      <c r="CC301">
        <v>-98.928269999999998</v>
      </c>
      <c r="CD301">
        <v>-127.6467</v>
      </c>
      <c r="CE301">
        <v>-98.291129999999995</v>
      </c>
      <c r="CF301">
        <v>-169.37819999999999</v>
      </c>
      <c r="CG301">
        <v>-136.82910000000001</v>
      </c>
      <c r="CH301">
        <v>-133.63900000000001</v>
      </c>
      <c r="CI301">
        <v>-135.6156</v>
      </c>
      <c r="CJ301">
        <v>-74.181629999999998</v>
      </c>
      <c r="CK301">
        <v>141.1592</v>
      </c>
      <c r="CL301">
        <v>185.6277</v>
      </c>
      <c r="CM301">
        <v>79.120639999999995</v>
      </c>
      <c r="CN301">
        <v>-102.35760000000001</v>
      </c>
      <c r="CO301">
        <v>-171.9032</v>
      </c>
      <c r="CP301">
        <v>-128.57830000000001</v>
      </c>
      <c r="CQ301">
        <v>1324.5039999999999</v>
      </c>
      <c r="CR301">
        <v>386.0686</v>
      </c>
      <c r="CS301">
        <v>385.72829999999999</v>
      </c>
      <c r="CT301">
        <v>176.11150000000001</v>
      </c>
      <c r="CU301">
        <v>164.77199999999999</v>
      </c>
      <c r="CV301">
        <v>543.92430000000002</v>
      </c>
      <c r="CW301">
        <v>212.31139999999999</v>
      </c>
      <c r="CX301">
        <v>402.72230000000002</v>
      </c>
      <c r="CY301">
        <v>426.20069999999998</v>
      </c>
      <c r="CZ301">
        <v>978.60810000000004</v>
      </c>
      <c r="DA301">
        <v>2135.2629999999999</v>
      </c>
      <c r="DB301">
        <v>2488.1509999999998</v>
      </c>
      <c r="DC301">
        <v>2406.4499999999998</v>
      </c>
      <c r="DD301">
        <v>2118.5410000000002</v>
      </c>
      <c r="DE301">
        <v>1280.693</v>
      </c>
      <c r="DF301">
        <v>1843.0050000000001</v>
      </c>
      <c r="DG301">
        <v>1994.9829999999999</v>
      </c>
      <c r="DH301">
        <v>1823.317</v>
      </c>
      <c r="DI301">
        <v>2213.6089999999999</v>
      </c>
      <c r="DJ301">
        <v>1968.3230000000001</v>
      </c>
      <c r="DK301">
        <v>2004.0540000000001</v>
      </c>
      <c r="DL301">
        <v>1058.3330000000001</v>
      </c>
      <c r="DM301">
        <v>988.95719999999994</v>
      </c>
      <c r="DN301">
        <v>1076.9290000000001</v>
      </c>
      <c r="DO301">
        <v>19</v>
      </c>
      <c r="DP301">
        <v>21</v>
      </c>
    </row>
    <row r="302" spans="1:120" hidden="1" x14ac:dyDescent="0.25">
      <c r="A302" t="str">
        <f t="shared" si="4"/>
        <v>All_All Elect_44364</v>
      </c>
      <c r="B302" t="s">
        <v>62</v>
      </c>
      <c r="C302" t="s">
        <v>61</v>
      </c>
      <c r="D302" t="s">
        <v>61</v>
      </c>
      <c r="E302" t="s">
        <v>61</v>
      </c>
      <c r="F302" t="s">
        <v>61</v>
      </c>
      <c r="G302" t="s">
        <v>61</v>
      </c>
      <c r="H302" t="s">
        <v>61</v>
      </c>
      <c r="I302" t="s">
        <v>61</v>
      </c>
      <c r="J302" t="s">
        <v>61</v>
      </c>
      <c r="K302" t="s">
        <v>190</v>
      </c>
      <c r="L302" s="18">
        <v>44364</v>
      </c>
      <c r="M302">
        <v>19</v>
      </c>
      <c r="N302">
        <v>20</v>
      </c>
      <c r="O302" t="s">
        <v>258</v>
      </c>
      <c r="P302">
        <v>540</v>
      </c>
      <c r="Q302">
        <v>530</v>
      </c>
      <c r="R302">
        <v>1</v>
      </c>
      <c r="S302">
        <v>0</v>
      </c>
      <c r="T302">
        <v>0</v>
      </c>
      <c r="U302">
        <v>0</v>
      </c>
      <c r="V302">
        <v>0</v>
      </c>
      <c r="W302">
        <v>47897.457999999999</v>
      </c>
      <c r="X302">
        <v>45072.055999999997</v>
      </c>
      <c r="Y302">
        <v>44332.622000000003</v>
      </c>
      <c r="Z302">
        <v>44514.142999999996</v>
      </c>
      <c r="AA302">
        <v>45866.3</v>
      </c>
      <c r="AB302">
        <v>47556.627</v>
      </c>
      <c r="AC302">
        <v>51307.360000000001</v>
      </c>
      <c r="AD302">
        <v>53155.161</v>
      </c>
      <c r="AE302">
        <v>57156.273999999998</v>
      </c>
      <c r="AF302">
        <v>59808.63</v>
      </c>
      <c r="AG302">
        <v>60971.142</v>
      </c>
      <c r="AH302">
        <v>65484.192999999999</v>
      </c>
      <c r="AI302">
        <v>67235.92</v>
      </c>
      <c r="AJ302">
        <v>67291.225999999995</v>
      </c>
      <c r="AK302">
        <v>67578.649000000005</v>
      </c>
      <c r="AL302">
        <v>68712.639999999999</v>
      </c>
      <c r="AM302">
        <v>68973.398000000001</v>
      </c>
      <c r="AN302">
        <v>58814.635999999999</v>
      </c>
      <c r="AO302">
        <v>45521.182000000001</v>
      </c>
      <c r="AP302">
        <v>45276.091999999997</v>
      </c>
      <c r="AQ302">
        <v>55661.474999999999</v>
      </c>
      <c r="AR302">
        <v>55515.368000000002</v>
      </c>
      <c r="AS302">
        <v>52169.24</v>
      </c>
      <c r="AT302">
        <v>49750.053</v>
      </c>
      <c r="AU302">
        <v>75.442448999999996</v>
      </c>
      <c r="AV302">
        <v>72.256681</v>
      </c>
      <c r="AW302">
        <v>70.515297000000004</v>
      </c>
      <c r="AX302">
        <v>68.950291000000007</v>
      </c>
      <c r="AY302">
        <v>67.482977000000005</v>
      </c>
      <c r="AZ302">
        <v>66.451198000000005</v>
      </c>
      <c r="BA302">
        <v>66.118844999999993</v>
      </c>
      <c r="BB302">
        <v>69.134854000000004</v>
      </c>
      <c r="BC302">
        <v>74.121692999999993</v>
      </c>
      <c r="BD302">
        <v>79.579381999999995</v>
      </c>
      <c r="BE302">
        <v>84.487567999999996</v>
      </c>
      <c r="BF302">
        <v>89.010628999999994</v>
      </c>
      <c r="BG302">
        <v>92.006962000000001</v>
      </c>
      <c r="BH302">
        <v>94.502792999999997</v>
      </c>
      <c r="BI302">
        <v>96.860400999999996</v>
      </c>
      <c r="BJ302">
        <v>98.124870999999999</v>
      </c>
      <c r="BK302">
        <v>98.412434000000005</v>
      </c>
      <c r="BL302">
        <v>97.910757000000004</v>
      </c>
      <c r="BM302">
        <v>96.204222999999999</v>
      </c>
      <c r="BN302">
        <v>93.707592000000005</v>
      </c>
      <c r="BO302">
        <v>89.256619000000001</v>
      </c>
      <c r="BP302">
        <v>84.560826000000006</v>
      </c>
      <c r="BQ302">
        <v>81.337200999999993</v>
      </c>
      <c r="BR302">
        <v>79.197984000000005</v>
      </c>
      <c r="BS302">
        <v>-1846.836</v>
      </c>
      <c r="BT302">
        <v>2341.1190000000001</v>
      </c>
      <c r="BU302">
        <v>1982.3230000000001</v>
      </c>
      <c r="BV302">
        <v>1483.087</v>
      </c>
      <c r="BW302">
        <v>699.44780000000003</v>
      </c>
      <c r="BX302">
        <v>635.18449999999996</v>
      </c>
      <c r="BY302">
        <v>-310.7713</v>
      </c>
      <c r="BZ302">
        <v>505.15289999999999</v>
      </c>
      <c r="CA302">
        <v>-704.24810000000002</v>
      </c>
      <c r="CB302">
        <v>-722.47900000000004</v>
      </c>
      <c r="CC302">
        <v>379.44080000000002</v>
      </c>
      <c r="CD302">
        <v>-886.09799999999996</v>
      </c>
      <c r="CE302">
        <v>-216.95480000000001</v>
      </c>
      <c r="CF302">
        <v>766.61350000000004</v>
      </c>
      <c r="CG302">
        <v>805.68560000000002</v>
      </c>
      <c r="CH302">
        <v>-454.68819999999999</v>
      </c>
      <c r="CI302">
        <v>-334.24450000000002</v>
      </c>
      <c r="CJ302">
        <v>10311.82</v>
      </c>
      <c r="CK302">
        <v>24282.09</v>
      </c>
      <c r="CL302">
        <v>24438.65</v>
      </c>
      <c r="CM302">
        <v>9396.2279999999992</v>
      </c>
      <c r="CN302">
        <v>2097.864</v>
      </c>
      <c r="CO302">
        <v>632.41060000000004</v>
      </c>
      <c r="CP302">
        <v>440.20670000000001</v>
      </c>
      <c r="CQ302">
        <v>183657.8</v>
      </c>
      <c r="CR302">
        <v>83338.87</v>
      </c>
      <c r="CS302">
        <v>73592.14</v>
      </c>
      <c r="CT302">
        <v>72493.97</v>
      </c>
      <c r="CU302">
        <v>57072.3</v>
      </c>
      <c r="CV302">
        <v>46031.37</v>
      </c>
      <c r="CW302">
        <v>33182.18</v>
      </c>
      <c r="CX302">
        <v>28918.89</v>
      </c>
      <c r="CY302">
        <v>50988.46</v>
      </c>
      <c r="CZ302">
        <v>60983.47</v>
      </c>
      <c r="DA302">
        <v>97621.53</v>
      </c>
      <c r="DB302">
        <v>116624.6</v>
      </c>
      <c r="DC302">
        <v>107026.5</v>
      </c>
      <c r="DD302">
        <v>113395.3</v>
      </c>
      <c r="DE302">
        <v>121424.6</v>
      </c>
      <c r="DF302">
        <v>124458.9</v>
      </c>
      <c r="DG302">
        <v>124480.2</v>
      </c>
      <c r="DH302">
        <v>151824.4</v>
      </c>
      <c r="DI302">
        <v>160814.70000000001</v>
      </c>
      <c r="DJ302">
        <v>150770.1</v>
      </c>
      <c r="DK302">
        <v>163698</v>
      </c>
      <c r="DL302">
        <v>125508.5</v>
      </c>
      <c r="DM302">
        <v>128090.3</v>
      </c>
      <c r="DN302">
        <v>133293.29999999999</v>
      </c>
      <c r="DO302">
        <v>19</v>
      </c>
      <c r="DP302">
        <v>21</v>
      </c>
    </row>
    <row r="303" spans="1:120" x14ac:dyDescent="0.25">
      <c r="A303" t="str">
        <f t="shared" si="4"/>
        <v>AutoDR-No_All Elect_44364</v>
      </c>
      <c r="B303" t="s">
        <v>62</v>
      </c>
      <c r="C303" t="s">
        <v>321</v>
      </c>
      <c r="D303" t="s">
        <v>61</v>
      </c>
      <c r="E303" t="s">
        <v>61</v>
      </c>
      <c r="F303" t="s">
        <v>61</v>
      </c>
      <c r="G303" t="s">
        <v>61</v>
      </c>
      <c r="H303" t="s">
        <v>97</v>
      </c>
      <c r="I303" t="s">
        <v>61</v>
      </c>
      <c r="J303" t="s">
        <v>61</v>
      </c>
      <c r="K303" t="s">
        <v>190</v>
      </c>
      <c r="L303" s="18">
        <v>44364</v>
      </c>
      <c r="M303">
        <v>19</v>
      </c>
      <c r="N303">
        <v>20</v>
      </c>
      <c r="O303" t="s">
        <v>258</v>
      </c>
      <c r="P303">
        <v>500</v>
      </c>
      <c r="Q303">
        <v>490</v>
      </c>
      <c r="R303">
        <v>1</v>
      </c>
      <c r="S303">
        <v>0</v>
      </c>
      <c r="T303">
        <v>0</v>
      </c>
      <c r="U303">
        <v>0</v>
      </c>
      <c r="V303">
        <v>0</v>
      </c>
      <c r="W303">
        <v>44901.360999999997</v>
      </c>
      <c r="X303">
        <v>42044.292000000001</v>
      </c>
      <c r="Y303">
        <v>41616.675999999999</v>
      </c>
      <c r="Z303">
        <v>42025.364999999998</v>
      </c>
      <c r="AA303">
        <v>42988.391000000003</v>
      </c>
      <c r="AB303">
        <v>44409.031000000003</v>
      </c>
      <c r="AC303">
        <v>47657.544000000002</v>
      </c>
      <c r="AD303">
        <v>50322.86</v>
      </c>
      <c r="AE303">
        <v>53860.947</v>
      </c>
      <c r="AF303">
        <v>56701.881000000001</v>
      </c>
      <c r="AG303">
        <v>57266.976999999999</v>
      </c>
      <c r="AH303">
        <v>61494.368000000002</v>
      </c>
      <c r="AI303">
        <v>63060.201000000001</v>
      </c>
      <c r="AJ303">
        <v>62886.248</v>
      </c>
      <c r="AK303">
        <v>62803.247000000003</v>
      </c>
      <c r="AL303">
        <v>64151.205999999998</v>
      </c>
      <c r="AM303">
        <v>64220.868999999999</v>
      </c>
      <c r="AN303">
        <v>54473.254000000001</v>
      </c>
      <c r="AO303">
        <v>42180.463000000003</v>
      </c>
      <c r="AP303">
        <v>41218.175000000003</v>
      </c>
      <c r="AQ303">
        <v>50180.663999999997</v>
      </c>
      <c r="AR303">
        <v>49717.542000000001</v>
      </c>
      <c r="AS303">
        <v>46474.25</v>
      </c>
      <c r="AT303">
        <v>44517.741999999998</v>
      </c>
      <c r="AU303">
        <v>75.648151999999996</v>
      </c>
      <c r="AV303">
        <v>72.447174000000004</v>
      </c>
      <c r="AW303">
        <v>70.700434999999999</v>
      </c>
      <c r="AX303">
        <v>69.120913000000002</v>
      </c>
      <c r="AY303">
        <v>67.640934999999999</v>
      </c>
      <c r="AZ303">
        <v>66.599390999999997</v>
      </c>
      <c r="BA303">
        <v>66.256217000000007</v>
      </c>
      <c r="BB303">
        <v>69.247</v>
      </c>
      <c r="BC303">
        <v>74.219435000000004</v>
      </c>
      <c r="BD303">
        <v>79.695087000000001</v>
      </c>
      <c r="BE303">
        <v>84.592716999999993</v>
      </c>
      <c r="BF303">
        <v>89.096238999999997</v>
      </c>
      <c r="BG303">
        <v>92.093326000000005</v>
      </c>
      <c r="BH303">
        <v>94.574543000000006</v>
      </c>
      <c r="BI303">
        <v>96.925651999999999</v>
      </c>
      <c r="BJ303">
        <v>98.174977999999996</v>
      </c>
      <c r="BK303">
        <v>98.486064999999996</v>
      </c>
      <c r="BL303">
        <v>98.021086999999994</v>
      </c>
      <c r="BM303">
        <v>96.340609000000001</v>
      </c>
      <c r="BN303">
        <v>93.857586999999995</v>
      </c>
      <c r="BO303">
        <v>89.468783000000002</v>
      </c>
      <c r="BP303">
        <v>84.800803999999999</v>
      </c>
      <c r="BQ303">
        <v>81.580282999999994</v>
      </c>
      <c r="BR303">
        <v>79.423586999999998</v>
      </c>
      <c r="BS303">
        <v>-1878.617</v>
      </c>
      <c r="BT303">
        <v>2267.7849999999999</v>
      </c>
      <c r="BU303">
        <v>1893.3720000000001</v>
      </c>
      <c r="BV303">
        <v>1171.5740000000001</v>
      </c>
      <c r="BW303">
        <v>588.94209999999998</v>
      </c>
      <c r="BX303">
        <v>619.4982</v>
      </c>
      <c r="BY303">
        <v>-286.36509999999998</v>
      </c>
      <c r="BZ303">
        <v>354.8381</v>
      </c>
      <c r="CA303">
        <v>-212.32130000000001</v>
      </c>
      <c r="CB303">
        <v>-890.48649999999998</v>
      </c>
      <c r="CC303">
        <v>425.32679999999999</v>
      </c>
      <c r="CD303">
        <v>-768.09180000000003</v>
      </c>
      <c r="CE303">
        <v>-287.267</v>
      </c>
      <c r="CF303">
        <v>808.29179999999997</v>
      </c>
      <c r="CG303">
        <v>1026.097</v>
      </c>
      <c r="CH303">
        <v>-211.92080000000001</v>
      </c>
      <c r="CI303">
        <v>-33.688360000000003</v>
      </c>
      <c r="CJ303">
        <v>10108.33</v>
      </c>
      <c r="CK303">
        <v>22590.639999999999</v>
      </c>
      <c r="CL303">
        <v>22478.69</v>
      </c>
      <c r="CM303">
        <v>8825.93</v>
      </c>
      <c r="CN303">
        <v>2165.2840000000001</v>
      </c>
      <c r="CO303">
        <v>1026.184</v>
      </c>
      <c r="CP303">
        <v>1057.5609999999999</v>
      </c>
      <c r="CQ303">
        <v>163937</v>
      </c>
      <c r="CR303">
        <v>79254.570000000007</v>
      </c>
      <c r="CS303">
        <v>72677.16</v>
      </c>
      <c r="CT303">
        <v>70938.87</v>
      </c>
      <c r="CU303">
        <v>54902.97</v>
      </c>
      <c r="CV303">
        <v>44053.65</v>
      </c>
      <c r="CW303">
        <v>30149.53</v>
      </c>
      <c r="CX303">
        <v>26335.63</v>
      </c>
      <c r="CY303">
        <v>47304.76</v>
      </c>
      <c r="CZ303">
        <v>57816.38</v>
      </c>
      <c r="DA303">
        <v>93904.69</v>
      </c>
      <c r="DB303">
        <v>112270.1</v>
      </c>
      <c r="DC303">
        <v>101194.2</v>
      </c>
      <c r="DD303">
        <v>108560.6</v>
      </c>
      <c r="DE303">
        <v>115089.4</v>
      </c>
      <c r="DF303">
        <v>118189.8</v>
      </c>
      <c r="DG303">
        <v>116117.7</v>
      </c>
      <c r="DH303">
        <v>140726.9</v>
      </c>
      <c r="DI303">
        <v>144834.79999999999</v>
      </c>
      <c r="DJ303">
        <v>137933.4</v>
      </c>
      <c r="DK303">
        <v>153478.5</v>
      </c>
      <c r="DL303">
        <v>116509.7</v>
      </c>
      <c r="DM303">
        <v>116734.7</v>
      </c>
      <c r="DN303">
        <v>118826.9</v>
      </c>
      <c r="DO303">
        <v>19</v>
      </c>
      <c r="DP303">
        <v>21</v>
      </c>
    </row>
    <row r="304" spans="1:120" hidden="1" x14ac:dyDescent="0.25">
      <c r="A304" t="str">
        <f t="shared" si="4"/>
        <v>Size_Grp-20 to 199.99 kW_All Elect_44364</v>
      </c>
      <c r="B304" t="s">
        <v>62</v>
      </c>
      <c r="C304" t="s">
        <v>201</v>
      </c>
      <c r="D304" t="s">
        <v>61</v>
      </c>
      <c r="E304" t="s">
        <v>61</v>
      </c>
      <c r="F304" t="s">
        <v>61</v>
      </c>
      <c r="G304" t="s">
        <v>61</v>
      </c>
      <c r="H304" t="s">
        <v>61</v>
      </c>
      <c r="I304" t="s">
        <v>61</v>
      </c>
      <c r="J304" t="s">
        <v>101</v>
      </c>
      <c r="K304" t="s">
        <v>190</v>
      </c>
      <c r="L304" s="18">
        <v>44364</v>
      </c>
      <c r="M304">
        <v>19</v>
      </c>
      <c r="N304">
        <v>20</v>
      </c>
      <c r="O304" t="s">
        <v>258</v>
      </c>
      <c r="P304">
        <v>378</v>
      </c>
      <c r="Q304">
        <v>370</v>
      </c>
      <c r="R304">
        <v>1</v>
      </c>
      <c r="S304">
        <v>0</v>
      </c>
      <c r="T304">
        <v>0</v>
      </c>
      <c r="U304">
        <v>0</v>
      </c>
      <c r="V304">
        <v>0</v>
      </c>
      <c r="W304">
        <v>6204.3829999999998</v>
      </c>
      <c r="X304">
        <v>6270.3181000000004</v>
      </c>
      <c r="Y304">
        <v>6175.1085999999996</v>
      </c>
      <c r="Z304">
        <v>6152.0398999999998</v>
      </c>
      <c r="AA304">
        <v>6443.1957000000002</v>
      </c>
      <c r="AB304">
        <v>6855.0649999999996</v>
      </c>
      <c r="AC304">
        <v>7413.6513000000004</v>
      </c>
      <c r="AD304">
        <v>9227.0759999999991</v>
      </c>
      <c r="AE304">
        <v>12184.675999999999</v>
      </c>
      <c r="AF304">
        <v>14936.303</v>
      </c>
      <c r="AG304">
        <v>16267.288</v>
      </c>
      <c r="AH304">
        <v>17588.397000000001</v>
      </c>
      <c r="AI304">
        <v>18529.261999999999</v>
      </c>
      <c r="AJ304">
        <v>19376.38</v>
      </c>
      <c r="AK304">
        <v>19785.649000000001</v>
      </c>
      <c r="AL304">
        <v>19984.587</v>
      </c>
      <c r="AM304">
        <v>20023.871999999999</v>
      </c>
      <c r="AN304">
        <v>19054.061000000002</v>
      </c>
      <c r="AO304">
        <v>15775.004000000001</v>
      </c>
      <c r="AP304">
        <v>15669.538</v>
      </c>
      <c r="AQ304">
        <v>16139.683000000001</v>
      </c>
      <c r="AR304">
        <v>11934.392</v>
      </c>
      <c r="AS304">
        <v>8715.6589000000004</v>
      </c>
      <c r="AT304">
        <v>7590.6261999999997</v>
      </c>
      <c r="AU304">
        <v>74.622838000000002</v>
      </c>
      <c r="AV304">
        <v>71.544954000000004</v>
      </c>
      <c r="AW304">
        <v>69.864586000000003</v>
      </c>
      <c r="AX304">
        <v>68.362125000000006</v>
      </c>
      <c r="AY304">
        <v>66.948170000000005</v>
      </c>
      <c r="AZ304">
        <v>65.959306999999995</v>
      </c>
      <c r="BA304">
        <v>65.648256000000003</v>
      </c>
      <c r="BB304">
        <v>68.748569000000003</v>
      </c>
      <c r="BC304">
        <v>73.770989999999998</v>
      </c>
      <c r="BD304">
        <v>79.148700000000005</v>
      </c>
      <c r="BE304">
        <v>84.070187000000004</v>
      </c>
      <c r="BF304">
        <v>88.616579999999999</v>
      </c>
      <c r="BG304">
        <v>91.586831000000004</v>
      </c>
      <c r="BH304">
        <v>94.163152999999994</v>
      </c>
      <c r="BI304">
        <v>96.545694999999995</v>
      </c>
      <c r="BJ304">
        <v>97.873200999999995</v>
      </c>
      <c r="BK304">
        <v>98.009231999999997</v>
      </c>
      <c r="BL304">
        <v>97.374264999999994</v>
      </c>
      <c r="BM304">
        <v>95.579696999999996</v>
      </c>
      <c r="BN304">
        <v>93.048991999999998</v>
      </c>
      <c r="BO304">
        <v>88.378726999999998</v>
      </c>
      <c r="BP304">
        <v>83.570521999999997</v>
      </c>
      <c r="BQ304">
        <v>80.329742999999993</v>
      </c>
      <c r="BR304">
        <v>78.273816999999994</v>
      </c>
      <c r="BS304">
        <v>246.93389999999999</v>
      </c>
      <c r="BT304">
        <v>319.14780000000002</v>
      </c>
      <c r="BU304">
        <v>321.51679999999999</v>
      </c>
      <c r="BV304">
        <v>268.92770000000002</v>
      </c>
      <c r="BW304">
        <v>177.9699</v>
      </c>
      <c r="BX304">
        <v>200.8228</v>
      </c>
      <c r="BY304">
        <v>119.9829</v>
      </c>
      <c r="BZ304">
        <v>186.19290000000001</v>
      </c>
      <c r="CA304">
        <v>-129.9614</v>
      </c>
      <c r="CB304">
        <v>-214.16309999999999</v>
      </c>
      <c r="CC304">
        <v>-352.77519999999998</v>
      </c>
      <c r="CD304">
        <v>-417.72329999999999</v>
      </c>
      <c r="CE304">
        <v>-204.8647</v>
      </c>
      <c r="CF304">
        <v>-197.51689999999999</v>
      </c>
      <c r="CG304">
        <v>18.657679999999999</v>
      </c>
      <c r="CH304">
        <v>101.8222</v>
      </c>
      <c r="CI304">
        <v>122.7574</v>
      </c>
      <c r="CJ304">
        <v>858.02949999999998</v>
      </c>
      <c r="CK304">
        <v>3481.136</v>
      </c>
      <c r="CL304">
        <v>2725.4690000000001</v>
      </c>
      <c r="CM304">
        <v>139.40209999999999</v>
      </c>
      <c r="CN304">
        <v>-277.2131</v>
      </c>
      <c r="CO304">
        <v>-308.63130000000001</v>
      </c>
      <c r="CP304">
        <v>-311.4384</v>
      </c>
      <c r="CQ304">
        <v>4896.3459999999995</v>
      </c>
      <c r="CR304">
        <v>2147.7089999999998</v>
      </c>
      <c r="CS304">
        <v>1814.4970000000001</v>
      </c>
      <c r="CT304">
        <v>1596.1959999999999</v>
      </c>
      <c r="CU304">
        <v>1227.06</v>
      </c>
      <c r="CV304">
        <v>1194.8009999999999</v>
      </c>
      <c r="CW304">
        <v>1112.4459999999999</v>
      </c>
      <c r="CX304">
        <v>1111.06</v>
      </c>
      <c r="CY304">
        <v>1583.5429999999999</v>
      </c>
      <c r="CZ304">
        <v>3327.931</v>
      </c>
      <c r="DA304">
        <v>9397.9210000000003</v>
      </c>
      <c r="DB304">
        <v>12377.09</v>
      </c>
      <c r="DC304">
        <v>4063.18</v>
      </c>
      <c r="DD304">
        <v>4146.4989999999998</v>
      </c>
      <c r="DE304">
        <v>4637.2879999999996</v>
      </c>
      <c r="DF304">
        <v>5148.683</v>
      </c>
      <c r="DG304">
        <v>5544.4989999999998</v>
      </c>
      <c r="DH304">
        <v>5558.4</v>
      </c>
      <c r="DI304">
        <v>8904.7180000000008</v>
      </c>
      <c r="DJ304">
        <v>7400.9679999999998</v>
      </c>
      <c r="DK304">
        <v>11316.14</v>
      </c>
      <c r="DL304">
        <v>4855.6350000000002</v>
      </c>
      <c r="DM304">
        <v>4755.0600000000004</v>
      </c>
      <c r="DN304">
        <v>4438.0510000000004</v>
      </c>
      <c r="DO304">
        <v>19</v>
      </c>
      <c r="DP304">
        <v>21</v>
      </c>
    </row>
    <row r="305" spans="1:120" hidden="1" x14ac:dyDescent="0.25">
      <c r="A305" t="str">
        <f t="shared" si="4"/>
        <v>sublap_id-SLAP_PGSI_Elect DA 1-4 (1PM-9PM)_44364_19-21</v>
      </c>
      <c r="B305" t="s">
        <v>62</v>
      </c>
      <c r="C305" t="s">
        <v>277</v>
      </c>
      <c r="D305" t="s">
        <v>61</v>
      </c>
      <c r="E305" t="s">
        <v>278</v>
      </c>
      <c r="F305" t="s">
        <v>61</v>
      </c>
      <c r="G305" t="s">
        <v>61</v>
      </c>
      <c r="H305" t="s">
        <v>61</v>
      </c>
      <c r="I305" t="s">
        <v>61</v>
      </c>
      <c r="J305" t="s">
        <v>61</v>
      </c>
      <c r="K305" t="s">
        <v>203</v>
      </c>
      <c r="L305" s="18">
        <v>44364</v>
      </c>
      <c r="M305">
        <v>19</v>
      </c>
      <c r="N305">
        <v>21</v>
      </c>
      <c r="O305" t="s">
        <v>258</v>
      </c>
      <c r="P305">
        <v>33</v>
      </c>
      <c r="Q305">
        <v>33</v>
      </c>
      <c r="R305">
        <v>0</v>
      </c>
      <c r="S305">
        <v>0</v>
      </c>
      <c r="T305">
        <v>0</v>
      </c>
      <c r="U305">
        <v>1</v>
      </c>
      <c r="V305">
        <v>1</v>
      </c>
      <c r="AU305">
        <v>73.909091000000004</v>
      </c>
      <c r="AV305">
        <v>69.121212</v>
      </c>
      <c r="AW305">
        <v>68.045455000000004</v>
      </c>
      <c r="AX305">
        <v>66.409091000000004</v>
      </c>
      <c r="AY305">
        <v>65.212120999999996</v>
      </c>
      <c r="AZ305">
        <v>63.939394</v>
      </c>
      <c r="BA305">
        <v>63.833333000000003</v>
      </c>
      <c r="BB305">
        <v>68.409091000000004</v>
      </c>
      <c r="BC305">
        <v>74.893939000000003</v>
      </c>
      <c r="BD305">
        <v>81.772727000000003</v>
      </c>
      <c r="BE305">
        <v>87.696969999999993</v>
      </c>
      <c r="BF305">
        <v>91.878788</v>
      </c>
      <c r="BG305">
        <v>94.787879000000004</v>
      </c>
      <c r="BH305">
        <v>97.606060999999997</v>
      </c>
      <c r="BI305">
        <v>100.68182</v>
      </c>
      <c r="BJ305">
        <v>102.45455</v>
      </c>
      <c r="BK305">
        <v>103.65152</v>
      </c>
      <c r="BL305">
        <v>104.51515000000001</v>
      </c>
      <c r="BM305">
        <v>104.28788</v>
      </c>
      <c r="BN305">
        <v>102.12121</v>
      </c>
      <c r="BO305">
        <v>94.621212</v>
      </c>
      <c r="BP305">
        <v>86.5</v>
      </c>
      <c r="BQ305">
        <v>81.772727000000003</v>
      </c>
      <c r="BR305">
        <v>79.303030000000007</v>
      </c>
      <c r="DO305">
        <v>19</v>
      </c>
      <c r="DP305">
        <v>21</v>
      </c>
    </row>
    <row r="306" spans="1:120" hidden="1" x14ac:dyDescent="0.25">
      <c r="A306" t="str">
        <f t="shared" si="4"/>
        <v>Industry_Type-1. Agriculture, Mining &amp; Construction_Elect DA 1-4 (1PM-9PM)_44364_19-20</v>
      </c>
      <c r="B306" t="s">
        <v>62</v>
      </c>
      <c r="C306" t="s">
        <v>211</v>
      </c>
      <c r="D306" t="s">
        <v>61</v>
      </c>
      <c r="E306" t="s">
        <v>61</v>
      </c>
      <c r="F306" t="s">
        <v>61</v>
      </c>
      <c r="G306" t="s">
        <v>30</v>
      </c>
      <c r="H306" t="s">
        <v>61</v>
      </c>
      <c r="I306" t="s">
        <v>61</v>
      </c>
      <c r="J306" t="s">
        <v>61</v>
      </c>
      <c r="K306" t="s">
        <v>203</v>
      </c>
      <c r="L306" s="18">
        <v>44364</v>
      </c>
      <c r="M306">
        <v>19</v>
      </c>
      <c r="N306">
        <v>20</v>
      </c>
      <c r="O306" t="s">
        <v>258</v>
      </c>
      <c r="P306">
        <v>69</v>
      </c>
      <c r="Q306">
        <v>69</v>
      </c>
      <c r="R306">
        <v>0</v>
      </c>
      <c r="S306">
        <v>0</v>
      </c>
      <c r="T306">
        <v>0</v>
      </c>
      <c r="U306">
        <v>0</v>
      </c>
      <c r="V306">
        <v>0</v>
      </c>
      <c r="W306">
        <v>10010.14</v>
      </c>
      <c r="X306">
        <v>9896.66</v>
      </c>
      <c r="Y306">
        <v>9467.7999999999993</v>
      </c>
      <c r="Z306">
        <v>9066.5400000000009</v>
      </c>
      <c r="AA306">
        <v>8726.9</v>
      </c>
      <c r="AB306">
        <v>8941.34</v>
      </c>
      <c r="AC306">
        <v>9011.5</v>
      </c>
      <c r="AD306">
        <v>8757.42</v>
      </c>
      <c r="AE306">
        <v>9027.52</v>
      </c>
      <c r="AF306">
        <v>9572.2800000000007</v>
      </c>
      <c r="AG306">
        <v>9764.7999999999993</v>
      </c>
      <c r="AH306">
        <v>10059.34</v>
      </c>
      <c r="AI306">
        <v>10094.82</v>
      </c>
      <c r="AJ306">
        <v>10558.7</v>
      </c>
      <c r="AK306">
        <v>10678.96</v>
      </c>
      <c r="AL306">
        <v>10909.9</v>
      </c>
      <c r="AM306">
        <v>10187.200000000001</v>
      </c>
      <c r="AN306">
        <v>3888.44</v>
      </c>
      <c r="AO306">
        <v>1311.48</v>
      </c>
      <c r="AP306">
        <v>1256.72</v>
      </c>
      <c r="AQ306">
        <v>5955.58</v>
      </c>
      <c r="AR306">
        <v>10566.32</v>
      </c>
      <c r="AS306">
        <v>11384.74</v>
      </c>
      <c r="AT306">
        <v>11690.7</v>
      </c>
      <c r="AU306">
        <v>84.630435000000006</v>
      </c>
      <c r="AV306">
        <v>80.920289999999994</v>
      </c>
      <c r="AW306">
        <v>78.804348000000005</v>
      </c>
      <c r="AX306">
        <v>76.659419999999997</v>
      </c>
      <c r="AY306">
        <v>74.920289999999994</v>
      </c>
      <c r="AZ306">
        <v>73.108695999999995</v>
      </c>
      <c r="BA306">
        <v>72.507245999999995</v>
      </c>
      <c r="BB306">
        <v>74.050725</v>
      </c>
      <c r="BC306">
        <v>77.514493000000002</v>
      </c>
      <c r="BD306">
        <v>82.463768000000002</v>
      </c>
      <c r="BE306">
        <v>86.427536000000003</v>
      </c>
      <c r="BF306">
        <v>90.268116000000006</v>
      </c>
      <c r="BG306">
        <v>92.688406000000001</v>
      </c>
      <c r="BH306">
        <v>94.260869999999997</v>
      </c>
      <c r="BI306">
        <v>96.333332999999996</v>
      </c>
      <c r="BJ306">
        <v>97.608695999999995</v>
      </c>
      <c r="BK306">
        <v>99.115942000000004</v>
      </c>
      <c r="BL306">
        <v>99.927536000000003</v>
      </c>
      <c r="BM306">
        <v>99.971013999999997</v>
      </c>
      <c r="BN306">
        <v>98.5</v>
      </c>
      <c r="BO306">
        <v>96.688406000000001</v>
      </c>
      <c r="BP306">
        <v>93.652174000000002</v>
      </c>
      <c r="BQ306">
        <v>91.391304000000005</v>
      </c>
      <c r="BR306">
        <v>89.202899000000002</v>
      </c>
      <c r="BS306">
        <v>123.72539999999999</v>
      </c>
      <c r="BT306">
        <v>548.78340000000003</v>
      </c>
      <c r="BU306">
        <v>635.84990000000005</v>
      </c>
      <c r="BV306">
        <v>734.79319999999996</v>
      </c>
      <c r="BW306">
        <v>567.4239</v>
      </c>
      <c r="BX306">
        <v>119.3897</v>
      </c>
      <c r="BY306">
        <v>-86.342280000000002</v>
      </c>
      <c r="BZ306">
        <v>146.93119999999999</v>
      </c>
      <c r="CA306">
        <v>-122.99550000000001</v>
      </c>
      <c r="CB306">
        <v>-596.4606</v>
      </c>
      <c r="CC306">
        <v>-588.82680000000005</v>
      </c>
      <c r="CD306">
        <v>-467.8304</v>
      </c>
      <c r="CE306">
        <v>-66.465159999999997</v>
      </c>
      <c r="CF306">
        <v>-222.9641</v>
      </c>
      <c r="CG306">
        <v>-199.89099999999999</v>
      </c>
      <c r="CH306">
        <v>-97.669730000000001</v>
      </c>
      <c r="CI306">
        <v>809.16010000000006</v>
      </c>
      <c r="CJ306">
        <v>6976.683</v>
      </c>
      <c r="CK306">
        <v>9681.7029999999995</v>
      </c>
      <c r="CL306">
        <v>10278.799999999999</v>
      </c>
      <c r="CM306">
        <v>5555.8620000000001</v>
      </c>
      <c r="CN306">
        <v>532.79690000000005</v>
      </c>
      <c r="CO306">
        <v>-700.80439999999999</v>
      </c>
      <c r="CP306">
        <v>-1282.098</v>
      </c>
      <c r="CQ306">
        <v>48746.91</v>
      </c>
      <c r="CR306">
        <v>13093.59</v>
      </c>
      <c r="CS306">
        <v>10851.41</v>
      </c>
      <c r="CT306">
        <v>8794.9470000000001</v>
      </c>
      <c r="CU306">
        <v>5279.8419999999996</v>
      </c>
      <c r="CV306">
        <v>4271.4170000000004</v>
      </c>
      <c r="CW306">
        <v>3496.6489999999999</v>
      </c>
      <c r="CX306">
        <v>2682.482</v>
      </c>
      <c r="CY306">
        <v>6423.8519999999999</v>
      </c>
      <c r="CZ306">
        <v>11073.43</v>
      </c>
      <c r="DA306">
        <v>28222.79</v>
      </c>
      <c r="DB306">
        <v>36022.550000000003</v>
      </c>
      <c r="DC306">
        <v>25767.72</v>
      </c>
      <c r="DD306">
        <v>29403.15</v>
      </c>
      <c r="DE306">
        <v>30832.57</v>
      </c>
      <c r="DF306">
        <v>30277.53</v>
      </c>
      <c r="DG306">
        <v>34062.19</v>
      </c>
      <c r="DH306">
        <v>49565.56</v>
      </c>
      <c r="DI306">
        <v>59402.38</v>
      </c>
      <c r="DJ306">
        <v>54637.2</v>
      </c>
      <c r="DK306">
        <v>71253.34</v>
      </c>
      <c r="DL306">
        <v>48701.88</v>
      </c>
      <c r="DM306">
        <v>48504.12</v>
      </c>
      <c r="DN306">
        <v>48721.67</v>
      </c>
      <c r="DO306">
        <v>19</v>
      </c>
      <c r="DP306">
        <v>20</v>
      </c>
    </row>
    <row r="307" spans="1:120" hidden="1" x14ac:dyDescent="0.25">
      <c r="A307" t="str">
        <f t="shared" si="4"/>
        <v>Size_Grp-200 kW and above_Elect DA 1-4 (1PM-9PM)_44364_19-21</v>
      </c>
      <c r="B307" t="s">
        <v>62</v>
      </c>
      <c r="C307" t="s">
        <v>207</v>
      </c>
      <c r="D307" t="s">
        <v>61</v>
      </c>
      <c r="E307" t="s">
        <v>61</v>
      </c>
      <c r="F307" t="s">
        <v>61</v>
      </c>
      <c r="G307" t="s">
        <v>61</v>
      </c>
      <c r="H307" t="s">
        <v>61</v>
      </c>
      <c r="I307" t="s">
        <v>61</v>
      </c>
      <c r="J307" t="s">
        <v>102</v>
      </c>
      <c r="K307" t="s">
        <v>203</v>
      </c>
      <c r="L307" s="18">
        <v>44364</v>
      </c>
      <c r="M307">
        <v>19</v>
      </c>
      <c r="N307">
        <v>21</v>
      </c>
      <c r="O307" t="s">
        <v>258</v>
      </c>
      <c r="P307">
        <v>1</v>
      </c>
      <c r="Q307">
        <v>1</v>
      </c>
      <c r="R307">
        <v>0</v>
      </c>
      <c r="S307">
        <v>0</v>
      </c>
      <c r="T307">
        <v>1</v>
      </c>
      <c r="U307">
        <v>0</v>
      </c>
      <c r="V307">
        <v>1</v>
      </c>
      <c r="AU307">
        <v>80.5</v>
      </c>
      <c r="AV307">
        <v>74</v>
      </c>
      <c r="AW307">
        <v>70.5</v>
      </c>
      <c r="AX307">
        <v>69</v>
      </c>
      <c r="AY307">
        <v>68.5</v>
      </c>
      <c r="AZ307">
        <v>68</v>
      </c>
      <c r="BA307">
        <v>67.5</v>
      </c>
      <c r="BB307">
        <v>72</v>
      </c>
      <c r="BC307">
        <v>76.5</v>
      </c>
      <c r="BD307">
        <v>81.5</v>
      </c>
      <c r="BE307">
        <v>86.5</v>
      </c>
      <c r="BF307">
        <v>91</v>
      </c>
      <c r="BG307">
        <v>94</v>
      </c>
      <c r="BH307">
        <v>98</v>
      </c>
      <c r="BI307">
        <v>101.5</v>
      </c>
      <c r="BJ307">
        <v>104</v>
      </c>
      <c r="BK307">
        <v>105.5</v>
      </c>
      <c r="BL307">
        <v>106.5</v>
      </c>
      <c r="BM307">
        <v>107</v>
      </c>
      <c r="BN307">
        <v>106.5</v>
      </c>
      <c r="BO307">
        <v>102.5</v>
      </c>
      <c r="BP307">
        <v>95.5</v>
      </c>
      <c r="BQ307">
        <v>91</v>
      </c>
      <c r="BR307">
        <v>87</v>
      </c>
      <c r="DO307">
        <v>19</v>
      </c>
      <c r="DP307">
        <v>21</v>
      </c>
    </row>
    <row r="308" spans="1:120" hidden="1" x14ac:dyDescent="0.25">
      <c r="A308" t="str">
        <f t="shared" si="4"/>
        <v>Size_Grp-20 to 199.99 kW_Elect DA 1-4 (1PM-9PM)_44364_19-20</v>
      </c>
      <c r="B308" t="s">
        <v>62</v>
      </c>
      <c r="C308" t="s">
        <v>201</v>
      </c>
      <c r="D308" t="s">
        <v>61</v>
      </c>
      <c r="E308" t="s">
        <v>61</v>
      </c>
      <c r="F308" t="s">
        <v>61</v>
      </c>
      <c r="G308" t="s">
        <v>61</v>
      </c>
      <c r="H308" t="s">
        <v>61</v>
      </c>
      <c r="I308" t="s">
        <v>61</v>
      </c>
      <c r="J308" t="s">
        <v>101</v>
      </c>
      <c r="K308" t="s">
        <v>203</v>
      </c>
      <c r="L308" s="18">
        <v>44364</v>
      </c>
      <c r="M308">
        <v>19</v>
      </c>
      <c r="N308">
        <v>20</v>
      </c>
      <c r="O308" t="s">
        <v>258</v>
      </c>
      <c r="P308">
        <v>351</v>
      </c>
      <c r="Q308">
        <v>343</v>
      </c>
      <c r="R308">
        <v>0</v>
      </c>
      <c r="S308">
        <v>0</v>
      </c>
      <c r="T308">
        <v>0</v>
      </c>
      <c r="U308">
        <v>0</v>
      </c>
      <c r="V308">
        <v>0</v>
      </c>
      <c r="W308">
        <v>5814.625</v>
      </c>
      <c r="X308">
        <v>5864.4281000000001</v>
      </c>
      <c r="Y308">
        <v>5778.0366000000004</v>
      </c>
      <c r="Z308">
        <v>5766.1338999999998</v>
      </c>
      <c r="AA308">
        <v>6012.8467000000001</v>
      </c>
      <c r="AB308">
        <v>6437.9539999999997</v>
      </c>
      <c r="AC308">
        <v>6941.8543</v>
      </c>
      <c r="AD308">
        <v>8597.6509999999998</v>
      </c>
      <c r="AE308">
        <v>11276.84</v>
      </c>
      <c r="AF308">
        <v>13895.312</v>
      </c>
      <c r="AG308">
        <v>15155.15</v>
      </c>
      <c r="AH308">
        <v>16401.951000000001</v>
      </c>
      <c r="AI308">
        <v>17277.490000000002</v>
      </c>
      <c r="AJ308">
        <v>18095.814999999999</v>
      </c>
      <c r="AK308">
        <v>18478.567999999999</v>
      </c>
      <c r="AL308">
        <v>18668.825000000001</v>
      </c>
      <c r="AM308">
        <v>18700.316999999999</v>
      </c>
      <c r="AN308">
        <v>17749.527999999998</v>
      </c>
      <c r="AO308">
        <v>14606.02</v>
      </c>
      <c r="AP308">
        <v>14508.476000000001</v>
      </c>
      <c r="AQ308">
        <v>15187.373</v>
      </c>
      <c r="AR308">
        <v>11118.253000000001</v>
      </c>
      <c r="AS308">
        <v>8082.1219000000001</v>
      </c>
      <c r="AT308">
        <v>7074.9902000000002</v>
      </c>
      <c r="AU308">
        <v>74.616618000000003</v>
      </c>
      <c r="AV308">
        <v>71.686588999999998</v>
      </c>
      <c r="AW308">
        <v>69.976675999999998</v>
      </c>
      <c r="AX308">
        <v>68.485422999999997</v>
      </c>
      <c r="AY308">
        <v>67.051019999999994</v>
      </c>
      <c r="AZ308">
        <v>66.077258999999998</v>
      </c>
      <c r="BA308">
        <v>65.755101999999994</v>
      </c>
      <c r="BB308">
        <v>68.744898000000006</v>
      </c>
      <c r="BC308">
        <v>73.679299999999998</v>
      </c>
      <c r="BD308">
        <v>78.963556999999994</v>
      </c>
      <c r="BE308">
        <v>83.816327000000001</v>
      </c>
      <c r="BF308">
        <v>88.383381999999997</v>
      </c>
      <c r="BG308">
        <v>91.352770000000007</v>
      </c>
      <c r="BH308">
        <v>93.896501000000001</v>
      </c>
      <c r="BI308">
        <v>96.221574000000004</v>
      </c>
      <c r="BJ308">
        <v>97.508746000000002</v>
      </c>
      <c r="BK308">
        <v>97.561223999999996</v>
      </c>
      <c r="BL308">
        <v>96.809038000000001</v>
      </c>
      <c r="BM308">
        <v>94.890670999999998</v>
      </c>
      <c r="BN308">
        <v>92.314869000000002</v>
      </c>
      <c r="BO308">
        <v>87.832362000000003</v>
      </c>
      <c r="BP308">
        <v>83.269678999999996</v>
      </c>
      <c r="BQ308">
        <v>80.142857000000006</v>
      </c>
      <c r="BR308">
        <v>78.125364000000005</v>
      </c>
      <c r="BS308">
        <v>226.66720000000001</v>
      </c>
      <c r="BT308">
        <v>308.125</v>
      </c>
      <c r="BU308">
        <v>306.79000000000002</v>
      </c>
      <c r="BV308">
        <v>258.52699999999999</v>
      </c>
      <c r="BW308">
        <v>206.6474</v>
      </c>
      <c r="BX308">
        <v>181.65889999999999</v>
      </c>
      <c r="BY308">
        <v>91.922880000000006</v>
      </c>
      <c r="BZ308">
        <v>164.43629999999999</v>
      </c>
      <c r="CA308">
        <v>-116.6641</v>
      </c>
      <c r="CB308">
        <v>-193.24019999999999</v>
      </c>
      <c r="CC308">
        <v>-339.50319999999999</v>
      </c>
      <c r="CD308">
        <v>-408.452</v>
      </c>
      <c r="CE308">
        <v>-192.5941</v>
      </c>
      <c r="CF308">
        <v>-221.31299999999999</v>
      </c>
      <c r="CG308">
        <v>-28.656089999999999</v>
      </c>
      <c r="CH308">
        <v>40.694600000000001</v>
      </c>
      <c r="CI308">
        <v>67.404359999999997</v>
      </c>
      <c r="CJ308">
        <v>794.06190000000004</v>
      </c>
      <c r="CK308">
        <v>3329.5949999999998</v>
      </c>
      <c r="CL308">
        <v>2639.5569999999998</v>
      </c>
      <c r="CM308">
        <v>78.017790000000005</v>
      </c>
      <c r="CN308">
        <v>-259.45800000000003</v>
      </c>
      <c r="CO308">
        <v>-275.87200000000001</v>
      </c>
      <c r="CP308">
        <v>-272.35070000000002</v>
      </c>
      <c r="CQ308">
        <v>4845.7470000000003</v>
      </c>
      <c r="CR308">
        <v>2113.5219999999999</v>
      </c>
      <c r="CS308">
        <v>1787.4010000000001</v>
      </c>
      <c r="CT308">
        <v>1580.0350000000001</v>
      </c>
      <c r="CU308">
        <v>1207.923</v>
      </c>
      <c r="CV308">
        <v>1171.6690000000001</v>
      </c>
      <c r="CW308">
        <v>1092.885</v>
      </c>
      <c r="CX308">
        <v>1070.999</v>
      </c>
      <c r="CY308">
        <v>1546.681</v>
      </c>
      <c r="CZ308">
        <v>3287.2080000000001</v>
      </c>
      <c r="DA308">
        <v>9355.83</v>
      </c>
      <c r="DB308">
        <v>12332.35</v>
      </c>
      <c r="DC308">
        <v>4012.7979999999998</v>
      </c>
      <c r="DD308">
        <v>4077.6729999999998</v>
      </c>
      <c r="DE308">
        <v>4562.9129999999996</v>
      </c>
      <c r="DF308">
        <v>5062.9889999999996</v>
      </c>
      <c r="DG308">
        <v>5445.165</v>
      </c>
      <c r="DH308">
        <v>5447.2049999999999</v>
      </c>
      <c r="DI308">
        <v>8797.6640000000007</v>
      </c>
      <c r="DJ308">
        <v>7271.3630000000003</v>
      </c>
      <c r="DK308">
        <v>11198.09</v>
      </c>
      <c r="DL308">
        <v>4772.1490000000003</v>
      </c>
      <c r="DM308">
        <v>4681.3459999999995</v>
      </c>
      <c r="DN308">
        <v>4384.38</v>
      </c>
      <c r="DO308">
        <v>19</v>
      </c>
      <c r="DP308">
        <v>20</v>
      </c>
    </row>
    <row r="309" spans="1:120" hidden="1" x14ac:dyDescent="0.25">
      <c r="A309" t="str">
        <f t="shared" si="4"/>
        <v>LCA-Stockton_Elect DA 1-4 (1PM-9PM)_44364_19-20</v>
      </c>
      <c r="B309" t="s">
        <v>62</v>
      </c>
      <c r="C309" t="s">
        <v>213</v>
      </c>
      <c r="D309" t="s">
        <v>39</v>
      </c>
      <c r="E309" t="s">
        <v>61</v>
      </c>
      <c r="F309" t="s">
        <v>61</v>
      </c>
      <c r="G309" t="s">
        <v>61</v>
      </c>
      <c r="H309" t="s">
        <v>61</v>
      </c>
      <c r="I309" t="s">
        <v>61</v>
      </c>
      <c r="J309" t="s">
        <v>61</v>
      </c>
      <c r="K309" t="s">
        <v>203</v>
      </c>
      <c r="L309" s="18">
        <v>44364</v>
      </c>
      <c r="M309">
        <v>19</v>
      </c>
      <c r="N309">
        <v>20</v>
      </c>
      <c r="O309" t="s">
        <v>258</v>
      </c>
      <c r="P309">
        <v>34</v>
      </c>
      <c r="Q309">
        <v>32</v>
      </c>
      <c r="R309">
        <v>0</v>
      </c>
      <c r="S309">
        <v>0</v>
      </c>
      <c r="T309">
        <v>0</v>
      </c>
      <c r="U309">
        <v>1</v>
      </c>
      <c r="V309">
        <v>1</v>
      </c>
      <c r="AU309">
        <v>79.9375</v>
      </c>
      <c r="AV309">
        <v>76.375</v>
      </c>
      <c r="AW309">
        <v>74.34375</v>
      </c>
      <c r="AX309">
        <v>72.625</v>
      </c>
      <c r="AY309">
        <v>72.125</v>
      </c>
      <c r="AZ309">
        <v>72.03125</v>
      </c>
      <c r="BA309">
        <v>70.8125</v>
      </c>
      <c r="BB309">
        <v>72.1875</v>
      </c>
      <c r="BC309">
        <v>75.46875</v>
      </c>
      <c r="BD309">
        <v>80.25</v>
      </c>
      <c r="BE309">
        <v>85.03125</v>
      </c>
      <c r="BF309">
        <v>90.125</v>
      </c>
      <c r="BG309">
        <v>93.84375</v>
      </c>
      <c r="BH309">
        <v>96.5625</v>
      </c>
      <c r="BI309">
        <v>99.40625</v>
      </c>
      <c r="BJ309">
        <v>101.65625</v>
      </c>
      <c r="BK309">
        <v>102.59375</v>
      </c>
      <c r="BL309">
        <v>102.84375</v>
      </c>
      <c r="BM309">
        <v>101.375</v>
      </c>
      <c r="BN309">
        <v>99.9375</v>
      </c>
      <c r="BO309">
        <v>94.9375</v>
      </c>
      <c r="BP309">
        <v>89.90625</v>
      </c>
      <c r="BQ309">
        <v>85.0625</v>
      </c>
      <c r="BR309">
        <v>84.5625</v>
      </c>
      <c r="DO309">
        <v>19</v>
      </c>
      <c r="DP309">
        <v>20</v>
      </c>
    </row>
    <row r="310" spans="1:120" hidden="1" x14ac:dyDescent="0.25">
      <c r="A310" t="str">
        <f t="shared" si="4"/>
        <v>LCA-Sierra_Elect DA 1-4 (1PM-9PM)_44364_19-21</v>
      </c>
      <c r="B310" t="s">
        <v>62</v>
      </c>
      <c r="C310" t="s">
        <v>206</v>
      </c>
      <c r="D310" t="s">
        <v>34</v>
      </c>
      <c r="E310" t="s">
        <v>61</v>
      </c>
      <c r="F310" t="s">
        <v>61</v>
      </c>
      <c r="G310" t="s">
        <v>61</v>
      </c>
      <c r="H310" t="s">
        <v>61</v>
      </c>
      <c r="I310" t="s">
        <v>61</v>
      </c>
      <c r="J310" t="s">
        <v>61</v>
      </c>
      <c r="K310" t="s">
        <v>203</v>
      </c>
      <c r="L310" s="18">
        <v>44364</v>
      </c>
      <c r="M310">
        <v>19</v>
      </c>
      <c r="N310">
        <v>21</v>
      </c>
      <c r="O310" t="s">
        <v>258</v>
      </c>
      <c r="P310">
        <v>33</v>
      </c>
      <c r="Q310">
        <v>33</v>
      </c>
      <c r="R310">
        <v>0</v>
      </c>
      <c r="S310">
        <v>0</v>
      </c>
      <c r="T310">
        <v>0</v>
      </c>
      <c r="U310">
        <v>1</v>
      </c>
      <c r="V310">
        <v>1</v>
      </c>
      <c r="AU310">
        <v>73.909091000000004</v>
      </c>
      <c r="AV310">
        <v>69.121212</v>
      </c>
      <c r="AW310">
        <v>68.045455000000004</v>
      </c>
      <c r="AX310">
        <v>66.409091000000004</v>
      </c>
      <c r="AY310">
        <v>65.212120999999996</v>
      </c>
      <c r="AZ310">
        <v>63.939394</v>
      </c>
      <c r="BA310">
        <v>63.833333000000003</v>
      </c>
      <c r="BB310">
        <v>68.409091000000004</v>
      </c>
      <c r="BC310">
        <v>74.893939000000003</v>
      </c>
      <c r="BD310">
        <v>81.772727000000003</v>
      </c>
      <c r="BE310">
        <v>87.696969999999993</v>
      </c>
      <c r="BF310">
        <v>91.878788</v>
      </c>
      <c r="BG310">
        <v>94.787879000000004</v>
      </c>
      <c r="BH310">
        <v>97.606060999999997</v>
      </c>
      <c r="BI310">
        <v>100.68182</v>
      </c>
      <c r="BJ310">
        <v>102.45455</v>
      </c>
      <c r="BK310">
        <v>103.65152</v>
      </c>
      <c r="BL310">
        <v>104.51515000000001</v>
      </c>
      <c r="BM310">
        <v>104.28788</v>
      </c>
      <c r="BN310">
        <v>102.12121</v>
      </c>
      <c r="BO310">
        <v>94.621212</v>
      </c>
      <c r="BP310">
        <v>86.5</v>
      </c>
      <c r="BQ310">
        <v>81.772727000000003</v>
      </c>
      <c r="BR310">
        <v>79.303030000000007</v>
      </c>
      <c r="DO310">
        <v>19</v>
      </c>
      <c r="DP310">
        <v>21</v>
      </c>
    </row>
    <row r="311" spans="1:120" hidden="1" x14ac:dyDescent="0.25">
      <c r="A311" t="str">
        <f t="shared" si="4"/>
        <v>sublap_id-SLAP_PGF1_Elect DA 1-4 (1PM-9PM)_44364_19-20</v>
      </c>
      <c r="B311" t="s">
        <v>62</v>
      </c>
      <c r="C311" t="s">
        <v>289</v>
      </c>
      <c r="D311" t="s">
        <v>61</v>
      </c>
      <c r="E311" t="s">
        <v>290</v>
      </c>
      <c r="F311" t="s">
        <v>61</v>
      </c>
      <c r="G311" t="s">
        <v>61</v>
      </c>
      <c r="H311" t="s">
        <v>61</v>
      </c>
      <c r="I311" t="s">
        <v>61</v>
      </c>
      <c r="J311" t="s">
        <v>61</v>
      </c>
      <c r="K311" t="s">
        <v>203</v>
      </c>
      <c r="L311" s="18">
        <v>44364</v>
      </c>
      <c r="M311">
        <v>19</v>
      </c>
      <c r="N311">
        <v>20</v>
      </c>
      <c r="O311" t="s">
        <v>258</v>
      </c>
      <c r="P311">
        <v>98</v>
      </c>
      <c r="Q311">
        <v>97</v>
      </c>
      <c r="R311">
        <v>0</v>
      </c>
      <c r="S311">
        <v>0</v>
      </c>
      <c r="T311">
        <v>0</v>
      </c>
      <c r="U311">
        <v>0</v>
      </c>
      <c r="V311">
        <v>0</v>
      </c>
      <c r="W311">
        <v>20893.512999999999</v>
      </c>
      <c r="X311">
        <v>21294.315999999999</v>
      </c>
      <c r="Y311">
        <v>20769.311000000002</v>
      </c>
      <c r="Z311">
        <v>20637.54</v>
      </c>
      <c r="AA311">
        <v>20760.052</v>
      </c>
      <c r="AB311">
        <v>21591.784</v>
      </c>
      <c r="AC311">
        <v>22341.488000000001</v>
      </c>
      <c r="AD311">
        <v>21782.392</v>
      </c>
      <c r="AE311">
        <v>22311.667000000001</v>
      </c>
      <c r="AF311">
        <v>21865.907999999999</v>
      </c>
      <c r="AG311">
        <v>22698.157999999999</v>
      </c>
      <c r="AH311">
        <v>22919.347000000002</v>
      </c>
      <c r="AI311">
        <v>22953.316999999999</v>
      </c>
      <c r="AJ311">
        <v>21956.649000000001</v>
      </c>
      <c r="AK311">
        <v>21588.314999999999</v>
      </c>
      <c r="AL311">
        <v>22081.362000000001</v>
      </c>
      <c r="AM311">
        <v>22626.456999999999</v>
      </c>
      <c r="AN311">
        <v>19733.177</v>
      </c>
      <c r="AO311">
        <v>17724.654999999999</v>
      </c>
      <c r="AP311">
        <v>18945.483</v>
      </c>
      <c r="AQ311">
        <v>24104.855</v>
      </c>
      <c r="AR311">
        <v>24909.913</v>
      </c>
      <c r="AS311">
        <v>23912.6</v>
      </c>
      <c r="AT311">
        <v>23161.125</v>
      </c>
      <c r="AU311">
        <v>84.231959000000003</v>
      </c>
      <c r="AV311">
        <v>79.314432999999994</v>
      </c>
      <c r="AW311">
        <v>77.778351000000001</v>
      </c>
      <c r="AX311">
        <v>76.262887000000006</v>
      </c>
      <c r="AY311">
        <v>73.886598000000006</v>
      </c>
      <c r="AZ311">
        <v>73.412370999999993</v>
      </c>
      <c r="BA311">
        <v>72.396906999999999</v>
      </c>
      <c r="BB311">
        <v>74.824742000000001</v>
      </c>
      <c r="BC311">
        <v>78.778351000000001</v>
      </c>
      <c r="BD311">
        <v>83.293813999999998</v>
      </c>
      <c r="BE311">
        <v>86.871133999999998</v>
      </c>
      <c r="BF311">
        <v>90.938143999999994</v>
      </c>
      <c r="BG311">
        <v>93.984536000000006</v>
      </c>
      <c r="BH311">
        <v>96.5</v>
      </c>
      <c r="BI311">
        <v>99.494844999999998</v>
      </c>
      <c r="BJ311">
        <v>100.57732</v>
      </c>
      <c r="BK311">
        <v>102.51546</v>
      </c>
      <c r="BL311">
        <v>104.41237</v>
      </c>
      <c r="BM311">
        <v>102.44844999999999</v>
      </c>
      <c r="BN311">
        <v>101.42784</v>
      </c>
      <c r="BO311">
        <v>99.242267999999996</v>
      </c>
      <c r="BP311">
        <v>95.644329999999997</v>
      </c>
      <c r="BQ311">
        <v>92.525773000000001</v>
      </c>
      <c r="BR311">
        <v>89.680412000000004</v>
      </c>
      <c r="BS311">
        <v>-91.623090000000005</v>
      </c>
      <c r="BT311">
        <v>-151.66730000000001</v>
      </c>
      <c r="BU311">
        <v>-132.8081</v>
      </c>
      <c r="BV311">
        <v>-100.08750000000001</v>
      </c>
      <c r="BW311">
        <v>-56.706949999999999</v>
      </c>
      <c r="BX311">
        <v>-174.39</v>
      </c>
      <c r="BY311">
        <v>-131.87430000000001</v>
      </c>
      <c r="BZ311">
        <v>293.05900000000003</v>
      </c>
      <c r="CA311">
        <v>-364.51929999999999</v>
      </c>
      <c r="CB311">
        <v>324.97340000000003</v>
      </c>
      <c r="CC311">
        <v>-184.0804</v>
      </c>
      <c r="CD311">
        <v>-227.28559999999999</v>
      </c>
      <c r="CE311">
        <v>124.3364</v>
      </c>
      <c r="CF311">
        <v>1242.9000000000001</v>
      </c>
      <c r="CG311">
        <v>1713.3019999999999</v>
      </c>
      <c r="CH311">
        <v>1007.0410000000001</v>
      </c>
      <c r="CI311">
        <v>653.0607</v>
      </c>
      <c r="CJ311">
        <v>3574.7730000000001</v>
      </c>
      <c r="CK311">
        <v>6174.8819999999996</v>
      </c>
      <c r="CL311">
        <v>6394.0330000000004</v>
      </c>
      <c r="CM311">
        <v>1289.943</v>
      </c>
      <c r="CN311">
        <v>-855.45420000000001</v>
      </c>
      <c r="CO311">
        <v>-976.14009999999996</v>
      </c>
      <c r="CP311">
        <v>-714.42570000000001</v>
      </c>
      <c r="CQ311">
        <v>49025.97</v>
      </c>
      <c r="CR311">
        <v>17053.29</v>
      </c>
      <c r="CS311">
        <v>12083.16</v>
      </c>
      <c r="CT311">
        <v>13869.11</v>
      </c>
      <c r="CU311">
        <v>11781.58</v>
      </c>
      <c r="CV311">
        <v>8180.009</v>
      </c>
      <c r="CW311">
        <v>7803.2349999999997</v>
      </c>
      <c r="CX311">
        <v>8152.76</v>
      </c>
      <c r="CY311">
        <v>11107.58</v>
      </c>
      <c r="CZ311">
        <v>14314.52</v>
      </c>
      <c r="DA311">
        <v>20872.34</v>
      </c>
      <c r="DB311">
        <v>23819.47</v>
      </c>
      <c r="DC311">
        <v>23887.119999999999</v>
      </c>
      <c r="DD311">
        <v>26152.85</v>
      </c>
      <c r="DE311">
        <v>29742.81</v>
      </c>
      <c r="DF311">
        <v>31626.61</v>
      </c>
      <c r="DG311">
        <v>29573.73</v>
      </c>
      <c r="DH311">
        <v>49429.919999999998</v>
      </c>
      <c r="DI311">
        <v>53231.29</v>
      </c>
      <c r="DJ311">
        <v>48247.46</v>
      </c>
      <c r="DK311">
        <v>29755.81</v>
      </c>
      <c r="DL311">
        <v>33849.910000000003</v>
      </c>
      <c r="DM311">
        <v>32785.54</v>
      </c>
      <c r="DN311">
        <v>36467.18</v>
      </c>
      <c r="DO311">
        <v>19</v>
      </c>
      <c r="DP311">
        <v>20</v>
      </c>
    </row>
    <row r="312" spans="1:120" hidden="1" x14ac:dyDescent="0.25">
      <c r="A312" t="str">
        <f t="shared" si="4"/>
        <v>Industry_Type-8. Other_Elect DA 1-4 (1PM-9PM)_44364_19-20</v>
      </c>
      <c r="B312" t="s">
        <v>62</v>
      </c>
      <c r="C312" t="s">
        <v>267</v>
      </c>
      <c r="D312" t="s">
        <v>61</v>
      </c>
      <c r="E312" t="s">
        <v>61</v>
      </c>
      <c r="F312" t="s">
        <v>61</v>
      </c>
      <c r="G312" t="s">
        <v>268</v>
      </c>
      <c r="H312" t="s">
        <v>61</v>
      </c>
      <c r="I312" t="s">
        <v>61</v>
      </c>
      <c r="J312" t="s">
        <v>61</v>
      </c>
      <c r="K312" t="s">
        <v>203</v>
      </c>
      <c r="L312" s="18">
        <v>44364</v>
      </c>
      <c r="M312">
        <v>19</v>
      </c>
      <c r="N312">
        <v>20</v>
      </c>
      <c r="O312" t="s">
        <v>258</v>
      </c>
      <c r="P312">
        <v>4</v>
      </c>
      <c r="Q312">
        <v>4</v>
      </c>
      <c r="R312">
        <v>0</v>
      </c>
      <c r="S312">
        <v>0</v>
      </c>
      <c r="T312">
        <v>1</v>
      </c>
      <c r="U312">
        <v>1</v>
      </c>
      <c r="V312">
        <v>1</v>
      </c>
      <c r="AU312">
        <v>78.375</v>
      </c>
      <c r="AV312">
        <v>74.5</v>
      </c>
      <c r="AW312">
        <v>72.75</v>
      </c>
      <c r="AX312">
        <v>71.25</v>
      </c>
      <c r="AY312">
        <v>69</v>
      </c>
      <c r="AZ312">
        <v>68.25</v>
      </c>
      <c r="BA312">
        <v>67.625</v>
      </c>
      <c r="BB312">
        <v>70.5</v>
      </c>
      <c r="BC312">
        <v>76.125</v>
      </c>
      <c r="BD312">
        <v>82.25</v>
      </c>
      <c r="BE312">
        <v>87</v>
      </c>
      <c r="BF312">
        <v>91.75</v>
      </c>
      <c r="BG312">
        <v>95.125</v>
      </c>
      <c r="BH312">
        <v>98.125</v>
      </c>
      <c r="BI312">
        <v>101</v>
      </c>
      <c r="BJ312">
        <v>102.25</v>
      </c>
      <c r="BK312">
        <v>103.875</v>
      </c>
      <c r="BL312">
        <v>104.125</v>
      </c>
      <c r="BM312">
        <v>101.5</v>
      </c>
      <c r="BN312">
        <v>98.875</v>
      </c>
      <c r="BO312">
        <v>95</v>
      </c>
      <c r="BP312">
        <v>90</v>
      </c>
      <c r="BQ312">
        <v>86</v>
      </c>
      <c r="BR312">
        <v>82.625</v>
      </c>
      <c r="DO312">
        <v>19</v>
      </c>
      <c r="DP312">
        <v>20</v>
      </c>
    </row>
    <row r="313" spans="1:120" hidden="1" x14ac:dyDescent="0.25">
      <c r="A313" t="str">
        <f t="shared" si="4"/>
        <v>All_Elect DA 1-4 (1PM-9PM)_44364_19-21</v>
      </c>
      <c r="B313" t="s">
        <v>62</v>
      </c>
      <c r="C313" t="s">
        <v>61</v>
      </c>
      <c r="D313" t="s">
        <v>61</v>
      </c>
      <c r="E313" t="s">
        <v>61</v>
      </c>
      <c r="F313" t="s">
        <v>61</v>
      </c>
      <c r="G313" t="s">
        <v>61</v>
      </c>
      <c r="H313" t="s">
        <v>61</v>
      </c>
      <c r="I313" t="s">
        <v>61</v>
      </c>
      <c r="J313" t="s">
        <v>61</v>
      </c>
      <c r="K313" t="s">
        <v>203</v>
      </c>
      <c r="L313" s="18">
        <v>44364</v>
      </c>
      <c r="M313">
        <v>19</v>
      </c>
      <c r="N313">
        <v>21</v>
      </c>
      <c r="O313" t="s">
        <v>258</v>
      </c>
      <c r="P313">
        <v>33</v>
      </c>
      <c r="Q313">
        <v>33</v>
      </c>
      <c r="R313">
        <v>0</v>
      </c>
      <c r="S313">
        <v>0</v>
      </c>
      <c r="T313">
        <v>0</v>
      </c>
      <c r="U313">
        <v>1</v>
      </c>
      <c r="V313">
        <v>1</v>
      </c>
      <c r="AU313">
        <v>73.909091000000004</v>
      </c>
      <c r="AV313">
        <v>69.121212</v>
      </c>
      <c r="AW313">
        <v>68.045455000000004</v>
      </c>
      <c r="AX313">
        <v>66.409091000000004</v>
      </c>
      <c r="AY313">
        <v>65.212120999999996</v>
      </c>
      <c r="AZ313">
        <v>63.939394</v>
      </c>
      <c r="BA313">
        <v>63.833333000000003</v>
      </c>
      <c r="BB313">
        <v>68.409091000000004</v>
      </c>
      <c r="BC313">
        <v>74.893939000000003</v>
      </c>
      <c r="BD313">
        <v>81.772727000000003</v>
      </c>
      <c r="BE313">
        <v>87.696969999999993</v>
      </c>
      <c r="BF313">
        <v>91.878788</v>
      </c>
      <c r="BG313">
        <v>94.787879000000004</v>
      </c>
      <c r="BH313">
        <v>97.606060999999997</v>
      </c>
      <c r="BI313">
        <v>100.68182</v>
      </c>
      <c r="BJ313">
        <v>102.45455</v>
      </c>
      <c r="BK313">
        <v>103.65152</v>
      </c>
      <c r="BL313">
        <v>104.51515000000001</v>
      </c>
      <c r="BM313">
        <v>104.28788</v>
      </c>
      <c r="BN313">
        <v>102.12121</v>
      </c>
      <c r="BO313">
        <v>94.621212</v>
      </c>
      <c r="BP313">
        <v>86.5</v>
      </c>
      <c r="BQ313">
        <v>81.772727000000003</v>
      </c>
      <c r="BR313">
        <v>79.303030000000007</v>
      </c>
      <c r="DO313">
        <v>19</v>
      </c>
      <c r="DP313">
        <v>21</v>
      </c>
    </row>
    <row r="314" spans="1:120" hidden="1" x14ac:dyDescent="0.25">
      <c r="A314" t="str">
        <f t="shared" si="4"/>
        <v>sublap_id-SLAP_PGSF_Elect DA 1-4 (1PM-9PM)_44364_19-20</v>
      </c>
      <c r="B314" t="s">
        <v>62</v>
      </c>
      <c r="C314" t="s">
        <v>297</v>
      </c>
      <c r="D314" t="s">
        <v>61</v>
      </c>
      <c r="E314" t="s">
        <v>298</v>
      </c>
      <c r="F314" t="s">
        <v>61</v>
      </c>
      <c r="G314" t="s">
        <v>61</v>
      </c>
      <c r="H314" t="s">
        <v>61</v>
      </c>
      <c r="I314" t="s">
        <v>61</v>
      </c>
      <c r="J314" t="s">
        <v>61</v>
      </c>
      <c r="K314" t="s">
        <v>203</v>
      </c>
      <c r="L314" s="18">
        <v>44364</v>
      </c>
      <c r="M314">
        <v>19</v>
      </c>
      <c r="N314">
        <v>20</v>
      </c>
      <c r="O314" t="s">
        <v>258</v>
      </c>
      <c r="P314">
        <v>14</v>
      </c>
      <c r="Q314">
        <v>14</v>
      </c>
      <c r="R314">
        <v>0</v>
      </c>
      <c r="S314">
        <v>0</v>
      </c>
      <c r="T314">
        <v>1</v>
      </c>
      <c r="U314">
        <v>1</v>
      </c>
      <c r="V314">
        <v>1</v>
      </c>
      <c r="AU314">
        <v>57.607143000000001</v>
      </c>
      <c r="AV314">
        <v>56.392856999999999</v>
      </c>
      <c r="AW314">
        <v>54.892856999999999</v>
      </c>
      <c r="AX314">
        <v>54.678570999999998</v>
      </c>
      <c r="AY314">
        <v>54.571429000000002</v>
      </c>
      <c r="AZ314">
        <v>53.571429000000002</v>
      </c>
      <c r="BA314">
        <v>53.964286000000001</v>
      </c>
      <c r="BB314">
        <v>57.035713999999999</v>
      </c>
      <c r="BC314">
        <v>61</v>
      </c>
      <c r="BD314">
        <v>63.607143000000001</v>
      </c>
      <c r="BE314">
        <v>65.821428999999995</v>
      </c>
      <c r="BF314">
        <v>69.607142999999994</v>
      </c>
      <c r="BG314">
        <v>71.428571000000005</v>
      </c>
      <c r="BH314">
        <v>69.5</v>
      </c>
      <c r="BI314">
        <v>68.75</v>
      </c>
      <c r="BJ314">
        <v>68.178571000000005</v>
      </c>
      <c r="BK314">
        <v>67.892857000000006</v>
      </c>
      <c r="BL314">
        <v>66.321428999999995</v>
      </c>
      <c r="BM314">
        <v>65.428571000000005</v>
      </c>
      <c r="BN314">
        <v>62.535713999999999</v>
      </c>
      <c r="BO314">
        <v>60.321429000000002</v>
      </c>
      <c r="BP314">
        <v>59.071429000000002</v>
      </c>
      <c r="BQ314">
        <v>57.75</v>
      </c>
      <c r="BR314">
        <v>57.321429000000002</v>
      </c>
      <c r="DO314">
        <v>19</v>
      </c>
      <c r="DP314">
        <v>20</v>
      </c>
    </row>
    <row r="315" spans="1:120" hidden="1" x14ac:dyDescent="0.25">
      <c r="A315" t="str">
        <f t="shared" si="4"/>
        <v>sublap_id-SLAP_PGSB_Elect DA 1-4 (1PM-9PM)_44364_19-20</v>
      </c>
      <c r="B315" t="s">
        <v>62</v>
      </c>
      <c r="C315" t="s">
        <v>281</v>
      </c>
      <c r="D315" t="s">
        <v>61</v>
      </c>
      <c r="E315" t="s">
        <v>282</v>
      </c>
      <c r="F315" t="s">
        <v>61</v>
      </c>
      <c r="G315" t="s">
        <v>61</v>
      </c>
      <c r="H315" t="s">
        <v>61</v>
      </c>
      <c r="I315" t="s">
        <v>61</v>
      </c>
      <c r="J315" t="s">
        <v>61</v>
      </c>
      <c r="K315" t="s">
        <v>203</v>
      </c>
      <c r="L315" s="18">
        <v>44364</v>
      </c>
      <c r="M315">
        <v>19</v>
      </c>
      <c r="N315">
        <v>20</v>
      </c>
      <c r="O315" t="s">
        <v>258</v>
      </c>
      <c r="P315">
        <v>45</v>
      </c>
      <c r="Q315">
        <v>45</v>
      </c>
      <c r="R315">
        <v>0</v>
      </c>
      <c r="S315">
        <v>0</v>
      </c>
      <c r="T315">
        <v>0</v>
      </c>
      <c r="U315">
        <v>1</v>
      </c>
      <c r="V315">
        <v>1</v>
      </c>
      <c r="AU315">
        <v>69.666667000000004</v>
      </c>
      <c r="AV315">
        <v>67.666667000000004</v>
      </c>
      <c r="AW315">
        <v>66.5</v>
      </c>
      <c r="AX315">
        <v>65.5</v>
      </c>
      <c r="AY315">
        <v>63.833333000000003</v>
      </c>
      <c r="AZ315">
        <v>62.333333000000003</v>
      </c>
      <c r="BA315">
        <v>62.833333000000003</v>
      </c>
      <c r="BB315">
        <v>66.833332999999996</v>
      </c>
      <c r="BC315">
        <v>71.666667000000004</v>
      </c>
      <c r="BD315">
        <v>76.333332999999996</v>
      </c>
      <c r="BE315">
        <v>81.5</v>
      </c>
      <c r="BF315">
        <v>87</v>
      </c>
      <c r="BG315">
        <v>89.833332999999996</v>
      </c>
      <c r="BH315">
        <v>93.833332999999996</v>
      </c>
      <c r="BI315">
        <v>97.333332999999996</v>
      </c>
      <c r="BJ315">
        <v>99.333332999999996</v>
      </c>
      <c r="BK315">
        <v>97.333332999999996</v>
      </c>
      <c r="BL315">
        <v>94</v>
      </c>
      <c r="BM315">
        <v>91.333332999999996</v>
      </c>
      <c r="BN315">
        <v>88.5</v>
      </c>
      <c r="BO315">
        <v>82</v>
      </c>
      <c r="BP315">
        <v>76.5</v>
      </c>
      <c r="BQ315">
        <v>74.166667000000004</v>
      </c>
      <c r="BR315">
        <v>72.5</v>
      </c>
      <c r="DO315">
        <v>19</v>
      </c>
      <c r="DP315">
        <v>20</v>
      </c>
    </row>
    <row r="316" spans="1:120" hidden="1" x14ac:dyDescent="0.25">
      <c r="A316" t="str">
        <f t="shared" si="4"/>
        <v>sublap_id-SLAP_PGP2_Elect DA 1-4 (1PM-9PM)_44364_19-20</v>
      </c>
      <c r="B316" t="s">
        <v>62</v>
      </c>
      <c r="C316" t="s">
        <v>301</v>
      </c>
      <c r="D316" t="s">
        <v>61</v>
      </c>
      <c r="E316" t="s">
        <v>302</v>
      </c>
      <c r="F316" t="s">
        <v>61</v>
      </c>
      <c r="G316" t="s">
        <v>61</v>
      </c>
      <c r="H316" t="s">
        <v>61</v>
      </c>
      <c r="I316" t="s">
        <v>61</v>
      </c>
      <c r="J316" t="s">
        <v>61</v>
      </c>
      <c r="K316" t="s">
        <v>203</v>
      </c>
      <c r="L316" s="18">
        <v>44364</v>
      </c>
      <c r="M316">
        <v>19</v>
      </c>
      <c r="N316">
        <v>20</v>
      </c>
      <c r="O316" t="s">
        <v>258</v>
      </c>
      <c r="P316">
        <v>22</v>
      </c>
      <c r="Q316">
        <v>22</v>
      </c>
      <c r="R316">
        <v>0</v>
      </c>
      <c r="S316">
        <v>1</v>
      </c>
      <c r="T316">
        <v>0</v>
      </c>
      <c r="U316">
        <v>1</v>
      </c>
      <c r="V316">
        <v>1</v>
      </c>
      <c r="AU316">
        <v>68.704544999999996</v>
      </c>
      <c r="AV316">
        <v>67.363636</v>
      </c>
      <c r="AW316">
        <v>66.090908999999996</v>
      </c>
      <c r="AX316">
        <v>64.840908999999996</v>
      </c>
      <c r="AY316">
        <v>63.977272999999997</v>
      </c>
      <c r="AZ316">
        <v>62.727272999999997</v>
      </c>
      <c r="BA316">
        <v>63.227272999999997</v>
      </c>
      <c r="BB316">
        <v>67.318181999999993</v>
      </c>
      <c r="BC316">
        <v>72.613636</v>
      </c>
      <c r="BD316">
        <v>76.727272999999997</v>
      </c>
      <c r="BE316">
        <v>82</v>
      </c>
      <c r="BF316">
        <v>87.090908999999996</v>
      </c>
      <c r="BG316">
        <v>90.568181999999993</v>
      </c>
      <c r="BH316">
        <v>94.136364</v>
      </c>
      <c r="BI316">
        <v>95.636364</v>
      </c>
      <c r="BJ316">
        <v>97.977272999999997</v>
      </c>
      <c r="BK316">
        <v>97.386364</v>
      </c>
      <c r="BL316">
        <v>95.068181999999993</v>
      </c>
      <c r="BM316">
        <v>91.772727000000003</v>
      </c>
      <c r="BN316">
        <v>88.295455000000004</v>
      </c>
      <c r="BO316">
        <v>80.159091000000004</v>
      </c>
      <c r="BP316">
        <v>74.931818000000007</v>
      </c>
      <c r="BQ316">
        <v>72.545455000000004</v>
      </c>
      <c r="BR316">
        <v>71.181818000000007</v>
      </c>
      <c r="DO316">
        <v>19</v>
      </c>
      <c r="DP316">
        <v>20</v>
      </c>
    </row>
    <row r="317" spans="1:120" hidden="1" x14ac:dyDescent="0.25">
      <c r="A317" t="str">
        <f t="shared" si="4"/>
        <v>LCA-Northern Coast_Elect DA 1-4 (1PM-9PM)_44364_19-20</v>
      </c>
      <c r="B317" t="s">
        <v>62</v>
      </c>
      <c r="C317" t="s">
        <v>222</v>
      </c>
      <c r="D317" t="s">
        <v>104</v>
      </c>
      <c r="E317" t="s">
        <v>61</v>
      </c>
      <c r="F317" t="s">
        <v>61</v>
      </c>
      <c r="G317" t="s">
        <v>61</v>
      </c>
      <c r="H317" t="s">
        <v>61</v>
      </c>
      <c r="I317" t="s">
        <v>61</v>
      </c>
      <c r="J317" t="s">
        <v>61</v>
      </c>
      <c r="K317" t="s">
        <v>203</v>
      </c>
      <c r="L317" s="18">
        <v>44364</v>
      </c>
      <c r="M317">
        <v>19</v>
      </c>
      <c r="N317">
        <v>20</v>
      </c>
      <c r="O317" t="s">
        <v>258</v>
      </c>
      <c r="P317">
        <v>35</v>
      </c>
      <c r="Q317">
        <v>35</v>
      </c>
      <c r="R317">
        <v>0</v>
      </c>
      <c r="S317">
        <v>0</v>
      </c>
      <c r="T317">
        <v>0</v>
      </c>
      <c r="U317">
        <v>0</v>
      </c>
      <c r="V317">
        <v>0</v>
      </c>
      <c r="W317">
        <v>2945.1885000000002</v>
      </c>
      <c r="X317">
        <v>3212.498</v>
      </c>
      <c r="Y317">
        <v>3187.2244999999998</v>
      </c>
      <c r="Z317">
        <v>3204.9720000000002</v>
      </c>
      <c r="AA317">
        <v>3330.2865999999999</v>
      </c>
      <c r="AB317">
        <v>3216.9598999999998</v>
      </c>
      <c r="AC317">
        <v>3475.0160000000001</v>
      </c>
      <c r="AD317">
        <v>4012.4110000000001</v>
      </c>
      <c r="AE317">
        <v>4342.5069999999996</v>
      </c>
      <c r="AF317">
        <v>4620.6719999999996</v>
      </c>
      <c r="AG317">
        <v>4944.6369999999997</v>
      </c>
      <c r="AH317">
        <v>5174.7034999999996</v>
      </c>
      <c r="AI317">
        <v>5244.6115</v>
      </c>
      <c r="AJ317">
        <v>5385.01</v>
      </c>
      <c r="AK317">
        <v>5413.8590000000004</v>
      </c>
      <c r="AL317">
        <v>5338.6385</v>
      </c>
      <c r="AM317">
        <v>5539.375</v>
      </c>
      <c r="AN317">
        <v>5727.0050000000001</v>
      </c>
      <c r="AO317">
        <v>4135.5825000000004</v>
      </c>
      <c r="AP317">
        <v>4189.308</v>
      </c>
      <c r="AQ317">
        <v>3949.84</v>
      </c>
      <c r="AR317">
        <v>3279.8045000000002</v>
      </c>
      <c r="AS317">
        <v>3089.8874999999998</v>
      </c>
      <c r="AT317">
        <v>2875.509</v>
      </c>
      <c r="AU317">
        <v>66.328570999999997</v>
      </c>
      <c r="AV317">
        <v>64.471429000000001</v>
      </c>
      <c r="AW317">
        <v>63.3</v>
      </c>
      <c r="AX317">
        <v>61.471429000000001</v>
      </c>
      <c r="AY317">
        <v>59.814286000000003</v>
      </c>
      <c r="AZ317">
        <v>58.814286000000003</v>
      </c>
      <c r="BA317">
        <v>58.814286000000003</v>
      </c>
      <c r="BB317">
        <v>62.157142999999998</v>
      </c>
      <c r="BC317">
        <v>70.485714000000002</v>
      </c>
      <c r="BD317">
        <v>79.657143000000005</v>
      </c>
      <c r="BE317">
        <v>85.671429000000003</v>
      </c>
      <c r="BF317">
        <v>91.842856999999995</v>
      </c>
      <c r="BG317">
        <v>96.528570999999999</v>
      </c>
      <c r="BH317">
        <v>99.685714000000004</v>
      </c>
      <c r="BI317">
        <v>102.35714</v>
      </c>
      <c r="BJ317">
        <v>103.37143</v>
      </c>
      <c r="BK317">
        <v>103.01429</v>
      </c>
      <c r="BL317">
        <v>100</v>
      </c>
      <c r="BM317">
        <v>96.171429000000003</v>
      </c>
      <c r="BN317">
        <v>92.028570999999999</v>
      </c>
      <c r="BO317">
        <v>84.371429000000006</v>
      </c>
      <c r="BP317">
        <v>76.871429000000006</v>
      </c>
      <c r="BQ317">
        <v>71.371429000000006</v>
      </c>
      <c r="BR317">
        <v>68.528570999999999</v>
      </c>
      <c r="BS317">
        <v>-24.224160000000001</v>
      </c>
      <c r="BT317">
        <v>-54.919139999999999</v>
      </c>
      <c r="BU317">
        <v>-293.62689999999998</v>
      </c>
      <c r="BV317">
        <v>-380.88150000000002</v>
      </c>
      <c r="BW317">
        <v>-450.15890000000002</v>
      </c>
      <c r="BX317">
        <v>-68.820710000000005</v>
      </c>
      <c r="BY317">
        <v>198.6746</v>
      </c>
      <c r="BZ317">
        <v>156.6225</v>
      </c>
      <c r="CA317">
        <v>69.086060000000003</v>
      </c>
      <c r="CB317">
        <v>-56.081180000000003</v>
      </c>
      <c r="CC317">
        <v>-30.1371</v>
      </c>
      <c r="CD317">
        <v>114.6896</v>
      </c>
      <c r="CE317">
        <v>445.9853</v>
      </c>
      <c r="CF317">
        <v>263.51150000000001</v>
      </c>
      <c r="CG317">
        <v>357.48759999999999</v>
      </c>
      <c r="CH317">
        <v>409.32119999999998</v>
      </c>
      <c r="CI317">
        <v>104.8806</v>
      </c>
      <c r="CJ317">
        <v>162.5634</v>
      </c>
      <c r="CK317">
        <v>1562.001</v>
      </c>
      <c r="CL317">
        <v>1111.4860000000001</v>
      </c>
      <c r="CM317">
        <v>656.83540000000005</v>
      </c>
      <c r="CN317">
        <v>627.77459999999996</v>
      </c>
      <c r="CO317">
        <v>473.78289999999998</v>
      </c>
      <c r="CP317">
        <v>491.44510000000002</v>
      </c>
      <c r="CQ317">
        <v>13911.69</v>
      </c>
      <c r="CR317">
        <v>6370.0330000000004</v>
      </c>
      <c r="CS317">
        <v>8912.9950000000008</v>
      </c>
      <c r="CT317">
        <v>9589.5810000000001</v>
      </c>
      <c r="CU317">
        <v>6719.7569999999996</v>
      </c>
      <c r="CV317">
        <v>2544.7640000000001</v>
      </c>
      <c r="CW317">
        <v>2456.4670000000001</v>
      </c>
      <c r="CX317">
        <v>2446.1390000000001</v>
      </c>
      <c r="CY317">
        <v>5264.3320000000003</v>
      </c>
      <c r="CZ317">
        <v>4777.5330000000004</v>
      </c>
      <c r="DA317">
        <v>7218.9269999999997</v>
      </c>
      <c r="DB317">
        <v>8900.7099999999991</v>
      </c>
      <c r="DC317">
        <v>9066.58</v>
      </c>
      <c r="DD317">
        <v>7815.9110000000001</v>
      </c>
      <c r="DE317">
        <v>9219.58</v>
      </c>
      <c r="DF317">
        <v>9518.0419999999995</v>
      </c>
      <c r="DG317">
        <v>8957.6530000000002</v>
      </c>
      <c r="DH317">
        <v>11907.98</v>
      </c>
      <c r="DI317">
        <v>9156.366</v>
      </c>
      <c r="DJ317">
        <v>13270.58</v>
      </c>
      <c r="DK317">
        <v>12998.77</v>
      </c>
      <c r="DL317">
        <v>8138.5010000000002</v>
      </c>
      <c r="DM317">
        <v>7905.2179999999998</v>
      </c>
      <c r="DN317">
        <v>4774.0619999999999</v>
      </c>
      <c r="DO317">
        <v>19</v>
      </c>
      <c r="DP317">
        <v>20</v>
      </c>
    </row>
    <row r="318" spans="1:120" hidden="1" x14ac:dyDescent="0.25">
      <c r="A318" t="str">
        <f t="shared" si="4"/>
        <v>Size_Grp-Below 20 kW_Elect DA 1-4 (1PM-9PM)_44364_19-20</v>
      </c>
      <c r="B318" t="s">
        <v>62</v>
      </c>
      <c r="C318" t="s">
        <v>259</v>
      </c>
      <c r="D318" t="s">
        <v>61</v>
      </c>
      <c r="E318" t="s">
        <v>61</v>
      </c>
      <c r="F318" t="s">
        <v>61</v>
      </c>
      <c r="G318" t="s">
        <v>61</v>
      </c>
      <c r="H318" t="s">
        <v>61</v>
      </c>
      <c r="I318" t="s">
        <v>61</v>
      </c>
      <c r="J318" t="s">
        <v>260</v>
      </c>
      <c r="K318" t="s">
        <v>203</v>
      </c>
      <c r="L318" s="18">
        <v>44364</v>
      </c>
      <c r="M318">
        <v>19</v>
      </c>
      <c r="N318">
        <v>20</v>
      </c>
      <c r="O318" t="s">
        <v>258</v>
      </c>
      <c r="P318">
        <v>54</v>
      </c>
      <c r="Q318">
        <v>53</v>
      </c>
      <c r="R318">
        <v>0</v>
      </c>
      <c r="S318">
        <v>0</v>
      </c>
      <c r="T318">
        <v>0</v>
      </c>
      <c r="U318">
        <v>0</v>
      </c>
      <c r="V318">
        <v>0</v>
      </c>
      <c r="W318">
        <v>233.38800000000001</v>
      </c>
      <c r="X318">
        <v>238.56996000000001</v>
      </c>
      <c r="Y318">
        <v>234.88421</v>
      </c>
      <c r="Z318">
        <v>247.52325999999999</v>
      </c>
      <c r="AA318">
        <v>249.90181000000001</v>
      </c>
      <c r="AB318">
        <v>281.82803999999999</v>
      </c>
      <c r="AC318">
        <v>299.62308000000002</v>
      </c>
      <c r="AD318">
        <v>431.84055000000001</v>
      </c>
      <c r="AE318">
        <v>524.16831999999999</v>
      </c>
      <c r="AF318">
        <v>599.80857000000003</v>
      </c>
      <c r="AG318">
        <v>658.95843000000002</v>
      </c>
      <c r="AH318">
        <v>715.58711000000005</v>
      </c>
      <c r="AI318">
        <v>789.19421</v>
      </c>
      <c r="AJ318">
        <v>838.44374000000005</v>
      </c>
      <c r="AK318">
        <v>866.32759999999996</v>
      </c>
      <c r="AL318">
        <v>886.71821</v>
      </c>
      <c r="AM318">
        <v>886.87715000000003</v>
      </c>
      <c r="AN318">
        <v>885.22913000000005</v>
      </c>
      <c r="AO318">
        <v>712.64921000000004</v>
      </c>
      <c r="AP318">
        <v>701.23533999999995</v>
      </c>
      <c r="AQ318">
        <v>760.29606000000001</v>
      </c>
      <c r="AR318">
        <v>542.95879000000002</v>
      </c>
      <c r="AS318">
        <v>343.08492000000001</v>
      </c>
      <c r="AT318">
        <v>240.85834</v>
      </c>
      <c r="AU318">
        <v>77.103774000000001</v>
      </c>
      <c r="AV318">
        <v>73.377358000000001</v>
      </c>
      <c r="AW318">
        <v>71.481132000000002</v>
      </c>
      <c r="AX318">
        <v>69.839623000000003</v>
      </c>
      <c r="AY318">
        <v>68.216981000000004</v>
      </c>
      <c r="AZ318">
        <v>67.320755000000005</v>
      </c>
      <c r="BA318">
        <v>66.886792</v>
      </c>
      <c r="BB318">
        <v>70.018867999999998</v>
      </c>
      <c r="BC318">
        <v>75.226415000000003</v>
      </c>
      <c r="BD318">
        <v>81.132075</v>
      </c>
      <c r="BE318">
        <v>86.311321000000007</v>
      </c>
      <c r="BF318">
        <v>91.037735999999995</v>
      </c>
      <c r="BG318">
        <v>94.5</v>
      </c>
      <c r="BH318">
        <v>97.216981000000004</v>
      </c>
      <c r="BI318">
        <v>99.594340000000003</v>
      </c>
      <c r="BJ318">
        <v>100.72642</v>
      </c>
      <c r="BK318">
        <v>101.18868000000001</v>
      </c>
      <c r="BL318">
        <v>100.76415</v>
      </c>
      <c r="BM318">
        <v>98.641508999999999</v>
      </c>
      <c r="BN318">
        <v>95.811321000000007</v>
      </c>
      <c r="BO318">
        <v>91.584906000000004</v>
      </c>
      <c r="BP318">
        <v>86.943396000000007</v>
      </c>
      <c r="BQ318">
        <v>83.481132000000002</v>
      </c>
      <c r="BR318">
        <v>81.132075</v>
      </c>
      <c r="BS318">
        <v>-8.7457360000000008</v>
      </c>
      <c r="BT318">
        <v>-6.4976000000000003</v>
      </c>
      <c r="BU318">
        <v>-5.3705530000000001</v>
      </c>
      <c r="BV318">
        <v>-8.3617640000000009</v>
      </c>
      <c r="BW318">
        <v>-4.6030230000000003</v>
      </c>
      <c r="BX318">
        <v>-10.575150000000001</v>
      </c>
      <c r="BY318">
        <v>7.90796E-2</v>
      </c>
      <c r="BZ318">
        <v>-2.8900489999999999</v>
      </c>
      <c r="CA318">
        <v>7.1707239999999999</v>
      </c>
      <c r="CB318">
        <v>15.300800000000001</v>
      </c>
      <c r="CC318">
        <v>25.486260000000001</v>
      </c>
      <c r="CD318">
        <v>32.420610000000003</v>
      </c>
      <c r="CE318">
        <v>34.063360000000003</v>
      </c>
      <c r="CF318">
        <v>30.235779999999998</v>
      </c>
      <c r="CG318">
        <v>24.309139999999999</v>
      </c>
      <c r="CH318">
        <v>27.363130000000002</v>
      </c>
      <c r="CI318">
        <v>22.04269</v>
      </c>
      <c r="CJ318">
        <v>5.2762469999999997</v>
      </c>
      <c r="CK318">
        <v>141.74090000000001</v>
      </c>
      <c r="CL318">
        <v>98.913570000000007</v>
      </c>
      <c r="CM318">
        <v>-77.967380000000006</v>
      </c>
      <c r="CN318">
        <v>-45.281619999999997</v>
      </c>
      <c r="CO318">
        <v>-28.561430000000001</v>
      </c>
      <c r="CP318">
        <v>-9.0579699999999992</v>
      </c>
      <c r="CQ318">
        <v>14.635529999999999</v>
      </c>
      <c r="CR318">
        <v>9.3661659999999998</v>
      </c>
      <c r="CS318">
        <v>9.9175989999999992</v>
      </c>
      <c r="CT318">
        <v>15.00989</v>
      </c>
      <c r="CU318">
        <v>18.812090000000001</v>
      </c>
      <c r="CV318">
        <v>23.689109999999999</v>
      </c>
      <c r="CW318">
        <v>20.59808</v>
      </c>
      <c r="CX318">
        <v>20.31785</v>
      </c>
      <c r="CY318">
        <v>34.24136</v>
      </c>
      <c r="CZ318">
        <v>30.61375</v>
      </c>
      <c r="DA318">
        <v>60.26126</v>
      </c>
      <c r="DB318">
        <v>46.748959999999997</v>
      </c>
      <c r="DC318">
        <v>68.77328</v>
      </c>
      <c r="DD318">
        <v>61.535220000000002</v>
      </c>
      <c r="DE318">
        <v>61.189450000000001</v>
      </c>
      <c r="DF318">
        <v>67.588669999999993</v>
      </c>
      <c r="DG318">
        <v>61.653109999999998</v>
      </c>
      <c r="DH318">
        <v>61.270560000000003</v>
      </c>
      <c r="DI318">
        <v>132.78980000000001</v>
      </c>
      <c r="DJ318">
        <v>113.3655</v>
      </c>
      <c r="DK318">
        <v>55.603700000000003</v>
      </c>
      <c r="DL318">
        <v>32.27328</v>
      </c>
      <c r="DM318">
        <v>22.818650000000002</v>
      </c>
      <c r="DN318">
        <v>8.2690929999999998</v>
      </c>
      <c r="DO318">
        <v>19</v>
      </c>
      <c r="DP318">
        <v>20</v>
      </c>
    </row>
    <row r="319" spans="1:120" hidden="1" x14ac:dyDescent="0.25">
      <c r="A319" t="str">
        <f t="shared" si="4"/>
        <v>sublap_id-SLAP_PGCC_Elect DA 1-4 (1PM-9PM)_44364_19-20</v>
      </c>
      <c r="B319" t="s">
        <v>62</v>
      </c>
      <c r="C319" t="s">
        <v>299</v>
      </c>
      <c r="D319" t="s">
        <v>61</v>
      </c>
      <c r="E319" t="s">
        <v>300</v>
      </c>
      <c r="F319" t="s">
        <v>61</v>
      </c>
      <c r="G319" t="s">
        <v>61</v>
      </c>
      <c r="H319" t="s">
        <v>61</v>
      </c>
      <c r="I319" t="s">
        <v>61</v>
      </c>
      <c r="J319" t="s">
        <v>61</v>
      </c>
      <c r="K319" t="s">
        <v>203</v>
      </c>
      <c r="L319" s="18">
        <v>44364</v>
      </c>
      <c r="M319">
        <v>19</v>
      </c>
      <c r="N319">
        <v>20</v>
      </c>
      <c r="O319" t="s">
        <v>258</v>
      </c>
      <c r="P319">
        <v>32</v>
      </c>
      <c r="Q319">
        <v>32</v>
      </c>
      <c r="R319">
        <v>0</v>
      </c>
      <c r="S319">
        <v>1</v>
      </c>
      <c r="T319">
        <v>0</v>
      </c>
      <c r="U319">
        <v>0</v>
      </c>
      <c r="V319">
        <v>1</v>
      </c>
      <c r="AU319">
        <v>58</v>
      </c>
      <c r="AV319">
        <v>57.765625</v>
      </c>
      <c r="AW319">
        <v>57.46875</v>
      </c>
      <c r="AX319">
        <v>56.46875</v>
      </c>
      <c r="AY319">
        <v>55.4375</v>
      </c>
      <c r="AZ319">
        <v>55.25</v>
      </c>
      <c r="BA319">
        <v>54.984375</v>
      </c>
      <c r="BB319">
        <v>58.53125</v>
      </c>
      <c r="BC319">
        <v>64.03125</v>
      </c>
      <c r="BD319">
        <v>68.796875</v>
      </c>
      <c r="BE319">
        <v>73.5625</v>
      </c>
      <c r="BF319">
        <v>75.796875</v>
      </c>
      <c r="BG319">
        <v>76.28125</v>
      </c>
      <c r="BH319">
        <v>75.46875</v>
      </c>
      <c r="BI319">
        <v>74.421875</v>
      </c>
      <c r="BJ319">
        <v>73.953125</v>
      </c>
      <c r="BK319">
        <v>70.84375</v>
      </c>
      <c r="BL319">
        <v>69.015625</v>
      </c>
      <c r="BM319">
        <v>68.234375</v>
      </c>
      <c r="BN319">
        <v>65.359375</v>
      </c>
      <c r="BO319">
        <v>61.90625</v>
      </c>
      <c r="BP319">
        <v>60.921875</v>
      </c>
      <c r="BQ319">
        <v>59.484375</v>
      </c>
      <c r="BR319">
        <v>58.796875</v>
      </c>
      <c r="DO319">
        <v>19</v>
      </c>
      <c r="DP319">
        <v>20</v>
      </c>
    </row>
    <row r="320" spans="1:120" hidden="1" x14ac:dyDescent="0.25">
      <c r="A320" t="str">
        <f t="shared" si="4"/>
        <v>Aggregator-Enel X_Elect DA 1-4 (1PM-9PM)_44364_19-20</v>
      </c>
      <c r="B320" t="s">
        <v>62</v>
      </c>
      <c r="C320" t="s">
        <v>265</v>
      </c>
      <c r="D320" t="s">
        <v>61</v>
      </c>
      <c r="E320" t="s">
        <v>61</v>
      </c>
      <c r="F320" t="s">
        <v>266</v>
      </c>
      <c r="G320" t="s">
        <v>61</v>
      </c>
      <c r="H320" t="s">
        <v>61</v>
      </c>
      <c r="I320" t="s">
        <v>61</v>
      </c>
      <c r="J320" t="s">
        <v>61</v>
      </c>
      <c r="K320" t="s">
        <v>203</v>
      </c>
      <c r="L320" s="18">
        <v>44364</v>
      </c>
      <c r="M320">
        <v>19</v>
      </c>
      <c r="N320">
        <v>20</v>
      </c>
      <c r="O320" t="s">
        <v>258</v>
      </c>
      <c r="P320">
        <v>74</v>
      </c>
      <c r="Q320">
        <v>73</v>
      </c>
      <c r="R320">
        <v>0</v>
      </c>
      <c r="S320">
        <v>0</v>
      </c>
      <c r="T320">
        <v>0</v>
      </c>
      <c r="U320">
        <v>1</v>
      </c>
      <c r="V320">
        <v>1</v>
      </c>
      <c r="AU320">
        <v>82.136985999999993</v>
      </c>
      <c r="AV320">
        <v>78.986300999999997</v>
      </c>
      <c r="AW320">
        <v>76.739726000000005</v>
      </c>
      <c r="AX320">
        <v>74.541095999999996</v>
      </c>
      <c r="AY320">
        <v>72.965753000000007</v>
      </c>
      <c r="AZ320">
        <v>71.089040999999995</v>
      </c>
      <c r="BA320">
        <v>70.678082000000003</v>
      </c>
      <c r="BB320">
        <v>72.431506999999996</v>
      </c>
      <c r="BC320">
        <v>76.219177999999999</v>
      </c>
      <c r="BD320">
        <v>81.493150999999997</v>
      </c>
      <c r="BE320">
        <v>85.945205000000001</v>
      </c>
      <c r="BF320">
        <v>90.102739999999997</v>
      </c>
      <c r="BG320">
        <v>92.684932000000003</v>
      </c>
      <c r="BH320">
        <v>94.287671000000003</v>
      </c>
      <c r="BI320">
        <v>96.232877000000002</v>
      </c>
      <c r="BJ320">
        <v>97.315067999999997</v>
      </c>
      <c r="BK320">
        <v>98.171233000000001</v>
      </c>
      <c r="BL320">
        <v>98.239726000000005</v>
      </c>
      <c r="BM320">
        <v>98.116438000000002</v>
      </c>
      <c r="BN320">
        <v>96.226027000000002</v>
      </c>
      <c r="BO320">
        <v>93.931506999999996</v>
      </c>
      <c r="BP320">
        <v>90.705478999999997</v>
      </c>
      <c r="BQ320">
        <v>88.410959000000005</v>
      </c>
      <c r="BR320">
        <v>86.273972999999998</v>
      </c>
      <c r="DO320">
        <v>19</v>
      </c>
      <c r="DP320">
        <v>20</v>
      </c>
    </row>
    <row r="321" spans="1:120" hidden="1" x14ac:dyDescent="0.25">
      <c r="A321" t="str">
        <f t="shared" si="4"/>
        <v>LCA-Other_Elect DA 1-4 (1PM-9PM)_44364_19-20</v>
      </c>
      <c r="B321" t="s">
        <v>62</v>
      </c>
      <c r="C321" t="s">
        <v>212</v>
      </c>
      <c r="D321" t="s">
        <v>32</v>
      </c>
      <c r="E321" t="s">
        <v>61</v>
      </c>
      <c r="F321" t="s">
        <v>61</v>
      </c>
      <c r="G321" t="s">
        <v>61</v>
      </c>
      <c r="H321" t="s">
        <v>61</v>
      </c>
      <c r="I321" t="s">
        <v>61</v>
      </c>
      <c r="J321" t="s">
        <v>61</v>
      </c>
      <c r="K321" t="s">
        <v>203</v>
      </c>
      <c r="L321" s="18">
        <v>44364</v>
      </c>
      <c r="M321">
        <v>19</v>
      </c>
      <c r="N321">
        <v>20</v>
      </c>
      <c r="O321" t="s">
        <v>258</v>
      </c>
      <c r="P321">
        <v>151</v>
      </c>
      <c r="Q321">
        <v>146</v>
      </c>
      <c r="R321">
        <v>0</v>
      </c>
      <c r="S321">
        <v>1</v>
      </c>
      <c r="T321">
        <v>0</v>
      </c>
      <c r="U321">
        <v>0</v>
      </c>
      <c r="V321">
        <v>1</v>
      </c>
      <c r="AU321">
        <v>79.027396999999993</v>
      </c>
      <c r="AV321">
        <v>75.410959000000005</v>
      </c>
      <c r="AW321">
        <v>73.006849000000003</v>
      </c>
      <c r="AX321">
        <v>70.976027000000002</v>
      </c>
      <c r="AY321">
        <v>69.643835999999993</v>
      </c>
      <c r="AZ321">
        <v>68.345889999999997</v>
      </c>
      <c r="BA321">
        <v>68.023972999999998</v>
      </c>
      <c r="BB321">
        <v>70.510273999999995</v>
      </c>
      <c r="BC321">
        <v>75.202055000000001</v>
      </c>
      <c r="BD321">
        <v>80.900684999999996</v>
      </c>
      <c r="BE321">
        <v>85.914383999999998</v>
      </c>
      <c r="BF321">
        <v>90.280822000000001</v>
      </c>
      <c r="BG321">
        <v>92.972603000000007</v>
      </c>
      <c r="BH321">
        <v>95.058218999999994</v>
      </c>
      <c r="BI321">
        <v>97.277396999999993</v>
      </c>
      <c r="BJ321">
        <v>98.328766999999999</v>
      </c>
      <c r="BK321">
        <v>98.845889999999997</v>
      </c>
      <c r="BL321">
        <v>98.729451999999995</v>
      </c>
      <c r="BM321">
        <v>97.965753000000007</v>
      </c>
      <c r="BN321">
        <v>95.780822000000001</v>
      </c>
      <c r="BO321">
        <v>92.294521000000003</v>
      </c>
      <c r="BP321">
        <v>88.058218999999994</v>
      </c>
      <c r="BQ321">
        <v>85.301370000000006</v>
      </c>
      <c r="BR321">
        <v>83.181506999999996</v>
      </c>
      <c r="DO321">
        <v>19</v>
      </c>
      <c r="DP321">
        <v>20</v>
      </c>
    </row>
    <row r="322" spans="1:120" hidden="1" x14ac:dyDescent="0.25">
      <c r="A322" t="str">
        <f t="shared" si="4"/>
        <v>All_Elect DA 1-4 (1PM-9PM)_44364_19-20</v>
      </c>
      <c r="B322" t="s">
        <v>62</v>
      </c>
      <c r="C322" t="s">
        <v>61</v>
      </c>
      <c r="D322" t="s">
        <v>61</v>
      </c>
      <c r="E322" t="s">
        <v>61</v>
      </c>
      <c r="F322" t="s">
        <v>61</v>
      </c>
      <c r="G322" t="s">
        <v>61</v>
      </c>
      <c r="H322" t="s">
        <v>61</v>
      </c>
      <c r="I322" t="s">
        <v>61</v>
      </c>
      <c r="J322" t="s">
        <v>61</v>
      </c>
      <c r="K322" t="s">
        <v>203</v>
      </c>
      <c r="L322" s="18">
        <v>44364</v>
      </c>
      <c r="M322">
        <v>19</v>
      </c>
      <c r="N322">
        <v>20</v>
      </c>
      <c r="O322" t="s">
        <v>258</v>
      </c>
      <c r="P322">
        <v>507</v>
      </c>
      <c r="Q322">
        <v>497</v>
      </c>
      <c r="R322">
        <v>0</v>
      </c>
      <c r="S322">
        <v>0</v>
      </c>
      <c r="T322">
        <v>0</v>
      </c>
      <c r="U322">
        <v>0</v>
      </c>
      <c r="V322">
        <v>0</v>
      </c>
      <c r="W322">
        <v>47331.582999999999</v>
      </c>
      <c r="X322">
        <v>44548.813999999998</v>
      </c>
      <c r="Y322">
        <v>43768.582000000002</v>
      </c>
      <c r="Z322">
        <v>43998.838000000003</v>
      </c>
      <c r="AA322">
        <v>45265.381000000001</v>
      </c>
      <c r="AB322">
        <v>47008.981</v>
      </c>
      <c r="AC322">
        <v>50652.862999999998</v>
      </c>
      <c r="AD322">
        <v>52415.000999999997</v>
      </c>
      <c r="AE322">
        <v>56146.313000000002</v>
      </c>
      <c r="AF322">
        <v>58667.114000000001</v>
      </c>
      <c r="AG322">
        <v>59750.701000000001</v>
      </c>
      <c r="AH322">
        <v>64184.830999999998</v>
      </c>
      <c r="AI322">
        <v>65862.951000000001</v>
      </c>
      <c r="AJ322">
        <v>65882.740999999995</v>
      </c>
      <c r="AK322">
        <v>66134.45</v>
      </c>
      <c r="AL322">
        <v>67216.203999999998</v>
      </c>
      <c r="AM322">
        <v>67414.744000000006</v>
      </c>
      <c r="AN322">
        <v>57269.057000000001</v>
      </c>
      <c r="AO322">
        <v>44047.124000000003</v>
      </c>
      <c r="AP322">
        <v>43813.495000000003</v>
      </c>
      <c r="AQ322">
        <v>54419.553</v>
      </c>
      <c r="AR322">
        <v>54448.171999999999</v>
      </c>
      <c r="AS322">
        <v>51302.45</v>
      </c>
      <c r="AT322">
        <v>49007.432000000001</v>
      </c>
      <c r="AU322">
        <v>75.542254</v>
      </c>
      <c r="AV322">
        <v>72.460764999999995</v>
      </c>
      <c r="AW322">
        <v>70.676056000000003</v>
      </c>
      <c r="AX322">
        <v>69.115694000000005</v>
      </c>
      <c r="AY322">
        <v>67.630785000000003</v>
      </c>
      <c r="AZ322">
        <v>66.614688000000001</v>
      </c>
      <c r="BA322">
        <v>66.267606000000001</v>
      </c>
      <c r="BB322">
        <v>69.182092999999995</v>
      </c>
      <c r="BC322">
        <v>74.071428999999995</v>
      </c>
      <c r="BD322">
        <v>79.436620000000005</v>
      </c>
      <c r="BE322">
        <v>84.278672</v>
      </c>
      <c r="BF322">
        <v>88.823943999999997</v>
      </c>
      <c r="BG322">
        <v>91.825956000000005</v>
      </c>
      <c r="BH322">
        <v>94.300804999999997</v>
      </c>
      <c r="BI322">
        <v>96.611670000000004</v>
      </c>
      <c r="BJ322">
        <v>97.843057999999999</v>
      </c>
      <c r="BK322">
        <v>98.071428999999995</v>
      </c>
      <c r="BL322">
        <v>97.480885000000001</v>
      </c>
      <c r="BM322">
        <v>95.678067999999996</v>
      </c>
      <c r="BN322">
        <v>93.159959999999998</v>
      </c>
      <c r="BO322">
        <v>88.907444999999996</v>
      </c>
      <c r="BP322">
        <v>84.434607999999997</v>
      </c>
      <c r="BQ322">
        <v>81.308852999999999</v>
      </c>
      <c r="BR322">
        <v>79.191147000000001</v>
      </c>
      <c r="BS322">
        <v>-1878.075</v>
      </c>
      <c r="BT322">
        <v>2266.645</v>
      </c>
      <c r="BU322">
        <v>1979.5609999999999</v>
      </c>
      <c r="BV322">
        <v>1438.931</v>
      </c>
      <c r="BW322">
        <v>725.36800000000005</v>
      </c>
      <c r="BX322">
        <v>580.52160000000003</v>
      </c>
      <c r="BY322">
        <v>-307.14229999999998</v>
      </c>
      <c r="BZ322">
        <v>477.68669999999997</v>
      </c>
      <c r="CA322">
        <v>-689.33680000000004</v>
      </c>
      <c r="CB322">
        <v>-690.18960000000004</v>
      </c>
      <c r="CC322">
        <v>406.42849999999999</v>
      </c>
      <c r="CD322">
        <v>-862.43920000000003</v>
      </c>
      <c r="CE322">
        <v>-197.1789</v>
      </c>
      <c r="CF322">
        <v>750.298</v>
      </c>
      <c r="CG322">
        <v>767.22990000000004</v>
      </c>
      <c r="CH322">
        <v>-468.6703</v>
      </c>
      <c r="CI322">
        <v>-299.31920000000002</v>
      </c>
      <c r="CJ322">
        <v>10318.98</v>
      </c>
      <c r="CK322">
        <v>24152.91</v>
      </c>
      <c r="CL322">
        <v>24333.19</v>
      </c>
      <c r="CM322">
        <v>9322.027</v>
      </c>
      <c r="CN322">
        <v>2096.5210000000002</v>
      </c>
      <c r="CO322">
        <v>659.44669999999996</v>
      </c>
      <c r="CP322">
        <v>501.7946</v>
      </c>
      <c r="CQ322">
        <v>183393.9</v>
      </c>
      <c r="CR322">
        <v>83187.44</v>
      </c>
      <c r="CS322">
        <v>73407.02</v>
      </c>
      <c r="CT322">
        <v>72404.59</v>
      </c>
      <c r="CU322">
        <v>56994.34</v>
      </c>
      <c r="CV322">
        <v>45972.55</v>
      </c>
      <c r="CW322">
        <v>33132.18</v>
      </c>
      <c r="CX322">
        <v>28842.21</v>
      </c>
      <c r="CY322">
        <v>50893.03</v>
      </c>
      <c r="CZ322">
        <v>60845.08</v>
      </c>
      <c r="DA322">
        <v>97516.07</v>
      </c>
      <c r="DB322">
        <v>116556.7</v>
      </c>
      <c r="DC322">
        <v>106969.3</v>
      </c>
      <c r="DD322">
        <v>113320.3</v>
      </c>
      <c r="DE322">
        <v>121335.3</v>
      </c>
      <c r="DF322">
        <v>124323</v>
      </c>
      <c r="DG322">
        <v>124292.7</v>
      </c>
      <c r="DH322">
        <v>151577.79999999999</v>
      </c>
      <c r="DI322">
        <v>160480.20000000001</v>
      </c>
      <c r="DJ322">
        <v>150540</v>
      </c>
      <c r="DK322">
        <v>163490</v>
      </c>
      <c r="DL322">
        <v>125311.6</v>
      </c>
      <c r="DM322">
        <v>127932.3</v>
      </c>
      <c r="DN322">
        <v>133119</v>
      </c>
      <c r="DO322">
        <v>19</v>
      </c>
      <c r="DP322">
        <v>20</v>
      </c>
    </row>
    <row r="323" spans="1:120" hidden="1" x14ac:dyDescent="0.25">
      <c r="A323" t="str">
        <f t="shared" si="4"/>
        <v>Industry_Type-5. Offices, Hotels, Finance, Services_Elect DA 1-4 (1PM-9PM)_44364_19-21</v>
      </c>
      <c r="B323" t="s">
        <v>62</v>
      </c>
      <c r="C323" t="s">
        <v>205</v>
      </c>
      <c r="D323" t="s">
        <v>61</v>
      </c>
      <c r="E323" t="s">
        <v>61</v>
      </c>
      <c r="F323" t="s">
        <v>61</v>
      </c>
      <c r="G323" t="s">
        <v>37</v>
      </c>
      <c r="H323" t="s">
        <v>61</v>
      </c>
      <c r="I323" t="s">
        <v>61</v>
      </c>
      <c r="J323" t="s">
        <v>61</v>
      </c>
      <c r="K323" t="s">
        <v>203</v>
      </c>
      <c r="L323" s="18">
        <v>44364</v>
      </c>
      <c r="M323">
        <v>19</v>
      </c>
      <c r="N323">
        <v>21</v>
      </c>
      <c r="O323" t="s">
        <v>258</v>
      </c>
      <c r="P323">
        <v>1</v>
      </c>
      <c r="Q323">
        <v>1</v>
      </c>
      <c r="R323">
        <v>0</v>
      </c>
      <c r="S323">
        <v>0</v>
      </c>
      <c r="T323">
        <v>1</v>
      </c>
      <c r="U323">
        <v>0</v>
      </c>
      <c r="V323">
        <v>1</v>
      </c>
      <c r="AU323">
        <v>67</v>
      </c>
      <c r="AV323">
        <v>64</v>
      </c>
      <c r="AW323">
        <v>64.5</v>
      </c>
      <c r="AX323">
        <v>63</v>
      </c>
      <c r="AY323">
        <v>61.5</v>
      </c>
      <c r="AZ323">
        <v>59.5</v>
      </c>
      <c r="BA323">
        <v>60</v>
      </c>
      <c r="BB323">
        <v>65</v>
      </c>
      <c r="BC323">
        <v>75</v>
      </c>
      <c r="BD323">
        <v>85</v>
      </c>
      <c r="BE323">
        <v>92</v>
      </c>
      <c r="BF323">
        <v>95</v>
      </c>
      <c r="BG323">
        <v>97</v>
      </c>
      <c r="BH323">
        <v>98</v>
      </c>
      <c r="BI323">
        <v>100.5</v>
      </c>
      <c r="BJ323">
        <v>101.5</v>
      </c>
      <c r="BK323">
        <v>102.5</v>
      </c>
      <c r="BL323">
        <v>103</v>
      </c>
      <c r="BM323">
        <v>102.5</v>
      </c>
      <c r="BN323">
        <v>98</v>
      </c>
      <c r="BO323">
        <v>87</v>
      </c>
      <c r="BP323">
        <v>78</v>
      </c>
      <c r="BQ323">
        <v>73.5</v>
      </c>
      <c r="BR323">
        <v>71.5</v>
      </c>
      <c r="DO323">
        <v>19</v>
      </c>
      <c r="DP323">
        <v>21</v>
      </c>
    </row>
    <row r="324" spans="1:120" hidden="1" x14ac:dyDescent="0.25">
      <c r="A324" t="str">
        <f t="shared" ref="A324:A387" si="5">C324&amp;"_"&amp;K324&amp;"_"&amp;IF(L324="",O324,L324&amp;IF(LEFT(K324,3)="All","",IF(R324=1,"_Combined","_"&amp;M324&amp;"-"&amp;N324)))</f>
        <v>Aggregator-CPower_Elect DA 1-4 (1PM-9PM)_44364_19-20</v>
      </c>
      <c r="B324" t="s">
        <v>62</v>
      </c>
      <c r="C324" t="s">
        <v>215</v>
      </c>
      <c r="D324" t="s">
        <v>61</v>
      </c>
      <c r="E324" t="s">
        <v>61</v>
      </c>
      <c r="F324" t="s">
        <v>42</v>
      </c>
      <c r="G324" t="s">
        <v>61</v>
      </c>
      <c r="H324" t="s">
        <v>61</v>
      </c>
      <c r="I324" t="s">
        <v>61</v>
      </c>
      <c r="J324" t="s">
        <v>61</v>
      </c>
      <c r="K324" t="s">
        <v>203</v>
      </c>
      <c r="L324" s="18">
        <v>44364</v>
      </c>
      <c r="M324">
        <v>19</v>
      </c>
      <c r="N324">
        <v>20</v>
      </c>
      <c r="O324" t="s">
        <v>258</v>
      </c>
      <c r="P324">
        <v>433</v>
      </c>
      <c r="Q324">
        <v>424</v>
      </c>
      <c r="R324">
        <v>0</v>
      </c>
      <c r="S324">
        <v>0</v>
      </c>
      <c r="T324">
        <v>0</v>
      </c>
      <c r="U324">
        <v>1</v>
      </c>
      <c r="V324">
        <v>1</v>
      </c>
      <c r="AU324">
        <v>74.406840000000003</v>
      </c>
      <c r="AV324">
        <v>71.337264000000005</v>
      </c>
      <c r="AW324">
        <v>69.632075</v>
      </c>
      <c r="AX324">
        <v>68.181603999999993</v>
      </c>
      <c r="AY324">
        <v>66.712264000000005</v>
      </c>
      <c r="AZ324">
        <v>65.844340000000003</v>
      </c>
      <c r="BA324">
        <v>65.508255000000005</v>
      </c>
      <c r="BB324">
        <v>68.622641999999999</v>
      </c>
      <c r="BC324">
        <v>73.701650999999998</v>
      </c>
      <c r="BD324">
        <v>79.082547000000005</v>
      </c>
      <c r="BE324">
        <v>83.991744999999995</v>
      </c>
      <c r="BF324">
        <v>88.603774000000001</v>
      </c>
      <c r="BG324">
        <v>91.678066000000001</v>
      </c>
      <c r="BH324">
        <v>94.303066000000001</v>
      </c>
      <c r="BI324">
        <v>96.676886999999994</v>
      </c>
      <c r="BJ324">
        <v>97.933961999999994</v>
      </c>
      <c r="BK324">
        <v>98.054244999999995</v>
      </c>
      <c r="BL324">
        <v>97.350235999999995</v>
      </c>
      <c r="BM324">
        <v>95.258255000000005</v>
      </c>
      <c r="BN324">
        <v>92.632075</v>
      </c>
      <c r="BO324">
        <v>88.042452999999995</v>
      </c>
      <c r="BP324">
        <v>83.354952999999995</v>
      </c>
      <c r="BQ324">
        <v>80.086084999999997</v>
      </c>
      <c r="BR324">
        <v>77.971698000000004</v>
      </c>
      <c r="DO324">
        <v>19</v>
      </c>
      <c r="DP324">
        <v>20</v>
      </c>
    </row>
    <row r="325" spans="1:120" hidden="1" x14ac:dyDescent="0.25">
      <c r="A325" t="str">
        <f t="shared" si="5"/>
        <v>Industry_Type-2. Manufacturing_Elect DA 1-4 (1PM-9PM)_44364_19-20</v>
      </c>
      <c r="B325" t="s">
        <v>62</v>
      </c>
      <c r="C325" t="s">
        <v>218</v>
      </c>
      <c r="D325" t="s">
        <v>61</v>
      </c>
      <c r="E325" t="s">
        <v>61</v>
      </c>
      <c r="F325" t="s">
        <v>61</v>
      </c>
      <c r="G325" t="s">
        <v>38</v>
      </c>
      <c r="H325" t="s">
        <v>61</v>
      </c>
      <c r="I325" t="s">
        <v>61</v>
      </c>
      <c r="J325" t="s">
        <v>61</v>
      </c>
      <c r="K325" t="s">
        <v>203</v>
      </c>
      <c r="L325" s="18">
        <v>44364</v>
      </c>
      <c r="M325">
        <v>19</v>
      </c>
      <c r="N325">
        <v>20</v>
      </c>
      <c r="O325" t="s">
        <v>258</v>
      </c>
      <c r="P325">
        <v>12</v>
      </c>
      <c r="Q325">
        <v>12</v>
      </c>
      <c r="R325">
        <v>0</v>
      </c>
      <c r="S325">
        <v>0</v>
      </c>
      <c r="T325">
        <v>1</v>
      </c>
      <c r="U325">
        <v>0</v>
      </c>
      <c r="V325">
        <v>1</v>
      </c>
      <c r="AU325">
        <v>77.333332999999996</v>
      </c>
      <c r="AV325">
        <v>73.666667000000004</v>
      </c>
      <c r="AW325">
        <v>72.166667000000004</v>
      </c>
      <c r="AX325">
        <v>70.541667000000004</v>
      </c>
      <c r="AY325">
        <v>68.541667000000004</v>
      </c>
      <c r="AZ325">
        <v>67.625</v>
      </c>
      <c r="BA325">
        <v>67.125</v>
      </c>
      <c r="BB325">
        <v>69.916667000000004</v>
      </c>
      <c r="BC325">
        <v>75.375</v>
      </c>
      <c r="BD325">
        <v>81.5</v>
      </c>
      <c r="BE325">
        <v>86.125</v>
      </c>
      <c r="BF325">
        <v>90.958332999999996</v>
      </c>
      <c r="BG325">
        <v>94.541667000000004</v>
      </c>
      <c r="BH325">
        <v>97.333332999999996</v>
      </c>
      <c r="BI325">
        <v>100.20833</v>
      </c>
      <c r="BJ325">
        <v>101.375</v>
      </c>
      <c r="BK325">
        <v>102.125</v>
      </c>
      <c r="BL325">
        <v>101.875</v>
      </c>
      <c r="BM325">
        <v>99.583332999999996</v>
      </c>
      <c r="BN325">
        <v>97.5</v>
      </c>
      <c r="BO325">
        <v>93.166667000000004</v>
      </c>
      <c r="BP325">
        <v>88.083332999999996</v>
      </c>
      <c r="BQ325">
        <v>84.375</v>
      </c>
      <c r="BR325">
        <v>81.583332999999996</v>
      </c>
      <c r="DO325">
        <v>19</v>
      </c>
      <c r="DP325">
        <v>20</v>
      </c>
    </row>
    <row r="326" spans="1:120" hidden="1" x14ac:dyDescent="0.25">
      <c r="A326" t="str">
        <f t="shared" si="5"/>
        <v>sublap_id-SLAP_PGFG_Elect DA 1-4 (1PM-9PM)_44364_19-20</v>
      </c>
      <c r="B326" t="s">
        <v>62</v>
      </c>
      <c r="C326" t="s">
        <v>293</v>
      </c>
      <c r="D326" t="s">
        <v>61</v>
      </c>
      <c r="E326" t="s">
        <v>294</v>
      </c>
      <c r="F326" t="s">
        <v>61</v>
      </c>
      <c r="G326" t="s">
        <v>61</v>
      </c>
      <c r="H326" t="s">
        <v>61</v>
      </c>
      <c r="I326" t="s">
        <v>61</v>
      </c>
      <c r="J326" t="s">
        <v>61</v>
      </c>
      <c r="K326" t="s">
        <v>203</v>
      </c>
      <c r="L326" s="18">
        <v>44364</v>
      </c>
      <c r="M326">
        <v>19</v>
      </c>
      <c r="N326">
        <v>20</v>
      </c>
      <c r="O326" t="s">
        <v>258</v>
      </c>
      <c r="P326">
        <v>18</v>
      </c>
      <c r="Q326">
        <v>18</v>
      </c>
      <c r="R326">
        <v>0</v>
      </c>
      <c r="S326">
        <v>0</v>
      </c>
      <c r="T326">
        <v>0</v>
      </c>
      <c r="U326">
        <v>1</v>
      </c>
      <c r="V326">
        <v>1</v>
      </c>
      <c r="AU326">
        <v>66.5</v>
      </c>
      <c r="AV326">
        <v>65.5</v>
      </c>
      <c r="AW326">
        <v>64.5</v>
      </c>
      <c r="AX326">
        <v>62.5</v>
      </c>
      <c r="AY326">
        <v>60.5</v>
      </c>
      <c r="AZ326">
        <v>59.5</v>
      </c>
      <c r="BA326">
        <v>59.5</v>
      </c>
      <c r="BB326">
        <v>62.5</v>
      </c>
      <c r="BC326">
        <v>71</v>
      </c>
      <c r="BD326">
        <v>80</v>
      </c>
      <c r="BE326">
        <v>85.5</v>
      </c>
      <c r="BF326">
        <v>91.5</v>
      </c>
      <c r="BG326">
        <v>95.5</v>
      </c>
      <c r="BH326">
        <v>99</v>
      </c>
      <c r="BI326">
        <v>101.5</v>
      </c>
      <c r="BJ326">
        <v>102</v>
      </c>
      <c r="BK326">
        <v>102.5</v>
      </c>
      <c r="BL326">
        <v>100</v>
      </c>
      <c r="BM326">
        <v>96</v>
      </c>
      <c r="BN326">
        <v>91</v>
      </c>
      <c r="BO326">
        <v>83</v>
      </c>
      <c r="BP326">
        <v>75.5</v>
      </c>
      <c r="BQ326">
        <v>70</v>
      </c>
      <c r="BR326">
        <v>67.5</v>
      </c>
      <c r="DO326">
        <v>19</v>
      </c>
      <c r="DP326">
        <v>20</v>
      </c>
    </row>
    <row r="327" spans="1:120" hidden="1" x14ac:dyDescent="0.25">
      <c r="A327" t="str">
        <f t="shared" si="5"/>
        <v>sublap_id-SLAP_PGKN_Elect DA 1-4 (1PM-9PM)_44364_19-20</v>
      </c>
      <c r="B327" t="s">
        <v>62</v>
      </c>
      <c r="C327" t="s">
        <v>279</v>
      </c>
      <c r="D327" t="s">
        <v>61</v>
      </c>
      <c r="E327" t="s">
        <v>280</v>
      </c>
      <c r="F327" t="s">
        <v>61</v>
      </c>
      <c r="G327" t="s">
        <v>61</v>
      </c>
      <c r="H327" t="s">
        <v>61</v>
      </c>
      <c r="I327" t="s">
        <v>61</v>
      </c>
      <c r="J327" t="s">
        <v>61</v>
      </c>
      <c r="K327" t="s">
        <v>203</v>
      </c>
      <c r="L327" s="18">
        <v>44364</v>
      </c>
      <c r="M327">
        <v>19</v>
      </c>
      <c r="N327">
        <v>20</v>
      </c>
      <c r="O327" t="s">
        <v>258</v>
      </c>
      <c r="P327">
        <v>20</v>
      </c>
      <c r="Q327">
        <v>20</v>
      </c>
      <c r="R327">
        <v>0</v>
      </c>
      <c r="S327">
        <v>1</v>
      </c>
      <c r="T327">
        <v>0</v>
      </c>
      <c r="U327">
        <v>0</v>
      </c>
      <c r="V327">
        <v>1</v>
      </c>
      <c r="AU327">
        <v>87</v>
      </c>
      <c r="AV327">
        <v>83.5</v>
      </c>
      <c r="AW327">
        <v>81</v>
      </c>
      <c r="AX327">
        <v>78.5</v>
      </c>
      <c r="AY327">
        <v>77</v>
      </c>
      <c r="AZ327">
        <v>74.5</v>
      </c>
      <c r="BA327">
        <v>74</v>
      </c>
      <c r="BB327">
        <v>75</v>
      </c>
      <c r="BC327">
        <v>78</v>
      </c>
      <c r="BD327">
        <v>83</v>
      </c>
      <c r="BE327">
        <v>87</v>
      </c>
      <c r="BF327">
        <v>91</v>
      </c>
      <c r="BG327">
        <v>93.5</v>
      </c>
      <c r="BH327">
        <v>95</v>
      </c>
      <c r="BI327">
        <v>97</v>
      </c>
      <c r="BJ327">
        <v>98.5</v>
      </c>
      <c r="BK327">
        <v>100</v>
      </c>
      <c r="BL327">
        <v>100.5</v>
      </c>
      <c r="BM327">
        <v>101.5</v>
      </c>
      <c r="BN327">
        <v>100</v>
      </c>
      <c r="BO327">
        <v>98.5</v>
      </c>
      <c r="BP327">
        <v>95.5</v>
      </c>
      <c r="BQ327">
        <v>93.5</v>
      </c>
      <c r="BR327">
        <v>91.5</v>
      </c>
      <c r="DO327">
        <v>19</v>
      </c>
      <c r="DP327">
        <v>20</v>
      </c>
    </row>
    <row r="328" spans="1:120" hidden="1" x14ac:dyDescent="0.25">
      <c r="A328" t="str">
        <f t="shared" si="5"/>
        <v>LCA-Greater Fresno Area_Elect DA 1-4 (1PM-9PM)_44364_19-20</v>
      </c>
      <c r="B328" t="s">
        <v>62</v>
      </c>
      <c r="C328" t="s">
        <v>224</v>
      </c>
      <c r="D328" t="s">
        <v>182</v>
      </c>
      <c r="E328" t="s">
        <v>61</v>
      </c>
      <c r="F328" t="s">
        <v>61</v>
      </c>
      <c r="G328" t="s">
        <v>61</v>
      </c>
      <c r="H328" t="s">
        <v>61</v>
      </c>
      <c r="I328" t="s">
        <v>61</v>
      </c>
      <c r="J328" t="s">
        <v>61</v>
      </c>
      <c r="K328" t="s">
        <v>203</v>
      </c>
      <c r="L328" s="18">
        <v>44364</v>
      </c>
      <c r="M328">
        <v>19</v>
      </c>
      <c r="N328">
        <v>20</v>
      </c>
      <c r="O328" t="s">
        <v>258</v>
      </c>
      <c r="P328">
        <v>95</v>
      </c>
      <c r="Q328">
        <v>94</v>
      </c>
      <c r="R328">
        <v>0</v>
      </c>
      <c r="S328">
        <v>0</v>
      </c>
      <c r="T328">
        <v>0</v>
      </c>
      <c r="U328">
        <v>0</v>
      </c>
      <c r="V328">
        <v>0</v>
      </c>
      <c r="W328">
        <v>20611.152999999998</v>
      </c>
      <c r="X328">
        <v>21004.082999999999</v>
      </c>
      <c r="Y328">
        <v>20482.666000000001</v>
      </c>
      <c r="Z328">
        <v>20348.264999999999</v>
      </c>
      <c r="AA328">
        <v>20595.449000000001</v>
      </c>
      <c r="AB328">
        <v>21399.638999999999</v>
      </c>
      <c r="AC328">
        <v>22152.053</v>
      </c>
      <c r="AD328">
        <v>21486.577000000001</v>
      </c>
      <c r="AE328">
        <v>21956.397000000001</v>
      </c>
      <c r="AF328">
        <v>21438.374</v>
      </c>
      <c r="AG328">
        <v>22199.544000000002</v>
      </c>
      <c r="AH328">
        <v>22408.797999999999</v>
      </c>
      <c r="AI328">
        <v>22425.437000000002</v>
      </c>
      <c r="AJ328">
        <v>21421.612000000001</v>
      </c>
      <c r="AK328">
        <v>21047.256000000001</v>
      </c>
      <c r="AL328">
        <v>21521.464</v>
      </c>
      <c r="AM328">
        <v>22054.850999999999</v>
      </c>
      <c r="AN328">
        <v>19215.163</v>
      </c>
      <c r="AO328">
        <v>17280.936000000002</v>
      </c>
      <c r="AP328">
        <v>18464.888999999999</v>
      </c>
      <c r="AQ328">
        <v>23586.93</v>
      </c>
      <c r="AR328">
        <v>24490.363000000001</v>
      </c>
      <c r="AS328">
        <v>23553.282999999999</v>
      </c>
      <c r="AT328">
        <v>22820.16</v>
      </c>
      <c r="AU328">
        <v>84.223404000000002</v>
      </c>
      <c r="AV328">
        <v>79.308510999999996</v>
      </c>
      <c r="AW328">
        <v>77.771276999999998</v>
      </c>
      <c r="AX328">
        <v>76.255319</v>
      </c>
      <c r="AY328">
        <v>73.882979000000006</v>
      </c>
      <c r="AZ328">
        <v>73.409574000000006</v>
      </c>
      <c r="BA328">
        <v>72.393617000000006</v>
      </c>
      <c r="BB328">
        <v>74.819148999999996</v>
      </c>
      <c r="BC328">
        <v>78.771276999999998</v>
      </c>
      <c r="BD328">
        <v>83.287233999999998</v>
      </c>
      <c r="BE328">
        <v>86.867020999999994</v>
      </c>
      <c r="BF328">
        <v>90.936170000000004</v>
      </c>
      <c r="BG328">
        <v>93.984043</v>
      </c>
      <c r="BH328">
        <v>96.5</v>
      </c>
      <c r="BI328">
        <v>99.494681</v>
      </c>
      <c r="BJ328">
        <v>100.57979</v>
      </c>
      <c r="BK328">
        <v>102.51596000000001</v>
      </c>
      <c r="BL328">
        <v>104.40957</v>
      </c>
      <c r="BM328">
        <v>102.44681</v>
      </c>
      <c r="BN328">
        <v>101.42552999999999</v>
      </c>
      <c r="BO328">
        <v>99.234043</v>
      </c>
      <c r="BP328">
        <v>95.632979000000006</v>
      </c>
      <c r="BQ328">
        <v>92.510638</v>
      </c>
      <c r="BR328">
        <v>89.670213000000004</v>
      </c>
      <c r="BS328">
        <v>-67.382580000000004</v>
      </c>
      <c r="BT328">
        <v>-103.6973</v>
      </c>
      <c r="BU328">
        <v>-86.413110000000003</v>
      </c>
      <c r="BV328">
        <v>-48.162590000000002</v>
      </c>
      <c r="BW328">
        <v>-124.90860000000001</v>
      </c>
      <c r="BX328">
        <v>-214.2294</v>
      </c>
      <c r="BY328">
        <v>-171.32579999999999</v>
      </c>
      <c r="BZ328">
        <v>325.12990000000002</v>
      </c>
      <c r="CA328">
        <v>-332.98570000000001</v>
      </c>
      <c r="CB328">
        <v>406.77050000000003</v>
      </c>
      <c r="CC328">
        <v>-53.158259999999999</v>
      </c>
      <c r="CD328">
        <v>-102.28570000000001</v>
      </c>
      <c r="CE328">
        <v>240.21809999999999</v>
      </c>
      <c r="CF328">
        <v>1356.867</v>
      </c>
      <c r="CG328">
        <v>1833.875</v>
      </c>
      <c r="CH328">
        <v>1144.8019999999999</v>
      </c>
      <c r="CI328">
        <v>801.10059999999999</v>
      </c>
      <c r="CJ328">
        <v>3674.7469999999998</v>
      </c>
      <c r="CK328">
        <v>6204.0550000000003</v>
      </c>
      <c r="CL328">
        <v>6483.6509999999998</v>
      </c>
      <c r="CM328">
        <v>1434.462</v>
      </c>
      <c r="CN328">
        <v>-749.08699999999999</v>
      </c>
      <c r="CO328">
        <v>-887.87339999999995</v>
      </c>
      <c r="CP328">
        <v>-637.64769999999999</v>
      </c>
      <c r="CQ328">
        <v>48890.66</v>
      </c>
      <c r="CR328">
        <v>17020.919999999998</v>
      </c>
      <c r="CS328">
        <v>12034.74</v>
      </c>
      <c r="CT328">
        <v>13833.3</v>
      </c>
      <c r="CU328">
        <v>11749.54</v>
      </c>
      <c r="CV328">
        <v>8152.9250000000002</v>
      </c>
      <c r="CW328">
        <v>7786.4089999999997</v>
      </c>
      <c r="CX328">
        <v>8126.2070000000003</v>
      </c>
      <c r="CY328">
        <v>11008.17</v>
      </c>
      <c r="CZ328">
        <v>14257.87</v>
      </c>
      <c r="DA328">
        <v>20805.8</v>
      </c>
      <c r="DB328">
        <v>23693.040000000001</v>
      </c>
      <c r="DC328">
        <v>23741.93</v>
      </c>
      <c r="DD328">
        <v>26013.24</v>
      </c>
      <c r="DE328">
        <v>29621.119999999999</v>
      </c>
      <c r="DF328">
        <v>31548.01</v>
      </c>
      <c r="DG328">
        <v>29506.31</v>
      </c>
      <c r="DH328">
        <v>49383.15</v>
      </c>
      <c r="DI328">
        <v>53171.95</v>
      </c>
      <c r="DJ328">
        <v>48142.38</v>
      </c>
      <c r="DK328">
        <v>29674.49</v>
      </c>
      <c r="DL328">
        <v>33788.75</v>
      </c>
      <c r="DM328">
        <v>32736.74</v>
      </c>
      <c r="DN328">
        <v>36420.269999999997</v>
      </c>
      <c r="DO328">
        <v>19</v>
      </c>
      <c r="DP328">
        <v>20</v>
      </c>
    </row>
    <row r="329" spans="1:120" hidden="1" x14ac:dyDescent="0.25">
      <c r="A329" t="str">
        <f t="shared" si="5"/>
        <v>Industry_Type-5. Offices, Hotels, Finance, Services_Elect DA 1-4 (1PM-9PM)_44364_19-20</v>
      </c>
      <c r="B329" t="s">
        <v>62</v>
      </c>
      <c r="C329" t="s">
        <v>205</v>
      </c>
      <c r="D329" t="s">
        <v>61</v>
      </c>
      <c r="E329" t="s">
        <v>61</v>
      </c>
      <c r="F329" t="s">
        <v>61</v>
      </c>
      <c r="G329" t="s">
        <v>37</v>
      </c>
      <c r="H329" t="s">
        <v>61</v>
      </c>
      <c r="I329" t="s">
        <v>61</v>
      </c>
      <c r="J329" t="s">
        <v>61</v>
      </c>
      <c r="K329" t="s">
        <v>203</v>
      </c>
      <c r="L329" s="18">
        <v>44364</v>
      </c>
      <c r="M329">
        <v>19</v>
      </c>
      <c r="N329">
        <v>20</v>
      </c>
      <c r="O329" t="s">
        <v>258</v>
      </c>
      <c r="P329">
        <v>21</v>
      </c>
      <c r="Q329">
        <v>21</v>
      </c>
      <c r="R329">
        <v>0</v>
      </c>
      <c r="S329">
        <v>1</v>
      </c>
      <c r="T329">
        <v>0</v>
      </c>
      <c r="U329">
        <v>0</v>
      </c>
      <c r="V329">
        <v>1</v>
      </c>
      <c r="AU329">
        <v>69.166667000000004</v>
      </c>
      <c r="AV329">
        <v>66.714286000000001</v>
      </c>
      <c r="AW329">
        <v>65.047618999999997</v>
      </c>
      <c r="AX329">
        <v>63.809524000000003</v>
      </c>
      <c r="AY329">
        <v>62.738095000000001</v>
      </c>
      <c r="AZ329">
        <v>61.976190000000003</v>
      </c>
      <c r="BA329">
        <v>61.952381000000003</v>
      </c>
      <c r="BB329">
        <v>65.523809999999997</v>
      </c>
      <c r="BC329">
        <v>70.523809999999997</v>
      </c>
      <c r="BD329">
        <v>75.666667000000004</v>
      </c>
      <c r="BE329">
        <v>80.714286000000001</v>
      </c>
      <c r="BF329">
        <v>84.238095000000001</v>
      </c>
      <c r="BG329">
        <v>85.928571000000005</v>
      </c>
      <c r="BH329">
        <v>87.714286000000001</v>
      </c>
      <c r="BI329">
        <v>89</v>
      </c>
      <c r="BJ329">
        <v>89.952381000000003</v>
      </c>
      <c r="BK329">
        <v>89.761904999999999</v>
      </c>
      <c r="BL329">
        <v>88.928571000000005</v>
      </c>
      <c r="BM329">
        <v>88.261904999999999</v>
      </c>
      <c r="BN329">
        <v>86.071428999999995</v>
      </c>
      <c r="BO329">
        <v>81.166667000000004</v>
      </c>
      <c r="BP329">
        <v>76.976190000000003</v>
      </c>
      <c r="BQ329">
        <v>74.142857000000006</v>
      </c>
      <c r="BR329">
        <v>72.166667000000004</v>
      </c>
      <c r="DO329">
        <v>19</v>
      </c>
      <c r="DP329">
        <v>20</v>
      </c>
    </row>
    <row r="330" spans="1:120" hidden="1" x14ac:dyDescent="0.25">
      <c r="A330" t="str">
        <f t="shared" si="5"/>
        <v>sublap_id-SLAP_PGNP_Elect DA 1-4 (1PM-9PM)_44364_19-20</v>
      </c>
      <c r="B330" t="s">
        <v>62</v>
      </c>
      <c r="C330" t="s">
        <v>291</v>
      </c>
      <c r="D330" t="s">
        <v>61</v>
      </c>
      <c r="E330" t="s">
        <v>292</v>
      </c>
      <c r="F330" t="s">
        <v>61</v>
      </c>
      <c r="G330" t="s">
        <v>61</v>
      </c>
      <c r="H330" t="s">
        <v>61</v>
      </c>
      <c r="I330" t="s">
        <v>61</v>
      </c>
      <c r="J330" t="s">
        <v>61</v>
      </c>
      <c r="K330" t="s">
        <v>203</v>
      </c>
      <c r="L330" s="18">
        <v>44364</v>
      </c>
      <c r="M330">
        <v>19</v>
      </c>
      <c r="N330">
        <v>20</v>
      </c>
      <c r="O330" t="s">
        <v>258</v>
      </c>
      <c r="P330">
        <v>62</v>
      </c>
      <c r="Q330">
        <v>61</v>
      </c>
      <c r="R330">
        <v>0</v>
      </c>
      <c r="S330">
        <v>1</v>
      </c>
      <c r="T330">
        <v>0</v>
      </c>
      <c r="U330">
        <v>0</v>
      </c>
      <c r="V330">
        <v>1</v>
      </c>
      <c r="AU330">
        <v>78.795081999999994</v>
      </c>
      <c r="AV330">
        <v>73.508196999999996</v>
      </c>
      <c r="AW330">
        <v>71.065573999999998</v>
      </c>
      <c r="AX330">
        <v>69.221311</v>
      </c>
      <c r="AY330">
        <v>68.327869000000007</v>
      </c>
      <c r="AZ330">
        <v>67.868852000000004</v>
      </c>
      <c r="BA330">
        <v>67.229507999999996</v>
      </c>
      <c r="BB330">
        <v>70.262294999999995</v>
      </c>
      <c r="BC330">
        <v>75.385245999999995</v>
      </c>
      <c r="BD330">
        <v>81.360656000000006</v>
      </c>
      <c r="BE330">
        <v>86.606556999999995</v>
      </c>
      <c r="BF330">
        <v>91.196720999999997</v>
      </c>
      <c r="BG330">
        <v>94.672130999999993</v>
      </c>
      <c r="BH330">
        <v>97.860656000000006</v>
      </c>
      <c r="BI330">
        <v>100.69672</v>
      </c>
      <c r="BJ330">
        <v>102.64754000000001</v>
      </c>
      <c r="BK330">
        <v>103.54098</v>
      </c>
      <c r="BL330">
        <v>103.86066</v>
      </c>
      <c r="BM330">
        <v>103.09016</v>
      </c>
      <c r="BN330">
        <v>101.54098</v>
      </c>
      <c r="BO330">
        <v>96.163933999999998</v>
      </c>
      <c r="BP330">
        <v>90.106556999999995</v>
      </c>
      <c r="BQ330">
        <v>85.762294999999995</v>
      </c>
      <c r="BR330">
        <v>83.844262000000001</v>
      </c>
      <c r="DO330">
        <v>19</v>
      </c>
      <c r="DP330">
        <v>20</v>
      </c>
    </row>
    <row r="331" spans="1:120" hidden="1" x14ac:dyDescent="0.25">
      <c r="A331" t="str">
        <f t="shared" si="5"/>
        <v>sublap_id-SLAP_PGNB_Elect DA 1-4 (1PM-9PM)_44364_19-20</v>
      </c>
      <c r="B331" t="s">
        <v>62</v>
      </c>
      <c r="C331" t="s">
        <v>295</v>
      </c>
      <c r="D331" t="s">
        <v>61</v>
      </c>
      <c r="E331" t="s">
        <v>296</v>
      </c>
      <c r="F331" t="s">
        <v>61</v>
      </c>
      <c r="G331" t="s">
        <v>61</v>
      </c>
      <c r="H331" t="s">
        <v>61</v>
      </c>
      <c r="I331" t="s">
        <v>61</v>
      </c>
      <c r="J331" t="s">
        <v>61</v>
      </c>
      <c r="K331" t="s">
        <v>203</v>
      </c>
      <c r="L331" s="18">
        <v>44364</v>
      </c>
      <c r="M331">
        <v>19</v>
      </c>
      <c r="N331">
        <v>20</v>
      </c>
      <c r="O331" t="s">
        <v>258</v>
      </c>
      <c r="P331">
        <v>17</v>
      </c>
      <c r="Q331">
        <v>17</v>
      </c>
      <c r="R331">
        <v>0</v>
      </c>
      <c r="S331">
        <v>0</v>
      </c>
      <c r="T331">
        <v>0</v>
      </c>
      <c r="U331">
        <v>0</v>
      </c>
      <c r="V331">
        <v>0</v>
      </c>
      <c r="W331">
        <v>1305.08</v>
      </c>
      <c r="X331">
        <v>1429.8920000000001</v>
      </c>
      <c r="Y331">
        <v>1419.7660000000001</v>
      </c>
      <c r="Z331">
        <v>1439.7750000000001</v>
      </c>
      <c r="AA331">
        <v>1554.973</v>
      </c>
      <c r="AB331">
        <v>1447.4010000000001</v>
      </c>
      <c r="AC331">
        <v>1630.163</v>
      </c>
      <c r="AD331">
        <v>1682.365</v>
      </c>
      <c r="AE331">
        <v>1905.213</v>
      </c>
      <c r="AF331">
        <v>2059.3330000000001</v>
      </c>
      <c r="AG331">
        <v>2330.8020000000001</v>
      </c>
      <c r="AH331">
        <v>2196.6729999999998</v>
      </c>
      <c r="AI331">
        <v>2240.752</v>
      </c>
      <c r="AJ331">
        <v>2319.8809999999999</v>
      </c>
      <c r="AK331">
        <v>2395.46</v>
      </c>
      <c r="AL331">
        <v>2473.2049999999999</v>
      </c>
      <c r="AM331">
        <v>2637.6329999999998</v>
      </c>
      <c r="AN331">
        <v>2741.2179999999998</v>
      </c>
      <c r="AO331">
        <v>2551.1390000000001</v>
      </c>
      <c r="AP331">
        <v>2160.0439999999999</v>
      </c>
      <c r="AQ331">
        <v>1685.998</v>
      </c>
      <c r="AR331">
        <v>1346.0250000000001</v>
      </c>
      <c r="AS331">
        <v>1267.72</v>
      </c>
      <c r="AT331">
        <v>1100.7809999999999</v>
      </c>
      <c r="AU331">
        <v>66.147058999999999</v>
      </c>
      <c r="AV331">
        <v>63.382353000000002</v>
      </c>
      <c r="AW331">
        <v>62.029412000000001</v>
      </c>
      <c r="AX331">
        <v>60.382353000000002</v>
      </c>
      <c r="AY331">
        <v>59.088234999999997</v>
      </c>
      <c r="AZ331">
        <v>58.088234999999997</v>
      </c>
      <c r="BA331">
        <v>58.088234999999997</v>
      </c>
      <c r="BB331">
        <v>61.794117999999997</v>
      </c>
      <c r="BC331">
        <v>69.941175999999999</v>
      </c>
      <c r="BD331">
        <v>79.294117999999997</v>
      </c>
      <c r="BE331">
        <v>85.852941000000001</v>
      </c>
      <c r="BF331">
        <v>92.205882000000003</v>
      </c>
      <c r="BG331">
        <v>97.617647000000005</v>
      </c>
      <c r="BH331">
        <v>100.41176</v>
      </c>
      <c r="BI331">
        <v>103.26470999999999</v>
      </c>
      <c r="BJ331">
        <v>104.82353000000001</v>
      </c>
      <c r="BK331">
        <v>103.55882</v>
      </c>
      <c r="BL331">
        <v>100</v>
      </c>
      <c r="BM331">
        <v>96.352941000000001</v>
      </c>
      <c r="BN331">
        <v>93.117647000000005</v>
      </c>
      <c r="BO331">
        <v>85.823528999999994</v>
      </c>
      <c r="BP331">
        <v>78.323528999999994</v>
      </c>
      <c r="BQ331">
        <v>72.823528999999994</v>
      </c>
      <c r="BR331">
        <v>69.617647000000005</v>
      </c>
      <c r="BS331">
        <v>-55.401350000000001</v>
      </c>
      <c r="BT331">
        <v>-42.698329999999999</v>
      </c>
      <c r="BU331">
        <v>-46.023980000000002</v>
      </c>
      <c r="BV331">
        <v>-51.883629999999997</v>
      </c>
      <c r="BW331">
        <v>-197.13630000000001</v>
      </c>
      <c r="BX331">
        <v>-53.970779999999998</v>
      </c>
      <c r="BY331">
        <v>5.9478869999999997</v>
      </c>
      <c r="BZ331">
        <v>134.1842</v>
      </c>
      <c r="CA331">
        <v>139.58179999999999</v>
      </c>
      <c r="CB331">
        <v>-40.359920000000002</v>
      </c>
      <c r="CC331">
        <v>-21.31268</v>
      </c>
      <c r="CD331">
        <v>160.64490000000001</v>
      </c>
      <c r="CE331">
        <v>314.7149</v>
      </c>
      <c r="CF331">
        <v>124.3366</v>
      </c>
      <c r="CG331">
        <v>172.69149999999999</v>
      </c>
      <c r="CH331">
        <v>212.80109999999999</v>
      </c>
      <c r="CI331">
        <v>-81.827969999999993</v>
      </c>
      <c r="CJ331">
        <v>-10.667999999999999</v>
      </c>
      <c r="CK331">
        <v>48.90269</v>
      </c>
      <c r="CL331">
        <v>302.45760000000001</v>
      </c>
      <c r="CM331">
        <v>438.28769999999997</v>
      </c>
      <c r="CN331">
        <v>391.9076</v>
      </c>
      <c r="CO331">
        <v>306.35160000000002</v>
      </c>
      <c r="CP331">
        <v>370.8716</v>
      </c>
      <c r="CQ331">
        <v>6659.94</v>
      </c>
      <c r="CR331">
        <v>3635.9290000000001</v>
      </c>
      <c r="CS331">
        <v>3094.5189999999998</v>
      </c>
      <c r="CT331">
        <v>2521.7759999999998</v>
      </c>
      <c r="CU331">
        <v>2330.5909999999999</v>
      </c>
      <c r="CV331">
        <v>1380.3489999999999</v>
      </c>
      <c r="CW331">
        <v>1123.893</v>
      </c>
      <c r="CX331">
        <v>1220.29</v>
      </c>
      <c r="CY331">
        <v>2813.6469999999999</v>
      </c>
      <c r="CZ331">
        <v>3517.3220000000001</v>
      </c>
      <c r="DA331">
        <v>3816.0630000000001</v>
      </c>
      <c r="DB331">
        <v>5254.683</v>
      </c>
      <c r="DC331">
        <v>5881.4960000000001</v>
      </c>
      <c r="DD331">
        <v>5224.6090000000004</v>
      </c>
      <c r="DE331">
        <v>6779.5320000000002</v>
      </c>
      <c r="DF331">
        <v>6143.9920000000002</v>
      </c>
      <c r="DG331">
        <v>6417.1679999999997</v>
      </c>
      <c r="DH331">
        <v>7610.5</v>
      </c>
      <c r="DI331">
        <v>5497.5069999999996</v>
      </c>
      <c r="DJ331">
        <v>5906.4279999999999</v>
      </c>
      <c r="DK331">
        <v>6135</v>
      </c>
      <c r="DL331">
        <v>4582.1030000000001</v>
      </c>
      <c r="DM331">
        <v>4705.6890000000003</v>
      </c>
      <c r="DN331">
        <v>3649.6379999999999</v>
      </c>
      <c r="DO331">
        <v>19</v>
      </c>
      <c r="DP331">
        <v>20</v>
      </c>
    </row>
    <row r="332" spans="1:120" hidden="1" x14ac:dyDescent="0.25">
      <c r="A332" t="str">
        <f t="shared" si="5"/>
        <v>LCA-Kern_Elect DA 1-4 (1PM-9PM)_44364_19-20</v>
      </c>
      <c r="B332" t="s">
        <v>62</v>
      </c>
      <c r="C332" t="s">
        <v>210</v>
      </c>
      <c r="D332" t="s">
        <v>29</v>
      </c>
      <c r="E332" t="s">
        <v>61</v>
      </c>
      <c r="F332" t="s">
        <v>61</v>
      </c>
      <c r="G332" t="s">
        <v>61</v>
      </c>
      <c r="H332" t="s">
        <v>61</v>
      </c>
      <c r="I332" t="s">
        <v>61</v>
      </c>
      <c r="J332" t="s">
        <v>61</v>
      </c>
      <c r="K332" t="s">
        <v>203</v>
      </c>
      <c r="L332" s="18">
        <v>44364</v>
      </c>
      <c r="M332">
        <v>19</v>
      </c>
      <c r="N332">
        <v>20</v>
      </c>
      <c r="O332" t="s">
        <v>258</v>
      </c>
      <c r="P332">
        <v>20</v>
      </c>
      <c r="Q332">
        <v>20</v>
      </c>
      <c r="R332">
        <v>0</v>
      </c>
      <c r="S332">
        <v>1</v>
      </c>
      <c r="T332">
        <v>0</v>
      </c>
      <c r="U332">
        <v>0</v>
      </c>
      <c r="V332">
        <v>1</v>
      </c>
      <c r="AU332">
        <v>87</v>
      </c>
      <c r="AV332">
        <v>83.5</v>
      </c>
      <c r="AW332">
        <v>81</v>
      </c>
      <c r="AX332">
        <v>78.5</v>
      </c>
      <c r="AY332">
        <v>77</v>
      </c>
      <c r="AZ332">
        <v>74.5</v>
      </c>
      <c r="BA332">
        <v>74</v>
      </c>
      <c r="BB332">
        <v>75</v>
      </c>
      <c r="BC332">
        <v>78</v>
      </c>
      <c r="BD332">
        <v>83</v>
      </c>
      <c r="BE332">
        <v>87</v>
      </c>
      <c r="BF332">
        <v>91</v>
      </c>
      <c r="BG332">
        <v>93.5</v>
      </c>
      <c r="BH332">
        <v>95</v>
      </c>
      <c r="BI332">
        <v>97</v>
      </c>
      <c r="BJ332">
        <v>98.5</v>
      </c>
      <c r="BK332">
        <v>100</v>
      </c>
      <c r="BL332">
        <v>100.5</v>
      </c>
      <c r="BM332">
        <v>101.5</v>
      </c>
      <c r="BN332">
        <v>100</v>
      </c>
      <c r="BO332">
        <v>98.5</v>
      </c>
      <c r="BP332">
        <v>95.5</v>
      </c>
      <c r="BQ332">
        <v>93.5</v>
      </c>
      <c r="BR332">
        <v>91.5</v>
      </c>
      <c r="DO332">
        <v>19</v>
      </c>
      <c r="DP332">
        <v>20</v>
      </c>
    </row>
    <row r="333" spans="1:120" x14ac:dyDescent="0.25">
      <c r="A333" t="str">
        <f t="shared" si="5"/>
        <v>AutoDR-Yes_Elect DA 1-4 (1PM-9PM)_44364_19-20</v>
      </c>
      <c r="B333" t="s">
        <v>62</v>
      </c>
      <c r="C333" t="s">
        <v>322</v>
      </c>
      <c r="D333" t="s">
        <v>61</v>
      </c>
      <c r="E333" t="s">
        <v>61</v>
      </c>
      <c r="F333" t="s">
        <v>61</v>
      </c>
      <c r="G333" t="s">
        <v>61</v>
      </c>
      <c r="H333" t="s">
        <v>98</v>
      </c>
      <c r="I333" t="s">
        <v>61</v>
      </c>
      <c r="J333" t="s">
        <v>61</v>
      </c>
      <c r="K333" t="s">
        <v>203</v>
      </c>
      <c r="L333" s="18">
        <v>44364</v>
      </c>
      <c r="M333">
        <v>19</v>
      </c>
      <c r="N333">
        <v>20</v>
      </c>
      <c r="O333" t="s">
        <v>258</v>
      </c>
      <c r="P333">
        <v>37</v>
      </c>
      <c r="Q333">
        <v>37</v>
      </c>
      <c r="R333">
        <v>0</v>
      </c>
      <c r="S333">
        <v>1</v>
      </c>
      <c r="T333">
        <v>0</v>
      </c>
      <c r="U333">
        <v>0</v>
      </c>
      <c r="V333">
        <v>1</v>
      </c>
      <c r="AU333">
        <v>72.864864999999995</v>
      </c>
      <c r="AV333">
        <v>70</v>
      </c>
      <c r="AW333">
        <v>68.243243000000007</v>
      </c>
      <c r="AX333">
        <v>66.878377999999998</v>
      </c>
      <c r="AY333">
        <v>65.567567999999994</v>
      </c>
      <c r="AZ333">
        <v>64.689188999999999</v>
      </c>
      <c r="BA333">
        <v>64.486485999999999</v>
      </c>
      <c r="BB333">
        <v>67.716216000000003</v>
      </c>
      <c r="BC333">
        <v>72.824324000000004</v>
      </c>
      <c r="BD333">
        <v>77.972972999999996</v>
      </c>
      <c r="BE333">
        <v>82.945946000000006</v>
      </c>
      <c r="BF333">
        <v>87.729730000000004</v>
      </c>
      <c r="BG333">
        <v>90.702703</v>
      </c>
      <c r="BH333">
        <v>93.351350999999994</v>
      </c>
      <c r="BI333">
        <v>95.729730000000004</v>
      </c>
      <c r="BJ333">
        <v>97.148649000000006</v>
      </c>
      <c r="BK333">
        <v>97.054053999999994</v>
      </c>
      <c r="BL333">
        <v>95.945946000000006</v>
      </c>
      <c r="BM333">
        <v>93.783783999999997</v>
      </c>
      <c r="BN333">
        <v>91.054053999999994</v>
      </c>
      <c r="BO333">
        <v>86.027027000000004</v>
      </c>
      <c r="BP333">
        <v>81.256756999999993</v>
      </c>
      <c r="BQ333">
        <v>78.135135000000005</v>
      </c>
      <c r="BR333">
        <v>76.229730000000004</v>
      </c>
      <c r="DO333">
        <v>19</v>
      </c>
      <c r="DP333">
        <v>20</v>
      </c>
    </row>
    <row r="334" spans="1:120" hidden="1" x14ac:dyDescent="0.25">
      <c r="A334" t="str">
        <f t="shared" si="5"/>
        <v>OtherDR-No_Elect DA 1-4 (1PM-9PM)_44364_19-21</v>
      </c>
      <c r="B334" t="s">
        <v>62</v>
      </c>
      <c r="C334" t="s">
        <v>323</v>
      </c>
      <c r="D334" t="s">
        <v>61</v>
      </c>
      <c r="E334" t="s">
        <v>61</v>
      </c>
      <c r="F334" t="s">
        <v>61</v>
      </c>
      <c r="G334" t="s">
        <v>61</v>
      </c>
      <c r="H334" t="s">
        <v>61</v>
      </c>
      <c r="I334" t="s">
        <v>97</v>
      </c>
      <c r="J334" t="s">
        <v>61</v>
      </c>
      <c r="K334" t="s">
        <v>203</v>
      </c>
      <c r="L334" s="18">
        <v>44364</v>
      </c>
      <c r="M334">
        <v>19</v>
      </c>
      <c r="N334">
        <v>21</v>
      </c>
      <c r="O334" t="s">
        <v>258</v>
      </c>
      <c r="P334">
        <v>33</v>
      </c>
      <c r="Q334">
        <v>33</v>
      </c>
      <c r="R334">
        <v>0</v>
      </c>
      <c r="S334">
        <v>0</v>
      </c>
      <c r="T334">
        <v>0</v>
      </c>
      <c r="U334">
        <v>1</v>
      </c>
      <c r="V334">
        <v>1</v>
      </c>
      <c r="AU334">
        <v>73.909091000000004</v>
      </c>
      <c r="AV334">
        <v>69.121212</v>
      </c>
      <c r="AW334">
        <v>68.045455000000004</v>
      </c>
      <c r="AX334">
        <v>66.409091000000004</v>
      </c>
      <c r="AY334">
        <v>65.212120999999996</v>
      </c>
      <c r="AZ334">
        <v>63.939394</v>
      </c>
      <c r="BA334">
        <v>63.833333000000003</v>
      </c>
      <c r="BB334">
        <v>68.409091000000004</v>
      </c>
      <c r="BC334">
        <v>74.893939000000003</v>
      </c>
      <c r="BD334">
        <v>81.772727000000003</v>
      </c>
      <c r="BE334">
        <v>87.696969999999993</v>
      </c>
      <c r="BF334">
        <v>91.878788</v>
      </c>
      <c r="BG334">
        <v>94.787879000000004</v>
      </c>
      <c r="BH334">
        <v>97.606060999999997</v>
      </c>
      <c r="BI334">
        <v>100.68182</v>
      </c>
      <c r="BJ334">
        <v>102.45455</v>
      </c>
      <c r="BK334">
        <v>103.65152</v>
      </c>
      <c r="BL334">
        <v>104.51515000000001</v>
      </c>
      <c r="BM334">
        <v>104.28788</v>
      </c>
      <c r="BN334">
        <v>102.12121</v>
      </c>
      <c r="BO334">
        <v>94.621212</v>
      </c>
      <c r="BP334">
        <v>86.5</v>
      </c>
      <c r="BQ334">
        <v>81.772727000000003</v>
      </c>
      <c r="BR334">
        <v>79.303030000000007</v>
      </c>
      <c r="DO334">
        <v>19</v>
      </c>
      <c r="DP334">
        <v>21</v>
      </c>
    </row>
    <row r="335" spans="1:120" hidden="1" x14ac:dyDescent="0.25">
      <c r="A335" t="str">
        <f t="shared" si="5"/>
        <v>sublap_id-SLAP_PGEB_Elect DA 1-4 (1PM-9PM)_44364_19-20</v>
      </c>
      <c r="B335" t="s">
        <v>62</v>
      </c>
      <c r="C335" t="s">
        <v>287</v>
      </c>
      <c r="D335" t="s">
        <v>61</v>
      </c>
      <c r="E335" t="s">
        <v>288</v>
      </c>
      <c r="F335" t="s">
        <v>61</v>
      </c>
      <c r="G335" t="s">
        <v>61</v>
      </c>
      <c r="H335" t="s">
        <v>61</v>
      </c>
      <c r="I335" t="s">
        <v>61</v>
      </c>
      <c r="J335" t="s">
        <v>61</v>
      </c>
      <c r="K335" t="s">
        <v>203</v>
      </c>
      <c r="L335" s="18">
        <v>44364</v>
      </c>
      <c r="M335">
        <v>19</v>
      </c>
      <c r="N335">
        <v>20</v>
      </c>
      <c r="O335" t="s">
        <v>258</v>
      </c>
      <c r="P335">
        <v>58</v>
      </c>
      <c r="Q335">
        <v>57</v>
      </c>
      <c r="R335">
        <v>0</v>
      </c>
      <c r="S335">
        <v>1</v>
      </c>
      <c r="T335">
        <v>0</v>
      </c>
      <c r="U335">
        <v>0</v>
      </c>
      <c r="V335">
        <v>1</v>
      </c>
      <c r="AU335">
        <v>73</v>
      </c>
      <c r="AV335">
        <v>70.394737000000006</v>
      </c>
      <c r="AW335">
        <v>68.210526000000002</v>
      </c>
      <c r="AX335">
        <v>67.157894999999996</v>
      </c>
      <c r="AY335">
        <v>65.614035000000001</v>
      </c>
      <c r="AZ335">
        <v>64.421053000000001</v>
      </c>
      <c r="BA335">
        <v>64.219297999999995</v>
      </c>
      <c r="BB335">
        <v>68.605262999999994</v>
      </c>
      <c r="BC335">
        <v>74.771929999999998</v>
      </c>
      <c r="BD335">
        <v>80.850876999999997</v>
      </c>
      <c r="BE335">
        <v>87.210526000000002</v>
      </c>
      <c r="BF335">
        <v>92.403509</v>
      </c>
      <c r="BG335">
        <v>96.517544000000001</v>
      </c>
      <c r="BH335">
        <v>101.00877</v>
      </c>
      <c r="BI335">
        <v>104.02632</v>
      </c>
      <c r="BJ335">
        <v>105.78946999999999</v>
      </c>
      <c r="BK335">
        <v>106.05262999999999</v>
      </c>
      <c r="BL335">
        <v>104.55262999999999</v>
      </c>
      <c r="BM335">
        <v>100.88596</v>
      </c>
      <c r="BN335">
        <v>95.991228000000007</v>
      </c>
      <c r="BO335">
        <v>90.245614000000003</v>
      </c>
      <c r="BP335">
        <v>83.736841999999996</v>
      </c>
      <c r="BQ335">
        <v>79.385964999999999</v>
      </c>
      <c r="BR335">
        <v>76.096491</v>
      </c>
      <c r="DO335">
        <v>19</v>
      </c>
      <c r="DP335">
        <v>20</v>
      </c>
    </row>
    <row r="336" spans="1:120" x14ac:dyDescent="0.25">
      <c r="A336" t="str">
        <f t="shared" si="5"/>
        <v>AutoDR-Yes_Elect DA 1-4 (1PM-9PM)_44364_19-21</v>
      </c>
      <c r="B336" t="s">
        <v>62</v>
      </c>
      <c r="C336" t="s">
        <v>322</v>
      </c>
      <c r="D336" t="s">
        <v>61</v>
      </c>
      <c r="E336" t="s">
        <v>61</v>
      </c>
      <c r="F336" t="s">
        <v>61</v>
      </c>
      <c r="G336" t="s">
        <v>61</v>
      </c>
      <c r="H336" t="s">
        <v>98</v>
      </c>
      <c r="I336" t="s">
        <v>61</v>
      </c>
      <c r="J336" t="s">
        <v>61</v>
      </c>
      <c r="K336" t="s">
        <v>203</v>
      </c>
      <c r="L336" s="18">
        <v>44364</v>
      </c>
      <c r="M336">
        <v>19</v>
      </c>
      <c r="N336">
        <v>21</v>
      </c>
      <c r="O336" t="s">
        <v>258</v>
      </c>
      <c r="P336">
        <v>3</v>
      </c>
      <c r="Q336">
        <v>3</v>
      </c>
      <c r="R336">
        <v>0</v>
      </c>
      <c r="S336">
        <v>0</v>
      </c>
      <c r="T336">
        <v>1</v>
      </c>
      <c r="U336">
        <v>1</v>
      </c>
      <c r="V336">
        <v>1</v>
      </c>
      <c r="AU336">
        <v>73.666667000000004</v>
      </c>
      <c r="AV336">
        <v>69</v>
      </c>
      <c r="AW336">
        <v>68.333332999999996</v>
      </c>
      <c r="AX336">
        <v>66.666667000000004</v>
      </c>
      <c r="AY336">
        <v>65.333332999999996</v>
      </c>
      <c r="AZ336">
        <v>64</v>
      </c>
      <c r="BA336">
        <v>63.833333000000003</v>
      </c>
      <c r="BB336">
        <v>68.333332999999996</v>
      </c>
      <c r="BC336">
        <v>74.166667000000004</v>
      </c>
      <c r="BD336">
        <v>80.5</v>
      </c>
      <c r="BE336">
        <v>86.333332999999996</v>
      </c>
      <c r="BF336">
        <v>90.833332999999996</v>
      </c>
      <c r="BG336">
        <v>94</v>
      </c>
      <c r="BH336">
        <v>97</v>
      </c>
      <c r="BI336">
        <v>100.16667</v>
      </c>
      <c r="BJ336">
        <v>102</v>
      </c>
      <c r="BK336">
        <v>103.16667</v>
      </c>
      <c r="BL336">
        <v>104.16667</v>
      </c>
      <c r="BM336">
        <v>103.83333</v>
      </c>
      <c r="BN336">
        <v>102</v>
      </c>
      <c r="BO336">
        <v>94.5</v>
      </c>
      <c r="BP336">
        <v>86.166667000000004</v>
      </c>
      <c r="BQ336">
        <v>81.166667000000004</v>
      </c>
      <c r="BR336">
        <v>79</v>
      </c>
      <c r="DO336">
        <v>19</v>
      </c>
      <c r="DP336">
        <v>21</v>
      </c>
    </row>
    <row r="337" spans="1:120" hidden="1" x14ac:dyDescent="0.25">
      <c r="A337" t="str">
        <f t="shared" si="5"/>
        <v>OtherDR-No_Elect DA 1-4 (1PM-9PM)_44364_19-20</v>
      </c>
      <c r="B337" t="s">
        <v>62</v>
      </c>
      <c r="C337" t="s">
        <v>323</v>
      </c>
      <c r="D337" t="s">
        <v>61</v>
      </c>
      <c r="E337" t="s">
        <v>61</v>
      </c>
      <c r="F337" t="s">
        <v>61</v>
      </c>
      <c r="G337" t="s">
        <v>61</v>
      </c>
      <c r="H337" t="s">
        <v>61</v>
      </c>
      <c r="I337" t="s">
        <v>97</v>
      </c>
      <c r="J337" t="s">
        <v>61</v>
      </c>
      <c r="K337" t="s">
        <v>203</v>
      </c>
      <c r="L337" s="18">
        <v>44364</v>
      </c>
      <c r="M337">
        <v>19</v>
      </c>
      <c r="N337">
        <v>20</v>
      </c>
      <c r="O337" t="s">
        <v>258</v>
      </c>
      <c r="P337">
        <v>507</v>
      </c>
      <c r="Q337">
        <v>497</v>
      </c>
      <c r="R337">
        <v>0</v>
      </c>
      <c r="S337">
        <v>0</v>
      </c>
      <c r="T337">
        <v>0</v>
      </c>
      <c r="U337">
        <v>0</v>
      </c>
      <c r="V337">
        <v>0</v>
      </c>
      <c r="W337">
        <v>47331.582999999999</v>
      </c>
      <c r="X337">
        <v>44548.813999999998</v>
      </c>
      <c r="Y337">
        <v>43768.582000000002</v>
      </c>
      <c r="Z337">
        <v>43998.838000000003</v>
      </c>
      <c r="AA337">
        <v>45265.381000000001</v>
      </c>
      <c r="AB337">
        <v>47008.981</v>
      </c>
      <c r="AC337">
        <v>50652.862999999998</v>
      </c>
      <c r="AD337">
        <v>52415.000999999997</v>
      </c>
      <c r="AE337">
        <v>56146.313000000002</v>
      </c>
      <c r="AF337">
        <v>58667.114000000001</v>
      </c>
      <c r="AG337">
        <v>59750.701000000001</v>
      </c>
      <c r="AH337">
        <v>64184.830999999998</v>
      </c>
      <c r="AI337">
        <v>65862.951000000001</v>
      </c>
      <c r="AJ337">
        <v>65882.740999999995</v>
      </c>
      <c r="AK337">
        <v>66134.45</v>
      </c>
      <c r="AL337">
        <v>67216.203999999998</v>
      </c>
      <c r="AM337">
        <v>67414.744000000006</v>
      </c>
      <c r="AN337">
        <v>57269.057000000001</v>
      </c>
      <c r="AO337">
        <v>44047.124000000003</v>
      </c>
      <c r="AP337">
        <v>43813.495000000003</v>
      </c>
      <c r="AQ337">
        <v>54419.553</v>
      </c>
      <c r="AR337">
        <v>54448.171999999999</v>
      </c>
      <c r="AS337">
        <v>51302.45</v>
      </c>
      <c r="AT337">
        <v>49007.432000000001</v>
      </c>
      <c r="AU337">
        <v>75.542254</v>
      </c>
      <c r="AV337">
        <v>72.460764999999995</v>
      </c>
      <c r="AW337">
        <v>70.676056000000003</v>
      </c>
      <c r="AX337">
        <v>69.115694000000005</v>
      </c>
      <c r="AY337">
        <v>67.630785000000003</v>
      </c>
      <c r="AZ337">
        <v>66.614688000000001</v>
      </c>
      <c r="BA337">
        <v>66.267606000000001</v>
      </c>
      <c r="BB337">
        <v>69.182092999999995</v>
      </c>
      <c r="BC337">
        <v>74.071428999999995</v>
      </c>
      <c r="BD337">
        <v>79.436620000000005</v>
      </c>
      <c r="BE337">
        <v>84.278672</v>
      </c>
      <c r="BF337">
        <v>88.823943999999997</v>
      </c>
      <c r="BG337">
        <v>91.825956000000005</v>
      </c>
      <c r="BH337">
        <v>94.300804999999997</v>
      </c>
      <c r="BI337">
        <v>96.611670000000004</v>
      </c>
      <c r="BJ337">
        <v>97.843057999999999</v>
      </c>
      <c r="BK337">
        <v>98.071428999999995</v>
      </c>
      <c r="BL337">
        <v>97.480885000000001</v>
      </c>
      <c r="BM337">
        <v>95.678067999999996</v>
      </c>
      <c r="BN337">
        <v>93.159959999999998</v>
      </c>
      <c r="BO337">
        <v>88.907444999999996</v>
      </c>
      <c r="BP337">
        <v>84.434607999999997</v>
      </c>
      <c r="BQ337">
        <v>81.308852999999999</v>
      </c>
      <c r="BR337">
        <v>79.191147000000001</v>
      </c>
      <c r="BS337">
        <v>-1878.075</v>
      </c>
      <c r="BT337">
        <v>2266.645</v>
      </c>
      <c r="BU337">
        <v>1979.5609999999999</v>
      </c>
      <c r="BV337">
        <v>1438.931</v>
      </c>
      <c r="BW337">
        <v>725.36800000000005</v>
      </c>
      <c r="BX337">
        <v>580.52160000000003</v>
      </c>
      <c r="BY337">
        <v>-307.14229999999998</v>
      </c>
      <c r="BZ337">
        <v>477.68669999999997</v>
      </c>
      <c r="CA337">
        <v>-689.33680000000004</v>
      </c>
      <c r="CB337">
        <v>-690.18960000000004</v>
      </c>
      <c r="CC337">
        <v>406.42849999999999</v>
      </c>
      <c r="CD337">
        <v>-862.43920000000003</v>
      </c>
      <c r="CE337">
        <v>-197.1789</v>
      </c>
      <c r="CF337">
        <v>750.298</v>
      </c>
      <c r="CG337">
        <v>767.22990000000004</v>
      </c>
      <c r="CH337">
        <v>-468.6703</v>
      </c>
      <c r="CI337">
        <v>-299.31920000000002</v>
      </c>
      <c r="CJ337">
        <v>10318.98</v>
      </c>
      <c r="CK337">
        <v>24152.91</v>
      </c>
      <c r="CL337">
        <v>24333.19</v>
      </c>
      <c r="CM337">
        <v>9322.027</v>
      </c>
      <c r="CN337">
        <v>2096.5210000000002</v>
      </c>
      <c r="CO337">
        <v>659.44669999999996</v>
      </c>
      <c r="CP337">
        <v>501.7946</v>
      </c>
      <c r="CQ337">
        <v>183393.9</v>
      </c>
      <c r="CR337">
        <v>83187.44</v>
      </c>
      <c r="CS337">
        <v>73407.02</v>
      </c>
      <c r="CT337">
        <v>72404.59</v>
      </c>
      <c r="CU337">
        <v>56994.34</v>
      </c>
      <c r="CV337">
        <v>45972.55</v>
      </c>
      <c r="CW337">
        <v>33132.18</v>
      </c>
      <c r="CX337">
        <v>28842.21</v>
      </c>
      <c r="CY337">
        <v>50893.03</v>
      </c>
      <c r="CZ337">
        <v>60845.08</v>
      </c>
      <c r="DA337">
        <v>97516.07</v>
      </c>
      <c r="DB337">
        <v>116556.7</v>
      </c>
      <c r="DC337">
        <v>106969.3</v>
      </c>
      <c r="DD337">
        <v>113320.3</v>
      </c>
      <c r="DE337">
        <v>121335.3</v>
      </c>
      <c r="DF337">
        <v>124323</v>
      </c>
      <c r="DG337">
        <v>124292.7</v>
      </c>
      <c r="DH337">
        <v>151577.79999999999</v>
      </c>
      <c r="DI337">
        <v>160480.20000000001</v>
      </c>
      <c r="DJ337">
        <v>150540</v>
      </c>
      <c r="DK337">
        <v>163490</v>
      </c>
      <c r="DL337">
        <v>125311.6</v>
      </c>
      <c r="DM337">
        <v>127932.3</v>
      </c>
      <c r="DN337">
        <v>133119</v>
      </c>
      <c r="DO337">
        <v>19</v>
      </c>
      <c r="DP337">
        <v>20</v>
      </c>
    </row>
    <row r="338" spans="1:120" hidden="1" x14ac:dyDescent="0.25">
      <c r="A338" t="str">
        <f t="shared" si="5"/>
        <v>Aggregator-CPower_Elect DA 1-4 (1PM-9PM)_44364_19-21</v>
      </c>
      <c r="B338" t="s">
        <v>62</v>
      </c>
      <c r="C338" t="s">
        <v>215</v>
      </c>
      <c r="D338" t="s">
        <v>61</v>
      </c>
      <c r="E338" t="s">
        <v>61</v>
      </c>
      <c r="F338" t="s">
        <v>42</v>
      </c>
      <c r="G338" t="s">
        <v>61</v>
      </c>
      <c r="H338" t="s">
        <v>61</v>
      </c>
      <c r="I338" t="s">
        <v>61</v>
      </c>
      <c r="J338" t="s">
        <v>61</v>
      </c>
      <c r="K338" t="s">
        <v>203</v>
      </c>
      <c r="L338" s="18">
        <v>44364</v>
      </c>
      <c r="M338">
        <v>19</v>
      </c>
      <c r="N338">
        <v>21</v>
      </c>
      <c r="O338" t="s">
        <v>258</v>
      </c>
      <c r="P338">
        <v>33</v>
      </c>
      <c r="Q338">
        <v>33</v>
      </c>
      <c r="R338">
        <v>0</v>
      </c>
      <c r="S338">
        <v>0</v>
      </c>
      <c r="T338">
        <v>0</v>
      </c>
      <c r="U338">
        <v>1</v>
      </c>
      <c r="V338">
        <v>1</v>
      </c>
      <c r="AU338">
        <v>73.909091000000004</v>
      </c>
      <c r="AV338">
        <v>69.121212</v>
      </c>
      <c r="AW338">
        <v>68.045455000000004</v>
      </c>
      <c r="AX338">
        <v>66.409091000000004</v>
      </c>
      <c r="AY338">
        <v>65.212120999999996</v>
      </c>
      <c r="AZ338">
        <v>63.939394</v>
      </c>
      <c r="BA338">
        <v>63.833333000000003</v>
      </c>
      <c r="BB338">
        <v>68.409091000000004</v>
      </c>
      <c r="BC338">
        <v>74.893939000000003</v>
      </c>
      <c r="BD338">
        <v>81.772727000000003</v>
      </c>
      <c r="BE338">
        <v>87.696969999999993</v>
      </c>
      <c r="BF338">
        <v>91.878788</v>
      </c>
      <c r="BG338">
        <v>94.787879000000004</v>
      </c>
      <c r="BH338">
        <v>97.606060999999997</v>
      </c>
      <c r="BI338">
        <v>100.68182</v>
      </c>
      <c r="BJ338">
        <v>102.45455</v>
      </c>
      <c r="BK338">
        <v>103.65152</v>
      </c>
      <c r="BL338">
        <v>104.51515000000001</v>
      </c>
      <c r="BM338">
        <v>104.28788</v>
      </c>
      <c r="BN338">
        <v>102.12121</v>
      </c>
      <c r="BO338">
        <v>94.621212</v>
      </c>
      <c r="BP338">
        <v>86.5</v>
      </c>
      <c r="BQ338">
        <v>81.772727000000003</v>
      </c>
      <c r="BR338">
        <v>79.303030000000007</v>
      </c>
      <c r="DO338">
        <v>19</v>
      </c>
      <c r="DP338">
        <v>21</v>
      </c>
    </row>
    <row r="339" spans="1:120" hidden="1" x14ac:dyDescent="0.25">
      <c r="A339" t="str">
        <f t="shared" si="5"/>
        <v>sublap_id-SLAP_PGZP_Elect DA 1-4 (1PM-9PM)_44364_19-20</v>
      </c>
      <c r="B339" t="s">
        <v>62</v>
      </c>
      <c r="C339" t="s">
        <v>283</v>
      </c>
      <c r="D339" t="s">
        <v>61</v>
      </c>
      <c r="E339" t="s">
        <v>284</v>
      </c>
      <c r="F339" t="s">
        <v>61</v>
      </c>
      <c r="G339" t="s">
        <v>61</v>
      </c>
      <c r="H339" t="s">
        <v>61</v>
      </c>
      <c r="I339" t="s">
        <v>61</v>
      </c>
      <c r="J339" t="s">
        <v>61</v>
      </c>
      <c r="K339" t="s">
        <v>203</v>
      </c>
      <c r="L339" s="18">
        <v>44364</v>
      </c>
      <c r="M339">
        <v>19</v>
      </c>
      <c r="N339">
        <v>20</v>
      </c>
      <c r="O339" t="s">
        <v>258</v>
      </c>
      <c r="P339">
        <v>100</v>
      </c>
      <c r="Q339">
        <v>95</v>
      </c>
      <c r="R339">
        <v>0</v>
      </c>
      <c r="S339">
        <v>1</v>
      </c>
      <c r="T339">
        <v>0</v>
      </c>
      <c r="U339">
        <v>0</v>
      </c>
      <c r="V339">
        <v>1</v>
      </c>
      <c r="AU339">
        <v>79.410526000000004</v>
      </c>
      <c r="AV339">
        <v>76.789473999999998</v>
      </c>
      <c r="AW339">
        <v>74.368420999999998</v>
      </c>
      <c r="AX339">
        <v>72.205263000000002</v>
      </c>
      <c r="AY339">
        <v>70.742104999999995</v>
      </c>
      <c r="AZ339">
        <v>69.057895000000002</v>
      </c>
      <c r="BA339">
        <v>68.8</v>
      </c>
      <c r="BB339">
        <v>70.731578999999996</v>
      </c>
      <c r="BC339">
        <v>74.936841999999999</v>
      </c>
      <c r="BD339">
        <v>80.331579000000005</v>
      </c>
      <c r="BE339">
        <v>85.173683999999994</v>
      </c>
      <c r="BF339">
        <v>89.494737000000001</v>
      </c>
      <c r="BG339">
        <v>91.852632</v>
      </c>
      <c r="BH339">
        <v>93.342105000000004</v>
      </c>
      <c r="BI339">
        <v>95.315788999999995</v>
      </c>
      <c r="BJ339">
        <v>96.057895000000002</v>
      </c>
      <c r="BK339">
        <v>96.421053000000001</v>
      </c>
      <c r="BL339">
        <v>96.110525999999993</v>
      </c>
      <c r="BM339">
        <v>95.357894999999999</v>
      </c>
      <c r="BN339">
        <v>92.957894999999994</v>
      </c>
      <c r="BO339">
        <v>90.431578999999999</v>
      </c>
      <c r="BP339">
        <v>87.168420999999995</v>
      </c>
      <c r="BQ339">
        <v>85.063158000000001</v>
      </c>
      <c r="BR339">
        <v>83.063158000000001</v>
      </c>
      <c r="DO339">
        <v>19</v>
      </c>
      <c r="DP339">
        <v>20</v>
      </c>
    </row>
    <row r="340" spans="1:120" hidden="1" x14ac:dyDescent="0.25">
      <c r="A340" t="str">
        <f t="shared" si="5"/>
        <v>Industry_Type-4. Retail stores_Elect DA 1-4 (1PM-9PM)_44364_19-20</v>
      </c>
      <c r="B340" t="s">
        <v>62</v>
      </c>
      <c r="C340" t="s">
        <v>204</v>
      </c>
      <c r="D340" t="s">
        <v>61</v>
      </c>
      <c r="E340" t="s">
        <v>61</v>
      </c>
      <c r="F340" t="s">
        <v>61</v>
      </c>
      <c r="G340" t="s">
        <v>33</v>
      </c>
      <c r="H340" t="s">
        <v>61</v>
      </c>
      <c r="I340" t="s">
        <v>61</v>
      </c>
      <c r="J340" t="s">
        <v>61</v>
      </c>
      <c r="K340" t="s">
        <v>203</v>
      </c>
      <c r="L340" s="18">
        <v>44364</v>
      </c>
      <c r="M340">
        <v>19</v>
      </c>
      <c r="N340">
        <v>20</v>
      </c>
      <c r="O340" t="s">
        <v>258</v>
      </c>
      <c r="P340">
        <v>389</v>
      </c>
      <c r="Q340">
        <v>380</v>
      </c>
      <c r="R340">
        <v>0</v>
      </c>
      <c r="S340">
        <v>0</v>
      </c>
      <c r="T340">
        <v>0</v>
      </c>
      <c r="U340">
        <v>1</v>
      </c>
      <c r="V340">
        <v>1</v>
      </c>
      <c r="AU340">
        <v>74.207894999999994</v>
      </c>
      <c r="AV340">
        <v>71.2</v>
      </c>
      <c r="AW340">
        <v>69.478947000000005</v>
      </c>
      <c r="AX340">
        <v>68.021052999999995</v>
      </c>
      <c r="AY340">
        <v>66.582894999999994</v>
      </c>
      <c r="AZ340">
        <v>65.689474000000004</v>
      </c>
      <c r="BA340">
        <v>65.372367999999994</v>
      </c>
      <c r="BB340">
        <v>68.503946999999997</v>
      </c>
      <c r="BC340">
        <v>73.618420999999998</v>
      </c>
      <c r="BD340">
        <v>79.030263000000005</v>
      </c>
      <c r="BE340">
        <v>84.002632000000006</v>
      </c>
      <c r="BF340">
        <v>88.702631999999994</v>
      </c>
      <c r="BG340">
        <v>91.856578999999996</v>
      </c>
      <c r="BH340">
        <v>94.528947000000002</v>
      </c>
      <c r="BI340">
        <v>96.923683999999994</v>
      </c>
      <c r="BJ340">
        <v>98.198684</v>
      </c>
      <c r="BK340">
        <v>98.218421000000006</v>
      </c>
      <c r="BL340">
        <v>97.385525999999999</v>
      </c>
      <c r="BM340">
        <v>95.219736999999995</v>
      </c>
      <c r="BN340">
        <v>92.497367999999994</v>
      </c>
      <c r="BO340">
        <v>87.819737000000003</v>
      </c>
      <c r="BP340">
        <v>83.073684</v>
      </c>
      <c r="BQ340">
        <v>79.792105000000006</v>
      </c>
      <c r="BR340">
        <v>77.715789000000001</v>
      </c>
      <c r="DO340">
        <v>19</v>
      </c>
      <c r="DP340">
        <v>20</v>
      </c>
    </row>
    <row r="341" spans="1:120" hidden="1" x14ac:dyDescent="0.25">
      <c r="A341" t="str">
        <f t="shared" si="5"/>
        <v>Size_Grp-20 to 199.99 kW_Elect DA 1-4 (1PM-9PM)_44364_19-21</v>
      </c>
      <c r="B341" t="s">
        <v>62</v>
      </c>
      <c r="C341" t="s">
        <v>201</v>
      </c>
      <c r="D341" t="s">
        <v>61</v>
      </c>
      <c r="E341" t="s">
        <v>61</v>
      </c>
      <c r="F341" t="s">
        <v>61</v>
      </c>
      <c r="G341" t="s">
        <v>61</v>
      </c>
      <c r="H341" t="s">
        <v>61</v>
      </c>
      <c r="I341" t="s">
        <v>61</v>
      </c>
      <c r="J341" t="s">
        <v>101</v>
      </c>
      <c r="K341" t="s">
        <v>203</v>
      </c>
      <c r="L341" s="18">
        <v>44364</v>
      </c>
      <c r="M341">
        <v>19</v>
      </c>
      <c r="N341">
        <v>21</v>
      </c>
      <c r="O341" t="s">
        <v>258</v>
      </c>
      <c r="P341">
        <v>27</v>
      </c>
      <c r="Q341">
        <v>27</v>
      </c>
      <c r="R341">
        <v>0</v>
      </c>
      <c r="S341">
        <v>0</v>
      </c>
      <c r="T341">
        <v>0</v>
      </c>
      <c r="U341">
        <v>1</v>
      </c>
      <c r="V341">
        <v>1</v>
      </c>
      <c r="AU341">
        <v>74.703704000000002</v>
      </c>
      <c r="AV341">
        <v>69.703704000000002</v>
      </c>
      <c r="AW341">
        <v>68.407407000000006</v>
      </c>
      <c r="AX341">
        <v>66.759259</v>
      </c>
      <c r="AY341">
        <v>65.611110999999994</v>
      </c>
      <c r="AZ341">
        <v>64.425926000000004</v>
      </c>
      <c r="BA341">
        <v>64.259259</v>
      </c>
      <c r="BB341">
        <v>68.796295999999998</v>
      </c>
      <c r="BC341">
        <v>74.962963000000002</v>
      </c>
      <c r="BD341">
        <v>81.555555999999996</v>
      </c>
      <c r="BE341">
        <v>87.370369999999994</v>
      </c>
      <c r="BF341">
        <v>91.648148000000006</v>
      </c>
      <c r="BG341">
        <v>94.629630000000006</v>
      </c>
      <c r="BH341">
        <v>97.629630000000006</v>
      </c>
      <c r="BI341">
        <v>100.75926</v>
      </c>
      <c r="BJ341">
        <v>102.61111</v>
      </c>
      <c r="BK341">
        <v>103.83333</v>
      </c>
      <c r="BL341">
        <v>104.72221999999999</v>
      </c>
      <c r="BM341">
        <v>104.53704</v>
      </c>
      <c r="BN341">
        <v>102.59259</v>
      </c>
      <c r="BO341">
        <v>95.481481000000002</v>
      </c>
      <c r="BP341">
        <v>87.481481000000002</v>
      </c>
      <c r="BQ341">
        <v>82.759259</v>
      </c>
      <c r="BR341">
        <v>80.203704000000002</v>
      </c>
      <c r="DO341">
        <v>19</v>
      </c>
      <c r="DP341">
        <v>21</v>
      </c>
    </row>
    <row r="342" spans="1:120" hidden="1" x14ac:dyDescent="0.25">
      <c r="A342" t="str">
        <f t="shared" si="5"/>
        <v>LCA-Sierra_Elect DA 1-4 (1PM-9PM)_44364_19-20</v>
      </c>
      <c r="B342" t="s">
        <v>62</v>
      </c>
      <c r="C342" t="s">
        <v>206</v>
      </c>
      <c r="D342" t="s">
        <v>34</v>
      </c>
      <c r="E342" t="s">
        <v>61</v>
      </c>
      <c r="F342" t="s">
        <v>61</v>
      </c>
      <c r="G342" t="s">
        <v>61</v>
      </c>
      <c r="H342" t="s">
        <v>61</v>
      </c>
      <c r="I342" t="s">
        <v>61</v>
      </c>
      <c r="J342" t="s">
        <v>61</v>
      </c>
      <c r="K342" t="s">
        <v>203</v>
      </c>
      <c r="L342" s="18">
        <v>44364</v>
      </c>
      <c r="M342">
        <v>19</v>
      </c>
      <c r="N342">
        <v>20</v>
      </c>
      <c r="O342" t="s">
        <v>258</v>
      </c>
      <c r="P342">
        <v>1</v>
      </c>
      <c r="Q342">
        <v>0</v>
      </c>
      <c r="R342">
        <v>0</v>
      </c>
      <c r="S342">
        <v>0</v>
      </c>
      <c r="T342">
        <v>1</v>
      </c>
      <c r="U342">
        <v>0</v>
      </c>
      <c r="V342">
        <v>1</v>
      </c>
      <c r="DO342">
        <v>19</v>
      </c>
      <c r="DP342">
        <v>20</v>
      </c>
    </row>
    <row r="343" spans="1:120" x14ac:dyDescent="0.25">
      <c r="A343" t="str">
        <f t="shared" si="5"/>
        <v>AutoDR-No_Elect DA 1-4 (1PM-9PM)_44364_19-20</v>
      </c>
      <c r="B343" t="s">
        <v>62</v>
      </c>
      <c r="C343" t="s">
        <v>321</v>
      </c>
      <c r="D343" t="s">
        <v>61</v>
      </c>
      <c r="E343" t="s">
        <v>61</v>
      </c>
      <c r="F343" t="s">
        <v>61</v>
      </c>
      <c r="G343" t="s">
        <v>61</v>
      </c>
      <c r="H343" t="s">
        <v>97</v>
      </c>
      <c r="I343" t="s">
        <v>61</v>
      </c>
      <c r="J343" t="s">
        <v>61</v>
      </c>
      <c r="K343" t="s">
        <v>203</v>
      </c>
      <c r="L343" s="18">
        <v>44364</v>
      </c>
      <c r="M343">
        <v>19</v>
      </c>
      <c r="N343">
        <v>20</v>
      </c>
      <c r="O343" t="s">
        <v>258</v>
      </c>
      <c r="P343">
        <v>470</v>
      </c>
      <c r="Q343">
        <v>460</v>
      </c>
      <c r="R343">
        <v>0</v>
      </c>
      <c r="S343">
        <v>0</v>
      </c>
      <c r="T343">
        <v>0</v>
      </c>
      <c r="U343">
        <v>0</v>
      </c>
      <c r="V343">
        <v>0</v>
      </c>
      <c r="W343">
        <v>44549.266000000003</v>
      </c>
      <c r="X343">
        <v>41688.79</v>
      </c>
      <c r="Y343">
        <v>41262.936000000002</v>
      </c>
      <c r="Z343">
        <v>41666.44</v>
      </c>
      <c r="AA343">
        <v>42579.811999999998</v>
      </c>
      <c r="AB343">
        <v>44018.925000000003</v>
      </c>
      <c r="AC343">
        <v>47207.747000000003</v>
      </c>
      <c r="AD343">
        <v>49707.199999999997</v>
      </c>
      <c r="AE343">
        <v>52971.106</v>
      </c>
      <c r="AF343">
        <v>55680.044999999998</v>
      </c>
      <c r="AG343">
        <v>56177.536</v>
      </c>
      <c r="AH343">
        <v>60331.646000000001</v>
      </c>
      <c r="AI343">
        <v>61836.432000000001</v>
      </c>
      <c r="AJ343">
        <v>61627.362999999998</v>
      </c>
      <c r="AK343">
        <v>61510.627999999997</v>
      </c>
      <c r="AL343">
        <v>62850.27</v>
      </c>
      <c r="AM343">
        <v>62914.536</v>
      </c>
      <c r="AN343">
        <v>53191.714999999997</v>
      </c>
      <c r="AO343">
        <v>41046.665000000001</v>
      </c>
      <c r="AP343">
        <v>40087.358</v>
      </c>
      <c r="AQ343">
        <v>49254.021999999997</v>
      </c>
      <c r="AR343">
        <v>48955.366000000002</v>
      </c>
      <c r="AS343">
        <v>45910.720000000001</v>
      </c>
      <c r="AT343">
        <v>44068.080999999998</v>
      </c>
      <c r="AU343">
        <v>75.757609000000002</v>
      </c>
      <c r="AV343">
        <v>72.658696000000006</v>
      </c>
      <c r="AW343">
        <v>70.871739000000005</v>
      </c>
      <c r="AX343">
        <v>69.295652000000004</v>
      </c>
      <c r="AY343">
        <v>67.796739000000002</v>
      </c>
      <c r="AZ343">
        <v>66.769565</v>
      </c>
      <c r="BA343">
        <v>66.410870000000003</v>
      </c>
      <c r="BB343">
        <v>69.3</v>
      </c>
      <c r="BC343">
        <v>74.171739000000002</v>
      </c>
      <c r="BD343">
        <v>79.554348000000005</v>
      </c>
      <c r="BE343">
        <v>84.385869999999997</v>
      </c>
      <c r="BF343">
        <v>88.911957000000001</v>
      </c>
      <c r="BG343">
        <v>91.916303999999997</v>
      </c>
      <c r="BH343">
        <v>94.377173999999997</v>
      </c>
      <c r="BI343">
        <v>96.682608999999999</v>
      </c>
      <c r="BJ343">
        <v>97.898912999999993</v>
      </c>
      <c r="BK343">
        <v>98.153261000000001</v>
      </c>
      <c r="BL343">
        <v>97.604348000000002</v>
      </c>
      <c r="BM343">
        <v>95.830434999999994</v>
      </c>
      <c r="BN343">
        <v>93.329347999999996</v>
      </c>
      <c r="BO343">
        <v>89.139129999999994</v>
      </c>
      <c r="BP343">
        <v>84.690217000000004</v>
      </c>
      <c r="BQ343">
        <v>81.564130000000006</v>
      </c>
      <c r="BR343">
        <v>79.429348000000005</v>
      </c>
      <c r="BS343">
        <v>-1890.42</v>
      </c>
      <c r="BT343">
        <v>2251.7910000000002</v>
      </c>
      <c r="BU343">
        <v>1877.56</v>
      </c>
      <c r="BV343">
        <v>1171.587</v>
      </c>
      <c r="BW343">
        <v>620.38120000000004</v>
      </c>
      <c r="BX343">
        <v>596.34760000000006</v>
      </c>
      <c r="BY343">
        <v>-308.98559999999998</v>
      </c>
      <c r="BZ343">
        <v>336.3415</v>
      </c>
      <c r="CA343">
        <v>-199.79089999999999</v>
      </c>
      <c r="CB343">
        <v>-873.68370000000004</v>
      </c>
      <c r="CC343">
        <v>443.68349999999998</v>
      </c>
      <c r="CD343">
        <v>-752.34939999999995</v>
      </c>
      <c r="CE343">
        <v>-273.85559999999998</v>
      </c>
      <c r="CF343">
        <v>793.23910000000001</v>
      </c>
      <c r="CG343">
        <v>1002.09</v>
      </c>
      <c r="CH343">
        <v>-248.00720000000001</v>
      </c>
      <c r="CI343">
        <v>-68.383459999999999</v>
      </c>
      <c r="CJ343">
        <v>10054.299999999999</v>
      </c>
      <c r="CK343">
        <v>22439.200000000001</v>
      </c>
      <c r="CL343">
        <v>22394.71</v>
      </c>
      <c r="CM343">
        <v>8774.3860000000004</v>
      </c>
      <c r="CN343">
        <v>2185.9459999999999</v>
      </c>
      <c r="CO343">
        <v>1050.326</v>
      </c>
      <c r="CP343">
        <v>1081.8879999999999</v>
      </c>
      <c r="CQ343">
        <v>163890.29999999999</v>
      </c>
      <c r="CR343">
        <v>79220.88</v>
      </c>
      <c r="CS343">
        <v>72649.77</v>
      </c>
      <c r="CT343">
        <v>70922.17</v>
      </c>
      <c r="CU343">
        <v>54882.37</v>
      </c>
      <c r="CV343">
        <v>44028.84</v>
      </c>
      <c r="CW343">
        <v>30129.32</v>
      </c>
      <c r="CX343">
        <v>26294.93</v>
      </c>
      <c r="CY343">
        <v>47268</v>
      </c>
      <c r="CZ343">
        <v>57779.29</v>
      </c>
      <c r="DA343">
        <v>93865.91</v>
      </c>
      <c r="DB343">
        <v>112229.7</v>
      </c>
      <c r="DC343">
        <v>101146.2</v>
      </c>
      <c r="DD343">
        <v>108495</v>
      </c>
      <c r="DE343">
        <v>115017.7</v>
      </c>
      <c r="DF343">
        <v>118108.7</v>
      </c>
      <c r="DG343">
        <v>116021.1</v>
      </c>
      <c r="DH343">
        <v>140617.70000000001</v>
      </c>
      <c r="DI343">
        <v>144728.4</v>
      </c>
      <c r="DJ343">
        <v>137806.5</v>
      </c>
      <c r="DK343">
        <v>153362.9</v>
      </c>
      <c r="DL343">
        <v>116426.9</v>
      </c>
      <c r="DM343">
        <v>116662.8</v>
      </c>
      <c r="DN343">
        <v>118776.6</v>
      </c>
      <c r="DO343">
        <v>19</v>
      </c>
      <c r="DP343">
        <v>20</v>
      </c>
    </row>
    <row r="344" spans="1:120" hidden="1" x14ac:dyDescent="0.25">
      <c r="A344" t="str">
        <f t="shared" si="5"/>
        <v>Industry_Type-3. Wholesale, Transport, other utilities_Elect DA 1-4 (1PM-9PM)_44364_19-20</v>
      </c>
      <c r="B344" t="s">
        <v>62</v>
      </c>
      <c r="C344" t="s">
        <v>202</v>
      </c>
      <c r="D344" t="s">
        <v>61</v>
      </c>
      <c r="E344" t="s">
        <v>61</v>
      </c>
      <c r="F344" t="s">
        <v>61</v>
      </c>
      <c r="G344" t="s">
        <v>31</v>
      </c>
      <c r="H344" t="s">
        <v>61</v>
      </c>
      <c r="I344" t="s">
        <v>61</v>
      </c>
      <c r="J344" t="s">
        <v>61</v>
      </c>
      <c r="K344" t="s">
        <v>203</v>
      </c>
      <c r="L344" s="18">
        <v>44364</v>
      </c>
      <c r="M344">
        <v>19</v>
      </c>
      <c r="N344">
        <v>20</v>
      </c>
      <c r="O344" t="s">
        <v>258</v>
      </c>
      <c r="P344">
        <v>12</v>
      </c>
      <c r="Q344">
        <v>11</v>
      </c>
      <c r="R344">
        <v>0</v>
      </c>
      <c r="S344">
        <v>1</v>
      </c>
      <c r="T344">
        <v>1</v>
      </c>
      <c r="U344">
        <v>0</v>
      </c>
      <c r="V344">
        <v>1</v>
      </c>
      <c r="W344">
        <v>9324.3382000000001</v>
      </c>
      <c r="X344">
        <v>5629.0145000000002</v>
      </c>
      <c r="Y344">
        <v>5626.98</v>
      </c>
      <c r="Z344">
        <v>6584.6535999999996</v>
      </c>
      <c r="AA344">
        <v>7568.4517999999998</v>
      </c>
      <c r="AB344">
        <v>8580.7227000000003</v>
      </c>
      <c r="AC344">
        <v>10907.992</v>
      </c>
      <c r="AD344">
        <v>10245.638000000001</v>
      </c>
      <c r="AE344">
        <v>10333.268</v>
      </c>
      <c r="AF344">
        <v>9359.7873</v>
      </c>
      <c r="AG344">
        <v>7884.3491000000004</v>
      </c>
      <c r="AH344">
        <v>9424.5272999999997</v>
      </c>
      <c r="AI344">
        <v>9782.9290999999994</v>
      </c>
      <c r="AJ344">
        <v>9760.5655000000006</v>
      </c>
      <c r="AK344">
        <v>10019.678</v>
      </c>
      <c r="AL344">
        <v>9518.9673000000003</v>
      </c>
      <c r="AM344">
        <v>9173.3863999999994</v>
      </c>
      <c r="AN344">
        <v>6996.7718000000004</v>
      </c>
      <c r="AO344">
        <v>1407.7773</v>
      </c>
      <c r="AP344">
        <v>2309.6815000000001</v>
      </c>
      <c r="AQ344">
        <v>7822.3729000000003</v>
      </c>
      <c r="AR344">
        <v>9243.8006999999998</v>
      </c>
      <c r="AS344">
        <v>9191.0126999999993</v>
      </c>
      <c r="AT344">
        <v>8804.3508999999995</v>
      </c>
      <c r="AU344">
        <v>73.818181999999993</v>
      </c>
      <c r="AV344">
        <v>71.863636</v>
      </c>
      <c r="AW344">
        <v>69.409091000000004</v>
      </c>
      <c r="AX344">
        <v>67.409091000000004</v>
      </c>
      <c r="AY344">
        <v>65.954544999999996</v>
      </c>
      <c r="AZ344">
        <v>65</v>
      </c>
      <c r="BA344">
        <v>64.863636</v>
      </c>
      <c r="BB344">
        <v>67.772727000000003</v>
      </c>
      <c r="BC344">
        <v>72.727272999999997</v>
      </c>
      <c r="BD344">
        <v>78.409091000000004</v>
      </c>
      <c r="BE344">
        <v>84.136364</v>
      </c>
      <c r="BF344">
        <v>89.318181999999993</v>
      </c>
      <c r="BG344">
        <v>92.454544999999996</v>
      </c>
      <c r="BH344">
        <v>94.545455000000004</v>
      </c>
      <c r="BI344">
        <v>96.590908999999996</v>
      </c>
      <c r="BJ344">
        <v>96.636364</v>
      </c>
      <c r="BK344">
        <v>95.772727000000003</v>
      </c>
      <c r="BL344">
        <v>94.545455000000004</v>
      </c>
      <c r="BM344">
        <v>92.363636</v>
      </c>
      <c r="BN344">
        <v>89.272727000000003</v>
      </c>
      <c r="BO344">
        <v>85.590908999999996</v>
      </c>
      <c r="BP344">
        <v>81.863636</v>
      </c>
      <c r="BQ344">
        <v>79.090908999999996</v>
      </c>
      <c r="BR344">
        <v>76.909091000000004</v>
      </c>
      <c r="BS344">
        <v>-1952.501</v>
      </c>
      <c r="BT344">
        <v>2034.63</v>
      </c>
      <c r="BU344">
        <v>1900.2629999999999</v>
      </c>
      <c r="BV344">
        <v>1241.9639999999999</v>
      </c>
      <c r="BW344">
        <v>795.44320000000005</v>
      </c>
      <c r="BX344">
        <v>643.60209999999995</v>
      </c>
      <c r="BY344">
        <v>-430.61270000000002</v>
      </c>
      <c r="BZ344">
        <v>-353.67779999999999</v>
      </c>
      <c r="CA344">
        <v>-800.80070000000001</v>
      </c>
      <c r="CB344">
        <v>-45.932589999999998</v>
      </c>
      <c r="CC344">
        <v>1096.5909999999999</v>
      </c>
      <c r="CD344">
        <v>-588.80999999999995</v>
      </c>
      <c r="CE344">
        <v>-591.8279</v>
      </c>
      <c r="CF344">
        <v>-611.88670000000002</v>
      </c>
      <c r="CG344">
        <v>-1354.32</v>
      </c>
      <c r="CH344">
        <v>-1731.6669999999999</v>
      </c>
      <c r="CI344">
        <v>-1591.4259999999999</v>
      </c>
      <c r="CJ344">
        <v>659.52340000000004</v>
      </c>
      <c r="CK344">
        <v>6946.84</v>
      </c>
      <c r="CL344">
        <v>7390.5749999999998</v>
      </c>
      <c r="CM344">
        <v>2093.047</v>
      </c>
      <c r="CN344">
        <v>702.76220000000001</v>
      </c>
      <c r="CO344">
        <v>675.84870000000001</v>
      </c>
      <c r="CP344">
        <v>524.01739999999995</v>
      </c>
      <c r="CQ344">
        <v>75092.09</v>
      </c>
      <c r="CR344">
        <v>44252.25</v>
      </c>
      <c r="CS344">
        <v>38612.39</v>
      </c>
      <c r="CT344">
        <v>38884.769999999997</v>
      </c>
      <c r="CU344">
        <v>30121.37</v>
      </c>
      <c r="CV344">
        <v>27419.439999999999</v>
      </c>
      <c r="CW344">
        <v>18897.23</v>
      </c>
      <c r="CX344">
        <v>14351.88</v>
      </c>
      <c r="CY344">
        <v>21743.91</v>
      </c>
      <c r="CZ344">
        <v>21646.15</v>
      </c>
      <c r="DA344">
        <v>25385.81</v>
      </c>
      <c r="DB344">
        <v>32824.47</v>
      </c>
      <c r="DC344">
        <v>34696.699999999997</v>
      </c>
      <c r="DD344">
        <v>37930.160000000003</v>
      </c>
      <c r="DE344">
        <v>42447.97</v>
      </c>
      <c r="DF344">
        <v>39528.730000000003</v>
      </c>
      <c r="DG344">
        <v>39325.440000000002</v>
      </c>
      <c r="DH344">
        <v>39483.94</v>
      </c>
      <c r="DI344">
        <v>50083.34</v>
      </c>
      <c r="DJ344">
        <v>39938.76</v>
      </c>
      <c r="DK344">
        <v>34699.06</v>
      </c>
      <c r="DL344">
        <v>30148.48</v>
      </c>
      <c r="DM344">
        <v>35675.129999999997</v>
      </c>
      <c r="DN344">
        <v>46882.95</v>
      </c>
      <c r="DO344">
        <v>19</v>
      </c>
      <c r="DP344">
        <v>20</v>
      </c>
    </row>
    <row r="345" spans="1:120" hidden="1" x14ac:dyDescent="0.25">
      <c r="A345" t="str">
        <f t="shared" si="5"/>
        <v>Size_Grp-200 kW and above_Elect DA 1-4 (1PM-9PM)_44364_19-20</v>
      </c>
      <c r="B345" t="s">
        <v>62</v>
      </c>
      <c r="C345" t="s">
        <v>207</v>
      </c>
      <c r="D345" t="s">
        <v>61</v>
      </c>
      <c r="E345" t="s">
        <v>61</v>
      </c>
      <c r="F345" t="s">
        <v>61</v>
      </c>
      <c r="G345" t="s">
        <v>61</v>
      </c>
      <c r="H345" t="s">
        <v>61</v>
      </c>
      <c r="I345" t="s">
        <v>61</v>
      </c>
      <c r="J345" t="s">
        <v>102</v>
      </c>
      <c r="K345" t="s">
        <v>203</v>
      </c>
      <c r="L345" s="18">
        <v>44364</v>
      </c>
      <c r="M345">
        <v>19</v>
      </c>
      <c r="N345">
        <v>20</v>
      </c>
      <c r="O345" t="s">
        <v>258</v>
      </c>
      <c r="P345">
        <v>102</v>
      </c>
      <c r="Q345">
        <v>101</v>
      </c>
      <c r="R345">
        <v>0</v>
      </c>
      <c r="S345">
        <v>1</v>
      </c>
      <c r="T345">
        <v>0</v>
      </c>
      <c r="U345">
        <v>0</v>
      </c>
      <c r="V345">
        <v>1</v>
      </c>
      <c r="W345">
        <v>40887.716999999997</v>
      </c>
      <c r="X345">
        <v>38078.54</v>
      </c>
      <c r="Y345">
        <v>37395.036999999997</v>
      </c>
      <c r="Z345">
        <v>37622.205000000002</v>
      </c>
      <c r="AA345">
        <v>38630.224000000002</v>
      </c>
      <c r="AB345">
        <v>39905.180999999997</v>
      </c>
      <c r="AC345">
        <v>42997.627999999997</v>
      </c>
      <c r="AD345">
        <v>42976.98</v>
      </c>
      <c r="AE345">
        <v>43935.35</v>
      </c>
      <c r="AF345">
        <v>43771.796999999999</v>
      </c>
      <c r="AG345">
        <v>43542.584999999999</v>
      </c>
      <c r="AH345">
        <v>46645.716</v>
      </c>
      <c r="AI345">
        <v>47370.01</v>
      </c>
      <c r="AJ345">
        <v>46533.195</v>
      </c>
      <c r="AK345">
        <v>46377.010999999999</v>
      </c>
      <c r="AL345">
        <v>47239.955000000002</v>
      </c>
      <c r="AM345">
        <v>47405.27</v>
      </c>
      <c r="AN345">
        <v>38301.175999999999</v>
      </c>
      <c r="AO345">
        <v>28485.038</v>
      </c>
      <c r="AP345">
        <v>28361.328000000001</v>
      </c>
      <c r="AQ345">
        <v>38132.6</v>
      </c>
      <c r="AR345">
        <v>42392.103000000003</v>
      </c>
      <c r="AS345">
        <v>42472.317000000003</v>
      </c>
      <c r="AT345">
        <v>41295.538999999997</v>
      </c>
      <c r="AU345">
        <v>77.866337000000001</v>
      </c>
      <c r="AV345">
        <v>74.608911000000006</v>
      </c>
      <c r="AW345">
        <v>72.628713000000005</v>
      </c>
      <c r="AX345">
        <v>70.876238000000001</v>
      </c>
      <c r="AY345">
        <v>69.292079000000001</v>
      </c>
      <c r="AZ345">
        <v>68.069306999999995</v>
      </c>
      <c r="BA345">
        <v>67.683167999999995</v>
      </c>
      <c r="BB345">
        <v>70.227722999999997</v>
      </c>
      <c r="BC345">
        <v>74.797030000000007</v>
      </c>
      <c r="BD345">
        <v>80.153464999999997</v>
      </c>
      <c r="BE345">
        <v>84.782178000000002</v>
      </c>
      <c r="BF345">
        <v>89.158416000000003</v>
      </c>
      <c r="BG345">
        <v>92.029702999999998</v>
      </c>
      <c r="BH345">
        <v>94.143563999999998</v>
      </c>
      <c r="BI345">
        <v>96.371286999999995</v>
      </c>
      <c r="BJ345">
        <v>97.465346999999994</v>
      </c>
      <c r="BK345">
        <v>98.168317000000002</v>
      </c>
      <c r="BL345">
        <v>98.039603999999997</v>
      </c>
      <c r="BM345">
        <v>96.797030000000007</v>
      </c>
      <c r="BN345">
        <v>94.638614000000004</v>
      </c>
      <c r="BO345">
        <v>91.153464999999997</v>
      </c>
      <c r="BP345">
        <v>87.074257000000003</v>
      </c>
      <c r="BQ345">
        <v>84.128713000000005</v>
      </c>
      <c r="BR345">
        <v>81.792079000000001</v>
      </c>
      <c r="BS345">
        <v>-2074.2860000000001</v>
      </c>
      <c r="BT345">
        <v>1946.2940000000001</v>
      </c>
      <c r="BU345">
        <v>1662.287</v>
      </c>
      <c r="BV345">
        <v>1177.6679999999999</v>
      </c>
      <c r="BW345">
        <v>518.72680000000003</v>
      </c>
      <c r="BX345">
        <v>405.91180000000003</v>
      </c>
      <c r="BY345">
        <v>-394.86090000000002</v>
      </c>
      <c r="BZ345">
        <v>313.48630000000003</v>
      </c>
      <c r="CA345">
        <v>-574.40470000000005</v>
      </c>
      <c r="CB345">
        <v>-507.73579999999998</v>
      </c>
      <c r="CC345">
        <v>712.14499999999998</v>
      </c>
      <c r="CD345">
        <v>-482.8399</v>
      </c>
      <c r="CE345">
        <v>-38.899189999999997</v>
      </c>
      <c r="CF345">
        <v>931.22180000000003</v>
      </c>
      <c r="CG345">
        <v>763.72860000000003</v>
      </c>
      <c r="CH345">
        <v>-531.25819999999999</v>
      </c>
      <c r="CI345">
        <v>-384.68950000000001</v>
      </c>
      <c r="CJ345">
        <v>9426.73</v>
      </c>
      <c r="CK345">
        <v>20484.53</v>
      </c>
      <c r="CL345">
        <v>21386.44</v>
      </c>
      <c r="CM345">
        <v>9228.9240000000009</v>
      </c>
      <c r="CN345">
        <v>2376.4560000000001</v>
      </c>
      <c r="CO345">
        <v>953.40380000000005</v>
      </c>
      <c r="CP345">
        <v>774.524</v>
      </c>
      <c r="CQ345">
        <v>175003.9</v>
      </c>
      <c r="CR345">
        <v>79461.38</v>
      </c>
      <c r="CS345">
        <v>70193.009999999995</v>
      </c>
      <c r="CT345">
        <v>69407.520000000004</v>
      </c>
      <c r="CU345">
        <v>54663.17</v>
      </c>
      <c r="CV345">
        <v>43891.63</v>
      </c>
      <c r="CW345">
        <v>31387.02</v>
      </c>
      <c r="CX345">
        <v>27204.17</v>
      </c>
      <c r="CY345">
        <v>48338.41</v>
      </c>
      <c r="CZ345">
        <v>56400.46</v>
      </c>
      <c r="DA345">
        <v>86400.78</v>
      </c>
      <c r="DB345">
        <v>102176.2</v>
      </c>
      <c r="DC345">
        <v>100861</v>
      </c>
      <c r="DD345">
        <v>107029.3</v>
      </c>
      <c r="DE345">
        <v>114412.2</v>
      </c>
      <c r="DF345">
        <v>116847.1</v>
      </c>
      <c r="DG345">
        <v>116450.9</v>
      </c>
      <c r="DH345">
        <v>143190.5</v>
      </c>
      <c r="DI345">
        <v>148582</v>
      </c>
      <c r="DJ345">
        <v>140345.60000000001</v>
      </c>
      <c r="DK345">
        <v>149269.79999999999</v>
      </c>
      <c r="DL345">
        <v>118133.9</v>
      </c>
      <c r="DM345">
        <v>120800.1</v>
      </c>
      <c r="DN345">
        <v>126186.9</v>
      </c>
      <c r="DO345">
        <v>19</v>
      </c>
      <c r="DP345">
        <v>20</v>
      </c>
    </row>
    <row r="346" spans="1:120" hidden="1" x14ac:dyDescent="0.25">
      <c r="A346" t="str">
        <f t="shared" si="5"/>
        <v>LCA-Greater Bay Area_Elect DA 1-4 (1PM-9PM)_44364_19-20</v>
      </c>
      <c r="B346" t="s">
        <v>62</v>
      </c>
      <c r="C346" t="s">
        <v>209</v>
      </c>
      <c r="D346" t="s">
        <v>36</v>
      </c>
      <c r="E346" t="s">
        <v>61</v>
      </c>
      <c r="F346" t="s">
        <v>61</v>
      </c>
      <c r="G346" t="s">
        <v>61</v>
      </c>
      <c r="H346" t="s">
        <v>61</v>
      </c>
      <c r="I346" t="s">
        <v>61</v>
      </c>
      <c r="J346" t="s">
        <v>61</v>
      </c>
      <c r="K346" t="s">
        <v>203</v>
      </c>
      <c r="L346" s="18">
        <v>44364</v>
      </c>
      <c r="M346">
        <v>19</v>
      </c>
      <c r="N346">
        <v>20</v>
      </c>
      <c r="O346" t="s">
        <v>258</v>
      </c>
      <c r="P346">
        <v>171</v>
      </c>
      <c r="Q346">
        <v>170</v>
      </c>
      <c r="R346">
        <v>0</v>
      </c>
      <c r="S346">
        <v>1</v>
      </c>
      <c r="T346">
        <v>0</v>
      </c>
      <c r="U346">
        <v>0</v>
      </c>
      <c r="V346">
        <v>1</v>
      </c>
      <c r="W346">
        <v>6912.1010999999999</v>
      </c>
      <c r="X346">
        <v>6869.5775000000003</v>
      </c>
      <c r="Y346">
        <v>6664.4466000000002</v>
      </c>
      <c r="Z346">
        <v>6230.6529</v>
      </c>
      <c r="AA346">
        <v>6405.8743000000004</v>
      </c>
      <c r="AB346">
        <v>6685.6423000000004</v>
      </c>
      <c r="AC346">
        <v>7252.0460999999996</v>
      </c>
      <c r="AD346">
        <v>8430.4308000000001</v>
      </c>
      <c r="AE346">
        <v>10227.736999999999</v>
      </c>
      <c r="AF346">
        <v>11633.505999999999</v>
      </c>
      <c r="AG346">
        <v>12692.798000000001</v>
      </c>
      <c r="AH346">
        <v>14717.616</v>
      </c>
      <c r="AI346">
        <v>15285.547</v>
      </c>
      <c r="AJ346">
        <v>15987.26</v>
      </c>
      <c r="AK346">
        <v>16051.585999999999</v>
      </c>
      <c r="AL346">
        <v>16355.299000000001</v>
      </c>
      <c r="AM346">
        <v>16703.396000000001</v>
      </c>
      <c r="AN346">
        <v>16018.691000000001</v>
      </c>
      <c r="AO346">
        <v>14358.919</v>
      </c>
      <c r="AP346">
        <v>12734.437</v>
      </c>
      <c r="AQ346">
        <v>11652.075000000001</v>
      </c>
      <c r="AR346">
        <v>8406.7356999999993</v>
      </c>
      <c r="AS346">
        <v>6661.1345000000001</v>
      </c>
      <c r="AT346">
        <v>5597.4732999999997</v>
      </c>
      <c r="AU346">
        <v>67.470588000000006</v>
      </c>
      <c r="AV346">
        <v>65.75</v>
      </c>
      <c r="AW346">
        <v>64.364705999999998</v>
      </c>
      <c r="AX346">
        <v>63.379412000000002</v>
      </c>
      <c r="AY346">
        <v>62.105882000000001</v>
      </c>
      <c r="AZ346">
        <v>61.029412000000001</v>
      </c>
      <c r="BA346">
        <v>61.141176000000002</v>
      </c>
      <c r="BB346">
        <v>65.120587999999998</v>
      </c>
      <c r="BC346">
        <v>70.514706000000004</v>
      </c>
      <c r="BD346">
        <v>75.432353000000006</v>
      </c>
      <c r="BE346">
        <v>80.694118000000003</v>
      </c>
      <c r="BF346">
        <v>85.282353000000001</v>
      </c>
      <c r="BG346">
        <v>88.102941000000001</v>
      </c>
      <c r="BH346">
        <v>90.817646999999994</v>
      </c>
      <c r="BI346">
        <v>92.691175999999999</v>
      </c>
      <c r="BJ346">
        <v>93.979411999999996</v>
      </c>
      <c r="BK346">
        <v>92.852941000000001</v>
      </c>
      <c r="BL346">
        <v>90.694118000000003</v>
      </c>
      <c r="BM346">
        <v>88.111765000000005</v>
      </c>
      <c r="BN346">
        <v>84.491175999999996</v>
      </c>
      <c r="BO346">
        <v>78.958824000000007</v>
      </c>
      <c r="BP346">
        <v>74.355881999999994</v>
      </c>
      <c r="BQ346">
        <v>71.591176000000004</v>
      </c>
      <c r="BR346">
        <v>69.705882000000003</v>
      </c>
      <c r="BS346">
        <v>-101.9147</v>
      </c>
      <c r="BT346">
        <v>176.15450000000001</v>
      </c>
      <c r="BU346">
        <v>296.49189999999999</v>
      </c>
      <c r="BV346">
        <v>562.52369999999996</v>
      </c>
      <c r="BW346">
        <v>467.62920000000003</v>
      </c>
      <c r="BX346">
        <v>213.29329999999999</v>
      </c>
      <c r="BY346">
        <v>235.12479999999999</v>
      </c>
      <c r="BZ346">
        <v>117.09739999999999</v>
      </c>
      <c r="CA346">
        <v>-382.1918</v>
      </c>
      <c r="CB346">
        <v>-421.92599999999999</v>
      </c>
      <c r="CC346">
        <v>-550.13520000000005</v>
      </c>
      <c r="CD346">
        <v>-779.86080000000004</v>
      </c>
      <c r="CE346">
        <v>-565.91890000000001</v>
      </c>
      <c r="CF346">
        <v>-761.49959999999999</v>
      </c>
      <c r="CG346">
        <v>-618.46469999999999</v>
      </c>
      <c r="CH346">
        <v>-713.31659999999999</v>
      </c>
      <c r="CI346">
        <v>-806.78269999999998</v>
      </c>
      <c r="CJ346">
        <v>35.829250000000002</v>
      </c>
      <c r="CK346">
        <v>1696.35</v>
      </c>
      <c r="CL346">
        <v>2107.4110000000001</v>
      </c>
      <c r="CM346">
        <v>816.37189999999998</v>
      </c>
      <c r="CN346">
        <v>767.70410000000004</v>
      </c>
      <c r="CO346">
        <v>824.31259999999997</v>
      </c>
      <c r="CP346">
        <v>1121.807</v>
      </c>
      <c r="CQ346">
        <v>23015.62</v>
      </c>
      <c r="CR346">
        <v>7496.7460000000001</v>
      </c>
      <c r="CS346">
        <v>5799.0110000000004</v>
      </c>
      <c r="CT346">
        <v>5902.9059999999999</v>
      </c>
      <c r="CU346">
        <v>6738.7039999999997</v>
      </c>
      <c r="CV346">
        <v>6433.1369999999997</v>
      </c>
      <c r="CW346">
        <v>3345.4879999999998</v>
      </c>
      <c r="CX346">
        <v>3039.9</v>
      </c>
      <c r="CY346">
        <v>9377.1740000000009</v>
      </c>
      <c r="CZ346">
        <v>10316.9</v>
      </c>
      <c r="DA346">
        <v>26934.28</v>
      </c>
      <c r="DB346">
        <v>30436.639999999999</v>
      </c>
      <c r="DC346">
        <v>19160.900000000001</v>
      </c>
      <c r="DD346">
        <v>18469.439999999999</v>
      </c>
      <c r="DE346">
        <v>18114.55</v>
      </c>
      <c r="DF346">
        <v>21345.75</v>
      </c>
      <c r="DG346">
        <v>24896.42</v>
      </c>
      <c r="DH346">
        <v>19836.39</v>
      </c>
      <c r="DI346">
        <v>20909.96</v>
      </c>
      <c r="DJ346">
        <v>21104.41</v>
      </c>
      <c r="DK346">
        <v>21336.74</v>
      </c>
      <c r="DL346">
        <v>16867.650000000001</v>
      </c>
      <c r="DM346">
        <v>13869.75</v>
      </c>
      <c r="DN346">
        <v>13428.04</v>
      </c>
      <c r="DO346">
        <v>19</v>
      </c>
      <c r="DP346">
        <v>20</v>
      </c>
    </row>
    <row r="347" spans="1:120" x14ac:dyDescent="0.25">
      <c r="A347" t="str">
        <f t="shared" si="5"/>
        <v>AutoDR-No_Elect DA 1-4 (1PM-9PM)_44364_19-21</v>
      </c>
      <c r="B347" t="s">
        <v>62</v>
      </c>
      <c r="C347" t="s">
        <v>321</v>
      </c>
      <c r="D347" t="s">
        <v>61</v>
      </c>
      <c r="E347" t="s">
        <v>61</v>
      </c>
      <c r="F347" t="s">
        <v>61</v>
      </c>
      <c r="G347" t="s">
        <v>61</v>
      </c>
      <c r="H347" t="s">
        <v>97</v>
      </c>
      <c r="I347" t="s">
        <v>61</v>
      </c>
      <c r="J347" t="s">
        <v>61</v>
      </c>
      <c r="K347" t="s">
        <v>203</v>
      </c>
      <c r="L347" s="18">
        <v>44364</v>
      </c>
      <c r="M347">
        <v>19</v>
      </c>
      <c r="N347">
        <v>21</v>
      </c>
      <c r="O347" t="s">
        <v>258</v>
      </c>
      <c r="P347">
        <v>30</v>
      </c>
      <c r="Q347">
        <v>30</v>
      </c>
      <c r="R347">
        <v>0</v>
      </c>
      <c r="S347">
        <v>0</v>
      </c>
      <c r="T347">
        <v>0</v>
      </c>
      <c r="U347">
        <v>1</v>
      </c>
      <c r="V347">
        <v>1</v>
      </c>
      <c r="W347">
        <v>352.09500000000003</v>
      </c>
      <c r="X347">
        <v>355.50200000000001</v>
      </c>
      <c r="Y347">
        <v>353.74</v>
      </c>
      <c r="Z347">
        <v>358.92500000000001</v>
      </c>
      <c r="AA347">
        <v>408.57900000000001</v>
      </c>
      <c r="AB347">
        <v>390.10599999999999</v>
      </c>
      <c r="AC347">
        <v>449.79700000000003</v>
      </c>
      <c r="AD347">
        <v>615.66</v>
      </c>
      <c r="AE347">
        <v>889.84100000000001</v>
      </c>
      <c r="AF347">
        <v>1021.836</v>
      </c>
      <c r="AG347">
        <v>1089.441</v>
      </c>
      <c r="AH347">
        <v>1162.722</v>
      </c>
      <c r="AI347">
        <v>1223.769</v>
      </c>
      <c r="AJ347">
        <v>1258.885</v>
      </c>
      <c r="AK347">
        <v>1292.6189999999999</v>
      </c>
      <c r="AL347">
        <v>1300.9366</v>
      </c>
      <c r="AM347">
        <v>1306.3334</v>
      </c>
      <c r="AN347">
        <v>1281.539</v>
      </c>
      <c r="AO347">
        <v>1133.798</v>
      </c>
      <c r="AP347">
        <v>1130.817</v>
      </c>
      <c r="AQ347">
        <v>926.64200000000005</v>
      </c>
      <c r="AR347">
        <v>762.17600000000004</v>
      </c>
      <c r="AS347">
        <v>563.53</v>
      </c>
      <c r="AT347">
        <v>449.661</v>
      </c>
      <c r="AU347">
        <v>73.933333000000005</v>
      </c>
      <c r="AV347">
        <v>69.133332999999993</v>
      </c>
      <c r="AW347">
        <v>68.016666999999998</v>
      </c>
      <c r="AX347">
        <v>66.383332999999993</v>
      </c>
      <c r="AY347">
        <v>65.2</v>
      </c>
      <c r="AZ347">
        <v>63.933332999999998</v>
      </c>
      <c r="BA347">
        <v>63.833333000000003</v>
      </c>
      <c r="BB347">
        <v>68.416667000000004</v>
      </c>
      <c r="BC347">
        <v>74.966667000000001</v>
      </c>
      <c r="BD347">
        <v>81.900000000000006</v>
      </c>
      <c r="BE347">
        <v>87.833332999999996</v>
      </c>
      <c r="BF347">
        <v>91.983333000000002</v>
      </c>
      <c r="BG347">
        <v>94.866667000000007</v>
      </c>
      <c r="BH347">
        <v>97.666667000000004</v>
      </c>
      <c r="BI347">
        <v>100.73333</v>
      </c>
      <c r="BJ347">
        <v>102.5</v>
      </c>
      <c r="BK347">
        <v>103.7</v>
      </c>
      <c r="BL347">
        <v>104.55</v>
      </c>
      <c r="BM347">
        <v>104.33333</v>
      </c>
      <c r="BN347">
        <v>102.13333</v>
      </c>
      <c r="BO347">
        <v>94.633332999999993</v>
      </c>
      <c r="BP347">
        <v>86.533332999999999</v>
      </c>
      <c r="BQ347">
        <v>81.833332999999996</v>
      </c>
      <c r="BR347">
        <v>79.333332999999996</v>
      </c>
      <c r="BS347">
        <v>11.8028</v>
      </c>
      <c r="BT347">
        <v>15.99446</v>
      </c>
      <c r="BU347">
        <v>15.81169</v>
      </c>
      <c r="BV347">
        <v>-1.2948400000000001E-2</v>
      </c>
      <c r="BW347">
        <v>-31.439080000000001</v>
      </c>
      <c r="BX347">
        <v>23.150559999999999</v>
      </c>
      <c r="BY347">
        <v>22.620419999999999</v>
      </c>
      <c r="BZ347">
        <v>18.49662</v>
      </c>
      <c r="CA347">
        <v>-12.53035</v>
      </c>
      <c r="CB347">
        <v>-16.802800000000001</v>
      </c>
      <c r="CC347">
        <v>-18.356670000000001</v>
      </c>
      <c r="CD347">
        <v>-15.74248</v>
      </c>
      <c r="CE347">
        <v>-13.41142</v>
      </c>
      <c r="CF347">
        <v>15.05274</v>
      </c>
      <c r="CG347">
        <v>24.007650000000002</v>
      </c>
      <c r="CH347">
        <v>36.086399999999998</v>
      </c>
      <c r="CI347">
        <v>34.695099999999996</v>
      </c>
      <c r="CJ347">
        <v>54.035209999999999</v>
      </c>
      <c r="CK347">
        <v>151.44810000000001</v>
      </c>
      <c r="CL347">
        <v>83.977509999999995</v>
      </c>
      <c r="CM347">
        <v>51.544699999999999</v>
      </c>
      <c r="CN347">
        <v>-20.661709999999999</v>
      </c>
      <c r="CO347">
        <v>-24.142199999999999</v>
      </c>
      <c r="CP347">
        <v>-24.32696</v>
      </c>
      <c r="CQ347">
        <v>46.699089999999998</v>
      </c>
      <c r="CR347">
        <v>33.684399999999997</v>
      </c>
      <c r="CS347">
        <v>27.39845</v>
      </c>
      <c r="CT347">
        <v>16.697510000000001</v>
      </c>
      <c r="CU347">
        <v>20.601980000000001</v>
      </c>
      <c r="CV347">
        <v>24.806280000000001</v>
      </c>
      <c r="CW347">
        <v>20.203520000000001</v>
      </c>
      <c r="CX347">
        <v>40.705649999999999</v>
      </c>
      <c r="CY347">
        <v>36.760939999999998</v>
      </c>
      <c r="CZ347">
        <v>37.087560000000003</v>
      </c>
      <c r="DA347">
        <v>38.788679999999999</v>
      </c>
      <c r="DB347">
        <v>40.386560000000003</v>
      </c>
      <c r="DC347">
        <v>48.026890000000002</v>
      </c>
      <c r="DD347">
        <v>65.534679999999994</v>
      </c>
      <c r="DE347">
        <v>71.725009999999997</v>
      </c>
      <c r="DF347">
        <v>81.059380000000004</v>
      </c>
      <c r="DG347">
        <v>96.638260000000002</v>
      </c>
      <c r="DH347">
        <v>109.16589999999999</v>
      </c>
      <c r="DI347">
        <v>106.401</v>
      </c>
      <c r="DJ347">
        <v>126.96380000000001</v>
      </c>
      <c r="DK347">
        <v>115.5249</v>
      </c>
      <c r="DL347">
        <v>82.796580000000006</v>
      </c>
      <c r="DM347">
        <v>71.880579999999995</v>
      </c>
      <c r="DN347">
        <v>50.320950000000003</v>
      </c>
      <c r="DO347">
        <v>19</v>
      </c>
      <c r="DP347">
        <v>21</v>
      </c>
    </row>
    <row r="348" spans="1:120" hidden="1" x14ac:dyDescent="0.25">
      <c r="A348" t="str">
        <f t="shared" si="5"/>
        <v>Size_Grp-Below 20 kW_Elect DA 1-4 (1PM-9PM)_44364_19-21</v>
      </c>
      <c r="B348" t="s">
        <v>62</v>
      </c>
      <c r="C348" t="s">
        <v>259</v>
      </c>
      <c r="D348" t="s">
        <v>61</v>
      </c>
      <c r="E348" t="s">
        <v>61</v>
      </c>
      <c r="F348" t="s">
        <v>61</v>
      </c>
      <c r="G348" t="s">
        <v>61</v>
      </c>
      <c r="H348" t="s">
        <v>61</v>
      </c>
      <c r="I348" t="s">
        <v>61</v>
      </c>
      <c r="J348" t="s">
        <v>260</v>
      </c>
      <c r="K348" t="s">
        <v>203</v>
      </c>
      <c r="L348" s="18">
        <v>44364</v>
      </c>
      <c r="M348">
        <v>19</v>
      </c>
      <c r="N348">
        <v>21</v>
      </c>
      <c r="O348" t="s">
        <v>258</v>
      </c>
      <c r="P348">
        <v>5</v>
      </c>
      <c r="Q348">
        <v>5</v>
      </c>
      <c r="R348">
        <v>0</v>
      </c>
      <c r="S348">
        <v>0</v>
      </c>
      <c r="T348">
        <v>1</v>
      </c>
      <c r="U348">
        <v>1</v>
      </c>
      <c r="V348">
        <v>1</v>
      </c>
      <c r="W348">
        <v>10.817</v>
      </c>
      <c r="X348">
        <v>10.852</v>
      </c>
      <c r="Y348">
        <v>13.667999999999999</v>
      </c>
      <c r="Z348">
        <v>23.338999999999999</v>
      </c>
      <c r="AA348">
        <v>23.27</v>
      </c>
      <c r="AB348">
        <v>24.035</v>
      </c>
      <c r="AC348">
        <v>28.8</v>
      </c>
      <c r="AD348">
        <v>51.634999999999998</v>
      </c>
      <c r="AE348">
        <v>60.725000000000001</v>
      </c>
      <c r="AF348">
        <v>99.924999999999997</v>
      </c>
      <c r="AG348">
        <v>108.303</v>
      </c>
      <c r="AH348">
        <v>112.916</v>
      </c>
      <c r="AI348">
        <v>120.59699999999999</v>
      </c>
      <c r="AJ348">
        <v>127.92</v>
      </c>
      <c r="AK348">
        <v>134.41800000000001</v>
      </c>
      <c r="AL348">
        <v>137.17500000000001</v>
      </c>
      <c r="AM348">
        <v>134.898</v>
      </c>
      <c r="AN348">
        <v>124.04600000000001</v>
      </c>
      <c r="AO348">
        <v>107.374</v>
      </c>
      <c r="AP348">
        <v>104.435</v>
      </c>
      <c r="AQ348">
        <v>92.811999999999998</v>
      </c>
      <c r="AR348">
        <v>46.156999999999996</v>
      </c>
      <c r="AS348">
        <v>20.553000000000001</v>
      </c>
      <c r="AT348">
        <v>14.585000000000001</v>
      </c>
      <c r="AU348">
        <v>68.3</v>
      </c>
      <c r="AV348">
        <v>65</v>
      </c>
      <c r="AW348">
        <v>65.599999999999994</v>
      </c>
      <c r="AX348">
        <v>64</v>
      </c>
      <c r="AY348">
        <v>62.4</v>
      </c>
      <c r="AZ348">
        <v>60.5</v>
      </c>
      <c r="BA348">
        <v>60.8</v>
      </c>
      <c r="BB348">
        <v>65.599999999999994</v>
      </c>
      <c r="BC348">
        <v>74.2</v>
      </c>
      <c r="BD348">
        <v>83</v>
      </c>
      <c r="BE348">
        <v>89.7</v>
      </c>
      <c r="BF348">
        <v>93.3</v>
      </c>
      <c r="BG348">
        <v>95.8</v>
      </c>
      <c r="BH348">
        <v>97.4</v>
      </c>
      <c r="BI348">
        <v>100.1</v>
      </c>
      <c r="BJ348">
        <v>101.3</v>
      </c>
      <c r="BK348">
        <v>102.3</v>
      </c>
      <c r="BL348">
        <v>103</v>
      </c>
      <c r="BM348">
        <v>102.4</v>
      </c>
      <c r="BN348">
        <v>98.7</v>
      </c>
      <c r="BO348">
        <v>88.4</v>
      </c>
      <c r="BP348">
        <v>79.400000000000006</v>
      </c>
      <c r="BQ348">
        <v>74.599999999999994</v>
      </c>
      <c r="BR348">
        <v>72.900000000000006</v>
      </c>
      <c r="BS348">
        <v>2.57213</v>
      </c>
      <c r="BT348">
        <v>4.1234419999999998</v>
      </c>
      <c r="BU348">
        <v>2.0150869999999999</v>
      </c>
      <c r="BV348">
        <v>-5.7780449999999997</v>
      </c>
      <c r="BW348">
        <v>7.1974499999999999</v>
      </c>
      <c r="BX348">
        <v>8.811007</v>
      </c>
      <c r="BY348">
        <v>1.6453599999999999</v>
      </c>
      <c r="BZ348">
        <v>-7.6809029999999998</v>
      </c>
      <c r="CA348">
        <v>-2.6572100000000001</v>
      </c>
      <c r="CB348">
        <v>-6.1609740000000004</v>
      </c>
      <c r="CC348">
        <v>-5.6228150000000001</v>
      </c>
      <c r="CD348">
        <v>-2.4011619999999998</v>
      </c>
      <c r="CE348">
        <v>-1.5931219999999999</v>
      </c>
      <c r="CF348">
        <v>-2.5204339999999998</v>
      </c>
      <c r="CG348">
        <v>-4.5682900000000002</v>
      </c>
      <c r="CH348">
        <v>-6.0145439999999999</v>
      </c>
      <c r="CI348">
        <v>-5.2443030000000004</v>
      </c>
      <c r="CJ348">
        <v>3.474637</v>
      </c>
      <c r="CK348">
        <v>12.85216</v>
      </c>
      <c r="CL348">
        <v>8.9384709999999998</v>
      </c>
      <c r="CM348">
        <v>2.0422560000000001</v>
      </c>
      <c r="CN348">
        <v>-3.7315269999999998</v>
      </c>
      <c r="CO348">
        <v>0.3165385</v>
      </c>
      <c r="CP348">
        <v>2.0318700000000001</v>
      </c>
      <c r="CQ348">
        <v>0.52024329999999996</v>
      </c>
      <c r="CR348">
        <v>0.8530816</v>
      </c>
      <c r="CS348">
        <v>1.433432</v>
      </c>
      <c r="CT348">
        <v>1.3040700000000001</v>
      </c>
      <c r="CU348">
        <v>2.054945</v>
      </c>
      <c r="CV348">
        <v>2.1493069999999999</v>
      </c>
      <c r="CW348">
        <v>1.141184</v>
      </c>
      <c r="CX348">
        <v>1.1469290000000001</v>
      </c>
      <c r="CY348">
        <v>0.89596750000000003</v>
      </c>
      <c r="CZ348">
        <v>1.7153130000000001</v>
      </c>
      <c r="DA348">
        <v>1.2594700000000001</v>
      </c>
      <c r="DB348">
        <v>1.3603860000000001</v>
      </c>
      <c r="DC348">
        <v>1.638279</v>
      </c>
      <c r="DD348">
        <v>2.0411260000000002</v>
      </c>
      <c r="DE348">
        <v>2.5583230000000001</v>
      </c>
      <c r="DF348">
        <v>2.3744740000000002</v>
      </c>
      <c r="DG348">
        <v>2.574373</v>
      </c>
      <c r="DH348">
        <v>2.3006920000000002</v>
      </c>
      <c r="DI348">
        <v>3.4285969999999999</v>
      </c>
      <c r="DJ348">
        <v>3.8824800000000002</v>
      </c>
      <c r="DK348">
        <v>4.4977640000000001</v>
      </c>
      <c r="DL348">
        <v>2.937443</v>
      </c>
      <c r="DM348">
        <v>1.312905</v>
      </c>
      <c r="DN348">
        <v>0.50117069999999997</v>
      </c>
      <c r="DO348">
        <v>19</v>
      </c>
      <c r="DP348">
        <v>21</v>
      </c>
    </row>
    <row r="349" spans="1:120" hidden="1" x14ac:dyDescent="0.25">
      <c r="A349" t="str">
        <f t="shared" si="5"/>
        <v>Industry_Type-4. Retail stores_Elect DA 1-4 (1PM-9PM)_44364_19-21</v>
      </c>
      <c r="B349" t="s">
        <v>62</v>
      </c>
      <c r="C349" t="s">
        <v>204</v>
      </c>
      <c r="D349" t="s">
        <v>61</v>
      </c>
      <c r="E349" t="s">
        <v>61</v>
      </c>
      <c r="F349" t="s">
        <v>61</v>
      </c>
      <c r="G349" t="s">
        <v>33</v>
      </c>
      <c r="H349" t="s">
        <v>61</v>
      </c>
      <c r="I349" t="s">
        <v>61</v>
      </c>
      <c r="J349" t="s">
        <v>61</v>
      </c>
      <c r="K349" t="s">
        <v>203</v>
      </c>
      <c r="L349" s="18">
        <v>44364</v>
      </c>
      <c r="M349">
        <v>19</v>
      </c>
      <c r="N349">
        <v>21</v>
      </c>
      <c r="O349" t="s">
        <v>258</v>
      </c>
      <c r="P349">
        <v>32</v>
      </c>
      <c r="Q349">
        <v>32</v>
      </c>
      <c r="R349">
        <v>0</v>
      </c>
      <c r="S349">
        <v>0</v>
      </c>
      <c r="T349">
        <v>0</v>
      </c>
      <c r="U349">
        <v>1</v>
      </c>
      <c r="V349">
        <v>1</v>
      </c>
      <c r="W349">
        <v>565.76900000000001</v>
      </c>
      <c r="X349">
        <v>523.17200000000003</v>
      </c>
      <c r="Y349">
        <v>562.10199999999998</v>
      </c>
      <c r="Z349">
        <v>505.238</v>
      </c>
      <c r="AA349">
        <v>595.36900000000003</v>
      </c>
      <c r="AB349">
        <v>541.51499999999999</v>
      </c>
      <c r="AC349">
        <v>647.96500000000003</v>
      </c>
      <c r="AD349">
        <v>729.16499999999996</v>
      </c>
      <c r="AE349">
        <v>998.55899999999997</v>
      </c>
      <c r="AF349">
        <v>1125.6849999999999</v>
      </c>
      <c r="AG349">
        <v>1205.296</v>
      </c>
      <c r="AH349">
        <v>1281.7460000000001</v>
      </c>
      <c r="AI349">
        <v>1354.4469999999999</v>
      </c>
      <c r="AJ349">
        <v>1386.1980000000001</v>
      </c>
      <c r="AK349">
        <v>1421.875</v>
      </c>
      <c r="AL349">
        <v>1472.9795999999999</v>
      </c>
      <c r="AM349">
        <v>1536.4623999999999</v>
      </c>
      <c r="AN349">
        <v>1524.125</v>
      </c>
      <c r="AO349">
        <v>1460.08</v>
      </c>
      <c r="AP349">
        <v>1447.4680000000001</v>
      </c>
      <c r="AQ349">
        <v>1231.1659999999999</v>
      </c>
      <c r="AR349">
        <v>1060.6489999999999</v>
      </c>
      <c r="AS349">
        <v>866.71900000000005</v>
      </c>
      <c r="AT349">
        <v>742.55</v>
      </c>
      <c r="AU349">
        <v>74.125</v>
      </c>
      <c r="AV349">
        <v>69.28125</v>
      </c>
      <c r="AW349">
        <v>68.15625</v>
      </c>
      <c r="AX349">
        <v>66.515625</v>
      </c>
      <c r="AY349">
        <v>65.328125</v>
      </c>
      <c r="AZ349">
        <v>64.078125</v>
      </c>
      <c r="BA349">
        <v>63.953125</v>
      </c>
      <c r="BB349">
        <v>68.515625</v>
      </c>
      <c r="BC349">
        <v>74.890625</v>
      </c>
      <c r="BD349">
        <v>81.671875</v>
      </c>
      <c r="BE349">
        <v>87.5625</v>
      </c>
      <c r="BF349">
        <v>91.78125</v>
      </c>
      <c r="BG349">
        <v>94.71875</v>
      </c>
      <c r="BH349">
        <v>97.59375</v>
      </c>
      <c r="BI349">
        <v>100.6875</v>
      </c>
      <c r="BJ349">
        <v>102.48438</v>
      </c>
      <c r="BK349">
        <v>103.6875</v>
      </c>
      <c r="BL349">
        <v>104.5625</v>
      </c>
      <c r="BM349">
        <v>104.34375</v>
      </c>
      <c r="BN349">
        <v>102.25</v>
      </c>
      <c r="BO349">
        <v>94.859375</v>
      </c>
      <c r="BP349">
        <v>86.765625</v>
      </c>
      <c r="BQ349">
        <v>82.03125</v>
      </c>
      <c r="BR349">
        <v>79.546875</v>
      </c>
      <c r="BS349">
        <v>31.054729999999999</v>
      </c>
      <c r="BT349">
        <v>73.505560000000003</v>
      </c>
      <c r="BU349">
        <v>3.4194260000000001</v>
      </c>
      <c r="BV349">
        <v>52.828850000000003</v>
      </c>
      <c r="BW349">
        <v>-28.57901</v>
      </c>
      <c r="BX349">
        <v>53.407910000000001</v>
      </c>
      <c r="BY349">
        <v>-3.5623809999999998</v>
      </c>
      <c r="BZ349">
        <v>30.421469999999999</v>
      </c>
      <c r="CA349">
        <v>-16.093160000000001</v>
      </c>
      <c r="CB349">
        <v>-31.64029</v>
      </c>
      <c r="CC349">
        <v>-29.486540000000002</v>
      </c>
      <c r="CD349">
        <v>-26.185970000000001</v>
      </c>
      <c r="CE349">
        <v>-23.211490000000001</v>
      </c>
      <c r="CF349">
        <v>15.434010000000001</v>
      </c>
      <c r="CG349">
        <v>37.169879999999999</v>
      </c>
      <c r="CH349">
        <v>13.16713</v>
      </c>
      <c r="CI349">
        <v>-35.549709999999997</v>
      </c>
      <c r="CJ349">
        <v>-8.585896</v>
      </c>
      <c r="CK349">
        <v>120.94159999999999</v>
      </c>
      <c r="CL349">
        <v>100.1087</v>
      </c>
      <c r="CM349">
        <v>68.012630000000001</v>
      </c>
      <c r="CN349">
        <v>-0.37650660000000002</v>
      </c>
      <c r="CO349">
        <v>-28.770849999999999</v>
      </c>
      <c r="CP349">
        <v>-63.572420000000001</v>
      </c>
      <c r="CQ349">
        <v>263.75810000000001</v>
      </c>
      <c r="CR349">
        <v>151.15119999999999</v>
      </c>
      <c r="CS349">
        <v>184.38130000000001</v>
      </c>
      <c r="CT349">
        <v>88.89264</v>
      </c>
      <c r="CU349">
        <v>76.54307</v>
      </c>
      <c r="CV349">
        <v>58.262099999999997</v>
      </c>
      <c r="CW349">
        <v>49.779229999999998</v>
      </c>
      <c r="CX349">
        <v>76.426190000000005</v>
      </c>
      <c r="CY349">
        <v>94.964250000000007</v>
      </c>
      <c r="CZ349">
        <v>138.00020000000001</v>
      </c>
      <c r="DA349">
        <v>104.9722</v>
      </c>
      <c r="DB349">
        <v>67.439610000000002</v>
      </c>
      <c r="DC349">
        <v>56.816929999999999</v>
      </c>
      <c r="DD349">
        <v>74.524119999999996</v>
      </c>
      <c r="DE349">
        <v>88.797280000000001</v>
      </c>
      <c r="DF349">
        <v>135.50569999999999</v>
      </c>
      <c r="DG349">
        <v>186.8982</v>
      </c>
      <c r="DH349">
        <v>246.26580000000001</v>
      </c>
      <c r="DI349">
        <v>334.04070000000002</v>
      </c>
      <c r="DJ349">
        <v>229.68960000000001</v>
      </c>
      <c r="DK349">
        <v>207.53899999999999</v>
      </c>
      <c r="DL349">
        <v>196.4179</v>
      </c>
      <c r="DM349">
        <v>157.66829999999999</v>
      </c>
      <c r="DN349">
        <v>174.20439999999999</v>
      </c>
      <c r="DO349">
        <v>19</v>
      </c>
      <c r="DP349">
        <v>21</v>
      </c>
    </row>
    <row r="350" spans="1:120" hidden="1" x14ac:dyDescent="0.25">
      <c r="A350" t="str">
        <f t="shared" si="5"/>
        <v>sublap_id-SLAP_PGST_Elect DA 1-4 (1PM-9PM)_44364_19-20</v>
      </c>
      <c r="B350" t="s">
        <v>62</v>
      </c>
      <c r="C350" t="s">
        <v>285</v>
      </c>
      <c r="D350" t="s">
        <v>61</v>
      </c>
      <c r="E350" t="s">
        <v>286</v>
      </c>
      <c r="F350" t="s">
        <v>61</v>
      </c>
      <c r="G350" t="s">
        <v>61</v>
      </c>
      <c r="H350" t="s">
        <v>61</v>
      </c>
      <c r="I350" t="s">
        <v>61</v>
      </c>
      <c r="J350" t="s">
        <v>61</v>
      </c>
      <c r="K350" t="s">
        <v>203</v>
      </c>
      <c r="L350" s="18">
        <v>44364</v>
      </c>
      <c r="M350">
        <v>19</v>
      </c>
      <c r="N350">
        <v>20</v>
      </c>
      <c r="O350" t="s">
        <v>258</v>
      </c>
      <c r="P350">
        <v>21</v>
      </c>
      <c r="Q350">
        <v>19</v>
      </c>
      <c r="R350">
        <v>0</v>
      </c>
      <c r="S350">
        <v>1</v>
      </c>
      <c r="T350">
        <v>0</v>
      </c>
      <c r="U350">
        <v>1</v>
      </c>
      <c r="V350">
        <v>1</v>
      </c>
      <c r="W350">
        <v>579.74368000000004</v>
      </c>
      <c r="X350">
        <v>819.71400000000006</v>
      </c>
      <c r="Y350">
        <v>802.47411</v>
      </c>
      <c r="Z350">
        <v>725.06921</v>
      </c>
      <c r="AA350">
        <v>566.75131999999996</v>
      </c>
      <c r="AB350">
        <v>667.68284000000006</v>
      </c>
      <c r="AC350">
        <v>877.34352999999999</v>
      </c>
      <c r="AD350">
        <v>953.09604999999999</v>
      </c>
      <c r="AE350">
        <v>1197.5825</v>
      </c>
      <c r="AF350">
        <v>1271.2029</v>
      </c>
      <c r="AG350">
        <v>1321.8770999999999</v>
      </c>
      <c r="AH350">
        <v>1431.8983000000001</v>
      </c>
      <c r="AI350">
        <v>1421.9763</v>
      </c>
      <c r="AJ350">
        <v>1415.7537</v>
      </c>
      <c r="AK350">
        <v>1392.6537000000001</v>
      </c>
      <c r="AL350">
        <v>1366.7285999999999</v>
      </c>
      <c r="AM350">
        <v>1148.8868</v>
      </c>
      <c r="AN350">
        <v>1003.9028</v>
      </c>
      <c r="AO350">
        <v>843.61863000000005</v>
      </c>
      <c r="AP350">
        <v>867.04137000000003</v>
      </c>
      <c r="AQ350">
        <v>904.63358000000005</v>
      </c>
      <c r="AR350">
        <v>865.72058000000004</v>
      </c>
      <c r="AS350">
        <v>924.27521000000002</v>
      </c>
      <c r="AT350">
        <v>837.14067999999997</v>
      </c>
      <c r="AU350">
        <v>78.526315999999994</v>
      </c>
      <c r="AV350">
        <v>75.605262999999994</v>
      </c>
      <c r="AW350">
        <v>73.894737000000006</v>
      </c>
      <c r="AX350">
        <v>72.368420999999998</v>
      </c>
      <c r="AY350">
        <v>71.868420999999998</v>
      </c>
      <c r="AZ350">
        <v>71.710526000000002</v>
      </c>
      <c r="BA350">
        <v>70.684211000000005</v>
      </c>
      <c r="BB350">
        <v>72.315788999999995</v>
      </c>
      <c r="BC350">
        <v>75.789473999999998</v>
      </c>
      <c r="BD350">
        <v>80.763158000000004</v>
      </c>
      <c r="BE350">
        <v>85.736841999999996</v>
      </c>
      <c r="BF350">
        <v>90.894737000000006</v>
      </c>
      <c r="BG350">
        <v>94.421053000000001</v>
      </c>
      <c r="BH350">
        <v>96.947367999999997</v>
      </c>
      <c r="BI350">
        <v>99.342105000000004</v>
      </c>
      <c r="BJ350">
        <v>101.07895000000001</v>
      </c>
      <c r="BK350">
        <v>101.63158</v>
      </c>
      <c r="BL350">
        <v>101.36842</v>
      </c>
      <c r="BM350">
        <v>99.578946999999999</v>
      </c>
      <c r="BN350">
        <v>97.5</v>
      </c>
      <c r="BO350">
        <v>92.5</v>
      </c>
      <c r="BP350">
        <v>87.789473999999998</v>
      </c>
      <c r="BQ350">
        <v>83.394737000000006</v>
      </c>
      <c r="BR350">
        <v>82.894737000000006</v>
      </c>
      <c r="BS350">
        <v>74.82835</v>
      </c>
      <c r="BT350">
        <v>-11.40784</v>
      </c>
      <c r="BU350">
        <v>-55.811889999999998</v>
      </c>
      <c r="BV350">
        <v>-50.605989999999998</v>
      </c>
      <c r="BW350">
        <v>68.722110000000001</v>
      </c>
      <c r="BX350">
        <v>105.9025</v>
      </c>
      <c r="BY350">
        <v>-24.724489999999999</v>
      </c>
      <c r="BZ350">
        <v>-102.38549999999999</v>
      </c>
      <c r="CA350">
        <v>-64.349909999999994</v>
      </c>
      <c r="CB350">
        <v>16.055060000000001</v>
      </c>
      <c r="CC350">
        <v>32.714910000000003</v>
      </c>
      <c r="CD350">
        <v>18.429729999999999</v>
      </c>
      <c r="CE350">
        <v>67.400279999999995</v>
      </c>
      <c r="CF350">
        <v>134.67959999999999</v>
      </c>
      <c r="CG350">
        <v>173.80619999999999</v>
      </c>
      <c r="CH350">
        <v>156.18549999999999</v>
      </c>
      <c r="CI350">
        <v>309.6841</v>
      </c>
      <c r="CJ350">
        <v>449.86169999999998</v>
      </c>
      <c r="CK350">
        <v>625.77850000000001</v>
      </c>
      <c r="CL350">
        <v>515.91079999999999</v>
      </c>
      <c r="CM350">
        <v>323.48309999999998</v>
      </c>
      <c r="CN350">
        <v>131.12530000000001</v>
      </c>
      <c r="CO350">
        <v>23.859580000000001</v>
      </c>
      <c r="CP350">
        <v>71.518969999999996</v>
      </c>
      <c r="CQ350">
        <v>5661.4470000000001</v>
      </c>
      <c r="CR350">
        <v>5408.402</v>
      </c>
      <c r="CS350">
        <v>5573.6660000000002</v>
      </c>
      <c r="CT350">
        <v>5073.0450000000001</v>
      </c>
      <c r="CU350">
        <v>1908.4690000000001</v>
      </c>
      <c r="CV350">
        <v>834.11789999999996</v>
      </c>
      <c r="CW350">
        <v>752.79650000000004</v>
      </c>
      <c r="CX350">
        <v>1754.3679999999999</v>
      </c>
      <c r="CY350">
        <v>897.55640000000005</v>
      </c>
      <c r="CZ350">
        <v>1460.3340000000001</v>
      </c>
      <c r="DA350">
        <v>1585.441</v>
      </c>
      <c r="DB350">
        <v>2559.1379999999999</v>
      </c>
      <c r="DC350">
        <v>2589.922</v>
      </c>
      <c r="DD350">
        <v>2297.5070000000001</v>
      </c>
      <c r="DE350">
        <v>2074.538</v>
      </c>
      <c r="DF350">
        <v>2301.9560000000001</v>
      </c>
      <c r="DG350">
        <v>4613.87</v>
      </c>
      <c r="DH350">
        <v>2079.6030000000001</v>
      </c>
      <c r="DI350">
        <v>3917.3670000000002</v>
      </c>
      <c r="DJ350">
        <v>2973.0740000000001</v>
      </c>
      <c r="DK350">
        <v>1653.037</v>
      </c>
      <c r="DL350">
        <v>2346.5749999999998</v>
      </c>
      <c r="DM350">
        <v>2382.4940000000001</v>
      </c>
      <c r="DN350">
        <v>4310.2070000000003</v>
      </c>
      <c r="DO350">
        <v>19</v>
      </c>
      <c r="DP350">
        <v>20</v>
      </c>
    </row>
    <row r="351" spans="1:120" hidden="1" x14ac:dyDescent="0.25">
      <c r="A351" t="str">
        <f t="shared" si="5"/>
        <v>Size_Grp-200 kW and above_Elect DA 1-4 (1PM-9PM)_44364_Combined</v>
      </c>
      <c r="B351" t="s">
        <v>62</v>
      </c>
      <c r="C351" t="s">
        <v>207</v>
      </c>
      <c r="D351" t="s">
        <v>61</v>
      </c>
      <c r="E351" t="s">
        <v>61</v>
      </c>
      <c r="F351" t="s">
        <v>61</v>
      </c>
      <c r="G351" t="s">
        <v>61</v>
      </c>
      <c r="H351" t="s">
        <v>61</v>
      </c>
      <c r="I351" t="s">
        <v>61</v>
      </c>
      <c r="J351" t="s">
        <v>102</v>
      </c>
      <c r="K351" t="s">
        <v>203</v>
      </c>
      <c r="L351" s="18">
        <v>44364</v>
      </c>
      <c r="M351">
        <v>19</v>
      </c>
      <c r="N351">
        <v>20</v>
      </c>
      <c r="O351" t="s">
        <v>258</v>
      </c>
      <c r="P351">
        <v>103</v>
      </c>
      <c r="Q351">
        <v>102</v>
      </c>
      <c r="R351">
        <v>1</v>
      </c>
      <c r="S351">
        <v>0</v>
      </c>
      <c r="T351">
        <v>0</v>
      </c>
      <c r="U351">
        <v>0</v>
      </c>
      <c r="V351">
        <v>0</v>
      </c>
      <c r="W351">
        <v>41053.017</v>
      </c>
      <c r="X351">
        <v>38185.040000000001</v>
      </c>
      <c r="Y351">
        <v>37548.337</v>
      </c>
      <c r="Z351">
        <v>37728.264999999999</v>
      </c>
      <c r="AA351">
        <v>38777.523999999998</v>
      </c>
      <c r="AB351">
        <v>40011.680999999997</v>
      </c>
      <c r="AC351">
        <v>43151.527999999998</v>
      </c>
      <c r="AD351">
        <v>43036.08</v>
      </c>
      <c r="AE351">
        <v>43976.75</v>
      </c>
      <c r="AF351">
        <v>43772.396999999997</v>
      </c>
      <c r="AG351">
        <v>43542.584999999999</v>
      </c>
      <c r="AH351">
        <v>46645.716</v>
      </c>
      <c r="AI351">
        <v>47370.61</v>
      </c>
      <c r="AJ351">
        <v>46533.195</v>
      </c>
      <c r="AK351">
        <v>46379.711000000003</v>
      </c>
      <c r="AL351">
        <v>47283.455000000002</v>
      </c>
      <c r="AM351">
        <v>47505.47</v>
      </c>
      <c r="AN351">
        <v>38418.175999999999</v>
      </c>
      <c r="AO351">
        <v>28682.738000000001</v>
      </c>
      <c r="AP351">
        <v>28558.428</v>
      </c>
      <c r="AQ351">
        <v>38329.4</v>
      </c>
      <c r="AR351">
        <v>42597.002999999997</v>
      </c>
      <c r="AS351">
        <v>42685.017</v>
      </c>
      <c r="AT351">
        <v>41507.938999999998</v>
      </c>
      <c r="AU351">
        <v>77.891906000000006</v>
      </c>
      <c r="AV351">
        <v>74.602998999999997</v>
      </c>
      <c r="AW351">
        <v>72.608046000000002</v>
      </c>
      <c r="AX351">
        <v>70.858022000000005</v>
      </c>
      <c r="AY351">
        <v>69.284389000000004</v>
      </c>
      <c r="AZ351">
        <v>68.068634000000003</v>
      </c>
      <c r="BA351">
        <v>67.681389999999993</v>
      </c>
      <c r="BB351">
        <v>70.244928999999999</v>
      </c>
      <c r="BC351">
        <v>74.813563000000002</v>
      </c>
      <c r="BD351">
        <v>80.166538000000003</v>
      </c>
      <c r="BE351">
        <v>84.798856000000001</v>
      </c>
      <c r="BF351">
        <v>89.176294999999996</v>
      </c>
      <c r="BG351">
        <v>92.048832000000004</v>
      </c>
      <c r="BH351">
        <v>94.181004999999999</v>
      </c>
      <c r="BI351">
        <v>96.421080000000003</v>
      </c>
      <c r="BJ351">
        <v>97.528790000000001</v>
      </c>
      <c r="BK351">
        <v>98.239497999999998</v>
      </c>
      <c r="BL351">
        <v>98.121744000000007</v>
      </c>
      <c r="BM351">
        <v>96.896088000000006</v>
      </c>
      <c r="BN351">
        <v>94.753772999999995</v>
      </c>
      <c r="BO351">
        <v>91.263626000000002</v>
      </c>
      <c r="BP351">
        <v>87.156060999999994</v>
      </c>
      <c r="BQ351">
        <v>84.195424000000003</v>
      </c>
      <c r="BR351">
        <v>81.842641999999998</v>
      </c>
      <c r="BS351">
        <v>-2065.8850000000002</v>
      </c>
      <c r="BT351">
        <v>2005.6220000000001</v>
      </c>
      <c r="BU351">
        <v>1648.307</v>
      </c>
      <c r="BV351">
        <v>1217.201</v>
      </c>
      <c r="BW351">
        <v>514.2867</v>
      </c>
      <c r="BX351">
        <v>432.59980000000002</v>
      </c>
      <c r="BY351">
        <v>-428.1952</v>
      </c>
      <c r="BZ351">
        <v>326.8768</v>
      </c>
      <c r="CA351">
        <v>-573.36149999999998</v>
      </c>
      <c r="CB351">
        <v>-512.94129999999996</v>
      </c>
      <c r="CC351">
        <v>704.05200000000002</v>
      </c>
      <c r="CD351">
        <v>-494.82619999999997</v>
      </c>
      <c r="CE351">
        <v>-44.811390000000003</v>
      </c>
      <c r="CF351">
        <v>926.26179999999999</v>
      </c>
      <c r="CG351">
        <v>759.43889999999999</v>
      </c>
      <c r="CH351">
        <v>-572.38919999999996</v>
      </c>
      <c r="CI351">
        <v>-469.7235</v>
      </c>
      <c r="CJ351">
        <v>9352.1260000000002</v>
      </c>
      <c r="CK351">
        <v>20449.310000000001</v>
      </c>
      <c r="CL351">
        <v>21397.05</v>
      </c>
      <c r="CM351">
        <v>9239.6980000000003</v>
      </c>
      <c r="CN351">
        <v>2399.2849999999999</v>
      </c>
      <c r="CO351">
        <v>958.81039999999996</v>
      </c>
      <c r="CP351">
        <v>749.99199999999996</v>
      </c>
      <c r="CQ351">
        <v>175216.7</v>
      </c>
      <c r="CR351">
        <v>79577.77</v>
      </c>
      <c r="CS351">
        <v>70349.600000000006</v>
      </c>
      <c r="CT351">
        <v>69479.44</v>
      </c>
      <c r="CU351">
        <v>54719.94</v>
      </c>
      <c r="CV351">
        <v>43925.17</v>
      </c>
      <c r="CW351">
        <v>31416.32</v>
      </c>
      <c r="CX351">
        <v>27239.64</v>
      </c>
      <c r="CY351">
        <v>48396.08</v>
      </c>
      <c r="CZ351">
        <v>56496.41</v>
      </c>
      <c r="DA351">
        <v>86462.89</v>
      </c>
      <c r="DB351">
        <v>102198</v>
      </c>
      <c r="DC351">
        <v>100866.1</v>
      </c>
      <c r="DD351">
        <v>107033.5</v>
      </c>
      <c r="DE351">
        <v>114424.6</v>
      </c>
      <c r="DF351">
        <v>116894.9</v>
      </c>
      <c r="DG351">
        <v>116536.6</v>
      </c>
      <c r="DH351">
        <v>143323.6</v>
      </c>
      <c r="DI351">
        <v>148806</v>
      </c>
      <c r="DJ351">
        <v>140442.20000000001</v>
      </c>
      <c r="DK351">
        <v>149355.29999999999</v>
      </c>
      <c r="DL351">
        <v>118244.4</v>
      </c>
      <c r="DM351">
        <v>120883</v>
      </c>
      <c r="DN351">
        <v>126307.1</v>
      </c>
      <c r="DO351">
        <v>19</v>
      </c>
      <c r="DP351">
        <v>21</v>
      </c>
    </row>
    <row r="352" spans="1:120" hidden="1" x14ac:dyDescent="0.25">
      <c r="A352" t="str">
        <f t="shared" si="5"/>
        <v>Industry_Type-5. Offices, Hotels, Finance, Services_Elect DA 1-4 (1PM-9PM)_44364_Combined</v>
      </c>
      <c r="B352" t="s">
        <v>62</v>
      </c>
      <c r="C352" t="s">
        <v>205</v>
      </c>
      <c r="D352" t="s">
        <v>61</v>
      </c>
      <c r="E352" t="s">
        <v>61</v>
      </c>
      <c r="F352" t="s">
        <v>61</v>
      </c>
      <c r="G352" t="s">
        <v>37</v>
      </c>
      <c r="H352" t="s">
        <v>61</v>
      </c>
      <c r="I352" t="s">
        <v>61</v>
      </c>
      <c r="J352" t="s">
        <v>61</v>
      </c>
      <c r="K352" t="s">
        <v>203</v>
      </c>
      <c r="L352" s="18">
        <v>44364</v>
      </c>
      <c r="M352">
        <v>19</v>
      </c>
      <c r="N352">
        <v>20</v>
      </c>
      <c r="O352" t="s">
        <v>258</v>
      </c>
      <c r="P352">
        <v>22</v>
      </c>
      <c r="Q352">
        <v>22</v>
      </c>
      <c r="R352">
        <v>1</v>
      </c>
      <c r="S352">
        <v>0</v>
      </c>
      <c r="T352">
        <v>0</v>
      </c>
      <c r="U352">
        <v>0</v>
      </c>
      <c r="V352">
        <v>0</v>
      </c>
      <c r="W352">
        <v>1488.1887999999999</v>
      </c>
      <c r="X352">
        <v>1528.4918</v>
      </c>
      <c r="Y352">
        <v>1460.2837999999999</v>
      </c>
      <c r="Z352">
        <v>1360.269</v>
      </c>
      <c r="AA352">
        <v>1326.3889999999999</v>
      </c>
      <c r="AB352">
        <v>1288.0119999999999</v>
      </c>
      <c r="AC352">
        <v>1335.4126000000001</v>
      </c>
      <c r="AD352">
        <v>1554.1510000000001</v>
      </c>
      <c r="AE352">
        <v>1907.7996000000001</v>
      </c>
      <c r="AF352">
        <v>2552.7604000000001</v>
      </c>
      <c r="AG352">
        <v>2970.0212000000001</v>
      </c>
      <c r="AH352">
        <v>3284.1938</v>
      </c>
      <c r="AI352">
        <v>3411.9969999999998</v>
      </c>
      <c r="AJ352">
        <v>3576.0259999999998</v>
      </c>
      <c r="AK352">
        <v>3574.5909999999999</v>
      </c>
      <c r="AL352">
        <v>3589.1770000000001</v>
      </c>
      <c r="AM352">
        <v>3644.3180000000002</v>
      </c>
      <c r="AN352">
        <v>3522.877</v>
      </c>
      <c r="AO352">
        <v>3364.395</v>
      </c>
      <c r="AP352">
        <v>3020.6120000000001</v>
      </c>
      <c r="AQ352">
        <v>2939.0810000000001</v>
      </c>
      <c r="AR352">
        <v>2694.1239999999998</v>
      </c>
      <c r="AS352">
        <v>2356.5659999999998</v>
      </c>
      <c r="AT352">
        <v>1987.739</v>
      </c>
      <c r="AU352">
        <v>69.068181999999993</v>
      </c>
      <c r="AV352">
        <v>66.590908999999996</v>
      </c>
      <c r="AW352">
        <v>65.022727000000003</v>
      </c>
      <c r="AX352">
        <v>63.772727000000003</v>
      </c>
      <c r="AY352">
        <v>62.681818</v>
      </c>
      <c r="AZ352">
        <v>61.863636</v>
      </c>
      <c r="BA352">
        <v>61.863636</v>
      </c>
      <c r="BB352">
        <v>65.5</v>
      </c>
      <c r="BC352">
        <v>70.727272999999997</v>
      </c>
      <c r="BD352">
        <v>76.090908999999996</v>
      </c>
      <c r="BE352">
        <v>81.227272999999997</v>
      </c>
      <c r="BF352">
        <v>84.727272999999997</v>
      </c>
      <c r="BG352">
        <v>86.431818000000007</v>
      </c>
      <c r="BH352">
        <v>88.181818000000007</v>
      </c>
      <c r="BI352">
        <v>89.522727000000003</v>
      </c>
      <c r="BJ352">
        <v>90.477272999999997</v>
      </c>
      <c r="BK352">
        <v>90.340908999999996</v>
      </c>
      <c r="BL352">
        <v>89.568181999999993</v>
      </c>
      <c r="BM352">
        <v>88.909091000000004</v>
      </c>
      <c r="BN352">
        <v>86.613636</v>
      </c>
      <c r="BO352">
        <v>81.431818000000007</v>
      </c>
      <c r="BP352">
        <v>77.022727000000003</v>
      </c>
      <c r="BQ352">
        <v>74.113636</v>
      </c>
      <c r="BR352">
        <v>72.136364</v>
      </c>
      <c r="BS352">
        <v>25.89864</v>
      </c>
      <c r="BT352">
        <v>-61.636539999999997</v>
      </c>
      <c r="BU352">
        <v>-53.787950000000002</v>
      </c>
      <c r="BV352">
        <v>-39.595019999999998</v>
      </c>
      <c r="BW352">
        <v>0.47575260000000003</v>
      </c>
      <c r="BX352">
        <v>14.252940000000001</v>
      </c>
      <c r="BY352">
        <v>14.251289999999999</v>
      </c>
      <c r="BZ352">
        <v>-7.7414880000000004</v>
      </c>
      <c r="CA352">
        <v>6.3349149999999996</v>
      </c>
      <c r="CB352">
        <v>-54.123620000000003</v>
      </c>
      <c r="CC352">
        <v>-98.928269999999998</v>
      </c>
      <c r="CD352">
        <v>-127.6467</v>
      </c>
      <c r="CE352">
        <v>-98.291129999999995</v>
      </c>
      <c r="CF352">
        <v>-169.37819999999999</v>
      </c>
      <c r="CG352">
        <v>-136.82910000000001</v>
      </c>
      <c r="CH352">
        <v>-133.63900000000001</v>
      </c>
      <c r="CI352">
        <v>-135.6156</v>
      </c>
      <c r="CJ352">
        <v>-74.181629999999998</v>
      </c>
      <c r="CK352">
        <v>141.1592</v>
      </c>
      <c r="CL352">
        <v>185.6277</v>
      </c>
      <c r="CM352">
        <v>79.120639999999995</v>
      </c>
      <c r="CN352">
        <v>-102.35760000000001</v>
      </c>
      <c r="CO352">
        <v>-171.9032</v>
      </c>
      <c r="CP352">
        <v>-128.57830000000001</v>
      </c>
      <c r="CQ352">
        <v>1324.5039999999999</v>
      </c>
      <c r="CR352">
        <v>386.0686</v>
      </c>
      <c r="CS352">
        <v>385.72829999999999</v>
      </c>
      <c r="CT352">
        <v>176.11150000000001</v>
      </c>
      <c r="CU352">
        <v>164.77199999999999</v>
      </c>
      <c r="CV352">
        <v>543.92430000000002</v>
      </c>
      <c r="CW352">
        <v>212.31139999999999</v>
      </c>
      <c r="CX352">
        <v>402.72230000000002</v>
      </c>
      <c r="CY352">
        <v>426.20069999999998</v>
      </c>
      <c r="CZ352">
        <v>978.60810000000004</v>
      </c>
      <c r="DA352">
        <v>2135.2629999999999</v>
      </c>
      <c r="DB352">
        <v>2488.1509999999998</v>
      </c>
      <c r="DC352">
        <v>2406.4499999999998</v>
      </c>
      <c r="DD352">
        <v>2118.5410000000002</v>
      </c>
      <c r="DE352">
        <v>1280.693</v>
      </c>
      <c r="DF352">
        <v>1843.0050000000001</v>
      </c>
      <c r="DG352">
        <v>1994.9829999999999</v>
      </c>
      <c r="DH352">
        <v>1823.317</v>
      </c>
      <c r="DI352">
        <v>2213.6089999999999</v>
      </c>
      <c r="DJ352">
        <v>1968.3230000000001</v>
      </c>
      <c r="DK352">
        <v>2004.0540000000001</v>
      </c>
      <c r="DL352">
        <v>1058.3330000000001</v>
      </c>
      <c r="DM352">
        <v>988.95719999999994</v>
      </c>
      <c r="DN352">
        <v>1076.9290000000001</v>
      </c>
      <c r="DO352">
        <v>19</v>
      </c>
      <c r="DP352">
        <v>21</v>
      </c>
    </row>
    <row r="353" spans="1:120" hidden="1" x14ac:dyDescent="0.25">
      <c r="A353" t="str">
        <f t="shared" si="5"/>
        <v>OtherDR-No_Elect DA 1-4 (1PM-9PM)_44364_Combined</v>
      </c>
      <c r="B353" t="s">
        <v>62</v>
      </c>
      <c r="C353" t="s">
        <v>323</v>
      </c>
      <c r="D353" t="s">
        <v>61</v>
      </c>
      <c r="E353" t="s">
        <v>61</v>
      </c>
      <c r="F353" t="s">
        <v>61</v>
      </c>
      <c r="G353" t="s">
        <v>61</v>
      </c>
      <c r="H353" t="s">
        <v>61</v>
      </c>
      <c r="I353" t="s">
        <v>97</v>
      </c>
      <c r="J353" t="s">
        <v>61</v>
      </c>
      <c r="K353" t="s">
        <v>203</v>
      </c>
      <c r="L353" s="18">
        <v>44364</v>
      </c>
      <c r="M353">
        <v>19</v>
      </c>
      <c r="N353">
        <v>20</v>
      </c>
      <c r="O353" t="s">
        <v>258</v>
      </c>
      <c r="P353">
        <v>540</v>
      </c>
      <c r="Q353">
        <v>530</v>
      </c>
      <c r="R353">
        <v>1</v>
      </c>
      <c r="S353">
        <v>0</v>
      </c>
      <c r="T353">
        <v>0</v>
      </c>
      <c r="U353">
        <v>0</v>
      </c>
      <c r="V353">
        <v>0</v>
      </c>
      <c r="W353">
        <v>47897.457999999999</v>
      </c>
      <c r="X353">
        <v>45072.055999999997</v>
      </c>
      <c r="Y353">
        <v>44332.622000000003</v>
      </c>
      <c r="Z353">
        <v>44514.142999999996</v>
      </c>
      <c r="AA353">
        <v>45866.3</v>
      </c>
      <c r="AB353">
        <v>47556.627</v>
      </c>
      <c r="AC353">
        <v>51307.360000000001</v>
      </c>
      <c r="AD353">
        <v>53155.161</v>
      </c>
      <c r="AE353">
        <v>57156.273999999998</v>
      </c>
      <c r="AF353">
        <v>59808.63</v>
      </c>
      <c r="AG353">
        <v>60971.142</v>
      </c>
      <c r="AH353">
        <v>65484.192999999999</v>
      </c>
      <c r="AI353">
        <v>67235.92</v>
      </c>
      <c r="AJ353">
        <v>67291.225999999995</v>
      </c>
      <c r="AK353">
        <v>67578.649000000005</v>
      </c>
      <c r="AL353">
        <v>68712.639999999999</v>
      </c>
      <c r="AM353">
        <v>68973.398000000001</v>
      </c>
      <c r="AN353">
        <v>58814.635999999999</v>
      </c>
      <c r="AO353">
        <v>45521.182000000001</v>
      </c>
      <c r="AP353">
        <v>45276.091999999997</v>
      </c>
      <c r="AQ353">
        <v>55661.474999999999</v>
      </c>
      <c r="AR353">
        <v>55515.368000000002</v>
      </c>
      <c r="AS353">
        <v>52169.24</v>
      </c>
      <c r="AT353">
        <v>49750.053</v>
      </c>
      <c r="AU353">
        <v>75.442448999999996</v>
      </c>
      <c r="AV353">
        <v>72.256681</v>
      </c>
      <c r="AW353">
        <v>70.515297000000004</v>
      </c>
      <c r="AX353">
        <v>68.950291000000007</v>
      </c>
      <c r="AY353">
        <v>67.482977000000005</v>
      </c>
      <c r="AZ353">
        <v>66.451198000000005</v>
      </c>
      <c r="BA353">
        <v>66.118844999999993</v>
      </c>
      <c r="BB353">
        <v>69.134854000000004</v>
      </c>
      <c r="BC353">
        <v>74.121692999999993</v>
      </c>
      <c r="BD353">
        <v>79.579381999999995</v>
      </c>
      <c r="BE353">
        <v>84.487567999999996</v>
      </c>
      <c r="BF353">
        <v>89.010628999999994</v>
      </c>
      <c r="BG353">
        <v>92.006962000000001</v>
      </c>
      <c r="BH353">
        <v>94.502792999999997</v>
      </c>
      <c r="BI353">
        <v>96.860400999999996</v>
      </c>
      <c r="BJ353">
        <v>98.124870999999999</v>
      </c>
      <c r="BK353">
        <v>98.412434000000005</v>
      </c>
      <c r="BL353">
        <v>97.910757000000004</v>
      </c>
      <c r="BM353">
        <v>96.204222999999999</v>
      </c>
      <c r="BN353">
        <v>93.707592000000005</v>
      </c>
      <c r="BO353">
        <v>89.256619000000001</v>
      </c>
      <c r="BP353">
        <v>84.560826000000006</v>
      </c>
      <c r="BQ353">
        <v>81.337200999999993</v>
      </c>
      <c r="BR353">
        <v>79.197984000000005</v>
      </c>
      <c r="BS353">
        <v>-1846.836</v>
      </c>
      <c r="BT353">
        <v>2341.1190000000001</v>
      </c>
      <c r="BU353">
        <v>1982.3230000000001</v>
      </c>
      <c r="BV353">
        <v>1483.087</v>
      </c>
      <c r="BW353">
        <v>699.44780000000003</v>
      </c>
      <c r="BX353">
        <v>635.18449999999996</v>
      </c>
      <c r="BY353">
        <v>-310.7713</v>
      </c>
      <c r="BZ353">
        <v>505.15289999999999</v>
      </c>
      <c r="CA353">
        <v>-704.24810000000002</v>
      </c>
      <c r="CB353">
        <v>-722.47900000000004</v>
      </c>
      <c r="CC353">
        <v>379.44080000000002</v>
      </c>
      <c r="CD353">
        <v>-886.09799999999996</v>
      </c>
      <c r="CE353">
        <v>-216.95480000000001</v>
      </c>
      <c r="CF353">
        <v>766.61350000000004</v>
      </c>
      <c r="CG353">
        <v>805.68560000000002</v>
      </c>
      <c r="CH353">
        <v>-454.68819999999999</v>
      </c>
      <c r="CI353">
        <v>-334.24450000000002</v>
      </c>
      <c r="CJ353">
        <v>10311.82</v>
      </c>
      <c r="CK353">
        <v>24282.09</v>
      </c>
      <c r="CL353">
        <v>24438.65</v>
      </c>
      <c r="CM353">
        <v>9396.2279999999992</v>
      </c>
      <c r="CN353">
        <v>2097.864</v>
      </c>
      <c r="CO353">
        <v>632.41060000000004</v>
      </c>
      <c r="CP353">
        <v>440.20670000000001</v>
      </c>
      <c r="CQ353">
        <v>183657.8</v>
      </c>
      <c r="CR353">
        <v>83338.87</v>
      </c>
      <c r="CS353">
        <v>73592.14</v>
      </c>
      <c r="CT353">
        <v>72493.97</v>
      </c>
      <c r="CU353">
        <v>57072.3</v>
      </c>
      <c r="CV353">
        <v>46031.37</v>
      </c>
      <c r="CW353">
        <v>33182.18</v>
      </c>
      <c r="CX353">
        <v>28918.89</v>
      </c>
      <c r="CY353">
        <v>50988.46</v>
      </c>
      <c r="CZ353">
        <v>60983.47</v>
      </c>
      <c r="DA353">
        <v>97621.53</v>
      </c>
      <c r="DB353">
        <v>116624.6</v>
      </c>
      <c r="DC353">
        <v>107026.5</v>
      </c>
      <c r="DD353">
        <v>113395.3</v>
      </c>
      <c r="DE353">
        <v>121424.6</v>
      </c>
      <c r="DF353">
        <v>124458.9</v>
      </c>
      <c r="DG353">
        <v>124480.2</v>
      </c>
      <c r="DH353">
        <v>151824.4</v>
      </c>
      <c r="DI353">
        <v>160814.70000000001</v>
      </c>
      <c r="DJ353">
        <v>150770.1</v>
      </c>
      <c r="DK353">
        <v>163698</v>
      </c>
      <c r="DL353">
        <v>125508.5</v>
      </c>
      <c r="DM353">
        <v>128090.3</v>
      </c>
      <c r="DN353">
        <v>133293.29999999999</v>
      </c>
      <c r="DO353">
        <v>19</v>
      </c>
      <c r="DP353">
        <v>21</v>
      </c>
    </row>
    <row r="354" spans="1:120" hidden="1" x14ac:dyDescent="0.25">
      <c r="A354" t="str">
        <f t="shared" si="5"/>
        <v>All_Elect DA 1-4 (1PM-9PM)_44364_Combined</v>
      </c>
      <c r="B354" t="s">
        <v>62</v>
      </c>
      <c r="C354" t="s">
        <v>61</v>
      </c>
      <c r="D354" t="s">
        <v>61</v>
      </c>
      <c r="E354" t="s">
        <v>61</v>
      </c>
      <c r="F354" t="s">
        <v>61</v>
      </c>
      <c r="G354" t="s">
        <v>61</v>
      </c>
      <c r="H354" t="s">
        <v>61</v>
      </c>
      <c r="I354" t="s">
        <v>61</v>
      </c>
      <c r="J354" t="s">
        <v>61</v>
      </c>
      <c r="K354" t="s">
        <v>203</v>
      </c>
      <c r="L354" s="18">
        <v>44364</v>
      </c>
      <c r="M354">
        <v>19</v>
      </c>
      <c r="N354">
        <v>20</v>
      </c>
      <c r="O354" t="s">
        <v>258</v>
      </c>
      <c r="P354">
        <v>540</v>
      </c>
      <c r="Q354">
        <v>530</v>
      </c>
      <c r="R354">
        <v>1</v>
      </c>
      <c r="S354">
        <v>0</v>
      </c>
      <c r="T354">
        <v>0</v>
      </c>
      <c r="U354">
        <v>0</v>
      </c>
      <c r="V354">
        <v>0</v>
      </c>
      <c r="W354">
        <v>47897.457999999999</v>
      </c>
      <c r="X354">
        <v>45072.055999999997</v>
      </c>
      <c r="Y354">
        <v>44332.622000000003</v>
      </c>
      <c r="Z354">
        <v>44514.142999999996</v>
      </c>
      <c r="AA354">
        <v>45866.3</v>
      </c>
      <c r="AB354">
        <v>47556.627</v>
      </c>
      <c r="AC354">
        <v>51307.360000000001</v>
      </c>
      <c r="AD354">
        <v>53155.161</v>
      </c>
      <c r="AE354">
        <v>57156.273999999998</v>
      </c>
      <c r="AF354">
        <v>59808.63</v>
      </c>
      <c r="AG354">
        <v>60971.142</v>
      </c>
      <c r="AH354">
        <v>65484.192999999999</v>
      </c>
      <c r="AI354">
        <v>67235.92</v>
      </c>
      <c r="AJ354">
        <v>67291.225999999995</v>
      </c>
      <c r="AK354">
        <v>67578.649000000005</v>
      </c>
      <c r="AL354">
        <v>68712.639999999999</v>
      </c>
      <c r="AM354">
        <v>68973.398000000001</v>
      </c>
      <c r="AN354">
        <v>58814.635999999999</v>
      </c>
      <c r="AO354">
        <v>45521.182000000001</v>
      </c>
      <c r="AP354">
        <v>45276.091999999997</v>
      </c>
      <c r="AQ354">
        <v>55661.474999999999</v>
      </c>
      <c r="AR354">
        <v>55515.368000000002</v>
      </c>
      <c r="AS354">
        <v>52169.24</v>
      </c>
      <c r="AT354">
        <v>49750.053</v>
      </c>
      <c r="AU354">
        <v>75.442448999999996</v>
      </c>
      <c r="AV354">
        <v>72.256681</v>
      </c>
      <c r="AW354">
        <v>70.515297000000004</v>
      </c>
      <c r="AX354">
        <v>68.950291000000007</v>
      </c>
      <c r="AY354">
        <v>67.482977000000005</v>
      </c>
      <c r="AZ354">
        <v>66.451198000000005</v>
      </c>
      <c r="BA354">
        <v>66.118844999999993</v>
      </c>
      <c r="BB354">
        <v>69.134854000000004</v>
      </c>
      <c r="BC354">
        <v>74.121692999999993</v>
      </c>
      <c r="BD354">
        <v>79.579381999999995</v>
      </c>
      <c r="BE354">
        <v>84.487567999999996</v>
      </c>
      <c r="BF354">
        <v>89.010628999999994</v>
      </c>
      <c r="BG354">
        <v>92.006962000000001</v>
      </c>
      <c r="BH354">
        <v>94.502792999999997</v>
      </c>
      <c r="BI354">
        <v>96.860400999999996</v>
      </c>
      <c r="BJ354">
        <v>98.124870999999999</v>
      </c>
      <c r="BK354">
        <v>98.412434000000005</v>
      </c>
      <c r="BL354">
        <v>97.910757000000004</v>
      </c>
      <c r="BM354">
        <v>96.204222999999999</v>
      </c>
      <c r="BN354">
        <v>93.707592000000005</v>
      </c>
      <c r="BO354">
        <v>89.256619000000001</v>
      </c>
      <c r="BP354">
        <v>84.560826000000006</v>
      </c>
      <c r="BQ354">
        <v>81.337200999999993</v>
      </c>
      <c r="BR354">
        <v>79.197984000000005</v>
      </c>
      <c r="BS354">
        <v>-1846.836</v>
      </c>
      <c r="BT354">
        <v>2341.1190000000001</v>
      </c>
      <c r="BU354">
        <v>1982.3230000000001</v>
      </c>
      <c r="BV354">
        <v>1483.087</v>
      </c>
      <c r="BW354">
        <v>699.44780000000003</v>
      </c>
      <c r="BX354">
        <v>635.18449999999996</v>
      </c>
      <c r="BY354">
        <v>-310.7713</v>
      </c>
      <c r="BZ354">
        <v>505.15289999999999</v>
      </c>
      <c r="CA354">
        <v>-704.24810000000002</v>
      </c>
      <c r="CB354">
        <v>-722.47900000000004</v>
      </c>
      <c r="CC354">
        <v>379.44080000000002</v>
      </c>
      <c r="CD354">
        <v>-886.09799999999996</v>
      </c>
      <c r="CE354">
        <v>-216.95480000000001</v>
      </c>
      <c r="CF354">
        <v>766.61350000000004</v>
      </c>
      <c r="CG354">
        <v>805.68560000000002</v>
      </c>
      <c r="CH354">
        <v>-454.68819999999999</v>
      </c>
      <c r="CI354">
        <v>-334.24450000000002</v>
      </c>
      <c r="CJ354">
        <v>10311.82</v>
      </c>
      <c r="CK354">
        <v>24282.09</v>
      </c>
      <c r="CL354">
        <v>24438.65</v>
      </c>
      <c r="CM354">
        <v>9396.2279999999992</v>
      </c>
      <c r="CN354">
        <v>2097.864</v>
      </c>
      <c r="CO354">
        <v>632.41060000000004</v>
      </c>
      <c r="CP354">
        <v>440.20670000000001</v>
      </c>
      <c r="CQ354">
        <v>183657.8</v>
      </c>
      <c r="CR354">
        <v>83338.87</v>
      </c>
      <c r="CS354">
        <v>73592.14</v>
      </c>
      <c r="CT354">
        <v>72493.97</v>
      </c>
      <c r="CU354">
        <v>57072.3</v>
      </c>
      <c r="CV354">
        <v>46031.37</v>
      </c>
      <c r="CW354">
        <v>33182.18</v>
      </c>
      <c r="CX354">
        <v>28918.89</v>
      </c>
      <c r="CY354">
        <v>50988.46</v>
      </c>
      <c r="CZ354">
        <v>60983.47</v>
      </c>
      <c r="DA354">
        <v>97621.53</v>
      </c>
      <c r="DB354">
        <v>116624.6</v>
      </c>
      <c r="DC354">
        <v>107026.5</v>
      </c>
      <c r="DD354">
        <v>113395.3</v>
      </c>
      <c r="DE354">
        <v>121424.6</v>
      </c>
      <c r="DF354">
        <v>124458.9</v>
      </c>
      <c r="DG354">
        <v>124480.2</v>
      </c>
      <c r="DH354">
        <v>151824.4</v>
      </c>
      <c r="DI354">
        <v>160814.70000000001</v>
      </c>
      <c r="DJ354">
        <v>150770.1</v>
      </c>
      <c r="DK354">
        <v>163698</v>
      </c>
      <c r="DL354">
        <v>125508.5</v>
      </c>
      <c r="DM354">
        <v>128090.3</v>
      </c>
      <c r="DN354">
        <v>133293.29999999999</v>
      </c>
      <c r="DO354">
        <v>19</v>
      </c>
      <c r="DP354">
        <v>21</v>
      </c>
    </row>
    <row r="355" spans="1:120" x14ac:dyDescent="0.25">
      <c r="A355" t="str">
        <f t="shared" si="5"/>
        <v>AutoDR-No_Elect DA 1-4 (1PM-9PM)_44364_Combined</v>
      </c>
      <c r="B355" t="s">
        <v>62</v>
      </c>
      <c r="C355" t="s">
        <v>321</v>
      </c>
      <c r="D355" t="s">
        <v>61</v>
      </c>
      <c r="E355" t="s">
        <v>61</v>
      </c>
      <c r="F355" t="s">
        <v>61</v>
      </c>
      <c r="G355" t="s">
        <v>61</v>
      </c>
      <c r="H355" t="s">
        <v>97</v>
      </c>
      <c r="I355" t="s">
        <v>61</v>
      </c>
      <c r="J355" t="s">
        <v>61</v>
      </c>
      <c r="K355" t="s">
        <v>203</v>
      </c>
      <c r="L355" s="18">
        <v>44364</v>
      </c>
      <c r="M355">
        <v>19</v>
      </c>
      <c r="N355">
        <v>20</v>
      </c>
      <c r="O355" t="s">
        <v>258</v>
      </c>
      <c r="P355">
        <v>500</v>
      </c>
      <c r="Q355">
        <v>490</v>
      </c>
      <c r="R355">
        <v>1</v>
      </c>
      <c r="S355">
        <v>0</v>
      </c>
      <c r="T355">
        <v>0</v>
      </c>
      <c r="U355">
        <v>0</v>
      </c>
      <c r="V355">
        <v>0</v>
      </c>
      <c r="W355">
        <v>44901.360999999997</v>
      </c>
      <c r="X355">
        <v>42044.292000000001</v>
      </c>
      <c r="Y355">
        <v>41616.675999999999</v>
      </c>
      <c r="Z355">
        <v>42025.364999999998</v>
      </c>
      <c r="AA355">
        <v>42988.391000000003</v>
      </c>
      <c r="AB355">
        <v>44409.031000000003</v>
      </c>
      <c r="AC355">
        <v>47657.544000000002</v>
      </c>
      <c r="AD355">
        <v>50322.86</v>
      </c>
      <c r="AE355">
        <v>53860.947</v>
      </c>
      <c r="AF355">
        <v>56701.881000000001</v>
      </c>
      <c r="AG355">
        <v>57266.976999999999</v>
      </c>
      <c r="AH355">
        <v>61494.368000000002</v>
      </c>
      <c r="AI355">
        <v>63060.201000000001</v>
      </c>
      <c r="AJ355">
        <v>62886.248</v>
      </c>
      <c r="AK355">
        <v>62803.247000000003</v>
      </c>
      <c r="AL355">
        <v>64151.205999999998</v>
      </c>
      <c r="AM355">
        <v>64220.868999999999</v>
      </c>
      <c r="AN355">
        <v>54473.254000000001</v>
      </c>
      <c r="AO355">
        <v>42180.463000000003</v>
      </c>
      <c r="AP355">
        <v>41218.175000000003</v>
      </c>
      <c r="AQ355">
        <v>50180.663999999997</v>
      </c>
      <c r="AR355">
        <v>49717.542000000001</v>
      </c>
      <c r="AS355">
        <v>46474.25</v>
      </c>
      <c r="AT355">
        <v>44517.741999999998</v>
      </c>
      <c r="AU355">
        <v>75.648151999999996</v>
      </c>
      <c r="AV355">
        <v>72.447174000000004</v>
      </c>
      <c r="AW355">
        <v>70.700434999999999</v>
      </c>
      <c r="AX355">
        <v>69.120913000000002</v>
      </c>
      <c r="AY355">
        <v>67.640934999999999</v>
      </c>
      <c r="AZ355">
        <v>66.599390999999997</v>
      </c>
      <c r="BA355">
        <v>66.256217000000007</v>
      </c>
      <c r="BB355">
        <v>69.247</v>
      </c>
      <c r="BC355">
        <v>74.219435000000004</v>
      </c>
      <c r="BD355">
        <v>79.695087000000001</v>
      </c>
      <c r="BE355">
        <v>84.592716999999993</v>
      </c>
      <c r="BF355">
        <v>89.096238999999997</v>
      </c>
      <c r="BG355">
        <v>92.093326000000005</v>
      </c>
      <c r="BH355">
        <v>94.574543000000006</v>
      </c>
      <c r="BI355">
        <v>96.925651999999999</v>
      </c>
      <c r="BJ355">
        <v>98.174977999999996</v>
      </c>
      <c r="BK355">
        <v>98.486064999999996</v>
      </c>
      <c r="BL355">
        <v>98.021086999999994</v>
      </c>
      <c r="BM355">
        <v>96.340609000000001</v>
      </c>
      <c r="BN355">
        <v>93.857586999999995</v>
      </c>
      <c r="BO355">
        <v>89.468783000000002</v>
      </c>
      <c r="BP355">
        <v>84.800803999999999</v>
      </c>
      <c r="BQ355">
        <v>81.580282999999994</v>
      </c>
      <c r="BR355">
        <v>79.423586999999998</v>
      </c>
      <c r="BS355">
        <v>-1878.617</v>
      </c>
      <c r="BT355">
        <v>2267.7849999999999</v>
      </c>
      <c r="BU355">
        <v>1893.3720000000001</v>
      </c>
      <c r="BV355">
        <v>1171.5740000000001</v>
      </c>
      <c r="BW355">
        <v>588.94209999999998</v>
      </c>
      <c r="BX355">
        <v>619.4982</v>
      </c>
      <c r="BY355">
        <v>-286.36509999999998</v>
      </c>
      <c r="BZ355">
        <v>354.8381</v>
      </c>
      <c r="CA355">
        <v>-212.32130000000001</v>
      </c>
      <c r="CB355">
        <v>-890.48649999999998</v>
      </c>
      <c r="CC355">
        <v>425.32679999999999</v>
      </c>
      <c r="CD355">
        <v>-768.09180000000003</v>
      </c>
      <c r="CE355">
        <v>-287.267</v>
      </c>
      <c r="CF355">
        <v>808.29179999999997</v>
      </c>
      <c r="CG355">
        <v>1026.097</v>
      </c>
      <c r="CH355">
        <v>-211.92080000000001</v>
      </c>
      <c r="CI355">
        <v>-33.688360000000003</v>
      </c>
      <c r="CJ355">
        <v>10108.33</v>
      </c>
      <c r="CK355">
        <v>22590.639999999999</v>
      </c>
      <c r="CL355">
        <v>22478.69</v>
      </c>
      <c r="CM355">
        <v>8825.93</v>
      </c>
      <c r="CN355">
        <v>2165.2840000000001</v>
      </c>
      <c r="CO355">
        <v>1026.184</v>
      </c>
      <c r="CP355">
        <v>1057.5609999999999</v>
      </c>
      <c r="CQ355">
        <v>163937</v>
      </c>
      <c r="CR355">
        <v>79254.570000000007</v>
      </c>
      <c r="CS355">
        <v>72677.16</v>
      </c>
      <c r="CT355">
        <v>70938.87</v>
      </c>
      <c r="CU355">
        <v>54902.97</v>
      </c>
      <c r="CV355">
        <v>44053.65</v>
      </c>
      <c r="CW355">
        <v>30149.53</v>
      </c>
      <c r="CX355">
        <v>26335.63</v>
      </c>
      <c r="CY355">
        <v>47304.76</v>
      </c>
      <c r="CZ355">
        <v>57816.38</v>
      </c>
      <c r="DA355">
        <v>93904.69</v>
      </c>
      <c r="DB355">
        <v>112270.1</v>
      </c>
      <c r="DC355">
        <v>101194.2</v>
      </c>
      <c r="DD355">
        <v>108560.6</v>
      </c>
      <c r="DE355">
        <v>115089.4</v>
      </c>
      <c r="DF355">
        <v>118189.8</v>
      </c>
      <c r="DG355">
        <v>116117.7</v>
      </c>
      <c r="DH355">
        <v>140726.9</v>
      </c>
      <c r="DI355">
        <v>144834.79999999999</v>
      </c>
      <c r="DJ355">
        <v>137933.4</v>
      </c>
      <c r="DK355">
        <v>153478.5</v>
      </c>
      <c r="DL355">
        <v>116509.7</v>
      </c>
      <c r="DM355">
        <v>116734.7</v>
      </c>
      <c r="DN355">
        <v>118826.9</v>
      </c>
      <c r="DO355">
        <v>19</v>
      </c>
      <c r="DP355">
        <v>21</v>
      </c>
    </row>
    <row r="356" spans="1:120" hidden="1" x14ac:dyDescent="0.25">
      <c r="A356" t="str">
        <f t="shared" si="5"/>
        <v>Size_Grp-20 to 199.99 kW_Elect DA 1-4 (1PM-9PM)_44364_Combined</v>
      </c>
      <c r="B356" t="s">
        <v>62</v>
      </c>
      <c r="C356" t="s">
        <v>201</v>
      </c>
      <c r="D356" t="s">
        <v>61</v>
      </c>
      <c r="E356" t="s">
        <v>61</v>
      </c>
      <c r="F356" t="s">
        <v>61</v>
      </c>
      <c r="G356" t="s">
        <v>61</v>
      </c>
      <c r="H356" t="s">
        <v>61</v>
      </c>
      <c r="I356" t="s">
        <v>61</v>
      </c>
      <c r="J356" t="s">
        <v>101</v>
      </c>
      <c r="K356" t="s">
        <v>203</v>
      </c>
      <c r="L356" s="18">
        <v>44364</v>
      </c>
      <c r="M356">
        <v>19</v>
      </c>
      <c r="N356">
        <v>20</v>
      </c>
      <c r="O356" t="s">
        <v>258</v>
      </c>
      <c r="P356">
        <v>378</v>
      </c>
      <c r="Q356">
        <v>370</v>
      </c>
      <c r="R356">
        <v>1</v>
      </c>
      <c r="S356">
        <v>0</v>
      </c>
      <c r="T356">
        <v>0</v>
      </c>
      <c r="U356">
        <v>0</v>
      </c>
      <c r="V356">
        <v>0</v>
      </c>
      <c r="W356">
        <v>6204.3829999999998</v>
      </c>
      <c r="X356">
        <v>6270.3181000000004</v>
      </c>
      <c r="Y356">
        <v>6175.1085999999996</v>
      </c>
      <c r="Z356">
        <v>6152.0398999999998</v>
      </c>
      <c r="AA356">
        <v>6443.1957000000002</v>
      </c>
      <c r="AB356">
        <v>6855.0649999999996</v>
      </c>
      <c r="AC356">
        <v>7413.6513000000004</v>
      </c>
      <c r="AD356">
        <v>9227.0759999999991</v>
      </c>
      <c r="AE356">
        <v>12184.675999999999</v>
      </c>
      <c r="AF356">
        <v>14936.303</v>
      </c>
      <c r="AG356">
        <v>16267.288</v>
      </c>
      <c r="AH356">
        <v>17588.397000000001</v>
      </c>
      <c r="AI356">
        <v>18529.261999999999</v>
      </c>
      <c r="AJ356">
        <v>19376.38</v>
      </c>
      <c r="AK356">
        <v>19785.649000000001</v>
      </c>
      <c r="AL356">
        <v>19984.587</v>
      </c>
      <c r="AM356">
        <v>20023.871999999999</v>
      </c>
      <c r="AN356">
        <v>19054.061000000002</v>
      </c>
      <c r="AO356">
        <v>15775.004000000001</v>
      </c>
      <c r="AP356">
        <v>15669.538</v>
      </c>
      <c r="AQ356">
        <v>16139.683000000001</v>
      </c>
      <c r="AR356">
        <v>11934.392</v>
      </c>
      <c r="AS356">
        <v>8715.6589000000004</v>
      </c>
      <c r="AT356">
        <v>7590.6261999999997</v>
      </c>
      <c r="AU356">
        <v>74.622838000000002</v>
      </c>
      <c r="AV356">
        <v>71.544954000000004</v>
      </c>
      <c r="AW356">
        <v>69.864586000000003</v>
      </c>
      <c r="AX356">
        <v>68.362125000000006</v>
      </c>
      <c r="AY356">
        <v>66.948170000000005</v>
      </c>
      <c r="AZ356">
        <v>65.959306999999995</v>
      </c>
      <c r="BA356">
        <v>65.648256000000003</v>
      </c>
      <c r="BB356">
        <v>68.748569000000003</v>
      </c>
      <c r="BC356">
        <v>73.770989999999998</v>
      </c>
      <c r="BD356">
        <v>79.148700000000005</v>
      </c>
      <c r="BE356">
        <v>84.070187000000004</v>
      </c>
      <c r="BF356">
        <v>88.616579999999999</v>
      </c>
      <c r="BG356">
        <v>91.586831000000004</v>
      </c>
      <c r="BH356">
        <v>94.163152999999994</v>
      </c>
      <c r="BI356">
        <v>96.545694999999995</v>
      </c>
      <c r="BJ356">
        <v>97.873200999999995</v>
      </c>
      <c r="BK356">
        <v>98.009231999999997</v>
      </c>
      <c r="BL356">
        <v>97.374264999999994</v>
      </c>
      <c r="BM356">
        <v>95.579696999999996</v>
      </c>
      <c r="BN356">
        <v>93.048991999999998</v>
      </c>
      <c r="BO356">
        <v>88.378726999999998</v>
      </c>
      <c r="BP356">
        <v>83.570521999999997</v>
      </c>
      <c r="BQ356">
        <v>80.329742999999993</v>
      </c>
      <c r="BR356">
        <v>78.273816999999994</v>
      </c>
      <c r="BS356">
        <v>246.93389999999999</v>
      </c>
      <c r="BT356">
        <v>319.14780000000002</v>
      </c>
      <c r="BU356">
        <v>321.51679999999999</v>
      </c>
      <c r="BV356">
        <v>268.92770000000002</v>
      </c>
      <c r="BW356">
        <v>177.9699</v>
      </c>
      <c r="BX356">
        <v>200.8228</v>
      </c>
      <c r="BY356">
        <v>119.9829</v>
      </c>
      <c r="BZ356">
        <v>186.19290000000001</v>
      </c>
      <c r="CA356">
        <v>-129.9614</v>
      </c>
      <c r="CB356">
        <v>-214.16309999999999</v>
      </c>
      <c r="CC356">
        <v>-352.77519999999998</v>
      </c>
      <c r="CD356">
        <v>-417.72329999999999</v>
      </c>
      <c r="CE356">
        <v>-204.8647</v>
      </c>
      <c r="CF356">
        <v>-197.51689999999999</v>
      </c>
      <c r="CG356">
        <v>18.657679999999999</v>
      </c>
      <c r="CH356">
        <v>101.8222</v>
      </c>
      <c r="CI356">
        <v>122.7574</v>
      </c>
      <c r="CJ356">
        <v>858.02949999999998</v>
      </c>
      <c r="CK356">
        <v>3481.136</v>
      </c>
      <c r="CL356">
        <v>2725.4690000000001</v>
      </c>
      <c r="CM356">
        <v>139.40209999999999</v>
      </c>
      <c r="CN356">
        <v>-277.2131</v>
      </c>
      <c r="CO356">
        <v>-308.63130000000001</v>
      </c>
      <c r="CP356">
        <v>-311.4384</v>
      </c>
      <c r="CQ356">
        <v>4896.3459999999995</v>
      </c>
      <c r="CR356">
        <v>2147.7089999999998</v>
      </c>
      <c r="CS356">
        <v>1814.4970000000001</v>
      </c>
      <c r="CT356">
        <v>1596.1959999999999</v>
      </c>
      <c r="CU356">
        <v>1227.06</v>
      </c>
      <c r="CV356">
        <v>1194.8009999999999</v>
      </c>
      <c r="CW356">
        <v>1112.4459999999999</v>
      </c>
      <c r="CX356">
        <v>1111.06</v>
      </c>
      <c r="CY356">
        <v>1583.5429999999999</v>
      </c>
      <c r="CZ356">
        <v>3327.931</v>
      </c>
      <c r="DA356">
        <v>9397.9210000000003</v>
      </c>
      <c r="DB356">
        <v>12377.09</v>
      </c>
      <c r="DC356">
        <v>4063.18</v>
      </c>
      <c r="DD356">
        <v>4146.4989999999998</v>
      </c>
      <c r="DE356">
        <v>4637.2879999999996</v>
      </c>
      <c r="DF356">
        <v>5148.683</v>
      </c>
      <c r="DG356">
        <v>5544.4989999999998</v>
      </c>
      <c r="DH356">
        <v>5558.4</v>
      </c>
      <c r="DI356">
        <v>8904.7180000000008</v>
      </c>
      <c r="DJ356">
        <v>7400.9679999999998</v>
      </c>
      <c r="DK356">
        <v>11316.14</v>
      </c>
      <c r="DL356">
        <v>4855.6350000000002</v>
      </c>
      <c r="DM356">
        <v>4755.0600000000004</v>
      </c>
      <c r="DN356">
        <v>4438.0510000000004</v>
      </c>
      <c r="DO356">
        <v>19</v>
      </c>
      <c r="DP356">
        <v>21</v>
      </c>
    </row>
    <row r="357" spans="1:120" hidden="1" x14ac:dyDescent="0.25">
      <c r="A357" t="str">
        <f t="shared" si="5"/>
        <v>Industry_Type-4. Retail stores_Elect DA 1-4 (1PM-9PM)_44364_Combined</v>
      </c>
      <c r="B357" t="s">
        <v>62</v>
      </c>
      <c r="C357" t="s">
        <v>204</v>
      </c>
      <c r="D357" t="s">
        <v>61</v>
      </c>
      <c r="E357" t="s">
        <v>61</v>
      </c>
      <c r="F357" t="s">
        <v>61</v>
      </c>
      <c r="G357" t="s">
        <v>33</v>
      </c>
      <c r="H357" t="s">
        <v>61</v>
      </c>
      <c r="I357" t="s">
        <v>61</v>
      </c>
      <c r="J357" t="s">
        <v>61</v>
      </c>
      <c r="K357" t="s">
        <v>203</v>
      </c>
      <c r="L357" s="18">
        <v>44364</v>
      </c>
      <c r="M357">
        <v>19</v>
      </c>
      <c r="N357">
        <v>20</v>
      </c>
      <c r="O357" t="s">
        <v>258</v>
      </c>
      <c r="P357">
        <v>421</v>
      </c>
      <c r="Q357">
        <v>412</v>
      </c>
      <c r="R357">
        <v>1</v>
      </c>
      <c r="S357">
        <v>0</v>
      </c>
      <c r="T357">
        <v>0</v>
      </c>
      <c r="U357">
        <v>0</v>
      </c>
      <c r="V357">
        <v>0</v>
      </c>
      <c r="W357">
        <v>6824.1841000000004</v>
      </c>
      <c r="X357">
        <v>6896.3523999999998</v>
      </c>
      <c r="Y357">
        <v>6862.0012999999999</v>
      </c>
      <c r="Z357">
        <v>6755.6805000000004</v>
      </c>
      <c r="AA357">
        <v>7380.6230999999998</v>
      </c>
      <c r="AB357">
        <v>7843.5880999999999</v>
      </c>
      <c r="AC357">
        <v>9372.7865000000002</v>
      </c>
      <c r="AD357">
        <v>12433.790999999999</v>
      </c>
      <c r="AE357">
        <v>15978.646000000001</v>
      </c>
      <c r="AF357">
        <v>18056.082999999999</v>
      </c>
      <c r="AG357">
        <v>19852.62</v>
      </c>
      <c r="AH357">
        <v>22760.23</v>
      </c>
      <c r="AI357">
        <v>24174.898000000001</v>
      </c>
      <c r="AJ357">
        <v>24916.573</v>
      </c>
      <c r="AK357">
        <v>25752.415000000001</v>
      </c>
      <c r="AL357">
        <v>26270.927</v>
      </c>
      <c r="AM357">
        <v>26960.314999999999</v>
      </c>
      <c r="AN357">
        <v>27283.46</v>
      </c>
      <c r="AO357">
        <v>24258.246999999999</v>
      </c>
      <c r="AP357">
        <v>22637.41</v>
      </c>
      <c r="AQ357">
        <v>20080.911</v>
      </c>
      <c r="AR357">
        <v>13338.707</v>
      </c>
      <c r="AS357">
        <v>9590.2968999999994</v>
      </c>
      <c r="AT357">
        <v>8221.7546000000002</v>
      </c>
      <c r="AU357">
        <v>74.201594</v>
      </c>
      <c r="AV357">
        <v>71.054157000000004</v>
      </c>
      <c r="AW357">
        <v>69.378410000000002</v>
      </c>
      <c r="AX357">
        <v>67.906626000000003</v>
      </c>
      <c r="AY357">
        <v>66.487520000000004</v>
      </c>
      <c r="AZ357">
        <v>65.566996000000003</v>
      </c>
      <c r="BA357">
        <v>65.264492000000004</v>
      </c>
      <c r="BB357">
        <v>68.504835</v>
      </c>
      <c r="BC357">
        <v>73.715120999999996</v>
      </c>
      <c r="BD357">
        <v>79.231050999999994</v>
      </c>
      <c r="BE357">
        <v>84.273214999999993</v>
      </c>
      <c r="BF357">
        <v>88.936635999999993</v>
      </c>
      <c r="BG357">
        <v>92.074130999999994</v>
      </c>
      <c r="BH357">
        <v>94.761900999999995</v>
      </c>
      <c r="BI357">
        <v>97.209770000000006</v>
      </c>
      <c r="BJ357">
        <v>98.524437000000006</v>
      </c>
      <c r="BK357">
        <v>98.634123000000002</v>
      </c>
      <c r="BL357">
        <v>97.931044999999997</v>
      </c>
      <c r="BM357">
        <v>95.913248999999993</v>
      </c>
      <c r="BN357">
        <v>93.238660999999993</v>
      </c>
      <c r="BO357">
        <v>88.354816</v>
      </c>
      <c r="BP357">
        <v>83.354307000000006</v>
      </c>
      <c r="BQ357">
        <v>79.962301999999994</v>
      </c>
      <c r="BR357">
        <v>77.854968999999997</v>
      </c>
      <c r="BS357">
        <v>258.29809999999998</v>
      </c>
      <c r="BT357">
        <v>235.95089999999999</v>
      </c>
      <c r="BU357">
        <v>175.2157</v>
      </c>
      <c r="BV357">
        <v>285.15750000000003</v>
      </c>
      <c r="BW357">
        <v>113.6405</v>
      </c>
      <c r="BX357">
        <v>274.22919999999999</v>
      </c>
      <c r="BY357">
        <v>320.37939999999998</v>
      </c>
      <c r="BZ357">
        <v>288.13889999999998</v>
      </c>
      <c r="CA357">
        <v>-285.38639999999998</v>
      </c>
      <c r="CB357">
        <v>-345.81709999999998</v>
      </c>
      <c r="CC357">
        <v>-64.207740000000001</v>
      </c>
      <c r="CD357">
        <v>-154.0898</v>
      </c>
      <c r="CE357">
        <v>-135.04730000000001</v>
      </c>
      <c r="CF357">
        <v>-200.2594</v>
      </c>
      <c r="CG357">
        <v>-224.32660000000001</v>
      </c>
      <c r="CH357">
        <v>-276.24079999999998</v>
      </c>
      <c r="CI357">
        <v>-627.24419999999998</v>
      </c>
      <c r="CJ357">
        <v>-514.89239999999995</v>
      </c>
      <c r="CK357">
        <v>2076.6979999999999</v>
      </c>
      <c r="CL357">
        <v>1957.1510000000001</v>
      </c>
      <c r="CM357">
        <v>-133.45269999999999</v>
      </c>
      <c r="CN357">
        <v>-39.235129999999998</v>
      </c>
      <c r="CO357">
        <v>-204.9545</v>
      </c>
      <c r="CP357">
        <v>-386.10359999999997</v>
      </c>
      <c r="CQ357">
        <v>3631.65</v>
      </c>
      <c r="CR357">
        <v>3208.7689999999998</v>
      </c>
      <c r="CS357">
        <v>2290.35</v>
      </c>
      <c r="CT357">
        <v>1937.3119999999999</v>
      </c>
      <c r="CU357">
        <v>3883.3359999999998</v>
      </c>
      <c r="CV357">
        <v>6149.4340000000002</v>
      </c>
      <c r="CW357">
        <v>5108.2160000000003</v>
      </c>
      <c r="CX357">
        <v>5068.55</v>
      </c>
      <c r="CY357">
        <v>12974.2</v>
      </c>
      <c r="CZ357">
        <v>8328.0329999999994</v>
      </c>
      <c r="DA357">
        <v>14427.64</v>
      </c>
      <c r="DB357">
        <v>12426.99</v>
      </c>
      <c r="DC357">
        <v>11679.19</v>
      </c>
      <c r="DD357">
        <v>8604.3529999999992</v>
      </c>
      <c r="DE357">
        <v>8818.7749999999996</v>
      </c>
      <c r="DF357">
        <v>9180.6180000000004</v>
      </c>
      <c r="DG357">
        <v>11203.91</v>
      </c>
      <c r="DH357">
        <v>13074.78</v>
      </c>
      <c r="DI357">
        <v>15527.2</v>
      </c>
      <c r="DJ357">
        <v>18970.47</v>
      </c>
      <c r="DK357">
        <v>19156.29</v>
      </c>
      <c r="DL357">
        <v>12350.22</v>
      </c>
      <c r="DM357">
        <v>5976.692</v>
      </c>
      <c r="DN357">
        <v>3074.2190000000001</v>
      </c>
      <c r="DO357">
        <v>19</v>
      </c>
      <c r="DP357">
        <v>21</v>
      </c>
    </row>
    <row r="358" spans="1:120" hidden="1" x14ac:dyDescent="0.25">
      <c r="A358" t="str">
        <f t="shared" si="5"/>
        <v>Aggregator-CPower_Elect DA 1-4 (1PM-9PM)_44364_Combined</v>
      </c>
      <c r="B358" t="s">
        <v>62</v>
      </c>
      <c r="C358" t="s">
        <v>215</v>
      </c>
      <c r="D358" t="s">
        <v>61</v>
      </c>
      <c r="E358" t="s">
        <v>61</v>
      </c>
      <c r="F358" t="s">
        <v>42</v>
      </c>
      <c r="G358" t="s">
        <v>61</v>
      </c>
      <c r="H358" t="s">
        <v>61</v>
      </c>
      <c r="I358" t="s">
        <v>61</v>
      </c>
      <c r="J358" t="s">
        <v>61</v>
      </c>
      <c r="K358" t="s">
        <v>203</v>
      </c>
      <c r="L358" s="18">
        <v>44364</v>
      </c>
      <c r="M358">
        <v>19</v>
      </c>
      <c r="N358">
        <v>20</v>
      </c>
      <c r="O358" t="s">
        <v>258</v>
      </c>
      <c r="P358">
        <v>466</v>
      </c>
      <c r="Q358">
        <v>457</v>
      </c>
      <c r="R358">
        <v>1</v>
      </c>
      <c r="S358">
        <v>0</v>
      </c>
      <c r="T358">
        <v>0</v>
      </c>
      <c r="U358">
        <v>0</v>
      </c>
      <c r="V358">
        <v>0</v>
      </c>
      <c r="W358">
        <v>15172.691000000001</v>
      </c>
      <c r="X358">
        <v>15466.986999999999</v>
      </c>
      <c r="Y358">
        <v>15361.102000000001</v>
      </c>
      <c r="Z358">
        <v>15116.821</v>
      </c>
      <c r="AA358">
        <v>15553.277</v>
      </c>
      <c r="AB358">
        <v>16005.553</v>
      </c>
      <c r="AC358">
        <v>17714.901000000002</v>
      </c>
      <c r="AD358">
        <v>20745.418000000001</v>
      </c>
      <c r="AE358">
        <v>24557.912</v>
      </c>
      <c r="AF358">
        <v>27199.323</v>
      </c>
      <c r="AG358">
        <v>29415.044999999998</v>
      </c>
      <c r="AH358">
        <v>32746.194</v>
      </c>
      <c r="AI358">
        <v>34195.567999999999</v>
      </c>
      <c r="AJ358">
        <v>34992.332000000002</v>
      </c>
      <c r="AK358">
        <v>35689.379999999997</v>
      </c>
      <c r="AL358">
        <v>36018.877999999997</v>
      </c>
      <c r="AM358">
        <v>36487.796000000002</v>
      </c>
      <c r="AN358">
        <v>34052.658000000003</v>
      </c>
      <c r="AO358">
        <v>27994.294000000002</v>
      </c>
      <c r="AP358">
        <v>26627.94</v>
      </c>
      <c r="AQ358">
        <v>26487.253000000001</v>
      </c>
      <c r="AR358">
        <v>21987.239000000001</v>
      </c>
      <c r="AS358">
        <v>18634.548999999999</v>
      </c>
      <c r="AT358">
        <v>16738.464</v>
      </c>
      <c r="AU358">
        <v>74.371590999999995</v>
      </c>
      <c r="AV358">
        <v>71.180333000000005</v>
      </c>
      <c r="AW358">
        <v>69.519717999999997</v>
      </c>
      <c r="AX358">
        <v>68.056082000000004</v>
      </c>
      <c r="AY358">
        <v>66.606031000000002</v>
      </c>
      <c r="AZ358">
        <v>65.709440000000001</v>
      </c>
      <c r="BA358">
        <v>65.389644000000004</v>
      </c>
      <c r="BB358">
        <v>68.607518999999996</v>
      </c>
      <c r="BC358">
        <v>73.786083000000005</v>
      </c>
      <c r="BD358">
        <v>79.273053000000004</v>
      </c>
      <c r="BE358">
        <v>84.254131999999998</v>
      </c>
      <c r="BF358">
        <v>88.835695000000001</v>
      </c>
      <c r="BG358">
        <v>91.898289000000005</v>
      </c>
      <c r="BH358">
        <v>94.536968999999999</v>
      </c>
      <c r="BI358">
        <v>96.960498000000001</v>
      </c>
      <c r="BJ358">
        <v>98.254088999999993</v>
      </c>
      <c r="BK358">
        <v>98.450618000000006</v>
      </c>
      <c r="BL358">
        <v>97.857623000000004</v>
      </c>
      <c r="BM358">
        <v>95.897692000000006</v>
      </c>
      <c r="BN358">
        <v>93.304052999999996</v>
      </c>
      <c r="BO358">
        <v>88.508330999999998</v>
      </c>
      <c r="BP358">
        <v>83.577670999999995</v>
      </c>
      <c r="BQ358">
        <v>80.205524999999994</v>
      </c>
      <c r="BR358">
        <v>78.065977000000004</v>
      </c>
      <c r="BS358">
        <v>54.1066</v>
      </c>
      <c r="BT358">
        <v>136.4392</v>
      </c>
      <c r="BU358">
        <v>-212.30029999999999</v>
      </c>
      <c r="BV358">
        <v>-190.5292</v>
      </c>
      <c r="BW358">
        <v>-153.0675</v>
      </c>
      <c r="BX358">
        <v>286.91140000000001</v>
      </c>
      <c r="BY358">
        <v>398.97089999999997</v>
      </c>
      <c r="BZ358">
        <v>351.60469999999998</v>
      </c>
      <c r="CA358">
        <v>-304.04500000000002</v>
      </c>
      <c r="CB358">
        <v>-293.95549999999997</v>
      </c>
      <c r="CC358">
        <v>-194.03569999999999</v>
      </c>
      <c r="CD358">
        <v>-336.49250000000001</v>
      </c>
      <c r="CE358">
        <v>-220.97450000000001</v>
      </c>
      <c r="CF358">
        <v>-155.0385</v>
      </c>
      <c r="CG358">
        <v>-22.582699999999999</v>
      </c>
      <c r="CH358">
        <v>-104.0505</v>
      </c>
      <c r="CI358">
        <v>-266.36869999999999</v>
      </c>
      <c r="CJ358">
        <v>2552.578</v>
      </c>
      <c r="CK358">
        <v>8190.3360000000002</v>
      </c>
      <c r="CL358">
        <v>7798.4059999999999</v>
      </c>
      <c r="CM358">
        <v>3294.2869999999998</v>
      </c>
      <c r="CN358">
        <v>842.96540000000005</v>
      </c>
      <c r="CO358">
        <v>-14.96237</v>
      </c>
      <c r="CP358">
        <v>27.878160000000001</v>
      </c>
      <c r="CQ358">
        <v>28994.93</v>
      </c>
      <c r="CR358">
        <v>12147.01</v>
      </c>
      <c r="CS358">
        <v>14542.2</v>
      </c>
      <c r="CT358">
        <v>14828.29</v>
      </c>
      <c r="CU358">
        <v>11206.58</v>
      </c>
      <c r="CV358">
        <v>9404.2469999999994</v>
      </c>
      <c r="CW358">
        <v>7467.6890000000003</v>
      </c>
      <c r="CX358">
        <v>8435.1710000000003</v>
      </c>
      <c r="CY358">
        <v>16494.169999999998</v>
      </c>
      <c r="CZ358">
        <v>12645.74</v>
      </c>
      <c r="DA358">
        <v>23148.39</v>
      </c>
      <c r="DB358">
        <v>23940.84</v>
      </c>
      <c r="DC358">
        <v>22612.14</v>
      </c>
      <c r="DD358">
        <v>18544.13</v>
      </c>
      <c r="DE358">
        <v>17921.23</v>
      </c>
      <c r="DF358">
        <v>21015.43</v>
      </c>
      <c r="DG358">
        <v>27005.17</v>
      </c>
      <c r="DH358">
        <v>42855.22</v>
      </c>
      <c r="DI358">
        <v>55518.32</v>
      </c>
      <c r="DJ358">
        <v>53265.72</v>
      </c>
      <c r="DK358">
        <v>69103.94</v>
      </c>
      <c r="DL358">
        <v>36435.94</v>
      </c>
      <c r="DM358">
        <v>25959.03</v>
      </c>
      <c r="DN358">
        <v>23840.84</v>
      </c>
      <c r="DO358">
        <v>19</v>
      </c>
      <c r="DP358">
        <v>21</v>
      </c>
    </row>
    <row r="359" spans="1:120" hidden="1" x14ac:dyDescent="0.25">
      <c r="A359" t="str">
        <f t="shared" si="5"/>
        <v>Size_Grp-Below 20 kW_Elect DA 1-4 (1PM-9PM)_44364_Combined</v>
      </c>
      <c r="B359" t="s">
        <v>62</v>
      </c>
      <c r="C359" t="s">
        <v>259</v>
      </c>
      <c r="D359" t="s">
        <v>61</v>
      </c>
      <c r="E359" t="s">
        <v>61</v>
      </c>
      <c r="F359" t="s">
        <v>61</v>
      </c>
      <c r="G359" t="s">
        <v>61</v>
      </c>
      <c r="H359" t="s">
        <v>61</v>
      </c>
      <c r="I359" t="s">
        <v>61</v>
      </c>
      <c r="J359" t="s">
        <v>260</v>
      </c>
      <c r="K359" t="s">
        <v>203</v>
      </c>
      <c r="L359" s="18">
        <v>44364</v>
      </c>
      <c r="M359">
        <v>19</v>
      </c>
      <c r="N359">
        <v>20</v>
      </c>
      <c r="O359" t="s">
        <v>258</v>
      </c>
      <c r="P359">
        <v>59</v>
      </c>
      <c r="Q359">
        <v>58</v>
      </c>
      <c r="R359">
        <v>1</v>
      </c>
      <c r="S359">
        <v>0</v>
      </c>
      <c r="T359">
        <v>0</v>
      </c>
      <c r="U359">
        <v>0</v>
      </c>
      <c r="V359">
        <v>0</v>
      </c>
      <c r="W359">
        <v>244.20500000000001</v>
      </c>
      <c r="X359">
        <v>249.42196000000001</v>
      </c>
      <c r="Y359">
        <v>248.55221</v>
      </c>
      <c r="Z359">
        <v>270.86225999999999</v>
      </c>
      <c r="AA359">
        <v>273.17180999999999</v>
      </c>
      <c r="AB359">
        <v>305.86304000000001</v>
      </c>
      <c r="AC359">
        <v>328.42308000000003</v>
      </c>
      <c r="AD359">
        <v>483.47555</v>
      </c>
      <c r="AE359">
        <v>584.89332000000002</v>
      </c>
      <c r="AF359">
        <v>699.73356999999999</v>
      </c>
      <c r="AG359">
        <v>767.26143000000002</v>
      </c>
      <c r="AH359">
        <v>828.50310999999999</v>
      </c>
      <c r="AI359">
        <v>909.79120999999998</v>
      </c>
      <c r="AJ359">
        <v>966.36374000000001</v>
      </c>
      <c r="AK359">
        <v>1000.7456</v>
      </c>
      <c r="AL359">
        <v>1023.8932</v>
      </c>
      <c r="AM359">
        <v>1021.7752</v>
      </c>
      <c r="AN359">
        <v>1009.2751</v>
      </c>
      <c r="AO359">
        <v>820.02320999999995</v>
      </c>
      <c r="AP359">
        <v>805.67034000000001</v>
      </c>
      <c r="AQ359">
        <v>853.10806000000002</v>
      </c>
      <c r="AR359">
        <v>589.11578999999995</v>
      </c>
      <c r="AS359">
        <v>363.63792000000001</v>
      </c>
      <c r="AT359">
        <v>255.44334000000001</v>
      </c>
      <c r="AU359">
        <v>76.357691000000003</v>
      </c>
      <c r="AV359">
        <v>72.667412999999996</v>
      </c>
      <c r="AW359">
        <v>70.982731000000001</v>
      </c>
      <c r="AX359">
        <v>69.344739000000004</v>
      </c>
      <c r="AY359">
        <v>67.724017000000003</v>
      </c>
      <c r="AZ359">
        <v>66.742724999999993</v>
      </c>
      <c r="BA359">
        <v>66.370963000000003</v>
      </c>
      <c r="BB359">
        <v>69.644388000000006</v>
      </c>
      <c r="BC359">
        <v>75.139431000000002</v>
      </c>
      <c r="BD359">
        <v>81.290374</v>
      </c>
      <c r="BE359">
        <v>86.598496999999995</v>
      </c>
      <c r="BF359">
        <v>91.229453000000007</v>
      </c>
      <c r="BG359">
        <v>94.610168999999999</v>
      </c>
      <c r="BH359">
        <v>97.232490999999996</v>
      </c>
      <c r="BI359">
        <v>99.637191999999999</v>
      </c>
      <c r="BJ359">
        <v>100.77502</v>
      </c>
      <c r="BK359">
        <v>101.28286</v>
      </c>
      <c r="BL359">
        <v>100.95363</v>
      </c>
      <c r="BM359">
        <v>98.960025999999999</v>
      </c>
      <c r="BN359">
        <v>96.056123999999997</v>
      </c>
      <c r="BO359">
        <v>91.314998000000003</v>
      </c>
      <c r="BP359">
        <v>86.304124999999999</v>
      </c>
      <c r="BQ359">
        <v>82.728493999999998</v>
      </c>
      <c r="BR359">
        <v>80.434442000000004</v>
      </c>
      <c r="BS359">
        <v>-6.1736060000000004</v>
      </c>
      <c r="BT359">
        <v>-2.3741569999999999</v>
      </c>
      <c r="BU359">
        <v>-3.3554650000000001</v>
      </c>
      <c r="BV359">
        <v>-14.139810000000001</v>
      </c>
      <c r="BW359">
        <v>2.594427</v>
      </c>
      <c r="BX359">
        <v>-1.764143</v>
      </c>
      <c r="BY359">
        <v>1.7244390000000001</v>
      </c>
      <c r="BZ359">
        <v>-10.57095</v>
      </c>
      <c r="CA359">
        <v>4.5135139999999998</v>
      </c>
      <c r="CB359">
        <v>9.1398250000000001</v>
      </c>
      <c r="CC359">
        <v>19.86345</v>
      </c>
      <c r="CD359">
        <v>30.019449999999999</v>
      </c>
      <c r="CE359">
        <v>32.470239999999997</v>
      </c>
      <c r="CF359">
        <v>27.715350000000001</v>
      </c>
      <c r="CG359">
        <v>19.740860000000001</v>
      </c>
      <c r="CH359">
        <v>21.348590000000002</v>
      </c>
      <c r="CI359">
        <v>16.798380000000002</v>
      </c>
      <c r="CJ359">
        <v>8.7508839999999992</v>
      </c>
      <c r="CK359">
        <v>154.59309999999999</v>
      </c>
      <c r="CL359">
        <v>107.852</v>
      </c>
      <c r="CM359">
        <v>-75.925120000000007</v>
      </c>
      <c r="CN359">
        <v>-49.01314</v>
      </c>
      <c r="CO359">
        <v>-28.244890000000002</v>
      </c>
      <c r="CP359">
        <v>-7.0260999999999996</v>
      </c>
      <c r="CQ359">
        <v>15.15578</v>
      </c>
      <c r="CR359">
        <v>10.219250000000001</v>
      </c>
      <c r="CS359">
        <v>11.35103</v>
      </c>
      <c r="CT359">
        <v>16.313960000000002</v>
      </c>
      <c r="CU359">
        <v>20.867039999999999</v>
      </c>
      <c r="CV359">
        <v>25.838419999999999</v>
      </c>
      <c r="CW359">
        <v>21.739270000000001</v>
      </c>
      <c r="CX359">
        <v>21.464780000000001</v>
      </c>
      <c r="CY359">
        <v>35.137329999999999</v>
      </c>
      <c r="CZ359">
        <v>32.329070000000002</v>
      </c>
      <c r="DA359">
        <v>61.52073</v>
      </c>
      <c r="DB359">
        <v>48.109349999999999</v>
      </c>
      <c r="DC359">
        <v>70.411559999999994</v>
      </c>
      <c r="DD359">
        <v>63.576349999999998</v>
      </c>
      <c r="DE359">
        <v>63.747770000000003</v>
      </c>
      <c r="DF359">
        <v>69.963139999999996</v>
      </c>
      <c r="DG359">
        <v>64.227490000000003</v>
      </c>
      <c r="DH359">
        <v>63.571249999999999</v>
      </c>
      <c r="DI359">
        <v>136.2184</v>
      </c>
      <c r="DJ359">
        <v>117.2479</v>
      </c>
      <c r="DK359">
        <v>60.101460000000003</v>
      </c>
      <c r="DL359">
        <v>35.210729999999998</v>
      </c>
      <c r="DM359">
        <v>24.13156</v>
      </c>
      <c r="DN359">
        <v>8.7702629999999999</v>
      </c>
      <c r="DO359">
        <v>19</v>
      </c>
      <c r="DP359">
        <v>21</v>
      </c>
    </row>
    <row r="360" spans="1:120" x14ac:dyDescent="0.25">
      <c r="A360" t="str">
        <f t="shared" si="5"/>
        <v>AutoDR-Yes_Elect DA 1-4 (1PM-9PM)_44364_Combined</v>
      </c>
      <c r="B360" t="s">
        <v>62</v>
      </c>
      <c r="C360" t="s">
        <v>322</v>
      </c>
      <c r="D360" t="s">
        <v>61</v>
      </c>
      <c r="E360" t="s">
        <v>61</v>
      </c>
      <c r="F360" t="s">
        <v>61</v>
      </c>
      <c r="G360" t="s">
        <v>61</v>
      </c>
      <c r="H360" t="s">
        <v>98</v>
      </c>
      <c r="I360" t="s">
        <v>61</v>
      </c>
      <c r="J360" t="s">
        <v>61</v>
      </c>
      <c r="K360" t="s">
        <v>203</v>
      </c>
      <c r="L360" s="18">
        <v>44364</v>
      </c>
      <c r="M360">
        <v>19</v>
      </c>
      <c r="N360">
        <v>20</v>
      </c>
      <c r="O360" t="s">
        <v>258</v>
      </c>
      <c r="P360">
        <v>40</v>
      </c>
      <c r="Q360">
        <v>40</v>
      </c>
      <c r="R360">
        <v>1</v>
      </c>
      <c r="S360">
        <v>0</v>
      </c>
      <c r="T360">
        <v>0</v>
      </c>
      <c r="U360">
        <v>0</v>
      </c>
      <c r="V360">
        <v>0</v>
      </c>
      <c r="W360">
        <v>3010.3915000000002</v>
      </c>
      <c r="X360">
        <v>3036.0839999999998</v>
      </c>
      <c r="Y360">
        <v>2730.5954999999999</v>
      </c>
      <c r="Z360">
        <v>2507.4715000000001</v>
      </c>
      <c r="AA360">
        <v>2891.0535</v>
      </c>
      <c r="AB360">
        <v>3156.97</v>
      </c>
      <c r="AC360">
        <v>3655.1660000000002</v>
      </c>
      <c r="AD360">
        <v>2856.0745000000002</v>
      </c>
      <c r="AE360">
        <v>3314.9495000000002</v>
      </c>
      <c r="AF360">
        <v>3134.2890000000002</v>
      </c>
      <c r="AG360">
        <v>3720.9164999999998</v>
      </c>
      <c r="AH360">
        <v>4007.5045</v>
      </c>
      <c r="AI360">
        <v>4192.3154999999997</v>
      </c>
      <c r="AJ360">
        <v>4416.7370000000001</v>
      </c>
      <c r="AK360">
        <v>4779.7115000000003</v>
      </c>
      <c r="AL360">
        <v>4572.9105</v>
      </c>
      <c r="AM360">
        <v>4761.4560000000001</v>
      </c>
      <c r="AN360">
        <v>4343.5535</v>
      </c>
      <c r="AO360">
        <v>3345.2725</v>
      </c>
      <c r="AP360">
        <v>4046.6680000000001</v>
      </c>
      <c r="AQ360">
        <v>5455.4054999999998</v>
      </c>
      <c r="AR360">
        <v>5765.5010000000002</v>
      </c>
      <c r="AS360">
        <v>5659.9314999999997</v>
      </c>
      <c r="AT360">
        <v>5203.3140000000003</v>
      </c>
      <c r="AU360">
        <v>72.924999999999997</v>
      </c>
      <c r="AV360">
        <v>69.924999999999997</v>
      </c>
      <c r="AW360">
        <v>68.25</v>
      </c>
      <c r="AX360">
        <v>66.862499999999997</v>
      </c>
      <c r="AY360">
        <v>65.55</v>
      </c>
      <c r="AZ360">
        <v>64.637500000000003</v>
      </c>
      <c r="BA360">
        <v>64.4375</v>
      </c>
      <c r="BB360">
        <v>67.762500000000003</v>
      </c>
      <c r="BC360">
        <v>72.924999999999997</v>
      </c>
      <c r="BD360">
        <v>78.162499999999994</v>
      </c>
      <c r="BE360">
        <v>83.2</v>
      </c>
      <c r="BF360">
        <v>87.962500000000006</v>
      </c>
      <c r="BG360">
        <v>90.95</v>
      </c>
      <c r="BH360">
        <v>93.625</v>
      </c>
      <c r="BI360">
        <v>96.0625</v>
      </c>
      <c r="BJ360">
        <v>97.512500000000003</v>
      </c>
      <c r="BK360">
        <v>97.512500000000003</v>
      </c>
      <c r="BL360">
        <v>96.5625</v>
      </c>
      <c r="BM360">
        <v>94.537499999999994</v>
      </c>
      <c r="BN360">
        <v>91.875</v>
      </c>
      <c r="BO360">
        <v>86.662499999999994</v>
      </c>
      <c r="BP360">
        <v>81.625</v>
      </c>
      <c r="BQ360">
        <v>78.362499999999997</v>
      </c>
      <c r="BR360">
        <v>76.4375</v>
      </c>
      <c r="BS360">
        <v>28.602650000000001</v>
      </c>
      <c r="BT360">
        <v>76.537099999999995</v>
      </c>
      <c r="BU360">
        <v>89.854749999999996</v>
      </c>
      <c r="BV360">
        <v>308.05860000000001</v>
      </c>
      <c r="BW360">
        <v>109.3982</v>
      </c>
      <c r="BX360">
        <v>16.924479999999999</v>
      </c>
      <c r="BY360">
        <v>-24.922270000000001</v>
      </c>
      <c r="BZ360">
        <v>148.04920000000001</v>
      </c>
      <c r="CA360">
        <v>-482.5813</v>
      </c>
      <c r="CB360">
        <v>163.0317</v>
      </c>
      <c r="CC360">
        <v>-44.462310000000002</v>
      </c>
      <c r="CD360">
        <v>-117.0029</v>
      </c>
      <c r="CE360">
        <v>68.374589999999998</v>
      </c>
      <c r="CF360">
        <v>-39.599559999999997</v>
      </c>
      <c r="CG360">
        <v>-214.22329999999999</v>
      </c>
      <c r="CH360">
        <v>-238.80019999999999</v>
      </c>
      <c r="CI360">
        <v>-296.10730000000001</v>
      </c>
      <c r="CJ360">
        <v>213.88120000000001</v>
      </c>
      <c r="CK360">
        <v>1692.489</v>
      </c>
      <c r="CL360">
        <v>1956.501</v>
      </c>
      <c r="CM360">
        <v>573.11980000000005</v>
      </c>
      <c r="CN360">
        <v>-62.261830000000003</v>
      </c>
      <c r="CO360">
        <v>-384.43270000000001</v>
      </c>
      <c r="CP360">
        <v>-604.23310000000004</v>
      </c>
      <c r="CQ360">
        <v>19457.59</v>
      </c>
      <c r="CR360">
        <v>4170.3469999999998</v>
      </c>
      <c r="CS360">
        <v>1106.3820000000001</v>
      </c>
      <c r="CT360">
        <v>1712.933</v>
      </c>
      <c r="CU360">
        <v>2253.7750000000001</v>
      </c>
      <c r="CV360">
        <v>2035.7270000000001</v>
      </c>
      <c r="CW360">
        <v>3007.0149999999999</v>
      </c>
      <c r="CX360">
        <v>2563.7489999999998</v>
      </c>
      <c r="CY360">
        <v>3685.8820000000001</v>
      </c>
      <c r="CZ360">
        <v>3223.1010000000001</v>
      </c>
      <c r="DA360">
        <v>3859.7930000000001</v>
      </c>
      <c r="DB360">
        <v>4526.8829999999998</v>
      </c>
      <c r="DC360">
        <v>5912.4949999999999</v>
      </c>
      <c r="DD360">
        <v>4976.335</v>
      </c>
      <c r="DE360">
        <v>6438.3069999999998</v>
      </c>
      <c r="DF360">
        <v>6385.6589999999997</v>
      </c>
      <c r="DG360">
        <v>8392.3549999999996</v>
      </c>
      <c r="DH360">
        <v>11097.15</v>
      </c>
      <c r="DI360">
        <v>15804.83</v>
      </c>
      <c r="DJ360">
        <v>12758.47</v>
      </c>
      <c r="DK360">
        <v>10290.530000000001</v>
      </c>
      <c r="DL360">
        <v>9005.9130000000005</v>
      </c>
      <c r="DM360">
        <v>11270.26</v>
      </c>
      <c r="DN360">
        <v>14267.55</v>
      </c>
      <c r="DO360">
        <v>19</v>
      </c>
      <c r="DP360">
        <v>21</v>
      </c>
    </row>
    <row r="361" spans="1:120" hidden="1" x14ac:dyDescent="0.25">
      <c r="A361" t="str">
        <f t="shared" si="5"/>
        <v>Size_Grp-Below 20 kW_All CBP_44365</v>
      </c>
      <c r="B361" t="s">
        <v>62</v>
      </c>
      <c r="C361" t="s">
        <v>259</v>
      </c>
      <c r="D361" t="s">
        <v>61</v>
      </c>
      <c r="E361" t="s">
        <v>61</v>
      </c>
      <c r="F361" t="s">
        <v>61</v>
      </c>
      <c r="G361" t="s">
        <v>61</v>
      </c>
      <c r="H361" t="s">
        <v>61</v>
      </c>
      <c r="I361" t="s">
        <v>61</v>
      </c>
      <c r="J361" t="s">
        <v>260</v>
      </c>
      <c r="K361" t="s">
        <v>197</v>
      </c>
      <c r="L361" s="18">
        <v>44365</v>
      </c>
      <c r="M361">
        <v>20</v>
      </c>
      <c r="N361">
        <v>20</v>
      </c>
      <c r="O361" t="s">
        <v>258</v>
      </c>
      <c r="P361">
        <v>1</v>
      </c>
      <c r="Q361">
        <v>1</v>
      </c>
      <c r="R361">
        <v>0</v>
      </c>
      <c r="S361">
        <v>0</v>
      </c>
      <c r="T361">
        <v>1</v>
      </c>
      <c r="U361">
        <v>0</v>
      </c>
      <c r="V361">
        <v>1</v>
      </c>
      <c r="W361">
        <v>0.622</v>
      </c>
      <c r="X361">
        <v>0.36599999999999999</v>
      </c>
      <c r="Y361">
        <v>0.32200000000000001</v>
      </c>
      <c r="Z361">
        <v>0.32400000000000001</v>
      </c>
      <c r="AA361">
        <v>0.32</v>
      </c>
      <c r="AB361">
        <v>0.316</v>
      </c>
      <c r="AC361">
        <v>0.374</v>
      </c>
      <c r="AD361">
        <v>0.33600000000000002</v>
      </c>
      <c r="AE361">
        <v>4.8250000000000002</v>
      </c>
      <c r="AF361">
        <v>8.1319999999999997</v>
      </c>
      <c r="AG361">
        <v>10.404</v>
      </c>
      <c r="AH361">
        <v>12.182</v>
      </c>
      <c r="AI361">
        <v>17.010999999999999</v>
      </c>
      <c r="AJ361">
        <v>17.314</v>
      </c>
      <c r="AK361">
        <v>17.559000000000001</v>
      </c>
      <c r="AL361">
        <v>17.875</v>
      </c>
      <c r="AM361">
        <v>17.015000000000001</v>
      </c>
      <c r="AN361">
        <v>17.425000000000001</v>
      </c>
      <c r="AO361">
        <v>18.739999999999998</v>
      </c>
      <c r="AP361">
        <v>3.714</v>
      </c>
      <c r="AQ361">
        <v>8.4789999999999992</v>
      </c>
      <c r="AR361">
        <v>3.0830000000000002</v>
      </c>
      <c r="AS361">
        <v>0.76</v>
      </c>
      <c r="AT361">
        <v>0.75600000000000001</v>
      </c>
      <c r="AU361">
        <v>64</v>
      </c>
      <c r="AV361">
        <v>65</v>
      </c>
      <c r="AW361">
        <v>62.5</v>
      </c>
      <c r="AX361">
        <v>61</v>
      </c>
      <c r="AY361">
        <v>60.5</v>
      </c>
      <c r="AZ361">
        <v>59.5</v>
      </c>
      <c r="BA361">
        <v>59</v>
      </c>
      <c r="BB361">
        <v>62.5</v>
      </c>
      <c r="BC361">
        <v>67.5</v>
      </c>
      <c r="BD361">
        <v>74</v>
      </c>
      <c r="BE361">
        <v>81.5</v>
      </c>
      <c r="BF361">
        <v>89</v>
      </c>
      <c r="BG361">
        <v>94.5</v>
      </c>
      <c r="BH361">
        <v>97.5</v>
      </c>
      <c r="BI361">
        <v>97.5</v>
      </c>
      <c r="BJ361">
        <v>96</v>
      </c>
      <c r="BK361">
        <v>93.5</v>
      </c>
      <c r="BL361">
        <v>92.5</v>
      </c>
      <c r="BM361">
        <v>90</v>
      </c>
      <c r="BN361">
        <v>84</v>
      </c>
      <c r="BO361">
        <v>77</v>
      </c>
      <c r="BP361">
        <v>69.5</v>
      </c>
      <c r="BQ361">
        <v>65</v>
      </c>
      <c r="BR361">
        <v>63.5</v>
      </c>
      <c r="BS361">
        <v>-0.1216238</v>
      </c>
      <c r="BT361">
        <v>-2.2237199999999999E-2</v>
      </c>
      <c r="BU361">
        <v>-5.8517999999999999E-3</v>
      </c>
      <c r="BV361">
        <v>-6.9576000000000004E-3</v>
      </c>
      <c r="BW361">
        <v>-2.6356000000000001E-3</v>
      </c>
      <c r="BX361">
        <v>4.6853400000000003E-2</v>
      </c>
      <c r="BY361">
        <v>6.81779E-2</v>
      </c>
      <c r="BZ361">
        <v>8.4762000000000004E-2</v>
      </c>
      <c r="CA361">
        <v>0.19493630000000001</v>
      </c>
      <c r="CB361">
        <v>3.3497800000000001E-2</v>
      </c>
      <c r="CC361">
        <v>0.10728070000000001</v>
      </c>
      <c r="CD361">
        <v>-0.25724320000000001</v>
      </c>
      <c r="CE361">
        <v>-0.2849989</v>
      </c>
      <c r="CF361">
        <v>-4.5803099999999999E-2</v>
      </c>
      <c r="CG361">
        <v>0.17297170000000001</v>
      </c>
      <c r="CH361">
        <v>-0.19174189999999999</v>
      </c>
      <c r="CI361">
        <v>0.50689130000000004</v>
      </c>
      <c r="CJ361">
        <v>0.97158999999999995</v>
      </c>
      <c r="CK361">
        <v>-1.850811</v>
      </c>
      <c r="CL361">
        <v>5.8229329999999999</v>
      </c>
      <c r="CM361">
        <v>-0.73041869999999998</v>
      </c>
      <c r="CN361">
        <v>-0.1120338</v>
      </c>
      <c r="CO361">
        <v>7.3970499999999995E-2</v>
      </c>
      <c r="CP361">
        <v>-0.32412170000000001</v>
      </c>
      <c r="CQ361">
        <v>8.7548999999999995E-3</v>
      </c>
      <c r="CR361">
        <v>2.3340000000000001E-4</v>
      </c>
      <c r="CS361" s="20">
        <v>2.0899999999999999E-6</v>
      </c>
      <c r="CT361" s="20">
        <v>1.9300000000000002E-6</v>
      </c>
      <c r="CU361" s="20">
        <v>9.3899999999999999E-6</v>
      </c>
      <c r="CV361">
        <v>8.0888000000000002E-3</v>
      </c>
      <c r="CW361">
        <v>2.4213100000000001E-2</v>
      </c>
      <c r="CX361">
        <v>2.4812600000000001E-2</v>
      </c>
      <c r="CY361">
        <v>5.0970599999999998E-2</v>
      </c>
      <c r="CZ361">
        <v>0.13085450000000001</v>
      </c>
      <c r="DA361">
        <v>0.46933560000000002</v>
      </c>
      <c r="DB361">
        <v>0.59925240000000002</v>
      </c>
      <c r="DC361">
        <v>0.86732830000000005</v>
      </c>
      <c r="DD361">
        <v>0.6915886</v>
      </c>
      <c r="DE361">
        <v>0.940612</v>
      </c>
      <c r="DF361">
        <v>0.87909360000000003</v>
      </c>
      <c r="DG361">
        <v>0.62671189999999999</v>
      </c>
      <c r="DH361">
        <v>1.5654999999999999</v>
      </c>
      <c r="DI361">
        <v>1.7090050000000001</v>
      </c>
      <c r="DJ361">
        <v>0.23989240000000001</v>
      </c>
      <c r="DK361">
        <v>0.7053973</v>
      </c>
      <c r="DL361">
        <v>0.16908429999999999</v>
      </c>
      <c r="DM361">
        <v>2.2797700000000001E-2</v>
      </c>
      <c r="DN361">
        <v>3.9803E-3</v>
      </c>
      <c r="DO361">
        <v>20</v>
      </c>
      <c r="DP361">
        <v>20</v>
      </c>
    </row>
    <row r="362" spans="1:120" hidden="1" x14ac:dyDescent="0.25">
      <c r="A362" t="str">
        <f t="shared" si="5"/>
        <v>Size_Grp-20 to 199.99 kW_All CBP_44365</v>
      </c>
      <c r="B362" t="s">
        <v>62</v>
      </c>
      <c r="C362" t="s">
        <v>201</v>
      </c>
      <c r="D362" t="s">
        <v>61</v>
      </c>
      <c r="E362" t="s">
        <v>61</v>
      </c>
      <c r="F362" t="s">
        <v>61</v>
      </c>
      <c r="G362" t="s">
        <v>61</v>
      </c>
      <c r="H362" t="s">
        <v>61</v>
      </c>
      <c r="I362" t="s">
        <v>61</v>
      </c>
      <c r="J362" t="s">
        <v>101</v>
      </c>
      <c r="K362" t="s">
        <v>197</v>
      </c>
      <c r="L362" s="18">
        <v>44365</v>
      </c>
      <c r="M362">
        <v>20</v>
      </c>
      <c r="N362">
        <v>20</v>
      </c>
      <c r="O362" t="s">
        <v>258</v>
      </c>
      <c r="P362">
        <v>13</v>
      </c>
      <c r="Q362">
        <v>13</v>
      </c>
      <c r="R362">
        <v>0</v>
      </c>
      <c r="S362">
        <v>0</v>
      </c>
      <c r="T362">
        <v>1</v>
      </c>
      <c r="U362">
        <v>0</v>
      </c>
      <c r="V362">
        <v>1</v>
      </c>
      <c r="W362">
        <v>134.292</v>
      </c>
      <c r="X362">
        <v>160.499</v>
      </c>
      <c r="Y362">
        <v>142.96700000000001</v>
      </c>
      <c r="Z362">
        <v>147.81700000000001</v>
      </c>
      <c r="AA362">
        <v>153.136</v>
      </c>
      <c r="AB362">
        <v>154.036</v>
      </c>
      <c r="AC362">
        <v>189.50200000000001</v>
      </c>
      <c r="AD362">
        <v>247.583</v>
      </c>
      <c r="AE362">
        <v>356.02600000000001</v>
      </c>
      <c r="AF362">
        <v>484.411</v>
      </c>
      <c r="AG362">
        <v>536.29700000000003</v>
      </c>
      <c r="AH362">
        <v>573.98699999999997</v>
      </c>
      <c r="AI362">
        <v>617.34900000000005</v>
      </c>
      <c r="AJ362">
        <v>641.43799999999999</v>
      </c>
      <c r="AK362">
        <v>649.39300000000003</v>
      </c>
      <c r="AL362">
        <v>662.226</v>
      </c>
      <c r="AM362">
        <v>650.06799999999998</v>
      </c>
      <c r="AN362">
        <v>638.08000000000004</v>
      </c>
      <c r="AO362">
        <v>582.32799999999997</v>
      </c>
      <c r="AP362">
        <v>442.93900000000002</v>
      </c>
      <c r="AQ362">
        <v>486.83100000000002</v>
      </c>
      <c r="AR362">
        <v>296.488</v>
      </c>
      <c r="AS362">
        <v>209.75200000000001</v>
      </c>
      <c r="AT362">
        <v>145.053</v>
      </c>
      <c r="AU362">
        <v>64</v>
      </c>
      <c r="AV362">
        <v>65</v>
      </c>
      <c r="AW362">
        <v>62.5</v>
      </c>
      <c r="AX362">
        <v>61</v>
      </c>
      <c r="AY362">
        <v>60.5</v>
      </c>
      <c r="AZ362">
        <v>59.5</v>
      </c>
      <c r="BA362">
        <v>59</v>
      </c>
      <c r="BB362">
        <v>62.5</v>
      </c>
      <c r="BC362">
        <v>67.5</v>
      </c>
      <c r="BD362">
        <v>74</v>
      </c>
      <c r="BE362">
        <v>81.5</v>
      </c>
      <c r="BF362">
        <v>89</v>
      </c>
      <c r="BG362">
        <v>94.5</v>
      </c>
      <c r="BH362">
        <v>97.5</v>
      </c>
      <c r="BI362">
        <v>97.5</v>
      </c>
      <c r="BJ362">
        <v>96</v>
      </c>
      <c r="BK362">
        <v>93.5</v>
      </c>
      <c r="BL362">
        <v>92.5</v>
      </c>
      <c r="BM362">
        <v>90</v>
      </c>
      <c r="BN362">
        <v>84</v>
      </c>
      <c r="BO362">
        <v>77</v>
      </c>
      <c r="BP362">
        <v>69.5</v>
      </c>
      <c r="BQ362">
        <v>65</v>
      </c>
      <c r="BR362">
        <v>63.5</v>
      </c>
      <c r="BS362">
        <v>4.3864770000000002</v>
      </c>
      <c r="BT362">
        <v>-5.1933009999999999</v>
      </c>
      <c r="BU362">
        <v>7.0043959999999998</v>
      </c>
      <c r="BV362">
        <v>4.1059200000000002</v>
      </c>
      <c r="BW362">
        <v>4.5727010000000003</v>
      </c>
      <c r="BX362">
        <v>14.907959999999999</v>
      </c>
      <c r="BY362">
        <v>10.70626</v>
      </c>
      <c r="BZ362">
        <v>7.09551</v>
      </c>
      <c r="CA362">
        <v>-12.63326</v>
      </c>
      <c r="CB362">
        <v>-13.41403</v>
      </c>
      <c r="CC362">
        <v>-7.2542179999999998</v>
      </c>
      <c r="CD362">
        <v>4.2824949999999999</v>
      </c>
      <c r="CE362">
        <v>10.80044</v>
      </c>
      <c r="CF362">
        <v>22.568940000000001</v>
      </c>
      <c r="CG362">
        <v>18.58052</v>
      </c>
      <c r="CH362">
        <v>3.5711149999999998</v>
      </c>
      <c r="CI362">
        <v>7.8635520000000003</v>
      </c>
      <c r="CJ362">
        <v>-4.743385</v>
      </c>
      <c r="CK362">
        <v>33.321440000000003</v>
      </c>
      <c r="CL362">
        <v>101.1777</v>
      </c>
      <c r="CM362">
        <v>-8.6583930000000002</v>
      </c>
      <c r="CN362">
        <v>-21.62077</v>
      </c>
      <c r="CO362">
        <v>-15.83672</v>
      </c>
      <c r="CP362">
        <v>-8.9193700000000007</v>
      </c>
      <c r="CQ362">
        <v>13.613149999999999</v>
      </c>
      <c r="CR362">
        <v>24.168849999999999</v>
      </c>
      <c r="CS362" s="20">
        <v>11.658989999999999</v>
      </c>
      <c r="CT362" s="20">
        <v>10.45983</v>
      </c>
      <c r="CU362" s="20">
        <v>8.3328749999999996</v>
      </c>
      <c r="CV362">
        <v>26.80462</v>
      </c>
      <c r="CW362">
        <v>29.442550000000001</v>
      </c>
      <c r="CX362">
        <v>24.499549999999999</v>
      </c>
      <c r="CY362">
        <v>39.624400000000001</v>
      </c>
      <c r="CZ362">
        <v>86.289079999999998</v>
      </c>
      <c r="DA362">
        <v>56.084380000000003</v>
      </c>
      <c r="DB362">
        <v>83.41704</v>
      </c>
      <c r="DC362">
        <v>102.5836</v>
      </c>
      <c r="DD362">
        <v>78.356769999999997</v>
      </c>
      <c r="DE362">
        <v>88.108890000000002</v>
      </c>
      <c r="DF362">
        <v>134.4853</v>
      </c>
      <c r="DG362">
        <v>124.0497</v>
      </c>
      <c r="DH362">
        <v>134.73410000000001</v>
      </c>
      <c r="DI362">
        <v>138.08529999999999</v>
      </c>
      <c r="DJ362">
        <v>147.77889999999999</v>
      </c>
      <c r="DK362">
        <v>97.536150000000006</v>
      </c>
      <c r="DL362">
        <v>60.844679999999997</v>
      </c>
      <c r="DM362">
        <v>59.16581</v>
      </c>
      <c r="DN362">
        <v>15.323180000000001</v>
      </c>
      <c r="DO362">
        <v>20</v>
      </c>
      <c r="DP362">
        <v>20</v>
      </c>
    </row>
    <row r="363" spans="1:120" x14ac:dyDescent="0.25">
      <c r="A363" t="str">
        <f t="shared" si="5"/>
        <v>AutoDR-Yes_All CBP_44365</v>
      </c>
      <c r="B363" t="s">
        <v>62</v>
      </c>
      <c r="C363" t="s">
        <v>322</v>
      </c>
      <c r="D363" t="s">
        <v>61</v>
      </c>
      <c r="E363" t="s">
        <v>61</v>
      </c>
      <c r="F363" t="s">
        <v>61</v>
      </c>
      <c r="G363" t="s">
        <v>61</v>
      </c>
      <c r="H363" t="s">
        <v>98</v>
      </c>
      <c r="I363" t="s">
        <v>61</v>
      </c>
      <c r="J363" t="s">
        <v>61</v>
      </c>
      <c r="K363" t="s">
        <v>197</v>
      </c>
      <c r="L363" s="18">
        <v>44365</v>
      </c>
      <c r="M363">
        <v>20</v>
      </c>
      <c r="N363">
        <v>20</v>
      </c>
      <c r="O363" t="s">
        <v>258</v>
      </c>
      <c r="P363">
        <v>2</v>
      </c>
      <c r="Q363">
        <v>2</v>
      </c>
      <c r="R363">
        <v>0</v>
      </c>
      <c r="S363">
        <v>0</v>
      </c>
      <c r="T363">
        <v>1</v>
      </c>
      <c r="U363">
        <v>0</v>
      </c>
      <c r="V363">
        <v>1</v>
      </c>
      <c r="W363">
        <v>32.44</v>
      </c>
      <c r="X363">
        <v>54.52</v>
      </c>
      <c r="Y363">
        <v>40.72</v>
      </c>
      <c r="Z363">
        <v>43.4</v>
      </c>
      <c r="AA363">
        <v>46.2</v>
      </c>
      <c r="AB363">
        <v>47.12</v>
      </c>
      <c r="AC363">
        <v>47.8</v>
      </c>
      <c r="AD363">
        <v>54.64</v>
      </c>
      <c r="AE363">
        <v>59.16</v>
      </c>
      <c r="AF363">
        <v>86.84</v>
      </c>
      <c r="AG363">
        <v>99.24</v>
      </c>
      <c r="AH363">
        <v>113.04</v>
      </c>
      <c r="AI363">
        <v>120.12</v>
      </c>
      <c r="AJ363">
        <v>128.96</v>
      </c>
      <c r="AK363">
        <v>129.96</v>
      </c>
      <c r="AL363">
        <v>131</v>
      </c>
      <c r="AM363">
        <v>129.04</v>
      </c>
      <c r="AN363">
        <v>128.56</v>
      </c>
      <c r="AO363">
        <v>110.72</v>
      </c>
      <c r="AP363">
        <v>68.400000000000006</v>
      </c>
      <c r="AQ363">
        <v>100</v>
      </c>
      <c r="AR363">
        <v>62</v>
      </c>
      <c r="AS363">
        <v>45.56</v>
      </c>
      <c r="AT363">
        <v>46.12</v>
      </c>
      <c r="AU363">
        <v>64</v>
      </c>
      <c r="AV363">
        <v>65</v>
      </c>
      <c r="AW363">
        <v>62.5</v>
      </c>
      <c r="AX363">
        <v>61</v>
      </c>
      <c r="AY363">
        <v>60.5</v>
      </c>
      <c r="AZ363">
        <v>59.5</v>
      </c>
      <c r="BA363">
        <v>59</v>
      </c>
      <c r="BB363">
        <v>62.5</v>
      </c>
      <c r="BC363">
        <v>67.5</v>
      </c>
      <c r="BD363">
        <v>74</v>
      </c>
      <c r="BE363">
        <v>81.5</v>
      </c>
      <c r="BF363">
        <v>89</v>
      </c>
      <c r="BG363">
        <v>94.5</v>
      </c>
      <c r="BH363">
        <v>97.5</v>
      </c>
      <c r="BI363">
        <v>97.5</v>
      </c>
      <c r="BJ363">
        <v>96</v>
      </c>
      <c r="BK363">
        <v>93.5</v>
      </c>
      <c r="BL363">
        <v>92.5</v>
      </c>
      <c r="BM363">
        <v>90</v>
      </c>
      <c r="BN363">
        <v>84</v>
      </c>
      <c r="BO363">
        <v>77</v>
      </c>
      <c r="BP363">
        <v>69.5</v>
      </c>
      <c r="BQ363">
        <v>65</v>
      </c>
      <c r="BR363">
        <v>63.5</v>
      </c>
      <c r="BS363">
        <v>3.351559</v>
      </c>
      <c r="BT363">
        <v>-6.8994900000000001</v>
      </c>
      <c r="BU363">
        <v>1.519871</v>
      </c>
      <c r="BV363">
        <v>-0.2429895</v>
      </c>
      <c r="BW363">
        <v>-0.44350430000000002</v>
      </c>
      <c r="BX363">
        <v>-0.33906360000000002</v>
      </c>
      <c r="BY363">
        <v>0.58161739999999995</v>
      </c>
      <c r="BZ363">
        <v>-0.70389559999999995</v>
      </c>
      <c r="CA363">
        <v>0.76584819999999998</v>
      </c>
      <c r="CB363">
        <v>-7.0374030000000003</v>
      </c>
      <c r="CC363">
        <v>-0.72549819999999998</v>
      </c>
      <c r="CD363">
        <v>0.86098859999999999</v>
      </c>
      <c r="CE363">
        <v>4.0682640000000001</v>
      </c>
      <c r="CF363">
        <v>6.571186</v>
      </c>
      <c r="CG363">
        <v>5.0540849999999997</v>
      </c>
      <c r="CH363">
        <v>-3.5136639999999999</v>
      </c>
      <c r="CI363">
        <v>1.013733</v>
      </c>
      <c r="CJ363">
        <v>-7.9904630000000001</v>
      </c>
      <c r="CK363">
        <v>2.5826259999999999</v>
      </c>
      <c r="CL363">
        <v>29.290800000000001</v>
      </c>
      <c r="CM363">
        <v>-20.900230000000001</v>
      </c>
      <c r="CN363">
        <v>-3.8705479999999999</v>
      </c>
      <c r="CO363">
        <v>-1.7347969999999999</v>
      </c>
      <c r="CP363">
        <v>-6.3332439999999997</v>
      </c>
      <c r="CQ363">
        <v>5.4118209999999998</v>
      </c>
      <c r="CR363">
        <v>11.98161</v>
      </c>
      <c r="CS363" s="20">
        <v>2.1811690000000001</v>
      </c>
      <c r="CT363" s="20">
        <v>1.681327</v>
      </c>
      <c r="CU363" s="20">
        <v>1.2935410000000001</v>
      </c>
      <c r="CV363">
        <v>0.83251090000000005</v>
      </c>
      <c r="CW363">
        <v>0.6487271</v>
      </c>
      <c r="CX363">
        <v>3.0679310000000002</v>
      </c>
      <c r="CY363">
        <v>2.6709109999999998</v>
      </c>
      <c r="CZ363">
        <v>17.770879999999998</v>
      </c>
      <c r="DA363">
        <v>12.90579</v>
      </c>
      <c r="DB363">
        <v>22.373570000000001</v>
      </c>
      <c r="DC363">
        <v>11.20219</v>
      </c>
      <c r="DD363">
        <v>13.582459999999999</v>
      </c>
      <c r="DE363">
        <v>17.697600000000001</v>
      </c>
      <c r="DF363">
        <v>7.1660069999999996</v>
      </c>
      <c r="DG363">
        <v>20.596430000000002</v>
      </c>
      <c r="DH363">
        <v>19.604710000000001</v>
      </c>
      <c r="DI363">
        <v>14.325419999999999</v>
      </c>
      <c r="DJ363">
        <v>16.324919999999999</v>
      </c>
      <c r="DK363">
        <v>9.7767630000000008</v>
      </c>
      <c r="DL363">
        <v>6.2221489999999999</v>
      </c>
      <c r="DM363">
        <v>2.852398</v>
      </c>
      <c r="DN363">
        <v>5.2421749999999996</v>
      </c>
      <c r="DO363">
        <v>20</v>
      </c>
      <c r="DP363">
        <v>20</v>
      </c>
    </row>
    <row r="364" spans="1:120" hidden="1" x14ac:dyDescent="0.25">
      <c r="A364" t="str">
        <f t="shared" si="5"/>
        <v>sublap_id-SLAP_PGFG_All CBP_44365</v>
      </c>
      <c r="B364" t="s">
        <v>62</v>
      </c>
      <c r="C364" t="s">
        <v>293</v>
      </c>
      <c r="D364" t="s">
        <v>61</v>
      </c>
      <c r="E364" t="s">
        <v>294</v>
      </c>
      <c r="F364" t="s">
        <v>61</v>
      </c>
      <c r="G364" t="s">
        <v>61</v>
      </c>
      <c r="H364" t="s">
        <v>61</v>
      </c>
      <c r="I364" t="s">
        <v>61</v>
      </c>
      <c r="J364" t="s">
        <v>61</v>
      </c>
      <c r="K364" t="s">
        <v>197</v>
      </c>
      <c r="L364" s="18">
        <v>44365</v>
      </c>
      <c r="M364">
        <v>20</v>
      </c>
      <c r="N364">
        <v>20</v>
      </c>
      <c r="O364" t="s">
        <v>258</v>
      </c>
      <c r="P364">
        <v>18</v>
      </c>
      <c r="Q364">
        <v>18</v>
      </c>
      <c r="R364">
        <v>0</v>
      </c>
      <c r="S364">
        <v>0</v>
      </c>
      <c r="T364">
        <v>0</v>
      </c>
      <c r="U364">
        <v>0</v>
      </c>
      <c r="V364">
        <v>0</v>
      </c>
      <c r="W364">
        <v>1753.3254999999999</v>
      </c>
      <c r="X364">
        <v>1761.452</v>
      </c>
      <c r="Y364">
        <v>1757.1120000000001</v>
      </c>
      <c r="Z364">
        <v>1717.4845</v>
      </c>
      <c r="AA364">
        <v>1333.0754999999999</v>
      </c>
      <c r="AB364">
        <v>1005.587</v>
      </c>
      <c r="AC364">
        <v>943.20749999999998</v>
      </c>
      <c r="AD364">
        <v>1418.7935</v>
      </c>
      <c r="AE364">
        <v>1429.8665000000001</v>
      </c>
      <c r="AF364">
        <v>1660.7339999999999</v>
      </c>
      <c r="AG364">
        <v>1748.7950000000001</v>
      </c>
      <c r="AH364">
        <v>2064.6185</v>
      </c>
      <c r="AI364">
        <v>2107.4155000000001</v>
      </c>
      <c r="AJ364">
        <v>2175.819</v>
      </c>
      <c r="AK364">
        <v>2160.2139999999999</v>
      </c>
      <c r="AL364">
        <v>2126.7429999999999</v>
      </c>
      <c r="AM364">
        <v>2127.0075000000002</v>
      </c>
      <c r="AN364">
        <v>2069.1559999999999</v>
      </c>
      <c r="AO364">
        <v>1984.3050000000001</v>
      </c>
      <c r="AP364">
        <v>1258.2355</v>
      </c>
      <c r="AQ364">
        <v>1535.6785</v>
      </c>
      <c r="AR364">
        <v>1563.117</v>
      </c>
      <c r="AS364">
        <v>1273.6685</v>
      </c>
      <c r="AT364">
        <v>934.51199999999994</v>
      </c>
      <c r="AU364">
        <v>64</v>
      </c>
      <c r="AV364">
        <v>65</v>
      </c>
      <c r="AW364">
        <v>62.5</v>
      </c>
      <c r="AX364">
        <v>61</v>
      </c>
      <c r="AY364">
        <v>60.5</v>
      </c>
      <c r="AZ364">
        <v>59.5</v>
      </c>
      <c r="BA364">
        <v>59</v>
      </c>
      <c r="BB364">
        <v>62.5</v>
      </c>
      <c r="BC364">
        <v>67.5</v>
      </c>
      <c r="BD364">
        <v>74</v>
      </c>
      <c r="BE364">
        <v>81.5</v>
      </c>
      <c r="BF364">
        <v>89</v>
      </c>
      <c r="BG364">
        <v>94.5</v>
      </c>
      <c r="BH364">
        <v>97.5</v>
      </c>
      <c r="BI364">
        <v>97.5</v>
      </c>
      <c r="BJ364">
        <v>96</v>
      </c>
      <c r="BK364">
        <v>93.5</v>
      </c>
      <c r="BL364">
        <v>92.5</v>
      </c>
      <c r="BM364">
        <v>90</v>
      </c>
      <c r="BN364">
        <v>84</v>
      </c>
      <c r="BO364">
        <v>77</v>
      </c>
      <c r="BP364">
        <v>69.5</v>
      </c>
      <c r="BQ364">
        <v>65</v>
      </c>
      <c r="BR364">
        <v>63.5</v>
      </c>
      <c r="BS364">
        <v>-316.55900000000003</v>
      </c>
      <c r="BT364">
        <v>-686.40809999999999</v>
      </c>
      <c r="BU364">
        <v>-767.4905</v>
      </c>
      <c r="BV364">
        <v>-807.52020000000005</v>
      </c>
      <c r="BW364">
        <v>-427.3999</v>
      </c>
      <c r="BX364">
        <v>-12.2689</v>
      </c>
      <c r="BY364">
        <v>180.108</v>
      </c>
      <c r="BZ364">
        <v>49.934060000000002</v>
      </c>
      <c r="CA364">
        <v>109.95610000000001</v>
      </c>
      <c r="CB364">
        <v>76.454049999999995</v>
      </c>
      <c r="CC364">
        <v>125.8113</v>
      </c>
      <c r="CD364">
        <v>93.069640000000007</v>
      </c>
      <c r="CE364">
        <v>176.93</v>
      </c>
      <c r="CF364">
        <v>193.49019999999999</v>
      </c>
      <c r="CG364">
        <v>238.91669999999999</v>
      </c>
      <c r="CH364">
        <v>159.84540000000001</v>
      </c>
      <c r="CI364">
        <v>184.02260000000001</v>
      </c>
      <c r="CJ364">
        <v>249.84010000000001</v>
      </c>
      <c r="CK364">
        <v>271.05040000000002</v>
      </c>
      <c r="CL364">
        <v>934.90020000000004</v>
      </c>
      <c r="CM364">
        <v>387.98129999999998</v>
      </c>
      <c r="CN364">
        <v>-73.032970000000006</v>
      </c>
      <c r="CO364">
        <v>-130.64959999999999</v>
      </c>
      <c r="CP364">
        <v>123.0249</v>
      </c>
      <c r="CQ364">
        <v>6333.7870000000003</v>
      </c>
      <c r="CR364">
        <v>3830.1379999999999</v>
      </c>
      <c r="CS364" s="20">
        <v>3867.2869999999998</v>
      </c>
      <c r="CT364" s="20">
        <v>2808.0830000000001</v>
      </c>
      <c r="CU364" s="20">
        <v>1528.9690000000001</v>
      </c>
      <c r="CV364">
        <v>850.72</v>
      </c>
      <c r="CW364">
        <v>1230.787</v>
      </c>
      <c r="CX364">
        <v>1417.0609999999999</v>
      </c>
      <c r="CY364">
        <v>2381.1370000000002</v>
      </c>
      <c r="CZ364">
        <v>1523.4090000000001</v>
      </c>
      <c r="DA364">
        <v>2592.6109999999999</v>
      </c>
      <c r="DB364">
        <v>2399.3510000000001</v>
      </c>
      <c r="DC364">
        <v>2179.7350000000001</v>
      </c>
      <c r="DD364">
        <v>2232.8679999999999</v>
      </c>
      <c r="DE364">
        <v>1760.614</v>
      </c>
      <c r="DF364">
        <v>1445.1869999999999</v>
      </c>
      <c r="DG364">
        <v>1466.972</v>
      </c>
      <c r="DH364">
        <v>1516.4570000000001</v>
      </c>
      <c r="DI364">
        <v>1888.586</v>
      </c>
      <c r="DJ364">
        <v>3753.643</v>
      </c>
      <c r="DK364">
        <v>3490.107</v>
      </c>
      <c r="DL364">
        <v>5081.1459999999997</v>
      </c>
      <c r="DM364">
        <v>1828.4090000000001</v>
      </c>
      <c r="DN364">
        <v>1300.931</v>
      </c>
      <c r="DO364">
        <v>20</v>
      </c>
      <c r="DP364">
        <v>20</v>
      </c>
    </row>
    <row r="365" spans="1:120" x14ac:dyDescent="0.25">
      <c r="A365" t="str">
        <f t="shared" si="5"/>
        <v>AutoDR-No_All CBP_44365</v>
      </c>
      <c r="B365" t="s">
        <v>62</v>
      </c>
      <c r="C365" t="s">
        <v>321</v>
      </c>
      <c r="D365" t="s">
        <v>61</v>
      </c>
      <c r="E365" t="s">
        <v>61</v>
      </c>
      <c r="F365" t="s">
        <v>61</v>
      </c>
      <c r="G365" t="s">
        <v>61</v>
      </c>
      <c r="H365" t="s">
        <v>97</v>
      </c>
      <c r="I365" t="s">
        <v>61</v>
      </c>
      <c r="J365" t="s">
        <v>61</v>
      </c>
      <c r="K365" t="s">
        <v>197</v>
      </c>
      <c r="L365" s="18">
        <v>44365</v>
      </c>
      <c r="M365">
        <v>20</v>
      </c>
      <c r="N365">
        <v>20</v>
      </c>
      <c r="O365" t="s">
        <v>258</v>
      </c>
      <c r="P365">
        <v>16</v>
      </c>
      <c r="Q365">
        <v>16</v>
      </c>
      <c r="R365">
        <v>0</v>
      </c>
      <c r="S365">
        <v>0</v>
      </c>
      <c r="T365">
        <v>0</v>
      </c>
      <c r="U365">
        <v>0</v>
      </c>
      <c r="V365">
        <v>0</v>
      </c>
      <c r="W365">
        <v>1720.8855000000001</v>
      </c>
      <c r="X365">
        <v>1706.932</v>
      </c>
      <c r="Y365">
        <v>1716.3920000000001</v>
      </c>
      <c r="Z365">
        <v>1674.0844999999999</v>
      </c>
      <c r="AA365">
        <v>1286.8755000000001</v>
      </c>
      <c r="AB365">
        <v>958.46699999999998</v>
      </c>
      <c r="AC365">
        <v>895.40750000000003</v>
      </c>
      <c r="AD365">
        <v>1364.1534999999999</v>
      </c>
      <c r="AE365">
        <v>1370.7065</v>
      </c>
      <c r="AF365">
        <v>1573.894</v>
      </c>
      <c r="AG365">
        <v>1649.5550000000001</v>
      </c>
      <c r="AH365">
        <v>1951.5785000000001</v>
      </c>
      <c r="AI365">
        <v>1987.2954999999999</v>
      </c>
      <c r="AJ365">
        <v>2046.8589999999999</v>
      </c>
      <c r="AK365">
        <v>2030.2539999999999</v>
      </c>
      <c r="AL365">
        <v>1995.7429999999999</v>
      </c>
      <c r="AM365">
        <v>1997.9675</v>
      </c>
      <c r="AN365">
        <v>1940.596</v>
      </c>
      <c r="AO365">
        <v>1873.585</v>
      </c>
      <c r="AP365">
        <v>1189.8354999999999</v>
      </c>
      <c r="AQ365">
        <v>1435.6785</v>
      </c>
      <c r="AR365">
        <v>1501.117</v>
      </c>
      <c r="AS365">
        <v>1228.1085</v>
      </c>
      <c r="AT365">
        <v>888.39200000000005</v>
      </c>
      <c r="AU365">
        <v>64</v>
      </c>
      <c r="AV365">
        <v>65</v>
      </c>
      <c r="AW365">
        <v>62.5</v>
      </c>
      <c r="AX365">
        <v>61</v>
      </c>
      <c r="AY365">
        <v>60.5</v>
      </c>
      <c r="AZ365">
        <v>59.5</v>
      </c>
      <c r="BA365">
        <v>59</v>
      </c>
      <c r="BB365">
        <v>62.5</v>
      </c>
      <c r="BC365">
        <v>67.5</v>
      </c>
      <c r="BD365">
        <v>74</v>
      </c>
      <c r="BE365">
        <v>81.5</v>
      </c>
      <c r="BF365">
        <v>89</v>
      </c>
      <c r="BG365">
        <v>94.5</v>
      </c>
      <c r="BH365">
        <v>97.5</v>
      </c>
      <c r="BI365">
        <v>97.5</v>
      </c>
      <c r="BJ365">
        <v>96</v>
      </c>
      <c r="BK365">
        <v>93.5</v>
      </c>
      <c r="BL365">
        <v>92.5</v>
      </c>
      <c r="BM365">
        <v>90</v>
      </c>
      <c r="BN365">
        <v>84</v>
      </c>
      <c r="BO365">
        <v>77</v>
      </c>
      <c r="BP365">
        <v>69.5</v>
      </c>
      <c r="BQ365">
        <v>65</v>
      </c>
      <c r="BR365">
        <v>63.5</v>
      </c>
      <c r="BS365">
        <v>-319.91050000000001</v>
      </c>
      <c r="BT365">
        <v>-679.5086</v>
      </c>
      <c r="BU365">
        <v>-769.0104</v>
      </c>
      <c r="BV365">
        <v>-807.27719999999999</v>
      </c>
      <c r="BW365">
        <v>-426.95639999999997</v>
      </c>
      <c r="BX365">
        <v>-11.92984</v>
      </c>
      <c r="BY365">
        <v>179.5264</v>
      </c>
      <c r="BZ365">
        <v>50.637949999999996</v>
      </c>
      <c r="CA365">
        <v>109.19029999999999</v>
      </c>
      <c r="CB365">
        <v>83.491460000000004</v>
      </c>
      <c r="CC365">
        <v>126.5368</v>
      </c>
      <c r="CD365">
        <v>92.208650000000006</v>
      </c>
      <c r="CE365">
        <v>172.86170000000001</v>
      </c>
      <c r="CF365">
        <v>186.91900000000001</v>
      </c>
      <c r="CG365">
        <v>233.86259999999999</v>
      </c>
      <c r="CH365">
        <v>163.35900000000001</v>
      </c>
      <c r="CI365">
        <v>183.00890000000001</v>
      </c>
      <c r="CJ365">
        <v>257.83049999999997</v>
      </c>
      <c r="CK365">
        <v>268.46780000000001</v>
      </c>
      <c r="CL365">
        <v>905.60940000000005</v>
      </c>
      <c r="CM365">
        <v>408.88150000000002</v>
      </c>
      <c r="CN365">
        <v>-69.162419999999997</v>
      </c>
      <c r="CO365">
        <v>-128.91480000000001</v>
      </c>
      <c r="CP365">
        <v>129.35810000000001</v>
      </c>
      <c r="CQ365">
        <v>6328.375</v>
      </c>
      <c r="CR365">
        <v>3818.1570000000002</v>
      </c>
      <c r="CS365">
        <v>3865.1060000000002</v>
      </c>
      <c r="CT365">
        <v>2806.402</v>
      </c>
      <c r="CU365">
        <v>1527.6759999999999</v>
      </c>
      <c r="CV365">
        <v>849.88750000000005</v>
      </c>
      <c r="CW365">
        <v>1230.1389999999999</v>
      </c>
      <c r="CX365">
        <v>1413.9939999999999</v>
      </c>
      <c r="CY365">
        <v>2378.4659999999999</v>
      </c>
      <c r="CZ365">
        <v>1505.6379999999999</v>
      </c>
      <c r="DA365">
        <v>2579.7049999999999</v>
      </c>
      <c r="DB365">
        <v>2376.9780000000001</v>
      </c>
      <c r="DC365">
        <v>2168.5329999999999</v>
      </c>
      <c r="DD365">
        <v>2219.2849999999999</v>
      </c>
      <c r="DE365">
        <v>1742.9169999999999</v>
      </c>
      <c r="DF365">
        <v>1438.021</v>
      </c>
      <c r="DG365">
        <v>1446.375</v>
      </c>
      <c r="DH365">
        <v>1496.8530000000001</v>
      </c>
      <c r="DI365">
        <v>1874.261</v>
      </c>
      <c r="DJ365">
        <v>3737.3180000000002</v>
      </c>
      <c r="DK365">
        <v>3480.3310000000001</v>
      </c>
      <c r="DL365">
        <v>5074.9229999999998</v>
      </c>
      <c r="DM365">
        <v>1825.556</v>
      </c>
      <c r="DN365">
        <v>1295.6890000000001</v>
      </c>
      <c r="DO365">
        <v>20</v>
      </c>
      <c r="DP365">
        <v>20</v>
      </c>
    </row>
    <row r="366" spans="1:120" hidden="1" x14ac:dyDescent="0.25">
      <c r="A366" t="str">
        <f t="shared" si="5"/>
        <v>Aggregator-CPower_All CBP_44365</v>
      </c>
      <c r="B366" t="s">
        <v>62</v>
      </c>
      <c r="C366" t="s">
        <v>215</v>
      </c>
      <c r="D366" t="s">
        <v>61</v>
      </c>
      <c r="E366" t="s">
        <v>61</v>
      </c>
      <c r="F366" t="s">
        <v>42</v>
      </c>
      <c r="G366" t="s">
        <v>61</v>
      </c>
      <c r="H366" t="s">
        <v>61</v>
      </c>
      <c r="I366" t="s">
        <v>61</v>
      </c>
      <c r="J366" t="s">
        <v>61</v>
      </c>
      <c r="K366" t="s">
        <v>197</v>
      </c>
      <c r="L366" s="18">
        <v>44365</v>
      </c>
      <c r="M366">
        <v>20</v>
      </c>
      <c r="N366">
        <v>20</v>
      </c>
      <c r="O366" t="s">
        <v>258</v>
      </c>
      <c r="P366">
        <v>18</v>
      </c>
      <c r="Q366">
        <v>18</v>
      </c>
      <c r="R366">
        <v>0</v>
      </c>
      <c r="S366">
        <v>0</v>
      </c>
      <c r="T366">
        <v>0</v>
      </c>
      <c r="U366">
        <v>0</v>
      </c>
      <c r="V366">
        <v>0</v>
      </c>
      <c r="W366">
        <v>1753.3254999999999</v>
      </c>
      <c r="X366">
        <v>1761.452</v>
      </c>
      <c r="Y366">
        <v>1757.1120000000001</v>
      </c>
      <c r="Z366">
        <v>1717.4845</v>
      </c>
      <c r="AA366">
        <v>1333.0754999999999</v>
      </c>
      <c r="AB366">
        <v>1005.587</v>
      </c>
      <c r="AC366">
        <v>943.20749999999998</v>
      </c>
      <c r="AD366">
        <v>1418.7935</v>
      </c>
      <c r="AE366">
        <v>1429.8665000000001</v>
      </c>
      <c r="AF366">
        <v>1660.7339999999999</v>
      </c>
      <c r="AG366">
        <v>1748.7950000000001</v>
      </c>
      <c r="AH366">
        <v>2064.6185</v>
      </c>
      <c r="AI366">
        <v>2107.4155000000001</v>
      </c>
      <c r="AJ366">
        <v>2175.819</v>
      </c>
      <c r="AK366">
        <v>2160.2139999999999</v>
      </c>
      <c r="AL366">
        <v>2126.7429999999999</v>
      </c>
      <c r="AM366">
        <v>2127.0075000000002</v>
      </c>
      <c r="AN366">
        <v>2069.1559999999999</v>
      </c>
      <c r="AO366">
        <v>1984.3050000000001</v>
      </c>
      <c r="AP366">
        <v>1258.2355</v>
      </c>
      <c r="AQ366">
        <v>1535.6785</v>
      </c>
      <c r="AR366">
        <v>1563.117</v>
      </c>
      <c r="AS366">
        <v>1273.6685</v>
      </c>
      <c r="AT366">
        <v>934.51199999999994</v>
      </c>
      <c r="AU366">
        <v>64</v>
      </c>
      <c r="AV366">
        <v>65</v>
      </c>
      <c r="AW366">
        <v>62.5</v>
      </c>
      <c r="AX366">
        <v>61</v>
      </c>
      <c r="AY366">
        <v>60.5</v>
      </c>
      <c r="AZ366">
        <v>59.5</v>
      </c>
      <c r="BA366">
        <v>59</v>
      </c>
      <c r="BB366">
        <v>62.5</v>
      </c>
      <c r="BC366">
        <v>67.5</v>
      </c>
      <c r="BD366">
        <v>74</v>
      </c>
      <c r="BE366">
        <v>81.5</v>
      </c>
      <c r="BF366">
        <v>89</v>
      </c>
      <c r="BG366">
        <v>94.5</v>
      </c>
      <c r="BH366">
        <v>97.5</v>
      </c>
      <c r="BI366">
        <v>97.5</v>
      </c>
      <c r="BJ366">
        <v>96</v>
      </c>
      <c r="BK366">
        <v>93.5</v>
      </c>
      <c r="BL366">
        <v>92.5</v>
      </c>
      <c r="BM366">
        <v>90</v>
      </c>
      <c r="BN366">
        <v>84</v>
      </c>
      <c r="BO366">
        <v>77</v>
      </c>
      <c r="BP366">
        <v>69.5</v>
      </c>
      <c r="BQ366">
        <v>65</v>
      </c>
      <c r="BR366">
        <v>63.5</v>
      </c>
      <c r="BS366">
        <v>-316.55900000000003</v>
      </c>
      <c r="BT366">
        <v>-686.40809999999999</v>
      </c>
      <c r="BU366">
        <v>-767.4905</v>
      </c>
      <c r="BV366">
        <v>-807.52020000000005</v>
      </c>
      <c r="BW366">
        <v>-427.3999</v>
      </c>
      <c r="BX366">
        <v>-12.2689</v>
      </c>
      <c r="BY366">
        <v>180.108</v>
      </c>
      <c r="BZ366">
        <v>49.934060000000002</v>
      </c>
      <c r="CA366">
        <v>109.95610000000001</v>
      </c>
      <c r="CB366">
        <v>76.454049999999995</v>
      </c>
      <c r="CC366">
        <v>125.8113</v>
      </c>
      <c r="CD366">
        <v>93.069640000000007</v>
      </c>
      <c r="CE366">
        <v>176.93</v>
      </c>
      <c r="CF366">
        <v>193.49019999999999</v>
      </c>
      <c r="CG366">
        <v>238.91669999999999</v>
      </c>
      <c r="CH366">
        <v>159.84540000000001</v>
      </c>
      <c r="CI366">
        <v>184.02260000000001</v>
      </c>
      <c r="CJ366">
        <v>249.84010000000001</v>
      </c>
      <c r="CK366">
        <v>271.05040000000002</v>
      </c>
      <c r="CL366">
        <v>934.90020000000004</v>
      </c>
      <c r="CM366">
        <v>387.98129999999998</v>
      </c>
      <c r="CN366">
        <v>-73.032970000000006</v>
      </c>
      <c r="CO366">
        <v>-130.64959999999999</v>
      </c>
      <c r="CP366">
        <v>123.0249</v>
      </c>
      <c r="CQ366">
        <v>6333.7870000000003</v>
      </c>
      <c r="CR366">
        <v>3830.1379999999999</v>
      </c>
      <c r="CS366" s="20">
        <v>3867.2869999999998</v>
      </c>
      <c r="CT366" s="20">
        <v>2808.0830000000001</v>
      </c>
      <c r="CU366" s="20">
        <v>1528.9690000000001</v>
      </c>
      <c r="CV366">
        <v>850.72</v>
      </c>
      <c r="CW366">
        <v>1230.787</v>
      </c>
      <c r="CX366">
        <v>1417.0609999999999</v>
      </c>
      <c r="CY366">
        <v>2381.1370000000002</v>
      </c>
      <c r="CZ366">
        <v>1523.4090000000001</v>
      </c>
      <c r="DA366">
        <v>2592.6109999999999</v>
      </c>
      <c r="DB366">
        <v>2399.3510000000001</v>
      </c>
      <c r="DC366">
        <v>2179.7350000000001</v>
      </c>
      <c r="DD366">
        <v>2232.8679999999999</v>
      </c>
      <c r="DE366">
        <v>1760.614</v>
      </c>
      <c r="DF366">
        <v>1445.1869999999999</v>
      </c>
      <c r="DG366">
        <v>1466.972</v>
      </c>
      <c r="DH366">
        <v>1516.4570000000001</v>
      </c>
      <c r="DI366">
        <v>1888.586</v>
      </c>
      <c r="DJ366">
        <v>3753.643</v>
      </c>
      <c r="DK366">
        <v>3490.107</v>
      </c>
      <c r="DL366">
        <v>5081.1459999999997</v>
      </c>
      <c r="DM366">
        <v>1828.4090000000001</v>
      </c>
      <c r="DN366">
        <v>1300.931</v>
      </c>
      <c r="DO366">
        <v>20</v>
      </c>
      <c r="DP366">
        <v>20</v>
      </c>
    </row>
    <row r="367" spans="1:120" hidden="1" x14ac:dyDescent="0.25">
      <c r="A367" t="str">
        <f t="shared" si="5"/>
        <v>Industry_Type-2. Manufacturing_All CBP_44365</v>
      </c>
      <c r="B367" t="s">
        <v>62</v>
      </c>
      <c r="C367" t="s">
        <v>218</v>
      </c>
      <c r="D367" t="s">
        <v>61</v>
      </c>
      <c r="E367" t="s">
        <v>61</v>
      </c>
      <c r="F367" t="s">
        <v>61</v>
      </c>
      <c r="G367" t="s">
        <v>38</v>
      </c>
      <c r="H367" t="s">
        <v>61</v>
      </c>
      <c r="I367" t="s">
        <v>61</v>
      </c>
      <c r="J367" t="s">
        <v>61</v>
      </c>
      <c r="K367" t="s">
        <v>197</v>
      </c>
      <c r="L367" s="18">
        <v>44365</v>
      </c>
      <c r="M367">
        <v>20</v>
      </c>
      <c r="N367">
        <v>20</v>
      </c>
      <c r="O367" t="s">
        <v>258</v>
      </c>
      <c r="P367">
        <v>2</v>
      </c>
      <c r="Q367">
        <v>2</v>
      </c>
      <c r="R367">
        <v>0</v>
      </c>
      <c r="S367">
        <v>0</v>
      </c>
      <c r="T367">
        <v>1</v>
      </c>
      <c r="U367">
        <v>0</v>
      </c>
      <c r="V367">
        <v>1</v>
      </c>
      <c r="W367">
        <v>1566.6614999999999</v>
      </c>
      <c r="X367">
        <v>1551.327</v>
      </c>
      <c r="Y367">
        <v>1565.2380000000001</v>
      </c>
      <c r="Z367">
        <v>1520.1134999999999</v>
      </c>
      <c r="AA367">
        <v>1128.9794999999999</v>
      </c>
      <c r="AB367">
        <v>800.08500000000004</v>
      </c>
      <c r="AC367">
        <v>689.4615</v>
      </c>
      <c r="AD367">
        <v>625.30949999999996</v>
      </c>
      <c r="AE367">
        <v>531.46050000000002</v>
      </c>
      <c r="AF367">
        <v>613.76099999999997</v>
      </c>
      <c r="AG367">
        <v>633.774</v>
      </c>
      <c r="AH367">
        <v>654.94949999999994</v>
      </c>
      <c r="AI367">
        <v>642.14549999999997</v>
      </c>
      <c r="AJ367">
        <v>667.827</v>
      </c>
      <c r="AK367">
        <v>655.31700000000001</v>
      </c>
      <c r="AL367">
        <v>626.92200000000003</v>
      </c>
      <c r="AM367">
        <v>625.99950000000001</v>
      </c>
      <c r="AN367">
        <v>601.19100000000003</v>
      </c>
      <c r="AO367">
        <v>577.31700000000001</v>
      </c>
      <c r="AP367">
        <v>19.0425</v>
      </c>
      <c r="AQ367">
        <v>413.66849999999999</v>
      </c>
      <c r="AR367">
        <v>1006.116</v>
      </c>
      <c r="AS367">
        <v>998.14649999999995</v>
      </c>
      <c r="AT367">
        <v>737.62800000000004</v>
      </c>
      <c r="AU367">
        <v>64</v>
      </c>
      <c r="AV367">
        <v>65</v>
      </c>
      <c r="AW367">
        <v>62.5</v>
      </c>
      <c r="AX367">
        <v>61</v>
      </c>
      <c r="AY367">
        <v>60.5</v>
      </c>
      <c r="AZ367">
        <v>59.5</v>
      </c>
      <c r="BA367">
        <v>59</v>
      </c>
      <c r="BB367">
        <v>62.5</v>
      </c>
      <c r="BC367">
        <v>67.5</v>
      </c>
      <c r="BD367">
        <v>74</v>
      </c>
      <c r="BE367">
        <v>81.5</v>
      </c>
      <c r="BF367">
        <v>89</v>
      </c>
      <c r="BG367">
        <v>94.5</v>
      </c>
      <c r="BH367">
        <v>97.5</v>
      </c>
      <c r="BI367">
        <v>97.5</v>
      </c>
      <c r="BJ367">
        <v>96</v>
      </c>
      <c r="BK367">
        <v>93.5</v>
      </c>
      <c r="BL367">
        <v>92.5</v>
      </c>
      <c r="BM367">
        <v>90</v>
      </c>
      <c r="BN367">
        <v>84</v>
      </c>
      <c r="BO367">
        <v>77</v>
      </c>
      <c r="BP367">
        <v>69.5</v>
      </c>
      <c r="BQ367">
        <v>65</v>
      </c>
      <c r="BR367">
        <v>63.5</v>
      </c>
      <c r="BS367">
        <v>-356.76190000000003</v>
      </c>
      <c r="BT367">
        <v>-716.28530000000001</v>
      </c>
      <c r="BU367">
        <v>-806.73829999999998</v>
      </c>
      <c r="BV367">
        <v>-842.48030000000006</v>
      </c>
      <c r="BW367">
        <v>-463.64030000000002</v>
      </c>
      <c r="BX367">
        <v>-65.811980000000005</v>
      </c>
      <c r="BY367">
        <v>61.737850000000002</v>
      </c>
      <c r="BZ367">
        <v>120.425</v>
      </c>
      <c r="CA367">
        <v>186.54949999999999</v>
      </c>
      <c r="CB367">
        <v>172.87989999999999</v>
      </c>
      <c r="CC367">
        <v>113.0004</v>
      </c>
      <c r="CD367">
        <v>88.432569999999998</v>
      </c>
      <c r="CE367">
        <v>113.3001</v>
      </c>
      <c r="CF367">
        <v>109.51179999999999</v>
      </c>
      <c r="CG367">
        <v>153.91159999999999</v>
      </c>
      <c r="CH367">
        <v>102.7693</v>
      </c>
      <c r="CI367">
        <v>127.9393</v>
      </c>
      <c r="CJ367">
        <v>205.2953</v>
      </c>
      <c r="CK367">
        <v>215.93510000000001</v>
      </c>
      <c r="CL367">
        <v>763.57479999999998</v>
      </c>
      <c r="CM367">
        <v>376.9024</v>
      </c>
      <c r="CN367">
        <v>-137.31540000000001</v>
      </c>
      <c r="CO367">
        <v>-153.54179999999999</v>
      </c>
      <c r="CP367">
        <v>134.39009999999999</v>
      </c>
      <c r="CQ367">
        <v>6051.6710000000003</v>
      </c>
      <c r="CR367">
        <v>3475.87</v>
      </c>
      <c r="CS367" s="20">
        <v>3526.3150000000001</v>
      </c>
      <c r="CT367" s="20">
        <v>2490.279</v>
      </c>
      <c r="CU367" s="20">
        <v>1177.5920000000001</v>
      </c>
      <c r="CV367">
        <v>460.8322</v>
      </c>
      <c r="CW367">
        <v>214.11519999999999</v>
      </c>
      <c r="CX367">
        <v>234.38659999999999</v>
      </c>
      <c r="CY367">
        <v>592.04859999999996</v>
      </c>
      <c r="CZ367">
        <v>875.49749999999995</v>
      </c>
      <c r="DA367">
        <v>1406.796</v>
      </c>
      <c r="DB367">
        <v>1585.171</v>
      </c>
      <c r="DC367">
        <v>1305.5029999999999</v>
      </c>
      <c r="DD367">
        <v>1794.12</v>
      </c>
      <c r="DE367">
        <v>1251.451</v>
      </c>
      <c r="DF367">
        <v>897.55399999999997</v>
      </c>
      <c r="DG367">
        <v>1007.674</v>
      </c>
      <c r="DH367">
        <v>1035.7429999999999</v>
      </c>
      <c r="DI367">
        <v>1090.9870000000001</v>
      </c>
      <c r="DJ367">
        <v>1212.0609999999999</v>
      </c>
      <c r="DK367">
        <v>1063.989</v>
      </c>
      <c r="DL367">
        <v>2883.7310000000002</v>
      </c>
      <c r="DM367">
        <v>1207.7860000000001</v>
      </c>
      <c r="DN367">
        <v>1094.1110000000001</v>
      </c>
      <c r="DO367">
        <v>20</v>
      </c>
      <c r="DP367">
        <v>20</v>
      </c>
    </row>
    <row r="368" spans="1:120" hidden="1" x14ac:dyDescent="0.25">
      <c r="A368" t="str">
        <f t="shared" si="5"/>
        <v>All_All CBP_44365</v>
      </c>
      <c r="B368" t="s">
        <v>62</v>
      </c>
      <c r="C368" t="s">
        <v>61</v>
      </c>
      <c r="D368" t="s">
        <v>61</v>
      </c>
      <c r="E368" t="s">
        <v>61</v>
      </c>
      <c r="F368" t="s">
        <v>61</v>
      </c>
      <c r="G368" t="s">
        <v>61</v>
      </c>
      <c r="H368" t="s">
        <v>61</v>
      </c>
      <c r="I368" t="s">
        <v>61</v>
      </c>
      <c r="J368" t="s">
        <v>61</v>
      </c>
      <c r="K368" t="s">
        <v>197</v>
      </c>
      <c r="L368" s="18">
        <v>44365</v>
      </c>
      <c r="M368">
        <v>20</v>
      </c>
      <c r="N368">
        <v>20</v>
      </c>
      <c r="O368" t="s">
        <v>258</v>
      </c>
      <c r="P368">
        <v>18</v>
      </c>
      <c r="Q368">
        <v>18</v>
      </c>
      <c r="R368">
        <v>0</v>
      </c>
      <c r="S368">
        <v>0</v>
      </c>
      <c r="T368">
        <v>0</v>
      </c>
      <c r="U368">
        <v>0</v>
      </c>
      <c r="V368">
        <v>0</v>
      </c>
      <c r="W368">
        <v>1753.3254999999999</v>
      </c>
      <c r="X368">
        <v>1761.452</v>
      </c>
      <c r="Y368">
        <v>1757.1120000000001</v>
      </c>
      <c r="Z368">
        <v>1717.4845</v>
      </c>
      <c r="AA368">
        <v>1333.0754999999999</v>
      </c>
      <c r="AB368">
        <v>1005.587</v>
      </c>
      <c r="AC368">
        <v>943.20749999999998</v>
      </c>
      <c r="AD368">
        <v>1418.7935</v>
      </c>
      <c r="AE368">
        <v>1429.8665000000001</v>
      </c>
      <c r="AF368">
        <v>1660.7339999999999</v>
      </c>
      <c r="AG368">
        <v>1748.7950000000001</v>
      </c>
      <c r="AH368">
        <v>2064.6185</v>
      </c>
      <c r="AI368">
        <v>2107.4155000000001</v>
      </c>
      <c r="AJ368">
        <v>2175.819</v>
      </c>
      <c r="AK368">
        <v>2160.2139999999999</v>
      </c>
      <c r="AL368">
        <v>2126.7429999999999</v>
      </c>
      <c r="AM368">
        <v>2127.0075000000002</v>
      </c>
      <c r="AN368">
        <v>2069.1559999999999</v>
      </c>
      <c r="AO368">
        <v>1984.3050000000001</v>
      </c>
      <c r="AP368">
        <v>1258.2355</v>
      </c>
      <c r="AQ368">
        <v>1535.6785</v>
      </c>
      <c r="AR368">
        <v>1563.117</v>
      </c>
      <c r="AS368">
        <v>1273.6685</v>
      </c>
      <c r="AT368">
        <v>934.51199999999994</v>
      </c>
      <c r="AU368">
        <v>64</v>
      </c>
      <c r="AV368">
        <v>65</v>
      </c>
      <c r="AW368">
        <v>62.5</v>
      </c>
      <c r="AX368">
        <v>61</v>
      </c>
      <c r="AY368">
        <v>60.5</v>
      </c>
      <c r="AZ368">
        <v>59.5</v>
      </c>
      <c r="BA368">
        <v>59</v>
      </c>
      <c r="BB368">
        <v>62.5</v>
      </c>
      <c r="BC368">
        <v>67.5</v>
      </c>
      <c r="BD368">
        <v>74</v>
      </c>
      <c r="BE368">
        <v>81.5</v>
      </c>
      <c r="BF368">
        <v>89</v>
      </c>
      <c r="BG368">
        <v>94.5</v>
      </c>
      <c r="BH368">
        <v>97.5</v>
      </c>
      <c r="BI368">
        <v>97.5</v>
      </c>
      <c r="BJ368">
        <v>96</v>
      </c>
      <c r="BK368">
        <v>93.5</v>
      </c>
      <c r="BL368">
        <v>92.5</v>
      </c>
      <c r="BM368">
        <v>90</v>
      </c>
      <c r="BN368">
        <v>84</v>
      </c>
      <c r="BO368">
        <v>77</v>
      </c>
      <c r="BP368">
        <v>69.5</v>
      </c>
      <c r="BQ368">
        <v>65</v>
      </c>
      <c r="BR368">
        <v>63.5</v>
      </c>
      <c r="BS368">
        <v>-316.55900000000003</v>
      </c>
      <c r="BT368">
        <v>-686.40809999999999</v>
      </c>
      <c r="BU368">
        <v>-767.4905</v>
      </c>
      <c r="BV368">
        <v>-807.52020000000005</v>
      </c>
      <c r="BW368">
        <v>-427.3999</v>
      </c>
      <c r="BX368">
        <v>-12.2689</v>
      </c>
      <c r="BY368">
        <v>180.108</v>
      </c>
      <c r="BZ368">
        <v>49.934060000000002</v>
      </c>
      <c r="CA368">
        <v>109.95610000000001</v>
      </c>
      <c r="CB368">
        <v>76.454049999999995</v>
      </c>
      <c r="CC368">
        <v>125.8113</v>
      </c>
      <c r="CD368">
        <v>93.069640000000007</v>
      </c>
      <c r="CE368">
        <v>176.93</v>
      </c>
      <c r="CF368">
        <v>193.49019999999999</v>
      </c>
      <c r="CG368">
        <v>238.91669999999999</v>
      </c>
      <c r="CH368">
        <v>159.84540000000001</v>
      </c>
      <c r="CI368">
        <v>184.02260000000001</v>
      </c>
      <c r="CJ368">
        <v>249.84010000000001</v>
      </c>
      <c r="CK368">
        <v>271.05040000000002</v>
      </c>
      <c r="CL368">
        <v>934.90020000000004</v>
      </c>
      <c r="CM368">
        <v>387.98129999999998</v>
      </c>
      <c r="CN368">
        <v>-73.032970000000006</v>
      </c>
      <c r="CO368">
        <v>-130.64959999999999</v>
      </c>
      <c r="CP368">
        <v>123.0249</v>
      </c>
      <c r="CQ368">
        <v>6333.7870000000003</v>
      </c>
      <c r="CR368">
        <v>3830.1379999999999</v>
      </c>
      <c r="CS368" s="20">
        <v>3867.2869999999998</v>
      </c>
      <c r="CT368" s="20">
        <v>2808.0830000000001</v>
      </c>
      <c r="CU368" s="20">
        <v>1528.9690000000001</v>
      </c>
      <c r="CV368">
        <v>850.72</v>
      </c>
      <c r="CW368">
        <v>1230.787</v>
      </c>
      <c r="CX368">
        <v>1417.0609999999999</v>
      </c>
      <c r="CY368">
        <v>2381.1370000000002</v>
      </c>
      <c r="CZ368">
        <v>1523.4090000000001</v>
      </c>
      <c r="DA368">
        <v>2592.6109999999999</v>
      </c>
      <c r="DB368">
        <v>2399.3510000000001</v>
      </c>
      <c r="DC368">
        <v>2179.7350000000001</v>
      </c>
      <c r="DD368">
        <v>2232.8679999999999</v>
      </c>
      <c r="DE368">
        <v>1760.614</v>
      </c>
      <c r="DF368">
        <v>1445.1869999999999</v>
      </c>
      <c r="DG368">
        <v>1466.972</v>
      </c>
      <c r="DH368">
        <v>1516.4570000000001</v>
      </c>
      <c r="DI368">
        <v>1888.586</v>
      </c>
      <c r="DJ368">
        <v>3753.643</v>
      </c>
      <c r="DK368">
        <v>3490.107</v>
      </c>
      <c r="DL368">
        <v>5081.1459999999997</v>
      </c>
      <c r="DM368">
        <v>1828.4090000000001</v>
      </c>
      <c r="DN368">
        <v>1300.931</v>
      </c>
      <c r="DO368">
        <v>20</v>
      </c>
      <c r="DP368">
        <v>20</v>
      </c>
    </row>
    <row r="369" spans="1:120" hidden="1" x14ac:dyDescent="0.25">
      <c r="A369" t="str">
        <f t="shared" si="5"/>
        <v>OtherDR-No_All CBP_44365</v>
      </c>
      <c r="B369" t="s">
        <v>62</v>
      </c>
      <c r="C369" t="s">
        <v>323</v>
      </c>
      <c r="D369" t="s">
        <v>61</v>
      </c>
      <c r="E369" t="s">
        <v>61</v>
      </c>
      <c r="F369" t="s">
        <v>61</v>
      </c>
      <c r="G369" t="s">
        <v>61</v>
      </c>
      <c r="H369" t="s">
        <v>61</v>
      </c>
      <c r="I369" t="s">
        <v>97</v>
      </c>
      <c r="J369" t="s">
        <v>61</v>
      </c>
      <c r="K369" t="s">
        <v>197</v>
      </c>
      <c r="L369" s="18">
        <v>44365</v>
      </c>
      <c r="M369">
        <v>20</v>
      </c>
      <c r="N369">
        <v>20</v>
      </c>
      <c r="O369" t="s">
        <v>258</v>
      </c>
      <c r="P369">
        <v>18</v>
      </c>
      <c r="Q369">
        <v>18</v>
      </c>
      <c r="R369">
        <v>0</v>
      </c>
      <c r="S369">
        <v>0</v>
      </c>
      <c r="T369">
        <v>0</v>
      </c>
      <c r="U369">
        <v>0</v>
      </c>
      <c r="V369">
        <v>0</v>
      </c>
      <c r="W369">
        <v>1753.3254999999999</v>
      </c>
      <c r="X369">
        <v>1761.452</v>
      </c>
      <c r="Y369">
        <v>1757.1120000000001</v>
      </c>
      <c r="Z369">
        <v>1717.4845</v>
      </c>
      <c r="AA369">
        <v>1333.0754999999999</v>
      </c>
      <c r="AB369">
        <v>1005.587</v>
      </c>
      <c r="AC369">
        <v>943.20749999999998</v>
      </c>
      <c r="AD369">
        <v>1418.7935</v>
      </c>
      <c r="AE369">
        <v>1429.8665000000001</v>
      </c>
      <c r="AF369">
        <v>1660.7339999999999</v>
      </c>
      <c r="AG369">
        <v>1748.7950000000001</v>
      </c>
      <c r="AH369">
        <v>2064.6185</v>
      </c>
      <c r="AI369">
        <v>2107.4155000000001</v>
      </c>
      <c r="AJ369">
        <v>2175.819</v>
      </c>
      <c r="AK369">
        <v>2160.2139999999999</v>
      </c>
      <c r="AL369">
        <v>2126.7429999999999</v>
      </c>
      <c r="AM369">
        <v>2127.0075000000002</v>
      </c>
      <c r="AN369">
        <v>2069.1559999999999</v>
      </c>
      <c r="AO369">
        <v>1984.3050000000001</v>
      </c>
      <c r="AP369">
        <v>1258.2355</v>
      </c>
      <c r="AQ369">
        <v>1535.6785</v>
      </c>
      <c r="AR369">
        <v>1563.117</v>
      </c>
      <c r="AS369">
        <v>1273.6685</v>
      </c>
      <c r="AT369">
        <v>934.51199999999994</v>
      </c>
      <c r="AU369">
        <v>64</v>
      </c>
      <c r="AV369">
        <v>65</v>
      </c>
      <c r="AW369">
        <v>62.5</v>
      </c>
      <c r="AX369">
        <v>61</v>
      </c>
      <c r="AY369">
        <v>60.5</v>
      </c>
      <c r="AZ369">
        <v>59.5</v>
      </c>
      <c r="BA369">
        <v>59</v>
      </c>
      <c r="BB369">
        <v>62.5</v>
      </c>
      <c r="BC369">
        <v>67.5</v>
      </c>
      <c r="BD369">
        <v>74</v>
      </c>
      <c r="BE369">
        <v>81.5</v>
      </c>
      <c r="BF369">
        <v>89</v>
      </c>
      <c r="BG369">
        <v>94.5</v>
      </c>
      <c r="BH369">
        <v>97.5</v>
      </c>
      <c r="BI369">
        <v>97.5</v>
      </c>
      <c r="BJ369">
        <v>96</v>
      </c>
      <c r="BK369">
        <v>93.5</v>
      </c>
      <c r="BL369">
        <v>92.5</v>
      </c>
      <c r="BM369">
        <v>90</v>
      </c>
      <c r="BN369">
        <v>84</v>
      </c>
      <c r="BO369">
        <v>77</v>
      </c>
      <c r="BP369">
        <v>69.5</v>
      </c>
      <c r="BQ369">
        <v>65</v>
      </c>
      <c r="BR369">
        <v>63.5</v>
      </c>
      <c r="BS369">
        <v>-316.55900000000003</v>
      </c>
      <c r="BT369">
        <v>-686.40809999999999</v>
      </c>
      <c r="BU369">
        <v>-767.4905</v>
      </c>
      <c r="BV369">
        <v>-807.52020000000005</v>
      </c>
      <c r="BW369">
        <v>-427.3999</v>
      </c>
      <c r="BX369">
        <v>-12.2689</v>
      </c>
      <c r="BY369">
        <v>180.108</v>
      </c>
      <c r="BZ369">
        <v>49.934060000000002</v>
      </c>
      <c r="CA369">
        <v>109.95610000000001</v>
      </c>
      <c r="CB369">
        <v>76.454049999999995</v>
      </c>
      <c r="CC369">
        <v>125.8113</v>
      </c>
      <c r="CD369">
        <v>93.069640000000007</v>
      </c>
      <c r="CE369">
        <v>176.93</v>
      </c>
      <c r="CF369">
        <v>193.49019999999999</v>
      </c>
      <c r="CG369">
        <v>238.91669999999999</v>
      </c>
      <c r="CH369">
        <v>159.84540000000001</v>
      </c>
      <c r="CI369">
        <v>184.02260000000001</v>
      </c>
      <c r="CJ369">
        <v>249.84010000000001</v>
      </c>
      <c r="CK369">
        <v>271.05040000000002</v>
      </c>
      <c r="CL369">
        <v>934.90020000000004</v>
      </c>
      <c r="CM369">
        <v>387.98129999999998</v>
      </c>
      <c r="CN369">
        <v>-73.032970000000006</v>
      </c>
      <c r="CO369">
        <v>-130.64959999999999</v>
      </c>
      <c r="CP369">
        <v>123.0249</v>
      </c>
      <c r="CQ369">
        <v>6333.7870000000003</v>
      </c>
      <c r="CR369">
        <v>3830.1379999999999</v>
      </c>
      <c r="CS369">
        <v>3867.2869999999998</v>
      </c>
      <c r="CT369">
        <v>2808.0830000000001</v>
      </c>
      <c r="CU369">
        <v>1528.9690000000001</v>
      </c>
      <c r="CV369">
        <v>850.72</v>
      </c>
      <c r="CW369">
        <v>1230.787</v>
      </c>
      <c r="CX369">
        <v>1417.0609999999999</v>
      </c>
      <c r="CY369">
        <v>2381.1370000000002</v>
      </c>
      <c r="CZ369">
        <v>1523.4090000000001</v>
      </c>
      <c r="DA369">
        <v>2592.6109999999999</v>
      </c>
      <c r="DB369">
        <v>2399.3510000000001</v>
      </c>
      <c r="DC369">
        <v>2179.7350000000001</v>
      </c>
      <c r="DD369">
        <v>2232.8679999999999</v>
      </c>
      <c r="DE369">
        <v>1760.614</v>
      </c>
      <c r="DF369">
        <v>1445.1869999999999</v>
      </c>
      <c r="DG369">
        <v>1466.972</v>
      </c>
      <c r="DH369">
        <v>1516.4570000000001</v>
      </c>
      <c r="DI369">
        <v>1888.586</v>
      </c>
      <c r="DJ369">
        <v>3753.643</v>
      </c>
      <c r="DK369">
        <v>3490.107</v>
      </c>
      <c r="DL369">
        <v>5081.1459999999997</v>
      </c>
      <c r="DM369">
        <v>1828.4090000000001</v>
      </c>
      <c r="DN369">
        <v>1300.931</v>
      </c>
      <c r="DO369">
        <v>20</v>
      </c>
      <c r="DP369">
        <v>20</v>
      </c>
    </row>
    <row r="370" spans="1:120" hidden="1" x14ac:dyDescent="0.25">
      <c r="A370" t="str">
        <f t="shared" si="5"/>
        <v>Industry_Type-4. Retail stores_All CBP_44365</v>
      </c>
      <c r="B370" t="s">
        <v>62</v>
      </c>
      <c r="C370" t="s">
        <v>204</v>
      </c>
      <c r="D370" t="s">
        <v>61</v>
      </c>
      <c r="E370" t="s">
        <v>61</v>
      </c>
      <c r="F370" t="s">
        <v>61</v>
      </c>
      <c r="G370" t="s">
        <v>33</v>
      </c>
      <c r="H370" t="s">
        <v>61</v>
      </c>
      <c r="I370" t="s">
        <v>61</v>
      </c>
      <c r="J370" t="s">
        <v>61</v>
      </c>
      <c r="K370" t="s">
        <v>197</v>
      </c>
      <c r="L370" s="18">
        <v>44365</v>
      </c>
      <c r="M370">
        <v>20</v>
      </c>
      <c r="N370">
        <v>20</v>
      </c>
      <c r="O370" t="s">
        <v>258</v>
      </c>
      <c r="P370">
        <v>16</v>
      </c>
      <c r="Q370">
        <v>16</v>
      </c>
      <c r="R370">
        <v>0</v>
      </c>
      <c r="S370">
        <v>0</v>
      </c>
      <c r="T370">
        <v>0</v>
      </c>
      <c r="U370">
        <v>0</v>
      </c>
      <c r="V370">
        <v>0</v>
      </c>
      <c r="W370">
        <v>186.66399999999999</v>
      </c>
      <c r="X370">
        <v>210.125</v>
      </c>
      <c r="Y370">
        <v>191.874</v>
      </c>
      <c r="Z370">
        <v>197.37100000000001</v>
      </c>
      <c r="AA370">
        <v>204.096</v>
      </c>
      <c r="AB370">
        <v>205.50200000000001</v>
      </c>
      <c r="AC370">
        <v>253.74600000000001</v>
      </c>
      <c r="AD370">
        <v>793.48400000000004</v>
      </c>
      <c r="AE370">
        <v>898.40599999999995</v>
      </c>
      <c r="AF370">
        <v>1046.973</v>
      </c>
      <c r="AG370">
        <v>1115.021</v>
      </c>
      <c r="AH370">
        <v>1409.6690000000001</v>
      </c>
      <c r="AI370">
        <v>1465.27</v>
      </c>
      <c r="AJ370">
        <v>1507.992</v>
      </c>
      <c r="AK370">
        <v>1504.8969999999999</v>
      </c>
      <c r="AL370">
        <v>1499.8209999999999</v>
      </c>
      <c r="AM370">
        <v>1501.008</v>
      </c>
      <c r="AN370">
        <v>1467.9649999999999</v>
      </c>
      <c r="AO370">
        <v>1406.9880000000001</v>
      </c>
      <c r="AP370">
        <v>1239.193</v>
      </c>
      <c r="AQ370">
        <v>1122.01</v>
      </c>
      <c r="AR370">
        <v>557.00099999999998</v>
      </c>
      <c r="AS370">
        <v>275.52199999999999</v>
      </c>
      <c r="AT370">
        <v>196.88399999999999</v>
      </c>
      <c r="AU370">
        <v>64</v>
      </c>
      <c r="AV370">
        <v>65</v>
      </c>
      <c r="AW370">
        <v>62.5</v>
      </c>
      <c r="AX370">
        <v>61</v>
      </c>
      <c r="AY370">
        <v>60.5</v>
      </c>
      <c r="AZ370">
        <v>59.5</v>
      </c>
      <c r="BA370">
        <v>59</v>
      </c>
      <c r="BB370">
        <v>62.5</v>
      </c>
      <c r="BC370">
        <v>67.5</v>
      </c>
      <c r="BD370">
        <v>74</v>
      </c>
      <c r="BE370">
        <v>81.5</v>
      </c>
      <c r="BF370">
        <v>89</v>
      </c>
      <c r="BG370">
        <v>94.5</v>
      </c>
      <c r="BH370">
        <v>97.5</v>
      </c>
      <c r="BI370">
        <v>97.5</v>
      </c>
      <c r="BJ370">
        <v>96</v>
      </c>
      <c r="BK370">
        <v>93.5</v>
      </c>
      <c r="BL370">
        <v>92.5</v>
      </c>
      <c r="BM370">
        <v>90</v>
      </c>
      <c r="BN370">
        <v>84</v>
      </c>
      <c r="BO370">
        <v>77</v>
      </c>
      <c r="BP370">
        <v>69.5</v>
      </c>
      <c r="BQ370">
        <v>65</v>
      </c>
      <c r="BR370">
        <v>63.5</v>
      </c>
      <c r="BS370">
        <v>40.202930000000002</v>
      </c>
      <c r="BT370">
        <v>29.87715</v>
      </c>
      <c r="BU370">
        <v>39.247819999999997</v>
      </c>
      <c r="BV370">
        <v>34.960129999999999</v>
      </c>
      <c r="BW370">
        <v>36.240459999999999</v>
      </c>
      <c r="BX370">
        <v>53.543080000000003</v>
      </c>
      <c r="BY370">
        <v>118.3702</v>
      </c>
      <c r="BZ370">
        <v>-70.490939999999995</v>
      </c>
      <c r="CA370">
        <v>-76.593360000000004</v>
      </c>
      <c r="CB370">
        <v>-96.425830000000005</v>
      </c>
      <c r="CC370">
        <v>12.810829999999999</v>
      </c>
      <c r="CD370">
        <v>4.6370690000000003</v>
      </c>
      <c r="CE370">
        <v>63.62988</v>
      </c>
      <c r="CF370">
        <v>83.97842</v>
      </c>
      <c r="CG370">
        <v>85.005080000000007</v>
      </c>
      <c r="CH370">
        <v>57.076059999999998</v>
      </c>
      <c r="CI370">
        <v>56.083240000000004</v>
      </c>
      <c r="CJ370">
        <v>44.544730000000001</v>
      </c>
      <c r="CK370">
        <v>55.115279999999998</v>
      </c>
      <c r="CL370">
        <v>171.3254</v>
      </c>
      <c r="CM370">
        <v>11.07884</v>
      </c>
      <c r="CN370">
        <v>64.282390000000007</v>
      </c>
      <c r="CO370">
        <v>22.892219999999998</v>
      </c>
      <c r="CP370">
        <v>-11.36519</v>
      </c>
      <c r="CQ370">
        <v>282.11590000000001</v>
      </c>
      <c r="CR370">
        <v>354.26859999999999</v>
      </c>
      <c r="CS370" s="20">
        <v>340.97239999999999</v>
      </c>
      <c r="CT370" s="20">
        <v>317.80369999999999</v>
      </c>
      <c r="CU370" s="20">
        <v>351.37779999999998</v>
      </c>
      <c r="CV370">
        <v>389.88780000000003</v>
      </c>
      <c r="CW370">
        <v>1016.672</v>
      </c>
      <c r="CX370">
        <v>1182.675</v>
      </c>
      <c r="CY370">
        <v>1789.088</v>
      </c>
      <c r="CZ370">
        <v>647.9117</v>
      </c>
      <c r="DA370">
        <v>1185.8150000000001</v>
      </c>
      <c r="DB370">
        <v>814.18020000000001</v>
      </c>
      <c r="DC370">
        <v>874.2319</v>
      </c>
      <c r="DD370">
        <v>438.74829999999997</v>
      </c>
      <c r="DE370">
        <v>509.16300000000001</v>
      </c>
      <c r="DF370">
        <v>547.63260000000002</v>
      </c>
      <c r="DG370">
        <v>459.29770000000002</v>
      </c>
      <c r="DH370">
        <v>480.71440000000001</v>
      </c>
      <c r="DI370">
        <v>797.59910000000002</v>
      </c>
      <c r="DJ370">
        <v>2541.5819999999999</v>
      </c>
      <c r="DK370">
        <v>2426.1190000000001</v>
      </c>
      <c r="DL370">
        <v>2197.4140000000002</v>
      </c>
      <c r="DM370">
        <v>620.62239999999997</v>
      </c>
      <c r="DN370">
        <v>206.82</v>
      </c>
      <c r="DO370">
        <v>20</v>
      </c>
      <c r="DP370">
        <v>20</v>
      </c>
    </row>
    <row r="371" spans="1:120" hidden="1" x14ac:dyDescent="0.25">
      <c r="A371" t="str">
        <f t="shared" si="5"/>
        <v>LCA-Northern Coast_All CBP_44365</v>
      </c>
      <c r="B371" t="s">
        <v>62</v>
      </c>
      <c r="C371" t="s">
        <v>222</v>
      </c>
      <c r="D371" t="s">
        <v>104</v>
      </c>
      <c r="E371" t="s">
        <v>61</v>
      </c>
      <c r="F371" t="s">
        <v>61</v>
      </c>
      <c r="G371" t="s">
        <v>61</v>
      </c>
      <c r="H371" t="s">
        <v>61</v>
      </c>
      <c r="I371" t="s">
        <v>61</v>
      </c>
      <c r="J371" t="s">
        <v>61</v>
      </c>
      <c r="K371" t="s">
        <v>197</v>
      </c>
      <c r="L371" s="18">
        <v>44365</v>
      </c>
      <c r="M371">
        <v>20</v>
      </c>
      <c r="N371">
        <v>20</v>
      </c>
      <c r="O371" t="s">
        <v>258</v>
      </c>
      <c r="P371">
        <v>18</v>
      </c>
      <c r="Q371">
        <v>18</v>
      </c>
      <c r="R371">
        <v>0</v>
      </c>
      <c r="S371">
        <v>0</v>
      </c>
      <c r="T371">
        <v>0</v>
      </c>
      <c r="U371">
        <v>0</v>
      </c>
      <c r="V371">
        <v>0</v>
      </c>
      <c r="W371">
        <v>1753.3254999999999</v>
      </c>
      <c r="X371">
        <v>1761.452</v>
      </c>
      <c r="Y371">
        <v>1757.1120000000001</v>
      </c>
      <c r="Z371">
        <v>1717.4845</v>
      </c>
      <c r="AA371">
        <v>1333.0754999999999</v>
      </c>
      <c r="AB371">
        <v>1005.587</v>
      </c>
      <c r="AC371">
        <v>943.20749999999998</v>
      </c>
      <c r="AD371">
        <v>1418.7935</v>
      </c>
      <c r="AE371">
        <v>1429.8665000000001</v>
      </c>
      <c r="AF371">
        <v>1660.7339999999999</v>
      </c>
      <c r="AG371">
        <v>1748.7950000000001</v>
      </c>
      <c r="AH371">
        <v>2064.6185</v>
      </c>
      <c r="AI371">
        <v>2107.4155000000001</v>
      </c>
      <c r="AJ371">
        <v>2175.819</v>
      </c>
      <c r="AK371">
        <v>2160.2139999999999</v>
      </c>
      <c r="AL371">
        <v>2126.7429999999999</v>
      </c>
      <c r="AM371">
        <v>2127.0075000000002</v>
      </c>
      <c r="AN371">
        <v>2069.1559999999999</v>
      </c>
      <c r="AO371">
        <v>1984.3050000000001</v>
      </c>
      <c r="AP371">
        <v>1258.2355</v>
      </c>
      <c r="AQ371">
        <v>1535.6785</v>
      </c>
      <c r="AR371">
        <v>1563.117</v>
      </c>
      <c r="AS371">
        <v>1273.6685</v>
      </c>
      <c r="AT371">
        <v>934.51199999999994</v>
      </c>
      <c r="AU371">
        <v>64</v>
      </c>
      <c r="AV371">
        <v>65</v>
      </c>
      <c r="AW371">
        <v>62.5</v>
      </c>
      <c r="AX371">
        <v>61</v>
      </c>
      <c r="AY371">
        <v>60.5</v>
      </c>
      <c r="AZ371">
        <v>59.5</v>
      </c>
      <c r="BA371">
        <v>59</v>
      </c>
      <c r="BB371">
        <v>62.5</v>
      </c>
      <c r="BC371">
        <v>67.5</v>
      </c>
      <c r="BD371">
        <v>74</v>
      </c>
      <c r="BE371">
        <v>81.5</v>
      </c>
      <c r="BF371">
        <v>89</v>
      </c>
      <c r="BG371">
        <v>94.5</v>
      </c>
      <c r="BH371">
        <v>97.5</v>
      </c>
      <c r="BI371">
        <v>97.5</v>
      </c>
      <c r="BJ371">
        <v>96</v>
      </c>
      <c r="BK371">
        <v>93.5</v>
      </c>
      <c r="BL371">
        <v>92.5</v>
      </c>
      <c r="BM371">
        <v>90</v>
      </c>
      <c r="BN371">
        <v>84</v>
      </c>
      <c r="BO371">
        <v>77</v>
      </c>
      <c r="BP371">
        <v>69.5</v>
      </c>
      <c r="BQ371">
        <v>65</v>
      </c>
      <c r="BR371">
        <v>63.5</v>
      </c>
      <c r="BS371">
        <v>-316.55900000000003</v>
      </c>
      <c r="BT371">
        <v>-686.40809999999999</v>
      </c>
      <c r="BU371">
        <v>-767.4905</v>
      </c>
      <c r="BV371">
        <v>-807.52020000000005</v>
      </c>
      <c r="BW371">
        <v>-427.3999</v>
      </c>
      <c r="BX371">
        <v>-12.2689</v>
      </c>
      <c r="BY371">
        <v>180.108</v>
      </c>
      <c r="BZ371">
        <v>49.934060000000002</v>
      </c>
      <c r="CA371">
        <v>109.95610000000001</v>
      </c>
      <c r="CB371">
        <v>76.454049999999995</v>
      </c>
      <c r="CC371">
        <v>125.8113</v>
      </c>
      <c r="CD371">
        <v>93.069640000000007</v>
      </c>
      <c r="CE371">
        <v>176.93</v>
      </c>
      <c r="CF371">
        <v>193.49019999999999</v>
      </c>
      <c r="CG371">
        <v>238.91669999999999</v>
      </c>
      <c r="CH371">
        <v>159.84540000000001</v>
      </c>
      <c r="CI371">
        <v>184.02260000000001</v>
      </c>
      <c r="CJ371">
        <v>249.84010000000001</v>
      </c>
      <c r="CK371">
        <v>271.05040000000002</v>
      </c>
      <c r="CL371">
        <v>934.90020000000004</v>
      </c>
      <c r="CM371">
        <v>387.98129999999998</v>
      </c>
      <c r="CN371">
        <v>-73.032970000000006</v>
      </c>
      <c r="CO371">
        <v>-130.64959999999999</v>
      </c>
      <c r="CP371">
        <v>123.0249</v>
      </c>
      <c r="CQ371">
        <v>6333.7870000000003</v>
      </c>
      <c r="CR371">
        <v>3830.1379999999999</v>
      </c>
      <c r="CS371">
        <v>3867.2869999999998</v>
      </c>
      <c r="CT371">
        <v>2808.0830000000001</v>
      </c>
      <c r="CU371">
        <v>1528.9690000000001</v>
      </c>
      <c r="CV371">
        <v>850.72</v>
      </c>
      <c r="CW371">
        <v>1230.787</v>
      </c>
      <c r="CX371">
        <v>1417.0609999999999</v>
      </c>
      <c r="CY371">
        <v>2381.1370000000002</v>
      </c>
      <c r="CZ371">
        <v>1523.4090000000001</v>
      </c>
      <c r="DA371">
        <v>2592.6109999999999</v>
      </c>
      <c r="DB371">
        <v>2399.3510000000001</v>
      </c>
      <c r="DC371">
        <v>2179.7350000000001</v>
      </c>
      <c r="DD371">
        <v>2232.8679999999999</v>
      </c>
      <c r="DE371">
        <v>1760.614</v>
      </c>
      <c r="DF371">
        <v>1445.1869999999999</v>
      </c>
      <c r="DG371">
        <v>1466.972</v>
      </c>
      <c r="DH371">
        <v>1516.4570000000001</v>
      </c>
      <c r="DI371">
        <v>1888.586</v>
      </c>
      <c r="DJ371">
        <v>3753.643</v>
      </c>
      <c r="DK371">
        <v>3490.107</v>
      </c>
      <c r="DL371">
        <v>5081.1459999999997</v>
      </c>
      <c r="DM371">
        <v>1828.4090000000001</v>
      </c>
      <c r="DN371">
        <v>1300.931</v>
      </c>
      <c r="DO371">
        <v>20</v>
      </c>
      <c r="DP371">
        <v>20</v>
      </c>
    </row>
    <row r="372" spans="1:120" hidden="1" x14ac:dyDescent="0.25">
      <c r="A372" t="str">
        <f t="shared" si="5"/>
        <v>Size_Grp-200 kW and above_All CBP_44365</v>
      </c>
      <c r="B372" t="s">
        <v>62</v>
      </c>
      <c r="C372" t="s">
        <v>207</v>
      </c>
      <c r="D372" t="s">
        <v>61</v>
      </c>
      <c r="E372" t="s">
        <v>61</v>
      </c>
      <c r="F372" t="s">
        <v>61</v>
      </c>
      <c r="G372" t="s">
        <v>61</v>
      </c>
      <c r="H372" t="s">
        <v>61</v>
      </c>
      <c r="I372" t="s">
        <v>61</v>
      </c>
      <c r="J372" t="s">
        <v>102</v>
      </c>
      <c r="K372" t="s">
        <v>197</v>
      </c>
      <c r="L372" s="18">
        <v>44365</v>
      </c>
      <c r="M372">
        <v>20</v>
      </c>
      <c r="N372">
        <v>20</v>
      </c>
      <c r="O372" t="s">
        <v>258</v>
      </c>
      <c r="P372">
        <v>4</v>
      </c>
      <c r="Q372">
        <v>4</v>
      </c>
      <c r="R372">
        <v>0</v>
      </c>
      <c r="S372">
        <v>0</v>
      </c>
      <c r="T372">
        <v>1</v>
      </c>
      <c r="U372">
        <v>0</v>
      </c>
      <c r="V372">
        <v>1</v>
      </c>
      <c r="W372">
        <v>1618.4114999999999</v>
      </c>
      <c r="X372">
        <v>1600.587</v>
      </c>
      <c r="Y372">
        <v>1613.8230000000001</v>
      </c>
      <c r="Z372">
        <v>1569.3434999999999</v>
      </c>
      <c r="AA372">
        <v>1179.6195</v>
      </c>
      <c r="AB372">
        <v>851.23500000000001</v>
      </c>
      <c r="AC372">
        <v>753.33150000000001</v>
      </c>
      <c r="AD372">
        <v>1170.8744999999999</v>
      </c>
      <c r="AE372">
        <v>1069.0155</v>
      </c>
      <c r="AF372">
        <v>1168.191</v>
      </c>
      <c r="AG372">
        <v>1202.0940000000001</v>
      </c>
      <c r="AH372">
        <v>1478.4494999999999</v>
      </c>
      <c r="AI372">
        <v>1473.0554999999999</v>
      </c>
      <c r="AJ372">
        <v>1517.067</v>
      </c>
      <c r="AK372">
        <v>1493.2619999999999</v>
      </c>
      <c r="AL372">
        <v>1446.6420000000001</v>
      </c>
      <c r="AM372">
        <v>1459.9245000000001</v>
      </c>
      <c r="AN372">
        <v>1413.6510000000001</v>
      </c>
      <c r="AO372">
        <v>1383.2370000000001</v>
      </c>
      <c r="AP372">
        <v>811.58249999999998</v>
      </c>
      <c r="AQ372">
        <v>1040.3685</v>
      </c>
      <c r="AR372">
        <v>1263.546</v>
      </c>
      <c r="AS372">
        <v>1063.1565000000001</v>
      </c>
      <c r="AT372">
        <v>788.70299999999997</v>
      </c>
      <c r="AU372">
        <v>64</v>
      </c>
      <c r="AV372">
        <v>65</v>
      </c>
      <c r="AW372">
        <v>62.5</v>
      </c>
      <c r="AX372">
        <v>61</v>
      </c>
      <c r="AY372">
        <v>60.5</v>
      </c>
      <c r="AZ372">
        <v>59.5</v>
      </c>
      <c r="BA372">
        <v>59</v>
      </c>
      <c r="BB372">
        <v>62.5</v>
      </c>
      <c r="BC372">
        <v>67.5</v>
      </c>
      <c r="BD372">
        <v>74</v>
      </c>
      <c r="BE372">
        <v>81.5</v>
      </c>
      <c r="BF372">
        <v>89</v>
      </c>
      <c r="BG372">
        <v>94.5</v>
      </c>
      <c r="BH372">
        <v>97.5</v>
      </c>
      <c r="BI372">
        <v>97.5</v>
      </c>
      <c r="BJ372">
        <v>96</v>
      </c>
      <c r="BK372">
        <v>93.5</v>
      </c>
      <c r="BL372">
        <v>92.5</v>
      </c>
      <c r="BM372">
        <v>90</v>
      </c>
      <c r="BN372">
        <v>84</v>
      </c>
      <c r="BO372">
        <v>77</v>
      </c>
      <c r="BP372">
        <v>69.5</v>
      </c>
      <c r="BQ372">
        <v>65</v>
      </c>
      <c r="BR372">
        <v>63.5</v>
      </c>
      <c r="BS372">
        <v>-320.82380000000001</v>
      </c>
      <c r="BT372">
        <v>-681.19259999999997</v>
      </c>
      <c r="BU372">
        <v>-774.48910000000001</v>
      </c>
      <c r="BV372">
        <v>-811.6191</v>
      </c>
      <c r="BW372">
        <v>-431.9699</v>
      </c>
      <c r="BX372">
        <v>-27.22372</v>
      </c>
      <c r="BY372">
        <v>169.33359999999999</v>
      </c>
      <c r="BZ372">
        <v>42.753779999999999</v>
      </c>
      <c r="CA372">
        <v>122.39449999999999</v>
      </c>
      <c r="CB372">
        <v>89.834580000000003</v>
      </c>
      <c r="CC372">
        <v>132.95820000000001</v>
      </c>
      <c r="CD372">
        <v>89.044390000000007</v>
      </c>
      <c r="CE372">
        <v>166.41460000000001</v>
      </c>
      <c r="CF372">
        <v>170.96709999999999</v>
      </c>
      <c r="CG372">
        <v>220.16319999999999</v>
      </c>
      <c r="CH372">
        <v>156.46600000000001</v>
      </c>
      <c r="CI372">
        <v>175.65209999999999</v>
      </c>
      <c r="CJ372">
        <v>253.61189999999999</v>
      </c>
      <c r="CK372">
        <v>239.57980000000001</v>
      </c>
      <c r="CL372">
        <v>827.89959999999996</v>
      </c>
      <c r="CM372">
        <v>397.37009999999998</v>
      </c>
      <c r="CN372">
        <v>-51.300170000000001</v>
      </c>
      <c r="CO372">
        <v>-114.88679999999999</v>
      </c>
      <c r="CP372">
        <v>132.26840000000001</v>
      </c>
      <c r="CQ372">
        <v>6320.165</v>
      </c>
      <c r="CR372">
        <v>3805.9690000000001</v>
      </c>
      <c r="CS372" s="20">
        <v>3855.6280000000002</v>
      </c>
      <c r="CT372" s="20">
        <v>2797.623</v>
      </c>
      <c r="CU372" s="20">
        <v>1520.636</v>
      </c>
      <c r="CV372">
        <v>823.90729999999996</v>
      </c>
      <c r="CW372">
        <v>1201.3209999999999</v>
      </c>
      <c r="CX372">
        <v>1392.537</v>
      </c>
      <c r="CY372">
        <v>2341.462</v>
      </c>
      <c r="CZ372">
        <v>1436.989</v>
      </c>
      <c r="DA372">
        <v>2536.0569999999998</v>
      </c>
      <c r="DB372">
        <v>2315.335</v>
      </c>
      <c r="DC372">
        <v>2076.2840000000001</v>
      </c>
      <c r="DD372">
        <v>2153.8200000000002</v>
      </c>
      <c r="DE372">
        <v>1671.5650000000001</v>
      </c>
      <c r="DF372">
        <v>1309.8219999999999</v>
      </c>
      <c r="DG372">
        <v>1342.2950000000001</v>
      </c>
      <c r="DH372">
        <v>1380.1579999999999</v>
      </c>
      <c r="DI372">
        <v>1748.7919999999999</v>
      </c>
      <c r="DJ372">
        <v>3605.6239999999998</v>
      </c>
      <c r="DK372">
        <v>3391.866</v>
      </c>
      <c r="DL372">
        <v>5020.1310000000003</v>
      </c>
      <c r="DM372">
        <v>1769.22</v>
      </c>
      <c r="DN372">
        <v>1285.604</v>
      </c>
      <c r="DO372">
        <v>20</v>
      </c>
      <c r="DP372">
        <v>20</v>
      </c>
    </row>
    <row r="373" spans="1:120" x14ac:dyDescent="0.25">
      <c r="A373" t="str">
        <f t="shared" si="5"/>
        <v>AutoDR-Yes_All Elect_44365</v>
      </c>
      <c r="B373" t="s">
        <v>62</v>
      </c>
      <c r="C373" t="s">
        <v>322</v>
      </c>
      <c r="D373" t="s">
        <v>61</v>
      </c>
      <c r="E373" t="s">
        <v>61</v>
      </c>
      <c r="F373" t="s">
        <v>61</v>
      </c>
      <c r="G373" t="s">
        <v>61</v>
      </c>
      <c r="H373" t="s">
        <v>98</v>
      </c>
      <c r="I373" t="s">
        <v>61</v>
      </c>
      <c r="J373" t="s">
        <v>61</v>
      </c>
      <c r="K373" t="s">
        <v>190</v>
      </c>
      <c r="L373" s="18">
        <v>44365</v>
      </c>
      <c r="M373">
        <v>20</v>
      </c>
      <c r="N373">
        <v>20</v>
      </c>
      <c r="O373" t="s">
        <v>258</v>
      </c>
      <c r="P373">
        <v>2</v>
      </c>
      <c r="Q373">
        <v>2</v>
      </c>
      <c r="R373">
        <v>0</v>
      </c>
      <c r="S373">
        <v>0</v>
      </c>
      <c r="T373">
        <v>1</v>
      </c>
      <c r="U373">
        <v>0</v>
      </c>
      <c r="V373">
        <v>1</v>
      </c>
      <c r="W373">
        <v>32.44</v>
      </c>
      <c r="X373">
        <v>54.52</v>
      </c>
      <c r="Y373">
        <v>40.72</v>
      </c>
      <c r="Z373">
        <v>43.4</v>
      </c>
      <c r="AA373">
        <v>46.2</v>
      </c>
      <c r="AB373">
        <v>47.12</v>
      </c>
      <c r="AC373">
        <v>47.8</v>
      </c>
      <c r="AD373">
        <v>54.64</v>
      </c>
      <c r="AE373">
        <v>59.16</v>
      </c>
      <c r="AF373">
        <v>86.84</v>
      </c>
      <c r="AG373">
        <v>99.24</v>
      </c>
      <c r="AH373">
        <v>113.04</v>
      </c>
      <c r="AI373">
        <v>120.12</v>
      </c>
      <c r="AJ373">
        <v>128.96</v>
      </c>
      <c r="AK373">
        <v>129.96</v>
      </c>
      <c r="AL373">
        <v>131</v>
      </c>
      <c r="AM373">
        <v>129.04</v>
      </c>
      <c r="AN373">
        <v>128.56</v>
      </c>
      <c r="AO373">
        <v>110.72</v>
      </c>
      <c r="AP373">
        <v>68.400000000000006</v>
      </c>
      <c r="AQ373">
        <v>100</v>
      </c>
      <c r="AR373">
        <v>62</v>
      </c>
      <c r="AS373">
        <v>45.56</v>
      </c>
      <c r="AT373">
        <v>46.12</v>
      </c>
      <c r="AU373">
        <v>64</v>
      </c>
      <c r="AV373">
        <v>65</v>
      </c>
      <c r="AW373">
        <v>62.5</v>
      </c>
      <c r="AX373">
        <v>61</v>
      </c>
      <c r="AY373">
        <v>60.5</v>
      </c>
      <c r="AZ373">
        <v>59.5</v>
      </c>
      <c r="BA373">
        <v>59</v>
      </c>
      <c r="BB373">
        <v>62.5</v>
      </c>
      <c r="BC373">
        <v>67.5</v>
      </c>
      <c r="BD373">
        <v>74</v>
      </c>
      <c r="BE373">
        <v>81.5</v>
      </c>
      <c r="BF373">
        <v>89</v>
      </c>
      <c r="BG373">
        <v>94.5</v>
      </c>
      <c r="BH373">
        <v>97.5</v>
      </c>
      <c r="BI373">
        <v>97.5</v>
      </c>
      <c r="BJ373">
        <v>96</v>
      </c>
      <c r="BK373">
        <v>93.5</v>
      </c>
      <c r="BL373">
        <v>92.5</v>
      </c>
      <c r="BM373">
        <v>90</v>
      </c>
      <c r="BN373">
        <v>84</v>
      </c>
      <c r="BO373">
        <v>77</v>
      </c>
      <c r="BP373">
        <v>69.5</v>
      </c>
      <c r="BQ373">
        <v>65</v>
      </c>
      <c r="BR373">
        <v>63.5</v>
      </c>
      <c r="BS373">
        <v>3.351559</v>
      </c>
      <c r="BT373">
        <v>-6.8994900000000001</v>
      </c>
      <c r="BU373">
        <v>1.519871</v>
      </c>
      <c r="BV373">
        <v>-0.2429895</v>
      </c>
      <c r="BW373">
        <v>-0.44350430000000002</v>
      </c>
      <c r="BX373">
        <v>-0.33906360000000002</v>
      </c>
      <c r="BY373">
        <v>0.58161739999999995</v>
      </c>
      <c r="BZ373">
        <v>-0.70389559999999995</v>
      </c>
      <c r="CA373">
        <v>0.76584819999999998</v>
      </c>
      <c r="CB373">
        <v>-7.0374030000000003</v>
      </c>
      <c r="CC373">
        <v>-0.72549819999999998</v>
      </c>
      <c r="CD373">
        <v>0.86098859999999999</v>
      </c>
      <c r="CE373">
        <v>4.0682640000000001</v>
      </c>
      <c r="CF373">
        <v>6.571186</v>
      </c>
      <c r="CG373">
        <v>5.0540849999999997</v>
      </c>
      <c r="CH373">
        <v>-3.5136639999999999</v>
      </c>
      <c r="CI373">
        <v>1.013733</v>
      </c>
      <c r="CJ373">
        <v>-7.9904630000000001</v>
      </c>
      <c r="CK373">
        <v>2.5826259999999999</v>
      </c>
      <c r="CL373">
        <v>29.290800000000001</v>
      </c>
      <c r="CM373">
        <v>-20.900230000000001</v>
      </c>
      <c r="CN373">
        <v>-3.8705479999999999</v>
      </c>
      <c r="CO373">
        <v>-1.7347969999999999</v>
      </c>
      <c r="CP373">
        <v>-6.3332439999999997</v>
      </c>
      <c r="CQ373">
        <v>5.4118209999999998</v>
      </c>
      <c r="CR373">
        <v>11.98161</v>
      </c>
      <c r="CS373" s="20">
        <v>2.1811690000000001</v>
      </c>
      <c r="CT373" s="20">
        <v>1.681327</v>
      </c>
      <c r="CU373" s="20">
        <v>1.2935410000000001</v>
      </c>
      <c r="CV373">
        <v>0.83251090000000005</v>
      </c>
      <c r="CW373">
        <v>0.6487271</v>
      </c>
      <c r="CX373">
        <v>3.0679310000000002</v>
      </c>
      <c r="CY373">
        <v>2.6709109999999998</v>
      </c>
      <c r="CZ373">
        <v>17.770879999999998</v>
      </c>
      <c r="DA373">
        <v>12.90579</v>
      </c>
      <c r="DB373">
        <v>22.373570000000001</v>
      </c>
      <c r="DC373">
        <v>11.20219</v>
      </c>
      <c r="DD373">
        <v>13.582459999999999</v>
      </c>
      <c r="DE373">
        <v>17.697600000000001</v>
      </c>
      <c r="DF373">
        <v>7.1660069999999996</v>
      </c>
      <c r="DG373">
        <v>20.596430000000002</v>
      </c>
      <c r="DH373">
        <v>19.604710000000001</v>
      </c>
      <c r="DI373">
        <v>14.325419999999999</v>
      </c>
      <c r="DJ373">
        <v>16.324919999999999</v>
      </c>
      <c r="DK373">
        <v>9.7767630000000008</v>
      </c>
      <c r="DL373">
        <v>6.2221489999999999</v>
      </c>
      <c r="DM373">
        <v>2.852398</v>
      </c>
      <c r="DN373">
        <v>5.2421749999999996</v>
      </c>
      <c r="DO373">
        <v>20</v>
      </c>
      <c r="DP373">
        <v>20</v>
      </c>
    </row>
    <row r="374" spans="1:120" hidden="1" x14ac:dyDescent="0.25">
      <c r="A374" t="str">
        <f t="shared" si="5"/>
        <v>LCA-Northern Coast_All Elect_44365</v>
      </c>
      <c r="B374" t="s">
        <v>62</v>
      </c>
      <c r="C374" t="s">
        <v>222</v>
      </c>
      <c r="D374" t="s">
        <v>104</v>
      </c>
      <c r="E374" t="s">
        <v>61</v>
      </c>
      <c r="F374" t="s">
        <v>61</v>
      </c>
      <c r="G374" t="s">
        <v>61</v>
      </c>
      <c r="H374" t="s">
        <v>61</v>
      </c>
      <c r="I374" t="s">
        <v>61</v>
      </c>
      <c r="J374" t="s">
        <v>61</v>
      </c>
      <c r="K374" t="s">
        <v>190</v>
      </c>
      <c r="L374" s="18">
        <v>44365</v>
      </c>
      <c r="M374">
        <v>20</v>
      </c>
      <c r="N374">
        <v>20</v>
      </c>
      <c r="O374" t="s">
        <v>258</v>
      </c>
      <c r="P374">
        <v>18</v>
      </c>
      <c r="Q374">
        <v>18</v>
      </c>
      <c r="R374">
        <v>0</v>
      </c>
      <c r="S374">
        <v>0</v>
      </c>
      <c r="T374">
        <v>0</v>
      </c>
      <c r="U374">
        <v>0</v>
      </c>
      <c r="V374">
        <v>0</v>
      </c>
      <c r="W374">
        <v>1753.3254999999999</v>
      </c>
      <c r="X374">
        <v>1761.452</v>
      </c>
      <c r="Y374">
        <v>1757.1120000000001</v>
      </c>
      <c r="Z374">
        <v>1717.4845</v>
      </c>
      <c r="AA374">
        <v>1333.0754999999999</v>
      </c>
      <c r="AB374">
        <v>1005.587</v>
      </c>
      <c r="AC374">
        <v>943.20749999999998</v>
      </c>
      <c r="AD374">
        <v>1418.7935</v>
      </c>
      <c r="AE374">
        <v>1429.8665000000001</v>
      </c>
      <c r="AF374">
        <v>1660.7339999999999</v>
      </c>
      <c r="AG374">
        <v>1748.7950000000001</v>
      </c>
      <c r="AH374">
        <v>2064.6185</v>
      </c>
      <c r="AI374">
        <v>2107.4155000000001</v>
      </c>
      <c r="AJ374">
        <v>2175.819</v>
      </c>
      <c r="AK374">
        <v>2160.2139999999999</v>
      </c>
      <c r="AL374">
        <v>2126.7429999999999</v>
      </c>
      <c r="AM374">
        <v>2127.0075000000002</v>
      </c>
      <c r="AN374">
        <v>2069.1559999999999</v>
      </c>
      <c r="AO374">
        <v>1984.3050000000001</v>
      </c>
      <c r="AP374">
        <v>1258.2355</v>
      </c>
      <c r="AQ374">
        <v>1535.6785</v>
      </c>
      <c r="AR374">
        <v>1563.117</v>
      </c>
      <c r="AS374">
        <v>1273.6685</v>
      </c>
      <c r="AT374">
        <v>934.51199999999994</v>
      </c>
      <c r="AU374">
        <v>64</v>
      </c>
      <c r="AV374">
        <v>65</v>
      </c>
      <c r="AW374">
        <v>62.5</v>
      </c>
      <c r="AX374">
        <v>61</v>
      </c>
      <c r="AY374">
        <v>60.5</v>
      </c>
      <c r="AZ374">
        <v>59.5</v>
      </c>
      <c r="BA374">
        <v>59</v>
      </c>
      <c r="BB374">
        <v>62.5</v>
      </c>
      <c r="BC374">
        <v>67.5</v>
      </c>
      <c r="BD374">
        <v>74</v>
      </c>
      <c r="BE374">
        <v>81.5</v>
      </c>
      <c r="BF374">
        <v>89</v>
      </c>
      <c r="BG374">
        <v>94.5</v>
      </c>
      <c r="BH374">
        <v>97.5</v>
      </c>
      <c r="BI374">
        <v>97.5</v>
      </c>
      <c r="BJ374">
        <v>96</v>
      </c>
      <c r="BK374">
        <v>93.5</v>
      </c>
      <c r="BL374">
        <v>92.5</v>
      </c>
      <c r="BM374">
        <v>90</v>
      </c>
      <c r="BN374">
        <v>84</v>
      </c>
      <c r="BO374">
        <v>77</v>
      </c>
      <c r="BP374">
        <v>69.5</v>
      </c>
      <c r="BQ374">
        <v>65</v>
      </c>
      <c r="BR374">
        <v>63.5</v>
      </c>
      <c r="BS374">
        <v>-316.55900000000003</v>
      </c>
      <c r="BT374">
        <v>-686.40809999999999</v>
      </c>
      <c r="BU374">
        <v>-767.4905</v>
      </c>
      <c r="BV374">
        <v>-807.52020000000005</v>
      </c>
      <c r="BW374">
        <v>-427.3999</v>
      </c>
      <c r="BX374">
        <v>-12.2689</v>
      </c>
      <c r="BY374">
        <v>180.108</v>
      </c>
      <c r="BZ374">
        <v>49.934060000000002</v>
      </c>
      <c r="CA374">
        <v>109.95610000000001</v>
      </c>
      <c r="CB374">
        <v>76.454049999999995</v>
      </c>
      <c r="CC374">
        <v>125.8113</v>
      </c>
      <c r="CD374">
        <v>93.069640000000007</v>
      </c>
      <c r="CE374">
        <v>176.93</v>
      </c>
      <c r="CF374">
        <v>193.49019999999999</v>
      </c>
      <c r="CG374">
        <v>238.91669999999999</v>
      </c>
      <c r="CH374">
        <v>159.84540000000001</v>
      </c>
      <c r="CI374">
        <v>184.02260000000001</v>
      </c>
      <c r="CJ374">
        <v>249.84010000000001</v>
      </c>
      <c r="CK374">
        <v>271.05040000000002</v>
      </c>
      <c r="CL374">
        <v>934.90020000000004</v>
      </c>
      <c r="CM374">
        <v>387.98129999999998</v>
      </c>
      <c r="CN374">
        <v>-73.032970000000006</v>
      </c>
      <c r="CO374">
        <v>-130.64959999999999</v>
      </c>
      <c r="CP374">
        <v>123.0249</v>
      </c>
      <c r="CQ374">
        <v>6333.7870000000003</v>
      </c>
      <c r="CR374">
        <v>3830.1379999999999</v>
      </c>
      <c r="CS374">
        <v>3867.2869999999998</v>
      </c>
      <c r="CT374">
        <v>2808.0830000000001</v>
      </c>
      <c r="CU374">
        <v>1528.9690000000001</v>
      </c>
      <c r="CV374">
        <v>850.72</v>
      </c>
      <c r="CW374">
        <v>1230.787</v>
      </c>
      <c r="CX374">
        <v>1417.0609999999999</v>
      </c>
      <c r="CY374">
        <v>2381.1370000000002</v>
      </c>
      <c r="CZ374">
        <v>1523.4090000000001</v>
      </c>
      <c r="DA374">
        <v>2592.6109999999999</v>
      </c>
      <c r="DB374">
        <v>2399.3510000000001</v>
      </c>
      <c r="DC374">
        <v>2179.7350000000001</v>
      </c>
      <c r="DD374">
        <v>2232.8679999999999</v>
      </c>
      <c r="DE374">
        <v>1760.614</v>
      </c>
      <c r="DF374">
        <v>1445.1869999999999</v>
      </c>
      <c r="DG374">
        <v>1466.972</v>
      </c>
      <c r="DH374">
        <v>1516.4570000000001</v>
      </c>
      <c r="DI374">
        <v>1888.586</v>
      </c>
      <c r="DJ374">
        <v>3753.643</v>
      </c>
      <c r="DK374">
        <v>3490.107</v>
      </c>
      <c r="DL374">
        <v>5081.1459999999997</v>
      </c>
      <c r="DM374">
        <v>1828.4090000000001</v>
      </c>
      <c r="DN374">
        <v>1300.931</v>
      </c>
      <c r="DO374">
        <v>20</v>
      </c>
      <c r="DP374">
        <v>20</v>
      </c>
    </row>
    <row r="375" spans="1:120" hidden="1" x14ac:dyDescent="0.25">
      <c r="A375" t="str">
        <f t="shared" si="5"/>
        <v>sublap_id-SLAP_PGFG_All Elect_44365</v>
      </c>
      <c r="B375" t="s">
        <v>62</v>
      </c>
      <c r="C375" t="s">
        <v>293</v>
      </c>
      <c r="D375" t="s">
        <v>61</v>
      </c>
      <c r="E375" t="s">
        <v>294</v>
      </c>
      <c r="F375" t="s">
        <v>61</v>
      </c>
      <c r="G375" t="s">
        <v>61</v>
      </c>
      <c r="H375" t="s">
        <v>61</v>
      </c>
      <c r="I375" t="s">
        <v>61</v>
      </c>
      <c r="J375" t="s">
        <v>61</v>
      </c>
      <c r="K375" t="s">
        <v>190</v>
      </c>
      <c r="L375" s="18">
        <v>44365</v>
      </c>
      <c r="M375">
        <v>20</v>
      </c>
      <c r="N375">
        <v>20</v>
      </c>
      <c r="O375" t="s">
        <v>258</v>
      </c>
      <c r="P375">
        <v>18</v>
      </c>
      <c r="Q375">
        <v>18</v>
      </c>
      <c r="R375">
        <v>0</v>
      </c>
      <c r="S375">
        <v>0</v>
      </c>
      <c r="T375">
        <v>0</v>
      </c>
      <c r="U375">
        <v>0</v>
      </c>
      <c r="V375">
        <v>0</v>
      </c>
      <c r="W375">
        <v>1753.3254999999999</v>
      </c>
      <c r="X375">
        <v>1761.452</v>
      </c>
      <c r="Y375">
        <v>1757.1120000000001</v>
      </c>
      <c r="Z375">
        <v>1717.4845</v>
      </c>
      <c r="AA375">
        <v>1333.0754999999999</v>
      </c>
      <c r="AB375">
        <v>1005.587</v>
      </c>
      <c r="AC375">
        <v>943.20749999999998</v>
      </c>
      <c r="AD375">
        <v>1418.7935</v>
      </c>
      <c r="AE375">
        <v>1429.8665000000001</v>
      </c>
      <c r="AF375">
        <v>1660.7339999999999</v>
      </c>
      <c r="AG375">
        <v>1748.7950000000001</v>
      </c>
      <c r="AH375">
        <v>2064.6185</v>
      </c>
      <c r="AI375">
        <v>2107.4155000000001</v>
      </c>
      <c r="AJ375">
        <v>2175.819</v>
      </c>
      <c r="AK375">
        <v>2160.2139999999999</v>
      </c>
      <c r="AL375">
        <v>2126.7429999999999</v>
      </c>
      <c r="AM375">
        <v>2127.0075000000002</v>
      </c>
      <c r="AN375">
        <v>2069.1559999999999</v>
      </c>
      <c r="AO375">
        <v>1984.3050000000001</v>
      </c>
      <c r="AP375">
        <v>1258.2355</v>
      </c>
      <c r="AQ375">
        <v>1535.6785</v>
      </c>
      <c r="AR375">
        <v>1563.117</v>
      </c>
      <c r="AS375">
        <v>1273.6685</v>
      </c>
      <c r="AT375">
        <v>934.51199999999994</v>
      </c>
      <c r="AU375">
        <v>64</v>
      </c>
      <c r="AV375">
        <v>65</v>
      </c>
      <c r="AW375">
        <v>62.5</v>
      </c>
      <c r="AX375">
        <v>61</v>
      </c>
      <c r="AY375">
        <v>60.5</v>
      </c>
      <c r="AZ375">
        <v>59.5</v>
      </c>
      <c r="BA375">
        <v>59</v>
      </c>
      <c r="BB375">
        <v>62.5</v>
      </c>
      <c r="BC375">
        <v>67.5</v>
      </c>
      <c r="BD375">
        <v>74</v>
      </c>
      <c r="BE375">
        <v>81.5</v>
      </c>
      <c r="BF375">
        <v>89</v>
      </c>
      <c r="BG375">
        <v>94.5</v>
      </c>
      <c r="BH375">
        <v>97.5</v>
      </c>
      <c r="BI375">
        <v>97.5</v>
      </c>
      <c r="BJ375">
        <v>96</v>
      </c>
      <c r="BK375">
        <v>93.5</v>
      </c>
      <c r="BL375">
        <v>92.5</v>
      </c>
      <c r="BM375">
        <v>90</v>
      </c>
      <c r="BN375">
        <v>84</v>
      </c>
      <c r="BO375">
        <v>77</v>
      </c>
      <c r="BP375">
        <v>69.5</v>
      </c>
      <c r="BQ375">
        <v>65</v>
      </c>
      <c r="BR375">
        <v>63.5</v>
      </c>
      <c r="BS375">
        <v>-316.55900000000003</v>
      </c>
      <c r="BT375">
        <v>-686.40809999999999</v>
      </c>
      <c r="BU375">
        <v>-767.4905</v>
      </c>
      <c r="BV375">
        <v>-807.52020000000005</v>
      </c>
      <c r="BW375">
        <v>-427.3999</v>
      </c>
      <c r="BX375">
        <v>-12.2689</v>
      </c>
      <c r="BY375">
        <v>180.108</v>
      </c>
      <c r="BZ375">
        <v>49.934060000000002</v>
      </c>
      <c r="CA375">
        <v>109.95610000000001</v>
      </c>
      <c r="CB375">
        <v>76.454049999999995</v>
      </c>
      <c r="CC375">
        <v>125.8113</v>
      </c>
      <c r="CD375">
        <v>93.069640000000007</v>
      </c>
      <c r="CE375">
        <v>176.93</v>
      </c>
      <c r="CF375">
        <v>193.49019999999999</v>
      </c>
      <c r="CG375">
        <v>238.91669999999999</v>
      </c>
      <c r="CH375">
        <v>159.84540000000001</v>
      </c>
      <c r="CI375">
        <v>184.02260000000001</v>
      </c>
      <c r="CJ375">
        <v>249.84010000000001</v>
      </c>
      <c r="CK375">
        <v>271.05040000000002</v>
      </c>
      <c r="CL375">
        <v>934.90020000000004</v>
      </c>
      <c r="CM375">
        <v>387.98129999999998</v>
      </c>
      <c r="CN375">
        <v>-73.032970000000006</v>
      </c>
      <c r="CO375">
        <v>-130.64959999999999</v>
      </c>
      <c r="CP375">
        <v>123.0249</v>
      </c>
      <c r="CQ375">
        <v>6333.7870000000003</v>
      </c>
      <c r="CR375">
        <v>3830.1379999999999</v>
      </c>
      <c r="CS375">
        <v>3867.2869999999998</v>
      </c>
      <c r="CT375">
        <v>2808.0830000000001</v>
      </c>
      <c r="CU375">
        <v>1528.9690000000001</v>
      </c>
      <c r="CV375">
        <v>850.72</v>
      </c>
      <c r="CW375">
        <v>1230.787</v>
      </c>
      <c r="CX375">
        <v>1417.0609999999999</v>
      </c>
      <c r="CY375">
        <v>2381.1370000000002</v>
      </c>
      <c r="CZ375">
        <v>1523.4090000000001</v>
      </c>
      <c r="DA375">
        <v>2592.6109999999999</v>
      </c>
      <c r="DB375">
        <v>2399.3510000000001</v>
      </c>
      <c r="DC375">
        <v>2179.7350000000001</v>
      </c>
      <c r="DD375">
        <v>2232.8679999999999</v>
      </c>
      <c r="DE375">
        <v>1760.614</v>
      </c>
      <c r="DF375">
        <v>1445.1869999999999</v>
      </c>
      <c r="DG375">
        <v>1466.972</v>
      </c>
      <c r="DH375">
        <v>1516.4570000000001</v>
      </c>
      <c r="DI375">
        <v>1888.586</v>
      </c>
      <c r="DJ375">
        <v>3753.643</v>
      </c>
      <c r="DK375">
        <v>3490.107</v>
      </c>
      <c r="DL375">
        <v>5081.1459999999997</v>
      </c>
      <c r="DM375">
        <v>1828.4090000000001</v>
      </c>
      <c r="DN375">
        <v>1300.931</v>
      </c>
      <c r="DO375">
        <v>20</v>
      </c>
      <c r="DP375">
        <v>20</v>
      </c>
    </row>
    <row r="376" spans="1:120" x14ac:dyDescent="0.25">
      <c r="A376" t="str">
        <f t="shared" si="5"/>
        <v>AutoDR-No_All Elect_44365</v>
      </c>
      <c r="B376" t="s">
        <v>62</v>
      </c>
      <c r="C376" t="s">
        <v>321</v>
      </c>
      <c r="D376" t="s">
        <v>61</v>
      </c>
      <c r="E376" t="s">
        <v>61</v>
      </c>
      <c r="F376" t="s">
        <v>61</v>
      </c>
      <c r="G376" t="s">
        <v>61</v>
      </c>
      <c r="H376" t="s">
        <v>97</v>
      </c>
      <c r="I376" t="s">
        <v>61</v>
      </c>
      <c r="J376" t="s">
        <v>61</v>
      </c>
      <c r="K376" t="s">
        <v>190</v>
      </c>
      <c r="L376" s="18">
        <v>44365</v>
      </c>
      <c r="M376">
        <v>20</v>
      </c>
      <c r="N376">
        <v>20</v>
      </c>
      <c r="O376" t="s">
        <v>258</v>
      </c>
      <c r="P376">
        <v>16</v>
      </c>
      <c r="Q376">
        <v>16</v>
      </c>
      <c r="R376">
        <v>0</v>
      </c>
      <c r="S376">
        <v>0</v>
      </c>
      <c r="T376">
        <v>0</v>
      </c>
      <c r="U376">
        <v>0</v>
      </c>
      <c r="V376">
        <v>0</v>
      </c>
      <c r="W376">
        <v>1720.8855000000001</v>
      </c>
      <c r="X376">
        <v>1706.932</v>
      </c>
      <c r="Y376">
        <v>1716.3920000000001</v>
      </c>
      <c r="Z376">
        <v>1674.0844999999999</v>
      </c>
      <c r="AA376">
        <v>1286.8755000000001</v>
      </c>
      <c r="AB376">
        <v>958.46699999999998</v>
      </c>
      <c r="AC376">
        <v>895.40750000000003</v>
      </c>
      <c r="AD376">
        <v>1364.1534999999999</v>
      </c>
      <c r="AE376">
        <v>1370.7065</v>
      </c>
      <c r="AF376">
        <v>1573.894</v>
      </c>
      <c r="AG376">
        <v>1649.5550000000001</v>
      </c>
      <c r="AH376">
        <v>1951.5785000000001</v>
      </c>
      <c r="AI376">
        <v>1987.2954999999999</v>
      </c>
      <c r="AJ376">
        <v>2046.8589999999999</v>
      </c>
      <c r="AK376">
        <v>2030.2539999999999</v>
      </c>
      <c r="AL376">
        <v>1995.7429999999999</v>
      </c>
      <c r="AM376">
        <v>1997.9675</v>
      </c>
      <c r="AN376">
        <v>1940.596</v>
      </c>
      <c r="AO376">
        <v>1873.585</v>
      </c>
      <c r="AP376">
        <v>1189.8354999999999</v>
      </c>
      <c r="AQ376">
        <v>1435.6785</v>
      </c>
      <c r="AR376">
        <v>1501.117</v>
      </c>
      <c r="AS376">
        <v>1228.1085</v>
      </c>
      <c r="AT376">
        <v>888.39200000000005</v>
      </c>
      <c r="AU376">
        <v>64</v>
      </c>
      <c r="AV376">
        <v>65</v>
      </c>
      <c r="AW376">
        <v>62.5</v>
      </c>
      <c r="AX376">
        <v>61</v>
      </c>
      <c r="AY376">
        <v>60.5</v>
      </c>
      <c r="AZ376">
        <v>59.5</v>
      </c>
      <c r="BA376">
        <v>59</v>
      </c>
      <c r="BB376">
        <v>62.5</v>
      </c>
      <c r="BC376">
        <v>67.5</v>
      </c>
      <c r="BD376">
        <v>74</v>
      </c>
      <c r="BE376">
        <v>81.5</v>
      </c>
      <c r="BF376">
        <v>89</v>
      </c>
      <c r="BG376">
        <v>94.5</v>
      </c>
      <c r="BH376">
        <v>97.5</v>
      </c>
      <c r="BI376">
        <v>97.5</v>
      </c>
      <c r="BJ376">
        <v>96</v>
      </c>
      <c r="BK376">
        <v>93.5</v>
      </c>
      <c r="BL376">
        <v>92.5</v>
      </c>
      <c r="BM376">
        <v>90</v>
      </c>
      <c r="BN376">
        <v>84</v>
      </c>
      <c r="BO376">
        <v>77</v>
      </c>
      <c r="BP376">
        <v>69.5</v>
      </c>
      <c r="BQ376">
        <v>65</v>
      </c>
      <c r="BR376">
        <v>63.5</v>
      </c>
      <c r="BS376">
        <v>-319.91050000000001</v>
      </c>
      <c r="BT376">
        <v>-679.5086</v>
      </c>
      <c r="BU376">
        <v>-769.0104</v>
      </c>
      <c r="BV376">
        <v>-807.27719999999999</v>
      </c>
      <c r="BW376">
        <v>-426.95639999999997</v>
      </c>
      <c r="BX376">
        <v>-11.92984</v>
      </c>
      <c r="BY376">
        <v>179.5264</v>
      </c>
      <c r="BZ376">
        <v>50.637949999999996</v>
      </c>
      <c r="CA376">
        <v>109.19029999999999</v>
      </c>
      <c r="CB376">
        <v>83.491460000000004</v>
      </c>
      <c r="CC376">
        <v>126.5368</v>
      </c>
      <c r="CD376">
        <v>92.208650000000006</v>
      </c>
      <c r="CE376">
        <v>172.86170000000001</v>
      </c>
      <c r="CF376">
        <v>186.91900000000001</v>
      </c>
      <c r="CG376">
        <v>233.86259999999999</v>
      </c>
      <c r="CH376">
        <v>163.35900000000001</v>
      </c>
      <c r="CI376">
        <v>183.00890000000001</v>
      </c>
      <c r="CJ376">
        <v>257.83049999999997</v>
      </c>
      <c r="CK376">
        <v>268.46780000000001</v>
      </c>
      <c r="CL376">
        <v>905.60940000000005</v>
      </c>
      <c r="CM376">
        <v>408.88150000000002</v>
      </c>
      <c r="CN376">
        <v>-69.162419999999997</v>
      </c>
      <c r="CO376">
        <v>-128.91480000000001</v>
      </c>
      <c r="CP376">
        <v>129.35810000000001</v>
      </c>
      <c r="CQ376">
        <v>6328.375</v>
      </c>
      <c r="CR376">
        <v>3818.1570000000002</v>
      </c>
      <c r="CS376">
        <v>3865.1060000000002</v>
      </c>
      <c r="CT376">
        <v>2806.402</v>
      </c>
      <c r="CU376">
        <v>1527.6759999999999</v>
      </c>
      <c r="CV376">
        <v>849.88750000000005</v>
      </c>
      <c r="CW376">
        <v>1230.1389999999999</v>
      </c>
      <c r="CX376">
        <v>1413.9939999999999</v>
      </c>
      <c r="CY376">
        <v>2378.4659999999999</v>
      </c>
      <c r="CZ376">
        <v>1505.6379999999999</v>
      </c>
      <c r="DA376">
        <v>2579.7049999999999</v>
      </c>
      <c r="DB376">
        <v>2376.9780000000001</v>
      </c>
      <c r="DC376">
        <v>2168.5329999999999</v>
      </c>
      <c r="DD376">
        <v>2219.2849999999999</v>
      </c>
      <c r="DE376">
        <v>1742.9169999999999</v>
      </c>
      <c r="DF376">
        <v>1438.021</v>
      </c>
      <c r="DG376">
        <v>1446.375</v>
      </c>
      <c r="DH376">
        <v>1496.8530000000001</v>
      </c>
      <c r="DI376">
        <v>1874.261</v>
      </c>
      <c r="DJ376">
        <v>3737.3180000000002</v>
      </c>
      <c r="DK376">
        <v>3480.3310000000001</v>
      </c>
      <c r="DL376">
        <v>5074.9229999999998</v>
      </c>
      <c r="DM376">
        <v>1825.556</v>
      </c>
      <c r="DN376">
        <v>1295.6890000000001</v>
      </c>
      <c r="DO376">
        <v>20</v>
      </c>
      <c r="DP376">
        <v>20</v>
      </c>
    </row>
    <row r="377" spans="1:120" hidden="1" x14ac:dyDescent="0.25">
      <c r="A377" t="str">
        <f t="shared" si="5"/>
        <v>Industry_Type-4. Retail stores_All Elect_44365</v>
      </c>
      <c r="B377" t="s">
        <v>62</v>
      </c>
      <c r="C377" t="s">
        <v>204</v>
      </c>
      <c r="D377" t="s">
        <v>61</v>
      </c>
      <c r="E377" t="s">
        <v>61</v>
      </c>
      <c r="F377" t="s">
        <v>61</v>
      </c>
      <c r="G377" t="s">
        <v>33</v>
      </c>
      <c r="H377" t="s">
        <v>61</v>
      </c>
      <c r="I377" t="s">
        <v>61</v>
      </c>
      <c r="J377" t="s">
        <v>61</v>
      </c>
      <c r="K377" t="s">
        <v>190</v>
      </c>
      <c r="L377" s="18">
        <v>44365</v>
      </c>
      <c r="M377">
        <v>20</v>
      </c>
      <c r="N377">
        <v>20</v>
      </c>
      <c r="O377" t="s">
        <v>258</v>
      </c>
      <c r="P377">
        <v>16</v>
      </c>
      <c r="Q377">
        <v>16</v>
      </c>
      <c r="R377">
        <v>0</v>
      </c>
      <c r="S377">
        <v>0</v>
      </c>
      <c r="T377">
        <v>0</v>
      </c>
      <c r="U377">
        <v>0</v>
      </c>
      <c r="V377">
        <v>0</v>
      </c>
      <c r="W377">
        <v>186.66399999999999</v>
      </c>
      <c r="X377">
        <v>210.125</v>
      </c>
      <c r="Y377">
        <v>191.874</v>
      </c>
      <c r="Z377">
        <v>197.37100000000001</v>
      </c>
      <c r="AA377">
        <v>204.096</v>
      </c>
      <c r="AB377">
        <v>205.50200000000001</v>
      </c>
      <c r="AC377">
        <v>253.74600000000001</v>
      </c>
      <c r="AD377">
        <v>793.48400000000004</v>
      </c>
      <c r="AE377">
        <v>898.40599999999995</v>
      </c>
      <c r="AF377">
        <v>1046.973</v>
      </c>
      <c r="AG377">
        <v>1115.021</v>
      </c>
      <c r="AH377">
        <v>1409.6690000000001</v>
      </c>
      <c r="AI377">
        <v>1465.27</v>
      </c>
      <c r="AJ377">
        <v>1507.992</v>
      </c>
      <c r="AK377">
        <v>1504.8969999999999</v>
      </c>
      <c r="AL377">
        <v>1499.8209999999999</v>
      </c>
      <c r="AM377">
        <v>1501.008</v>
      </c>
      <c r="AN377">
        <v>1467.9649999999999</v>
      </c>
      <c r="AO377">
        <v>1406.9880000000001</v>
      </c>
      <c r="AP377">
        <v>1239.193</v>
      </c>
      <c r="AQ377">
        <v>1122.01</v>
      </c>
      <c r="AR377">
        <v>557.00099999999998</v>
      </c>
      <c r="AS377">
        <v>275.52199999999999</v>
      </c>
      <c r="AT377">
        <v>196.88399999999999</v>
      </c>
      <c r="AU377">
        <v>64</v>
      </c>
      <c r="AV377">
        <v>65</v>
      </c>
      <c r="AW377">
        <v>62.5</v>
      </c>
      <c r="AX377">
        <v>61</v>
      </c>
      <c r="AY377">
        <v>60.5</v>
      </c>
      <c r="AZ377">
        <v>59.5</v>
      </c>
      <c r="BA377">
        <v>59</v>
      </c>
      <c r="BB377">
        <v>62.5</v>
      </c>
      <c r="BC377">
        <v>67.5</v>
      </c>
      <c r="BD377">
        <v>74</v>
      </c>
      <c r="BE377">
        <v>81.5</v>
      </c>
      <c r="BF377">
        <v>89</v>
      </c>
      <c r="BG377">
        <v>94.5</v>
      </c>
      <c r="BH377">
        <v>97.5</v>
      </c>
      <c r="BI377">
        <v>97.5</v>
      </c>
      <c r="BJ377">
        <v>96</v>
      </c>
      <c r="BK377">
        <v>93.5</v>
      </c>
      <c r="BL377">
        <v>92.5</v>
      </c>
      <c r="BM377">
        <v>90</v>
      </c>
      <c r="BN377">
        <v>84</v>
      </c>
      <c r="BO377">
        <v>77</v>
      </c>
      <c r="BP377">
        <v>69.5</v>
      </c>
      <c r="BQ377">
        <v>65</v>
      </c>
      <c r="BR377">
        <v>63.5</v>
      </c>
      <c r="BS377">
        <v>40.202930000000002</v>
      </c>
      <c r="BT377">
        <v>29.87715</v>
      </c>
      <c r="BU377">
        <v>39.247819999999997</v>
      </c>
      <c r="BV377">
        <v>34.960129999999999</v>
      </c>
      <c r="BW377">
        <v>36.240459999999999</v>
      </c>
      <c r="BX377">
        <v>53.543080000000003</v>
      </c>
      <c r="BY377">
        <v>118.3702</v>
      </c>
      <c r="BZ377">
        <v>-70.490939999999995</v>
      </c>
      <c r="CA377">
        <v>-76.593360000000004</v>
      </c>
      <c r="CB377">
        <v>-96.425830000000005</v>
      </c>
      <c r="CC377">
        <v>12.810829999999999</v>
      </c>
      <c r="CD377">
        <v>4.6370690000000003</v>
      </c>
      <c r="CE377">
        <v>63.62988</v>
      </c>
      <c r="CF377">
        <v>83.97842</v>
      </c>
      <c r="CG377">
        <v>85.005080000000007</v>
      </c>
      <c r="CH377">
        <v>57.076059999999998</v>
      </c>
      <c r="CI377">
        <v>56.083240000000004</v>
      </c>
      <c r="CJ377">
        <v>44.544730000000001</v>
      </c>
      <c r="CK377">
        <v>55.115279999999998</v>
      </c>
      <c r="CL377">
        <v>171.3254</v>
      </c>
      <c r="CM377">
        <v>11.07884</v>
      </c>
      <c r="CN377">
        <v>64.282390000000007</v>
      </c>
      <c r="CO377">
        <v>22.892219999999998</v>
      </c>
      <c r="CP377">
        <v>-11.36519</v>
      </c>
      <c r="CQ377">
        <v>282.11590000000001</v>
      </c>
      <c r="CR377">
        <v>354.26859999999999</v>
      </c>
      <c r="CS377">
        <v>340.97239999999999</v>
      </c>
      <c r="CT377">
        <v>317.80369999999999</v>
      </c>
      <c r="CU377">
        <v>351.37779999999998</v>
      </c>
      <c r="CV377">
        <v>389.88780000000003</v>
      </c>
      <c r="CW377">
        <v>1016.672</v>
      </c>
      <c r="CX377">
        <v>1182.675</v>
      </c>
      <c r="CY377">
        <v>1789.088</v>
      </c>
      <c r="CZ377">
        <v>647.9117</v>
      </c>
      <c r="DA377">
        <v>1185.8150000000001</v>
      </c>
      <c r="DB377">
        <v>814.18020000000001</v>
      </c>
      <c r="DC377">
        <v>874.2319</v>
      </c>
      <c r="DD377">
        <v>438.74829999999997</v>
      </c>
      <c r="DE377">
        <v>509.16300000000001</v>
      </c>
      <c r="DF377">
        <v>547.63260000000002</v>
      </c>
      <c r="DG377">
        <v>459.29770000000002</v>
      </c>
      <c r="DH377">
        <v>480.71440000000001</v>
      </c>
      <c r="DI377">
        <v>797.59910000000002</v>
      </c>
      <c r="DJ377">
        <v>2541.5819999999999</v>
      </c>
      <c r="DK377">
        <v>2426.1190000000001</v>
      </c>
      <c r="DL377">
        <v>2197.4140000000002</v>
      </c>
      <c r="DM377">
        <v>620.62239999999997</v>
      </c>
      <c r="DN377">
        <v>206.82</v>
      </c>
      <c r="DO377">
        <v>20</v>
      </c>
      <c r="DP377">
        <v>20</v>
      </c>
    </row>
    <row r="378" spans="1:120" hidden="1" x14ac:dyDescent="0.25">
      <c r="A378" t="str">
        <f t="shared" si="5"/>
        <v>Size_Grp-200 kW and above_All Elect_44365</v>
      </c>
      <c r="B378" t="s">
        <v>62</v>
      </c>
      <c r="C378" t="s">
        <v>207</v>
      </c>
      <c r="D378" t="s">
        <v>61</v>
      </c>
      <c r="E378" t="s">
        <v>61</v>
      </c>
      <c r="F378" t="s">
        <v>61</v>
      </c>
      <c r="G378" t="s">
        <v>61</v>
      </c>
      <c r="H378" t="s">
        <v>61</v>
      </c>
      <c r="I378" t="s">
        <v>61</v>
      </c>
      <c r="J378" t="s">
        <v>102</v>
      </c>
      <c r="K378" t="s">
        <v>190</v>
      </c>
      <c r="L378" s="18">
        <v>44365</v>
      </c>
      <c r="M378">
        <v>20</v>
      </c>
      <c r="N378">
        <v>20</v>
      </c>
      <c r="O378" t="s">
        <v>258</v>
      </c>
      <c r="P378">
        <v>4</v>
      </c>
      <c r="Q378">
        <v>4</v>
      </c>
      <c r="R378">
        <v>0</v>
      </c>
      <c r="S378">
        <v>0</v>
      </c>
      <c r="T378">
        <v>1</v>
      </c>
      <c r="U378">
        <v>0</v>
      </c>
      <c r="V378">
        <v>1</v>
      </c>
      <c r="W378">
        <v>1618.4114999999999</v>
      </c>
      <c r="X378">
        <v>1600.587</v>
      </c>
      <c r="Y378">
        <v>1613.8230000000001</v>
      </c>
      <c r="Z378">
        <v>1569.3434999999999</v>
      </c>
      <c r="AA378">
        <v>1179.6195</v>
      </c>
      <c r="AB378">
        <v>851.23500000000001</v>
      </c>
      <c r="AC378">
        <v>753.33150000000001</v>
      </c>
      <c r="AD378">
        <v>1170.8744999999999</v>
      </c>
      <c r="AE378">
        <v>1069.0155</v>
      </c>
      <c r="AF378">
        <v>1168.191</v>
      </c>
      <c r="AG378">
        <v>1202.0940000000001</v>
      </c>
      <c r="AH378">
        <v>1478.4494999999999</v>
      </c>
      <c r="AI378">
        <v>1473.0554999999999</v>
      </c>
      <c r="AJ378">
        <v>1517.067</v>
      </c>
      <c r="AK378">
        <v>1493.2619999999999</v>
      </c>
      <c r="AL378">
        <v>1446.6420000000001</v>
      </c>
      <c r="AM378">
        <v>1459.9245000000001</v>
      </c>
      <c r="AN378">
        <v>1413.6510000000001</v>
      </c>
      <c r="AO378">
        <v>1383.2370000000001</v>
      </c>
      <c r="AP378">
        <v>811.58249999999998</v>
      </c>
      <c r="AQ378">
        <v>1040.3685</v>
      </c>
      <c r="AR378">
        <v>1263.546</v>
      </c>
      <c r="AS378">
        <v>1063.1565000000001</v>
      </c>
      <c r="AT378">
        <v>788.70299999999997</v>
      </c>
      <c r="AU378">
        <v>64</v>
      </c>
      <c r="AV378">
        <v>65</v>
      </c>
      <c r="AW378">
        <v>62.5</v>
      </c>
      <c r="AX378">
        <v>61</v>
      </c>
      <c r="AY378">
        <v>60.5</v>
      </c>
      <c r="AZ378">
        <v>59.5</v>
      </c>
      <c r="BA378">
        <v>59</v>
      </c>
      <c r="BB378">
        <v>62.5</v>
      </c>
      <c r="BC378">
        <v>67.5</v>
      </c>
      <c r="BD378">
        <v>74</v>
      </c>
      <c r="BE378">
        <v>81.5</v>
      </c>
      <c r="BF378">
        <v>89</v>
      </c>
      <c r="BG378">
        <v>94.5</v>
      </c>
      <c r="BH378">
        <v>97.5</v>
      </c>
      <c r="BI378">
        <v>97.5</v>
      </c>
      <c r="BJ378">
        <v>96</v>
      </c>
      <c r="BK378">
        <v>93.5</v>
      </c>
      <c r="BL378">
        <v>92.5</v>
      </c>
      <c r="BM378">
        <v>90</v>
      </c>
      <c r="BN378">
        <v>84</v>
      </c>
      <c r="BO378">
        <v>77</v>
      </c>
      <c r="BP378">
        <v>69.5</v>
      </c>
      <c r="BQ378">
        <v>65</v>
      </c>
      <c r="BR378">
        <v>63.5</v>
      </c>
      <c r="BS378">
        <v>-320.82380000000001</v>
      </c>
      <c r="BT378">
        <v>-681.19259999999997</v>
      </c>
      <c r="BU378">
        <v>-774.48910000000001</v>
      </c>
      <c r="BV378">
        <v>-811.6191</v>
      </c>
      <c r="BW378">
        <v>-431.9699</v>
      </c>
      <c r="BX378">
        <v>-27.22372</v>
      </c>
      <c r="BY378">
        <v>169.33359999999999</v>
      </c>
      <c r="BZ378">
        <v>42.753779999999999</v>
      </c>
      <c r="CA378">
        <v>122.39449999999999</v>
      </c>
      <c r="CB378">
        <v>89.834580000000003</v>
      </c>
      <c r="CC378">
        <v>132.95820000000001</v>
      </c>
      <c r="CD378">
        <v>89.044390000000007</v>
      </c>
      <c r="CE378">
        <v>166.41460000000001</v>
      </c>
      <c r="CF378">
        <v>170.96709999999999</v>
      </c>
      <c r="CG378">
        <v>220.16319999999999</v>
      </c>
      <c r="CH378">
        <v>156.46600000000001</v>
      </c>
      <c r="CI378">
        <v>175.65209999999999</v>
      </c>
      <c r="CJ378">
        <v>253.61189999999999</v>
      </c>
      <c r="CK378">
        <v>239.57980000000001</v>
      </c>
      <c r="CL378">
        <v>827.89959999999996</v>
      </c>
      <c r="CM378">
        <v>397.37009999999998</v>
      </c>
      <c r="CN378">
        <v>-51.300170000000001</v>
      </c>
      <c r="CO378">
        <v>-114.88679999999999</v>
      </c>
      <c r="CP378">
        <v>132.26840000000001</v>
      </c>
      <c r="CQ378">
        <v>6320.165</v>
      </c>
      <c r="CR378">
        <v>3805.9690000000001</v>
      </c>
      <c r="CS378" s="20">
        <v>3855.6280000000002</v>
      </c>
      <c r="CT378" s="20">
        <v>2797.623</v>
      </c>
      <c r="CU378" s="20">
        <v>1520.636</v>
      </c>
      <c r="CV378">
        <v>823.90729999999996</v>
      </c>
      <c r="CW378">
        <v>1201.3209999999999</v>
      </c>
      <c r="CX378">
        <v>1392.537</v>
      </c>
      <c r="CY378">
        <v>2341.462</v>
      </c>
      <c r="CZ378">
        <v>1436.989</v>
      </c>
      <c r="DA378">
        <v>2536.0569999999998</v>
      </c>
      <c r="DB378">
        <v>2315.335</v>
      </c>
      <c r="DC378">
        <v>2076.2840000000001</v>
      </c>
      <c r="DD378">
        <v>2153.8200000000002</v>
      </c>
      <c r="DE378">
        <v>1671.5650000000001</v>
      </c>
      <c r="DF378">
        <v>1309.8219999999999</v>
      </c>
      <c r="DG378">
        <v>1342.2950000000001</v>
      </c>
      <c r="DH378">
        <v>1380.1579999999999</v>
      </c>
      <c r="DI378">
        <v>1748.7919999999999</v>
      </c>
      <c r="DJ378">
        <v>3605.6239999999998</v>
      </c>
      <c r="DK378">
        <v>3391.866</v>
      </c>
      <c r="DL378">
        <v>5020.1310000000003</v>
      </c>
      <c r="DM378">
        <v>1769.22</v>
      </c>
      <c r="DN378">
        <v>1285.604</v>
      </c>
      <c r="DO378">
        <v>20</v>
      </c>
      <c r="DP378">
        <v>20</v>
      </c>
    </row>
    <row r="379" spans="1:120" hidden="1" x14ac:dyDescent="0.25">
      <c r="A379" t="str">
        <f t="shared" si="5"/>
        <v>All_All Elect_44365</v>
      </c>
      <c r="B379" t="s">
        <v>62</v>
      </c>
      <c r="C379" t="s">
        <v>61</v>
      </c>
      <c r="D379" t="s">
        <v>61</v>
      </c>
      <c r="E379" t="s">
        <v>61</v>
      </c>
      <c r="F379" t="s">
        <v>61</v>
      </c>
      <c r="G379" t="s">
        <v>61</v>
      </c>
      <c r="H379" t="s">
        <v>61</v>
      </c>
      <c r="I379" t="s">
        <v>61</v>
      </c>
      <c r="J379" t="s">
        <v>61</v>
      </c>
      <c r="K379" t="s">
        <v>190</v>
      </c>
      <c r="L379" s="18">
        <v>44365</v>
      </c>
      <c r="M379">
        <v>20</v>
      </c>
      <c r="N379">
        <v>20</v>
      </c>
      <c r="O379" t="s">
        <v>258</v>
      </c>
      <c r="P379">
        <v>18</v>
      </c>
      <c r="Q379">
        <v>18</v>
      </c>
      <c r="R379">
        <v>0</v>
      </c>
      <c r="S379">
        <v>0</v>
      </c>
      <c r="T379">
        <v>0</v>
      </c>
      <c r="U379">
        <v>0</v>
      </c>
      <c r="V379">
        <v>0</v>
      </c>
      <c r="W379">
        <v>1753.3254999999999</v>
      </c>
      <c r="X379">
        <v>1761.452</v>
      </c>
      <c r="Y379">
        <v>1757.1120000000001</v>
      </c>
      <c r="Z379">
        <v>1717.4845</v>
      </c>
      <c r="AA379">
        <v>1333.0754999999999</v>
      </c>
      <c r="AB379">
        <v>1005.587</v>
      </c>
      <c r="AC379">
        <v>943.20749999999998</v>
      </c>
      <c r="AD379">
        <v>1418.7935</v>
      </c>
      <c r="AE379">
        <v>1429.8665000000001</v>
      </c>
      <c r="AF379">
        <v>1660.7339999999999</v>
      </c>
      <c r="AG379">
        <v>1748.7950000000001</v>
      </c>
      <c r="AH379">
        <v>2064.6185</v>
      </c>
      <c r="AI379">
        <v>2107.4155000000001</v>
      </c>
      <c r="AJ379">
        <v>2175.819</v>
      </c>
      <c r="AK379">
        <v>2160.2139999999999</v>
      </c>
      <c r="AL379">
        <v>2126.7429999999999</v>
      </c>
      <c r="AM379">
        <v>2127.0075000000002</v>
      </c>
      <c r="AN379">
        <v>2069.1559999999999</v>
      </c>
      <c r="AO379">
        <v>1984.3050000000001</v>
      </c>
      <c r="AP379">
        <v>1258.2355</v>
      </c>
      <c r="AQ379">
        <v>1535.6785</v>
      </c>
      <c r="AR379">
        <v>1563.117</v>
      </c>
      <c r="AS379">
        <v>1273.6685</v>
      </c>
      <c r="AT379">
        <v>934.51199999999994</v>
      </c>
      <c r="AU379">
        <v>64</v>
      </c>
      <c r="AV379">
        <v>65</v>
      </c>
      <c r="AW379">
        <v>62.5</v>
      </c>
      <c r="AX379">
        <v>61</v>
      </c>
      <c r="AY379">
        <v>60.5</v>
      </c>
      <c r="AZ379">
        <v>59.5</v>
      </c>
      <c r="BA379">
        <v>59</v>
      </c>
      <c r="BB379">
        <v>62.5</v>
      </c>
      <c r="BC379">
        <v>67.5</v>
      </c>
      <c r="BD379">
        <v>74</v>
      </c>
      <c r="BE379">
        <v>81.5</v>
      </c>
      <c r="BF379">
        <v>89</v>
      </c>
      <c r="BG379">
        <v>94.5</v>
      </c>
      <c r="BH379">
        <v>97.5</v>
      </c>
      <c r="BI379">
        <v>97.5</v>
      </c>
      <c r="BJ379">
        <v>96</v>
      </c>
      <c r="BK379">
        <v>93.5</v>
      </c>
      <c r="BL379">
        <v>92.5</v>
      </c>
      <c r="BM379">
        <v>90</v>
      </c>
      <c r="BN379">
        <v>84</v>
      </c>
      <c r="BO379">
        <v>77</v>
      </c>
      <c r="BP379">
        <v>69.5</v>
      </c>
      <c r="BQ379">
        <v>65</v>
      </c>
      <c r="BR379">
        <v>63.5</v>
      </c>
      <c r="BS379">
        <v>-316.55900000000003</v>
      </c>
      <c r="BT379">
        <v>-686.40809999999999</v>
      </c>
      <c r="BU379">
        <v>-767.4905</v>
      </c>
      <c r="BV379">
        <v>-807.52020000000005</v>
      </c>
      <c r="BW379">
        <v>-427.3999</v>
      </c>
      <c r="BX379">
        <v>-12.2689</v>
      </c>
      <c r="BY379">
        <v>180.108</v>
      </c>
      <c r="BZ379">
        <v>49.934060000000002</v>
      </c>
      <c r="CA379">
        <v>109.95610000000001</v>
      </c>
      <c r="CB379">
        <v>76.454049999999995</v>
      </c>
      <c r="CC379">
        <v>125.8113</v>
      </c>
      <c r="CD379">
        <v>93.069640000000007</v>
      </c>
      <c r="CE379">
        <v>176.93</v>
      </c>
      <c r="CF379">
        <v>193.49019999999999</v>
      </c>
      <c r="CG379">
        <v>238.91669999999999</v>
      </c>
      <c r="CH379">
        <v>159.84540000000001</v>
      </c>
      <c r="CI379">
        <v>184.02260000000001</v>
      </c>
      <c r="CJ379">
        <v>249.84010000000001</v>
      </c>
      <c r="CK379">
        <v>271.05040000000002</v>
      </c>
      <c r="CL379">
        <v>934.90020000000004</v>
      </c>
      <c r="CM379">
        <v>387.98129999999998</v>
      </c>
      <c r="CN379">
        <v>-73.032970000000006</v>
      </c>
      <c r="CO379">
        <v>-130.64959999999999</v>
      </c>
      <c r="CP379">
        <v>123.0249</v>
      </c>
      <c r="CQ379">
        <v>6333.7870000000003</v>
      </c>
      <c r="CR379">
        <v>3830.1379999999999</v>
      </c>
      <c r="CS379">
        <v>3867.2869999999998</v>
      </c>
      <c r="CT379">
        <v>2808.0830000000001</v>
      </c>
      <c r="CU379">
        <v>1528.9690000000001</v>
      </c>
      <c r="CV379">
        <v>850.72</v>
      </c>
      <c r="CW379">
        <v>1230.787</v>
      </c>
      <c r="CX379">
        <v>1417.0609999999999</v>
      </c>
      <c r="CY379">
        <v>2381.1370000000002</v>
      </c>
      <c r="CZ379">
        <v>1523.4090000000001</v>
      </c>
      <c r="DA379">
        <v>2592.6109999999999</v>
      </c>
      <c r="DB379">
        <v>2399.3510000000001</v>
      </c>
      <c r="DC379">
        <v>2179.7350000000001</v>
      </c>
      <c r="DD379">
        <v>2232.8679999999999</v>
      </c>
      <c r="DE379">
        <v>1760.614</v>
      </c>
      <c r="DF379">
        <v>1445.1869999999999</v>
      </c>
      <c r="DG379">
        <v>1466.972</v>
      </c>
      <c r="DH379">
        <v>1516.4570000000001</v>
      </c>
      <c r="DI379">
        <v>1888.586</v>
      </c>
      <c r="DJ379">
        <v>3753.643</v>
      </c>
      <c r="DK379">
        <v>3490.107</v>
      </c>
      <c r="DL379">
        <v>5081.1459999999997</v>
      </c>
      <c r="DM379">
        <v>1828.4090000000001</v>
      </c>
      <c r="DN379">
        <v>1300.931</v>
      </c>
      <c r="DO379">
        <v>20</v>
      </c>
      <c r="DP379">
        <v>20</v>
      </c>
    </row>
    <row r="380" spans="1:120" hidden="1" x14ac:dyDescent="0.25">
      <c r="A380" t="str">
        <f t="shared" si="5"/>
        <v>Aggregator-CPower_All Elect_44365</v>
      </c>
      <c r="B380" t="s">
        <v>62</v>
      </c>
      <c r="C380" t="s">
        <v>215</v>
      </c>
      <c r="D380" t="s">
        <v>61</v>
      </c>
      <c r="E380" t="s">
        <v>61</v>
      </c>
      <c r="F380" t="s">
        <v>42</v>
      </c>
      <c r="G380" t="s">
        <v>61</v>
      </c>
      <c r="H380" t="s">
        <v>61</v>
      </c>
      <c r="I380" t="s">
        <v>61</v>
      </c>
      <c r="J380" t="s">
        <v>61</v>
      </c>
      <c r="K380" t="s">
        <v>190</v>
      </c>
      <c r="L380" s="18">
        <v>44365</v>
      </c>
      <c r="M380">
        <v>20</v>
      </c>
      <c r="N380">
        <v>20</v>
      </c>
      <c r="O380" t="s">
        <v>258</v>
      </c>
      <c r="P380">
        <v>18</v>
      </c>
      <c r="Q380">
        <v>18</v>
      </c>
      <c r="R380">
        <v>0</v>
      </c>
      <c r="S380">
        <v>0</v>
      </c>
      <c r="T380">
        <v>0</v>
      </c>
      <c r="U380">
        <v>0</v>
      </c>
      <c r="V380">
        <v>0</v>
      </c>
      <c r="W380">
        <v>1753.3254999999999</v>
      </c>
      <c r="X380">
        <v>1761.452</v>
      </c>
      <c r="Y380">
        <v>1757.1120000000001</v>
      </c>
      <c r="Z380">
        <v>1717.4845</v>
      </c>
      <c r="AA380">
        <v>1333.0754999999999</v>
      </c>
      <c r="AB380">
        <v>1005.587</v>
      </c>
      <c r="AC380">
        <v>943.20749999999998</v>
      </c>
      <c r="AD380">
        <v>1418.7935</v>
      </c>
      <c r="AE380">
        <v>1429.8665000000001</v>
      </c>
      <c r="AF380">
        <v>1660.7339999999999</v>
      </c>
      <c r="AG380">
        <v>1748.7950000000001</v>
      </c>
      <c r="AH380">
        <v>2064.6185</v>
      </c>
      <c r="AI380">
        <v>2107.4155000000001</v>
      </c>
      <c r="AJ380">
        <v>2175.819</v>
      </c>
      <c r="AK380">
        <v>2160.2139999999999</v>
      </c>
      <c r="AL380">
        <v>2126.7429999999999</v>
      </c>
      <c r="AM380">
        <v>2127.0075000000002</v>
      </c>
      <c r="AN380">
        <v>2069.1559999999999</v>
      </c>
      <c r="AO380">
        <v>1984.3050000000001</v>
      </c>
      <c r="AP380">
        <v>1258.2355</v>
      </c>
      <c r="AQ380">
        <v>1535.6785</v>
      </c>
      <c r="AR380">
        <v>1563.117</v>
      </c>
      <c r="AS380">
        <v>1273.6685</v>
      </c>
      <c r="AT380">
        <v>934.51199999999994</v>
      </c>
      <c r="AU380">
        <v>64</v>
      </c>
      <c r="AV380">
        <v>65</v>
      </c>
      <c r="AW380">
        <v>62.5</v>
      </c>
      <c r="AX380">
        <v>61</v>
      </c>
      <c r="AY380">
        <v>60.5</v>
      </c>
      <c r="AZ380">
        <v>59.5</v>
      </c>
      <c r="BA380">
        <v>59</v>
      </c>
      <c r="BB380">
        <v>62.5</v>
      </c>
      <c r="BC380">
        <v>67.5</v>
      </c>
      <c r="BD380">
        <v>74</v>
      </c>
      <c r="BE380">
        <v>81.5</v>
      </c>
      <c r="BF380">
        <v>89</v>
      </c>
      <c r="BG380">
        <v>94.5</v>
      </c>
      <c r="BH380">
        <v>97.5</v>
      </c>
      <c r="BI380">
        <v>97.5</v>
      </c>
      <c r="BJ380">
        <v>96</v>
      </c>
      <c r="BK380">
        <v>93.5</v>
      </c>
      <c r="BL380">
        <v>92.5</v>
      </c>
      <c r="BM380">
        <v>90</v>
      </c>
      <c r="BN380">
        <v>84</v>
      </c>
      <c r="BO380">
        <v>77</v>
      </c>
      <c r="BP380">
        <v>69.5</v>
      </c>
      <c r="BQ380">
        <v>65</v>
      </c>
      <c r="BR380">
        <v>63.5</v>
      </c>
      <c r="BS380">
        <v>-316.55900000000003</v>
      </c>
      <c r="BT380">
        <v>-686.40809999999999</v>
      </c>
      <c r="BU380">
        <v>-767.4905</v>
      </c>
      <c r="BV380">
        <v>-807.52020000000005</v>
      </c>
      <c r="BW380">
        <v>-427.3999</v>
      </c>
      <c r="BX380">
        <v>-12.2689</v>
      </c>
      <c r="BY380">
        <v>180.108</v>
      </c>
      <c r="BZ380">
        <v>49.934060000000002</v>
      </c>
      <c r="CA380">
        <v>109.95610000000001</v>
      </c>
      <c r="CB380">
        <v>76.454049999999995</v>
      </c>
      <c r="CC380">
        <v>125.8113</v>
      </c>
      <c r="CD380">
        <v>93.069640000000007</v>
      </c>
      <c r="CE380">
        <v>176.93</v>
      </c>
      <c r="CF380">
        <v>193.49019999999999</v>
      </c>
      <c r="CG380">
        <v>238.91669999999999</v>
      </c>
      <c r="CH380">
        <v>159.84540000000001</v>
      </c>
      <c r="CI380">
        <v>184.02260000000001</v>
      </c>
      <c r="CJ380">
        <v>249.84010000000001</v>
      </c>
      <c r="CK380">
        <v>271.05040000000002</v>
      </c>
      <c r="CL380">
        <v>934.90020000000004</v>
      </c>
      <c r="CM380">
        <v>387.98129999999998</v>
      </c>
      <c r="CN380">
        <v>-73.032970000000006</v>
      </c>
      <c r="CO380">
        <v>-130.64959999999999</v>
      </c>
      <c r="CP380">
        <v>123.0249</v>
      </c>
      <c r="CQ380">
        <v>6333.7870000000003</v>
      </c>
      <c r="CR380">
        <v>3830.1379999999999</v>
      </c>
      <c r="CS380" s="20">
        <v>3867.2869999999998</v>
      </c>
      <c r="CT380" s="20">
        <v>2808.0830000000001</v>
      </c>
      <c r="CU380" s="20">
        <v>1528.9690000000001</v>
      </c>
      <c r="CV380">
        <v>850.72</v>
      </c>
      <c r="CW380">
        <v>1230.787</v>
      </c>
      <c r="CX380">
        <v>1417.0609999999999</v>
      </c>
      <c r="CY380">
        <v>2381.1370000000002</v>
      </c>
      <c r="CZ380">
        <v>1523.4090000000001</v>
      </c>
      <c r="DA380">
        <v>2592.6109999999999</v>
      </c>
      <c r="DB380">
        <v>2399.3510000000001</v>
      </c>
      <c r="DC380">
        <v>2179.7350000000001</v>
      </c>
      <c r="DD380">
        <v>2232.8679999999999</v>
      </c>
      <c r="DE380">
        <v>1760.614</v>
      </c>
      <c r="DF380">
        <v>1445.1869999999999</v>
      </c>
      <c r="DG380">
        <v>1466.972</v>
      </c>
      <c r="DH380">
        <v>1516.4570000000001</v>
      </c>
      <c r="DI380">
        <v>1888.586</v>
      </c>
      <c r="DJ380">
        <v>3753.643</v>
      </c>
      <c r="DK380">
        <v>3490.107</v>
      </c>
      <c r="DL380">
        <v>5081.1459999999997</v>
      </c>
      <c r="DM380">
        <v>1828.4090000000001</v>
      </c>
      <c r="DN380">
        <v>1300.931</v>
      </c>
      <c r="DO380">
        <v>20</v>
      </c>
      <c r="DP380">
        <v>20</v>
      </c>
    </row>
    <row r="381" spans="1:120" hidden="1" x14ac:dyDescent="0.25">
      <c r="A381" t="str">
        <f t="shared" si="5"/>
        <v>Size_Grp-20 to 199.99 kW_All Elect_44365</v>
      </c>
      <c r="B381" t="s">
        <v>62</v>
      </c>
      <c r="C381" t="s">
        <v>201</v>
      </c>
      <c r="D381" t="s">
        <v>61</v>
      </c>
      <c r="E381" t="s">
        <v>61</v>
      </c>
      <c r="F381" t="s">
        <v>61</v>
      </c>
      <c r="G381" t="s">
        <v>61</v>
      </c>
      <c r="H381" t="s">
        <v>61</v>
      </c>
      <c r="I381" t="s">
        <v>61</v>
      </c>
      <c r="J381" t="s">
        <v>101</v>
      </c>
      <c r="K381" t="s">
        <v>190</v>
      </c>
      <c r="L381" s="18">
        <v>44365</v>
      </c>
      <c r="M381">
        <v>20</v>
      </c>
      <c r="N381">
        <v>20</v>
      </c>
      <c r="O381" t="s">
        <v>258</v>
      </c>
      <c r="P381">
        <v>13</v>
      </c>
      <c r="Q381">
        <v>13</v>
      </c>
      <c r="R381">
        <v>0</v>
      </c>
      <c r="S381">
        <v>0</v>
      </c>
      <c r="T381">
        <v>1</v>
      </c>
      <c r="U381">
        <v>0</v>
      </c>
      <c r="V381">
        <v>1</v>
      </c>
      <c r="W381">
        <v>134.292</v>
      </c>
      <c r="X381">
        <v>160.499</v>
      </c>
      <c r="Y381">
        <v>142.96700000000001</v>
      </c>
      <c r="Z381">
        <v>147.81700000000001</v>
      </c>
      <c r="AA381">
        <v>153.136</v>
      </c>
      <c r="AB381">
        <v>154.036</v>
      </c>
      <c r="AC381">
        <v>189.50200000000001</v>
      </c>
      <c r="AD381">
        <v>247.583</v>
      </c>
      <c r="AE381">
        <v>356.02600000000001</v>
      </c>
      <c r="AF381">
        <v>484.411</v>
      </c>
      <c r="AG381">
        <v>536.29700000000003</v>
      </c>
      <c r="AH381">
        <v>573.98699999999997</v>
      </c>
      <c r="AI381">
        <v>617.34900000000005</v>
      </c>
      <c r="AJ381">
        <v>641.43799999999999</v>
      </c>
      <c r="AK381">
        <v>649.39300000000003</v>
      </c>
      <c r="AL381">
        <v>662.226</v>
      </c>
      <c r="AM381">
        <v>650.06799999999998</v>
      </c>
      <c r="AN381">
        <v>638.08000000000004</v>
      </c>
      <c r="AO381">
        <v>582.32799999999997</v>
      </c>
      <c r="AP381">
        <v>442.93900000000002</v>
      </c>
      <c r="AQ381">
        <v>486.83100000000002</v>
      </c>
      <c r="AR381">
        <v>296.488</v>
      </c>
      <c r="AS381">
        <v>209.75200000000001</v>
      </c>
      <c r="AT381">
        <v>145.053</v>
      </c>
      <c r="AU381">
        <v>64</v>
      </c>
      <c r="AV381">
        <v>65</v>
      </c>
      <c r="AW381">
        <v>62.5</v>
      </c>
      <c r="AX381">
        <v>61</v>
      </c>
      <c r="AY381">
        <v>60.5</v>
      </c>
      <c r="AZ381">
        <v>59.5</v>
      </c>
      <c r="BA381">
        <v>59</v>
      </c>
      <c r="BB381">
        <v>62.5</v>
      </c>
      <c r="BC381">
        <v>67.5</v>
      </c>
      <c r="BD381">
        <v>74</v>
      </c>
      <c r="BE381">
        <v>81.5</v>
      </c>
      <c r="BF381">
        <v>89</v>
      </c>
      <c r="BG381">
        <v>94.5</v>
      </c>
      <c r="BH381">
        <v>97.5</v>
      </c>
      <c r="BI381">
        <v>97.5</v>
      </c>
      <c r="BJ381">
        <v>96</v>
      </c>
      <c r="BK381">
        <v>93.5</v>
      </c>
      <c r="BL381">
        <v>92.5</v>
      </c>
      <c r="BM381">
        <v>90</v>
      </c>
      <c r="BN381">
        <v>84</v>
      </c>
      <c r="BO381">
        <v>77</v>
      </c>
      <c r="BP381">
        <v>69.5</v>
      </c>
      <c r="BQ381">
        <v>65</v>
      </c>
      <c r="BR381">
        <v>63.5</v>
      </c>
      <c r="BS381">
        <v>4.3864770000000002</v>
      </c>
      <c r="BT381">
        <v>-5.1933009999999999</v>
      </c>
      <c r="BU381">
        <v>7.0043959999999998</v>
      </c>
      <c r="BV381">
        <v>4.1059200000000002</v>
      </c>
      <c r="BW381">
        <v>4.5727010000000003</v>
      </c>
      <c r="BX381">
        <v>14.907959999999999</v>
      </c>
      <c r="BY381">
        <v>10.70626</v>
      </c>
      <c r="BZ381">
        <v>7.09551</v>
      </c>
      <c r="CA381">
        <v>-12.63326</v>
      </c>
      <c r="CB381">
        <v>-13.41403</v>
      </c>
      <c r="CC381">
        <v>-7.2542179999999998</v>
      </c>
      <c r="CD381">
        <v>4.2824949999999999</v>
      </c>
      <c r="CE381">
        <v>10.80044</v>
      </c>
      <c r="CF381">
        <v>22.568940000000001</v>
      </c>
      <c r="CG381">
        <v>18.58052</v>
      </c>
      <c r="CH381">
        <v>3.5711149999999998</v>
      </c>
      <c r="CI381">
        <v>7.8635520000000003</v>
      </c>
      <c r="CJ381">
        <v>-4.743385</v>
      </c>
      <c r="CK381">
        <v>33.321440000000003</v>
      </c>
      <c r="CL381">
        <v>101.1777</v>
      </c>
      <c r="CM381">
        <v>-8.6583930000000002</v>
      </c>
      <c r="CN381">
        <v>-21.62077</v>
      </c>
      <c r="CO381">
        <v>-15.83672</v>
      </c>
      <c r="CP381">
        <v>-8.9193700000000007</v>
      </c>
      <c r="CQ381">
        <v>13.613149999999999</v>
      </c>
      <c r="CR381">
        <v>24.168849999999999</v>
      </c>
      <c r="CS381" s="20">
        <v>11.658989999999999</v>
      </c>
      <c r="CT381" s="20">
        <v>10.45983</v>
      </c>
      <c r="CU381" s="20">
        <v>8.3328749999999996</v>
      </c>
      <c r="CV381">
        <v>26.80462</v>
      </c>
      <c r="CW381">
        <v>29.442550000000001</v>
      </c>
      <c r="CX381">
        <v>24.499549999999999</v>
      </c>
      <c r="CY381">
        <v>39.624400000000001</v>
      </c>
      <c r="CZ381">
        <v>86.289079999999998</v>
      </c>
      <c r="DA381">
        <v>56.084380000000003</v>
      </c>
      <c r="DB381">
        <v>83.41704</v>
      </c>
      <c r="DC381">
        <v>102.5836</v>
      </c>
      <c r="DD381">
        <v>78.356769999999997</v>
      </c>
      <c r="DE381">
        <v>88.108890000000002</v>
      </c>
      <c r="DF381">
        <v>134.4853</v>
      </c>
      <c r="DG381">
        <v>124.0497</v>
      </c>
      <c r="DH381">
        <v>134.73410000000001</v>
      </c>
      <c r="DI381">
        <v>138.08529999999999</v>
      </c>
      <c r="DJ381">
        <v>147.77889999999999</v>
      </c>
      <c r="DK381">
        <v>97.536150000000006</v>
      </c>
      <c r="DL381">
        <v>60.844679999999997</v>
      </c>
      <c r="DM381">
        <v>59.16581</v>
      </c>
      <c r="DN381">
        <v>15.323180000000001</v>
      </c>
      <c r="DO381">
        <v>20</v>
      </c>
      <c r="DP381">
        <v>20</v>
      </c>
    </row>
    <row r="382" spans="1:120" hidden="1" x14ac:dyDescent="0.25">
      <c r="A382" t="str">
        <f t="shared" si="5"/>
        <v>Size_Grp-Below 20 kW_All Elect_44365</v>
      </c>
      <c r="B382" t="s">
        <v>62</v>
      </c>
      <c r="C382" t="s">
        <v>259</v>
      </c>
      <c r="D382" t="s">
        <v>61</v>
      </c>
      <c r="E382" t="s">
        <v>61</v>
      </c>
      <c r="F382" t="s">
        <v>61</v>
      </c>
      <c r="G382" t="s">
        <v>61</v>
      </c>
      <c r="H382" t="s">
        <v>61</v>
      </c>
      <c r="I382" t="s">
        <v>61</v>
      </c>
      <c r="J382" t="s">
        <v>260</v>
      </c>
      <c r="K382" t="s">
        <v>190</v>
      </c>
      <c r="L382" s="18">
        <v>44365</v>
      </c>
      <c r="M382">
        <v>20</v>
      </c>
      <c r="N382">
        <v>20</v>
      </c>
      <c r="O382" t="s">
        <v>258</v>
      </c>
      <c r="P382">
        <v>1</v>
      </c>
      <c r="Q382">
        <v>1</v>
      </c>
      <c r="R382">
        <v>0</v>
      </c>
      <c r="S382">
        <v>0</v>
      </c>
      <c r="T382">
        <v>1</v>
      </c>
      <c r="U382">
        <v>0</v>
      </c>
      <c r="V382">
        <v>1</v>
      </c>
      <c r="W382">
        <v>0.622</v>
      </c>
      <c r="X382">
        <v>0.36599999999999999</v>
      </c>
      <c r="Y382">
        <v>0.32200000000000001</v>
      </c>
      <c r="Z382">
        <v>0.32400000000000001</v>
      </c>
      <c r="AA382">
        <v>0.32</v>
      </c>
      <c r="AB382">
        <v>0.316</v>
      </c>
      <c r="AC382">
        <v>0.374</v>
      </c>
      <c r="AD382">
        <v>0.33600000000000002</v>
      </c>
      <c r="AE382">
        <v>4.8250000000000002</v>
      </c>
      <c r="AF382">
        <v>8.1319999999999997</v>
      </c>
      <c r="AG382">
        <v>10.404</v>
      </c>
      <c r="AH382">
        <v>12.182</v>
      </c>
      <c r="AI382">
        <v>17.010999999999999</v>
      </c>
      <c r="AJ382">
        <v>17.314</v>
      </c>
      <c r="AK382">
        <v>17.559000000000001</v>
      </c>
      <c r="AL382">
        <v>17.875</v>
      </c>
      <c r="AM382">
        <v>17.015000000000001</v>
      </c>
      <c r="AN382">
        <v>17.425000000000001</v>
      </c>
      <c r="AO382">
        <v>18.739999999999998</v>
      </c>
      <c r="AP382">
        <v>3.714</v>
      </c>
      <c r="AQ382">
        <v>8.4789999999999992</v>
      </c>
      <c r="AR382">
        <v>3.0830000000000002</v>
      </c>
      <c r="AS382">
        <v>0.76</v>
      </c>
      <c r="AT382">
        <v>0.75600000000000001</v>
      </c>
      <c r="AU382">
        <v>64</v>
      </c>
      <c r="AV382">
        <v>65</v>
      </c>
      <c r="AW382">
        <v>62.5</v>
      </c>
      <c r="AX382">
        <v>61</v>
      </c>
      <c r="AY382">
        <v>60.5</v>
      </c>
      <c r="AZ382">
        <v>59.5</v>
      </c>
      <c r="BA382">
        <v>59</v>
      </c>
      <c r="BB382">
        <v>62.5</v>
      </c>
      <c r="BC382">
        <v>67.5</v>
      </c>
      <c r="BD382">
        <v>74</v>
      </c>
      <c r="BE382">
        <v>81.5</v>
      </c>
      <c r="BF382">
        <v>89</v>
      </c>
      <c r="BG382">
        <v>94.5</v>
      </c>
      <c r="BH382">
        <v>97.5</v>
      </c>
      <c r="BI382">
        <v>97.5</v>
      </c>
      <c r="BJ382">
        <v>96</v>
      </c>
      <c r="BK382">
        <v>93.5</v>
      </c>
      <c r="BL382">
        <v>92.5</v>
      </c>
      <c r="BM382">
        <v>90</v>
      </c>
      <c r="BN382">
        <v>84</v>
      </c>
      <c r="BO382">
        <v>77</v>
      </c>
      <c r="BP382">
        <v>69.5</v>
      </c>
      <c r="BQ382">
        <v>65</v>
      </c>
      <c r="BR382">
        <v>63.5</v>
      </c>
      <c r="BS382">
        <v>-0.1216238</v>
      </c>
      <c r="BT382">
        <v>-2.2237199999999999E-2</v>
      </c>
      <c r="BU382">
        <v>-5.8517999999999999E-3</v>
      </c>
      <c r="BV382">
        <v>-6.9576000000000004E-3</v>
      </c>
      <c r="BW382">
        <v>-2.6356000000000001E-3</v>
      </c>
      <c r="BX382">
        <v>4.6853400000000003E-2</v>
      </c>
      <c r="BY382">
        <v>6.81779E-2</v>
      </c>
      <c r="BZ382">
        <v>8.4762000000000004E-2</v>
      </c>
      <c r="CA382">
        <v>0.19493630000000001</v>
      </c>
      <c r="CB382">
        <v>3.3497800000000001E-2</v>
      </c>
      <c r="CC382">
        <v>0.10728070000000001</v>
      </c>
      <c r="CD382">
        <v>-0.25724320000000001</v>
      </c>
      <c r="CE382">
        <v>-0.2849989</v>
      </c>
      <c r="CF382">
        <v>-4.5803099999999999E-2</v>
      </c>
      <c r="CG382">
        <v>0.17297170000000001</v>
      </c>
      <c r="CH382">
        <v>-0.19174189999999999</v>
      </c>
      <c r="CI382">
        <v>0.50689130000000004</v>
      </c>
      <c r="CJ382">
        <v>0.97158999999999995</v>
      </c>
      <c r="CK382">
        <v>-1.850811</v>
      </c>
      <c r="CL382">
        <v>5.8229329999999999</v>
      </c>
      <c r="CM382">
        <v>-0.73041869999999998</v>
      </c>
      <c r="CN382">
        <v>-0.1120338</v>
      </c>
      <c r="CO382">
        <v>7.3970499999999995E-2</v>
      </c>
      <c r="CP382">
        <v>-0.32412170000000001</v>
      </c>
      <c r="CQ382">
        <v>8.7548999999999995E-3</v>
      </c>
      <c r="CR382">
        <v>2.3340000000000001E-4</v>
      </c>
      <c r="CS382" s="20">
        <v>2.0899999999999999E-6</v>
      </c>
      <c r="CT382" s="20">
        <v>1.9300000000000002E-6</v>
      </c>
      <c r="CU382" s="20">
        <v>9.3899999999999999E-6</v>
      </c>
      <c r="CV382">
        <v>8.0888000000000002E-3</v>
      </c>
      <c r="CW382">
        <v>2.4213100000000001E-2</v>
      </c>
      <c r="CX382">
        <v>2.4812600000000001E-2</v>
      </c>
      <c r="CY382">
        <v>5.0970599999999998E-2</v>
      </c>
      <c r="CZ382">
        <v>0.13085450000000001</v>
      </c>
      <c r="DA382">
        <v>0.46933560000000002</v>
      </c>
      <c r="DB382">
        <v>0.59925240000000002</v>
      </c>
      <c r="DC382">
        <v>0.86732830000000005</v>
      </c>
      <c r="DD382">
        <v>0.6915886</v>
      </c>
      <c r="DE382">
        <v>0.940612</v>
      </c>
      <c r="DF382">
        <v>0.87909360000000003</v>
      </c>
      <c r="DG382">
        <v>0.62671189999999999</v>
      </c>
      <c r="DH382">
        <v>1.5654999999999999</v>
      </c>
      <c r="DI382">
        <v>1.7090050000000001</v>
      </c>
      <c r="DJ382">
        <v>0.23989240000000001</v>
      </c>
      <c r="DK382">
        <v>0.7053973</v>
      </c>
      <c r="DL382">
        <v>0.16908429999999999</v>
      </c>
      <c r="DM382">
        <v>2.2797700000000001E-2</v>
      </c>
      <c r="DN382">
        <v>3.9803E-3</v>
      </c>
      <c r="DO382">
        <v>20</v>
      </c>
      <c r="DP382">
        <v>20</v>
      </c>
    </row>
    <row r="383" spans="1:120" hidden="1" x14ac:dyDescent="0.25">
      <c r="A383" t="str">
        <f t="shared" si="5"/>
        <v>OtherDR-No_All Elect_44365</v>
      </c>
      <c r="B383" t="s">
        <v>62</v>
      </c>
      <c r="C383" t="s">
        <v>323</v>
      </c>
      <c r="D383" t="s">
        <v>61</v>
      </c>
      <c r="E383" t="s">
        <v>61</v>
      </c>
      <c r="F383" t="s">
        <v>61</v>
      </c>
      <c r="G383" t="s">
        <v>61</v>
      </c>
      <c r="H383" t="s">
        <v>61</v>
      </c>
      <c r="I383" t="s">
        <v>97</v>
      </c>
      <c r="J383" t="s">
        <v>61</v>
      </c>
      <c r="K383" t="s">
        <v>190</v>
      </c>
      <c r="L383" s="18">
        <v>44365</v>
      </c>
      <c r="M383">
        <v>20</v>
      </c>
      <c r="N383">
        <v>20</v>
      </c>
      <c r="O383" t="s">
        <v>258</v>
      </c>
      <c r="P383">
        <v>18</v>
      </c>
      <c r="Q383">
        <v>18</v>
      </c>
      <c r="R383">
        <v>0</v>
      </c>
      <c r="S383">
        <v>0</v>
      </c>
      <c r="T383">
        <v>0</v>
      </c>
      <c r="U383">
        <v>0</v>
      </c>
      <c r="V383">
        <v>0</v>
      </c>
      <c r="W383">
        <v>1753.3254999999999</v>
      </c>
      <c r="X383">
        <v>1761.452</v>
      </c>
      <c r="Y383">
        <v>1757.1120000000001</v>
      </c>
      <c r="Z383">
        <v>1717.4845</v>
      </c>
      <c r="AA383">
        <v>1333.0754999999999</v>
      </c>
      <c r="AB383">
        <v>1005.587</v>
      </c>
      <c r="AC383">
        <v>943.20749999999998</v>
      </c>
      <c r="AD383">
        <v>1418.7935</v>
      </c>
      <c r="AE383">
        <v>1429.8665000000001</v>
      </c>
      <c r="AF383">
        <v>1660.7339999999999</v>
      </c>
      <c r="AG383">
        <v>1748.7950000000001</v>
      </c>
      <c r="AH383">
        <v>2064.6185</v>
      </c>
      <c r="AI383">
        <v>2107.4155000000001</v>
      </c>
      <c r="AJ383">
        <v>2175.819</v>
      </c>
      <c r="AK383">
        <v>2160.2139999999999</v>
      </c>
      <c r="AL383">
        <v>2126.7429999999999</v>
      </c>
      <c r="AM383">
        <v>2127.0075000000002</v>
      </c>
      <c r="AN383">
        <v>2069.1559999999999</v>
      </c>
      <c r="AO383">
        <v>1984.3050000000001</v>
      </c>
      <c r="AP383">
        <v>1258.2355</v>
      </c>
      <c r="AQ383">
        <v>1535.6785</v>
      </c>
      <c r="AR383">
        <v>1563.117</v>
      </c>
      <c r="AS383">
        <v>1273.6685</v>
      </c>
      <c r="AT383">
        <v>934.51199999999994</v>
      </c>
      <c r="AU383">
        <v>64</v>
      </c>
      <c r="AV383">
        <v>65</v>
      </c>
      <c r="AW383">
        <v>62.5</v>
      </c>
      <c r="AX383">
        <v>61</v>
      </c>
      <c r="AY383">
        <v>60.5</v>
      </c>
      <c r="AZ383">
        <v>59.5</v>
      </c>
      <c r="BA383">
        <v>59</v>
      </c>
      <c r="BB383">
        <v>62.5</v>
      </c>
      <c r="BC383">
        <v>67.5</v>
      </c>
      <c r="BD383">
        <v>74</v>
      </c>
      <c r="BE383">
        <v>81.5</v>
      </c>
      <c r="BF383">
        <v>89</v>
      </c>
      <c r="BG383">
        <v>94.5</v>
      </c>
      <c r="BH383">
        <v>97.5</v>
      </c>
      <c r="BI383">
        <v>97.5</v>
      </c>
      <c r="BJ383">
        <v>96</v>
      </c>
      <c r="BK383">
        <v>93.5</v>
      </c>
      <c r="BL383">
        <v>92.5</v>
      </c>
      <c r="BM383">
        <v>90</v>
      </c>
      <c r="BN383">
        <v>84</v>
      </c>
      <c r="BO383">
        <v>77</v>
      </c>
      <c r="BP383">
        <v>69.5</v>
      </c>
      <c r="BQ383">
        <v>65</v>
      </c>
      <c r="BR383">
        <v>63.5</v>
      </c>
      <c r="BS383">
        <v>-316.55900000000003</v>
      </c>
      <c r="BT383">
        <v>-686.40809999999999</v>
      </c>
      <c r="BU383">
        <v>-767.4905</v>
      </c>
      <c r="BV383">
        <v>-807.52020000000005</v>
      </c>
      <c r="BW383">
        <v>-427.3999</v>
      </c>
      <c r="BX383">
        <v>-12.2689</v>
      </c>
      <c r="BY383">
        <v>180.108</v>
      </c>
      <c r="BZ383">
        <v>49.934060000000002</v>
      </c>
      <c r="CA383">
        <v>109.95610000000001</v>
      </c>
      <c r="CB383">
        <v>76.454049999999995</v>
      </c>
      <c r="CC383">
        <v>125.8113</v>
      </c>
      <c r="CD383">
        <v>93.069640000000007</v>
      </c>
      <c r="CE383">
        <v>176.93</v>
      </c>
      <c r="CF383">
        <v>193.49019999999999</v>
      </c>
      <c r="CG383">
        <v>238.91669999999999</v>
      </c>
      <c r="CH383">
        <v>159.84540000000001</v>
      </c>
      <c r="CI383">
        <v>184.02260000000001</v>
      </c>
      <c r="CJ383">
        <v>249.84010000000001</v>
      </c>
      <c r="CK383">
        <v>271.05040000000002</v>
      </c>
      <c r="CL383">
        <v>934.90020000000004</v>
      </c>
      <c r="CM383">
        <v>387.98129999999998</v>
      </c>
      <c r="CN383">
        <v>-73.032970000000006</v>
      </c>
      <c r="CO383">
        <v>-130.64959999999999</v>
      </c>
      <c r="CP383">
        <v>123.0249</v>
      </c>
      <c r="CQ383">
        <v>6333.7870000000003</v>
      </c>
      <c r="CR383">
        <v>3830.1379999999999</v>
      </c>
      <c r="CS383" s="20">
        <v>3867.2869999999998</v>
      </c>
      <c r="CT383" s="20">
        <v>2808.0830000000001</v>
      </c>
      <c r="CU383" s="20">
        <v>1528.9690000000001</v>
      </c>
      <c r="CV383">
        <v>850.72</v>
      </c>
      <c r="CW383">
        <v>1230.787</v>
      </c>
      <c r="CX383">
        <v>1417.0609999999999</v>
      </c>
      <c r="CY383">
        <v>2381.1370000000002</v>
      </c>
      <c r="CZ383">
        <v>1523.4090000000001</v>
      </c>
      <c r="DA383">
        <v>2592.6109999999999</v>
      </c>
      <c r="DB383">
        <v>2399.3510000000001</v>
      </c>
      <c r="DC383">
        <v>2179.7350000000001</v>
      </c>
      <c r="DD383">
        <v>2232.8679999999999</v>
      </c>
      <c r="DE383">
        <v>1760.614</v>
      </c>
      <c r="DF383">
        <v>1445.1869999999999</v>
      </c>
      <c r="DG383">
        <v>1466.972</v>
      </c>
      <c r="DH383">
        <v>1516.4570000000001</v>
      </c>
      <c r="DI383">
        <v>1888.586</v>
      </c>
      <c r="DJ383">
        <v>3753.643</v>
      </c>
      <c r="DK383">
        <v>3490.107</v>
      </c>
      <c r="DL383">
        <v>5081.1459999999997</v>
      </c>
      <c r="DM383">
        <v>1828.4090000000001</v>
      </c>
      <c r="DN383">
        <v>1300.931</v>
      </c>
      <c r="DO383">
        <v>20</v>
      </c>
      <c r="DP383">
        <v>20</v>
      </c>
    </row>
    <row r="384" spans="1:120" hidden="1" x14ac:dyDescent="0.25">
      <c r="A384" t="str">
        <f t="shared" si="5"/>
        <v>Industry_Type-2. Manufacturing_All Elect_44365</v>
      </c>
      <c r="B384" t="s">
        <v>62</v>
      </c>
      <c r="C384" t="s">
        <v>218</v>
      </c>
      <c r="D384" t="s">
        <v>61</v>
      </c>
      <c r="E384" t="s">
        <v>61</v>
      </c>
      <c r="F384" t="s">
        <v>61</v>
      </c>
      <c r="G384" t="s">
        <v>38</v>
      </c>
      <c r="H384" t="s">
        <v>61</v>
      </c>
      <c r="I384" t="s">
        <v>61</v>
      </c>
      <c r="J384" t="s">
        <v>61</v>
      </c>
      <c r="K384" t="s">
        <v>190</v>
      </c>
      <c r="L384" s="18">
        <v>44365</v>
      </c>
      <c r="M384">
        <v>20</v>
      </c>
      <c r="N384">
        <v>20</v>
      </c>
      <c r="O384" t="s">
        <v>258</v>
      </c>
      <c r="P384">
        <v>2</v>
      </c>
      <c r="Q384">
        <v>2</v>
      </c>
      <c r="R384">
        <v>0</v>
      </c>
      <c r="S384">
        <v>0</v>
      </c>
      <c r="T384">
        <v>1</v>
      </c>
      <c r="U384">
        <v>0</v>
      </c>
      <c r="V384">
        <v>1</v>
      </c>
      <c r="W384">
        <v>1566.6614999999999</v>
      </c>
      <c r="X384">
        <v>1551.327</v>
      </c>
      <c r="Y384">
        <v>1565.2380000000001</v>
      </c>
      <c r="Z384">
        <v>1520.1134999999999</v>
      </c>
      <c r="AA384">
        <v>1128.9794999999999</v>
      </c>
      <c r="AB384">
        <v>800.08500000000004</v>
      </c>
      <c r="AC384">
        <v>689.4615</v>
      </c>
      <c r="AD384">
        <v>625.30949999999996</v>
      </c>
      <c r="AE384">
        <v>531.46050000000002</v>
      </c>
      <c r="AF384">
        <v>613.76099999999997</v>
      </c>
      <c r="AG384">
        <v>633.774</v>
      </c>
      <c r="AH384">
        <v>654.94949999999994</v>
      </c>
      <c r="AI384">
        <v>642.14549999999997</v>
      </c>
      <c r="AJ384">
        <v>667.827</v>
      </c>
      <c r="AK384">
        <v>655.31700000000001</v>
      </c>
      <c r="AL384">
        <v>626.92200000000003</v>
      </c>
      <c r="AM384">
        <v>625.99950000000001</v>
      </c>
      <c r="AN384">
        <v>601.19100000000003</v>
      </c>
      <c r="AO384">
        <v>577.31700000000001</v>
      </c>
      <c r="AP384">
        <v>19.0425</v>
      </c>
      <c r="AQ384">
        <v>413.66849999999999</v>
      </c>
      <c r="AR384">
        <v>1006.116</v>
      </c>
      <c r="AS384">
        <v>998.14649999999995</v>
      </c>
      <c r="AT384">
        <v>737.62800000000004</v>
      </c>
      <c r="AU384">
        <v>64</v>
      </c>
      <c r="AV384">
        <v>65</v>
      </c>
      <c r="AW384">
        <v>62.5</v>
      </c>
      <c r="AX384">
        <v>61</v>
      </c>
      <c r="AY384">
        <v>60.5</v>
      </c>
      <c r="AZ384">
        <v>59.5</v>
      </c>
      <c r="BA384">
        <v>59</v>
      </c>
      <c r="BB384">
        <v>62.5</v>
      </c>
      <c r="BC384">
        <v>67.5</v>
      </c>
      <c r="BD384">
        <v>74</v>
      </c>
      <c r="BE384">
        <v>81.5</v>
      </c>
      <c r="BF384">
        <v>89</v>
      </c>
      <c r="BG384">
        <v>94.5</v>
      </c>
      <c r="BH384">
        <v>97.5</v>
      </c>
      <c r="BI384">
        <v>97.5</v>
      </c>
      <c r="BJ384">
        <v>96</v>
      </c>
      <c r="BK384">
        <v>93.5</v>
      </c>
      <c r="BL384">
        <v>92.5</v>
      </c>
      <c r="BM384">
        <v>90</v>
      </c>
      <c r="BN384">
        <v>84</v>
      </c>
      <c r="BO384">
        <v>77</v>
      </c>
      <c r="BP384">
        <v>69.5</v>
      </c>
      <c r="BQ384">
        <v>65</v>
      </c>
      <c r="BR384">
        <v>63.5</v>
      </c>
      <c r="BS384">
        <v>-356.76190000000003</v>
      </c>
      <c r="BT384">
        <v>-716.28530000000001</v>
      </c>
      <c r="BU384">
        <v>-806.73829999999998</v>
      </c>
      <c r="BV384">
        <v>-842.48030000000006</v>
      </c>
      <c r="BW384">
        <v>-463.64030000000002</v>
      </c>
      <c r="BX384">
        <v>-65.811980000000005</v>
      </c>
      <c r="BY384">
        <v>61.737850000000002</v>
      </c>
      <c r="BZ384">
        <v>120.425</v>
      </c>
      <c r="CA384">
        <v>186.54949999999999</v>
      </c>
      <c r="CB384">
        <v>172.87989999999999</v>
      </c>
      <c r="CC384">
        <v>113.0004</v>
      </c>
      <c r="CD384">
        <v>88.432569999999998</v>
      </c>
      <c r="CE384">
        <v>113.3001</v>
      </c>
      <c r="CF384">
        <v>109.51179999999999</v>
      </c>
      <c r="CG384">
        <v>153.91159999999999</v>
      </c>
      <c r="CH384">
        <v>102.7693</v>
      </c>
      <c r="CI384">
        <v>127.9393</v>
      </c>
      <c r="CJ384">
        <v>205.2953</v>
      </c>
      <c r="CK384">
        <v>215.93510000000001</v>
      </c>
      <c r="CL384">
        <v>763.57479999999998</v>
      </c>
      <c r="CM384">
        <v>376.9024</v>
      </c>
      <c r="CN384">
        <v>-137.31540000000001</v>
      </c>
      <c r="CO384">
        <v>-153.54179999999999</v>
      </c>
      <c r="CP384">
        <v>134.39009999999999</v>
      </c>
      <c r="CQ384">
        <v>6051.6710000000003</v>
      </c>
      <c r="CR384">
        <v>3475.87</v>
      </c>
      <c r="CS384">
        <v>3526.3150000000001</v>
      </c>
      <c r="CT384">
        <v>2490.279</v>
      </c>
      <c r="CU384">
        <v>1177.5920000000001</v>
      </c>
      <c r="CV384">
        <v>460.8322</v>
      </c>
      <c r="CW384">
        <v>214.11519999999999</v>
      </c>
      <c r="CX384">
        <v>234.38659999999999</v>
      </c>
      <c r="CY384">
        <v>592.04859999999996</v>
      </c>
      <c r="CZ384">
        <v>875.49749999999995</v>
      </c>
      <c r="DA384">
        <v>1406.796</v>
      </c>
      <c r="DB384">
        <v>1585.171</v>
      </c>
      <c r="DC384">
        <v>1305.5029999999999</v>
      </c>
      <c r="DD384">
        <v>1794.12</v>
      </c>
      <c r="DE384">
        <v>1251.451</v>
      </c>
      <c r="DF384">
        <v>897.55399999999997</v>
      </c>
      <c r="DG384">
        <v>1007.674</v>
      </c>
      <c r="DH384">
        <v>1035.7429999999999</v>
      </c>
      <c r="DI384">
        <v>1090.9870000000001</v>
      </c>
      <c r="DJ384">
        <v>1212.0609999999999</v>
      </c>
      <c r="DK384">
        <v>1063.989</v>
      </c>
      <c r="DL384">
        <v>2883.7310000000002</v>
      </c>
      <c r="DM384">
        <v>1207.7860000000001</v>
      </c>
      <c r="DN384">
        <v>1094.1110000000001</v>
      </c>
      <c r="DO384">
        <v>20</v>
      </c>
      <c r="DP384">
        <v>20</v>
      </c>
    </row>
    <row r="385" spans="1:120" x14ac:dyDescent="0.25">
      <c r="A385" t="str">
        <f t="shared" si="5"/>
        <v>AutoDR-Yes_Elect DA 1-4 (1PM-9PM)_44365_20-20</v>
      </c>
      <c r="B385" t="s">
        <v>62</v>
      </c>
      <c r="C385" t="s">
        <v>322</v>
      </c>
      <c r="D385" t="s">
        <v>61</v>
      </c>
      <c r="E385" t="s">
        <v>61</v>
      </c>
      <c r="F385" t="s">
        <v>61</v>
      </c>
      <c r="G385" t="s">
        <v>61</v>
      </c>
      <c r="H385" t="s">
        <v>98</v>
      </c>
      <c r="I385" t="s">
        <v>61</v>
      </c>
      <c r="J385" t="s">
        <v>61</v>
      </c>
      <c r="K385" t="s">
        <v>203</v>
      </c>
      <c r="L385" s="18">
        <v>44365</v>
      </c>
      <c r="M385">
        <v>20</v>
      </c>
      <c r="N385">
        <v>20</v>
      </c>
      <c r="O385" t="s">
        <v>258</v>
      </c>
      <c r="P385">
        <v>2</v>
      </c>
      <c r="Q385">
        <v>2</v>
      </c>
      <c r="R385">
        <v>0</v>
      </c>
      <c r="S385">
        <v>0</v>
      </c>
      <c r="T385">
        <v>1</v>
      </c>
      <c r="U385">
        <v>1</v>
      </c>
      <c r="V385">
        <v>1</v>
      </c>
      <c r="W385">
        <v>32.44</v>
      </c>
      <c r="X385">
        <v>54.52</v>
      </c>
      <c r="Y385">
        <v>40.72</v>
      </c>
      <c r="Z385">
        <v>43.4</v>
      </c>
      <c r="AA385">
        <v>46.2</v>
      </c>
      <c r="AB385">
        <v>47.12</v>
      </c>
      <c r="AC385">
        <v>47.8</v>
      </c>
      <c r="AD385">
        <v>54.64</v>
      </c>
      <c r="AE385">
        <v>59.16</v>
      </c>
      <c r="AF385">
        <v>86.84</v>
      </c>
      <c r="AG385">
        <v>99.24</v>
      </c>
      <c r="AH385">
        <v>113.04</v>
      </c>
      <c r="AI385">
        <v>120.12</v>
      </c>
      <c r="AJ385">
        <v>128.96</v>
      </c>
      <c r="AK385">
        <v>129.96</v>
      </c>
      <c r="AL385">
        <v>131</v>
      </c>
      <c r="AM385">
        <v>129.04</v>
      </c>
      <c r="AN385">
        <v>128.56</v>
      </c>
      <c r="AO385">
        <v>110.72</v>
      </c>
      <c r="AP385">
        <v>68.400000000000006</v>
      </c>
      <c r="AQ385">
        <v>100</v>
      </c>
      <c r="AR385">
        <v>62</v>
      </c>
      <c r="AS385">
        <v>45.56</v>
      </c>
      <c r="AT385">
        <v>46.12</v>
      </c>
      <c r="AU385">
        <v>64</v>
      </c>
      <c r="AV385">
        <v>65</v>
      </c>
      <c r="AW385">
        <v>62.5</v>
      </c>
      <c r="AX385">
        <v>61</v>
      </c>
      <c r="AY385">
        <v>60.5</v>
      </c>
      <c r="AZ385">
        <v>59.5</v>
      </c>
      <c r="BA385">
        <v>59</v>
      </c>
      <c r="BB385">
        <v>62.5</v>
      </c>
      <c r="BC385">
        <v>67.5</v>
      </c>
      <c r="BD385">
        <v>74</v>
      </c>
      <c r="BE385">
        <v>81.5</v>
      </c>
      <c r="BF385">
        <v>89</v>
      </c>
      <c r="BG385">
        <v>94.5</v>
      </c>
      <c r="BH385">
        <v>97.5</v>
      </c>
      <c r="BI385">
        <v>97.5</v>
      </c>
      <c r="BJ385">
        <v>96</v>
      </c>
      <c r="BK385">
        <v>93.5</v>
      </c>
      <c r="BL385">
        <v>92.5</v>
      </c>
      <c r="BM385">
        <v>90</v>
      </c>
      <c r="BN385">
        <v>84</v>
      </c>
      <c r="BO385">
        <v>77</v>
      </c>
      <c r="BP385">
        <v>69.5</v>
      </c>
      <c r="BQ385">
        <v>65</v>
      </c>
      <c r="BR385">
        <v>63.5</v>
      </c>
      <c r="BS385">
        <v>3.351559</v>
      </c>
      <c r="BT385">
        <v>-6.8994900000000001</v>
      </c>
      <c r="BU385">
        <v>1.519871</v>
      </c>
      <c r="BV385">
        <v>-0.2429895</v>
      </c>
      <c r="BW385">
        <v>-0.44350430000000002</v>
      </c>
      <c r="BX385">
        <v>-0.33906360000000002</v>
      </c>
      <c r="BY385">
        <v>0.58161739999999995</v>
      </c>
      <c r="BZ385">
        <v>-0.70389559999999995</v>
      </c>
      <c r="CA385">
        <v>0.76584819999999998</v>
      </c>
      <c r="CB385">
        <v>-7.0374030000000003</v>
      </c>
      <c r="CC385">
        <v>-0.72549819999999998</v>
      </c>
      <c r="CD385">
        <v>0.86098859999999999</v>
      </c>
      <c r="CE385">
        <v>4.0682640000000001</v>
      </c>
      <c r="CF385">
        <v>6.571186</v>
      </c>
      <c r="CG385">
        <v>5.0540849999999997</v>
      </c>
      <c r="CH385">
        <v>-3.5136639999999999</v>
      </c>
      <c r="CI385">
        <v>1.013733</v>
      </c>
      <c r="CJ385">
        <v>-7.9904630000000001</v>
      </c>
      <c r="CK385">
        <v>2.5826259999999999</v>
      </c>
      <c r="CL385">
        <v>29.290800000000001</v>
      </c>
      <c r="CM385">
        <v>-20.900230000000001</v>
      </c>
      <c r="CN385">
        <v>-3.8705479999999999</v>
      </c>
      <c r="CO385">
        <v>-1.7347969999999999</v>
      </c>
      <c r="CP385">
        <v>-6.3332439999999997</v>
      </c>
      <c r="CQ385">
        <v>5.4118209999999998</v>
      </c>
      <c r="CR385">
        <v>11.98161</v>
      </c>
      <c r="CS385" s="20">
        <v>2.1811690000000001</v>
      </c>
      <c r="CT385" s="20">
        <v>1.681327</v>
      </c>
      <c r="CU385" s="20">
        <v>1.2935410000000001</v>
      </c>
      <c r="CV385">
        <v>0.83251090000000005</v>
      </c>
      <c r="CW385">
        <v>0.6487271</v>
      </c>
      <c r="CX385">
        <v>3.0679310000000002</v>
      </c>
      <c r="CY385">
        <v>2.6709109999999998</v>
      </c>
      <c r="CZ385">
        <v>17.770879999999998</v>
      </c>
      <c r="DA385">
        <v>12.90579</v>
      </c>
      <c r="DB385">
        <v>22.373570000000001</v>
      </c>
      <c r="DC385">
        <v>11.20219</v>
      </c>
      <c r="DD385">
        <v>13.582459999999999</v>
      </c>
      <c r="DE385">
        <v>17.697600000000001</v>
      </c>
      <c r="DF385">
        <v>7.1660069999999996</v>
      </c>
      <c r="DG385">
        <v>20.596430000000002</v>
      </c>
      <c r="DH385">
        <v>19.604710000000001</v>
      </c>
      <c r="DI385">
        <v>14.325419999999999</v>
      </c>
      <c r="DJ385">
        <v>16.324919999999999</v>
      </c>
      <c r="DK385">
        <v>9.7767630000000008</v>
      </c>
      <c r="DL385">
        <v>6.2221489999999999</v>
      </c>
      <c r="DM385">
        <v>2.852398</v>
      </c>
      <c r="DN385">
        <v>5.2421749999999996</v>
      </c>
      <c r="DO385">
        <v>20</v>
      </c>
      <c r="DP385">
        <v>20</v>
      </c>
    </row>
    <row r="386" spans="1:120" hidden="1" x14ac:dyDescent="0.25">
      <c r="A386" t="str">
        <f t="shared" si="5"/>
        <v>OtherDR-No_Elect DA 1-4 (1PM-9PM)_44365_20-20</v>
      </c>
      <c r="B386" t="s">
        <v>62</v>
      </c>
      <c r="C386" t="s">
        <v>323</v>
      </c>
      <c r="D386" t="s">
        <v>61</v>
      </c>
      <c r="E386" t="s">
        <v>61</v>
      </c>
      <c r="F386" t="s">
        <v>61</v>
      </c>
      <c r="G386" t="s">
        <v>61</v>
      </c>
      <c r="H386" t="s">
        <v>61</v>
      </c>
      <c r="I386" t="s">
        <v>97</v>
      </c>
      <c r="J386" t="s">
        <v>61</v>
      </c>
      <c r="K386" t="s">
        <v>203</v>
      </c>
      <c r="L386" s="18">
        <v>44365</v>
      </c>
      <c r="M386">
        <v>20</v>
      </c>
      <c r="N386">
        <v>20</v>
      </c>
      <c r="O386" t="s">
        <v>258</v>
      </c>
      <c r="P386">
        <v>18</v>
      </c>
      <c r="Q386">
        <v>18</v>
      </c>
      <c r="R386">
        <v>0</v>
      </c>
      <c r="S386">
        <v>0</v>
      </c>
      <c r="T386">
        <v>0</v>
      </c>
      <c r="U386">
        <v>1</v>
      </c>
      <c r="V386">
        <v>1</v>
      </c>
      <c r="W386">
        <v>1753.3254999999999</v>
      </c>
      <c r="X386">
        <v>1761.452</v>
      </c>
      <c r="Y386">
        <v>1757.1120000000001</v>
      </c>
      <c r="Z386">
        <v>1717.4845</v>
      </c>
      <c r="AA386">
        <v>1333.0754999999999</v>
      </c>
      <c r="AB386">
        <v>1005.587</v>
      </c>
      <c r="AC386">
        <v>943.20749999999998</v>
      </c>
      <c r="AD386">
        <v>1418.7935</v>
      </c>
      <c r="AE386">
        <v>1429.8665000000001</v>
      </c>
      <c r="AF386">
        <v>1660.7339999999999</v>
      </c>
      <c r="AG386">
        <v>1748.7950000000001</v>
      </c>
      <c r="AH386">
        <v>2064.6185</v>
      </c>
      <c r="AI386">
        <v>2107.4155000000001</v>
      </c>
      <c r="AJ386">
        <v>2175.819</v>
      </c>
      <c r="AK386">
        <v>2160.2139999999999</v>
      </c>
      <c r="AL386">
        <v>2126.7429999999999</v>
      </c>
      <c r="AM386">
        <v>2127.0075000000002</v>
      </c>
      <c r="AN386">
        <v>2069.1559999999999</v>
      </c>
      <c r="AO386">
        <v>1984.3050000000001</v>
      </c>
      <c r="AP386">
        <v>1258.2355</v>
      </c>
      <c r="AQ386">
        <v>1535.6785</v>
      </c>
      <c r="AR386">
        <v>1563.117</v>
      </c>
      <c r="AS386">
        <v>1273.6685</v>
      </c>
      <c r="AT386">
        <v>934.51199999999994</v>
      </c>
      <c r="AU386">
        <v>64</v>
      </c>
      <c r="AV386">
        <v>65</v>
      </c>
      <c r="AW386">
        <v>62.5</v>
      </c>
      <c r="AX386">
        <v>61</v>
      </c>
      <c r="AY386">
        <v>60.5</v>
      </c>
      <c r="AZ386">
        <v>59.5</v>
      </c>
      <c r="BA386">
        <v>59</v>
      </c>
      <c r="BB386">
        <v>62.5</v>
      </c>
      <c r="BC386">
        <v>67.5</v>
      </c>
      <c r="BD386">
        <v>74</v>
      </c>
      <c r="BE386">
        <v>81.5</v>
      </c>
      <c r="BF386">
        <v>89</v>
      </c>
      <c r="BG386">
        <v>94.5</v>
      </c>
      <c r="BH386">
        <v>97.5</v>
      </c>
      <c r="BI386">
        <v>97.5</v>
      </c>
      <c r="BJ386">
        <v>96</v>
      </c>
      <c r="BK386">
        <v>93.5</v>
      </c>
      <c r="BL386">
        <v>92.5</v>
      </c>
      <c r="BM386">
        <v>90</v>
      </c>
      <c r="BN386">
        <v>84</v>
      </c>
      <c r="BO386">
        <v>77</v>
      </c>
      <c r="BP386">
        <v>69.5</v>
      </c>
      <c r="BQ386">
        <v>65</v>
      </c>
      <c r="BR386">
        <v>63.5</v>
      </c>
      <c r="BS386">
        <v>-316.55900000000003</v>
      </c>
      <c r="BT386">
        <v>-686.40809999999999</v>
      </c>
      <c r="BU386">
        <v>-767.4905</v>
      </c>
      <c r="BV386">
        <v>-807.52020000000005</v>
      </c>
      <c r="BW386">
        <v>-427.3999</v>
      </c>
      <c r="BX386">
        <v>-12.2689</v>
      </c>
      <c r="BY386">
        <v>180.108</v>
      </c>
      <c r="BZ386">
        <v>49.934060000000002</v>
      </c>
      <c r="CA386">
        <v>109.95610000000001</v>
      </c>
      <c r="CB386">
        <v>76.454049999999995</v>
      </c>
      <c r="CC386">
        <v>125.8113</v>
      </c>
      <c r="CD386">
        <v>93.069640000000007</v>
      </c>
      <c r="CE386">
        <v>176.93</v>
      </c>
      <c r="CF386">
        <v>193.49019999999999</v>
      </c>
      <c r="CG386">
        <v>238.91669999999999</v>
      </c>
      <c r="CH386">
        <v>159.84540000000001</v>
      </c>
      <c r="CI386">
        <v>184.02260000000001</v>
      </c>
      <c r="CJ386">
        <v>249.84010000000001</v>
      </c>
      <c r="CK386">
        <v>271.05040000000002</v>
      </c>
      <c r="CL386">
        <v>934.90020000000004</v>
      </c>
      <c r="CM386">
        <v>387.98129999999998</v>
      </c>
      <c r="CN386">
        <v>-73.032970000000006</v>
      </c>
      <c r="CO386">
        <v>-130.64959999999999</v>
      </c>
      <c r="CP386">
        <v>123.0249</v>
      </c>
      <c r="CQ386">
        <v>6333.7870000000003</v>
      </c>
      <c r="CR386">
        <v>3830.1379999999999</v>
      </c>
      <c r="CS386" s="20">
        <v>3867.2869999999998</v>
      </c>
      <c r="CT386" s="20">
        <v>2808.0830000000001</v>
      </c>
      <c r="CU386" s="20">
        <v>1528.9690000000001</v>
      </c>
      <c r="CV386">
        <v>850.72</v>
      </c>
      <c r="CW386">
        <v>1230.787</v>
      </c>
      <c r="CX386">
        <v>1417.0609999999999</v>
      </c>
      <c r="CY386">
        <v>2381.1370000000002</v>
      </c>
      <c r="CZ386">
        <v>1523.4090000000001</v>
      </c>
      <c r="DA386">
        <v>2592.6109999999999</v>
      </c>
      <c r="DB386">
        <v>2399.3510000000001</v>
      </c>
      <c r="DC386">
        <v>2179.7350000000001</v>
      </c>
      <c r="DD386">
        <v>2232.8679999999999</v>
      </c>
      <c r="DE386">
        <v>1760.614</v>
      </c>
      <c r="DF386">
        <v>1445.1869999999999</v>
      </c>
      <c r="DG386">
        <v>1466.972</v>
      </c>
      <c r="DH386">
        <v>1516.4570000000001</v>
      </c>
      <c r="DI386">
        <v>1888.586</v>
      </c>
      <c r="DJ386">
        <v>3753.643</v>
      </c>
      <c r="DK386">
        <v>3490.107</v>
      </c>
      <c r="DL386">
        <v>5081.1459999999997</v>
      </c>
      <c r="DM386">
        <v>1828.4090000000001</v>
      </c>
      <c r="DN386">
        <v>1300.931</v>
      </c>
      <c r="DO386">
        <v>20</v>
      </c>
      <c r="DP386">
        <v>20</v>
      </c>
    </row>
    <row r="387" spans="1:120" x14ac:dyDescent="0.25">
      <c r="A387" t="str">
        <f t="shared" si="5"/>
        <v>AutoDR-No_Elect DA 1-4 (1PM-9PM)_44365_20-20</v>
      </c>
      <c r="B387" t="s">
        <v>62</v>
      </c>
      <c r="C387" t="s">
        <v>321</v>
      </c>
      <c r="D387" t="s">
        <v>61</v>
      </c>
      <c r="E387" t="s">
        <v>61</v>
      </c>
      <c r="F387" t="s">
        <v>61</v>
      </c>
      <c r="G387" t="s">
        <v>61</v>
      </c>
      <c r="H387" t="s">
        <v>97</v>
      </c>
      <c r="I387" t="s">
        <v>61</v>
      </c>
      <c r="J387" t="s">
        <v>61</v>
      </c>
      <c r="K387" t="s">
        <v>203</v>
      </c>
      <c r="L387" s="18">
        <v>44365</v>
      </c>
      <c r="M387">
        <v>20</v>
      </c>
      <c r="N387">
        <v>20</v>
      </c>
      <c r="O387" t="s">
        <v>258</v>
      </c>
      <c r="P387">
        <v>16</v>
      </c>
      <c r="Q387">
        <v>16</v>
      </c>
      <c r="R387">
        <v>0</v>
      </c>
      <c r="S387">
        <v>0</v>
      </c>
      <c r="T387">
        <v>0</v>
      </c>
      <c r="U387">
        <v>1</v>
      </c>
      <c r="V387">
        <v>1</v>
      </c>
      <c r="W387">
        <v>1720.8855000000001</v>
      </c>
      <c r="X387">
        <v>1706.932</v>
      </c>
      <c r="Y387">
        <v>1716.3920000000001</v>
      </c>
      <c r="Z387">
        <v>1674.0844999999999</v>
      </c>
      <c r="AA387">
        <v>1286.8755000000001</v>
      </c>
      <c r="AB387">
        <v>958.46699999999998</v>
      </c>
      <c r="AC387">
        <v>895.40750000000003</v>
      </c>
      <c r="AD387">
        <v>1364.1534999999999</v>
      </c>
      <c r="AE387">
        <v>1370.7065</v>
      </c>
      <c r="AF387">
        <v>1573.894</v>
      </c>
      <c r="AG387">
        <v>1649.5550000000001</v>
      </c>
      <c r="AH387">
        <v>1951.5785000000001</v>
      </c>
      <c r="AI387">
        <v>1987.2954999999999</v>
      </c>
      <c r="AJ387">
        <v>2046.8589999999999</v>
      </c>
      <c r="AK387">
        <v>2030.2539999999999</v>
      </c>
      <c r="AL387">
        <v>1995.7429999999999</v>
      </c>
      <c r="AM387">
        <v>1997.9675</v>
      </c>
      <c r="AN387">
        <v>1940.596</v>
      </c>
      <c r="AO387">
        <v>1873.585</v>
      </c>
      <c r="AP387">
        <v>1189.8354999999999</v>
      </c>
      <c r="AQ387">
        <v>1435.6785</v>
      </c>
      <c r="AR387">
        <v>1501.117</v>
      </c>
      <c r="AS387">
        <v>1228.1085</v>
      </c>
      <c r="AT387">
        <v>888.39200000000005</v>
      </c>
      <c r="AU387">
        <v>64</v>
      </c>
      <c r="AV387">
        <v>65</v>
      </c>
      <c r="AW387">
        <v>62.5</v>
      </c>
      <c r="AX387">
        <v>61</v>
      </c>
      <c r="AY387">
        <v>60.5</v>
      </c>
      <c r="AZ387">
        <v>59.5</v>
      </c>
      <c r="BA387">
        <v>59</v>
      </c>
      <c r="BB387">
        <v>62.5</v>
      </c>
      <c r="BC387">
        <v>67.5</v>
      </c>
      <c r="BD387">
        <v>74</v>
      </c>
      <c r="BE387">
        <v>81.5</v>
      </c>
      <c r="BF387">
        <v>89</v>
      </c>
      <c r="BG387">
        <v>94.5</v>
      </c>
      <c r="BH387">
        <v>97.5</v>
      </c>
      <c r="BI387">
        <v>97.5</v>
      </c>
      <c r="BJ387">
        <v>96</v>
      </c>
      <c r="BK387">
        <v>93.5</v>
      </c>
      <c r="BL387">
        <v>92.5</v>
      </c>
      <c r="BM387">
        <v>90</v>
      </c>
      <c r="BN387">
        <v>84</v>
      </c>
      <c r="BO387">
        <v>77</v>
      </c>
      <c r="BP387">
        <v>69.5</v>
      </c>
      <c r="BQ387">
        <v>65</v>
      </c>
      <c r="BR387">
        <v>63.5</v>
      </c>
      <c r="BS387">
        <v>-319.91050000000001</v>
      </c>
      <c r="BT387">
        <v>-679.5086</v>
      </c>
      <c r="BU387">
        <v>-769.0104</v>
      </c>
      <c r="BV387">
        <v>-807.27719999999999</v>
      </c>
      <c r="BW387">
        <v>-426.95639999999997</v>
      </c>
      <c r="BX387">
        <v>-11.92984</v>
      </c>
      <c r="BY387">
        <v>179.5264</v>
      </c>
      <c r="BZ387">
        <v>50.637949999999996</v>
      </c>
      <c r="CA387">
        <v>109.19029999999999</v>
      </c>
      <c r="CB387">
        <v>83.491460000000004</v>
      </c>
      <c r="CC387">
        <v>126.5368</v>
      </c>
      <c r="CD387">
        <v>92.208650000000006</v>
      </c>
      <c r="CE387">
        <v>172.86170000000001</v>
      </c>
      <c r="CF387">
        <v>186.91900000000001</v>
      </c>
      <c r="CG387">
        <v>233.86259999999999</v>
      </c>
      <c r="CH387">
        <v>163.35900000000001</v>
      </c>
      <c r="CI387">
        <v>183.00890000000001</v>
      </c>
      <c r="CJ387">
        <v>257.83049999999997</v>
      </c>
      <c r="CK387">
        <v>268.46780000000001</v>
      </c>
      <c r="CL387">
        <v>905.60940000000005</v>
      </c>
      <c r="CM387">
        <v>408.88150000000002</v>
      </c>
      <c r="CN387">
        <v>-69.162419999999997</v>
      </c>
      <c r="CO387">
        <v>-128.91480000000001</v>
      </c>
      <c r="CP387">
        <v>129.35810000000001</v>
      </c>
      <c r="CQ387">
        <v>6328.375</v>
      </c>
      <c r="CR387">
        <v>3818.1570000000002</v>
      </c>
      <c r="CS387">
        <v>3865.1060000000002</v>
      </c>
      <c r="CT387">
        <v>2806.402</v>
      </c>
      <c r="CU387">
        <v>1527.6759999999999</v>
      </c>
      <c r="CV387">
        <v>849.88750000000005</v>
      </c>
      <c r="CW387">
        <v>1230.1389999999999</v>
      </c>
      <c r="CX387">
        <v>1413.9939999999999</v>
      </c>
      <c r="CY387">
        <v>2378.4659999999999</v>
      </c>
      <c r="CZ387">
        <v>1505.6379999999999</v>
      </c>
      <c r="DA387">
        <v>2579.7049999999999</v>
      </c>
      <c r="DB387">
        <v>2376.9780000000001</v>
      </c>
      <c r="DC387">
        <v>2168.5329999999999</v>
      </c>
      <c r="DD387">
        <v>2219.2849999999999</v>
      </c>
      <c r="DE387">
        <v>1742.9169999999999</v>
      </c>
      <c r="DF387">
        <v>1438.021</v>
      </c>
      <c r="DG387">
        <v>1446.375</v>
      </c>
      <c r="DH387">
        <v>1496.8530000000001</v>
      </c>
      <c r="DI387">
        <v>1874.261</v>
      </c>
      <c r="DJ387">
        <v>3737.3180000000002</v>
      </c>
      <c r="DK387">
        <v>3480.3310000000001</v>
      </c>
      <c r="DL387">
        <v>5074.9229999999998</v>
      </c>
      <c r="DM387">
        <v>1825.556</v>
      </c>
      <c r="DN387">
        <v>1295.6890000000001</v>
      </c>
      <c r="DO387">
        <v>20</v>
      </c>
      <c r="DP387">
        <v>20</v>
      </c>
    </row>
    <row r="388" spans="1:120" hidden="1" x14ac:dyDescent="0.25">
      <c r="A388" t="str">
        <f t="shared" ref="A388:A451" si="6">C388&amp;"_"&amp;K388&amp;"_"&amp;IF(L388="",O388,L388&amp;IF(LEFT(K388,3)="All","",IF(R388=1,"_Combined","_"&amp;M388&amp;"-"&amp;N388)))</f>
        <v>sublap_id-SLAP_PGFG_Elect DA 1-4 (1PM-9PM)_44365_20-20</v>
      </c>
      <c r="B388" t="s">
        <v>62</v>
      </c>
      <c r="C388" t="s">
        <v>293</v>
      </c>
      <c r="D388" t="s">
        <v>61</v>
      </c>
      <c r="E388" t="s">
        <v>294</v>
      </c>
      <c r="F388" t="s">
        <v>61</v>
      </c>
      <c r="G388" t="s">
        <v>61</v>
      </c>
      <c r="H388" t="s">
        <v>61</v>
      </c>
      <c r="I388" t="s">
        <v>61</v>
      </c>
      <c r="J388" t="s">
        <v>61</v>
      </c>
      <c r="K388" t="s">
        <v>203</v>
      </c>
      <c r="L388" s="18">
        <v>44365</v>
      </c>
      <c r="M388">
        <v>20</v>
      </c>
      <c r="N388">
        <v>20</v>
      </c>
      <c r="O388" t="s">
        <v>258</v>
      </c>
      <c r="P388">
        <v>18</v>
      </c>
      <c r="Q388">
        <v>18</v>
      </c>
      <c r="R388">
        <v>0</v>
      </c>
      <c r="S388">
        <v>0</v>
      </c>
      <c r="T388">
        <v>0</v>
      </c>
      <c r="U388">
        <v>1</v>
      </c>
      <c r="V388">
        <v>1</v>
      </c>
      <c r="W388">
        <v>1753.3254999999999</v>
      </c>
      <c r="X388">
        <v>1761.452</v>
      </c>
      <c r="Y388">
        <v>1757.1120000000001</v>
      </c>
      <c r="Z388">
        <v>1717.4845</v>
      </c>
      <c r="AA388">
        <v>1333.0754999999999</v>
      </c>
      <c r="AB388">
        <v>1005.587</v>
      </c>
      <c r="AC388">
        <v>943.20749999999998</v>
      </c>
      <c r="AD388">
        <v>1418.7935</v>
      </c>
      <c r="AE388">
        <v>1429.8665000000001</v>
      </c>
      <c r="AF388">
        <v>1660.7339999999999</v>
      </c>
      <c r="AG388">
        <v>1748.7950000000001</v>
      </c>
      <c r="AH388">
        <v>2064.6185</v>
      </c>
      <c r="AI388">
        <v>2107.4155000000001</v>
      </c>
      <c r="AJ388">
        <v>2175.819</v>
      </c>
      <c r="AK388">
        <v>2160.2139999999999</v>
      </c>
      <c r="AL388">
        <v>2126.7429999999999</v>
      </c>
      <c r="AM388">
        <v>2127.0075000000002</v>
      </c>
      <c r="AN388">
        <v>2069.1559999999999</v>
      </c>
      <c r="AO388">
        <v>1984.3050000000001</v>
      </c>
      <c r="AP388">
        <v>1258.2355</v>
      </c>
      <c r="AQ388">
        <v>1535.6785</v>
      </c>
      <c r="AR388">
        <v>1563.117</v>
      </c>
      <c r="AS388">
        <v>1273.6685</v>
      </c>
      <c r="AT388">
        <v>934.51199999999994</v>
      </c>
      <c r="AU388">
        <v>64</v>
      </c>
      <c r="AV388">
        <v>65</v>
      </c>
      <c r="AW388">
        <v>62.5</v>
      </c>
      <c r="AX388">
        <v>61</v>
      </c>
      <c r="AY388">
        <v>60.5</v>
      </c>
      <c r="AZ388">
        <v>59.5</v>
      </c>
      <c r="BA388">
        <v>59</v>
      </c>
      <c r="BB388">
        <v>62.5</v>
      </c>
      <c r="BC388">
        <v>67.5</v>
      </c>
      <c r="BD388">
        <v>74</v>
      </c>
      <c r="BE388">
        <v>81.5</v>
      </c>
      <c r="BF388">
        <v>89</v>
      </c>
      <c r="BG388">
        <v>94.5</v>
      </c>
      <c r="BH388">
        <v>97.5</v>
      </c>
      <c r="BI388">
        <v>97.5</v>
      </c>
      <c r="BJ388">
        <v>96</v>
      </c>
      <c r="BK388">
        <v>93.5</v>
      </c>
      <c r="BL388">
        <v>92.5</v>
      </c>
      <c r="BM388">
        <v>90</v>
      </c>
      <c r="BN388">
        <v>84</v>
      </c>
      <c r="BO388">
        <v>77</v>
      </c>
      <c r="BP388">
        <v>69.5</v>
      </c>
      <c r="BQ388">
        <v>65</v>
      </c>
      <c r="BR388">
        <v>63.5</v>
      </c>
      <c r="BS388">
        <v>-316.55900000000003</v>
      </c>
      <c r="BT388">
        <v>-686.40809999999999</v>
      </c>
      <c r="BU388">
        <v>-767.4905</v>
      </c>
      <c r="BV388">
        <v>-807.52020000000005</v>
      </c>
      <c r="BW388">
        <v>-427.3999</v>
      </c>
      <c r="BX388">
        <v>-12.2689</v>
      </c>
      <c r="BY388">
        <v>180.108</v>
      </c>
      <c r="BZ388">
        <v>49.934060000000002</v>
      </c>
      <c r="CA388">
        <v>109.95610000000001</v>
      </c>
      <c r="CB388">
        <v>76.454049999999995</v>
      </c>
      <c r="CC388">
        <v>125.8113</v>
      </c>
      <c r="CD388">
        <v>93.069640000000007</v>
      </c>
      <c r="CE388">
        <v>176.93</v>
      </c>
      <c r="CF388">
        <v>193.49019999999999</v>
      </c>
      <c r="CG388">
        <v>238.91669999999999</v>
      </c>
      <c r="CH388">
        <v>159.84540000000001</v>
      </c>
      <c r="CI388">
        <v>184.02260000000001</v>
      </c>
      <c r="CJ388">
        <v>249.84010000000001</v>
      </c>
      <c r="CK388">
        <v>271.05040000000002</v>
      </c>
      <c r="CL388">
        <v>934.90020000000004</v>
      </c>
      <c r="CM388">
        <v>387.98129999999998</v>
      </c>
      <c r="CN388">
        <v>-73.032970000000006</v>
      </c>
      <c r="CO388">
        <v>-130.64959999999999</v>
      </c>
      <c r="CP388">
        <v>123.0249</v>
      </c>
      <c r="CQ388">
        <v>6333.7870000000003</v>
      </c>
      <c r="CR388">
        <v>3830.1379999999999</v>
      </c>
      <c r="CS388">
        <v>3867.2869999999998</v>
      </c>
      <c r="CT388">
        <v>2808.0830000000001</v>
      </c>
      <c r="CU388">
        <v>1528.9690000000001</v>
      </c>
      <c r="CV388">
        <v>850.72</v>
      </c>
      <c r="CW388">
        <v>1230.787</v>
      </c>
      <c r="CX388">
        <v>1417.0609999999999</v>
      </c>
      <c r="CY388">
        <v>2381.1370000000002</v>
      </c>
      <c r="CZ388">
        <v>1523.4090000000001</v>
      </c>
      <c r="DA388">
        <v>2592.6109999999999</v>
      </c>
      <c r="DB388">
        <v>2399.3510000000001</v>
      </c>
      <c r="DC388">
        <v>2179.7350000000001</v>
      </c>
      <c r="DD388">
        <v>2232.8679999999999</v>
      </c>
      <c r="DE388">
        <v>1760.614</v>
      </c>
      <c r="DF388">
        <v>1445.1869999999999</v>
      </c>
      <c r="DG388">
        <v>1466.972</v>
      </c>
      <c r="DH388">
        <v>1516.4570000000001</v>
      </c>
      <c r="DI388">
        <v>1888.586</v>
      </c>
      <c r="DJ388">
        <v>3753.643</v>
      </c>
      <c r="DK388">
        <v>3490.107</v>
      </c>
      <c r="DL388">
        <v>5081.1459999999997</v>
      </c>
      <c r="DM388">
        <v>1828.4090000000001</v>
      </c>
      <c r="DN388">
        <v>1300.931</v>
      </c>
      <c r="DO388">
        <v>20</v>
      </c>
      <c r="DP388">
        <v>20</v>
      </c>
    </row>
    <row r="389" spans="1:120" hidden="1" x14ac:dyDescent="0.25">
      <c r="A389" t="str">
        <f t="shared" si="6"/>
        <v>Size_Grp-Below 20 kW_Elect DA 1-4 (1PM-9PM)_44365_20-20</v>
      </c>
      <c r="B389" t="s">
        <v>62</v>
      </c>
      <c r="C389" t="s">
        <v>259</v>
      </c>
      <c r="D389" t="s">
        <v>61</v>
      </c>
      <c r="E389" t="s">
        <v>61</v>
      </c>
      <c r="F389" t="s">
        <v>61</v>
      </c>
      <c r="G389" t="s">
        <v>61</v>
      </c>
      <c r="H389" t="s">
        <v>61</v>
      </c>
      <c r="I389" t="s">
        <v>61</v>
      </c>
      <c r="J389" t="s">
        <v>260</v>
      </c>
      <c r="K389" t="s">
        <v>203</v>
      </c>
      <c r="L389" s="18">
        <v>44365</v>
      </c>
      <c r="M389">
        <v>20</v>
      </c>
      <c r="N389">
        <v>20</v>
      </c>
      <c r="O389" t="s">
        <v>258</v>
      </c>
      <c r="P389">
        <v>1</v>
      </c>
      <c r="Q389">
        <v>1</v>
      </c>
      <c r="R389">
        <v>0</v>
      </c>
      <c r="S389">
        <v>0</v>
      </c>
      <c r="T389">
        <v>1</v>
      </c>
      <c r="U389">
        <v>0</v>
      </c>
      <c r="V389">
        <v>1</v>
      </c>
      <c r="W389">
        <v>0.622</v>
      </c>
      <c r="X389">
        <v>0.36599999999999999</v>
      </c>
      <c r="Y389">
        <v>0.32200000000000001</v>
      </c>
      <c r="Z389">
        <v>0.32400000000000001</v>
      </c>
      <c r="AA389">
        <v>0.32</v>
      </c>
      <c r="AB389">
        <v>0.316</v>
      </c>
      <c r="AC389">
        <v>0.374</v>
      </c>
      <c r="AD389">
        <v>0.33600000000000002</v>
      </c>
      <c r="AE389">
        <v>4.8250000000000002</v>
      </c>
      <c r="AF389">
        <v>8.1319999999999997</v>
      </c>
      <c r="AG389">
        <v>10.404</v>
      </c>
      <c r="AH389">
        <v>12.182</v>
      </c>
      <c r="AI389">
        <v>17.010999999999999</v>
      </c>
      <c r="AJ389">
        <v>17.314</v>
      </c>
      <c r="AK389">
        <v>17.559000000000001</v>
      </c>
      <c r="AL389">
        <v>17.875</v>
      </c>
      <c r="AM389">
        <v>17.015000000000001</v>
      </c>
      <c r="AN389">
        <v>17.425000000000001</v>
      </c>
      <c r="AO389">
        <v>18.739999999999998</v>
      </c>
      <c r="AP389">
        <v>3.714</v>
      </c>
      <c r="AQ389">
        <v>8.4789999999999992</v>
      </c>
      <c r="AR389">
        <v>3.0830000000000002</v>
      </c>
      <c r="AS389">
        <v>0.76</v>
      </c>
      <c r="AT389">
        <v>0.75600000000000001</v>
      </c>
      <c r="AU389">
        <v>64</v>
      </c>
      <c r="AV389">
        <v>65</v>
      </c>
      <c r="AW389">
        <v>62.5</v>
      </c>
      <c r="AX389">
        <v>61</v>
      </c>
      <c r="AY389">
        <v>60.5</v>
      </c>
      <c r="AZ389">
        <v>59.5</v>
      </c>
      <c r="BA389">
        <v>59</v>
      </c>
      <c r="BB389">
        <v>62.5</v>
      </c>
      <c r="BC389">
        <v>67.5</v>
      </c>
      <c r="BD389">
        <v>74</v>
      </c>
      <c r="BE389">
        <v>81.5</v>
      </c>
      <c r="BF389">
        <v>89</v>
      </c>
      <c r="BG389">
        <v>94.5</v>
      </c>
      <c r="BH389">
        <v>97.5</v>
      </c>
      <c r="BI389">
        <v>97.5</v>
      </c>
      <c r="BJ389">
        <v>96</v>
      </c>
      <c r="BK389">
        <v>93.5</v>
      </c>
      <c r="BL389">
        <v>92.5</v>
      </c>
      <c r="BM389">
        <v>90</v>
      </c>
      <c r="BN389">
        <v>84</v>
      </c>
      <c r="BO389">
        <v>77</v>
      </c>
      <c r="BP389">
        <v>69.5</v>
      </c>
      <c r="BQ389">
        <v>65</v>
      </c>
      <c r="BR389">
        <v>63.5</v>
      </c>
      <c r="BS389">
        <v>-0.1216238</v>
      </c>
      <c r="BT389">
        <v>-2.2237199999999999E-2</v>
      </c>
      <c r="BU389">
        <v>-5.8517999999999999E-3</v>
      </c>
      <c r="BV389">
        <v>-6.9576000000000004E-3</v>
      </c>
      <c r="BW389">
        <v>-2.6356000000000001E-3</v>
      </c>
      <c r="BX389">
        <v>4.6853400000000003E-2</v>
      </c>
      <c r="BY389">
        <v>6.81779E-2</v>
      </c>
      <c r="BZ389">
        <v>8.4762000000000004E-2</v>
      </c>
      <c r="CA389">
        <v>0.19493630000000001</v>
      </c>
      <c r="CB389">
        <v>3.3497800000000001E-2</v>
      </c>
      <c r="CC389">
        <v>0.10728070000000001</v>
      </c>
      <c r="CD389">
        <v>-0.25724320000000001</v>
      </c>
      <c r="CE389">
        <v>-0.2849989</v>
      </c>
      <c r="CF389">
        <v>-4.5803099999999999E-2</v>
      </c>
      <c r="CG389">
        <v>0.17297170000000001</v>
      </c>
      <c r="CH389">
        <v>-0.19174189999999999</v>
      </c>
      <c r="CI389">
        <v>0.50689130000000004</v>
      </c>
      <c r="CJ389">
        <v>0.97158999999999995</v>
      </c>
      <c r="CK389">
        <v>-1.850811</v>
      </c>
      <c r="CL389">
        <v>5.8229329999999999</v>
      </c>
      <c r="CM389">
        <v>-0.73041869999999998</v>
      </c>
      <c r="CN389">
        <v>-0.1120338</v>
      </c>
      <c r="CO389">
        <v>7.3970499999999995E-2</v>
      </c>
      <c r="CP389">
        <v>-0.32412170000000001</v>
      </c>
      <c r="CQ389">
        <v>8.7548999999999995E-3</v>
      </c>
      <c r="CR389">
        <v>2.3340000000000001E-4</v>
      </c>
      <c r="CS389" s="20">
        <v>2.0899999999999999E-6</v>
      </c>
      <c r="CT389" s="20">
        <v>1.9300000000000002E-6</v>
      </c>
      <c r="CU389" s="20">
        <v>9.3899999999999999E-6</v>
      </c>
      <c r="CV389">
        <v>8.0888000000000002E-3</v>
      </c>
      <c r="CW389">
        <v>2.4213100000000001E-2</v>
      </c>
      <c r="CX389">
        <v>2.4812600000000001E-2</v>
      </c>
      <c r="CY389">
        <v>5.0970599999999998E-2</v>
      </c>
      <c r="CZ389">
        <v>0.13085450000000001</v>
      </c>
      <c r="DA389">
        <v>0.46933560000000002</v>
      </c>
      <c r="DB389">
        <v>0.59925240000000002</v>
      </c>
      <c r="DC389">
        <v>0.86732830000000005</v>
      </c>
      <c r="DD389">
        <v>0.6915886</v>
      </c>
      <c r="DE389">
        <v>0.940612</v>
      </c>
      <c r="DF389">
        <v>0.87909360000000003</v>
      </c>
      <c r="DG389">
        <v>0.62671189999999999</v>
      </c>
      <c r="DH389">
        <v>1.5654999999999999</v>
      </c>
      <c r="DI389">
        <v>1.7090050000000001</v>
      </c>
      <c r="DJ389">
        <v>0.23989240000000001</v>
      </c>
      <c r="DK389">
        <v>0.7053973</v>
      </c>
      <c r="DL389">
        <v>0.16908429999999999</v>
      </c>
      <c r="DM389">
        <v>2.2797700000000001E-2</v>
      </c>
      <c r="DN389">
        <v>3.9803E-3</v>
      </c>
      <c r="DO389">
        <v>20</v>
      </c>
      <c r="DP389">
        <v>20</v>
      </c>
    </row>
    <row r="390" spans="1:120" hidden="1" x14ac:dyDescent="0.25">
      <c r="A390" t="str">
        <f t="shared" si="6"/>
        <v>Size_Grp-200 kW and above_Elect DA 1-4 (1PM-9PM)_44365_20-20</v>
      </c>
      <c r="B390" t="s">
        <v>62</v>
      </c>
      <c r="C390" t="s">
        <v>207</v>
      </c>
      <c r="D390" t="s">
        <v>61</v>
      </c>
      <c r="E390" t="s">
        <v>61</v>
      </c>
      <c r="F390" t="s">
        <v>61</v>
      </c>
      <c r="G390" t="s">
        <v>61</v>
      </c>
      <c r="H390" t="s">
        <v>61</v>
      </c>
      <c r="I390" t="s">
        <v>61</v>
      </c>
      <c r="J390" t="s">
        <v>102</v>
      </c>
      <c r="K390" t="s">
        <v>203</v>
      </c>
      <c r="L390" s="18">
        <v>44365</v>
      </c>
      <c r="M390">
        <v>20</v>
      </c>
      <c r="N390">
        <v>20</v>
      </c>
      <c r="O390" t="s">
        <v>258</v>
      </c>
      <c r="P390">
        <v>4</v>
      </c>
      <c r="Q390">
        <v>4</v>
      </c>
      <c r="R390">
        <v>0</v>
      </c>
      <c r="S390">
        <v>0</v>
      </c>
      <c r="T390">
        <v>1</v>
      </c>
      <c r="U390">
        <v>1</v>
      </c>
      <c r="V390">
        <v>1</v>
      </c>
      <c r="W390">
        <v>1618.4114999999999</v>
      </c>
      <c r="X390">
        <v>1600.587</v>
      </c>
      <c r="Y390">
        <v>1613.8230000000001</v>
      </c>
      <c r="Z390">
        <v>1569.3434999999999</v>
      </c>
      <c r="AA390">
        <v>1179.6195</v>
      </c>
      <c r="AB390">
        <v>851.23500000000001</v>
      </c>
      <c r="AC390">
        <v>753.33150000000001</v>
      </c>
      <c r="AD390">
        <v>1170.8744999999999</v>
      </c>
      <c r="AE390">
        <v>1069.0155</v>
      </c>
      <c r="AF390">
        <v>1168.191</v>
      </c>
      <c r="AG390">
        <v>1202.0940000000001</v>
      </c>
      <c r="AH390">
        <v>1478.4494999999999</v>
      </c>
      <c r="AI390">
        <v>1473.0554999999999</v>
      </c>
      <c r="AJ390">
        <v>1517.067</v>
      </c>
      <c r="AK390">
        <v>1493.2619999999999</v>
      </c>
      <c r="AL390">
        <v>1446.6420000000001</v>
      </c>
      <c r="AM390">
        <v>1459.9245000000001</v>
      </c>
      <c r="AN390">
        <v>1413.6510000000001</v>
      </c>
      <c r="AO390">
        <v>1383.2370000000001</v>
      </c>
      <c r="AP390">
        <v>811.58249999999998</v>
      </c>
      <c r="AQ390">
        <v>1040.3685</v>
      </c>
      <c r="AR390">
        <v>1263.546</v>
      </c>
      <c r="AS390">
        <v>1063.1565000000001</v>
      </c>
      <c r="AT390">
        <v>788.70299999999997</v>
      </c>
      <c r="AU390">
        <v>64</v>
      </c>
      <c r="AV390">
        <v>65</v>
      </c>
      <c r="AW390">
        <v>62.5</v>
      </c>
      <c r="AX390">
        <v>61</v>
      </c>
      <c r="AY390">
        <v>60.5</v>
      </c>
      <c r="AZ390">
        <v>59.5</v>
      </c>
      <c r="BA390">
        <v>59</v>
      </c>
      <c r="BB390">
        <v>62.5</v>
      </c>
      <c r="BC390">
        <v>67.5</v>
      </c>
      <c r="BD390">
        <v>74</v>
      </c>
      <c r="BE390">
        <v>81.5</v>
      </c>
      <c r="BF390">
        <v>89</v>
      </c>
      <c r="BG390">
        <v>94.5</v>
      </c>
      <c r="BH390">
        <v>97.5</v>
      </c>
      <c r="BI390">
        <v>97.5</v>
      </c>
      <c r="BJ390">
        <v>96</v>
      </c>
      <c r="BK390">
        <v>93.5</v>
      </c>
      <c r="BL390">
        <v>92.5</v>
      </c>
      <c r="BM390">
        <v>90</v>
      </c>
      <c r="BN390">
        <v>84</v>
      </c>
      <c r="BO390">
        <v>77</v>
      </c>
      <c r="BP390">
        <v>69.5</v>
      </c>
      <c r="BQ390">
        <v>65</v>
      </c>
      <c r="BR390">
        <v>63.5</v>
      </c>
      <c r="BS390">
        <v>-320.82380000000001</v>
      </c>
      <c r="BT390">
        <v>-681.19259999999997</v>
      </c>
      <c r="BU390">
        <v>-774.48910000000001</v>
      </c>
      <c r="BV390">
        <v>-811.6191</v>
      </c>
      <c r="BW390">
        <v>-431.9699</v>
      </c>
      <c r="BX390">
        <v>-27.22372</v>
      </c>
      <c r="BY390">
        <v>169.33359999999999</v>
      </c>
      <c r="BZ390">
        <v>42.753779999999999</v>
      </c>
      <c r="CA390">
        <v>122.39449999999999</v>
      </c>
      <c r="CB390">
        <v>89.834580000000003</v>
      </c>
      <c r="CC390">
        <v>132.95820000000001</v>
      </c>
      <c r="CD390">
        <v>89.044390000000007</v>
      </c>
      <c r="CE390">
        <v>166.41460000000001</v>
      </c>
      <c r="CF390">
        <v>170.96709999999999</v>
      </c>
      <c r="CG390">
        <v>220.16319999999999</v>
      </c>
      <c r="CH390">
        <v>156.46600000000001</v>
      </c>
      <c r="CI390">
        <v>175.65209999999999</v>
      </c>
      <c r="CJ390">
        <v>253.61189999999999</v>
      </c>
      <c r="CK390">
        <v>239.57980000000001</v>
      </c>
      <c r="CL390">
        <v>827.89959999999996</v>
      </c>
      <c r="CM390">
        <v>397.37009999999998</v>
      </c>
      <c r="CN390">
        <v>-51.300170000000001</v>
      </c>
      <c r="CO390">
        <v>-114.88679999999999</v>
      </c>
      <c r="CP390">
        <v>132.26840000000001</v>
      </c>
      <c r="CQ390">
        <v>6320.165</v>
      </c>
      <c r="CR390">
        <v>3805.9690000000001</v>
      </c>
      <c r="CS390" s="20">
        <v>3855.6280000000002</v>
      </c>
      <c r="CT390" s="20">
        <v>2797.623</v>
      </c>
      <c r="CU390" s="20">
        <v>1520.636</v>
      </c>
      <c r="CV390">
        <v>823.90729999999996</v>
      </c>
      <c r="CW390">
        <v>1201.3209999999999</v>
      </c>
      <c r="CX390">
        <v>1392.537</v>
      </c>
      <c r="CY390">
        <v>2341.462</v>
      </c>
      <c r="CZ390">
        <v>1436.989</v>
      </c>
      <c r="DA390">
        <v>2536.0569999999998</v>
      </c>
      <c r="DB390">
        <v>2315.335</v>
      </c>
      <c r="DC390">
        <v>2076.2840000000001</v>
      </c>
      <c r="DD390">
        <v>2153.8200000000002</v>
      </c>
      <c r="DE390">
        <v>1671.5650000000001</v>
      </c>
      <c r="DF390">
        <v>1309.8219999999999</v>
      </c>
      <c r="DG390">
        <v>1342.2950000000001</v>
      </c>
      <c r="DH390">
        <v>1380.1579999999999</v>
      </c>
      <c r="DI390">
        <v>1748.7919999999999</v>
      </c>
      <c r="DJ390">
        <v>3605.6239999999998</v>
      </c>
      <c r="DK390">
        <v>3391.866</v>
      </c>
      <c r="DL390">
        <v>5020.1310000000003</v>
      </c>
      <c r="DM390">
        <v>1769.22</v>
      </c>
      <c r="DN390">
        <v>1285.604</v>
      </c>
      <c r="DO390">
        <v>20</v>
      </c>
      <c r="DP390">
        <v>20</v>
      </c>
    </row>
    <row r="391" spans="1:120" hidden="1" x14ac:dyDescent="0.25">
      <c r="A391" t="str">
        <f t="shared" si="6"/>
        <v>Industry_Type-4. Retail stores_Elect DA 1-4 (1PM-9PM)_44365_20-20</v>
      </c>
      <c r="B391" t="s">
        <v>62</v>
      </c>
      <c r="C391" t="s">
        <v>204</v>
      </c>
      <c r="D391" t="s">
        <v>61</v>
      </c>
      <c r="E391" t="s">
        <v>61</v>
      </c>
      <c r="F391" t="s">
        <v>61</v>
      </c>
      <c r="G391" t="s">
        <v>33</v>
      </c>
      <c r="H391" t="s">
        <v>61</v>
      </c>
      <c r="I391" t="s">
        <v>61</v>
      </c>
      <c r="J391" t="s">
        <v>61</v>
      </c>
      <c r="K391" t="s">
        <v>203</v>
      </c>
      <c r="L391" s="18">
        <v>44365</v>
      </c>
      <c r="M391">
        <v>20</v>
      </c>
      <c r="N391">
        <v>20</v>
      </c>
      <c r="O391" t="s">
        <v>258</v>
      </c>
      <c r="P391">
        <v>16</v>
      </c>
      <c r="Q391">
        <v>16</v>
      </c>
      <c r="R391">
        <v>0</v>
      </c>
      <c r="S391">
        <v>0</v>
      </c>
      <c r="T391">
        <v>0</v>
      </c>
      <c r="U391">
        <v>1</v>
      </c>
      <c r="V391">
        <v>1</v>
      </c>
      <c r="W391">
        <v>186.66399999999999</v>
      </c>
      <c r="X391">
        <v>210.125</v>
      </c>
      <c r="Y391">
        <v>191.874</v>
      </c>
      <c r="Z391">
        <v>197.37100000000001</v>
      </c>
      <c r="AA391">
        <v>204.096</v>
      </c>
      <c r="AB391">
        <v>205.50200000000001</v>
      </c>
      <c r="AC391">
        <v>253.74600000000001</v>
      </c>
      <c r="AD391">
        <v>793.48400000000004</v>
      </c>
      <c r="AE391">
        <v>898.40599999999995</v>
      </c>
      <c r="AF391">
        <v>1046.973</v>
      </c>
      <c r="AG391">
        <v>1115.021</v>
      </c>
      <c r="AH391">
        <v>1409.6690000000001</v>
      </c>
      <c r="AI391">
        <v>1465.27</v>
      </c>
      <c r="AJ391">
        <v>1507.992</v>
      </c>
      <c r="AK391">
        <v>1504.8969999999999</v>
      </c>
      <c r="AL391">
        <v>1499.8209999999999</v>
      </c>
      <c r="AM391">
        <v>1501.008</v>
      </c>
      <c r="AN391">
        <v>1467.9649999999999</v>
      </c>
      <c r="AO391">
        <v>1406.9880000000001</v>
      </c>
      <c r="AP391">
        <v>1239.193</v>
      </c>
      <c r="AQ391">
        <v>1122.01</v>
      </c>
      <c r="AR391">
        <v>557.00099999999998</v>
      </c>
      <c r="AS391">
        <v>275.52199999999999</v>
      </c>
      <c r="AT391">
        <v>196.88399999999999</v>
      </c>
      <c r="AU391">
        <v>64</v>
      </c>
      <c r="AV391">
        <v>65</v>
      </c>
      <c r="AW391">
        <v>62.5</v>
      </c>
      <c r="AX391">
        <v>61</v>
      </c>
      <c r="AY391">
        <v>60.5</v>
      </c>
      <c r="AZ391">
        <v>59.5</v>
      </c>
      <c r="BA391">
        <v>59</v>
      </c>
      <c r="BB391">
        <v>62.5</v>
      </c>
      <c r="BC391">
        <v>67.5</v>
      </c>
      <c r="BD391">
        <v>74</v>
      </c>
      <c r="BE391">
        <v>81.5</v>
      </c>
      <c r="BF391">
        <v>89</v>
      </c>
      <c r="BG391">
        <v>94.5</v>
      </c>
      <c r="BH391">
        <v>97.5</v>
      </c>
      <c r="BI391">
        <v>97.5</v>
      </c>
      <c r="BJ391">
        <v>96</v>
      </c>
      <c r="BK391">
        <v>93.5</v>
      </c>
      <c r="BL391">
        <v>92.5</v>
      </c>
      <c r="BM391">
        <v>90</v>
      </c>
      <c r="BN391">
        <v>84</v>
      </c>
      <c r="BO391">
        <v>77</v>
      </c>
      <c r="BP391">
        <v>69.5</v>
      </c>
      <c r="BQ391">
        <v>65</v>
      </c>
      <c r="BR391">
        <v>63.5</v>
      </c>
      <c r="BS391">
        <v>40.202930000000002</v>
      </c>
      <c r="BT391">
        <v>29.87715</v>
      </c>
      <c r="BU391">
        <v>39.247819999999997</v>
      </c>
      <c r="BV391">
        <v>34.960129999999999</v>
      </c>
      <c r="BW391">
        <v>36.240459999999999</v>
      </c>
      <c r="BX391">
        <v>53.543080000000003</v>
      </c>
      <c r="BY391">
        <v>118.3702</v>
      </c>
      <c r="BZ391">
        <v>-70.490939999999995</v>
      </c>
      <c r="CA391">
        <v>-76.593360000000004</v>
      </c>
      <c r="CB391">
        <v>-96.425830000000005</v>
      </c>
      <c r="CC391">
        <v>12.810829999999999</v>
      </c>
      <c r="CD391">
        <v>4.6370690000000003</v>
      </c>
      <c r="CE391">
        <v>63.62988</v>
      </c>
      <c r="CF391">
        <v>83.97842</v>
      </c>
      <c r="CG391">
        <v>85.005080000000007</v>
      </c>
      <c r="CH391">
        <v>57.076059999999998</v>
      </c>
      <c r="CI391">
        <v>56.083240000000004</v>
      </c>
      <c r="CJ391">
        <v>44.544730000000001</v>
      </c>
      <c r="CK391">
        <v>55.115279999999998</v>
      </c>
      <c r="CL391">
        <v>171.3254</v>
      </c>
      <c r="CM391">
        <v>11.07884</v>
      </c>
      <c r="CN391">
        <v>64.282390000000007</v>
      </c>
      <c r="CO391">
        <v>22.892219999999998</v>
      </c>
      <c r="CP391">
        <v>-11.36519</v>
      </c>
      <c r="CQ391">
        <v>282.11590000000001</v>
      </c>
      <c r="CR391">
        <v>354.26859999999999</v>
      </c>
      <c r="CS391" s="20">
        <v>340.97239999999999</v>
      </c>
      <c r="CT391" s="20">
        <v>317.80369999999999</v>
      </c>
      <c r="CU391" s="20">
        <v>351.37779999999998</v>
      </c>
      <c r="CV391">
        <v>389.88780000000003</v>
      </c>
      <c r="CW391">
        <v>1016.672</v>
      </c>
      <c r="CX391">
        <v>1182.675</v>
      </c>
      <c r="CY391">
        <v>1789.088</v>
      </c>
      <c r="CZ391">
        <v>647.9117</v>
      </c>
      <c r="DA391">
        <v>1185.8150000000001</v>
      </c>
      <c r="DB391">
        <v>814.18020000000001</v>
      </c>
      <c r="DC391">
        <v>874.2319</v>
      </c>
      <c r="DD391">
        <v>438.74829999999997</v>
      </c>
      <c r="DE391">
        <v>509.16300000000001</v>
      </c>
      <c r="DF391">
        <v>547.63260000000002</v>
      </c>
      <c r="DG391">
        <v>459.29770000000002</v>
      </c>
      <c r="DH391">
        <v>480.71440000000001</v>
      </c>
      <c r="DI391">
        <v>797.59910000000002</v>
      </c>
      <c r="DJ391">
        <v>2541.5819999999999</v>
      </c>
      <c r="DK391">
        <v>2426.1190000000001</v>
      </c>
      <c r="DL391">
        <v>2197.4140000000002</v>
      </c>
      <c r="DM391">
        <v>620.62239999999997</v>
      </c>
      <c r="DN391">
        <v>206.82</v>
      </c>
      <c r="DO391">
        <v>20</v>
      </c>
      <c r="DP391">
        <v>20</v>
      </c>
    </row>
    <row r="392" spans="1:120" hidden="1" x14ac:dyDescent="0.25">
      <c r="A392" t="str">
        <f t="shared" si="6"/>
        <v>Aggregator-CPower_Elect DA 1-4 (1PM-9PM)_44365_20-20</v>
      </c>
      <c r="B392" t="s">
        <v>62</v>
      </c>
      <c r="C392" t="s">
        <v>215</v>
      </c>
      <c r="D392" t="s">
        <v>61</v>
      </c>
      <c r="E392" t="s">
        <v>61</v>
      </c>
      <c r="F392" t="s">
        <v>42</v>
      </c>
      <c r="G392" t="s">
        <v>61</v>
      </c>
      <c r="H392" t="s">
        <v>61</v>
      </c>
      <c r="I392" t="s">
        <v>61</v>
      </c>
      <c r="J392" t="s">
        <v>61</v>
      </c>
      <c r="K392" t="s">
        <v>203</v>
      </c>
      <c r="L392" s="18">
        <v>44365</v>
      </c>
      <c r="M392">
        <v>20</v>
      </c>
      <c r="N392">
        <v>20</v>
      </c>
      <c r="O392" t="s">
        <v>258</v>
      </c>
      <c r="P392">
        <v>18</v>
      </c>
      <c r="Q392">
        <v>18</v>
      </c>
      <c r="R392">
        <v>0</v>
      </c>
      <c r="S392">
        <v>0</v>
      </c>
      <c r="T392">
        <v>0</v>
      </c>
      <c r="U392">
        <v>1</v>
      </c>
      <c r="V392">
        <v>1</v>
      </c>
      <c r="W392">
        <v>1753.3254999999999</v>
      </c>
      <c r="X392">
        <v>1761.452</v>
      </c>
      <c r="Y392">
        <v>1757.1120000000001</v>
      </c>
      <c r="Z392">
        <v>1717.4845</v>
      </c>
      <c r="AA392">
        <v>1333.0754999999999</v>
      </c>
      <c r="AB392">
        <v>1005.587</v>
      </c>
      <c r="AC392">
        <v>943.20749999999998</v>
      </c>
      <c r="AD392">
        <v>1418.7935</v>
      </c>
      <c r="AE392">
        <v>1429.8665000000001</v>
      </c>
      <c r="AF392">
        <v>1660.7339999999999</v>
      </c>
      <c r="AG392">
        <v>1748.7950000000001</v>
      </c>
      <c r="AH392">
        <v>2064.6185</v>
      </c>
      <c r="AI392">
        <v>2107.4155000000001</v>
      </c>
      <c r="AJ392">
        <v>2175.819</v>
      </c>
      <c r="AK392">
        <v>2160.2139999999999</v>
      </c>
      <c r="AL392">
        <v>2126.7429999999999</v>
      </c>
      <c r="AM392">
        <v>2127.0075000000002</v>
      </c>
      <c r="AN392">
        <v>2069.1559999999999</v>
      </c>
      <c r="AO392">
        <v>1984.3050000000001</v>
      </c>
      <c r="AP392">
        <v>1258.2355</v>
      </c>
      <c r="AQ392">
        <v>1535.6785</v>
      </c>
      <c r="AR392">
        <v>1563.117</v>
      </c>
      <c r="AS392">
        <v>1273.6685</v>
      </c>
      <c r="AT392">
        <v>934.51199999999994</v>
      </c>
      <c r="AU392">
        <v>64</v>
      </c>
      <c r="AV392">
        <v>65</v>
      </c>
      <c r="AW392">
        <v>62.5</v>
      </c>
      <c r="AX392">
        <v>61</v>
      </c>
      <c r="AY392">
        <v>60.5</v>
      </c>
      <c r="AZ392">
        <v>59.5</v>
      </c>
      <c r="BA392">
        <v>59</v>
      </c>
      <c r="BB392">
        <v>62.5</v>
      </c>
      <c r="BC392">
        <v>67.5</v>
      </c>
      <c r="BD392">
        <v>74</v>
      </c>
      <c r="BE392">
        <v>81.5</v>
      </c>
      <c r="BF392">
        <v>89</v>
      </c>
      <c r="BG392">
        <v>94.5</v>
      </c>
      <c r="BH392">
        <v>97.5</v>
      </c>
      <c r="BI392">
        <v>97.5</v>
      </c>
      <c r="BJ392">
        <v>96</v>
      </c>
      <c r="BK392">
        <v>93.5</v>
      </c>
      <c r="BL392">
        <v>92.5</v>
      </c>
      <c r="BM392">
        <v>90</v>
      </c>
      <c r="BN392">
        <v>84</v>
      </c>
      <c r="BO392">
        <v>77</v>
      </c>
      <c r="BP392">
        <v>69.5</v>
      </c>
      <c r="BQ392">
        <v>65</v>
      </c>
      <c r="BR392">
        <v>63.5</v>
      </c>
      <c r="BS392">
        <v>-316.55900000000003</v>
      </c>
      <c r="BT392">
        <v>-686.40809999999999</v>
      </c>
      <c r="BU392">
        <v>-767.4905</v>
      </c>
      <c r="BV392">
        <v>-807.52020000000005</v>
      </c>
      <c r="BW392">
        <v>-427.3999</v>
      </c>
      <c r="BX392">
        <v>-12.2689</v>
      </c>
      <c r="BY392">
        <v>180.108</v>
      </c>
      <c r="BZ392">
        <v>49.934060000000002</v>
      </c>
      <c r="CA392">
        <v>109.95610000000001</v>
      </c>
      <c r="CB392">
        <v>76.454049999999995</v>
      </c>
      <c r="CC392">
        <v>125.8113</v>
      </c>
      <c r="CD392">
        <v>93.069640000000007</v>
      </c>
      <c r="CE392">
        <v>176.93</v>
      </c>
      <c r="CF392">
        <v>193.49019999999999</v>
      </c>
      <c r="CG392">
        <v>238.91669999999999</v>
      </c>
      <c r="CH392">
        <v>159.84540000000001</v>
      </c>
      <c r="CI392">
        <v>184.02260000000001</v>
      </c>
      <c r="CJ392">
        <v>249.84010000000001</v>
      </c>
      <c r="CK392">
        <v>271.05040000000002</v>
      </c>
      <c r="CL392">
        <v>934.90020000000004</v>
      </c>
      <c r="CM392">
        <v>387.98129999999998</v>
      </c>
      <c r="CN392">
        <v>-73.032970000000006</v>
      </c>
      <c r="CO392">
        <v>-130.64959999999999</v>
      </c>
      <c r="CP392">
        <v>123.0249</v>
      </c>
      <c r="CQ392">
        <v>6333.7870000000003</v>
      </c>
      <c r="CR392">
        <v>3830.1379999999999</v>
      </c>
      <c r="CS392" s="20">
        <v>3867.2869999999998</v>
      </c>
      <c r="CT392" s="20">
        <v>2808.0830000000001</v>
      </c>
      <c r="CU392" s="20">
        <v>1528.9690000000001</v>
      </c>
      <c r="CV392">
        <v>850.72</v>
      </c>
      <c r="CW392">
        <v>1230.787</v>
      </c>
      <c r="CX392">
        <v>1417.0609999999999</v>
      </c>
      <c r="CY392">
        <v>2381.1370000000002</v>
      </c>
      <c r="CZ392">
        <v>1523.4090000000001</v>
      </c>
      <c r="DA392">
        <v>2592.6109999999999</v>
      </c>
      <c r="DB392">
        <v>2399.3510000000001</v>
      </c>
      <c r="DC392">
        <v>2179.7350000000001</v>
      </c>
      <c r="DD392">
        <v>2232.8679999999999</v>
      </c>
      <c r="DE392">
        <v>1760.614</v>
      </c>
      <c r="DF392">
        <v>1445.1869999999999</v>
      </c>
      <c r="DG392">
        <v>1466.972</v>
      </c>
      <c r="DH392">
        <v>1516.4570000000001</v>
      </c>
      <c r="DI392">
        <v>1888.586</v>
      </c>
      <c r="DJ392">
        <v>3753.643</v>
      </c>
      <c r="DK392">
        <v>3490.107</v>
      </c>
      <c r="DL392">
        <v>5081.1459999999997</v>
      </c>
      <c r="DM392">
        <v>1828.4090000000001</v>
      </c>
      <c r="DN392">
        <v>1300.931</v>
      </c>
      <c r="DO392">
        <v>20</v>
      </c>
      <c r="DP392">
        <v>20</v>
      </c>
    </row>
    <row r="393" spans="1:120" hidden="1" x14ac:dyDescent="0.25">
      <c r="A393" t="str">
        <f t="shared" si="6"/>
        <v>All_Elect DA 1-4 (1PM-9PM)_44365_20-20</v>
      </c>
      <c r="B393" t="s">
        <v>62</v>
      </c>
      <c r="C393" t="s">
        <v>61</v>
      </c>
      <c r="D393" t="s">
        <v>61</v>
      </c>
      <c r="E393" t="s">
        <v>61</v>
      </c>
      <c r="F393" t="s">
        <v>61</v>
      </c>
      <c r="G393" t="s">
        <v>61</v>
      </c>
      <c r="H393" t="s">
        <v>61</v>
      </c>
      <c r="I393" t="s">
        <v>61</v>
      </c>
      <c r="J393" t="s">
        <v>61</v>
      </c>
      <c r="K393" t="s">
        <v>203</v>
      </c>
      <c r="L393" s="18">
        <v>44365</v>
      </c>
      <c r="M393">
        <v>20</v>
      </c>
      <c r="N393">
        <v>20</v>
      </c>
      <c r="O393" t="s">
        <v>258</v>
      </c>
      <c r="P393">
        <v>18</v>
      </c>
      <c r="Q393">
        <v>18</v>
      </c>
      <c r="R393">
        <v>0</v>
      </c>
      <c r="S393">
        <v>0</v>
      </c>
      <c r="T393">
        <v>0</v>
      </c>
      <c r="U393">
        <v>1</v>
      </c>
      <c r="V393">
        <v>1</v>
      </c>
      <c r="W393">
        <v>1753.3254999999999</v>
      </c>
      <c r="X393">
        <v>1761.452</v>
      </c>
      <c r="Y393">
        <v>1757.1120000000001</v>
      </c>
      <c r="Z393">
        <v>1717.4845</v>
      </c>
      <c r="AA393">
        <v>1333.0754999999999</v>
      </c>
      <c r="AB393">
        <v>1005.587</v>
      </c>
      <c r="AC393">
        <v>943.20749999999998</v>
      </c>
      <c r="AD393">
        <v>1418.7935</v>
      </c>
      <c r="AE393">
        <v>1429.8665000000001</v>
      </c>
      <c r="AF393">
        <v>1660.7339999999999</v>
      </c>
      <c r="AG393">
        <v>1748.7950000000001</v>
      </c>
      <c r="AH393">
        <v>2064.6185</v>
      </c>
      <c r="AI393">
        <v>2107.4155000000001</v>
      </c>
      <c r="AJ393">
        <v>2175.819</v>
      </c>
      <c r="AK393">
        <v>2160.2139999999999</v>
      </c>
      <c r="AL393">
        <v>2126.7429999999999</v>
      </c>
      <c r="AM393">
        <v>2127.0075000000002</v>
      </c>
      <c r="AN393">
        <v>2069.1559999999999</v>
      </c>
      <c r="AO393">
        <v>1984.3050000000001</v>
      </c>
      <c r="AP393">
        <v>1258.2355</v>
      </c>
      <c r="AQ393">
        <v>1535.6785</v>
      </c>
      <c r="AR393">
        <v>1563.117</v>
      </c>
      <c r="AS393">
        <v>1273.6685</v>
      </c>
      <c r="AT393">
        <v>934.51199999999994</v>
      </c>
      <c r="AU393">
        <v>64</v>
      </c>
      <c r="AV393">
        <v>65</v>
      </c>
      <c r="AW393">
        <v>62.5</v>
      </c>
      <c r="AX393">
        <v>61</v>
      </c>
      <c r="AY393">
        <v>60.5</v>
      </c>
      <c r="AZ393">
        <v>59.5</v>
      </c>
      <c r="BA393">
        <v>59</v>
      </c>
      <c r="BB393">
        <v>62.5</v>
      </c>
      <c r="BC393">
        <v>67.5</v>
      </c>
      <c r="BD393">
        <v>74</v>
      </c>
      <c r="BE393">
        <v>81.5</v>
      </c>
      <c r="BF393">
        <v>89</v>
      </c>
      <c r="BG393">
        <v>94.5</v>
      </c>
      <c r="BH393">
        <v>97.5</v>
      </c>
      <c r="BI393">
        <v>97.5</v>
      </c>
      <c r="BJ393">
        <v>96</v>
      </c>
      <c r="BK393">
        <v>93.5</v>
      </c>
      <c r="BL393">
        <v>92.5</v>
      </c>
      <c r="BM393">
        <v>90</v>
      </c>
      <c r="BN393">
        <v>84</v>
      </c>
      <c r="BO393">
        <v>77</v>
      </c>
      <c r="BP393">
        <v>69.5</v>
      </c>
      <c r="BQ393">
        <v>65</v>
      </c>
      <c r="BR393">
        <v>63.5</v>
      </c>
      <c r="BS393">
        <v>-316.55900000000003</v>
      </c>
      <c r="BT393">
        <v>-686.40809999999999</v>
      </c>
      <c r="BU393">
        <v>-767.4905</v>
      </c>
      <c r="BV393">
        <v>-807.52020000000005</v>
      </c>
      <c r="BW393">
        <v>-427.3999</v>
      </c>
      <c r="BX393">
        <v>-12.2689</v>
      </c>
      <c r="BY393">
        <v>180.108</v>
      </c>
      <c r="BZ393">
        <v>49.934060000000002</v>
      </c>
      <c r="CA393">
        <v>109.95610000000001</v>
      </c>
      <c r="CB393">
        <v>76.454049999999995</v>
      </c>
      <c r="CC393">
        <v>125.8113</v>
      </c>
      <c r="CD393">
        <v>93.069640000000007</v>
      </c>
      <c r="CE393">
        <v>176.93</v>
      </c>
      <c r="CF393">
        <v>193.49019999999999</v>
      </c>
      <c r="CG393">
        <v>238.91669999999999</v>
      </c>
      <c r="CH393">
        <v>159.84540000000001</v>
      </c>
      <c r="CI393">
        <v>184.02260000000001</v>
      </c>
      <c r="CJ393">
        <v>249.84010000000001</v>
      </c>
      <c r="CK393">
        <v>271.05040000000002</v>
      </c>
      <c r="CL393">
        <v>934.90020000000004</v>
      </c>
      <c r="CM393">
        <v>387.98129999999998</v>
      </c>
      <c r="CN393">
        <v>-73.032970000000006</v>
      </c>
      <c r="CO393">
        <v>-130.64959999999999</v>
      </c>
      <c r="CP393">
        <v>123.0249</v>
      </c>
      <c r="CQ393">
        <v>6333.7870000000003</v>
      </c>
      <c r="CR393">
        <v>3830.1379999999999</v>
      </c>
      <c r="CS393" s="20">
        <v>3867.2869999999998</v>
      </c>
      <c r="CT393" s="20">
        <v>2808.0830000000001</v>
      </c>
      <c r="CU393" s="20">
        <v>1528.9690000000001</v>
      </c>
      <c r="CV393">
        <v>850.72</v>
      </c>
      <c r="CW393">
        <v>1230.787</v>
      </c>
      <c r="CX393">
        <v>1417.0609999999999</v>
      </c>
      <c r="CY393">
        <v>2381.1370000000002</v>
      </c>
      <c r="CZ393">
        <v>1523.4090000000001</v>
      </c>
      <c r="DA393">
        <v>2592.6109999999999</v>
      </c>
      <c r="DB393">
        <v>2399.3510000000001</v>
      </c>
      <c r="DC393">
        <v>2179.7350000000001</v>
      </c>
      <c r="DD393">
        <v>2232.8679999999999</v>
      </c>
      <c r="DE393">
        <v>1760.614</v>
      </c>
      <c r="DF393">
        <v>1445.1869999999999</v>
      </c>
      <c r="DG393">
        <v>1466.972</v>
      </c>
      <c r="DH393">
        <v>1516.4570000000001</v>
      </c>
      <c r="DI393">
        <v>1888.586</v>
      </c>
      <c r="DJ393">
        <v>3753.643</v>
      </c>
      <c r="DK393">
        <v>3490.107</v>
      </c>
      <c r="DL393">
        <v>5081.1459999999997</v>
      </c>
      <c r="DM393">
        <v>1828.4090000000001</v>
      </c>
      <c r="DN393">
        <v>1300.931</v>
      </c>
      <c r="DO393">
        <v>20</v>
      </c>
      <c r="DP393">
        <v>20</v>
      </c>
    </row>
    <row r="394" spans="1:120" hidden="1" x14ac:dyDescent="0.25">
      <c r="A394" t="str">
        <f t="shared" si="6"/>
        <v>Industry_Type-2. Manufacturing_Elect DA 1-4 (1PM-9PM)_44365_20-20</v>
      </c>
      <c r="B394" t="s">
        <v>62</v>
      </c>
      <c r="C394" t="s">
        <v>218</v>
      </c>
      <c r="D394" t="s">
        <v>61</v>
      </c>
      <c r="E394" t="s">
        <v>61</v>
      </c>
      <c r="F394" t="s">
        <v>61</v>
      </c>
      <c r="G394" t="s">
        <v>38</v>
      </c>
      <c r="H394" t="s">
        <v>61</v>
      </c>
      <c r="I394" t="s">
        <v>61</v>
      </c>
      <c r="J394" t="s">
        <v>61</v>
      </c>
      <c r="K394" t="s">
        <v>203</v>
      </c>
      <c r="L394" s="18">
        <v>44365</v>
      </c>
      <c r="M394">
        <v>20</v>
      </c>
      <c r="N394">
        <v>20</v>
      </c>
      <c r="O394" t="s">
        <v>258</v>
      </c>
      <c r="P394">
        <v>2</v>
      </c>
      <c r="Q394">
        <v>2</v>
      </c>
      <c r="R394">
        <v>0</v>
      </c>
      <c r="S394">
        <v>0</v>
      </c>
      <c r="T394">
        <v>1</v>
      </c>
      <c r="U394">
        <v>1</v>
      </c>
      <c r="V394">
        <v>1</v>
      </c>
      <c r="W394">
        <v>1566.6614999999999</v>
      </c>
      <c r="X394">
        <v>1551.327</v>
      </c>
      <c r="Y394">
        <v>1565.2380000000001</v>
      </c>
      <c r="Z394">
        <v>1520.1134999999999</v>
      </c>
      <c r="AA394">
        <v>1128.9794999999999</v>
      </c>
      <c r="AB394">
        <v>800.08500000000004</v>
      </c>
      <c r="AC394">
        <v>689.4615</v>
      </c>
      <c r="AD394">
        <v>625.30949999999996</v>
      </c>
      <c r="AE394">
        <v>531.46050000000002</v>
      </c>
      <c r="AF394">
        <v>613.76099999999997</v>
      </c>
      <c r="AG394">
        <v>633.774</v>
      </c>
      <c r="AH394">
        <v>654.94949999999994</v>
      </c>
      <c r="AI394">
        <v>642.14549999999997</v>
      </c>
      <c r="AJ394">
        <v>667.827</v>
      </c>
      <c r="AK394">
        <v>655.31700000000001</v>
      </c>
      <c r="AL394">
        <v>626.92200000000003</v>
      </c>
      <c r="AM394">
        <v>625.99950000000001</v>
      </c>
      <c r="AN394">
        <v>601.19100000000003</v>
      </c>
      <c r="AO394">
        <v>577.31700000000001</v>
      </c>
      <c r="AP394">
        <v>19.0425</v>
      </c>
      <c r="AQ394">
        <v>413.66849999999999</v>
      </c>
      <c r="AR394">
        <v>1006.116</v>
      </c>
      <c r="AS394">
        <v>998.14649999999995</v>
      </c>
      <c r="AT394">
        <v>737.62800000000004</v>
      </c>
      <c r="AU394">
        <v>64</v>
      </c>
      <c r="AV394">
        <v>65</v>
      </c>
      <c r="AW394">
        <v>62.5</v>
      </c>
      <c r="AX394">
        <v>61</v>
      </c>
      <c r="AY394">
        <v>60.5</v>
      </c>
      <c r="AZ394">
        <v>59.5</v>
      </c>
      <c r="BA394">
        <v>59</v>
      </c>
      <c r="BB394">
        <v>62.5</v>
      </c>
      <c r="BC394">
        <v>67.5</v>
      </c>
      <c r="BD394">
        <v>74</v>
      </c>
      <c r="BE394">
        <v>81.5</v>
      </c>
      <c r="BF394">
        <v>89</v>
      </c>
      <c r="BG394">
        <v>94.5</v>
      </c>
      <c r="BH394">
        <v>97.5</v>
      </c>
      <c r="BI394">
        <v>97.5</v>
      </c>
      <c r="BJ394">
        <v>96</v>
      </c>
      <c r="BK394">
        <v>93.5</v>
      </c>
      <c r="BL394">
        <v>92.5</v>
      </c>
      <c r="BM394">
        <v>90</v>
      </c>
      <c r="BN394">
        <v>84</v>
      </c>
      <c r="BO394">
        <v>77</v>
      </c>
      <c r="BP394">
        <v>69.5</v>
      </c>
      <c r="BQ394">
        <v>65</v>
      </c>
      <c r="BR394">
        <v>63.5</v>
      </c>
      <c r="BS394">
        <v>-356.76190000000003</v>
      </c>
      <c r="BT394">
        <v>-716.28530000000001</v>
      </c>
      <c r="BU394">
        <v>-806.73829999999998</v>
      </c>
      <c r="BV394">
        <v>-842.48030000000006</v>
      </c>
      <c r="BW394">
        <v>-463.64030000000002</v>
      </c>
      <c r="BX394">
        <v>-65.811980000000005</v>
      </c>
      <c r="BY394">
        <v>61.737850000000002</v>
      </c>
      <c r="BZ394">
        <v>120.425</v>
      </c>
      <c r="CA394">
        <v>186.54949999999999</v>
      </c>
      <c r="CB394">
        <v>172.87989999999999</v>
      </c>
      <c r="CC394">
        <v>113.0004</v>
      </c>
      <c r="CD394">
        <v>88.432569999999998</v>
      </c>
      <c r="CE394">
        <v>113.3001</v>
      </c>
      <c r="CF394">
        <v>109.51179999999999</v>
      </c>
      <c r="CG394">
        <v>153.91159999999999</v>
      </c>
      <c r="CH394">
        <v>102.7693</v>
      </c>
      <c r="CI394">
        <v>127.9393</v>
      </c>
      <c r="CJ394">
        <v>205.2953</v>
      </c>
      <c r="CK394">
        <v>215.93510000000001</v>
      </c>
      <c r="CL394">
        <v>763.57479999999998</v>
      </c>
      <c r="CM394">
        <v>376.9024</v>
      </c>
      <c r="CN394">
        <v>-137.31540000000001</v>
      </c>
      <c r="CO394">
        <v>-153.54179999999999</v>
      </c>
      <c r="CP394">
        <v>134.39009999999999</v>
      </c>
      <c r="CQ394">
        <v>6051.6710000000003</v>
      </c>
      <c r="CR394">
        <v>3475.87</v>
      </c>
      <c r="CS394">
        <v>3526.3150000000001</v>
      </c>
      <c r="CT394">
        <v>2490.279</v>
      </c>
      <c r="CU394">
        <v>1177.5920000000001</v>
      </c>
      <c r="CV394">
        <v>460.8322</v>
      </c>
      <c r="CW394">
        <v>214.11519999999999</v>
      </c>
      <c r="CX394">
        <v>234.38659999999999</v>
      </c>
      <c r="CY394">
        <v>592.04859999999996</v>
      </c>
      <c r="CZ394">
        <v>875.49749999999995</v>
      </c>
      <c r="DA394">
        <v>1406.796</v>
      </c>
      <c r="DB394">
        <v>1585.171</v>
      </c>
      <c r="DC394">
        <v>1305.5029999999999</v>
      </c>
      <c r="DD394">
        <v>1794.12</v>
      </c>
      <c r="DE394">
        <v>1251.451</v>
      </c>
      <c r="DF394">
        <v>897.55399999999997</v>
      </c>
      <c r="DG394">
        <v>1007.674</v>
      </c>
      <c r="DH394">
        <v>1035.7429999999999</v>
      </c>
      <c r="DI394">
        <v>1090.9870000000001</v>
      </c>
      <c r="DJ394">
        <v>1212.0609999999999</v>
      </c>
      <c r="DK394">
        <v>1063.989</v>
      </c>
      <c r="DL394">
        <v>2883.7310000000002</v>
      </c>
      <c r="DM394">
        <v>1207.7860000000001</v>
      </c>
      <c r="DN394">
        <v>1094.1110000000001</v>
      </c>
      <c r="DO394">
        <v>20</v>
      </c>
      <c r="DP394">
        <v>20</v>
      </c>
    </row>
    <row r="395" spans="1:120" hidden="1" x14ac:dyDescent="0.25">
      <c r="A395" t="str">
        <f t="shared" si="6"/>
        <v>LCA-Northern Coast_Elect DA 1-4 (1PM-9PM)_44365_20-20</v>
      </c>
      <c r="B395" t="s">
        <v>62</v>
      </c>
      <c r="C395" t="s">
        <v>222</v>
      </c>
      <c r="D395" t="s">
        <v>104</v>
      </c>
      <c r="E395" t="s">
        <v>61</v>
      </c>
      <c r="F395" t="s">
        <v>61</v>
      </c>
      <c r="G395" t="s">
        <v>61</v>
      </c>
      <c r="H395" t="s">
        <v>61</v>
      </c>
      <c r="I395" t="s">
        <v>61</v>
      </c>
      <c r="J395" t="s">
        <v>61</v>
      </c>
      <c r="K395" t="s">
        <v>203</v>
      </c>
      <c r="L395" s="18">
        <v>44365</v>
      </c>
      <c r="M395">
        <v>20</v>
      </c>
      <c r="N395">
        <v>20</v>
      </c>
      <c r="O395" t="s">
        <v>258</v>
      </c>
      <c r="P395">
        <v>18</v>
      </c>
      <c r="Q395">
        <v>18</v>
      </c>
      <c r="R395">
        <v>0</v>
      </c>
      <c r="S395">
        <v>0</v>
      </c>
      <c r="T395">
        <v>0</v>
      </c>
      <c r="U395">
        <v>1</v>
      </c>
      <c r="V395">
        <v>1</v>
      </c>
      <c r="W395">
        <v>1753.3254999999999</v>
      </c>
      <c r="X395">
        <v>1761.452</v>
      </c>
      <c r="Y395">
        <v>1757.1120000000001</v>
      </c>
      <c r="Z395">
        <v>1717.4845</v>
      </c>
      <c r="AA395">
        <v>1333.0754999999999</v>
      </c>
      <c r="AB395">
        <v>1005.587</v>
      </c>
      <c r="AC395">
        <v>943.20749999999998</v>
      </c>
      <c r="AD395">
        <v>1418.7935</v>
      </c>
      <c r="AE395">
        <v>1429.8665000000001</v>
      </c>
      <c r="AF395">
        <v>1660.7339999999999</v>
      </c>
      <c r="AG395">
        <v>1748.7950000000001</v>
      </c>
      <c r="AH395">
        <v>2064.6185</v>
      </c>
      <c r="AI395">
        <v>2107.4155000000001</v>
      </c>
      <c r="AJ395">
        <v>2175.819</v>
      </c>
      <c r="AK395">
        <v>2160.2139999999999</v>
      </c>
      <c r="AL395">
        <v>2126.7429999999999</v>
      </c>
      <c r="AM395">
        <v>2127.0075000000002</v>
      </c>
      <c r="AN395">
        <v>2069.1559999999999</v>
      </c>
      <c r="AO395">
        <v>1984.3050000000001</v>
      </c>
      <c r="AP395">
        <v>1258.2355</v>
      </c>
      <c r="AQ395">
        <v>1535.6785</v>
      </c>
      <c r="AR395">
        <v>1563.117</v>
      </c>
      <c r="AS395">
        <v>1273.6685</v>
      </c>
      <c r="AT395">
        <v>934.51199999999994</v>
      </c>
      <c r="AU395">
        <v>64</v>
      </c>
      <c r="AV395">
        <v>65</v>
      </c>
      <c r="AW395">
        <v>62.5</v>
      </c>
      <c r="AX395">
        <v>61</v>
      </c>
      <c r="AY395">
        <v>60.5</v>
      </c>
      <c r="AZ395">
        <v>59.5</v>
      </c>
      <c r="BA395">
        <v>59</v>
      </c>
      <c r="BB395">
        <v>62.5</v>
      </c>
      <c r="BC395">
        <v>67.5</v>
      </c>
      <c r="BD395">
        <v>74</v>
      </c>
      <c r="BE395">
        <v>81.5</v>
      </c>
      <c r="BF395">
        <v>89</v>
      </c>
      <c r="BG395">
        <v>94.5</v>
      </c>
      <c r="BH395">
        <v>97.5</v>
      </c>
      <c r="BI395">
        <v>97.5</v>
      </c>
      <c r="BJ395">
        <v>96</v>
      </c>
      <c r="BK395">
        <v>93.5</v>
      </c>
      <c r="BL395">
        <v>92.5</v>
      </c>
      <c r="BM395">
        <v>90</v>
      </c>
      <c r="BN395">
        <v>84</v>
      </c>
      <c r="BO395">
        <v>77</v>
      </c>
      <c r="BP395">
        <v>69.5</v>
      </c>
      <c r="BQ395">
        <v>65</v>
      </c>
      <c r="BR395">
        <v>63.5</v>
      </c>
      <c r="BS395">
        <v>-316.55900000000003</v>
      </c>
      <c r="BT395">
        <v>-686.40809999999999</v>
      </c>
      <c r="BU395">
        <v>-767.4905</v>
      </c>
      <c r="BV395">
        <v>-807.52020000000005</v>
      </c>
      <c r="BW395">
        <v>-427.3999</v>
      </c>
      <c r="BX395">
        <v>-12.2689</v>
      </c>
      <c r="BY395">
        <v>180.108</v>
      </c>
      <c r="BZ395">
        <v>49.934060000000002</v>
      </c>
      <c r="CA395">
        <v>109.95610000000001</v>
      </c>
      <c r="CB395">
        <v>76.454049999999995</v>
      </c>
      <c r="CC395">
        <v>125.8113</v>
      </c>
      <c r="CD395">
        <v>93.069640000000007</v>
      </c>
      <c r="CE395">
        <v>176.93</v>
      </c>
      <c r="CF395">
        <v>193.49019999999999</v>
      </c>
      <c r="CG395">
        <v>238.91669999999999</v>
      </c>
      <c r="CH395">
        <v>159.84540000000001</v>
      </c>
      <c r="CI395">
        <v>184.02260000000001</v>
      </c>
      <c r="CJ395">
        <v>249.84010000000001</v>
      </c>
      <c r="CK395">
        <v>271.05040000000002</v>
      </c>
      <c r="CL395">
        <v>934.90020000000004</v>
      </c>
      <c r="CM395">
        <v>387.98129999999998</v>
      </c>
      <c r="CN395">
        <v>-73.032970000000006</v>
      </c>
      <c r="CO395">
        <v>-130.64959999999999</v>
      </c>
      <c r="CP395">
        <v>123.0249</v>
      </c>
      <c r="CQ395">
        <v>6333.7870000000003</v>
      </c>
      <c r="CR395">
        <v>3830.1379999999999</v>
      </c>
      <c r="CS395">
        <v>3867.2869999999998</v>
      </c>
      <c r="CT395">
        <v>2808.0830000000001</v>
      </c>
      <c r="CU395">
        <v>1528.9690000000001</v>
      </c>
      <c r="CV395">
        <v>850.72</v>
      </c>
      <c r="CW395">
        <v>1230.787</v>
      </c>
      <c r="CX395">
        <v>1417.0609999999999</v>
      </c>
      <c r="CY395">
        <v>2381.1370000000002</v>
      </c>
      <c r="CZ395">
        <v>1523.4090000000001</v>
      </c>
      <c r="DA395">
        <v>2592.6109999999999</v>
      </c>
      <c r="DB395">
        <v>2399.3510000000001</v>
      </c>
      <c r="DC395">
        <v>2179.7350000000001</v>
      </c>
      <c r="DD395">
        <v>2232.8679999999999</v>
      </c>
      <c r="DE395">
        <v>1760.614</v>
      </c>
      <c r="DF395">
        <v>1445.1869999999999</v>
      </c>
      <c r="DG395">
        <v>1466.972</v>
      </c>
      <c r="DH395">
        <v>1516.4570000000001</v>
      </c>
      <c r="DI395">
        <v>1888.586</v>
      </c>
      <c r="DJ395">
        <v>3753.643</v>
      </c>
      <c r="DK395">
        <v>3490.107</v>
      </c>
      <c r="DL395">
        <v>5081.1459999999997</v>
      </c>
      <c r="DM395">
        <v>1828.4090000000001</v>
      </c>
      <c r="DN395">
        <v>1300.931</v>
      </c>
      <c r="DO395">
        <v>20</v>
      </c>
      <c r="DP395">
        <v>20</v>
      </c>
    </row>
    <row r="396" spans="1:120" hidden="1" x14ac:dyDescent="0.25">
      <c r="A396" t="str">
        <f t="shared" si="6"/>
        <v>Size_Grp-20 to 199.99 kW_Elect DA 1-4 (1PM-9PM)_44365_20-20</v>
      </c>
      <c r="B396" t="s">
        <v>62</v>
      </c>
      <c r="C396" t="s">
        <v>201</v>
      </c>
      <c r="D396" t="s">
        <v>61</v>
      </c>
      <c r="E396" t="s">
        <v>61</v>
      </c>
      <c r="F396" t="s">
        <v>61</v>
      </c>
      <c r="G396" t="s">
        <v>61</v>
      </c>
      <c r="H396" t="s">
        <v>61</v>
      </c>
      <c r="I396" t="s">
        <v>61</v>
      </c>
      <c r="J396" t="s">
        <v>101</v>
      </c>
      <c r="K396" t="s">
        <v>203</v>
      </c>
      <c r="L396" s="18">
        <v>44365</v>
      </c>
      <c r="M396">
        <v>20</v>
      </c>
      <c r="N396">
        <v>20</v>
      </c>
      <c r="O396" t="s">
        <v>258</v>
      </c>
      <c r="P396">
        <v>13</v>
      </c>
      <c r="Q396">
        <v>13</v>
      </c>
      <c r="R396">
        <v>0</v>
      </c>
      <c r="S396">
        <v>0</v>
      </c>
      <c r="T396">
        <v>1</v>
      </c>
      <c r="U396">
        <v>1</v>
      </c>
      <c r="V396">
        <v>1</v>
      </c>
      <c r="W396">
        <v>134.292</v>
      </c>
      <c r="X396">
        <v>160.499</v>
      </c>
      <c r="Y396">
        <v>142.96700000000001</v>
      </c>
      <c r="Z396">
        <v>147.81700000000001</v>
      </c>
      <c r="AA396">
        <v>153.136</v>
      </c>
      <c r="AB396">
        <v>154.036</v>
      </c>
      <c r="AC396">
        <v>189.50200000000001</v>
      </c>
      <c r="AD396">
        <v>247.583</v>
      </c>
      <c r="AE396">
        <v>356.02600000000001</v>
      </c>
      <c r="AF396">
        <v>484.411</v>
      </c>
      <c r="AG396">
        <v>536.29700000000003</v>
      </c>
      <c r="AH396">
        <v>573.98699999999997</v>
      </c>
      <c r="AI396">
        <v>617.34900000000005</v>
      </c>
      <c r="AJ396">
        <v>641.43799999999999</v>
      </c>
      <c r="AK396">
        <v>649.39300000000003</v>
      </c>
      <c r="AL396">
        <v>662.226</v>
      </c>
      <c r="AM396">
        <v>650.06799999999998</v>
      </c>
      <c r="AN396">
        <v>638.08000000000004</v>
      </c>
      <c r="AO396">
        <v>582.32799999999997</v>
      </c>
      <c r="AP396">
        <v>442.93900000000002</v>
      </c>
      <c r="AQ396">
        <v>486.83100000000002</v>
      </c>
      <c r="AR396">
        <v>296.488</v>
      </c>
      <c r="AS396">
        <v>209.75200000000001</v>
      </c>
      <c r="AT396">
        <v>145.053</v>
      </c>
      <c r="AU396">
        <v>64</v>
      </c>
      <c r="AV396">
        <v>65</v>
      </c>
      <c r="AW396">
        <v>62.5</v>
      </c>
      <c r="AX396">
        <v>61</v>
      </c>
      <c r="AY396">
        <v>60.5</v>
      </c>
      <c r="AZ396">
        <v>59.5</v>
      </c>
      <c r="BA396">
        <v>59</v>
      </c>
      <c r="BB396">
        <v>62.5</v>
      </c>
      <c r="BC396">
        <v>67.5</v>
      </c>
      <c r="BD396">
        <v>74</v>
      </c>
      <c r="BE396">
        <v>81.5</v>
      </c>
      <c r="BF396">
        <v>89</v>
      </c>
      <c r="BG396">
        <v>94.5</v>
      </c>
      <c r="BH396">
        <v>97.5</v>
      </c>
      <c r="BI396">
        <v>97.5</v>
      </c>
      <c r="BJ396">
        <v>96</v>
      </c>
      <c r="BK396">
        <v>93.5</v>
      </c>
      <c r="BL396">
        <v>92.5</v>
      </c>
      <c r="BM396">
        <v>90</v>
      </c>
      <c r="BN396">
        <v>84</v>
      </c>
      <c r="BO396">
        <v>77</v>
      </c>
      <c r="BP396">
        <v>69.5</v>
      </c>
      <c r="BQ396">
        <v>65</v>
      </c>
      <c r="BR396">
        <v>63.5</v>
      </c>
      <c r="BS396">
        <v>4.3864770000000002</v>
      </c>
      <c r="BT396">
        <v>-5.1933009999999999</v>
      </c>
      <c r="BU396">
        <v>7.0043959999999998</v>
      </c>
      <c r="BV396">
        <v>4.1059200000000002</v>
      </c>
      <c r="BW396">
        <v>4.5727010000000003</v>
      </c>
      <c r="BX396">
        <v>14.907959999999999</v>
      </c>
      <c r="BY396">
        <v>10.70626</v>
      </c>
      <c r="BZ396">
        <v>7.09551</v>
      </c>
      <c r="CA396">
        <v>-12.63326</v>
      </c>
      <c r="CB396">
        <v>-13.41403</v>
      </c>
      <c r="CC396">
        <v>-7.2542179999999998</v>
      </c>
      <c r="CD396">
        <v>4.2824949999999999</v>
      </c>
      <c r="CE396">
        <v>10.80044</v>
      </c>
      <c r="CF396">
        <v>22.568940000000001</v>
      </c>
      <c r="CG396">
        <v>18.58052</v>
      </c>
      <c r="CH396">
        <v>3.5711149999999998</v>
      </c>
      <c r="CI396">
        <v>7.8635520000000003</v>
      </c>
      <c r="CJ396">
        <v>-4.743385</v>
      </c>
      <c r="CK396">
        <v>33.321440000000003</v>
      </c>
      <c r="CL396">
        <v>101.1777</v>
      </c>
      <c r="CM396">
        <v>-8.6583930000000002</v>
      </c>
      <c r="CN396">
        <v>-21.62077</v>
      </c>
      <c r="CO396">
        <v>-15.83672</v>
      </c>
      <c r="CP396">
        <v>-8.9193700000000007</v>
      </c>
      <c r="CQ396">
        <v>13.613149999999999</v>
      </c>
      <c r="CR396">
        <v>24.168849999999999</v>
      </c>
      <c r="CS396" s="20">
        <v>11.658989999999999</v>
      </c>
      <c r="CT396" s="20">
        <v>10.45983</v>
      </c>
      <c r="CU396" s="20">
        <v>8.3328749999999996</v>
      </c>
      <c r="CV396">
        <v>26.80462</v>
      </c>
      <c r="CW396">
        <v>29.442550000000001</v>
      </c>
      <c r="CX396">
        <v>24.499549999999999</v>
      </c>
      <c r="CY396">
        <v>39.624400000000001</v>
      </c>
      <c r="CZ396">
        <v>86.289079999999998</v>
      </c>
      <c r="DA396">
        <v>56.084380000000003</v>
      </c>
      <c r="DB396">
        <v>83.41704</v>
      </c>
      <c r="DC396">
        <v>102.5836</v>
      </c>
      <c r="DD396">
        <v>78.356769999999997</v>
      </c>
      <c r="DE396">
        <v>88.108890000000002</v>
      </c>
      <c r="DF396">
        <v>134.4853</v>
      </c>
      <c r="DG396">
        <v>124.0497</v>
      </c>
      <c r="DH396">
        <v>134.73410000000001</v>
      </c>
      <c r="DI396">
        <v>138.08529999999999</v>
      </c>
      <c r="DJ396">
        <v>147.77889999999999</v>
      </c>
      <c r="DK396">
        <v>97.536150000000006</v>
      </c>
      <c r="DL396">
        <v>60.844679999999997</v>
      </c>
      <c r="DM396">
        <v>59.16581</v>
      </c>
      <c r="DN396">
        <v>15.323180000000001</v>
      </c>
      <c r="DO396">
        <v>20</v>
      </c>
      <c r="DP396">
        <v>20</v>
      </c>
    </row>
    <row r="397" spans="1:120" hidden="1" x14ac:dyDescent="0.25">
      <c r="A397" t="str">
        <f t="shared" si="6"/>
        <v>Industry_Type-4. Retail stores_All CBP_44376</v>
      </c>
      <c r="B397" t="s">
        <v>62</v>
      </c>
      <c r="C397" t="s">
        <v>204</v>
      </c>
      <c r="D397" t="s">
        <v>61</v>
      </c>
      <c r="E397" t="s">
        <v>61</v>
      </c>
      <c r="F397" t="s">
        <v>61</v>
      </c>
      <c r="G397" t="s">
        <v>33</v>
      </c>
      <c r="H397" t="s">
        <v>61</v>
      </c>
      <c r="I397" t="s">
        <v>61</v>
      </c>
      <c r="J397" t="s">
        <v>61</v>
      </c>
      <c r="K397" t="s">
        <v>197</v>
      </c>
      <c r="L397" s="18">
        <v>44376</v>
      </c>
      <c r="M397">
        <v>19</v>
      </c>
      <c r="N397">
        <v>20</v>
      </c>
      <c r="O397" t="s">
        <v>263</v>
      </c>
      <c r="P397">
        <v>1</v>
      </c>
      <c r="Q397">
        <v>1</v>
      </c>
      <c r="R397">
        <v>0</v>
      </c>
      <c r="S397">
        <v>0</v>
      </c>
      <c r="T397">
        <v>1</v>
      </c>
      <c r="U397">
        <v>0</v>
      </c>
      <c r="V397">
        <v>1</v>
      </c>
      <c r="W397">
        <v>12.52</v>
      </c>
      <c r="X397">
        <v>12.48</v>
      </c>
      <c r="Y397">
        <v>12.48</v>
      </c>
      <c r="Z397">
        <v>12.48</v>
      </c>
      <c r="AA397">
        <v>12.52</v>
      </c>
      <c r="AB397">
        <v>12.52</v>
      </c>
      <c r="AC397">
        <v>12.52</v>
      </c>
      <c r="AD397">
        <v>12.48</v>
      </c>
      <c r="AE397">
        <v>27.48</v>
      </c>
      <c r="AF397">
        <v>22.76</v>
      </c>
      <c r="AG397">
        <v>30.12</v>
      </c>
      <c r="AH397">
        <v>36.56</v>
      </c>
      <c r="AI397">
        <v>35.32</v>
      </c>
      <c r="AJ397">
        <v>36</v>
      </c>
      <c r="AK397">
        <v>36.04</v>
      </c>
      <c r="AL397">
        <v>36.4</v>
      </c>
      <c r="AM397">
        <v>34.479999999999997</v>
      </c>
      <c r="AN397">
        <v>34.28</v>
      </c>
      <c r="AO397">
        <v>31.96</v>
      </c>
      <c r="AP397">
        <v>31.36</v>
      </c>
      <c r="AQ397">
        <v>27.32</v>
      </c>
      <c r="AR397">
        <v>13.56</v>
      </c>
      <c r="AS397">
        <v>12.52</v>
      </c>
      <c r="AT397">
        <v>12.48</v>
      </c>
      <c r="AU397">
        <v>62.5</v>
      </c>
      <c r="AV397">
        <v>61</v>
      </c>
      <c r="AW397">
        <v>61</v>
      </c>
      <c r="AX397">
        <v>61</v>
      </c>
      <c r="AY397">
        <v>60</v>
      </c>
      <c r="AZ397">
        <v>60.5</v>
      </c>
      <c r="BA397">
        <v>59.5</v>
      </c>
      <c r="BB397">
        <v>59</v>
      </c>
      <c r="BC397">
        <v>60</v>
      </c>
      <c r="BD397">
        <v>60.5</v>
      </c>
      <c r="BE397">
        <v>62</v>
      </c>
      <c r="BF397">
        <v>63</v>
      </c>
      <c r="BG397">
        <v>66</v>
      </c>
      <c r="BH397">
        <v>68</v>
      </c>
      <c r="BI397">
        <v>68.5</v>
      </c>
      <c r="BJ397">
        <v>70</v>
      </c>
      <c r="BK397">
        <v>71</v>
      </c>
      <c r="BL397">
        <v>70.5</v>
      </c>
      <c r="BM397">
        <v>69</v>
      </c>
      <c r="BN397">
        <v>66.5</v>
      </c>
      <c r="BO397">
        <v>65.5</v>
      </c>
      <c r="BP397">
        <v>63.5</v>
      </c>
      <c r="BQ397">
        <v>63</v>
      </c>
      <c r="BR397">
        <v>63</v>
      </c>
      <c r="BS397">
        <v>6.4400700000000005E-2</v>
      </c>
      <c r="BT397">
        <v>5.9804000000000003E-2</v>
      </c>
      <c r="BU397">
        <v>0.1004963</v>
      </c>
      <c r="BV397">
        <v>8.6760500000000004E-2</v>
      </c>
      <c r="BW397">
        <v>7.4766200000000005E-2</v>
      </c>
      <c r="BX397">
        <v>3.0758899999999999E-2</v>
      </c>
      <c r="BY397">
        <v>9.2501600000000003E-2</v>
      </c>
      <c r="BZ397">
        <v>5.2662180000000003</v>
      </c>
      <c r="CA397">
        <v>-5.1829429999999999</v>
      </c>
      <c r="CB397">
        <v>-0.4582348</v>
      </c>
      <c r="CC397">
        <v>-0.17804529999999999</v>
      </c>
      <c r="CD397">
        <v>-4.624517</v>
      </c>
      <c r="CE397">
        <v>-2.166744</v>
      </c>
      <c r="CF397">
        <v>-2.8843459999999999</v>
      </c>
      <c r="CG397">
        <v>-2.9187129999999999</v>
      </c>
      <c r="CH397">
        <v>-3.0495380000000001</v>
      </c>
      <c r="CI397">
        <v>-1.751198</v>
      </c>
      <c r="CJ397">
        <v>-2.9409260000000002</v>
      </c>
      <c r="CK397">
        <v>-1.3729739999999999</v>
      </c>
      <c r="CL397">
        <v>-0.38199040000000001</v>
      </c>
      <c r="CM397">
        <v>-2.2398639999999999</v>
      </c>
      <c r="CN397">
        <v>-0.61262039999999995</v>
      </c>
      <c r="CO397">
        <v>2.1357500000000001E-2</v>
      </c>
      <c r="CP397">
        <v>4.43869E-2</v>
      </c>
      <c r="CQ397">
        <v>5.5893000000000002E-3</v>
      </c>
      <c r="CR397">
        <v>1.8945799999999999E-2</v>
      </c>
      <c r="CS397">
        <v>1.9414899999999999E-2</v>
      </c>
      <c r="CT397">
        <v>1.9105899999999999E-2</v>
      </c>
      <c r="CU397">
        <v>3.3085099999999999E-2</v>
      </c>
      <c r="CV397">
        <v>3.4103899999999999E-2</v>
      </c>
      <c r="CW397">
        <v>3.3291899999999999E-2</v>
      </c>
      <c r="CX397">
        <v>1.477401</v>
      </c>
      <c r="CY397">
        <v>1.113024</v>
      </c>
      <c r="CZ397">
        <v>0.34878740000000003</v>
      </c>
      <c r="DA397">
        <v>0.26470440000000001</v>
      </c>
      <c r="DB397">
        <v>0.19371859999999999</v>
      </c>
      <c r="DC397">
        <v>0.15131639999999999</v>
      </c>
      <c r="DD397">
        <v>0.30341319999999999</v>
      </c>
      <c r="DE397">
        <v>0.43686609999999998</v>
      </c>
      <c r="DF397">
        <v>0.31936229999999999</v>
      </c>
      <c r="DG397">
        <v>0.35342440000000003</v>
      </c>
      <c r="DH397">
        <v>0.23215939999999999</v>
      </c>
      <c r="DI397">
        <v>0.34184930000000002</v>
      </c>
      <c r="DJ397">
        <v>1.0134099999999999</v>
      </c>
      <c r="DK397">
        <v>0.93015760000000003</v>
      </c>
      <c r="DL397">
        <v>0.11343399999999999</v>
      </c>
      <c r="DM397">
        <v>2.8452E-3</v>
      </c>
      <c r="DN397">
        <v>3.0322999999999999E-3</v>
      </c>
      <c r="DO397">
        <v>19</v>
      </c>
      <c r="DP397">
        <v>20</v>
      </c>
    </row>
    <row r="398" spans="1:120" hidden="1" x14ac:dyDescent="0.25">
      <c r="A398" t="str">
        <f t="shared" si="6"/>
        <v>sublap_id-SLAP_PGCC_All CBP_44376</v>
      </c>
      <c r="B398" t="s">
        <v>62</v>
      </c>
      <c r="C398" t="s">
        <v>299</v>
      </c>
      <c r="D398" t="s">
        <v>61</v>
      </c>
      <c r="E398" t="s">
        <v>300</v>
      </c>
      <c r="F398" t="s">
        <v>61</v>
      </c>
      <c r="G398" t="s">
        <v>61</v>
      </c>
      <c r="H398" t="s">
        <v>61</v>
      </c>
      <c r="I398" t="s">
        <v>61</v>
      </c>
      <c r="J398" t="s">
        <v>61</v>
      </c>
      <c r="K398" t="s">
        <v>197</v>
      </c>
      <c r="L398" s="18">
        <v>44376</v>
      </c>
      <c r="M398">
        <v>19</v>
      </c>
      <c r="N398">
        <v>20</v>
      </c>
      <c r="O398" t="s">
        <v>263</v>
      </c>
      <c r="P398">
        <v>3</v>
      </c>
      <c r="Q398">
        <v>3</v>
      </c>
      <c r="R398">
        <v>0</v>
      </c>
      <c r="S398">
        <v>0</v>
      </c>
      <c r="T398">
        <v>1</v>
      </c>
      <c r="U398">
        <v>0</v>
      </c>
      <c r="V398">
        <v>1</v>
      </c>
      <c r="W398">
        <v>21.632999999999999</v>
      </c>
      <c r="X398">
        <v>20.738</v>
      </c>
      <c r="Y398">
        <v>21.698</v>
      </c>
      <c r="Z398">
        <v>20.742999999999999</v>
      </c>
      <c r="AA398">
        <v>22.123000000000001</v>
      </c>
      <c r="AB398">
        <v>20.56</v>
      </c>
      <c r="AC398">
        <v>22.231000000000002</v>
      </c>
      <c r="AD398">
        <v>38.811999999999998</v>
      </c>
      <c r="AE398">
        <v>38.576000000000001</v>
      </c>
      <c r="AF398">
        <v>42.848999999999997</v>
      </c>
      <c r="AG398">
        <v>60.189</v>
      </c>
      <c r="AH398">
        <v>62.000999999999998</v>
      </c>
      <c r="AI398">
        <v>66.218999999999994</v>
      </c>
      <c r="AJ398">
        <v>65.129000000000005</v>
      </c>
      <c r="AK398">
        <v>67.456999999999994</v>
      </c>
      <c r="AL398">
        <v>68.317999999999998</v>
      </c>
      <c r="AM398">
        <v>67.418999999999997</v>
      </c>
      <c r="AN398">
        <v>67.355000000000004</v>
      </c>
      <c r="AO398">
        <v>63.466999999999999</v>
      </c>
      <c r="AP398">
        <v>62.887999999999998</v>
      </c>
      <c r="AQ398">
        <v>52.107999999999997</v>
      </c>
      <c r="AR398">
        <v>25.878</v>
      </c>
      <c r="AS398">
        <v>21.776</v>
      </c>
      <c r="AT398">
        <v>22.050999999999998</v>
      </c>
      <c r="AU398">
        <v>59.166666999999997</v>
      </c>
      <c r="AV398">
        <v>58.166666999999997</v>
      </c>
      <c r="AW398">
        <v>58.333333000000003</v>
      </c>
      <c r="AX398">
        <v>57.5</v>
      </c>
      <c r="AY398">
        <v>57.5</v>
      </c>
      <c r="AZ398">
        <v>58</v>
      </c>
      <c r="BA398">
        <v>57.666666999999997</v>
      </c>
      <c r="BB398">
        <v>57.833333000000003</v>
      </c>
      <c r="BC398">
        <v>59.166666999999997</v>
      </c>
      <c r="BD398">
        <v>60</v>
      </c>
      <c r="BE398">
        <v>61</v>
      </c>
      <c r="BF398">
        <v>64.5</v>
      </c>
      <c r="BG398">
        <v>68</v>
      </c>
      <c r="BH398">
        <v>70.333332999999996</v>
      </c>
      <c r="BI398">
        <v>70.5</v>
      </c>
      <c r="BJ398">
        <v>73.166667000000004</v>
      </c>
      <c r="BK398">
        <v>73.5</v>
      </c>
      <c r="BL398">
        <v>71.333332999999996</v>
      </c>
      <c r="BM398">
        <v>68.833332999999996</v>
      </c>
      <c r="BN398">
        <v>67.166667000000004</v>
      </c>
      <c r="BO398">
        <v>64.166667000000004</v>
      </c>
      <c r="BP398">
        <v>61.833333000000003</v>
      </c>
      <c r="BQ398">
        <v>61.333333000000003</v>
      </c>
      <c r="BR398">
        <v>60.666666999999997</v>
      </c>
      <c r="BS398">
        <v>5.7186300000000002E-2</v>
      </c>
      <c r="BT398">
        <v>0.36176429999999998</v>
      </c>
      <c r="BU398">
        <v>0.16441149999999999</v>
      </c>
      <c r="BV398">
        <v>0.50569679999999995</v>
      </c>
      <c r="BW398">
        <v>-1.866482</v>
      </c>
      <c r="BX398">
        <v>-1.8819319999999999</v>
      </c>
      <c r="BY398">
        <v>1.862662</v>
      </c>
      <c r="BZ398">
        <v>1.4108510000000001</v>
      </c>
      <c r="CA398">
        <v>0.11983969999999999</v>
      </c>
      <c r="CB398">
        <v>1.115507</v>
      </c>
      <c r="CC398">
        <v>4.2882090000000002</v>
      </c>
      <c r="CD398">
        <v>5.498659</v>
      </c>
      <c r="CE398">
        <v>2.4503439999999999</v>
      </c>
      <c r="CF398">
        <v>4.6044020000000003</v>
      </c>
      <c r="CG398">
        <v>2.9094229999999999</v>
      </c>
      <c r="CH398">
        <v>2.2488260000000002</v>
      </c>
      <c r="CI398">
        <v>1.594757</v>
      </c>
      <c r="CJ398">
        <v>1.9689369999999999</v>
      </c>
      <c r="CK398">
        <v>4.168571</v>
      </c>
      <c r="CL398">
        <v>3.4722849999999998</v>
      </c>
      <c r="CM398">
        <v>-0.35980220000000002</v>
      </c>
      <c r="CN398">
        <v>-3.5703699999999998E-2</v>
      </c>
      <c r="CO398">
        <v>-0.2582159</v>
      </c>
      <c r="CP398">
        <v>-0.82065429999999995</v>
      </c>
      <c r="CQ398">
        <v>3.1843000000000003E-2</v>
      </c>
      <c r="CR398">
        <v>3.2835700000000002E-2</v>
      </c>
      <c r="CS398">
        <v>3.6544699999999999E-2</v>
      </c>
      <c r="CT398">
        <v>3.1522799999999997E-2</v>
      </c>
      <c r="CU398">
        <v>0.43911600000000001</v>
      </c>
      <c r="CV398">
        <v>0.80527579999999999</v>
      </c>
      <c r="CW398">
        <v>0.98183989999999999</v>
      </c>
      <c r="CX398">
        <v>1.560371</v>
      </c>
      <c r="CY398">
        <v>0.80392479999999999</v>
      </c>
      <c r="CZ398">
        <v>0.72785549999999999</v>
      </c>
      <c r="DA398">
        <v>0.80990309999999999</v>
      </c>
      <c r="DB398">
        <v>0.51430540000000002</v>
      </c>
      <c r="DC398">
        <v>0.64677430000000002</v>
      </c>
      <c r="DD398">
        <v>0.80837360000000003</v>
      </c>
      <c r="DE398">
        <v>1.113226</v>
      </c>
      <c r="DF398">
        <v>1.15873</v>
      </c>
      <c r="DG398">
        <v>0.96796309999999997</v>
      </c>
      <c r="DH398">
        <v>1.0000150000000001</v>
      </c>
      <c r="DI398">
        <v>0.92190070000000002</v>
      </c>
      <c r="DJ398">
        <v>2.18519</v>
      </c>
      <c r="DK398">
        <v>2.176682</v>
      </c>
      <c r="DL398">
        <v>1.1865019999999999</v>
      </c>
      <c r="DM398">
        <v>5.6161599999999999E-2</v>
      </c>
      <c r="DN398">
        <v>4.1136100000000002E-2</v>
      </c>
      <c r="DO398">
        <v>19</v>
      </c>
      <c r="DP398">
        <v>20</v>
      </c>
    </row>
    <row r="399" spans="1:120" hidden="1" x14ac:dyDescent="0.25">
      <c r="A399" t="str">
        <f t="shared" si="6"/>
        <v>Industry_Type-7. Institutional/Government_All CBP_44376</v>
      </c>
      <c r="B399" t="s">
        <v>62</v>
      </c>
      <c r="C399" t="s">
        <v>208</v>
      </c>
      <c r="D399" t="s">
        <v>61</v>
      </c>
      <c r="E399" t="s">
        <v>61</v>
      </c>
      <c r="F399" t="s">
        <v>61</v>
      </c>
      <c r="G399" t="s">
        <v>35</v>
      </c>
      <c r="H399" t="s">
        <v>61</v>
      </c>
      <c r="I399" t="s">
        <v>61</v>
      </c>
      <c r="J399" t="s">
        <v>61</v>
      </c>
      <c r="K399" t="s">
        <v>197</v>
      </c>
      <c r="L399" s="18">
        <v>44376</v>
      </c>
      <c r="M399">
        <v>19</v>
      </c>
      <c r="N399">
        <v>20</v>
      </c>
      <c r="O399" t="s">
        <v>263</v>
      </c>
      <c r="P399">
        <v>9</v>
      </c>
      <c r="Q399">
        <v>8</v>
      </c>
      <c r="R399">
        <v>0</v>
      </c>
      <c r="S399">
        <v>0</v>
      </c>
      <c r="T399">
        <v>1</v>
      </c>
      <c r="U399">
        <v>0</v>
      </c>
      <c r="V399">
        <v>1</v>
      </c>
      <c r="W399">
        <v>69.967124999999996</v>
      </c>
      <c r="X399">
        <v>78.230249999999998</v>
      </c>
      <c r="Y399">
        <v>79.985249999999994</v>
      </c>
      <c r="Z399">
        <v>78.865875000000003</v>
      </c>
      <c r="AA399">
        <v>80.238375000000005</v>
      </c>
      <c r="AB399">
        <v>78.165000000000006</v>
      </c>
      <c r="AC399">
        <v>79.909875</v>
      </c>
      <c r="AD399">
        <v>172.8135</v>
      </c>
      <c r="AE399">
        <v>201.483</v>
      </c>
      <c r="AF399">
        <v>218.53013000000001</v>
      </c>
      <c r="AG399">
        <v>305.13261999999997</v>
      </c>
      <c r="AH399">
        <v>315.63112999999998</v>
      </c>
      <c r="AI399">
        <v>332.88637</v>
      </c>
      <c r="AJ399">
        <v>330.04012</v>
      </c>
      <c r="AK399">
        <v>334.95413000000002</v>
      </c>
      <c r="AL399">
        <v>340.15275000000003</v>
      </c>
      <c r="AM399">
        <v>339.45636999999999</v>
      </c>
      <c r="AN399">
        <v>340.73437999999999</v>
      </c>
      <c r="AO399">
        <v>325.15537999999998</v>
      </c>
      <c r="AP399">
        <v>314.154</v>
      </c>
      <c r="AQ399">
        <v>248.07149999999999</v>
      </c>
      <c r="AR399">
        <v>127.03274999999999</v>
      </c>
      <c r="AS399">
        <v>82.097999999999999</v>
      </c>
      <c r="AT399">
        <v>82.137375000000006</v>
      </c>
      <c r="AU399">
        <v>60.8125</v>
      </c>
      <c r="AV399">
        <v>59.4375</v>
      </c>
      <c r="AW399">
        <v>59.25</v>
      </c>
      <c r="AX399">
        <v>58.5</v>
      </c>
      <c r="AY399">
        <v>58.1875</v>
      </c>
      <c r="AZ399">
        <v>58.25</v>
      </c>
      <c r="BA399">
        <v>58.125</v>
      </c>
      <c r="BB399">
        <v>59.375</v>
      </c>
      <c r="BC399">
        <v>62.3125</v>
      </c>
      <c r="BD399">
        <v>65.0625</v>
      </c>
      <c r="BE399">
        <v>67.5</v>
      </c>
      <c r="BF399">
        <v>70.3125</v>
      </c>
      <c r="BG399">
        <v>72.5625</v>
      </c>
      <c r="BH399">
        <v>74.8125</v>
      </c>
      <c r="BI399">
        <v>76.125</v>
      </c>
      <c r="BJ399">
        <v>77.9375</v>
      </c>
      <c r="BK399">
        <v>77.8125</v>
      </c>
      <c r="BL399">
        <v>76.25</v>
      </c>
      <c r="BM399">
        <v>73.6875</v>
      </c>
      <c r="BN399">
        <v>71</v>
      </c>
      <c r="BO399">
        <v>67.125</v>
      </c>
      <c r="BP399">
        <v>64.4375</v>
      </c>
      <c r="BQ399">
        <v>63.3125</v>
      </c>
      <c r="BR399">
        <v>62.125</v>
      </c>
      <c r="BS399">
        <v>6.0464029999999998</v>
      </c>
      <c r="BT399">
        <v>0.80497320000000006</v>
      </c>
      <c r="BU399">
        <v>-0.29742809999999997</v>
      </c>
      <c r="BV399">
        <v>-0.47851300000000002</v>
      </c>
      <c r="BW399">
        <v>-5.1484540000000001</v>
      </c>
      <c r="BX399">
        <v>-0.38897480000000001</v>
      </c>
      <c r="BY399">
        <v>6.209606</v>
      </c>
      <c r="BZ399">
        <v>-7.3428529999999999</v>
      </c>
      <c r="CA399">
        <v>-0.53447409999999995</v>
      </c>
      <c r="CB399">
        <v>4.0621280000000004</v>
      </c>
      <c r="CC399">
        <v>-7.7864990000000001</v>
      </c>
      <c r="CD399">
        <v>-3.492127</v>
      </c>
      <c r="CE399">
        <v>-12.29271</v>
      </c>
      <c r="CF399">
        <v>-3.1974499999999999</v>
      </c>
      <c r="CG399">
        <v>-4.4030810000000002</v>
      </c>
      <c r="CH399">
        <v>-8.7448449999999998</v>
      </c>
      <c r="CI399">
        <v>-13.01469</v>
      </c>
      <c r="CJ399">
        <v>-14.1594</v>
      </c>
      <c r="CK399">
        <v>-10.49409</v>
      </c>
      <c r="CL399">
        <v>-13.87646</v>
      </c>
      <c r="CM399">
        <v>-17.490559999999999</v>
      </c>
      <c r="CN399">
        <v>-35.258450000000003</v>
      </c>
      <c r="CO399">
        <v>-4.1665409999999996</v>
      </c>
      <c r="CP399">
        <v>-6.0447509999999998</v>
      </c>
      <c r="CQ399">
        <v>3.596368</v>
      </c>
      <c r="CR399">
        <v>2.6252580000000001</v>
      </c>
      <c r="CS399">
        <v>2.7613159999999999</v>
      </c>
      <c r="CT399">
        <v>2.8109329999999999</v>
      </c>
      <c r="CU399">
        <v>3.8913419999999999</v>
      </c>
      <c r="CV399">
        <v>6.8282259999999999</v>
      </c>
      <c r="CW399">
        <v>15.147209999999999</v>
      </c>
      <c r="CX399">
        <v>13.241540000000001</v>
      </c>
      <c r="CY399">
        <v>10.06372</v>
      </c>
      <c r="CZ399">
        <v>10.338800000000001</v>
      </c>
      <c r="DA399">
        <v>9.0209550000000007</v>
      </c>
      <c r="DB399">
        <v>5.2148849999999998</v>
      </c>
      <c r="DC399">
        <v>4.8155409999999996</v>
      </c>
      <c r="DD399">
        <v>5.1247660000000002</v>
      </c>
      <c r="DE399">
        <v>5.5331239999999999</v>
      </c>
      <c r="DF399">
        <v>4.8371430000000002</v>
      </c>
      <c r="DG399">
        <v>5.3930850000000001</v>
      </c>
      <c r="DH399">
        <v>5.0730240000000002</v>
      </c>
      <c r="DI399">
        <v>6.2944019999999998</v>
      </c>
      <c r="DJ399">
        <v>22.14742</v>
      </c>
      <c r="DK399">
        <v>27.918749999999999</v>
      </c>
      <c r="DL399">
        <v>24.538170000000001</v>
      </c>
      <c r="DM399">
        <v>8.0236110000000007</v>
      </c>
      <c r="DN399">
        <v>5.8884800000000004</v>
      </c>
      <c r="DO399">
        <v>19</v>
      </c>
      <c r="DP399">
        <v>20</v>
      </c>
    </row>
    <row r="400" spans="1:120" hidden="1" x14ac:dyDescent="0.25">
      <c r="A400" t="str">
        <f t="shared" si="6"/>
        <v>sublap_id-SLAP_PGSB_All CBP_44376</v>
      </c>
      <c r="B400" t="s">
        <v>62</v>
      </c>
      <c r="C400" t="s">
        <v>281</v>
      </c>
      <c r="D400" t="s">
        <v>61</v>
      </c>
      <c r="E400" t="s">
        <v>282</v>
      </c>
      <c r="F400" t="s">
        <v>61</v>
      </c>
      <c r="G400" t="s">
        <v>61</v>
      </c>
      <c r="H400" t="s">
        <v>61</v>
      </c>
      <c r="I400" t="s">
        <v>61</v>
      </c>
      <c r="J400" t="s">
        <v>61</v>
      </c>
      <c r="K400" t="s">
        <v>197</v>
      </c>
      <c r="L400" s="18">
        <v>44376</v>
      </c>
      <c r="M400">
        <v>19</v>
      </c>
      <c r="N400">
        <v>20</v>
      </c>
      <c r="O400" t="s">
        <v>263</v>
      </c>
      <c r="P400">
        <v>3</v>
      </c>
      <c r="Q400">
        <v>2</v>
      </c>
      <c r="R400">
        <v>0</v>
      </c>
      <c r="S400">
        <v>0</v>
      </c>
      <c r="T400">
        <v>1</v>
      </c>
      <c r="U400">
        <v>0</v>
      </c>
      <c r="V400">
        <v>1</v>
      </c>
      <c r="W400">
        <v>36.36</v>
      </c>
      <c r="X400">
        <v>48.96</v>
      </c>
      <c r="Y400">
        <v>48.36</v>
      </c>
      <c r="Z400">
        <v>49.08</v>
      </c>
      <c r="AA400">
        <v>48.6</v>
      </c>
      <c r="AB400">
        <v>48.84</v>
      </c>
      <c r="AC400">
        <v>48.6</v>
      </c>
      <c r="AD400">
        <v>79.44</v>
      </c>
      <c r="AE400">
        <v>120.48</v>
      </c>
      <c r="AF400">
        <v>123.72</v>
      </c>
      <c r="AG400">
        <v>147.6</v>
      </c>
      <c r="AH400">
        <v>147.96</v>
      </c>
      <c r="AI400">
        <v>153</v>
      </c>
      <c r="AJ400">
        <v>149.52000000000001</v>
      </c>
      <c r="AK400">
        <v>152.16</v>
      </c>
      <c r="AL400">
        <v>153.6</v>
      </c>
      <c r="AM400">
        <v>154.19999999999999</v>
      </c>
      <c r="AN400">
        <v>156.47999999999999</v>
      </c>
      <c r="AO400">
        <v>150</v>
      </c>
      <c r="AP400">
        <v>145.44</v>
      </c>
      <c r="AQ400">
        <v>110.76</v>
      </c>
      <c r="AR400">
        <v>57.36</v>
      </c>
      <c r="AS400">
        <v>51</v>
      </c>
      <c r="AT400">
        <v>51.72</v>
      </c>
      <c r="AU400">
        <v>61.5</v>
      </c>
      <c r="AV400">
        <v>60</v>
      </c>
      <c r="AW400">
        <v>60</v>
      </c>
      <c r="AX400">
        <v>59.5</v>
      </c>
      <c r="AY400">
        <v>59</v>
      </c>
      <c r="AZ400">
        <v>59</v>
      </c>
      <c r="BA400">
        <v>59</v>
      </c>
      <c r="BB400">
        <v>60.5</v>
      </c>
      <c r="BC400">
        <v>64</v>
      </c>
      <c r="BD400">
        <v>67.5</v>
      </c>
      <c r="BE400">
        <v>70.5</v>
      </c>
      <c r="BF400">
        <v>72.5</v>
      </c>
      <c r="BG400">
        <v>73.5</v>
      </c>
      <c r="BH400">
        <v>75.5</v>
      </c>
      <c r="BI400">
        <v>77.5</v>
      </c>
      <c r="BJ400">
        <v>79</v>
      </c>
      <c r="BK400">
        <v>78.5</v>
      </c>
      <c r="BL400">
        <v>77.5</v>
      </c>
      <c r="BM400">
        <v>75</v>
      </c>
      <c r="BN400">
        <v>72</v>
      </c>
      <c r="BO400">
        <v>68</v>
      </c>
      <c r="BP400">
        <v>65.5</v>
      </c>
      <c r="BQ400">
        <v>64.5</v>
      </c>
      <c r="BR400">
        <v>63</v>
      </c>
      <c r="BS400">
        <v>5.766222</v>
      </c>
      <c r="BT400">
        <v>-1.8841920000000001</v>
      </c>
      <c r="BU400">
        <v>-1.800543</v>
      </c>
      <c r="BV400">
        <v>-2.07619</v>
      </c>
      <c r="BW400">
        <v>-2.693454</v>
      </c>
      <c r="BX400">
        <v>1.076883</v>
      </c>
      <c r="BY400">
        <v>4.6363529999999997</v>
      </c>
      <c r="BZ400">
        <v>-1.588697</v>
      </c>
      <c r="CA400">
        <v>-2.817212</v>
      </c>
      <c r="CB400">
        <v>-1.1772339999999999</v>
      </c>
      <c r="CC400">
        <v>-12.649480000000001</v>
      </c>
      <c r="CD400">
        <v>-9.9763579999999994</v>
      </c>
      <c r="CE400">
        <v>-11.28505</v>
      </c>
      <c r="CF400">
        <v>-5.7248549999999998</v>
      </c>
      <c r="CG400">
        <v>-8.6785929999999993</v>
      </c>
      <c r="CH400">
        <v>-9.9799000000000007</v>
      </c>
      <c r="CI400">
        <v>-12.30475</v>
      </c>
      <c r="CJ400">
        <v>-13.557589999999999</v>
      </c>
      <c r="CK400">
        <v>-11.82924</v>
      </c>
      <c r="CL400">
        <v>-14.47461</v>
      </c>
      <c r="CM400">
        <v>-13.451040000000001</v>
      </c>
      <c r="CN400">
        <v>-11.840619999999999</v>
      </c>
      <c r="CO400">
        <v>-2.7174999999999998</v>
      </c>
      <c r="CP400">
        <v>-7.3818070000000002</v>
      </c>
      <c r="CQ400">
        <v>3.4978389999999999</v>
      </c>
      <c r="CR400">
        <v>2.5954980000000001</v>
      </c>
      <c r="CS400">
        <v>2.8544990000000001</v>
      </c>
      <c r="CT400">
        <v>2.4515660000000001</v>
      </c>
      <c r="CU400">
        <v>2.649559</v>
      </c>
      <c r="CV400">
        <v>3.536009</v>
      </c>
      <c r="CW400">
        <v>3.163951</v>
      </c>
      <c r="CX400">
        <v>4.6002039999999997</v>
      </c>
      <c r="CY400">
        <v>5.9121550000000003</v>
      </c>
      <c r="CZ400">
        <v>3.1791469999999999</v>
      </c>
      <c r="DA400">
        <v>5.9507830000000004</v>
      </c>
      <c r="DB400">
        <v>3.6559949999999999</v>
      </c>
      <c r="DC400">
        <v>3.5941130000000001</v>
      </c>
      <c r="DD400">
        <v>3.4474109999999998</v>
      </c>
      <c r="DE400">
        <v>3.8837350000000002</v>
      </c>
      <c r="DF400">
        <v>2.400728</v>
      </c>
      <c r="DG400">
        <v>3.2946360000000001</v>
      </c>
      <c r="DH400">
        <v>3.2672400000000001</v>
      </c>
      <c r="DI400">
        <v>4.0182399999999996</v>
      </c>
      <c r="DJ400">
        <v>14.63532</v>
      </c>
      <c r="DK400">
        <v>15.15807</v>
      </c>
      <c r="DL400">
        <v>15.86979</v>
      </c>
      <c r="DM400">
        <v>11.95791</v>
      </c>
      <c r="DN400">
        <v>10.251250000000001</v>
      </c>
      <c r="DO400">
        <v>19</v>
      </c>
      <c r="DP400">
        <v>20</v>
      </c>
    </row>
    <row r="401" spans="1:120" hidden="1" x14ac:dyDescent="0.25">
      <c r="A401" t="str">
        <f t="shared" si="6"/>
        <v>All_All CBP_44376</v>
      </c>
      <c r="B401" t="s">
        <v>62</v>
      </c>
      <c r="C401" t="s">
        <v>61</v>
      </c>
      <c r="D401" t="s">
        <v>61</v>
      </c>
      <c r="E401" t="s">
        <v>61</v>
      </c>
      <c r="F401" t="s">
        <v>61</v>
      </c>
      <c r="G401" t="s">
        <v>61</v>
      </c>
      <c r="H401" t="s">
        <v>61</v>
      </c>
      <c r="I401" t="s">
        <v>61</v>
      </c>
      <c r="J401" t="s">
        <v>61</v>
      </c>
      <c r="K401" t="s">
        <v>197</v>
      </c>
      <c r="L401" s="18">
        <v>44376</v>
      </c>
      <c r="M401">
        <v>19</v>
      </c>
      <c r="N401">
        <v>20</v>
      </c>
      <c r="O401" t="s">
        <v>263</v>
      </c>
      <c r="P401">
        <v>10</v>
      </c>
      <c r="Q401">
        <v>9</v>
      </c>
      <c r="R401">
        <v>0</v>
      </c>
      <c r="S401">
        <v>0</v>
      </c>
      <c r="T401">
        <v>1</v>
      </c>
      <c r="U401">
        <v>0</v>
      </c>
      <c r="V401">
        <v>1</v>
      </c>
      <c r="W401">
        <v>83.014443999999997</v>
      </c>
      <c r="X401">
        <v>91.131111000000004</v>
      </c>
      <c r="Y401">
        <v>92.864444000000006</v>
      </c>
      <c r="Z401">
        <v>91.758888999999996</v>
      </c>
      <c r="AA401">
        <v>93.158889000000002</v>
      </c>
      <c r="AB401">
        <v>91.111110999999994</v>
      </c>
      <c r="AC401">
        <v>92.834444000000005</v>
      </c>
      <c r="AD401">
        <v>184.54667000000001</v>
      </c>
      <c r="AE401">
        <v>229.52888999999999</v>
      </c>
      <c r="AF401">
        <v>241.12110999999999</v>
      </c>
      <c r="AG401">
        <v>334.83222000000001</v>
      </c>
      <c r="AH401">
        <v>352.35667000000001</v>
      </c>
      <c r="AI401">
        <v>368.02111000000002</v>
      </c>
      <c r="AJ401">
        <v>365.96555999999998</v>
      </c>
      <c r="AK401">
        <v>370.86333000000002</v>
      </c>
      <c r="AL401">
        <v>376.39778000000001</v>
      </c>
      <c r="AM401">
        <v>373.57666999999998</v>
      </c>
      <c r="AN401">
        <v>374.61667</v>
      </c>
      <c r="AO401">
        <v>356.65222</v>
      </c>
      <c r="AP401">
        <v>345.12</v>
      </c>
      <c r="AQ401">
        <v>275.36444</v>
      </c>
      <c r="AR401">
        <v>140.53111000000001</v>
      </c>
      <c r="AS401">
        <v>94.995555999999993</v>
      </c>
      <c r="AT401">
        <v>94.99</v>
      </c>
      <c r="AU401">
        <v>61</v>
      </c>
      <c r="AV401">
        <v>59.611111000000001</v>
      </c>
      <c r="AW401">
        <v>59.444443999999997</v>
      </c>
      <c r="AX401">
        <v>58.777777999999998</v>
      </c>
      <c r="AY401">
        <v>58.388888999999999</v>
      </c>
      <c r="AZ401">
        <v>58.5</v>
      </c>
      <c r="BA401">
        <v>58.277777999999998</v>
      </c>
      <c r="BB401">
        <v>59.333333000000003</v>
      </c>
      <c r="BC401">
        <v>62.055556000000003</v>
      </c>
      <c r="BD401">
        <v>64.555555999999996</v>
      </c>
      <c r="BE401">
        <v>66.888889000000006</v>
      </c>
      <c r="BF401">
        <v>69.5</v>
      </c>
      <c r="BG401">
        <v>71.833332999999996</v>
      </c>
      <c r="BH401">
        <v>74.055555999999996</v>
      </c>
      <c r="BI401">
        <v>75.277777999999998</v>
      </c>
      <c r="BJ401">
        <v>77.055555999999996</v>
      </c>
      <c r="BK401">
        <v>77.055555999999996</v>
      </c>
      <c r="BL401">
        <v>75.611110999999994</v>
      </c>
      <c r="BM401">
        <v>73.166667000000004</v>
      </c>
      <c r="BN401">
        <v>70.5</v>
      </c>
      <c r="BO401">
        <v>66.944444000000004</v>
      </c>
      <c r="BP401">
        <v>64.333332999999996</v>
      </c>
      <c r="BQ401">
        <v>63.277777999999998</v>
      </c>
      <c r="BR401">
        <v>62.222222000000002</v>
      </c>
      <c r="BS401">
        <v>6.0433130000000004</v>
      </c>
      <c r="BT401">
        <v>0.86148409999999997</v>
      </c>
      <c r="BU401">
        <v>-0.18209359999999999</v>
      </c>
      <c r="BV401">
        <v>-0.37620490000000001</v>
      </c>
      <c r="BW401">
        <v>-5.0018190000000002</v>
      </c>
      <c r="BX401">
        <v>-0.34999609999999998</v>
      </c>
      <c r="BY401">
        <v>6.2357230000000001</v>
      </c>
      <c r="BZ401">
        <v>-1.400847</v>
      </c>
      <c r="CA401">
        <v>-6.286702</v>
      </c>
      <c r="CB401">
        <v>3.5028290000000002</v>
      </c>
      <c r="CC401">
        <v>-7.8881969999999999</v>
      </c>
      <c r="CD401">
        <v>-8.5873670000000004</v>
      </c>
      <c r="CE401">
        <v>-14.548439999999999</v>
      </c>
      <c r="CF401">
        <v>-6.3628030000000004</v>
      </c>
      <c r="CG401">
        <v>-7.591736</v>
      </c>
      <c r="CH401">
        <v>-12.025259999999999</v>
      </c>
      <c r="CI401">
        <v>-14.79979</v>
      </c>
      <c r="CJ401">
        <v>-17.252289999999999</v>
      </c>
      <c r="CK401">
        <v>-11.89006</v>
      </c>
      <c r="CL401">
        <v>-14.129580000000001</v>
      </c>
      <c r="CM401">
        <v>-19.763369999999998</v>
      </c>
      <c r="CN401">
        <v>-35.50385</v>
      </c>
      <c r="CO401">
        <v>-4.0913719999999998</v>
      </c>
      <c r="CP401">
        <v>-5.9208059999999998</v>
      </c>
      <c r="CQ401">
        <v>3.515018</v>
      </c>
      <c r="CR401">
        <v>2.5842269999999998</v>
      </c>
      <c r="CS401">
        <v>2.7175250000000002</v>
      </c>
      <c r="CT401">
        <v>2.7655430000000001</v>
      </c>
      <c r="CU401">
        <v>3.8366989999999999</v>
      </c>
      <c r="CV401">
        <v>6.7027720000000004</v>
      </c>
      <c r="CW401">
        <v>14.816610000000001</v>
      </c>
      <c r="CX401">
        <v>14.74056</v>
      </c>
      <c r="CY401">
        <v>11.19087</v>
      </c>
      <c r="CZ401">
        <v>10.515700000000001</v>
      </c>
      <c r="DA401">
        <v>9.1263860000000001</v>
      </c>
      <c r="DB401">
        <v>5.3260769999999997</v>
      </c>
      <c r="DC401">
        <v>4.8841830000000002</v>
      </c>
      <c r="DD401">
        <v>5.3735949999999999</v>
      </c>
      <c r="DE401">
        <v>5.9366880000000002</v>
      </c>
      <c r="DF401">
        <v>5.1127190000000002</v>
      </c>
      <c r="DG401">
        <v>5.6970710000000002</v>
      </c>
      <c r="DH401">
        <v>5.2351539999999996</v>
      </c>
      <c r="DI401">
        <v>6.5619800000000001</v>
      </c>
      <c r="DJ401">
        <v>22.855070000000001</v>
      </c>
      <c r="DK401">
        <v>28.382000000000001</v>
      </c>
      <c r="DL401">
        <v>24.076070000000001</v>
      </c>
      <c r="DM401">
        <v>7.8302329999999998</v>
      </c>
      <c r="DN401">
        <v>5.7477260000000001</v>
      </c>
      <c r="DO401">
        <v>19</v>
      </c>
      <c r="DP401">
        <v>20</v>
      </c>
    </row>
    <row r="402" spans="1:120" x14ac:dyDescent="0.25">
      <c r="A402" t="str">
        <f t="shared" si="6"/>
        <v>AutoDR-No_All CBP_44376</v>
      </c>
      <c r="B402" t="s">
        <v>62</v>
      </c>
      <c r="C402" t="s">
        <v>321</v>
      </c>
      <c r="D402" t="s">
        <v>61</v>
      </c>
      <c r="E402" t="s">
        <v>61</v>
      </c>
      <c r="F402" t="s">
        <v>61</v>
      </c>
      <c r="G402" t="s">
        <v>61</v>
      </c>
      <c r="H402" t="s">
        <v>97</v>
      </c>
      <c r="I402" t="s">
        <v>61</v>
      </c>
      <c r="J402" t="s">
        <v>61</v>
      </c>
      <c r="K402" t="s">
        <v>197</v>
      </c>
      <c r="L402" s="18">
        <v>44376</v>
      </c>
      <c r="M402">
        <v>19</v>
      </c>
      <c r="N402">
        <v>20</v>
      </c>
      <c r="O402" t="s">
        <v>263</v>
      </c>
      <c r="P402">
        <v>3</v>
      </c>
      <c r="Q402">
        <v>3</v>
      </c>
      <c r="R402">
        <v>0</v>
      </c>
      <c r="S402">
        <v>0</v>
      </c>
      <c r="T402">
        <v>1</v>
      </c>
      <c r="U402">
        <v>0</v>
      </c>
      <c r="V402">
        <v>1</v>
      </c>
      <c r="W402">
        <v>21.832999999999998</v>
      </c>
      <c r="X402">
        <v>20.818000000000001</v>
      </c>
      <c r="Y402">
        <v>21.858000000000001</v>
      </c>
      <c r="Z402">
        <v>20.823</v>
      </c>
      <c r="AA402">
        <v>22.323</v>
      </c>
      <c r="AB402">
        <v>20.76</v>
      </c>
      <c r="AC402">
        <v>22.431000000000001</v>
      </c>
      <c r="AD402">
        <v>34.811999999999998</v>
      </c>
      <c r="AE402">
        <v>49.975999999999999</v>
      </c>
      <c r="AF402">
        <v>48.249000000000002</v>
      </c>
      <c r="AG402">
        <v>66.709000000000003</v>
      </c>
      <c r="AH402">
        <v>73.760999999999996</v>
      </c>
      <c r="AI402">
        <v>76.259</v>
      </c>
      <c r="AJ402">
        <v>75.929000000000002</v>
      </c>
      <c r="AK402">
        <v>76.936999999999998</v>
      </c>
      <c r="AL402">
        <v>78.238</v>
      </c>
      <c r="AM402">
        <v>75.259</v>
      </c>
      <c r="AN402">
        <v>75.555000000000007</v>
      </c>
      <c r="AO402">
        <v>70.706999999999994</v>
      </c>
      <c r="AP402">
        <v>69.367999999999995</v>
      </c>
      <c r="AQ402">
        <v>57.347999999999999</v>
      </c>
      <c r="AR402">
        <v>22.638000000000002</v>
      </c>
      <c r="AS402">
        <v>21.175999999999998</v>
      </c>
      <c r="AT402">
        <v>22.131</v>
      </c>
      <c r="AU402">
        <v>60.833333000000003</v>
      </c>
      <c r="AV402">
        <v>59.666666999999997</v>
      </c>
      <c r="AW402">
        <v>59.666666999999997</v>
      </c>
      <c r="AX402">
        <v>59</v>
      </c>
      <c r="AY402">
        <v>58.666666999999997</v>
      </c>
      <c r="AZ402">
        <v>59.5</v>
      </c>
      <c r="BA402">
        <v>58.833333000000003</v>
      </c>
      <c r="BB402">
        <v>58.666666999999997</v>
      </c>
      <c r="BC402">
        <v>60</v>
      </c>
      <c r="BD402">
        <v>60.5</v>
      </c>
      <c r="BE402">
        <v>61</v>
      </c>
      <c r="BF402">
        <v>64</v>
      </c>
      <c r="BG402">
        <v>68.666667000000004</v>
      </c>
      <c r="BH402">
        <v>71.666667000000004</v>
      </c>
      <c r="BI402">
        <v>71.833332999999996</v>
      </c>
      <c r="BJ402">
        <v>74.666667000000004</v>
      </c>
      <c r="BK402">
        <v>75.333332999999996</v>
      </c>
      <c r="BL402">
        <v>73.166667000000004</v>
      </c>
      <c r="BM402">
        <v>70.333332999999996</v>
      </c>
      <c r="BN402">
        <v>68.5</v>
      </c>
      <c r="BO402">
        <v>65.833332999999996</v>
      </c>
      <c r="BP402">
        <v>63.166666999999997</v>
      </c>
      <c r="BQ402">
        <v>62.666666999999997</v>
      </c>
      <c r="BR402">
        <v>62</v>
      </c>
      <c r="BS402">
        <v>-2.8419300000000002E-2</v>
      </c>
      <c r="BT402">
        <v>0.42823640000000002</v>
      </c>
      <c r="BU402">
        <v>0.10017959999999999</v>
      </c>
      <c r="BV402">
        <v>0.59485290000000002</v>
      </c>
      <c r="BW402">
        <v>-1.898336</v>
      </c>
      <c r="BX402">
        <v>-1.8174380000000001</v>
      </c>
      <c r="BY402">
        <v>1.6810160000000001</v>
      </c>
      <c r="BZ402">
        <v>6.7695309999999997</v>
      </c>
      <c r="CA402">
        <v>-5.0167460000000004</v>
      </c>
      <c r="CB402">
        <v>0.70479970000000003</v>
      </c>
      <c r="CC402">
        <v>4.2682849999999997</v>
      </c>
      <c r="CD402">
        <v>0.89797020000000005</v>
      </c>
      <c r="CE402">
        <v>0.13874049999999999</v>
      </c>
      <c r="CF402">
        <v>1.153052</v>
      </c>
      <c r="CG402">
        <v>0.81395050000000002</v>
      </c>
      <c r="CH402">
        <v>4.97808E-2</v>
      </c>
      <c r="CI402">
        <v>1.5440640000000001</v>
      </c>
      <c r="CJ402">
        <v>-3.2022500000000002E-2</v>
      </c>
      <c r="CK402">
        <v>3.2244120000000001</v>
      </c>
      <c r="CL402">
        <v>3.6189870000000002</v>
      </c>
      <c r="CM402">
        <v>-1.753668</v>
      </c>
      <c r="CN402">
        <v>0.62693410000000005</v>
      </c>
      <c r="CO402">
        <v>0.62948700000000002</v>
      </c>
      <c r="CP402">
        <v>-0.87928519999999999</v>
      </c>
      <c r="CQ402">
        <v>3.1403100000000003E-2</v>
      </c>
      <c r="CR402">
        <v>4.8860800000000003E-2</v>
      </c>
      <c r="CS402">
        <v>4.4588799999999998E-2</v>
      </c>
      <c r="CT402">
        <v>4.88993E-2</v>
      </c>
      <c r="CU402">
        <v>0.46222239999999998</v>
      </c>
      <c r="CV402">
        <v>0.75313050000000004</v>
      </c>
      <c r="CW402">
        <v>0.93812200000000001</v>
      </c>
      <c r="CX402">
        <v>2.980235</v>
      </c>
      <c r="CY402">
        <v>1.8461749999999999</v>
      </c>
      <c r="CZ402">
        <v>0.95742799999999995</v>
      </c>
      <c r="DA402">
        <v>0.80318560000000006</v>
      </c>
      <c r="DB402">
        <v>0.44773309999999999</v>
      </c>
      <c r="DC402">
        <v>0.48106650000000001</v>
      </c>
      <c r="DD402">
        <v>0.83967219999999998</v>
      </c>
      <c r="DE402">
        <v>1.1726099999999999</v>
      </c>
      <c r="DF402">
        <v>1.141581</v>
      </c>
      <c r="DG402">
        <v>1.066047</v>
      </c>
      <c r="DH402">
        <v>0.95561019999999997</v>
      </c>
      <c r="DI402">
        <v>1.114214</v>
      </c>
      <c r="DJ402">
        <v>2.9232100000000001</v>
      </c>
      <c r="DK402">
        <v>2.6871049999999999</v>
      </c>
      <c r="DL402">
        <v>0.93904989999999999</v>
      </c>
      <c r="DM402">
        <v>2.4312199999999999E-2</v>
      </c>
      <c r="DN402">
        <v>2.9442300000000001E-2</v>
      </c>
      <c r="DO402">
        <v>19</v>
      </c>
      <c r="DP402">
        <v>20</v>
      </c>
    </row>
    <row r="403" spans="1:120" hidden="1" x14ac:dyDescent="0.25">
      <c r="A403" t="str">
        <f t="shared" si="6"/>
        <v>OtherDR-No_All CBP_44376</v>
      </c>
      <c r="B403" t="s">
        <v>62</v>
      </c>
      <c r="C403" t="s">
        <v>323</v>
      </c>
      <c r="D403" t="s">
        <v>61</v>
      </c>
      <c r="E403" t="s">
        <v>61</v>
      </c>
      <c r="F403" t="s">
        <v>61</v>
      </c>
      <c r="G403" t="s">
        <v>61</v>
      </c>
      <c r="H403" t="s">
        <v>61</v>
      </c>
      <c r="I403" t="s">
        <v>97</v>
      </c>
      <c r="J403" t="s">
        <v>61</v>
      </c>
      <c r="K403" t="s">
        <v>197</v>
      </c>
      <c r="L403" s="18">
        <v>44376</v>
      </c>
      <c r="M403">
        <v>19</v>
      </c>
      <c r="N403">
        <v>20</v>
      </c>
      <c r="O403" t="s">
        <v>263</v>
      </c>
      <c r="P403">
        <v>10</v>
      </c>
      <c r="Q403">
        <v>9</v>
      </c>
      <c r="R403">
        <v>0</v>
      </c>
      <c r="S403">
        <v>0</v>
      </c>
      <c r="T403">
        <v>1</v>
      </c>
      <c r="U403">
        <v>0</v>
      </c>
      <c r="V403">
        <v>1</v>
      </c>
      <c r="W403">
        <v>83.014443999999997</v>
      </c>
      <c r="X403">
        <v>91.131111000000004</v>
      </c>
      <c r="Y403">
        <v>92.864444000000006</v>
      </c>
      <c r="Z403">
        <v>91.758888999999996</v>
      </c>
      <c r="AA403">
        <v>93.158889000000002</v>
      </c>
      <c r="AB403">
        <v>91.111110999999994</v>
      </c>
      <c r="AC403">
        <v>92.834444000000005</v>
      </c>
      <c r="AD403">
        <v>184.54667000000001</v>
      </c>
      <c r="AE403">
        <v>229.52888999999999</v>
      </c>
      <c r="AF403">
        <v>241.12110999999999</v>
      </c>
      <c r="AG403">
        <v>334.83222000000001</v>
      </c>
      <c r="AH403">
        <v>352.35667000000001</v>
      </c>
      <c r="AI403">
        <v>368.02111000000002</v>
      </c>
      <c r="AJ403">
        <v>365.96555999999998</v>
      </c>
      <c r="AK403">
        <v>370.86333000000002</v>
      </c>
      <c r="AL403">
        <v>376.39778000000001</v>
      </c>
      <c r="AM403">
        <v>373.57666999999998</v>
      </c>
      <c r="AN403">
        <v>374.61667</v>
      </c>
      <c r="AO403">
        <v>356.65222</v>
      </c>
      <c r="AP403">
        <v>345.12</v>
      </c>
      <c r="AQ403">
        <v>275.36444</v>
      </c>
      <c r="AR403">
        <v>140.53111000000001</v>
      </c>
      <c r="AS403">
        <v>94.995555999999993</v>
      </c>
      <c r="AT403">
        <v>94.99</v>
      </c>
      <c r="AU403">
        <v>61</v>
      </c>
      <c r="AV403">
        <v>59.611111000000001</v>
      </c>
      <c r="AW403">
        <v>59.444443999999997</v>
      </c>
      <c r="AX403">
        <v>58.777777999999998</v>
      </c>
      <c r="AY403">
        <v>58.388888999999999</v>
      </c>
      <c r="AZ403">
        <v>58.5</v>
      </c>
      <c r="BA403">
        <v>58.277777999999998</v>
      </c>
      <c r="BB403">
        <v>59.333333000000003</v>
      </c>
      <c r="BC403">
        <v>62.055556000000003</v>
      </c>
      <c r="BD403">
        <v>64.555555999999996</v>
      </c>
      <c r="BE403">
        <v>66.888889000000006</v>
      </c>
      <c r="BF403">
        <v>69.5</v>
      </c>
      <c r="BG403">
        <v>71.833332999999996</v>
      </c>
      <c r="BH403">
        <v>74.055555999999996</v>
      </c>
      <c r="BI403">
        <v>75.277777999999998</v>
      </c>
      <c r="BJ403">
        <v>77.055555999999996</v>
      </c>
      <c r="BK403">
        <v>77.055555999999996</v>
      </c>
      <c r="BL403">
        <v>75.611110999999994</v>
      </c>
      <c r="BM403">
        <v>73.166667000000004</v>
      </c>
      <c r="BN403">
        <v>70.5</v>
      </c>
      <c r="BO403">
        <v>66.944444000000004</v>
      </c>
      <c r="BP403">
        <v>64.333332999999996</v>
      </c>
      <c r="BQ403">
        <v>63.277777999999998</v>
      </c>
      <c r="BR403">
        <v>62.222222000000002</v>
      </c>
      <c r="BS403">
        <v>6.0433130000000004</v>
      </c>
      <c r="BT403">
        <v>0.86148409999999997</v>
      </c>
      <c r="BU403">
        <v>-0.18209359999999999</v>
      </c>
      <c r="BV403">
        <v>-0.37620490000000001</v>
      </c>
      <c r="BW403">
        <v>-5.0018190000000002</v>
      </c>
      <c r="BX403">
        <v>-0.34999609999999998</v>
      </c>
      <c r="BY403">
        <v>6.2357230000000001</v>
      </c>
      <c r="BZ403">
        <v>-1.400847</v>
      </c>
      <c r="CA403">
        <v>-6.286702</v>
      </c>
      <c r="CB403">
        <v>3.5028290000000002</v>
      </c>
      <c r="CC403">
        <v>-7.8881969999999999</v>
      </c>
      <c r="CD403">
        <v>-8.5873670000000004</v>
      </c>
      <c r="CE403">
        <v>-14.548439999999999</v>
      </c>
      <c r="CF403">
        <v>-6.3628030000000004</v>
      </c>
      <c r="CG403">
        <v>-7.591736</v>
      </c>
      <c r="CH403">
        <v>-12.025259999999999</v>
      </c>
      <c r="CI403">
        <v>-14.79979</v>
      </c>
      <c r="CJ403">
        <v>-17.252289999999999</v>
      </c>
      <c r="CK403">
        <v>-11.89006</v>
      </c>
      <c r="CL403">
        <v>-14.129580000000001</v>
      </c>
      <c r="CM403">
        <v>-19.763369999999998</v>
      </c>
      <c r="CN403">
        <v>-35.50385</v>
      </c>
      <c r="CO403">
        <v>-4.0913719999999998</v>
      </c>
      <c r="CP403">
        <v>-5.9208059999999998</v>
      </c>
      <c r="CQ403">
        <v>3.515018</v>
      </c>
      <c r="CR403">
        <v>2.5842269999999998</v>
      </c>
      <c r="CS403">
        <v>2.7175250000000002</v>
      </c>
      <c r="CT403">
        <v>2.7655430000000001</v>
      </c>
      <c r="CU403">
        <v>3.8366989999999999</v>
      </c>
      <c r="CV403">
        <v>6.7027720000000004</v>
      </c>
      <c r="CW403">
        <v>14.816610000000001</v>
      </c>
      <c r="CX403">
        <v>14.74056</v>
      </c>
      <c r="CY403">
        <v>11.19087</v>
      </c>
      <c r="CZ403">
        <v>10.515700000000001</v>
      </c>
      <c r="DA403">
        <v>9.1263860000000001</v>
      </c>
      <c r="DB403">
        <v>5.3260769999999997</v>
      </c>
      <c r="DC403">
        <v>4.8841830000000002</v>
      </c>
      <c r="DD403">
        <v>5.3735949999999999</v>
      </c>
      <c r="DE403">
        <v>5.9366880000000002</v>
      </c>
      <c r="DF403">
        <v>5.1127190000000002</v>
      </c>
      <c r="DG403">
        <v>5.6970710000000002</v>
      </c>
      <c r="DH403">
        <v>5.2351539999999996</v>
      </c>
      <c r="DI403">
        <v>6.5619800000000001</v>
      </c>
      <c r="DJ403">
        <v>22.855070000000001</v>
      </c>
      <c r="DK403">
        <v>28.382000000000001</v>
      </c>
      <c r="DL403">
        <v>24.076070000000001</v>
      </c>
      <c r="DM403">
        <v>7.8302329999999998</v>
      </c>
      <c r="DN403">
        <v>5.7477260000000001</v>
      </c>
      <c r="DO403">
        <v>19</v>
      </c>
      <c r="DP403">
        <v>20</v>
      </c>
    </row>
    <row r="404" spans="1:120" hidden="1" x14ac:dyDescent="0.25">
      <c r="A404" t="str">
        <f t="shared" si="6"/>
        <v>Aggregator-Enersponse_All CBP_44376</v>
      </c>
      <c r="B404" t="s">
        <v>62</v>
      </c>
      <c r="C404" t="s">
        <v>219</v>
      </c>
      <c r="D404" t="s">
        <v>61</v>
      </c>
      <c r="E404" t="s">
        <v>61</v>
      </c>
      <c r="F404" t="s">
        <v>107</v>
      </c>
      <c r="G404" t="s">
        <v>61</v>
      </c>
      <c r="H404" t="s">
        <v>61</v>
      </c>
      <c r="I404" t="s">
        <v>61</v>
      </c>
      <c r="J404" t="s">
        <v>61</v>
      </c>
      <c r="K404" t="s">
        <v>197</v>
      </c>
      <c r="L404" s="18">
        <v>44376</v>
      </c>
      <c r="M404">
        <v>19</v>
      </c>
      <c r="N404">
        <v>20</v>
      </c>
      <c r="O404" t="s">
        <v>263</v>
      </c>
      <c r="P404">
        <v>10</v>
      </c>
      <c r="Q404">
        <v>9</v>
      </c>
      <c r="R404">
        <v>0</v>
      </c>
      <c r="S404">
        <v>0</v>
      </c>
      <c r="T404">
        <v>1</v>
      </c>
      <c r="U404">
        <v>0</v>
      </c>
      <c r="V404">
        <v>1</v>
      </c>
      <c r="W404">
        <v>83.014443999999997</v>
      </c>
      <c r="X404">
        <v>91.131111000000004</v>
      </c>
      <c r="Y404">
        <v>92.864444000000006</v>
      </c>
      <c r="Z404">
        <v>91.758888999999996</v>
      </c>
      <c r="AA404">
        <v>93.158889000000002</v>
      </c>
      <c r="AB404">
        <v>91.111110999999994</v>
      </c>
      <c r="AC404">
        <v>92.834444000000005</v>
      </c>
      <c r="AD404">
        <v>184.54667000000001</v>
      </c>
      <c r="AE404">
        <v>229.52888999999999</v>
      </c>
      <c r="AF404">
        <v>241.12110999999999</v>
      </c>
      <c r="AG404">
        <v>334.83222000000001</v>
      </c>
      <c r="AH404">
        <v>352.35667000000001</v>
      </c>
      <c r="AI404">
        <v>368.02111000000002</v>
      </c>
      <c r="AJ404">
        <v>365.96555999999998</v>
      </c>
      <c r="AK404">
        <v>370.86333000000002</v>
      </c>
      <c r="AL404">
        <v>376.39778000000001</v>
      </c>
      <c r="AM404">
        <v>373.57666999999998</v>
      </c>
      <c r="AN404">
        <v>374.61667</v>
      </c>
      <c r="AO404">
        <v>356.65222</v>
      </c>
      <c r="AP404">
        <v>345.12</v>
      </c>
      <c r="AQ404">
        <v>275.36444</v>
      </c>
      <c r="AR404">
        <v>140.53111000000001</v>
      </c>
      <c r="AS404">
        <v>94.995555999999993</v>
      </c>
      <c r="AT404">
        <v>94.99</v>
      </c>
      <c r="AU404">
        <v>61</v>
      </c>
      <c r="AV404">
        <v>59.611111000000001</v>
      </c>
      <c r="AW404">
        <v>59.444443999999997</v>
      </c>
      <c r="AX404">
        <v>58.777777999999998</v>
      </c>
      <c r="AY404">
        <v>58.388888999999999</v>
      </c>
      <c r="AZ404">
        <v>58.5</v>
      </c>
      <c r="BA404">
        <v>58.277777999999998</v>
      </c>
      <c r="BB404">
        <v>59.333333000000003</v>
      </c>
      <c r="BC404">
        <v>62.055556000000003</v>
      </c>
      <c r="BD404">
        <v>64.555555999999996</v>
      </c>
      <c r="BE404">
        <v>66.888889000000006</v>
      </c>
      <c r="BF404">
        <v>69.5</v>
      </c>
      <c r="BG404">
        <v>71.833332999999996</v>
      </c>
      <c r="BH404">
        <v>74.055555999999996</v>
      </c>
      <c r="BI404">
        <v>75.277777999999998</v>
      </c>
      <c r="BJ404">
        <v>77.055555999999996</v>
      </c>
      <c r="BK404">
        <v>77.055555999999996</v>
      </c>
      <c r="BL404">
        <v>75.611110999999994</v>
      </c>
      <c r="BM404">
        <v>73.166667000000004</v>
      </c>
      <c r="BN404">
        <v>70.5</v>
      </c>
      <c r="BO404">
        <v>66.944444000000004</v>
      </c>
      <c r="BP404">
        <v>64.333332999999996</v>
      </c>
      <c r="BQ404">
        <v>63.277777999999998</v>
      </c>
      <c r="BR404">
        <v>62.222222000000002</v>
      </c>
      <c r="BS404">
        <v>6.0433130000000004</v>
      </c>
      <c r="BT404">
        <v>0.86148409999999997</v>
      </c>
      <c r="BU404">
        <v>-0.18209359999999999</v>
      </c>
      <c r="BV404">
        <v>-0.37620490000000001</v>
      </c>
      <c r="BW404">
        <v>-5.0018190000000002</v>
      </c>
      <c r="BX404">
        <v>-0.34999609999999998</v>
      </c>
      <c r="BY404">
        <v>6.2357230000000001</v>
      </c>
      <c r="BZ404">
        <v>-1.400847</v>
      </c>
      <c r="CA404">
        <v>-6.286702</v>
      </c>
      <c r="CB404">
        <v>3.5028290000000002</v>
      </c>
      <c r="CC404">
        <v>-7.8881969999999999</v>
      </c>
      <c r="CD404">
        <v>-8.5873670000000004</v>
      </c>
      <c r="CE404">
        <v>-14.548439999999999</v>
      </c>
      <c r="CF404">
        <v>-6.3628030000000004</v>
      </c>
      <c r="CG404">
        <v>-7.591736</v>
      </c>
      <c r="CH404">
        <v>-12.025259999999999</v>
      </c>
      <c r="CI404">
        <v>-14.79979</v>
      </c>
      <c r="CJ404">
        <v>-17.252289999999999</v>
      </c>
      <c r="CK404">
        <v>-11.89006</v>
      </c>
      <c r="CL404">
        <v>-14.129580000000001</v>
      </c>
      <c r="CM404">
        <v>-19.763369999999998</v>
      </c>
      <c r="CN404">
        <v>-35.50385</v>
      </c>
      <c r="CO404">
        <v>-4.0913719999999998</v>
      </c>
      <c r="CP404">
        <v>-5.9208059999999998</v>
      </c>
      <c r="CQ404">
        <v>3.515018</v>
      </c>
      <c r="CR404">
        <v>2.5842269999999998</v>
      </c>
      <c r="CS404">
        <v>2.7175250000000002</v>
      </c>
      <c r="CT404">
        <v>2.7655430000000001</v>
      </c>
      <c r="CU404">
        <v>3.8366989999999999</v>
      </c>
      <c r="CV404">
        <v>6.7027720000000004</v>
      </c>
      <c r="CW404">
        <v>14.816610000000001</v>
      </c>
      <c r="CX404">
        <v>14.74056</v>
      </c>
      <c r="CY404">
        <v>11.19087</v>
      </c>
      <c r="CZ404">
        <v>10.515700000000001</v>
      </c>
      <c r="DA404">
        <v>9.1263860000000001</v>
      </c>
      <c r="DB404">
        <v>5.3260769999999997</v>
      </c>
      <c r="DC404">
        <v>4.8841830000000002</v>
      </c>
      <c r="DD404">
        <v>5.3735949999999999</v>
      </c>
      <c r="DE404">
        <v>5.9366880000000002</v>
      </c>
      <c r="DF404">
        <v>5.1127190000000002</v>
      </c>
      <c r="DG404">
        <v>5.6970710000000002</v>
      </c>
      <c r="DH404">
        <v>5.2351539999999996</v>
      </c>
      <c r="DI404">
        <v>6.5619800000000001</v>
      </c>
      <c r="DJ404">
        <v>22.855070000000001</v>
      </c>
      <c r="DK404">
        <v>28.382000000000001</v>
      </c>
      <c r="DL404">
        <v>24.076070000000001</v>
      </c>
      <c r="DM404">
        <v>7.8302329999999998</v>
      </c>
      <c r="DN404">
        <v>5.7477260000000001</v>
      </c>
      <c r="DO404">
        <v>19</v>
      </c>
      <c r="DP404">
        <v>20</v>
      </c>
    </row>
    <row r="405" spans="1:120" hidden="1" x14ac:dyDescent="0.25">
      <c r="A405" t="str">
        <f t="shared" si="6"/>
        <v>sublap_id-SLAP_PGEB_All CBP_44376</v>
      </c>
      <c r="B405" t="s">
        <v>62</v>
      </c>
      <c r="C405" t="s">
        <v>287</v>
      </c>
      <c r="D405" t="s">
        <v>61</v>
      </c>
      <c r="E405" t="s">
        <v>288</v>
      </c>
      <c r="F405" t="s">
        <v>61</v>
      </c>
      <c r="G405" t="s">
        <v>61</v>
      </c>
      <c r="H405" t="s">
        <v>61</v>
      </c>
      <c r="I405" t="s">
        <v>61</v>
      </c>
      <c r="J405" t="s">
        <v>61</v>
      </c>
      <c r="K405" t="s">
        <v>197</v>
      </c>
      <c r="L405" s="18">
        <v>44376</v>
      </c>
      <c r="M405">
        <v>19</v>
      </c>
      <c r="N405">
        <v>20</v>
      </c>
      <c r="O405" t="s">
        <v>263</v>
      </c>
      <c r="P405">
        <v>4</v>
      </c>
      <c r="Q405">
        <v>4</v>
      </c>
      <c r="R405">
        <v>0</v>
      </c>
      <c r="S405">
        <v>0</v>
      </c>
      <c r="T405">
        <v>1</v>
      </c>
      <c r="U405">
        <v>0</v>
      </c>
      <c r="V405">
        <v>1</v>
      </c>
      <c r="W405">
        <v>28.84</v>
      </c>
      <c r="X405">
        <v>28.64</v>
      </c>
      <c r="Y405">
        <v>29.64</v>
      </c>
      <c r="Z405">
        <v>29.12</v>
      </c>
      <c r="AA405">
        <v>29.32</v>
      </c>
      <c r="AB405">
        <v>28.88</v>
      </c>
      <c r="AC405">
        <v>28.92</v>
      </c>
      <c r="AD405">
        <v>74.319999999999993</v>
      </c>
      <c r="AE405">
        <v>87.68</v>
      </c>
      <c r="AF405">
        <v>91.68</v>
      </c>
      <c r="AG405">
        <v>142.76</v>
      </c>
      <c r="AH405">
        <v>156.47999999999999</v>
      </c>
      <c r="AI405">
        <v>163</v>
      </c>
      <c r="AJ405">
        <v>164.56</v>
      </c>
      <c r="AK405">
        <v>164.88</v>
      </c>
      <c r="AL405">
        <v>168.04</v>
      </c>
      <c r="AM405">
        <v>166</v>
      </c>
      <c r="AN405">
        <v>165.48</v>
      </c>
      <c r="AO405">
        <v>157.52000000000001</v>
      </c>
      <c r="AP405">
        <v>150.76</v>
      </c>
      <c r="AQ405">
        <v>121.88</v>
      </c>
      <c r="AR405">
        <v>62.36</v>
      </c>
      <c r="AS405">
        <v>29.72</v>
      </c>
      <c r="AT405">
        <v>28.96</v>
      </c>
      <c r="AU405">
        <v>62.125</v>
      </c>
      <c r="AV405">
        <v>60.5</v>
      </c>
      <c r="AW405">
        <v>60</v>
      </c>
      <c r="AX405">
        <v>59.375</v>
      </c>
      <c r="AY405">
        <v>58.75</v>
      </c>
      <c r="AZ405">
        <v>58.625</v>
      </c>
      <c r="BA405">
        <v>58.375</v>
      </c>
      <c r="BB405">
        <v>59.875</v>
      </c>
      <c r="BC405">
        <v>63.25</v>
      </c>
      <c r="BD405">
        <v>66.5</v>
      </c>
      <c r="BE405">
        <v>69.5</v>
      </c>
      <c r="BF405">
        <v>71.75</v>
      </c>
      <c r="BG405">
        <v>73.875</v>
      </c>
      <c r="BH405">
        <v>76.125</v>
      </c>
      <c r="BI405">
        <v>77.75</v>
      </c>
      <c r="BJ405">
        <v>79</v>
      </c>
      <c r="BK405">
        <v>79</v>
      </c>
      <c r="BL405">
        <v>77.875</v>
      </c>
      <c r="BM405">
        <v>75.5</v>
      </c>
      <c r="BN405">
        <v>72.25</v>
      </c>
      <c r="BO405">
        <v>68.5</v>
      </c>
      <c r="BP405">
        <v>65.625</v>
      </c>
      <c r="BQ405">
        <v>64.125</v>
      </c>
      <c r="BR405">
        <v>63</v>
      </c>
      <c r="BS405">
        <v>1.5376479999999999</v>
      </c>
      <c r="BT405">
        <v>1.6697</v>
      </c>
      <c r="BU405">
        <v>0.87206649999999997</v>
      </c>
      <c r="BV405">
        <v>0.53984549999999998</v>
      </c>
      <c r="BW405">
        <v>-0.83951949999999997</v>
      </c>
      <c r="BX405">
        <v>0.84901380000000004</v>
      </c>
      <c r="BY405">
        <v>0.65858720000000004</v>
      </c>
      <c r="BZ405">
        <v>-1.6124810000000001</v>
      </c>
      <c r="CA405">
        <v>-3.8997299999999999</v>
      </c>
      <c r="CB405">
        <v>2.8218610000000002</v>
      </c>
      <c r="CC405">
        <v>-2.9546030000000001</v>
      </c>
      <c r="CD405">
        <v>-6.576384</v>
      </c>
      <c r="CE405">
        <v>-8.0205690000000001</v>
      </c>
      <c r="CF405">
        <v>-6.5143550000000001</v>
      </c>
      <c r="CG405">
        <v>-3.9562569999999999</v>
      </c>
      <c r="CH405">
        <v>-6.4182930000000002</v>
      </c>
      <c r="CI405">
        <v>-6.7114029999999998</v>
      </c>
      <c r="CJ405">
        <v>-8.4575999999999993</v>
      </c>
      <c r="CK405">
        <v>-6.9834589999999999</v>
      </c>
      <c r="CL405">
        <v>-6.5391709999999996</v>
      </c>
      <c r="CM405">
        <v>-8.4598669999999991</v>
      </c>
      <c r="CN405">
        <v>-24.02402</v>
      </c>
      <c r="CO405">
        <v>-1.612352</v>
      </c>
      <c r="CP405">
        <v>0.41313359999999999</v>
      </c>
      <c r="CQ405">
        <v>1.260726</v>
      </c>
      <c r="CR405">
        <v>0.90683400000000003</v>
      </c>
      <c r="CS405">
        <v>0.89598489999999997</v>
      </c>
      <c r="CT405">
        <v>1.1189819999999999</v>
      </c>
      <c r="CU405">
        <v>1.491028</v>
      </c>
      <c r="CV405">
        <v>3.0524100000000001</v>
      </c>
      <c r="CW405">
        <v>9.6134160000000008</v>
      </c>
      <c r="CX405">
        <v>8.3349460000000004</v>
      </c>
      <c r="CY405">
        <v>5.6330580000000001</v>
      </c>
      <c r="CZ405">
        <v>6.376906</v>
      </c>
      <c r="DA405">
        <v>3.9376769999999999</v>
      </c>
      <c r="DB405">
        <v>2.1749299999999998</v>
      </c>
      <c r="DC405">
        <v>1.7120310000000001</v>
      </c>
      <c r="DD405">
        <v>2.0120550000000001</v>
      </c>
      <c r="DE405">
        <v>1.9693879999999999</v>
      </c>
      <c r="DF405">
        <v>1.9155819999999999</v>
      </c>
      <c r="DG405">
        <v>2.1823809999999999</v>
      </c>
      <c r="DH405">
        <v>1.7883530000000001</v>
      </c>
      <c r="DI405">
        <v>2.607418</v>
      </c>
      <c r="DJ405">
        <v>9.8228340000000003</v>
      </c>
      <c r="DK405">
        <v>14.07582</v>
      </c>
      <c r="DL405">
        <v>11.26188</v>
      </c>
      <c r="DM405">
        <v>0.97169859999999997</v>
      </c>
      <c r="DN405">
        <v>5.8412100000000002E-2</v>
      </c>
      <c r="DO405">
        <v>19</v>
      </c>
      <c r="DP405">
        <v>20</v>
      </c>
    </row>
    <row r="406" spans="1:120" hidden="1" x14ac:dyDescent="0.25">
      <c r="A406" t="str">
        <f t="shared" si="6"/>
        <v>Size_Grp-20 to 199.99 kW_All CBP_44376</v>
      </c>
      <c r="B406" t="s">
        <v>62</v>
      </c>
      <c r="C406" t="s">
        <v>201</v>
      </c>
      <c r="D406" t="s">
        <v>61</v>
      </c>
      <c r="E406" t="s">
        <v>61</v>
      </c>
      <c r="F406" t="s">
        <v>61</v>
      </c>
      <c r="G406" t="s">
        <v>61</v>
      </c>
      <c r="H406" t="s">
        <v>61</v>
      </c>
      <c r="I406" t="s">
        <v>61</v>
      </c>
      <c r="J406" t="s">
        <v>101</v>
      </c>
      <c r="K406" t="s">
        <v>197</v>
      </c>
      <c r="L406" s="18">
        <v>44376</v>
      </c>
      <c r="M406">
        <v>19</v>
      </c>
      <c r="N406">
        <v>20</v>
      </c>
      <c r="O406" t="s">
        <v>263</v>
      </c>
      <c r="P406">
        <v>8</v>
      </c>
      <c r="Q406">
        <v>7</v>
      </c>
      <c r="R406">
        <v>0</v>
      </c>
      <c r="S406">
        <v>0</v>
      </c>
      <c r="T406">
        <v>1</v>
      </c>
      <c r="U406">
        <v>0</v>
      </c>
      <c r="V406">
        <v>1</v>
      </c>
      <c r="W406">
        <v>70.894857000000002</v>
      </c>
      <c r="X406">
        <v>79.148571000000004</v>
      </c>
      <c r="Y406">
        <v>81.028570999999999</v>
      </c>
      <c r="Z406">
        <v>79.797713999999999</v>
      </c>
      <c r="AA406">
        <v>81.329143000000002</v>
      </c>
      <c r="AB406">
        <v>79.226286000000002</v>
      </c>
      <c r="AC406">
        <v>80.997714000000002</v>
      </c>
      <c r="AD406">
        <v>160.29714000000001</v>
      </c>
      <c r="AE406">
        <v>208.30171000000001</v>
      </c>
      <c r="AF406">
        <v>218.76114000000001</v>
      </c>
      <c r="AG406">
        <v>307.93599999999998</v>
      </c>
      <c r="AH406">
        <v>324.22856999999999</v>
      </c>
      <c r="AI406">
        <v>336.13486</v>
      </c>
      <c r="AJ406">
        <v>334.17371000000003</v>
      </c>
      <c r="AK406">
        <v>336.53942999999998</v>
      </c>
      <c r="AL406">
        <v>341.58629000000002</v>
      </c>
      <c r="AM406">
        <v>339.57943</v>
      </c>
      <c r="AN406">
        <v>341.59429</v>
      </c>
      <c r="AO406">
        <v>326.09370999999999</v>
      </c>
      <c r="AP406">
        <v>315.35199999999998</v>
      </c>
      <c r="AQ406">
        <v>247.42857000000001</v>
      </c>
      <c r="AR406">
        <v>124.94171</v>
      </c>
      <c r="AS406">
        <v>82.308571000000001</v>
      </c>
      <c r="AT406">
        <v>83.125714000000002</v>
      </c>
      <c r="AU406">
        <v>61.642856999999999</v>
      </c>
      <c r="AV406">
        <v>60.142856999999999</v>
      </c>
      <c r="AW406">
        <v>59.857143000000001</v>
      </c>
      <c r="AX406">
        <v>59.214286000000001</v>
      </c>
      <c r="AY406">
        <v>58.714286000000001</v>
      </c>
      <c r="AZ406">
        <v>58.785713999999999</v>
      </c>
      <c r="BA406">
        <v>58.571429000000002</v>
      </c>
      <c r="BB406">
        <v>59.857143000000001</v>
      </c>
      <c r="BC406">
        <v>63</v>
      </c>
      <c r="BD406">
        <v>65.928571000000005</v>
      </c>
      <c r="BE406">
        <v>68.5</v>
      </c>
      <c r="BF406">
        <v>70.928571000000005</v>
      </c>
      <c r="BG406">
        <v>73.214286000000001</v>
      </c>
      <c r="BH406">
        <v>75.571428999999995</v>
      </c>
      <c r="BI406">
        <v>77.071428999999995</v>
      </c>
      <c r="BJ406">
        <v>78.714286000000001</v>
      </c>
      <c r="BK406">
        <v>78.642857000000006</v>
      </c>
      <c r="BL406">
        <v>77.285713999999999</v>
      </c>
      <c r="BM406">
        <v>74.714286000000001</v>
      </c>
      <c r="BN406">
        <v>71.785713999999999</v>
      </c>
      <c r="BO406">
        <v>68</v>
      </c>
      <c r="BP406">
        <v>65.214286000000001</v>
      </c>
      <c r="BQ406">
        <v>64</v>
      </c>
      <c r="BR406">
        <v>62.785713999999999</v>
      </c>
      <c r="BS406">
        <v>6.0607579999999999</v>
      </c>
      <c r="BT406">
        <v>0.89030949999999998</v>
      </c>
      <c r="BU406">
        <v>-0.3863318</v>
      </c>
      <c r="BV406">
        <v>-0.39112530000000001</v>
      </c>
      <c r="BW406">
        <v>-5.0042759999999999</v>
      </c>
      <c r="BX406">
        <v>0.49643920000000002</v>
      </c>
      <c r="BY406">
        <v>5.1256659999999998</v>
      </c>
      <c r="BZ406">
        <v>8.4809399999999993E-2</v>
      </c>
      <c r="CA406">
        <v>-6.1494669999999996</v>
      </c>
      <c r="CB406">
        <v>1.70665</v>
      </c>
      <c r="CC406">
        <v>-12.205870000000001</v>
      </c>
      <c r="CD406">
        <v>-14.96162</v>
      </c>
      <c r="CE406">
        <v>-18.010010000000001</v>
      </c>
      <c r="CF406">
        <v>-10.74105</v>
      </c>
      <c r="CG406">
        <v>-10.442740000000001</v>
      </c>
      <c r="CH406">
        <v>-14.45205</v>
      </c>
      <c r="CI406">
        <v>-17.057490000000001</v>
      </c>
      <c r="CJ406">
        <v>-20.506</v>
      </c>
      <c r="CK406">
        <v>-15.906000000000001</v>
      </c>
      <c r="CL406">
        <v>-17.451460000000001</v>
      </c>
      <c r="CM406">
        <v>-19.666129999999999</v>
      </c>
      <c r="CN406">
        <v>-36.378540000000001</v>
      </c>
      <c r="CO406">
        <v>-3.221597</v>
      </c>
      <c r="CP406">
        <v>-6.2108499999999998</v>
      </c>
      <c r="CQ406">
        <v>3.7104159999999999</v>
      </c>
      <c r="CR406">
        <v>2.7301630000000001</v>
      </c>
      <c r="CS406">
        <v>2.8601450000000002</v>
      </c>
      <c r="CT406">
        <v>2.9235250000000002</v>
      </c>
      <c r="CU406">
        <v>4.034567</v>
      </c>
      <c r="CV406">
        <v>6.8669890000000002</v>
      </c>
      <c r="CW406">
        <v>14.93256</v>
      </c>
      <c r="CX406">
        <v>14.596259999999999</v>
      </c>
      <c r="CY406">
        <v>11.187110000000001</v>
      </c>
      <c r="CZ406">
        <v>10.701560000000001</v>
      </c>
      <c r="DA406">
        <v>9.0683910000000001</v>
      </c>
      <c r="DB406">
        <v>5.0176959999999999</v>
      </c>
      <c r="DC406">
        <v>4.3739129999999999</v>
      </c>
      <c r="DD406">
        <v>4.6976389999999997</v>
      </c>
      <c r="DE406">
        <v>4.9087690000000004</v>
      </c>
      <c r="DF406">
        <v>3.9597229999999999</v>
      </c>
      <c r="DG406">
        <v>4.8243369999999999</v>
      </c>
      <c r="DH406">
        <v>4.2980140000000002</v>
      </c>
      <c r="DI406">
        <v>6.0055379999999996</v>
      </c>
      <c r="DJ406">
        <v>22.775690000000001</v>
      </c>
      <c r="DK406">
        <v>28.568560000000002</v>
      </c>
      <c r="DL406">
        <v>24.558450000000001</v>
      </c>
      <c r="DM406">
        <v>8.2386610000000005</v>
      </c>
      <c r="DN406">
        <v>6.0615959999999998</v>
      </c>
      <c r="DO406">
        <v>19</v>
      </c>
      <c r="DP406">
        <v>20</v>
      </c>
    </row>
    <row r="407" spans="1:120" hidden="1" x14ac:dyDescent="0.25">
      <c r="A407" t="str">
        <f t="shared" si="6"/>
        <v>LCA-Greater Bay Area_All CBP_44376</v>
      </c>
      <c r="B407" t="s">
        <v>62</v>
      </c>
      <c r="C407" t="s">
        <v>209</v>
      </c>
      <c r="D407" t="s">
        <v>36</v>
      </c>
      <c r="E407" t="s">
        <v>61</v>
      </c>
      <c r="F407" t="s">
        <v>61</v>
      </c>
      <c r="G407" t="s">
        <v>61</v>
      </c>
      <c r="H407" t="s">
        <v>61</v>
      </c>
      <c r="I407" t="s">
        <v>61</v>
      </c>
      <c r="J407" t="s">
        <v>61</v>
      </c>
      <c r="K407" t="s">
        <v>197</v>
      </c>
      <c r="L407" s="18">
        <v>44376</v>
      </c>
      <c r="M407">
        <v>19</v>
      </c>
      <c r="N407">
        <v>20</v>
      </c>
      <c r="O407" t="s">
        <v>263</v>
      </c>
      <c r="P407">
        <v>10</v>
      </c>
      <c r="Q407">
        <v>9</v>
      </c>
      <c r="R407">
        <v>0</v>
      </c>
      <c r="S407">
        <v>0</v>
      </c>
      <c r="T407">
        <v>1</v>
      </c>
      <c r="U407">
        <v>0</v>
      </c>
      <c r="V407">
        <v>1</v>
      </c>
      <c r="W407">
        <v>83.014443999999997</v>
      </c>
      <c r="X407">
        <v>91.131111000000004</v>
      </c>
      <c r="Y407">
        <v>92.864444000000006</v>
      </c>
      <c r="Z407">
        <v>91.758888999999996</v>
      </c>
      <c r="AA407">
        <v>93.158889000000002</v>
      </c>
      <c r="AB407">
        <v>91.111110999999994</v>
      </c>
      <c r="AC407">
        <v>92.834444000000005</v>
      </c>
      <c r="AD407">
        <v>184.54667000000001</v>
      </c>
      <c r="AE407">
        <v>229.52888999999999</v>
      </c>
      <c r="AF407">
        <v>241.12110999999999</v>
      </c>
      <c r="AG407">
        <v>334.83222000000001</v>
      </c>
      <c r="AH407">
        <v>352.35667000000001</v>
      </c>
      <c r="AI407">
        <v>368.02111000000002</v>
      </c>
      <c r="AJ407">
        <v>365.96555999999998</v>
      </c>
      <c r="AK407">
        <v>370.86333000000002</v>
      </c>
      <c r="AL407">
        <v>376.39778000000001</v>
      </c>
      <c r="AM407">
        <v>373.57666999999998</v>
      </c>
      <c r="AN407">
        <v>374.61667</v>
      </c>
      <c r="AO407">
        <v>356.65222</v>
      </c>
      <c r="AP407">
        <v>345.12</v>
      </c>
      <c r="AQ407">
        <v>275.36444</v>
      </c>
      <c r="AR407">
        <v>140.53111000000001</v>
      </c>
      <c r="AS407">
        <v>94.995555999999993</v>
      </c>
      <c r="AT407">
        <v>94.99</v>
      </c>
      <c r="AU407">
        <v>61</v>
      </c>
      <c r="AV407">
        <v>59.611111000000001</v>
      </c>
      <c r="AW407">
        <v>59.444443999999997</v>
      </c>
      <c r="AX407">
        <v>58.777777999999998</v>
      </c>
      <c r="AY407">
        <v>58.388888999999999</v>
      </c>
      <c r="AZ407">
        <v>58.5</v>
      </c>
      <c r="BA407">
        <v>58.277777999999998</v>
      </c>
      <c r="BB407">
        <v>59.333333000000003</v>
      </c>
      <c r="BC407">
        <v>62.055556000000003</v>
      </c>
      <c r="BD407">
        <v>64.555555999999996</v>
      </c>
      <c r="BE407">
        <v>66.888889000000006</v>
      </c>
      <c r="BF407">
        <v>69.5</v>
      </c>
      <c r="BG407">
        <v>71.833332999999996</v>
      </c>
      <c r="BH407">
        <v>74.055555999999996</v>
      </c>
      <c r="BI407">
        <v>75.277777999999998</v>
      </c>
      <c r="BJ407">
        <v>77.055555999999996</v>
      </c>
      <c r="BK407">
        <v>77.055555999999996</v>
      </c>
      <c r="BL407">
        <v>75.611110999999994</v>
      </c>
      <c r="BM407">
        <v>73.166667000000004</v>
      </c>
      <c r="BN407">
        <v>70.5</v>
      </c>
      <c r="BO407">
        <v>66.944444000000004</v>
      </c>
      <c r="BP407">
        <v>64.333332999999996</v>
      </c>
      <c r="BQ407">
        <v>63.277777999999998</v>
      </c>
      <c r="BR407">
        <v>62.222222000000002</v>
      </c>
      <c r="BS407">
        <v>6.0433130000000004</v>
      </c>
      <c r="BT407">
        <v>0.86148409999999997</v>
      </c>
      <c r="BU407">
        <v>-0.18209359999999999</v>
      </c>
      <c r="BV407">
        <v>-0.37620490000000001</v>
      </c>
      <c r="BW407">
        <v>-5.0018190000000002</v>
      </c>
      <c r="BX407">
        <v>-0.34999609999999998</v>
      </c>
      <c r="BY407">
        <v>6.2357230000000001</v>
      </c>
      <c r="BZ407">
        <v>-1.400847</v>
      </c>
      <c r="CA407">
        <v>-6.286702</v>
      </c>
      <c r="CB407">
        <v>3.5028290000000002</v>
      </c>
      <c r="CC407">
        <v>-7.8881969999999999</v>
      </c>
      <c r="CD407">
        <v>-8.5873670000000004</v>
      </c>
      <c r="CE407">
        <v>-14.548439999999999</v>
      </c>
      <c r="CF407">
        <v>-6.3628030000000004</v>
      </c>
      <c r="CG407">
        <v>-7.591736</v>
      </c>
      <c r="CH407">
        <v>-12.025259999999999</v>
      </c>
      <c r="CI407">
        <v>-14.79979</v>
      </c>
      <c r="CJ407">
        <v>-17.252289999999999</v>
      </c>
      <c r="CK407">
        <v>-11.89006</v>
      </c>
      <c r="CL407">
        <v>-14.129580000000001</v>
      </c>
      <c r="CM407">
        <v>-19.763369999999998</v>
      </c>
      <c r="CN407">
        <v>-35.50385</v>
      </c>
      <c r="CO407">
        <v>-4.0913719999999998</v>
      </c>
      <c r="CP407">
        <v>-5.9208059999999998</v>
      </c>
      <c r="CQ407">
        <v>3.515018</v>
      </c>
      <c r="CR407">
        <v>2.5842269999999998</v>
      </c>
      <c r="CS407">
        <v>2.7175250000000002</v>
      </c>
      <c r="CT407">
        <v>2.7655430000000001</v>
      </c>
      <c r="CU407">
        <v>3.8366989999999999</v>
      </c>
      <c r="CV407">
        <v>6.7027720000000004</v>
      </c>
      <c r="CW407">
        <v>14.816610000000001</v>
      </c>
      <c r="CX407">
        <v>14.74056</v>
      </c>
      <c r="CY407">
        <v>11.19087</v>
      </c>
      <c r="CZ407">
        <v>10.515700000000001</v>
      </c>
      <c r="DA407">
        <v>9.1263860000000001</v>
      </c>
      <c r="DB407">
        <v>5.3260769999999997</v>
      </c>
      <c r="DC407">
        <v>4.8841830000000002</v>
      </c>
      <c r="DD407">
        <v>5.3735949999999999</v>
      </c>
      <c r="DE407">
        <v>5.9366880000000002</v>
      </c>
      <c r="DF407">
        <v>5.1127190000000002</v>
      </c>
      <c r="DG407">
        <v>5.6970710000000002</v>
      </c>
      <c r="DH407">
        <v>5.2351539999999996</v>
      </c>
      <c r="DI407">
        <v>6.5619800000000001</v>
      </c>
      <c r="DJ407">
        <v>22.855070000000001</v>
      </c>
      <c r="DK407">
        <v>28.382000000000001</v>
      </c>
      <c r="DL407">
        <v>24.076070000000001</v>
      </c>
      <c r="DM407">
        <v>7.8302329999999998</v>
      </c>
      <c r="DN407">
        <v>5.7477260000000001</v>
      </c>
      <c r="DO407">
        <v>19</v>
      </c>
      <c r="DP407">
        <v>20</v>
      </c>
    </row>
    <row r="408" spans="1:120" hidden="1" x14ac:dyDescent="0.25">
      <c r="A408" t="str">
        <f t="shared" si="6"/>
        <v>Size_Grp-Below 20 kW_All CBP_44376</v>
      </c>
      <c r="B408" t="s">
        <v>62</v>
      </c>
      <c r="C408" t="s">
        <v>259</v>
      </c>
      <c r="D408" t="s">
        <v>61</v>
      </c>
      <c r="E408" t="s">
        <v>61</v>
      </c>
      <c r="F408" t="s">
        <v>61</v>
      </c>
      <c r="G408" t="s">
        <v>61</v>
      </c>
      <c r="H408" t="s">
        <v>61</v>
      </c>
      <c r="I408" t="s">
        <v>61</v>
      </c>
      <c r="J408" t="s">
        <v>260</v>
      </c>
      <c r="K408" t="s">
        <v>197</v>
      </c>
      <c r="L408" s="18">
        <v>44376</v>
      </c>
      <c r="M408">
        <v>19</v>
      </c>
      <c r="N408">
        <v>20</v>
      </c>
      <c r="O408" t="s">
        <v>263</v>
      </c>
      <c r="P408">
        <v>2</v>
      </c>
      <c r="Q408">
        <v>2</v>
      </c>
      <c r="R408">
        <v>0</v>
      </c>
      <c r="S408">
        <v>0</v>
      </c>
      <c r="T408">
        <v>1</v>
      </c>
      <c r="U408">
        <v>0</v>
      </c>
      <c r="V408">
        <v>1</v>
      </c>
      <c r="W408">
        <v>12.68</v>
      </c>
      <c r="X408">
        <v>12.763</v>
      </c>
      <c r="Y408">
        <v>12.678000000000001</v>
      </c>
      <c r="Z408">
        <v>12.76</v>
      </c>
      <c r="AA408">
        <v>12.68</v>
      </c>
      <c r="AB408">
        <v>12.677</v>
      </c>
      <c r="AC408">
        <v>12.678000000000001</v>
      </c>
      <c r="AD408">
        <v>25.832000000000001</v>
      </c>
      <c r="AE408">
        <v>24.312000000000001</v>
      </c>
      <c r="AF408">
        <v>25.593</v>
      </c>
      <c r="AG408">
        <v>31.905000000000001</v>
      </c>
      <c r="AH408">
        <v>33.420999999999999</v>
      </c>
      <c r="AI408">
        <v>37.100999999999999</v>
      </c>
      <c r="AJ408">
        <v>36.966999999999999</v>
      </c>
      <c r="AK408">
        <v>39.305</v>
      </c>
      <c r="AL408">
        <v>39.869999999999997</v>
      </c>
      <c r="AM408">
        <v>39.087000000000003</v>
      </c>
      <c r="AN408">
        <v>38.26</v>
      </c>
      <c r="AO408">
        <v>35.655000000000001</v>
      </c>
      <c r="AP408">
        <v>34.674999999999997</v>
      </c>
      <c r="AQ408">
        <v>31.327999999999999</v>
      </c>
      <c r="AR408">
        <v>17.154</v>
      </c>
      <c r="AS408">
        <v>13.476000000000001</v>
      </c>
      <c r="AT408">
        <v>12.756</v>
      </c>
      <c r="AU408">
        <v>58.75</v>
      </c>
      <c r="AV408">
        <v>57.75</v>
      </c>
      <c r="AW408">
        <v>58</v>
      </c>
      <c r="AX408">
        <v>57.25</v>
      </c>
      <c r="AY408">
        <v>57.25</v>
      </c>
      <c r="AZ408">
        <v>57.5</v>
      </c>
      <c r="BA408">
        <v>57.25</v>
      </c>
      <c r="BB408">
        <v>57.5</v>
      </c>
      <c r="BC408">
        <v>58.75</v>
      </c>
      <c r="BD408">
        <v>59.75</v>
      </c>
      <c r="BE408">
        <v>61.25</v>
      </c>
      <c r="BF408">
        <v>64.5</v>
      </c>
      <c r="BG408">
        <v>67</v>
      </c>
      <c r="BH408">
        <v>68.75</v>
      </c>
      <c r="BI408">
        <v>69</v>
      </c>
      <c r="BJ408">
        <v>71.25</v>
      </c>
      <c r="BK408">
        <v>71.5</v>
      </c>
      <c r="BL408">
        <v>69.75</v>
      </c>
      <c r="BM408">
        <v>67.75</v>
      </c>
      <c r="BN408">
        <v>66</v>
      </c>
      <c r="BO408">
        <v>63.25</v>
      </c>
      <c r="BP408">
        <v>61.25</v>
      </c>
      <c r="BQ408">
        <v>60.75</v>
      </c>
      <c r="BR408">
        <v>60.25</v>
      </c>
      <c r="BS408">
        <v>0.13581869999999999</v>
      </c>
      <c r="BT408">
        <v>-3.6851000000000002E-3</v>
      </c>
      <c r="BU408">
        <v>0.17415610000000001</v>
      </c>
      <c r="BV408">
        <v>3.6502000000000001E-3</v>
      </c>
      <c r="BW408">
        <v>-0.1228959</v>
      </c>
      <c r="BX408">
        <v>-0.74938079999999996</v>
      </c>
      <c r="BY408">
        <v>1.127194</v>
      </c>
      <c r="BZ408">
        <v>-1.33497</v>
      </c>
      <c r="CA408">
        <v>-0.27724840000000001</v>
      </c>
      <c r="CB408">
        <v>1.659227</v>
      </c>
      <c r="CC408">
        <v>3.580756</v>
      </c>
      <c r="CD408">
        <v>5.3627849999999997</v>
      </c>
      <c r="CE408">
        <v>2.6651690000000001</v>
      </c>
      <c r="CF408">
        <v>3.6718950000000001</v>
      </c>
      <c r="CG408">
        <v>2.304837</v>
      </c>
      <c r="CH408">
        <v>1.822808</v>
      </c>
      <c r="CI408">
        <v>1.6054900000000001</v>
      </c>
      <c r="CJ408">
        <v>2.415689</v>
      </c>
      <c r="CK408">
        <v>3.2166950000000001</v>
      </c>
      <c r="CL408">
        <v>2.5533990000000002</v>
      </c>
      <c r="CM408">
        <v>-0.57916829999999997</v>
      </c>
      <c r="CN408">
        <v>-0.122243</v>
      </c>
      <c r="CO408">
        <v>-0.86333749999999998</v>
      </c>
      <c r="CP408">
        <v>0.1057688</v>
      </c>
      <c r="CQ408">
        <v>6.3772000000000004E-3</v>
      </c>
      <c r="CR408">
        <v>2.9429999999999999E-3</v>
      </c>
      <c r="CS408">
        <v>1.1396999999999999E-2</v>
      </c>
      <c r="CT408">
        <v>1.7662999999999999E-3</v>
      </c>
      <c r="CU408">
        <v>1.8760300000000001E-2</v>
      </c>
      <c r="CV408">
        <v>0.17170669999999999</v>
      </c>
      <c r="CW408">
        <v>0.56871559999999999</v>
      </c>
      <c r="CX408">
        <v>0.76459379999999999</v>
      </c>
      <c r="CY408">
        <v>0.49947219999999998</v>
      </c>
      <c r="CZ408">
        <v>0.32433269999999997</v>
      </c>
      <c r="DA408">
        <v>0.4493857</v>
      </c>
      <c r="DB408">
        <v>0.47244849999999999</v>
      </c>
      <c r="DC408">
        <v>0.6074119</v>
      </c>
      <c r="DD408">
        <v>0.75598109999999996</v>
      </c>
      <c r="DE408">
        <v>1.0504420000000001</v>
      </c>
      <c r="DF408">
        <v>1.109639</v>
      </c>
      <c r="DG408">
        <v>0.9209948</v>
      </c>
      <c r="DH408">
        <v>0.94980759999999997</v>
      </c>
      <c r="DI408">
        <v>0.71721330000000005</v>
      </c>
      <c r="DJ408">
        <v>1.0749679999999999</v>
      </c>
      <c r="DK408">
        <v>1.1166210000000001</v>
      </c>
      <c r="DL408">
        <v>0.69905119999999998</v>
      </c>
      <c r="DM408">
        <v>3.4763500000000003E-2</v>
      </c>
      <c r="DN408">
        <v>1.4749E-2</v>
      </c>
      <c r="DO408">
        <v>19</v>
      </c>
      <c r="DP408">
        <v>20</v>
      </c>
    </row>
    <row r="409" spans="1:120" x14ac:dyDescent="0.25">
      <c r="A409" t="str">
        <f t="shared" si="6"/>
        <v>AutoDR-Yes_All CBP_44376</v>
      </c>
      <c r="B409" t="s">
        <v>62</v>
      </c>
      <c r="C409" t="s">
        <v>322</v>
      </c>
      <c r="D409" t="s">
        <v>61</v>
      </c>
      <c r="E409" t="s">
        <v>61</v>
      </c>
      <c r="F409" t="s">
        <v>61</v>
      </c>
      <c r="G409" t="s">
        <v>61</v>
      </c>
      <c r="H409" t="s">
        <v>98</v>
      </c>
      <c r="I409" t="s">
        <v>61</v>
      </c>
      <c r="J409" t="s">
        <v>61</v>
      </c>
      <c r="K409" t="s">
        <v>197</v>
      </c>
      <c r="L409" s="18">
        <v>44376</v>
      </c>
      <c r="M409">
        <v>19</v>
      </c>
      <c r="N409">
        <v>20</v>
      </c>
      <c r="O409" t="s">
        <v>263</v>
      </c>
      <c r="P409">
        <v>7</v>
      </c>
      <c r="Q409">
        <v>6</v>
      </c>
      <c r="R409">
        <v>0</v>
      </c>
      <c r="S409">
        <v>0</v>
      </c>
      <c r="T409">
        <v>1</v>
      </c>
      <c r="U409">
        <v>0</v>
      </c>
      <c r="V409">
        <v>1</v>
      </c>
      <c r="W409">
        <v>61.693333000000003</v>
      </c>
      <c r="X409">
        <v>71.400000000000006</v>
      </c>
      <c r="Y409">
        <v>72.006666999999993</v>
      </c>
      <c r="Z409">
        <v>72.053332999999995</v>
      </c>
      <c r="AA409">
        <v>71.773332999999994</v>
      </c>
      <c r="AB409">
        <v>71.446667000000005</v>
      </c>
      <c r="AC409">
        <v>71.306667000000004</v>
      </c>
      <c r="AD409">
        <v>153.16</v>
      </c>
      <c r="AE409">
        <v>182.7</v>
      </c>
      <c r="AF409">
        <v>196.88667000000001</v>
      </c>
      <c r="AG409">
        <v>273.74666999999999</v>
      </c>
      <c r="AH409">
        <v>283.92</v>
      </c>
      <c r="AI409">
        <v>297.45332999999999</v>
      </c>
      <c r="AJ409">
        <v>295.68</v>
      </c>
      <c r="AK409">
        <v>299.64666999999997</v>
      </c>
      <c r="AL409">
        <v>303.94</v>
      </c>
      <c r="AM409">
        <v>304.45332999999999</v>
      </c>
      <c r="AN409">
        <v>305.2</v>
      </c>
      <c r="AO409">
        <v>291.99333000000001</v>
      </c>
      <c r="AP409">
        <v>281.44666999999998</v>
      </c>
      <c r="AQ409">
        <v>222.22667000000001</v>
      </c>
      <c r="AR409">
        <v>121.14667</v>
      </c>
      <c r="AS409">
        <v>75.040000000000006</v>
      </c>
      <c r="AT409">
        <v>73.92</v>
      </c>
      <c r="AU409">
        <v>61.083333000000003</v>
      </c>
      <c r="AV409">
        <v>59.583333000000003</v>
      </c>
      <c r="AW409">
        <v>59.333333000000003</v>
      </c>
      <c r="AX409">
        <v>58.666666999999997</v>
      </c>
      <c r="AY409">
        <v>58.25</v>
      </c>
      <c r="AZ409">
        <v>58</v>
      </c>
      <c r="BA409">
        <v>58</v>
      </c>
      <c r="BB409">
        <v>59.666666999999997</v>
      </c>
      <c r="BC409">
        <v>63.083333000000003</v>
      </c>
      <c r="BD409">
        <v>66.583332999999996</v>
      </c>
      <c r="BE409">
        <v>69.833332999999996</v>
      </c>
      <c r="BF409">
        <v>72.25</v>
      </c>
      <c r="BG409">
        <v>73.416667000000004</v>
      </c>
      <c r="BH409">
        <v>75.25</v>
      </c>
      <c r="BI409">
        <v>77</v>
      </c>
      <c r="BJ409">
        <v>78.25</v>
      </c>
      <c r="BK409">
        <v>77.916667000000004</v>
      </c>
      <c r="BL409">
        <v>76.833332999999996</v>
      </c>
      <c r="BM409">
        <v>74.583332999999996</v>
      </c>
      <c r="BN409">
        <v>71.5</v>
      </c>
      <c r="BO409">
        <v>67.5</v>
      </c>
      <c r="BP409">
        <v>64.916667000000004</v>
      </c>
      <c r="BQ409">
        <v>63.583333000000003</v>
      </c>
      <c r="BR409">
        <v>62.333333000000003</v>
      </c>
      <c r="BS409">
        <v>6.3786339999999999</v>
      </c>
      <c r="BT409">
        <v>0.40494920000000001</v>
      </c>
      <c r="BU409">
        <v>-0.30807449999999997</v>
      </c>
      <c r="BV409">
        <v>-1.08901</v>
      </c>
      <c r="BW409">
        <v>-3.037185</v>
      </c>
      <c r="BX409">
        <v>1.7528490000000001</v>
      </c>
      <c r="BY409">
        <v>4.5863240000000003</v>
      </c>
      <c r="BZ409">
        <v>-9.3686749999999996</v>
      </c>
      <c r="CA409">
        <v>-0.74816689999999997</v>
      </c>
      <c r="CB409">
        <v>2.8557039999999998</v>
      </c>
      <c r="CC409">
        <v>-13.262269999999999</v>
      </c>
      <c r="CD409">
        <v>-10.06437</v>
      </c>
      <c r="CE409">
        <v>-15.437720000000001</v>
      </c>
      <c r="CF409">
        <v>-8.0261720000000008</v>
      </c>
      <c r="CG409">
        <v>-8.9209320000000005</v>
      </c>
      <c r="CH409">
        <v>-12.6846</v>
      </c>
      <c r="CI409">
        <v>-17.341190000000001</v>
      </c>
      <c r="CJ409">
        <v>-18.077539999999999</v>
      </c>
      <c r="CK409">
        <v>-16.246369999999999</v>
      </c>
      <c r="CL409">
        <v>-19.058209999999999</v>
      </c>
      <c r="CM409">
        <v>-18.705590000000001</v>
      </c>
      <c r="CN409">
        <v>-38.010469999999998</v>
      </c>
      <c r="CO409">
        <v>-5.0303420000000001</v>
      </c>
      <c r="CP409">
        <v>-5.1910129999999999</v>
      </c>
      <c r="CQ409">
        <v>3.8325640000000001</v>
      </c>
      <c r="CR409">
        <v>2.7826050000000002</v>
      </c>
      <c r="CS409">
        <v>2.9353820000000002</v>
      </c>
      <c r="CT409">
        <v>2.9824540000000002</v>
      </c>
      <c r="CU409">
        <v>3.6008239999999998</v>
      </c>
      <c r="CV409">
        <v>6.3647109999999998</v>
      </c>
      <c r="CW409">
        <v>15.05843</v>
      </c>
      <c r="CX409">
        <v>12.195029999999999</v>
      </c>
      <c r="CY409">
        <v>9.8250879999999992</v>
      </c>
      <c r="CZ409">
        <v>10.29039</v>
      </c>
      <c r="DA409">
        <v>8.9686149999999998</v>
      </c>
      <c r="DB409">
        <v>5.2625849999999996</v>
      </c>
      <c r="DC409">
        <v>4.7300279999999999</v>
      </c>
      <c r="DD409">
        <v>4.7815009999999996</v>
      </c>
      <c r="DE409">
        <v>4.949147</v>
      </c>
      <c r="DF409">
        <v>4.082954</v>
      </c>
      <c r="DG409">
        <v>4.830012</v>
      </c>
      <c r="DH409">
        <v>4.4710660000000004</v>
      </c>
      <c r="DI409">
        <v>5.718013</v>
      </c>
      <c r="DJ409">
        <v>21.218900000000001</v>
      </c>
      <c r="DK409">
        <v>27.633710000000001</v>
      </c>
      <c r="DL409">
        <v>25.265720000000002</v>
      </c>
      <c r="DM409">
        <v>8.5997400000000006</v>
      </c>
      <c r="DN409">
        <v>6.2967940000000002</v>
      </c>
      <c r="DO409">
        <v>19</v>
      </c>
      <c r="DP409">
        <v>20</v>
      </c>
    </row>
    <row r="410" spans="1:120" x14ac:dyDescent="0.25">
      <c r="A410" t="str">
        <f t="shared" si="6"/>
        <v>AutoDR-Yes_All Elect_44376</v>
      </c>
      <c r="B410" t="s">
        <v>62</v>
      </c>
      <c r="C410" t="s">
        <v>322</v>
      </c>
      <c r="D410" t="s">
        <v>61</v>
      </c>
      <c r="E410" t="s">
        <v>61</v>
      </c>
      <c r="F410" t="s">
        <v>61</v>
      </c>
      <c r="G410" t="s">
        <v>61</v>
      </c>
      <c r="H410" t="s">
        <v>98</v>
      </c>
      <c r="I410" t="s">
        <v>61</v>
      </c>
      <c r="J410" t="s">
        <v>61</v>
      </c>
      <c r="K410" t="s">
        <v>190</v>
      </c>
      <c r="L410" s="18">
        <v>44376</v>
      </c>
      <c r="M410">
        <v>19</v>
      </c>
      <c r="N410">
        <v>20</v>
      </c>
      <c r="O410" t="s">
        <v>263</v>
      </c>
      <c r="P410">
        <v>7</v>
      </c>
      <c r="Q410">
        <v>6</v>
      </c>
      <c r="R410">
        <v>0</v>
      </c>
      <c r="S410">
        <v>0</v>
      </c>
      <c r="T410">
        <v>1</v>
      </c>
      <c r="U410">
        <v>0</v>
      </c>
      <c r="V410">
        <v>1</v>
      </c>
      <c r="W410">
        <v>61.693333000000003</v>
      </c>
      <c r="X410">
        <v>71.400000000000006</v>
      </c>
      <c r="Y410">
        <v>72.006666999999993</v>
      </c>
      <c r="Z410">
        <v>72.053332999999995</v>
      </c>
      <c r="AA410">
        <v>71.773332999999994</v>
      </c>
      <c r="AB410">
        <v>71.446667000000005</v>
      </c>
      <c r="AC410">
        <v>71.306667000000004</v>
      </c>
      <c r="AD410">
        <v>153.16</v>
      </c>
      <c r="AE410">
        <v>182.7</v>
      </c>
      <c r="AF410">
        <v>196.88667000000001</v>
      </c>
      <c r="AG410">
        <v>273.74666999999999</v>
      </c>
      <c r="AH410">
        <v>283.92</v>
      </c>
      <c r="AI410">
        <v>297.45332999999999</v>
      </c>
      <c r="AJ410">
        <v>295.68</v>
      </c>
      <c r="AK410">
        <v>299.64666999999997</v>
      </c>
      <c r="AL410">
        <v>303.94</v>
      </c>
      <c r="AM410">
        <v>304.45332999999999</v>
      </c>
      <c r="AN410">
        <v>305.2</v>
      </c>
      <c r="AO410">
        <v>291.99333000000001</v>
      </c>
      <c r="AP410">
        <v>281.44666999999998</v>
      </c>
      <c r="AQ410">
        <v>222.22667000000001</v>
      </c>
      <c r="AR410">
        <v>121.14667</v>
      </c>
      <c r="AS410">
        <v>75.040000000000006</v>
      </c>
      <c r="AT410">
        <v>73.92</v>
      </c>
      <c r="AU410">
        <v>61.083333000000003</v>
      </c>
      <c r="AV410">
        <v>59.583333000000003</v>
      </c>
      <c r="AW410">
        <v>59.333333000000003</v>
      </c>
      <c r="AX410">
        <v>58.666666999999997</v>
      </c>
      <c r="AY410">
        <v>58.25</v>
      </c>
      <c r="AZ410">
        <v>58</v>
      </c>
      <c r="BA410">
        <v>58</v>
      </c>
      <c r="BB410">
        <v>59.666666999999997</v>
      </c>
      <c r="BC410">
        <v>63.083333000000003</v>
      </c>
      <c r="BD410">
        <v>66.583332999999996</v>
      </c>
      <c r="BE410">
        <v>69.833332999999996</v>
      </c>
      <c r="BF410">
        <v>72.25</v>
      </c>
      <c r="BG410">
        <v>73.416667000000004</v>
      </c>
      <c r="BH410">
        <v>75.25</v>
      </c>
      <c r="BI410">
        <v>77</v>
      </c>
      <c r="BJ410">
        <v>78.25</v>
      </c>
      <c r="BK410">
        <v>77.916667000000004</v>
      </c>
      <c r="BL410">
        <v>76.833332999999996</v>
      </c>
      <c r="BM410">
        <v>74.583332999999996</v>
      </c>
      <c r="BN410">
        <v>71.5</v>
      </c>
      <c r="BO410">
        <v>67.5</v>
      </c>
      <c r="BP410">
        <v>64.916667000000004</v>
      </c>
      <c r="BQ410">
        <v>63.583333000000003</v>
      </c>
      <c r="BR410">
        <v>62.333333000000003</v>
      </c>
      <c r="BS410">
        <v>6.3786339999999999</v>
      </c>
      <c r="BT410">
        <v>0.40494920000000001</v>
      </c>
      <c r="BU410">
        <v>-0.30807449999999997</v>
      </c>
      <c r="BV410">
        <v>-1.08901</v>
      </c>
      <c r="BW410">
        <v>-3.037185</v>
      </c>
      <c r="BX410">
        <v>1.7528490000000001</v>
      </c>
      <c r="BY410">
        <v>4.5863240000000003</v>
      </c>
      <c r="BZ410">
        <v>-9.3686749999999996</v>
      </c>
      <c r="CA410">
        <v>-0.74816689999999997</v>
      </c>
      <c r="CB410">
        <v>2.8557039999999998</v>
      </c>
      <c r="CC410">
        <v>-13.262269999999999</v>
      </c>
      <c r="CD410">
        <v>-10.06437</v>
      </c>
      <c r="CE410">
        <v>-15.437720000000001</v>
      </c>
      <c r="CF410">
        <v>-8.0261720000000008</v>
      </c>
      <c r="CG410">
        <v>-8.9209320000000005</v>
      </c>
      <c r="CH410">
        <v>-12.6846</v>
      </c>
      <c r="CI410">
        <v>-17.341190000000001</v>
      </c>
      <c r="CJ410">
        <v>-18.077539999999999</v>
      </c>
      <c r="CK410">
        <v>-16.246369999999999</v>
      </c>
      <c r="CL410">
        <v>-19.058209999999999</v>
      </c>
      <c r="CM410">
        <v>-18.705590000000001</v>
      </c>
      <c r="CN410">
        <v>-38.010469999999998</v>
      </c>
      <c r="CO410">
        <v>-5.0303420000000001</v>
      </c>
      <c r="CP410">
        <v>-5.1910129999999999</v>
      </c>
      <c r="CQ410">
        <v>3.8325640000000001</v>
      </c>
      <c r="CR410">
        <v>2.7826050000000002</v>
      </c>
      <c r="CS410">
        <v>2.9353820000000002</v>
      </c>
      <c r="CT410">
        <v>2.9824540000000002</v>
      </c>
      <c r="CU410">
        <v>3.6008239999999998</v>
      </c>
      <c r="CV410">
        <v>6.3647109999999998</v>
      </c>
      <c r="CW410">
        <v>15.05843</v>
      </c>
      <c r="CX410">
        <v>12.195029999999999</v>
      </c>
      <c r="CY410">
        <v>9.8250879999999992</v>
      </c>
      <c r="CZ410">
        <v>10.29039</v>
      </c>
      <c r="DA410">
        <v>8.9686149999999998</v>
      </c>
      <c r="DB410">
        <v>5.2625849999999996</v>
      </c>
      <c r="DC410">
        <v>4.7300279999999999</v>
      </c>
      <c r="DD410">
        <v>4.7815009999999996</v>
      </c>
      <c r="DE410">
        <v>4.949147</v>
      </c>
      <c r="DF410">
        <v>4.082954</v>
      </c>
      <c r="DG410">
        <v>4.830012</v>
      </c>
      <c r="DH410">
        <v>4.4710660000000004</v>
      </c>
      <c r="DI410">
        <v>5.718013</v>
      </c>
      <c r="DJ410">
        <v>21.218900000000001</v>
      </c>
      <c r="DK410">
        <v>27.633710000000001</v>
      </c>
      <c r="DL410">
        <v>25.265720000000002</v>
      </c>
      <c r="DM410">
        <v>8.5997400000000006</v>
      </c>
      <c r="DN410">
        <v>6.2967940000000002</v>
      </c>
      <c r="DO410">
        <v>19</v>
      </c>
      <c r="DP410">
        <v>20</v>
      </c>
    </row>
    <row r="411" spans="1:120" hidden="1" x14ac:dyDescent="0.25">
      <c r="A411" t="str">
        <f t="shared" si="6"/>
        <v>sublap_id-SLAP_PGCC_All Elect_44376</v>
      </c>
      <c r="B411" t="s">
        <v>62</v>
      </c>
      <c r="C411" t="s">
        <v>299</v>
      </c>
      <c r="D411" t="s">
        <v>61</v>
      </c>
      <c r="E411" t="s">
        <v>300</v>
      </c>
      <c r="F411" t="s">
        <v>61</v>
      </c>
      <c r="G411" t="s">
        <v>61</v>
      </c>
      <c r="H411" t="s">
        <v>61</v>
      </c>
      <c r="I411" t="s">
        <v>61</v>
      </c>
      <c r="J411" t="s">
        <v>61</v>
      </c>
      <c r="K411" t="s">
        <v>190</v>
      </c>
      <c r="L411" s="18">
        <v>44376</v>
      </c>
      <c r="M411">
        <v>19</v>
      </c>
      <c r="N411">
        <v>20</v>
      </c>
      <c r="O411" t="s">
        <v>263</v>
      </c>
      <c r="P411">
        <v>3</v>
      </c>
      <c r="Q411">
        <v>3</v>
      </c>
      <c r="R411">
        <v>0</v>
      </c>
      <c r="S411">
        <v>0</v>
      </c>
      <c r="T411">
        <v>1</v>
      </c>
      <c r="U411">
        <v>0</v>
      </c>
      <c r="V411">
        <v>1</v>
      </c>
      <c r="W411">
        <v>21.632999999999999</v>
      </c>
      <c r="X411">
        <v>20.738</v>
      </c>
      <c r="Y411">
        <v>21.698</v>
      </c>
      <c r="Z411">
        <v>20.742999999999999</v>
      </c>
      <c r="AA411">
        <v>22.123000000000001</v>
      </c>
      <c r="AB411">
        <v>20.56</v>
      </c>
      <c r="AC411">
        <v>22.231000000000002</v>
      </c>
      <c r="AD411">
        <v>38.811999999999998</v>
      </c>
      <c r="AE411">
        <v>38.576000000000001</v>
      </c>
      <c r="AF411">
        <v>42.848999999999997</v>
      </c>
      <c r="AG411">
        <v>60.189</v>
      </c>
      <c r="AH411">
        <v>62.000999999999998</v>
      </c>
      <c r="AI411">
        <v>66.218999999999994</v>
      </c>
      <c r="AJ411">
        <v>65.129000000000005</v>
      </c>
      <c r="AK411">
        <v>67.456999999999994</v>
      </c>
      <c r="AL411">
        <v>68.317999999999998</v>
      </c>
      <c r="AM411">
        <v>67.418999999999997</v>
      </c>
      <c r="AN411">
        <v>67.355000000000004</v>
      </c>
      <c r="AO411">
        <v>63.466999999999999</v>
      </c>
      <c r="AP411">
        <v>62.887999999999998</v>
      </c>
      <c r="AQ411">
        <v>52.107999999999997</v>
      </c>
      <c r="AR411">
        <v>25.878</v>
      </c>
      <c r="AS411">
        <v>21.776</v>
      </c>
      <c r="AT411">
        <v>22.050999999999998</v>
      </c>
      <c r="AU411">
        <v>59.166666999999997</v>
      </c>
      <c r="AV411">
        <v>58.166666999999997</v>
      </c>
      <c r="AW411">
        <v>58.333333000000003</v>
      </c>
      <c r="AX411">
        <v>57.5</v>
      </c>
      <c r="AY411">
        <v>57.5</v>
      </c>
      <c r="AZ411">
        <v>58</v>
      </c>
      <c r="BA411">
        <v>57.666666999999997</v>
      </c>
      <c r="BB411">
        <v>57.833333000000003</v>
      </c>
      <c r="BC411">
        <v>59.166666999999997</v>
      </c>
      <c r="BD411">
        <v>60</v>
      </c>
      <c r="BE411">
        <v>61</v>
      </c>
      <c r="BF411">
        <v>64.5</v>
      </c>
      <c r="BG411">
        <v>68</v>
      </c>
      <c r="BH411">
        <v>70.333332999999996</v>
      </c>
      <c r="BI411">
        <v>70.5</v>
      </c>
      <c r="BJ411">
        <v>73.166667000000004</v>
      </c>
      <c r="BK411">
        <v>73.5</v>
      </c>
      <c r="BL411">
        <v>71.333332999999996</v>
      </c>
      <c r="BM411">
        <v>68.833332999999996</v>
      </c>
      <c r="BN411">
        <v>67.166667000000004</v>
      </c>
      <c r="BO411">
        <v>64.166667000000004</v>
      </c>
      <c r="BP411">
        <v>61.833333000000003</v>
      </c>
      <c r="BQ411">
        <v>61.333333000000003</v>
      </c>
      <c r="BR411">
        <v>60.666666999999997</v>
      </c>
      <c r="BS411">
        <v>5.7186300000000002E-2</v>
      </c>
      <c r="BT411">
        <v>0.36176429999999998</v>
      </c>
      <c r="BU411">
        <v>0.16441149999999999</v>
      </c>
      <c r="BV411">
        <v>0.50569679999999995</v>
      </c>
      <c r="BW411">
        <v>-1.866482</v>
      </c>
      <c r="BX411">
        <v>-1.8819319999999999</v>
      </c>
      <c r="BY411">
        <v>1.862662</v>
      </c>
      <c r="BZ411">
        <v>1.4108510000000001</v>
      </c>
      <c r="CA411">
        <v>0.11983969999999999</v>
      </c>
      <c r="CB411">
        <v>1.115507</v>
      </c>
      <c r="CC411">
        <v>4.2882090000000002</v>
      </c>
      <c r="CD411">
        <v>5.498659</v>
      </c>
      <c r="CE411">
        <v>2.4503439999999999</v>
      </c>
      <c r="CF411">
        <v>4.6044020000000003</v>
      </c>
      <c r="CG411">
        <v>2.9094229999999999</v>
      </c>
      <c r="CH411">
        <v>2.2488260000000002</v>
      </c>
      <c r="CI411">
        <v>1.594757</v>
      </c>
      <c r="CJ411">
        <v>1.9689369999999999</v>
      </c>
      <c r="CK411">
        <v>4.168571</v>
      </c>
      <c r="CL411">
        <v>3.4722849999999998</v>
      </c>
      <c r="CM411">
        <v>-0.35980220000000002</v>
      </c>
      <c r="CN411">
        <v>-3.5703699999999998E-2</v>
      </c>
      <c r="CO411">
        <v>-0.2582159</v>
      </c>
      <c r="CP411">
        <v>-0.82065429999999995</v>
      </c>
      <c r="CQ411">
        <v>3.1843000000000003E-2</v>
      </c>
      <c r="CR411">
        <v>3.2835700000000002E-2</v>
      </c>
      <c r="CS411">
        <v>3.6544699999999999E-2</v>
      </c>
      <c r="CT411">
        <v>3.1522799999999997E-2</v>
      </c>
      <c r="CU411">
        <v>0.43911600000000001</v>
      </c>
      <c r="CV411">
        <v>0.80527579999999999</v>
      </c>
      <c r="CW411">
        <v>0.98183989999999999</v>
      </c>
      <c r="CX411">
        <v>1.560371</v>
      </c>
      <c r="CY411">
        <v>0.80392479999999999</v>
      </c>
      <c r="CZ411">
        <v>0.72785549999999999</v>
      </c>
      <c r="DA411">
        <v>0.80990309999999999</v>
      </c>
      <c r="DB411">
        <v>0.51430540000000002</v>
      </c>
      <c r="DC411">
        <v>0.64677430000000002</v>
      </c>
      <c r="DD411">
        <v>0.80837360000000003</v>
      </c>
      <c r="DE411">
        <v>1.113226</v>
      </c>
      <c r="DF411">
        <v>1.15873</v>
      </c>
      <c r="DG411">
        <v>0.96796309999999997</v>
      </c>
      <c r="DH411">
        <v>1.0000150000000001</v>
      </c>
      <c r="DI411">
        <v>0.92190070000000002</v>
      </c>
      <c r="DJ411">
        <v>2.18519</v>
      </c>
      <c r="DK411">
        <v>2.176682</v>
      </c>
      <c r="DL411">
        <v>1.1865019999999999</v>
      </c>
      <c r="DM411">
        <v>5.6161599999999999E-2</v>
      </c>
      <c r="DN411">
        <v>4.1136100000000002E-2</v>
      </c>
      <c r="DO411">
        <v>19</v>
      </c>
      <c r="DP411">
        <v>20</v>
      </c>
    </row>
    <row r="412" spans="1:120" hidden="1" x14ac:dyDescent="0.25">
      <c r="A412" t="str">
        <f t="shared" si="6"/>
        <v>sublap_id-SLAP_PGEB_All Elect_44376</v>
      </c>
      <c r="B412" t="s">
        <v>62</v>
      </c>
      <c r="C412" t="s">
        <v>287</v>
      </c>
      <c r="D412" t="s">
        <v>61</v>
      </c>
      <c r="E412" t="s">
        <v>288</v>
      </c>
      <c r="F412" t="s">
        <v>61</v>
      </c>
      <c r="G412" t="s">
        <v>61</v>
      </c>
      <c r="H412" t="s">
        <v>61</v>
      </c>
      <c r="I412" t="s">
        <v>61</v>
      </c>
      <c r="J412" t="s">
        <v>61</v>
      </c>
      <c r="K412" t="s">
        <v>190</v>
      </c>
      <c r="L412" s="18">
        <v>44376</v>
      </c>
      <c r="M412">
        <v>19</v>
      </c>
      <c r="N412">
        <v>20</v>
      </c>
      <c r="O412" t="s">
        <v>263</v>
      </c>
      <c r="P412">
        <v>4</v>
      </c>
      <c r="Q412">
        <v>4</v>
      </c>
      <c r="R412">
        <v>0</v>
      </c>
      <c r="S412">
        <v>0</v>
      </c>
      <c r="T412">
        <v>1</v>
      </c>
      <c r="U412">
        <v>0</v>
      </c>
      <c r="V412">
        <v>1</v>
      </c>
      <c r="W412">
        <v>28.84</v>
      </c>
      <c r="X412">
        <v>28.64</v>
      </c>
      <c r="Y412">
        <v>29.64</v>
      </c>
      <c r="Z412">
        <v>29.12</v>
      </c>
      <c r="AA412">
        <v>29.32</v>
      </c>
      <c r="AB412">
        <v>28.88</v>
      </c>
      <c r="AC412">
        <v>28.92</v>
      </c>
      <c r="AD412">
        <v>74.319999999999993</v>
      </c>
      <c r="AE412">
        <v>87.68</v>
      </c>
      <c r="AF412">
        <v>91.68</v>
      </c>
      <c r="AG412">
        <v>142.76</v>
      </c>
      <c r="AH412">
        <v>156.47999999999999</v>
      </c>
      <c r="AI412">
        <v>163</v>
      </c>
      <c r="AJ412">
        <v>164.56</v>
      </c>
      <c r="AK412">
        <v>164.88</v>
      </c>
      <c r="AL412">
        <v>168.04</v>
      </c>
      <c r="AM412">
        <v>166</v>
      </c>
      <c r="AN412">
        <v>165.48</v>
      </c>
      <c r="AO412">
        <v>157.52000000000001</v>
      </c>
      <c r="AP412">
        <v>150.76</v>
      </c>
      <c r="AQ412">
        <v>121.88</v>
      </c>
      <c r="AR412">
        <v>62.36</v>
      </c>
      <c r="AS412">
        <v>29.72</v>
      </c>
      <c r="AT412">
        <v>28.96</v>
      </c>
      <c r="AU412">
        <v>62.125</v>
      </c>
      <c r="AV412">
        <v>60.5</v>
      </c>
      <c r="AW412">
        <v>60</v>
      </c>
      <c r="AX412">
        <v>59.375</v>
      </c>
      <c r="AY412">
        <v>58.75</v>
      </c>
      <c r="AZ412">
        <v>58.625</v>
      </c>
      <c r="BA412">
        <v>58.375</v>
      </c>
      <c r="BB412">
        <v>59.875</v>
      </c>
      <c r="BC412">
        <v>63.25</v>
      </c>
      <c r="BD412">
        <v>66.5</v>
      </c>
      <c r="BE412">
        <v>69.5</v>
      </c>
      <c r="BF412">
        <v>71.75</v>
      </c>
      <c r="BG412">
        <v>73.875</v>
      </c>
      <c r="BH412">
        <v>76.125</v>
      </c>
      <c r="BI412">
        <v>77.75</v>
      </c>
      <c r="BJ412">
        <v>79</v>
      </c>
      <c r="BK412">
        <v>79</v>
      </c>
      <c r="BL412">
        <v>77.875</v>
      </c>
      <c r="BM412">
        <v>75.5</v>
      </c>
      <c r="BN412">
        <v>72.25</v>
      </c>
      <c r="BO412">
        <v>68.5</v>
      </c>
      <c r="BP412">
        <v>65.625</v>
      </c>
      <c r="BQ412">
        <v>64.125</v>
      </c>
      <c r="BR412">
        <v>63</v>
      </c>
      <c r="BS412">
        <v>1.5376479999999999</v>
      </c>
      <c r="BT412">
        <v>1.6697</v>
      </c>
      <c r="BU412">
        <v>0.87206649999999997</v>
      </c>
      <c r="BV412">
        <v>0.53984549999999998</v>
      </c>
      <c r="BW412">
        <v>-0.83951949999999997</v>
      </c>
      <c r="BX412">
        <v>0.84901380000000004</v>
      </c>
      <c r="BY412">
        <v>0.65858720000000004</v>
      </c>
      <c r="BZ412">
        <v>-1.6124810000000001</v>
      </c>
      <c r="CA412">
        <v>-3.8997299999999999</v>
      </c>
      <c r="CB412">
        <v>2.8218610000000002</v>
      </c>
      <c r="CC412">
        <v>-2.9546030000000001</v>
      </c>
      <c r="CD412">
        <v>-6.576384</v>
      </c>
      <c r="CE412">
        <v>-8.0205690000000001</v>
      </c>
      <c r="CF412">
        <v>-6.5143550000000001</v>
      </c>
      <c r="CG412">
        <v>-3.9562569999999999</v>
      </c>
      <c r="CH412">
        <v>-6.4182930000000002</v>
      </c>
      <c r="CI412">
        <v>-6.7114029999999998</v>
      </c>
      <c r="CJ412">
        <v>-8.4575999999999993</v>
      </c>
      <c r="CK412">
        <v>-6.9834589999999999</v>
      </c>
      <c r="CL412">
        <v>-6.5391709999999996</v>
      </c>
      <c r="CM412">
        <v>-8.4598669999999991</v>
      </c>
      <c r="CN412">
        <v>-24.02402</v>
      </c>
      <c r="CO412">
        <v>-1.612352</v>
      </c>
      <c r="CP412">
        <v>0.41313359999999999</v>
      </c>
      <c r="CQ412">
        <v>1.260726</v>
      </c>
      <c r="CR412">
        <v>0.90683400000000003</v>
      </c>
      <c r="CS412">
        <v>0.89598489999999997</v>
      </c>
      <c r="CT412">
        <v>1.1189819999999999</v>
      </c>
      <c r="CU412">
        <v>1.491028</v>
      </c>
      <c r="CV412">
        <v>3.0524100000000001</v>
      </c>
      <c r="CW412">
        <v>9.6134160000000008</v>
      </c>
      <c r="CX412">
        <v>8.3349460000000004</v>
      </c>
      <c r="CY412">
        <v>5.6330580000000001</v>
      </c>
      <c r="CZ412">
        <v>6.376906</v>
      </c>
      <c r="DA412">
        <v>3.9376769999999999</v>
      </c>
      <c r="DB412">
        <v>2.1749299999999998</v>
      </c>
      <c r="DC412">
        <v>1.7120310000000001</v>
      </c>
      <c r="DD412">
        <v>2.0120550000000001</v>
      </c>
      <c r="DE412">
        <v>1.9693879999999999</v>
      </c>
      <c r="DF412">
        <v>1.9155819999999999</v>
      </c>
      <c r="DG412">
        <v>2.1823809999999999</v>
      </c>
      <c r="DH412">
        <v>1.7883530000000001</v>
      </c>
      <c r="DI412">
        <v>2.607418</v>
      </c>
      <c r="DJ412">
        <v>9.8228340000000003</v>
      </c>
      <c r="DK412">
        <v>14.07582</v>
      </c>
      <c r="DL412">
        <v>11.26188</v>
      </c>
      <c r="DM412">
        <v>0.97169859999999997</v>
      </c>
      <c r="DN412">
        <v>5.8412100000000002E-2</v>
      </c>
      <c r="DO412">
        <v>19</v>
      </c>
      <c r="DP412">
        <v>20</v>
      </c>
    </row>
    <row r="413" spans="1:120" hidden="1" x14ac:dyDescent="0.25">
      <c r="A413" t="str">
        <f t="shared" si="6"/>
        <v>LCA-Greater Bay Area_All Elect_44376</v>
      </c>
      <c r="B413" t="s">
        <v>62</v>
      </c>
      <c r="C413" t="s">
        <v>209</v>
      </c>
      <c r="D413" t="s">
        <v>36</v>
      </c>
      <c r="E413" t="s">
        <v>61</v>
      </c>
      <c r="F413" t="s">
        <v>61</v>
      </c>
      <c r="G413" t="s">
        <v>61</v>
      </c>
      <c r="H413" t="s">
        <v>61</v>
      </c>
      <c r="I413" t="s">
        <v>61</v>
      </c>
      <c r="J413" t="s">
        <v>61</v>
      </c>
      <c r="K413" t="s">
        <v>190</v>
      </c>
      <c r="L413" s="18">
        <v>44376</v>
      </c>
      <c r="M413">
        <v>19</v>
      </c>
      <c r="N413">
        <v>20</v>
      </c>
      <c r="O413" t="s">
        <v>263</v>
      </c>
      <c r="P413">
        <v>10</v>
      </c>
      <c r="Q413">
        <v>9</v>
      </c>
      <c r="R413">
        <v>0</v>
      </c>
      <c r="S413">
        <v>0</v>
      </c>
      <c r="T413">
        <v>1</v>
      </c>
      <c r="U413">
        <v>0</v>
      </c>
      <c r="V413">
        <v>1</v>
      </c>
      <c r="W413">
        <v>83.014443999999997</v>
      </c>
      <c r="X413">
        <v>91.131111000000004</v>
      </c>
      <c r="Y413">
        <v>92.864444000000006</v>
      </c>
      <c r="Z413">
        <v>91.758888999999996</v>
      </c>
      <c r="AA413">
        <v>93.158889000000002</v>
      </c>
      <c r="AB413">
        <v>91.111110999999994</v>
      </c>
      <c r="AC413">
        <v>92.834444000000005</v>
      </c>
      <c r="AD413">
        <v>184.54667000000001</v>
      </c>
      <c r="AE413">
        <v>229.52888999999999</v>
      </c>
      <c r="AF413">
        <v>241.12110999999999</v>
      </c>
      <c r="AG413">
        <v>334.83222000000001</v>
      </c>
      <c r="AH413">
        <v>352.35667000000001</v>
      </c>
      <c r="AI413">
        <v>368.02111000000002</v>
      </c>
      <c r="AJ413">
        <v>365.96555999999998</v>
      </c>
      <c r="AK413">
        <v>370.86333000000002</v>
      </c>
      <c r="AL413">
        <v>376.39778000000001</v>
      </c>
      <c r="AM413">
        <v>373.57666999999998</v>
      </c>
      <c r="AN413">
        <v>374.61667</v>
      </c>
      <c r="AO413">
        <v>356.65222</v>
      </c>
      <c r="AP413">
        <v>345.12</v>
      </c>
      <c r="AQ413">
        <v>275.36444</v>
      </c>
      <c r="AR413">
        <v>140.53111000000001</v>
      </c>
      <c r="AS413">
        <v>94.995555999999993</v>
      </c>
      <c r="AT413">
        <v>94.99</v>
      </c>
      <c r="AU413">
        <v>61</v>
      </c>
      <c r="AV413">
        <v>59.611111000000001</v>
      </c>
      <c r="AW413">
        <v>59.444443999999997</v>
      </c>
      <c r="AX413">
        <v>58.777777999999998</v>
      </c>
      <c r="AY413">
        <v>58.388888999999999</v>
      </c>
      <c r="AZ413">
        <v>58.5</v>
      </c>
      <c r="BA413">
        <v>58.277777999999998</v>
      </c>
      <c r="BB413">
        <v>59.333333000000003</v>
      </c>
      <c r="BC413">
        <v>62.055556000000003</v>
      </c>
      <c r="BD413">
        <v>64.555555999999996</v>
      </c>
      <c r="BE413">
        <v>66.888889000000006</v>
      </c>
      <c r="BF413">
        <v>69.5</v>
      </c>
      <c r="BG413">
        <v>71.833332999999996</v>
      </c>
      <c r="BH413">
        <v>74.055555999999996</v>
      </c>
      <c r="BI413">
        <v>75.277777999999998</v>
      </c>
      <c r="BJ413">
        <v>77.055555999999996</v>
      </c>
      <c r="BK413">
        <v>77.055555999999996</v>
      </c>
      <c r="BL413">
        <v>75.611110999999994</v>
      </c>
      <c r="BM413">
        <v>73.166667000000004</v>
      </c>
      <c r="BN413">
        <v>70.5</v>
      </c>
      <c r="BO413">
        <v>66.944444000000004</v>
      </c>
      <c r="BP413">
        <v>64.333332999999996</v>
      </c>
      <c r="BQ413">
        <v>63.277777999999998</v>
      </c>
      <c r="BR413">
        <v>62.222222000000002</v>
      </c>
      <c r="BS413">
        <v>6.0433130000000004</v>
      </c>
      <c r="BT413">
        <v>0.86148409999999997</v>
      </c>
      <c r="BU413">
        <v>-0.18209359999999999</v>
      </c>
      <c r="BV413">
        <v>-0.37620490000000001</v>
      </c>
      <c r="BW413">
        <v>-5.0018190000000002</v>
      </c>
      <c r="BX413">
        <v>-0.34999609999999998</v>
      </c>
      <c r="BY413">
        <v>6.2357230000000001</v>
      </c>
      <c r="BZ413">
        <v>-1.400847</v>
      </c>
      <c r="CA413">
        <v>-6.286702</v>
      </c>
      <c r="CB413">
        <v>3.5028290000000002</v>
      </c>
      <c r="CC413">
        <v>-7.8881969999999999</v>
      </c>
      <c r="CD413">
        <v>-8.5873670000000004</v>
      </c>
      <c r="CE413">
        <v>-14.548439999999999</v>
      </c>
      <c r="CF413">
        <v>-6.3628030000000004</v>
      </c>
      <c r="CG413">
        <v>-7.591736</v>
      </c>
      <c r="CH413">
        <v>-12.025259999999999</v>
      </c>
      <c r="CI413">
        <v>-14.79979</v>
      </c>
      <c r="CJ413">
        <v>-17.252289999999999</v>
      </c>
      <c r="CK413">
        <v>-11.89006</v>
      </c>
      <c r="CL413">
        <v>-14.129580000000001</v>
      </c>
      <c r="CM413">
        <v>-19.763369999999998</v>
      </c>
      <c r="CN413">
        <v>-35.50385</v>
      </c>
      <c r="CO413">
        <v>-4.0913719999999998</v>
      </c>
      <c r="CP413">
        <v>-5.9208059999999998</v>
      </c>
      <c r="CQ413">
        <v>3.515018</v>
      </c>
      <c r="CR413">
        <v>2.5842269999999998</v>
      </c>
      <c r="CS413">
        <v>2.7175250000000002</v>
      </c>
      <c r="CT413">
        <v>2.7655430000000001</v>
      </c>
      <c r="CU413">
        <v>3.8366989999999999</v>
      </c>
      <c r="CV413">
        <v>6.7027720000000004</v>
      </c>
      <c r="CW413">
        <v>14.816610000000001</v>
      </c>
      <c r="CX413">
        <v>14.74056</v>
      </c>
      <c r="CY413">
        <v>11.19087</v>
      </c>
      <c r="CZ413">
        <v>10.515700000000001</v>
      </c>
      <c r="DA413">
        <v>9.1263860000000001</v>
      </c>
      <c r="DB413">
        <v>5.3260769999999997</v>
      </c>
      <c r="DC413">
        <v>4.8841830000000002</v>
      </c>
      <c r="DD413">
        <v>5.3735949999999999</v>
      </c>
      <c r="DE413">
        <v>5.9366880000000002</v>
      </c>
      <c r="DF413">
        <v>5.1127190000000002</v>
      </c>
      <c r="DG413">
        <v>5.6970710000000002</v>
      </c>
      <c r="DH413">
        <v>5.2351539999999996</v>
      </c>
      <c r="DI413">
        <v>6.5619800000000001</v>
      </c>
      <c r="DJ413">
        <v>22.855070000000001</v>
      </c>
      <c r="DK413">
        <v>28.382000000000001</v>
      </c>
      <c r="DL413">
        <v>24.076070000000001</v>
      </c>
      <c r="DM413">
        <v>7.8302329999999998</v>
      </c>
      <c r="DN413">
        <v>5.7477260000000001</v>
      </c>
      <c r="DO413">
        <v>19</v>
      </c>
      <c r="DP413">
        <v>20</v>
      </c>
    </row>
    <row r="414" spans="1:120" hidden="1" x14ac:dyDescent="0.25">
      <c r="A414" t="str">
        <f t="shared" si="6"/>
        <v>OtherDR-No_All Elect_44376</v>
      </c>
      <c r="B414" t="s">
        <v>62</v>
      </c>
      <c r="C414" t="s">
        <v>323</v>
      </c>
      <c r="D414" t="s">
        <v>61</v>
      </c>
      <c r="E414" t="s">
        <v>61</v>
      </c>
      <c r="F414" t="s">
        <v>61</v>
      </c>
      <c r="G414" t="s">
        <v>61</v>
      </c>
      <c r="H414" t="s">
        <v>61</v>
      </c>
      <c r="I414" t="s">
        <v>97</v>
      </c>
      <c r="J414" t="s">
        <v>61</v>
      </c>
      <c r="K414" t="s">
        <v>190</v>
      </c>
      <c r="L414" s="18">
        <v>44376</v>
      </c>
      <c r="M414">
        <v>19</v>
      </c>
      <c r="N414">
        <v>20</v>
      </c>
      <c r="O414" t="s">
        <v>263</v>
      </c>
      <c r="P414">
        <v>10</v>
      </c>
      <c r="Q414">
        <v>9</v>
      </c>
      <c r="R414">
        <v>0</v>
      </c>
      <c r="S414">
        <v>0</v>
      </c>
      <c r="T414">
        <v>1</v>
      </c>
      <c r="U414">
        <v>0</v>
      </c>
      <c r="V414">
        <v>1</v>
      </c>
      <c r="W414">
        <v>83.014443999999997</v>
      </c>
      <c r="X414">
        <v>91.131111000000004</v>
      </c>
      <c r="Y414">
        <v>92.864444000000006</v>
      </c>
      <c r="Z414">
        <v>91.758888999999996</v>
      </c>
      <c r="AA414">
        <v>93.158889000000002</v>
      </c>
      <c r="AB414">
        <v>91.111110999999994</v>
      </c>
      <c r="AC414">
        <v>92.834444000000005</v>
      </c>
      <c r="AD414">
        <v>184.54667000000001</v>
      </c>
      <c r="AE414">
        <v>229.52888999999999</v>
      </c>
      <c r="AF414">
        <v>241.12110999999999</v>
      </c>
      <c r="AG414">
        <v>334.83222000000001</v>
      </c>
      <c r="AH414">
        <v>352.35667000000001</v>
      </c>
      <c r="AI414">
        <v>368.02111000000002</v>
      </c>
      <c r="AJ414">
        <v>365.96555999999998</v>
      </c>
      <c r="AK414">
        <v>370.86333000000002</v>
      </c>
      <c r="AL414">
        <v>376.39778000000001</v>
      </c>
      <c r="AM414">
        <v>373.57666999999998</v>
      </c>
      <c r="AN414">
        <v>374.61667</v>
      </c>
      <c r="AO414">
        <v>356.65222</v>
      </c>
      <c r="AP414">
        <v>345.12</v>
      </c>
      <c r="AQ414">
        <v>275.36444</v>
      </c>
      <c r="AR414">
        <v>140.53111000000001</v>
      </c>
      <c r="AS414">
        <v>94.995555999999993</v>
      </c>
      <c r="AT414">
        <v>94.99</v>
      </c>
      <c r="AU414">
        <v>61</v>
      </c>
      <c r="AV414">
        <v>59.611111000000001</v>
      </c>
      <c r="AW414">
        <v>59.444443999999997</v>
      </c>
      <c r="AX414">
        <v>58.777777999999998</v>
      </c>
      <c r="AY414">
        <v>58.388888999999999</v>
      </c>
      <c r="AZ414">
        <v>58.5</v>
      </c>
      <c r="BA414">
        <v>58.277777999999998</v>
      </c>
      <c r="BB414">
        <v>59.333333000000003</v>
      </c>
      <c r="BC414">
        <v>62.055556000000003</v>
      </c>
      <c r="BD414">
        <v>64.555555999999996</v>
      </c>
      <c r="BE414">
        <v>66.888889000000006</v>
      </c>
      <c r="BF414">
        <v>69.5</v>
      </c>
      <c r="BG414">
        <v>71.833332999999996</v>
      </c>
      <c r="BH414">
        <v>74.055555999999996</v>
      </c>
      <c r="BI414">
        <v>75.277777999999998</v>
      </c>
      <c r="BJ414">
        <v>77.055555999999996</v>
      </c>
      <c r="BK414">
        <v>77.055555999999996</v>
      </c>
      <c r="BL414">
        <v>75.611110999999994</v>
      </c>
      <c r="BM414">
        <v>73.166667000000004</v>
      </c>
      <c r="BN414">
        <v>70.5</v>
      </c>
      <c r="BO414">
        <v>66.944444000000004</v>
      </c>
      <c r="BP414">
        <v>64.333332999999996</v>
      </c>
      <c r="BQ414">
        <v>63.277777999999998</v>
      </c>
      <c r="BR414">
        <v>62.222222000000002</v>
      </c>
      <c r="BS414">
        <v>6.0433130000000004</v>
      </c>
      <c r="BT414">
        <v>0.86148409999999997</v>
      </c>
      <c r="BU414">
        <v>-0.18209359999999999</v>
      </c>
      <c r="BV414">
        <v>-0.37620490000000001</v>
      </c>
      <c r="BW414">
        <v>-5.0018190000000002</v>
      </c>
      <c r="BX414">
        <v>-0.34999609999999998</v>
      </c>
      <c r="BY414">
        <v>6.2357230000000001</v>
      </c>
      <c r="BZ414">
        <v>-1.400847</v>
      </c>
      <c r="CA414">
        <v>-6.286702</v>
      </c>
      <c r="CB414">
        <v>3.5028290000000002</v>
      </c>
      <c r="CC414">
        <v>-7.8881969999999999</v>
      </c>
      <c r="CD414">
        <v>-8.5873670000000004</v>
      </c>
      <c r="CE414">
        <v>-14.548439999999999</v>
      </c>
      <c r="CF414">
        <v>-6.3628030000000004</v>
      </c>
      <c r="CG414">
        <v>-7.591736</v>
      </c>
      <c r="CH414">
        <v>-12.025259999999999</v>
      </c>
      <c r="CI414">
        <v>-14.79979</v>
      </c>
      <c r="CJ414">
        <v>-17.252289999999999</v>
      </c>
      <c r="CK414">
        <v>-11.89006</v>
      </c>
      <c r="CL414">
        <v>-14.129580000000001</v>
      </c>
      <c r="CM414">
        <v>-19.763369999999998</v>
      </c>
      <c r="CN414">
        <v>-35.50385</v>
      </c>
      <c r="CO414">
        <v>-4.0913719999999998</v>
      </c>
      <c r="CP414">
        <v>-5.9208059999999998</v>
      </c>
      <c r="CQ414">
        <v>3.515018</v>
      </c>
      <c r="CR414">
        <v>2.5842269999999998</v>
      </c>
      <c r="CS414">
        <v>2.7175250000000002</v>
      </c>
      <c r="CT414">
        <v>2.7655430000000001</v>
      </c>
      <c r="CU414">
        <v>3.8366989999999999</v>
      </c>
      <c r="CV414">
        <v>6.7027720000000004</v>
      </c>
      <c r="CW414">
        <v>14.816610000000001</v>
      </c>
      <c r="CX414">
        <v>14.74056</v>
      </c>
      <c r="CY414">
        <v>11.19087</v>
      </c>
      <c r="CZ414">
        <v>10.515700000000001</v>
      </c>
      <c r="DA414">
        <v>9.1263860000000001</v>
      </c>
      <c r="DB414">
        <v>5.3260769999999997</v>
      </c>
      <c r="DC414">
        <v>4.8841830000000002</v>
      </c>
      <c r="DD414">
        <v>5.3735949999999999</v>
      </c>
      <c r="DE414">
        <v>5.9366880000000002</v>
      </c>
      <c r="DF414">
        <v>5.1127190000000002</v>
      </c>
      <c r="DG414">
        <v>5.6970710000000002</v>
      </c>
      <c r="DH414">
        <v>5.2351539999999996</v>
      </c>
      <c r="DI414">
        <v>6.5619800000000001</v>
      </c>
      <c r="DJ414">
        <v>22.855070000000001</v>
      </c>
      <c r="DK414">
        <v>28.382000000000001</v>
      </c>
      <c r="DL414">
        <v>24.076070000000001</v>
      </c>
      <c r="DM414">
        <v>7.8302329999999998</v>
      </c>
      <c r="DN414">
        <v>5.7477260000000001</v>
      </c>
      <c r="DO414">
        <v>19</v>
      </c>
      <c r="DP414">
        <v>20</v>
      </c>
    </row>
    <row r="415" spans="1:120" hidden="1" x14ac:dyDescent="0.25">
      <c r="A415" t="str">
        <f t="shared" si="6"/>
        <v>Industry_Type-4. Retail stores_All Elect_44376</v>
      </c>
      <c r="B415" t="s">
        <v>62</v>
      </c>
      <c r="C415" t="s">
        <v>204</v>
      </c>
      <c r="D415" t="s">
        <v>61</v>
      </c>
      <c r="E415" t="s">
        <v>61</v>
      </c>
      <c r="F415" t="s">
        <v>61</v>
      </c>
      <c r="G415" t="s">
        <v>33</v>
      </c>
      <c r="H415" t="s">
        <v>61</v>
      </c>
      <c r="I415" t="s">
        <v>61</v>
      </c>
      <c r="J415" t="s">
        <v>61</v>
      </c>
      <c r="K415" t="s">
        <v>190</v>
      </c>
      <c r="L415" s="18">
        <v>44376</v>
      </c>
      <c r="M415">
        <v>19</v>
      </c>
      <c r="N415">
        <v>20</v>
      </c>
      <c r="O415" t="s">
        <v>263</v>
      </c>
      <c r="P415">
        <v>1</v>
      </c>
      <c r="Q415">
        <v>1</v>
      </c>
      <c r="R415">
        <v>0</v>
      </c>
      <c r="S415">
        <v>0</v>
      </c>
      <c r="T415">
        <v>1</v>
      </c>
      <c r="U415">
        <v>0</v>
      </c>
      <c r="V415">
        <v>1</v>
      </c>
      <c r="W415">
        <v>12.52</v>
      </c>
      <c r="X415">
        <v>12.48</v>
      </c>
      <c r="Y415">
        <v>12.48</v>
      </c>
      <c r="Z415">
        <v>12.48</v>
      </c>
      <c r="AA415">
        <v>12.52</v>
      </c>
      <c r="AB415">
        <v>12.52</v>
      </c>
      <c r="AC415">
        <v>12.52</v>
      </c>
      <c r="AD415">
        <v>12.48</v>
      </c>
      <c r="AE415">
        <v>27.48</v>
      </c>
      <c r="AF415">
        <v>22.76</v>
      </c>
      <c r="AG415">
        <v>30.12</v>
      </c>
      <c r="AH415">
        <v>36.56</v>
      </c>
      <c r="AI415">
        <v>35.32</v>
      </c>
      <c r="AJ415">
        <v>36</v>
      </c>
      <c r="AK415">
        <v>36.04</v>
      </c>
      <c r="AL415">
        <v>36.4</v>
      </c>
      <c r="AM415">
        <v>34.479999999999997</v>
      </c>
      <c r="AN415">
        <v>34.28</v>
      </c>
      <c r="AO415">
        <v>31.96</v>
      </c>
      <c r="AP415">
        <v>31.36</v>
      </c>
      <c r="AQ415">
        <v>27.32</v>
      </c>
      <c r="AR415">
        <v>13.56</v>
      </c>
      <c r="AS415">
        <v>12.52</v>
      </c>
      <c r="AT415">
        <v>12.48</v>
      </c>
      <c r="AU415">
        <v>62.5</v>
      </c>
      <c r="AV415">
        <v>61</v>
      </c>
      <c r="AW415">
        <v>61</v>
      </c>
      <c r="AX415">
        <v>61</v>
      </c>
      <c r="AY415">
        <v>60</v>
      </c>
      <c r="AZ415">
        <v>60.5</v>
      </c>
      <c r="BA415">
        <v>59.5</v>
      </c>
      <c r="BB415">
        <v>59</v>
      </c>
      <c r="BC415">
        <v>60</v>
      </c>
      <c r="BD415">
        <v>60.5</v>
      </c>
      <c r="BE415">
        <v>62</v>
      </c>
      <c r="BF415">
        <v>63</v>
      </c>
      <c r="BG415">
        <v>66</v>
      </c>
      <c r="BH415">
        <v>68</v>
      </c>
      <c r="BI415">
        <v>68.5</v>
      </c>
      <c r="BJ415">
        <v>70</v>
      </c>
      <c r="BK415">
        <v>71</v>
      </c>
      <c r="BL415">
        <v>70.5</v>
      </c>
      <c r="BM415">
        <v>69</v>
      </c>
      <c r="BN415">
        <v>66.5</v>
      </c>
      <c r="BO415">
        <v>65.5</v>
      </c>
      <c r="BP415">
        <v>63.5</v>
      </c>
      <c r="BQ415">
        <v>63</v>
      </c>
      <c r="BR415">
        <v>63</v>
      </c>
      <c r="BS415">
        <v>6.4400700000000005E-2</v>
      </c>
      <c r="BT415">
        <v>5.9804000000000003E-2</v>
      </c>
      <c r="BU415">
        <v>0.1004963</v>
      </c>
      <c r="BV415">
        <v>8.6760500000000004E-2</v>
      </c>
      <c r="BW415">
        <v>7.4766200000000005E-2</v>
      </c>
      <c r="BX415">
        <v>3.0758899999999999E-2</v>
      </c>
      <c r="BY415">
        <v>9.2501600000000003E-2</v>
      </c>
      <c r="BZ415">
        <v>5.2662180000000003</v>
      </c>
      <c r="CA415">
        <v>-5.1829429999999999</v>
      </c>
      <c r="CB415">
        <v>-0.4582348</v>
      </c>
      <c r="CC415">
        <v>-0.17804529999999999</v>
      </c>
      <c r="CD415">
        <v>-4.624517</v>
      </c>
      <c r="CE415">
        <v>-2.166744</v>
      </c>
      <c r="CF415">
        <v>-2.8843459999999999</v>
      </c>
      <c r="CG415">
        <v>-2.9187129999999999</v>
      </c>
      <c r="CH415">
        <v>-3.0495380000000001</v>
      </c>
      <c r="CI415">
        <v>-1.751198</v>
      </c>
      <c r="CJ415">
        <v>-2.9409260000000002</v>
      </c>
      <c r="CK415">
        <v>-1.3729739999999999</v>
      </c>
      <c r="CL415">
        <v>-0.38199040000000001</v>
      </c>
      <c r="CM415">
        <v>-2.2398639999999999</v>
      </c>
      <c r="CN415">
        <v>-0.61262039999999995</v>
      </c>
      <c r="CO415">
        <v>2.1357500000000001E-2</v>
      </c>
      <c r="CP415">
        <v>4.43869E-2</v>
      </c>
      <c r="CQ415">
        <v>5.5893000000000002E-3</v>
      </c>
      <c r="CR415">
        <v>1.8945799999999999E-2</v>
      </c>
      <c r="CS415">
        <v>1.9414899999999999E-2</v>
      </c>
      <c r="CT415">
        <v>1.9105899999999999E-2</v>
      </c>
      <c r="CU415">
        <v>3.3085099999999999E-2</v>
      </c>
      <c r="CV415">
        <v>3.4103899999999999E-2</v>
      </c>
      <c r="CW415">
        <v>3.3291899999999999E-2</v>
      </c>
      <c r="CX415">
        <v>1.477401</v>
      </c>
      <c r="CY415">
        <v>1.113024</v>
      </c>
      <c r="CZ415">
        <v>0.34878740000000003</v>
      </c>
      <c r="DA415">
        <v>0.26470440000000001</v>
      </c>
      <c r="DB415">
        <v>0.19371859999999999</v>
      </c>
      <c r="DC415">
        <v>0.15131639999999999</v>
      </c>
      <c r="DD415">
        <v>0.30341319999999999</v>
      </c>
      <c r="DE415">
        <v>0.43686609999999998</v>
      </c>
      <c r="DF415">
        <v>0.31936229999999999</v>
      </c>
      <c r="DG415">
        <v>0.35342440000000003</v>
      </c>
      <c r="DH415">
        <v>0.23215939999999999</v>
      </c>
      <c r="DI415">
        <v>0.34184930000000002</v>
      </c>
      <c r="DJ415">
        <v>1.0134099999999999</v>
      </c>
      <c r="DK415">
        <v>0.93015760000000003</v>
      </c>
      <c r="DL415">
        <v>0.11343399999999999</v>
      </c>
      <c r="DM415">
        <v>2.8452E-3</v>
      </c>
      <c r="DN415">
        <v>3.0322999999999999E-3</v>
      </c>
      <c r="DO415">
        <v>19</v>
      </c>
      <c r="DP415">
        <v>20</v>
      </c>
    </row>
    <row r="416" spans="1:120" hidden="1" x14ac:dyDescent="0.25">
      <c r="A416" t="str">
        <f t="shared" si="6"/>
        <v>Size_Grp-20 to 199.99 kW_All Elect_44376</v>
      </c>
      <c r="B416" t="s">
        <v>62</v>
      </c>
      <c r="C416" t="s">
        <v>201</v>
      </c>
      <c r="D416" t="s">
        <v>61</v>
      </c>
      <c r="E416" t="s">
        <v>61</v>
      </c>
      <c r="F416" t="s">
        <v>61</v>
      </c>
      <c r="G416" t="s">
        <v>61</v>
      </c>
      <c r="H416" t="s">
        <v>61</v>
      </c>
      <c r="I416" t="s">
        <v>61</v>
      </c>
      <c r="J416" t="s">
        <v>101</v>
      </c>
      <c r="K416" t="s">
        <v>190</v>
      </c>
      <c r="L416" s="18">
        <v>44376</v>
      </c>
      <c r="M416">
        <v>19</v>
      </c>
      <c r="N416">
        <v>20</v>
      </c>
      <c r="O416" t="s">
        <v>263</v>
      </c>
      <c r="P416">
        <v>8</v>
      </c>
      <c r="Q416">
        <v>7</v>
      </c>
      <c r="R416">
        <v>0</v>
      </c>
      <c r="S416">
        <v>0</v>
      </c>
      <c r="T416">
        <v>1</v>
      </c>
      <c r="U416">
        <v>0</v>
      </c>
      <c r="V416">
        <v>1</v>
      </c>
      <c r="W416">
        <v>70.894857000000002</v>
      </c>
      <c r="X416">
        <v>79.148571000000004</v>
      </c>
      <c r="Y416">
        <v>81.028570999999999</v>
      </c>
      <c r="Z416">
        <v>79.797713999999999</v>
      </c>
      <c r="AA416">
        <v>81.329143000000002</v>
      </c>
      <c r="AB416">
        <v>79.226286000000002</v>
      </c>
      <c r="AC416">
        <v>80.997714000000002</v>
      </c>
      <c r="AD416">
        <v>160.29714000000001</v>
      </c>
      <c r="AE416">
        <v>208.30171000000001</v>
      </c>
      <c r="AF416">
        <v>218.76114000000001</v>
      </c>
      <c r="AG416">
        <v>307.93599999999998</v>
      </c>
      <c r="AH416">
        <v>324.22856999999999</v>
      </c>
      <c r="AI416">
        <v>336.13486</v>
      </c>
      <c r="AJ416">
        <v>334.17371000000003</v>
      </c>
      <c r="AK416">
        <v>336.53942999999998</v>
      </c>
      <c r="AL416">
        <v>341.58629000000002</v>
      </c>
      <c r="AM416">
        <v>339.57943</v>
      </c>
      <c r="AN416">
        <v>341.59429</v>
      </c>
      <c r="AO416">
        <v>326.09370999999999</v>
      </c>
      <c r="AP416">
        <v>315.35199999999998</v>
      </c>
      <c r="AQ416">
        <v>247.42857000000001</v>
      </c>
      <c r="AR416">
        <v>124.94171</v>
      </c>
      <c r="AS416">
        <v>82.308571000000001</v>
      </c>
      <c r="AT416">
        <v>83.125714000000002</v>
      </c>
      <c r="AU416">
        <v>61.642856999999999</v>
      </c>
      <c r="AV416">
        <v>60.142856999999999</v>
      </c>
      <c r="AW416">
        <v>59.857143000000001</v>
      </c>
      <c r="AX416">
        <v>59.214286000000001</v>
      </c>
      <c r="AY416">
        <v>58.714286000000001</v>
      </c>
      <c r="AZ416">
        <v>58.785713999999999</v>
      </c>
      <c r="BA416">
        <v>58.571429000000002</v>
      </c>
      <c r="BB416">
        <v>59.857143000000001</v>
      </c>
      <c r="BC416">
        <v>63</v>
      </c>
      <c r="BD416">
        <v>65.928571000000005</v>
      </c>
      <c r="BE416">
        <v>68.5</v>
      </c>
      <c r="BF416">
        <v>70.928571000000005</v>
      </c>
      <c r="BG416">
        <v>73.214286000000001</v>
      </c>
      <c r="BH416">
        <v>75.571428999999995</v>
      </c>
      <c r="BI416">
        <v>77.071428999999995</v>
      </c>
      <c r="BJ416">
        <v>78.714286000000001</v>
      </c>
      <c r="BK416">
        <v>78.642857000000006</v>
      </c>
      <c r="BL416">
        <v>77.285713999999999</v>
      </c>
      <c r="BM416">
        <v>74.714286000000001</v>
      </c>
      <c r="BN416">
        <v>71.785713999999999</v>
      </c>
      <c r="BO416">
        <v>68</v>
      </c>
      <c r="BP416">
        <v>65.214286000000001</v>
      </c>
      <c r="BQ416">
        <v>64</v>
      </c>
      <c r="BR416">
        <v>62.785713999999999</v>
      </c>
      <c r="BS416">
        <v>6.0607579999999999</v>
      </c>
      <c r="BT416">
        <v>0.89030949999999998</v>
      </c>
      <c r="BU416">
        <v>-0.3863318</v>
      </c>
      <c r="BV416">
        <v>-0.39112530000000001</v>
      </c>
      <c r="BW416">
        <v>-5.0042759999999999</v>
      </c>
      <c r="BX416">
        <v>0.49643920000000002</v>
      </c>
      <c r="BY416">
        <v>5.1256659999999998</v>
      </c>
      <c r="BZ416">
        <v>8.4809399999999993E-2</v>
      </c>
      <c r="CA416">
        <v>-6.1494669999999996</v>
      </c>
      <c r="CB416">
        <v>1.70665</v>
      </c>
      <c r="CC416">
        <v>-12.205870000000001</v>
      </c>
      <c r="CD416">
        <v>-14.96162</v>
      </c>
      <c r="CE416">
        <v>-18.010010000000001</v>
      </c>
      <c r="CF416">
        <v>-10.74105</v>
      </c>
      <c r="CG416">
        <v>-10.442740000000001</v>
      </c>
      <c r="CH416">
        <v>-14.45205</v>
      </c>
      <c r="CI416">
        <v>-17.057490000000001</v>
      </c>
      <c r="CJ416">
        <v>-20.506</v>
      </c>
      <c r="CK416">
        <v>-15.906000000000001</v>
      </c>
      <c r="CL416">
        <v>-17.451460000000001</v>
      </c>
      <c r="CM416">
        <v>-19.666129999999999</v>
      </c>
      <c r="CN416">
        <v>-36.378540000000001</v>
      </c>
      <c r="CO416">
        <v>-3.221597</v>
      </c>
      <c r="CP416">
        <v>-6.2108499999999998</v>
      </c>
      <c r="CQ416">
        <v>3.7104159999999999</v>
      </c>
      <c r="CR416">
        <v>2.7301630000000001</v>
      </c>
      <c r="CS416">
        <v>2.8601450000000002</v>
      </c>
      <c r="CT416">
        <v>2.9235250000000002</v>
      </c>
      <c r="CU416">
        <v>4.034567</v>
      </c>
      <c r="CV416">
        <v>6.8669890000000002</v>
      </c>
      <c r="CW416">
        <v>14.93256</v>
      </c>
      <c r="CX416">
        <v>14.596259999999999</v>
      </c>
      <c r="CY416">
        <v>11.187110000000001</v>
      </c>
      <c r="CZ416">
        <v>10.701560000000001</v>
      </c>
      <c r="DA416">
        <v>9.0683910000000001</v>
      </c>
      <c r="DB416">
        <v>5.0176959999999999</v>
      </c>
      <c r="DC416">
        <v>4.3739129999999999</v>
      </c>
      <c r="DD416">
        <v>4.6976389999999997</v>
      </c>
      <c r="DE416">
        <v>4.9087690000000004</v>
      </c>
      <c r="DF416">
        <v>3.9597229999999999</v>
      </c>
      <c r="DG416">
        <v>4.8243369999999999</v>
      </c>
      <c r="DH416">
        <v>4.2980140000000002</v>
      </c>
      <c r="DI416">
        <v>6.0055379999999996</v>
      </c>
      <c r="DJ416">
        <v>22.775690000000001</v>
      </c>
      <c r="DK416">
        <v>28.568560000000002</v>
      </c>
      <c r="DL416">
        <v>24.558450000000001</v>
      </c>
      <c r="DM416">
        <v>8.2386610000000005</v>
      </c>
      <c r="DN416">
        <v>6.0615959999999998</v>
      </c>
      <c r="DO416">
        <v>19</v>
      </c>
      <c r="DP416">
        <v>20</v>
      </c>
    </row>
    <row r="417" spans="1:120" hidden="1" x14ac:dyDescent="0.25">
      <c r="A417" t="str">
        <f t="shared" si="6"/>
        <v>All_All Elect_44376</v>
      </c>
      <c r="B417" t="s">
        <v>62</v>
      </c>
      <c r="C417" t="s">
        <v>61</v>
      </c>
      <c r="D417" t="s">
        <v>61</v>
      </c>
      <c r="E417" t="s">
        <v>61</v>
      </c>
      <c r="F417" t="s">
        <v>61</v>
      </c>
      <c r="G417" t="s">
        <v>61</v>
      </c>
      <c r="H417" t="s">
        <v>61</v>
      </c>
      <c r="I417" t="s">
        <v>61</v>
      </c>
      <c r="J417" t="s">
        <v>61</v>
      </c>
      <c r="K417" t="s">
        <v>190</v>
      </c>
      <c r="L417" s="18">
        <v>44376</v>
      </c>
      <c r="M417">
        <v>19</v>
      </c>
      <c r="N417">
        <v>20</v>
      </c>
      <c r="O417" t="s">
        <v>263</v>
      </c>
      <c r="P417">
        <v>10</v>
      </c>
      <c r="Q417">
        <v>9</v>
      </c>
      <c r="R417">
        <v>0</v>
      </c>
      <c r="S417">
        <v>0</v>
      </c>
      <c r="T417">
        <v>1</v>
      </c>
      <c r="U417">
        <v>0</v>
      </c>
      <c r="V417">
        <v>1</v>
      </c>
      <c r="W417">
        <v>83.014443999999997</v>
      </c>
      <c r="X417">
        <v>91.131111000000004</v>
      </c>
      <c r="Y417">
        <v>92.864444000000006</v>
      </c>
      <c r="Z417">
        <v>91.758888999999996</v>
      </c>
      <c r="AA417">
        <v>93.158889000000002</v>
      </c>
      <c r="AB417">
        <v>91.111110999999994</v>
      </c>
      <c r="AC417">
        <v>92.834444000000005</v>
      </c>
      <c r="AD417">
        <v>184.54667000000001</v>
      </c>
      <c r="AE417">
        <v>229.52888999999999</v>
      </c>
      <c r="AF417">
        <v>241.12110999999999</v>
      </c>
      <c r="AG417">
        <v>334.83222000000001</v>
      </c>
      <c r="AH417">
        <v>352.35667000000001</v>
      </c>
      <c r="AI417">
        <v>368.02111000000002</v>
      </c>
      <c r="AJ417">
        <v>365.96555999999998</v>
      </c>
      <c r="AK417">
        <v>370.86333000000002</v>
      </c>
      <c r="AL417">
        <v>376.39778000000001</v>
      </c>
      <c r="AM417">
        <v>373.57666999999998</v>
      </c>
      <c r="AN417">
        <v>374.61667</v>
      </c>
      <c r="AO417">
        <v>356.65222</v>
      </c>
      <c r="AP417">
        <v>345.12</v>
      </c>
      <c r="AQ417">
        <v>275.36444</v>
      </c>
      <c r="AR417">
        <v>140.53111000000001</v>
      </c>
      <c r="AS417">
        <v>94.995555999999993</v>
      </c>
      <c r="AT417">
        <v>94.99</v>
      </c>
      <c r="AU417">
        <v>61</v>
      </c>
      <c r="AV417">
        <v>59.611111000000001</v>
      </c>
      <c r="AW417">
        <v>59.444443999999997</v>
      </c>
      <c r="AX417">
        <v>58.777777999999998</v>
      </c>
      <c r="AY417">
        <v>58.388888999999999</v>
      </c>
      <c r="AZ417">
        <v>58.5</v>
      </c>
      <c r="BA417">
        <v>58.277777999999998</v>
      </c>
      <c r="BB417">
        <v>59.333333000000003</v>
      </c>
      <c r="BC417">
        <v>62.055556000000003</v>
      </c>
      <c r="BD417">
        <v>64.555555999999996</v>
      </c>
      <c r="BE417">
        <v>66.888889000000006</v>
      </c>
      <c r="BF417">
        <v>69.5</v>
      </c>
      <c r="BG417">
        <v>71.833332999999996</v>
      </c>
      <c r="BH417">
        <v>74.055555999999996</v>
      </c>
      <c r="BI417">
        <v>75.277777999999998</v>
      </c>
      <c r="BJ417">
        <v>77.055555999999996</v>
      </c>
      <c r="BK417">
        <v>77.055555999999996</v>
      </c>
      <c r="BL417">
        <v>75.611110999999994</v>
      </c>
      <c r="BM417">
        <v>73.166667000000004</v>
      </c>
      <c r="BN417">
        <v>70.5</v>
      </c>
      <c r="BO417">
        <v>66.944444000000004</v>
      </c>
      <c r="BP417">
        <v>64.333332999999996</v>
      </c>
      <c r="BQ417">
        <v>63.277777999999998</v>
      </c>
      <c r="BR417">
        <v>62.222222000000002</v>
      </c>
      <c r="BS417">
        <v>6.0433130000000004</v>
      </c>
      <c r="BT417">
        <v>0.86148409999999997</v>
      </c>
      <c r="BU417">
        <v>-0.18209359999999999</v>
      </c>
      <c r="BV417">
        <v>-0.37620490000000001</v>
      </c>
      <c r="BW417">
        <v>-5.0018190000000002</v>
      </c>
      <c r="BX417">
        <v>-0.34999609999999998</v>
      </c>
      <c r="BY417">
        <v>6.2357230000000001</v>
      </c>
      <c r="BZ417">
        <v>-1.400847</v>
      </c>
      <c r="CA417">
        <v>-6.286702</v>
      </c>
      <c r="CB417">
        <v>3.5028290000000002</v>
      </c>
      <c r="CC417">
        <v>-7.8881969999999999</v>
      </c>
      <c r="CD417">
        <v>-8.5873670000000004</v>
      </c>
      <c r="CE417">
        <v>-14.548439999999999</v>
      </c>
      <c r="CF417">
        <v>-6.3628030000000004</v>
      </c>
      <c r="CG417">
        <v>-7.591736</v>
      </c>
      <c r="CH417">
        <v>-12.025259999999999</v>
      </c>
      <c r="CI417">
        <v>-14.79979</v>
      </c>
      <c r="CJ417">
        <v>-17.252289999999999</v>
      </c>
      <c r="CK417">
        <v>-11.89006</v>
      </c>
      <c r="CL417">
        <v>-14.129580000000001</v>
      </c>
      <c r="CM417">
        <v>-19.763369999999998</v>
      </c>
      <c r="CN417">
        <v>-35.50385</v>
      </c>
      <c r="CO417">
        <v>-4.0913719999999998</v>
      </c>
      <c r="CP417">
        <v>-5.9208059999999998</v>
      </c>
      <c r="CQ417">
        <v>3.515018</v>
      </c>
      <c r="CR417">
        <v>2.5842269999999998</v>
      </c>
      <c r="CS417">
        <v>2.7175250000000002</v>
      </c>
      <c r="CT417">
        <v>2.7655430000000001</v>
      </c>
      <c r="CU417">
        <v>3.8366989999999999</v>
      </c>
      <c r="CV417">
        <v>6.7027720000000004</v>
      </c>
      <c r="CW417">
        <v>14.816610000000001</v>
      </c>
      <c r="CX417">
        <v>14.74056</v>
      </c>
      <c r="CY417">
        <v>11.19087</v>
      </c>
      <c r="CZ417">
        <v>10.515700000000001</v>
      </c>
      <c r="DA417">
        <v>9.1263860000000001</v>
      </c>
      <c r="DB417">
        <v>5.3260769999999997</v>
      </c>
      <c r="DC417">
        <v>4.8841830000000002</v>
      </c>
      <c r="DD417">
        <v>5.3735949999999999</v>
      </c>
      <c r="DE417">
        <v>5.9366880000000002</v>
      </c>
      <c r="DF417">
        <v>5.1127190000000002</v>
      </c>
      <c r="DG417">
        <v>5.6970710000000002</v>
      </c>
      <c r="DH417">
        <v>5.2351539999999996</v>
      </c>
      <c r="DI417">
        <v>6.5619800000000001</v>
      </c>
      <c r="DJ417">
        <v>22.855070000000001</v>
      </c>
      <c r="DK417">
        <v>28.382000000000001</v>
      </c>
      <c r="DL417">
        <v>24.076070000000001</v>
      </c>
      <c r="DM417">
        <v>7.8302329999999998</v>
      </c>
      <c r="DN417">
        <v>5.7477260000000001</v>
      </c>
      <c r="DO417">
        <v>19</v>
      </c>
      <c r="DP417">
        <v>20</v>
      </c>
    </row>
    <row r="418" spans="1:120" hidden="1" x14ac:dyDescent="0.25">
      <c r="A418" t="str">
        <f t="shared" si="6"/>
        <v>Size_Grp-Below 20 kW_All Elect_44376</v>
      </c>
      <c r="B418" t="s">
        <v>62</v>
      </c>
      <c r="C418" t="s">
        <v>259</v>
      </c>
      <c r="D418" t="s">
        <v>61</v>
      </c>
      <c r="E418" t="s">
        <v>61</v>
      </c>
      <c r="F418" t="s">
        <v>61</v>
      </c>
      <c r="G418" t="s">
        <v>61</v>
      </c>
      <c r="H418" t="s">
        <v>61</v>
      </c>
      <c r="I418" t="s">
        <v>61</v>
      </c>
      <c r="J418" t="s">
        <v>260</v>
      </c>
      <c r="K418" t="s">
        <v>190</v>
      </c>
      <c r="L418" s="18">
        <v>44376</v>
      </c>
      <c r="M418">
        <v>19</v>
      </c>
      <c r="N418">
        <v>20</v>
      </c>
      <c r="O418" t="s">
        <v>263</v>
      </c>
      <c r="P418">
        <v>2</v>
      </c>
      <c r="Q418">
        <v>2</v>
      </c>
      <c r="R418">
        <v>0</v>
      </c>
      <c r="S418">
        <v>0</v>
      </c>
      <c r="T418">
        <v>1</v>
      </c>
      <c r="U418">
        <v>0</v>
      </c>
      <c r="V418">
        <v>1</v>
      </c>
      <c r="W418">
        <v>12.68</v>
      </c>
      <c r="X418">
        <v>12.763</v>
      </c>
      <c r="Y418">
        <v>12.678000000000001</v>
      </c>
      <c r="Z418">
        <v>12.76</v>
      </c>
      <c r="AA418">
        <v>12.68</v>
      </c>
      <c r="AB418">
        <v>12.677</v>
      </c>
      <c r="AC418">
        <v>12.678000000000001</v>
      </c>
      <c r="AD418">
        <v>25.832000000000001</v>
      </c>
      <c r="AE418">
        <v>24.312000000000001</v>
      </c>
      <c r="AF418">
        <v>25.593</v>
      </c>
      <c r="AG418">
        <v>31.905000000000001</v>
      </c>
      <c r="AH418">
        <v>33.420999999999999</v>
      </c>
      <c r="AI418">
        <v>37.100999999999999</v>
      </c>
      <c r="AJ418">
        <v>36.966999999999999</v>
      </c>
      <c r="AK418">
        <v>39.305</v>
      </c>
      <c r="AL418">
        <v>39.869999999999997</v>
      </c>
      <c r="AM418">
        <v>39.087000000000003</v>
      </c>
      <c r="AN418">
        <v>38.26</v>
      </c>
      <c r="AO418">
        <v>35.655000000000001</v>
      </c>
      <c r="AP418">
        <v>34.674999999999997</v>
      </c>
      <c r="AQ418">
        <v>31.327999999999999</v>
      </c>
      <c r="AR418">
        <v>17.154</v>
      </c>
      <c r="AS418">
        <v>13.476000000000001</v>
      </c>
      <c r="AT418">
        <v>12.756</v>
      </c>
      <c r="AU418">
        <v>58.75</v>
      </c>
      <c r="AV418">
        <v>57.75</v>
      </c>
      <c r="AW418">
        <v>58</v>
      </c>
      <c r="AX418">
        <v>57.25</v>
      </c>
      <c r="AY418">
        <v>57.25</v>
      </c>
      <c r="AZ418">
        <v>57.5</v>
      </c>
      <c r="BA418">
        <v>57.25</v>
      </c>
      <c r="BB418">
        <v>57.5</v>
      </c>
      <c r="BC418">
        <v>58.75</v>
      </c>
      <c r="BD418">
        <v>59.75</v>
      </c>
      <c r="BE418">
        <v>61.25</v>
      </c>
      <c r="BF418">
        <v>64.5</v>
      </c>
      <c r="BG418">
        <v>67</v>
      </c>
      <c r="BH418">
        <v>68.75</v>
      </c>
      <c r="BI418">
        <v>69</v>
      </c>
      <c r="BJ418">
        <v>71.25</v>
      </c>
      <c r="BK418">
        <v>71.5</v>
      </c>
      <c r="BL418">
        <v>69.75</v>
      </c>
      <c r="BM418">
        <v>67.75</v>
      </c>
      <c r="BN418">
        <v>66</v>
      </c>
      <c r="BO418">
        <v>63.25</v>
      </c>
      <c r="BP418">
        <v>61.25</v>
      </c>
      <c r="BQ418">
        <v>60.75</v>
      </c>
      <c r="BR418">
        <v>60.25</v>
      </c>
      <c r="BS418">
        <v>0.13581869999999999</v>
      </c>
      <c r="BT418">
        <v>-3.6851000000000002E-3</v>
      </c>
      <c r="BU418">
        <v>0.17415610000000001</v>
      </c>
      <c r="BV418">
        <v>3.6502000000000001E-3</v>
      </c>
      <c r="BW418">
        <v>-0.1228959</v>
      </c>
      <c r="BX418">
        <v>-0.74938079999999996</v>
      </c>
      <c r="BY418">
        <v>1.127194</v>
      </c>
      <c r="BZ418">
        <v>-1.33497</v>
      </c>
      <c r="CA418">
        <v>-0.27724840000000001</v>
      </c>
      <c r="CB418">
        <v>1.659227</v>
      </c>
      <c r="CC418">
        <v>3.580756</v>
      </c>
      <c r="CD418">
        <v>5.3627849999999997</v>
      </c>
      <c r="CE418">
        <v>2.6651690000000001</v>
      </c>
      <c r="CF418">
        <v>3.6718950000000001</v>
      </c>
      <c r="CG418">
        <v>2.304837</v>
      </c>
      <c r="CH418">
        <v>1.822808</v>
      </c>
      <c r="CI418">
        <v>1.6054900000000001</v>
      </c>
      <c r="CJ418">
        <v>2.415689</v>
      </c>
      <c r="CK418">
        <v>3.2166950000000001</v>
      </c>
      <c r="CL418">
        <v>2.5533990000000002</v>
      </c>
      <c r="CM418">
        <v>-0.57916829999999997</v>
      </c>
      <c r="CN418">
        <v>-0.122243</v>
      </c>
      <c r="CO418">
        <v>-0.86333749999999998</v>
      </c>
      <c r="CP418">
        <v>0.1057688</v>
      </c>
      <c r="CQ418">
        <v>6.3772000000000004E-3</v>
      </c>
      <c r="CR418">
        <v>2.9429999999999999E-3</v>
      </c>
      <c r="CS418">
        <v>1.1396999999999999E-2</v>
      </c>
      <c r="CT418">
        <v>1.7662999999999999E-3</v>
      </c>
      <c r="CU418">
        <v>1.8760300000000001E-2</v>
      </c>
      <c r="CV418">
        <v>0.17170669999999999</v>
      </c>
      <c r="CW418">
        <v>0.56871559999999999</v>
      </c>
      <c r="CX418">
        <v>0.76459379999999999</v>
      </c>
      <c r="CY418">
        <v>0.49947219999999998</v>
      </c>
      <c r="CZ418">
        <v>0.32433269999999997</v>
      </c>
      <c r="DA418">
        <v>0.4493857</v>
      </c>
      <c r="DB418">
        <v>0.47244849999999999</v>
      </c>
      <c r="DC418">
        <v>0.6074119</v>
      </c>
      <c r="DD418">
        <v>0.75598109999999996</v>
      </c>
      <c r="DE418">
        <v>1.0504420000000001</v>
      </c>
      <c r="DF418">
        <v>1.109639</v>
      </c>
      <c r="DG418">
        <v>0.9209948</v>
      </c>
      <c r="DH418">
        <v>0.94980759999999997</v>
      </c>
      <c r="DI418">
        <v>0.71721330000000005</v>
      </c>
      <c r="DJ418">
        <v>1.0749679999999999</v>
      </c>
      <c r="DK418">
        <v>1.1166210000000001</v>
      </c>
      <c r="DL418">
        <v>0.69905119999999998</v>
      </c>
      <c r="DM418">
        <v>3.4763500000000003E-2</v>
      </c>
      <c r="DN418">
        <v>1.4749E-2</v>
      </c>
      <c r="DO418">
        <v>19</v>
      </c>
      <c r="DP418">
        <v>20</v>
      </c>
    </row>
    <row r="419" spans="1:120" hidden="1" x14ac:dyDescent="0.25">
      <c r="A419" t="str">
        <f t="shared" si="6"/>
        <v>Aggregator-Enersponse_All Elect_44376</v>
      </c>
      <c r="B419" t="s">
        <v>62</v>
      </c>
      <c r="C419" t="s">
        <v>219</v>
      </c>
      <c r="D419" t="s">
        <v>61</v>
      </c>
      <c r="E419" t="s">
        <v>61</v>
      </c>
      <c r="F419" t="s">
        <v>107</v>
      </c>
      <c r="G419" t="s">
        <v>61</v>
      </c>
      <c r="H419" t="s">
        <v>61</v>
      </c>
      <c r="I419" t="s">
        <v>61</v>
      </c>
      <c r="J419" t="s">
        <v>61</v>
      </c>
      <c r="K419" t="s">
        <v>190</v>
      </c>
      <c r="L419" s="18">
        <v>44376</v>
      </c>
      <c r="M419">
        <v>19</v>
      </c>
      <c r="N419">
        <v>20</v>
      </c>
      <c r="O419" t="s">
        <v>263</v>
      </c>
      <c r="P419">
        <v>10</v>
      </c>
      <c r="Q419">
        <v>9</v>
      </c>
      <c r="R419">
        <v>0</v>
      </c>
      <c r="S419">
        <v>0</v>
      </c>
      <c r="T419">
        <v>1</v>
      </c>
      <c r="U419">
        <v>0</v>
      </c>
      <c r="V419">
        <v>1</v>
      </c>
      <c r="W419">
        <v>83.014443999999997</v>
      </c>
      <c r="X419">
        <v>91.131111000000004</v>
      </c>
      <c r="Y419">
        <v>92.864444000000006</v>
      </c>
      <c r="Z419">
        <v>91.758888999999996</v>
      </c>
      <c r="AA419">
        <v>93.158889000000002</v>
      </c>
      <c r="AB419">
        <v>91.111110999999994</v>
      </c>
      <c r="AC419">
        <v>92.834444000000005</v>
      </c>
      <c r="AD419">
        <v>184.54667000000001</v>
      </c>
      <c r="AE419">
        <v>229.52888999999999</v>
      </c>
      <c r="AF419">
        <v>241.12110999999999</v>
      </c>
      <c r="AG419">
        <v>334.83222000000001</v>
      </c>
      <c r="AH419">
        <v>352.35667000000001</v>
      </c>
      <c r="AI419">
        <v>368.02111000000002</v>
      </c>
      <c r="AJ419">
        <v>365.96555999999998</v>
      </c>
      <c r="AK419">
        <v>370.86333000000002</v>
      </c>
      <c r="AL419">
        <v>376.39778000000001</v>
      </c>
      <c r="AM419">
        <v>373.57666999999998</v>
      </c>
      <c r="AN419">
        <v>374.61667</v>
      </c>
      <c r="AO419">
        <v>356.65222</v>
      </c>
      <c r="AP419">
        <v>345.12</v>
      </c>
      <c r="AQ419">
        <v>275.36444</v>
      </c>
      <c r="AR419">
        <v>140.53111000000001</v>
      </c>
      <c r="AS419">
        <v>94.995555999999993</v>
      </c>
      <c r="AT419">
        <v>94.99</v>
      </c>
      <c r="AU419">
        <v>61</v>
      </c>
      <c r="AV419">
        <v>59.611111000000001</v>
      </c>
      <c r="AW419">
        <v>59.444443999999997</v>
      </c>
      <c r="AX419">
        <v>58.777777999999998</v>
      </c>
      <c r="AY419">
        <v>58.388888999999999</v>
      </c>
      <c r="AZ419">
        <v>58.5</v>
      </c>
      <c r="BA419">
        <v>58.277777999999998</v>
      </c>
      <c r="BB419">
        <v>59.333333000000003</v>
      </c>
      <c r="BC419">
        <v>62.055556000000003</v>
      </c>
      <c r="BD419">
        <v>64.555555999999996</v>
      </c>
      <c r="BE419">
        <v>66.888889000000006</v>
      </c>
      <c r="BF419">
        <v>69.5</v>
      </c>
      <c r="BG419">
        <v>71.833332999999996</v>
      </c>
      <c r="BH419">
        <v>74.055555999999996</v>
      </c>
      <c r="BI419">
        <v>75.277777999999998</v>
      </c>
      <c r="BJ419">
        <v>77.055555999999996</v>
      </c>
      <c r="BK419">
        <v>77.055555999999996</v>
      </c>
      <c r="BL419">
        <v>75.611110999999994</v>
      </c>
      <c r="BM419">
        <v>73.166667000000004</v>
      </c>
      <c r="BN419">
        <v>70.5</v>
      </c>
      <c r="BO419">
        <v>66.944444000000004</v>
      </c>
      <c r="BP419">
        <v>64.333332999999996</v>
      </c>
      <c r="BQ419">
        <v>63.277777999999998</v>
      </c>
      <c r="BR419">
        <v>62.222222000000002</v>
      </c>
      <c r="BS419">
        <v>6.0433130000000004</v>
      </c>
      <c r="BT419">
        <v>0.86148409999999997</v>
      </c>
      <c r="BU419">
        <v>-0.18209359999999999</v>
      </c>
      <c r="BV419">
        <v>-0.37620490000000001</v>
      </c>
      <c r="BW419">
        <v>-5.0018190000000002</v>
      </c>
      <c r="BX419">
        <v>-0.34999609999999998</v>
      </c>
      <c r="BY419">
        <v>6.2357230000000001</v>
      </c>
      <c r="BZ419">
        <v>-1.400847</v>
      </c>
      <c r="CA419">
        <v>-6.286702</v>
      </c>
      <c r="CB419">
        <v>3.5028290000000002</v>
      </c>
      <c r="CC419">
        <v>-7.8881969999999999</v>
      </c>
      <c r="CD419">
        <v>-8.5873670000000004</v>
      </c>
      <c r="CE419">
        <v>-14.548439999999999</v>
      </c>
      <c r="CF419">
        <v>-6.3628030000000004</v>
      </c>
      <c r="CG419">
        <v>-7.591736</v>
      </c>
      <c r="CH419">
        <v>-12.025259999999999</v>
      </c>
      <c r="CI419">
        <v>-14.79979</v>
      </c>
      <c r="CJ419">
        <v>-17.252289999999999</v>
      </c>
      <c r="CK419">
        <v>-11.89006</v>
      </c>
      <c r="CL419">
        <v>-14.129580000000001</v>
      </c>
      <c r="CM419">
        <v>-19.763369999999998</v>
      </c>
      <c r="CN419">
        <v>-35.50385</v>
      </c>
      <c r="CO419">
        <v>-4.0913719999999998</v>
      </c>
      <c r="CP419">
        <v>-5.9208059999999998</v>
      </c>
      <c r="CQ419">
        <v>3.515018</v>
      </c>
      <c r="CR419">
        <v>2.5842269999999998</v>
      </c>
      <c r="CS419">
        <v>2.7175250000000002</v>
      </c>
      <c r="CT419">
        <v>2.7655430000000001</v>
      </c>
      <c r="CU419">
        <v>3.8366989999999999</v>
      </c>
      <c r="CV419">
        <v>6.7027720000000004</v>
      </c>
      <c r="CW419">
        <v>14.816610000000001</v>
      </c>
      <c r="CX419">
        <v>14.74056</v>
      </c>
      <c r="CY419">
        <v>11.19087</v>
      </c>
      <c r="CZ419">
        <v>10.515700000000001</v>
      </c>
      <c r="DA419">
        <v>9.1263860000000001</v>
      </c>
      <c r="DB419">
        <v>5.3260769999999997</v>
      </c>
      <c r="DC419">
        <v>4.8841830000000002</v>
      </c>
      <c r="DD419">
        <v>5.3735949999999999</v>
      </c>
      <c r="DE419">
        <v>5.9366880000000002</v>
      </c>
      <c r="DF419">
        <v>5.1127190000000002</v>
      </c>
      <c r="DG419">
        <v>5.6970710000000002</v>
      </c>
      <c r="DH419">
        <v>5.2351539999999996</v>
      </c>
      <c r="DI419">
        <v>6.5619800000000001</v>
      </c>
      <c r="DJ419">
        <v>22.855070000000001</v>
      </c>
      <c r="DK419">
        <v>28.382000000000001</v>
      </c>
      <c r="DL419">
        <v>24.076070000000001</v>
      </c>
      <c r="DM419">
        <v>7.8302329999999998</v>
      </c>
      <c r="DN419">
        <v>5.7477260000000001</v>
      </c>
      <c r="DO419">
        <v>19</v>
      </c>
      <c r="DP419">
        <v>20</v>
      </c>
    </row>
    <row r="420" spans="1:120" hidden="1" x14ac:dyDescent="0.25">
      <c r="A420" t="str">
        <f t="shared" si="6"/>
        <v>Industry_Type-7. Institutional/Government_All Elect_44376</v>
      </c>
      <c r="B420" t="s">
        <v>62</v>
      </c>
      <c r="C420" t="s">
        <v>208</v>
      </c>
      <c r="D420" t="s">
        <v>61</v>
      </c>
      <c r="E420" t="s">
        <v>61</v>
      </c>
      <c r="F420" t="s">
        <v>61</v>
      </c>
      <c r="G420" t="s">
        <v>35</v>
      </c>
      <c r="H420" t="s">
        <v>61</v>
      </c>
      <c r="I420" t="s">
        <v>61</v>
      </c>
      <c r="J420" t="s">
        <v>61</v>
      </c>
      <c r="K420" t="s">
        <v>190</v>
      </c>
      <c r="L420" s="18">
        <v>44376</v>
      </c>
      <c r="M420">
        <v>19</v>
      </c>
      <c r="N420">
        <v>20</v>
      </c>
      <c r="O420" t="s">
        <v>263</v>
      </c>
      <c r="P420">
        <v>9</v>
      </c>
      <c r="Q420">
        <v>8</v>
      </c>
      <c r="R420">
        <v>0</v>
      </c>
      <c r="S420">
        <v>0</v>
      </c>
      <c r="T420">
        <v>1</v>
      </c>
      <c r="U420">
        <v>0</v>
      </c>
      <c r="V420">
        <v>1</v>
      </c>
      <c r="W420">
        <v>69.967124999999996</v>
      </c>
      <c r="X420">
        <v>78.230249999999998</v>
      </c>
      <c r="Y420">
        <v>79.985249999999994</v>
      </c>
      <c r="Z420">
        <v>78.865875000000003</v>
      </c>
      <c r="AA420">
        <v>80.238375000000005</v>
      </c>
      <c r="AB420">
        <v>78.165000000000006</v>
      </c>
      <c r="AC420">
        <v>79.909875</v>
      </c>
      <c r="AD420">
        <v>172.8135</v>
      </c>
      <c r="AE420">
        <v>201.483</v>
      </c>
      <c r="AF420">
        <v>218.53013000000001</v>
      </c>
      <c r="AG420">
        <v>305.13261999999997</v>
      </c>
      <c r="AH420">
        <v>315.63112999999998</v>
      </c>
      <c r="AI420">
        <v>332.88637</v>
      </c>
      <c r="AJ420">
        <v>330.04012</v>
      </c>
      <c r="AK420">
        <v>334.95413000000002</v>
      </c>
      <c r="AL420">
        <v>340.15275000000003</v>
      </c>
      <c r="AM420">
        <v>339.45636999999999</v>
      </c>
      <c r="AN420">
        <v>340.73437999999999</v>
      </c>
      <c r="AO420">
        <v>325.15537999999998</v>
      </c>
      <c r="AP420">
        <v>314.154</v>
      </c>
      <c r="AQ420">
        <v>248.07149999999999</v>
      </c>
      <c r="AR420">
        <v>127.03274999999999</v>
      </c>
      <c r="AS420">
        <v>82.097999999999999</v>
      </c>
      <c r="AT420">
        <v>82.137375000000006</v>
      </c>
      <c r="AU420">
        <v>60.8125</v>
      </c>
      <c r="AV420">
        <v>59.4375</v>
      </c>
      <c r="AW420">
        <v>59.25</v>
      </c>
      <c r="AX420">
        <v>58.5</v>
      </c>
      <c r="AY420">
        <v>58.1875</v>
      </c>
      <c r="AZ420">
        <v>58.25</v>
      </c>
      <c r="BA420">
        <v>58.125</v>
      </c>
      <c r="BB420">
        <v>59.375</v>
      </c>
      <c r="BC420">
        <v>62.3125</v>
      </c>
      <c r="BD420">
        <v>65.0625</v>
      </c>
      <c r="BE420">
        <v>67.5</v>
      </c>
      <c r="BF420">
        <v>70.3125</v>
      </c>
      <c r="BG420">
        <v>72.5625</v>
      </c>
      <c r="BH420">
        <v>74.8125</v>
      </c>
      <c r="BI420">
        <v>76.125</v>
      </c>
      <c r="BJ420">
        <v>77.9375</v>
      </c>
      <c r="BK420">
        <v>77.8125</v>
      </c>
      <c r="BL420">
        <v>76.25</v>
      </c>
      <c r="BM420">
        <v>73.6875</v>
      </c>
      <c r="BN420">
        <v>71</v>
      </c>
      <c r="BO420">
        <v>67.125</v>
      </c>
      <c r="BP420">
        <v>64.4375</v>
      </c>
      <c r="BQ420">
        <v>63.3125</v>
      </c>
      <c r="BR420">
        <v>62.125</v>
      </c>
      <c r="BS420">
        <v>6.0464029999999998</v>
      </c>
      <c r="BT420">
        <v>0.80497320000000006</v>
      </c>
      <c r="BU420">
        <v>-0.29742809999999997</v>
      </c>
      <c r="BV420">
        <v>-0.47851300000000002</v>
      </c>
      <c r="BW420">
        <v>-5.1484540000000001</v>
      </c>
      <c r="BX420">
        <v>-0.38897480000000001</v>
      </c>
      <c r="BY420">
        <v>6.209606</v>
      </c>
      <c r="BZ420">
        <v>-7.3428529999999999</v>
      </c>
      <c r="CA420">
        <v>-0.53447409999999995</v>
      </c>
      <c r="CB420">
        <v>4.0621280000000004</v>
      </c>
      <c r="CC420">
        <v>-7.7864990000000001</v>
      </c>
      <c r="CD420">
        <v>-3.492127</v>
      </c>
      <c r="CE420">
        <v>-12.29271</v>
      </c>
      <c r="CF420">
        <v>-3.1974499999999999</v>
      </c>
      <c r="CG420">
        <v>-4.4030810000000002</v>
      </c>
      <c r="CH420">
        <v>-8.7448449999999998</v>
      </c>
      <c r="CI420">
        <v>-13.01469</v>
      </c>
      <c r="CJ420">
        <v>-14.1594</v>
      </c>
      <c r="CK420">
        <v>-10.49409</v>
      </c>
      <c r="CL420">
        <v>-13.87646</v>
      </c>
      <c r="CM420">
        <v>-17.490559999999999</v>
      </c>
      <c r="CN420">
        <v>-35.258450000000003</v>
      </c>
      <c r="CO420">
        <v>-4.1665409999999996</v>
      </c>
      <c r="CP420">
        <v>-6.0447509999999998</v>
      </c>
      <c r="CQ420">
        <v>3.596368</v>
      </c>
      <c r="CR420">
        <v>2.6252580000000001</v>
      </c>
      <c r="CS420">
        <v>2.7613159999999999</v>
      </c>
      <c r="CT420">
        <v>2.8109329999999999</v>
      </c>
      <c r="CU420">
        <v>3.8913419999999999</v>
      </c>
      <c r="CV420">
        <v>6.8282259999999999</v>
      </c>
      <c r="CW420">
        <v>15.147209999999999</v>
      </c>
      <c r="CX420">
        <v>13.241540000000001</v>
      </c>
      <c r="CY420">
        <v>10.06372</v>
      </c>
      <c r="CZ420">
        <v>10.338800000000001</v>
      </c>
      <c r="DA420">
        <v>9.0209550000000007</v>
      </c>
      <c r="DB420">
        <v>5.2148849999999998</v>
      </c>
      <c r="DC420">
        <v>4.8155409999999996</v>
      </c>
      <c r="DD420">
        <v>5.1247660000000002</v>
      </c>
      <c r="DE420">
        <v>5.5331239999999999</v>
      </c>
      <c r="DF420">
        <v>4.8371430000000002</v>
      </c>
      <c r="DG420">
        <v>5.3930850000000001</v>
      </c>
      <c r="DH420">
        <v>5.0730240000000002</v>
      </c>
      <c r="DI420">
        <v>6.2944019999999998</v>
      </c>
      <c r="DJ420">
        <v>22.14742</v>
      </c>
      <c r="DK420">
        <v>27.918749999999999</v>
      </c>
      <c r="DL420">
        <v>24.538170000000001</v>
      </c>
      <c r="DM420">
        <v>8.0236110000000007</v>
      </c>
      <c r="DN420">
        <v>5.8884800000000004</v>
      </c>
      <c r="DO420">
        <v>19</v>
      </c>
      <c r="DP420">
        <v>20</v>
      </c>
    </row>
    <row r="421" spans="1:120" x14ac:dyDescent="0.25">
      <c r="A421" t="str">
        <f t="shared" si="6"/>
        <v>AutoDR-No_All Elect_44376</v>
      </c>
      <c r="B421" t="s">
        <v>62</v>
      </c>
      <c r="C421" t="s">
        <v>321</v>
      </c>
      <c r="D421" t="s">
        <v>61</v>
      </c>
      <c r="E421" t="s">
        <v>61</v>
      </c>
      <c r="F421" t="s">
        <v>61</v>
      </c>
      <c r="G421" t="s">
        <v>61</v>
      </c>
      <c r="H421" t="s">
        <v>97</v>
      </c>
      <c r="I421" t="s">
        <v>61</v>
      </c>
      <c r="J421" t="s">
        <v>61</v>
      </c>
      <c r="K421" t="s">
        <v>190</v>
      </c>
      <c r="L421" s="18">
        <v>44376</v>
      </c>
      <c r="M421">
        <v>19</v>
      </c>
      <c r="N421">
        <v>20</v>
      </c>
      <c r="O421" t="s">
        <v>263</v>
      </c>
      <c r="P421">
        <v>3</v>
      </c>
      <c r="Q421">
        <v>3</v>
      </c>
      <c r="R421">
        <v>0</v>
      </c>
      <c r="S421">
        <v>0</v>
      </c>
      <c r="T421">
        <v>1</v>
      </c>
      <c r="U421">
        <v>0</v>
      </c>
      <c r="V421">
        <v>1</v>
      </c>
      <c r="W421">
        <v>21.832999999999998</v>
      </c>
      <c r="X421">
        <v>20.818000000000001</v>
      </c>
      <c r="Y421">
        <v>21.858000000000001</v>
      </c>
      <c r="Z421">
        <v>20.823</v>
      </c>
      <c r="AA421">
        <v>22.323</v>
      </c>
      <c r="AB421">
        <v>20.76</v>
      </c>
      <c r="AC421">
        <v>22.431000000000001</v>
      </c>
      <c r="AD421">
        <v>34.811999999999998</v>
      </c>
      <c r="AE421">
        <v>49.975999999999999</v>
      </c>
      <c r="AF421">
        <v>48.249000000000002</v>
      </c>
      <c r="AG421">
        <v>66.709000000000003</v>
      </c>
      <c r="AH421">
        <v>73.760999999999996</v>
      </c>
      <c r="AI421">
        <v>76.259</v>
      </c>
      <c r="AJ421">
        <v>75.929000000000002</v>
      </c>
      <c r="AK421">
        <v>76.936999999999998</v>
      </c>
      <c r="AL421">
        <v>78.238</v>
      </c>
      <c r="AM421">
        <v>75.259</v>
      </c>
      <c r="AN421">
        <v>75.555000000000007</v>
      </c>
      <c r="AO421">
        <v>70.706999999999994</v>
      </c>
      <c r="AP421">
        <v>69.367999999999995</v>
      </c>
      <c r="AQ421">
        <v>57.347999999999999</v>
      </c>
      <c r="AR421">
        <v>22.638000000000002</v>
      </c>
      <c r="AS421">
        <v>21.175999999999998</v>
      </c>
      <c r="AT421">
        <v>22.131</v>
      </c>
      <c r="AU421">
        <v>60.833333000000003</v>
      </c>
      <c r="AV421">
        <v>59.666666999999997</v>
      </c>
      <c r="AW421">
        <v>59.666666999999997</v>
      </c>
      <c r="AX421">
        <v>59</v>
      </c>
      <c r="AY421">
        <v>58.666666999999997</v>
      </c>
      <c r="AZ421">
        <v>59.5</v>
      </c>
      <c r="BA421">
        <v>58.833333000000003</v>
      </c>
      <c r="BB421">
        <v>58.666666999999997</v>
      </c>
      <c r="BC421">
        <v>60</v>
      </c>
      <c r="BD421">
        <v>60.5</v>
      </c>
      <c r="BE421">
        <v>61</v>
      </c>
      <c r="BF421">
        <v>64</v>
      </c>
      <c r="BG421">
        <v>68.666667000000004</v>
      </c>
      <c r="BH421">
        <v>71.666667000000004</v>
      </c>
      <c r="BI421">
        <v>71.833332999999996</v>
      </c>
      <c r="BJ421">
        <v>74.666667000000004</v>
      </c>
      <c r="BK421">
        <v>75.333332999999996</v>
      </c>
      <c r="BL421">
        <v>73.166667000000004</v>
      </c>
      <c r="BM421">
        <v>70.333332999999996</v>
      </c>
      <c r="BN421">
        <v>68.5</v>
      </c>
      <c r="BO421">
        <v>65.833332999999996</v>
      </c>
      <c r="BP421">
        <v>63.166666999999997</v>
      </c>
      <c r="BQ421">
        <v>62.666666999999997</v>
      </c>
      <c r="BR421">
        <v>62</v>
      </c>
      <c r="BS421">
        <v>-2.8419300000000002E-2</v>
      </c>
      <c r="BT421">
        <v>0.42823640000000002</v>
      </c>
      <c r="BU421">
        <v>0.10017959999999999</v>
      </c>
      <c r="BV421">
        <v>0.59485290000000002</v>
      </c>
      <c r="BW421">
        <v>-1.898336</v>
      </c>
      <c r="BX421">
        <v>-1.8174380000000001</v>
      </c>
      <c r="BY421">
        <v>1.6810160000000001</v>
      </c>
      <c r="BZ421">
        <v>6.7695309999999997</v>
      </c>
      <c r="CA421">
        <v>-5.0167460000000004</v>
      </c>
      <c r="CB421">
        <v>0.70479970000000003</v>
      </c>
      <c r="CC421">
        <v>4.2682849999999997</v>
      </c>
      <c r="CD421">
        <v>0.89797020000000005</v>
      </c>
      <c r="CE421">
        <v>0.13874049999999999</v>
      </c>
      <c r="CF421">
        <v>1.153052</v>
      </c>
      <c r="CG421">
        <v>0.81395050000000002</v>
      </c>
      <c r="CH421">
        <v>4.97808E-2</v>
      </c>
      <c r="CI421">
        <v>1.5440640000000001</v>
      </c>
      <c r="CJ421">
        <v>-3.2022500000000002E-2</v>
      </c>
      <c r="CK421">
        <v>3.2244120000000001</v>
      </c>
      <c r="CL421">
        <v>3.6189870000000002</v>
      </c>
      <c r="CM421">
        <v>-1.753668</v>
      </c>
      <c r="CN421">
        <v>0.62693410000000005</v>
      </c>
      <c r="CO421">
        <v>0.62948700000000002</v>
      </c>
      <c r="CP421">
        <v>-0.87928519999999999</v>
      </c>
      <c r="CQ421">
        <v>3.1403100000000003E-2</v>
      </c>
      <c r="CR421">
        <v>4.8860800000000003E-2</v>
      </c>
      <c r="CS421">
        <v>4.4588799999999998E-2</v>
      </c>
      <c r="CT421">
        <v>4.88993E-2</v>
      </c>
      <c r="CU421">
        <v>0.46222239999999998</v>
      </c>
      <c r="CV421">
        <v>0.75313050000000004</v>
      </c>
      <c r="CW421">
        <v>0.93812200000000001</v>
      </c>
      <c r="CX421">
        <v>2.980235</v>
      </c>
      <c r="CY421">
        <v>1.8461749999999999</v>
      </c>
      <c r="CZ421">
        <v>0.95742799999999995</v>
      </c>
      <c r="DA421">
        <v>0.80318560000000006</v>
      </c>
      <c r="DB421">
        <v>0.44773309999999999</v>
      </c>
      <c r="DC421">
        <v>0.48106650000000001</v>
      </c>
      <c r="DD421">
        <v>0.83967219999999998</v>
      </c>
      <c r="DE421">
        <v>1.1726099999999999</v>
      </c>
      <c r="DF421">
        <v>1.141581</v>
      </c>
      <c r="DG421">
        <v>1.066047</v>
      </c>
      <c r="DH421">
        <v>0.95561019999999997</v>
      </c>
      <c r="DI421">
        <v>1.114214</v>
      </c>
      <c r="DJ421">
        <v>2.9232100000000001</v>
      </c>
      <c r="DK421">
        <v>2.6871049999999999</v>
      </c>
      <c r="DL421">
        <v>0.93904989999999999</v>
      </c>
      <c r="DM421">
        <v>2.4312199999999999E-2</v>
      </c>
      <c r="DN421">
        <v>2.9442300000000001E-2</v>
      </c>
      <c r="DO421">
        <v>19</v>
      </c>
      <c r="DP421">
        <v>20</v>
      </c>
    </row>
    <row r="422" spans="1:120" hidden="1" x14ac:dyDescent="0.25">
      <c r="A422" t="str">
        <f t="shared" si="6"/>
        <v>sublap_id-SLAP_PGSB_All Elect_44376</v>
      </c>
      <c r="B422" t="s">
        <v>62</v>
      </c>
      <c r="C422" t="s">
        <v>281</v>
      </c>
      <c r="D422" t="s">
        <v>61</v>
      </c>
      <c r="E422" t="s">
        <v>282</v>
      </c>
      <c r="F422" t="s">
        <v>61</v>
      </c>
      <c r="G422" t="s">
        <v>61</v>
      </c>
      <c r="H422" t="s">
        <v>61</v>
      </c>
      <c r="I422" t="s">
        <v>61</v>
      </c>
      <c r="J422" t="s">
        <v>61</v>
      </c>
      <c r="K422" t="s">
        <v>190</v>
      </c>
      <c r="L422" s="18">
        <v>44376</v>
      </c>
      <c r="M422">
        <v>19</v>
      </c>
      <c r="N422">
        <v>20</v>
      </c>
      <c r="O422" t="s">
        <v>263</v>
      </c>
      <c r="P422">
        <v>3</v>
      </c>
      <c r="Q422">
        <v>2</v>
      </c>
      <c r="R422">
        <v>0</v>
      </c>
      <c r="S422">
        <v>0</v>
      </c>
      <c r="T422">
        <v>1</v>
      </c>
      <c r="U422">
        <v>0</v>
      </c>
      <c r="V422">
        <v>1</v>
      </c>
      <c r="W422">
        <v>36.36</v>
      </c>
      <c r="X422">
        <v>48.96</v>
      </c>
      <c r="Y422">
        <v>48.36</v>
      </c>
      <c r="Z422">
        <v>49.08</v>
      </c>
      <c r="AA422">
        <v>48.6</v>
      </c>
      <c r="AB422">
        <v>48.84</v>
      </c>
      <c r="AC422">
        <v>48.6</v>
      </c>
      <c r="AD422">
        <v>79.44</v>
      </c>
      <c r="AE422">
        <v>120.48</v>
      </c>
      <c r="AF422">
        <v>123.72</v>
      </c>
      <c r="AG422">
        <v>147.6</v>
      </c>
      <c r="AH422">
        <v>147.96</v>
      </c>
      <c r="AI422">
        <v>153</v>
      </c>
      <c r="AJ422">
        <v>149.52000000000001</v>
      </c>
      <c r="AK422">
        <v>152.16</v>
      </c>
      <c r="AL422">
        <v>153.6</v>
      </c>
      <c r="AM422">
        <v>154.19999999999999</v>
      </c>
      <c r="AN422">
        <v>156.47999999999999</v>
      </c>
      <c r="AO422">
        <v>150</v>
      </c>
      <c r="AP422">
        <v>145.44</v>
      </c>
      <c r="AQ422">
        <v>110.76</v>
      </c>
      <c r="AR422">
        <v>57.36</v>
      </c>
      <c r="AS422">
        <v>51</v>
      </c>
      <c r="AT422">
        <v>51.72</v>
      </c>
      <c r="AU422">
        <v>61.5</v>
      </c>
      <c r="AV422">
        <v>60</v>
      </c>
      <c r="AW422">
        <v>60</v>
      </c>
      <c r="AX422">
        <v>59.5</v>
      </c>
      <c r="AY422">
        <v>59</v>
      </c>
      <c r="AZ422">
        <v>59</v>
      </c>
      <c r="BA422">
        <v>59</v>
      </c>
      <c r="BB422">
        <v>60.5</v>
      </c>
      <c r="BC422">
        <v>64</v>
      </c>
      <c r="BD422">
        <v>67.5</v>
      </c>
      <c r="BE422">
        <v>70.5</v>
      </c>
      <c r="BF422">
        <v>72.5</v>
      </c>
      <c r="BG422">
        <v>73.5</v>
      </c>
      <c r="BH422">
        <v>75.5</v>
      </c>
      <c r="BI422">
        <v>77.5</v>
      </c>
      <c r="BJ422">
        <v>79</v>
      </c>
      <c r="BK422">
        <v>78.5</v>
      </c>
      <c r="BL422">
        <v>77.5</v>
      </c>
      <c r="BM422">
        <v>75</v>
      </c>
      <c r="BN422">
        <v>72</v>
      </c>
      <c r="BO422">
        <v>68</v>
      </c>
      <c r="BP422">
        <v>65.5</v>
      </c>
      <c r="BQ422">
        <v>64.5</v>
      </c>
      <c r="BR422">
        <v>63</v>
      </c>
      <c r="BS422">
        <v>5.766222</v>
      </c>
      <c r="BT422">
        <v>-1.8841920000000001</v>
      </c>
      <c r="BU422">
        <v>-1.800543</v>
      </c>
      <c r="BV422">
        <v>-2.07619</v>
      </c>
      <c r="BW422">
        <v>-2.693454</v>
      </c>
      <c r="BX422">
        <v>1.076883</v>
      </c>
      <c r="BY422">
        <v>4.6363529999999997</v>
      </c>
      <c r="BZ422">
        <v>-1.588697</v>
      </c>
      <c r="CA422">
        <v>-2.817212</v>
      </c>
      <c r="CB422">
        <v>-1.1772339999999999</v>
      </c>
      <c r="CC422">
        <v>-12.649480000000001</v>
      </c>
      <c r="CD422">
        <v>-9.9763579999999994</v>
      </c>
      <c r="CE422">
        <v>-11.28505</v>
      </c>
      <c r="CF422">
        <v>-5.7248549999999998</v>
      </c>
      <c r="CG422">
        <v>-8.6785929999999993</v>
      </c>
      <c r="CH422">
        <v>-9.9799000000000007</v>
      </c>
      <c r="CI422">
        <v>-12.30475</v>
      </c>
      <c r="CJ422">
        <v>-13.557589999999999</v>
      </c>
      <c r="CK422">
        <v>-11.82924</v>
      </c>
      <c r="CL422">
        <v>-14.47461</v>
      </c>
      <c r="CM422">
        <v>-13.451040000000001</v>
      </c>
      <c r="CN422">
        <v>-11.840619999999999</v>
      </c>
      <c r="CO422">
        <v>-2.7174999999999998</v>
      </c>
      <c r="CP422">
        <v>-7.3818070000000002</v>
      </c>
      <c r="CQ422">
        <v>3.4978389999999999</v>
      </c>
      <c r="CR422">
        <v>2.5954980000000001</v>
      </c>
      <c r="CS422">
        <v>2.8544990000000001</v>
      </c>
      <c r="CT422">
        <v>2.4515660000000001</v>
      </c>
      <c r="CU422">
        <v>2.649559</v>
      </c>
      <c r="CV422">
        <v>3.536009</v>
      </c>
      <c r="CW422">
        <v>3.163951</v>
      </c>
      <c r="CX422">
        <v>4.6002039999999997</v>
      </c>
      <c r="CY422">
        <v>5.9121550000000003</v>
      </c>
      <c r="CZ422">
        <v>3.1791469999999999</v>
      </c>
      <c r="DA422">
        <v>5.9507830000000004</v>
      </c>
      <c r="DB422">
        <v>3.6559949999999999</v>
      </c>
      <c r="DC422">
        <v>3.5941130000000001</v>
      </c>
      <c r="DD422">
        <v>3.4474109999999998</v>
      </c>
      <c r="DE422">
        <v>3.8837350000000002</v>
      </c>
      <c r="DF422">
        <v>2.400728</v>
      </c>
      <c r="DG422">
        <v>3.2946360000000001</v>
      </c>
      <c r="DH422">
        <v>3.2672400000000001</v>
      </c>
      <c r="DI422">
        <v>4.0182399999999996</v>
      </c>
      <c r="DJ422">
        <v>14.63532</v>
      </c>
      <c r="DK422">
        <v>15.15807</v>
      </c>
      <c r="DL422">
        <v>15.86979</v>
      </c>
      <c r="DM422">
        <v>11.95791</v>
      </c>
      <c r="DN422">
        <v>10.251250000000001</v>
      </c>
      <c r="DO422">
        <v>19</v>
      </c>
      <c r="DP422">
        <v>20</v>
      </c>
    </row>
    <row r="423" spans="1:120" hidden="1" x14ac:dyDescent="0.25">
      <c r="A423" t="str">
        <f t="shared" si="6"/>
        <v>All_Elect DA 2-6 (1PM-9PM)_44376_19-20</v>
      </c>
      <c r="B423" t="s">
        <v>62</v>
      </c>
      <c r="C423" t="s">
        <v>61</v>
      </c>
      <c r="D423" t="s">
        <v>61</v>
      </c>
      <c r="E423" t="s">
        <v>61</v>
      </c>
      <c r="F423" t="s">
        <v>61</v>
      </c>
      <c r="G423" t="s">
        <v>61</v>
      </c>
      <c r="H423" t="s">
        <v>61</v>
      </c>
      <c r="I423" t="s">
        <v>61</v>
      </c>
      <c r="J423" t="s">
        <v>61</v>
      </c>
      <c r="K423" t="s">
        <v>180</v>
      </c>
      <c r="L423" s="18">
        <v>44376</v>
      </c>
      <c r="M423">
        <v>19</v>
      </c>
      <c r="N423">
        <v>20</v>
      </c>
      <c r="O423" t="s">
        <v>263</v>
      </c>
      <c r="P423">
        <v>10</v>
      </c>
      <c r="Q423">
        <v>9</v>
      </c>
      <c r="R423">
        <v>0</v>
      </c>
      <c r="S423">
        <v>1</v>
      </c>
      <c r="T423">
        <v>1</v>
      </c>
      <c r="U423">
        <v>1</v>
      </c>
      <c r="V423">
        <v>1</v>
      </c>
      <c r="W423">
        <v>83.014443999999997</v>
      </c>
      <c r="X423">
        <v>91.131111000000004</v>
      </c>
      <c r="Y423">
        <v>92.864444000000006</v>
      </c>
      <c r="Z423">
        <v>91.758888999999996</v>
      </c>
      <c r="AA423">
        <v>93.158889000000002</v>
      </c>
      <c r="AB423">
        <v>91.111110999999994</v>
      </c>
      <c r="AC423">
        <v>92.834444000000005</v>
      </c>
      <c r="AD423">
        <v>184.54667000000001</v>
      </c>
      <c r="AE423">
        <v>229.52888999999999</v>
      </c>
      <c r="AF423">
        <v>241.12110999999999</v>
      </c>
      <c r="AG423">
        <v>334.83222000000001</v>
      </c>
      <c r="AH423">
        <v>352.35667000000001</v>
      </c>
      <c r="AI423">
        <v>368.02111000000002</v>
      </c>
      <c r="AJ423">
        <v>365.96555999999998</v>
      </c>
      <c r="AK423">
        <v>370.86333000000002</v>
      </c>
      <c r="AL423">
        <v>376.39778000000001</v>
      </c>
      <c r="AM423">
        <v>373.57666999999998</v>
      </c>
      <c r="AN423">
        <v>374.61667</v>
      </c>
      <c r="AO423">
        <v>356.65222</v>
      </c>
      <c r="AP423">
        <v>345.12</v>
      </c>
      <c r="AQ423">
        <v>275.36444</v>
      </c>
      <c r="AR423">
        <v>140.53111000000001</v>
      </c>
      <c r="AS423">
        <v>94.995555999999993</v>
      </c>
      <c r="AT423">
        <v>94.99</v>
      </c>
      <c r="AU423">
        <v>61</v>
      </c>
      <c r="AV423">
        <v>59.611111000000001</v>
      </c>
      <c r="AW423">
        <v>59.444443999999997</v>
      </c>
      <c r="AX423">
        <v>58.777777999999998</v>
      </c>
      <c r="AY423">
        <v>58.388888999999999</v>
      </c>
      <c r="AZ423">
        <v>58.5</v>
      </c>
      <c r="BA423">
        <v>58.277777999999998</v>
      </c>
      <c r="BB423">
        <v>59.333333000000003</v>
      </c>
      <c r="BC423">
        <v>62.055556000000003</v>
      </c>
      <c r="BD423">
        <v>64.555555999999996</v>
      </c>
      <c r="BE423">
        <v>66.888889000000006</v>
      </c>
      <c r="BF423">
        <v>69.5</v>
      </c>
      <c r="BG423">
        <v>71.833332999999996</v>
      </c>
      <c r="BH423">
        <v>74.055555999999996</v>
      </c>
      <c r="BI423">
        <v>75.277777999999998</v>
      </c>
      <c r="BJ423">
        <v>77.055555999999996</v>
      </c>
      <c r="BK423">
        <v>77.055555999999996</v>
      </c>
      <c r="BL423">
        <v>75.611110999999994</v>
      </c>
      <c r="BM423">
        <v>73.166667000000004</v>
      </c>
      <c r="BN423">
        <v>70.5</v>
      </c>
      <c r="BO423">
        <v>66.944444000000004</v>
      </c>
      <c r="BP423">
        <v>64.333332999999996</v>
      </c>
      <c r="BQ423">
        <v>63.277777999999998</v>
      </c>
      <c r="BR423">
        <v>62.222222000000002</v>
      </c>
      <c r="BS423">
        <v>6.0433130000000004</v>
      </c>
      <c r="BT423">
        <v>0.86148409999999997</v>
      </c>
      <c r="BU423">
        <v>-0.18209359999999999</v>
      </c>
      <c r="BV423">
        <v>-0.37620490000000001</v>
      </c>
      <c r="BW423">
        <v>-5.0018190000000002</v>
      </c>
      <c r="BX423">
        <v>-0.34999609999999998</v>
      </c>
      <c r="BY423">
        <v>6.2357230000000001</v>
      </c>
      <c r="BZ423">
        <v>-1.400847</v>
      </c>
      <c r="CA423">
        <v>-6.286702</v>
      </c>
      <c r="CB423">
        <v>3.5028290000000002</v>
      </c>
      <c r="CC423">
        <v>-7.8881969999999999</v>
      </c>
      <c r="CD423">
        <v>-8.5873670000000004</v>
      </c>
      <c r="CE423">
        <v>-14.548439999999999</v>
      </c>
      <c r="CF423">
        <v>-6.3628030000000004</v>
      </c>
      <c r="CG423">
        <v>-7.591736</v>
      </c>
      <c r="CH423">
        <v>-12.025259999999999</v>
      </c>
      <c r="CI423">
        <v>-14.79979</v>
      </c>
      <c r="CJ423">
        <v>-17.252289999999999</v>
      </c>
      <c r="CK423">
        <v>-11.89006</v>
      </c>
      <c r="CL423">
        <v>-14.129580000000001</v>
      </c>
      <c r="CM423">
        <v>-19.763369999999998</v>
      </c>
      <c r="CN423">
        <v>-35.50385</v>
      </c>
      <c r="CO423">
        <v>-4.0913719999999998</v>
      </c>
      <c r="CP423">
        <v>-5.9208059999999998</v>
      </c>
      <c r="CQ423">
        <v>3.515018</v>
      </c>
      <c r="CR423">
        <v>2.5842269999999998</v>
      </c>
      <c r="CS423">
        <v>2.7175250000000002</v>
      </c>
      <c r="CT423">
        <v>2.7655430000000001</v>
      </c>
      <c r="CU423">
        <v>3.8366989999999999</v>
      </c>
      <c r="CV423">
        <v>6.7027720000000004</v>
      </c>
      <c r="CW423">
        <v>14.816610000000001</v>
      </c>
      <c r="CX423">
        <v>14.74056</v>
      </c>
      <c r="CY423">
        <v>11.19087</v>
      </c>
      <c r="CZ423">
        <v>10.515700000000001</v>
      </c>
      <c r="DA423">
        <v>9.1263860000000001</v>
      </c>
      <c r="DB423">
        <v>5.3260769999999997</v>
      </c>
      <c r="DC423">
        <v>4.8841830000000002</v>
      </c>
      <c r="DD423">
        <v>5.3735949999999999</v>
      </c>
      <c r="DE423">
        <v>5.9366880000000002</v>
      </c>
      <c r="DF423">
        <v>5.1127190000000002</v>
      </c>
      <c r="DG423">
        <v>5.6970710000000002</v>
      </c>
      <c r="DH423">
        <v>5.2351539999999996</v>
      </c>
      <c r="DI423">
        <v>6.5619800000000001</v>
      </c>
      <c r="DJ423">
        <v>22.855070000000001</v>
      </c>
      <c r="DK423">
        <v>28.382000000000001</v>
      </c>
      <c r="DL423">
        <v>24.076070000000001</v>
      </c>
      <c r="DM423">
        <v>7.8302329999999998</v>
      </c>
      <c r="DN423">
        <v>5.7477260000000001</v>
      </c>
      <c r="DO423">
        <v>19</v>
      </c>
      <c r="DP423">
        <v>20</v>
      </c>
    </row>
    <row r="424" spans="1:120" hidden="1" x14ac:dyDescent="0.25">
      <c r="A424" t="str">
        <f t="shared" si="6"/>
        <v>OtherDR-No_Elect DA 2-6 (1PM-9PM)_44376_19-20</v>
      </c>
      <c r="B424" t="s">
        <v>62</v>
      </c>
      <c r="C424" t="s">
        <v>323</v>
      </c>
      <c r="D424" t="s">
        <v>61</v>
      </c>
      <c r="E424" t="s">
        <v>61</v>
      </c>
      <c r="F424" t="s">
        <v>61</v>
      </c>
      <c r="G424" t="s">
        <v>61</v>
      </c>
      <c r="H424" t="s">
        <v>61</v>
      </c>
      <c r="I424" t="s">
        <v>97</v>
      </c>
      <c r="J424" t="s">
        <v>61</v>
      </c>
      <c r="K424" t="s">
        <v>180</v>
      </c>
      <c r="L424" s="18">
        <v>44376</v>
      </c>
      <c r="M424">
        <v>19</v>
      </c>
      <c r="N424">
        <v>20</v>
      </c>
      <c r="O424" t="s">
        <v>263</v>
      </c>
      <c r="P424">
        <v>10</v>
      </c>
      <c r="Q424">
        <v>9</v>
      </c>
      <c r="R424">
        <v>0</v>
      </c>
      <c r="S424">
        <v>1</v>
      </c>
      <c r="T424">
        <v>1</v>
      </c>
      <c r="U424">
        <v>1</v>
      </c>
      <c r="V424">
        <v>1</v>
      </c>
      <c r="W424">
        <v>83.014443999999997</v>
      </c>
      <c r="X424">
        <v>91.131111000000004</v>
      </c>
      <c r="Y424">
        <v>92.864444000000006</v>
      </c>
      <c r="Z424">
        <v>91.758888999999996</v>
      </c>
      <c r="AA424">
        <v>93.158889000000002</v>
      </c>
      <c r="AB424">
        <v>91.111110999999994</v>
      </c>
      <c r="AC424">
        <v>92.834444000000005</v>
      </c>
      <c r="AD424">
        <v>184.54667000000001</v>
      </c>
      <c r="AE424">
        <v>229.52888999999999</v>
      </c>
      <c r="AF424">
        <v>241.12110999999999</v>
      </c>
      <c r="AG424">
        <v>334.83222000000001</v>
      </c>
      <c r="AH424">
        <v>352.35667000000001</v>
      </c>
      <c r="AI424">
        <v>368.02111000000002</v>
      </c>
      <c r="AJ424">
        <v>365.96555999999998</v>
      </c>
      <c r="AK424">
        <v>370.86333000000002</v>
      </c>
      <c r="AL424">
        <v>376.39778000000001</v>
      </c>
      <c r="AM424">
        <v>373.57666999999998</v>
      </c>
      <c r="AN424">
        <v>374.61667</v>
      </c>
      <c r="AO424">
        <v>356.65222</v>
      </c>
      <c r="AP424">
        <v>345.12</v>
      </c>
      <c r="AQ424">
        <v>275.36444</v>
      </c>
      <c r="AR424">
        <v>140.53111000000001</v>
      </c>
      <c r="AS424">
        <v>94.995555999999993</v>
      </c>
      <c r="AT424">
        <v>94.99</v>
      </c>
      <c r="AU424">
        <v>61</v>
      </c>
      <c r="AV424">
        <v>59.611111000000001</v>
      </c>
      <c r="AW424">
        <v>59.444443999999997</v>
      </c>
      <c r="AX424">
        <v>58.777777999999998</v>
      </c>
      <c r="AY424">
        <v>58.388888999999999</v>
      </c>
      <c r="AZ424">
        <v>58.5</v>
      </c>
      <c r="BA424">
        <v>58.277777999999998</v>
      </c>
      <c r="BB424">
        <v>59.333333000000003</v>
      </c>
      <c r="BC424">
        <v>62.055556000000003</v>
      </c>
      <c r="BD424">
        <v>64.555555999999996</v>
      </c>
      <c r="BE424">
        <v>66.888889000000006</v>
      </c>
      <c r="BF424">
        <v>69.5</v>
      </c>
      <c r="BG424">
        <v>71.833332999999996</v>
      </c>
      <c r="BH424">
        <v>74.055555999999996</v>
      </c>
      <c r="BI424">
        <v>75.277777999999998</v>
      </c>
      <c r="BJ424">
        <v>77.055555999999996</v>
      </c>
      <c r="BK424">
        <v>77.055555999999996</v>
      </c>
      <c r="BL424">
        <v>75.611110999999994</v>
      </c>
      <c r="BM424">
        <v>73.166667000000004</v>
      </c>
      <c r="BN424">
        <v>70.5</v>
      </c>
      <c r="BO424">
        <v>66.944444000000004</v>
      </c>
      <c r="BP424">
        <v>64.333332999999996</v>
      </c>
      <c r="BQ424">
        <v>63.277777999999998</v>
      </c>
      <c r="BR424">
        <v>62.222222000000002</v>
      </c>
      <c r="BS424">
        <v>6.0433130000000004</v>
      </c>
      <c r="BT424">
        <v>0.86148409999999997</v>
      </c>
      <c r="BU424">
        <v>-0.18209359999999999</v>
      </c>
      <c r="BV424">
        <v>-0.37620490000000001</v>
      </c>
      <c r="BW424">
        <v>-5.0018190000000002</v>
      </c>
      <c r="BX424">
        <v>-0.34999609999999998</v>
      </c>
      <c r="BY424">
        <v>6.2357230000000001</v>
      </c>
      <c r="BZ424">
        <v>-1.400847</v>
      </c>
      <c r="CA424">
        <v>-6.286702</v>
      </c>
      <c r="CB424">
        <v>3.5028290000000002</v>
      </c>
      <c r="CC424">
        <v>-7.8881969999999999</v>
      </c>
      <c r="CD424">
        <v>-8.5873670000000004</v>
      </c>
      <c r="CE424">
        <v>-14.548439999999999</v>
      </c>
      <c r="CF424">
        <v>-6.3628030000000004</v>
      </c>
      <c r="CG424">
        <v>-7.591736</v>
      </c>
      <c r="CH424">
        <v>-12.025259999999999</v>
      </c>
      <c r="CI424">
        <v>-14.79979</v>
      </c>
      <c r="CJ424">
        <v>-17.252289999999999</v>
      </c>
      <c r="CK424">
        <v>-11.89006</v>
      </c>
      <c r="CL424">
        <v>-14.129580000000001</v>
      </c>
      <c r="CM424">
        <v>-19.763369999999998</v>
      </c>
      <c r="CN424">
        <v>-35.50385</v>
      </c>
      <c r="CO424">
        <v>-4.0913719999999998</v>
      </c>
      <c r="CP424">
        <v>-5.9208059999999998</v>
      </c>
      <c r="CQ424">
        <v>3.515018</v>
      </c>
      <c r="CR424">
        <v>2.5842269999999998</v>
      </c>
      <c r="CS424">
        <v>2.7175250000000002</v>
      </c>
      <c r="CT424">
        <v>2.7655430000000001</v>
      </c>
      <c r="CU424">
        <v>3.8366989999999999</v>
      </c>
      <c r="CV424">
        <v>6.7027720000000004</v>
      </c>
      <c r="CW424">
        <v>14.816610000000001</v>
      </c>
      <c r="CX424">
        <v>14.74056</v>
      </c>
      <c r="CY424">
        <v>11.19087</v>
      </c>
      <c r="CZ424">
        <v>10.515700000000001</v>
      </c>
      <c r="DA424">
        <v>9.1263860000000001</v>
      </c>
      <c r="DB424">
        <v>5.3260769999999997</v>
      </c>
      <c r="DC424">
        <v>4.8841830000000002</v>
      </c>
      <c r="DD424">
        <v>5.3735949999999999</v>
      </c>
      <c r="DE424">
        <v>5.9366880000000002</v>
      </c>
      <c r="DF424">
        <v>5.1127190000000002</v>
      </c>
      <c r="DG424">
        <v>5.6970710000000002</v>
      </c>
      <c r="DH424">
        <v>5.2351539999999996</v>
      </c>
      <c r="DI424">
        <v>6.5619800000000001</v>
      </c>
      <c r="DJ424">
        <v>22.855070000000001</v>
      </c>
      <c r="DK424">
        <v>28.382000000000001</v>
      </c>
      <c r="DL424">
        <v>24.076070000000001</v>
      </c>
      <c r="DM424">
        <v>7.8302329999999998</v>
      </c>
      <c r="DN424">
        <v>5.7477260000000001</v>
      </c>
      <c r="DO424">
        <v>19</v>
      </c>
      <c r="DP424">
        <v>20</v>
      </c>
    </row>
    <row r="425" spans="1:120" hidden="1" x14ac:dyDescent="0.25">
      <c r="A425" t="str">
        <f t="shared" si="6"/>
        <v>sublap_id-SLAP_PGSB_Elect DA 2-6 (1PM-9PM)_44376_19-20</v>
      </c>
      <c r="B425" t="s">
        <v>62</v>
      </c>
      <c r="C425" t="s">
        <v>281</v>
      </c>
      <c r="D425" t="s">
        <v>61</v>
      </c>
      <c r="E425" t="s">
        <v>282</v>
      </c>
      <c r="F425" t="s">
        <v>61</v>
      </c>
      <c r="G425" t="s">
        <v>61</v>
      </c>
      <c r="H425" t="s">
        <v>61</v>
      </c>
      <c r="I425" t="s">
        <v>61</v>
      </c>
      <c r="J425" t="s">
        <v>61</v>
      </c>
      <c r="K425" t="s">
        <v>180</v>
      </c>
      <c r="L425" s="18">
        <v>44376</v>
      </c>
      <c r="M425">
        <v>19</v>
      </c>
      <c r="N425">
        <v>20</v>
      </c>
      <c r="O425" t="s">
        <v>263</v>
      </c>
      <c r="P425">
        <v>3</v>
      </c>
      <c r="Q425">
        <v>2</v>
      </c>
      <c r="R425">
        <v>0</v>
      </c>
      <c r="S425">
        <v>0</v>
      </c>
      <c r="T425">
        <v>1</v>
      </c>
      <c r="U425">
        <v>1</v>
      </c>
      <c r="V425">
        <v>1</v>
      </c>
      <c r="W425">
        <v>36.36</v>
      </c>
      <c r="X425">
        <v>48.96</v>
      </c>
      <c r="Y425">
        <v>48.36</v>
      </c>
      <c r="Z425">
        <v>49.08</v>
      </c>
      <c r="AA425">
        <v>48.6</v>
      </c>
      <c r="AB425">
        <v>48.84</v>
      </c>
      <c r="AC425">
        <v>48.6</v>
      </c>
      <c r="AD425">
        <v>79.44</v>
      </c>
      <c r="AE425">
        <v>120.48</v>
      </c>
      <c r="AF425">
        <v>123.72</v>
      </c>
      <c r="AG425">
        <v>147.6</v>
      </c>
      <c r="AH425">
        <v>147.96</v>
      </c>
      <c r="AI425">
        <v>153</v>
      </c>
      <c r="AJ425">
        <v>149.52000000000001</v>
      </c>
      <c r="AK425">
        <v>152.16</v>
      </c>
      <c r="AL425">
        <v>153.6</v>
      </c>
      <c r="AM425">
        <v>154.19999999999999</v>
      </c>
      <c r="AN425">
        <v>156.47999999999999</v>
      </c>
      <c r="AO425">
        <v>150</v>
      </c>
      <c r="AP425">
        <v>145.44</v>
      </c>
      <c r="AQ425">
        <v>110.76</v>
      </c>
      <c r="AR425">
        <v>57.36</v>
      </c>
      <c r="AS425">
        <v>51</v>
      </c>
      <c r="AT425">
        <v>51.72</v>
      </c>
      <c r="AU425">
        <v>61.5</v>
      </c>
      <c r="AV425">
        <v>60</v>
      </c>
      <c r="AW425">
        <v>60</v>
      </c>
      <c r="AX425">
        <v>59.5</v>
      </c>
      <c r="AY425">
        <v>59</v>
      </c>
      <c r="AZ425">
        <v>59</v>
      </c>
      <c r="BA425">
        <v>59</v>
      </c>
      <c r="BB425">
        <v>60.5</v>
      </c>
      <c r="BC425">
        <v>64</v>
      </c>
      <c r="BD425">
        <v>67.5</v>
      </c>
      <c r="BE425">
        <v>70.5</v>
      </c>
      <c r="BF425">
        <v>72.5</v>
      </c>
      <c r="BG425">
        <v>73.5</v>
      </c>
      <c r="BH425">
        <v>75.5</v>
      </c>
      <c r="BI425">
        <v>77.5</v>
      </c>
      <c r="BJ425">
        <v>79</v>
      </c>
      <c r="BK425">
        <v>78.5</v>
      </c>
      <c r="BL425">
        <v>77.5</v>
      </c>
      <c r="BM425">
        <v>75</v>
      </c>
      <c r="BN425">
        <v>72</v>
      </c>
      <c r="BO425">
        <v>68</v>
      </c>
      <c r="BP425">
        <v>65.5</v>
      </c>
      <c r="BQ425">
        <v>64.5</v>
      </c>
      <c r="BR425">
        <v>63</v>
      </c>
      <c r="BS425">
        <v>5.766222</v>
      </c>
      <c r="BT425">
        <v>-1.8841920000000001</v>
      </c>
      <c r="BU425">
        <v>-1.800543</v>
      </c>
      <c r="BV425">
        <v>-2.07619</v>
      </c>
      <c r="BW425">
        <v>-2.693454</v>
      </c>
      <c r="BX425">
        <v>1.076883</v>
      </c>
      <c r="BY425">
        <v>4.6363529999999997</v>
      </c>
      <c r="BZ425">
        <v>-1.588697</v>
      </c>
      <c r="CA425">
        <v>-2.817212</v>
      </c>
      <c r="CB425">
        <v>-1.1772339999999999</v>
      </c>
      <c r="CC425">
        <v>-12.649480000000001</v>
      </c>
      <c r="CD425">
        <v>-9.9763579999999994</v>
      </c>
      <c r="CE425">
        <v>-11.28505</v>
      </c>
      <c r="CF425">
        <v>-5.7248549999999998</v>
      </c>
      <c r="CG425">
        <v>-8.6785929999999993</v>
      </c>
      <c r="CH425">
        <v>-9.9799000000000007</v>
      </c>
      <c r="CI425">
        <v>-12.30475</v>
      </c>
      <c r="CJ425">
        <v>-13.557589999999999</v>
      </c>
      <c r="CK425">
        <v>-11.82924</v>
      </c>
      <c r="CL425">
        <v>-14.47461</v>
      </c>
      <c r="CM425">
        <v>-13.451040000000001</v>
      </c>
      <c r="CN425">
        <v>-11.840619999999999</v>
      </c>
      <c r="CO425">
        <v>-2.7174999999999998</v>
      </c>
      <c r="CP425">
        <v>-7.3818070000000002</v>
      </c>
      <c r="CQ425">
        <v>3.4978389999999999</v>
      </c>
      <c r="CR425">
        <v>2.5954980000000001</v>
      </c>
      <c r="CS425">
        <v>2.8544990000000001</v>
      </c>
      <c r="CT425">
        <v>2.4515660000000001</v>
      </c>
      <c r="CU425">
        <v>2.649559</v>
      </c>
      <c r="CV425">
        <v>3.536009</v>
      </c>
      <c r="CW425">
        <v>3.163951</v>
      </c>
      <c r="CX425">
        <v>4.6002039999999997</v>
      </c>
      <c r="CY425">
        <v>5.9121550000000003</v>
      </c>
      <c r="CZ425">
        <v>3.1791469999999999</v>
      </c>
      <c r="DA425">
        <v>5.9507830000000004</v>
      </c>
      <c r="DB425">
        <v>3.6559949999999999</v>
      </c>
      <c r="DC425">
        <v>3.5941130000000001</v>
      </c>
      <c r="DD425">
        <v>3.4474109999999998</v>
      </c>
      <c r="DE425">
        <v>3.8837350000000002</v>
      </c>
      <c r="DF425">
        <v>2.400728</v>
      </c>
      <c r="DG425">
        <v>3.2946360000000001</v>
      </c>
      <c r="DH425">
        <v>3.2672400000000001</v>
      </c>
      <c r="DI425">
        <v>4.0182399999999996</v>
      </c>
      <c r="DJ425">
        <v>14.63532</v>
      </c>
      <c r="DK425">
        <v>15.15807</v>
      </c>
      <c r="DL425">
        <v>15.86979</v>
      </c>
      <c r="DM425">
        <v>11.95791</v>
      </c>
      <c r="DN425">
        <v>10.251250000000001</v>
      </c>
      <c r="DO425">
        <v>19</v>
      </c>
      <c r="DP425">
        <v>20</v>
      </c>
    </row>
    <row r="426" spans="1:120" hidden="1" x14ac:dyDescent="0.25">
      <c r="A426" t="str">
        <f t="shared" si="6"/>
        <v>sublap_id-SLAP_PGCC_Elect DA 2-6 (1PM-9PM)_44376_19-20</v>
      </c>
      <c r="B426" t="s">
        <v>62</v>
      </c>
      <c r="C426" t="s">
        <v>299</v>
      </c>
      <c r="D426" t="s">
        <v>61</v>
      </c>
      <c r="E426" t="s">
        <v>300</v>
      </c>
      <c r="F426" t="s">
        <v>61</v>
      </c>
      <c r="G426" t="s">
        <v>61</v>
      </c>
      <c r="H426" t="s">
        <v>61</v>
      </c>
      <c r="I426" t="s">
        <v>61</v>
      </c>
      <c r="J426" t="s">
        <v>61</v>
      </c>
      <c r="K426" t="s">
        <v>180</v>
      </c>
      <c r="L426" s="18">
        <v>44376</v>
      </c>
      <c r="M426">
        <v>19</v>
      </c>
      <c r="N426">
        <v>20</v>
      </c>
      <c r="O426" t="s">
        <v>263</v>
      </c>
      <c r="P426">
        <v>3</v>
      </c>
      <c r="Q426">
        <v>3</v>
      </c>
      <c r="R426">
        <v>0</v>
      </c>
      <c r="S426">
        <v>0</v>
      </c>
      <c r="T426">
        <v>1</v>
      </c>
      <c r="U426">
        <v>1</v>
      </c>
      <c r="V426">
        <v>1</v>
      </c>
      <c r="W426">
        <v>21.632999999999999</v>
      </c>
      <c r="X426">
        <v>20.738</v>
      </c>
      <c r="Y426">
        <v>21.698</v>
      </c>
      <c r="Z426">
        <v>20.742999999999999</v>
      </c>
      <c r="AA426">
        <v>22.123000000000001</v>
      </c>
      <c r="AB426">
        <v>20.56</v>
      </c>
      <c r="AC426">
        <v>22.231000000000002</v>
      </c>
      <c r="AD426">
        <v>38.811999999999998</v>
      </c>
      <c r="AE426">
        <v>38.576000000000001</v>
      </c>
      <c r="AF426">
        <v>42.848999999999997</v>
      </c>
      <c r="AG426">
        <v>60.189</v>
      </c>
      <c r="AH426">
        <v>62.000999999999998</v>
      </c>
      <c r="AI426">
        <v>66.218999999999994</v>
      </c>
      <c r="AJ426">
        <v>65.129000000000005</v>
      </c>
      <c r="AK426">
        <v>67.456999999999994</v>
      </c>
      <c r="AL426">
        <v>68.317999999999998</v>
      </c>
      <c r="AM426">
        <v>67.418999999999997</v>
      </c>
      <c r="AN426">
        <v>67.355000000000004</v>
      </c>
      <c r="AO426">
        <v>63.466999999999999</v>
      </c>
      <c r="AP426">
        <v>62.887999999999998</v>
      </c>
      <c r="AQ426">
        <v>52.107999999999997</v>
      </c>
      <c r="AR426">
        <v>25.878</v>
      </c>
      <c r="AS426">
        <v>21.776</v>
      </c>
      <c r="AT426">
        <v>22.050999999999998</v>
      </c>
      <c r="AU426">
        <v>59.166666999999997</v>
      </c>
      <c r="AV426">
        <v>58.166666999999997</v>
      </c>
      <c r="AW426">
        <v>58.333333000000003</v>
      </c>
      <c r="AX426">
        <v>57.5</v>
      </c>
      <c r="AY426">
        <v>57.5</v>
      </c>
      <c r="AZ426">
        <v>58</v>
      </c>
      <c r="BA426">
        <v>57.666666999999997</v>
      </c>
      <c r="BB426">
        <v>57.833333000000003</v>
      </c>
      <c r="BC426">
        <v>59.166666999999997</v>
      </c>
      <c r="BD426">
        <v>60</v>
      </c>
      <c r="BE426">
        <v>61</v>
      </c>
      <c r="BF426">
        <v>64.5</v>
      </c>
      <c r="BG426">
        <v>68</v>
      </c>
      <c r="BH426">
        <v>70.333332999999996</v>
      </c>
      <c r="BI426">
        <v>70.5</v>
      </c>
      <c r="BJ426">
        <v>73.166667000000004</v>
      </c>
      <c r="BK426">
        <v>73.5</v>
      </c>
      <c r="BL426">
        <v>71.333332999999996</v>
      </c>
      <c r="BM426">
        <v>68.833332999999996</v>
      </c>
      <c r="BN426">
        <v>67.166667000000004</v>
      </c>
      <c r="BO426">
        <v>64.166667000000004</v>
      </c>
      <c r="BP426">
        <v>61.833333000000003</v>
      </c>
      <c r="BQ426">
        <v>61.333333000000003</v>
      </c>
      <c r="BR426">
        <v>60.666666999999997</v>
      </c>
      <c r="BS426">
        <v>5.7186300000000002E-2</v>
      </c>
      <c r="BT426">
        <v>0.36176429999999998</v>
      </c>
      <c r="BU426">
        <v>0.16441149999999999</v>
      </c>
      <c r="BV426">
        <v>0.50569679999999995</v>
      </c>
      <c r="BW426">
        <v>-1.866482</v>
      </c>
      <c r="BX426">
        <v>-1.8819319999999999</v>
      </c>
      <c r="BY426">
        <v>1.862662</v>
      </c>
      <c r="BZ426">
        <v>1.4108510000000001</v>
      </c>
      <c r="CA426">
        <v>0.11983969999999999</v>
      </c>
      <c r="CB426">
        <v>1.115507</v>
      </c>
      <c r="CC426">
        <v>4.2882090000000002</v>
      </c>
      <c r="CD426">
        <v>5.498659</v>
      </c>
      <c r="CE426">
        <v>2.4503439999999999</v>
      </c>
      <c r="CF426">
        <v>4.6044020000000003</v>
      </c>
      <c r="CG426">
        <v>2.9094229999999999</v>
      </c>
      <c r="CH426">
        <v>2.2488260000000002</v>
      </c>
      <c r="CI426">
        <v>1.594757</v>
      </c>
      <c r="CJ426">
        <v>1.9689369999999999</v>
      </c>
      <c r="CK426">
        <v>4.168571</v>
      </c>
      <c r="CL426">
        <v>3.4722849999999998</v>
      </c>
      <c r="CM426">
        <v>-0.35980220000000002</v>
      </c>
      <c r="CN426">
        <v>-3.5703699999999998E-2</v>
      </c>
      <c r="CO426">
        <v>-0.2582159</v>
      </c>
      <c r="CP426">
        <v>-0.82065429999999995</v>
      </c>
      <c r="CQ426">
        <v>3.1843000000000003E-2</v>
      </c>
      <c r="CR426">
        <v>3.2835700000000002E-2</v>
      </c>
      <c r="CS426">
        <v>3.6544699999999999E-2</v>
      </c>
      <c r="CT426">
        <v>3.1522799999999997E-2</v>
      </c>
      <c r="CU426">
        <v>0.43911600000000001</v>
      </c>
      <c r="CV426">
        <v>0.80527579999999999</v>
      </c>
      <c r="CW426">
        <v>0.98183989999999999</v>
      </c>
      <c r="CX426">
        <v>1.560371</v>
      </c>
      <c r="CY426">
        <v>0.80392479999999999</v>
      </c>
      <c r="CZ426">
        <v>0.72785549999999999</v>
      </c>
      <c r="DA426">
        <v>0.80990309999999999</v>
      </c>
      <c r="DB426">
        <v>0.51430540000000002</v>
      </c>
      <c r="DC426">
        <v>0.64677430000000002</v>
      </c>
      <c r="DD426">
        <v>0.80837360000000003</v>
      </c>
      <c r="DE426">
        <v>1.113226</v>
      </c>
      <c r="DF426">
        <v>1.15873</v>
      </c>
      <c r="DG426">
        <v>0.96796309999999997</v>
      </c>
      <c r="DH426">
        <v>1.0000150000000001</v>
      </c>
      <c r="DI426">
        <v>0.92190070000000002</v>
      </c>
      <c r="DJ426">
        <v>2.18519</v>
      </c>
      <c r="DK426">
        <v>2.176682</v>
      </c>
      <c r="DL426">
        <v>1.1865019999999999</v>
      </c>
      <c r="DM426">
        <v>5.6161599999999999E-2</v>
      </c>
      <c r="DN426">
        <v>4.1136100000000002E-2</v>
      </c>
      <c r="DO426">
        <v>19</v>
      </c>
      <c r="DP426">
        <v>20</v>
      </c>
    </row>
    <row r="427" spans="1:120" x14ac:dyDescent="0.25">
      <c r="A427" t="str">
        <f t="shared" si="6"/>
        <v>AutoDR-Yes_Elect DA 2-6 (1PM-9PM)_44376_19-20</v>
      </c>
      <c r="B427" t="s">
        <v>62</v>
      </c>
      <c r="C427" t="s">
        <v>322</v>
      </c>
      <c r="D427" t="s">
        <v>61</v>
      </c>
      <c r="E427" t="s">
        <v>61</v>
      </c>
      <c r="F427" t="s">
        <v>61</v>
      </c>
      <c r="G427" t="s">
        <v>61</v>
      </c>
      <c r="H427" t="s">
        <v>98</v>
      </c>
      <c r="I427" t="s">
        <v>61</v>
      </c>
      <c r="J427" t="s">
        <v>61</v>
      </c>
      <c r="K427" t="s">
        <v>180</v>
      </c>
      <c r="L427" s="18">
        <v>44376</v>
      </c>
      <c r="M427">
        <v>19</v>
      </c>
      <c r="N427">
        <v>20</v>
      </c>
      <c r="O427" t="s">
        <v>263</v>
      </c>
      <c r="P427">
        <v>7</v>
      </c>
      <c r="Q427">
        <v>6</v>
      </c>
      <c r="R427">
        <v>0</v>
      </c>
      <c r="S427">
        <v>0</v>
      </c>
      <c r="T427">
        <v>1</v>
      </c>
      <c r="U427">
        <v>1</v>
      </c>
      <c r="V427">
        <v>1</v>
      </c>
      <c r="W427">
        <v>61.693333000000003</v>
      </c>
      <c r="X427">
        <v>71.400000000000006</v>
      </c>
      <c r="Y427">
        <v>72.006666999999993</v>
      </c>
      <c r="Z427">
        <v>72.053332999999995</v>
      </c>
      <c r="AA427">
        <v>71.773332999999994</v>
      </c>
      <c r="AB427">
        <v>71.446667000000005</v>
      </c>
      <c r="AC427">
        <v>71.306667000000004</v>
      </c>
      <c r="AD427">
        <v>153.16</v>
      </c>
      <c r="AE427">
        <v>182.7</v>
      </c>
      <c r="AF427">
        <v>196.88667000000001</v>
      </c>
      <c r="AG427">
        <v>273.74666999999999</v>
      </c>
      <c r="AH427">
        <v>283.92</v>
      </c>
      <c r="AI427">
        <v>297.45332999999999</v>
      </c>
      <c r="AJ427">
        <v>295.68</v>
      </c>
      <c r="AK427">
        <v>299.64666999999997</v>
      </c>
      <c r="AL427">
        <v>303.94</v>
      </c>
      <c r="AM427">
        <v>304.45332999999999</v>
      </c>
      <c r="AN427">
        <v>305.2</v>
      </c>
      <c r="AO427">
        <v>291.99333000000001</v>
      </c>
      <c r="AP427">
        <v>281.44666999999998</v>
      </c>
      <c r="AQ427">
        <v>222.22667000000001</v>
      </c>
      <c r="AR427">
        <v>121.14667</v>
      </c>
      <c r="AS427">
        <v>75.040000000000006</v>
      </c>
      <c r="AT427">
        <v>73.92</v>
      </c>
      <c r="AU427">
        <v>61.083333000000003</v>
      </c>
      <c r="AV427">
        <v>59.583333000000003</v>
      </c>
      <c r="AW427">
        <v>59.333333000000003</v>
      </c>
      <c r="AX427">
        <v>58.666666999999997</v>
      </c>
      <c r="AY427">
        <v>58.25</v>
      </c>
      <c r="AZ427">
        <v>58</v>
      </c>
      <c r="BA427">
        <v>58</v>
      </c>
      <c r="BB427">
        <v>59.666666999999997</v>
      </c>
      <c r="BC427">
        <v>63.083333000000003</v>
      </c>
      <c r="BD427">
        <v>66.583332999999996</v>
      </c>
      <c r="BE427">
        <v>69.833332999999996</v>
      </c>
      <c r="BF427">
        <v>72.25</v>
      </c>
      <c r="BG427">
        <v>73.416667000000004</v>
      </c>
      <c r="BH427">
        <v>75.25</v>
      </c>
      <c r="BI427">
        <v>77</v>
      </c>
      <c r="BJ427">
        <v>78.25</v>
      </c>
      <c r="BK427">
        <v>77.916667000000004</v>
      </c>
      <c r="BL427">
        <v>76.833332999999996</v>
      </c>
      <c r="BM427">
        <v>74.583332999999996</v>
      </c>
      <c r="BN427">
        <v>71.5</v>
      </c>
      <c r="BO427">
        <v>67.5</v>
      </c>
      <c r="BP427">
        <v>64.916667000000004</v>
      </c>
      <c r="BQ427">
        <v>63.583333000000003</v>
      </c>
      <c r="BR427">
        <v>62.333333000000003</v>
      </c>
      <c r="BS427">
        <v>6.3786339999999999</v>
      </c>
      <c r="BT427">
        <v>0.40494920000000001</v>
      </c>
      <c r="BU427">
        <v>-0.30807449999999997</v>
      </c>
      <c r="BV427">
        <v>-1.08901</v>
      </c>
      <c r="BW427">
        <v>-3.037185</v>
      </c>
      <c r="BX427">
        <v>1.7528490000000001</v>
      </c>
      <c r="BY427">
        <v>4.5863240000000003</v>
      </c>
      <c r="BZ427">
        <v>-9.3686749999999996</v>
      </c>
      <c r="CA427">
        <v>-0.74816689999999997</v>
      </c>
      <c r="CB427">
        <v>2.8557039999999998</v>
      </c>
      <c r="CC427">
        <v>-13.262269999999999</v>
      </c>
      <c r="CD427">
        <v>-10.06437</v>
      </c>
      <c r="CE427">
        <v>-15.437720000000001</v>
      </c>
      <c r="CF427">
        <v>-8.0261720000000008</v>
      </c>
      <c r="CG427">
        <v>-8.9209320000000005</v>
      </c>
      <c r="CH427">
        <v>-12.6846</v>
      </c>
      <c r="CI427">
        <v>-17.341190000000001</v>
      </c>
      <c r="CJ427">
        <v>-18.077539999999999</v>
      </c>
      <c r="CK427">
        <v>-16.246369999999999</v>
      </c>
      <c r="CL427">
        <v>-19.058209999999999</v>
      </c>
      <c r="CM427">
        <v>-18.705590000000001</v>
      </c>
      <c r="CN427">
        <v>-38.010469999999998</v>
      </c>
      <c r="CO427">
        <v>-5.0303420000000001</v>
      </c>
      <c r="CP427">
        <v>-5.1910129999999999</v>
      </c>
      <c r="CQ427">
        <v>3.8325640000000001</v>
      </c>
      <c r="CR427">
        <v>2.7826050000000002</v>
      </c>
      <c r="CS427">
        <v>2.9353820000000002</v>
      </c>
      <c r="CT427">
        <v>2.9824540000000002</v>
      </c>
      <c r="CU427">
        <v>3.6008239999999998</v>
      </c>
      <c r="CV427">
        <v>6.3647109999999998</v>
      </c>
      <c r="CW427">
        <v>15.05843</v>
      </c>
      <c r="CX427">
        <v>12.195029999999999</v>
      </c>
      <c r="CY427">
        <v>9.8250879999999992</v>
      </c>
      <c r="CZ427">
        <v>10.29039</v>
      </c>
      <c r="DA427">
        <v>8.9686149999999998</v>
      </c>
      <c r="DB427">
        <v>5.2625849999999996</v>
      </c>
      <c r="DC427">
        <v>4.7300279999999999</v>
      </c>
      <c r="DD427">
        <v>4.7815009999999996</v>
      </c>
      <c r="DE427">
        <v>4.949147</v>
      </c>
      <c r="DF427">
        <v>4.082954</v>
      </c>
      <c r="DG427">
        <v>4.830012</v>
      </c>
      <c r="DH427">
        <v>4.4710660000000004</v>
      </c>
      <c r="DI427">
        <v>5.718013</v>
      </c>
      <c r="DJ427">
        <v>21.218900000000001</v>
      </c>
      <c r="DK427">
        <v>27.633710000000001</v>
      </c>
      <c r="DL427">
        <v>25.265720000000002</v>
      </c>
      <c r="DM427">
        <v>8.5997400000000006</v>
      </c>
      <c r="DN427">
        <v>6.2967940000000002</v>
      </c>
      <c r="DO427">
        <v>19</v>
      </c>
      <c r="DP427">
        <v>20</v>
      </c>
    </row>
    <row r="428" spans="1:120" x14ac:dyDescent="0.25">
      <c r="A428" t="str">
        <f t="shared" si="6"/>
        <v>AutoDR-No_Elect DA 2-6 (1PM-9PM)_44376_19-20</v>
      </c>
      <c r="B428" t="s">
        <v>62</v>
      </c>
      <c r="C428" t="s">
        <v>321</v>
      </c>
      <c r="D428" t="s">
        <v>61</v>
      </c>
      <c r="E428" t="s">
        <v>61</v>
      </c>
      <c r="F428" t="s">
        <v>61</v>
      </c>
      <c r="G428" t="s">
        <v>61</v>
      </c>
      <c r="H428" t="s">
        <v>97</v>
      </c>
      <c r="I428" t="s">
        <v>61</v>
      </c>
      <c r="J428" t="s">
        <v>61</v>
      </c>
      <c r="K428" t="s">
        <v>180</v>
      </c>
      <c r="L428" s="18">
        <v>44376</v>
      </c>
      <c r="M428">
        <v>19</v>
      </c>
      <c r="N428">
        <v>20</v>
      </c>
      <c r="O428" t="s">
        <v>263</v>
      </c>
      <c r="P428">
        <v>3</v>
      </c>
      <c r="Q428">
        <v>3</v>
      </c>
      <c r="R428">
        <v>0</v>
      </c>
      <c r="S428">
        <v>0</v>
      </c>
      <c r="T428">
        <v>1</v>
      </c>
      <c r="U428">
        <v>1</v>
      </c>
      <c r="V428">
        <v>1</v>
      </c>
      <c r="W428">
        <v>21.832999999999998</v>
      </c>
      <c r="X428">
        <v>20.818000000000001</v>
      </c>
      <c r="Y428">
        <v>21.858000000000001</v>
      </c>
      <c r="Z428">
        <v>20.823</v>
      </c>
      <c r="AA428">
        <v>22.323</v>
      </c>
      <c r="AB428">
        <v>20.76</v>
      </c>
      <c r="AC428">
        <v>22.431000000000001</v>
      </c>
      <c r="AD428">
        <v>34.811999999999998</v>
      </c>
      <c r="AE428">
        <v>49.975999999999999</v>
      </c>
      <c r="AF428">
        <v>48.249000000000002</v>
      </c>
      <c r="AG428">
        <v>66.709000000000003</v>
      </c>
      <c r="AH428">
        <v>73.760999999999996</v>
      </c>
      <c r="AI428">
        <v>76.259</v>
      </c>
      <c r="AJ428">
        <v>75.929000000000002</v>
      </c>
      <c r="AK428">
        <v>76.936999999999998</v>
      </c>
      <c r="AL428">
        <v>78.238</v>
      </c>
      <c r="AM428">
        <v>75.259</v>
      </c>
      <c r="AN428">
        <v>75.555000000000007</v>
      </c>
      <c r="AO428">
        <v>70.706999999999994</v>
      </c>
      <c r="AP428">
        <v>69.367999999999995</v>
      </c>
      <c r="AQ428">
        <v>57.347999999999999</v>
      </c>
      <c r="AR428">
        <v>22.638000000000002</v>
      </c>
      <c r="AS428">
        <v>21.175999999999998</v>
      </c>
      <c r="AT428">
        <v>22.131</v>
      </c>
      <c r="AU428">
        <v>60.833333000000003</v>
      </c>
      <c r="AV428">
        <v>59.666666999999997</v>
      </c>
      <c r="AW428">
        <v>59.666666999999997</v>
      </c>
      <c r="AX428">
        <v>59</v>
      </c>
      <c r="AY428">
        <v>58.666666999999997</v>
      </c>
      <c r="AZ428">
        <v>59.5</v>
      </c>
      <c r="BA428">
        <v>58.833333000000003</v>
      </c>
      <c r="BB428">
        <v>58.666666999999997</v>
      </c>
      <c r="BC428">
        <v>60</v>
      </c>
      <c r="BD428">
        <v>60.5</v>
      </c>
      <c r="BE428">
        <v>61</v>
      </c>
      <c r="BF428">
        <v>64</v>
      </c>
      <c r="BG428">
        <v>68.666667000000004</v>
      </c>
      <c r="BH428">
        <v>71.666667000000004</v>
      </c>
      <c r="BI428">
        <v>71.833332999999996</v>
      </c>
      <c r="BJ428">
        <v>74.666667000000004</v>
      </c>
      <c r="BK428">
        <v>75.333332999999996</v>
      </c>
      <c r="BL428">
        <v>73.166667000000004</v>
      </c>
      <c r="BM428">
        <v>70.333332999999996</v>
      </c>
      <c r="BN428">
        <v>68.5</v>
      </c>
      <c r="BO428">
        <v>65.833332999999996</v>
      </c>
      <c r="BP428">
        <v>63.166666999999997</v>
      </c>
      <c r="BQ428">
        <v>62.666666999999997</v>
      </c>
      <c r="BR428">
        <v>62</v>
      </c>
      <c r="BS428">
        <v>-2.8419300000000002E-2</v>
      </c>
      <c r="BT428">
        <v>0.42823640000000002</v>
      </c>
      <c r="BU428">
        <v>0.10017959999999999</v>
      </c>
      <c r="BV428">
        <v>0.59485290000000002</v>
      </c>
      <c r="BW428">
        <v>-1.898336</v>
      </c>
      <c r="BX428">
        <v>-1.8174380000000001</v>
      </c>
      <c r="BY428">
        <v>1.6810160000000001</v>
      </c>
      <c r="BZ428">
        <v>6.7695309999999997</v>
      </c>
      <c r="CA428">
        <v>-5.0167460000000004</v>
      </c>
      <c r="CB428">
        <v>0.70479970000000003</v>
      </c>
      <c r="CC428">
        <v>4.2682849999999997</v>
      </c>
      <c r="CD428">
        <v>0.89797020000000005</v>
      </c>
      <c r="CE428">
        <v>0.13874049999999999</v>
      </c>
      <c r="CF428">
        <v>1.153052</v>
      </c>
      <c r="CG428">
        <v>0.81395050000000002</v>
      </c>
      <c r="CH428">
        <v>4.97808E-2</v>
      </c>
      <c r="CI428">
        <v>1.5440640000000001</v>
      </c>
      <c r="CJ428">
        <v>-3.2022500000000002E-2</v>
      </c>
      <c r="CK428">
        <v>3.2244120000000001</v>
      </c>
      <c r="CL428">
        <v>3.6189870000000002</v>
      </c>
      <c r="CM428">
        <v>-1.753668</v>
      </c>
      <c r="CN428">
        <v>0.62693410000000005</v>
      </c>
      <c r="CO428">
        <v>0.62948700000000002</v>
      </c>
      <c r="CP428">
        <v>-0.87928519999999999</v>
      </c>
      <c r="CQ428">
        <v>3.1403100000000003E-2</v>
      </c>
      <c r="CR428">
        <v>4.8860800000000003E-2</v>
      </c>
      <c r="CS428">
        <v>4.4588799999999998E-2</v>
      </c>
      <c r="CT428">
        <v>4.88993E-2</v>
      </c>
      <c r="CU428">
        <v>0.46222239999999998</v>
      </c>
      <c r="CV428">
        <v>0.75313050000000004</v>
      </c>
      <c r="CW428">
        <v>0.93812200000000001</v>
      </c>
      <c r="CX428">
        <v>2.980235</v>
      </c>
      <c r="CY428">
        <v>1.8461749999999999</v>
      </c>
      <c r="CZ428">
        <v>0.95742799999999995</v>
      </c>
      <c r="DA428">
        <v>0.80318560000000006</v>
      </c>
      <c r="DB428">
        <v>0.44773309999999999</v>
      </c>
      <c r="DC428">
        <v>0.48106650000000001</v>
      </c>
      <c r="DD428">
        <v>0.83967219999999998</v>
      </c>
      <c r="DE428">
        <v>1.1726099999999999</v>
      </c>
      <c r="DF428">
        <v>1.141581</v>
      </c>
      <c r="DG428">
        <v>1.066047</v>
      </c>
      <c r="DH428">
        <v>0.95561019999999997</v>
      </c>
      <c r="DI428">
        <v>1.114214</v>
      </c>
      <c r="DJ428">
        <v>2.9232100000000001</v>
      </c>
      <c r="DK428">
        <v>2.6871049999999999</v>
      </c>
      <c r="DL428">
        <v>0.93904989999999999</v>
      </c>
      <c r="DM428">
        <v>2.4312199999999999E-2</v>
      </c>
      <c r="DN428">
        <v>2.9442300000000001E-2</v>
      </c>
      <c r="DO428">
        <v>19</v>
      </c>
      <c r="DP428">
        <v>20</v>
      </c>
    </row>
    <row r="429" spans="1:120" hidden="1" x14ac:dyDescent="0.25">
      <c r="A429" t="str">
        <f t="shared" si="6"/>
        <v>sublap_id-SLAP_PGEB_Elect DA 2-6 (1PM-9PM)_44376_19-20</v>
      </c>
      <c r="B429" t="s">
        <v>62</v>
      </c>
      <c r="C429" t="s">
        <v>287</v>
      </c>
      <c r="D429" t="s">
        <v>61</v>
      </c>
      <c r="E429" t="s">
        <v>288</v>
      </c>
      <c r="F429" t="s">
        <v>61</v>
      </c>
      <c r="G429" t="s">
        <v>61</v>
      </c>
      <c r="H429" t="s">
        <v>61</v>
      </c>
      <c r="I429" t="s">
        <v>61</v>
      </c>
      <c r="J429" t="s">
        <v>61</v>
      </c>
      <c r="K429" t="s">
        <v>180</v>
      </c>
      <c r="L429" s="18">
        <v>44376</v>
      </c>
      <c r="M429">
        <v>19</v>
      </c>
      <c r="N429">
        <v>20</v>
      </c>
      <c r="O429" t="s">
        <v>263</v>
      </c>
      <c r="P429">
        <v>4</v>
      </c>
      <c r="Q429">
        <v>4</v>
      </c>
      <c r="R429">
        <v>0</v>
      </c>
      <c r="S429">
        <v>0</v>
      </c>
      <c r="T429">
        <v>1</v>
      </c>
      <c r="U429">
        <v>1</v>
      </c>
      <c r="V429">
        <v>1</v>
      </c>
      <c r="W429">
        <v>28.84</v>
      </c>
      <c r="X429">
        <v>28.64</v>
      </c>
      <c r="Y429">
        <v>29.64</v>
      </c>
      <c r="Z429">
        <v>29.12</v>
      </c>
      <c r="AA429">
        <v>29.32</v>
      </c>
      <c r="AB429">
        <v>28.88</v>
      </c>
      <c r="AC429">
        <v>28.92</v>
      </c>
      <c r="AD429">
        <v>74.319999999999993</v>
      </c>
      <c r="AE429">
        <v>87.68</v>
      </c>
      <c r="AF429">
        <v>91.68</v>
      </c>
      <c r="AG429">
        <v>142.76</v>
      </c>
      <c r="AH429">
        <v>156.47999999999999</v>
      </c>
      <c r="AI429">
        <v>163</v>
      </c>
      <c r="AJ429">
        <v>164.56</v>
      </c>
      <c r="AK429">
        <v>164.88</v>
      </c>
      <c r="AL429">
        <v>168.04</v>
      </c>
      <c r="AM429">
        <v>166</v>
      </c>
      <c r="AN429">
        <v>165.48</v>
      </c>
      <c r="AO429">
        <v>157.52000000000001</v>
      </c>
      <c r="AP429">
        <v>150.76</v>
      </c>
      <c r="AQ429">
        <v>121.88</v>
      </c>
      <c r="AR429">
        <v>62.36</v>
      </c>
      <c r="AS429">
        <v>29.72</v>
      </c>
      <c r="AT429">
        <v>28.96</v>
      </c>
      <c r="AU429">
        <v>62.125</v>
      </c>
      <c r="AV429">
        <v>60.5</v>
      </c>
      <c r="AW429">
        <v>60</v>
      </c>
      <c r="AX429">
        <v>59.375</v>
      </c>
      <c r="AY429">
        <v>58.75</v>
      </c>
      <c r="AZ429">
        <v>58.625</v>
      </c>
      <c r="BA429">
        <v>58.375</v>
      </c>
      <c r="BB429">
        <v>59.875</v>
      </c>
      <c r="BC429">
        <v>63.25</v>
      </c>
      <c r="BD429">
        <v>66.5</v>
      </c>
      <c r="BE429">
        <v>69.5</v>
      </c>
      <c r="BF429">
        <v>71.75</v>
      </c>
      <c r="BG429">
        <v>73.875</v>
      </c>
      <c r="BH429">
        <v>76.125</v>
      </c>
      <c r="BI429">
        <v>77.75</v>
      </c>
      <c r="BJ429">
        <v>79</v>
      </c>
      <c r="BK429">
        <v>79</v>
      </c>
      <c r="BL429">
        <v>77.875</v>
      </c>
      <c r="BM429">
        <v>75.5</v>
      </c>
      <c r="BN429">
        <v>72.25</v>
      </c>
      <c r="BO429">
        <v>68.5</v>
      </c>
      <c r="BP429">
        <v>65.625</v>
      </c>
      <c r="BQ429">
        <v>64.125</v>
      </c>
      <c r="BR429">
        <v>63</v>
      </c>
      <c r="BS429">
        <v>1.5376479999999999</v>
      </c>
      <c r="BT429">
        <v>1.6697</v>
      </c>
      <c r="BU429">
        <v>0.87206649999999997</v>
      </c>
      <c r="BV429">
        <v>0.53984549999999998</v>
      </c>
      <c r="BW429">
        <v>-0.83951949999999997</v>
      </c>
      <c r="BX429">
        <v>0.84901380000000004</v>
      </c>
      <c r="BY429">
        <v>0.65858720000000004</v>
      </c>
      <c r="BZ429">
        <v>-1.6124810000000001</v>
      </c>
      <c r="CA429">
        <v>-3.8997299999999999</v>
      </c>
      <c r="CB429">
        <v>2.8218610000000002</v>
      </c>
      <c r="CC429">
        <v>-2.9546030000000001</v>
      </c>
      <c r="CD429">
        <v>-6.576384</v>
      </c>
      <c r="CE429">
        <v>-8.0205690000000001</v>
      </c>
      <c r="CF429">
        <v>-6.5143550000000001</v>
      </c>
      <c r="CG429">
        <v>-3.9562569999999999</v>
      </c>
      <c r="CH429">
        <v>-6.4182930000000002</v>
      </c>
      <c r="CI429">
        <v>-6.7114029999999998</v>
      </c>
      <c r="CJ429">
        <v>-8.4575999999999993</v>
      </c>
      <c r="CK429">
        <v>-6.9834589999999999</v>
      </c>
      <c r="CL429">
        <v>-6.5391709999999996</v>
      </c>
      <c r="CM429">
        <v>-8.4598669999999991</v>
      </c>
      <c r="CN429">
        <v>-24.02402</v>
      </c>
      <c r="CO429">
        <v>-1.612352</v>
      </c>
      <c r="CP429">
        <v>0.41313359999999999</v>
      </c>
      <c r="CQ429">
        <v>1.260726</v>
      </c>
      <c r="CR429">
        <v>0.90683400000000003</v>
      </c>
      <c r="CS429">
        <v>0.89598489999999997</v>
      </c>
      <c r="CT429">
        <v>1.1189819999999999</v>
      </c>
      <c r="CU429">
        <v>1.491028</v>
      </c>
      <c r="CV429">
        <v>3.0524100000000001</v>
      </c>
      <c r="CW429">
        <v>9.6134160000000008</v>
      </c>
      <c r="CX429">
        <v>8.3349460000000004</v>
      </c>
      <c r="CY429">
        <v>5.6330580000000001</v>
      </c>
      <c r="CZ429">
        <v>6.376906</v>
      </c>
      <c r="DA429">
        <v>3.9376769999999999</v>
      </c>
      <c r="DB429">
        <v>2.1749299999999998</v>
      </c>
      <c r="DC429">
        <v>1.7120310000000001</v>
      </c>
      <c r="DD429">
        <v>2.0120550000000001</v>
      </c>
      <c r="DE429">
        <v>1.9693879999999999</v>
      </c>
      <c r="DF429">
        <v>1.9155819999999999</v>
      </c>
      <c r="DG429">
        <v>2.1823809999999999</v>
      </c>
      <c r="DH429">
        <v>1.7883530000000001</v>
      </c>
      <c r="DI429">
        <v>2.607418</v>
      </c>
      <c r="DJ429">
        <v>9.8228340000000003</v>
      </c>
      <c r="DK429">
        <v>14.07582</v>
      </c>
      <c r="DL429">
        <v>11.26188</v>
      </c>
      <c r="DM429">
        <v>0.97169859999999997</v>
      </c>
      <c r="DN429">
        <v>5.8412100000000002E-2</v>
      </c>
      <c r="DO429">
        <v>19</v>
      </c>
      <c r="DP429">
        <v>20</v>
      </c>
    </row>
    <row r="430" spans="1:120" hidden="1" x14ac:dyDescent="0.25">
      <c r="A430" t="str">
        <f t="shared" si="6"/>
        <v>Industry_Type-4. Retail stores_Elect DA 2-6 (1PM-9PM)_44376_19-20</v>
      </c>
      <c r="B430" t="s">
        <v>62</v>
      </c>
      <c r="C430" t="s">
        <v>204</v>
      </c>
      <c r="D430" t="s">
        <v>61</v>
      </c>
      <c r="E430" t="s">
        <v>61</v>
      </c>
      <c r="F430" t="s">
        <v>61</v>
      </c>
      <c r="G430" t="s">
        <v>33</v>
      </c>
      <c r="H430" t="s">
        <v>61</v>
      </c>
      <c r="I430" t="s">
        <v>61</v>
      </c>
      <c r="J430" t="s">
        <v>61</v>
      </c>
      <c r="K430" t="s">
        <v>180</v>
      </c>
      <c r="L430" s="18">
        <v>44376</v>
      </c>
      <c r="M430">
        <v>19</v>
      </c>
      <c r="N430">
        <v>20</v>
      </c>
      <c r="O430" t="s">
        <v>263</v>
      </c>
      <c r="P430">
        <v>1</v>
      </c>
      <c r="Q430">
        <v>1</v>
      </c>
      <c r="R430">
        <v>0</v>
      </c>
      <c r="S430">
        <v>0</v>
      </c>
      <c r="T430">
        <v>1</v>
      </c>
      <c r="U430">
        <v>0</v>
      </c>
      <c r="V430">
        <v>1</v>
      </c>
      <c r="W430">
        <v>12.52</v>
      </c>
      <c r="X430">
        <v>12.48</v>
      </c>
      <c r="Y430">
        <v>12.48</v>
      </c>
      <c r="Z430">
        <v>12.48</v>
      </c>
      <c r="AA430">
        <v>12.52</v>
      </c>
      <c r="AB430">
        <v>12.52</v>
      </c>
      <c r="AC430">
        <v>12.52</v>
      </c>
      <c r="AD430">
        <v>12.48</v>
      </c>
      <c r="AE430">
        <v>27.48</v>
      </c>
      <c r="AF430">
        <v>22.76</v>
      </c>
      <c r="AG430">
        <v>30.12</v>
      </c>
      <c r="AH430">
        <v>36.56</v>
      </c>
      <c r="AI430">
        <v>35.32</v>
      </c>
      <c r="AJ430">
        <v>36</v>
      </c>
      <c r="AK430">
        <v>36.04</v>
      </c>
      <c r="AL430">
        <v>36.4</v>
      </c>
      <c r="AM430">
        <v>34.479999999999997</v>
      </c>
      <c r="AN430">
        <v>34.28</v>
      </c>
      <c r="AO430">
        <v>31.96</v>
      </c>
      <c r="AP430">
        <v>31.36</v>
      </c>
      <c r="AQ430">
        <v>27.32</v>
      </c>
      <c r="AR430">
        <v>13.56</v>
      </c>
      <c r="AS430">
        <v>12.52</v>
      </c>
      <c r="AT430">
        <v>12.48</v>
      </c>
      <c r="AU430">
        <v>62.5</v>
      </c>
      <c r="AV430">
        <v>61</v>
      </c>
      <c r="AW430">
        <v>61</v>
      </c>
      <c r="AX430">
        <v>61</v>
      </c>
      <c r="AY430">
        <v>60</v>
      </c>
      <c r="AZ430">
        <v>60.5</v>
      </c>
      <c r="BA430">
        <v>59.5</v>
      </c>
      <c r="BB430">
        <v>59</v>
      </c>
      <c r="BC430">
        <v>60</v>
      </c>
      <c r="BD430">
        <v>60.5</v>
      </c>
      <c r="BE430">
        <v>62</v>
      </c>
      <c r="BF430">
        <v>63</v>
      </c>
      <c r="BG430">
        <v>66</v>
      </c>
      <c r="BH430">
        <v>68</v>
      </c>
      <c r="BI430">
        <v>68.5</v>
      </c>
      <c r="BJ430">
        <v>70</v>
      </c>
      <c r="BK430">
        <v>71</v>
      </c>
      <c r="BL430">
        <v>70.5</v>
      </c>
      <c r="BM430">
        <v>69</v>
      </c>
      <c r="BN430">
        <v>66.5</v>
      </c>
      <c r="BO430">
        <v>65.5</v>
      </c>
      <c r="BP430">
        <v>63.5</v>
      </c>
      <c r="BQ430">
        <v>63</v>
      </c>
      <c r="BR430">
        <v>63</v>
      </c>
      <c r="BS430">
        <v>6.4400700000000005E-2</v>
      </c>
      <c r="BT430">
        <v>5.9804000000000003E-2</v>
      </c>
      <c r="BU430">
        <v>0.1004963</v>
      </c>
      <c r="BV430">
        <v>8.6760500000000004E-2</v>
      </c>
      <c r="BW430">
        <v>7.4766200000000005E-2</v>
      </c>
      <c r="BX430">
        <v>3.0758899999999999E-2</v>
      </c>
      <c r="BY430">
        <v>9.2501600000000003E-2</v>
      </c>
      <c r="BZ430">
        <v>5.2662180000000003</v>
      </c>
      <c r="CA430">
        <v>-5.1829429999999999</v>
      </c>
      <c r="CB430">
        <v>-0.4582348</v>
      </c>
      <c r="CC430">
        <v>-0.17804529999999999</v>
      </c>
      <c r="CD430">
        <v>-4.624517</v>
      </c>
      <c r="CE430">
        <v>-2.166744</v>
      </c>
      <c r="CF430">
        <v>-2.8843459999999999</v>
      </c>
      <c r="CG430">
        <v>-2.9187129999999999</v>
      </c>
      <c r="CH430">
        <v>-3.0495380000000001</v>
      </c>
      <c r="CI430">
        <v>-1.751198</v>
      </c>
      <c r="CJ430">
        <v>-2.9409260000000002</v>
      </c>
      <c r="CK430">
        <v>-1.3729739999999999</v>
      </c>
      <c r="CL430">
        <v>-0.38199040000000001</v>
      </c>
      <c r="CM430">
        <v>-2.2398639999999999</v>
      </c>
      <c r="CN430">
        <v>-0.61262039999999995</v>
      </c>
      <c r="CO430">
        <v>2.1357500000000001E-2</v>
      </c>
      <c r="CP430">
        <v>4.43869E-2</v>
      </c>
      <c r="CQ430">
        <v>5.5893000000000002E-3</v>
      </c>
      <c r="CR430">
        <v>1.8945799999999999E-2</v>
      </c>
      <c r="CS430">
        <v>1.9414899999999999E-2</v>
      </c>
      <c r="CT430">
        <v>1.9105899999999999E-2</v>
      </c>
      <c r="CU430">
        <v>3.3085099999999999E-2</v>
      </c>
      <c r="CV430">
        <v>3.4103899999999999E-2</v>
      </c>
      <c r="CW430">
        <v>3.3291899999999999E-2</v>
      </c>
      <c r="CX430">
        <v>1.477401</v>
      </c>
      <c r="CY430">
        <v>1.113024</v>
      </c>
      <c r="CZ430">
        <v>0.34878740000000003</v>
      </c>
      <c r="DA430">
        <v>0.26470440000000001</v>
      </c>
      <c r="DB430">
        <v>0.19371859999999999</v>
      </c>
      <c r="DC430">
        <v>0.15131639999999999</v>
      </c>
      <c r="DD430">
        <v>0.30341319999999999</v>
      </c>
      <c r="DE430">
        <v>0.43686609999999998</v>
      </c>
      <c r="DF430">
        <v>0.31936229999999999</v>
      </c>
      <c r="DG430">
        <v>0.35342440000000003</v>
      </c>
      <c r="DH430">
        <v>0.23215939999999999</v>
      </c>
      <c r="DI430">
        <v>0.34184930000000002</v>
      </c>
      <c r="DJ430">
        <v>1.0134099999999999</v>
      </c>
      <c r="DK430">
        <v>0.93015760000000003</v>
      </c>
      <c r="DL430">
        <v>0.11343399999999999</v>
      </c>
      <c r="DM430">
        <v>2.8452E-3</v>
      </c>
      <c r="DN430">
        <v>3.0322999999999999E-3</v>
      </c>
      <c r="DO430">
        <v>19</v>
      </c>
      <c r="DP430">
        <v>20</v>
      </c>
    </row>
    <row r="431" spans="1:120" hidden="1" x14ac:dyDescent="0.25">
      <c r="A431" t="str">
        <f t="shared" si="6"/>
        <v>Aggregator-Enersponse_Elect DA 2-6 (1PM-9PM)_44376_19-20</v>
      </c>
      <c r="B431" t="s">
        <v>62</v>
      </c>
      <c r="C431" t="s">
        <v>219</v>
      </c>
      <c r="D431" t="s">
        <v>61</v>
      </c>
      <c r="E431" t="s">
        <v>61</v>
      </c>
      <c r="F431" t="s">
        <v>107</v>
      </c>
      <c r="G431" t="s">
        <v>61</v>
      </c>
      <c r="H431" t="s">
        <v>61</v>
      </c>
      <c r="I431" t="s">
        <v>61</v>
      </c>
      <c r="J431" t="s">
        <v>61</v>
      </c>
      <c r="K431" t="s">
        <v>180</v>
      </c>
      <c r="L431" s="18">
        <v>44376</v>
      </c>
      <c r="M431">
        <v>19</v>
      </c>
      <c r="N431">
        <v>20</v>
      </c>
      <c r="O431" t="s">
        <v>263</v>
      </c>
      <c r="P431">
        <v>10</v>
      </c>
      <c r="Q431">
        <v>9</v>
      </c>
      <c r="R431">
        <v>0</v>
      </c>
      <c r="S431">
        <v>1</v>
      </c>
      <c r="T431">
        <v>1</v>
      </c>
      <c r="U431">
        <v>1</v>
      </c>
      <c r="V431">
        <v>1</v>
      </c>
      <c r="W431">
        <v>83.014443999999997</v>
      </c>
      <c r="X431">
        <v>91.131111000000004</v>
      </c>
      <c r="Y431">
        <v>92.864444000000006</v>
      </c>
      <c r="Z431">
        <v>91.758888999999996</v>
      </c>
      <c r="AA431">
        <v>93.158889000000002</v>
      </c>
      <c r="AB431">
        <v>91.111110999999994</v>
      </c>
      <c r="AC431">
        <v>92.834444000000005</v>
      </c>
      <c r="AD431">
        <v>184.54667000000001</v>
      </c>
      <c r="AE431">
        <v>229.52888999999999</v>
      </c>
      <c r="AF431">
        <v>241.12110999999999</v>
      </c>
      <c r="AG431">
        <v>334.83222000000001</v>
      </c>
      <c r="AH431">
        <v>352.35667000000001</v>
      </c>
      <c r="AI431">
        <v>368.02111000000002</v>
      </c>
      <c r="AJ431">
        <v>365.96555999999998</v>
      </c>
      <c r="AK431">
        <v>370.86333000000002</v>
      </c>
      <c r="AL431">
        <v>376.39778000000001</v>
      </c>
      <c r="AM431">
        <v>373.57666999999998</v>
      </c>
      <c r="AN431">
        <v>374.61667</v>
      </c>
      <c r="AO431">
        <v>356.65222</v>
      </c>
      <c r="AP431">
        <v>345.12</v>
      </c>
      <c r="AQ431">
        <v>275.36444</v>
      </c>
      <c r="AR431">
        <v>140.53111000000001</v>
      </c>
      <c r="AS431">
        <v>94.995555999999993</v>
      </c>
      <c r="AT431">
        <v>94.99</v>
      </c>
      <c r="AU431">
        <v>61</v>
      </c>
      <c r="AV431">
        <v>59.611111000000001</v>
      </c>
      <c r="AW431">
        <v>59.444443999999997</v>
      </c>
      <c r="AX431">
        <v>58.777777999999998</v>
      </c>
      <c r="AY431">
        <v>58.388888999999999</v>
      </c>
      <c r="AZ431">
        <v>58.5</v>
      </c>
      <c r="BA431">
        <v>58.277777999999998</v>
      </c>
      <c r="BB431">
        <v>59.333333000000003</v>
      </c>
      <c r="BC431">
        <v>62.055556000000003</v>
      </c>
      <c r="BD431">
        <v>64.555555999999996</v>
      </c>
      <c r="BE431">
        <v>66.888889000000006</v>
      </c>
      <c r="BF431">
        <v>69.5</v>
      </c>
      <c r="BG431">
        <v>71.833332999999996</v>
      </c>
      <c r="BH431">
        <v>74.055555999999996</v>
      </c>
      <c r="BI431">
        <v>75.277777999999998</v>
      </c>
      <c r="BJ431">
        <v>77.055555999999996</v>
      </c>
      <c r="BK431">
        <v>77.055555999999996</v>
      </c>
      <c r="BL431">
        <v>75.611110999999994</v>
      </c>
      <c r="BM431">
        <v>73.166667000000004</v>
      </c>
      <c r="BN431">
        <v>70.5</v>
      </c>
      <c r="BO431">
        <v>66.944444000000004</v>
      </c>
      <c r="BP431">
        <v>64.333332999999996</v>
      </c>
      <c r="BQ431">
        <v>63.277777999999998</v>
      </c>
      <c r="BR431">
        <v>62.222222000000002</v>
      </c>
      <c r="BS431">
        <v>6.0433130000000004</v>
      </c>
      <c r="BT431">
        <v>0.86148409999999997</v>
      </c>
      <c r="BU431">
        <v>-0.18209359999999999</v>
      </c>
      <c r="BV431">
        <v>-0.37620490000000001</v>
      </c>
      <c r="BW431">
        <v>-5.0018190000000002</v>
      </c>
      <c r="BX431">
        <v>-0.34999609999999998</v>
      </c>
      <c r="BY431">
        <v>6.2357230000000001</v>
      </c>
      <c r="BZ431">
        <v>-1.400847</v>
      </c>
      <c r="CA431">
        <v>-6.286702</v>
      </c>
      <c r="CB431">
        <v>3.5028290000000002</v>
      </c>
      <c r="CC431">
        <v>-7.8881969999999999</v>
      </c>
      <c r="CD431">
        <v>-8.5873670000000004</v>
      </c>
      <c r="CE431">
        <v>-14.548439999999999</v>
      </c>
      <c r="CF431">
        <v>-6.3628030000000004</v>
      </c>
      <c r="CG431">
        <v>-7.591736</v>
      </c>
      <c r="CH431">
        <v>-12.025259999999999</v>
      </c>
      <c r="CI431">
        <v>-14.79979</v>
      </c>
      <c r="CJ431">
        <v>-17.252289999999999</v>
      </c>
      <c r="CK431">
        <v>-11.89006</v>
      </c>
      <c r="CL431">
        <v>-14.129580000000001</v>
      </c>
      <c r="CM431">
        <v>-19.763369999999998</v>
      </c>
      <c r="CN431">
        <v>-35.50385</v>
      </c>
      <c r="CO431">
        <v>-4.0913719999999998</v>
      </c>
      <c r="CP431">
        <v>-5.9208059999999998</v>
      </c>
      <c r="CQ431">
        <v>3.515018</v>
      </c>
      <c r="CR431">
        <v>2.5842269999999998</v>
      </c>
      <c r="CS431">
        <v>2.7175250000000002</v>
      </c>
      <c r="CT431">
        <v>2.7655430000000001</v>
      </c>
      <c r="CU431">
        <v>3.8366989999999999</v>
      </c>
      <c r="CV431">
        <v>6.7027720000000004</v>
      </c>
      <c r="CW431">
        <v>14.816610000000001</v>
      </c>
      <c r="CX431">
        <v>14.74056</v>
      </c>
      <c r="CY431">
        <v>11.19087</v>
      </c>
      <c r="CZ431">
        <v>10.515700000000001</v>
      </c>
      <c r="DA431">
        <v>9.1263860000000001</v>
      </c>
      <c r="DB431">
        <v>5.3260769999999997</v>
      </c>
      <c r="DC431">
        <v>4.8841830000000002</v>
      </c>
      <c r="DD431">
        <v>5.3735949999999999</v>
      </c>
      <c r="DE431">
        <v>5.9366880000000002</v>
      </c>
      <c r="DF431">
        <v>5.1127190000000002</v>
      </c>
      <c r="DG431">
        <v>5.6970710000000002</v>
      </c>
      <c r="DH431">
        <v>5.2351539999999996</v>
      </c>
      <c r="DI431">
        <v>6.5619800000000001</v>
      </c>
      <c r="DJ431">
        <v>22.855070000000001</v>
      </c>
      <c r="DK431">
        <v>28.382000000000001</v>
      </c>
      <c r="DL431">
        <v>24.076070000000001</v>
      </c>
      <c r="DM431">
        <v>7.8302329999999998</v>
      </c>
      <c r="DN431">
        <v>5.7477260000000001</v>
      </c>
      <c r="DO431">
        <v>19</v>
      </c>
      <c r="DP431">
        <v>20</v>
      </c>
    </row>
    <row r="432" spans="1:120" hidden="1" x14ac:dyDescent="0.25">
      <c r="A432" t="str">
        <f t="shared" si="6"/>
        <v>Industry_Type-7. Institutional/Government_Elect DA 2-6 (1PM-9PM)_44376_19-20</v>
      </c>
      <c r="B432" t="s">
        <v>62</v>
      </c>
      <c r="C432" t="s">
        <v>208</v>
      </c>
      <c r="D432" t="s">
        <v>61</v>
      </c>
      <c r="E432" t="s">
        <v>61</v>
      </c>
      <c r="F432" t="s">
        <v>61</v>
      </c>
      <c r="G432" t="s">
        <v>35</v>
      </c>
      <c r="H432" t="s">
        <v>61</v>
      </c>
      <c r="I432" t="s">
        <v>61</v>
      </c>
      <c r="J432" t="s">
        <v>61</v>
      </c>
      <c r="K432" t="s">
        <v>180</v>
      </c>
      <c r="L432" s="18">
        <v>44376</v>
      </c>
      <c r="M432">
        <v>19</v>
      </c>
      <c r="N432">
        <v>20</v>
      </c>
      <c r="O432" t="s">
        <v>263</v>
      </c>
      <c r="P432">
        <v>9</v>
      </c>
      <c r="Q432">
        <v>8</v>
      </c>
      <c r="R432">
        <v>0</v>
      </c>
      <c r="S432">
        <v>0</v>
      </c>
      <c r="T432">
        <v>1</v>
      </c>
      <c r="U432">
        <v>1</v>
      </c>
      <c r="V432">
        <v>1</v>
      </c>
      <c r="W432">
        <v>69.967124999999996</v>
      </c>
      <c r="X432">
        <v>78.230249999999998</v>
      </c>
      <c r="Y432">
        <v>79.985249999999994</v>
      </c>
      <c r="Z432">
        <v>78.865875000000003</v>
      </c>
      <c r="AA432">
        <v>80.238375000000005</v>
      </c>
      <c r="AB432">
        <v>78.165000000000006</v>
      </c>
      <c r="AC432">
        <v>79.909875</v>
      </c>
      <c r="AD432">
        <v>172.8135</v>
      </c>
      <c r="AE432">
        <v>201.483</v>
      </c>
      <c r="AF432">
        <v>218.53013000000001</v>
      </c>
      <c r="AG432">
        <v>305.13261999999997</v>
      </c>
      <c r="AH432">
        <v>315.63112999999998</v>
      </c>
      <c r="AI432">
        <v>332.88637</v>
      </c>
      <c r="AJ432">
        <v>330.04012</v>
      </c>
      <c r="AK432">
        <v>334.95413000000002</v>
      </c>
      <c r="AL432">
        <v>340.15275000000003</v>
      </c>
      <c r="AM432">
        <v>339.45636999999999</v>
      </c>
      <c r="AN432">
        <v>340.73437999999999</v>
      </c>
      <c r="AO432">
        <v>325.15537999999998</v>
      </c>
      <c r="AP432">
        <v>314.154</v>
      </c>
      <c r="AQ432">
        <v>248.07149999999999</v>
      </c>
      <c r="AR432">
        <v>127.03274999999999</v>
      </c>
      <c r="AS432">
        <v>82.097999999999999</v>
      </c>
      <c r="AT432">
        <v>82.137375000000006</v>
      </c>
      <c r="AU432">
        <v>60.8125</v>
      </c>
      <c r="AV432">
        <v>59.4375</v>
      </c>
      <c r="AW432">
        <v>59.25</v>
      </c>
      <c r="AX432">
        <v>58.5</v>
      </c>
      <c r="AY432">
        <v>58.1875</v>
      </c>
      <c r="AZ432">
        <v>58.25</v>
      </c>
      <c r="BA432">
        <v>58.125</v>
      </c>
      <c r="BB432">
        <v>59.375</v>
      </c>
      <c r="BC432">
        <v>62.3125</v>
      </c>
      <c r="BD432">
        <v>65.0625</v>
      </c>
      <c r="BE432">
        <v>67.5</v>
      </c>
      <c r="BF432">
        <v>70.3125</v>
      </c>
      <c r="BG432">
        <v>72.5625</v>
      </c>
      <c r="BH432">
        <v>74.8125</v>
      </c>
      <c r="BI432">
        <v>76.125</v>
      </c>
      <c r="BJ432">
        <v>77.9375</v>
      </c>
      <c r="BK432">
        <v>77.8125</v>
      </c>
      <c r="BL432">
        <v>76.25</v>
      </c>
      <c r="BM432">
        <v>73.6875</v>
      </c>
      <c r="BN432">
        <v>71</v>
      </c>
      <c r="BO432">
        <v>67.125</v>
      </c>
      <c r="BP432">
        <v>64.4375</v>
      </c>
      <c r="BQ432">
        <v>63.3125</v>
      </c>
      <c r="BR432">
        <v>62.125</v>
      </c>
      <c r="BS432">
        <v>6.0464029999999998</v>
      </c>
      <c r="BT432">
        <v>0.80497320000000006</v>
      </c>
      <c r="BU432">
        <v>-0.29742809999999997</v>
      </c>
      <c r="BV432">
        <v>-0.47851300000000002</v>
      </c>
      <c r="BW432">
        <v>-5.1484540000000001</v>
      </c>
      <c r="BX432">
        <v>-0.38897480000000001</v>
      </c>
      <c r="BY432">
        <v>6.209606</v>
      </c>
      <c r="BZ432">
        <v>-7.3428529999999999</v>
      </c>
      <c r="CA432">
        <v>-0.53447409999999995</v>
      </c>
      <c r="CB432">
        <v>4.0621280000000004</v>
      </c>
      <c r="CC432">
        <v>-7.7864990000000001</v>
      </c>
      <c r="CD432">
        <v>-3.492127</v>
      </c>
      <c r="CE432">
        <v>-12.29271</v>
      </c>
      <c r="CF432">
        <v>-3.1974499999999999</v>
      </c>
      <c r="CG432">
        <v>-4.4030810000000002</v>
      </c>
      <c r="CH432">
        <v>-8.7448449999999998</v>
      </c>
      <c r="CI432">
        <v>-13.01469</v>
      </c>
      <c r="CJ432">
        <v>-14.1594</v>
      </c>
      <c r="CK432">
        <v>-10.49409</v>
      </c>
      <c r="CL432">
        <v>-13.87646</v>
      </c>
      <c r="CM432">
        <v>-17.490559999999999</v>
      </c>
      <c r="CN432">
        <v>-35.258450000000003</v>
      </c>
      <c r="CO432">
        <v>-4.1665409999999996</v>
      </c>
      <c r="CP432">
        <v>-6.0447509999999998</v>
      </c>
      <c r="CQ432">
        <v>3.596368</v>
      </c>
      <c r="CR432">
        <v>2.6252580000000001</v>
      </c>
      <c r="CS432">
        <v>2.7613159999999999</v>
      </c>
      <c r="CT432">
        <v>2.8109329999999999</v>
      </c>
      <c r="CU432">
        <v>3.8913419999999999</v>
      </c>
      <c r="CV432">
        <v>6.8282259999999999</v>
      </c>
      <c r="CW432">
        <v>15.147209999999999</v>
      </c>
      <c r="CX432">
        <v>13.241540000000001</v>
      </c>
      <c r="CY432">
        <v>10.06372</v>
      </c>
      <c r="CZ432">
        <v>10.338800000000001</v>
      </c>
      <c r="DA432">
        <v>9.0209550000000007</v>
      </c>
      <c r="DB432">
        <v>5.2148849999999998</v>
      </c>
      <c r="DC432">
        <v>4.8155409999999996</v>
      </c>
      <c r="DD432">
        <v>5.1247660000000002</v>
      </c>
      <c r="DE432">
        <v>5.5331239999999999</v>
      </c>
      <c r="DF432">
        <v>4.8371430000000002</v>
      </c>
      <c r="DG432">
        <v>5.3930850000000001</v>
      </c>
      <c r="DH432">
        <v>5.0730240000000002</v>
      </c>
      <c r="DI432">
        <v>6.2944019999999998</v>
      </c>
      <c r="DJ432">
        <v>22.14742</v>
      </c>
      <c r="DK432">
        <v>27.918749999999999</v>
      </c>
      <c r="DL432">
        <v>24.538170000000001</v>
      </c>
      <c r="DM432">
        <v>8.0236110000000007</v>
      </c>
      <c r="DN432">
        <v>5.8884800000000004</v>
      </c>
      <c r="DO432">
        <v>19</v>
      </c>
      <c r="DP432">
        <v>20</v>
      </c>
    </row>
    <row r="433" spans="1:120" hidden="1" x14ac:dyDescent="0.25">
      <c r="A433" t="str">
        <f t="shared" si="6"/>
        <v>Size_Grp-Below 20 kW_Elect DA 2-6 (1PM-9PM)_44376_19-20</v>
      </c>
      <c r="B433" t="s">
        <v>62</v>
      </c>
      <c r="C433" t="s">
        <v>259</v>
      </c>
      <c r="D433" t="s">
        <v>61</v>
      </c>
      <c r="E433" t="s">
        <v>61</v>
      </c>
      <c r="F433" t="s">
        <v>61</v>
      </c>
      <c r="G433" t="s">
        <v>61</v>
      </c>
      <c r="H433" t="s">
        <v>61</v>
      </c>
      <c r="I433" t="s">
        <v>61</v>
      </c>
      <c r="J433" t="s">
        <v>260</v>
      </c>
      <c r="K433" t="s">
        <v>180</v>
      </c>
      <c r="L433" s="18">
        <v>44376</v>
      </c>
      <c r="M433">
        <v>19</v>
      </c>
      <c r="N433">
        <v>20</v>
      </c>
      <c r="O433" t="s">
        <v>263</v>
      </c>
      <c r="P433">
        <v>2</v>
      </c>
      <c r="Q433">
        <v>2</v>
      </c>
      <c r="R433">
        <v>0</v>
      </c>
      <c r="S433">
        <v>0</v>
      </c>
      <c r="T433">
        <v>1</v>
      </c>
      <c r="U433">
        <v>1</v>
      </c>
      <c r="V433">
        <v>1</v>
      </c>
      <c r="W433">
        <v>12.68</v>
      </c>
      <c r="X433">
        <v>12.763</v>
      </c>
      <c r="Y433">
        <v>12.678000000000001</v>
      </c>
      <c r="Z433">
        <v>12.76</v>
      </c>
      <c r="AA433">
        <v>12.68</v>
      </c>
      <c r="AB433">
        <v>12.677</v>
      </c>
      <c r="AC433">
        <v>12.678000000000001</v>
      </c>
      <c r="AD433">
        <v>25.832000000000001</v>
      </c>
      <c r="AE433">
        <v>24.312000000000001</v>
      </c>
      <c r="AF433">
        <v>25.593</v>
      </c>
      <c r="AG433">
        <v>31.905000000000001</v>
      </c>
      <c r="AH433">
        <v>33.420999999999999</v>
      </c>
      <c r="AI433">
        <v>37.100999999999999</v>
      </c>
      <c r="AJ433">
        <v>36.966999999999999</v>
      </c>
      <c r="AK433">
        <v>39.305</v>
      </c>
      <c r="AL433">
        <v>39.869999999999997</v>
      </c>
      <c r="AM433">
        <v>39.087000000000003</v>
      </c>
      <c r="AN433">
        <v>38.26</v>
      </c>
      <c r="AO433">
        <v>35.655000000000001</v>
      </c>
      <c r="AP433">
        <v>34.674999999999997</v>
      </c>
      <c r="AQ433">
        <v>31.327999999999999</v>
      </c>
      <c r="AR433">
        <v>17.154</v>
      </c>
      <c r="AS433">
        <v>13.476000000000001</v>
      </c>
      <c r="AT433">
        <v>12.756</v>
      </c>
      <c r="AU433">
        <v>58.75</v>
      </c>
      <c r="AV433">
        <v>57.75</v>
      </c>
      <c r="AW433">
        <v>58</v>
      </c>
      <c r="AX433">
        <v>57.25</v>
      </c>
      <c r="AY433">
        <v>57.25</v>
      </c>
      <c r="AZ433">
        <v>57.5</v>
      </c>
      <c r="BA433">
        <v>57.25</v>
      </c>
      <c r="BB433">
        <v>57.5</v>
      </c>
      <c r="BC433">
        <v>58.75</v>
      </c>
      <c r="BD433">
        <v>59.75</v>
      </c>
      <c r="BE433">
        <v>61.25</v>
      </c>
      <c r="BF433">
        <v>64.5</v>
      </c>
      <c r="BG433">
        <v>67</v>
      </c>
      <c r="BH433">
        <v>68.75</v>
      </c>
      <c r="BI433">
        <v>69</v>
      </c>
      <c r="BJ433">
        <v>71.25</v>
      </c>
      <c r="BK433">
        <v>71.5</v>
      </c>
      <c r="BL433">
        <v>69.75</v>
      </c>
      <c r="BM433">
        <v>67.75</v>
      </c>
      <c r="BN433">
        <v>66</v>
      </c>
      <c r="BO433">
        <v>63.25</v>
      </c>
      <c r="BP433">
        <v>61.25</v>
      </c>
      <c r="BQ433">
        <v>60.75</v>
      </c>
      <c r="BR433">
        <v>60.25</v>
      </c>
      <c r="BS433">
        <v>0.13581869999999999</v>
      </c>
      <c r="BT433">
        <v>-3.6851000000000002E-3</v>
      </c>
      <c r="BU433">
        <v>0.17415610000000001</v>
      </c>
      <c r="BV433">
        <v>3.6502000000000001E-3</v>
      </c>
      <c r="BW433">
        <v>-0.1228959</v>
      </c>
      <c r="BX433">
        <v>-0.74938079999999996</v>
      </c>
      <c r="BY433">
        <v>1.127194</v>
      </c>
      <c r="BZ433">
        <v>-1.33497</v>
      </c>
      <c r="CA433">
        <v>-0.27724840000000001</v>
      </c>
      <c r="CB433">
        <v>1.659227</v>
      </c>
      <c r="CC433">
        <v>3.580756</v>
      </c>
      <c r="CD433">
        <v>5.3627849999999997</v>
      </c>
      <c r="CE433">
        <v>2.6651690000000001</v>
      </c>
      <c r="CF433">
        <v>3.6718950000000001</v>
      </c>
      <c r="CG433">
        <v>2.304837</v>
      </c>
      <c r="CH433">
        <v>1.822808</v>
      </c>
      <c r="CI433">
        <v>1.6054900000000001</v>
      </c>
      <c r="CJ433">
        <v>2.415689</v>
      </c>
      <c r="CK433">
        <v>3.2166950000000001</v>
      </c>
      <c r="CL433">
        <v>2.5533990000000002</v>
      </c>
      <c r="CM433">
        <v>-0.57916829999999997</v>
      </c>
      <c r="CN433">
        <v>-0.122243</v>
      </c>
      <c r="CO433">
        <v>-0.86333749999999998</v>
      </c>
      <c r="CP433">
        <v>0.1057688</v>
      </c>
      <c r="CQ433">
        <v>6.3772000000000004E-3</v>
      </c>
      <c r="CR433">
        <v>2.9429999999999999E-3</v>
      </c>
      <c r="CS433">
        <v>1.1396999999999999E-2</v>
      </c>
      <c r="CT433">
        <v>1.7662999999999999E-3</v>
      </c>
      <c r="CU433">
        <v>1.8760300000000001E-2</v>
      </c>
      <c r="CV433">
        <v>0.17170669999999999</v>
      </c>
      <c r="CW433">
        <v>0.56871559999999999</v>
      </c>
      <c r="CX433">
        <v>0.76459379999999999</v>
      </c>
      <c r="CY433">
        <v>0.49947219999999998</v>
      </c>
      <c r="CZ433">
        <v>0.32433269999999997</v>
      </c>
      <c r="DA433">
        <v>0.4493857</v>
      </c>
      <c r="DB433">
        <v>0.47244849999999999</v>
      </c>
      <c r="DC433">
        <v>0.6074119</v>
      </c>
      <c r="DD433">
        <v>0.75598109999999996</v>
      </c>
      <c r="DE433">
        <v>1.0504420000000001</v>
      </c>
      <c r="DF433">
        <v>1.109639</v>
      </c>
      <c r="DG433">
        <v>0.9209948</v>
      </c>
      <c r="DH433">
        <v>0.94980759999999997</v>
      </c>
      <c r="DI433">
        <v>0.71721330000000005</v>
      </c>
      <c r="DJ433">
        <v>1.0749679999999999</v>
      </c>
      <c r="DK433">
        <v>1.1166210000000001</v>
      </c>
      <c r="DL433">
        <v>0.69905119999999998</v>
      </c>
      <c r="DM433">
        <v>3.4763500000000003E-2</v>
      </c>
      <c r="DN433">
        <v>1.4749E-2</v>
      </c>
      <c r="DO433">
        <v>19</v>
      </c>
      <c r="DP433">
        <v>20</v>
      </c>
    </row>
    <row r="434" spans="1:120" hidden="1" x14ac:dyDescent="0.25">
      <c r="A434" t="str">
        <f t="shared" si="6"/>
        <v>LCA-Greater Bay Area_Elect DA 2-6 (1PM-9PM)_44376_19-20</v>
      </c>
      <c r="B434" t="s">
        <v>62</v>
      </c>
      <c r="C434" t="s">
        <v>209</v>
      </c>
      <c r="D434" t="s">
        <v>36</v>
      </c>
      <c r="E434" t="s">
        <v>61</v>
      </c>
      <c r="F434" t="s">
        <v>61</v>
      </c>
      <c r="G434" t="s">
        <v>61</v>
      </c>
      <c r="H434" t="s">
        <v>61</v>
      </c>
      <c r="I434" t="s">
        <v>61</v>
      </c>
      <c r="J434" t="s">
        <v>61</v>
      </c>
      <c r="K434" t="s">
        <v>180</v>
      </c>
      <c r="L434" s="18">
        <v>44376</v>
      </c>
      <c r="M434">
        <v>19</v>
      </c>
      <c r="N434">
        <v>20</v>
      </c>
      <c r="O434" t="s">
        <v>263</v>
      </c>
      <c r="P434">
        <v>10</v>
      </c>
      <c r="Q434">
        <v>9</v>
      </c>
      <c r="R434">
        <v>0</v>
      </c>
      <c r="S434">
        <v>1</v>
      </c>
      <c r="T434">
        <v>1</v>
      </c>
      <c r="U434">
        <v>1</v>
      </c>
      <c r="V434">
        <v>1</v>
      </c>
      <c r="W434">
        <v>83.014443999999997</v>
      </c>
      <c r="X434">
        <v>91.131111000000004</v>
      </c>
      <c r="Y434">
        <v>92.864444000000006</v>
      </c>
      <c r="Z434">
        <v>91.758888999999996</v>
      </c>
      <c r="AA434">
        <v>93.158889000000002</v>
      </c>
      <c r="AB434">
        <v>91.111110999999994</v>
      </c>
      <c r="AC434">
        <v>92.834444000000005</v>
      </c>
      <c r="AD434">
        <v>184.54667000000001</v>
      </c>
      <c r="AE434">
        <v>229.52888999999999</v>
      </c>
      <c r="AF434">
        <v>241.12110999999999</v>
      </c>
      <c r="AG434">
        <v>334.83222000000001</v>
      </c>
      <c r="AH434">
        <v>352.35667000000001</v>
      </c>
      <c r="AI434">
        <v>368.02111000000002</v>
      </c>
      <c r="AJ434">
        <v>365.96555999999998</v>
      </c>
      <c r="AK434">
        <v>370.86333000000002</v>
      </c>
      <c r="AL434">
        <v>376.39778000000001</v>
      </c>
      <c r="AM434">
        <v>373.57666999999998</v>
      </c>
      <c r="AN434">
        <v>374.61667</v>
      </c>
      <c r="AO434">
        <v>356.65222</v>
      </c>
      <c r="AP434">
        <v>345.12</v>
      </c>
      <c r="AQ434">
        <v>275.36444</v>
      </c>
      <c r="AR434">
        <v>140.53111000000001</v>
      </c>
      <c r="AS434">
        <v>94.995555999999993</v>
      </c>
      <c r="AT434">
        <v>94.99</v>
      </c>
      <c r="AU434">
        <v>61</v>
      </c>
      <c r="AV434">
        <v>59.611111000000001</v>
      </c>
      <c r="AW434">
        <v>59.444443999999997</v>
      </c>
      <c r="AX434">
        <v>58.777777999999998</v>
      </c>
      <c r="AY434">
        <v>58.388888999999999</v>
      </c>
      <c r="AZ434">
        <v>58.5</v>
      </c>
      <c r="BA434">
        <v>58.277777999999998</v>
      </c>
      <c r="BB434">
        <v>59.333333000000003</v>
      </c>
      <c r="BC434">
        <v>62.055556000000003</v>
      </c>
      <c r="BD434">
        <v>64.555555999999996</v>
      </c>
      <c r="BE434">
        <v>66.888889000000006</v>
      </c>
      <c r="BF434">
        <v>69.5</v>
      </c>
      <c r="BG434">
        <v>71.833332999999996</v>
      </c>
      <c r="BH434">
        <v>74.055555999999996</v>
      </c>
      <c r="BI434">
        <v>75.277777999999998</v>
      </c>
      <c r="BJ434">
        <v>77.055555999999996</v>
      </c>
      <c r="BK434">
        <v>77.055555999999996</v>
      </c>
      <c r="BL434">
        <v>75.611110999999994</v>
      </c>
      <c r="BM434">
        <v>73.166667000000004</v>
      </c>
      <c r="BN434">
        <v>70.5</v>
      </c>
      <c r="BO434">
        <v>66.944444000000004</v>
      </c>
      <c r="BP434">
        <v>64.333332999999996</v>
      </c>
      <c r="BQ434">
        <v>63.277777999999998</v>
      </c>
      <c r="BR434">
        <v>62.222222000000002</v>
      </c>
      <c r="BS434">
        <v>6.0433130000000004</v>
      </c>
      <c r="BT434">
        <v>0.86148409999999997</v>
      </c>
      <c r="BU434">
        <v>-0.18209359999999999</v>
      </c>
      <c r="BV434">
        <v>-0.37620490000000001</v>
      </c>
      <c r="BW434">
        <v>-5.0018190000000002</v>
      </c>
      <c r="BX434">
        <v>-0.34999609999999998</v>
      </c>
      <c r="BY434">
        <v>6.2357230000000001</v>
      </c>
      <c r="BZ434">
        <v>-1.400847</v>
      </c>
      <c r="CA434">
        <v>-6.286702</v>
      </c>
      <c r="CB434">
        <v>3.5028290000000002</v>
      </c>
      <c r="CC434">
        <v>-7.8881969999999999</v>
      </c>
      <c r="CD434">
        <v>-8.5873670000000004</v>
      </c>
      <c r="CE434">
        <v>-14.548439999999999</v>
      </c>
      <c r="CF434">
        <v>-6.3628030000000004</v>
      </c>
      <c r="CG434">
        <v>-7.591736</v>
      </c>
      <c r="CH434">
        <v>-12.025259999999999</v>
      </c>
      <c r="CI434">
        <v>-14.79979</v>
      </c>
      <c r="CJ434">
        <v>-17.252289999999999</v>
      </c>
      <c r="CK434">
        <v>-11.89006</v>
      </c>
      <c r="CL434">
        <v>-14.129580000000001</v>
      </c>
      <c r="CM434">
        <v>-19.763369999999998</v>
      </c>
      <c r="CN434">
        <v>-35.50385</v>
      </c>
      <c r="CO434">
        <v>-4.0913719999999998</v>
      </c>
      <c r="CP434">
        <v>-5.9208059999999998</v>
      </c>
      <c r="CQ434">
        <v>3.515018</v>
      </c>
      <c r="CR434">
        <v>2.5842269999999998</v>
      </c>
      <c r="CS434">
        <v>2.7175250000000002</v>
      </c>
      <c r="CT434">
        <v>2.7655430000000001</v>
      </c>
      <c r="CU434">
        <v>3.8366989999999999</v>
      </c>
      <c r="CV434">
        <v>6.7027720000000004</v>
      </c>
      <c r="CW434">
        <v>14.816610000000001</v>
      </c>
      <c r="CX434">
        <v>14.74056</v>
      </c>
      <c r="CY434">
        <v>11.19087</v>
      </c>
      <c r="CZ434">
        <v>10.515700000000001</v>
      </c>
      <c r="DA434">
        <v>9.1263860000000001</v>
      </c>
      <c r="DB434">
        <v>5.3260769999999997</v>
      </c>
      <c r="DC434">
        <v>4.8841830000000002</v>
      </c>
      <c r="DD434">
        <v>5.3735949999999999</v>
      </c>
      <c r="DE434">
        <v>5.9366880000000002</v>
      </c>
      <c r="DF434">
        <v>5.1127190000000002</v>
      </c>
      <c r="DG434">
        <v>5.6970710000000002</v>
      </c>
      <c r="DH434">
        <v>5.2351539999999996</v>
      </c>
      <c r="DI434">
        <v>6.5619800000000001</v>
      </c>
      <c r="DJ434">
        <v>22.855070000000001</v>
      </c>
      <c r="DK434">
        <v>28.382000000000001</v>
      </c>
      <c r="DL434">
        <v>24.076070000000001</v>
      </c>
      <c r="DM434">
        <v>7.8302329999999998</v>
      </c>
      <c r="DN434">
        <v>5.7477260000000001</v>
      </c>
      <c r="DO434">
        <v>19</v>
      </c>
      <c r="DP434">
        <v>20</v>
      </c>
    </row>
    <row r="435" spans="1:120" hidden="1" x14ac:dyDescent="0.25">
      <c r="A435" t="str">
        <f t="shared" si="6"/>
        <v>Size_Grp-20 to 199.99 kW_Elect DA 2-6 (1PM-9PM)_44376_19-20</v>
      </c>
      <c r="B435" t="s">
        <v>62</v>
      </c>
      <c r="C435" t="s">
        <v>201</v>
      </c>
      <c r="D435" t="s">
        <v>61</v>
      </c>
      <c r="E435" t="s">
        <v>61</v>
      </c>
      <c r="F435" t="s">
        <v>61</v>
      </c>
      <c r="G435" t="s">
        <v>61</v>
      </c>
      <c r="H435" t="s">
        <v>61</v>
      </c>
      <c r="I435" t="s">
        <v>61</v>
      </c>
      <c r="J435" t="s">
        <v>101</v>
      </c>
      <c r="K435" t="s">
        <v>180</v>
      </c>
      <c r="L435" s="18">
        <v>44376</v>
      </c>
      <c r="M435">
        <v>19</v>
      </c>
      <c r="N435">
        <v>20</v>
      </c>
      <c r="O435" t="s">
        <v>263</v>
      </c>
      <c r="P435">
        <v>8</v>
      </c>
      <c r="Q435">
        <v>7</v>
      </c>
      <c r="R435">
        <v>0</v>
      </c>
      <c r="S435">
        <v>0</v>
      </c>
      <c r="T435">
        <v>1</v>
      </c>
      <c r="U435">
        <v>1</v>
      </c>
      <c r="V435">
        <v>1</v>
      </c>
      <c r="W435">
        <v>70.894857000000002</v>
      </c>
      <c r="X435">
        <v>79.148571000000004</v>
      </c>
      <c r="Y435">
        <v>81.028570999999999</v>
      </c>
      <c r="Z435">
        <v>79.797713999999999</v>
      </c>
      <c r="AA435">
        <v>81.329143000000002</v>
      </c>
      <c r="AB435">
        <v>79.226286000000002</v>
      </c>
      <c r="AC435">
        <v>80.997714000000002</v>
      </c>
      <c r="AD435">
        <v>160.29714000000001</v>
      </c>
      <c r="AE435">
        <v>208.30171000000001</v>
      </c>
      <c r="AF435">
        <v>218.76114000000001</v>
      </c>
      <c r="AG435">
        <v>307.93599999999998</v>
      </c>
      <c r="AH435">
        <v>324.22856999999999</v>
      </c>
      <c r="AI435">
        <v>336.13486</v>
      </c>
      <c r="AJ435">
        <v>334.17371000000003</v>
      </c>
      <c r="AK435">
        <v>336.53942999999998</v>
      </c>
      <c r="AL435">
        <v>341.58629000000002</v>
      </c>
      <c r="AM435">
        <v>339.57943</v>
      </c>
      <c r="AN435">
        <v>341.59429</v>
      </c>
      <c r="AO435">
        <v>326.09370999999999</v>
      </c>
      <c r="AP435">
        <v>315.35199999999998</v>
      </c>
      <c r="AQ435">
        <v>247.42857000000001</v>
      </c>
      <c r="AR435">
        <v>124.94171</v>
      </c>
      <c r="AS435">
        <v>82.308571000000001</v>
      </c>
      <c r="AT435">
        <v>83.125714000000002</v>
      </c>
      <c r="AU435">
        <v>61.642856999999999</v>
      </c>
      <c r="AV435">
        <v>60.142856999999999</v>
      </c>
      <c r="AW435">
        <v>59.857143000000001</v>
      </c>
      <c r="AX435">
        <v>59.214286000000001</v>
      </c>
      <c r="AY435">
        <v>58.714286000000001</v>
      </c>
      <c r="AZ435">
        <v>58.785713999999999</v>
      </c>
      <c r="BA435">
        <v>58.571429000000002</v>
      </c>
      <c r="BB435">
        <v>59.857143000000001</v>
      </c>
      <c r="BC435">
        <v>63</v>
      </c>
      <c r="BD435">
        <v>65.928571000000005</v>
      </c>
      <c r="BE435">
        <v>68.5</v>
      </c>
      <c r="BF435">
        <v>70.928571000000005</v>
      </c>
      <c r="BG435">
        <v>73.214286000000001</v>
      </c>
      <c r="BH435">
        <v>75.571428999999995</v>
      </c>
      <c r="BI435">
        <v>77.071428999999995</v>
      </c>
      <c r="BJ435">
        <v>78.714286000000001</v>
      </c>
      <c r="BK435">
        <v>78.642857000000006</v>
      </c>
      <c r="BL435">
        <v>77.285713999999999</v>
      </c>
      <c r="BM435">
        <v>74.714286000000001</v>
      </c>
      <c r="BN435">
        <v>71.785713999999999</v>
      </c>
      <c r="BO435">
        <v>68</v>
      </c>
      <c r="BP435">
        <v>65.214286000000001</v>
      </c>
      <c r="BQ435">
        <v>64</v>
      </c>
      <c r="BR435">
        <v>62.785713999999999</v>
      </c>
      <c r="BS435">
        <v>6.0607579999999999</v>
      </c>
      <c r="BT435">
        <v>0.89030949999999998</v>
      </c>
      <c r="BU435">
        <v>-0.3863318</v>
      </c>
      <c r="BV435">
        <v>-0.39112530000000001</v>
      </c>
      <c r="BW435">
        <v>-5.0042759999999999</v>
      </c>
      <c r="BX435">
        <v>0.49643920000000002</v>
      </c>
      <c r="BY435">
        <v>5.1256659999999998</v>
      </c>
      <c r="BZ435">
        <v>8.4809399999999993E-2</v>
      </c>
      <c r="CA435">
        <v>-6.1494669999999996</v>
      </c>
      <c r="CB435">
        <v>1.70665</v>
      </c>
      <c r="CC435">
        <v>-12.205870000000001</v>
      </c>
      <c r="CD435">
        <v>-14.96162</v>
      </c>
      <c r="CE435">
        <v>-18.010010000000001</v>
      </c>
      <c r="CF435">
        <v>-10.74105</v>
      </c>
      <c r="CG435">
        <v>-10.442740000000001</v>
      </c>
      <c r="CH435">
        <v>-14.45205</v>
      </c>
      <c r="CI435">
        <v>-17.057490000000001</v>
      </c>
      <c r="CJ435">
        <v>-20.506</v>
      </c>
      <c r="CK435">
        <v>-15.906000000000001</v>
      </c>
      <c r="CL435">
        <v>-17.451460000000001</v>
      </c>
      <c r="CM435">
        <v>-19.666129999999999</v>
      </c>
      <c r="CN435">
        <v>-36.378540000000001</v>
      </c>
      <c r="CO435">
        <v>-3.221597</v>
      </c>
      <c r="CP435">
        <v>-6.2108499999999998</v>
      </c>
      <c r="CQ435">
        <v>3.7104159999999999</v>
      </c>
      <c r="CR435">
        <v>2.7301630000000001</v>
      </c>
      <c r="CS435">
        <v>2.8601450000000002</v>
      </c>
      <c r="CT435">
        <v>2.9235250000000002</v>
      </c>
      <c r="CU435">
        <v>4.034567</v>
      </c>
      <c r="CV435">
        <v>6.8669890000000002</v>
      </c>
      <c r="CW435">
        <v>14.93256</v>
      </c>
      <c r="CX435">
        <v>14.596259999999999</v>
      </c>
      <c r="CY435">
        <v>11.187110000000001</v>
      </c>
      <c r="CZ435">
        <v>10.701560000000001</v>
      </c>
      <c r="DA435">
        <v>9.0683910000000001</v>
      </c>
      <c r="DB435">
        <v>5.0176959999999999</v>
      </c>
      <c r="DC435">
        <v>4.3739129999999999</v>
      </c>
      <c r="DD435">
        <v>4.6976389999999997</v>
      </c>
      <c r="DE435">
        <v>4.9087690000000004</v>
      </c>
      <c r="DF435">
        <v>3.9597229999999999</v>
      </c>
      <c r="DG435">
        <v>4.8243369999999999</v>
      </c>
      <c r="DH435">
        <v>4.2980140000000002</v>
      </c>
      <c r="DI435">
        <v>6.0055379999999996</v>
      </c>
      <c r="DJ435">
        <v>22.775690000000001</v>
      </c>
      <c r="DK435">
        <v>28.568560000000002</v>
      </c>
      <c r="DL435">
        <v>24.558450000000001</v>
      </c>
      <c r="DM435">
        <v>8.2386610000000005</v>
      </c>
      <c r="DN435">
        <v>6.0615959999999998</v>
      </c>
      <c r="DO435">
        <v>19</v>
      </c>
      <c r="DP435">
        <v>20</v>
      </c>
    </row>
    <row r="436" spans="1:120" hidden="1" x14ac:dyDescent="0.25">
      <c r="A436" t="str">
        <f t="shared" si="6"/>
        <v>Industry_Type-2. Manufacturing_All CBP_44386</v>
      </c>
      <c r="B436" t="s">
        <v>62</v>
      </c>
      <c r="C436" t="s">
        <v>218</v>
      </c>
      <c r="D436" t="s">
        <v>61</v>
      </c>
      <c r="E436" t="s">
        <v>61</v>
      </c>
      <c r="F436" t="s">
        <v>61</v>
      </c>
      <c r="G436" t="s">
        <v>38</v>
      </c>
      <c r="H436" t="s">
        <v>61</v>
      </c>
      <c r="I436" t="s">
        <v>61</v>
      </c>
      <c r="J436" t="s">
        <v>61</v>
      </c>
      <c r="K436" t="s">
        <v>197</v>
      </c>
      <c r="L436" s="18">
        <v>44386</v>
      </c>
      <c r="M436">
        <v>20</v>
      </c>
      <c r="N436">
        <v>20</v>
      </c>
      <c r="O436" t="s">
        <v>258</v>
      </c>
      <c r="P436">
        <v>2</v>
      </c>
      <c r="Q436">
        <v>2</v>
      </c>
      <c r="R436">
        <v>0</v>
      </c>
      <c r="S436">
        <v>0</v>
      </c>
      <c r="T436">
        <v>1</v>
      </c>
      <c r="U436">
        <v>0</v>
      </c>
      <c r="V436">
        <v>1</v>
      </c>
      <c r="W436">
        <v>436.47750000000002</v>
      </c>
      <c r="X436">
        <v>464.92500000000001</v>
      </c>
      <c r="Y436">
        <v>444.73349999999999</v>
      </c>
      <c r="Z436">
        <v>442.149</v>
      </c>
      <c r="AA436">
        <v>471.89249999999998</v>
      </c>
      <c r="AB436">
        <v>483.60599999999999</v>
      </c>
      <c r="AC436">
        <v>524.32349999999997</v>
      </c>
      <c r="AD436">
        <v>594.95849999999996</v>
      </c>
      <c r="AE436">
        <v>729.04049999999995</v>
      </c>
      <c r="AF436">
        <v>742.05600000000004</v>
      </c>
      <c r="AG436">
        <v>771.32399999999996</v>
      </c>
      <c r="AH436">
        <v>621.90449999999998</v>
      </c>
      <c r="AI436">
        <v>636.19650000000001</v>
      </c>
      <c r="AJ436">
        <v>627.85050000000001</v>
      </c>
      <c r="AK436">
        <v>654.48299999999995</v>
      </c>
      <c r="AL436">
        <v>665.8845</v>
      </c>
      <c r="AM436">
        <v>629.80349999999999</v>
      </c>
      <c r="AN436">
        <v>597.82950000000005</v>
      </c>
      <c r="AO436">
        <v>572.78700000000003</v>
      </c>
      <c r="AP436">
        <v>16.754999999999999</v>
      </c>
      <c r="AQ436">
        <v>407.34300000000002</v>
      </c>
      <c r="AR436">
        <v>965.42250000000001</v>
      </c>
      <c r="AS436">
        <v>1092.0615</v>
      </c>
      <c r="AT436">
        <v>554.80799999999999</v>
      </c>
      <c r="AU436">
        <v>61</v>
      </c>
      <c r="AV436">
        <v>63.5</v>
      </c>
      <c r="AW436">
        <v>62</v>
      </c>
      <c r="AX436">
        <v>61.5</v>
      </c>
      <c r="AY436">
        <v>60</v>
      </c>
      <c r="AZ436">
        <v>60</v>
      </c>
      <c r="BA436">
        <v>59.5</v>
      </c>
      <c r="BB436">
        <v>62</v>
      </c>
      <c r="BC436">
        <v>67.5</v>
      </c>
      <c r="BD436">
        <v>72</v>
      </c>
      <c r="BE436">
        <v>78</v>
      </c>
      <c r="BF436">
        <v>85</v>
      </c>
      <c r="BG436">
        <v>90.5</v>
      </c>
      <c r="BH436">
        <v>91.5</v>
      </c>
      <c r="BI436">
        <v>93</v>
      </c>
      <c r="BJ436">
        <v>94</v>
      </c>
      <c r="BK436">
        <v>94</v>
      </c>
      <c r="BL436">
        <v>91</v>
      </c>
      <c r="BM436">
        <v>86.5</v>
      </c>
      <c r="BN436">
        <v>80</v>
      </c>
      <c r="BO436">
        <v>73</v>
      </c>
      <c r="BP436">
        <v>65</v>
      </c>
      <c r="BQ436">
        <v>59.5</v>
      </c>
      <c r="BR436">
        <v>58</v>
      </c>
      <c r="BS436">
        <v>633.82910000000004</v>
      </c>
      <c r="BT436">
        <v>278.94400000000002</v>
      </c>
      <c r="BU436">
        <v>272.06459999999998</v>
      </c>
      <c r="BV436">
        <v>198.4836</v>
      </c>
      <c r="BW436">
        <v>143.68459999999999</v>
      </c>
      <c r="BX436">
        <v>114.30540000000001</v>
      </c>
      <c r="BY436">
        <v>54.222900000000003</v>
      </c>
      <c r="BZ436">
        <v>-24.243099999999998</v>
      </c>
      <c r="CA436">
        <v>-155.68819999999999</v>
      </c>
      <c r="CB436">
        <v>-126.3092</v>
      </c>
      <c r="CC436">
        <v>-144.9247</v>
      </c>
      <c r="CD436">
        <v>-6.5731659999999996</v>
      </c>
      <c r="CE436">
        <v>-33.923369999999998</v>
      </c>
      <c r="CF436">
        <v>-20.107379999999999</v>
      </c>
      <c r="CG436">
        <v>-4.9982759999999997</v>
      </c>
      <c r="CH436">
        <v>-78.282179999999997</v>
      </c>
      <c r="CI436">
        <v>-26.11842</v>
      </c>
      <c r="CJ436">
        <v>33.383879999999998</v>
      </c>
      <c r="CK436">
        <v>74.366259999999997</v>
      </c>
      <c r="CL436">
        <v>615.7826</v>
      </c>
      <c r="CM436">
        <v>226.3785</v>
      </c>
      <c r="CN436">
        <v>-296.892</v>
      </c>
      <c r="CO436">
        <v>-431.64769999999999</v>
      </c>
      <c r="CP436">
        <v>133.47280000000001</v>
      </c>
      <c r="CQ436">
        <v>9324.1129999999994</v>
      </c>
      <c r="CR436">
        <v>3596.7130000000002</v>
      </c>
      <c r="CS436">
        <v>3676.3980000000001</v>
      </c>
      <c r="CT436">
        <v>2583.232</v>
      </c>
      <c r="CU436">
        <v>1152.4929999999999</v>
      </c>
      <c r="CV436">
        <v>330.05070000000001</v>
      </c>
      <c r="CW436">
        <v>172.2791</v>
      </c>
      <c r="CX436">
        <v>164.68809999999999</v>
      </c>
      <c r="CY436">
        <v>336.33179999999999</v>
      </c>
      <c r="CZ436">
        <v>437.38619999999997</v>
      </c>
      <c r="DA436">
        <v>1256.58</v>
      </c>
      <c r="DB436">
        <v>1091.846</v>
      </c>
      <c r="DC436">
        <v>976.3777</v>
      </c>
      <c r="DD436">
        <v>2353.0729999999999</v>
      </c>
      <c r="DE436">
        <v>884.81809999999996</v>
      </c>
      <c r="DF436">
        <v>627.43489999999997</v>
      </c>
      <c r="DG436">
        <v>838.67570000000001</v>
      </c>
      <c r="DH436">
        <v>767.16959999999995</v>
      </c>
      <c r="DI436">
        <v>974.81380000000001</v>
      </c>
      <c r="DJ436">
        <v>1076.1369999999999</v>
      </c>
      <c r="DK436">
        <v>1009.9059999999999</v>
      </c>
      <c r="DL436">
        <v>1527.232</v>
      </c>
      <c r="DM436">
        <v>1410.1420000000001</v>
      </c>
      <c r="DN436">
        <v>1358.789</v>
      </c>
      <c r="DO436">
        <v>20</v>
      </c>
      <c r="DP436">
        <v>20</v>
      </c>
    </row>
    <row r="437" spans="1:120" hidden="1" x14ac:dyDescent="0.25">
      <c r="A437" t="str">
        <f t="shared" si="6"/>
        <v>sublap_id-SLAP_PGEB_All CBP_44386</v>
      </c>
      <c r="B437" t="s">
        <v>62</v>
      </c>
      <c r="C437" t="s">
        <v>287</v>
      </c>
      <c r="D437" t="s">
        <v>61</v>
      </c>
      <c r="E437" t="s">
        <v>288</v>
      </c>
      <c r="F437" t="s">
        <v>61</v>
      </c>
      <c r="G437" t="s">
        <v>61</v>
      </c>
      <c r="H437" t="s">
        <v>61</v>
      </c>
      <c r="I437" t="s">
        <v>61</v>
      </c>
      <c r="J437" t="s">
        <v>61</v>
      </c>
      <c r="K437" t="s">
        <v>197</v>
      </c>
      <c r="L437" s="18">
        <v>44386</v>
      </c>
      <c r="M437">
        <v>20</v>
      </c>
      <c r="N437">
        <v>20</v>
      </c>
      <c r="O437" t="s">
        <v>258</v>
      </c>
      <c r="P437">
        <v>59</v>
      </c>
      <c r="Q437">
        <v>57</v>
      </c>
      <c r="R437">
        <v>0</v>
      </c>
      <c r="S437">
        <v>0</v>
      </c>
      <c r="T437">
        <v>0</v>
      </c>
      <c r="U437">
        <v>0</v>
      </c>
      <c r="V437">
        <v>0</v>
      </c>
      <c r="W437">
        <v>818.45938999999998</v>
      </c>
      <c r="X437">
        <v>930.29025999999999</v>
      </c>
      <c r="Y437">
        <v>915.43467999999996</v>
      </c>
      <c r="Z437">
        <v>947.99854000000005</v>
      </c>
      <c r="AA437">
        <v>1034.5463999999999</v>
      </c>
      <c r="AB437">
        <v>1076.5461</v>
      </c>
      <c r="AC437">
        <v>1522.4422</v>
      </c>
      <c r="AD437">
        <v>1842.6114</v>
      </c>
      <c r="AE437">
        <v>2234.4531999999999</v>
      </c>
      <c r="AF437">
        <v>2476.4452999999999</v>
      </c>
      <c r="AG437">
        <v>2827.1082000000001</v>
      </c>
      <c r="AH437">
        <v>3164.9422</v>
      </c>
      <c r="AI437">
        <v>3302.3220999999999</v>
      </c>
      <c r="AJ437">
        <v>3394.4863</v>
      </c>
      <c r="AK437">
        <v>3474.4893000000002</v>
      </c>
      <c r="AL437">
        <v>3541.9542000000001</v>
      </c>
      <c r="AM437">
        <v>3636.8996999999999</v>
      </c>
      <c r="AN437">
        <v>3809.8090999999999</v>
      </c>
      <c r="AO437">
        <v>3830.2354999999998</v>
      </c>
      <c r="AP437">
        <v>3392.1988000000001</v>
      </c>
      <c r="AQ437">
        <v>3406.6693</v>
      </c>
      <c r="AR437">
        <v>2372.8755000000001</v>
      </c>
      <c r="AS437">
        <v>1528.6755000000001</v>
      </c>
      <c r="AT437">
        <v>1040.1845000000001</v>
      </c>
      <c r="AU437">
        <v>69.105262999999994</v>
      </c>
      <c r="AV437">
        <v>69.263158000000004</v>
      </c>
      <c r="AW437">
        <v>66.684211000000005</v>
      </c>
      <c r="AX437">
        <v>64.921053000000001</v>
      </c>
      <c r="AY437">
        <v>64.307017999999999</v>
      </c>
      <c r="AZ437">
        <v>64.008771999999993</v>
      </c>
      <c r="BA437">
        <v>63.587719</v>
      </c>
      <c r="BB437">
        <v>66.578946999999999</v>
      </c>
      <c r="BC437">
        <v>71.087719000000007</v>
      </c>
      <c r="BD437">
        <v>76.236841999999996</v>
      </c>
      <c r="BE437">
        <v>82.061403999999996</v>
      </c>
      <c r="BF437">
        <v>86.929824999999994</v>
      </c>
      <c r="BG437">
        <v>91.412280999999993</v>
      </c>
      <c r="BH437">
        <v>94.877193000000005</v>
      </c>
      <c r="BI437">
        <v>98.964911999999998</v>
      </c>
      <c r="BJ437">
        <v>100.25439</v>
      </c>
      <c r="BK437">
        <v>101.30701999999999</v>
      </c>
      <c r="BL437">
        <v>100.28946999999999</v>
      </c>
      <c r="BM437">
        <v>97.438596000000004</v>
      </c>
      <c r="BN437">
        <v>91.807017999999999</v>
      </c>
      <c r="BO437">
        <v>84.701753999999994</v>
      </c>
      <c r="BP437">
        <v>77.719297999999995</v>
      </c>
      <c r="BQ437">
        <v>74.403509</v>
      </c>
      <c r="BR437">
        <v>71.061403999999996</v>
      </c>
      <c r="BS437">
        <v>-13.72954</v>
      </c>
      <c r="BT437">
        <v>-4.3494070000000002</v>
      </c>
      <c r="BU437">
        <v>1.061887</v>
      </c>
      <c r="BV437">
        <v>4.1176279999999998</v>
      </c>
      <c r="BW437">
        <v>11.94328</v>
      </c>
      <c r="BX437">
        <v>31.27862</v>
      </c>
      <c r="BY437">
        <v>50.79674</v>
      </c>
      <c r="BZ437">
        <v>-43.861930000000001</v>
      </c>
      <c r="CA437">
        <v>-12.96942</v>
      </c>
      <c r="CB437">
        <v>-42.551990000000004</v>
      </c>
      <c r="CC437">
        <v>-21.992339999999999</v>
      </c>
      <c r="CD437">
        <v>-41.857300000000002</v>
      </c>
      <c r="CE437">
        <v>-78.568039999999996</v>
      </c>
      <c r="CF437">
        <v>-38.801029999999997</v>
      </c>
      <c r="CG437">
        <v>-65.83305</v>
      </c>
      <c r="CH437">
        <v>-65.442549999999997</v>
      </c>
      <c r="CI437">
        <v>-93.800210000000007</v>
      </c>
      <c r="CJ437">
        <v>-144.62629999999999</v>
      </c>
      <c r="CK437">
        <v>-95.303219999999996</v>
      </c>
      <c r="CL437">
        <v>386.49400000000003</v>
      </c>
      <c r="CM437">
        <v>-10.58718</v>
      </c>
      <c r="CN437">
        <v>-16.90784</v>
      </c>
      <c r="CO437">
        <v>-51.424410000000002</v>
      </c>
      <c r="CP437">
        <v>-34.714199999999998</v>
      </c>
      <c r="CQ437">
        <v>730.41989999999998</v>
      </c>
      <c r="CR437">
        <v>527.04859999999996</v>
      </c>
      <c r="CS437">
        <v>629.13499999999999</v>
      </c>
      <c r="CT437">
        <v>506.673</v>
      </c>
      <c r="CU437">
        <v>526.55619999999999</v>
      </c>
      <c r="CV437">
        <v>1691.2280000000001</v>
      </c>
      <c r="CW437">
        <v>756.2115</v>
      </c>
      <c r="CX437">
        <v>632.49519999999995</v>
      </c>
      <c r="CY437">
        <v>1230.2529999999999</v>
      </c>
      <c r="CZ437">
        <v>985.75959999999998</v>
      </c>
      <c r="DA437">
        <v>2398.73</v>
      </c>
      <c r="DB437">
        <v>1632.72</v>
      </c>
      <c r="DC437">
        <v>1337.12</v>
      </c>
      <c r="DD437">
        <v>1151.837</v>
      </c>
      <c r="DE437">
        <v>1305.4369999999999</v>
      </c>
      <c r="DF437">
        <v>1298.5930000000001</v>
      </c>
      <c r="DG437">
        <v>1070.9849999999999</v>
      </c>
      <c r="DH437">
        <v>1723.404</v>
      </c>
      <c r="DI437">
        <v>1760.9960000000001</v>
      </c>
      <c r="DJ437">
        <v>3758.4960000000001</v>
      </c>
      <c r="DK437">
        <v>5793.4930000000004</v>
      </c>
      <c r="DL437">
        <v>4482.4040000000005</v>
      </c>
      <c r="DM437">
        <v>1454.232</v>
      </c>
      <c r="DN437">
        <v>947.72370000000001</v>
      </c>
      <c r="DO437">
        <v>20</v>
      </c>
      <c r="DP437">
        <v>20</v>
      </c>
    </row>
    <row r="438" spans="1:120" hidden="1" x14ac:dyDescent="0.25">
      <c r="A438" t="str">
        <f t="shared" si="6"/>
        <v>sublap_id-SLAP_PGST_All CBP_44386</v>
      </c>
      <c r="B438" t="s">
        <v>62</v>
      </c>
      <c r="C438" t="s">
        <v>285</v>
      </c>
      <c r="D438" t="s">
        <v>61</v>
      </c>
      <c r="E438" t="s">
        <v>286</v>
      </c>
      <c r="F438" t="s">
        <v>61</v>
      </c>
      <c r="G438" t="s">
        <v>61</v>
      </c>
      <c r="H438" t="s">
        <v>61</v>
      </c>
      <c r="I438" t="s">
        <v>61</v>
      </c>
      <c r="J438" t="s">
        <v>61</v>
      </c>
      <c r="K438" t="s">
        <v>197</v>
      </c>
      <c r="L438" s="18">
        <v>44386</v>
      </c>
      <c r="M438">
        <v>20</v>
      </c>
      <c r="N438">
        <v>20</v>
      </c>
      <c r="O438" t="s">
        <v>258</v>
      </c>
      <c r="P438">
        <v>20</v>
      </c>
      <c r="Q438">
        <v>19</v>
      </c>
      <c r="R438">
        <v>0</v>
      </c>
      <c r="S438">
        <v>0</v>
      </c>
      <c r="T438">
        <v>0</v>
      </c>
      <c r="U438">
        <v>0</v>
      </c>
      <c r="V438">
        <v>0</v>
      </c>
      <c r="W438">
        <v>704.05367999999999</v>
      </c>
      <c r="X438">
        <v>706.43474000000003</v>
      </c>
      <c r="Y438">
        <v>768.36420999999996</v>
      </c>
      <c r="Z438">
        <v>742.64421000000004</v>
      </c>
      <c r="AA438">
        <v>742.84</v>
      </c>
      <c r="AB438">
        <v>815.27579000000003</v>
      </c>
      <c r="AC438">
        <v>1035.4894999999999</v>
      </c>
      <c r="AD438">
        <v>1076.8579</v>
      </c>
      <c r="AE438">
        <v>1263.9674</v>
      </c>
      <c r="AF438">
        <v>1334.4494999999999</v>
      </c>
      <c r="AG438">
        <v>1337.8021000000001</v>
      </c>
      <c r="AH438">
        <v>1371.3705</v>
      </c>
      <c r="AI438">
        <v>1372.5179000000001</v>
      </c>
      <c r="AJ438">
        <v>1397.3126</v>
      </c>
      <c r="AK438">
        <v>1408.6937</v>
      </c>
      <c r="AL438">
        <v>1267.1211000000001</v>
      </c>
      <c r="AM438">
        <v>1172.7737</v>
      </c>
      <c r="AN438">
        <v>1277.0053</v>
      </c>
      <c r="AO438">
        <v>1409.8536999999999</v>
      </c>
      <c r="AP438">
        <v>993.26104999999995</v>
      </c>
      <c r="AQ438">
        <v>1216.7537</v>
      </c>
      <c r="AR438">
        <v>1086.68</v>
      </c>
      <c r="AS438">
        <v>953.09474</v>
      </c>
      <c r="AT438">
        <v>983.99788999999998</v>
      </c>
      <c r="AU438">
        <v>81.236841999999996</v>
      </c>
      <c r="AV438">
        <v>79.368420999999998</v>
      </c>
      <c r="AW438">
        <v>77.815788999999995</v>
      </c>
      <c r="AX438">
        <v>76.473684000000006</v>
      </c>
      <c r="AY438">
        <v>76.131579000000002</v>
      </c>
      <c r="AZ438">
        <v>75.131579000000002</v>
      </c>
      <c r="BA438">
        <v>74.105262999999994</v>
      </c>
      <c r="BB438">
        <v>74.921053000000001</v>
      </c>
      <c r="BC438">
        <v>77.894737000000006</v>
      </c>
      <c r="BD438">
        <v>83.210526000000002</v>
      </c>
      <c r="BE438">
        <v>87.657894999999996</v>
      </c>
      <c r="BF438">
        <v>92.105262999999994</v>
      </c>
      <c r="BG438">
        <v>96.105262999999994</v>
      </c>
      <c r="BH438">
        <v>98.289473999999998</v>
      </c>
      <c r="BI438">
        <v>100.34211000000001</v>
      </c>
      <c r="BJ438">
        <v>101.39474</v>
      </c>
      <c r="BK438">
        <v>101.94737000000001</v>
      </c>
      <c r="BL438">
        <v>100.65788999999999</v>
      </c>
      <c r="BM438">
        <v>98.368420999999998</v>
      </c>
      <c r="BN438">
        <v>94.763158000000004</v>
      </c>
      <c r="BO438">
        <v>91.315788999999995</v>
      </c>
      <c r="BP438">
        <v>87.131579000000002</v>
      </c>
      <c r="BQ438">
        <v>84.605262999999994</v>
      </c>
      <c r="BR438">
        <v>82.736841999999996</v>
      </c>
      <c r="BS438">
        <v>-101.3766</v>
      </c>
      <c r="BT438">
        <v>37.316630000000004</v>
      </c>
      <c r="BU438">
        <v>-7.124422</v>
      </c>
      <c r="BV438">
        <v>-4.1938769999999996</v>
      </c>
      <c r="BW438">
        <v>-10.071809999999999</v>
      </c>
      <c r="BX438">
        <v>-13.16779</v>
      </c>
      <c r="BY438">
        <v>-24.245570000000001</v>
      </c>
      <c r="BZ438">
        <v>19.276399999999999</v>
      </c>
      <c r="CA438">
        <v>27.671389999999999</v>
      </c>
      <c r="CB438">
        <v>7.1489599999999998</v>
      </c>
      <c r="CC438">
        <v>-26.2242</v>
      </c>
      <c r="CD438">
        <v>-21.857949999999999</v>
      </c>
      <c r="CE438">
        <v>-9.8298369999999995</v>
      </c>
      <c r="CF438">
        <v>-6.071555</v>
      </c>
      <c r="CG438">
        <v>13.43609</v>
      </c>
      <c r="CH438">
        <v>27.05725</v>
      </c>
      <c r="CI438">
        <v>49.473370000000003</v>
      </c>
      <c r="CJ438">
        <v>16.294910000000002</v>
      </c>
      <c r="CK438">
        <v>67.956699999999998</v>
      </c>
      <c r="CL438">
        <v>276.9194</v>
      </c>
      <c r="CM438">
        <v>11.60262</v>
      </c>
      <c r="CN438">
        <v>-61.525469999999999</v>
      </c>
      <c r="CO438">
        <v>-73.730909999999994</v>
      </c>
      <c r="CP438">
        <v>-78.538570000000007</v>
      </c>
      <c r="CQ438">
        <v>4615.8649999999998</v>
      </c>
      <c r="CR438">
        <v>2841.8890000000001</v>
      </c>
      <c r="CS438">
        <v>2621.451</v>
      </c>
      <c r="CT438">
        <v>2340.0970000000002</v>
      </c>
      <c r="CU438">
        <v>2383.5630000000001</v>
      </c>
      <c r="CV438">
        <v>1749.7539999999999</v>
      </c>
      <c r="CW438">
        <v>529.95169999999996</v>
      </c>
      <c r="CX438">
        <v>1206.077</v>
      </c>
      <c r="CY438">
        <v>1526.3109999999999</v>
      </c>
      <c r="CZ438">
        <v>991.93079999999998</v>
      </c>
      <c r="DA438">
        <v>2719.989</v>
      </c>
      <c r="DB438">
        <v>4414.7510000000002</v>
      </c>
      <c r="DC438">
        <v>4495.1120000000001</v>
      </c>
      <c r="DD438">
        <v>6008.43</v>
      </c>
      <c r="DE438">
        <v>5454.6369999999997</v>
      </c>
      <c r="DF438">
        <v>6378.2129999999997</v>
      </c>
      <c r="DG438">
        <v>7876.6120000000001</v>
      </c>
      <c r="DH438">
        <v>2582.913</v>
      </c>
      <c r="DI438">
        <v>4077.0920000000001</v>
      </c>
      <c r="DJ438">
        <v>5691.625</v>
      </c>
      <c r="DK438">
        <v>2340.5610000000001</v>
      </c>
      <c r="DL438">
        <v>1685.58</v>
      </c>
      <c r="DM438">
        <v>2717.991</v>
      </c>
      <c r="DN438">
        <v>2386.3359999999998</v>
      </c>
      <c r="DO438">
        <v>20</v>
      </c>
      <c r="DP438">
        <v>20</v>
      </c>
    </row>
    <row r="439" spans="1:120" hidden="1" x14ac:dyDescent="0.25">
      <c r="A439" t="str">
        <f t="shared" si="6"/>
        <v>LCA-Stockton_All CBP_44386</v>
      </c>
      <c r="B439" t="s">
        <v>62</v>
      </c>
      <c r="C439" t="s">
        <v>213</v>
      </c>
      <c r="D439" t="s">
        <v>39</v>
      </c>
      <c r="E439" t="s">
        <v>61</v>
      </c>
      <c r="F439" t="s">
        <v>61</v>
      </c>
      <c r="G439" t="s">
        <v>61</v>
      </c>
      <c r="H439" t="s">
        <v>61</v>
      </c>
      <c r="I439" t="s">
        <v>61</v>
      </c>
      <c r="J439" t="s">
        <v>61</v>
      </c>
      <c r="K439" t="s">
        <v>197</v>
      </c>
      <c r="L439" s="18">
        <v>44386</v>
      </c>
      <c r="M439">
        <v>20</v>
      </c>
      <c r="N439">
        <v>20</v>
      </c>
      <c r="O439" t="s">
        <v>258</v>
      </c>
      <c r="P439">
        <v>33</v>
      </c>
      <c r="Q439">
        <v>32</v>
      </c>
      <c r="R439">
        <v>0</v>
      </c>
      <c r="S439">
        <v>0</v>
      </c>
      <c r="T439">
        <v>0</v>
      </c>
      <c r="U439">
        <v>0</v>
      </c>
      <c r="V439">
        <v>0</v>
      </c>
      <c r="W439">
        <v>1027.1125999999999</v>
      </c>
      <c r="X439">
        <v>1056.6002000000001</v>
      </c>
      <c r="Y439">
        <v>1113.3158000000001</v>
      </c>
      <c r="Z439">
        <v>1108.173</v>
      </c>
      <c r="AA439">
        <v>1150.9358</v>
      </c>
      <c r="AB439">
        <v>1284.3456000000001</v>
      </c>
      <c r="AC439">
        <v>1459.3960999999999</v>
      </c>
      <c r="AD439">
        <v>1711.2985000000001</v>
      </c>
      <c r="AE439">
        <v>1938.0518</v>
      </c>
      <c r="AF439">
        <v>1998.6192000000001</v>
      </c>
      <c r="AG439">
        <v>1991.4861000000001</v>
      </c>
      <c r="AH439">
        <v>2081.3872999999999</v>
      </c>
      <c r="AI439">
        <v>2104.3150999999998</v>
      </c>
      <c r="AJ439">
        <v>2229.8616000000002</v>
      </c>
      <c r="AK439">
        <v>2252.4985000000001</v>
      </c>
      <c r="AL439">
        <v>2176.3643999999999</v>
      </c>
      <c r="AM439">
        <v>2141.3411000000001</v>
      </c>
      <c r="AN439">
        <v>2324.2085999999999</v>
      </c>
      <c r="AO439">
        <v>2512.6673999999998</v>
      </c>
      <c r="AP439">
        <v>2077.5263</v>
      </c>
      <c r="AQ439">
        <v>2346.2968999999998</v>
      </c>
      <c r="AR439">
        <v>1933.4184</v>
      </c>
      <c r="AS439">
        <v>1461.3266000000001</v>
      </c>
      <c r="AT439">
        <v>1397.4232</v>
      </c>
      <c r="AU439">
        <v>82.96875</v>
      </c>
      <c r="AV439">
        <v>80.84375</v>
      </c>
      <c r="AW439">
        <v>78.90625</v>
      </c>
      <c r="AX439">
        <v>77.5</v>
      </c>
      <c r="AY439">
        <v>77.09375</v>
      </c>
      <c r="AZ439">
        <v>76.09375</v>
      </c>
      <c r="BA439">
        <v>74.875</v>
      </c>
      <c r="BB439">
        <v>75.5625</v>
      </c>
      <c r="BC439">
        <v>78.34375</v>
      </c>
      <c r="BD439">
        <v>83.53125</v>
      </c>
      <c r="BE439">
        <v>87.59375</v>
      </c>
      <c r="BF439">
        <v>91.65625</v>
      </c>
      <c r="BG439">
        <v>95.65625</v>
      </c>
      <c r="BH439">
        <v>97.96875</v>
      </c>
      <c r="BI439">
        <v>100.40625</v>
      </c>
      <c r="BJ439">
        <v>101.84375</v>
      </c>
      <c r="BK439">
        <v>102.78125</v>
      </c>
      <c r="BL439">
        <v>101.8125</v>
      </c>
      <c r="BM439">
        <v>99.84375</v>
      </c>
      <c r="BN439">
        <v>96.6875</v>
      </c>
      <c r="BO439">
        <v>93.625</v>
      </c>
      <c r="BP439">
        <v>89.3125</v>
      </c>
      <c r="BQ439">
        <v>86.59375</v>
      </c>
      <c r="BR439">
        <v>84.46875</v>
      </c>
      <c r="BS439">
        <v>-92.533190000000005</v>
      </c>
      <c r="BT439">
        <v>49.937809999999999</v>
      </c>
      <c r="BU439">
        <v>-13.82569</v>
      </c>
      <c r="BV439">
        <v>8.2801559999999998</v>
      </c>
      <c r="BW439">
        <v>-9.1823650000000008</v>
      </c>
      <c r="BX439">
        <v>-11.51117</v>
      </c>
      <c r="BY439">
        <v>7.775925</v>
      </c>
      <c r="BZ439">
        <v>-6.7051829999999999</v>
      </c>
      <c r="CA439">
        <v>39.140920000000001</v>
      </c>
      <c r="CB439">
        <v>-6.1762540000000001</v>
      </c>
      <c r="CC439">
        <v>-26.3886</v>
      </c>
      <c r="CD439">
        <v>-41.787080000000003</v>
      </c>
      <c r="CE439">
        <v>-24.841010000000001</v>
      </c>
      <c r="CF439">
        <v>-41.38</v>
      </c>
      <c r="CG439">
        <v>-27.875589999999999</v>
      </c>
      <c r="CH439">
        <v>-16.187750000000001</v>
      </c>
      <c r="CI439">
        <v>17.379149999999999</v>
      </c>
      <c r="CJ439">
        <v>-9.0466160000000002</v>
      </c>
      <c r="CK439">
        <v>62.437170000000002</v>
      </c>
      <c r="CL439">
        <v>357.55009999999999</v>
      </c>
      <c r="CM439">
        <v>-4.8074870000000001</v>
      </c>
      <c r="CN439">
        <v>-71.456239999999994</v>
      </c>
      <c r="CO439">
        <v>-82.008219999999994</v>
      </c>
      <c r="CP439">
        <v>-76.740030000000004</v>
      </c>
      <c r="CQ439">
        <v>4922.9139999999998</v>
      </c>
      <c r="CR439">
        <v>3000.3110000000001</v>
      </c>
      <c r="CS439">
        <v>2716.2779999999998</v>
      </c>
      <c r="CT439">
        <v>2455.5279999999998</v>
      </c>
      <c r="CU439">
        <v>2662.79</v>
      </c>
      <c r="CV439">
        <v>1921.3869999999999</v>
      </c>
      <c r="CW439">
        <v>1250.143</v>
      </c>
      <c r="CX439">
        <v>2109.502</v>
      </c>
      <c r="CY439">
        <v>1911.4280000000001</v>
      </c>
      <c r="CZ439">
        <v>1374.54</v>
      </c>
      <c r="DA439">
        <v>3117.614</v>
      </c>
      <c r="DB439">
        <v>4629.2830000000004</v>
      </c>
      <c r="DC439">
        <v>4779.9110000000001</v>
      </c>
      <c r="DD439">
        <v>6083.0919999999996</v>
      </c>
      <c r="DE439">
        <v>5541.2560000000003</v>
      </c>
      <c r="DF439">
        <v>6425.2950000000001</v>
      </c>
      <c r="DG439">
        <v>7808.0389999999998</v>
      </c>
      <c r="DH439">
        <v>2911.1489999999999</v>
      </c>
      <c r="DI439">
        <v>4610.0429999999997</v>
      </c>
      <c r="DJ439">
        <v>6285.6869999999999</v>
      </c>
      <c r="DK439">
        <v>3849.8049999999998</v>
      </c>
      <c r="DL439">
        <v>2684.3649999999998</v>
      </c>
      <c r="DM439">
        <v>4655.1819999999998</v>
      </c>
      <c r="DN439">
        <v>2834.3069999999998</v>
      </c>
      <c r="DO439">
        <v>20</v>
      </c>
      <c r="DP439">
        <v>20</v>
      </c>
    </row>
    <row r="440" spans="1:120" hidden="1" x14ac:dyDescent="0.25">
      <c r="A440" t="str">
        <f t="shared" si="6"/>
        <v>sublap_id-SLAP_PGF1_All CBP_44386</v>
      </c>
      <c r="B440" t="s">
        <v>62</v>
      </c>
      <c r="C440" t="s">
        <v>289</v>
      </c>
      <c r="D440" t="s">
        <v>61</v>
      </c>
      <c r="E440" t="s">
        <v>290</v>
      </c>
      <c r="F440" t="s">
        <v>61</v>
      </c>
      <c r="G440" t="s">
        <v>61</v>
      </c>
      <c r="H440" t="s">
        <v>61</v>
      </c>
      <c r="I440" t="s">
        <v>61</v>
      </c>
      <c r="J440" t="s">
        <v>61</v>
      </c>
      <c r="K440" t="s">
        <v>197</v>
      </c>
      <c r="L440" s="18">
        <v>44386</v>
      </c>
      <c r="M440">
        <v>20</v>
      </c>
      <c r="N440">
        <v>20</v>
      </c>
      <c r="O440" t="s">
        <v>258</v>
      </c>
      <c r="P440">
        <v>87</v>
      </c>
      <c r="Q440">
        <v>86</v>
      </c>
      <c r="R440">
        <v>0</v>
      </c>
      <c r="S440">
        <v>0</v>
      </c>
      <c r="T440">
        <v>0</v>
      </c>
      <c r="U440">
        <v>0</v>
      </c>
      <c r="V440">
        <v>0</v>
      </c>
      <c r="W440">
        <v>3281.2928999999999</v>
      </c>
      <c r="X440">
        <v>3368.4837000000002</v>
      </c>
      <c r="Y440">
        <v>3287.6187</v>
      </c>
      <c r="Z440">
        <v>3307.9913999999999</v>
      </c>
      <c r="AA440">
        <v>3268.4549000000002</v>
      </c>
      <c r="AB440">
        <v>3382.4629</v>
      </c>
      <c r="AC440">
        <v>3677.1046000000001</v>
      </c>
      <c r="AD440">
        <v>4508.8604999999998</v>
      </c>
      <c r="AE440">
        <v>5544.4705000000004</v>
      </c>
      <c r="AF440">
        <v>5962.8449000000001</v>
      </c>
      <c r="AG440">
        <v>6159.2843999999996</v>
      </c>
      <c r="AH440">
        <v>6478.2547000000004</v>
      </c>
      <c r="AI440">
        <v>6673.8580000000002</v>
      </c>
      <c r="AJ440">
        <v>6784.7632999999996</v>
      </c>
      <c r="AK440">
        <v>6981.9776000000002</v>
      </c>
      <c r="AL440">
        <v>7101.2206999999999</v>
      </c>
      <c r="AM440">
        <v>7137.5344999999998</v>
      </c>
      <c r="AN440">
        <v>7229.8073000000004</v>
      </c>
      <c r="AO440">
        <v>5857.6027999999997</v>
      </c>
      <c r="AP440">
        <v>4492.5241999999998</v>
      </c>
      <c r="AQ440">
        <v>5747.0779000000002</v>
      </c>
      <c r="AR440">
        <v>5662.4142000000002</v>
      </c>
      <c r="AS440">
        <v>4256.9045999999998</v>
      </c>
      <c r="AT440">
        <v>3878.6428000000001</v>
      </c>
      <c r="AU440">
        <v>90.994185999999999</v>
      </c>
      <c r="AV440">
        <v>87.575581</v>
      </c>
      <c r="AW440">
        <v>86.052325999999994</v>
      </c>
      <c r="AX440">
        <v>85.5</v>
      </c>
      <c r="AY440">
        <v>84.063952999999998</v>
      </c>
      <c r="AZ440">
        <v>82.593023000000002</v>
      </c>
      <c r="BA440">
        <v>81.581395000000001</v>
      </c>
      <c r="BB440">
        <v>83.034884000000005</v>
      </c>
      <c r="BC440">
        <v>85.552325999999994</v>
      </c>
      <c r="BD440">
        <v>90.093023000000002</v>
      </c>
      <c r="BE440">
        <v>94.569766999999999</v>
      </c>
      <c r="BF440">
        <v>98.575581</v>
      </c>
      <c r="BG440">
        <v>102.57558</v>
      </c>
      <c r="BH440">
        <v>106.00581</v>
      </c>
      <c r="BI440">
        <v>107.55813999999999</v>
      </c>
      <c r="BJ440">
        <v>109.05233</v>
      </c>
      <c r="BK440">
        <v>110.51743999999999</v>
      </c>
      <c r="BL440">
        <v>110.4593</v>
      </c>
      <c r="BM440">
        <v>109.40116</v>
      </c>
      <c r="BN440">
        <v>107.80233</v>
      </c>
      <c r="BO440">
        <v>105.26743999999999</v>
      </c>
      <c r="BP440">
        <v>101.72093</v>
      </c>
      <c r="BQ440">
        <v>99.680233000000001</v>
      </c>
      <c r="BR440">
        <v>95.790698000000006</v>
      </c>
      <c r="BS440">
        <v>-54.603999999999999</v>
      </c>
      <c r="BT440">
        <v>-38.121499999999997</v>
      </c>
      <c r="BU440">
        <v>-27.996569999999998</v>
      </c>
      <c r="BV440">
        <v>-42.248690000000003</v>
      </c>
      <c r="BW440">
        <v>-32.939990000000002</v>
      </c>
      <c r="BX440">
        <v>-17.933299999999999</v>
      </c>
      <c r="BY440">
        <v>-34.436709999999998</v>
      </c>
      <c r="BZ440">
        <v>64.252830000000003</v>
      </c>
      <c r="CA440">
        <v>6.3435180000000004</v>
      </c>
      <c r="CB440">
        <v>-5.1423430000000003</v>
      </c>
      <c r="CC440">
        <v>110.81319999999999</v>
      </c>
      <c r="CD440">
        <v>70.857879999999994</v>
      </c>
      <c r="CE440">
        <v>15.870150000000001</v>
      </c>
      <c r="CF440">
        <v>8.4289989999999992</v>
      </c>
      <c r="CG440">
        <v>-1.3433349999999999</v>
      </c>
      <c r="CH440">
        <v>-28.127669999999998</v>
      </c>
      <c r="CI440">
        <v>-30.81598</v>
      </c>
      <c r="CJ440">
        <v>31.379149999999999</v>
      </c>
      <c r="CK440">
        <v>1137.096</v>
      </c>
      <c r="CL440">
        <v>2053.6680000000001</v>
      </c>
      <c r="CM440">
        <v>499.51740000000001</v>
      </c>
      <c r="CN440">
        <v>6.8437809999999999</v>
      </c>
      <c r="CO440">
        <v>-64.503510000000006</v>
      </c>
      <c r="CP440">
        <v>-52.568829999999998</v>
      </c>
      <c r="CQ440">
        <v>5237.1090000000004</v>
      </c>
      <c r="CR440">
        <v>1402.547</v>
      </c>
      <c r="CS440">
        <v>1354.8389999999999</v>
      </c>
      <c r="CT440">
        <v>1309.586</v>
      </c>
      <c r="CU440">
        <v>1263.0050000000001</v>
      </c>
      <c r="CV440">
        <v>1443.394</v>
      </c>
      <c r="CW440">
        <v>1078.4780000000001</v>
      </c>
      <c r="CX440">
        <v>1424.451</v>
      </c>
      <c r="CY440">
        <v>1767.5840000000001</v>
      </c>
      <c r="CZ440">
        <v>1721.8219999999999</v>
      </c>
      <c r="DA440">
        <v>5416.0039999999999</v>
      </c>
      <c r="DB440">
        <v>2535.694</v>
      </c>
      <c r="DC440">
        <v>2142.913</v>
      </c>
      <c r="DD440">
        <v>2762.3670000000002</v>
      </c>
      <c r="DE440">
        <v>3201.1979999999999</v>
      </c>
      <c r="DF440">
        <v>3120.0720000000001</v>
      </c>
      <c r="DG440">
        <v>3804.1550000000002</v>
      </c>
      <c r="DH440">
        <v>9791.2919999999995</v>
      </c>
      <c r="DI440">
        <v>9622.9009999999998</v>
      </c>
      <c r="DJ440">
        <v>9282.4069999999992</v>
      </c>
      <c r="DK440">
        <v>5920.3720000000003</v>
      </c>
      <c r="DL440">
        <v>8911.4639999999999</v>
      </c>
      <c r="DM440">
        <v>4297.8540000000003</v>
      </c>
      <c r="DN440">
        <v>3833.4780000000001</v>
      </c>
      <c r="DO440">
        <v>20</v>
      </c>
      <c r="DP440">
        <v>20</v>
      </c>
    </row>
    <row r="441" spans="1:120" hidden="1" x14ac:dyDescent="0.25">
      <c r="A441" t="str">
        <f t="shared" si="6"/>
        <v>sublap_id-SLAP_PGFG_All CBP_44386</v>
      </c>
      <c r="B441" t="s">
        <v>62</v>
      </c>
      <c r="C441" t="s">
        <v>293</v>
      </c>
      <c r="D441" t="s">
        <v>61</v>
      </c>
      <c r="E441" t="s">
        <v>294</v>
      </c>
      <c r="F441" t="s">
        <v>61</v>
      </c>
      <c r="G441" t="s">
        <v>61</v>
      </c>
      <c r="H441" t="s">
        <v>61</v>
      </c>
      <c r="I441" t="s">
        <v>61</v>
      </c>
      <c r="J441" t="s">
        <v>61</v>
      </c>
      <c r="K441" t="s">
        <v>197</v>
      </c>
      <c r="L441" s="18">
        <v>44386</v>
      </c>
      <c r="M441">
        <v>20</v>
      </c>
      <c r="N441">
        <v>20</v>
      </c>
      <c r="O441" t="s">
        <v>258</v>
      </c>
      <c r="P441">
        <v>19</v>
      </c>
      <c r="Q441">
        <v>19</v>
      </c>
      <c r="R441">
        <v>0</v>
      </c>
      <c r="S441">
        <v>0</v>
      </c>
      <c r="T441">
        <v>0</v>
      </c>
      <c r="U441">
        <v>0</v>
      </c>
      <c r="V441">
        <v>0</v>
      </c>
      <c r="W441">
        <v>643.07349999999997</v>
      </c>
      <c r="X441">
        <v>703.20699999999999</v>
      </c>
      <c r="Y441">
        <v>679.8895</v>
      </c>
      <c r="Z441">
        <v>671.90599999999995</v>
      </c>
      <c r="AA441">
        <v>718.8175</v>
      </c>
      <c r="AB441">
        <v>728.18200000000002</v>
      </c>
      <c r="AC441">
        <v>797.5915</v>
      </c>
      <c r="AD441">
        <v>1253.0435</v>
      </c>
      <c r="AE441">
        <v>1490.8264999999999</v>
      </c>
      <c r="AF441">
        <v>1658.825</v>
      </c>
      <c r="AG441">
        <v>1781.299</v>
      </c>
      <c r="AH441">
        <v>1929.8945000000001</v>
      </c>
      <c r="AI441">
        <v>2223.3235</v>
      </c>
      <c r="AJ441">
        <v>2231.2195000000002</v>
      </c>
      <c r="AK441">
        <v>2210.6610000000001</v>
      </c>
      <c r="AL441">
        <v>2208.0765000000001</v>
      </c>
      <c r="AM441">
        <v>2145.8225000000002</v>
      </c>
      <c r="AN441">
        <v>2116.5194999999999</v>
      </c>
      <c r="AO441">
        <v>2033.9939999999999</v>
      </c>
      <c r="AP441">
        <v>1324.412</v>
      </c>
      <c r="AQ441">
        <v>1632.6369999999999</v>
      </c>
      <c r="AR441">
        <v>1801.8945000000001</v>
      </c>
      <c r="AS441">
        <v>1583.8454999999999</v>
      </c>
      <c r="AT441">
        <v>803.05399999999997</v>
      </c>
      <c r="AU441">
        <v>61</v>
      </c>
      <c r="AV441">
        <v>63.5</v>
      </c>
      <c r="AW441">
        <v>62</v>
      </c>
      <c r="AX441">
        <v>61.5</v>
      </c>
      <c r="AY441">
        <v>60</v>
      </c>
      <c r="AZ441">
        <v>60</v>
      </c>
      <c r="BA441">
        <v>59.5</v>
      </c>
      <c r="BB441">
        <v>62</v>
      </c>
      <c r="BC441">
        <v>67.5</v>
      </c>
      <c r="BD441">
        <v>72</v>
      </c>
      <c r="BE441">
        <v>78</v>
      </c>
      <c r="BF441">
        <v>85</v>
      </c>
      <c r="BG441">
        <v>90.5</v>
      </c>
      <c r="BH441">
        <v>91.5</v>
      </c>
      <c r="BI441">
        <v>93</v>
      </c>
      <c r="BJ441">
        <v>94</v>
      </c>
      <c r="BK441">
        <v>94</v>
      </c>
      <c r="BL441">
        <v>91</v>
      </c>
      <c r="BM441">
        <v>86.5</v>
      </c>
      <c r="BN441">
        <v>80</v>
      </c>
      <c r="BO441">
        <v>73</v>
      </c>
      <c r="BP441">
        <v>65</v>
      </c>
      <c r="BQ441">
        <v>59.5</v>
      </c>
      <c r="BR441">
        <v>58</v>
      </c>
      <c r="BS441">
        <v>643.35389999999995</v>
      </c>
      <c r="BT441">
        <v>279.3372</v>
      </c>
      <c r="BU441">
        <v>270.10750000000002</v>
      </c>
      <c r="BV441">
        <v>197.63919999999999</v>
      </c>
      <c r="BW441">
        <v>144.345</v>
      </c>
      <c r="BX441">
        <v>116.4538</v>
      </c>
      <c r="BY441">
        <v>94.973190000000002</v>
      </c>
      <c r="BZ441">
        <v>-15.797639999999999</v>
      </c>
      <c r="CA441">
        <v>-206.68289999999999</v>
      </c>
      <c r="CB441">
        <v>-155.20269999999999</v>
      </c>
      <c r="CC441">
        <v>-167.29839999999999</v>
      </c>
      <c r="CD441">
        <v>-15.646750000000001</v>
      </c>
      <c r="CE441">
        <v>-91.82835</v>
      </c>
      <c r="CF441">
        <v>-63.774290000000001</v>
      </c>
      <c r="CG441">
        <v>-52.496220000000001</v>
      </c>
      <c r="CH441">
        <v>-125.78270000000001</v>
      </c>
      <c r="CI441">
        <v>-78.924220000000005</v>
      </c>
      <c r="CJ441">
        <v>-32.379779999999997</v>
      </c>
      <c r="CK441">
        <v>44.035550000000001</v>
      </c>
      <c r="CL441">
        <v>680.79250000000002</v>
      </c>
      <c r="CM441">
        <v>168.90039999999999</v>
      </c>
      <c r="CN441">
        <v>-344.64299999999997</v>
      </c>
      <c r="CO441">
        <v>-476.6927</v>
      </c>
      <c r="CP441">
        <v>109.5151</v>
      </c>
      <c r="CQ441">
        <v>9498.92</v>
      </c>
      <c r="CR441">
        <v>3700.9459999999999</v>
      </c>
      <c r="CS441">
        <v>3772.1979999999999</v>
      </c>
      <c r="CT441">
        <v>2680.6089999999999</v>
      </c>
      <c r="CU441">
        <v>1252.912</v>
      </c>
      <c r="CV441">
        <v>428.7593</v>
      </c>
      <c r="CW441">
        <v>696.39840000000004</v>
      </c>
      <c r="CX441">
        <v>507.43700000000001</v>
      </c>
      <c r="CY441">
        <v>1148.085</v>
      </c>
      <c r="CZ441">
        <v>896.51009999999997</v>
      </c>
      <c r="DA441">
        <v>2607.1089999999999</v>
      </c>
      <c r="DB441">
        <v>1856.126</v>
      </c>
      <c r="DC441">
        <v>2012.0150000000001</v>
      </c>
      <c r="DD441">
        <v>3317.6350000000002</v>
      </c>
      <c r="DE441">
        <v>1298.269</v>
      </c>
      <c r="DF441">
        <v>1110.9570000000001</v>
      </c>
      <c r="DG441">
        <v>1402.9749999999999</v>
      </c>
      <c r="DH441">
        <v>1316.9110000000001</v>
      </c>
      <c r="DI441">
        <v>1796.191</v>
      </c>
      <c r="DJ441">
        <v>2830.6689999999999</v>
      </c>
      <c r="DK441">
        <v>3054.4270000000001</v>
      </c>
      <c r="DL441">
        <v>3357.5659999999998</v>
      </c>
      <c r="DM441">
        <v>2396.1660000000002</v>
      </c>
      <c r="DN441">
        <v>1575.117</v>
      </c>
      <c r="DO441">
        <v>20</v>
      </c>
      <c r="DP441">
        <v>20</v>
      </c>
    </row>
    <row r="442" spans="1:120" hidden="1" x14ac:dyDescent="0.25">
      <c r="A442" t="str">
        <f t="shared" si="6"/>
        <v>sublap_id-SLAP_PGZP_All CBP_44386</v>
      </c>
      <c r="B442" t="s">
        <v>62</v>
      </c>
      <c r="C442" t="s">
        <v>283</v>
      </c>
      <c r="D442" t="s">
        <v>61</v>
      </c>
      <c r="E442" t="s">
        <v>284</v>
      </c>
      <c r="F442" t="s">
        <v>61</v>
      </c>
      <c r="G442" t="s">
        <v>61</v>
      </c>
      <c r="H442" t="s">
        <v>61</v>
      </c>
      <c r="I442" t="s">
        <v>61</v>
      </c>
      <c r="J442" t="s">
        <v>61</v>
      </c>
      <c r="K442" t="s">
        <v>197</v>
      </c>
      <c r="L442" s="18">
        <v>44386</v>
      </c>
      <c r="M442">
        <v>20</v>
      </c>
      <c r="N442">
        <v>20</v>
      </c>
      <c r="O442" t="s">
        <v>258</v>
      </c>
      <c r="P442">
        <v>45</v>
      </c>
      <c r="Q442">
        <v>39</v>
      </c>
      <c r="R442">
        <v>0</v>
      </c>
      <c r="S442">
        <v>0</v>
      </c>
      <c r="T442">
        <v>0</v>
      </c>
      <c r="U442">
        <v>0</v>
      </c>
      <c r="V442">
        <v>0</v>
      </c>
      <c r="W442">
        <v>3633.9104000000002</v>
      </c>
      <c r="X442">
        <v>3611.5165000000002</v>
      </c>
      <c r="Y442">
        <v>3597.0888</v>
      </c>
      <c r="Z442">
        <v>3621.0594000000001</v>
      </c>
      <c r="AA442">
        <v>3636.5769</v>
      </c>
      <c r="AB442">
        <v>3689.8442</v>
      </c>
      <c r="AC442">
        <v>3740.1</v>
      </c>
      <c r="AD442">
        <v>3761.5084999999999</v>
      </c>
      <c r="AE442">
        <v>3733.0291999999999</v>
      </c>
      <c r="AF442">
        <v>3791.7669000000001</v>
      </c>
      <c r="AG442">
        <v>3880.5542</v>
      </c>
      <c r="AH442">
        <v>3986.4358000000002</v>
      </c>
      <c r="AI442">
        <v>4005.6311999999998</v>
      </c>
      <c r="AJ442">
        <v>4043.0792000000001</v>
      </c>
      <c r="AK442">
        <v>4067.9290000000001</v>
      </c>
      <c r="AL442">
        <v>4073.4391999999998</v>
      </c>
      <c r="AM442">
        <v>4109.5027</v>
      </c>
      <c r="AN442">
        <v>4266.0185000000001</v>
      </c>
      <c r="AO442">
        <v>3335.1958</v>
      </c>
      <c r="AP442">
        <v>1008.1569</v>
      </c>
      <c r="AQ442">
        <v>1859.925</v>
      </c>
      <c r="AR442">
        <v>2840.6412</v>
      </c>
      <c r="AS442">
        <v>3546.4454000000001</v>
      </c>
      <c r="AT442">
        <v>3661.8831</v>
      </c>
      <c r="AU442">
        <v>77.384614999999997</v>
      </c>
      <c r="AV442">
        <v>75.615385000000003</v>
      </c>
      <c r="AW442">
        <v>74.846153999999999</v>
      </c>
      <c r="AX442">
        <v>73.807692000000003</v>
      </c>
      <c r="AY442">
        <v>72.423077000000006</v>
      </c>
      <c r="AZ442">
        <v>71.076922999999994</v>
      </c>
      <c r="BA442">
        <v>70.846153999999999</v>
      </c>
      <c r="BB442">
        <v>73.115385000000003</v>
      </c>
      <c r="BC442">
        <v>77.884614999999997</v>
      </c>
      <c r="BD442">
        <v>83.269231000000005</v>
      </c>
      <c r="BE442">
        <v>88.769231000000005</v>
      </c>
      <c r="BF442">
        <v>92.846153999999999</v>
      </c>
      <c r="BG442">
        <v>96.038461999999996</v>
      </c>
      <c r="BH442">
        <v>98</v>
      </c>
      <c r="BI442">
        <v>97.769231000000005</v>
      </c>
      <c r="BJ442">
        <v>96.923077000000006</v>
      </c>
      <c r="BK442">
        <v>96.615385000000003</v>
      </c>
      <c r="BL442">
        <v>95.961538000000004</v>
      </c>
      <c r="BM442">
        <v>94.5</v>
      </c>
      <c r="BN442">
        <v>92.153846000000001</v>
      </c>
      <c r="BO442">
        <v>88.846153999999999</v>
      </c>
      <c r="BP442">
        <v>85.038461999999996</v>
      </c>
      <c r="BQ442">
        <v>82.538461999999996</v>
      </c>
      <c r="BR442">
        <v>80.346153999999999</v>
      </c>
      <c r="BS442">
        <v>-90.92774</v>
      </c>
      <c r="BT442">
        <v>60.401670000000003</v>
      </c>
      <c r="BU442">
        <v>77.540530000000004</v>
      </c>
      <c r="BV442">
        <v>66.350160000000002</v>
      </c>
      <c r="BW442">
        <v>57.453609999999998</v>
      </c>
      <c r="BX442">
        <v>58.26979</v>
      </c>
      <c r="BY442">
        <v>59.691220000000001</v>
      </c>
      <c r="BZ442">
        <v>-31.488350000000001</v>
      </c>
      <c r="CA442">
        <v>-72.283829999999995</v>
      </c>
      <c r="CB442">
        <v>-78.129260000000002</v>
      </c>
      <c r="CC442">
        <v>-42.539259999999999</v>
      </c>
      <c r="CD442">
        <v>-62.034260000000003</v>
      </c>
      <c r="CE442">
        <v>-15.35324</v>
      </c>
      <c r="CF442">
        <v>-11.63157</v>
      </c>
      <c r="CG442">
        <v>-43.145200000000003</v>
      </c>
      <c r="CH442">
        <v>-44.731699999999996</v>
      </c>
      <c r="CI442">
        <v>-55.835410000000003</v>
      </c>
      <c r="CJ442">
        <v>7.0196050000000003</v>
      </c>
      <c r="CK442">
        <v>1423.692</v>
      </c>
      <c r="CL442">
        <v>3321.5039999999999</v>
      </c>
      <c r="CM442">
        <v>2151.1109999999999</v>
      </c>
      <c r="CN442">
        <v>577.67610000000002</v>
      </c>
      <c r="CO442">
        <v>86.438900000000004</v>
      </c>
      <c r="CP442">
        <v>95.29495</v>
      </c>
      <c r="CQ442">
        <v>10382.780000000001</v>
      </c>
      <c r="CR442">
        <v>4629.0630000000001</v>
      </c>
      <c r="CS442">
        <v>4041.9659999999999</v>
      </c>
      <c r="CT442">
        <v>3671.7629999999999</v>
      </c>
      <c r="CU442">
        <v>3418.0880000000002</v>
      </c>
      <c r="CV442">
        <v>3552.172</v>
      </c>
      <c r="CW442">
        <v>1638.4390000000001</v>
      </c>
      <c r="CX442">
        <v>2339.518</v>
      </c>
      <c r="CY442">
        <v>3655.0219999999999</v>
      </c>
      <c r="CZ442">
        <v>4027.0329999999999</v>
      </c>
      <c r="DA442">
        <v>4401.2640000000001</v>
      </c>
      <c r="DB442">
        <v>5914.0619999999999</v>
      </c>
      <c r="DC442">
        <v>5189.5519999999997</v>
      </c>
      <c r="DD442">
        <v>5123.4669999999996</v>
      </c>
      <c r="DE442">
        <v>6037.7160000000003</v>
      </c>
      <c r="DF442">
        <v>6136.3770000000004</v>
      </c>
      <c r="DG442">
        <v>6587.6009999999997</v>
      </c>
      <c r="DH442">
        <v>9335.6849999999995</v>
      </c>
      <c r="DI442">
        <v>10530.54</v>
      </c>
      <c r="DJ442">
        <v>7520.2809999999999</v>
      </c>
      <c r="DK442">
        <v>28193.74</v>
      </c>
      <c r="DL442">
        <v>19331.12</v>
      </c>
      <c r="DM442">
        <v>11585.58</v>
      </c>
      <c r="DN442">
        <v>11465.8</v>
      </c>
      <c r="DO442">
        <v>20</v>
      </c>
      <c r="DP442">
        <v>20</v>
      </c>
    </row>
    <row r="443" spans="1:120" hidden="1" x14ac:dyDescent="0.25">
      <c r="A443" t="str">
        <f t="shared" si="6"/>
        <v>Size_Grp-Below 20 kW_All CBP_44386</v>
      </c>
      <c r="B443" t="s">
        <v>62</v>
      </c>
      <c r="C443" t="s">
        <v>259</v>
      </c>
      <c r="D443" t="s">
        <v>61</v>
      </c>
      <c r="E443" t="s">
        <v>61</v>
      </c>
      <c r="F443" t="s">
        <v>61</v>
      </c>
      <c r="G443" t="s">
        <v>61</v>
      </c>
      <c r="H443" t="s">
        <v>61</v>
      </c>
      <c r="I443" t="s">
        <v>61</v>
      </c>
      <c r="J443" t="s">
        <v>260</v>
      </c>
      <c r="K443" t="s">
        <v>197</v>
      </c>
      <c r="L443" s="18">
        <v>44386</v>
      </c>
      <c r="M443">
        <v>20</v>
      </c>
      <c r="N443">
        <v>20</v>
      </c>
      <c r="O443" t="s">
        <v>258</v>
      </c>
      <c r="P443">
        <v>61</v>
      </c>
      <c r="Q443">
        <v>60</v>
      </c>
      <c r="R443">
        <v>0</v>
      </c>
      <c r="S443">
        <v>0</v>
      </c>
      <c r="T443">
        <v>0</v>
      </c>
      <c r="U443">
        <v>0</v>
      </c>
      <c r="V443">
        <v>0</v>
      </c>
      <c r="W443">
        <v>258.94907000000001</v>
      </c>
      <c r="X443">
        <v>290.63348000000002</v>
      </c>
      <c r="Y443">
        <v>293.45981999999998</v>
      </c>
      <c r="Z443">
        <v>306.98860000000002</v>
      </c>
      <c r="AA443">
        <v>333.32535000000001</v>
      </c>
      <c r="AB443">
        <v>339.23930000000001</v>
      </c>
      <c r="AC443">
        <v>357.59012999999999</v>
      </c>
      <c r="AD443">
        <v>500.78052000000002</v>
      </c>
      <c r="AE443">
        <v>669.97722999999996</v>
      </c>
      <c r="AF443">
        <v>782.92178000000001</v>
      </c>
      <c r="AG443">
        <v>838.16846999999996</v>
      </c>
      <c r="AH443">
        <v>903.82174999999995</v>
      </c>
      <c r="AI443">
        <v>954.14675</v>
      </c>
      <c r="AJ443">
        <v>994.17494999999997</v>
      </c>
      <c r="AK443">
        <v>1019.647</v>
      </c>
      <c r="AL443">
        <v>1044.0526</v>
      </c>
      <c r="AM443">
        <v>1035.4689000000001</v>
      </c>
      <c r="AN443">
        <v>1024.8853999999999</v>
      </c>
      <c r="AO443">
        <v>997.90814999999998</v>
      </c>
      <c r="AP443">
        <v>776.82788000000005</v>
      </c>
      <c r="AQ443">
        <v>839.53791999999999</v>
      </c>
      <c r="AR443">
        <v>650.65954999999997</v>
      </c>
      <c r="AS443">
        <v>427.96328999999997</v>
      </c>
      <c r="AT443">
        <v>301.68973</v>
      </c>
      <c r="AU443">
        <v>78.291667000000004</v>
      </c>
      <c r="AV443">
        <v>76.174999999999997</v>
      </c>
      <c r="AW443">
        <v>74.583332999999996</v>
      </c>
      <c r="AX443">
        <v>73.141666999999998</v>
      </c>
      <c r="AY443">
        <v>71.974999999999994</v>
      </c>
      <c r="AZ443">
        <v>70.991667000000007</v>
      </c>
      <c r="BA443">
        <v>70.491667000000007</v>
      </c>
      <c r="BB443">
        <v>72.933333000000005</v>
      </c>
      <c r="BC443">
        <v>77.599999999999994</v>
      </c>
      <c r="BD443">
        <v>83.066666999999995</v>
      </c>
      <c r="BE443">
        <v>88.133332999999993</v>
      </c>
      <c r="BF443">
        <v>92.474999999999994</v>
      </c>
      <c r="BG443">
        <v>95.916667000000004</v>
      </c>
      <c r="BH443">
        <v>98.466667000000001</v>
      </c>
      <c r="BI443">
        <v>100.125</v>
      </c>
      <c r="BJ443">
        <v>100.96666999999999</v>
      </c>
      <c r="BK443">
        <v>101.78333000000001</v>
      </c>
      <c r="BL443">
        <v>101.24167</v>
      </c>
      <c r="BM443">
        <v>99.558333000000005</v>
      </c>
      <c r="BN443">
        <v>96.533332999999999</v>
      </c>
      <c r="BO443">
        <v>91.691666999999995</v>
      </c>
      <c r="BP443">
        <v>87.083332999999996</v>
      </c>
      <c r="BQ443">
        <v>84.191666999999995</v>
      </c>
      <c r="BR443">
        <v>81.341667000000001</v>
      </c>
      <c r="BS443">
        <v>2.977014</v>
      </c>
      <c r="BT443">
        <v>-2.0783019999999999</v>
      </c>
      <c r="BU443">
        <v>-1.743444</v>
      </c>
      <c r="BV443">
        <v>-4.4944189999999997</v>
      </c>
      <c r="BW443">
        <v>-4.8471950000000001</v>
      </c>
      <c r="BX443">
        <v>6.7643570000000004</v>
      </c>
      <c r="BY443">
        <v>6.3000350000000003</v>
      </c>
      <c r="BZ443">
        <v>2.2656369999999999</v>
      </c>
      <c r="CA443">
        <v>-4.9872680000000003</v>
      </c>
      <c r="CB443">
        <v>-6.8901709999999996</v>
      </c>
      <c r="CC443">
        <v>-10.37026</v>
      </c>
      <c r="CD443">
        <v>-15.243740000000001</v>
      </c>
      <c r="CE443">
        <v>-14.94936</v>
      </c>
      <c r="CF443">
        <v>-4.9623249999999999</v>
      </c>
      <c r="CG443">
        <v>-2.8529620000000002</v>
      </c>
      <c r="CH443">
        <v>-4.3457169999999996</v>
      </c>
      <c r="CI443">
        <v>-5.4582139999999999</v>
      </c>
      <c r="CJ443">
        <v>-7.809774</v>
      </c>
      <c r="CK443">
        <v>-33.504289999999997</v>
      </c>
      <c r="CL443">
        <v>132.69569999999999</v>
      </c>
      <c r="CM443">
        <v>-28.072240000000001</v>
      </c>
      <c r="CN443">
        <v>-16.162089999999999</v>
      </c>
      <c r="CO443">
        <v>-8.7737920000000003</v>
      </c>
      <c r="CP443">
        <v>1.5659259999999999</v>
      </c>
      <c r="CQ443">
        <v>22.27824</v>
      </c>
      <c r="CR443">
        <v>17.562989999999999</v>
      </c>
      <c r="CS443">
        <v>18.20701</v>
      </c>
      <c r="CT443">
        <v>16.007020000000001</v>
      </c>
      <c r="CU443">
        <v>26.115559999999999</v>
      </c>
      <c r="CV443">
        <v>19.2408</v>
      </c>
      <c r="CW443">
        <v>22.128900000000002</v>
      </c>
      <c r="CX443">
        <v>24.610119999999998</v>
      </c>
      <c r="CY443">
        <v>34.833100000000002</v>
      </c>
      <c r="CZ443">
        <v>36.552590000000002</v>
      </c>
      <c r="DA443">
        <v>34.775509999999997</v>
      </c>
      <c r="DB443">
        <v>42.599769999999999</v>
      </c>
      <c r="DC443">
        <v>42.977980000000002</v>
      </c>
      <c r="DD443">
        <v>41.732250000000001</v>
      </c>
      <c r="DE443">
        <v>49.73189</v>
      </c>
      <c r="DF443">
        <v>51.289400000000001</v>
      </c>
      <c r="DG443">
        <v>54.982489999999999</v>
      </c>
      <c r="DH443">
        <v>63.294370000000001</v>
      </c>
      <c r="DI443">
        <v>79.760639999999995</v>
      </c>
      <c r="DJ443">
        <v>72.413570000000007</v>
      </c>
      <c r="DK443">
        <v>59.442360000000001</v>
      </c>
      <c r="DL443">
        <v>48.275849999999998</v>
      </c>
      <c r="DM443">
        <v>24.34807</v>
      </c>
      <c r="DN443">
        <v>13.024649999999999</v>
      </c>
      <c r="DO443">
        <v>20</v>
      </c>
      <c r="DP443">
        <v>20</v>
      </c>
    </row>
    <row r="444" spans="1:120" hidden="1" x14ac:dyDescent="0.25">
      <c r="A444" t="str">
        <f t="shared" si="6"/>
        <v>Aggregator-CPower_All CBP_44386</v>
      </c>
      <c r="B444" t="s">
        <v>62</v>
      </c>
      <c r="C444" t="s">
        <v>215</v>
      </c>
      <c r="D444" t="s">
        <v>61</v>
      </c>
      <c r="E444" t="s">
        <v>61</v>
      </c>
      <c r="F444" t="s">
        <v>42</v>
      </c>
      <c r="G444" t="s">
        <v>61</v>
      </c>
      <c r="H444" t="s">
        <v>61</v>
      </c>
      <c r="I444" t="s">
        <v>61</v>
      </c>
      <c r="J444" t="s">
        <v>61</v>
      </c>
      <c r="K444" t="s">
        <v>197</v>
      </c>
      <c r="L444" s="18">
        <v>44386</v>
      </c>
      <c r="M444">
        <v>20</v>
      </c>
      <c r="N444">
        <v>20</v>
      </c>
      <c r="O444" t="s">
        <v>258</v>
      </c>
      <c r="P444">
        <v>431</v>
      </c>
      <c r="Q444">
        <v>420</v>
      </c>
      <c r="R444">
        <v>0</v>
      </c>
      <c r="S444">
        <v>0</v>
      </c>
      <c r="T444">
        <v>0</v>
      </c>
      <c r="U444">
        <v>0</v>
      </c>
      <c r="V444">
        <v>0</v>
      </c>
      <c r="W444">
        <v>16046.166999999999</v>
      </c>
      <c r="X444">
        <v>16735.494999999999</v>
      </c>
      <c r="Y444">
        <v>16448.633999999998</v>
      </c>
      <c r="Z444">
        <v>16571.21</v>
      </c>
      <c r="AA444">
        <v>16862.182000000001</v>
      </c>
      <c r="AB444">
        <v>17466.373</v>
      </c>
      <c r="AC444">
        <v>19521.968000000001</v>
      </c>
      <c r="AD444">
        <v>23353.941999999999</v>
      </c>
      <c r="AE444">
        <v>27086.385999999999</v>
      </c>
      <c r="AF444">
        <v>29406.491000000002</v>
      </c>
      <c r="AG444">
        <v>31350.81</v>
      </c>
      <c r="AH444">
        <v>34061.451999999997</v>
      </c>
      <c r="AI444">
        <v>35248.830999999998</v>
      </c>
      <c r="AJ444">
        <v>36062.987999999998</v>
      </c>
      <c r="AK444">
        <v>36677.345999999998</v>
      </c>
      <c r="AL444">
        <v>36806.627</v>
      </c>
      <c r="AM444">
        <v>36963.267999999996</v>
      </c>
      <c r="AN444">
        <v>37633.436999999998</v>
      </c>
      <c r="AO444">
        <v>35369.364999999998</v>
      </c>
      <c r="AP444">
        <v>28193.466</v>
      </c>
      <c r="AQ444">
        <v>30115.135999999999</v>
      </c>
      <c r="AR444">
        <v>27071.482</v>
      </c>
      <c r="AS444">
        <v>21698.317999999999</v>
      </c>
      <c r="AT444">
        <v>18521.256000000001</v>
      </c>
      <c r="AU444">
        <v>76.519047999999998</v>
      </c>
      <c r="AV444">
        <v>74.961905000000002</v>
      </c>
      <c r="AW444">
        <v>73.588094999999996</v>
      </c>
      <c r="AX444">
        <v>72.445238000000003</v>
      </c>
      <c r="AY444">
        <v>71.390476000000007</v>
      </c>
      <c r="AZ444">
        <v>70.421429000000003</v>
      </c>
      <c r="BA444">
        <v>69.904762000000005</v>
      </c>
      <c r="BB444">
        <v>71.944047999999995</v>
      </c>
      <c r="BC444">
        <v>75.877381</v>
      </c>
      <c r="BD444">
        <v>80.541667000000004</v>
      </c>
      <c r="BE444">
        <v>85.145238000000006</v>
      </c>
      <c r="BF444">
        <v>89.346429000000001</v>
      </c>
      <c r="BG444">
        <v>92.890476000000007</v>
      </c>
      <c r="BH444">
        <v>95.344048000000001</v>
      </c>
      <c r="BI444">
        <v>97.103571000000002</v>
      </c>
      <c r="BJ444">
        <v>98.005951999999994</v>
      </c>
      <c r="BK444">
        <v>98.678571000000005</v>
      </c>
      <c r="BL444">
        <v>98.09881</v>
      </c>
      <c r="BM444">
        <v>96.342856999999995</v>
      </c>
      <c r="BN444">
        <v>93.311904999999996</v>
      </c>
      <c r="BO444">
        <v>88.917856999999998</v>
      </c>
      <c r="BP444">
        <v>84.260713999999993</v>
      </c>
      <c r="BQ444">
        <v>81.388095000000007</v>
      </c>
      <c r="BR444">
        <v>78.689285999999996</v>
      </c>
      <c r="BS444">
        <v>499.14960000000002</v>
      </c>
      <c r="BT444">
        <v>369.86509999999998</v>
      </c>
      <c r="BU444">
        <v>309.63200000000001</v>
      </c>
      <c r="BV444">
        <v>266.041</v>
      </c>
      <c r="BW444">
        <v>216.09289999999999</v>
      </c>
      <c r="BX444">
        <v>207.1189</v>
      </c>
      <c r="BY444">
        <v>158.71379999999999</v>
      </c>
      <c r="BZ444">
        <v>35.49606</v>
      </c>
      <c r="CA444">
        <v>-303.84930000000003</v>
      </c>
      <c r="CB444">
        <v>-380.52420000000001</v>
      </c>
      <c r="CC444">
        <v>-215.7637</v>
      </c>
      <c r="CD444">
        <v>-293.60669999999999</v>
      </c>
      <c r="CE444">
        <v>-310.01560000000001</v>
      </c>
      <c r="CF444">
        <v>-424.18619999999999</v>
      </c>
      <c r="CG444">
        <v>-500.47750000000002</v>
      </c>
      <c r="CH444">
        <v>-500.47140000000002</v>
      </c>
      <c r="CI444">
        <v>-555.31910000000005</v>
      </c>
      <c r="CJ444">
        <v>-439.12150000000003</v>
      </c>
      <c r="CK444">
        <v>2355.1570000000002</v>
      </c>
      <c r="CL444">
        <v>7504.5519999999997</v>
      </c>
      <c r="CM444">
        <v>2500.8139999999999</v>
      </c>
      <c r="CN444">
        <v>-36.805509999999998</v>
      </c>
      <c r="CO444">
        <v>-758.56790000000001</v>
      </c>
      <c r="CP444">
        <v>-68.442959999999999</v>
      </c>
      <c r="CQ444">
        <v>38297.949999999997</v>
      </c>
      <c r="CR444">
        <v>16412.72</v>
      </c>
      <c r="CS444">
        <v>15974.87</v>
      </c>
      <c r="CT444">
        <v>12914</v>
      </c>
      <c r="CU444">
        <v>12031.96</v>
      </c>
      <c r="CV444">
        <v>12380.78</v>
      </c>
      <c r="CW444">
        <v>8505.17</v>
      </c>
      <c r="CX444">
        <v>8892.4830000000002</v>
      </c>
      <c r="CY444">
        <v>14067.78</v>
      </c>
      <c r="CZ444">
        <v>15847.47</v>
      </c>
      <c r="DA444">
        <v>30245.01</v>
      </c>
      <c r="DB444">
        <v>33005.519999999997</v>
      </c>
      <c r="DC444">
        <v>34295.19</v>
      </c>
      <c r="DD444">
        <v>41676.300000000003</v>
      </c>
      <c r="DE444">
        <v>47852.68</v>
      </c>
      <c r="DF444">
        <v>56540.61</v>
      </c>
      <c r="DG444">
        <v>59587.1</v>
      </c>
      <c r="DH444">
        <v>56852.05</v>
      </c>
      <c r="DI444">
        <v>60927.03</v>
      </c>
      <c r="DJ444">
        <v>59805.71</v>
      </c>
      <c r="DK444">
        <v>74785.87</v>
      </c>
      <c r="DL444">
        <v>65051.56</v>
      </c>
      <c r="DM444">
        <v>35972.21</v>
      </c>
      <c r="DN444">
        <v>28146.52</v>
      </c>
      <c r="DO444">
        <v>20</v>
      </c>
      <c r="DP444">
        <v>20</v>
      </c>
    </row>
    <row r="445" spans="1:120" hidden="1" x14ac:dyDescent="0.25">
      <c r="A445" t="str">
        <f t="shared" si="6"/>
        <v>sublap_id-SLAP_PGKN_All CBP_44386</v>
      </c>
      <c r="B445" t="s">
        <v>62</v>
      </c>
      <c r="C445" t="s">
        <v>279</v>
      </c>
      <c r="D445" t="s">
        <v>61</v>
      </c>
      <c r="E445" t="s">
        <v>280</v>
      </c>
      <c r="F445" t="s">
        <v>61</v>
      </c>
      <c r="G445" t="s">
        <v>61</v>
      </c>
      <c r="H445" t="s">
        <v>61</v>
      </c>
      <c r="I445" t="s">
        <v>61</v>
      </c>
      <c r="J445" t="s">
        <v>61</v>
      </c>
      <c r="K445" t="s">
        <v>197</v>
      </c>
      <c r="L445" s="18">
        <v>44386</v>
      </c>
      <c r="M445">
        <v>20</v>
      </c>
      <c r="N445">
        <v>20</v>
      </c>
      <c r="O445" t="s">
        <v>258</v>
      </c>
      <c r="P445">
        <v>19</v>
      </c>
      <c r="Q445">
        <v>19</v>
      </c>
      <c r="R445">
        <v>0</v>
      </c>
      <c r="S445">
        <v>0</v>
      </c>
      <c r="T445">
        <v>0</v>
      </c>
      <c r="U445">
        <v>0</v>
      </c>
      <c r="V445">
        <v>0</v>
      </c>
      <c r="W445">
        <v>305.863</v>
      </c>
      <c r="X445">
        <v>387.69600000000003</v>
      </c>
      <c r="Y445">
        <v>384.95299999999997</v>
      </c>
      <c r="Z445">
        <v>408.35399999999998</v>
      </c>
      <c r="AA445">
        <v>421.63</v>
      </c>
      <c r="AB445">
        <v>410.4</v>
      </c>
      <c r="AC445">
        <v>471.22699999999998</v>
      </c>
      <c r="AD445">
        <v>786.42700000000002</v>
      </c>
      <c r="AE445">
        <v>893.29399999999998</v>
      </c>
      <c r="AF445">
        <v>1051.03</v>
      </c>
      <c r="AG445">
        <v>1139.625</v>
      </c>
      <c r="AH445">
        <v>1200.183</v>
      </c>
      <c r="AI445">
        <v>1254.7370000000001</v>
      </c>
      <c r="AJ445">
        <v>1286.258</v>
      </c>
      <c r="AK445">
        <v>1311.7329999999999</v>
      </c>
      <c r="AL445">
        <v>1314.998</v>
      </c>
      <c r="AM445">
        <v>1336.9690000000001</v>
      </c>
      <c r="AN445">
        <v>1336.7619999999999</v>
      </c>
      <c r="AO445">
        <v>1266.828</v>
      </c>
      <c r="AP445">
        <v>1027.2170000000001</v>
      </c>
      <c r="AQ445">
        <v>1175.1569999999999</v>
      </c>
      <c r="AR445">
        <v>880.85599999999999</v>
      </c>
      <c r="AS445">
        <v>457.04899999999998</v>
      </c>
      <c r="AT445">
        <v>316.38099999999997</v>
      </c>
      <c r="AU445">
        <v>94</v>
      </c>
      <c r="AV445">
        <v>91.5</v>
      </c>
      <c r="AW445">
        <v>91</v>
      </c>
      <c r="AX445">
        <v>88</v>
      </c>
      <c r="AY445">
        <v>85.5</v>
      </c>
      <c r="AZ445">
        <v>83.5</v>
      </c>
      <c r="BA445">
        <v>82</v>
      </c>
      <c r="BB445">
        <v>82.5</v>
      </c>
      <c r="BC445">
        <v>86</v>
      </c>
      <c r="BD445">
        <v>90.5</v>
      </c>
      <c r="BE445">
        <v>96</v>
      </c>
      <c r="BF445">
        <v>99.5</v>
      </c>
      <c r="BG445">
        <v>102.5</v>
      </c>
      <c r="BH445">
        <v>105</v>
      </c>
      <c r="BI445">
        <v>107.5</v>
      </c>
      <c r="BJ445">
        <v>108.5</v>
      </c>
      <c r="BK445">
        <v>109.5</v>
      </c>
      <c r="BL445">
        <v>109.5</v>
      </c>
      <c r="BM445">
        <v>109.5</v>
      </c>
      <c r="BN445">
        <v>108.5</v>
      </c>
      <c r="BO445">
        <v>106</v>
      </c>
      <c r="BP445">
        <v>103.5</v>
      </c>
      <c r="BQ445">
        <v>100</v>
      </c>
      <c r="BR445">
        <v>97</v>
      </c>
      <c r="BS445">
        <v>6.1724899999999998</v>
      </c>
      <c r="BT445">
        <v>-4.255439</v>
      </c>
      <c r="BU445">
        <v>0.40607290000000001</v>
      </c>
      <c r="BV445">
        <v>3.2273320000000001</v>
      </c>
      <c r="BW445">
        <v>3.2108750000000001</v>
      </c>
      <c r="BX445">
        <v>-23.411670000000001</v>
      </c>
      <c r="BY445">
        <v>-92.05077</v>
      </c>
      <c r="BZ445">
        <v>20.489470000000001</v>
      </c>
      <c r="CA445">
        <v>40.315689999999996</v>
      </c>
      <c r="CB445">
        <v>25.70121</v>
      </c>
      <c r="CC445">
        <v>21.921019999999999</v>
      </c>
      <c r="CD445">
        <v>4.5618949999999998</v>
      </c>
      <c r="CE445">
        <v>0.11661150000000001</v>
      </c>
      <c r="CF445">
        <v>3.8454670000000002</v>
      </c>
      <c r="CG445">
        <v>18.352049999999998</v>
      </c>
      <c r="CH445">
        <v>24.892939999999999</v>
      </c>
      <c r="CI445">
        <v>14.06183</v>
      </c>
      <c r="CJ445">
        <v>-15.24057</v>
      </c>
      <c r="CK445">
        <v>13.898770000000001</v>
      </c>
      <c r="CL445">
        <v>238.00479999999999</v>
      </c>
      <c r="CM445">
        <v>-5.6877139999999997</v>
      </c>
      <c r="CN445">
        <v>-20.37331</v>
      </c>
      <c r="CO445">
        <v>-6.8465610000000003</v>
      </c>
      <c r="CP445">
        <v>0.50915250000000001</v>
      </c>
      <c r="CQ445">
        <v>304.16239999999999</v>
      </c>
      <c r="CR445">
        <v>299.5872</v>
      </c>
      <c r="CS445">
        <v>248.9359</v>
      </c>
      <c r="CT445">
        <v>205.3296</v>
      </c>
      <c r="CU445">
        <v>141.6831</v>
      </c>
      <c r="CV445">
        <v>201.5514</v>
      </c>
      <c r="CW445">
        <v>1033.528</v>
      </c>
      <c r="CX445">
        <v>422.09750000000003</v>
      </c>
      <c r="CY445">
        <v>307.92930000000001</v>
      </c>
      <c r="CZ445">
        <v>275.77839999999998</v>
      </c>
      <c r="DA445">
        <v>270.303</v>
      </c>
      <c r="DB445">
        <v>266.07900000000001</v>
      </c>
      <c r="DC445">
        <v>255.8133</v>
      </c>
      <c r="DD445">
        <v>283.46129999999999</v>
      </c>
      <c r="DE445">
        <v>272.78469999999999</v>
      </c>
      <c r="DF445">
        <v>206.00919999999999</v>
      </c>
      <c r="DG445">
        <v>206.41030000000001</v>
      </c>
      <c r="DH445">
        <v>341.44369999999998</v>
      </c>
      <c r="DI445">
        <v>303.60739999999998</v>
      </c>
      <c r="DJ445">
        <v>1163.7329999999999</v>
      </c>
      <c r="DK445">
        <v>3546.9690000000001</v>
      </c>
      <c r="DL445">
        <v>3849.6109999999999</v>
      </c>
      <c r="DM445">
        <v>225.4091</v>
      </c>
      <c r="DN445">
        <v>46.907710000000002</v>
      </c>
      <c r="DO445">
        <v>20</v>
      </c>
      <c r="DP445">
        <v>20</v>
      </c>
    </row>
    <row r="446" spans="1:120" hidden="1" x14ac:dyDescent="0.25">
      <c r="A446" t="str">
        <f t="shared" si="6"/>
        <v>LCA-Other_All CBP_44386</v>
      </c>
      <c r="B446" t="s">
        <v>62</v>
      </c>
      <c r="C446" t="s">
        <v>212</v>
      </c>
      <c r="D446" t="s">
        <v>32</v>
      </c>
      <c r="E446" t="s">
        <v>61</v>
      </c>
      <c r="F446" t="s">
        <v>61</v>
      </c>
      <c r="G446" t="s">
        <v>61</v>
      </c>
      <c r="H446" t="s">
        <v>61</v>
      </c>
      <c r="I446" t="s">
        <v>61</v>
      </c>
      <c r="J446" t="s">
        <v>61</v>
      </c>
      <c r="K446" t="s">
        <v>197</v>
      </c>
      <c r="L446" s="18">
        <v>44386</v>
      </c>
      <c r="M446">
        <v>20</v>
      </c>
      <c r="N446">
        <v>20</v>
      </c>
      <c r="O446" t="s">
        <v>258</v>
      </c>
      <c r="P446">
        <v>94</v>
      </c>
      <c r="Q446">
        <v>88</v>
      </c>
      <c r="R446">
        <v>0</v>
      </c>
      <c r="S446">
        <v>0</v>
      </c>
      <c r="T446">
        <v>0</v>
      </c>
      <c r="U446">
        <v>0</v>
      </c>
      <c r="V446">
        <v>0</v>
      </c>
      <c r="W446">
        <v>4151.7583999999997</v>
      </c>
      <c r="X446">
        <v>4256.6971000000003</v>
      </c>
      <c r="Y446">
        <v>4223.0189</v>
      </c>
      <c r="Z446">
        <v>4252.8473000000004</v>
      </c>
      <c r="AA446">
        <v>4294.4818999999998</v>
      </c>
      <c r="AB446">
        <v>4398.3384999999998</v>
      </c>
      <c r="AC446">
        <v>4574.6494000000002</v>
      </c>
      <c r="AD446">
        <v>5152.3231999999998</v>
      </c>
      <c r="AE446">
        <v>5625.7772000000004</v>
      </c>
      <c r="AF446">
        <v>5878.0255999999999</v>
      </c>
      <c r="AG446">
        <v>6243.2043999999996</v>
      </c>
      <c r="AH446">
        <v>6533.2451000000001</v>
      </c>
      <c r="AI446">
        <v>6628.7597999999998</v>
      </c>
      <c r="AJ446">
        <v>6749.6598999999997</v>
      </c>
      <c r="AK446">
        <v>6877.9528</v>
      </c>
      <c r="AL446">
        <v>6819.6049000000003</v>
      </c>
      <c r="AM446">
        <v>6820.232</v>
      </c>
      <c r="AN446">
        <v>6982.1405000000004</v>
      </c>
      <c r="AO446">
        <v>6075.0069000000003</v>
      </c>
      <c r="AP446">
        <v>3390.0571</v>
      </c>
      <c r="AQ446">
        <v>4293.5280000000002</v>
      </c>
      <c r="AR446">
        <v>4499.3024999999998</v>
      </c>
      <c r="AS446">
        <v>4469.3683000000001</v>
      </c>
      <c r="AT446">
        <v>4396.2892000000002</v>
      </c>
      <c r="AU446">
        <v>79.568181999999993</v>
      </c>
      <c r="AV446">
        <v>76.715908999999996</v>
      </c>
      <c r="AW446">
        <v>75.625</v>
      </c>
      <c r="AX446">
        <v>74.045455000000004</v>
      </c>
      <c r="AY446">
        <v>72.835227000000003</v>
      </c>
      <c r="AZ446">
        <v>71.556818000000007</v>
      </c>
      <c r="BA446">
        <v>71.090908999999996</v>
      </c>
      <c r="BB446">
        <v>73.426136</v>
      </c>
      <c r="BC446">
        <v>77.926136</v>
      </c>
      <c r="BD446">
        <v>83.227272999999997</v>
      </c>
      <c r="BE446">
        <v>88.0625</v>
      </c>
      <c r="BF446">
        <v>92.596591000000004</v>
      </c>
      <c r="BG446">
        <v>96.210227000000003</v>
      </c>
      <c r="BH446">
        <v>98.852272999999997</v>
      </c>
      <c r="BI446">
        <v>99.920455000000004</v>
      </c>
      <c r="BJ446">
        <v>100.28409000000001</v>
      </c>
      <c r="BK446">
        <v>100.73295</v>
      </c>
      <c r="BL446">
        <v>100.50568</v>
      </c>
      <c r="BM446">
        <v>99.261364</v>
      </c>
      <c r="BN446">
        <v>96.539772999999997</v>
      </c>
      <c r="BO446">
        <v>92.159091000000004</v>
      </c>
      <c r="BP446">
        <v>88.147727000000003</v>
      </c>
      <c r="BQ446">
        <v>85.164772999999997</v>
      </c>
      <c r="BR446">
        <v>82.556818000000007</v>
      </c>
      <c r="BS446">
        <v>-103.42959999999999</v>
      </c>
      <c r="BT446">
        <v>61.158880000000003</v>
      </c>
      <c r="BU446">
        <v>71.300020000000004</v>
      </c>
      <c r="BV446">
        <v>62.799959999999999</v>
      </c>
      <c r="BW446">
        <v>47.159910000000004</v>
      </c>
      <c r="BX446">
        <v>57.59</v>
      </c>
      <c r="BY446">
        <v>53.238190000000003</v>
      </c>
      <c r="BZ446">
        <v>-30.257850000000001</v>
      </c>
      <c r="CA446">
        <v>-76.590890000000002</v>
      </c>
      <c r="CB446">
        <v>-62.050669999999997</v>
      </c>
      <c r="CC446">
        <v>-15.82399</v>
      </c>
      <c r="CD446">
        <v>-40.971119999999999</v>
      </c>
      <c r="CE446">
        <v>31.630520000000001</v>
      </c>
      <c r="CF446">
        <v>-6.076333</v>
      </c>
      <c r="CG446">
        <v>-17.269670000000001</v>
      </c>
      <c r="CH446">
        <v>13.87209</v>
      </c>
      <c r="CI446">
        <v>27.10941</v>
      </c>
      <c r="CJ446">
        <v>86.130750000000006</v>
      </c>
      <c r="CK446">
        <v>1393.4829999999999</v>
      </c>
      <c r="CL446">
        <v>3484.2</v>
      </c>
      <c r="CM446">
        <v>2049.3000000000002</v>
      </c>
      <c r="CN446">
        <v>562.4633</v>
      </c>
      <c r="CO446">
        <v>77.246510000000001</v>
      </c>
      <c r="CP446">
        <v>63.15672</v>
      </c>
      <c r="CQ446">
        <v>9978.4</v>
      </c>
      <c r="CR446">
        <v>4489.7579999999998</v>
      </c>
      <c r="CS446">
        <v>3948.069</v>
      </c>
      <c r="CT446">
        <v>3457.4189999999999</v>
      </c>
      <c r="CU446">
        <v>3171.2049999999999</v>
      </c>
      <c r="CV446">
        <v>3805.77</v>
      </c>
      <c r="CW446">
        <v>1803.922</v>
      </c>
      <c r="CX446">
        <v>2821.4549999999999</v>
      </c>
      <c r="CY446">
        <v>4132.3310000000001</v>
      </c>
      <c r="CZ446">
        <v>4328.91</v>
      </c>
      <c r="DA446">
        <v>5933.2659999999996</v>
      </c>
      <c r="DB446">
        <v>6285.6040000000003</v>
      </c>
      <c r="DC446">
        <v>5686.7039999999997</v>
      </c>
      <c r="DD446">
        <v>5242.3159999999998</v>
      </c>
      <c r="DE446">
        <v>6062.5010000000002</v>
      </c>
      <c r="DF446">
        <v>6173.07</v>
      </c>
      <c r="DG446">
        <v>6543.3559999999998</v>
      </c>
      <c r="DH446">
        <v>9001.9539999999997</v>
      </c>
      <c r="DI446">
        <v>10310.9</v>
      </c>
      <c r="DJ446">
        <v>8239.8610000000008</v>
      </c>
      <c r="DK446">
        <v>26670.79</v>
      </c>
      <c r="DL446">
        <v>18514.689999999999</v>
      </c>
      <c r="DM446">
        <v>10404.620000000001</v>
      </c>
      <c r="DN446">
        <v>10254.67</v>
      </c>
      <c r="DO446">
        <v>20</v>
      </c>
      <c r="DP446">
        <v>20</v>
      </c>
    </row>
    <row r="447" spans="1:120" hidden="1" x14ac:dyDescent="0.25">
      <c r="A447" t="str">
        <f t="shared" si="6"/>
        <v>LCA-Northern Coast_All CBP_44386</v>
      </c>
      <c r="B447" t="s">
        <v>62</v>
      </c>
      <c r="C447" t="s">
        <v>222</v>
      </c>
      <c r="D447" t="s">
        <v>104</v>
      </c>
      <c r="E447" t="s">
        <v>61</v>
      </c>
      <c r="F447" t="s">
        <v>61</v>
      </c>
      <c r="G447" t="s">
        <v>61</v>
      </c>
      <c r="H447" t="s">
        <v>61</v>
      </c>
      <c r="I447" t="s">
        <v>61</v>
      </c>
      <c r="J447" t="s">
        <v>61</v>
      </c>
      <c r="K447" t="s">
        <v>197</v>
      </c>
      <c r="L447" s="18">
        <v>44386</v>
      </c>
      <c r="M447">
        <v>20</v>
      </c>
      <c r="N447">
        <v>20</v>
      </c>
      <c r="O447" t="s">
        <v>258</v>
      </c>
      <c r="P447">
        <v>34</v>
      </c>
      <c r="Q447">
        <v>34</v>
      </c>
      <c r="R447">
        <v>0</v>
      </c>
      <c r="S447">
        <v>0</v>
      </c>
      <c r="T447">
        <v>0</v>
      </c>
      <c r="U447">
        <v>0</v>
      </c>
      <c r="V447">
        <v>0</v>
      </c>
      <c r="W447">
        <v>873.82150000000001</v>
      </c>
      <c r="X447">
        <v>944.65899999999999</v>
      </c>
      <c r="Y447">
        <v>918.20150000000001</v>
      </c>
      <c r="Z447">
        <v>905.16200000000003</v>
      </c>
      <c r="AA447">
        <v>962.84349999999995</v>
      </c>
      <c r="AB447">
        <v>978.64800000000002</v>
      </c>
      <c r="AC447">
        <v>1263.6495</v>
      </c>
      <c r="AD447">
        <v>1788.5395000000001</v>
      </c>
      <c r="AE447">
        <v>2182.5205000000001</v>
      </c>
      <c r="AF447">
        <v>2400.585</v>
      </c>
      <c r="AG447">
        <v>2650.799</v>
      </c>
      <c r="AH447">
        <v>2957.7784999999999</v>
      </c>
      <c r="AI447">
        <v>3351.5655000000002</v>
      </c>
      <c r="AJ447">
        <v>3425.2975000000001</v>
      </c>
      <c r="AK447">
        <v>3442.3409999999999</v>
      </c>
      <c r="AL447">
        <v>3425.8705</v>
      </c>
      <c r="AM447">
        <v>3430.8705</v>
      </c>
      <c r="AN447">
        <v>3441.8575000000001</v>
      </c>
      <c r="AO447">
        <v>3341.7840000000001</v>
      </c>
      <c r="AP447">
        <v>2404.558</v>
      </c>
      <c r="AQ447">
        <v>2558.5250000000001</v>
      </c>
      <c r="AR447">
        <v>2317.6644999999999</v>
      </c>
      <c r="AS447">
        <v>1875.3015</v>
      </c>
      <c r="AT447">
        <v>1023.114</v>
      </c>
      <c r="AU447">
        <v>61.882353000000002</v>
      </c>
      <c r="AV447">
        <v>63.5</v>
      </c>
      <c r="AW447">
        <v>62</v>
      </c>
      <c r="AX447">
        <v>61.352941000000001</v>
      </c>
      <c r="AY447">
        <v>60.147058999999999</v>
      </c>
      <c r="AZ447">
        <v>59.852941000000001</v>
      </c>
      <c r="BA447">
        <v>59.352941000000001</v>
      </c>
      <c r="BB447">
        <v>62.441175999999999</v>
      </c>
      <c r="BC447">
        <v>68.088234999999997</v>
      </c>
      <c r="BD447">
        <v>73.176471000000006</v>
      </c>
      <c r="BE447">
        <v>78.882352999999995</v>
      </c>
      <c r="BF447">
        <v>86.029411999999994</v>
      </c>
      <c r="BG447">
        <v>91.235293999999996</v>
      </c>
      <c r="BH447">
        <v>92.823528999999994</v>
      </c>
      <c r="BI447">
        <v>94.617647000000005</v>
      </c>
      <c r="BJ447">
        <v>95.764706000000004</v>
      </c>
      <c r="BK447">
        <v>95.617647000000005</v>
      </c>
      <c r="BL447">
        <v>92.764706000000004</v>
      </c>
      <c r="BM447">
        <v>89</v>
      </c>
      <c r="BN447">
        <v>83.235293999999996</v>
      </c>
      <c r="BO447">
        <v>75.941175999999999</v>
      </c>
      <c r="BP447">
        <v>67.941175999999999</v>
      </c>
      <c r="BQ447">
        <v>62.441175999999999</v>
      </c>
      <c r="BR447">
        <v>60.205882000000003</v>
      </c>
      <c r="BS447">
        <v>649.55579999999998</v>
      </c>
      <c r="BT447">
        <v>274.74400000000003</v>
      </c>
      <c r="BU447">
        <v>266.71949999999998</v>
      </c>
      <c r="BV447">
        <v>199.7381</v>
      </c>
      <c r="BW447">
        <v>144.1575</v>
      </c>
      <c r="BX447">
        <v>131.04949999999999</v>
      </c>
      <c r="BY447">
        <v>96.999859999999998</v>
      </c>
      <c r="BZ447">
        <v>-15.84534</v>
      </c>
      <c r="CA447">
        <v>-198.48390000000001</v>
      </c>
      <c r="CB447">
        <v>-182.1651</v>
      </c>
      <c r="CC447">
        <v>-189.18530000000001</v>
      </c>
      <c r="CD447">
        <v>-22.861640000000001</v>
      </c>
      <c r="CE447">
        <v>-94.421549999999996</v>
      </c>
      <c r="CF447">
        <v>-59.154490000000003</v>
      </c>
      <c r="CG447">
        <v>-87.198880000000003</v>
      </c>
      <c r="CH447">
        <v>-140.69149999999999</v>
      </c>
      <c r="CI447">
        <v>-166.7439</v>
      </c>
      <c r="CJ447">
        <v>-108.4513</v>
      </c>
      <c r="CK447">
        <v>16.582619999999999</v>
      </c>
      <c r="CL447">
        <v>759.64160000000004</v>
      </c>
      <c r="CM447">
        <v>143.04349999999999</v>
      </c>
      <c r="CN447">
        <v>-349.11520000000002</v>
      </c>
      <c r="CO447">
        <v>-485.28039999999999</v>
      </c>
      <c r="CP447">
        <v>101.098</v>
      </c>
      <c r="CQ447">
        <v>9538.7710000000006</v>
      </c>
      <c r="CR447">
        <v>3743.5430000000001</v>
      </c>
      <c r="CS447">
        <v>3803.393</v>
      </c>
      <c r="CT447">
        <v>2691.1959999999999</v>
      </c>
      <c r="CU447">
        <v>1263.319</v>
      </c>
      <c r="CV447">
        <v>671.86509999999998</v>
      </c>
      <c r="CW447">
        <v>834.80460000000005</v>
      </c>
      <c r="CX447">
        <v>590.72379999999998</v>
      </c>
      <c r="CY447">
        <v>1464.182</v>
      </c>
      <c r="CZ447">
        <v>1265.2819999999999</v>
      </c>
      <c r="DA447">
        <v>3291.4589999999998</v>
      </c>
      <c r="DB447">
        <v>2750.4140000000002</v>
      </c>
      <c r="DC447">
        <v>2943.3530000000001</v>
      </c>
      <c r="DD447">
        <v>4072.5340000000001</v>
      </c>
      <c r="DE447">
        <v>2489.2220000000002</v>
      </c>
      <c r="DF447">
        <v>2280.4679999999998</v>
      </c>
      <c r="DG447">
        <v>2766.8220000000001</v>
      </c>
      <c r="DH447">
        <v>2779.3159999999998</v>
      </c>
      <c r="DI447">
        <v>4117.9390000000003</v>
      </c>
      <c r="DJ447">
        <v>4430.1899999999996</v>
      </c>
      <c r="DK447">
        <v>5285.4260000000004</v>
      </c>
      <c r="DL447">
        <v>4053.029</v>
      </c>
      <c r="DM447">
        <v>2537.4270000000001</v>
      </c>
      <c r="DN447">
        <v>1614.35</v>
      </c>
      <c r="DO447">
        <v>20</v>
      </c>
      <c r="DP447">
        <v>20</v>
      </c>
    </row>
    <row r="448" spans="1:120" hidden="1" x14ac:dyDescent="0.25">
      <c r="A448" t="str">
        <f t="shared" si="6"/>
        <v>sublap_id-SLAP_PGNP_All CBP_44386</v>
      </c>
      <c r="B448" t="s">
        <v>62</v>
      </c>
      <c r="C448" t="s">
        <v>291</v>
      </c>
      <c r="D448" t="s">
        <v>61</v>
      </c>
      <c r="E448" t="s">
        <v>292</v>
      </c>
      <c r="F448" t="s">
        <v>61</v>
      </c>
      <c r="G448" t="s">
        <v>61</v>
      </c>
      <c r="H448" t="s">
        <v>61</v>
      </c>
      <c r="I448" t="s">
        <v>61</v>
      </c>
      <c r="J448" t="s">
        <v>61</v>
      </c>
      <c r="K448" t="s">
        <v>197</v>
      </c>
      <c r="L448" s="18">
        <v>44386</v>
      </c>
      <c r="M448">
        <v>20</v>
      </c>
      <c r="N448">
        <v>20</v>
      </c>
      <c r="O448" t="s">
        <v>258</v>
      </c>
      <c r="P448">
        <v>61</v>
      </c>
      <c r="Q448">
        <v>60</v>
      </c>
      <c r="R448">
        <v>0</v>
      </c>
      <c r="S448">
        <v>0</v>
      </c>
      <c r="T448">
        <v>0</v>
      </c>
      <c r="U448">
        <v>0</v>
      </c>
      <c r="V448">
        <v>0</v>
      </c>
      <c r="W448">
        <v>1050.6034999999999</v>
      </c>
      <c r="X448">
        <v>1199.1796999999999</v>
      </c>
      <c r="Y448">
        <v>1176.5482</v>
      </c>
      <c r="Z448">
        <v>1203.8325</v>
      </c>
      <c r="AA448">
        <v>1270.6168</v>
      </c>
      <c r="AB448">
        <v>1384.9059</v>
      </c>
      <c r="AC448">
        <v>1470.9616000000001</v>
      </c>
      <c r="AD448">
        <v>2190.9405999999999</v>
      </c>
      <c r="AE448">
        <v>2603.5075000000002</v>
      </c>
      <c r="AF448">
        <v>2793.9652000000001</v>
      </c>
      <c r="AG448">
        <v>3027.2887000000001</v>
      </c>
      <c r="AH448">
        <v>3255.846</v>
      </c>
      <c r="AI448">
        <v>3344.7483999999999</v>
      </c>
      <c r="AJ448">
        <v>3522.7820000000002</v>
      </c>
      <c r="AK448">
        <v>3626.9969999999998</v>
      </c>
      <c r="AL448">
        <v>3634.9960999999998</v>
      </c>
      <c r="AM448">
        <v>3658.7048</v>
      </c>
      <c r="AN448">
        <v>3750.1163000000001</v>
      </c>
      <c r="AO448">
        <v>3779.5828999999999</v>
      </c>
      <c r="AP448">
        <v>3328.3506000000002</v>
      </c>
      <c r="AQ448">
        <v>3390.6026999999999</v>
      </c>
      <c r="AR448">
        <v>2533.1550999999999</v>
      </c>
      <c r="AS448">
        <v>1607.2560000000001</v>
      </c>
      <c r="AT448">
        <v>1332.6079999999999</v>
      </c>
      <c r="AU448">
        <v>81.875</v>
      </c>
      <c r="AV448">
        <v>78.416667000000004</v>
      </c>
      <c r="AW448">
        <v>76.825000000000003</v>
      </c>
      <c r="AX448">
        <v>74.875</v>
      </c>
      <c r="AY448">
        <v>73.941666999999995</v>
      </c>
      <c r="AZ448">
        <v>72.775000000000006</v>
      </c>
      <c r="BA448">
        <v>71.95</v>
      </c>
      <c r="BB448">
        <v>73.958332999999996</v>
      </c>
      <c r="BC448">
        <v>77.916667000000004</v>
      </c>
      <c r="BD448">
        <v>83.125</v>
      </c>
      <c r="BE448">
        <v>87.25</v>
      </c>
      <c r="BF448">
        <v>91.875</v>
      </c>
      <c r="BG448">
        <v>95.833332999999996</v>
      </c>
      <c r="BH448">
        <v>98.858333000000002</v>
      </c>
      <c r="BI448">
        <v>101.175</v>
      </c>
      <c r="BJ448">
        <v>102.64167</v>
      </c>
      <c r="BK448">
        <v>103.77500000000001</v>
      </c>
      <c r="BL448">
        <v>103.75833</v>
      </c>
      <c r="BM448">
        <v>102.59166999999999</v>
      </c>
      <c r="BN448">
        <v>99.633332999999993</v>
      </c>
      <c r="BO448">
        <v>94.9</v>
      </c>
      <c r="BP448">
        <v>90.633332999999993</v>
      </c>
      <c r="BQ448">
        <v>87.3</v>
      </c>
      <c r="BR448">
        <v>84.491667000000007</v>
      </c>
      <c r="BS448">
        <v>2.7128420000000002</v>
      </c>
      <c r="BT448">
        <v>19.41649</v>
      </c>
      <c r="BU448">
        <v>-9.1892499999999995</v>
      </c>
      <c r="BV448">
        <v>13.43634</v>
      </c>
      <c r="BW448">
        <v>-6.1435180000000003</v>
      </c>
      <c r="BX448">
        <v>2.2661799999999999</v>
      </c>
      <c r="BY448">
        <v>28.158439999999999</v>
      </c>
      <c r="BZ448">
        <v>-27.612439999999999</v>
      </c>
      <c r="CA448">
        <v>5.3167520000000001</v>
      </c>
      <c r="CB448">
        <v>4.0186310000000001</v>
      </c>
      <c r="CC448">
        <v>31.262540000000001</v>
      </c>
      <c r="CD448">
        <v>1.5535270000000001</v>
      </c>
      <c r="CE448">
        <v>36.314419999999998</v>
      </c>
      <c r="CF448">
        <v>-22.851120000000002</v>
      </c>
      <c r="CG448">
        <v>-11.251379999999999</v>
      </c>
      <c r="CH448">
        <v>16.41029</v>
      </c>
      <c r="CI448">
        <v>49.577970000000001</v>
      </c>
      <c r="CJ448">
        <v>60.009889999999999</v>
      </c>
      <c r="CK448">
        <v>74.512709999999998</v>
      </c>
      <c r="CL448">
        <v>410.27050000000003</v>
      </c>
      <c r="CM448">
        <v>68.462370000000007</v>
      </c>
      <c r="CN448">
        <v>12.82132</v>
      </c>
      <c r="CO448">
        <v>-14.00563</v>
      </c>
      <c r="CP448">
        <v>-21.324960000000001</v>
      </c>
      <c r="CQ448">
        <v>1331.88</v>
      </c>
      <c r="CR448">
        <v>727.38390000000004</v>
      </c>
      <c r="CS448">
        <v>614.93849999999998</v>
      </c>
      <c r="CT448">
        <v>474.01299999999998</v>
      </c>
      <c r="CU448">
        <v>574.6386</v>
      </c>
      <c r="CV448">
        <v>914.94110000000001</v>
      </c>
      <c r="CW448">
        <v>1069.424</v>
      </c>
      <c r="CX448">
        <v>1646.16</v>
      </c>
      <c r="CY448">
        <v>1162.73</v>
      </c>
      <c r="CZ448">
        <v>1172.027</v>
      </c>
      <c r="DA448">
        <v>2430.2339999999999</v>
      </c>
      <c r="DB448">
        <v>1467.4870000000001</v>
      </c>
      <c r="DC448">
        <v>1563.884</v>
      </c>
      <c r="DD448">
        <v>1061.5530000000001</v>
      </c>
      <c r="DE448">
        <v>1087.1780000000001</v>
      </c>
      <c r="DF448">
        <v>1108.3820000000001</v>
      </c>
      <c r="DG448">
        <v>1038.682</v>
      </c>
      <c r="DH448">
        <v>1312.124</v>
      </c>
      <c r="DI448">
        <v>1833.6420000000001</v>
      </c>
      <c r="DJ448">
        <v>2399.348</v>
      </c>
      <c r="DK448">
        <v>3769.0140000000001</v>
      </c>
      <c r="DL448">
        <v>2771.587</v>
      </c>
      <c r="DM448">
        <v>2414.6379999999999</v>
      </c>
      <c r="DN448">
        <v>882.77700000000004</v>
      </c>
      <c r="DO448">
        <v>20</v>
      </c>
      <c r="DP448">
        <v>20</v>
      </c>
    </row>
    <row r="449" spans="1:120" hidden="1" x14ac:dyDescent="0.25">
      <c r="A449" t="str">
        <f t="shared" si="6"/>
        <v>sublap_id-SLAP_PGSI_All CBP_44386</v>
      </c>
      <c r="B449" t="s">
        <v>62</v>
      </c>
      <c r="C449" t="s">
        <v>277</v>
      </c>
      <c r="D449" t="s">
        <v>61</v>
      </c>
      <c r="E449" t="s">
        <v>278</v>
      </c>
      <c r="F449" t="s">
        <v>61</v>
      </c>
      <c r="G449" t="s">
        <v>61</v>
      </c>
      <c r="H449" t="s">
        <v>61</v>
      </c>
      <c r="I449" t="s">
        <v>61</v>
      </c>
      <c r="J449" t="s">
        <v>61</v>
      </c>
      <c r="K449" t="s">
        <v>197</v>
      </c>
      <c r="L449" s="18">
        <v>44386</v>
      </c>
      <c r="M449">
        <v>20</v>
      </c>
      <c r="N449">
        <v>20</v>
      </c>
      <c r="O449" t="s">
        <v>258</v>
      </c>
      <c r="P449">
        <v>34</v>
      </c>
      <c r="Q449">
        <v>34</v>
      </c>
      <c r="R449">
        <v>0</v>
      </c>
      <c r="S449">
        <v>0</v>
      </c>
      <c r="T449">
        <v>0</v>
      </c>
      <c r="U449">
        <v>0</v>
      </c>
      <c r="V449">
        <v>0</v>
      </c>
      <c r="W449">
        <v>619.322</v>
      </c>
      <c r="X449">
        <v>672.36800000000005</v>
      </c>
      <c r="Y449">
        <v>589.24300000000005</v>
      </c>
      <c r="Z449">
        <v>645.95600000000002</v>
      </c>
      <c r="AA449">
        <v>691.04700000000003</v>
      </c>
      <c r="AB449">
        <v>700.995</v>
      </c>
      <c r="AC449">
        <v>759.49300000000005</v>
      </c>
      <c r="AD449">
        <v>906.57600000000002</v>
      </c>
      <c r="AE449">
        <v>1169.452</v>
      </c>
      <c r="AF449">
        <v>1325.252</v>
      </c>
      <c r="AG449">
        <v>1354.367</v>
      </c>
      <c r="AH449">
        <v>1432.461</v>
      </c>
      <c r="AI449">
        <v>1487.1769999999999</v>
      </c>
      <c r="AJ449">
        <v>1513.3440000000001</v>
      </c>
      <c r="AK449">
        <v>1544.269</v>
      </c>
      <c r="AL449">
        <v>1620.6980000000001</v>
      </c>
      <c r="AM449">
        <v>1626.9190000000001</v>
      </c>
      <c r="AN449">
        <v>1633.9369999999999</v>
      </c>
      <c r="AO449">
        <v>1791.8889999999999</v>
      </c>
      <c r="AP449">
        <v>1619.395</v>
      </c>
      <c r="AQ449">
        <v>1540.425</v>
      </c>
      <c r="AR449">
        <v>1313.097</v>
      </c>
      <c r="AS449">
        <v>1064.8440000000001</v>
      </c>
      <c r="AT449">
        <v>875.25300000000004</v>
      </c>
      <c r="AU449">
        <v>79.220588000000006</v>
      </c>
      <c r="AV449">
        <v>75.088234999999997</v>
      </c>
      <c r="AW449">
        <v>73.661765000000003</v>
      </c>
      <c r="AX449">
        <v>73.147058999999999</v>
      </c>
      <c r="AY449">
        <v>71.382352999999995</v>
      </c>
      <c r="AZ449">
        <v>69.911765000000003</v>
      </c>
      <c r="BA449">
        <v>70.205882000000003</v>
      </c>
      <c r="BB449">
        <v>73.338234999999997</v>
      </c>
      <c r="BC449">
        <v>79.529411999999994</v>
      </c>
      <c r="BD449">
        <v>85.955882000000003</v>
      </c>
      <c r="BE449">
        <v>91.132352999999995</v>
      </c>
      <c r="BF449">
        <v>95.426471000000006</v>
      </c>
      <c r="BG449">
        <v>98.558824000000001</v>
      </c>
      <c r="BH449">
        <v>100.48529000000001</v>
      </c>
      <c r="BI449">
        <v>102.83824</v>
      </c>
      <c r="BJ449">
        <v>104.01470999999999</v>
      </c>
      <c r="BK449">
        <v>105.72059</v>
      </c>
      <c r="BL449">
        <v>106.35294</v>
      </c>
      <c r="BM449">
        <v>106.11765</v>
      </c>
      <c r="BN449">
        <v>103.54412000000001</v>
      </c>
      <c r="BO449">
        <v>96.588234999999997</v>
      </c>
      <c r="BP449">
        <v>89.838234999999997</v>
      </c>
      <c r="BQ449">
        <v>86.102941000000001</v>
      </c>
      <c r="BR449">
        <v>82.955882000000003</v>
      </c>
      <c r="BS449">
        <v>-13.83441</v>
      </c>
      <c r="BT449">
        <v>-12.57282</v>
      </c>
      <c r="BU449">
        <v>8.6072299999999995</v>
      </c>
      <c r="BV449">
        <v>-1.0105040000000001</v>
      </c>
      <c r="BW449">
        <v>-20.67531</v>
      </c>
      <c r="BX449">
        <v>-24.50028</v>
      </c>
      <c r="BY449">
        <v>13.56179</v>
      </c>
      <c r="BZ449">
        <v>24.493030000000001</v>
      </c>
      <c r="CA449">
        <v>8.8862760000000005</v>
      </c>
      <c r="CB449">
        <v>-4.044225</v>
      </c>
      <c r="CC449">
        <v>-0.35233680000000001</v>
      </c>
      <c r="CD449">
        <v>9.4884819999999994</v>
      </c>
      <c r="CE449">
        <v>-0.21365880000000001</v>
      </c>
      <c r="CF449">
        <v>-10.067130000000001</v>
      </c>
      <c r="CG449">
        <v>4.5813350000000002</v>
      </c>
      <c r="CH449">
        <v>-1.7186429999999999</v>
      </c>
      <c r="CI449">
        <v>1.7007920000000001</v>
      </c>
      <c r="CJ449">
        <v>0.20847450000000001</v>
      </c>
      <c r="CK449">
        <v>39.702129999999997</v>
      </c>
      <c r="CL449">
        <v>175.34059999999999</v>
      </c>
      <c r="CM449">
        <v>-32.230609999999999</v>
      </c>
      <c r="CN449">
        <v>-11.727639999999999</v>
      </c>
      <c r="CO449">
        <v>-50.270319999999998</v>
      </c>
      <c r="CP449">
        <v>-29.284669999999998</v>
      </c>
      <c r="CQ449">
        <v>510.08280000000002</v>
      </c>
      <c r="CR449">
        <v>309.11950000000002</v>
      </c>
      <c r="CS449">
        <v>776.91330000000005</v>
      </c>
      <c r="CT449">
        <v>333.57470000000001</v>
      </c>
      <c r="CU449">
        <v>258.08969999999999</v>
      </c>
      <c r="CV449">
        <v>223.0958</v>
      </c>
      <c r="CW449">
        <v>231.471</v>
      </c>
      <c r="CX449">
        <v>220.44110000000001</v>
      </c>
      <c r="CY449">
        <v>338.98320000000001</v>
      </c>
      <c r="CZ449">
        <v>358.73329999999999</v>
      </c>
      <c r="DA449">
        <v>390.44380000000001</v>
      </c>
      <c r="DB449">
        <v>359.6087</v>
      </c>
      <c r="DC449">
        <v>158.5214</v>
      </c>
      <c r="DD449">
        <v>458.83539999999999</v>
      </c>
      <c r="DE449">
        <v>222.9674</v>
      </c>
      <c r="DF449">
        <v>449.00639999999999</v>
      </c>
      <c r="DG449">
        <v>875.20510000000002</v>
      </c>
      <c r="DH449">
        <v>944.88610000000006</v>
      </c>
      <c r="DI449">
        <v>1439.068</v>
      </c>
      <c r="DJ449">
        <v>955.87739999999997</v>
      </c>
      <c r="DK449">
        <v>950.47829999999999</v>
      </c>
      <c r="DL449">
        <v>910.3981</v>
      </c>
      <c r="DM449">
        <v>862.65989999999999</v>
      </c>
      <c r="DN449">
        <v>548.77089999999998</v>
      </c>
      <c r="DO449">
        <v>20</v>
      </c>
      <c r="DP449">
        <v>20</v>
      </c>
    </row>
    <row r="450" spans="1:120" x14ac:dyDescent="0.25">
      <c r="A450" t="str">
        <f t="shared" si="6"/>
        <v>AutoDR-Yes_All CBP_44386</v>
      </c>
      <c r="B450" t="s">
        <v>62</v>
      </c>
      <c r="C450" t="s">
        <v>322</v>
      </c>
      <c r="D450" t="s">
        <v>61</v>
      </c>
      <c r="E450" t="s">
        <v>61</v>
      </c>
      <c r="F450" t="s">
        <v>61</v>
      </c>
      <c r="G450" t="s">
        <v>61</v>
      </c>
      <c r="H450" t="s">
        <v>98</v>
      </c>
      <c r="I450" t="s">
        <v>61</v>
      </c>
      <c r="J450" t="s">
        <v>61</v>
      </c>
      <c r="K450" t="s">
        <v>197</v>
      </c>
      <c r="L450" s="18">
        <v>44386</v>
      </c>
      <c r="M450">
        <v>20</v>
      </c>
      <c r="N450">
        <v>20</v>
      </c>
      <c r="O450" t="s">
        <v>258</v>
      </c>
      <c r="P450">
        <v>32</v>
      </c>
      <c r="Q450">
        <v>32</v>
      </c>
      <c r="R450">
        <v>0</v>
      </c>
      <c r="S450">
        <v>0</v>
      </c>
      <c r="T450">
        <v>0</v>
      </c>
      <c r="U450">
        <v>0</v>
      </c>
      <c r="V450">
        <v>0</v>
      </c>
      <c r="W450">
        <v>1529.0995</v>
      </c>
      <c r="X450">
        <v>1650.2349999999999</v>
      </c>
      <c r="Y450">
        <v>1471.5094999999999</v>
      </c>
      <c r="Z450">
        <v>1510.6385</v>
      </c>
      <c r="AA450">
        <v>1567.3610000000001</v>
      </c>
      <c r="AB450">
        <v>1564.4625000000001</v>
      </c>
      <c r="AC450">
        <v>1577.0574999999999</v>
      </c>
      <c r="AD450">
        <v>1625.5854999999999</v>
      </c>
      <c r="AE450">
        <v>1987.72</v>
      </c>
      <c r="AF450">
        <v>2458.3215</v>
      </c>
      <c r="AG450">
        <v>2538.2220000000002</v>
      </c>
      <c r="AH450">
        <v>2665.4895000000001</v>
      </c>
      <c r="AI450">
        <v>2810.5855000000001</v>
      </c>
      <c r="AJ450">
        <v>2933.9025000000001</v>
      </c>
      <c r="AK450">
        <v>3029.2649999999999</v>
      </c>
      <c r="AL450">
        <v>3162.0430000000001</v>
      </c>
      <c r="AM450">
        <v>3132.3009999999999</v>
      </c>
      <c r="AN450">
        <v>3123.1390000000001</v>
      </c>
      <c r="AO450">
        <v>3283.2914999999998</v>
      </c>
      <c r="AP450">
        <v>3026.7415000000001</v>
      </c>
      <c r="AQ450">
        <v>3158.4160000000002</v>
      </c>
      <c r="AR450">
        <v>2710.5390000000002</v>
      </c>
      <c r="AS450">
        <v>2424.3035</v>
      </c>
      <c r="AT450">
        <v>2210.3530000000001</v>
      </c>
      <c r="AU450">
        <v>74.3125</v>
      </c>
      <c r="AV450">
        <v>73.046875</v>
      </c>
      <c r="AW450">
        <v>71.671875</v>
      </c>
      <c r="AX450">
        <v>70.546875</v>
      </c>
      <c r="AY450">
        <v>69.5625</v>
      </c>
      <c r="AZ450">
        <v>68.640625</v>
      </c>
      <c r="BA450">
        <v>68.15625</v>
      </c>
      <c r="BB450">
        <v>70.3125</v>
      </c>
      <c r="BC450">
        <v>74.328125</v>
      </c>
      <c r="BD450">
        <v>78.796875</v>
      </c>
      <c r="BE450">
        <v>83.171875</v>
      </c>
      <c r="BF450">
        <v>87.234375</v>
      </c>
      <c r="BG450">
        <v>90.796875</v>
      </c>
      <c r="BH450">
        <v>93.28125</v>
      </c>
      <c r="BI450">
        <v>95.28125</v>
      </c>
      <c r="BJ450">
        <v>96.109375</v>
      </c>
      <c r="BK450">
        <v>96.75</v>
      </c>
      <c r="BL450">
        <v>96.203125</v>
      </c>
      <c r="BM450">
        <v>94.1875</v>
      </c>
      <c r="BN450">
        <v>91.03125</v>
      </c>
      <c r="BO450">
        <v>86.59375</v>
      </c>
      <c r="BP450">
        <v>81.640625</v>
      </c>
      <c r="BQ450">
        <v>78.734375</v>
      </c>
      <c r="BR450">
        <v>76.171875</v>
      </c>
      <c r="BS450">
        <v>-7.2006399999999999</v>
      </c>
      <c r="BT450">
        <v>-10.828279999999999</v>
      </c>
      <c r="BU450">
        <v>-3.7806920000000002</v>
      </c>
      <c r="BV450">
        <v>1.5057830000000001</v>
      </c>
      <c r="BW450">
        <v>-8.2881219999999995</v>
      </c>
      <c r="BX450">
        <v>-16.98976</v>
      </c>
      <c r="BY450">
        <v>23.656580000000002</v>
      </c>
      <c r="BZ450">
        <v>21.096509999999999</v>
      </c>
      <c r="CA450">
        <v>21.047000000000001</v>
      </c>
      <c r="CB450">
        <v>-22.87857</v>
      </c>
      <c r="CC450">
        <v>34.608870000000003</v>
      </c>
      <c r="CD450">
        <v>33.955329999999996</v>
      </c>
      <c r="CE450">
        <v>12.09436</v>
      </c>
      <c r="CF450">
        <v>-49.648539999999997</v>
      </c>
      <c r="CG450">
        <v>-52.504040000000003</v>
      </c>
      <c r="CH450">
        <v>-25.964860000000002</v>
      </c>
      <c r="CI450">
        <v>1.975876</v>
      </c>
      <c r="CJ450">
        <v>13.76849</v>
      </c>
      <c r="CK450">
        <v>40.740630000000003</v>
      </c>
      <c r="CL450">
        <v>258.64620000000002</v>
      </c>
      <c r="CM450">
        <v>-26.281700000000001</v>
      </c>
      <c r="CN450">
        <v>12.395440000000001</v>
      </c>
      <c r="CO450">
        <v>-33.175179999999997</v>
      </c>
      <c r="CP450">
        <v>-36.12791</v>
      </c>
      <c r="CQ450">
        <v>1208.2660000000001</v>
      </c>
      <c r="CR450">
        <v>737.36659999999995</v>
      </c>
      <c r="CS450">
        <v>1085.0170000000001</v>
      </c>
      <c r="CT450">
        <v>479.74540000000002</v>
      </c>
      <c r="CU450">
        <v>502.3415</v>
      </c>
      <c r="CV450">
        <v>405.25130000000001</v>
      </c>
      <c r="CW450">
        <v>590.83169999999996</v>
      </c>
      <c r="CX450">
        <v>732.68560000000002</v>
      </c>
      <c r="CY450">
        <v>698.77189999999996</v>
      </c>
      <c r="CZ450">
        <v>1017.713</v>
      </c>
      <c r="DA450">
        <v>1505.4770000000001</v>
      </c>
      <c r="DB450">
        <v>1205.2950000000001</v>
      </c>
      <c r="DC450">
        <v>1231.8889999999999</v>
      </c>
      <c r="DD450">
        <v>1118.652</v>
      </c>
      <c r="DE450">
        <v>921.02530000000002</v>
      </c>
      <c r="DF450">
        <v>1084.067</v>
      </c>
      <c r="DG450">
        <v>1507.537</v>
      </c>
      <c r="DH450">
        <v>1892.7470000000001</v>
      </c>
      <c r="DI450">
        <v>2777.375</v>
      </c>
      <c r="DJ450">
        <v>1982.441</v>
      </c>
      <c r="DK450">
        <v>2402.5189999999998</v>
      </c>
      <c r="DL450">
        <v>1533.711</v>
      </c>
      <c r="DM450">
        <v>2980.8139999999999</v>
      </c>
      <c r="DN450">
        <v>1442.404</v>
      </c>
      <c r="DO450">
        <v>20</v>
      </c>
      <c r="DP450">
        <v>20</v>
      </c>
    </row>
    <row r="451" spans="1:120" hidden="1" x14ac:dyDescent="0.25">
      <c r="A451" t="str">
        <f t="shared" si="6"/>
        <v>Industry_Type-8. Other_All CBP_44386</v>
      </c>
      <c r="B451" t="s">
        <v>62</v>
      </c>
      <c r="C451" t="s">
        <v>267</v>
      </c>
      <c r="D451" t="s">
        <v>61</v>
      </c>
      <c r="E451" t="s">
        <v>61</v>
      </c>
      <c r="F451" t="s">
        <v>61</v>
      </c>
      <c r="G451" t="s">
        <v>268</v>
      </c>
      <c r="H451" t="s">
        <v>61</v>
      </c>
      <c r="I451" t="s">
        <v>61</v>
      </c>
      <c r="J451" t="s">
        <v>61</v>
      </c>
      <c r="K451" t="s">
        <v>197</v>
      </c>
      <c r="L451" s="18">
        <v>44386</v>
      </c>
      <c r="M451">
        <v>20</v>
      </c>
      <c r="N451">
        <v>20</v>
      </c>
      <c r="O451" t="s">
        <v>258</v>
      </c>
      <c r="P451">
        <v>6</v>
      </c>
      <c r="Q451">
        <v>6</v>
      </c>
      <c r="R451">
        <v>0</v>
      </c>
      <c r="S451">
        <v>0</v>
      </c>
      <c r="T451">
        <v>1</v>
      </c>
      <c r="U451">
        <v>0</v>
      </c>
      <c r="V451">
        <v>1</v>
      </c>
      <c r="W451">
        <v>43.662999999999997</v>
      </c>
      <c r="X451">
        <v>44.771999999999998</v>
      </c>
      <c r="Y451">
        <v>44.459000000000003</v>
      </c>
      <c r="Z451">
        <v>45.198999999999998</v>
      </c>
      <c r="AA451">
        <v>50.826999999999998</v>
      </c>
      <c r="AB451">
        <v>50.276000000000003</v>
      </c>
      <c r="AC451">
        <v>50.548000000000002</v>
      </c>
      <c r="AD451">
        <v>54.110999999999997</v>
      </c>
      <c r="AE451">
        <v>59.588999999999999</v>
      </c>
      <c r="AF451">
        <v>67.87</v>
      </c>
      <c r="AG451">
        <v>70.998000000000005</v>
      </c>
      <c r="AH451">
        <v>74.245999999999995</v>
      </c>
      <c r="AI451">
        <v>77.525000000000006</v>
      </c>
      <c r="AJ451">
        <v>77.747</v>
      </c>
      <c r="AK451">
        <v>79.251000000000005</v>
      </c>
      <c r="AL451">
        <v>80.186999999999998</v>
      </c>
      <c r="AM451">
        <v>80.831000000000003</v>
      </c>
      <c r="AN451">
        <v>82.635999999999996</v>
      </c>
      <c r="AO451">
        <v>78.379000000000005</v>
      </c>
      <c r="AP451">
        <v>69.817999999999998</v>
      </c>
      <c r="AQ451">
        <v>71.260000000000005</v>
      </c>
      <c r="AR451">
        <v>57.347999999999999</v>
      </c>
      <c r="AS451">
        <v>48.580500000000001</v>
      </c>
      <c r="AT451">
        <v>47.110999999999997</v>
      </c>
      <c r="AU451">
        <v>78</v>
      </c>
      <c r="AV451">
        <v>75.916667000000004</v>
      </c>
      <c r="AW451">
        <v>74</v>
      </c>
      <c r="AX451">
        <v>73.333332999999996</v>
      </c>
      <c r="AY451">
        <v>72</v>
      </c>
      <c r="AZ451">
        <v>71.166667000000004</v>
      </c>
      <c r="BA451">
        <v>71.166667000000004</v>
      </c>
      <c r="BB451">
        <v>73.833332999999996</v>
      </c>
      <c r="BC451">
        <v>79.25</v>
      </c>
      <c r="BD451">
        <v>85.416667000000004</v>
      </c>
      <c r="BE451">
        <v>90.833332999999996</v>
      </c>
      <c r="BF451">
        <v>95.166667000000004</v>
      </c>
      <c r="BG451">
        <v>98.583332999999996</v>
      </c>
      <c r="BH451">
        <v>100.91667</v>
      </c>
      <c r="BI451">
        <v>103.08333</v>
      </c>
      <c r="BJ451">
        <v>104</v>
      </c>
      <c r="BK451">
        <v>104.91667</v>
      </c>
      <c r="BL451">
        <v>104.16667</v>
      </c>
      <c r="BM451">
        <v>102.83333</v>
      </c>
      <c r="BN451">
        <v>100.16667</v>
      </c>
      <c r="BO451">
        <v>94.166667000000004</v>
      </c>
      <c r="BP451">
        <v>87.75</v>
      </c>
      <c r="BQ451">
        <v>84.666667000000004</v>
      </c>
      <c r="BR451">
        <v>81.5</v>
      </c>
      <c r="BS451">
        <v>-1.37036E-2</v>
      </c>
      <c r="BT451">
        <v>0.55138750000000003</v>
      </c>
      <c r="BU451">
        <v>0.2539188</v>
      </c>
      <c r="BV451">
        <v>-3.92097E-2</v>
      </c>
      <c r="BW451">
        <v>0.61963020000000002</v>
      </c>
      <c r="BX451">
        <v>-0.18082129999999999</v>
      </c>
      <c r="BY451">
        <v>-0.73571120000000001</v>
      </c>
      <c r="BZ451">
        <v>0.86049580000000003</v>
      </c>
      <c r="CA451">
        <v>-0.70985209999999999</v>
      </c>
      <c r="CB451">
        <v>-0.65173400000000004</v>
      </c>
      <c r="CC451">
        <v>-0.70338900000000004</v>
      </c>
      <c r="CD451">
        <v>0.52734599999999998</v>
      </c>
      <c r="CE451">
        <v>-0.18433430000000001</v>
      </c>
      <c r="CF451">
        <v>0.124974</v>
      </c>
      <c r="CG451">
        <v>0.74660150000000003</v>
      </c>
      <c r="CH451">
        <v>7.5982099999999997E-2</v>
      </c>
      <c r="CI451">
        <v>0.1301998</v>
      </c>
      <c r="CJ451">
        <v>-0.64970550000000005</v>
      </c>
      <c r="CK451">
        <v>-1.577445</v>
      </c>
      <c r="CL451">
        <v>5.3906049999999999</v>
      </c>
      <c r="CM451">
        <v>-0.77371789999999996</v>
      </c>
      <c r="CN451">
        <v>-0.44177889999999997</v>
      </c>
      <c r="CO451">
        <v>-0.30968570000000001</v>
      </c>
      <c r="CP451">
        <v>0.420516</v>
      </c>
      <c r="CQ451">
        <v>1.106385</v>
      </c>
      <c r="CR451">
        <v>0.49234309999999998</v>
      </c>
      <c r="CS451">
        <v>0.37302679999999999</v>
      </c>
      <c r="CT451">
        <v>0.40436240000000001</v>
      </c>
      <c r="CU451">
        <v>1.063423</v>
      </c>
      <c r="CV451">
        <v>0.90927650000000004</v>
      </c>
      <c r="CW451">
        <v>2.1672560000000001</v>
      </c>
      <c r="CX451">
        <v>1.0432809999999999</v>
      </c>
      <c r="CY451">
        <v>0.79611270000000001</v>
      </c>
      <c r="CZ451">
        <v>1.0059439999999999</v>
      </c>
      <c r="DA451">
        <v>1.0059800000000001</v>
      </c>
      <c r="DB451">
        <v>2.3852509999999998</v>
      </c>
      <c r="DC451">
        <v>1.388652</v>
      </c>
      <c r="DD451">
        <v>1.859273</v>
      </c>
      <c r="DE451">
        <v>1.810511</v>
      </c>
      <c r="DF451">
        <v>1.5836349999999999</v>
      </c>
      <c r="DG451">
        <v>1.6100540000000001</v>
      </c>
      <c r="DH451">
        <v>1.4627920000000001</v>
      </c>
      <c r="DI451">
        <v>2.2726090000000001</v>
      </c>
      <c r="DJ451">
        <v>1.4780549999999999</v>
      </c>
      <c r="DK451">
        <v>1.5429379999999999</v>
      </c>
      <c r="DL451">
        <v>0.77310619999999997</v>
      </c>
      <c r="DM451">
        <v>0.39217429999999998</v>
      </c>
      <c r="DN451">
        <v>1.1860869999999999</v>
      </c>
      <c r="DO451">
        <v>20</v>
      </c>
      <c r="DP451">
        <v>20</v>
      </c>
    </row>
    <row r="452" spans="1:120" hidden="1" x14ac:dyDescent="0.25">
      <c r="A452" t="str">
        <f t="shared" ref="A452:A515" si="7">C452&amp;"_"&amp;K452&amp;"_"&amp;IF(L452="",O452,L452&amp;IF(LEFT(K452,3)="All","",IF(R452=1,"_Combined","_"&amp;M452&amp;"-"&amp;N452)))</f>
        <v>Aggregator-Blue Zone Resources, LLC_All CBP_44386</v>
      </c>
      <c r="B452" t="s">
        <v>62</v>
      </c>
      <c r="C452" t="s">
        <v>261</v>
      </c>
      <c r="D452" t="s">
        <v>61</v>
      </c>
      <c r="E452" t="s">
        <v>61</v>
      </c>
      <c r="F452" t="s">
        <v>262</v>
      </c>
      <c r="G452" t="s">
        <v>61</v>
      </c>
      <c r="H452" t="s">
        <v>61</v>
      </c>
      <c r="I452" t="s">
        <v>61</v>
      </c>
      <c r="J452" t="s">
        <v>61</v>
      </c>
      <c r="K452" t="s">
        <v>197</v>
      </c>
      <c r="L452" s="18">
        <v>44386</v>
      </c>
      <c r="M452">
        <v>19</v>
      </c>
      <c r="N452">
        <v>20</v>
      </c>
      <c r="O452" t="s">
        <v>258</v>
      </c>
      <c r="P452">
        <v>2</v>
      </c>
      <c r="Q452">
        <v>2</v>
      </c>
      <c r="R452">
        <v>0</v>
      </c>
      <c r="S452">
        <v>0</v>
      </c>
      <c r="T452">
        <v>1</v>
      </c>
      <c r="U452">
        <v>0</v>
      </c>
      <c r="V452">
        <v>1</v>
      </c>
      <c r="W452">
        <v>1133.96</v>
      </c>
      <c r="X452">
        <v>1379.04</v>
      </c>
      <c r="Y452">
        <v>1378.84</v>
      </c>
      <c r="Z452">
        <v>1379.6</v>
      </c>
      <c r="AA452">
        <v>1381.4</v>
      </c>
      <c r="AB452">
        <v>1384</v>
      </c>
      <c r="AC452">
        <v>1398.04</v>
      </c>
      <c r="AD452">
        <v>1405.4</v>
      </c>
      <c r="AE452">
        <v>1439.8</v>
      </c>
      <c r="AF452">
        <v>1466.04</v>
      </c>
      <c r="AG452">
        <v>1446.48</v>
      </c>
      <c r="AH452">
        <v>1365.8</v>
      </c>
      <c r="AI452">
        <v>657.72</v>
      </c>
      <c r="AJ452">
        <v>777.84</v>
      </c>
      <c r="AK452">
        <v>817.24</v>
      </c>
      <c r="AL452">
        <v>927.92</v>
      </c>
      <c r="AM452">
        <v>928.64</v>
      </c>
      <c r="AN452">
        <v>869.64</v>
      </c>
      <c r="AO452">
        <v>291.83999999999997</v>
      </c>
      <c r="AP452">
        <v>260.24</v>
      </c>
      <c r="AQ452">
        <v>417.6</v>
      </c>
      <c r="AR452">
        <v>854.04</v>
      </c>
      <c r="AS452">
        <v>854</v>
      </c>
      <c r="AT452">
        <v>869.72</v>
      </c>
      <c r="AU452">
        <v>56.5</v>
      </c>
      <c r="AV452">
        <v>58</v>
      </c>
      <c r="AW452">
        <v>58</v>
      </c>
      <c r="AX452">
        <v>57.5</v>
      </c>
      <c r="AY452">
        <v>58</v>
      </c>
      <c r="AZ452">
        <v>58</v>
      </c>
      <c r="BA452">
        <v>58</v>
      </c>
      <c r="BB452">
        <v>58</v>
      </c>
      <c r="BC452">
        <v>61</v>
      </c>
      <c r="BD452">
        <v>65</v>
      </c>
      <c r="BE452">
        <v>69</v>
      </c>
      <c r="BF452">
        <v>71</v>
      </c>
      <c r="BG452">
        <v>71</v>
      </c>
      <c r="BH452">
        <v>71</v>
      </c>
      <c r="BI452">
        <v>69</v>
      </c>
      <c r="BJ452">
        <v>68</v>
      </c>
      <c r="BK452">
        <v>67</v>
      </c>
      <c r="BL452">
        <v>65.5</v>
      </c>
      <c r="BM452">
        <v>64.5</v>
      </c>
      <c r="BN452">
        <v>62.5</v>
      </c>
      <c r="BO452">
        <v>59.5</v>
      </c>
      <c r="BP452">
        <v>58</v>
      </c>
      <c r="BQ452">
        <v>57</v>
      </c>
      <c r="BR452">
        <v>56.5</v>
      </c>
      <c r="BS452">
        <v>66.602329999999995</v>
      </c>
      <c r="BT452">
        <v>19.361879999999999</v>
      </c>
      <c r="BU452">
        <v>23.975709999999999</v>
      </c>
      <c r="BV452">
        <v>23.764340000000001</v>
      </c>
      <c r="BW452">
        <v>23.933720000000001</v>
      </c>
      <c r="BX452">
        <v>21.782710000000002</v>
      </c>
      <c r="BY452">
        <v>14.815</v>
      </c>
      <c r="BZ452">
        <v>16.782170000000001</v>
      </c>
      <c r="CA452">
        <v>-21.00177</v>
      </c>
      <c r="CB452">
        <v>-56.311770000000003</v>
      </c>
      <c r="CC452">
        <v>-53.378480000000003</v>
      </c>
      <c r="CD452">
        <v>-79.29504</v>
      </c>
      <c r="CE452">
        <v>49.310070000000003</v>
      </c>
      <c r="CF452">
        <v>70.682130000000001</v>
      </c>
      <c r="CG452">
        <v>36.349719999999998</v>
      </c>
      <c r="CH452">
        <v>-47.102229999999999</v>
      </c>
      <c r="CI452">
        <v>-23.402560000000001</v>
      </c>
      <c r="CJ452">
        <v>42.770650000000003</v>
      </c>
      <c r="CK452">
        <v>591.31700000000001</v>
      </c>
      <c r="CL452">
        <v>630.86829999999998</v>
      </c>
      <c r="CM452">
        <v>465.07709999999997</v>
      </c>
      <c r="CN452">
        <v>10.28383</v>
      </c>
      <c r="CO452">
        <v>24.992840000000001</v>
      </c>
      <c r="CP452">
        <v>20.01746</v>
      </c>
      <c r="CQ452">
        <v>207.27189999999999</v>
      </c>
      <c r="CR452">
        <v>14.31349</v>
      </c>
      <c r="CS452">
        <v>12.08465</v>
      </c>
      <c r="CT452">
        <v>11.45824</v>
      </c>
      <c r="CU452">
        <v>9.6051800000000007</v>
      </c>
      <c r="CV452">
        <v>9.1788729999999994</v>
      </c>
      <c r="CW452">
        <v>7.3150820000000003</v>
      </c>
      <c r="CX452">
        <v>8.5579959999999993</v>
      </c>
      <c r="CY452">
        <v>12.292289999999999</v>
      </c>
      <c r="CZ452">
        <v>79.605649999999997</v>
      </c>
      <c r="DA452">
        <v>180.93989999999999</v>
      </c>
      <c r="DB452">
        <v>168.73849999999999</v>
      </c>
      <c r="DC452">
        <v>532.94200000000001</v>
      </c>
      <c r="DD452">
        <v>684.38589999999999</v>
      </c>
      <c r="DE452">
        <v>609.29269999999997</v>
      </c>
      <c r="DF452">
        <v>467.28050000000002</v>
      </c>
      <c r="DG452">
        <v>417.41649999999998</v>
      </c>
      <c r="DH452">
        <v>416.73149999999998</v>
      </c>
      <c r="DI452">
        <v>841.80930000000001</v>
      </c>
      <c r="DJ452">
        <v>791.34550000000002</v>
      </c>
      <c r="DK452">
        <v>774.85509999999999</v>
      </c>
      <c r="DL452">
        <v>704.04520000000002</v>
      </c>
      <c r="DM452">
        <v>369.3603</v>
      </c>
      <c r="DN452">
        <v>314.35120000000001</v>
      </c>
      <c r="DO452">
        <v>19</v>
      </c>
      <c r="DP452">
        <v>20</v>
      </c>
    </row>
    <row r="453" spans="1:120" hidden="1" x14ac:dyDescent="0.25">
      <c r="A453" t="str">
        <f t="shared" si="7"/>
        <v>Size_Grp-20 to 199.99 kW_All CBP_44386</v>
      </c>
      <c r="B453" t="s">
        <v>62</v>
      </c>
      <c r="C453" t="s">
        <v>201</v>
      </c>
      <c r="D453" t="s">
        <v>61</v>
      </c>
      <c r="E453" t="s">
        <v>61</v>
      </c>
      <c r="F453" t="s">
        <v>61</v>
      </c>
      <c r="G453" t="s">
        <v>61</v>
      </c>
      <c r="H453" t="s">
        <v>61</v>
      </c>
      <c r="I453" t="s">
        <v>61</v>
      </c>
      <c r="J453" t="s">
        <v>101</v>
      </c>
      <c r="K453" t="s">
        <v>197</v>
      </c>
      <c r="L453" s="18">
        <v>44386</v>
      </c>
      <c r="M453">
        <v>20</v>
      </c>
      <c r="N453">
        <v>20</v>
      </c>
      <c r="O453" t="s">
        <v>258</v>
      </c>
      <c r="P453">
        <v>318</v>
      </c>
      <c r="Q453">
        <v>308</v>
      </c>
      <c r="R453">
        <v>0</v>
      </c>
      <c r="S453">
        <v>0</v>
      </c>
      <c r="T453">
        <v>0</v>
      </c>
      <c r="U453">
        <v>0</v>
      </c>
      <c r="V453">
        <v>0</v>
      </c>
      <c r="W453">
        <v>5085.6314000000002</v>
      </c>
      <c r="X453">
        <v>5691.4530000000004</v>
      </c>
      <c r="Y453">
        <v>5596.8945000000003</v>
      </c>
      <c r="Z453">
        <v>5653.4928</v>
      </c>
      <c r="AA453">
        <v>5842.7312000000002</v>
      </c>
      <c r="AB453">
        <v>6126.7273999999998</v>
      </c>
      <c r="AC453">
        <v>6684.2568000000001</v>
      </c>
      <c r="AD453">
        <v>8887.1512000000002</v>
      </c>
      <c r="AE453">
        <v>11391.168</v>
      </c>
      <c r="AF453">
        <v>13323.294</v>
      </c>
      <c r="AG453">
        <v>14279.904</v>
      </c>
      <c r="AH453">
        <v>15228.67</v>
      </c>
      <c r="AI453">
        <v>15917.874</v>
      </c>
      <c r="AJ453">
        <v>16367.441999999999</v>
      </c>
      <c r="AK453">
        <v>16800.109</v>
      </c>
      <c r="AL453">
        <v>16917.042000000001</v>
      </c>
      <c r="AM453">
        <v>16903.112000000001</v>
      </c>
      <c r="AN453">
        <v>16829.482</v>
      </c>
      <c r="AO453">
        <v>16160.99</v>
      </c>
      <c r="AP453">
        <v>13254.923000000001</v>
      </c>
      <c r="AQ453">
        <v>13520.218000000001</v>
      </c>
      <c r="AR453">
        <v>10200.204</v>
      </c>
      <c r="AS453">
        <v>7361.9143999999997</v>
      </c>
      <c r="AT453">
        <v>6281.8553000000002</v>
      </c>
      <c r="AU453">
        <v>76.259739999999994</v>
      </c>
      <c r="AV453">
        <v>74.814935000000006</v>
      </c>
      <c r="AW453">
        <v>73.488636</v>
      </c>
      <c r="AX453">
        <v>72.357142999999994</v>
      </c>
      <c r="AY453">
        <v>71.326299000000006</v>
      </c>
      <c r="AZ453">
        <v>70.345778999999993</v>
      </c>
      <c r="BA453">
        <v>69.827922000000001</v>
      </c>
      <c r="BB453">
        <v>71.827922000000001</v>
      </c>
      <c r="BC453">
        <v>75.733766000000003</v>
      </c>
      <c r="BD453">
        <v>80.331169000000003</v>
      </c>
      <c r="BE453">
        <v>84.918830999999997</v>
      </c>
      <c r="BF453">
        <v>89.147727000000003</v>
      </c>
      <c r="BG453">
        <v>92.701299000000006</v>
      </c>
      <c r="BH453">
        <v>95.074674999999999</v>
      </c>
      <c r="BI453">
        <v>96.839286000000001</v>
      </c>
      <c r="BJ453">
        <v>97.717532000000006</v>
      </c>
      <c r="BK453">
        <v>98.347403</v>
      </c>
      <c r="BL453">
        <v>97.75</v>
      </c>
      <c r="BM453">
        <v>95.951299000000006</v>
      </c>
      <c r="BN453">
        <v>92.870130000000003</v>
      </c>
      <c r="BO453">
        <v>88.487013000000005</v>
      </c>
      <c r="BP453">
        <v>83.801947999999996</v>
      </c>
      <c r="BQ453">
        <v>80.918830999999997</v>
      </c>
      <c r="BR453">
        <v>78.269480999999999</v>
      </c>
      <c r="BS453">
        <v>-14.78885</v>
      </c>
      <c r="BT453">
        <v>-3.4342739999999998</v>
      </c>
      <c r="BU453">
        <v>23.424199999999999</v>
      </c>
      <c r="BV453">
        <v>25.287089999999999</v>
      </c>
      <c r="BW453">
        <v>31.523019999999999</v>
      </c>
      <c r="BX453">
        <v>33.438940000000002</v>
      </c>
      <c r="BY453">
        <v>-43.663290000000003</v>
      </c>
      <c r="BZ453">
        <v>-68.273669999999996</v>
      </c>
      <c r="CA453">
        <v>-2.0129579999999998</v>
      </c>
      <c r="CB453">
        <v>21.676469999999998</v>
      </c>
      <c r="CC453">
        <v>-95.670419999999993</v>
      </c>
      <c r="CD453">
        <v>-94.008589999999998</v>
      </c>
      <c r="CE453">
        <v>-67.092920000000007</v>
      </c>
      <c r="CF453">
        <v>-43.759219999999999</v>
      </c>
      <c r="CG453">
        <v>-5.9086129999999999</v>
      </c>
      <c r="CH453">
        <v>16.517859999999999</v>
      </c>
      <c r="CI453">
        <v>10.27495</v>
      </c>
      <c r="CJ453">
        <v>51.408279999999998</v>
      </c>
      <c r="CK453">
        <v>371.94549999999998</v>
      </c>
      <c r="CL453">
        <v>2297.4969999999998</v>
      </c>
      <c r="CM453">
        <v>160.55179999999999</v>
      </c>
      <c r="CN453">
        <v>-19.764710000000001</v>
      </c>
      <c r="CO453">
        <v>-199.09639999999999</v>
      </c>
      <c r="CP453">
        <v>-152.2799</v>
      </c>
      <c r="CQ453">
        <v>2818.48</v>
      </c>
      <c r="CR453">
        <v>1549.4670000000001</v>
      </c>
      <c r="CS453">
        <v>1549.558</v>
      </c>
      <c r="CT453">
        <v>1351.933</v>
      </c>
      <c r="CU453">
        <v>1235.635</v>
      </c>
      <c r="CV453">
        <v>1500.394</v>
      </c>
      <c r="CW453">
        <v>1375.376</v>
      </c>
      <c r="CX453">
        <v>1180.671</v>
      </c>
      <c r="CY453">
        <v>1768.0050000000001</v>
      </c>
      <c r="CZ453">
        <v>1946.644</v>
      </c>
      <c r="DA453">
        <v>2271.1469999999999</v>
      </c>
      <c r="DB453">
        <v>2571.1170000000002</v>
      </c>
      <c r="DC453">
        <v>2370.357</v>
      </c>
      <c r="DD453">
        <v>2516.1930000000002</v>
      </c>
      <c r="DE453">
        <v>2588.0120000000002</v>
      </c>
      <c r="DF453">
        <v>2690.7460000000001</v>
      </c>
      <c r="DG453">
        <v>2709.6149999999998</v>
      </c>
      <c r="DH453">
        <v>2886.6669999999999</v>
      </c>
      <c r="DI453">
        <v>3084.7570000000001</v>
      </c>
      <c r="DJ453">
        <v>4215.0050000000001</v>
      </c>
      <c r="DK453">
        <v>4135.5680000000002</v>
      </c>
      <c r="DL453">
        <v>2610.6579999999999</v>
      </c>
      <c r="DM453">
        <v>2506.625</v>
      </c>
      <c r="DN453">
        <v>2214.6950000000002</v>
      </c>
      <c r="DO453">
        <v>20</v>
      </c>
      <c r="DP453">
        <v>20</v>
      </c>
    </row>
    <row r="454" spans="1:120" hidden="1" x14ac:dyDescent="0.25">
      <c r="A454" t="str">
        <f t="shared" si="7"/>
        <v>LCA-Sierra_All CBP_44386</v>
      </c>
      <c r="B454" t="s">
        <v>62</v>
      </c>
      <c r="C454" t="s">
        <v>206</v>
      </c>
      <c r="D454" t="s">
        <v>34</v>
      </c>
      <c r="E454" t="s">
        <v>61</v>
      </c>
      <c r="F454" t="s">
        <v>61</v>
      </c>
      <c r="G454" t="s">
        <v>61</v>
      </c>
      <c r="H454" t="s">
        <v>61</v>
      </c>
      <c r="I454" t="s">
        <v>61</v>
      </c>
      <c r="J454" t="s">
        <v>61</v>
      </c>
      <c r="K454" t="s">
        <v>197</v>
      </c>
      <c r="L454" s="18">
        <v>44386</v>
      </c>
      <c r="M454">
        <v>20</v>
      </c>
      <c r="N454">
        <v>20</v>
      </c>
      <c r="O454" t="s">
        <v>258</v>
      </c>
      <c r="P454">
        <v>35</v>
      </c>
      <c r="Q454">
        <v>34</v>
      </c>
      <c r="R454">
        <v>0</v>
      </c>
      <c r="S454">
        <v>0</v>
      </c>
      <c r="T454">
        <v>0</v>
      </c>
      <c r="U454">
        <v>0</v>
      </c>
      <c r="V454">
        <v>0</v>
      </c>
      <c r="W454">
        <v>637.53734999999995</v>
      </c>
      <c r="X454">
        <v>692.14353000000006</v>
      </c>
      <c r="Y454">
        <v>606.57367999999997</v>
      </c>
      <c r="Z454">
        <v>664.95470999999998</v>
      </c>
      <c r="AA454">
        <v>711.37190999999996</v>
      </c>
      <c r="AB454">
        <v>721.61249999999995</v>
      </c>
      <c r="AC454">
        <v>781.83103000000006</v>
      </c>
      <c r="AD454">
        <v>933.24</v>
      </c>
      <c r="AE454">
        <v>1203.8476000000001</v>
      </c>
      <c r="AF454">
        <v>1364.23</v>
      </c>
      <c r="AG454">
        <v>1394.2012999999999</v>
      </c>
      <c r="AH454">
        <v>1474.5922</v>
      </c>
      <c r="AI454">
        <v>1530.9175</v>
      </c>
      <c r="AJ454">
        <v>1557.8541</v>
      </c>
      <c r="AK454">
        <v>1589.6886999999999</v>
      </c>
      <c r="AL454">
        <v>1668.3656000000001</v>
      </c>
      <c r="AM454">
        <v>1674.7696000000001</v>
      </c>
      <c r="AN454">
        <v>1681.9939999999999</v>
      </c>
      <c r="AO454">
        <v>1844.5916</v>
      </c>
      <c r="AP454">
        <v>1667.0243</v>
      </c>
      <c r="AQ454">
        <v>1585.7316000000001</v>
      </c>
      <c r="AR454">
        <v>1351.7175</v>
      </c>
      <c r="AS454">
        <v>1096.1629</v>
      </c>
      <c r="AT454">
        <v>900.99573999999996</v>
      </c>
      <c r="AU454">
        <v>79.220588000000006</v>
      </c>
      <c r="AV454">
        <v>75.088234999999997</v>
      </c>
      <c r="AW454">
        <v>73.661765000000003</v>
      </c>
      <c r="AX454">
        <v>73.147058999999999</v>
      </c>
      <c r="AY454">
        <v>71.382352999999995</v>
      </c>
      <c r="AZ454">
        <v>69.911765000000003</v>
      </c>
      <c r="BA454">
        <v>70.205882000000003</v>
      </c>
      <c r="BB454">
        <v>73.338234999999997</v>
      </c>
      <c r="BC454">
        <v>79.529411999999994</v>
      </c>
      <c r="BD454">
        <v>85.955882000000003</v>
      </c>
      <c r="BE454">
        <v>91.132352999999995</v>
      </c>
      <c r="BF454">
        <v>95.426471000000006</v>
      </c>
      <c r="BG454">
        <v>98.558824000000001</v>
      </c>
      <c r="BH454">
        <v>100.48529000000001</v>
      </c>
      <c r="BI454">
        <v>102.83824</v>
      </c>
      <c r="BJ454">
        <v>104.01470999999999</v>
      </c>
      <c r="BK454">
        <v>105.72059</v>
      </c>
      <c r="BL454">
        <v>106.35294</v>
      </c>
      <c r="BM454">
        <v>106.11765</v>
      </c>
      <c r="BN454">
        <v>103.54412000000001</v>
      </c>
      <c r="BO454">
        <v>96.588234999999997</v>
      </c>
      <c r="BP454">
        <v>89.838234999999997</v>
      </c>
      <c r="BQ454">
        <v>86.102941000000001</v>
      </c>
      <c r="BR454">
        <v>82.955882000000003</v>
      </c>
      <c r="BS454">
        <v>-14.241300000000001</v>
      </c>
      <c r="BT454">
        <v>-12.94261</v>
      </c>
      <c r="BU454">
        <v>8.8603839999999998</v>
      </c>
      <c r="BV454">
        <v>-1.040225</v>
      </c>
      <c r="BW454">
        <v>-21.2834</v>
      </c>
      <c r="BX454">
        <v>-25.220870000000001</v>
      </c>
      <c r="BY454">
        <v>13.96067</v>
      </c>
      <c r="BZ454">
        <v>25.21341</v>
      </c>
      <c r="CA454">
        <v>9.1476369999999996</v>
      </c>
      <c r="CB454">
        <v>-4.1631729999999996</v>
      </c>
      <c r="CC454">
        <v>-0.36269960000000001</v>
      </c>
      <c r="CD454">
        <v>9.7675549999999998</v>
      </c>
      <c r="CE454">
        <v>-0.2199429</v>
      </c>
      <c r="CF454">
        <v>-10.36322</v>
      </c>
      <c r="CG454">
        <v>4.7160799999999998</v>
      </c>
      <c r="CH454">
        <v>-1.7691920000000001</v>
      </c>
      <c r="CI454">
        <v>1.750815</v>
      </c>
      <c r="CJ454">
        <v>0.21460609999999999</v>
      </c>
      <c r="CK454">
        <v>40.86983</v>
      </c>
      <c r="CL454">
        <v>180.49770000000001</v>
      </c>
      <c r="CM454">
        <v>-33.178570000000001</v>
      </c>
      <c r="CN454">
        <v>-12.07258</v>
      </c>
      <c r="CO454">
        <v>-51.748860000000001</v>
      </c>
      <c r="CP454">
        <v>-30.145980000000002</v>
      </c>
      <c r="CQ454">
        <v>540.52890000000002</v>
      </c>
      <c r="CR454">
        <v>327.57040000000001</v>
      </c>
      <c r="CS454">
        <v>823.28610000000003</v>
      </c>
      <c r="CT454">
        <v>353.48540000000003</v>
      </c>
      <c r="CU454">
        <v>273.49470000000002</v>
      </c>
      <c r="CV454">
        <v>236.41210000000001</v>
      </c>
      <c r="CW454">
        <v>245.28720000000001</v>
      </c>
      <c r="CX454">
        <v>233.59899999999999</v>
      </c>
      <c r="CY454">
        <v>359.21660000000003</v>
      </c>
      <c r="CZ454">
        <v>380.1456</v>
      </c>
      <c r="DA454">
        <v>413.74880000000002</v>
      </c>
      <c r="DB454">
        <v>381.07330000000002</v>
      </c>
      <c r="DC454">
        <v>167.98339999999999</v>
      </c>
      <c r="DD454">
        <v>486.22269999999997</v>
      </c>
      <c r="DE454">
        <v>236.27600000000001</v>
      </c>
      <c r="DF454">
        <v>475.80700000000002</v>
      </c>
      <c r="DG454">
        <v>927.44479999999999</v>
      </c>
      <c r="DH454">
        <v>1001.285</v>
      </c>
      <c r="DI454">
        <v>1524.9639999999999</v>
      </c>
      <c r="DJ454">
        <v>1012.932</v>
      </c>
      <c r="DK454">
        <v>1007.211</v>
      </c>
      <c r="DL454">
        <v>964.73850000000004</v>
      </c>
      <c r="DM454">
        <v>914.15089999999998</v>
      </c>
      <c r="DN454">
        <v>581.52620000000002</v>
      </c>
      <c r="DO454">
        <v>20</v>
      </c>
      <c r="DP454">
        <v>20</v>
      </c>
    </row>
    <row r="455" spans="1:120" hidden="1" x14ac:dyDescent="0.25">
      <c r="A455" t="str">
        <f t="shared" si="7"/>
        <v>Industry_Type-5. Offices, Hotels, Finance, Services_All CBP_44386</v>
      </c>
      <c r="B455" t="s">
        <v>62</v>
      </c>
      <c r="C455" t="s">
        <v>205</v>
      </c>
      <c r="D455" t="s">
        <v>61</v>
      </c>
      <c r="E455" t="s">
        <v>61</v>
      </c>
      <c r="F455" t="s">
        <v>61</v>
      </c>
      <c r="G455" t="s">
        <v>37</v>
      </c>
      <c r="H455" t="s">
        <v>61</v>
      </c>
      <c r="I455" t="s">
        <v>61</v>
      </c>
      <c r="J455" t="s">
        <v>61</v>
      </c>
      <c r="K455" t="s">
        <v>197</v>
      </c>
      <c r="L455" s="18">
        <v>44386</v>
      </c>
      <c r="M455">
        <v>20</v>
      </c>
      <c r="N455">
        <v>20</v>
      </c>
      <c r="O455" t="s">
        <v>258</v>
      </c>
      <c r="P455">
        <v>21</v>
      </c>
      <c r="Q455">
        <v>21</v>
      </c>
      <c r="R455">
        <v>0</v>
      </c>
      <c r="S455">
        <v>0</v>
      </c>
      <c r="T455">
        <v>0</v>
      </c>
      <c r="U455">
        <v>0</v>
      </c>
      <c r="V455">
        <v>0</v>
      </c>
      <c r="W455">
        <v>3921.194</v>
      </c>
      <c r="X455">
        <v>4135.4830000000002</v>
      </c>
      <c r="Y455">
        <v>3997.4960000000001</v>
      </c>
      <c r="Z455">
        <v>3969.9870000000001</v>
      </c>
      <c r="AA455">
        <v>3986.7779999999998</v>
      </c>
      <c r="AB455">
        <v>4081.011</v>
      </c>
      <c r="AC455">
        <v>4289.6440000000002</v>
      </c>
      <c r="AD455">
        <v>4826.4610000000002</v>
      </c>
      <c r="AE455">
        <v>5394.2929999999997</v>
      </c>
      <c r="AF455">
        <v>6109.5389999999998</v>
      </c>
      <c r="AG455">
        <v>6726.1779999999999</v>
      </c>
      <c r="AH455">
        <v>7186.848</v>
      </c>
      <c r="AI455">
        <v>7330.0320000000002</v>
      </c>
      <c r="AJ455">
        <v>7493.7860000000001</v>
      </c>
      <c r="AK455">
        <v>7554.9390000000003</v>
      </c>
      <c r="AL455">
        <v>7467.8760000000002</v>
      </c>
      <c r="AM455">
        <v>7494.0029999999997</v>
      </c>
      <c r="AN455">
        <v>7350.7790000000005</v>
      </c>
      <c r="AO455">
        <v>7132.3540000000003</v>
      </c>
      <c r="AP455">
        <v>6427.3950000000004</v>
      </c>
      <c r="AQ455">
        <v>5824.1149999999998</v>
      </c>
      <c r="AR455">
        <v>5469.3990000000003</v>
      </c>
      <c r="AS455">
        <v>5015.299</v>
      </c>
      <c r="AT455">
        <v>4667.2759999999998</v>
      </c>
      <c r="AU455">
        <v>68.857142999999994</v>
      </c>
      <c r="AV455">
        <v>67.642857000000006</v>
      </c>
      <c r="AW455">
        <v>66.928571000000005</v>
      </c>
      <c r="AX455">
        <v>66.119048000000006</v>
      </c>
      <c r="AY455">
        <v>65.452381000000003</v>
      </c>
      <c r="AZ455">
        <v>64.857142999999994</v>
      </c>
      <c r="BA455">
        <v>64.809523999999996</v>
      </c>
      <c r="BB455">
        <v>65.833332999999996</v>
      </c>
      <c r="BC455">
        <v>68.714286000000001</v>
      </c>
      <c r="BD455">
        <v>72.285713999999999</v>
      </c>
      <c r="BE455">
        <v>75.738095000000001</v>
      </c>
      <c r="BF455">
        <v>78.309523999999996</v>
      </c>
      <c r="BG455">
        <v>80.428571000000005</v>
      </c>
      <c r="BH455">
        <v>82.190476000000004</v>
      </c>
      <c r="BI455">
        <v>82.976190000000003</v>
      </c>
      <c r="BJ455">
        <v>83.452381000000003</v>
      </c>
      <c r="BK455">
        <v>83.714286000000001</v>
      </c>
      <c r="BL455">
        <v>83.476190000000003</v>
      </c>
      <c r="BM455">
        <v>82.857142999999994</v>
      </c>
      <c r="BN455">
        <v>80.761904999999999</v>
      </c>
      <c r="BO455">
        <v>77.095237999999995</v>
      </c>
      <c r="BP455">
        <v>73.833332999999996</v>
      </c>
      <c r="BQ455">
        <v>71.619048000000006</v>
      </c>
      <c r="BR455">
        <v>69.880951999999994</v>
      </c>
      <c r="BS455">
        <v>93.787319999999994</v>
      </c>
      <c r="BT455">
        <v>63.513590000000001</v>
      </c>
      <c r="BU455">
        <v>17.63035</v>
      </c>
      <c r="BV455">
        <v>44.768470000000001</v>
      </c>
      <c r="BW455">
        <v>55.466880000000003</v>
      </c>
      <c r="BX455">
        <v>31.36056</v>
      </c>
      <c r="BY455">
        <v>41.881889999999999</v>
      </c>
      <c r="BZ455">
        <v>43.763669999999998</v>
      </c>
      <c r="CA455">
        <v>-67.841279999999998</v>
      </c>
      <c r="CB455">
        <v>-105.9332</v>
      </c>
      <c r="CC455">
        <v>-151.12180000000001</v>
      </c>
      <c r="CD455">
        <v>-162.8023</v>
      </c>
      <c r="CE455">
        <v>-98.874799999999993</v>
      </c>
      <c r="CF455">
        <v>-159.56290000000001</v>
      </c>
      <c r="CG455">
        <v>-170.98220000000001</v>
      </c>
      <c r="CH455">
        <v>-107.08329999999999</v>
      </c>
      <c r="CI455">
        <v>-84.170640000000006</v>
      </c>
      <c r="CJ455">
        <v>6.6595930000000001</v>
      </c>
      <c r="CK455">
        <v>39.555599999999998</v>
      </c>
      <c r="CL455">
        <v>51.342550000000003</v>
      </c>
      <c r="CM455">
        <v>9.7157339999999994</v>
      </c>
      <c r="CN455">
        <v>18.828240000000001</v>
      </c>
      <c r="CO455">
        <v>4.5507580000000001</v>
      </c>
      <c r="CP455">
        <v>-28.18573</v>
      </c>
      <c r="CQ455">
        <v>7135.1040000000003</v>
      </c>
      <c r="CR455">
        <v>2489.6480000000001</v>
      </c>
      <c r="CS455">
        <v>2217.8620000000001</v>
      </c>
      <c r="CT455">
        <v>1722.9949999999999</v>
      </c>
      <c r="CU455">
        <v>1724.2539999999999</v>
      </c>
      <c r="CV455">
        <v>1574.7139999999999</v>
      </c>
      <c r="CW455">
        <v>886.22140000000002</v>
      </c>
      <c r="CX455">
        <v>585.43359999999996</v>
      </c>
      <c r="CY455">
        <v>1782.3979999999999</v>
      </c>
      <c r="CZ455">
        <v>3891.2710000000002</v>
      </c>
      <c r="DA455">
        <v>6549.2340000000004</v>
      </c>
      <c r="DB455">
        <v>10671.38</v>
      </c>
      <c r="DC455">
        <v>12424.42</v>
      </c>
      <c r="DD455">
        <v>15632.97</v>
      </c>
      <c r="DE455">
        <v>22673.01</v>
      </c>
      <c r="DF455">
        <v>29482.73</v>
      </c>
      <c r="DG455">
        <v>30053.759999999998</v>
      </c>
      <c r="DH455">
        <v>23033.94</v>
      </c>
      <c r="DI455">
        <v>21911.9</v>
      </c>
      <c r="DJ455">
        <v>20619.37</v>
      </c>
      <c r="DK455">
        <v>17992.97</v>
      </c>
      <c r="DL455">
        <v>14159.89</v>
      </c>
      <c r="DM455">
        <v>9787.5010000000002</v>
      </c>
      <c r="DN455">
        <v>8174.5780000000004</v>
      </c>
      <c r="DO455">
        <v>20</v>
      </c>
      <c r="DP455">
        <v>20</v>
      </c>
    </row>
    <row r="456" spans="1:120" hidden="1" x14ac:dyDescent="0.25">
      <c r="A456" t="str">
        <f t="shared" si="7"/>
        <v>Industry_Type-4. Retail stores_All CBP_44386</v>
      </c>
      <c r="B456" t="s">
        <v>62</v>
      </c>
      <c r="C456" t="s">
        <v>204</v>
      </c>
      <c r="D456" t="s">
        <v>61</v>
      </c>
      <c r="E456" t="s">
        <v>61</v>
      </c>
      <c r="F456" t="s">
        <v>61</v>
      </c>
      <c r="G456" t="s">
        <v>33</v>
      </c>
      <c r="H456" t="s">
        <v>61</v>
      </c>
      <c r="I456" t="s">
        <v>61</v>
      </c>
      <c r="J456" t="s">
        <v>61</v>
      </c>
      <c r="K456" t="s">
        <v>197</v>
      </c>
      <c r="L456" s="18">
        <v>44386</v>
      </c>
      <c r="M456">
        <v>20</v>
      </c>
      <c r="N456">
        <v>20</v>
      </c>
      <c r="O456" t="s">
        <v>258</v>
      </c>
      <c r="P456">
        <v>384</v>
      </c>
      <c r="Q456">
        <v>373</v>
      </c>
      <c r="R456">
        <v>0</v>
      </c>
      <c r="S456">
        <v>0</v>
      </c>
      <c r="T456">
        <v>0</v>
      </c>
      <c r="U456">
        <v>0</v>
      </c>
      <c r="V456">
        <v>0</v>
      </c>
      <c r="W456">
        <v>6205.2978000000003</v>
      </c>
      <c r="X456">
        <v>6821.3955999999998</v>
      </c>
      <c r="Y456">
        <v>6636.6554999999998</v>
      </c>
      <c r="Z456">
        <v>6807.0577999999996</v>
      </c>
      <c r="AA456">
        <v>7092.9504999999999</v>
      </c>
      <c r="AB456">
        <v>7516.9517999999998</v>
      </c>
      <c r="AC456">
        <v>9126.9002</v>
      </c>
      <c r="AD456">
        <v>12423.286</v>
      </c>
      <c r="AE456">
        <v>15538.394</v>
      </c>
      <c r="AF456">
        <v>17271.345000000001</v>
      </c>
      <c r="AG456">
        <v>18540.892</v>
      </c>
      <c r="AH456">
        <v>21040.004000000001</v>
      </c>
      <c r="AI456">
        <v>22100.05</v>
      </c>
      <c r="AJ456">
        <v>22747.628000000001</v>
      </c>
      <c r="AK456">
        <v>23214.059000000001</v>
      </c>
      <c r="AL456">
        <v>23561.600999999999</v>
      </c>
      <c r="AM456">
        <v>23818.432000000001</v>
      </c>
      <c r="AN456">
        <v>24432.562000000002</v>
      </c>
      <c r="AO456">
        <v>24382.236000000001</v>
      </c>
      <c r="AP456">
        <v>21317.727999999999</v>
      </c>
      <c r="AQ456">
        <v>21352.93</v>
      </c>
      <c r="AR456">
        <v>16078.001</v>
      </c>
      <c r="AS456">
        <v>10177.246999999999</v>
      </c>
      <c r="AT456">
        <v>7653.5639000000001</v>
      </c>
      <c r="AU456">
        <v>76.302948999999998</v>
      </c>
      <c r="AV456">
        <v>74.804289999999995</v>
      </c>
      <c r="AW456">
        <v>73.411528000000004</v>
      </c>
      <c r="AX456">
        <v>72.210455999999994</v>
      </c>
      <c r="AY456">
        <v>71.159516999999994</v>
      </c>
      <c r="AZ456">
        <v>70.186327000000006</v>
      </c>
      <c r="BA456">
        <v>69.659516999999994</v>
      </c>
      <c r="BB456">
        <v>71.772118000000006</v>
      </c>
      <c r="BC456">
        <v>75.801608999999999</v>
      </c>
      <c r="BD456">
        <v>80.510723999999996</v>
      </c>
      <c r="BE456">
        <v>85.166219999999996</v>
      </c>
      <c r="BF456">
        <v>89.453083000000007</v>
      </c>
      <c r="BG456">
        <v>93.046916999999993</v>
      </c>
      <c r="BH456">
        <v>95.501339999999999</v>
      </c>
      <c r="BI456">
        <v>97.319035</v>
      </c>
      <c r="BJ456">
        <v>98.214477000000002</v>
      </c>
      <c r="BK456">
        <v>98.869973000000002</v>
      </c>
      <c r="BL456">
        <v>98.260053999999997</v>
      </c>
      <c r="BM456">
        <v>96.412869000000001</v>
      </c>
      <c r="BN456">
        <v>93.270776999999995</v>
      </c>
      <c r="BO456">
        <v>88.784182000000001</v>
      </c>
      <c r="BP456">
        <v>84.041555000000002</v>
      </c>
      <c r="BQ456">
        <v>81.109920000000002</v>
      </c>
      <c r="BR456">
        <v>78.416889999999995</v>
      </c>
      <c r="BS456">
        <v>-36.347059999999999</v>
      </c>
      <c r="BT456">
        <v>-27.217590000000001</v>
      </c>
      <c r="BU456">
        <v>-9.4479310000000005</v>
      </c>
      <c r="BV456">
        <v>1.424183</v>
      </c>
      <c r="BW456">
        <v>10.32099</v>
      </c>
      <c r="BX456">
        <v>52.97663</v>
      </c>
      <c r="BY456">
        <v>58.446660000000001</v>
      </c>
      <c r="BZ456">
        <v>-12.0137</v>
      </c>
      <c r="CA456">
        <v>-71.937910000000002</v>
      </c>
      <c r="CB456">
        <v>-106.4087</v>
      </c>
      <c r="CC456">
        <v>60.357570000000003</v>
      </c>
      <c r="CD456">
        <v>-137.58019999999999</v>
      </c>
      <c r="CE456">
        <v>-186.55459999999999</v>
      </c>
      <c r="CF456">
        <v>-256.27480000000003</v>
      </c>
      <c r="CG456">
        <v>-314.44439999999997</v>
      </c>
      <c r="CH456">
        <v>-315.52969999999999</v>
      </c>
      <c r="CI456">
        <v>-487.12450000000001</v>
      </c>
      <c r="CJ456">
        <v>-606.80949999999996</v>
      </c>
      <c r="CK456">
        <v>-310.8784</v>
      </c>
      <c r="CL456">
        <v>2188.4720000000002</v>
      </c>
      <c r="CM456">
        <v>-114.05670000000001</v>
      </c>
      <c r="CN456">
        <v>-260.6798</v>
      </c>
      <c r="CO456">
        <v>-353.4024</v>
      </c>
      <c r="CP456">
        <v>-203.00569999999999</v>
      </c>
      <c r="CQ456">
        <v>3772.8159999999998</v>
      </c>
      <c r="CR456">
        <v>2628.0410000000002</v>
      </c>
      <c r="CS456">
        <v>3151.7150000000001</v>
      </c>
      <c r="CT456">
        <v>2303.8180000000002</v>
      </c>
      <c r="CU456">
        <v>3067.922</v>
      </c>
      <c r="CV456">
        <v>5021.3789999999999</v>
      </c>
      <c r="CW456">
        <v>5321.8710000000001</v>
      </c>
      <c r="CX456">
        <v>4646.4539999999997</v>
      </c>
      <c r="CY456">
        <v>6588.7849999999999</v>
      </c>
      <c r="CZ456">
        <v>6271.384</v>
      </c>
      <c r="DA456">
        <v>11537.54</v>
      </c>
      <c r="DB456">
        <v>10594.39</v>
      </c>
      <c r="DC456">
        <v>10491.5</v>
      </c>
      <c r="DD456">
        <v>11046.77</v>
      </c>
      <c r="DE456">
        <v>10727.35</v>
      </c>
      <c r="DF456">
        <v>11667.8</v>
      </c>
      <c r="DG456">
        <v>11625.33</v>
      </c>
      <c r="DH456">
        <v>13530.1</v>
      </c>
      <c r="DI456">
        <v>16596.89</v>
      </c>
      <c r="DJ456">
        <v>18003.2</v>
      </c>
      <c r="DK456">
        <v>26652.45</v>
      </c>
      <c r="DL456">
        <v>28996.19</v>
      </c>
      <c r="DM456">
        <v>8987.3780000000006</v>
      </c>
      <c r="DN456">
        <v>3508.3220000000001</v>
      </c>
      <c r="DO456">
        <v>20</v>
      </c>
      <c r="DP456">
        <v>20</v>
      </c>
    </row>
    <row r="457" spans="1:120" hidden="1" x14ac:dyDescent="0.25">
      <c r="A457" t="str">
        <f t="shared" si="7"/>
        <v>LCA-Greater Fresno Area_All CBP_44386</v>
      </c>
      <c r="B457" t="s">
        <v>62</v>
      </c>
      <c r="C457" t="s">
        <v>224</v>
      </c>
      <c r="D457" t="s">
        <v>182</v>
      </c>
      <c r="E457" t="s">
        <v>61</v>
      </c>
      <c r="F457" t="s">
        <v>61</v>
      </c>
      <c r="G457" t="s">
        <v>61</v>
      </c>
      <c r="H457" t="s">
        <v>61</v>
      </c>
      <c r="I457" t="s">
        <v>61</v>
      </c>
      <c r="J457" t="s">
        <v>61</v>
      </c>
      <c r="K457" t="s">
        <v>197</v>
      </c>
      <c r="L457" s="18">
        <v>44386</v>
      </c>
      <c r="M457">
        <v>20</v>
      </c>
      <c r="N457">
        <v>20</v>
      </c>
      <c r="O457" t="s">
        <v>258</v>
      </c>
      <c r="P457">
        <v>85</v>
      </c>
      <c r="Q457">
        <v>84</v>
      </c>
      <c r="R457">
        <v>0</v>
      </c>
      <c r="S457">
        <v>0</v>
      </c>
      <c r="T457">
        <v>0</v>
      </c>
      <c r="U457">
        <v>0</v>
      </c>
      <c r="V457">
        <v>0</v>
      </c>
      <c r="W457">
        <v>3250.7004000000002</v>
      </c>
      <c r="X457">
        <v>3340.1008000000002</v>
      </c>
      <c r="Y457">
        <v>3259.8208</v>
      </c>
      <c r="Z457">
        <v>3280.4418999999998</v>
      </c>
      <c r="AA457">
        <v>3239.7613000000001</v>
      </c>
      <c r="AB457">
        <v>3354.61</v>
      </c>
      <c r="AC457">
        <v>3651.9632999999999</v>
      </c>
      <c r="AD457">
        <v>4464.6800999999996</v>
      </c>
      <c r="AE457">
        <v>5395.0927000000001</v>
      </c>
      <c r="AF457">
        <v>5824.0244000000002</v>
      </c>
      <c r="AG457">
        <v>5994.8962000000001</v>
      </c>
      <c r="AH457">
        <v>6303.5919000000004</v>
      </c>
      <c r="AI457">
        <v>6492.6916000000001</v>
      </c>
      <c r="AJ457">
        <v>6599.7820000000002</v>
      </c>
      <c r="AK457">
        <v>6789.7646000000004</v>
      </c>
      <c r="AL457">
        <v>6915.7188999999998</v>
      </c>
      <c r="AM457">
        <v>6950.3425999999999</v>
      </c>
      <c r="AN457">
        <v>7038.2692999999999</v>
      </c>
      <c r="AO457">
        <v>5680.8272999999999</v>
      </c>
      <c r="AP457">
        <v>4395.4775</v>
      </c>
      <c r="AQ457">
        <v>5554.5673999999999</v>
      </c>
      <c r="AR457">
        <v>5561.6805000000004</v>
      </c>
      <c r="AS457">
        <v>4216.3792000000003</v>
      </c>
      <c r="AT457">
        <v>3827.5304999999998</v>
      </c>
      <c r="AU457">
        <v>90.982142999999994</v>
      </c>
      <c r="AV457">
        <v>87.565476000000004</v>
      </c>
      <c r="AW457">
        <v>86.041667000000004</v>
      </c>
      <c r="AX457">
        <v>85.488095000000001</v>
      </c>
      <c r="AY457">
        <v>84.053571000000005</v>
      </c>
      <c r="AZ457">
        <v>82.583332999999996</v>
      </c>
      <c r="BA457">
        <v>81.571428999999995</v>
      </c>
      <c r="BB457">
        <v>83.023809999999997</v>
      </c>
      <c r="BC457">
        <v>85.541667000000004</v>
      </c>
      <c r="BD457">
        <v>90.083332999999996</v>
      </c>
      <c r="BE457">
        <v>94.559523999999996</v>
      </c>
      <c r="BF457">
        <v>98.565476000000004</v>
      </c>
      <c r="BG457">
        <v>102.56547999999999</v>
      </c>
      <c r="BH457">
        <v>105.99405</v>
      </c>
      <c r="BI457">
        <v>107.54761999999999</v>
      </c>
      <c r="BJ457">
        <v>109.04167</v>
      </c>
      <c r="BK457">
        <v>110.50595</v>
      </c>
      <c r="BL457">
        <v>110.44643000000001</v>
      </c>
      <c r="BM457">
        <v>109.3869</v>
      </c>
      <c r="BN457">
        <v>107.78570999999999</v>
      </c>
      <c r="BO457">
        <v>105.25</v>
      </c>
      <c r="BP457">
        <v>101.70238000000001</v>
      </c>
      <c r="BQ457">
        <v>99.660713999999999</v>
      </c>
      <c r="BR457">
        <v>95.773809999999997</v>
      </c>
      <c r="BS457">
        <v>-40.337440000000001</v>
      </c>
      <c r="BT457">
        <v>-36.9</v>
      </c>
      <c r="BU457">
        <v>-29.97465</v>
      </c>
      <c r="BV457">
        <v>-42.346600000000002</v>
      </c>
      <c r="BW457">
        <v>-34.02516</v>
      </c>
      <c r="BX457">
        <v>-20.499929999999999</v>
      </c>
      <c r="BY457">
        <v>-35.442219999999999</v>
      </c>
      <c r="BZ457">
        <v>62.946240000000003</v>
      </c>
      <c r="CA457">
        <v>8.9951369999999997</v>
      </c>
      <c r="CB457">
        <v>2.0522330000000002</v>
      </c>
      <c r="CC457">
        <v>120.32769999999999</v>
      </c>
      <c r="CD457">
        <v>76.823970000000003</v>
      </c>
      <c r="CE457">
        <v>23.515709999999999</v>
      </c>
      <c r="CF457">
        <v>16.009820000000001</v>
      </c>
      <c r="CG457">
        <v>6.2486899999999999</v>
      </c>
      <c r="CH457">
        <v>-22.277699999999999</v>
      </c>
      <c r="CI457">
        <v>-25.62049</v>
      </c>
      <c r="CJ457">
        <v>40.221029999999999</v>
      </c>
      <c r="CK457">
        <v>1144.1199999999999</v>
      </c>
      <c r="CL457">
        <v>1990.213</v>
      </c>
      <c r="CM457">
        <v>528.82449999999994</v>
      </c>
      <c r="CN457">
        <v>4.360449</v>
      </c>
      <c r="CO457">
        <v>-66.240840000000006</v>
      </c>
      <c r="CP457">
        <v>-50.264870000000002</v>
      </c>
      <c r="CQ457">
        <v>5115.7879999999996</v>
      </c>
      <c r="CR457">
        <v>1392.4179999999999</v>
      </c>
      <c r="CS457">
        <v>1337.633</v>
      </c>
      <c r="CT457">
        <v>1299.3900000000001</v>
      </c>
      <c r="CU457">
        <v>1254.827</v>
      </c>
      <c r="CV457">
        <v>1434.232</v>
      </c>
      <c r="CW457">
        <v>1065.83</v>
      </c>
      <c r="CX457">
        <v>1406.797</v>
      </c>
      <c r="CY457">
        <v>1593.221</v>
      </c>
      <c r="CZ457">
        <v>1689.45</v>
      </c>
      <c r="DA457">
        <v>5398.8010000000004</v>
      </c>
      <c r="DB457">
        <v>2521.1390000000001</v>
      </c>
      <c r="DC457">
        <v>2133.1089999999999</v>
      </c>
      <c r="DD457">
        <v>2746.9690000000001</v>
      </c>
      <c r="DE457">
        <v>3188.4670000000001</v>
      </c>
      <c r="DF457">
        <v>3107.2640000000001</v>
      </c>
      <c r="DG457">
        <v>3790.7559999999999</v>
      </c>
      <c r="DH457">
        <v>9782.1509999999998</v>
      </c>
      <c r="DI457">
        <v>9619.6659999999993</v>
      </c>
      <c r="DJ457">
        <v>9261.42</v>
      </c>
      <c r="DK457">
        <v>5862.9409999999998</v>
      </c>
      <c r="DL457">
        <v>8887.4989999999998</v>
      </c>
      <c r="DM457">
        <v>4295.1660000000002</v>
      </c>
      <c r="DN457">
        <v>3802.1480000000001</v>
      </c>
      <c r="DO457">
        <v>20</v>
      </c>
      <c r="DP457">
        <v>20</v>
      </c>
    </row>
    <row r="458" spans="1:120" hidden="1" x14ac:dyDescent="0.25">
      <c r="A458" t="str">
        <f t="shared" si="7"/>
        <v>sublap_id-SLAP_PGNB_All CBP_44386</v>
      </c>
      <c r="B458" t="s">
        <v>62</v>
      </c>
      <c r="C458" t="s">
        <v>295</v>
      </c>
      <c r="D458" t="s">
        <v>61</v>
      </c>
      <c r="E458" t="s">
        <v>296</v>
      </c>
      <c r="F458" t="s">
        <v>61</v>
      </c>
      <c r="G458" t="s">
        <v>61</v>
      </c>
      <c r="H458" t="s">
        <v>61</v>
      </c>
      <c r="I458" t="s">
        <v>61</v>
      </c>
      <c r="J458" t="s">
        <v>61</v>
      </c>
      <c r="K458" t="s">
        <v>197</v>
      </c>
      <c r="L458" s="18">
        <v>44386</v>
      </c>
      <c r="M458">
        <v>20</v>
      </c>
      <c r="N458">
        <v>20</v>
      </c>
      <c r="O458" t="s">
        <v>258</v>
      </c>
      <c r="P458">
        <v>15</v>
      </c>
      <c r="Q458">
        <v>15</v>
      </c>
      <c r="R458">
        <v>0</v>
      </c>
      <c r="S458">
        <v>0</v>
      </c>
      <c r="T458">
        <v>0</v>
      </c>
      <c r="U458">
        <v>0</v>
      </c>
      <c r="V458">
        <v>0</v>
      </c>
      <c r="W458">
        <v>230.74799999999999</v>
      </c>
      <c r="X458">
        <v>241.452</v>
      </c>
      <c r="Y458">
        <v>238.31200000000001</v>
      </c>
      <c r="Z458">
        <v>233.256</v>
      </c>
      <c r="AA458">
        <v>244.02600000000001</v>
      </c>
      <c r="AB458">
        <v>250.46600000000001</v>
      </c>
      <c r="AC458">
        <v>466.05799999999999</v>
      </c>
      <c r="AD458">
        <v>535.49599999999998</v>
      </c>
      <c r="AE458">
        <v>691.69399999999996</v>
      </c>
      <c r="AF458">
        <v>741.76</v>
      </c>
      <c r="AG458">
        <v>869.5</v>
      </c>
      <c r="AH458">
        <v>1027.884</v>
      </c>
      <c r="AI458">
        <v>1128.242</v>
      </c>
      <c r="AJ458">
        <v>1194.078</v>
      </c>
      <c r="AK458">
        <v>1231.68</v>
      </c>
      <c r="AL458">
        <v>1217.7940000000001</v>
      </c>
      <c r="AM458">
        <v>1285.048</v>
      </c>
      <c r="AN458">
        <v>1325.338</v>
      </c>
      <c r="AO458">
        <v>1307.79</v>
      </c>
      <c r="AP458">
        <v>1080.146</v>
      </c>
      <c r="AQ458">
        <v>925.88800000000003</v>
      </c>
      <c r="AR458">
        <v>515.77</v>
      </c>
      <c r="AS458">
        <v>291.45600000000002</v>
      </c>
      <c r="AT458">
        <v>220.06</v>
      </c>
      <c r="AU458">
        <v>63</v>
      </c>
      <c r="AV458">
        <v>63.5</v>
      </c>
      <c r="AW458">
        <v>62</v>
      </c>
      <c r="AX458">
        <v>61.166666999999997</v>
      </c>
      <c r="AY458">
        <v>60.333333000000003</v>
      </c>
      <c r="AZ458">
        <v>59.666666999999997</v>
      </c>
      <c r="BA458">
        <v>59.166666999999997</v>
      </c>
      <c r="BB458">
        <v>63</v>
      </c>
      <c r="BC458">
        <v>68.833332999999996</v>
      </c>
      <c r="BD458">
        <v>74.666667000000004</v>
      </c>
      <c r="BE458">
        <v>80</v>
      </c>
      <c r="BF458">
        <v>87.333332999999996</v>
      </c>
      <c r="BG458">
        <v>92.166667000000004</v>
      </c>
      <c r="BH458">
        <v>94.5</v>
      </c>
      <c r="BI458">
        <v>96.666667000000004</v>
      </c>
      <c r="BJ458">
        <v>98</v>
      </c>
      <c r="BK458">
        <v>97.666667000000004</v>
      </c>
      <c r="BL458">
        <v>95</v>
      </c>
      <c r="BM458">
        <v>92.166667000000004</v>
      </c>
      <c r="BN458">
        <v>87.333332999999996</v>
      </c>
      <c r="BO458">
        <v>79.666667000000004</v>
      </c>
      <c r="BP458">
        <v>71.666667000000004</v>
      </c>
      <c r="BQ458">
        <v>66.166667000000004</v>
      </c>
      <c r="BR458">
        <v>63</v>
      </c>
      <c r="BS458">
        <v>6.2019710000000003</v>
      </c>
      <c r="BT458">
        <v>-4.5931340000000001</v>
      </c>
      <c r="BU458">
        <v>-3.387902</v>
      </c>
      <c r="BV458">
        <v>2.0988449999999998</v>
      </c>
      <c r="BW458">
        <v>-0.18750140000000001</v>
      </c>
      <c r="BX458">
        <v>14.59567</v>
      </c>
      <c r="BY458">
        <v>2.0266630000000001</v>
      </c>
      <c r="BZ458">
        <v>-4.7696599999999999E-2</v>
      </c>
      <c r="CA458">
        <v>8.199052</v>
      </c>
      <c r="CB458">
        <v>-26.962389999999999</v>
      </c>
      <c r="CC458">
        <v>-21.88693</v>
      </c>
      <c r="CD458">
        <v>-7.2148909999999997</v>
      </c>
      <c r="CE458">
        <v>-2.5931999999999999</v>
      </c>
      <c r="CF458">
        <v>4.6198009999999998</v>
      </c>
      <c r="CG458">
        <v>-34.702660000000002</v>
      </c>
      <c r="CH458">
        <v>-14.908860000000001</v>
      </c>
      <c r="CI458">
        <v>-87.819680000000005</v>
      </c>
      <c r="CJ458">
        <v>-76.071520000000007</v>
      </c>
      <c r="CK458">
        <v>-27.452929999999999</v>
      </c>
      <c r="CL458">
        <v>78.849100000000007</v>
      </c>
      <c r="CM458">
        <v>-25.85688</v>
      </c>
      <c r="CN458">
        <v>-4.4722049999999998</v>
      </c>
      <c r="CO458">
        <v>-8.5877300000000005</v>
      </c>
      <c r="CP458">
        <v>-8.4170610000000003</v>
      </c>
      <c r="CQ458">
        <v>39.849919999999997</v>
      </c>
      <c r="CR458">
        <v>42.596409999999999</v>
      </c>
      <c r="CS458">
        <v>31.195640000000001</v>
      </c>
      <c r="CT458">
        <v>10.586399999999999</v>
      </c>
      <c r="CU458">
        <v>10.407349999999999</v>
      </c>
      <c r="CV458">
        <v>243.10579999999999</v>
      </c>
      <c r="CW458">
        <v>138.40620000000001</v>
      </c>
      <c r="CX458">
        <v>83.286799999999999</v>
      </c>
      <c r="CY458">
        <v>316.09690000000001</v>
      </c>
      <c r="CZ458">
        <v>368.77190000000002</v>
      </c>
      <c r="DA458">
        <v>684.35019999999997</v>
      </c>
      <c r="DB458">
        <v>894.28809999999999</v>
      </c>
      <c r="DC458">
        <v>931.33709999999996</v>
      </c>
      <c r="DD458">
        <v>754.89970000000005</v>
      </c>
      <c r="DE458">
        <v>1190.953</v>
      </c>
      <c r="DF458">
        <v>1169.5119999999999</v>
      </c>
      <c r="DG458">
        <v>1363.847</v>
      </c>
      <c r="DH458">
        <v>1462.405</v>
      </c>
      <c r="DI458">
        <v>2321.748</v>
      </c>
      <c r="DJ458">
        <v>1599.521</v>
      </c>
      <c r="DK458">
        <v>2231</v>
      </c>
      <c r="DL458">
        <v>695.46249999999998</v>
      </c>
      <c r="DM458">
        <v>141.261</v>
      </c>
      <c r="DN458">
        <v>39.233330000000002</v>
      </c>
      <c r="DO458">
        <v>20</v>
      </c>
      <c r="DP458">
        <v>20</v>
      </c>
    </row>
    <row r="459" spans="1:120" hidden="1" x14ac:dyDescent="0.25">
      <c r="A459" t="str">
        <f t="shared" si="7"/>
        <v>sublap_id-SLAP_PGP2_All CBP_44386</v>
      </c>
      <c r="B459" t="s">
        <v>62</v>
      </c>
      <c r="C459" t="s">
        <v>301</v>
      </c>
      <c r="D459" t="s">
        <v>61</v>
      </c>
      <c r="E459" t="s">
        <v>302</v>
      </c>
      <c r="F459" t="s">
        <v>61</v>
      </c>
      <c r="G459" t="s">
        <v>61</v>
      </c>
      <c r="H459" t="s">
        <v>61</v>
      </c>
      <c r="I459" t="s">
        <v>61</v>
      </c>
      <c r="J459" t="s">
        <v>61</v>
      </c>
      <c r="K459" t="s">
        <v>197</v>
      </c>
      <c r="L459" s="18">
        <v>44386</v>
      </c>
      <c r="M459">
        <v>20</v>
      </c>
      <c r="N459">
        <v>20</v>
      </c>
      <c r="O459" t="s">
        <v>258</v>
      </c>
      <c r="P459">
        <v>23</v>
      </c>
      <c r="Q459">
        <v>23</v>
      </c>
      <c r="R459">
        <v>0</v>
      </c>
      <c r="S459">
        <v>0</v>
      </c>
      <c r="T459">
        <v>0</v>
      </c>
      <c r="U459">
        <v>0</v>
      </c>
      <c r="V459">
        <v>0</v>
      </c>
      <c r="W459">
        <v>408.928</v>
      </c>
      <c r="X459">
        <v>442.25400000000002</v>
      </c>
      <c r="Y459">
        <v>432.94499999999999</v>
      </c>
      <c r="Z459">
        <v>423.80099999999999</v>
      </c>
      <c r="AA459">
        <v>433.48</v>
      </c>
      <c r="AB459">
        <v>436.09899999999999</v>
      </c>
      <c r="AC459">
        <v>647.61800000000005</v>
      </c>
      <c r="AD459">
        <v>810.19100000000003</v>
      </c>
      <c r="AE459">
        <v>1068.9280000000001</v>
      </c>
      <c r="AF459">
        <v>1078.7650000000001</v>
      </c>
      <c r="AG459">
        <v>1175.5150000000001</v>
      </c>
      <c r="AH459">
        <v>1509.681</v>
      </c>
      <c r="AI459">
        <v>1565.7750000000001</v>
      </c>
      <c r="AJ459">
        <v>1611.808</v>
      </c>
      <c r="AK459">
        <v>1642.96</v>
      </c>
      <c r="AL459">
        <v>1649.182</v>
      </c>
      <c r="AM459">
        <v>1661.1790000000001</v>
      </c>
      <c r="AN459">
        <v>1724.848</v>
      </c>
      <c r="AO459">
        <v>1691.171</v>
      </c>
      <c r="AP459">
        <v>1447.184</v>
      </c>
      <c r="AQ459">
        <v>1459.287</v>
      </c>
      <c r="AR459">
        <v>1080.2159999999999</v>
      </c>
      <c r="AS459">
        <v>635.33000000000004</v>
      </c>
      <c r="AT459">
        <v>454.34399999999999</v>
      </c>
      <c r="AU459">
        <v>65.652174000000002</v>
      </c>
      <c r="AV459">
        <v>67.369564999999994</v>
      </c>
      <c r="AW459">
        <v>66.239130000000003</v>
      </c>
      <c r="AX459">
        <v>65.021738999999997</v>
      </c>
      <c r="AY459">
        <v>64.413043000000002</v>
      </c>
      <c r="AZ459">
        <v>63.695652000000003</v>
      </c>
      <c r="BA459">
        <v>63.804347999999997</v>
      </c>
      <c r="BB459">
        <v>66.630435000000006</v>
      </c>
      <c r="BC459">
        <v>69.869564999999994</v>
      </c>
      <c r="BD459">
        <v>73.260869999999997</v>
      </c>
      <c r="BE459">
        <v>76.695651999999995</v>
      </c>
      <c r="BF459">
        <v>80.086956999999998</v>
      </c>
      <c r="BG459">
        <v>82.217391000000006</v>
      </c>
      <c r="BH459">
        <v>83.847825999999998</v>
      </c>
      <c r="BI459">
        <v>84.847825999999998</v>
      </c>
      <c r="BJ459">
        <v>85.391304000000005</v>
      </c>
      <c r="BK459">
        <v>86.434782999999996</v>
      </c>
      <c r="BL459">
        <v>85.847825999999998</v>
      </c>
      <c r="BM459">
        <v>82.217391000000006</v>
      </c>
      <c r="BN459">
        <v>79.130435000000006</v>
      </c>
      <c r="BO459">
        <v>75.021738999999997</v>
      </c>
      <c r="BP459">
        <v>69.086956999999998</v>
      </c>
      <c r="BQ459">
        <v>66.065217000000004</v>
      </c>
      <c r="BR459">
        <v>64.304348000000005</v>
      </c>
      <c r="BS459">
        <v>22.190449999999998</v>
      </c>
      <c r="BT459">
        <v>6.1806429999999999</v>
      </c>
      <c r="BU459">
        <v>5.8175220000000003</v>
      </c>
      <c r="BV459">
        <v>11.270300000000001</v>
      </c>
      <c r="BW459">
        <v>30.088629999999998</v>
      </c>
      <c r="BX459">
        <v>41.284550000000003</v>
      </c>
      <c r="BY459">
        <v>16.1464</v>
      </c>
      <c r="BZ459">
        <v>-7.0180699999999998</v>
      </c>
      <c r="CA459">
        <v>-39.974530000000001</v>
      </c>
      <c r="CB459">
        <v>-32.621409999999997</v>
      </c>
      <c r="CC459">
        <v>-2.1937700000000002</v>
      </c>
      <c r="CD459">
        <v>-29.093800000000002</v>
      </c>
      <c r="CE459">
        <v>-10.853820000000001</v>
      </c>
      <c r="CF459">
        <v>-25.054510000000001</v>
      </c>
      <c r="CG459">
        <v>-34.184890000000003</v>
      </c>
      <c r="CH459">
        <v>-21.68112</v>
      </c>
      <c r="CI459">
        <v>-19.429500000000001</v>
      </c>
      <c r="CJ459">
        <v>-36.636989999999997</v>
      </c>
      <c r="CK459">
        <v>-11.397270000000001</v>
      </c>
      <c r="CL459">
        <v>105.28100000000001</v>
      </c>
      <c r="CM459">
        <v>-36.12462</v>
      </c>
      <c r="CN459">
        <v>-36.649450000000002</v>
      </c>
      <c r="CO459">
        <v>-13.233890000000001</v>
      </c>
      <c r="CP459">
        <v>-7.4255930000000001</v>
      </c>
      <c r="CQ459">
        <v>182.37880000000001</v>
      </c>
      <c r="CR459">
        <v>217.90649999999999</v>
      </c>
      <c r="CS459">
        <v>220.1825</v>
      </c>
      <c r="CT459">
        <v>202.18709999999999</v>
      </c>
      <c r="CU459">
        <v>1001.855</v>
      </c>
      <c r="CV459">
        <v>820.33870000000002</v>
      </c>
      <c r="CW459">
        <v>149.5258</v>
      </c>
      <c r="CX459">
        <v>87.397210000000001</v>
      </c>
      <c r="CY459">
        <v>824.56449999999995</v>
      </c>
      <c r="CZ459">
        <v>889.04259999999999</v>
      </c>
      <c r="DA459">
        <v>1345.8389999999999</v>
      </c>
      <c r="DB459">
        <v>1951.92</v>
      </c>
      <c r="DC459">
        <v>2364.08</v>
      </c>
      <c r="DD459">
        <v>2349.9140000000002</v>
      </c>
      <c r="DE459">
        <v>2431.922</v>
      </c>
      <c r="DF459">
        <v>2650.1579999999999</v>
      </c>
      <c r="DG459">
        <v>1643.5920000000001</v>
      </c>
      <c r="DH459">
        <v>1955.5940000000001</v>
      </c>
      <c r="DI459">
        <v>2894.1640000000002</v>
      </c>
      <c r="DJ459">
        <v>2159.8330000000001</v>
      </c>
      <c r="DK459">
        <v>3105.4160000000002</v>
      </c>
      <c r="DL459">
        <v>2468.4549999999999</v>
      </c>
      <c r="DM459">
        <v>452.43049999999999</v>
      </c>
      <c r="DN459">
        <v>229.20859999999999</v>
      </c>
      <c r="DO459">
        <v>20</v>
      </c>
      <c r="DP459">
        <v>20</v>
      </c>
    </row>
    <row r="460" spans="1:120" hidden="1" x14ac:dyDescent="0.25">
      <c r="A460" t="str">
        <f t="shared" si="7"/>
        <v>sublap_id-SLAP_PGSF_All CBP_44386</v>
      </c>
      <c r="B460" t="s">
        <v>62</v>
      </c>
      <c r="C460" t="s">
        <v>297</v>
      </c>
      <c r="D460" t="s">
        <v>61</v>
      </c>
      <c r="E460" t="s">
        <v>298</v>
      </c>
      <c r="F460" t="s">
        <v>61</v>
      </c>
      <c r="G460" t="s">
        <v>61</v>
      </c>
      <c r="H460" t="s">
        <v>61</v>
      </c>
      <c r="I460" t="s">
        <v>61</v>
      </c>
      <c r="J460" t="s">
        <v>61</v>
      </c>
      <c r="K460" t="s">
        <v>197</v>
      </c>
      <c r="L460" s="18">
        <v>44386</v>
      </c>
      <c r="M460">
        <v>20</v>
      </c>
      <c r="N460">
        <v>20</v>
      </c>
      <c r="O460" t="s">
        <v>258</v>
      </c>
      <c r="P460">
        <v>20</v>
      </c>
      <c r="Q460">
        <v>20</v>
      </c>
      <c r="R460">
        <v>0</v>
      </c>
      <c r="S460">
        <v>0</v>
      </c>
      <c r="T460">
        <v>0</v>
      </c>
      <c r="U460">
        <v>0</v>
      </c>
      <c r="V460">
        <v>0</v>
      </c>
      <c r="W460">
        <v>3963.2959999999998</v>
      </c>
      <c r="X460">
        <v>4041.8589999999999</v>
      </c>
      <c r="Y460">
        <v>3961.9520000000002</v>
      </c>
      <c r="Z460">
        <v>3943.5749999999998</v>
      </c>
      <c r="AA460">
        <v>3971.04</v>
      </c>
      <c r="AB460">
        <v>4120.5969999999998</v>
      </c>
      <c r="AC460">
        <v>4416.2330000000002</v>
      </c>
      <c r="AD460">
        <v>4906.7780000000002</v>
      </c>
      <c r="AE460">
        <v>5408.0879999999997</v>
      </c>
      <c r="AF460">
        <v>5975.9660000000003</v>
      </c>
      <c r="AG460">
        <v>6431.3320000000003</v>
      </c>
      <c r="AH460">
        <v>6962.6859999999997</v>
      </c>
      <c r="AI460">
        <v>7037.3649999999998</v>
      </c>
      <c r="AJ460">
        <v>7138.942</v>
      </c>
      <c r="AK460">
        <v>7204.2839999999997</v>
      </c>
      <c r="AL460">
        <v>7160.2070000000003</v>
      </c>
      <c r="AM460">
        <v>7194.3969999999999</v>
      </c>
      <c r="AN460">
        <v>7160.3379999999997</v>
      </c>
      <c r="AO460">
        <v>6909.2430000000004</v>
      </c>
      <c r="AP460">
        <v>6442.0150000000003</v>
      </c>
      <c r="AQ460">
        <v>5940.0230000000001</v>
      </c>
      <c r="AR460">
        <v>5604.3370000000004</v>
      </c>
      <c r="AS460">
        <v>4939.9740000000002</v>
      </c>
      <c r="AT460">
        <v>4470.8239999999996</v>
      </c>
      <c r="AU460">
        <v>56.9</v>
      </c>
      <c r="AV460">
        <v>57.4</v>
      </c>
      <c r="AW460">
        <v>57</v>
      </c>
      <c r="AX460">
        <v>56.8</v>
      </c>
      <c r="AY460">
        <v>56.1</v>
      </c>
      <c r="AZ460">
        <v>55.8</v>
      </c>
      <c r="BA460">
        <v>55.8</v>
      </c>
      <c r="BB460">
        <v>57.6</v>
      </c>
      <c r="BC460">
        <v>60.3</v>
      </c>
      <c r="BD460">
        <v>61.4</v>
      </c>
      <c r="BE460">
        <v>62.5</v>
      </c>
      <c r="BF460">
        <v>62.9</v>
      </c>
      <c r="BG460">
        <v>63.4</v>
      </c>
      <c r="BH460">
        <v>64.8</v>
      </c>
      <c r="BI460">
        <v>64.900000000000006</v>
      </c>
      <c r="BJ460">
        <v>65</v>
      </c>
      <c r="BK460">
        <v>64</v>
      </c>
      <c r="BL460">
        <v>63.7</v>
      </c>
      <c r="BM460">
        <v>61.7</v>
      </c>
      <c r="BN460">
        <v>60.2</v>
      </c>
      <c r="BO460">
        <v>59.2</v>
      </c>
      <c r="BP460">
        <v>57.8</v>
      </c>
      <c r="BQ460">
        <v>57</v>
      </c>
      <c r="BR460">
        <v>56.3</v>
      </c>
      <c r="BS460">
        <v>68.315389999999994</v>
      </c>
      <c r="BT460">
        <v>33.182299999999998</v>
      </c>
      <c r="BU460">
        <v>0.32854719999999998</v>
      </c>
      <c r="BV460">
        <v>22.95879</v>
      </c>
      <c r="BW460">
        <v>42.432110000000002</v>
      </c>
      <c r="BX460">
        <v>27.252269999999999</v>
      </c>
      <c r="BY460">
        <v>56.2273</v>
      </c>
      <c r="BZ460">
        <v>23.041160000000001</v>
      </c>
      <c r="CA460">
        <v>-66.857320000000001</v>
      </c>
      <c r="CB460">
        <v>-82.063659999999999</v>
      </c>
      <c r="CC460">
        <v>-128.08590000000001</v>
      </c>
      <c r="CD460">
        <v>-176.9605</v>
      </c>
      <c r="CE460">
        <v>-123.143</v>
      </c>
      <c r="CF460">
        <v>-203.57820000000001</v>
      </c>
      <c r="CG460">
        <v>-230.55779999999999</v>
      </c>
      <c r="CH460">
        <v>-213.9992</v>
      </c>
      <c r="CI460">
        <v>-197.35589999999999</v>
      </c>
      <c r="CJ460">
        <v>-121.93340000000001</v>
      </c>
      <c r="CK460">
        <v>-72.25264</v>
      </c>
      <c r="CL460">
        <v>9.5559229999999999</v>
      </c>
      <c r="CM460">
        <v>-51.116109999999999</v>
      </c>
      <c r="CN460">
        <v>-55.111440000000002</v>
      </c>
      <c r="CO460">
        <v>-37.663359999999997</v>
      </c>
      <c r="CP460">
        <v>-28.429819999999999</v>
      </c>
      <c r="CQ460">
        <v>6697.2280000000001</v>
      </c>
      <c r="CR460">
        <v>2352.4389999999999</v>
      </c>
      <c r="CS460">
        <v>2155.625</v>
      </c>
      <c r="CT460">
        <v>1692.9380000000001</v>
      </c>
      <c r="CU460">
        <v>1705.271</v>
      </c>
      <c r="CV460">
        <v>1630.694</v>
      </c>
      <c r="CW460">
        <v>1011.583</v>
      </c>
      <c r="CX460">
        <v>594.48239999999998</v>
      </c>
      <c r="CY460">
        <v>2035.51</v>
      </c>
      <c r="CZ460">
        <v>4381.6450000000004</v>
      </c>
      <c r="DA460">
        <v>7152.0519999999997</v>
      </c>
      <c r="DB460">
        <v>11790.73</v>
      </c>
      <c r="DC460">
        <v>13599.99</v>
      </c>
      <c r="DD460">
        <v>17626.87</v>
      </c>
      <c r="DE460">
        <v>24366.2</v>
      </c>
      <c r="DF460">
        <v>31173.360000000001</v>
      </c>
      <c r="DG460">
        <v>31831.89</v>
      </c>
      <c r="DH460">
        <v>24646.73</v>
      </c>
      <c r="DI460">
        <v>23194.6</v>
      </c>
      <c r="DJ460">
        <v>21359.83</v>
      </c>
      <c r="DK460">
        <v>18712.5</v>
      </c>
      <c r="DL460">
        <v>17388.78</v>
      </c>
      <c r="DM460">
        <v>10280.06</v>
      </c>
      <c r="DN460">
        <v>7989.201</v>
      </c>
      <c r="DO460">
        <v>20</v>
      </c>
      <c r="DP460">
        <v>20</v>
      </c>
    </row>
    <row r="461" spans="1:120" hidden="1" x14ac:dyDescent="0.25">
      <c r="A461" t="str">
        <f t="shared" si="7"/>
        <v>Industry_Type-3. Wholesale, Transport, other utilities_All CBP_44386</v>
      </c>
      <c r="B461" t="s">
        <v>62</v>
      </c>
      <c r="C461" t="s">
        <v>202</v>
      </c>
      <c r="D461" t="s">
        <v>61</v>
      </c>
      <c r="E461" t="s">
        <v>61</v>
      </c>
      <c r="F461" t="s">
        <v>61</v>
      </c>
      <c r="G461" t="s">
        <v>31</v>
      </c>
      <c r="H461" t="s">
        <v>61</v>
      </c>
      <c r="I461" t="s">
        <v>61</v>
      </c>
      <c r="J461" t="s">
        <v>61</v>
      </c>
      <c r="K461" t="s">
        <v>197</v>
      </c>
      <c r="L461" s="18">
        <v>44386</v>
      </c>
      <c r="M461">
        <v>20</v>
      </c>
      <c r="N461">
        <v>20</v>
      </c>
      <c r="O461" t="s">
        <v>258</v>
      </c>
      <c r="P461">
        <v>1</v>
      </c>
      <c r="Q461">
        <v>1</v>
      </c>
      <c r="R461">
        <v>0</v>
      </c>
      <c r="S461">
        <v>0</v>
      </c>
      <c r="T461">
        <v>1</v>
      </c>
      <c r="U461">
        <v>0</v>
      </c>
      <c r="V461">
        <v>1</v>
      </c>
      <c r="W461">
        <v>415.6</v>
      </c>
      <c r="X461">
        <v>361.6</v>
      </c>
      <c r="Y461">
        <v>418.8</v>
      </c>
      <c r="Z461">
        <v>397.6</v>
      </c>
      <c r="AA461">
        <v>352</v>
      </c>
      <c r="AB461">
        <v>423.6</v>
      </c>
      <c r="AC461">
        <v>574.4</v>
      </c>
      <c r="AD461">
        <v>558.79999999999995</v>
      </c>
      <c r="AE461">
        <v>608.4</v>
      </c>
      <c r="AF461">
        <v>512.79999999999995</v>
      </c>
      <c r="AG461">
        <v>493.2</v>
      </c>
      <c r="AH461">
        <v>482.4</v>
      </c>
      <c r="AI461">
        <v>454</v>
      </c>
      <c r="AJ461">
        <v>462</v>
      </c>
      <c r="AK461">
        <v>453.6</v>
      </c>
      <c r="AL461">
        <v>302.8</v>
      </c>
      <c r="AM461">
        <v>208.4</v>
      </c>
      <c r="AN461">
        <v>326.8</v>
      </c>
      <c r="AO461">
        <v>477.2</v>
      </c>
      <c r="AP461">
        <v>192.4</v>
      </c>
      <c r="AQ461">
        <v>437.6</v>
      </c>
      <c r="AR461">
        <v>451.6</v>
      </c>
      <c r="AS461">
        <v>457.6</v>
      </c>
      <c r="AT461">
        <v>538.4</v>
      </c>
      <c r="AU461">
        <v>85.5</v>
      </c>
      <c r="AV461">
        <v>83</v>
      </c>
      <c r="AW461">
        <v>80.5</v>
      </c>
      <c r="AX461">
        <v>79</v>
      </c>
      <c r="AY461">
        <v>78.5</v>
      </c>
      <c r="AZ461">
        <v>77.5</v>
      </c>
      <c r="BA461">
        <v>76</v>
      </c>
      <c r="BB461">
        <v>76.5</v>
      </c>
      <c r="BC461">
        <v>79</v>
      </c>
      <c r="BD461">
        <v>84</v>
      </c>
      <c r="BE461">
        <v>87.5</v>
      </c>
      <c r="BF461">
        <v>91</v>
      </c>
      <c r="BG461">
        <v>95</v>
      </c>
      <c r="BH461">
        <v>97.5</v>
      </c>
      <c r="BI461">
        <v>100.5</v>
      </c>
      <c r="BJ461">
        <v>102.5</v>
      </c>
      <c r="BK461">
        <v>104</v>
      </c>
      <c r="BL461">
        <v>103.5</v>
      </c>
      <c r="BM461">
        <v>102</v>
      </c>
      <c r="BN461">
        <v>99.5</v>
      </c>
      <c r="BO461">
        <v>97</v>
      </c>
      <c r="BP461">
        <v>92.5</v>
      </c>
      <c r="BQ461">
        <v>89.5</v>
      </c>
      <c r="BR461">
        <v>87</v>
      </c>
      <c r="BS461">
        <v>-107.3806</v>
      </c>
      <c r="BT461">
        <v>22.72766</v>
      </c>
      <c r="BU461">
        <v>-11.66901</v>
      </c>
      <c r="BV461">
        <v>-10.88007</v>
      </c>
      <c r="BW461">
        <v>-12.293430000000001</v>
      </c>
      <c r="BX461">
        <v>-11.228759999999999</v>
      </c>
      <c r="BY461">
        <v>-21.050899999999999</v>
      </c>
      <c r="BZ461">
        <v>23.422270000000001</v>
      </c>
      <c r="CA461">
        <v>20.986450000000001</v>
      </c>
      <c r="CB461">
        <v>0.16439819999999999</v>
      </c>
      <c r="CC461">
        <v>-24.724489999999999</v>
      </c>
      <c r="CD461">
        <v>-26.351870000000002</v>
      </c>
      <c r="CE461">
        <v>-18.122250000000001</v>
      </c>
      <c r="CF461">
        <v>-16.57001</v>
      </c>
      <c r="CG461">
        <v>-0.99182130000000002</v>
      </c>
      <c r="CH461">
        <v>9.0467829999999996</v>
      </c>
      <c r="CI461">
        <v>35.658659999999998</v>
      </c>
      <c r="CJ461">
        <v>6.2644039999999999</v>
      </c>
      <c r="CK461">
        <v>35.352690000000003</v>
      </c>
      <c r="CL461">
        <v>139.9418</v>
      </c>
      <c r="CM461">
        <v>22.223140000000001</v>
      </c>
      <c r="CN461">
        <v>-51.861150000000002</v>
      </c>
      <c r="CO461">
        <v>-62.836150000000004</v>
      </c>
      <c r="CP461">
        <v>-67.975459999999998</v>
      </c>
      <c r="CQ461">
        <v>4097.0169999999998</v>
      </c>
      <c r="CR461">
        <v>2533.4319999999998</v>
      </c>
      <c r="CS461">
        <v>2267.7460000000001</v>
      </c>
      <c r="CT461">
        <v>2030.462</v>
      </c>
      <c r="CU461">
        <v>2089.2669999999998</v>
      </c>
      <c r="CV461">
        <v>1460.28</v>
      </c>
      <c r="CW461">
        <v>394.83100000000002</v>
      </c>
      <c r="CX461">
        <v>998.61810000000003</v>
      </c>
      <c r="CY461">
        <v>1308.2449999999999</v>
      </c>
      <c r="CZ461">
        <v>783.5077</v>
      </c>
      <c r="DA461">
        <v>2375.2089999999998</v>
      </c>
      <c r="DB461">
        <v>3909.1149999999998</v>
      </c>
      <c r="DC461">
        <v>3986.355</v>
      </c>
      <c r="DD461">
        <v>5341.4290000000001</v>
      </c>
      <c r="DE461">
        <v>4809.518</v>
      </c>
      <c r="DF461">
        <v>5634.7709999999997</v>
      </c>
      <c r="DG461">
        <v>6992.5630000000001</v>
      </c>
      <c r="DH461">
        <v>2217.5619999999999</v>
      </c>
      <c r="DI461">
        <v>3583.8359999999998</v>
      </c>
      <c r="DJ461">
        <v>4952.6540000000005</v>
      </c>
      <c r="DK461">
        <v>2018.4490000000001</v>
      </c>
      <c r="DL461">
        <v>1425.1189999999999</v>
      </c>
      <c r="DM461">
        <v>2379.431</v>
      </c>
      <c r="DN461">
        <v>2096.4029999999998</v>
      </c>
      <c r="DO461">
        <v>20</v>
      </c>
      <c r="DP461">
        <v>20</v>
      </c>
    </row>
    <row r="462" spans="1:120" hidden="1" x14ac:dyDescent="0.25">
      <c r="A462" t="str">
        <f t="shared" si="7"/>
        <v>LCA-Kern_All CBP_44386</v>
      </c>
      <c r="B462" t="s">
        <v>62</v>
      </c>
      <c r="C462" t="s">
        <v>210</v>
      </c>
      <c r="D462" t="s">
        <v>29</v>
      </c>
      <c r="E462" t="s">
        <v>61</v>
      </c>
      <c r="F462" t="s">
        <v>61</v>
      </c>
      <c r="G462" t="s">
        <v>61</v>
      </c>
      <c r="H462" t="s">
        <v>61</v>
      </c>
      <c r="I462" t="s">
        <v>61</v>
      </c>
      <c r="J462" t="s">
        <v>61</v>
      </c>
      <c r="K462" t="s">
        <v>197</v>
      </c>
      <c r="L462" s="18">
        <v>44386</v>
      </c>
      <c r="M462">
        <v>20</v>
      </c>
      <c r="N462">
        <v>20</v>
      </c>
      <c r="O462" t="s">
        <v>258</v>
      </c>
      <c r="P462">
        <v>19</v>
      </c>
      <c r="Q462">
        <v>19</v>
      </c>
      <c r="R462">
        <v>0</v>
      </c>
      <c r="S462">
        <v>0</v>
      </c>
      <c r="T462">
        <v>0</v>
      </c>
      <c r="U462">
        <v>0</v>
      </c>
      <c r="V462">
        <v>0</v>
      </c>
      <c r="W462">
        <v>305.863</v>
      </c>
      <c r="X462">
        <v>387.69600000000003</v>
      </c>
      <c r="Y462">
        <v>384.95299999999997</v>
      </c>
      <c r="Z462">
        <v>408.35399999999998</v>
      </c>
      <c r="AA462">
        <v>421.63</v>
      </c>
      <c r="AB462">
        <v>410.4</v>
      </c>
      <c r="AC462">
        <v>471.22699999999998</v>
      </c>
      <c r="AD462">
        <v>786.42700000000002</v>
      </c>
      <c r="AE462">
        <v>893.29399999999998</v>
      </c>
      <c r="AF462">
        <v>1051.03</v>
      </c>
      <c r="AG462">
        <v>1139.625</v>
      </c>
      <c r="AH462">
        <v>1200.183</v>
      </c>
      <c r="AI462">
        <v>1254.7370000000001</v>
      </c>
      <c r="AJ462">
        <v>1286.258</v>
      </c>
      <c r="AK462">
        <v>1311.7329999999999</v>
      </c>
      <c r="AL462">
        <v>1314.998</v>
      </c>
      <c r="AM462">
        <v>1336.9690000000001</v>
      </c>
      <c r="AN462">
        <v>1336.7619999999999</v>
      </c>
      <c r="AO462">
        <v>1266.828</v>
      </c>
      <c r="AP462">
        <v>1027.2170000000001</v>
      </c>
      <c r="AQ462">
        <v>1175.1569999999999</v>
      </c>
      <c r="AR462">
        <v>880.85599999999999</v>
      </c>
      <c r="AS462">
        <v>457.04899999999998</v>
      </c>
      <c r="AT462">
        <v>316.38099999999997</v>
      </c>
      <c r="AU462">
        <v>94</v>
      </c>
      <c r="AV462">
        <v>91.5</v>
      </c>
      <c r="AW462">
        <v>91</v>
      </c>
      <c r="AX462">
        <v>88</v>
      </c>
      <c r="AY462">
        <v>85.5</v>
      </c>
      <c r="AZ462">
        <v>83.5</v>
      </c>
      <c r="BA462">
        <v>82</v>
      </c>
      <c r="BB462">
        <v>82.5</v>
      </c>
      <c r="BC462">
        <v>86</v>
      </c>
      <c r="BD462">
        <v>90.5</v>
      </c>
      <c r="BE462">
        <v>96</v>
      </c>
      <c r="BF462">
        <v>99.5</v>
      </c>
      <c r="BG462">
        <v>102.5</v>
      </c>
      <c r="BH462">
        <v>105</v>
      </c>
      <c r="BI462">
        <v>107.5</v>
      </c>
      <c r="BJ462">
        <v>108.5</v>
      </c>
      <c r="BK462">
        <v>109.5</v>
      </c>
      <c r="BL462">
        <v>109.5</v>
      </c>
      <c r="BM462">
        <v>109.5</v>
      </c>
      <c r="BN462">
        <v>108.5</v>
      </c>
      <c r="BO462">
        <v>106</v>
      </c>
      <c r="BP462">
        <v>103.5</v>
      </c>
      <c r="BQ462">
        <v>100</v>
      </c>
      <c r="BR462">
        <v>97</v>
      </c>
      <c r="BS462">
        <v>6.1724899999999998</v>
      </c>
      <c r="BT462">
        <v>-4.255439</v>
      </c>
      <c r="BU462">
        <v>0.40607290000000001</v>
      </c>
      <c r="BV462">
        <v>3.2273320000000001</v>
      </c>
      <c r="BW462">
        <v>3.2108750000000001</v>
      </c>
      <c r="BX462">
        <v>-23.411670000000001</v>
      </c>
      <c r="BY462">
        <v>-92.05077</v>
      </c>
      <c r="BZ462">
        <v>20.489470000000001</v>
      </c>
      <c r="CA462">
        <v>40.315689999999996</v>
      </c>
      <c r="CB462">
        <v>25.70121</v>
      </c>
      <c r="CC462">
        <v>21.921019999999999</v>
      </c>
      <c r="CD462">
        <v>4.5618949999999998</v>
      </c>
      <c r="CE462">
        <v>0.11661150000000001</v>
      </c>
      <c r="CF462">
        <v>3.8454670000000002</v>
      </c>
      <c r="CG462">
        <v>18.352049999999998</v>
      </c>
      <c r="CH462">
        <v>24.892939999999999</v>
      </c>
      <c r="CI462">
        <v>14.06183</v>
      </c>
      <c r="CJ462">
        <v>-15.24057</v>
      </c>
      <c r="CK462">
        <v>13.898770000000001</v>
      </c>
      <c r="CL462">
        <v>238.00479999999999</v>
      </c>
      <c r="CM462">
        <v>-5.6877139999999997</v>
      </c>
      <c r="CN462">
        <v>-20.37331</v>
      </c>
      <c r="CO462">
        <v>-6.8465610000000003</v>
      </c>
      <c r="CP462">
        <v>0.50915250000000001</v>
      </c>
      <c r="CQ462">
        <v>304.16239999999999</v>
      </c>
      <c r="CR462">
        <v>299.5872</v>
      </c>
      <c r="CS462">
        <v>248.9359</v>
      </c>
      <c r="CT462">
        <v>205.3296</v>
      </c>
      <c r="CU462">
        <v>141.6831</v>
      </c>
      <c r="CV462">
        <v>201.5514</v>
      </c>
      <c r="CW462">
        <v>1033.528</v>
      </c>
      <c r="CX462">
        <v>422.09750000000003</v>
      </c>
      <c r="CY462">
        <v>307.92930000000001</v>
      </c>
      <c r="CZ462">
        <v>275.77839999999998</v>
      </c>
      <c r="DA462">
        <v>270.303</v>
      </c>
      <c r="DB462">
        <v>266.07900000000001</v>
      </c>
      <c r="DC462">
        <v>255.8133</v>
      </c>
      <c r="DD462">
        <v>283.46129999999999</v>
      </c>
      <c r="DE462">
        <v>272.78469999999999</v>
      </c>
      <c r="DF462">
        <v>206.00919999999999</v>
      </c>
      <c r="DG462">
        <v>206.41030000000001</v>
      </c>
      <c r="DH462">
        <v>341.44369999999998</v>
      </c>
      <c r="DI462">
        <v>303.60739999999998</v>
      </c>
      <c r="DJ462">
        <v>1163.7329999999999</v>
      </c>
      <c r="DK462">
        <v>3546.9690000000001</v>
      </c>
      <c r="DL462">
        <v>3849.6109999999999</v>
      </c>
      <c r="DM462">
        <v>225.4091</v>
      </c>
      <c r="DN462">
        <v>46.907710000000002</v>
      </c>
      <c r="DO462">
        <v>20</v>
      </c>
      <c r="DP462">
        <v>20</v>
      </c>
    </row>
    <row r="463" spans="1:120" hidden="1" x14ac:dyDescent="0.25">
      <c r="A463" t="str">
        <f t="shared" si="7"/>
        <v>OtherDR-No_All CBP_44386</v>
      </c>
      <c r="B463" t="s">
        <v>62</v>
      </c>
      <c r="C463" t="s">
        <v>323</v>
      </c>
      <c r="D463" t="s">
        <v>61</v>
      </c>
      <c r="E463" t="s">
        <v>61</v>
      </c>
      <c r="F463" t="s">
        <v>61</v>
      </c>
      <c r="G463" t="s">
        <v>61</v>
      </c>
      <c r="H463" t="s">
        <v>61</v>
      </c>
      <c r="I463" t="s">
        <v>97</v>
      </c>
      <c r="J463" t="s">
        <v>61</v>
      </c>
      <c r="K463" t="s">
        <v>197</v>
      </c>
      <c r="L463" s="18">
        <v>44386</v>
      </c>
      <c r="M463">
        <v>20</v>
      </c>
      <c r="N463">
        <v>20</v>
      </c>
      <c r="O463" t="s">
        <v>258</v>
      </c>
      <c r="P463">
        <v>433</v>
      </c>
      <c r="Q463">
        <v>422</v>
      </c>
      <c r="R463">
        <v>1</v>
      </c>
      <c r="S463">
        <v>0</v>
      </c>
      <c r="T463">
        <v>0</v>
      </c>
      <c r="U463">
        <v>0</v>
      </c>
      <c r="V463">
        <v>0</v>
      </c>
      <c r="W463">
        <v>17180.127</v>
      </c>
      <c r="X463">
        <v>18114.535</v>
      </c>
      <c r="Y463">
        <v>17827.473999999998</v>
      </c>
      <c r="Z463">
        <v>17950.810000000001</v>
      </c>
      <c r="AA463">
        <v>18243.581999999999</v>
      </c>
      <c r="AB463">
        <v>18850.373</v>
      </c>
      <c r="AC463">
        <v>20920.008000000002</v>
      </c>
      <c r="AD463">
        <v>24759.342000000001</v>
      </c>
      <c r="AE463">
        <v>28526.186000000002</v>
      </c>
      <c r="AF463">
        <v>30872.530999999999</v>
      </c>
      <c r="AG463">
        <v>32797.29</v>
      </c>
      <c r="AH463">
        <v>35427.252</v>
      </c>
      <c r="AI463">
        <v>35906.550999999999</v>
      </c>
      <c r="AJ463">
        <v>36840.828000000001</v>
      </c>
      <c r="AK463">
        <v>37494.586000000003</v>
      </c>
      <c r="AL463">
        <v>37734.546999999999</v>
      </c>
      <c r="AM463">
        <v>37891.908000000003</v>
      </c>
      <c r="AN463">
        <v>38503.076999999997</v>
      </c>
      <c r="AO463">
        <v>35661.205000000002</v>
      </c>
      <c r="AP463">
        <v>28453.705999999998</v>
      </c>
      <c r="AQ463">
        <v>30532.736000000001</v>
      </c>
      <c r="AR463">
        <v>27925.522000000001</v>
      </c>
      <c r="AS463">
        <v>22552.317999999999</v>
      </c>
      <c r="AT463">
        <v>19390.975999999999</v>
      </c>
      <c r="AU463">
        <v>76.426580999999999</v>
      </c>
      <c r="AV463">
        <v>74.883559000000005</v>
      </c>
      <c r="AW463">
        <v>73.516095000000007</v>
      </c>
      <c r="AX463">
        <v>72.376206999999994</v>
      </c>
      <c r="AY463">
        <v>71.328626</v>
      </c>
      <c r="AZ463">
        <v>70.364054999999993</v>
      </c>
      <c r="BA463">
        <v>69.849774999999994</v>
      </c>
      <c r="BB463">
        <v>71.879641000000007</v>
      </c>
      <c r="BC463">
        <v>75.808662999999996</v>
      </c>
      <c r="BD463">
        <v>80.469881000000001</v>
      </c>
      <c r="BE463">
        <v>85.070663999999994</v>
      </c>
      <c r="BF463">
        <v>89.261688000000007</v>
      </c>
      <c r="BG463">
        <v>92.789365000000004</v>
      </c>
      <c r="BH463">
        <v>95.231604000000004</v>
      </c>
      <c r="BI463">
        <v>96.973763000000005</v>
      </c>
      <c r="BJ463">
        <v>97.867356999999998</v>
      </c>
      <c r="BK463">
        <v>98.532250000000005</v>
      </c>
      <c r="BL463">
        <v>97.948238000000003</v>
      </c>
      <c r="BM463">
        <v>96.195777000000007</v>
      </c>
      <c r="BN463">
        <v>93.169585999999995</v>
      </c>
      <c r="BO463">
        <v>88.781977999999995</v>
      </c>
      <c r="BP463">
        <v>84.139418000000006</v>
      </c>
      <c r="BQ463">
        <v>81.275447999999997</v>
      </c>
      <c r="BR463">
        <v>78.586794999999995</v>
      </c>
      <c r="BS463">
        <v>565.75199999999995</v>
      </c>
      <c r="BT463">
        <v>389.22699999999998</v>
      </c>
      <c r="BU463">
        <v>333.6078</v>
      </c>
      <c r="BV463">
        <v>289.80529999999999</v>
      </c>
      <c r="BW463">
        <v>240.0266</v>
      </c>
      <c r="BX463">
        <v>228.9016</v>
      </c>
      <c r="BY463">
        <v>173.52879999999999</v>
      </c>
      <c r="BZ463">
        <v>52.278230000000001</v>
      </c>
      <c r="CA463">
        <v>-324.85109999999997</v>
      </c>
      <c r="CB463">
        <v>-436.83600000000001</v>
      </c>
      <c r="CC463">
        <v>-269.1422</v>
      </c>
      <c r="CD463">
        <v>-372.90170000000001</v>
      </c>
      <c r="CE463">
        <v>-260.70549999999997</v>
      </c>
      <c r="CF463">
        <v>-353.50400000000002</v>
      </c>
      <c r="CG463">
        <v>-464.12779999999998</v>
      </c>
      <c r="CH463">
        <v>-547.57360000000006</v>
      </c>
      <c r="CI463">
        <v>-578.72159999999997</v>
      </c>
      <c r="CJ463">
        <v>-396.35090000000002</v>
      </c>
      <c r="CK463">
        <v>2946.4740000000002</v>
      </c>
      <c r="CL463">
        <v>8135.42</v>
      </c>
      <c r="CM463">
        <v>2965.8910000000001</v>
      </c>
      <c r="CN463">
        <v>-26.52168</v>
      </c>
      <c r="CO463">
        <v>-733.57510000000002</v>
      </c>
      <c r="CP463">
        <v>-48.425510000000003</v>
      </c>
      <c r="CQ463">
        <v>38505.22</v>
      </c>
      <c r="CR463">
        <v>16427.04</v>
      </c>
      <c r="CS463">
        <v>15986.96</v>
      </c>
      <c r="CT463">
        <v>12925.46</v>
      </c>
      <c r="CU463">
        <v>12041.57</v>
      </c>
      <c r="CV463">
        <v>12389.96</v>
      </c>
      <c r="CW463">
        <v>8512.4850000000006</v>
      </c>
      <c r="CX463">
        <v>8901.0409999999993</v>
      </c>
      <c r="CY463">
        <v>14080.07</v>
      </c>
      <c r="CZ463">
        <v>15927.08</v>
      </c>
      <c r="DA463">
        <v>30425.95</v>
      </c>
      <c r="DB463">
        <v>33174.26</v>
      </c>
      <c r="DC463">
        <v>34828.129999999997</v>
      </c>
      <c r="DD463">
        <v>42360.69</v>
      </c>
      <c r="DE463">
        <v>48461.97</v>
      </c>
      <c r="DF463">
        <v>57007.89</v>
      </c>
      <c r="DG463">
        <v>60004.51</v>
      </c>
      <c r="DH463">
        <v>57268.78</v>
      </c>
      <c r="DI463">
        <v>61768.84</v>
      </c>
      <c r="DJ463">
        <v>60597.05</v>
      </c>
      <c r="DK463">
        <v>75560.72</v>
      </c>
      <c r="DL463">
        <v>65755.61</v>
      </c>
      <c r="DM463">
        <v>36341.58</v>
      </c>
      <c r="DN463">
        <v>28460.87</v>
      </c>
      <c r="DO463">
        <v>19</v>
      </c>
      <c r="DP463">
        <v>20</v>
      </c>
    </row>
    <row r="464" spans="1:120" hidden="1" x14ac:dyDescent="0.25">
      <c r="A464" t="str">
        <f t="shared" si="7"/>
        <v>Industry_Type-1. Agriculture, Mining &amp; Construction_All CBP_44386</v>
      </c>
      <c r="B464" t="s">
        <v>62</v>
      </c>
      <c r="C464" t="s">
        <v>211</v>
      </c>
      <c r="D464" t="s">
        <v>61</v>
      </c>
      <c r="E464" t="s">
        <v>61</v>
      </c>
      <c r="F464" t="s">
        <v>61</v>
      </c>
      <c r="G464" t="s">
        <v>30</v>
      </c>
      <c r="H464" t="s">
        <v>61</v>
      </c>
      <c r="I464" t="s">
        <v>61</v>
      </c>
      <c r="J464" t="s">
        <v>61</v>
      </c>
      <c r="K464" t="s">
        <v>197</v>
      </c>
      <c r="L464" s="18">
        <v>44386</v>
      </c>
      <c r="M464">
        <v>20</v>
      </c>
      <c r="N464">
        <v>20</v>
      </c>
      <c r="O464" t="s">
        <v>258</v>
      </c>
      <c r="P464">
        <v>19</v>
      </c>
      <c r="Q464">
        <v>19</v>
      </c>
      <c r="R464">
        <v>1</v>
      </c>
      <c r="S464">
        <v>0</v>
      </c>
      <c r="T464">
        <v>0</v>
      </c>
      <c r="U464">
        <v>0</v>
      </c>
      <c r="V464">
        <v>0</v>
      </c>
      <c r="W464">
        <v>5926.12</v>
      </c>
      <c r="X464">
        <v>6054.64</v>
      </c>
      <c r="Y464">
        <v>6055.64</v>
      </c>
      <c r="Z464">
        <v>6060.88</v>
      </c>
      <c r="AA464">
        <v>6061.96</v>
      </c>
      <c r="AB464">
        <v>6064.48</v>
      </c>
      <c r="AC464">
        <v>6117.4</v>
      </c>
      <c r="AD464">
        <v>6061.56</v>
      </c>
      <c r="AE464">
        <v>5950.28</v>
      </c>
      <c r="AF464">
        <v>5913.16</v>
      </c>
      <c r="AG464">
        <v>5925.68</v>
      </c>
      <c r="AH464">
        <v>5755.24</v>
      </c>
      <c r="AI464">
        <v>5042.2</v>
      </c>
      <c r="AJ464">
        <v>5163.04</v>
      </c>
      <c r="AK464">
        <v>5267.16</v>
      </c>
      <c r="AL464">
        <v>5391.76</v>
      </c>
      <c r="AM464">
        <v>5399.36</v>
      </c>
      <c r="AN464">
        <v>5451.88</v>
      </c>
      <c r="AO464">
        <v>2814</v>
      </c>
      <c r="AP464">
        <v>320.72000000000003</v>
      </c>
      <c r="AQ464">
        <v>2282.56</v>
      </c>
      <c r="AR464">
        <v>4673.3999999999996</v>
      </c>
      <c r="AS464">
        <v>5499.28</v>
      </c>
      <c r="AT464">
        <v>5676.36</v>
      </c>
      <c r="AU464">
        <v>87.815788999999995</v>
      </c>
      <c r="AV464">
        <v>84.842105000000004</v>
      </c>
      <c r="AW464">
        <v>83.5</v>
      </c>
      <c r="AX464">
        <v>83</v>
      </c>
      <c r="AY464">
        <v>81.710526000000002</v>
      </c>
      <c r="AZ464">
        <v>80.368420999999998</v>
      </c>
      <c r="BA464">
        <v>79.473684000000006</v>
      </c>
      <c r="BB464">
        <v>80.815788999999995</v>
      </c>
      <c r="BC464">
        <v>83.368420999999998</v>
      </c>
      <c r="BD464">
        <v>87.815788999999995</v>
      </c>
      <c r="BE464">
        <v>92.263158000000004</v>
      </c>
      <c r="BF464">
        <v>96.052632000000003</v>
      </c>
      <c r="BG464">
        <v>99.631579000000002</v>
      </c>
      <c r="BH464">
        <v>102.76316</v>
      </c>
      <c r="BI464">
        <v>103.89474</v>
      </c>
      <c r="BJ464">
        <v>105.13158</v>
      </c>
      <c r="BK464">
        <v>106.36842</v>
      </c>
      <c r="BL464">
        <v>106.21053000000001</v>
      </c>
      <c r="BM464">
        <v>105.21053000000001</v>
      </c>
      <c r="BN464">
        <v>103.65788999999999</v>
      </c>
      <c r="BO464">
        <v>101.10526</v>
      </c>
      <c r="BP464">
        <v>97.815788999999995</v>
      </c>
      <c r="BQ464">
        <v>95.921053000000001</v>
      </c>
      <c r="BR464">
        <v>92.289473999999998</v>
      </c>
      <c r="BS464">
        <v>-31.903649999999999</v>
      </c>
      <c r="BT464">
        <v>40.488489999999999</v>
      </c>
      <c r="BU464">
        <v>56.602710000000002</v>
      </c>
      <c r="BV464">
        <v>49.299239999999998</v>
      </c>
      <c r="BW464">
        <v>37.008420000000001</v>
      </c>
      <c r="BX464">
        <v>37.900100000000002</v>
      </c>
      <c r="BY464">
        <v>38.387560000000001</v>
      </c>
      <c r="BZ464">
        <v>19.238520000000001</v>
      </c>
      <c r="CA464">
        <v>-43.966090000000001</v>
      </c>
      <c r="CB464">
        <v>-91.033950000000004</v>
      </c>
      <c r="CC464">
        <v>-0.78974529999999998</v>
      </c>
      <c r="CD464">
        <v>-36.569130000000001</v>
      </c>
      <c r="CE464">
        <v>79.522120000000001</v>
      </c>
      <c r="CF464">
        <v>102.371</v>
      </c>
      <c r="CG464">
        <v>30.307970000000001</v>
      </c>
      <c r="CH464">
        <v>-52.066740000000003</v>
      </c>
      <c r="CI464">
        <v>-16.878070000000001</v>
      </c>
      <c r="CJ464">
        <v>158.62520000000001</v>
      </c>
      <c r="CK464">
        <v>3040.6410000000001</v>
      </c>
      <c r="CL464">
        <v>5005.6509999999998</v>
      </c>
      <c r="CM464">
        <v>2755.3110000000001</v>
      </c>
      <c r="CN464">
        <v>557.99670000000003</v>
      </c>
      <c r="CO464">
        <v>119.30670000000001</v>
      </c>
      <c r="CP464">
        <v>112.7796</v>
      </c>
      <c r="CQ464">
        <v>12458.18</v>
      </c>
      <c r="CR464">
        <v>4500.0389999999998</v>
      </c>
      <c r="CS464">
        <v>4045.8270000000002</v>
      </c>
      <c r="CT464">
        <v>3763.873</v>
      </c>
      <c r="CU464">
        <v>3573.4940000000001</v>
      </c>
      <c r="CV464">
        <v>3662.2860000000001</v>
      </c>
      <c r="CW464">
        <v>1607.048</v>
      </c>
      <c r="CX464">
        <v>2319.0790000000002</v>
      </c>
      <c r="CY464">
        <v>3726.6779999999999</v>
      </c>
      <c r="CZ464">
        <v>4098.0770000000002</v>
      </c>
      <c r="DA464">
        <v>7833.7830000000004</v>
      </c>
      <c r="DB464">
        <v>5840.1869999999999</v>
      </c>
      <c r="DC464">
        <v>5812.3310000000001</v>
      </c>
      <c r="DD464">
        <v>6508.2340000000004</v>
      </c>
      <c r="DE464">
        <v>7559.8180000000002</v>
      </c>
      <c r="DF464">
        <v>7403.2179999999998</v>
      </c>
      <c r="DG464">
        <v>8146.3119999999999</v>
      </c>
      <c r="DH464">
        <v>15617.68</v>
      </c>
      <c r="DI464">
        <v>16566.099999999999</v>
      </c>
      <c r="DJ464">
        <v>13947.1</v>
      </c>
      <c r="DK464">
        <v>25621.84</v>
      </c>
      <c r="DL464">
        <v>18005.73</v>
      </c>
      <c r="DM464">
        <v>12471.52</v>
      </c>
      <c r="DN464">
        <v>12101.34</v>
      </c>
      <c r="DO464">
        <v>19</v>
      </c>
      <c r="DP464">
        <v>20</v>
      </c>
    </row>
    <row r="465" spans="1:120" hidden="1" x14ac:dyDescent="0.25">
      <c r="A465" t="str">
        <f t="shared" si="7"/>
        <v>All_All CBP_44386</v>
      </c>
      <c r="B465" t="s">
        <v>62</v>
      </c>
      <c r="C465" t="s">
        <v>61</v>
      </c>
      <c r="D465" t="s">
        <v>61</v>
      </c>
      <c r="E465" t="s">
        <v>61</v>
      </c>
      <c r="F465" t="s">
        <v>61</v>
      </c>
      <c r="G465" t="s">
        <v>61</v>
      </c>
      <c r="H465" t="s">
        <v>61</v>
      </c>
      <c r="I465" t="s">
        <v>61</v>
      </c>
      <c r="J465" t="s">
        <v>61</v>
      </c>
      <c r="K465" t="s">
        <v>197</v>
      </c>
      <c r="L465" s="18">
        <v>44386</v>
      </c>
      <c r="M465">
        <v>20</v>
      </c>
      <c r="N465">
        <v>20</v>
      </c>
      <c r="O465" t="s">
        <v>258</v>
      </c>
      <c r="P465">
        <v>433</v>
      </c>
      <c r="Q465">
        <v>422</v>
      </c>
      <c r="R465">
        <v>1</v>
      </c>
      <c r="S465">
        <v>0</v>
      </c>
      <c r="T465">
        <v>0</v>
      </c>
      <c r="U465">
        <v>0</v>
      </c>
      <c r="V465">
        <v>0</v>
      </c>
      <c r="W465">
        <v>17180.127</v>
      </c>
      <c r="X465">
        <v>18114.535</v>
      </c>
      <c r="Y465">
        <v>17827.473999999998</v>
      </c>
      <c r="Z465">
        <v>17950.810000000001</v>
      </c>
      <c r="AA465">
        <v>18243.581999999999</v>
      </c>
      <c r="AB465">
        <v>18850.373</v>
      </c>
      <c r="AC465">
        <v>20920.008000000002</v>
      </c>
      <c r="AD465">
        <v>24759.342000000001</v>
      </c>
      <c r="AE465">
        <v>28526.186000000002</v>
      </c>
      <c r="AF465">
        <v>30872.530999999999</v>
      </c>
      <c r="AG465">
        <v>32797.29</v>
      </c>
      <c r="AH465">
        <v>35427.252</v>
      </c>
      <c r="AI465">
        <v>35906.550999999999</v>
      </c>
      <c r="AJ465">
        <v>36840.828000000001</v>
      </c>
      <c r="AK465">
        <v>37494.586000000003</v>
      </c>
      <c r="AL465">
        <v>37734.546999999999</v>
      </c>
      <c r="AM465">
        <v>37891.908000000003</v>
      </c>
      <c r="AN465">
        <v>38503.076999999997</v>
      </c>
      <c r="AO465">
        <v>35661.205000000002</v>
      </c>
      <c r="AP465">
        <v>28453.705999999998</v>
      </c>
      <c r="AQ465">
        <v>30532.736000000001</v>
      </c>
      <c r="AR465">
        <v>27925.522000000001</v>
      </c>
      <c r="AS465">
        <v>22552.317999999999</v>
      </c>
      <c r="AT465">
        <v>19390.975999999999</v>
      </c>
      <c r="AU465">
        <v>76.426580999999999</v>
      </c>
      <c r="AV465">
        <v>74.883559000000005</v>
      </c>
      <c r="AW465">
        <v>73.516095000000007</v>
      </c>
      <c r="AX465">
        <v>72.376206999999994</v>
      </c>
      <c r="AY465">
        <v>71.328626</v>
      </c>
      <c r="AZ465">
        <v>70.364054999999993</v>
      </c>
      <c r="BA465">
        <v>69.849774999999994</v>
      </c>
      <c r="BB465">
        <v>71.879641000000007</v>
      </c>
      <c r="BC465">
        <v>75.808662999999996</v>
      </c>
      <c r="BD465">
        <v>80.469881000000001</v>
      </c>
      <c r="BE465">
        <v>85.070663999999994</v>
      </c>
      <c r="BF465">
        <v>89.261688000000007</v>
      </c>
      <c r="BG465">
        <v>92.789365000000004</v>
      </c>
      <c r="BH465">
        <v>95.231604000000004</v>
      </c>
      <c r="BI465">
        <v>96.973763000000005</v>
      </c>
      <c r="BJ465">
        <v>97.867356999999998</v>
      </c>
      <c r="BK465">
        <v>98.532250000000005</v>
      </c>
      <c r="BL465">
        <v>97.948238000000003</v>
      </c>
      <c r="BM465">
        <v>96.195777000000007</v>
      </c>
      <c r="BN465">
        <v>93.169585999999995</v>
      </c>
      <c r="BO465">
        <v>88.781977999999995</v>
      </c>
      <c r="BP465">
        <v>84.139418000000006</v>
      </c>
      <c r="BQ465">
        <v>81.275447999999997</v>
      </c>
      <c r="BR465">
        <v>78.586794999999995</v>
      </c>
      <c r="BS465">
        <v>565.75199999999995</v>
      </c>
      <c r="BT465">
        <v>389.22699999999998</v>
      </c>
      <c r="BU465">
        <v>333.6078</v>
      </c>
      <c r="BV465">
        <v>289.80529999999999</v>
      </c>
      <c r="BW465">
        <v>240.0266</v>
      </c>
      <c r="BX465">
        <v>228.9016</v>
      </c>
      <c r="BY465">
        <v>173.52879999999999</v>
      </c>
      <c r="BZ465">
        <v>52.278230000000001</v>
      </c>
      <c r="CA465">
        <v>-324.85109999999997</v>
      </c>
      <c r="CB465">
        <v>-436.83600000000001</v>
      </c>
      <c r="CC465">
        <v>-269.1422</v>
      </c>
      <c r="CD465">
        <v>-372.90170000000001</v>
      </c>
      <c r="CE465">
        <v>-260.70549999999997</v>
      </c>
      <c r="CF465">
        <v>-353.50400000000002</v>
      </c>
      <c r="CG465">
        <v>-464.12779999999998</v>
      </c>
      <c r="CH465">
        <v>-547.57360000000006</v>
      </c>
      <c r="CI465">
        <v>-578.72159999999997</v>
      </c>
      <c r="CJ465">
        <v>-396.35090000000002</v>
      </c>
      <c r="CK465">
        <v>2946.4740000000002</v>
      </c>
      <c r="CL465">
        <v>8135.42</v>
      </c>
      <c r="CM465">
        <v>2965.8910000000001</v>
      </c>
      <c r="CN465">
        <v>-26.52168</v>
      </c>
      <c r="CO465">
        <v>-733.57510000000002</v>
      </c>
      <c r="CP465">
        <v>-48.425510000000003</v>
      </c>
      <c r="CQ465">
        <v>38505.22</v>
      </c>
      <c r="CR465">
        <v>16427.04</v>
      </c>
      <c r="CS465">
        <v>15986.96</v>
      </c>
      <c r="CT465">
        <v>12925.46</v>
      </c>
      <c r="CU465">
        <v>12041.57</v>
      </c>
      <c r="CV465">
        <v>12389.96</v>
      </c>
      <c r="CW465">
        <v>8512.4850000000006</v>
      </c>
      <c r="CX465">
        <v>8901.0409999999993</v>
      </c>
      <c r="CY465">
        <v>14080.07</v>
      </c>
      <c r="CZ465">
        <v>15927.08</v>
      </c>
      <c r="DA465">
        <v>30425.95</v>
      </c>
      <c r="DB465">
        <v>33174.26</v>
      </c>
      <c r="DC465">
        <v>34828.129999999997</v>
      </c>
      <c r="DD465">
        <v>42360.69</v>
      </c>
      <c r="DE465">
        <v>48461.97</v>
      </c>
      <c r="DF465">
        <v>57007.89</v>
      </c>
      <c r="DG465">
        <v>60004.51</v>
      </c>
      <c r="DH465">
        <v>57268.78</v>
      </c>
      <c r="DI465">
        <v>61768.84</v>
      </c>
      <c r="DJ465">
        <v>60597.05</v>
      </c>
      <c r="DK465">
        <v>75560.72</v>
      </c>
      <c r="DL465">
        <v>65755.61</v>
      </c>
      <c r="DM465">
        <v>36341.58</v>
      </c>
      <c r="DN465">
        <v>28460.87</v>
      </c>
      <c r="DO465">
        <v>19</v>
      </c>
      <c r="DP465">
        <v>20</v>
      </c>
    </row>
    <row r="466" spans="1:120" hidden="1" x14ac:dyDescent="0.25">
      <c r="A466" t="str">
        <f t="shared" si="7"/>
        <v>Size_Grp-200 kW and above_All CBP_44386</v>
      </c>
      <c r="B466" t="s">
        <v>62</v>
      </c>
      <c r="C466" t="s">
        <v>207</v>
      </c>
      <c r="D466" t="s">
        <v>61</v>
      </c>
      <c r="E466" t="s">
        <v>61</v>
      </c>
      <c r="F466" t="s">
        <v>61</v>
      </c>
      <c r="G466" t="s">
        <v>61</v>
      </c>
      <c r="H466" t="s">
        <v>61</v>
      </c>
      <c r="I466" t="s">
        <v>61</v>
      </c>
      <c r="J466" t="s">
        <v>102</v>
      </c>
      <c r="K466" t="s">
        <v>197</v>
      </c>
      <c r="L466" s="18">
        <v>44386</v>
      </c>
      <c r="M466">
        <v>20</v>
      </c>
      <c r="N466">
        <v>20</v>
      </c>
      <c r="O466" t="s">
        <v>258</v>
      </c>
      <c r="P466">
        <v>54</v>
      </c>
      <c r="Q466">
        <v>54</v>
      </c>
      <c r="R466">
        <v>1</v>
      </c>
      <c r="S466">
        <v>0</v>
      </c>
      <c r="T466">
        <v>0</v>
      </c>
      <c r="U466">
        <v>0</v>
      </c>
      <c r="V466">
        <v>0</v>
      </c>
      <c r="W466">
        <v>11590.187</v>
      </c>
      <c r="X466">
        <v>11889.065000000001</v>
      </c>
      <c r="Y466">
        <v>11698.130999999999</v>
      </c>
      <c r="Z466">
        <v>11750.213</v>
      </c>
      <c r="AA466">
        <v>11826.366</v>
      </c>
      <c r="AB466">
        <v>12136.853999999999</v>
      </c>
      <c r="AC466">
        <v>13595.98</v>
      </c>
      <c r="AD466">
        <v>15063.049000000001</v>
      </c>
      <c r="AE466">
        <v>16142.937</v>
      </c>
      <c r="AF466">
        <v>16447.608</v>
      </c>
      <c r="AG466">
        <v>17341.875</v>
      </c>
      <c r="AH466">
        <v>18919.148000000001</v>
      </c>
      <c r="AI466">
        <v>18651.112000000001</v>
      </c>
      <c r="AJ466">
        <v>19089.806</v>
      </c>
      <c r="AK466">
        <v>19283.77</v>
      </c>
      <c r="AL466">
        <v>19383.169999999998</v>
      </c>
      <c r="AM466">
        <v>19558.469000000001</v>
      </c>
      <c r="AN466">
        <v>20234.258000000002</v>
      </c>
      <c r="AO466">
        <v>18124.175999999999</v>
      </c>
      <c r="AP466">
        <v>14131.956</v>
      </c>
      <c r="AQ466">
        <v>15843.308000000001</v>
      </c>
      <c r="AR466">
        <v>16715.166000000001</v>
      </c>
      <c r="AS466">
        <v>14447.177</v>
      </c>
      <c r="AT466">
        <v>12537.22</v>
      </c>
      <c r="AU466">
        <v>75.287036999999998</v>
      </c>
      <c r="AV466">
        <v>73.824073999999996</v>
      </c>
      <c r="AW466">
        <v>72.472222000000002</v>
      </c>
      <c r="AX466">
        <v>71.620369999999994</v>
      </c>
      <c r="AY466">
        <v>70.611110999999994</v>
      </c>
      <c r="AZ466">
        <v>69.759259</v>
      </c>
      <c r="BA466">
        <v>69.25</v>
      </c>
      <c r="BB466">
        <v>70.990741</v>
      </c>
      <c r="BC466">
        <v>74.231481000000002</v>
      </c>
      <c r="BD466">
        <v>78.361110999999994</v>
      </c>
      <c r="BE466">
        <v>82.518518999999998</v>
      </c>
      <c r="BF466">
        <v>86.324073999999996</v>
      </c>
      <c r="BG466">
        <v>89.796295999999998</v>
      </c>
      <c r="BH466">
        <v>92.509259</v>
      </c>
      <c r="BI466">
        <v>94.212963000000002</v>
      </c>
      <c r="BJ466">
        <v>95.25</v>
      </c>
      <c r="BK466">
        <v>95.944444000000004</v>
      </c>
      <c r="BL466">
        <v>95.388889000000006</v>
      </c>
      <c r="BM466">
        <v>93.824073999999996</v>
      </c>
      <c r="BN466">
        <v>91.111110999999994</v>
      </c>
      <c r="BO466">
        <v>87.203704000000002</v>
      </c>
      <c r="BP466">
        <v>82.768518999999998</v>
      </c>
      <c r="BQ466">
        <v>80.046295999999998</v>
      </c>
      <c r="BR466">
        <v>77.314814999999996</v>
      </c>
      <c r="BS466">
        <v>564.40819999999997</v>
      </c>
      <c r="BT466">
        <v>385.15780000000001</v>
      </c>
      <c r="BU466">
        <v>304.73259999999999</v>
      </c>
      <c r="BV466">
        <v>262.94420000000002</v>
      </c>
      <c r="BW466">
        <v>208.7474</v>
      </c>
      <c r="BX466">
        <v>184.57470000000001</v>
      </c>
      <c r="BY466">
        <v>205.57159999999999</v>
      </c>
      <c r="BZ466">
        <v>115.2705</v>
      </c>
      <c r="CA466">
        <v>-310.24110000000002</v>
      </c>
      <c r="CB466">
        <v>-441.34179999999998</v>
      </c>
      <c r="CC466">
        <v>-160.77330000000001</v>
      </c>
      <c r="CD466">
        <v>-259.3621</v>
      </c>
      <c r="CE466">
        <v>-173.10589999999999</v>
      </c>
      <c r="CF466">
        <v>-295.41379999999998</v>
      </c>
      <c r="CG466">
        <v>-442.82549999999998</v>
      </c>
      <c r="CH466">
        <v>-546.52449999999999</v>
      </c>
      <c r="CI466">
        <v>-569.13189999999997</v>
      </c>
      <c r="CJ466">
        <v>-427.25349999999997</v>
      </c>
      <c r="CK466">
        <v>2559.0720000000001</v>
      </c>
      <c r="CL466">
        <v>5588.12</v>
      </c>
      <c r="CM466">
        <v>2774.174</v>
      </c>
      <c r="CN466">
        <v>9.4579789999999999</v>
      </c>
      <c r="CO466">
        <v>-512.74950000000001</v>
      </c>
      <c r="CP466">
        <v>99.272289999999998</v>
      </c>
      <c r="CQ466">
        <v>33909.72</v>
      </c>
      <c r="CR466">
        <v>14129.42</v>
      </c>
      <c r="CS466">
        <v>13710.69</v>
      </c>
      <c r="CT466">
        <v>10990.95</v>
      </c>
      <c r="CU466">
        <v>10250.83</v>
      </c>
      <c r="CV466">
        <v>10339.93</v>
      </c>
      <c r="CW466">
        <v>6772.2420000000002</v>
      </c>
      <c r="CX466">
        <v>7321.5330000000004</v>
      </c>
      <c r="CY466">
        <v>11678.9</v>
      </c>
      <c r="CZ466">
        <v>13266.98</v>
      </c>
      <c r="DA466">
        <v>26737.62</v>
      </c>
      <c r="DB466">
        <v>29057.86</v>
      </c>
      <c r="DC466">
        <v>30834.7</v>
      </c>
      <c r="DD466">
        <v>37859.71</v>
      </c>
      <c r="DE466">
        <v>43574.63</v>
      </c>
      <c r="DF466">
        <v>51584.85</v>
      </c>
      <c r="DG466">
        <v>54406.68</v>
      </c>
      <c r="DH466">
        <v>51634.65</v>
      </c>
      <c r="DI466">
        <v>55727.6</v>
      </c>
      <c r="DJ466">
        <v>53559.14</v>
      </c>
      <c r="DK466">
        <v>67855</v>
      </c>
      <c r="DL466">
        <v>59981.73</v>
      </c>
      <c r="DM466">
        <v>32153.83</v>
      </c>
      <c r="DN466">
        <v>24952.29</v>
      </c>
      <c r="DO466">
        <v>19</v>
      </c>
      <c r="DP466">
        <v>20</v>
      </c>
    </row>
    <row r="467" spans="1:120" x14ac:dyDescent="0.25">
      <c r="A467" t="str">
        <f t="shared" si="7"/>
        <v>AutoDR-No_All CBP_44386</v>
      </c>
      <c r="B467" t="s">
        <v>62</v>
      </c>
      <c r="C467" t="s">
        <v>321</v>
      </c>
      <c r="D467" t="s">
        <v>61</v>
      </c>
      <c r="E467" t="s">
        <v>61</v>
      </c>
      <c r="F467" t="s">
        <v>61</v>
      </c>
      <c r="G467" t="s">
        <v>61</v>
      </c>
      <c r="H467" t="s">
        <v>97</v>
      </c>
      <c r="I467" t="s">
        <v>61</v>
      </c>
      <c r="J467" t="s">
        <v>61</v>
      </c>
      <c r="K467" t="s">
        <v>197</v>
      </c>
      <c r="L467" s="18">
        <v>44386</v>
      </c>
      <c r="M467">
        <v>20</v>
      </c>
      <c r="N467">
        <v>20</v>
      </c>
      <c r="O467" t="s">
        <v>258</v>
      </c>
      <c r="P467">
        <v>401</v>
      </c>
      <c r="Q467">
        <v>390</v>
      </c>
      <c r="R467">
        <v>1</v>
      </c>
      <c r="S467">
        <v>0</v>
      </c>
      <c r="T467">
        <v>0</v>
      </c>
      <c r="U467">
        <v>0</v>
      </c>
      <c r="V467">
        <v>0</v>
      </c>
      <c r="W467">
        <v>15641.453</v>
      </c>
      <c r="X467">
        <v>16452.741999999998</v>
      </c>
      <c r="Y467">
        <v>16348.87</v>
      </c>
      <c r="Z467">
        <v>16432.224999999999</v>
      </c>
      <c r="AA467">
        <v>16667.278999999999</v>
      </c>
      <c r="AB467">
        <v>17278.322</v>
      </c>
      <c r="AC467">
        <v>19339.332999999999</v>
      </c>
      <c r="AD467">
        <v>23136.828000000001</v>
      </c>
      <c r="AE467">
        <v>26539.127</v>
      </c>
      <c r="AF467">
        <v>28406.413</v>
      </c>
      <c r="AG467">
        <v>30253.098000000002</v>
      </c>
      <c r="AH467">
        <v>32757.891</v>
      </c>
      <c r="AI467">
        <v>33090.480000000003</v>
      </c>
      <c r="AJ467">
        <v>33899.656999999999</v>
      </c>
      <c r="AK467">
        <v>34456.642999999996</v>
      </c>
      <c r="AL467">
        <v>34560.332999999999</v>
      </c>
      <c r="AM467">
        <v>34748.61</v>
      </c>
      <c r="AN467">
        <v>35370.610999999997</v>
      </c>
      <c r="AO467">
        <v>32359.279999999999</v>
      </c>
      <c r="AP467">
        <v>25400.5</v>
      </c>
      <c r="AQ467">
        <v>27348.167000000001</v>
      </c>
      <c r="AR467">
        <v>25195.120999999999</v>
      </c>
      <c r="AS467">
        <v>20104.956999999999</v>
      </c>
      <c r="AT467">
        <v>17156.944</v>
      </c>
      <c r="AU467">
        <v>76.600278000000003</v>
      </c>
      <c r="AV467">
        <v>75.034459999999996</v>
      </c>
      <c r="AW467">
        <v>73.667599999999993</v>
      </c>
      <c r="AX467">
        <v>72.526482999999999</v>
      </c>
      <c r="AY467">
        <v>71.473699999999994</v>
      </c>
      <c r="AZ467">
        <v>70.505613999999994</v>
      </c>
      <c r="BA467">
        <v>69.988873999999996</v>
      </c>
      <c r="BB467">
        <v>72.008391000000003</v>
      </c>
      <c r="BC467">
        <v>75.930316000000005</v>
      </c>
      <c r="BD467">
        <v>80.607335000000006</v>
      </c>
      <c r="BE467">
        <v>85.226652999999999</v>
      </c>
      <c r="BF467">
        <v>89.428246000000001</v>
      </c>
      <c r="BG467">
        <v>92.953103999999996</v>
      </c>
      <c r="BH467">
        <v>95.391909999999996</v>
      </c>
      <c r="BI467">
        <v>97.112949</v>
      </c>
      <c r="BJ467">
        <v>98.011934999999994</v>
      </c>
      <c r="BK467">
        <v>98.678837999999999</v>
      </c>
      <c r="BL467">
        <v>98.091786999999997</v>
      </c>
      <c r="BM467">
        <v>96.360915000000006</v>
      </c>
      <c r="BN467">
        <v>93.345387000000002</v>
      </c>
      <c r="BO467">
        <v>88.961858000000007</v>
      </c>
      <c r="BP467">
        <v>84.344750000000005</v>
      </c>
      <c r="BQ467">
        <v>81.484230999999994</v>
      </c>
      <c r="BR467">
        <v>78.785201999999998</v>
      </c>
      <c r="BS467">
        <v>574.20740000000001</v>
      </c>
      <c r="BT467">
        <v>401.14080000000001</v>
      </c>
      <c r="BU467">
        <v>338.1474</v>
      </c>
      <c r="BV467">
        <v>288.8168</v>
      </c>
      <c r="BW467">
        <v>249.00450000000001</v>
      </c>
      <c r="BX467">
        <v>246.809</v>
      </c>
      <c r="BY467">
        <v>149.53569999999999</v>
      </c>
      <c r="BZ467">
        <v>30.658329999999999</v>
      </c>
      <c r="CA467">
        <v>-347.1343</v>
      </c>
      <c r="CB467">
        <v>-414.10969999999998</v>
      </c>
      <c r="CC467">
        <v>-305.18639999999999</v>
      </c>
      <c r="CD467">
        <v>-408.43770000000001</v>
      </c>
      <c r="CE467">
        <v>-273.7953</v>
      </c>
      <c r="CF467">
        <v>-303.3408</v>
      </c>
      <c r="CG467">
        <v>-411.18869999999998</v>
      </c>
      <c r="CH467">
        <v>-521.92610000000002</v>
      </c>
      <c r="CI467">
        <v>-581.92240000000004</v>
      </c>
      <c r="CJ467">
        <v>-411.43400000000003</v>
      </c>
      <c r="CK467">
        <v>2909.5360000000001</v>
      </c>
      <c r="CL467">
        <v>7885.2380000000003</v>
      </c>
      <c r="CM467">
        <v>2998.1819999999998</v>
      </c>
      <c r="CN467">
        <v>-39.346020000000003</v>
      </c>
      <c r="CO467">
        <v>-701.05610000000001</v>
      </c>
      <c r="CP467">
        <v>-11.41742</v>
      </c>
      <c r="CQ467">
        <v>37388.870000000003</v>
      </c>
      <c r="CR467">
        <v>15716.44</v>
      </c>
      <c r="CS467">
        <v>14906.87</v>
      </c>
      <c r="CT467">
        <v>12472.54</v>
      </c>
      <c r="CU467">
        <v>11561.05</v>
      </c>
      <c r="CV467">
        <v>12013.58</v>
      </c>
      <c r="CW467">
        <v>7923.52</v>
      </c>
      <c r="CX467">
        <v>8163.6989999999996</v>
      </c>
      <c r="CY467">
        <v>13400.4</v>
      </c>
      <c r="CZ467">
        <v>14917.63</v>
      </c>
      <c r="DA467">
        <v>28961.360000000001</v>
      </c>
      <c r="DB467">
        <v>32038.75</v>
      </c>
      <c r="DC467">
        <v>33669.93</v>
      </c>
      <c r="DD467">
        <v>41353.35</v>
      </c>
      <c r="DE467">
        <v>47689.65</v>
      </c>
      <c r="DF467">
        <v>56099.76</v>
      </c>
      <c r="DG467">
        <v>58661.4</v>
      </c>
      <c r="DH467">
        <v>55506.78</v>
      </c>
      <c r="DI467">
        <v>59088.52</v>
      </c>
      <c r="DJ467">
        <v>58752.65</v>
      </c>
      <c r="DK467">
        <v>73335.210000000006</v>
      </c>
      <c r="DL467">
        <v>64407.85</v>
      </c>
      <c r="DM467">
        <v>33340.949999999997</v>
      </c>
      <c r="DN467">
        <v>27054.14</v>
      </c>
      <c r="DO467">
        <v>19</v>
      </c>
      <c r="DP467">
        <v>20</v>
      </c>
    </row>
    <row r="468" spans="1:120" hidden="1" x14ac:dyDescent="0.25">
      <c r="A468" t="str">
        <f t="shared" si="7"/>
        <v>sublap_id-SLAP_PGCC_All CBP_44386</v>
      </c>
      <c r="B468" t="s">
        <v>62</v>
      </c>
      <c r="C468" t="s">
        <v>299</v>
      </c>
      <c r="D468" t="s">
        <v>61</v>
      </c>
      <c r="E468" t="s">
        <v>300</v>
      </c>
      <c r="F468" t="s">
        <v>61</v>
      </c>
      <c r="G468" t="s">
        <v>61</v>
      </c>
      <c r="H468" t="s">
        <v>61</v>
      </c>
      <c r="I468" t="s">
        <v>61</v>
      </c>
      <c r="J468" t="s">
        <v>61</v>
      </c>
      <c r="K468" t="s">
        <v>197</v>
      </c>
      <c r="L468" s="18">
        <v>44386</v>
      </c>
      <c r="M468">
        <v>20</v>
      </c>
      <c r="N468">
        <v>20</v>
      </c>
      <c r="O468" t="s">
        <v>258</v>
      </c>
      <c r="P468">
        <v>31</v>
      </c>
      <c r="Q468">
        <v>31</v>
      </c>
      <c r="R468">
        <v>1</v>
      </c>
      <c r="S468">
        <v>0</v>
      </c>
      <c r="T468">
        <v>0</v>
      </c>
      <c r="U468">
        <v>0</v>
      </c>
      <c r="V468">
        <v>0</v>
      </c>
      <c r="W468">
        <v>1713.4535000000001</v>
      </c>
      <c r="X468">
        <v>1989.4395</v>
      </c>
      <c r="Y468">
        <v>1981.4604999999999</v>
      </c>
      <c r="Z468">
        <v>1987.3385000000001</v>
      </c>
      <c r="AA468">
        <v>1995.6355000000001</v>
      </c>
      <c r="AB468">
        <v>2039.64</v>
      </c>
      <c r="AC468">
        <v>2085.8919999999998</v>
      </c>
      <c r="AD468">
        <v>2289.5929999999998</v>
      </c>
      <c r="AE468">
        <v>2476.2655</v>
      </c>
      <c r="AF468">
        <v>2701.5275000000001</v>
      </c>
      <c r="AG468">
        <v>2814.0329999999999</v>
      </c>
      <c r="AH468">
        <v>3073.5120000000002</v>
      </c>
      <c r="AI468">
        <v>2457.4279999999999</v>
      </c>
      <c r="AJ468">
        <v>2662.1</v>
      </c>
      <c r="AK468">
        <v>2723.1480000000001</v>
      </c>
      <c r="AL468">
        <v>2873.241</v>
      </c>
      <c r="AM468">
        <v>2854.6570000000002</v>
      </c>
      <c r="AN468">
        <v>2818.4735000000001</v>
      </c>
      <c r="AO468">
        <v>2319.4344999999998</v>
      </c>
      <c r="AP468">
        <v>1984.566</v>
      </c>
      <c r="AQ468">
        <v>2015.6405</v>
      </c>
      <c r="AR468">
        <v>2162.8009999999999</v>
      </c>
      <c r="AS468">
        <v>1781.2695000000001</v>
      </c>
      <c r="AT468">
        <v>1520.1835000000001</v>
      </c>
      <c r="AU468">
        <v>57.451613000000002</v>
      </c>
      <c r="AV468">
        <v>58.403225999999997</v>
      </c>
      <c r="AW468">
        <v>58.370967999999998</v>
      </c>
      <c r="AX468">
        <v>57.677419</v>
      </c>
      <c r="AY468">
        <v>57.983871000000001</v>
      </c>
      <c r="AZ468">
        <v>57.935484000000002</v>
      </c>
      <c r="BA468">
        <v>58.096774000000003</v>
      </c>
      <c r="BB468">
        <v>58.564515999999998</v>
      </c>
      <c r="BC468">
        <v>62.016128999999999</v>
      </c>
      <c r="BD468">
        <v>64.677419</v>
      </c>
      <c r="BE468">
        <v>67.983870999999994</v>
      </c>
      <c r="BF468">
        <v>70.693548000000007</v>
      </c>
      <c r="BG468">
        <v>72.354838999999998</v>
      </c>
      <c r="BH468">
        <v>72.548387000000005</v>
      </c>
      <c r="BI468">
        <v>72.096773999999996</v>
      </c>
      <c r="BJ468">
        <v>71.693548000000007</v>
      </c>
      <c r="BK468">
        <v>70.145161000000002</v>
      </c>
      <c r="BL468">
        <v>68.935484000000002</v>
      </c>
      <c r="BM468">
        <v>67.129031999999995</v>
      </c>
      <c r="BN468">
        <v>64.629031999999995</v>
      </c>
      <c r="BO468">
        <v>61.290323000000001</v>
      </c>
      <c r="BP468">
        <v>59.403225999999997</v>
      </c>
      <c r="BQ468">
        <v>58.354838999999998</v>
      </c>
      <c r="BR468">
        <v>57.532257999999999</v>
      </c>
      <c r="BS468">
        <v>60.296779999999998</v>
      </c>
      <c r="BT468">
        <v>17.496739999999999</v>
      </c>
      <c r="BU468">
        <v>19.080290000000002</v>
      </c>
      <c r="BV468">
        <v>17.881049999999998</v>
      </c>
      <c r="BW468">
        <v>22.138500000000001</v>
      </c>
      <c r="BX468">
        <v>19.229890000000001</v>
      </c>
      <c r="BY468">
        <v>7.1637079999999997</v>
      </c>
      <c r="BZ468">
        <v>21.20994</v>
      </c>
      <c r="CA468">
        <v>-23.594729999999998</v>
      </c>
      <c r="CB468">
        <v>-48.770470000000003</v>
      </c>
      <c r="CC468">
        <v>-23.001560000000001</v>
      </c>
      <c r="CD468">
        <v>-107.1477</v>
      </c>
      <c r="CE468">
        <v>22.86458</v>
      </c>
      <c r="CF468">
        <v>18.80969</v>
      </c>
      <c r="CG468">
        <v>-21.721910000000001</v>
      </c>
      <c r="CH468">
        <v>-93.652619999999999</v>
      </c>
      <c r="CI468">
        <v>-123.074</v>
      </c>
      <c r="CJ468">
        <v>-74.974540000000005</v>
      </c>
      <c r="CK468">
        <v>496.16250000000002</v>
      </c>
      <c r="CL468">
        <v>707.35500000000002</v>
      </c>
      <c r="CM468">
        <v>457.97449999999998</v>
      </c>
      <c r="CN468">
        <v>2.149756</v>
      </c>
      <c r="CO468">
        <v>1.4296</v>
      </c>
      <c r="CP468">
        <v>15.354290000000001</v>
      </c>
      <c r="CQ468">
        <v>290.50200000000001</v>
      </c>
      <c r="CR468">
        <v>69.472409999999996</v>
      </c>
      <c r="CS468">
        <v>69.045389999999998</v>
      </c>
      <c r="CT468">
        <v>68.462320000000005</v>
      </c>
      <c r="CU468">
        <v>64.943830000000005</v>
      </c>
      <c r="CV468">
        <v>97.178250000000006</v>
      </c>
      <c r="CW468">
        <v>319.75409999999999</v>
      </c>
      <c r="CX468">
        <v>117.1972</v>
      </c>
      <c r="CY468">
        <v>276.80239999999998</v>
      </c>
      <c r="CZ468">
        <v>301.58789999999999</v>
      </c>
      <c r="DA468">
        <v>808.81110000000001</v>
      </c>
      <c r="DB468">
        <v>544.43640000000005</v>
      </c>
      <c r="DC468">
        <v>968.41229999999996</v>
      </c>
      <c r="DD468">
        <v>1396.665</v>
      </c>
      <c r="DE468">
        <v>1411.3620000000001</v>
      </c>
      <c r="DF468">
        <v>1701.0719999999999</v>
      </c>
      <c r="DG468">
        <v>1899.4549999999999</v>
      </c>
      <c r="DH468">
        <v>1947.17</v>
      </c>
      <c r="DI468">
        <v>2339.393</v>
      </c>
      <c r="DJ468">
        <v>1828.9860000000001</v>
      </c>
      <c r="DK468">
        <v>2063.41</v>
      </c>
      <c r="DL468">
        <v>2193.2539999999999</v>
      </c>
      <c r="DM468">
        <v>1122.758</v>
      </c>
      <c r="DN468">
        <v>363.81119999999999</v>
      </c>
      <c r="DO468">
        <v>19</v>
      </c>
      <c r="DP468">
        <v>20</v>
      </c>
    </row>
    <row r="469" spans="1:120" hidden="1" x14ac:dyDescent="0.25">
      <c r="A469" t="str">
        <f t="shared" si="7"/>
        <v>Industry_Type-1. Agriculture, Mining &amp; Construction_All Elect_44386</v>
      </c>
      <c r="B469" t="s">
        <v>62</v>
      </c>
      <c r="C469" t="s">
        <v>211</v>
      </c>
      <c r="D469" t="s">
        <v>61</v>
      </c>
      <c r="E469" t="s">
        <v>61</v>
      </c>
      <c r="F469" t="s">
        <v>61</v>
      </c>
      <c r="G469" t="s">
        <v>30</v>
      </c>
      <c r="H469" t="s">
        <v>61</v>
      </c>
      <c r="I469" t="s">
        <v>61</v>
      </c>
      <c r="J469" t="s">
        <v>61</v>
      </c>
      <c r="K469" t="s">
        <v>190</v>
      </c>
      <c r="L469" s="18">
        <v>44386</v>
      </c>
      <c r="M469">
        <v>20</v>
      </c>
      <c r="N469">
        <v>20</v>
      </c>
      <c r="O469" t="s">
        <v>258</v>
      </c>
      <c r="P469">
        <v>17</v>
      </c>
      <c r="Q469">
        <v>17</v>
      </c>
      <c r="R469">
        <v>0</v>
      </c>
      <c r="S469">
        <v>0</v>
      </c>
      <c r="T469">
        <v>0</v>
      </c>
      <c r="U469">
        <v>0</v>
      </c>
      <c r="V469">
        <v>0</v>
      </c>
      <c r="W469">
        <v>4792.16</v>
      </c>
      <c r="X469">
        <v>4675.6000000000004</v>
      </c>
      <c r="Y469">
        <v>4676.8</v>
      </c>
      <c r="Z469">
        <v>4681.28</v>
      </c>
      <c r="AA469">
        <v>4680.5600000000004</v>
      </c>
      <c r="AB469">
        <v>4680.4799999999996</v>
      </c>
      <c r="AC469">
        <v>4719.3599999999997</v>
      </c>
      <c r="AD469">
        <v>4656.16</v>
      </c>
      <c r="AE469">
        <v>4510.4799999999996</v>
      </c>
      <c r="AF469">
        <v>4447.12</v>
      </c>
      <c r="AG469">
        <v>4479.2</v>
      </c>
      <c r="AH469">
        <v>4389.4399999999996</v>
      </c>
      <c r="AI469">
        <v>4384.4799999999996</v>
      </c>
      <c r="AJ469">
        <v>4385.2</v>
      </c>
      <c r="AK469">
        <v>4449.92</v>
      </c>
      <c r="AL469">
        <v>4463.84</v>
      </c>
      <c r="AM469">
        <v>4470.72</v>
      </c>
      <c r="AN469">
        <v>4582.24</v>
      </c>
      <c r="AO469">
        <v>2522.16</v>
      </c>
      <c r="AP469">
        <v>60.48</v>
      </c>
      <c r="AQ469">
        <v>1864.96</v>
      </c>
      <c r="AR469">
        <v>3819.36</v>
      </c>
      <c r="AS469">
        <v>4645.28</v>
      </c>
      <c r="AT469">
        <v>4806.6400000000003</v>
      </c>
      <c r="AU469">
        <v>91.5</v>
      </c>
      <c r="AV469">
        <v>88</v>
      </c>
      <c r="AW469">
        <v>86.5</v>
      </c>
      <c r="AX469">
        <v>86</v>
      </c>
      <c r="AY469">
        <v>84.5</v>
      </c>
      <c r="AZ469">
        <v>83</v>
      </c>
      <c r="BA469">
        <v>82</v>
      </c>
      <c r="BB469">
        <v>83.5</v>
      </c>
      <c r="BC469">
        <v>86</v>
      </c>
      <c r="BD469">
        <v>90.5</v>
      </c>
      <c r="BE469">
        <v>95</v>
      </c>
      <c r="BF469">
        <v>99</v>
      </c>
      <c r="BG469">
        <v>103</v>
      </c>
      <c r="BH469">
        <v>106.5</v>
      </c>
      <c r="BI469">
        <v>108</v>
      </c>
      <c r="BJ469">
        <v>109.5</v>
      </c>
      <c r="BK469">
        <v>111</v>
      </c>
      <c r="BL469">
        <v>111</v>
      </c>
      <c r="BM469">
        <v>110</v>
      </c>
      <c r="BN469">
        <v>108.5</v>
      </c>
      <c r="BO469">
        <v>106</v>
      </c>
      <c r="BP469">
        <v>102.5</v>
      </c>
      <c r="BQ469">
        <v>100.5</v>
      </c>
      <c r="BR469">
        <v>96.5</v>
      </c>
      <c r="BS469">
        <v>-98.505970000000005</v>
      </c>
      <c r="BT469">
        <v>21.126609999999999</v>
      </c>
      <c r="BU469">
        <v>32.627000000000002</v>
      </c>
      <c r="BV469">
        <v>25.534890000000001</v>
      </c>
      <c r="BW469">
        <v>13.07471</v>
      </c>
      <c r="BX469">
        <v>16.117380000000001</v>
      </c>
      <c r="BY469">
        <v>23.57255</v>
      </c>
      <c r="BZ469">
        <v>2.4563570000000001</v>
      </c>
      <c r="CA469">
        <v>-22.964320000000001</v>
      </c>
      <c r="CB469">
        <v>-34.722189999999998</v>
      </c>
      <c r="CC469">
        <v>52.588729999999998</v>
      </c>
      <c r="CD469">
        <v>42.725909999999999</v>
      </c>
      <c r="CE469">
        <v>30.212050000000001</v>
      </c>
      <c r="CF469">
        <v>31.688890000000001</v>
      </c>
      <c r="CG469">
        <v>-6.0417500000000004</v>
      </c>
      <c r="CH469">
        <v>-4.9645060000000001</v>
      </c>
      <c r="CI469">
        <v>6.524489</v>
      </c>
      <c r="CJ469">
        <v>115.8545</v>
      </c>
      <c r="CK469">
        <v>2449.3240000000001</v>
      </c>
      <c r="CL469">
        <v>4374.7820000000002</v>
      </c>
      <c r="CM469">
        <v>2290.2339999999999</v>
      </c>
      <c r="CN469">
        <v>547.71289999999999</v>
      </c>
      <c r="CO469">
        <v>94.313869999999994</v>
      </c>
      <c r="CP469">
        <v>92.762129999999999</v>
      </c>
      <c r="CQ469">
        <v>12250.91</v>
      </c>
      <c r="CR469">
        <v>4485.7250000000004</v>
      </c>
      <c r="CS469">
        <v>4033.7420000000002</v>
      </c>
      <c r="CT469">
        <v>3752.4140000000002</v>
      </c>
      <c r="CU469">
        <v>3563.8890000000001</v>
      </c>
      <c r="CV469">
        <v>3653.107</v>
      </c>
      <c r="CW469">
        <v>1599.732</v>
      </c>
      <c r="CX469">
        <v>2310.5210000000002</v>
      </c>
      <c r="CY469">
        <v>3714.386</v>
      </c>
      <c r="CZ469">
        <v>4018.471</v>
      </c>
      <c r="DA469">
        <v>7652.8429999999998</v>
      </c>
      <c r="DB469">
        <v>5671.4480000000003</v>
      </c>
      <c r="DC469">
        <v>5279.3890000000001</v>
      </c>
      <c r="DD469">
        <v>5823.848</v>
      </c>
      <c r="DE469">
        <v>6950.5249999999996</v>
      </c>
      <c r="DF469">
        <v>6935.9380000000001</v>
      </c>
      <c r="DG469">
        <v>7728.8959999999997</v>
      </c>
      <c r="DH469">
        <v>15200.94</v>
      </c>
      <c r="DI469">
        <v>15724.29</v>
      </c>
      <c r="DJ469">
        <v>13155.75</v>
      </c>
      <c r="DK469">
        <v>24846.98</v>
      </c>
      <c r="DL469">
        <v>17301.689999999999</v>
      </c>
      <c r="DM469">
        <v>12102.16</v>
      </c>
      <c r="DN469">
        <v>11786.98</v>
      </c>
      <c r="DO469">
        <v>20</v>
      </c>
      <c r="DP469">
        <v>20</v>
      </c>
    </row>
    <row r="470" spans="1:120" hidden="1" x14ac:dyDescent="0.25">
      <c r="A470" t="str">
        <f t="shared" si="7"/>
        <v>sublap_id-SLAP_PGFG_All Elect_44386</v>
      </c>
      <c r="B470" t="s">
        <v>62</v>
      </c>
      <c r="C470" t="s">
        <v>293</v>
      </c>
      <c r="D470" t="s">
        <v>61</v>
      </c>
      <c r="E470" t="s">
        <v>294</v>
      </c>
      <c r="F470" t="s">
        <v>61</v>
      </c>
      <c r="G470" t="s">
        <v>61</v>
      </c>
      <c r="H470" t="s">
        <v>61</v>
      </c>
      <c r="I470" t="s">
        <v>61</v>
      </c>
      <c r="J470" t="s">
        <v>61</v>
      </c>
      <c r="K470" t="s">
        <v>190</v>
      </c>
      <c r="L470" s="18">
        <v>44386</v>
      </c>
      <c r="M470">
        <v>20</v>
      </c>
      <c r="N470">
        <v>20</v>
      </c>
      <c r="O470" t="s">
        <v>258</v>
      </c>
      <c r="P470">
        <v>19</v>
      </c>
      <c r="Q470">
        <v>19</v>
      </c>
      <c r="R470">
        <v>0</v>
      </c>
      <c r="S470">
        <v>0</v>
      </c>
      <c r="T470">
        <v>0</v>
      </c>
      <c r="U470">
        <v>0</v>
      </c>
      <c r="V470">
        <v>0</v>
      </c>
      <c r="W470">
        <v>643.07349999999997</v>
      </c>
      <c r="X470">
        <v>703.20699999999999</v>
      </c>
      <c r="Y470">
        <v>679.8895</v>
      </c>
      <c r="Z470">
        <v>671.90599999999995</v>
      </c>
      <c r="AA470">
        <v>718.8175</v>
      </c>
      <c r="AB470">
        <v>728.18200000000002</v>
      </c>
      <c r="AC470">
        <v>797.5915</v>
      </c>
      <c r="AD470">
        <v>1253.0435</v>
      </c>
      <c r="AE470">
        <v>1490.8264999999999</v>
      </c>
      <c r="AF470">
        <v>1658.825</v>
      </c>
      <c r="AG470">
        <v>1781.299</v>
      </c>
      <c r="AH470">
        <v>1929.8945000000001</v>
      </c>
      <c r="AI470">
        <v>2223.3235</v>
      </c>
      <c r="AJ470">
        <v>2231.2195000000002</v>
      </c>
      <c r="AK470">
        <v>2210.6610000000001</v>
      </c>
      <c r="AL470">
        <v>2208.0765000000001</v>
      </c>
      <c r="AM470">
        <v>2145.8225000000002</v>
      </c>
      <c r="AN470">
        <v>2116.5194999999999</v>
      </c>
      <c r="AO470">
        <v>2033.9939999999999</v>
      </c>
      <c r="AP470">
        <v>1324.412</v>
      </c>
      <c r="AQ470">
        <v>1632.6369999999999</v>
      </c>
      <c r="AR470">
        <v>1801.8945000000001</v>
      </c>
      <c r="AS470">
        <v>1583.8454999999999</v>
      </c>
      <c r="AT470">
        <v>803.05399999999997</v>
      </c>
      <c r="AU470">
        <v>61</v>
      </c>
      <c r="AV470">
        <v>63.5</v>
      </c>
      <c r="AW470">
        <v>62</v>
      </c>
      <c r="AX470">
        <v>61.5</v>
      </c>
      <c r="AY470">
        <v>60</v>
      </c>
      <c r="AZ470">
        <v>60</v>
      </c>
      <c r="BA470">
        <v>59.5</v>
      </c>
      <c r="BB470">
        <v>62</v>
      </c>
      <c r="BC470">
        <v>67.5</v>
      </c>
      <c r="BD470">
        <v>72</v>
      </c>
      <c r="BE470">
        <v>78</v>
      </c>
      <c r="BF470">
        <v>85</v>
      </c>
      <c r="BG470">
        <v>90.5</v>
      </c>
      <c r="BH470">
        <v>91.5</v>
      </c>
      <c r="BI470">
        <v>93</v>
      </c>
      <c r="BJ470">
        <v>94</v>
      </c>
      <c r="BK470">
        <v>94</v>
      </c>
      <c r="BL470">
        <v>91</v>
      </c>
      <c r="BM470">
        <v>86.5</v>
      </c>
      <c r="BN470">
        <v>80</v>
      </c>
      <c r="BO470">
        <v>73</v>
      </c>
      <c r="BP470">
        <v>65</v>
      </c>
      <c r="BQ470">
        <v>59.5</v>
      </c>
      <c r="BR470">
        <v>58</v>
      </c>
      <c r="BS470">
        <v>643.35389999999995</v>
      </c>
      <c r="BT470">
        <v>279.3372</v>
      </c>
      <c r="BU470">
        <v>270.10750000000002</v>
      </c>
      <c r="BV470">
        <v>197.63919999999999</v>
      </c>
      <c r="BW470">
        <v>144.345</v>
      </c>
      <c r="BX470">
        <v>116.4538</v>
      </c>
      <c r="BY470">
        <v>94.973190000000002</v>
      </c>
      <c r="BZ470">
        <v>-15.797639999999999</v>
      </c>
      <c r="CA470">
        <v>-206.68289999999999</v>
      </c>
      <c r="CB470">
        <v>-155.20269999999999</v>
      </c>
      <c r="CC470">
        <v>-167.29839999999999</v>
      </c>
      <c r="CD470">
        <v>-15.646750000000001</v>
      </c>
      <c r="CE470">
        <v>-91.82835</v>
      </c>
      <c r="CF470">
        <v>-63.774290000000001</v>
      </c>
      <c r="CG470">
        <v>-52.496220000000001</v>
      </c>
      <c r="CH470">
        <v>-125.78270000000001</v>
      </c>
      <c r="CI470">
        <v>-78.924220000000005</v>
      </c>
      <c r="CJ470">
        <v>-32.379779999999997</v>
      </c>
      <c r="CK470">
        <v>44.035550000000001</v>
      </c>
      <c r="CL470">
        <v>680.79250000000002</v>
      </c>
      <c r="CM470">
        <v>168.90039999999999</v>
      </c>
      <c r="CN470">
        <v>-344.64299999999997</v>
      </c>
      <c r="CO470">
        <v>-476.6927</v>
      </c>
      <c r="CP470">
        <v>109.5151</v>
      </c>
      <c r="CQ470">
        <v>9498.92</v>
      </c>
      <c r="CR470">
        <v>3700.9459999999999</v>
      </c>
      <c r="CS470">
        <v>3772.1979999999999</v>
      </c>
      <c r="CT470">
        <v>2680.6089999999999</v>
      </c>
      <c r="CU470">
        <v>1252.912</v>
      </c>
      <c r="CV470">
        <v>428.7593</v>
      </c>
      <c r="CW470">
        <v>696.39840000000004</v>
      </c>
      <c r="CX470">
        <v>507.43700000000001</v>
      </c>
      <c r="CY470">
        <v>1148.085</v>
      </c>
      <c r="CZ470">
        <v>896.51009999999997</v>
      </c>
      <c r="DA470">
        <v>2607.1089999999999</v>
      </c>
      <c r="DB470">
        <v>1856.126</v>
      </c>
      <c r="DC470">
        <v>2012.0150000000001</v>
      </c>
      <c r="DD470">
        <v>3317.6350000000002</v>
      </c>
      <c r="DE470">
        <v>1298.269</v>
      </c>
      <c r="DF470">
        <v>1110.9570000000001</v>
      </c>
      <c r="DG470">
        <v>1402.9749999999999</v>
      </c>
      <c r="DH470">
        <v>1316.9110000000001</v>
      </c>
      <c r="DI470">
        <v>1796.191</v>
      </c>
      <c r="DJ470">
        <v>2830.6689999999999</v>
      </c>
      <c r="DK470">
        <v>3054.4270000000001</v>
      </c>
      <c r="DL470">
        <v>3357.5659999999998</v>
      </c>
      <c r="DM470">
        <v>2396.1660000000002</v>
      </c>
      <c r="DN470">
        <v>1575.117</v>
      </c>
      <c r="DO470">
        <v>20</v>
      </c>
      <c r="DP470">
        <v>20</v>
      </c>
    </row>
    <row r="471" spans="1:120" hidden="1" x14ac:dyDescent="0.25">
      <c r="A471" t="str">
        <f t="shared" si="7"/>
        <v>Industry_Type-8. Other_All Elect_44386</v>
      </c>
      <c r="B471" t="s">
        <v>62</v>
      </c>
      <c r="C471" t="s">
        <v>267</v>
      </c>
      <c r="D471" t="s">
        <v>61</v>
      </c>
      <c r="E471" t="s">
        <v>61</v>
      </c>
      <c r="F471" t="s">
        <v>61</v>
      </c>
      <c r="G471" t="s">
        <v>268</v>
      </c>
      <c r="H471" t="s">
        <v>61</v>
      </c>
      <c r="I471" t="s">
        <v>61</v>
      </c>
      <c r="J471" t="s">
        <v>61</v>
      </c>
      <c r="K471" t="s">
        <v>190</v>
      </c>
      <c r="L471" s="18">
        <v>44386</v>
      </c>
      <c r="M471">
        <v>20</v>
      </c>
      <c r="N471">
        <v>20</v>
      </c>
      <c r="O471" t="s">
        <v>258</v>
      </c>
      <c r="P471">
        <v>6</v>
      </c>
      <c r="Q471">
        <v>6</v>
      </c>
      <c r="R471">
        <v>0</v>
      </c>
      <c r="S471">
        <v>0</v>
      </c>
      <c r="T471">
        <v>1</v>
      </c>
      <c r="U471">
        <v>0</v>
      </c>
      <c r="V471">
        <v>1</v>
      </c>
      <c r="W471">
        <v>43.662999999999997</v>
      </c>
      <c r="X471">
        <v>44.771999999999998</v>
      </c>
      <c r="Y471">
        <v>44.459000000000003</v>
      </c>
      <c r="Z471">
        <v>45.198999999999998</v>
      </c>
      <c r="AA471">
        <v>50.826999999999998</v>
      </c>
      <c r="AB471">
        <v>50.276000000000003</v>
      </c>
      <c r="AC471">
        <v>50.548000000000002</v>
      </c>
      <c r="AD471">
        <v>54.110999999999997</v>
      </c>
      <c r="AE471">
        <v>59.588999999999999</v>
      </c>
      <c r="AF471">
        <v>67.87</v>
      </c>
      <c r="AG471">
        <v>70.998000000000005</v>
      </c>
      <c r="AH471">
        <v>74.245999999999995</v>
      </c>
      <c r="AI471">
        <v>77.525000000000006</v>
      </c>
      <c r="AJ471">
        <v>77.747</v>
      </c>
      <c r="AK471">
        <v>79.251000000000005</v>
      </c>
      <c r="AL471">
        <v>80.186999999999998</v>
      </c>
      <c r="AM471">
        <v>80.831000000000003</v>
      </c>
      <c r="AN471">
        <v>82.635999999999996</v>
      </c>
      <c r="AO471">
        <v>78.379000000000005</v>
      </c>
      <c r="AP471">
        <v>69.817999999999998</v>
      </c>
      <c r="AQ471">
        <v>71.260000000000005</v>
      </c>
      <c r="AR471">
        <v>57.347999999999999</v>
      </c>
      <c r="AS471">
        <v>48.580500000000001</v>
      </c>
      <c r="AT471">
        <v>47.110999999999997</v>
      </c>
      <c r="AU471">
        <v>78</v>
      </c>
      <c r="AV471">
        <v>75.916667000000004</v>
      </c>
      <c r="AW471">
        <v>74</v>
      </c>
      <c r="AX471">
        <v>73.333332999999996</v>
      </c>
      <c r="AY471">
        <v>72</v>
      </c>
      <c r="AZ471">
        <v>71.166667000000004</v>
      </c>
      <c r="BA471">
        <v>71.166667000000004</v>
      </c>
      <c r="BB471">
        <v>73.833332999999996</v>
      </c>
      <c r="BC471">
        <v>79.25</v>
      </c>
      <c r="BD471">
        <v>85.416667000000004</v>
      </c>
      <c r="BE471">
        <v>90.833332999999996</v>
      </c>
      <c r="BF471">
        <v>95.166667000000004</v>
      </c>
      <c r="BG471">
        <v>98.583332999999996</v>
      </c>
      <c r="BH471">
        <v>100.91667</v>
      </c>
      <c r="BI471">
        <v>103.08333</v>
      </c>
      <c r="BJ471">
        <v>104</v>
      </c>
      <c r="BK471">
        <v>104.91667</v>
      </c>
      <c r="BL471">
        <v>104.16667</v>
      </c>
      <c r="BM471">
        <v>102.83333</v>
      </c>
      <c r="BN471">
        <v>100.16667</v>
      </c>
      <c r="BO471">
        <v>94.166667000000004</v>
      </c>
      <c r="BP471">
        <v>87.75</v>
      </c>
      <c r="BQ471">
        <v>84.666667000000004</v>
      </c>
      <c r="BR471">
        <v>81.5</v>
      </c>
      <c r="BS471">
        <v>-1.37036E-2</v>
      </c>
      <c r="BT471">
        <v>0.55138750000000003</v>
      </c>
      <c r="BU471">
        <v>0.2539188</v>
      </c>
      <c r="BV471">
        <v>-3.92097E-2</v>
      </c>
      <c r="BW471">
        <v>0.61963020000000002</v>
      </c>
      <c r="BX471">
        <v>-0.18082129999999999</v>
      </c>
      <c r="BY471">
        <v>-0.73571120000000001</v>
      </c>
      <c r="BZ471">
        <v>0.86049580000000003</v>
      </c>
      <c r="CA471">
        <v>-0.70985209999999999</v>
      </c>
      <c r="CB471">
        <v>-0.65173400000000004</v>
      </c>
      <c r="CC471">
        <v>-0.70338900000000004</v>
      </c>
      <c r="CD471">
        <v>0.52734599999999998</v>
      </c>
      <c r="CE471">
        <v>-0.18433430000000001</v>
      </c>
      <c r="CF471">
        <v>0.124974</v>
      </c>
      <c r="CG471">
        <v>0.74660150000000003</v>
      </c>
      <c r="CH471">
        <v>7.5982099999999997E-2</v>
      </c>
      <c r="CI471">
        <v>0.1301998</v>
      </c>
      <c r="CJ471">
        <v>-0.64970550000000005</v>
      </c>
      <c r="CK471">
        <v>-1.577445</v>
      </c>
      <c r="CL471">
        <v>5.3906049999999999</v>
      </c>
      <c r="CM471">
        <v>-0.77371789999999996</v>
      </c>
      <c r="CN471">
        <v>-0.44177889999999997</v>
      </c>
      <c r="CO471">
        <v>-0.30968570000000001</v>
      </c>
      <c r="CP471">
        <v>0.420516</v>
      </c>
      <c r="CQ471">
        <v>1.106385</v>
      </c>
      <c r="CR471">
        <v>0.49234309999999998</v>
      </c>
      <c r="CS471">
        <v>0.37302679999999999</v>
      </c>
      <c r="CT471">
        <v>0.40436240000000001</v>
      </c>
      <c r="CU471">
        <v>1.063423</v>
      </c>
      <c r="CV471">
        <v>0.90927650000000004</v>
      </c>
      <c r="CW471">
        <v>2.1672560000000001</v>
      </c>
      <c r="CX471">
        <v>1.0432809999999999</v>
      </c>
      <c r="CY471">
        <v>0.79611270000000001</v>
      </c>
      <c r="CZ471">
        <v>1.0059439999999999</v>
      </c>
      <c r="DA471">
        <v>1.0059800000000001</v>
      </c>
      <c r="DB471">
        <v>2.3852509999999998</v>
      </c>
      <c r="DC471">
        <v>1.388652</v>
      </c>
      <c r="DD471">
        <v>1.859273</v>
      </c>
      <c r="DE471">
        <v>1.810511</v>
      </c>
      <c r="DF471">
        <v>1.5836349999999999</v>
      </c>
      <c r="DG471">
        <v>1.6100540000000001</v>
      </c>
      <c r="DH471">
        <v>1.4627920000000001</v>
      </c>
      <c r="DI471">
        <v>2.2726090000000001</v>
      </c>
      <c r="DJ471">
        <v>1.4780549999999999</v>
      </c>
      <c r="DK471">
        <v>1.5429379999999999</v>
      </c>
      <c r="DL471">
        <v>0.77310619999999997</v>
      </c>
      <c r="DM471">
        <v>0.39217429999999998</v>
      </c>
      <c r="DN471">
        <v>1.1860869999999999</v>
      </c>
      <c r="DO471">
        <v>20</v>
      </c>
      <c r="DP471">
        <v>20</v>
      </c>
    </row>
    <row r="472" spans="1:120" hidden="1" x14ac:dyDescent="0.25">
      <c r="A472" t="str">
        <f t="shared" si="7"/>
        <v>sublap_id-SLAP_PGP2_All Elect_44386</v>
      </c>
      <c r="B472" t="s">
        <v>62</v>
      </c>
      <c r="C472" t="s">
        <v>301</v>
      </c>
      <c r="D472" t="s">
        <v>61</v>
      </c>
      <c r="E472" t="s">
        <v>302</v>
      </c>
      <c r="F472" t="s">
        <v>61</v>
      </c>
      <c r="G472" t="s">
        <v>61</v>
      </c>
      <c r="H472" t="s">
        <v>61</v>
      </c>
      <c r="I472" t="s">
        <v>61</v>
      </c>
      <c r="J472" t="s">
        <v>61</v>
      </c>
      <c r="K472" t="s">
        <v>190</v>
      </c>
      <c r="L472" s="18">
        <v>44386</v>
      </c>
      <c r="M472">
        <v>20</v>
      </c>
      <c r="N472">
        <v>20</v>
      </c>
      <c r="O472" t="s">
        <v>258</v>
      </c>
      <c r="P472">
        <v>23</v>
      </c>
      <c r="Q472">
        <v>23</v>
      </c>
      <c r="R472">
        <v>0</v>
      </c>
      <c r="S472">
        <v>0</v>
      </c>
      <c r="T472">
        <v>0</v>
      </c>
      <c r="U472">
        <v>0</v>
      </c>
      <c r="V472">
        <v>0</v>
      </c>
      <c r="W472">
        <v>408.928</v>
      </c>
      <c r="X472">
        <v>442.25400000000002</v>
      </c>
      <c r="Y472">
        <v>432.94499999999999</v>
      </c>
      <c r="Z472">
        <v>423.80099999999999</v>
      </c>
      <c r="AA472">
        <v>433.48</v>
      </c>
      <c r="AB472">
        <v>436.09899999999999</v>
      </c>
      <c r="AC472">
        <v>647.61800000000005</v>
      </c>
      <c r="AD472">
        <v>810.19100000000003</v>
      </c>
      <c r="AE472">
        <v>1068.9280000000001</v>
      </c>
      <c r="AF472">
        <v>1078.7650000000001</v>
      </c>
      <c r="AG472">
        <v>1175.5150000000001</v>
      </c>
      <c r="AH472">
        <v>1509.681</v>
      </c>
      <c r="AI472">
        <v>1565.7750000000001</v>
      </c>
      <c r="AJ472">
        <v>1611.808</v>
      </c>
      <c r="AK472">
        <v>1642.96</v>
      </c>
      <c r="AL472">
        <v>1649.182</v>
      </c>
      <c r="AM472">
        <v>1661.1790000000001</v>
      </c>
      <c r="AN472">
        <v>1724.848</v>
      </c>
      <c r="AO472">
        <v>1691.171</v>
      </c>
      <c r="AP472">
        <v>1447.184</v>
      </c>
      <c r="AQ472">
        <v>1459.287</v>
      </c>
      <c r="AR472">
        <v>1080.2159999999999</v>
      </c>
      <c r="AS472">
        <v>635.33000000000004</v>
      </c>
      <c r="AT472">
        <v>454.34399999999999</v>
      </c>
      <c r="AU472">
        <v>65.652174000000002</v>
      </c>
      <c r="AV472">
        <v>67.369564999999994</v>
      </c>
      <c r="AW472">
        <v>66.239130000000003</v>
      </c>
      <c r="AX472">
        <v>65.021738999999997</v>
      </c>
      <c r="AY472">
        <v>64.413043000000002</v>
      </c>
      <c r="AZ472">
        <v>63.695652000000003</v>
      </c>
      <c r="BA472">
        <v>63.804347999999997</v>
      </c>
      <c r="BB472">
        <v>66.630435000000006</v>
      </c>
      <c r="BC472">
        <v>69.869564999999994</v>
      </c>
      <c r="BD472">
        <v>73.260869999999997</v>
      </c>
      <c r="BE472">
        <v>76.695651999999995</v>
      </c>
      <c r="BF472">
        <v>80.086956999999998</v>
      </c>
      <c r="BG472">
        <v>82.217391000000006</v>
      </c>
      <c r="BH472">
        <v>83.847825999999998</v>
      </c>
      <c r="BI472">
        <v>84.847825999999998</v>
      </c>
      <c r="BJ472">
        <v>85.391304000000005</v>
      </c>
      <c r="BK472">
        <v>86.434782999999996</v>
      </c>
      <c r="BL472">
        <v>85.847825999999998</v>
      </c>
      <c r="BM472">
        <v>82.217391000000006</v>
      </c>
      <c r="BN472">
        <v>79.130435000000006</v>
      </c>
      <c r="BO472">
        <v>75.021738999999997</v>
      </c>
      <c r="BP472">
        <v>69.086956999999998</v>
      </c>
      <c r="BQ472">
        <v>66.065217000000004</v>
      </c>
      <c r="BR472">
        <v>64.304348000000005</v>
      </c>
      <c r="BS472">
        <v>22.190449999999998</v>
      </c>
      <c r="BT472">
        <v>6.1806429999999999</v>
      </c>
      <c r="BU472">
        <v>5.8175220000000003</v>
      </c>
      <c r="BV472">
        <v>11.270300000000001</v>
      </c>
      <c r="BW472">
        <v>30.088629999999998</v>
      </c>
      <c r="BX472">
        <v>41.284550000000003</v>
      </c>
      <c r="BY472">
        <v>16.1464</v>
      </c>
      <c r="BZ472">
        <v>-7.0180699999999998</v>
      </c>
      <c r="CA472">
        <v>-39.974530000000001</v>
      </c>
      <c r="CB472">
        <v>-32.621409999999997</v>
      </c>
      <c r="CC472">
        <v>-2.1937700000000002</v>
      </c>
      <c r="CD472">
        <v>-29.093800000000002</v>
      </c>
      <c r="CE472">
        <v>-10.853820000000001</v>
      </c>
      <c r="CF472">
        <v>-25.054510000000001</v>
      </c>
      <c r="CG472">
        <v>-34.184890000000003</v>
      </c>
      <c r="CH472">
        <v>-21.68112</v>
      </c>
      <c r="CI472">
        <v>-19.429500000000001</v>
      </c>
      <c r="CJ472">
        <v>-36.636989999999997</v>
      </c>
      <c r="CK472">
        <v>-11.397270000000001</v>
      </c>
      <c r="CL472">
        <v>105.28100000000001</v>
      </c>
      <c r="CM472">
        <v>-36.12462</v>
      </c>
      <c r="CN472">
        <v>-36.649450000000002</v>
      </c>
      <c r="CO472">
        <v>-13.233890000000001</v>
      </c>
      <c r="CP472">
        <v>-7.4255930000000001</v>
      </c>
      <c r="CQ472">
        <v>182.37880000000001</v>
      </c>
      <c r="CR472">
        <v>217.90649999999999</v>
      </c>
      <c r="CS472">
        <v>220.1825</v>
      </c>
      <c r="CT472">
        <v>202.18709999999999</v>
      </c>
      <c r="CU472">
        <v>1001.855</v>
      </c>
      <c r="CV472">
        <v>820.33870000000002</v>
      </c>
      <c r="CW472">
        <v>149.5258</v>
      </c>
      <c r="CX472">
        <v>87.397210000000001</v>
      </c>
      <c r="CY472">
        <v>824.56449999999995</v>
      </c>
      <c r="CZ472">
        <v>889.04259999999999</v>
      </c>
      <c r="DA472">
        <v>1345.8389999999999</v>
      </c>
      <c r="DB472">
        <v>1951.92</v>
      </c>
      <c r="DC472">
        <v>2364.08</v>
      </c>
      <c r="DD472">
        <v>2349.9140000000002</v>
      </c>
      <c r="DE472">
        <v>2431.922</v>
      </c>
      <c r="DF472">
        <v>2650.1579999999999</v>
      </c>
      <c r="DG472">
        <v>1643.5920000000001</v>
      </c>
      <c r="DH472">
        <v>1955.5940000000001</v>
      </c>
      <c r="DI472">
        <v>2894.1640000000002</v>
      </c>
      <c r="DJ472">
        <v>2159.8330000000001</v>
      </c>
      <c r="DK472">
        <v>3105.4160000000002</v>
      </c>
      <c r="DL472">
        <v>2468.4549999999999</v>
      </c>
      <c r="DM472">
        <v>452.43049999999999</v>
      </c>
      <c r="DN472">
        <v>229.20859999999999</v>
      </c>
      <c r="DO472">
        <v>20</v>
      </c>
      <c r="DP472">
        <v>20</v>
      </c>
    </row>
    <row r="473" spans="1:120" hidden="1" x14ac:dyDescent="0.25">
      <c r="A473" t="str">
        <f t="shared" si="7"/>
        <v>Industry_Type-3. Wholesale, Transport, other utilities_All Elect_44386</v>
      </c>
      <c r="B473" t="s">
        <v>62</v>
      </c>
      <c r="C473" t="s">
        <v>202</v>
      </c>
      <c r="D473" t="s">
        <v>61</v>
      </c>
      <c r="E473" t="s">
        <v>61</v>
      </c>
      <c r="F473" t="s">
        <v>61</v>
      </c>
      <c r="G473" t="s">
        <v>31</v>
      </c>
      <c r="H473" t="s">
        <v>61</v>
      </c>
      <c r="I473" t="s">
        <v>61</v>
      </c>
      <c r="J473" t="s">
        <v>61</v>
      </c>
      <c r="K473" t="s">
        <v>190</v>
      </c>
      <c r="L473" s="18">
        <v>44386</v>
      </c>
      <c r="M473">
        <v>20</v>
      </c>
      <c r="N473">
        <v>20</v>
      </c>
      <c r="O473" t="s">
        <v>258</v>
      </c>
      <c r="P473">
        <v>1</v>
      </c>
      <c r="Q473">
        <v>1</v>
      </c>
      <c r="R473">
        <v>0</v>
      </c>
      <c r="S473">
        <v>0</v>
      </c>
      <c r="T473">
        <v>1</v>
      </c>
      <c r="U473">
        <v>0</v>
      </c>
      <c r="V473">
        <v>1</v>
      </c>
      <c r="W473">
        <v>415.6</v>
      </c>
      <c r="X473">
        <v>361.6</v>
      </c>
      <c r="Y473">
        <v>418.8</v>
      </c>
      <c r="Z473">
        <v>397.6</v>
      </c>
      <c r="AA473">
        <v>352</v>
      </c>
      <c r="AB473">
        <v>423.6</v>
      </c>
      <c r="AC473">
        <v>574.4</v>
      </c>
      <c r="AD473">
        <v>558.79999999999995</v>
      </c>
      <c r="AE473">
        <v>608.4</v>
      </c>
      <c r="AF473">
        <v>512.79999999999995</v>
      </c>
      <c r="AG473">
        <v>493.2</v>
      </c>
      <c r="AH473">
        <v>482.4</v>
      </c>
      <c r="AI473">
        <v>454</v>
      </c>
      <c r="AJ473">
        <v>462</v>
      </c>
      <c r="AK473">
        <v>453.6</v>
      </c>
      <c r="AL473">
        <v>302.8</v>
      </c>
      <c r="AM473">
        <v>208.4</v>
      </c>
      <c r="AN473">
        <v>326.8</v>
      </c>
      <c r="AO473">
        <v>477.2</v>
      </c>
      <c r="AP473">
        <v>192.4</v>
      </c>
      <c r="AQ473">
        <v>437.6</v>
      </c>
      <c r="AR473">
        <v>451.6</v>
      </c>
      <c r="AS473">
        <v>457.6</v>
      </c>
      <c r="AT473">
        <v>538.4</v>
      </c>
      <c r="AU473">
        <v>85.5</v>
      </c>
      <c r="AV473">
        <v>83</v>
      </c>
      <c r="AW473">
        <v>80.5</v>
      </c>
      <c r="AX473">
        <v>79</v>
      </c>
      <c r="AY473">
        <v>78.5</v>
      </c>
      <c r="AZ473">
        <v>77.5</v>
      </c>
      <c r="BA473">
        <v>76</v>
      </c>
      <c r="BB473">
        <v>76.5</v>
      </c>
      <c r="BC473">
        <v>79</v>
      </c>
      <c r="BD473">
        <v>84</v>
      </c>
      <c r="BE473">
        <v>87.5</v>
      </c>
      <c r="BF473">
        <v>91</v>
      </c>
      <c r="BG473">
        <v>95</v>
      </c>
      <c r="BH473">
        <v>97.5</v>
      </c>
      <c r="BI473">
        <v>100.5</v>
      </c>
      <c r="BJ473">
        <v>102.5</v>
      </c>
      <c r="BK473">
        <v>104</v>
      </c>
      <c r="BL473">
        <v>103.5</v>
      </c>
      <c r="BM473">
        <v>102</v>
      </c>
      <c r="BN473">
        <v>99.5</v>
      </c>
      <c r="BO473">
        <v>97</v>
      </c>
      <c r="BP473">
        <v>92.5</v>
      </c>
      <c r="BQ473">
        <v>89.5</v>
      </c>
      <c r="BR473">
        <v>87</v>
      </c>
      <c r="BS473">
        <v>-107.3806</v>
      </c>
      <c r="BT473">
        <v>22.72766</v>
      </c>
      <c r="BU473">
        <v>-11.66901</v>
      </c>
      <c r="BV473">
        <v>-10.88007</v>
      </c>
      <c r="BW473">
        <v>-12.293430000000001</v>
      </c>
      <c r="BX473">
        <v>-11.228759999999999</v>
      </c>
      <c r="BY473">
        <v>-21.050899999999999</v>
      </c>
      <c r="BZ473">
        <v>23.422270000000001</v>
      </c>
      <c r="CA473">
        <v>20.986450000000001</v>
      </c>
      <c r="CB473">
        <v>0.16439819999999999</v>
      </c>
      <c r="CC473">
        <v>-24.724489999999999</v>
      </c>
      <c r="CD473">
        <v>-26.351870000000002</v>
      </c>
      <c r="CE473">
        <v>-18.122250000000001</v>
      </c>
      <c r="CF473">
        <v>-16.57001</v>
      </c>
      <c r="CG473">
        <v>-0.99182130000000002</v>
      </c>
      <c r="CH473">
        <v>9.0467829999999996</v>
      </c>
      <c r="CI473">
        <v>35.658659999999998</v>
      </c>
      <c r="CJ473">
        <v>6.2644039999999999</v>
      </c>
      <c r="CK473">
        <v>35.352690000000003</v>
      </c>
      <c r="CL473">
        <v>139.9418</v>
      </c>
      <c r="CM473">
        <v>22.223140000000001</v>
      </c>
      <c r="CN473">
        <v>-51.861150000000002</v>
      </c>
      <c r="CO473">
        <v>-62.836150000000004</v>
      </c>
      <c r="CP473">
        <v>-67.975459999999998</v>
      </c>
      <c r="CQ473">
        <v>4097.0169999999998</v>
      </c>
      <c r="CR473">
        <v>2533.4319999999998</v>
      </c>
      <c r="CS473">
        <v>2267.7460000000001</v>
      </c>
      <c r="CT473">
        <v>2030.462</v>
      </c>
      <c r="CU473">
        <v>2089.2669999999998</v>
      </c>
      <c r="CV473">
        <v>1460.28</v>
      </c>
      <c r="CW473">
        <v>394.83100000000002</v>
      </c>
      <c r="CX473">
        <v>998.61810000000003</v>
      </c>
      <c r="CY473">
        <v>1308.2449999999999</v>
      </c>
      <c r="CZ473">
        <v>783.5077</v>
      </c>
      <c r="DA473">
        <v>2375.2089999999998</v>
      </c>
      <c r="DB473">
        <v>3909.1149999999998</v>
      </c>
      <c r="DC473">
        <v>3986.355</v>
      </c>
      <c r="DD473">
        <v>5341.4290000000001</v>
      </c>
      <c r="DE473">
        <v>4809.518</v>
      </c>
      <c r="DF473">
        <v>5634.7709999999997</v>
      </c>
      <c r="DG473">
        <v>6992.5630000000001</v>
      </c>
      <c r="DH473">
        <v>2217.5619999999999</v>
      </c>
      <c r="DI473">
        <v>3583.8359999999998</v>
      </c>
      <c r="DJ473">
        <v>4952.6540000000005</v>
      </c>
      <c r="DK473">
        <v>2018.4490000000001</v>
      </c>
      <c r="DL473">
        <v>1425.1189999999999</v>
      </c>
      <c r="DM473">
        <v>2379.431</v>
      </c>
      <c r="DN473">
        <v>2096.4029999999998</v>
      </c>
      <c r="DO473">
        <v>20</v>
      </c>
      <c r="DP473">
        <v>20</v>
      </c>
    </row>
    <row r="474" spans="1:120" hidden="1" x14ac:dyDescent="0.25">
      <c r="A474" t="str">
        <f t="shared" si="7"/>
        <v>Industry_Type-2. Manufacturing_All Elect_44386</v>
      </c>
      <c r="B474" t="s">
        <v>62</v>
      </c>
      <c r="C474" t="s">
        <v>218</v>
      </c>
      <c r="D474" t="s">
        <v>61</v>
      </c>
      <c r="E474" t="s">
        <v>61</v>
      </c>
      <c r="F474" t="s">
        <v>61</v>
      </c>
      <c r="G474" t="s">
        <v>38</v>
      </c>
      <c r="H474" t="s">
        <v>61</v>
      </c>
      <c r="I474" t="s">
        <v>61</v>
      </c>
      <c r="J474" t="s">
        <v>61</v>
      </c>
      <c r="K474" t="s">
        <v>190</v>
      </c>
      <c r="L474" s="18">
        <v>44386</v>
      </c>
      <c r="M474">
        <v>20</v>
      </c>
      <c r="N474">
        <v>20</v>
      </c>
      <c r="O474" t="s">
        <v>258</v>
      </c>
      <c r="P474">
        <v>2</v>
      </c>
      <c r="Q474">
        <v>2</v>
      </c>
      <c r="R474">
        <v>0</v>
      </c>
      <c r="S474">
        <v>0</v>
      </c>
      <c r="T474">
        <v>1</v>
      </c>
      <c r="U474">
        <v>0</v>
      </c>
      <c r="V474">
        <v>1</v>
      </c>
      <c r="W474">
        <v>436.47750000000002</v>
      </c>
      <c r="X474">
        <v>464.92500000000001</v>
      </c>
      <c r="Y474">
        <v>444.73349999999999</v>
      </c>
      <c r="Z474">
        <v>442.149</v>
      </c>
      <c r="AA474">
        <v>471.89249999999998</v>
      </c>
      <c r="AB474">
        <v>483.60599999999999</v>
      </c>
      <c r="AC474">
        <v>524.32349999999997</v>
      </c>
      <c r="AD474">
        <v>594.95849999999996</v>
      </c>
      <c r="AE474">
        <v>729.04049999999995</v>
      </c>
      <c r="AF474">
        <v>742.05600000000004</v>
      </c>
      <c r="AG474">
        <v>771.32399999999996</v>
      </c>
      <c r="AH474">
        <v>621.90449999999998</v>
      </c>
      <c r="AI474">
        <v>636.19650000000001</v>
      </c>
      <c r="AJ474">
        <v>627.85050000000001</v>
      </c>
      <c r="AK474">
        <v>654.48299999999995</v>
      </c>
      <c r="AL474">
        <v>665.8845</v>
      </c>
      <c r="AM474">
        <v>629.80349999999999</v>
      </c>
      <c r="AN474">
        <v>597.82950000000005</v>
      </c>
      <c r="AO474">
        <v>572.78700000000003</v>
      </c>
      <c r="AP474">
        <v>16.754999999999999</v>
      </c>
      <c r="AQ474">
        <v>407.34300000000002</v>
      </c>
      <c r="AR474">
        <v>965.42250000000001</v>
      </c>
      <c r="AS474">
        <v>1092.0615</v>
      </c>
      <c r="AT474">
        <v>554.80799999999999</v>
      </c>
      <c r="AU474">
        <v>61</v>
      </c>
      <c r="AV474">
        <v>63.5</v>
      </c>
      <c r="AW474">
        <v>62</v>
      </c>
      <c r="AX474">
        <v>61.5</v>
      </c>
      <c r="AY474">
        <v>60</v>
      </c>
      <c r="AZ474">
        <v>60</v>
      </c>
      <c r="BA474">
        <v>59.5</v>
      </c>
      <c r="BB474">
        <v>62</v>
      </c>
      <c r="BC474">
        <v>67.5</v>
      </c>
      <c r="BD474">
        <v>72</v>
      </c>
      <c r="BE474">
        <v>78</v>
      </c>
      <c r="BF474">
        <v>85</v>
      </c>
      <c r="BG474">
        <v>90.5</v>
      </c>
      <c r="BH474">
        <v>91.5</v>
      </c>
      <c r="BI474">
        <v>93</v>
      </c>
      <c r="BJ474">
        <v>94</v>
      </c>
      <c r="BK474">
        <v>94</v>
      </c>
      <c r="BL474">
        <v>91</v>
      </c>
      <c r="BM474">
        <v>86.5</v>
      </c>
      <c r="BN474">
        <v>80</v>
      </c>
      <c r="BO474">
        <v>73</v>
      </c>
      <c r="BP474">
        <v>65</v>
      </c>
      <c r="BQ474">
        <v>59.5</v>
      </c>
      <c r="BR474">
        <v>58</v>
      </c>
      <c r="BS474">
        <v>633.82910000000004</v>
      </c>
      <c r="BT474">
        <v>278.94400000000002</v>
      </c>
      <c r="BU474">
        <v>272.06459999999998</v>
      </c>
      <c r="BV474">
        <v>198.4836</v>
      </c>
      <c r="BW474">
        <v>143.68459999999999</v>
      </c>
      <c r="BX474">
        <v>114.30540000000001</v>
      </c>
      <c r="BY474">
        <v>54.222900000000003</v>
      </c>
      <c r="BZ474">
        <v>-24.243099999999998</v>
      </c>
      <c r="CA474">
        <v>-155.68819999999999</v>
      </c>
      <c r="CB474">
        <v>-126.3092</v>
      </c>
      <c r="CC474">
        <v>-144.9247</v>
      </c>
      <c r="CD474">
        <v>-6.5731659999999996</v>
      </c>
      <c r="CE474">
        <v>-33.923369999999998</v>
      </c>
      <c r="CF474">
        <v>-20.107379999999999</v>
      </c>
      <c r="CG474">
        <v>-4.9982759999999997</v>
      </c>
      <c r="CH474">
        <v>-78.282179999999997</v>
      </c>
      <c r="CI474">
        <v>-26.11842</v>
      </c>
      <c r="CJ474">
        <v>33.383879999999998</v>
      </c>
      <c r="CK474">
        <v>74.366259999999997</v>
      </c>
      <c r="CL474">
        <v>615.7826</v>
      </c>
      <c r="CM474">
        <v>226.3785</v>
      </c>
      <c r="CN474">
        <v>-296.892</v>
      </c>
      <c r="CO474">
        <v>-431.64769999999999</v>
      </c>
      <c r="CP474">
        <v>133.47280000000001</v>
      </c>
      <c r="CQ474">
        <v>9324.1129999999994</v>
      </c>
      <c r="CR474">
        <v>3596.7130000000002</v>
      </c>
      <c r="CS474">
        <v>3676.3980000000001</v>
      </c>
      <c r="CT474">
        <v>2583.232</v>
      </c>
      <c r="CU474">
        <v>1152.4929999999999</v>
      </c>
      <c r="CV474">
        <v>330.05070000000001</v>
      </c>
      <c r="CW474">
        <v>172.2791</v>
      </c>
      <c r="CX474">
        <v>164.68809999999999</v>
      </c>
      <c r="CY474">
        <v>336.33179999999999</v>
      </c>
      <c r="CZ474">
        <v>437.38619999999997</v>
      </c>
      <c r="DA474">
        <v>1256.58</v>
      </c>
      <c r="DB474">
        <v>1091.846</v>
      </c>
      <c r="DC474">
        <v>976.3777</v>
      </c>
      <c r="DD474">
        <v>2353.0729999999999</v>
      </c>
      <c r="DE474">
        <v>884.81809999999996</v>
      </c>
      <c r="DF474">
        <v>627.43489999999997</v>
      </c>
      <c r="DG474">
        <v>838.67570000000001</v>
      </c>
      <c r="DH474">
        <v>767.16959999999995</v>
      </c>
      <c r="DI474">
        <v>974.81380000000001</v>
      </c>
      <c r="DJ474">
        <v>1076.1369999999999</v>
      </c>
      <c r="DK474">
        <v>1009.9059999999999</v>
      </c>
      <c r="DL474">
        <v>1527.232</v>
      </c>
      <c r="DM474">
        <v>1410.1420000000001</v>
      </c>
      <c r="DN474">
        <v>1358.789</v>
      </c>
      <c r="DO474">
        <v>20</v>
      </c>
      <c r="DP474">
        <v>20</v>
      </c>
    </row>
    <row r="475" spans="1:120" x14ac:dyDescent="0.25">
      <c r="A475" t="str">
        <f t="shared" si="7"/>
        <v>AutoDR-Yes_All Elect_44386</v>
      </c>
      <c r="B475" t="s">
        <v>62</v>
      </c>
      <c r="C475" t="s">
        <v>322</v>
      </c>
      <c r="D475" t="s">
        <v>61</v>
      </c>
      <c r="E475" t="s">
        <v>61</v>
      </c>
      <c r="F475" t="s">
        <v>61</v>
      </c>
      <c r="G475" t="s">
        <v>61</v>
      </c>
      <c r="H475" t="s">
        <v>98</v>
      </c>
      <c r="I475" t="s">
        <v>61</v>
      </c>
      <c r="J475" t="s">
        <v>61</v>
      </c>
      <c r="K475" t="s">
        <v>190</v>
      </c>
      <c r="L475" s="18">
        <v>44386</v>
      </c>
      <c r="M475">
        <v>20</v>
      </c>
      <c r="N475">
        <v>20</v>
      </c>
      <c r="O475" t="s">
        <v>258</v>
      </c>
      <c r="P475">
        <v>32</v>
      </c>
      <c r="Q475">
        <v>32</v>
      </c>
      <c r="R475">
        <v>0</v>
      </c>
      <c r="S475">
        <v>0</v>
      </c>
      <c r="T475">
        <v>0</v>
      </c>
      <c r="U475">
        <v>0</v>
      </c>
      <c r="V475">
        <v>0</v>
      </c>
      <c r="W475">
        <v>1529.0995</v>
      </c>
      <c r="X475">
        <v>1650.2349999999999</v>
      </c>
      <c r="Y475">
        <v>1471.5094999999999</v>
      </c>
      <c r="Z475">
        <v>1510.6385</v>
      </c>
      <c r="AA475">
        <v>1567.3610000000001</v>
      </c>
      <c r="AB475">
        <v>1564.4625000000001</v>
      </c>
      <c r="AC475">
        <v>1577.0574999999999</v>
      </c>
      <c r="AD475">
        <v>1625.5854999999999</v>
      </c>
      <c r="AE475">
        <v>1987.72</v>
      </c>
      <c r="AF475">
        <v>2458.3215</v>
      </c>
      <c r="AG475">
        <v>2538.2220000000002</v>
      </c>
      <c r="AH475">
        <v>2665.4895000000001</v>
      </c>
      <c r="AI475">
        <v>2810.5855000000001</v>
      </c>
      <c r="AJ475">
        <v>2933.9025000000001</v>
      </c>
      <c r="AK475">
        <v>3029.2649999999999</v>
      </c>
      <c r="AL475">
        <v>3162.0430000000001</v>
      </c>
      <c r="AM475">
        <v>3132.3009999999999</v>
      </c>
      <c r="AN475">
        <v>3123.1390000000001</v>
      </c>
      <c r="AO475">
        <v>3283.2914999999998</v>
      </c>
      <c r="AP475">
        <v>3026.7415000000001</v>
      </c>
      <c r="AQ475">
        <v>3158.4160000000002</v>
      </c>
      <c r="AR475">
        <v>2710.5390000000002</v>
      </c>
      <c r="AS475">
        <v>2424.3035</v>
      </c>
      <c r="AT475">
        <v>2210.3530000000001</v>
      </c>
      <c r="AU475">
        <v>74.3125</v>
      </c>
      <c r="AV475">
        <v>73.046875</v>
      </c>
      <c r="AW475">
        <v>71.671875</v>
      </c>
      <c r="AX475">
        <v>70.546875</v>
      </c>
      <c r="AY475">
        <v>69.5625</v>
      </c>
      <c r="AZ475">
        <v>68.640625</v>
      </c>
      <c r="BA475">
        <v>68.15625</v>
      </c>
      <c r="BB475">
        <v>70.3125</v>
      </c>
      <c r="BC475">
        <v>74.328125</v>
      </c>
      <c r="BD475">
        <v>78.796875</v>
      </c>
      <c r="BE475">
        <v>83.171875</v>
      </c>
      <c r="BF475">
        <v>87.234375</v>
      </c>
      <c r="BG475">
        <v>90.796875</v>
      </c>
      <c r="BH475">
        <v>93.28125</v>
      </c>
      <c r="BI475">
        <v>95.28125</v>
      </c>
      <c r="BJ475">
        <v>96.109375</v>
      </c>
      <c r="BK475">
        <v>96.75</v>
      </c>
      <c r="BL475">
        <v>96.203125</v>
      </c>
      <c r="BM475">
        <v>94.1875</v>
      </c>
      <c r="BN475">
        <v>91.03125</v>
      </c>
      <c r="BO475">
        <v>86.59375</v>
      </c>
      <c r="BP475">
        <v>81.640625</v>
      </c>
      <c r="BQ475">
        <v>78.734375</v>
      </c>
      <c r="BR475">
        <v>76.171875</v>
      </c>
      <c r="BS475">
        <v>-7.2006399999999999</v>
      </c>
      <c r="BT475">
        <v>-10.828279999999999</v>
      </c>
      <c r="BU475">
        <v>-3.7806920000000002</v>
      </c>
      <c r="BV475">
        <v>1.5057830000000001</v>
      </c>
      <c r="BW475">
        <v>-8.2881219999999995</v>
      </c>
      <c r="BX475">
        <v>-16.98976</v>
      </c>
      <c r="BY475">
        <v>23.656580000000002</v>
      </c>
      <c r="BZ475">
        <v>21.096509999999999</v>
      </c>
      <c r="CA475">
        <v>21.047000000000001</v>
      </c>
      <c r="CB475">
        <v>-22.87857</v>
      </c>
      <c r="CC475">
        <v>34.608870000000003</v>
      </c>
      <c r="CD475">
        <v>33.955329999999996</v>
      </c>
      <c r="CE475">
        <v>12.09436</v>
      </c>
      <c r="CF475">
        <v>-49.648539999999997</v>
      </c>
      <c r="CG475">
        <v>-52.504040000000003</v>
      </c>
      <c r="CH475">
        <v>-25.964860000000002</v>
      </c>
      <c r="CI475">
        <v>1.975876</v>
      </c>
      <c r="CJ475">
        <v>13.76849</v>
      </c>
      <c r="CK475">
        <v>40.740630000000003</v>
      </c>
      <c r="CL475">
        <v>258.64620000000002</v>
      </c>
      <c r="CM475">
        <v>-26.281700000000001</v>
      </c>
      <c r="CN475">
        <v>12.395440000000001</v>
      </c>
      <c r="CO475">
        <v>-33.175179999999997</v>
      </c>
      <c r="CP475">
        <v>-36.12791</v>
      </c>
      <c r="CQ475">
        <v>1208.2660000000001</v>
      </c>
      <c r="CR475">
        <v>737.36659999999995</v>
      </c>
      <c r="CS475">
        <v>1085.0170000000001</v>
      </c>
      <c r="CT475">
        <v>479.74540000000002</v>
      </c>
      <c r="CU475">
        <v>502.3415</v>
      </c>
      <c r="CV475">
        <v>405.25130000000001</v>
      </c>
      <c r="CW475">
        <v>590.83169999999996</v>
      </c>
      <c r="CX475">
        <v>732.68560000000002</v>
      </c>
      <c r="CY475">
        <v>698.77189999999996</v>
      </c>
      <c r="CZ475">
        <v>1017.713</v>
      </c>
      <c r="DA475">
        <v>1505.4770000000001</v>
      </c>
      <c r="DB475">
        <v>1205.2950000000001</v>
      </c>
      <c r="DC475">
        <v>1231.8889999999999</v>
      </c>
      <c r="DD475">
        <v>1118.652</v>
      </c>
      <c r="DE475">
        <v>921.02530000000002</v>
      </c>
      <c r="DF475">
        <v>1084.067</v>
      </c>
      <c r="DG475">
        <v>1507.537</v>
      </c>
      <c r="DH475">
        <v>1892.7470000000001</v>
      </c>
      <c r="DI475">
        <v>2777.375</v>
      </c>
      <c r="DJ475">
        <v>1982.441</v>
      </c>
      <c r="DK475">
        <v>2402.5189999999998</v>
      </c>
      <c r="DL475">
        <v>1533.711</v>
      </c>
      <c r="DM475">
        <v>2980.8139999999999</v>
      </c>
      <c r="DN475">
        <v>1442.404</v>
      </c>
      <c r="DO475">
        <v>20</v>
      </c>
      <c r="DP475">
        <v>20</v>
      </c>
    </row>
    <row r="476" spans="1:120" hidden="1" x14ac:dyDescent="0.25">
      <c r="A476" t="str">
        <f t="shared" si="7"/>
        <v>LCA-Stockton_All Elect_44386</v>
      </c>
      <c r="B476" t="s">
        <v>62</v>
      </c>
      <c r="C476" t="s">
        <v>213</v>
      </c>
      <c r="D476" t="s">
        <v>39</v>
      </c>
      <c r="E476" t="s">
        <v>61</v>
      </c>
      <c r="F476" t="s">
        <v>61</v>
      </c>
      <c r="G476" t="s">
        <v>61</v>
      </c>
      <c r="H476" t="s">
        <v>61</v>
      </c>
      <c r="I476" t="s">
        <v>61</v>
      </c>
      <c r="J476" t="s">
        <v>61</v>
      </c>
      <c r="K476" t="s">
        <v>190</v>
      </c>
      <c r="L476" s="18">
        <v>44386</v>
      </c>
      <c r="M476">
        <v>20</v>
      </c>
      <c r="N476">
        <v>20</v>
      </c>
      <c r="O476" t="s">
        <v>258</v>
      </c>
      <c r="P476">
        <v>33</v>
      </c>
      <c r="Q476">
        <v>32</v>
      </c>
      <c r="R476">
        <v>0</v>
      </c>
      <c r="S476">
        <v>0</v>
      </c>
      <c r="T476">
        <v>0</v>
      </c>
      <c r="U476">
        <v>0</v>
      </c>
      <c r="V476">
        <v>0</v>
      </c>
      <c r="W476">
        <v>1027.1125999999999</v>
      </c>
      <c r="X476">
        <v>1056.6002000000001</v>
      </c>
      <c r="Y476">
        <v>1113.3158000000001</v>
      </c>
      <c r="Z476">
        <v>1108.173</v>
      </c>
      <c r="AA476">
        <v>1150.9358</v>
      </c>
      <c r="AB476">
        <v>1284.3456000000001</v>
      </c>
      <c r="AC476">
        <v>1459.3960999999999</v>
      </c>
      <c r="AD476">
        <v>1711.2985000000001</v>
      </c>
      <c r="AE476">
        <v>1938.0518</v>
      </c>
      <c r="AF476">
        <v>1998.6192000000001</v>
      </c>
      <c r="AG476">
        <v>1991.4861000000001</v>
      </c>
      <c r="AH476">
        <v>2081.3872999999999</v>
      </c>
      <c r="AI476">
        <v>2104.3150999999998</v>
      </c>
      <c r="AJ476">
        <v>2229.8616000000002</v>
      </c>
      <c r="AK476">
        <v>2252.4985000000001</v>
      </c>
      <c r="AL476">
        <v>2176.3643999999999</v>
      </c>
      <c r="AM476">
        <v>2141.3411000000001</v>
      </c>
      <c r="AN476">
        <v>2324.2085999999999</v>
      </c>
      <c r="AO476">
        <v>2512.6673999999998</v>
      </c>
      <c r="AP476">
        <v>2077.5263</v>
      </c>
      <c r="AQ476">
        <v>2346.2968999999998</v>
      </c>
      <c r="AR476">
        <v>1933.4184</v>
      </c>
      <c r="AS476">
        <v>1461.3266000000001</v>
      </c>
      <c r="AT476">
        <v>1397.4232</v>
      </c>
      <c r="AU476">
        <v>82.96875</v>
      </c>
      <c r="AV476">
        <v>80.84375</v>
      </c>
      <c r="AW476">
        <v>78.90625</v>
      </c>
      <c r="AX476">
        <v>77.5</v>
      </c>
      <c r="AY476">
        <v>77.09375</v>
      </c>
      <c r="AZ476">
        <v>76.09375</v>
      </c>
      <c r="BA476">
        <v>74.875</v>
      </c>
      <c r="BB476">
        <v>75.5625</v>
      </c>
      <c r="BC476">
        <v>78.34375</v>
      </c>
      <c r="BD476">
        <v>83.53125</v>
      </c>
      <c r="BE476">
        <v>87.59375</v>
      </c>
      <c r="BF476">
        <v>91.65625</v>
      </c>
      <c r="BG476">
        <v>95.65625</v>
      </c>
      <c r="BH476">
        <v>97.96875</v>
      </c>
      <c r="BI476">
        <v>100.40625</v>
      </c>
      <c r="BJ476">
        <v>101.84375</v>
      </c>
      <c r="BK476">
        <v>102.78125</v>
      </c>
      <c r="BL476">
        <v>101.8125</v>
      </c>
      <c r="BM476">
        <v>99.84375</v>
      </c>
      <c r="BN476">
        <v>96.6875</v>
      </c>
      <c r="BO476">
        <v>93.625</v>
      </c>
      <c r="BP476">
        <v>89.3125</v>
      </c>
      <c r="BQ476">
        <v>86.59375</v>
      </c>
      <c r="BR476">
        <v>84.46875</v>
      </c>
      <c r="BS476">
        <v>-92.533190000000005</v>
      </c>
      <c r="BT476">
        <v>49.937809999999999</v>
      </c>
      <c r="BU476">
        <v>-13.82569</v>
      </c>
      <c r="BV476">
        <v>8.2801559999999998</v>
      </c>
      <c r="BW476">
        <v>-9.1823650000000008</v>
      </c>
      <c r="BX476">
        <v>-11.51117</v>
      </c>
      <c r="BY476">
        <v>7.775925</v>
      </c>
      <c r="BZ476">
        <v>-6.7051829999999999</v>
      </c>
      <c r="CA476">
        <v>39.140920000000001</v>
      </c>
      <c r="CB476">
        <v>-6.1762540000000001</v>
      </c>
      <c r="CC476">
        <v>-26.3886</v>
      </c>
      <c r="CD476">
        <v>-41.787080000000003</v>
      </c>
      <c r="CE476">
        <v>-24.841010000000001</v>
      </c>
      <c r="CF476">
        <v>-41.38</v>
      </c>
      <c r="CG476">
        <v>-27.875589999999999</v>
      </c>
      <c r="CH476">
        <v>-16.187750000000001</v>
      </c>
      <c r="CI476">
        <v>17.379149999999999</v>
      </c>
      <c r="CJ476">
        <v>-9.0466160000000002</v>
      </c>
      <c r="CK476">
        <v>62.437170000000002</v>
      </c>
      <c r="CL476">
        <v>357.55009999999999</v>
      </c>
      <c r="CM476">
        <v>-4.8074870000000001</v>
      </c>
      <c r="CN476">
        <v>-71.456239999999994</v>
      </c>
      <c r="CO476">
        <v>-82.008219999999994</v>
      </c>
      <c r="CP476">
        <v>-76.740030000000004</v>
      </c>
      <c r="CQ476">
        <v>4922.9139999999998</v>
      </c>
      <c r="CR476">
        <v>3000.3110000000001</v>
      </c>
      <c r="CS476">
        <v>2716.2779999999998</v>
      </c>
      <c r="CT476">
        <v>2455.5279999999998</v>
      </c>
      <c r="CU476">
        <v>2662.79</v>
      </c>
      <c r="CV476">
        <v>1921.3869999999999</v>
      </c>
      <c r="CW476">
        <v>1250.143</v>
      </c>
      <c r="CX476">
        <v>2109.502</v>
      </c>
      <c r="CY476">
        <v>1911.4280000000001</v>
      </c>
      <c r="CZ476">
        <v>1374.54</v>
      </c>
      <c r="DA476">
        <v>3117.614</v>
      </c>
      <c r="DB476">
        <v>4629.2830000000004</v>
      </c>
      <c r="DC476">
        <v>4779.9110000000001</v>
      </c>
      <c r="DD476">
        <v>6083.0919999999996</v>
      </c>
      <c r="DE476">
        <v>5541.2560000000003</v>
      </c>
      <c r="DF476">
        <v>6425.2950000000001</v>
      </c>
      <c r="DG476">
        <v>7808.0389999999998</v>
      </c>
      <c r="DH476">
        <v>2911.1489999999999</v>
      </c>
      <c r="DI476">
        <v>4610.0429999999997</v>
      </c>
      <c r="DJ476">
        <v>6285.6869999999999</v>
      </c>
      <c r="DK476">
        <v>3849.8049999999998</v>
      </c>
      <c r="DL476">
        <v>2684.3649999999998</v>
      </c>
      <c r="DM476">
        <v>4655.1819999999998</v>
      </c>
      <c r="DN476">
        <v>2834.3069999999998</v>
      </c>
      <c r="DO476">
        <v>20</v>
      </c>
      <c r="DP476">
        <v>20</v>
      </c>
    </row>
    <row r="477" spans="1:120" hidden="1" x14ac:dyDescent="0.25">
      <c r="A477" t="str">
        <f t="shared" si="7"/>
        <v>LCA-Other_All Elect_44386</v>
      </c>
      <c r="B477" t="s">
        <v>62</v>
      </c>
      <c r="C477" t="s">
        <v>212</v>
      </c>
      <c r="D477" t="s">
        <v>32</v>
      </c>
      <c r="E477" t="s">
        <v>61</v>
      </c>
      <c r="F477" t="s">
        <v>61</v>
      </c>
      <c r="G477" t="s">
        <v>61</v>
      </c>
      <c r="H477" t="s">
        <v>61</v>
      </c>
      <c r="I477" t="s">
        <v>61</v>
      </c>
      <c r="J477" t="s">
        <v>61</v>
      </c>
      <c r="K477" t="s">
        <v>190</v>
      </c>
      <c r="L477" s="18">
        <v>44386</v>
      </c>
      <c r="M477">
        <v>20</v>
      </c>
      <c r="N477">
        <v>20</v>
      </c>
      <c r="O477" t="s">
        <v>258</v>
      </c>
      <c r="P477">
        <v>94</v>
      </c>
      <c r="Q477">
        <v>88</v>
      </c>
      <c r="R477">
        <v>0</v>
      </c>
      <c r="S477">
        <v>0</v>
      </c>
      <c r="T477">
        <v>0</v>
      </c>
      <c r="U477">
        <v>0</v>
      </c>
      <c r="V477">
        <v>0</v>
      </c>
      <c r="W477">
        <v>4151.7583999999997</v>
      </c>
      <c r="X477">
        <v>4256.6971000000003</v>
      </c>
      <c r="Y477">
        <v>4223.0189</v>
      </c>
      <c r="Z477">
        <v>4252.8473000000004</v>
      </c>
      <c r="AA477">
        <v>4294.4818999999998</v>
      </c>
      <c r="AB477">
        <v>4398.3384999999998</v>
      </c>
      <c r="AC477">
        <v>4574.6494000000002</v>
      </c>
      <c r="AD477">
        <v>5152.3231999999998</v>
      </c>
      <c r="AE477">
        <v>5625.7772000000004</v>
      </c>
      <c r="AF477">
        <v>5878.0255999999999</v>
      </c>
      <c r="AG477">
        <v>6243.2043999999996</v>
      </c>
      <c r="AH477">
        <v>6533.2451000000001</v>
      </c>
      <c r="AI477">
        <v>6628.7597999999998</v>
      </c>
      <c r="AJ477">
        <v>6749.6598999999997</v>
      </c>
      <c r="AK477">
        <v>6877.9528</v>
      </c>
      <c r="AL477">
        <v>6819.6049000000003</v>
      </c>
      <c r="AM477">
        <v>6820.232</v>
      </c>
      <c r="AN477">
        <v>6982.1405000000004</v>
      </c>
      <c r="AO477">
        <v>6075.0069000000003</v>
      </c>
      <c r="AP477">
        <v>3390.0571</v>
      </c>
      <c r="AQ477">
        <v>4293.5280000000002</v>
      </c>
      <c r="AR477">
        <v>4499.3024999999998</v>
      </c>
      <c r="AS477">
        <v>4469.3683000000001</v>
      </c>
      <c r="AT477">
        <v>4396.2892000000002</v>
      </c>
      <c r="AU477">
        <v>79.568181999999993</v>
      </c>
      <c r="AV477">
        <v>76.715908999999996</v>
      </c>
      <c r="AW477">
        <v>75.625</v>
      </c>
      <c r="AX477">
        <v>74.045455000000004</v>
      </c>
      <c r="AY477">
        <v>72.835227000000003</v>
      </c>
      <c r="AZ477">
        <v>71.556818000000007</v>
      </c>
      <c r="BA477">
        <v>71.090908999999996</v>
      </c>
      <c r="BB477">
        <v>73.426136</v>
      </c>
      <c r="BC477">
        <v>77.926136</v>
      </c>
      <c r="BD477">
        <v>83.227272999999997</v>
      </c>
      <c r="BE477">
        <v>88.0625</v>
      </c>
      <c r="BF477">
        <v>92.596591000000004</v>
      </c>
      <c r="BG477">
        <v>96.210227000000003</v>
      </c>
      <c r="BH477">
        <v>98.852272999999997</v>
      </c>
      <c r="BI477">
        <v>99.920455000000004</v>
      </c>
      <c r="BJ477">
        <v>100.28409000000001</v>
      </c>
      <c r="BK477">
        <v>100.73295</v>
      </c>
      <c r="BL477">
        <v>100.50568</v>
      </c>
      <c r="BM477">
        <v>99.261364</v>
      </c>
      <c r="BN477">
        <v>96.539772999999997</v>
      </c>
      <c r="BO477">
        <v>92.159091000000004</v>
      </c>
      <c r="BP477">
        <v>88.147727000000003</v>
      </c>
      <c r="BQ477">
        <v>85.164772999999997</v>
      </c>
      <c r="BR477">
        <v>82.556818000000007</v>
      </c>
      <c r="BS477">
        <v>-103.42959999999999</v>
      </c>
      <c r="BT477">
        <v>61.158880000000003</v>
      </c>
      <c r="BU477">
        <v>71.300020000000004</v>
      </c>
      <c r="BV477">
        <v>62.799959999999999</v>
      </c>
      <c r="BW477">
        <v>47.159910000000004</v>
      </c>
      <c r="BX477">
        <v>57.59</v>
      </c>
      <c r="BY477">
        <v>53.238190000000003</v>
      </c>
      <c r="BZ477">
        <v>-30.257850000000001</v>
      </c>
      <c r="CA477">
        <v>-76.590890000000002</v>
      </c>
      <c r="CB477">
        <v>-62.050669999999997</v>
      </c>
      <c r="CC477">
        <v>-15.82399</v>
      </c>
      <c r="CD477">
        <v>-40.971119999999999</v>
      </c>
      <c r="CE477">
        <v>31.630520000000001</v>
      </c>
      <c r="CF477">
        <v>-6.076333</v>
      </c>
      <c r="CG477">
        <v>-17.269670000000001</v>
      </c>
      <c r="CH477">
        <v>13.87209</v>
      </c>
      <c r="CI477">
        <v>27.10941</v>
      </c>
      <c r="CJ477">
        <v>86.130750000000006</v>
      </c>
      <c r="CK477">
        <v>1393.4829999999999</v>
      </c>
      <c r="CL477">
        <v>3484.2</v>
      </c>
      <c r="CM477">
        <v>2049.3000000000002</v>
      </c>
      <c r="CN477">
        <v>562.4633</v>
      </c>
      <c r="CO477">
        <v>77.246510000000001</v>
      </c>
      <c r="CP477">
        <v>63.15672</v>
      </c>
      <c r="CQ477">
        <v>9978.4</v>
      </c>
      <c r="CR477">
        <v>4489.7579999999998</v>
      </c>
      <c r="CS477">
        <v>3948.069</v>
      </c>
      <c r="CT477">
        <v>3457.4189999999999</v>
      </c>
      <c r="CU477">
        <v>3171.2049999999999</v>
      </c>
      <c r="CV477">
        <v>3805.77</v>
      </c>
      <c r="CW477">
        <v>1803.922</v>
      </c>
      <c r="CX477">
        <v>2821.4549999999999</v>
      </c>
      <c r="CY477">
        <v>4132.3310000000001</v>
      </c>
      <c r="CZ477">
        <v>4328.91</v>
      </c>
      <c r="DA477">
        <v>5933.2659999999996</v>
      </c>
      <c r="DB477">
        <v>6285.6040000000003</v>
      </c>
      <c r="DC477">
        <v>5686.7039999999997</v>
      </c>
      <c r="DD477">
        <v>5242.3159999999998</v>
      </c>
      <c r="DE477">
        <v>6062.5010000000002</v>
      </c>
      <c r="DF477">
        <v>6173.07</v>
      </c>
      <c r="DG477">
        <v>6543.3559999999998</v>
      </c>
      <c r="DH477">
        <v>9001.9539999999997</v>
      </c>
      <c r="DI477">
        <v>10310.9</v>
      </c>
      <c r="DJ477">
        <v>8239.8610000000008</v>
      </c>
      <c r="DK477">
        <v>26670.79</v>
      </c>
      <c r="DL477">
        <v>18514.689999999999</v>
      </c>
      <c r="DM477">
        <v>10404.620000000001</v>
      </c>
      <c r="DN477">
        <v>10254.67</v>
      </c>
      <c r="DO477">
        <v>20</v>
      </c>
      <c r="DP477">
        <v>20</v>
      </c>
    </row>
    <row r="478" spans="1:120" hidden="1" x14ac:dyDescent="0.25">
      <c r="A478" t="str">
        <f t="shared" si="7"/>
        <v>sublap_id-SLAP_PGF1_All Elect_44386</v>
      </c>
      <c r="B478" t="s">
        <v>62</v>
      </c>
      <c r="C478" t="s">
        <v>289</v>
      </c>
      <c r="D478" t="s">
        <v>61</v>
      </c>
      <c r="E478" t="s">
        <v>290</v>
      </c>
      <c r="F478" t="s">
        <v>61</v>
      </c>
      <c r="G478" t="s">
        <v>61</v>
      </c>
      <c r="H478" t="s">
        <v>61</v>
      </c>
      <c r="I478" t="s">
        <v>61</v>
      </c>
      <c r="J478" t="s">
        <v>61</v>
      </c>
      <c r="K478" t="s">
        <v>190</v>
      </c>
      <c r="L478" s="18">
        <v>44386</v>
      </c>
      <c r="M478">
        <v>20</v>
      </c>
      <c r="N478">
        <v>20</v>
      </c>
      <c r="O478" t="s">
        <v>258</v>
      </c>
      <c r="P478">
        <v>87</v>
      </c>
      <c r="Q478">
        <v>86</v>
      </c>
      <c r="R478">
        <v>0</v>
      </c>
      <c r="S478">
        <v>0</v>
      </c>
      <c r="T478">
        <v>0</v>
      </c>
      <c r="U478">
        <v>0</v>
      </c>
      <c r="V478">
        <v>0</v>
      </c>
      <c r="W478">
        <v>3281.2928999999999</v>
      </c>
      <c r="X478">
        <v>3368.4837000000002</v>
      </c>
      <c r="Y478">
        <v>3287.6187</v>
      </c>
      <c r="Z478">
        <v>3307.9913999999999</v>
      </c>
      <c r="AA478">
        <v>3268.4549000000002</v>
      </c>
      <c r="AB478">
        <v>3382.4629</v>
      </c>
      <c r="AC478">
        <v>3677.1046000000001</v>
      </c>
      <c r="AD478">
        <v>4508.8604999999998</v>
      </c>
      <c r="AE478">
        <v>5544.4705000000004</v>
      </c>
      <c r="AF478">
        <v>5962.8449000000001</v>
      </c>
      <c r="AG478">
        <v>6159.2843999999996</v>
      </c>
      <c r="AH478">
        <v>6478.2547000000004</v>
      </c>
      <c r="AI478">
        <v>6673.8580000000002</v>
      </c>
      <c r="AJ478">
        <v>6784.7632999999996</v>
      </c>
      <c r="AK478">
        <v>6981.9776000000002</v>
      </c>
      <c r="AL478">
        <v>7101.2206999999999</v>
      </c>
      <c r="AM478">
        <v>7137.5344999999998</v>
      </c>
      <c r="AN478">
        <v>7229.8073000000004</v>
      </c>
      <c r="AO478">
        <v>5857.6027999999997</v>
      </c>
      <c r="AP478">
        <v>4492.5241999999998</v>
      </c>
      <c r="AQ478">
        <v>5747.0779000000002</v>
      </c>
      <c r="AR478">
        <v>5662.4142000000002</v>
      </c>
      <c r="AS478">
        <v>4256.9045999999998</v>
      </c>
      <c r="AT478">
        <v>3878.6428000000001</v>
      </c>
      <c r="AU478">
        <v>90.994185999999999</v>
      </c>
      <c r="AV478">
        <v>87.575581</v>
      </c>
      <c r="AW478">
        <v>86.052325999999994</v>
      </c>
      <c r="AX478">
        <v>85.5</v>
      </c>
      <c r="AY478">
        <v>84.063952999999998</v>
      </c>
      <c r="AZ478">
        <v>82.593023000000002</v>
      </c>
      <c r="BA478">
        <v>81.581395000000001</v>
      </c>
      <c r="BB478">
        <v>83.034884000000005</v>
      </c>
      <c r="BC478">
        <v>85.552325999999994</v>
      </c>
      <c r="BD478">
        <v>90.093023000000002</v>
      </c>
      <c r="BE478">
        <v>94.569766999999999</v>
      </c>
      <c r="BF478">
        <v>98.575581</v>
      </c>
      <c r="BG478">
        <v>102.57558</v>
      </c>
      <c r="BH478">
        <v>106.00581</v>
      </c>
      <c r="BI478">
        <v>107.55813999999999</v>
      </c>
      <c r="BJ478">
        <v>109.05233</v>
      </c>
      <c r="BK478">
        <v>110.51743999999999</v>
      </c>
      <c r="BL478">
        <v>110.4593</v>
      </c>
      <c r="BM478">
        <v>109.40116</v>
      </c>
      <c r="BN478">
        <v>107.80233</v>
      </c>
      <c r="BO478">
        <v>105.26743999999999</v>
      </c>
      <c r="BP478">
        <v>101.72093</v>
      </c>
      <c r="BQ478">
        <v>99.680233000000001</v>
      </c>
      <c r="BR478">
        <v>95.790698000000006</v>
      </c>
      <c r="BS478">
        <v>-54.603999999999999</v>
      </c>
      <c r="BT478">
        <v>-38.121499999999997</v>
      </c>
      <c r="BU478">
        <v>-27.996569999999998</v>
      </c>
      <c r="BV478">
        <v>-42.248690000000003</v>
      </c>
      <c r="BW478">
        <v>-32.939990000000002</v>
      </c>
      <c r="BX478">
        <v>-17.933299999999999</v>
      </c>
      <c r="BY478">
        <v>-34.436709999999998</v>
      </c>
      <c r="BZ478">
        <v>64.252830000000003</v>
      </c>
      <c r="CA478">
        <v>6.3435180000000004</v>
      </c>
      <c r="CB478">
        <v>-5.1423430000000003</v>
      </c>
      <c r="CC478">
        <v>110.81319999999999</v>
      </c>
      <c r="CD478">
        <v>70.857879999999994</v>
      </c>
      <c r="CE478">
        <v>15.870150000000001</v>
      </c>
      <c r="CF478">
        <v>8.4289989999999992</v>
      </c>
      <c r="CG478">
        <v>-1.3433349999999999</v>
      </c>
      <c r="CH478">
        <v>-28.127669999999998</v>
      </c>
      <c r="CI478">
        <v>-30.81598</v>
      </c>
      <c r="CJ478">
        <v>31.379149999999999</v>
      </c>
      <c r="CK478">
        <v>1137.096</v>
      </c>
      <c r="CL478">
        <v>2053.6680000000001</v>
      </c>
      <c r="CM478">
        <v>499.51740000000001</v>
      </c>
      <c r="CN478">
        <v>6.8437809999999999</v>
      </c>
      <c r="CO478">
        <v>-64.503510000000006</v>
      </c>
      <c r="CP478">
        <v>-52.568829999999998</v>
      </c>
      <c r="CQ478">
        <v>5237.1090000000004</v>
      </c>
      <c r="CR478">
        <v>1402.547</v>
      </c>
      <c r="CS478">
        <v>1354.8389999999999</v>
      </c>
      <c r="CT478">
        <v>1309.586</v>
      </c>
      <c r="CU478">
        <v>1263.0050000000001</v>
      </c>
      <c r="CV478">
        <v>1443.394</v>
      </c>
      <c r="CW478">
        <v>1078.4780000000001</v>
      </c>
      <c r="CX478">
        <v>1424.451</v>
      </c>
      <c r="CY478">
        <v>1767.5840000000001</v>
      </c>
      <c r="CZ478">
        <v>1721.8219999999999</v>
      </c>
      <c r="DA478">
        <v>5416.0039999999999</v>
      </c>
      <c r="DB478">
        <v>2535.694</v>
      </c>
      <c r="DC478">
        <v>2142.913</v>
      </c>
      <c r="DD478">
        <v>2762.3670000000002</v>
      </c>
      <c r="DE478">
        <v>3201.1979999999999</v>
      </c>
      <c r="DF478">
        <v>3120.0720000000001</v>
      </c>
      <c r="DG478">
        <v>3804.1550000000002</v>
      </c>
      <c r="DH478">
        <v>9791.2919999999995</v>
      </c>
      <c r="DI478">
        <v>9622.9009999999998</v>
      </c>
      <c r="DJ478">
        <v>9282.4069999999992</v>
      </c>
      <c r="DK478">
        <v>5920.3720000000003</v>
      </c>
      <c r="DL478">
        <v>8911.4639999999999</v>
      </c>
      <c r="DM478">
        <v>4297.8540000000003</v>
      </c>
      <c r="DN478">
        <v>3833.4780000000001</v>
      </c>
      <c r="DO478">
        <v>20</v>
      </c>
      <c r="DP478">
        <v>20</v>
      </c>
    </row>
    <row r="479" spans="1:120" hidden="1" x14ac:dyDescent="0.25">
      <c r="A479" t="str">
        <f t="shared" si="7"/>
        <v>Size_Grp-200 kW and above_All Elect_44386</v>
      </c>
      <c r="B479" t="s">
        <v>62</v>
      </c>
      <c r="C479" t="s">
        <v>207</v>
      </c>
      <c r="D479" t="s">
        <v>61</v>
      </c>
      <c r="E479" t="s">
        <v>61</v>
      </c>
      <c r="F479" t="s">
        <v>61</v>
      </c>
      <c r="G479" t="s">
        <v>61</v>
      </c>
      <c r="H479" t="s">
        <v>61</v>
      </c>
      <c r="I479" t="s">
        <v>61</v>
      </c>
      <c r="J479" t="s">
        <v>102</v>
      </c>
      <c r="K479" t="s">
        <v>190</v>
      </c>
      <c r="L479" s="18">
        <v>44386</v>
      </c>
      <c r="M479">
        <v>20</v>
      </c>
      <c r="N479">
        <v>20</v>
      </c>
      <c r="O479" t="s">
        <v>258</v>
      </c>
      <c r="P479">
        <v>52</v>
      </c>
      <c r="Q479">
        <v>52</v>
      </c>
      <c r="R479">
        <v>0</v>
      </c>
      <c r="S479">
        <v>0</v>
      </c>
      <c r="T479">
        <v>0</v>
      </c>
      <c r="U479">
        <v>0</v>
      </c>
      <c r="V479">
        <v>0</v>
      </c>
      <c r="W479">
        <v>10456.227000000001</v>
      </c>
      <c r="X479">
        <v>10510.025</v>
      </c>
      <c r="Y479">
        <v>10319.290999999999</v>
      </c>
      <c r="Z479">
        <v>10370.612999999999</v>
      </c>
      <c r="AA479">
        <v>10444.966</v>
      </c>
      <c r="AB479">
        <v>10752.853999999999</v>
      </c>
      <c r="AC479">
        <v>12197.94</v>
      </c>
      <c r="AD479">
        <v>13657.648999999999</v>
      </c>
      <c r="AE479">
        <v>14703.137000000001</v>
      </c>
      <c r="AF479">
        <v>14981.567999999999</v>
      </c>
      <c r="AG479">
        <v>15895.395</v>
      </c>
      <c r="AH479">
        <v>17553.348000000002</v>
      </c>
      <c r="AI479">
        <v>17993.392</v>
      </c>
      <c r="AJ479">
        <v>18311.966</v>
      </c>
      <c r="AK479">
        <v>18466.53</v>
      </c>
      <c r="AL479">
        <v>18455.25</v>
      </c>
      <c r="AM479">
        <v>18629.829000000002</v>
      </c>
      <c r="AN479">
        <v>19364.617999999999</v>
      </c>
      <c r="AO479">
        <v>17832.335999999999</v>
      </c>
      <c r="AP479">
        <v>13871.716</v>
      </c>
      <c r="AQ479">
        <v>15425.708000000001</v>
      </c>
      <c r="AR479">
        <v>15861.127</v>
      </c>
      <c r="AS479">
        <v>13593.177</v>
      </c>
      <c r="AT479">
        <v>11667.5</v>
      </c>
      <c r="AU479">
        <v>76.009614999999997</v>
      </c>
      <c r="AV479">
        <v>74.432692000000003</v>
      </c>
      <c r="AW479">
        <v>73.028846000000001</v>
      </c>
      <c r="AX479">
        <v>72.163461999999996</v>
      </c>
      <c r="AY479">
        <v>71.096153999999999</v>
      </c>
      <c r="AZ479">
        <v>70.211538000000004</v>
      </c>
      <c r="BA479">
        <v>69.682692000000003</v>
      </c>
      <c r="BB479">
        <v>71.490385000000003</v>
      </c>
      <c r="BC479">
        <v>74.740385000000003</v>
      </c>
      <c r="BD479">
        <v>78.875</v>
      </c>
      <c r="BE479">
        <v>83.038461999999996</v>
      </c>
      <c r="BF479">
        <v>86.913461999999996</v>
      </c>
      <c r="BG479">
        <v>90.519231000000005</v>
      </c>
      <c r="BH479">
        <v>93.336538000000004</v>
      </c>
      <c r="BI479">
        <v>95.182692000000003</v>
      </c>
      <c r="BJ479">
        <v>96.298077000000006</v>
      </c>
      <c r="BK479">
        <v>97.057692000000003</v>
      </c>
      <c r="BL479">
        <v>96.538461999999996</v>
      </c>
      <c r="BM479">
        <v>94.951922999999994</v>
      </c>
      <c r="BN479">
        <v>92.211538000000004</v>
      </c>
      <c r="BO479">
        <v>88.269231000000005</v>
      </c>
      <c r="BP479">
        <v>83.721153999999999</v>
      </c>
      <c r="BQ479">
        <v>80.932692000000003</v>
      </c>
      <c r="BR479">
        <v>78.115385000000003</v>
      </c>
      <c r="BS479">
        <v>497.80590000000001</v>
      </c>
      <c r="BT479">
        <v>365.79590000000002</v>
      </c>
      <c r="BU479">
        <v>280.75689999999997</v>
      </c>
      <c r="BV479">
        <v>239.1799</v>
      </c>
      <c r="BW479">
        <v>184.81370000000001</v>
      </c>
      <c r="BX479">
        <v>162.792</v>
      </c>
      <c r="BY479">
        <v>190.75659999999999</v>
      </c>
      <c r="BZ479">
        <v>98.488330000000005</v>
      </c>
      <c r="CA479">
        <v>-289.23930000000001</v>
      </c>
      <c r="CB479">
        <v>-385.03</v>
      </c>
      <c r="CC479">
        <v>-107.39490000000001</v>
      </c>
      <c r="CD479">
        <v>-180.06700000000001</v>
      </c>
      <c r="CE479">
        <v>-222.416</v>
      </c>
      <c r="CF479">
        <v>-366.09589999999997</v>
      </c>
      <c r="CG479">
        <v>-479.17520000000002</v>
      </c>
      <c r="CH479">
        <v>-499.42219999999998</v>
      </c>
      <c r="CI479">
        <v>-545.72929999999997</v>
      </c>
      <c r="CJ479">
        <v>-470.02420000000001</v>
      </c>
      <c r="CK479">
        <v>1967.7550000000001</v>
      </c>
      <c r="CL479">
        <v>4957.2510000000002</v>
      </c>
      <c r="CM479">
        <v>2309.0970000000002</v>
      </c>
      <c r="CN479">
        <v>-0.82584999999999997</v>
      </c>
      <c r="CO479">
        <v>-537.7423</v>
      </c>
      <c r="CP479">
        <v>79.254829999999998</v>
      </c>
      <c r="CQ479">
        <v>33702.449999999997</v>
      </c>
      <c r="CR479">
        <v>14115.1</v>
      </c>
      <c r="CS479">
        <v>13698.61</v>
      </c>
      <c r="CT479">
        <v>10979.5</v>
      </c>
      <c r="CU479">
        <v>10241.23</v>
      </c>
      <c r="CV479">
        <v>10330.75</v>
      </c>
      <c r="CW479">
        <v>6764.9269999999997</v>
      </c>
      <c r="CX479">
        <v>7312.9750000000004</v>
      </c>
      <c r="CY479">
        <v>11666.61</v>
      </c>
      <c r="CZ479">
        <v>13187.37</v>
      </c>
      <c r="DA479">
        <v>26556.68</v>
      </c>
      <c r="DB479">
        <v>28889.119999999999</v>
      </c>
      <c r="DC479">
        <v>30301.75</v>
      </c>
      <c r="DD479">
        <v>37175.32</v>
      </c>
      <c r="DE479">
        <v>42965.34</v>
      </c>
      <c r="DF479">
        <v>51117.57</v>
      </c>
      <c r="DG479">
        <v>53989.27</v>
      </c>
      <c r="DH479">
        <v>51217.91</v>
      </c>
      <c r="DI479">
        <v>54885.79</v>
      </c>
      <c r="DJ479">
        <v>52767.8</v>
      </c>
      <c r="DK479">
        <v>67080.14</v>
      </c>
      <c r="DL479">
        <v>59277.69</v>
      </c>
      <c r="DM479">
        <v>31784.46</v>
      </c>
      <c r="DN479">
        <v>24637.94</v>
      </c>
      <c r="DO479">
        <v>20</v>
      </c>
      <c r="DP479">
        <v>20</v>
      </c>
    </row>
    <row r="480" spans="1:120" hidden="1" x14ac:dyDescent="0.25">
      <c r="A480" t="str">
        <f t="shared" si="7"/>
        <v>sublap_id-SLAP_PGSF_All Elect_44386</v>
      </c>
      <c r="B480" t="s">
        <v>62</v>
      </c>
      <c r="C480" t="s">
        <v>297</v>
      </c>
      <c r="D480" t="s">
        <v>61</v>
      </c>
      <c r="E480" t="s">
        <v>298</v>
      </c>
      <c r="F480" t="s">
        <v>61</v>
      </c>
      <c r="G480" t="s">
        <v>61</v>
      </c>
      <c r="H480" t="s">
        <v>61</v>
      </c>
      <c r="I480" t="s">
        <v>61</v>
      </c>
      <c r="J480" t="s">
        <v>61</v>
      </c>
      <c r="K480" t="s">
        <v>190</v>
      </c>
      <c r="L480" s="18">
        <v>44386</v>
      </c>
      <c r="M480">
        <v>20</v>
      </c>
      <c r="N480">
        <v>20</v>
      </c>
      <c r="O480" t="s">
        <v>258</v>
      </c>
      <c r="P480">
        <v>20</v>
      </c>
      <c r="Q480">
        <v>20</v>
      </c>
      <c r="R480">
        <v>0</v>
      </c>
      <c r="S480">
        <v>0</v>
      </c>
      <c r="T480">
        <v>0</v>
      </c>
      <c r="U480">
        <v>0</v>
      </c>
      <c r="V480">
        <v>0</v>
      </c>
      <c r="W480">
        <v>3963.2959999999998</v>
      </c>
      <c r="X480">
        <v>4041.8589999999999</v>
      </c>
      <c r="Y480">
        <v>3961.9520000000002</v>
      </c>
      <c r="Z480">
        <v>3943.5749999999998</v>
      </c>
      <c r="AA480">
        <v>3971.04</v>
      </c>
      <c r="AB480">
        <v>4120.5969999999998</v>
      </c>
      <c r="AC480">
        <v>4416.2330000000002</v>
      </c>
      <c r="AD480">
        <v>4906.7780000000002</v>
      </c>
      <c r="AE480">
        <v>5408.0879999999997</v>
      </c>
      <c r="AF480">
        <v>5975.9660000000003</v>
      </c>
      <c r="AG480">
        <v>6431.3320000000003</v>
      </c>
      <c r="AH480">
        <v>6962.6859999999997</v>
      </c>
      <c r="AI480">
        <v>7037.3649999999998</v>
      </c>
      <c r="AJ480">
        <v>7138.942</v>
      </c>
      <c r="AK480">
        <v>7204.2839999999997</v>
      </c>
      <c r="AL480">
        <v>7160.2070000000003</v>
      </c>
      <c r="AM480">
        <v>7194.3969999999999</v>
      </c>
      <c r="AN480">
        <v>7160.3379999999997</v>
      </c>
      <c r="AO480">
        <v>6909.2430000000004</v>
      </c>
      <c r="AP480">
        <v>6442.0150000000003</v>
      </c>
      <c r="AQ480">
        <v>5940.0230000000001</v>
      </c>
      <c r="AR480">
        <v>5604.3370000000004</v>
      </c>
      <c r="AS480">
        <v>4939.9740000000002</v>
      </c>
      <c r="AT480">
        <v>4470.8239999999996</v>
      </c>
      <c r="AU480">
        <v>56.9</v>
      </c>
      <c r="AV480">
        <v>57.4</v>
      </c>
      <c r="AW480">
        <v>57</v>
      </c>
      <c r="AX480">
        <v>56.8</v>
      </c>
      <c r="AY480">
        <v>56.1</v>
      </c>
      <c r="AZ480">
        <v>55.8</v>
      </c>
      <c r="BA480">
        <v>55.8</v>
      </c>
      <c r="BB480">
        <v>57.6</v>
      </c>
      <c r="BC480">
        <v>60.3</v>
      </c>
      <c r="BD480">
        <v>61.4</v>
      </c>
      <c r="BE480">
        <v>62.5</v>
      </c>
      <c r="BF480">
        <v>62.9</v>
      </c>
      <c r="BG480">
        <v>63.4</v>
      </c>
      <c r="BH480">
        <v>64.8</v>
      </c>
      <c r="BI480">
        <v>64.900000000000006</v>
      </c>
      <c r="BJ480">
        <v>65</v>
      </c>
      <c r="BK480">
        <v>64</v>
      </c>
      <c r="BL480">
        <v>63.7</v>
      </c>
      <c r="BM480">
        <v>61.7</v>
      </c>
      <c r="BN480">
        <v>60.2</v>
      </c>
      <c r="BO480">
        <v>59.2</v>
      </c>
      <c r="BP480">
        <v>57.8</v>
      </c>
      <c r="BQ480">
        <v>57</v>
      </c>
      <c r="BR480">
        <v>56.3</v>
      </c>
      <c r="BS480">
        <v>68.315389999999994</v>
      </c>
      <c r="BT480">
        <v>33.182299999999998</v>
      </c>
      <c r="BU480">
        <v>0.32854719999999998</v>
      </c>
      <c r="BV480">
        <v>22.95879</v>
      </c>
      <c r="BW480">
        <v>42.432110000000002</v>
      </c>
      <c r="BX480">
        <v>27.252269999999999</v>
      </c>
      <c r="BY480">
        <v>56.2273</v>
      </c>
      <c r="BZ480">
        <v>23.041160000000001</v>
      </c>
      <c r="CA480">
        <v>-66.857320000000001</v>
      </c>
      <c r="CB480">
        <v>-82.063659999999999</v>
      </c>
      <c r="CC480">
        <v>-128.08590000000001</v>
      </c>
      <c r="CD480">
        <v>-176.9605</v>
      </c>
      <c r="CE480">
        <v>-123.143</v>
      </c>
      <c r="CF480">
        <v>-203.57820000000001</v>
      </c>
      <c r="CG480">
        <v>-230.55779999999999</v>
      </c>
      <c r="CH480">
        <v>-213.9992</v>
      </c>
      <c r="CI480">
        <v>-197.35589999999999</v>
      </c>
      <c r="CJ480">
        <v>-121.93340000000001</v>
      </c>
      <c r="CK480">
        <v>-72.25264</v>
      </c>
      <c r="CL480">
        <v>9.5559229999999999</v>
      </c>
      <c r="CM480">
        <v>-51.116109999999999</v>
      </c>
      <c r="CN480">
        <v>-55.111440000000002</v>
      </c>
      <c r="CO480">
        <v>-37.663359999999997</v>
      </c>
      <c r="CP480">
        <v>-28.429819999999999</v>
      </c>
      <c r="CQ480">
        <v>6697.2280000000001</v>
      </c>
      <c r="CR480">
        <v>2352.4389999999999</v>
      </c>
      <c r="CS480">
        <v>2155.625</v>
      </c>
      <c r="CT480">
        <v>1692.9380000000001</v>
      </c>
      <c r="CU480">
        <v>1705.271</v>
      </c>
      <c r="CV480">
        <v>1630.694</v>
      </c>
      <c r="CW480">
        <v>1011.583</v>
      </c>
      <c r="CX480">
        <v>594.48239999999998</v>
      </c>
      <c r="CY480">
        <v>2035.51</v>
      </c>
      <c r="CZ480">
        <v>4381.6450000000004</v>
      </c>
      <c r="DA480">
        <v>7152.0519999999997</v>
      </c>
      <c r="DB480">
        <v>11790.73</v>
      </c>
      <c r="DC480">
        <v>13599.99</v>
      </c>
      <c r="DD480">
        <v>17626.87</v>
      </c>
      <c r="DE480">
        <v>24366.2</v>
      </c>
      <c r="DF480">
        <v>31173.360000000001</v>
      </c>
      <c r="DG480">
        <v>31831.89</v>
      </c>
      <c r="DH480">
        <v>24646.73</v>
      </c>
      <c r="DI480">
        <v>23194.6</v>
      </c>
      <c r="DJ480">
        <v>21359.83</v>
      </c>
      <c r="DK480">
        <v>18712.5</v>
      </c>
      <c r="DL480">
        <v>17388.78</v>
      </c>
      <c r="DM480">
        <v>10280.06</v>
      </c>
      <c r="DN480">
        <v>7989.201</v>
      </c>
      <c r="DO480">
        <v>20</v>
      </c>
      <c r="DP480">
        <v>20</v>
      </c>
    </row>
    <row r="481" spans="1:120" hidden="1" x14ac:dyDescent="0.25">
      <c r="A481" t="str">
        <f t="shared" si="7"/>
        <v>sublap_id-SLAP_PGST_All Elect_44386</v>
      </c>
      <c r="B481" t="s">
        <v>62</v>
      </c>
      <c r="C481" t="s">
        <v>285</v>
      </c>
      <c r="D481" t="s">
        <v>61</v>
      </c>
      <c r="E481" t="s">
        <v>286</v>
      </c>
      <c r="F481" t="s">
        <v>61</v>
      </c>
      <c r="G481" t="s">
        <v>61</v>
      </c>
      <c r="H481" t="s">
        <v>61</v>
      </c>
      <c r="I481" t="s">
        <v>61</v>
      </c>
      <c r="J481" t="s">
        <v>61</v>
      </c>
      <c r="K481" t="s">
        <v>190</v>
      </c>
      <c r="L481" s="18">
        <v>44386</v>
      </c>
      <c r="M481">
        <v>20</v>
      </c>
      <c r="N481">
        <v>20</v>
      </c>
      <c r="O481" t="s">
        <v>258</v>
      </c>
      <c r="P481">
        <v>20</v>
      </c>
      <c r="Q481">
        <v>19</v>
      </c>
      <c r="R481">
        <v>0</v>
      </c>
      <c r="S481">
        <v>0</v>
      </c>
      <c r="T481">
        <v>0</v>
      </c>
      <c r="U481">
        <v>0</v>
      </c>
      <c r="V481">
        <v>0</v>
      </c>
      <c r="W481">
        <v>704.05367999999999</v>
      </c>
      <c r="X481">
        <v>706.43474000000003</v>
      </c>
      <c r="Y481">
        <v>768.36420999999996</v>
      </c>
      <c r="Z481">
        <v>742.64421000000004</v>
      </c>
      <c r="AA481">
        <v>742.84</v>
      </c>
      <c r="AB481">
        <v>815.27579000000003</v>
      </c>
      <c r="AC481">
        <v>1035.4894999999999</v>
      </c>
      <c r="AD481">
        <v>1076.8579</v>
      </c>
      <c r="AE481">
        <v>1263.9674</v>
      </c>
      <c r="AF481">
        <v>1334.4494999999999</v>
      </c>
      <c r="AG481">
        <v>1337.8021000000001</v>
      </c>
      <c r="AH481">
        <v>1371.3705</v>
      </c>
      <c r="AI481">
        <v>1372.5179000000001</v>
      </c>
      <c r="AJ481">
        <v>1397.3126</v>
      </c>
      <c r="AK481">
        <v>1408.6937</v>
      </c>
      <c r="AL481">
        <v>1267.1211000000001</v>
      </c>
      <c r="AM481">
        <v>1172.7737</v>
      </c>
      <c r="AN481">
        <v>1277.0053</v>
      </c>
      <c r="AO481">
        <v>1409.8536999999999</v>
      </c>
      <c r="AP481">
        <v>993.26104999999995</v>
      </c>
      <c r="AQ481">
        <v>1216.7537</v>
      </c>
      <c r="AR481">
        <v>1086.68</v>
      </c>
      <c r="AS481">
        <v>953.09474</v>
      </c>
      <c r="AT481">
        <v>983.99788999999998</v>
      </c>
      <c r="AU481">
        <v>81.236841999999996</v>
      </c>
      <c r="AV481">
        <v>79.368420999999998</v>
      </c>
      <c r="AW481">
        <v>77.815788999999995</v>
      </c>
      <c r="AX481">
        <v>76.473684000000006</v>
      </c>
      <c r="AY481">
        <v>76.131579000000002</v>
      </c>
      <c r="AZ481">
        <v>75.131579000000002</v>
      </c>
      <c r="BA481">
        <v>74.105262999999994</v>
      </c>
      <c r="BB481">
        <v>74.921053000000001</v>
      </c>
      <c r="BC481">
        <v>77.894737000000006</v>
      </c>
      <c r="BD481">
        <v>83.210526000000002</v>
      </c>
      <c r="BE481">
        <v>87.657894999999996</v>
      </c>
      <c r="BF481">
        <v>92.105262999999994</v>
      </c>
      <c r="BG481">
        <v>96.105262999999994</v>
      </c>
      <c r="BH481">
        <v>98.289473999999998</v>
      </c>
      <c r="BI481">
        <v>100.34211000000001</v>
      </c>
      <c r="BJ481">
        <v>101.39474</v>
      </c>
      <c r="BK481">
        <v>101.94737000000001</v>
      </c>
      <c r="BL481">
        <v>100.65788999999999</v>
      </c>
      <c r="BM481">
        <v>98.368420999999998</v>
      </c>
      <c r="BN481">
        <v>94.763158000000004</v>
      </c>
      <c r="BO481">
        <v>91.315788999999995</v>
      </c>
      <c r="BP481">
        <v>87.131579000000002</v>
      </c>
      <c r="BQ481">
        <v>84.605262999999994</v>
      </c>
      <c r="BR481">
        <v>82.736841999999996</v>
      </c>
      <c r="BS481">
        <v>-101.3766</v>
      </c>
      <c r="BT481">
        <v>37.316630000000004</v>
      </c>
      <c r="BU481">
        <v>-7.124422</v>
      </c>
      <c r="BV481">
        <v>-4.1938769999999996</v>
      </c>
      <c r="BW481">
        <v>-10.071809999999999</v>
      </c>
      <c r="BX481">
        <v>-13.16779</v>
      </c>
      <c r="BY481">
        <v>-24.245570000000001</v>
      </c>
      <c r="BZ481">
        <v>19.276399999999999</v>
      </c>
      <c r="CA481">
        <v>27.671389999999999</v>
      </c>
      <c r="CB481">
        <v>7.1489599999999998</v>
      </c>
      <c r="CC481">
        <v>-26.2242</v>
      </c>
      <c r="CD481">
        <v>-21.857949999999999</v>
      </c>
      <c r="CE481">
        <v>-9.8298369999999995</v>
      </c>
      <c r="CF481">
        <v>-6.071555</v>
      </c>
      <c r="CG481">
        <v>13.43609</v>
      </c>
      <c r="CH481">
        <v>27.05725</v>
      </c>
      <c r="CI481">
        <v>49.473370000000003</v>
      </c>
      <c r="CJ481">
        <v>16.294910000000002</v>
      </c>
      <c r="CK481">
        <v>67.956699999999998</v>
      </c>
      <c r="CL481">
        <v>276.9194</v>
      </c>
      <c r="CM481">
        <v>11.60262</v>
      </c>
      <c r="CN481">
        <v>-61.525469999999999</v>
      </c>
      <c r="CO481">
        <v>-73.730909999999994</v>
      </c>
      <c r="CP481">
        <v>-78.538570000000007</v>
      </c>
      <c r="CQ481">
        <v>4615.8649999999998</v>
      </c>
      <c r="CR481">
        <v>2841.8890000000001</v>
      </c>
      <c r="CS481">
        <v>2621.451</v>
      </c>
      <c r="CT481">
        <v>2340.0970000000002</v>
      </c>
      <c r="CU481">
        <v>2383.5630000000001</v>
      </c>
      <c r="CV481">
        <v>1749.7539999999999</v>
      </c>
      <c r="CW481">
        <v>529.95169999999996</v>
      </c>
      <c r="CX481">
        <v>1206.077</v>
      </c>
      <c r="CY481">
        <v>1526.3109999999999</v>
      </c>
      <c r="CZ481">
        <v>991.93079999999998</v>
      </c>
      <c r="DA481">
        <v>2719.989</v>
      </c>
      <c r="DB481">
        <v>4414.7510000000002</v>
      </c>
      <c r="DC481">
        <v>4495.1120000000001</v>
      </c>
      <c r="DD481">
        <v>6008.43</v>
      </c>
      <c r="DE481">
        <v>5454.6369999999997</v>
      </c>
      <c r="DF481">
        <v>6378.2129999999997</v>
      </c>
      <c r="DG481">
        <v>7876.6120000000001</v>
      </c>
      <c r="DH481">
        <v>2582.913</v>
      </c>
      <c r="DI481">
        <v>4077.0920000000001</v>
      </c>
      <c r="DJ481">
        <v>5691.625</v>
      </c>
      <c r="DK481">
        <v>2340.5610000000001</v>
      </c>
      <c r="DL481">
        <v>1685.58</v>
      </c>
      <c r="DM481">
        <v>2717.991</v>
      </c>
      <c r="DN481">
        <v>2386.3359999999998</v>
      </c>
      <c r="DO481">
        <v>20</v>
      </c>
      <c r="DP481">
        <v>20</v>
      </c>
    </row>
    <row r="482" spans="1:120" hidden="1" x14ac:dyDescent="0.25">
      <c r="A482" t="str">
        <f t="shared" si="7"/>
        <v>Size_Grp-20 to 199.99 kW_All Elect_44386</v>
      </c>
      <c r="B482" t="s">
        <v>62</v>
      </c>
      <c r="C482" t="s">
        <v>201</v>
      </c>
      <c r="D482" t="s">
        <v>61</v>
      </c>
      <c r="E482" t="s">
        <v>61</v>
      </c>
      <c r="F482" t="s">
        <v>61</v>
      </c>
      <c r="G482" t="s">
        <v>61</v>
      </c>
      <c r="H482" t="s">
        <v>61</v>
      </c>
      <c r="I482" t="s">
        <v>61</v>
      </c>
      <c r="J482" t="s">
        <v>101</v>
      </c>
      <c r="K482" t="s">
        <v>190</v>
      </c>
      <c r="L482" s="18">
        <v>44386</v>
      </c>
      <c r="M482">
        <v>20</v>
      </c>
      <c r="N482">
        <v>20</v>
      </c>
      <c r="O482" t="s">
        <v>258</v>
      </c>
      <c r="P482">
        <v>318</v>
      </c>
      <c r="Q482">
        <v>308</v>
      </c>
      <c r="R482">
        <v>0</v>
      </c>
      <c r="S482">
        <v>0</v>
      </c>
      <c r="T482">
        <v>0</v>
      </c>
      <c r="U482">
        <v>0</v>
      </c>
      <c r="V482">
        <v>0</v>
      </c>
      <c r="W482">
        <v>5085.6314000000002</v>
      </c>
      <c r="X482">
        <v>5691.4530000000004</v>
      </c>
      <c r="Y482">
        <v>5596.8945000000003</v>
      </c>
      <c r="Z482">
        <v>5653.4928</v>
      </c>
      <c r="AA482">
        <v>5842.7312000000002</v>
      </c>
      <c r="AB482">
        <v>6126.7273999999998</v>
      </c>
      <c r="AC482">
        <v>6684.2568000000001</v>
      </c>
      <c r="AD482">
        <v>8887.1512000000002</v>
      </c>
      <c r="AE482">
        <v>11391.168</v>
      </c>
      <c r="AF482">
        <v>13323.294</v>
      </c>
      <c r="AG482">
        <v>14279.904</v>
      </c>
      <c r="AH482">
        <v>15228.67</v>
      </c>
      <c r="AI482">
        <v>15917.874</v>
      </c>
      <c r="AJ482">
        <v>16367.441999999999</v>
      </c>
      <c r="AK482">
        <v>16800.109</v>
      </c>
      <c r="AL482">
        <v>16917.042000000001</v>
      </c>
      <c r="AM482">
        <v>16903.112000000001</v>
      </c>
      <c r="AN482">
        <v>16829.482</v>
      </c>
      <c r="AO482">
        <v>16160.99</v>
      </c>
      <c r="AP482">
        <v>13254.923000000001</v>
      </c>
      <c r="AQ482">
        <v>13520.218000000001</v>
      </c>
      <c r="AR482">
        <v>10200.204</v>
      </c>
      <c r="AS482">
        <v>7361.9143999999997</v>
      </c>
      <c r="AT482">
        <v>6281.8553000000002</v>
      </c>
      <c r="AU482">
        <v>76.259739999999994</v>
      </c>
      <c r="AV482">
        <v>74.814935000000006</v>
      </c>
      <c r="AW482">
        <v>73.488636</v>
      </c>
      <c r="AX482">
        <v>72.357142999999994</v>
      </c>
      <c r="AY482">
        <v>71.326299000000006</v>
      </c>
      <c r="AZ482">
        <v>70.345778999999993</v>
      </c>
      <c r="BA482">
        <v>69.827922000000001</v>
      </c>
      <c r="BB482">
        <v>71.827922000000001</v>
      </c>
      <c r="BC482">
        <v>75.733766000000003</v>
      </c>
      <c r="BD482">
        <v>80.331169000000003</v>
      </c>
      <c r="BE482">
        <v>84.918830999999997</v>
      </c>
      <c r="BF482">
        <v>89.147727000000003</v>
      </c>
      <c r="BG482">
        <v>92.701299000000006</v>
      </c>
      <c r="BH482">
        <v>95.074674999999999</v>
      </c>
      <c r="BI482">
        <v>96.839286000000001</v>
      </c>
      <c r="BJ482">
        <v>97.717532000000006</v>
      </c>
      <c r="BK482">
        <v>98.347403</v>
      </c>
      <c r="BL482">
        <v>97.75</v>
      </c>
      <c r="BM482">
        <v>95.951299000000006</v>
      </c>
      <c r="BN482">
        <v>92.870130000000003</v>
      </c>
      <c r="BO482">
        <v>88.487013000000005</v>
      </c>
      <c r="BP482">
        <v>83.801947999999996</v>
      </c>
      <c r="BQ482">
        <v>80.918830999999997</v>
      </c>
      <c r="BR482">
        <v>78.269480999999999</v>
      </c>
      <c r="BS482">
        <v>-14.78885</v>
      </c>
      <c r="BT482">
        <v>-3.4342739999999998</v>
      </c>
      <c r="BU482">
        <v>23.424199999999999</v>
      </c>
      <c r="BV482">
        <v>25.287089999999999</v>
      </c>
      <c r="BW482">
        <v>31.523019999999999</v>
      </c>
      <c r="BX482">
        <v>33.438940000000002</v>
      </c>
      <c r="BY482">
        <v>-43.663290000000003</v>
      </c>
      <c r="BZ482">
        <v>-68.273669999999996</v>
      </c>
      <c r="CA482">
        <v>-2.0129579999999998</v>
      </c>
      <c r="CB482">
        <v>21.676469999999998</v>
      </c>
      <c r="CC482">
        <v>-95.670419999999993</v>
      </c>
      <c r="CD482">
        <v>-94.008589999999998</v>
      </c>
      <c r="CE482">
        <v>-67.092920000000007</v>
      </c>
      <c r="CF482">
        <v>-43.759219999999999</v>
      </c>
      <c r="CG482">
        <v>-5.9086129999999999</v>
      </c>
      <c r="CH482">
        <v>16.517859999999999</v>
      </c>
      <c r="CI482">
        <v>10.27495</v>
      </c>
      <c r="CJ482">
        <v>51.408279999999998</v>
      </c>
      <c r="CK482">
        <v>371.94549999999998</v>
      </c>
      <c r="CL482">
        <v>2297.4969999999998</v>
      </c>
      <c r="CM482">
        <v>160.55179999999999</v>
      </c>
      <c r="CN482">
        <v>-19.764710000000001</v>
      </c>
      <c r="CO482">
        <v>-199.09639999999999</v>
      </c>
      <c r="CP482">
        <v>-152.2799</v>
      </c>
      <c r="CQ482">
        <v>2818.48</v>
      </c>
      <c r="CR482">
        <v>1549.4670000000001</v>
      </c>
      <c r="CS482">
        <v>1549.558</v>
      </c>
      <c r="CT482">
        <v>1351.933</v>
      </c>
      <c r="CU482">
        <v>1235.635</v>
      </c>
      <c r="CV482">
        <v>1500.394</v>
      </c>
      <c r="CW482">
        <v>1375.376</v>
      </c>
      <c r="CX482">
        <v>1180.671</v>
      </c>
      <c r="CY482">
        <v>1768.0050000000001</v>
      </c>
      <c r="CZ482">
        <v>1946.644</v>
      </c>
      <c r="DA482">
        <v>2271.1469999999999</v>
      </c>
      <c r="DB482">
        <v>2571.1170000000002</v>
      </c>
      <c r="DC482">
        <v>2370.357</v>
      </c>
      <c r="DD482">
        <v>2516.1930000000002</v>
      </c>
      <c r="DE482">
        <v>2588.0120000000002</v>
      </c>
      <c r="DF482">
        <v>2690.7460000000001</v>
      </c>
      <c r="DG482">
        <v>2709.6149999999998</v>
      </c>
      <c r="DH482">
        <v>2886.6669999999999</v>
      </c>
      <c r="DI482">
        <v>3084.7570000000001</v>
      </c>
      <c r="DJ482">
        <v>4215.0050000000001</v>
      </c>
      <c r="DK482">
        <v>4135.5680000000002</v>
      </c>
      <c r="DL482">
        <v>2610.6579999999999</v>
      </c>
      <c r="DM482">
        <v>2506.625</v>
      </c>
      <c r="DN482">
        <v>2214.6950000000002</v>
      </c>
      <c r="DO482">
        <v>20</v>
      </c>
      <c r="DP482">
        <v>20</v>
      </c>
    </row>
    <row r="483" spans="1:120" hidden="1" x14ac:dyDescent="0.25">
      <c r="A483" t="str">
        <f t="shared" si="7"/>
        <v>Aggregator-CPower_All Elect_44386</v>
      </c>
      <c r="B483" t="s">
        <v>62</v>
      </c>
      <c r="C483" t="s">
        <v>215</v>
      </c>
      <c r="D483" t="s">
        <v>61</v>
      </c>
      <c r="E483" t="s">
        <v>61</v>
      </c>
      <c r="F483" t="s">
        <v>42</v>
      </c>
      <c r="G483" t="s">
        <v>61</v>
      </c>
      <c r="H483" t="s">
        <v>61</v>
      </c>
      <c r="I483" t="s">
        <v>61</v>
      </c>
      <c r="J483" t="s">
        <v>61</v>
      </c>
      <c r="K483" t="s">
        <v>190</v>
      </c>
      <c r="L483" s="18">
        <v>44386</v>
      </c>
      <c r="M483">
        <v>20</v>
      </c>
      <c r="N483">
        <v>20</v>
      </c>
      <c r="O483" t="s">
        <v>258</v>
      </c>
      <c r="P483">
        <v>431</v>
      </c>
      <c r="Q483">
        <v>420</v>
      </c>
      <c r="R483">
        <v>0</v>
      </c>
      <c r="S483">
        <v>0</v>
      </c>
      <c r="T483">
        <v>0</v>
      </c>
      <c r="U483">
        <v>0</v>
      </c>
      <c r="V483">
        <v>0</v>
      </c>
      <c r="W483">
        <v>16046.166999999999</v>
      </c>
      <c r="X483">
        <v>16735.494999999999</v>
      </c>
      <c r="Y483">
        <v>16448.633999999998</v>
      </c>
      <c r="Z483">
        <v>16571.21</v>
      </c>
      <c r="AA483">
        <v>16862.182000000001</v>
      </c>
      <c r="AB483">
        <v>17466.373</v>
      </c>
      <c r="AC483">
        <v>19521.968000000001</v>
      </c>
      <c r="AD483">
        <v>23353.941999999999</v>
      </c>
      <c r="AE483">
        <v>27086.385999999999</v>
      </c>
      <c r="AF483">
        <v>29406.491000000002</v>
      </c>
      <c r="AG483">
        <v>31350.81</v>
      </c>
      <c r="AH483">
        <v>34061.451999999997</v>
      </c>
      <c r="AI483">
        <v>35248.830999999998</v>
      </c>
      <c r="AJ483">
        <v>36062.987999999998</v>
      </c>
      <c r="AK483">
        <v>36677.345999999998</v>
      </c>
      <c r="AL483">
        <v>36806.627</v>
      </c>
      <c r="AM483">
        <v>36963.267999999996</v>
      </c>
      <c r="AN483">
        <v>37633.436999999998</v>
      </c>
      <c r="AO483">
        <v>35369.364999999998</v>
      </c>
      <c r="AP483">
        <v>28193.466</v>
      </c>
      <c r="AQ483">
        <v>30115.135999999999</v>
      </c>
      <c r="AR483">
        <v>27071.482</v>
      </c>
      <c r="AS483">
        <v>21698.317999999999</v>
      </c>
      <c r="AT483">
        <v>18521.256000000001</v>
      </c>
      <c r="AU483">
        <v>76.519047999999998</v>
      </c>
      <c r="AV483">
        <v>74.961905000000002</v>
      </c>
      <c r="AW483">
        <v>73.588094999999996</v>
      </c>
      <c r="AX483">
        <v>72.445238000000003</v>
      </c>
      <c r="AY483">
        <v>71.390476000000007</v>
      </c>
      <c r="AZ483">
        <v>70.421429000000003</v>
      </c>
      <c r="BA483">
        <v>69.904762000000005</v>
      </c>
      <c r="BB483">
        <v>71.944047999999995</v>
      </c>
      <c r="BC483">
        <v>75.877381</v>
      </c>
      <c r="BD483">
        <v>80.541667000000004</v>
      </c>
      <c r="BE483">
        <v>85.145238000000006</v>
      </c>
      <c r="BF483">
        <v>89.346429000000001</v>
      </c>
      <c r="BG483">
        <v>92.890476000000007</v>
      </c>
      <c r="BH483">
        <v>95.344048000000001</v>
      </c>
      <c r="BI483">
        <v>97.103571000000002</v>
      </c>
      <c r="BJ483">
        <v>98.005951999999994</v>
      </c>
      <c r="BK483">
        <v>98.678571000000005</v>
      </c>
      <c r="BL483">
        <v>98.09881</v>
      </c>
      <c r="BM483">
        <v>96.342856999999995</v>
      </c>
      <c r="BN483">
        <v>93.311904999999996</v>
      </c>
      <c r="BO483">
        <v>88.917856999999998</v>
      </c>
      <c r="BP483">
        <v>84.260713999999993</v>
      </c>
      <c r="BQ483">
        <v>81.388095000000007</v>
      </c>
      <c r="BR483">
        <v>78.689285999999996</v>
      </c>
      <c r="BS483">
        <v>499.14960000000002</v>
      </c>
      <c r="BT483">
        <v>369.86509999999998</v>
      </c>
      <c r="BU483">
        <v>309.63200000000001</v>
      </c>
      <c r="BV483">
        <v>266.041</v>
      </c>
      <c r="BW483">
        <v>216.09289999999999</v>
      </c>
      <c r="BX483">
        <v>207.1189</v>
      </c>
      <c r="BY483">
        <v>158.71379999999999</v>
      </c>
      <c r="BZ483">
        <v>35.49606</v>
      </c>
      <c r="CA483">
        <v>-303.84930000000003</v>
      </c>
      <c r="CB483">
        <v>-380.52420000000001</v>
      </c>
      <c r="CC483">
        <v>-215.7637</v>
      </c>
      <c r="CD483">
        <v>-293.60669999999999</v>
      </c>
      <c r="CE483">
        <v>-310.01560000000001</v>
      </c>
      <c r="CF483">
        <v>-424.18619999999999</v>
      </c>
      <c r="CG483">
        <v>-500.47750000000002</v>
      </c>
      <c r="CH483">
        <v>-500.47140000000002</v>
      </c>
      <c r="CI483">
        <v>-555.31910000000005</v>
      </c>
      <c r="CJ483">
        <v>-439.12150000000003</v>
      </c>
      <c r="CK483">
        <v>2355.1570000000002</v>
      </c>
      <c r="CL483">
        <v>7504.5519999999997</v>
      </c>
      <c r="CM483">
        <v>2500.8139999999999</v>
      </c>
      <c r="CN483">
        <v>-36.805509999999998</v>
      </c>
      <c r="CO483">
        <v>-758.56790000000001</v>
      </c>
      <c r="CP483">
        <v>-68.442959999999999</v>
      </c>
      <c r="CQ483">
        <v>38297.949999999997</v>
      </c>
      <c r="CR483">
        <v>16412.72</v>
      </c>
      <c r="CS483">
        <v>15974.87</v>
      </c>
      <c r="CT483">
        <v>12914</v>
      </c>
      <c r="CU483">
        <v>12031.96</v>
      </c>
      <c r="CV483">
        <v>12380.78</v>
      </c>
      <c r="CW483">
        <v>8505.17</v>
      </c>
      <c r="CX483">
        <v>8892.4830000000002</v>
      </c>
      <c r="CY483">
        <v>14067.78</v>
      </c>
      <c r="CZ483">
        <v>15847.47</v>
      </c>
      <c r="DA483">
        <v>30245.01</v>
      </c>
      <c r="DB483">
        <v>33005.519999999997</v>
      </c>
      <c r="DC483">
        <v>34295.19</v>
      </c>
      <c r="DD483">
        <v>41676.300000000003</v>
      </c>
      <c r="DE483">
        <v>47852.68</v>
      </c>
      <c r="DF483">
        <v>56540.61</v>
      </c>
      <c r="DG483">
        <v>59587.1</v>
      </c>
      <c r="DH483">
        <v>56852.05</v>
      </c>
      <c r="DI483">
        <v>60927.03</v>
      </c>
      <c r="DJ483">
        <v>59805.71</v>
      </c>
      <c r="DK483">
        <v>74785.87</v>
      </c>
      <c r="DL483">
        <v>65051.56</v>
      </c>
      <c r="DM483">
        <v>35972.21</v>
      </c>
      <c r="DN483">
        <v>28146.52</v>
      </c>
      <c r="DO483">
        <v>20</v>
      </c>
      <c r="DP483">
        <v>20</v>
      </c>
    </row>
    <row r="484" spans="1:120" hidden="1" x14ac:dyDescent="0.25">
      <c r="A484" t="str">
        <f t="shared" si="7"/>
        <v>OtherDR-No_All Elect_44386</v>
      </c>
      <c r="B484" t="s">
        <v>62</v>
      </c>
      <c r="C484" t="s">
        <v>323</v>
      </c>
      <c r="D484" t="s">
        <v>61</v>
      </c>
      <c r="E484" t="s">
        <v>61</v>
      </c>
      <c r="F484" t="s">
        <v>61</v>
      </c>
      <c r="G484" t="s">
        <v>61</v>
      </c>
      <c r="H484" t="s">
        <v>61</v>
      </c>
      <c r="I484" t="s">
        <v>97</v>
      </c>
      <c r="J484" t="s">
        <v>61</v>
      </c>
      <c r="K484" t="s">
        <v>190</v>
      </c>
      <c r="L484" s="18">
        <v>44386</v>
      </c>
      <c r="M484">
        <v>20</v>
      </c>
      <c r="N484">
        <v>20</v>
      </c>
      <c r="O484" t="s">
        <v>258</v>
      </c>
      <c r="P484">
        <v>431</v>
      </c>
      <c r="Q484">
        <v>420</v>
      </c>
      <c r="R484">
        <v>0</v>
      </c>
      <c r="S484">
        <v>0</v>
      </c>
      <c r="T484">
        <v>0</v>
      </c>
      <c r="U484">
        <v>0</v>
      </c>
      <c r="V484">
        <v>0</v>
      </c>
      <c r="W484">
        <v>16046.166999999999</v>
      </c>
      <c r="X484">
        <v>16735.494999999999</v>
      </c>
      <c r="Y484">
        <v>16448.633999999998</v>
      </c>
      <c r="Z484">
        <v>16571.21</v>
      </c>
      <c r="AA484">
        <v>16862.182000000001</v>
      </c>
      <c r="AB484">
        <v>17466.373</v>
      </c>
      <c r="AC484">
        <v>19521.968000000001</v>
      </c>
      <c r="AD484">
        <v>23353.941999999999</v>
      </c>
      <c r="AE484">
        <v>27086.385999999999</v>
      </c>
      <c r="AF484">
        <v>29406.491000000002</v>
      </c>
      <c r="AG484">
        <v>31350.81</v>
      </c>
      <c r="AH484">
        <v>34061.451999999997</v>
      </c>
      <c r="AI484">
        <v>35248.830999999998</v>
      </c>
      <c r="AJ484">
        <v>36062.987999999998</v>
      </c>
      <c r="AK484">
        <v>36677.345999999998</v>
      </c>
      <c r="AL484">
        <v>36806.627</v>
      </c>
      <c r="AM484">
        <v>36963.267999999996</v>
      </c>
      <c r="AN484">
        <v>37633.436999999998</v>
      </c>
      <c r="AO484">
        <v>35369.364999999998</v>
      </c>
      <c r="AP484">
        <v>28193.466</v>
      </c>
      <c r="AQ484">
        <v>30115.135999999999</v>
      </c>
      <c r="AR484">
        <v>27071.482</v>
      </c>
      <c r="AS484">
        <v>21698.317999999999</v>
      </c>
      <c r="AT484">
        <v>18521.256000000001</v>
      </c>
      <c r="AU484">
        <v>76.519047999999998</v>
      </c>
      <c r="AV484">
        <v>74.961905000000002</v>
      </c>
      <c r="AW484">
        <v>73.588094999999996</v>
      </c>
      <c r="AX484">
        <v>72.445238000000003</v>
      </c>
      <c r="AY484">
        <v>71.390476000000007</v>
      </c>
      <c r="AZ484">
        <v>70.421429000000003</v>
      </c>
      <c r="BA484">
        <v>69.904762000000005</v>
      </c>
      <c r="BB484">
        <v>71.944047999999995</v>
      </c>
      <c r="BC484">
        <v>75.877381</v>
      </c>
      <c r="BD484">
        <v>80.541667000000004</v>
      </c>
      <c r="BE484">
        <v>85.145238000000006</v>
      </c>
      <c r="BF484">
        <v>89.346429000000001</v>
      </c>
      <c r="BG484">
        <v>92.890476000000007</v>
      </c>
      <c r="BH484">
        <v>95.344048000000001</v>
      </c>
      <c r="BI484">
        <v>97.103571000000002</v>
      </c>
      <c r="BJ484">
        <v>98.005951999999994</v>
      </c>
      <c r="BK484">
        <v>98.678571000000005</v>
      </c>
      <c r="BL484">
        <v>98.09881</v>
      </c>
      <c r="BM484">
        <v>96.342856999999995</v>
      </c>
      <c r="BN484">
        <v>93.311904999999996</v>
      </c>
      <c r="BO484">
        <v>88.917856999999998</v>
      </c>
      <c r="BP484">
        <v>84.260713999999993</v>
      </c>
      <c r="BQ484">
        <v>81.388095000000007</v>
      </c>
      <c r="BR484">
        <v>78.689285999999996</v>
      </c>
      <c r="BS484">
        <v>499.14960000000002</v>
      </c>
      <c r="BT484">
        <v>369.86509999999998</v>
      </c>
      <c r="BU484">
        <v>309.63200000000001</v>
      </c>
      <c r="BV484">
        <v>266.041</v>
      </c>
      <c r="BW484">
        <v>216.09289999999999</v>
      </c>
      <c r="BX484">
        <v>207.1189</v>
      </c>
      <c r="BY484">
        <v>158.71379999999999</v>
      </c>
      <c r="BZ484">
        <v>35.49606</v>
      </c>
      <c r="CA484">
        <v>-303.84930000000003</v>
      </c>
      <c r="CB484">
        <v>-380.52420000000001</v>
      </c>
      <c r="CC484">
        <v>-215.7637</v>
      </c>
      <c r="CD484">
        <v>-293.60669999999999</v>
      </c>
      <c r="CE484">
        <v>-310.01560000000001</v>
      </c>
      <c r="CF484">
        <v>-424.18619999999999</v>
      </c>
      <c r="CG484">
        <v>-500.47750000000002</v>
      </c>
      <c r="CH484">
        <v>-500.47140000000002</v>
      </c>
      <c r="CI484">
        <v>-555.31910000000005</v>
      </c>
      <c r="CJ484">
        <v>-439.12150000000003</v>
      </c>
      <c r="CK484">
        <v>2355.1570000000002</v>
      </c>
      <c r="CL484">
        <v>7504.5519999999997</v>
      </c>
      <c r="CM484">
        <v>2500.8139999999999</v>
      </c>
      <c r="CN484">
        <v>-36.805509999999998</v>
      </c>
      <c r="CO484">
        <v>-758.56790000000001</v>
      </c>
      <c r="CP484">
        <v>-68.442959999999999</v>
      </c>
      <c r="CQ484">
        <v>38297.949999999997</v>
      </c>
      <c r="CR484">
        <v>16412.72</v>
      </c>
      <c r="CS484">
        <v>15974.87</v>
      </c>
      <c r="CT484">
        <v>12914</v>
      </c>
      <c r="CU484">
        <v>12031.96</v>
      </c>
      <c r="CV484">
        <v>12380.78</v>
      </c>
      <c r="CW484">
        <v>8505.17</v>
      </c>
      <c r="CX484">
        <v>8892.4830000000002</v>
      </c>
      <c r="CY484">
        <v>14067.78</v>
      </c>
      <c r="CZ484">
        <v>15847.47</v>
      </c>
      <c r="DA484">
        <v>30245.01</v>
      </c>
      <c r="DB484">
        <v>33005.519999999997</v>
      </c>
      <c r="DC484">
        <v>34295.19</v>
      </c>
      <c r="DD484">
        <v>41676.300000000003</v>
      </c>
      <c r="DE484">
        <v>47852.68</v>
      </c>
      <c r="DF484">
        <v>56540.61</v>
      </c>
      <c r="DG484">
        <v>59587.1</v>
      </c>
      <c r="DH484">
        <v>56852.05</v>
      </c>
      <c r="DI484">
        <v>60927.03</v>
      </c>
      <c r="DJ484">
        <v>59805.71</v>
      </c>
      <c r="DK484">
        <v>74785.87</v>
      </c>
      <c r="DL484">
        <v>65051.56</v>
      </c>
      <c r="DM484">
        <v>35972.21</v>
      </c>
      <c r="DN484">
        <v>28146.52</v>
      </c>
      <c r="DO484">
        <v>20</v>
      </c>
      <c r="DP484">
        <v>20</v>
      </c>
    </row>
    <row r="485" spans="1:120" hidden="1" x14ac:dyDescent="0.25">
      <c r="A485" t="str">
        <f t="shared" si="7"/>
        <v>Industry_Type-4. Retail stores_All Elect_44386</v>
      </c>
      <c r="B485" t="s">
        <v>62</v>
      </c>
      <c r="C485" t="s">
        <v>204</v>
      </c>
      <c r="D485" t="s">
        <v>61</v>
      </c>
      <c r="E485" t="s">
        <v>61</v>
      </c>
      <c r="F485" t="s">
        <v>61</v>
      </c>
      <c r="G485" t="s">
        <v>33</v>
      </c>
      <c r="H485" t="s">
        <v>61</v>
      </c>
      <c r="I485" t="s">
        <v>61</v>
      </c>
      <c r="J485" t="s">
        <v>61</v>
      </c>
      <c r="K485" t="s">
        <v>190</v>
      </c>
      <c r="L485" s="18">
        <v>44386</v>
      </c>
      <c r="M485">
        <v>20</v>
      </c>
      <c r="N485">
        <v>20</v>
      </c>
      <c r="O485" t="s">
        <v>258</v>
      </c>
      <c r="P485">
        <v>384</v>
      </c>
      <c r="Q485">
        <v>373</v>
      </c>
      <c r="R485">
        <v>0</v>
      </c>
      <c r="S485">
        <v>0</v>
      </c>
      <c r="T485">
        <v>0</v>
      </c>
      <c r="U485">
        <v>0</v>
      </c>
      <c r="V485">
        <v>0</v>
      </c>
      <c r="W485">
        <v>6205.2978000000003</v>
      </c>
      <c r="X485">
        <v>6821.3955999999998</v>
      </c>
      <c r="Y485">
        <v>6636.6554999999998</v>
      </c>
      <c r="Z485">
        <v>6807.0577999999996</v>
      </c>
      <c r="AA485">
        <v>7092.9504999999999</v>
      </c>
      <c r="AB485">
        <v>7516.9517999999998</v>
      </c>
      <c r="AC485">
        <v>9126.9002</v>
      </c>
      <c r="AD485">
        <v>12423.286</v>
      </c>
      <c r="AE485">
        <v>15538.394</v>
      </c>
      <c r="AF485">
        <v>17271.345000000001</v>
      </c>
      <c r="AG485">
        <v>18540.892</v>
      </c>
      <c r="AH485">
        <v>21040.004000000001</v>
      </c>
      <c r="AI485">
        <v>22100.05</v>
      </c>
      <c r="AJ485">
        <v>22747.628000000001</v>
      </c>
      <c r="AK485">
        <v>23214.059000000001</v>
      </c>
      <c r="AL485">
        <v>23561.600999999999</v>
      </c>
      <c r="AM485">
        <v>23818.432000000001</v>
      </c>
      <c r="AN485">
        <v>24432.562000000002</v>
      </c>
      <c r="AO485">
        <v>24382.236000000001</v>
      </c>
      <c r="AP485">
        <v>21317.727999999999</v>
      </c>
      <c r="AQ485">
        <v>21352.93</v>
      </c>
      <c r="AR485">
        <v>16078.001</v>
      </c>
      <c r="AS485">
        <v>10177.246999999999</v>
      </c>
      <c r="AT485">
        <v>7653.5639000000001</v>
      </c>
      <c r="AU485">
        <v>76.302948999999998</v>
      </c>
      <c r="AV485">
        <v>74.804289999999995</v>
      </c>
      <c r="AW485">
        <v>73.411528000000004</v>
      </c>
      <c r="AX485">
        <v>72.210455999999994</v>
      </c>
      <c r="AY485">
        <v>71.159516999999994</v>
      </c>
      <c r="AZ485">
        <v>70.186327000000006</v>
      </c>
      <c r="BA485">
        <v>69.659516999999994</v>
      </c>
      <c r="BB485">
        <v>71.772118000000006</v>
      </c>
      <c r="BC485">
        <v>75.801608999999999</v>
      </c>
      <c r="BD485">
        <v>80.510723999999996</v>
      </c>
      <c r="BE485">
        <v>85.166219999999996</v>
      </c>
      <c r="BF485">
        <v>89.453083000000007</v>
      </c>
      <c r="BG485">
        <v>93.046916999999993</v>
      </c>
      <c r="BH485">
        <v>95.501339999999999</v>
      </c>
      <c r="BI485">
        <v>97.319035</v>
      </c>
      <c r="BJ485">
        <v>98.214477000000002</v>
      </c>
      <c r="BK485">
        <v>98.869973000000002</v>
      </c>
      <c r="BL485">
        <v>98.260053999999997</v>
      </c>
      <c r="BM485">
        <v>96.412869000000001</v>
      </c>
      <c r="BN485">
        <v>93.270776999999995</v>
      </c>
      <c r="BO485">
        <v>88.784182000000001</v>
      </c>
      <c r="BP485">
        <v>84.041555000000002</v>
      </c>
      <c r="BQ485">
        <v>81.109920000000002</v>
      </c>
      <c r="BR485">
        <v>78.416889999999995</v>
      </c>
      <c r="BS485">
        <v>-36.347059999999999</v>
      </c>
      <c r="BT485">
        <v>-27.217590000000001</v>
      </c>
      <c r="BU485">
        <v>-9.4479310000000005</v>
      </c>
      <c r="BV485">
        <v>1.424183</v>
      </c>
      <c r="BW485">
        <v>10.32099</v>
      </c>
      <c r="BX485">
        <v>52.97663</v>
      </c>
      <c r="BY485">
        <v>58.446660000000001</v>
      </c>
      <c r="BZ485">
        <v>-12.0137</v>
      </c>
      <c r="CA485">
        <v>-71.937910000000002</v>
      </c>
      <c r="CB485">
        <v>-106.4087</v>
      </c>
      <c r="CC485">
        <v>60.357570000000003</v>
      </c>
      <c r="CD485">
        <v>-137.58019999999999</v>
      </c>
      <c r="CE485">
        <v>-186.55459999999999</v>
      </c>
      <c r="CF485">
        <v>-256.27480000000003</v>
      </c>
      <c r="CG485">
        <v>-314.44439999999997</v>
      </c>
      <c r="CH485">
        <v>-315.52969999999999</v>
      </c>
      <c r="CI485">
        <v>-487.12450000000001</v>
      </c>
      <c r="CJ485">
        <v>-606.80949999999996</v>
      </c>
      <c r="CK485">
        <v>-310.8784</v>
      </c>
      <c r="CL485">
        <v>2188.4720000000002</v>
      </c>
      <c r="CM485">
        <v>-114.05670000000001</v>
      </c>
      <c r="CN485">
        <v>-260.6798</v>
      </c>
      <c r="CO485">
        <v>-353.4024</v>
      </c>
      <c r="CP485">
        <v>-203.00569999999999</v>
      </c>
      <c r="CQ485">
        <v>3772.8159999999998</v>
      </c>
      <c r="CR485">
        <v>2628.0410000000002</v>
      </c>
      <c r="CS485">
        <v>3151.7150000000001</v>
      </c>
      <c r="CT485">
        <v>2303.8180000000002</v>
      </c>
      <c r="CU485">
        <v>3067.922</v>
      </c>
      <c r="CV485">
        <v>5021.3789999999999</v>
      </c>
      <c r="CW485">
        <v>5321.8710000000001</v>
      </c>
      <c r="CX485">
        <v>4646.4539999999997</v>
      </c>
      <c r="CY485">
        <v>6588.7849999999999</v>
      </c>
      <c r="CZ485">
        <v>6271.384</v>
      </c>
      <c r="DA485">
        <v>11537.54</v>
      </c>
      <c r="DB485">
        <v>10594.39</v>
      </c>
      <c r="DC485">
        <v>10491.5</v>
      </c>
      <c r="DD485">
        <v>11046.77</v>
      </c>
      <c r="DE485">
        <v>10727.35</v>
      </c>
      <c r="DF485">
        <v>11667.8</v>
      </c>
      <c r="DG485">
        <v>11625.33</v>
      </c>
      <c r="DH485">
        <v>13530.1</v>
      </c>
      <c r="DI485">
        <v>16596.89</v>
      </c>
      <c r="DJ485">
        <v>18003.2</v>
      </c>
      <c r="DK485">
        <v>26652.45</v>
      </c>
      <c r="DL485">
        <v>28996.19</v>
      </c>
      <c r="DM485">
        <v>8987.3780000000006</v>
      </c>
      <c r="DN485">
        <v>3508.3220000000001</v>
      </c>
      <c r="DO485">
        <v>20</v>
      </c>
      <c r="DP485">
        <v>20</v>
      </c>
    </row>
    <row r="486" spans="1:120" hidden="1" x14ac:dyDescent="0.25">
      <c r="A486" t="str">
        <f t="shared" si="7"/>
        <v>sublap_id-SLAP_PGNP_All Elect_44386</v>
      </c>
      <c r="B486" t="s">
        <v>62</v>
      </c>
      <c r="C486" t="s">
        <v>291</v>
      </c>
      <c r="D486" t="s">
        <v>61</v>
      </c>
      <c r="E486" t="s">
        <v>292</v>
      </c>
      <c r="F486" t="s">
        <v>61</v>
      </c>
      <c r="G486" t="s">
        <v>61</v>
      </c>
      <c r="H486" t="s">
        <v>61</v>
      </c>
      <c r="I486" t="s">
        <v>61</v>
      </c>
      <c r="J486" t="s">
        <v>61</v>
      </c>
      <c r="K486" t="s">
        <v>190</v>
      </c>
      <c r="L486" s="18">
        <v>44386</v>
      </c>
      <c r="M486">
        <v>20</v>
      </c>
      <c r="N486">
        <v>20</v>
      </c>
      <c r="O486" t="s">
        <v>258</v>
      </c>
      <c r="P486">
        <v>61</v>
      </c>
      <c r="Q486">
        <v>60</v>
      </c>
      <c r="R486">
        <v>0</v>
      </c>
      <c r="S486">
        <v>0</v>
      </c>
      <c r="T486">
        <v>0</v>
      </c>
      <c r="U486">
        <v>0</v>
      </c>
      <c r="V486">
        <v>0</v>
      </c>
      <c r="W486">
        <v>1050.6034999999999</v>
      </c>
      <c r="X486">
        <v>1199.1796999999999</v>
      </c>
      <c r="Y486">
        <v>1176.5482</v>
      </c>
      <c r="Z486">
        <v>1203.8325</v>
      </c>
      <c r="AA486">
        <v>1270.6168</v>
      </c>
      <c r="AB486">
        <v>1384.9059</v>
      </c>
      <c r="AC486">
        <v>1470.9616000000001</v>
      </c>
      <c r="AD486">
        <v>2190.9405999999999</v>
      </c>
      <c r="AE486">
        <v>2603.5075000000002</v>
      </c>
      <c r="AF486">
        <v>2793.9652000000001</v>
      </c>
      <c r="AG486">
        <v>3027.2887000000001</v>
      </c>
      <c r="AH486">
        <v>3255.846</v>
      </c>
      <c r="AI486">
        <v>3344.7483999999999</v>
      </c>
      <c r="AJ486">
        <v>3522.7820000000002</v>
      </c>
      <c r="AK486">
        <v>3626.9969999999998</v>
      </c>
      <c r="AL486">
        <v>3634.9960999999998</v>
      </c>
      <c r="AM486">
        <v>3658.7048</v>
      </c>
      <c r="AN486">
        <v>3750.1163000000001</v>
      </c>
      <c r="AO486">
        <v>3779.5828999999999</v>
      </c>
      <c r="AP486">
        <v>3328.3506000000002</v>
      </c>
      <c r="AQ486">
        <v>3390.6026999999999</v>
      </c>
      <c r="AR486">
        <v>2533.1550999999999</v>
      </c>
      <c r="AS486">
        <v>1607.2560000000001</v>
      </c>
      <c r="AT486">
        <v>1332.6079999999999</v>
      </c>
      <c r="AU486">
        <v>81.875</v>
      </c>
      <c r="AV486">
        <v>78.416667000000004</v>
      </c>
      <c r="AW486">
        <v>76.825000000000003</v>
      </c>
      <c r="AX486">
        <v>74.875</v>
      </c>
      <c r="AY486">
        <v>73.941666999999995</v>
      </c>
      <c r="AZ486">
        <v>72.775000000000006</v>
      </c>
      <c r="BA486">
        <v>71.95</v>
      </c>
      <c r="BB486">
        <v>73.958332999999996</v>
      </c>
      <c r="BC486">
        <v>77.916667000000004</v>
      </c>
      <c r="BD486">
        <v>83.125</v>
      </c>
      <c r="BE486">
        <v>87.25</v>
      </c>
      <c r="BF486">
        <v>91.875</v>
      </c>
      <c r="BG486">
        <v>95.833332999999996</v>
      </c>
      <c r="BH486">
        <v>98.858333000000002</v>
      </c>
      <c r="BI486">
        <v>101.175</v>
      </c>
      <c r="BJ486">
        <v>102.64167</v>
      </c>
      <c r="BK486">
        <v>103.77500000000001</v>
      </c>
      <c r="BL486">
        <v>103.75833</v>
      </c>
      <c r="BM486">
        <v>102.59166999999999</v>
      </c>
      <c r="BN486">
        <v>99.633332999999993</v>
      </c>
      <c r="BO486">
        <v>94.9</v>
      </c>
      <c r="BP486">
        <v>90.633332999999993</v>
      </c>
      <c r="BQ486">
        <v>87.3</v>
      </c>
      <c r="BR486">
        <v>84.491667000000007</v>
      </c>
      <c r="BS486">
        <v>2.7128420000000002</v>
      </c>
      <c r="BT486">
        <v>19.41649</v>
      </c>
      <c r="BU486">
        <v>-9.1892499999999995</v>
      </c>
      <c r="BV486">
        <v>13.43634</v>
      </c>
      <c r="BW486">
        <v>-6.1435180000000003</v>
      </c>
      <c r="BX486">
        <v>2.2661799999999999</v>
      </c>
      <c r="BY486">
        <v>28.158439999999999</v>
      </c>
      <c r="BZ486">
        <v>-27.612439999999999</v>
      </c>
      <c r="CA486">
        <v>5.3167520000000001</v>
      </c>
      <c r="CB486">
        <v>4.0186310000000001</v>
      </c>
      <c r="CC486">
        <v>31.262540000000001</v>
      </c>
      <c r="CD486">
        <v>1.5535270000000001</v>
      </c>
      <c r="CE486">
        <v>36.314419999999998</v>
      </c>
      <c r="CF486">
        <v>-22.851120000000002</v>
      </c>
      <c r="CG486">
        <v>-11.251379999999999</v>
      </c>
      <c r="CH486">
        <v>16.41029</v>
      </c>
      <c r="CI486">
        <v>49.577970000000001</v>
      </c>
      <c r="CJ486">
        <v>60.009889999999999</v>
      </c>
      <c r="CK486">
        <v>74.512709999999998</v>
      </c>
      <c r="CL486">
        <v>410.27050000000003</v>
      </c>
      <c r="CM486">
        <v>68.462370000000007</v>
      </c>
      <c r="CN486">
        <v>12.82132</v>
      </c>
      <c r="CO486">
        <v>-14.00563</v>
      </c>
      <c r="CP486">
        <v>-21.324960000000001</v>
      </c>
      <c r="CQ486">
        <v>1331.88</v>
      </c>
      <c r="CR486">
        <v>727.38390000000004</v>
      </c>
      <c r="CS486">
        <v>614.93849999999998</v>
      </c>
      <c r="CT486">
        <v>474.01299999999998</v>
      </c>
      <c r="CU486">
        <v>574.6386</v>
      </c>
      <c r="CV486">
        <v>914.94110000000001</v>
      </c>
      <c r="CW486">
        <v>1069.424</v>
      </c>
      <c r="CX486">
        <v>1646.16</v>
      </c>
      <c r="CY486">
        <v>1162.73</v>
      </c>
      <c r="CZ486">
        <v>1172.027</v>
      </c>
      <c r="DA486">
        <v>2430.2339999999999</v>
      </c>
      <c r="DB486">
        <v>1467.4870000000001</v>
      </c>
      <c r="DC486">
        <v>1563.884</v>
      </c>
      <c r="DD486">
        <v>1061.5530000000001</v>
      </c>
      <c r="DE486">
        <v>1087.1780000000001</v>
      </c>
      <c r="DF486">
        <v>1108.3820000000001</v>
      </c>
      <c r="DG486">
        <v>1038.682</v>
      </c>
      <c r="DH486">
        <v>1312.124</v>
      </c>
      <c r="DI486">
        <v>1833.6420000000001</v>
      </c>
      <c r="DJ486">
        <v>2399.348</v>
      </c>
      <c r="DK486">
        <v>3769.0140000000001</v>
      </c>
      <c r="DL486">
        <v>2771.587</v>
      </c>
      <c r="DM486">
        <v>2414.6379999999999</v>
      </c>
      <c r="DN486">
        <v>882.77700000000004</v>
      </c>
      <c r="DO486">
        <v>20</v>
      </c>
      <c r="DP486">
        <v>20</v>
      </c>
    </row>
    <row r="487" spans="1:120" hidden="1" x14ac:dyDescent="0.25">
      <c r="A487" t="str">
        <f t="shared" si="7"/>
        <v>sublap_id-SLAP_PGKN_All Elect_44386</v>
      </c>
      <c r="B487" t="s">
        <v>62</v>
      </c>
      <c r="C487" t="s">
        <v>279</v>
      </c>
      <c r="D487" t="s">
        <v>61</v>
      </c>
      <c r="E487" t="s">
        <v>280</v>
      </c>
      <c r="F487" t="s">
        <v>61</v>
      </c>
      <c r="G487" t="s">
        <v>61</v>
      </c>
      <c r="H487" t="s">
        <v>61</v>
      </c>
      <c r="I487" t="s">
        <v>61</v>
      </c>
      <c r="J487" t="s">
        <v>61</v>
      </c>
      <c r="K487" t="s">
        <v>190</v>
      </c>
      <c r="L487" s="18">
        <v>44386</v>
      </c>
      <c r="M487">
        <v>20</v>
      </c>
      <c r="N487">
        <v>20</v>
      </c>
      <c r="O487" t="s">
        <v>258</v>
      </c>
      <c r="P487">
        <v>19</v>
      </c>
      <c r="Q487">
        <v>19</v>
      </c>
      <c r="R487">
        <v>0</v>
      </c>
      <c r="S487">
        <v>0</v>
      </c>
      <c r="T487">
        <v>0</v>
      </c>
      <c r="U487">
        <v>0</v>
      </c>
      <c r="V487">
        <v>0</v>
      </c>
      <c r="W487">
        <v>305.863</v>
      </c>
      <c r="X487">
        <v>387.69600000000003</v>
      </c>
      <c r="Y487">
        <v>384.95299999999997</v>
      </c>
      <c r="Z487">
        <v>408.35399999999998</v>
      </c>
      <c r="AA487">
        <v>421.63</v>
      </c>
      <c r="AB487">
        <v>410.4</v>
      </c>
      <c r="AC487">
        <v>471.22699999999998</v>
      </c>
      <c r="AD487">
        <v>786.42700000000002</v>
      </c>
      <c r="AE487">
        <v>893.29399999999998</v>
      </c>
      <c r="AF487">
        <v>1051.03</v>
      </c>
      <c r="AG487">
        <v>1139.625</v>
      </c>
      <c r="AH487">
        <v>1200.183</v>
      </c>
      <c r="AI487">
        <v>1254.7370000000001</v>
      </c>
      <c r="AJ487">
        <v>1286.258</v>
      </c>
      <c r="AK487">
        <v>1311.7329999999999</v>
      </c>
      <c r="AL487">
        <v>1314.998</v>
      </c>
      <c r="AM487">
        <v>1336.9690000000001</v>
      </c>
      <c r="AN487">
        <v>1336.7619999999999</v>
      </c>
      <c r="AO487">
        <v>1266.828</v>
      </c>
      <c r="AP487">
        <v>1027.2170000000001</v>
      </c>
      <c r="AQ487">
        <v>1175.1569999999999</v>
      </c>
      <c r="AR487">
        <v>880.85599999999999</v>
      </c>
      <c r="AS487">
        <v>457.04899999999998</v>
      </c>
      <c r="AT487">
        <v>316.38099999999997</v>
      </c>
      <c r="AU487">
        <v>94</v>
      </c>
      <c r="AV487">
        <v>91.5</v>
      </c>
      <c r="AW487">
        <v>91</v>
      </c>
      <c r="AX487">
        <v>88</v>
      </c>
      <c r="AY487">
        <v>85.5</v>
      </c>
      <c r="AZ487">
        <v>83.5</v>
      </c>
      <c r="BA487">
        <v>82</v>
      </c>
      <c r="BB487">
        <v>82.5</v>
      </c>
      <c r="BC487">
        <v>86</v>
      </c>
      <c r="BD487">
        <v>90.5</v>
      </c>
      <c r="BE487">
        <v>96</v>
      </c>
      <c r="BF487">
        <v>99.5</v>
      </c>
      <c r="BG487">
        <v>102.5</v>
      </c>
      <c r="BH487">
        <v>105</v>
      </c>
      <c r="BI487">
        <v>107.5</v>
      </c>
      <c r="BJ487">
        <v>108.5</v>
      </c>
      <c r="BK487">
        <v>109.5</v>
      </c>
      <c r="BL487">
        <v>109.5</v>
      </c>
      <c r="BM487">
        <v>109.5</v>
      </c>
      <c r="BN487">
        <v>108.5</v>
      </c>
      <c r="BO487">
        <v>106</v>
      </c>
      <c r="BP487">
        <v>103.5</v>
      </c>
      <c r="BQ487">
        <v>100</v>
      </c>
      <c r="BR487">
        <v>97</v>
      </c>
      <c r="BS487">
        <v>6.1724899999999998</v>
      </c>
      <c r="BT487">
        <v>-4.255439</v>
      </c>
      <c r="BU487">
        <v>0.40607290000000001</v>
      </c>
      <c r="BV487">
        <v>3.2273320000000001</v>
      </c>
      <c r="BW487">
        <v>3.2108750000000001</v>
      </c>
      <c r="BX487">
        <v>-23.411670000000001</v>
      </c>
      <c r="BY487">
        <v>-92.05077</v>
      </c>
      <c r="BZ487">
        <v>20.489470000000001</v>
      </c>
      <c r="CA487">
        <v>40.315689999999996</v>
      </c>
      <c r="CB487">
        <v>25.70121</v>
      </c>
      <c r="CC487">
        <v>21.921019999999999</v>
      </c>
      <c r="CD487">
        <v>4.5618949999999998</v>
      </c>
      <c r="CE487">
        <v>0.11661150000000001</v>
      </c>
      <c r="CF487">
        <v>3.8454670000000002</v>
      </c>
      <c r="CG487">
        <v>18.352049999999998</v>
      </c>
      <c r="CH487">
        <v>24.892939999999999</v>
      </c>
      <c r="CI487">
        <v>14.06183</v>
      </c>
      <c r="CJ487">
        <v>-15.24057</v>
      </c>
      <c r="CK487">
        <v>13.898770000000001</v>
      </c>
      <c r="CL487">
        <v>238.00479999999999</v>
      </c>
      <c r="CM487">
        <v>-5.6877139999999997</v>
      </c>
      <c r="CN487">
        <v>-20.37331</v>
      </c>
      <c r="CO487">
        <v>-6.8465610000000003</v>
      </c>
      <c r="CP487">
        <v>0.50915250000000001</v>
      </c>
      <c r="CQ487">
        <v>304.16239999999999</v>
      </c>
      <c r="CR487">
        <v>299.5872</v>
      </c>
      <c r="CS487">
        <v>248.9359</v>
      </c>
      <c r="CT487">
        <v>205.3296</v>
      </c>
      <c r="CU487">
        <v>141.6831</v>
      </c>
      <c r="CV487">
        <v>201.5514</v>
      </c>
      <c r="CW487">
        <v>1033.528</v>
      </c>
      <c r="CX487">
        <v>422.09750000000003</v>
      </c>
      <c r="CY487">
        <v>307.92930000000001</v>
      </c>
      <c r="CZ487">
        <v>275.77839999999998</v>
      </c>
      <c r="DA487">
        <v>270.303</v>
      </c>
      <c r="DB487">
        <v>266.07900000000001</v>
      </c>
      <c r="DC487">
        <v>255.8133</v>
      </c>
      <c r="DD487">
        <v>283.46129999999999</v>
      </c>
      <c r="DE487">
        <v>272.78469999999999</v>
      </c>
      <c r="DF487">
        <v>206.00919999999999</v>
      </c>
      <c r="DG487">
        <v>206.41030000000001</v>
      </c>
      <c r="DH487">
        <v>341.44369999999998</v>
      </c>
      <c r="DI487">
        <v>303.60739999999998</v>
      </c>
      <c r="DJ487">
        <v>1163.7329999999999</v>
      </c>
      <c r="DK487">
        <v>3546.9690000000001</v>
      </c>
      <c r="DL487">
        <v>3849.6109999999999</v>
      </c>
      <c r="DM487">
        <v>225.4091</v>
      </c>
      <c r="DN487">
        <v>46.907710000000002</v>
      </c>
      <c r="DO487">
        <v>20</v>
      </c>
      <c r="DP487">
        <v>20</v>
      </c>
    </row>
    <row r="488" spans="1:120" hidden="1" x14ac:dyDescent="0.25">
      <c r="A488" t="str">
        <f t="shared" si="7"/>
        <v>Industry_Type-5. Offices, Hotels, Finance, Services_All Elect_44386</v>
      </c>
      <c r="B488" t="s">
        <v>62</v>
      </c>
      <c r="C488" t="s">
        <v>205</v>
      </c>
      <c r="D488" t="s">
        <v>61</v>
      </c>
      <c r="E488" t="s">
        <v>61</v>
      </c>
      <c r="F488" t="s">
        <v>61</v>
      </c>
      <c r="G488" t="s">
        <v>37</v>
      </c>
      <c r="H488" t="s">
        <v>61</v>
      </c>
      <c r="I488" t="s">
        <v>61</v>
      </c>
      <c r="J488" t="s">
        <v>61</v>
      </c>
      <c r="K488" t="s">
        <v>190</v>
      </c>
      <c r="L488" s="18">
        <v>44386</v>
      </c>
      <c r="M488">
        <v>20</v>
      </c>
      <c r="N488">
        <v>20</v>
      </c>
      <c r="O488" t="s">
        <v>258</v>
      </c>
      <c r="P488">
        <v>21</v>
      </c>
      <c r="Q488">
        <v>21</v>
      </c>
      <c r="R488">
        <v>0</v>
      </c>
      <c r="S488">
        <v>0</v>
      </c>
      <c r="T488">
        <v>0</v>
      </c>
      <c r="U488">
        <v>0</v>
      </c>
      <c r="V488">
        <v>0</v>
      </c>
      <c r="W488">
        <v>3921.194</v>
      </c>
      <c r="X488">
        <v>4135.4830000000002</v>
      </c>
      <c r="Y488">
        <v>3997.4960000000001</v>
      </c>
      <c r="Z488">
        <v>3969.9870000000001</v>
      </c>
      <c r="AA488">
        <v>3986.7779999999998</v>
      </c>
      <c r="AB488">
        <v>4081.011</v>
      </c>
      <c r="AC488">
        <v>4289.6440000000002</v>
      </c>
      <c r="AD488">
        <v>4826.4610000000002</v>
      </c>
      <c r="AE488">
        <v>5394.2929999999997</v>
      </c>
      <c r="AF488">
        <v>6109.5389999999998</v>
      </c>
      <c r="AG488">
        <v>6726.1779999999999</v>
      </c>
      <c r="AH488">
        <v>7186.848</v>
      </c>
      <c r="AI488">
        <v>7330.0320000000002</v>
      </c>
      <c r="AJ488">
        <v>7493.7860000000001</v>
      </c>
      <c r="AK488">
        <v>7554.9390000000003</v>
      </c>
      <c r="AL488">
        <v>7467.8760000000002</v>
      </c>
      <c r="AM488">
        <v>7494.0029999999997</v>
      </c>
      <c r="AN488">
        <v>7350.7790000000005</v>
      </c>
      <c r="AO488">
        <v>7132.3540000000003</v>
      </c>
      <c r="AP488">
        <v>6427.3950000000004</v>
      </c>
      <c r="AQ488">
        <v>5824.1149999999998</v>
      </c>
      <c r="AR488">
        <v>5469.3990000000003</v>
      </c>
      <c r="AS488">
        <v>5015.299</v>
      </c>
      <c r="AT488">
        <v>4667.2759999999998</v>
      </c>
      <c r="AU488">
        <v>68.857142999999994</v>
      </c>
      <c r="AV488">
        <v>67.642857000000006</v>
      </c>
      <c r="AW488">
        <v>66.928571000000005</v>
      </c>
      <c r="AX488">
        <v>66.119048000000006</v>
      </c>
      <c r="AY488">
        <v>65.452381000000003</v>
      </c>
      <c r="AZ488">
        <v>64.857142999999994</v>
      </c>
      <c r="BA488">
        <v>64.809523999999996</v>
      </c>
      <c r="BB488">
        <v>65.833332999999996</v>
      </c>
      <c r="BC488">
        <v>68.714286000000001</v>
      </c>
      <c r="BD488">
        <v>72.285713999999999</v>
      </c>
      <c r="BE488">
        <v>75.738095000000001</v>
      </c>
      <c r="BF488">
        <v>78.309523999999996</v>
      </c>
      <c r="BG488">
        <v>80.428571000000005</v>
      </c>
      <c r="BH488">
        <v>82.190476000000004</v>
      </c>
      <c r="BI488">
        <v>82.976190000000003</v>
      </c>
      <c r="BJ488">
        <v>83.452381000000003</v>
      </c>
      <c r="BK488">
        <v>83.714286000000001</v>
      </c>
      <c r="BL488">
        <v>83.476190000000003</v>
      </c>
      <c r="BM488">
        <v>82.857142999999994</v>
      </c>
      <c r="BN488">
        <v>80.761904999999999</v>
      </c>
      <c r="BO488">
        <v>77.095237999999995</v>
      </c>
      <c r="BP488">
        <v>73.833332999999996</v>
      </c>
      <c r="BQ488">
        <v>71.619048000000006</v>
      </c>
      <c r="BR488">
        <v>69.880951999999994</v>
      </c>
      <c r="BS488">
        <v>93.787319999999994</v>
      </c>
      <c r="BT488">
        <v>63.513590000000001</v>
      </c>
      <c r="BU488">
        <v>17.63035</v>
      </c>
      <c r="BV488">
        <v>44.768470000000001</v>
      </c>
      <c r="BW488">
        <v>55.466880000000003</v>
      </c>
      <c r="BX488">
        <v>31.36056</v>
      </c>
      <c r="BY488">
        <v>41.881889999999999</v>
      </c>
      <c r="BZ488">
        <v>43.763669999999998</v>
      </c>
      <c r="CA488">
        <v>-67.841279999999998</v>
      </c>
      <c r="CB488">
        <v>-105.9332</v>
      </c>
      <c r="CC488">
        <v>-151.12180000000001</v>
      </c>
      <c r="CD488">
        <v>-162.8023</v>
      </c>
      <c r="CE488">
        <v>-98.874799999999993</v>
      </c>
      <c r="CF488">
        <v>-159.56290000000001</v>
      </c>
      <c r="CG488">
        <v>-170.98220000000001</v>
      </c>
      <c r="CH488">
        <v>-107.08329999999999</v>
      </c>
      <c r="CI488">
        <v>-84.170640000000006</v>
      </c>
      <c r="CJ488">
        <v>6.6595930000000001</v>
      </c>
      <c r="CK488">
        <v>39.555599999999998</v>
      </c>
      <c r="CL488">
        <v>51.342550000000003</v>
      </c>
      <c r="CM488">
        <v>9.7157339999999994</v>
      </c>
      <c r="CN488">
        <v>18.828240000000001</v>
      </c>
      <c r="CO488">
        <v>4.5507580000000001</v>
      </c>
      <c r="CP488">
        <v>-28.18573</v>
      </c>
      <c r="CQ488">
        <v>7135.1040000000003</v>
      </c>
      <c r="CR488">
        <v>2489.6480000000001</v>
      </c>
      <c r="CS488">
        <v>2217.8620000000001</v>
      </c>
      <c r="CT488">
        <v>1722.9949999999999</v>
      </c>
      <c r="CU488">
        <v>1724.2539999999999</v>
      </c>
      <c r="CV488">
        <v>1574.7139999999999</v>
      </c>
      <c r="CW488">
        <v>886.22140000000002</v>
      </c>
      <c r="CX488">
        <v>585.43359999999996</v>
      </c>
      <c r="CY488">
        <v>1782.3979999999999</v>
      </c>
      <c r="CZ488">
        <v>3891.2710000000002</v>
      </c>
      <c r="DA488">
        <v>6549.2340000000004</v>
      </c>
      <c r="DB488">
        <v>10671.38</v>
      </c>
      <c r="DC488">
        <v>12424.42</v>
      </c>
      <c r="DD488">
        <v>15632.97</v>
      </c>
      <c r="DE488">
        <v>22673.01</v>
      </c>
      <c r="DF488">
        <v>29482.73</v>
      </c>
      <c r="DG488">
        <v>30053.759999999998</v>
      </c>
      <c r="DH488">
        <v>23033.94</v>
      </c>
      <c r="DI488">
        <v>21911.9</v>
      </c>
      <c r="DJ488">
        <v>20619.37</v>
      </c>
      <c r="DK488">
        <v>17992.97</v>
      </c>
      <c r="DL488">
        <v>14159.89</v>
      </c>
      <c r="DM488">
        <v>9787.5010000000002</v>
      </c>
      <c r="DN488">
        <v>8174.5780000000004</v>
      </c>
      <c r="DO488">
        <v>20</v>
      </c>
      <c r="DP488">
        <v>20</v>
      </c>
    </row>
    <row r="489" spans="1:120" hidden="1" x14ac:dyDescent="0.25">
      <c r="A489" t="str">
        <f t="shared" si="7"/>
        <v>All_All Elect_44386</v>
      </c>
      <c r="B489" t="s">
        <v>62</v>
      </c>
      <c r="C489" t="s">
        <v>61</v>
      </c>
      <c r="D489" t="s">
        <v>61</v>
      </c>
      <c r="E489" t="s">
        <v>61</v>
      </c>
      <c r="F489" t="s">
        <v>61</v>
      </c>
      <c r="G489" t="s">
        <v>61</v>
      </c>
      <c r="H489" t="s">
        <v>61</v>
      </c>
      <c r="I489" t="s">
        <v>61</v>
      </c>
      <c r="J489" t="s">
        <v>61</v>
      </c>
      <c r="K489" t="s">
        <v>190</v>
      </c>
      <c r="L489" s="18">
        <v>44386</v>
      </c>
      <c r="M489">
        <v>20</v>
      </c>
      <c r="N489">
        <v>20</v>
      </c>
      <c r="O489" t="s">
        <v>258</v>
      </c>
      <c r="P489">
        <v>431</v>
      </c>
      <c r="Q489">
        <v>420</v>
      </c>
      <c r="R489">
        <v>0</v>
      </c>
      <c r="S489">
        <v>0</v>
      </c>
      <c r="T489">
        <v>0</v>
      </c>
      <c r="U489">
        <v>0</v>
      </c>
      <c r="V489">
        <v>0</v>
      </c>
      <c r="W489">
        <v>16046.166999999999</v>
      </c>
      <c r="X489">
        <v>16735.494999999999</v>
      </c>
      <c r="Y489">
        <v>16448.633999999998</v>
      </c>
      <c r="Z489">
        <v>16571.21</v>
      </c>
      <c r="AA489">
        <v>16862.182000000001</v>
      </c>
      <c r="AB489">
        <v>17466.373</v>
      </c>
      <c r="AC489">
        <v>19521.968000000001</v>
      </c>
      <c r="AD489">
        <v>23353.941999999999</v>
      </c>
      <c r="AE489">
        <v>27086.385999999999</v>
      </c>
      <c r="AF489">
        <v>29406.491000000002</v>
      </c>
      <c r="AG489">
        <v>31350.81</v>
      </c>
      <c r="AH489">
        <v>34061.451999999997</v>
      </c>
      <c r="AI489">
        <v>35248.830999999998</v>
      </c>
      <c r="AJ489">
        <v>36062.987999999998</v>
      </c>
      <c r="AK489">
        <v>36677.345999999998</v>
      </c>
      <c r="AL489">
        <v>36806.627</v>
      </c>
      <c r="AM489">
        <v>36963.267999999996</v>
      </c>
      <c r="AN489">
        <v>37633.436999999998</v>
      </c>
      <c r="AO489">
        <v>35369.364999999998</v>
      </c>
      <c r="AP489">
        <v>28193.466</v>
      </c>
      <c r="AQ489">
        <v>30115.135999999999</v>
      </c>
      <c r="AR489">
        <v>27071.482</v>
      </c>
      <c r="AS489">
        <v>21698.317999999999</v>
      </c>
      <c r="AT489">
        <v>18521.256000000001</v>
      </c>
      <c r="AU489">
        <v>76.519047999999998</v>
      </c>
      <c r="AV489">
        <v>74.961905000000002</v>
      </c>
      <c r="AW489">
        <v>73.588094999999996</v>
      </c>
      <c r="AX489">
        <v>72.445238000000003</v>
      </c>
      <c r="AY489">
        <v>71.390476000000007</v>
      </c>
      <c r="AZ489">
        <v>70.421429000000003</v>
      </c>
      <c r="BA489">
        <v>69.904762000000005</v>
      </c>
      <c r="BB489">
        <v>71.944047999999995</v>
      </c>
      <c r="BC489">
        <v>75.877381</v>
      </c>
      <c r="BD489">
        <v>80.541667000000004</v>
      </c>
      <c r="BE489">
        <v>85.145238000000006</v>
      </c>
      <c r="BF489">
        <v>89.346429000000001</v>
      </c>
      <c r="BG489">
        <v>92.890476000000007</v>
      </c>
      <c r="BH489">
        <v>95.344048000000001</v>
      </c>
      <c r="BI489">
        <v>97.103571000000002</v>
      </c>
      <c r="BJ489">
        <v>98.005951999999994</v>
      </c>
      <c r="BK489">
        <v>98.678571000000005</v>
      </c>
      <c r="BL489">
        <v>98.09881</v>
      </c>
      <c r="BM489">
        <v>96.342856999999995</v>
      </c>
      <c r="BN489">
        <v>93.311904999999996</v>
      </c>
      <c r="BO489">
        <v>88.917856999999998</v>
      </c>
      <c r="BP489">
        <v>84.260713999999993</v>
      </c>
      <c r="BQ489">
        <v>81.388095000000007</v>
      </c>
      <c r="BR489">
        <v>78.689285999999996</v>
      </c>
      <c r="BS489">
        <v>499.14960000000002</v>
      </c>
      <c r="BT489">
        <v>369.86509999999998</v>
      </c>
      <c r="BU489">
        <v>309.63200000000001</v>
      </c>
      <c r="BV489">
        <v>266.041</v>
      </c>
      <c r="BW489">
        <v>216.09289999999999</v>
      </c>
      <c r="BX489">
        <v>207.1189</v>
      </c>
      <c r="BY489">
        <v>158.71379999999999</v>
      </c>
      <c r="BZ489">
        <v>35.49606</v>
      </c>
      <c r="CA489">
        <v>-303.84930000000003</v>
      </c>
      <c r="CB489">
        <v>-380.52420000000001</v>
      </c>
      <c r="CC489">
        <v>-215.7637</v>
      </c>
      <c r="CD489">
        <v>-293.60669999999999</v>
      </c>
      <c r="CE489">
        <v>-310.01560000000001</v>
      </c>
      <c r="CF489">
        <v>-424.18619999999999</v>
      </c>
      <c r="CG489">
        <v>-500.47750000000002</v>
      </c>
      <c r="CH489">
        <v>-500.47140000000002</v>
      </c>
      <c r="CI489">
        <v>-555.31910000000005</v>
      </c>
      <c r="CJ489">
        <v>-439.12150000000003</v>
      </c>
      <c r="CK489">
        <v>2355.1570000000002</v>
      </c>
      <c r="CL489">
        <v>7504.5519999999997</v>
      </c>
      <c r="CM489">
        <v>2500.8139999999999</v>
      </c>
      <c r="CN489">
        <v>-36.805509999999998</v>
      </c>
      <c r="CO489">
        <v>-758.56790000000001</v>
      </c>
      <c r="CP489">
        <v>-68.442959999999999</v>
      </c>
      <c r="CQ489">
        <v>38297.949999999997</v>
      </c>
      <c r="CR489">
        <v>16412.72</v>
      </c>
      <c r="CS489">
        <v>15974.87</v>
      </c>
      <c r="CT489">
        <v>12914</v>
      </c>
      <c r="CU489">
        <v>12031.96</v>
      </c>
      <c r="CV489">
        <v>12380.78</v>
      </c>
      <c r="CW489">
        <v>8505.17</v>
      </c>
      <c r="CX489">
        <v>8892.4830000000002</v>
      </c>
      <c r="CY489">
        <v>14067.78</v>
      </c>
      <c r="CZ489">
        <v>15847.47</v>
      </c>
      <c r="DA489">
        <v>30245.01</v>
      </c>
      <c r="DB489">
        <v>33005.519999999997</v>
      </c>
      <c r="DC489">
        <v>34295.19</v>
      </c>
      <c r="DD489">
        <v>41676.300000000003</v>
      </c>
      <c r="DE489">
        <v>47852.68</v>
      </c>
      <c r="DF489">
        <v>56540.61</v>
      </c>
      <c r="DG489">
        <v>59587.1</v>
      </c>
      <c r="DH489">
        <v>56852.05</v>
      </c>
      <c r="DI489">
        <v>60927.03</v>
      </c>
      <c r="DJ489">
        <v>59805.71</v>
      </c>
      <c r="DK489">
        <v>74785.87</v>
      </c>
      <c r="DL489">
        <v>65051.56</v>
      </c>
      <c r="DM489">
        <v>35972.21</v>
      </c>
      <c r="DN489">
        <v>28146.52</v>
      </c>
      <c r="DO489">
        <v>20</v>
      </c>
      <c r="DP489">
        <v>20</v>
      </c>
    </row>
    <row r="490" spans="1:120" hidden="1" x14ac:dyDescent="0.25">
      <c r="A490" t="str">
        <f t="shared" si="7"/>
        <v>sublap_id-SLAP_PGNB_All Elect_44386</v>
      </c>
      <c r="B490" t="s">
        <v>62</v>
      </c>
      <c r="C490" t="s">
        <v>295</v>
      </c>
      <c r="D490" t="s">
        <v>61</v>
      </c>
      <c r="E490" t="s">
        <v>296</v>
      </c>
      <c r="F490" t="s">
        <v>61</v>
      </c>
      <c r="G490" t="s">
        <v>61</v>
      </c>
      <c r="H490" t="s">
        <v>61</v>
      </c>
      <c r="I490" t="s">
        <v>61</v>
      </c>
      <c r="J490" t="s">
        <v>61</v>
      </c>
      <c r="K490" t="s">
        <v>190</v>
      </c>
      <c r="L490" s="18">
        <v>44386</v>
      </c>
      <c r="M490">
        <v>20</v>
      </c>
      <c r="N490">
        <v>20</v>
      </c>
      <c r="O490" t="s">
        <v>258</v>
      </c>
      <c r="P490">
        <v>15</v>
      </c>
      <c r="Q490">
        <v>15</v>
      </c>
      <c r="R490">
        <v>0</v>
      </c>
      <c r="S490">
        <v>0</v>
      </c>
      <c r="T490">
        <v>0</v>
      </c>
      <c r="U490">
        <v>0</v>
      </c>
      <c r="V490">
        <v>0</v>
      </c>
      <c r="W490">
        <v>230.74799999999999</v>
      </c>
      <c r="X490">
        <v>241.452</v>
      </c>
      <c r="Y490">
        <v>238.31200000000001</v>
      </c>
      <c r="Z490">
        <v>233.256</v>
      </c>
      <c r="AA490">
        <v>244.02600000000001</v>
      </c>
      <c r="AB490">
        <v>250.46600000000001</v>
      </c>
      <c r="AC490">
        <v>466.05799999999999</v>
      </c>
      <c r="AD490">
        <v>535.49599999999998</v>
      </c>
      <c r="AE490">
        <v>691.69399999999996</v>
      </c>
      <c r="AF490">
        <v>741.76</v>
      </c>
      <c r="AG490">
        <v>869.5</v>
      </c>
      <c r="AH490">
        <v>1027.884</v>
      </c>
      <c r="AI490">
        <v>1128.242</v>
      </c>
      <c r="AJ490">
        <v>1194.078</v>
      </c>
      <c r="AK490">
        <v>1231.68</v>
      </c>
      <c r="AL490">
        <v>1217.7940000000001</v>
      </c>
      <c r="AM490">
        <v>1285.048</v>
      </c>
      <c r="AN490">
        <v>1325.338</v>
      </c>
      <c r="AO490">
        <v>1307.79</v>
      </c>
      <c r="AP490">
        <v>1080.146</v>
      </c>
      <c r="AQ490">
        <v>925.88800000000003</v>
      </c>
      <c r="AR490">
        <v>515.77</v>
      </c>
      <c r="AS490">
        <v>291.45600000000002</v>
      </c>
      <c r="AT490">
        <v>220.06</v>
      </c>
      <c r="AU490">
        <v>63</v>
      </c>
      <c r="AV490">
        <v>63.5</v>
      </c>
      <c r="AW490">
        <v>62</v>
      </c>
      <c r="AX490">
        <v>61.166666999999997</v>
      </c>
      <c r="AY490">
        <v>60.333333000000003</v>
      </c>
      <c r="AZ490">
        <v>59.666666999999997</v>
      </c>
      <c r="BA490">
        <v>59.166666999999997</v>
      </c>
      <c r="BB490">
        <v>63</v>
      </c>
      <c r="BC490">
        <v>68.833332999999996</v>
      </c>
      <c r="BD490">
        <v>74.666667000000004</v>
      </c>
      <c r="BE490">
        <v>80</v>
      </c>
      <c r="BF490">
        <v>87.333332999999996</v>
      </c>
      <c r="BG490">
        <v>92.166667000000004</v>
      </c>
      <c r="BH490">
        <v>94.5</v>
      </c>
      <c r="BI490">
        <v>96.666667000000004</v>
      </c>
      <c r="BJ490">
        <v>98</v>
      </c>
      <c r="BK490">
        <v>97.666667000000004</v>
      </c>
      <c r="BL490">
        <v>95</v>
      </c>
      <c r="BM490">
        <v>92.166667000000004</v>
      </c>
      <c r="BN490">
        <v>87.333332999999996</v>
      </c>
      <c r="BO490">
        <v>79.666667000000004</v>
      </c>
      <c r="BP490">
        <v>71.666667000000004</v>
      </c>
      <c r="BQ490">
        <v>66.166667000000004</v>
      </c>
      <c r="BR490">
        <v>63</v>
      </c>
      <c r="BS490">
        <v>6.2019710000000003</v>
      </c>
      <c r="BT490">
        <v>-4.5931340000000001</v>
      </c>
      <c r="BU490">
        <v>-3.387902</v>
      </c>
      <c r="BV490">
        <v>2.0988449999999998</v>
      </c>
      <c r="BW490">
        <v>-0.18750140000000001</v>
      </c>
      <c r="BX490">
        <v>14.59567</v>
      </c>
      <c r="BY490">
        <v>2.0266630000000001</v>
      </c>
      <c r="BZ490">
        <v>-4.7696599999999999E-2</v>
      </c>
      <c r="CA490">
        <v>8.199052</v>
      </c>
      <c r="CB490">
        <v>-26.962389999999999</v>
      </c>
      <c r="CC490">
        <v>-21.88693</v>
      </c>
      <c r="CD490">
        <v>-7.2148909999999997</v>
      </c>
      <c r="CE490">
        <v>-2.5931999999999999</v>
      </c>
      <c r="CF490">
        <v>4.6198009999999998</v>
      </c>
      <c r="CG490">
        <v>-34.702660000000002</v>
      </c>
      <c r="CH490">
        <v>-14.908860000000001</v>
      </c>
      <c r="CI490">
        <v>-87.819680000000005</v>
      </c>
      <c r="CJ490">
        <v>-76.071520000000007</v>
      </c>
      <c r="CK490">
        <v>-27.452929999999999</v>
      </c>
      <c r="CL490">
        <v>78.849100000000007</v>
      </c>
      <c r="CM490">
        <v>-25.85688</v>
      </c>
      <c r="CN490">
        <v>-4.4722049999999998</v>
      </c>
      <c r="CO490">
        <v>-8.5877300000000005</v>
      </c>
      <c r="CP490">
        <v>-8.4170610000000003</v>
      </c>
      <c r="CQ490">
        <v>39.849919999999997</v>
      </c>
      <c r="CR490">
        <v>42.596409999999999</v>
      </c>
      <c r="CS490">
        <v>31.195640000000001</v>
      </c>
      <c r="CT490">
        <v>10.586399999999999</v>
      </c>
      <c r="CU490">
        <v>10.407349999999999</v>
      </c>
      <c r="CV490">
        <v>243.10579999999999</v>
      </c>
      <c r="CW490">
        <v>138.40620000000001</v>
      </c>
      <c r="CX490">
        <v>83.286799999999999</v>
      </c>
      <c r="CY490">
        <v>316.09690000000001</v>
      </c>
      <c r="CZ490">
        <v>368.77190000000002</v>
      </c>
      <c r="DA490">
        <v>684.35019999999997</v>
      </c>
      <c r="DB490">
        <v>894.28809999999999</v>
      </c>
      <c r="DC490">
        <v>931.33709999999996</v>
      </c>
      <c r="DD490">
        <v>754.89970000000005</v>
      </c>
      <c r="DE490">
        <v>1190.953</v>
      </c>
      <c r="DF490">
        <v>1169.5119999999999</v>
      </c>
      <c r="DG490">
        <v>1363.847</v>
      </c>
      <c r="DH490">
        <v>1462.405</v>
      </c>
      <c r="DI490">
        <v>2321.748</v>
      </c>
      <c r="DJ490">
        <v>1599.521</v>
      </c>
      <c r="DK490">
        <v>2231</v>
      </c>
      <c r="DL490">
        <v>695.46249999999998</v>
      </c>
      <c r="DM490">
        <v>141.261</v>
      </c>
      <c r="DN490">
        <v>39.233330000000002</v>
      </c>
      <c r="DO490">
        <v>20</v>
      </c>
      <c r="DP490">
        <v>20</v>
      </c>
    </row>
    <row r="491" spans="1:120" x14ac:dyDescent="0.25">
      <c r="A491" t="str">
        <f t="shared" si="7"/>
        <v>AutoDR-No_All Elect_44386</v>
      </c>
      <c r="B491" t="s">
        <v>62</v>
      </c>
      <c r="C491" t="s">
        <v>321</v>
      </c>
      <c r="D491" t="s">
        <v>61</v>
      </c>
      <c r="E491" t="s">
        <v>61</v>
      </c>
      <c r="F491" t="s">
        <v>61</v>
      </c>
      <c r="G491" t="s">
        <v>61</v>
      </c>
      <c r="H491" t="s">
        <v>97</v>
      </c>
      <c r="I491" t="s">
        <v>61</v>
      </c>
      <c r="J491" t="s">
        <v>61</v>
      </c>
      <c r="K491" t="s">
        <v>190</v>
      </c>
      <c r="L491" s="18">
        <v>44386</v>
      </c>
      <c r="M491">
        <v>20</v>
      </c>
      <c r="N491">
        <v>20</v>
      </c>
      <c r="O491" t="s">
        <v>258</v>
      </c>
      <c r="P491">
        <v>399</v>
      </c>
      <c r="Q491">
        <v>388</v>
      </c>
      <c r="R491">
        <v>0</v>
      </c>
      <c r="S491">
        <v>0</v>
      </c>
      <c r="T491">
        <v>0</v>
      </c>
      <c r="U491">
        <v>0</v>
      </c>
      <c r="V491">
        <v>0</v>
      </c>
      <c r="W491">
        <v>14507.493</v>
      </c>
      <c r="X491">
        <v>15073.701999999999</v>
      </c>
      <c r="Y491">
        <v>14970.03</v>
      </c>
      <c r="Z491">
        <v>15052.625</v>
      </c>
      <c r="AA491">
        <v>15285.879000000001</v>
      </c>
      <c r="AB491">
        <v>15894.322</v>
      </c>
      <c r="AC491">
        <v>17941.293000000001</v>
      </c>
      <c r="AD491">
        <v>21731.428</v>
      </c>
      <c r="AE491">
        <v>25099.327000000001</v>
      </c>
      <c r="AF491">
        <v>26940.373</v>
      </c>
      <c r="AG491">
        <v>28806.617999999999</v>
      </c>
      <c r="AH491">
        <v>31392.091</v>
      </c>
      <c r="AI491">
        <v>32432.76</v>
      </c>
      <c r="AJ491">
        <v>33121.817000000003</v>
      </c>
      <c r="AK491">
        <v>33639.402999999998</v>
      </c>
      <c r="AL491">
        <v>33632.413</v>
      </c>
      <c r="AM491">
        <v>33819.97</v>
      </c>
      <c r="AN491">
        <v>34500.970999999998</v>
      </c>
      <c r="AO491">
        <v>32067.439999999999</v>
      </c>
      <c r="AP491">
        <v>25140.26</v>
      </c>
      <c r="AQ491">
        <v>26930.566999999999</v>
      </c>
      <c r="AR491">
        <v>24341.080999999998</v>
      </c>
      <c r="AS491">
        <v>19250.956999999999</v>
      </c>
      <c r="AT491">
        <v>16287.224</v>
      </c>
      <c r="AU491">
        <v>76.701031</v>
      </c>
      <c r="AV491">
        <v>75.119844999999998</v>
      </c>
      <c r="AW491">
        <v>73.746133999999998</v>
      </c>
      <c r="AX491">
        <v>72.601804000000001</v>
      </c>
      <c r="AY491">
        <v>71.541236999999995</v>
      </c>
      <c r="AZ491">
        <v>70.568298999999996</v>
      </c>
      <c r="BA491">
        <v>70.048969</v>
      </c>
      <c r="BB491">
        <v>72.078608000000003</v>
      </c>
      <c r="BC491">
        <v>76.005155000000002</v>
      </c>
      <c r="BD491">
        <v>80.685567000000006</v>
      </c>
      <c r="BE491">
        <v>85.307990000000004</v>
      </c>
      <c r="BF491">
        <v>89.520618999999996</v>
      </c>
      <c r="BG491">
        <v>93.063143999999994</v>
      </c>
      <c r="BH491">
        <v>95.514174999999994</v>
      </c>
      <c r="BI491">
        <v>97.253866000000002</v>
      </c>
      <c r="BJ491">
        <v>98.162370999999993</v>
      </c>
      <c r="BK491">
        <v>98.837629000000007</v>
      </c>
      <c r="BL491">
        <v>98.255155000000002</v>
      </c>
      <c r="BM491">
        <v>96.520618999999996</v>
      </c>
      <c r="BN491">
        <v>93.5</v>
      </c>
      <c r="BO491">
        <v>89.109536000000006</v>
      </c>
      <c r="BP491">
        <v>84.476804000000001</v>
      </c>
      <c r="BQ491">
        <v>81.606959000000003</v>
      </c>
      <c r="BR491">
        <v>78.896906999999999</v>
      </c>
      <c r="BS491">
        <v>507.60500000000002</v>
      </c>
      <c r="BT491">
        <v>381.77890000000002</v>
      </c>
      <c r="BU491">
        <v>314.17169999999999</v>
      </c>
      <c r="BV491">
        <v>265.05250000000001</v>
      </c>
      <c r="BW491">
        <v>225.07079999999999</v>
      </c>
      <c r="BX491">
        <v>225.02629999999999</v>
      </c>
      <c r="BY491">
        <v>134.72069999999999</v>
      </c>
      <c r="BZ491">
        <v>13.87617</v>
      </c>
      <c r="CA491">
        <v>-326.13260000000002</v>
      </c>
      <c r="CB491">
        <v>-357.798</v>
      </c>
      <c r="CC491">
        <v>-251.80799999999999</v>
      </c>
      <c r="CD491">
        <v>-329.14260000000002</v>
      </c>
      <c r="CE491">
        <v>-323.1053</v>
      </c>
      <c r="CF491">
        <v>-374.02289999999999</v>
      </c>
      <c r="CG491">
        <v>-447.53840000000002</v>
      </c>
      <c r="CH491">
        <v>-474.82380000000001</v>
      </c>
      <c r="CI491">
        <v>-558.51980000000003</v>
      </c>
      <c r="CJ491">
        <v>-454.2047</v>
      </c>
      <c r="CK491">
        <v>2318.2190000000001</v>
      </c>
      <c r="CL491">
        <v>7254.37</v>
      </c>
      <c r="CM491">
        <v>2533.105</v>
      </c>
      <c r="CN491">
        <v>-49.629849999999998</v>
      </c>
      <c r="CO491">
        <v>-726.04899999999998</v>
      </c>
      <c r="CP491">
        <v>-31.43488</v>
      </c>
      <c r="CQ491">
        <v>37181.589999999997</v>
      </c>
      <c r="CR491">
        <v>15702.12</v>
      </c>
      <c r="CS491">
        <v>14894.78</v>
      </c>
      <c r="CT491">
        <v>12461.09</v>
      </c>
      <c r="CU491">
        <v>11551.44</v>
      </c>
      <c r="CV491">
        <v>12004.4</v>
      </c>
      <c r="CW491">
        <v>7916.2049999999999</v>
      </c>
      <c r="CX491">
        <v>8155.1409999999996</v>
      </c>
      <c r="CY491">
        <v>13388.11</v>
      </c>
      <c r="CZ491">
        <v>14838.02</v>
      </c>
      <c r="DA491">
        <v>28780.42</v>
      </c>
      <c r="DB491">
        <v>31870.01</v>
      </c>
      <c r="DC491">
        <v>33136.980000000003</v>
      </c>
      <c r="DD491">
        <v>40668.959999999999</v>
      </c>
      <c r="DE491">
        <v>47080.36</v>
      </c>
      <c r="DF491">
        <v>55632.480000000003</v>
      </c>
      <c r="DG491">
        <v>58243.98</v>
      </c>
      <c r="DH491">
        <v>55090.05</v>
      </c>
      <c r="DI491">
        <v>58246.71</v>
      </c>
      <c r="DJ491">
        <v>57961.3</v>
      </c>
      <c r="DK491">
        <v>72560.36</v>
      </c>
      <c r="DL491">
        <v>63703.8</v>
      </c>
      <c r="DM491">
        <v>32971.589999999997</v>
      </c>
      <c r="DN491">
        <v>26739.79</v>
      </c>
      <c r="DO491">
        <v>20</v>
      </c>
      <c r="DP491">
        <v>20</v>
      </c>
    </row>
    <row r="492" spans="1:120" hidden="1" x14ac:dyDescent="0.25">
      <c r="A492" t="str">
        <f t="shared" si="7"/>
        <v>sublap_id-SLAP_PGZP_All Elect_44386</v>
      </c>
      <c r="B492" t="s">
        <v>62</v>
      </c>
      <c r="C492" t="s">
        <v>283</v>
      </c>
      <c r="D492" t="s">
        <v>61</v>
      </c>
      <c r="E492" t="s">
        <v>284</v>
      </c>
      <c r="F492" t="s">
        <v>61</v>
      </c>
      <c r="G492" t="s">
        <v>61</v>
      </c>
      <c r="H492" t="s">
        <v>61</v>
      </c>
      <c r="I492" t="s">
        <v>61</v>
      </c>
      <c r="J492" t="s">
        <v>61</v>
      </c>
      <c r="K492" t="s">
        <v>190</v>
      </c>
      <c r="L492" s="18">
        <v>44386</v>
      </c>
      <c r="M492">
        <v>20</v>
      </c>
      <c r="N492">
        <v>20</v>
      </c>
      <c r="O492" t="s">
        <v>258</v>
      </c>
      <c r="P492">
        <v>45</v>
      </c>
      <c r="Q492">
        <v>39</v>
      </c>
      <c r="R492">
        <v>0</v>
      </c>
      <c r="S492">
        <v>0</v>
      </c>
      <c r="T492">
        <v>0</v>
      </c>
      <c r="U492">
        <v>0</v>
      </c>
      <c r="V492">
        <v>0</v>
      </c>
      <c r="W492">
        <v>3633.9104000000002</v>
      </c>
      <c r="X492">
        <v>3611.5165000000002</v>
      </c>
      <c r="Y492">
        <v>3597.0888</v>
      </c>
      <c r="Z492">
        <v>3621.0594000000001</v>
      </c>
      <c r="AA492">
        <v>3636.5769</v>
      </c>
      <c r="AB492">
        <v>3689.8442</v>
      </c>
      <c r="AC492">
        <v>3740.1</v>
      </c>
      <c r="AD492">
        <v>3761.5084999999999</v>
      </c>
      <c r="AE492">
        <v>3733.0291999999999</v>
      </c>
      <c r="AF492">
        <v>3791.7669000000001</v>
      </c>
      <c r="AG492">
        <v>3880.5542</v>
      </c>
      <c r="AH492">
        <v>3986.4358000000002</v>
      </c>
      <c r="AI492">
        <v>4005.6311999999998</v>
      </c>
      <c r="AJ492">
        <v>4043.0792000000001</v>
      </c>
      <c r="AK492">
        <v>4067.9290000000001</v>
      </c>
      <c r="AL492">
        <v>4073.4391999999998</v>
      </c>
      <c r="AM492">
        <v>4109.5027</v>
      </c>
      <c r="AN492">
        <v>4266.0185000000001</v>
      </c>
      <c r="AO492">
        <v>3335.1958</v>
      </c>
      <c r="AP492">
        <v>1008.1569</v>
      </c>
      <c r="AQ492">
        <v>1859.925</v>
      </c>
      <c r="AR492">
        <v>2840.6412</v>
      </c>
      <c r="AS492">
        <v>3546.4454000000001</v>
      </c>
      <c r="AT492">
        <v>3661.8831</v>
      </c>
      <c r="AU492">
        <v>77.384614999999997</v>
      </c>
      <c r="AV492">
        <v>75.615385000000003</v>
      </c>
      <c r="AW492">
        <v>74.846153999999999</v>
      </c>
      <c r="AX492">
        <v>73.807692000000003</v>
      </c>
      <c r="AY492">
        <v>72.423077000000006</v>
      </c>
      <c r="AZ492">
        <v>71.076922999999994</v>
      </c>
      <c r="BA492">
        <v>70.846153999999999</v>
      </c>
      <c r="BB492">
        <v>73.115385000000003</v>
      </c>
      <c r="BC492">
        <v>77.884614999999997</v>
      </c>
      <c r="BD492">
        <v>83.269231000000005</v>
      </c>
      <c r="BE492">
        <v>88.769231000000005</v>
      </c>
      <c r="BF492">
        <v>92.846153999999999</v>
      </c>
      <c r="BG492">
        <v>96.038461999999996</v>
      </c>
      <c r="BH492">
        <v>98</v>
      </c>
      <c r="BI492">
        <v>97.769231000000005</v>
      </c>
      <c r="BJ492">
        <v>96.923077000000006</v>
      </c>
      <c r="BK492">
        <v>96.615385000000003</v>
      </c>
      <c r="BL492">
        <v>95.961538000000004</v>
      </c>
      <c r="BM492">
        <v>94.5</v>
      </c>
      <c r="BN492">
        <v>92.153846000000001</v>
      </c>
      <c r="BO492">
        <v>88.846153999999999</v>
      </c>
      <c r="BP492">
        <v>85.038461999999996</v>
      </c>
      <c r="BQ492">
        <v>82.538461999999996</v>
      </c>
      <c r="BR492">
        <v>80.346153999999999</v>
      </c>
      <c r="BS492">
        <v>-90.92774</v>
      </c>
      <c r="BT492">
        <v>60.401670000000003</v>
      </c>
      <c r="BU492">
        <v>77.540530000000004</v>
      </c>
      <c r="BV492">
        <v>66.350160000000002</v>
      </c>
      <c r="BW492">
        <v>57.453609999999998</v>
      </c>
      <c r="BX492">
        <v>58.26979</v>
      </c>
      <c r="BY492">
        <v>59.691220000000001</v>
      </c>
      <c r="BZ492">
        <v>-31.488350000000001</v>
      </c>
      <c r="CA492">
        <v>-72.283829999999995</v>
      </c>
      <c r="CB492">
        <v>-78.129260000000002</v>
      </c>
      <c r="CC492">
        <v>-42.539259999999999</v>
      </c>
      <c r="CD492">
        <v>-62.034260000000003</v>
      </c>
      <c r="CE492">
        <v>-15.35324</v>
      </c>
      <c r="CF492">
        <v>-11.63157</v>
      </c>
      <c r="CG492">
        <v>-43.145200000000003</v>
      </c>
      <c r="CH492">
        <v>-44.731699999999996</v>
      </c>
      <c r="CI492">
        <v>-55.835410000000003</v>
      </c>
      <c r="CJ492">
        <v>7.0196050000000003</v>
      </c>
      <c r="CK492">
        <v>1423.692</v>
      </c>
      <c r="CL492">
        <v>3321.5039999999999</v>
      </c>
      <c r="CM492">
        <v>2151.1109999999999</v>
      </c>
      <c r="CN492">
        <v>577.67610000000002</v>
      </c>
      <c r="CO492">
        <v>86.438900000000004</v>
      </c>
      <c r="CP492">
        <v>95.29495</v>
      </c>
      <c r="CQ492">
        <v>10382.780000000001</v>
      </c>
      <c r="CR492">
        <v>4629.0630000000001</v>
      </c>
      <c r="CS492">
        <v>4041.9659999999999</v>
      </c>
      <c r="CT492">
        <v>3671.7629999999999</v>
      </c>
      <c r="CU492">
        <v>3418.0880000000002</v>
      </c>
      <c r="CV492">
        <v>3552.172</v>
      </c>
      <c r="CW492">
        <v>1638.4390000000001</v>
      </c>
      <c r="CX492">
        <v>2339.518</v>
      </c>
      <c r="CY492">
        <v>3655.0219999999999</v>
      </c>
      <c r="CZ492">
        <v>4027.0329999999999</v>
      </c>
      <c r="DA492">
        <v>4401.2640000000001</v>
      </c>
      <c r="DB492">
        <v>5914.0619999999999</v>
      </c>
      <c r="DC492">
        <v>5189.5519999999997</v>
      </c>
      <c r="DD492">
        <v>5123.4669999999996</v>
      </c>
      <c r="DE492">
        <v>6037.7160000000003</v>
      </c>
      <c r="DF492">
        <v>6136.3770000000004</v>
      </c>
      <c r="DG492">
        <v>6587.6009999999997</v>
      </c>
      <c r="DH492">
        <v>9335.6849999999995</v>
      </c>
      <c r="DI492">
        <v>10530.54</v>
      </c>
      <c r="DJ492">
        <v>7520.2809999999999</v>
      </c>
      <c r="DK492">
        <v>28193.74</v>
      </c>
      <c r="DL492">
        <v>19331.12</v>
      </c>
      <c r="DM492">
        <v>11585.58</v>
      </c>
      <c r="DN492">
        <v>11465.8</v>
      </c>
      <c r="DO492">
        <v>20</v>
      </c>
      <c r="DP492">
        <v>20</v>
      </c>
    </row>
    <row r="493" spans="1:120" hidden="1" x14ac:dyDescent="0.25">
      <c r="A493" t="str">
        <f t="shared" si="7"/>
        <v>LCA-Kern_All Elect_44386</v>
      </c>
      <c r="B493" t="s">
        <v>62</v>
      </c>
      <c r="C493" t="s">
        <v>210</v>
      </c>
      <c r="D493" t="s">
        <v>29</v>
      </c>
      <c r="E493" t="s">
        <v>61</v>
      </c>
      <c r="F493" t="s">
        <v>61</v>
      </c>
      <c r="G493" t="s">
        <v>61</v>
      </c>
      <c r="H493" t="s">
        <v>61</v>
      </c>
      <c r="I493" t="s">
        <v>61</v>
      </c>
      <c r="J493" t="s">
        <v>61</v>
      </c>
      <c r="K493" t="s">
        <v>190</v>
      </c>
      <c r="L493" s="18">
        <v>44386</v>
      </c>
      <c r="M493">
        <v>20</v>
      </c>
      <c r="N493">
        <v>20</v>
      </c>
      <c r="O493" t="s">
        <v>258</v>
      </c>
      <c r="P493">
        <v>19</v>
      </c>
      <c r="Q493">
        <v>19</v>
      </c>
      <c r="R493">
        <v>0</v>
      </c>
      <c r="S493">
        <v>0</v>
      </c>
      <c r="T493">
        <v>0</v>
      </c>
      <c r="U493">
        <v>0</v>
      </c>
      <c r="V493">
        <v>0</v>
      </c>
      <c r="W493">
        <v>305.863</v>
      </c>
      <c r="X493">
        <v>387.69600000000003</v>
      </c>
      <c r="Y493">
        <v>384.95299999999997</v>
      </c>
      <c r="Z493">
        <v>408.35399999999998</v>
      </c>
      <c r="AA493">
        <v>421.63</v>
      </c>
      <c r="AB493">
        <v>410.4</v>
      </c>
      <c r="AC493">
        <v>471.22699999999998</v>
      </c>
      <c r="AD493">
        <v>786.42700000000002</v>
      </c>
      <c r="AE493">
        <v>893.29399999999998</v>
      </c>
      <c r="AF493">
        <v>1051.03</v>
      </c>
      <c r="AG493">
        <v>1139.625</v>
      </c>
      <c r="AH493">
        <v>1200.183</v>
      </c>
      <c r="AI493">
        <v>1254.7370000000001</v>
      </c>
      <c r="AJ493">
        <v>1286.258</v>
      </c>
      <c r="AK493">
        <v>1311.7329999999999</v>
      </c>
      <c r="AL493">
        <v>1314.998</v>
      </c>
      <c r="AM493">
        <v>1336.9690000000001</v>
      </c>
      <c r="AN493">
        <v>1336.7619999999999</v>
      </c>
      <c r="AO493">
        <v>1266.828</v>
      </c>
      <c r="AP493">
        <v>1027.2170000000001</v>
      </c>
      <c r="AQ493">
        <v>1175.1569999999999</v>
      </c>
      <c r="AR493">
        <v>880.85599999999999</v>
      </c>
      <c r="AS493">
        <v>457.04899999999998</v>
      </c>
      <c r="AT493">
        <v>316.38099999999997</v>
      </c>
      <c r="AU493">
        <v>94</v>
      </c>
      <c r="AV493">
        <v>91.5</v>
      </c>
      <c r="AW493">
        <v>91</v>
      </c>
      <c r="AX493">
        <v>88</v>
      </c>
      <c r="AY493">
        <v>85.5</v>
      </c>
      <c r="AZ493">
        <v>83.5</v>
      </c>
      <c r="BA493">
        <v>82</v>
      </c>
      <c r="BB493">
        <v>82.5</v>
      </c>
      <c r="BC493">
        <v>86</v>
      </c>
      <c r="BD493">
        <v>90.5</v>
      </c>
      <c r="BE493">
        <v>96</v>
      </c>
      <c r="BF493">
        <v>99.5</v>
      </c>
      <c r="BG493">
        <v>102.5</v>
      </c>
      <c r="BH493">
        <v>105</v>
      </c>
      <c r="BI493">
        <v>107.5</v>
      </c>
      <c r="BJ493">
        <v>108.5</v>
      </c>
      <c r="BK493">
        <v>109.5</v>
      </c>
      <c r="BL493">
        <v>109.5</v>
      </c>
      <c r="BM493">
        <v>109.5</v>
      </c>
      <c r="BN493">
        <v>108.5</v>
      </c>
      <c r="BO493">
        <v>106</v>
      </c>
      <c r="BP493">
        <v>103.5</v>
      </c>
      <c r="BQ493">
        <v>100</v>
      </c>
      <c r="BR493">
        <v>97</v>
      </c>
      <c r="BS493">
        <v>6.1724899999999998</v>
      </c>
      <c r="BT493">
        <v>-4.255439</v>
      </c>
      <c r="BU493">
        <v>0.40607290000000001</v>
      </c>
      <c r="BV493">
        <v>3.2273320000000001</v>
      </c>
      <c r="BW493">
        <v>3.2108750000000001</v>
      </c>
      <c r="BX493">
        <v>-23.411670000000001</v>
      </c>
      <c r="BY493">
        <v>-92.05077</v>
      </c>
      <c r="BZ493">
        <v>20.489470000000001</v>
      </c>
      <c r="CA493">
        <v>40.315689999999996</v>
      </c>
      <c r="CB493">
        <v>25.70121</v>
      </c>
      <c r="CC493">
        <v>21.921019999999999</v>
      </c>
      <c r="CD493">
        <v>4.5618949999999998</v>
      </c>
      <c r="CE493">
        <v>0.11661150000000001</v>
      </c>
      <c r="CF493">
        <v>3.8454670000000002</v>
      </c>
      <c r="CG493">
        <v>18.352049999999998</v>
      </c>
      <c r="CH493">
        <v>24.892939999999999</v>
      </c>
      <c r="CI493">
        <v>14.06183</v>
      </c>
      <c r="CJ493">
        <v>-15.24057</v>
      </c>
      <c r="CK493">
        <v>13.898770000000001</v>
      </c>
      <c r="CL493">
        <v>238.00479999999999</v>
      </c>
      <c r="CM493">
        <v>-5.6877139999999997</v>
      </c>
      <c r="CN493">
        <v>-20.37331</v>
      </c>
      <c r="CO493">
        <v>-6.8465610000000003</v>
      </c>
      <c r="CP493">
        <v>0.50915250000000001</v>
      </c>
      <c r="CQ493">
        <v>304.16239999999999</v>
      </c>
      <c r="CR493">
        <v>299.5872</v>
      </c>
      <c r="CS493">
        <v>248.9359</v>
      </c>
      <c r="CT493">
        <v>205.3296</v>
      </c>
      <c r="CU493">
        <v>141.6831</v>
      </c>
      <c r="CV493">
        <v>201.5514</v>
      </c>
      <c r="CW493">
        <v>1033.528</v>
      </c>
      <c r="CX493">
        <v>422.09750000000003</v>
      </c>
      <c r="CY493">
        <v>307.92930000000001</v>
      </c>
      <c r="CZ493">
        <v>275.77839999999998</v>
      </c>
      <c r="DA493">
        <v>270.303</v>
      </c>
      <c r="DB493">
        <v>266.07900000000001</v>
      </c>
      <c r="DC493">
        <v>255.8133</v>
      </c>
      <c r="DD493">
        <v>283.46129999999999</v>
      </c>
      <c r="DE493">
        <v>272.78469999999999</v>
      </c>
      <c r="DF493">
        <v>206.00919999999999</v>
      </c>
      <c r="DG493">
        <v>206.41030000000001</v>
      </c>
      <c r="DH493">
        <v>341.44369999999998</v>
      </c>
      <c r="DI493">
        <v>303.60739999999998</v>
      </c>
      <c r="DJ493">
        <v>1163.7329999999999</v>
      </c>
      <c r="DK493">
        <v>3546.9690000000001</v>
      </c>
      <c r="DL493">
        <v>3849.6109999999999</v>
      </c>
      <c r="DM493">
        <v>225.4091</v>
      </c>
      <c r="DN493">
        <v>46.907710000000002</v>
      </c>
      <c r="DO493">
        <v>20</v>
      </c>
      <c r="DP493">
        <v>20</v>
      </c>
    </row>
    <row r="494" spans="1:120" hidden="1" x14ac:dyDescent="0.25">
      <c r="A494" t="str">
        <f t="shared" si="7"/>
        <v>sublap_id-SLAP_PGSI_All Elect_44386</v>
      </c>
      <c r="B494" t="s">
        <v>62</v>
      </c>
      <c r="C494" t="s">
        <v>277</v>
      </c>
      <c r="D494" t="s">
        <v>61</v>
      </c>
      <c r="E494" t="s">
        <v>278</v>
      </c>
      <c r="F494" t="s">
        <v>61</v>
      </c>
      <c r="G494" t="s">
        <v>61</v>
      </c>
      <c r="H494" t="s">
        <v>61</v>
      </c>
      <c r="I494" t="s">
        <v>61</v>
      </c>
      <c r="J494" t="s">
        <v>61</v>
      </c>
      <c r="K494" t="s">
        <v>190</v>
      </c>
      <c r="L494" s="18">
        <v>44386</v>
      </c>
      <c r="M494">
        <v>20</v>
      </c>
      <c r="N494">
        <v>20</v>
      </c>
      <c r="O494" t="s">
        <v>258</v>
      </c>
      <c r="P494">
        <v>34</v>
      </c>
      <c r="Q494">
        <v>34</v>
      </c>
      <c r="R494">
        <v>0</v>
      </c>
      <c r="S494">
        <v>0</v>
      </c>
      <c r="T494">
        <v>0</v>
      </c>
      <c r="U494">
        <v>0</v>
      </c>
      <c r="V494">
        <v>0</v>
      </c>
      <c r="W494">
        <v>619.322</v>
      </c>
      <c r="X494">
        <v>672.36800000000005</v>
      </c>
      <c r="Y494">
        <v>589.24300000000005</v>
      </c>
      <c r="Z494">
        <v>645.95600000000002</v>
      </c>
      <c r="AA494">
        <v>691.04700000000003</v>
      </c>
      <c r="AB494">
        <v>700.995</v>
      </c>
      <c r="AC494">
        <v>759.49300000000005</v>
      </c>
      <c r="AD494">
        <v>906.57600000000002</v>
      </c>
      <c r="AE494">
        <v>1169.452</v>
      </c>
      <c r="AF494">
        <v>1325.252</v>
      </c>
      <c r="AG494">
        <v>1354.367</v>
      </c>
      <c r="AH494">
        <v>1432.461</v>
      </c>
      <c r="AI494">
        <v>1487.1769999999999</v>
      </c>
      <c r="AJ494">
        <v>1513.3440000000001</v>
      </c>
      <c r="AK494">
        <v>1544.269</v>
      </c>
      <c r="AL494">
        <v>1620.6980000000001</v>
      </c>
      <c r="AM494">
        <v>1626.9190000000001</v>
      </c>
      <c r="AN494">
        <v>1633.9369999999999</v>
      </c>
      <c r="AO494">
        <v>1791.8889999999999</v>
      </c>
      <c r="AP494">
        <v>1619.395</v>
      </c>
      <c r="AQ494">
        <v>1540.425</v>
      </c>
      <c r="AR494">
        <v>1313.097</v>
      </c>
      <c r="AS494">
        <v>1064.8440000000001</v>
      </c>
      <c r="AT494">
        <v>875.25300000000004</v>
      </c>
      <c r="AU494">
        <v>79.220588000000006</v>
      </c>
      <c r="AV494">
        <v>75.088234999999997</v>
      </c>
      <c r="AW494">
        <v>73.661765000000003</v>
      </c>
      <c r="AX494">
        <v>73.147058999999999</v>
      </c>
      <c r="AY494">
        <v>71.382352999999995</v>
      </c>
      <c r="AZ494">
        <v>69.911765000000003</v>
      </c>
      <c r="BA494">
        <v>70.205882000000003</v>
      </c>
      <c r="BB494">
        <v>73.338234999999997</v>
      </c>
      <c r="BC494">
        <v>79.529411999999994</v>
      </c>
      <c r="BD494">
        <v>85.955882000000003</v>
      </c>
      <c r="BE494">
        <v>91.132352999999995</v>
      </c>
      <c r="BF494">
        <v>95.426471000000006</v>
      </c>
      <c r="BG494">
        <v>98.558824000000001</v>
      </c>
      <c r="BH494">
        <v>100.48529000000001</v>
      </c>
      <c r="BI494">
        <v>102.83824</v>
      </c>
      <c r="BJ494">
        <v>104.01470999999999</v>
      </c>
      <c r="BK494">
        <v>105.72059</v>
      </c>
      <c r="BL494">
        <v>106.35294</v>
      </c>
      <c r="BM494">
        <v>106.11765</v>
      </c>
      <c r="BN494">
        <v>103.54412000000001</v>
      </c>
      <c r="BO494">
        <v>96.588234999999997</v>
      </c>
      <c r="BP494">
        <v>89.838234999999997</v>
      </c>
      <c r="BQ494">
        <v>86.102941000000001</v>
      </c>
      <c r="BR494">
        <v>82.955882000000003</v>
      </c>
      <c r="BS494">
        <v>-13.83441</v>
      </c>
      <c r="BT494">
        <v>-12.57282</v>
      </c>
      <c r="BU494">
        <v>8.6072299999999995</v>
      </c>
      <c r="BV494">
        <v>-1.0105040000000001</v>
      </c>
      <c r="BW494">
        <v>-20.67531</v>
      </c>
      <c r="BX494">
        <v>-24.50028</v>
      </c>
      <c r="BY494">
        <v>13.56179</v>
      </c>
      <c r="BZ494">
        <v>24.493030000000001</v>
      </c>
      <c r="CA494">
        <v>8.8862760000000005</v>
      </c>
      <c r="CB494">
        <v>-4.044225</v>
      </c>
      <c r="CC494">
        <v>-0.35233680000000001</v>
      </c>
      <c r="CD494">
        <v>9.4884819999999994</v>
      </c>
      <c r="CE494">
        <v>-0.21365880000000001</v>
      </c>
      <c r="CF494">
        <v>-10.067130000000001</v>
      </c>
      <c r="CG494">
        <v>4.5813350000000002</v>
      </c>
      <c r="CH494">
        <v>-1.7186429999999999</v>
      </c>
      <c r="CI494">
        <v>1.7007920000000001</v>
      </c>
      <c r="CJ494">
        <v>0.20847450000000001</v>
      </c>
      <c r="CK494">
        <v>39.702129999999997</v>
      </c>
      <c r="CL494">
        <v>175.34059999999999</v>
      </c>
      <c r="CM494">
        <v>-32.230609999999999</v>
      </c>
      <c r="CN494">
        <v>-11.727639999999999</v>
      </c>
      <c r="CO494">
        <v>-50.270319999999998</v>
      </c>
      <c r="CP494">
        <v>-29.284669999999998</v>
      </c>
      <c r="CQ494">
        <v>510.08280000000002</v>
      </c>
      <c r="CR494">
        <v>309.11950000000002</v>
      </c>
      <c r="CS494">
        <v>776.91330000000005</v>
      </c>
      <c r="CT494">
        <v>333.57470000000001</v>
      </c>
      <c r="CU494">
        <v>258.08969999999999</v>
      </c>
      <c r="CV494">
        <v>223.0958</v>
      </c>
      <c r="CW494">
        <v>231.471</v>
      </c>
      <c r="CX494">
        <v>220.44110000000001</v>
      </c>
      <c r="CY494">
        <v>338.98320000000001</v>
      </c>
      <c r="CZ494">
        <v>358.73329999999999</v>
      </c>
      <c r="DA494">
        <v>390.44380000000001</v>
      </c>
      <c r="DB494">
        <v>359.6087</v>
      </c>
      <c r="DC494">
        <v>158.5214</v>
      </c>
      <c r="DD494">
        <v>458.83539999999999</v>
      </c>
      <c r="DE494">
        <v>222.9674</v>
      </c>
      <c r="DF494">
        <v>449.00639999999999</v>
      </c>
      <c r="DG494">
        <v>875.20510000000002</v>
      </c>
      <c r="DH494">
        <v>944.88610000000006</v>
      </c>
      <c r="DI494">
        <v>1439.068</v>
      </c>
      <c r="DJ494">
        <v>955.87739999999997</v>
      </c>
      <c r="DK494">
        <v>950.47829999999999</v>
      </c>
      <c r="DL494">
        <v>910.3981</v>
      </c>
      <c r="DM494">
        <v>862.65989999999999</v>
      </c>
      <c r="DN494">
        <v>548.77089999999998</v>
      </c>
      <c r="DO494">
        <v>20</v>
      </c>
      <c r="DP494">
        <v>20</v>
      </c>
    </row>
    <row r="495" spans="1:120" hidden="1" x14ac:dyDescent="0.25">
      <c r="A495" t="str">
        <f t="shared" si="7"/>
        <v>LCA-Sierra_All Elect_44386</v>
      </c>
      <c r="B495" t="s">
        <v>62</v>
      </c>
      <c r="C495" t="s">
        <v>206</v>
      </c>
      <c r="D495" t="s">
        <v>34</v>
      </c>
      <c r="E495" t="s">
        <v>61</v>
      </c>
      <c r="F495" t="s">
        <v>61</v>
      </c>
      <c r="G495" t="s">
        <v>61</v>
      </c>
      <c r="H495" t="s">
        <v>61</v>
      </c>
      <c r="I495" t="s">
        <v>61</v>
      </c>
      <c r="J495" t="s">
        <v>61</v>
      </c>
      <c r="K495" t="s">
        <v>190</v>
      </c>
      <c r="L495" s="18">
        <v>44386</v>
      </c>
      <c r="M495">
        <v>20</v>
      </c>
      <c r="N495">
        <v>20</v>
      </c>
      <c r="O495" t="s">
        <v>258</v>
      </c>
      <c r="P495">
        <v>35</v>
      </c>
      <c r="Q495">
        <v>34</v>
      </c>
      <c r="R495">
        <v>0</v>
      </c>
      <c r="S495">
        <v>0</v>
      </c>
      <c r="T495">
        <v>0</v>
      </c>
      <c r="U495">
        <v>0</v>
      </c>
      <c r="V495">
        <v>0</v>
      </c>
      <c r="W495">
        <v>637.53734999999995</v>
      </c>
      <c r="X495">
        <v>692.14353000000006</v>
      </c>
      <c r="Y495">
        <v>606.57367999999997</v>
      </c>
      <c r="Z495">
        <v>664.95470999999998</v>
      </c>
      <c r="AA495">
        <v>711.37190999999996</v>
      </c>
      <c r="AB495">
        <v>721.61249999999995</v>
      </c>
      <c r="AC495">
        <v>781.83103000000006</v>
      </c>
      <c r="AD495">
        <v>933.24</v>
      </c>
      <c r="AE495">
        <v>1203.8476000000001</v>
      </c>
      <c r="AF495">
        <v>1364.23</v>
      </c>
      <c r="AG495">
        <v>1394.2012999999999</v>
      </c>
      <c r="AH495">
        <v>1474.5922</v>
      </c>
      <c r="AI495">
        <v>1530.9175</v>
      </c>
      <c r="AJ495">
        <v>1557.8541</v>
      </c>
      <c r="AK495">
        <v>1589.6886999999999</v>
      </c>
      <c r="AL495">
        <v>1668.3656000000001</v>
      </c>
      <c r="AM495">
        <v>1674.7696000000001</v>
      </c>
      <c r="AN495">
        <v>1681.9939999999999</v>
      </c>
      <c r="AO495">
        <v>1844.5916</v>
      </c>
      <c r="AP495">
        <v>1667.0243</v>
      </c>
      <c r="AQ495">
        <v>1585.7316000000001</v>
      </c>
      <c r="AR495">
        <v>1351.7175</v>
      </c>
      <c r="AS495">
        <v>1096.1629</v>
      </c>
      <c r="AT495">
        <v>900.99573999999996</v>
      </c>
      <c r="AU495">
        <v>79.220588000000006</v>
      </c>
      <c r="AV495">
        <v>75.088234999999997</v>
      </c>
      <c r="AW495">
        <v>73.661765000000003</v>
      </c>
      <c r="AX495">
        <v>73.147058999999999</v>
      </c>
      <c r="AY495">
        <v>71.382352999999995</v>
      </c>
      <c r="AZ495">
        <v>69.911765000000003</v>
      </c>
      <c r="BA495">
        <v>70.205882000000003</v>
      </c>
      <c r="BB495">
        <v>73.338234999999997</v>
      </c>
      <c r="BC495">
        <v>79.529411999999994</v>
      </c>
      <c r="BD495">
        <v>85.955882000000003</v>
      </c>
      <c r="BE495">
        <v>91.132352999999995</v>
      </c>
      <c r="BF495">
        <v>95.426471000000006</v>
      </c>
      <c r="BG495">
        <v>98.558824000000001</v>
      </c>
      <c r="BH495">
        <v>100.48529000000001</v>
      </c>
      <c r="BI495">
        <v>102.83824</v>
      </c>
      <c r="BJ495">
        <v>104.01470999999999</v>
      </c>
      <c r="BK495">
        <v>105.72059</v>
      </c>
      <c r="BL495">
        <v>106.35294</v>
      </c>
      <c r="BM495">
        <v>106.11765</v>
      </c>
      <c r="BN495">
        <v>103.54412000000001</v>
      </c>
      <c r="BO495">
        <v>96.588234999999997</v>
      </c>
      <c r="BP495">
        <v>89.838234999999997</v>
      </c>
      <c r="BQ495">
        <v>86.102941000000001</v>
      </c>
      <c r="BR495">
        <v>82.955882000000003</v>
      </c>
      <c r="BS495">
        <v>-14.241300000000001</v>
      </c>
      <c r="BT495">
        <v>-12.94261</v>
      </c>
      <c r="BU495">
        <v>8.8603839999999998</v>
      </c>
      <c r="BV495">
        <v>-1.040225</v>
      </c>
      <c r="BW495">
        <v>-21.2834</v>
      </c>
      <c r="BX495">
        <v>-25.220870000000001</v>
      </c>
      <c r="BY495">
        <v>13.96067</v>
      </c>
      <c r="BZ495">
        <v>25.21341</v>
      </c>
      <c r="CA495">
        <v>9.1476369999999996</v>
      </c>
      <c r="CB495">
        <v>-4.1631729999999996</v>
      </c>
      <c r="CC495">
        <v>-0.36269960000000001</v>
      </c>
      <c r="CD495">
        <v>9.7675549999999998</v>
      </c>
      <c r="CE495">
        <v>-0.2199429</v>
      </c>
      <c r="CF495">
        <v>-10.36322</v>
      </c>
      <c r="CG495">
        <v>4.7160799999999998</v>
      </c>
      <c r="CH495">
        <v>-1.7691920000000001</v>
      </c>
      <c r="CI495">
        <v>1.750815</v>
      </c>
      <c r="CJ495">
        <v>0.21460609999999999</v>
      </c>
      <c r="CK495">
        <v>40.86983</v>
      </c>
      <c r="CL495">
        <v>180.49770000000001</v>
      </c>
      <c r="CM495">
        <v>-33.178570000000001</v>
      </c>
      <c r="CN495">
        <v>-12.07258</v>
      </c>
      <c r="CO495">
        <v>-51.748860000000001</v>
      </c>
      <c r="CP495">
        <v>-30.145980000000002</v>
      </c>
      <c r="CQ495">
        <v>540.52890000000002</v>
      </c>
      <c r="CR495">
        <v>327.57040000000001</v>
      </c>
      <c r="CS495">
        <v>823.28610000000003</v>
      </c>
      <c r="CT495">
        <v>353.48540000000003</v>
      </c>
      <c r="CU495">
        <v>273.49470000000002</v>
      </c>
      <c r="CV495">
        <v>236.41210000000001</v>
      </c>
      <c r="CW495">
        <v>245.28720000000001</v>
      </c>
      <c r="CX495">
        <v>233.59899999999999</v>
      </c>
      <c r="CY495">
        <v>359.21660000000003</v>
      </c>
      <c r="CZ495">
        <v>380.1456</v>
      </c>
      <c r="DA495">
        <v>413.74880000000002</v>
      </c>
      <c r="DB495">
        <v>381.07330000000002</v>
      </c>
      <c r="DC495">
        <v>167.98339999999999</v>
      </c>
      <c r="DD495">
        <v>486.22269999999997</v>
      </c>
      <c r="DE495">
        <v>236.27600000000001</v>
      </c>
      <c r="DF495">
        <v>475.80700000000002</v>
      </c>
      <c r="DG495">
        <v>927.44479999999999</v>
      </c>
      <c r="DH495">
        <v>1001.285</v>
      </c>
      <c r="DI495">
        <v>1524.9639999999999</v>
      </c>
      <c r="DJ495">
        <v>1012.932</v>
      </c>
      <c r="DK495">
        <v>1007.211</v>
      </c>
      <c r="DL495">
        <v>964.73850000000004</v>
      </c>
      <c r="DM495">
        <v>914.15089999999998</v>
      </c>
      <c r="DN495">
        <v>581.52620000000002</v>
      </c>
      <c r="DO495">
        <v>20</v>
      </c>
      <c r="DP495">
        <v>20</v>
      </c>
    </row>
    <row r="496" spans="1:120" hidden="1" x14ac:dyDescent="0.25">
      <c r="A496" t="str">
        <f t="shared" si="7"/>
        <v>LCA-Greater Bay Area_All Elect_44386</v>
      </c>
      <c r="B496" t="s">
        <v>62</v>
      </c>
      <c r="C496" t="s">
        <v>209</v>
      </c>
      <c r="D496" t="s">
        <v>36</v>
      </c>
      <c r="E496" t="s">
        <v>61</v>
      </c>
      <c r="F496" t="s">
        <v>61</v>
      </c>
      <c r="G496" t="s">
        <v>61</v>
      </c>
      <c r="H496" t="s">
        <v>61</v>
      </c>
      <c r="I496" t="s">
        <v>61</v>
      </c>
      <c r="J496" t="s">
        <v>61</v>
      </c>
      <c r="K496" t="s">
        <v>190</v>
      </c>
      <c r="L496" s="18">
        <v>44386</v>
      </c>
      <c r="M496">
        <v>20</v>
      </c>
      <c r="N496">
        <v>20</v>
      </c>
      <c r="O496" t="s">
        <v>258</v>
      </c>
      <c r="P496">
        <v>131</v>
      </c>
      <c r="Q496">
        <v>129</v>
      </c>
      <c r="R496">
        <v>0</v>
      </c>
      <c r="S496">
        <v>0</v>
      </c>
      <c r="T496">
        <v>0</v>
      </c>
      <c r="U496">
        <v>0</v>
      </c>
      <c r="V496">
        <v>0</v>
      </c>
      <c r="W496">
        <v>5831.4624999999996</v>
      </c>
      <c r="X496">
        <v>6086.1863999999996</v>
      </c>
      <c r="Y496">
        <v>5973.1130999999996</v>
      </c>
      <c r="Z496">
        <v>5982.3104999999996</v>
      </c>
      <c r="AA496">
        <v>6111.5384000000004</v>
      </c>
      <c r="AB496">
        <v>6349.3253000000004</v>
      </c>
      <c r="AC496">
        <v>7334.5142999999998</v>
      </c>
      <c r="AD496">
        <v>8511.2548000000006</v>
      </c>
      <c r="AE496">
        <v>9822.1468999999997</v>
      </c>
      <c r="AF496">
        <v>10848.34</v>
      </c>
      <c r="AG496">
        <v>11887.156999999999</v>
      </c>
      <c r="AH496">
        <v>13442.971</v>
      </c>
      <c r="AI496">
        <v>13803.975</v>
      </c>
      <c r="AJ496">
        <v>14130.156999999999</v>
      </c>
      <c r="AK496">
        <v>14328.62</v>
      </c>
      <c r="AL496">
        <v>14396.39</v>
      </c>
      <c r="AM496">
        <v>14516.839</v>
      </c>
      <c r="AN496">
        <v>14739.716</v>
      </c>
      <c r="AO496">
        <v>14550.550999999999</v>
      </c>
      <c r="AP496">
        <v>13090.59</v>
      </c>
      <c r="AQ496">
        <v>12479.058999999999</v>
      </c>
      <c r="AR496">
        <v>10445.222</v>
      </c>
      <c r="AS496">
        <v>8103.1415999999999</v>
      </c>
      <c r="AT496">
        <v>6682.5796</v>
      </c>
      <c r="AU496">
        <v>63.992247999999996</v>
      </c>
      <c r="AV496">
        <v>64.651162999999997</v>
      </c>
      <c r="AW496">
        <v>63.240310000000001</v>
      </c>
      <c r="AX496">
        <v>62.054264000000003</v>
      </c>
      <c r="AY496">
        <v>61.631782999999999</v>
      </c>
      <c r="AZ496">
        <v>61.313952999999998</v>
      </c>
      <c r="BA496">
        <v>61.186047000000002</v>
      </c>
      <c r="BB496">
        <v>63.403100999999999</v>
      </c>
      <c r="BC496">
        <v>67.174419</v>
      </c>
      <c r="BD496">
        <v>70.802325999999994</v>
      </c>
      <c r="BE496">
        <v>74.891473000000005</v>
      </c>
      <c r="BF496">
        <v>78.329457000000005</v>
      </c>
      <c r="BG496">
        <v>81.166667000000004</v>
      </c>
      <c r="BH496">
        <v>83.251937999999996</v>
      </c>
      <c r="BI496">
        <v>85.174419</v>
      </c>
      <c r="BJ496">
        <v>85.775193999999999</v>
      </c>
      <c r="BK496">
        <v>85.914728999999994</v>
      </c>
      <c r="BL496">
        <v>85.046512000000007</v>
      </c>
      <c r="BM496">
        <v>82.410853000000003</v>
      </c>
      <c r="BN496">
        <v>78.569766999999999</v>
      </c>
      <c r="BO496">
        <v>73.786822000000001</v>
      </c>
      <c r="BP496">
        <v>68.996123999999995</v>
      </c>
      <c r="BQ496">
        <v>66.631782999999999</v>
      </c>
      <c r="BR496">
        <v>64.542636000000002</v>
      </c>
      <c r="BS496">
        <v>72.03595</v>
      </c>
      <c r="BT496">
        <v>33.812060000000002</v>
      </c>
      <c r="BU496">
        <v>2.3118400000000001</v>
      </c>
      <c r="BV496">
        <v>32.82499</v>
      </c>
      <c r="BW496">
        <v>83.539360000000002</v>
      </c>
      <c r="BX496">
        <v>97.693830000000005</v>
      </c>
      <c r="BY496">
        <v>115.5615</v>
      </c>
      <c r="BZ496">
        <v>-22.264130000000002</v>
      </c>
      <c r="CA496">
        <v>-123.8454</v>
      </c>
      <c r="CB496">
        <v>-150.55179999999999</v>
      </c>
      <c r="CC496">
        <v>-123.0279</v>
      </c>
      <c r="CD496">
        <v>-278.59879999999998</v>
      </c>
      <c r="CE496">
        <v>-240.01140000000001</v>
      </c>
      <c r="CF496">
        <v>-322.92090000000002</v>
      </c>
      <c r="CG496">
        <v>-392.40660000000003</v>
      </c>
      <c r="CH496">
        <v>-350.81079999999997</v>
      </c>
      <c r="CI496">
        <v>-413.3886</v>
      </c>
      <c r="CJ496">
        <v>-422.48950000000002</v>
      </c>
      <c r="CK496">
        <v>-275.07670000000002</v>
      </c>
      <c r="CL496">
        <v>573.47130000000004</v>
      </c>
      <c r="CM496">
        <v>-106.19289999999999</v>
      </c>
      <c r="CN496">
        <v>-118.0317</v>
      </c>
      <c r="CO496">
        <v>-126.0664</v>
      </c>
      <c r="CP496">
        <v>-75.204179999999994</v>
      </c>
      <c r="CQ496">
        <v>7883.4560000000001</v>
      </c>
      <c r="CR496">
        <v>3214.84</v>
      </c>
      <c r="CS496">
        <v>3114.3420000000001</v>
      </c>
      <c r="CT496">
        <v>2500.8110000000001</v>
      </c>
      <c r="CU496">
        <v>3355.607</v>
      </c>
      <c r="CV496">
        <v>4246.2089999999998</v>
      </c>
      <c r="CW496">
        <v>2247.4609999999998</v>
      </c>
      <c r="CX496">
        <v>1424.009</v>
      </c>
      <c r="CY496">
        <v>4406.3620000000001</v>
      </c>
      <c r="CZ496">
        <v>6613.1180000000004</v>
      </c>
      <c r="DA496">
        <v>11719.75</v>
      </c>
      <c r="DB496">
        <v>16131.04</v>
      </c>
      <c r="DC496">
        <v>18198.990000000002</v>
      </c>
      <c r="DD496">
        <v>22444.22</v>
      </c>
      <c r="DE496">
        <v>29719.15</v>
      </c>
      <c r="DF496">
        <v>37402.699999999997</v>
      </c>
      <c r="DG496">
        <v>37080.720000000001</v>
      </c>
      <c r="DH496">
        <v>30670.66</v>
      </c>
      <c r="DI496">
        <v>30143.360000000001</v>
      </c>
      <c r="DJ496">
        <v>28942.29</v>
      </c>
      <c r="DK496">
        <v>29404.85</v>
      </c>
      <c r="DL496">
        <v>26327.87</v>
      </c>
      <c r="DM496">
        <v>13244.53</v>
      </c>
      <c r="DN496">
        <v>9438.4269999999997</v>
      </c>
      <c r="DO496">
        <v>20</v>
      </c>
      <c r="DP496">
        <v>20</v>
      </c>
    </row>
    <row r="497" spans="1:120" hidden="1" x14ac:dyDescent="0.25">
      <c r="A497" t="str">
        <f t="shared" si="7"/>
        <v>LCA-Northern Coast_All Elect_44386</v>
      </c>
      <c r="B497" t="s">
        <v>62</v>
      </c>
      <c r="C497" t="s">
        <v>222</v>
      </c>
      <c r="D497" t="s">
        <v>104</v>
      </c>
      <c r="E497" t="s">
        <v>61</v>
      </c>
      <c r="F497" t="s">
        <v>61</v>
      </c>
      <c r="G497" t="s">
        <v>61</v>
      </c>
      <c r="H497" t="s">
        <v>61</v>
      </c>
      <c r="I497" t="s">
        <v>61</v>
      </c>
      <c r="J497" t="s">
        <v>61</v>
      </c>
      <c r="K497" t="s">
        <v>190</v>
      </c>
      <c r="L497" s="18">
        <v>44386</v>
      </c>
      <c r="M497">
        <v>20</v>
      </c>
      <c r="N497">
        <v>20</v>
      </c>
      <c r="O497" t="s">
        <v>258</v>
      </c>
      <c r="P497">
        <v>34</v>
      </c>
      <c r="Q497">
        <v>34</v>
      </c>
      <c r="R497">
        <v>0</v>
      </c>
      <c r="S497">
        <v>0</v>
      </c>
      <c r="T497">
        <v>0</v>
      </c>
      <c r="U497">
        <v>0</v>
      </c>
      <c r="V497">
        <v>0</v>
      </c>
      <c r="W497">
        <v>873.82150000000001</v>
      </c>
      <c r="X497">
        <v>944.65899999999999</v>
      </c>
      <c r="Y497">
        <v>918.20150000000001</v>
      </c>
      <c r="Z497">
        <v>905.16200000000003</v>
      </c>
      <c r="AA497">
        <v>962.84349999999995</v>
      </c>
      <c r="AB497">
        <v>978.64800000000002</v>
      </c>
      <c r="AC497">
        <v>1263.6495</v>
      </c>
      <c r="AD497">
        <v>1788.5395000000001</v>
      </c>
      <c r="AE497">
        <v>2182.5205000000001</v>
      </c>
      <c r="AF497">
        <v>2400.585</v>
      </c>
      <c r="AG497">
        <v>2650.799</v>
      </c>
      <c r="AH497">
        <v>2957.7784999999999</v>
      </c>
      <c r="AI497">
        <v>3351.5655000000002</v>
      </c>
      <c r="AJ497">
        <v>3425.2975000000001</v>
      </c>
      <c r="AK497">
        <v>3442.3409999999999</v>
      </c>
      <c r="AL497">
        <v>3425.8705</v>
      </c>
      <c r="AM497">
        <v>3430.8705</v>
      </c>
      <c r="AN497">
        <v>3441.8575000000001</v>
      </c>
      <c r="AO497">
        <v>3341.7840000000001</v>
      </c>
      <c r="AP497">
        <v>2404.558</v>
      </c>
      <c r="AQ497">
        <v>2558.5250000000001</v>
      </c>
      <c r="AR497">
        <v>2317.6644999999999</v>
      </c>
      <c r="AS497">
        <v>1875.3015</v>
      </c>
      <c r="AT497">
        <v>1023.114</v>
      </c>
      <c r="AU497">
        <v>61.882353000000002</v>
      </c>
      <c r="AV497">
        <v>63.5</v>
      </c>
      <c r="AW497">
        <v>62</v>
      </c>
      <c r="AX497">
        <v>61.352941000000001</v>
      </c>
      <c r="AY497">
        <v>60.147058999999999</v>
      </c>
      <c r="AZ497">
        <v>59.852941000000001</v>
      </c>
      <c r="BA497">
        <v>59.352941000000001</v>
      </c>
      <c r="BB497">
        <v>62.441175999999999</v>
      </c>
      <c r="BC497">
        <v>68.088234999999997</v>
      </c>
      <c r="BD497">
        <v>73.176471000000006</v>
      </c>
      <c r="BE497">
        <v>78.882352999999995</v>
      </c>
      <c r="BF497">
        <v>86.029411999999994</v>
      </c>
      <c r="BG497">
        <v>91.235293999999996</v>
      </c>
      <c r="BH497">
        <v>92.823528999999994</v>
      </c>
      <c r="BI497">
        <v>94.617647000000005</v>
      </c>
      <c r="BJ497">
        <v>95.764706000000004</v>
      </c>
      <c r="BK497">
        <v>95.617647000000005</v>
      </c>
      <c r="BL497">
        <v>92.764706000000004</v>
      </c>
      <c r="BM497">
        <v>89</v>
      </c>
      <c r="BN497">
        <v>83.235293999999996</v>
      </c>
      <c r="BO497">
        <v>75.941175999999999</v>
      </c>
      <c r="BP497">
        <v>67.941175999999999</v>
      </c>
      <c r="BQ497">
        <v>62.441175999999999</v>
      </c>
      <c r="BR497">
        <v>60.205882000000003</v>
      </c>
      <c r="BS497">
        <v>649.55579999999998</v>
      </c>
      <c r="BT497">
        <v>274.74400000000003</v>
      </c>
      <c r="BU497">
        <v>266.71949999999998</v>
      </c>
      <c r="BV497">
        <v>199.7381</v>
      </c>
      <c r="BW497">
        <v>144.1575</v>
      </c>
      <c r="BX497">
        <v>131.04949999999999</v>
      </c>
      <c r="BY497">
        <v>96.999859999999998</v>
      </c>
      <c r="BZ497">
        <v>-15.84534</v>
      </c>
      <c r="CA497">
        <v>-198.48390000000001</v>
      </c>
      <c r="CB497">
        <v>-182.1651</v>
      </c>
      <c r="CC497">
        <v>-189.18530000000001</v>
      </c>
      <c r="CD497">
        <v>-22.861640000000001</v>
      </c>
      <c r="CE497">
        <v>-94.421549999999996</v>
      </c>
      <c r="CF497">
        <v>-59.154490000000003</v>
      </c>
      <c r="CG497">
        <v>-87.198880000000003</v>
      </c>
      <c r="CH497">
        <v>-140.69149999999999</v>
      </c>
      <c r="CI497">
        <v>-166.7439</v>
      </c>
      <c r="CJ497">
        <v>-108.4513</v>
      </c>
      <c r="CK497">
        <v>16.582619999999999</v>
      </c>
      <c r="CL497">
        <v>759.64160000000004</v>
      </c>
      <c r="CM497">
        <v>143.04349999999999</v>
      </c>
      <c r="CN497">
        <v>-349.11520000000002</v>
      </c>
      <c r="CO497">
        <v>-485.28039999999999</v>
      </c>
      <c r="CP497">
        <v>101.098</v>
      </c>
      <c r="CQ497">
        <v>9538.7710000000006</v>
      </c>
      <c r="CR497">
        <v>3743.5430000000001</v>
      </c>
      <c r="CS497">
        <v>3803.393</v>
      </c>
      <c r="CT497">
        <v>2691.1959999999999</v>
      </c>
      <c r="CU497">
        <v>1263.319</v>
      </c>
      <c r="CV497">
        <v>671.86509999999998</v>
      </c>
      <c r="CW497">
        <v>834.80460000000005</v>
      </c>
      <c r="CX497">
        <v>590.72379999999998</v>
      </c>
      <c r="CY497">
        <v>1464.182</v>
      </c>
      <c r="CZ497">
        <v>1265.2819999999999</v>
      </c>
      <c r="DA497">
        <v>3291.4589999999998</v>
      </c>
      <c r="DB497">
        <v>2750.4140000000002</v>
      </c>
      <c r="DC497">
        <v>2943.3530000000001</v>
      </c>
      <c r="DD497">
        <v>4072.5340000000001</v>
      </c>
      <c r="DE497">
        <v>2489.2220000000002</v>
      </c>
      <c r="DF497">
        <v>2280.4679999999998</v>
      </c>
      <c r="DG497">
        <v>2766.8220000000001</v>
      </c>
      <c r="DH497">
        <v>2779.3159999999998</v>
      </c>
      <c r="DI497">
        <v>4117.9390000000003</v>
      </c>
      <c r="DJ497">
        <v>4430.1899999999996</v>
      </c>
      <c r="DK497">
        <v>5285.4260000000004</v>
      </c>
      <c r="DL497">
        <v>4053.029</v>
      </c>
      <c r="DM497">
        <v>2537.4270000000001</v>
      </c>
      <c r="DN497">
        <v>1614.35</v>
      </c>
      <c r="DO497">
        <v>20</v>
      </c>
      <c r="DP497">
        <v>20</v>
      </c>
    </row>
    <row r="498" spans="1:120" hidden="1" x14ac:dyDescent="0.25">
      <c r="A498" t="str">
        <f t="shared" si="7"/>
        <v>sublap_id-SLAP_PGEB_All Elect_44386</v>
      </c>
      <c r="B498" t="s">
        <v>62</v>
      </c>
      <c r="C498" t="s">
        <v>287</v>
      </c>
      <c r="D498" t="s">
        <v>61</v>
      </c>
      <c r="E498" t="s">
        <v>288</v>
      </c>
      <c r="F498" t="s">
        <v>61</v>
      </c>
      <c r="G498" t="s">
        <v>61</v>
      </c>
      <c r="H498" t="s">
        <v>61</v>
      </c>
      <c r="I498" t="s">
        <v>61</v>
      </c>
      <c r="J498" t="s">
        <v>61</v>
      </c>
      <c r="K498" t="s">
        <v>190</v>
      </c>
      <c r="L498" s="18">
        <v>44386</v>
      </c>
      <c r="M498">
        <v>20</v>
      </c>
      <c r="N498">
        <v>20</v>
      </c>
      <c r="O498" t="s">
        <v>258</v>
      </c>
      <c r="P498">
        <v>59</v>
      </c>
      <c r="Q498">
        <v>57</v>
      </c>
      <c r="R498">
        <v>0</v>
      </c>
      <c r="S498">
        <v>0</v>
      </c>
      <c r="T498">
        <v>0</v>
      </c>
      <c r="U498">
        <v>0</v>
      </c>
      <c r="V498">
        <v>0</v>
      </c>
      <c r="W498">
        <v>818.45938999999998</v>
      </c>
      <c r="X498">
        <v>930.29025999999999</v>
      </c>
      <c r="Y498">
        <v>915.43467999999996</v>
      </c>
      <c r="Z498">
        <v>947.99854000000005</v>
      </c>
      <c r="AA498">
        <v>1034.5463999999999</v>
      </c>
      <c r="AB498">
        <v>1076.5461</v>
      </c>
      <c r="AC498">
        <v>1522.4422</v>
      </c>
      <c r="AD498">
        <v>1842.6114</v>
      </c>
      <c r="AE498">
        <v>2234.4531999999999</v>
      </c>
      <c r="AF498">
        <v>2476.4452999999999</v>
      </c>
      <c r="AG498">
        <v>2827.1082000000001</v>
      </c>
      <c r="AH498">
        <v>3164.9422</v>
      </c>
      <c r="AI498">
        <v>3302.3220999999999</v>
      </c>
      <c r="AJ498">
        <v>3394.4863</v>
      </c>
      <c r="AK498">
        <v>3474.4893000000002</v>
      </c>
      <c r="AL498">
        <v>3541.9542000000001</v>
      </c>
      <c r="AM498">
        <v>3636.8996999999999</v>
      </c>
      <c r="AN498">
        <v>3809.8090999999999</v>
      </c>
      <c r="AO498">
        <v>3830.2354999999998</v>
      </c>
      <c r="AP498">
        <v>3392.1988000000001</v>
      </c>
      <c r="AQ498">
        <v>3406.6693</v>
      </c>
      <c r="AR498">
        <v>2372.8755000000001</v>
      </c>
      <c r="AS498">
        <v>1528.6755000000001</v>
      </c>
      <c r="AT498">
        <v>1040.1845000000001</v>
      </c>
      <c r="AU498">
        <v>69.105262999999994</v>
      </c>
      <c r="AV498">
        <v>69.263158000000004</v>
      </c>
      <c r="AW498">
        <v>66.684211000000005</v>
      </c>
      <c r="AX498">
        <v>64.921053000000001</v>
      </c>
      <c r="AY498">
        <v>64.307017999999999</v>
      </c>
      <c r="AZ498">
        <v>64.008771999999993</v>
      </c>
      <c r="BA498">
        <v>63.587719</v>
      </c>
      <c r="BB498">
        <v>66.578946999999999</v>
      </c>
      <c r="BC498">
        <v>71.087719000000007</v>
      </c>
      <c r="BD498">
        <v>76.236841999999996</v>
      </c>
      <c r="BE498">
        <v>82.061403999999996</v>
      </c>
      <c r="BF498">
        <v>86.929824999999994</v>
      </c>
      <c r="BG498">
        <v>91.412280999999993</v>
      </c>
      <c r="BH498">
        <v>94.877193000000005</v>
      </c>
      <c r="BI498">
        <v>98.964911999999998</v>
      </c>
      <c r="BJ498">
        <v>100.25439</v>
      </c>
      <c r="BK498">
        <v>101.30701999999999</v>
      </c>
      <c r="BL498">
        <v>100.28946999999999</v>
      </c>
      <c r="BM498">
        <v>97.438596000000004</v>
      </c>
      <c r="BN498">
        <v>91.807017999999999</v>
      </c>
      <c r="BO498">
        <v>84.701753999999994</v>
      </c>
      <c r="BP498">
        <v>77.719297999999995</v>
      </c>
      <c r="BQ498">
        <v>74.403509</v>
      </c>
      <c r="BR498">
        <v>71.061403999999996</v>
      </c>
      <c r="BS498">
        <v>-13.72954</v>
      </c>
      <c r="BT498">
        <v>-4.3494070000000002</v>
      </c>
      <c r="BU498">
        <v>1.061887</v>
      </c>
      <c r="BV498">
        <v>4.1176279999999998</v>
      </c>
      <c r="BW498">
        <v>11.94328</v>
      </c>
      <c r="BX498">
        <v>31.27862</v>
      </c>
      <c r="BY498">
        <v>50.79674</v>
      </c>
      <c r="BZ498">
        <v>-43.861930000000001</v>
      </c>
      <c r="CA498">
        <v>-12.96942</v>
      </c>
      <c r="CB498">
        <v>-42.551990000000004</v>
      </c>
      <c r="CC498">
        <v>-21.992339999999999</v>
      </c>
      <c r="CD498">
        <v>-41.857300000000002</v>
      </c>
      <c r="CE498">
        <v>-78.568039999999996</v>
      </c>
      <c r="CF498">
        <v>-38.801029999999997</v>
      </c>
      <c r="CG498">
        <v>-65.83305</v>
      </c>
      <c r="CH498">
        <v>-65.442549999999997</v>
      </c>
      <c r="CI498">
        <v>-93.800210000000007</v>
      </c>
      <c r="CJ498">
        <v>-144.62629999999999</v>
      </c>
      <c r="CK498">
        <v>-95.303219999999996</v>
      </c>
      <c r="CL498">
        <v>386.49400000000003</v>
      </c>
      <c r="CM498">
        <v>-10.58718</v>
      </c>
      <c r="CN498">
        <v>-16.90784</v>
      </c>
      <c r="CO498">
        <v>-51.424410000000002</v>
      </c>
      <c r="CP498">
        <v>-34.714199999999998</v>
      </c>
      <c r="CQ498">
        <v>730.41989999999998</v>
      </c>
      <c r="CR498">
        <v>527.04859999999996</v>
      </c>
      <c r="CS498">
        <v>629.13499999999999</v>
      </c>
      <c r="CT498">
        <v>506.673</v>
      </c>
      <c r="CU498">
        <v>526.55619999999999</v>
      </c>
      <c r="CV498">
        <v>1691.2280000000001</v>
      </c>
      <c r="CW498">
        <v>756.2115</v>
      </c>
      <c r="CX498">
        <v>632.49519999999995</v>
      </c>
      <c r="CY498">
        <v>1230.2529999999999</v>
      </c>
      <c r="CZ498">
        <v>985.75959999999998</v>
      </c>
      <c r="DA498">
        <v>2398.73</v>
      </c>
      <c r="DB498">
        <v>1632.72</v>
      </c>
      <c r="DC498">
        <v>1337.12</v>
      </c>
      <c r="DD498">
        <v>1151.837</v>
      </c>
      <c r="DE498">
        <v>1305.4369999999999</v>
      </c>
      <c r="DF498">
        <v>1298.5930000000001</v>
      </c>
      <c r="DG498">
        <v>1070.9849999999999</v>
      </c>
      <c r="DH498">
        <v>1723.404</v>
      </c>
      <c r="DI498">
        <v>1760.9960000000001</v>
      </c>
      <c r="DJ498">
        <v>3758.4960000000001</v>
      </c>
      <c r="DK498">
        <v>5793.4930000000004</v>
      </c>
      <c r="DL498">
        <v>4482.4040000000005</v>
      </c>
      <c r="DM498">
        <v>1454.232</v>
      </c>
      <c r="DN498">
        <v>947.72370000000001</v>
      </c>
      <c r="DO498">
        <v>20</v>
      </c>
      <c r="DP498">
        <v>20</v>
      </c>
    </row>
    <row r="499" spans="1:120" hidden="1" x14ac:dyDescent="0.25">
      <c r="A499" t="str">
        <f t="shared" si="7"/>
        <v>sublap_id-SLAP_PGCC_All Elect_44386</v>
      </c>
      <c r="B499" t="s">
        <v>62</v>
      </c>
      <c r="C499" t="s">
        <v>299</v>
      </c>
      <c r="D499" t="s">
        <v>61</v>
      </c>
      <c r="E499" t="s">
        <v>300</v>
      </c>
      <c r="F499" t="s">
        <v>61</v>
      </c>
      <c r="G499" t="s">
        <v>61</v>
      </c>
      <c r="H499" t="s">
        <v>61</v>
      </c>
      <c r="I499" t="s">
        <v>61</v>
      </c>
      <c r="J499" t="s">
        <v>61</v>
      </c>
      <c r="K499" t="s">
        <v>190</v>
      </c>
      <c r="L499" s="18">
        <v>44386</v>
      </c>
      <c r="M499">
        <v>20</v>
      </c>
      <c r="N499">
        <v>20</v>
      </c>
      <c r="O499" t="s">
        <v>258</v>
      </c>
      <c r="P499">
        <v>29</v>
      </c>
      <c r="Q499">
        <v>29</v>
      </c>
      <c r="R499">
        <v>0</v>
      </c>
      <c r="S499">
        <v>0</v>
      </c>
      <c r="T499">
        <v>0</v>
      </c>
      <c r="U499">
        <v>0</v>
      </c>
      <c r="V499">
        <v>0</v>
      </c>
      <c r="W499">
        <v>579.49350000000004</v>
      </c>
      <c r="X499">
        <v>610.39949999999999</v>
      </c>
      <c r="Y499">
        <v>602.62049999999999</v>
      </c>
      <c r="Z499">
        <v>607.73850000000004</v>
      </c>
      <c r="AA499">
        <v>614.2355</v>
      </c>
      <c r="AB499">
        <v>655.64</v>
      </c>
      <c r="AC499">
        <v>687.85199999999998</v>
      </c>
      <c r="AD499">
        <v>884.19299999999998</v>
      </c>
      <c r="AE499">
        <v>1036.4655</v>
      </c>
      <c r="AF499">
        <v>1235.4875</v>
      </c>
      <c r="AG499">
        <v>1367.5530000000001</v>
      </c>
      <c r="AH499">
        <v>1707.712</v>
      </c>
      <c r="AI499">
        <v>1799.7080000000001</v>
      </c>
      <c r="AJ499">
        <v>1884.26</v>
      </c>
      <c r="AK499">
        <v>1905.9079999999999</v>
      </c>
      <c r="AL499">
        <v>1945.3209999999999</v>
      </c>
      <c r="AM499">
        <v>1926.0170000000001</v>
      </c>
      <c r="AN499">
        <v>1948.8335</v>
      </c>
      <c r="AO499">
        <v>2027.5944999999999</v>
      </c>
      <c r="AP499">
        <v>1724.326</v>
      </c>
      <c r="AQ499">
        <v>1598.0405000000001</v>
      </c>
      <c r="AR499">
        <v>1308.761</v>
      </c>
      <c r="AS499">
        <v>927.26949999999999</v>
      </c>
      <c r="AT499">
        <v>650.46349999999995</v>
      </c>
      <c r="AU499">
        <v>57.517240999999999</v>
      </c>
      <c r="AV499">
        <v>58.431033999999997</v>
      </c>
      <c r="AW499">
        <v>58.396552</v>
      </c>
      <c r="AX499">
        <v>57.689655000000002</v>
      </c>
      <c r="AY499">
        <v>57.982759000000001</v>
      </c>
      <c r="AZ499">
        <v>57.931033999999997</v>
      </c>
      <c r="BA499">
        <v>58.103448</v>
      </c>
      <c r="BB499">
        <v>58.603448</v>
      </c>
      <c r="BC499">
        <v>62.086207000000002</v>
      </c>
      <c r="BD499">
        <v>64.655171999999993</v>
      </c>
      <c r="BE499">
        <v>67.913792999999998</v>
      </c>
      <c r="BF499">
        <v>70.672414000000003</v>
      </c>
      <c r="BG499">
        <v>72.448276000000007</v>
      </c>
      <c r="BH499">
        <v>72.655171999999993</v>
      </c>
      <c r="BI499">
        <v>72.310344999999998</v>
      </c>
      <c r="BJ499">
        <v>71.948276000000007</v>
      </c>
      <c r="BK499">
        <v>70.362069000000005</v>
      </c>
      <c r="BL499">
        <v>69.172414000000003</v>
      </c>
      <c r="BM499">
        <v>67.310344999999998</v>
      </c>
      <c r="BN499">
        <v>64.775862000000004</v>
      </c>
      <c r="BO499">
        <v>61.413792999999998</v>
      </c>
      <c r="BP499">
        <v>59.5</v>
      </c>
      <c r="BQ499">
        <v>58.448276</v>
      </c>
      <c r="BR499">
        <v>57.603448</v>
      </c>
      <c r="BS499">
        <v>-6.3055440000000003</v>
      </c>
      <c r="BT499">
        <v>-1.8651329999999999</v>
      </c>
      <c r="BU499">
        <v>-4.8954149999999998</v>
      </c>
      <c r="BV499">
        <v>-5.8832909999999998</v>
      </c>
      <c r="BW499">
        <v>-1.795218</v>
      </c>
      <c r="BX499">
        <v>-2.5528270000000002</v>
      </c>
      <c r="BY499">
        <v>-7.6512950000000002</v>
      </c>
      <c r="BZ499">
        <v>4.4277769999999999</v>
      </c>
      <c r="CA499">
        <v>-2.5929549999999999</v>
      </c>
      <c r="CB499">
        <v>7.5412999999999997</v>
      </c>
      <c r="CC499">
        <v>30.376919999999998</v>
      </c>
      <c r="CD499">
        <v>-27.85266</v>
      </c>
      <c r="CE499">
        <v>-26.445489999999999</v>
      </c>
      <c r="CF499">
        <v>-51.872439999999997</v>
      </c>
      <c r="CG499">
        <v>-58.071620000000003</v>
      </c>
      <c r="CH499">
        <v>-46.550379999999997</v>
      </c>
      <c r="CI499">
        <v>-99.671430000000001</v>
      </c>
      <c r="CJ499">
        <v>-117.7452</v>
      </c>
      <c r="CK499">
        <v>-95.154539999999997</v>
      </c>
      <c r="CL499">
        <v>76.486620000000002</v>
      </c>
      <c r="CM499">
        <v>-7.1025999999999998</v>
      </c>
      <c r="CN499">
        <v>-8.1340719999999997</v>
      </c>
      <c r="CO499">
        <v>-23.56324</v>
      </c>
      <c r="CP499">
        <v>-4.6631640000000001</v>
      </c>
      <c r="CQ499">
        <v>83.230090000000004</v>
      </c>
      <c r="CR499">
        <v>55.158929999999998</v>
      </c>
      <c r="CS499">
        <v>56.960740000000001</v>
      </c>
      <c r="CT499">
        <v>57.004089999999998</v>
      </c>
      <c r="CU499">
        <v>55.338650000000001</v>
      </c>
      <c r="CV499">
        <v>87.999369999999999</v>
      </c>
      <c r="CW499">
        <v>312.43900000000002</v>
      </c>
      <c r="CX499">
        <v>108.6392</v>
      </c>
      <c r="CY499">
        <v>264.5102</v>
      </c>
      <c r="CZ499">
        <v>221.98220000000001</v>
      </c>
      <c r="DA499">
        <v>627.87120000000004</v>
      </c>
      <c r="DB499">
        <v>375.6979</v>
      </c>
      <c r="DC499">
        <v>435.47039999999998</v>
      </c>
      <c r="DD499">
        <v>712.27949999999998</v>
      </c>
      <c r="DE499">
        <v>802.06889999999999</v>
      </c>
      <c r="DF499">
        <v>1233.7919999999999</v>
      </c>
      <c r="DG499">
        <v>1482.039</v>
      </c>
      <c r="DH499">
        <v>1530.4390000000001</v>
      </c>
      <c r="DI499">
        <v>1497.5840000000001</v>
      </c>
      <c r="DJ499">
        <v>1037.6410000000001</v>
      </c>
      <c r="DK499">
        <v>1288.5550000000001</v>
      </c>
      <c r="DL499">
        <v>1489.2080000000001</v>
      </c>
      <c r="DM499">
        <v>753.39769999999999</v>
      </c>
      <c r="DN499">
        <v>49.459969999999998</v>
      </c>
      <c r="DO499">
        <v>20</v>
      </c>
      <c r="DP499">
        <v>20</v>
      </c>
    </row>
    <row r="500" spans="1:120" hidden="1" x14ac:dyDescent="0.25">
      <c r="A500" t="str">
        <f t="shared" si="7"/>
        <v>Size_Grp-Below 20 kW_All Elect_44386</v>
      </c>
      <c r="B500" t="s">
        <v>62</v>
      </c>
      <c r="C500" t="s">
        <v>259</v>
      </c>
      <c r="D500" t="s">
        <v>61</v>
      </c>
      <c r="E500" t="s">
        <v>61</v>
      </c>
      <c r="F500" t="s">
        <v>61</v>
      </c>
      <c r="G500" t="s">
        <v>61</v>
      </c>
      <c r="H500" t="s">
        <v>61</v>
      </c>
      <c r="I500" t="s">
        <v>61</v>
      </c>
      <c r="J500" t="s">
        <v>260</v>
      </c>
      <c r="K500" t="s">
        <v>190</v>
      </c>
      <c r="L500" s="18">
        <v>44386</v>
      </c>
      <c r="M500">
        <v>20</v>
      </c>
      <c r="N500">
        <v>20</v>
      </c>
      <c r="O500" t="s">
        <v>258</v>
      </c>
      <c r="P500">
        <v>61</v>
      </c>
      <c r="Q500">
        <v>60</v>
      </c>
      <c r="R500">
        <v>0</v>
      </c>
      <c r="S500">
        <v>0</v>
      </c>
      <c r="T500">
        <v>0</v>
      </c>
      <c r="U500">
        <v>0</v>
      </c>
      <c r="V500">
        <v>0</v>
      </c>
      <c r="W500">
        <v>258.94907000000001</v>
      </c>
      <c r="X500">
        <v>290.63348000000002</v>
      </c>
      <c r="Y500">
        <v>293.45981999999998</v>
      </c>
      <c r="Z500">
        <v>306.98860000000002</v>
      </c>
      <c r="AA500">
        <v>333.32535000000001</v>
      </c>
      <c r="AB500">
        <v>339.23930000000001</v>
      </c>
      <c r="AC500">
        <v>357.59012999999999</v>
      </c>
      <c r="AD500">
        <v>500.78052000000002</v>
      </c>
      <c r="AE500">
        <v>669.97722999999996</v>
      </c>
      <c r="AF500">
        <v>782.92178000000001</v>
      </c>
      <c r="AG500">
        <v>838.16846999999996</v>
      </c>
      <c r="AH500">
        <v>903.82174999999995</v>
      </c>
      <c r="AI500">
        <v>954.14675</v>
      </c>
      <c r="AJ500">
        <v>994.17494999999997</v>
      </c>
      <c r="AK500">
        <v>1019.647</v>
      </c>
      <c r="AL500">
        <v>1044.0526</v>
      </c>
      <c r="AM500">
        <v>1035.4689000000001</v>
      </c>
      <c r="AN500">
        <v>1024.8853999999999</v>
      </c>
      <c r="AO500">
        <v>997.90814999999998</v>
      </c>
      <c r="AP500">
        <v>776.82788000000005</v>
      </c>
      <c r="AQ500">
        <v>839.53791999999999</v>
      </c>
      <c r="AR500">
        <v>650.65954999999997</v>
      </c>
      <c r="AS500">
        <v>427.96328999999997</v>
      </c>
      <c r="AT500">
        <v>301.68973</v>
      </c>
      <c r="AU500">
        <v>78.291667000000004</v>
      </c>
      <c r="AV500">
        <v>76.174999999999997</v>
      </c>
      <c r="AW500">
        <v>74.583332999999996</v>
      </c>
      <c r="AX500">
        <v>73.141666999999998</v>
      </c>
      <c r="AY500">
        <v>71.974999999999994</v>
      </c>
      <c r="AZ500">
        <v>70.991667000000007</v>
      </c>
      <c r="BA500">
        <v>70.491667000000007</v>
      </c>
      <c r="BB500">
        <v>72.933333000000005</v>
      </c>
      <c r="BC500">
        <v>77.599999999999994</v>
      </c>
      <c r="BD500">
        <v>83.066666999999995</v>
      </c>
      <c r="BE500">
        <v>88.133332999999993</v>
      </c>
      <c r="BF500">
        <v>92.474999999999994</v>
      </c>
      <c r="BG500">
        <v>95.916667000000004</v>
      </c>
      <c r="BH500">
        <v>98.466667000000001</v>
      </c>
      <c r="BI500">
        <v>100.125</v>
      </c>
      <c r="BJ500">
        <v>100.96666999999999</v>
      </c>
      <c r="BK500">
        <v>101.78333000000001</v>
      </c>
      <c r="BL500">
        <v>101.24167</v>
      </c>
      <c r="BM500">
        <v>99.558333000000005</v>
      </c>
      <c r="BN500">
        <v>96.533332999999999</v>
      </c>
      <c r="BO500">
        <v>91.691666999999995</v>
      </c>
      <c r="BP500">
        <v>87.083332999999996</v>
      </c>
      <c r="BQ500">
        <v>84.191666999999995</v>
      </c>
      <c r="BR500">
        <v>81.341667000000001</v>
      </c>
      <c r="BS500">
        <v>2.977014</v>
      </c>
      <c r="BT500">
        <v>-2.0783019999999999</v>
      </c>
      <c r="BU500">
        <v>-1.743444</v>
      </c>
      <c r="BV500">
        <v>-4.4944189999999997</v>
      </c>
      <c r="BW500">
        <v>-4.8471950000000001</v>
      </c>
      <c r="BX500">
        <v>6.7643570000000004</v>
      </c>
      <c r="BY500">
        <v>6.3000350000000003</v>
      </c>
      <c r="BZ500">
        <v>2.2656369999999999</v>
      </c>
      <c r="CA500">
        <v>-4.9872680000000003</v>
      </c>
      <c r="CB500">
        <v>-6.8901709999999996</v>
      </c>
      <c r="CC500">
        <v>-10.37026</v>
      </c>
      <c r="CD500">
        <v>-15.243740000000001</v>
      </c>
      <c r="CE500">
        <v>-14.94936</v>
      </c>
      <c r="CF500">
        <v>-4.9623249999999999</v>
      </c>
      <c r="CG500">
        <v>-2.8529620000000002</v>
      </c>
      <c r="CH500">
        <v>-4.3457169999999996</v>
      </c>
      <c r="CI500">
        <v>-5.4582139999999999</v>
      </c>
      <c r="CJ500">
        <v>-7.809774</v>
      </c>
      <c r="CK500">
        <v>-33.504289999999997</v>
      </c>
      <c r="CL500">
        <v>132.69569999999999</v>
      </c>
      <c r="CM500">
        <v>-28.072240000000001</v>
      </c>
      <c r="CN500">
        <v>-16.162089999999999</v>
      </c>
      <c r="CO500">
        <v>-8.7737920000000003</v>
      </c>
      <c r="CP500">
        <v>1.5659259999999999</v>
      </c>
      <c r="CQ500">
        <v>22.27824</v>
      </c>
      <c r="CR500">
        <v>17.562989999999999</v>
      </c>
      <c r="CS500">
        <v>18.20701</v>
      </c>
      <c r="CT500">
        <v>16.007020000000001</v>
      </c>
      <c r="CU500">
        <v>26.115559999999999</v>
      </c>
      <c r="CV500">
        <v>19.2408</v>
      </c>
      <c r="CW500">
        <v>22.128900000000002</v>
      </c>
      <c r="CX500">
        <v>24.610119999999998</v>
      </c>
      <c r="CY500">
        <v>34.833100000000002</v>
      </c>
      <c r="CZ500">
        <v>36.552590000000002</v>
      </c>
      <c r="DA500">
        <v>34.775509999999997</v>
      </c>
      <c r="DB500">
        <v>42.599769999999999</v>
      </c>
      <c r="DC500">
        <v>42.977980000000002</v>
      </c>
      <c r="DD500">
        <v>41.732250000000001</v>
      </c>
      <c r="DE500">
        <v>49.73189</v>
      </c>
      <c r="DF500">
        <v>51.289400000000001</v>
      </c>
      <c r="DG500">
        <v>54.982489999999999</v>
      </c>
      <c r="DH500">
        <v>63.294370000000001</v>
      </c>
      <c r="DI500">
        <v>79.760639999999995</v>
      </c>
      <c r="DJ500">
        <v>72.413570000000007</v>
      </c>
      <c r="DK500">
        <v>59.442360000000001</v>
      </c>
      <c r="DL500">
        <v>48.275849999999998</v>
      </c>
      <c r="DM500">
        <v>24.34807</v>
      </c>
      <c r="DN500">
        <v>13.024649999999999</v>
      </c>
      <c r="DO500">
        <v>20</v>
      </c>
      <c r="DP500">
        <v>20</v>
      </c>
    </row>
    <row r="501" spans="1:120" hidden="1" x14ac:dyDescent="0.25">
      <c r="A501" t="str">
        <f t="shared" si="7"/>
        <v>LCA-Greater Fresno Area_All Elect_44386</v>
      </c>
      <c r="B501" t="s">
        <v>62</v>
      </c>
      <c r="C501" t="s">
        <v>224</v>
      </c>
      <c r="D501" t="s">
        <v>182</v>
      </c>
      <c r="E501" t="s">
        <v>61</v>
      </c>
      <c r="F501" t="s">
        <v>61</v>
      </c>
      <c r="G501" t="s">
        <v>61</v>
      </c>
      <c r="H501" t="s">
        <v>61</v>
      </c>
      <c r="I501" t="s">
        <v>61</v>
      </c>
      <c r="J501" t="s">
        <v>61</v>
      </c>
      <c r="K501" t="s">
        <v>190</v>
      </c>
      <c r="L501" s="18">
        <v>44386</v>
      </c>
      <c r="M501">
        <v>20</v>
      </c>
      <c r="N501">
        <v>20</v>
      </c>
      <c r="O501" t="s">
        <v>258</v>
      </c>
      <c r="P501">
        <v>85</v>
      </c>
      <c r="Q501">
        <v>84</v>
      </c>
      <c r="R501">
        <v>0</v>
      </c>
      <c r="S501">
        <v>0</v>
      </c>
      <c r="T501">
        <v>0</v>
      </c>
      <c r="U501">
        <v>0</v>
      </c>
      <c r="V501">
        <v>0</v>
      </c>
      <c r="W501">
        <v>3250.7004000000002</v>
      </c>
      <c r="X501">
        <v>3340.1008000000002</v>
      </c>
      <c r="Y501">
        <v>3259.8208</v>
      </c>
      <c r="Z501">
        <v>3280.4418999999998</v>
      </c>
      <c r="AA501">
        <v>3239.7613000000001</v>
      </c>
      <c r="AB501">
        <v>3354.61</v>
      </c>
      <c r="AC501">
        <v>3651.9632999999999</v>
      </c>
      <c r="AD501">
        <v>4464.6800999999996</v>
      </c>
      <c r="AE501">
        <v>5395.0927000000001</v>
      </c>
      <c r="AF501">
        <v>5824.0244000000002</v>
      </c>
      <c r="AG501">
        <v>5994.8962000000001</v>
      </c>
      <c r="AH501">
        <v>6303.5919000000004</v>
      </c>
      <c r="AI501">
        <v>6492.6916000000001</v>
      </c>
      <c r="AJ501">
        <v>6599.7820000000002</v>
      </c>
      <c r="AK501">
        <v>6789.7646000000004</v>
      </c>
      <c r="AL501">
        <v>6915.7188999999998</v>
      </c>
      <c r="AM501">
        <v>6950.3425999999999</v>
      </c>
      <c r="AN501">
        <v>7038.2692999999999</v>
      </c>
      <c r="AO501">
        <v>5680.8272999999999</v>
      </c>
      <c r="AP501">
        <v>4395.4775</v>
      </c>
      <c r="AQ501">
        <v>5554.5673999999999</v>
      </c>
      <c r="AR501">
        <v>5561.6805000000004</v>
      </c>
      <c r="AS501">
        <v>4216.3792000000003</v>
      </c>
      <c r="AT501">
        <v>3827.5304999999998</v>
      </c>
      <c r="AU501">
        <v>90.982142999999994</v>
      </c>
      <c r="AV501">
        <v>87.565476000000004</v>
      </c>
      <c r="AW501">
        <v>86.041667000000004</v>
      </c>
      <c r="AX501">
        <v>85.488095000000001</v>
      </c>
      <c r="AY501">
        <v>84.053571000000005</v>
      </c>
      <c r="AZ501">
        <v>82.583332999999996</v>
      </c>
      <c r="BA501">
        <v>81.571428999999995</v>
      </c>
      <c r="BB501">
        <v>83.023809999999997</v>
      </c>
      <c r="BC501">
        <v>85.541667000000004</v>
      </c>
      <c r="BD501">
        <v>90.083332999999996</v>
      </c>
      <c r="BE501">
        <v>94.559523999999996</v>
      </c>
      <c r="BF501">
        <v>98.565476000000004</v>
      </c>
      <c r="BG501">
        <v>102.56547999999999</v>
      </c>
      <c r="BH501">
        <v>105.99405</v>
      </c>
      <c r="BI501">
        <v>107.54761999999999</v>
      </c>
      <c r="BJ501">
        <v>109.04167</v>
      </c>
      <c r="BK501">
        <v>110.50595</v>
      </c>
      <c r="BL501">
        <v>110.44643000000001</v>
      </c>
      <c r="BM501">
        <v>109.3869</v>
      </c>
      <c r="BN501">
        <v>107.78570999999999</v>
      </c>
      <c r="BO501">
        <v>105.25</v>
      </c>
      <c r="BP501">
        <v>101.70238000000001</v>
      </c>
      <c r="BQ501">
        <v>99.660713999999999</v>
      </c>
      <c r="BR501">
        <v>95.773809999999997</v>
      </c>
      <c r="BS501">
        <v>-40.337440000000001</v>
      </c>
      <c r="BT501">
        <v>-36.9</v>
      </c>
      <c r="BU501">
        <v>-29.97465</v>
      </c>
      <c r="BV501">
        <v>-42.346600000000002</v>
      </c>
      <c r="BW501">
        <v>-34.02516</v>
      </c>
      <c r="BX501">
        <v>-20.499929999999999</v>
      </c>
      <c r="BY501">
        <v>-35.442219999999999</v>
      </c>
      <c r="BZ501">
        <v>62.946240000000003</v>
      </c>
      <c r="CA501">
        <v>8.9951369999999997</v>
      </c>
      <c r="CB501">
        <v>2.0522330000000002</v>
      </c>
      <c r="CC501">
        <v>120.32769999999999</v>
      </c>
      <c r="CD501">
        <v>76.823970000000003</v>
      </c>
      <c r="CE501">
        <v>23.515709999999999</v>
      </c>
      <c r="CF501">
        <v>16.009820000000001</v>
      </c>
      <c r="CG501">
        <v>6.2486899999999999</v>
      </c>
      <c r="CH501">
        <v>-22.277699999999999</v>
      </c>
      <c r="CI501">
        <v>-25.62049</v>
      </c>
      <c r="CJ501">
        <v>40.221029999999999</v>
      </c>
      <c r="CK501">
        <v>1144.1199999999999</v>
      </c>
      <c r="CL501">
        <v>1990.213</v>
      </c>
      <c r="CM501">
        <v>528.82449999999994</v>
      </c>
      <c r="CN501">
        <v>4.360449</v>
      </c>
      <c r="CO501">
        <v>-66.240840000000006</v>
      </c>
      <c r="CP501">
        <v>-50.264870000000002</v>
      </c>
      <c r="CQ501">
        <v>5115.7879999999996</v>
      </c>
      <c r="CR501">
        <v>1392.4179999999999</v>
      </c>
      <c r="CS501">
        <v>1337.633</v>
      </c>
      <c r="CT501">
        <v>1299.3900000000001</v>
      </c>
      <c r="CU501">
        <v>1254.827</v>
      </c>
      <c r="CV501">
        <v>1434.232</v>
      </c>
      <c r="CW501">
        <v>1065.83</v>
      </c>
      <c r="CX501">
        <v>1406.797</v>
      </c>
      <c r="CY501">
        <v>1593.221</v>
      </c>
      <c r="CZ501">
        <v>1689.45</v>
      </c>
      <c r="DA501">
        <v>5398.8010000000004</v>
      </c>
      <c r="DB501">
        <v>2521.1390000000001</v>
      </c>
      <c r="DC501">
        <v>2133.1089999999999</v>
      </c>
      <c r="DD501">
        <v>2746.9690000000001</v>
      </c>
      <c r="DE501">
        <v>3188.4670000000001</v>
      </c>
      <c r="DF501">
        <v>3107.2640000000001</v>
      </c>
      <c r="DG501">
        <v>3790.7559999999999</v>
      </c>
      <c r="DH501">
        <v>9782.1509999999998</v>
      </c>
      <c r="DI501">
        <v>9619.6659999999993</v>
      </c>
      <c r="DJ501">
        <v>9261.42</v>
      </c>
      <c r="DK501">
        <v>5862.9409999999998</v>
      </c>
      <c r="DL501">
        <v>8887.4989999999998</v>
      </c>
      <c r="DM501">
        <v>4295.1660000000002</v>
      </c>
      <c r="DN501">
        <v>3802.1480000000001</v>
      </c>
      <c r="DO501">
        <v>20</v>
      </c>
      <c r="DP501">
        <v>20</v>
      </c>
    </row>
    <row r="502" spans="1:120" hidden="1" x14ac:dyDescent="0.25">
      <c r="A502" t="str">
        <f t="shared" si="7"/>
        <v>sublap_id-SLAP_PGSF_Elect DA 1-4 (1PM-9PM)_44386_20-20</v>
      </c>
      <c r="B502" t="s">
        <v>62</v>
      </c>
      <c r="C502" t="s">
        <v>297</v>
      </c>
      <c r="D502" t="s">
        <v>61</v>
      </c>
      <c r="E502" t="s">
        <v>298</v>
      </c>
      <c r="F502" t="s">
        <v>61</v>
      </c>
      <c r="G502" t="s">
        <v>61</v>
      </c>
      <c r="H502" t="s">
        <v>61</v>
      </c>
      <c r="I502" t="s">
        <v>61</v>
      </c>
      <c r="J502" t="s">
        <v>61</v>
      </c>
      <c r="K502" t="s">
        <v>203</v>
      </c>
      <c r="L502" s="18">
        <v>44386</v>
      </c>
      <c r="M502">
        <v>20</v>
      </c>
      <c r="N502">
        <v>20</v>
      </c>
      <c r="O502" t="s">
        <v>258</v>
      </c>
      <c r="P502">
        <v>20</v>
      </c>
      <c r="Q502">
        <v>20</v>
      </c>
      <c r="R502">
        <v>0</v>
      </c>
      <c r="S502">
        <v>1</v>
      </c>
      <c r="T502">
        <v>0</v>
      </c>
      <c r="U502">
        <v>1</v>
      </c>
      <c r="V502">
        <v>1</v>
      </c>
      <c r="W502">
        <v>3963.2959999999998</v>
      </c>
      <c r="X502">
        <v>4041.8589999999999</v>
      </c>
      <c r="Y502">
        <v>3961.9520000000002</v>
      </c>
      <c r="Z502">
        <v>3943.5749999999998</v>
      </c>
      <c r="AA502">
        <v>3971.04</v>
      </c>
      <c r="AB502">
        <v>4120.5969999999998</v>
      </c>
      <c r="AC502">
        <v>4416.2330000000002</v>
      </c>
      <c r="AD502">
        <v>4906.7780000000002</v>
      </c>
      <c r="AE502">
        <v>5408.0879999999997</v>
      </c>
      <c r="AF502">
        <v>5975.9660000000003</v>
      </c>
      <c r="AG502">
        <v>6431.3320000000003</v>
      </c>
      <c r="AH502">
        <v>6962.6859999999997</v>
      </c>
      <c r="AI502">
        <v>7037.3649999999998</v>
      </c>
      <c r="AJ502">
        <v>7138.942</v>
      </c>
      <c r="AK502">
        <v>7204.2839999999997</v>
      </c>
      <c r="AL502">
        <v>7160.2070000000003</v>
      </c>
      <c r="AM502">
        <v>7194.3969999999999</v>
      </c>
      <c r="AN502">
        <v>7160.3379999999997</v>
      </c>
      <c r="AO502">
        <v>6909.2430000000004</v>
      </c>
      <c r="AP502">
        <v>6442.0150000000003</v>
      </c>
      <c r="AQ502">
        <v>5940.0230000000001</v>
      </c>
      <c r="AR502">
        <v>5604.3370000000004</v>
      </c>
      <c r="AS502">
        <v>4939.9740000000002</v>
      </c>
      <c r="AT502">
        <v>4470.8239999999996</v>
      </c>
      <c r="AU502">
        <v>56.9</v>
      </c>
      <c r="AV502">
        <v>57.4</v>
      </c>
      <c r="AW502">
        <v>57</v>
      </c>
      <c r="AX502">
        <v>56.8</v>
      </c>
      <c r="AY502">
        <v>56.1</v>
      </c>
      <c r="AZ502">
        <v>55.8</v>
      </c>
      <c r="BA502">
        <v>55.8</v>
      </c>
      <c r="BB502">
        <v>57.6</v>
      </c>
      <c r="BC502">
        <v>60.3</v>
      </c>
      <c r="BD502">
        <v>61.4</v>
      </c>
      <c r="BE502">
        <v>62.5</v>
      </c>
      <c r="BF502">
        <v>62.9</v>
      </c>
      <c r="BG502">
        <v>63.4</v>
      </c>
      <c r="BH502">
        <v>64.8</v>
      </c>
      <c r="BI502">
        <v>64.900000000000006</v>
      </c>
      <c r="BJ502">
        <v>65</v>
      </c>
      <c r="BK502">
        <v>64</v>
      </c>
      <c r="BL502">
        <v>63.7</v>
      </c>
      <c r="BM502">
        <v>61.7</v>
      </c>
      <c r="BN502">
        <v>60.2</v>
      </c>
      <c r="BO502">
        <v>59.2</v>
      </c>
      <c r="BP502">
        <v>57.8</v>
      </c>
      <c r="BQ502">
        <v>57</v>
      </c>
      <c r="BR502">
        <v>56.3</v>
      </c>
      <c r="BS502">
        <v>68.315389999999994</v>
      </c>
      <c r="BT502">
        <v>33.182299999999998</v>
      </c>
      <c r="BU502">
        <v>0.32854719999999998</v>
      </c>
      <c r="BV502">
        <v>22.95879</v>
      </c>
      <c r="BW502">
        <v>42.432110000000002</v>
      </c>
      <c r="BX502">
        <v>27.252269999999999</v>
      </c>
      <c r="BY502">
        <v>56.2273</v>
      </c>
      <c r="BZ502">
        <v>23.041160000000001</v>
      </c>
      <c r="CA502">
        <v>-66.857320000000001</v>
      </c>
      <c r="CB502">
        <v>-82.063659999999999</v>
      </c>
      <c r="CC502">
        <v>-128.08590000000001</v>
      </c>
      <c r="CD502">
        <v>-176.9605</v>
      </c>
      <c r="CE502">
        <v>-123.143</v>
      </c>
      <c r="CF502">
        <v>-203.57820000000001</v>
      </c>
      <c r="CG502">
        <v>-230.55779999999999</v>
      </c>
      <c r="CH502">
        <v>-213.9992</v>
      </c>
      <c r="CI502">
        <v>-197.35589999999999</v>
      </c>
      <c r="CJ502">
        <v>-121.93340000000001</v>
      </c>
      <c r="CK502">
        <v>-72.25264</v>
      </c>
      <c r="CL502">
        <v>9.5559229999999999</v>
      </c>
      <c r="CM502">
        <v>-51.116109999999999</v>
      </c>
      <c r="CN502">
        <v>-55.111440000000002</v>
      </c>
      <c r="CO502">
        <v>-37.663359999999997</v>
      </c>
      <c r="CP502">
        <v>-28.429819999999999</v>
      </c>
      <c r="CQ502">
        <v>6697.2280000000001</v>
      </c>
      <c r="CR502">
        <v>2352.4389999999999</v>
      </c>
      <c r="CS502">
        <v>2155.625</v>
      </c>
      <c r="CT502">
        <v>1692.9380000000001</v>
      </c>
      <c r="CU502">
        <v>1705.271</v>
      </c>
      <c r="CV502">
        <v>1630.694</v>
      </c>
      <c r="CW502">
        <v>1011.583</v>
      </c>
      <c r="CX502">
        <v>594.48239999999998</v>
      </c>
      <c r="CY502">
        <v>2035.51</v>
      </c>
      <c r="CZ502">
        <v>4381.6450000000004</v>
      </c>
      <c r="DA502">
        <v>7152.0519999999997</v>
      </c>
      <c r="DB502">
        <v>11790.73</v>
      </c>
      <c r="DC502">
        <v>13599.99</v>
      </c>
      <c r="DD502">
        <v>17626.87</v>
      </c>
      <c r="DE502">
        <v>24366.2</v>
      </c>
      <c r="DF502">
        <v>31173.360000000001</v>
      </c>
      <c r="DG502">
        <v>31831.89</v>
      </c>
      <c r="DH502">
        <v>24646.73</v>
      </c>
      <c r="DI502">
        <v>23194.6</v>
      </c>
      <c r="DJ502">
        <v>21359.83</v>
      </c>
      <c r="DK502">
        <v>18712.5</v>
      </c>
      <c r="DL502">
        <v>17388.78</v>
      </c>
      <c r="DM502">
        <v>10280.06</v>
      </c>
      <c r="DN502">
        <v>7989.201</v>
      </c>
      <c r="DO502">
        <v>20</v>
      </c>
      <c r="DP502">
        <v>20</v>
      </c>
    </row>
    <row r="503" spans="1:120" hidden="1" x14ac:dyDescent="0.25">
      <c r="A503" t="str">
        <f t="shared" si="7"/>
        <v>Size_Grp-20 to 199.99 kW_Elect DA 1-4 (1PM-9PM)_44386_20-20</v>
      </c>
      <c r="B503" t="s">
        <v>62</v>
      </c>
      <c r="C503" t="s">
        <v>201</v>
      </c>
      <c r="D503" t="s">
        <v>61</v>
      </c>
      <c r="E503" t="s">
        <v>61</v>
      </c>
      <c r="F503" t="s">
        <v>61</v>
      </c>
      <c r="G503" t="s">
        <v>61</v>
      </c>
      <c r="H503" t="s">
        <v>61</v>
      </c>
      <c r="I503" t="s">
        <v>61</v>
      </c>
      <c r="J503" t="s">
        <v>101</v>
      </c>
      <c r="K503" t="s">
        <v>203</v>
      </c>
      <c r="L503" s="18">
        <v>44386</v>
      </c>
      <c r="M503">
        <v>20</v>
      </c>
      <c r="N503">
        <v>20</v>
      </c>
      <c r="O503" t="s">
        <v>258</v>
      </c>
      <c r="P503">
        <v>318</v>
      </c>
      <c r="Q503">
        <v>308</v>
      </c>
      <c r="R503">
        <v>0</v>
      </c>
      <c r="S503">
        <v>0</v>
      </c>
      <c r="T503">
        <v>0</v>
      </c>
      <c r="U503">
        <v>1</v>
      </c>
      <c r="V503">
        <v>1</v>
      </c>
      <c r="W503">
        <v>5085.6314000000002</v>
      </c>
      <c r="X503">
        <v>5691.4530000000004</v>
      </c>
      <c r="Y503">
        <v>5596.8945000000003</v>
      </c>
      <c r="Z503">
        <v>5653.4928</v>
      </c>
      <c r="AA503">
        <v>5842.7312000000002</v>
      </c>
      <c r="AB503">
        <v>6126.7273999999998</v>
      </c>
      <c r="AC503">
        <v>6684.2568000000001</v>
      </c>
      <c r="AD503">
        <v>8887.1512000000002</v>
      </c>
      <c r="AE503">
        <v>11391.168</v>
      </c>
      <c r="AF503">
        <v>13323.294</v>
      </c>
      <c r="AG503">
        <v>14279.904</v>
      </c>
      <c r="AH503">
        <v>15228.67</v>
      </c>
      <c r="AI503">
        <v>15917.874</v>
      </c>
      <c r="AJ503">
        <v>16367.441999999999</v>
      </c>
      <c r="AK503">
        <v>16800.109</v>
      </c>
      <c r="AL503">
        <v>16917.042000000001</v>
      </c>
      <c r="AM503">
        <v>16903.112000000001</v>
      </c>
      <c r="AN503">
        <v>16829.482</v>
      </c>
      <c r="AO503">
        <v>16160.99</v>
      </c>
      <c r="AP503">
        <v>13254.923000000001</v>
      </c>
      <c r="AQ503">
        <v>13520.218000000001</v>
      </c>
      <c r="AR503">
        <v>10200.204</v>
      </c>
      <c r="AS503">
        <v>7361.9143999999997</v>
      </c>
      <c r="AT503">
        <v>6281.8553000000002</v>
      </c>
      <c r="AU503">
        <v>76.259739999999994</v>
      </c>
      <c r="AV503">
        <v>74.814935000000006</v>
      </c>
      <c r="AW503">
        <v>73.488636</v>
      </c>
      <c r="AX503">
        <v>72.357142999999994</v>
      </c>
      <c r="AY503">
        <v>71.326299000000006</v>
      </c>
      <c r="AZ503">
        <v>70.345778999999993</v>
      </c>
      <c r="BA503">
        <v>69.827922000000001</v>
      </c>
      <c r="BB503">
        <v>71.827922000000001</v>
      </c>
      <c r="BC503">
        <v>75.733766000000003</v>
      </c>
      <c r="BD503">
        <v>80.331169000000003</v>
      </c>
      <c r="BE503">
        <v>84.918830999999997</v>
      </c>
      <c r="BF503">
        <v>89.147727000000003</v>
      </c>
      <c r="BG503">
        <v>92.701299000000006</v>
      </c>
      <c r="BH503">
        <v>95.074674999999999</v>
      </c>
      <c r="BI503">
        <v>96.839286000000001</v>
      </c>
      <c r="BJ503">
        <v>97.717532000000006</v>
      </c>
      <c r="BK503">
        <v>98.347403</v>
      </c>
      <c r="BL503">
        <v>97.75</v>
      </c>
      <c r="BM503">
        <v>95.951299000000006</v>
      </c>
      <c r="BN503">
        <v>92.870130000000003</v>
      </c>
      <c r="BO503">
        <v>88.487013000000005</v>
      </c>
      <c r="BP503">
        <v>83.801947999999996</v>
      </c>
      <c r="BQ503">
        <v>80.918830999999997</v>
      </c>
      <c r="BR503">
        <v>78.269480999999999</v>
      </c>
      <c r="BS503">
        <v>-14.78885</v>
      </c>
      <c r="BT503">
        <v>-3.4342739999999998</v>
      </c>
      <c r="BU503">
        <v>23.424199999999999</v>
      </c>
      <c r="BV503">
        <v>25.287089999999999</v>
      </c>
      <c r="BW503">
        <v>31.523019999999999</v>
      </c>
      <c r="BX503">
        <v>33.438940000000002</v>
      </c>
      <c r="BY503">
        <v>-43.663290000000003</v>
      </c>
      <c r="BZ503">
        <v>-68.273669999999996</v>
      </c>
      <c r="CA503">
        <v>-2.0129579999999998</v>
      </c>
      <c r="CB503">
        <v>21.676469999999998</v>
      </c>
      <c r="CC503">
        <v>-95.670419999999993</v>
      </c>
      <c r="CD503">
        <v>-94.008589999999998</v>
      </c>
      <c r="CE503">
        <v>-67.092920000000007</v>
      </c>
      <c r="CF503">
        <v>-43.759219999999999</v>
      </c>
      <c r="CG503">
        <v>-5.9086129999999999</v>
      </c>
      <c r="CH503">
        <v>16.517859999999999</v>
      </c>
      <c r="CI503">
        <v>10.27495</v>
      </c>
      <c r="CJ503">
        <v>51.408279999999998</v>
      </c>
      <c r="CK503">
        <v>371.94549999999998</v>
      </c>
      <c r="CL503">
        <v>2297.4969999999998</v>
      </c>
      <c r="CM503">
        <v>160.55179999999999</v>
      </c>
      <c r="CN503">
        <v>-19.764710000000001</v>
      </c>
      <c r="CO503">
        <v>-199.09639999999999</v>
      </c>
      <c r="CP503">
        <v>-152.2799</v>
      </c>
      <c r="CQ503">
        <v>2818.48</v>
      </c>
      <c r="CR503">
        <v>1549.4670000000001</v>
      </c>
      <c r="CS503">
        <v>1549.558</v>
      </c>
      <c r="CT503">
        <v>1351.933</v>
      </c>
      <c r="CU503">
        <v>1235.635</v>
      </c>
      <c r="CV503">
        <v>1500.394</v>
      </c>
      <c r="CW503">
        <v>1375.376</v>
      </c>
      <c r="CX503">
        <v>1180.671</v>
      </c>
      <c r="CY503">
        <v>1768.0050000000001</v>
      </c>
      <c r="CZ503">
        <v>1946.644</v>
      </c>
      <c r="DA503">
        <v>2271.1469999999999</v>
      </c>
      <c r="DB503">
        <v>2571.1170000000002</v>
      </c>
      <c r="DC503">
        <v>2370.357</v>
      </c>
      <c r="DD503">
        <v>2516.1930000000002</v>
      </c>
      <c r="DE503">
        <v>2588.0120000000002</v>
      </c>
      <c r="DF503">
        <v>2690.7460000000001</v>
      </c>
      <c r="DG503">
        <v>2709.6149999999998</v>
      </c>
      <c r="DH503">
        <v>2886.6669999999999</v>
      </c>
      <c r="DI503">
        <v>3084.7570000000001</v>
      </c>
      <c r="DJ503">
        <v>4215.0050000000001</v>
      </c>
      <c r="DK503">
        <v>4135.5680000000002</v>
      </c>
      <c r="DL503">
        <v>2610.6579999999999</v>
      </c>
      <c r="DM503">
        <v>2506.625</v>
      </c>
      <c r="DN503">
        <v>2214.6950000000002</v>
      </c>
      <c r="DO503">
        <v>20</v>
      </c>
      <c r="DP503">
        <v>20</v>
      </c>
    </row>
    <row r="504" spans="1:120" hidden="1" x14ac:dyDescent="0.25">
      <c r="A504" t="str">
        <f t="shared" si="7"/>
        <v>All_Elect DA 1-4 (1PM-9PM)_44386_20-20</v>
      </c>
      <c r="B504" t="s">
        <v>62</v>
      </c>
      <c r="C504" t="s">
        <v>61</v>
      </c>
      <c r="D504" t="s">
        <v>61</v>
      </c>
      <c r="E504" t="s">
        <v>61</v>
      </c>
      <c r="F504" t="s">
        <v>61</v>
      </c>
      <c r="G504" t="s">
        <v>61</v>
      </c>
      <c r="H504" t="s">
        <v>61</v>
      </c>
      <c r="I504" t="s">
        <v>61</v>
      </c>
      <c r="J504" t="s">
        <v>61</v>
      </c>
      <c r="K504" t="s">
        <v>203</v>
      </c>
      <c r="L504" s="18">
        <v>44386</v>
      </c>
      <c r="M504">
        <v>20</v>
      </c>
      <c r="N504">
        <v>20</v>
      </c>
      <c r="O504" t="s">
        <v>258</v>
      </c>
      <c r="P504">
        <v>431</v>
      </c>
      <c r="Q504">
        <v>420</v>
      </c>
      <c r="R504">
        <v>0</v>
      </c>
      <c r="S504">
        <v>0</v>
      </c>
      <c r="T504">
        <v>0</v>
      </c>
      <c r="U504">
        <v>1</v>
      </c>
      <c r="V504">
        <v>1</v>
      </c>
      <c r="W504">
        <v>16046.166999999999</v>
      </c>
      <c r="X504">
        <v>16735.494999999999</v>
      </c>
      <c r="Y504">
        <v>16448.633999999998</v>
      </c>
      <c r="Z504">
        <v>16571.21</v>
      </c>
      <c r="AA504">
        <v>16862.182000000001</v>
      </c>
      <c r="AB504">
        <v>17466.373</v>
      </c>
      <c r="AC504">
        <v>19521.968000000001</v>
      </c>
      <c r="AD504">
        <v>23353.941999999999</v>
      </c>
      <c r="AE504">
        <v>27086.385999999999</v>
      </c>
      <c r="AF504">
        <v>29406.491000000002</v>
      </c>
      <c r="AG504">
        <v>31350.81</v>
      </c>
      <c r="AH504">
        <v>34061.451999999997</v>
      </c>
      <c r="AI504">
        <v>35248.830999999998</v>
      </c>
      <c r="AJ504">
        <v>36062.987999999998</v>
      </c>
      <c r="AK504">
        <v>36677.345999999998</v>
      </c>
      <c r="AL504">
        <v>36806.627</v>
      </c>
      <c r="AM504">
        <v>36963.267999999996</v>
      </c>
      <c r="AN504">
        <v>37633.436999999998</v>
      </c>
      <c r="AO504">
        <v>35369.364999999998</v>
      </c>
      <c r="AP504">
        <v>28193.466</v>
      </c>
      <c r="AQ504">
        <v>30115.135999999999</v>
      </c>
      <c r="AR504">
        <v>27071.482</v>
      </c>
      <c r="AS504">
        <v>21698.317999999999</v>
      </c>
      <c r="AT504">
        <v>18521.256000000001</v>
      </c>
      <c r="AU504">
        <v>76.519047999999998</v>
      </c>
      <c r="AV504">
        <v>74.961905000000002</v>
      </c>
      <c r="AW504">
        <v>73.588094999999996</v>
      </c>
      <c r="AX504">
        <v>72.445238000000003</v>
      </c>
      <c r="AY504">
        <v>71.390476000000007</v>
      </c>
      <c r="AZ504">
        <v>70.421429000000003</v>
      </c>
      <c r="BA504">
        <v>69.904762000000005</v>
      </c>
      <c r="BB504">
        <v>71.944047999999995</v>
      </c>
      <c r="BC504">
        <v>75.877381</v>
      </c>
      <c r="BD504">
        <v>80.541667000000004</v>
      </c>
      <c r="BE504">
        <v>85.145238000000006</v>
      </c>
      <c r="BF504">
        <v>89.346429000000001</v>
      </c>
      <c r="BG504">
        <v>92.890476000000007</v>
      </c>
      <c r="BH504">
        <v>95.344048000000001</v>
      </c>
      <c r="BI504">
        <v>97.103571000000002</v>
      </c>
      <c r="BJ504">
        <v>98.005951999999994</v>
      </c>
      <c r="BK504">
        <v>98.678571000000005</v>
      </c>
      <c r="BL504">
        <v>98.09881</v>
      </c>
      <c r="BM504">
        <v>96.342856999999995</v>
      </c>
      <c r="BN504">
        <v>93.311904999999996</v>
      </c>
      <c r="BO504">
        <v>88.917856999999998</v>
      </c>
      <c r="BP504">
        <v>84.260713999999993</v>
      </c>
      <c r="BQ504">
        <v>81.388095000000007</v>
      </c>
      <c r="BR504">
        <v>78.689285999999996</v>
      </c>
      <c r="BS504">
        <v>499.14960000000002</v>
      </c>
      <c r="BT504">
        <v>369.86509999999998</v>
      </c>
      <c r="BU504">
        <v>309.63200000000001</v>
      </c>
      <c r="BV504">
        <v>266.041</v>
      </c>
      <c r="BW504">
        <v>216.09289999999999</v>
      </c>
      <c r="BX504">
        <v>207.1189</v>
      </c>
      <c r="BY504">
        <v>158.71379999999999</v>
      </c>
      <c r="BZ504">
        <v>35.49606</v>
      </c>
      <c r="CA504">
        <v>-303.84930000000003</v>
      </c>
      <c r="CB504">
        <v>-380.52420000000001</v>
      </c>
      <c r="CC504">
        <v>-215.7637</v>
      </c>
      <c r="CD504">
        <v>-293.60669999999999</v>
      </c>
      <c r="CE504">
        <v>-310.01560000000001</v>
      </c>
      <c r="CF504">
        <v>-424.18619999999999</v>
      </c>
      <c r="CG504">
        <v>-500.47750000000002</v>
      </c>
      <c r="CH504">
        <v>-500.47140000000002</v>
      </c>
      <c r="CI504">
        <v>-555.31910000000005</v>
      </c>
      <c r="CJ504">
        <v>-439.12150000000003</v>
      </c>
      <c r="CK504">
        <v>2355.1570000000002</v>
      </c>
      <c r="CL504">
        <v>7504.5519999999997</v>
      </c>
      <c r="CM504">
        <v>2500.8139999999999</v>
      </c>
      <c r="CN504">
        <v>-36.805509999999998</v>
      </c>
      <c r="CO504">
        <v>-758.56790000000001</v>
      </c>
      <c r="CP504">
        <v>-68.442959999999999</v>
      </c>
      <c r="CQ504">
        <v>38297.949999999997</v>
      </c>
      <c r="CR504">
        <v>16412.72</v>
      </c>
      <c r="CS504">
        <v>15974.87</v>
      </c>
      <c r="CT504">
        <v>12914</v>
      </c>
      <c r="CU504">
        <v>12031.96</v>
      </c>
      <c r="CV504">
        <v>12380.78</v>
      </c>
      <c r="CW504">
        <v>8505.17</v>
      </c>
      <c r="CX504">
        <v>8892.4830000000002</v>
      </c>
      <c r="CY504">
        <v>14067.78</v>
      </c>
      <c r="CZ504">
        <v>15847.47</v>
      </c>
      <c r="DA504">
        <v>30245.01</v>
      </c>
      <c r="DB504">
        <v>33005.519999999997</v>
      </c>
      <c r="DC504">
        <v>34295.19</v>
      </c>
      <c r="DD504">
        <v>41676.300000000003</v>
      </c>
      <c r="DE504">
        <v>47852.68</v>
      </c>
      <c r="DF504">
        <v>56540.61</v>
      </c>
      <c r="DG504">
        <v>59587.1</v>
      </c>
      <c r="DH504">
        <v>56852.05</v>
      </c>
      <c r="DI504">
        <v>60927.03</v>
      </c>
      <c r="DJ504">
        <v>59805.71</v>
      </c>
      <c r="DK504">
        <v>74785.87</v>
      </c>
      <c r="DL504">
        <v>65051.56</v>
      </c>
      <c r="DM504">
        <v>35972.21</v>
      </c>
      <c r="DN504">
        <v>28146.52</v>
      </c>
      <c r="DO504">
        <v>20</v>
      </c>
      <c r="DP504">
        <v>20</v>
      </c>
    </row>
    <row r="505" spans="1:120" hidden="1" x14ac:dyDescent="0.25">
      <c r="A505" t="str">
        <f t="shared" si="7"/>
        <v>sublap_id-SLAP_PGZP_Elect DA 1-4 (1PM-9PM)_44386_20-20</v>
      </c>
      <c r="B505" t="s">
        <v>62</v>
      </c>
      <c r="C505" t="s">
        <v>283</v>
      </c>
      <c r="D505" t="s">
        <v>61</v>
      </c>
      <c r="E505" t="s">
        <v>284</v>
      </c>
      <c r="F505" t="s">
        <v>61</v>
      </c>
      <c r="G505" t="s">
        <v>61</v>
      </c>
      <c r="H505" t="s">
        <v>61</v>
      </c>
      <c r="I505" t="s">
        <v>61</v>
      </c>
      <c r="J505" t="s">
        <v>61</v>
      </c>
      <c r="K505" t="s">
        <v>203</v>
      </c>
      <c r="L505" s="18">
        <v>44386</v>
      </c>
      <c r="M505">
        <v>20</v>
      </c>
      <c r="N505">
        <v>20</v>
      </c>
      <c r="O505" t="s">
        <v>258</v>
      </c>
      <c r="P505">
        <v>45</v>
      </c>
      <c r="Q505">
        <v>39</v>
      </c>
      <c r="R505">
        <v>0</v>
      </c>
      <c r="S505">
        <v>0</v>
      </c>
      <c r="T505">
        <v>0</v>
      </c>
      <c r="U505">
        <v>1</v>
      </c>
      <c r="V505">
        <v>1</v>
      </c>
      <c r="W505">
        <v>3633.9104000000002</v>
      </c>
      <c r="X505">
        <v>3611.5165000000002</v>
      </c>
      <c r="Y505">
        <v>3597.0888</v>
      </c>
      <c r="Z505">
        <v>3621.0594000000001</v>
      </c>
      <c r="AA505">
        <v>3636.5769</v>
      </c>
      <c r="AB505">
        <v>3689.8442</v>
      </c>
      <c r="AC505">
        <v>3740.1</v>
      </c>
      <c r="AD505">
        <v>3761.5084999999999</v>
      </c>
      <c r="AE505">
        <v>3733.0291999999999</v>
      </c>
      <c r="AF505">
        <v>3791.7669000000001</v>
      </c>
      <c r="AG505">
        <v>3880.5542</v>
      </c>
      <c r="AH505">
        <v>3986.4358000000002</v>
      </c>
      <c r="AI505">
        <v>4005.6311999999998</v>
      </c>
      <c r="AJ505">
        <v>4043.0792000000001</v>
      </c>
      <c r="AK505">
        <v>4067.9290000000001</v>
      </c>
      <c r="AL505">
        <v>4073.4391999999998</v>
      </c>
      <c r="AM505">
        <v>4109.5027</v>
      </c>
      <c r="AN505">
        <v>4266.0185000000001</v>
      </c>
      <c r="AO505">
        <v>3335.1958</v>
      </c>
      <c r="AP505">
        <v>1008.1569</v>
      </c>
      <c r="AQ505">
        <v>1859.925</v>
      </c>
      <c r="AR505">
        <v>2840.6412</v>
      </c>
      <c r="AS505">
        <v>3546.4454000000001</v>
      </c>
      <c r="AT505">
        <v>3661.8831</v>
      </c>
      <c r="AU505">
        <v>77.384614999999997</v>
      </c>
      <c r="AV505">
        <v>75.615385000000003</v>
      </c>
      <c r="AW505">
        <v>74.846153999999999</v>
      </c>
      <c r="AX505">
        <v>73.807692000000003</v>
      </c>
      <c r="AY505">
        <v>72.423077000000006</v>
      </c>
      <c r="AZ505">
        <v>71.076922999999994</v>
      </c>
      <c r="BA505">
        <v>70.846153999999999</v>
      </c>
      <c r="BB505">
        <v>73.115385000000003</v>
      </c>
      <c r="BC505">
        <v>77.884614999999997</v>
      </c>
      <c r="BD505">
        <v>83.269231000000005</v>
      </c>
      <c r="BE505">
        <v>88.769231000000005</v>
      </c>
      <c r="BF505">
        <v>92.846153999999999</v>
      </c>
      <c r="BG505">
        <v>96.038461999999996</v>
      </c>
      <c r="BH505">
        <v>98</v>
      </c>
      <c r="BI505">
        <v>97.769231000000005</v>
      </c>
      <c r="BJ505">
        <v>96.923077000000006</v>
      </c>
      <c r="BK505">
        <v>96.615385000000003</v>
      </c>
      <c r="BL505">
        <v>95.961538000000004</v>
      </c>
      <c r="BM505">
        <v>94.5</v>
      </c>
      <c r="BN505">
        <v>92.153846000000001</v>
      </c>
      <c r="BO505">
        <v>88.846153999999999</v>
      </c>
      <c r="BP505">
        <v>85.038461999999996</v>
      </c>
      <c r="BQ505">
        <v>82.538461999999996</v>
      </c>
      <c r="BR505">
        <v>80.346153999999999</v>
      </c>
      <c r="BS505">
        <v>-90.92774</v>
      </c>
      <c r="BT505">
        <v>60.401670000000003</v>
      </c>
      <c r="BU505">
        <v>77.540530000000004</v>
      </c>
      <c r="BV505">
        <v>66.350160000000002</v>
      </c>
      <c r="BW505">
        <v>57.453609999999998</v>
      </c>
      <c r="BX505">
        <v>58.26979</v>
      </c>
      <c r="BY505">
        <v>59.691220000000001</v>
      </c>
      <c r="BZ505">
        <v>-31.488350000000001</v>
      </c>
      <c r="CA505">
        <v>-72.283829999999995</v>
      </c>
      <c r="CB505">
        <v>-78.129260000000002</v>
      </c>
      <c r="CC505">
        <v>-42.539259999999999</v>
      </c>
      <c r="CD505">
        <v>-62.034260000000003</v>
      </c>
      <c r="CE505">
        <v>-15.35324</v>
      </c>
      <c r="CF505">
        <v>-11.63157</v>
      </c>
      <c r="CG505">
        <v>-43.145200000000003</v>
      </c>
      <c r="CH505">
        <v>-44.731699999999996</v>
      </c>
      <c r="CI505">
        <v>-55.835410000000003</v>
      </c>
      <c r="CJ505">
        <v>7.0196050000000003</v>
      </c>
      <c r="CK505">
        <v>1423.692</v>
      </c>
      <c r="CL505">
        <v>3321.5039999999999</v>
      </c>
      <c r="CM505">
        <v>2151.1109999999999</v>
      </c>
      <c r="CN505">
        <v>577.67610000000002</v>
      </c>
      <c r="CO505">
        <v>86.438900000000004</v>
      </c>
      <c r="CP505">
        <v>95.29495</v>
      </c>
      <c r="CQ505">
        <v>10382.780000000001</v>
      </c>
      <c r="CR505">
        <v>4629.0630000000001</v>
      </c>
      <c r="CS505">
        <v>4041.9659999999999</v>
      </c>
      <c r="CT505">
        <v>3671.7629999999999</v>
      </c>
      <c r="CU505">
        <v>3418.0880000000002</v>
      </c>
      <c r="CV505">
        <v>3552.172</v>
      </c>
      <c r="CW505">
        <v>1638.4390000000001</v>
      </c>
      <c r="CX505">
        <v>2339.518</v>
      </c>
      <c r="CY505">
        <v>3655.0219999999999</v>
      </c>
      <c r="CZ505">
        <v>4027.0329999999999</v>
      </c>
      <c r="DA505">
        <v>4401.2640000000001</v>
      </c>
      <c r="DB505">
        <v>5914.0619999999999</v>
      </c>
      <c r="DC505">
        <v>5189.5519999999997</v>
      </c>
      <c r="DD505">
        <v>5123.4669999999996</v>
      </c>
      <c r="DE505">
        <v>6037.7160000000003</v>
      </c>
      <c r="DF505">
        <v>6136.3770000000004</v>
      </c>
      <c r="DG505">
        <v>6587.6009999999997</v>
      </c>
      <c r="DH505">
        <v>9335.6849999999995</v>
      </c>
      <c r="DI505">
        <v>10530.54</v>
      </c>
      <c r="DJ505">
        <v>7520.2809999999999</v>
      </c>
      <c r="DK505">
        <v>28193.74</v>
      </c>
      <c r="DL505">
        <v>19331.12</v>
      </c>
      <c r="DM505">
        <v>11585.58</v>
      </c>
      <c r="DN505">
        <v>11465.8</v>
      </c>
      <c r="DO505">
        <v>20</v>
      </c>
      <c r="DP505">
        <v>20</v>
      </c>
    </row>
    <row r="506" spans="1:120" hidden="1" x14ac:dyDescent="0.25">
      <c r="A506" t="str">
        <f t="shared" si="7"/>
        <v>LCA-Stockton_Elect DA 1-4 (1PM-9PM)_44386_20-20</v>
      </c>
      <c r="B506" t="s">
        <v>62</v>
      </c>
      <c r="C506" t="s">
        <v>213</v>
      </c>
      <c r="D506" t="s">
        <v>39</v>
      </c>
      <c r="E506" t="s">
        <v>61</v>
      </c>
      <c r="F506" t="s">
        <v>61</v>
      </c>
      <c r="G506" t="s">
        <v>61</v>
      </c>
      <c r="H506" t="s">
        <v>61</v>
      </c>
      <c r="I506" t="s">
        <v>61</v>
      </c>
      <c r="J506" t="s">
        <v>61</v>
      </c>
      <c r="K506" t="s">
        <v>203</v>
      </c>
      <c r="L506" s="18">
        <v>44386</v>
      </c>
      <c r="M506">
        <v>20</v>
      </c>
      <c r="N506">
        <v>20</v>
      </c>
      <c r="O506" t="s">
        <v>258</v>
      </c>
      <c r="P506">
        <v>33</v>
      </c>
      <c r="Q506">
        <v>32</v>
      </c>
      <c r="R506">
        <v>0</v>
      </c>
      <c r="S506">
        <v>1</v>
      </c>
      <c r="T506">
        <v>0</v>
      </c>
      <c r="U506">
        <v>1</v>
      </c>
      <c r="V506">
        <v>1</v>
      </c>
      <c r="W506">
        <v>1027.1125999999999</v>
      </c>
      <c r="X506">
        <v>1056.6002000000001</v>
      </c>
      <c r="Y506">
        <v>1113.3158000000001</v>
      </c>
      <c r="Z506">
        <v>1108.173</v>
      </c>
      <c r="AA506">
        <v>1150.9358</v>
      </c>
      <c r="AB506">
        <v>1284.3456000000001</v>
      </c>
      <c r="AC506">
        <v>1459.3960999999999</v>
      </c>
      <c r="AD506">
        <v>1711.2985000000001</v>
      </c>
      <c r="AE506">
        <v>1938.0518</v>
      </c>
      <c r="AF506">
        <v>1998.6192000000001</v>
      </c>
      <c r="AG506">
        <v>1991.4861000000001</v>
      </c>
      <c r="AH506">
        <v>2081.3872999999999</v>
      </c>
      <c r="AI506">
        <v>2104.3150999999998</v>
      </c>
      <c r="AJ506">
        <v>2229.8616000000002</v>
      </c>
      <c r="AK506">
        <v>2252.4985000000001</v>
      </c>
      <c r="AL506">
        <v>2176.3643999999999</v>
      </c>
      <c r="AM506">
        <v>2141.3411000000001</v>
      </c>
      <c r="AN506">
        <v>2324.2085999999999</v>
      </c>
      <c r="AO506">
        <v>2512.6673999999998</v>
      </c>
      <c r="AP506">
        <v>2077.5263</v>
      </c>
      <c r="AQ506">
        <v>2346.2968999999998</v>
      </c>
      <c r="AR506">
        <v>1933.4184</v>
      </c>
      <c r="AS506">
        <v>1461.3266000000001</v>
      </c>
      <c r="AT506">
        <v>1397.4232</v>
      </c>
      <c r="AU506">
        <v>82.96875</v>
      </c>
      <c r="AV506">
        <v>80.84375</v>
      </c>
      <c r="AW506">
        <v>78.90625</v>
      </c>
      <c r="AX506">
        <v>77.5</v>
      </c>
      <c r="AY506">
        <v>77.09375</v>
      </c>
      <c r="AZ506">
        <v>76.09375</v>
      </c>
      <c r="BA506">
        <v>74.875</v>
      </c>
      <c r="BB506">
        <v>75.5625</v>
      </c>
      <c r="BC506">
        <v>78.34375</v>
      </c>
      <c r="BD506">
        <v>83.53125</v>
      </c>
      <c r="BE506">
        <v>87.59375</v>
      </c>
      <c r="BF506">
        <v>91.65625</v>
      </c>
      <c r="BG506">
        <v>95.65625</v>
      </c>
      <c r="BH506">
        <v>97.96875</v>
      </c>
      <c r="BI506">
        <v>100.40625</v>
      </c>
      <c r="BJ506">
        <v>101.84375</v>
      </c>
      <c r="BK506">
        <v>102.78125</v>
      </c>
      <c r="BL506">
        <v>101.8125</v>
      </c>
      <c r="BM506">
        <v>99.84375</v>
      </c>
      <c r="BN506">
        <v>96.6875</v>
      </c>
      <c r="BO506">
        <v>93.625</v>
      </c>
      <c r="BP506">
        <v>89.3125</v>
      </c>
      <c r="BQ506">
        <v>86.59375</v>
      </c>
      <c r="BR506">
        <v>84.46875</v>
      </c>
      <c r="BS506">
        <v>-92.533190000000005</v>
      </c>
      <c r="BT506">
        <v>49.937809999999999</v>
      </c>
      <c r="BU506">
        <v>-13.82569</v>
      </c>
      <c r="BV506">
        <v>8.2801559999999998</v>
      </c>
      <c r="BW506">
        <v>-9.1823650000000008</v>
      </c>
      <c r="BX506">
        <v>-11.51117</v>
      </c>
      <c r="BY506">
        <v>7.775925</v>
      </c>
      <c r="BZ506">
        <v>-6.7051829999999999</v>
      </c>
      <c r="CA506">
        <v>39.140920000000001</v>
      </c>
      <c r="CB506">
        <v>-6.1762540000000001</v>
      </c>
      <c r="CC506">
        <v>-26.3886</v>
      </c>
      <c r="CD506">
        <v>-41.787080000000003</v>
      </c>
      <c r="CE506">
        <v>-24.841010000000001</v>
      </c>
      <c r="CF506">
        <v>-41.38</v>
      </c>
      <c r="CG506">
        <v>-27.875589999999999</v>
      </c>
      <c r="CH506">
        <v>-16.187750000000001</v>
      </c>
      <c r="CI506">
        <v>17.379149999999999</v>
      </c>
      <c r="CJ506">
        <v>-9.0466160000000002</v>
      </c>
      <c r="CK506">
        <v>62.437170000000002</v>
      </c>
      <c r="CL506">
        <v>357.55009999999999</v>
      </c>
      <c r="CM506">
        <v>-4.8074870000000001</v>
      </c>
      <c r="CN506">
        <v>-71.456239999999994</v>
      </c>
      <c r="CO506">
        <v>-82.008219999999994</v>
      </c>
      <c r="CP506">
        <v>-76.740030000000004</v>
      </c>
      <c r="CQ506">
        <v>4922.9139999999998</v>
      </c>
      <c r="CR506">
        <v>3000.3110000000001</v>
      </c>
      <c r="CS506">
        <v>2716.2779999999998</v>
      </c>
      <c r="CT506">
        <v>2455.5279999999998</v>
      </c>
      <c r="CU506">
        <v>2662.79</v>
      </c>
      <c r="CV506">
        <v>1921.3869999999999</v>
      </c>
      <c r="CW506">
        <v>1250.143</v>
      </c>
      <c r="CX506">
        <v>2109.502</v>
      </c>
      <c r="CY506">
        <v>1911.4280000000001</v>
      </c>
      <c r="CZ506">
        <v>1374.54</v>
      </c>
      <c r="DA506">
        <v>3117.614</v>
      </c>
      <c r="DB506">
        <v>4629.2830000000004</v>
      </c>
      <c r="DC506">
        <v>4779.9110000000001</v>
      </c>
      <c r="DD506">
        <v>6083.0919999999996</v>
      </c>
      <c r="DE506">
        <v>5541.2560000000003</v>
      </c>
      <c r="DF506">
        <v>6425.2950000000001</v>
      </c>
      <c r="DG506">
        <v>7808.0389999999998</v>
      </c>
      <c r="DH506">
        <v>2911.1489999999999</v>
      </c>
      <c r="DI506">
        <v>4610.0429999999997</v>
      </c>
      <c r="DJ506">
        <v>6285.6869999999999</v>
      </c>
      <c r="DK506">
        <v>3849.8049999999998</v>
      </c>
      <c r="DL506">
        <v>2684.3649999999998</v>
      </c>
      <c r="DM506">
        <v>4655.1819999999998</v>
      </c>
      <c r="DN506">
        <v>2834.3069999999998</v>
      </c>
      <c r="DO506">
        <v>20</v>
      </c>
      <c r="DP506">
        <v>20</v>
      </c>
    </row>
    <row r="507" spans="1:120" hidden="1" x14ac:dyDescent="0.25">
      <c r="A507" t="str">
        <f t="shared" si="7"/>
        <v>Size_Grp-200 kW and above_Elect DA 1-4 (1PM-9PM)_44386_20-20</v>
      </c>
      <c r="B507" t="s">
        <v>62</v>
      </c>
      <c r="C507" t="s">
        <v>207</v>
      </c>
      <c r="D507" t="s">
        <v>61</v>
      </c>
      <c r="E507" t="s">
        <v>61</v>
      </c>
      <c r="F507" t="s">
        <v>61</v>
      </c>
      <c r="G507" t="s">
        <v>61</v>
      </c>
      <c r="H507" t="s">
        <v>61</v>
      </c>
      <c r="I507" t="s">
        <v>61</v>
      </c>
      <c r="J507" t="s">
        <v>102</v>
      </c>
      <c r="K507" t="s">
        <v>203</v>
      </c>
      <c r="L507" s="18">
        <v>44386</v>
      </c>
      <c r="M507">
        <v>20</v>
      </c>
      <c r="N507">
        <v>20</v>
      </c>
      <c r="O507" t="s">
        <v>258</v>
      </c>
      <c r="P507">
        <v>52</v>
      </c>
      <c r="Q507">
        <v>52</v>
      </c>
      <c r="R507">
        <v>0</v>
      </c>
      <c r="S507">
        <v>1</v>
      </c>
      <c r="T507">
        <v>0</v>
      </c>
      <c r="U507">
        <v>1</v>
      </c>
      <c r="V507">
        <v>1</v>
      </c>
      <c r="W507">
        <v>10456.227000000001</v>
      </c>
      <c r="X507">
        <v>10510.025</v>
      </c>
      <c r="Y507">
        <v>10319.290999999999</v>
      </c>
      <c r="Z507">
        <v>10370.612999999999</v>
      </c>
      <c r="AA507">
        <v>10444.966</v>
      </c>
      <c r="AB507">
        <v>10752.853999999999</v>
      </c>
      <c r="AC507">
        <v>12197.94</v>
      </c>
      <c r="AD507">
        <v>13657.648999999999</v>
      </c>
      <c r="AE507">
        <v>14703.137000000001</v>
      </c>
      <c r="AF507">
        <v>14981.567999999999</v>
      </c>
      <c r="AG507">
        <v>15895.395</v>
      </c>
      <c r="AH507">
        <v>17553.348000000002</v>
      </c>
      <c r="AI507">
        <v>17993.392</v>
      </c>
      <c r="AJ507">
        <v>18311.966</v>
      </c>
      <c r="AK507">
        <v>18466.53</v>
      </c>
      <c r="AL507">
        <v>18455.25</v>
      </c>
      <c r="AM507">
        <v>18629.829000000002</v>
      </c>
      <c r="AN507">
        <v>19364.617999999999</v>
      </c>
      <c r="AO507">
        <v>17832.335999999999</v>
      </c>
      <c r="AP507">
        <v>13871.716</v>
      </c>
      <c r="AQ507">
        <v>15425.708000000001</v>
      </c>
      <c r="AR507">
        <v>15861.127</v>
      </c>
      <c r="AS507">
        <v>13593.177</v>
      </c>
      <c r="AT507">
        <v>11667.5</v>
      </c>
      <c r="AU507">
        <v>76.009614999999997</v>
      </c>
      <c r="AV507">
        <v>74.432692000000003</v>
      </c>
      <c r="AW507">
        <v>73.028846000000001</v>
      </c>
      <c r="AX507">
        <v>72.163461999999996</v>
      </c>
      <c r="AY507">
        <v>71.096153999999999</v>
      </c>
      <c r="AZ507">
        <v>70.211538000000004</v>
      </c>
      <c r="BA507">
        <v>69.682692000000003</v>
      </c>
      <c r="BB507">
        <v>71.490385000000003</v>
      </c>
      <c r="BC507">
        <v>74.740385000000003</v>
      </c>
      <c r="BD507">
        <v>78.875</v>
      </c>
      <c r="BE507">
        <v>83.038461999999996</v>
      </c>
      <c r="BF507">
        <v>86.913461999999996</v>
      </c>
      <c r="BG507">
        <v>90.519231000000005</v>
      </c>
      <c r="BH507">
        <v>93.336538000000004</v>
      </c>
      <c r="BI507">
        <v>95.182692000000003</v>
      </c>
      <c r="BJ507">
        <v>96.298077000000006</v>
      </c>
      <c r="BK507">
        <v>97.057692000000003</v>
      </c>
      <c r="BL507">
        <v>96.538461999999996</v>
      </c>
      <c r="BM507">
        <v>94.951922999999994</v>
      </c>
      <c r="BN507">
        <v>92.211538000000004</v>
      </c>
      <c r="BO507">
        <v>88.269231000000005</v>
      </c>
      <c r="BP507">
        <v>83.721153999999999</v>
      </c>
      <c r="BQ507">
        <v>80.932692000000003</v>
      </c>
      <c r="BR507">
        <v>78.115385000000003</v>
      </c>
      <c r="BS507">
        <v>497.80590000000001</v>
      </c>
      <c r="BT507">
        <v>365.79590000000002</v>
      </c>
      <c r="BU507">
        <v>280.75689999999997</v>
      </c>
      <c r="BV507">
        <v>239.1799</v>
      </c>
      <c r="BW507">
        <v>184.81370000000001</v>
      </c>
      <c r="BX507">
        <v>162.792</v>
      </c>
      <c r="BY507">
        <v>190.75659999999999</v>
      </c>
      <c r="BZ507">
        <v>98.488330000000005</v>
      </c>
      <c r="CA507">
        <v>-289.23930000000001</v>
      </c>
      <c r="CB507">
        <v>-385.03</v>
      </c>
      <c r="CC507">
        <v>-107.39490000000001</v>
      </c>
      <c r="CD507">
        <v>-180.06700000000001</v>
      </c>
      <c r="CE507">
        <v>-222.416</v>
      </c>
      <c r="CF507">
        <v>-366.09589999999997</v>
      </c>
      <c r="CG507">
        <v>-479.17520000000002</v>
      </c>
      <c r="CH507">
        <v>-499.42219999999998</v>
      </c>
      <c r="CI507">
        <v>-545.72929999999997</v>
      </c>
      <c r="CJ507">
        <v>-470.02420000000001</v>
      </c>
      <c r="CK507">
        <v>1967.7550000000001</v>
      </c>
      <c r="CL507">
        <v>4957.2510000000002</v>
      </c>
      <c r="CM507">
        <v>2309.0970000000002</v>
      </c>
      <c r="CN507">
        <v>-0.82584999999999997</v>
      </c>
      <c r="CO507">
        <v>-537.7423</v>
      </c>
      <c r="CP507">
        <v>79.254829999999998</v>
      </c>
      <c r="CQ507">
        <v>33702.449999999997</v>
      </c>
      <c r="CR507">
        <v>14115.1</v>
      </c>
      <c r="CS507">
        <v>13698.61</v>
      </c>
      <c r="CT507">
        <v>10979.5</v>
      </c>
      <c r="CU507">
        <v>10241.23</v>
      </c>
      <c r="CV507">
        <v>10330.75</v>
      </c>
      <c r="CW507">
        <v>6764.9269999999997</v>
      </c>
      <c r="CX507">
        <v>7312.9750000000004</v>
      </c>
      <c r="CY507">
        <v>11666.61</v>
      </c>
      <c r="CZ507">
        <v>13187.37</v>
      </c>
      <c r="DA507">
        <v>26556.68</v>
      </c>
      <c r="DB507">
        <v>28889.119999999999</v>
      </c>
      <c r="DC507">
        <v>30301.75</v>
      </c>
      <c r="DD507">
        <v>37175.32</v>
      </c>
      <c r="DE507">
        <v>42965.34</v>
      </c>
      <c r="DF507">
        <v>51117.57</v>
      </c>
      <c r="DG507">
        <v>53989.27</v>
      </c>
      <c r="DH507">
        <v>51217.91</v>
      </c>
      <c r="DI507">
        <v>54885.79</v>
      </c>
      <c r="DJ507">
        <v>52767.8</v>
      </c>
      <c r="DK507">
        <v>67080.14</v>
      </c>
      <c r="DL507">
        <v>59277.69</v>
      </c>
      <c r="DM507">
        <v>31784.46</v>
      </c>
      <c r="DN507">
        <v>24637.94</v>
      </c>
      <c r="DO507">
        <v>20</v>
      </c>
      <c r="DP507">
        <v>20</v>
      </c>
    </row>
    <row r="508" spans="1:120" hidden="1" x14ac:dyDescent="0.25">
      <c r="A508" t="str">
        <f t="shared" si="7"/>
        <v>sublap_id-SLAP_PGP2_Elect DA 1-4 (1PM-9PM)_44386_20-20</v>
      </c>
      <c r="B508" t="s">
        <v>62</v>
      </c>
      <c r="C508" t="s">
        <v>301</v>
      </c>
      <c r="D508" t="s">
        <v>61</v>
      </c>
      <c r="E508" t="s">
        <v>302</v>
      </c>
      <c r="F508" t="s">
        <v>61</v>
      </c>
      <c r="G508" t="s">
        <v>61</v>
      </c>
      <c r="H508" t="s">
        <v>61</v>
      </c>
      <c r="I508" t="s">
        <v>61</v>
      </c>
      <c r="J508" t="s">
        <v>61</v>
      </c>
      <c r="K508" t="s">
        <v>203</v>
      </c>
      <c r="L508" s="18">
        <v>44386</v>
      </c>
      <c r="M508">
        <v>20</v>
      </c>
      <c r="N508">
        <v>20</v>
      </c>
      <c r="O508" t="s">
        <v>258</v>
      </c>
      <c r="P508">
        <v>23</v>
      </c>
      <c r="Q508">
        <v>23</v>
      </c>
      <c r="R508">
        <v>0</v>
      </c>
      <c r="S508">
        <v>1</v>
      </c>
      <c r="T508">
        <v>0</v>
      </c>
      <c r="U508">
        <v>1</v>
      </c>
      <c r="V508">
        <v>1</v>
      </c>
      <c r="W508">
        <v>408.928</v>
      </c>
      <c r="X508">
        <v>442.25400000000002</v>
      </c>
      <c r="Y508">
        <v>432.94499999999999</v>
      </c>
      <c r="Z508">
        <v>423.80099999999999</v>
      </c>
      <c r="AA508">
        <v>433.48</v>
      </c>
      <c r="AB508">
        <v>436.09899999999999</v>
      </c>
      <c r="AC508">
        <v>647.61800000000005</v>
      </c>
      <c r="AD508">
        <v>810.19100000000003</v>
      </c>
      <c r="AE508">
        <v>1068.9280000000001</v>
      </c>
      <c r="AF508">
        <v>1078.7650000000001</v>
      </c>
      <c r="AG508">
        <v>1175.5150000000001</v>
      </c>
      <c r="AH508">
        <v>1509.681</v>
      </c>
      <c r="AI508">
        <v>1565.7750000000001</v>
      </c>
      <c r="AJ508">
        <v>1611.808</v>
      </c>
      <c r="AK508">
        <v>1642.96</v>
      </c>
      <c r="AL508">
        <v>1649.182</v>
      </c>
      <c r="AM508">
        <v>1661.1790000000001</v>
      </c>
      <c r="AN508">
        <v>1724.848</v>
      </c>
      <c r="AO508">
        <v>1691.171</v>
      </c>
      <c r="AP508">
        <v>1447.184</v>
      </c>
      <c r="AQ508">
        <v>1459.287</v>
      </c>
      <c r="AR508">
        <v>1080.2159999999999</v>
      </c>
      <c r="AS508">
        <v>635.33000000000004</v>
      </c>
      <c r="AT508">
        <v>454.34399999999999</v>
      </c>
      <c r="AU508">
        <v>65.652174000000002</v>
      </c>
      <c r="AV508">
        <v>67.369564999999994</v>
      </c>
      <c r="AW508">
        <v>66.239130000000003</v>
      </c>
      <c r="AX508">
        <v>65.021738999999997</v>
      </c>
      <c r="AY508">
        <v>64.413043000000002</v>
      </c>
      <c r="AZ508">
        <v>63.695652000000003</v>
      </c>
      <c r="BA508">
        <v>63.804347999999997</v>
      </c>
      <c r="BB508">
        <v>66.630435000000006</v>
      </c>
      <c r="BC508">
        <v>69.869564999999994</v>
      </c>
      <c r="BD508">
        <v>73.260869999999997</v>
      </c>
      <c r="BE508">
        <v>76.695651999999995</v>
      </c>
      <c r="BF508">
        <v>80.086956999999998</v>
      </c>
      <c r="BG508">
        <v>82.217391000000006</v>
      </c>
      <c r="BH508">
        <v>83.847825999999998</v>
      </c>
      <c r="BI508">
        <v>84.847825999999998</v>
      </c>
      <c r="BJ508">
        <v>85.391304000000005</v>
      </c>
      <c r="BK508">
        <v>86.434782999999996</v>
      </c>
      <c r="BL508">
        <v>85.847825999999998</v>
      </c>
      <c r="BM508">
        <v>82.217391000000006</v>
      </c>
      <c r="BN508">
        <v>79.130435000000006</v>
      </c>
      <c r="BO508">
        <v>75.021738999999997</v>
      </c>
      <c r="BP508">
        <v>69.086956999999998</v>
      </c>
      <c r="BQ508">
        <v>66.065217000000004</v>
      </c>
      <c r="BR508">
        <v>64.304348000000005</v>
      </c>
      <c r="BS508">
        <v>22.190449999999998</v>
      </c>
      <c r="BT508">
        <v>6.1806429999999999</v>
      </c>
      <c r="BU508">
        <v>5.8175220000000003</v>
      </c>
      <c r="BV508">
        <v>11.270300000000001</v>
      </c>
      <c r="BW508">
        <v>30.088629999999998</v>
      </c>
      <c r="BX508">
        <v>41.284550000000003</v>
      </c>
      <c r="BY508">
        <v>16.1464</v>
      </c>
      <c r="BZ508">
        <v>-7.0180699999999998</v>
      </c>
      <c r="CA508">
        <v>-39.974530000000001</v>
      </c>
      <c r="CB508">
        <v>-32.621409999999997</v>
      </c>
      <c r="CC508">
        <v>-2.1937700000000002</v>
      </c>
      <c r="CD508">
        <v>-29.093800000000002</v>
      </c>
      <c r="CE508">
        <v>-10.853820000000001</v>
      </c>
      <c r="CF508">
        <v>-25.054510000000001</v>
      </c>
      <c r="CG508">
        <v>-34.184890000000003</v>
      </c>
      <c r="CH508">
        <v>-21.68112</v>
      </c>
      <c r="CI508">
        <v>-19.429500000000001</v>
      </c>
      <c r="CJ508">
        <v>-36.636989999999997</v>
      </c>
      <c r="CK508">
        <v>-11.397270000000001</v>
      </c>
      <c r="CL508">
        <v>105.28100000000001</v>
      </c>
      <c r="CM508">
        <v>-36.12462</v>
      </c>
      <c r="CN508">
        <v>-36.649450000000002</v>
      </c>
      <c r="CO508">
        <v>-13.233890000000001</v>
      </c>
      <c r="CP508">
        <v>-7.4255930000000001</v>
      </c>
      <c r="CQ508">
        <v>182.37880000000001</v>
      </c>
      <c r="CR508">
        <v>217.90649999999999</v>
      </c>
      <c r="CS508">
        <v>220.1825</v>
      </c>
      <c r="CT508">
        <v>202.18709999999999</v>
      </c>
      <c r="CU508">
        <v>1001.855</v>
      </c>
      <c r="CV508">
        <v>820.33870000000002</v>
      </c>
      <c r="CW508">
        <v>149.5258</v>
      </c>
      <c r="CX508">
        <v>87.397210000000001</v>
      </c>
      <c r="CY508">
        <v>824.56449999999995</v>
      </c>
      <c r="CZ508">
        <v>889.04259999999999</v>
      </c>
      <c r="DA508">
        <v>1345.8389999999999</v>
      </c>
      <c r="DB508">
        <v>1951.92</v>
      </c>
      <c r="DC508">
        <v>2364.08</v>
      </c>
      <c r="DD508">
        <v>2349.9140000000002</v>
      </c>
      <c r="DE508">
        <v>2431.922</v>
      </c>
      <c r="DF508">
        <v>2650.1579999999999</v>
      </c>
      <c r="DG508">
        <v>1643.5920000000001</v>
      </c>
      <c r="DH508">
        <v>1955.5940000000001</v>
      </c>
      <c r="DI508">
        <v>2894.1640000000002</v>
      </c>
      <c r="DJ508">
        <v>2159.8330000000001</v>
      </c>
      <c r="DK508">
        <v>3105.4160000000002</v>
      </c>
      <c r="DL508">
        <v>2468.4549999999999</v>
      </c>
      <c r="DM508">
        <v>452.43049999999999</v>
      </c>
      <c r="DN508">
        <v>229.20859999999999</v>
      </c>
      <c r="DO508">
        <v>20</v>
      </c>
      <c r="DP508">
        <v>20</v>
      </c>
    </row>
    <row r="509" spans="1:120" hidden="1" x14ac:dyDescent="0.25">
      <c r="A509" t="str">
        <f t="shared" si="7"/>
        <v>Aggregator-CPower_Elect DA 1-4 (1PM-9PM)_44386_20-20</v>
      </c>
      <c r="B509" t="s">
        <v>62</v>
      </c>
      <c r="C509" t="s">
        <v>215</v>
      </c>
      <c r="D509" t="s">
        <v>61</v>
      </c>
      <c r="E509" t="s">
        <v>61</v>
      </c>
      <c r="F509" t="s">
        <v>42</v>
      </c>
      <c r="G509" t="s">
        <v>61</v>
      </c>
      <c r="H509" t="s">
        <v>61</v>
      </c>
      <c r="I509" t="s">
        <v>61</v>
      </c>
      <c r="J509" t="s">
        <v>61</v>
      </c>
      <c r="K509" t="s">
        <v>203</v>
      </c>
      <c r="L509" s="18">
        <v>44386</v>
      </c>
      <c r="M509">
        <v>20</v>
      </c>
      <c r="N509">
        <v>20</v>
      </c>
      <c r="O509" t="s">
        <v>258</v>
      </c>
      <c r="P509">
        <v>431</v>
      </c>
      <c r="Q509">
        <v>420</v>
      </c>
      <c r="R509">
        <v>0</v>
      </c>
      <c r="S509">
        <v>0</v>
      </c>
      <c r="T509">
        <v>0</v>
      </c>
      <c r="U509">
        <v>1</v>
      </c>
      <c r="V509">
        <v>1</v>
      </c>
      <c r="W509">
        <v>16046.166999999999</v>
      </c>
      <c r="X509">
        <v>16735.494999999999</v>
      </c>
      <c r="Y509">
        <v>16448.633999999998</v>
      </c>
      <c r="Z509">
        <v>16571.21</v>
      </c>
      <c r="AA509">
        <v>16862.182000000001</v>
      </c>
      <c r="AB509">
        <v>17466.373</v>
      </c>
      <c r="AC509">
        <v>19521.968000000001</v>
      </c>
      <c r="AD509">
        <v>23353.941999999999</v>
      </c>
      <c r="AE509">
        <v>27086.385999999999</v>
      </c>
      <c r="AF509">
        <v>29406.491000000002</v>
      </c>
      <c r="AG509">
        <v>31350.81</v>
      </c>
      <c r="AH509">
        <v>34061.451999999997</v>
      </c>
      <c r="AI509">
        <v>35248.830999999998</v>
      </c>
      <c r="AJ509">
        <v>36062.987999999998</v>
      </c>
      <c r="AK509">
        <v>36677.345999999998</v>
      </c>
      <c r="AL509">
        <v>36806.627</v>
      </c>
      <c r="AM509">
        <v>36963.267999999996</v>
      </c>
      <c r="AN509">
        <v>37633.436999999998</v>
      </c>
      <c r="AO509">
        <v>35369.364999999998</v>
      </c>
      <c r="AP509">
        <v>28193.466</v>
      </c>
      <c r="AQ509">
        <v>30115.135999999999</v>
      </c>
      <c r="AR509">
        <v>27071.482</v>
      </c>
      <c r="AS509">
        <v>21698.317999999999</v>
      </c>
      <c r="AT509">
        <v>18521.256000000001</v>
      </c>
      <c r="AU509">
        <v>76.519047999999998</v>
      </c>
      <c r="AV509">
        <v>74.961905000000002</v>
      </c>
      <c r="AW509">
        <v>73.588094999999996</v>
      </c>
      <c r="AX509">
        <v>72.445238000000003</v>
      </c>
      <c r="AY509">
        <v>71.390476000000007</v>
      </c>
      <c r="AZ509">
        <v>70.421429000000003</v>
      </c>
      <c r="BA509">
        <v>69.904762000000005</v>
      </c>
      <c r="BB509">
        <v>71.944047999999995</v>
      </c>
      <c r="BC509">
        <v>75.877381</v>
      </c>
      <c r="BD509">
        <v>80.541667000000004</v>
      </c>
      <c r="BE509">
        <v>85.145238000000006</v>
      </c>
      <c r="BF509">
        <v>89.346429000000001</v>
      </c>
      <c r="BG509">
        <v>92.890476000000007</v>
      </c>
      <c r="BH509">
        <v>95.344048000000001</v>
      </c>
      <c r="BI509">
        <v>97.103571000000002</v>
      </c>
      <c r="BJ509">
        <v>98.005951999999994</v>
      </c>
      <c r="BK509">
        <v>98.678571000000005</v>
      </c>
      <c r="BL509">
        <v>98.09881</v>
      </c>
      <c r="BM509">
        <v>96.342856999999995</v>
      </c>
      <c r="BN509">
        <v>93.311904999999996</v>
      </c>
      <c r="BO509">
        <v>88.917856999999998</v>
      </c>
      <c r="BP509">
        <v>84.260713999999993</v>
      </c>
      <c r="BQ509">
        <v>81.388095000000007</v>
      </c>
      <c r="BR509">
        <v>78.689285999999996</v>
      </c>
      <c r="BS509">
        <v>499.14960000000002</v>
      </c>
      <c r="BT509">
        <v>369.86509999999998</v>
      </c>
      <c r="BU509">
        <v>309.63200000000001</v>
      </c>
      <c r="BV509">
        <v>266.041</v>
      </c>
      <c r="BW509">
        <v>216.09289999999999</v>
      </c>
      <c r="BX509">
        <v>207.1189</v>
      </c>
      <c r="BY509">
        <v>158.71379999999999</v>
      </c>
      <c r="BZ509">
        <v>35.49606</v>
      </c>
      <c r="CA509">
        <v>-303.84930000000003</v>
      </c>
      <c r="CB509">
        <v>-380.52420000000001</v>
      </c>
      <c r="CC509">
        <v>-215.7637</v>
      </c>
      <c r="CD509">
        <v>-293.60669999999999</v>
      </c>
      <c r="CE509">
        <v>-310.01560000000001</v>
      </c>
      <c r="CF509">
        <v>-424.18619999999999</v>
      </c>
      <c r="CG509">
        <v>-500.47750000000002</v>
      </c>
      <c r="CH509">
        <v>-500.47140000000002</v>
      </c>
      <c r="CI509">
        <v>-555.31910000000005</v>
      </c>
      <c r="CJ509">
        <v>-439.12150000000003</v>
      </c>
      <c r="CK509">
        <v>2355.1570000000002</v>
      </c>
      <c r="CL509">
        <v>7504.5519999999997</v>
      </c>
      <c r="CM509">
        <v>2500.8139999999999</v>
      </c>
      <c r="CN509">
        <v>-36.805509999999998</v>
      </c>
      <c r="CO509">
        <v>-758.56790000000001</v>
      </c>
      <c r="CP509">
        <v>-68.442959999999999</v>
      </c>
      <c r="CQ509">
        <v>38297.949999999997</v>
      </c>
      <c r="CR509">
        <v>16412.72</v>
      </c>
      <c r="CS509">
        <v>15974.87</v>
      </c>
      <c r="CT509">
        <v>12914</v>
      </c>
      <c r="CU509">
        <v>12031.96</v>
      </c>
      <c r="CV509">
        <v>12380.78</v>
      </c>
      <c r="CW509">
        <v>8505.17</v>
      </c>
      <c r="CX509">
        <v>8892.4830000000002</v>
      </c>
      <c r="CY509">
        <v>14067.78</v>
      </c>
      <c r="CZ509">
        <v>15847.47</v>
      </c>
      <c r="DA509">
        <v>30245.01</v>
      </c>
      <c r="DB509">
        <v>33005.519999999997</v>
      </c>
      <c r="DC509">
        <v>34295.19</v>
      </c>
      <c r="DD509">
        <v>41676.300000000003</v>
      </c>
      <c r="DE509">
        <v>47852.68</v>
      </c>
      <c r="DF509">
        <v>56540.61</v>
      </c>
      <c r="DG509">
        <v>59587.1</v>
      </c>
      <c r="DH509">
        <v>56852.05</v>
      </c>
      <c r="DI509">
        <v>60927.03</v>
      </c>
      <c r="DJ509">
        <v>59805.71</v>
      </c>
      <c r="DK509">
        <v>74785.87</v>
      </c>
      <c r="DL509">
        <v>65051.56</v>
      </c>
      <c r="DM509">
        <v>35972.21</v>
      </c>
      <c r="DN509">
        <v>28146.52</v>
      </c>
      <c r="DO509">
        <v>20</v>
      </c>
      <c r="DP509">
        <v>20</v>
      </c>
    </row>
    <row r="510" spans="1:120" hidden="1" x14ac:dyDescent="0.25">
      <c r="A510" t="str">
        <f t="shared" si="7"/>
        <v>sublap_id-SLAP_PGSI_Elect DA 1-4 (1PM-9PM)_44386_20-20</v>
      </c>
      <c r="B510" t="s">
        <v>62</v>
      </c>
      <c r="C510" t="s">
        <v>277</v>
      </c>
      <c r="D510" t="s">
        <v>61</v>
      </c>
      <c r="E510" t="s">
        <v>278</v>
      </c>
      <c r="F510" t="s">
        <v>61</v>
      </c>
      <c r="G510" t="s">
        <v>61</v>
      </c>
      <c r="H510" t="s">
        <v>61</v>
      </c>
      <c r="I510" t="s">
        <v>61</v>
      </c>
      <c r="J510" t="s">
        <v>61</v>
      </c>
      <c r="K510" t="s">
        <v>203</v>
      </c>
      <c r="L510" s="18">
        <v>44386</v>
      </c>
      <c r="M510">
        <v>20</v>
      </c>
      <c r="N510">
        <v>20</v>
      </c>
      <c r="O510" t="s">
        <v>258</v>
      </c>
      <c r="P510">
        <v>34</v>
      </c>
      <c r="Q510">
        <v>34</v>
      </c>
      <c r="R510">
        <v>0</v>
      </c>
      <c r="S510">
        <v>0</v>
      </c>
      <c r="T510">
        <v>0</v>
      </c>
      <c r="U510">
        <v>1</v>
      </c>
      <c r="V510">
        <v>1</v>
      </c>
      <c r="W510">
        <v>619.322</v>
      </c>
      <c r="X510">
        <v>672.36800000000005</v>
      </c>
      <c r="Y510">
        <v>589.24300000000005</v>
      </c>
      <c r="Z510">
        <v>645.95600000000002</v>
      </c>
      <c r="AA510">
        <v>691.04700000000003</v>
      </c>
      <c r="AB510">
        <v>700.995</v>
      </c>
      <c r="AC510">
        <v>759.49300000000005</v>
      </c>
      <c r="AD510">
        <v>906.57600000000002</v>
      </c>
      <c r="AE510">
        <v>1169.452</v>
      </c>
      <c r="AF510">
        <v>1325.252</v>
      </c>
      <c r="AG510">
        <v>1354.367</v>
      </c>
      <c r="AH510">
        <v>1432.461</v>
      </c>
      <c r="AI510">
        <v>1487.1769999999999</v>
      </c>
      <c r="AJ510">
        <v>1513.3440000000001</v>
      </c>
      <c r="AK510">
        <v>1544.269</v>
      </c>
      <c r="AL510">
        <v>1620.6980000000001</v>
      </c>
      <c r="AM510">
        <v>1626.9190000000001</v>
      </c>
      <c r="AN510">
        <v>1633.9369999999999</v>
      </c>
      <c r="AO510">
        <v>1791.8889999999999</v>
      </c>
      <c r="AP510">
        <v>1619.395</v>
      </c>
      <c r="AQ510">
        <v>1540.425</v>
      </c>
      <c r="AR510">
        <v>1313.097</v>
      </c>
      <c r="AS510">
        <v>1064.8440000000001</v>
      </c>
      <c r="AT510">
        <v>875.25300000000004</v>
      </c>
      <c r="AU510">
        <v>79.220588000000006</v>
      </c>
      <c r="AV510">
        <v>75.088234999999997</v>
      </c>
      <c r="AW510">
        <v>73.661765000000003</v>
      </c>
      <c r="AX510">
        <v>73.147058999999999</v>
      </c>
      <c r="AY510">
        <v>71.382352999999995</v>
      </c>
      <c r="AZ510">
        <v>69.911765000000003</v>
      </c>
      <c r="BA510">
        <v>70.205882000000003</v>
      </c>
      <c r="BB510">
        <v>73.338234999999997</v>
      </c>
      <c r="BC510">
        <v>79.529411999999994</v>
      </c>
      <c r="BD510">
        <v>85.955882000000003</v>
      </c>
      <c r="BE510">
        <v>91.132352999999995</v>
      </c>
      <c r="BF510">
        <v>95.426471000000006</v>
      </c>
      <c r="BG510">
        <v>98.558824000000001</v>
      </c>
      <c r="BH510">
        <v>100.48529000000001</v>
      </c>
      <c r="BI510">
        <v>102.83824</v>
      </c>
      <c r="BJ510">
        <v>104.01470999999999</v>
      </c>
      <c r="BK510">
        <v>105.72059</v>
      </c>
      <c r="BL510">
        <v>106.35294</v>
      </c>
      <c r="BM510">
        <v>106.11765</v>
      </c>
      <c r="BN510">
        <v>103.54412000000001</v>
      </c>
      <c r="BO510">
        <v>96.588234999999997</v>
      </c>
      <c r="BP510">
        <v>89.838234999999997</v>
      </c>
      <c r="BQ510">
        <v>86.102941000000001</v>
      </c>
      <c r="BR510">
        <v>82.955882000000003</v>
      </c>
      <c r="BS510">
        <v>-13.83441</v>
      </c>
      <c r="BT510">
        <v>-12.57282</v>
      </c>
      <c r="BU510">
        <v>8.6072299999999995</v>
      </c>
      <c r="BV510">
        <v>-1.0105040000000001</v>
      </c>
      <c r="BW510">
        <v>-20.67531</v>
      </c>
      <c r="BX510">
        <v>-24.50028</v>
      </c>
      <c r="BY510">
        <v>13.56179</v>
      </c>
      <c r="BZ510">
        <v>24.493030000000001</v>
      </c>
      <c r="CA510">
        <v>8.8862760000000005</v>
      </c>
      <c r="CB510">
        <v>-4.044225</v>
      </c>
      <c r="CC510">
        <v>-0.35233680000000001</v>
      </c>
      <c r="CD510">
        <v>9.4884819999999994</v>
      </c>
      <c r="CE510">
        <v>-0.21365880000000001</v>
      </c>
      <c r="CF510">
        <v>-10.067130000000001</v>
      </c>
      <c r="CG510">
        <v>4.5813350000000002</v>
      </c>
      <c r="CH510">
        <v>-1.7186429999999999</v>
      </c>
      <c r="CI510">
        <v>1.7007920000000001</v>
      </c>
      <c r="CJ510">
        <v>0.20847450000000001</v>
      </c>
      <c r="CK510">
        <v>39.702129999999997</v>
      </c>
      <c r="CL510">
        <v>175.34059999999999</v>
      </c>
      <c r="CM510">
        <v>-32.230609999999999</v>
      </c>
      <c r="CN510">
        <v>-11.727639999999999</v>
      </c>
      <c r="CO510">
        <v>-50.270319999999998</v>
      </c>
      <c r="CP510">
        <v>-29.284669999999998</v>
      </c>
      <c r="CQ510">
        <v>510.08280000000002</v>
      </c>
      <c r="CR510">
        <v>309.11950000000002</v>
      </c>
      <c r="CS510">
        <v>776.91330000000005</v>
      </c>
      <c r="CT510">
        <v>333.57470000000001</v>
      </c>
      <c r="CU510">
        <v>258.08969999999999</v>
      </c>
      <c r="CV510">
        <v>223.0958</v>
      </c>
      <c r="CW510">
        <v>231.471</v>
      </c>
      <c r="CX510">
        <v>220.44110000000001</v>
      </c>
      <c r="CY510">
        <v>338.98320000000001</v>
      </c>
      <c r="CZ510">
        <v>358.73329999999999</v>
      </c>
      <c r="DA510">
        <v>390.44380000000001</v>
      </c>
      <c r="DB510">
        <v>359.6087</v>
      </c>
      <c r="DC510">
        <v>158.5214</v>
      </c>
      <c r="DD510">
        <v>458.83539999999999</v>
      </c>
      <c r="DE510">
        <v>222.9674</v>
      </c>
      <c r="DF510">
        <v>449.00639999999999</v>
      </c>
      <c r="DG510">
        <v>875.20510000000002</v>
      </c>
      <c r="DH510">
        <v>944.88610000000006</v>
      </c>
      <c r="DI510">
        <v>1439.068</v>
      </c>
      <c r="DJ510">
        <v>955.87739999999997</v>
      </c>
      <c r="DK510">
        <v>950.47829999999999</v>
      </c>
      <c r="DL510">
        <v>910.3981</v>
      </c>
      <c r="DM510">
        <v>862.65989999999999</v>
      </c>
      <c r="DN510">
        <v>548.77089999999998</v>
      </c>
      <c r="DO510">
        <v>20</v>
      </c>
      <c r="DP510">
        <v>20</v>
      </c>
    </row>
    <row r="511" spans="1:120" x14ac:dyDescent="0.25">
      <c r="A511" t="str">
        <f t="shared" si="7"/>
        <v>AutoDR-Yes_Elect DA 1-4 (1PM-9PM)_44386_20-20</v>
      </c>
      <c r="B511" t="s">
        <v>62</v>
      </c>
      <c r="C511" t="s">
        <v>322</v>
      </c>
      <c r="D511" t="s">
        <v>61</v>
      </c>
      <c r="E511" t="s">
        <v>61</v>
      </c>
      <c r="F511" t="s">
        <v>61</v>
      </c>
      <c r="G511" t="s">
        <v>61</v>
      </c>
      <c r="H511" t="s">
        <v>98</v>
      </c>
      <c r="I511" t="s">
        <v>61</v>
      </c>
      <c r="J511" t="s">
        <v>61</v>
      </c>
      <c r="K511" t="s">
        <v>203</v>
      </c>
      <c r="L511" s="18">
        <v>44386</v>
      </c>
      <c r="M511">
        <v>20</v>
      </c>
      <c r="N511">
        <v>20</v>
      </c>
      <c r="O511" t="s">
        <v>258</v>
      </c>
      <c r="P511">
        <v>32</v>
      </c>
      <c r="Q511">
        <v>32</v>
      </c>
      <c r="R511">
        <v>0</v>
      </c>
      <c r="S511">
        <v>0</v>
      </c>
      <c r="T511">
        <v>0</v>
      </c>
      <c r="U511">
        <v>1</v>
      </c>
      <c r="V511">
        <v>1</v>
      </c>
      <c r="W511">
        <v>1529.0995</v>
      </c>
      <c r="X511">
        <v>1650.2349999999999</v>
      </c>
      <c r="Y511">
        <v>1471.5094999999999</v>
      </c>
      <c r="Z511">
        <v>1510.6385</v>
      </c>
      <c r="AA511">
        <v>1567.3610000000001</v>
      </c>
      <c r="AB511">
        <v>1564.4625000000001</v>
      </c>
      <c r="AC511">
        <v>1577.0574999999999</v>
      </c>
      <c r="AD511">
        <v>1625.5854999999999</v>
      </c>
      <c r="AE511">
        <v>1987.72</v>
      </c>
      <c r="AF511">
        <v>2458.3215</v>
      </c>
      <c r="AG511">
        <v>2538.2220000000002</v>
      </c>
      <c r="AH511">
        <v>2665.4895000000001</v>
      </c>
      <c r="AI511">
        <v>2810.5855000000001</v>
      </c>
      <c r="AJ511">
        <v>2933.9025000000001</v>
      </c>
      <c r="AK511">
        <v>3029.2649999999999</v>
      </c>
      <c r="AL511">
        <v>3162.0430000000001</v>
      </c>
      <c r="AM511">
        <v>3132.3009999999999</v>
      </c>
      <c r="AN511">
        <v>3123.1390000000001</v>
      </c>
      <c r="AO511">
        <v>3283.2914999999998</v>
      </c>
      <c r="AP511">
        <v>3026.7415000000001</v>
      </c>
      <c r="AQ511">
        <v>3158.4160000000002</v>
      </c>
      <c r="AR511">
        <v>2710.5390000000002</v>
      </c>
      <c r="AS511">
        <v>2424.3035</v>
      </c>
      <c r="AT511">
        <v>2210.3530000000001</v>
      </c>
      <c r="AU511">
        <v>74.3125</v>
      </c>
      <c r="AV511">
        <v>73.046875</v>
      </c>
      <c r="AW511">
        <v>71.671875</v>
      </c>
      <c r="AX511">
        <v>70.546875</v>
      </c>
      <c r="AY511">
        <v>69.5625</v>
      </c>
      <c r="AZ511">
        <v>68.640625</v>
      </c>
      <c r="BA511">
        <v>68.15625</v>
      </c>
      <c r="BB511">
        <v>70.3125</v>
      </c>
      <c r="BC511">
        <v>74.328125</v>
      </c>
      <c r="BD511">
        <v>78.796875</v>
      </c>
      <c r="BE511">
        <v>83.171875</v>
      </c>
      <c r="BF511">
        <v>87.234375</v>
      </c>
      <c r="BG511">
        <v>90.796875</v>
      </c>
      <c r="BH511">
        <v>93.28125</v>
      </c>
      <c r="BI511">
        <v>95.28125</v>
      </c>
      <c r="BJ511">
        <v>96.109375</v>
      </c>
      <c r="BK511">
        <v>96.75</v>
      </c>
      <c r="BL511">
        <v>96.203125</v>
      </c>
      <c r="BM511">
        <v>94.1875</v>
      </c>
      <c r="BN511">
        <v>91.03125</v>
      </c>
      <c r="BO511">
        <v>86.59375</v>
      </c>
      <c r="BP511">
        <v>81.640625</v>
      </c>
      <c r="BQ511">
        <v>78.734375</v>
      </c>
      <c r="BR511">
        <v>76.171875</v>
      </c>
      <c r="BS511">
        <v>-7.2006399999999999</v>
      </c>
      <c r="BT511">
        <v>-10.828279999999999</v>
      </c>
      <c r="BU511">
        <v>-3.7806920000000002</v>
      </c>
      <c r="BV511">
        <v>1.5057830000000001</v>
      </c>
      <c r="BW511">
        <v>-8.2881219999999995</v>
      </c>
      <c r="BX511">
        <v>-16.98976</v>
      </c>
      <c r="BY511">
        <v>23.656580000000002</v>
      </c>
      <c r="BZ511">
        <v>21.096509999999999</v>
      </c>
      <c r="CA511">
        <v>21.047000000000001</v>
      </c>
      <c r="CB511">
        <v>-22.87857</v>
      </c>
      <c r="CC511">
        <v>34.608870000000003</v>
      </c>
      <c r="CD511">
        <v>33.955329999999996</v>
      </c>
      <c r="CE511">
        <v>12.09436</v>
      </c>
      <c r="CF511">
        <v>-49.648539999999997</v>
      </c>
      <c r="CG511">
        <v>-52.504040000000003</v>
      </c>
      <c r="CH511">
        <v>-25.964860000000002</v>
      </c>
      <c r="CI511">
        <v>1.975876</v>
      </c>
      <c r="CJ511">
        <v>13.76849</v>
      </c>
      <c r="CK511">
        <v>40.740630000000003</v>
      </c>
      <c r="CL511">
        <v>258.64620000000002</v>
      </c>
      <c r="CM511">
        <v>-26.281700000000001</v>
      </c>
      <c r="CN511">
        <v>12.395440000000001</v>
      </c>
      <c r="CO511">
        <v>-33.175179999999997</v>
      </c>
      <c r="CP511">
        <v>-36.12791</v>
      </c>
      <c r="CQ511">
        <v>1208.2660000000001</v>
      </c>
      <c r="CR511">
        <v>737.36659999999995</v>
      </c>
      <c r="CS511">
        <v>1085.0170000000001</v>
      </c>
      <c r="CT511">
        <v>479.74540000000002</v>
      </c>
      <c r="CU511">
        <v>502.3415</v>
      </c>
      <c r="CV511">
        <v>405.25130000000001</v>
      </c>
      <c r="CW511">
        <v>590.83169999999996</v>
      </c>
      <c r="CX511">
        <v>732.68560000000002</v>
      </c>
      <c r="CY511">
        <v>698.77189999999996</v>
      </c>
      <c r="CZ511">
        <v>1017.713</v>
      </c>
      <c r="DA511">
        <v>1505.4770000000001</v>
      </c>
      <c r="DB511">
        <v>1205.2950000000001</v>
      </c>
      <c r="DC511">
        <v>1231.8889999999999</v>
      </c>
      <c r="DD511">
        <v>1118.652</v>
      </c>
      <c r="DE511">
        <v>921.02530000000002</v>
      </c>
      <c r="DF511">
        <v>1084.067</v>
      </c>
      <c r="DG511">
        <v>1507.537</v>
      </c>
      <c r="DH511">
        <v>1892.7470000000001</v>
      </c>
      <c r="DI511">
        <v>2777.375</v>
      </c>
      <c r="DJ511">
        <v>1982.441</v>
      </c>
      <c r="DK511">
        <v>2402.5189999999998</v>
      </c>
      <c r="DL511">
        <v>1533.711</v>
      </c>
      <c r="DM511">
        <v>2980.8139999999999</v>
      </c>
      <c r="DN511">
        <v>1442.404</v>
      </c>
      <c r="DO511">
        <v>20</v>
      </c>
      <c r="DP511">
        <v>20</v>
      </c>
    </row>
    <row r="512" spans="1:120" hidden="1" x14ac:dyDescent="0.25">
      <c r="A512" t="str">
        <f t="shared" si="7"/>
        <v>LCA-Sierra_Elect DA 1-4 (1PM-9PM)_44386_20-20</v>
      </c>
      <c r="B512" t="s">
        <v>62</v>
      </c>
      <c r="C512" t="s">
        <v>206</v>
      </c>
      <c r="D512" t="s">
        <v>34</v>
      </c>
      <c r="E512" t="s">
        <v>61</v>
      </c>
      <c r="F512" t="s">
        <v>61</v>
      </c>
      <c r="G512" t="s">
        <v>61</v>
      </c>
      <c r="H512" t="s">
        <v>61</v>
      </c>
      <c r="I512" t="s">
        <v>61</v>
      </c>
      <c r="J512" t="s">
        <v>61</v>
      </c>
      <c r="K512" t="s">
        <v>203</v>
      </c>
      <c r="L512" s="18">
        <v>44386</v>
      </c>
      <c r="M512">
        <v>20</v>
      </c>
      <c r="N512">
        <v>20</v>
      </c>
      <c r="O512" t="s">
        <v>258</v>
      </c>
      <c r="P512">
        <v>35</v>
      </c>
      <c r="Q512">
        <v>34</v>
      </c>
      <c r="R512">
        <v>0</v>
      </c>
      <c r="S512">
        <v>0</v>
      </c>
      <c r="T512">
        <v>0</v>
      </c>
      <c r="U512">
        <v>1</v>
      </c>
      <c r="V512">
        <v>1</v>
      </c>
      <c r="W512">
        <v>637.53734999999995</v>
      </c>
      <c r="X512">
        <v>692.14353000000006</v>
      </c>
      <c r="Y512">
        <v>606.57367999999997</v>
      </c>
      <c r="Z512">
        <v>664.95470999999998</v>
      </c>
      <c r="AA512">
        <v>711.37190999999996</v>
      </c>
      <c r="AB512">
        <v>721.61249999999995</v>
      </c>
      <c r="AC512">
        <v>781.83103000000006</v>
      </c>
      <c r="AD512">
        <v>933.24</v>
      </c>
      <c r="AE512">
        <v>1203.8476000000001</v>
      </c>
      <c r="AF512">
        <v>1364.23</v>
      </c>
      <c r="AG512">
        <v>1394.2012999999999</v>
      </c>
      <c r="AH512">
        <v>1474.5922</v>
      </c>
      <c r="AI512">
        <v>1530.9175</v>
      </c>
      <c r="AJ512">
        <v>1557.8541</v>
      </c>
      <c r="AK512">
        <v>1589.6886999999999</v>
      </c>
      <c r="AL512">
        <v>1668.3656000000001</v>
      </c>
      <c r="AM512">
        <v>1674.7696000000001</v>
      </c>
      <c r="AN512">
        <v>1681.9939999999999</v>
      </c>
      <c r="AO512">
        <v>1844.5916</v>
      </c>
      <c r="AP512">
        <v>1667.0243</v>
      </c>
      <c r="AQ512">
        <v>1585.7316000000001</v>
      </c>
      <c r="AR512">
        <v>1351.7175</v>
      </c>
      <c r="AS512">
        <v>1096.1629</v>
      </c>
      <c r="AT512">
        <v>900.99573999999996</v>
      </c>
      <c r="AU512">
        <v>79.220588000000006</v>
      </c>
      <c r="AV512">
        <v>75.088234999999997</v>
      </c>
      <c r="AW512">
        <v>73.661765000000003</v>
      </c>
      <c r="AX512">
        <v>73.147058999999999</v>
      </c>
      <c r="AY512">
        <v>71.382352999999995</v>
      </c>
      <c r="AZ512">
        <v>69.911765000000003</v>
      </c>
      <c r="BA512">
        <v>70.205882000000003</v>
      </c>
      <c r="BB512">
        <v>73.338234999999997</v>
      </c>
      <c r="BC512">
        <v>79.529411999999994</v>
      </c>
      <c r="BD512">
        <v>85.955882000000003</v>
      </c>
      <c r="BE512">
        <v>91.132352999999995</v>
      </c>
      <c r="BF512">
        <v>95.426471000000006</v>
      </c>
      <c r="BG512">
        <v>98.558824000000001</v>
      </c>
      <c r="BH512">
        <v>100.48529000000001</v>
      </c>
      <c r="BI512">
        <v>102.83824</v>
      </c>
      <c r="BJ512">
        <v>104.01470999999999</v>
      </c>
      <c r="BK512">
        <v>105.72059</v>
      </c>
      <c r="BL512">
        <v>106.35294</v>
      </c>
      <c r="BM512">
        <v>106.11765</v>
      </c>
      <c r="BN512">
        <v>103.54412000000001</v>
      </c>
      <c r="BO512">
        <v>96.588234999999997</v>
      </c>
      <c r="BP512">
        <v>89.838234999999997</v>
      </c>
      <c r="BQ512">
        <v>86.102941000000001</v>
      </c>
      <c r="BR512">
        <v>82.955882000000003</v>
      </c>
      <c r="BS512">
        <v>-14.241300000000001</v>
      </c>
      <c r="BT512">
        <v>-12.94261</v>
      </c>
      <c r="BU512">
        <v>8.8603839999999998</v>
      </c>
      <c r="BV512">
        <v>-1.040225</v>
      </c>
      <c r="BW512">
        <v>-21.2834</v>
      </c>
      <c r="BX512">
        <v>-25.220870000000001</v>
      </c>
      <c r="BY512">
        <v>13.96067</v>
      </c>
      <c r="BZ512">
        <v>25.21341</v>
      </c>
      <c r="CA512">
        <v>9.1476369999999996</v>
      </c>
      <c r="CB512">
        <v>-4.1631729999999996</v>
      </c>
      <c r="CC512">
        <v>-0.36269960000000001</v>
      </c>
      <c r="CD512">
        <v>9.7675549999999998</v>
      </c>
      <c r="CE512">
        <v>-0.2199429</v>
      </c>
      <c r="CF512">
        <v>-10.36322</v>
      </c>
      <c r="CG512">
        <v>4.7160799999999998</v>
      </c>
      <c r="CH512">
        <v>-1.7691920000000001</v>
      </c>
      <c r="CI512">
        <v>1.750815</v>
      </c>
      <c r="CJ512">
        <v>0.21460609999999999</v>
      </c>
      <c r="CK512">
        <v>40.86983</v>
      </c>
      <c r="CL512">
        <v>180.49770000000001</v>
      </c>
      <c r="CM512">
        <v>-33.178570000000001</v>
      </c>
      <c r="CN512">
        <v>-12.07258</v>
      </c>
      <c r="CO512">
        <v>-51.748860000000001</v>
      </c>
      <c r="CP512">
        <v>-30.145980000000002</v>
      </c>
      <c r="CQ512">
        <v>540.52890000000002</v>
      </c>
      <c r="CR512">
        <v>327.57040000000001</v>
      </c>
      <c r="CS512">
        <v>823.28610000000003</v>
      </c>
      <c r="CT512">
        <v>353.48540000000003</v>
      </c>
      <c r="CU512">
        <v>273.49470000000002</v>
      </c>
      <c r="CV512">
        <v>236.41210000000001</v>
      </c>
      <c r="CW512">
        <v>245.28720000000001</v>
      </c>
      <c r="CX512">
        <v>233.59899999999999</v>
      </c>
      <c r="CY512">
        <v>359.21660000000003</v>
      </c>
      <c r="CZ512">
        <v>380.1456</v>
      </c>
      <c r="DA512">
        <v>413.74880000000002</v>
      </c>
      <c r="DB512">
        <v>381.07330000000002</v>
      </c>
      <c r="DC512">
        <v>167.98339999999999</v>
      </c>
      <c r="DD512">
        <v>486.22269999999997</v>
      </c>
      <c r="DE512">
        <v>236.27600000000001</v>
      </c>
      <c r="DF512">
        <v>475.80700000000002</v>
      </c>
      <c r="DG512">
        <v>927.44479999999999</v>
      </c>
      <c r="DH512">
        <v>1001.285</v>
      </c>
      <c r="DI512">
        <v>1524.9639999999999</v>
      </c>
      <c r="DJ512">
        <v>1012.932</v>
      </c>
      <c r="DK512">
        <v>1007.211</v>
      </c>
      <c r="DL512">
        <v>964.73850000000004</v>
      </c>
      <c r="DM512">
        <v>914.15089999999998</v>
      </c>
      <c r="DN512">
        <v>581.52620000000002</v>
      </c>
      <c r="DO512">
        <v>20</v>
      </c>
      <c r="DP512">
        <v>20</v>
      </c>
    </row>
    <row r="513" spans="1:120" hidden="1" x14ac:dyDescent="0.25">
      <c r="A513" t="str">
        <f t="shared" si="7"/>
        <v>OtherDR-No_Elect DA 1-4 (1PM-9PM)_44386_20-20</v>
      </c>
      <c r="B513" t="s">
        <v>62</v>
      </c>
      <c r="C513" t="s">
        <v>323</v>
      </c>
      <c r="D513" t="s">
        <v>61</v>
      </c>
      <c r="E513" t="s">
        <v>61</v>
      </c>
      <c r="F513" t="s">
        <v>61</v>
      </c>
      <c r="G513" t="s">
        <v>61</v>
      </c>
      <c r="H513" t="s">
        <v>61</v>
      </c>
      <c r="I513" t="s">
        <v>97</v>
      </c>
      <c r="J513" t="s">
        <v>61</v>
      </c>
      <c r="K513" t="s">
        <v>203</v>
      </c>
      <c r="L513" s="18">
        <v>44386</v>
      </c>
      <c r="M513">
        <v>20</v>
      </c>
      <c r="N513">
        <v>20</v>
      </c>
      <c r="O513" t="s">
        <v>258</v>
      </c>
      <c r="P513">
        <v>431</v>
      </c>
      <c r="Q513">
        <v>420</v>
      </c>
      <c r="R513">
        <v>0</v>
      </c>
      <c r="S513">
        <v>0</v>
      </c>
      <c r="T513">
        <v>0</v>
      </c>
      <c r="U513">
        <v>1</v>
      </c>
      <c r="V513">
        <v>1</v>
      </c>
      <c r="W513">
        <v>16046.166999999999</v>
      </c>
      <c r="X513">
        <v>16735.494999999999</v>
      </c>
      <c r="Y513">
        <v>16448.633999999998</v>
      </c>
      <c r="Z513">
        <v>16571.21</v>
      </c>
      <c r="AA513">
        <v>16862.182000000001</v>
      </c>
      <c r="AB513">
        <v>17466.373</v>
      </c>
      <c r="AC513">
        <v>19521.968000000001</v>
      </c>
      <c r="AD513">
        <v>23353.941999999999</v>
      </c>
      <c r="AE513">
        <v>27086.385999999999</v>
      </c>
      <c r="AF513">
        <v>29406.491000000002</v>
      </c>
      <c r="AG513">
        <v>31350.81</v>
      </c>
      <c r="AH513">
        <v>34061.451999999997</v>
      </c>
      <c r="AI513">
        <v>35248.830999999998</v>
      </c>
      <c r="AJ513">
        <v>36062.987999999998</v>
      </c>
      <c r="AK513">
        <v>36677.345999999998</v>
      </c>
      <c r="AL513">
        <v>36806.627</v>
      </c>
      <c r="AM513">
        <v>36963.267999999996</v>
      </c>
      <c r="AN513">
        <v>37633.436999999998</v>
      </c>
      <c r="AO513">
        <v>35369.364999999998</v>
      </c>
      <c r="AP513">
        <v>28193.466</v>
      </c>
      <c r="AQ513">
        <v>30115.135999999999</v>
      </c>
      <c r="AR513">
        <v>27071.482</v>
      </c>
      <c r="AS513">
        <v>21698.317999999999</v>
      </c>
      <c r="AT513">
        <v>18521.256000000001</v>
      </c>
      <c r="AU513">
        <v>76.519047999999998</v>
      </c>
      <c r="AV513">
        <v>74.961905000000002</v>
      </c>
      <c r="AW513">
        <v>73.588094999999996</v>
      </c>
      <c r="AX513">
        <v>72.445238000000003</v>
      </c>
      <c r="AY513">
        <v>71.390476000000007</v>
      </c>
      <c r="AZ513">
        <v>70.421429000000003</v>
      </c>
      <c r="BA513">
        <v>69.904762000000005</v>
      </c>
      <c r="BB513">
        <v>71.944047999999995</v>
      </c>
      <c r="BC513">
        <v>75.877381</v>
      </c>
      <c r="BD513">
        <v>80.541667000000004</v>
      </c>
      <c r="BE513">
        <v>85.145238000000006</v>
      </c>
      <c r="BF513">
        <v>89.346429000000001</v>
      </c>
      <c r="BG513">
        <v>92.890476000000007</v>
      </c>
      <c r="BH513">
        <v>95.344048000000001</v>
      </c>
      <c r="BI513">
        <v>97.103571000000002</v>
      </c>
      <c r="BJ513">
        <v>98.005951999999994</v>
      </c>
      <c r="BK513">
        <v>98.678571000000005</v>
      </c>
      <c r="BL513">
        <v>98.09881</v>
      </c>
      <c r="BM513">
        <v>96.342856999999995</v>
      </c>
      <c r="BN513">
        <v>93.311904999999996</v>
      </c>
      <c r="BO513">
        <v>88.917856999999998</v>
      </c>
      <c r="BP513">
        <v>84.260713999999993</v>
      </c>
      <c r="BQ513">
        <v>81.388095000000007</v>
      </c>
      <c r="BR513">
        <v>78.689285999999996</v>
      </c>
      <c r="BS513">
        <v>499.14960000000002</v>
      </c>
      <c r="BT513">
        <v>369.86509999999998</v>
      </c>
      <c r="BU513">
        <v>309.63200000000001</v>
      </c>
      <c r="BV513">
        <v>266.041</v>
      </c>
      <c r="BW513">
        <v>216.09289999999999</v>
      </c>
      <c r="BX513">
        <v>207.1189</v>
      </c>
      <c r="BY513">
        <v>158.71379999999999</v>
      </c>
      <c r="BZ513">
        <v>35.49606</v>
      </c>
      <c r="CA513">
        <v>-303.84930000000003</v>
      </c>
      <c r="CB513">
        <v>-380.52420000000001</v>
      </c>
      <c r="CC513">
        <v>-215.7637</v>
      </c>
      <c r="CD513">
        <v>-293.60669999999999</v>
      </c>
      <c r="CE513">
        <v>-310.01560000000001</v>
      </c>
      <c r="CF513">
        <v>-424.18619999999999</v>
      </c>
      <c r="CG513">
        <v>-500.47750000000002</v>
      </c>
      <c r="CH513">
        <v>-500.47140000000002</v>
      </c>
      <c r="CI513">
        <v>-555.31910000000005</v>
      </c>
      <c r="CJ513">
        <v>-439.12150000000003</v>
      </c>
      <c r="CK513">
        <v>2355.1570000000002</v>
      </c>
      <c r="CL513">
        <v>7504.5519999999997</v>
      </c>
      <c r="CM513">
        <v>2500.8139999999999</v>
      </c>
      <c r="CN513">
        <v>-36.805509999999998</v>
      </c>
      <c r="CO513">
        <v>-758.56790000000001</v>
      </c>
      <c r="CP513">
        <v>-68.442959999999999</v>
      </c>
      <c r="CQ513">
        <v>38297.949999999997</v>
      </c>
      <c r="CR513">
        <v>16412.72</v>
      </c>
      <c r="CS513">
        <v>15974.87</v>
      </c>
      <c r="CT513">
        <v>12914</v>
      </c>
      <c r="CU513">
        <v>12031.96</v>
      </c>
      <c r="CV513">
        <v>12380.78</v>
      </c>
      <c r="CW513">
        <v>8505.17</v>
      </c>
      <c r="CX513">
        <v>8892.4830000000002</v>
      </c>
      <c r="CY513">
        <v>14067.78</v>
      </c>
      <c r="CZ513">
        <v>15847.47</v>
      </c>
      <c r="DA513">
        <v>30245.01</v>
      </c>
      <c r="DB513">
        <v>33005.519999999997</v>
      </c>
      <c r="DC513">
        <v>34295.19</v>
      </c>
      <c r="DD513">
        <v>41676.300000000003</v>
      </c>
      <c r="DE513">
        <v>47852.68</v>
      </c>
      <c r="DF513">
        <v>56540.61</v>
      </c>
      <c r="DG513">
        <v>59587.1</v>
      </c>
      <c r="DH513">
        <v>56852.05</v>
      </c>
      <c r="DI513">
        <v>60927.03</v>
      </c>
      <c r="DJ513">
        <v>59805.71</v>
      </c>
      <c r="DK513">
        <v>74785.87</v>
      </c>
      <c r="DL513">
        <v>65051.56</v>
      </c>
      <c r="DM513">
        <v>35972.21</v>
      </c>
      <c r="DN513">
        <v>28146.52</v>
      </c>
      <c r="DO513">
        <v>20</v>
      </c>
      <c r="DP513">
        <v>20</v>
      </c>
    </row>
    <row r="514" spans="1:120" x14ac:dyDescent="0.25">
      <c r="A514" t="str">
        <f t="shared" si="7"/>
        <v>AutoDR-No_Elect DA 1-4 (1PM-9PM)_44386_20-20</v>
      </c>
      <c r="B514" t="s">
        <v>62</v>
      </c>
      <c r="C514" t="s">
        <v>321</v>
      </c>
      <c r="D514" t="s">
        <v>61</v>
      </c>
      <c r="E514" t="s">
        <v>61</v>
      </c>
      <c r="F514" t="s">
        <v>61</v>
      </c>
      <c r="G514" t="s">
        <v>61</v>
      </c>
      <c r="H514" t="s">
        <v>97</v>
      </c>
      <c r="I514" t="s">
        <v>61</v>
      </c>
      <c r="J514" t="s">
        <v>61</v>
      </c>
      <c r="K514" t="s">
        <v>203</v>
      </c>
      <c r="L514" s="18">
        <v>44386</v>
      </c>
      <c r="M514">
        <v>20</v>
      </c>
      <c r="N514">
        <v>20</v>
      </c>
      <c r="O514" t="s">
        <v>258</v>
      </c>
      <c r="P514">
        <v>399</v>
      </c>
      <c r="Q514">
        <v>388</v>
      </c>
      <c r="R514">
        <v>0</v>
      </c>
      <c r="S514">
        <v>0</v>
      </c>
      <c r="T514">
        <v>0</v>
      </c>
      <c r="U514">
        <v>1</v>
      </c>
      <c r="V514">
        <v>1</v>
      </c>
      <c r="W514">
        <v>14507.493</v>
      </c>
      <c r="X514">
        <v>15073.701999999999</v>
      </c>
      <c r="Y514">
        <v>14970.03</v>
      </c>
      <c r="Z514">
        <v>15052.625</v>
      </c>
      <c r="AA514">
        <v>15285.879000000001</v>
      </c>
      <c r="AB514">
        <v>15894.322</v>
      </c>
      <c r="AC514">
        <v>17941.293000000001</v>
      </c>
      <c r="AD514">
        <v>21731.428</v>
      </c>
      <c r="AE514">
        <v>25099.327000000001</v>
      </c>
      <c r="AF514">
        <v>26940.373</v>
      </c>
      <c r="AG514">
        <v>28806.617999999999</v>
      </c>
      <c r="AH514">
        <v>31392.091</v>
      </c>
      <c r="AI514">
        <v>32432.76</v>
      </c>
      <c r="AJ514">
        <v>33121.817000000003</v>
      </c>
      <c r="AK514">
        <v>33639.402999999998</v>
      </c>
      <c r="AL514">
        <v>33632.413</v>
      </c>
      <c r="AM514">
        <v>33819.97</v>
      </c>
      <c r="AN514">
        <v>34500.970999999998</v>
      </c>
      <c r="AO514">
        <v>32067.439999999999</v>
      </c>
      <c r="AP514">
        <v>25140.26</v>
      </c>
      <c r="AQ514">
        <v>26930.566999999999</v>
      </c>
      <c r="AR514">
        <v>24341.080999999998</v>
      </c>
      <c r="AS514">
        <v>19250.956999999999</v>
      </c>
      <c r="AT514">
        <v>16287.224</v>
      </c>
      <c r="AU514">
        <v>76.701031</v>
      </c>
      <c r="AV514">
        <v>75.119844999999998</v>
      </c>
      <c r="AW514">
        <v>73.746133999999998</v>
      </c>
      <c r="AX514">
        <v>72.601804000000001</v>
      </c>
      <c r="AY514">
        <v>71.541236999999995</v>
      </c>
      <c r="AZ514">
        <v>70.568298999999996</v>
      </c>
      <c r="BA514">
        <v>70.048969</v>
      </c>
      <c r="BB514">
        <v>72.078608000000003</v>
      </c>
      <c r="BC514">
        <v>76.005155000000002</v>
      </c>
      <c r="BD514">
        <v>80.685567000000006</v>
      </c>
      <c r="BE514">
        <v>85.307990000000004</v>
      </c>
      <c r="BF514">
        <v>89.520618999999996</v>
      </c>
      <c r="BG514">
        <v>93.063143999999994</v>
      </c>
      <c r="BH514">
        <v>95.514174999999994</v>
      </c>
      <c r="BI514">
        <v>97.253866000000002</v>
      </c>
      <c r="BJ514">
        <v>98.162370999999993</v>
      </c>
      <c r="BK514">
        <v>98.837629000000007</v>
      </c>
      <c r="BL514">
        <v>98.255155000000002</v>
      </c>
      <c r="BM514">
        <v>96.520618999999996</v>
      </c>
      <c r="BN514">
        <v>93.5</v>
      </c>
      <c r="BO514">
        <v>89.109536000000006</v>
      </c>
      <c r="BP514">
        <v>84.476804000000001</v>
      </c>
      <c r="BQ514">
        <v>81.606959000000003</v>
      </c>
      <c r="BR514">
        <v>78.896906999999999</v>
      </c>
      <c r="BS514">
        <v>507.60500000000002</v>
      </c>
      <c r="BT514">
        <v>381.77890000000002</v>
      </c>
      <c r="BU514">
        <v>314.17169999999999</v>
      </c>
      <c r="BV514">
        <v>265.05250000000001</v>
      </c>
      <c r="BW514">
        <v>225.07079999999999</v>
      </c>
      <c r="BX514">
        <v>225.02629999999999</v>
      </c>
      <c r="BY514">
        <v>134.72069999999999</v>
      </c>
      <c r="BZ514">
        <v>13.87617</v>
      </c>
      <c r="CA514">
        <v>-326.13260000000002</v>
      </c>
      <c r="CB514">
        <v>-357.798</v>
      </c>
      <c r="CC514">
        <v>-251.80799999999999</v>
      </c>
      <c r="CD514">
        <v>-329.14260000000002</v>
      </c>
      <c r="CE514">
        <v>-323.1053</v>
      </c>
      <c r="CF514">
        <v>-374.02289999999999</v>
      </c>
      <c r="CG514">
        <v>-447.53840000000002</v>
      </c>
      <c r="CH514">
        <v>-474.82380000000001</v>
      </c>
      <c r="CI514">
        <v>-558.51980000000003</v>
      </c>
      <c r="CJ514">
        <v>-454.2047</v>
      </c>
      <c r="CK514">
        <v>2318.2190000000001</v>
      </c>
      <c r="CL514">
        <v>7254.37</v>
      </c>
      <c r="CM514">
        <v>2533.105</v>
      </c>
      <c r="CN514">
        <v>-49.629849999999998</v>
      </c>
      <c r="CO514">
        <v>-726.04899999999998</v>
      </c>
      <c r="CP514">
        <v>-31.43488</v>
      </c>
      <c r="CQ514">
        <v>37181.589999999997</v>
      </c>
      <c r="CR514">
        <v>15702.12</v>
      </c>
      <c r="CS514">
        <v>14894.78</v>
      </c>
      <c r="CT514">
        <v>12461.09</v>
      </c>
      <c r="CU514">
        <v>11551.44</v>
      </c>
      <c r="CV514">
        <v>12004.4</v>
      </c>
      <c r="CW514">
        <v>7916.2049999999999</v>
      </c>
      <c r="CX514">
        <v>8155.1409999999996</v>
      </c>
      <c r="CY514">
        <v>13388.11</v>
      </c>
      <c r="CZ514">
        <v>14838.02</v>
      </c>
      <c r="DA514">
        <v>28780.42</v>
      </c>
      <c r="DB514">
        <v>31870.01</v>
      </c>
      <c r="DC514">
        <v>33136.980000000003</v>
      </c>
      <c r="DD514">
        <v>40668.959999999999</v>
      </c>
      <c r="DE514">
        <v>47080.36</v>
      </c>
      <c r="DF514">
        <v>55632.480000000003</v>
      </c>
      <c r="DG514">
        <v>58243.98</v>
      </c>
      <c r="DH514">
        <v>55090.05</v>
      </c>
      <c r="DI514">
        <v>58246.71</v>
      </c>
      <c r="DJ514">
        <v>57961.3</v>
      </c>
      <c r="DK514">
        <v>72560.36</v>
      </c>
      <c r="DL514">
        <v>63703.8</v>
      </c>
      <c r="DM514">
        <v>32971.589999999997</v>
      </c>
      <c r="DN514">
        <v>26739.79</v>
      </c>
      <c r="DO514">
        <v>20</v>
      </c>
      <c r="DP514">
        <v>20</v>
      </c>
    </row>
    <row r="515" spans="1:120" hidden="1" x14ac:dyDescent="0.25">
      <c r="A515" t="str">
        <f t="shared" si="7"/>
        <v>sublap_id-SLAP_PGFG_Elect DA 1-4 (1PM-9PM)_44386_20-20</v>
      </c>
      <c r="B515" t="s">
        <v>62</v>
      </c>
      <c r="C515" t="s">
        <v>293</v>
      </c>
      <c r="D515" t="s">
        <v>61</v>
      </c>
      <c r="E515" t="s">
        <v>294</v>
      </c>
      <c r="F515" t="s">
        <v>61</v>
      </c>
      <c r="G515" t="s">
        <v>61</v>
      </c>
      <c r="H515" t="s">
        <v>61</v>
      </c>
      <c r="I515" t="s">
        <v>61</v>
      </c>
      <c r="J515" t="s">
        <v>61</v>
      </c>
      <c r="K515" t="s">
        <v>203</v>
      </c>
      <c r="L515" s="18">
        <v>44386</v>
      </c>
      <c r="M515">
        <v>20</v>
      </c>
      <c r="N515">
        <v>20</v>
      </c>
      <c r="O515" t="s">
        <v>258</v>
      </c>
      <c r="P515">
        <v>19</v>
      </c>
      <c r="Q515">
        <v>19</v>
      </c>
      <c r="R515">
        <v>0</v>
      </c>
      <c r="S515">
        <v>0</v>
      </c>
      <c r="T515">
        <v>0</v>
      </c>
      <c r="U515">
        <v>1</v>
      </c>
      <c r="V515">
        <v>1</v>
      </c>
      <c r="W515">
        <v>643.07349999999997</v>
      </c>
      <c r="X515">
        <v>703.20699999999999</v>
      </c>
      <c r="Y515">
        <v>679.8895</v>
      </c>
      <c r="Z515">
        <v>671.90599999999995</v>
      </c>
      <c r="AA515">
        <v>718.8175</v>
      </c>
      <c r="AB515">
        <v>728.18200000000002</v>
      </c>
      <c r="AC515">
        <v>797.5915</v>
      </c>
      <c r="AD515">
        <v>1253.0435</v>
      </c>
      <c r="AE515">
        <v>1490.8264999999999</v>
      </c>
      <c r="AF515">
        <v>1658.825</v>
      </c>
      <c r="AG515">
        <v>1781.299</v>
      </c>
      <c r="AH515">
        <v>1929.8945000000001</v>
      </c>
      <c r="AI515">
        <v>2223.3235</v>
      </c>
      <c r="AJ515">
        <v>2231.2195000000002</v>
      </c>
      <c r="AK515">
        <v>2210.6610000000001</v>
      </c>
      <c r="AL515">
        <v>2208.0765000000001</v>
      </c>
      <c r="AM515">
        <v>2145.8225000000002</v>
      </c>
      <c r="AN515">
        <v>2116.5194999999999</v>
      </c>
      <c r="AO515">
        <v>2033.9939999999999</v>
      </c>
      <c r="AP515">
        <v>1324.412</v>
      </c>
      <c r="AQ515">
        <v>1632.6369999999999</v>
      </c>
      <c r="AR515">
        <v>1801.8945000000001</v>
      </c>
      <c r="AS515">
        <v>1583.8454999999999</v>
      </c>
      <c r="AT515">
        <v>803.05399999999997</v>
      </c>
      <c r="AU515">
        <v>61</v>
      </c>
      <c r="AV515">
        <v>63.5</v>
      </c>
      <c r="AW515">
        <v>62</v>
      </c>
      <c r="AX515">
        <v>61.5</v>
      </c>
      <c r="AY515">
        <v>60</v>
      </c>
      <c r="AZ515">
        <v>60</v>
      </c>
      <c r="BA515">
        <v>59.5</v>
      </c>
      <c r="BB515">
        <v>62</v>
      </c>
      <c r="BC515">
        <v>67.5</v>
      </c>
      <c r="BD515">
        <v>72</v>
      </c>
      <c r="BE515">
        <v>78</v>
      </c>
      <c r="BF515">
        <v>85</v>
      </c>
      <c r="BG515">
        <v>90.5</v>
      </c>
      <c r="BH515">
        <v>91.5</v>
      </c>
      <c r="BI515">
        <v>93</v>
      </c>
      <c r="BJ515">
        <v>94</v>
      </c>
      <c r="BK515">
        <v>94</v>
      </c>
      <c r="BL515">
        <v>91</v>
      </c>
      <c r="BM515">
        <v>86.5</v>
      </c>
      <c r="BN515">
        <v>80</v>
      </c>
      <c r="BO515">
        <v>73</v>
      </c>
      <c r="BP515">
        <v>65</v>
      </c>
      <c r="BQ515">
        <v>59.5</v>
      </c>
      <c r="BR515">
        <v>58</v>
      </c>
      <c r="BS515">
        <v>643.35389999999995</v>
      </c>
      <c r="BT515">
        <v>279.3372</v>
      </c>
      <c r="BU515">
        <v>270.10750000000002</v>
      </c>
      <c r="BV515">
        <v>197.63919999999999</v>
      </c>
      <c r="BW515">
        <v>144.345</v>
      </c>
      <c r="BX515">
        <v>116.4538</v>
      </c>
      <c r="BY515">
        <v>94.973190000000002</v>
      </c>
      <c r="BZ515">
        <v>-15.797639999999999</v>
      </c>
      <c r="CA515">
        <v>-206.68289999999999</v>
      </c>
      <c r="CB515">
        <v>-155.20269999999999</v>
      </c>
      <c r="CC515">
        <v>-167.29839999999999</v>
      </c>
      <c r="CD515">
        <v>-15.646750000000001</v>
      </c>
      <c r="CE515">
        <v>-91.82835</v>
      </c>
      <c r="CF515">
        <v>-63.774290000000001</v>
      </c>
      <c r="CG515">
        <v>-52.496220000000001</v>
      </c>
      <c r="CH515">
        <v>-125.78270000000001</v>
      </c>
      <c r="CI515">
        <v>-78.924220000000005</v>
      </c>
      <c r="CJ515">
        <v>-32.379779999999997</v>
      </c>
      <c r="CK515">
        <v>44.035550000000001</v>
      </c>
      <c r="CL515">
        <v>680.79250000000002</v>
      </c>
      <c r="CM515">
        <v>168.90039999999999</v>
      </c>
      <c r="CN515">
        <v>-344.64299999999997</v>
      </c>
      <c r="CO515">
        <v>-476.6927</v>
      </c>
      <c r="CP515">
        <v>109.5151</v>
      </c>
      <c r="CQ515">
        <v>9498.92</v>
      </c>
      <c r="CR515">
        <v>3700.9459999999999</v>
      </c>
      <c r="CS515">
        <v>3772.1979999999999</v>
      </c>
      <c r="CT515">
        <v>2680.6089999999999</v>
      </c>
      <c r="CU515">
        <v>1252.912</v>
      </c>
      <c r="CV515">
        <v>428.7593</v>
      </c>
      <c r="CW515">
        <v>696.39840000000004</v>
      </c>
      <c r="CX515">
        <v>507.43700000000001</v>
      </c>
      <c r="CY515">
        <v>1148.085</v>
      </c>
      <c r="CZ515">
        <v>896.51009999999997</v>
      </c>
      <c r="DA515">
        <v>2607.1089999999999</v>
      </c>
      <c r="DB515">
        <v>1856.126</v>
      </c>
      <c r="DC515">
        <v>2012.0150000000001</v>
      </c>
      <c r="DD515">
        <v>3317.6350000000002</v>
      </c>
      <c r="DE515">
        <v>1298.269</v>
      </c>
      <c r="DF515">
        <v>1110.9570000000001</v>
      </c>
      <c r="DG515">
        <v>1402.9749999999999</v>
      </c>
      <c r="DH515">
        <v>1316.9110000000001</v>
      </c>
      <c r="DI515">
        <v>1796.191</v>
      </c>
      <c r="DJ515">
        <v>2830.6689999999999</v>
      </c>
      <c r="DK515">
        <v>3054.4270000000001</v>
      </c>
      <c r="DL515">
        <v>3357.5659999999998</v>
      </c>
      <c r="DM515">
        <v>2396.1660000000002</v>
      </c>
      <c r="DN515">
        <v>1575.117</v>
      </c>
      <c r="DO515">
        <v>20</v>
      </c>
      <c r="DP515">
        <v>20</v>
      </c>
    </row>
    <row r="516" spans="1:120" hidden="1" x14ac:dyDescent="0.25">
      <c r="A516" t="str">
        <f t="shared" ref="A516:A579" si="8">C516&amp;"_"&amp;K516&amp;"_"&amp;IF(L516="",O516,L516&amp;IF(LEFT(K516,3)="All","",IF(R516=1,"_Combined","_"&amp;M516&amp;"-"&amp;N516)))</f>
        <v>sublap_id-SLAP_PGF1_Elect DA 1-4 (1PM-9PM)_44386_20-20</v>
      </c>
      <c r="B516" t="s">
        <v>62</v>
      </c>
      <c r="C516" t="s">
        <v>289</v>
      </c>
      <c r="D516" t="s">
        <v>61</v>
      </c>
      <c r="E516" t="s">
        <v>290</v>
      </c>
      <c r="F516" t="s">
        <v>61</v>
      </c>
      <c r="G516" t="s">
        <v>61</v>
      </c>
      <c r="H516" t="s">
        <v>61</v>
      </c>
      <c r="I516" t="s">
        <v>61</v>
      </c>
      <c r="J516" t="s">
        <v>61</v>
      </c>
      <c r="K516" t="s">
        <v>203</v>
      </c>
      <c r="L516" s="18">
        <v>44386</v>
      </c>
      <c r="M516">
        <v>20</v>
      </c>
      <c r="N516">
        <v>20</v>
      </c>
      <c r="O516" t="s">
        <v>258</v>
      </c>
      <c r="P516">
        <v>87</v>
      </c>
      <c r="Q516">
        <v>86</v>
      </c>
      <c r="R516">
        <v>0</v>
      </c>
      <c r="S516">
        <v>0</v>
      </c>
      <c r="T516">
        <v>0</v>
      </c>
      <c r="U516">
        <v>1</v>
      </c>
      <c r="V516">
        <v>1</v>
      </c>
      <c r="W516">
        <v>3281.2928999999999</v>
      </c>
      <c r="X516">
        <v>3368.4837000000002</v>
      </c>
      <c r="Y516">
        <v>3287.6187</v>
      </c>
      <c r="Z516">
        <v>3307.9913999999999</v>
      </c>
      <c r="AA516">
        <v>3268.4549000000002</v>
      </c>
      <c r="AB516">
        <v>3382.4629</v>
      </c>
      <c r="AC516">
        <v>3677.1046000000001</v>
      </c>
      <c r="AD516">
        <v>4508.8604999999998</v>
      </c>
      <c r="AE516">
        <v>5544.4705000000004</v>
      </c>
      <c r="AF516">
        <v>5962.8449000000001</v>
      </c>
      <c r="AG516">
        <v>6159.2843999999996</v>
      </c>
      <c r="AH516">
        <v>6478.2547000000004</v>
      </c>
      <c r="AI516">
        <v>6673.8580000000002</v>
      </c>
      <c r="AJ516">
        <v>6784.7632999999996</v>
      </c>
      <c r="AK516">
        <v>6981.9776000000002</v>
      </c>
      <c r="AL516">
        <v>7101.2206999999999</v>
      </c>
      <c r="AM516">
        <v>7137.5344999999998</v>
      </c>
      <c r="AN516">
        <v>7229.8073000000004</v>
      </c>
      <c r="AO516">
        <v>5857.6027999999997</v>
      </c>
      <c r="AP516">
        <v>4492.5241999999998</v>
      </c>
      <c r="AQ516">
        <v>5747.0779000000002</v>
      </c>
      <c r="AR516">
        <v>5662.4142000000002</v>
      </c>
      <c r="AS516">
        <v>4256.9045999999998</v>
      </c>
      <c r="AT516">
        <v>3878.6428000000001</v>
      </c>
      <c r="AU516">
        <v>90.994185999999999</v>
      </c>
      <c r="AV516">
        <v>87.575581</v>
      </c>
      <c r="AW516">
        <v>86.052325999999994</v>
      </c>
      <c r="AX516">
        <v>85.5</v>
      </c>
      <c r="AY516">
        <v>84.063952999999998</v>
      </c>
      <c r="AZ516">
        <v>82.593023000000002</v>
      </c>
      <c r="BA516">
        <v>81.581395000000001</v>
      </c>
      <c r="BB516">
        <v>83.034884000000005</v>
      </c>
      <c r="BC516">
        <v>85.552325999999994</v>
      </c>
      <c r="BD516">
        <v>90.093023000000002</v>
      </c>
      <c r="BE516">
        <v>94.569766999999999</v>
      </c>
      <c r="BF516">
        <v>98.575581</v>
      </c>
      <c r="BG516">
        <v>102.57558</v>
      </c>
      <c r="BH516">
        <v>106.00581</v>
      </c>
      <c r="BI516">
        <v>107.55813999999999</v>
      </c>
      <c r="BJ516">
        <v>109.05233</v>
      </c>
      <c r="BK516">
        <v>110.51743999999999</v>
      </c>
      <c r="BL516">
        <v>110.4593</v>
      </c>
      <c r="BM516">
        <v>109.40116</v>
      </c>
      <c r="BN516">
        <v>107.80233</v>
      </c>
      <c r="BO516">
        <v>105.26743999999999</v>
      </c>
      <c r="BP516">
        <v>101.72093</v>
      </c>
      <c r="BQ516">
        <v>99.680233000000001</v>
      </c>
      <c r="BR516">
        <v>95.790698000000006</v>
      </c>
      <c r="BS516">
        <v>-54.603999999999999</v>
      </c>
      <c r="BT516">
        <v>-38.121499999999997</v>
      </c>
      <c r="BU516">
        <v>-27.996569999999998</v>
      </c>
      <c r="BV516">
        <v>-42.248690000000003</v>
      </c>
      <c r="BW516">
        <v>-32.939990000000002</v>
      </c>
      <c r="BX516">
        <v>-17.933299999999999</v>
      </c>
      <c r="BY516">
        <v>-34.436709999999998</v>
      </c>
      <c r="BZ516">
        <v>64.252830000000003</v>
      </c>
      <c r="CA516">
        <v>6.3435180000000004</v>
      </c>
      <c r="CB516">
        <v>-5.1423430000000003</v>
      </c>
      <c r="CC516">
        <v>110.81319999999999</v>
      </c>
      <c r="CD516">
        <v>70.857879999999994</v>
      </c>
      <c r="CE516">
        <v>15.870150000000001</v>
      </c>
      <c r="CF516">
        <v>8.4289989999999992</v>
      </c>
      <c r="CG516">
        <v>-1.3433349999999999</v>
      </c>
      <c r="CH516">
        <v>-28.127669999999998</v>
      </c>
      <c r="CI516">
        <v>-30.81598</v>
      </c>
      <c r="CJ516">
        <v>31.379149999999999</v>
      </c>
      <c r="CK516">
        <v>1137.096</v>
      </c>
      <c r="CL516">
        <v>2053.6680000000001</v>
      </c>
      <c r="CM516">
        <v>499.51740000000001</v>
      </c>
      <c r="CN516">
        <v>6.8437809999999999</v>
      </c>
      <c r="CO516">
        <v>-64.503510000000006</v>
      </c>
      <c r="CP516">
        <v>-52.568829999999998</v>
      </c>
      <c r="CQ516">
        <v>5237.1090000000004</v>
      </c>
      <c r="CR516">
        <v>1402.547</v>
      </c>
      <c r="CS516">
        <v>1354.8389999999999</v>
      </c>
      <c r="CT516">
        <v>1309.586</v>
      </c>
      <c r="CU516">
        <v>1263.0050000000001</v>
      </c>
      <c r="CV516">
        <v>1443.394</v>
      </c>
      <c r="CW516">
        <v>1078.4780000000001</v>
      </c>
      <c r="CX516">
        <v>1424.451</v>
      </c>
      <c r="CY516">
        <v>1767.5840000000001</v>
      </c>
      <c r="CZ516">
        <v>1721.8219999999999</v>
      </c>
      <c r="DA516">
        <v>5416.0039999999999</v>
      </c>
      <c r="DB516">
        <v>2535.694</v>
      </c>
      <c r="DC516">
        <v>2142.913</v>
      </c>
      <c r="DD516">
        <v>2762.3670000000002</v>
      </c>
      <c r="DE516">
        <v>3201.1979999999999</v>
      </c>
      <c r="DF516">
        <v>3120.0720000000001</v>
      </c>
      <c r="DG516">
        <v>3804.1550000000002</v>
      </c>
      <c r="DH516">
        <v>9791.2919999999995</v>
      </c>
      <c r="DI516">
        <v>9622.9009999999998</v>
      </c>
      <c r="DJ516">
        <v>9282.4069999999992</v>
      </c>
      <c r="DK516">
        <v>5920.3720000000003</v>
      </c>
      <c r="DL516">
        <v>8911.4639999999999</v>
      </c>
      <c r="DM516">
        <v>4297.8540000000003</v>
      </c>
      <c r="DN516">
        <v>3833.4780000000001</v>
      </c>
      <c r="DO516">
        <v>20</v>
      </c>
      <c r="DP516">
        <v>20</v>
      </c>
    </row>
    <row r="517" spans="1:120" hidden="1" x14ac:dyDescent="0.25">
      <c r="A517" t="str">
        <f t="shared" si="8"/>
        <v>LCA-Other_Elect DA 1-4 (1PM-9PM)_44386_20-20</v>
      </c>
      <c r="B517" t="s">
        <v>62</v>
      </c>
      <c r="C517" t="s">
        <v>212</v>
      </c>
      <c r="D517" t="s">
        <v>32</v>
      </c>
      <c r="E517" t="s">
        <v>61</v>
      </c>
      <c r="F517" t="s">
        <v>61</v>
      </c>
      <c r="G517" t="s">
        <v>61</v>
      </c>
      <c r="H517" t="s">
        <v>61</v>
      </c>
      <c r="I517" t="s">
        <v>61</v>
      </c>
      <c r="J517" t="s">
        <v>61</v>
      </c>
      <c r="K517" t="s">
        <v>203</v>
      </c>
      <c r="L517" s="18">
        <v>44386</v>
      </c>
      <c r="M517">
        <v>20</v>
      </c>
      <c r="N517">
        <v>20</v>
      </c>
      <c r="O517" t="s">
        <v>258</v>
      </c>
      <c r="P517">
        <v>94</v>
      </c>
      <c r="Q517">
        <v>88</v>
      </c>
      <c r="R517">
        <v>0</v>
      </c>
      <c r="S517">
        <v>0</v>
      </c>
      <c r="T517">
        <v>0</v>
      </c>
      <c r="U517">
        <v>1</v>
      </c>
      <c r="V517">
        <v>1</v>
      </c>
      <c r="W517">
        <v>4151.7583999999997</v>
      </c>
      <c r="X517">
        <v>4256.6971000000003</v>
      </c>
      <c r="Y517">
        <v>4223.0189</v>
      </c>
      <c r="Z517">
        <v>4252.8473000000004</v>
      </c>
      <c r="AA517">
        <v>4294.4818999999998</v>
      </c>
      <c r="AB517">
        <v>4398.3384999999998</v>
      </c>
      <c r="AC517">
        <v>4574.6494000000002</v>
      </c>
      <c r="AD517">
        <v>5152.3231999999998</v>
      </c>
      <c r="AE517">
        <v>5625.7772000000004</v>
      </c>
      <c r="AF517">
        <v>5878.0255999999999</v>
      </c>
      <c r="AG517">
        <v>6243.2043999999996</v>
      </c>
      <c r="AH517">
        <v>6533.2451000000001</v>
      </c>
      <c r="AI517">
        <v>6628.7597999999998</v>
      </c>
      <c r="AJ517">
        <v>6749.6598999999997</v>
      </c>
      <c r="AK517">
        <v>6877.9528</v>
      </c>
      <c r="AL517">
        <v>6819.6049000000003</v>
      </c>
      <c r="AM517">
        <v>6820.232</v>
      </c>
      <c r="AN517">
        <v>6982.1405000000004</v>
      </c>
      <c r="AO517">
        <v>6075.0069000000003</v>
      </c>
      <c r="AP517">
        <v>3390.0571</v>
      </c>
      <c r="AQ517">
        <v>4293.5280000000002</v>
      </c>
      <c r="AR517">
        <v>4499.3024999999998</v>
      </c>
      <c r="AS517">
        <v>4469.3683000000001</v>
      </c>
      <c r="AT517">
        <v>4396.2892000000002</v>
      </c>
      <c r="AU517">
        <v>79.568181999999993</v>
      </c>
      <c r="AV517">
        <v>76.715908999999996</v>
      </c>
      <c r="AW517">
        <v>75.625</v>
      </c>
      <c r="AX517">
        <v>74.045455000000004</v>
      </c>
      <c r="AY517">
        <v>72.835227000000003</v>
      </c>
      <c r="AZ517">
        <v>71.556818000000007</v>
      </c>
      <c r="BA517">
        <v>71.090908999999996</v>
      </c>
      <c r="BB517">
        <v>73.426136</v>
      </c>
      <c r="BC517">
        <v>77.926136</v>
      </c>
      <c r="BD517">
        <v>83.227272999999997</v>
      </c>
      <c r="BE517">
        <v>88.0625</v>
      </c>
      <c r="BF517">
        <v>92.596591000000004</v>
      </c>
      <c r="BG517">
        <v>96.210227000000003</v>
      </c>
      <c r="BH517">
        <v>98.852272999999997</v>
      </c>
      <c r="BI517">
        <v>99.920455000000004</v>
      </c>
      <c r="BJ517">
        <v>100.28409000000001</v>
      </c>
      <c r="BK517">
        <v>100.73295</v>
      </c>
      <c r="BL517">
        <v>100.50568</v>
      </c>
      <c r="BM517">
        <v>99.261364</v>
      </c>
      <c r="BN517">
        <v>96.539772999999997</v>
      </c>
      <c r="BO517">
        <v>92.159091000000004</v>
      </c>
      <c r="BP517">
        <v>88.147727000000003</v>
      </c>
      <c r="BQ517">
        <v>85.164772999999997</v>
      </c>
      <c r="BR517">
        <v>82.556818000000007</v>
      </c>
      <c r="BS517">
        <v>-103.42959999999999</v>
      </c>
      <c r="BT517">
        <v>61.158880000000003</v>
      </c>
      <c r="BU517">
        <v>71.300020000000004</v>
      </c>
      <c r="BV517">
        <v>62.799959999999999</v>
      </c>
      <c r="BW517">
        <v>47.159910000000004</v>
      </c>
      <c r="BX517">
        <v>57.59</v>
      </c>
      <c r="BY517">
        <v>53.238190000000003</v>
      </c>
      <c r="BZ517">
        <v>-30.257850000000001</v>
      </c>
      <c r="CA517">
        <v>-76.590890000000002</v>
      </c>
      <c r="CB517">
        <v>-62.050669999999997</v>
      </c>
      <c r="CC517">
        <v>-15.82399</v>
      </c>
      <c r="CD517">
        <v>-40.971119999999999</v>
      </c>
      <c r="CE517">
        <v>31.630520000000001</v>
      </c>
      <c r="CF517">
        <v>-6.076333</v>
      </c>
      <c r="CG517">
        <v>-17.269670000000001</v>
      </c>
      <c r="CH517">
        <v>13.87209</v>
      </c>
      <c r="CI517">
        <v>27.10941</v>
      </c>
      <c r="CJ517">
        <v>86.130750000000006</v>
      </c>
      <c r="CK517">
        <v>1393.4829999999999</v>
      </c>
      <c r="CL517">
        <v>3484.2</v>
      </c>
      <c r="CM517">
        <v>2049.3000000000002</v>
      </c>
      <c r="CN517">
        <v>562.4633</v>
      </c>
      <c r="CO517">
        <v>77.246510000000001</v>
      </c>
      <c r="CP517">
        <v>63.15672</v>
      </c>
      <c r="CQ517">
        <v>9978.4</v>
      </c>
      <c r="CR517">
        <v>4489.7579999999998</v>
      </c>
      <c r="CS517">
        <v>3948.069</v>
      </c>
      <c r="CT517">
        <v>3457.4189999999999</v>
      </c>
      <c r="CU517">
        <v>3171.2049999999999</v>
      </c>
      <c r="CV517">
        <v>3805.77</v>
      </c>
      <c r="CW517">
        <v>1803.922</v>
      </c>
      <c r="CX517">
        <v>2821.4549999999999</v>
      </c>
      <c r="CY517">
        <v>4132.3310000000001</v>
      </c>
      <c r="CZ517">
        <v>4328.91</v>
      </c>
      <c r="DA517">
        <v>5933.2659999999996</v>
      </c>
      <c r="DB517">
        <v>6285.6040000000003</v>
      </c>
      <c r="DC517">
        <v>5686.7039999999997</v>
      </c>
      <c r="DD517">
        <v>5242.3159999999998</v>
      </c>
      <c r="DE517">
        <v>6062.5010000000002</v>
      </c>
      <c r="DF517">
        <v>6173.07</v>
      </c>
      <c r="DG517">
        <v>6543.3559999999998</v>
      </c>
      <c r="DH517">
        <v>9001.9539999999997</v>
      </c>
      <c r="DI517">
        <v>10310.9</v>
      </c>
      <c r="DJ517">
        <v>8239.8610000000008</v>
      </c>
      <c r="DK517">
        <v>26670.79</v>
      </c>
      <c r="DL517">
        <v>18514.689999999999</v>
      </c>
      <c r="DM517">
        <v>10404.620000000001</v>
      </c>
      <c r="DN517">
        <v>10254.67</v>
      </c>
      <c r="DO517">
        <v>20</v>
      </c>
      <c r="DP517">
        <v>20</v>
      </c>
    </row>
    <row r="518" spans="1:120" hidden="1" x14ac:dyDescent="0.25">
      <c r="A518" t="str">
        <f t="shared" si="8"/>
        <v>sublap_id-SLAP_PGEB_Elect DA 1-4 (1PM-9PM)_44386_20-20</v>
      </c>
      <c r="B518" t="s">
        <v>62</v>
      </c>
      <c r="C518" t="s">
        <v>287</v>
      </c>
      <c r="D518" t="s">
        <v>61</v>
      </c>
      <c r="E518" t="s">
        <v>288</v>
      </c>
      <c r="F518" t="s">
        <v>61</v>
      </c>
      <c r="G518" t="s">
        <v>61</v>
      </c>
      <c r="H518" t="s">
        <v>61</v>
      </c>
      <c r="I518" t="s">
        <v>61</v>
      </c>
      <c r="J518" t="s">
        <v>61</v>
      </c>
      <c r="K518" t="s">
        <v>203</v>
      </c>
      <c r="L518" s="18">
        <v>44386</v>
      </c>
      <c r="M518">
        <v>20</v>
      </c>
      <c r="N518">
        <v>20</v>
      </c>
      <c r="O518" t="s">
        <v>258</v>
      </c>
      <c r="P518">
        <v>59</v>
      </c>
      <c r="Q518">
        <v>57</v>
      </c>
      <c r="R518">
        <v>0</v>
      </c>
      <c r="S518">
        <v>0</v>
      </c>
      <c r="T518">
        <v>0</v>
      </c>
      <c r="U518">
        <v>1</v>
      </c>
      <c r="V518">
        <v>1</v>
      </c>
      <c r="W518">
        <v>818.45938999999998</v>
      </c>
      <c r="X518">
        <v>930.29025999999999</v>
      </c>
      <c r="Y518">
        <v>915.43467999999996</v>
      </c>
      <c r="Z518">
        <v>947.99854000000005</v>
      </c>
      <c r="AA518">
        <v>1034.5463999999999</v>
      </c>
      <c r="AB518">
        <v>1076.5461</v>
      </c>
      <c r="AC518">
        <v>1522.4422</v>
      </c>
      <c r="AD518">
        <v>1842.6114</v>
      </c>
      <c r="AE518">
        <v>2234.4531999999999</v>
      </c>
      <c r="AF518">
        <v>2476.4452999999999</v>
      </c>
      <c r="AG518">
        <v>2827.1082000000001</v>
      </c>
      <c r="AH518">
        <v>3164.9422</v>
      </c>
      <c r="AI518">
        <v>3302.3220999999999</v>
      </c>
      <c r="AJ518">
        <v>3394.4863</v>
      </c>
      <c r="AK518">
        <v>3474.4893000000002</v>
      </c>
      <c r="AL518">
        <v>3541.9542000000001</v>
      </c>
      <c r="AM518">
        <v>3636.8996999999999</v>
      </c>
      <c r="AN518">
        <v>3809.8090999999999</v>
      </c>
      <c r="AO518">
        <v>3830.2354999999998</v>
      </c>
      <c r="AP518">
        <v>3392.1988000000001</v>
      </c>
      <c r="AQ518">
        <v>3406.6693</v>
      </c>
      <c r="AR518">
        <v>2372.8755000000001</v>
      </c>
      <c r="AS518">
        <v>1528.6755000000001</v>
      </c>
      <c r="AT518">
        <v>1040.1845000000001</v>
      </c>
      <c r="AU518">
        <v>69.105262999999994</v>
      </c>
      <c r="AV518">
        <v>69.263158000000004</v>
      </c>
      <c r="AW518">
        <v>66.684211000000005</v>
      </c>
      <c r="AX518">
        <v>64.921053000000001</v>
      </c>
      <c r="AY518">
        <v>64.307017999999999</v>
      </c>
      <c r="AZ518">
        <v>64.008771999999993</v>
      </c>
      <c r="BA518">
        <v>63.587719</v>
      </c>
      <c r="BB518">
        <v>66.578946999999999</v>
      </c>
      <c r="BC518">
        <v>71.087719000000007</v>
      </c>
      <c r="BD518">
        <v>76.236841999999996</v>
      </c>
      <c r="BE518">
        <v>82.061403999999996</v>
      </c>
      <c r="BF518">
        <v>86.929824999999994</v>
      </c>
      <c r="BG518">
        <v>91.412280999999993</v>
      </c>
      <c r="BH518">
        <v>94.877193000000005</v>
      </c>
      <c r="BI518">
        <v>98.964911999999998</v>
      </c>
      <c r="BJ518">
        <v>100.25439</v>
      </c>
      <c r="BK518">
        <v>101.30701999999999</v>
      </c>
      <c r="BL518">
        <v>100.28946999999999</v>
      </c>
      <c r="BM518">
        <v>97.438596000000004</v>
      </c>
      <c r="BN518">
        <v>91.807017999999999</v>
      </c>
      <c r="BO518">
        <v>84.701753999999994</v>
      </c>
      <c r="BP518">
        <v>77.719297999999995</v>
      </c>
      <c r="BQ518">
        <v>74.403509</v>
      </c>
      <c r="BR518">
        <v>71.061403999999996</v>
      </c>
      <c r="BS518">
        <v>-13.72954</v>
      </c>
      <c r="BT518">
        <v>-4.3494070000000002</v>
      </c>
      <c r="BU518">
        <v>1.061887</v>
      </c>
      <c r="BV518">
        <v>4.1176279999999998</v>
      </c>
      <c r="BW518">
        <v>11.94328</v>
      </c>
      <c r="BX518">
        <v>31.27862</v>
      </c>
      <c r="BY518">
        <v>50.79674</v>
      </c>
      <c r="BZ518">
        <v>-43.861930000000001</v>
      </c>
      <c r="CA518">
        <v>-12.96942</v>
      </c>
      <c r="CB518">
        <v>-42.551990000000004</v>
      </c>
      <c r="CC518">
        <v>-21.992339999999999</v>
      </c>
      <c r="CD518">
        <v>-41.857300000000002</v>
      </c>
      <c r="CE518">
        <v>-78.568039999999996</v>
      </c>
      <c r="CF518">
        <v>-38.801029999999997</v>
      </c>
      <c r="CG518">
        <v>-65.83305</v>
      </c>
      <c r="CH518">
        <v>-65.442549999999997</v>
      </c>
      <c r="CI518">
        <v>-93.800210000000007</v>
      </c>
      <c r="CJ518">
        <v>-144.62629999999999</v>
      </c>
      <c r="CK518">
        <v>-95.303219999999996</v>
      </c>
      <c r="CL518">
        <v>386.49400000000003</v>
      </c>
      <c r="CM518">
        <v>-10.58718</v>
      </c>
      <c r="CN518">
        <v>-16.90784</v>
      </c>
      <c r="CO518">
        <v>-51.424410000000002</v>
      </c>
      <c r="CP518">
        <v>-34.714199999999998</v>
      </c>
      <c r="CQ518">
        <v>730.41989999999998</v>
      </c>
      <c r="CR518">
        <v>527.04859999999996</v>
      </c>
      <c r="CS518">
        <v>629.13499999999999</v>
      </c>
      <c r="CT518">
        <v>506.673</v>
      </c>
      <c r="CU518">
        <v>526.55619999999999</v>
      </c>
      <c r="CV518">
        <v>1691.2280000000001</v>
      </c>
      <c r="CW518">
        <v>756.2115</v>
      </c>
      <c r="CX518">
        <v>632.49519999999995</v>
      </c>
      <c r="CY518">
        <v>1230.2529999999999</v>
      </c>
      <c r="CZ518">
        <v>985.75959999999998</v>
      </c>
      <c r="DA518">
        <v>2398.73</v>
      </c>
      <c r="DB518">
        <v>1632.72</v>
      </c>
      <c r="DC518">
        <v>1337.12</v>
      </c>
      <c r="DD518">
        <v>1151.837</v>
      </c>
      <c r="DE518">
        <v>1305.4369999999999</v>
      </c>
      <c r="DF518">
        <v>1298.5930000000001</v>
      </c>
      <c r="DG518">
        <v>1070.9849999999999</v>
      </c>
      <c r="DH518">
        <v>1723.404</v>
      </c>
      <c r="DI518">
        <v>1760.9960000000001</v>
      </c>
      <c r="DJ518">
        <v>3758.4960000000001</v>
      </c>
      <c r="DK518">
        <v>5793.4930000000004</v>
      </c>
      <c r="DL518">
        <v>4482.4040000000005</v>
      </c>
      <c r="DM518">
        <v>1454.232</v>
      </c>
      <c r="DN518">
        <v>947.72370000000001</v>
      </c>
      <c r="DO518">
        <v>20</v>
      </c>
      <c r="DP518">
        <v>20</v>
      </c>
    </row>
    <row r="519" spans="1:120" hidden="1" x14ac:dyDescent="0.25">
      <c r="A519" t="str">
        <f t="shared" si="8"/>
        <v>sublap_id-SLAP_PGNB_Elect DA 1-4 (1PM-9PM)_44386_20-20</v>
      </c>
      <c r="B519" t="s">
        <v>62</v>
      </c>
      <c r="C519" t="s">
        <v>295</v>
      </c>
      <c r="D519" t="s">
        <v>61</v>
      </c>
      <c r="E519" t="s">
        <v>296</v>
      </c>
      <c r="F519" t="s">
        <v>61</v>
      </c>
      <c r="G519" t="s">
        <v>61</v>
      </c>
      <c r="H519" t="s">
        <v>61</v>
      </c>
      <c r="I519" t="s">
        <v>61</v>
      </c>
      <c r="J519" t="s">
        <v>61</v>
      </c>
      <c r="K519" t="s">
        <v>203</v>
      </c>
      <c r="L519" s="18">
        <v>44386</v>
      </c>
      <c r="M519">
        <v>20</v>
      </c>
      <c r="N519">
        <v>20</v>
      </c>
      <c r="O519" t="s">
        <v>258</v>
      </c>
      <c r="P519">
        <v>15</v>
      </c>
      <c r="Q519">
        <v>15</v>
      </c>
      <c r="R519">
        <v>0</v>
      </c>
      <c r="S519">
        <v>0</v>
      </c>
      <c r="T519">
        <v>0</v>
      </c>
      <c r="U519">
        <v>1</v>
      </c>
      <c r="V519">
        <v>1</v>
      </c>
      <c r="W519">
        <v>230.74799999999999</v>
      </c>
      <c r="X519">
        <v>241.452</v>
      </c>
      <c r="Y519">
        <v>238.31200000000001</v>
      </c>
      <c r="Z519">
        <v>233.256</v>
      </c>
      <c r="AA519">
        <v>244.02600000000001</v>
      </c>
      <c r="AB519">
        <v>250.46600000000001</v>
      </c>
      <c r="AC519">
        <v>466.05799999999999</v>
      </c>
      <c r="AD519">
        <v>535.49599999999998</v>
      </c>
      <c r="AE519">
        <v>691.69399999999996</v>
      </c>
      <c r="AF519">
        <v>741.76</v>
      </c>
      <c r="AG519">
        <v>869.5</v>
      </c>
      <c r="AH519">
        <v>1027.884</v>
      </c>
      <c r="AI519">
        <v>1128.242</v>
      </c>
      <c r="AJ519">
        <v>1194.078</v>
      </c>
      <c r="AK519">
        <v>1231.68</v>
      </c>
      <c r="AL519">
        <v>1217.7940000000001</v>
      </c>
      <c r="AM519">
        <v>1285.048</v>
      </c>
      <c r="AN519">
        <v>1325.338</v>
      </c>
      <c r="AO519">
        <v>1307.79</v>
      </c>
      <c r="AP519">
        <v>1080.146</v>
      </c>
      <c r="AQ519">
        <v>925.88800000000003</v>
      </c>
      <c r="AR519">
        <v>515.77</v>
      </c>
      <c r="AS519">
        <v>291.45600000000002</v>
      </c>
      <c r="AT519">
        <v>220.06</v>
      </c>
      <c r="AU519">
        <v>63</v>
      </c>
      <c r="AV519">
        <v>63.5</v>
      </c>
      <c r="AW519">
        <v>62</v>
      </c>
      <c r="AX519">
        <v>61.166666999999997</v>
      </c>
      <c r="AY519">
        <v>60.333333000000003</v>
      </c>
      <c r="AZ519">
        <v>59.666666999999997</v>
      </c>
      <c r="BA519">
        <v>59.166666999999997</v>
      </c>
      <c r="BB519">
        <v>63</v>
      </c>
      <c r="BC519">
        <v>68.833332999999996</v>
      </c>
      <c r="BD519">
        <v>74.666667000000004</v>
      </c>
      <c r="BE519">
        <v>80</v>
      </c>
      <c r="BF519">
        <v>87.333332999999996</v>
      </c>
      <c r="BG519">
        <v>92.166667000000004</v>
      </c>
      <c r="BH519">
        <v>94.5</v>
      </c>
      <c r="BI519">
        <v>96.666667000000004</v>
      </c>
      <c r="BJ519">
        <v>98</v>
      </c>
      <c r="BK519">
        <v>97.666667000000004</v>
      </c>
      <c r="BL519">
        <v>95</v>
      </c>
      <c r="BM519">
        <v>92.166667000000004</v>
      </c>
      <c r="BN519">
        <v>87.333332999999996</v>
      </c>
      <c r="BO519">
        <v>79.666667000000004</v>
      </c>
      <c r="BP519">
        <v>71.666667000000004</v>
      </c>
      <c r="BQ519">
        <v>66.166667000000004</v>
      </c>
      <c r="BR519">
        <v>63</v>
      </c>
      <c r="BS519">
        <v>6.2019710000000003</v>
      </c>
      <c r="BT519">
        <v>-4.5931340000000001</v>
      </c>
      <c r="BU519">
        <v>-3.387902</v>
      </c>
      <c r="BV519">
        <v>2.0988449999999998</v>
      </c>
      <c r="BW519">
        <v>-0.18750140000000001</v>
      </c>
      <c r="BX519">
        <v>14.59567</v>
      </c>
      <c r="BY519">
        <v>2.0266630000000001</v>
      </c>
      <c r="BZ519">
        <v>-4.7696599999999999E-2</v>
      </c>
      <c r="CA519">
        <v>8.199052</v>
      </c>
      <c r="CB519">
        <v>-26.962389999999999</v>
      </c>
      <c r="CC519">
        <v>-21.88693</v>
      </c>
      <c r="CD519">
        <v>-7.2148909999999997</v>
      </c>
      <c r="CE519">
        <v>-2.5931999999999999</v>
      </c>
      <c r="CF519">
        <v>4.6198009999999998</v>
      </c>
      <c r="CG519">
        <v>-34.702660000000002</v>
      </c>
      <c r="CH519">
        <v>-14.908860000000001</v>
      </c>
      <c r="CI519">
        <v>-87.819680000000005</v>
      </c>
      <c r="CJ519">
        <v>-76.071520000000007</v>
      </c>
      <c r="CK519">
        <v>-27.452929999999999</v>
      </c>
      <c r="CL519">
        <v>78.849100000000007</v>
      </c>
      <c r="CM519">
        <v>-25.85688</v>
      </c>
      <c r="CN519">
        <v>-4.4722049999999998</v>
      </c>
      <c r="CO519">
        <v>-8.5877300000000005</v>
      </c>
      <c r="CP519">
        <v>-8.4170610000000003</v>
      </c>
      <c r="CQ519">
        <v>39.849919999999997</v>
      </c>
      <c r="CR519">
        <v>42.596409999999999</v>
      </c>
      <c r="CS519">
        <v>31.195640000000001</v>
      </c>
      <c r="CT519">
        <v>10.586399999999999</v>
      </c>
      <c r="CU519">
        <v>10.407349999999999</v>
      </c>
      <c r="CV519">
        <v>243.10579999999999</v>
      </c>
      <c r="CW519">
        <v>138.40620000000001</v>
      </c>
      <c r="CX519">
        <v>83.286799999999999</v>
      </c>
      <c r="CY519">
        <v>316.09690000000001</v>
      </c>
      <c r="CZ519">
        <v>368.77190000000002</v>
      </c>
      <c r="DA519">
        <v>684.35019999999997</v>
      </c>
      <c r="DB519">
        <v>894.28809999999999</v>
      </c>
      <c r="DC519">
        <v>931.33709999999996</v>
      </c>
      <c r="DD519">
        <v>754.89970000000005</v>
      </c>
      <c r="DE519">
        <v>1190.953</v>
      </c>
      <c r="DF519">
        <v>1169.5119999999999</v>
      </c>
      <c r="DG519">
        <v>1363.847</v>
      </c>
      <c r="DH519">
        <v>1462.405</v>
      </c>
      <c r="DI519">
        <v>2321.748</v>
      </c>
      <c r="DJ519">
        <v>1599.521</v>
      </c>
      <c r="DK519">
        <v>2231</v>
      </c>
      <c r="DL519">
        <v>695.46249999999998</v>
      </c>
      <c r="DM519">
        <v>141.261</v>
      </c>
      <c r="DN519">
        <v>39.233330000000002</v>
      </c>
      <c r="DO519">
        <v>20</v>
      </c>
      <c r="DP519">
        <v>20</v>
      </c>
    </row>
    <row r="520" spans="1:120" hidden="1" x14ac:dyDescent="0.25">
      <c r="A520" t="str">
        <f t="shared" si="8"/>
        <v>LCA-Greater Fresno Area_Elect DA 1-4 (1PM-9PM)_44386_20-20</v>
      </c>
      <c r="B520" t="s">
        <v>62</v>
      </c>
      <c r="C520" t="s">
        <v>224</v>
      </c>
      <c r="D520" t="s">
        <v>182</v>
      </c>
      <c r="E520" t="s">
        <v>61</v>
      </c>
      <c r="F520" t="s">
        <v>61</v>
      </c>
      <c r="G520" t="s">
        <v>61</v>
      </c>
      <c r="H520" t="s">
        <v>61</v>
      </c>
      <c r="I520" t="s">
        <v>61</v>
      </c>
      <c r="J520" t="s">
        <v>61</v>
      </c>
      <c r="K520" t="s">
        <v>203</v>
      </c>
      <c r="L520" s="18">
        <v>44386</v>
      </c>
      <c r="M520">
        <v>20</v>
      </c>
      <c r="N520">
        <v>20</v>
      </c>
      <c r="O520" t="s">
        <v>258</v>
      </c>
      <c r="P520">
        <v>85</v>
      </c>
      <c r="Q520">
        <v>84</v>
      </c>
      <c r="R520">
        <v>0</v>
      </c>
      <c r="S520">
        <v>0</v>
      </c>
      <c r="T520">
        <v>0</v>
      </c>
      <c r="U520">
        <v>1</v>
      </c>
      <c r="V520">
        <v>1</v>
      </c>
      <c r="W520">
        <v>3250.7004000000002</v>
      </c>
      <c r="X520">
        <v>3340.1008000000002</v>
      </c>
      <c r="Y520">
        <v>3259.8208</v>
      </c>
      <c r="Z520">
        <v>3280.4418999999998</v>
      </c>
      <c r="AA520">
        <v>3239.7613000000001</v>
      </c>
      <c r="AB520">
        <v>3354.61</v>
      </c>
      <c r="AC520">
        <v>3651.9632999999999</v>
      </c>
      <c r="AD520">
        <v>4464.6800999999996</v>
      </c>
      <c r="AE520">
        <v>5395.0927000000001</v>
      </c>
      <c r="AF520">
        <v>5824.0244000000002</v>
      </c>
      <c r="AG520">
        <v>5994.8962000000001</v>
      </c>
      <c r="AH520">
        <v>6303.5919000000004</v>
      </c>
      <c r="AI520">
        <v>6492.6916000000001</v>
      </c>
      <c r="AJ520">
        <v>6599.7820000000002</v>
      </c>
      <c r="AK520">
        <v>6789.7646000000004</v>
      </c>
      <c r="AL520">
        <v>6915.7188999999998</v>
      </c>
      <c r="AM520">
        <v>6950.3425999999999</v>
      </c>
      <c r="AN520">
        <v>7038.2692999999999</v>
      </c>
      <c r="AO520">
        <v>5680.8272999999999</v>
      </c>
      <c r="AP520">
        <v>4395.4775</v>
      </c>
      <c r="AQ520">
        <v>5554.5673999999999</v>
      </c>
      <c r="AR520">
        <v>5561.6805000000004</v>
      </c>
      <c r="AS520">
        <v>4216.3792000000003</v>
      </c>
      <c r="AT520">
        <v>3827.5304999999998</v>
      </c>
      <c r="AU520">
        <v>90.982142999999994</v>
      </c>
      <c r="AV520">
        <v>87.565476000000004</v>
      </c>
      <c r="AW520">
        <v>86.041667000000004</v>
      </c>
      <c r="AX520">
        <v>85.488095000000001</v>
      </c>
      <c r="AY520">
        <v>84.053571000000005</v>
      </c>
      <c r="AZ520">
        <v>82.583332999999996</v>
      </c>
      <c r="BA520">
        <v>81.571428999999995</v>
      </c>
      <c r="BB520">
        <v>83.023809999999997</v>
      </c>
      <c r="BC520">
        <v>85.541667000000004</v>
      </c>
      <c r="BD520">
        <v>90.083332999999996</v>
      </c>
      <c r="BE520">
        <v>94.559523999999996</v>
      </c>
      <c r="BF520">
        <v>98.565476000000004</v>
      </c>
      <c r="BG520">
        <v>102.56547999999999</v>
      </c>
      <c r="BH520">
        <v>105.99405</v>
      </c>
      <c r="BI520">
        <v>107.54761999999999</v>
      </c>
      <c r="BJ520">
        <v>109.04167</v>
      </c>
      <c r="BK520">
        <v>110.50595</v>
      </c>
      <c r="BL520">
        <v>110.44643000000001</v>
      </c>
      <c r="BM520">
        <v>109.3869</v>
      </c>
      <c r="BN520">
        <v>107.78570999999999</v>
      </c>
      <c r="BO520">
        <v>105.25</v>
      </c>
      <c r="BP520">
        <v>101.70238000000001</v>
      </c>
      <c r="BQ520">
        <v>99.660713999999999</v>
      </c>
      <c r="BR520">
        <v>95.773809999999997</v>
      </c>
      <c r="BS520">
        <v>-40.337440000000001</v>
      </c>
      <c r="BT520">
        <v>-36.9</v>
      </c>
      <c r="BU520">
        <v>-29.97465</v>
      </c>
      <c r="BV520">
        <v>-42.346600000000002</v>
      </c>
      <c r="BW520">
        <v>-34.02516</v>
      </c>
      <c r="BX520">
        <v>-20.499929999999999</v>
      </c>
      <c r="BY520">
        <v>-35.442219999999999</v>
      </c>
      <c r="BZ520">
        <v>62.946240000000003</v>
      </c>
      <c r="CA520">
        <v>8.9951369999999997</v>
      </c>
      <c r="CB520">
        <v>2.0522330000000002</v>
      </c>
      <c r="CC520">
        <v>120.32769999999999</v>
      </c>
      <c r="CD520">
        <v>76.823970000000003</v>
      </c>
      <c r="CE520">
        <v>23.515709999999999</v>
      </c>
      <c r="CF520">
        <v>16.009820000000001</v>
      </c>
      <c r="CG520">
        <v>6.2486899999999999</v>
      </c>
      <c r="CH520">
        <v>-22.277699999999999</v>
      </c>
      <c r="CI520">
        <v>-25.62049</v>
      </c>
      <c r="CJ520">
        <v>40.221029999999999</v>
      </c>
      <c r="CK520">
        <v>1144.1199999999999</v>
      </c>
      <c r="CL520">
        <v>1990.213</v>
      </c>
      <c r="CM520">
        <v>528.82449999999994</v>
      </c>
      <c r="CN520">
        <v>4.360449</v>
      </c>
      <c r="CO520">
        <v>-66.240840000000006</v>
      </c>
      <c r="CP520">
        <v>-50.264870000000002</v>
      </c>
      <c r="CQ520">
        <v>5115.7879999999996</v>
      </c>
      <c r="CR520">
        <v>1392.4179999999999</v>
      </c>
      <c r="CS520">
        <v>1337.633</v>
      </c>
      <c r="CT520">
        <v>1299.3900000000001</v>
      </c>
      <c r="CU520">
        <v>1254.827</v>
      </c>
      <c r="CV520">
        <v>1434.232</v>
      </c>
      <c r="CW520">
        <v>1065.83</v>
      </c>
      <c r="CX520">
        <v>1406.797</v>
      </c>
      <c r="CY520">
        <v>1593.221</v>
      </c>
      <c r="CZ520">
        <v>1689.45</v>
      </c>
      <c r="DA520">
        <v>5398.8010000000004</v>
      </c>
      <c r="DB520">
        <v>2521.1390000000001</v>
      </c>
      <c r="DC520">
        <v>2133.1089999999999</v>
      </c>
      <c r="DD520">
        <v>2746.9690000000001</v>
      </c>
      <c r="DE520">
        <v>3188.4670000000001</v>
      </c>
      <c r="DF520">
        <v>3107.2640000000001</v>
      </c>
      <c r="DG520">
        <v>3790.7559999999999</v>
      </c>
      <c r="DH520">
        <v>9782.1509999999998</v>
      </c>
      <c r="DI520">
        <v>9619.6659999999993</v>
      </c>
      <c r="DJ520">
        <v>9261.42</v>
      </c>
      <c r="DK520">
        <v>5862.9409999999998</v>
      </c>
      <c r="DL520">
        <v>8887.4989999999998</v>
      </c>
      <c r="DM520">
        <v>4295.1660000000002</v>
      </c>
      <c r="DN520">
        <v>3802.1480000000001</v>
      </c>
      <c r="DO520">
        <v>20</v>
      </c>
      <c r="DP520">
        <v>20</v>
      </c>
    </row>
    <row r="521" spans="1:120" hidden="1" x14ac:dyDescent="0.25">
      <c r="A521" t="str">
        <f t="shared" si="8"/>
        <v>Industry_Type-3. Wholesale, Transport, other utilities_Elect DA 1-4 (1PM-9PM)_44386_20-20</v>
      </c>
      <c r="B521" t="s">
        <v>62</v>
      </c>
      <c r="C521" t="s">
        <v>202</v>
      </c>
      <c r="D521" t="s">
        <v>61</v>
      </c>
      <c r="E521" t="s">
        <v>61</v>
      </c>
      <c r="F521" t="s">
        <v>61</v>
      </c>
      <c r="G521" t="s">
        <v>31</v>
      </c>
      <c r="H521" t="s">
        <v>61</v>
      </c>
      <c r="I521" t="s">
        <v>61</v>
      </c>
      <c r="J521" t="s">
        <v>61</v>
      </c>
      <c r="K521" t="s">
        <v>203</v>
      </c>
      <c r="L521" s="18">
        <v>44386</v>
      </c>
      <c r="M521">
        <v>20</v>
      </c>
      <c r="N521">
        <v>20</v>
      </c>
      <c r="O521" t="s">
        <v>258</v>
      </c>
      <c r="P521">
        <v>1</v>
      </c>
      <c r="Q521">
        <v>1</v>
      </c>
      <c r="R521">
        <v>0</v>
      </c>
      <c r="S521">
        <v>0</v>
      </c>
      <c r="T521">
        <v>1</v>
      </c>
      <c r="U521">
        <v>0</v>
      </c>
      <c r="V521">
        <v>1</v>
      </c>
      <c r="W521">
        <v>415.6</v>
      </c>
      <c r="X521">
        <v>361.6</v>
      </c>
      <c r="Y521">
        <v>418.8</v>
      </c>
      <c r="Z521">
        <v>397.6</v>
      </c>
      <c r="AA521">
        <v>352</v>
      </c>
      <c r="AB521">
        <v>423.6</v>
      </c>
      <c r="AC521">
        <v>574.4</v>
      </c>
      <c r="AD521">
        <v>558.79999999999995</v>
      </c>
      <c r="AE521">
        <v>608.4</v>
      </c>
      <c r="AF521">
        <v>512.79999999999995</v>
      </c>
      <c r="AG521">
        <v>493.2</v>
      </c>
      <c r="AH521">
        <v>482.4</v>
      </c>
      <c r="AI521">
        <v>454</v>
      </c>
      <c r="AJ521">
        <v>462</v>
      </c>
      <c r="AK521">
        <v>453.6</v>
      </c>
      <c r="AL521">
        <v>302.8</v>
      </c>
      <c r="AM521">
        <v>208.4</v>
      </c>
      <c r="AN521">
        <v>326.8</v>
      </c>
      <c r="AO521">
        <v>477.2</v>
      </c>
      <c r="AP521">
        <v>192.4</v>
      </c>
      <c r="AQ521">
        <v>437.6</v>
      </c>
      <c r="AR521">
        <v>451.6</v>
      </c>
      <c r="AS521">
        <v>457.6</v>
      </c>
      <c r="AT521">
        <v>538.4</v>
      </c>
      <c r="AU521">
        <v>85.5</v>
      </c>
      <c r="AV521">
        <v>83</v>
      </c>
      <c r="AW521">
        <v>80.5</v>
      </c>
      <c r="AX521">
        <v>79</v>
      </c>
      <c r="AY521">
        <v>78.5</v>
      </c>
      <c r="AZ521">
        <v>77.5</v>
      </c>
      <c r="BA521">
        <v>76</v>
      </c>
      <c r="BB521">
        <v>76.5</v>
      </c>
      <c r="BC521">
        <v>79</v>
      </c>
      <c r="BD521">
        <v>84</v>
      </c>
      <c r="BE521">
        <v>87.5</v>
      </c>
      <c r="BF521">
        <v>91</v>
      </c>
      <c r="BG521">
        <v>95</v>
      </c>
      <c r="BH521">
        <v>97.5</v>
      </c>
      <c r="BI521">
        <v>100.5</v>
      </c>
      <c r="BJ521">
        <v>102.5</v>
      </c>
      <c r="BK521">
        <v>104</v>
      </c>
      <c r="BL521">
        <v>103.5</v>
      </c>
      <c r="BM521">
        <v>102</v>
      </c>
      <c r="BN521">
        <v>99.5</v>
      </c>
      <c r="BO521">
        <v>97</v>
      </c>
      <c r="BP521">
        <v>92.5</v>
      </c>
      <c r="BQ521">
        <v>89.5</v>
      </c>
      <c r="BR521">
        <v>87</v>
      </c>
      <c r="BS521">
        <v>-107.3806</v>
      </c>
      <c r="BT521">
        <v>22.72766</v>
      </c>
      <c r="BU521">
        <v>-11.66901</v>
      </c>
      <c r="BV521">
        <v>-10.88007</v>
      </c>
      <c r="BW521">
        <v>-12.293430000000001</v>
      </c>
      <c r="BX521">
        <v>-11.228759999999999</v>
      </c>
      <c r="BY521">
        <v>-21.050899999999999</v>
      </c>
      <c r="BZ521">
        <v>23.422270000000001</v>
      </c>
      <c r="CA521">
        <v>20.986450000000001</v>
      </c>
      <c r="CB521">
        <v>0.16439819999999999</v>
      </c>
      <c r="CC521">
        <v>-24.724489999999999</v>
      </c>
      <c r="CD521">
        <v>-26.351870000000002</v>
      </c>
      <c r="CE521">
        <v>-18.122250000000001</v>
      </c>
      <c r="CF521">
        <v>-16.57001</v>
      </c>
      <c r="CG521">
        <v>-0.99182130000000002</v>
      </c>
      <c r="CH521">
        <v>9.0467829999999996</v>
      </c>
      <c r="CI521">
        <v>35.658659999999998</v>
      </c>
      <c r="CJ521">
        <v>6.2644039999999999</v>
      </c>
      <c r="CK521">
        <v>35.352690000000003</v>
      </c>
      <c r="CL521">
        <v>139.9418</v>
      </c>
      <c r="CM521">
        <v>22.223140000000001</v>
      </c>
      <c r="CN521">
        <v>-51.861150000000002</v>
      </c>
      <c r="CO521">
        <v>-62.836150000000004</v>
      </c>
      <c r="CP521">
        <v>-67.975459999999998</v>
      </c>
      <c r="CQ521">
        <v>4097.0169999999998</v>
      </c>
      <c r="CR521">
        <v>2533.4319999999998</v>
      </c>
      <c r="CS521">
        <v>2267.7460000000001</v>
      </c>
      <c r="CT521">
        <v>2030.462</v>
      </c>
      <c r="CU521">
        <v>2089.2669999999998</v>
      </c>
      <c r="CV521">
        <v>1460.28</v>
      </c>
      <c r="CW521">
        <v>394.83100000000002</v>
      </c>
      <c r="CX521">
        <v>998.61810000000003</v>
      </c>
      <c r="CY521">
        <v>1308.2449999999999</v>
      </c>
      <c r="CZ521">
        <v>783.5077</v>
      </c>
      <c r="DA521">
        <v>2375.2089999999998</v>
      </c>
      <c r="DB521">
        <v>3909.1149999999998</v>
      </c>
      <c r="DC521">
        <v>3986.355</v>
      </c>
      <c r="DD521">
        <v>5341.4290000000001</v>
      </c>
      <c r="DE521">
        <v>4809.518</v>
      </c>
      <c r="DF521">
        <v>5634.7709999999997</v>
      </c>
      <c r="DG521">
        <v>6992.5630000000001</v>
      </c>
      <c r="DH521">
        <v>2217.5619999999999</v>
      </c>
      <c r="DI521">
        <v>3583.8359999999998</v>
      </c>
      <c r="DJ521">
        <v>4952.6540000000005</v>
      </c>
      <c r="DK521">
        <v>2018.4490000000001</v>
      </c>
      <c r="DL521">
        <v>1425.1189999999999</v>
      </c>
      <c r="DM521">
        <v>2379.431</v>
      </c>
      <c r="DN521">
        <v>2096.4029999999998</v>
      </c>
      <c r="DO521">
        <v>20</v>
      </c>
      <c r="DP521">
        <v>20</v>
      </c>
    </row>
    <row r="522" spans="1:120" hidden="1" x14ac:dyDescent="0.25">
      <c r="A522" t="str">
        <f t="shared" si="8"/>
        <v>Industry_Type-1. Agriculture, Mining &amp; Construction_Elect DA 1-4 (1PM-9PM)_44386_20-20</v>
      </c>
      <c r="B522" t="s">
        <v>62</v>
      </c>
      <c r="C522" t="s">
        <v>211</v>
      </c>
      <c r="D522" t="s">
        <v>61</v>
      </c>
      <c r="E522" t="s">
        <v>61</v>
      </c>
      <c r="F522" t="s">
        <v>61</v>
      </c>
      <c r="G522" t="s">
        <v>30</v>
      </c>
      <c r="H522" t="s">
        <v>61</v>
      </c>
      <c r="I522" t="s">
        <v>61</v>
      </c>
      <c r="J522" t="s">
        <v>61</v>
      </c>
      <c r="K522" t="s">
        <v>203</v>
      </c>
      <c r="L522" s="18">
        <v>44386</v>
      </c>
      <c r="M522">
        <v>20</v>
      </c>
      <c r="N522">
        <v>20</v>
      </c>
      <c r="O522" t="s">
        <v>258</v>
      </c>
      <c r="P522">
        <v>17</v>
      </c>
      <c r="Q522">
        <v>17</v>
      </c>
      <c r="R522">
        <v>0</v>
      </c>
      <c r="S522">
        <v>0</v>
      </c>
      <c r="T522">
        <v>0</v>
      </c>
      <c r="U522">
        <v>1</v>
      </c>
      <c r="V522">
        <v>1</v>
      </c>
      <c r="W522">
        <v>4792.16</v>
      </c>
      <c r="X522">
        <v>4675.6000000000004</v>
      </c>
      <c r="Y522">
        <v>4676.8</v>
      </c>
      <c r="Z522">
        <v>4681.28</v>
      </c>
      <c r="AA522">
        <v>4680.5600000000004</v>
      </c>
      <c r="AB522">
        <v>4680.4799999999996</v>
      </c>
      <c r="AC522">
        <v>4719.3599999999997</v>
      </c>
      <c r="AD522">
        <v>4656.16</v>
      </c>
      <c r="AE522">
        <v>4510.4799999999996</v>
      </c>
      <c r="AF522">
        <v>4447.12</v>
      </c>
      <c r="AG522">
        <v>4479.2</v>
      </c>
      <c r="AH522">
        <v>4389.4399999999996</v>
      </c>
      <c r="AI522">
        <v>4384.4799999999996</v>
      </c>
      <c r="AJ522">
        <v>4385.2</v>
      </c>
      <c r="AK522">
        <v>4449.92</v>
      </c>
      <c r="AL522">
        <v>4463.84</v>
      </c>
      <c r="AM522">
        <v>4470.72</v>
      </c>
      <c r="AN522">
        <v>4582.24</v>
      </c>
      <c r="AO522">
        <v>2522.16</v>
      </c>
      <c r="AP522">
        <v>60.48</v>
      </c>
      <c r="AQ522">
        <v>1864.96</v>
      </c>
      <c r="AR522">
        <v>3819.36</v>
      </c>
      <c r="AS522">
        <v>4645.28</v>
      </c>
      <c r="AT522">
        <v>4806.6400000000003</v>
      </c>
      <c r="AU522">
        <v>91.5</v>
      </c>
      <c r="AV522">
        <v>88</v>
      </c>
      <c r="AW522">
        <v>86.5</v>
      </c>
      <c r="AX522">
        <v>86</v>
      </c>
      <c r="AY522">
        <v>84.5</v>
      </c>
      <c r="AZ522">
        <v>83</v>
      </c>
      <c r="BA522">
        <v>82</v>
      </c>
      <c r="BB522">
        <v>83.5</v>
      </c>
      <c r="BC522">
        <v>86</v>
      </c>
      <c r="BD522">
        <v>90.5</v>
      </c>
      <c r="BE522">
        <v>95</v>
      </c>
      <c r="BF522">
        <v>99</v>
      </c>
      <c r="BG522">
        <v>103</v>
      </c>
      <c r="BH522">
        <v>106.5</v>
      </c>
      <c r="BI522">
        <v>108</v>
      </c>
      <c r="BJ522">
        <v>109.5</v>
      </c>
      <c r="BK522">
        <v>111</v>
      </c>
      <c r="BL522">
        <v>111</v>
      </c>
      <c r="BM522">
        <v>110</v>
      </c>
      <c r="BN522">
        <v>108.5</v>
      </c>
      <c r="BO522">
        <v>106</v>
      </c>
      <c r="BP522">
        <v>102.5</v>
      </c>
      <c r="BQ522">
        <v>100.5</v>
      </c>
      <c r="BR522">
        <v>96.5</v>
      </c>
      <c r="BS522">
        <v>-98.505970000000005</v>
      </c>
      <c r="BT522">
        <v>21.126609999999999</v>
      </c>
      <c r="BU522">
        <v>32.627000000000002</v>
      </c>
      <c r="BV522">
        <v>25.534890000000001</v>
      </c>
      <c r="BW522">
        <v>13.07471</v>
      </c>
      <c r="BX522">
        <v>16.117380000000001</v>
      </c>
      <c r="BY522">
        <v>23.57255</v>
      </c>
      <c r="BZ522">
        <v>2.4563570000000001</v>
      </c>
      <c r="CA522">
        <v>-22.964320000000001</v>
      </c>
      <c r="CB522">
        <v>-34.722189999999998</v>
      </c>
      <c r="CC522">
        <v>52.588729999999998</v>
      </c>
      <c r="CD522">
        <v>42.725909999999999</v>
      </c>
      <c r="CE522">
        <v>30.212050000000001</v>
      </c>
      <c r="CF522">
        <v>31.688890000000001</v>
      </c>
      <c r="CG522">
        <v>-6.0417500000000004</v>
      </c>
      <c r="CH522">
        <v>-4.9645060000000001</v>
      </c>
      <c r="CI522">
        <v>6.524489</v>
      </c>
      <c r="CJ522">
        <v>115.8545</v>
      </c>
      <c r="CK522">
        <v>2449.3240000000001</v>
      </c>
      <c r="CL522">
        <v>4374.7820000000002</v>
      </c>
      <c r="CM522">
        <v>2290.2339999999999</v>
      </c>
      <c r="CN522">
        <v>547.71289999999999</v>
      </c>
      <c r="CO522">
        <v>94.313869999999994</v>
      </c>
      <c r="CP522">
        <v>92.762129999999999</v>
      </c>
      <c r="CQ522">
        <v>12250.91</v>
      </c>
      <c r="CR522">
        <v>4485.7250000000004</v>
      </c>
      <c r="CS522">
        <v>4033.7420000000002</v>
      </c>
      <c r="CT522">
        <v>3752.4140000000002</v>
      </c>
      <c r="CU522">
        <v>3563.8890000000001</v>
      </c>
      <c r="CV522">
        <v>3653.107</v>
      </c>
      <c r="CW522">
        <v>1599.732</v>
      </c>
      <c r="CX522">
        <v>2310.5210000000002</v>
      </c>
      <c r="CY522">
        <v>3714.386</v>
      </c>
      <c r="CZ522">
        <v>4018.471</v>
      </c>
      <c r="DA522">
        <v>7652.8429999999998</v>
      </c>
      <c r="DB522">
        <v>5671.4480000000003</v>
      </c>
      <c r="DC522">
        <v>5279.3890000000001</v>
      </c>
      <c r="DD522">
        <v>5823.848</v>
      </c>
      <c r="DE522">
        <v>6950.5249999999996</v>
      </c>
      <c r="DF522">
        <v>6935.9380000000001</v>
      </c>
      <c r="DG522">
        <v>7728.8959999999997</v>
      </c>
      <c r="DH522">
        <v>15200.94</v>
      </c>
      <c r="DI522">
        <v>15724.29</v>
      </c>
      <c r="DJ522">
        <v>13155.75</v>
      </c>
      <c r="DK522">
        <v>24846.98</v>
      </c>
      <c r="DL522">
        <v>17301.689999999999</v>
      </c>
      <c r="DM522">
        <v>12102.16</v>
      </c>
      <c r="DN522">
        <v>11786.98</v>
      </c>
      <c r="DO522">
        <v>20</v>
      </c>
      <c r="DP522">
        <v>20</v>
      </c>
    </row>
    <row r="523" spans="1:120" hidden="1" x14ac:dyDescent="0.25">
      <c r="A523" t="str">
        <f t="shared" si="8"/>
        <v>Industry_Type-8. Other_Elect DA 1-4 (1PM-9PM)_44386_20-20</v>
      </c>
      <c r="B523" t="s">
        <v>62</v>
      </c>
      <c r="C523" t="s">
        <v>267</v>
      </c>
      <c r="D523" t="s">
        <v>61</v>
      </c>
      <c r="E523" t="s">
        <v>61</v>
      </c>
      <c r="F523" t="s">
        <v>61</v>
      </c>
      <c r="G523" t="s">
        <v>268</v>
      </c>
      <c r="H523" t="s">
        <v>61</v>
      </c>
      <c r="I523" t="s">
        <v>61</v>
      </c>
      <c r="J523" t="s">
        <v>61</v>
      </c>
      <c r="K523" t="s">
        <v>203</v>
      </c>
      <c r="L523" s="18">
        <v>44386</v>
      </c>
      <c r="M523">
        <v>20</v>
      </c>
      <c r="N523">
        <v>20</v>
      </c>
      <c r="O523" t="s">
        <v>258</v>
      </c>
      <c r="P523">
        <v>6</v>
      </c>
      <c r="Q523">
        <v>6</v>
      </c>
      <c r="R523">
        <v>0</v>
      </c>
      <c r="S523">
        <v>0</v>
      </c>
      <c r="T523">
        <v>1</v>
      </c>
      <c r="U523">
        <v>1</v>
      </c>
      <c r="V523">
        <v>1</v>
      </c>
      <c r="W523">
        <v>43.662999999999997</v>
      </c>
      <c r="X523">
        <v>44.771999999999998</v>
      </c>
      <c r="Y523">
        <v>44.459000000000003</v>
      </c>
      <c r="Z523">
        <v>45.198999999999998</v>
      </c>
      <c r="AA523">
        <v>50.826999999999998</v>
      </c>
      <c r="AB523">
        <v>50.276000000000003</v>
      </c>
      <c r="AC523">
        <v>50.548000000000002</v>
      </c>
      <c r="AD523">
        <v>54.110999999999997</v>
      </c>
      <c r="AE523">
        <v>59.588999999999999</v>
      </c>
      <c r="AF523">
        <v>67.87</v>
      </c>
      <c r="AG523">
        <v>70.998000000000005</v>
      </c>
      <c r="AH523">
        <v>74.245999999999995</v>
      </c>
      <c r="AI523">
        <v>77.525000000000006</v>
      </c>
      <c r="AJ523">
        <v>77.747</v>
      </c>
      <c r="AK523">
        <v>79.251000000000005</v>
      </c>
      <c r="AL523">
        <v>80.186999999999998</v>
      </c>
      <c r="AM523">
        <v>80.831000000000003</v>
      </c>
      <c r="AN523">
        <v>82.635999999999996</v>
      </c>
      <c r="AO523">
        <v>78.379000000000005</v>
      </c>
      <c r="AP523">
        <v>69.817999999999998</v>
      </c>
      <c r="AQ523">
        <v>71.260000000000005</v>
      </c>
      <c r="AR523">
        <v>57.347999999999999</v>
      </c>
      <c r="AS523">
        <v>48.580500000000001</v>
      </c>
      <c r="AT523">
        <v>47.110999999999997</v>
      </c>
      <c r="AU523">
        <v>78</v>
      </c>
      <c r="AV523">
        <v>75.916667000000004</v>
      </c>
      <c r="AW523">
        <v>74</v>
      </c>
      <c r="AX523">
        <v>73.333332999999996</v>
      </c>
      <c r="AY523">
        <v>72</v>
      </c>
      <c r="AZ523">
        <v>71.166667000000004</v>
      </c>
      <c r="BA523">
        <v>71.166667000000004</v>
      </c>
      <c r="BB523">
        <v>73.833332999999996</v>
      </c>
      <c r="BC523">
        <v>79.25</v>
      </c>
      <c r="BD523">
        <v>85.416667000000004</v>
      </c>
      <c r="BE523">
        <v>90.833332999999996</v>
      </c>
      <c r="BF523">
        <v>95.166667000000004</v>
      </c>
      <c r="BG523">
        <v>98.583332999999996</v>
      </c>
      <c r="BH523">
        <v>100.91667</v>
      </c>
      <c r="BI523">
        <v>103.08333</v>
      </c>
      <c r="BJ523">
        <v>104</v>
      </c>
      <c r="BK523">
        <v>104.91667</v>
      </c>
      <c r="BL523">
        <v>104.16667</v>
      </c>
      <c r="BM523">
        <v>102.83333</v>
      </c>
      <c r="BN523">
        <v>100.16667</v>
      </c>
      <c r="BO523">
        <v>94.166667000000004</v>
      </c>
      <c r="BP523">
        <v>87.75</v>
      </c>
      <c r="BQ523">
        <v>84.666667000000004</v>
      </c>
      <c r="BR523">
        <v>81.5</v>
      </c>
      <c r="BS523">
        <v>-1.37036E-2</v>
      </c>
      <c r="BT523">
        <v>0.55138750000000003</v>
      </c>
      <c r="BU523">
        <v>0.2539188</v>
      </c>
      <c r="BV523">
        <v>-3.92097E-2</v>
      </c>
      <c r="BW523">
        <v>0.61963020000000002</v>
      </c>
      <c r="BX523">
        <v>-0.18082129999999999</v>
      </c>
      <c r="BY523">
        <v>-0.73571120000000001</v>
      </c>
      <c r="BZ523">
        <v>0.86049580000000003</v>
      </c>
      <c r="CA523">
        <v>-0.70985209999999999</v>
      </c>
      <c r="CB523">
        <v>-0.65173400000000004</v>
      </c>
      <c r="CC523">
        <v>-0.70338900000000004</v>
      </c>
      <c r="CD523">
        <v>0.52734599999999998</v>
      </c>
      <c r="CE523">
        <v>-0.18433430000000001</v>
      </c>
      <c r="CF523">
        <v>0.124974</v>
      </c>
      <c r="CG523">
        <v>0.74660150000000003</v>
      </c>
      <c r="CH523">
        <v>7.5982099999999997E-2</v>
      </c>
      <c r="CI523">
        <v>0.1301998</v>
      </c>
      <c r="CJ523">
        <v>-0.64970550000000005</v>
      </c>
      <c r="CK523">
        <v>-1.577445</v>
      </c>
      <c r="CL523">
        <v>5.3906049999999999</v>
      </c>
      <c r="CM523">
        <v>-0.77371789999999996</v>
      </c>
      <c r="CN523">
        <v>-0.44177889999999997</v>
      </c>
      <c r="CO523">
        <v>-0.30968570000000001</v>
      </c>
      <c r="CP523">
        <v>0.420516</v>
      </c>
      <c r="CQ523">
        <v>1.106385</v>
      </c>
      <c r="CR523">
        <v>0.49234309999999998</v>
      </c>
      <c r="CS523">
        <v>0.37302679999999999</v>
      </c>
      <c r="CT523">
        <v>0.40436240000000001</v>
      </c>
      <c r="CU523">
        <v>1.063423</v>
      </c>
      <c r="CV523">
        <v>0.90927650000000004</v>
      </c>
      <c r="CW523">
        <v>2.1672560000000001</v>
      </c>
      <c r="CX523">
        <v>1.0432809999999999</v>
      </c>
      <c r="CY523">
        <v>0.79611270000000001</v>
      </c>
      <c r="CZ523">
        <v>1.0059439999999999</v>
      </c>
      <c r="DA523">
        <v>1.0059800000000001</v>
      </c>
      <c r="DB523">
        <v>2.3852509999999998</v>
      </c>
      <c r="DC523">
        <v>1.388652</v>
      </c>
      <c r="DD523">
        <v>1.859273</v>
      </c>
      <c r="DE523">
        <v>1.810511</v>
      </c>
      <c r="DF523">
        <v>1.5836349999999999</v>
      </c>
      <c r="DG523">
        <v>1.6100540000000001</v>
      </c>
      <c r="DH523">
        <v>1.4627920000000001</v>
      </c>
      <c r="DI523">
        <v>2.2726090000000001</v>
      </c>
      <c r="DJ523">
        <v>1.4780549999999999</v>
      </c>
      <c r="DK523">
        <v>1.5429379999999999</v>
      </c>
      <c r="DL523">
        <v>0.77310619999999997</v>
      </c>
      <c r="DM523">
        <v>0.39217429999999998</v>
      </c>
      <c r="DN523">
        <v>1.1860869999999999</v>
      </c>
      <c r="DO523">
        <v>20</v>
      </c>
      <c r="DP523">
        <v>20</v>
      </c>
    </row>
    <row r="524" spans="1:120" hidden="1" x14ac:dyDescent="0.25">
      <c r="A524" t="str">
        <f t="shared" si="8"/>
        <v>sublap_id-SLAP_PGKN_Elect DA 1-4 (1PM-9PM)_44386_20-20</v>
      </c>
      <c r="B524" t="s">
        <v>62</v>
      </c>
      <c r="C524" t="s">
        <v>279</v>
      </c>
      <c r="D524" t="s">
        <v>61</v>
      </c>
      <c r="E524" t="s">
        <v>280</v>
      </c>
      <c r="F524" t="s">
        <v>61</v>
      </c>
      <c r="G524" t="s">
        <v>61</v>
      </c>
      <c r="H524" t="s">
        <v>61</v>
      </c>
      <c r="I524" t="s">
        <v>61</v>
      </c>
      <c r="J524" t="s">
        <v>61</v>
      </c>
      <c r="K524" t="s">
        <v>203</v>
      </c>
      <c r="L524" s="18">
        <v>44386</v>
      </c>
      <c r="M524">
        <v>20</v>
      </c>
      <c r="N524">
        <v>20</v>
      </c>
      <c r="O524" t="s">
        <v>258</v>
      </c>
      <c r="P524">
        <v>19</v>
      </c>
      <c r="Q524">
        <v>19</v>
      </c>
      <c r="R524">
        <v>0</v>
      </c>
      <c r="S524">
        <v>1</v>
      </c>
      <c r="T524">
        <v>0</v>
      </c>
      <c r="U524">
        <v>1</v>
      </c>
      <c r="V524">
        <v>1</v>
      </c>
      <c r="W524">
        <v>305.863</v>
      </c>
      <c r="X524">
        <v>387.69600000000003</v>
      </c>
      <c r="Y524">
        <v>384.95299999999997</v>
      </c>
      <c r="Z524">
        <v>408.35399999999998</v>
      </c>
      <c r="AA524">
        <v>421.63</v>
      </c>
      <c r="AB524">
        <v>410.4</v>
      </c>
      <c r="AC524">
        <v>471.22699999999998</v>
      </c>
      <c r="AD524">
        <v>786.42700000000002</v>
      </c>
      <c r="AE524">
        <v>893.29399999999998</v>
      </c>
      <c r="AF524">
        <v>1051.03</v>
      </c>
      <c r="AG524">
        <v>1139.625</v>
      </c>
      <c r="AH524">
        <v>1200.183</v>
      </c>
      <c r="AI524">
        <v>1254.7370000000001</v>
      </c>
      <c r="AJ524">
        <v>1286.258</v>
      </c>
      <c r="AK524">
        <v>1311.7329999999999</v>
      </c>
      <c r="AL524">
        <v>1314.998</v>
      </c>
      <c r="AM524">
        <v>1336.9690000000001</v>
      </c>
      <c r="AN524">
        <v>1336.7619999999999</v>
      </c>
      <c r="AO524">
        <v>1266.828</v>
      </c>
      <c r="AP524">
        <v>1027.2170000000001</v>
      </c>
      <c r="AQ524">
        <v>1175.1569999999999</v>
      </c>
      <c r="AR524">
        <v>880.85599999999999</v>
      </c>
      <c r="AS524">
        <v>457.04899999999998</v>
      </c>
      <c r="AT524">
        <v>316.38099999999997</v>
      </c>
      <c r="AU524">
        <v>94</v>
      </c>
      <c r="AV524">
        <v>91.5</v>
      </c>
      <c r="AW524">
        <v>91</v>
      </c>
      <c r="AX524">
        <v>88</v>
      </c>
      <c r="AY524">
        <v>85.5</v>
      </c>
      <c r="AZ524">
        <v>83.5</v>
      </c>
      <c r="BA524">
        <v>82</v>
      </c>
      <c r="BB524">
        <v>82.5</v>
      </c>
      <c r="BC524">
        <v>86</v>
      </c>
      <c r="BD524">
        <v>90.5</v>
      </c>
      <c r="BE524">
        <v>96</v>
      </c>
      <c r="BF524">
        <v>99.5</v>
      </c>
      <c r="BG524">
        <v>102.5</v>
      </c>
      <c r="BH524">
        <v>105</v>
      </c>
      <c r="BI524">
        <v>107.5</v>
      </c>
      <c r="BJ524">
        <v>108.5</v>
      </c>
      <c r="BK524">
        <v>109.5</v>
      </c>
      <c r="BL524">
        <v>109.5</v>
      </c>
      <c r="BM524">
        <v>109.5</v>
      </c>
      <c r="BN524">
        <v>108.5</v>
      </c>
      <c r="BO524">
        <v>106</v>
      </c>
      <c r="BP524">
        <v>103.5</v>
      </c>
      <c r="BQ524">
        <v>100</v>
      </c>
      <c r="BR524">
        <v>97</v>
      </c>
      <c r="BS524">
        <v>6.1724899999999998</v>
      </c>
      <c r="BT524">
        <v>-4.255439</v>
      </c>
      <c r="BU524">
        <v>0.40607290000000001</v>
      </c>
      <c r="BV524">
        <v>3.2273320000000001</v>
      </c>
      <c r="BW524">
        <v>3.2108750000000001</v>
      </c>
      <c r="BX524">
        <v>-23.411670000000001</v>
      </c>
      <c r="BY524">
        <v>-92.05077</v>
      </c>
      <c r="BZ524">
        <v>20.489470000000001</v>
      </c>
      <c r="CA524">
        <v>40.315689999999996</v>
      </c>
      <c r="CB524">
        <v>25.70121</v>
      </c>
      <c r="CC524">
        <v>21.921019999999999</v>
      </c>
      <c r="CD524">
        <v>4.5618949999999998</v>
      </c>
      <c r="CE524">
        <v>0.11661150000000001</v>
      </c>
      <c r="CF524">
        <v>3.8454670000000002</v>
      </c>
      <c r="CG524">
        <v>18.352049999999998</v>
      </c>
      <c r="CH524">
        <v>24.892939999999999</v>
      </c>
      <c r="CI524">
        <v>14.06183</v>
      </c>
      <c r="CJ524">
        <v>-15.24057</v>
      </c>
      <c r="CK524">
        <v>13.898770000000001</v>
      </c>
      <c r="CL524">
        <v>238.00479999999999</v>
      </c>
      <c r="CM524">
        <v>-5.6877139999999997</v>
      </c>
      <c r="CN524">
        <v>-20.37331</v>
      </c>
      <c r="CO524">
        <v>-6.8465610000000003</v>
      </c>
      <c r="CP524">
        <v>0.50915250000000001</v>
      </c>
      <c r="CQ524">
        <v>304.16239999999999</v>
      </c>
      <c r="CR524">
        <v>299.5872</v>
      </c>
      <c r="CS524">
        <v>248.9359</v>
      </c>
      <c r="CT524">
        <v>205.3296</v>
      </c>
      <c r="CU524">
        <v>141.6831</v>
      </c>
      <c r="CV524">
        <v>201.5514</v>
      </c>
      <c r="CW524">
        <v>1033.528</v>
      </c>
      <c r="CX524">
        <v>422.09750000000003</v>
      </c>
      <c r="CY524">
        <v>307.92930000000001</v>
      </c>
      <c r="CZ524">
        <v>275.77839999999998</v>
      </c>
      <c r="DA524">
        <v>270.303</v>
      </c>
      <c r="DB524">
        <v>266.07900000000001</v>
      </c>
      <c r="DC524">
        <v>255.8133</v>
      </c>
      <c r="DD524">
        <v>283.46129999999999</v>
      </c>
      <c r="DE524">
        <v>272.78469999999999</v>
      </c>
      <c r="DF524">
        <v>206.00919999999999</v>
      </c>
      <c r="DG524">
        <v>206.41030000000001</v>
      </c>
      <c r="DH524">
        <v>341.44369999999998</v>
      </c>
      <c r="DI524">
        <v>303.60739999999998</v>
      </c>
      <c r="DJ524">
        <v>1163.7329999999999</v>
      </c>
      <c r="DK524">
        <v>3546.9690000000001</v>
      </c>
      <c r="DL524">
        <v>3849.6109999999999</v>
      </c>
      <c r="DM524">
        <v>225.4091</v>
      </c>
      <c r="DN524">
        <v>46.907710000000002</v>
      </c>
      <c r="DO524">
        <v>20</v>
      </c>
      <c r="DP524">
        <v>20</v>
      </c>
    </row>
    <row r="525" spans="1:120" hidden="1" x14ac:dyDescent="0.25">
      <c r="A525" t="str">
        <f t="shared" si="8"/>
        <v>sublap_id-SLAP_PGST_Elect DA 1-4 (1PM-9PM)_44386_20-20</v>
      </c>
      <c r="B525" t="s">
        <v>62</v>
      </c>
      <c r="C525" t="s">
        <v>285</v>
      </c>
      <c r="D525" t="s">
        <v>61</v>
      </c>
      <c r="E525" t="s">
        <v>286</v>
      </c>
      <c r="F525" t="s">
        <v>61</v>
      </c>
      <c r="G525" t="s">
        <v>61</v>
      </c>
      <c r="H525" t="s">
        <v>61</v>
      </c>
      <c r="I525" t="s">
        <v>61</v>
      </c>
      <c r="J525" t="s">
        <v>61</v>
      </c>
      <c r="K525" t="s">
        <v>203</v>
      </c>
      <c r="L525" s="18">
        <v>44386</v>
      </c>
      <c r="M525">
        <v>20</v>
      </c>
      <c r="N525">
        <v>20</v>
      </c>
      <c r="O525" t="s">
        <v>258</v>
      </c>
      <c r="P525">
        <v>20</v>
      </c>
      <c r="Q525">
        <v>19</v>
      </c>
      <c r="R525">
        <v>0</v>
      </c>
      <c r="S525">
        <v>1</v>
      </c>
      <c r="T525">
        <v>0</v>
      </c>
      <c r="U525">
        <v>1</v>
      </c>
      <c r="V525">
        <v>1</v>
      </c>
      <c r="W525">
        <v>704.05367999999999</v>
      </c>
      <c r="X525">
        <v>706.43474000000003</v>
      </c>
      <c r="Y525">
        <v>768.36420999999996</v>
      </c>
      <c r="Z525">
        <v>742.64421000000004</v>
      </c>
      <c r="AA525">
        <v>742.84</v>
      </c>
      <c r="AB525">
        <v>815.27579000000003</v>
      </c>
      <c r="AC525">
        <v>1035.4894999999999</v>
      </c>
      <c r="AD525">
        <v>1076.8579</v>
      </c>
      <c r="AE525">
        <v>1263.9674</v>
      </c>
      <c r="AF525">
        <v>1334.4494999999999</v>
      </c>
      <c r="AG525">
        <v>1337.8021000000001</v>
      </c>
      <c r="AH525">
        <v>1371.3705</v>
      </c>
      <c r="AI525">
        <v>1372.5179000000001</v>
      </c>
      <c r="AJ525">
        <v>1397.3126</v>
      </c>
      <c r="AK525">
        <v>1408.6937</v>
      </c>
      <c r="AL525">
        <v>1267.1211000000001</v>
      </c>
      <c r="AM525">
        <v>1172.7737</v>
      </c>
      <c r="AN525">
        <v>1277.0053</v>
      </c>
      <c r="AO525">
        <v>1409.8536999999999</v>
      </c>
      <c r="AP525">
        <v>993.26104999999995</v>
      </c>
      <c r="AQ525">
        <v>1216.7537</v>
      </c>
      <c r="AR525">
        <v>1086.68</v>
      </c>
      <c r="AS525">
        <v>953.09474</v>
      </c>
      <c r="AT525">
        <v>983.99788999999998</v>
      </c>
      <c r="AU525">
        <v>81.236841999999996</v>
      </c>
      <c r="AV525">
        <v>79.368420999999998</v>
      </c>
      <c r="AW525">
        <v>77.815788999999995</v>
      </c>
      <c r="AX525">
        <v>76.473684000000006</v>
      </c>
      <c r="AY525">
        <v>76.131579000000002</v>
      </c>
      <c r="AZ525">
        <v>75.131579000000002</v>
      </c>
      <c r="BA525">
        <v>74.105262999999994</v>
      </c>
      <c r="BB525">
        <v>74.921053000000001</v>
      </c>
      <c r="BC525">
        <v>77.894737000000006</v>
      </c>
      <c r="BD525">
        <v>83.210526000000002</v>
      </c>
      <c r="BE525">
        <v>87.657894999999996</v>
      </c>
      <c r="BF525">
        <v>92.105262999999994</v>
      </c>
      <c r="BG525">
        <v>96.105262999999994</v>
      </c>
      <c r="BH525">
        <v>98.289473999999998</v>
      </c>
      <c r="BI525">
        <v>100.34211000000001</v>
      </c>
      <c r="BJ525">
        <v>101.39474</v>
      </c>
      <c r="BK525">
        <v>101.94737000000001</v>
      </c>
      <c r="BL525">
        <v>100.65788999999999</v>
      </c>
      <c r="BM525">
        <v>98.368420999999998</v>
      </c>
      <c r="BN525">
        <v>94.763158000000004</v>
      </c>
      <c r="BO525">
        <v>91.315788999999995</v>
      </c>
      <c r="BP525">
        <v>87.131579000000002</v>
      </c>
      <c r="BQ525">
        <v>84.605262999999994</v>
      </c>
      <c r="BR525">
        <v>82.736841999999996</v>
      </c>
      <c r="BS525">
        <v>-101.3766</v>
      </c>
      <c r="BT525">
        <v>37.316630000000004</v>
      </c>
      <c r="BU525">
        <v>-7.124422</v>
      </c>
      <c r="BV525">
        <v>-4.1938769999999996</v>
      </c>
      <c r="BW525">
        <v>-10.071809999999999</v>
      </c>
      <c r="BX525">
        <v>-13.16779</v>
      </c>
      <c r="BY525">
        <v>-24.245570000000001</v>
      </c>
      <c r="BZ525">
        <v>19.276399999999999</v>
      </c>
      <c r="CA525">
        <v>27.671389999999999</v>
      </c>
      <c r="CB525">
        <v>7.1489599999999998</v>
      </c>
      <c r="CC525">
        <v>-26.2242</v>
      </c>
      <c r="CD525">
        <v>-21.857949999999999</v>
      </c>
      <c r="CE525">
        <v>-9.8298369999999995</v>
      </c>
      <c r="CF525">
        <v>-6.071555</v>
      </c>
      <c r="CG525">
        <v>13.43609</v>
      </c>
      <c r="CH525">
        <v>27.05725</v>
      </c>
      <c r="CI525">
        <v>49.473370000000003</v>
      </c>
      <c r="CJ525">
        <v>16.294910000000002</v>
      </c>
      <c r="CK525">
        <v>67.956699999999998</v>
      </c>
      <c r="CL525">
        <v>276.9194</v>
      </c>
      <c r="CM525">
        <v>11.60262</v>
      </c>
      <c r="CN525">
        <v>-61.525469999999999</v>
      </c>
      <c r="CO525">
        <v>-73.730909999999994</v>
      </c>
      <c r="CP525">
        <v>-78.538570000000007</v>
      </c>
      <c r="CQ525">
        <v>4615.8649999999998</v>
      </c>
      <c r="CR525">
        <v>2841.8890000000001</v>
      </c>
      <c r="CS525">
        <v>2621.451</v>
      </c>
      <c r="CT525">
        <v>2340.0970000000002</v>
      </c>
      <c r="CU525">
        <v>2383.5630000000001</v>
      </c>
      <c r="CV525">
        <v>1749.7539999999999</v>
      </c>
      <c r="CW525">
        <v>529.95169999999996</v>
      </c>
      <c r="CX525">
        <v>1206.077</v>
      </c>
      <c r="CY525">
        <v>1526.3109999999999</v>
      </c>
      <c r="CZ525">
        <v>991.93079999999998</v>
      </c>
      <c r="DA525">
        <v>2719.989</v>
      </c>
      <c r="DB525">
        <v>4414.7510000000002</v>
      </c>
      <c r="DC525">
        <v>4495.1120000000001</v>
      </c>
      <c r="DD525">
        <v>6008.43</v>
      </c>
      <c r="DE525">
        <v>5454.6369999999997</v>
      </c>
      <c r="DF525">
        <v>6378.2129999999997</v>
      </c>
      <c r="DG525">
        <v>7876.6120000000001</v>
      </c>
      <c r="DH525">
        <v>2582.913</v>
      </c>
      <c r="DI525">
        <v>4077.0920000000001</v>
      </c>
      <c r="DJ525">
        <v>5691.625</v>
      </c>
      <c r="DK525">
        <v>2340.5610000000001</v>
      </c>
      <c r="DL525">
        <v>1685.58</v>
      </c>
      <c r="DM525">
        <v>2717.991</v>
      </c>
      <c r="DN525">
        <v>2386.3359999999998</v>
      </c>
      <c r="DO525">
        <v>20</v>
      </c>
      <c r="DP525">
        <v>20</v>
      </c>
    </row>
    <row r="526" spans="1:120" hidden="1" x14ac:dyDescent="0.25">
      <c r="A526" t="str">
        <f t="shared" si="8"/>
        <v>Size_Grp-Below 20 kW_Elect DA 1-4 (1PM-9PM)_44386_20-20</v>
      </c>
      <c r="B526" t="s">
        <v>62</v>
      </c>
      <c r="C526" t="s">
        <v>259</v>
      </c>
      <c r="D526" t="s">
        <v>61</v>
      </c>
      <c r="E526" t="s">
        <v>61</v>
      </c>
      <c r="F526" t="s">
        <v>61</v>
      </c>
      <c r="G526" t="s">
        <v>61</v>
      </c>
      <c r="H526" t="s">
        <v>61</v>
      </c>
      <c r="I526" t="s">
        <v>61</v>
      </c>
      <c r="J526" t="s">
        <v>260</v>
      </c>
      <c r="K526" t="s">
        <v>203</v>
      </c>
      <c r="L526" s="18">
        <v>44386</v>
      </c>
      <c r="M526">
        <v>20</v>
      </c>
      <c r="N526">
        <v>20</v>
      </c>
      <c r="O526" t="s">
        <v>258</v>
      </c>
      <c r="P526">
        <v>61</v>
      </c>
      <c r="Q526">
        <v>60</v>
      </c>
      <c r="R526">
        <v>0</v>
      </c>
      <c r="S526">
        <v>0</v>
      </c>
      <c r="T526">
        <v>0</v>
      </c>
      <c r="U526">
        <v>1</v>
      </c>
      <c r="V526">
        <v>1</v>
      </c>
      <c r="W526">
        <v>258.94907000000001</v>
      </c>
      <c r="X526">
        <v>290.63348000000002</v>
      </c>
      <c r="Y526">
        <v>293.45981999999998</v>
      </c>
      <c r="Z526">
        <v>306.98860000000002</v>
      </c>
      <c r="AA526">
        <v>333.32535000000001</v>
      </c>
      <c r="AB526">
        <v>339.23930000000001</v>
      </c>
      <c r="AC526">
        <v>357.59012999999999</v>
      </c>
      <c r="AD526">
        <v>500.78052000000002</v>
      </c>
      <c r="AE526">
        <v>669.97722999999996</v>
      </c>
      <c r="AF526">
        <v>782.92178000000001</v>
      </c>
      <c r="AG526">
        <v>838.16846999999996</v>
      </c>
      <c r="AH526">
        <v>903.82174999999995</v>
      </c>
      <c r="AI526">
        <v>954.14675</v>
      </c>
      <c r="AJ526">
        <v>994.17494999999997</v>
      </c>
      <c r="AK526">
        <v>1019.647</v>
      </c>
      <c r="AL526">
        <v>1044.0526</v>
      </c>
      <c r="AM526">
        <v>1035.4689000000001</v>
      </c>
      <c r="AN526">
        <v>1024.8853999999999</v>
      </c>
      <c r="AO526">
        <v>997.90814999999998</v>
      </c>
      <c r="AP526">
        <v>776.82788000000005</v>
      </c>
      <c r="AQ526">
        <v>839.53791999999999</v>
      </c>
      <c r="AR526">
        <v>650.65954999999997</v>
      </c>
      <c r="AS526">
        <v>427.96328999999997</v>
      </c>
      <c r="AT526">
        <v>301.68973</v>
      </c>
      <c r="AU526">
        <v>78.291667000000004</v>
      </c>
      <c r="AV526">
        <v>76.174999999999997</v>
      </c>
      <c r="AW526">
        <v>74.583332999999996</v>
      </c>
      <c r="AX526">
        <v>73.141666999999998</v>
      </c>
      <c r="AY526">
        <v>71.974999999999994</v>
      </c>
      <c r="AZ526">
        <v>70.991667000000007</v>
      </c>
      <c r="BA526">
        <v>70.491667000000007</v>
      </c>
      <c r="BB526">
        <v>72.933333000000005</v>
      </c>
      <c r="BC526">
        <v>77.599999999999994</v>
      </c>
      <c r="BD526">
        <v>83.066666999999995</v>
      </c>
      <c r="BE526">
        <v>88.133332999999993</v>
      </c>
      <c r="BF526">
        <v>92.474999999999994</v>
      </c>
      <c r="BG526">
        <v>95.916667000000004</v>
      </c>
      <c r="BH526">
        <v>98.466667000000001</v>
      </c>
      <c r="BI526">
        <v>100.125</v>
      </c>
      <c r="BJ526">
        <v>100.96666999999999</v>
      </c>
      <c r="BK526">
        <v>101.78333000000001</v>
      </c>
      <c r="BL526">
        <v>101.24167</v>
      </c>
      <c r="BM526">
        <v>99.558333000000005</v>
      </c>
      <c r="BN526">
        <v>96.533332999999999</v>
      </c>
      <c r="BO526">
        <v>91.691666999999995</v>
      </c>
      <c r="BP526">
        <v>87.083332999999996</v>
      </c>
      <c r="BQ526">
        <v>84.191666999999995</v>
      </c>
      <c r="BR526">
        <v>81.341667000000001</v>
      </c>
      <c r="BS526">
        <v>2.977014</v>
      </c>
      <c r="BT526">
        <v>-2.0783019999999999</v>
      </c>
      <c r="BU526">
        <v>-1.743444</v>
      </c>
      <c r="BV526">
        <v>-4.4944189999999997</v>
      </c>
      <c r="BW526">
        <v>-4.8471950000000001</v>
      </c>
      <c r="BX526">
        <v>6.7643570000000004</v>
      </c>
      <c r="BY526">
        <v>6.3000350000000003</v>
      </c>
      <c r="BZ526">
        <v>2.2656369999999999</v>
      </c>
      <c r="CA526">
        <v>-4.9872680000000003</v>
      </c>
      <c r="CB526">
        <v>-6.8901709999999996</v>
      </c>
      <c r="CC526">
        <v>-10.37026</v>
      </c>
      <c r="CD526">
        <v>-15.243740000000001</v>
      </c>
      <c r="CE526">
        <v>-14.94936</v>
      </c>
      <c r="CF526">
        <v>-4.9623249999999999</v>
      </c>
      <c r="CG526">
        <v>-2.8529620000000002</v>
      </c>
      <c r="CH526">
        <v>-4.3457169999999996</v>
      </c>
      <c r="CI526">
        <v>-5.4582139999999999</v>
      </c>
      <c r="CJ526">
        <v>-7.809774</v>
      </c>
      <c r="CK526">
        <v>-33.504289999999997</v>
      </c>
      <c r="CL526">
        <v>132.69569999999999</v>
      </c>
      <c r="CM526">
        <v>-28.072240000000001</v>
      </c>
      <c r="CN526">
        <v>-16.162089999999999</v>
      </c>
      <c r="CO526">
        <v>-8.7737920000000003</v>
      </c>
      <c r="CP526">
        <v>1.5659259999999999</v>
      </c>
      <c r="CQ526">
        <v>22.27824</v>
      </c>
      <c r="CR526">
        <v>17.562989999999999</v>
      </c>
      <c r="CS526">
        <v>18.20701</v>
      </c>
      <c r="CT526">
        <v>16.007020000000001</v>
      </c>
      <c r="CU526">
        <v>26.115559999999999</v>
      </c>
      <c r="CV526">
        <v>19.2408</v>
      </c>
      <c r="CW526">
        <v>22.128900000000002</v>
      </c>
      <c r="CX526">
        <v>24.610119999999998</v>
      </c>
      <c r="CY526">
        <v>34.833100000000002</v>
      </c>
      <c r="CZ526">
        <v>36.552590000000002</v>
      </c>
      <c r="DA526">
        <v>34.775509999999997</v>
      </c>
      <c r="DB526">
        <v>42.599769999999999</v>
      </c>
      <c r="DC526">
        <v>42.977980000000002</v>
      </c>
      <c r="DD526">
        <v>41.732250000000001</v>
      </c>
      <c r="DE526">
        <v>49.73189</v>
      </c>
      <c r="DF526">
        <v>51.289400000000001</v>
      </c>
      <c r="DG526">
        <v>54.982489999999999</v>
      </c>
      <c r="DH526">
        <v>63.294370000000001</v>
      </c>
      <c r="DI526">
        <v>79.760639999999995</v>
      </c>
      <c r="DJ526">
        <v>72.413570000000007</v>
      </c>
      <c r="DK526">
        <v>59.442360000000001</v>
      </c>
      <c r="DL526">
        <v>48.275849999999998</v>
      </c>
      <c r="DM526">
        <v>24.34807</v>
      </c>
      <c r="DN526">
        <v>13.024649999999999</v>
      </c>
      <c r="DO526">
        <v>20</v>
      </c>
      <c r="DP526">
        <v>20</v>
      </c>
    </row>
    <row r="527" spans="1:120" hidden="1" x14ac:dyDescent="0.25">
      <c r="A527" t="str">
        <f t="shared" si="8"/>
        <v>Industry_Type-4. Retail stores_Elect DA 1-4 (1PM-9PM)_44386_20-20</v>
      </c>
      <c r="B527" t="s">
        <v>62</v>
      </c>
      <c r="C527" t="s">
        <v>204</v>
      </c>
      <c r="D527" t="s">
        <v>61</v>
      </c>
      <c r="E527" t="s">
        <v>61</v>
      </c>
      <c r="F527" t="s">
        <v>61</v>
      </c>
      <c r="G527" t="s">
        <v>33</v>
      </c>
      <c r="H527" t="s">
        <v>61</v>
      </c>
      <c r="I527" t="s">
        <v>61</v>
      </c>
      <c r="J527" t="s">
        <v>61</v>
      </c>
      <c r="K527" t="s">
        <v>203</v>
      </c>
      <c r="L527" s="18">
        <v>44386</v>
      </c>
      <c r="M527">
        <v>20</v>
      </c>
      <c r="N527">
        <v>20</v>
      </c>
      <c r="O527" t="s">
        <v>258</v>
      </c>
      <c r="P527">
        <v>384</v>
      </c>
      <c r="Q527">
        <v>373</v>
      </c>
      <c r="R527">
        <v>0</v>
      </c>
      <c r="S527">
        <v>0</v>
      </c>
      <c r="T527">
        <v>0</v>
      </c>
      <c r="U527">
        <v>1</v>
      </c>
      <c r="V527">
        <v>1</v>
      </c>
      <c r="W527">
        <v>6205.2978000000003</v>
      </c>
      <c r="X527">
        <v>6821.3955999999998</v>
      </c>
      <c r="Y527">
        <v>6636.6554999999998</v>
      </c>
      <c r="Z527">
        <v>6807.0577999999996</v>
      </c>
      <c r="AA527">
        <v>7092.9504999999999</v>
      </c>
      <c r="AB527">
        <v>7516.9517999999998</v>
      </c>
      <c r="AC527">
        <v>9126.9002</v>
      </c>
      <c r="AD527">
        <v>12423.286</v>
      </c>
      <c r="AE527">
        <v>15538.394</v>
      </c>
      <c r="AF527">
        <v>17271.345000000001</v>
      </c>
      <c r="AG527">
        <v>18540.892</v>
      </c>
      <c r="AH527">
        <v>21040.004000000001</v>
      </c>
      <c r="AI527">
        <v>22100.05</v>
      </c>
      <c r="AJ527">
        <v>22747.628000000001</v>
      </c>
      <c r="AK527">
        <v>23214.059000000001</v>
      </c>
      <c r="AL527">
        <v>23561.600999999999</v>
      </c>
      <c r="AM527">
        <v>23818.432000000001</v>
      </c>
      <c r="AN527">
        <v>24432.562000000002</v>
      </c>
      <c r="AO527">
        <v>24382.236000000001</v>
      </c>
      <c r="AP527">
        <v>21317.727999999999</v>
      </c>
      <c r="AQ527">
        <v>21352.93</v>
      </c>
      <c r="AR527">
        <v>16078.001</v>
      </c>
      <c r="AS527">
        <v>10177.246999999999</v>
      </c>
      <c r="AT527">
        <v>7653.5639000000001</v>
      </c>
      <c r="AU527">
        <v>76.302948999999998</v>
      </c>
      <c r="AV527">
        <v>74.804289999999995</v>
      </c>
      <c r="AW527">
        <v>73.411528000000004</v>
      </c>
      <c r="AX527">
        <v>72.210455999999994</v>
      </c>
      <c r="AY527">
        <v>71.159516999999994</v>
      </c>
      <c r="AZ527">
        <v>70.186327000000006</v>
      </c>
      <c r="BA527">
        <v>69.659516999999994</v>
      </c>
      <c r="BB527">
        <v>71.772118000000006</v>
      </c>
      <c r="BC527">
        <v>75.801608999999999</v>
      </c>
      <c r="BD527">
        <v>80.510723999999996</v>
      </c>
      <c r="BE527">
        <v>85.166219999999996</v>
      </c>
      <c r="BF527">
        <v>89.453083000000007</v>
      </c>
      <c r="BG527">
        <v>93.046916999999993</v>
      </c>
      <c r="BH527">
        <v>95.501339999999999</v>
      </c>
      <c r="BI527">
        <v>97.319035</v>
      </c>
      <c r="BJ527">
        <v>98.214477000000002</v>
      </c>
      <c r="BK527">
        <v>98.869973000000002</v>
      </c>
      <c r="BL527">
        <v>98.260053999999997</v>
      </c>
      <c r="BM527">
        <v>96.412869000000001</v>
      </c>
      <c r="BN527">
        <v>93.270776999999995</v>
      </c>
      <c r="BO527">
        <v>88.784182000000001</v>
      </c>
      <c r="BP527">
        <v>84.041555000000002</v>
      </c>
      <c r="BQ527">
        <v>81.109920000000002</v>
      </c>
      <c r="BR527">
        <v>78.416889999999995</v>
      </c>
      <c r="BS527">
        <v>-36.347059999999999</v>
      </c>
      <c r="BT527">
        <v>-27.217590000000001</v>
      </c>
      <c r="BU527">
        <v>-9.4479310000000005</v>
      </c>
      <c r="BV527">
        <v>1.424183</v>
      </c>
      <c r="BW527">
        <v>10.32099</v>
      </c>
      <c r="BX527">
        <v>52.97663</v>
      </c>
      <c r="BY527">
        <v>58.446660000000001</v>
      </c>
      <c r="BZ527">
        <v>-12.0137</v>
      </c>
      <c r="CA527">
        <v>-71.937910000000002</v>
      </c>
      <c r="CB527">
        <v>-106.4087</v>
      </c>
      <c r="CC527">
        <v>60.357570000000003</v>
      </c>
      <c r="CD527">
        <v>-137.58019999999999</v>
      </c>
      <c r="CE527">
        <v>-186.55459999999999</v>
      </c>
      <c r="CF527">
        <v>-256.27480000000003</v>
      </c>
      <c r="CG527">
        <v>-314.44439999999997</v>
      </c>
      <c r="CH527">
        <v>-315.52969999999999</v>
      </c>
      <c r="CI527">
        <v>-487.12450000000001</v>
      </c>
      <c r="CJ527">
        <v>-606.80949999999996</v>
      </c>
      <c r="CK527">
        <v>-310.8784</v>
      </c>
      <c r="CL527">
        <v>2188.4720000000002</v>
      </c>
      <c r="CM527">
        <v>-114.05670000000001</v>
      </c>
      <c r="CN527">
        <v>-260.6798</v>
      </c>
      <c r="CO527">
        <v>-353.4024</v>
      </c>
      <c r="CP527">
        <v>-203.00569999999999</v>
      </c>
      <c r="CQ527">
        <v>3772.8159999999998</v>
      </c>
      <c r="CR527">
        <v>2628.0410000000002</v>
      </c>
      <c r="CS527">
        <v>3151.7150000000001</v>
      </c>
      <c r="CT527">
        <v>2303.8180000000002</v>
      </c>
      <c r="CU527">
        <v>3067.922</v>
      </c>
      <c r="CV527">
        <v>5021.3789999999999</v>
      </c>
      <c r="CW527">
        <v>5321.8710000000001</v>
      </c>
      <c r="CX527">
        <v>4646.4539999999997</v>
      </c>
      <c r="CY527">
        <v>6588.7849999999999</v>
      </c>
      <c r="CZ527">
        <v>6271.384</v>
      </c>
      <c r="DA527">
        <v>11537.54</v>
      </c>
      <c r="DB527">
        <v>10594.39</v>
      </c>
      <c r="DC527">
        <v>10491.5</v>
      </c>
      <c r="DD527">
        <v>11046.77</v>
      </c>
      <c r="DE527">
        <v>10727.35</v>
      </c>
      <c r="DF527">
        <v>11667.8</v>
      </c>
      <c r="DG527">
        <v>11625.33</v>
      </c>
      <c r="DH527">
        <v>13530.1</v>
      </c>
      <c r="DI527">
        <v>16596.89</v>
      </c>
      <c r="DJ527">
        <v>18003.2</v>
      </c>
      <c r="DK527">
        <v>26652.45</v>
      </c>
      <c r="DL527">
        <v>28996.19</v>
      </c>
      <c r="DM527">
        <v>8987.3780000000006</v>
      </c>
      <c r="DN527">
        <v>3508.3220000000001</v>
      </c>
      <c r="DO527">
        <v>20</v>
      </c>
      <c r="DP527">
        <v>20</v>
      </c>
    </row>
    <row r="528" spans="1:120" hidden="1" x14ac:dyDescent="0.25">
      <c r="A528" t="str">
        <f t="shared" si="8"/>
        <v>LCA-Northern Coast_Elect DA 1-4 (1PM-9PM)_44386_20-20</v>
      </c>
      <c r="B528" t="s">
        <v>62</v>
      </c>
      <c r="C528" t="s">
        <v>222</v>
      </c>
      <c r="D528" t="s">
        <v>104</v>
      </c>
      <c r="E528" t="s">
        <v>61</v>
      </c>
      <c r="F528" t="s">
        <v>61</v>
      </c>
      <c r="G528" t="s">
        <v>61</v>
      </c>
      <c r="H528" t="s">
        <v>61</v>
      </c>
      <c r="I528" t="s">
        <v>61</v>
      </c>
      <c r="J528" t="s">
        <v>61</v>
      </c>
      <c r="K528" t="s">
        <v>203</v>
      </c>
      <c r="L528" s="18">
        <v>44386</v>
      </c>
      <c r="M528">
        <v>20</v>
      </c>
      <c r="N528">
        <v>20</v>
      </c>
      <c r="O528" t="s">
        <v>258</v>
      </c>
      <c r="P528">
        <v>34</v>
      </c>
      <c r="Q528">
        <v>34</v>
      </c>
      <c r="R528">
        <v>0</v>
      </c>
      <c r="S528">
        <v>1</v>
      </c>
      <c r="T528">
        <v>0</v>
      </c>
      <c r="U528">
        <v>1</v>
      </c>
      <c r="V528">
        <v>1</v>
      </c>
      <c r="W528">
        <v>873.82150000000001</v>
      </c>
      <c r="X528">
        <v>944.65899999999999</v>
      </c>
      <c r="Y528">
        <v>918.20150000000001</v>
      </c>
      <c r="Z528">
        <v>905.16200000000003</v>
      </c>
      <c r="AA528">
        <v>962.84349999999995</v>
      </c>
      <c r="AB528">
        <v>978.64800000000002</v>
      </c>
      <c r="AC528">
        <v>1263.6495</v>
      </c>
      <c r="AD528">
        <v>1788.5395000000001</v>
      </c>
      <c r="AE528">
        <v>2182.5205000000001</v>
      </c>
      <c r="AF528">
        <v>2400.585</v>
      </c>
      <c r="AG528">
        <v>2650.799</v>
      </c>
      <c r="AH528">
        <v>2957.7784999999999</v>
      </c>
      <c r="AI528">
        <v>3351.5655000000002</v>
      </c>
      <c r="AJ528">
        <v>3425.2975000000001</v>
      </c>
      <c r="AK528">
        <v>3442.3409999999999</v>
      </c>
      <c r="AL528">
        <v>3425.8705</v>
      </c>
      <c r="AM528">
        <v>3430.8705</v>
      </c>
      <c r="AN528">
        <v>3441.8575000000001</v>
      </c>
      <c r="AO528">
        <v>3341.7840000000001</v>
      </c>
      <c r="AP528">
        <v>2404.558</v>
      </c>
      <c r="AQ528">
        <v>2558.5250000000001</v>
      </c>
      <c r="AR528">
        <v>2317.6644999999999</v>
      </c>
      <c r="AS528">
        <v>1875.3015</v>
      </c>
      <c r="AT528">
        <v>1023.114</v>
      </c>
      <c r="AU528">
        <v>61.882353000000002</v>
      </c>
      <c r="AV528">
        <v>63.5</v>
      </c>
      <c r="AW528">
        <v>62</v>
      </c>
      <c r="AX528">
        <v>61.352941000000001</v>
      </c>
      <c r="AY528">
        <v>60.147058999999999</v>
      </c>
      <c r="AZ528">
        <v>59.852941000000001</v>
      </c>
      <c r="BA528">
        <v>59.352941000000001</v>
      </c>
      <c r="BB528">
        <v>62.441175999999999</v>
      </c>
      <c r="BC528">
        <v>68.088234999999997</v>
      </c>
      <c r="BD528">
        <v>73.176471000000006</v>
      </c>
      <c r="BE528">
        <v>78.882352999999995</v>
      </c>
      <c r="BF528">
        <v>86.029411999999994</v>
      </c>
      <c r="BG528">
        <v>91.235293999999996</v>
      </c>
      <c r="BH528">
        <v>92.823528999999994</v>
      </c>
      <c r="BI528">
        <v>94.617647000000005</v>
      </c>
      <c r="BJ528">
        <v>95.764706000000004</v>
      </c>
      <c r="BK528">
        <v>95.617647000000005</v>
      </c>
      <c r="BL528">
        <v>92.764706000000004</v>
      </c>
      <c r="BM528">
        <v>89</v>
      </c>
      <c r="BN528">
        <v>83.235293999999996</v>
      </c>
      <c r="BO528">
        <v>75.941175999999999</v>
      </c>
      <c r="BP528">
        <v>67.941175999999999</v>
      </c>
      <c r="BQ528">
        <v>62.441175999999999</v>
      </c>
      <c r="BR528">
        <v>60.205882000000003</v>
      </c>
      <c r="BS528">
        <v>649.55579999999998</v>
      </c>
      <c r="BT528">
        <v>274.74400000000003</v>
      </c>
      <c r="BU528">
        <v>266.71949999999998</v>
      </c>
      <c r="BV528">
        <v>199.7381</v>
      </c>
      <c r="BW528">
        <v>144.1575</v>
      </c>
      <c r="BX528">
        <v>131.04949999999999</v>
      </c>
      <c r="BY528">
        <v>96.999859999999998</v>
      </c>
      <c r="BZ528">
        <v>-15.84534</v>
      </c>
      <c r="CA528">
        <v>-198.48390000000001</v>
      </c>
      <c r="CB528">
        <v>-182.1651</v>
      </c>
      <c r="CC528">
        <v>-189.18530000000001</v>
      </c>
      <c r="CD528">
        <v>-22.861640000000001</v>
      </c>
      <c r="CE528">
        <v>-94.421549999999996</v>
      </c>
      <c r="CF528">
        <v>-59.154490000000003</v>
      </c>
      <c r="CG528">
        <v>-87.198880000000003</v>
      </c>
      <c r="CH528">
        <v>-140.69149999999999</v>
      </c>
      <c r="CI528">
        <v>-166.7439</v>
      </c>
      <c r="CJ528">
        <v>-108.4513</v>
      </c>
      <c r="CK528">
        <v>16.582619999999999</v>
      </c>
      <c r="CL528">
        <v>759.64160000000004</v>
      </c>
      <c r="CM528">
        <v>143.04349999999999</v>
      </c>
      <c r="CN528">
        <v>-349.11520000000002</v>
      </c>
      <c r="CO528">
        <v>-485.28039999999999</v>
      </c>
      <c r="CP528">
        <v>101.098</v>
      </c>
      <c r="CQ528">
        <v>9538.7710000000006</v>
      </c>
      <c r="CR528">
        <v>3743.5430000000001</v>
      </c>
      <c r="CS528">
        <v>3803.393</v>
      </c>
      <c r="CT528">
        <v>2691.1959999999999</v>
      </c>
      <c r="CU528">
        <v>1263.319</v>
      </c>
      <c r="CV528">
        <v>671.86509999999998</v>
      </c>
      <c r="CW528">
        <v>834.80460000000005</v>
      </c>
      <c r="CX528">
        <v>590.72379999999998</v>
      </c>
      <c r="CY528">
        <v>1464.182</v>
      </c>
      <c r="CZ528">
        <v>1265.2819999999999</v>
      </c>
      <c r="DA528">
        <v>3291.4589999999998</v>
      </c>
      <c r="DB528">
        <v>2750.4140000000002</v>
      </c>
      <c r="DC528">
        <v>2943.3530000000001</v>
      </c>
      <c r="DD528">
        <v>4072.5340000000001</v>
      </c>
      <c r="DE528">
        <v>2489.2220000000002</v>
      </c>
      <c r="DF528">
        <v>2280.4679999999998</v>
      </c>
      <c r="DG528">
        <v>2766.8220000000001</v>
      </c>
      <c r="DH528">
        <v>2779.3159999999998</v>
      </c>
      <c r="DI528">
        <v>4117.9390000000003</v>
      </c>
      <c r="DJ528">
        <v>4430.1899999999996</v>
      </c>
      <c r="DK528">
        <v>5285.4260000000004</v>
      </c>
      <c r="DL528">
        <v>4053.029</v>
      </c>
      <c r="DM528">
        <v>2537.4270000000001</v>
      </c>
      <c r="DN528">
        <v>1614.35</v>
      </c>
      <c r="DO528">
        <v>20</v>
      </c>
      <c r="DP528">
        <v>20</v>
      </c>
    </row>
    <row r="529" spans="1:122" hidden="1" x14ac:dyDescent="0.25">
      <c r="A529" t="str">
        <f t="shared" si="8"/>
        <v>sublap_id-SLAP_PGCC_Elect DA 1-4 (1PM-9PM)_44386_20-20</v>
      </c>
      <c r="B529" t="s">
        <v>62</v>
      </c>
      <c r="C529" t="s">
        <v>299</v>
      </c>
      <c r="D529" t="s">
        <v>61</v>
      </c>
      <c r="E529" t="s">
        <v>300</v>
      </c>
      <c r="F529" t="s">
        <v>61</v>
      </c>
      <c r="G529" t="s">
        <v>61</v>
      </c>
      <c r="H529" t="s">
        <v>61</v>
      </c>
      <c r="I529" t="s">
        <v>61</v>
      </c>
      <c r="J529" t="s">
        <v>61</v>
      </c>
      <c r="K529" t="s">
        <v>203</v>
      </c>
      <c r="L529" s="18">
        <v>44386</v>
      </c>
      <c r="M529">
        <v>20</v>
      </c>
      <c r="N529">
        <v>20</v>
      </c>
      <c r="O529" t="s">
        <v>258</v>
      </c>
      <c r="P529">
        <v>29</v>
      </c>
      <c r="Q529">
        <v>29</v>
      </c>
      <c r="R529">
        <v>0</v>
      </c>
      <c r="S529">
        <v>1</v>
      </c>
      <c r="T529">
        <v>0</v>
      </c>
      <c r="U529">
        <v>1</v>
      </c>
      <c r="V529">
        <v>1</v>
      </c>
      <c r="W529">
        <v>579.49350000000004</v>
      </c>
      <c r="X529">
        <v>610.39949999999999</v>
      </c>
      <c r="Y529">
        <v>602.62049999999999</v>
      </c>
      <c r="Z529">
        <v>607.73850000000004</v>
      </c>
      <c r="AA529">
        <v>614.2355</v>
      </c>
      <c r="AB529">
        <v>655.64</v>
      </c>
      <c r="AC529">
        <v>687.85199999999998</v>
      </c>
      <c r="AD529">
        <v>884.19299999999998</v>
      </c>
      <c r="AE529">
        <v>1036.4655</v>
      </c>
      <c r="AF529">
        <v>1235.4875</v>
      </c>
      <c r="AG529">
        <v>1367.5530000000001</v>
      </c>
      <c r="AH529">
        <v>1707.712</v>
      </c>
      <c r="AI529">
        <v>1799.7080000000001</v>
      </c>
      <c r="AJ529">
        <v>1884.26</v>
      </c>
      <c r="AK529">
        <v>1905.9079999999999</v>
      </c>
      <c r="AL529">
        <v>1945.3209999999999</v>
      </c>
      <c r="AM529">
        <v>1926.0170000000001</v>
      </c>
      <c r="AN529">
        <v>1948.8335</v>
      </c>
      <c r="AO529">
        <v>2027.5944999999999</v>
      </c>
      <c r="AP529">
        <v>1724.326</v>
      </c>
      <c r="AQ529">
        <v>1598.0405000000001</v>
      </c>
      <c r="AR529">
        <v>1308.761</v>
      </c>
      <c r="AS529">
        <v>927.26949999999999</v>
      </c>
      <c r="AT529">
        <v>650.46349999999995</v>
      </c>
      <c r="AU529">
        <v>57.517240999999999</v>
      </c>
      <c r="AV529">
        <v>58.431033999999997</v>
      </c>
      <c r="AW529">
        <v>58.396552</v>
      </c>
      <c r="AX529">
        <v>57.689655000000002</v>
      </c>
      <c r="AY529">
        <v>57.982759000000001</v>
      </c>
      <c r="AZ529">
        <v>57.931033999999997</v>
      </c>
      <c r="BA529">
        <v>58.103448</v>
      </c>
      <c r="BB529">
        <v>58.603448</v>
      </c>
      <c r="BC529">
        <v>62.086207000000002</v>
      </c>
      <c r="BD529">
        <v>64.655171999999993</v>
      </c>
      <c r="BE529">
        <v>67.913792999999998</v>
      </c>
      <c r="BF529">
        <v>70.672414000000003</v>
      </c>
      <c r="BG529">
        <v>72.448276000000007</v>
      </c>
      <c r="BH529">
        <v>72.655171999999993</v>
      </c>
      <c r="BI529">
        <v>72.310344999999998</v>
      </c>
      <c r="BJ529">
        <v>71.948276000000007</v>
      </c>
      <c r="BK529">
        <v>70.362069000000005</v>
      </c>
      <c r="BL529">
        <v>69.172414000000003</v>
      </c>
      <c r="BM529">
        <v>67.310344999999998</v>
      </c>
      <c r="BN529">
        <v>64.775862000000004</v>
      </c>
      <c r="BO529">
        <v>61.413792999999998</v>
      </c>
      <c r="BP529">
        <v>59.5</v>
      </c>
      <c r="BQ529">
        <v>58.448276</v>
      </c>
      <c r="BR529">
        <v>57.603448</v>
      </c>
      <c r="BS529">
        <v>-6.3055440000000003</v>
      </c>
      <c r="BT529">
        <v>-1.8651329999999999</v>
      </c>
      <c r="BU529">
        <v>-4.8954149999999998</v>
      </c>
      <c r="BV529">
        <v>-5.8832909999999998</v>
      </c>
      <c r="BW529">
        <v>-1.795218</v>
      </c>
      <c r="BX529">
        <v>-2.5528270000000002</v>
      </c>
      <c r="BY529">
        <v>-7.6512950000000002</v>
      </c>
      <c r="BZ529">
        <v>4.4277769999999999</v>
      </c>
      <c r="CA529">
        <v>-2.5929549999999999</v>
      </c>
      <c r="CB529">
        <v>7.5412999999999997</v>
      </c>
      <c r="CC529">
        <v>30.376919999999998</v>
      </c>
      <c r="CD529">
        <v>-27.85266</v>
      </c>
      <c r="CE529">
        <v>-26.445489999999999</v>
      </c>
      <c r="CF529">
        <v>-51.872439999999997</v>
      </c>
      <c r="CG529">
        <v>-58.071620000000003</v>
      </c>
      <c r="CH529">
        <v>-46.550379999999997</v>
      </c>
      <c r="CI529">
        <v>-99.671430000000001</v>
      </c>
      <c r="CJ529">
        <v>-117.7452</v>
      </c>
      <c r="CK529">
        <v>-95.154539999999997</v>
      </c>
      <c r="CL529">
        <v>76.486620000000002</v>
      </c>
      <c r="CM529">
        <v>-7.1025999999999998</v>
      </c>
      <c r="CN529">
        <v>-8.1340719999999997</v>
      </c>
      <c r="CO529">
        <v>-23.56324</v>
      </c>
      <c r="CP529">
        <v>-4.6631640000000001</v>
      </c>
      <c r="CQ529">
        <v>83.230090000000004</v>
      </c>
      <c r="CR529">
        <v>55.158929999999998</v>
      </c>
      <c r="CS529">
        <v>56.960740000000001</v>
      </c>
      <c r="CT529">
        <v>57.004089999999998</v>
      </c>
      <c r="CU529">
        <v>55.338650000000001</v>
      </c>
      <c r="CV529">
        <v>87.999369999999999</v>
      </c>
      <c r="CW529">
        <v>312.43900000000002</v>
      </c>
      <c r="CX529">
        <v>108.6392</v>
      </c>
      <c r="CY529">
        <v>264.5102</v>
      </c>
      <c r="CZ529">
        <v>221.98220000000001</v>
      </c>
      <c r="DA529">
        <v>627.87120000000004</v>
      </c>
      <c r="DB529">
        <v>375.6979</v>
      </c>
      <c r="DC529">
        <v>435.47039999999998</v>
      </c>
      <c r="DD529">
        <v>712.27949999999998</v>
      </c>
      <c r="DE529">
        <v>802.06889999999999</v>
      </c>
      <c r="DF529">
        <v>1233.7919999999999</v>
      </c>
      <c r="DG529">
        <v>1482.039</v>
      </c>
      <c r="DH529">
        <v>1530.4390000000001</v>
      </c>
      <c r="DI529">
        <v>1497.5840000000001</v>
      </c>
      <c r="DJ529">
        <v>1037.6410000000001</v>
      </c>
      <c r="DK529">
        <v>1288.5550000000001</v>
      </c>
      <c r="DL529">
        <v>1489.2080000000001</v>
      </c>
      <c r="DM529">
        <v>753.39769999999999</v>
      </c>
      <c r="DN529">
        <v>49.459969999999998</v>
      </c>
      <c r="DO529">
        <v>20</v>
      </c>
      <c r="DP529">
        <v>20</v>
      </c>
    </row>
    <row r="530" spans="1:122" hidden="1" x14ac:dyDescent="0.25">
      <c r="A530" t="str">
        <f t="shared" si="8"/>
        <v>Industry_Type-5. Offices, Hotels, Finance, Services_Elect DA 1-4 (1PM-9PM)_44386_20-20</v>
      </c>
      <c r="B530" t="s">
        <v>62</v>
      </c>
      <c r="C530" t="s">
        <v>205</v>
      </c>
      <c r="D530" t="s">
        <v>61</v>
      </c>
      <c r="E530" t="s">
        <v>61</v>
      </c>
      <c r="F530" t="s">
        <v>61</v>
      </c>
      <c r="G530" t="s">
        <v>37</v>
      </c>
      <c r="H530" t="s">
        <v>61</v>
      </c>
      <c r="I530" t="s">
        <v>61</v>
      </c>
      <c r="J530" t="s">
        <v>61</v>
      </c>
      <c r="K530" t="s">
        <v>203</v>
      </c>
      <c r="L530" s="18">
        <v>44386</v>
      </c>
      <c r="M530">
        <v>20</v>
      </c>
      <c r="N530">
        <v>20</v>
      </c>
      <c r="O530" t="s">
        <v>258</v>
      </c>
      <c r="P530">
        <v>21</v>
      </c>
      <c r="Q530">
        <v>21</v>
      </c>
      <c r="R530">
        <v>0</v>
      </c>
      <c r="S530">
        <v>1</v>
      </c>
      <c r="T530">
        <v>0</v>
      </c>
      <c r="U530">
        <v>1</v>
      </c>
      <c r="V530">
        <v>1</v>
      </c>
      <c r="W530">
        <v>3921.194</v>
      </c>
      <c r="X530">
        <v>4135.4830000000002</v>
      </c>
      <c r="Y530">
        <v>3997.4960000000001</v>
      </c>
      <c r="Z530">
        <v>3969.9870000000001</v>
      </c>
      <c r="AA530">
        <v>3986.7779999999998</v>
      </c>
      <c r="AB530">
        <v>4081.011</v>
      </c>
      <c r="AC530">
        <v>4289.6440000000002</v>
      </c>
      <c r="AD530">
        <v>4826.4610000000002</v>
      </c>
      <c r="AE530">
        <v>5394.2929999999997</v>
      </c>
      <c r="AF530">
        <v>6109.5389999999998</v>
      </c>
      <c r="AG530">
        <v>6726.1779999999999</v>
      </c>
      <c r="AH530">
        <v>7186.848</v>
      </c>
      <c r="AI530">
        <v>7330.0320000000002</v>
      </c>
      <c r="AJ530">
        <v>7493.7860000000001</v>
      </c>
      <c r="AK530">
        <v>7554.9390000000003</v>
      </c>
      <c r="AL530">
        <v>7467.8760000000002</v>
      </c>
      <c r="AM530">
        <v>7494.0029999999997</v>
      </c>
      <c r="AN530">
        <v>7350.7790000000005</v>
      </c>
      <c r="AO530">
        <v>7132.3540000000003</v>
      </c>
      <c r="AP530">
        <v>6427.3950000000004</v>
      </c>
      <c r="AQ530">
        <v>5824.1149999999998</v>
      </c>
      <c r="AR530">
        <v>5469.3990000000003</v>
      </c>
      <c r="AS530">
        <v>5015.299</v>
      </c>
      <c r="AT530">
        <v>4667.2759999999998</v>
      </c>
      <c r="AU530">
        <v>68.857142999999994</v>
      </c>
      <c r="AV530">
        <v>67.642857000000006</v>
      </c>
      <c r="AW530">
        <v>66.928571000000005</v>
      </c>
      <c r="AX530">
        <v>66.119048000000006</v>
      </c>
      <c r="AY530">
        <v>65.452381000000003</v>
      </c>
      <c r="AZ530">
        <v>64.857142999999994</v>
      </c>
      <c r="BA530">
        <v>64.809523999999996</v>
      </c>
      <c r="BB530">
        <v>65.833332999999996</v>
      </c>
      <c r="BC530">
        <v>68.714286000000001</v>
      </c>
      <c r="BD530">
        <v>72.285713999999999</v>
      </c>
      <c r="BE530">
        <v>75.738095000000001</v>
      </c>
      <c r="BF530">
        <v>78.309523999999996</v>
      </c>
      <c r="BG530">
        <v>80.428571000000005</v>
      </c>
      <c r="BH530">
        <v>82.190476000000004</v>
      </c>
      <c r="BI530">
        <v>82.976190000000003</v>
      </c>
      <c r="BJ530">
        <v>83.452381000000003</v>
      </c>
      <c r="BK530">
        <v>83.714286000000001</v>
      </c>
      <c r="BL530">
        <v>83.476190000000003</v>
      </c>
      <c r="BM530">
        <v>82.857142999999994</v>
      </c>
      <c r="BN530">
        <v>80.761904999999999</v>
      </c>
      <c r="BO530">
        <v>77.095237999999995</v>
      </c>
      <c r="BP530">
        <v>73.833332999999996</v>
      </c>
      <c r="BQ530">
        <v>71.619048000000006</v>
      </c>
      <c r="BR530">
        <v>69.880951999999994</v>
      </c>
      <c r="BS530">
        <v>93.787319999999994</v>
      </c>
      <c r="BT530">
        <v>63.513590000000001</v>
      </c>
      <c r="BU530">
        <v>17.63035</v>
      </c>
      <c r="BV530">
        <v>44.768470000000001</v>
      </c>
      <c r="BW530">
        <v>55.466880000000003</v>
      </c>
      <c r="BX530">
        <v>31.36056</v>
      </c>
      <c r="BY530">
        <v>41.881889999999999</v>
      </c>
      <c r="BZ530">
        <v>43.763669999999998</v>
      </c>
      <c r="CA530">
        <v>-67.841279999999998</v>
      </c>
      <c r="CB530">
        <v>-105.9332</v>
      </c>
      <c r="CC530">
        <v>-151.12180000000001</v>
      </c>
      <c r="CD530">
        <v>-162.8023</v>
      </c>
      <c r="CE530">
        <v>-98.874799999999993</v>
      </c>
      <c r="CF530">
        <v>-159.56290000000001</v>
      </c>
      <c r="CG530">
        <v>-170.98220000000001</v>
      </c>
      <c r="CH530">
        <v>-107.08329999999999</v>
      </c>
      <c r="CI530">
        <v>-84.170640000000006</v>
      </c>
      <c r="CJ530">
        <v>6.6595930000000001</v>
      </c>
      <c r="CK530">
        <v>39.555599999999998</v>
      </c>
      <c r="CL530">
        <v>51.342550000000003</v>
      </c>
      <c r="CM530">
        <v>9.7157339999999994</v>
      </c>
      <c r="CN530">
        <v>18.828240000000001</v>
      </c>
      <c r="CO530">
        <v>4.5507580000000001</v>
      </c>
      <c r="CP530">
        <v>-28.18573</v>
      </c>
      <c r="CQ530">
        <v>7135.1040000000003</v>
      </c>
      <c r="CR530">
        <v>2489.6480000000001</v>
      </c>
      <c r="CS530">
        <v>2217.8620000000001</v>
      </c>
      <c r="CT530">
        <v>1722.9949999999999</v>
      </c>
      <c r="CU530">
        <v>1724.2539999999999</v>
      </c>
      <c r="CV530">
        <v>1574.7139999999999</v>
      </c>
      <c r="CW530">
        <v>886.22140000000002</v>
      </c>
      <c r="CX530">
        <v>585.43359999999996</v>
      </c>
      <c r="CY530">
        <v>1782.3979999999999</v>
      </c>
      <c r="CZ530">
        <v>3891.2710000000002</v>
      </c>
      <c r="DA530">
        <v>6549.2340000000004</v>
      </c>
      <c r="DB530">
        <v>10671.38</v>
      </c>
      <c r="DC530">
        <v>12424.42</v>
      </c>
      <c r="DD530">
        <v>15632.97</v>
      </c>
      <c r="DE530">
        <v>22673.01</v>
      </c>
      <c r="DF530">
        <v>29482.73</v>
      </c>
      <c r="DG530">
        <v>30053.759999999998</v>
      </c>
      <c r="DH530">
        <v>23033.94</v>
      </c>
      <c r="DI530">
        <v>21911.9</v>
      </c>
      <c r="DJ530">
        <v>20619.37</v>
      </c>
      <c r="DK530">
        <v>17992.97</v>
      </c>
      <c r="DL530">
        <v>14159.89</v>
      </c>
      <c r="DM530">
        <v>9787.5010000000002</v>
      </c>
      <c r="DN530">
        <v>8174.5780000000004</v>
      </c>
      <c r="DO530">
        <v>20</v>
      </c>
      <c r="DP530">
        <v>20</v>
      </c>
    </row>
    <row r="531" spans="1:122" hidden="1" x14ac:dyDescent="0.25">
      <c r="A531" t="str">
        <f t="shared" si="8"/>
        <v>sublap_id-SLAP_PGNP_Elect DA 1-4 (1PM-9PM)_44386_20-20</v>
      </c>
      <c r="B531" t="s">
        <v>62</v>
      </c>
      <c r="C531" t="s">
        <v>291</v>
      </c>
      <c r="D531" t="s">
        <v>61</v>
      </c>
      <c r="E531" t="s">
        <v>292</v>
      </c>
      <c r="F531" t="s">
        <v>61</v>
      </c>
      <c r="G531" t="s">
        <v>61</v>
      </c>
      <c r="H531" t="s">
        <v>61</v>
      </c>
      <c r="I531" t="s">
        <v>61</v>
      </c>
      <c r="J531" t="s">
        <v>61</v>
      </c>
      <c r="K531" t="s">
        <v>203</v>
      </c>
      <c r="L531" s="18">
        <v>44386</v>
      </c>
      <c r="M531">
        <v>20</v>
      </c>
      <c r="N531">
        <v>20</v>
      </c>
      <c r="O531" t="s">
        <v>258</v>
      </c>
      <c r="P531">
        <v>61</v>
      </c>
      <c r="Q531">
        <v>60</v>
      </c>
      <c r="R531">
        <v>0</v>
      </c>
      <c r="S531">
        <v>0</v>
      </c>
      <c r="T531">
        <v>0</v>
      </c>
      <c r="U531">
        <v>1</v>
      </c>
      <c r="V531">
        <v>1</v>
      </c>
      <c r="W531">
        <v>1050.6034999999999</v>
      </c>
      <c r="X531">
        <v>1199.1796999999999</v>
      </c>
      <c r="Y531">
        <v>1176.5482</v>
      </c>
      <c r="Z531">
        <v>1203.8325</v>
      </c>
      <c r="AA531">
        <v>1270.6168</v>
      </c>
      <c r="AB531">
        <v>1384.9059</v>
      </c>
      <c r="AC531">
        <v>1470.9616000000001</v>
      </c>
      <c r="AD531">
        <v>2190.9405999999999</v>
      </c>
      <c r="AE531">
        <v>2603.5075000000002</v>
      </c>
      <c r="AF531">
        <v>2793.9652000000001</v>
      </c>
      <c r="AG531">
        <v>3027.2887000000001</v>
      </c>
      <c r="AH531">
        <v>3255.846</v>
      </c>
      <c r="AI531">
        <v>3344.7483999999999</v>
      </c>
      <c r="AJ531">
        <v>3522.7820000000002</v>
      </c>
      <c r="AK531">
        <v>3626.9969999999998</v>
      </c>
      <c r="AL531">
        <v>3634.9960999999998</v>
      </c>
      <c r="AM531">
        <v>3658.7048</v>
      </c>
      <c r="AN531">
        <v>3750.1163000000001</v>
      </c>
      <c r="AO531">
        <v>3779.5828999999999</v>
      </c>
      <c r="AP531">
        <v>3328.3506000000002</v>
      </c>
      <c r="AQ531">
        <v>3390.6026999999999</v>
      </c>
      <c r="AR531">
        <v>2533.1550999999999</v>
      </c>
      <c r="AS531">
        <v>1607.2560000000001</v>
      </c>
      <c r="AT531">
        <v>1332.6079999999999</v>
      </c>
      <c r="AU531">
        <v>81.875</v>
      </c>
      <c r="AV531">
        <v>78.416667000000004</v>
      </c>
      <c r="AW531">
        <v>76.825000000000003</v>
      </c>
      <c r="AX531">
        <v>74.875</v>
      </c>
      <c r="AY531">
        <v>73.941666999999995</v>
      </c>
      <c r="AZ531">
        <v>72.775000000000006</v>
      </c>
      <c r="BA531">
        <v>71.95</v>
      </c>
      <c r="BB531">
        <v>73.958332999999996</v>
      </c>
      <c r="BC531">
        <v>77.916667000000004</v>
      </c>
      <c r="BD531">
        <v>83.125</v>
      </c>
      <c r="BE531">
        <v>87.25</v>
      </c>
      <c r="BF531">
        <v>91.875</v>
      </c>
      <c r="BG531">
        <v>95.833332999999996</v>
      </c>
      <c r="BH531">
        <v>98.858333000000002</v>
      </c>
      <c r="BI531">
        <v>101.175</v>
      </c>
      <c r="BJ531">
        <v>102.64167</v>
      </c>
      <c r="BK531">
        <v>103.77500000000001</v>
      </c>
      <c r="BL531">
        <v>103.75833</v>
      </c>
      <c r="BM531">
        <v>102.59166999999999</v>
      </c>
      <c r="BN531">
        <v>99.633332999999993</v>
      </c>
      <c r="BO531">
        <v>94.9</v>
      </c>
      <c r="BP531">
        <v>90.633332999999993</v>
      </c>
      <c r="BQ531">
        <v>87.3</v>
      </c>
      <c r="BR531">
        <v>84.491667000000007</v>
      </c>
      <c r="BS531">
        <v>2.7128420000000002</v>
      </c>
      <c r="BT531">
        <v>19.41649</v>
      </c>
      <c r="BU531">
        <v>-9.1892499999999995</v>
      </c>
      <c r="BV531">
        <v>13.43634</v>
      </c>
      <c r="BW531">
        <v>-6.1435180000000003</v>
      </c>
      <c r="BX531">
        <v>2.2661799999999999</v>
      </c>
      <c r="BY531">
        <v>28.158439999999999</v>
      </c>
      <c r="BZ531">
        <v>-27.612439999999999</v>
      </c>
      <c r="CA531">
        <v>5.3167520000000001</v>
      </c>
      <c r="CB531">
        <v>4.0186310000000001</v>
      </c>
      <c r="CC531">
        <v>31.262540000000001</v>
      </c>
      <c r="CD531">
        <v>1.5535270000000001</v>
      </c>
      <c r="CE531">
        <v>36.314419999999998</v>
      </c>
      <c r="CF531">
        <v>-22.851120000000002</v>
      </c>
      <c r="CG531">
        <v>-11.251379999999999</v>
      </c>
      <c r="CH531">
        <v>16.41029</v>
      </c>
      <c r="CI531">
        <v>49.577970000000001</v>
      </c>
      <c r="CJ531">
        <v>60.009889999999999</v>
      </c>
      <c r="CK531">
        <v>74.512709999999998</v>
      </c>
      <c r="CL531">
        <v>410.27050000000003</v>
      </c>
      <c r="CM531">
        <v>68.462370000000007</v>
      </c>
      <c r="CN531">
        <v>12.82132</v>
      </c>
      <c r="CO531">
        <v>-14.00563</v>
      </c>
      <c r="CP531">
        <v>-21.324960000000001</v>
      </c>
      <c r="CQ531">
        <v>1331.88</v>
      </c>
      <c r="CR531">
        <v>727.38390000000004</v>
      </c>
      <c r="CS531">
        <v>614.93849999999998</v>
      </c>
      <c r="CT531">
        <v>474.01299999999998</v>
      </c>
      <c r="CU531">
        <v>574.6386</v>
      </c>
      <c r="CV531">
        <v>914.94110000000001</v>
      </c>
      <c r="CW531">
        <v>1069.424</v>
      </c>
      <c r="CX531">
        <v>1646.16</v>
      </c>
      <c r="CY531">
        <v>1162.73</v>
      </c>
      <c r="CZ531">
        <v>1172.027</v>
      </c>
      <c r="DA531">
        <v>2430.2339999999999</v>
      </c>
      <c r="DB531">
        <v>1467.4870000000001</v>
      </c>
      <c r="DC531">
        <v>1563.884</v>
      </c>
      <c r="DD531">
        <v>1061.5530000000001</v>
      </c>
      <c r="DE531">
        <v>1087.1780000000001</v>
      </c>
      <c r="DF531">
        <v>1108.3820000000001</v>
      </c>
      <c r="DG531">
        <v>1038.682</v>
      </c>
      <c r="DH531">
        <v>1312.124</v>
      </c>
      <c r="DI531">
        <v>1833.6420000000001</v>
      </c>
      <c r="DJ531">
        <v>2399.348</v>
      </c>
      <c r="DK531">
        <v>3769.0140000000001</v>
      </c>
      <c r="DL531">
        <v>2771.587</v>
      </c>
      <c r="DM531">
        <v>2414.6379999999999</v>
      </c>
      <c r="DN531">
        <v>882.77700000000004</v>
      </c>
      <c r="DO531">
        <v>20</v>
      </c>
      <c r="DP531">
        <v>20</v>
      </c>
    </row>
    <row r="532" spans="1:122" hidden="1" x14ac:dyDescent="0.25">
      <c r="A532" t="str">
        <f t="shared" si="8"/>
        <v>LCA-Greater Bay Area_Elect DA 1-4 (1PM-9PM)_44386_20-20</v>
      </c>
      <c r="B532" t="s">
        <v>62</v>
      </c>
      <c r="C532" t="s">
        <v>209</v>
      </c>
      <c r="D532" t="s">
        <v>36</v>
      </c>
      <c r="E532" t="s">
        <v>61</v>
      </c>
      <c r="F532" t="s">
        <v>61</v>
      </c>
      <c r="G532" t="s">
        <v>61</v>
      </c>
      <c r="H532" t="s">
        <v>61</v>
      </c>
      <c r="I532" t="s">
        <v>61</v>
      </c>
      <c r="J532" t="s">
        <v>61</v>
      </c>
      <c r="K532" t="s">
        <v>203</v>
      </c>
      <c r="L532" s="18">
        <v>44386</v>
      </c>
      <c r="M532">
        <v>20</v>
      </c>
      <c r="N532">
        <v>20</v>
      </c>
      <c r="O532" t="s">
        <v>258</v>
      </c>
      <c r="P532">
        <v>131</v>
      </c>
      <c r="Q532">
        <v>129</v>
      </c>
      <c r="R532">
        <v>0</v>
      </c>
      <c r="S532">
        <v>1</v>
      </c>
      <c r="T532">
        <v>0</v>
      </c>
      <c r="U532">
        <v>1</v>
      </c>
      <c r="V532">
        <v>1</v>
      </c>
      <c r="W532">
        <v>5831.4624999999996</v>
      </c>
      <c r="X532">
        <v>6086.1863999999996</v>
      </c>
      <c r="Y532">
        <v>5973.1130999999996</v>
      </c>
      <c r="Z532">
        <v>5982.3104999999996</v>
      </c>
      <c r="AA532">
        <v>6111.5384000000004</v>
      </c>
      <c r="AB532">
        <v>6349.3253000000004</v>
      </c>
      <c r="AC532">
        <v>7334.5142999999998</v>
      </c>
      <c r="AD532">
        <v>8511.2548000000006</v>
      </c>
      <c r="AE532">
        <v>9822.1468999999997</v>
      </c>
      <c r="AF532">
        <v>10848.34</v>
      </c>
      <c r="AG532">
        <v>11887.156999999999</v>
      </c>
      <c r="AH532">
        <v>13442.971</v>
      </c>
      <c r="AI532">
        <v>13803.975</v>
      </c>
      <c r="AJ532">
        <v>14130.156999999999</v>
      </c>
      <c r="AK532">
        <v>14328.62</v>
      </c>
      <c r="AL532">
        <v>14396.39</v>
      </c>
      <c r="AM532">
        <v>14516.839</v>
      </c>
      <c r="AN532">
        <v>14739.716</v>
      </c>
      <c r="AO532">
        <v>14550.550999999999</v>
      </c>
      <c r="AP532">
        <v>13090.59</v>
      </c>
      <c r="AQ532">
        <v>12479.058999999999</v>
      </c>
      <c r="AR532">
        <v>10445.222</v>
      </c>
      <c r="AS532">
        <v>8103.1415999999999</v>
      </c>
      <c r="AT532">
        <v>6682.5796</v>
      </c>
      <c r="AU532">
        <v>63.992247999999996</v>
      </c>
      <c r="AV532">
        <v>64.651162999999997</v>
      </c>
      <c r="AW532">
        <v>63.240310000000001</v>
      </c>
      <c r="AX532">
        <v>62.054264000000003</v>
      </c>
      <c r="AY532">
        <v>61.631782999999999</v>
      </c>
      <c r="AZ532">
        <v>61.313952999999998</v>
      </c>
      <c r="BA532">
        <v>61.186047000000002</v>
      </c>
      <c r="BB532">
        <v>63.403100999999999</v>
      </c>
      <c r="BC532">
        <v>67.174419</v>
      </c>
      <c r="BD532">
        <v>70.802325999999994</v>
      </c>
      <c r="BE532">
        <v>74.891473000000005</v>
      </c>
      <c r="BF532">
        <v>78.329457000000005</v>
      </c>
      <c r="BG532">
        <v>81.166667000000004</v>
      </c>
      <c r="BH532">
        <v>83.251937999999996</v>
      </c>
      <c r="BI532">
        <v>85.174419</v>
      </c>
      <c r="BJ532">
        <v>85.775193999999999</v>
      </c>
      <c r="BK532">
        <v>85.914728999999994</v>
      </c>
      <c r="BL532">
        <v>85.046512000000007</v>
      </c>
      <c r="BM532">
        <v>82.410853000000003</v>
      </c>
      <c r="BN532">
        <v>78.569766999999999</v>
      </c>
      <c r="BO532">
        <v>73.786822000000001</v>
      </c>
      <c r="BP532">
        <v>68.996123999999995</v>
      </c>
      <c r="BQ532">
        <v>66.631782999999999</v>
      </c>
      <c r="BR532">
        <v>64.542636000000002</v>
      </c>
      <c r="BS532">
        <v>72.03595</v>
      </c>
      <c r="BT532">
        <v>33.812060000000002</v>
      </c>
      <c r="BU532">
        <v>2.3118400000000001</v>
      </c>
      <c r="BV532">
        <v>32.82499</v>
      </c>
      <c r="BW532">
        <v>83.539360000000002</v>
      </c>
      <c r="BX532">
        <v>97.693830000000005</v>
      </c>
      <c r="BY532">
        <v>115.5615</v>
      </c>
      <c r="BZ532">
        <v>-22.264130000000002</v>
      </c>
      <c r="CA532">
        <v>-123.8454</v>
      </c>
      <c r="CB532">
        <v>-150.55179999999999</v>
      </c>
      <c r="CC532">
        <v>-123.0279</v>
      </c>
      <c r="CD532">
        <v>-278.59879999999998</v>
      </c>
      <c r="CE532">
        <v>-240.01140000000001</v>
      </c>
      <c r="CF532">
        <v>-322.92090000000002</v>
      </c>
      <c r="CG532">
        <v>-392.40660000000003</v>
      </c>
      <c r="CH532">
        <v>-350.81079999999997</v>
      </c>
      <c r="CI532">
        <v>-413.3886</v>
      </c>
      <c r="CJ532">
        <v>-422.48950000000002</v>
      </c>
      <c r="CK532">
        <v>-275.07670000000002</v>
      </c>
      <c r="CL532">
        <v>573.47130000000004</v>
      </c>
      <c r="CM532">
        <v>-106.19289999999999</v>
      </c>
      <c r="CN532">
        <v>-118.0317</v>
      </c>
      <c r="CO532">
        <v>-126.0664</v>
      </c>
      <c r="CP532">
        <v>-75.204179999999994</v>
      </c>
      <c r="CQ532">
        <v>7883.4560000000001</v>
      </c>
      <c r="CR532">
        <v>3214.84</v>
      </c>
      <c r="CS532">
        <v>3114.3420000000001</v>
      </c>
      <c r="CT532">
        <v>2500.8110000000001</v>
      </c>
      <c r="CU532">
        <v>3355.607</v>
      </c>
      <c r="CV532">
        <v>4246.2089999999998</v>
      </c>
      <c r="CW532">
        <v>2247.4609999999998</v>
      </c>
      <c r="CX532">
        <v>1424.009</v>
      </c>
      <c r="CY532">
        <v>4406.3620000000001</v>
      </c>
      <c r="CZ532">
        <v>6613.1180000000004</v>
      </c>
      <c r="DA532">
        <v>11719.75</v>
      </c>
      <c r="DB532">
        <v>16131.04</v>
      </c>
      <c r="DC532">
        <v>18198.990000000002</v>
      </c>
      <c r="DD532">
        <v>22444.22</v>
      </c>
      <c r="DE532">
        <v>29719.15</v>
      </c>
      <c r="DF532">
        <v>37402.699999999997</v>
      </c>
      <c r="DG532">
        <v>37080.720000000001</v>
      </c>
      <c r="DH532">
        <v>30670.66</v>
      </c>
      <c r="DI532">
        <v>30143.360000000001</v>
      </c>
      <c r="DJ532">
        <v>28942.29</v>
      </c>
      <c r="DK532">
        <v>29404.85</v>
      </c>
      <c r="DL532">
        <v>26327.87</v>
      </c>
      <c r="DM532">
        <v>13244.53</v>
      </c>
      <c r="DN532">
        <v>9438.4269999999997</v>
      </c>
      <c r="DO532">
        <v>20</v>
      </c>
      <c r="DP532">
        <v>20</v>
      </c>
    </row>
    <row r="533" spans="1:122" hidden="1" x14ac:dyDescent="0.25">
      <c r="A533" t="str">
        <f t="shared" si="8"/>
        <v>LCA-Kern_Elect DA 1-4 (1PM-9PM)_44386_20-20</v>
      </c>
      <c r="B533" t="s">
        <v>62</v>
      </c>
      <c r="C533" t="s">
        <v>210</v>
      </c>
      <c r="D533" t="s">
        <v>29</v>
      </c>
      <c r="E533" t="s">
        <v>61</v>
      </c>
      <c r="F533" t="s">
        <v>61</v>
      </c>
      <c r="G533" t="s">
        <v>61</v>
      </c>
      <c r="H533" t="s">
        <v>61</v>
      </c>
      <c r="I533" t="s">
        <v>61</v>
      </c>
      <c r="J533" t="s">
        <v>61</v>
      </c>
      <c r="K533" t="s">
        <v>203</v>
      </c>
      <c r="L533" s="18">
        <v>44386</v>
      </c>
      <c r="M533">
        <v>20</v>
      </c>
      <c r="N533">
        <v>20</v>
      </c>
      <c r="O533" t="s">
        <v>258</v>
      </c>
      <c r="P533">
        <v>19</v>
      </c>
      <c r="Q533">
        <v>19</v>
      </c>
      <c r="R533">
        <v>0</v>
      </c>
      <c r="S533">
        <v>1</v>
      </c>
      <c r="T533">
        <v>0</v>
      </c>
      <c r="U533">
        <v>1</v>
      </c>
      <c r="V533">
        <v>1</v>
      </c>
      <c r="W533">
        <v>305.863</v>
      </c>
      <c r="X533">
        <v>387.69600000000003</v>
      </c>
      <c r="Y533">
        <v>384.95299999999997</v>
      </c>
      <c r="Z533">
        <v>408.35399999999998</v>
      </c>
      <c r="AA533">
        <v>421.63</v>
      </c>
      <c r="AB533">
        <v>410.4</v>
      </c>
      <c r="AC533">
        <v>471.22699999999998</v>
      </c>
      <c r="AD533">
        <v>786.42700000000002</v>
      </c>
      <c r="AE533">
        <v>893.29399999999998</v>
      </c>
      <c r="AF533">
        <v>1051.03</v>
      </c>
      <c r="AG533">
        <v>1139.625</v>
      </c>
      <c r="AH533">
        <v>1200.183</v>
      </c>
      <c r="AI533">
        <v>1254.7370000000001</v>
      </c>
      <c r="AJ533">
        <v>1286.258</v>
      </c>
      <c r="AK533">
        <v>1311.7329999999999</v>
      </c>
      <c r="AL533">
        <v>1314.998</v>
      </c>
      <c r="AM533">
        <v>1336.9690000000001</v>
      </c>
      <c r="AN533">
        <v>1336.7619999999999</v>
      </c>
      <c r="AO533">
        <v>1266.828</v>
      </c>
      <c r="AP533">
        <v>1027.2170000000001</v>
      </c>
      <c r="AQ533">
        <v>1175.1569999999999</v>
      </c>
      <c r="AR533">
        <v>880.85599999999999</v>
      </c>
      <c r="AS533">
        <v>457.04899999999998</v>
      </c>
      <c r="AT533">
        <v>316.38099999999997</v>
      </c>
      <c r="AU533">
        <v>94</v>
      </c>
      <c r="AV533">
        <v>91.5</v>
      </c>
      <c r="AW533">
        <v>91</v>
      </c>
      <c r="AX533">
        <v>88</v>
      </c>
      <c r="AY533">
        <v>85.5</v>
      </c>
      <c r="AZ533">
        <v>83.5</v>
      </c>
      <c r="BA533">
        <v>82</v>
      </c>
      <c r="BB533">
        <v>82.5</v>
      </c>
      <c r="BC533">
        <v>86</v>
      </c>
      <c r="BD533">
        <v>90.5</v>
      </c>
      <c r="BE533">
        <v>96</v>
      </c>
      <c r="BF533">
        <v>99.5</v>
      </c>
      <c r="BG533">
        <v>102.5</v>
      </c>
      <c r="BH533">
        <v>105</v>
      </c>
      <c r="BI533">
        <v>107.5</v>
      </c>
      <c r="BJ533">
        <v>108.5</v>
      </c>
      <c r="BK533">
        <v>109.5</v>
      </c>
      <c r="BL533">
        <v>109.5</v>
      </c>
      <c r="BM533">
        <v>109.5</v>
      </c>
      <c r="BN533">
        <v>108.5</v>
      </c>
      <c r="BO533">
        <v>106</v>
      </c>
      <c r="BP533">
        <v>103.5</v>
      </c>
      <c r="BQ533">
        <v>100</v>
      </c>
      <c r="BR533">
        <v>97</v>
      </c>
      <c r="BS533">
        <v>6.1724899999999998</v>
      </c>
      <c r="BT533">
        <v>-4.255439</v>
      </c>
      <c r="BU533">
        <v>0.40607290000000001</v>
      </c>
      <c r="BV533">
        <v>3.2273320000000001</v>
      </c>
      <c r="BW533">
        <v>3.2108750000000001</v>
      </c>
      <c r="BX533">
        <v>-23.411670000000001</v>
      </c>
      <c r="BY533">
        <v>-92.05077</v>
      </c>
      <c r="BZ533">
        <v>20.489470000000001</v>
      </c>
      <c r="CA533">
        <v>40.315689999999996</v>
      </c>
      <c r="CB533">
        <v>25.70121</v>
      </c>
      <c r="CC533">
        <v>21.921019999999999</v>
      </c>
      <c r="CD533">
        <v>4.5618949999999998</v>
      </c>
      <c r="CE533">
        <v>0.11661150000000001</v>
      </c>
      <c r="CF533">
        <v>3.8454670000000002</v>
      </c>
      <c r="CG533">
        <v>18.352049999999998</v>
      </c>
      <c r="CH533">
        <v>24.892939999999999</v>
      </c>
      <c r="CI533">
        <v>14.06183</v>
      </c>
      <c r="CJ533">
        <v>-15.24057</v>
      </c>
      <c r="CK533">
        <v>13.898770000000001</v>
      </c>
      <c r="CL533">
        <v>238.00479999999999</v>
      </c>
      <c r="CM533">
        <v>-5.6877139999999997</v>
      </c>
      <c r="CN533">
        <v>-20.37331</v>
      </c>
      <c r="CO533">
        <v>-6.8465610000000003</v>
      </c>
      <c r="CP533">
        <v>0.50915250000000001</v>
      </c>
      <c r="CQ533">
        <v>304.16239999999999</v>
      </c>
      <c r="CR533">
        <v>299.5872</v>
      </c>
      <c r="CS533">
        <v>248.9359</v>
      </c>
      <c r="CT533">
        <v>205.3296</v>
      </c>
      <c r="CU533">
        <v>141.6831</v>
      </c>
      <c r="CV533">
        <v>201.5514</v>
      </c>
      <c r="CW533">
        <v>1033.528</v>
      </c>
      <c r="CX533">
        <v>422.09750000000003</v>
      </c>
      <c r="CY533">
        <v>307.92930000000001</v>
      </c>
      <c r="CZ533">
        <v>275.77839999999998</v>
      </c>
      <c r="DA533">
        <v>270.303</v>
      </c>
      <c r="DB533">
        <v>266.07900000000001</v>
      </c>
      <c r="DC533">
        <v>255.8133</v>
      </c>
      <c r="DD533">
        <v>283.46129999999999</v>
      </c>
      <c r="DE533">
        <v>272.78469999999999</v>
      </c>
      <c r="DF533">
        <v>206.00919999999999</v>
      </c>
      <c r="DG533">
        <v>206.41030000000001</v>
      </c>
      <c r="DH533">
        <v>341.44369999999998</v>
      </c>
      <c r="DI533">
        <v>303.60739999999998</v>
      </c>
      <c r="DJ533">
        <v>1163.7329999999999</v>
      </c>
      <c r="DK533">
        <v>3546.9690000000001</v>
      </c>
      <c r="DL533">
        <v>3849.6109999999999</v>
      </c>
      <c r="DM533">
        <v>225.4091</v>
      </c>
      <c r="DN533">
        <v>46.907710000000002</v>
      </c>
      <c r="DO533">
        <v>20</v>
      </c>
      <c r="DP533">
        <v>20</v>
      </c>
    </row>
    <row r="534" spans="1:122" hidden="1" x14ac:dyDescent="0.25">
      <c r="A534" t="str">
        <f t="shared" si="8"/>
        <v>Industry_Type-2. Manufacturing_Elect DA 1-4 (1PM-9PM)_44386_20-20</v>
      </c>
      <c r="B534" t="s">
        <v>62</v>
      </c>
      <c r="C534" t="s">
        <v>218</v>
      </c>
      <c r="D534" t="s">
        <v>61</v>
      </c>
      <c r="E534" t="s">
        <v>61</v>
      </c>
      <c r="F534" t="s">
        <v>61</v>
      </c>
      <c r="G534" t="s">
        <v>38</v>
      </c>
      <c r="H534" t="s">
        <v>61</v>
      </c>
      <c r="I534" t="s">
        <v>61</v>
      </c>
      <c r="J534" t="s">
        <v>61</v>
      </c>
      <c r="K534" t="s">
        <v>203</v>
      </c>
      <c r="L534" s="18">
        <v>44386</v>
      </c>
      <c r="M534">
        <v>20</v>
      </c>
      <c r="N534">
        <v>20</v>
      </c>
      <c r="O534" t="s">
        <v>258</v>
      </c>
      <c r="P534">
        <v>2</v>
      </c>
      <c r="Q534">
        <v>2</v>
      </c>
      <c r="R534">
        <v>0</v>
      </c>
      <c r="S534">
        <v>0</v>
      </c>
      <c r="T534">
        <v>1</v>
      </c>
      <c r="U534">
        <v>1</v>
      </c>
      <c r="V534">
        <v>1</v>
      </c>
      <c r="W534">
        <v>436.47750000000002</v>
      </c>
      <c r="X534">
        <v>464.92500000000001</v>
      </c>
      <c r="Y534">
        <v>444.73349999999999</v>
      </c>
      <c r="Z534">
        <v>442.149</v>
      </c>
      <c r="AA534">
        <v>471.89249999999998</v>
      </c>
      <c r="AB534">
        <v>483.60599999999999</v>
      </c>
      <c r="AC534">
        <v>524.32349999999997</v>
      </c>
      <c r="AD534">
        <v>594.95849999999996</v>
      </c>
      <c r="AE534">
        <v>729.04049999999995</v>
      </c>
      <c r="AF534">
        <v>742.05600000000004</v>
      </c>
      <c r="AG534">
        <v>771.32399999999996</v>
      </c>
      <c r="AH534">
        <v>621.90449999999998</v>
      </c>
      <c r="AI534">
        <v>636.19650000000001</v>
      </c>
      <c r="AJ534">
        <v>627.85050000000001</v>
      </c>
      <c r="AK534">
        <v>654.48299999999995</v>
      </c>
      <c r="AL534">
        <v>665.8845</v>
      </c>
      <c r="AM534">
        <v>629.80349999999999</v>
      </c>
      <c r="AN534">
        <v>597.82950000000005</v>
      </c>
      <c r="AO534">
        <v>572.78700000000003</v>
      </c>
      <c r="AP534">
        <v>16.754999999999999</v>
      </c>
      <c r="AQ534">
        <v>407.34300000000002</v>
      </c>
      <c r="AR534">
        <v>965.42250000000001</v>
      </c>
      <c r="AS534">
        <v>1092.0615</v>
      </c>
      <c r="AT534">
        <v>554.80799999999999</v>
      </c>
      <c r="AU534">
        <v>61</v>
      </c>
      <c r="AV534">
        <v>63.5</v>
      </c>
      <c r="AW534">
        <v>62</v>
      </c>
      <c r="AX534">
        <v>61.5</v>
      </c>
      <c r="AY534">
        <v>60</v>
      </c>
      <c r="AZ534">
        <v>60</v>
      </c>
      <c r="BA534">
        <v>59.5</v>
      </c>
      <c r="BB534">
        <v>62</v>
      </c>
      <c r="BC534">
        <v>67.5</v>
      </c>
      <c r="BD534">
        <v>72</v>
      </c>
      <c r="BE534">
        <v>78</v>
      </c>
      <c r="BF534">
        <v>85</v>
      </c>
      <c r="BG534">
        <v>90.5</v>
      </c>
      <c r="BH534">
        <v>91.5</v>
      </c>
      <c r="BI534">
        <v>93</v>
      </c>
      <c r="BJ534">
        <v>94</v>
      </c>
      <c r="BK534">
        <v>94</v>
      </c>
      <c r="BL534">
        <v>91</v>
      </c>
      <c r="BM534">
        <v>86.5</v>
      </c>
      <c r="BN534">
        <v>80</v>
      </c>
      <c r="BO534">
        <v>73</v>
      </c>
      <c r="BP534">
        <v>65</v>
      </c>
      <c r="BQ534">
        <v>59.5</v>
      </c>
      <c r="BR534">
        <v>58</v>
      </c>
      <c r="BS534">
        <v>633.82910000000004</v>
      </c>
      <c r="BT534">
        <v>278.94400000000002</v>
      </c>
      <c r="BU534">
        <v>272.06459999999998</v>
      </c>
      <c r="BV534">
        <v>198.4836</v>
      </c>
      <c r="BW534">
        <v>143.68459999999999</v>
      </c>
      <c r="BX534">
        <v>114.30540000000001</v>
      </c>
      <c r="BY534">
        <v>54.222900000000003</v>
      </c>
      <c r="BZ534">
        <v>-24.243099999999998</v>
      </c>
      <c r="CA534">
        <v>-155.68819999999999</v>
      </c>
      <c r="CB534">
        <v>-126.3092</v>
      </c>
      <c r="CC534">
        <v>-144.9247</v>
      </c>
      <c r="CD534">
        <v>-6.5731659999999996</v>
      </c>
      <c r="CE534">
        <v>-33.923369999999998</v>
      </c>
      <c r="CF534">
        <v>-20.107379999999999</v>
      </c>
      <c r="CG534">
        <v>-4.9982759999999997</v>
      </c>
      <c r="CH534">
        <v>-78.282179999999997</v>
      </c>
      <c r="CI534">
        <v>-26.11842</v>
      </c>
      <c r="CJ534">
        <v>33.383879999999998</v>
      </c>
      <c r="CK534">
        <v>74.366259999999997</v>
      </c>
      <c r="CL534">
        <v>615.7826</v>
      </c>
      <c r="CM534">
        <v>226.3785</v>
      </c>
      <c r="CN534">
        <v>-296.892</v>
      </c>
      <c r="CO534">
        <v>-431.64769999999999</v>
      </c>
      <c r="CP534">
        <v>133.47280000000001</v>
      </c>
      <c r="CQ534">
        <v>9324.1129999999994</v>
      </c>
      <c r="CR534">
        <v>3596.7130000000002</v>
      </c>
      <c r="CS534">
        <v>3676.3980000000001</v>
      </c>
      <c r="CT534">
        <v>2583.232</v>
      </c>
      <c r="CU534">
        <v>1152.4929999999999</v>
      </c>
      <c r="CV534">
        <v>330.05070000000001</v>
      </c>
      <c r="CW534">
        <v>172.2791</v>
      </c>
      <c r="CX534">
        <v>164.68809999999999</v>
      </c>
      <c r="CY534">
        <v>336.33179999999999</v>
      </c>
      <c r="CZ534">
        <v>437.38619999999997</v>
      </c>
      <c r="DA534">
        <v>1256.58</v>
      </c>
      <c r="DB534">
        <v>1091.846</v>
      </c>
      <c r="DC534">
        <v>976.3777</v>
      </c>
      <c r="DD534">
        <v>2353.0729999999999</v>
      </c>
      <c r="DE534">
        <v>884.81809999999996</v>
      </c>
      <c r="DF534">
        <v>627.43489999999997</v>
      </c>
      <c r="DG534">
        <v>838.67570000000001</v>
      </c>
      <c r="DH534">
        <v>767.16959999999995</v>
      </c>
      <c r="DI534">
        <v>974.81380000000001</v>
      </c>
      <c r="DJ534">
        <v>1076.1369999999999</v>
      </c>
      <c r="DK534">
        <v>1009.9059999999999</v>
      </c>
      <c r="DL534">
        <v>1527.232</v>
      </c>
      <c r="DM534">
        <v>1410.1420000000001</v>
      </c>
      <c r="DN534">
        <v>1358.789</v>
      </c>
      <c r="DO534">
        <v>20</v>
      </c>
      <c r="DP534">
        <v>20</v>
      </c>
    </row>
    <row r="535" spans="1:122" hidden="1" x14ac:dyDescent="0.25">
      <c r="A535" t="str">
        <f t="shared" si="8"/>
        <v>OtherDR-No_Prescribed DA 1-4 (1PM-9PM)_44386_19-20</v>
      </c>
      <c r="B535" t="s">
        <v>62</v>
      </c>
      <c r="C535" t="s">
        <v>323</v>
      </c>
      <c r="D535" t="s">
        <v>61</v>
      </c>
      <c r="E535" t="s">
        <v>61</v>
      </c>
      <c r="F535" t="s">
        <v>61</v>
      </c>
      <c r="G535" t="s">
        <v>61</v>
      </c>
      <c r="H535" t="s">
        <v>61</v>
      </c>
      <c r="I535" t="s">
        <v>97</v>
      </c>
      <c r="J535" t="s">
        <v>61</v>
      </c>
      <c r="K535" t="s">
        <v>214</v>
      </c>
      <c r="L535" s="18">
        <v>44386</v>
      </c>
      <c r="M535">
        <v>19</v>
      </c>
      <c r="N535">
        <v>20</v>
      </c>
      <c r="O535" t="s">
        <v>258</v>
      </c>
      <c r="P535">
        <v>2</v>
      </c>
      <c r="Q535">
        <v>2</v>
      </c>
      <c r="R535">
        <v>0</v>
      </c>
      <c r="S535">
        <v>0</v>
      </c>
      <c r="T535">
        <v>1</v>
      </c>
      <c r="U535">
        <v>1</v>
      </c>
      <c r="V535">
        <v>1</v>
      </c>
      <c r="W535">
        <v>1133.96</v>
      </c>
      <c r="X535">
        <v>1379.04</v>
      </c>
      <c r="Y535">
        <v>1378.84</v>
      </c>
      <c r="Z535">
        <v>1379.6</v>
      </c>
      <c r="AA535">
        <v>1381.4</v>
      </c>
      <c r="AB535">
        <v>1384</v>
      </c>
      <c r="AC535">
        <v>1398.04</v>
      </c>
      <c r="AD535">
        <v>1405.4</v>
      </c>
      <c r="AE535">
        <v>1439.8</v>
      </c>
      <c r="AF535">
        <v>1466.04</v>
      </c>
      <c r="AG535">
        <v>1446.48</v>
      </c>
      <c r="AH535">
        <v>1365.8</v>
      </c>
      <c r="AI535">
        <v>657.72</v>
      </c>
      <c r="AJ535">
        <v>777.84</v>
      </c>
      <c r="AK535">
        <v>817.24</v>
      </c>
      <c r="AL535">
        <v>927.92</v>
      </c>
      <c r="AM535">
        <v>928.64</v>
      </c>
      <c r="AN535">
        <v>869.64</v>
      </c>
      <c r="AO535">
        <v>291.83999999999997</v>
      </c>
      <c r="AP535">
        <v>260.24</v>
      </c>
      <c r="AQ535">
        <v>417.6</v>
      </c>
      <c r="AR535">
        <v>854.04</v>
      </c>
      <c r="AS535">
        <v>854</v>
      </c>
      <c r="AT535">
        <v>869.72</v>
      </c>
      <c r="AU535">
        <v>56.5</v>
      </c>
      <c r="AV535">
        <v>58</v>
      </c>
      <c r="AW535">
        <v>58</v>
      </c>
      <c r="AX535">
        <v>57.5</v>
      </c>
      <c r="AY535">
        <v>58</v>
      </c>
      <c r="AZ535">
        <v>58</v>
      </c>
      <c r="BA535">
        <v>58</v>
      </c>
      <c r="BB535">
        <v>58</v>
      </c>
      <c r="BC535">
        <v>61</v>
      </c>
      <c r="BD535">
        <v>65</v>
      </c>
      <c r="BE535">
        <v>69</v>
      </c>
      <c r="BF535">
        <v>71</v>
      </c>
      <c r="BG535">
        <v>71</v>
      </c>
      <c r="BH535">
        <v>71</v>
      </c>
      <c r="BI535">
        <v>69</v>
      </c>
      <c r="BJ535">
        <v>68</v>
      </c>
      <c r="BK535">
        <v>67</v>
      </c>
      <c r="BL535">
        <v>65.5</v>
      </c>
      <c r="BM535">
        <v>64.5</v>
      </c>
      <c r="BN535">
        <v>62.5</v>
      </c>
      <c r="BO535">
        <v>59.5</v>
      </c>
      <c r="BP535">
        <v>58</v>
      </c>
      <c r="BQ535">
        <v>57</v>
      </c>
      <c r="BR535">
        <v>56.5</v>
      </c>
      <c r="BS535">
        <v>66.602329999999995</v>
      </c>
      <c r="BT535">
        <v>19.361879999999999</v>
      </c>
      <c r="BU535">
        <v>23.975709999999999</v>
      </c>
      <c r="BV535">
        <v>23.764340000000001</v>
      </c>
      <c r="BW535">
        <v>23.933720000000001</v>
      </c>
      <c r="BX535">
        <v>21.782710000000002</v>
      </c>
      <c r="BY535">
        <v>14.815</v>
      </c>
      <c r="BZ535">
        <v>16.782170000000001</v>
      </c>
      <c r="CA535">
        <v>-21.00177</v>
      </c>
      <c r="CB535">
        <v>-56.311770000000003</v>
      </c>
      <c r="CC535">
        <v>-53.378480000000003</v>
      </c>
      <c r="CD535">
        <v>-79.29504</v>
      </c>
      <c r="CE535">
        <v>49.310070000000003</v>
      </c>
      <c r="CF535">
        <v>70.682130000000001</v>
      </c>
      <c r="CG535">
        <v>36.349719999999998</v>
      </c>
      <c r="CH535">
        <v>-47.102229999999999</v>
      </c>
      <c r="CI535">
        <v>-23.402560000000001</v>
      </c>
      <c r="CJ535">
        <v>42.770650000000003</v>
      </c>
      <c r="CK535">
        <v>591.31700000000001</v>
      </c>
      <c r="CL535">
        <v>630.86829999999998</v>
      </c>
      <c r="CM535">
        <v>465.07709999999997</v>
      </c>
      <c r="CN535">
        <v>10.28383</v>
      </c>
      <c r="CO535">
        <v>24.992840000000001</v>
      </c>
      <c r="CP535">
        <v>20.01746</v>
      </c>
      <c r="CQ535">
        <v>207.27189999999999</v>
      </c>
      <c r="CR535">
        <v>14.31349</v>
      </c>
      <c r="CS535">
        <v>12.08465</v>
      </c>
      <c r="CT535">
        <v>11.45824</v>
      </c>
      <c r="CU535">
        <v>9.6051800000000007</v>
      </c>
      <c r="CV535">
        <v>9.1788729999999994</v>
      </c>
      <c r="CW535">
        <v>7.3150820000000003</v>
      </c>
      <c r="CX535">
        <v>8.5579959999999993</v>
      </c>
      <c r="CY535">
        <v>12.292289999999999</v>
      </c>
      <c r="CZ535">
        <v>79.605649999999997</v>
      </c>
      <c r="DA535">
        <v>180.93989999999999</v>
      </c>
      <c r="DB535">
        <v>168.73849999999999</v>
      </c>
      <c r="DC535">
        <v>532.94200000000001</v>
      </c>
      <c r="DD535">
        <v>684.38589999999999</v>
      </c>
      <c r="DE535">
        <v>609.29269999999997</v>
      </c>
      <c r="DF535">
        <v>467.28050000000002</v>
      </c>
      <c r="DG535">
        <v>417.41649999999998</v>
      </c>
      <c r="DH535">
        <v>416.73149999999998</v>
      </c>
      <c r="DI535">
        <v>841.80930000000001</v>
      </c>
      <c r="DJ535">
        <v>791.34550000000002</v>
      </c>
      <c r="DK535">
        <v>774.85509999999999</v>
      </c>
      <c r="DL535">
        <v>704.04520000000002</v>
      </c>
      <c r="DM535">
        <v>369.3603</v>
      </c>
      <c r="DN535">
        <v>314.35120000000001</v>
      </c>
      <c r="DO535">
        <v>19</v>
      </c>
      <c r="DP535">
        <v>20</v>
      </c>
    </row>
    <row r="536" spans="1:122" hidden="1" x14ac:dyDescent="0.25">
      <c r="A536" t="str">
        <f t="shared" si="8"/>
        <v>All_Prescribed DA 1-4 (1PM-9PM)_44386_19-20</v>
      </c>
      <c r="B536" t="s">
        <v>62</v>
      </c>
      <c r="C536" t="s">
        <v>61</v>
      </c>
      <c r="D536" t="s">
        <v>61</v>
      </c>
      <c r="E536" t="s">
        <v>61</v>
      </c>
      <c r="F536" t="s">
        <v>61</v>
      </c>
      <c r="G536" t="s">
        <v>61</v>
      </c>
      <c r="H536" t="s">
        <v>61</v>
      </c>
      <c r="I536" t="s">
        <v>61</v>
      </c>
      <c r="J536" t="s">
        <v>61</v>
      </c>
      <c r="K536" t="s">
        <v>214</v>
      </c>
      <c r="L536" s="18">
        <v>44386</v>
      </c>
      <c r="M536">
        <v>19</v>
      </c>
      <c r="N536">
        <v>20</v>
      </c>
      <c r="O536" t="s">
        <v>258</v>
      </c>
      <c r="P536">
        <v>2</v>
      </c>
      <c r="Q536">
        <v>2</v>
      </c>
      <c r="R536">
        <v>0</v>
      </c>
      <c r="S536">
        <v>0</v>
      </c>
      <c r="T536">
        <v>1</v>
      </c>
      <c r="U536">
        <v>1</v>
      </c>
      <c r="V536">
        <v>1</v>
      </c>
      <c r="W536">
        <v>1133.96</v>
      </c>
      <c r="X536">
        <v>1379.04</v>
      </c>
      <c r="Y536">
        <v>1378.84</v>
      </c>
      <c r="Z536">
        <v>1379.6</v>
      </c>
      <c r="AA536">
        <v>1381.4</v>
      </c>
      <c r="AB536">
        <v>1384</v>
      </c>
      <c r="AC536">
        <v>1398.04</v>
      </c>
      <c r="AD536">
        <v>1405.4</v>
      </c>
      <c r="AE536">
        <v>1439.8</v>
      </c>
      <c r="AF536">
        <v>1466.04</v>
      </c>
      <c r="AG536">
        <v>1446.48</v>
      </c>
      <c r="AH536">
        <v>1365.8</v>
      </c>
      <c r="AI536">
        <v>657.72</v>
      </c>
      <c r="AJ536">
        <v>777.84</v>
      </c>
      <c r="AK536">
        <v>817.24</v>
      </c>
      <c r="AL536">
        <v>927.92</v>
      </c>
      <c r="AM536">
        <v>928.64</v>
      </c>
      <c r="AN536">
        <v>869.64</v>
      </c>
      <c r="AO536">
        <v>291.83999999999997</v>
      </c>
      <c r="AP536">
        <v>260.24</v>
      </c>
      <c r="AQ536">
        <v>417.6</v>
      </c>
      <c r="AR536">
        <v>854.04</v>
      </c>
      <c r="AS536">
        <v>854</v>
      </c>
      <c r="AT536">
        <v>869.72</v>
      </c>
      <c r="AU536">
        <v>56.5</v>
      </c>
      <c r="AV536">
        <v>58</v>
      </c>
      <c r="AW536">
        <v>58</v>
      </c>
      <c r="AX536">
        <v>57.5</v>
      </c>
      <c r="AY536">
        <v>58</v>
      </c>
      <c r="AZ536">
        <v>58</v>
      </c>
      <c r="BA536">
        <v>58</v>
      </c>
      <c r="BB536">
        <v>58</v>
      </c>
      <c r="BC536">
        <v>61</v>
      </c>
      <c r="BD536">
        <v>65</v>
      </c>
      <c r="BE536">
        <v>69</v>
      </c>
      <c r="BF536">
        <v>71</v>
      </c>
      <c r="BG536">
        <v>71</v>
      </c>
      <c r="BH536">
        <v>71</v>
      </c>
      <c r="BI536">
        <v>69</v>
      </c>
      <c r="BJ536">
        <v>68</v>
      </c>
      <c r="BK536">
        <v>67</v>
      </c>
      <c r="BL536">
        <v>65.5</v>
      </c>
      <c r="BM536">
        <v>64.5</v>
      </c>
      <c r="BN536">
        <v>62.5</v>
      </c>
      <c r="BO536">
        <v>59.5</v>
      </c>
      <c r="BP536">
        <v>58</v>
      </c>
      <c r="BQ536">
        <v>57</v>
      </c>
      <c r="BR536">
        <v>56.5</v>
      </c>
      <c r="BS536">
        <v>66.602329999999995</v>
      </c>
      <c r="BT536">
        <v>19.361879999999999</v>
      </c>
      <c r="BU536">
        <v>23.975709999999999</v>
      </c>
      <c r="BV536">
        <v>23.764340000000001</v>
      </c>
      <c r="BW536">
        <v>23.933720000000001</v>
      </c>
      <c r="BX536">
        <v>21.782710000000002</v>
      </c>
      <c r="BY536">
        <v>14.815</v>
      </c>
      <c r="BZ536">
        <v>16.782170000000001</v>
      </c>
      <c r="CA536">
        <v>-21.00177</v>
      </c>
      <c r="CB536">
        <v>-56.311770000000003</v>
      </c>
      <c r="CC536">
        <v>-53.378480000000003</v>
      </c>
      <c r="CD536">
        <v>-79.29504</v>
      </c>
      <c r="CE536">
        <v>49.310070000000003</v>
      </c>
      <c r="CF536">
        <v>70.682130000000001</v>
      </c>
      <c r="CG536">
        <v>36.349719999999998</v>
      </c>
      <c r="CH536">
        <v>-47.102229999999999</v>
      </c>
      <c r="CI536">
        <v>-23.402560000000001</v>
      </c>
      <c r="CJ536">
        <v>42.770650000000003</v>
      </c>
      <c r="CK536">
        <v>591.31700000000001</v>
      </c>
      <c r="CL536">
        <v>630.86829999999998</v>
      </c>
      <c r="CM536">
        <v>465.07709999999997</v>
      </c>
      <c r="CN536">
        <v>10.28383</v>
      </c>
      <c r="CO536">
        <v>24.992840000000001</v>
      </c>
      <c r="CP536">
        <v>20.01746</v>
      </c>
      <c r="CQ536">
        <v>207.27189999999999</v>
      </c>
      <c r="CR536">
        <v>14.31349</v>
      </c>
      <c r="CS536">
        <v>12.08465</v>
      </c>
      <c r="CT536">
        <v>11.45824</v>
      </c>
      <c r="CU536">
        <v>9.6051800000000007</v>
      </c>
      <c r="CV536">
        <v>9.1788729999999994</v>
      </c>
      <c r="CW536">
        <v>7.3150820000000003</v>
      </c>
      <c r="CX536">
        <v>8.5579959999999993</v>
      </c>
      <c r="CY536">
        <v>12.292289999999999</v>
      </c>
      <c r="CZ536">
        <v>79.605649999999997</v>
      </c>
      <c r="DA536">
        <v>180.93989999999999</v>
      </c>
      <c r="DB536">
        <v>168.73849999999999</v>
      </c>
      <c r="DC536">
        <v>532.94200000000001</v>
      </c>
      <c r="DD536">
        <v>684.38589999999999</v>
      </c>
      <c r="DE536">
        <v>609.29269999999997</v>
      </c>
      <c r="DF536">
        <v>467.28050000000002</v>
      </c>
      <c r="DG536">
        <v>417.41649999999998</v>
      </c>
      <c r="DH536">
        <v>416.73149999999998</v>
      </c>
      <c r="DI536">
        <v>841.80930000000001</v>
      </c>
      <c r="DJ536">
        <v>791.34550000000002</v>
      </c>
      <c r="DK536">
        <v>774.85509999999999</v>
      </c>
      <c r="DL536">
        <v>704.04520000000002</v>
      </c>
      <c r="DM536">
        <v>369.3603</v>
      </c>
      <c r="DN536">
        <v>314.35120000000001</v>
      </c>
      <c r="DO536">
        <v>19</v>
      </c>
      <c r="DP536">
        <v>20</v>
      </c>
    </row>
    <row r="537" spans="1:122" hidden="1" x14ac:dyDescent="0.25">
      <c r="A537" t="str">
        <f t="shared" si="8"/>
        <v>Industry_Type-1. Agriculture, Mining &amp; Construction_Prescribed DA 1-4 (1PM-9PM)_44386_19-20</v>
      </c>
      <c r="B537" t="s">
        <v>62</v>
      </c>
      <c r="C537" t="s">
        <v>211</v>
      </c>
      <c r="D537" t="s">
        <v>61</v>
      </c>
      <c r="E537" t="s">
        <v>61</v>
      </c>
      <c r="F537" t="s">
        <v>61</v>
      </c>
      <c r="G537" t="s">
        <v>30</v>
      </c>
      <c r="H537" t="s">
        <v>61</v>
      </c>
      <c r="I537" t="s">
        <v>61</v>
      </c>
      <c r="J537" t="s">
        <v>61</v>
      </c>
      <c r="K537" t="s">
        <v>214</v>
      </c>
      <c r="L537" s="18">
        <v>44386</v>
      </c>
      <c r="M537">
        <v>19</v>
      </c>
      <c r="N537">
        <v>20</v>
      </c>
      <c r="O537" t="s">
        <v>258</v>
      </c>
      <c r="P537">
        <v>2</v>
      </c>
      <c r="Q537">
        <v>2</v>
      </c>
      <c r="R537">
        <v>0</v>
      </c>
      <c r="S537">
        <v>0</v>
      </c>
      <c r="T537">
        <v>1</v>
      </c>
      <c r="U537">
        <v>1</v>
      </c>
      <c r="V537">
        <v>1</v>
      </c>
      <c r="W537">
        <v>1133.96</v>
      </c>
      <c r="X537">
        <v>1379.04</v>
      </c>
      <c r="Y537">
        <v>1378.84</v>
      </c>
      <c r="Z537">
        <v>1379.6</v>
      </c>
      <c r="AA537">
        <v>1381.4</v>
      </c>
      <c r="AB537">
        <v>1384</v>
      </c>
      <c r="AC537">
        <v>1398.04</v>
      </c>
      <c r="AD537">
        <v>1405.4</v>
      </c>
      <c r="AE537">
        <v>1439.8</v>
      </c>
      <c r="AF537">
        <v>1466.04</v>
      </c>
      <c r="AG537">
        <v>1446.48</v>
      </c>
      <c r="AH537">
        <v>1365.8</v>
      </c>
      <c r="AI537">
        <v>657.72</v>
      </c>
      <c r="AJ537">
        <v>777.84</v>
      </c>
      <c r="AK537">
        <v>817.24</v>
      </c>
      <c r="AL537">
        <v>927.92</v>
      </c>
      <c r="AM537">
        <v>928.64</v>
      </c>
      <c r="AN537">
        <v>869.64</v>
      </c>
      <c r="AO537">
        <v>291.83999999999997</v>
      </c>
      <c r="AP537">
        <v>260.24</v>
      </c>
      <c r="AQ537">
        <v>417.6</v>
      </c>
      <c r="AR537">
        <v>854.04</v>
      </c>
      <c r="AS537">
        <v>854</v>
      </c>
      <c r="AT537">
        <v>869.72</v>
      </c>
      <c r="AU537">
        <v>56.5</v>
      </c>
      <c r="AV537">
        <v>58</v>
      </c>
      <c r="AW537">
        <v>58</v>
      </c>
      <c r="AX537">
        <v>57.5</v>
      </c>
      <c r="AY537">
        <v>58</v>
      </c>
      <c r="AZ537">
        <v>58</v>
      </c>
      <c r="BA537">
        <v>58</v>
      </c>
      <c r="BB537">
        <v>58</v>
      </c>
      <c r="BC537">
        <v>61</v>
      </c>
      <c r="BD537">
        <v>65</v>
      </c>
      <c r="BE537">
        <v>69</v>
      </c>
      <c r="BF537">
        <v>71</v>
      </c>
      <c r="BG537">
        <v>71</v>
      </c>
      <c r="BH537">
        <v>71</v>
      </c>
      <c r="BI537">
        <v>69</v>
      </c>
      <c r="BJ537">
        <v>68</v>
      </c>
      <c r="BK537">
        <v>67</v>
      </c>
      <c r="BL537">
        <v>65.5</v>
      </c>
      <c r="BM537">
        <v>64.5</v>
      </c>
      <c r="BN537">
        <v>62.5</v>
      </c>
      <c r="BO537">
        <v>59.5</v>
      </c>
      <c r="BP537">
        <v>58</v>
      </c>
      <c r="BQ537">
        <v>57</v>
      </c>
      <c r="BR537">
        <v>56.5</v>
      </c>
      <c r="BS537">
        <v>66.602329999999995</v>
      </c>
      <c r="BT537">
        <v>19.361879999999999</v>
      </c>
      <c r="BU537">
        <v>23.975709999999999</v>
      </c>
      <c r="BV537">
        <v>23.764340000000001</v>
      </c>
      <c r="BW537">
        <v>23.933720000000001</v>
      </c>
      <c r="BX537">
        <v>21.782710000000002</v>
      </c>
      <c r="BY537">
        <v>14.815</v>
      </c>
      <c r="BZ537">
        <v>16.782170000000001</v>
      </c>
      <c r="CA537">
        <v>-21.00177</v>
      </c>
      <c r="CB537">
        <v>-56.311770000000003</v>
      </c>
      <c r="CC537">
        <v>-53.378480000000003</v>
      </c>
      <c r="CD537">
        <v>-79.29504</v>
      </c>
      <c r="CE537">
        <v>49.310070000000003</v>
      </c>
      <c r="CF537">
        <v>70.682130000000001</v>
      </c>
      <c r="CG537">
        <v>36.349719999999998</v>
      </c>
      <c r="CH537">
        <v>-47.102229999999999</v>
      </c>
      <c r="CI537">
        <v>-23.402560000000001</v>
      </c>
      <c r="CJ537">
        <v>42.770650000000003</v>
      </c>
      <c r="CK537">
        <v>591.31700000000001</v>
      </c>
      <c r="CL537">
        <v>630.86829999999998</v>
      </c>
      <c r="CM537">
        <v>465.07709999999997</v>
      </c>
      <c r="CN537">
        <v>10.28383</v>
      </c>
      <c r="CO537">
        <v>24.992840000000001</v>
      </c>
      <c r="CP537">
        <v>20.01746</v>
      </c>
      <c r="CQ537">
        <v>207.27189999999999</v>
      </c>
      <c r="CR537">
        <v>14.31349</v>
      </c>
      <c r="CS537">
        <v>12.08465</v>
      </c>
      <c r="CT537">
        <v>11.45824</v>
      </c>
      <c r="CU537">
        <v>9.6051800000000007</v>
      </c>
      <c r="CV537">
        <v>9.1788729999999994</v>
      </c>
      <c r="CW537">
        <v>7.3150820000000003</v>
      </c>
      <c r="CX537">
        <v>8.5579959999999993</v>
      </c>
      <c r="CY537">
        <v>12.292289999999999</v>
      </c>
      <c r="CZ537">
        <v>79.605649999999997</v>
      </c>
      <c r="DA537">
        <v>180.93989999999999</v>
      </c>
      <c r="DB537">
        <v>168.73849999999999</v>
      </c>
      <c r="DC537">
        <v>532.94200000000001</v>
      </c>
      <c r="DD537">
        <v>684.38589999999999</v>
      </c>
      <c r="DE537">
        <v>609.29269999999997</v>
      </c>
      <c r="DF537">
        <v>467.28050000000002</v>
      </c>
      <c r="DG537">
        <v>417.41649999999998</v>
      </c>
      <c r="DH537">
        <v>416.73149999999998</v>
      </c>
      <c r="DI537">
        <v>841.80930000000001</v>
      </c>
      <c r="DJ537">
        <v>791.34550000000002</v>
      </c>
      <c r="DK537">
        <v>774.85509999999999</v>
      </c>
      <c r="DL537">
        <v>704.04520000000002</v>
      </c>
      <c r="DM537">
        <v>369.3603</v>
      </c>
      <c r="DN537">
        <v>314.35120000000001</v>
      </c>
      <c r="DO537">
        <v>19</v>
      </c>
      <c r="DP537">
        <v>20</v>
      </c>
    </row>
    <row r="538" spans="1:122" hidden="1" x14ac:dyDescent="0.25">
      <c r="A538" t="str">
        <f t="shared" si="8"/>
        <v>LCA-Greater Bay Area_Prescribed DA 1-4 (1PM-9PM)_44386_19-20</v>
      </c>
      <c r="B538" t="s">
        <v>62</v>
      </c>
      <c r="C538" t="s">
        <v>209</v>
      </c>
      <c r="D538" t="s">
        <v>36</v>
      </c>
      <c r="E538" t="s">
        <v>61</v>
      </c>
      <c r="F538" t="s">
        <v>61</v>
      </c>
      <c r="G538" t="s">
        <v>61</v>
      </c>
      <c r="H538" t="s">
        <v>61</v>
      </c>
      <c r="I538" t="s">
        <v>61</v>
      </c>
      <c r="J538" t="s">
        <v>61</v>
      </c>
      <c r="K538" t="s">
        <v>214</v>
      </c>
      <c r="L538" s="18">
        <v>44386</v>
      </c>
      <c r="M538">
        <v>19</v>
      </c>
      <c r="N538">
        <v>20</v>
      </c>
      <c r="O538" t="s">
        <v>258</v>
      </c>
      <c r="P538">
        <v>2</v>
      </c>
      <c r="Q538">
        <v>2</v>
      </c>
      <c r="R538">
        <v>0</v>
      </c>
      <c r="S538">
        <v>0</v>
      </c>
      <c r="T538">
        <v>1</v>
      </c>
      <c r="U538">
        <v>1</v>
      </c>
      <c r="V538">
        <v>1</v>
      </c>
      <c r="W538">
        <v>1133.96</v>
      </c>
      <c r="X538">
        <v>1379.04</v>
      </c>
      <c r="Y538">
        <v>1378.84</v>
      </c>
      <c r="Z538">
        <v>1379.6</v>
      </c>
      <c r="AA538">
        <v>1381.4</v>
      </c>
      <c r="AB538">
        <v>1384</v>
      </c>
      <c r="AC538">
        <v>1398.04</v>
      </c>
      <c r="AD538">
        <v>1405.4</v>
      </c>
      <c r="AE538">
        <v>1439.8</v>
      </c>
      <c r="AF538">
        <v>1466.04</v>
      </c>
      <c r="AG538">
        <v>1446.48</v>
      </c>
      <c r="AH538">
        <v>1365.8</v>
      </c>
      <c r="AI538">
        <v>657.72</v>
      </c>
      <c r="AJ538">
        <v>777.84</v>
      </c>
      <c r="AK538">
        <v>817.24</v>
      </c>
      <c r="AL538">
        <v>927.92</v>
      </c>
      <c r="AM538">
        <v>928.64</v>
      </c>
      <c r="AN538">
        <v>869.64</v>
      </c>
      <c r="AO538">
        <v>291.83999999999997</v>
      </c>
      <c r="AP538">
        <v>260.24</v>
      </c>
      <c r="AQ538">
        <v>417.6</v>
      </c>
      <c r="AR538">
        <v>854.04</v>
      </c>
      <c r="AS538">
        <v>854</v>
      </c>
      <c r="AT538">
        <v>869.72</v>
      </c>
      <c r="AU538">
        <v>56.5</v>
      </c>
      <c r="AV538">
        <v>58</v>
      </c>
      <c r="AW538">
        <v>58</v>
      </c>
      <c r="AX538">
        <v>57.5</v>
      </c>
      <c r="AY538">
        <v>58</v>
      </c>
      <c r="AZ538">
        <v>58</v>
      </c>
      <c r="BA538">
        <v>58</v>
      </c>
      <c r="BB538">
        <v>58</v>
      </c>
      <c r="BC538">
        <v>61</v>
      </c>
      <c r="BD538">
        <v>65</v>
      </c>
      <c r="BE538">
        <v>69</v>
      </c>
      <c r="BF538">
        <v>71</v>
      </c>
      <c r="BG538">
        <v>71</v>
      </c>
      <c r="BH538">
        <v>71</v>
      </c>
      <c r="BI538">
        <v>69</v>
      </c>
      <c r="BJ538">
        <v>68</v>
      </c>
      <c r="BK538">
        <v>67</v>
      </c>
      <c r="BL538">
        <v>65.5</v>
      </c>
      <c r="BM538">
        <v>64.5</v>
      </c>
      <c r="BN538">
        <v>62.5</v>
      </c>
      <c r="BO538">
        <v>59.5</v>
      </c>
      <c r="BP538">
        <v>58</v>
      </c>
      <c r="BQ538">
        <v>57</v>
      </c>
      <c r="BR538">
        <v>56.5</v>
      </c>
      <c r="BS538">
        <v>66.602329999999995</v>
      </c>
      <c r="BT538">
        <v>19.361879999999999</v>
      </c>
      <c r="BU538">
        <v>23.975709999999999</v>
      </c>
      <c r="BV538">
        <v>23.764340000000001</v>
      </c>
      <c r="BW538">
        <v>23.933720000000001</v>
      </c>
      <c r="BX538">
        <v>21.782710000000002</v>
      </c>
      <c r="BY538">
        <v>14.815</v>
      </c>
      <c r="BZ538">
        <v>16.782170000000001</v>
      </c>
      <c r="CA538">
        <v>-21.00177</v>
      </c>
      <c r="CB538">
        <v>-56.311770000000003</v>
      </c>
      <c r="CC538">
        <v>-53.378480000000003</v>
      </c>
      <c r="CD538">
        <v>-79.29504</v>
      </c>
      <c r="CE538">
        <v>49.310070000000003</v>
      </c>
      <c r="CF538">
        <v>70.682130000000001</v>
      </c>
      <c r="CG538">
        <v>36.349719999999998</v>
      </c>
      <c r="CH538">
        <v>-47.102229999999999</v>
      </c>
      <c r="CI538">
        <v>-23.402560000000001</v>
      </c>
      <c r="CJ538">
        <v>42.770650000000003</v>
      </c>
      <c r="CK538">
        <v>591.31700000000001</v>
      </c>
      <c r="CL538">
        <v>630.86829999999998</v>
      </c>
      <c r="CM538">
        <v>465.07709999999997</v>
      </c>
      <c r="CN538">
        <v>10.28383</v>
      </c>
      <c r="CO538">
        <v>24.992840000000001</v>
      </c>
      <c r="CP538">
        <v>20.01746</v>
      </c>
      <c r="CQ538">
        <v>207.27189999999999</v>
      </c>
      <c r="CR538">
        <v>14.31349</v>
      </c>
      <c r="CS538">
        <v>12.08465</v>
      </c>
      <c r="CT538">
        <v>11.45824</v>
      </c>
      <c r="CU538">
        <v>9.6051800000000007</v>
      </c>
      <c r="CV538">
        <v>9.1788729999999994</v>
      </c>
      <c r="CW538">
        <v>7.3150820000000003</v>
      </c>
      <c r="CX538">
        <v>8.5579959999999993</v>
      </c>
      <c r="CY538">
        <v>12.292289999999999</v>
      </c>
      <c r="CZ538">
        <v>79.605649999999997</v>
      </c>
      <c r="DA538">
        <v>180.93989999999999</v>
      </c>
      <c r="DB538">
        <v>168.73849999999999</v>
      </c>
      <c r="DC538">
        <v>532.94200000000001</v>
      </c>
      <c r="DD538">
        <v>684.38589999999999</v>
      </c>
      <c r="DE538">
        <v>609.29269999999997</v>
      </c>
      <c r="DF538">
        <v>467.28050000000002</v>
      </c>
      <c r="DG538">
        <v>417.41649999999998</v>
      </c>
      <c r="DH538">
        <v>416.73149999999998</v>
      </c>
      <c r="DI538">
        <v>841.80930000000001</v>
      </c>
      <c r="DJ538">
        <v>791.34550000000002</v>
      </c>
      <c r="DK538">
        <v>774.85509999999999</v>
      </c>
      <c r="DL538">
        <v>704.04520000000002</v>
      </c>
      <c r="DM538">
        <v>369.3603</v>
      </c>
      <c r="DN538">
        <v>314.35120000000001</v>
      </c>
      <c r="DO538">
        <v>19</v>
      </c>
      <c r="DP538">
        <v>20</v>
      </c>
    </row>
    <row r="539" spans="1:122" hidden="1" x14ac:dyDescent="0.25">
      <c r="A539" t="str">
        <f t="shared" si="8"/>
        <v>sublap_id-SLAP_PGCC_Prescribed DA 1-4 (1PM-9PM)_44386_19-20</v>
      </c>
      <c r="B539" t="s">
        <v>62</v>
      </c>
      <c r="C539" t="s">
        <v>299</v>
      </c>
      <c r="D539" t="s">
        <v>61</v>
      </c>
      <c r="E539" t="s">
        <v>300</v>
      </c>
      <c r="F539" t="s">
        <v>61</v>
      </c>
      <c r="G539" t="s">
        <v>61</v>
      </c>
      <c r="H539" t="s">
        <v>61</v>
      </c>
      <c r="I539" t="s">
        <v>61</v>
      </c>
      <c r="J539" t="s">
        <v>61</v>
      </c>
      <c r="K539" t="s">
        <v>214</v>
      </c>
      <c r="L539" s="18">
        <v>44386</v>
      </c>
      <c r="M539">
        <v>19</v>
      </c>
      <c r="N539">
        <v>20</v>
      </c>
      <c r="O539" t="s">
        <v>258</v>
      </c>
      <c r="P539">
        <v>2</v>
      </c>
      <c r="Q539">
        <v>2</v>
      </c>
      <c r="R539">
        <v>0</v>
      </c>
      <c r="S539">
        <v>0</v>
      </c>
      <c r="T539">
        <v>1</v>
      </c>
      <c r="U539">
        <v>1</v>
      </c>
      <c r="V539">
        <v>1</v>
      </c>
      <c r="W539">
        <v>1133.96</v>
      </c>
      <c r="X539">
        <v>1379.04</v>
      </c>
      <c r="Y539">
        <v>1378.84</v>
      </c>
      <c r="Z539">
        <v>1379.6</v>
      </c>
      <c r="AA539">
        <v>1381.4</v>
      </c>
      <c r="AB539">
        <v>1384</v>
      </c>
      <c r="AC539">
        <v>1398.04</v>
      </c>
      <c r="AD539">
        <v>1405.4</v>
      </c>
      <c r="AE539">
        <v>1439.8</v>
      </c>
      <c r="AF539">
        <v>1466.04</v>
      </c>
      <c r="AG539">
        <v>1446.48</v>
      </c>
      <c r="AH539">
        <v>1365.8</v>
      </c>
      <c r="AI539">
        <v>657.72</v>
      </c>
      <c r="AJ539">
        <v>777.84</v>
      </c>
      <c r="AK539">
        <v>817.24</v>
      </c>
      <c r="AL539">
        <v>927.92</v>
      </c>
      <c r="AM539">
        <v>928.64</v>
      </c>
      <c r="AN539">
        <v>869.64</v>
      </c>
      <c r="AO539">
        <v>291.83999999999997</v>
      </c>
      <c r="AP539">
        <v>260.24</v>
      </c>
      <c r="AQ539">
        <v>417.6</v>
      </c>
      <c r="AR539">
        <v>854.04</v>
      </c>
      <c r="AS539">
        <v>854</v>
      </c>
      <c r="AT539">
        <v>869.72</v>
      </c>
      <c r="AU539">
        <v>56.5</v>
      </c>
      <c r="AV539">
        <v>58</v>
      </c>
      <c r="AW539">
        <v>58</v>
      </c>
      <c r="AX539">
        <v>57.5</v>
      </c>
      <c r="AY539">
        <v>58</v>
      </c>
      <c r="AZ539">
        <v>58</v>
      </c>
      <c r="BA539">
        <v>58</v>
      </c>
      <c r="BB539">
        <v>58</v>
      </c>
      <c r="BC539">
        <v>61</v>
      </c>
      <c r="BD539">
        <v>65</v>
      </c>
      <c r="BE539">
        <v>69</v>
      </c>
      <c r="BF539">
        <v>71</v>
      </c>
      <c r="BG539">
        <v>71</v>
      </c>
      <c r="BH539">
        <v>71</v>
      </c>
      <c r="BI539">
        <v>69</v>
      </c>
      <c r="BJ539">
        <v>68</v>
      </c>
      <c r="BK539">
        <v>67</v>
      </c>
      <c r="BL539">
        <v>65.5</v>
      </c>
      <c r="BM539">
        <v>64.5</v>
      </c>
      <c r="BN539">
        <v>62.5</v>
      </c>
      <c r="BO539">
        <v>59.5</v>
      </c>
      <c r="BP539">
        <v>58</v>
      </c>
      <c r="BQ539">
        <v>57</v>
      </c>
      <c r="BR539">
        <v>56.5</v>
      </c>
      <c r="BS539">
        <v>66.602329999999995</v>
      </c>
      <c r="BT539">
        <v>19.361879999999999</v>
      </c>
      <c r="BU539">
        <v>23.975709999999999</v>
      </c>
      <c r="BV539">
        <v>23.764340000000001</v>
      </c>
      <c r="BW539">
        <v>23.933720000000001</v>
      </c>
      <c r="BX539">
        <v>21.782710000000002</v>
      </c>
      <c r="BY539">
        <v>14.815</v>
      </c>
      <c r="BZ539">
        <v>16.782170000000001</v>
      </c>
      <c r="CA539">
        <v>-21.00177</v>
      </c>
      <c r="CB539">
        <v>-56.311770000000003</v>
      </c>
      <c r="CC539">
        <v>-53.378480000000003</v>
      </c>
      <c r="CD539">
        <v>-79.29504</v>
      </c>
      <c r="CE539">
        <v>49.310070000000003</v>
      </c>
      <c r="CF539">
        <v>70.682130000000001</v>
      </c>
      <c r="CG539">
        <v>36.349719999999998</v>
      </c>
      <c r="CH539">
        <v>-47.102229999999999</v>
      </c>
      <c r="CI539">
        <v>-23.402560000000001</v>
      </c>
      <c r="CJ539">
        <v>42.770650000000003</v>
      </c>
      <c r="CK539">
        <v>591.31700000000001</v>
      </c>
      <c r="CL539">
        <v>630.86829999999998</v>
      </c>
      <c r="CM539">
        <v>465.07709999999997</v>
      </c>
      <c r="CN539">
        <v>10.28383</v>
      </c>
      <c r="CO539">
        <v>24.992840000000001</v>
      </c>
      <c r="CP539">
        <v>20.01746</v>
      </c>
      <c r="CQ539">
        <v>207.27189999999999</v>
      </c>
      <c r="CR539">
        <v>14.31349</v>
      </c>
      <c r="CS539">
        <v>12.08465</v>
      </c>
      <c r="CT539">
        <v>11.45824</v>
      </c>
      <c r="CU539">
        <v>9.6051800000000007</v>
      </c>
      <c r="CV539">
        <v>9.1788729999999994</v>
      </c>
      <c r="CW539">
        <v>7.3150820000000003</v>
      </c>
      <c r="CX539">
        <v>8.5579959999999993</v>
      </c>
      <c r="CY539">
        <v>12.292289999999999</v>
      </c>
      <c r="CZ539">
        <v>79.605649999999997</v>
      </c>
      <c r="DA539">
        <v>180.93989999999999</v>
      </c>
      <c r="DB539">
        <v>168.73849999999999</v>
      </c>
      <c r="DC539">
        <v>532.94200000000001</v>
      </c>
      <c r="DD539">
        <v>684.38589999999999</v>
      </c>
      <c r="DE539">
        <v>609.29269999999997</v>
      </c>
      <c r="DF539">
        <v>467.28050000000002</v>
      </c>
      <c r="DG539">
        <v>417.41649999999998</v>
      </c>
      <c r="DH539">
        <v>416.73149999999998</v>
      </c>
      <c r="DI539">
        <v>841.80930000000001</v>
      </c>
      <c r="DJ539">
        <v>791.34550000000002</v>
      </c>
      <c r="DK539">
        <v>774.85509999999999</v>
      </c>
      <c r="DL539">
        <v>704.04520000000002</v>
      </c>
      <c r="DM539">
        <v>369.3603</v>
      </c>
      <c r="DN539">
        <v>314.35120000000001</v>
      </c>
      <c r="DO539">
        <v>19</v>
      </c>
      <c r="DP539">
        <v>20</v>
      </c>
    </row>
    <row r="540" spans="1:122" hidden="1" x14ac:dyDescent="0.25">
      <c r="A540" t="str">
        <f t="shared" si="8"/>
        <v>Aggregator-Blue Zone Resources, LLC_Prescribed DA 1-4 (1PM-9PM)_44386_19-20</v>
      </c>
      <c r="B540" t="s">
        <v>62</v>
      </c>
      <c r="C540" t="s">
        <v>261</v>
      </c>
      <c r="D540" t="s">
        <v>61</v>
      </c>
      <c r="E540" t="s">
        <v>61</v>
      </c>
      <c r="F540" t="s">
        <v>262</v>
      </c>
      <c r="G540" t="s">
        <v>61</v>
      </c>
      <c r="H540" t="s">
        <v>61</v>
      </c>
      <c r="I540" t="s">
        <v>61</v>
      </c>
      <c r="J540" t="s">
        <v>61</v>
      </c>
      <c r="K540" t="s">
        <v>214</v>
      </c>
      <c r="L540" s="18">
        <v>44386</v>
      </c>
      <c r="M540">
        <v>19</v>
      </c>
      <c r="N540">
        <v>20</v>
      </c>
      <c r="O540" t="s">
        <v>258</v>
      </c>
      <c r="P540">
        <v>2</v>
      </c>
      <c r="Q540">
        <v>2</v>
      </c>
      <c r="R540">
        <v>0</v>
      </c>
      <c r="S540">
        <v>0</v>
      </c>
      <c r="T540">
        <v>1</v>
      </c>
      <c r="U540">
        <v>1</v>
      </c>
      <c r="V540">
        <v>1</v>
      </c>
      <c r="W540">
        <v>1133.96</v>
      </c>
      <c r="X540">
        <v>1379.04</v>
      </c>
      <c r="Y540">
        <v>1378.84</v>
      </c>
      <c r="Z540">
        <v>1379.6</v>
      </c>
      <c r="AA540">
        <v>1381.4</v>
      </c>
      <c r="AB540">
        <v>1384</v>
      </c>
      <c r="AC540">
        <v>1398.04</v>
      </c>
      <c r="AD540">
        <v>1405.4</v>
      </c>
      <c r="AE540">
        <v>1439.8</v>
      </c>
      <c r="AF540">
        <v>1466.04</v>
      </c>
      <c r="AG540">
        <v>1446.48</v>
      </c>
      <c r="AH540">
        <v>1365.8</v>
      </c>
      <c r="AI540">
        <v>657.72</v>
      </c>
      <c r="AJ540">
        <v>777.84</v>
      </c>
      <c r="AK540">
        <v>817.24</v>
      </c>
      <c r="AL540">
        <v>927.92</v>
      </c>
      <c r="AM540">
        <v>928.64</v>
      </c>
      <c r="AN540">
        <v>869.64</v>
      </c>
      <c r="AO540">
        <v>291.83999999999997</v>
      </c>
      <c r="AP540">
        <v>260.24</v>
      </c>
      <c r="AQ540">
        <v>417.6</v>
      </c>
      <c r="AR540">
        <v>854.04</v>
      </c>
      <c r="AS540">
        <v>854</v>
      </c>
      <c r="AT540">
        <v>869.72</v>
      </c>
      <c r="AU540">
        <v>56.5</v>
      </c>
      <c r="AV540">
        <v>58</v>
      </c>
      <c r="AW540">
        <v>58</v>
      </c>
      <c r="AX540">
        <v>57.5</v>
      </c>
      <c r="AY540">
        <v>58</v>
      </c>
      <c r="AZ540">
        <v>58</v>
      </c>
      <c r="BA540">
        <v>58</v>
      </c>
      <c r="BB540">
        <v>58</v>
      </c>
      <c r="BC540">
        <v>61</v>
      </c>
      <c r="BD540">
        <v>65</v>
      </c>
      <c r="BE540">
        <v>69</v>
      </c>
      <c r="BF540">
        <v>71</v>
      </c>
      <c r="BG540">
        <v>71</v>
      </c>
      <c r="BH540">
        <v>71</v>
      </c>
      <c r="BI540">
        <v>69</v>
      </c>
      <c r="BJ540">
        <v>68</v>
      </c>
      <c r="BK540">
        <v>67</v>
      </c>
      <c r="BL540">
        <v>65.5</v>
      </c>
      <c r="BM540">
        <v>64.5</v>
      </c>
      <c r="BN540">
        <v>62.5</v>
      </c>
      <c r="BO540">
        <v>59.5</v>
      </c>
      <c r="BP540">
        <v>58</v>
      </c>
      <c r="BQ540">
        <v>57</v>
      </c>
      <c r="BR540">
        <v>56.5</v>
      </c>
      <c r="BS540">
        <v>66.602329999999995</v>
      </c>
      <c r="BT540">
        <v>19.361879999999999</v>
      </c>
      <c r="BU540">
        <v>23.975709999999999</v>
      </c>
      <c r="BV540">
        <v>23.764340000000001</v>
      </c>
      <c r="BW540">
        <v>23.933720000000001</v>
      </c>
      <c r="BX540">
        <v>21.782710000000002</v>
      </c>
      <c r="BY540">
        <v>14.815</v>
      </c>
      <c r="BZ540">
        <v>16.782170000000001</v>
      </c>
      <c r="CA540">
        <v>-21.00177</v>
      </c>
      <c r="CB540">
        <v>-56.311770000000003</v>
      </c>
      <c r="CC540">
        <v>-53.378480000000003</v>
      </c>
      <c r="CD540">
        <v>-79.29504</v>
      </c>
      <c r="CE540">
        <v>49.310070000000003</v>
      </c>
      <c r="CF540">
        <v>70.682130000000001</v>
      </c>
      <c r="CG540">
        <v>36.349719999999998</v>
      </c>
      <c r="CH540">
        <v>-47.102229999999999</v>
      </c>
      <c r="CI540">
        <v>-23.402560000000001</v>
      </c>
      <c r="CJ540">
        <v>42.770650000000003</v>
      </c>
      <c r="CK540">
        <v>591.31700000000001</v>
      </c>
      <c r="CL540">
        <v>630.86829999999998</v>
      </c>
      <c r="CM540">
        <v>465.07709999999997</v>
      </c>
      <c r="CN540">
        <v>10.28383</v>
      </c>
      <c r="CO540">
        <v>24.992840000000001</v>
      </c>
      <c r="CP540">
        <v>20.01746</v>
      </c>
      <c r="CQ540">
        <v>207.27189999999999</v>
      </c>
      <c r="CR540">
        <v>14.31349</v>
      </c>
      <c r="CS540">
        <v>12.08465</v>
      </c>
      <c r="CT540">
        <v>11.45824</v>
      </c>
      <c r="CU540">
        <v>9.6051800000000007</v>
      </c>
      <c r="CV540">
        <v>9.1788729999999994</v>
      </c>
      <c r="CW540">
        <v>7.3150820000000003</v>
      </c>
      <c r="CX540">
        <v>8.5579959999999993</v>
      </c>
      <c r="CY540">
        <v>12.292289999999999</v>
      </c>
      <c r="CZ540">
        <v>79.605649999999997</v>
      </c>
      <c r="DA540">
        <v>180.93989999999999</v>
      </c>
      <c r="DB540">
        <v>168.73849999999999</v>
      </c>
      <c r="DC540">
        <v>532.94200000000001</v>
      </c>
      <c r="DD540">
        <v>684.38589999999999</v>
      </c>
      <c r="DE540">
        <v>609.29269999999997</v>
      </c>
      <c r="DF540">
        <v>467.28050000000002</v>
      </c>
      <c r="DG540">
        <v>417.41649999999998</v>
      </c>
      <c r="DH540">
        <v>416.73149999999998</v>
      </c>
      <c r="DI540">
        <v>841.80930000000001</v>
      </c>
      <c r="DJ540">
        <v>791.34550000000002</v>
      </c>
      <c r="DK540">
        <v>774.85509999999999</v>
      </c>
      <c r="DL540">
        <v>704.04520000000002</v>
      </c>
      <c r="DM540">
        <v>369.3603</v>
      </c>
      <c r="DN540">
        <v>314.35120000000001</v>
      </c>
      <c r="DO540">
        <v>19</v>
      </c>
      <c r="DP540">
        <v>20</v>
      </c>
    </row>
    <row r="541" spans="1:122" x14ac:dyDescent="0.25">
      <c r="A541" t="str">
        <f t="shared" si="8"/>
        <v>AutoDR-No_Prescribed DA 1-4 (1PM-9PM)_44386_19-20</v>
      </c>
      <c r="B541" t="s">
        <v>62</v>
      </c>
      <c r="C541" t="s">
        <v>321</v>
      </c>
      <c r="D541" t="s">
        <v>61</v>
      </c>
      <c r="E541" t="s">
        <v>61</v>
      </c>
      <c r="F541" t="s">
        <v>61</v>
      </c>
      <c r="G541" t="s">
        <v>61</v>
      </c>
      <c r="H541" t="s">
        <v>97</v>
      </c>
      <c r="I541" t="s">
        <v>61</v>
      </c>
      <c r="J541" t="s">
        <v>61</v>
      </c>
      <c r="K541" t="s">
        <v>214</v>
      </c>
      <c r="L541" s="18">
        <v>44386</v>
      </c>
      <c r="M541">
        <v>19</v>
      </c>
      <c r="N541">
        <v>20</v>
      </c>
      <c r="O541" t="s">
        <v>258</v>
      </c>
      <c r="P541">
        <v>2</v>
      </c>
      <c r="Q541">
        <v>2</v>
      </c>
      <c r="R541">
        <v>0</v>
      </c>
      <c r="S541">
        <v>0</v>
      </c>
      <c r="T541">
        <v>1</v>
      </c>
      <c r="U541">
        <v>1</v>
      </c>
      <c r="V541">
        <v>1</v>
      </c>
      <c r="W541">
        <v>1133.96</v>
      </c>
      <c r="X541">
        <v>1379.04</v>
      </c>
      <c r="Y541">
        <v>1378.84</v>
      </c>
      <c r="Z541">
        <v>1379.6</v>
      </c>
      <c r="AA541">
        <v>1381.4</v>
      </c>
      <c r="AB541">
        <v>1384</v>
      </c>
      <c r="AC541">
        <v>1398.04</v>
      </c>
      <c r="AD541">
        <v>1405.4</v>
      </c>
      <c r="AE541">
        <v>1439.8</v>
      </c>
      <c r="AF541">
        <v>1466.04</v>
      </c>
      <c r="AG541">
        <v>1446.48</v>
      </c>
      <c r="AH541">
        <v>1365.8</v>
      </c>
      <c r="AI541">
        <v>657.72</v>
      </c>
      <c r="AJ541">
        <v>777.84</v>
      </c>
      <c r="AK541">
        <v>817.24</v>
      </c>
      <c r="AL541">
        <v>927.92</v>
      </c>
      <c r="AM541">
        <v>928.64</v>
      </c>
      <c r="AN541">
        <v>869.64</v>
      </c>
      <c r="AO541">
        <v>291.83999999999997</v>
      </c>
      <c r="AP541">
        <v>260.24</v>
      </c>
      <c r="AQ541">
        <v>417.6</v>
      </c>
      <c r="AR541">
        <v>854.04</v>
      </c>
      <c r="AS541">
        <v>854</v>
      </c>
      <c r="AT541">
        <v>869.72</v>
      </c>
      <c r="AU541">
        <v>56.5</v>
      </c>
      <c r="AV541">
        <v>58</v>
      </c>
      <c r="AW541">
        <v>58</v>
      </c>
      <c r="AX541">
        <v>57.5</v>
      </c>
      <c r="AY541">
        <v>58</v>
      </c>
      <c r="AZ541">
        <v>58</v>
      </c>
      <c r="BA541">
        <v>58</v>
      </c>
      <c r="BB541">
        <v>58</v>
      </c>
      <c r="BC541">
        <v>61</v>
      </c>
      <c r="BD541">
        <v>65</v>
      </c>
      <c r="BE541">
        <v>69</v>
      </c>
      <c r="BF541">
        <v>71</v>
      </c>
      <c r="BG541">
        <v>71</v>
      </c>
      <c r="BH541">
        <v>71</v>
      </c>
      <c r="BI541">
        <v>69</v>
      </c>
      <c r="BJ541">
        <v>68</v>
      </c>
      <c r="BK541">
        <v>67</v>
      </c>
      <c r="BL541">
        <v>65.5</v>
      </c>
      <c r="BM541">
        <v>64.5</v>
      </c>
      <c r="BN541">
        <v>62.5</v>
      </c>
      <c r="BO541">
        <v>59.5</v>
      </c>
      <c r="BP541">
        <v>58</v>
      </c>
      <c r="BQ541">
        <v>57</v>
      </c>
      <c r="BR541">
        <v>56.5</v>
      </c>
      <c r="BS541">
        <v>66.602329999999995</v>
      </c>
      <c r="BT541">
        <v>19.361879999999999</v>
      </c>
      <c r="BU541">
        <v>23.975709999999999</v>
      </c>
      <c r="BV541">
        <v>23.764340000000001</v>
      </c>
      <c r="BW541">
        <v>23.933720000000001</v>
      </c>
      <c r="BX541">
        <v>21.782710000000002</v>
      </c>
      <c r="BY541">
        <v>14.815</v>
      </c>
      <c r="BZ541">
        <v>16.782170000000001</v>
      </c>
      <c r="CA541">
        <v>-21.00177</v>
      </c>
      <c r="CB541">
        <v>-56.311770000000003</v>
      </c>
      <c r="CC541">
        <v>-53.378480000000003</v>
      </c>
      <c r="CD541">
        <v>-79.29504</v>
      </c>
      <c r="CE541">
        <v>49.310070000000003</v>
      </c>
      <c r="CF541">
        <v>70.682130000000001</v>
      </c>
      <c r="CG541">
        <v>36.349719999999998</v>
      </c>
      <c r="CH541">
        <v>-47.102229999999999</v>
      </c>
      <c r="CI541">
        <v>-23.402560000000001</v>
      </c>
      <c r="CJ541">
        <v>42.770650000000003</v>
      </c>
      <c r="CK541">
        <v>591.31700000000001</v>
      </c>
      <c r="CL541">
        <v>630.86829999999998</v>
      </c>
      <c r="CM541">
        <v>465.07709999999997</v>
      </c>
      <c r="CN541">
        <v>10.28383</v>
      </c>
      <c r="CO541">
        <v>24.992840000000001</v>
      </c>
      <c r="CP541">
        <v>20.01746</v>
      </c>
      <c r="CQ541">
        <v>207.27189999999999</v>
      </c>
      <c r="CR541">
        <v>14.31349</v>
      </c>
      <c r="CS541">
        <v>12.08465</v>
      </c>
      <c r="CT541">
        <v>11.45824</v>
      </c>
      <c r="CU541">
        <v>9.6051800000000007</v>
      </c>
      <c r="CV541">
        <v>9.1788729999999994</v>
      </c>
      <c r="CW541">
        <v>7.3150820000000003</v>
      </c>
      <c r="CX541">
        <v>8.5579959999999993</v>
      </c>
      <c r="CY541">
        <v>12.292289999999999</v>
      </c>
      <c r="CZ541">
        <v>79.605649999999997</v>
      </c>
      <c r="DA541">
        <v>180.93989999999999</v>
      </c>
      <c r="DB541">
        <v>168.73849999999999</v>
      </c>
      <c r="DC541">
        <v>532.94200000000001</v>
      </c>
      <c r="DD541">
        <v>684.38589999999999</v>
      </c>
      <c r="DE541">
        <v>609.29269999999997</v>
      </c>
      <c r="DF541">
        <v>467.28050000000002</v>
      </c>
      <c r="DG541">
        <v>417.41649999999998</v>
      </c>
      <c r="DH541">
        <v>416.73149999999998</v>
      </c>
      <c r="DI541">
        <v>841.80930000000001</v>
      </c>
      <c r="DJ541">
        <v>791.34550000000002</v>
      </c>
      <c r="DK541">
        <v>774.85509999999999</v>
      </c>
      <c r="DL541">
        <v>704.04520000000002</v>
      </c>
      <c r="DM541">
        <v>369.3603</v>
      </c>
      <c r="DN541">
        <v>314.35120000000001</v>
      </c>
      <c r="DO541">
        <v>19</v>
      </c>
      <c r="DP541">
        <v>20</v>
      </c>
      <c r="DR541" s="20"/>
    </row>
    <row r="542" spans="1:122" hidden="1" x14ac:dyDescent="0.25">
      <c r="A542" t="str">
        <f t="shared" si="8"/>
        <v>Size_Grp-200 kW and above_Prescribed DA 1-4 (1PM-9PM)_44386_19-20</v>
      </c>
      <c r="B542" t="s">
        <v>62</v>
      </c>
      <c r="C542" t="s">
        <v>207</v>
      </c>
      <c r="D542" t="s">
        <v>61</v>
      </c>
      <c r="E542" t="s">
        <v>61</v>
      </c>
      <c r="F542" t="s">
        <v>61</v>
      </c>
      <c r="G542" t="s">
        <v>61</v>
      </c>
      <c r="H542" t="s">
        <v>61</v>
      </c>
      <c r="I542" t="s">
        <v>61</v>
      </c>
      <c r="J542" t="s">
        <v>102</v>
      </c>
      <c r="K542" t="s">
        <v>214</v>
      </c>
      <c r="L542" s="18">
        <v>44386</v>
      </c>
      <c r="M542">
        <v>19</v>
      </c>
      <c r="N542">
        <v>20</v>
      </c>
      <c r="O542" t="s">
        <v>258</v>
      </c>
      <c r="P542">
        <v>2</v>
      </c>
      <c r="Q542">
        <v>2</v>
      </c>
      <c r="R542">
        <v>0</v>
      </c>
      <c r="S542">
        <v>0</v>
      </c>
      <c r="T542">
        <v>1</v>
      </c>
      <c r="U542">
        <v>1</v>
      </c>
      <c r="V542">
        <v>1</v>
      </c>
      <c r="W542">
        <v>1133.96</v>
      </c>
      <c r="X542">
        <v>1379.04</v>
      </c>
      <c r="Y542">
        <v>1378.84</v>
      </c>
      <c r="Z542">
        <v>1379.6</v>
      </c>
      <c r="AA542">
        <v>1381.4</v>
      </c>
      <c r="AB542">
        <v>1384</v>
      </c>
      <c r="AC542">
        <v>1398.04</v>
      </c>
      <c r="AD542">
        <v>1405.4</v>
      </c>
      <c r="AE542">
        <v>1439.8</v>
      </c>
      <c r="AF542">
        <v>1466.04</v>
      </c>
      <c r="AG542">
        <v>1446.48</v>
      </c>
      <c r="AH542">
        <v>1365.8</v>
      </c>
      <c r="AI542">
        <v>657.72</v>
      </c>
      <c r="AJ542">
        <v>777.84</v>
      </c>
      <c r="AK542">
        <v>817.24</v>
      </c>
      <c r="AL542">
        <v>927.92</v>
      </c>
      <c r="AM542">
        <v>928.64</v>
      </c>
      <c r="AN542">
        <v>869.64</v>
      </c>
      <c r="AO542">
        <v>291.83999999999997</v>
      </c>
      <c r="AP542">
        <v>260.24</v>
      </c>
      <c r="AQ542">
        <v>417.6</v>
      </c>
      <c r="AR542">
        <v>854.04</v>
      </c>
      <c r="AS542">
        <v>854</v>
      </c>
      <c r="AT542">
        <v>869.72</v>
      </c>
      <c r="AU542">
        <v>56.5</v>
      </c>
      <c r="AV542">
        <v>58</v>
      </c>
      <c r="AW542">
        <v>58</v>
      </c>
      <c r="AX542">
        <v>57.5</v>
      </c>
      <c r="AY542">
        <v>58</v>
      </c>
      <c r="AZ542">
        <v>58</v>
      </c>
      <c r="BA542">
        <v>58</v>
      </c>
      <c r="BB542">
        <v>58</v>
      </c>
      <c r="BC542">
        <v>61</v>
      </c>
      <c r="BD542">
        <v>65</v>
      </c>
      <c r="BE542">
        <v>69</v>
      </c>
      <c r="BF542">
        <v>71</v>
      </c>
      <c r="BG542">
        <v>71</v>
      </c>
      <c r="BH542">
        <v>71</v>
      </c>
      <c r="BI542">
        <v>69</v>
      </c>
      <c r="BJ542">
        <v>68</v>
      </c>
      <c r="BK542">
        <v>67</v>
      </c>
      <c r="BL542">
        <v>65.5</v>
      </c>
      <c r="BM542">
        <v>64.5</v>
      </c>
      <c r="BN542">
        <v>62.5</v>
      </c>
      <c r="BO542">
        <v>59.5</v>
      </c>
      <c r="BP542">
        <v>58</v>
      </c>
      <c r="BQ542">
        <v>57</v>
      </c>
      <c r="BR542">
        <v>56.5</v>
      </c>
      <c r="BS542">
        <v>66.602329999999995</v>
      </c>
      <c r="BT542">
        <v>19.361879999999999</v>
      </c>
      <c r="BU542">
        <v>23.975709999999999</v>
      </c>
      <c r="BV542">
        <v>23.764340000000001</v>
      </c>
      <c r="BW542">
        <v>23.933720000000001</v>
      </c>
      <c r="BX542">
        <v>21.782710000000002</v>
      </c>
      <c r="BY542">
        <v>14.815</v>
      </c>
      <c r="BZ542">
        <v>16.782170000000001</v>
      </c>
      <c r="CA542">
        <v>-21.00177</v>
      </c>
      <c r="CB542">
        <v>-56.311770000000003</v>
      </c>
      <c r="CC542">
        <v>-53.378480000000003</v>
      </c>
      <c r="CD542">
        <v>-79.29504</v>
      </c>
      <c r="CE542">
        <v>49.310070000000003</v>
      </c>
      <c r="CF542">
        <v>70.682130000000001</v>
      </c>
      <c r="CG542">
        <v>36.349719999999998</v>
      </c>
      <c r="CH542">
        <v>-47.102229999999999</v>
      </c>
      <c r="CI542">
        <v>-23.402560000000001</v>
      </c>
      <c r="CJ542">
        <v>42.770650000000003</v>
      </c>
      <c r="CK542">
        <v>591.31700000000001</v>
      </c>
      <c r="CL542">
        <v>630.86829999999998</v>
      </c>
      <c r="CM542">
        <v>465.07709999999997</v>
      </c>
      <c r="CN542">
        <v>10.28383</v>
      </c>
      <c r="CO542">
        <v>24.992840000000001</v>
      </c>
      <c r="CP542">
        <v>20.01746</v>
      </c>
      <c r="CQ542">
        <v>207.27189999999999</v>
      </c>
      <c r="CR542">
        <v>14.31349</v>
      </c>
      <c r="CS542">
        <v>12.08465</v>
      </c>
      <c r="CT542">
        <v>11.45824</v>
      </c>
      <c r="CU542">
        <v>9.6051800000000007</v>
      </c>
      <c r="CV542">
        <v>9.1788729999999994</v>
      </c>
      <c r="CW542">
        <v>7.3150820000000003</v>
      </c>
      <c r="CX542">
        <v>8.5579959999999993</v>
      </c>
      <c r="CY542">
        <v>12.292289999999999</v>
      </c>
      <c r="CZ542">
        <v>79.605649999999997</v>
      </c>
      <c r="DA542">
        <v>180.93989999999999</v>
      </c>
      <c r="DB542">
        <v>168.73849999999999</v>
      </c>
      <c r="DC542">
        <v>532.94200000000001</v>
      </c>
      <c r="DD542">
        <v>684.38589999999999</v>
      </c>
      <c r="DE542">
        <v>609.29269999999997</v>
      </c>
      <c r="DF542">
        <v>467.28050000000002</v>
      </c>
      <c r="DG542">
        <v>417.41649999999998</v>
      </c>
      <c r="DH542">
        <v>416.73149999999998</v>
      </c>
      <c r="DI542">
        <v>841.80930000000001</v>
      </c>
      <c r="DJ542">
        <v>791.34550000000002</v>
      </c>
      <c r="DK542">
        <v>774.85509999999999</v>
      </c>
      <c r="DL542">
        <v>704.04520000000002</v>
      </c>
      <c r="DM542">
        <v>369.3603</v>
      </c>
      <c r="DN542">
        <v>314.35120000000001</v>
      </c>
      <c r="DO542">
        <v>19</v>
      </c>
      <c r="DP542">
        <v>20</v>
      </c>
      <c r="DR542" s="20"/>
    </row>
    <row r="543" spans="1:122" hidden="1" x14ac:dyDescent="0.25">
      <c r="A543" t="str">
        <f t="shared" si="8"/>
        <v>LCA-Kern_All CBP_44389</v>
      </c>
      <c r="B543" t="s">
        <v>62</v>
      </c>
      <c r="C543" t="s">
        <v>210</v>
      </c>
      <c r="D543" t="s">
        <v>29</v>
      </c>
      <c r="E543" t="s">
        <v>61</v>
      </c>
      <c r="F543" t="s">
        <v>61</v>
      </c>
      <c r="G543" t="s">
        <v>61</v>
      </c>
      <c r="H543" t="s">
        <v>61</v>
      </c>
      <c r="I543" t="s">
        <v>61</v>
      </c>
      <c r="J543" t="s">
        <v>61</v>
      </c>
      <c r="K543" t="s">
        <v>197</v>
      </c>
      <c r="L543" s="18">
        <v>44389</v>
      </c>
      <c r="M543">
        <v>20</v>
      </c>
      <c r="N543">
        <v>20</v>
      </c>
      <c r="O543" t="s">
        <v>258</v>
      </c>
      <c r="P543">
        <v>19</v>
      </c>
      <c r="Q543">
        <v>19</v>
      </c>
      <c r="R543">
        <v>0</v>
      </c>
      <c r="S543">
        <v>0</v>
      </c>
      <c r="T543">
        <v>0</v>
      </c>
      <c r="U543">
        <v>0</v>
      </c>
      <c r="V543">
        <v>0</v>
      </c>
      <c r="W543">
        <v>331.77699999999999</v>
      </c>
      <c r="X543">
        <v>364.16300000000001</v>
      </c>
      <c r="Y543">
        <v>383.89</v>
      </c>
      <c r="Z543">
        <v>351.54849999999999</v>
      </c>
      <c r="AA543">
        <v>368.267</v>
      </c>
      <c r="AB543">
        <v>460.98899999999998</v>
      </c>
      <c r="AC543">
        <v>673.14800000000002</v>
      </c>
      <c r="AD543">
        <v>802.26199999999994</v>
      </c>
      <c r="AE543">
        <v>898.28499999999997</v>
      </c>
      <c r="AF543">
        <v>1046.5350000000001</v>
      </c>
      <c r="AG543">
        <v>1159.796</v>
      </c>
      <c r="AH543">
        <v>1207.1320000000001</v>
      </c>
      <c r="AI543">
        <v>1246.1790000000001</v>
      </c>
      <c r="AJ543">
        <v>1245.3085000000001</v>
      </c>
      <c r="AK543">
        <v>1276.2829999999999</v>
      </c>
      <c r="AL543">
        <v>1280.7080000000001</v>
      </c>
      <c r="AM543">
        <v>1297.692</v>
      </c>
      <c r="AN543">
        <v>1274.7950000000001</v>
      </c>
      <c r="AO543">
        <v>1220.4100000000001</v>
      </c>
      <c r="AP543">
        <v>1020.4109999999999</v>
      </c>
      <c r="AQ543">
        <v>942.452</v>
      </c>
      <c r="AR543">
        <v>581.95500000000004</v>
      </c>
      <c r="AS543">
        <v>391.428</v>
      </c>
      <c r="AT543">
        <v>301.75099999999998</v>
      </c>
      <c r="AU543">
        <v>94.5</v>
      </c>
      <c r="AV543">
        <v>93</v>
      </c>
      <c r="AW543">
        <v>89</v>
      </c>
      <c r="AX543">
        <v>86</v>
      </c>
      <c r="AY543">
        <v>85.5</v>
      </c>
      <c r="AZ543">
        <v>84.5</v>
      </c>
      <c r="BA543">
        <v>82.5</v>
      </c>
      <c r="BB543">
        <v>83</v>
      </c>
      <c r="BC543">
        <v>85.5</v>
      </c>
      <c r="BD543">
        <v>89</v>
      </c>
      <c r="BE543">
        <v>93</v>
      </c>
      <c r="BF543">
        <v>97</v>
      </c>
      <c r="BG543">
        <v>101</v>
      </c>
      <c r="BH543">
        <v>104</v>
      </c>
      <c r="BI543">
        <v>106.5</v>
      </c>
      <c r="BJ543">
        <v>108</v>
      </c>
      <c r="BK543">
        <v>110</v>
      </c>
      <c r="BL543">
        <v>109.5</v>
      </c>
      <c r="BM543">
        <v>109.5</v>
      </c>
      <c r="BN543">
        <v>109</v>
      </c>
      <c r="BO543">
        <v>106</v>
      </c>
      <c r="BP543">
        <v>102.5</v>
      </c>
      <c r="BQ543">
        <v>99</v>
      </c>
      <c r="BR543">
        <v>95.5</v>
      </c>
      <c r="BS543">
        <v>10.60788</v>
      </c>
      <c r="BT543">
        <v>-4.2554309999999997</v>
      </c>
      <c r="BU543">
        <v>0.40606350000000002</v>
      </c>
      <c r="BV543">
        <v>3.2273269999999998</v>
      </c>
      <c r="BW543">
        <v>3.2108810000000001</v>
      </c>
      <c r="BX543">
        <v>-23.411660000000001</v>
      </c>
      <c r="BY543">
        <v>-92.05077</v>
      </c>
      <c r="BZ543">
        <v>20.489470000000001</v>
      </c>
      <c r="CA543">
        <v>40.315710000000003</v>
      </c>
      <c r="CB543">
        <v>25.701219999999999</v>
      </c>
      <c r="CC543">
        <v>21.921009999999999</v>
      </c>
      <c r="CD543">
        <v>4.5618920000000003</v>
      </c>
      <c r="CE543">
        <v>0.116622</v>
      </c>
      <c r="CF543">
        <v>3.8454830000000002</v>
      </c>
      <c r="CG543">
        <v>18.352049999999998</v>
      </c>
      <c r="CH543">
        <v>24.892980000000001</v>
      </c>
      <c r="CI543">
        <v>14.061809999999999</v>
      </c>
      <c r="CJ543">
        <v>-15.24053</v>
      </c>
      <c r="CK543">
        <v>13.89879</v>
      </c>
      <c r="CL543">
        <v>238.00470000000001</v>
      </c>
      <c r="CM543">
        <v>-5.6877389999999997</v>
      </c>
      <c r="CN543">
        <v>-20.37332</v>
      </c>
      <c r="CO543">
        <v>-6.8465600000000002</v>
      </c>
      <c r="CP543">
        <v>0.50914619999999999</v>
      </c>
      <c r="CQ543">
        <v>227.6053</v>
      </c>
      <c r="CR543">
        <v>416.3433</v>
      </c>
      <c r="CS543">
        <v>380.5915</v>
      </c>
      <c r="CT543">
        <v>251.2022</v>
      </c>
      <c r="CU543">
        <v>162.28120000000001</v>
      </c>
      <c r="CV543">
        <v>220.7423</v>
      </c>
      <c r="CW543">
        <v>1276.546</v>
      </c>
      <c r="CX543">
        <v>559.71669999999995</v>
      </c>
      <c r="CY543">
        <v>385.41930000000002</v>
      </c>
      <c r="CZ543">
        <v>347.93669999999997</v>
      </c>
      <c r="DA543">
        <v>275.23509999999999</v>
      </c>
      <c r="DB543">
        <v>325.41489999999999</v>
      </c>
      <c r="DC543">
        <v>261.35520000000002</v>
      </c>
      <c r="DD543">
        <v>365.2088</v>
      </c>
      <c r="DE543">
        <v>339.68970000000002</v>
      </c>
      <c r="DF543">
        <v>257.28250000000003</v>
      </c>
      <c r="DG543">
        <v>263.90750000000003</v>
      </c>
      <c r="DH543">
        <v>517.87400000000002</v>
      </c>
      <c r="DI543">
        <v>342.38249999999999</v>
      </c>
      <c r="DJ543">
        <v>1187.422</v>
      </c>
      <c r="DK543">
        <v>3956.0740000000001</v>
      </c>
      <c r="DL543">
        <v>3016.8429999999998</v>
      </c>
      <c r="DM543">
        <v>167.44280000000001</v>
      </c>
      <c r="DN543">
        <v>46.31053</v>
      </c>
      <c r="DO543">
        <v>20</v>
      </c>
      <c r="DP543">
        <v>20</v>
      </c>
      <c r="DR543" s="20"/>
    </row>
    <row r="544" spans="1:122" hidden="1" x14ac:dyDescent="0.25">
      <c r="A544" t="str">
        <f t="shared" si="8"/>
        <v>sublap_id-SLAP_PGEB_All CBP_44389</v>
      </c>
      <c r="B544" t="s">
        <v>62</v>
      </c>
      <c r="C544" t="s">
        <v>287</v>
      </c>
      <c r="D544" t="s">
        <v>61</v>
      </c>
      <c r="E544" t="s">
        <v>288</v>
      </c>
      <c r="F544" t="s">
        <v>61</v>
      </c>
      <c r="G544" t="s">
        <v>61</v>
      </c>
      <c r="H544" t="s">
        <v>61</v>
      </c>
      <c r="I544" t="s">
        <v>61</v>
      </c>
      <c r="J544" t="s">
        <v>61</v>
      </c>
      <c r="K544" t="s">
        <v>197</v>
      </c>
      <c r="L544" s="18">
        <v>44389</v>
      </c>
      <c r="M544">
        <v>20</v>
      </c>
      <c r="N544">
        <v>20</v>
      </c>
      <c r="O544" t="s">
        <v>258</v>
      </c>
      <c r="P544">
        <v>59</v>
      </c>
      <c r="Q544">
        <v>57</v>
      </c>
      <c r="R544">
        <v>0</v>
      </c>
      <c r="S544">
        <v>0</v>
      </c>
      <c r="T544">
        <v>0</v>
      </c>
      <c r="U544">
        <v>0</v>
      </c>
      <c r="V544">
        <v>0</v>
      </c>
      <c r="W544">
        <v>995.61360999999999</v>
      </c>
      <c r="X544">
        <v>902.15553999999997</v>
      </c>
      <c r="Y544">
        <v>872.91224999999997</v>
      </c>
      <c r="Z544">
        <v>882.83563000000004</v>
      </c>
      <c r="AA544">
        <v>937.13737000000003</v>
      </c>
      <c r="AB544">
        <v>977.76973999999996</v>
      </c>
      <c r="AC544">
        <v>1378.7512999999999</v>
      </c>
      <c r="AD544">
        <v>1645.5120999999999</v>
      </c>
      <c r="AE544">
        <v>1721.5744999999999</v>
      </c>
      <c r="AF544">
        <v>1879.6995999999999</v>
      </c>
      <c r="AG544">
        <v>2023.345</v>
      </c>
      <c r="AH544">
        <v>2385.5770000000002</v>
      </c>
      <c r="AI544">
        <v>2543.52</v>
      </c>
      <c r="AJ544">
        <v>2655.7008000000001</v>
      </c>
      <c r="AK544">
        <v>2718.7163999999998</v>
      </c>
      <c r="AL544">
        <v>2802.0953</v>
      </c>
      <c r="AM544">
        <v>2892.4542999999999</v>
      </c>
      <c r="AN544">
        <v>3001.0183999999999</v>
      </c>
      <c r="AO544">
        <v>2922.5929000000001</v>
      </c>
      <c r="AP544">
        <v>2268.5468999999998</v>
      </c>
      <c r="AQ544">
        <v>2144.3715999999999</v>
      </c>
      <c r="AR544">
        <v>1476.4459999999999</v>
      </c>
      <c r="AS544">
        <v>1097.7333000000001</v>
      </c>
      <c r="AT544">
        <v>944.86429999999996</v>
      </c>
      <c r="AU544">
        <v>58.377192999999998</v>
      </c>
      <c r="AV544">
        <v>58.052632000000003</v>
      </c>
      <c r="AW544">
        <v>57.245614000000003</v>
      </c>
      <c r="AX544">
        <v>56.754385999999997</v>
      </c>
      <c r="AY544">
        <v>56.192982000000001</v>
      </c>
      <c r="AZ544">
        <v>55.982455999999999</v>
      </c>
      <c r="BA544">
        <v>55.780701999999998</v>
      </c>
      <c r="BB544">
        <v>56.745614000000003</v>
      </c>
      <c r="BC544">
        <v>58.850876999999997</v>
      </c>
      <c r="BD544">
        <v>61.657895000000003</v>
      </c>
      <c r="BE544">
        <v>65.105262999999994</v>
      </c>
      <c r="BF544">
        <v>68.824561000000003</v>
      </c>
      <c r="BG544">
        <v>71.728070000000002</v>
      </c>
      <c r="BH544">
        <v>74.254385999999997</v>
      </c>
      <c r="BI544">
        <v>76.526315999999994</v>
      </c>
      <c r="BJ544">
        <v>77.701753999999994</v>
      </c>
      <c r="BK544">
        <v>78.289473999999998</v>
      </c>
      <c r="BL544">
        <v>77.377193000000005</v>
      </c>
      <c r="BM544">
        <v>74.587719000000007</v>
      </c>
      <c r="BN544">
        <v>69.122806999999995</v>
      </c>
      <c r="BO544">
        <v>63.815789000000002</v>
      </c>
      <c r="BP544">
        <v>61.122807000000002</v>
      </c>
      <c r="BQ544">
        <v>59.561404000000003</v>
      </c>
      <c r="BR544">
        <v>58.692982000000001</v>
      </c>
      <c r="BS544">
        <v>-13.72954</v>
      </c>
      <c r="BT544">
        <v>-4.3494029999999997</v>
      </c>
      <c r="BU544">
        <v>1.061879</v>
      </c>
      <c r="BV544">
        <v>4.1176269999999997</v>
      </c>
      <c r="BW544">
        <v>11.94327</v>
      </c>
      <c r="BX544">
        <v>31.27862</v>
      </c>
      <c r="BY544">
        <v>50.796729999999997</v>
      </c>
      <c r="BZ544">
        <v>-43.861919999999998</v>
      </c>
      <c r="CA544">
        <v>-12.969379999999999</v>
      </c>
      <c r="CB544">
        <v>-42.55198</v>
      </c>
      <c r="CC544">
        <v>-21.992290000000001</v>
      </c>
      <c r="CD544">
        <v>-41.857239999999997</v>
      </c>
      <c r="CE544">
        <v>-78.568049999999999</v>
      </c>
      <c r="CF544">
        <v>-38.801009999999998</v>
      </c>
      <c r="CG544">
        <v>-65.833010000000002</v>
      </c>
      <c r="CH544">
        <v>-65.442549999999997</v>
      </c>
      <c r="CI544">
        <v>-93.800200000000004</v>
      </c>
      <c r="CJ544">
        <v>-144.62629999999999</v>
      </c>
      <c r="CK544">
        <v>-95.303219999999996</v>
      </c>
      <c r="CL544">
        <v>386.49400000000003</v>
      </c>
      <c r="CM544">
        <v>-10.58719</v>
      </c>
      <c r="CN544">
        <v>-16.90784</v>
      </c>
      <c r="CO544">
        <v>-51.424419999999998</v>
      </c>
      <c r="CP544">
        <v>-34.714199999999998</v>
      </c>
      <c r="CQ544">
        <v>507.82420000000002</v>
      </c>
      <c r="CR544">
        <v>383.01740000000001</v>
      </c>
      <c r="CS544">
        <v>336.19069999999999</v>
      </c>
      <c r="CT544">
        <v>413.64150000000001</v>
      </c>
      <c r="CU544">
        <v>467.34390000000002</v>
      </c>
      <c r="CV544">
        <v>1555.1579999999999</v>
      </c>
      <c r="CW544">
        <v>835.7817</v>
      </c>
      <c r="CX544">
        <v>602.94600000000003</v>
      </c>
      <c r="CY544">
        <v>901.35969999999998</v>
      </c>
      <c r="CZ544">
        <v>947.38480000000004</v>
      </c>
      <c r="DA544">
        <v>2591.5390000000002</v>
      </c>
      <c r="DB544">
        <v>2124.98</v>
      </c>
      <c r="DC544">
        <v>1231.2929999999999</v>
      </c>
      <c r="DD544">
        <v>1414.164</v>
      </c>
      <c r="DE544">
        <v>1131.596</v>
      </c>
      <c r="DF544">
        <v>1166.135</v>
      </c>
      <c r="DG544">
        <v>1066.1179999999999</v>
      </c>
      <c r="DH544">
        <v>1726.2180000000001</v>
      </c>
      <c r="DI544">
        <v>1919.461</v>
      </c>
      <c r="DJ544">
        <v>3487.5309999999999</v>
      </c>
      <c r="DK544">
        <v>4280.009</v>
      </c>
      <c r="DL544">
        <v>2667.36</v>
      </c>
      <c r="DM544">
        <v>1134.4880000000001</v>
      </c>
      <c r="DN544">
        <v>861.46190000000001</v>
      </c>
      <c r="DO544">
        <v>20</v>
      </c>
      <c r="DP544">
        <v>20</v>
      </c>
      <c r="DR544" s="20"/>
    </row>
    <row r="545" spans="1:122" hidden="1" x14ac:dyDescent="0.25">
      <c r="A545" t="str">
        <f t="shared" si="8"/>
        <v>LCA-Other_All CBP_44389</v>
      </c>
      <c r="B545" t="s">
        <v>62</v>
      </c>
      <c r="C545" t="s">
        <v>212</v>
      </c>
      <c r="D545" t="s">
        <v>32</v>
      </c>
      <c r="E545" t="s">
        <v>61</v>
      </c>
      <c r="F545" t="s">
        <v>61</v>
      </c>
      <c r="G545" t="s">
        <v>61</v>
      </c>
      <c r="H545" t="s">
        <v>61</v>
      </c>
      <c r="I545" t="s">
        <v>61</v>
      </c>
      <c r="J545" t="s">
        <v>61</v>
      </c>
      <c r="K545" t="s">
        <v>197</v>
      </c>
      <c r="L545" s="18">
        <v>44389</v>
      </c>
      <c r="M545">
        <v>20</v>
      </c>
      <c r="N545">
        <v>20</v>
      </c>
      <c r="O545" t="s">
        <v>258</v>
      </c>
      <c r="P545">
        <v>94</v>
      </c>
      <c r="Q545">
        <v>88</v>
      </c>
      <c r="R545">
        <v>0</v>
      </c>
      <c r="S545">
        <v>0</v>
      </c>
      <c r="T545">
        <v>0</v>
      </c>
      <c r="U545">
        <v>0</v>
      </c>
      <c r="V545">
        <v>0</v>
      </c>
      <c r="W545">
        <v>4465.8986999999997</v>
      </c>
      <c r="X545">
        <v>4308.7138000000004</v>
      </c>
      <c r="Y545">
        <v>4301.0501000000004</v>
      </c>
      <c r="Z545">
        <v>4256.5465000000004</v>
      </c>
      <c r="AA545">
        <v>4254.3391000000001</v>
      </c>
      <c r="AB545">
        <v>4269.7551000000003</v>
      </c>
      <c r="AC545">
        <v>4416.1338999999998</v>
      </c>
      <c r="AD545">
        <v>4745.7807000000003</v>
      </c>
      <c r="AE545">
        <v>5080.7773999999999</v>
      </c>
      <c r="AF545">
        <v>5218.1247999999996</v>
      </c>
      <c r="AG545">
        <v>5557.9519</v>
      </c>
      <c r="AH545">
        <v>5818.7698</v>
      </c>
      <c r="AI545">
        <v>5973.9521000000004</v>
      </c>
      <c r="AJ545">
        <v>6120.2583000000004</v>
      </c>
      <c r="AK545">
        <v>6228.2578999999996</v>
      </c>
      <c r="AL545">
        <v>6323.7191000000003</v>
      </c>
      <c r="AM545">
        <v>6350.5946000000004</v>
      </c>
      <c r="AN545">
        <v>6440.6584000000003</v>
      </c>
      <c r="AO545">
        <v>5327.2795999999998</v>
      </c>
      <c r="AP545">
        <v>2930.4868999999999</v>
      </c>
      <c r="AQ545">
        <v>4378.5307000000003</v>
      </c>
      <c r="AR545">
        <v>5076.4209000000001</v>
      </c>
      <c r="AS545">
        <v>4556.9853999999996</v>
      </c>
      <c r="AT545">
        <v>4329.6373000000003</v>
      </c>
      <c r="AU545">
        <v>73.556818000000007</v>
      </c>
      <c r="AV545">
        <v>72.732955000000004</v>
      </c>
      <c r="AW545">
        <v>71.011364</v>
      </c>
      <c r="AX545">
        <v>69.261364</v>
      </c>
      <c r="AY545">
        <v>68.261364</v>
      </c>
      <c r="AZ545">
        <v>66.761364</v>
      </c>
      <c r="BA545">
        <v>65.982955000000004</v>
      </c>
      <c r="BB545">
        <v>66.761364</v>
      </c>
      <c r="BC545">
        <v>68.738636</v>
      </c>
      <c r="BD545">
        <v>72.102272999999997</v>
      </c>
      <c r="BE545">
        <v>76.636364</v>
      </c>
      <c r="BF545">
        <v>81.318181999999993</v>
      </c>
      <c r="BG545">
        <v>85.147727000000003</v>
      </c>
      <c r="BH545">
        <v>87.852272999999997</v>
      </c>
      <c r="BI545">
        <v>89.710227000000003</v>
      </c>
      <c r="BJ545">
        <v>90.931818000000007</v>
      </c>
      <c r="BK545">
        <v>91.448864</v>
      </c>
      <c r="BL545">
        <v>91.034091000000004</v>
      </c>
      <c r="BM545">
        <v>89.494318000000007</v>
      </c>
      <c r="BN545">
        <v>86.272727000000003</v>
      </c>
      <c r="BO545">
        <v>82.414772999999997</v>
      </c>
      <c r="BP545">
        <v>78.573864</v>
      </c>
      <c r="BQ545">
        <v>76.125</v>
      </c>
      <c r="BR545">
        <v>74.142044999999996</v>
      </c>
      <c r="BS545">
        <v>-87.672600000000003</v>
      </c>
      <c r="BT545">
        <v>61.158929999999998</v>
      </c>
      <c r="BU545">
        <v>71.3</v>
      </c>
      <c r="BV545">
        <v>62.799950000000003</v>
      </c>
      <c r="BW545">
        <v>47.159910000000004</v>
      </c>
      <c r="BX545">
        <v>57.590049999999998</v>
      </c>
      <c r="BY545">
        <v>53.23818</v>
      </c>
      <c r="BZ545">
        <v>-30.257809999999999</v>
      </c>
      <c r="CA545">
        <v>-76.590900000000005</v>
      </c>
      <c r="CB545">
        <v>-62.050759999999997</v>
      </c>
      <c r="CC545">
        <v>-15.82403</v>
      </c>
      <c r="CD545">
        <v>-40.9711</v>
      </c>
      <c r="CE545">
        <v>31.630579999999998</v>
      </c>
      <c r="CF545">
        <v>-6.0763569999999998</v>
      </c>
      <c r="CG545">
        <v>-17.269649999999999</v>
      </c>
      <c r="CH545">
        <v>13.87214</v>
      </c>
      <c r="CI545">
        <v>27.109490000000001</v>
      </c>
      <c r="CJ545">
        <v>86.130889999999994</v>
      </c>
      <c r="CK545">
        <v>1393.4829999999999</v>
      </c>
      <c r="CL545">
        <v>3484.2</v>
      </c>
      <c r="CM545">
        <v>2049.3000000000002</v>
      </c>
      <c r="CN545">
        <v>562.46339999999998</v>
      </c>
      <c r="CO545">
        <v>77.246539999999996</v>
      </c>
      <c r="CP545">
        <v>63.15672</v>
      </c>
      <c r="CQ545">
        <v>8628.1980000000003</v>
      </c>
      <c r="CR545">
        <v>3887.277</v>
      </c>
      <c r="CS545">
        <v>3777.768</v>
      </c>
      <c r="CT545">
        <v>3359.44</v>
      </c>
      <c r="CU545">
        <v>3199.6060000000002</v>
      </c>
      <c r="CV545">
        <v>3616.203</v>
      </c>
      <c r="CW545">
        <v>1910.6780000000001</v>
      </c>
      <c r="CX545">
        <v>2565.4490000000001</v>
      </c>
      <c r="CY545">
        <v>3890.9140000000002</v>
      </c>
      <c r="CZ545">
        <v>4043.37</v>
      </c>
      <c r="DA545">
        <v>5603.7579999999998</v>
      </c>
      <c r="DB545">
        <v>6221.8429999999998</v>
      </c>
      <c r="DC545">
        <v>5786.5810000000001</v>
      </c>
      <c r="DD545">
        <v>5646.4840000000004</v>
      </c>
      <c r="DE545">
        <v>6896.9</v>
      </c>
      <c r="DF545">
        <v>6836.2049999999999</v>
      </c>
      <c r="DG545">
        <v>7059.6589999999997</v>
      </c>
      <c r="DH545">
        <v>9787.3259999999991</v>
      </c>
      <c r="DI545">
        <v>10478.219999999999</v>
      </c>
      <c r="DJ545">
        <v>9590.7790000000005</v>
      </c>
      <c r="DK545">
        <v>26179.22</v>
      </c>
      <c r="DL545">
        <v>16375.02</v>
      </c>
      <c r="DM545">
        <v>12043.84</v>
      </c>
      <c r="DN545">
        <v>12726.93</v>
      </c>
      <c r="DO545">
        <v>20</v>
      </c>
      <c r="DP545">
        <v>20</v>
      </c>
      <c r="DR545" s="20"/>
    </row>
    <row r="546" spans="1:122" hidden="1" x14ac:dyDescent="0.25">
      <c r="A546" t="str">
        <f t="shared" si="8"/>
        <v>sublap_id-SLAP_PGNP_All CBP_44389</v>
      </c>
      <c r="B546" t="s">
        <v>62</v>
      </c>
      <c r="C546" t="s">
        <v>291</v>
      </c>
      <c r="D546" t="s">
        <v>61</v>
      </c>
      <c r="E546" t="s">
        <v>292</v>
      </c>
      <c r="F546" t="s">
        <v>61</v>
      </c>
      <c r="G546" t="s">
        <v>61</v>
      </c>
      <c r="H546" t="s">
        <v>61</v>
      </c>
      <c r="I546" t="s">
        <v>61</v>
      </c>
      <c r="J546" t="s">
        <v>61</v>
      </c>
      <c r="K546" t="s">
        <v>197</v>
      </c>
      <c r="L546" s="18">
        <v>44389</v>
      </c>
      <c r="M546">
        <v>20</v>
      </c>
      <c r="N546">
        <v>20</v>
      </c>
      <c r="O546" t="s">
        <v>258</v>
      </c>
      <c r="P546">
        <v>61</v>
      </c>
      <c r="Q546">
        <v>60</v>
      </c>
      <c r="R546">
        <v>0</v>
      </c>
      <c r="S546">
        <v>0</v>
      </c>
      <c r="T546">
        <v>0</v>
      </c>
      <c r="U546">
        <v>0</v>
      </c>
      <c r="V546">
        <v>0</v>
      </c>
      <c r="W546">
        <v>1408.6288</v>
      </c>
      <c r="X546">
        <v>1252.117</v>
      </c>
      <c r="Y546">
        <v>1228.8252</v>
      </c>
      <c r="Z546">
        <v>1203.5381</v>
      </c>
      <c r="AA546">
        <v>1213.0170000000001</v>
      </c>
      <c r="AB546">
        <v>1233.9227000000001</v>
      </c>
      <c r="AC546">
        <v>1346.3543999999999</v>
      </c>
      <c r="AD546">
        <v>1805.2752</v>
      </c>
      <c r="AE546">
        <v>2132.3663000000001</v>
      </c>
      <c r="AF546">
        <v>2225.9387999999999</v>
      </c>
      <c r="AG546">
        <v>2408.7019</v>
      </c>
      <c r="AH546">
        <v>2585.4769000000001</v>
      </c>
      <c r="AI546">
        <v>2701.3402999999998</v>
      </c>
      <c r="AJ546">
        <v>2872.7381</v>
      </c>
      <c r="AK546">
        <v>2986.5137</v>
      </c>
      <c r="AL546">
        <v>3129.7743</v>
      </c>
      <c r="AM546">
        <v>3226.7907</v>
      </c>
      <c r="AN546">
        <v>3316.7148999999999</v>
      </c>
      <c r="AO546">
        <v>3302.6329999999998</v>
      </c>
      <c r="AP546">
        <v>2832.6869999999999</v>
      </c>
      <c r="AQ546">
        <v>2764.7559000000001</v>
      </c>
      <c r="AR546">
        <v>2089.0650000000001</v>
      </c>
      <c r="AS546">
        <v>1416.91</v>
      </c>
      <c r="AT546">
        <v>1252.7260000000001</v>
      </c>
      <c r="AU546">
        <v>72.041667000000004</v>
      </c>
      <c r="AV546">
        <v>71.008332999999993</v>
      </c>
      <c r="AW546">
        <v>68.825000000000003</v>
      </c>
      <c r="AX546">
        <v>66.95</v>
      </c>
      <c r="AY546">
        <v>65.783332999999999</v>
      </c>
      <c r="AZ546">
        <v>64.224999999999994</v>
      </c>
      <c r="BA546">
        <v>63.341667000000001</v>
      </c>
      <c r="BB546">
        <v>64.158332999999999</v>
      </c>
      <c r="BC546">
        <v>66.275000000000006</v>
      </c>
      <c r="BD546">
        <v>69.616667000000007</v>
      </c>
      <c r="BE546">
        <v>73.5</v>
      </c>
      <c r="BF546">
        <v>77.891666999999998</v>
      </c>
      <c r="BG546">
        <v>81.841667000000001</v>
      </c>
      <c r="BH546">
        <v>85.308333000000005</v>
      </c>
      <c r="BI546">
        <v>88.366667000000007</v>
      </c>
      <c r="BJ546">
        <v>90.4</v>
      </c>
      <c r="BK546">
        <v>91.875</v>
      </c>
      <c r="BL546">
        <v>91.55</v>
      </c>
      <c r="BM546">
        <v>90.033332999999999</v>
      </c>
      <c r="BN546">
        <v>87.183333000000005</v>
      </c>
      <c r="BO546">
        <v>83</v>
      </c>
      <c r="BP546">
        <v>78.216667000000001</v>
      </c>
      <c r="BQ546">
        <v>74.733333000000002</v>
      </c>
      <c r="BR546">
        <v>72.316666999999995</v>
      </c>
      <c r="BS546">
        <v>5.0675400000000002</v>
      </c>
      <c r="BT546">
        <v>19.416509999999999</v>
      </c>
      <c r="BU546">
        <v>-9.1892689999999995</v>
      </c>
      <c r="BV546">
        <v>13.43633</v>
      </c>
      <c r="BW546">
        <v>-6.1435180000000003</v>
      </c>
      <c r="BX546">
        <v>2.2661929999999999</v>
      </c>
      <c r="BY546">
        <v>28.158429999999999</v>
      </c>
      <c r="BZ546">
        <v>-27.612439999999999</v>
      </c>
      <c r="CA546">
        <v>5.3167809999999998</v>
      </c>
      <c r="CB546">
        <v>4.0186299999999999</v>
      </c>
      <c r="CC546">
        <v>31.26257</v>
      </c>
      <c r="CD546">
        <v>1.5535410000000001</v>
      </c>
      <c r="CE546">
        <v>36.314410000000002</v>
      </c>
      <c r="CF546">
        <v>-22.851130000000001</v>
      </c>
      <c r="CG546">
        <v>-11.251340000000001</v>
      </c>
      <c r="CH546">
        <v>16.410319999999999</v>
      </c>
      <c r="CI546">
        <v>49.578009999999999</v>
      </c>
      <c r="CJ546">
        <v>60.009929999999997</v>
      </c>
      <c r="CK546">
        <v>74.512780000000006</v>
      </c>
      <c r="CL546">
        <v>410.2704</v>
      </c>
      <c r="CM546">
        <v>68.462410000000006</v>
      </c>
      <c r="CN546">
        <v>12.82137</v>
      </c>
      <c r="CO546">
        <v>-14.005660000000001</v>
      </c>
      <c r="CP546">
        <v>-21.324960000000001</v>
      </c>
      <c r="CQ546">
        <v>1146.963</v>
      </c>
      <c r="CR546">
        <v>523.14509999999996</v>
      </c>
      <c r="CS546">
        <v>610.47709999999995</v>
      </c>
      <c r="CT546">
        <v>316.58690000000001</v>
      </c>
      <c r="CU546">
        <v>291.99849999999998</v>
      </c>
      <c r="CV546">
        <v>678.72389999999996</v>
      </c>
      <c r="CW546">
        <v>503.77370000000002</v>
      </c>
      <c r="CX546">
        <v>482.34620000000001</v>
      </c>
      <c r="CY546">
        <v>500.48410000000001</v>
      </c>
      <c r="CZ546">
        <v>635.88260000000002</v>
      </c>
      <c r="DA546">
        <v>1550.2660000000001</v>
      </c>
      <c r="DB546">
        <v>1207.299</v>
      </c>
      <c r="DC546">
        <v>1342.2829999999999</v>
      </c>
      <c r="DD546">
        <v>945.59360000000004</v>
      </c>
      <c r="DE546">
        <v>1012.683</v>
      </c>
      <c r="DF546">
        <v>971.16120000000001</v>
      </c>
      <c r="DG546">
        <v>996.3329</v>
      </c>
      <c r="DH546">
        <v>1273.5730000000001</v>
      </c>
      <c r="DI546">
        <v>1496.8150000000001</v>
      </c>
      <c r="DJ546">
        <v>1811.421</v>
      </c>
      <c r="DK546">
        <v>2411.346</v>
      </c>
      <c r="DL546">
        <v>1602.32</v>
      </c>
      <c r="DM546">
        <v>1644.8420000000001</v>
      </c>
      <c r="DN546">
        <v>492.51420000000002</v>
      </c>
      <c r="DO546">
        <v>20</v>
      </c>
      <c r="DP546">
        <v>20</v>
      </c>
    </row>
    <row r="547" spans="1:122" hidden="1" x14ac:dyDescent="0.25">
      <c r="A547" t="str">
        <f t="shared" si="8"/>
        <v>sublap_id-SLAP_PGFG_All CBP_44389</v>
      </c>
      <c r="B547" t="s">
        <v>62</v>
      </c>
      <c r="C547" t="s">
        <v>293</v>
      </c>
      <c r="D547" t="s">
        <v>61</v>
      </c>
      <c r="E547" t="s">
        <v>294</v>
      </c>
      <c r="F547" t="s">
        <v>61</v>
      </c>
      <c r="G547" t="s">
        <v>61</v>
      </c>
      <c r="H547" t="s">
        <v>61</v>
      </c>
      <c r="I547" t="s">
        <v>61</v>
      </c>
      <c r="J547" t="s">
        <v>61</v>
      </c>
      <c r="K547" t="s">
        <v>197</v>
      </c>
      <c r="L547" s="18">
        <v>44389</v>
      </c>
      <c r="M547">
        <v>20</v>
      </c>
      <c r="N547">
        <v>20</v>
      </c>
      <c r="O547" t="s">
        <v>258</v>
      </c>
      <c r="P547">
        <v>19</v>
      </c>
      <c r="Q547">
        <v>19</v>
      </c>
      <c r="R547">
        <v>0</v>
      </c>
      <c r="S547">
        <v>0</v>
      </c>
      <c r="T547">
        <v>0</v>
      </c>
      <c r="U547">
        <v>0</v>
      </c>
      <c r="V547">
        <v>0</v>
      </c>
      <c r="W547">
        <v>884.77149999999995</v>
      </c>
      <c r="X547">
        <v>878.19399999999996</v>
      </c>
      <c r="Y547">
        <v>901.37300000000005</v>
      </c>
      <c r="Z547">
        <v>973.52850000000001</v>
      </c>
      <c r="AA547">
        <v>1132.3109999999999</v>
      </c>
      <c r="AB547">
        <v>1499.2825</v>
      </c>
      <c r="AC547">
        <v>1733.683</v>
      </c>
      <c r="AD547">
        <v>1970.3705</v>
      </c>
      <c r="AE547">
        <v>1955.1575</v>
      </c>
      <c r="AF547">
        <v>2101.1725000000001</v>
      </c>
      <c r="AG547">
        <v>2143.7874999999999</v>
      </c>
      <c r="AH547">
        <v>2503.8175000000001</v>
      </c>
      <c r="AI547">
        <v>2621.6170000000002</v>
      </c>
      <c r="AJ547">
        <v>2682.4385000000002</v>
      </c>
      <c r="AK547">
        <v>2692.6945000000001</v>
      </c>
      <c r="AL547">
        <v>2646.7664</v>
      </c>
      <c r="AM547">
        <v>2697.8386</v>
      </c>
      <c r="AN547">
        <v>2753.3975</v>
      </c>
      <c r="AO547">
        <v>2526.5915</v>
      </c>
      <c r="AP547">
        <v>905.31</v>
      </c>
      <c r="AQ547">
        <v>1761.2204999999999</v>
      </c>
      <c r="AR547">
        <v>1878.7225000000001</v>
      </c>
      <c r="AS547">
        <v>1839.8135</v>
      </c>
      <c r="AT547">
        <v>1789.9594999999999</v>
      </c>
      <c r="AU547">
        <v>54.5</v>
      </c>
      <c r="AV547">
        <v>54</v>
      </c>
      <c r="AW547">
        <v>54</v>
      </c>
      <c r="AX547">
        <v>53.5</v>
      </c>
      <c r="AY547">
        <v>53</v>
      </c>
      <c r="AZ547">
        <v>53</v>
      </c>
      <c r="BA547">
        <v>53</v>
      </c>
      <c r="BB547">
        <v>53</v>
      </c>
      <c r="BC547">
        <v>53.5</v>
      </c>
      <c r="BD547">
        <v>56</v>
      </c>
      <c r="BE547">
        <v>60</v>
      </c>
      <c r="BF547">
        <v>65.5</v>
      </c>
      <c r="BG547">
        <v>71.5</v>
      </c>
      <c r="BH547">
        <v>77.5</v>
      </c>
      <c r="BI547">
        <v>79.5</v>
      </c>
      <c r="BJ547">
        <v>80</v>
      </c>
      <c r="BK547">
        <v>79</v>
      </c>
      <c r="BL547">
        <v>76.5</v>
      </c>
      <c r="BM547">
        <v>71.5</v>
      </c>
      <c r="BN547">
        <v>66</v>
      </c>
      <c r="BO547">
        <v>60.5</v>
      </c>
      <c r="BP547">
        <v>56.5</v>
      </c>
      <c r="BQ547">
        <v>56</v>
      </c>
      <c r="BR547">
        <v>55.5</v>
      </c>
      <c r="BS547">
        <v>-89.947749999999999</v>
      </c>
      <c r="BT547">
        <v>-6.1824339999999998</v>
      </c>
      <c r="BU547">
        <v>2.06935</v>
      </c>
      <c r="BV547">
        <v>-12.21172</v>
      </c>
      <c r="BW547">
        <v>42.847679999999997</v>
      </c>
      <c r="BX547">
        <v>32.814999999999998</v>
      </c>
      <c r="BY547">
        <v>-9.9963130000000007</v>
      </c>
      <c r="BZ547">
        <v>-8.9975290000000001</v>
      </c>
      <c r="CA547">
        <v>-44.754600000000003</v>
      </c>
      <c r="CB547">
        <v>-29.774920000000002</v>
      </c>
      <c r="CC547">
        <v>-18.796559999999999</v>
      </c>
      <c r="CD547">
        <v>2.0881609999999999</v>
      </c>
      <c r="CE547">
        <v>-85.520259999999993</v>
      </c>
      <c r="CF547">
        <v>-63.025199999999998</v>
      </c>
      <c r="CG547">
        <v>-76.659000000000006</v>
      </c>
      <c r="CH547">
        <v>-56.462029999999999</v>
      </c>
      <c r="CI547">
        <v>-44.568809999999999</v>
      </c>
      <c r="CJ547">
        <v>-79.257379999999998</v>
      </c>
      <c r="CK547">
        <v>11.54096</v>
      </c>
      <c r="CL547">
        <v>1331.84</v>
      </c>
      <c r="CM547">
        <v>214.43969999999999</v>
      </c>
      <c r="CN547">
        <v>-45.71537</v>
      </c>
      <c r="CO547">
        <v>-68.597769999999997</v>
      </c>
      <c r="CP547">
        <v>-46.824759999999998</v>
      </c>
      <c r="CQ547">
        <v>11471.57</v>
      </c>
      <c r="CR547">
        <v>2959.299</v>
      </c>
      <c r="CS547">
        <v>4766.9160000000002</v>
      </c>
      <c r="CT547">
        <v>5477.6419999999998</v>
      </c>
      <c r="CU547">
        <v>1155.808</v>
      </c>
      <c r="CV547">
        <v>1029.095</v>
      </c>
      <c r="CW547">
        <v>639.46500000000003</v>
      </c>
      <c r="CX547">
        <v>481.38080000000002</v>
      </c>
      <c r="CY547">
        <v>1301.704</v>
      </c>
      <c r="CZ547">
        <v>1015.326</v>
      </c>
      <c r="DA547">
        <v>1741.441</v>
      </c>
      <c r="DB547">
        <v>1280.5250000000001</v>
      </c>
      <c r="DC547">
        <v>1645.752</v>
      </c>
      <c r="DD547">
        <v>1894.03</v>
      </c>
      <c r="DE547">
        <v>1565.6759999999999</v>
      </c>
      <c r="DF547">
        <v>1463.3889999999999</v>
      </c>
      <c r="DG547">
        <v>1910.38</v>
      </c>
      <c r="DH547">
        <v>2389.1320000000001</v>
      </c>
      <c r="DI547">
        <v>3259.8760000000002</v>
      </c>
      <c r="DJ547">
        <v>2816.2530000000002</v>
      </c>
      <c r="DK547">
        <v>5136.2039999999997</v>
      </c>
      <c r="DL547">
        <v>2189.4789999999998</v>
      </c>
      <c r="DM547">
        <v>1417.2639999999999</v>
      </c>
      <c r="DN547">
        <v>1017.101</v>
      </c>
      <c r="DO547">
        <v>20</v>
      </c>
      <c r="DP547">
        <v>20</v>
      </c>
    </row>
    <row r="548" spans="1:122" hidden="1" x14ac:dyDescent="0.25">
      <c r="A548" t="str">
        <f t="shared" si="8"/>
        <v>Industry_Type-2. Manufacturing_All CBP_44389</v>
      </c>
      <c r="B548" t="s">
        <v>62</v>
      </c>
      <c r="C548" t="s">
        <v>218</v>
      </c>
      <c r="D548" t="s">
        <v>61</v>
      </c>
      <c r="E548" t="s">
        <v>61</v>
      </c>
      <c r="F548" t="s">
        <v>61</v>
      </c>
      <c r="G548" t="s">
        <v>38</v>
      </c>
      <c r="H548" t="s">
        <v>61</v>
      </c>
      <c r="I548" t="s">
        <v>61</v>
      </c>
      <c r="J548" t="s">
        <v>61</v>
      </c>
      <c r="K548" t="s">
        <v>197</v>
      </c>
      <c r="L548" s="18">
        <v>44389</v>
      </c>
      <c r="M548">
        <v>20</v>
      </c>
      <c r="N548">
        <v>20</v>
      </c>
      <c r="O548" t="s">
        <v>258</v>
      </c>
      <c r="P548">
        <v>2</v>
      </c>
      <c r="Q548">
        <v>2</v>
      </c>
      <c r="R548">
        <v>0</v>
      </c>
      <c r="S548">
        <v>0</v>
      </c>
      <c r="T548">
        <v>1</v>
      </c>
      <c r="U548">
        <v>0</v>
      </c>
      <c r="V548">
        <v>1</v>
      </c>
      <c r="W548">
        <v>651.08550000000002</v>
      </c>
      <c r="X548">
        <v>662.06399999999996</v>
      </c>
      <c r="Y548">
        <v>689.71199999999999</v>
      </c>
      <c r="Z548">
        <v>762.50850000000003</v>
      </c>
      <c r="AA548">
        <v>913.11900000000003</v>
      </c>
      <c r="AB548">
        <v>1259.7375</v>
      </c>
      <c r="AC548">
        <v>1464.7919999999999</v>
      </c>
      <c r="AD548">
        <v>1453.0305000000001</v>
      </c>
      <c r="AE548">
        <v>1385.8724999999999</v>
      </c>
      <c r="AF548">
        <v>1392.2895000000001</v>
      </c>
      <c r="AG548">
        <v>1382.5545</v>
      </c>
      <c r="AH548">
        <v>1460.6655000000001</v>
      </c>
      <c r="AI548">
        <v>1447.7249999999999</v>
      </c>
      <c r="AJ548">
        <v>1438.1115</v>
      </c>
      <c r="AK548">
        <v>1412.7405000000001</v>
      </c>
      <c r="AL548">
        <v>1321.2360000000001</v>
      </c>
      <c r="AM548">
        <v>1306.2090000000001</v>
      </c>
      <c r="AN548">
        <v>1412.9925000000001</v>
      </c>
      <c r="AO548">
        <v>1374.2565</v>
      </c>
      <c r="AP548">
        <v>47.732999999999997</v>
      </c>
      <c r="AQ548">
        <v>971.68650000000002</v>
      </c>
      <c r="AR548">
        <v>1420.7235000000001</v>
      </c>
      <c r="AS548">
        <v>1497.4095</v>
      </c>
      <c r="AT548">
        <v>1497.5235</v>
      </c>
      <c r="AU548">
        <v>54.5</v>
      </c>
      <c r="AV548">
        <v>54</v>
      </c>
      <c r="AW548">
        <v>54</v>
      </c>
      <c r="AX548">
        <v>53.5</v>
      </c>
      <c r="AY548">
        <v>53</v>
      </c>
      <c r="AZ548">
        <v>53</v>
      </c>
      <c r="BA548">
        <v>53</v>
      </c>
      <c r="BB548">
        <v>53</v>
      </c>
      <c r="BC548">
        <v>53.5</v>
      </c>
      <c r="BD548">
        <v>56</v>
      </c>
      <c r="BE548">
        <v>60</v>
      </c>
      <c r="BF548">
        <v>65.5</v>
      </c>
      <c r="BG548">
        <v>71.5</v>
      </c>
      <c r="BH548">
        <v>77.5</v>
      </c>
      <c r="BI548">
        <v>79.5</v>
      </c>
      <c r="BJ548">
        <v>80</v>
      </c>
      <c r="BK548">
        <v>79</v>
      </c>
      <c r="BL548">
        <v>76.5</v>
      </c>
      <c r="BM548">
        <v>71.5</v>
      </c>
      <c r="BN548">
        <v>66</v>
      </c>
      <c r="BO548">
        <v>60.5</v>
      </c>
      <c r="BP548">
        <v>56.5</v>
      </c>
      <c r="BQ548">
        <v>56</v>
      </c>
      <c r="BR548">
        <v>55.5</v>
      </c>
      <c r="BS548">
        <v>-99.472499999999997</v>
      </c>
      <c r="BT548">
        <v>-6.5755460000000001</v>
      </c>
      <c r="BU548">
        <v>4.026535</v>
      </c>
      <c r="BV548">
        <v>-11.3674</v>
      </c>
      <c r="BW548">
        <v>42.187289999999997</v>
      </c>
      <c r="BX548">
        <v>30.66656</v>
      </c>
      <c r="BY548">
        <v>-50.746609999999997</v>
      </c>
      <c r="BZ548">
        <v>-17.442990000000002</v>
      </c>
      <c r="CA548">
        <v>6.2400820000000001</v>
      </c>
      <c r="CB548">
        <v>-0.88140870000000004</v>
      </c>
      <c r="CC548">
        <v>3.5771480000000002</v>
      </c>
      <c r="CD548">
        <v>11.16174</v>
      </c>
      <c r="CE548">
        <v>-27.615259999999999</v>
      </c>
      <c r="CF548">
        <v>-19.358309999999999</v>
      </c>
      <c r="CG548">
        <v>-29.161069999999999</v>
      </c>
      <c r="CH548">
        <v>-8.9615480000000005</v>
      </c>
      <c r="CI548">
        <v>8.2370000000000001</v>
      </c>
      <c r="CJ548">
        <v>-13.493650000000001</v>
      </c>
      <c r="CK548">
        <v>41.871699999999997</v>
      </c>
      <c r="CL548">
        <v>1266.83</v>
      </c>
      <c r="CM548">
        <v>271.9178</v>
      </c>
      <c r="CN548">
        <v>2.0357059999999998</v>
      </c>
      <c r="CO548">
        <v>-23.552800000000001</v>
      </c>
      <c r="CP548">
        <v>-22.867069999999998</v>
      </c>
      <c r="CQ548">
        <v>11361.67</v>
      </c>
      <c r="CR548">
        <v>2853.5329999999999</v>
      </c>
      <c r="CS548">
        <v>4672.067</v>
      </c>
      <c r="CT548">
        <v>5381.1559999999999</v>
      </c>
      <c r="CU548">
        <v>1060.597</v>
      </c>
      <c r="CV548">
        <v>944.62739999999997</v>
      </c>
      <c r="CW548">
        <v>378.37310000000002</v>
      </c>
      <c r="CX548">
        <v>272.32990000000001</v>
      </c>
      <c r="CY548">
        <v>558.56209999999999</v>
      </c>
      <c r="CZ548">
        <v>557.56690000000003</v>
      </c>
      <c r="DA548">
        <v>919.87990000000002</v>
      </c>
      <c r="DB548">
        <v>907.20590000000004</v>
      </c>
      <c r="DC548">
        <v>1061.502</v>
      </c>
      <c r="DD548">
        <v>1323.9839999999999</v>
      </c>
      <c r="DE548">
        <v>1136.674</v>
      </c>
      <c r="DF548">
        <v>948.26919999999996</v>
      </c>
      <c r="DG548">
        <v>1360.9690000000001</v>
      </c>
      <c r="DH548">
        <v>1857.845</v>
      </c>
      <c r="DI548">
        <v>2372.0129999999999</v>
      </c>
      <c r="DJ548">
        <v>1378.097</v>
      </c>
      <c r="DK548">
        <v>3856.6010000000001</v>
      </c>
      <c r="DL548">
        <v>1290.895</v>
      </c>
      <c r="DM548">
        <v>724.59839999999997</v>
      </c>
      <c r="DN548">
        <v>690.45609999999999</v>
      </c>
      <c r="DO548">
        <v>20</v>
      </c>
      <c r="DP548">
        <v>20</v>
      </c>
    </row>
    <row r="549" spans="1:122" hidden="1" x14ac:dyDescent="0.25">
      <c r="A549" t="str">
        <f t="shared" si="8"/>
        <v>LCA-Greater Fresno Area_All CBP_44389</v>
      </c>
      <c r="B549" t="s">
        <v>62</v>
      </c>
      <c r="C549" t="s">
        <v>224</v>
      </c>
      <c r="D549" t="s">
        <v>182</v>
      </c>
      <c r="E549" t="s">
        <v>61</v>
      </c>
      <c r="F549" t="s">
        <v>61</v>
      </c>
      <c r="G549" t="s">
        <v>61</v>
      </c>
      <c r="H549" t="s">
        <v>61</v>
      </c>
      <c r="I549" t="s">
        <v>61</v>
      </c>
      <c r="J549" t="s">
        <v>61</v>
      </c>
      <c r="K549" t="s">
        <v>197</v>
      </c>
      <c r="L549" s="18">
        <v>44389</v>
      </c>
      <c r="M549">
        <v>20</v>
      </c>
      <c r="N549">
        <v>20</v>
      </c>
      <c r="O549" t="s">
        <v>258</v>
      </c>
      <c r="P549">
        <v>85</v>
      </c>
      <c r="Q549">
        <v>84</v>
      </c>
      <c r="R549">
        <v>0</v>
      </c>
      <c r="S549">
        <v>0</v>
      </c>
      <c r="T549">
        <v>0</v>
      </c>
      <c r="U549">
        <v>0</v>
      </c>
      <c r="V549">
        <v>0</v>
      </c>
      <c r="W549">
        <v>3732.0565000000001</v>
      </c>
      <c r="X549">
        <v>3503.2456999999999</v>
      </c>
      <c r="Y549">
        <v>3410.5814999999998</v>
      </c>
      <c r="Z549">
        <v>3361.5369999999998</v>
      </c>
      <c r="AA549">
        <v>3346.1115</v>
      </c>
      <c r="AB549">
        <v>3450.0817000000002</v>
      </c>
      <c r="AC549">
        <v>3591.252</v>
      </c>
      <c r="AD549">
        <v>4490.3846000000003</v>
      </c>
      <c r="AE549">
        <v>5134.7529000000004</v>
      </c>
      <c r="AF549">
        <v>5582.7803000000004</v>
      </c>
      <c r="AG549">
        <v>5389.5576000000001</v>
      </c>
      <c r="AH549">
        <v>5969.5610999999999</v>
      </c>
      <c r="AI549">
        <v>6300.0658999999996</v>
      </c>
      <c r="AJ549">
        <v>6418.1711999999998</v>
      </c>
      <c r="AK549">
        <v>6572.375</v>
      </c>
      <c r="AL549">
        <v>6631.6692000000003</v>
      </c>
      <c r="AM549">
        <v>6755.5171</v>
      </c>
      <c r="AN549">
        <v>6757.1572999999999</v>
      </c>
      <c r="AO549">
        <v>5188.6493</v>
      </c>
      <c r="AP549">
        <v>4165.0520999999999</v>
      </c>
      <c r="AQ549">
        <v>5639.7287999999999</v>
      </c>
      <c r="AR549">
        <v>4830.3055999999997</v>
      </c>
      <c r="AS549">
        <v>3919.9153999999999</v>
      </c>
      <c r="AT549">
        <v>3604.0981999999999</v>
      </c>
      <c r="AU549">
        <v>88.416667000000004</v>
      </c>
      <c r="AV549">
        <v>86.482142999999994</v>
      </c>
      <c r="AW549">
        <v>85.392857000000006</v>
      </c>
      <c r="AX549">
        <v>83.434523999999996</v>
      </c>
      <c r="AY549">
        <v>82.464286000000001</v>
      </c>
      <c r="AZ549">
        <v>79.541667000000004</v>
      </c>
      <c r="BA549">
        <v>78.529762000000005</v>
      </c>
      <c r="BB549">
        <v>79.511904999999999</v>
      </c>
      <c r="BC549">
        <v>82.940476000000004</v>
      </c>
      <c r="BD549">
        <v>87.392857000000006</v>
      </c>
      <c r="BE549">
        <v>92.839286000000001</v>
      </c>
      <c r="BF549">
        <v>96.392857000000006</v>
      </c>
      <c r="BG549">
        <v>99.940476000000004</v>
      </c>
      <c r="BH549">
        <v>101.95238000000001</v>
      </c>
      <c r="BI549">
        <v>103.0119</v>
      </c>
      <c r="BJ549">
        <v>104.01786</v>
      </c>
      <c r="BK549">
        <v>105.52381</v>
      </c>
      <c r="BL549">
        <v>107.375</v>
      </c>
      <c r="BM549">
        <v>106.33929000000001</v>
      </c>
      <c r="BN549">
        <v>103.39286</v>
      </c>
      <c r="BO549">
        <v>99.845237999999995</v>
      </c>
      <c r="BP549">
        <v>95.803571000000005</v>
      </c>
      <c r="BQ549">
        <v>93.226190000000003</v>
      </c>
      <c r="BR549">
        <v>91.196428999999995</v>
      </c>
      <c r="BS549">
        <v>-35.57067</v>
      </c>
      <c r="BT549">
        <v>-36.899909999999998</v>
      </c>
      <c r="BU549">
        <v>-29.974609999999998</v>
      </c>
      <c r="BV549">
        <v>-42.346589999999999</v>
      </c>
      <c r="BW549">
        <v>-34.02514</v>
      </c>
      <c r="BX549">
        <v>-20.499829999999999</v>
      </c>
      <c r="BY549">
        <v>-35.442230000000002</v>
      </c>
      <c r="BZ549">
        <v>62.946260000000002</v>
      </c>
      <c r="CA549">
        <v>8.9950489999999999</v>
      </c>
      <c r="CB549">
        <v>2.052203</v>
      </c>
      <c r="CC549">
        <v>120.32769999999999</v>
      </c>
      <c r="CD549">
        <v>76.823949999999996</v>
      </c>
      <c r="CE549">
        <v>23.515709999999999</v>
      </c>
      <c r="CF549">
        <v>16.009879999999999</v>
      </c>
      <c r="CG549">
        <v>6.2487019999999998</v>
      </c>
      <c r="CH549">
        <v>-22.27769</v>
      </c>
      <c r="CI549">
        <v>-25.620529999999999</v>
      </c>
      <c r="CJ549">
        <v>40.221179999999997</v>
      </c>
      <c r="CK549">
        <v>1144.1199999999999</v>
      </c>
      <c r="CL549">
        <v>1990.213</v>
      </c>
      <c r="CM549">
        <v>528.82449999999994</v>
      </c>
      <c r="CN549">
        <v>4.3604760000000002</v>
      </c>
      <c r="CO549">
        <v>-66.240809999999996</v>
      </c>
      <c r="CP549">
        <v>-50.264859999999999</v>
      </c>
      <c r="CQ549">
        <v>6227.3990000000003</v>
      </c>
      <c r="CR549">
        <v>1350.5820000000001</v>
      </c>
      <c r="CS549">
        <v>1294.5450000000001</v>
      </c>
      <c r="CT549">
        <v>1318.184</v>
      </c>
      <c r="CU549">
        <v>1287.5050000000001</v>
      </c>
      <c r="CV549">
        <v>1438.057</v>
      </c>
      <c r="CW549">
        <v>906.45010000000002</v>
      </c>
      <c r="CX549">
        <v>1484.951</v>
      </c>
      <c r="CY549">
        <v>1437.3430000000001</v>
      </c>
      <c r="CZ549">
        <v>1609.9079999999999</v>
      </c>
      <c r="DA549">
        <v>6208.3760000000002</v>
      </c>
      <c r="DB549">
        <v>2472.913</v>
      </c>
      <c r="DC549">
        <v>1981.807</v>
      </c>
      <c r="DD549">
        <v>2314.8789999999999</v>
      </c>
      <c r="DE549">
        <v>2881.3530000000001</v>
      </c>
      <c r="DF549">
        <v>3073.3670000000002</v>
      </c>
      <c r="DG549">
        <v>3643.817</v>
      </c>
      <c r="DH549">
        <v>9347.39</v>
      </c>
      <c r="DI549">
        <v>9737.6869999999999</v>
      </c>
      <c r="DJ549">
        <v>10205.24</v>
      </c>
      <c r="DK549">
        <v>5927.6940000000004</v>
      </c>
      <c r="DL549">
        <v>6883.7340000000004</v>
      </c>
      <c r="DM549">
        <v>4389.34</v>
      </c>
      <c r="DN549">
        <v>3932.1149999999998</v>
      </c>
      <c r="DO549">
        <v>20</v>
      </c>
      <c r="DP549">
        <v>20</v>
      </c>
    </row>
    <row r="550" spans="1:122" hidden="1" x14ac:dyDescent="0.25">
      <c r="A550" t="str">
        <f t="shared" si="8"/>
        <v>sublap_id-SLAP_PGSB_All CBP_44389</v>
      </c>
      <c r="B550" t="s">
        <v>62</v>
      </c>
      <c r="C550" t="s">
        <v>281</v>
      </c>
      <c r="D550" t="s">
        <v>61</v>
      </c>
      <c r="E550" t="s">
        <v>282</v>
      </c>
      <c r="F550" t="s">
        <v>61</v>
      </c>
      <c r="G550" t="s">
        <v>61</v>
      </c>
      <c r="H550" t="s">
        <v>61</v>
      </c>
      <c r="I550" t="s">
        <v>61</v>
      </c>
      <c r="J550" t="s">
        <v>61</v>
      </c>
      <c r="K550" t="s">
        <v>197</v>
      </c>
      <c r="L550" s="18">
        <v>44389</v>
      </c>
      <c r="M550">
        <v>19</v>
      </c>
      <c r="N550">
        <v>20</v>
      </c>
      <c r="O550" t="s">
        <v>258</v>
      </c>
      <c r="P550">
        <v>47</v>
      </c>
      <c r="Q550">
        <v>47</v>
      </c>
      <c r="R550">
        <v>0</v>
      </c>
      <c r="S550">
        <v>0</v>
      </c>
      <c r="T550">
        <v>0</v>
      </c>
      <c r="U550">
        <v>0</v>
      </c>
      <c r="V550">
        <v>0</v>
      </c>
      <c r="W550">
        <v>1102.223</v>
      </c>
      <c r="X550">
        <v>982.14499999999998</v>
      </c>
      <c r="Y550">
        <v>941.72950000000003</v>
      </c>
      <c r="Z550">
        <v>926.00099999999998</v>
      </c>
      <c r="AA550">
        <v>963.85749999999996</v>
      </c>
      <c r="AB550">
        <v>1096.7964999999999</v>
      </c>
      <c r="AC550">
        <v>1222.1005</v>
      </c>
      <c r="AD550">
        <v>1381.7384999999999</v>
      </c>
      <c r="AE550">
        <v>1607.0474999999999</v>
      </c>
      <c r="AF550">
        <v>2150.998</v>
      </c>
      <c r="AG550">
        <v>2233.3024999999998</v>
      </c>
      <c r="AH550">
        <v>2680.473</v>
      </c>
      <c r="AI550">
        <v>2809.7154999999998</v>
      </c>
      <c r="AJ550">
        <v>2896.1925000000001</v>
      </c>
      <c r="AK550">
        <v>2969.8425000000002</v>
      </c>
      <c r="AL550">
        <v>3075.3164999999999</v>
      </c>
      <c r="AM550">
        <v>3214.2285000000002</v>
      </c>
      <c r="AN550">
        <v>3227.0390000000002</v>
      </c>
      <c r="AO550">
        <v>2827.1590000000001</v>
      </c>
      <c r="AP550">
        <v>2702.4389999999999</v>
      </c>
      <c r="AQ550">
        <v>2586.5034999999998</v>
      </c>
      <c r="AR550">
        <v>1653.4535000000001</v>
      </c>
      <c r="AS550">
        <v>1106.8895</v>
      </c>
      <c r="AT550">
        <v>979.58450000000005</v>
      </c>
      <c r="AU550">
        <v>58.319149000000003</v>
      </c>
      <c r="AV550">
        <v>58.319149000000003</v>
      </c>
      <c r="AW550">
        <v>57.638297999999999</v>
      </c>
      <c r="AX550">
        <v>58.319149000000003</v>
      </c>
      <c r="AY550">
        <v>58.319149000000003</v>
      </c>
      <c r="AZ550">
        <v>58.319149000000003</v>
      </c>
      <c r="BA550">
        <v>58.319149000000003</v>
      </c>
      <c r="BB550">
        <v>58.659573999999999</v>
      </c>
      <c r="BC550">
        <v>59.659573999999999</v>
      </c>
      <c r="BD550">
        <v>62.361702000000001</v>
      </c>
      <c r="BE550">
        <v>65.180851000000004</v>
      </c>
      <c r="BF550">
        <v>67.680851000000004</v>
      </c>
      <c r="BG550">
        <v>70.840425999999994</v>
      </c>
      <c r="BH550">
        <v>71.680851000000004</v>
      </c>
      <c r="BI550">
        <v>72.702128000000002</v>
      </c>
      <c r="BJ550">
        <v>73.042552999999998</v>
      </c>
      <c r="BK550">
        <v>72.382979000000006</v>
      </c>
      <c r="BL550">
        <v>71.882979000000006</v>
      </c>
      <c r="BM550">
        <v>70.202128000000002</v>
      </c>
      <c r="BN550">
        <v>66.340425999999994</v>
      </c>
      <c r="BO550">
        <v>61.478723000000002</v>
      </c>
      <c r="BP550">
        <v>59.478723000000002</v>
      </c>
      <c r="BQ550">
        <v>58.319149000000003</v>
      </c>
      <c r="BR550">
        <v>58.319149000000003</v>
      </c>
      <c r="BS550">
        <v>-77.489879999999999</v>
      </c>
      <c r="BT550">
        <v>-24.21312</v>
      </c>
      <c r="BU550">
        <v>-9.4333050000000007</v>
      </c>
      <c r="BV550">
        <v>-6.8885420000000002</v>
      </c>
      <c r="BW550">
        <v>76.112279999999998</v>
      </c>
      <c r="BX550">
        <v>94.123140000000006</v>
      </c>
      <c r="BY550">
        <v>38.780250000000002</v>
      </c>
      <c r="BZ550">
        <v>-39.399880000000003</v>
      </c>
      <c r="CA550">
        <v>-120.4187</v>
      </c>
      <c r="CB550">
        <v>-50.593679999999999</v>
      </c>
      <c r="CC550">
        <v>13.73704</v>
      </c>
      <c r="CD550">
        <v>-59.740079999999999</v>
      </c>
      <c r="CE550">
        <v>-24.688279999999999</v>
      </c>
      <c r="CF550">
        <v>-39.115160000000003</v>
      </c>
      <c r="CG550">
        <v>-67.428830000000005</v>
      </c>
      <c r="CH550">
        <v>-77.377809999999997</v>
      </c>
      <c r="CI550">
        <v>-152.8203</v>
      </c>
      <c r="CJ550">
        <v>-68.649590000000003</v>
      </c>
      <c r="CK550">
        <v>355.8673</v>
      </c>
      <c r="CL550">
        <v>272.86900000000003</v>
      </c>
      <c r="CM550">
        <v>60.262659999999997</v>
      </c>
      <c r="CN550">
        <v>61.123130000000003</v>
      </c>
      <c r="CO550">
        <v>15.269019999999999</v>
      </c>
      <c r="CP550">
        <v>-26.213249999999999</v>
      </c>
      <c r="CQ550">
        <v>203.64689999999999</v>
      </c>
      <c r="CR550">
        <v>174.18950000000001</v>
      </c>
      <c r="CS550">
        <v>152.0316</v>
      </c>
      <c r="CT550">
        <v>163.37100000000001</v>
      </c>
      <c r="CU550">
        <v>652.01059999999995</v>
      </c>
      <c r="CV550">
        <v>929.05399999999997</v>
      </c>
      <c r="CW550">
        <v>486.34350000000001</v>
      </c>
      <c r="CX550">
        <v>868.94489999999996</v>
      </c>
      <c r="CY550">
        <v>1483.471</v>
      </c>
      <c r="CZ550">
        <v>897.92460000000005</v>
      </c>
      <c r="DA550">
        <v>2267.5610000000001</v>
      </c>
      <c r="DB550">
        <v>1286.864</v>
      </c>
      <c r="DC550">
        <v>1512.9590000000001</v>
      </c>
      <c r="DD550">
        <v>1575.2080000000001</v>
      </c>
      <c r="DE550">
        <v>1696.3489999999999</v>
      </c>
      <c r="DF550">
        <v>1788.0070000000001</v>
      </c>
      <c r="DG550">
        <v>2585.6170000000002</v>
      </c>
      <c r="DH550">
        <v>1729.8979999999999</v>
      </c>
      <c r="DI550">
        <v>1887.1479999999999</v>
      </c>
      <c r="DJ550">
        <v>2017.94</v>
      </c>
      <c r="DK550">
        <v>2933.6579999999999</v>
      </c>
      <c r="DL550">
        <v>1835.605</v>
      </c>
      <c r="DM550">
        <v>750.76210000000003</v>
      </c>
      <c r="DN550">
        <v>381.36709999999999</v>
      </c>
      <c r="DO550">
        <v>19</v>
      </c>
      <c r="DP550">
        <v>20</v>
      </c>
    </row>
    <row r="551" spans="1:122" hidden="1" x14ac:dyDescent="0.25">
      <c r="A551" t="str">
        <f t="shared" si="8"/>
        <v>LCA-Northern Coast_All CBP_44389</v>
      </c>
      <c r="B551" t="s">
        <v>62</v>
      </c>
      <c r="C551" t="s">
        <v>222</v>
      </c>
      <c r="D551" t="s">
        <v>104</v>
      </c>
      <c r="E551" t="s">
        <v>61</v>
      </c>
      <c r="F551" t="s">
        <v>61</v>
      </c>
      <c r="G551" t="s">
        <v>61</v>
      </c>
      <c r="H551" t="s">
        <v>61</v>
      </c>
      <c r="I551" t="s">
        <v>61</v>
      </c>
      <c r="J551" t="s">
        <v>61</v>
      </c>
      <c r="K551" t="s">
        <v>197</v>
      </c>
      <c r="L551" s="18">
        <v>44389</v>
      </c>
      <c r="M551">
        <v>20</v>
      </c>
      <c r="N551">
        <v>20</v>
      </c>
      <c r="O551" t="s">
        <v>258</v>
      </c>
      <c r="P551">
        <v>34</v>
      </c>
      <c r="Q551">
        <v>34</v>
      </c>
      <c r="R551">
        <v>0</v>
      </c>
      <c r="S551">
        <v>0</v>
      </c>
      <c r="T551">
        <v>0</v>
      </c>
      <c r="U551">
        <v>0</v>
      </c>
      <c r="V551">
        <v>0</v>
      </c>
      <c r="W551">
        <v>1098.6495</v>
      </c>
      <c r="X551">
        <v>1091.106</v>
      </c>
      <c r="Y551">
        <v>1113.8389999999999</v>
      </c>
      <c r="Z551">
        <v>1185.5685000000001</v>
      </c>
      <c r="AA551">
        <v>1344.633</v>
      </c>
      <c r="AB551">
        <v>1734.9804999999999</v>
      </c>
      <c r="AC551">
        <v>2160.1669999999999</v>
      </c>
      <c r="AD551">
        <v>2419.0565000000001</v>
      </c>
      <c r="AE551">
        <v>2503.0875000000001</v>
      </c>
      <c r="AF551">
        <v>2684.8825000000002</v>
      </c>
      <c r="AG551">
        <v>2792.7755000000002</v>
      </c>
      <c r="AH551">
        <v>3286.8274999999999</v>
      </c>
      <c r="AI551">
        <v>3524.8670000000002</v>
      </c>
      <c r="AJ551">
        <v>3558.9884999999999</v>
      </c>
      <c r="AK551">
        <v>3611.4485</v>
      </c>
      <c r="AL551">
        <v>3667.4423999999999</v>
      </c>
      <c r="AM551">
        <v>3829.9346</v>
      </c>
      <c r="AN551">
        <v>3860.9355</v>
      </c>
      <c r="AO551">
        <v>3406.1875</v>
      </c>
      <c r="AP551">
        <v>1555.39</v>
      </c>
      <c r="AQ551">
        <v>2287.9304999999999</v>
      </c>
      <c r="AR551">
        <v>2189.9785000000002</v>
      </c>
      <c r="AS551">
        <v>2080.0794999999998</v>
      </c>
      <c r="AT551">
        <v>2015.2895000000001</v>
      </c>
      <c r="AU551">
        <v>54.794117999999997</v>
      </c>
      <c r="AV551">
        <v>54.294117999999997</v>
      </c>
      <c r="AW551">
        <v>53.852941000000001</v>
      </c>
      <c r="AX551">
        <v>53.352941000000001</v>
      </c>
      <c r="AY551">
        <v>52.705882000000003</v>
      </c>
      <c r="AZ551">
        <v>52.558824000000001</v>
      </c>
      <c r="BA551">
        <v>52.558824000000001</v>
      </c>
      <c r="BB551">
        <v>53.294117999999997</v>
      </c>
      <c r="BC551">
        <v>54.823529000000001</v>
      </c>
      <c r="BD551">
        <v>58.205882000000003</v>
      </c>
      <c r="BE551">
        <v>62.205882000000003</v>
      </c>
      <c r="BF551">
        <v>66.970588000000006</v>
      </c>
      <c r="BG551">
        <v>71.647058999999999</v>
      </c>
      <c r="BH551">
        <v>76.323528999999994</v>
      </c>
      <c r="BI551">
        <v>78.323528999999994</v>
      </c>
      <c r="BJ551">
        <v>79.264706000000004</v>
      </c>
      <c r="BK551">
        <v>78.705882000000003</v>
      </c>
      <c r="BL551">
        <v>77.088234999999997</v>
      </c>
      <c r="BM551">
        <v>72.382352999999995</v>
      </c>
      <c r="BN551">
        <v>66.588234999999997</v>
      </c>
      <c r="BO551">
        <v>60.5</v>
      </c>
      <c r="BP551">
        <v>56.794117999999997</v>
      </c>
      <c r="BQ551">
        <v>56</v>
      </c>
      <c r="BR551">
        <v>55.5</v>
      </c>
      <c r="BS551">
        <v>-83.745769999999993</v>
      </c>
      <c r="BT551">
        <v>-10.77557</v>
      </c>
      <c r="BU551">
        <v>-1.318557</v>
      </c>
      <c r="BV551">
        <v>-10.112880000000001</v>
      </c>
      <c r="BW551">
        <v>42.660170000000001</v>
      </c>
      <c r="BX551">
        <v>47.41066</v>
      </c>
      <c r="BY551">
        <v>-7.9696420000000003</v>
      </c>
      <c r="BZ551">
        <v>-9.0452130000000004</v>
      </c>
      <c r="CA551">
        <v>-36.55556</v>
      </c>
      <c r="CB551">
        <v>-56.737319999999997</v>
      </c>
      <c r="CC551">
        <v>-40.683459999999997</v>
      </c>
      <c r="CD551">
        <v>-5.1267449999999997</v>
      </c>
      <c r="CE551">
        <v>-88.113470000000007</v>
      </c>
      <c r="CF551">
        <v>-58.4054</v>
      </c>
      <c r="CG551">
        <v>-111.3616</v>
      </c>
      <c r="CH551">
        <v>-71.370869999999996</v>
      </c>
      <c r="CI551">
        <v>-132.38849999999999</v>
      </c>
      <c r="CJ551">
        <v>-155.3289</v>
      </c>
      <c r="CK551">
        <v>-15.91197</v>
      </c>
      <c r="CL551">
        <v>1410.6890000000001</v>
      </c>
      <c r="CM551">
        <v>188.58279999999999</v>
      </c>
      <c r="CN551">
        <v>-50.187559999999998</v>
      </c>
      <c r="CO551">
        <v>-77.185500000000005</v>
      </c>
      <c r="CP551">
        <v>-55.241819999999997</v>
      </c>
      <c r="CQ551">
        <v>11493.92</v>
      </c>
      <c r="CR551">
        <v>2988.75</v>
      </c>
      <c r="CS551">
        <v>4790.2709999999997</v>
      </c>
      <c r="CT551">
        <v>5488.8360000000002</v>
      </c>
      <c r="CU551">
        <v>1166.722</v>
      </c>
      <c r="CV551">
        <v>1090.7670000000001</v>
      </c>
      <c r="CW551">
        <v>731.73180000000002</v>
      </c>
      <c r="CX551">
        <v>533.0729</v>
      </c>
      <c r="CY551">
        <v>1530.076</v>
      </c>
      <c r="CZ551">
        <v>1242.6400000000001</v>
      </c>
      <c r="DA551">
        <v>2151.7559999999999</v>
      </c>
      <c r="DB551">
        <v>1697.192</v>
      </c>
      <c r="DC551">
        <v>2511.348</v>
      </c>
      <c r="DD551">
        <v>2435.5100000000002</v>
      </c>
      <c r="DE551">
        <v>2660.3440000000001</v>
      </c>
      <c r="DF551">
        <v>2695.2910000000002</v>
      </c>
      <c r="DG551">
        <v>3237.26</v>
      </c>
      <c r="DH551">
        <v>3981.788</v>
      </c>
      <c r="DI551">
        <v>5688.2470000000003</v>
      </c>
      <c r="DJ551">
        <v>3763.7579999999998</v>
      </c>
      <c r="DK551">
        <v>5996.2070000000003</v>
      </c>
      <c r="DL551">
        <v>2384.8490000000002</v>
      </c>
      <c r="DM551">
        <v>1488.1469999999999</v>
      </c>
      <c r="DN551">
        <v>1066.3900000000001</v>
      </c>
      <c r="DO551">
        <v>20</v>
      </c>
      <c r="DP551">
        <v>20</v>
      </c>
    </row>
    <row r="552" spans="1:122" hidden="1" x14ac:dyDescent="0.25">
      <c r="A552" t="str">
        <f t="shared" si="8"/>
        <v>sublap_id-SLAP_PGKN_All CBP_44389</v>
      </c>
      <c r="B552" t="s">
        <v>62</v>
      </c>
      <c r="C552" t="s">
        <v>279</v>
      </c>
      <c r="D552" t="s">
        <v>61</v>
      </c>
      <c r="E552" t="s">
        <v>280</v>
      </c>
      <c r="F552" t="s">
        <v>61</v>
      </c>
      <c r="G552" t="s">
        <v>61</v>
      </c>
      <c r="H552" t="s">
        <v>61</v>
      </c>
      <c r="I552" t="s">
        <v>61</v>
      </c>
      <c r="J552" t="s">
        <v>61</v>
      </c>
      <c r="K552" t="s">
        <v>197</v>
      </c>
      <c r="L552" s="18">
        <v>44389</v>
      </c>
      <c r="M552">
        <v>20</v>
      </c>
      <c r="N552">
        <v>20</v>
      </c>
      <c r="O552" t="s">
        <v>258</v>
      </c>
      <c r="P552">
        <v>19</v>
      </c>
      <c r="Q552">
        <v>19</v>
      </c>
      <c r="R552">
        <v>0</v>
      </c>
      <c r="S552">
        <v>0</v>
      </c>
      <c r="T552">
        <v>0</v>
      </c>
      <c r="U552">
        <v>0</v>
      </c>
      <c r="V552">
        <v>0</v>
      </c>
      <c r="W552">
        <v>331.77699999999999</v>
      </c>
      <c r="X552">
        <v>364.16300000000001</v>
      </c>
      <c r="Y552">
        <v>383.89</v>
      </c>
      <c r="Z552">
        <v>351.54849999999999</v>
      </c>
      <c r="AA552">
        <v>368.267</v>
      </c>
      <c r="AB552">
        <v>460.98899999999998</v>
      </c>
      <c r="AC552">
        <v>673.14800000000002</v>
      </c>
      <c r="AD552">
        <v>802.26199999999994</v>
      </c>
      <c r="AE552">
        <v>898.28499999999997</v>
      </c>
      <c r="AF552">
        <v>1046.5350000000001</v>
      </c>
      <c r="AG552">
        <v>1159.796</v>
      </c>
      <c r="AH552">
        <v>1207.1320000000001</v>
      </c>
      <c r="AI552">
        <v>1246.1790000000001</v>
      </c>
      <c r="AJ552">
        <v>1245.3085000000001</v>
      </c>
      <c r="AK552">
        <v>1276.2829999999999</v>
      </c>
      <c r="AL552">
        <v>1280.7080000000001</v>
      </c>
      <c r="AM552">
        <v>1297.692</v>
      </c>
      <c r="AN552">
        <v>1274.7950000000001</v>
      </c>
      <c r="AO552">
        <v>1220.4100000000001</v>
      </c>
      <c r="AP552">
        <v>1020.4109999999999</v>
      </c>
      <c r="AQ552">
        <v>942.452</v>
      </c>
      <c r="AR552">
        <v>581.95500000000004</v>
      </c>
      <c r="AS552">
        <v>391.428</v>
      </c>
      <c r="AT552">
        <v>301.75099999999998</v>
      </c>
      <c r="AU552">
        <v>94.5</v>
      </c>
      <c r="AV552">
        <v>93</v>
      </c>
      <c r="AW552">
        <v>89</v>
      </c>
      <c r="AX552">
        <v>86</v>
      </c>
      <c r="AY552">
        <v>85.5</v>
      </c>
      <c r="AZ552">
        <v>84.5</v>
      </c>
      <c r="BA552">
        <v>82.5</v>
      </c>
      <c r="BB552">
        <v>83</v>
      </c>
      <c r="BC552">
        <v>85.5</v>
      </c>
      <c r="BD552">
        <v>89</v>
      </c>
      <c r="BE552">
        <v>93</v>
      </c>
      <c r="BF552">
        <v>97</v>
      </c>
      <c r="BG552">
        <v>101</v>
      </c>
      <c r="BH552">
        <v>104</v>
      </c>
      <c r="BI552">
        <v>106.5</v>
      </c>
      <c r="BJ552">
        <v>108</v>
      </c>
      <c r="BK552">
        <v>110</v>
      </c>
      <c r="BL552">
        <v>109.5</v>
      </c>
      <c r="BM552">
        <v>109.5</v>
      </c>
      <c r="BN552">
        <v>109</v>
      </c>
      <c r="BO552">
        <v>106</v>
      </c>
      <c r="BP552">
        <v>102.5</v>
      </c>
      <c r="BQ552">
        <v>99</v>
      </c>
      <c r="BR552">
        <v>95.5</v>
      </c>
      <c r="BS552">
        <v>10.60788</v>
      </c>
      <c r="BT552">
        <v>-4.2554309999999997</v>
      </c>
      <c r="BU552">
        <v>0.40606350000000002</v>
      </c>
      <c r="BV552">
        <v>3.2273269999999998</v>
      </c>
      <c r="BW552">
        <v>3.2108810000000001</v>
      </c>
      <c r="BX552">
        <v>-23.411660000000001</v>
      </c>
      <c r="BY552">
        <v>-92.05077</v>
      </c>
      <c r="BZ552">
        <v>20.489470000000001</v>
      </c>
      <c r="CA552">
        <v>40.315710000000003</v>
      </c>
      <c r="CB552">
        <v>25.701219999999999</v>
      </c>
      <c r="CC552">
        <v>21.921009999999999</v>
      </c>
      <c r="CD552">
        <v>4.5618920000000003</v>
      </c>
      <c r="CE552">
        <v>0.116622</v>
      </c>
      <c r="CF552">
        <v>3.8454830000000002</v>
      </c>
      <c r="CG552">
        <v>18.352049999999998</v>
      </c>
      <c r="CH552">
        <v>24.892980000000001</v>
      </c>
      <c r="CI552">
        <v>14.061809999999999</v>
      </c>
      <c r="CJ552">
        <v>-15.24053</v>
      </c>
      <c r="CK552">
        <v>13.89879</v>
      </c>
      <c r="CL552">
        <v>238.00470000000001</v>
      </c>
      <c r="CM552">
        <v>-5.6877389999999997</v>
      </c>
      <c r="CN552">
        <v>-20.37332</v>
      </c>
      <c r="CO552">
        <v>-6.8465600000000002</v>
      </c>
      <c r="CP552">
        <v>0.50914619999999999</v>
      </c>
      <c r="CQ552">
        <v>227.6053</v>
      </c>
      <c r="CR552">
        <v>416.3433</v>
      </c>
      <c r="CS552">
        <v>380.5915</v>
      </c>
      <c r="CT552">
        <v>251.2022</v>
      </c>
      <c r="CU552">
        <v>162.28120000000001</v>
      </c>
      <c r="CV552">
        <v>220.7423</v>
      </c>
      <c r="CW552">
        <v>1276.546</v>
      </c>
      <c r="CX552">
        <v>559.71669999999995</v>
      </c>
      <c r="CY552">
        <v>385.41930000000002</v>
      </c>
      <c r="CZ552">
        <v>347.93669999999997</v>
      </c>
      <c r="DA552">
        <v>275.23509999999999</v>
      </c>
      <c r="DB552">
        <v>325.41489999999999</v>
      </c>
      <c r="DC552">
        <v>261.35520000000002</v>
      </c>
      <c r="DD552">
        <v>365.2088</v>
      </c>
      <c r="DE552">
        <v>339.68970000000002</v>
      </c>
      <c r="DF552">
        <v>257.28250000000003</v>
      </c>
      <c r="DG552">
        <v>263.90750000000003</v>
      </c>
      <c r="DH552">
        <v>517.87400000000002</v>
      </c>
      <c r="DI552">
        <v>342.38249999999999</v>
      </c>
      <c r="DJ552">
        <v>1187.422</v>
      </c>
      <c r="DK552">
        <v>3956.0740000000001</v>
      </c>
      <c r="DL552">
        <v>3016.8429999999998</v>
      </c>
      <c r="DM552">
        <v>167.44280000000001</v>
      </c>
      <c r="DN552">
        <v>46.31053</v>
      </c>
      <c r="DO552">
        <v>20</v>
      </c>
      <c r="DP552">
        <v>20</v>
      </c>
    </row>
    <row r="553" spans="1:122" hidden="1" x14ac:dyDescent="0.25">
      <c r="A553" t="str">
        <f t="shared" si="8"/>
        <v>sublap_id-SLAP_PGZP_All CBP_44389</v>
      </c>
      <c r="B553" t="s">
        <v>62</v>
      </c>
      <c r="C553" t="s">
        <v>283</v>
      </c>
      <c r="D553" t="s">
        <v>61</v>
      </c>
      <c r="E553" t="s">
        <v>284</v>
      </c>
      <c r="F553" t="s">
        <v>61</v>
      </c>
      <c r="G553" t="s">
        <v>61</v>
      </c>
      <c r="H553" t="s">
        <v>61</v>
      </c>
      <c r="I553" t="s">
        <v>61</v>
      </c>
      <c r="J553" t="s">
        <v>61</v>
      </c>
      <c r="K553" t="s">
        <v>197</v>
      </c>
      <c r="L553" s="18">
        <v>44389</v>
      </c>
      <c r="M553">
        <v>20</v>
      </c>
      <c r="N553">
        <v>20</v>
      </c>
      <c r="O553" t="s">
        <v>258</v>
      </c>
      <c r="P553">
        <v>45</v>
      </c>
      <c r="Q553">
        <v>39</v>
      </c>
      <c r="R553">
        <v>0</v>
      </c>
      <c r="S553">
        <v>0</v>
      </c>
      <c r="T553">
        <v>0</v>
      </c>
      <c r="U553">
        <v>0</v>
      </c>
      <c r="V553">
        <v>0</v>
      </c>
      <c r="W553">
        <v>3557.8982000000001</v>
      </c>
      <c r="X553">
        <v>3568.1331</v>
      </c>
      <c r="Y553">
        <v>3568.4151999999999</v>
      </c>
      <c r="Z553">
        <v>3572.8777</v>
      </c>
      <c r="AA553">
        <v>3583.8935000000001</v>
      </c>
      <c r="AB553">
        <v>3632.8119000000002</v>
      </c>
      <c r="AC553">
        <v>3638.4762000000001</v>
      </c>
      <c r="AD553">
        <v>3641.5581000000002</v>
      </c>
      <c r="AE553">
        <v>3617.9677000000001</v>
      </c>
      <c r="AF553">
        <v>3568.5254</v>
      </c>
      <c r="AG553">
        <v>3708.8977</v>
      </c>
      <c r="AH553">
        <v>3867.9645999999998</v>
      </c>
      <c r="AI553">
        <v>3912.09</v>
      </c>
      <c r="AJ553">
        <v>3919.2219</v>
      </c>
      <c r="AK553">
        <v>3945.7165</v>
      </c>
      <c r="AL553">
        <v>3967.4641999999999</v>
      </c>
      <c r="AM553">
        <v>3987.9911999999999</v>
      </c>
      <c r="AN553">
        <v>4111.7457999999997</v>
      </c>
      <c r="AO553">
        <v>2951.1230999999998</v>
      </c>
      <c r="AP553">
        <v>858.89192000000003</v>
      </c>
      <c r="AQ553">
        <v>2373.7707999999998</v>
      </c>
      <c r="AR553">
        <v>3685.6741999999999</v>
      </c>
      <c r="AS553">
        <v>3742.4549999999999</v>
      </c>
      <c r="AT553">
        <v>3637.6995999999999</v>
      </c>
      <c r="AU553">
        <v>74.884614999999997</v>
      </c>
      <c r="AV553">
        <v>74.384614999999997</v>
      </c>
      <c r="AW553">
        <v>73.076922999999994</v>
      </c>
      <c r="AX553">
        <v>71.615385000000003</v>
      </c>
      <c r="AY553">
        <v>71.038461999999996</v>
      </c>
      <c r="AZ553">
        <v>69.538461999999996</v>
      </c>
      <c r="BA553">
        <v>68.692307999999997</v>
      </c>
      <c r="BB553">
        <v>69.307692000000003</v>
      </c>
      <c r="BC553">
        <v>71</v>
      </c>
      <c r="BD553">
        <v>74.384614999999997</v>
      </c>
      <c r="BE553">
        <v>79.692307999999997</v>
      </c>
      <c r="BF553">
        <v>84.653846000000001</v>
      </c>
      <c r="BG553">
        <v>88.538461999999996</v>
      </c>
      <c r="BH553">
        <v>90.038461999999996</v>
      </c>
      <c r="BI553">
        <v>90.307692000000003</v>
      </c>
      <c r="BJ553">
        <v>90.384614999999997</v>
      </c>
      <c r="BK553">
        <v>90.038461999999996</v>
      </c>
      <c r="BL553">
        <v>89.5</v>
      </c>
      <c r="BM553">
        <v>88.076922999999994</v>
      </c>
      <c r="BN553">
        <v>84.846153999999999</v>
      </c>
      <c r="BO553">
        <v>81.423077000000006</v>
      </c>
      <c r="BP553">
        <v>78.653846000000001</v>
      </c>
      <c r="BQ553">
        <v>77.115385000000003</v>
      </c>
      <c r="BR553">
        <v>75.461538000000004</v>
      </c>
      <c r="BS553">
        <v>-90.493610000000004</v>
      </c>
      <c r="BT553">
        <v>60.401710000000001</v>
      </c>
      <c r="BU553">
        <v>77.540539999999993</v>
      </c>
      <c r="BV553">
        <v>66.350170000000006</v>
      </c>
      <c r="BW553">
        <v>57.453580000000002</v>
      </c>
      <c r="BX553">
        <v>58.269829999999999</v>
      </c>
      <c r="BY553">
        <v>59.691209999999998</v>
      </c>
      <c r="BZ553">
        <v>-31.488289999999999</v>
      </c>
      <c r="CA553">
        <v>-72.28389</v>
      </c>
      <c r="CB553">
        <v>-78.129360000000005</v>
      </c>
      <c r="CC553">
        <v>-42.539360000000002</v>
      </c>
      <c r="CD553">
        <v>-62.034239999999997</v>
      </c>
      <c r="CE553">
        <v>-15.353160000000001</v>
      </c>
      <c r="CF553">
        <v>-11.631589999999999</v>
      </c>
      <c r="CG553">
        <v>-43.145229999999998</v>
      </c>
      <c r="CH553">
        <v>-44.731699999999996</v>
      </c>
      <c r="CI553">
        <v>-55.835380000000001</v>
      </c>
      <c r="CJ553">
        <v>7.01966</v>
      </c>
      <c r="CK553">
        <v>1423.692</v>
      </c>
      <c r="CL553">
        <v>3321.5039999999999</v>
      </c>
      <c r="CM553">
        <v>2151.1109999999999</v>
      </c>
      <c r="CN553">
        <v>577.67610000000002</v>
      </c>
      <c r="CO553">
        <v>86.438919999999996</v>
      </c>
      <c r="CP553">
        <v>95.29495</v>
      </c>
      <c r="CQ553">
        <v>8963.0409999999993</v>
      </c>
      <c r="CR553">
        <v>3912.585</v>
      </c>
      <c r="CS553">
        <v>3739.0810000000001</v>
      </c>
      <c r="CT553">
        <v>3547.2660000000001</v>
      </c>
      <c r="CU553">
        <v>3462.01</v>
      </c>
      <c r="CV553">
        <v>3468.069</v>
      </c>
      <c r="CW553">
        <v>1891.5319999999999</v>
      </c>
      <c r="CX553">
        <v>2556.9609999999998</v>
      </c>
      <c r="CY553">
        <v>3480.28</v>
      </c>
      <c r="CZ553">
        <v>3985.4409999999998</v>
      </c>
      <c r="DA553">
        <v>4934.259</v>
      </c>
      <c r="DB553">
        <v>6059.35</v>
      </c>
      <c r="DC553">
        <v>5428.3140000000003</v>
      </c>
      <c r="DD553">
        <v>5633.0309999999999</v>
      </c>
      <c r="DE553">
        <v>6966.7690000000002</v>
      </c>
      <c r="DF553">
        <v>7006.473</v>
      </c>
      <c r="DG553">
        <v>7265.52</v>
      </c>
      <c r="DH553">
        <v>10246.48</v>
      </c>
      <c r="DI553">
        <v>10938.07</v>
      </c>
      <c r="DJ553">
        <v>9430.9220000000005</v>
      </c>
      <c r="DK553">
        <v>28111.57</v>
      </c>
      <c r="DL553">
        <v>17505.47</v>
      </c>
      <c r="DM553">
        <v>13601.1</v>
      </c>
      <c r="DN553">
        <v>14424.3</v>
      </c>
      <c r="DO553">
        <v>20</v>
      </c>
      <c r="DP553">
        <v>20</v>
      </c>
    </row>
    <row r="554" spans="1:122" hidden="1" x14ac:dyDescent="0.25">
      <c r="A554" t="str">
        <f t="shared" si="8"/>
        <v>Aggregator-Blue Zone Resources, LLC_All CBP_44389</v>
      </c>
      <c r="B554" t="s">
        <v>62</v>
      </c>
      <c r="C554" t="s">
        <v>261</v>
      </c>
      <c r="D554" t="s">
        <v>61</v>
      </c>
      <c r="E554" t="s">
        <v>61</v>
      </c>
      <c r="F554" t="s">
        <v>262</v>
      </c>
      <c r="G554" t="s">
        <v>61</v>
      </c>
      <c r="H554" t="s">
        <v>61</v>
      </c>
      <c r="I554" t="s">
        <v>61</v>
      </c>
      <c r="J554" t="s">
        <v>61</v>
      </c>
      <c r="K554" t="s">
        <v>197</v>
      </c>
      <c r="L554" s="18">
        <v>44389</v>
      </c>
      <c r="M554">
        <v>18</v>
      </c>
      <c r="N554">
        <v>21</v>
      </c>
      <c r="O554" t="s">
        <v>258</v>
      </c>
      <c r="P554">
        <v>2</v>
      </c>
      <c r="Q554">
        <v>2</v>
      </c>
      <c r="R554">
        <v>0</v>
      </c>
      <c r="S554">
        <v>0</v>
      </c>
      <c r="T554">
        <v>1</v>
      </c>
      <c r="U554">
        <v>0</v>
      </c>
      <c r="V554">
        <v>1</v>
      </c>
      <c r="W554">
        <v>1186.92</v>
      </c>
      <c r="X554">
        <v>1230.3599999999999</v>
      </c>
      <c r="Y554">
        <v>1246.96</v>
      </c>
      <c r="Z554">
        <v>1248.44</v>
      </c>
      <c r="AA554">
        <v>1245.28</v>
      </c>
      <c r="AB554">
        <v>1244.4000000000001</v>
      </c>
      <c r="AC554">
        <v>1233.8800000000001</v>
      </c>
      <c r="AD554">
        <v>1223.48</v>
      </c>
      <c r="AE554">
        <v>1214.68</v>
      </c>
      <c r="AF554">
        <v>1356.44</v>
      </c>
      <c r="AG554">
        <v>1335.32</v>
      </c>
      <c r="AH554">
        <v>1237.48</v>
      </c>
      <c r="AI554">
        <v>547.4</v>
      </c>
      <c r="AJ554">
        <v>751.6</v>
      </c>
      <c r="AK554">
        <v>794.24</v>
      </c>
      <c r="AL554">
        <v>859.36</v>
      </c>
      <c r="AM554">
        <v>531.48</v>
      </c>
      <c r="AN554">
        <v>237.96</v>
      </c>
      <c r="AO554">
        <v>231.16</v>
      </c>
      <c r="AP554">
        <v>222.88</v>
      </c>
      <c r="AQ554">
        <v>222.36</v>
      </c>
      <c r="AR554">
        <v>795.72</v>
      </c>
      <c r="AS554">
        <v>856.76</v>
      </c>
      <c r="AT554">
        <v>867.64</v>
      </c>
      <c r="AU554">
        <v>55</v>
      </c>
      <c r="AV554">
        <v>55</v>
      </c>
      <c r="AW554">
        <v>55</v>
      </c>
      <c r="AX554">
        <v>54</v>
      </c>
      <c r="AY554">
        <v>54</v>
      </c>
      <c r="AZ554">
        <v>54</v>
      </c>
      <c r="BA554">
        <v>54</v>
      </c>
      <c r="BB554">
        <v>54</v>
      </c>
      <c r="BC554">
        <v>54.5</v>
      </c>
      <c r="BD554">
        <v>56.5</v>
      </c>
      <c r="BE554">
        <v>57.5</v>
      </c>
      <c r="BF554">
        <v>59.5</v>
      </c>
      <c r="BG554">
        <v>61.5</v>
      </c>
      <c r="BH554">
        <v>63</v>
      </c>
      <c r="BI554">
        <v>62.5</v>
      </c>
      <c r="BJ554">
        <v>62</v>
      </c>
      <c r="BK554">
        <v>61.5</v>
      </c>
      <c r="BL554">
        <v>60.5</v>
      </c>
      <c r="BM554">
        <v>58.5</v>
      </c>
      <c r="BN554">
        <v>56.5</v>
      </c>
      <c r="BO554">
        <v>56</v>
      </c>
      <c r="BP554">
        <v>55</v>
      </c>
      <c r="BQ554">
        <v>55</v>
      </c>
      <c r="BR554">
        <v>55</v>
      </c>
      <c r="BS554">
        <v>-18.005680000000002</v>
      </c>
      <c r="BT554">
        <v>-0.4622192</v>
      </c>
      <c r="BU554">
        <v>-12.37335</v>
      </c>
      <c r="BV554">
        <v>-15.9657</v>
      </c>
      <c r="BW554">
        <v>-15.481260000000001</v>
      </c>
      <c r="BX554">
        <v>-15.522830000000001</v>
      </c>
      <c r="BY554">
        <v>9.5120240000000003</v>
      </c>
      <c r="BZ554">
        <v>22.239319999999999</v>
      </c>
      <c r="CA554">
        <v>34.689509999999999</v>
      </c>
      <c r="CB554">
        <v>-35.43683</v>
      </c>
      <c r="CC554">
        <v>-11.787660000000001</v>
      </c>
      <c r="CD554">
        <v>-10.12555</v>
      </c>
      <c r="CE554">
        <v>40.351059999999997</v>
      </c>
      <c r="CF554">
        <v>-65.649019999999993</v>
      </c>
      <c r="CG554">
        <v>-62.641689999999997</v>
      </c>
      <c r="CH554">
        <v>-102.59269999999999</v>
      </c>
      <c r="CI554">
        <v>147.12819999999999</v>
      </c>
      <c r="CJ554">
        <v>497.5222</v>
      </c>
      <c r="CK554">
        <v>522.78369999999995</v>
      </c>
      <c r="CL554">
        <v>503.30540000000002</v>
      </c>
      <c r="CM554">
        <v>534.22680000000003</v>
      </c>
      <c r="CN554">
        <v>-7.6056369999999998</v>
      </c>
      <c r="CO554">
        <v>-69.182659999999998</v>
      </c>
      <c r="CP554">
        <v>-79.487579999999994</v>
      </c>
      <c r="CQ554">
        <v>1209.664</v>
      </c>
      <c r="CR554">
        <v>149.7696</v>
      </c>
      <c r="CS554">
        <v>132.74510000000001</v>
      </c>
      <c r="CT554">
        <v>151.44730000000001</v>
      </c>
      <c r="CU554">
        <v>148.3853</v>
      </c>
      <c r="CV554">
        <v>148.5445</v>
      </c>
      <c r="CW554">
        <v>50.632980000000003</v>
      </c>
      <c r="CX554">
        <v>112.35339999999999</v>
      </c>
      <c r="CY554">
        <v>121.486</v>
      </c>
      <c r="CZ554">
        <v>810.93870000000004</v>
      </c>
      <c r="DA554">
        <v>894.83140000000003</v>
      </c>
      <c r="DB554">
        <v>761.39509999999996</v>
      </c>
      <c r="DC554">
        <v>2739.0039999999999</v>
      </c>
      <c r="DD554">
        <v>4049.674</v>
      </c>
      <c r="DE554">
        <v>3484.4549999999999</v>
      </c>
      <c r="DF554">
        <v>3415.52</v>
      </c>
      <c r="DG554">
        <v>8443.6010000000006</v>
      </c>
      <c r="DH554">
        <v>3229.4589999999998</v>
      </c>
      <c r="DI554">
        <v>2802.1309999999999</v>
      </c>
      <c r="DJ554">
        <v>3389.9580000000001</v>
      </c>
      <c r="DK554">
        <v>3352.049</v>
      </c>
      <c r="DL554">
        <v>3217.1529999999998</v>
      </c>
      <c r="DM554">
        <v>1145.0050000000001</v>
      </c>
      <c r="DN554">
        <v>791.05060000000003</v>
      </c>
      <c r="DO554">
        <v>18</v>
      </c>
      <c r="DP554">
        <v>21</v>
      </c>
    </row>
    <row r="555" spans="1:122" hidden="1" x14ac:dyDescent="0.25">
      <c r="A555" t="str">
        <f t="shared" si="8"/>
        <v>sublap_id-SLAP_PGNB_All CBP_44389</v>
      </c>
      <c r="B555" t="s">
        <v>62</v>
      </c>
      <c r="C555" t="s">
        <v>295</v>
      </c>
      <c r="D555" t="s">
        <v>61</v>
      </c>
      <c r="E555" t="s">
        <v>296</v>
      </c>
      <c r="F555" t="s">
        <v>61</v>
      </c>
      <c r="G555" t="s">
        <v>61</v>
      </c>
      <c r="H555" t="s">
        <v>61</v>
      </c>
      <c r="I555" t="s">
        <v>61</v>
      </c>
      <c r="J555" t="s">
        <v>61</v>
      </c>
      <c r="K555" t="s">
        <v>197</v>
      </c>
      <c r="L555" s="18">
        <v>44389</v>
      </c>
      <c r="M555">
        <v>20</v>
      </c>
      <c r="N555">
        <v>20</v>
      </c>
      <c r="O555" t="s">
        <v>258</v>
      </c>
      <c r="P555">
        <v>15</v>
      </c>
      <c r="Q555">
        <v>15</v>
      </c>
      <c r="R555">
        <v>0</v>
      </c>
      <c r="S555">
        <v>0</v>
      </c>
      <c r="T555">
        <v>0</v>
      </c>
      <c r="U555">
        <v>0</v>
      </c>
      <c r="V555">
        <v>0</v>
      </c>
      <c r="W555">
        <v>213.87799999999999</v>
      </c>
      <c r="X555">
        <v>212.91200000000001</v>
      </c>
      <c r="Y555">
        <v>212.46600000000001</v>
      </c>
      <c r="Z555">
        <v>212.04</v>
      </c>
      <c r="AA555">
        <v>212.322</v>
      </c>
      <c r="AB555">
        <v>235.69800000000001</v>
      </c>
      <c r="AC555">
        <v>426.48399999999998</v>
      </c>
      <c r="AD555">
        <v>448.68599999999998</v>
      </c>
      <c r="AE555">
        <v>547.92999999999995</v>
      </c>
      <c r="AF555">
        <v>583.71</v>
      </c>
      <c r="AG555">
        <v>648.98800000000006</v>
      </c>
      <c r="AH555">
        <v>783.01</v>
      </c>
      <c r="AI555">
        <v>903.25</v>
      </c>
      <c r="AJ555">
        <v>876.55</v>
      </c>
      <c r="AK555">
        <v>918.75400000000002</v>
      </c>
      <c r="AL555">
        <v>1020.676</v>
      </c>
      <c r="AM555">
        <v>1132.096</v>
      </c>
      <c r="AN555">
        <v>1107.538</v>
      </c>
      <c r="AO555">
        <v>879.596</v>
      </c>
      <c r="AP555">
        <v>650.08000000000004</v>
      </c>
      <c r="AQ555">
        <v>526.71</v>
      </c>
      <c r="AR555">
        <v>311.25599999999997</v>
      </c>
      <c r="AS555">
        <v>240.26599999999999</v>
      </c>
      <c r="AT555">
        <v>225.33</v>
      </c>
      <c r="AU555">
        <v>55.166666999999997</v>
      </c>
      <c r="AV555">
        <v>54.666666999999997</v>
      </c>
      <c r="AW555">
        <v>53.666666999999997</v>
      </c>
      <c r="AX555">
        <v>53.166666999999997</v>
      </c>
      <c r="AY555">
        <v>52.333333000000003</v>
      </c>
      <c r="AZ555">
        <v>52</v>
      </c>
      <c r="BA555">
        <v>52</v>
      </c>
      <c r="BB555">
        <v>53.666666999999997</v>
      </c>
      <c r="BC555">
        <v>56.5</v>
      </c>
      <c r="BD555">
        <v>61</v>
      </c>
      <c r="BE555">
        <v>65</v>
      </c>
      <c r="BF555">
        <v>68.833332999999996</v>
      </c>
      <c r="BG555">
        <v>71.833332999999996</v>
      </c>
      <c r="BH555">
        <v>74.833332999999996</v>
      </c>
      <c r="BI555">
        <v>76.833332999999996</v>
      </c>
      <c r="BJ555">
        <v>78.333332999999996</v>
      </c>
      <c r="BK555">
        <v>78.333332999999996</v>
      </c>
      <c r="BL555">
        <v>77.833332999999996</v>
      </c>
      <c r="BM555">
        <v>73.5</v>
      </c>
      <c r="BN555">
        <v>67.333332999999996</v>
      </c>
      <c r="BO555">
        <v>60.5</v>
      </c>
      <c r="BP555">
        <v>57.166666999999997</v>
      </c>
      <c r="BQ555">
        <v>56</v>
      </c>
      <c r="BR555">
        <v>55.5</v>
      </c>
      <c r="BS555">
        <v>6.2019719999999996</v>
      </c>
      <c r="BT555">
        <v>-4.5931319999999998</v>
      </c>
      <c r="BU555">
        <v>-3.3879069999999998</v>
      </c>
      <c r="BV555">
        <v>2.0988449999999998</v>
      </c>
      <c r="BW555">
        <v>-0.187501</v>
      </c>
      <c r="BX555">
        <v>14.595660000000001</v>
      </c>
      <c r="BY555">
        <v>2.0266700000000002</v>
      </c>
      <c r="BZ555">
        <v>-4.7683700000000002E-2</v>
      </c>
      <c r="CA555">
        <v>8.1990440000000007</v>
      </c>
      <c r="CB555">
        <v>-26.962399999999999</v>
      </c>
      <c r="CC555">
        <v>-21.886900000000001</v>
      </c>
      <c r="CD555">
        <v>-7.2149049999999999</v>
      </c>
      <c r="CE555">
        <v>-2.59321</v>
      </c>
      <c r="CF555">
        <v>4.6198040000000002</v>
      </c>
      <c r="CG555">
        <v>-34.702620000000003</v>
      </c>
      <c r="CH555">
        <v>-14.908849999999999</v>
      </c>
      <c r="CI555">
        <v>-87.819659999999999</v>
      </c>
      <c r="CJ555">
        <v>-76.071539999999999</v>
      </c>
      <c r="CK555">
        <v>-27.452929999999999</v>
      </c>
      <c r="CL555">
        <v>78.849100000000007</v>
      </c>
      <c r="CM555">
        <v>-25.85688</v>
      </c>
      <c r="CN555">
        <v>-4.4722</v>
      </c>
      <c r="CO555">
        <v>-8.5877309999999998</v>
      </c>
      <c r="CP555">
        <v>-8.4170549999999995</v>
      </c>
      <c r="CQ555">
        <v>22.35117</v>
      </c>
      <c r="CR555">
        <v>29.45148</v>
      </c>
      <c r="CS555">
        <v>23.354569999999999</v>
      </c>
      <c r="CT555">
        <v>11.194889999999999</v>
      </c>
      <c r="CU555">
        <v>10.913539999999999</v>
      </c>
      <c r="CV555">
        <v>61.6723</v>
      </c>
      <c r="CW555">
        <v>92.26679</v>
      </c>
      <c r="CX555">
        <v>51.692070000000001</v>
      </c>
      <c r="CY555">
        <v>228.3715</v>
      </c>
      <c r="CZ555">
        <v>227.3141</v>
      </c>
      <c r="DA555">
        <v>410.31470000000002</v>
      </c>
      <c r="DB555">
        <v>416.6669</v>
      </c>
      <c r="DC555">
        <v>865.59590000000003</v>
      </c>
      <c r="DD555">
        <v>541.48019999999997</v>
      </c>
      <c r="DE555">
        <v>1094.6679999999999</v>
      </c>
      <c r="DF555">
        <v>1231.902</v>
      </c>
      <c r="DG555">
        <v>1326.8810000000001</v>
      </c>
      <c r="DH555">
        <v>1592.655</v>
      </c>
      <c r="DI555">
        <v>2428.37</v>
      </c>
      <c r="DJ555">
        <v>947.505</v>
      </c>
      <c r="DK555">
        <v>860.00340000000006</v>
      </c>
      <c r="DL555">
        <v>195.37</v>
      </c>
      <c r="DM555">
        <v>70.883669999999995</v>
      </c>
      <c r="DN555">
        <v>49.289149999999999</v>
      </c>
      <c r="DO555">
        <v>20</v>
      </c>
      <c r="DP555">
        <v>20</v>
      </c>
    </row>
    <row r="556" spans="1:122" hidden="1" x14ac:dyDescent="0.25">
      <c r="A556" t="str">
        <f t="shared" si="8"/>
        <v>Industry_Type-3. Wholesale, Transport, other utilities_All CBP_44389</v>
      </c>
      <c r="B556" t="s">
        <v>62</v>
      </c>
      <c r="C556" t="s">
        <v>202</v>
      </c>
      <c r="D556" t="s">
        <v>61</v>
      </c>
      <c r="E556" t="s">
        <v>61</v>
      </c>
      <c r="F556" t="s">
        <v>61</v>
      </c>
      <c r="G556" t="s">
        <v>31</v>
      </c>
      <c r="H556" t="s">
        <v>61</v>
      </c>
      <c r="I556" t="s">
        <v>61</v>
      </c>
      <c r="J556" t="s">
        <v>61</v>
      </c>
      <c r="K556" t="s">
        <v>197</v>
      </c>
      <c r="L556" s="18">
        <v>44389</v>
      </c>
      <c r="M556">
        <v>19</v>
      </c>
      <c r="N556">
        <v>20</v>
      </c>
      <c r="O556" t="s">
        <v>258</v>
      </c>
      <c r="P556">
        <v>1</v>
      </c>
      <c r="Q556">
        <v>1</v>
      </c>
      <c r="R556">
        <v>0</v>
      </c>
      <c r="S556">
        <v>0</v>
      </c>
      <c r="T556">
        <v>1</v>
      </c>
      <c r="U556">
        <v>0</v>
      </c>
      <c r="V556">
        <v>1</v>
      </c>
      <c r="W556">
        <v>160</v>
      </c>
      <c r="X556">
        <v>162</v>
      </c>
      <c r="Y556">
        <v>160.4</v>
      </c>
      <c r="Z556">
        <v>162</v>
      </c>
      <c r="AA556">
        <v>162</v>
      </c>
      <c r="AB556">
        <v>292</v>
      </c>
      <c r="AC556">
        <v>494.8</v>
      </c>
      <c r="AD556">
        <v>495.2</v>
      </c>
      <c r="AE556">
        <v>521.6</v>
      </c>
      <c r="AF556">
        <v>459.6</v>
      </c>
      <c r="AG556">
        <v>472</v>
      </c>
      <c r="AH556">
        <v>570.79999999999995</v>
      </c>
      <c r="AI556">
        <v>524</v>
      </c>
      <c r="AJ556">
        <v>577.20000000000005</v>
      </c>
      <c r="AK556">
        <v>584.4</v>
      </c>
      <c r="AL556">
        <v>502.8</v>
      </c>
      <c r="AM556">
        <v>488.8</v>
      </c>
      <c r="AN556">
        <v>346</v>
      </c>
      <c r="AO556">
        <v>200</v>
      </c>
      <c r="AP556">
        <v>157.6</v>
      </c>
      <c r="AQ556">
        <v>344.4</v>
      </c>
      <c r="AR556">
        <v>343.6</v>
      </c>
      <c r="AS556">
        <v>384</v>
      </c>
      <c r="AT556">
        <v>377.2</v>
      </c>
      <c r="AU556">
        <v>73</v>
      </c>
      <c r="AV556">
        <v>72</v>
      </c>
      <c r="AW556">
        <v>69.5</v>
      </c>
      <c r="AX556">
        <v>68</v>
      </c>
      <c r="AY556">
        <v>67.5</v>
      </c>
      <c r="AZ556">
        <v>65.5</v>
      </c>
      <c r="BA556">
        <v>64</v>
      </c>
      <c r="BB556">
        <v>64.5</v>
      </c>
      <c r="BC556">
        <v>66.5</v>
      </c>
      <c r="BD556">
        <v>70</v>
      </c>
      <c r="BE556">
        <v>74</v>
      </c>
      <c r="BF556">
        <v>78</v>
      </c>
      <c r="BG556">
        <v>82.5</v>
      </c>
      <c r="BH556">
        <v>85</v>
      </c>
      <c r="BI556">
        <v>87.5</v>
      </c>
      <c r="BJ556">
        <v>89</v>
      </c>
      <c r="BK556">
        <v>91.5</v>
      </c>
      <c r="BL556">
        <v>91.5</v>
      </c>
      <c r="BM556">
        <v>90.5</v>
      </c>
      <c r="BN556">
        <v>89</v>
      </c>
      <c r="BO556">
        <v>85</v>
      </c>
      <c r="BP556">
        <v>80</v>
      </c>
      <c r="BQ556">
        <v>75.5</v>
      </c>
      <c r="BR556">
        <v>72.5</v>
      </c>
      <c r="BS556">
        <v>81.797439999999995</v>
      </c>
      <c r="BT556">
        <v>-95.470150000000004</v>
      </c>
      <c r="BU556">
        <v>-90.212549999999993</v>
      </c>
      <c r="BV556">
        <v>-48.493070000000003</v>
      </c>
      <c r="BW556">
        <v>-5.0139009999999997</v>
      </c>
      <c r="BX556">
        <v>56.995759999999997</v>
      </c>
      <c r="BY556">
        <v>21.261569999999999</v>
      </c>
      <c r="BZ556">
        <v>-37.805419999999998</v>
      </c>
      <c r="CA556">
        <v>-22.92886</v>
      </c>
      <c r="CB556">
        <v>-12.50916</v>
      </c>
      <c r="CC556">
        <v>-37.553829999999998</v>
      </c>
      <c r="CD556">
        <v>-47.588679999999997</v>
      </c>
      <c r="CE556">
        <v>-9.6350709999999999</v>
      </c>
      <c r="CF556">
        <v>-29.583069999999999</v>
      </c>
      <c r="CG556">
        <v>-24.404050000000002</v>
      </c>
      <c r="CH556">
        <v>15.33417</v>
      </c>
      <c r="CI556">
        <v>6.2980349999999996</v>
      </c>
      <c r="CJ556">
        <v>86.152469999999994</v>
      </c>
      <c r="CK556">
        <v>178.97620000000001</v>
      </c>
      <c r="CL556">
        <v>208.9819</v>
      </c>
      <c r="CM556">
        <v>142.76900000000001</v>
      </c>
      <c r="CN556">
        <v>130.3622</v>
      </c>
      <c r="CO556">
        <v>103.97580000000001</v>
      </c>
      <c r="CP556">
        <v>83.086119999999994</v>
      </c>
      <c r="CQ556">
        <v>3468.0309999999999</v>
      </c>
      <c r="CR556">
        <v>4255.13</v>
      </c>
      <c r="CS556">
        <v>4073.3870000000002</v>
      </c>
      <c r="CT556">
        <v>2322.308</v>
      </c>
      <c r="CU556">
        <v>1545.14</v>
      </c>
      <c r="CV556">
        <v>525.51149999999996</v>
      </c>
      <c r="CW556">
        <v>622.51559999999995</v>
      </c>
      <c r="CX556">
        <v>698.80730000000005</v>
      </c>
      <c r="CY556">
        <v>670.64520000000005</v>
      </c>
      <c r="CZ556">
        <v>688.14490000000001</v>
      </c>
      <c r="DA556">
        <v>1907.8530000000001</v>
      </c>
      <c r="DB556">
        <v>1527.097</v>
      </c>
      <c r="DC556">
        <v>1656.4949999999999</v>
      </c>
      <c r="DD556">
        <v>1748.9480000000001</v>
      </c>
      <c r="DE556">
        <v>1766.229</v>
      </c>
      <c r="DF556">
        <v>1806.0129999999999</v>
      </c>
      <c r="DG556">
        <v>2343.2150000000001</v>
      </c>
      <c r="DH556">
        <v>2938.9490000000001</v>
      </c>
      <c r="DI556">
        <v>1896.8409999999999</v>
      </c>
      <c r="DJ556">
        <v>2535.8609999999999</v>
      </c>
      <c r="DK556">
        <v>1841.21</v>
      </c>
      <c r="DL556">
        <v>2050.3119999999999</v>
      </c>
      <c r="DM556">
        <v>2731.4630000000002</v>
      </c>
      <c r="DN556">
        <v>2712.9769999999999</v>
      </c>
      <c r="DO556">
        <v>19</v>
      </c>
      <c r="DP556">
        <v>20</v>
      </c>
    </row>
    <row r="557" spans="1:122" hidden="1" x14ac:dyDescent="0.25">
      <c r="A557" t="str">
        <f t="shared" si="8"/>
        <v>sublap_id-SLAP_PGST_All CBP_44389</v>
      </c>
      <c r="B557" t="s">
        <v>62</v>
      </c>
      <c r="C557" t="s">
        <v>285</v>
      </c>
      <c r="D557" t="s">
        <v>61</v>
      </c>
      <c r="E557" t="s">
        <v>286</v>
      </c>
      <c r="F557" t="s">
        <v>61</v>
      </c>
      <c r="G557" t="s">
        <v>61</v>
      </c>
      <c r="H557" t="s">
        <v>61</v>
      </c>
      <c r="I557" t="s">
        <v>61</v>
      </c>
      <c r="J557" t="s">
        <v>61</v>
      </c>
      <c r="K557" t="s">
        <v>197</v>
      </c>
      <c r="L557" s="18">
        <v>44389</v>
      </c>
      <c r="M557">
        <v>19</v>
      </c>
      <c r="N557">
        <v>20</v>
      </c>
      <c r="O557" t="s">
        <v>258</v>
      </c>
      <c r="P557">
        <v>20</v>
      </c>
      <c r="Q557">
        <v>19</v>
      </c>
      <c r="R557">
        <v>0</v>
      </c>
      <c r="S557">
        <v>0</v>
      </c>
      <c r="T557">
        <v>0</v>
      </c>
      <c r="U557">
        <v>0</v>
      </c>
      <c r="V557">
        <v>0</v>
      </c>
      <c r="W557">
        <v>593.94316000000003</v>
      </c>
      <c r="X557">
        <v>510.20737000000003</v>
      </c>
      <c r="Y557">
        <v>507.73894999999999</v>
      </c>
      <c r="Z557">
        <v>493.03789</v>
      </c>
      <c r="AA557">
        <v>490.90737000000001</v>
      </c>
      <c r="AB557">
        <v>670.96</v>
      </c>
      <c r="AC557">
        <v>920.57789000000002</v>
      </c>
      <c r="AD557">
        <v>951.78525999999999</v>
      </c>
      <c r="AE557">
        <v>1154.8832</v>
      </c>
      <c r="AF557">
        <v>1217.2989</v>
      </c>
      <c r="AG557">
        <v>1253.4926</v>
      </c>
      <c r="AH557">
        <v>1404.4704999999999</v>
      </c>
      <c r="AI557">
        <v>1391.3768</v>
      </c>
      <c r="AJ557">
        <v>1463.2505000000001</v>
      </c>
      <c r="AK557">
        <v>1492.6368</v>
      </c>
      <c r="AL557">
        <v>1414.5705</v>
      </c>
      <c r="AM557">
        <v>1408.3210999999999</v>
      </c>
      <c r="AN557">
        <v>1218.5346999999999</v>
      </c>
      <c r="AO557">
        <v>930.72420999999997</v>
      </c>
      <c r="AP557">
        <v>882.99788999999998</v>
      </c>
      <c r="AQ557">
        <v>1066.9274</v>
      </c>
      <c r="AR557">
        <v>879.65368000000001</v>
      </c>
      <c r="AS557">
        <v>780.02211</v>
      </c>
      <c r="AT557">
        <v>717.19367999999997</v>
      </c>
      <c r="AU557">
        <v>70.315788999999995</v>
      </c>
      <c r="AV557">
        <v>69.473684000000006</v>
      </c>
      <c r="AW557">
        <v>66.973684000000006</v>
      </c>
      <c r="AX557">
        <v>65.789473999999998</v>
      </c>
      <c r="AY557">
        <v>65.289473999999998</v>
      </c>
      <c r="AZ557">
        <v>63.763157999999997</v>
      </c>
      <c r="BA557">
        <v>62.736842000000003</v>
      </c>
      <c r="BB557">
        <v>63.552632000000003</v>
      </c>
      <c r="BC557">
        <v>66.026315999999994</v>
      </c>
      <c r="BD557">
        <v>69.842105000000004</v>
      </c>
      <c r="BE557">
        <v>74.789473999999998</v>
      </c>
      <c r="BF557">
        <v>79.421053000000001</v>
      </c>
      <c r="BG557">
        <v>83.605262999999994</v>
      </c>
      <c r="BH557">
        <v>85.631579000000002</v>
      </c>
      <c r="BI557">
        <v>87.342105000000004</v>
      </c>
      <c r="BJ557">
        <v>88.210526000000002</v>
      </c>
      <c r="BK557">
        <v>89.289473999999998</v>
      </c>
      <c r="BL557">
        <v>88.5</v>
      </c>
      <c r="BM557">
        <v>86.552632000000003</v>
      </c>
      <c r="BN557">
        <v>84.105262999999994</v>
      </c>
      <c r="BO557">
        <v>79.631579000000002</v>
      </c>
      <c r="BP557">
        <v>75.105262999999994</v>
      </c>
      <c r="BQ557">
        <v>71.710526000000002</v>
      </c>
      <c r="BR557">
        <v>69.5</v>
      </c>
      <c r="BS557">
        <v>59.289529999999999</v>
      </c>
      <c r="BT557">
        <v>-105.6827</v>
      </c>
      <c r="BU557">
        <v>-107.6815</v>
      </c>
      <c r="BV557">
        <v>-62.54083</v>
      </c>
      <c r="BW557">
        <v>-0.94616</v>
      </c>
      <c r="BX557">
        <v>57.674030000000002</v>
      </c>
      <c r="BY557">
        <v>6.0126629999999999</v>
      </c>
      <c r="BZ557">
        <v>-47.322119999999998</v>
      </c>
      <c r="CA557">
        <v>-25.459009999999999</v>
      </c>
      <c r="CB557">
        <v>3.1790759999999998</v>
      </c>
      <c r="CC557">
        <v>-37.48198</v>
      </c>
      <c r="CD557">
        <v>-62.1188</v>
      </c>
      <c r="CE557">
        <v>-35.177599999999998</v>
      </c>
      <c r="CF557">
        <v>-57.496609999999997</v>
      </c>
      <c r="CG557">
        <v>-46.852609999999999</v>
      </c>
      <c r="CH557">
        <v>2.6794790000000002</v>
      </c>
      <c r="CI557">
        <v>-15.478020000000001</v>
      </c>
      <c r="CJ557">
        <v>84.288290000000003</v>
      </c>
      <c r="CK557">
        <v>323.70800000000003</v>
      </c>
      <c r="CL557">
        <v>279.97820000000002</v>
      </c>
      <c r="CM557">
        <v>128.32740000000001</v>
      </c>
      <c r="CN557">
        <v>132.31</v>
      </c>
      <c r="CO557">
        <v>112.4355</v>
      </c>
      <c r="CP557">
        <v>88.672060000000002</v>
      </c>
      <c r="CQ557">
        <v>3970.6619999999998</v>
      </c>
      <c r="CR557">
        <v>4763.1909999999998</v>
      </c>
      <c r="CS557">
        <v>4660.0259999999998</v>
      </c>
      <c r="CT557">
        <v>2656.6370000000002</v>
      </c>
      <c r="CU557">
        <v>1766.6189999999999</v>
      </c>
      <c r="CV557">
        <v>656.70569999999998</v>
      </c>
      <c r="CW557">
        <v>789.76840000000004</v>
      </c>
      <c r="CX557">
        <v>860.46559999999999</v>
      </c>
      <c r="CY557">
        <v>794.90300000000002</v>
      </c>
      <c r="CZ557">
        <v>841.3827</v>
      </c>
      <c r="DA557">
        <v>2200.4450000000002</v>
      </c>
      <c r="DB557">
        <v>1787.308</v>
      </c>
      <c r="DC557">
        <v>1927.923</v>
      </c>
      <c r="DD557">
        <v>2014.838</v>
      </c>
      <c r="DE557">
        <v>2066.5079999999998</v>
      </c>
      <c r="DF557">
        <v>2109.6120000000001</v>
      </c>
      <c r="DG557">
        <v>2701.596</v>
      </c>
      <c r="DH557">
        <v>3372.6350000000002</v>
      </c>
      <c r="DI557">
        <v>2234.6320000000001</v>
      </c>
      <c r="DJ557">
        <v>2901.2510000000002</v>
      </c>
      <c r="DK557">
        <v>2173.2249999999999</v>
      </c>
      <c r="DL557">
        <v>2386.4870000000001</v>
      </c>
      <c r="DM557">
        <v>3091.2829999999999</v>
      </c>
      <c r="DN557">
        <v>3052.9960000000001</v>
      </c>
      <c r="DO557">
        <v>19</v>
      </c>
      <c r="DP557">
        <v>20</v>
      </c>
    </row>
    <row r="558" spans="1:122" hidden="1" x14ac:dyDescent="0.25">
      <c r="A558" t="str">
        <f t="shared" si="8"/>
        <v>sublap_id-SLAP_PGSI_All CBP_44389</v>
      </c>
      <c r="B558" t="s">
        <v>62</v>
      </c>
      <c r="C558" t="s">
        <v>277</v>
      </c>
      <c r="D558" t="s">
        <v>61</v>
      </c>
      <c r="E558" t="s">
        <v>278</v>
      </c>
      <c r="F558" t="s">
        <v>61</v>
      </c>
      <c r="G558" t="s">
        <v>61</v>
      </c>
      <c r="H558" t="s">
        <v>61</v>
      </c>
      <c r="I558" t="s">
        <v>61</v>
      </c>
      <c r="J558" t="s">
        <v>61</v>
      </c>
      <c r="K558" t="s">
        <v>197</v>
      </c>
      <c r="L558" s="18">
        <v>44389</v>
      </c>
      <c r="M558">
        <v>19</v>
      </c>
      <c r="N558">
        <v>20</v>
      </c>
      <c r="O558" t="s">
        <v>258</v>
      </c>
      <c r="P558">
        <v>34</v>
      </c>
      <c r="Q558">
        <v>34</v>
      </c>
      <c r="R558">
        <v>0</v>
      </c>
      <c r="S558">
        <v>0</v>
      </c>
      <c r="T558">
        <v>0</v>
      </c>
      <c r="U558">
        <v>0</v>
      </c>
      <c r="V558">
        <v>0</v>
      </c>
      <c r="W558">
        <v>885.96349999999995</v>
      </c>
      <c r="X558">
        <v>631.03499999999997</v>
      </c>
      <c r="Y558">
        <v>674.71699999999998</v>
      </c>
      <c r="Z558">
        <v>655.55</v>
      </c>
      <c r="AA558">
        <v>667.26099999999997</v>
      </c>
      <c r="AB558">
        <v>648.51300000000003</v>
      </c>
      <c r="AC558">
        <v>703.53800000000001</v>
      </c>
      <c r="AD558">
        <v>846.27499999999998</v>
      </c>
      <c r="AE558">
        <v>1093.903</v>
      </c>
      <c r="AF558">
        <v>1136.4100000000001</v>
      </c>
      <c r="AG558">
        <v>1187.2670000000001</v>
      </c>
      <c r="AH558">
        <v>1229.3130000000001</v>
      </c>
      <c r="AI558">
        <v>1290.385</v>
      </c>
      <c r="AJ558">
        <v>1333.961</v>
      </c>
      <c r="AK558">
        <v>1371.905</v>
      </c>
      <c r="AL558">
        <v>1421.4680000000001</v>
      </c>
      <c r="AM558">
        <v>1461.3396</v>
      </c>
      <c r="AN558">
        <v>1394.0259000000001</v>
      </c>
      <c r="AO558">
        <v>1261.4244000000001</v>
      </c>
      <c r="AP558">
        <v>1321.0684000000001</v>
      </c>
      <c r="AQ558">
        <v>1375.0630000000001</v>
      </c>
      <c r="AR558">
        <v>1124.2102</v>
      </c>
      <c r="AS558">
        <v>838.44320000000005</v>
      </c>
      <c r="AT558">
        <v>679.7414</v>
      </c>
      <c r="AU558">
        <v>71.617647000000005</v>
      </c>
      <c r="AV558">
        <v>71.397058999999999</v>
      </c>
      <c r="AW558">
        <v>69.073528999999994</v>
      </c>
      <c r="AX558">
        <v>67.352941000000001</v>
      </c>
      <c r="AY558">
        <v>66.264706000000004</v>
      </c>
      <c r="AZ558">
        <v>65.014706000000004</v>
      </c>
      <c r="BA558">
        <v>63.705882000000003</v>
      </c>
      <c r="BB558">
        <v>65.867647000000005</v>
      </c>
      <c r="BC558">
        <v>71.25</v>
      </c>
      <c r="BD558">
        <v>74.955882000000003</v>
      </c>
      <c r="BE558">
        <v>79.205882000000003</v>
      </c>
      <c r="BF558">
        <v>82.779411999999994</v>
      </c>
      <c r="BG558">
        <v>86.338234999999997</v>
      </c>
      <c r="BH558">
        <v>89.705882000000003</v>
      </c>
      <c r="BI558">
        <v>92.264706000000004</v>
      </c>
      <c r="BJ558">
        <v>94.808824000000001</v>
      </c>
      <c r="BK558">
        <v>96.382352999999995</v>
      </c>
      <c r="BL558">
        <v>96.308824000000001</v>
      </c>
      <c r="BM558">
        <v>95.735293999999996</v>
      </c>
      <c r="BN558">
        <v>92.941175999999999</v>
      </c>
      <c r="BO558">
        <v>86.75</v>
      </c>
      <c r="BP558">
        <v>79.220588000000006</v>
      </c>
      <c r="BQ558">
        <v>73.897058999999999</v>
      </c>
      <c r="BR558">
        <v>71.764706000000004</v>
      </c>
      <c r="BS558">
        <v>-77.630260000000007</v>
      </c>
      <c r="BT558">
        <v>-0.8675235</v>
      </c>
      <c r="BU558">
        <v>-28.90765</v>
      </c>
      <c r="BV558">
        <v>-22.681709999999999</v>
      </c>
      <c r="BW558">
        <v>-20.05331</v>
      </c>
      <c r="BX558">
        <v>-13.296049999999999</v>
      </c>
      <c r="BY558">
        <v>-6.8759930000000002</v>
      </c>
      <c r="BZ558">
        <v>24.713809999999999</v>
      </c>
      <c r="CA558">
        <v>1.111132</v>
      </c>
      <c r="CB558">
        <v>4.0156090000000004</v>
      </c>
      <c r="CC558">
        <v>-27.700849999999999</v>
      </c>
      <c r="CD558">
        <v>69.301109999999994</v>
      </c>
      <c r="CE558">
        <v>26.212579999999999</v>
      </c>
      <c r="CF558">
        <v>35.094880000000003</v>
      </c>
      <c r="CG558">
        <v>33.237119999999997</v>
      </c>
      <c r="CH558">
        <v>32.172739999999997</v>
      </c>
      <c r="CI558">
        <v>58.175109999999997</v>
      </c>
      <c r="CJ558">
        <v>107.6433</v>
      </c>
      <c r="CK558">
        <v>250.0522</v>
      </c>
      <c r="CL558">
        <v>162.12039999999999</v>
      </c>
      <c r="CM558">
        <v>-21.116119999999999</v>
      </c>
      <c r="CN558">
        <v>-15.255280000000001</v>
      </c>
      <c r="CO558">
        <v>-24.482700000000001</v>
      </c>
      <c r="CP558">
        <v>-13.985620000000001</v>
      </c>
      <c r="CQ558">
        <v>918.08399999999995</v>
      </c>
      <c r="CR558">
        <v>278.5958</v>
      </c>
      <c r="CS558">
        <v>674.12130000000002</v>
      </c>
      <c r="CT558">
        <v>335.3501</v>
      </c>
      <c r="CU558">
        <v>428.57339999999999</v>
      </c>
      <c r="CV558">
        <v>286.80860000000001</v>
      </c>
      <c r="CW558">
        <v>174.52440000000001</v>
      </c>
      <c r="CX558">
        <v>170.47450000000001</v>
      </c>
      <c r="CY558">
        <v>189.7568</v>
      </c>
      <c r="CZ558">
        <v>1019.2140000000001</v>
      </c>
      <c r="DA558">
        <v>2775.636</v>
      </c>
      <c r="DB558">
        <v>366.81560000000002</v>
      </c>
      <c r="DC558">
        <v>96.186329999999998</v>
      </c>
      <c r="DD558">
        <v>191.94929999999999</v>
      </c>
      <c r="DE558">
        <v>219.39670000000001</v>
      </c>
      <c r="DF558">
        <v>317.53230000000002</v>
      </c>
      <c r="DG558">
        <v>697.65980000000002</v>
      </c>
      <c r="DH558">
        <v>1348.5060000000001</v>
      </c>
      <c r="DI558">
        <v>993.86339999999996</v>
      </c>
      <c r="DJ558">
        <v>1186.1759999999999</v>
      </c>
      <c r="DK558">
        <v>1037.865</v>
      </c>
      <c r="DL558">
        <v>1181.627</v>
      </c>
      <c r="DM558">
        <v>424.08</v>
      </c>
      <c r="DN558">
        <v>643.0521</v>
      </c>
      <c r="DO558">
        <v>19</v>
      </c>
      <c r="DP558">
        <v>20</v>
      </c>
    </row>
    <row r="559" spans="1:122" hidden="1" x14ac:dyDescent="0.25">
      <c r="A559" t="str">
        <f t="shared" si="8"/>
        <v>sublap_id-SLAP_PGSF_All CBP_44389</v>
      </c>
      <c r="B559" t="s">
        <v>62</v>
      </c>
      <c r="C559" t="s">
        <v>297</v>
      </c>
      <c r="D559" t="s">
        <v>61</v>
      </c>
      <c r="E559" t="s">
        <v>298</v>
      </c>
      <c r="F559" t="s">
        <v>61</v>
      </c>
      <c r="G559" t="s">
        <v>61</v>
      </c>
      <c r="H559" t="s">
        <v>61</v>
      </c>
      <c r="I559" t="s">
        <v>61</v>
      </c>
      <c r="J559" t="s">
        <v>61</v>
      </c>
      <c r="K559" t="s">
        <v>197</v>
      </c>
      <c r="L559" s="18">
        <v>44389</v>
      </c>
      <c r="M559">
        <v>19</v>
      </c>
      <c r="N559">
        <v>20</v>
      </c>
      <c r="O559" t="s">
        <v>258</v>
      </c>
      <c r="P559">
        <v>20</v>
      </c>
      <c r="Q559">
        <v>20</v>
      </c>
      <c r="R559">
        <v>0</v>
      </c>
      <c r="S559">
        <v>0</v>
      </c>
      <c r="T559">
        <v>0</v>
      </c>
      <c r="U559">
        <v>0</v>
      </c>
      <c r="V559">
        <v>0</v>
      </c>
      <c r="W559">
        <v>4066.22</v>
      </c>
      <c r="X559">
        <v>3903.2139999999999</v>
      </c>
      <c r="Y559">
        <v>3843.7179999999998</v>
      </c>
      <c r="Z559">
        <v>3787.7289999999998</v>
      </c>
      <c r="AA559">
        <v>3808.4450000000002</v>
      </c>
      <c r="AB559">
        <v>3928.7579999999998</v>
      </c>
      <c r="AC559">
        <v>4173.66</v>
      </c>
      <c r="AD559">
        <v>4597.2120000000004</v>
      </c>
      <c r="AE559">
        <v>5023.6379999999999</v>
      </c>
      <c r="AF559">
        <v>5457.9790000000003</v>
      </c>
      <c r="AG559">
        <v>5704.0060000000003</v>
      </c>
      <c r="AH559">
        <v>6241.1570000000002</v>
      </c>
      <c r="AI559">
        <v>6327.415</v>
      </c>
      <c r="AJ559">
        <v>6440.0330000000004</v>
      </c>
      <c r="AK559">
        <v>6542.4409999999998</v>
      </c>
      <c r="AL559">
        <v>6594.7569999999996</v>
      </c>
      <c r="AM559">
        <v>6631.8919999999998</v>
      </c>
      <c r="AN559">
        <v>6608.7790000000005</v>
      </c>
      <c r="AO559">
        <v>6299.6530000000002</v>
      </c>
      <c r="AP559">
        <v>5847.4250000000002</v>
      </c>
      <c r="AQ559">
        <v>5121.4179999999997</v>
      </c>
      <c r="AR559">
        <v>4725.6059999999998</v>
      </c>
      <c r="AS559">
        <v>4480.6570000000002</v>
      </c>
      <c r="AT559">
        <v>4170.9250000000002</v>
      </c>
      <c r="AU559">
        <v>55.4</v>
      </c>
      <c r="AV559">
        <v>54.9</v>
      </c>
      <c r="AW559">
        <v>54</v>
      </c>
      <c r="AX559">
        <v>53.6</v>
      </c>
      <c r="AY559">
        <v>53.4</v>
      </c>
      <c r="AZ559">
        <v>53.2</v>
      </c>
      <c r="BA559">
        <v>52.6</v>
      </c>
      <c r="BB559">
        <v>53.1</v>
      </c>
      <c r="BC559">
        <v>54.2</v>
      </c>
      <c r="BD559">
        <v>55</v>
      </c>
      <c r="BE559">
        <v>56.8</v>
      </c>
      <c r="BF559">
        <v>58.1</v>
      </c>
      <c r="BG559">
        <v>60.3</v>
      </c>
      <c r="BH559">
        <v>61.4</v>
      </c>
      <c r="BI559">
        <v>62.5</v>
      </c>
      <c r="BJ559">
        <v>63.1</v>
      </c>
      <c r="BK559">
        <v>63.2</v>
      </c>
      <c r="BL559">
        <v>62.6</v>
      </c>
      <c r="BM559">
        <v>61.9</v>
      </c>
      <c r="BN559">
        <v>60.8</v>
      </c>
      <c r="BO559">
        <v>59.3</v>
      </c>
      <c r="BP559">
        <v>57.6</v>
      </c>
      <c r="BQ559">
        <v>56.6</v>
      </c>
      <c r="BR559">
        <v>56</v>
      </c>
      <c r="BS559">
        <v>20.368790000000001</v>
      </c>
      <c r="BT559">
        <v>-0.5751231</v>
      </c>
      <c r="BU559">
        <v>-20.86525</v>
      </c>
      <c r="BV559">
        <v>32.567070000000001</v>
      </c>
      <c r="BW559">
        <v>39.652740000000001</v>
      </c>
      <c r="BX559">
        <v>64.110119999999995</v>
      </c>
      <c r="BY559">
        <v>42.955480000000001</v>
      </c>
      <c r="BZ559">
        <v>-15.647119999999999</v>
      </c>
      <c r="CA559">
        <v>-50.172420000000002</v>
      </c>
      <c r="CB559">
        <v>-89.686329999999998</v>
      </c>
      <c r="CC559">
        <v>-106.93129999999999</v>
      </c>
      <c r="CD559">
        <v>-122.5848</v>
      </c>
      <c r="CE559">
        <v>-87.892849999999996</v>
      </c>
      <c r="CF559">
        <v>-124.25449999999999</v>
      </c>
      <c r="CG559">
        <v>-100.47029999999999</v>
      </c>
      <c r="CH559">
        <v>-103.8047</v>
      </c>
      <c r="CI559">
        <v>-103.9759</v>
      </c>
      <c r="CJ559">
        <v>-71.058670000000006</v>
      </c>
      <c r="CK559">
        <v>31.36392</v>
      </c>
      <c r="CL559">
        <v>-3.2462110000000002</v>
      </c>
      <c r="CM559">
        <v>-22.645530000000001</v>
      </c>
      <c r="CN559">
        <v>-42.723059999999997</v>
      </c>
      <c r="CO559">
        <v>-50.543570000000003</v>
      </c>
      <c r="CP559">
        <v>-39.59601</v>
      </c>
      <c r="CQ559">
        <v>13086.32</v>
      </c>
      <c r="CR559">
        <v>2250.1460000000002</v>
      </c>
      <c r="CS559">
        <v>2227.6210000000001</v>
      </c>
      <c r="CT559">
        <v>1353.4490000000001</v>
      </c>
      <c r="CU559">
        <v>1366.4829999999999</v>
      </c>
      <c r="CV559">
        <v>1410.6610000000001</v>
      </c>
      <c r="CW559">
        <v>977.58920000000001</v>
      </c>
      <c r="CX559">
        <v>781.62400000000002</v>
      </c>
      <c r="CY559">
        <v>1975.9069999999999</v>
      </c>
      <c r="CZ559">
        <v>5015.1540000000005</v>
      </c>
      <c r="DA559">
        <v>9647.34</v>
      </c>
      <c r="DB559">
        <v>11998.65</v>
      </c>
      <c r="DC559">
        <v>18249.52</v>
      </c>
      <c r="DD559">
        <v>21551.27</v>
      </c>
      <c r="DE559">
        <v>26606.9</v>
      </c>
      <c r="DF559">
        <v>30163.66</v>
      </c>
      <c r="DG559">
        <v>35481.97</v>
      </c>
      <c r="DH559">
        <v>25997.21</v>
      </c>
      <c r="DI559">
        <v>24749.87</v>
      </c>
      <c r="DJ559">
        <v>22387.37</v>
      </c>
      <c r="DK559">
        <v>18042.560000000001</v>
      </c>
      <c r="DL559">
        <v>16641.8</v>
      </c>
      <c r="DM559">
        <v>9519.9639999999999</v>
      </c>
      <c r="DN559">
        <v>8459.277</v>
      </c>
      <c r="DO559">
        <v>19</v>
      </c>
      <c r="DP559">
        <v>20</v>
      </c>
    </row>
    <row r="560" spans="1:122" hidden="1" x14ac:dyDescent="0.25">
      <c r="A560" t="str">
        <f t="shared" si="8"/>
        <v>sublap_id-SLAP_PGF1_All CBP_44389</v>
      </c>
      <c r="B560" t="s">
        <v>62</v>
      </c>
      <c r="C560" t="s">
        <v>289</v>
      </c>
      <c r="D560" t="s">
        <v>61</v>
      </c>
      <c r="E560" t="s">
        <v>290</v>
      </c>
      <c r="F560" t="s">
        <v>61</v>
      </c>
      <c r="G560" t="s">
        <v>61</v>
      </c>
      <c r="H560" t="s">
        <v>61</v>
      </c>
      <c r="I560" t="s">
        <v>61</v>
      </c>
      <c r="J560" t="s">
        <v>61</v>
      </c>
      <c r="K560" t="s">
        <v>197</v>
      </c>
      <c r="L560" s="18">
        <v>44389</v>
      </c>
      <c r="M560">
        <v>20</v>
      </c>
      <c r="N560">
        <v>20</v>
      </c>
      <c r="O560" t="s">
        <v>258</v>
      </c>
      <c r="P560">
        <v>87</v>
      </c>
      <c r="Q560">
        <v>86</v>
      </c>
      <c r="R560">
        <v>0</v>
      </c>
      <c r="S560">
        <v>0</v>
      </c>
      <c r="T560">
        <v>0</v>
      </c>
      <c r="U560">
        <v>0</v>
      </c>
      <c r="V560">
        <v>0</v>
      </c>
      <c r="W560">
        <v>3825.5214999999998</v>
      </c>
      <c r="X560">
        <v>3581.8011000000001</v>
      </c>
      <c r="Y560">
        <v>3484.4684000000002</v>
      </c>
      <c r="Z560">
        <v>3433.4544999999998</v>
      </c>
      <c r="AA560">
        <v>3419.6113999999998</v>
      </c>
      <c r="AB560">
        <v>3519.4661000000001</v>
      </c>
      <c r="AC560">
        <v>3661.1642999999999</v>
      </c>
      <c r="AD560">
        <v>4574.4969000000001</v>
      </c>
      <c r="AE560">
        <v>5282.4215000000004</v>
      </c>
      <c r="AF560">
        <v>5765.6118999999999</v>
      </c>
      <c r="AG560">
        <v>5560.2620999999999</v>
      </c>
      <c r="AH560">
        <v>6147.1073999999999</v>
      </c>
      <c r="AI560">
        <v>6483.2272999999996</v>
      </c>
      <c r="AJ560">
        <v>6605.5087000000003</v>
      </c>
      <c r="AK560">
        <v>6765.0117</v>
      </c>
      <c r="AL560">
        <v>6822.5496999999996</v>
      </c>
      <c r="AM560">
        <v>6947.1324999999997</v>
      </c>
      <c r="AN560">
        <v>6944.8067000000001</v>
      </c>
      <c r="AO560">
        <v>5371.5887000000002</v>
      </c>
      <c r="AP560">
        <v>4262.4047</v>
      </c>
      <c r="AQ560">
        <v>5829.9498999999996</v>
      </c>
      <c r="AR560">
        <v>4923.5915000000005</v>
      </c>
      <c r="AS560">
        <v>3961.0884999999998</v>
      </c>
      <c r="AT560">
        <v>3631.4376999999999</v>
      </c>
      <c r="AU560">
        <v>88.441860000000005</v>
      </c>
      <c r="AV560">
        <v>86.505814000000001</v>
      </c>
      <c r="AW560">
        <v>85.418604999999999</v>
      </c>
      <c r="AX560">
        <v>83.459301999999994</v>
      </c>
      <c r="AY560">
        <v>82.488371999999998</v>
      </c>
      <c r="AZ560">
        <v>79.563952999999998</v>
      </c>
      <c r="BA560">
        <v>78.552325999999994</v>
      </c>
      <c r="BB560">
        <v>79.534884000000005</v>
      </c>
      <c r="BC560">
        <v>82.965115999999995</v>
      </c>
      <c r="BD560">
        <v>87.418604999999999</v>
      </c>
      <c r="BE560">
        <v>92.866279000000006</v>
      </c>
      <c r="BF560">
        <v>96.418604999999999</v>
      </c>
      <c r="BG560">
        <v>99.965115999999995</v>
      </c>
      <c r="BH560">
        <v>101.97674000000001</v>
      </c>
      <c r="BI560">
        <v>103.03488</v>
      </c>
      <c r="BJ560">
        <v>104.0407</v>
      </c>
      <c r="BK560">
        <v>105.54651</v>
      </c>
      <c r="BL560">
        <v>107.40116</v>
      </c>
      <c r="BM560">
        <v>106.36628</v>
      </c>
      <c r="BN560">
        <v>103.4186</v>
      </c>
      <c r="BO560">
        <v>99.872093000000007</v>
      </c>
      <c r="BP560">
        <v>95.831395000000001</v>
      </c>
      <c r="BQ560">
        <v>93.255814000000001</v>
      </c>
      <c r="BR560">
        <v>91.226743999999997</v>
      </c>
      <c r="BS560">
        <v>-36.416670000000003</v>
      </c>
      <c r="BT560">
        <v>-38.121409999999997</v>
      </c>
      <c r="BU560">
        <v>-27.99653</v>
      </c>
      <c r="BV560">
        <v>-42.24868</v>
      </c>
      <c r="BW560">
        <v>-32.939959999999999</v>
      </c>
      <c r="BX560">
        <v>-17.933199999999999</v>
      </c>
      <c r="BY560">
        <v>-34.436720000000001</v>
      </c>
      <c r="BZ560">
        <v>64.252849999999995</v>
      </c>
      <c r="CA560">
        <v>6.3434369999999998</v>
      </c>
      <c r="CB560">
        <v>-5.142385</v>
      </c>
      <c r="CC560">
        <v>110.81319999999999</v>
      </c>
      <c r="CD560">
        <v>70.857860000000002</v>
      </c>
      <c r="CE560">
        <v>15.870139999999999</v>
      </c>
      <c r="CF560">
        <v>8.4290710000000004</v>
      </c>
      <c r="CG560">
        <v>-1.3433200000000001</v>
      </c>
      <c r="CH560">
        <v>-28.12763</v>
      </c>
      <c r="CI560">
        <v>-30.816020000000002</v>
      </c>
      <c r="CJ560">
        <v>31.37932</v>
      </c>
      <c r="CK560">
        <v>1137.096</v>
      </c>
      <c r="CL560">
        <v>2053.6680000000001</v>
      </c>
      <c r="CM560">
        <v>499.51740000000001</v>
      </c>
      <c r="CN560">
        <v>6.8438109999999996</v>
      </c>
      <c r="CO560">
        <v>-64.503479999999996</v>
      </c>
      <c r="CP560">
        <v>-52.568820000000002</v>
      </c>
      <c r="CQ560">
        <v>6224.6189999999997</v>
      </c>
      <c r="CR560">
        <v>1443.569</v>
      </c>
      <c r="CS560">
        <v>1384.2670000000001</v>
      </c>
      <c r="CT560">
        <v>1361.4690000000001</v>
      </c>
      <c r="CU560">
        <v>1327.7460000000001</v>
      </c>
      <c r="CV560">
        <v>1470.7719999999999</v>
      </c>
      <c r="CW560">
        <v>945.92579999999998</v>
      </c>
      <c r="CX560">
        <v>1529.2170000000001</v>
      </c>
      <c r="CY560">
        <v>1934.1379999999999</v>
      </c>
      <c r="CZ560">
        <v>1743.991</v>
      </c>
      <c r="DA560">
        <v>6259.5240000000003</v>
      </c>
      <c r="DB560">
        <v>2526.2440000000001</v>
      </c>
      <c r="DC560">
        <v>2023.9780000000001</v>
      </c>
      <c r="DD560">
        <v>2369.8090000000002</v>
      </c>
      <c r="DE560">
        <v>2940.6080000000002</v>
      </c>
      <c r="DF560">
        <v>3119.5529999999999</v>
      </c>
      <c r="DG560">
        <v>3691.384</v>
      </c>
      <c r="DH560">
        <v>9385.4789999999994</v>
      </c>
      <c r="DI560">
        <v>9766.2849999999999</v>
      </c>
      <c r="DJ560">
        <v>10378.82</v>
      </c>
      <c r="DK560">
        <v>6283.5209999999997</v>
      </c>
      <c r="DL560">
        <v>7005.47</v>
      </c>
      <c r="DM560">
        <v>4446.2290000000003</v>
      </c>
      <c r="DN560">
        <v>4008.8850000000002</v>
      </c>
      <c r="DO560">
        <v>20</v>
      </c>
      <c r="DP560">
        <v>20</v>
      </c>
    </row>
    <row r="561" spans="1:122" hidden="1" x14ac:dyDescent="0.25">
      <c r="A561" t="str">
        <f t="shared" si="8"/>
        <v>sublap_id-SLAP_PGP2_All CBP_44389</v>
      </c>
      <c r="B561" t="s">
        <v>62</v>
      </c>
      <c r="C561" t="s">
        <v>301</v>
      </c>
      <c r="D561" t="s">
        <v>61</v>
      </c>
      <c r="E561" t="s">
        <v>302</v>
      </c>
      <c r="F561" t="s">
        <v>61</v>
      </c>
      <c r="G561" t="s">
        <v>61</v>
      </c>
      <c r="H561" t="s">
        <v>61</v>
      </c>
      <c r="I561" t="s">
        <v>61</v>
      </c>
      <c r="J561" t="s">
        <v>61</v>
      </c>
      <c r="K561" t="s">
        <v>197</v>
      </c>
      <c r="L561" s="18">
        <v>44389</v>
      </c>
      <c r="M561">
        <v>19</v>
      </c>
      <c r="N561">
        <v>20</v>
      </c>
      <c r="O561" t="s">
        <v>258</v>
      </c>
      <c r="P561">
        <v>23</v>
      </c>
      <c r="Q561">
        <v>23</v>
      </c>
      <c r="R561">
        <v>0</v>
      </c>
      <c r="S561">
        <v>0</v>
      </c>
      <c r="T561">
        <v>0</v>
      </c>
      <c r="U561">
        <v>0</v>
      </c>
      <c r="V561">
        <v>0</v>
      </c>
      <c r="W561">
        <v>459.26100000000002</v>
      </c>
      <c r="X561">
        <v>398.69099999999997</v>
      </c>
      <c r="Y561">
        <v>412.529</v>
      </c>
      <c r="Z561">
        <v>408.53899999999999</v>
      </c>
      <c r="AA561">
        <v>423.63</v>
      </c>
      <c r="AB561">
        <v>581.75699999999995</v>
      </c>
      <c r="AC561">
        <v>606.49300000000005</v>
      </c>
      <c r="AD561">
        <v>733.24400000000003</v>
      </c>
      <c r="AE561">
        <v>861.02</v>
      </c>
      <c r="AF561">
        <v>849.15499999999997</v>
      </c>
      <c r="AG561">
        <v>892.42600000000004</v>
      </c>
      <c r="AH561">
        <v>1161.3779999999999</v>
      </c>
      <c r="AI561">
        <v>1252.4480000000001</v>
      </c>
      <c r="AJ561">
        <v>1326.7550000000001</v>
      </c>
      <c r="AK561">
        <v>1348.336</v>
      </c>
      <c r="AL561">
        <v>1409.24</v>
      </c>
      <c r="AM561">
        <v>1482.7</v>
      </c>
      <c r="AN561">
        <v>1462.278</v>
      </c>
      <c r="AO561">
        <v>1242.808</v>
      </c>
      <c r="AP561">
        <v>1076.683</v>
      </c>
      <c r="AQ561">
        <v>946.65800000000002</v>
      </c>
      <c r="AR561">
        <v>629.79399999999998</v>
      </c>
      <c r="AS561">
        <v>455.20100000000002</v>
      </c>
      <c r="AT561">
        <v>393.96699999999998</v>
      </c>
      <c r="AU561">
        <v>57.173912999999999</v>
      </c>
      <c r="AV561">
        <v>57.173912999999999</v>
      </c>
      <c r="AW561">
        <v>56.913043000000002</v>
      </c>
      <c r="AX561">
        <v>57.173912999999999</v>
      </c>
      <c r="AY561">
        <v>57.173912999999999</v>
      </c>
      <c r="AZ561">
        <v>56.913043000000002</v>
      </c>
      <c r="BA561">
        <v>56.652174000000002</v>
      </c>
      <c r="BB561">
        <v>57.304347999999997</v>
      </c>
      <c r="BC561">
        <v>58.565216999999997</v>
      </c>
      <c r="BD561">
        <v>61.782609000000001</v>
      </c>
      <c r="BE561">
        <v>65.543477999999993</v>
      </c>
      <c r="BF561">
        <v>67.782608999999994</v>
      </c>
      <c r="BG561">
        <v>70.108695999999995</v>
      </c>
      <c r="BH561">
        <v>72.043477999999993</v>
      </c>
      <c r="BI561">
        <v>73.478261000000003</v>
      </c>
      <c r="BJ561">
        <v>73.608695999999995</v>
      </c>
      <c r="BK561">
        <v>72.478261000000003</v>
      </c>
      <c r="BL561">
        <v>71.195651999999995</v>
      </c>
      <c r="BM561">
        <v>68.630435000000006</v>
      </c>
      <c r="BN561">
        <v>64.043477999999993</v>
      </c>
      <c r="BO561">
        <v>60.543478</v>
      </c>
      <c r="BP561">
        <v>59.065216999999997</v>
      </c>
      <c r="BQ561">
        <v>57.956522</v>
      </c>
      <c r="BR561">
        <v>57.695652000000003</v>
      </c>
      <c r="BS561">
        <v>-51.251370000000001</v>
      </c>
      <c r="BT561">
        <v>-17.8752</v>
      </c>
      <c r="BU561">
        <v>-15.833930000000001</v>
      </c>
      <c r="BV561">
        <v>-10.69618</v>
      </c>
      <c r="BW561">
        <v>19.42051</v>
      </c>
      <c r="BX561">
        <v>-28.630669999999999</v>
      </c>
      <c r="BY561">
        <v>20.615300000000001</v>
      </c>
      <c r="BZ561">
        <v>13.02838</v>
      </c>
      <c r="CA561">
        <v>-17.39114</v>
      </c>
      <c r="CB561">
        <v>-9.1091750000000005</v>
      </c>
      <c r="CC561">
        <v>48.137680000000003</v>
      </c>
      <c r="CD561">
        <v>31.124410000000001</v>
      </c>
      <c r="CE561">
        <v>25.144390000000001</v>
      </c>
      <c r="CF561">
        <v>18.51662</v>
      </c>
      <c r="CG561">
        <v>35.403230000000001</v>
      </c>
      <c r="CH561">
        <v>10.96743</v>
      </c>
      <c r="CI561">
        <v>-31.171679999999999</v>
      </c>
      <c r="CJ561">
        <v>-31.162430000000001</v>
      </c>
      <c r="CK561">
        <v>131.68729999999999</v>
      </c>
      <c r="CL561">
        <v>118.5548</v>
      </c>
      <c r="CM561">
        <v>-14.807639999999999</v>
      </c>
      <c r="CN561">
        <v>7.0081790000000002</v>
      </c>
      <c r="CO561">
        <v>-11.98325</v>
      </c>
      <c r="CP561">
        <v>-13.670669999999999</v>
      </c>
      <c r="CQ561">
        <v>291.85919999999999</v>
      </c>
      <c r="CR561">
        <v>283.10180000000003</v>
      </c>
      <c r="CS561">
        <v>244.1618</v>
      </c>
      <c r="CT561">
        <v>241.89689999999999</v>
      </c>
      <c r="CU561">
        <v>1437.472</v>
      </c>
      <c r="CV561">
        <v>307.83539999999999</v>
      </c>
      <c r="CW561">
        <v>197.25020000000001</v>
      </c>
      <c r="CX561">
        <v>337.83600000000001</v>
      </c>
      <c r="CY561">
        <v>185.56270000000001</v>
      </c>
      <c r="CZ561">
        <v>191.5197</v>
      </c>
      <c r="DA561">
        <v>549.94510000000002</v>
      </c>
      <c r="DB561">
        <v>463.0419</v>
      </c>
      <c r="DC561">
        <v>628.23329999999999</v>
      </c>
      <c r="DD561">
        <v>699.43020000000001</v>
      </c>
      <c r="DE561">
        <v>684.12630000000001</v>
      </c>
      <c r="DF561">
        <v>684.70360000000005</v>
      </c>
      <c r="DG561">
        <v>1390.3979999999999</v>
      </c>
      <c r="DH561">
        <v>800.49620000000004</v>
      </c>
      <c r="DI561">
        <v>830.58280000000002</v>
      </c>
      <c r="DJ561">
        <v>1047.9970000000001</v>
      </c>
      <c r="DK561">
        <v>1045.682</v>
      </c>
      <c r="DL561">
        <v>630.58209999999997</v>
      </c>
      <c r="DM561">
        <v>355.44619999999998</v>
      </c>
      <c r="DN561">
        <v>344.25299999999999</v>
      </c>
      <c r="DO561">
        <v>19</v>
      </c>
      <c r="DP561">
        <v>20</v>
      </c>
    </row>
    <row r="562" spans="1:122" hidden="1" x14ac:dyDescent="0.25">
      <c r="A562" t="str">
        <f t="shared" si="8"/>
        <v>sublap_id-SLAP_PGCC_All CBP_44389</v>
      </c>
      <c r="B562" t="s">
        <v>62</v>
      </c>
      <c r="C562" t="s">
        <v>299</v>
      </c>
      <c r="D562" t="s">
        <v>61</v>
      </c>
      <c r="E562" t="s">
        <v>300</v>
      </c>
      <c r="F562" t="s">
        <v>61</v>
      </c>
      <c r="G562" t="s">
        <v>61</v>
      </c>
      <c r="H562" t="s">
        <v>61</v>
      </c>
      <c r="I562" t="s">
        <v>61</v>
      </c>
      <c r="J562" t="s">
        <v>61</v>
      </c>
      <c r="K562" t="s">
        <v>197</v>
      </c>
      <c r="L562" s="18">
        <v>44389</v>
      </c>
      <c r="M562">
        <v>20</v>
      </c>
      <c r="N562">
        <v>20</v>
      </c>
      <c r="O562" t="s">
        <v>258</v>
      </c>
      <c r="P562">
        <v>31</v>
      </c>
      <c r="Q562">
        <v>31</v>
      </c>
      <c r="R562">
        <v>1</v>
      </c>
      <c r="S562">
        <v>0</v>
      </c>
      <c r="T562">
        <v>0</v>
      </c>
      <c r="U562">
        <v>0</v>
      </c>
      <c r="V562">
        <v>0</v>
      </c>
      <c r="W562">
        <v>1797.8475000000001</v>
      </c>
      <c r="X562">
        <v>1828.4775</v>
      </c>
      <c r="Y562">
        <v>1837.365</v>
      </c>
      <c r="Z562">
        <v>1839.0940000000001</v>
      </c>
      <c r="AA562">
        <v>1839.7950000000001</v>
      </c>
      <c r="AB562">
        <v>1874.7045000000001</v>
      </c>
      <c r="AC562">
        <v>1847.5119999999999</v>
      </c>
      <c r="AD562">
        <v>2087.4299999999998</v>
      </c>
      <c r="AE562">
        <v>2244.0025000000001</v>
      </c>
      <c r="AF562">
        <v>2361.9865</v>
      </c>
      <c r="AG562">
        <v>2383.89</v>
      </c>
      <c r="AH562">
        <v>2644.4414999999999</v>
      </c>
      <c r="AI562">
        <v>2035.472</v>
      </c>
      <c r="AJ562">
        <v>2352.0010000000002</v>
      </c>
      <c r="AK562">
        <v>2459.962</v>
      </c>
      <c r="AL562">
        <v>2442.7750000000001</v>
      </c>
      <c r="AM562">
        <v>2345.527</v>
      </c>
      <c r="AN562">
        <v>2077.3710000000001</v>
      </c>
      <c r="AO562">
        <v>1938.5474999999999</v>
      </c>
      <c r="AP562">
        <v>1587.2855</v>
      </c>
      <c r="AQ562">
        <v>1427.7545</v>
      </c>
      <c r="AR562">
        <v>1647.2484999999999</v>
      </c>
      <c r="AS562">
        <v>1556.0115000000001</v>
      </c>
      <c r="AT562">
        <v>1509.6479999999999</v>
      </c>
      <c r="AU562">
        <v>55.854838999999998</v>
      </c>
      <c r="AV562">
        <v>56</v>
      </c>
      <c r="AW562">
        <v>56</v>
      </c>
      <c r="AX562">
        <v>55.032257999999999</v>
      </c>
      <c r="AY562">
        <v>55.032257999999999</v>
      </c>
      <c r="AZ562">
        <v>54.741934999999998</v>
      </c>
      <c r="BA562">
        <v>54.741934999999998</v>
      </c>
      <c r="BB562">
        <v>54.741934999999998</v>
      </c>
      <c r="BC562">
        <v>55.258065000000002</v>
      </c>
      <c r="BD562">
        <v>57.080644999999997</v>
      </c>
      <c r="BE562">
        <v>58.016128999999999</v>
      </c>
      <c r="BF562">
        <v>59.741934999999998</v>
      </c>
      <c r="BG562">
        <v>61.935484000000002</v>
      </c>
      <c r="BH562">
        <v>64.129031999999995</v>
      </c>
      <c r="BI562">
        <v>64.806451999999993</v>
      </c>
      <c r="BJ562">
        <v>65.338710000000006</v>
      </c>
      <c r="BK562">
        <v>64.967742000000001</v>
      </c>
      <c r="BL562">
        <v>63.838709999999999</v>
      </c>
      <c r="BM562">
        <v>61.435484000000002</v>
      </c>
      <c r="BN562">
        <v>59.274194000000001</v>
      </c>
      <c r="BO562">
        <v>57.951613000000002</v>
      </c>
      <c r="BP562">
        <v>56.483871000000001</v>
      </c>
      <c r="BQ562">
        <v>55.854838999999998</v>
      </c>
      <c r="BR562">
        <v>55.709676999999999</v>
      </c>
      <c r="BS562">
        <v>-24.311219999999999</v>
      </c>
      <c r="BT562">
        <v>-2.327356</v>
      </c>
      <c r="BU562">
        <v>-17.26877</v>
      </c>
      <c r="BV562">
        <v>-21.849</v>
      </c>
      <c r="BW562">
        <v>-17.27647</v>
      </c>
      <c r="BX562">
        <v>-18.075659999999999</v>
      </c>
      <c r="BY562">
        <v>1.860738</v>
      </c>
      <c r="BZ562">
        <v>26.667110000000001</v>
      </c>
      <c r="CA562">
        <v>32.096550000000001</v>
      </c>
      <c r="CB562">
        <v>-27.895569999999999</v>
      </c>
      <c r="CC562">
        <v>18.58925</v>
      </c>
      <c r="CD562">
        <v>-37.978250000000003</v>
      </c>
      <c r="CE562">
        <v>13.9056</v>
      </c>
      <c r="CF562">
        <v>-117.5215</v>
      </c>
      <c r="CG562">
        <v>-120.71339999999999</v>
      </c>
      <c r="CH562">
        <v>-149.1431</v>
      </c>
      <c r="CI562">
        <v>47.456789999999998</v>
      </c>
      <c r="CJ562">
        <v>379.77699999999999</v>
      </c>
      <c r="CK562">
        <v>427.62920000000003</v>
      </c>
      <c r="CL562">
        <v>579.79200000000003</v>
      </c>
      <c r="CM562">
        <v>527.12419999999997</v>
      </c>
      <c r="CN562">
        <v>-15.739699999999999</v>
      </c>
      <c r="CO562">
        <v>-92.745900000000006</v>
      </c>
      <c r="CP562">
        <v>-84.150760000000005</v>
      </c>
      <c r="CQ562">
        <v>1265.32</v>
      </c>
      <c r="CR562">
        <v>200.61240000000001</v>
      </c>
      <c r="CS562">
        <v>180.9084</v>
      </c>
      <c r="CT562">
        <v>200.95</v>
      </c>
      <c r="CU562">
        <v>197.44839999999999</v>
      </c>
      <c r="CV562">
        <v>230.12520000000001</v>
      </c>
      <c r="CW562">
        <v>331.46409999999997</v>
      </c>
      <c r="CX562">
        <v>218.70009999999999</v>
      </c>
      <c r="CY562">
        <v>478.44080000000002</v>
      </c>
      <c r="CZ562">
        <v>1040.6949999999999</v>
      </c>
      <c r="DA562">
        <v>1723.92</v>
      </c>
      <c r="DB562">
        <v>1119.2860000000001</v>
      </c>
      <c r="DC562">
        <v>3127.3249999999998</v>
      </c>
      <c r="DD562">
        <v>4651.1570000000002</v>
      </c>
      <c r="DE562">
        <v>4211.3990000000003</v>
      </c>
      <c r="DF562">
        <v>4626.9679999999998</v>
      </c>
      <c r="DG562">
        <v>9743.4069999999992</v>
      </c>
      <c r="DH562">
        <v>4650.5039999999999</v>
      </c>
      <c r="DI562">
        <v>4402.674</v>
      </c>
      <c r="DJ562">
        <v>4352.4070000000002</v>
      </c>
      <c r="DK562">
        <v>4369.8829999999998</v>
      </c>
      <c r="DL562">
        <v>4175.0770000000002</v>
      </c>
      <c r="DM562">
        <v>1594.96</v>
      </c>
      <c r="DN562">
        <v>876.05290000000002</v>
      </c>
      <c r="DO562">
        <v>18</v>
      </c>
      <c r="DP562">
        <v>21</v>
      </c>
    </row>
    <row r="563" spans="1:122" hidden="1" x14ac:dyDescent="0.25">
      <c r="A563" t="str">
        <f t="shared" si="8"/>
        <v>Industry_Type-4. Retail stores_All CBP_44389</v>
      </c>
      <c r="B563" t="s">
        <v>62</v>
      </c>
      <c r="C563" t="s">
        <v>204</v>
      </c>
      <c r="D563" t="s">
        <v>61</v>
      </c>
      <c r="E563" t="s">
        <v>61</v>
      </c>
      <c r="F563" t="s">
        <v>61</v>
      </c>
      <c r="G563" t="s">
        <v>33</v>
      </c>
      <c r="H563" t="s">
        <v>61</v>
      </c>
      <c r="I563" t="s">
        <v>61</v>
      </c>
      <c r="J563" t="s">
        <v>61</v>
      </c>
      <c r="K563" t="s">
        <v>197</v>
      </c>
      <c r="L563" s="18">
        <v>44389</v>
      </c>
      <c r="M563">
        <v>20</v>
      </c>
      <c r="N563">
        <v>20</v>
      </c>
      <c r="O563" t="s">
        <v>258</v>
      </c>
      <c r="P563">
        <v>426</v>
      </c>
      <c r="Q563">
        <v>415</v>
      </c>
      <c r="R563">
        <v>1</v>
      </c>
      <c r="S563">
        <v>0</v>
      </c>
      <c r="T563">
        <v>0</v>
      </c>
      <c r="U563">
        <v>0</v>
      </c>
      <c r="V563">
        <v>0</v>
      </c>
      <c r="W563">
        <v>8515.1607999999997</v>
      </c>
      <c r="X563">
        <v>7727.3375999999998</v>
      </c>
      <c r="Y563">
        <v>7652.3779000000004</v>
      </c>
      <c r="Z563">
        <v>7542.9435000000003</v>
      </c>
      <c r="AA563">
        <v>7719.8918000000003</v>
      </c>
      <c r="AB563">
        <v>8453.7332999999999</v>
      </c>
      <c r="AC563">
        <v>9897.3986999999997</v>
      </c>
      <c r="AD563">
        <v>12806.794</v>
      </c>
      <c r="AE563">
        <v>15188.529</v>
      </c>
      <c r="AF563">
        <v>16666.474999999999</v>
      </c>
      <c r="AG563">
        <v>17513.690999999999</v>
      </c>
      <c r="AH563">
        <v>20262.056</v>
      </c>
      <c r="AI563">
        <v>21359.629000000001</v>
      </c>
      <c r="AJ563">
        <v>22049.416000000001</v>
      </c>
      <c r="AK563">
        <v>22684.323</v>
      </c>
      <c r="AL563">
        <v>23323.883000000002</v>
      </c>
      <c r="AM563">
        <v>24344.861000000001</v>
      </c>
      <c r="AN563">
        <v>24394.803</v>
      </c>
      <c r="AO563">
        <v>22524.215</v>
      </c>
      <c r="AP563">
        <v>19469.695</v>
      </c>
      <c r="AQ563">
        <v>18357.787</v>
      </c>
      <c r="AR563">
        <v>12533.671</v>
      </c>
      <c r="AS563">
        <v>9057.8991000000005</v>
      </c>
      <c r="AT563">
        <v>7856.0272999999997</v>
      </c>
      <c r="AU563">
        <v>68.994488000000004</v>
      </c>
      <c r="AV563">
        <v>68.28595</v>
      </c>
      <c r="AW563">
        <v>66.994004000000004</v>
      </c>
      <c r="AX563">
        <v>65.901330999999999</v>
      </c>
      <c r="AY563">
        <v>65.279965000000004</v>
      </c>
      <c r="AZ563">
        <v>64.180555999999996</v>
      </c>
      <c r="BA563">
        <v>63.525734999999997</v>
      </c>
      <c r="BB563">
        <v>64.334922000000006</v>
      </c>
      <c r="BC563">
        <v>66.533764000000005</v>
      </c>
      <c r="BD563">
        <v>69.785914000000005</v>
      </c>
      <c r="BE563">
        <v>73.713310000000007</v>
      </c>
      <c r="BF563">
        <v>77.319027000000006</v>
      </c>
      <c r="BG563">
        <v>80.769452000000001</v>
      </c>
      <c r="BH563">
        <v>83.181263999999999</v>
      </c>
      <c r="BI563">
        <v>84.875073</v>
      </c>
      <c r="BJ563">
        <v>85.927957000000006</v>
      </c>
      <c r="BK563">
        <v>86.462683999999996</v>
      </c>
      <c r="BL563">
        <v>86.149568000000002</v>
      </c>
      <c r="BM563">
        <v>84.321789999999993</v>
      </c>
      <c r="BN563">
        <v>80.894690999999995</v>
      </c>
      <c r="BO563">
        <v>76.725735</v>
      </c>
      <c r="BP563">
        <v>73.265561000000005</v>
      </c>
      <c r="BQ563">
        <v>71.058547000000004</v>
      </c>
      <c r="BR563">
        <v>69.658484000000001</v>
      </c>
      <c r="BS563">
        <v>-249.12200000000001</v>
      </c>
      <c r="BT563">
        <v>-67.587289999999996</v>
      </c>
      <c r="BU563">
        <v>-79.608500000000006</v>
      </c>
      <c r="BV563">
        <v>-56.819789999999998</v>
      </c>
      <c r="BW563">
        <v>80.324629999999999</v>
      </c>
      <c r="BX563">
        <v>84.680210000000002</v>
      </c>
      <c r="BY563">
        <v>75.216179999999994</v>
      </c>
      <c r="BZ563">
        <v>-31.135400000000001</v>
      </c>
      <c r="CA563">
        <v>-193.13890000000001</v>
      </c>
      <c r="CB563">
        <v>-116.0744</v>
      </c>
      <c r="CC563">
        <v>90.285740000000004</v>
      </c>
      <c r="CD563">
        <v>-124.56059999999999</v>
      </c>
      <c r="CE563">
        <v>-219.3038</v>
      </c>
      <c r="CF563">
        <v>-264.46390000000002</v>
      </c>
      <c r="CG563">
        <v>-336.5224</v>
      </c>
      <c r="CH563">
        <v>-383.59199999999998</v>
      </c>
      <c r="CI563">
        <v>-635.30920000000003</v>
      </c>
      <c r="CJ563">
        <v>-611.11959999999999</v>
      </c>
      <c r="CK563">
        <v>463.68419999999998</v>
      </c>
      <c r="CL563">
        <v>2306.48</v>
      </c>
      <c r="CM563">
        <v>-80.454509999999999</v>
      </c>
      <c r="CN563">
        <v>-162.8381</v>
      </c>
      <c r="CO563">
        <v>-296.59879999999998</v>
      </c>
      <c r="CP563">
        <v>-208.7765</v>
      </c>
      <c r="CQ563">
        <v>3574.194</v>
      </c>
      <c r="CR563">
        <v>2664.404</v>
      </c>
      <c r="CS563">
        <v>3027.79</v>
      </c>
      <c r="CT563">
        <v>2314.3049999999998</v>
      </c>
      <c r="CU563">
        <v>4015.8710000000001</v>
      </c>
      <c r="CV563">
        <v>4867.183</v>
      </c>
      <c r="CW563">
        <v>5260.3909999999996</v>
      </c>
      <c r="CX563">
        <v>4619.5860000000002</v>
      </c>
      <c r="CY563">
        <v>6692.0420000000004</v>
      </c>
      <c r="CZ563">
        <v>6385.5540000000001</v>
      </c>
      <c r="DA563">
        <v>13656.56</v>
      </c>
      <c r="DB563">
        <v>8802.32</v>
      </c>
      <c r="DC563">
        <v>8706.0759999999991</v>
      </c>
      <c r="DD563">
        <v>9850.5779999999995</v>
      </c>
      <c r="DE563">
        <v>9877.732</v>
      </c>
      <c r="DF563">
        <v>10779.8</v>
      </c>
      <c r="DG563">
        <v>12883.23</v>
      </c>
      <c r="DH563">
        <v>13836.99</v>
      </c>
      <c r="DI563">
        <v>15387.44</v>
      </c>
      <c r="DJ563">
        <v>16994.86</v>
      </c>
      <c r="DK563">
        <v>22366.48</v>
      </c>
      <c r="DL563">
        <v>19146.48</v>
      </c>
      <c r="DM563">
        <v>6741.1909999999998</v>
      </c>
      <c r="DN563">
        <v>3800.6</v>
      </c>
      <c r="DO563">
        <v>19</v>
      </c>
      <c r="DP563">
        <v>20</v>
      </c>
    </row>
    <row r="564" spans="1:122" hidden="1" x14ac:dyDescent="0.25">
      <c r="A564" t="str">
        <f t="shared" si="8"/>
        <v>Size_Grp-Below 20 kW_All CBP_44389</v>
      </c>
      <c r="B564" t="s">
        <v>62</v>
      </c>
      <c r="C564" t="s">
        <v>259</v>
      </c>
      <c r="D564" t="s">
        <v>61</v>
      </c>
      <c r="E564" t="s">
        <v>61</v>
      </c>
      <c r="F564" t="s">
        <v>61</v>
      </c>
      <c r="G564" t="s">
        <v>61</v>
      </c>
      <c r="H564" t="s">
        <v>61</v>
      </c>
      <c r="I564" t="s">
        <v>61</v>
      </c>
      <c r="J564" t="s">
        <v>260</v>
      </c>
      <c r="K564" t="s">
        <v>197</v>
      </c>
      <c r="L564" s="18">
        <v>44389</v>
      </c>
      <c r="M564">
        <v>20</v>
      </c>
      <c r="N564">
        <v>20</v>
      </c>
      <c r="O564" t="s">
        <v>258</v>
      </c>
      <c r="P564">
        <v>63</v>
      </c>
      <c r="Q564">
        <v>62</v>
      </c>
      <c r="R564">
        <v>1</v>
      </c>
      <c r="S564">
        <v>0</v>
      </c>
      <c r="T564">
        <v>0</v>
      </c>
      <c r="U564">
        <v>0</v>
      </c>
      <c r="V564">
        <v>0</v>
      </c>
      <c r="W564">
        <v>313.98748999999998</v>
      </c>
      <c r="X564">
        <v>279.70116000000002</v>
      </c>
      <c r="Y564">
        <v>278.95330000000001</v>
      </c>
      <c r="Z564">
        <v>281.58458999999999</v>
      </c>
      <c r="AA564">
        <v>288.29331999999999</v>
      </c>
      <c r="AB564">
        <v>297.00923</v>
      </c>
      <c r="AC564">
        <v>307.44574</v>
      </c>
      <c r="AD564">
        <v>481.26458000000002</v>
      </c>
      <c r="AE564">
        <v>617.35226</v>
      </c>
      <c r="AF564">
        <v>703.55745000000002</v>
      </c>
      <c r="AG564">
        <v>735.03123000000005</v>
      </c>
      <c r="AH564">
        <v>794.67514000000006</v>
      </c>
      <c r="AI564">
        <v>853.82890999999995</v>
      </c>
      <c r="AJ564">
        <v>896.25586999999996</v>
      </c>
      <c r="AK564">
        <v>919.73919000000001</v>
      </c>
      <c r="AL564">
        <v>943.78781000000004</v>
      </c>
      <c r="AM564">
        <v>929.62590999999998</v>
      </c>
      <c r="AN564">
        <v>915.02728000000002</v>
      </c>
      <c r="AO564">
        <v>865.18384000000003</v>
      </c>
      <c r="AP564">
        <v>663.67368999999997</v>
      </c>
      <c r="AQ564">
        <v>759.10122999999999</v>
      </c>
      <c r="AR564">
        <v>562.55291</v>
      </c>
      <c r="AS564">
        <v>370.09132</v>
      </c>
      <c r="AT564">
        <v>263.57092999999998</v>
      </c>
      <c r="AU564">
        <v>72.540977999999996</v>
      </c>
      <c r="AV564">
        <v>71.715096000000003</v>
      </c>
      <c r="AW564">
        <v>70.118561999999997</v>
      </c>
      <c r="AX564">
        <v>68.631681</v>
      </c>
      <c r="AY564">
        <v>67.799481999999998</v>
      </c>
      <c r="AZ564">
        <v>66.426466000000005</v>
      </c>
      <c r="BA564">
        <v>65.556527000000003</v>
      </c>
      <c r="BB564">
        <v>66.835115000000002</v>
      </c>
      <c r="BC564">
        <v>69.762552999999997</v>
      </c>
      <c r="BD564">
        <v>73.263200999999995</v>
      </c>
      <c r="BE564">
        <v>77.353093999999999</v>
      </c>
      <c r="BF564">
        <v>81.075801999999996</v>
      </c>
      <c r="BG564">
        <v>84.513442999999995</v>
      </c>
      <c r="BH564">
        <v>87.089731</v>
      </c>
      <c r="BI564">
        <v>88.721412000000001</v>
      </c>
      <c r="BJ564">
        <v>89.761904999999999</v>
      </c>
      <c r="BK564">
        <v>90.223680000000002</v>
      </c>
      <c r="BL564">
        <v>90.160188000000005</v>
      </c>
      <c r="BM564">
        <v>88.551991999999998</v>
      </c>
      <c r="BN564">
        <v>85.170068000000001</v>
      </c>
      <c r="BO564">
        <v>80.988175999999996</v>
      </c>
      <c r="BP564">
        <v>77.203919999999997</v>
      </c>
      <c r="BQ564">
        <v>74.765144000000006</v>
      </c>
      <c r="BR564">
        <v>73.237932999999998</v>
      </c>
      <c r="BS564">
        <v>-2.2181299999999999</v>
      </c>
      <c r="BT564">
        <v>0.69624490000000006</v>
      </c>
      <c r="BU564">
        <v>-10.767620000000001</v>
      </c>
      <c r="BV564">
        <v>-11.949630000000001</v>
      </c>
      <c r="BW564">
        <v>-2.7147860000000001</v>
      </c>
      <c r="BX564">
        <v>8.8689250000000008</v>
      </c>
      <c r="BY564">
        <v>-0.25262119999999999</v>
      </c>
      <c r="BZ564">
        <v>1.4156200000000001</v>
      </c>
      <c r="CA564">
        <v>-1.6649259999999999</v>
      </c>
      <c r="CB564">
        <v>-7.8042569999999998</v>
      </c>
      <c r="CC564">
        <v>-15.808339999999999</v>
      </c>
      <c r="CD564">
        <v>-16.786770000000001</v>
      </c>
      <c r="CE564">
        <v>-16.028179999999999</v>
      </c>
      <c r="CF564">
        <v>-10.244899999999999</v>
      </c>
      <c r="CG564">
        <v>-11.68765</v>
      </c>
      <c r="CH564">
        <v>-9.2100229999999996</v>
      </c>
      <c r="CI564">
        <v>-11.138199999999999</v>
      </c>
      <c r="CJ564">
        <v>-15.677350000000001</v>
      </c>
      <c r="CK564">
        <v>6.5071700000000003</v>
      </c>
      <c r="CL564">
        <v>131.66909999999999</v>
      </c>
      <c r="CM564">
        <v>-38.606169999999999</v>
      </c>
      <c r="CN564">
        <v>-15.23732</v>
      </c>
      <c r="CO564">
        <v>-11.46053</v>
      </c>
      <c r="CP564">
        <v>-6.1288099999999998E-2</v>
      </c>
      <c r="CQ564">
        <v>23.400839999999999</v>
      </c>
      <c r="CR564">
        <v>20.73218</v>
      </c>
      <c r="CS564">
        <v>21.488589999999999</v>
      </c>
      <c r="CT564">
        <v>17.969159999999999</v>
      </c>
      <c r="CU564">
        <v>21.401029999999999</v>
      </c>
      <c r="CV564">
        <v>16.064520000000002</v>
      </c>
      <c r="CW564">
        <v>21.943010000000001</v>
      </c>
      <c r="CX564">
        <v>21.636759999999999</v>
      </c>
      <c r="CY564">
        <v>26.131430000000002</v>
      </c>
      <c r="CZ564">
        <v>31.77253</v>
      </c>
      <c r="DA564">
        <v>29.871110000000002</v>
      </c>
      <c r="DB564">
        <v>34.099919999999997</v>
      </c>
      <c r="DC564">
        <v>42.289819999999999</v>
      </c>
      <c r="DD564">
        <v>42.74494</v>
      </c>
      <c r="DE564">
        <v>46.678049999999999</v>
      </c>
      <c r="DF564">
        <v>50.009990000000002</v>
      </c>
      <c r="DG564">
        <v>50.661110000000001</v>
      </c>
      <c r="DH564">
        <v>60.011189999999999</v>
      </c>
      <c r="DI564">
        <v>69.97748</v>
      </c>
      <c r="DJ564">
        <v>78.407240000000002</v>
      </c>
      <c r="DK564">
        <v>75.575649999999996</v>
      </c>
      <c r="DL564">
        <v>40.33849</v>
      </c>
      <c r="DM564">
        <v>28.269819999999999</v>
      </c>
      <c r="DN564">
        <v>10.60744</v>
      </c>
      <c r="DO564">
        <v>19</v>
      </c>
      <c r="DP564">
        <v>20</v>
      </c>
    </row>
    <row r="565" spans="1:122" hidden="1" x14ac:dyDescent="0.25">
      <c r="A565" t="str">
        <f t="shared" si="8"/>
        <v>Industry_Type-8. Other_All CBP_44389</v>
      </c>
      <c r="B565" t="s">
        <v>62</v>
      </c>
      <c r="C565" t="s">
        <v>267</v>
      </c>
      <c r="D565" t="s">
        <v>61</v>
      </c>
      <c r="E565" t="s">
        <v>61</v>
      </c>
      <c r="F565" t="s">
        <v>61</v>
      </c>
      <c r="G565" t="s">
        <v>268</v>
      </c>
      <c r="H565" t="s">
        <v>61</v>
      </c>
      <c r="I565" t="s">
        <v>61</v>
      </c>
      <c r="J565" t="s">
        <v>61</v>
      </c>
      <c r="K565" t="s">
        <v>197</v>
      </c>
      <c r="L565" s="18">
        <v>44389</v>
      </c>
      <c r="M565">
        <v>20</v>
      </c>
      <c r="N565">
        <v>20</v>
      </c>
      <c r="O565" t="s">
        <v>258</v>
      </c>
      <c r="P565">
        <v>6</v>
      </c>
      <c r="Q565">
        <v>6</v>
      </c>
      <c r="R565">
        <v>1</v>
      </c>
      <c r="S565">
        <v>0</v>
      </c>
      <c r="T565">
        <v>1</v>
      </c>
      <c r="U565">
        <v>0</v>
      </c>
      <c r="V565">
        <v>1</v>
      </c>
      <c r="W565">
        <v>46.805</v>
      </c>
      <c r="X565">
        <v>41.912999999999997</v>
      </c>
      <c r="Y565">
        <v>42.095999999999997</v>
      </c>
      <c r="Z565">
        <v>42.287999999999997</v>
      </c>
      <c r="AA565">
        <v>42.341999999999999</v>
      </c>
      <c r="AB565">
        <v>45.779000000000003</v>
      </c>
      <c r="AC565">
        <v>51.987000000000002</v>
      </c>
      <c r="AD565">
        <v>51.991</v>
      </c>
      <c r="AE565">
        <v>58.064999999999998</v>
      </c>
      <c r="AF565">
        <v>62.76</v>
      </c>
      <c r="AG565">
        <v>64.055999999999997</v>
      </c>
      <c r="AH565">
        <v>65.150000000000006</v>
      </c>
      <c r="AI565">
        <v>70.167000000000002</v>
      </c>
      <c r="AJ565">
        <v>72.97</v>
      </c>
      <c r="AK565">
        <v>74.700500000000005</v>
      </c>
      <c r="AL565">
        <v>73.712999999999994</v>
      </c>
      <c r="AM565">
        <v>74.409000000000006</v>
      </c>
      <c r="AN565">
        <v>76.721999999999994</v>
      </c>
      <c r="AO565">
        <v>76.683999999999997</v>
      </c>
      <c r="AP565">
        <v>63.831000000000003</v>
      </c>
      <c r="AQ565">
        <v>68.209999999999994</v>
      </c>
      <c r="AR565">
        <v>56.932000000000002</v>
      </c>
      <c r="AS565">
        <v>47.234999999999999</v>
      </c>
      <c r="AT565">
        <v>42.512</v>
      </c>
      <c r="AU565">
        <v>73.416667000000004</v>
      </c>
      <c r="AV565">
        <v>72.833332999999996</v>
      </c>
      <c r="AW565">
        <v>71.583332999999996</v>
      </c>
      <c r="AX565">
        <v>70.25</v>
      </c>
      <c r="AY565">
        <v>69.5</v>
      </c>
      <c r="AZ565">
        <v>68</v>
      </c>
      <c r="BA565">
        <v>67</v>
      </c>
      <c r="BB565">
        <v>68.916667000000004</v>
      </c>
      <c r="BC565">
        <v>73.75</v>
      </c>
      <c r="BD565">
        <v>77.5</v>
      </c>
      <c r="BE565">
        <v>82.083332999999996</v>
      </c>
      <c r="BF565">
        <v>85.583332999999996</v>
      </c>
      <c r="BG565">
        <v>89.083332999999996</v>
      </c>
      <c r="BH565">
        <v>92</v>
      </c>
      <c r="BI565">
        <v>93.25</v>
      </c>
      <c r="BJ565">
        <v>94.416667000000004</v>
      </c>
      <c r="BK565">
        <v>94.916667000000004</v>
      </c>
      <c r="BL565">
        <v>95.166667000000004</v>
      </c>
      <c r="BM565">
        <v>93.666667000000004</v>
      </c>
      <c r="BN565">
        <v>89.666667000000004</v>
      </c>
      <c r="BO565">
        <v>84.25</v>
      </c>
      <c r="BP565">
        <v>78.833332999999996</v>
      </c>
      <c r="BQ565">
        <v>75.666667000000004</v>
      </c>
      <c r="BR565">
        <v>74.583332999999996</v>
      </c>
      <c r="BS565">
        <v>-8.4487300000000001E-2</v>
      </c>
      <c r="BT565">
        <v>0.34737810000000002</v>
      </c>
      <c r="BU565">
        <v>-0.16088549999999999</v>
      </c>
      <c r="BV565">
        <v>-0.34218660000000001</v>
      </c>
      <c r="BW565">
        <v>0.67942749999999996</v>
      </c>
      <c r="BX565">
        <v>0.40812419999999999</v>
      </c>
      <c r="BY565">
        <v>-1.0016780000000001</v>
      </c>
      <c r="BZ565">
        <v>0.53750469999999995</v>
      </c>
      <c r="CA565">
        <v>-0.65473000000000003</v>
      </c>
      <c r="CB565">
        <v>-0.62432460000000001</v>
      </c>
      <c r="CC565">
        <v>-1.0065770000000001</v>
      </c>
      <c r="CD565">
        <v>0.42463990000000001</v>
      </c>
      <c r="CE565">
        <v>-7.4809299999999995E-2</v>
      </c>
      <c r="CF565">
        <v>0.36199999999999999</v>
      </c>
      <c r="CG565">
        <v>0.56131900000000001</v>
      </c>
      <c r="CH565">
        <v>0.39222679999999999</v>
      </c>
      <c r="CI565">
        <v>0.26040849999999999</v>
      </c>
      <c r="CJ565">
        <v>-0.47651270000000001</v>
      </c>
      <c r="CK565">
        <v>-1.9443950000000001</v>
      </c>
      <c r="CL565">
        <v>5.3137020000000001</v>
      </c>
      <c r="CM565">
        <v>-0.56672909999999999</v>
      </c>
      <c r="CN565">
        <v>-0.29151690000000002</v>
      </c>
      <c r="CO565">
        <v>-0.183812</v>
      </c>
      <c r="CP565">
        <v>0.36704920000000002</v>
      </c>
      <c r="CQ565">
        <v>1.375861</v>
      </c>
      <c r="CR565">
        <v>0.32601160000000001</v>
      </c>
      <c r="CS565">
        <v>0.27918359999999998</v>
      </c>
      <c r="CT565">
        <v>0.22795650000000001</v>
      </c>
      <c r="CU565">
        <v>0.53810429999999998</v>
      </c>
      <c r="CV565">
        <v>0.59950539999999997</v>
      </c>
      <c r="CW565">
        <v>1.079542</v>
      </c>
      <c r="CX565">
        <v>0.75289320000000004</v>
      </c>
      <c r="CY565">
        <v>0.4887032</v>
      </c>
      <c r="CZ565">
        <v>0.74918490000000004</v>
      </c>
      <c r="DA565">
        <v>0.77755379999999996</v>
      </c>
      <c r="DB565">
        <v>0.85358750000000005</v>
      </c>
      <c r="DC565">
        <v>0.90397380000000005</v>
      </c>
      <c r="DD565">
        <v>1.506138</v>
      </c>
      <c r="DE565">
        <v>1.6031869999999999</v>
      </c>
      <c r="DF565">
        <v>1.414245</v>
      </c>
      <c r="DG565">
        <v>1.047601</v>
      </c>
      <c r="DH565">
        <v>1.0563089999999999</v>
      </c>
      <c r="DI565">
        <v>1.2094050000000001</v>
      </c>
      <c r="DJ565">
        <v>0.59569910000000004</v>
      </c>
      <c r="DK565">
        <v>0.81933140000000004</v>
      </c>
      <c r="DL565">
        <v>0.60657879999999997</v>
      </c>
      <c r="DM565">
        <v>0.2961104</v>
      </c>
      <c r="DN565">
        <v>0.73248630000000003</v>
      </c>
      <c r="DO565">
        <v>19</v>
      </c>
      <c r="DP565">
        <v>20</v>
      </c>
    </row>
    <row r="566" spans="1:122" hidden="1" x14ac:dyDescent="0.25">
      <c r="A566" t="str">
        <f t="shared" si="8"/>
        <v>Aggregator-CPower_All CBP_44389</v>
      </c>
      <c r="B566" t="s">
        <v>62</v>
      </c>
      <c r="C566" t="s">
        <v>215</v>
      </c>
      <c r="D566" t="s">
        <v>61</v>
      </c>
      <c r="E566" t="s">
        <v>61</v>
      </c>
      <c r="F566" t="s">
        <v>42</v>
      </c>
      <c r="G566" t="s">
        <v>61</v>
      </c>
      <c r="H566" t="s">
        <v>61</v>
      </c>
      <c r="I566" t="s">
        <v>61</v>
      </c>
      <c r="J566" t="s">
        <v>61</v>
      </c>
      <c r="K566" t="s">
        <v>197</v>
      </c>
      <c r="L566" s="18">
        <v>44389</v>
      </c>
      <c r="M566">
        <v>20</v>
      </c>
      <c r="N566">
        <v>20</v>
      </c>
      <c r="O566" t="s">
        <v>258</v>
      </c>
      <c r="P566">
        <v>478</v>
      </c>
      <c r="Q566">
        <v>467</v>
      </c>
      <c r="R566">
        <v>1</v>
      </c>
      <c r="S566">
        <v>0</v>
      </c>
      <c r="T566">
        <v>0</v>
      </c>
      <c r="U566">
        <v>0</v>
      </c>
      <c r="V566">
        <v>0</v>
      </c>
      <c r="W566">
        <v>18728.565999999999</v>
      </c>
      <c r="X566">
        <v>17567.111000000001</v>
      </c>
      <c r="Y566">
        <v>17406.208999999999</v>
      </c>
      <c r="Z566">
        <v>17273.713</v>
      </c>
      <c r="AA566">
        <v>17602.261999999999</v>
      </c>
      <c r="AB566">
        <v>18911.88</v>
      </c>
      <c r="AC566">
        <v>20906.419000000002</v>
      </c>
      <c r="AD566">
        <v>24117.392</v>
      </c>
      <c r="AE566">
        <v>26809.814999999999</v>
      </c>
      <c r="AF566">
        <v>28901.8</v>
      </c>
      <c r="AG566">
        <v>29878.7</v>
      </c>
      <c r="AH566">
        <v>33535.175000000003</v>
      </c>
      <c r="AI566">
        <v>34918.828999999998</v>
      </c>
      <c r="AJ566">
        <v>35873.347000000002</v>
      </c>
      <c r="AK566">
        <v>36656.366000000002</v>
      </c>
      <c r="AL566">
        <v>37135.614999999998</v>
      </c>
      <c r="AM566">
        <v>38177.457000000002</v>
      </c>
      <c r="AN566">
        <v>38239.171000000002</v>
      </c>
      <c r="AO566">
        <v>33501.961000000003</v>
      </c>
      <c r="AP566">
        <v>26173.042000000001</v>
      </c>
      <c r="AQ566">
        <v>28693.690999999999</v>
      </c>
      <c r="AR566">
        <v>24665.464</v>
      </c>
      <c r="AS566">
        <v>20854.063999999998</v>
      </c>
      <c r="AT566">
        <v>19165.916000000001</v>
      </c>
      <c r="AU566">
        <v>69.409934000000007</v>
      </c>
      <c r="AV566">
        <v>68.676199999999994</v>
      </c>
      <c r="AW566">
        <v>67.402124999999998</v>
      </c>
      <c r="AX566">
        <v>66.285387</v>
      </c>
      <c r="AY566">
        <v>65.662488999999994</v>
      </c>
      <c r="AZ566">
        <v>64.52355</v>
      </c>
      <c r="BA566">
        <v>63.870955000000002</v>
      </c>
      <c r="BB566">
        <v>64.677508000000003</v>
      </c>
      <c r="BC566">
        <v>66.926657000000006</v>
      </c>
      <c r="BD566">
        <v>70.194751999999994</v>
      </c>
      <c r="BE566">
        <v>74.132895000000005</v>
      </c>
      <c r="BF566">
        <v>77.706700999999995</v>
      </c>
      <c r="BG566">
        <v>81.1447</v>
      </c>
      <c r="BH566">
        <v>83.554727</v>
      </c>
      <c r="BI566">
        <v>85.213918000000007</v>
      </c>
      <c r="BJ566">
        <v>86.265047999999993</v>
      </c>
      <c r="BK566">
        <v>86.836680999999999</v>
      </c>
      <c r="BL566">
        <v>86.597103000000004</v>
      </c>
      <c r="BM566">
        <v>84.809972999999999</v>
      </c>
      <c r="BN566">
        <v>81.420698999999999</v>
      </c>
      <c r="BO566">
        <v>77.289030999999994</v>
      </c>
      <c r="BP566">
        <v>73.785971000000004</v>
      </c>
      <c r="BQ566">
        <v>71.564654000000004</v>
      </c>
      <c r="BR566">
        <v>70.160842000000002</v>
      </c>
      <c r="BS566">
        <v>-338.9726</v>
      </c>
      <c r="BT566">
        <v>-131.8801</v>
      </c>
      <c r="BU566">
        <v>-152.0779</v>
      </c>
      <c r="BV566">
        <v>-46.794400000000003</v>
      </c>
      <c r="BW566">
        <v>183.8973</v>
      </c>
      <c r="BX566">
        <v>261.6352</v>
      </c>
      <c r="BY566">
        <v>88.278419999999997</v>
      </c>
      <c r="BZ566">
        <v>-80.672790000000006</v>
      </c>
      <c r="CA566">
        <v>-276.9708</v>
      </c>
      <c r="CB566">
        <v>-280.91469999999998</v>
      </c>
      <c r="CC566">
        <v>-12.43853</v>
      </c>
      <c r="CD566">
        <v>-194.5206</v>
      </c>
      <c r="CE566">
        <v>-252.25</v>
      </c>
      <c r="CF566">
        <v>-338.86219999999997</v>
      </c>
      <c r="CG566">
        <v>-417.4067</v>
      </c>
      <c r="CH566">
        <v>-349.50639999999999</v>
      </c>
      <c r="CI566">
        <v>-595.3664</v>
      </c>
      <c r="CJ566">
        <v>-325.18970000000002</v>
      </c>
      <c r="CK566">
        <v>3395.16</v>
      </c>
      <c r="CL566">
        <v>8461.5310000000009</v>
      </c>
      <c r="CM566">
        <v>2795.4140000000002</v>
      </c>
      <c r="CN566">
        <v>574.91399999999999</v>
      </c>
      <c r="CO566">
        <v>-129.51759999999999</v>
      </c>
      <c r="CP566">
        <v>-95.146410000000003</v>
      </c>
      <c r="CQ566">
        <v>46153.35</v>
      </c>
      <c r="CR566">
        <v>16599.349999999999</v>
      </c>
      <c r="CS566">
        <v>18538.09</v>
      </c>
      <c r="CT566">
        <v>15688.06</v>
      </c>
      <c r="CU566">
        <v>11926.07</v>
      </c>
      <c r="CV566">
        <v>11592.67</v>
      </c>
      <c r="CW566">
        <v>8855.7970000000005</v>
      </c>
      <c r="CX566">
        <v>8973.7669999999998</v>
      </c>
      <c r="CY566">
        <v>13225.78</v>
      </c>
      <c r="CZ566">
        <v>16513.759999999998</v>
      </c>
      <c r="DA566">
        <v>35530.949999999997</v>
      </c>
      <c r="DB566">
        <v>29287.55</v>
      </c>
      <c r="DC566">
        <v>34933.78</v>
      </c>
      <c r="DD566">
        <v>39146.17</v>
      </c>
      <c r="DE566">
        <v>46246.34</v>
      </c>
      <c r="DF566">
        <v>50759.02</v>
      </c>
      <c r="DG566">
        <v>60007.72</v>
      </c>
      <c r="DH566">
        <v>60619.78</v>
      </c>
      <c r="DI566">
        <v>61330.12</v>
      </c>
      <c r="DJ566">
        <v>59579.26</v>
      </c>
      <c r="DK566">
        <v>72717.5</v>
      </c>
      <c r="DL566">
        <v>55056.82</v>
      </c>
      <c r="DM566">
        <v>34561.47</v>
      </c>
      <c r="DN566">
        <v>31069.62</v>
      </c>
      <c r="DO566">
        <v>19</v>
      </c>
      <c r="DP566">
        <v>20</v>
      </c>
    </row>
    <row r="567" spans="1:122" hidden="1" x14ac:dyDescent="0.25">
      <c r="A567" t="str">
        <f t="shared" si="8"/>
        <v>LCA-Stockton_All CBP_44389</v>
      </c>
      <c r="B567" t="s">
        <v>62</v>
      </c>
      <c r="C567" t="s">
        <v>213</v>
      </c>
      <c r="D567" t="s">
        <v>39</v>
      </c>
      <c r="E567" t="s">
        <v>61</v>
      </c>
      <c r="F567" t="s">
        <v>61</v>
      </c>
      <c r="G567" t="s">
        <v>61</v>
      </c>
      <c r="H567" t="s">
        <v>61</v>
      </c>
      <c r="I567" t="s">
        <v>61</v>
      </c>
      <c r="J567" t="s">
        <v>61</v>
      </c>
      <c r="K567" t="s">
        <v>197</v>
      </c>
      <c r="L567" s="18">
        <v>44389</v>
      </c>
      <c r="M567">
        <v>20</v>
      </c>
      <c r="N567">
        <v>20</v>
      </c>
      <c r="O567" t="s">
        <v>258</v>
      </c>
      <c r="P567">
        <v>33</v>
      </c>
      <c r="Q567">
        <v>32</v>
      </c>
      <c r="R567">
        <v>1</v>
      </c>
      <c r="S567">
        <v>0</v>
      </c>
      <c r="T567">
        <v>0</v>
      </c>
      <c r="U567">
        <v>0</v>
      </c>
      <c r="V567">
        <v>0</v>
      </c>
      <c r="W567">
        <v>975.55016000000001</v>
      </c>
      <c r="X567">
        <v>879.09037000000001</v>
      </c>
      <c r="Y567">
        <v>856.49095</v>
      </c>
      <c r="Z567">
        <v>860.48788999999999</v>
      </c>
      <c r="AA567">
        <v>880.85437000000002</v>
      </c>
      <c r="AB567">
        <v>1105.394</v>
      </c>
      <c r="AC567">
        <v>1334.0338999999999</v>
      </c>
      <c r="AD567">
        <v>1524.9843000000001</v>
      </c>
      <c r="AE567">
        <v>1778.7521999999999</v>
      </c>
      <c r="AF567">
        <v>1796.6559</v>
      </c>
      <c r="AG567">
        <v>1804.0966000000001</v>
      </c>
      <c r="AH567">
        <v>2029.5595000000001</v>
      </c>
      <c r="AI567">
        <v>2029.0347999999999</v>
      </c>
      <c r="AJ567">
        <v>2142.87</v>
      </c>
      <c r="AK567">
        <v>2211.3027999999999</v>
      </c>
      <c r="AL567">
        <v>2201.9085</v>
      </c>
      <c r="AM567">
        <v>2284.4751000000001</v>
      </c>
      <c r="AN567">
        <v>2202.1577000000002</v>
      </c>
      <c r="AO567">
        <v>1931.8552</v>
      </c>
      <c r="AP567">
        <v>1767.5459000000001</v>
      </c>
      <c r="AQ567">
        <v>1934.1374000000001</v>
      </c>
      <c r="AR567">
        <v>1469.8487</v>
      </c>
      <c r="AS567">
        <v>1192.8110999999999</v>
      </c>
      <c r="AT567">
        <v>1076.7787000000001</v>
      </c>
      <c r="AU567">
        <v>71.373205999999996</v>
      </c>
      <c r="AV567">
        <v>70.468900000000005</v>
      </c>
      <c r="AW567">
        <v>67.968900000000005</v>
      </c>
      <c r="AX567">
        <v>66.660286999999997</v>
      </c>
      <c r="AY567">
        <v>66.160286999999997</v>
      </c>
      <c r="AZ567">
        <v>64.447367999999997</v>
      </c>
      <c r="BA567">
        <v>63.234450000000002</v>
      </c>
      <c r="BB567">
        <v>63.925837000000001</v>
      </c>
      <c r="BC567">
        <v>66.212918999999999</v>
      </c>
      <c r="BD567">
        <v>69.904306000000005</v>
      </c>
      <c r="BE567">
        <v>74.478469000000004</v>
      </c>
      <c r="BF567">
        <v>78.861243999999999</v>
      </c>
      <c r="BG567">
        <v>83.169855999999996</v>
      </c>
      <c r="BH567">
        <v>85.382774999999995</v>
      </c>
      <c r="BI567">
        <v>87.404306000000005</v>
      </c>
      <c r="BJ567">
        <v>88.521530999999996</v>
      </c>
      <c r="BK567">
        <v>90.160286999999997</v>
      </c>
      <c r="BL567">
        <v>89.681818000000007</v>
      </c>
      <c r="BM567">
        <v>88.107656000000006</v>
      </c>
      <c r="BN567">
        <v>86.033493000000007</v>
      </c>
      <c r="BO567">
        <v>81.746410999999995</v>
      </c>
      <c r="BP567">
        <v>77.033493000000007</v>
      </c>
      <c r="BQ567">
        <v>73.203349000000003</v>
      </c>
      <c r="BR567">
        <v>70.681818000000007</v>
      </c>
      <c r="BS567">
        <v>67.076790000000003</v>
      </c>
      <c r="BT567">
        <v>-92.708969999999994</v>
      </c>
      <c r="BU567">
        <v>-114.3201</v>
      </c>
      <c r="BV567">
        <v>-50.527410000000003</v>
      </c>
      <c r="BW567">
        <v>-0.28206700000000001</v>
      </c>
      <c r="BX567">
        <v>59.021090000000001</v>
      </c>
      <c r="BY567">
        <v>36.586219999999997</v>
      </c>
      <c r="BZ567">
        <v>-72.136700000000005</v>
      </c>
      <c r="CA567">
        <v>-13.792009999999999</v>
      </c>
      <c r="CB567">
        <v>-9.6015479999999993</v>
      </c>
      <c r="CC567">
        <v>-38.157940000000004</v>
      </c>
      <c r="CD567">
        <v>-81.874539999999996</v>
      </c>
      <c r="CE567">
        <v>-49.927509999999998</v>
      </c>
      <c r="CF567">
        <v>-91.854690000000005</v>
      </c>
      <c r="CG567">
        <v>-86.647769999999994</v>
      </c>
      <c r="CH567">
        <v>-38.722119999999997</v>
      </c>
      <c r="CI567">
        <v>-45.625230000000002</v>
      </c>
      <c r="CJ567">
        <v>60.035629999999998</v>
      </c>
      <c r="CK567">
        <v>319.6943</v>
      </c>
      <c r="CL567">
        <v>363.62009999999998</v>
      </c>
      <c r="CM567">
        <v>112.6431</v>
      </c>
      <c r="CN567">
        <v>121.4683</v>
      </c>
      <c r="CO567">
        <v>102.9568</v>
      </c>
      <c r="CP567">
        <v>88.869129999999998</v>
      </c>
      <c r="CQ567">
        <v>4251.3010000000004</v>
      </c>
      <c r="CR567">
        <v>4892.8280000000004</v>
      </c>
      <c r="CS567">
        <v>4836.5879999999997</v>
      </c>
      <c r="CT567">
        <v>2726.0569999999998</v>
      </c>
      <c r="CU567">
        <v>1885.3050000000001</v>
      </c>
      <c r="CV567">
        <v>781.70690000000002</v>
      </c>
      <c r="CW567">
        <v>1062.423</v>
      </c>
      <c r="CX567">
        <v>1043.3389999999999</v>
      </c>
      <c r="CY567">
        <v>969.34379999999999</v>
      </c>
      <c r="CZ567">
        <v>1038.308</v>
      </c>
      <c r="DA567">
        <v>2548.5590000000002</v>
      </c>
      <c r="DB567">
        <v>2107.1129999999998</v>
      </c>
      <c r="DC567">
        <v>2274.6469999999999</v>
      </c>
      <c r="DD567">
        <v>2266.9650000000001</v>
      </c>
      <c r="DE567">
        <v>2293.9760000000001</v>
      </c>
      <c r="DF567">
        <v>2367.2559999999999</v>
      </c>
      <c r="DG567">
        <v>2983.982</v>
      </c>
      <c r="DH567">
        <v>3765.5</v>
      </c>
      <c r="DI567">
        <v>2748.3589999999999</v>
      </c>
      <c r="DJ567">
        <v>3507.0129999999999</v>
      </c>
      <c r="DK567">
        <v>3028.0819999999999</v>
      </c>
      <c r="DL567">
        <v>2856.5830000000001</v>
      </c>
      <c r="DM567">
        <v>4401.1149999999998</v>
      </c>
      <c r="DN567">
        <v>3286.799</v>
      </c>
      <c r="DO567">
        <v>19</v>
      </c>
      <c r="DP567">
        <v>20</v>
      </c>
    </row>
    <row r="568" spans="1:122" hidden="1" x14ac:dyDescent="0.25">
      <c r="A568" t="str">
        <f t="shared" si="8"/>
        <v>OtherDR-No_All CBP_44389</v>
      </c>
      <c r="B568" t="s">
        <v>62</v>
      </c>
      <c r="C568" t="s">
        <v>323</v>
      </c>
      <c r="D568" t="s">
        <v>61</v>
      </c>
      <c r="E568" t="s">
        <v>61</v>
      </c>
      <c r="F568" t="s">
        <v>61</v>
      </c>
      <c r="G568" t="s">
        <v>61</v>
      </c>
      <c r="H568" t="s">
        <v>61</v>
      </c>
      <c r="I568" t="s">
        <v>97</v>
      </c>
      <c r="J568" t="s">
        <v>61</v>
      </c>
      <c r="K568" t="s">
        <v>197</v>
      </c>
      <c r="L568" s="18">
        <v>44389</v>
      </c>
      <c r="M568">
        <v>20</v>
      </c>
      <c r="N568">
        <v>20</v>
      </c>
      <c r="O568" t="s">
        <v>258</v>
      </c>
      <c r="P568">
        <v>480</v>
      </c>
      <c r="Q568">
        <v>469</v>
      </c>
      <c r="R568">
        <v>1</v>
      </c>
      <c r="S568">
        <v>0</v>
      </c>
      <c r="T568">
        <v>0</v>
      </c>
      <c r="U568">
        <v>0</v>
      </c>
      <c r="V568">
        <v>0</v>
      </c>
      <c r="W568">
        <v>19915.486000000001</v>
      </c>
      <c r="X568">
        <v>18797.471000000001</v>
      </c>
      <c r="Y568">
        <v>18653.169000000002</v>
      </c>
      <c r="Z568">
        <v>18522.152999999998</v>
      </c>
      <c r="AA568">
        <v>18847.542000000001</v>
      </c>
      <c r="AB568">
        <v>20156.28</v>
      </c>
      <c r="AC568">
        <v>22140.298999999999</v>
      </c>
      <c r="AD568">
        <v>25340.871999999999</v>
      </c>
      <c r="AE568">
        <v>28024.494999999999</v>
      </c>
      <c r="AF568">
        <v>30258.240000000002</v>
      </c>
      <c r="AG568">
        <v>31214.02</v>
      </c>
      <c r="AH568">
        <v>34772.654999999999</v>
      </c>
      <c r="AI568">
        <v>35466.228999999999</v>
      </c>
      <c r="AJ568">
        <v>36624.947</v>
      </c>
      <c r="AK568">
        <v>37450.606</v>
      </c>
      <c r="AL568">
        <v>37994.974999999999</v>
      </c>
      <c r="AM568">
        <v>38708.936999999998</v>
      </c>
      <c r="AN568">
        <v>38477.131000000001</v>
      </c>
      <c r="AO568">
        <v>33733.120999999999</v>
      </c>
      <c r="AP568">
        <v>26395.921999999999</v>
      </c>
      <c r="AQ568">
        <v>28916.050999999999</v>
      </c>
      <c r="AR568">
        <v>25461.184000000001</v>
      </c>
      <c r="AS568">
        <v>21710.824000000001</v>
      </c>
      <c r="AT568">
        <v>20033.556</v>
      </c>
      <c r="AU568">
        <v>69.349892999999994</v>
      </c>
      <c r="AV568">
        <v>68.619215999999994</v>
      </c>
      <c r="AW568">
        <v>67.350449999999995</v>
      </c>
      <c r="AX568">
        <v>66.234196999999995</v>
      </c>
      <c r="AY568">
        <v>65.613894999999999</v>
      </c>
      <c r="AZ568">
        <v>64.479702000000003</v>
      </c>
      <c r="BA568">
        <v>63.829825999999997</v>
      </c>
      <c r="BB568">
        <v>64.633019000000004</v>
      </c>
      <c r="BC568">
        <v>66.874879000000007</v>
      </c>
      <c r="BD568">
        <v>70.137691000000004</v>
      </c>
      <c r="BE568">
        <v>74.063592</v>
      </c>
      <c r="BF568">
        <v>77.630840000000006</v>
      </c>
      <c r="BG568">
        <v>81.062847000000005</v>
      </c>
      <c r="BH568">
        <v>83.469082999999998</v>
      </c>
      <c r="BI568">
        <v>85.119275999999999</v>
      </c>
      <c r="BJ568">
        <v>86.163943000000003</v>
      </c>
      <c r="BK568">
        <v>86.731111999999996</v>
      </c>
      <c r="BL568">
        <v>86.488365000000002</v>
      </c>
      <c r="BM568">
        <v>84.700348000000005</v>
      </c>
      <c r="BN568">
        <v>81.316862999999998</v>
      </c>
      <c r="BO568">
        <v>77.200327000000001</v>
      </c>
      <c r="BP568">
        <v>73.707695999999999</v>
      </c>
      <c r="BQ568">
        <v>71.495634999999993</v>
      </c>
      <c r="BR568">
        <v>70.097672000000003</v>
      </c>
      <c r="BS568">
        <v>-356.97829999999999</v>
      </c>
      <c r="BT568">
        <v>-132.3424</v>
      </c>
      <c r="BU568">
        <v>-164.4513</v>
      </c>
      <c r="BV568">
        <v>-62.760100000000001</v>
      </c>
      <c r="BW568">
        <v>168.416</v>
      </c>
      <c r="BX568">
        <v>246.11240000000001</v>
      </c>
      <c r="BY568">
        <v>97.790440000000004</v>
      </c>
      <c r="BZ568">
        <v>-58.433480000000003</v>
      </c>
      <c r="CA568">
        <v>-242.28129999999999</v>
      </c>
      <c r="CB568">
        <v>-316.35149999999999</v>
      </c>
      <c r="CC568">
        <v>-24.226189999999999</v>
      </c>
      <c r="CD568">
        <v>-204.64609999999999</v>
      </c>
      <c r="CE568">
        <v>-211.8989</v>
      </c>
      <c r="CF568">
        <v>-404.51119999999997</v>
      </c>
      <c r="CG568">
        <v>-480.04840000000002</v>
      </c>
      <c r="CH568">
        <v>-452.09910000000002</v>
      </c>
      <c r="CI568">
        <v>-448.23820000000001</v>
      </c>
      <c r="CJ568">
        <v>172.33250000000001</v>
      </c>
      <c r="CK568">
        <v>3917.944</v>
      </c>
      <c r="CL568">
        <v>8964.8369999999995</v>
      </c>
      <c r="CM568">
        <v>3329.64</v>
      </c>
      <c r="CN568">
        <v>567.30840000000001</v>
      </c>
      <c r="CO568">
        <v>-198.7002</v>
      </c>
      <c r="CP568">
        <v>-174.63399999999999</v>
      </c>
      <c r="CQ568">
        <v>47363.01</v>
      </c>
      <c r="CR568">
        <v>16749.12</v>
      </c>
      <c r="CS568">
        <v>18670.84</v>
      </c>
      <c r="CT568">
        <v>15839.5</v>
      </c>
      <c r="CU568">
        <v>12074.46</v>
      </c>
      <c r="CV568">
        <v>11741.22</v>
      </c>
      <c r="CW568">
        <v>8906.43</v>
      </c>
      <c r="CX568">
        <v>9086.1200000000008</v>
      </c>
      <c r="CY568">
        <v>13347.26</v>
      </c>
      <c r="CZ568">
        <v>17324.7</v>
      </c>
      <c r="DA568">
        <v>36425.78</v>
      </c>
      <c r="DB568">
        <v>30048.95</v>
      </c>
      <c r="DC568">
        <v>37672.78</v>
      </c>
      <c r="DD568">
        <v>43195.85</v>
      </c>
      <c r="DE568">
        <v>49730.79</v>
      </c>
      <c r="DF568">
        <v>54174.54</v>
      </c>
      <c r="DG568">
        <v>68451.320000000007</v>
      </c>
      <c r="DH568">
        <v>63849.24</v>
      </c>
      <c r="DI568">
        <v>64132.25</v>
      </c>
      <c r="DJ568">
        <v>62969.22</v>
      </c>
      <c r="DK568">
        <v>76069.55</v>
      </c>
      <c r="DL568">
        <v>58273.97</v>
      </c>
      <c r="DM568">
        <v>35706.47</v>
      </c>
      <c r="DN568">
        <v>31860.67</v>
      </c>
      <c r="DO568">
        <v>18</v>
      </c>
      <c r="DP568">
        <v>21</v>
      </c>
    </row>
    <row r="569" spans="1:122" x14ac:dyDescent="0.25">
      <c r="A569" t="str">
        <f t="shared" si="8"/>
        <v>AutoDR-No_All CBP_44389</v>
      </c>
      <c r="B569" t="s">
        <v>62</v>
      </c>
      <c r="C569" t="s">
        <v>321</v>
      </c>
      <c r="D569" t="s">
        <v>61</v>
      </c>
      <c r="E569" t="s">
        <v>61</v>
      </c>
      <c r="F569" t="s">
        <v>61</v>
      </c>
      <c r="G569" t="s">
        <v>61</v>
      </c>
      <c r="H569" t="s">
        <v>97</v>
      </c>
      <c r="I569" t="s">
        <v>61</v>
      </c>
      <c r="J569" t="s">
        <v>61</v>
      </c>
      <c r="K569" t="s">
        <v>197</v>
      </c>
      <c r="L569" s="18">
        <v>44389</v>
      </c>
      <c r="M569">
        <v>20</v>
      </c>
      <c r="N569">
        <v>20</v>
      </c>
      <c r="O569" t="s">
        <v>258</v>
      </c>
      <c r="P569">
        <v>441</v>
      </c>
      <c r="Q569">
        <v>430</v>
      </c>
      <c r="R569">
        <v>1</v>
      </c>
      <c r="S569">
        <v>0</v>
      </c>
      <c r="T569">
        <v>0</v>
      </c>
      <c r="U569">
        <v>0</v>
      </c>
      <c r="V569">
        <v>0</v>
      </c>
      <c r="W569">
        <v>17536.786</v>
      </c>
      <c r="X569">
        <v>16931.181</v>
      </c>
      <c r="Y569">
        <v>16822.759999999998</v>
      </c>
      <c r="Z569">
        <v>16764.451000000001</v>
      </c>
      <c r="AA569">
        <v>17052.651999999998</v>
      </c>
      <c r="AB569">
        <v>18383.05</v>
      </c>
      <c r="AC569">
        <v>20395.473999999998</v>
      </c>
      <c r="AD569">
        <v>23575.865000000002</v>
      </c>
      <c r="AE569">
        <v>26007.21</v>
      </c>
      <c r="AF569">
        <v>27818.367999999999</v>
      </c>
      <c r="AG569">
        <v>28619.190999999999</v>
      </c>
      <c r="AH569">
        <v>31993.84</v>
      </c>
      <c r="AI569">
        <v>32466.116000000002</v>
      </c>
      <c r="AJ569">
        <v>33585.887999999999</v>
      </c>
      <c r="AK569">
        <v>34277.374000000003</v>
      </c>
      <c r="AL569">
        <v>34658.021999999997</v>
      </c>
      <c r="AM569">
        <v>35223.898000000001</v>
      </c>
      <c r="AN569">
        <v>35011.118000000002</v>
      </c>
      <c r="AO569">
        <v>30451.499</v>
      </c>
      <c r="AP569">
        <v>23262.011999999999</v>
      </c>
      <c r="AQ569">
        <v>25561.837</v>
      </c>
      <c r="AR569">
        <v>22554.402999999998</v>
      </c>
      <c r="AS569">
        <v>19471.245999999999</v>
      </c>
      <c r="AT569">
        <v>18024.302</v>
      </c>
      <c r="AU569">
        <v>69.701930000000004</v>
      </c>
      <c r="AV569">
        <v>68.951660000000004</v>
      </c>
      <c r="AW569">
        <v>67.672518999999994</v>
      </c>
      <c r="AX569">
        <v>66.521724000000006</v>
      </c>
      <c r="AY569">
        <v>65.892995999999997</v>
      </c>
      <c r="AZ569">
        <v>64.732928000000001</v>
      </c>
      <c r="BA569">
        <v>64.074107999999995</v>
      </c>
      <c r="BB569">
        <v>64.889717000000005</v>
      </c>
      <c r="BC569">
        <v>67.166194000000004</v>
      </c>
      <c r="BD569">
        <v>70.456226999999998</v>
      </c>
      <c r="BE569">
        <v>74.392600999999999</v>
      </c>
      <c r="BF569">
        <v>77.965433000000004</v>
      </c>
      <c r="BG569">
        <v>81.398049999999998</v>
      </c>
      <c r="BH569">
        <v>83.817408</v>
      </c>
      <c r="BI569">
        <v>85.458912999999995</v>
      </c>
      <c r="BJ569">
        <v>86.503898000000007</v>
      </c>
      <c r="BK569">
        <v>87.086128000000002</v>
      </c>
      <c r="BL569">
        <v>86.874744000000007</v>
      </c>
      <c r="BM569">
        <v>85.092134000000001</v>
      </c>
      <c r="BN569">
        <v>81.721761000000001</v>
      </c>
      <c r="BO569">
        <v>77.615630999999993</v>
      </c>
      <c r="BP569">
        <v>74.108881999999994</v>
      </c>
      <c r="BQ569">
        <v>71.891655999999998</v>
      </c>
      <c r="BR569">
        <v>70.479988000000006</v>
      </c>
      <c r="BS569">
        <v>-280.72890000000001</v>
      </c>
      <c r="BT569">
        <v>-143.45310000000001</v>
      </c>
      <c r="BU569">
        <v>-152.81370000000001</v>
      </c>
      <c r="BV569">
        <v>-72.980419999999995</v>
      </c>
      <c r="BW569">
        <v>145.649</v>
      </c>
      <c r="BX569">
        <v>237.10159999999999</v>
      </c>
      <c r="BY569">
        <v>87.295550000000006</v>
      </c>
      <c r="BZ569">
        <v>-56.972549999999998</v>
      </c>
      <c r="CA569">
        <v>-235.0324</v>
      </c>
      <c r="CB569">
        <v>-289.32369999999997</v>
      </c>
      <c r="CC569">
        <v>8.5072860000000006</v>
      </c>
      <c r="CD569">
        <v>-254.70849999999999</v>
      </c>
      <c r="CE569">
        <v>-205.02119999999999</v>
      </c>
      <c r="CF569">
        <v>-383.89409999999998</v>
      </c>
      <c r="CG569">
        <v>-448.59690000000001</v>
      </c>
      <c r="CH569">
        <v>-425.41079999999999</v>
      </c>
      <c r="CI569">
        <v>-423.57670000000002</v>
      </c>
      <c r="CJ569">
        <v>132.1788</v>
      </c>
      <c r="CK569">
        <v>3724.3139999999999</v>
      </c>
      <c r="CL569">
        <v>8680.473</v>
      </c>
      <c r="CM569">
        <v>3365.5279999999998</v>
      </c>
      <c r="CN569">
        <v>601.01689999999996</v>
      </c>
      <c r="CO569">
        <v>-160.68209999999999</v>
      </c>
      <c r="CP569">
        <v>-145.0488</v>
      </c>
      <c r="CQ569">
        <v>46172.72</v>
      </c>
      <c r="CR569">
        <v>16175.32</v>
      </c>
      <c r="CS569">
        <v>17650.349999999999</v>
      </c>
      <c r="CT569">
        <v>15375.96</v>
      </c>
      <c r="CU569">
        <v>11515.21</v>
      </c>
      <c r="CV569">
        <v>11397.85</v>
      </c>
      <c r="CW569">
        <v>8647.9470000000001</v>
      </c>
      <c r="CX569">
        <v>8816.3119999999999</v>
      </c>
      <c r="CY569">
        <v>12908.2</v>
      </c>
      <c r="CZ569">
        <v>15979.87</v>
      </c>
      <c r="DA569">
        <v>32950.800000000003</v>
      </c>
      <c r="DB569">
        <v>28912.62</v>
      </c>
      <c r="DC569">
        <v>36494.82</v>
      </c>
      <c r="DD569">
        <v>42446.91</v>
      </c>
      <c r="DE569">
        <v>48942.05</v>
      </c>
      <c r="DF569">
        <v>53370.53</v>
      </c>
      <c r="DG569">
        <v>67230.91</v>
      </c>
      <c r="DH569">
        <v>62384.72</v>
      </c>
      <c r="DI569">
        <v>62608.04</v>
      </c>
      <c r="DJ569">
        <v>61664.41</v>
      </c>
      <c r="DK569">
        <v>74229.539999999994</v>
      </c>
      <c r="DL569">
        <v>56586.39</v>
      </c>
      <c r="DM569">
        <v>33284.85</v>
      </c>
      <c r="DN569">
        <v>30312.3</v>
      </c>
      <c r="DO569">
        <v>18</v>
      </c>
      <c r="DP569">
        <v>21</v>
      </c>
    </row>
    <row r="570" spans="1:122" hidden="1" x14ac:dyDescent="0.25">
      <c r="A570" t="str">
        <f t="shared" si="8"/>
        <v>Industry_Type-1. Agriculture, Mining &amp; Construction_All CBP_44389</v>
      </c>
      <c r="B570" t="s">
        <v>62</v>
      </c>
      <c r="C570" t="s">
        <v>211</v>
      </c>
      <c r="D570" t="s">
        <v>61</v>
      </c>
      <c r="E570" t="s">
        <v>61</v>
      </c>
      <c r="F570" t="s">
        <v>61</v>
      </c>
      <c r="G570" t="s">
        <v>30</v>
      </c>
      <c r="H570" t="s">
        <v>61</v>
      </c>
      <c r="I570" t="s">
        <v>61</v>
      </c>
      <c r="J570" t="s">
        <v>61</v>
      </c>
      <c r="K570" t="s">
        <v>197</v>
      </c>
      <c r="L570" s="18">
        <v>44389</v>
      </c>
      <c r="M570">
        <v>20</v>
      </c>
      <c r="N570">
        <v>20</v>
      </c>
      <c r="O570" t="s">
        <v>258</v>
      </c>
      <c r="P570">
        <v>19</v>
      </c>
      <c r="Q570">
        <v>19</v>
      </c>
      <c r="R570">
        <v>1</v>
      </c>
      <c r="S570">
        <v>0</v>
      </c>
      <c r="T570">
        <v>0</v>
      </c>
      <c r="U570">
        <v>0</v>
      </c>
      <c r="V570">
        <v>0</v>
      </c>
      <c r="W570">
        <v>5879.72</v>
      </c>
      <c r="X570">
        <v>5935.32</v>
      </c>
      <c r="Y570">
        <v>5951.04</v>
      </c>
      <c r="Z570">
        <v>5955.16</v>
      </c>
      <c r="AA570">
        <v>5949.68</v>
      </c>
      <c r="AB570">
        <v>5949.68</v>
      </c>
      <c r="AC570">
        <v>5911</v>
      </c>
      <c r="AD570">
        <v>5820.6</v>
      </c>
      <c r="AE570">
        <v>5665.96</v>
      </c>
      <c r="AF570">
        <v>5681.24</v>
      </c>
      <c r="AG570">
        <v>5380.52</v>
      </c>
      <c r="AH570">
        <v>5557.08</v>
      </c>
      <c r="AI570">
        <v>5019.72</v>
      </c>
      <c r="AJ570">
        <v>5228</v>
      </c>
      <c r="AK570">
        <v>5269.76</v>
      </c>
      <c r="AL570">
        <v>5332.24</v>
      </c>
      <c r="AM570">
        <v>5007.3999999999996</v>
      </c>
      <c r="AN570">
        <v>4817.32</v>
      </c>
      <c r="AO570">
        <v>2451.8000000000002</v>
      </c>
      <c r="AP570">
        <v>290.56</v>
      </c>
      <c r="AQ570">
        <v>3119.16</v>
      </c>
      <c r="AR570">
        <v>5433.72</v>
      </c>
      <c r="AS570">
        <v>5676.36</v>
      </c>
      <c r="AT570">
        <v>5650.68</v>
      </c>
      <c r="AU570">
        <v>85.868420999999998</v>
      </c>
      <c r="AV570">
        <v>84.078946999999999</v>
      </c>
      <c r="AW570">
        <v>83.184211000000005</v>
      </c>
      <c r="AX570">
        <v>81.289473999999998</v>
      </c>
      <c r="AY570">
        <v>80.394737000000006</v>
      </c>
      <c r="AZ570">
        <v>77.710526000000002</v>
      </c>
      <c r="BA570">
        <v>76.815788999999995</v>
      </c>
      <c r="BB570">
        <v>77.710526000000002</v>
      </c>
      <c r="BC570">
        <v>80.894737000000006</v>
      </c>
      <c r="BD570">
        <v>85.131579000000002</v>
      </c>
      <c r="BE570">
        <v>90.157894999999996</v>
      </c>
      <c r="BF570">
        <v>93.5</v>
      </c>
      <c r="BG570">
        <v>96.842105000000004</v>
      </c>
      <c r="BH570">
        <v>98.789473999999998</v>
      </c>
      <c r="BI570">
        <v>99.631579000000002</v>
      </c>
      <c r="BJ570">
        <v>100.47368</v>
      </c>
      <c r="BK570">
        <v>101.76316</v>
      </c>
      <c r="BL570">
        <v>103.44737000000001</v>
      </c>
      <c r="BM570">
        <v>102.34211000000001</v>
      </c>
      <c r="BN570">
        <v>99.447367999999997</v>
      </c>
      <c r="BO570">
        <v>96.263158000000004</v>
      </c>
      <c r="BP570">
        <v>92.578946999999999</v>
      </c>
      <c r="BQ570">
        <v>90.342105000000004</v>
      </c>
      <c r="BR570">
        <v>88.552632000000003</v>
      </c>
      <c r="BS570">
        <v>-116.5117</v>
      </c>
      <c r="BT570">
        <v>20.66452</v>
      </c>
      <c r="BU570">
        <v>20.253679999999999</v>
      </c>
      <c r="BV570">
        <v>9.5692020000000007</v>
      </c>
      <c r="BW570">
        <v>-2.4065539999999999</v>
      </c>
      <c r="BX570">
        <v>0.5946941</v>
      </c>
      <c r="BY570">
        <v>33.084560000000003</v>
      </c>
      <c r="BZ570">
        <v>24.69575</v>
      </c>
      <c r="CA570">
        <v>11.725070000000001</v>
      </c>
      <c r="CB570">
        <v>-70.159099999999995</v>
      </c>
      <c r="CC570">
        <v>40.801029999999997</v>
      </c>
      <c r="CD570">
        <v>32.6004</v>
      </c>
      <c r="CE570">
        <v>70.563149999999993</v>
      </c>
      <c r="CF570">
        <v>-33.960079999999998</v>
      </c>
      <c r="CG570">
        <v>-68.683459999999997</v>
      </c>
      <c r="CH570">
        <v>-107.55719999999999</v>
      </c>
      <c r="CI570">
        <v>153.65270000000001</v>
      </c>
      <c r="CJ570">
        <v>613.37689999999998</v>
      </c>
      <c r="CK570">
        <v>2972.1080000000002</v>
      </c>
      <c r="CL570">
        <v>4878.0879999999997</v>
      </c>
      <c r="CM570">
        <v>2824.4609999999998</v>
      </c>
      <c r="CN570">
        <v>540.10730000000001</v>
      </c>
      <c r="CO570">
        <v>25.131270000000001</v>
      </c>
      <c r="CP570">
        <v>13.274570000000001</v>
      </c>
      <c r="CQ570">
        <v>13638.2</v>
      </c>
      <c r="CR570">
        <v>4096.9440000000004</v>
      </c>
      <c r="CS570">
        <v>3954.7139999999999</v>
      </c>
      <c r="CT570">
        <v>3823.5320000000002</v>
      </c>
      <c r="CU570">
        <v>3756.7550000000001</v>
      </c>
      <c r="CV570">
        <v>3749.7710000000002</v>
      </c>
      <c r="CW570">
        <v>1719.7329999999999</v>
      </c>
      <c r="CX570">
        <v>2620.194</v>
      </c>
      <c r="CY570">
        <v>3581.3739999999998</v>
      </c>
      <c r="CZ570">
        <v>4778.9620000000004</v>
      </c>
      <c r="DA570">
        <v>9829.3940000000002</v>
      </c>
      <c r="DB570">
        <v>6966.835</v>
      </c>
      <c r="DC570">
        <v>8186.5870000000004</v>
      </c>
      <c r="DD570">
        <v>9873.1929999999993</v>
      </c>
      <c r="DE570">
        <v>10872.19</v>
      </c>
      <c r="DF570">
        <v>11003.16</v>
      </c>
      <c r="DG570">
        <v>16671.990000000002</v>
      </c>
      <c r="DH570">
        <v>18968.98</v>
      </c>
      <c r="DI570">
        <v>19219.89</v>
      </c>
      <c r="DJ570">
        <v>18794.95</v>
      </c>
      <c r="DK570">
        <v>28701.119999999999</v>
      </c>
      <c r="DL570">
        <v>19834.73</v>
      </c>
      <c r="DM570">
        <v>15009.13</v>
      </c>
      <c r="DN570">
        <v>14996.08</v>
      </c>
      <c r="DO570">
        <v>18</v>
      </c>
      <c r="DP570">
        <v>21</v>
      </c>
      <c r="DR570" s="20"/>
    </row>
    <row r="571" spans="1:122" hidden="1" x14ac:dyDescent="0.25">
      <c r="A571" t="str">
        <f t="shared" si="8"/>
        <v>Size_Grp-200 kW and above_All CBP_44389</v>
      </c>
      <c r="B571" t="s">
        <v>62</v>
      </c>
      <c r="C571" t="s">
        <v>207</v>
      </c>
      <c r="D571" t="s">
        <v>61</v>
      </c>
      <c r="E571" t="s">
        <v>61</v>
      </c>
      <c r="F571" t="s">
        <v>61</v>
      </c>
      <c r="G571" t="s">
        <v>61</v>
      </c>
      <c r="H571" t="s">
        <v>61</v>
      </c>
      <c r="I571" t="s">
        <v>61</v>
      </c>
      <c r="J571" t="s">
        <v>102</v>
      </c>
      <c r="K571" t="s">
        <v>197</v>
      </c>
      <c r="L571" s="18">
        <v>44389</v>
      </c>
      <c r="M571">
        <v>20</v>
      </c>
      <c r="N571">
        <v>20</v>
      </c>
      <c r="O571" t="s">
        <v>258</v>
      </c>
      <c r="P571">
        <v>58</v>
      </c>
      <c r="Q571">
        <v>58</v>
      </c>
      <c r="R571">
        <v>1</v>
      </c>
      <c r="S571">
        <v>0</v>
      </c>
      <c r="T571">
        <v>0</v>
      </c>
      <c r="U571">
        <v>0</v>
      </c>
      <c r="V571">
        <v>0</v>
      </c>
      <c r="W571">
        <v>12291.325000000001</v>
      </c>
      <c r="X571">
        <v>11770.165999999999</v>
      </c>
      <c r="Y571">
        <v>11768.994000000001</v>
      </c>
      <c r="Z571">
        <v>11748.321</v>
      </c>
      <c r="AA571">
        <v>11969.608</v>
      </c>
      <c r="AB571">
        <v>12821.008</v>
      </c>
      <c r="AC571">
        <v>14326.2</v>
      </c>
      <c r="AD571">
        <v>15429.477999999999</v>
      </c>
      <c r="AE571">
        <v>15668.199000000001</v>
      </c>
      <c r="AF571">
        <v>15833.822</v>
      </c>
      <c r="AG571">
        <v>15923.982</v>
      </c>
      <c r="AH571">
        <v>18464.598000000002</v>
      </c>
      <c r="AI571">
        <v>18345.899000000001</v>
      </c>
      <c r="AJ571">
        <v>18892.957999999999</v>
      </c>
      <c r="AK571">
        <v>19241.251</v>
      </c>
      <c r="AL571">
        <v>19519.431</v>
      </c>
      <c r="AM571">
        <v>20215.309000000001</v>
      </c>
      <c r="AN571">
        <v>20351.762999999999</v>
      </c>
      <c r="AO571">
        <v>17307.538</v>
      </c>
      <c r="AP571">
        <v>12432.527</v>
      </c>
      <c r="AQ571">
        <v>13959.013000000001</v>
      </c>
      <c r="AR571">
        <v>14389.862999999999</v>
      </c>
      <c r="AS571">
        <v>13546.937</v>
      </c>
      <c r="AT571">
        <v>13008.708000000001</v>
      </c>
      <c r="AU571">
        <v>69.043103000000002</v>
      </c>
      <c r="AV571">
        <v>68.155171999999993</v>
      </c>
      <c r="AW571">
        <v>67.051723999999993</v>
      </c>
      <c r="AX571">
        <v>65.948276000000007</v>
      </c>
      <c r="AY571">
        <v>65.327585999999997</v>
      </c>
      <c r="AZ571">
        <v>64.129310000000004</v>
      </c>
      <c r="BA571">
        <v>63.603448</v>
      </c>
      <c r="BB571">
        <v>64.293103000000002</v>
      </c>
      <c r="BC571">
        <v>66.456896999999998</v>
      </c>
      <c r="BD571">
        <v>69.698276000000007</v>
      </c>
      <c r="BE571">
        <v>73.698276000000007</v>
      </c>
      <c r="BF571">
        <v>77.172414000000003</v>
      </c>
      <c r="BG571">
        <v>80.534482999999994</v>
      </c>
      <c r="BH571">
        <v>82.965517000000006</v>
      </c>
      <c r="BI571">
        <v>84.620689999999996</v>
      </c>
      <c r="BJ571">
        <v>85.698276000000007</v>
      </c>
      <c r="BK571">
        <v>86.517240999999999</v>
      </c>
      <c r="BL571">
        <v>86.517240999999999</v>
      </c>
      <c r="BM571">
        <v>84.698276000000007</v>
      </c>
      <c r="BN571">
        <v>81.284482999999994</v>
      </c>
      <c r="BO571">
        <v>77.293103000000002</v>
      </c>
      <c r="BP571">
        <v>73.801723999999993</v>
      </c>
      <c r="BQ571">
        <v>71.698276000000007</v>
      </c>
      <c r="BR571">
        <v>70.267240999999999</v>
      </c>
      <c r="BS571">
        <v>-175.63730000000001</v>
      </c>
      <c r="BT571">
        <v>-50.076929999999997</v>
      </c>
      <c r="BU571">
        <v>-121.91379999999999</v>
      </c>
      <c r="BV571">
        <v>-13.74361</v>
      </c>
      <c r="BW571">
        <v>155.54220000000001</v>
      </c>
      <c r="BX571">
        <v>222.23060000000001</v>
      </c>
      <c r="BY571">
        <v>127.3473</v>
      </c>
      <c r="BZ571">
        <v>-39.012189999999997</v>
      </c>
      <c r="CA571">
        <v>-190.0796</v>
      </c>
      <c r="CB571">
        <v>-323.77370000000002</v>
      </c>
      <c r="CC571">
        <v>19.935210000000001</v>
      </c>
      <c r="CD571">
        <v>-138.60470000000001</v>
      </c>
      <c r="CE571">
        <v>-93.79889</v>
      </c>
      <c r="CF571">
        <v>-305.97120000000001</v>
      </c>
      <c r="CG571">
        <v>-407.20209999999997</v>
      </c>
      <c r="CH571">
        <v>-406.73520000000002</v>
      </c>
      <c r="CI571">
        <v>-400.32530000000003</v>
      </c>
      <c r="CJ571">
        <v>69.702150000000003</v>
      </c>
      <c r="CK571">
        <v>2792.7179999999998</v>
      </c>
      <c r="CL571">
        <v>6311.74</v>
      </c>
      <c r="CM571">
        <v>3167.4189999999999</v>
      </c>
      <c r="CN571">
        <v>604.61450000000002</v>
      </c>
      <c r="CO571">
        <v>20.697189999999999</v>
      </c>
      <c r="CP571" s="20">
        <v>-11.886699999999999</v>
      </c>
      <c r="CQ571" s="20">
        <v>42863.59</v>
      </c>
      <c r="CR571" s="20">
        <v>14526.01</v>
      </c>
      <c r="CS571" s="20">
        <v>16435.09</v>
      </c>
      <c r="CT571" s="20">
        <v>13874.34</v>
      </c>
      <c r="CU571" s="20">
        <v>10481.74</v>
      </c>
      <c r="CV571" s="20">
        <v>9911.6689999999999</v>
      </c>
      <c r="CW571" s="20">
        <v>7239.3320000000003</v>
      </c>
      <c r="CX571" s="20">
        <v>7670.9</v>
      </c>
      <c r="CY571" s="20">
        <v>10959.08</v>
      </c>
      <c r="CZ571" s="20">
        <v>15000.03</v>
      </c>
      <c r="DA571" s="20">
        <v>32950</v>
      </c>
      <c r="DB571" s="20">
        <v>26207.61</v>
      </c>
      <c r="DC571" s="20">
        <v>33851.550000000003</v>
      </c>
      <c r="DD571" s="20">
        <v>38983.71</v>
      </c>
      <c r="DE571" s="20">
        <v>45192.09</v>
      </c>
      <c r="DF571" s="20">
        <v>49522.31</v>
      </c>
      <c r="DG571" s="20">
        <v>63554.51</v>
      </c>
      <c r="DH571" s="20">
        <v>57750.21</v>
      </c>
      <c r="DI571" s="20">
        <v>57901.71</v>
      </c>
      <c r="DJ571" s="20">
        <v>56048.32</v>
      </c>
      <c r="DK571" s="20">
        <v>68449.23</v>
      </c>
      <c r="DL571" s="20">
        <v>53289.67</v>
      </c>
      <c r="DM571" s="20">
        <v>31594.45</v>
      </c>
      <c r="DN571" s="20">
        <v>28181.25</v>
      </c>
      <c r="DO571">
        <v>18</v>
      </c>
      <c r="DP571">
        <v>21</v>
      </c>
      <c r="DR571" s="20"/>
    </row>
    <row r="572" spans="1:122" hidden="1" x14ac:dyDescent="0.25">
      <c r="A572" t="str">
        <f t="shared" si="8"/>
        <v>LCA-Sierra_All CBP_44389</v>
      </c>
      <c r="B572" t="s">
        <v>62</v>
      </c>
      <c r="C572" t="s">
        <v>206</v>
      </c>
      <c r="D572" t="s">
        <v>34</v>
      </c>
      <c r="E572" t="s">
        <v>61</v>
      </c>
      <c r="F572" t="s">
        <v>61</v>
      </c>
      <c r="G572" t="s">
        <v>61</v>
      </c>
      <c r="H572" t="s">
        <v>61</v>
      </c>
      <c r="I572" t="s">
        <v>61</v>
      </c>
      <c r="J572" t="s">
        <v>61</v>
      </c>
      <c r="K572" t="s">
        <v>197</v>
      </c>
      <c r="L572" s="18">
        <v>44389</v>
      </c>
      <c r="M572">
        <v>20</v>
      </c>
      <c r="N572">
        <v>20</v>
      </c>
      <c r="O572" t="s">
        <v>258</v>
      </c>
      <c r="P572">
        <v>35</v>
      </c>
      <c r="Q572">
        <v>34</v>
      </c>
      <c r="R572">
        <v>1</v>
      </c>
      <c r="S572">
        <v>0</v>
      </c>
      <c r="T572">
        <v>0</v>
      </c>
      <c r="U572">
        <v>0</v>
      </c>
      <c r="V572">
        <v>0</v>
      </c>
      <c r="W572">
        <v>885.96349999999995</v>
      </c>
      <c r="X572">
        <v>631.03499999999997</v>
      </c>
      <c r="Y572">
        <v>674.71699999999998</v>
      </c>
      <c r="Z572">
        <v>655.55</v>
      </c>
      <c r="AA572">
        <v>667.26099999999997</v>
      </c>
      <c r="AB572">
        <v>648.51300000000003</v>
      </c>
      <c r="AC572">
        <v>703.53800000000001</v>
      </c>
      <c r="AD572">
        <v>846.27499999999998</v>
      </c>
      <c r="AE572">
        <v>1093.903</v>
      </c>
      <c r="AF572">
        <v>1136.4100000000001</v>
      </c>
      <c r="AG572">
        <v>1187.2670000000001</v>
      </c>
      <c r="AH572">
        <v>1229.3130000000001</v>
      </c>
      <c r="AI572">
        <v>1290.385</v>
      </c>
      <c r="AJ572">
        <v>1333.961</v>
      </c>
      <c r="AK572">
        <v>1371.905</v>
      </c>
      <c r="AL572">
        <v>1421.4680000000001</v>
      </c>
      <c r="AM572">
        <v>1461.3396</v>
      </c>
      <c r="AN572">
        <v>1394.0259000000001</v>
      </c>
      <c r="AO572">
        <v>1261.4244000000001</v>
      </c>
      <c r="AP572">
        <v>1321.0684000000001</v>
      </c>
      <c r="AQ572">
        <v>1375.0630000000001</v>
      </c>
      <c r="AR572">
        <v>1124.2102</v>
      </c>
      <c r="AS572">
        <v>838.44320000000005</v>
      </c>
      <c r="AT572">
        <v>679.7414</v>
      </c>
      <c r="AU572">
        <v>69.571428999999995</v>
      </c>
      <c r="AV572">
        <v>69.357142999999994</v>
      </c>
      <c r="AW572">
        <v>67.099999999999994</v>
      </c>
      <c r="AX572">
        <v>65.428571000000005</v>
      </c>
      <c r="AY572">
        <v>64.371429000000006</v>
      </c>
      <c r="AZ572">
        <v>63.157142999999998</v>
      </c>
      <c r="BA572">
        <v>61.885714</v>
      </c>
      <c r="BB572">
        <v>63.985714000000002</v>
      </c>
      <c r="BC572">
        <v>69.214286000000001</v>
      </c>
      <c r="BD572">
        <v>72.814285999999996</v>
      </c>
      <c r="BE572">
        <v>76.942857000000004</v>
      </c>
      <c r="BF572">
        <v>80.414286000000004</v>
      </c>
      <c r="BG572">
        <v>83.871429000000006</v>
      </c>
      <c r="BH572">
        <v>87.142857000000006</v>
      </c>
      <c r="BI572">
        <v>89.628570999999994</v>
      </c>
      <c r="BJ572">
        <v>92.1</v>
      </c>
      <c r="BK572">
        <v>93.628570999999994</v>
      </c>
      <c r="BL572">
        <v>93.557142999999996</v>
      </c>
      <c r="BM572">
        <v>93</v>
      </c>
      <c r="BN572">
        <v>90.285713999999999</v>
      </c>
      <c r="BO572">
        <v>84.271428999999998</v>
      </c>
      <c r="BP572">
        <v>76.957143000000002</v>
      </c>
      <c r="BQ572">
        <v>71.785713999999999</v>
      </c>
      <c r="BR572">
        <v>69.714286000000001</v>
      </c>
      <c r="BS572">
        <v>-77.630260000000007</v>
      </c>
      <c r="BT572">
        <v>-0.8675235</v>
      </c>
      <c r="BU572">
        <v>-28.90765</v>
      </c>
      <c r="BV572">
        <v>-22.681709999999999</v>
      </c>
      <c r="BW572">
        <v>-20.05331</v>
      </c>
      <c r="BX572">
        <v>-13.296049999999999</v>
      </c>
      <c r="BY572">
        <v>-6.8759930000000002</v>
      </c>
      <c r="BZ572">
        <v>24.713809999999999</v>
      </c>
      <c r="CA572">
        <v>1.111132</v>
      </c>
      <c r="CB572">
        <v>4.0156090000000004</v>
      </c>
      <c r="CC572">
        <v>-27.700849999999999</v>
      </c>
      <c r="CD572">
        <v>69.301109999999994</v>
      </c>
      <c r="CE572">
        <v>26.212579999999999</v>
      </c>
      <c r="CF572">
        <v>35.094880000000003</v>
      </c>
      <c r="CG572">
        <v>33.237119999999997</v>
      </c>
      <c r="CH572">
        <v>32.172739999999997</v>
      </c>
      <c r="CI572">
        <v>58.175109999999997</v>
      </c>
      <c r="CJ572">
        <v>107.6433</v>
      </c>
      <c r="CK572">
        <v>250.0522</v>
      </c>
      <c r="CL572">
        <v>162.12039999999999</v>
      </c>
      <c r="CM572">
        <v>-21.116119999999999</v>
      </c>
      <c r="CN572">
        <v>-15.255280000000001</v>
      </c>
      <c r="CO572">
        <v>-24.482700000000001</v>
      </c>
      <c r="CP572">
        <v>-13.985620000000001</v>
      </c>
      <c r="CQ572">
        <v>918.08399999999995</v>
      </c>
      <c r="CR572">
        <v>278.5958</v>
      </c>
      <c r="CS572">
        <v>674.12130000000002</v>
      </c>
      <c r="CT572">
        <v>335.3501</v>
      </c>
      <c r="CU572">
        <v>428.57339999999999</v>
      </c>
      <c r="CV572">
        <v>286.80860000000001</v>
      </c>
      <c r="CW572">
        <v>174.52440000000001</v>
      </c>
      <c r="CX572">
        <v>170.47450000000001</v>
      </c>
      <c r="CY572">
        <v>189.7568</v>
      </c>
      <c r="CZ572">
        <v>1019.2140000000001</v>
      </c>
      <c r="DA572">
        <v>2775.636</v>
      </c>
      <c r="DB572">
        <v>366.81560000000002</v>
      </c>
      <c r="DC572">
        <v>96.186329999999998</v>
      </c>
      <c r="DD572">
        <v>191.94929999999999</v>
      </c>
      <c r="DE572">
        <v>219.39670000000001</v>
      </c>
      <c r="DF572">
        <v>317.53230000000002</v>
      </c>
      <c r="DG572">
        <v>697.65980000000002</v>
      </c>
      <c r="DH572">
        <v>1348.5060000000001</v>
      </c>
      <c r="DI572">
        <v>993.86339999999996</v>
      </c>
      <c r="DJ572">
        <v>1186.1759999999999</v>
      </c>
      <c r="DK572">
        <v>1037.865</v>
      </c>
      <c r="DL572">
        <v>1181.627</v>
      </c>
      <c r="DM572">
        <v>424.08</v>
      </c>
      <c r="DN572">
        <v>643.0521</v>
      </c>
      <c r="DO572">
        <v>19</v>
      </c>
      <c r="DP572">
        <v>20</v>
      </c>
      <c r="DR572" s="20"/>
    </row>
    <row r="573" spans="1:122" hidden="1" x14ac:dyDescent="0.25">
      <c r="A573" t="str">
        <f t="shared" si="8"/>
        <v>All_All CBP_44389</v>
      </c>
      <c r="B573" t="s">
        <v>62</v>
      </c>
      <c r="C573" t="s">
        <v>61</v>
      </c>
      <c r="D573" t="s">
        <v>61</v>
      </c>
      <c r="E573" t="s">
        <v>61</v>
      </c>
      <c r="F573" t="s">
        <v>61</v>
      </c>
      <c r="G573" t="s">
        <v>61</v>
      </c>
      <c r="H573" t="s">
        <v>61</v>
      </c>
      <c r="I573" t="s">
        <v>61</v>
      </c>
      <c r="J573" t="s">
        <v>61</v>
      </c>
      <c r="K573" t="s">
        <v>197</v>
      </c>
      <c r="L573" s="18">
        <v>44389</v>
      </c>
      <c r="M573">
        <v>20</v>
      </c>
      <c r="N573">
        <v>20</v>
      </c>
      <c r="O573" t="s">
        <v>258</v>
      </c>
      <c r="P573">
        <v>480</v>
      </c>
      <c r="Q573">
        <v>469</v>
      </c>
      <c r="R573">
        <v>1</v>
      </c>
      <c r="S573">
        <v>0</v>
      </c>
      <c r="T573">
        <v>0</v>
      </c>
      <c r="U573">
        <v>0</v>
      </c>
      <c r="V573">
        <v>0</v>
      </c>
      <c r="W573">
        <v>19915.486000000001</v>
      </c>
      <c r="X573">
        <v>18797.471000000001</v>
      </c>
      <c r="Y573">
        <v>18653.169000000002</v>
      </c>
      <c r="Z573">
        <v>18522.152999999998</v>
      </c>
      <c r="AA573">
        <v>18847.542000000001</v>
      </c>
      <c r="AB573">
        <v>20156.28</v>
      </c>
      <c r="AC573">
        <v>22140.298999999999</v>
      </c>
      <c r="AD573">
        <v>25340.871999999999</v>
      </c>
      <c r="AE573">
        <v>28024.494999999999</v>
      </c>
      <c r="AF573">
        <v>30258.240000000002</v>
      </c>
      <c r="AG573">
        <v>31214.02</v>
      </c>
      <c r="AH573">
        <v>34772.654999999999</v>
      </c>
      <c r="AI573">
        <v>35466.228999999999</v>
      </c>
      <c r="AJ573">
        <v>36624.947</v>
      </c>
      <c r="AK573">
        <v>37450.606</v>
      </c>
      <c r="AL573">
        <v>37994.974999999999</v>
      </c>
      <c r="AM573">
        <v>38708.936999999998</v>
      </c>
      <c r="AN573">
        <v>38477.131000000001</v>
      </c>
      <c r="AO573">
        <v>33733.120999999999</v>
      </c>
      <c r="AP573">
        <v>26395.921999999999</v>
      </c>
      <c r="AQ573">
        <v>28916.050999999999</v>
      </c>
      <c r="AR573">
        <v>25461.184000000001</v>
      </c>
      <c r="AS573">
        <v>21710.824000000001</v>
      </c>
      <c r="AT573">
        <v>20033.556</v>
      </c>
      <c r="AU573">
        <v>69.349892999999994</v>
      </c>
      <c r="AV573">
        <v>68.619215999999994</v>
      </c>
      <c r="AW573">
        <v>67.350449999999995</v>
      </c>
      <c r="AX573">
        <v>66.234196999999995</v>
      </c>
      <c r="AY573">
        <v>65.613894999999999</v>
      </c>
      <c r="AZ573">
        <v>64.479702000000003</v>
      </c>
      <c r="BA573">
        <v>63.829825999999997</v>
      </c>
      <c r="BB573">
        <v>64.633019000000004</v>
      </c>
      <c r="BC573">
        <v>66.874879000000007</v>
      </c>
      <c r="BD573">
        <v>70.137691000000004</v>
      </c>
      <c r="BE573">
        <v>74.063592</v>
      </c>
      <c r="BF573">
        <v>77.630840000000006</v>
      </c>
      <c r="BG573">
        <v>81.062847000000005</v>
      </c>
      <c r="BH573">
        <v>83.469082999999998</v>
      </c>
      <c r="BI573">
        <v>85.119275999999999</v>
      </c>
      <c r="BJ573">
        <v>86.163943000000003</v>
      </c>
      <c r="BK573">
        <v>86.731111999999996</v>
      </c>
      <c r="BL573">
        <v>86.488365000000002</v>
      </c>
      <c r="BM573">
        <v>84.700348000000005</v>
      </c>
      <c r="BN573">
        <v>81.316862999999998</v>
      </c>
      <c r="BO573">
        <v>77.200327000000001</v>
      </c>
      <c r="BP573">
        <v>73.707695999999999</v>
      </c>
      <c r="BQ573">
        <v>71.495634999999993</v>
      </c>
      <c r="BR573">
        <v>70.097672000000003</v>
      </c>
      <c r="BS573">
        <v>-356.97829999999999</v>
      </c>
      <c r="BT573">
        <v>-132.3424</v>
      </c>
      <c r="BU573">
        <v>-164.4513</v>
      </c>
      <c r="BV573">
        <v>-62.760100000000001</v>
      </c>
      <c r="BW573">
        <v>168.416</v>
      </c>
      <c r="BX573">
        <v>246.11240000000001</v>
      </c>
      <c r="BY573">
        <v>97.790440000000004</v>
      </c>
      <c r="BZ573">
        <v>-58.433480000000003</v>
      </c>
      <c r="CA573">
        <v>-242.28129999999999</v>
      </c>
      <c r="CB573">
        <v>-316.35149999999999</v>
      </c>
      <c r="CC573">
        <v>-24.226189999999999</v>
      </c>
      <c r="CD573">
        <v>-204.64609999999999</v>
      </c>
      <c r="CE573">
        <v>-211.8989</v>
      </c>
      <c r="CF573">
        <v>-404.51119999999997</v>
      </c>
      <c r="CG573">
        <v>-480.04840000000002</v>
      </c>
      <c r="CH573">
        <v>-452.09910000000002</v>
      </c>
      <c r="CI573">
        <v>-448.23820000000001</v>
      </c>
      <c r="CJ573">
        <v>172.33250000000001</v>
      </c>
      <c r="CK573">
        <v>3917.944</v>
      </c>
      <c r="CL573">
        <v>8964.8369999999995</v>
      </c>
      <c r="CM573">
        <v>3329.64</v>
      </c>
      <c r="CN573">
        <v>567.30840000000001</v>
      </c>
      <c r="CO573">
        <v>-198.7002</v>
      </c>
      <c r="CP573">
        <v>-174.63399999999999</v>
      </c>
      <c r="CQ573">
        <v>47363.01</v>
      </c>
      <c r="CR573">
        <v>16749.12</v>
      </c>
      <c r="CS573">
        <v>18670.84</v>
      </c>
      <c r="CT573">
        <v>15839.5</v>
      </c>
      <c r="CU573">
        <v>12074.46</v>
      </c>
      <c r="CV573">
        <v>11741.22</v>
      </c>
      <c r="CW573">
        <v>8906.43</v>
      </c>
      <c r="CX573">
        <v>9086.1200000000008</v>
      </c>
      <c r="CY573">
        <v>13347.26</v>
      </c>
      <c r="CZ573">
        <v>17324.7</v>
      </c>
      <c r="DA573">
        <v>36425.78</v>
      </c>
      <c r="DB573">
        <v>30048.95</v>
      </c>
      <c r="DC573">
        <v>37672.78</v>
      </c>
      <c r="DD573">
        <v>43195.85</v>
      </c>
      <c r="DE573">
        <v>49730.79</v>
      </c>
      <c r="DF573">
        <v>54174.54</v>
      </c>
      <c r="DG573">
        <v>68451.320000000007</v>
      </c>
      <c r="DH573">
        <v>63849.24</v>
      </c>
      <c r="DI573">
        <v>64132.25</v>
      </c>
      <c r="DJ573">
        <v>62969.22</v>
      </c>
      <c r="DK573">
        <v>76069.55</v>
      </c>
      <c r="DL573">
        <v>58273.97</v>
      </c>
      <c r="DM573">
        <v>35706.47</v>
      </c>
      <c r="DN573">
        <v>31860.67</v>
      </c>
      <c r="DO573">
        <v>18</v>
      </c>
      <c r="DP573">
        <v>21</v>
      </c>
      <c r="DR573" s="20"/>
    </row>
    <row r="574" spans="1:122" hidden="1" x14ac:dyDescent="0.25">
      <c r="A574" t="str">
        <f t="shared" si="8"/>
        <v>Industry_Type-5. Offices, Hotels, Finance, Services_All CBP_44389</v>
      </c>
      <c r="B574" t="s">
        <v>62</v>
      </c>
      <c r="C574" t="s">
        <v>205</v>
      </c>
      <c r="D574" t="s">
        <v>61</v>
      </c>
      <c r="E574" t="s">
        <v>61</v>
      </c>
      <c r="F574" t="s">
        <v>61</v>
      </c>
      <c r="G574" t="s">
        <v>37</v>
      </c>
      <c r="H574" t="s">
        <v>61</v>
      </c>
      <c r="I574" t="s">
        <v>61</v>
      </c>
      <c r="J574" t="s">
        <v>61</v>
      </c>
      <c r="K574" t="s">
        <v>197</v>
      </c>
      <c r="L574" s="18">
        <v>44389</v>
      </c>
      <c r="M574">
        <v>20</v>
      </c>
      <c r="N574">
        <v>20</v>
      </c>
      <c r="O574" t="s">
        <v>258</v>
      </c>
      <c r="P574">
        <v>26</v>
      </c>
      <c r="Q574">
        <v>26</v>
      </c>
      <c r="R574">
        <v>1</v>
      </c>
      <c r="S574">
        <v>0</v>
      </c>
      <c r="T574">
        <v>0</v>
      </c>
      <c r="U574">
        <v>0</v>
      </c>
      <c r="V574">
        <v>0</v>
      </c>
      <c r="W574">
        <v>4471.1080000000002</v>
      </c>
      <c r="X574">
        <v>4081.2820000000002</v>
      </c>
      <c r="Y574">
        <v>3970.0340000000001</v>
      </c>
      <c r="Z574">
        <v>3868.4295000000002</v>
      </c>
      <c r="AA574">
        <v>3867.9630000000002</v>
      </c>
      <c r="AB574">
        <v>3952.3130000000001</v>
      </c>
      <c r="AC574">
        <v>4115.0339999999997</v>
      </c>
      <c r="AD574">
        <v>4515.2380000000003</v>
      </c>
      <c r="AE574">
        <v>5012.3559999999998</v>
      </c>
      <c r="AF574">
        <v>5803.183</v>
      </c>
      <c r="AG574">
        <v>6213.9579999999996</v>
      </c>
      <c r="AH574">
        <v>6658.0460000000003</v>
      </c>
      <c r="AI574">
        <v>6841.9930000000004</v>
      </c>
      <c r="AJ574">
        <v>7054.0514999999996</v>
      </c>
      <c r="AK574">
        <v>7219.8220000000001</v>
      </c>
      <c r="AL574">
        <v>7241.2730000000001</v>
      </c>
      <c r="AM574">
        <v>7290.1940000000004</v>
      </c>
      <c r="AN574">
        <v>7227.6067000000003</v>
      </c>
      <c r="AO574">
        <v>6975.0573999999997</v>
      </c>
      <c r="AP574">
        <v>6342.808</v>
      </c>
      <c r="AQ574">
        <v>5916.2139999999999</v>
      </c>
      <c r="AR574">
        <v>5456.8549999999996</v>
      </c>
      <c r="AS574">
        <v>4824.9579999999996</v>
      </c>
      <c r="AT574">
        <v>4389.7299999999996</v>
      </c>
      <c r="AU574">
        <v>62.942307999999997</v>
      </c>
      <c r="AV574">
        <v>62.596153999999999</v>
      </c>
      <c r="AW574">
        <v>61.365385000000003</v>
      </c>
      <c r="AX574">
        <v>60.461537999999997</v>
      </c>
      <c r="AY574">
        <v>60.076923000000001</v>
      </c>
      <c r="AZ574">
        <v>59.557692000000003</v>
      </c>
      <c r="BA574">
        <v>59.230769000000002</v>
      </c>
      <c r="BB574">
        <v>59.692307999999997</v>
      </c>
      <c r="BC574">
        <v>61.480769000000002</v>
      </c>
      <c r="BD574">
        <v>64.134614999999997</v>
      </c>
      <c r="BE574">
        <v>67.057692000000003</v>
      </c>
      <c r="BF574">
        <v>70.019231000000005</v>
      </c>
      <c r="BG574">
        <v>72.961538000000004</v>
      </c>
      <c r="BH574">
        <v>75.211538000000004</v>
      </c>
      <c r="BI574">
        <v>76.788461999999996</v>
      </c>
      <c r="BJ574">
        <v>77.846153999999999</v>
      </c>
      <c r="BK574">
        <v>78.461538000000004</v>
      </c>
      <c r="BL574">
        <v>77.980768999999995</v>
      </c>
      <c r="BM574">
        <v>76.480768999999995</v>
      </c>
      <c r="BN574">
        <v>73.673077000000006</v>
      </c>
      <c r="BO574">
        <v>70.115385000000003</v>
      </c>
      <c r="BP574">
        <v>66.788461999999996</v>
      </c>
      <c r="BQ574">
        <v>64.692307999999997</v>
      </c>
      <c r="BR574">
        <v>63.538462000000003</v>
      </c>
      <c r="BS574">
        <v>30.81325</v>
      </c>
      <c r="BT574">
        <v>15.84694</v>
      </c>
      <c r="BU574">
        <v>-19.324169999999999</v>
      </c>
      <c r="BV574">
        <v>44.060319999999997</v>
      </c>
      <c r="BW574">
        <v>50.602930000000001</v>
      </c>
      <c r="BX574">
        <v>70.643569999999997</v>
      </c>
      <c r="BY574">
        <v>20.92869</v>
      </c>
      <c r="BZ574">
        <v>3.3988649999999998</v>
      </c>
      <c r="CA574">
        <v>-42.599089999999997</v>
      </c>
      <c r="CB574">
        <v>-114.8506</v>
      </c>
      <c r="CC574">
        <v>-121.0457</v>
      </c>
      <c r="CD574">
        <v>-78.315520000000006</v>
      </c>
      <c r="CE574">
        <v>-26.611460000000001</v>
      </c>
      <c r="CF574">
        <v>-58.230809999999998</v>
      </c>
      <c r="CG574">
        <v>-22.166399999999999</v>
      </c>
      <c r="CH574">
        <v>29.341560000000001</v>
      </c>
      <c r="CI574">
        <v>14.68737</v>
      </c>
      <c r="CJ574">
        <v>90.060270000000003</v>
      </c>
      <c r="CK574">
        <v>181.9134</v>
      </c>
      <c r="CL574">
        <v>127.8081</v>
      </c>
      <c r="CM574">
        <v>89.035790000000006</v>
      </c>
      <c r="CN574">
        <v>37.820369999999997</v>
      </c>
      <c r="CO574">
        <v>-12.09549</v>
      </c>
      <c r="CP574">
        <v>-42.88749</v>
      </c>
      <c r="CQ574">
        <v>13578.57</v>
      </c>
      <c r="CR574">
        <v>2365.7710000000002</v>
      </c>
      <c r="CS574">
        <v>2327.4679999999998</v>
      </c>
      <c r="CT574">
        <v>1385.68</v>
      </c>
      <c r="CU574">
        <v>1373.3309999999999</v>
      </c>
      <c r="CV574">
        <v>1366.635</v>
      </c>
      <c r="CW574">
        <v>805.88649999999996</v>
      </c>
      <c r="CX574">
        <v>702.67880000000002</v>
      </c>
      <c r="CY574">
        <v>1592.662</v>
      </c>
      <c r="CZ574">
        <v>4576.6099999999997</v>
      </c>
      <c r="DA574">
        <v>9386.1659999999993</v>
      </c>
      <c r="DB574">
        <v>11249.69</v>
      </c>
      <c r="DC574">
        <v>17409.73</v>
      </c>
      <c r="DD574">
        <v>19674.740000000002</v>
      </c>
      <c r="DE574">
        <v>25190.61</v>
      </c>
      <c r="DF574">
        <v>28707.95</v>
      </c>
      <c r="DG574">
        <v>34117.17</v>
      </c>
      <c r="DH574">
        <v>24805.33</v>
      </c>
      <c r="DI574">
        <v>23785.08</v>
      </c>
      <c r="DJ574">
        <v>21950.400000000001</v>
      </c>
      <c r="DK574">
        <v>17318.78</v>
      </c>
      <c r="DL574">
        <v>14688.09</v>
      </c>
      <c r="DM574">
        <v>9439.2420000000002</v>
      </c>
      <c r="DN574">
        <v>8575.1890000000003</v>
      </c>
      <c r="DO574">
        <v>19</v>
      </c>
      <c r="DP574">
        <v>20</v>
      </c>
      <c r="DR574" s="20"/>
    </row>
    <row r="575" spans="1:122" hidden="1" x14ac:dyDescent="0.25">
      <c r="A575" t="str">
        <f t="shared" si="8"/>
        <v>Size_Grp-20 to 199.99 kW_All CBP_44389</v>
      </c>
      <c r="B575" t="s">
        <v>62</v>
      </c>
      <c r="C575" t="s">
        <v>201</v>
      </c>
      <c r="D575" t="s">
        <v>61</v>
      </c>
      <c r="E575" t="s">
        <v>61</v>
      </c>
      <c r="F575" t="s">
        <v>61</v>
      </c>
      <c r="G575" t="s">
        <v>61</v>
      </c>
      <c r="H575" t="s">
        <v>61</v>
      </c>
      <c r="I575" t="s">
        <v>61</v>
      </c>
      <c r="J575" t="s">
        <v>101</v>
      </c>
      <c r="K575" t="s">
        <v>197</v>
      </c>
      <c r="L575" s="18">
        <v>44389</v>
      </c>
      <c r="M575">
        <v>20</v>
      </c>
      <c r="N575">
        <v>20</v>
      </c>
      <c r="O575" t="s">
        <v>258</v>
      </c>
      <c r="P575">
        <v>359</v>
      </c>
      <c r="Q575">
        <v>349</v>
      </c>
      <c r="R575">
        <v>1</v>
      </c>
      <c r="S575">
        <v>0</v>
      </c>
      <c r="T575">
        <v>0</v>
      </c>
      <c r="U575">
        <v>0</v>
      </c>
      <c r="V575">
        <v>0</v>
      </c>
      <c r="W575">
        <v>7115.9191000000001</v>
      </c>
      <c r="X575">
        <v>6559.1331</v>
      </c>
      <c r="Y575">
        <v>6415.8855000000003</v>
      </c>
      <c r="Z575">
        <v>6301.0824000000002</v>
      </c>
      <c r="AA575">
        <v>6392.8823000000002</v>
      </c>
      <c r="AB575">
        <v>6828.9553999999998</v>
      </c>
      <c r="AC575">
        <v>7265.8362999999999</v>
      </c>
      <c r="AD575">
        <v>9172.7888999999996</v>
      </c>
      <c r="AE575">
        <v>11495.636</v>
      </c>
      <c r="AF575">
        <v>13492</v>
      </c>
      <c r="AG575">
        <v>14332.861999999999</v>
      </c>
      <c r="AH575">
        <v>15242.731</v>
      </c>
      <c r="AI575">
        <v>15983.254999999999</v>
      </c>
      <c r="AJ575">
        <v>16549.794000000002</v>
      </c>
      <c r="AK575">
        <v>16999.702000000001</v>
      </c>
      <c r="AL575">
        <v>17238.651999999998</v>
      </c>
      <c r="AM575">
        <v>17247.696</v>
      </c>
      <c r="AN575">
        <v>16877.053</v>
      </c>
      <c r="AO575">
        <v>15304.189</v>
      </c>
      <c r="AP575">
        <v>13165.518</v>
      </c>
      <c r="AQ575">
        <v>14001.231</v>
      </c>
      <c r="AR575">
        <v>10279.691999999999</v>
      </c>
      <c r="AS575">
        <v>7567.74</v>
      </c>
      <c r="AT575">
        <v>6538.1926999999996</v>
      </c>
      <c r="AU575">
        <v>68.827921000000003</v>
      </c>
      <c r="AV575">
        <v>68.140491999999995</v>
      </c>
      <c r="AW575">
        <v>66.902738999999997</v>
      </c>
      <c r="AX575">
        <v>65.850289000000004</v>
      </c>
      <c r="AY575">
        <v>65.267998000000006</v>
      </c>
      <c r="AZ575">
        <v>64.187414000000004</v>
      </c>
      <c r="BA575">
        <v>63.556345999999998</v>
      </c>
      <c r="BB575">
        <v>64.293329</v>
      </c>
      <c r="BC575">
        <v>66.425115000000005</v>
      </c>
      <c r="BD575">
        <v>69.648229999999998</v>
      </c>
      <c r="BE575">
        <v>73.531165000000001</v>
      </c>
      <c r="BF575">
        <v>77.085454999999996</v>
      </c>
      <c r="BG575">
        <v>80.527366999999998</v>
      </c>
      <c r="BH575">
        <v>82.898909000000003</v>
      </c>
      <c r="BI575">
        <v>84.551338999999999</v>
      </c>
      <c r="BJ575">
        <v>85.591059000000001</v>
      </c>
      <c r="BK575">
        <v>86.135015999999993</v>
      </c>
      <c r="BL575">
        <v>85.819745999999995</v>
      </c>
      <c r="BM575">
        <v>84.004998999999998</v>
      </c>
      <c r="BN575">
        <v>80.627262000000002</v>
      </c>
      <c r="BO575">
        <v>76.503332999999998</v>
      </c>
      <c r="BP575">
        <v>73.063686000000004</v>
      </c>
      <c r="BQ575">
        <v>70.874853000000002</v>
      </c>
      <c r="BR575">
        <v>69.505646999999996</v>
      </c>
      <c r="BS575">
        <v>-174.03639999999999</v>
      </c>
      <c r="BT575">
        <v>-83.673739999999995</v>
      </c>
      <c r="BU575">
        <v>-31.06156</v>
      </c>
      <c r="BV575">
        <v>-37.435160000000003</v>
      </c>
      <c r="BW575">
        <v>13.438750000000001</v>
      </c>
      <c r="BX575">
        <v>11.90466</v>
      </c>
      <c r="BY575">
        <v>-30.889800000000001</v>
      </c>
      <c r="BZ575">
        <v>-20.956579999999999</v>
      </c>
      <c r="CA575">
        <v>-47.877960000000002</v>
      </c>
      <c r="CB575">
        <v>20.503019999999999</v>
      </c>
      <c r="CC575">
        <v>-33.320790000000002</v>
      </c>
      <c r="CD575">
        <v>-50.469079999999998</v>
      </c>
      <c r="CE575">
        <v>-100.5241</v>
      </c>
      <c r="CF575">
        <v>-84.455950000000001</v>
      </c>
      <c r="CG575">
        <v>-53.301290000000002</v>
      </c>
      <c r="CH575">
        <v>-29.539840000000002</v>
      </c>
      <c r="CI575">
        <v>-25.56926</v>
      </c>
      <c r="CJ575">
        <v>129.92339999999999</v>
      </c>
      <c r="CK575">
        <v>1058.4390000000001</v>
      </c>
      <c r="CL575">
        <v>2361.761</v>
      </c>
      <c r="CM575">
        <v>125.0958</v>
      </c>
      <c r="CN575">
        <v>-37.265779999999999</v>
      </c>
      <c r="CO575">
        <v>-210.21960000000001</v>
      </c>
      <c r="CP575">
        <v>-164.9794</v>
      </c>
      <c r="CQ575">
        <v>2735.9490000000001</v>
      </c>
      <c r="CR575">
        <v>1653.998</v>
      </c>
      <c r="CS575">
        <v>1549.9069999999999</v>
      </c>
      <c r="CT575">
        <v>1302.383</v>
      </c>
      <c r="CU575">
        <v>1191.2239999999999</v>
      </c>
      <c r="CV575">
        <v>1375.4749999999999</v>
      </c>
      <c r="CW575">
        <v>1317.049</v>
      </c>
      <c r="CX575">
        <v>1061.249</v>
      </c>
      <c r="CY575">
        <v>1912.8489999999999</v>
      </c>
      <c r="CZ575">
        <v>1782.723</v>
      </c>
      <c r="DA575">
        <v>2268.7689999999998</v>
      </c>
      <c r="DB575">
        <v>2969.4870000000001</v>
      </c>
      <c r="DC575">
        <v>2899.5790000000002</v>
      </c>
      <c r="DD575">
        <v>3227.4</v>
      </c>
      <c r="DE575">
        <v>3381.75</v>
      </c>
      <c r="DF575">
        <v>3402.2330000000002</v>
      </c>
      <c r="DG575">
        <v>3457.7280000000001</v>
      </c>
      <c r="DH575">
        <v>4190.3779999999997</v>
      </c>
      <c r="DI575">
        <v>4157.9520000000002</v>
      </c>
      <c r="DJ575">
        <v>4935.6909999999998</v>
      </c>
      <c r="DK575">
        <v>4667.04</v>
      </c>
      <c r="DL575">
        <v>2897.9029999999998</v>
      </c>
      <c r="DM575">
        <v>2852.7620000000002</v>
      </c>
      <c r="DN575">
        <v>2572.0650000000001</v>
      </c>
      <c r="DO575">
        <v>19</v>
      </c>
      <c r="DP575">
        <v>20</v>
      </c>
    </row>
    <row r="576" spans="1:122" x14ac:dyDescent="0.25">
      <c r="A576" t="str">
        <f t="shared" si="8"/>
        <v>AutoDR-Yes_All CBP_44389</v>
      </c>
      <c r="B576" t="s">
        <v>62</v>
      </c>
      <c r="C576" t="s">
        <v>322</v>
      </c>
      <c r="D576" t="s">
        <v>61</v>
      </c>
      <c r="E576" t="s">
        <v>61</v>
      </c>
      <c r="F576" t="s">
        <v>61</v>
      </c>
      <c r="G576" t="s">
        <v>61</v>
      </c>
      <c r="H576" t="s">
        <v>98</v>
      </c>
      <c r="I576" t="s">
        <v>61</v>
      </c>
      <c r="J576" t="s">
        <v>61</v>
      </c>
      <c r="K576" t="s">
        <v>197</v>
      </c>
      <c r="L576" s="18">
        <v>44389</v>
      </c>
      <c r="M576">
        <v>20</v>
      </c>
      <c r="N576">
        <v>20</v>
      </c>
      <c r="O576" t="s">
        <v>258</v>
      </c>
      <c r="P576">
        <v>39</v>
      </c>
      <c r="Q576">
        <v>39</v>
      </c>
      <c r="R576">
        <v>1</v>
      </c>
      <c r="S576">
        <v>0</v>
      </c>
      <c r="T576">
        <v>0</v>
      </c>
      <c r="U576">
        <v>0</v>
      </c>
      <c r="V576">
        <v>0</v>
      </c>
      <c r="W576">
        <v>2361.5115000000001</v>
      </c>
      <c r="X576">
        <v>1855.2515000000001</v>
      </c>
      <c r="Y576">
        <v>1820.6994999999999</v>
      </c>
      <c r="Z576">
        <v>1748.577</v>
      </c>
      <c r="AA576">
        <v>1785.0744999999999</v>
      </c>
      <c r="AB576">
        <v>1766.4735000000001</v>
      </c>
      <c r="AC576">
        <v>1741.9369999999999</v>
      </c>
      <c r="AD576">
        <v>1766.4684999999999</v>
      </c>
      <c r="AE576">
        <v>2018.3955000000001</v>
      </c>
      <c r="AF576">
        <v>2434.9969999999998</v>
      </c>
      <c r="AG576">
        <v>2589.0259999999998</v>
      </c>
      <c r="AH576">
        <v>2775.0450000000001</v>
      </c>
      <c r="AI576">
        <v>2993.4470000000001</v>
      </c>
      <c r="AJ576">
        <v>3033.3225000000002</v>
      </c>
      <c r="AK576">
        <v>3165.9715000000001</v>
      </c>
      <c r="AL576">
        <v>3326.7325000000001</v>
      </c>
      <c r="AM576">
        <v>3473.7294999999999</v>
      </c>
      <c r="AN576">
        <v>3454.2184999999999</v>
      </c>
      <c r="AO576">
        <v>3264.5664999999999</v>
      </c>
      <c r="AP576">
        <v>3108.4375</v>
      </c>
      <c r="AQ576">
        <v>3330.5940000000001</v>
      </c>
      <c r="AR576">
        <v>2887.9589999999998</v>
      </c>
      <c r="AS576">
        <v>2228.047</v>
      </c>
      <c r="AT576">
        <v>1998.0615</v>
      </c>
      <c r="AU576">
        <v>65.435896999999997</v>
      </c>
      <c r="AV576">
        <v>64.923077000000006</v>
      </c>
      <c r="AW576">
        <v>63.769230999999998</v>
      </c>
      <c r="AX576">
        <v>63.038462000000003</v>
      </c>
      <c r="AY576">
        <v>62.512821000000002</v>
      </c>
      <c r="AZ576">
        <v>61.666666999999997</v>
      </c>
      <c r="BA576">
        <v>61.115385000000003</v>
      </c>
      <c r="BB576">
        <v>61.782051000000003</v>
      </c>
      <c r="BC576">
        <v>63.641025999999997</v>
      </c>
      <c r="BD576">
        <v>66.602564000000001</v>
      </c>
      <c r="BE576">
        <v>70.410256000000004</v>
      </c>
      <c r="BF576">
        <v>73.910256000000004</v>
      </c>
      <c r="BG576">
        <v>77.333332999999996</v>
      </c>
      <c r="BH576">
        <v>79.589743999999996</v>
      </c>
      <c r="BI576">
        <v>81.333332999999996</v>
      </c>
      <c r="BJ576">
        <v>82.371795000000006</v>
      </c>
      <c r="BK576">
        <v>82.769231000000005</v>
      </c>
      <c r="BL576">
        <v>82.179486999999995</v>
      </c>
      <c r="BM576">
        <v>80.333332999999996</v>
      </c>
      <c r="BN576">
        <v>76.807692000000003</v>
      </c>
      <c r="BO576">
        <v>72.576922999999994</v>
      </c>
      <c r="BP576">
        <v>69.243589999999998</v>
      </c>
      <c r="BQ576">
        <v>67.089743999999996</v>
      </c>
      <c r="BR576">
        <v>65.846153999999999</v>
      </c>
      <c r="BS576">
        <v>-76.382710000000003</v>
      </c>
      <c r="BT576">
        <v>10.904439999999999</v>
      </c>
      <c r="BU576">
        <v>-11.37368</v>
      </c>
      <c r="BV576">
        <v>9.8927960000000006</v>
      </c>
      <c r="BW576">
        <v>22.748570000000001</v>
      </c>
      <c r="BX576">
        <v>9.1902480000000004</v>
      </c>
      <c r="BY576">
        <v>10.29363</v>
      </c>
      <c r="BZ576">
        <v>-1.111378</v>
      </c>
      <c r="CA576">
        <v>-7.9100820000000001</v>
      </c>
      <c r="CB576">
        <v>-27.246510000000001</v>
      </c>
      <c r="CC576">
        <v>-32.905740000000002</v>
      </c>
      <c r="CD576">
        <v>49.152509999999999</v>
      </c>
      <c r="CE576">
        <v>-7.2229520000000003</v>
      </c>
      <c r="CF576">
        <v>-20.159009999999999</v>
      </c>
      <c r="CG576">
        <v>-31.204750000000001</v>
      </c>
      <c r="CH576">
        <v>-26.864570000000001</v>
      </c>
      <c r="CI576">
        <v>-25.56175</v>
      </c>
      <c r="CJ576">
        <v>38.719180000000001</v>
      </c>
      <c r="CK576">
        <v>197.1472</v>
      </c>
      <c r="CL576">
        <v>294.01929999999999</v>
      </c>
      <c r="CM576">
        <v>-30.409790000000001</v>
      </c>
      <c r="CN576">
        <v>-32.293930000000003</v>
      </c>
      <c r="CO576">
        <v>-37.471939999999996</v>
      </c>
      <c r="CP576">
        <v>-28.773959999999999</v>
      </c>
      <c r="CQ576">
        <v>1293.4939999999999</v>
      </c>
      <c r="CR576">
        <v>598.53160000000003</v>
      </c>
      <c r="CS576">
        <v>1042.3520000000001</v>
      </c>
      <c r="CT576">
        <v>500.60489999999999</v>
      </c>
      <c r="CU576">
        <v>578.68910000000005</v>
      </c>
      <c r="CV576">
        <v>371.06689999999998</v>
      </c>
      <c r="CW576">
        <v>277.21940000000001</v>
      </c>
      <c r="CX576">
        <v>288.79730000000001</v>
      </c>
      <c r="CY576">
        <v>464.47559999999999</v>
      </c>
      <c r="CZ576">
        <v>1359.473</v>
      </c>
      <c r="DA576">
        <v>3498.5990000000002</v>
      </c>
      <c r="DB576">
        <v>1170.3309999999999</v>
      </c>
      <c r="DC576">
        <v>1207.0820000000001</v>
      </c>
      <c r="DD576">
        <v>812.36009999999999</v>
      </c>
      <c r="DE576">
        <v>868.80920000000003</v>
      </c>
      <c r="DF576">
        <v>898.68520000000001</v>
      </c>
      <c r="DG576">
        <v>1330.0509999999999</v>
      </c>
      <c r="DH576">
        <v>1579.058</v>
      </c>
      <c r="DI576">
        <v>1635.9580000000001</v>
      </c>
      <c r="DJ576">
        <v>1424.5260000000001</v>
      </c>
      <c r="DK576">
        <v>2004.278</v>
      </c>
      <c r="DL576">
        <v>1810.3879999999999</v>
      </c>
      <c r="DM576">
        <v>2416.1779999999999</v>
      </c>
      <c r="DN576">
        <v>1599.2739999999999</v>
      </c>
      <c r="DO576">
        <v>19</v>
      </c>
      <c r="DP576">
        <v>20</v>
      </c>
    </row>
    <row r="577" spans="1:120" hidden="1" x14ac:dyDescent="0.25">
      <c r="A577" t="str">
        <f t="shared" si="8"/>
        <v>sublap_id-SLAP_PGCC_All Elect_44389</v>
      </c>
      <c r="B577" t="s">
        <v>62</v>
      </c>
      <c r="C577" t="s">
        <v>299</v>
      </c>
      <c r="D577" t="s">
        <v>61</v>
      </c>
      <c r="E577" t="s">
        <v>300</v>
      </c>
      <c r="F577" t="s">
        <v>61</v>
      </c>
      <c r="G577" t="s">
        <v>61</v>
      </c>
      <c r="H577" t="s">
        <v>61</v>
      </c>
      <c r="I577" t="s">
        <v>61</v>
      </c>
      <c r="J577" t="s">
        <v>61</v>
      </c>
      <c r="K577" t="s">
        <v>190</v>
      </c>
      <c r="L577" s="18">
        <v>44389</v>
      </c>
      <c r="M577">
        <v>20</v>
      </c>
      <c r="N577">
        <v>20</v>
      </c>
      <c r="O577" t="s">
        <v>258</v>
      </c>
      <c r="P577">
        <v>29</v>
      </c>
      <c r="Q577">
        <v>29</v>
      </c>
      <c r="R577">
        <v>0</v>
      </c>
      <c r="S577">
        <v>0</v>
      </c>
      <c r="T577">
        <v>0</v>
      </c>
      <c r="U577">
        <v>0</v>
      </c>
      <c r="V577">
        <v>0</v>
      </c>
      <c r="W577">
        <v>610.92750000000001</v>
      </c>
      <c r="X577">
        <v>598.11749999999995</v>
      </c>
      <c r="Y577">
        <v>590.40499999999997</v>
      </c>
      <c r="Z577">
        <v>590.654</v>
      </c>
      <c r="AA577">
        <v>594.51499999999999</v>
      </c>
      <c r="AB577">
        <v>630.30449999999996</v>
      </c>
      <c r="AC577">
        <v>613.63199999999995</v>
      </c>
      <c r="AD577">
        <v>863.95</v>
      </c>
      <c r="AE577">
        <v>1029.3225</v>
      </c>
      <c r="AF577">
        <v>1005.5465</v>
      </c>
      <c r="AG577">
        <v>1048.57</v>
      </c>
      <c r="AH577">
        <v>1406.9614999999999</v>
      </c>
      <c r="AI577">
        <v>1488.0719999999999</v>
      </c>
      <c r="AJ577">
        <v>1600.4010000000001</v>
      </c>
      <c r="AK577">
        <v>1665.722</v>
      </c>
      <c r="AL577">
        <v>1583.415</v>
      </c>
      <c r="AM577">
        <v>1814.047</v>
      </c>
      <c r="AN577">
        <v>1839.4110000000001</v>
      </c>
      <c r="AO577">
        <v>1707.3875</v>
      </c>
      <c r="AP577">
        <v>1364.4055000000001</v>
      </c>
      <c r="AQ577">
        <v>1205.3945000000001</v>
      </c>
      <c r="AR577">
        <v>851.52850000000001</v>
      </c>
      <c r="AS577">
        <v>699.25149999999996</v>
      </c>
      <c r="AT577">
        <v>642.00800000000004</v>
      </c>
      <c r="AU577">
        <v>55.913792999999998</v>
      </c>
      <c r="AV577">
        <v>56.068966000000003</v>
      </c>
      <c r="AW577">
        <v>56.068966000000003</v>
      </c>
      <c r="AX577">
        <v>55.103448</v>
      </c>
      <c r="AY577">
        <v>55.103448</v>
      </c>
      <c r="AZ577">
        <v>54.793103000000002</v>
      </c>
      <c r="BA577">
        <v>54.793103000000002</v>
      </c>
      <c r="BB577">
        <v>54.793103000000002</v>
      </c>
      <c r="BC577">
        <v>55.310344999999998</v>
      </c>
      <c r="BD577">
        <v>57.120690000000003</v>
      </c>
      <c r="BE577">
        <v>58.051724</v>
      </c>
      <c r="BF577">
        <v>59.758620999999998</v>
      </c>
      <c r="BG577">
        <v>61.965516999999998</v>
      </c>
      <c r="BH577">
        <v>64.206896999999998</v>
      </c>
      <c r="BI577">
        <v>64.965517000000006</v>
      </c>
      <c r="BJ577">
        <v>65.568966000000003</v>
      </c>
      <c r="BK577">
        <v>65.206896999999998</v>
      </c>
      <c r="BL577">
        <v>64.068966000000003</v>
      </c>
      <c r="BM577">
        <v>61.637931000000002</v>
      </c>
      <c r="BN577">
        <v>59.465516999999998</v>
      </c>
      <c r="BO577">
        <v>58.086207000000002</v>
      </c>
      <c r="BP577">
        <v>56.586207000000002</v>
      </c>
      <c r="BQ577">
        <v>55.913792999999998</v>
      </c>
      <c r="BR577">
        <v>55.758620999999998</v>
      </c>
      <c r="BS577">
        <v>-6.3055389999999996</v>
      </c>
      <c r="BT577">
        <v>-1.865137</v>
      </c>
      <c r="BU577">
        <v>-4.8954129999999996</v>
      </c>
      <c r="BV577">
        <v>-5.8832969999999998</v>
      </c>
      <c r="BW577">
        <v>-1.7952079999999999</v>
      </c>
      <c r="BX577">
        <v>-2.5528300000000002</v>
      </c>
      <c r="BY577">
        <v>-7.6512859999999998</v>
      </c>
      <c r="BZ577">
        <v>4.4277889999999998</v>
      </c>
      <c r="CA577">
        <v>-2.5929609999999998</v>
      </c>
      <c r="CB577">
        <v>7.5412619999999997</v>
      </c>
      <c r="CC577">
        <v>30.376909999999999</v>
      </c>
      <c r="CD577">
        <v>-27.852699999999999</v>
      </c>
      <c r="CE577">
        <v>-26.445460000000001</v>
      </c>
      <c r="CF577">
        <v>-51.872450000000001</v>
      </c>
      <c r="CG577">
        <v>-58.071689999999997</v>
      </c>
      <c r="CH577">
        <v>-46.550409999999999</v>
      </c>
      <c r="CI577">
        <v>-99.671430000000001</v>
      </c>
      <c r="CJ577">
        <v>-117.7452</v>
      </c>
      <c r="CK577">
        <v>-95.154529999999994</v>
      </c>
      <c r="CL577">
        <v>76.486620000000002</v>
      </c>
      <c r="CM577">
        <v>-7.1026059999999998</v>
      </c>
      <c r="CN577">
        <v>-8.1340599999999998</v>
      </c>
      <c r="CO577">
        <v>-23.56324</v>
      </c>
      <c r="CP577">
        <v>-4.6631809999999998</v>
      </c>
      <c r="CQ577">
        <v>55.656089999999999</v>
      </c>
      <c r="CR577">
        <v>50.842860000000002</v>
      </c>
      <c r="CS577">
        <v>48.163229999999999</v>
      </c>
      <c r="CT577">
        <v>49.502690000000001</v>
      </c>
      <c r="CU577">
        <v>49.063029999999998</v>
      </c>
      <c r="CV577">
        <v>81.580659999999995</v>
      </c>
      <c r="CW577">
        <v>280.83109999999999</v>
      </c>
      <c r="CX577">
        <v>106.3467</v>
      </c>
      <c r="CY577">
        <v>356.95479999999998</v>
      </c>
      <c r="CZ577">
        <v>229.7567</v>
      </c>
      <c r="DA577">
        <v>829.08910000000003</v>
      </c>
      <c r="DB577">
        <v>357.89069999999998</v>
      </c>
      <c r="DC577">
        <v>388.32069999999999</v>
      </c>
      <c r="DD577">
        <v>601.48270000000002</v>
      </c>
      <c r="DE577">
        <v>726.94380000000001</v>
      </c>
      <c r="DF577">
        <v>1211.4469999999999</v>
      </c>
      <c r="DG577">
        <v>1299.806</v>
      </c>
      <c r="DH577">
        <v>1421.0450000000001</v>
      </c>
      <c r="DI577">
        <v>1600.5429999999999</v>
      </c>
      <c r="DJ577">
        <v>962.44929999999999</v>
      </c>
      <c r="DK577">
        <v>1017.8339999999999</v>
      </c>
      <c r="DL577">
        <v>957.92349999999999</v>
      </c>
      <c r="DM577">
        <v>449.95490000000001</v>
      </c>
      <c r="DN577">
        <v>85.002330000000001</v>
      </c>
      <c r="DO577">
        <v>20</v>
      </c>
      <c r="DP577">
        <v>20</v>
      </c>
    </row>
    <row r="578" spans="1:120" hidden="1" x14ac:dyDescent="0.25">
      <c r="A578" t="str">
        <f t="shared" si="8"/>
        <v>sublap_id-SLAP_PGNP_All Elect_44389</v>
      </c>
      <c r="B578" t="s">
        <v>62</v>
      </c>
      <c r="C578" t="s">
        <v>291</v>
      </c>
      <c r="D578" t="s">
        <v>61</v>
      </c>
      <c r="E578" t="s">
        <v>292</v>
      </c>
      <c r="F578" t="s">
        <v>61</v>
      </c>
      <c r="G578" t="s">
        <v>61</v>
      </c>
      <c r="H578" t="s">
        <v>61</v>
      </c>
      <c r="I578" t="s">
        <v>61</v>
      </c>
      <c r="J578" t="s">
        <v>61</v>
      </c>
      <c r="K578" t="s">
        <v>190</v>
      </c>
      <c r="L578" s="18">
        <v>44389</v>
      </c>
      <c r="M578">
        <v>20</v>
      </c>
      <c r="N578">
        <v>20</v>
      </c>
      <c r="O578" t="s">
        <v>258</v>
      </c>
      <c r="P578">
        <v>61</v>
      </c>
      <c r="Q578">
        <v>60</v>
      </c>
      <c r="R578">
        <v>0</v>
      </c>
      <c r="S578">
        <v>0</v>
      </c>
      <c r="T578">
        <v>0</v>
      </c>
      <c r="U578">
        <v>0</v>
      </c>
      <c r="V578">
        <v>0</v>
      </c>
      <c r="W578">
        <v>1408.6288</v>
      </c>
      <c r="X578">
        <v>1252.117</v>
      </c>
      <c r="Y578">
        <v>1228.8252</v>
      </c>
      <c r="Z578">
        <v>1203.5381</v>
      </c>
      <c r="AA578">
        <v>1213.0170000000001</v>
      </c>
      <c r="AB578">
        <v>1233.9227000000001</v>
      </c>
      <c r="AC578">
        <v>1346.3543999999999</v>
      </c>
      <c r="AD578">
        <v>1805.2752</v>
      </c>
      <c r="AE578">
        <v>2132.3663000000001</v>
      </c>
      <c r="AF578">
        <v>2225.9387999999999</v>
      </c>
      <c r="AG578">
        <v>2408.7019</v>
      </c>
      <c r="AH578">
        <v>2585.4769000000001</v>
      </c>
      <c r="AI578">
        <v>2701.3402999999998</v>
      </c>
      <c r="AJ578">
        <v>2872.7381</v>
      </c>
      <c r="AK578">
        <v>2986.5137</v>
      </c>
      <c r="AL578">
        <v>3129.7743</v>
      </c>
      <c r="AM578">
        <v>3226.7907</v>
      </c>
      <c r="AN578">
        <v>3316.7148999999999</v>
      </c>
      <c r="AO578">
        <v>3302.6329999999998</v>
      </c>
      <c r="AP578">
        <v>2832.6869999999999</v>
      </c>
      <c r="AQ578">
        <v>2764.7559000000001</v>
      </c>
      <c r="AR578">
        <v>2089.0650000000001</v>
      </c>
      <c r="AS578">
        <v>1416.91</v>
      </c>
      <c r="AT578">
        <v>1252.7260000000001</v>
      </c>
      <c r="AU578">
        <v>72.041667000000004</v>
      </c>
      <c r="AV578">
        <v>71.008332999999993</v>
      </c>
      <c r="AW578">
        <v>68.825000000000003</v>
      </c>
      <c r="AX578">
        <v>66.95</v>
      </c>
      <c r="AY578">
        <v>65.783332999999999</v>
      </c>
      <c r="AZ578">
        <v>64.224999999999994</v>
      </c>
      <c r="BA578">
        <v>63.341667000000001</v>
      </c>
      <c r="BB578">
        <v>64.158332999999999</v>
      </c>
      <c r="BC578">
        <v>66.275000000000006</v>
      </c>
      <c r="BD578">
        <v>69.616667000000007</v>
      </c>
      <c r="BE578">
        <v>73.5</v>
      </c>
      <c r="BF578">
        <v>77.891666999999998</v>
      </c>
      <c r="BG578">
        <v>81.841667000000001</v>
      </c>
      <c r="BH578">
        <v>85.308333000000005</v>
      </c>
      <c r="BI578">
        <v>88.366667000000007</v>
      </c>
      <c r="BJ578">
        <v>90.4</v>
      </c>
      <c r="BK578">
        <v>91.875</v>
      </c>
      <c r="BL578">
        <v>91.55</v>
      </c>
      <c r="BM578">
        <v>90.033332999999999</v>
      </c>
      <c r="BN578">
        <v>87.183333000000005</v>
      </c>
      <c r="BO578">
        <v>83</v>
      </c>
      <c r="BP578">
        <v>78.216667000000001</v>
      </c>
      <c r="BQ578">
        <v>74.733333000000002</v>
      </c>
      <c r="BR578">
        <v>72.316666999999995</v>
      </c>
      <c r="BS578">
        <v>5.0675400000000002</v>
      </c>
      <c r="BT578">
        <v>19.416509999999999</v>
      </c>
      <c r="BU578">
        <v>-9.1892689999999995</v>
      </c>
      <c r="BV578">
        <v>13.43633</v>
      </c>
      <c r="BW578">
        <v>-6.1435180000000003</v>
      </c>
      <c r="BX578">
        <v>2.2661929999999999</v>
      </c>
      <c r="BY578">
        <v>28.158429999999999</v>
      </c>
      <c r="BZ578">
        <v>-27.612439999999999</v>
      </c>
      <c r="CA578">
        <v>5.3167809999999998</v>
      </c>
      <c r="CB578">
        <v>4.0186299999999999</v>
      </c>
      <c r="CC578">
        <v>31.26257</v>
      </c>
      <c r="CD578">
        <v>1.5535410000000001</v>
      </c>
      <c r="CE578">
        <v>36.314410000000002</v>
      </c>
      <c r="CF578">
        <v>-22.851130000000001</v>
      </c>
      <c r="CG578">
        <v>-11.251340000000001</v>
      </c>
      <c r="CH578">
        <v>16.410319999999999</v>
      </c>
      <c r="CI578">
        <v>49.578009999999999</v>
      </c>
      <c r="CJ578">
        <v>60.009929999999997</v>
      </c>
      <c r="CK578">
        <v>74.512780000000006</v>
      </c>
      <c r="CL578">
        <v>410.2704</v>
      </c>
      <c r="CM578">
        <v>68.462410000000006</v>
      </c>
      <c r="CN578">
        <v>12.82137</v>
      </c>
      <c r="CO578">
        <v>-14.005660000000001</v>
      </c>
      <c r="CP578">
        <v>-21.324960000000001</v>
      </c>
      <c r="CQ578">
        <v>1146.963</v>
      </c>
      <c r="CR578">
        <v>523.14509999999996</v>
      </c>
      <c r="CS578">
        <v>610.47709999999995</v>
      </c>
      <c r="CT578">
        <v>316.58690000000001</v>
      </c>
      <c r="CU578">
        <v>291.99849999999998</v>
      </c>
      <c r="CV578">
        <v>678.72389999999996</v>
      </c>
      <c r="CW578">
        <v>503.77370000000002</v>
      </c>
      <c r="CX578">
        <v>482.34620000000001</v>
      </c>
      <c r="CY578">
        <v>500.48410000000001</v>
      </c>
      <c r="CZ578">
        <v>635.88260000000002</v>
      </c>
      <c r="DA578">
        <v>1550.2660000000001</v>
      </c>
      <c r="DB578">
        <v>1207.299</v>
      </c>
      <c r="DC578">
        <v>1342.2829999999999</v>
      </c>
      <c r="DD578">
        <v>945.59360000000004</v>
      </c>
      <c r="DE578">
        <v>1012.683</v>
      </c>
      <c r="DF578">
        <v>971.16120000000001</v>
      </c>
      <c r="DG578">
        <v>996.3329</v>
      </c>
      <c r="DH578">
        <v>1273.5730000000001</v>
      </c>
      <c r="DI578">
        <v>1496.8150000000001</v>
      </c>
      <c r="DJ578">
        <v>1811.421</v>
      </c>
      <c r="DK578">
        <v>2411.346</v>
      </c>
      <c r="DL578">
        <v>1602.32</v>
      </c>
      <c r="DM578">
        <v>1644.8420000000001</v>
      </c>
      <c r="DN578">
        <v>492.51420000000002</v>
      </c>
      <c r="DO578">
        <v>20</v>
      </c>
      <c r="DP578">
        <v>20</v>
      </c>
    </row>
    <row r="579" spans="1:120" hidden="1" x14ac:dyDescent="0.25">
      <c r="A579" t="str">
        <f t="shared" si="8"/>
        <v>sublap_id-SLAP_PGF1_All Elect_44389</v>
      </c>
      <c r="B579" t="s">
        <v>62</v>
      </c>
      <c r="C579" t="s">
        <v>289</v>
      </c>
      <c r="D579" t="s">
        <v>61</v>
      </c>
      <c r="E579" t="s">
        <v>290</v>
      </c>
      <c r="F579" t="s">
        <v>61</v>
      </c>
      <c r="G579" t="s">
        <v>61</v>
      </c>
      <c r="H579" t="s">
        <v>61</v>
      </c>
      <c r="I579" t="s">
        <v>61</v>
      </c>
      <c r="J579" t="s">
        <v>61</v>
      </c>
      <c r="K579" t="s">
        <v>190</v>
      </c>
      <c r="L579" s="18">
        <v>44389</v>
      </c>
      <c r="M579">
        <v>20</v>
      </c>
      <c r="N579">
        <v>20</v>
      </c>
      <c r="O579" t="s">
        <v>258</v>
      </c>
      <c r="P579">
        <v>87</v>
      </c>
      <c r="Q579">
        <v>86</v>
      </c>
      <c r="R579">
        <v>0</v>
      </c>
      <c r="S579">
        <v>0</v>
      </c>
      <c r="T579">
        <v>0</v>
      </c>
      <c r="U579">
        <v>0</v>
      </c>
      <c r="V579">
        <v>0</v>
      </c>
      <c r="W579">
        <v>3825.5214999999998</v>
      </c>
      <c r="X579">
        <v>3581.8011000000001</v>
      </c>
      <c r="Y579">
        <v>3484.4684000000002</v>
      </c>
      <c r="Z579">
        <v>3433.4544999999998</v>
      </c>
      <c r="AA579">
        <v>3419.6113999999998</v>
      </c>
      <c r="AB579">
        <v>3519.4661000000001</v>
      </c>
      <c r="AC579">
        <v>3661.1642999999999</v>
      </c>
      <c r="AD579">
        <v>4574.4969000000001</v>
      </c>
      <c r="AE579">
        <v>5282.4215000000004</v>
      </c>
      <c r="AF579">
        <v>5765.6118999999999</v>
      </c>
      <c r="AG579">
        <v>5560.2620999999999</v>
      </c>
      <c r="AH579">
        <v>6147.1073999999999</v>
      </c>
      <c r="AI579">
        <v>6483.2272999999996</v>
      </c>
      <c r="AJ579">
        <v>6605.5087000000003</v>
      </c>
      <c r="AK579">
        <v>6765.0117</v>
      </c>
      <c r="AL579">
        <v>6822.5496999999996</v>
      </c>
      <c r="AM579">
        <v>6947.1324999999997</v>
      </c>
      <c r="AN579">
        <v>6944.8067000000001</v>
      </c>
      <c r="AO579">
        <v>5371.5887000000002</v>
      </c>
      <c r="AP579">
        <v>4262.4047</v>
      </c>
      <c r="AQ579">
        <v>5829.9498999999996</v>
      </c>
      <c r="AR579">
        <v>4923.5915000000005</v>
      </c>
      <c r="AS579">
        <v>3961.0884999999998</v>
      </c>
      <c r="AT579">
        <v>3631.4376999999999</v>
      </c>
      <c r="AU579">
        <v>88.441860000000005</v>
      </c>
      <c r="AV579">
        <v>86.505814000000001</v>
      </c>
      <c r="AW579">
        <v>85.418604999999999</v>
      </c>
      <c r="AX579">
        <v>83.459301999999994</v>
      </c>
      <c r="AY579">
        <v>82.488371999999998</v>
      </c>
      <c r="AZ579">
        <v>79.563952999999998</v>
      </c>
      <c r="BA579">
        <v>78.552325999999994</v>
      </c>
      <c r="BB579">
        <v>79.534884000000005</v>
      </c>
      <c r="BC579">
        <v>82.965115999999995</v>
      </c>
      <c r="BD579">
        <v>87.418604999999999</v>
      </c>
      <c r="BE579">
        <v>92.866279000000006</v>
      </c>
      <c r="BF579">
        <v>96.418604999999999</v>
      </c>
      <c r="BG579">
        <v>99.965115999999995</v>
      </c>
      <c r="BH579">
        <v>101.97674000000001</v>
      </c>
      <c r="BI579">
        <v>103.03488</v>
      </c>
      <c r="BJ579">
        <v>104.0407</v>
      </c>
      <c r="BK579">
        <v>105.54651</v>
      </c>
      <c r="BL579">
        <v>107.40116</v>
      </c>
      <c r="BM579">
        <v>106.36628</v>
      </c>
      <c r="BN579">
        <v>103.4186</v>
      </c>
      <c r="BO579">
        <v>99.872093000000007</v>
      </c>
      <c r="BP579">
        <v>95.831395000000001</v>
      </c>
      <c r="BQ579">
        <v>93.255814000000001</v>
      </c>
      <c r="BR579">
        <v>91.226743999999997</v>
      </c>
      <c r="BS579">
        <v>-36.416670000000003</v>
      </c>
      <c r="BT579">
        <v>-38.121409999999997</v>
      </c>
      <c r="BU579">
        <v>-27.99653</v>
      </c>
      <c r="BV579">
        <v>-42.24868</v>
      </c>
      <c r="BW579">
        <v>-32.939959999999999</v>
      </c>
      <c r="BX579">
        <v>-17.933199999999999</v>
      </c>
      <c r="BY579">
        <v>-34.436720000000001</v>
      </c>
      <c r="BZ579">
        <v>64.252849999999995</v>
      </c>
      <c r="CA579">
        <v>6.3434369999999998</v>
      </c>
      <c r="CB579">
        <v>-5.142385</v>
      </c>
      <c r="CC579">
        <v>110.81319999999999</v>
      </c>
      <c r="CD579">
        <v>70.857860000000002</v>
      </c>
      <c r="CE579">
        <v>15.870139999999999</v>
      </c>
      <c r="CF579">
        <v>8.4290710000000004</v>
      </c>
      <c r="CG579">
        <v>-1.3433200000000001</v>
      </c>
      <c r="CH579">
        <v>-28.12763</v>
      </c>
      <c r="CI579">
        <v>-30.816020000000002</v>
      </c>
      <c r="CJ579">
        <v>31.37932</v>
      </c>
      <c r="CK579">
        <v>1137.096</v>
      </c>
      <c r="CL579">
        <v>2053.6680000000001</v>
      </c>
      <c r="CM579">
        <v>499.51740000000001</v>
      </c>
      <c r="CN579">
        <v>6.8438109999999996</v>
      </c>
      <c r="CO579">
        <v>-64.503479999999996</v>
      </c>
      <c r="CP579">
        <v>-52.568820000000002</v>
      </c>
      <c r="CQ579">
        <v>6224.6189999999997</v>
      </c>
      <c r="CR579">
        <v>1443.569</v>
      </c>
      <c r="CS579">
        <v>1384.2670000000001</v>
      </c>
      <c r="CT579">
        <v>1361.4690000000001</v>
      </c>
      <c r="CU579">
        <v>1327.7460000000001</v>
      </c>
      <c r="CV579">
        <v>1470.7719999999999</v>
      </c>
      <c r="CW579">
        <v>945.92579999999998</v>
      </c>
      <c r="CX579">
        <v>1529.2170000000001</v>
      </c>
      <c r="CY579">
        <v>1934.1379999999999</v>
      </c>
      <c r="CZ579">
        <v>1743.991</v>
      </c>
      <c r="DA579">
        <v>6259.5240000000003</v>
      </c>
      <c r="DB579">
        <v>2526.2440000000001</v>
      </c>
      <c r="DC579">
        <v>2023.9780000000001</v>
      </c>
      <c r="DD579">
        <v>2369.8090000000002</v>
      </c>
      <c r="DE579">
        <v>2940.6080000000002</v>
      </c>
      <c r="DF579">
        <v>3119.5529999999999</v>
      </c>
      <c r="DG579">
        <v>3691.384</v>
      </c>
      <c r="DH579">
        <v>9385.4789999999994</v>
      </c>
      <c r="DI579">
        <v>9766.2849999999999</v>
      </c>
      <c r="DJ579">
        <v>10378.82</v>
      </c>
      <c r="DK579">
        <v>6283.5209999999997</v>
      </c>
      <c r="DL579">
        <v>7005.47</v>
      </c>
      <c r="DM579">
        <v>4446.2290000000003</v>
      </c>
      <c r="DN579">
        <v>4008.8850000000002</v>
      </c>
      <c r="DO579">
        <v>20</v>
      </c>
      <c r="DP579">
        <v>20</v>
      </c>
    </row>
    <row r="580" spans="1:120" hidden="1" x14ac:dyDescent="0.25">
      <c r="A580" t="str">
        <f t="shared" ref="A580:A643" si="9">C580&amp;"_"&amp;K580&amp;"_"&amp;IF(L580="",O580,L580&amp;IF(LEFT(K580,3)="All","",IF(R580=1,"_Combined","_"&amp;M580&amp;"-"&amp;N580)))</f>
        <v>LCA-Northern Coast_All Elect_44389</v>
      </c>
      <c r="B580" t="s">
        <v>62</v>
      </c>
      <c r="C580" t="s">
        <v>222</v>
      </c>
      <c r="D580" t="s">
        <v>104</v>
      </c>
      <c r="E580" t="s">
        <v>61</v>
      </c>
      <c r="F580" t="s">
        <v>61</v>
      </c>
      <c r="G580" t="s">
        <v>61</v>
      </c>
      <c r="H580" t="s">
        <v>61</v>
      </c>
      <c r="I580" t="s">
        <v>61</v>
      </c>
      <c r="J580" t="s">
        <v>61</v>
      </c>
      <c r="K580" t="s">
        <v>190</v>
      </c>
      <c r="L580" s="18">
        <v>44389</v>
      </c>
      <c r="M580">
        <v>20</v>
      </c>
      <c r="N580">
        <v>20</v>
      </c>
      <c r="O580" t="s">
        <v>258</v>
      </c>
      <c r="P580">
        <v>34</v>
      </c>
      <c r="Q580">
        <v>34</v>
      </c>
      <c r="R580">
        <v>0</v>
      </c>
      <c r="S580">
        <v>0</v>
      </c>
      <c r="T580">
        <v>0</v>
      </c>
      <c r="U580">
        <v>0</v>
      </c>
      <c r="V580">
        <v>0</v>
      </c>
      <c r="W580">
        <v>1098.6495</v>
      </c>
      <c r="X580">
        <v>1091.106</v>
      </c>
      <c r="Y580">
        <v>1113.8389999999999</v>
      </c>
      <c r="Z580">
        <v>1185.5685000000001</v>
      </c>
      <c r="AA580">
        <v>1344.633</v>
      </c>
      <c r="AB580">
        <v>1734.9804999999999</v>
      </c>
      <c r="AC580">
        <v>2160.1669999999999</v>
      </c>
      <c r="AD580">
        <v>2419.0565000000001</v>
      </c>
      <c r="AE580">
        <v>2503.0875000000001</v>
      </c>
      <c r="AF580">
        <v>2684.8825000000002</v>
      </c>
      <c r="AG580">
        <v>2792.7755000000002</v>
      </c>
      <c r="AH580">
        <v>3286.8274999999999</v>
      </c>
      <c r="AI580">
        <v>3524.8670000000002</v>
      </c>
      <c r="AJ580">
        <v>3558.9884999999999</v>
      </c>
      <c r="AK580">
        <v>3611.4485</v>
      </c>
      <c r="AL580">
        <v>3667.4423999999999</v>
      </c>
      <c r="AM580">
        <v>3829.9346</v>
      </c>
      <c r="AN580">
        <v>3860.9355</v>
      </c>
      <c r="AO580">
        <v>3406.1875</v>
      </c>
      <c r="AP580">
        <v>1555.39</v>
      </c>
      <c r="AQ580">
        <v>2287.9304999999999</v>
      </c>
      <c r="AR580">
        <v>2189.9785000000002</v>
      </c>
      <c r="AS580">
        <v>2080.0794999999998</v>
      </c>
      <c r="AT580">
        <v>2015.2895000000001</v>
      </c>
      <c r="AU580">
        <v>54.794117999999997</v>
      </c>
      <c r="AV580">
        <v>54.294117999999997</v>
      </c>
      <c r="AW580">
        <v>53.852941000000001</v>
      </c>
      <c r="AX580">
        <v>53.352941000000001</v>
      </c>
      <c r="AY580">
        <v>52.705882000000003</v>
      </c>
      <c r="AZ580">
        <v>52.558824000000001</v>
      </c>
      <c r="BA580">
        <v>52.558824000000001</v>
      </c>
      <c r="BB580">
        <v>53.294117999999997</v>
      </c>
      <c r="BC580">
        <v>54.823529000000001</v>
      </c>
      <c r="BD580">
        <v>58.205882000000003</v>
      </c>
      <c r="BE580">
        <v>62.205882000000003</v>
      </c>
      <c r="BF580">
        <v>66.970588000000006</v>
      </c>
      <c r="BG580">
        <v>71.647058999999999</v>
      </c>
      <c r="BH580">
        <v>76.323528999999994</v>
      </c>
      <c r="BI580">
        <v>78.323528999999994</v>
      </c>
      <c r="BJ580">
        <v>79.264706000000004</v>
      </c>
      <c r="BK580">
        <v>78.705882000000003</v>
      </c>
      <c r="BL580">
        <v>77.088234999999997</v>
      </c>
      <c r="BM580">
        <v>72.382352999999995</v>
      </c>
      <c r="BN580">
        <v>66.588234999999997</v>
      </c>
      <c r="BO580">
        <v>60.5</v>
      </c>
      <c r="BP580">
        <v>56.794117999999997</v>
      </c>
      <c r="BQ580">
        <v>56</v>
      </c>
      <c r="BR580">
        <v>55.5</v>
      </c>
      <c r="BS580">
        <v>-83.745769999999993</v>
      </c>
      <c r="BT580">
        <v>-10.77557</v>
      </c>
      <c r="BU580">
        <v>-1.318557</v>
      </c>
      <c r="BV580">
        <v>-10.112880000000001</v>
      </c>
      <c r="BW580">
        <v>42.660170000000001</v>
      </c>
      <c r="BX580">
        <v>47.41066</v>
      </c>
      <c r="BY580">
        <v>-7.9696420000000003</v>
      </c>
      <c r="BZ580">
        <v>-9.0452130000000004</v>
      </c>
      <c r="CA580">
        <v>-36.55556</v>
      </c>
      <c r="CB580">
        <v>-56.737319999999997</v>
      </c>
      <c r="CC580">
        <v>-40.683459999999997</v>
      </c>
      <c r="CD580">
        <v>-5.1267449999999997</v>
      </c>
      <c r="CE580">
        <v>-88.113470000000007</v>
      </c>
      <c r="CF580">
        <v>-58.4054</v>
      </c>
      <c r="CG580">
        <v>-111.3616</v>
      </c>
      <c r="CH580">
        <v>-71.370869999999996</v>
      </c>
      <c r="CI580">
        <v>-132.38849999999999</v>
      </c>
      <c r="CJ580">
        <v>-155.3289</v>
      </c>
      <c r="CK580">
        <v>-15.91197</v>
      </c>
      <c r="CL580">
        <v>1410.6890000000001</v>
      </c>
      <c r="CM580">
        <v>188.58279999999999</v>
      </c>
      <c r="CN580">
        <v>-50.187559999999998</v>
      </c>
      <c r="CO580">
        <v>-77.185500000000005</v>
      </c>
      <c r="CP580">
        <v>-55.241819999999997</v>
      </c>
      <c r="CQ580">
        <v>11493.92</v>
      </c>
      <c r="CR580">
        <v>2988.75</v>
      </c>
      <c r="CS580">
        <v>4790.2709999999997</v>
      </c>
      <c r="CT580">
        <v>5488.8360000000002</v>
      </c>
      <c r="CU580">
        <v>1166.722</v>
      </c>
      <c r="CV580">
        <v>1090.7670000000001</v>
      </c>
      <c r="CW580">
        <v>731.73180000000002</v>
      </c>
      <c r="CX580">
        <v>533.0729</v>
      </c>
      <c r="CY580">
        <v>1530.076</v>
      </c>
      <c r="CZ580">
        <v>1242.6400000000001</v>
      </c>
      <c r="DA580">
        <v>2151.7559999999999</v>
      </c>
      <c r="DB580">
        <v>1697.192</v>
      </c>
      <c r="DC580">
        <v>2511.348</v>
      </c>
      <c r="DD580">
        <v>2435.5100000000002</v>
      </c>
      <c r="DE580">
        <v>2660.3440000000001</v>
      </c>
      <c r="DF580">
        <v>2695.2910000000002</v>
      </c>
      <c r="DG580">
        <v>3237.26</v>
      </c>
      <c r="DH580">
        <v>3981.788</v>
      </c>
      <c r="DI580">
        <v>5688.2470000000003</v>
      </c>
      <c r="DJ580">
        <v>3763.7579999999998</v>
      </c>
      <c r="DK580">
        <v>5996.2070000000003</v>
      </c>
      <c r="DL580">
        <v>2384.8490000000002</v>
      </c>
      <c r="DM580">
        <v>1488.1469999999999</v>
      </c>
      <c r="DN580">
        <v>1066.3900000000001</v>
      </c>
      <c r="DO580">
        <v>20</v>
      </c>
      <c r="DP580">
        <v>20</v>
      </c>
    </row>
    <row r="581" spans="1:120" hidden="1" x14ac:dyDescent="0.25">
      <c r="A581" t="str">
        <f t="shared" si="9"/>
        <v>sublap_id-SLAP_PGKN_All Elect_44389</v>
      </c>
      <c r="B581" t="s">
        <v>62</v>
      </c>
      <c r="C581" t="s">
        <v>279</v>
      </c>
      <c r="D581" t="s">
        <v>61</v>
      </c>
      <c r="E581" t="s">
        <v>280</v>
      </c>
      <c r="F581" t="s">
        <v>61</v>
      </c>
      <c r="G581" t="s">
        <v>61</v>
      </c>
      <c r="H581" t="s">
        <v>61</v>
      </c>
      <c r="I581" t="s">
        <v>61</v>
      </c>
      <c r="J581" t="s">
        <v>61</v>
      </c>
      <c r="K581" t="s">
        <v>190</v>
      </c>
      <c r="L581" s="18">
        <v>44389</v>
      </c>
      <c r="M581">
        <v>20</v>
      </c>
      <c r="N581">
        <v>20</v>
      </c>
      <c r="O581" t="s">
        <v>258</v>
      </c>
      <c r="P581">
        <v>19</v>
      </c>
      <c r="Q581">
        <v>19</v>
      </c>
      <c r="R581">
        <v>0</v>
      </c>
      <c r="S581">
        <v>0</v>
      </c>
      <c r="T581">
        <v>0</v>
      </c>
      <c r="U581">
        <v>0</v>
      </c>
      <c r="V581">
        <v>0</v>
      </c>
      <c r="W581">
        <v>331.77699999999999</v>
      </c>
      <c r="X581">
        <v>364.16300000000001</v>
      </c>
      <c r="Y581">
        <v>383.89</v>
      </c>
      <c r="Z581">
        <v>351.54849999999999</v>
      </c>
      <c r="AA581">
        <v>368.267</v>
      </c>
      <c r="AB581">
        <v>460.98899999999998</v>
      </c>
      <c r="AC581">
        <v>673.14800000000002</v>
      </c>
      <c r="AD581">
        <v>802.26199999999994</v>
      </c>
      <c r="AE581">
        <v>898.28499999999997</v>
      </c>
      <c r="AF581">
        <v>1046.5350000000001</v>
      </c>
      <c r="AG581">
        <v>1159.796</v>
      </c>
      <c r="AH581">
        <v>1207.1320000000001</v>
      </c>
      <c r="AI581">
        <v>1246.1790000000001</v>
      </c>
      <c r="AJ581">
        <v>1245.3085000000001</v>
      </c>
      <c r="AK581">
        <v>1276.2829999999999</v>
      </c>
      <c r="AL581">
        <v>1280.7080000000001</v>
      </c>
      <c r="AM581">
        <v>1297.692</v>
      </c>
      <c r="AN581">
        <v>1274.7950000000001</v>
      </c>
      <c r="AO581">
        <v>1220.4100000000001</v>
      </c>
      <c r="AP581">
        <v>1020.4109999999999</v>
      </c>
      <c r="AQ581">
        <v>942.452</v>
      </c>
      <c r="AR581">
        <v>581.95500000000004</v>
      </c>
      <c r="AS581">
        <v>391.428</v>
      </c>
      <c r="AT581">
        <v>301.75099999999998</v>
      </c>
      <c r="AU581">
        <v>94.5</v>
      </c>
      <c r="AV581">
        <v>93</v>
      </c>
      <c r="AW581">
        <v>89</v>
      </c>
      <c r="AX581">
        <v>86</v>
      </c>
      <c r="AY581">
        <v>85.5</v>
      </c>
      <c r="AZ581">
        <v>84.5</v>
      </c>
      <c r="BA581">
        <v>82.5</v>
      </c>
      <c r="BB581">
        <v>83</v>
      </c>
      <c r="BC581">
        <v>85.5</v>
      </c>
      <c r="BD581">
        <v>89</v>
      </c>
      <c r="BE581">
        <v>93</v>
      </c>
      <c r="BF581">
        <v>97</v>
      </c>
      <c r="BG581">
        <v>101</v>
      </c>
      <c r="BH581">
        <v>104</v>
      </c>
      <c r="BI581">
        <v>106.5</v>
      </c>
      <c r="BJ581">
        <v>108</v>
      </c>
      <c r="BK581">
        <v>110</v>
      </c>
      <c r="BL581">
        <v>109.5</v>
      </c>
      <c r="BM581">
        <v>109.5</v>
      </c>
      <c r="BN581">
        <v>109</v>
      </c>
      <c r="BO581">
        <v>106</v>
      </c>
      <c r="BP581">
        <v>102.5</v>
      </c>
      <c r="BQ581">
        <v>99</v>
      </c>
      <c r="BR581">
        <v>95.5</v>
      </c>
      <c r="BS581">
        <v>10.60788</v>
      </c>
      <c r="BT581">
        <v>-4.2554309999999997</v>
      </c>
      <c r="BU581">
        <v>0.40606350000000002</v>
      </c>
      <c r="BV581">
        <v>3.2273269999999998</v>
      </c>
      <c r="BW581">
        <v>3.2108810000000001</v>
      </c>
      <c r="BX581">
        <v>-23.411660000000001</v>
      </c>
      <c r="BY581">
        <v>-92.05077</v>
      </c>
      <c r="BZ581">
        <v>20.489470000000001</v>
      </c>
      <c r="CA581">
        <v>40.315710000000003</v>
      </c>
      <c r="CB581">
        <v>25.701219999999999</v>
      </c>
      <c r="CC581">
        <v>21.921009999999999</v>
      </c>
      <c r="CD581">
        <v>4.5618920000000003</v>
      </c>
      <c r="CE581">
        <v>0.116622</v>
      </c>
      <c r="CF581">
        <v>3.8454830000000002</v>
      </c>
      <c r="CG581">
        <v>18.352049999999998</v>
      </c>
      <c r="CH581">
        <v>24.892980000000001</v>
      </c>
      <c r="CI581">
        <v>14.061809999999999</v>
      </c>
      <c r="CJ581">
        <v>-15.24053</v>
      </c>
      <c r="CK581">
        <v>13.89879</v>
      </c>
      <c r="CL581">
        <v>238.00470000000001</v>
      </c>
      <c r="CM581">
        <v>-5.6877389999999997</v>
      </c>
      <c r="CN581">
        <v>-20.37332</v>
      </c>
      <c r="CO581">
        <v>-6.8465600000000002</v>
      </c>
      <c r="CP581">
        <v>0.50914619999999999</v>
      </c>
      <c r="CQ581">
        <v>227.6053</v>
      </c>
      <c r="CR581">
        <v>416.3433</v>
      </c>
      <c r="CS581">
        <v>380.5915</v>
      </c>
      <c r="CT581">
        <v>251.2022</v>
      </c>
      <c r="CU581">
        <v>162.28120000000001</v>
      </c>
      <c r="CV581">
        <v>220.7423</v>
      </c>
      <c r="CW581">
        <v>1276.546</v>
      </c>
      <c r="CX581">
        <v>559.71669999999995</v>
      </c>
      <c r="CY581">
        <v>385.41930000000002</v>
      </c>
      <c r="CZ581">
        <v>347.93669999999997</v>
      </c>
      <c r="DA581">
        <v>275.23509999999999</v>
      </c>
      <c r="DB581">
        <v>325.41489999999999</v>
      </c>
      <c r="DC581">
        <v>261.35520000000002</v>
      </c>
      <c r="DD581">
        <v>365.2088</v>
      </c>
      <c r="DE581">
        <v>339.68970000000002</v>
      </c>
      <c r="DF581">
        <v>257.28250000000003</v>
      </c>
      <c r="DG581">
        <v>263.90750000000003</v>
      </c>
      <c r="DH581">
        <v>517.87400000000002</v>
      </c>
      <c r="DI581">
        <v>342.38249999999999</v>
      </c>
      <c r="DJ581">
        <v>1187.422</v>
      </c>
      <c r="DK581">
        <v>3956.0740000000001</v>
      </c>
      <c r="DL581">
        <v>3016.8429999999998</v>
      </c>
      <c r="DM581">
        <v>167.44280000000001</v>
      </c>
      <c r="DN581">
        <v>46.31053</v>
      </c>
      <c r="DO581">
        <v>20</v>
      </c>
      <c r="DP581">
        <v>20</v>
      </c>
    </row>
    <row r="582" spans="1:120" hidden="1" x14ac:dyDescent="0.25">
      <c r="A582" t="str">
        <f t="shared" si="9"/>
        <v>sublap_id-SLAP_PGP2_All Elect_44389</v>
      </c>
      <c r="B582" t="s">
        <v>62</v>
      </c>
      <c r="C582" t="s">
        <v>301</v>
      </c>
      <c r="D582" t="s">
        <v>61</v>
      </c>
      <c r="E582" t="s">
        <v>302</v>
      </c>
      <c r="F582" t="s">
        <v>61</v>
      </c>
      <c r="G582" t="s">
        <v>61</v>
      </c>
      <c r="H582" t="s">
        <v>61</v>
      </c>
      <c r="I582" t="s">
        <v>61</v>
      </c>
      <c r="J582" t="s">
        <v>61</v>
      </c>
      <c r="K582" t="s">
        <v>190</v>
      </c>
      <c r="L582" s="18">
        <v>44389</v>
      </c>
      <c r="M582">
        <v>19</v>
      </c>
      <c r="N582">
        <v>20</v>
      </c>
      <c r="O582" t="s">
        <v>258</v>
      </c>
      <c r="P582">
        <v>23</v>
      </c>
      <c r="Q582">
        <v>23</v>
      </c>
      <c r="R582">
        <v>0</v>
      </c>
      <c r="S582">
        <v>0</v>
      </c>
      <c r="T582">
        <v>0</v>
      </c>
      <c r="U582">
        <v>0</v>
      </c>
      <c r="V582">
        <v>0</v>
      </c>
      <c r="W582">
        <v>459.26100000000002</v>
      </c>
      <c r="X582">
        <v>398.69099999999997</v>
      </c>
      <c r="Y582">
        <v>412.529</v>
      </c>
      <c r="Z582">
        <v>408.53899999999999</v>
      </c>
      <c r="AA582">
        <v>423.63</v>
      </c>
      <c r="AB582">
        <v>581.75699999999995</v>
      </c>
      <c r="AC582">
        <v>606.49300000000005</v>
      </c>
      <c r="AD582">
        <v>733.24400000000003</v>
      </c>
      <c r="AE582">
        <v>861.02</v>
      </c>
      <c r="AF582">
        <v>849.15499999999997</v>
      </c>
      <c r="AG582">
        <v>892.42600000000004</v>
      </c>
      <c r="AH582">
        <v>1161.3779999999999</v>
      </c>
      <c r="AI582">
        <v>1252.4480000000001</v>
      </c>
      <c r="AJ582">
        <v>1326.7550000000001</v>
      </c>
      <c r="AK582">
        <v>1348.336</v>
      </c>
      <c r="AL582">
        <v>1409.24</v>
      </c>
      <c r="AM582">
        <v>1482.7</v>
      </c>
      <c r="AN582">
        <v>1462.278</v>
      </c>
      <c r="AO582">
        <v>1242.808</v>
      </c>
      <c r="AP582">
        <v>1076.683</v>
      </c>
      <c r="AQ582">
        <v>946.65800000000002</v>
      </c>
      <c r="AR582">
        <v>629.79399999999998</v>
      </c>
      <c r="AS582">
        <v>455.20100000000002</v>
      </c>
      <c r="AT582">
        <v>393.96699999999998</v>
      </c>
      <c r="AU582">
        <v>57.173912999999999</v>
      </c>
      <c r="AV582">
        <v>57.173912999999999</v>
      </c>
      <c r="AW582">
        <v>56.913043000000002</v>
      </c>
      <c r="AX582">
        <v>57.173912999999999</v>
      </c>
      <c r="AY582">
        <v>57.173912999999999</v>
      </c>
      <c r="AZ582">
        <v>56.913043000000002</v>
      </c>
      <c r="BA582">
        <v>56.652174000000002</v>
      </c>
      <c r="BB582">
        <v>57.304347999999997</v>
      </c>
      <c r="BC582">
        <v>58.565216999999997</v>
      </c>
      <c r="BD582">
        <v>61.782609000000001</v>
      </c>
      <c r="BE582">
        <v>65.543477999999993</v>
      </c>
      <c r="BF582">
        <v>67.782608999999994</v>
      </c>
      <c r="BG582">
        <v>70.108695999999995</v>
      </c>
      <c r="BH582">
        <v>72.043477999999993</v>
      </c>
      <c r="BI582">
        <v>73.478261000000003</v>
      </c>
      <c r="BJ582">
        <v>73.608695999999995</v>
      </c>
      <c r="BK582">
        <v>72.478261000000003</v>
      </c>
      <c r="BL582">
        <v>71.195651999999995</v>
      </c>
      <c r="BM582">
        <v>68.630435000000006</v>
      </c>
      <c r="BN582">
        <v>64.043477999999993</v>
      </c>
      <c r="BO582">
        <v>60.543478</v>
      </c>
      <c r="BP582">
        <v>59.065216999999997</v>
      </c>
      <c r="BQ582">
        <v>57.956522</v>
      </c>
      <c r="BR582">
        <v>57.695652000000003</v>
      </c>
      <c r="BS582">
        <v>-51.251370000000001</v>
      </c>
      <c r="BT582">
        <v>-17.8752</v>
      </c>
      <c r="BU582">
        <v>-15.833930000000001</v>
      </c>
      <c r="BV582">
        <v>-10.69618</v>
      </c>
      <c r="BW582">
        <v>19.42051</v>
      </c>
      <c r="BX582">
        <v>-28.630669999999999</v>
      </c>
      <c r="BY582">
        <v>20.615300000000001</v>
      </c>
      <c r="BZ582">
        <v>13.02838</v>
      </c>
      <c r="CA582">
        <v>-17.39114</v>
      </c>
      <c r="CB582">
        <v>-9.1091750000000005</v>
      </c>
      <c r="CC582">
        <v>48.137680000000003</v>
      </c>
      <c r="CD582">
        <v>31.124410000000001</v>
      </c>
      <c r="CE582">
        <v>25.144390000000001</v>
      </c>
      <c r="CF582">
        <v>18.51662</v>
      </c>
      <c r="CG582">
        <v>35.403230000000001</v>
      </c>
      <c r="CH582">
        <v>10.96743</v>
      </c>
      <c r="CI582">
        <v>-31.171679999999999</v>
      </c>
      <c r="CJ582">
        <v>-31.162430000000001</v>
      </c>
      <c r="CK582">
        <v>131.68729999999999</v>
      </c>
      <c r="CL582">
        <v>118.5548</v>
      </c>
      <c r="CM582">
        <v>-14.807639999999999</v>
      </c>
      <c r="CN582">
        <v>7.0081790000000002</v>
      </c>
      <c r="CO582">
        <v>-11.98325</v>
      </c>
      <c r="CP582">
        <v>-13.670669999999999</v>
      </c>
      <c r="CQ582">
        <v>291.85919999999999</v>
      </c>
      <c r="CR582">
        <v>283.10180000000003</v>
      </c>
      <c r="CS582">
        <v>244.1618</v>
      </c>
      <c r="CT582">
        <v>241.89689999999999</v>
      </c>
      <c r="CU582">
        <v>1437.472</v>
      </c>
      <c r="CV582">
        <v>307.83539999999999</v>
      </c>
      <c r="CW582">
        <v>197.25020000000001</v>
      </c>
      <c r="CX582">
        <v>337.83600000000001</v>
      </c>
      <c r="CY582">
        <v>185.56270000000001</v>
      </c>
      <c r="CZ582">
        <v>191.5197</v>
      </c>
      <c r="DA582">
        <v>549.94510000000002</v>
      </c>
      <c r="DB582">
        <v>463.0419</v>
      </c>
      <c r="DC582">
        <v>628.23329999999999</v>
      </c>
      <c r="DD582">
        <v>699.43020000000001</v>
      </c>
      <c r="DE582">
        <v>684.12630000000001</v>
      </c>
      <c r="DF582">
        <v>684.70360000000005</v>
      </c>
      <c r="DG582">
        <v>1390.3979999999999</v>
      </c>
      <c r="DH582">
        <v>800.49620000000004</v>
      </c>
      <c r="DI582">
        <v>830.58280000000002</v>
      </c>
      <c r="DJ582">
        <v>1047.9970000000001</v>
      </c>
      <c r="DK582">
        <v>1045.682</v>
      </c>
      <c r="DL582">
        <v>630.58209999999997</v>
      </c>
      <c r="DM582">
        <v>355.44619999999998</v>
      </c>
      <c r="DN582">
        <v>344.25299999999999</v>
      </c>
      <c r="DO582">
        <v>19</v>
      </c>
      <c r="DP582">
        <v>20</v>
      </c>
    </row>
    <row r="583" spans="1:120" hidden="1" x14ac:dyDescent="0.25">
      <c r="A583" t="str">
        <f t="shared" si="9"/>
        <v>sublap_id-SLAP_PGFG_All Elect_44389</v>
      </c>
      <c r="B583" t="s">
        <v>62</v>
      </c>
      <c r="C583" t="s">
        <v>293</v>
      </c>
      <c r="D583" t="s">
        <v>61</v>
      </c>
      <c r="E583" t="s">
        <v>294</v>
      </c>
      <c r="F583" t="s">
        <v>61</v>
      </c>
      <c r="G583" t="s">
        <v>61</v>
      </c>
      <c r="H583" t="s">
        <v>61</v>
      </c>
      <c r="I583" t="s">
        <v>61</v>
      </c>
      <c r="J583" t="s">
        <v>61</v>
      </c>
      <c r="K583" t="s">
        <v>190</v>
      </c>
      <c r="L583" s="18">
        <v>44389</v>
      </c>
      <c r="M583">
        <v>20</v>
      </c>
      <c r="N583">
        <v>20</v>
      </c>
      <c r="O583" t="s">
        <v>258</v>
      </c>
      <c r="P583">
        <v>19</v>
      </c>
      <c r="Q583">
        <v>19</v>
      </c>
      <c r="R583">
        <v>0</v>
      </c>
      <c r="S583">
        <v>0</v>
      </c>
      <c r="T583">
        <v>0</v>
      </c>
      <c r="U583">
        <v>0</v>
      </c>
      <c r="V583">
        <v>0</v>
      </c>
      <c r="W583">
        <v>884.77149999999995</v>
      </c>
      <c r="X583">
        <v>878.19399999999996</v>
      </c>
      <c r="Y583">
        <v>901.37300000000005</v>
      </c>
      <c r="Z583">
        <v>973.52850000000001</v>
      </c>
      <c r="AA583">
        <v>1132.3109999999999</v>
      </c>
      <c r="AB583">
        <v>1499.2825</v>
      </c>
      <c r="AC583">
        <v>1733.683</v>
      </c>
      <c r="AD583">
        <v>1970.3705</v>
      </c>
      <c r="AE583">
        <v>1955.1575</v>
      </c>
      <c r="AF583">
        <v>2101.1725000000001</v>
      </c>
      <c r="AG583">
        <v>2143.7874999999999</v>
      </c>
      <c r="AH583">
        <v>2503.8175000000001</v>
      </c>
      <c r="AI583">
        <v>2621.6170000000002</v>
      </c>
      <c r="AJ583">
        <v>2682.4385000000002</v>
      </c>
      <c r="AK583">
        <v>2692.6945000000001</v>
      </c>
      <c r="AL583">
        <v>2646.7664</v>
      </c>
      <c r="AM583">
        <v>2697.8386</v>
      </c>
      <c r="AN583">
        <v>2753.3975</v>
      </c>
      <c r="AO583">
        <v>2526.5915</v>
      </c>
      <c r="AP583">
        <v>905.31</v>
      </c>
      <c r="AQ583">
        <v>1761.2204999999999</v>
      </c>
      <c r="AR583">
        <v>1878.7225000000001</v>
      </c>
      <c r="AS583">
        <v>1839.8135</v>
      </c>
      <c r="AT583">
        <v>1789.9594999999999</v>
      </c>
      <c r="AU583">
        <v>54.5</v>
      </c>
      <c r="AV583">
        <v>54</v>
      </c>
      <c r="AW583">
        <v>54</v>
      </c>
      <c r="AX583">
        <v>53.5</v>
      </c>
      <c r="AY583">
        <v>53</v>
      </c>
      <c r="AZ583">
        <v>53</v>
      </c>
      <c r="BA583">
        <v>53</v>
      </c>
      <c r="BB583">
        <v>53</v>
      </c>
      <c r="BC583">
        <v>53.5</v>
      </c>
      <c r="BD583">
        <v>56</v>
      </c>
      <c r="BE583">
        <v>60</v>
      </c>
      <c r="BF583">
        <v>65.5</v>
      </c>
      <c r="BG583">
        <v>71.5</v>
      </c>
      <c r="BH583">
        <v>77.5</v>
      </c>
      <c r="BI583">
        <v>79.5</v>
      </c>
      <c r="BJ583">
        <v>80</v>
      </c>
      <c r="BK583">
        <v>79</v>
      </c>
      <c r="BL583">
        <v>76.5</v>
      </c>
      <c r="BM583">
        <v>71.5</v>
      </c>
      <c r="BN583">
        <v>66</v>
      </c>
      <c r="BO583">
        <v>60.5</v>
      </c>
      <c r="BP583">
        <v>56.5</v>
      </c>
      <c r="BQ583">
        <v>56</v>
      </c>
      <c r="BR583">
        <v>55.5</v>
      </c>
      <c r="BS583">
        <v>-89.947749999999999</v>
      </c>
      <c r="BT583">
        <v>-6.1824339999999998</v>
      </c>
      <c r="BU583">
        <v>2.06935</v>
      </c>
      <c r="BV583">
        <v>-12.21172</v>
      </c>
      <c r="BW583">
        <v>42.847679999999997</v>
      </c>
      <c r="BX583">
        <v>32.814999999999998</v>
      </c>
      <c r="BY583">
        <v>-9.9963130000000007</v>
      </c>
      <c r="BZ583">
        <v>-8.9975290000000001</v>
      </c>
      <c r="CA583">
        <v>-44.754600000000003</v>
      </c>
      <c r="CB583">
        <v>-29.774920000000002</v>
      </c>
      <c r="CC583">
        <v>-18.796559999999999</v>
      </c>
      <c r="CD583">
        <v>2.0881609999999999</v>
      </c>
      <c r="CE583">
        <v>-85.520259999999993</v>
      </c>
      <c r="CF583">
        <v>-63.025199999999998</v>
      </c>
      <c r="CG583">
        <v>-76.659000000000006</v>
      </c>
      <c r="CH583">
        <v>-56.462029999999999</v>
      </c>
      <c r="CI583">
        <v>-44.568809999999999</v>
      </c>
      <c r="CJ583">
        <v>-79.257379999999998</v>
      </c>
      <c r="CK583">
        <v>11.54096</v>
      </c>
      <c r="CL583">
        <v>1331.84</v>
      </c>
      <c r="CM583">
        <v>214.43969999999999</v>
      </c>
      <c r="CN583">
        <v>-45.71537</v>
      </c>
      <c r="CO583">
        <v>-68.597769999999997</v>
      </c>
      <c r="CP583">
        <v>-46.824759999999998</v>
      </c>
      <c r="CQ583">
        <v>11471.57</v>
      </c>
      <c r="CR583">
        <v>2959.299</v>
      </c>
      <c r="CS583">
        <v>4766.9160000000002</v>
      </c>
      <c r="CT583">
        <v>5477.6419999999998</v>
      </c>
      <c r="CU583">
        <v>1155.808</v>
      </c>
      <c r="CV583">
        <v>1029.095</v>
      </c>
      <c r="CW583">
        <v>639.46500000000003</v>
      </c>
      <c r="CX583">
        <v>481.38080000000002</v>
      </c>
      <c r="CY583">
        <v>1301.704</v>
      </c>
      <c r="CZ583">
        <v>1015.326</v>
      </c>
      <c r="DA583">
        <v>1741.441</v>
      </c>
      <c r="DB583">
        <v>1280.5250000000001</v>
      </c>
      <c r="DC583">
        <v>1645.752</v>
      </c>
      <c r="DD583">
        <v>1894.03</v>
      </c>
      <c r="DE583">
        <v>1565.6759999999999</v>
      </c>
      <c r="DF583">
        <v>1463.3889999999999</v>
      </c>
      <c r="DG583">
        <v>1910.38</v>
      </c>
      <c r="DH583">
        <v>2389.1320000000001</v>
      </c>
      <c r="DI583">
        <v>3259.8760000000002</v>
      </c>
      <c r="DJ583">
        <v>2816.2530000000002</v>
      </c>
      <c r="DK583">
        <v>5136.2039999999997</v>
      </c>
      <c r="DL583">
        <v>2189.4789999999998</v>
      </c>
      <c r="DM583">
        <v>1417.2639999999999</v>
      </c>
      <c r="DN583">
        <v>1017.101</v>
      </c>
      <c r="DO583">
        <v>20</v>
      </c>
      <c r="DP583">
        <v>20</v>
      </c>
    </row>
    <row r="584" spans="1:120" hidden="1" x14ac:dyDescent="0.25">
      <c r="A584" t="str">
        <f t="shared" si="9"/>
        <v>Industry_Type-1. Agriculture, Mining &amp; Construction_All Elect_44389</v>
      </c>
      <c r="B584" t="s">
        <v>62</v>
      </c>
      <c r="C584" t="s">
        <v>211</v>
      </c>
      <c r="D584" t="s">
        <v>61</v>
      </c>
      <c r="E584" t="s">
        <v>61</v>
      </c>
      <c r="F584" t="s">
        <v>61</v>
      </c>
      <c r="G584" t="s">
        <v>30</v>
      </c>
      <c r="H584" t="s">
        <v>61</v>
      </c>
      <c r="I584" t="s">
        <v>61</v>
      </c>
      <c r="J584" t="s">
        <v>61</v>
      </c>
      <c r="K584" t="s">
        <v>190</v>
      </c>
      <c r="L584" s="18">
        <v>44389</v>
      </c>
      <c r="M584">
        <v>20</v>
      </c>
      <c r="N584">
        <v>20</v>
      </c>
      <c r="O584" t="s">
        <v>258</v>
      </c>
      <c r="P584">
        <v>17</v>
      </c>
      <c r="Q584">
        <v>17</v>
      </c>
      <c r="R584">
        <v>0</v>
      </c>
      <c r="S584">
        <v>0</v>
      </c>
      <c r="T584">
        <v>0</v>
      </c>
      <c r="U584">
        <v>0</v>
      </c>
      <c r="V584">
        <v>0</v>
      </c>
      <c r="W584">
        <v>4692.8</v>
      </c>
      <c r="X584">
        <v>4704.96</v>
      </c>
      <c r="Y584">
        <v>4704.08</v>
      </c>
      <c r="Z584">
        <v>4706.72</v>
      </c>
      <c r="AA584">
        <v>4704.3999999999996</v>
      </c>
      <c r="AB584">
        <v>4705.28</v>
      </c>
      <c r="AC584">
        <v>4677.12</v>
      </c>
      <c r="AD584">
        <v>4597.12</v>
      </c>
      <c r="AE584">
        <v>4451.28</v>
      </c>
      <c r="AF584">
        <v>4324.8</v>
      </c>
      <c r="AG584">
        <v>4045.2</v>
      </c>
      <c r="AH584">
        <v>4319.6000000000004</v>
      </c>
      <c r="AI584">
        <v>4472.32</v>
      </c>
      <c r="AJ584">
        <v>4476.3999999999996</v>
      </c>
      <c r="AK584">
        <v>4475.5200000000004</v>
      </c>
      <c r="AL584">
        <v>4472.88</v>
      </c>
      <c r="AM584">
        <v>4475.92</v>
      </c>
      <c r="AN584">
        <v>4579.3599999999997</v>
      </c>
      <c r="AO584">
        <v>2220.64</v>
      </c>
      <c r="AP584">
        <v>67.680000000000007</v>
      </c>
      <c r="AQ584">
        <v>2896.8</v>
      </c>
      <c r="AR584">
        <v>4638</v>
      </c>
      <c r="AS584">
        <v>4819.6000000000004</v>
      </c>
      <c r="AT584">
        <v>4783.04</v>
      </c>
      <c r="AU584">
        <v>89.5</v>
      </c>
      <c r="AV584">
        <v>87.5</v>
      </c>
      <c r="AW584">
        <v>86.5</v>
      </c>
      <c r="AX584">
        <v>84.5</v>
      </c>
      <c r="AY584">
        <v>83.5</v>
      </c>
      <c r="AZ584">
        <v>80.5</v>
      </c>
      <c r="BA584">
        <v>79.5</v>
      </c>
      <c r="BB584">
        <v>80.5</v>
      </c>
      <c r="BC584">
        <v>84</v>
      </c>
      <c r="BD584">
        <v>88.5</v>
      </c>
      <c r="BE584">
        <v>94</v>
      </c>
      <c r="BF584">
        <v>97.5</v>
      </c>
      <c r="BG584">
        <v>101</v>
      </c>
      <c r="BH584">
        <v>103</v>
      </c>
      <c r="BI584">
        <v>104</v>
      </c>
      <c r="BJ584">
        <v>105</v>
      </c>
      <c r="BK584">
        <v>106.5</v>
      </c>
      <c r="BL584">
        <v>108.5</v>
      </c>
      <c r="BM584">
        <v>107.5</v>
      </c>
      <c r="BN584">
        <v>104.5</v>
      </c>
      <c r="BO584">
        <v>101</v>
      </c>
      <c r="BP584">
        <v>97</v>
      </c>
      <c r="BQ584">
        <v>94.5</v>
      </c>
      <c r="BR584">
        <v>92.5</v>
      </c>
      <c r="BS584">
        <v>-98.505989999999997</v>
      </c>
      <c r="BT584">
        <v>21.126740000000002</v>
      </c>
      <c r="BU584">
        <v>32.627029999999998</v>
      </c>
      <c r="BV584">
        <v>25.5349</v>
      </c>
      <c r="BW584">
        <v>13.07471</v>
      </c>
      <c r="BX584">
        <v>16.117519999999999</v>
      </c>
      <c r="BY584">
        <v>23.57254</v>
      </c>
      <c r="BZ584">
        <v>2.4564330000000001</v>
      </c>
      <c r="CA584">
        <v>-22.96444</v>
      </c>
      <c r="CB584">
        <v>-34.722270000000002</v>
      </c>
      <c r="CC584">
        <v>52.58869</v>
      </c>
      <c r="CD584">
        <v>42.725949999999997</v>
      </c>
      <c r="CE584">
        <v>30.21209</v>
      </c>
      <c r="CF584">
        <v>31.688939999999999</v>
      </c>
      <c r="CG584">
        <v>-6.0417709999999998</v>
      </c>
      <c r="CH584">
        <v>-4.9644750000000002</v>
      </c>
      <c r="CI584">
        <v>6.5244730000000004</v>
      </c>
      <c r="CJ584">
        <v>115.8546</v>
      </c>
      <c r="CK584">
        <v>2449.3240000000001</v>
      </c>
      <c r="CL584">
        <v>4374.7820000000002</v>
      </c>
      <c r="CM584">
        <v>2290.2339999999999</v>
      </c>
      <c r="CN584">
        <v>547.71299999999997</v>
      </c>
      <c r="CO584">
        <v>94.313929999999999</v>
      </c>
      <c r="CP584">
        <v>92.762150000000005</v>
      </c>
      <c r="CQ584">
        <v>12428.53</v>
      </c>
      <c r="CR584">
        <v>3947.174</v>
      </c>
      <c r="CS584">
        <v>3821.9690000000001</v>
      </c>
      <c r="CT584">
        <v>3672.0839999999998</v>
      </c>
      <c r="CU584">
        <v>3608.37</v>
      </c>
      <c r="CV584">
        <v>3601.2260000000001</v>
      </c>
      <c r="CW584">
        <v>1669.1</v>
      </c>
      <c r="CX584">
        <v>2507.84</v>
      </c>
      <c r="CY584">
        <v>3459.8879999999999</v>
      </c>
      <c r="CZ584">
        <v>3968.0230000000001</v>
      </c>
      <c r="DA584">
        <v>8934.5630000000001</v>
      </c>
      <c r="DB584">
        <v>6205.4390000000003</v>
      </c>
      <c r="DC584">
        <v>5447.5829999999996</v>
      </c>
      <c r="DD584">
        <v>5823.5190000000002</v>
      </c>
      <c r="DE584">
        <v>7387.7370000000001</v>
      </c>
      <c r="DF584">
        <v>7587.6450000000004</v>
      </c>
      <c r="DG584">
        <v>8228.3860000000004</v>
      </c>
      <c r="DH584">
        <v>15739.52</v>
      </c>
      <c r="DI584">
        <v>16417.759999999998</v>
      </c>
      <c r="DJ584">
        <v>15404.99</v>
      </c>
      <c r="DK584">
        <v>25349.07</v>
      </c>
      <c r="DL584">
        <v>16617.580000000002</v>
      </c>
      <c r="DM584">
        <v>13864.13</v>
      </c>
      <c r="DN584">
        <v>14205.03</v>
      </c>
      <c r="DO584">
        <v>20</v>
      </c>
      <c r="DP584">
        <v>20</v>
      </c>
    </row>
    <row r="585" spans="1:120" hidden="1" x14ac:dyDescent="0.25">
      <c r="A585" t="str">
        <f t="shared" si="9"/>
        <v>sublap_id-SLAP_PGNB_All Elect_44389</v>
      </c>
      <c r="B585" t="s">
        <v>62</v>
      </c>
      <c r="C585" t="s">
        <v>295</v>
      </c>
      <c r="D585" t="s">
        <v>61</v>
      </c>
      <c r="E585" t="s">
        <v>296</v>
      </c>
      <c r="F585" t="s">
        <v>61</v>
      </c>
      <c r="G585" t="s">
        <v>61</v>
      </c>
      <c r="H585" t="s">
        <v>61</v>
      </c>
      <c r="I585" t="s">
        <v>61</v>
      </c>
      <c r="J585" t="s">
        <v>61</v>
      </c>
      <c r="K585" t="s">
        <v>190</v>
      </c>
      <c r="L585" s="18">
        <v>44389</v>
      </c>
      <c r="M585">
        <v>20</v>
      </c>
      <c r="N585">
        <v>20</v>
      </c>
      <c r="O585" t="s">
        <v>258</v>
      </c>
      <c r="P585">
        <v>15</v>
      </c>
      <c r="Q585">
        <v>15</v>
      </c>
      <c r="R585">
        <v>0</v>
      </c>
      <c r="S585">
        <v>0</v>
      </c>
      <c r="T585">
        <v>0</v>
      </c>
      <c r="U585">
        <v>0</v>
      </c>
      <c r="V585">
        <v>0</v>
      </c>
      <c r="W585">
        <v>213.87799999999999</v>
      </c>
      <c r="X585">
        <v>212.91200000000001</v>
      </c>
      <c r="Y585">
        <v>212.46600000000001</v>
      </c>
      <c r="Z585">
        <v>212.04</v>
      </c>
      <c r="AA585">
        <v>212.322</v>
      </c>
      <c r="AB585">
        <v>235.69800000000001</v>
      </c>
      <c r="AC585">
        <v>426.48399999999998</v>
      </c>
      <c r="AD585">
        <v>448.68599999999998</v>
      </c>
      <c r="AE585">
        <v>547.92999999999995</v>
      </c>
      <c r="AF585">
        <v>583.71</v>
      </c>
      <c r="AG585">
        <v>648.98800000000006</v>
      </c>
      <c r="AH585">
        <v>783.01</v>
      </c>
      <c r="AI585">
        <v>903.25</v>
      </c>
      <c r="AJ585">
        <v>876.55</v>
      </c>
      <c r="AK585">
        <v>918.75400000000002</v>
      </c>
      <c r="AL585">
        <v>1020.676</v>
      </c>
      <c r="AM585">
        <v>1132.096</v>
      </c>
      <c r="AN585">
        <v>1107.538</v>
      </c>
      <c r="AO585">
        <v>879.596</v>
      </c>
      <c r="AP585">
        <v>650.08000000000004</v>
      </c>
      <c r="AQ585">
        <v>526.71</v>
      </c>
      <c r="AR585">
        <v>311.25599999999997</v>
      </c>
      <c r="AS585">
        <v>240.26599999999999</v>
      </c>
      <c r="AT585">
        <v>225.33</v>
      </c>
      <c r="AU585">
        <v>55.166666999999997</v>
      </c>
      <c r="AV585">
        <v>54.666666999999997</v>
      </c>
      <c r="AW585">
        <v>53.666666999999997</v>
      </c>
      <c r="AX585">
        <v>53.166666999999997</v>
      </c>
      <c r="AY585">
        <v>52.333333000000003</v>
      </c>
      <c r="AZ585">
        <v>52</v>
      </c>
      <c r="BA585">
        <v>52</v>
      </c>
      <c r="BB585">
        <v>53.666666999999997</v>
      </c>
      <c r="BC585">
        <v>56.5</v>
      </c>
      <c r="BD585">
        <v>61</v>
      </c>
      <c r="BE585">
        <v>65</v>
      </c>
      <c r="BF585">
        <v>68.833332999999996</v>
      </c>
      <c r="BG585">
        <v>71.833332999999996</v>
      </c>
      <c r="BH585">
        <v>74.833332999999996</v>
      </c>
      <c r="BI585">
        <v>76.833332999999996</v>
      </c>
      <c r="BJ585">
        <v>78.333332999999996</v>
      </c>
      <c r="BK585">
        <v>78.333332999999996</v>
      </c>
      <c r="BL585">
        <v>77.833332999999996</v>
      </c>
      <c r="BM585">
        <v>73.5</v>
      </c>
      <c r="BN585">
        <v>67.333332999999996</v>
      </c>
      <c r="BO585">
        <v>60.5</v>
      </c>
      <c r="BP585">
        <v>57.166666999999997</v>
      </c>
      <c r="BQ585">
        <v>56</v>
      </c>
      <c r="BR585">
        <v>55.5</v>
      </c>
      <c r="BS585">
        <v>6.2019719999999996</v>
      </c>
      <c r="BT585">
        <v>-4.5931319999999998</v>
      </c>
      <c r="BU585">
        <v>-3.3879069999999998</v>
      </c>
      <c r="BV585">
        <v>2.0988449999999998</v>
      </c>
      <c r="BW585">
        <v>-0.187501</v>
      </c>
      <c r="BX585">
        <v>14.595660000000001</v>
      </c>
      <c r="BY585">
        <v>2.0266700000000002</v>
      </c>
      <c r="BZ585">
        <v>-4.7683700000000002E-2</v>
      </c>
      <c r="CA585">
        <v>8.1990440000000007</v>
      </c>
      <c r="CB585">
        <v>-26.962399999999999</v>
      </c>
      <c r="CC585">
        <v>-21.886900000000001</v>
      </c>
      <c r="CD585">
        <v>-7.2149049999999999</v>
      </c>
      <c r="CE585">
        <v>-2.59321</v>
      </c>
      <c r="CF585">
        <v>4.6198040000000002</v>
      </c>
      <c r="CG585">
        <v>-34.702620000000003</v>
      </c>
      <c r="CH585">
        <v>-14.908849999999999</v>
      </c>
      <c r="CI585">
        <v>-87.819659999999999</v>
      </c>
      <c r="CJ585">
        <v>-76.071539999999999</v>
      </c>
      <c r="CK585">
        <v>-27.452929999999999</v>
      </c>
      <c r="CL585">
        <v>78.849100000000007</v>
      </c>
      <c r="CM585">
        <v>-25.85688</v>
      </c>
      <c r="CN585">
        <v>-4.4722</v>
      </c>
      <c r="CO585">
        <v>-8.5877309999999998</v>
      </c>
      <c r="CP585">
        <v>-8.4170549999999995</v>
      </c>
      <c r="CQ585">
        <v>22.35117</v>
      </c>
      <c r="CR585">
        <v>29.45148</v>
      </c>
      <c r="CS585">
        <v>23.354569999999999</v>
      </c>
      <c r="CT585">
        <v>11.194889999999999</v>
      </c>
      <c r="CU585">
        <v>10.913539999999999</v>
      </c>
      <c r="CV585">
        <v>61.6723</v>
      </c>
      <c r="CW585">
        <v>92.26679</v>
      </c>
      <c r="CX585">
        <v>51.692070000000001</v>
      </c>
      <c r="CY585">
        <v>228.3715</v>
      </c>
      <c r="CZ585">
        <v>227.3141</v>
      </c>
      <c r="DA585">
        <v>410.31470000000002</v>
      </c>
      <c r="DB585">
        <v>416.6669</v>
      </c>
      <c r="DC585">
        <v>865.59590000000003</v>
      </c>
      <c r="DD585">
        <v>541.48019999999997</v>
      </c>
      <c r="DE585">
        <v>1094.6679999999999</v>
      </c>
      <c r="DF585">
        <v>1231.902</v>
      </c>
      <c r="DG585">
        <v>1326.8810000000001</v>
      </c>
      <c r="DH585">
        <v>1592.655</v>
      </c>
      <c r="DI585">
        <v>2428.37</v>
      </c>
      <c r="DJ585">
        <v>947.505</v>
      </c>
      <c r="DK585">
        <v>860.00340000000006</v>
      </c>
      <c r="DL585">
        <v>195.37</v>
      </c>
      <c r="DM585">
        <v>70.883669999999995</v>
      </c>
      <c r="DN585">
        <v>49.289149999999999</v>
      </c>
      <c r="DO585">
        <v>20</v>
      </c>
      <c r="DP585">
        <v>20</v>
      </c>
    </row>
    <row r="586" spans="1:120" hidden="1" x14ac:dyDescent="0.25">
      <c r="A586" t="str">
        <f t="shared" si="9"/>
        <v>sublap_id-SLAP_PGSI_All Elect_44389</v>
      </c>
      <c r="B586" t="s">
        <v>62</v>
      </c>
      <c r="C586" t="s">
        <v>277</v>
      </c>
      <c r="D586" t="s">
        <v>61</v>
      </c>
      <c r="E586" t="s">
        <v>278</v>
      </c>
      <c r="F586" t="s">
        <v>61</v>
      </c>
      <c r="G586" t="s">
        <v>61</v>
      </c>
      <c r="H586" t="s">
        <v>61</v>
      </c>
      <c r="I586" t="s">
        <v>61</v>
      </c>
      <c r="J586" t="s">
        <v>61</v>
      </c>
      <c r="K586" t="s">
        <v>190</v>
      </c>
      <c r="L586" s="18">
        <v>44389</v>
      </c>
      <c r="M586">
        <v>19</v>
      </c>
      <c r="N586">
        <v>20</v>
      </c>
      <c r="O586" t="s">
        <v>258</v>
      </c>
      <c r="P586">
        <v>34</v>
      </c>
      <c r="Q586">
        <v>34</v>
      </c>
      <c r="R586">
        <v>0</v>
      </c>
      <c r="S586">
        <v>0</v>
      </c>
      <c r="T586">
        <v>0</v>
      </c>
      <c r="U586">
        <v>0</v>
      </c>
      <c r="V586">
        <v>0</v>
      </c>
      <c r="W586">
        <v>885.96349999999995</v>
      </c>
      <c r="X586">
        <v>631.03499999999997</v>
      </c>
      <c r="Y586">
        <v>674.71699999999998</v>
      </c>
      <c r="Z586">
        <v>655.55</v>
      </c>
      <c r="AA586">
        <v>667.26099999999997</v>
      </c>
      <c r="AB586">
        <v>648.51300000000003</v>
      </c>
      <c r="AC586">
        <v>703.53800000000001</v>
      </c>
      <c r="AD586">
        <v>846.27499999999998</v>
      </c>
      <c r="AE586">
        <v>1093.903</v>
      </c>
      <c r="AF586">
        <v>1136.4100000000001</v>
      </c>
      <c r="AG586">
        <v>1187.2670000000001</v>
      </c>
      <c r="AH586">
        <v>1229.3130000000001</v>
      </c>
      <c r="AI586">
        <v>1290.385</v>
      </c>
      <c r="AJ586">
        <v>1333.961</v>
      </c>
      <c r="AK586">
        <v>1371.905</v>
      </c>
      <c r="AL586">
        <v>1421.4680000000001</v>
      </c>
      <c r="AM586">
        <v>1461.3396</v>
      </c>
      <c r="AN586">
        <v>1394.0259000000001</v>
      </c>
      <c r="AO586">
        <v>1261.4244000000001</v>
      </c>
      <c r="AP586">
        <v>1321.0684000000001</v>
      </c>
      <c r="AQ586">
        <v>1375.0630000000001</v>
      </c>
      <c r="AR586">
        <v>1124.2102</v>
      </c>
      <c r="AS586">
        <v>838.44320000000005</v>
      </c>
      <c r="AT586">
        <v>679.7414</v>
      </c>
      <c r="AU586">
        <v>71.617647000000005</v>
      </c>
      <c r="AV586">
        <v>71.397058999999999</v>
      </c>
      <c r="AW586">
        <v>69.073528999999994</v>
      </c>
      <c r="AX586">
        <v>67.352941000000001</v>
      </c>
      <c r="AY586">
        <v>66.264706000000004</v>
      </c>
      <c r="AZ586">
        <v>65.014706000000004</v>
      </c>
      <c r="BA586">
        <v>63.705882000000003</v>
      </c>
      <c r="BB586">
        <v>65.867647000000005</v>
      </c>
      <c r="BC586">
        <v>71.25</v>
      </c>
      <c r="BD586">
        <v>74.955882000000003</v>
      </c>
      <c r="BE586">
        <v>79.205882000000003</v>
      </c>
      <c r="BF586">
        <v>82.779411999999994</v>
      </c>
      <c r="BG586">
        <v>86.338234999999997</v>
      </c>
      <c r="BH586">
        <v>89.705882000000003</v>
      </c>
      <c r="BI586">
        <v>92.264706000000004</v>
      </c>
      <c r="BJ586">
        <v>94.808824000000001</v>
      </c>
      <c r="BK586">
        <v>96.382352999999995</v>
      </c>
      <c r="BL586">
        <v>96.308824000000001</v>
      </c>
      <c r="BM586">
        <v>95.735293999999996</v>
      </c>
      <c r="BN586">
        <v>92.941175999999999</v>
      </c>
      <c r="BO586">
        <v>86.75</v>
      </c>
      <c r="BP586">
        <v>79.220588000000006</v>
      </c>
      <c r="BQ586">
        <v>73.897058999999999</v>
      </c>
      <c r="BR586">
        <v>71.764706000000004</v>
      </c>
      <c r="BS586">
        <v>-77.630260000000007</v>
      </c>
      <c r="BT586">
        <v>-0.8675235</v>
      </c>
      <c r="BU586">
        <v>-28.90765</v>
      </c>
      <c r="BV586">
        <v>-22.681709999999999</v>
      </c>
      <c r="BW586">
        <v>-20.05331</v>
      </c>
      <c r="BX586">
        <v>-13.296049999999999</v>
      </c>
      <c r="BY586">
        <v>-6.8759930000000002</v>
      </c>
      <c r="BZ586">
        <v>24.713809999999999</v>
      </c>
      <c r="CA586">
        <v>1.111132</v>
      </c>
      <c r="CB586">
        <v>4.0156090000000004</v>
      </c>
      <c r="CC586">
        <v>-27.700849999999999</v>
      </c>
      <c r="CD586">
        <v>69.301109999999994</v>
      </c>
      <c r="CE586">
        <v>26.212579999999999</v>
      </c>
      <c r="CF586">
        <v>35.094880000000003</v>
      </c>
      <c r="CG586">
        <v>33.237119999999997</v>
      </c>
      <c r="CH586">
        <v>32.172739999999997</v>
      </c>
      <c r="CI586">
        <v>58.175109999999997</v>
      </c>
      <c r="CJ586">
        <v>107.6433</v>
      </c>
      <c r="CK586">
        <v>250.0522</v>
      </c>
      <c r="CL586">
        <v>162.12039999999999</v>
      </c>
      <c r="CM586">
        <v>-21.116119999999999</v>
      </c>
      <c r="CN586">
        <v>-15.255280000000001</v>
      </c>
      <c r="CO586">
        <v>-24.482700000000001</v>
      </c>
      <c r="CP586">
        <v>-13.985620000000001</v>
      </c>
      <c r="CQ586">
        <v>918.08399999999995</v>
      </c>
      <c r="CR586">
        <v>278.5958</v>
      </c>
      <c r="CS586">
        <v>674.12130000000002</v>
      </c>
      <c r="CT586">
        <v>335.3501</v>
      </c>
      <c r="CU586">
        <v>428.57339999999999</v>
      </c>
      <c r="CV586">
        <v>286.80860000000001</v>
      </c>
      <c r="CW586">
        <v>174.52440000000001</v>
      </c>
      <c r="CX586">
        <v>170.47450000000001</v>
      </c>
      <c r="CY586">
        <v>189.7568</v>
      </c>
      <c r="CZ586">
        <v>1019.2140000000001</v>
      </c>
      <c r="DA586">
        <v>2775.636</v>
      </c>
      <c r="DB586">
        <v>366.81560000000002</v>
      </c>
      <c r="DC586">
        <v>96.186329999999998</v>
      </c>
      <c r="DD586">
        <v>191.94929999999999</v>
      </c>
      <c r="DE586">
        <v>219.39670000000001</v>
      </c>
      <c r="DF586">
        <v>317.53230000000002</v>
      </c>
      <c r="DG586">
        <v>697.65980000000002</v>
      </c>
      <c r="DH586">
        <v>1348.5060000000001</v>
      </c>
      <c r="DI586">
        <v>993.86339999999996</v>
      </c>
      <c r="DJ586">
        <v>1186.1759999999999</v>
      </c>
      <c r="DK586">
        <v>1037.865</v>
      </c>
      <c r="DL586">
        <v>1181.627</v>
      </c>
      <c r="DM586">
        <v>424.08</v>
      </c>
      <c r="DN586">
        <v>643.0521</v>
      </c>
      <c r="DO586">
        <v>19</v>
      </c>
      <c r="DP586">
        <v>20</v>
      </c>
    </row>
    <row r="587" spans="1:120" hidden="1" x14ac:dyDescent="0.25">
      <c r="A587" t="str">
        <f t="shared" si="9"/>
        <v>Industry_Type-3. Wholesale, Transport, other utilities_All Elect_44389</v>
      </c>
      <c r="B587" t="s">
        <v>62</v>
      </c>
      <c r="C587" t="s">
        <v>202</v>
      </c>
      <c r="D587" t="s">
        <v>61</v>
      </c>
      <c r="E587" t="s">
        <v>61</v>
      </c>
      <c r="F587" t="s">
        <v>61</v>
      </c>
      <c r="G587" t="s">
        <v>31</v>
      </c>
      <c r="H587" t="s">
        <v>61</v>
      </c>
      <c r="I587" t="s">
        <v>61</v>
      </c>
      <c r="J587" t="s">
        <v>61</v>
      </c>
      <c r="K587" t="s">
        <v>190</v>
      </c>
      <c r="L587" s="18">
        <v>44389</v>
      </c>
      <c r="M587">
        <v>19</v>
      </c>
      <c r="N587">
        <v>20</v>
      </c>
      <c r="O587" t="s">
        <v>258</v>
      </c>
      <c r="P587">
        <v>1</v>
      </c>
      <c r="Q587">
        <v>1</v>
      </c>
      <c r="R587">
        <v>0</v>
      </c>
      <c r="S587">
        <v>0</v>
      </c>
      <c r="T587">
        <v>1</v>
      </c>
      <c r="U587">
        <v>0</v>
      </c>
      <c r="V587">
        <v>1</v>
      </c>
      <c r="W587">
        <v>160</v>
      </c>
      <c r="X587">
        <v>162</v>
      </c>
      <c r="Y587">
        <v>160.4</v>
      </c>
      <c r="Z587">
        <v>162</v>
      </c>
      <c r="AA587">
        <v>162</v>
      </c>
      <c r="AB587">
        <v>292</v>
      </c>
      <c r="AC587">
        <v>494.8</v>
      </c>
      <c r="AD587">
        <v>495.2</v>
      </c>
      <c r="AE587">
        <v>521.6</v>
      </c>
      <c r="AF587">
        <v>459.6</v>
      </c>
      <c r="AG587">
        <v>472</v>
      </c>
      <c r="AH587">
        <v>570.79999999999995</v>
      </c>
      <c r="AI587">
        <v>524</v>
      </c>
      <c r="AJ587">
        <v>577.20000000000005</v>
      </c>
      <c r="AK587">
        <v>584.4</v>
      </c>
      <c r="AL587">
        <v>502.8</v>
      </c>
      <c r="AM587">
        <v>488.8</v>
      </c>
      <c r="AN587">
        <v>346</v>
      </c>
      <c r="AO587">
        <v>200</v>
      </c>
      <c r="AP587">
        <v>157.6</v>
      </c>
      <c r="AQ587">
        <v>344.4</v>
      </c>
      <c r="AR587">
        <v>343.6</v>
      </c>
      <c r="AS587">
        <v>384</v>
      </c>
      <c r="AT587">
        <v>377.2</v>
      </c>
      <c r="AU587">
        <v>73</v>
      </c>
      <c r="AV587">
        <v>72</v>
      </c>
      <c r="AW587">
        <v>69.5</v>
      </c>
      <c r="AX587">
        <v>68</v>
      </c>
      <c r="AY587">
        <v>67.5</v>
      </c>
      <c r="AZ587">
        <v>65.5</v>
      </c>
      <c r="BA587">
        <v>64</v>
      </c>
      <c r="BB587">
        <v>64.5</v>
      </c>
      <c r="BC587">
        <v>66.5</v>
      </c>
      <c r="BD587">
        <v>70</v>
      </c>
      <c r="BE587">
        <v>74</v>
      </c>
      <c r="BF587">
        <v>78</v>
      </c>
      <c r="BG587">
        <v>82.5</v>
      </c>
      <c r="BH587">
        <v>85</v>
      </c>
      <c r="BI587">
        <v>87.5</v>
      </c>
      <c r="BJ587">
        <v>89</v>
      </c>
      <c r="BK587">
        <v>91.5</v>
      </c>
      <c r="BL587">
        <v>91.5</v>
      </c>
      <c r="BM587">
        <v>90.5</v>
      </c>
      <c r="BN587">
        <v>89</v>
      </c>
      <c r="BO587">
        <v>85</v>
      </c>
      <c r="BP587">
        <v>80</v>
      </c>
      <c r="BQ587">
        <v>75.5</v>
      </c>
      <c r="BR587">
        <v>72.5</v>
      </c>
      <c r="BS587">
        <v>81.797439999999995</v>
      </c>
      <c r="BT587">
        <v>-95.470150000000004</v>
      </c>
      <c r="BU587">
        <v>-90.212549999999993</v>
      </c>
      <c r="BV587">
        <v>-48.493070000000003</v>
      </c>
      <c r="BW587">
        <v>-5.0139009999999997</v>
      </c>
      <c r="BX587">
        <v>56.995759999999997</v>
      </c>
      <c r="BY587">
        <v>21.261569999999999</v>
      </c>
      <c r="BZ587">
        <v>-37.805419999999998</v>
      </c>
      <c r="CA587">
        <v>-22.92886</v>
      </c>
      <c r="CB587">
        <v>-12.50916</v>
      </c>
      <c r="CC587">
        <v>-37.553829999999998</v>
      </c>
      <c r="CD587">
        <v>-47.588679999999997</v>
      </c>
      <c r="CE587">
        <v>-9.6350709999999999</v>
      </c>
      <c r="CF587">
        <v>-29.583069999999999</v>
      </c>
      <c r="CG587">
        <v>-24.404050000000002</v>
      </c>
      <c r="CH587">
        <v>15.33417</v>
      </c>
      <c r="CI587">
        <v>6.2980349999999996</v>
      </c>
      <c r="CJ587">
        <v>86.152469999999994</v>
      </c>
      <c r="CK587">
        <v>178.97620000000001</v>
      </c>
      <c r="CL587">
        <v>208.9819</v>
      </c>
      <c r="CM587">
        <v>142.76900000000001</v>
      </c>
      <c r="CN587">
        <v>130.3622</v>
      </c>
      <c r="CO587">
        <v>103.97580000000001</v>
      </c>
      <c r="CP587">
        <v>83.086119999999994</v>
      </c>
      <c r="CQ587">
        <v>3468.0309999999999</v>
      </c>
      <c r="CR587">
        <v>4255.13</v>
      </c>
      <c r="CS587">
        <v>4073.3870000000002</v>
      </c>
      <c r="CT587">
        <v>2322.308</v>
      </c>
      <c r="CU587">
        <v>1545.14</v>
      </c>
      <c r="CV587">
        <v>525.51149999999996</v>
      </c>
      <c r="CW587">
        <v>622.51559999999995</v>
      </c>
      <c r="CX587">
        <v>698.80730000000005</v>
      </c>
      <c r="CY587">
        <v>670.64520000000005</v>
      </c>
      <c r="CZ587">
        <v>688.14490000000001</v>
      </c>
      <c r="DA587">
        <v>1907.8530000000001</v>
      </c>
      <c r="DB587">
        <v>1527.097</v>
      </c>
      <c r="DC587">
        <v>1656.4949999999999</v>
      </c>
      <c r="DD587">
        <v>1748.9480000000001</v>
      </c>
      <c r="DE587">
        <v>1766.229</v>
      </c>
      <c r="DF587">
        <v>1806.0129999999999</v>
      </c>
      <c r="DG587">
        <v>2343.2150000000001</v>
      </c>
      <c r="DH587">
        <v>2938.9490000000001</v>
      </c>
      <c r="DI587">
        <v>1896.8409999999999</v>
      </c>
      <c r="DJ587">
        <v>2535.8609999999999</v>
      </c>
      <c r="DK587">
        <v>1841.21</v>
      </c>
      <c r="DL587">
        <v>2050.3119999999999</v>
      </c>
      <c r="DM587">
        <v>2731.4630000000002</v>
      </c>
      <c r="DN587">
        <v>2712.9769999999999</v>
      </c>
      <c r="DO587">
        <v>19</v>
      </c>
      <c r="DP587">
        <v>20</v>
      </c>
    </row>
    <row r="588" spans="1:120" hidden="1" x14ac:dyDescent="0.25">
      <c r="A588" t="str">
        <f t="shared" si="9"/>
        <v>Industry_Type-2. Manufacturing_All Elect_44389</v>
      </c>
      <c r="B588" t="s">
        <v>62</v>
      </c>
      <c r="C588" t="s">
        <v>218</v>
      </c>
      <c r="D588" t="s">
        <v>61</v>
      </c>
      <c r="E588" t="s">
        <v>61</v>
      </c>
      <c r="F588" t="s">
        <v>61</v>
      </c>
      <c r="G588" t="s">
        <v>38</v>
      </c>
      <c r="H588" t="s">
        <v>61</v>
      </c>
      <c r="I588" t="s">
        <v>61</v>
      </c>
      <c r="J588" t="s">
        <v>61</v>
      </c>
      <c r="K588" t="s">
        <v>190</v>
      </c>
      <c r="L588" s="18">
        <v>44389</v>
      </c>
      <c r="M588">
        <v>20</v>
      </c>
      <c r="N588">
        <v>20</v>
      </c>
      <c r="O588" t="s">
        <v>258</v>
      </c>
      <c r="P588">
        <v>2</v>
      </c>
      <c r="Q588">
        <v>2</v>
      </c>
      <c r="R588">
        <v>0</v>
      </c>
      <c r="S588">
        <v>0</v>
      </c>
      <c r="T588">
        <v>1</v>
      </c>
      <c r="U588">
        <v>0</v>
      </c>
      <c r="V588">
        <v>1</v>
      </c>
      <c r="W588">
        <v>651.08550000000002</v>
      </c>
      <c r="X588">
        <v>662.06399999999996</v>
      </c>
      <c r="Y588">
        <v>689.71199999999999</v>
      </c>
      <c r="Z588">
        <v>762.50850000000003</v>
      </c>
      <c r="AA588">
        <v>913.11900000000003</v>
      </c>
      <c r="AB588">
        <v>1259.7375</v>
      </c>
      <c r="AC588">
        <v>1464.7919999999999</v>
      </c>
      <c r="AD588">
        <v>1453.0305000000001</v>
      </c>
      <c r="AE588">
        <v>1385.8724999999999</v>
      </c>
      <c r="AF588">
        <v>1392.2895000000001</v>
      </c>
      <c r="AG588">
        <v>1382.5545</v>
      </c>
      <c r="AH588">
        <v>1460.6655000000001</v>
      </c>
      <c r="AI588">
        <v>1447.7249999999999</v>
      </c>
      <c r="AJ588">
        <v>1438.1115</v>
      </c>
      <c r="AK588">
        <v>1412.7405000000001</v>
      </c>
      <c r="AL588">
        <v>1321.2360000000001</v>
      </c>
      <c r="AM588">
        <v>1306.2090000000001</v>
      </c>
      <c r="AN588">
        <v>1412.9925000000001</v>
      </c>
      <c r="AO588">
        <v>1374.2565</v>
      </c>
      <c r="AP588">
        <v>47.732999999999997</v>
      </c>
      <c r="AQ588">
        <v>971.68650000000002</v>
      </c>
      <c r="AR588">
        <v>1420.7235000000001</v>
      </c>
      <c r="AS588">
        <v>1497.4095</v>
      </c>
      <c r="AT588">
        <v>1497.5235</v>
      </c>
      <c r="AU588">
        <v>54.5</v>
      </c>
      <c r="AV588">
        <v>54</v>
      </c>
      <c r="AW588">
        <v>54</v>
      </c>
      <c r="AX588">
        <v>53.5</v>
      </c>
      <c r="AY588">
        <v>53</v>
      </c>
      <c r="AZ588">
        <v>53</v>
      </c>
      <c r="BA588">
        <v>53</v>
      </c>
      <c r="BB588">
        <v>53</v>
      </c>
      <c r="BC588">
        <v>53.5</v>
      </c>
      <c r="BD588">
        <v>56</v>
      </c>
      <c r="BE588">
        <v>60</v>
      </c>
      <c r="BF588">
        <v>65.5</v>
      </c>
      <c r="BG588">
        <v>71.5</v>
      </c>
      <c r="BH588">
        <v>77.5</v>
      </c>
      <c r="BI588">
        <v>79.5</v>
      </c>
      <c r="BJ588">
        <v>80</v>
      </c>
      <c r="BK588">
        <v>79</v>
      </c>
      <c r="BL588">
        <v>76.5</v>
      </c>
      <c r="BM588">
        <v>71.5</v>
      </c>
      <c r="BN588">
        <v>66</v>
      </c>
      <c r="BO588">
        <v>60.5</v>
      </c>
      <c r="BP588">
        <v>56.5</v>
      </c>
      <c r="BQ588">
        <v>56</v>
      </c>
      <c r="BR588">
        <v>55.5</v>
      </c>
      <c r="BS588">
        <v>-99.472499999999997</v>
      </c>
      <c r="BT588">
        <v>-6.5755460000000001</v>
      </c>
      <c r="BU588">
        <v>4.026535</v>
      </c>
      <c r="BV588">
        <v>-11.3674</v>
      </c>
      <c r="BW588">
        <v>42.187289999999997</v>
      </c>
      <c r="BX588">
        <v>30.66656</v>
      </c>
      <c r="BY588">
        <v>-50.746609999999997</v>
      </c>
      <c r="BZ588">
        <v>-17.442990000000002</v>
      </c>
      <c r="CA588">
        <v>6.2400820000000001</v>
      </c>
      <c r="CB588">
        <v>-0.88140870000000004</v>
      </c>
      <c r="CC588">
        <v>3.5771480000000002</v>
      </c>
      <c r="CD588">
        <v>11.16174</v>
      </c>
      <c r="CE588">
        <v>-27.615259999999999</v>
      </c>
      <c r="CF588">
        <v>-19.358309999999999</v>
      </c>
      <c r="CG588">
        <v>-29.161069999999999</v>
      </c>
      <c r="CH588">
        <v>-8.9615480000000005</v>
      </c>
      <c r="CI588">
        <v>8.2370000000000001</v>
      </c>
      <c r="CJ588">
        <v>-13.493650000000001</v>
      </c>
      <c r="CK588">
        <v>41.871699999999997</v>
      </c>
      <c r="CL588">
        <v>1266.83</v>
      </c>
      <c r="CM588">
        <v>271.9178</v>
      </c>
      <c r="CN588">
        <v>2.0357059999999998</v>
      </c>
      <c r="CO588">
        <v>-23.552800000000001</v>
      </c>
      <c r="CP588">
        <v>-22.867069999999998</v>
      </c>
      <c r="CQ588">
        <v>11361.67</v>
      </c>
      <c r="CR588">
        <v>2853.5329999999999</v>
      </c>
      <c r="CS588">
        <v>4672.067</v>
      </c>
      <c r="CT588">
        <v>5381.1559999999999</v>
      </c>
      <c r="CU588">
        <v>1060.597</v>
      </c>
      <c r="CV588">
        <v>944.62739999999997</v>
      </c>
      <c r="CW588">
        <v>378.37310000000002</v>
      </c>
      <c r="CX588">
        <v>272.32990000000001</v>
      </c>
      <c r="CY588">
        <v>558.56209999999999</v>
      </c>
      <c r="CZ588">
        <v>557.56690000000003</v>
      </c>
      <c r="DA588">
        <v>919.87990000000002</v>
      </c>
      <c r="DB588">
        <v>907.20590000000004</v>
      </c>
      <c r="DC588">
        <v>1061.502</v>
      </c>
      <c r="DD588">
        <v>1323.9839999999999</v>
      </c>
      <c r="DE588">
        <v>1136.674</v>
      </c>
      <c r="DF588">
        <v>948.26919999999996</v>
      </c>
      <c r="DG588">
        <v>1360.9690000000001</v>
      </c>
      <c r="DH588">
        <v>1857.845</v>
      </c>
      <c r="DI588">
        <v>2372.0129999999999</v>
      </c>
      <c r="DJ588">
        <v>1378.097</v>
      </c>
      <c r="DK588">
        <v>3856.6010000000001</v>
      </c>
      <c r="DL588">
        <v>1290.895</v>
      </c>
      <c r="DM588">
        <v>724.59839999999997</v>
      </c>
      <c r="DN588">
        <v>690.45609999999999</v>
      </c>
      <c r="DO588">
        <v>20</v>
      </c>
      <c r="DP588">
        <v>20</v>
      </c>
    </row>
    <row r="589" spans="1:120" hidden="1" x14ac:dyDescent="0.25">
      <c r="A589" t="str">
        <f t="shared" si="9"/>
        <v>sublap_id-SLAP_PGSF_All Elect_44389</v>
      </c>
      <c r="B589" t="s">
        <v>62</v>
      </c>
      <c r="C589" t="s">
        <v>297</v>
      </c>
      <c r="D589" t="s">
        <v>61</v>
      </c>
      <c r="E589" t="s">
        <v>298</v>
      </c>
      <c r="F589" t="s">
        <v>61</v>
      </c>
      <c r="G589" t="s">
        <v>61</v>
      </c>
      <c r="H589" t="s">
        <v>61</v>
      </c>
      <c r="I589" t="s">
        <v>61</v>
      </c>
      <c r="J589" t="s">
        <v>61</v>
      </c>
      <c r="K589" t="s">
        <v>190</v>
      </c>
      <c r="L589" s="18">
        <v>44389</v>
      </c>
      <c r="M589">
        <v>19</v>
      </c>
      <c r="N589">
        <v>20</v>
      </c>
      <c r="O589" t="s">
        <v>258</v>
      </c>
      <c r="P589">
        <v>20</v>
      </c>
      <c r="Q589">
        <v>20</v>
      </c>
      <c r="R589">
        <v>0</v>
      </c>
      <c r="S589">
        <v>0</v>
      </c>
      <c r="T589">
        <v>0</v>
      </c>
      <c r="U589">
        <v>0</v>
      </c>
      <c r="V589">
        <v>0</v>
      </c>
      <c r="W589">
        <v>4066.22</v>
      </c>
      <c r="X589">
        <v>3903.2139999999999</v>
      </c>
      <c r="Y589">
        <v>3843.7179999999998</v>
      </c>
      <c r="Z589">
        <v>3787.7289999999998</v>
      </c>
      <c r="AA589">
        <v>3808.4450000000002</v>
      </c>
      <c r="AB589">
        <v>3928.7579999999998</v>
      </c>
      <c r="AC589">
        <v>4173.66</v>
      </c>
      <c r="AD589">
        <v>4597.2120000000004</v>
      </c>
      <c r="AE589">
        <v>5023.6379999999999</v>
      </c>
      <c r="AF589">
        <v>5457.9790000000003</v>
      </c>
      <c r="AG589">
        <v>5704.0060000000003</v>
      </c>
      <c r="AH589">
        <v>6241.1570000000002</v>
      </c>
      <c r="AI589">
        <v>6327.415</v>
      </c>
      <c r="AJ589">
        <v>6440.0330000000004</v>
      </c>
      <c r="AK589">
        <v>6542.4409999999998</v>
      </c>
      <c r="AL589">
        <v>6594.7569999999996</v>
      </c>
      <c r="AM589">
        <v>6631.8919999999998</v>
      </c>
      <c r="AN589">
        <v>6608.7790000000005</v>
      </c>
      <c r="AO589">
        <v>6299.6530000000002</v>
      </c>
      <c r="AP589">
        <v>5847.4250000000002</v>
      </c>
      <c r="AQ589">
        <v>5121.4179999999997</v>
      </c>
      <c r="AR589">
        <v>4725.6059999999998</v>
      </c>
      <c r="AS589">
        <v>4480.6570000000002</v>
      </c>
      <c r="AT589">
        <v>4170.9250000000002</v>
      </c>
      <c r="AU589">
        <v>55.4</v>
      </c>
      <c r="AV589">
        <v>54.9</v>
      </c>
      <c r="AW589">
        <v>54</v>
      </c>
      <c r="AX589">
        <v>53.6</v>
      </c>
      <c r="AY589">
        <v>53.4</v>
      </c>
      <c r="AZ589">
        <v>53.2</v>
      </c>
      <c r="BA589">
        <v>52.6</v>
      </c>
      <c r="BB589">
        <v>53.1</v>
      </c>
      <c r="BC589">
        <v>54.2</v>
      </c>
      <c r="BD589">
        <v>55</v>
      </c>
      <c r="BE589">
        <v>56.8</v>
      </c>
      <c r="BF589">
        <v>58.1</v>
      </c>
      <c r="BG589">
        <v>60.3</v>
      </c>
      <c r="BH589">
        <v>61.4</v>
      </c>
      <c r="BI589">
        <v>62.5</v>
      </c>
      <c r="BJ589">
        <v>63.1</v>
      </c>
      <c r="BK589">
        <v>63.2</v>
      </c>
      <c r="BL589">
        <v>62.6</v>
      </c>
      <c r="BM589">
        <v>61.9</v>
      </c>
      <c r="BN589">
        <v>60.8</v>
      </c>
      <c r="BO589">
        <v>59.3</v>
      </c>
      <c r="BP589">
        <v>57.6</v>
      </c>
      <c r="BQ589">
        <v>56.6</v>
      </c>
      <c r="BR589">
        <v>56</v>
      </c>
      <c r="BS589">
        <v>20.368790000000001</v>
      </c>
      <c r="BT589">
        <v>-0.5751231</v>
      </c>
      <c r="BU589">
        <v>-20.86525</v>
      </c>
      <c r="BV589">
        <v>32.567070000000001</v>
      </c>
      <c r="BW589">
        <v>39.652740000000001</v>
      </c>
      <c r="BX589">
        <v>64.110119999999995</v>
      </c>
      <c r="BY589">
        <v>42.955480000000001</v>
      </c>
      <c r="BZ589">
        <v>-15.647119999999999</v>
      </c>
      <c r="CA589">
        <v>-50.172420000000002</v>
      </c>
      <c r="CB589">
        <v>-89.686329999999998</v>
      </c>
      <c r="CC589">
        <v>-106.93129999999999</v>
      </c>
      <c r="CD589">
        <v>-122.5848</v>
      </c>
      <c r="CE589">
        <v>-87.892849999999996</v>
      </c>
      <c r="CF589">
        <v>-124.25449999999999</v>
      </c>
      <c r="CG589">
        <v>-100.47029999999999</v>
      </c>
      <c r="CH589">
        <v>-103.8047</v>
      </c>
      <c r="CI589">
        <v>-103.9759</v>
      </c>
      <c r="CJ589">
        <v>-71.058670000000006</v>
      </c>
      <c r="CK589">
        <v>31.36392</v>
      </c>
      <c r="CL589">
        <v>-3.2462110000000002</v>
      </c>
      <c r="CM589">
        <v>-22.645530000000001</v>
      </c>
      <c r="CN589">
        <v>-42.723059999999997</v>
      </c>
      <c r="CO589">
        <v>-50.543570000000003</v>
      </c>
      <c r="CP589">
        <v>-39.59601</v>
      </c>
      <c r="CQ589">
        <v>13086.32</v>
      </c>
      <c r="CR589">
        <v>2250.1460000000002</v>
      </c>
      <c r="CS589">
        <v>2227.6210000000001</v>
      </c>
      <c r="CT589">
        <v>1353.4490000000001</v>
      </c>
      <c r="CU589">
        <v>1366.4829999999999</v>
      </c>
      <c r="CV589">
        <v>1410.6610000000001</v>
      </c>
      <c r="CW589">
        <v>977.58920000000001</v>
      </c>
      <c r="CX589">
        <v>781.62400000000002</v>
      </c>
      <c r="CY589">
        <v>1975.9069999999999</v>
      </c>
      <c r="CZ589">
        <v>5015.1540000000005</v>
      </c>
      <c r="DA589">
        <v>9647.34</v>
      </c>
      <c r="DB589">
        <v>11998.65</v>
      </c>
      <c r="DC589">
        <v>18249.52</v>
      </c>
      <c r="DD589">
        <v>21551.27</v>
      </c>
      <c r="DE589">
        <v>26606.9</v>
      </c>
      <c r="DF589">
        <v>30163.66</v>
      </c>
      <c r="DG589">
        <v>35481.97</v>
      </c>
      <c r="DH589">
        <v>25997.21</v>
      </c>
      <c r="DI589">
        <v>24749.87</v>
      </c>
      <c r="DJ589">
        <v>22387.37</v>
      </c>
      <c r="DK589">
        <v>18042.560000000001</v>
      </c>
      <c r="DL589">
        <v>16641.8</v>
      </c>
      <c r="DM589">
        <v>9519.9639999999999</v>
      </c>
      <c r="DN589">
        <v>8459.277</v>
      </c>
      <c r="DO589">
        <v>19</v>
      </c>
      <c r="DP589">
        <v>20</v>
      </c>
    </row>
    <row r="590" spans="1:120" hidden="1" x14ac:dyDescent="0.25">
      <c r="A590" t="str">
        <f t="shared" si="9"/>
        <v>LCA-Kern_All Elect_44389</v>
      </c>
      <c r="B590" t="s">
        <v>62</v>
      </c>
      <c r="C590" t="s">
        <v>210</v>
      </c>
      <c r="D590" t="s">
        <v>29</v>
      </c>
      <c r="E590" t="s">
        <v>61</v>
      </c>
      <c r="F590" t="s">
        <v>61</v>
      </c>
      <c r="G590" t="s">
        <v>61</v>
      </c>
      <c r="H590" t="s">
        <v>61</v>
      </c>
      <c r="I590" t="s">
        <v>61</v>
      </c>
      <c r="J590" t="s">
        <v>61</v>
      </c>
      <c r="K590" t="s">
        <v>190</v>
      </c>
      <c r="L590" s="18">
        <v>44389</v>
      </c>
      <c r="M590">
        <v>20</v>
      </c>
      <c r="N590">
        <v>20</v>
      </c>
      <c r="O590" t="s">
        <v>258</v>
      </c>
      <c r="P590">
        <v>19</v>
      </c>
      <c r="Q590">
        <v>19</v>
      </c>
      <c r="R590">
        <v>0</v>
      </c>
      <c r="S590">
        <v>0</v>
      </c>
      <c r="T590">
        <v>0</v>
      </c>
      <c r="U590">
        <v>0</v>
      </c>
      <c r="V590">
        <v>0</v>
      </c>
      <c r="W590">
        <v>331.77699999999999</v>
      </c>
      <c r="X590">
        <v>364.16300000000001</v>
      </c>
      <c r="Y590">
        <v>383.89</v>
      </c>
      <c r="Z590">
        <v>351.54849999999999</v>
      </c>
      <c r="AA590">
        <v>368.267</v>
      </c>
      <c r="AB590">
        <v>460.98899999999998</v>
      </c>
      <c r="AC590">
        <v>673.14800000000002</v>
      </c>
      <c r="AD590">
        <v>802.26199999999994</v>
      </c>
      <c r="AE590">
        <v>898.28499999999997</v>
      </c>
      <c r="AF590">
        <v>1046.5350000000001</v>
      </c>
      <c r="AG590">
        <v>1159.796</v>
      </c>
      <c r="AH590">
        <v>1207.1320000000001</v>
      </c>
      <c r="AI590">
        <v>1246.1790000000001</v>
      </c>
      <c r="AJ590">
        <v>1245.3085000000001</v>
      </c>
      <c r="AK590">
        <v>1276.2829999999999</v>
      </c>
      <c r="AL590">
        <v>1280.7080000000001</v>
      </c>
      <c r="AM590">
        <v>1297.692</v>
      </c>
      <c r="AN590">
        <v>1274.7950000000001</v>
      </c>
      <c r="AO590">
        <v>1220.4100000000001</v>
      </c>
      <c r="AP590">
        <v>1020.4109999999999</v>
      </c>
      <c r="AQ590">
        <v>942.452</v>
      </c>
      <c r="AR590">
        <v>581.95500000000004</v>
      </c>
      <c r="AS590">
        <v>391.428</v>
      </c>
      <c r="AT590">
        <v>301.75099999999998</v>
      </c>
      <c r="AU590">
        <v>94.5</v>
      </c>
      <c r="AV590">
        <v>93</v>
      </c>
      <c r="AW590">
        <v>89</v>
      </c>
      <c r="AX590">
        <v>86</v>
      </c>
      <c r="AY590">
        <v>85.5</v>
      </c>
      <c r="AZ590">
        <v>84.5</v>
      </c>
      <c r="BA590">
        <v>82.5</v>
      </c>
      <c r="BB590">
        <v>83</v>
      </c>
      <c r="BC590">
        <v>85.5</v>
      </c>
      <c r="BD590">
        <v>89</v>
      </c>
      <c r="BE590">
        <v>93</v>
      </c>
      <c r="BF590">
        <v>97</v>
      </c>
      <c r="BG590">
        <v>101</v>
      </c>
      <c r="BH590">
        <v>104</v>
      </c>
      <c r="BI590">
        <v>106.5</v>
      </c>
      <c r="BJ590">
        <v>108</v>
      </c>
      <c r="BK590">
        <v>110</v>
      </c>
      <c r="BL590">
        <v>109.5</v>
      </c>
      <c r="BM590">
        <v>109.5</v>
      </c>
      <c r="BN590">
        <v>109</v>
      </c>
      <c r="BO590">
        <v>106</v>
      </c>
      <c r="BP590">
        <v>102.5</v>
      </c>
      <c r="BQ590">
        <v>99</v>
      </c>
      <c r="BR590">
        <v>95.5</v>
      </c>
      <c r="BS590">
        <v>10.60788</v>
      </c>
      <c r="BT590">
        <v>-4.2554309999999997</v>
      </c>
      <c r="BU590">
        <v>0.40606350000000002</v>
      </c>
      <c r="BV590">
        <v>3.2273269999999998</v>
      </c>
      <c r="BW590">
        <v>3.2108810000000001</v>
      </c>
      <c r="BX590">
        <v>-23.411660000000001</v>
      </c>
      <c r="BY590">
        <v>-92.05077</v>
      </c>
      <c r="BZ590">
        <v>20.489470000000001</v>
      </c>
      <c r="CA590">
        <v>40.315710000000003</v>
      </c>
      <c r="CB590">
        <v>25.701219999999999</v>
      </c>
      <c r="CC590">
        <v>21.921009999999999</v>
      </c>
      <c r="CD590">
        <v>4.5618920000000003</v>
      </c>
      <c r="CE590">
        <v>0.116622</v>
      </c>
      <c r="CF590">
        <v>3.8454830000000002</v>
      </c>
      <c r="CG590">
        <v>18.352049999999998</v>
      </c>
      <c r="CH590">
        <v>24.892980000000001</v>
      </c>
      <c r="CI590">
        <v>14.061809999999999</v>
      </c>
      <c r="CJ590">
        <v>-15.24053</v>
      </c>
      <c r="CK590">
        <v>13.89879</v>
      </c>
      <c r="CL590">
        <v>238.00470000000001</v>
      </c>
      <c r="CM590">
        <v>-5.6877389999999997</v>
      </c>
      <c r="CN590">
        <v>-20.37332</v>
      </c>
      <c r="CO590">
        <v>-6.8465600000000002</v>
      </c>
      <c r="CP590">
        <v>0.50914619999999999</v>
      </c>
      <c r="CQ590">
        <v>227.6053</v>
      </c>
      <c r="CR590">
        <v>416.3433</v>
      </c>
      <c r="CS590">
        <v>380.5915</v>
      </c>
      <c r="CT590">
        <v>251.2022</v>
      </c>
      <c r="CU590">
        <v>162.28120000000001</v>
      </c>
      <c r="CV590">
        <v>220.7423</v>
      </c>
      <c r="CW590">
        <v>1276.546</v>
      </c>
      <c r="CX590">
        <v>559.71669999999995</v>
      </c>
      <c r="CY590">
        <v>385.41930000000002</v>
      </c>
      <c r="CZ590">
        <v>347.93669999999997</v>
      </c>
      <c r="DA590">
        <v>275.23509999999999</v>
      </c>
      <c r="DB590">
        <v>325.41489999999999</v>
      </c>
      <c r="DC590">
        <v>261.35520000000002</v>
      </c>
      <c r="DD590">
        <v>365.2088</v>
      </c>
      <c r="DE590">
        <v>339.68970000000002</v>
      </c>
      <c r="DF590">
        <v>257.28250000000003</v>
      </c>
      <c r="DG590">
        <v>263.90750000000003</v>
      </c>
      <c r="DH590">
        <v>517.87400000000002</v>
      </c>
      <c r="DI590">
        <v>342.38249999999999</v>
      </c>
      <c r="DJ590">
        <v>1187.422</v>
      </c>
      <c r="DK590">
        <v>3956.0740000000001</v>
      </c>
      <c r="DL590">
        <v>3016.8429999999998</v>
      </c>
      <c r="DM590">
        <v>167.44280000000001</v>
      </c>
      <c r="DN590">
        <v>46.31053</v>
      </c>
      <c r="DO590">
        <v>20</v>
      </c>
      <c r="DP590">
        <v>20</v>
      </c>
    </row>
    <row r="591" spans="1:120" hidden="1" x14ac:dyDescent="0.25">
      <c r="A591" t="str">
        <f t="shared" si="9"/>
        <v>sublap_id-SLAP_PGSB_All Elect_44389</v>
      </c>
      <c r="B591" t="s">
        <v>62</v>
      </c>
      <c r="C591" t="s">
        <v>281</v>
      </c>
      <c r="D591" t="s">
        <v>61</v>
      </c>
      <c r="E591" t="s">
        <v>282</v>
      </c>
      <c r="F591" t="s">
        <v>61</v>
      </c>
      <c r="G591" t="s">
        <v>61</v>
      </c>
      <c r="H591" t="s">
        <v>61</v>
      </c>
      <c r="I591" t="s">
        <v>61</v>
      </c>
      <c r="J591" t="s">
        <v>61</v>
      </c>
      <c r="K591" t="s">
        <v>190</v>
      </c>
      <c r="L591" s="18">
        <v>44389</v>
      </c>
      <c r="M591">
        <v>19</v>
      </c>
      <c r="N591">
        <v>20</v>
      </c>
      <c r="O591" t="s">
        <v>258</v>
      </c>
      <c r="P591">
        <v>47</v>
      </c>
      <c r="Q591">
        <v>47</v>
      </c>
      <c r="R591">
        <v>0</v>
      </c>
      <c r="S591">
        <v>0</v>
      </c>
      <c r="T591">
        <v>0</v>
      </c>
      <c r="U591">
        <v>0</v>
      </c>
      <c r="V591">
        <v>0</v>
      </c>
      <c r="W591">
        <v>1102.223</v>
      </c>
      <c r="X591">
        <v>982.14499999999998</v>
      </c>
      <c r="Y591">
        <v>941.72950000000003</v>
      </c>
      <c r="Z591">
        <v>926.00099999999998</v>
      </c>
      <c r="AA591">
        <v>963.85749999999996</v>
      </c>
      <c r="AB591">
        <v>1096.7964999999999</v>
      </c>
      <c r="AC591">
        <v>1222.1005</v>
      </c>
      <c r="AD591">
        <v>1381.7384999999999</v>
      </c>
      <c r="AE591">
        <v>1607.0474999999999</v>
      </c>
      <c r="AF591">
        <v>2150.998</v>
      </c>
      <c r="AG591">
        <v>2233.3024999999998</v>
      </c>
      <c r="AH591">
        <v>2680.473</v>
      </c>
      <c r="AI591">
        <v>2809.7154999999998</v>
      </c>
      <c r="AJ591">
        <v>2896.1925000000001</v>
      </c>
      <c r="AK591">
        <v>2969.8425000000002</v>
      </c>
      <c r="AL591">
        <v>3075.3164999999999</v>
      </c>
      <c r="AM591">
        <v>3214.2285000000002</v>
      </c>
      <c r="AN591">
        <v>3227.0390000000002</v>
      </c>
      <c r="AO591">
        <v>2827.1590000000001</v>
      </c>
      <c r="AP591">
        <v>2702.4389999999999</v>
      </c>
      <c r="AQ591">
        <v>2586.5034999999998</v>
      </c>
      <c r="AR591">
        <v>1653.4535000000001</v>
      </c>
      <c r="AS591">
        <v>1106.8895</v>
      </c>
      <c r="AT591">
        <v>979.58450000000005</v>
      </c>
      <c r="AU591">
        <v>58.319149000000003</v>
      </c>
      <c r="AV591">
        <v>58.319149000000003</v>
      </c>
      <c r="AW591">
        <v>57.638297999999999</v>
      </c>
      <c r="AX591">
        <v>58.319149000000003</v>
      </c>
      <c r="AY591">
        <v>58.319149000000003</v>
      </c>
      <c r="AZ591">
        <v>58.319149000000003</v>
      </c>
      <c r="BA591">
        <v>58.319149000000003</v>
      </c>
      <c r="BB591">
        <v>58.659573999999999</v>
      </c>
      <c r="BC591">
        <v>59.659573999999999</v>
      </c>
      <c r="BD591">
        <v>62.361702000000001</v>
      </c>
      <c r="BE591">
        <v>65.180851000000004</v>
      </c>
      <c r="BF591">
        <v>67.680851000000004</v>
      </c>
      <c r="BG591">
        <v>70.840425999999994</v>
      </c>
      <c r="BH591">
        <v>71.680851000000004</v>
      </c>
      <c r="BI591">
        <v>72.702128000000002</v>
      </c>
      <c r="BJ591">
        <v>73.042552999999998</v>
      </c>
      <c r="BK591">
        <v>72.382979000000006</v>
      </c>
      <c r="BL591">
        <v>71.882979000000006</v>
      </c>
      <c r="BM591">
        <v>70.202128000000002</v>
      </c>
      <c r="BN591">
        <v>66.340425999999994</v>
      </c>
      <c r="BO591">
        <v>61.478723000000002</v>
      </c>
      <c r="BP591">
        <v>59.478723000000002</v>
      </c>
      <c r="BQ591">
        <v>58.319149000000003</v>
      </c>
      <c r="BR591">
        <v>58.319149000000003</v>
      </c>
      <c r="BS591">
        <v>-77.489879999999999</v>
      </c>
      <c r="BT591">
        <v>-24.21312</v>
      </c>
      <c r="BU591">
        <v>-9.4333050000000007</v>
      </c>
      <c r="BV591">
        <v>-6.8885420000000002</v>
      </c>
      <c r="BW591">
        <v>76.112279999999998</v>
      </c>
      <c r="BX591">
        <v>94.123140000000006</v>
      </c>
      <c r="BY591">
        <v>38.780250000000002</v>
      </c>
      <c r="BZ591">
        <v>-39.399880000000003</v>
      </c>
      <c r="CA591">
        <v>-120.4187</v>
      </c>
      <c r="CB591">
        <v>-50.593679999999999</v>
      </c>
      <c r="CC591">
        <v>13.73704</v>
      </c>
      <c r="CD591">
        <v>-59.740079999999999</v>
      </c>
      <c r="CE591">
        <v>-24.688279999999999</v>
      </c>
      <c r="CF591">
        <v>-39.115160000000003</v>
      </c>
      <c r="CG591">
        <v>-67.428830000000005</v>
      </c>
      <c r="CH591">
        <v>-77.377809999999997</v>
      </c>
      <c r="CI591">
        <v>-152.8203</v>
      </c>
      <c r="CJ591">
        <v>-68.649590000000003</v>
      </c>
      <c r="CK591">
        <v>355.8673</v>
      </c>
      <c r="CL591">
        <v>272.86900000000003</v>
      </c>
      <c r="CM591">
        <v>60.262659999999997</v>
      </c>
      <c r="CN591">
        <v>61.123130000000003</v>
      </c>
      <c r="CO591">
        <v>15.269019999999999</v>
      </c>
      <c r="CP591">
        <v>-26.213249999999999</v>
      </c>
      <c r="CQ591">
        <v>203.64689999999999</v>
      </c>
      <c r="CR591">
        <v>174.18950000000001</v>
      </c>
      <c r="CS591">
        <v>152.0316</v>
      </c>
      <c r="CT591">
        <v>163.37100000000001</v>
      </c>
      <c r="CU591">
        <v>652.01059999999995</v>
      </c>
      <c r="CV591">
        <v>929.05399999999997</v>
      </c>
      <c r="CW591">
        <v>486.34350000000001</v>
      </c>
      <c r="CX591">
        <v>868.94489999999996</v>
      </c>
      <c r="CY591">
        <v>1483.471</v>
      </c>
      <c r="CZ591">
        <v>897.92460000000005</v>
      </c>
      <c r="DA591">
        <v>2267.5610000000001</v>
      </c>
      <c r="DB591">
        <v>1286.864</v>
      </c>
      <c r="DC591">
        <v>1512.9590000000001</v>
      </c>
      <c r="DD591">
        <v>1575.2080000000001</v>
      </c>
      <c r="DE591">
        <v>1696.3489999999999</v>
      </c>
      <c r="DF591">
        <v>1788.0070000000001</v>
      </c>
      <c r="DG591">
        <v>2585.6170000000002</v>
      </c>
      <c r="DH591">
        <v>1729.8979999999999</v>
      </c>
      <c r="DI591">
        <v>1887.1479999999999</v>
      </c>
      <c r="DJ591">
        <v>2017.94</v>
      </c>
      <c r="DK591">
        <v>2933.6579999999999</v>
      </c>
      <c r="DL591">
        <v>1835.605</v>
      </c>
      <c r="DM591">
        <v>750.76210000000003</v>
      </c>
      <c r="DN591">
        <v>381.36709999999999</v>
      </c>
      <c r="DO591">
        <v>19</v>
      </c>
      <c r="DP591">
        <v>20</v>
      </c>
    </row>
    <row r="592" spans="1:120" hidden="1" x14ac:dyDescent="0.25">
      <c r="A592" t="str">
        <f t="shared" si="9"/>
        <v>LCA-Greater Fresno Area_All Elect_44389</v>
      </c>
      <c r="B592" t="s">
        <v>62</v>
      </c>
      <c r="C592" t="s">
        <v>224</v>
      </c>
      <c r="D592" t="s">
        <v>182</v>
      </c>
      <c r="E592" t="s">
        <v>61</v>
      </c>
      <c r="F592" t="s">
        <v>61</v>
      </c>
      <c r="G592" t="s">
        <v>61</v>
      </c>
      <c r="H592" t="s">
        <v>61</v>
      </c>
      <c r="I592" t="s">
        <v>61</v>
      </c>
      <c r="J592" t="s">
        <v>61</v>
      </c>
      <c r="K592" t="s">
        <v>190</v>
      </c>
      <c r="L592" s="18">
        <v>44389</v>
      </c>
      <c r="M592">
        <v>20</v>
      </c>
      <c r="N592">
        <v>20</v>
      </c>
      <c r="O592" t="s">
        <v>258</v>
      </c>
      <c r="P592">
        <v>85</v>
      </c>
      <c r="Q592">
        <v>84</v>
      </c>
      <c r="R592">
        <v>0</v>
      </c>
      <c r="S592">
        <v>0</v>
      </c>
      <c r="T592">
        <v>0</v>
      </c>
      <c r="U592">
        <v>0</v>
      </c>
      <c r="V592">
        <v>0</v>
      </c>
      <c r="W592">
        <v>3732.0565000000001</v>
      </c>
      <c r="X592">
        <v>3503.2456999999999</v>
      </c>
      <c r="Y592">
        <v>3410.5814999999998</v>
      </c>
      <c r="Z592">
        <v>3361.5369999999998</v>
      </c>
      <c r="AA592">
        <v>3346.1115</v>
      </c>
      <c r="AB592">
        <v>3450.0817000000002</v>
      </c>
      <c r="AC592">
        <v>3591.252</v>
      </c>
      <c r="AD592">
        <v>4490.3846000000003</v>
      </c>
      <c r="AE592">
        <v>5134.7529000000004</v>
      </c>
      <c r="AF592">
        <v>5582.7803000000004</v>
      </c>
      <c r="AG592">
        <v>5389.5576000000001</v>
      </c>
      <c r="AH592">
        <v>5969.5610999999999</v>
      </c>
      <c r="AI592">
        <v>6300.0658999999996</v>
      </c>
      <c r="AJ592">
        <v>6418.1711999999998</v>
      </c>
      <c r="AK592">
        <v>6572.375</v>
      </c>
      <c r="AL592">
        <v>6631.6692000000003</v>
      </c>
      <c r="AM592">
        <v>6755.5171</v>
      </c>
      <c r="AN592">
        <v>6757.1572999999999</v>
      </c>
      <c r="AO592">
        <v>5188.6493</v>
      </c>
      <c r="AP592">
        <v>4165.0520999999999</v>
      </c>
      <c r="AQ592">
        <v>5639.7287999999999</v>
      </c>
      <c r="AR592">
        <v>4830.3055999999997</v>
      </c>
      <c r="AS592">
        <v>3919.9153999999999</v>
      </c>
      <c r="AT592">
        <v>3604.0981999999999</v>
      </c>
      <c r="AU592">
        <v>88.416667000000004</v>
      </c>
      <c r="AV592">
        <v>86.482142999999994</v>
      </c>
      <c r="AW592">
        <v>85.392857000000006</v>
      </c>
      <c r="AX592">
        <v>83.434523999999996</v>
      </c>
      <c r="AY592">
        <v>82.464286000000001</v>
      </c>
      <c r="AZ592">
        <v>79.541667000000004</v>
      </c>
      <c r="BA592">
        <v>78.529762000000005</v>
      </c>
      <c r="BB592">
        <v>79.511904999999999</v>
      </c>
      <c r="BC592">
        <v>82.940476000000004</v>
      </c>
      <c r="BD592">
        <v>87.392857000000006</v>
      </c>
      <c r="BE592">
        <v>92.839286000000001</v>
      </c>
      <c r="BF592">
        <v>96.392857000000006</v>
      </c>
      <c r="BG592">
        <v>99.940476000000004</v>
      </c>
      <c r="BH592">
        <v>101.95238000000001</v>
      </c>
      <c r="BI592">
        <v>103.0119</v>
      </c>
      <c r="BJ592">
        <v>104.01786</v>
      </c>
      <c r="BK592">
        <v>105.52381</v>
      </c>
      <c r="BL592">
        <v>107.375</v>
      </c>
      <c r="BM592">
        <v>106.33929000000001</v>
      </c>
      <c r="BN592">
        <v>103.39286</v>
      </c>
      <c r="BO592">
        <v>99.845237999999995</v>
      </c>
      <c r="BP592">
        <v>95.803571000000005</v>
      </c>
      <c r="BQ592">
        <v>93.226190000000003</v>
      </c>
      <c r="BR592">
        <v>91.196428999999995</v>
      </c>
      <c r="BS592">
        <v>-35.57067</v>
      </c>
      <c r="BT592">
        <v>-36.899909999999998</v>
      </c>
      <c r="BU592">
        <v>-29.974609999999998</v>
      </c>
      <c r="BV592">
        <v>-42.346589999999999</v>
      </c>
      <c r="BW592">
        <v>-34.02514</v>
      </c>
      <c r="BX592">
        <v>-20.499829999999999</v>
      </c>
      <c r="BY592">
        <v>-35.442230000000002</v>
      </c>
      <c r="BZ592">
        <v>62.946260000000002</v>
      </c>
      <c r="CA592">
        <v>8.9950489999999999</v>
      </c>
      <c r="CB592">
        <v>2.052203</v>
      </c>
      <c r="CC592">
        <v>120.32769999999999</v>
      </c>
      <c r="CD592">
        <v>76.823949999999996</v>
      </c>
      <c r="CE592">
        <v>23.515709999999999</v>
      </c>
      <c r="CF592">
        <v>16.009879999999999</v>
      </c>
      <c r="CG592">
        <v>6.2487019999999998</v>
      </c>
      <c r="CH592">
        <v>-22.27769</v>
      </c>
      <c r="CI592">
        <v>-25.620529999999999</v>
      </c>
      <c r="CJ592">
        <v>40.221179999999997</v>
      </c>
      <c r="CK592">
        <v>1144.1199999999999</v>
      </c>
      <c r="CL592">
        <v>1990.213</v>
      </c>
      <c r="CM592">
        <v>528.82449999999994</v>
      </c>
      <c r="CN592">
        <v>4.3604760000000002</v>
      </c>
      <c r="CO592">
        <v>-66.240809999999996</v>
      </c>
      <c r="CP592">
        <v>-50.264859999999999</v>
      </c>
      <c r="CQ592">
        <v>6227.3990000000003</v>
      </c>
      <c r="CR592">
        <v>1350.5820000000001</v>
      </c>
      <c r="CS592">
        <v>1294.5450000000001</v>
      </c>
      <c r="CT592">
        <v>1318.184</v>
      </c>
      <c r="CU592">
        <v>1287.5050000000001</v>
      </c>
      <c r="CV592">
        <v>1438.057</v>
      </c>
      <c r="CW592">
        <v>906.45010000000002</v>
      </c>
      <c r="CX592">
        <v>1484.951</v>
      </c>
      <c r="CY592">
        <v>1437.3430000000001</v>
      </c>
      <c r="CZ592">
        <v>1609.9079999999999</v>
      </c>
      <c r="DA592">
        <v>6208.3760000000002</v>
      </c>
      <c r="DB592">
        <v>2472.913</v>
      </c>
      <c r="DC592">
        <v>1981.807</v>
      </c>
      <c r="DD592">
        <v>2314.8789999999999</v>
      </c>
      <c r="DE592">
        <v>2881.3530000000001</v>
      </c>
      <c r="DF592">
        <v>3073.3670000000002</v>
      </c>
      <c r="DG592">
        <v>3643.817</v>
      </c>
      <c r="DH592">
        <v>9347.39</v>
      </c>
      <c r="DI592">
        <v>9737.6869999999999</v>
      </c>
      <c r="DJ592">
        <v>10205.24</v>
      </c>
      <c r="DK592">
        <v>5927.6940000000004</v>
      </c>
      <c r="DL592">
        <v>6883.7340000000004</v>
      </c>
      <c r="DM592">
        <v>4389.34</v>
      </c>
      <c r="DN592">
        <v>3932.1149999999998</v>
      </c>
      <c r="DO592">
        <v>20</v>
      </c>
      <c r="DP592">
        <v>20</v>
      </c>
    </row>
    <row r="593" spans="1:120" hidden="1" x14ac:dyDescent="0.25">
      <c r="A593" t="str">
        <f t="shared" si="9"/>
        <v>LCA-Other_All Elect_44389</v>
      </c>
      <c r="B593" t="s">
        <v>62</v>
      </c>
      <c r="C593" t="s">
        <v>212</v>
      </c>
      <c r="D593" t="s">
        <v>32</v>
      </c>
      <c r="E593" t="s">
        <v>61</v>
      </c>
      <c r="F593" t="s">
        <v>61</v>
      </c>
      <c r="G593" t="s">
        <v>61</v>
      </c>
      <c r="H593" t="s">
        <v>61</v>
      </c>
      <c r="I593" t="s">
        <v>61</v>
      </c>
      <c r="J593" t="s">
        <v>61</v>
      </c>
      <c r="K593" t="s">
        <v>190</v>
      </c>
      <c r="L593" s="18">
        <v>44389</v>
      </c>
      <c r="M593">
        <v>20</v>
      </c>
      <c r="N593">
        <v>20</v>
      </c>
      <c r="O593" t="s">
        <v>258</v>
      </c>
      <c r="P593">
        <v>94</v>
      </c>
      <c r="Q593">
        <v>88</v>
      </c>
      <c r="R593">
        <v>0</v>
      </c>
      <c r="S593">
        <v>0</v>
      </c>
      <c r="T593">
        <v>0</v>
      </c>
      <c r="U593">
        <v>0</v>
      </c>
      <c r="V593">
        <v>0</v>
      </c>
      <c r="W593">
        <v>4465.8986999999997</v>
      </c>
      <c r="X593">
        <v>4308.7138000000004</v>
      </c>
      <c r="Y593">
        <v>4301.0501000000004</v>
      </c>
      <c r="Z593">
        <v>4256.5465000000004</v>
      </c>
      <c r="AA593">
        <v>4254.3391000000001</v>
      </c>
      <c r="AB593">
        <v>4269.7551000000003</v>
      </c>
      <c r="AC593">
        <v>4416.1338999999998</v>
      </c>
      <c r="AD593">
        <v>4745.7807000000003</v>
      </c>
      <c r="AE593">
        <v>5080.7773999999999</v>
      </c>
      <c r="AF593">
        <v>5218.1247999999996</v>
      </c>
      <c r="AG593">
        <v>5557.9519</v>
      </c>
      <c r="AH593">
        <v>5818.7698</v>
      </c>
      <c r="AI593">
        <v>5973.9521000000004</v>
      </c>
      <c r="AJ593">
        <v>6120.2583000000004</v>
      </c>
      <c r="AK593">
        <v>6228.2578999999996</v>
      </c>
      <c r="AL593">
        <v>6323.7191000000003</v>
      </c>
      <c r="AM593">
        <v>6350.5946000000004</v>
      </c>
      <c r="AN593">
        <v>6440.6584000000003</v>
      </c>
      <c r="AO593">
        <v>5327.2795999999998</v>
      </c>
      <c r="AP593">
        <v>2930.4868999999999</v>
      </c>
      <c r="AQ593">
        <v>4378.5307000000003</v>
      </c>
      <c r="AR593">
        <v>5076.4209000000001</v>
      </c>
      <c r="AS593">
        <v>4556.9853999999996</v>
      </c>
      <c r="AT593">
        <v>4329.6373000000003</v>
      </c>
      <c r="AU593">
        <v>73.556818000000007</v>
      </c>
      <c r="AV593">
        <v>72.732955000000004</v>
      </c>
      <c r="AW593">
        <v>71.011364</v>
      </c>
      <c r="AX593">
        <v>69.261364</v>
      </c>
      <c r="AY593">
        <v>68.261364</v>
      </c>
      <c r="AZ593">
        <v>66.761364</v>
      </c>
      <c r="BA593">
        <v>65.982955000000004</v>
      </c>
      <c r="BB593">
        <v>66.761364</v>
      </c>
      <c r="BC593">
        <v>68.738636</v>
      </c>
      <c r="BD593">
        <v>72.102272999999997</v>
      </c>
      <c r="BE593">
        <v>76.636364</v>
      </c>
      <c r="BF593">
        <v>81.318181999999993</v>
      </c>
      <c r="BG593">
        <v>85.147727000000003</v>
      </c>
      <c r="BH593">
        <v>87.852272999999997</v>
      </c>
      <c r="BI593">
        <v>89.710227000000003</v>
      </c>
      <c r="BJ593">
        <v>90.931818000000007</v>
      </c>
      <c r="BK593">
        <v>91.448864</v>
      </c>
      <c r="BL593">
        <v>91.034091000000004</v>
      </c>
      <c r="BM593">
        <v>89.494318000000007</v>
      </c>
      <c r="BN593">
        <v>86.272727000000003</v>
      </c>
      <c r="BO593">
        <v>82.414772999999997</v>
      </c>
      <c r="BP593">
        <v>78.573864</v>
      </c>
      <c r="BQ593">
        <v>76.125</v>
      </c>
      <c r="BR593">
        <v>74.142044999999996</v>
      </c>
      <c r="BS593">
        <v>-87.672600000000003</v>
      </c>
      <c r="BT593">
        <v>61.158929999999998</v>
      </c>
      <c r="BU593">
        <v>71.3</v>
      </c>
      <c r="BV593">
        <v>62.799950000000003</v>
      </c>
      <c r="BW593">
        <v>47.159910000000004</v>
      </c>
      <c r="BX593">
        <v>57.590049999999998</v>
      </c>
      <c r="BY593">
        <v>53.23818</v>
      </c>
      <c r="BZ593">
        <v>-30.257809999999999</v>
      </c>
      <c r="CA593">
        <v>-76.590900000000005</v>
      </c>
      <c r="CB593">
        <v>-62.050759999999997</v>
      </c>
      <c r="CC593">
        <v>-15.82403</v>
      </c>
      <c r="CD593">
        <v>-40.9711</v>
      </c>
      <c r="CE593">
        <v>31.630579999999998</v>
      </c>
      <c r="CF593">
        <v>-6.0763569999999998</v>
      </c>
      <c r="CG593">
        <v>-17.269649999999999</v>
      </c>
      <c r="CH593">
        <v>13.87214</v>
      </c>
      <c r="CI593">
        <v>27.109490000000001</v>
      </c>
      <c r="CJ593">
        <v>86.130889999999994</v>
      </c>
      <c r="CK593">
        <v>1393.4829999999999</v>
      </c>
      <c r="CL593">
        <v>3484.2</v>
      </c>
      <c r="CM593">
        <v>2049.3000000000002</v>
      </c>
      <c r="CN593">
        <v>562.46339999999998</v>
      </c>
      <c r="CO593">
        <v>77.246539999999996</v>
      </c>
      <c r="CP593">
        <v>63.15672</v>
      </c>
      <c r="CQ593">
        <v>8628.1980000000003</v>
      </c>
      <c r="CR593">
        <v>3887.277</v>
      </c>
      <c r="CS593">
        <v>3777.768</v>
      </c>
      <c r="CT593">
        <v>3359.44</v>
      </c>
      <c r="CU593">
        <v>3199.6060000000002</v>
      </c>
      <c r="CV593">
        <v>3616.203</v>
      </c>
      <c r="CW593">
        <v>1910.6780000000001</v>
      </c>
      <c r="CX593">
        <v>2565.4490000000001</v>
      </c>
      <c r="CY593">
        <v>3890.9140000000002</v>
      </c>
      <c r="CZ593">
        <v>4043.37</v>
      </c>
      <c r="DA593">
        <v>5603.7579999999998</v>
      </c>
      <c r="DB593">
        <v>6221.8429999999998</v>
      </c>
      <c r="DC593">
        <v>5786.5810000000001</v>
      </c>
      <c r="DD593">
        <v>5646.4840000000004</v>
      </c>
      <c r="DE593">
        <v>6896.9</v>
      </c>
      <c r="DF593">
        <v>6836.2049999999999</v>
      </c>
      <c r="DG593">
        <v>7059.6589999999997</v>
      </c>
      <c r="DH593">
        <v>9787.3259999999991</v>
      </c>
      <c r="DI593">
        <v>10478.219999999999</v>
      </c>
      <c r="DJ593">
        <v>9590.7790000000005</v>
      </c>
      <c r="DK593">
        <v>26179.22</v>
      </c>
      <c r="DL593">
        <v>16375.02</v>
      </c>
      <c r="DM593">
        <v>12043.84</v>
      </c>
      <c r="DN593">
        <v>12726.93</v>
      </c>
      <c r="DO593">
        <v>20</v>
      </c>
      <c r="DP593">
        <v>20</v>
      </c>
    </row>
    <row r="594" spans="1:120" hidden="1" x14ac:dyDescent="0.25">
      <c r="A594" t="str">
        <f t="shared" si="9"/>
        <v>sublap_id-SLAP_PGZP_All Elect_44389</v>
      </c>
      <c r="B594" t="s">
        <v>62</v>
      </c>
      <c r="C594" t="s">
        <v>283</v>
      </c>
      <c r="D594" t="s">
        <v>61</v>
      </c>
      <c r="E594" t="s">
        <v>284</v>
      </c>
      <c r="F594" t="s">
        <v>61</v>
      </c>
      <c r="G594" t="s">
        <v>61</v>
      </c>
      <c r="H594" t="s">
        <v>61</v>
      </c>
      <c r="I594" t="s">
        <v>61</v>
      </c>
      <c r="J594" t="s">
        <v>61</v>
      </c>
      <c r="K594" t="s">
        <v>190</v>
      </c>
      <c r="L594" s="18">
        <v>44389</v>
      </c>
      <c r="M594">
        <v>20</v>
      </c>
      <c r="N594">
        <v>20</v>
      </c>
      <c r="O594" t="s">
        <v>258</v>
      </c>
      <c r="P594">
        <v>45</v>
      </c>
      <c r="Q594">
        <v>39</v>
      </c>
      <c r="R594">
        <v>0</v>
      </c>
      <c r="S594">
        <v>0</v>
      </c>
      <c r="T594">
        <v>0</v>
      </c>
      <c r="U594">
        <v>0</v>
      </c>
      <c r="V594">
        <v>0</v>
      </c>
      <c r="W594">
        <v>3557.8982000000001</v>
      </c>
      <c r="X594">
        <v>3568.1331</v>
      </c>
      <c r="Y594">
        <v>3568.4151999999999</v>
      </c>
      <c r="Z594">
        <v>3572.8777</v>
      </c>
      <c r="AA594">
        <v>3583.8935000000001</v>
      </c>
      <c r="AB594">
        <v>3632.8119000000002</v>
      </c>
      <c r="AC594">
        <v>3638.4762000000001</v>
      </c>
      <c r="AD594">
        <v>3641.5581000000002</v>
      </c>
      <c r="AE594">
        <v>3617.9677000000001</v>
      </c>
      <c r="AF594">
        <v>3568.5254</v>
      </c>
      <c r="AG594">
        <v>3708.8977</v>
      </c>
      <c r="AH594">
        <v>3867.9645999999998</v>
      </c>
      <c r="AI594">
        <v>3912.09</v>
      </c>
      <c r="AJ594">
        <v>3919.2219</v>
      </c>
      <c r="AK594">
        <v>3945.7165</v>
      </c>
      <c r="AL594">
        <v>3967.4641999999999</v>
      </c>
      <c r="AM594">
        <v>3987.9911999999999</v>
      </c>
      <c r="AN594">
        <v>4111.7457999999997</v>
      </c>
      <c r="AO594">
        <v>2951.1230999999998</v>
      </c>
      <c r="AP594">
        <v>858.89192000000003</v>
      </c>
      <c r="AQ594">
        <v>2373.7707999999998</v>
      </c>
      <c r="AR594">
        <v>3685.6741999999999</v>
      </c>
      <c r="AS594">
        <v>3742.4549999999999</v>
      </c>
      <c r="AT594">
        <v>3637.6995999999999</v>
      </c>
      <c r="AU594">
        <v>74.884614999999997</v>
      </c>
      <c r="AV594">
        <v>74.384614999999997</v>
      </c>
      <c r="AW594">
        <v>73.076922999999994</v>
      </c>
      <c r="AX594">
        <v>71.615385000000003</v>
      </c>
      <c r="AY594">
        <v>71.038461999999996</v>
      </c>
      <c r="AZ594">
        <v>69.538461999999996</v>
      </c>
      <c r="BA594">
        <v>68.692307999999997</v>
      </c>
      <c r="BB594">
        <v>69.307692000000003</v>
      </c>
      <c r="BC594">
        <v>71</v>
      </c>
      <c r="BD594">
        <v>74.384614999999997</v>
      </c>
      <c r="BE594">
        <v>79.692307999999997</v>
      </c>
      <c r="BF594">
        <v>84.653846000000001</v>
      </c>
      <c r="BG594">
        <v>88.538461999999996</v>
      </c>
      <c r="BH594">
        <v>90.038461999999996</v>
      </c>
      <c r="BI594">
        <v>90.307692000000003</v>
      </c>
      <c r="BJ594">
        <v>90.384614999999997</v>
      </c>
      <c r="BK594">
        <v>90.038461999999996</v>
      </c>
      <c r="BL594">
        <v>89.5</v>
      </c>
      <c r="BM594">
        <v>88.076922999999994</v>
      </c>
      <c r="BN594">
        <v>84.846153999999999</v>
      </c>
      <c r="BO594">
        <v>81.423077000000006</v>
      </c>
      <c r="BP594">
        <v>78.653846000000001</v>
      </c>
      <c r="BQ594">
        <v>77.115385000000003</v>
      </c>
      <c r="BR594">
        <v>75.461538000000004</v>
      </c>
      <c r="BS594">
        <v>-90.493610000000004</v>
      </c>
      <c r="BT594">
        <v>60.401710000000001</v>
      </c>
      <c r="BU594">
        <v>77.540539999999993</v>
      </c>
      <c r="BV594">
        <v>66.350170000000006</v>
      </c>
      <c r="BW594">
        <v>57.453580000000002</v>
      </c>
      <c r="BX594">
        <v>58.269829999999999</v>
      </c>
      <c r="BY594">
        <v>59.691209999999998</v>
      </c>
      <c r="BZ594">
        <v>-31.488289999999999</v>
      </c>
      <c r="CA594">
        <v>-72.28389</v>
      </c>
      <c r="CB594">
        <v>-78.129360000000005</v>
      </c>
      <c r="CC594">
        <v>-42.539360000000002</v>
      </c>
      <c r="CD594">
        <v>-62.034239999999997</v>
      </c>
      <c r="CE594">
        <v>-15.353160000000001</v>
      </c>
      <c r="CF594">
        <v>-11.631589999999999</v>
      </c>
      <c r="CG594">
        <v>-43.145229999999998</v>
      </c>
      <c r="CH594">
        <v>-44.731699999999996</v>
      </c>
      <c r="CI594">
        <v>-55.835380000000001</v>
      </c>
      <c r="CJ594">
        <v>7.01966</v>
      </c>
      <c r="CK594">
        <v>1423.692</v>
      </c>
      <c r="CL594">
        <v>3321.5039999999999</v>
      </c>
      <c r="CM594">
        <v>2151.1109999999999</v>
      </c>
      <c r="CN594">
        <v>577.67610000000002</v>
      </c>
      <c r="CO594">
        <v>86.438919999999996</v>
      </c>
      <c r="CP594">
        <v>95.29495</v>
      </c>
      <c r="CQ594">
        <v>8963.0409999999993</v>
      </c>
      <c r="CR594">
        <v>3912.585</v>
      </c>
      <c r="CS594">
        <v>3739.0810000000001</v>
      </c>
      <c r="CT594">
        <v>3547.2660000000001</v>
      </c>
      <c r="CU594">
        <v>3462.01</v>
      </c>
      <c r="CV594">
        <v>3468.069</v>
      </c>
      <c r="CW594">
        <v>1891.5319999999999</v>
      </c>
      <c r="CX594">
        <v>2556.9609999999998</v>
      </c>
      <c r="CY594">
        <v>3480.28</v>
      </c>
      <c r="CZ594">
        <v>3985.4409999999998</v>
      </c>
      <c r="DA594">
        <v>4934.259</v>
      </c>
      <c r="DB594">
        <v>6059.35</v>
      </c>
      <c r="DC594">
        <v>5428.3140000000003</v>
      </c>
      <c r="DD594">
        <v>5633.0309999999999</v>
      </c>
      <c r="DE594">
        <v>6966.7690000000002</v>
      </c>
      <c r="DF594">
        <v>7006.473</v>
      </c>
      <c r="DG594">
        <v>7265.52</v>
      </c>
      <c r="DH594">
        <v>10246.48</v>
      </c>
      <c r="DI594">
        <v>10938.07</v>
      </c>
      <c r="DJ594">
        <v>9430.9220000000005</v>
      </c>
      <c r="DK594">
        <v>28111.57</v>
      </c>
      <c r="DL594">
        <v>17505.47</v>
      </c>
      <c r="DM594">
        <v>13601.1</v>
      </c>
      <c r="DN594">
        <v>14424.3</v>
      </c>
      <c r="DO594">
        <v>20</v>
      </c>
      <c r="DP594">
        <v>20</v>
      </c>
    </row>
    <row r="595" spans="1:120" hidden="1" x14ac:dyDescent="0.25">
      <c r="A595" t="str">
        <f t="shared" si="9"/>
        <v>sublap_id-SLAP_PGEB_All Elect_44389</v>
      </c>
      <c r="B595" t="s">
        <v>62</v>
      </c>
      <c r="C595" t="s">
        <v>287</v>
      </c>
      <c r="D595" t="s">
        <v>61</v>
      </c>
      <c r="E595" t="s">
        <v>288</v>
      </c>
      <c r="F595" t="s">
        <v>61</v>
      </c>
      <c r="G595" t="s">
        <v>61</v>
      </c>
      <c r="H595" t="s">
        <v>61</v>
      </c>
      <c r="I595" t="s">
        <v>61</v>
      </c>
      <c r="J595" t="s">
        <v>61</v>
      </c>
      <c r="K595" t="s">
        <v>190</v>
      </c>
      <c r="L595" s="18">
        <v>44389</v>
      </c>
      <c r="M595">
        <v>20</v>
      </c>
      <c r="N595">
        <v>20</v>
      </c>
      <c r="O595" t="s">
        <v>258</v>
      </c>
      <c r="P595">
        <v>59</v>
      </c>
      <c r="Q595">
        <v>57</v>
      </c>
      <c r="R595">
        <v>0</v>
      </c>
      <c r="S595">
        <v>0</v>
      </c>
      <c r="T595">
        <v>0</v>
      </c>
      <c r="U595">
        <v>0</v>
      </c>
      <c r="V595">
        <v>0</v>
      </c>
      <c r="W595">
        <v>995.61360999999999</v>
      </c>
      <c r="X595">
        <v>902.15553999999997</v>
      </c>
      <c r="Y595">
        <v>872.91224999999997</v>
      </c>
      <c r="Z595">
        <v>882.83563000000004</v>
      </c>
      <c r="AA595">
        <v>937.13737000000003</v>
      </c>
      <c r="AB595">
        <v>977.76973999999996</v>
      </c>
      <c r="AC595">
        <v>1378.7512999999999</v>
      </c>
      <c r="AD595">
        <v>1645.5120999999999</v>
      </c>
      <c r="AE595">
        <v>1721.5744999999999</v>
      </c>
      <c r="AF595">
        <v>1879.6995999999999</v>
      </c>
      <c r="AG595">
        <v>2023.345</v>
      </c>
      <c r="AH595">
        <v>2385.5770000000002</v>
      </c>
      <c r="AI595">
        <v>2543.52</v>
      </c>
      <c r="AJ595">
        <v>2655.7008000000001</v>
      </c>
      <c r="AK595">
        <v>2718.7163999999998</v>
      </c>
      <c r="AL595">
        <v>2802.0953</v>
      </c>
      <c r="AM595">
        <v>2892.4542999999999</v>
      </c>
      <c r="AN595">
        <v>3001.0183999999999</v>
      </c>
      <c r="AO595">
        <v>2922.5929000000001</v>
      </c>
      <c r="AP595">
        <v>2268.5468999999998</v>
      </c>
      <c r="AQ595">
        <v>2144.3715999999999</v>
      </c>
      <c r="AR595">
        <v>1476.4459999999999</v>
      </c>
      <c r="AS595">
        <v>1097.7333000000001</v>
      </c>
      <c r="AT595">
        <v>944.86429999999996</v>
      </c>
      <c r="AU595">
        <v>58.377192999999998</v>
      </c>
      <c r="AV595">
        <v>58.052632000000003</v>
      </c>
      <c r="AW595">
        <v>57.245614000000003</v>
      </c>
      <c r="AX595">
        <v>56.754385999999997</v>
      </c>
      <c r="AY595">
        <v>56.192982000000001</v>
      </c>
      <c r="AZ595">
        <v>55.982455999999999</v>
      </c>
      <c r="BA595">
        <v>55.780701999999998</v>
      </c>
      <c r="BB595">
        <v>56.745614000000003</v>
      </c>
      <c r="BC595">
        <v>58.850876999999997</v>
      </c>
      <c r="BD595">
        <v>61.657895000000003</v>
      </c>
      <c r="BE595">
        <v>65.105262999999994</v>
      </c>
      <c r="BF595">
        <v>68.824561000000003</v>
      </c>
      <c r="BG595">
        <v>71.728070000000002</v>
      </c>
      <c r="BH595">
        <v>74.254385999999997</v>
      </c>
      <c r="BI595">
        <v>76.526315999999994</v>
      </c>
      <c r="BJ595">
        <v>77.701753999999994</v>
      </c>
      <c r="BK595">
        <v>78.289473999999998</v>
      </c>
      <c r="BL595">
        <v>77.377193000000005</v>
      </c>
      <c r="BM595">
        <v>74.587719000000007</v>
      </c>
      <c r="BN595">
        <v>69.122806999999995</v>
      </c>
      <c r="BO595">
        <v>63.815789000000002</v>
      </c>
      <c r="BP595">
        <v>61.122807000000002</v>
      </c>
      <c r="BQ595">
        <v>59.561404000000003</v>
      </c>
      <c r="BR595">
        <v>58.692982000000001</v>
      </c>
      <c r="BS595">
        <v>-13.72954</v>
      </c>
      <c r="BT595">
        <v>-4.3494029999999997</v>
      </c>
      <c r="BU595">
        <v>1.061879</v>
      </c>
      <c r="BV595">
        <v>4.1176269999999997</v>
      </c>
      <c r="BW595">
        <v>11.94327</v>
      </c>
      <c r="BX595">
        <v>31.27862</v>
      </c>
      <c r="BY595">
        <v>50.796729999999997</v>
      </c>
      <c r="BZ595">
        <v>-43.861919999999998</v>
      </c>
      <c r="CA595">
        <v>-12.969379999999999</v>
      </c>
      <c r="CB595">
        <v>-42.55198</v>
      </c>
      <c r="CC595">
        <v>-21.992290000000001</v>
      </c>
      <c r="CD595">
        <v>-41.857239999999997</v>
      </c>
      <c r="CE595">
        <v>-78.568049999999999</v>
      </c>
      <c r="CF595">
        <v>-38.801009999999998</v>
      </c>
      <c r="CG595">
        <v>-65.833010000000002</v>
      </c>
      <c r="CH595">
        <v>-65.442549999999997</v>
      </c>
      <c r="CI595">
        <v>-93.800200000000004</v>
      </c>
      <c r="CJ595">
        <v>-144.62629999999999</v>
      </c>
      <c r="CK595">
        <v>-95.303219999999996</v>
      </c>
      <c r="CL595">
        <v>386.49400000000003</v>
      </c>
      <c r="CM595">
        <v>-10.58719</v>
      </c>
      <c r="CN595">
        <v>-16.90784</v>
      </c>
      <c r="CO595">
        <v>-51.424419999999998</v>
      </c>
      <c r="CP595">
        <v>-34.714199999999998</v>
      </c>
      <c r="CQ595">
        <v>507.82420000000002</v>
      </c>
      <c r="CR595">
        <v>383.01740000000001</v>
      </c>
      <c r="CS595">
        <v>336.19069999999999</v>
      </c>
      <c r="CT595">
        <v>413.64150000000001</v>
      </c>
      <c r="CU595">
        <v>467.34390000000002</v>
      </c>
      <c r="CV595">
        <v>1555.1579999999999</v>
      </c>
      <c r="CW595">
        <v>835.7817</v>
      </c>
      <c r="CX595">
        <v>602.94600000000003</v>
      </c>
      <c r="CY595">
        <v>901.35969999999998</v>
      </c>
      <c r="CZ595">
        <v>947.38480000000004</v>
      </c>
      <c r="DA595">
        <v>2591.5390000000002</v>
      </c>
      <c r="DB595">
        <v>2124.98</v>
      </c>
      <c r="DC595">
        <v>1231.2929999999999</v>
      </c>
      <c r="DD595">
        <v>1414.164</v>
      </c>
      <c r="DE595">
        <v>1131.596</v>
      </c>
      <c r="DF595">
        <v>1166.135</v>
      </c>
      <c r="DG595">
        <v>1066.1179999999999</v>
      </c>
      <c r="DH595">
        <v>1726.2180000000001</v>
      </c>
      <c r="DI595">
        <v>1919.461</v>
      </c>
      <c r="DJ595">
        <v>3487.5309999999999</v>
      </c>
      <c r="DK595">
        <v>4280.009</v>
      </c>
      <c r="DL595">
        <v>2667.36</v>
      </c>
      <c r="DM595">
        <v>1134.4880000000001</v>
      </c>
      <c r="DN595">
        <v>861.46190000000001</v>
      </c>
      <c r="DO595">
        <v>20</v>
      </c>
      <c r="DP595">
        <v>20</v>
      </c>
    </row>
    <row r="596" spans="1:120" hidden="1" x14ac:dyDescent="0.25">
      <c r="A596" t="str">
        <f t="shared" si="9"/>
        <v>sublap_id-SLAP_PGST_All Elect_44389</v>
      </c>
      <c r="B596" t="s">
        <v>62</v>
      </c>
      <c r="C596" t="s">
        <v>285</v>
      </c>
      <c r="D596" t="s">
        <v>61</v>
      </c>
      <c r="E596" t="s">
        <v>286</v>
      </c>
      <c r="F596" t="s">
        <v>61</v>
      </c>
      <c r="G596" t="s">
        <v>61</v>
      </c>
      <c r="H596" t="s">
        <v>61</v>
      </c>
      <c r="I596" t="s">
        <v>61</v>
      </c>
      <c r="J596" t="s">
        <v>61</v>
      </c>
      <c r="K596" t="s">
        <v>190</v>
      </c>
      <c r="L596" s="18">
        <v>44389</v>
      </c>
      <c r="M596">
        <v>19</v>
      </c>
      <c r="N596">
        <v>20</v>
      </c>
      <c r="O596" t="s">
        <v>258</v>
      </c>
      <c r="P596">
        <v>20</v>
      </c>
      <c r="Q596">
        <v>19</v>
      </c>
      <c r="R596">
        <v>0</v>
      </c>
      <c r="S596">
        <v>0</v>
      </c>
      <c r="T596">
        <v>0</v>
      </c>
      <c r="U596">
        <v>0</v>
      </c>
      <c r="V596">
        <v>0</v>
      </c>
      <c r="W596">
        <v>593.94316000000003</v>
      </c>
      <c r="X596">
        <v>510.20737000000003</v>
      </c>
      <c r="Y596">
        <v>507.73894999999999</v>
      </c>
      <c r="Z596">
        <v>493.03789</v>
      </c>
      <c r="AA596">
        <v>490.90737000000001</v>
      </c>
      <c r="AB596">
        <v>670.96</v>
      </c>
      <c r="AC596">
        <v>920.57789000000002</v>
      </c>
      <c r="AD596">
        <v>951.78525999999999</v>
      </c>
      <c r="AE596">
        <v>1154.8832</v>
      </c>
      <c r="AF596">
        <v>1217.2989</v>
      </c>
      <c r="AG596">
        <v>1253.4926</v>
      </c>
      <c r="AH596">
        <v>1404.4704999999999</v>
      </c>
      <c r="AI596">
        <v>1391.3768</v>
      </c>
      <c r="AJ596">
        <v>1463.2505000000001</v>
      </c>
      <c r="AK596">
        <v>1492.6368</v>
      </c>
      <c r="AL596">
        <v>1414.5705</v>
      </c>
      <c r="AM596">
        <v>1408.3210999999999</v>
      </c>
      <c r="AN596">
        <v>1218.5346999999999</v>
      </c>
      <c r="AO596">
        <v>930.72420999999997</v>
      </c>
      <c r="AP596">
        <v>882.99788999999998</v>
      </c>
      <c r="AQ596">
        <v>1066.9274</v>
      </c>
      <c r="AR596">
        <v>879.65368000000001</v>
      </c>
      <c r="AS596">
        <v>780.02211</v>
      </c>
      <c r="AT596">
        <v>717.19367999999997</v>
      </c>
      <c r="AU596">
        <v>70.315788999999995</v>
      </c>
      <c r="AV596">
        <v>69.473684000000006</v>
      </c>
      <c r="AW596">
        <v>66.973684000000006</v>
      </c>
      <c r="AX596">
        <v>65.789473999999998</v>
      </c>
      <c r="AY596">
        <v>65.289473999999998</v>
      </c>
      <c r="AZ596">
        <v>63.763157999999997</v>
      </c>
      <c r="BA596">
        <v>62.736842000000003</v>
      </c>
      <c r="BB596">
        <v>63.552632000000003</v>
      </c>
      <c r="BC596">
        <v>66.026315999999994</v>
      </c>
      <c r="BD596">
        <v>69.842105000000004</v>
      </c>
      <c r="BE596">
        <v>74.789473999999998</v>
      </c>
      <c r="BF596">
        <v>79.421053000000001</v>
      </c>
      <c r="BG596">
        <v>83.605262999999994</v>
      </c>
      <c r="BH596">
        <v>85.631579000000002</v>
      </c>
      <c r="BI596">
        <v>87.342105000000004</v>
      </c>
      <c r="BJ596">
        <v>88.210526000000002</v>
      </c>
      <c r="BK596">
        <v>89.289473999999998</v>
      </c>
      <c r="BL596">
        <v>88.5</v>
      </c>
      <c r="BM596">
        <v>86.552632000000003</v>
      </c>
      <c r="BN596">
        <v>84.105262999999994</v>
      </c>
      <c r="BO596">
        <v>79.631579000000002</v>
      </c>
      <c r="BP596">
        <v>75.105262999999994</v>
      </c>
      <c r="BQ596">
        <v>71.710526000000002</v>
      </c>
      <c r="BR596">
        <v>69.5</v>
      </c>
      <c r="BS596">
        <v>59.289529999999999</v>
      </c>
      <c r="BT596">
        <v>-105.6827</v>
      </c>
      <c r="BU596">
        <v>-107.6815</v>
      </c>
      <c r="BV596">
        <v>-62.54083</v>
      </c>
      <c r="BW596">
        <v>-0.94616</v>
      </c>
      <c r="BX596">
        <v>57.674030000000002</v>
      </c>
      <c r="BY596">
        <v>6.0126629999999999</v>
      </c>
      <c r="BZ596">
        <v>-47.322119999999998</v>
      </c>
      <c r="CA596">
        <v>-25.459009999999999</v>
      </c>
      <c r="CB596">
        <v>3.1790759999999998</v>
      </c>
      <c r="CC596">
        <v>-37.48198</v>
      </c>
      <c r="CD596">
        <v>-62.1188</v>
      </c>
      <c r="CE596">
        <v>-35.177599999999998</v>
      </c>
      <c r="CF596">
        <v>-57.496609999999997</v>
      </c>
      <c r="CG596">
        <v>-46.852609999999999</v>
      </c>
      <c r="CH596">
        <v>2.6794790000000002</v>
      </c>
      <c r="CI596">
        <v>-15.478020000000001</v>
      </c>
      <c r="CJ596">
        <v>84.288290000000003</v>
      </c>
      <c r="CK596">
        <v>323.70800000000003</v>
      </c>
      <c r="CL596">
        <v>279.97820000000002</v>
      </c>
      <c r="CM596">
        <v>128.32740000000001</v>
      </c>
      <c r="CN596">
        <v>132.31</v>
      </c>
      <c r="CO596">
        <v>112.4355</v>
      </c>
      <c r="CP596">
        <v>88.672060000000002</v>
      </c>
      <c r="CQ596">
        <v>3970.6619999999998</v>
      </c>
      <c r="CR596">
        <v>4763.1909999999998</v>
      </c>
      <c r="CS596">
        <v>4660.0259999999998</v>
      </c>
      <c r="CT596">
        <v>2656.6370000000002</v>
      </c>
      <c r="CU596">
        <v>1766.6189999999999</v>
      </c>
      <c r="CV596">
        <v>656.70569999999998</v>
      </c>
      <c r="CW596">
        <v>789.76840000000004</v>
      </c>
      <c r="CX596">
        <v>860.46559999999999</v>
      </c>
      <c r="CY596">
        <v>794.90300000000002</v>
      </c>
      <c r="CZ596">
        <v>841.3827</v>
      </c>
      <c r="DA596">
        <v>2200.4450000000002</v>
      </c>
      <c r="DB596">
        <v>1787.308</v>
      </c>
      <c r="DC596">
        <v>1927.923</v>
      </c>
      <c r="DD596">
        <v>2014.838</v>
      </c>
      <c r="DE596">
        <v>2066.5079999999998</v>
      </c>
      <c r="DF596">
        <v>2109.6120000000001</v>
      </c>
      <c r="DG596">
        <v>2701.596</v>
      </c>
      <c r="DH596">
        <v>3372.6350000000002</v>
      </c>
      <c r="DI596">
        <v>2234.6320000000001</v>
      </c>
      <c r="DJ596">
        <v>2901.2510000000002</v>
      </c>
      <c r="DK596">
        <v>2173.2249999999999</v>
      </c>
      <c r="DL596">
        <v>2386.4870000000001</v>
      </c>
      <c r="DM596">
        <v>3091.2829999999999</v>
      </c>
      <c r="DN596">
        <v>3052.9960000000001</v>
      </c>
      <c r="DO596">
        <v>19</v>
      </c>
      <c r="DP596">
        <v>20</v>
      </c>
    </row>
    <row r="597" spans="1:120" hidden="1" x14ac:dyDescent="0.25">
      <c r="A597" t="str">
        <f t="shared" si="9"/>
        <v>Size_Grp-Below 20 kW_All Elect_44389</v>
      </c>
      <c r="B597" t="s">
        <v>62</v>
      </c>
      <c r="C597" t="s">
        <v>259</v>
      </c>
      <c r="D597" t="s">
        <v>61</v>
      </c>
      <c r="E597" t="s">
        <v>61</v>
      </c>
      <c r="F597" t="s">
        <v>61</v>
      </c>
      <c r="G597" t="s">
        <v>61</v>
      </c>
      <c r="H597" t="s">
        <v>61</v>
      </c>
      <c r="I597" t="s">
        <v>61</v>
      </c>
      <c r="J597" t="s">
        <v>260</v>
      </c>
      <c r="K597" t="s">
        <v>190</v>
      </c>
      <c r="L597" s="18">
        <v>44389</v>
      </c>
      <c r="M597">
        <v>20</v>
      </c>
      <c r="N597">
        <v>20</v>
      </c>
      <c r="O597" t="s">
        <v>258</v>
      </c>
      <c r="P597">
        <v>63</v>
      </c>
      <c r="Q597">
        <v>62</v>
      </c>
      <c r="R597">
        <v>1</v>
      </c>
      <c r="S597">
        <v>0</v>
      </c>
      <c r="T597">
        <v>0</v>
      </c>
      <c r="U597">
        <v>0</v>
      </c>
      <c r="V597">
        <v>0</v>
      </c>
      <c r="W597">
        <v>313.98748999999998</v>
      </c>
      <c r="X597">
        <v>279.70116000000002</v>
      </c>
      <c r="Y597">
        <v>278.95330000000001</v>
      </c>
      <c r="Z597">
        <v>281.58458999999999</v>
      </c>
      <c r="AA597">
        <v>288.29331999999999</v>
      </c>
      <c r="AB597">
        <v>297.00923</v>
      </c>
      <c r="AC597">
        <v>307.44574</v>
      </c>
      <c r="AD597">
        <v>481.26458000000002</v>
      </c>
      <c r="AE597">
        <v>617.35226</v>
      </c>
      <c r="AF597">
        <v>703.55745000000002</v>
      </c>
      <c r="AG597">
        <v>735.03123000000005</v>
      </c>
      <c r="AH597">
        <v>794.67514000000006</v>
      </c>
      <c r="AI597">
        <v>853.82890999999995</v>
      </c>
      <c r="AJ597">
        <v>896.25586999999996</v>
      </c>
      <c r="AK597">
        <v>919.73919000000001</v>
      </c>
      <c r="AL597">
        <v>943.78781000000004</v>
      </c>
      <c r="AM597">
        <v>929.62590999999998</v>
      </c>
      <c r="AN597">
        <v>915.02728000000002</v>
      </c>
      <c r="AO597">
        <v>865.18384000000003</v>
      </c>
      <c r="AP597">
        <v>663.67368999999997</v>
      </c>
      <c r="AQ597">
        <v>759.10122999999999</v>
      </c>
      <c r="AR597">
        <v>562.55291</v>
      </c>
      <c r="AS597">
        <v>370.09132</v>
      </c>
      <c r="AT597">
        <v>263.57092999999998</v>
      </c>
      <c r="AU597">
        <v>72.540977999999996</v>
      </c>
      <c r="AV597">
        <v>71.715096000000003</v>
      </c>
      <c r="AW597">
        <v>70.118561999999997</v>
      </c>
      <c r="AX597">
        <v>68.631681</v>
      </c>
      <c r="AY597">
        <v>67.799481999999998</v>
      </c>
      <c r="AZ597">
        <v>66.426466000000005</v>
      </c>
      <c r="BA597">
        <v>65.556527000000003</v>
      </c>
      <c r="BB597">
        <v>66.835115000000002</v>
      </c>
      <c r="BC597">
        <v>69.762552999999997</v>
      </c>
      <c r="BD597">
        <v>73.263200999999995</v>
      </c>
      <c r="BE597">
        <v>77.353093999999999</v>
      </c>
      <c r="BF597">
        <v>81.075801999999996</v>
      </c>
      <c r="BG597">
        <v>84.513442999999995</v>
      </c>
      <c r="BH597">
        <v>87.089731</v>
      </c>
      <c r="BI597">
        <v>88.721412000000001</v>
      </c>
      <c r="BJ597">
        <v>89.761904999999999</v>
      </c>
      <c r="BK597">
        <v>90.223680000000002</v>
      </c>
      <c r="BL597">
        <v>90.160188000000005</v>
      </c>
      <c r="BM597">
        <v>88.551991999999998</v>
      </c>
      <c r="BN597">
        <v>85.170068000000001</v>
      </c>
      <c r="BO597">
        <v>80.988175999999996</v>
      </c>
      <c r="BP597">
        <v>77.203919999999997</v>
      </c>
      <c r="BQ597">
        <v>74.765144000000006</v>
      </c>
      <c r="BR597">
        <v>73.237932999999998</v>
      </c>
      <c r="BS597">
        <v>-2.2181299999999999</v>
      </c>
      <c r="BT597">
        <v>0.69624490000000006</v>
      </c>
      <c r="BU597">
        <v>-10.767620000000001</v>
      </c>
      <c r="BV597">
        <v>-11.949630000000001</v>
      </c>
      <c r="BW597">
        <v>-2.7147860000000001</v>
      </c>
      <c r="BX597">
        <v>8.8689250000000008</v>
      </c>
      <c r="BY597">
        <v>-0.25262119999999999</v>
      </c>
      <c r="BZ597">
        <v>1.4156200000000001</v>
      </c>
      <c r="CA597">
        <v>-1.6649259999999999</v>
      </c>
      <c r="CB597">
        <v>-7.8042569999999998</v>
      </c>
      <c r="CC597">
        <v>-15.808339999999999</v>
      </c>
      <c r="CD597">
        <v>-16.786770000000001</v>
      </c>
      <c r="CE597">
        <v>-16.028179999999999</v>
      </c>
      <c r="CF597">
        <v>-10.244899999999999</v>
      </c>
      <c r="CG597">
        <v>-11.68765</v>
      </c>
      <c r="CH597">
        <v>-9.2100229999999996</v>
      </c>
      <c r="CI597">
        <v>-11.138199999999999</v>
      </c>
      <c r="CJ597">
        <v>-15.677350000000001</v>
      </c>
      <c r="CK597">
        <v>6.5071700000000003</v>
      </c>
      <c r="CL597">
        <v>131.66909999999999</v>
      </c>
      <c r="CM597">
        <v>-38.606169999999999</v>
      </c>
      <c r="CN597">
        <v>-15.23732</v>
      </c>
      <c r="CO597">
        <v>-11.46053</v>
      </c>
      <c r="CP597">
        <v>-6.1288099999999998E-2</v>
      </c>
      <c r="CQ597">
        <v>23.400839999999999</v>
      </c>
      <c r="CR597">
        <v>20.73218</v>
      </c>
      <c r="CS597">
        <v>21.488589999999999</v>
      </c>
      <c r="CT597">
        <v>17.969159999999999</v>
      </c>
      <c r="CU597">
        <v>21.401029999999999</v>
      </c>
      <c r="CV597">
        <v>16.064520000000002</v>
      </c>
      <c r="CW597">
        <v>21.943010000000001</v>
      </c>
      <c r="CX597">
        <v>21.636759999999999</v>
      </c>
      <c r="CY597">
        <v>26.131430000000002</v>
      </c>
      <c r="CZ597">
        <v>31.77253</v>
      </c>
      <c r="DA597">
        <v>29.871110000000002</v>
      </c>
      <c r="DB597">
        <v>34.099919999999997</v>
      </c>
      <c r="DC597">
        <v>42.289819999999999</v>
      </c>
      <c r="DD597">
        <v>42.74494</v>
      </c>
      <c r="DE597">
        <v>46.678049999999999</v>
      </c>
      <c r="DF597">
        <v>50.009990000000002</v>
      </c>
      <c r="DG597">
        <v>50.661110000000001</v>
      </c>
      <c r="DH597">
        <v>60.011189999999999</v>
      </c>
      <c r="DI597">
        <v>69.97748</v>
      </c>
      <c r="DJ597">
        <v>78.407240000000002</v>
      </c>
      <c r="DK597">
        <v>75.575649999999996</v>
      </c>
      <c r="DL597">
        <v>40.33849</v>
      </c>
      <c r="DM597">
        <v>28.269819999999999</v>
      </c>
      <c r="DN597">
        <v>10.60744</v>
      </c>
      <c r="DO597">
        <v>19</v>
      </c>
      <c r="DP597">
        <v>20</v>
      </c>
    </row>
    <row r="598" spans="1:120" hidden="1" x14ac:dyDescent="0.25">
      <c r="A598" t="str">
        <f t="shared" si="9"/>
        <v>Size_Grp-200 kW and above_All Elect_44389</v>
      </c>
      <c r="B598" t="s">
        <v>62</v>
      </c>
      <c r="C598" t="s">
        <v>207</v>
      </c>
      <c r="D598" t="s">
        <v>61</v>
      </c>
      <c r="E598" t="s">
        <v>61</v>
      </c>
      <c r="F598" t="s">
        <v>61</v>
      </c>
      <c r="G598" t="s">
        <v>61</v>
      </c>
      <c r="H598" t="s">
        <v>61</v>
      </c>
      <c r="I598" t="s">
        <v>61</v>
      </c>
      <c r="J598" t="s">
        <v>102</v>
      </c>
      <c r="K598" t="s">
        <v>190</v>
      </c>
      <c r="L598" s="18">
        <v>44389</v>
      </c>
      <c r="M598">
        <v>20</v>
      </c>
      <c r="N598">
        <v>20</v>
      </c>
      <c r="O598" t="s">
        <v>258</v>
      </c>
      <c r="P598">
        <v>56</v>
      </c>
      <c r="Q598">
        <v>56</v>
      </c>
      <c r="R598">
        <v>1</v>
      </c>
      <c r="S598">
        <v>0</v>
      </c>
      <c r="T598">
        <v>0</v>
      </c>
      <c r="U598">
        <v>0</v>
      </c>
      <c r="V598">
        <v>0</v>
      </c>
      <c r="W598">
        <v>11104.405000000001</v>
      </c>
      <c r="X598">
        <v>10539.806</v>
      </c>
      <c r="Y598">
        <v>10522.034</v>
      </c>
      <c r="Z598">
        <v>10499.880999999999</v>
      </c>
      <c r="AA598">
        <v>10724.328</v>
      </c>
      <c r="AB598">
        <v>11576.608</v>
      </c>
      <c r="AC598">
        <v>13092.32</v>
      </c>
      <c r="AD598">
        <v>14205.998</v>
      </c>
      <c r="AE598">
        <v>14453.519</v>
      </c>
      <c r="AF598">
        <v>14477.382</v>
      </c>
      <c r="AG598">
        <v>14588.662</v>
      </c>
      <c r="AH598">
        <v>17227.117999999999</v>
      </c>
      <c r="AI598">
        <v>17798.499</v>
      </c>
      <c r="AJ598">
        <v>18141.358</v>
      </c>
      <c r="AK598">
        <v>18447.010999999999</v>
      </c>
      <c r="AL598">
        <v>18660.071</v>
      </c>
      <c r="AM598">
        <v>19683.829000000002</v>
      </c>
      <c r="AN598">
        <v>20113.803</v>
      </c>
      <c r="AO598">
        <v>17076.378000000001</v>
      </c>
      <c r="AP598">
        <v>12209.647000000001</v>
      </c>
      <c r="AQ598">
        <v>13736.653</v>
      </c>
      <c r="AR598">
        <v>13594.143</v>
      </c>
      <c r="AS598">
        <v>12690.177</v>
      </c>
      <c r="AT598">
        <v>12141.067999999999</v>
      </c>
      <c r="AU598">
        <v>69.544642999999994</v>
      </c>
      <c r="AV598">
        <v>68.625</v>
      </c>
      <c r="AW598">
        <v>67.482142999999994</v>
      </c>
      <c r="AX598">
        <v>66.375</v>
      </c>
      <c r="AY598">
        <v>65.732142999999994</v>
      </c>
      <c r="AZ598">
        <v>64.491071000000005</v>
      </c>
      <c r="BA598">
        <v>63.946429000000002</v>
      </c>
      <c r="BB598">
        <v>64.660713999999999</v>
      </c>
      <c r="BC598">
        <v>66.883928999999995</v>
      </c>
      <c r="BD598">
        <v>70.169642999999994</v>
      </c>
      <c r="BE598">
        <v>74.276786000000001</v>
      </c>
      <c r="BF598">
        <v>77.803571000000005</v>
      </c>
      <c r="BG598">
        <v>81.214286000000001</v>
      </c>
      <c r="BH598">
        <v>83.678571000000005</v>
      </c>
      <c r="BI598">
        <v>85.410713999999999</v>
      </c>
      <c r="BJ598">
        <v>86.544642999999994</v>
      </c>
      <c r="BK598">
        <v>87.410713999999999</v>
      </c>
      <c r="BL598">
        <v>87.446428999999995</v>
      </c>
      <c r="BM598">
        <v>85.633928999999995</v>
      </c>
      <c r="BN598">
        <v>82.169642999999994</v>
      </c>
      <c r="BO598">
        <v>78.053571000000005</v>
      </c>
      <c r="BP598">
        <v>74.473213999999999</v>
      </c>
      <c r="BQ598">
        <v>72.294642999999994</v>
      </c>
      <c r="BR598">
        <v>70.8125</v>
      </c>
      <c r="BS598">
        <v>-157.63159999999999</v>
      </c>
      <c r="BT598">
        <v>-49.614719999999998</v>
      </c>
      <c r="BU598">
        <v>-109.54049999999999</v>
      </c>
      <c r="BV598">
        <v>2.2220879999999998</v>
      </c>
      <c r="BW598">
        <v>171.02350000000001</v>
      </c>
      <c r="BX598">
        <v>237.7534</v>
      </c>
      <c r="BY598">
        <v>117.8353</v>
      </c>
      <c r="BZ598">
        <v>-61.251510000000003</v>
      </c>
      <c r="CA598">
        <v>-224.76910000000001</v>
      </c>
      <c r="CB598">
        <v>-288.33690000000001</v>
      </c>
      <c r="CC598">
        <v>31.72287</v>
      </c>
      <c r="CD598">
        <v>-128.47919999999999</v>
      </c>
      <c r="CE598">
        <v>-134.15</v>
      </c>
      <c r="CF598">
        <v>-240.32210000000001</v>
      </c>
      <c r="CG598">
        <v>-344.56040000000002</v>
      </c>
      <c r="CH598">
        <v>-304.14249999999998</v>
      </c>
      <c r="CI598">
        <v>-547.45349999999996</v>
      </c>
      <c r="CJ598">
        <v>-427.82010000000002</v>
      </c>
      <c r="CK598">
        <v>2269.9340000000002</v>
      </c>
      <c r="CL598">
        <v>5808.4340000000002</v>
      </c>
      <c r="CM598">
        <v>2633.192</v>
      </c>
      <c r="CN598">
        <v>612.2201</v>
      </c>
      <c r="CO598">
        <v>89.879850000000005</v>
      </c>
      <c r="CP598">
        <v>67.600880000000004</v>
      </c>
      <c r="CQ598">
        <v>41653.919999999998</v>
      </c>
      <c r="CR598">
        <v>14376.24</v>
      </c>
      <c r="CS598">
        <v>16302.34</v>
      </c>
      <c r="CT598">
        <v>13722.9</v>
      </c>
      <c r="CU598">
        <v>10333.36</v>
      </c>
      <c r="CV598">
        <v>9763.125</v>
      </c>
      <c r="CW598">
        <v>7188.6989999999996</v>
      </c>
      <c r="CX598">
        <v>7558.5460000000003</v>
      </c>
      <c r="CY598">
        <v>10837.59</v>
      </c>
      <c r="CZ598">
        <v>14189.09</v>
      </c>
      <c r="DA598">
        <v>32055.16</v>
      </c>
      <c r="DB598">
        <v>25446.21</v>
      </c>
      <c r="DC598">
        <v>31112.54</v>
      </c>
      <c r="DD598">
        <v>34934.04</v>
      </c>
      <c r="DE598">
        <v>41707.629999999997</v>
      </c>
      <c r="DF598">
        <v>46106.79</v>
      </c>
      <c r="DG598">
        <v>55110.91</v>
      </c>
      <c r="DH598">
        <v>54520.76</v>
      </c>
      <c r="DI598">
        <v>55099.57</v>
      </c>
      <c r="DJ598">
        <v>52658.36</v>
      </c>
      <c r="DK598">
        <v>65097.18</v>
      </c>
      <c r="DL598">
        <v>50072.51</v>
      </c>
      <c r="DM598">
        <v>30449.439999999999</v>
      </c>
      <c r="DN598">
        <v>27390.2</v>
      </c>
      <c r="DO598">
        <v>19</v>
      </c>
      <c r="DP598">
        <v>20</v>
      </c>
    </row>
    <row r="599" spans="1:120" x14ac:dyDescent="0.25">
      <c r="A599" t="str">
        <f t="shared" si="9"/>
        <v>AutoDR-Yes_All Elect_44389</v>
      </c>
      <c r="B599" t="s">
        <v>62</v>
      </c>
      <c r="C599" t="s">
        <v>322</v>
      </c>
      <c r="D599" t="s">
        <v>61</v>
      </c>
      <c r="E599" t="s">
        <v>61</v>
      </c>
      <c r="F599" t="s">
        <v>61</v>
      </c>
      <c r="G599" t="s">
        <v>61</v>
      </c>
      <c r="H599" t="s">
        <v>98</v>
      </c>
      <c r="I599" t="s">
        <v>61</v>
      </c>
      <c r="J599" t="s">
        <v>61</v>
      </c>
      <c r="K599" t="s">
        <v>190</v>
      </c>
      <c r="L599" s="18">
        <v>44389</v>
      </c>
      <c r="M599">
        <v>20</v>
      </c>
      <c r="N599">
        <v>20</v>
      </c>
      <c r="O599" t="s">
        <v>258</v>
      </c>
      <c r="P599">
        <v>39</v>
      </c>
      <c r="Q599">
        <v>39</v>
      </c>
      <c r="R599">
        <v>1</v>
      </c>
      <c r="S599">
        <v>0</v>
      </c>
      <c r="T599">
        <v>0</v>
      </c>
      <c r="U599">
        <v>0</v>
      </c>
      <c r="V599">
        <v>0</v>
      </c>
      <c r="W599">
        <v>2361.5115000000001</v>
      </c>
      <c r="X599">
        <v>1855.2515000000001</v>
      </c>
      <c r="Y599">
        <v>1820.6994999999999</v>
      </c>
      <c r="Z599">
        <v>1748.577</v>
      </c>
      <c r="AA599">
        <v>1785.0744999999999</v>
      </c>
      <c r="AB599">
        <v>1766.4735000000001</v>
      </c>
      <c r="AC599">
        <v>1741.9369999999999</v>
      </c>
      <c r="AD599">
        <v>1766.4684999999999</v>
      </c>
      <c r="AE599">
        <v>2018.3955000000001</v>
      </c>
      <c r="AF599">
        <v>2434.9969999999998</v>
      </c>
      <c r="AG599">
        <v>2589.0259999999998</v>
      </c>
      <c r="AH599">
        <v>2775.0450000000001</v>
      </c>
      <c r="AI599">
        <v>2993.4470000000001</v>
      </c>
      <c r="AJ599">
        <v>3033.3225000000002</v>
      </c>
      <c r="AK599">
        <v>3165.9715000000001</v>
      </c>
      <c r="AL599">
        <v>3326.7325000000001</v>
      </c>
      <c r="AM599">
        <v>3473.7294999999999</v>
      </c>
      <c r="AN599">
        <v>3454.2184999999999</v>
      </c>
      <c r="AO599">
        <v>3264.5664999999999</v>
      </c>
      <c r="AP599">
        <v>3108.4375</v>
      </c>
      <c r="AQ599">
        <v>3330.5940000000001</v>
      </c>
      <c r="AR599">
        <v>2887.9589999999998</v>
      </c>
      <c r="AS599">
        <v>2228.047</v>
      </c>
      <c r="AT599">
        <v>1998.0615</v>
      </c>
      <c r="AU599">
        <v>65.435896999999997</v>
      </c>
      <c r="AV599">
        <v>64.923077000000006</v>
      </c>
      <c r="AW599">
        <v>63.769230999999998</v>
      </c>
      <c r="AX599">
        <v>63.038462000000003</v>
      </c>
      <c r="AY599">
        <v>62.512821000000002</v>
      </c>
      <c r="AZ599">
        <v>61.666666999999997</v>
      </c>
      <c r="BA599">
        <v>61.115385000000003</v>
      </c>
      <c r="BB599">
        <v>61.782051000000003</v>
      </c>
      <c r="BC599">
        <v>63.641025999999997</v>
      </c>
      <c r="BD599">
        <v>66.602564000000001</v>
      </c>
      <c r="BE599">
        <v>70.410256000000004</v>
      </c>
      <c r="BF599">
        <v>73.910256000000004</v>
      </c>
      <c r="BG599">
        <v>77.333332999999996</v>
      </c>
      <c r="BH599">
        <v>79.589743999999996</v>
      </c>
      <c r="BI599">
        <v>81.333332999999996</v>
      </c>
      <c r="BJ599">
        <v>82.371795000000006</v>
      </c>
      <c r="BK599">
        <v>82.769231000000005</v>
      </c>
      <c r="BL599">
        <v>82.179486999999995</v>
      </c>
      <c r="BM599">
        <v>80.333332999999996</v>
      </c>
      <c r="BN599">
        <v>76.807692000000003</v>
      </c>
      <c r="BO599">
        <v>72.576922999999994</v>
      </c>
      <c r="BP599">
        <v>69.243589999999998</v>
      </c>
      <c r="BQ599">
        <v>67.089743999999996</v>
      </c>
      <c r="BR599">
        <v>65.846153999999999</v>
      </c>
      <c r="BS599">
        <v>-76.382710000000003</v>
      </c>
      <c r="BT599">
        <v>10.904439999999999</v>
      </c>
      <c r="BU599">
        <v>-11.37368</v>
      </c>
      <c r="BV599">
        <v>9.8927960000000006</v>
      </c>
      <c r="BW599">
        <v>22.748570000000001</v>
      </c>
      <c r="BX599">
        <v>9.1902480000000004</v>
      </c>
      <c r="BY599">
        <v>10.29363</v>
      </c>
      <c r="BZ599">
        <v>-1.111378</v>
      </c>
      <c r="CA599">
        <v>-7.9100820000000001</v>
      </c>
      <c r="CB599">
        <v>-27.246510000000001</v>
      </c>
      <c r="CC599">
        <v>-32.905740000000002</v>
      </c>
      <c r="CD599">
        <v>49.152509999999999</v>
      </c>
      <c r="CE599">
        <v>-7.2229520000000003</v>
      </c>
      <c r="CF599">
        <v>-20.159009999999999</v>
      </c>
      <c r="CG599">
        <v>-31.204750000000001</v>
      </c>
      <c r="CH599">
        <v>-26.864570000000001</v>
      </c>
      <c r="CI599">
        <v>-25.56175</v>
      </c>
      <c r="CJ599">
        <v>38.719180000000001</v>
      </c>
      <c r="CK599">
        <v>197.1472</v>
      </c>
      <c r="CL599">
        <v>294.01929999999999</v>
      </c>
      <c r="CM599">
        <v>-30.409790000000001</v>
      </c>
      <c r="CN599">
        <v>-32.293930000000003</v>
      </c>
      <c r="CO599">
        <v>-37.471939999999996</v>
      </c>
      <c r="CP599">
        <v>-28.773959999999999</v>
      </c>
      <c r="CQ599">
        <v>1293.4939999999999</v>
      </c>
      <c r="CR599">
        <v>598.53160000000003</v>
      </c>
      <c r="CS599">
        <v>1042.3520000000001</v>
      </c>
      <c r="CT599">
        <v>500.60489999999999</v>
      </c>
      <c r="CU599">
        <v>578.68910000000005</v>
      </c>
      <c r="CV599">
        <v>371.06689999999998</v>
      </c>
      <c r="CW599">
        <v>277.21940000000001</v>
      </c>
      <c r="CX599">
        <v>288.79730000000001</v>
      </c>
      <c r="CY599">
        <v>464.47559999999999</v>
      </c>
      <c r="CZ599">
        <v>1359.473</v>
      </c>
      <c r="DA599">
        <v>3498.5990000000002</v>
      </c>
      <c r="DB599">
        <v>1170.3309999999999</v>
      </c>
      <c r="DC599">
        <v>1207.0820000000001</v>
      </c>
      <c r="DD599">
        <v>812.36009999999999</v>
      </c>
      <c r="DE599">
        <v>868.80920000000003</v>
      </c>
      <c r="DF599">
        <v>898.68520000000001</v>
      </c>
      <c r="DG599">
        <v>1330.0509999999999</v>
      </c>
      <c r="DH599">
        <v>1579.058</v>
      </c>
      <c r="DI599">
        <v>1635.9580000000001</v>
      </c>
      <c r="DJ599">
        <v>1424.5260000000001</v>
      </c>
      <c r="DK599">
        <v>2004.278</v>
      </c>
      <c r="DL599">
        <v>1810.3879999999999</v>
      </c>
      <c r="DM599">
        <v>2416.1779999999999</v>
      </c>
      <c r="DN599">
        <v>1599.2739999999999</v>
      </c>
      <c r="DO599">
        <v>19</v>
      </c>
      <c r="DP599">
        <v>20</v>
      </c>
    </row>
    <row r="600" spans="1:120" hidden="1" x14ac:dyDescent="0.25">
      <c r="A600" t="str">
        <f t="shared" si="9"/>
        <v>LCA-Stockton_All Elect_44389</v>
      </c>
      <c r="B600" t="s">
        <v>62</v>
      </c>
      <c r="C600" t="s">
        <v>213</v>
      </c>
      <c r="D600" t="s">
        <v>39</v>
      </c>
      <c r="E600" t="s">
        <v>61</v>
      </c>
      <c r="F600" t="s">
        <v>61</v>
      </c>
      <c r="G600" t="s">
        <v>61</v>
      </c>
      <c r="H600" t="s">
        <v>61</v>
      </c>
      <c r="I600" t="s">
        <v>61</v>
      </c>
      <c r="J600" t="s">
        <v>61</v>
      </c>
      <c r="K600" t="s">
        <v>190</v>
      </c>
      <c r="L600" s="18">
        <v>44389</v>
      </c>
      <c r="M600">
        <v>20</v>
      </c>
      <c r="N600">
        <v>20</v>
      </c>
      <c r="O600" t="s">
        <v>258</v>
      </c>
      <c r="P600">
        <v>33</v>
      </c>
      <c r="Q600">
        <v>32</v>
      </c>
      <c r="R600">
        <v>1</v>
      </c>
      <c r="S600">
        <v>0</v>
      </c>
      <c r="T600">
        <v>0</v>
      </c>
      <c r="U600">
        <v>0</v>
      </c>
      <c r="V600">
        <v>0</v>
      </c>
      <c r="W600">
        <v>975.55016000000001</v>
      </c>
      <c r="X600">
        <v>879.09037000000001</v>
      </c>
      <c r="Y600">
        <v>856.49095</v>
      </c>
      <c r="Z600">
        <v>860.48788999999999</v>
      </c>
      <c r="AA600">
        <v>880.85437000000002</v>
      </c>
      <c r="AB600">
        <v>1105.394</v>
      </c>
      <c r="AC600">
        <v>1334.0338999999999</v>
      </c>
      <c r="AD600">
        <v>1524.9843000000001</v>
      </c>
      <c r="AE600">
        <v>1778.7521999999999</v>
      </c>
      <c r="AF600">
        <v>1796.6559</v>
      </c>
      <c r="AG600">
        <v>1804.0966000000001</v>
      </c>
      <c r="AH600">
        <v>2029.5595000000001</v>
      </c>
      <c r="AI600">
        <v>2029.0347999999999</v>
      </c>
      <c r="AJ600">
        <v>2142.87</v>
      </c>
      <c r="AK600">
        <v>2211.3027999999999</v>
      </c>
      <c r="AL600">
        <v>2201.9085</v>
      </c>
      <c r="AM600">
        <v>2284.4751000000001</v>
      </c>
      <c r="AN600">
        <v>2202.1577000000002</v>
      </c>
      <c r="AO600">
        <v>1931.8552</v>
      </c>
      <c r="AP600">
        <v>1767.5459000000001</v>
      </c>
      <c r="AQ600">
        <v>1934.1374000000001</v>
      </c>
      <c r="AR600">
        <v>1469.8487</v>
      </c>
      <c r="AS600">
        <v>1192.8110999999999</v>
      </c>
      <c r="AT600">
        <v>1076.7787000000001</v>
      </c>
      <c r="AU600">
        <v>71.373205999999996</v>
      </c>
      <c r="AV600">
        <v>70.468900000000005</v>
      </c>
      <c r="AW600">
        <v>67.968900000000005</v>
      </c>
      <c r="AX600">
        <v>66.660286999999997</v>
      </c>
      <c r="AY600">
        <v>66.160286999999997</v>
      </c>
      <c r="AZ600">
        <v>64.447367999999997</v>
      </c>
      <c r="BA600">
        <v>63.234450000000002</v>
      </c>
      <c r="BB600">
        <v>63.925837000000001</v>
      </c>
      <c r="BC600">
        <v>66.212918999999999</v>
      </c>
      <c r="BD600">
        <v>69.904306000000005</v>
      </c>
      <c r="BE600">
        <v>74.478469000000004</v>
      </c>
      <c r="BF600">
        <v>78.861243999999999</v>
      </c>
      <c r="BG600">
        <v>83.169855999999996</v>
      </c>
      <c r="BH600">
        <v>85.382774999999995</v>
      </c>
      <c r="BI600">
        <v>87.404306000000005</v>
      </c>
      <c r="BJ600">
        <v>88.521530999999996</v>
      </c>
      <c r="BK600">
        <v>90.160286999999997</v>
      </c>
      <c r="BL600">
        <v>89.681818000000007</v>
      </c>
      <c r="BM600">
        <v>88.107656000000006</v>
      </c>
      <c r="BN600">
        <v>86.033493000000007</v>
      </c>
      <c r="BO600">
        <v>81.746410999999995</v>
      </c>
      <c r="BP600">
        <v>77.033493000000007</v>
      </c>
      <c r="BQ600">
        <v>73.203349000000003</v>
      </c>
      <c r="BR600">
        <v>70.681818000000007</v>
      </c>
      <c r="BS600">
        <v>67.076790000000003</v>
      </c>
      <c r="BT600">
        <v>-92.708969999999994</v>
      </c>
      <c r="BU600">
        <v>-114.3201</v>
      </c>
      <c r="BV600">
        <v>-50.527410000000003</v>
      </c>
      <c r="BW600">
        <v>-0.28206700000000001</v>
      </c>
      <c r="BX600">
        <v>59.021090000000001</v>
      </c>
      <c r="BY600">
        <v>36.586219999999997</v>
      </c>
      <c r="BZ600">
        <v>-72.136700000000005</v>
      </c>
      <c r="CA600">
        <v>-13.792009999999999</v>
      </c>
      <c r="CB600">
        <v>-9.6015479999999993</v>
      </c>
      <c r="CC600">
        <v>-38.157940000000004</v>
      </c>
      <c r="CD600">
        <v>-81.874539999999996</v>
      </c>
      <c r="CE600">
        <v>-49.927509999999998</v>
      </c>
      <c r="CF600">
        <v>-91.854690000000005</v>
      </c>
      <c r="CG600">
        <v>-86.647769999999994</v>
      </c>
      <c r="CH600">
        <v>-38.722119999999997</v>
      </c>
      <c r="CI600">
        <v>-45.625230000000002</v>
      </c>
      <c r="CJ600">
        <v>60.035629999999998</v>
      </c>
      <c r="CK600">
        <v>319.6943</v>
      </c>
      <c r="CL600">
        <v>363.62009999999998</v>
      </c>
      <c r="CM600">
        <v>112.6431</v>
      </c>
      <c r="CN600">
        <v>121.4683</v>
      </c>
      <c r="CO600">
        <v>102.9568</v>
      </c>
      <c r="CP600">
        <v>88.869129999999998</v>
      </c>
      <c r="CQ600">
        <v>4251.3010000000004</v>
      </c>
      <c r="CR600">
        <v>4892.8280000000004</v>
      </c>
      <c r="CS600">
        <v>4836.5879999999997</v>
      </c>
      <c r="CT600">
        <v>2726.0569999999998</v>
      </c>
      <c r="CU600">
        <v>1885.3050000000001</v>
      </c>
      <c r="CV600">
        <v>781.70690000000002</v>
      </c>
      <c r="CW600">
        <v>1062.423</v>
      </c>
      <c r="CX600">
        <v>1043.3389999999999</v>
      </c>
      <c r="CY600">
        <v>969.34379999999999</v>
      </c>
      <c r="CZ600">
        <v>1038.308</v>
      </c>
      <c r="DA600">
        <v>2548.5590000000002</v>
      </c>
      <c r="DB600">
        <v>2107.1129999999998</v>
      </c>
      <c r="DC600">
        <v>2274.6469999999999</v>
      </c>
      <c r="DD600">
        <v>2266.9650000000001</v>
      </c>
      <c r="DE600">
        <v>2293.9760000000001</v>
      </c>
      <c r="DF600">
        <v>2367.2559999999999</v>
      </c>
      <c r="DG600">
        <v>2983.982</v>
      </c>
      <c r="DH600">
        <v>3765.5</v>
      </c>
      <c r="DI600">
        <v>2748.3589999999999</v>
      </c>
      <c r="DJ600">
        <v>3507.0129999999999</v>
      </c>
      <c r="DK600">
        <v>3028.0819999999999</v>
      </c>
      <c r="DL600">
        <v>2856.5830000000001</v>
      </c>
      <c r="DM600">
        <v>4401.1149999999998</v>
      </c>
      <c r="DN600">
        <v>3286.799</v>
      </c>
      <c r="DO600">
        <v>19</v>
      </c>
      <c r="DP600">
        <v>20</v>
      </c>
    </row>
    <row r="601" spans="1:120" hidden="1" x14ac:dyDescent="0.25">
      <c r="A601" t="str">
        <f t="shared" si="9"/>
        <v>Industry_Type-5. Offices, Hotels, Finance, Services_All Elect_44389</v>
      </c>
      <c r="B601" t="s">
        <v>62</v>
      </c>
      <c r="C601" t="s">
        <v>205</v>
      </c>
      <c r="D601" t="s">
        <v>61</v>
      </c>
      <c r="E601" t="s">
        <v>61</v>
      </c>
      <c r="F601" t="s">
        <v>61</v>
      </c>
      <c r="G601" t="s">
        <v>37</v>
      </c>
      <c r="H601" t="s">
        <v>61</v>
      </c>
      <c r="I601" t="s">
        <v>61</v>
      </c>
      <c r="J601" t="s">
        <v>61</v>
      </c>
      <c r="K601" t="s">
        <v>190</v>
      </c>
      <c r="L601" s="18">
        <v>44389</v>
      </c>
      <c r="M601">
        <v>20</v>
      </c>
      <c r="N601">
        <v>20</v>
      </c>
      <c r="O601" t="s">
        <v>258</v>
      </c>
      <c r="P601">
        <v>26</v>
      </c>
      <c r="Q601">
        <v>26</v>
      </c>
      <c r="R601">
        <v>1</v>
      </c>
      <c r="S601">
        <v>0</v>
      </c>
      <c r="T601">
        <v>0</v>
      </c>
      <c r="U601">
        <v>0</v>
      </c>
      <c r="V601">
        <v>0</v>
      </c>
      <c r="W601">
        <v>4471.1080000000002</v>
      </c>
      <c r="X601">
        <v>4081.2820000000002</v>
      </c>
      <c r="Y601">
        <v>3970.0340000000001</v>
      </c>
      <c r="Z601">
        <v>3868.4295000000002</v>
      </c>
      <c r="AA601">
        <v>3867.9630000000002</v>
      </c>
      <c r="AB601">
        <v>3952.3130000000001</v>
      </c>
      <c r="AC601">
        <v>4115.0339999999997</v>
      </c>
      <c r="AD601">
        <v>4515.2380000000003</v>
      </c>
      <c r="AE601">
        <v>5012.3559999999998</v>
      </c>
      <c r="AF601">
        <v>5803.183</v>
      </c>
      <c r="AG601">
        <v>6213.9579999999996</v>
      </c>
      <c r="AH601">
        <v>6658.0460000000003</v>
      </c>
      <c r="AI601">
        <v>6841.9930000000004</v>
      </c>
      <c r="AJ601">
        <v>7054.0514999999996</v>
      </c>
      <c r="AK601">
        <v>7219.8220000000001</v>
      </c>
      <c r="AL601">
        <v>7241.2730000000001</v>
      </c>
      <c r="AM601">
        <v>7290.1940000000004</v>
      </c>
      <c r="AN601">
        <v>7227.6067000000003</v>
      </c>
      <c r="AO601">
        <v>6975.0573999999997</v>
      </c>
      <c r="AP601">
        <v>6342.808</v>
      </c>
      <c r="AQ601">
        <v>5916.2139999999999</v>
      </c>
      <c r="AR601">
        <v>5456.8549999999996</v>
      </c>
      <c r="AS601">
        <v>4824.9579999999996</v>
      </c>
      <c r="AT601">
        <v>4389.7299999999996</v>
      </c>
      <c r="AU601">
        <v>62.942307999999997</v>
      </c>
      <c r="AV601">
        <v>62.596153999999999</v>
      </c>
      <c r="AW601">
        <v>61.365385000000003</v>
      </c>
      <c r="AX601">
        <v>60.461537999999997</v>
      </c>
      <c r="AY601">
        <v>60.076923000000001</v>
      </c>
      <c r="AZ601">
        <v>59.557692000000003</v>
      </c>
      <c r="BA601">
        <v>59.230769000000002</v>
      </c>
      <c r="BB601">
        <v>59.692307999999997</v>
      </c>
      <c r="BC601">
        <v>61.480769000000002</v>
      </c>
      <c r="BD601">
        <v>64.134614999999997</v>
      </c>
      <c r="BE601">
        <v>67.057692000000003</v>
      </c>
      <c r="BF601">
        <v>70.019231000000005</v>
      </c>
      <c r="BG601">
        <v>72.961538000000004</v>
      </c>
      <c r="BH601">
        <v>75.211538000000004</v>
      </c>
      <c r="BI601">
        <v>76.788461999999996</v>
      </c>
      <c r="BJ601">
        <v>77.846153999999999</v>
      </c>
      <c r="BK601">
        <v>78.461538000000004</v>
      </c>
      <c r="BL601">
        <v>77.980768999999995</v>
      </c>
      <c r="BM601">
        <v>76.480768999999995</v>
      </c>
      <c r="BN601">
        <v>73.673077000000006</v>
      </c>
      <c r="BO601">
        <v>70.115385000000003</v>
      </c>
      <c r="BP601">
        <v>66.788461999999996</v>
      </c>
      <c r="BQ601">
        <v>64.692307999999997</v>
      </c>
      <c r="BR601">
        <v>63.538462000000003</v>
      </c>
      <c r="BS601">
        <v>30.81325</v>
      </c>
      <c r="BT601">
        <v>15.84694</v>
      </c>
      <c r="BU601">
        <v>-19.324169999999999</v>
      </c>
      <c r="BV601">
        <v>44.060319999999997</v>
      </c>
      <c r="BW601">
        <v>50.602930000000001</v>
      </c>
      <c r="BX601">
        <v>70.643569999999997</v>
      </c>
      <c r="BY601">
        <v>20.92869</v>
      </c>
      <c r="BZ601">
        <v>3.3988649999999998</v>
      </c>
      <c r="CA601">
        <v>-42.599089999999997</v>
      </c>
      <c r="CB601">
        <v>-114.8506</v>
      </c>
      <c r="CC601">
        <v>-121.0457</v>
      </c>
      <c r="CD601">
        <v>-78.315520000000006</v>
      </c>
      <c r="CE601">
        <v>-26.611460000000001</v>
      </c>
      <c r="CF601">
        <v>-58.230809999999998</v>
      </c>
      <c r="CG601">
        <v>-22.166399999999999</v>
      </c>
      <c r="CH601">
        <v>29.341560000000001</v>
      </c>
      <c r="CI601">
        <v>14.68737</v>
      </c>
      <c r="CJ601">
        <v>90.060270000000003</v>
      </c>
      <c r="CK601">
        <v>181.9134</v>
      </c>
      <c r="CL601">
        <v>127.8081</v>
      </c>
      <c r="CM601">
        <v>89.035790000000006</v>
      </c>
      <c r="CN601">
        <v>37.820369999999997</v>
      </c>
      <c r="CO601">
        <v>-12.09549</v>
      </c>
      <c r="CP601">
        <v>-42.88749</v>
      </c>
      <c r="CQ601">
        <v>13578.57</v>
      </c>
      <c r="CR601">
        <v>2365.7710000000002</v>
      </c>
      <c r="CS601">
        <v>2327.4679999999998</v>
      </c>
      <c r="CT601">
        <v>1385.68</v>
      </c>
      <c r="CU601">
        <v>1373.3309999999999</v>
      </c>
      <c r="CV601">
        <v>1366.635</v>
      </c>
      <c r="CW601">
        <v>805.88649999999996</v>
      </c>
      <c r="CX601">
        <v>702.67880000000002</v>
      </c>
      <c r="CY601">
        <v>1592.662</v>
      </c>
      <c r="CZ601">
        <v>4576.6099999999997</v>
      </c>
      <c r="DA601">
        <v>9386.1659999999993</v>
      </c>
      <c r="DB601">
        <v>11249.69</v>
      </c>
      <c r="DC601">
        <v>17409.73</v>
      </c>
      <c r="DD601">
        <v>19674.740000000002</v>
      </c>
      <c r="DE601">
        <v>25190.61</v>
      </c>
      <c r="DF601">
        <v>28707.95</v>
      </c>
      <c r="DG601">
        <v>34117.17</v>
      </c>
      <c r="DH601">
        <v>24805.33</v>
      </c>
      <c r="DI601">
        <v>23785.08</v>
      </c>
      <c r="DJ601">
        <v>21950.400000000001</v>
      </c>
      <c r="DK601">
        <v>17318.78</v>
      </c>
      <c r="DL601">
        <v>14688.09</v>
      </c>
      <c r="DM601">
        <v>9439.2420000000002</v>
      </c>
      <c r="DN601">
        <v>8575.1890000000003</v>
      </c>
      <c r="DO601">
        <v>19</v>
      </c>
      <c r="DP601">
        <v>20</v>
      </c>
    </row>
    <row r="602" spans="1:120" hidden="1" x14ac:dyDescent="0.25">
      <c r="A602" t="str">
        <f t="shared" si="9"/>
        <v>OtherDR-No_All Elect_44389</v>
      </c>
      <c r="B602" t="s">
        <v>62</v>
      </c>
      <c r="C602" t="s">
        <v>323</v>
      </c>
      <c r="D602" t="s">
        <v>61</v>
      </c>
      <c r="E602" t="s">
        <v>61</v>
      </c>
      <c r="F602" t="s">
        <v>61</v>
      </c>
      <c r="G602" t="s">
        <v>61</v>
      </c>
      <c r="H602" t="s">
        <v>61</v>
      </c>
      <c r="I602" t="s">
        <v>97</v>
      </c>
      <c r="J602" t="s">
        <v>61</v>
      </c>
      <c r="K602" t="s">
        <v>190</v>
      </c>
      <c r="L602" s="18">
        <v>44389</v>
      </c>
      <c r="M602">
        <v>20</v>
      </c>
      <c r="N602">
        <v>20</v>
      </c>
      <c r="O602" t="s">
        <v>258</v>
      </c>
      <c r="P602">
        <v>478</v>
      </c>
      <c r="Q602">
        <v>467</v>
      </c>
      <c r="R602">
        <v>1</v>
      </c>
      <c r="S602">
        <v>0</v>
      </c>
      <c r="T602">
        <v>0</v>
      </c>
      <c r="U602">
        <v>0</v>
      </c>
      <c r="V602">
        <v>0</v>
      </c>
      <c r="W602">
        <v>18728.565999999999</v>
      </c>
      <c r="X602">
        <v>17567.111000000001</v>
      </c>
      <c r="Y602">
        <v>17406.208999999999</v>
      </c>
      <c r="Z602">
        <v>17273.713</v>
      </c>
      <c r="AA602">
        <v>17602.261999999999</v>
      </c>
      <c r="AB602">
        <v>18911.88</v>
      </c>
      <c r="AC602">
        <v>20906.419000000002</v>
      </c>
      <c r="AD602">
        <v>24117.392</v>
      </c>
      <c r="AE602">
        <v>26809.814999999999</v>
      </c>
      <c r="AF602">
        <v>28901.8</v>
      </c>
      <c r="AG602">
        <v>29878.7</v>
      </c>
      <c r="AH602">
        <v>33535.175000000003</v>
      </c>
      <c r="AI602">
        <v>34918.828999999998</v>
      </c>
      <c r="AJ602">
        <v>35873.347000000002</v>
      </c>
      <c r="AK602">
        <v>36656.366000000002</v>
      </c>
      <c r="AL602">
        <v>37135.614999999998</v>
      </c>
      <c r="AM602">
        <v>38177.457000000002</v>
      </c>
      <c r="AN602">
        <v>38239.171000000002</v>
      </c>
      <c r="AO602">
        <v>33501.961000000003</v>
      </c>
      <c r="AP602">
        <v>26173.042000000001</v>
      </c>
      <c r="AQ602">
        <v>28693.690999999999</v>
      </c>
      <c r="AR602">
        <v>24665.464</v>
      </c>
      <c r="AS602">
        <v>20854.063999999998</v>
      </c>
      <c r="AT602">
        <v>19165.916000000001</v>
      </c>
      <c r="AU602">
        <v>69.409934000000007</v>
      </c>
      <c r="AV602">
        <v>68.676199999999994</v>
      </c>
      <c r="AW602">
        <v>67.402124999999998</v>
      </c>
      <c r="AX602">
        <v>66.285387</v>
      </c>
      <c r="AY602">
        <v>65.662488999999994</v>
      </c>
      <c r="AZ602">
        <v>64.52355</v>
      </c>
      <c r="BA602">
        <v>63.870955000000002</v>
      </c>
      <c r="BB602">
        <v>64.677508000000003</v>
      </c>
      <c r="BC602">
        <v>66.926657000000006</v>
      </c>
      <c r="BD602">
        <v>70.194751999999994</v>
      </c>
      <c r="BE602">
        <v>74.132895000000005</v>
      </c>
      <c r="BF602">
        <v>77.706700999999995</v>
      </c>
      <c r="BG602">
        <v>81.1447</v>
      </c>
      <c r="BH602">
        <v>83.554727</v>
      </c>
      <c r="BI602">
        <v>85.213918000000007</v>
      </c>
      <c r="BJ602">
        <v>86.265047999999993</v>
      </c>
      <c r="BK602">
        <v>86.836680999999999</v>
      </c>
      <c r="BL602">
        <v>86.597103000000004</v>
      </c>
      <c r="BM602">
        <v>84.809972999999999</v>
      </c>
      <c r="BN602">
        <v>81.420698999999999</v>
      </c>
      <c r="BO602">
        <v>77.289030999999994</v>
      </c>
      <c r="BP602">
        <v>73.785971000000004</v>
      </c>
      <c r="BQ602">
        <v>71.564654000000004</v>
      </c>
      <c r="BR602">
        <v>70.160842000000002</v>
      </c>
      <c r="BS602">
        <v>-338.9726</v>
      </c>
      <c r="BT602">
        <v>-131.8801</v>
      </c>
      <c r="BU602">
        <v>-152.0779</v>
      </c>
      <c r="BV602">
        <v>-46.794400000000003</v>
      </c>
      <c r="BW602">
        <v>183.8973</v>
      </c>
      <c r="BX602">
        <v>261.6352</v>
      </c>
      <c r="BY602">
        <v>88.278419999999997</v>
      </c>
      <c r="BZ602">
        <v>-80.672790000000006</v>
      </c>
      <c r="CA602">
        <v>-276.9708</v>
      </c>
      <c r="CB602">
        <v>-280.91469999999998</v>
      </c>
      <c r="CC602">
        <v>-12.43853</v>
      </c>
      <c r="CD602">
        <v>-194.5206</v>
      </c>
      <c r="CE602">
        <v>-252.25</v>
      </c>
      <c r="CF602">
        <v>-338.86219999999997</v>
      </c>
      <c r="CG602">
        <v>-417.4067</v>
      </c>
      <c r="CH602">
        <v>-349.50639999999999</v>
      </c>
      <c r="CI602">
        <v>-595.3664</v>
      </c>
      <c r="CJ602">
        <v>-325.18970000000002</v>
      </c>
      <c r="CK602">
        <v>3395.16</v>
      </c>
      <c r="CL602">
        <v>8461.5310000000009</v>
      </c>
      <c r="CM602">
        <v>2795.4140000000002</v>
      </c>
      <c r="CN602">
        <v>574.91399999999999</v>
      </c>
      <c r="CO602">
        <v>-129.51759999999999</v>
      </c>
      <c r="CP602">
        <v>-95.146410000000003</v>
      </c>
      <c r="CQ602">
        <v>46153.35</v>
      </c>
      <c r="CR602">
        <v>16599.349999999999</v>
      </c>
      <c r="CS602">
        <v>18538.09</v>
      </c>
      <c r="CT602">
        <v>15688.06</v>
      </c>
      <c r="CU602">
        <v>11926.07</v>
      </c>
      <c r="CV602">
        <v>11592.67</v>
      </c>
      <c r="CW602">
        <v>8855.7970000000005</v>
      </c>
      <c r="CX602">
        <v>8973.7669999999998</v>
      </c>
      <c r="CY602">
        <v>13225.78</v>
      </c>
      <c r="CZ602">
        <v>16513.759999999998</v>
      </c>
      <c r="DA602">
        <v>35530.949999999997</v>
      </c>
      <c r="DB602">
        <v>29287.55</v>
      </c>
      <c r="DC602">
        <v>34933.78</v>
      </c>
      <c r="DD602">
        <v>39146.17</v>
      </c>
      <c r="DE602">
        <v>46246.34</v>
      </c>
      <c r="DF602">
        <v>50759.02</v>
      </c>
      <c r="DG602">
        <v>60007.72</v>
      </c>
      <c r="DH602">
        <v>60619.78</v>
      </c>
      <c r="DI602">
        <v>61330.12</v>
      </c>
      <c r="DJ602">
        <v>59579.26</v>
      </c>
      <c r="DK602">
        <v>72717.5</v>
      </c>
      <c r="DL602">
        <v>55056.82</v>
      </c>
      <c r="DM602">
        <v>34561.47</v>
      </c>
      <c r="DN602">
        <v>31069.62</v>
      </c>
      <c r="DO602">
        <v>19</v>
      </c>
      <c r="DP602">
        <v>20</v>
      </c>
    </row>
    <row r="603" spans="1:120" hidden="1" x14ac:dyDescent="0.25">
      <c r="A603" t="str">
        <f t="shared" si="9"/>
        <v>LCA-Greater Bay Area_All Elect_44389</v>
      </c>
      <c r="B603" t="s">
        <v>62</v>
      </c>
      <c r="C603" t="s">
        <v>209</v>
      </c>
      <c r="D603" t="s">
        <v>36</v>
      </c>
      <c r="E603" t="s">
        <v>61</v>
      </c>
      <c r="F603" t="s">
        <v>61</v>
      </c>
      <c r="G603" t="s">
        <v>61</v>
      </c>
      <c r="H603" t="s">
        <v>61</v>
      </c>
      <c r="I603" t="s">
        <v>61</v>
      </c>
      <c r="J603" t="s">
        <v>61</v>
      </c>
      <c r="K603" t="s">
        <v>190</v>
      </c>
      <c r="L603" s="18">
        <v>44389</v>
      </c>
      <c r="M603">
        <v>20</v>
      </c>
      <c r="N603">
        <v>20</v>
      </c>
      <c r="O603" t="s">
        <v>258</v>
      </c>
      <c r="P603">
        <v>178</v>
      </c>
      <c r="Q603">
        <v>176</v>
      </c>
      <c r="R603">
        <v>1</v>
      </c>
      <c r="S603">
        <v>0</v>
      </c>
      <c r="T603">
        <v>0</v>
      </c>
      <c r="U603">
        <v>0</v>
      </c>
      <c r="V603">
        <v>0</v>
      </c>
      <c r="W603">
        <v>7237.0720000000001</v>
      </c>
      <c r="X603">
        <v>6787.9204</v>
      </c>
      <c r="Y603">
        <v>6665.0460000000003</v>
      </c>
      <c r="Z603">
        <v>6599.4031999999997</v>
      </c>
      <c r="AA603">
        <v>6730.6985000000004</v>
      </c>
      <c r="AB603">
        <v>7218.8672999999999</v>
      </c>
      <c r="AC603">
        <v>7993.1471000000001</v>
      </c>
      <c r="AD603">
        <v>9222.9388999999992</v>
      </c>
      <c r="AE603">
        <v>10246.861000000001</v>
      </c>
      <c r="AF603">
        <v>11345.276</v>
      </c>
      <c r="AG603">
        <v>11902.906000000001</v>
      </c>
      <c r="AH603">
        <v>13880.996999999999</v>
      </c>
      <c r="AI603">
        <v>14426.701999999999</v>
      </c>
      <c r="AJ603">
        <v>14925.944</v>
      </c>
      <c r="AK603">
        <v>15252.718000000001</v>
      </c>
      <c r="AL603">
        <v>15469.617</v>
      </c>
      <c r="AM603">
        <v>16044.446</v>
      </c>
      <c r="AN603">
        <v>16146.998</v>
      </c>
      <c r="AO603">
        <v>15005.898999999999</v>
      </c>
      <c r="AP603">
        <v>13265.298000000001</v>
      </c>
      <c r="AQ603">
        <v>12007.866</v>
      </c>
      <c r="AR603">
        <v>9339.7540000000008</v>
      </c>
      <c r="AS603">
        <v>7843.4459999999999</v>
      </c>
      <c r="AT603">
        <v>7135.4786000000004</v>
      </c>
      <c r="AU603">
        <v>57.461196999999999</v>
      </c>
      <c r="AV603">
        <v>57.324536000000002</v>
      </c>
      <c r="AW603">
        <v>56.745493000000003</v>
      </c>
      <c r="AX603">
        <v>56.592109000000001</v>
      </c>
      <c r="AY603">
        <v>56.385680999999998</v>
      </c>
      <c r="AZ603">
        <v>56.208779999999997</v>
      </c>
      <c r="BA603">
        <v>56.041547000000001</v>
      </c>
      <c r="BB603">
        <v>56.588059000000001</v>
      </c>
      <c r="BC603">
        <v>57.914684999999999</v>
      </c>
      <c r="BD603">
        <v>60.355370000000001</v>
      </c>
      <c r="BE603">
        <v>63.072772000000001</v>
      </c>
      <c r="BF603">
        <v>65.671543999999997</v>
      </c>
      <c r="BG603">
        <v>68.372877000000003</v>
      </c>
      <c r="BH603">
        <v>70.169846000000007</v>
      </c>
      <c r="BI603">
        <v>71.619415000000004</v>
      </c>
      <c r="BJ603">
        <v>72.279330999999999</v>
      </c>
      <c r="BK603">
        <v>72.102560999999994</v>
      </c>
      <c r="BL603">
        <v>71.248759000000007</v>
      </c>
      <c r="BM603">
        <v>69.075515999999993</v>
      </c>
      <c r="BN603">
        <v>65.186700000000002</v>
      </c>
      <c r="BO603">
        <v>61.313299999999998</v>
      </c>
      <c r="BP603">
        <v>59.270707999999999</v>
      </c>
      <c r="BQ603">
        <v>58.085183999999998</v>
      </c>
      <c r="BR603">
        <v>57.673634999999997</v>
      </c>
      <c r="BS603">
        <v>-128.3972</v>
      </c>
      <c r="BT603">
        <v>-48.871639999999999</v>
      </c>
      <c r="BU603">
        <v>-50.092019999999998</v>
      </c>
      <c r="BV603">
        <v>13.03279</v>
      </c>
      <c r="BW603">
        <v>145.15530000000001</v>
      </c>
      <c r="BX603">
        <v>157.91149999999999</v>
      </c>
      <c r="BY603">
        <v>144.7379</v>
      </c>
      <c r="BZ603">
        <v>-80.848399999999998</v>
      </c>
      <c r="CA603">
        <v>-203.45660000000001</v>
      </c>
      <c r="CB603">
        <v>-183.7381</v>
      </c>
      <c r="CC603">
        <v>-35.71414</v>
      </c>
      <c r="CD603">
        <v>-221.0797</v>
      </c>
      <c r="CE603">
        <v>-192.16720000000001</v>
      </c>
      <c r="CF603">
        <v>-236.2893</v>
      </c>
      <c r="CG603">
        <v>-256.99860000000001</v>
      </c>
      <c r="CH603">
        <v>-282.54250000000002</v>
      </c>
      <c r="CI603">
        <v>-482.68520000000001</v>
      </c>
      <c r="CJ603">
        <v>-434.32729999999998</v>
      </c>
      <c r="CK603">
        <v>327.3372</v>
      </c>
      <c r="CL603">
        <v>848.51900000000001</v>
      </c>
      <c r="CM603">
        <v>5.0755420000000004</v>
      </c>
      <c r="CN603">
        <v>0.37045099999999997</v>
      </c>
      <c r="CO603">
        <v>-122.2056</v>
      </c>
      <c r="CP603">
        <v>-118.5689</v>
      </c>
      <c r="CQ603">
        <v>14136.39</v>
      </c>
      <c r="CR603">
        <v>3134.9839999999999</v>
      </c>
      <c r="CS603">
        <v>3002.7919999999999</v>
      </c>
      <c r="CT603">
        <v>2214.788</v>
      </c>
      <c r="CU603">
        <v>3964.058</v>
      </c>
      <c r="CV603">
        <v>4252.777</v>
      </c>
      <c r="CW603">
        <v>2772.011</v>
      </c>
      <c r="CX603">
        <v>2688.9960000000001</v>
      </c>
      <c r="CY603">
        <v>4899.5619999999999</v>
      </c>
      <c r="CZ603">
        <v>7271.0150000000003</v>
      </c>
      <c r="DA603">
        <v>15865.58</v>
      </c>
      <c r="DB603">
        <v>16199.96</v>
      </c>
      <c r="DC603">
        <v>22000.61</v>
      </c>
      <c r="DD603">
        <v>25837.71</v>
      </c>
      <c r="DE603">
        <v>30854.400000000001</v>
      </c>
      <c r="DF603">
        <v>35044.449999999997</v>
      </c>
      <c r="DG603">
        <v>41860.839999999997</v>
      </c>
      <c r="DH603">
        <v>31702.5</v>
      </c>
      <c r="DI603">
        <v>31019.279999999999</v>
      </c>
      <c r="DJ603">
        <v>29869.3</v>
      </c>
      <c r="DK603">
        <v>27270.35</v>
      </c>
      <c r="DL603">
        <v>22717.71</v>
      </c>
      <c r="DM603">
        <v>12206</v>
      </c>
      <c r="DN603">
        <v>10115.780000000001</v>
      </c>
      <c r="DO603">
        <v>19</v>
      </c>
      <c r="DP603">
        <v>20</v>
      </c>
    </row>
    <row r="604" spans="1:120" x14ac:dyDescent="0.25">
      <c r="A604" t="str">
        <f t="shared" si="9"/>
        <v>AutoDR-No_All Elect_44389</v>
      </c>
      <c r="B604" t="s">
        <v>62</v>
      </c>
      <c r="C604" t="s">
        <v>321</v>
      </c>
      <c r="D604" t="s">
        <v>61</v>
      </c>
      <c r="E604" t="s">
        <v>61</v>
      </c>
      <c r="F604" t="s">
        <v>61</v>
      </c>
      <c r="G604" t="s">
        <v>61</v>
      </c>
      <c r="H604" t="s">
        <v>97</v>
      </c>
      <c r="I604" t="s">
        <v>61</v>
      </c>
      <c r="J604" t="s">
        <v>61</v>
      </c>
      <c r="K604" t="s">
        <v>190</v>
      </c>
      <c r="L604" s="18">
        <v>44389</v>
      </c>
      <c r="M604">
        <v>20</v>
      </c>
      <c r="N604">
        <v>20</v>
      </c>
      <c r="O604" t="s">
        <v>258</v>
      </c>
      <c r="P604">
        <v>439</v>
      </c>
      <c r="Q604">
        <v>428</v>
      </c>
      <c r="R604">
        <v>1</v>
      </c>
      <c r="S604">
        <v>0</v>
      </c>
      <c r="T604">
        <v>0</v>
      </c>
      <c r="U604">
        <v>0</v>
      </c>
      <c r="V604">
        <v>0</v>
      </c>
      <c r="W604">
        <v>16349.866</v>
      </c>
      <c r="X604">
        <v>15700.821</v>
      </c>
      <c r="Y604">
        <v>15575.8</v>
      </c>
      <c r="Z604">
        <v>15516.011</v>
      </c>
      <c r="AA604">
        <v>15807.371999999999</v>
      </c>
      <c r="AB604">
        <v>17138.650000000001</v>
      </c>
      <c r="AC604">
        <v>19161.594000000001</v>
      </c>
      <c r="AD604">
        <v>22352.384999999998</v>
      </c>
      <c r="AE604">
        <v>24792.53</v>
      </c>
      <c r="AF604">
        <v>26461.928</v>
      </c>
      <c r="AG604">
        <v>27283.870999999999</v>
      </c>
      <c r="AH604">
        <v>30756.36</v>
      </c>
      <c r="AI604">
        <v>31918.716</v>
      </c>
      <c r="AJ604">
        <v>32834.288</v>
      </c>
      <c r="AK604">
        <v>33483.133999999998</v>
      </c>
      <c r="AL604">
        <v>33798.661999999997</v>
      </c>
      <c r="AM604">
        <v>34692.417999999998</v>
      </c>
      <c r="AN604">
        <v>34773.158000000003</v>
      </c>
      <c r="AO604">
        <v>30220.339</v>
      </c>
      <c r="AP604">
        <v>23039.132000000001</v>
      </c>
      <c r="AQ604">
        <v>25339.476999999999</v>
      </c>
      <c r="AR604">
        <v>21758.683000000001</v>
      </c>
      <c r="AS604">
        <v>18614.486000000001</v>
      </c>
      <c r="AT604">
        <v>17156.662</v>
      </c>
      <c r="AU604">
        <v>69.768908999999994</v>
      </c>
      <c r="AV604">
        <v>69.015220999999997</v>
      </c>
      <c r="AW604">
        <v>67.730253000000005</v>
      </c>
      <c r="AX604">
        <v>66.578771000000003</v>
      </c>
      <c r="AY604">
        <v>65.947177999999994</v>
      </c>
      <c r="AZ604">
        <v>64.781824999999998</v>
      </c>
      <c r="BA604">
        <v>64.120003999999994</v>
      </c>
      <c r="BB604">
        <v>64.939329000000001</v>
      </c>
      <c r="BC604">
        <v>67.223899000000003</v>
      </c>
      <c r="BD604">
        <v>70.519808999999995</v>
      </c>
      <c r="BE604">
        <v>74.469560999999999</v>
      </c>
      <c r="BF604">
        <v>78.049558000000005</v>
      </c>
      <c r="BG604">
        <v>81.488702000000004</v>
      </c>
      <c r="BH604">
        <v>83.912248000000005</v>
      </c>
      <c r="BI604">
        <v>85.563508999999996</v>
      </c>
      <c r="BJ604">
        <v>86.615532999999999</v>
      </c>
      <c r="BK604">
        <v>87.202692999999996</v>
      </c>
      <c r="BL604">
        <v>86.994902999999994</v>
      </c>
      <c r="BM604">
        <v>85.213282000000007</v>
      </c>
      <c r="BN604">
        <v>81.836665999999994</v>
      </c>
      <c r="BO604">
        <v>77.714107999999996</v>
      </c>
      <c r="BP604">
        <v>74.195937999999998</v>
      </c>
      <c r="BQ604">
        <v>71.968610999999996</v>
      </c>
      <c r="BR604">
        <v>70.550511999999998</v>
      </c>
      <c r="BS604">
        <v>-262.72320000000002</v>
      </c>
      <c r="BT604">
        <v>-142.99090000000001</v>
      </c>
      <c r="BU604">
        <v>-140.44030000000001</v>
      </c>
      <c r="BV604">
        <v>-57.014719999999997</v>
      </c>
      <c r="BW604">
        <v>161.13030000000001</v>
      </c>
      <c r="BX604">
        <v>252.62450000000001</v>
      </c>
      <c r="BY604">
        <v>77.783529999999999</v>
      </c>
      <c r="BZ604">
        <v>-79.211870000000005</v>
      </c>
      <c r="CA604">
        <v>-269.72190000000001</v>
      </c>
      <c r="CB604">
        <v>-253.8869</v>
      </c>
      <c r="CC604">
        <v>20.29494</v>
      </c>
      <c r="CD604">
        <v>-244.5829</v>
      </c>
      <c r="CE604">
        <v>-245.3723</v>
      </c>
      <c r="CF604">
        <v>-318.24509999999998</v>
      </c>
      <c r="CG604">
        <v>-385.95519999999999</v>
      </c>
      <c r="CH604">
        <v>-322.81810000000002</v>
      </c>
      <c r="CI604">
        <v>-570.70489999999995</v>
      </c>
      <c r="CJ604">
        <v>-365.34339999999997</v>
      </c>
      <c r="CK604">
        <v>3201.53</v>
      </c>
      <c r="CL604">
        <v>8177.1679999999997</v>
      </c>
      <c r="CM604">
        <v>2831.3009999999999</v>
      </c>
      <c r="CN604">
        <v>608.62249999999995</v>
      </c>
      <c r="CO604">
        <v>-91.499430000000004</v>
      </c>
      <c r="CP604">
        <v>-65.561260000000004</v>
      </c>
      <c r="CQ604">
        <v>44963.06</v>
      </c>
      <c r="CR604">
        <v>16025.55</v>
      </c>
      <c r="CS604">
        <v>17517.599999999999</v>
      </c>
      <c r="CT604">
        <v>15224.51</v>
      </c>
      <c r="CU604">
        <v>11366.82</v>
      </c>
      <c r="CV604">
        <v>11249.3</v>
      </c>
      <c r="CW604">
        <v>8597.3140000000003</v>
      </c>
      <c r="CX604">
        <v>8703.9590000000007</v>
      </c>
      <c r="CY604">
        <v>12786.72</v>
      </c>
      <c r="CZ604">
        <v>15168.94</v>
      </c>
      <c r="DA604">
        <v>32055.97</v>
      </c>
      <c r="DB604">
        <v>28151.22</v>
      </c>
      <c r="DC604">
        <v>33755.82</v>
      </c>
      <c r="DD604">
        <v>38397.230000000003</v>
      </c>
      <c r="DE604">
        <v>45457.599999999999</v>
      </c>
      <c r="DF604">
        <v>49955</v>
      </c>
      <c r="DG604">
        <v>58787.31</v>
      </c>
      <c r="DH604">
        <v>59155.26</v>
      </c>
      <c r="DI604">
        <v>59805.91</v>
      </c>
      <c r="DJ604">
        <v>58274.45</v>
      </c>
      <c r="DK604">
        <v>70877.490000000005</v>
      </c>
      <c r="DL604">
        <v>53369.24</v>
      </c>
      <c r="DM604">
        <v>32139.84</v>
      </c>
      <c r="DN604">
        <v>29521.25</v>
      </c>
      <c r="DO604">
        <v>19</v>
      </c>
      <c r="DP604">
        <v>20</v>
      </c>
    </row>
    <row r="605" spans="1:120" hidden="1" x14ac:dyDescent="0.25">
      <c r="A605" t="str">
        <f t="shared" si="9"/>
        <v>Aggregator-CPower_All Elect_44389</v>
      </c>
      <c r="B605" t="s">
        <v>62</v>
      </c>
      <c r="C605" t="s">
        <v>215</v>
      </c>
      <c r="D605" t="s">
        <v>61</v>
      </c>
      <c r="E605" t="s">
        <v>61</v>
      </c>
      <c r="F605" t="s">
        <v>42</v>
      </c>
      <c r="G605" t="s">
        <v>61</v>
      </c>
      <c r="H605" t="s">
        <v>61</v>
      </c>
      <c r="I605" t="s">
        <v>61</v>
      </c>
      <c r="J605" t="s">
        <v>61</v>
      </c>
      <c r="K605" t="s">
        <v>190</v>
      </c>
      <c r="L605" s="18">
        <v>44389</v>
      </c>
      <c r="M605">
        <v>20</v>
      </c>
      <c r="N605">
        <v>20</v>
      </c>
      <c r="O605" t="s">
        <v>258</v>
      </c>
      <c r="P605">
        <v>478</v>
      </c>
      <c r="Q605">
        <v>467</v>
      </c>
      <c r="R605">
        <v>1</v>
      </c>
      <c r="S605">
        <v>0</v>
      </c>
      <c r="T605">
        <v>0</v>
      </c>
      <c r="U605">
        <v>0</v>
      </c>
      <c r="V605">
        <v>0</v>
      </c>
      <c r="W605">
        <v>18728.565999999999</v>
      </c>
      <c r="X605">
        <v>17567.111000000001</v>
      </c>
      <c r="Y605">
        <v>17406.208999999999</v>
      </c>
      <c r="Z605">
        <v>17273.713</v>
      </c>
      <c r="AA605">
        <v>17602.261999999999</v>
      </c>
      <c r="AB605">
        <v>18911.88</v>
      </c>
      <c r="AC605">
        <v>20906.419000000002</v>
      </c>
      <c r="AD605">
        <v>24117.392</v>
      </c>
      <c r="AE605">
        <v>26809.814999999999</v>
      </c>
      <c r="AF605">
        <v>28901.8</v>
      </c>
      <c r="AG605">
        <v>29878.7</v>
      </c>
      <c r="AH605">
        <v>33535.175000000003</v>
      </c>
      <c r="AI605">
        <v>34918.828999999998</v>
      </c>
      <c r="AJ605">
        <v>35873.347000000002</v>
      </c>
      <c r="AK605">
        <v>36656.366000000002</v>
      </c>
      <c r="AL605">
        <v>37135.614999999998</v>
      </c>
      <c r="AM605">
        <v>38177.457000000002</v>
      </c>
      <c r="AN605">
        <v>38239.171000000002</v>
      </c>
      <c r="AO605">
        <v>33501.961000000003</v>
      </c>
      <c r="AP605">
        <v>26173.042000000001</v>
      </c>
      <c r="AQ605">
        <v>28693.690999999999</v>
      </c>
      <c r="AR605">
        <v>24665.464</v>
      </c>
      <c r="AS605">
        <v>20854.063999999998</v>
      </c>
      <c r="AT605">
        <v>19165.916000000001</v>
      </c>
      <c r="AU605">
        <v>69.409934000000007</v>
      </c>
      <c r="AV605">
        <v>68.676199999999994</v>
      </c>
      <c r="AW605">
        <v>67.402124999999998</v>
      </c>
      <c r="AX605">
        <v>66.285387</v>
      </c>
      <c r="AY605">
        <v>65.662488999999994</v>
      </c>
      <c r="AZ605">
        <v>64.52355</v>
      </c>
      <c r="BA605">
        <v>63.870955000000002</v>
      </c>
      <c r="BB605">
        <v>64.677508000000003</v>
      </c>
      <c r="BC605">
        <v>66.926657000000006</v>
      </c>
      <c r="BD605">
        <v>70.194751999999994</v>
      </c>
      <c r="BE605">
        <v>74.132895000000005</v>
      </c>
      <c r="BF605">
        <v>77.706700999999995</v>
      </c>
      <c r="BG605">
        <v>81.1447</v>
      </c>
      <c r="BH605">
        <v>83.554727</v>
      </c>
      <c r="BI605">
        <v>85.213918000000007</v>
      </c>
      <c r="BJ605">
        <v>86.265047999999993</v>
      </c>
      <c r="BK605">
        <v>86.836680999999999</v>
      </c>
      <c r="BL605">
        <v>86.597103000000004</v>
      </c>
      <c r="BM605">
        <v>84.809972999999999</v>
      </c>
      <c r="BN605">
        <v>81.420698999999999</v>
      </c>
      <c r="BO605">
        <v>77.289030999999994</v>
      </c>
      <c r="BP605">
        <v>73.785971000000004</v>
      </c>
      <c r="BQ605">
        <v>71.564654000000004</v>
      </c>
      <c r="BR605">
        <v>70.160842000000002</v>
      </c>
      <c r="BS605">
        <v>-338.9726</v>
      </c>
      <c r="BT605">
        <v>-131.8801</v>
      </c>
      <c r="BU605">
        <v>-152.0779</v>
      </c>
      <c r="BV605">
        <v>-46.794400000000003</v>
      </c>
      <c r="BW605">
        <v>183.8973</v>
      </c>
      <c r="BX605">
        <v>261.6352</v>
      </c>
      <c r="BY605">
        <v>88.278419999999997</v>
      </c>
      <c r="BZ605">
        <v>-80.672790000000006</v>
      </c>
      <c r="CA605">
        <v>-276.9708</v>
      </c>
      <c r="CB605">
        <v>-280.91469999999998</v>
      </c>
      <c r="CC605">
        <v>-12.43853</v>
      </c>
      <c r="CD605">
        <v>-194.5206</v>
      </c>
      <c r="CE605">
        <v>-252.25</v>
      </c>
      <c r="CF605">
        <v>-338.86219999999997</v>
      </c>
      <c r="CG605">
        <v>-417.4067</v>
      </c>
      <c r="CH605">
        <v>-349.50639999999999</v>
      </c>
      <c r="CI605">
        <v>-595.3664</v>
      </c>
      <c r="CJ605">
        <v>-325.18970000000002</v>
      </c>
      <c r="CK605">
        <v>3395.16</v>
      </c>
      <c r="CL605">
        <v>8461.5310000000009</v>
      </c>
      <c r="CM605">
        <v>2795.4140000000002</v>
      </c>
      <c r="CN605">
        <v>574.91399999999999</v>
      </c>
      <c r="CO605">
        <v>-129.51759999999999</v>
      </c>
      <c r="CP605">
        <v>-95.146410000000003</v>
      </c>
      <c r="CQ605">
        <v>46153.35</v>
      </c>
      <c r="CR605">
        <v>16599.349999999999</v>
      </c>
      <c r="CS605">
        <v>18538.09</v>
      </c>
      <c r="CT605">
        <v>15688.06</v>
      </c>
      <c r="CU605">
        <v>11926.07</v>
      </c>
      <c r="CV605">
        <v>11592.67</v>
      </c>
      <c r="CW605">
        <v>8855.7970000000005</v>
      </c>
      <c r="CX605">
        <v>8973.7669999999998</v>
      </c>
      <c r="CY605">
        <v>13225.78</v>
      </c>
      <c r="CZ605">
        <v>16513.759999999998</v>
      </c>
      <c r="DA605">
        <v>35530.949999999997</v>
      </c>
      <c r="DB605">
        <v>29287.55</v>
      </c>
      <c r="DC605">
        <v>34933.78</v>
      </c>
      <c r="DD605">
        <v>39146.17</v>
      </c>
      <c r="DE605">
        <v>46246.34</v>
      </c>
      <c r="DF605">
        <v>50759.02</v>
      </c>
      <c r="DG605">
        <v>60007.72</v>
      </c>
      <c r="DH605">
        <v>60619.78</v>
      </c>
      <c r="DI605">
        <v>61330.12</v>
      </c>
      <c r="DJ605">
        <v>59579.26</v>
      </c>
      <c r="DK605">
        <v>72717.5</v>
      </c>
      <c r="DL605">
        <v>55056.82</v>
      </c>
      <c r="DM605">
        <v>34561.47</v>
      </c>
      <c r="DN605">
        <v>31069.62</v>
      </c>
      <c r="DO605">
        <v>19</v>
      </c>
      <c r="DP605">
        <v>20</v>
      </c>
    </row>
    <row r="606" spans="1:120" hidden="1" x14ac:dyDescent="0.25">
      <c r="A606" t="str">
        <f t="shared" si="9"/>
        <v>Industry_Type-8. Other_All Elect_44389</v>
      </c>
      <c r="B606" t="s">
        <v>62</v>
      </c>
      <c r="C606" t="s">
        <v>267</v>
      </c>
      <c r="D606" t="s">
        <v>61</v>
      </c>
      <c r="E606" t="s">
        <v>61</v>
      </c>
      <c r="F606" t="s">
        <v>61</v>
      </c>
      <c r="G606" t="s">
        <v>268</v>
      </c>
      <c r="H606" t="s">
        <v>61</v>
      </c>
      <c r="I606" t="s">
        <v>61</v>
      </c>
      <c r="J606" t="s">
        <v>61</v>
      </c>
      <c r="K606" t="s">
        <v>190</v>
      </c>
      <c r="L606" s="18">
        <v>44389</v>
      </c>
      <c r="M606">
        <v>20</v>
      </c>
      <c r="N606">
        <v>20</v>
      </c>
      <c r="O606" t="s">
        <v>258</v>
      </c>
      <c r="P606">
        <v>6</v>
      </c>
      <c r="Q606">
        <v>6</v>
      </c>
      <c r="R606">
        <v>1</v>
      </c>
      <c r="S606">
        <v>0</v>
      </c>
      <c r="T606">
        <v>1</v>
      </c>
      <c r="U606">
        <v>0</v>
      </c>
      <c r="V606">
        <v>1</v>
      </c>
      <c r="W606">
        <v>46.805</v>
      </c>
      <c r="X606">
        <v>41.912999999999997</v>
      </c>
      <c r="Y606">
        <v>42.095999999999997</v>
      </c>
      <c r="Z606">
        <v>42.287999999999997</v>
      </c>
      <c r="AA606">
        <v>42.341999999999999</v>
      </c>
      <c r="AB606">
        <v>45.779000000000003</v>
      </c>
      <c r="AC606">
        <v>51.987000000000002</v>
      </c>
      <c r="AD606">
        <v>51.991</v>
      </c>
      <c r="AE606">
        <v>58.064999999999998</v>
      </c>
      <c r="AF606">
        <v>62.76</v>
      </c>
      <c r="AG606">
        <v>64.055999999999997</v>
      </c>
      <c r="AH606">
        <v>65.150000000000006</v>
      </c>
      <c r="AI606">
        <v>70.167000000000002</v>
      </c>
      <c r="AJ606">
        <v>72.97</v>
      </c>
      <c r="AK606">
        <v>74.700500000000005</v>
      </c>
      <c r="AL606">
        <v>73.712999999999994</v>
      </c>
      <c r="AM606">
        <v>74.409000000000006</v>
      </c>
      <c r="AN606">
        <v>76.721999999999994</v>
      </c>
      <c r="AO606">
        <v>76.683999999999997</v>
      </c>
      <c r="AP606">
        <v>63.831000000000003</v>
      </c>
      <c r="AQ606">
        <v>68.209999999999994</v>
      </c>
      <c r="AR606">
        <v>56.932000000000002</v>
      </c>
      <c r="AS606">
        <v>47.234999999999999</v>
      </c>
      <c r="AT606">
        <v>42.512</v>
      </c>
      <c r="AU606">
        <v>73.416667000000004</v>
      </c>
      <c r="AV606">
        <v>72.833332999999996</v>
      </c>
      <c r="AW606">
        <v>71.583332999999996</v>
      </c>
      <c r="AX606">
        <v>70.25</v>
      </c>
      <c r="AY606">
        <v>69.5</v>
      </c>
      <c r="AZ606">
        <v>68</v>
      </c>
      <c r="BA606">
        <v>67</v>
      </c>
      <c r="BB606">
        <v>68.916667000000004</v>
      </c>
      <c r="BC606">
        <v>73.75</v>
      </c>
      <c r="BD606">
        <v>77.5</v>
      </c>
      <c r="BE606">
        <v>82.083332999999996</v>
      </c>
      <c r="BF606">
        <v>85.583332999999996</v>
      </c>
      <c r="BG606">
        <v>89.083332999999996</v>
      </c>
      <c r="BH606">
        <v>92</v>
      </c>
      <c r="BI606">
        <v>93.25</v>
      </c>
      <c r="BJ606">
        <v>94.416667000000004</v>
      </c>
      <c r="BK606">
        <v>94.916667000000004</v>
      </c>
      <c r="BL606">
        <v>95.166667000000004</v>
      </c>
      <c r="BM606">
        <v>93.666667000000004</v>
      </c>
      <c r="BN606">
        <v>89.666667000000004</v>
      </c>
      <c r="BO606">
        <v>84.25</v>
      </c>
      <c r="BP606">
        <v>78.833332999999996</v>
      </c>
      <c r="BQ606">
        <v>75.666667000000004</v>
      </c>
      <c r="BR606">
        <v>74.583332999999996</v>
      </c>
      <c r="BS606">
        <v>-8.4487300000000001E-2</v>
      </c>
      <c r="BT606">
        <v>0.34737810000000002</v>
      </c>
      <c r="BU606">
        <v>-0.16088549999999999</v>
      </c>
      <c r="BV606">
        <v>-0.34218660000000001</v>
      </c>
      <c r="BW606">
        <v>0.67942749999999996</v>
      </c>
      <c r="BX606">
        <v>0.40812419999999999</v>
      </c>
      <c r="BY606">
        <v>-1.0016780000000001</v>
      </c>
      <c r="BZ606">
        <v>0.53750469999999995</v>
      </c>
      <c r="CA606">
        <v>-0.65473000000000003</v>
      </c>
      <c r="CB606">
        <v>-0.62432460000000001</v>
      </c>
      <c r="CC606">
        <v>-1.0065770000000001</v>
      </c>
      <c r="CD606">
        <v>0.42463990000000001</v>
      </c>
      <c r="CE606">
        <v>-7.4809299999999995E-2</v>
      </c>
      <c r="CF606">
        <v>0.36199999999999999</v>
      </c>
      <c r="CG606">
        <v>0.56131900000000001</v>
      </c>
      <c r="CH606">
        <v>0.39222679999999999</v>
      </c>
      <c r="CI606">
        <v>0.26040849999999999</v>
      </c>
      <c r="CJ606">
        <v>-0.47651270000000001</v>
      </c>
      <c r="CK606">
        <v>-1.9443950000000001</v>
      </c>
      <c r="CL606">
        <v>5.3137020000000001</v>
      </c>
      <c r="CM606">
        <v>-0.56672909999999999</v>
      </c>
      <c r="CN606">
        <v>-0.29151690000000002</v>
      </c>
      <c r="CO606">
        <v>-0.183812</v>
      </c>
      <c r="CP606">
        <v>0.36704920000000002</v>
      </c>
      <c r="CQ606">
        <v>1.375861</v>
      </c>
      <c r="CR606">
        <v>0.32601160000000001</v>
      </c>
      <c r="CS606">
        <v>0.27918359999999998</v>
      </c>
      <c r="CT606">
        <v>0.22795650000000001</v>
      </c>
      <c r="CU606">
        <v>0.53810429999999998</v>
      </c>
      <c r="CV606">
        <v>0.59950539999999997</v>
      </c>
      <c r="CW606">
        <v>1.079542</v>
      </c>
      <c r="CX606">
        <v>0.75289320000000004</v>
      </c>
      <c r="CY606">
        <v>0.4887032</v>
      </c>
      <c r="CZ606">
        <v>0.74918490000000004</v>
      </c>
      <c r="DA606">
        <v>0.77755379999999996</v>
      </c>
      <c r="DB606">
        <v>0.85358750000000005</v>
      </c>
      <c r="DC606">
        <v>0.90397380000000005</v>
      </c>
      <c r="DD606">
        <v>1.506138</v>
      </c>
      <c r="DE606">
        <v>1.6031869999999999</v>
      </c>
      <c r="DF606">
        <v>1.414245</v>
      </c>
      <c r="DG606">
        <v>1.047601</v>
      </c>
      <c r="DH606">
        <v>1.0563089999999999</v>
      </c>
      <c r="DI606">
        <v>1.2094050000000001</v>
      </c>
      <c r="DJ606">
        <v>0.59569910000000004</v>
      </c>
      <c r="DK606">
        <v>0.81933140000000004</v>
      </c>
      <c r="DL606">
        <v>0.60657879999999997</v>
      </c>
      <c r="DM606">
        <v>0.2961104</v>
      </c>
      <c r="DN606">
        <v>0.73248630000000003</v>
      </c>
      <c r="DO606">
        <v>19</v>
      </c>
      <c r="DP606">
        <v>20</v>
      </c>
    </row>
    <row r="607" spans="1:120" hidden="1" x14ac:dyDescent="0.25">
      <c r="A607" t="str">
        <f t="shared" si="9"/>
        <v>Size_Grp-20 to 199.99 kW_All Elect_44389</v>
      </c>
      <c r="B607" t="s">
        <v>62</v>
      </c>
      <c r="C607" t="s">
        <v>201</v>
      </c>
      <c r="D607" t="s">
        <v>61</v>
      </c>
      <c r="E607" t="s">
        <v>61</v>
      </c>
      <c r="F607" t="s">
        <v>61</v>
      </c>
      <c r="G607" t="s">
        <v>61</v>
      </c>
      <c r="H607" t="s">
        <v>61</v>
      </c>
      <c r="I607" t="s">
        <v>61</v>
      </c>
      <c r="J607" t="s">
        <v>101</v>
      </c>
      <c r="K607" t="s">
        <v>190</v>
      </c>
      <c r="L607" s="18">
        <v>44389</v>
      </c>
      <c r="M607">
        <v>20</v>
      </c>
      <c r="N607">
        <v>20</v>
      </c>
      <c r="O607" t="s">
        <v>258</v>
      </c>
      <c r="P607">
        <v>359</v>
      </c>
      <c r="Q607">
        <v>349</v>
      </c>
      <c r="R607">
        <v>1</v>
      </c>
      <c r="S607">
        <v>0</v>
      </c>
      <c r="T607">
        <v>0</v>
      </c>
      <c r="U607">
        <v>0</v>
      </c>
      <c r="V607">
        <v>0</v>
      </c>
      <c r="W607">
        <v>7115.9191000000001</v>
      </c>
      <c r="X607">
        <v>6559.1331</v>
      </c>
      <c r="Y607">
        <v>6415.8855000000003</v>
      </c>
      <c r="Z607">
        <v>6301.0824000000002</v>
      </c>
      <c r="AA607">
        <v>6392.8823000000002</v>
      </c>
      <c r="AB607">
        <v>6828.9553999999998</v>
      </c>
      <c r="AC607">
        <v>7265.8362999999999</v>
      </c>
      <c r="AD607">
        <v>9172.7888999999996</v>
      </c>
      <c r="AE607">
        <v>11495.636</v>
      </c>
      <c r="AF607">
        <v>13492</v>
      </c>
      <c r="AG607">
        <v>14332.861999999999</v>
      </c>
      <c r="AH607">
        <v>15242.731</v>
      </c>
      <c r="AI607">
        <v>15983.254999999999</v>
      </c>
      <c r="AJ607">
        <v>16549.794000000002</v>
      </c>
      <c r="AK607">
        <v>16999.702000000001</v>
      </c>
      <c r="AL607">
        <v>17238.651999999998</v>
      </c>
      <c r="AM607">
        <v>17247.696</v>
      </c>
      <c r="AN607">
        <v>16877.053</v>
      </c>
      <c r="AO607">
        <v>15304.189</v>
      </c>
      <c r="AP607">
        <v>13165.518</v>
      </c>
      <c r="AQ607">
        <v>14001.231</v>
      </c>
      <c r="AR607">
        <v>10279.691999999999</v>
      </c>
      <c r="AS607">
        <v>7567.74</v>
      </c>
      <c r="AT607">
        <v>6538.1926999999996</v>
      </c>
      <c r="AU607">
        <v>68.827921000000003</v>
      </c>
      <c r="AV607">
        <v>68.140491999999995</v>
      </c>
      <c r="AW607">
        <v>66.902738999999997</v>
      </c>
      <c r="AX607">
        <v>65.850289000000004</v>
      </c>
      <c r="AY607">
        <v>65.267998000000006</v>
      </c>
      <c r="AZ607">
        <v>64.187414000000004</v>
      </c>
      <c r="BA607">
        <v>63.556345999999998</v>
      </c>
      <c r="BB607">
        <v>64.293329</v>
      </c>
      <c r="BC607">
        <v>66.425115000000005</v>
      </c>
      <c r="BD607">
        <v>69.648229999999998</v>
      </c>
      <c r="BE607">
        <v>73.531165000000001</v>
      </c>
      <c r="BF607">
        <v>77.085454999999996</v>
      </c>
      <c r="BG607">
        <v>80.527366999999998</v>
      </c>
      <c r="BH607">
        <v>82.898909000000003</v>
      </c>
      <c r="BI607">
        <v>84.551338999999999</v>
      </c>
      <c r="BJ607">
        <v>85.591059000000001</v>
      </c>
      <c r="BK607">
        <v>86.135015999999993</v>
      </c>
      <c r="BL607">
        <v>85.819745999999995</v>
      </c>
      <c r="BM607">
        <v>84.004998999999998</v>
      </c>
      <c r="BN607">
        <v>80.627262000000002</v>
      </c>
      <c r="BO607">
        <v>76.503332999999998</v>
      </c>
      <c r="BP607">
        <v>73.063686000000004</v>
      </c>
      <c r="BQ607">
        <v>70.874853000000002</v>
      </c>
      <c r="BR607">
        <v>69.505646999999996</v>
      </c>
      <c r="BS607">
        <v>-174.03639999999999</v>
      </c>
      <c r="BT607">
        <v>-83.673739999999995</v>
      </c>
      <c r="BU607">
        <v>-31.06156</v>
      </c>
      <c r="BV607">
        <v>-37.435160000000003</v>
      </c>
      <c r="BW607">
        <v>13.438750000000001</v>
      </c>
      <c r="BX607">
        <v>11.90466</v>
      </c>
      <c r="BY607">
        <v>-30.889800000000001</v>
      </c>
      <c r="BZ607">
        <v>-20.956579999999999</v>
      </c>
      <c r="CA607">
        <v>-47.877960000000002</v>
      </c>
      <c r="CB607">
        <v>20.503019999999999</v>
      </c>
      <c r="CC607">
        <v>-33.320790000000002</v>
      </c>
      <c r="CD607">
        <v>-50.469079999999998</v>
      </c>
      <c r="CE607">
        <v>-100.5241</v>
      </c>
      <c r="CF607">
        <v>-84.455950000000001</v>
      </c>
      <c r="CG607">
        <v>-53.301290000000002</v>
      </c>
      <c r="CH607">
        <v>-29.539840000000002</v>
      </c>
      <c r="CI607">
        <v>-25.56926</v>
      </c>
      <c r="CJ607">
        <v>129.92339999999999</v>
      </c>
      <c r="CK607">
        <v>1058.4390000000001</v>
      </c>
      <c r="CL607">
        <v>2361.761</v>
      </c>
      <c r="CM607">
        <v>125.0958</v>
      </c>
      <c r="CN607">
        <v>-37.265779999999999</v>
      </c>
      <c r="CO607">
        <v>-210.21960000000001</v>
      </c>
      <c r="CP607">
        <v>-164.9794</v>
      </c>
      <c r="CQ607">
        <v>2735.9490000000001</v>
      </c>
      <c r="CR607">
        <v>1653.998</v>
      </c>
      <c r="CS607">
        <v>1549.9069999999999</v>
      </c>
      <c r="CT607">
        <v>1302.383</v>
      </c>
      <c r="CU607">
        <v>1191.2239999999999</v>
      </c>
      <c r="CV607">
        <v>1375.4749999999999</v>
      </c>
      <c r="CW607">
        <v>1317.049</v>
      </c>
      <c r="CX607">
        <v>1061.249</v>
      </c>
      <c r="CY607">
        <v>1912.8489999999999</v>
      </c>
      <c r="CZ607">
        <v>1782.723</v>
      </c>
      <c r="DA607">
        <v>2268.7689999999998</v>
      </c>
      <c r="DB607">
        <v>2969.4870000000001</v>
      </c>
      <c r="DC607">
        <v>2899.5790000000002</v>
      </c>
      <c r="DD607">
        <v>3227.4</v>
      </c>
      <c r="DE607">
        <v>3381.75</v>
      </c>
      <c r="DF607">
        <v>3402.2330000000002</v>
      </c>
      <c r="DG607">
        <v>3457.7280000000001</v>
      </c>
      <c r="DH607">
        <v>4190.3779999999997</v>
      </c>
      <c r="DI607">
        <v>4157.9520000000002</v>
      </c>
      <c r="DJ607">
        <v>4935.6909999999998</v>
      </c>
      <c r="DK607">
        <v>4667.04</v>
      </c>
      <c r="DL607">
        <v>2897.9029999999998</v>
      </c>
      <c r="DM607">
        <v>2852.7620000000002</v>
      </c>
      <c r="DN607">
        <v>2572.0650000000001</v>
      </c>
      <c r="DO607">
        <v>19</v>
      </c>
      <c r="DP607">
        <v>20</v>
      </c>
    </row>
    <row r="608" spans="1:120" hidden="1" x14ac:dyDescent="0.25">
      <c r="A608" t="str">
        <f t="shared" si="9"/>
        <v>All_All Elect_44389</v>
      </c>
      <c r="B608" t="s">
        <v>62</v>
      </c>
      <c r="C608" t="s">
        <v>61</v>
      </c>
      <c r="D608" t="s">
        <v>61</v>
      </c>
      <c r="E608" t="s">
        <v>61</v>
      </c>
      <c r="F608" t="s">
        <v>61</v>
      </c>
      <c r="G608" t="s">
        <v>61</v>
      </c>
      <c r="H608" t="s">
        <v>61</v>
      </c>
      <c r="I608" t="s">
        <v>61</v>
      </c>
      <c r="J608" t="s">
        <v>61</v>
      </c>
      <c r="K608" t="s">
        <v>190</v>
      </c>
      <c r="L608" s="18">
        <v>44389</v>
      </c>
      <c r="M608">
        <v>20</v>
      </c>
      <c r="N608">
        <v>20</v>
      </c>
      <c r="O608" t="s">
        <v>258</v>
      </c>
      <c r="P608">
        <v>478</v>
      </c>
      <c r="Q608">
        <v>467</v>
      </c>
      <c r="R608">
        <v>1</v>
      </c>
      <c r="S608">
        <v>0</v>
      </c>
      <c r="T608">
        <v>0</v>
      </c>
      <c r="U608">
        <v>0</v>
      </c>
      <c r="V608">
        <v>0</v>
      </c>
      <c r="W608">
        <v>18728.565999999999</v>
      </c>
      <c r="X608">
        <v>17567.111000000001</v>
      </c>
      <c r="Y608">
        <v>17406.208999999999</v>
      </c>
      <c r="Z608">
        <v>17273.713</v>
      </c>
      <c r="AA608">
        <v>17602.261999999999</v>
      </c>
      <c r="AB608">
        <v>18911.88</v>
      </c>
      <c r="AC608">
        <v>20906.419000000002</v>
      </c>
      <c r="AD608">
        <v>24117.392</v>
      </c>
      <c r="AE608">
        <v>26809.814999999999</v>
      </c>
      <c r="AF608">
        <v>28901.8</v>
      </c>
      <c r="AG608">
        <v>29878.7</v>
      </c>
      <c r="AH608">
        <v>33535.175000000003</v>
      </c>
      <c r="AI608">
        <v>34918.828999999998</v>
      </c>
      <c r="AJ608">
        <v>35873.347000000002</v>
      </c>
      <c r="AK608">
        <v>36656.366000000002</v>
      </c>
      <c r="AL608">
        <v>37135.614999999998</v>
      </c>
      <c r="AM608">
        <v>38177.457000000002</v>
      </c>
      <c r="AN608">
        <v>38239.171000000002</v>
      </c>
      <c r="AO608">
        <v>33501.961000000003</v>
      </c>
      <c r="AP608">
        <v>26173.042000000001</v>
      </c>
      <c r="AQ608">
        <v>28693.690999999999</v>
      </c>
      <c r="AR608">
        <v>24665.464</v>
      </c>
      <c r="AS608">
        <v>20854.063999999998</v>
      </c>
      <c r="AT608">
        <v>19165.916000000001</v>
      </c>
      <c r="AU608">
        <v>69.409934000000007</v>
      </c>
      <c r="AV608">
        <v>68.676199999999994</v>
      </c>
      <c r="AW608">
        <v>67.402124999999998</v>
      </c>
      <c r="AX608">
        <v>66.285387</v>
      </c>
      <c r="AY608">
        <v>65.662488999999994</v>
      </c>
      <c r="AZ608">
        <v>64.52355</v>
      </c>
      <c r="BA608">
        <v>63.870955000000002</v>
      </c>
      <c r="BB608">
        <v>64.677508000000003</v>
      </c>
      <c r="BC608">
        <v>66.926657000000006</v>
      </c>
      <c r="BD608">
        <v>70.194751999999994</v>
      </c>
      <c r="BE608">
        <v>74.132895000000005</v>
      </c>
      <c r="BF608">
        <v>77.706700999999995</v>
      </c>
      <c r="BG608">
        <v>81.1447</v>
      </c>
      <c r="BH608">
        <v>83.554727</v>
      </c>
      <c r="BI608">
        <v>85.213918000000007</v>
      </c>
      <c r="BJ608">
        <v>86.265047999999993</v>
      </c>
      <c r="BK608">
        <v>86.836680999999999</v>
      </c>
      <c r="BL608">
        <v>86.597103000000004</v>
      </c>
      <c r="BM608">
        <v>84.809972999999999</v>
      </c>
      <c r="BN608">
        <v>81.420698999999999</v>
      </c>
      <c r="BO608">
        <v>77.289030999999994</v>
      </c>
      <c r="BP608">
        <v>73.785971000000004</v>
      </c>
      <c r="BQ608">
        <v>71.564654000000004</v>
      </c>
      <c r="BR608">
        <v>70.160842000000002</v>
      </c>
      <c r="BS608">
        <v>-338.9726</v>
      </c>
      <c r="BT608">
        <v>-131.8801</v>
      </c>
      <c r="BU608">
        <v>-152.0779</v>
      </c>
      <c r="BV608">
        <v>-46.794400000000003</v>
      </c>
      <c r="BW608">
        <v>183.8973</v>
      </c>
      <c r="BX608">
        <v>261.6352</v>
      </c>
      <c r="BY608">
        <v>88.278419999999997</v>
      </c>
      <c r="BZ608">
        <v>-80.672790000000006</v>
      </c>
      <c r="CA608">
        <v>-276.9708</v>
      </c>
      <c r="CB608">
        <v>-280.91469999999998</v>
      </c>
      <c r="CC608">
        <v>-12.43853</v>
      </c>
      <c r="CD608">
        <v>-194.5206</v>
      </c>
      <c r="CE608">
        <v>-252.25</v>
      </c>
      <c r="CF608">
        <v>-338.86219999999997</v>
      </c>
      <c r="CG608">
        <v>-417.4067</v>
      </c>
      <c r="CH608">
        <v>-349.50639999999999</v>
      </c>
      <c r="CI608">
        <v>-595.3664</v>
      </c>
      <c r="CJ608">
        <v>-325.18970000000002</v>
      </c>
      <c r="CK608">
        <v>3395.16</v>
      </c>
      <c r="CL608">
        <v>8461.5310000000009</v>
      </c>
      <c r="CM608">
        <v>2795.4140000000002</v>
      </c>
      <c r="CN608">
        <v>574.91399999999999</v>
      </c>
      <c r="CO608">
        <v>-129.51759999999999</v>
      </c>
      <c r="CP608">
        <v>-95.146410000000003</v>
      </c>
      <c r="CQ608">
        <v>46153.35</v>
      </c>
      <c r="CR608">
        <v>16599.349999999999</v>
      </c>
      <c r="CS608">
        <v>18538.09</v>
      </c>
      <c r="CT608">
        <v>15688.06</v>
      </c>
      <c r="CU608">
        <v>11926.07</v>
      </c>
      <c r="CV608">
        <v>11592.67</v>
      </c>
      <c r="CW608">
        <v>8855.7970000000005</v>
      </c>
      <c r="CX608">
        <v>8973.7669999999998</v>
      </c>
      <c r="CY608">
        <v>13225.78</v>
      </c>
      <c r="CZ608">
        <v>16513.759999999998</v>
      </c>
      <c r="DA608">
        <v>35530.949999999997</v>
      </c>
      <c r="DB608">
        <v>29287.55</v>
      </c>
      <c r="DC608">
        <v>34933.78</v>
      </c>
      <c r="DD608">
        <v>39146.17</v>
      </c>
      <c r="DE608">
        <v>46246.34</v>
      </c>
      <c r="DF608">
        <v>50759.02</v>
      </c>
      <c r="DG608">
        <v>60007.72</v>
      </c>
      <c r="DH608">
        <v>60619.78</v>
      </c>
      <c r="DI608">
        <v>61330.12</v>
      </c>
      <c r="DJ608">
        <v>59579.26</v>
      </c>
      <c r="DK608">
        <v>72717.5</v>
      </c>
      <c r="DL608">
        <v>55056.82</v>
      </c>
      <c r="DM608">
        <v>34561.47</v>
      </c>
      <c r="DN608">
        <v>31069.62</v>
      </c>
      <c r="DO608">
        <v>19</v>
      </c>
      <c r="DP608">
        <v>20</v>
      </c>
    </row>
    <row r="609" spans="1:122" hidden="1" x14ac:dyDescent="0.25">
      <c r="A609" t="str">
        <f t="shared" si="9"/>
        <v>LCA-Sierra_All Elect_44389</v>
      </c>
      <c r="B609" t="s">
        <v>62</v>
      </c>
      <c r="C609" t="s">
        <v>206</v>
      </c>
      <c r="D609" t="s">
        <v>34</v>
      </c>
      <c r="E609" t="s">
        <v>61</v>
      </c>
      <c r="F609" t="s">
        <v>61</v>
      </c>
      <c r="G609" t="s">
        <v>61</v>
      </c>
      <c r="H609" t="s">
        <v>61</v>
      </c>
      <c r="I609" t="s">
        <v>61</v>
      </c>
      <c r="J609" t="s">
        <v>61</v>
      </c>
      <c r="K609" t="s">
        <v>190</v>
      </c>
      <c r="L609" s="18">
        <v>44389</v>
      </c>
      <c r="M609">
        <v>20</v>
      </c>
      <c r="N609">
        <v>20</v>
      </c>
      <c r="O609" t="s">
        <v>258</v>
      </c>
      <c r="P609">
        <v>35</v>
      </c>
      <c r="Q609">
        <v>34</v>
      </c>
      <c r="R609">
        <v>1</v>
      </c>
      <c r="S609">
        <v>0</v>
      </c>
      <c r="T609">
        <v>0</v>
      </c>
      <c r="U609">
        <v>0</v>
      </c>
      <c r="V609">
        <v>0</v>
      </c>
      <c r="W609">
        <v>885.96349999999995</v>
      </c>
      <c r="X609">
        <v>631.03499999999997</v>
      </c>
      <c r="Y609">
        <v>674.71699999999998</v>
      </c>
      <c r="Z609">
        <v>655.55</v>
      </c>
      <c r="AA609">
        <v>667.26099999999997</v>
      </c>
      <c r="AB609">
        <v>648.51300000000003</v>
      </c>
      <c r="AC609">
        <v>703.53800000000001</v>
      </c>
      <c r="AD609">
        <v>846.27499999999998</v>
      </c>
      <c r="AE609">
        <v>1093.903</v>
      </c>
      <c r="AF609">
        <v>1136.4100000000001</v>
      </c>
      <c r="AG609">
        <v>1187.2670000000001</v>
      </c>
      <c r="AH609">
        <v>1229.3130000000001</v>
      </c>
      <c r="AI609">
        <v>1290.385</v>
      </c>
      <c r="AJ609">
        <v>1333.961</v>
      </c>
      <c r="AK609">
        <v>1371.905</v>
      </c>
      <c r="AL609">
        <v>1421.4680000000001</v>
      </c>
      <c r="AM609">
        <v>1461.3396</v>
      </c>
      <c r="AN609">
        <v>1394.0259000000001</v>
      </c>
      <c r="AO609">
        <v>1261.4244000000001</v>
      </c>
      <c r="AP609">
        <v>1321.0684000000001</v>
      </c>
      <c r="AQ609">
        <v>1375.0630000000001</v>
      </c>
      <c r="AR609">
        <v>1124.2102</v>
      </c>
      <c r="AS609">
        <v>838.44320000000005</v>
      </c>
      <c r="AT609">
        <v>679.7414</v>
      </c>
      <c r="AU609">
        <v>69.571428999999995</v>
      </c>
      <c r="AV609">
        <v>69.357142999999994</v>
      </c>
      <c r="AW609">
        <v>67.099999999999994</v>
      </c>
      <c r="AX609">
        <v>65.428571000000005</v>
      </c>
      <c r="AY609">
        <v>64.371429000000006</v>
      </c>
      <c r="AZ609">
        <v>63.157142999999998</v>
      </c>
      <c r="BA609">
        <v>61.885714</v>
      </c>
      <c r="BB609">
        <v>63.985714000000002</v>
      </c>
      <c r="BC609">
        <v>69.214286000000001</v>
      </c>
      <c r="BD609">
        <v>72.814285999999996</v>
      </c>
      <c r="BE609">
        <v>76.942857000000004</v>
      </c>
      <c r="BF609">
        <v>80.414286000000004</v>
      </c>
      <c r="BG609">
        <v>83.871429000000006</v>
      </c>
      <c r="BH609">
        <v>87.142857000000006</v>
      </c>
      <c r="BI609">
        <v>89.628570999999994</v>
      </c>
      <c r="BJ609">
        <v>92.1</v>
      </c>
      <c r="BK609">
        <v>93.628570999999994</v>
      </c>
      <c r="BL609">
        <v>93.557142999999996</v>
      </c>
      <c r="BM609">
        <v>93</v>
      </c>
      <c r="BN609">
        <v>90.285713999999999</v>
      </c>
      <c r="BO609">
        <v>84.271428999999998</v>
      </c>
      <c r="BP609">
        <v>76.957143000000002</v>
      </c>
      <c r="BQ609">
        <v>71.785713999999999</v>
      </c>
      <c r="BR609">
        <v>69.714286000000001</v>
      </c>
      <c r="BS609">
        <v>-77.630260000000007</v>
      </c>
      <c r="BT609">
        <v>-0.8675235</v>
      </c>
      <c r="BU609">
        <v>-28.90765</v>
      </c>
      <c r="BV609">
        <v>-22.681709999999999</v>
      </c>
      <c r="BW609">
        <v>-20.05331</v>
      </c>
      <c r="BX609">
        <v>-13.296049999999999</v>
      </c>
      <c r="BY609">
        <v>-6.8759930000000002</v>
      </c>
      <c r="BZ609">
        <v>24.713809999999999</v>
      </c>
      <c r="CA609">
        <v>1.111132</v>
      </c>
      <c r="CB609">
        <v>4.0156090000000004</v>
      </c>
      <c r="CC609">
        <v>-27.700849999999999</v>
      </c>
      <c r="CD609">
        <v>69.301109999999994</v>
      </c>
      <c r="CE609">
        <v>26.212579999999999</v>
      </c>
      <c r="CF609">
        <v>35.094880000000003</v>
      </c>
      <c r="CG609">
        <v>33.237119999999997</v>
      </c>
      <c r="CH609">
        <v>32.172739999999997</v>
      </c>
      <c r="CI609">
        <v>58.175109999999997</v>
      </c>
      <c r="CJ609">
        <v>107.6433</v>
      </c>
      <c r="CK609">
        <v>250.0522</v>
      </c>
      <c r="CL609">
        <v>162.12039999999999</v>
      </c>
      <c r="CM609">
        <v>-21.116119999999999</v>
      </c>
      <c r="CN609">
        <v>-15.255280000000001</v>
      </c>
      <c r="CO609">
        <v>-24.482700000000001</v>
      </c>
      <c r="CP609">
        <v>-13.985620000000001</v>
      </c>
      <c r="CQ609">
        <v>918.08399999999995</v>
      </c>
      <c r="CR609">
        <v>278.5958</v>
      </c>
      <c r="CS609">
        <v>674.12130000000002</v>
      </c>
      <c r="CT609">
        <v>335.3501</v>
      </c>
      <c r="CU609">
        <v>428.57339999999999</v>
      </c>
      <c r="CV609">
        <v>286.80860000000001</v>
      </c>
      <c r="CW609">
        <v>174.52440000000001</v>
      </c>
      <c r="CX609">
        <v>170.47450000000001</v>
      </c>
      <c r="CY609">
        <v>189.7568</v>
      </c>
      <c r="CZ609">
        <v>1019.2140000000001</v>
      </c>
      <c r="DA609">
        <v>2775.636</v>
      </c>
      <c r="DB609">
        <v>366.81560000000002</v>
      </c>
      <c r="DC609">
        <v>96.186329999999998</v>
      </c>
      <c r="DD609">
        <v>191.94929999999999</v>
      </c>
      <c r="DE609">
        <v>219.39670000000001</v>
      </c>
      <c r="DF609">
        <v>317.53230000000002</v>
      </c>
      <c r="DG609">
        <v>697.65980000000002</v>
      </c>
      <c r="DH609">
        <v>1348.5060000000001</v>
      </c>
      <c r="DI609">
        <v>993.86339999999996</v>
      </c>
      <c r="DJ609">
        <v>1186.1759999999999</v>
      </c>
      <c r="DK609">
        <v>1037.865</v>
      </c>
      <c r="DL609">
        <v>1181.627</v>
      </c>
      <c r="DM609">
        <v>424.08</v>
      </c>
      <c r="DN609">
        <v>643.0521</v>
      </c>
      <c r="DO609">
        <v>19</v>
      </c>
      <c r="DP609">
        <v>20</v>
      </c>
    </row>
    <row r="610" spans="1:122" hidden="1" x14ac:dyDescent="0.25">
      <c r="A610" t="str">
        <f t="shared" si="9"/>
        <v>Industry_Type-1. Agriculture, Mining &amp; Construction_Elect DA 1-4 (1PM-9PM)_44389_20-20</v>
      </c>
      <c r="B610" t="s">
        <v>62</v>
      </c>
      <c r="C610" t="s">
        <v>211</v>
      </c>
      <c r="D610" t="s">
        <v>61</v>
      </c>
      <c r="E610" t="s">
        <v>61</v>
      </c>
      <c r="F610" t="s">
        <v>61</v>
      </c>
      <c r="G610" t="s">
        <v>30</v>
      </c>
      <c r="H610" t="s">
        <v>61</v>
      </c>
      <c r="I610" t="s">
        <v>61</v>
      </c>
      <c r="J610" t="s">
        <v>61</v>
      </c>
      <c r="K610" t="s">
        <v>203</v>
      </c>
      <c r="L610" s="18">
        <v>44389</v>
      </c>
      <c r="M610">
        <v>20</v>
      </c>
      <c r="N610">
        <v>20</v>
      </c>
      <c r="O610" t="s">
        <v>258</v>
      </c>
      <c r="P610">
        <v>17</v>
      </c>
      <c r="Q610">
        <v>17</v>
      </c>
      <c r="R610">
        <v>0</v>
      </c>
      <c r="S610">
        <v>0</v>
      </c>
      <c r="T610">
        <v>0</v>
      </c>
      <c r="U610">
        <v>1</v>
      </c>
      <c r="V610">
        <v>1</v>
      </c>
      <c r="W610">
        <v>4692.8</v>
      </c>
      <c r="X610">
        <v>4704.96</v>
      </c>
      <c r="Y610">
        <v>4704.08</v>
      </c>
      <c r="Z610">
        <v>4706.72</v>
      </c>
      <c r="AA610">
        <v>4704.3999999999996</v>
      </c>
      <c r="AB610">
        <v>4705.28</v>
      </c>
      <c r="AC610">
        <v>4677.12</v>
      </c>
      <c r="AD610">
        <v>4597.12</v>
      </c>
      <c r="AE610">
        <v>4451.28</v>
      </c>
      <c r="AF610">
        <v>4324.8</v>
      </c>
      <c r="AG610">
        <v>4045.2</v>
      </c>
      <c r="AH610">
        <v>4319.6000000000004</v>
      </c>
      <c r="AI610">
        <v>4472.32</v>
      </c>
      <c r="AJ610">
        <v>4476.3999999999996</v>
      </c>
      <c r="AK610">
        <v>4475.5200000000004</v>
      </c>
      <c r="AL610">
        <v>4472.88</v>
      </c>
      <c r="AM610">
        <v>4475.92</v>
      </c>
      <c r="AN610">
        <v>4579.3599999999997</v>
      </c>
      <c r="AO610">
        <v>2220.64</v>
      </c>
      <c r="AP610">
        <v>67.680000000000007</v>
      </c>
      <c r="AQ610">
        <v>2896.8</v>
      </c>
      <c r="AR610">
        <v>4638</v>
      </c>
      <c r="AS610">
        <v>4819.6000000000004</v>
      </c>
      <c r="AT610">
        <v>4783.04</v>
      </c>
      <c r="AU610">
        <v>89.5</v>
      </c>
      <c r="AV610">
        <v>87.5</v>
      </c>
      <c r="AW610">
        <v>86.5</v>
      </c>
      <c r="AX610">
        <v>84.5</v>
      </c>
      <c r="AY610">
        <v>83.5</v>
      </c>
      <c r="AZ610">
        <v>80.5</v>
      </c>
      <c r="BA610">
        <v>79.5</v>
      </c>
      <c r="BB610">
        <v>80.5</v>
      </c>
      <c r="BC610">
        <v>84</v>
      </c>
      <c r="BD610">
        <v>88.5</v>
      </c>
      <c r="BE610">
        <v>94</v>
      </c>
      <c r="BF610">
        <v>97.5</v>
      </c>
      <c r="BG610">
        <v>101</v>
      </c>
      <c r="BH610">
        <v>103</v>
      </c>
      <c r="BI610">
        <v>104</v>
      </c>
      <c r="BJ610">
        <v>105</v>
      </c>
      <c r="BK610">
        <v>106.5</v>
      </c>
      <c r="BL610">
        <v>108.5</v>
      </c>
      <c r="BM610">
        <v>107.5</v>
      </c>
      <c r="BN610">
        <v>104.5</v>
      </c>
      <c r="BO610">
        <v>101</v>
      </c>
      <c r="BP610">
        <v>97</v>
      </c>
      <c r="BQ610">
        <v>94.5</v>
      </c>
      <c r="BR610">
        <v>92.5</v>
      </c>
      <c r="BS610">
        <v>-98.505989999999997</v>
      </c>
      <c r="BT610">
        <v>21.126740000000002</v>
      </c>
      <c r="BU610">
        <v>32.627029999999998</v>
      </c>
      <c r="BV610">
        <v>25.5349</v>
      </c>
      <c r="BW610">
        <v>13.07471</v>
      </c>
      <c r="BX610">
        <v>16.117519999999999</v>
      </c>
      <c r="BY610">
        <v>23.57254</v>
      </c>
      <c r="BZ610">
        <v>2.4564330000000001</v>
      </c>
      <c r="CA610">
        <v>-22.96444</v>
      </c>
      <c r="CB610">
        <v>-34.722270000000002</v>
      </c>
      <c r="CC610">
        <v>52.58869</v>
      </c>
      <c r="CD610">
        <v>42.725949999999997</v>
      </c>
      <c r="CE610">
        <v>30.21209</v>
      </c>
      <c r="CF610">
        <v>31.688939999999999</v>
      </c>
      <c r="CG610">
        <v>-6.0417709999999998</v>
      </c>
      <c r="CH610">
        <v>-4.9644750000000002</v>
      </c>
      <c r="CI610">
        <v>6.5244730000000004</v>
      </c>
      <c r="CJ610">
        <v>115.8546</v>
      </c>
      <c r="CK610">
        <v>2449.3240000000001</v>
      </c>
      <c r="CL610">
        <v>4374.7820000000002</v>
      </c>
      <c r="CM610">
        <v>2290.2339999999999</v>
      </c>
      <c r="CN610">
        <v>547.71299999999997</v>
      </c>
      <c r="CO610">
        <v>94.313929999999999</v>
      </c>
      <c r="CP610">
        <v>92.762150000000005</v>
      </c>
      <c r="CQ610">
        <v>12428.53</v>
      </c>
      <c r="CR610">
        <v>3947.174</v>
      </c>
      <c r="CS610">
        <v>3821.9690000000001</v>
      </c>
      <c r="CT610">
        <v>3672.0839999999998</v>
      </c>
      <c r="CU610">
        <v>3608.37</v>
      </c>
      <c r="CV610">
        <v>3601.2260000000001</v>
      </c>
      <c r="CW610">
        <v>1669.1</v>
      </c>
      <c r="CX610">
        <v>2507.84</v>
      </c>
      <c r="CY610">
        <v>3459.8879999999999</v>
      </c>
      <c r="CZ610">
        <v>3968.0230000000001</v>
      </c>
      <c r="DA610">
        <v>8934.5630000000001</v>
      </c>
      <c r="DB610">
        <v>6205.4390000000003</v>
      </c>
      <c r="DC610">
        <v>5447.5829999999996</v>
      </c>
      <c r="DD610">
        <v>5823.5190000000002</v>
      </c>
      <c r="DE610">
        <v>7387.7370000000001</v>
      </c>
      <c r="DF610">
        <v>7587.6450000000004</v>
      </c>
      <c r="DG610">
        <v>8228.3860000000004</v>
      </c>
      <c r="DH610">
        <v>15739.52</v>
      </c>
      <c r="DI610">
        <v>16417.759999999998</v>
      </c>
      <c r="DJ610">
        <v>15404.99</v>
      </c>
      <c r="DK610">
        <v>25349.07</v>
      </c>
      <c r="DL610">
        <v>16617.580000000002</v>
      </c>
      <c r="DM610">
        <v>13864.13</v>
      </c>
      <c r="DN610">
        <v>14205.03</v>
      </c>
      <c r="DO610">
        <v>20</v>
      </c>
      <c r="DP610">
        <v>20</v>
      </c>
    </row>
    <row r="611" spans="1:122" hidden="1" x14ac:dyDescent="0.25">
      <c r="A611" t="str">
        <f t="shared" si="9"/>
        <v>sublap_id-SLAP_PGSI_Elect DA 1-4 (1PM-9PM)_44389_19-20</v>
      </c>
      <c r="B611" t="s">
        <v>62</v>
      </c>
      <c r="C611" t="s">
        <v>277</v>
      </c>
      <c r="D611" t="s">
        <v>61</v>
      </c>
      <c r="E611" t="s">
        <v>278</v>
      </c>
      <c r="F611" t="s">
        <v>61</v>
      </c>
      <c r="G611" t="s">
        <v>61</v>
      </c>
      <c r="H611" t="s">
        <v>61</v>
      </c>
      <c r="I611" t="s">
        <v>61</v>
      </c>
      <c r="J611" t="s">
        <v>61</v>
      </c>
      <c r="K611" t="s">
        <v>203</v>
      </c>
      <c r="L611" s="18">
        <v>44389</v>
      </c>
      <c r="M611">
        <v>19</v>
      </c>
      <c r="N611">
        <v>20</v>
      </c>
      <c r="O611" t="s">
        <v>258</v>
      </c>
      <c r="P611">
        <v>34</v>
      </c>
      <c r="Q611">
        <v>34</v>
      </c>
      <c r="R611">
        <v>0</v>
      </c>
      <c r="S611">
        <v>0</v>
      </c>
      <c r="T611">
        <v>0</v>
      </c>
      <c r="U611">
        <v>1</v>
      </c>
      <c r="V611">
        <v>1</v>
      </c>
      <c r="W611">
        <v>885.96349999999995</v>
      </c>
      <c r="X611">
        <v>631.03499999999997</v>
      </c>
      <c r="Y611">
        <v>674.71699999999998</v>
      </c>
      <c r="Z611">
        <v>655.55</v>
      </c>
      <c r="AA611">
        <v>667.26099999999997</v>
      </c>
      <c r="AB611">
        <v>648.51300000000003</v>
      </c>
      <c r="AC611">
        <v>703.53800000000001</v>
      </c>
      <c r="AD611">
        <v>846.27499999999998</v>
      </c>
      <c r="AE611">
        <v>1093.903</v>
      </c>
      <c r="AF611">
        <v>1136.4100000000001</v>
      </c>
      <c r="AG611">
        <v>1187.2670000000001</v>
      </c>
      <c r="AH611">
        <v>1229.3130000000001</v>
      </c>
      <c r="AI611">
        <v>1290.385</v>
      </c>
      <c r="AJ611">
        <v>1333.961</v>
      </c>
      <c r="AK611">
        <v>1371.905</v>
      </c>
      <c r="AL611">
        <v>1421.4680000000001</v>
      </c>
      <c r="AM611">
        <v>1461.3396</v>
      </c>
      <c r="AN611">
        <v>1394.0259000000001</v>
      </c>
      <c r="AO611">
        <v>1261.4244000000001</v>
      </c>
      <c r="AP611">
        <v>1321.0684000000001</v>
      </c>
      <c r="AQ611">
        <v>1375.0630000000001</v>
      </c>
      <c r="AR611">
        <v>1124.2102</v>
      </c>
      <c r="AS611">
        <v>838.44320000000005</v>
      </c>
      <c r="AT611">
        <v>679.7414</v>
      </c>
      <c r="AU611">
        <v>71.617647000000005</v>
      </c>
      <c r="AV611">
        <v>71.397058999999999</v>
      </c>
      <c r="AW611">
        <v>69.073528999999994</v>
      </c>
      <c r="AX611">
        <v>67.352941000000001</v>
      </c>
      <c r="AY611">
        <v>66.264706000000004</v>
      </c>
      <c r="AZ611">
        <v>65.014706000000004</v>
      </c>
      <c r="BA611">
        <v>63.705882000000003</v>
      </c>
      <c r="BB611">
        <v>65.867647000000005</v>
      </c>
      <c r="BC611">
        <v>71.25</v>
      </c>
      <c r="BD611">
        <v>74.955882000000003</v>
      </c>
      <c r="BE611">
        <v>79.205882000000003</v>
      </c>
      <c r="BF611">
        <v>82.779411999999994</v>
      </c>
      <c r="BG611">
        <v>86.338234999999997</v>
      </c>
      <c r="BH611">
        <v>89.705882000000003</v>
      </c>
      <c r="BI611">
        <v>92.264706000000004</v>
      </c>
      <c r="BJ611">
        <v>94.808824000000001</v>
      </c>
      <c r="BK611">
        <v>96.382352999999995</v>
      </c>
      <c r="BL611">
        <v>96.308824000000001</v>
      </c>
      <c r="BM611">
        <v>95.735293999999996</v>
      </c>
      <c r="BN611">
        <v>92.941175999999999</v>
      </c>
      <c r="BO611">
        <v>86.75</v>
      </c>
      <c r="BP611">
        <v>79.220588000000006</v>
      </c>
      <c r="BQ611">
        <v>73.897058999999999</v>
      </c>
      <c r="BR611">
        <v>71.764706000000004</v>
      </c>
      <c r="BS611">
        <v>-77.630260000000007</v>
      </c>
      <c r="BT611">
        <v>-0.8675235</v>
      </c>
      <c r="BU611">
        <v>-28.90765</v>
      </c>
      <c r="BV611">
        <v>-22.681709999999999</v>
      </c>
      <c r="BW611">
        <v>-20.05331</v>
      </c>
      <c r="BX611">
        <v>-13.296049999999999</v>
      </c>
      <c r="BY611">
        <v>-6.8759930000000002</v>
      </c>
      <c r="BZ611">
        <v>24.713809999999999</v>
      </c>
      <c r="CA611">
        <v>1.111132</v>
      </c>
      <c r="CB611">
        <v>4.0156090000000004</v>
      </c>
      <c r="CC611">
        <v>-27.700849999999999</v>
      </c>
      <c r="CD611">
        <v>69.301109999999994</v>
      </c>
      <c r="CE611">
        <v>26.212579999999999</v>
      </c>
      <c r="CF611">
        <v>35.094880000000003</v>
      </c>
      <c r="CG611">
        <v>33.237119999999997</v>
      </c>
      <c r="CH611">
        <v>32.172739999999997</v>
      </c>
      <c r="CI611">
        <v>58.175109999999997</v>
      </c>
      <c r="CJ611">
        <v>107.6433</v>
      </c>
      <c r="CK611">
        <v>250.0522</v>
      </c>
      <c r="CL611">
        <v>162.12039999999999</v>
      </c>
      <c r="CM611">
        <v>-21.116119999999999</v>
      </c>
      <c r="CN611">
        <v>-15.255280000000001</v>
      </c>
      <c r="CO611">
        <v>-24.482700000000001</v>
      </c>
      <c r="CP611">
        <v>-13.985620000000001</v>
      </c>
      <c r="CQ611">
        <v>918.08399999999995</v>
      </c>
      <c r="CR611">
        <v>278.5958</v>
      </c>
      <c r="CS611">
        <v>674.12130000000002</v>
      </c>
      <c r="CT611">
        <v>335.3501</v>
      </c>
      <c r="CU611">
        <v>428.57339999999999</v>
      </c>
      <c r="CV611">
        <v>286.80860000000001</v>
      </c>
      <c r="CW611">
        <v>174.52440000000001</v>
      </c>
      <c r="CX611">
        <v>170.47450000000001</v>
      </c>
      <c r="CY611">
        <v>189.7568</v>
      </c>
      <c r="CZ611">
        <v>1019.2140000000001</v>
      </c>
      <c r="DA611">
        <v>2775.636</v>
      </c>
      <c r="DB611">
        <v>366.81560000000002</v>
      </c>
      <c r="DC611">
        <v>96.186329999999998</v>
      </c>
      <c r="DD611">
        <v>191.94929999999999</v>
      </c>
      <c r="DE611">
        <v>219.39670000000001</v>
      </c>
      <c r="DF611">
        <v>317.53230000000002</v>
      </c>
      <c r="DG611">
        <v>697.65980000000002</v>
      </c>
      <c r="DH611">
        <v>1348.5060000000001</v>
      </c>
      <c r="DI611">
        <v>993.86339999999996</v>
      </c>
      <c r="DJ611">
        <v>1186.1759999999999</v>
      </c>
      <c r="DK611">
        <v>1037.865</v>
      </c>
      <c r="DL611">
        <v>1181.627</v>
      </c>
      <c r="DM611">
        <v>424.08</v>
      </c>
      <c r="DN611">
        <v>643.0521</v>
      </c>
      <c r="DO611">
        <v>19</v>
      </c>
      <c r="DP611">
        <v>20</v>
      </c>
    </row>
    <row r="612" spans="1:122" hidden="1" x14ac:dyDescent="0.25">
      <c r="A612" t="str">
        <f t="shared" si="9"/>
        <v>Size_Grp-200 kW and above_Elect DA 1-4 (1PM-9PM)_44389_19-20</v>
      </c>
      <c r="B612" t="s">
        <v>62</v>
      </c>
      <c r="C612" t="s">
        <v>207</v>
      </c>
      <c r="D612" t="s">
        <v>61</v>
      </c>
      <c r="E612" t="s">
        <v>61</v>
      </c>
      <c r="F612" t="s">
        <v>61</v>
      </c>
      <c r="G612" t="s">
        <v>61</v>
      </c>
      <c r="H612" t="s">
        <v>61</v>
      </c>
      <c r="I612" t="s">
        <v>61</v>
      </c>
      <c r="J612" t="s">
        <v>102</v>
      </c>
      <c r="K612" t="s">
        <v>203</v>
      </c>
      <c r="L612" s="18">
        <v>44389</v>
      </c>
      <c r="M612">
        <v>19</v>
      </c>
      <c r="N612">
        <v>20</v>
      </c>
      <c r="O612" t="s">
        <v>258</v>
      </c>
      <c r="P612">
        <v>18</v>
      </c>
      <c r="Q612">
        <v>18</v>
      </c>
      <c r="R612">
        <v>0</v>
      </c>
      <c r="S612">
        <v>1</v>
      </c>
      <c r="T612">
        <v>0</v>
      </c>
      <c r="U612">
        <v>1</v>
      </c>
      <c r="V612">
        <v>1</v>
      </c>
      <c r="W612">
        <v>4772.71</v>
      </c>
      <c r="X612">
        <v>4373.5420000000004</v>
      </c>
      <c r="Y612">
        <v>4349.3050000000003</v>
      </c>
      <c r="Z612">
        <v>4271.4139999999998</v>
      </c>
      <c r="AA612">
        <v>4309.6620000000003</v>
      </c>
      <c r="AB612">
        <v>4782.96</v>
      </c>
      <c r="AC612">
        <v>5330.6760000000004</v>
      </c>
      <c r="AD612">
        <v>5707.9129999999996</v>
      </c>
      <c r="AE612">
        <v>6156.1869999999999</v>
      </c>
      <c r="AF612">
        <v>6406.95</v>
      </c>
      <c r="AG612">
        <v>6648.9650000000001</v>
      </c>
      <c r="AH612">
        <v>7841.2120000000004</v>
      </c>
      <c r="AI612">
        <v>7919.5619999999999</v>
      </c>
      <c r="AJ612">
        <v>8137.3109999999997</v>
      </c>
      <c r="AK612">
        <v>8271.8770000000004</v>
      </c>
      <c r="AL612">
        <v>8372.9719999999998</v>
      </c>
      <c r="AM612">
        <v>8706.7309999999998</v>
      </c>
      <c r="AN612">
        <v>8614.2189999999991</v>
      </c>
      <c r="AO612">
        <v>8176.7510000000002</v>
      </c>
      <c r="AP612">
        <v>7508.1049999999996</v>
      </c>
      <c r="AQ612">
        <v>6674.2849999999999</v>
      </c>
      <c r="AR612">
        <v>5878.3710000000001</v>
      </c>
      <c r="AS612">
        <v>5371.5169999999998</v>
      </c>
      <c r="AT612">
        <v>4973.8680000000004</v>
      </c>
      <c r="AU612">
        <v>59.611111000000001</v>
      </c>
      <c r="AV612">
        <v>59.25</v>
      </c>
      <c r="AW612">
        <v>58.055556000000003</v>
      </c>
      <c r="AX612">
        <v>57.75</v>
      </c>
      <c r="AY612">
        <v>57.472222000000002</v>
      </c>
      <c r="AZ612">
        <v>57.083333000000003</v>
      </c>
      <c r="BA612">
        <v>56.777777999999998</v>
      </c>
      <c r="BB612">
        <v>57.277777999999998</v>
      </c>
      <c r="BC612">
        <v>58.722222000000002</v>
      </c>
      <c r="BD612">
        <v>61.055556000000003</v>
      </c>
      <c r="BE612">
        <v>63.833333000000003</v>
      </c>
      <c r="BF612">
        <v>66.222222000000002</v>
      </c>
      <c r="BG612">
        <v>68.944444000000004</v>
      </c>
      <c r="BH612">
        <v>70.666667000000004</v>
      </c>
      <c r="BI612">
        <v>72.416667000000004</v>
      </c>
      <c r="BJ612">
        <v>73.388889000000006</v>
      </c>
      <c r="BK612">
        <v>73.75</v>
      </c>
      <c r="BL612">
        <v>73.277777999999998</v>
      </c>
      <c r="BM612">
        <v>71.888889000000006</v>
      </c>
      <c r="BN612">
        <v>69.166667000000004</v>
      </c>
      <c r="BO612">
        <v>65.694444000000004</v>
      </c>
      <c r="BP612">
        <v>63</v>
      </c>
      <c r="BQ612">
        <v>61.194443999999997</v>
      </c>
      <c r="BR612">
        <v>60.25</v>
      </c>
      <c r="BS612">
        <v>26.822929999999999</v>
      </c>
      <c r="BT612">
        <v>-82.931560000000005</v>
      </c>
      <c r="BU612">
        <v>-116.56489999999999</v>
      </c>
      <c r="BV612">
        <v>-14.84957</v>
      </c>
      <c r="BW612">
        <v>123.8584</v>
      </c>
      <c r="BX612">
        <v>175.53120000000001</v>
      </c>
      <c r="BY612">
        <v>97.223690000000005</v>
      </c>
      <c r="BZ612">
        <v>-75.344309999999993</v>
      </c>
      <c r="CA612">
        <v>-174.98509999999999</v>
      </c>
      <c r="CB612">
        <v>-157.00290000000001</v>
      </c>
      <c r="CC612">
        <v>-153.76339999999999</v>
      </c>
      <c r="CD612">
        <v>-197.52269999999999</v>
      </c>
      <c r="CE612">
        <v>-87.566469999999995</v>
      </c>
      <c r="CF612">
        <v>-134.4794</v>
      </c>
      <c r="CG612">
        <v>-110.3574</v>
      </c>
      <c r="CH612">
        <v>-114.4375</v>
      </c>
      <c r="CI612">
        <v>-235.86869999999999</v>
      </c>
      <c r="CJ612">
        <v>-85.867369999999994</v>
      </c>
      <c r="CK612">
        <v>265.38630000000001</v>
      </c>
      <c r="CL612">
        <v>300.43880000000001</v>
      </c>
      <c r="CM612">
        <v>174.8194</v>
      </c>
      <c r="CN612">
        <v>155.4015</v>
      </c>
      <c r="CO612">
        <v>70.632840000000002</v>
      </c>
      <c r="CP612">
        <v>31.243359999999999</v>
      </c>
      <c r="CQ612">
        <v>17301.59</v>
      </c>
      <c r="CR612">
        <v>6876.509</v>
      </c>
      <c r="CS612">
        <v>7018.6809999999996</v>
      </c>
      <c r="CT612">
        <v>4139.42</v>
      </c>
      <c r="CU612">
        <v>5226.6570000000002</v>
      </c>
      <c r="CV612">
        <v>3251.8710000000001</v>
      </c>
      <c r="CW612">
        <v>2221.6669999999999</v>
      </c>
      <c r="CX612">
        <v>2671.5140000000001</v>
      </c>
      <c r="CY612">
        <v>4261.4430000000002</v>
      </c>
      <c r="CZ612">
        <v>7403.2290000000003</v>
      </c>
      <c r="DA612">
        <v>16606.16</v>
      </c>
      <c r="DB612">
        <v>14912.64</v>
      </c>
      <c r="DC612">
        <v>21385.9</v>
      </c>
      <c r="DD612">
        <v>24941.84</v>
      </c>
      <c r="DE612">
        <v>30170.37</v>
      </c>
      <c r="DF612">
        <v>33984.43</v>
      </c>
      <c r="DG612">
        <v>41702.01</v>
      </c>
      <c r="DH612">
        <v>31406.59</v>
      </c>
      <c r="DI612">
        <v>28992.86</v>
      </c>
      <c r="DJ612">
        <v>27629.26</v>
      </c>
      <c r="DK612">
        <v>23702.38</v>
      </c>
      <c r="DL612">
        <v>21794.05</v>
      </c>
      <c r="DM612">
        <v>13256.07</v>
      </c>
      <c r="DN612">
        <v>12123.25</v>
      </c>
      <c r="DO612">
        <v>19</v>
      </c>
      <c r="DP612">
        <v>20</v>
      </c>
    </row>
    <row r="613" spans="1:122" hidden="1" x14ac:dyDescent="0.25">
      <c r="A613" t="str">
        <f t="shared" si="9"/>
        <v>sublap_id-SLAP_PGSF_Elect DA 1-4 (1PM-9PM)_44389_19-20</v>
      </c>
      <c r="B613" t="s">
        <v>62</v>
      </c>
      <c r="C613" t="s">
        <v>297</v>
      </c>
      <c r="D613" t="s">
        <v>61</v>
      </c>
      <c r="E613" t="s">
        <v>298</v>
      </c>
      <c r="F613" t="s">
        <v>61</v>
      </c>
      <c r="G613" t="s">
        <v>61</v>
      </c>
      <c r="H613" t="s">
        <v>61</v>
      </c>
      <c r="I613" t="s">
        <v>61</v>
      </c>
      <c r="J613" t="s">
        <v>61</v>
      </c>
      <c r="K613" t="s">
        <v>203</v>
      </c>
      <c r="L613" s="18">
        <v>44389</v>
      </c>
      <c r="M613">
        <v>19</v>
      </c>
      <c r="N613">
        <v>20</v>
      </c>
      <c r="O613" t="s">
        <v>258</v>
      </c>
      <c r="P613">
        <v>20</v>
      </c>
      <c r="Q613">
        <v>20</v>
      </c>
      <c r="R613">
        <v>0</v>
      </c>
      <c r="S613">
        <v>0</v>
      </c>
      <c r="T613">
        <v>0</v>
      </c>
      <c r="U613">
        <v>1</v>
      </c>
      <c r="V613">
        <v>1</v>
      </c>
      <c r="W613">
        <v>4066.22</v>
      </c>
      <c r="X613">
        <v>3903.2139999999999</v>
      </c>
      <c r="Y613">
        <v>3843.7179999999998</v>
      </c>
      <c r="Z613">
        <v>3787.7289999999998</v>
      </c>
      <c r="AA613">
        <v>3808.4450000000002</v>
      </c>
      <c r="AB613">
        <v>3928.7579999999998</v>
      </c>
      <c r="AC613">
        <v>4173.66</v>
      </c>
      <c r="AD613">
        <v>4597.2120000000004</v>
      </c>
      <c r="AE613">
        <v>5023.6379999999999</v>
      </c>
      <c r="AF613">
        <v>5457.9790000000003</v>
      </c>
      <c r="AG613">
        <v>5704.0060000000003</v>
      </c>
      <c r="AH613">
        <v>6241.1570000000002</v>
      </c>
      <c r="AI613">
        <v>6327.415</v>
      </c>
      <c r="AJ613">
        <v>6440.0330000000004</v>
      </c>
      <c r="AK613">
        <v>6542.4409999999998</v>
      </c>
      <c r="AL613">
        <v>6594.7569999999996</v>
      </c>
      <c r="AM613">
        <v>6631.8919999999998</v>
      </c>
      <c r="AN613">
        <v>6608.7790000000005</v>
      </c>
      <c r="AO613">
        <v>6299.6530000000002</v>
      </c>
      <c r="AP613">
        <v>5847.4250000000002</v>
      </c>
      <c r="AQ613">
        <v>5121.4179999999997</v>
      </c>
      <c r="AR613">
        <v>4725.6059999999998</v>
      </c>
      <c r="AS613">
        <v>4480.6570000000002</v>
      </c>
      <c r="AT613">
        <v>4170.9250000000002</v>
      </c>
      <c r="AU613">
        <v>55.4</v>
      </c>
      <c r="AV613">
        <v>54.9</v>
      </c>
      <c r="AW613">
        <v>54</v>
      </c>
      <c r="AX613">
        <v>53.6</v>
      </c>
      <c r="AY613">
        <v>53.4</v>
      </c>
      <c r="AZ613">
        <v>53.2</v>
      </c>
      <c r="BA613">
        <v>52.6</v>
      </c>
      <c r="BB613">
        <v>53.1</v>
      </c>
      <c r="BC613">
        <v>54.2</v>
      </c>
      <c r="BD613">
        <v>55</v>
      </c>
      <c r="BE613">
        <v>56.8</v>
      </c>
      <c r="BF613">
        <v>58.1</v>
      </c>
      <c r="BG613">
        <v>60.3</v>
      </c>
      <c r="BH613">
        <v>61.4</v>
      </c>
      <c r="BI613">
        <v>62.5</v>
      </c>
      <c r="BJ613">
        <v>63.1</v>
      </c>
      <c r="BK613">
        <v>63.2</v>
      </c>
      <c r="BL613">
        <v>62.6</v>
      </c>
      <c r="BM613">
        <v>61.9</v>
      </c>
      <c r="BN613">
        <v>60.8</v>
      </c>
      <c r="BO613">
        <v>59.3</v>
      </c>
      <c r="BP613">
        <v>57.6</v>
      </c>
      <c r="BQ613">
        <v>56.6</v>
      </c>
      <c r="BR613">
        <v>56</v>
      </c>
      <c r="BS613">
        <v>20.368790000000001</v>
      </c>
      <c r="BT613">
        <v>-0.5751231</v>
      </c>
      <c r="BU613">
        <v>-20.86525</v>
      </c>
      <c r="BV613">
        <v>32.567070000000001</v>
      </c>
      <c r="BW613">
        <v>39.652740000000001</v>
      </c>
      <c r="BX613">
        <v>64.110119999999995</v>
      </c>
      <c r="BY613">
        <v>42.955480000000001</v>
      </c>
      <c r="BZ613">
        <v>-15.647119999999999</v>
      </c>
      <c r="CA613">
        <v>-50.172420000000002</v>
      </c>
      <c r="CB613">
        <v>-89.686329999999998</v>
      </c>
      <c r="CC613">
        <v>-106.93129999999999</v>
      </c>
      <c r="CD613">
        <v>-122.5848</v>
      </c>
      <c r="CE613">
        <v>-87.892849999999996</v>
      </c>
      <c r="CF613">
        <v>-124.25449999999999</v>
      </c>
      <c r="CG613">
        <v>-100.47029999999999</v>
      </c>
      <c r="CH613">
        <v>-103.8047</v>
      </c>
      <c r="CI613">
        <v>-103.9759</v>
      </c>
      <c r="CJ613">
        <v>-71.058670000000006</v>
      </c>
      <c r="CK613">
        <v>31.36392</v>
      </c>
      <c r="CL613">
        <v>-3.2462110000000002</v>
      </c>
      <c r="CM613">
        <v>-22.645530000000001</v>
      </c>
      <c r="CN613">
        <v>-42.723059999999997</v>
      </c>
      <c r="CO613">
        <v>-50.543570000000003</v>
      </c>
      <c r="CP613">
        <v>-39.59601</v>
      </c>
      <c r="CQ613">
        <v>13086.32</v>
      </c>
      <c r="CR613">
        <v>2250.1460000000002</v>
      </c>
      <c r="CS613">
        <v>2227.6210000000001</v>
      </c>
      <c r="CT613">
        <v>1353.4490000000001</v>
      </c>
      <c r="CU613">
        <v>1366.4829999999999</v>
      </c>
      <c r="CV613">
        <v>1410.6610000000001</v>
      </c>
      <c r="CW613">
        <v>977.58920000000001</v>
      </c>
      <c r="CX613">
        <v>781.62400000000002</v>
      </c>
      <c r="CY613">
        <v>1975.9069999999999</v>
      </c>
      <c r="CZ613">
        <v>5015.1540000000005</v>
      </c>
      <c r="DA613">
        <v>9647.34</v>
      </c>
      <c r="DB613">
        <v>11998.65</v>
      </c>
      <c r="DC613">
        <v>18249.52</v>
      </c>
      <c r="DD613">
        <v>21551.27</v>
      </c>
      <c r="DE613">
        <v>26606.9</v>
      </c>
      <c r="DF613">
        <v>30163.66</v>
      </c>
      <c r="DG613">
        <v>35481.97</v>
      </c>
      <c r="DH613">
        <v>25997.21</v>
      </c>
      <c r="DI613">
        <v>24749.87</v>
      </c>
      <c r="DJ613">
        <v>22387.37</v>
      </c>
      <c r="DK613">
        <v>18042.560000000001</v>
      </c>
      <c r="DL613">
        <v>16641.8</v>
      </c>
      <c r="DM613">
        <v>9519.9639999999999</v>
      </c>
      <c r="DN613">
        <v>8459.277</v>
      </c>
      <c r="DO613">
        <v>19</v>
      </c>
      <c r="DP613">
        <v>20</v>
      </c>
    </row>
    <row r="614" spans="1:122" x14ac:dyDescent="0.25">
      <c r="A614" t="str">
        <f t="shared" si="9"/>
        <v>AutoDR-No_Elect DA 1-4 (1PM-9PM)_44389_19-20</v>
      </c>
      <c r="B614" t="s">
        <v>62</v>
      </c>
      <c r="C614" t="s">
        <v>321</v>
      </c>
      <c r="D614" t="s">
        <v>61</v>
      </c>
      <c r="E614" t="s">
        <v>61</v>
      </c>
      <c r="F614" t="s">
        <v>61</v>
      </c>
      <c r="G614" t="s">
        <v>61</v>
      </c>
      <c r="H614" t="s">
        <v>97</v>
      </c>
      <c r="I614" t="s">
        <v>61</v>
      </c>
      <c r="J614" t="s">
        <v>61</v>
      </c>
      <c r="K614" t="s">
        <v>203</v>
      </c>
      <c r="L614" s="18">
        <v>44389</v>
      </c>
      <c r="M614">
        <v>19</v>
      </c>
      <c r="N614">
        <v>20</v>
      </c>
      <c r="O614" t="s">
        <v>258</v>
      </c>
      <c r="P614">
        <v>126</v>
      </c>
      <c r="Q614">
        <v>125</v>
      </c>
      <c r="R614">
        <v>0</v>
      </c>
      <c r="S614">
        <v>1</v>
      </c>
      <c r="T614">
        <v>0</v>
      </c>
      <c r="U614">
        <v>1</v>
      </c>
      <c r="V614">
        <v>1</v>
      </c>
      <c r="W614">
        <v>5943.2622000000001</v>
      </c>
      <c r="X614">
        <v>5617.8279000000002</v>
      </c>
      <c r="Y614">
        <v>5553.6017000000002</v>
      </c>
      <c r="Z614">
        <v>5509.9750000000004</v>
      </c>
      <c r="AA614">
        <v>5597.1171000000004</v>
      </c>
      <c r="AB614">
        <v>6151.6994999999997</v>
      </c>
      <c r="AC614">
        <v>6857.8276999999998</v>
      </c>
      <c r="AD614">
        <v>7769.3469999999998</v>
      </c>
      <c r="AE614">
        <v>8850.1064000000006</v>
      </c>
      <c r="AF614">
        <v>9742.2756000000008</v>
      </c>
      <c r="AG614">
        <v>10097.035</v>
      </c>
      <c r="AH614">
        <v>11460.928</v>
      </c>
      <c r="AI614">
        <v>11745.388999999999</v>
      </c>
      <c r="AJ614">
        <v>12106.210999999999</v>
      </c>
      <c r="AK614">
        <v>12310.794</v>
      </c>
      <c r="AL614">
        <v>12443.481</v>
      </c>
      <c r="AM614">
        <v>12652.32</v>
      </c>
      <c r="AN614">
        <v>12434.576999999999</v>
      </c>
      <c r="AO614">
        <v>11215.787</v>
      </c>
      <c r="AP614">
        <v>10446.936</v>
      </c>
      <c r="AQ614">
        <v>9570.7821000000004</v>
      </c>
      <c r="AR614">
        <v>7628.7604000000001</v>
      </c>
      <c r="AS614">
        <v>6595.4969000000001</v>
      </c>
      <c r="AT614">
        <v>6055.5316999999995</v>
      </c>
      <c r="AU614">
        <v>62.631999999999998</v>
      </c>
      <c r="AV614">
        <v>62.4</v>
      </c>
      <c r="AW614">
        <v>61.103999999999999</v>
      </c>
      <c r="AX614">
        <v>60.723999999999997</v>
      </c>
      <c r="AY614">
        <v>60.363999999999997</v>
      </c>
      <c r="AZ614">
        <v>59.783999999999999</v>
      </c>
      <c r="BA614">
        <v>59.207999999999998</v>
      </c>
      <c r="BB614">
        <v>60.136000000000003</v>
      </c>
      <c r="BC614">
        <v>62.488</v>
      </c>
      <c r="BD614">
        <v>65.403999999999996</v>
      </c>
      <c r="BE614">
        <v>68.86</v>
      </c>
      <c r="BF614">
        <v>71.7</v>
      </c>
      <c r="BG614">
        <v>74.823999999999998</v>
      </c>
      <c r="BH614">
        <v>76.66</v>
      </c>
      <c r="BI614">
        <v>78.231999999999999</v>
      </c>
      <c r="BJ614">
        <v>79.195999999999998</v>
      </c>
      <c r="BK614">
        <v>79.352000000000004</v>
      </c>
      <c r="BL614">
        <v>78.792000000000002</v>
      </c>
      <c r="BM614">
        <v>77.352000000000004</v>
      </c>
      <c r="BN614">
        <v>74.203999999999994</v>
      </c>
      <c r="BO614">
        <v>69.736000000000004</v>
      </c>
      <c r="BP614">
        <v>66.144000000000005</v>
      </c>
      <c r="BQ614">
        <v>63.683999999999997</v>
      </c>
      <c r="BR614">
        <v>62.744</v>
      </c>
      <c r="BS614">
        <v>-46.410820000000001</v>
      </c>
      <c r="BT614">
        <v>-156.0222</v>
      </c>
      <c r="BU614">
        <v>-179.24549999999999</v>
      </c>
      <c r="BV614">
        <v>-68.593900000000005</v>
      </c>
      <c r="BW614">
        <v>96.019490000000005</v>
      </c>
      <c r="BX614">
        <v>167.42230000000001</v>
      </c>
      <c r="BY614">
        <v>99.382900000000006</v>
      </c>
      <c r="BZ614">
        <v>-79.403530000000003</v>
      </c>
      <c r="CA614">
        <v>-189.52520000000001</v>
      </c>
      <c r="CB614">
        <v>-115.7102</v>
      </c>
      <c r="CC614">
        <v>-54.817019999999999</v>
      </c>
      <c r="CD614">
        <v>-180.88130000000001</v>
      </c>
      <c r="CE614">
        <v>-88.842799999999997</v>
      </c>
      <c r="CF614">
        <v>-178.51400000000001</v>
      </c>
      <c r="CG614">
        <v>-141.99180000000001</v>
      </c>
      <c r="CH614">
        <v>-117.05589999999999</v>
      </c>
      <c r="CI614">
        <v>-215.28460000000001</v>
      </c>
      <c r="CJ614">
        <v>-4.6418759999999999</v>
      </c>
      <c r="CK614">
        <v>918.0462</v>
      </c>
      <c r="CL614">
        <v>714.57730000000004</v>
      </c>
      <c r="CM614">
        <v>172.6669</v>
      </c>
      <c r="CN614">
        <v>165.03819999999999</v>
      </c>
      <c r="CO614">
        <v>50.825449999999996</v>
      </c>
      <c r="CP614">
        <v>-11.27627</v>
      </c>
      <c r="CQ614">
        <v>17622.45</v>
      </c>
      <c r="CR614">
        <v>7166.1909999999998</v>
      </c>
      <c r="CS614">
        <v>7003.5559999999996</v>
      </c>
      <c r="CT614">
        <v>4259.5460000000003</v>
      </c>
      <c r="CU614">
        <v>5155.0720000000001</v>
      </c>
      <c r="CV614">
        <v>3342.1309999999999</v>
      </c>
      <c r="CW614">
        <v>2467.7399999999998</v>
      </c>
      <c r="CX614">
        <v>2833.355</v>
      </c>
      <c r="CY614">
        <v>4394.7259999999997</v>
      </c>
      <c r="CZ614">
        <v>6925.232</v>
      </c>
      <c r="DA614">
        <v>14549.12</v>
      </c>
      <c r="DB614">
        <v>15479.43</v>
      </c>
      <c r="DC614">
        <v>22314.76</v>
      </c>
      <c r="DD614">
        <v>26018.17</v>
      </c>
      <c r="DE614">
        <v>31290.55</v>
      </c>
      <c r="DF614">
        <v>35015.370000000003</v>
      </c>
      <c r="DG614">
        <v>42429.89</v>
      </c>
      <c r="DH614">
        <v>32641.7</v>
      </c>
      <c r="DI614">
        <v>30305.27</v>
      </c>
      <c r="DJ614">
        <v>29097.21</v>
      </c>
      <c r="DK614">
        <v>24402.11</v>
      </c>
      <c r="DL614">
        <v>21518.560000000001</v>
      </c>
      <c r="DM614">
        <v>13200.18</v>
      </c>
      <c r="DN614">
        <v>11658.36</v>
      </c>
      <c r="DO614">
        <v>19</v>
      </c>
      <c r="DP614">
        <v>20</v>
      </c>
    </row>
    <row r="615" spans="1:122" hidden="1" x14ac:dyDescent="0.25">
      <c r="A615" t="str">
        <f t="shared" si="9"/>
        <v>LCA-Greater Fresno Area_Elect DA 1-4 (1PM-9PM)_44389_20-20</v>
      </c>
      <c r="B615" t="s">
        <v>62</v>
      </c>
      <c r="C615" t="s">
        <v>224</v>
      </c>
      <c r="D615" t="s">
        <v>182</v>
      </c>
      <c r="E615" t="s">
        <v>61</v>
      </c>
      <c r="F615" t="s">
        <v>61</v>
      </c>
      <c r="G615" t="s">
        <v>61</v>
      </c>
      <c r="H615" t="s">
        <v>61</v>
      </c>
      <c r="I615" t="s">
        <v>61</v>
      </c>
      <c r="J615" t="s">
        <v>61</v>
      </c>
      <c r="K615" t="s">
        <v>203</v>
      </c>
      <c r="L615" s="18">
        <v>44389</v>
      </c>
      <c r="M615">
        <v>20</v>
      </c>
      <c r="N615">
        <v>20</v>
      </c>
      <c r="O615" t="s">
        <v>258</v>
      </c>
      <c r="P615">
        <v>85</v>
      </c>
      <c r="Q615">
        <v>84</v>
      </c>
      <c r="R615">
        <v>0</v>
      </c>
      <c r="S615">
        <v>0</v>
      </c>
      <c r="T615">
        <v>0</v>
      </c>
      <c r="U615">
        <v>1</v>
      </c>
      <c r="V615">
        <v>1</v>
      </c>
      <c r="W615">
        <v>3732.0565000000001</v>
      </c>
      <c r="X615">
        <v>3503.2456999999999</v>
      </c>
      <c r="Y615">
        <v>3410.5814999999998</v>
      </c>
      <c r="Z615">
        <v>3361.5369999999998</v>
      </c>
      <c r="AA615">
        <v>3346.1115</v>
      </c>
      <c r="AB615">
        <v>3450.0817000000002</v>
      </c>
      <c r="AC615">
        <v>3591.252</v>
      </c>
      <c r="AD615">
        <v>4490.3846000000003</v>
      </c>
      <c r="AE615">
        <v>5134.7529000000004</v>
      </c>
      <c r="AF615">
        <v>5582.7803000000004</v>
      </c>
      <c r="AG615">
        <v>5389.5576000000001</v>
      </c>
      <c r="AH615">
        <v>5969.5610999999999</v>
      </c>
      <c r="AI615">
        <v>6300.0658999999996</v>
      </c>
      <c r="AJ615">
        <v>6418.1711999999998</v>
      </c>
      <c r="AK615">
        <v>6572.375</v>
      </c>
      <c r="AL615">
        <v>6631.6692000000003</v>
      </c>
      <c r="AM615">
        <v>6755.5171</v>
      </c>
      <c r="AN615">
        <v>6757.1572999999999</v>
      </c>
      <c r="AO615">
        <v>5188.6493</v>
      </c>
      <c r="AP615">
        <v>4165.0520999999999</v>
      </c>
      <c r="AQ615">
        <v>5639.7287999999999</v>
      </c>
      <c r="AR615">
        <v>4830.3055999999997</v>
      </c>
      <c r="AS615">
        <v>3919.9153999999999</v>
      </c>
      <c r="AT615">
        <v>3604.0981999999999</v>
      </c>
      <c r="AU615">
        <v>88.416667000000004</v>
      </c>
      <c r="AV615">
        <v>86.482142999999994</v>
      </c>
      <c r="AW615">
        <v>85.392857000000006</v>
      </c>
      <c r="AX615">
        <v>83.434523999999996</v>
      </c>
      <c r="AY615">
        <v>82.464286000000001</v>
      </c>
      <c r="AZ615">
        <v>79.541667000000004</v>
      </c>
      <c r="BA615">
        <v>78.529762000000005</v>
      </c>
      <c r="BB615">
        <v>79.511904999999999</v>
      </c>
      <c r="BC615">
        <v>82.940476000000004</v>
      </c>
      <c r="BD615">
        <v>87.392857000000006</v>
      </c>
      <c r="BE615">
        <v>92.839286000000001</v>
      </c>
      <c r="BF615">
        <v>96.392857000000006</v>
      </c>
      <c r="BG615">
        <v>99.940476000000004</v>
      </c>
      <c r="BH615">
        <v>101.95238000000001</v>
      </c>
      <c r="BI615">
        <v>103.0119</v>
      </c>
      <c r="BJ615">
        <v>104.01786</v>
      </c>
      <c r="BK615">
        <v>105.52381</v>
      </c>
      <c r="BL615">
        <v>107.375</v>
      </c>
      <c r="BM615">
        <v>106.33929000000001</v>
      </c>
      <c r="BN615">
        <v>103.39286</v>
      </c>
      <c r="BO615">
        <v>99.845237999999995</v>
      </c>
      <c r="BP615">
        <v>95.803571000000005</v>
      </c>
      <c r="BQ615">
        <v>93.226190000000003</v>
      </c>
      <c r="BR615">
        <v>91.196428999999995</v>
      </c>
      <c r="BS615">
        <v>-35.57067</v>
      </c>
      <c r="BT615">
        <v>-36.899909999999998</v>
      </c>
      <c r="BU615">
        <v>-29.974609999999998</v>
      </c>
      <c r="BV615">
        <v>-42.346589999999999</v>
      </c>
      <c r="BW615">
        <v>-34.02514</v>
      </c>
      <c r="BX615">
        <v>-20.499829999999999</v>
      </c>
      <c r="BY615">
        <v>-35.442230000000002</v>
      </c>
      <c r="BZ615">
        <v>62.946260000000002</v>
      </c>
      <c r="CA615">
        <v>8.9950489999999999</v>
      </c>
      <c r="CB615">
        <v>2.052203</v>
      </c>
      <c r="CC615">
        <v>120.32769999999999</v>
      </c>
      <c r="CD615">
        <v>76.823949999999996</v>
      </c>
      <c r="CE615">
        <v>23.515709999999999</v>
      </c>
      <c r="CF615">
        <v>16.009879999999999</v>
      </c>
      <c r="CG615">
        <v>6.2487019999999998</v>
      </c>
      <c r="CH615">
        <v>-22.27769</v>
      </c>
      <c r="CI615">
        <v>-25.620529999999999</v>
      </c>
      <c r="CJ615">
        <v>40.221179999999997</v>
      </c>
      <c r="CK615">
        <v>1144.1199999999999</v>
      </c>
      <c r="CL615">
        <v>1990.213</v>
      </c>
      <c r="CM615">
        <v>528.82449999999994</v>
      </c>
      <c r="CN615">
        <v>4.3604760000000002</v>
      </c>
      <c r="CO615">
        <v>-66.240809999999996</v>
      </c>
      <c r="CP615">
        <v>-50.264859999999999</v>
      </c>
      <c r="CQ615">
        <v>6227.3990000000003</v>
      </c>
      <c r="CR615">
        <v>1350.5820000000001</v>
      </c>
      <c r="CS615">
        <v>1294.5450000000001</v>
      </c>
      <c r="CT615">
        <v>1318.184</v>
      </c>
      <c r="CU615">
        <v>1287.5050000000001</v>
      </c>
      <c r="CV615">
        <v>1438.057</v>
      </c>
      <c r="CW615">
        <v>906.45010000000002</v>
      </c>
      <c r="CX615">
        <v>1484.951</v>
      </c>
      <c r="CY615">
        <v>1437.3430000000001</v>
      </c>
      <c r="CZ615">
        <v>1609.9079999999999</v>
      </c>
      <c r="DA615">
        <v>6208.3760000000002</v>
      </c>
      <c r="DB615">
        <v>2472.913</v>
      </c>
      <c r="DC615">
        <v>1981.807</v>
      </c>
      <c r="DD615">
        <v>2314.8789999999999</v>
      </c>
      <c r="DE615">
        <v>2881.3530000000001</v>
      </c>
      <c r="DF615">
        <v>3073.3670000000002</v>
      </c>
      <c r="DG615">
        <v>3643.817</v>
      </c>
      <c r="DH615">
        <v>9347.39</v>
      </c>
      <c r="DI615">
        <v>9737.6869999999999</v>
      </c>
      <c r="DJ615">
        <v>10205.24</v>
      </c>
      <c r="DK615">
        <v>5927.6940000000004</v>
      </c>
      <c r="DL615">
        <v>6883.7340000000004</v>
      </c>
      <c r="DM615">
        <v>4389.34</v>
      </c>
      <c r="DN615">
        <v>3932.1149999999998</v>
      </c>
      <c r="DO615">
        <v>20</v>
      </c>
      <c r="DP615">
        <v>20</v>
      </c>
    </row>
    <row r="616" spans="1:122" x14ac:dyDescent="0.25">
      <c r="A616" t="str">
        <f t="shared" si="9"/>
        <v>AutoDR-No_Elect DA 1-4 (1PM-9PM)_44389_20-20</v>
      </c>
      <c r="B616" t="s">
        <v>62</v>
      </c>
      <c r="C616" t="s">
        <v>321</v>
      </c>
      <c r="D616" t="s">
        <v>61</v>
      </c>
      <c r="E616" t="s">
        <v>61</v>
      </c>
      <c r="F616" t="s">
        <v>61</v>
      </c>
      <c r="G616" t="s">
        <v>61</v>
      </c>
      <c r="H616" t="s">
        <v>97</v>
      </c>
      <c r="I616" t="s">
        <v>61</v>
      </c>
      <c r="J616" t="s">
        <v>61</v>
      </c>
      <c r="K616" t="s">
        <v>203</v>
      </c>
      <c r="L616" s="18">
        <v>44389</v>
      </c>
      <c r="M616">
        <v>20</v>
      </c>
      <c r="N616">
        <v>20</v>
      </c>
      <c r="O616" t="s">
        <v>258</v>
      </c>
      <c r="P616">
        <v>313</v>
      </c>
      <c r="Q616">
        <v>303</v>
      </c>
      <c r="R616">
        <v>0</v>
      </c>
      <c r="S616">
        <v>0</v>
      </c>
      <c r="T616">
        <v>0</v>
      </c>
      <c r="U616">
        <v>1</v>
      </c>
      <c r="V616">
        <v>1</v>
      </c>
      <c r="W616">
        <v>10406.603999999999</v>
      </c>
      <c r="X616">
        <v>10082.993</v>
      </c>
      <c r="Y616">
        <v>10022.199000000001</v>
      </c>
      <c r="Z616">
        <v>10006.036</v>
      </c>
      <c r="AA616">
        <v>10210.254999999999</v>
      </c>
      <c r="AB616">
        <v>10986.95</v>
      </c>
      <c r="AC616">
        <v>12303.767</v>
      </c>
      <c r="AD616">
        <v>14583.038</v>
      </c>
      <c r="AE616">
        <v>15942.424000000001</v>
      </c>
      <c r="AF616">
        <v>16719.652999999998</v>
      </c>
      <c r="AG616">
        <v>17186.837</v>
      </c>
      <c r="AH616">
        <v>19295.432000000001</v>
      </c>
      <c r="AI616">
        <v>20173.327000000001</v>
      </c>
      <c r="AJ616">
        <v>20728.078000000001</v>
      </c>
      <c r="AK616">
        <v>21172.339</v>
      </c>
      <c r="AL616">
        <v>21355.181</v>
      </c>
      <c r="AM616">
        <v>22040.097000000002</v>
      </c>
      <c r="AN616">
        <v>22338.580999999998</v>
      </c>
      <c r="AO616">
        <v>19004.553</v>
      </c>
      <c r="AP616">
        <v>12592.197</v>
      </c>
      <c r="AQ616">
        <v>15768.695</v>
      </c>
      <c r="AR616">
        <v>14129.923000000001</v>
      </c>
      <c r="AS616">
        <v>12018.989</v>
      </c>
      <c r="AT616">
        <v>11101.13</v>
      </c>
      <c r="AU616">
        <v>72.641914</v>
      </c>
      <c r="AV616">
        <v>71.678218000000001</v>
      </c>
      <c r="AW616">
        <v>70.397689999999997</v>
      </c>
      <c r="AX616">
        <v>68.935643999999996</v>
      </c>
      <c r="AY616">
        <v>68.194719000000006</v>
      </c>
      <c r="AZ616">
        <v>66.793728999999999</v>
      </c>
      <c r="BA616">
        <v>66.097359999999995</v>
      </c>
      <c r="BB616">
        <v>66.872936999999993</v>
      </c>
      <c r="BC616">
        <v>69.130363000000003</v>
      </c>
      <c r="BD616">
        <v>72.579207999999994</v>
      </c>
      <c r="BE616">
        <v>76.727722999999997</v>
      </c>
      <c r="BF616">
        <v>80.605610999999996</v>
      </c>
      <c r="BG616">
        <v>84.171616999999998</v>
      </c>
      <c r="BH616">
        <v>86.831682999999998</v>
      </c>
      <c r="BI616">
        <v>88.514850999999993</v>
      </c>
      <c r="BJ616">
        <v>89.602310000000003</v>
      </c>
      <c r="BK616">
        <v>90.363035999999994</v>
      </c>
      <c r="BL616">
        <v>90.297030000000007</v>
      </c>
      <c r="BM616">
        <v>88.377887999999999</v>
      </c>
      <c r="BN616">
        <v>84.909240999999994</v>
      </c>
      <c r="BO616">
        <v>80.925742999999997</v>
      </c>
      <c r="BP616">
        <v>77.437293999999994</v>
      </c>
      <c r="BQ616">
        <v>75.303629999999998</v>
      </c>
      <c r="BR616">
        <v>73.693068999999994</v>
      </c>
      <c r="BS616">
        <v>-216.3124</v>
      </c>
      <c r="BT616">
        <v>13.0313</v>
      </c>
      <c r="BU616">
        <v>38.805230000000002</v>
      </c>
      <c r="BV616">
        <v>11.579179999999999</v>
      </c>
      <c r="BW616">
        <v>65.110810000000001</v>
      </c>
      <c r="BX616">
        <v>85.202160000000006</v>
      </c>
      <c r="BY616">
        <v>-21.59937</v>
      </c>
      <c r="BZ616">
        <v>0.19166369999999999</v>
      </c>
      <c r="CA616">
        <v>-80.196680000000001</v>
      </c>
      <c r="CB616">
        <v>-138.17670000000001</v>
      </c>
      <c r="CC616">
        <v>75.111969999999999</v>
      </c>
      <c r="CD616">
        <v>-63.701569999999997</v>
      </c>
      <c r="CE616">
        <v>-156.52950000000001</v>
      </c>
      <c r="CF616">
        <v>-139.7311</v>
      </c>
      <c r="CG616">
        <v>-243.96350000000001</v>
      </c>
      <c r="CH616">
        <v>-205.76220000000001</v>
      </c>
      <c r="CI616">
        <v>-355.4203</v>
      </c>
      <c r="CJ616">
        <v>-360.70150000000001</v>
      </c>
      <c r="CK616">
        <v>2283.4839999999999</v>
      </c>
      <c r="CL616">
        <v>7462.59</v>
      </c>
      <c r="CM616">
        <v>2658.634</v>
      </c>
      <c r="CN616">
        <v>443.58429999999998</v>
      </c>
      <c r="CO616">
        <v>-142.32490000000001</v>
      </c>
      <c r="CP616">
        <v>-54.284990000000001</v>
      </c>
      <c r="CQ616">
        <v>27340.61</v>
      </c>
      <c r="CR616">
        <v>8859.3580000000002</v>
      </c>
      <c r="CS616">
        <v>10514.05</v>
      </c>
      <c r="CT616">
        <v>10964.97</v>
      </c>
      <c r="CU616">
        <v>6211.75</v>
      </c>
      <c r="CV616">
        <v>7907.1710000000003</v>
      </c>
      <c r="CW616">
        <v>6129.5749999999998</v>
      </c>
      <c r="CX616">
        <v>5870.6040000000003</v>
      </c>
      <c r="CY616">
        <v>8391.9930000000004</v>
      </c>
      <c r="CZ616">
        <v>8243.7029999999995</v>
      </c>
      <c r="DA616">
        <v>17506.849999999999</v>
      </c>
      <c r="DB616">
        <v>12671.79</v>
      </c>
      <c r="DC616">
        <v>11441.06</v>
      </c>
      <c r="DD616">
        <v>12379.06</v>
      </c>
      <c r="DE616">
        <v>14167.04</v>
      </c>
      <c r="DF616">
        <v>14939.64</v>
      </c>
      <c r="DG616">
        <v>16357.42</v>
      </c>
      <c r="DH616">
        <v>26513.56</v>
      </c>
      <c r="DI616">
        <v>29500.639999999999</v>
      </c>
      <c r="DJ616">
        <v>29177.24</v>
      </c>
      <c r="DK616">
        <v>46475.38</v>
      </c>
      <c r="DL616">
        <v>31850.67</v>
      </c>
      <c r="DM616">
        <v>18939.66</v>
      </c>
      <c r="DN616">
        <v>17862.88</v>
      </c>
      <c r="DO616">
        <v>20</v>
      </c>
      <c r="DP616">
        <v>20</v>
      </c>
    </row>
    <row r="617" spans="1:122" hidden="1" x14ac:dyDescent="0.25">
      <c r="A617" t="str">
        <f t="shared" si="9"/>
        <v>Size_Grp-20 to 199.99 kW_Elect DA 1-4 (1PM-9PM)_44389_19-20</v>
      </c>
      <c r="B617" t="s">
        <v>62</v>
      </c>
      <c r="C617" t="s">
        <v>201</v>
      </c>
      <c r="D617" t="s">
        <v>61</v>
      </c>
      <c r="E617" t="s">
        <v>61</v>
      </c>
      <c r="F617" t="s">
        <v>61</v>
      </c>
      <c r="G617" t="s">
        <v>61</v>
      </c>
      <c r="H617" t="s">
        <v>61</v>
      </c>
      <c r="I617" t="s">
        <v>61</v>
      </c>
      <c r="J617" t="s">
        <v>101</v>
      </c>
      <c r="K617" t="s">
        <v>203</v>
      </c>
      <c r="L617" s="18">
        <v>44389</v>
      </c>
      <c r="M617">
        <v>19</v>
      </c>
      <c r="N617">
        <v>20</v>
      </c>
      <c r="O617" t="s">
        <v>258</v>
      </c>
      <c r="P617">
        <v>113</v>
      </c>
      <c r="Q617">
        <v>112</v>
      </c>
      <c r="R617">
        <v>0</v>
      </c>
      <c r="S617">
        <v>0</v>
      </c>
      <c r="T617">
        <v>0</v>
      </c>
      <c r="U617">
        <v>1</v>
      </c>
      <c r="V617">
        <v>1</v>
      </c>
      <c r="W617">
        <v>2266.2458000000001</v>
      </c>
      <c r="X617">
        <v>1989.6546000000001</v>
      </c>
      <c r="Y617">
        <v>1964.5373</v>
      </c>
      <c r="Z617">
        <v>1932.5381</v>
      </c>
      <c r="AA617">
        <v>1967.5530000000001</v>
      </c>
      <c r="AB617">
        <v>2057.6633999999999</v>
      </c>
      <c r="AC617">
        <v>2197.6289999999999</v>
      </c>
      <c r="AD617">
        <v>2697.9173999999998</v>
      </c>
      <c r="AE617">
        <v>3440.5936999999999</v>
      </c>
      <c r="AF617">
        <v>4207.3743999999997</v>
      </c>
      <c r="AG617">
        <v>4423.607</v>
      </c>
      <c r="AH617">
        <v>4663.5583999999999</v>
      </c>
      <c r="AI617">
        <v>4932.9049999999997</v>
      </c>
      <c r="AJ617">
        <v>5092.2199000000001</v>
      </c>
      <c r="AK617">
        <v>5216.5622999999996</v>
      </c>
      <c r="AL617">
        <v>5305.0766000000003</v>
      </c>
      <c r="AM617">
        <v>5257.7826999999997</v>
      </c>
      <c r="AN617">
        <v>5074.8756000000003</v>
      </c>
      <c r="AO617">
        <v>4222.1360000000004</v>
      </c>
      <c r="AP617">
        <v>4155.7458999999999</v>
      </c>
      <c r="AQ617">
        <v>4218.4049999999997</v>
      </c>
      <c r="AR617">
        <v>3008.2024999999999</v>
      </c>
      <c r="AS617">
        <v>2204.3517000000002</v>
      </c>
      <c r="AT617">
        <v>1896.0636999999999</v>
      </c>
      <c r="AU617">
        <v>62.464286000000001</v>
      </c>
      <c r="AV617">
        <v>62.227679000000002</v>
      </c>
      <c r="AW617">
        <v>60.982143000000001</v>
      </c>
      <c r="AX617">
        <v>60.665179000000002</v>
      </c>
      <c r="AY617">
        <v>60.3125</v>
      </c>
      <c r="AZ617">
        <v>59.75</v>
      </c>
      <c r="BA617">
        <v>59.196429000000002</v>
      </c>
      <c r="BB617">
        <v>60.026786000000001</v>
      </c>
      <c r="BC617">
        <v>62.160713999999999</v>
      </c>
      <c r="BD617">
        <v>65.107142999999994</v>
      </c>
      <c r="BE617">
        <v>68.625</v>
      </c>
      <c r="BF617">
        <v>71.558036000000001</v>
      </c>
      <c r="BG617">
        <v>74.767857000000006</v>
      </c>
      <c r="BH617">
        <v>76.607142999999994</v>
      </c>
      <c r="BI617">
        <v>78.196428999999995</v>
      </c>
      <c r="BJ617">
        <v>79.120536000000001</v>
      </c>
      <c r="BK617">
        <v>79.236607000000006</v>
      </c>
      <c r="BL617">
        <v>78.611607000000006</v>
      </c>
      <c r="BM617">
        <v>77.066963999999999</v>
      </c>
      <c r="BN617">
        <v>73.794642999999994</v>
      </c>
      <c r="BO617">
        <v>69.272321000000005</v>
      </c>
      <c r="BP617">
        <v>65.8125</v>
      </c>
      <c r="BQ617">
        <v>63.433036000000001</v>
      </c>
      <c r="BR617">
        <v>62.495536000000001</v>
      </c>
      <c r="BS617">
        <v>-154.4366</v>
      </c>
      <c r="BT617">
        <v>-63.146129999999999</v>
      </c>
      <c r="BU617">
        <v>-50.276809999999998</v>
      </c>
      <c r="BV617">
        <v>-43.988810000000001</v>
      </c>
      <c r="BW617">
        <v>-10.23884</v>
      </c>
      <c r="BX617">
        <v>-7.7819130000000003</v>
      </c>
      <c r="BY617">
        <v>8.9963189999999997</v>
      </c>
      <c r="BZ617">
        <v>11.78173</v>
      </c>
      <c r="CA617">
        <v>-40.075499999999998</v>
      </c>
      <c r="CB617">
        <v>17.529579999999999</v>
      </c>
      <c r="CC617">
        <v>48.982469999999999</v>
      </c>
      <c r="CD617">
        <v>58.257689999999997</v>
      </c>
      <c r="CE617">
        <v>-5.5187850000000003</v>
      </c>
      <c r="CF617">
        <v>-24.877649999999999</v>
      </c>
      <c r="CG617">
        <v>-25.900700000000001</v>
      </c>
      <c r="CH617">
        <v>-16.578659999999999</v>
      </c>
      <c r="CI617">
        <v>-3.4718390000000001</v>
      </c>
      <c r="CJ617">
        <v>113.2453</v>
      </c>
      <c r="CK617">
        <v>781.88440000000003</v>
      </c>
      <c r="CL617">
        <v>499.57260000000002</v>
      </c>
      <c r="CM617">
        <v>-34.367809999999999</v>
      </c>
      <c r="CN617">
        <v>-18.616430000000001</v>
      </c>
      <c r="CO617">
        <v>-29.86317</v>
      </c>
      <c r="CP617">
        <v>-37.812849999999997</v>
      </c>
      <c r="CQ617">
        <v>788.51260000000002</v>
      </c>
      <c r="CR617">
        <v>406.67149999999998</v>
      </c>
      <c r="CS617">
        <v>481.92239999999998</v>
      </c>
      <c r="CT617">
        <v>352.43450000000001</v>
      </c>
      <c r="CU617">
        <v>253.22720000000001</v>
      </c>
      <c r="CV617">
        <v>276.18669999999997</v>
      </c>
      <c r="CW617">
        <v>323.43299999999999</v>
      </c>
      <c r="CX617">
        <v>263.87849999999997</v>
      </c>
      <c r="CY617">
        <v>287.68119999999999</v>
      </c>
      <c r="CZ617">
        <v>477.12119999999999</v>
      </c>
      <c r="DA617">
        <v>624.22050000000002</v>
      </c>
      <c r="DB617">
        <v>823.73209999999995</v>
      </c>
      <c r="DC617">
        <v>847.16560000000004</v>
      </c>
      <c r="DD617">
        <v>901.70619999999997</v>
      </c>
      <c r="DE617">
        <v>909.73180000000002</v>
      </c>
      <c r="DF617">
        <v>880.96299999999997</v>
      </c>
      <c r="DG617">
        <v>901.66459999999995</v>
      </c>
      <c r="DH617">
        <v>1533.0830000000001</v>
      </c>
      <c r="DI617">
        <v>1499.1379999999999</v>
      </c>
      <c r="DJ617">
        <v>1637.354</v>
      </c>
      <c r="DK617">
        <v>1303.0029999999999</v>
      </c>
      <c r="DL617">
        <v>655.11829999999998</v>
      </c>
      <c r="DM617">
        <v>580.75739999999996</v>
      </c>
      <c r="DN617">
        <v>465.3854</v>
      </c>
      <c r="DO617">
        <v>19</v>
      </c>
      <c r="DP617">
        <v>20</v>
      </c>
    </row>
    <row r="618" spans="1:122" hidden="1" x14ac:dyDescent="0.25">
      <c r="A618" t="str">
        <f t="shared" si="9"/>
        <v>Aggregator-CPower_Elect DA 1-4 (1PM-9PM)_44389_19-20</v>
      </c>
      <c r="B618" t="s">
        <v>62</v>
      </c>
      <c r="C618" t="s">
        <v>215</v>
      </c>
      <c r="D618" t="s">
        <v>61</v>
      </c>
      <c r="E618" t="s">
        <v>61</v>
      </c>
      <c r="F618" t="s">
        <v>42</v>
      </c>
      <c r="G618" t="s">
        <v>61</v>
      </c>
      <c r="H618" t="s">
        <v>61</v>
      </c>
      <c r="I618" t="s">
        <v>61</v>
      </c>
      <c r="J618" t="s">
        <v>61</v>
      </c>
      <c r="K618" t="s">
        <v>203</v>
      </c>
      <c r="L618" s="18">
        <v>44389</v>
      </c>
      <c r="M618">
        <v>19</v>
      </c>
      <c r="N618">
        <v>20</v>
      </c>
      <c r="O618" t="s">
        <v>258</v>
      </c>
      <c r="P618">
        <v>144</v>
      </c>
      <c r="Q618">
        <v>143</v>
      </c>
      <c r="R618">
        <v>0</v>
      </c>
      <c r="S618">
        <v>1</v>
      </c>
      <c r="T618">
        <v>0</v>
      </c>
      <c r="U618">
        <v>1</v>
      </c>
      <c r="V618">
        <v>1</v>
      </c>
      <c r="W618">
        <v>7127.4093999999996</v>
      </c>
      <c r="X618">
        <v>6444.5357000000004</v>
      </c>
      <c r="Y618">
        <v>6399.4863999999998</v>
      </c>
      <c r="Z618">
        <v>6289.8847999999998</v>
      </c>
      <c r="AA618">
        <v>6373.8181000000004</v>
      </c>
      <c r="AB618">
        <v>6941.4409999999998</v>
      </c>
      <c r="AC618">
        <v>7633.3499000000002</v>
      </c>
      <c r="AD618">
        <v>8521.8449999999993</v>
      </c>
      <c r="AE618">
        <v>9750.4590000000007</v>
      </c>
      <c r="AF618">
        <v>10826.157999999999</v>
      </c>
      <c r="AG618">
        <v>11286.196</v>
      </c>
      <c r="AH618">
        <v>12735.005999999999</v>
      </c>
      <c r="AI618">
        <v>13092.692999999999</v>
      </c>
      <c r="AJ618">
        <v>13480.645</v>
      </c>
      <c r="AK618">
        <v>13745.987999999999</v>
      </c>
      <c r="AL618">
        <v>13941.439</v>
      </c>
      <c r="AM618">
        <v>14226.862999999999</v>
      </c>
      <c r="AN618">
        <v>13946.581</v>
      </c>
      <c r="AO618">
        <v>12602.751</v>
      </c>
      <c r="AP618">
        <v>11868.886</v>
      </c>
      <c r="AQ618">
        <v>11120.449000000001</v>
      </c>
      <c r="AR618">
        <v>9031.4531000000006</v>
      </c>
      <c r="AS618">
        <v>7675.5138999999999</v>
      </c>
      <c r="AT618">
        <v>6953.8424999999997</v>
      </c>
      <c r="AU618">
        <v>62.482517000000001</v>
      </c>
      <c r="AV618">
        <v>62.248252000000001</v>
      </c>
      <c r="AW618">
        <v>60.972028000000002</v>
      </c>
      <c r="AX618">
        <v>60.615385000000003</v>
      </c>
      <c r="AY618">
        <v>60.262238000000004</v>
      </c>
      <c r="AZ618">
        <v>59.692307999999997</v>
      </c>
      <c r="BA618">
        <v>59.118881000000002</v>
      </c>
      <c r="BB618">
        <v>60.027971999999998</v>
      </c>
      <c r="BC618">
        <v>62.321677999999999</v>
      </c>
      <c r="BD618">
        <v>65.227272999999997</v>
      </c>
      <c r="BE618">
        <v>68.678321999999994</v>
      </c>
      <c r="BF618">
        <v>71.506992999999994</v>
      </c>
      <c r="BG618">
        <v>74.629371000000006</v>
      </c>
      <c r="BH618">
        <v>76.440558999999993</v>
      </c>
      <c r="BI618">
        <v>77.996503000000004</v>
      </c>
      <c r="BJ618">
        <v>78.933565999999999</v>
      </c>
      <c r="BK618">
        <v>79.066434000000001</v>
      </c>
      <c r="BL618">
        <v>78.489509999999996</v>
      </c>
      <c r="BM618">
        <v>77.031469000000001</v>
      </c>
      <c r="BN618">
        <v>73.881118999999998</v>
      </c>
      <c r="BO618">
        <v>69.444056000000003</v>
      </c>
      <c r="BP618">
        <v>65.919579999999996</v>
      </c>
      <c r="BQ618">
        <v>63.503497000000003</v>
      </c>
      <c r="BR618">
        <v>62.576923000000001</v>
      </c>
      <c r="BS618">
        <v>-130.58449999999999</v>
      </c>
      <c r="BT618">
        <v>-144.93610000000001</v>
      </c>
      <c r="BU618">
        <v>-178.57769999999999</v>
      </c>
      <c r="BV618">
        <v>-67.582470000000001</v>
      </c>
      <c r="BW618">
        <v>115.0322</v>
      </c>
      <c r="BX618">
        <v>172.29339999999999</v>
      </c>
      <c r="BY618">
        <v>101.8947</v>
      </c>
      <c r="BZ618">
        <v>-62.69623</v>
      </c>
      <c r="CA618">
        <v>-212.53309999999999</v>
      </c>
      <c r="CB618">
        <v>-143.34889999999999</v>
      </c>
      <c r="CC618">
        <v>-109.12309999999999</v>
      </c>
      <c r="CD618">
        <v>-141.89760000000001</v>
      </c>
      <c r="CE618">
        <v>-95.304730000000006</v>
      </c>
      <c r="CF618">
        <v>-165.52950000000001</v>
      </c>
      <c r="CG618">
        <v>-144.7741</v>
      </c>
      <c r="CH618">
        <v>-136.4443</v>
      </c>
      <c r="CI618">
        <v>-246.20660000000001</v>
      </c>
      <c r="CJ618">
        <v>16.96434</v>
      </c>
      <c r="CK618">
        <v>1084.021</v>
      </c>
      <c r="CL618">
        <v>821.9855</v>
      </c>
      <c r="CM618">
        <v>124.4687</v>
      </c>
      <c r="CN618">
        <v>136.79740000000001</v>
      </c>
      <c r="CO618">
        <v>35.318539999999999</v>
      </c>
      <c r="CP618">
        <v>-9.2916240000000005</v>
      </c>
      <c r="CQ618">
        <v>18337.23</v>
      </c>
      <c r="CR618">
        <v>7387.0550000000003</v>
      </c>
      <c r="CS618">
        <v>7608.9219999999996</v>
      </c>
      <c r="CT618">
        <v>4554.7219999999998</v>
      </c>
      <c r="CU618">
        <v>5555.81</v>
      </c>
      <c r="CV618">
        <v>3576.538</v>
      </c>
      <c r="CW618">
        <v>2584.241</v>
      </c>
      <c r="CX618">
        <v>2976.6489999999999</v>
      </c>
      <c r="CY618">
        <v>4615.9849999999997</v>
      </c>
      <c r="CZ618">
        <v>7993.799</v>
      </c>
      <c r="DA618">
        <v>17468.150000000001</v>
      </c>
      <c r="DB618">
        <v>15949.16</v>
      </c>
      <c r="DC618">
        <v>22538.799999999999</v>
      </c>
      <c r="DD618">
        <v>26198.86</v>
      </c>
      <c r="DE618">
        <v>31507.88</v>
      </c>
      <c r="DF618">
        <v>35347.050000000003</v>
      </c>
      <c r="DG618">
        <v>43191.64</v>
      </c>
      <c r="DH618">
        <v>33381.949999999997</v>
      </c>
      <c r="DI618">
        <v>30905.97</v>
      </c>
      <c r="DJ618">
        <v>29668.49</v>
      </c>
      <c r="DK618">
        <v>25372.27</v>
      </c>
      <c r="DL618">
        <v>22758.41</v>
      </c>
      <c r="DM618">
        <v>14034.38</v>
      </c>
      <c r="DN618">
        <v>12759.88</v>
      </c>
      <c r="DO618">
        <v>19</v>
      </c>
      <c r="DP618">
        <v>20</v>
      </c>
    </row>
    <row r="619" spans="1:122" hidden="1" x14ac:dyDescent="0.25">
      <c r="A619" t="str">
        <f t="shared" si="9"/>
        <v>Industry_Type-4. Retail stores_Elect DA 1-4 (1PM-9PM)_44389_19-20</v>
      </c>
      <c r="B619" t="s">
        <v>62</v>
      </c>
      <c r="C619" t="s">
        <v>204</v>
      </c>
      <c r="D619" t="s">
        <v>61</v>
      </c>
      <c r="E619" t="s">
        <v>61</v>
      </c>
      <c r="F619" t="s">
        <v>61</v>
      </c>
      <c r="G619" t="s">
        <v>33</v>
      </c>
      <c r="H619" t="s">
        <v>61</v>
      </c>
      <c r="I619" t="s">
        <v>61</v>
      </c>
      <c r="J619" t="s">
        <v>61</v>
      </c>
      <c r="K619" t="s">
        <v>203</v>
      </c>
      <c r="L619" s="18">
        <v>44389</v>
      </c>
      <c r="M619">
        <v>19</v>
      </c>
      <c r="N619">
        <v>20</v>
      </c>
      <c r="O619" t="s">
        <v>258</v>
      </c>
      <c r="P619">
        <v>128</v>
      </c>
      <c r="Q619">
        <v>127</v>
      </c>
      <c r="R619">
        <v>0</v>
      </c>
      <c r="S619">
        <v>0</v>
      </c>
      <c r="T619">
        <v>0</v>
      </c>
      <c r="U619">
        <v>1</v>
      </c>
      <c r="V619">
        <v>1</v>
      </c>
      <c r="W619">
        <v>3127.4265</v>
      </c>
      <c r="X619">
        <v>2683.9079999999999</v>
      </c>
      <c r="Y619">
        <v>2731.3270000000002</v>
      </c>
      <c r="Z619">
        <v>2695.9470999999999</v>
      </c>
      <c r="AA619">
        <v>2764.0596999999998</v>
      </c>
      <c r="AB619">
        <v>3112.0776000000001</v>
      </c>
      <c r="AC619">
        <v>3379.6781999999998</v>
      </c>
      <c r="AD619">
        <v>3948.9657999999999</v>
      </c>
      <c r="AE619">
        <v>4790.3006999999998</v>
      </c>
      <c r="AF619">
        <v>5267.1980000000003</v>
      </c>
      <c r="AG619">
        <v>5434.5721000000003</v>
      </c>
      <c r="AH619">
        <v>6509.9258</v>
      </c>
      <c r="AI619">
        <v>6811.6121999999996</v>
      </c>
      <c r="AJ619">
        <v>7032.7367999999997</v>
      </c>
      <c r="AK619">
        <v>7173.5870999999997</v>
      </c>
      <c r="AL619">
        <v>7429.1084000000001</v>
      </c>
      <c r="AM619">
        <v>7695.7673000000004</v>
      </c>
      <c r="AN619">
        <v>7618.3445000000002</v>
      </c>
      <c r="AO619">
        <v>6747.4836999999998</v>
      </c>
      <c r="AP619">
        <v>6461.5461999999998</v>
      </c>
      <c r="AQ619">
        <v>5875.26</v>
      </c>
      <c r="AR619">
        <v>4096.9027999999998</v>
      </c>
      <c r="AS619">
        <v>3070.5241999999998</v>
      </c>
      <c r="AT619">
        <v>2702.9879999999998</v>
      </c>
      <c r="AU619">
        <v>62.405512000000002</v>
      </c>
      <c r="AV619">
        <v>62.165354000000001</v>
      </c>
      <c r="AW619">
        <v>60.921259999999997</v>
      </c>
      <c r="AX619">
        <v>60.574803000000003</v>
      </c>
      <c r="AY619">
        <v>60.216535</v>
      </c>
      <c r="AZ619">
        <v>59.649605999999999</v>
      </c>
      <c r="BA619">
        <v>59.070866000000002</v>
      </c>
      <c r="BB619">
        <v>59.937007999999999</v>
      </c>
      <c r="BC619">
        <v>62.129921000000003</v>
      </c>
      <c r="BD619">
        <v>65.035432999999998</v>
      </c>
      <c r="BE619">
        <v>68.547244000000006</v>
      </c>
      <c r="BF619">
        <v>71.433070999999998</v>
      </c>
      <c r="BG619">
        <v>74.602361999999999</v>
      </c>
      <c r="BH619">
        <v>76.437008000000006</v>
      </c>
      <c r="BI619">
        <v>78</v>
      </c>
      <c r="BJ619">
        <v>78.917322999999996</v>
      </c>
      <c r="BK619">
        <v>79.023622000000003</v>
      </c>
      <c r="BL619">
        <v>78.389764</v>
      </c>
      <c r="BM619">
        <v>76.874015999999997</v>
      </c>
      <c r="BN619">
        <v>73.673227999999995</v>
      </c>
      <c r="BO619">
        <v>69.236220000000003</v>
      </c>
      <c r="BP619">
        <v>65.767717000000005</v>
      </c>
      <c r="BQ619">
        <v>63.381889999999999</v>
      </c>
      <c r="BR619">
        <v>62.444882</v>
      </c>
      <c r="BS619">
        <v>-217.99539999999999</v>
      </c>
      <c r="BT619">
        <v>-47.413069999999998</v>
      </c>
      <c r="BU619">
        <v>-64.094719999999995</v>
      </c>
      <c r="BV619">
        <v>-55.427579999999999</v>
      </c>
      <c r="BW619">
        <v>72.907380000000003</v>
      </c>
      <c r="BX619">
        <v>42.483699999999999</v>
      </c>
      <c r="BY619">
        <v>49.402099999999997</v>
      </c>
      <c r="BZ619">
        <v>-29.248249999999999</v>
      </c>
      <c r="CA619">
        <v>-155.40379999999999</v>
      </c>
      <c r="CB619">
        <v>-1.295722</v>
      </c>
      <c r="CC619">
        <v>62.490749999999998</v>
      </c>
      <c r="CD619">
        <v>0.50365300000000002</v>
      </c>
      <c r="CE619">
        <v>-47.389980000000001</v>
      </c>
      <c r="CF619">
        <v>-70.407139999999998</v>
      </c>
      <c r="CG619">
        <v>-69.803399999999996</v>
      </c>
      <c r="CH619">
        <v>-101.0673</v>
      </c>
      <c r="CI619">
        <v>-202.75909999999999</v>
      </c>
      <c r="CJ619">
        <v>-98.984729999999999</v>
      </c>
      <c r="CK619">
        <v>783.48789999999997</v>
      </c>
      <c r="CL619">
        <v>555.34469999999999</v>
      </c>
      <c r="CM619">
        <v>-40.959969999999998</v>
      </c>
      <c r="CN619">
        <v>22.5566</v>
      </c>
      <c r="CO619">
        <v>-24.83793</v>
      </c>
      <c r="CP619">
        <v>-46.673859999999998</v>
      </c>
      <c r="CQ619">
        <v>1632.626</v>
      </c>
      <c r="CR619">
        <v>857.00900000000001</v>
      </c>
      <c r="CS619">
        <v>1288.5709999999999</v>
      </c>
      <c r="CT619">
        <v>898.06920000000002</v>
      </c>
      <c r="CU619">
        <v>2669.0419999999999</v>
      </c>
      <c r="CV619">
        <v>1700.4570000000001</v>
      </c>
      <c r="CW619">
        <v>1187.664</v>
      </c>
      <c r="CX619">
        <v>1619.7919999999999</v>
      </c>
      <c r="CY619">
        <v>2406.7370000000001</v>
      </c>
      <c r="CZ619">
        <v>2881.6370000000002</v>
      </c>
      <c r="DA619">
        <v>6329.0959999999995</v>
      </c>
      <c r="DB619">
        <v>3337.6529999999998</v>
      </c>
      <c r="DC619">
        <v>3627.857</v>
      </c>
      <c r="DD619">
        <v>4891.1139999999996</v>
      </c>
      <c r="DE619">
        <v>4603.8320000000003</v>
      </c>
      <c r="DF619">
        <v>4779.2150000000001</v>
      </c>
      <c r="DG619">
        <v>6626.8320000000003</v>
      </c>
      <c r="DH619">
        <v>5643.1490000000003</v>
      </c>
      <c r="DI619">
        <v>5213.1499999999996</v>
      </c>
      <c r="DJ619">
        <v>5176.6130000000003</v>
      </c>
      <c r="DK619">
        <v>6280.4319999999998</v>
      </c>
      <c r="DL619">
        <v>6072.9030000000002</v>
      </c>
      <c r="DM619">
        <v>1990.559</v>
      </c>
      <c r="DN619">
        <v>1563.796</v>
      </c>
      <c r="DO619">
        <v>19</v>
      </c>
      <c r="DP619">
        <v>20</v>
      </c>
    </row>
    <row r="620" spans="1:122" hidden="1" x14ac:dyDescent="0.25">
      <c r="A620" t="str">
        <f t="shared" si="9"/>
        <v>LCA-Stockton_Elect DA 1-4 (1PM-9PM)_44389_19-20</v>
      </c>
      <c r="B620" t="s">
        <v>62</v>
      </c>
      <c r="C620" t="s">
        <v>213</v>
      </c>
      <c r="D620" t="s">
        <v>39</v>
      </c>
      <c r="E620" t="s">
        <v>61</v>
      </c>
      <c r="F620" t="s">
        <v>61</v>
      </c>
      <c r="G620" t="s">
        <v>61</v>
      </c>
      <c r="H620" t="s">
        <v>61</v>
      </c>
      <c r="I620" t="s">
        <v>61</v>
      </c>
      <c r="J620" t="s">
        <v>61</v>
      </c>
      <c r="K620" t="s">
        <v>203</v>
      </c>
      <c r="L620" s="18">
        <v>44389</v>
      </c>
      <c r="M620">
        <v>19</v>
      </c>
      <c r="N620">
        <v>20</v>
      </c>
      <c r="O620" t="s">
        <v>258</v>
      </c>
      <c r="P620">
        <v>20</v>
      </c>
      <c r="Q620">
        <v>19</v>
      </c>
      <c r="R620">
        <v>0</v>
      </c>
      <c r="S620">
        <v>1</v>
      </c>
      <c r="T620">
        <v>0</v>
      </c>
      <c r="U620">
        <v>1</v>
      </c>
      <c r="V620">
        <v>1</v>
      </c>
      <c r="W620">
        <v>593.94316000000003</v>
      </c>
      <c r="X620">
        <v>510.20737000000003</v>
      </c>
      <c r="Y620">
        <v>507.73894999999999</v>
      </c>
      <c r="Z620">
        <v>493.03789</v>
      </c>
      <c r="AA620">
        <v>490.90737000000001</v>
      </c>
      <c r="AB620">
        <v>670.96</v>
      </c>
      <c r="AC620">
        <v>920.57789000000002</v>
      </c>
      <c r="AD620">
        <v>951.78525999999999</v>
      </c>
      <c r="AE620">
        <v>1154.8832</v>
      </c>
      <c r="AF620">
        <v>1217.2989</v>
      </c>
      <c r="AG620">
        <v>1253.4926</v>
      </c>
      <c r="AH620">
        <v>1404.4704999999999</v>
      </c>
      <c r="AI620">
        <v>1391.3768</v>
      </c>
      <c r="AJ620">
        <v>1463.2505000000001</v>
      </c>
      <c r="AK620">
        <v>1492.6368</v>
      </c>
      <c r="AL620">
        <v>1414.5705</v>
      </c>
      <c r="AM620">
        <v>1408.3210999999999</v>
      </c>
      <c r="AN620">
        <v>1218.5346999999999</v>
      </c>
      <c r="AO620">
        <v>930.72420999999997</v>
      </c>
      <c r="AP620">
        <v>882.99788999999998</v>
      </c>
      <c r="AQ620">
        <v>1066.9274</v>
      </c>
      <c r="AR620">
        <v>879.65368000000001</v>
      </c>
      <c r="AS620">
        <v>780.02211</v>
      </c>
      <c r="AT620">
        <v>717.19367999999997</v>
      </c>
      <c r="AU620">
        <v>70.315788999999995</v>
      </c>
      <c r="AV620">
        <v>69.473684000000006</v>
      </c>
      <c r="AW620">
        <v>66.973684000000006</v>
      </c>
      <c r="AX620">
        <v>65.789473999999998</v>
      </c>
      <c r="AY620">
        <v>65.289473999999998</v>
      </c>
      <c r="AZ620">
        <v>63.763157999999997</v>
      </c>
      <c r="BA620">
        <v>62.736842000000003</v>
      </c>
      <c r="BB620">
        <v>63.552632000000003</v>
      </c>
      <c r="BC620">
        <v>66.026315999999994</v>
      </c>
      <c r="BD620">
        <v>69.842105000000004</v>
      </c>
      <c r="BE620">
        <v>74.789473999999998</v>
      </c>
      <c r="BF620">
        <v>79.421053000000001</v>
      </c>
      <c r="BG620">
        <v>83.605262999999994</v>
      </c>
      <c r="BH620">
        <v>85.631579000000002</v>
      </c>
      <c r="BI620">
        <v>87.342105000000004</v>
      </c>
      <c r="BJ620">
        <v>88.210526000000002</v>
      </c>
      <c r="BK620">
        <v>89.289473999999998</v>
      </c>
      <c r="BL620">
        <v>88.5</v>
      </c>
      <c r="BM620">
        <v>86.552632000000003</v>
      </c>
      <c r="BN620">
        <v>84.105262999999994</v>
      </c>
      <c r="BO620">
        <v>79.631579000000002</v>
      </c>
      <c r="BP620">
        <v>75.105262999999994</v>
      </c>
      <c r="BQ620">
        <v>71.710526000000002</v>
      </c>
      <c r="BR620">
        <v>69.5</v>
      </c>
      <c r="BS620">
        <v>59.289529999999999</v>
      </c>
      <c r="BT620">
        <v>-105.6827</v>
      </c>
      <c r="BU620">
        <v>-107.6815</v>
      </c>
      <c r="BV620">
        <v>-62.54083</v>
      </c>
      <c r="BW620">
        <v>-0.94616</v>
      </c>
      <c r="BX620">
        <v>57.674030000000002</v>
      </c>
      <c r="BY620">
        <v>6.0126629999999999</v>
      </c>
      <c r="BZ620">
        <v>-47.322119999999998</v>
      </c>
      <c r="CA620">
        <v>-25.459009999999999</v>
      </c>
      <c r="CB620">
        <v>3.1790759999999998</v>
      </c>
      <c r="CC620">
        <v>-37.48198</v>
      </c>
      <c r="CD620">
        <v>-62.1188</v>
      </c>
      <c r="CE620">
        <v>-35.177599999999998</v>
      </c>
      <c r="CF620">
        <v>-57.496609999999997</v>
      </c>
      <c r="CG620">
        <v>-46.852609999999999</v>
      </c>
      <c r="CH620">
        <v>2.6794790000000002</v>
      </c>
      <c r="CI620">
        <v>-15.478020000000001</v>
      </c>
      <c r="CJ620">
        <v>84.288290000000003</v>
      </c>
      <c r="CK620">
        <v>323.70800000000003</v>
      </c>
      <c r="CL620">
        <v>279.97820000000002</v>
      </c>
      <c r="CM620">
        <v>128.32740000000001</v>
      </c>
      <c r="CN620">
        <v>132.31</v>
      </c>
      <c r="CO620">
        <v>112.4355</v>
      </c>
      <c r="CP620">
        <v>88.672060000000002</v>
      </c>
      <c r="CQ620">
        <v>3970.6619999999998</v>
      </c>
      <c r="CR620">
        <v>4763.1909999999998</v>
      </c>
      <c r="CS620">
        <v>4660.0259999999998</v>
      </c>
      <c r="CT620">
        <v>2656.6370000000002</v>
      </c>
      <c r="CU620">
        <v>1766.6189999999999</v>
      </c>
      <c r="CV620">
        <v>656.70569999999998</v>
      </c>
      <c r="CW620">
        <v>789.76840000000004</v>
      </c>
      <c r="CX620">
        <v>860.46559999999999</v>
      </c>
      <c r="CY620">
        <v>794.90300000000002</v>
      </c>
      <c r="CZ620">
        <v>841.3827</v>
      </c>
      <c r="DA620">
        <v>2200.4450000000002</v>
      </c>
      <c r="DB620">
        <v>1787.308</v>
      </c>
      <c r="DC620">
        <v>1927.923</v>
      </c>
      <c r="DD620">
        <v>2014.838</v>
      </c>
      <c r="DE620">
        <v>2066.5079999999998</v>
      </c>
      <c r="DF620">
        <v>2109.6120000000001</v>
      </c>
      <c r="DG620">
        <v>2701.596</v>
      </c>
      <c r="DH620">
        <v>3372.6350000000002</v>
      </c>
      <c r="DI620">
        <v>2234.6320000000001</v>
      </c>
      <c r="DJ620">
        <v>2901.2510000000002</v>
      </c>
      <c r="DK620">
        <v>2173.2249999999999</v>
      </c>
      <c r="DL620">
        <v>2386.4870000000001</v>
      </c>
      <c r="DM620">
        <v>3091.2829999999999</v>
      </c>
      <c r="DN620">
        <v>3052.9960000000001</v>
      </c>
      <c r="DO620">
        <v>19</v>
      </c>
      <c r="DP620">
        <v>20</v>
      </c>
    </row>
    <row r="621" spans="1:122" hidden="1" x14ac:dyDescent="0.25">
      <c r="A621" t="str">
        <f t="shared" si="9"/>
        <v>Industry_Type-5. Offices, Hotels, Finance, Services_Elect DA 1-4 (1PM-9PM)_44389_20-20</v>
      </c>
      <c r="B621" t="s">
        <v>62</v>
      </c>
      <c r="C621" t="s">
        <v>205</v>
      </c>
      <c r="D621" t="s">
        <v>61</v>
      </c>
      <c r="E621" t="s">
        <v>61</v>
      </c>
      <c r="F621" t="s">
        <v>61</v>
      </c>
      <c r="G621" t="s">
        <v>37</v>
      </c>
      <c r="H621" t="s">
        <v>61</v>
      </c>
      <c r="I621" t="s">
        <v>61</v>
      </c>
      <c r="J621" t="s">
        <v>61</v>
      </c>
      <c r="K621" t="s">
        <v>203</v>
      </c>
      <c r="L621" s="18">
        <v>44389</v>
      </c>
      <c r="M621">
        <v>20</v>
      </c>
      <c r="N621">
        <v>20</v>
      </c>
      <c r="O621" t="s">
        <v>258</v>
      </c>
      <c r="P621">
        <v>13</v>
      </c>
      <c r="Q621">
        <v>13</v>
      </c>
      <c r="R621">
        <v>0</v>
      </c>
      <c r="S621">
        <v>0</v>
      </c>
      <c r="T621">
        <v>1</v>
      </c>
      <c r="U621">
        <v>1</v>
      </c>
      <c r="V621">
        <v>1</v>
      </c>
      <c r="W621">
        <v>664.85500000000002</v>
      </c>
      <c r="X621">
        <v>515.14800000000002</v>
      </c>
      <c r="Y621">
        <v>494.11399999999998</v>
      </c>
      <c r="Z621">
        <v>467.85649999999998</v>
      </c>
      <c r="AA621">
        <v>451.17399999999998</v>
      </c>
      <c r="AB621">
        <v>448.827</v>
      </c>
      <c r="AC621">
        <v>392.89299999999997</v>
      </c>
      <c r="AD621">
        <v>476.53699999999998</v>
      </c>
      <c r="AE621">
        <v>615.36</v>
      </c>
      <c r="AF621">
        <v>749.77</v>
      </c>
      <c r="AG621">
        <v>882.28</v>
      </c>
      <c r="AH621">
        <v>1053.3119999999999</v>
      </c>
      <c r="AI621">
        <v>1134.3610000000001</v>
      </c>
      <c r="AJ621">
        <v>1233.9145000000001</v>
      </c>
      <c r="AK621">
        <v>1283.229</v>
      </c>
      <c r="AL621">
        <v>1282.681</v>
      </c>
      <c r="AM621">
        <v>1298.431</v>
      </c>
      <c r="AN621">
        <v>1295.8520000000001</v>
      </c>
      <c r="AO621">
        <v>1367.404</v>
      </c>
      <c r="AP621">
        <v>1137.229</v>
      </c>
      <c r="AQ621">
        <v>1058.5260000000001</v>
      </c>
      <c r="AR621">
        <v>907.46299999999997</v>
      </c>
      <c r="AS621">
        <v>642.52700000000004</v>
      </c>
      <c r="AT621">
        <v>551.91200000000003</v>
      </c>
      <c r="AU621">
        <v>65.307692000000003</v>
      </c>
      <c r="AV621">
        <v>64.846153999999999</v>
      </c>
      <c r="AW621">
        <v>63.692307999999997</v>
      </c>
      <c r="AX621">
        <v>62.076923000000001</v>
      </c>
      <c r="AY621">
        <v>61.576923000000001</v>
      </c>
      <c r="AZ621">
        <v>60.884614999999997</v>
      </c>
      <c r="BA621">
        <v>60.461537999999997</v>
      </c>
      <c r="BB621">
        <v>60.576923000000001</v>
      </c>
      <c r="BC621">
        <v>62.038462000000003</v>
      </c>
      <c r="BD621">
        <v>64.730768999999995</v>
      </c>
      <c r="BE621">
        <v>67.846153999999999</v>
      </c>
      <c r="BF621">
        <v>71.461538000000004</v>
      </c>
      <c r="BG621">
        <v>74.692307999999997</v>
      </c>
      <c r="BH621">
        <v>77.692307999999997</v>
      </c>
      <c r="BI621">
        <v>79.269231000000005</v>
      </c>
      <c r="BJ621">
        <v>80.384614999999997</v>
      </c>
      <c r="BK621">
        <v>81.384614999999997</v>
      </c>
      <c r="BL621">
        <v>80.653846000000001</v>
      </c>
      <c r="BM621">
        <v>78.884614999999997</v>
      </c>
      <c r="BN621">
        <v>76.153846000000001</v>
      </c>
      <c r="BO621">
        <v>73.115385000000003</v>
      </c>
      <c r="BP621">
        <v>69.576922999999994</v>
      </c>
      <c r="BQ621">
        <v>67.384614999999997</v>
      </c>
      <c r="BR621">
        <v>65.807692000000003</v>
      </c>
      <c r="BS621">
        <v>26.06972</v>
      </c>
      <c r="BT621">
        <v>17.100899999999999</v>
      </c>
      <c r="BU621">
        <v>3.7923290000000001</v>
      </c>
      <c r="BV621">
        <v>7.3447360000000002</v>
      </c>
      <c r="BW621">
        <v>3.9521920000000001</v>
      </c>
      <c r="BX621">
        <v>-1.222782</v>
      </c>
      <c r="BY621">
        <v>-10.16517</v>
      </c>
      <c r="BZ621">
        <v>-1.483006</v>
      </c>
      <c r="CA621">
        <v>-8.3742680000000007</v>
      </c>
      <c r="CB621">
        <v>13.64438</v>
      </c>
      <c r="CC621">
        <v>11.463190000000001</v>
      </c>
      <c r="CD621">
        <v>15.258179999999999</v>
      </c>
      <c r="CE621">
        <v>11.598979999999999</v>
      </c>
      <c r="CF621">
        <v>6.7961650000000002</v>
      </c>
      <c r="CG621">
        <v>27.857900000000001</v>
      </c>
      <c r="CH621">
        <v>80.047719999999998</v>
      </c>
      <c r="CI621">
        <v>64.579080000000005</v>
      </c>
      <c r="CJ621">
        <v>61.012450000000001</v>
      </c>
      <c r="CK621">
        <v>61.09357</v>
      </c>
      <c r="CL621">
        <v>71.368560000000002</v>
      </c>
      <c r="CM621">
        <v>67.79562</v>
      </c>
      <c r="CN621">
        <v>54.364910000000002</v>
      </c>
      <c r="CO621">
        <v>32.067929999999997</v>
      </c>
      <c r="CP621">
        <v>2.926685</v>
      </c>
      <c r="CQ621">
        <v>570.47609999999997</v>
      </c>
      <c r="CR621">
        <v>179.77719999999999</v>
      </c>
      <c r="CS621">
        <v>165.7706</v>
      </c>
      <c r="CT621">
        <v>100.4344</v>
      </c>
      <c r="CU621">
        <v>67.084389999999999</v>
      </c>
      <c r="CV621">
        <v>39.249989999999997</v>
      </c>
      <c r="CW621">
        <v>49.270980000000002</v>
      </c>
      <c r="CX621">
        <v>60.642769999999999</v>
      </c>
      <c r="CY621">
        <v>80.542469999999994</v>
      </c>
      <c r="CZ621">
        <v>218.41380000000001</v>
      </c>
      <c r="DA621">
        <v>298.25229999999999</v>
      </c>
      <c r="DB621">
        <v>334.10860000000002</v>
      </c>
      <c r="DC621">
        <v>410.81389999999999</v>
      </c>
      <c r="DD621">
        <v>402.46690000000001</v>
      </c>
      <c r="DE621">
        <v>417.25900000000001</v>
      </c>
      <c r="DF621">
        <v>361.05360000000002</v>
      </c>
      <c r="DG621">
        <v>390.3229</v>
      </c>
      <c r="DH621">
        <v>379.75580000000002</v>
      </c>
      <c r="DI621">
        <v>335.75229999999999</v>
      </c>
      <c r="DJ621">
        <v>324.47039999999998</v>
      </c>
      <c r="DK621">
        <v>321.60739999999998</v>
      </c>
      <c r="DL621">
        <v>273.46179999999998</v>
      </c>
      <c r="DM621">
        <v>290.21550000000002</v>
      </c>
      <c r="DN621">
        <v>244.38980000000001</v>
      </c>
      <c r="DO621">
        <v>20</v>
      </c>
      <c r="DP621">
        <v>20</v>
      </c>
    </row>
    <row r="622" spans="1:122" hidden="1" x14ac:dyDescent="0.25">
      <c r="A622" t="str">
        <f t="shared" si="9"/>
        <v>Industry_Type-2. Manufacturing_Elect DA 1-4 (1PM-9PM)_44389_20-20</v>
      </c>
      <c r="B622" t="s">
        <v>62</v>
      </c>
      <c r="C622" t="s">
        <v>218</v>
      </c>
      <c r="D622" t="s">
        <v>61</v>
      </c>
      <c r="E622" t="s">
        <v>61</v>
      </c>
      <c r="F622" t="s">
        <v>61</v>
      </c>
      <c r="G622" t="s">
        <v>38</v>
      </c>
      <c r="H622" t="s">
        <v>61</v>
      </c>
      <c r="I622" t="s">
        <v>61</v>
      </c>
      <c r="J622" t="s">
        <v>61</v>
      </c>
      <c r="K622" t="s">
        <v>203</v>
      </c>
      <c r="L622" s="18">
        <v>44389</v>
      </c>
      <c r="M622">
        <v>20</v>
      </c>
      <c r="N622">
        <v>20</v>
      </c>
      <c r="O622" t="s">
        <v>258</v>
      </c>
      <c r="P622">
        <v>2</v>
      </c>
      <c r="Q622">
        <v>2</v>
      </c>
      <c r="R622">
        <v>0</v>
      </c>
      <c r="S622">
        <v>0</v>
      </c>
      <c r="T622">
        <v>1</v>
      </c>
      <c r="U622">
        <v>1</v>
      </c>
      <c r="V622">
        <v>1</v>
      </c>
      <c r="W622">
        <v>651.08550000000002</v>
      </c>
      <c r="X622">
        <v>662.06399999999996</v>
      </c>
      <c r="Y622">
        <v>689.71199999999999</v>
      </c>
      <c r="Z622">
        <v>762.50850000000003</v>
      </c>
      <c r="AA622">
        <v>913.11900000000003</v>
      </c>
      <c r="AB622">
        <v>1259.7375</v>
      </c>
      <c r="AC622">
        <v>1464.7919999999999</v>
      </c>
      <c r="AD622">
        <v>1453.0305000000001</v>
      </c>
      <c r="AE622">
        <v>1385.8724999999999</v>
      </c>
      <c r="AF622">
        <v>1392.2895000000001</v>
      </c>
      <c r="AG622">
        <v>1382.5545</v>
      </c>
      <c r="AH622">
        <v>1460.6655000000001</v>
      </c>
      <c r="AI622">
        <v>1447.7249999999999</v>
      </c>
      <c r="AJ622">
        <v>1438.1115</v>
      </c>
      <c r="AK622">
        <v>1412.7405000000001</v>
      </c>
      <c r="AL622">
        <v>1321.2360000000001</v>
      </c>
      <c r="AM622">
        <v>1306.2090000000001</v>
      </c>
      <c r="AN622">
        <v>1412.9925000000001</v>
      </c>
      <c r="AO622">
        <v>1374.2565</v>
      </c>
      <c r="AP622">
        <v>47.732999999999997</v>
      </c>
      <c r="AQ622">
        <v>971.68650000000002</v>
      </c>
      <c r="AR622">
        <v>1420.7235000000001</v>
      </c>
      <c r="AS622">
        <v>1497.4095</v>
      </c>
      <c r="AT622">
        <v>1497.5235</v>
      </c>
      <c r="AU622">
        <v>54.5</v>
      </c>
      <c r="AV622">
        <v>54</v>
      </c>
      <c r="AW622">
        <v>54</v>
      </c>
      <c r="AX622">
        <v>53.5</v>
      </c>
      <c r="AY622">
        <v>53</v>
      </c>
      <c r="AZ622">
        <v>53</v>
      </c>
      <c r="BA622">
        <v>53</v>
      </c>
      <c r="BB622">
        <v>53</v>
      </c>
      <c r="BC622">
        <v>53.5</v>
      </c>
      <c r="BD622">
        <v>56</v>
      </c>
      <c r="BE622">
        <v>60</v>
      </c>
      <c r="BF622">
        <v>65.5</v>
      </c>
      <c r="BG622">
        <v>71.5</v>
      </c>
      <c r="BH622">
        <v>77.5</v>
      </c>
      <c r="BI622">
        <v>79.5</v>
      </c>
      <c r="BJ622">
        <v>80</v>
      </c>
      <c r="BK622">
        <v>79</v>
      </c>
      <c r="BL622">
        <v>76.5</v>
      </c>
      <c r="BM622">
        <v>71.5</v>
      </c>
      <c r="BN622">
        <v>66</v>
      </c>
      <c r="BO622">
        <v>60.5</v>
      </c>
      <c r="BP622">
        <v>56.5</v>
      </c>
      <c r="BQ622">
        <v>56</v>
      </c>
      <c r="BR622">
        <v>55.5</v>
      </c>
      <c r="BS622">
        <v>-99.472499999999997</v>
      </c>
      <c r="BT622">
        <v>-6.5755460000000001</v>
      </c>
      <c r="BU622">
        <v>4.026535</v>
      </c>
      <c r="BV622">
        <v>-11.3674</v>
      </c>
      <c r="BW622">
        <v>42.187289999999997</v>
      </c>
      <c r="BX622">
        <v>30.66656</v>
      </c>
      <c r="BY622">
        <v>-50.746609999999997</v>
      </c>
      <c r="BZ622">
        <v>-17.442990000000002</v>
      </c>
      <c r="CA622">
        <v>6.2400820000000001</v>
      </c>
      <c r="CB622">
        <v>-0.88140870000000004</v>
      </c>
      <c r="CC622">
        <v>3.5771480000000002</v>
      </c>
      <c r="CD622">
        <v>11.16174</v>
      </c>
      <c r="CE622">
        <v>-27.615259999999999</v>
      </c>
      <c r="CF622">
        <v>-19.358309999999999</v>
      </c>
      <c r="CG622">
        <v>-29.161069999999999</v>
      </c>
      <c r="CH622">
        <v>-8.9615480000000005</v>
      </c>
      <c r="CI622">
        <v>8.2370000000000001</v>
      </c>
      <c r="CJ622">
        <v>-13.493650000000001</v>
      </c>
      <c r="CK622">
        <v>41.871699999999997</v>
      </c>
      <c r="CL622">
        <v>1266.83</v>
      </c>
      <c r="CM622">
        <v>271.9178</v>
      </c>
      <c r="CN622">
        <v>2.0357059999999998</v>
      </c>
      <c r="CO622">
        <v>-23.552800000000001</v>
      </c>
      <c r="CP622">
        <v>-22.867069999999998</v>
      </c>
      <c r="CQ622">
        <v>11361.67</v>
      </c>
      <c r="CR622">
        <v>2853.5329999999999</v>
      </c>
      <c r="CS622">
        <v>4672.067</v>
      </c>
      <c r="CT622">
        <v>5381.1559999999999</v>
      </c>
      <c r="CU622">
        <v>1060.597</v>
      </c>
      <c r="CV622">
        <v>944.62739999999997</v>
      </c>
      <c r="CW622">
        <v>378.37310000000002</v>
      </c>
      <c r="CX622">
        <v>272.32990000000001</v>
      </c>
      <c r="CY622">
        <v>558.56209999999999</v>
      </c>
      <c r="CZ622">
        <v>557.56690000000003</v>
      </c>
      <c r="DA622">
        <v>919.87990000000002</v>
      </c>
      <c r="DB622">
        <v>907.20590000000004</v>
      </c>
      <c r="DC622">
        <v>1061.502</v>
      </c>
      <c r="DD622">
        <v>1323.9839999999999</v>
      </c>
      <c r="DE622">
        <v>1136.674</v>
      </c>
      <c r="DF622">
        <v>948.26919999999996</v>
      </c>
      <c r="DG622">
        <v>1360.9690000000001</v>
      </c>
      <c r="DH622">
        <v>1857.845</v>
      </c>
      <c r="DI622">
        <v>2372.0129999999999</v>
      </c>
      <c r="DJ622">
        <v>1378.097</v>
      </c>
      <c r="DK622">
        <v>3856.6010000000001</v>
      </c>
      <c r="DL622">
        <v>1290.895</v>
      </c>
      <c r="DM622">
        <v>724.59839999999997</v>
      </c>
      <c r="DN622">
        <v>690.45609999999999</v>
      </c>
      <c r="DO622">
        <v>20</v>
      </c>
      <c r="DP622">
        <v>20</v>
      </c>
    </row>
    <row r="623" spans="1:122" hidden="1" x14ac:dyDescent="0.25">
      <c r="A623" t="str">
        <f t="shared" si="9"/>
        <v>sublap_id-SLAP_PGCC_Elect DA 1-4 (1PM-9PM)_44389_20-20</v>
      </c>
      <c r="B623" t="s">
        <v>62</v>
      </c>
      <c r="C623" t="s">
        <v>299</v>
      </c>
      <c r="D623" t="s">
        <v>61</v>
      </c>
      <c r="E623" t="s">
        <v>300</v>
      </c>
      <c r="F623" t="s">
        <v>61</v>
      </c>
      <c r="G623" t="s">
        <v>61</v>
      </c>
      <c r="H623" t="s">
        <v>61</v>
      </c>
      <c r="I623" t="s">
        <v>61</v>
      </c>
      <c r="J623" t="s">
        <v>61</v>
      </c>
      <c r="K623" t="s">
        <v>203</v>
      </c>
      <c r="L623" s="18">
        <v>44389</v>
      </c>
      <c r="M623">
        <v>20</v>
      </c>
      <c r="N623">
        <v>20</v>
      </c>
      <c r="O623" t="s">
        <v>258</v>
      </c>
      <c r="P623">
        <v>29</v>
      </c>
      <c r="Q623">
        <v>29</v>
      </c>
      <c r="R623">
        <v>0</v>
      </c>
      <c r="S623">
        <v>1</v>
      </c>
      <c r="T623">
        <v>0</v>
      </c>
      <c r="U623">
        <v>1</v>
      </c>
      <c r="V623">
        <v>1</v>
      </c>
      <c r="W623">
        <v>610.92750000000001</v>
      </c>
      <c r="X623">
        <v>598.11749999999995</v>
      </c>
      <c r="Y623">
        <v>590.40499999999997</v>
      </c>
      <c r="Z623">
        <v>590.654</v>
      </c>
      <c r="AA623">
        <v>594.51499999999999</v>
      </c>
      <c r="AB623">
        <v>630.30449999999996</v>
      </c>
      <c r="AC623">
        <v>613.63199999999995</v>
      </c>
      <c r="AD623">
        <v>863.95</v>
      </c>
      <c r="AE623">
        <v>1029.3225</v>
      </c>
      <c r="AF623">
        <v>1005.5465</v>
      </c>
      <c r="AG623">
        <v>1048.57</v>
      </c>
      <c r="AH623">
        <v>1406.9614999999999</v>
      </c>
      <c r="AI623">
        <v>1488.0719999999999</v>
      </c>
      <c r="AJ623">
        <v>1600.4010000000001</v>
      </c>
      <c r="AK623">
        <v>1665.722</v>
      </c>
      <c r="AL623">
        <v>1583.415</v>
      </c>
      <c r="AM623">
        <v>1814.047</v>
      </c>
      <c r="AN623">
        <v>1839.4110000000001</v>
      </c>
      <c r="AO623">
        <v>1707.3875</v>
      </c>
      <c r="AP623">
        <v>1364.4055000000001</v>
      </c>
      <c r="AQ623">
        <v>1205.3945000000001</v>
      </c>
      <c r="AR623">
        <v>851.52850000000001</v>
      </c>
      <c r="AS623">
        <v>699.25149999999996</v>
      </c>
      <c r="AT623">
        <v>642.00800000000004</v>
      </c>
      <c r="AU623">
        <v>55.913792999999998</v>
      </c>
      <c r="AV623">
        <v>56.068966000000003</v>
      </c>
      <c r="AW623">
        <v>56.068966000000003</v>
      </c>
      <c r="AX623">
        <v>55.103448</v>
      </c>
      <c r="AY623">
        <v>55.103448</v>
      </c>
      <c r="AZ623">
        <v>54.793103000000002</v>
      </c>
      <c r="BA623">
        <v>54.793103000000002</v>
      </c>
      <c r="BB623">
        <v>54.793103000000002</v>
      </c>
      <c r="BC623">
        <v>55.310344999999998</v>
      </c>
      <c r="BD623">
        <v>57.120690000000003</v>
      </c>
      <c r="BE623">
        <v>58.051724</v>
      </c>
      <c r="BF623">
        <v>59.758620999999998</v>
      </c>
      <c r="BG623">
        <v>61.965516999999998</v>
      </c>
      <c r="BH623">
        <v>64.206896999999998</v>
      </c>
      <c r="BI623">
        <v>64.965517000000006</v>
      </c>
      <c r="BJ623">
        <v>65.568966000000003</v>
      </c>
      <c r="BK623">
        <v>65.206896999999998</v>
      </c>
      <c r="BL623">
        <v>64.068966000000003</v>
      </c>
      <c r="BM623">
        <v>61.637931000000002</v>
      </c>
      <c r="BN623">
        <v>59.465516999999998</v>
      </c>
      <c r="BO623">
        <v>58.086207000000002</v>
      </c>
      <c r="BP623">
        <v>56.586207000000002</v>
      </c>
      <c r="BQ623">
        <v>55.913792999999998</v>
      </c>
      <c r="BR623">
        <v>55.758620999999998</v>
      </c>
      <c r="BS623">
        <v>-6.3055389999999996</v>
      </c>
      <c r="BT623">
        <v>-1.865137</v>
      </c>
      <c r="BU623">
        <v>-4.8954129999999996</v>
      </c>
      <c r="BV623">
        <v>-5.8832969999999998</v>
      </c>
      <c r="BW623">
        <v>-1.7952079999999999</v>
      </c>
      <c r="BX623">
        <v>-2.5528300000000002</v>
      </c>
      <c r="BY623">
        <v>-7.6512859999999998</v>
      </c>
      <c r="BZ623">
        <v>4.4277889999999998</v>
      </c>
      <c r="CA623">
        <v>-2.5929609999999998</v>
      </c>
      <c r="CB623">
        <v>7.5412619999999997</v>
      </c>
      <c r="CC623">
        <v>30.376909999999999</v>
      </c>
      <c r="CD623">
        <v>-27.852699999999999</v>
      </c>
      <c r="CE623">
        <v>-26.445460000000001</v>
      </c>
      <c r="CF623">
        <v>-51.872450000000001</v>
      </c>
      <c r="CG623">
        <v>-58.071689999999997</v>
      </c>
      <c r="CH623">
        <v>-46.550409999999999</v>
      </c>
      <c r="CI623">
        <v>-99.671430000000001</v>
      </c>
      <c r="CJ623">
        <v>-117.7452</v>
      </c>
      <c r="CK623">
        <v>-95.154529999999994</v>
      </c>
      <c r="CL623">
        <v>76.486620000000002</v>
      </c>
      <c r="CM623">
        <v>-7.1026059999999998</v>
      </c>
      <c r="CN623">
        <v>-8.1340599999999998</v>
      </c>
      <c r="CO623">
        <v>-23.56324</v>
      </c>
      <c r="CP623">
        <v>-4.6631809999999998</v>
      </c>
      <c r="CQ623">
        <v>55.656089999999999</v>
      </c>
      <c r="CR623">
        <v>50.842860000000002</v>
      </c>
      <c r="CS623">
        <v>48.163229999999999</v>
      </c>
      <c r="CT623">
        <v>49.502690000000001</v>
      </c>
      <c r="CU623">
        <v>49.063029999999998</v>
      </c>
      <c r="CV623">
        <v>81.580659999999995</v>
      </c>
      <c r="CW623">
        <v>280.83109999999999</v>
      </c>
      <c r="CX623">
        <v>106.3467</v>
      </c>
      <c r="CY623">
        <v>356.95479999999998</v>
      </c>
      <c r="CZ623">
        <v>229.7567</v>
      </c>
      <c r="DA623">
        <v>829.08910000000003</v>
      </c>
      <c r="DB623">
        <v>357.89069999999998</v>
      </c>
      <c r="DC623">
        <v>388.32069999999999</v>
      </c>
      <c r="DD623">
        <v>601.48270000000002</v>
      </c>
      <c r="DE623">
        <v>726.94380000000001</v>
      </c>
      <c r="DF623">
        <v>1211.4469999999999</v>
      </c>
      <c r="DG623">
        <v>1299.806</v>
      </c>
      <c r="DH623">
        <v>1421.0450000000001</v>
      </c>
      <c r="DI623">
        <v>1600.5429999999999</v>
      </c>
      <c r="DJ623">
        <v>962.44929999999999</v>
      </c>
      <c r="DK623">
        <v>1017.8339999999999</v>
      </c>
      <c r="DL623">
        <v>957.92349999999999</v>
      </c>
      <c r="DM623">
        <v>449.95490000000001</v>
      </c>
      <c r="DN623">
        <v>85.002330000000001</v>
      </c>
      <c r="DO623">
        <v>20</v>
      </c>
      <c r="DP623">
        <v>20</v>
      </c>
      <c r="DR623" s="20"/>
    </row>
    <row r="624" spans="1:122" hidden="1" x14ac:dyDescent="0.25">
      <c r="A624" t="str">
        <f t="shared" si="9"/>
        <v>Industry_Type-4. Retail stores_Elect DA 1-4 (1PM-9PM)_44389_20-20</v>
      </c>
      <c r="B624" t="s">
        <v>62</v>
      </c>
      <c r="C624" t="s">
        <v>204</v>
      </c>
      <c r="D624" t="s">
        <v>61</v>
      </c>
      <c r="E624" t="s">
        <v>61</v>
      </c>
      <c r="F624" t="s">
        <v>61</v>
      </c>
      <c r="G624" t="s">
        <v>33</v>
      </c>
      <c r="H624" t="s">
        <v>61</v>
      </c>
      <c r="I624" t="s">
        <v>61</v>
      </c>
      <c r="J624" t="s">
        <v>61</v>
      </c>
      <c r="K624" t="s">
        <v>203</v>
      </c>
      <c r="L624" s="18">
        <v>44389</v>
      </c>
      <c r="M624">
        <v>20</v>
      </c>
      <c r="N624">
        <v>20</v>
      </c>
      <c r="O624" t="s">
        <v>258</v>
      </c>
      <c r="P624">
        <v>298</v>
      </c>
      <c r="Q624">
        <v>288</v>
      </c>
      <c r="R624">
        <v>0</v>
      </c>
      <c r="S624">
        <v>0</v>
      </c>
      <c r="T624">
        <v>0</v>
      </c>
      <c r="U624">
        <v>1</v>
      </c>
      <c r="V624">
        <v>1</v>
      </c>
      <c r="W624">
        <v>5387.7343000000001</v>
      </c>
      <c r="X624">
        <v>5043.4296000000004</v>
      </c>
      <c r="Y624">
        <v>4921.0509000000002</v>
      </c>
      <c r="Z624">
        <v>4846.9964</v>
      </c>
      <c r="AA624">
        <v>4955.8320999999996</v>
      </c>
      <c r="AB624">
        <v>5341.6557000000003</v>
      </c>
      <c r="AC624">
        <v>6517.7205000000004</v>
      </c>
      <c r="AD624">
        <v>8857.8286000000007</v>
      </c>
      <c r="AE624">
        <v>10398.227999999999</v>
      </c>
      <c r="AF624">
        <v>11399.277</v>
      </c>
      <c r="AG624">
        <v>12079.119000000001</v>
      </c>
      <c r="AH624">
        <v>13752.13</v>
      </c>
      <c r="AI624">
        <v>14548.017</v>
      </c>
      <c r="AJ624">
        <v>15016.68</v>
      </c>
      <c r="AK624">
        <v>15510.736000000001</v>
      </c>
      <c r="AL624">
        <v>15894.773999999999</v>
      </c>
      <c r="AM624">
        <v>16649.094000000001</v>
      </c>
      <c r="AN624">
        <v>16776.457999999999</v>
      </c>
      <c r="AO624">
        <v>15776.731</v>
      </c>
      <c r="AP624">
        <v>13008.148999999999</v>
      </c>
      <c r="AQ624">
        <v>12482.527</v>
      </c>
      <c r="AR624">
        <v>8436.768</v>
      </c>
      <c r="AS624">
        <v>5987.3748999999998</v>
      </c>
      <c r="AT624">
        <v>5153.0393000000004</v>
      </c>
      <c r="AU624">
        <v>71.824652999999998</v>
      </c>
      <c r="AV624">
        <v>70.914930999999996</v>
      </c>
      <c r="AW624">
        <v>69.602430999999996</v>
      </c>
      <c r="AX624">
        <v>68.189235999999994</v>
      </c>
      <c r="AY624">
        <v>67.454860999999994</v>
      </c>
      <c r="AZ624">
        <v>66.126735999999994</v>
      </c>
      <c r="BA624">
        <v>65.439235999999994</v>
      </c>
      <c r="BB624">
        <v>66.223957999999996</v>
      </c>
      <c r="BC624">
        <v>68.425347000000002</v>
      </c>
      <c r="BD624">
        <v>71.826389000000006</v>
      </c>
      <c r="BE624">
        <v>75.932292000000004</v>
      </c>
      <c r="BF624">
        <v>79.847222000000002</v>
      </c>
      <c r="BG624">
        <v>83.418402999999998</v>
      </c>
      <c r="BH624">
        <v>86.078125</v>
      </c>
      <c r="BI624">
        <v>87.828125</v>
      </c>
      <c r="BJ624">
        <v>88.939235999999994</v>
      </c>
      <c r="BK624">
        <v>89.657985999999994</v>
      </c>
      <c r="BL624">
        <v>89.482639000000006</v>
      </c>
      <c r="BM624">
        <v>87.520832999999996</v>
      </c>
      <c r="BN624">
        <v>83.996527999999998</v>
      </c>
      <c r="BO624">
        <v>79.942707999999996</v>
      </c>
      <c r="BP624">
        <v>76.486110999999994</v>
      </c>
      <c r="BQ624">
        <v>74.355902999999998</v>
      </c>
      <c r="BR624">
        <v>72.756944000000004</v>
      </c>
      <c r="BS624">
        <v>-31.126529999999999</v>
      </c>
      <c r="BT624">
        <v>-20.174219999999998</v>
      </c>
      <c r="BU624">
        <v>-15.513780000000001</v>
      </c>
      <c r="BV624">
        <v>-1.392207</v>
      </c>
      <c r="BW624">
        <v>7.4172549999999999</v>
      </c>
      <c r="BX624">
        <v>42.196510000000004</v>
      </c>
      <c r="BY624">
        <v>25.814070000000001</v>
      </c>
      <c r="BZ624">
        <v>-1.8871519999999999</v>
      </c>
      <c r="CA624">
        <v>-37.735129999999998</v>
      </c>
      <c r="CB624">
        <v>-114.7787</v>
      </c>
      <c r="CC624">
        <v>27.794979999999999</v>
      </c>
      <c r="CD624">
        <v>-125.0643</v>
      </c>
      <c r="CE624">
        <v>-171.91390000000001</v>
      </c>
      <c r="CF624">
        <v>-194.05670000000001</v>
      </c>
      <c r="CG624">
        <v>-266.71899999999999</v>
      </c>
      <c r="CH624">
        <v>-282.5247</v>
      </c>
      <c r="CI624">
        <v>-432.55009999999999</v>
      </c>
      <c r="CJ624">
        <v>-512.13490000000002</v>
      </c>
      <c r="CK624">
        <v>-319.80360000000002</v>
      </c>
      <c r="CL624">
        <v>1751.135</v>
      </c>
      <c r="CM624">
        <v>-39.494540000000001</v>
      </c>
      <c r="CN624">
        <v>-185.3947</v>
      </c>
      <c r="CO624">
        <v>-271.76089999999999</v>
      </c>
      <c r="CP624">
        <v>-162.1026</v>
      </c>
      <c r="CQ624">
        <v>1941.568</v>
      </c>
      <c r="CR624">
        <v>1807.395</v>
      </c>
      <c r="CS624">
        <v>1739.2190000000001</v>
      </c>
      <c r="CT624">
        <v>1416.2360000000001</v>
      </c>
      <c r="CU624">
        <v>1346.828</v>
      </c>
      <c r="CV624">
        <v>3166.7260000000001</v>
      </c>
      <c r="CW624">
        <v>4072.7269999999999</v>
      </c>
      <c r="CX624">
        <v>2999.7939999999999</v>
      </c>
      <c r="CY624">
        <v>4285.3050000000003</v>
      </c>
      <c r="CZ624">
        <v>3503.9169999999999</v>
      </c>
      <c r="DA624">
        <v>7327.4629999999997</v>
      </c>
      <c r="DB624">
        <v>5464.6670000000004</v>
      </c>
      <c r="DC624">
        <v>5078.22</v>
      </c>
      <c r="DD624">
        <v>4959.4629999999997</v>
      </c>
      <c r="DE624">
        <v>5273.9</v>
      </c>
      <c r="DF624">
        <v>6000.5829999999996</v>
      </c>
      <c r="DG624">
        <v>6256.3980000000001</v>
      </c>
      <c r="DH624">
        <v>8193.8410000000003</v>
      </c>
      <c r="DI624">
        <v>10174.290000000001</v>
      </c>
      <c r="DJ624">
        <v>11818.25</v>
      </c>
      <c r="DK624">
        <v>16086.05</v>
      </c>
      <c r="DL624">
        <v>13073.57</v>
      </c>
      <c r="DM624">
        <v>4750.6329999999998</v>
      </c>
      <c r="DN624">
        <v>2236.8040000000001</v>
      </c>
      <c r="DO624">
        <v>20</v>
      </c>
      <c r="DP624">
        <v>20</v>
      </c>
      <c r="DR624" s="20"/>
    </row>
    <row r="625" spans="1:122" hidden="1" x14ac:dyDescent="0.25">
      <c r="A625" t="str">
        <f t="shared" si="9"/>
        <v>Industry_Type-8. Other_Elect DA 1-4 (1PM-9PM)_44389_20-20</v>
      </c>
      <c r="B625" t="s">
        <v>62</v>
      </c>
      <c r="C625" t="s">
        <v>267</v>
      </c>
      <c r="D625" t="s">
        <v>61</v>
      </c>
      <c r="E625" t="s">
        <v>61</v>
      </c>
      <c r="F625" t="s">
        <v>61</v>
      </c>
      <c r="G625" t="s">
        <v>268</v>
      </c>
      <c r="H625" t="s">
        <v>61</v>
      </c>
      <c r="I625" t="s">
        <v>61</v>
      </c>
      <c r="J625" t="s">
        <v>61</v>
      </c>
      <c r="K625" t="s">
        <v>203</v>
      </c>
      <c r="L625" s="18">
        <v>44389</v>
      </c>
      <c r="M625">
        <v>20</v>
      </c>
      <c r="N625">
        <v>20</v>
      </c>
      <c r="O625" t="s">
        <v>258</v>
      </c>
      <c r="P625">
        <v>4</v>
      </c>
      <c r="Q625">
        <v>4</v>
      </c>
      <c r="R625">
        <v>0</v>
      </c>
      <c r="S625">
        <v>0</v>
      </c>
      <c r="T625">
        <v>1</v>
      </c>
      <c r="U625">
        <v>1</v>
      </c>
      <c r="V625">
        <v>1</v>
      </c>
      <c r="W625">
        <v>38.137999999999998</v>
      </c>
      <c r="X625">
        <v>33.204999999999998</v>
      </c>
      <c r="Y625">
        <v>33.359000000000002</v>
      </c>
      <c r="Z625">
        <v>33.540999999999997</v>
      </c>
      <c r="AA625">
        <v>34.040999999999997</v>
      </c>
      <c r="AB625">
        <v>35.792999999999999</v>
      </c>
      <c r="AC625">
        <v>41.862000000000002</v>
      </c>
      <c r="AD625">
        <v>41.341000000000001</v>
      </c>
      <c r="AE625">
        <v>46.79</v>
      </c>
      <c r="AF625">
        <v>50.844999999999999</v>
      </c>
      <c r="AG625">
        <v>52.029000000000003</v>
      </c>
      <c r="AH625">
        <v>53.183</v>
      </c>
      <c r="AI625">
        <v>58.423999999999999</v>
      </c>
      <c r="AJ625">
        <v>61.070999999999998</v>
      </c>
      <c r="AK625">
        <v>62.707500000000003</v>
      </c>
      <c r="AL625">
        <v>61.55</v>
      </c>
      <c r="AM625">
        <v>62.551000000000002</v>
      </c>
      <c r="AN625">
        <v>63.573</v>
      </c>
      <c r="AO625">
        <v>63.874000000000002</v>
      </c>
      <c r="AP625">
        <v>51.612000000000002</v>
      </c>
      <c r="AQ625">
        <v>56.433999999999997</v>
      </c>
      <c r="AR625">
        <v>46.085000000000001</v>
      </c>
      <c r="AS625">
        <v>37.99</v>
      </c>
      <c r="AT625">
        <v>33.848999999999997</v>
      </c>
      <c r="AU625">
        <v>72.875</v>
      </c>
      <c r="AV625">
        <v>71.75</v>
      </c>
      <c r="AW625">
        <v>71.125</v>
      </c>
      <c r="AX625">
        <v>69.875</v>
      </c>
      <c r="AY625">
        <v>69</v>
      </c>
      <c r="AZ625">
        <v>67.5</v>
      </c>
      <c r="BA625">
        <v>67</v>
      </c>
      <c r="BB625">
        <v>67.625</v>
      </c>
      <c r="BC625">
        <v>69.875</v>
      </c>
      <c r="BD625">
        <v>73.25</v>
      </c>
      <c r="BE625">
        <v>78.125</v>
      </c>
      <c r="BF625">
        <v>82.375</v>
      </c>
      <c r="BG625">
        <v>86.375</v>
      </c>
      <c r="BH625">
        <v>89.75</v>
      </c>
      <c r="BI625">
        <v>91.375</v>
      </c>
      <c r="BJ625">
        <v>92.375</v>
      </c>
      <c r="BK625">
        <v>93.125</v>
      </c>
      <c r="BL625">
        <v>93.25</v>
      </c>
      <c r="BM625">
        <v>90.75</v>
      </c>
      <c r="BN625">
        <v>86</v>
      </c>
      <c r="BO625">
        <v>81.375</v>
      </c>
      <c r="BP625">
        <v>77.75</v>
      </c>
      <c r="BQ625">
        <v>76</v>
      </c>
      <c r="BR625">
        <v>74.625</v>
      </c>
      <c r="BS625">
        <v>-0.15819359999999999</v>
      </c>
      <c r="BT625">
        <v>0.51016139999999999</v>
      </c>
      <c r="BU625">
        <v>0.2537045</v>
      </c>
      <c r="BV625">
        <v>-1.0734E-3</v>
      </c>
      <c r="BW625">
        <v>0.42068</v>
      </c>
      <c r="BX625">
        <v>0.32516240000000002</v>
      </c>
      <c r="BY625">
        <v>-0.81716869999999997</v>
      </c>
      <c r="BZ625">
        <v>0.85504820000000004</v>
      </c>
      <c r="CA625">
        <v>-0.94095419999999996</v>
      </c>
      <c r="CB625">
        <v>-0.56066320000000003</v>
      </c>
      <c r="CC625">
        <v>-0.70147040000000005</v>
      </c>
      <c r="CD625">
        <v>0.6741781</v>
      </c>
      <c r="CE625">
        <v>-0.29716779999999998</v>
      </c>
      <c r="CF625">
        <v>0.27482600000000001</v>
      </c>
      <c r="CG625">
        <v>0.64367390000000002</v>
      </c>
      <c r="CH625">
        <v>0.23929310000000001</v>
      </c>
      <c r="CI625">
        <v>-1.14279E-2</v>
      </c>
      <c r="CJ625">
        <v>-0.33417419999999998</v>
      </c>
      <c r="CK625">
        <v>-1.2747930000000001</v>
      </c>
      <c r="CL625">
        <v>5.4639030000000002</v>
      </c>
      <c r="CM625">
        <v>-0.80191520000000005</v>
      </c>
      <c r="CN625">
        <v>5.9127800000000001E-2</v>
      </c>
      <c r="CO625">
        <v>-8.8617299999999996E-2</v>
      </c>
      <c r="CP625">
        <v>0.5568748</v>
      </c>
      <c r="CQ625">
        <v>1.2845219999999999</v>
      </c>
      <c r="CR625">
        <v>0.30703350000000001</v>
      </c>
      <c r="CS625">
        <v>0.26948319999999998</v>
      </c>
      <c r="CT625">
        <v>0.1915713</v>
      </c>
      <c r="CU625">
        <v>0.51302879999999995</v>
      </c>
      <c r="CV625">
        <v>0.45076329999999998</v>
      </c>
      <c r="CW625">
        <v>0.91618889999999997</v>
      </c>
      <c r="CX625">
        <v>0.72861419999999999</v>
      </c>
      <c r="CY625">
        <v>0.43437589999999998</v>
      </c>
      <c r="CZ625">
        <v>0.71796170000000004</v>
      </c>
      <c r="DA625">
        <v>0.75122469999999997</v>
      </c>
      <c r="DB625">
        <v>0.8235787</v>
      </c>
      <c r="DC625">
        <v>0.85701519999999998</v>
      </c>
      <c r="DD625">
        <v>1.4671890000000001</v>
      </c>
      <c r="DE625">
        <v>1.5666770000000001</v>
      </c>
      <c r="DF625">
        <v>1.3228359999999999</v>
      </c>
      <c r="DG625">
        <v>0.96780279999999996</v>
      </c>
      <c r="DH625">
        <v>0.97775449999999997</v>
      </c>
      <c r="DI625">
        <v>1.182318</v>
      </c>
      <c r="DJ625">
        <v>0.5684747</v>
      </c>
      <c r="DK625">
        <v>0.7808927</v>
      </c>
      <c r="DL625">
        <v>0.51514550000000003</v>
      </c>
      <c r="DM625">
        <v>0.2288364</v>
      </c>
      <c r="DN625">
        <v>0.68678649999999997</v>
      </c>
      <c r="DO625">
        <v>20</v>
      </c>
      <c r="DP625">
        <v>20</v>
      </c>
      <c r="DR625" s="20"/>
    </row>
    <row r="626" spans="1:122" hidden="1" x14ac:dyDescent="0.25">
      <c r="A626" t="str">
        <f t="shared" si="9"/>
        <v>All_Elect DA 1-4 (1PM-9PM)_44389_20-20</v>
      </c>
      <c r="B626" t="s">
        <v>62</v>
      </c>
      <c r="C626" t="s">
        <v>61</v>
      </c>
      <c r="D626" t="s">
        <v>61</v>
      </c>
      <c r="E626" t="s">
        <v>61</v>
      </c>
      <c r="F626" t="s">
        <v>61</v>
      </c>
      <c r="G626" t="s">
        <v>61</v>
      </c>
      <c r="H626" t="s">
        <v>61</v>
      </c>
      <c r="I626" t="s">
        <v>61</v>
      </c>
      <c r="J626" t="s">
        <v>61</v>
      </c>
      <c r="K626" t="s">
        <v>203</v>
      </c>
      <c r="L626" s="18">
        <v>44389</v>
      </c>
      <c r="M626">
        <v>20</v>
      </c>
      <c r="N626">
        <v>20</v>
      </c>
      <c r="O626" t="s">
        <v>258</v>
      </c>
      <c r="P626">
        <v>334</v>
      </c>
      <c r="Q626">
        <v>324</v>
      </c>
      <c r="R626">
        <v>0</v>
      </c>
      <c r="S626">
        <v>0</v>
      </c>
      <c r="T626">
        <v>0</v>
      </c>
      <c r="U626">
        <v>1</v>
      </c>
      <c r="V626">
        <v>1</v>
      </c>
      <c r="W626">
        <v>11601.156000000001</v>
      </c>
      <c r="X626">
        <v>11122.575000000001</v>
      </c>
      <c r="Y626">
        <v>11006.723</v>
      </c>
      <c r="Z626">
        <v>10983.829</v>
      </c>
      <c r="AA626">
        <v>11228.444</v>
      </c>
      <c r="AB626">
        <v>11970.439</v>
      </c>
      <c r="AC626">
        <v>13273.069</v>
      </c>
      <c r="AD626">
        <v>15595.547</v>
      </c>
      <c r="AE626">
        <v>17059.356</v>
      </c>
      <c r="AF626">
        <v>18075.642</v>
      </c>
      <c r="AG626">
        <v>18592.504000000001</v>
      </c>
      <c r="AH626">
        <v>20800.169999999998</v>
      </c>
      <c r="AI626">
        <v>21826.135999999999</v>
      </c>
      <c r="AJ626">
        <v>22392.701000000001</v>
      </c>
      <c r="AK626">
        <v>22910.378000000001</v>
      </c>
      <c r="AL626">
        <v>23194.175999999999</v>
      </c>
      <c r="AM626">
        <v>23950.594000000001</v>
      </c>
      <c r="AN626">
        <v>24292.59</v>
      </c>
      <c r="AO626">
        <v>20899.21</v>
      </c>
      <c r="AP626">
        <v>14304.156000000001</v>
      </c>
      <c r="AQ626">
        <v>17573.241999999998</v>
      </c>
      <c r="AR626">
        <v>15634.011</v>
      </c>
      <c r="AS626">
        <v>13178.55</v>
      </c>
      <c r="AT626">
        <v>12212.074000000001</v>
      </c>
      <c r="AU626">
        <v>72.396604999999994</v>
      </c>
      <c r="AV626">
        <v>71.447530999999998</v>
      </c>
      <c r="AW626">
        <v>70.174383000000006</v>
      </c>
      <c r="AX626">
        <v>68.729938000000004</v>
      </c>
      <c r="AY626">
        <v>67.990741</v>
      </c>
      <c r="AZ626">
        <v>66.606481000000002</v>
      </c>
      <c r="BA626">
        <v>65.919753</v>
      </c>
      <c r="BB626">
        <v>66.682098999999994</v>
      </c>
      <c r="BC626">
        <v>68.912036999999998</v>
      </c>
      <c r="BD626">
        <v>72.336420000000004</v>
      </c>
      <c r="BE626">
        <v>76.484567999999996</v>
      </c>
      <c r="BF626">
        <v>80.379630000000006</v>
      </c>
      <c r="BG626">
        <v>83.953704000000002</v>
      </c>
      <c r="BH626">
        <v>86.621914000000004</v>
      </c>
      <c r="BI626">
        <v>88.325616999999994</v>
      </c>
      <c r="BJ626">
        <v>89.425926000000004</v>
      </c>
      <c r="BK626">
        <v>90.186728000000002</v>
      </c>
      <c r="BL626">
        <v>90.092592999999994</v>
      </c>
      <c r="BM626">
        <v>88.163579999999996</v>
      </c>
      <c r="BN626">
        <v>84.671295999999998</v>
      </c>
      <c r="BO626">
        <v>80.671295999999998</v>
      </c>
      <c r="BP626">
        <v>77.177469000000002</v>
      </c>
      <c r="BQ626">
        <v>75.040122999999994</v>
      </c>
      <c r="BR626">
        <v>73.430555999999996</v>
      </c>
      <c r="BS626">
        <v>-208.38810000000001</v>
      </c>
      <c r="BT626">
        <v>13.05592</v>
      </c>
      <c r="BU626">
        <v>26.49982</v>
      </c>
      <c r="BV626">
        <v>20.788070000000001</v>
      </c>
      <c r="BW626">
        <v>68.865049999999997</v>
      </c>
      <c r="BX626">
        <v>89.341899999999995</v>
      </c>
      <c r="BY626">
        <v>-13.61626</v>
      </c>
      <c r="BZ626">
        <v>-17.976559999999999</v>
      </c>
      <c r="CA626">
        <v>-64.437709999999996</v>
      </c>
      <c r="CB626">
        <v>-137.5658</v>
      </c>
      <c r="CC626">
        <v>96.684569999999994</v>
      </c>
      <c r="CD626">
        <v>-52.622970000000002</v>
      </c>
      <c r="CE626">
        <v>-156.9453</v>
      </c>
      <c r="CF626">
        <v>-173.33269999999999</v>
      </c>
      <c r="CG626">
        <v>-272.63260000000002</v>
      </c>
      <c r="CH626">
        <v>-213.06209999999999</v>
      </c>
      <c r="CI626">
        <v>-349.15980000000002</v>
      </c>
      <c r="CJ626">
        <v>-342.154</v>
      </c>
      <c r="CK626">
        <v>2311.1390000000001</v>
      </c>
      <c r="CL626">
        <v>7639.5460000000003</v>
      </c>
      <c r="CM626">
        <v>2670.9450000000002</v>
      </c>
      <c r="CN626">
        <v>438.11660000000001</v>
      </c>
      <c r="CO626">
        <v>-164.83609999999999</v>
      </c>
      <c r="CP626">
        <v>-85.854789999999994</v>
      </c>
      <c r="CQ626">
        <v>27816.11</v>
      </c>
      <c r="CR626">
        <v>9212.2960000000003</v>
      </c>
      <c r="CS626">
        <v>10929.17</v>
      </c>
      <c r="CT626">
        <v>11133.33</v>
      </c>
      <c r="CU626">
        <v>6370.2619999999997</v>
      </c>
      <c r="CV626">
        <v>8016.1369999999997</v>
      </c>
      <c r="CW626">
        <v>6271.5559999999996</v>
      </c>
      <c r="CX626">
        <v>5997.1180000000004</v>
      </c>
      <c r="CY626">
        <v>8609.7909999999993</v>
      </c>
      <c r="CZ626">
        <v>8519.9619999999995</v>
      </c>
      <c r="DA626">
        <v>18062.8</v>
      </c>
      <c r="DB626">
        <v>13338.39</v>
      </c>
      <c r="DC626">
        <v>12394.98</v>
      </c>
      <c r="DD626">
        <v>12947.32</v>
      </c>
      <c r="DE626">
        <v>14738.45</v>
      </c>
      <c r="DF626">
        <v>15411.96</v>
      </c>
      <c r="DG626">
        <v>16816.07</v>
      </c>
      <c r="DH626">
        <v>27237.84</v>
      </c>
      <c r="DI626">
        <v>30424.14</v>
      </c>
      <c r="DJ626">
        <v>29910.77</v>
      </c>
      <c r="DK626">
        <v>47345.23</v>
      </c>
      <c r="DL626">
        <v>32298.41</v>
      </c>
      <c r="DM626">
        <v>20527.09</v>
      </c>
      <c r="DN626">
        <v>18309.740000000002</v>
      </c>
      <c r="DO626">
        <v>20</v>
      </c>
      <c r="DP626">
        <v>20</v>
      </c>
      <c r="DR626" s="20"/>
    </row>
    <row r="627" spans="1:122" hidden="1" x14ac:dyDescent="0.25">
      <c r="A627" t="str">
        <f t="shared" si="9"/>
        <v>sublap_id-SLAP_PGZP_Elect DA 1-4 (1PM-9PM)_44389_20-20</v>
      </c>
      <c r="B627" t="s">
        <v>62</v>
      </c>
      <c r="C627" t="s">
        <v>283</v>
      </c>
      <c r="D627" t="s">
        <v>61</v>
      </c>
      <c r="E627" t="s">
        <v>284</v>
      </c>
      <c r="F627" t="s">
        <v>61</v>
      </c>
      <c r="G627" t="s">
        <v>61</v>
      </c>
      <c r="H627" t="s">
        <v>61</v>
      </c>
      <c r="I627" t="s">
        <v>61</v>
      </c>
      <c r="J627" t="s">
        <v>61</v>
      </c>
      <c r="K627" t="s">
        <v>203</v>
      </c>
      <c r="L627" s="18">
        <v>44389</v>
      </c>
      <c r="M627">
        <v>20</v>
      </c>
      <c r="N627">
        <v>20</v>
      </c>
      <c r="O627" t="s">
        <v>258</v>
      </c>
      <c r="P627">
        <v>45</v>
      </c>
      <c r="Q627">
        <v>39</v>
      </c>
      <c r="R627">
        <v>0</v>
      </c>
      <c r="S627">
        <v>0</v>
      </c>
      <c r="T627">
        <v>0</v>
      </c>
      <c r="U627">
        <v>1</v>
      </c>
      <c r="V627">
        <v>1</v>
      </c>
      <c r="W627">
        <v>3557.8982000000001</v>
      </c>
      <c r="X627">
        <v>3568.1331</v>
      </c>
      <c r="Y627">
        <v>3568.4151999999999</v>
      </c>
      <c r="Z627">
        <v>3572.8777</v>
      </c>
      <c r="AA627">
        <v>3583.8935000000001</v>
      </c>
      <c r="AB627">
        <v>3632.8119000000002</v>
      </c>
      <c r="AC627">
        <v>3638.4762000000001</v>
      </c>
      <c r="AD627">
        <v>3641.5581000000002</v>
      </c>
      <c r="AE627">
        <v>3617.9677000000001</v>
      </c>
      <c r="AF627">
        <v>3568.5254</v>
      </c>
      <c r="AG627">
        <v>3708.8977</v>
      </c>
      <c r="AH627">
        <v>3867.9645999999998</v>
      </c>
      <c r="AI627">
        <v>3912.09</v>
      </c>
      <c r="AJ627">
        <v>3919.2219</v>
      </c>
      <c r="AK627">
        <v>3945.7165</v>
      </c>
      <c r="AL627">
        <v>3967.4641999999999</v>
      </c>
      <c r="AM627">
        <v>3987.9911999999999</v>
      </c>
      <c r="AN627">
        <v>4111.7457999999997</v>
      </c>
      <c r="AO627">
        <v>2951.1230999999998</v>
      </c>
      <c r="AP627">
        <v>858.89192000000003</v>
      </c>
      <c r="AQ627">
        <v>2373.7707999999998</v>
      </c>
      <c r="AR627">
        <v>3685.6741999999999</v>
      </c>
      <c r="AS627">
        <v>3742.4549999999999</v>
      </c>
      <c r="AT627">
        <v>3637.6995999999999</v>
      </c>
      <c r="AU627">
        <v>74.884614999999997</v>
      </c>
      <c r="AV627">
        <v>74.384614999999997</v>
      </c>
      <c r="AW627">
        <v>73.076922999999994</v>
      </c>
      <c r="AX627">
        <v>71.615385000000003</v>
      </c>
      <c r="AY627">
        <v>71.038461999999996</v>
      </c>
      <c r="AZ627">
        <v>69.538461999999996</v>
      </c>
      <c r="BA627">
        <v>68.692307999999997</v>
      </c>
      <c r="BB627">
        <v>69.307692000000003</v>
      </c>
      <c r="BC627">
        <v>71</v>
      </c>
      <c r="BD627">
        <v>74.384614999999997</v>
      </c>
      <c r="BE627">
        <v>79.692307999999997</v>
      </c>
      <c r="BF627">
        <v>84.653846000000001</v>
      </c>
      <c r="BG627">
        <v>88.538461999999996</v>
      </c>
      <c r="BH627">
        <v>90.038461999999996</v>
      </c>
      <c r="BI627">
        <v>90.307692000000003</v>
      </c>
      <c r="BJ627">
        <v>90.384614999999997</v>
      </c>
      <c r="BK627">
        <v>90.038461999999996</v>
      </c>
      <c r="BL627">
        <v>89.5</v>
      </c>
      <c r="BM627">
        <v>88.076922999999994</v>
      </c>
      <c r="BN627">
        <v>84.846153999999999</v>
      </c>
      <c r="BO627">
        <v>81.423077000000006</v>
      </c>
      <c r="BP627">
        <v>78.653846000000001</v>
      </c>
      <c r="BQ627">
        <v>77.115385000000003</v>
      </c>
      <c r="BR627">
        <v>75.461538000000004</v>
      </c>
      <c r="BS627">
        <v>-90.493610000000004</v>
      </c>
      <c r="BT627">
        <v>60.401710000000001</v>
      </c>
      <c r="BU627">
        <v>77.540539999999993</v>
      </c>
      <c r="BV627">
        <v>66.350170000000006</v>
      </c>
      <c r="BW627">
        <v>57.453580000000002</v>
      </c>
      <c r="BX627">
        <v>58.269829999999999</v>
      </c>
      <c r="BY627">
        <v>59.691209999999998</v>
      </c>
      <c r="BZ627">
        <v>-31.488289999999999</v>
      </c>
      <c r="CA627">
        <v>-72.28389</v>
      </c>
      <c r="CB627">
        <v>-78.129360000000005</v>
      </c>
      <c r="CC627">
        <v>-42.539360000000002</v>
      </c>
      <c r="CD627">
        <v>-62.034239999999997</v>
      </c>
      <c r="CE627">
        <v>-15.353160000000001</v>
      </c>
      <c r="CF627">
        <v>-11.631589999999999</v>
      </c>
      <c r="CG627">
        <v>-43.145229999999998</v>
      </c>
      <c r="CH627">
        <v>-44.731699999999996</v>
      </c>
      <c r="CI627">
        <v>-55.835380000000001</v>
      </c>
      <c r="CJ627">
        <v>7.01966</v>
      </c>
      <c r="CK627">
        <v>1423.692</v>
      </c>
      <c r="CL627">
        <v>3321.5039999999999</v>
      </c>
      <c r="CM627">
        <v>2151.1109999999999</v>
      </c>
      <c r="CN627">
        <v>577.67610000000002</v>
      </c>
      <c r="CO627">
        <v>86.438919999999996</v>
      </c>
      <c r="CP627">
        <v>95.29495</v>
      </c>
      <c r="CQ627">
        <v>8963.0409999999993</v>
      </c>
      <c r="CR627">
        <v>3912.585</v>
      </c>
      <c r="CS627">
        <v>3739.0810000000001</v>
      </c>
      <c r="CT627">
        <v>3547.2660000000001</v>
      </c>
      <c r="CU627">
        <v>3462.01</v>
      </c>
      <c r="CV627">
        <v>3468.069</v>
      </c>
      <c r="CW627">
        <v>1891.5319999999999</v>
      </c>
      <c r="CX627">
        <v>2556.9609999999998</v>
      </c>
      <c r="CY627">
        <v>3480.28</v>
      </c>
      <c r="CZ627">
        <v>3985.4409999999998</v>
      </c>
      <c r="DA627">
        <v>4934.259</v>
      </c>
      <c r="DB627">
        <v>6059.35</v>
      </c>
      <c r="DC627">
        <v>5428.3140000000003</v>
      </c>
      <c r="DD627">
        <v>5633.0309999999999</v>
      </c>
      <c r="DE627">
        <v>6966.7690000000002</v>
      </c>
      <c r="DF627">
        <v>7006.473</v>
      </c>
      <c r="DG627">
        <v>7265.52</v>
      </c>
      <c r="DH627">
        <v>10246.48</v>
      </c>
      <c r="DI627">
        <v>10938.07</v>
      </c>
      <c r="DJ627">
        <v>9430.9220000000005</v>
      </c>
      <c r="DK627">
        <v>28111.57</v>
      </c>
      <c r="DL627">
        <v>17505.47</v>
      </c>
      <c r="DM627">
        <v>13601.1</v>
      </c>
      <c r="DN627">
        <v>14424.3</v>
      </c>
      <c r="DO627">
        <v>20</v>
      </c>
      <c r="DP627">
        <v>20</v>
      </c>
      <c r="DR627" s="20"/>
    </row>
    <row r="628" spans="1:122" hidden="1" x14ac:dyDescent="0.25">
      <c r="A628" t="str">
        <f t="shared" si="9"/>
        <v>sublap_id-SLAP_PGST_Elect DA 1-4 (1PM-9PM)_44389_19-20</v>
      </c>
      <c r="B628" t="s">
        <v>62</v>
      </c>
      <c r="C628" t="s">
        <v>285</v>
      </c>
      <c r="D628" t="s">
        <v>61</v>
      </c>
      <c r="E628" t="s">
        <v>286</v>
      </c>
      <c r="F628" t="s">
        <v>61</v>
      </c>
      <c r="G628" t="s">
        <v>61</v>
      </c>
      <c r="H628" t="s">
        <v>61</v>
      </c>
      <c r="I628" t="s">
        <v>61</v>
      </c>
      <c r="J628" t="s">
        <v>61</v>
      </c>
      <c r="K628" t="s">
        <v>203</v>
      </c>
      <c r="L628" s="18">
        <v>44389</v>
      </c>
      <c r="M628">
        <v>19</v>
      </c>
      <c r="N628">
        <v>20</v>
      </c>
      <c r="O628" t="s">
        <v>258</v>
      </c>
      <c r="P628">
        <v>20</v>
      </c>
      <c r="Q628">
        <v>19</v>
      </c>
      <c r="R628">
        <v>0</v>
      </c>
      <c r="S628">
        <v>1</v>
      </c>
      <c r="T628">
        <v>0</v>
      </c>
      <c r="U628">
        <v>1</v>
      </c>
      <c r="V628">
        <v>1</v>
      </c>
      <c r="W628">
        <v>593.94316000000003</v>
      </c>
      <c r="X628">
        <v>510.20737000000003</v>
      </c>
      <c r="Y628">
        <v>507.73894999999999</v>
      </c>
      <c r="Z628">
        <v>493.03789</v>
      </c>
      <c r="AA628">
        <v>490.90737000000001</v>
      </c>
      <c r="AB628">
        <v>670.96</v>
      </c>
      <c r="AC628">
        <v>920.57789000000002</v>
      </c>
      <c r="AD628">
        <v>951.78525999999999</v>
      </c>
      <c r="AE628">
        <v>1154.8832</v>
      </c>
      <c r="AF628">
        <v>1217.2989</v>
      </c>
      <c r="AG628">
        <v>1253.4926</v>
      </c>
      <c r="AH628">
        <v>1404.4704999999999</v>
      </c>
      <c r="AI628">
        <v>1391.3768</v>
      </c>
      <c r="AJ628">
        <v>1463.2505000000001</v>
      </c>
      <c r="AK628">
        <v>1492.6368</v>
      </c>
      <c r="AL628">
        <v>1414.5705</v>
      </c>
      <c r="AM628">
        <v>1408.3210999999999</v>
      </c>
      <c r="AN628">
        <v>1218.5346999999999</v>
      </c>
      <c r="AO628">
        <v>930.72420999999997</v>
      </c>
      <c r="AP628">
        <v>882.99788999999998</v>
      </c>
      <c r="AQ628">
        <v>1066.9274</v>
      </c>
      <c r="AR628">
        <v>879.65368000000001</v>
      </c>
      <c r="AS628">
        <v>780.02211</v>
      </c>
      <c r="AT628">
        <v>717.19367999999997</v>
      </c>
      <c r="AU628">
        <v>70.315788999999995</v>
      </c>
      <c r="AV628">
        <v>69.473684000000006</v>
      </c>
      <c r="AW628">
        <v>66.973684000000006</v>
      </c>
      <c r="AX628">
        <v>65.789473999999998</v>
      </c>
      <c r="AY628">
        <v>65.289473999999998</v>
      </c>
      <c r="AZ628">
        <v>63.763157999999997</v>
      </c>
      <c r="BA628">
        <v>62.736842000000003</v>
      </c>
      <c r="BB628">
        <v>63.552632000000003</v>
      </c>
      <c r="BC628">
        <v>66.026315999999994</v>
      </c>
      <c r="BD628">
        <v>69.842105000000004</v>
      </c>
      <c r="BE628">
        <v>74.789473999999998</v>
      </c>
      <c r="BF628">
        <v>79.421053000000001</v>
      </c>
      <c r="BG628">
        <v>83.605262999999994</v>
      </c>
      <c r="BH628">
        <v>85.631579000000002</v>
      </c>
      <c r="BI628">
        <v>87.342105000000004</v>
      </c>
      <c r="BJ628">
        <v>88.210526000000002</v>
      </c>
      <c r="BK628">
        <v>89.289473999999998</v>
      </c>
      <c r="BL628">
        <v>88.5</v>
      </c>
      <c r="BM628">
        <v>86.552632000000003</v>
      </c>
      <c r="BN628">
        <v>84.105262999999994</v>
      </c>
      <c r="BO628">
        <v>79.631579000000002</v>
      </c>
      <c r="BP628">
        <v>75.105262999999994</v>
      </c>
      <c r="BQ628">
        <v>71.710526000000002</v>
      </c>
      <c r="BR628">
        <v>69.5</v>
      </c>
      <c r="BS628">
        <v>59.289529999999999</v>
      </c>
      <c r="BT628">
        <v>-105.6827</v>
      </c>
      <c r="BU628">
        <v>-107.6815</v>
      </c>
      <c r="BV628">
        <v>-62.54083</v>
      </c>
      <c r="BW628">
        <v>-0.94616</v>
      </c>
      <c r="BX628">
        <v>57.674030000000002</v>
      </c>
      <c r="BY628">
        <v>6.0126629999999999</v>
      </c>
      <c r="BZ628">
        <v>-47.322119999999998</v>
      </c>
      <c r="CA628">
        <v>-25.459009999999999</v>
      </c>
      <c r="CB628">
        <v>3.1790759999999998</v>
      </c>
      <c r="CC628">
        <v>-37.48198</v>
      </c>
      <c r="CD628">
        <v>-62.1188</v>
      </c>
      <c r="CE628">
        <v>-35.177599999999998</v>
      </c>
      <c r="CF628">
        <v>-57.496609999999997</v>
      </c>
      <c r="CG628">
        <v>-46.852609999999999</v>
      </c>
      <c r="CH628">
        <v>2.6794790000000002</v>
      </c>
      <c r="CI628">
        <v>-15.478020000000001</v>
      </c>
      <c r="CJ628">
        <v>84.288290000000003</v>
      </c>
      <c r="CK628">
        <v>323.70800000000003</v>
      </c>
      <c r="CL628">
        <v>279.97820000000002</v>
      </c>
      <c r="CM628">
        <v>128.32740000000001</v>
      </c>
      <c r="CN628">
        <v>132.31</v>
      </c>
      <c r="CO628">
        <v>112.4355</v>
      </c>
      <c r="CP628">
        <v>88.672060000000002</v>
      </c>
      <c r="CQ628">
        <v>3970.6619999999998</v>
      </c>
      <c r="CR628">
        <v>4763.1909999999998</v>
      </c>
      <c r="CS628">
        <v>4660.0259999999998</v>
      </c>
      <c r="CT628">
        <v>2656.6370000000002</v>
      </c>
      <c r="CU628">
        <v>1766.6189999999999</v>
      </c>
      <c r="CV628">
        <v>656.70569999999998</v>
      </c>
      <c r="CW628">
        <v>789.76840000000004</v>
      </c>
      <c r="CX628">
        <v>860.46559999999999</v>
      </c>
      <c r="CY628">
        <v>794.90300000000002</v>
      </c>
      <c r="CZ628">
        <v>841.3827</v>
      </c>
      <c r="DA628">
        <v>2200.4450000000002</v>
      </c>
      <c r="DB628">
        <v>1787.308</v>
      </c>
      <c r="DC628">
        <v>1927.923</v>
      </c>
      <c r="DD628">
        <v>2014.838</v>
      </c>
      <c r="DE628">
        <v>2066.5079999999998</v>
      </c>
      <c r="DF628">
        <v>2109.6120000000001</v>
      </c>
      <c r="DG628">
        <v>2701.596</v>
      </c>
      <c r="DH628">
        <v>3372.6350000000002</v>
      </c>
      <c r="DI628">
        <v>2234.6320000000001</v>
      </c>
      <c r="DJ628">
        <v>2901.2510000000002</v>
      </c>
      <c r="DK628">
        <v>2173.2249999999999</v>
      </c>
      <c r="DL628">
        <v>2386.4870000000001</v>
      </c>
      <c r="DM628">
        <v>3091.2829999999999</v>
      </c>
      <c r="DN628">
        <v>3052.9960000000001</v>
      </c>
      <c r="DO628">
        <v>19</v>
      </c>
      <c r="DP628">
        <v>20</v>
      </c>
    </row>
    <row r="629" spans="1:122" hidden="1" x14ac:dyDescent="0.25">
      <c r="A629" t="str">
        <f t="shared" si="9"/>
        <v>Industry_Type-3. Wholesale, Transport, other utilities_Elect DA 1-4 (1PM-9PM)_44389_19-20</v>
      </c>
      <c r="B629" t="s">
        <v>62</v>
      </c>
      <c r="C629" t="s">
        <v>202</v>
      </c>
      <c r="D629" t="s">
        <v>61</v>
      </c>
      <c r="E629" t="s">
        <v>61</v>
      </c>
      <c r="F629" t="s">
        <v>61</v>
      </c>
      <c r="G629" t="s">
        <v>31</v>
      </c>
      <c r="H629" t="s">
        <v>61</v>
      </c>
      <c r="I629" t="s">
        <v>61</v>
      </c>
      <c r="J629" t="s">
        <v>61</v>
      </c>
      <c r="K629" t="s">
        <v>203</v>
      </c>
      <c r="L629" s="18">
        <v>44389</v>
      </c>
      <c r="M629">
        <v>19</v>
      </c>
      <c r="N629">
        <v>20</v>
      </c>
      <c r="O629" t="s">
        <v>258</v>
      </c>
      <c r="P629">
        <v>1</v>
      </c>
      <c r="Q629">
        <v>1</v>
      </c>
      <c r="R629">
        <v>0</v>
      </c>
      <c r="S629">
        <v>0</v>
      </c>
      <c r="T629">
        <v>1</v>
      </c>
      <c r="U629">
        <v>0</v>
      </c>
      <c r="V629">
        <v>1</v>
      </c>
      <c r="W629">
        <v>160</v>
      </c>
      <c r="X629">
        <v>162</v>
      </c>
      <c r="Y629">
        <v>160.4</v>
      </c>
      <c r="Z629">
        <v>162</v>
      </c>
      <c r="AA629">
        <v>162</v>
      </c>
      <c r="AB629">
        <v>292</v>
      </c>
      <c r="AC629">
        <v>494.8</v>
      </c>
      <c r="AD629">
        <v>495.2</v>
      </c>
      <c r="AE629">
        <v>521.6</v>
      </c>
      <c r="AF629">
        <v>459.6</v>
      </c>
      <c r="AG629">
        <v>472</v>
      </c>
      <c r="AH629">
        <v>570.79999999999995</v>
      </c>
      <c r="AI629">
        <v>524</v>
      </c>
      <c r="AJ629">
        <v>577.20000000000005</v>
      </c>
      <c r="AK629">
        <v>584.4</v>
      </c>
      <c r="AL629">
        <v>502.8</v>
      </c>
      <c r="AM629">
        <v>488.8</v>
      </c>
      <c r="AN629">
        <v>346</v>
      </c>
      <c r="AO629">
        <v>200</v>
      </c>
      <c r="AP629">
        <v>157.6</v>
      </c>
      <c r="AQ629">
        <v>344.4</v>
      </c>
      <c r="AR629">
        <v>343.6</v>
      </c>
      <c r="AS629">
        <v>384</v>
      </c>
      <c r="AT629">
        <v>377.2</v>
      </c>
      <c r="AU629">
        <v>73</v>
      </c>
      <c r="AV629">
        <v>72</v>
      </c>
      <c r="AW629">
        <v>69.5</v>
      </c>
      <c r="AX629">
        <v>68</v>
      </c>
      <c r="AY629">
        <v>67.5</v>
      </c>
      <c r="AZ629">
        <v>65.5</v>
      </c>
      <c r="BA629">
        <v>64</v>
      </c>
      <c r="BB629">
        <v>64.5</v>
      </c>
      <c r="BC629">
        <v>66.5</v>
      </c>
      <c r="BD629">
        <v>70</v>
      </c>
      <c r="BE629">
        <v>74</v>
      </c>
      <c r="BF629">
        <v>78</v>
      </c>
      <c r="BG629">
        <v>82.5</v>
      </c>
      <c r="BH629">
        <v>85</v>
      </c>
      <c r="BI629">
        <v>87.5</v>
      </c>
      <c r="BJ629">
        <v>89</v>
      </c>
      <c r="BK629">
        <v>91.5</v>
      </c>
      <c r="BL629">
        <v>91.5</v>
      </c>
      <c r="BM629">
        <v>90.5</v>
      </c>
      <c r="BN629">
        <v>89</v>
      </c>
      <c r="BO629">
        <v>85</v>
      </c>
      <c r="BP629">
        <v>80</v>
      </c>
      <c r="BQ629">
        <v>75.5</v>
      </c>
      <c r="BR629">
        <v>72.5</v>
      </c>
      <c r="BS629">
        <v>81.797439999999995</v>
      </c>
      <c r="BT629">
        <v>-95.470150000000004</v>
      </c>
      <c r="BU629">
        <v>-90.212549999999993</v>
      </c>
      <c r="BV629">
        <v>-48.493070000000003</v>
      </c>
      <c r="BW629">
        <v>-5.0139009999999997</v>
      </c>
      <c r="BX629">
        <v>56.995759999999997</v>
      </c>
      <c r="BY629">
        <v>21.261569999999999</v>
      </c>
      <c r="BZ629">
        <v>-37.805419999999998</v>
      </c>
      <c r="CA629">
        <v>-22.92886</v>
      </c>
      <c r="CB629">
        <v>-12.50916</v>
      </c>
      <c r="CC629">
        <v>-37.553829999999998</v>
      </c>
      <c r="CD629">
        <v>-47.588679999999997</v>
      </c>
      <c r="CE629">
        <v>-9.6350709999999999</v>
      </c>
      <c r="CF629">
        <v>-29.583069999999999</v>
      </c>
      <c r="CG629">
        <v>-24.404050000000002</v>
      </c>
      <c r="CH629">
        <v>15.33417</v>
      </c>
      <c r="CI629">
        <v>6.2980349999999996</v>
      </c>
      <c r="CJ629">
        <v>86.152469999999994</v>
      </c>
      <c r="CK629">
        <v>178.97620000000001</v>
      </c>
      <c r="CL629">
        <v>208.9819</v>
      </c>
      <c r="CM629">
        <v>142.76900000000001</v>
      </c>
      <c r="CN629">
        <v>130.3622</v>
      </c>
      <c r="CO629">
        <v>103.97580000000001</v>
      </c>
      <c r="CP629">
        <v>83.086119999999994</v>
      </c>
      <c r="CQ629">
        <v>3468.0309999999999</v>
      </c>
      <c r="CR629">
        <v>4255.13</v>
      </c>
      <c r="CS629">
        <v>4073.3870000000002</v>
      </c>
      <c r="CT629">
        <v>2322.308</v>
      </c>
      <c r="CU629">
        <v>1545.14</v>
      </c>
      <c r="CV629">
        <v>525.51149999999996</v>
      </c>
      <c r="CW629">
        <v>622.51559999999995</v>
      </c>
      <c r="CX629">
        <v>698.80730000000005</v>
      </c>
      <c r="CY629">
        <v>670.64520000000005</v>
      </c>
      <c r="CZ629">
        <v>688.14490000000001</v>
      </c>
      <c r="DA629">
        <v>1907.8530000000001</v>
      </c>
      <c r="DB629">
        <v>1527.097</v>
      </c>
      <c r="DC629">
        <v>1656.4949999999999</v>
      </c>
      <c r="DD629">
        <v>1748.9480000000001</v>
      </c>
      <c r="DE629">
        <v>1766.229</v>
      </c>
      <c r="DF629">
        <v>1806.0129999999999</v>
      </c>
      <c r="DG629">
        <v>2343.2150000000001</v>
      </c>
      <c r="DH629">
        <v>2938.9490000000001</v>
      </c>
      <c r="DI629">
        <v>1896.8409999999999</v>
      </c>
      <c r="DJ629">
        <v>2535.8609999999999</v>
      </c>
      <c r="DK629">
        <v>1841.21</v>
      </c>
      <c r="DL629">
        <v>2050.3119999999999</v>
      </c>
      <c r="DM629">
        <v>2731.4630000000002</v>
      </c>
      <c r="DN629">
        <v>2712.9769999999999</v>
      </c>
      <c r="DO629">
        <v>19</v>
      </c>
      <c r="DP629">
        <v>20</v>
      </c>
    </row>
    <row r="630" spans="1:122" hidden="1" x14ac:dyDescent="0.25">
      <c r="A630" t="str">
        <f t="shared" si="9"/>
        <v>LCA-Greater Bay Area_Elect DA 1-4 (1PM-9PM)_44389_19-20</v>
      </c>
      <c r="B630" t="s">
        <v>62</v>
      </c>
      <c r="C630" t="s">
        <v>209</v>
      </c>
      <c r="D630" t="s">
        <v>36</v>
      </c>
      <c r="E630" t="s">
        <v>61</v>
      </c>
      <c r="F630" t="s">
        <v>61</v>
      </c>
      <c r="G630" t="s">
        <v>61</v>
      </c>
      <c r="H630" t="s">
        <v>61</v>
      </c>
      <c r="I630" t="s">
        <v>61</v>
      </c>
      <c r="J630" t="s">
        <v>61</v>
      </c>
      <c r="K630" t="s">
        <v>203</v>
      </c>
      <c r="L630" s="18">
        <v>44389</v>
      </c>
      <c r="M630">
        <v>19</v>
      </c>
      <c r="N630">
        <v>20</v>
      </c>
      <c r="O630" t="s">
        <v>258</v>
      </c>
      <c r="P630">
        <v>90</v>
      </c>
      <c r="Q630">
        <v>90</v>
      </c>
      <c r="R630">
        <v>0</v>
      </c>
      <c r="S630">
        <v>1</v>
      </c>
      <c r="T630">
        <v>0</v>
      </c>
      <c r="U630">
        <v>1</v>
      </c>
      <c r="V630">
        <v>1</v>
      </c>
      <c r="W630">
        <v>5627.7039999999997</v>
      </c>
      <c r="X630">
        <v>5284.05</v>
      </c>
      <c r="Y630">
        <v>5197.9764999999998</v>
      </c>
      <c r="Z630">
        <v>5122.2690000000002</v>
      </c>
      <c r="AA630">
        <v>5195.9324999999999</v>
      </c>
      <c r="AB630">
        <v>5607.3114999999998</v>
      </c>
      <c r="AC630">
        <v>6002.2534999999998</v>
      </c>
      <c r="AD630">
        <v>6712.1944999999996</v>
      </c>
      <c r="AE630">
        <v>7491.7055</v>
      </c>
      <c r="AF630">
        <v>8458.1319999999996</v>
      </c>
      <c r="AG630">
        <v>8829.7345000000005</v>
      </c>
      <c r="AH630">
        <v>10083.008</v>
      </c>
      <c r="AI630">
        <v>10389.579</v>
      </c>
      <c r="AJ630">
        <v>10662.98</v>
      </c>
      <c r="AK630">
        <v>10860.619000000001</v>
      </c>
      <c r="AL630">
        <v>11079.314</v>
      </c>
      <c r="AM630">
        <v>11328.82</v>
      </c>
      <c r="AN630">
        <v>11298.096</v>
      </c>
      <c r="AO630">
        <v>10369.620000000001</v>
      </c>
      <c r="AP630">
        <v>9626.5470000000005</v>
      </c>
      <c r="AQ630">
        <v>8654.5794999999998</v>
      </c>
      <c r="AR630">
        <v>7008.8535000000002</v>
      </c>
      <c r="AS630">
        <v>6042.7475000000004</v>
      </c>
      <c r="AT630">
        <v>5544.4764999999998</v>
      </c>
      <c r="AU630">
        <v>57.377777999999999</v>
      </c>
      <c r="AV630">
        <v>57.266666999999998</v>
      </c>
      <c r="AW630">
        <v>56.644444</v>
      </c>
      <c r="AX630">
        <v>56.977778000000001</v>
      </c>
      <c r="AY630">
        <v>56.933332999999998</v>
      </c>
      <c r="AZ630">
        <v>56.822221999999996</v>
      </c>
      <c r="BA630">
        <v>56.622222000000001</v>
      </c>
      <c r="BB630">
        <v>57.077778000000002</v>
      </c>
      <c r="BC630">
        <v>58.166666999999997</v>
      </c>
      <c r="BD630">
        <v>60.577778000000002</v>
      </c>
      <c r="BE630">
        <v>63.411110999999998</v>
      </c>
      <c r="BF630">
        <v>65.577777999999995</v>
      </c>
      <c r="BG630">
        <v>68.311110999999997</v>
      </c>
      <c r="BH630">
        <v>69.488889</v>
      </c>
      <c r="BI630">
        <v>70.633332999999993</v>
      </c>
      <c r="BJ630">
        <v>70.977778000000001</v>
      </c>
      <c r="BK630">
        <v>70.366667000000007</v>
      </c>
      <c r="BL630">
        <v>69.644443999999993</v>
      </c>
      <c r="BM630">
        <v>67.955556000000001</v>
      </c>
      <c r="BN630">
        <v>64.522221999999999</v>
      </c>
      <c r="BO630">
        <v>60.755555999999999</v>
      </c>
      <c r="BP630">
        <v>58.955556000000001</v>
      </c>
      <c r="BQ630">
        <v>57.844444000000003</v>
      </c>
      <c r="BR630">
        <v>57.644444</v>
      </c>
      <c r="BS630">
        <v>-108.3725</v>
      </c>
      <c r="BT630">
        <v>-42.663440000000001</v>
      </c>
      <c r="BU630">
        <v>-46.1325</v>
      </c>
      <c r="BV630">
        <v>14.98235</v>
      </c>
      <c r="BW630">
        <v>135.18549999999999</v>
      </c>
      <c r="BX630">
        <v>129.6026</v>
      </c>
      <c r="BY630">
        <v>102.351</v>
      </c>
      <c r="BZ630">
        <v>-42.018630000000002</v>
      </c>
      <c r="CA630">
        <v>-187.98220000000001</v>
      </c>
      <c r="CB630">
        <v>-149.38919999999999</v>
      </c>
      <c r="CC630">
        <v>-45.056579999999997</v>
      </c>
      <c r="CD630">
        <v>-151.20050000000001</v>
      </c>
      <c r="CE630">
        <v>-87.43674</v>
      </c>
      <c r="CF630">
        <v>-144.85300000000001</v>
      </c>
      <c r="CG630">
        <v>-132.49590000000001</v>
      </c>
      <c r="CH630">
        <v>-170.215</v>
      </c>
      <c r="CI630">
        <v>-287.96789999999999</v>
      </c>
      <c r="CJ630">
        <v>-170.8707</v>
      </c>
      <c r="CK630">
        <v>518.91849999999999</v>
      </c>
      <c r="CL630">
        <v>388.17750000000001</v>
      </c>
      <c r="CM630">
        <v>22.80949</v>
      </c>
      <c r="CN630">
        <v>25.408249999999999</v>
      </c>
      <c r="CO630">
        <v>-47.257800000000003</v>
      </c>
      <c r="CP630">
        <v>-79.479929999999996</v>
      </c>
      <c r="CQ630">
        <v>13581.83</v>
      </c>
      <c r="CR630">
        <v>2707.4380000000001</v>
      </c>
      <c r="CS630">
        <v>2623.8139999999999</v>
      </c>
      <c r="CT630">
        <v>1758.7170000000001</v>
      </c>
      <c r="CU630">
        <v>3455.9659999999999</v>
      </c>
      <c r="CV630">
        <v>2647.5509999999999</v>
      </c>
      <c r="CW630">
        <v>1661.183</v>
      </c>
      <c r="CX630">
        <v>1988.405</v>
      </c>
      <c r="CY630">
        <v>3644.9409999999998</v>
      </c>
      <c r="CZ630">
        <v>6104.598</v>
      </c>
      <c r="DA630">
        <v>12464.85</v>
      </c>
      <c r="DB630">
        <v>13748.55</v>
      </c>
      <c r="DC630">
        <v>20390.71</v>
      </c>
      <c r="DD630">
        <v>23825.91</v>
      </c>
      <c r="DE630">
        <v>28987.38</v>
      </c>
      <c r="DF630">
        <v>32636.37</v>
      </c>
      <c r="DG630">
        <v>39457.99</v>
      </c>
      <c r="DH630">
        <v>28527.61</v>
      </c>
      <c r="DI630">
        <v>27467.599999999999</v>
      </c>
      <c r="DJ630">
        <v>25453.31</v>
      </c>
      <c r="DK630">
        <v>22021.91</v>
      </c>
      <c r="DL630">
        <v>19107.990000000002</v>
      </c>
      <c r="DM630">
        <v>10626.17</v>
      </c>
      <c r="DN630">
        <v>9184.8970000000008</v>
      </c>
      <c r="DO630">
        <v>19</v>
      </c>
      <c r="DP630">
        <v>20</v>
      </c>
    </row>
    <row r="631" spans="1:122" hidden="1" x14ac:dyDescent="0.25">
      <c r="A631" t="str">
        <f t="shared" si="9"/>
        <v>OtherDR-No_Elect DA 1-4 (1PM-9PM)_44389_20-20</v>
      </c>
      <c r="B631" t="s">
        <v>62</v>
      </c>
      <c r="C631" t="s">
        <v>323</v>
      </c>
      <c r="D631" t="s">
        <v>61</v>
      </c>
      <c r="E631" t="s">
        <v>61</v>
      </c>
      <c r="F631" t="s">
        <v>61</v>
      </c>
      <c r="G631" t="s">
        <v>61</v>
      </c>
      <c r="H631" t="s">
        <v>61</v>
      </c>
      <c r="I631" t="s">
        <v>97</v>
      </c>
      <c r="J631" t="s">
        <v>61</v>
      </c>
      <c r="K631" t="s">
        <v>203</v>
      </c>
      <c r="L631" s="18">
        <v>44389</v>
      </c>
      <c r="M631">
        <v>20</v>
      </c>
      <c r="N631">
        <v>20</v>
      </c>
      <c r="O631" t="s">
        <v>258</v>
      </c>
      <c r="P631">
        <v>334</v>
      </c>
      <c r="Q631">
        <v>324</v>
      </c>
      <c r="R631">
        <v>0</v>
      </c>
      <c r="S631">
        <v>0</v>
      </c>
      <c r="T631">
        <v>0</v>
      </c>
      <c r="U631">
        <v>1</v>
      </c>
      <c r="V631">
        <v>1</v>
      </c>
      <c r="W631">
        <v>11601.156000000001</v>
      </c>
      <c r="X631">
        <v>11122.575000000001</v>
      </c>
      <c r="Y631">
        <v>11006.723</v>
      </c>
      <c r="Z631">
        <v>10983.829</v>
      </c>
      <c r="AA631">
        <v>11228.444</v>
      </c>
      <c r="AB631">
        <v>11970.439</v>
      </c>
      <c r="AC631">
        <v>13273.069</v>
      </c>
      <c r="AD631">
        <v>15595.547</v>
      </c>
      <c r="AE631">
        <v>17059.356</v>
      </c>
      <c r="AF631">
        <v>18075.642</v>
      </c>
      <c r="AG631">
        <v>18592.504000000001</v>
      </c>
      <c r="AH631">
        <v>20800.169999999998</v>
      </c>
      <c r="AI631">
        <v>21826.135999999999</v>
      </c>
      <c r="AJ631">
        <v>22392.701000000001</v>
      </c>
      <c r="AK631">
        <v>22910.378000000001</v>
      </c>
      <c r="AL631">
        <v>23194.175999999999</v>
      </c>
      <c r="AM631">
        <v>23950.594000000001</v>
      </c>
      <c r="AN631">
        <v>24292.59</v>
      </c>
      <c r="AO631">
        <v>20899.21</v>
      </c>
      <c r="AP631">
        <v>14304.156000000001</v>
      </c>
      <c r="AQ631">
        <v>17573.241999999998</v>
      </c>
      <c r="AR631">
        <v>15634.011</v>
      </c>
      <c r="AS631">
        <v>13178.55</v>
      </c>
      <c r="AT631">
        <v>12212.074000000001</v>
      </c>
      <c r="AU631">
        <v>72.396604999999994</v>
      </c>
      <c r="AV631">
        <v>71.447530999999998</v>
      </c>
      <c r="AW631">
        <v>70.174383000000006</v>
      </c>
      <c r="AX631">
        <v>68.729938000000004</v>
      </c>
      <c r="AY631">
        <v>67.990741</v>
      </c>
      <c r="AZ631">
        <v>66.606481000000002</v>
      </c>
      <c r="BA631">
        <v>65.919753</v>
      </c>
      <c r="BB631">
        <v>66.682098999999994</v>
      </c>
      <c r="BC631">
        <v>68.912036999999998</v>
      </c>
      <c r="BD631">
        <v>72.336420000000004</v>
      </c>
      <c r="BE631">
        <v>76.484567999999996</v>
      </c>
      <c r="BF631">
        <v>80.379630000000006</v>
      </c>
      <c r="BG631">
        <v>83.953704000000002</v>
      </c>
      <c r="BH631">
        <v>86.621914000000004</v>
      </c>
      <c r="BI631">
        <v>88.325616999999994</v>
      </c>
      <c r="BJ631">
        <v>89.425926000000004</v>
      </c>
      <c r="BK631">
        <v>90.186728000000002</v>
      </c>
      <c r="BL631">
        <v>90.092592999999994</v>
      </c>
      <c r="BM631">
        <v>88.163579999999996</v>
      </c>
      <c r="BN631">
        <v>84.671295999999998</v>
      </c>
      <c r="BO631">
        <v>80.671295999999998</v>
      </c>
      <c r="BP631">
        <v>77.177469000000002</v>
      </c>
      <c r="BQ631">
        <v>75.040122999999994</v>
      </c>
      <c r="BR631">
        <v>73.430555999999996</v>
      </c>
      <c r="BS631">
        <v>-208.38810000000001</v>
      </c>
      <c r="BT631">
        <v>13.05592</v>
      </c>
      <c r="BU631">
        <v>26.49982</v>
      </c>
      <c r="BV631">
        <v>20.788070000000001</v>
      </c>
      <c r="BW631">
        <v>68.865049999999997</v>
      </c>
      <c r="BX631">
        <v>89.341899999999995</v>
      </c>
      <c r="BY631">
        <v>-13.61626</v>
      </c>
      <c r="BZ631">
        <v>-17.976559999999999</v>
      </c>
      <c r="CA631">
        <v>-64.437709999999996</v>
      </c>
      <c r="CB631">
        <v>-137.5658</v>
      </c>
      <c r="CC631">
        <v>96.684569999999994</v>
      </c>
      <c r="CD631">
        <v>-52.622970000000002</v>
      </c>
      <c r="CE631">
        <v>-156.9453</v>
      </c>
      <c r="CF631">
        <v>-173.33269999999999</v>
      </c>
      <c r="CG631">
        <v>-272.63260000000002</v>
      </c>
      <c r="CH631">
        <v>-213.06209999999999</v>
      </c>
      <c r="CI631">
        <v>-349.15980000000002</v>
      </c>
      <c r="CJ631">
        <v>-342.154</v>
      </c>
      <c r="CK631">
        <v>2311.1390000000001</v>
      </c>
      <c r="CL631">
        <v>7639.5460000000003</v>
      </c>
      <c r="CM631">
        <v>2670.9450000000002</v>
      </c>
      <c r="CN631">
        <v>438.11660000000001</v>
      </c>
      <c r="CO631">
        <v>-164.83609999999999</v>
      </c>
      <c r="CP631">
        <v>-85.854789999999994</v>
      </c>
      <c r="CQ631">
        <v>27816.11</v>
      </c>
      <c r="CR631">
        <v>9212.2960000000003</v>
      </c>
      <c r="CS631">
        <v>10929.17</v>
      </c>
      <c r="CT631">
        <v>11133.33</v>
      </c>
      <c r="CU631">
        <v>6370.2619999999997</v>
      </c>
      <c r="CV631">
        <v>8016.1369999999997</v>
      </c>
      <c r="CW631">
        <v>6271.5559999999996</v>
      </c>
      <c r="CX631">
        <v>5997.1180000000004</v>
      </c>
      <c r="CY631">
        <v>8609.7909999999993</v>
      </c>
      <c r="CZ631">
        <v>8519.9619999999995</v>
      </c>
      <c r="DA631">
        <v>18062.8</v>
      </c>
      <c r="DB631">
        <v>13338.39</v>
      </c>
      <c r="DC631">
        <v>12394.98</v>
      </c>
      <c r="DD631">
        <v>12947.32</v>
      </c>
      <c r="DE631">
        <v>14738.45</v>
      </c>
      <c r="DF631">
        <v>15411.96</v>
      </c>
      <c r="DG631">
        <v>16816.07</v>
      </c>
      <c r="DH631">
        <v>27237.84</v>
      </c>
      <c r="DI631">
        <v>30424.14</v>
      </c>
      <c r="DJ631">
        <v>29910.77</v>
      </c>
      <c r="DK631">
        <v>47345.23</v>
      </c>
      <c r="DL631">
        <v>32298.41</v>
      </c>
      <c r="DM631">
        <v>20527.09</v>
      </c>
      <c r="DN631">
        <v>18309.740000000002</v>
      </c>
      <c r="DO631">
        <v>20</v>
      </c>
      <c r="DP631">
        <v>20</v>
      </c>
    </row>
    <row r="632" spans="1:122" hidden="1" x14ac:dyDescent="0.25">
      <c r="A632" t="str">
        <f t="shared" si="9"/>
        <v>LCA-Other_Elect DA 1-4 (1PM-9PM)_44389_20-20</v>
      </c>
      <c r="B632" t="s">
        <v>62</v>
      </c>
      <c r="C632" t="s">
        <v>212</v>
      </c>
      <c r="D632" t="s">
        <v>32</v>
      </c>
      <c r="E632" t="s">
        <v>61</v>
      </c>
      <c r="F632" t="s">
        <v>61</v>
      </c>
      <c r="G632" t="s">
        <v>61</v>
      </c>
      <c r="H632" t="s">
        <v>61</v>
      </c>
      <c r="I632" t="s">
        <v>61</v>
      </c>
      <c r="J632" t="s">
        <v>61</v>
      </c>
      <c r="K632" t="s">
        <v>203</v>
      </c>
      <c r="L632" s="18">
        <v>44389</v>
      </c>
      <c r="M632">
        <v>20</v>
      </c>
      <c r="N632">
        <v>20</v>
      </c>
      <c r="O632" t="s">
        <v>258</v>
      </c>
      <c r="P632">
        <v>94</v>
      </c>
      <c r="Q632">
        <v>88</v>
      </c>
      <c r="R632">
        <v>0</v>
      </c>
      <c r="S632">
        <v>0</v>
      </c>
      <c r="T632">
        <v>0</v>
      </c>
      <c r="U632">
        <v>1</v>
      </c>
      <c r="V632">
        <v>1</v>
      </c>
      <c r="W632">
        <v>4465.8986999999997</v>
      </c>
      <c r="X632">
        <v>4308.7138000000004</v>
      </c>
      <c r="Y632">
        <v>4301.0501000000004</v>
      </c>
      <c r="Z632">
        <v>4256.5465000000004</v>
      </c>
      <c r="AA632">
        <v>4254.3391000000001</v>
      </c>
      <c r="AB632">
        <v>4269.7551000000003</v>
      </c>
      <c r="AC632">
        <v>4416.1338999999998</v>
      </c>
      <c r="AD632">
        <v>4745.7807000000003</v>
      </c>
      <c r="AE632">
        <v>5080.7773999999999</v>
      </c>
      <c r="AF632">
        <v>5218.1247999999996</v>
      </c>
      <c r="AG632">
        <v>5557.9519</v>
      </c>
      <c r="AH632">
        <v>5818.7698</v>
      </c>
      <c r="AI632">
        <v>5973.9521000000004</v>
      </c>
      <c r="AJ632">
        <v>6120.2583000000004</v>
      </c>
      <c r="AK632">
        <v>6228.2578999999996</v>
      </c>
      <c r="AL632">
        <v>6323.7191000000003</v>
      </c>
      <c r="AM632">
        <v>6350.5946000000004</v>
      </c>
      <c r="AN632">
        <v>6440.6584000000003</v>
      </c>
      <c r="AO632">
        <v>5327.2795999999998</v>
      </c>
      <c r="AP632">
        <v>2930.4868999999999</v>
      </c>
      <c r="AQ632">
        <v>4378.5307000000003</v>
      </c>
      <c r="AR632">
        <v>5076.4209000000001</v>
      </c>
      <c r="AS632">
        <v>4556.9853999999996</v>
      </c>
      <c r="AT632">
        <v>4329.6373000000003</v>
      </c>
      <c r="AU632">
        <v>73.556818000000007</v>
      </c>
      <c r="AV632">
        <v>72.732955000000004</v>
      </c>
      <c r="AW632">
        <v>71.011364</v>
      </c>
      <c r="AX632">
        <v>69.261364</v>
      </c>
      <c r="AY632">
        <v>68.261364</v>
      </c>
      <c r="AZ632">
        <v>66.761364</v>
      </c>
      <c r="BA632">
        <v>65.982955000000004</v>
      </c>
      <c r="BB632">
        <v>66.761364</v>
      </c>
      <c r="BC632">
        <v>68.738636</v>
      </c>
      <c r="BD632">
        <v>72.102272999999997</v>
      </c>
      <c r="BE632">
        <v>76.636364</v>
      </c>
      <c r="BF632">
        <v>81.318181999999993</v>
      </c>
      <c r="BG632">
        <v>85.147727000000003</v>
      </c>
      <c r="BH632">
        <v>87.852272999999997</v>
      </c>
      <c r="BI632">
        <v>89.710227000000003</v>
      </c>
      <c r="BJ632">
        <v>90.931818000000007</v>
      </c>
      <c r="BK632">
        <v>91.448864</v>
      </c>
      <c r="BL632">
        <v>91.034091000000004</v>
      </c>
      <c r="BM632">
        <v>89.494318000000007</v>
      </c>
      <c r="BN632">
        <v>86.272727000000003</v>
      </c>
      <c r="BO632">
        <v>82.414772999999997</v>
      </c>
      <c r="BP632">
        <v>78.573864</v>
      </c>
      <c r="BQ632">
        <v>76.125</v>
      </c>
      <c r="BR632">
        <v>74.142044999999996</v>
      </c>
      <c r="BS632">
        <v>-87.672600000000003</v>
      </c>
      <c r="BT632">
        <v>61.158929999999998</v>
      </c>
      <c r="BU632">
        <v>71.3</v>
      </c>
      <c r="BV632">
        <v>62.799950000000003</v>
      </c>
      <c r="BW632">
        <v>47.159910000000004</v>
      </c>
      <c r="BX632">
        <v>57.590049999999998</v>
      </c>
      <c r="BY632">
        <v>53.23818</v>
      </c>
      <c r="BZ632">
        <v>-30.257809999999999</v>
      </c>
      <c r="CA632">
        <v>-76.590900000000005</v>
      </c>
      <c r="CB632">
        <v>-62.050759999999997</v>
      </c>
      <c r="CC632">
        <v>-15.82403</v>
      </c>
      <c r="CD632">
        <v>-40.9711</v>
      </c>
      <c r="CE632">
        <v>31.630579999999998</v>
      </c>
      <c r="CF632">
        <v>-6.0763569999999998</v>
      </c>
      <c r="CG632">
        <v>-17.269649999999999</v>
      </c>
      <c r="CH632">
        <v>13.87214</v>
      </c>
      <c r="CI632">
        <v>27.109490000000001</v>
      </c>
      <c r="CJ632">
        <v>86.130889999999994</v>
      </c>
      <c r="CK632">
        <v>1393.4829999999999</v>
      </c>
      <c r="CL632">
        <v>3484.2</v>
      </c>
      <c r="CM632">
        <v>2049.3000000000002</v>
      </c>
      <c r="CN632">
        <v>562.46339999999998</v>
      </c>
      <c r="CO632">
        <v>77.246539999999996</v>
      </c>
      <c r="CP632">
        <v>63.15672</v>
      </c>
      <c r="CQ632">
        <v>8628.1980000000003</v>
      </c>
      <c r="CR632">
        <v>3887.277</v>
      </c>
      <c r="CS632">
        <v>3777.768</v>
      </c>
      <c r="CT632">
        <v>3359.44</v>
      </c>
      <c r="CU632">
        <v>3199.6060000000002</v>
      </c>
      <c r="CV632">
        <v>3616.203</v>
      </c>
      <c r="CW632">
        <v>1910.6780000000001</v>
      </c>
      <c r="CX632">
        <v>2565.4490000000001</v>
      </c>
      <c r="CY632">
        <v>3890.9140000000002</v>
      </c>
      <c r="CZ632">
        <v>4043.37</v>
      </c>
      <c r="DA632">
        <v>5603.7579999999998</v>
      </c>
      <c r="DB632">
        <v>6221.8429999999998</v>
      </c>
      <c r="DC632">
        <v>5786.5810000000001</v>
      </c>
      <c r="DD632">
        <v>5646.4840000000004</v>
      </c>
      <c r="DE632">
        <v>6896.9</v>
      </c>
      <c r="DF632">
        <v>6836.2049999999999</v>
      </c>
      <c r="DG632">
        <v>7059.6589999999997</v>
      </c>
      <c r="DH632">
        <v>9787.3259999999991</v>
      </c>
      <c r="DI632">
        <v>10478.219999999999</v>
      </c>
      <c r="DJ632">
        <v>9590.7790000000005</v>
      </c>
      <c r="DK632">
        <v>26179.22</v>
      </c>
      <c r="DL632">
        <v>16375.02</v>
      </c>
      <c r="DM632">
        <v>12043.84</v>
      </c>
      <c r="DN632">
        <v>12726.93</v>
      </c>
      <c r="DO632">
        <v>20</v>
      </c>
      <c r="DP632">
        <v>20</v>
      </c>
    </row>
    <row r="633" spans="1:122" hidden="1" x14ac:dyDescent="0.25">
      <c r="A633" t="str">
        <f t="shared" si="9"/>
        <v>OtherDR-No_Elect DA 1-4 (1PM-9PM)_44389_19-20</v>
      </c>
      <c r="B633" t="s">
        <v>62</v>
      </c>
      <c r="C633" t="s">
        <v>323</v>
      </c>
      <c r="D633" t="s">
        <v>61</v>
      </c>
      <c r="E633" t="s">
        <v>61</v>
      </c>
      <c r="F633" t="s">
        <v>61</v>
      </c>
      <c r="G633" t="s">
        <v>61</v>
      </c>
      <c r="H633" t="s">
        <v>61</v>
      </c>
      <c r="I633" t="s">
        <v>97</v>
      </c>
      <c r="J633" t="s">
        <v>61</v>
      </c>
      <c r="K633" t="s">
        <v>203</v>
      </c>
      <c r="L633" s="18">
        <v>44389</v>
      </c>
      <c r="M633">
        <v>19</v>
      </c>
      <c r="N633">
        <v>20</v>
      </c>
      <c r="O633" t="s">
        <v>258</v>
      </c>
      <c r="P633">
        <v>144</v>
      </c>
      <c r="Q633">
        <v>143</v>
      </c>
      <c r="R633">
        <v>0</v>
      </c>
      <c r="S633">
        <v>1</v>
      </c>
      <c r="T633">
        <v>0</v>
      </c>
      <c r="U633">
        <v>1</v>
      </c>
      <c r="V633">
        <v>1</v>
      </c>
      <c r="W633">
        <v>7127.4093999999996</v>
      </c>
      <c r="X633">
        <v>6444.5357000000004</v>
      </c>
      <c r="Y633">
        <v>6399.4863999999998</v>
      </c>
      <c r="Z633">
        <v>6289.8847999999998</v>
      </c>
      <c r="AA633">
        <v>6373.8181000000004</v>
      </c>
      <c r="AB633">
        <v>6941.4409999999998</v>
      </c>
      <c r="AC633">
        <v>7633.3499000000002</v>
      </c>
      <c r="AD633">
        <v>8521.8449999999993</v>
      </c>
      <c r="AE633">
        <v>9750.4590000000007</v>
      </c>
      <c r="AF633">
        <v>10826.157999999999</v>
      </c>
      <c r="AG633">
        <v>11286.196</v>
      </c>
      <c r="AH633">
        <v>12735.005999999999</v>
      </c>
      <c r="AI633">
        <v>13092.692999999999</v>
      </c>
      <c r="AJ633">
        <v>13480.645</v>
      </c>
      <c r="AK633">
        <v>13745.987999999999</v>
      </c>
      <c r="AL633">
        <v>13941.439</v>
      </c>
      <c r="AM633">
        <v>14226.862999999999</v>
      </c>
      <c r="AN633">
        <v>13946.581</v>
      </c>
      <c r="AO633">
        <v>12602.751</v>
      </c>
      <c r="AP633">
        <v>11868.886</v>
      </c>
      <c r="AQ633">
        <v>11120.449000000001</v>
      </c>
      <c r="AR633">
        <v>9031.4531000000006</v>
      </c>
      <c r="AS633">
        <v>7675.5138999999999</v>
      </c>
      <c r="AT633">
        <v>6953.8424999999997</v>
      </c>
      <c r="AU633">
        <v>62.482517000000001</v>
      </c>
      <c r="AV633">
        <v>62.248252000000001</v>
      </c>
      <c r="AW633">
        <v>60.972028000000002</v>
      </c>
      <c r="AX633">
        <v>60.615385000000003</v>
      </c>
      <c r="AY633">
        <v>60.262238000000004</v>
      </c>
      <c r="AZ633">
        <v>59.692307999999997</v>
      </c>
      <c r="BA633">
        <v>59.118881000000002</v>
      </c>
      <c r="BB633">
        <v>60.027971999999998</v>
      </c>
      <c r="BC633">
        <v>62.321677999999999</v>
      </c>
      <c r="BD633">
        <v>65.227272999999997</v>
      </c>
      <c r="BE633">
        <v>68.678321999999994</v>
      </c>
      <c r="BF633">
        <v>71.506992999999994</v>
      </c>
      <c r="BG633">
        <v>74.629371000000006</v>
      </c>
      <c r="BH633">
        <v>76.440558999999993</v>
      </c>
      <c r="BI633">
        <v>77.996503000000004</v>
      </c>
      <c r="BJ633">
        <v>78.933565999999999</v>
      </c>
      <c r="BK633">
        <v>79.066434000000001</v>
      </c>
      <c r="BL633">
        <v>78.489509999999996</v>
      </c>
      <c r="BM633">
        <v>77.031469000000001</v>
      </c>
      <c r="BN633">
        <v>73.881118999999998</v>
      </c>
      <c r="BO633">
        <v>69.444056000000003</v>
      </c>
      <c r="BP633">
        <v>65.919579999999996</v>
      </c>
      <c r="BQ633">
        <v>63.503497000000003</v>
      </c>
      <c r="BR633">
        <v>62.576923000000001</v>
      </c>
      <c r="BS633">
        <v>-130.58449999999999</v>
      </c>
      <c r="BT633">
        <v>-144.93610000000001</v>
      </c>
      <c r="BU633">
        <v>-178.57769999999999</v>
      </c>
      <c r="BV633">
        <v>-67.582470000000001</v>
      </c>
      <c r="BW633">
        <v>115.0322</v>
      </c>
      <c r="BX633">
        <v>172.29339999999999</v>
      </c>
      <c r="BY633">
        <v>101.8947</v>
      </c>
      <c r="BZ633">
        <v>-62.69623</v>
      </c>
      <c r="CA633">
        <v>-212.53309999999999</v>
      </c>
      <c r="CB633">
        <v>-143.34889999999999</v>
      </c>
      <c r="CC633">
        <v>-109.12309999999999</v>
      </c>
      <c r="CD633">
        <v>-141.89760000000001</v>
      </c>
      <c r="CE633">
        <v>-95.304730000000006</v>
      </c>
      <c r="CF633">
        <v>-165.52950000000001</v>
      </c>
      <c r="CG633">
        <v>-144.7741</v>
      </c>
      <c r="CH633">
        <v>-136.4443</v>
      </c>
      <c r="CI633">
        <v>-246.20660000000001</v>
      </c>
      <c r="CJ633">
        <v>16.96434</v>
      </c>
      <c r="CK633">
        <v>1084.021</v>
      </c>
      <c r="CL633">
        <v>821.9855</v>
      </c>
      <c r="CM633">
        <v>124.4687</v>
      </c>
      <c r="CN633">
        <v>136.79740000000001</v>
      </c>
      <c r="CO633">
        <v>35.318539999999999</v>
      </c>
      <c r="CP633">
        <v>-9.2916240000000005</v>
      </c>
      <c r="CQ633">
        <v>18337.23</v>
      </c>
      <c r="CR633">
        <v>7387.0550000000003</v>
      </c>
      <c r="CS633">
        <v>7608.9219999999996</v>
      </c>
      <c r="CT633">
        <v>4554.7219999999998</v>
      </c>
      <c r="CU633">
        <v>5555.81</v>
      </c>
      <c r="CV633">
        <v>3576.538</v>
      </c>
      <c r="CW633">
        <v>2584.241</v>
      </c>
      <c r="CX633">
        <v>2976.6489999999999</v>
      </c>
      <c r="CY633">
        <v>4615.9849999999997</v>
      </c>
      <c r="CZ633">
        <v>7993.799</v>
      </c>
      <c r="DA633">
        <v>17468.150000000001</v>
      </c>
      <c r="DB633">
        <v>15949.16</v>
      </c>
      <c r="DC633">
        <v>22538.799999999999</v>
      </c>
      <c r="DD633">
        <v>26198.86</v>
      </c>
      <c r="DE633">
        <v>31507.88</v>
      </c>
      <c r="DF633">
        <v>35347.050000000003</v>
      </c>
      <c r="DG633">
        <v>43191.64</v>
      </c>
      <c r="DH633">
        <v>33381.949999999997</v>
      </c>
      <c r="DI633">
        <v>30905.97</v>
      </c>
      <c r="DJ633">
        <v>29668.49</v>
      </c>
      <c r="DK633">
        <v>25372.27</v>
      </c>
      <c r="DL633">
        <v>22758.41</v>
      </c>
      <c r="DM633">
        <v>14034.38</v>
      </c>
      <c r="DN633">
        <v>12759.88</v>
      </c>
      <c r="DO633">
        <v>19</v>
      </c>
      <c r="DP633">
        <v>20</v>
      </c>
    </row>
    <row r="634" spans="1:122" hidden="1" x14ac:dyDescent="0.25">
      <c r="A634" t="str">
        <f t="shared" si="9"/>
        <v>sublap_id-SLAP_PGSB_Elect DA 1-4 (1PM-9PM)_44389_19-20</v>
      </c>
      <c r="B634" t="s">
        <v>62</v>
      </c>
      <c r="C634" t="s">
        <v>281</v>
      </c>
      <c r="D634" t="s">
        <v>61</v>
      </c>
      <c r="E634" t="s">
        <v>282</v>
      </c>
      <c r="F634" t="s">
        <v>61</v>
      </c>
      <c r="G634" t="s">
        <v>61</v>
      </c>
      <c r="H634" t="s">
        <v>61</v>
      </c>
      <c r="I634" t="s">
        <v>61</v>
      </c>
      <c r="J634" t="s">
        <v>61</v>
      </c>
      <c r="K634" t="s">
        <v>203</v>
      </c>
      <c r="L634" s="18">
        <v>44389</v>
      </c>
      <c r="M634">
        <v>19</v>
      </c>
      <c r="N634">
        <v>20</v>
      </c>
      <c r="O634" t="s">
        <v>258</v>
      </c>
      <c r="P634">
        <v>47</v>
      </c>
      <c r="Q634">
        <v>47</v>
      </c>
      <c r="R634">
        <v>0</v>
      </c>
      <c r="S634">
        <v>0</v>
      </c>
      <c r="T634">
        <v>0</v>
      </c>
      <c r="U634">
        <v>1</v>
      </c>
      <c r="V634">
        <v>1</v>
      </c>
      <c r="W634">
        <v>1102.223</v>
      </c>
      <c r="X634">
        <v>982.14499999999998</v>
      </c>
      <c r="Y634">
        <v>941.72950000000003</v>
      </c>
      <c r="Z634">
        <v>926.00099999999998</v>
      </c>
      <c r="AA634">
        <v>963.85749999999996</v>
      </c>
      <c r="AB634">
        <v>1096.7964999999999</v>
      </c>
      <c r="AC634">
        <v>1222.1005</v>
      </c>
      <c r="AD634">
        <v>1381.7384999999999</v>
      </c>
      <c r="AE634">
        <v>1607.0474999999999</v>
      </c>
      <c r="AF634">
        <v>2150.998</v>
      </c>
      <c r="AG634">
        <v>2233.3024999999998</v>
      </c>
      <c r="AH634">
        <v>2680.473</v>
      </c>
      <c r="AI634">
        <v>2809.7154999999998</v>
      </c>
      <c r="AJ634">
        <v>2896.1925000000001</v>
      </c>
      <c r="AK634">
        <v>2969.8425000000002</v>
      </c>
      <c r="AL634">
        <v>3075.3164999999999</v>
      </c>
      <c r="AM634">
        <v>3214.2285000000002</v>
      </c>
      <c r="AN634">
        <v>3227.0390000000002</v>
      </c>
      <c r="AO634">
        <v>2827.1590000000001</v>
      </c>
      <c r="AP634">
        <v>2702.4389999999999</v>
      </c>
      <c r="AQ634">
        <v>2586.5034999999998</v>
      </c>
      <c r="AR634">
        <v>1653.4535000000001</v>
      </c>
      <c r="AS634">
        <v>1106.8895</v>
      </c>
      <c r="AT634">
        <v>979.58450000000005</v>
      </c>
      <c r="AU634">
        <v>58.319149000000003</v>
      </c>
      <c r="AV634">
        <v>58.319149000000003</v>
      </c>
      <c r="AW634">
        <v>57.638297999999999</v>
      </c>
      <c r="AX634">
        <v>58.319149000000003</v>
      </c>
      <c r="AY634">
        <v>58.319149000000003</v>
      </c>
      <c r="AZ634">
        <v>58.319149000000003</v>
      </c>
      <c r="BA634">
        <v>58.319149000000003</v>
      </c>
      <c r="BB634">
        <v>58.659573999999999</v>
      </c>
      <c r="BC634">
        <v>59.659573999999999</v>
      </c>
      <c r="BD634">
        <v>62.361702000000001</v>
      </c>
      <c r="BE634">
        <v>65.180851000000004</v>
      </c>
      <c r="BF634">
        <v>67.680851000000004</v>
      </c>
      <c r="BG634">
        <v>70.840425999999994</v>
      </c>
      <c r="BH634">
        <v>71.680851000000004</v>
      </c>
      <c r="BI634">
        <v>72.702128000000002</v>
      </c>
      <c r="BJ634">
        <v>73.042552999999998</v>
      </c>
      <c r="BK634">
        <v>72.382979000000006</v>
      </c>
      <c r="BL634">
        <v>71.882979000000006</v>
      </c>
      <c r="BM634">
        <v>70.202128000000002</v>
      </c>
      <c r="BN634">
        <v>66.340425999999994</v>
      </c>
      <c r="BO634">
        <v>61.478723000000002</v>
      </c>
      <c r="BP634">
        <v>59.478723000000002</v>
      </c>
      <c r="BQ634">
        <v>58.319149000000003</v>
      </c>
      <c r="BR634">
        <v>58.319149000000003</v>
      </c>
      <c r="BS634">
        <v>-77.489879999999999</v>
      </c>
      <c r="BT634">
        <v>-24.21312</v>
      </c>
      <c r="BU634">
        <v>-9.4333050000000007</v>
      </c>
      <c r="BV634">
        <v>-6.8885420000000002</v>
      </c>
      <c r="BW634">
        <v>76.112279999999998</v>
      </c>
      <c r="BX634">
        <v>94.123140000000006</v>
      </c>
      <c r="BY634">
        <v>38.780250000000002</v>
      </c>
      <c r="BZ634">
        <v>-39.399880000000003</v>
      </c>
      <c r="CA634">
        <v>-120.4187</v>
      </c>
      <c r="CB634">
        <v>-50.593679999999999</v>
      </c>
      <c r="CC634">
        <v>13.73704</v>
      </c>
      <c r="CD634">
        <v>-59.740079999999999</v>
      </c>
      <c r="CE634">
        <v>-24.688279999999999</v>
      </c>
      <c r="CF634">
        <v>-39.115160000000003</v>
      </c>
      <c r="CG634">
        <v>-67.428830000000005</v>
      </c>
      <c r="CH634">
        <v>-77.377809999999997</v>
      </c>
      <c r="CI634">
        <v>-152.8203</v>
      </c>
      <c r="CJ634">
        <v>-68.649590000000003</v>
      </c>
      <c r="CK634">
        <v>355.8673</v>
      </c>
      <c r="CL634">
        <v>272.86900000000003</v>
      </c>
      <c r="CM634">
        <v>60.262659999999997</v>
      </c>
      <c r="CN634">
        <v>61.123130000000003</v>
      </c>
      <c r="CO634">
        <v>15.269019999999999</v>
      </c>
      <c r="CP634">
        <v>-26.213249999999999</v>
      </c>
      <c r="CQ634">
        <v>203.64689999999999</v>
      </c>
      <c r="CR634">
        <v>174.18950000000001</v>
      </c>
      <c r="CS634">
        <v>152.0316</v>
      </c>
      <c r="CT634">
        <v>163.37100000000001</v>
      </c>
      <c r="CU634">
        <v>652.01059999999995</v>
      </c>
      <c r="CV634">
        <v>929.05399999999997</v>
      </c>
      <c r="CW634">
        <v>486.34350000000001</v>
      </c>
      <c r="CX634">
        <v>868.94489999999996</v>
      </c>
      <c r="CY634">
        <v>1483.471</v>
      </c>
      <c r="CZ634">
        <v>897.92460000000005</v>
      </c>
      <c r="DA634">
        <v>2267.5610000000001</v>
      </c>
      <c r="DB634">
        <v>1286.864</v>
      </c>
      <c r="DC634">
        <v>1512.9590000000001</v>
      </c>
      <c r="DD634">
        <v>1575.2080000000001</v>
      </c>
      <c r="DE634">
        <v>1696.3489999999999</v>
      </c>
      <c r="DF634">
        <v>1788.0070000000001</v>
      </c>
      <c r="DG634">
        <v>2585.6170000000002</v>
      </c>
      <c r="DH634">
        <v>1729.8979999999999</v>
      </c>
      <c r="DI634">
        <v>1887.1479999999999</v>
      </c>
      <c r="DJ634">
        <v>2017.94</v>
      </c>
      <c r="DK634">
        <v>2933.6579999999999</v>
      </c>
      <c r="DL634">
        <v>1835.605</v>
      </c>
      <c r="DM634">
        <v>750.76210000000003</v>
      </c>
      <c r="DN634">
        <v>381.36709999999999</v>
      </c>
      <c r="DO634">
        <v>19</v>
      </c>
      <c r="DP634">
        <v>20</v>
      </c>
    </row>
    <row r="635" spans="1:122" hidden="1" x14ac:dyDescent="0.25">
      <c r="A635" t="str">
        <f t="shared" si="9"/>
        <v>Size_Grp-20 to 199.99 kW_Elect DA 1-4 (1PM-9PM)_44389_20-20</v>
      </c>
      <c r="B635" t="s">
        <v>62</v>
      </c>
      <c r="C635" t="s">
        <v>201</v>
      </c>
      <c r="D635" t="s">
        <v>61</v>
      </c>
      <c r="E635" t="s">
        <v>61</v>
      </c>
      <c r="F635" t="s">
        <v>61</v>
      </c>
      <c r="G635" t="s">
        <v>61</v>
      </c>
      <c r="H635" t="s">
        <v>61</v>
      </c>
      <c r="I635" t="s">
        <v>61</v>
      </c>
      <c r="J635" t="s">
        <v>101</v>
      </c>
      <c r="K635" t="s">
        <v>203</v>
      </c>
      <c r="L635" s="18">
        <v>44389</v>
      </c>
      <c r="M635">
        <v>20</v>
      </c>
      <c r="N635">
        <v>20</v>
      </c>
      <c r="O635" t="s">
        <v>258</v>
      </c>
      <c r="P635">
        <v>246</v>
      </c>
      <c r="Q635">
        <v>237</v>
      </c>
      <c r="R635">
        <v>0</v>
      </c>
      <c r="S635">
        <v>0</v>
      </c>
      <c r="T635">
        <v>0</v>
      </c>
      <c r="U635">
        <v>1</v>
      </c>
      <c r="V635">
        <v>1</v>
      </c>
      <c r="W635">
        <v>4849.6733999999997</v>
      </c>
      <c r="X635">
        <v>4569.4785000000002</v>
      </c>
      <c r="Y635">
        <v>4451.3482000000004</v>
      </c>
      <c r="Z635">
        <v>4368.5442999999996</v>
      </c>
      <c r="AA635">
        <v>4425.3293000000003</v>
      </c>
      <c r="AB635">
        <v>4771.2920000000004</v>
      </c>
      <c r="AC635">
        <v>5068.2071999999998</v>
      </c>
      <c r="AD635">
        <v>6474.8715000000002</v>
      </c>
      <c r="AE635">
        <v>8055.0421999999999</v>
      </c>
      <c r="AF635">
        <v>9284.6258999999991</v>
      </c>
      <c r="AG635">
        <v>9909.2546999999995</v>
      </c>
      <c r="AH635">
        <v>10579.172</v>
      </c>
      <c r="AI635">
        <v>11050.35</v>
      </c>
      <c r="AJ635">
        <v>11457.574000000001</v>
      </c>
      <c r="AK635">
        <v>11783.14</v>
      </c>
      <c r="AL635">
        <v>11933.575000000001</v>
      </c>
      <c r="AM635">
        <v>11989.913</v>
      </c>
      <c r="AN635">
        <v>11802.178</v>
      </c>
      <c r="AO635">
        <v>11082.053</v>
      </c>
      <c r="AP635">
        <v>9009.7723000000005</v>
      </c>
      <c r="AQ635">
        <v>9782.8258000000005</v>
      </c>
      <c r="AR635">
        <v>7271.4895999999999</v>
      </c>
      <c r="AS635">
        <v>5363.3882999999996</v>
      </c>
      <c r="AT635">
        <v>4642.1289999999999</v>
      </c>
      <c r="AU635">
        <v>71.751054999999994</v>
      </c>
      <c r="AV635">
        <v>70.856539999999995</v>
      </c>
      <c r="AW635">
        <v>69.622363000000007</v>
      </c>
      <c r="AX635">
        <v>68.232067999999998</v>
      </c>
      <c r="AY635">
        <v>67.544303999999997</v>
      </c>
      <c r="AZ635">
        <v>66.225738000000007</v>
      </c>
      <c r="BA635">
        <v>65.559072</v>
      </c>
      <c r="BB635">
        <v>66.253164999999996</v>
      </c>
      <c r="BC635">
        <v>68.383966000000001</v>
      </c>
      <c r="BD635">
        <v>71.734177000000003</v>
      </c>
      <c r="BE635">
        <v>75.784809999999993</v>
      </c>
      <c r="BF635">
        <v>79.624472999999995</v>
      </c>
      <c r="BG635">
        <v>83.172995999999998</v>
      </c>
      <c r="BH635">
        <v>85.789029999999997</v>
      </c>
      <c r="BI635">
        <v>87.470464000000007</v>
      </c>
      <c r="BJ635">
        <v>88.563291000000007</v>
      </c>
      <c r="BK635">
        <v>89.303797000000003</v>
      </c>
      <c r="BL635">
        <v>89.130802000000003</v>
      </c>
      <c r="BM635">
        <v>87.191982999999993</v>
      </c>
      <c r="BN635">
        <v>83.765822999999997</v>
      </c>
      <c r="BO635">
        <v>79.824894999999998</v>
      </c>
      <c r="BP635">
        <v>76.394514999999998</v>
      </c>
      <c r="BQ635">
        <v>74.293249000000003</v>
      </c>
      <c r="BR635">
        <v>72.725738000000007</v>
      </c>
      <c r="BS635">
        <v>-19.599820000000001</v>
      </c>
      <c r="BT635">
        <v>-20.527609999999999</v>
      </c>
      <c r="BU635">
        <v>19.215250000000001</v>
      </c>
      <c r="BV635">
        <v>6.5536479999999999</v>
      </c>
      <c r="BW635">
        <v>23.677589999999999</v>
      </c>
      <c r="BX635">
        <v>19.686579999999999</v>
      </c>
      <c r="BY635">
        <v>-39.886119999999998</v>
      </c>
      <c r="BZ635">
        <v>-32.738309999999998</v>
      </c>
      <c r="CA635">
        <v>-7.8024639999999996</v>
      </c>
      <c r="CB635">
        <v>2.9734340000000001</v>
      </c>
      <c r="CC635">
        <v>-82.303250000000006</v>
      </c>
      <c r="CD635">
        <v>-108.7268</v>
      </c>
      <c r="CE635">
        <v>-95.005359999999996</v>
      </c>
      <c r="CF635">
        <v>-59.578299999999999</v>
      </c>
      <c r="CG635">
        <v>-27.400600000000001</v>
      </c>
      <c r="CH635">
        <v>-12.961180000000001</v>
      </c>
      <c r="CI635">
        <v>-22.09742</v>
      </c>
      <c r="CJ635">
        <v>16.678180000000001</v>
      </c>
      <c r="CK635">
        <v>276.55509999999998</v>
      </c>
      <c r="CL635">
        <v>1862.1880000000001</v>
      </c>
      <c r="CM635">
        <v>159.46360000000001</v>
      </c>
      <c r="CN635">
        <v>-18.649349999999998</v>
      </c>
      <c r="CO635">
        <v>-180.35650000000001</v>
      </c>
      <c r="CP635">
        <v>-127.1666</v>
      </c>
      <c r="CQ635">
        <v>1947.4369999999999</v>
      </c>
      <c r="CR635">
        <v>1247.327</v>
      </c>
      <c r="CS635">
        <v>1067.9839999999999</v>
      </c>
      <c r="CT635">
        <v>949.94820000000004</v>
      </c>
      <c r="CU635">
        <v>937.99699999999996</v>
      </c>
      <c r="CV635">
        <v>1099.289</v>
      </c>
      <c r="CW635">
        <v>993.61620000000005</v>
      </c>
      <c r="CX635">
        <v>797.37009999999998</v>
      </c>
      <c r="CY635">
        <v>1625.1679999999999</v>
      </c>
      <c r="CZ635">
        <v>1305.6020000000001</v>
      </c>
      <c r="DA635">
        <v>1644.549</v>
      </c>
      <c r="DB635">
        <v>2145.7550000000001</v>
      </c>
      <c r="DC635">
        <v>2052.4140000000002</v>
      </c>
      <c r="DD635">
        <v>2325.694</v>
      </c>
      <c r="DE635">
        <v>2472.018</v>
      </c>
      <c r="DF635">
        <v>2521.27</v>
      </c>
      <c r="DG635">
        <v>2556.0630000000001</v>
      </c>
      <c r="DH635">
        <v>2657.2959999999998</v>
      </c>
      <c r="DI635">
        <v>2658.8139999999999</v>
      </c>
      <c r="DJ635">
        <v>3298.337</v>
      </c>
      <c r="DK635">
        <v>3364.0369999999998</v>
      </c>
      <c r="DL635">
        <v>2242.7849999999999</v>
      </c>
      <c r="DM635">
        <v>2272.0039999999999</v>
      </c>
      <c r="DN635">
        <v>2106.6799999999998</v>
      </c>
      <c r="DO635">
        <v>20</v>
      </c>
      <c r="DP635">
        <v>20</v>
      </c>
    </row>
    <row r="636" spans="1:122" hidden="1" x14ac:dyDescent="0.25">
      <c r="A636" t="str">
        <f t="shared" si="9"/>
        <v>Aggregator-CPower_Elect DA 1-4 (1PM-9PM)_44389_20-20</v>
      </c>
      <c r="B636" t="s">
        <v>62</v>
      </c>
      <c r="C636" t="s">
        <v>215</v>
      </c>
      <c r="D636" t="s">
        <v>61</v>
      </c>
      <c r="E636" t="s">
        <v>61</v>
      </c>
      <c r="F636" t="s">
        <v>42</v>
      </c>
      <c r="G636" t="s">
        <v>61</v>
      </c>
      <c r="H636" t="s">
        <v>61</v>
      </c>
      <c r="I636" t="s">
        <v>61</v>
      </c>
      <c r="J636" t="s">
        <v>61</v>
      </c>
      <c r="K636" t="s">
        <v>203</v>
      </c>
      <c r="L636" s="18">
        <v>44389</v>
      </c>
      <c r="M636">
        <v>20</v>
      </c>
      <c r="N636">
        <v>20</v>
      </c>
      <c r="O636" t="s">
        <v>258</v>
      </c>
      <c r="P636">
        <v>334</v>
      </c>
      <c r="Q636">
        <v>324</v>
      </c>
      <c r="R636">
        <v>0</v>
      </c>
      <c r="S636">
        <v>0</v>
      </c>
      <c r="T636">
        <v>0</v>
      </c>
      <c r="U636">
        <v>1</v>
      </c>
      <c r="V636">
        <v>1</v>
      </c>
      <c r="W636">
        <v>11601.156000000001</v>
      </c>
      <c r="X636">
        <v>11122.575000000001</v>
      </c>
      <c r="Y636">
        <v>11006.723</v>
      </c>
      <c r="Z636">
        <v>10983.829</v>
      </c>
      <c r="AA636">
        <v>11228.444</v>
      </c>
      <c r="AB636">
        <v>11970.439</v>
      </c>
      <c r="AC636">
        <v>13273.069</v>
      </c>
      <c r="AD636">
        <v>15595.547</v>
      </c>
      <c r="AE636">
        <v>17059.356</v>
      </c>
      <c r="AF636">
        <v>18075.642</v>
      </c>
      <c r="AG636">
        <v>18592.504000000001</v>
      </c>
      <c r="AH636">
        <v>20800.169999999998</v>
      </c>
      <c r="AI636">
        <v>21826.135999999999</v>
      </c>
      <c r="AJ636">
        <v>22392.701000000001</v>
      </c>
      <c r="AK636">
        <v>22910.378000000001</v>
      </c>
      <c r="AL636">
        <v>23194.175999999999</v>
      </c>
      <c r="AM636">
        <v>23950.594000000001</v>
      </c>
      <c r="AN636">
        <v>24292.59</v>
      </c>
      <c r="AO636">
        <v>20899.21</v>
      </c>
      <c r="AP636">
        <v>14304.156000000001</v>
      </c>
      <c r="AQ636">
        <v>17573.241999999998</v>
      </c>
      <c r="AR636">
        <v>15634.011</v>
      </c>
      <c r="AS636">
        <v>13178.55</v>
      </c>
      <c r="AT636">
        <v>12212.074000000001</v>
      </c>
      <c r="AU636">
        <v>72.396604999999994</v>
      </c>
      <c r="AV636">
        <v>71.447530999999998</v>
      </c>
      <c r="AW636">
        <v>70.174383000000006</v>
      </c>
      <c r="AX636">
        <v>68.729938000000004</v>
      </c>
      <c r="AY636">
        <v>67.990741</v>
      </c>
      <c r="AZ636">
        <v>66.606481000000002</v>
      </c>
      <c r="BA636">
        <v>65.919753</v>
      </c>
      <c r="BB636">
        <v>66.682098999999994</v>
      </c>
      <c r="BC636">
        <v>68.912036999999998</v>
      </c>
      <c r="BD636">
        <v>72.336420000000004</v>
      </c>
      <c r="BE636">
        <v>76.484567999999996</v>
      </c>
      <c r="BF636">
        <v>80.379630000000006</v>
      </c>
      <c r="BG636">
        <v>83.953704000000002</v>
      </c>
      <c r="BH636">
        <v>86.621914000000004</v>
      </c>
      <c r="BI636">
        <v>88.325616999999994</v>
      </c>
      <c r="BJ636">
        <v>89.425926000000004</v>
      </c>
      <c r="BK636">
        <v>90.186728000000002</v>
      </c>
      <c r="BL636">
        <v>90.092592999999994</v>
      </c>
      <c r="BM636">
        <v>88.163579999999996</v>
      </c>
      <c r="BN636">
        <v>84.671295999999998</v>
      </c>
      <c r="BO636">
        <v>80.671295999999998</v>
      </c>
      <c r="BP636">
        <v>77.177469000000002</v>
      </c>
      <c r="BQ636">
        <v>75.040122999999994</v>
      </c>
      <c r="BR636">
        <v>73.430555999999996</v>
      </c>
      <c r="BS636">
        <v>-208.38810000000001</v>
      </c>
      <c r="BT636">
        <v>13.05592</v>
      </c>
      <c r="BU636">
        <v>26.49982</v>
      </c>
      <c r="BV636">
        <v>20.788070000000001</v>
      </c>
      <c r="BW636">
        <v>68.865049999999997</v>
      </c>
      <c r="BX636">
        <v>89.341899999999995</v>
      </c>
      <c r="BY636">
        <v>-13.61626</v>
      </c>
      <c r="BZ636">
        <v>-17.976559999999999</v>
      </c>
      <c r="CA636">
        <v>-64.437709999999996</v>
      </c>
      <c r="CB636">
        <v>-137.5658</v>
      </c>
      <c r="CC636">
        <v>96.684569999999994</v>
      </c>
      <c r="CD636">
        <v>-52.622970000000002</v>
      </c>
      <c r="CE636">
        <v>-156.9453</v>
      </c>
      <c r="CF636">
        <v>-173.33269999999999</v>
      </c>
      <c r="CG636">
        <v>-272.63260000000002</v>
      </c>
      <c r="CH636">
        <v>-213.06209999999999</v>
      </c>
      <c r="CI636">
        <v>-349.15980000000002</v>
      </c>
      <c r="CJ636">
        <v>-342.154</v>
      </c>
      <c r="CK636">
        <v>2311.1390000000001</v>
      </c>
      <c r="CL636">
        <v>7639.5460000000003</v>
      </c>
      <c r="CM636">
        <v>2670.9450000000002</v>
      </c>
      <c r="CN636">
        <v>438.11660000000001</v>
      </c>
      <c r="CO636">
        <v>-164.83609999999999</v>
      </c>
      <c r="CP636">
        <v>-85.854789999999994</v>
      </c>
      <c r="CQ636">
        <v>27816.11</v>
      </c>
      <c r="CR636">
        <v>9212.2960000000003</v>
      </c>
      <c r="CS636">
        <v>10929.17</v>
      </c>
      <c r="CT636">
        <v>11133.33</v>
      </c>
      <c r="CU636">
        <v>6370.2619999999997</v>
      </c>
      <c r="CV636">
        <v>8016.1369999999997</v>
      </c>
      <c r="CW636">
        <v>6271.5559999999996</v>
      </c>
      <c r="CX636">
        <v>5997.1180000000004</v>
      </c>
      <c r="CY636">
        <v>8609.7909999999993</v>
      </c>
      <c r="CZ636">
        <v>8519.9619999999995</v>
      </c>
      <c r="DA636">
        <v>18062.8</v>
      </c>
      <c r="DB636">
        <v>13338.39</v>
      </c>
      <c r="DC636">
        <v>12394.98</v>
      </c>
      <c r="DD636">
        <v>12947.32</v>
      </c>
      <c r="DE636">
        <v>14738.45</v>
      </c>
      <c r="DF636">
        <v>15411.96</v>
      </c>
      <c r="DG636">
        <v>16816.07</v>
      </c>
      <c r="DH636">
        <v>27237.84</v>
      </c>
      <c r="DI636">
        <v>30424.14</v>
      </c>
      <c r="DJ636">
        <v>29910.77</v>
      </c>
      <c r="DK636">
        <v>47345.23</v>
      </c>
      <c r="DL636">
        <v>32298.41</v>
      </c>
      <c r="DM636">
        <v>20527.09</v>
      </c>
      <c r="DN636">
        <v>18309.740000000002</v>
      </c>
      <c r="DO636">
        <v>20</v>
      </c>
      <c r="DP636">
        <v>20</v>
      </c>
    </row>
    <row r="637" spans="1:122" hidden="1" x14ac:dyDescent="0.25">
      <c r="A637" t="str">
        <f t="shared" si="9"/>
        <v>sublap_id-SLAP_PGF1_Elect DA 1-4 (1PM-9PM)_44389_20-20</v>
      </c>
      <c r="B637" t="s">
        <v>62</v>
      </c>
      <c r="C637" t="s">
        <v>289</v>
      </c>
      <c r="D637" t="s">
        <v>61</v>
      </c>
      <c r="E637" t="s">
        <v>290</v>
      </c>
      <c r="F637" t="s">
        <v>61</v>
      </c>
      <c r="G637" t="s">
        <v>61</v>
      </c>
      <c r="H637" t="s">
        <v>61</v>
      </c>
      <c r="I637" t="s">
        <v>61</v>
      </c>
      <c r="J637" t="s">
        <v>61</v>
      </c>
      <c r="K637" t="s">
        <v>203</v>
      </c>
      <c r="L637" s="18">
        <v>44389</v>
      </c>
      <c r="M637">
        <v>20</v>
      </c>
      <c r="N637">
        <v>20</v>
      </c>
      <c r="O637" t="s">
        <v>258</v>
      </c>
      <c r="P637">
        <v>87</v>
      </c>
      <c r="Q637">
        <v>86</v>
      </c>
      <c r="R637">
        <v>0</v>
      </c>
      <c r="S637">
        <v>0</v>
      </c>
      <c r="T637">
        <v>0</v>
      </c>
      <c r="U637">
        <v>1</v>
      </c>
      <c r="V637">
        <v>1</v>
      </c>
      <c r="W637">
        <v>3825.5214999999998</v>
      </c>
      <c r="X637">
        <v>3581.8011000000001</v>
      </c>
      <c r="Y637">
        <v>3484.4684000000002</v>
      </c>
      <c r="Z637">
        <v>3433.4544999999998</v>
      </c>
      <c r="AA637">
        <v>3419.6113999999998</v>
      </c>
      <c r="AB637">
        <v>3519.4661000000001</v>
      </c>
      <c r="AC637">
        <v>3661.1642999999999</v>
      </c>
      <c r="AD637">
        <v>4574.4969000000001</v>
      </c>
      <c r="AE637">
        <v>5282.4215000000004</v>
      </c>
      <c r="AF637">
        <v>5765.6118999999999</v>
      </c>
      <c r="AG637">
        <v>5560.2620999999999</v>
      </c>
      <c r="AH637">
        <v>6147.1073999999999</v>
      </c>
      <c r="AI637">
        <v>6483.2272999999996</v>
      </c>
      <c r="AJ637">
        <v>6605.5087000000003</v>
      </c>
      <c r="AK637">
        <v>6765.0117</v>
      </c>
      <c r="AL637">
        <v>6822.5496999999996</v>
      </c>
      <c r="AM637">
        <v>6947.1324999999997</v>
      </c>
      <c r="AN637">
        <v>6944.8067000000001</v>
      </c>
      <c r="AO637">
        <v>5371.5887000000002</v>
      </c>
      <c r="AP637">
        <v>4262.4047</v>
      </c>
      <c r="AQ637">
        <v>5829.9498999999996</v>
      </c>
      <c r="AR637">
        <v>4923.5915000000005</v>
      </c>
      <c r="AS637">
        <v>3961.0884999999998</v>
      </c>
      <c r="AT637">
        <v>3631.4376999999999</v>
      </c>
      <c r="AU637">
        <v>88.441860000000005</v>
      </c>
      <c r="AV637">
        <v>86.505814000000001</v>
      </c>
      <c r="AW637">
        <v>85.418604999999999</v>
      </c>
      <c r="AX637">
        <v>83.459301999999994</v>
      </c>
      <c r="AY637">
        <v>82.488371999999998</v>
      </c>
      <c r="AZ637">
        <v>79.563952999999998</v>
      </c>
      <c r="BA637">
        <v>78.552325999999994</v>
      </c>
      <c r="BB637">
        <v>79.534884000000005</v>
      </c>
      <c r="BC637">
        <v>82.965115999999995</v>
      </c>
      <c r="BD637">
        <v>87.418604999999999</v>
      </c>
      <c r="BE637">
        <v>92.866279000000006</v>
      </c>
      <c r="BF637">
        <v>96.418604999999999</v>
      </c>
      <c r="BG637">
        <v>99.965115999999995</v>
      </c>
      <c r="BH637">
        <v>101.97674000000001</v>
      </c>
      <c r="BI637">
        <v>103.03488</v>
      </c>
      <c r="BJ637">
        <v>104.0407</v>
      </c>
      <c r="BK637">
        <v>105.54651</v>
      </c>
      <c r="BL637">
        <v>107.40116</v>
      </c>
      <c r="BM637">
        <v>106.36628</v>
      </c>
      <c r="BN637">
        <v>103.4186</v>
      </c>
      <c r="BO637">
        <v>99.872093000000007</v>
      </c>
      <c r="BP637">
        <v>95.831395000000001</v>
      </c>
      <c r="BQ637">
        <v>93.255814000000001</v>
      </c>
      <c r="BR637">
        <v>91.226743999999997</v>
      </c>
      <c r="BS637">
        <v>-36.416670000000003</v>
      </c>
      <c r="BT637">
        <v>-38.121409999999997</v>
      </c>
      <c r="BU637">
        <v>-27.99653</v>
      </c>
      <c r="BV637">
        <v>-42.24868</v>
      </c>
      <c r="BW637">
        <v>-32.939959999999999</v>
      </c>
      <c r="BX637">
        <v>-17.933199999999999</v>
      </c>
      <c r="BY637">
        <v>-34.436720000000001</v>
      </c>
      <c r="BZ637">
        <v>64.252849999999995</v>
      </c>
      <c r="CA637">
        <v>6.3434369999999998</v>
      </c>
      <c r="CB637">
        <v>-5.142385</v>
      </c>
      <c r="CC637">
        <v>110.81319999999999</v>
      </c>
      <c r="CD637">
        <v>70.857860000000002</v>
      </c>
      <c r="CE637">
        <v>15.870139999999999</v>
      </c>
      <c r="CF637">
        <v>8.4290710000000004</v>
      </c>
      <c r="CG637">
        <v>-1.3433200000000001</v>
      </c>
      <c r="CH637">
        <v>-28.12763</v>
      </c>
      <c r="CI637">
        <v>-30.816020000000002</v>
      </c>
      <c r="CJ637">
        <v>31.37932</v>
      </c>
      <c r="CK637">
        <v>1137.096</v>
      </c>
      <c r="CL637">
        <v>2053.6680000000001</v>
      </c>
      <c r="CM637">
        <v>499.51740000000001</v>
      </c>
      <c r="CN637">
        <v>6.8438109999999996</v>
      </c>
      <c r="CO637">
        <v>-64.503479999999996</v>
      </c>
      <c r="CP637">
        <v>-52.568820000000002</v>
      </c>
      <c r="CQ637">
        <v>6224.6189999999997</v>
      </c>
      <c r="CR637">
        <v>1443.569</v>
      </c>
      <c r="CS637">
        <v>1384.2670000000001</v>
      </c>
      <c r="CT637">
        <v>1361.4690000000001</v>
      </c>
      <c r="CU637">
        <v>1327.7460000000001</v>
      </c>
      <c r="CV637">
        <v>1470.7719999999999</v>
      </c>
      <c r="CW637">
        <v>945.92579999999998</v>
      </c>
      <c r="CX637">
        <v>1529.2170000000001</v>
      </c>
      <c r="CY637">
        <v>1934.1379999999999</v>
      </c>
      <c r="CZ637">
        <v>1743.991</v>
      </c>
      <c r="DA637">
        <v>6259.5240000000003</v>
      </c>
      <c r="DB637">
        <v>2526.2440000000001</v>
      </c>
      <c r="DC637">
        <v>2023.9780000000001</v>
      </c>
      <c r="DD637">
        <v>2369.8090000000002</v>
      </c>
      <c r="DE637">
        <v>2940.6080000000002</v>
      </c>
      <c r="DF637">
        <v>3119.5529999999999</v>
      </c>
      <c r="DG637">
        <v>3691.384</v>
      </c>
      <c r="DH637">
        <v>9385.4789999999994</v>
      </c>
      <c r="DI637">
        <v>9766.2849999999999</v>
      </c>
      <c r="DJ637">
        <v>10378.82</v>
      </c>
      <c r="DK637">
        <v>6283.5209999999997</v>
      </c>
      <c r="DL637">
        <v>7005.47</v>
      </c>
      <c r="DM637">
        <v>4446.2290000000003</v>
      </c>
      <c r="DN637">
        <v>4008.8850000000002</v>
      </c>
      <c r="DO637">
        <v>20</v>
      </c>
      <c r="DP637">
        <v>20</v>
      </c>
    </row>
    <row r="638" spans="1:122" hidden="1" x14ac:dyDescent="0.25">
      <c r="A638" t="str">
        <f t="shared" si="9"/>
        <v>sublap_id-SLAP_PGEB_Elect DA 1-4 (1PM-9PM)_44389_20-20</v>
      </c>
      <c r="B638" t="s">
        <v>62</v>
      </c>
      <c r="C638" t="s">
        <v>287</v>
      </c>
      <c r="D638" t="s">
        <v>61</v>
      </c>
      <c r="E638" t="s">
        <v>288</v>
      </c>
      <c r="F638" t="s">
        <v>61</v>
      </c>
      <c r="G638" t="s">
        <v>61</v>
      </c>
      <c r="H638" t="s">
        <v>61</v>
      </c>
      <c r="I638" t="s">
        <v>61</v>
      </c>
      <c r="J638" t="s">
        <v>61</v>
      </c>
      <c r="K638" t="s">
        <v>203</v>
      </c>
      <c r="L638" s="18">
        <v>44389</v>
      </c>
      <c r="M638">
        <v>20</v>
      </c>
      <c r="N638">
        <v>20</v>
      </c>
      <c r="O638" t="s">
        <v>258</v>
      </c>
      <c r="P638">
        <v>59</v>
      </c>
      <c r="Q638">
        <v>57</v>
      </c>
      <c r="R638">
        <v>0</v>
      </c>
      <c r="S638">
        <v>0</v>
      </c>
      <c r="T638">
        <v>0</v>
      </c>
      <c r="U638">
        <v>1</v>
      </c>
      <c r="V638">
        <v>1</v>
      </c>
      <c r="W638">
        <v>995.61360999999999</v>
      </c>
      <c r="X638">
        <v>902.15553999999997</v>
      </c>
      <c r="Y638">
        <v>872.91224999999997</v>
      </c>
      <c r="Z638">
        <v>882.83563000000004</v>
      </c>
      <c r="AA638">
        <v>937.13737000000003</v>
      </c>
      <c r="AB638">
        <v>977.76973999999996</v>
      </c>
      <c r="AC638">
        <v>1378.7512999999999</v>
      </c>
      <c r="AD638">
        <v>1645.5120999999999</v>
      </c>
      <c r="AE638">
        <v>1721.5744999999999</v>
      </c>
      <c r="AF638">
        <v>1879.6995999999999</v>
      </c>
      <c r="AG638">
        <v>2023.345</v>
      </c>
      <c r="AH638">
        <v>2385.5770000000002</v>
      </c>
      <c r="AI638">
        <v>2543.52</v>
      </c>
      <c r="AJ638">
        <v>2655.7008000000001</v>
      </c>
      <c r="AK638">
        <v>2718.7163999999998</v>
      </c>
      <c r="AL638">
        <v>2802.0953</v>
      </c>
      <c r="AM638">
        <v>2892.4542999999999</v>
      </c>
      <c r="AN638">
        <v>3001.0183999999999</v>
      </c>
      <c r="AO638">
        <v>2922.5929000000001</v>
      </c>
      <c r="AP638">
        <v>2268.5468999999998</v>
      </c>
      <c r="AQ638">
        <v>2144.3715999999999</v>
      </c>
      <c r="AR638">
        <v>1476.4459999999999</v>
      </c>
      <c r="AS638">
        <v>1097.7333000000001</v>
      </c>
      <c r="AT638">
        <v>944.86429999999996</v>
      </c>
      <c r="AU638">
        <v>58.377192999999998</v>
      </c>
      <c r="AV638">
        <v>58.052632000000003</v>
      </c>
      <c r="AW638">
        <v>57.245614000000003</v>
      </c>
      <c r="AX638">
        <v>56.754385999999997</v>
      </c>
      <c r="AY638">
        <v>56.192982000000001</v>
      </c>
      <c r="AZ638">
        <v>55.982455999999999</v>
      </c>
      <c r="BA638">
        <v>55.780701999999998</v>
      </c>
      <c r="BB638">
        <v>56.745614000000003</v>
      </c>
      <c r="BC638">
        <v>58.850876999999997</v>
      </c>
      <c r="BD638">
        <v>61.657895000000003</v>
      </c>
      <c r="BE638">
        <v>65.105262999999994</v>
      </c>
      <c r="BF638">
        <v>68.824561000000003</v>
      </c>
      <c r="BG638">
        <v>71.728070000000002</v>
      </c>
      <c r="BH638">
        <v>74.254385999999997</v>
      </c>
      <c r="BI638">
        <v>76.526315999999994</v>
      </c>
      <c r="BJ638">
        <v>77.701753999999994</v>
      </c>
      <c r="BK638">
        <v>78.289473999999998</v>
      </c>
      <c r="BL638">
        <v>77.377193000000005</v>
      </c>
      <c r="BM638">
        <v>74.587719000000007</v>
      </c>
      <c r="BN638">
        <v>69.122806999999995</v>
      </c>
      <c r="BO638">
        <v>63.815789000000002</v>
      </c>
      <c r="BP638">
        <v>61.122807000000002</v>
      </c>
      <c r="BQ638">
        <v>59.561404000000003</v>
      </c>
      <c r="BR638">
        <v>58.692982000000001</v>
      </c>
      <c r="BS638">
        <v>-13.72954</v>
      </c>
      <c r="BT638">
        <v>-4.3494029999999997</v>
      </c>
      <c r="BU638">
        <v>1.061879</v>
      </c>
      <c r="BV638">
        <v>4.1176269999999997</v>
      </c>
      <c r="BW638">
        <v>11.94327</v>
      </c>
      <c r="BX638">
        <v>31.27862</v>
      </c>
      <c r="BY638">
        <v>50.796729999999997</v>
      </c>
      <c r="BZ638">
        <v>-43.861919999999998</v>
      </c>
      <c r="CA638">
        <v>-12.969379999999999</v>
      </c>
      <c r="CB638">
        <v>-42.55198</v>
      </c>
      <c r="CC638">
        <v>-21.992290000000001</v>
      </c>
      <c r="CD638">
        <v>-41.857239999999997</v>
      </c>
      <c r="CE638">
        <v>-78.568049999999999</v>
      </c>
      <c r="CF638">
        <v>-38.801009999999998</v>
      </c>
      <c r="CG638">
        <v>-65.833010000000002</v>
      </c>
      <c r="CH638">
        <v>-65.442549999999997</v>
      </c>
      <c r="CI638">
        <v>-93.800200000000004</v>
      </c>
      <c r="CJ638">
        <v>-144.62629999999999</v>
      </c>
      <c r="CK638">
        <v>-95.303219999999996</v>
      </c>
      <c r="CL638">
        <v>386.49400000000003</v>
      </c>
      <c r="CM638">
        <v>-10.58719</v>
      </c>
      <c r="CN638">
        <v>-16.90784</v>
      </c>
      <c r="CO638">
        <v>-51.424419999999998</v>
      </c>
      <c r="CP638">
        <v>-34.714199999999998</v>
      </c>
      <c r="CQ638">
        <v>507.82420000000002</v>
      </c>
      <c r="CR638">
        <v>383.01740000000001</v>
      </c>
      <c r="CS638">
        <v>336.19069999999999</v>
      </c>
      <c r="CT638">
        <v>413.64150000000001</v>
      </c>
      <c r="CU638">
        <v>467.34390000000002</v>
      </c>
      <c r="CV638">
        <v>1555.1579999999999</v>
      </c>
      <c r="CW638">
        <v>835.7817</v>
      </c>
      <c r="CX638">
        <v>602.94600000000003</v>
      </c>
      <c r="CY638">
        <v>901.35969999999998</v>
      </c>
      <c r="CZ638">
        <v>947.38480000000004</v>
      </c>
      <c r="DA638">
        <v>2591.5390000000002</v>
      </c>
      <c r="DB638">
        <v>2124.98</v>
      </c>
      <c r="DC638">
        <v>1231.2929999999999</v>
      </c>
      <c r="DD638">
        <v>1414.164</v>
      </c>
      <c r="DE638">
        <v>1131.596</v>
      </c>
      <c r="DF638">
        <v>1166.135</v>
      </c>
      <c r="DG638">
        <v>1066.1179999999999</v>
      </c>
      <c r="DH638">
        <v>1726.2180000000001</v>
      </c>
      <c r="DI638">
        <v>1919.461</v>
      </c>
      <c r="DJ638">
        <v>3487.5309999999999</v>
      </c>
      <c r="DK638">
        <v>4280.009</v>
      </c>
      <c r="DL638">
        <v>2667.36</v>
      </c>
      <c r="DM638">
        <v>1134.4880000000001</v>
      </c>
      <c r="DN638">
        <v>861.46190000000001</v>
      </c>
      <c r="DO638">
        <v>20</v>
      </c>
      <c r="DP638">
        <v>20</v>
      </c>
    </row>
    <row r="639" spans="1:122" hidden="1" x14ac:dyDescent="0.25">
      <c r="A639" t="str">
        <f t="shared" si="9"/>
        <v>Industry_Type-5. Offices, Hotels, Finance, Services_Elect DA 1-4 (1PM-9PM)_44389_19-20</v>
      </c>
      <c r="B639" t="s">
        <v>62</v>
      </c>
      <c r="C639" t="s">
        <v>205</v>
      </c>
      <c r="D639" t="s">
        <v>61</v>
      </c>
      <c r="E639" t="s">
        <v>61</v>
      </c>
      <c r="F639" t="s">
        <v>61</v>
      </c>
      <c r="G639" t="s">
        <v>37</v>
      </c>
      <c r="H639" t="s">
        <v>61</v>
      </c>
      <c r="I639" t="s">
        <v>61</v>
      </c>
      <c r="J639" t="s">
        <v>61</v>
      </c>
      <c r="K639" t="s">
        <v>203</v>
      </c>
      <c r="L639" s="18">
        <v>44389</v>
      </c>
      <c r="M639">
        <v>19</v>
      </c>
      <c r="N639">
        <v>20</v>
      </c>
      <c r="O639" t="s">
        <v>258</v>
      </c>
      <c r="P639">
        <v>13</v>
      </c>
      <c r="Q639">
        <v>13</v>
      </c>
      <c r="R639">
        <v>0</v>
      </c>
      <c r="S639">
        <v>0</v>
      </c>
      <c r="T639">
        <v>1</v>
      </c>
      <c r="U639">
        <v>1</v>
      </c>
      <c r="V639">
        <v>1</v>
      </c>
      <c r="W639">
        <v>3806.2530000000002</v>
      </c>
      <c r="X639">
        <v>3566.134</v>
      </c>
      <c r="Y639">
        <v>3475.92</v>
      </c>
      <c r="Z639">
        <v>3400.5729999999999</v>
      </c>
      <c r="AA639">
        <v>3416.7890000000002</v>
      </c>
      <c r="AB639">
        <v>3503.4859999999999</v>
      </c>
      <c r="AC639">
        <v>3722.1410000000001</v>
      </c>
      <c r="AD639">
        <v>4038.701</v>
      </c>
      <c r="AE639">
        <v>4396.9960000000001</v>
      </c>
      <c r="AF639">
        <v>5053.4129999999996</v>
      </c>
      <c r="AG639">
        <v>5331.6779999999999</v>
      </c>
      <c r="AH639">
        <v>5604.7340000000004</v>
      </c>
      <c r="AI639">
        <v>5707.6319999999996</v>
      </c>
      <c r="AJ639">
        <v>5820.1369999999997</v>
      </c>
      <c r="AK639">
        <v>5936.5929999999998</v>
      </c>
      <c r="AL639">
        <v>5958.5919999999996</v>
      </c>
      <c r="AM639">
        <v>5991.7629999999999</v>
      </c>
      <c r="AN639">
        <v>5931.7547000000004</v>
      </c>
      <c r="AO639">
        <v>5607.6534000000001</v>
      </c>
      <c r="AP639">
        <v>5205.5789999999997</v>
      </c>
      <c r="AQ639">
        <v>4857.6880000000001</v>
      </c>
      <c r="AR639">
        <v>4549.3919999999998</v>
      </c>
      <c r="AS639">
        <v>4182.4309999999996</v>
      </c>
      <c r="AT639">
        <v>3837.8180000000002</v>
      </c>
      <c r="AU639">
        <v>60.576923000000001</v>
      </c>
      <c r="AV639">
        <v>60.346153999999999</v>
      </c>
      <c r="AW639">
        <v>59.038462000000003</v>
      </c>
      <c r="AX639">
        <v>58.846153999999999</v>
      </c>
      <c r="AY639">
        <v>58.576923000000001</v>
      </c>
      <c r="AZ639">
        <v>58.230769000000002</v>
      </c>
      <c r="BA639">
        <v>58</v>
      </c>
      <c r="BB639">
        <v>58.807692000000003</v>
      </c>
      <c r="BC639">
        <v>60.923076999999999</v>
      </c>
      <c r="BD639">
        <v>63.538462000000003</v>
      </c>
      <c r="BE639">
        <v>66.269231000000005</v>
      </c>
      <c r="BF639">
        <v>68.576922999999994</v>
      </c>
      <c r="BG639">
        <v>71.230768999999995</v>
      </c>
      <c r="BH639">
        <v>72.730768999999995</v>
      </c>
      <c r="BI639">
        <v>74.307692000000003</v>
      </c>
      <c r="BJ639">
        <v>75.307692000000003</v>
      </c>
      <c r="BK639">
        <v>75.538461999999996</v>
      </c>
      <c r="BL639">
        <v>75.307692000000003</v>
      </c>
      <c r="BM639">
        <v>74.076922999999994</v>
      </c>
      <c r="BN639">
        <v>71.192307999999997</v>
      </c>
      <c r="BO639">
        <v>67.115385000000003</v>
      </c>
      <c r="BP639">
        <v>64</v>
      </c>
      <c r="BQ639">
        <v>62</v>
      </c>
      <c r="BR639">
        <v>61.269230999999998</v>
      </c>
      <c r="BS639">
        <v>4.743525</v>
      </c>
      <c r="BT639">
        <v>-1.2539659999999999</v>
      </c>
      <c r="BU639">
        <v>-23.116499999999998</v>
      </c>
      <c r="BV639">
        <v>36.715589999999999</v>
      </c>
      <c r="BW639">
        <v>46.650739999999999</v>
      </c>
      <c r="BX639">
        <v>71.866349999999997</v>
      </c>
      <c r="BY639">
        <v>31.093859999999999</v>
      </c>
      <c r="BZ639">
        <v>4.8818710000000003</v>
      </c>
      <c r="CA639">
        <v>-34.224829999999997</v>
      </c>
      <c r="CB639">
        <v>-128.495</v>
      </c>
      <c r="CC639">
        <v>-132.50890000000001</v>
      </c>
      <c r="CD639">
        <v>-93.573700000000002</v>
      </c>
      <c r="CE639">
        <v>-38.210430000000002</v>
      </c>
      <c r="CF639">
        <v>-65.026979999999995</v>
      </c>
      <c r="CG639">
        <v>-50.024299999999997</v>
      </c>
      <c r="CH639">
        <v>-50.706159999999997</v>
      </c>
      <c r="CI639">
        <v>-49.891710000000003</v>
      </c>
      <c r="CJ639">
        <v>29.047820000000002</v>
      </c>
      <c r="CK639">
        <v>120.8198</v>
      </c>
      <c r="CL639">
        <v>56.439500000000002</v>
      </c>
      <c r="CM639">
        <v>21.240169999999999</v>
      </c>
      <c r="CN639">
        <v>-16.544540000000001</v>
      </c>
      <c r="CO639">
        <v>-44.163420000000002</v>
      </c>
      <c r="CP639">
        <v>-45.814169999999997</v>
      </c>
      <c r="CQ639">
        <v>13008.1</v>
      </c>
      <c r="CR639">
        <v>2185.9929999999999</v>
      </c>
      <c r="CS639">
        <v>2161.6970000000001</v>
      </c>
      <c r="CT639">
        <v>1285.2449999999999</v>
      </c>
      <c r="CU639">
        <v>1306.2460000000001</v>
      </c>
      <c r="CV639">
        <v>1327.385</v>
      </c>
      <c r="CW639">
        <v>756.6155</v>
      </c>
      <c r="CX639">
        <v>642.03599999999994</v>
      </c>
      <c r="CY639">
        <v>1512.1189999999999</v>
      </c>
      <c r="CZ639">
        <v>4358.1959999999999</v>
      </c>
      <c r="DA639">
        <v>9087.9140000000007</v>
      </c>
      <c r="DB639">
        <v>10915.58</v>
      </c>
      <c r="DC639">
        <v>16998.919999999998</v>
      </c>
      <c r="DD639">
        <v>19272.27</v>
      </c>
      <c r="DE639">
        <v>24773.35</v>
      </c>
      <c r="DF639">
        <v>28346.89</v>
      </c>
      <c r="DG639">
        <v>33726.85</v>
      </c>
      <c r="DH639">
        <v>24425.57</v>
      </c>
      <c r="DI639">
        <v>23449.33</v>
      </c>
      <c r="DJ639">
        <v>21625.93</v>
      </c>
      <c r="DK639">
        <v>16997.169999999998</v>
      </c>
      <c r="DL639">
        <v>14414.63</v>
      </c>
      <c r="DM639">
        <v>9149.0259999999998</v>
      </c>
      <c r="DN639">
        <v>8330.7990000000009</v>
      </c>
      <c r="DO639">
        <v>19</v>
      </c>
      <c r="DP639">
        <v>20</v>
      </c>
    </row>
    <row r="640" spans="1:122" hidden="1" x14ac:dyDescent="0.25">
      <c r="A640" t="str">
        <f t="shared" si="9"/>
        <v>sublap_id-SLAP_PGNB_Elect DA 1-4 (1PM-9PM)_44389_20-20</v>
      </c>
      <c r="B640" t="s">
        <v>62</v>
      </c>
      <c r="C640" t="s">
        <v>295</v>
      </c>
      <c r="D640" t="s">
        <v>61</v>
      </c>
      <c r="E640" t="s">
        <v>296</v>
      </c>
      <c r="F640" t="s">
        <v>61</v>
      </c>
      <c r="G640" t="s">
        <v>61</v>
      </c>
      <c r="H640" t="s">
        <v>61</v>
      </c>
      <c r="I640" t="s">
        <v>61</v>
      </c>
      <c r="J640" t="s">
        <v>61</v>
      </c>
      <c r="K640" t="s">
        <v>203</v>
      </c>
      <c r="L640" s="18">
        <v>44389</v>
      </c>
      <c r="M640">
        <v>20</v>
      </c>
      <c r="N640">
        <v>20</v>
      </c>
      <c r="O640" t="s">
        <v>258</v>
      </c>
      <c r="P640">
        <v>15</v>
      </c>
      <c r="Q640">
        <v>15</v>
      </c>
      <c r="R640">
        <v>0</v>
      </c>
      <c r="S640">
        <v>0</v>
      </c>
      <c r="T640">
        <v>0</v>
      </c>
      <c r="U640">
        <v>1</v>
      </c>
      <c r="V640">
        <v>1</v>
      </c>
      <c r="W640">
        <v>213.87799999999999</v>
      </c>
      <c r="X640">
        <v>212.91200000000001</v>
      </c>
      <c r="Y640">
        <v>212.46600000000001</v>
      </c>
      <c r="Z640">
        <v>212.04</v>
      </c>
      <c r="AA640">
        <v>212.322</v>
      </c>
      <c r="AB640">
        <v>235.69800000000001</v>
      </c>
      <c r="AC640">
        <v>426.48399999999998</v>
      </c>
      <c r="AD640">
        <v>448.68599999999998</v>
      </c>
      <c r="AE640">
        <v>547.92999999999995</v>
      </c>
      <c r="AF640">
        <v>583.71</v>
      </c>
      <c r="AG640">
        <v>648.98800000000006</v>
      </c>
      <c r="AH640">
        <v>783.01</v>
      </c>
      <c r="AI640">
        <v>903.25</v>
      </c>
      <c r="AJ640">
        <v>876.55</v>
      </c>
      <c r="AK640">
        <v>918.75400000000002</v>
      </c>
      <c r="AL640">
        <v>1020.676</v>
      </c>
      <c r="AM640">
        <v>1132.096</v>
      </c>
      <c r="AN640">
        <v>1107.538</v>
      </c>
      <c r="AO640">
        <v>879.596</v>
      </c>
      <c r="AP640">
        <v>650.08000000000004</v>
      </c>
      <c r="AQ640">
        <v>526.71</v>
      </c>
      <c r="AR640">
        <v>311.25599999999997</v>
      </c>
      <c r="AS640">
        <v>240.26599999999999</v>
      </c>
      <c r="AT640">
        <v>225.33</v>
      </c>
      <c r="AU640">
        <v>55.166666999999997</v>
      </c>
      <c r="AV640">
        <v>54.666666999999997</v>
      </c>
      <c r="AW640">
        <v>53.666666999999997</v>
      </c>
      <c r="AX640">
        <v>53.166666999999997</v>
      </c>
      <c r="AY640">
        <v>52.333333000000003</v>
      </c>
      <c r="AZ640">
        <v>52</v>
      </c>
      <c r="BA640">
        <v>52</v>
      </c>
      <c r="BB640">
        <v>53.666666999999997</v>
      </c>
      <c r="BC640">
        <v>56.5</v>
      </c>
      <c r="BD640">
        <v>61</v>
      </c>
      <c r="BE640">
        <v>65</v>
      </c>
      <c r="BF640">
        <v>68.833332999999996</v>
      </c>
      <c r="BG640">
        <v>71.833332999999996</v>
      </c>
      <c r="BH640">
        <v>74.833332999999996</v>
      </c>
      <c r="BI640">
        <v>76.833332999999996</v>
      </c>
      <c r="BJ640">
        <v>78.333332999999996</v>
      </c>
      <c r="BK640">
        <v>78.333332999999996</v>
      </c>
      <c r="BL640">
        <v>77.833332999999996</v>
      </c>
      <c r="BM640">
        <v>73.5</v>
      </c>
      <c r="BN640">
        <v>67.333332999999996</v>
      </c>
      <c r="BO640">
        <v>60.5</v>
      </c>
      <c r="BP640">
        <v>57.166666999999997</v>
      </c>
      <c r="BQ640">
        <v>56</v>
      </c>
      <c r="BR640">
        <v>55.5</v>
      </c>
      <c r="BS640">
        <v>6.2019719999999996</v>
      </c>
      <c r="BT640">
        <v>-4.5931319999999998</v>
      </c>
      <c r="BU640">
        <v>-3.3879069999999998</v>
      </c>
      <c r="BV640">
        <v>2.0988449999999998</v>
      </c>
      <c r="BW640">
        <v>-0.187501</v>
      </c>
      <c r="BX640">
        <v>14.595660000000001</v>
      </c>
      <c r="BY640">
        <v>2.0266700000000002</v>
      </c>
      <c r="BZ640">
        <v>-4.7683700000000002E-2</v>
      </c>
      <c r="CA640">
        <v>8.1990440000000007</v>
      </c>
      <c r="CB640">
        <v>-26.962399999999999</v>
      </c>
      <c r="CC640">
        <v>-21.886900000000001</v>
      </c>
      <c r="CD640">
        <v>-7.2149049999999999</v>
      </c>
      <c r="CE640">
        <v>-2.59321</v>
      </c>
      <c r="CF640">
        <v>4.6198040000000002</v>
      </c>
      <c r="CG640">
        <v>-34.702620000000003</v>
      </c>
      <c r="CH640">
        <v>-14.908849999999999</v>
      </c>
      <c r="CI640">
        <v>-87.819659999999999</v>
      </c>
      <c r="CJ640">
        <v>-76.071539999999999</v>
      </c>
      <c r="CK640">
        <v>-27.452929999999999</v>
      </c>
      <c r="CL640">
        <v>78.849100000000007</v>
      </c>
      <c r="CM640">
        <v>-25.85688</v>
      </c>
      <c r="CN640">
        <v>-4.4722</v>
      </c>
      <c r="CO640">
        <v>-8.5877309999999998</v>
      </c>
      <c r="CP640">
        <v>-8.4170549999999995</v>
      </c>
      <c r="CQ640">
        <v>22.35117</v>
      </c>
      <c r="CR640">
        <v>29.45148</v>
      </c>
      <c r="CS640">
        <v>23.354569999999999</v>
      </c>
      <c r="CT640">
        <v>11.194889999999999</v>
      </c>
      <c r="CU640">
        <v>10.913539999999999</v>
      </c>
      <c r="CV640">
        <v>61.6723</v>
      </c>
      <c r="CW640">
        <v>92.26679</v>
      </c>
      <c r="CX640">
        <v>51.692070000000001</v>
      </c>
      <c r="CY640">
        <v>228.3715</v>
      </c>
      <c r="CZ640">
        <v>227.3141</v>
      </c>
      <c r="DA640">
        <v>410.31470000000002</v>
      </c>
      <c r="DB640">
        <v>416.6669</v>
      </c>
      <c r="DC640">
        <v>865.59590000000003</v>
      </c>
      <c r="DD640">
        <v>541.48019999999997</v>
      </c>
      <c r="DE640">
        <v>1094.6679999999999</v>
      </c>
      <c r="DF640">
        <v>1231.902</v>
      </c>
      <c r="DG640">
        <v>1326.8810000000001</v>
      </c>
      <c r="DH640">
        <v>1592.655</v>
      </c>
      <c r="DI640">
        <v>2428.37</v>
      </c>
      <c r="DJ640">
        <v>947.505</v>
      </c>
      <c r="DK640">
        <v>860.00340000000006</v>
      </c>
      <c r="DL640">
        <v>195.37</v>
      </c>
      <c r="DM640">
        <v>70.883669999999995</v>
      </c>
      <c r="DN640">
        <v>49.289149999999999</v>
      </c>
      <c r="DO640">
        <v>20</v>
      </c>
      <c r="DP640">
        <v>20</v>
      </c>
    </row>
    <row r="641" spans="1:122" hidden="1" x14ac:dyDescent="0.25">
      <c r="A641" t="str">
        <f t="shared" si="9"/>
        <v>sublap_id-SLAP_PGKN_Elect DA 1-4 (1PM-9PM)_44389_20-20</v>
      </c>
      <c r="B641" t="s">
        <v>62</v>
      </c>
      <c r="C641" t="s">
        <v>279</v>
      </c>
      <c r="D641" t="s">
        <v>61</v>
      </c>
      <c r="E641" t="s">
        <v>280</v>
      </c>
      <c r="F641" t="s">
        <v>61</v>
      </c>
      <c r="G641" t="s">
        <v>61</v>
      </c>
      <c r="H641" t="s">
        <v>61</v>
      </c>
      <c r="I641" t="s">
        <v>61</v>
      </c>
      <c r="J641" t="s">
        <v>61</v>
      </c>
      <c r="K641" t="s">
        <v>203</v>
      </c>
      <c r="L641" s="18">
        <v>44389</v>
      </c>
      <c r="M641">
        <v>20</v>
      </c>
      <c r="N641">
        <v>20</v>
      </c>
      <c r="O641" t="s">
        <v>258</v>
      </c>
      <c r="P641">
        <v>19</v>
      </c>
      <c r="Q641">
        <v>19</v>
      </c>
      <c r="R641">
        <v>0</v>
      </c>
      <c r="S641">
        <v>1</v>
      </c>
      <c r="T641">
        <v>0</v>
      </c>
      <c r="U641">
        <v>1</v>
      </c>
      <c r="V641">
        <v>1</v>
      </c>
      <c r="W641">
        <v>331.77699999999999</v>
      </c>
      <c r="X641">
        <v>364.16300000000001</v>
      </c>
      <c r="Y641">
        <v>383.89</v>
      </c>
      <c r="Z641">
        <v>351.54849999999999</v>
      </c>
      <c r="AA641">
        <v>368.267</v>
      </c>
      <c r="AB641">
        <v>460.98899999999998</v>
      </c>
      <c r="AC641">
        <v>673.14800000000002</v>
      </c>
      <c r="AD641">
        <v>802.26199999999994</v>
      </c>
      <c r="AE641">
        <v>898.28499999999997</v>
      </c>
      <c r="AF641">
        <v>1046.5350000000001</v>
      </c>
      <c r="AG641">
        <v>1159.796</v>
      </c>
      <c r="AH641">
        <v>1207.1320000000001</v>
      </c>
      <c r="AI641">
        <v>1246.1790000000001</v>
      </c>
      <c r="AJ641">
        <v>1245.3085000000001</v>
      </c>
      <c r="AK641">
        <v>1276.2829999999999</v>
      </c>
      <c r="AL641">
        <v>1280.7080000000001</v>
      </c>
      <c r="AM641">
        <v>1297.692</v>
      </c>
      <c r="AN641">
        <v>1274.7950000000001</v>
      </c>
      <c r="AO641">
        <v>1220.4100000000001</v>
      </c>
      <c r="AP641">
        <v>1020.4109999999999</v>
      </c>
      <c r="AQ641">
        <v>942.452</v>
      </c>
      <c r="AR641">
        <v>581.95500000000004</v>
      </c>
      <c r="AS641">
        <v>391.428</v>
      </c>
      <c r="AT641">
        <v>301.75099999999998</v>
      </c>
      <c r="AU641">
        <v>94.5</v>
      </c>
      <c r="AV641">
        <v>93</v>
      </c>
      <c r="AW641">
        <v>89</v>
      </c>
      <c r="AX641">
        <v>86</v>
      </c>
      <c r="AY641">
        <v>85.5</v>
      </c>
      <c r="AZ641">
        <v>84.5</v>
      </c>
      <c r="BA641">
        <v>82.5</v>
      </c>
      <c r="BB641">
        <v>83</v>
      </c>
      <c r="BC641">
        <v>85.5</v>
      </c>
      <c r="BD641">
        <v>89</v>
      </c>
      <c r="BE641">
        <v>93</v>
      </c>
      <c r="BF641">
        <v>97</v>
      </c>
      <c r="BG641">
        <v>101</v>
      </c>
      <c r="BH641">
        <v>104</v>
      </c>
      <c r="BI641">
        <v>106.5</v>
      </c>
      <c r="BJ641">
        <v>108</v>
      </c>
      <c r="BK641">
        <v>110</v>
      </c>
      <c r="BL641">
        <v>109.5</v>
      </c>
      <c r="BM641">
        <v>109.5</v>
      </c>
      <c r="BN641">
        <v>109</v>
      </c>
      <c r="BO641">
        <v>106</v>
      </c>
      <c r="BP641">
        <v>102.5</v>
      </c>
      <c r="BQ641">
        <v>99</v>
      </c>
      <c r="BR641">
        <v>95.5</v>
      </c>
      <c r="BS641">
        <v>10.60788</v>
      </c>
      <c r="BT641">
        <v>-4.2554309999999997</v>
      </c>
      <c r="BU641">
        <v>0.40606350000000002</v>
      </c>
      <c r="BV641">
        <v>3.2273269999999998</v>
      </c>
      <c r="BW641">
        <v>3.2108810000000001</v>
      </c>
      <c r="BX641">
        <v>-23.411660000000001</v>
      </c>
      <c r="BY641">
        <v>-92.05077</v>
      </c>
      <c r="BZ641">
        <v>20.489470000000001</v>
      </c>
      <c r="CA641">
        <v>40.315710000000003</v>
      </c>
      <c r="CB641">
        <v>25.701219999999999</v>
      </c>
      <c r="CC641">
        <v>21.921009999999999</v>
      </c>
      <c r="CD641">
        <v>4.5618920000000003</v>
      </c>
      <c r="CE641">
        <v>0.116622</v>
      </c>
      <c r="CF641">
        <v>3.8454830000000002</v>
      </c>
      <c r="CG641">
        <v>18.352049999999998</v>
      </c>
      <c r="CH641">
        <v>24.892980000000001</v>
      </c>
      <c r="CI641">
        <v>14.061809999999999</v>
      </c>
      <c r="CJ641">
        <v>-15.24053</v>
      </c>
      <c r="CK641">
        <v>13.89879</v>
      </c>
      <c r="CL641">
        <v>238.00470000000001</v>
      </c>
      <c r="CM641">
        <v>-5.6877389999999997</v>
      </c>
      <c r="CN641">
        <v>-20.37332</v>
      </c>
      <c r="CO641">
        <v>-6.8465600000000002</v>
      </c>
      <c r="CP641" s="20">
        <v>0.50914619999999999</v>
      </c>
      <c r="CQ641" s="20">
        <v>227.6053</v>
      </c>
      <c r="CR641" s="20">
        <v>416.3433</v>
      </c>
      <c r="CS641" s="20">
        <v>380.5915</v>
      </c>
      <c r="CT641" s="20">
        <v>251.2022</v>
      </c>
      <c r="CU641" s="20">
        <v>162.28120000000001</v>
      </c>
      <c r="CV641" s="20">
        <v>220.7423</v>
      </c>
      <c r="CW641" s="20">
        <v>1276.546</v>
      </c>
      <c r="CX641" s="20">
        <v>559.71669999999995</v>
      </c>
      <c r="CY641" s="20">
        <v>385.41930000000002</v>
      </c>
      <c r="CZ641" s="20">
        <v>347.93669999999997</v>
      </c>
      <c r="DA641" s="20">
        <v>275.23509999999999</v>
      </c>
      <c r="DB641" s="20">
        <v>325.41489999999999</v>
      </c>
      <c r="DC641" s="20">
        <v>261.35520000000002</v>
      </c>
      <c r="DD641" s="20">
        <v>365.2088</v>
      </c>
      <c r="DE641" s="20">
        <v>339.68970000000002</v>
      </c>
      <c r="DF641" s="20">
        <v>257.28250000000003</v>
      </c>
      <c r="DG641" s="20">
        <v>263.90750000000003</v>
      </c>
      <c r="DH641" s="20">
        <v>517.87400000000002</v>
      </c>
      <c r="DI641" s="20">
        <v>342.38249999999999</v>
      </c>
      <c r="DJ641" s="20">
        <v>1187.422</v>
      </c>
      <c r="DK641" s="20">
        <v>3956.0740000000001</v>
      </c>
      <c r="DL641" s="20">
        <v>3016.8429999999998</v>
      </c>
      <c r="DM641" s="20">
        <v>167.44280000000001</v>
      </c>
      <c r="DN641" s="20">
        <v>46.31053</v>
      </c>
      <c r="DO641">
        <v>20</v>
      </c>
      <c r="DP641">
        <v>20</v>
      </c>
    </row>
    <row r="642" spans="1:122" hidden="1" x14ac:dyDescent="0.25">
      <c r="A642" t="str">
        <f t="shared" si="9"/>
        <v>sublap_id-SLAP_PGFG_Elect DA 1-4 (1PM-9PM)_44389_20-20</v>
      </c>
      <c r="B642" t="s">
        <v>62</v>
      </c>
      <c r="C642" t="s">
        <v>293</v>
      </c>
      <c r="D642" t="s">
        <v>61</v>
      </c>
      <c r="E642" t="s">
        <v>294</v>
      </c>
      <c r="F642" t="s">
        <v>61</v>
      </c>
      <c r="G642" t="s">
        <v>61</v>
      </c>
      <c r="H642" t="s">
        <v>61</v>
      </c>
      <c r="I642" t="s">
        <v>61</v>
      </c>
      <c r="J642" t="s">
        <v>61</v>
      </c>
      <c r="K642" t="s">
        <v>203</v>
      </c>
      <c r="L642" s="18">
        <v>44389</v>
      </c>
      <c r="M642">
        <v>20</v>
      </c>
      <c r="N642">
        <v>20</v>
      </c>
      <c r="O642" t="s">
        <v>258</v>
      </c>
      <c r="P642">
        <v>19</v>
      </c>
      <c r="Q642">
        <v>19</v>
      </c>
      <c r="R642">
        <v>0</v>
      </c>
      <c r="S642">
        <v>0</v>
      </c>
      <c r="T642">
        <v>0</v>
      </c>
      <c r="U642">
        <v>1</v>
      </c>
      <c r="V642">
        <v>1</v>
      </c>
      <c r="W642">
        <v>884.77149999999995</v>
      </c>
      <c r="X642">
        <v>878.19399999999996</v>
      </c>
      <c r="Y642">
        <v>901.37300000000005</v>
      </c>
      <c r="Z642">
        <v>973.52850000000001</v>
      </c>
      <c r="AA642">
        <v>1132.3109999999999</v>
      </c>
      <c r="AB642">
        <v>1499.2825</v>
      </c>
      <c r="AC642">
        <v>1733.683</v>
      </c>
      <c r="AD642">
        <v>1970.3705</v>
      </c>
      <c r="AE642">
        <v>1955.1575</v>
      </c>
      <c r="AF642">
        <v>2101.1725000000001</v>
      </c>
      <c r="AG642">
        <v>2143.7874999999999</v>
      </c>
      <c r="AH642">
        <v>2503.8175000000001</v>
      </c>
      <c r="AI642">
        <v>2621.6170000000002</v>
      </c>
      <c r="AJ642">
        <v>2682.4385000000002</v>
      </c>
      <c r="AK642">
        <v>2692.6945000000001</v>
      </c>
      <c r="AL642">
        <v>2646.7664</v>
      </c>
      <c r="AM642">
        <v>2697.8386</v>
      </c>
      <c r="AN642">
        <v>2753.3975</v>
      </c>
      <c r="AO642">
        <v>2526.5915</v>
      </c>
      <c r="AP642">
        <v>905.31</v>
      </c>
      <c r="AQ642">
        <v>1761.2204999999999</v>
      </c>
      <c r="AR642">
        <v>1878.7225000000001</v>
      </c>
      <c r="AS642">
        <v>1839.8135</v>
      </c>
      <c r="AT642">
        <v>1789.9594999999999</v>
      </c>
      <c r="AU642">
        <v>54.5</v>
      </c>
      <c r="AV642">
        <v>54</v>
      </c>
      <c r="AW642">
        <v>54</v>
      </c>
      <c r="AX642">
        <v>53.5</v>
      </c>
      <c r="AY642">
        <v>53</v>
      </c>
      <c r="AZ642">
        <v>53</v>
      </c>
      <c r="BA642">
        <v>53</v>
      </c>
      <c r="BB642">
        <v>53</v>
      </c>
      <c r="BC642">
        <v>53.5</v>
      </c>
      <c r="BD642">
        <v>56</v>
      </c>
      <c r="BE642">
        <v>60</v>
      </c>
      <c r="BF642">
        <v>65.5</v>
      </c>
      <c r="BG642">
        <v>71.5</v>
      </c>
      <c r="BH642">
        <v>77.5</v>
      </c>
      <c r="BI642">
        <v>79.5</v>
      </c>
      <c r="BJ642">
        <v>80</v>
      </c>
      <c r="BK642">
        <v>79</v>
      </c>
      <c r="BL642">
        <v>76.5</v>
      </c>
      <c r="BM642">
        <v>71.5</v>
      </c>
      <c r="BN642">
        <v>66</v>
      </c>
      <c r="BO642">
        <v>60.5</v>
      </c>
      <c r="BP642">
        <v>56.5</v>
      </c>
      <c r="BQ642">
        <v>56</v>
      </c>
      <c r="BR642">
        <v>55.5</v>
      </c>
      <c r="BS642">
        <v>-89.947749999999999</v>
      </c>
      <c r="BT642">
        <v>-6.1824339999999998</v>
      </c>
      <c r="BU642">
        <v>2.06935</v>
      </c>
      <c r="BV642">
        <v>-12.21172</v>
      </c>
      <c r="BW642">
        <v>42.847679999999997</v>
      </c>
      <c r="BX642">
        <v>32.814999999999998</v>
      </c>
      <c r="BY642">
        <v>-9.9963130000000007</v>
      </c>
      <c r="BZ642">
        <v>-8.9975290000000001</v>
      </c>
      <c r="CA642">
        <v>-44.754600000000003</v>
      </c>
      <c r="CB642">
        <v>-29.774920000000002</v>
      </c>
      <c r="CC642">
        <v>-18.796559999999999</v>
      </c>
      <c r="CD642">
        <v>2.0881609999999999</v>
      </c>
      <c r="CE642">
        <v>-85.520259999999993</v>
      </c>
      <c r="CF642">
        <v>-63.025199999999998</v>
      </c>
      <c r="CG642">
        <v>-76.659000000000006</v>
      </c>
      <c r="CH642">
        <v>-56.462029999999999</v>
      </c>
      <c r="CI642">
        <v>-44.568809999999999</v>
      </c>
      <c r="CJ642">
        <v>-79.257379999999998</v>
      </c>
      <c r="CK642">
        <v>11.54096</v>
      </c>
      <c r="CL642">
        <v>1331.84</v>
      </c>
      <c r="CM642">
        <v>214.43969999999999</v>
      </c>
      <c r="CN642">
        <v>-45.71537</v>
      </c>
      <c r="CO642">
        <v>-68.597769999999997</v>
      </c>
      <c r="CP642">
        <v>-46.824759999999998</v>
      </c>
      <c r="CQ642">
        <v>11471.57</v>
      </c>
      <c r="CR642">
        <v>2959.299</v>
      </c>
      <c r="CS642">
        <v>4766.9160000000002</v>
      </c>
      <c r="CT642">
        <v>5477.6419999999998</v>
      </c>
      <c r="CU642">
        <v>1155.808</v>
      </c>
      <c r="CV642">
        <v>1029.095</v>
      </c>
      <c r="CW642">
        <v>639.46500000000003</v>
      </c>
      <c r="CX642">
        <v>481.38080000000002</v>
      </c>
      <c r="CY642">
        <v>1301.704</v>
      </c>
      <c r="CZ642">
        <v>1015.326</v>
      </c>
      <c r="DA642">
        <v>1741.441</v>
      </c>
      <c r="DB642">
        <v>1280.5250000000001</v>
      </c>
      <c r="DC642">
        <v>1645.752</v>
      </c>
      <c r="DD642">
        <v>1894.03</v>
      </c>
      <c r="DE642">
        <v>1565.6759999999999</v>
      </c>
      <c r="DF642">
        <v>1463.3889999999999</v>
      </c>
      <c r="DG642">
        <v>1910.38</v>
      </c>
      <c r="DH642">
        <v>2389.1320000000001</v>
      </c>
      <c r="DI642">
        <v>3259.8760000000002</v>
      </c>
      <c r="DJ642">
        <v>2816.2530000000002</v>
      </c>
      <c r="DK642">
        <v>5136.2039999999997</v>
      </c>
      <c r="DL642">
        <v>2189.4789999999998</v>
      </c>
      <c r="DM642">
        <v>1417.2639999999999</v>
      </c>
      <c r="DN642">
        <v>1017.101</v>
      </c>
      <c r="DO642">
        <v>20</v>
      </c>
      <c r="DP642">
        <v>20</v>
      </c>
    </row>
    <row r="643" spans="1:122" hidden="1" x14ac:dyDescent="0.25">
      <c r="A643" t="str">
        <f t="shared" si="9"/>
        <v>LCA-Sierra_Elect DA 1-4 (1PM-9PM)_44389_19-20</v>
      </c>
      <c r="B643" t="s">
        <v>62</v>
      </c>
      <c r="C643" t="s">
        <v>206</v>
      </c>
      <c r="D643" t="s">
        <v>34</v>
      </c>
      <c r="E643" t="s">
        <v>61</v>
      </c>
      <c r="F643" t="s">
        <v>61</v>
      </c>
      <c r="G643" t="s">
        <v>61</v>
      </c>
      <c r="H643" t="s">
        <v>61</v>
      </c>
      <c r="I643" t="s">
        <v>61</v>
      </c>
      <c r="J643" t="s">
        <v>61</v>
      </c>
      <c r="K643" t="s">
        <v>203</v>
      </c>
      <c r="L643" s="18">
        <v>44389</v>
      </c>
      <c r="M643">
        <v>19</v>
      </c>
      <c r="N643">
        <v>20</v>
      </c>
      <c r="O643" t="s">
        <v>258</v>
      </c>
      <c r="P643">
        <v>34</v>
      </c>
      <c r="Q643">
        <v>34</v>
      </c>
      <c r="R643">
        <v>0</v>
      </c>
      <c r="S643">
        <v>0</v>
      </c>
      <c r="T643">
        <v>0</v>
      </c>
      <c r="U643">
        <v>1</v>
      </c>
      <c r="V643">
        <v>1</v>
      </c>
      <c r="W643">
        <v>885.96349999999995</v>
      </c>
      <c r="X643">
        <v>631.03499999999997</v>
      </c>
      <c r="Y643">
        <v>674.71699999999998</v>
      </c>
      <c r="Z643">
        <v>655.55</v>
      </c>
      <c r="AA643">
        <v>667.26099999999997</v>
      </c>
      <c r="AB643">
        <v>648.51300000000003</v>
      </c>
      <c r="AC643">
        <v>703.53800000000001</v>
      </c>
      <c r="AD643">
        <v>846.27499999999998</v>
      </c>
      <c r="AE643">
        <v>1093.903</v>
      </c>
      <c r="AF643">
        <v>1136.4100000000001</v>
      </c>
      <c r="AG643">
        <v>1187.2670000000001</v>
      </c>
      <c r="AH643">
        <v>1229.3130000000001</v>
      </c>
      <c r="AI643">
        <v>1290.385</v>
      </c>
      <c r="AJ643">
        <v>1333.961</v>
      </c>
      <c r="AK643">
        <v>1371.905</v>
      </c>
      <c r="AL643">
        <v>1421.4680000000001</v>
      </c>
      <c r="AM643">
        <v>1461.3396</v>
      </c>
      <c r="AN643">
        <v>1394.0259000000001</v>
      </c>
      <c r="AO643">
        <v>1261.4244000000001</v>
      </c>
      <c r="AP643">
        <v>1321.0684000000001</v>
      </c>
      <c r="AQ643">
        <v>1375.0630000000001</v>
      </c>
      <c r="AR643">
        <v>1124.2102</v>
      </c>
      <c r="AS643">
        <v>838.44320000000005</v>
      </c>
      <c r="AT643">
        <v>679.7414</v>
      </c>
      <c r="AU643">
        <v>71.617647000000005</v>
      </c>
      <c r="AV643">
        <v>71.397058999999999</v>
      </c>
      <c r="AW643">
        <v>69.073528999999994</v>
      </c>
      <c r="AX643">
        <v>67.352941000000001</v>
      </c>
      <c r="AY643">
        <v>66.264706000000004</v>
      </c>
      <c r="AZ643">
        <v>65.014706000000004</v>
      </c>
      <c r="BA643">
        <v>63.705882000000003</v>
      </c>
      <c r="BB643">
        <v>65.867647000000005</v>
      </c>
      <c r="BC643">
        <v>71.25</v>
      </c>
      <c r="BD643">
        <v>74.955882000000003</v>
      </c>
      <c r="BE643">
        <v>79.205882000000003</v>
      </c>
      <c r="BF643">
        <v>82.779411999999994</v>
      </c>
      <c r="BG643">
        <v>86.338234999999997</v>
      </c>
      <c r="BH643">
        <v>89.705882000000003</v>
      </c>
      <c r="BI643">
        <v>92.264706000000004</v>
      </c>
      <c r="BJ643">
        <v>94.808824000000001</v>
      </c>
      <c r="BK643">
        <v>96.382352999999995</v>
      </c>
      <c r="BL643">
        <v>96.308824000000001</v>
      </c>
      <c r="BM643">
        <v>95.735293999999996</v>
      </c>
      <c r="BN643">
        <v>92.941175999999999</v>
      </c>
      <c r="BO643">
        <v>86.75</v>
      </c>
      <c r="BP643">
        <v>79.220588000000006</v>
      </c>
      <c r="BQ643">
        <v>73.897058999999999</v>
      </c>
      <c r="BR643">
        <v>71.764706000000004</v>
      </c>
      <c r="BS643">
        <v>-77.630260000000007</v>
      </c>
      <c r="BT643">
        <v>-0.8675235</v>
      </c>
      <c r="BU643">
        <v>-28.90765</v>
      </c>
      <c r="BV643">
        <v>-22.681709999999999</v>
      </c>
      <c r="BW643">
        <v>-20.05331</v>
      </c>
      <c r="BX643">
        <v>-13.296049999999999</v>
      </c>
      <c r="BY643">
        <v>-6.8759930000000002</v>
      </c>
      <c r="BZ643">
        <v>24.713809999999999</v>
      </c>
      <c r="CA643">
        <v>1.111132</v>
      </c>
      <c r="CB643">
        <v>4.0156090000000004</v>
      </c>
      <c r="CC643">
        <v>-27.700849999999999</v>
      </c>
      <c r="CD643">
        <v>69.301109999999994</v>
      </c>
      <c r="CE643">
        <v>26.212579999999999</v>
      </c>
      <c r="CF643">
        <v>35.094880000000003</v>
      </c>
      <c r="CG643">
        <v>33.237119999999997</v>
      </c>
      <c r="CH643">
        <v>32.172739999999997</v>
      </c>
      <c r="CI643">
        <v>58.175109999999997</v>
      </c>
      <c r="CJ643">
        <v>107.6433</v>
      </c>
      <c r="CK643">
        <v>250.0522</v>
      </c>
      <c r="CL643">
        <v>162.12039999999999</v>
      </c>
      <c r="CM643">
        <v>-21.116119999999999</v>
      </c>
      <c r="CN643">
        <v>-15.255280000000001</v>
      </c>
      <c r="CO643">
        <v>-24.482700000000001</v>
      </c>
      <c r="CP643">
        <v>-13.985620000000001</v>
      </c>
      <c r="CQ643">
        <v>918.08399999999995</v>
      </c>
      <c r="CR643">
        <v>278.5958</v>
      </c>
      <c r="CS643">
        <v>674.12130000000002</v>
      </c>
      <c r="CT643">
        <v>335.3501</v>
      </c>
      <c r="CU643">
        <v>428.57339999999999</v>
      </c>
      <c r="CV643">
        <v>286.80860000000001</v>
      </c>
      <c r="CW643">
        <v>174.52440000000001</v>
      </c>
      <c r="CX643">
        <v>170.47450000000001</v>
      </c>
      <c r="CY643">
        <v>189.7568</v>
      </c>
      <c r="CZ643">
        <v>1019.2140000000001</v>
      </c>
      <c r="DA643">
        <v>2775.636</v>
      </c>
      <c r="DB643">
        <v>366.81560000000002</v>
      </c>
      <c r="DC643">
        <v>96.186329999999998</v>
      </c>
      <c r="DD643">
        <v>191.94929999999999</v>
      </c>
      <c r="DE643">
        <v>219.39670000000001</v>
      </c>
      <c r="DF643">
        <v>317.53230000000002</v>
      </c>
      <c r="DG643">
        <v>697.65980000000002</v>
      </c>
      <c r="DH643">
        <v>1348.5060000000001</v>
      </c>
      <c r="DI643">
        <v>993.86339999999996</v>
      </c>
      <c r="DJ643">
        <v>1186.1759999999999</v>
      </c>
      <c r="DK643">
        <v>1037.865</v>
      </c>
      <c r="DL643">
        <v>1181.627</v>
      </c>
      <c r="DM643">
        <v>424.08</v>
      </c>
      <c r="DN643">
        <v>643.0521</v>
      </c>
      <c r="DO643">
        <v>19</v>
      </c>
      <c r="DP643">
        <v>20</v>
      </c>
    </row>
    <row r="644" spans="1:122" x14ac:dyDescent="0.25">
      <c r="A644" t="str">
        <f t="shared" ref="A644:A707" si="10">C644&amp;"_"&amp;K644&amp;"_"&amp;IF(L644="",O644,L644&amp;IF(LEFT(K644,3)="All","",IF(R644=1,"_Combined","_"&amp;M644&amp;"-"&amp;N644)))</f>
        <v>AutoDR-Yes_Elect DA 1-4 (1PM-9PM)_44389_20-20</v>
      </c>
      <c r="B644" t="s">
        <v>62</v>
      </c>
      <c r="C644" t="s">
        <v>322</v>
      </c>
      <c r="D644" t="s">
        <v>61</v>
      </c>
      <c r="E644" t="s">
        <v>61</v>
      </c>
      <c r="F644" t="s">
        <v>61</v>
      </c>
      <c r="G644" t="s">
        <v>61</v>
      </c>
      <c r="H644" t="s">
        <v>98</v>
      </c>
      <c r="I644" t="s">
        <v>61</v>
      </c>
      <c r="J644" t="s">
        <v>61</v>
      </c>
      <c r="K644" t="s">
        <v>203</v>
      </c>
      <c r="L644" s="18">
        <v>44389</v>
      </c>
      <c r="M644">
        <v>20</v>
      </c>
      <c r="N644">
        <v>20</v>
      </c>
      <c r="O644" t="s">
        <v>258</v>
      </c>
      <c r="P644">
        <v>21</v>
      </c>
      <c r="Q644">
        <v>21</v>
      </c>
      <c r="R644">
        <v>0</v>
      </c>
      <c r="S644">
        <v>1</v>
      </c>
      <c r="T644">
        <v>0</v>
      </c>
      <c r="U644">
        <v>1</v>
      </c>
      <c r="V644">
        <v>1</v>
      </c>
      <c r="W644">
        <v>1179.6914999999999</v>
      </c>
      <c r="X644">
        <v>1028.7114999999999</v>
      </c>
      <c r="Y644">
        <v>975.17949999999996</v>
      </c>
      <c r="Z644">
        <v>968.61699999999996</v>
      </c>
      <c r="AA644">
        <v>1008.2145</v>
      </c>
      <c r="AB644">
        <v>976.11350000000004</v>
      </c>
      <c r="AC644">
        <v>964.99699999999996</v>
      </c>
      <c r="AD644">
        <v>1011.4885</v>
      </c>
      <c r="AE644">
        <v>1115.5155</v>
      </c>
      <c r="AF644">
        <v>1348.9770000000001</v>
      </c>
      <c r="AG644">
        <v>1398.106</v>
      </c>
      <c r="AH644">
        <v>1498.4449999999999</v>
      </c>
      <c r="AI644">
        <v>1643.847</v>
      </c>
      <c r="AJ644">
        <v>1656.4224999999999</v>
      </c>
      <c r="AK644">
        <v>1728.5315000000001</v>
      </c>
      <c r="AL644">
        <v>1826.8325</v>
      </c>
      <c r="AM644">
        <v>1897.5695000000001</v>
      </c>
      <c r="AN644">
        <v>1940.3785</v>
      </c>
      <c r="AO644">
        <v>1876.1065000000001</v>
      </c>
      <c r="AP644">
        <v>1685.9974999999999</v>
      </c>
      <c r="AQ644">
        <v>1782.194</v>
      </c>
      <c r="AR644">
        <v>1487.4390000000001</v>
      </c>
      <c r="AS644">
        <v>1148.9870000000001</v>
      </c>
      <c r="AT644">
        <v>1099.9815000000001</v>
      </c>
      <c r="AU644">
        <v>68.857142999999994</v>
      </c>
      <c r="AV644">
        <v>68.119048000000006</v>
      </c>
      <c r="AW644">
        <v>66.952381000000003</v>
      </c>
      <c r="AX644">
        <v>65.761904999999999</v>
      </c>
      <c r="AY644">
        <v>65.047618999999997</v>
      </c>
      <c r="AZ644">
        <v>63.904761999999998</v>
      </c>
      <c r="BA644">
        <v>63.357143000000001</v>
      </c>
      <c r="BB644">
        <v>63.928570999999998</v>
      </c>
      <c r="BC644">
        <v>65.761904999999999</v>
      </c>
      <c r="BD644">
        <v>68.833332999999996</v>
      </c>
      <c r="BE644">
        <v>72.976190000000003</v>
      </c>
      <c r="BF644">
        <v>77.119048000000006</v>
      </c>
      <c r="BG644">
        <v>80.809523999999996</v>
      </c>
      <c r="BH644">
        <v>83.595237999999995</v>
      </c>
      <c r="BI644">
        <v>85.595237999999995</v>
      </c>
      <c r="BJ644">
        <v>86.880951999999994</v>
      </c>
      <c r="BK644">
        <v>87.642857000000006</v>
      </c>
      <c r="BL644">
        <v>87.142857000000006</v>
      </c>
      <c r="BM644">
        <v>85.071428999999995</v>
      </c>
      <c r="BN644">
        <v>81.238095000000001</v>
      </c>
      <c r="BO644">
        <v>77</v>
      </c>
      <c r="BP644">
        <v>73.428571000000005</v>
      </c>
      <c r="BQ644">
        <v>71.238095000000001</v>
      </c>
      <c r="BR644">
        <v>69.642857000000006</v>
      </c>
      <c r="BS644">
        <v>7.2524860000000002</v>
      </c>
      <c r="BT644">
        <v>5.0058400000000003E-2</v>
      </c>
      <c r="BU644">
        <v>-11.859019999999999</v>
      </c>
      <c r="BV644">
        <v>8.9564319999999995</v>
      </c>
      <c r="BW644">
        <v>3.7726289999999998</v>
      </c>
      <c r="BX644">
        <v>4.1869430000000003</v>
      </c>
      <c r="BY644">
        <v>7.7007019999999997</v>
      </c>
      <c r="BZ644">
        <v>-17.62388</v>
      </c>
      <c r="CA644">
        <v>15.12604</v>
      </c>
      <c r="CB644">
        <v>0.3150482</v>
      </c>
      <c r="CC644">
        <v>21.0776</v>
      </c>
      <c r="CD644">
        <v>10.61894</v>
      </c>
      <c r="CE644">
        <v>-0.71775440000000001</v>
      </c>
      <c r="CF644">
        <v>-32.876260000000002</v>
      </c>
      <c r="CG644">
        <v>-28.300830000000001</v>
      </c>
      <c r="CH644">
        <v>-7.4946859999999997</v>
      </c>
      <c r="CI644">
        <v>5.359165</v>
      </c>
      <c r="CJ644">
        <v>17.267610000000001</v>
      </c>
      <c r="CK644">
        <v>31.414110000000001</v>
      </c>
      <c r="CL644">
        <v>186.6481</v>
      </c>
      <c r="CM644">
        <v>17.282350000000001</v>
      </c>
      <c r="CN644">
        <v>-4.4129709999999998</v>
      </c>
      <c r="CO644">
        <v>-22.123149999999999</v>
      </c>
      <c r="CP644">
        <v>-30.733640000000001</v>
      </c>
      <c r="CQ644">
        <v>553.89559999999994</v>
      </c>
      <c r="CR644">
        <v>366.61189999999999</v>
      </c>
      <c r="CS644">
        <v>431.57240000000002</v>
      </c>
      <c r="CT644">
        <v>201.12569999999999</v>
      </c>
      <c r="CU644">
        <v>173.3459</v>
      </c>
      <c r="CV644">
        <v>133.32249999999999</v>
      </c>
      <c r="CW644">
        <v>157.47049999999999</v>
      </c>
      <c r="CX644">
        <v>141.9074</v>
      </c>
      <c r="CY644">
        <v>237.6234</v>
      </c>
      <c r="CZ644">
        <v>292.05799999999999</v>
      </c>
      <c r="DA644">
        <v>591.30849999999998</v>
      </c>
      <c r="DB644">
        <v>676.61509999999998</v>
      </c>
      <c r="DC644">
        <v>942.19389999999999</v>
      </c>
      <c r="DD644">
        <v>582.93110000000001</v>
      </c>
      <c r="DE644">
        <v>592.85889999999995</v>
      </c>
      <c r="DF644">
        <v>502.62950000000001</v>
      </c>
      <c r="DG644">
        <v>495.2867</v>
      </c>
      <c r="DH644">
        <v>784.77539999999999</v>
      </c>
      <c r="DI644">
        <v>983.88520000000005</v>
      </c>
      <c r="DJ644">
        <v>803.84659999999997</v>
      </c>
      <c r="DK644">
        <v>999.4846</v>
      </c>
      <c r="DL644">
        <v>545.327</v>
      </c>
      <c r="DM644">
        <v>1567.5309999999999</v>
      </c>
      <c r="DN644">
        <v>490.0403</v>
      </c>
      <c r="DO644">
        <v>20</v>
      </c>
      <c r="DP644">
        <v>20</v>
      </c>
    </row>
    <row r="645" spans="1:122" hidden="1" x14ac:dyDescent="0.25">
      <c r="A645" t="str">
        <f t="shared" si="10"/>
        <v>LCA-Northern Coast_Elect DA 1-4 (1PM-9PM)_44389_20-20</v>
      </c>
      <c r="B645" t="s">
        <v>62</v>
      </c>
      <c r="C645" t="s">
        <v>222</v>
      </c>
      <c r="D645" t="s">
        <v>104</v>
      </c>
      <c r="E645" t="s">
        <v>61</v>
      </c>
      <c r="F645" t="s">
        <v>61</v>
      </c>
      <c r="G645" t="s">
        <v>61</v>
      </c>
      <c r="H645" t="s">
        <v>61</v>
      </c>
      <c r="I645" t="s">
        <v>61</v>
      </c>
      <c r="J645" t="s">
        <v>61</v>
      </c>
      <c r="K645" t="s">
        <v>203</v>
      </c>
      <c r="L645" s="18">
        <v>44389</v>
      </c>
      <c r="M645">
        <v>20</v>
      </c>
      <c r="N645">
        <v>20</v>
      </c>
      <c r="O645" t="s">
        <v>258</v>
      </c>
      <c r="P645">
        <v>34</v>
      </c>
      <c r="Q645">
        <v>34</v>
      </c>
      <c r="R645">
        <v>0</v>
      </c>
      <c r="S645">
        <v>0</v>
      </c>
      <c r="T645">
        <v>0</v>
      </c>
      <c r="U645">
        <v>1</v>
      </c>
      <c r="V645">
        <v>1</v>
      </c>
      <c r="W645">
        <v>1098.6495</v>
      </c>
      <c r="X645">
        <v>1091.106</v>
      </c>
      <c r="Y645">
        <v>1113.8389999999999</v>
      </c>
      <c r="Z645">
        <v>1185.5685000000001</v>
      </c>
      <c r="AA645">
        <v>1344.633</v>
      </c>
      <c r="AB645">
        <v>1734.9804999999999</v>
      </c>
      <c r="AC645">
        <v>2160.1669999999999</v>
      </c>
      <c r="AD645">
        <v>2419.0565000000001</v>
      </c>
      <c r="AE645">
        <v>2503.0875000000001</v>
      </c>
      <c r="AF645">
        <v>2684.8825000000002</v>
      </c>
      <c r="AG645">
        <v>2792.7755000000002</v>
      </c>
      <c r="AH645">
        <v>3286.8274999999999</v>
      </c>
      <c r="AI645">
        <v>3524.8670000000002</v>
      </c>
      <c r="AJ645">
        <v>3558.9884999999999</v>
      </c>
      <c r="AK645">
        <v>3611.4485</v>
      </c>
      <c r="AL645">
        <v>3667.4423999999999</v>
      </c>
      <c r="AM645">
        <v>3829.9346</v>
      </c>
      <c r="AN645">
        <v>3860.9355</v>
      </c>
      <c r="AO645">
        <v>3406.1875</v>
      </c>
      <c r="AP645">
        <v>1555.39</v>
      </c>
      <c r="AQ645">
        <v>2287.9304999999999</v>
      </c>
      <c r="AR645">
        <v>2189.9785000000002</v>
      </c>
      <c r="AS645">
        <v>2080.0794999999998</v>
      </c>
      <c r="AT645">
        <v>2015.2895000000001</v>
      </c>
      <c r="AU645">
        <v>54.794117999999997</v>
      </c>
      <c r="AV645">
        <v>54.294117999999997</v>
      </c>
      <c r="AW645">
        <v>53.852941000000001</v>
      </c>
      <c r="AX645">
        <v>53.352941000000001</v>
      </c>
      <c r="AY645">
        <v>52.705882000000003</v>
      </c>
      <c r="AZ645">
        <v>52.558824000000001</v>
      </c>
      <c r="BA645">
        <v>52.558824000000001</v>
      </c>
      <c r="BB645">
        <v>53.294117999999997</v>
      </c>
      <c r="BC645">
        <v>54.823529000000001</v>
      </c>
      <c r="BD645">
        <v>58.205882000000003</v>
      </c>
      <c r="BE645">
        <v>62.205882000000003</v>
      </c>
      <c r="BF645">
        <v>66.970588000000006</v>
      </c>
      <c r="BG645">
        <v>71.647058999999999</v>
      </c>
      <c r="BH645">
        <v>76.323528999999994</v>
      </c>
      <c r="BI645">
        <v>78.323528999999994</v>
      </c>
      <c r="BJ645">
        <v>79.264706000000004</v>
      </c>
      <c r="BK645">
        <v>78.705882000000003</v>
      </c>
      <c r="BL645">
        <v>77.088234999999997</v>
      </c>
      <c r="BM645">
        <v>72.382352999999995</v>
      </c>
      <c r="BN645">
        <v>66.588234999999997</v>
      </c>
      <c r="BO645">
        <v>60.5</v>
      </c>
      <c r="BP645">
        <v>56.794117999999997</v>
      </c>
      <c r="BQ645">
        <v>56</v>
      </c>
      <c r="BR645">
        <v>55.5</v>
      </c>
      <c r="BS645">
        <v>-83.745769999999993</v>
      </c>
      <c r="BT645">
        <v>-10.77557</v>
      </c>
      <c r="BU645">
        <v>-1.318557</v>
      </c>
      <c r="BV645">
        <v>-10.112880000000001</v>
      </c>
      <c r="BW645">
        <v>42.660170000000001</v>
      </c>
      <c r="BX645">
        <v>47.41066</v>
      </c>
      <c r="BY645">
        <v>-7.9696420000000003</v>
      </c>
      <c r="BZ645">
        <v>-9.0452130000000004</v>
      </c>
      <c r="CA645">
        <v>-36.55556</v>
      </c>
      <c r="CB645">
        <v>-56.737319999999997</v>
      </c>
      <c r="CC645">
        <v>-40.683459999999997</v>
      </c>
      <c r="CD645">
        <v>-5.1267449999999997</v>
      </c>
      <c r="CE645">
        <v>-88.113470000000007</v>
      </c>
      <c r="CF645">
        <v>-58.4054</v>
      </c>
      <c r="CG645">
        <v>-111.3616</v>
      </c>
      <c r="CH645">
        <v>-71.370869999999996</v>
      </c>
      <c r="CI645">
        <v>-132.38849999999999</v>
      </c>
      <c r="CJ645">
        <v>-155.3289</v>
      </c>
      <c r="CK645">
        <v>-15.91197</v>
      </c>
      <c r="CL645">
        <v>1410.6890000000001</v>
      </c>
      <c r="CM645">
        <v>188.58279999999999</v>
      </c>
      <c r="CN645">
        <v>-50.187559999999998</v>
      </c>
      <c r="CO645">
        <v>-77.185500000000005</v>
      </c>
      <c r="CP645">
        <v>-55.241819999999997</v>
      </c>
      <c r="CQ645">
        <v>11493.92</v>
      </c>
      <c r="CR645">
        <v>2988.75</v>
      </c>
      <c r="CS645">
        <v>4790.2709999999997</v>
      </c>
      <c r="CT645">
        <v>5488.8360000000002</v>
      </c>
      <c r="CU645">
        <v>1166.722</v>
      </c>
      <c r="CV645">
        <v>1090.7670000000001</v>
      </c>
      <c r="CW645">
        <v>731.73180000000002</v>
      </c>
      <c r="CX645">
        <v>533.0729</v>
      </c>
      <c r="CY645">
        <v>1530.076</v>
      </c>
      <c r="CZ645">
        <v>1242.6400000000001</v>
      </c>
      <c r="DA645">
        <v>2151.7559999999999</v>
      </c>
      <c r="DB645">
        <v>1697.192</v>
      </c>
      <c r="DC645">
        <v>2511.348</v>
      </c>
      <c r="DD645">
        <v>2435.5100000000002</v>
      </c>
      <c r="DE645">
        <v>2660.3440000000001</v>
      </c>
      <c r="DF645">
        <v>2695.2910000000002</v>
      </c>
      <c r="DG645">
        <v>3237.26</v>
      </c>
      <c r="DH645">
        <v>3981.788</v>
      </c>
      <c r="DI645">
        <v>5688.2470000000003</v>
      </c>
      <c r="DJ645">
        <v>3763.7579999999998</v>
      </c>
      <c r="DK645">
        <v>5996.2070000000003</v>
      </c>
      <c r="DL645">
        <v>2384.8490000000002</v>
      </c>
      <c r="DM645">
        <v>1488.1469999999999</v>
      </c>
      <c r="DN645">
        <v>1066.3900000000001</v>
      </c>
      <c r="DO645">
        <v>20</v>
      </c>
      <c r="DP645">
        <v>20</v>
      </c>
    </row>
    <row r="646" spans="1:122" x14ac:dyDescent="0.25">
      <c r="A646" t="str">
        <f t="shared" si="10"/>
        <v>AutoDR-Yes_Elect DA 1-4 (1PM-9PM)_44389_19-20</v>
      </c>
      <c r="B646" t="s">
        <v>62</v>
      </c>
      <c r="C646" t="s">
        <v>322</v>
      </c>
      <c r="D646" t="s">
        <v>61</v>
      </c>
      <c r="E646" t="s">
        <v>61</v>
      </c>
      <c r="F646" t="s">
        <v>61</v>
      </c>
      <c r="G646" t="s">
        <v>61</v>
      </c>
      <c r="H646" t="s">
        <v>98</v>
      </c>
      <c r="I646" t="s">
        <v>61</v>
      </c>
      <c r="J646" t="s">
        <v>61</v>
      </c>
      <c r="K646" t="s">
        <v>203</v>
      </c>
      <c r="L646" s="18">
        <v>44389</v>
      </c>
      <c r="M646">
        <v>19</v>
      </c>
      <c r="N646">
        <v>20</v>
      </c>
      <c r="O646" t="s">
        <v>258</v>
      </c>
      <c r="P646">
        <v>18</v>
      </c>
      <c r="Q646">
        <v>18</v>
      </c>
      <c r="R646">
        <v>0</v>
      </c>
      <c r="S646">
        <v>0</v>
      </c>
      <c r="T646">
        <v>0</v>
      </c>
      <c r="U646">
        <v>1</v>
      </c>
      <c r="V646">
        <v>1</v>
      </c>
      <c r="W646">
        <v>1181.82</v>
      </c>
      <c r="X646">
        <v>826.54</v>
      </c>
      <c r="Y646">
        <v>845.52</v>
      </c>
      <c r="Z646">
        <v>779.96</v>
      </c>
      <c r="AA646">
        <v>776.86</v>
      </c>
      <c r="AB646">
        <v>790.36</v>
      </c>
      <c r="AC646">
        <v>776.94</v>
      </c>
      <c r="AD646">
        <v>754.98</v>
      </c>
      <c r="AE646">
        <v>902.88</v>
      </c>
      <c r="AF646">
        <v>1086.02</v>
      </c>
      <c r="AG646">
        <v>1190.92</v>
      </c>
      <c r="AH646">
        <v>1276.5999999999999</v>
      </c>
      <c r="AI646">
        <v>1349.6</v>
      </c>
      <c r="AJ646">
        <v>1376.9</v>
      </c>
      <c r="AK646">
        <v>1437.44</v>
      </c>
      <c r="AL646">
        <v>1499.9</v>
      </c>
      <c r="AM646">
        <v>1576.16</v>
      </c>
      <c r="AN646">
        <v>1513.84</v>
      </c>
      <c r="AO646">
        <v>1388.46</v>
      </c>
      <c r="AP646">
        <v>1422.44</v>
      </c>
      <c r="AQ646">
        <v>1548.4</v>
      </c>
      <c r="AR646">
        <v>1400.52</v>
      </c>
      <c r="AS646">
        <v>1079.06</v>
      </c>
      <c r="AT646">
        <v>898.08</v>
      </c>
      <c r="AU646">
        <v>61.444443999999997</v>
      </c>
      <c r="AV646">
        <v>61.194443999999997</v>
      </c>
      <c r="AW646">
        <v>60.055556000000003</v>
      </c>
      <c r="AX646">
        <v>59.861111000000001</v>
      </c>
      <c r="AY646">
        <v>59.555556000000003</v>
      </c>
      <c r="AZ646">
        <v>59.055556000000003</v>
      </c>
      <c r="BA646">
        <v>58.5</v>
      </c>
      <c r="BB646">
        <v>59.277777999999998</v>
      </c>
      <c r="BC646">
        <v>61.166666999999997</v>
      </c>
      <c r="BD646">
        <v>64</v>
      </c>
      <c r="BE646">
        <v>67.416667000000004</v>
      </c>
      <c r="BF646">
        <v>70.166667000000004</v>
      </c>
      <c r="BG646">
        <v>73.277777999999998</v>
      </c>
      <c r="BH646">
        <v>74.916667000000004</v>
      </c>
      <c r="BI646">
        <v>76.361110999999994</v>
      </c>
      <c r="BJ646">
        <v>77.111110999999994</v>
      </c>
      <c r="BK646">
        <v>77.083332999999996</v>
      </c>
      <c r="BL646">
        <v>76.388889000000006</v>
      </c>
      <c r="BM646">
        <v>74.805555999999996</v>
      </c>
      <c r="BN646">
        <v>71.638889000000006</v>
      </c>
      <c r="BO646">
        <v>67.416667000000004</v>
      </c>
      <c r="BP646">
        <v>64.361110999999994</v>
      </c>
      <c r="BQ646">
        <v>62.25</v>
      </c>
      <c r="BR646">
        <v>61.416666999999997</v>
      </c>
      <c r="BS646">
        <v>-83.635189999999994</v>
      </c>
      <c r="BT646">
        <v>10.85439</v>
      </c>
      <c r="BU646">
        <v>0.48533920000000003</v>
      </c>
      <c r="BV646">
        <v>0.93636319999999995</v>
      </c>
      <c r="BW646">
        <v>18.975940000000001</v>
      </c>
      <c r="BX646">
        <v>5.003304</v>
      </c>
      <c r="BY646">
        <v>2.592924</v>
      </c>
      <c r="BZ646">
        <v>16.512499999999999</v>
      </c>
      <c r="CA646">
        <v>-23.03613</v>
      </c>
      <c r="CB646">
        <v>-27.56156</v>
      </c>
      <c r="CC646">
        <v>-53.983339999999998</v>
      </c>
      <c r="CD646">
        <v>38.533569999999997</v>
      </c>
      <c r="CE646">
        <v>-6.505198</v>
      </c>
      <c r="CF646">
        <v>12.71725</v>
      </c>
      <c r="CG646">
        <v>-2.9039229999999998</v>
      </c>
      <c r="CH646">
        <v>-19.369879999999998</v>
      </c>
      <c r="CI646">
        <v>-30.920919999999999</v>
      </c>
      <c r="CJ646">
        <v>21.45157</v>
      </c>
      <c r="CK646">
        <v>165.73310000000001</v>
      </c>
      <c r="CL646">
        <v>107.3712</v>
      </c>
      <c r="CM646">
        <v>-47.692140000000002</v>
      </c>
      <c r="CN646">
        <v>-27.880960000000002</v>
      </c>
      <c r="CO646">
        <v>-15.348800000000001</v>
      </c>
      <c r="CP646">
        <v>1.9596769999999999</v>
      </c>
      <c r="CQ646">
        <v>739.59849999999994</v>
      </c>
      <c r="CR646">
        <v>231.91970000000001</v>
      </c>
      <c r="CS646">
        <v>610.77949999999998</v>
      </c>
      <c r="CT646">
        <v>299.47930000000002</v>
      </c>
      <c r="CU646">
        <v>405.34309999999999</v>
      </c>
      <c r="CV646">
        <v>237.74440000000001</v>
      </c>
      <c r="CW646">
        <v>119.74890000000001</v>
      </c>
      <c r="CX646">
        <v>146.88999999999999</v>
      </c>
      <c r="CY646">
        <v>226.85220000000001</v>
      </c>
      <c r="CZ646">
        <v>1067.415</v>
      </c>
      <c r="DA646">
        <v>2907.29</v>
      </c>
      <c r="DB646">
        <v>493.71629999999999</v>
      </c>
      <c r="DC646">
        <v>264.88839999999999</v>
      </c>
      <c r="DD646">
        <v>229.429</v>
      </c>
      <c r="DE646">
        <v>275.95030000000003</v>
      </c>
      <c r="DF646">
        <v>396.0557</v>
      </c>
      <c r="DG646">
        <v>834.76469999999995</v>
      </c>
      <c r="DH646">
        <v>794.28300000000002</v>
      </c>
      <c r="DI646">
        <v>652.07280000000003</v>
      </c>
      <c r="DJ646">
        <v>620.67949999999996</v>
      </c>
      <c r="DK646">
        <v>1004.793</v>
      </c>
      <c r="DL646">
        <v>1265.0619999999999</v>
      </c>
      <c r="DM646">
        <v>848.64739999999995</v>
      </c>
      <c r="DN646">
        <v>1109.2339999999999</v>
      </c>
      <c r="DO646">
        <v>19</v>
      </c>
      <c r="DP646">
        <v>20</v>
      </c>
    </row>
    <row r="647" spans="1:122" hidden="1" x14ac:dyDescent="0.25">
      <c r="A647" t="str">
        <f t="shared" si="10"/>
        <v>LCA-Kern_Elect DA 1-4 (1PM-9PM)_44389_20-20</v>
      </c>
      <c r="B647" t="s">
        <v>62</v>
      </c>
      <c r="C647" t="s">
        <v>210</v>
      </c>
      <c r="D647" t="s">
        <v>29</v>
      </c>
      <c r="E647" t="s">
        <v>61</v>
      </c>
      <c r="F647" t="s">
        <v>61</v>
      </c>
      <c r="G647" t="s">
        <v>61</v>
      </c>
      <c r="H647" t="s">
        <v>61</v>
      </c>
      <c r="I647" t="s">
        <v>61</v>
      </c>
      <c r="J647" t="s">
        <v>61</v>
      </c>
      <c r="K647" t="s">
        <v>203</v>
      </c>
      <c r="L647" s="18">
        <v>44389</v>
      </c>
      <c r="M647">
        <v>20</v>
      </c>
      <c r="N647">
        <v>20</v>
      </c>
      <c r="O647" t="s">
        <v>258</v>
      </c>
      <c r="P647">
        <v>19</v>
      </c>
      <c r="Q647">
        <v>19</v>
      </c>
      <c r="R647">
        <v>0</v>
      </c>
      <c r="S647">
        <v>1</v>
      </c>
      <c r="T647">
        <v>0</v>
      </c>
      <c r="U647">
        <v>1</v>
      </c>
      <c r="V647">
        <v>1</v>
      </c>
      <c r="W647">
        <v>331.77699999999999</v>
      </c>
      <c r="X647">
        <v>364.16300000000001</v>
      </c>
      <c r="Y647">
        <v>383.89</v>
      </c>
      <c r="Z647">
        <v>351.54849999999999</v>
      </c>
      <c r="AA647">
        <v>368.267</v>
      </c>
      <c r="AB647">
        <v>460.98899999999998</v>
      </c>
      <c r="AC647">
        <v>673.14800000000002</v>
      </c>
      <c r="AD647">
        <v>802.26199999999994</v>
      </c>
      <c r="AE647">
        <v>898.28499999999997</v>
      </c>
      <c r="AF647">
        <v>1046.5350000000001</v>
      </c>
      <c r="AG647">
        <v>1159.796</v>
      </c>
      <c r="AH647">
        <v>1207.1320000000001</v>
      </c>
      <c r="AI647">
        <v>1246.1790000000001</v>
      </c>
      <c r="AJ647">
        <v>1245.3085000000001</v>
      </c>
      <c r="AK647">
        <v>1276.2829999999999</v>
      </c>
      <c r="AL647">
        <v>1280.7080000000001</v>
      </c>
      <c r="AM647">
        <v>1297.692</v>
      </c>
      <c r="AN647">
        <v>1274.7950000000001</v>
      </c>
      <c r="AO647">
        <v>1220.4100000000001</v>
      </c>
      <c r="AP647">
        <v>1020.4109999999999</v>
      </c>
      <c r="AQ647">
        <v>942.452</v>
      </c>
      <c r="AR647">
        <v>581.95500000000004</v>
      </c>
      <c r="AS647">
        <v>391.428</v>
      </c>
      <c r="AT647">
        <v>301.75099999999998</v>
      </c>
      <c r="AU647">
        <v>94.5</v>
      </c>
      <c r="AV647">
        <v>93</v>
      </c>
      <c r="AW647">
        <v>89</v>
      </c>
      <c r="AX647">
        <v>86</v>
      </c>
      <c r="AY647">
        <v>85.5</v>
      </c>
      <c r="AZ647">
        <v>84.5</v>
      </c>
      <c r="BA647">
        <v>82.5</v>
      </c>
      <c r="BB647">
        <v>83</v>
      </c>
      <c r="BC647">
        <v>85.5</v>
      </c>
      <c r="BD647">
        <v>89</v>
      </c>
      <c r="BE647">
        <v>93</v>
      </c>
      <c r="BF647">
        <v>97</v>
      </c>
      <c r="BG647">
        <v>101</v>
      </c>
      <c r="BH647">
        <v>104</v>
      </c>
      <c r="BI647">
        <v>106.5</v>
      </c>
      <c r="BJ647">
        <v>108</v>
      </c>
      <c r="BK647">
        <v>110</v>
      </c>
      <c r="BL647">
        <v>109.5</v>
      </c>
      <c r="BM647">
        <v>109.5</v>
      </c>
      <c r="BN647">
        <v>109</v>
      </c>
      <c r="BO647">
        <v>106</v>
      </c>
      <c r="BP647">
        <v>102.5</v>
      </c>
      <c r="BQ647">
        <v>99</v>
      </c>
      <c r="BR647">
        <v>95.5</v>
      </c>
      <c r="BS647">
        <v>10.60788</v>
      </c>
      <c r="BT647">
        <v>-4.2554309999999997</v>
      </c>
      <c r="BU647">
        <v>0.40606350000000002</v>
      </c>
      <c r="BV647">
        <v>3.2273269999999998</v>
      </c>
      <c r="BW647">
        <v>3.2108810000000001</v>
      </c>
      <c r="BX647">
        <v>-23.411660000000001</v>
      </c>
      <c r="BY647">
        <v>-92.05077</v>
      </c>
      <c r="BZ647">
        <v>20.489470000000001</v>
      </c>
      <c r="CA647">
        <v>40.315710000000003</v>
      </c>
      <c r="CB647">
        <v>25.701219999999999</v>
      </c>
      <c r="CC647">
        <v>21.921009999999999</v>
      </c>
      <c r="CD647">
        <v>4.5618920000000003</v>
      </c>
      <c r="CE647">
        <v>0.116622</v>
      </c>
      <c r="CF647">
        <v>3.8454830000000002</v>
      </c>
      <c r="CG647">
        <v>18.352049999999998</v>
      </c>
      <c r="CH647">
        <v>24.892980000000001</v>
      </c>
      <c r="CI647">
        <v>14.061809999999999</v>
      </c>
      <c r="CJ647">
        <v>-15.24053</v>
      </c>
      <c r="CK647">
        <v>13.89879</v>
      </c>
      <c r="CL647">
        <v>238.00470000000001</v>
      </c>
      <c r="CM647">
        <v>-5.6877389999999997</v>
      </c>
      <c r="CN647">
        <v>-20.37332</v>
      </c>
      <c r="CO647">
        <v>-6.8465600000000002</v>
      </c>
      <c r="CP647">
        <v>0.50914619999999999</v>
      </c>
      <c r="CQ647">
        <v>227.6053</v>
      </c>
      <c r="CR647">
        <v>416.3433</v>
      </c>
      <c r="CS647">
        <v>380.5915</v>
      </c>
      <c r="CT647">
        <v>251.2022</v>
      </c>
      <c r="CU647">
        <v>162.28120000000001</v>
      </c>
      <c r="CV647">
        <v>220.7423</v>
      </c>
      <c r="CW647">
        <v>1276.546</v>
      </c>
      <c r="CX647">
        <v>559.71669999999995</v>
      </c>
      <c r="CY647">
        <v>385.41930000000002</v>
      </c>
      <c r="CZ647">
        <v>347.93669999999997</v>
      </c>
      <c r="DA647">
        <v>275.23509999999999</v>
      </c>
      <c r="DB647">
        <v>325.41489999999999</v>
      </c>
      <c r="DC647">
        <v>261.35520000000002</v>
      </c>
      <c r="DD647">
        <v>365.2088</v>
      </c>
      <c r="DE647">
        <v>339.68970000000002</v>
      </c>
      <c r="DF647">
        <v>257.28250000000003</v>
      </c>
      <c r="DG647">
        <v>263.90750000000003</v>
      </c>
      <c r="DH647">
        <v>517.87400000000002</v>
      </c>
      <c r="DI647">
        <v>342.38249999999999</v>
      </c>
      <c r="DJ647">
        <v>1187.422</v>
      </c>
      <c r="DK647">
        <v>3956.0740000000001</v>
      </c>
      <c r="DL647">
        <v>3016.8429999999998</v>
      </c>
      <c r="DM647">
        <v>167.44280000000001</v>
      </c>
      <c r="DN647">
        <v>46.31053</v>
      </c>
      <c r="DO647">
        <v>20</v>
      </c>
      <c r="DP647">
        <v>20</v>
      </c>
    </row>
    <row r="648" spans="1:122" hidden="1" x14ac:dyDescent="0.25">
      <c r="A648" t="str">
        <f t="shared" si="10"/>
        <v>sublap_id-SLAP_PGNP_Elect DA 1-4 (1PM-9PM)_44389_20-20</v>
      </c>
      <c r="B648" t="s">
        <v>62</v>
      </c>
      <c r="C648" t="s">
        <v>291</v>
      </c>
      <c r="D648" t="s">
        <v>61</v>
      </c>
      <c r="E648" t="s">
        <v>292</v>
      </c>
      <c r="F648" t="s">
        <v>61</v>
      </c>
      <c r="G648" t="s">
        <v>61</v>
      </c>
      <c r="H648" t="s">
        <v>61</v>
      </c>
      <c r="I648" t="s">
        <v>61</v>
      </c>
      <c r="J648" t="s">
        <v>61</v>
      </c>
      <c r="K648" t="s">
        <v>203</v>
      </c>
      <c r="L648" s="18">
        <v>44389</v>
      </c>
      <c r="M648">
        <v>20</v>
      </c>
      <c r="N648">
        <v>20</v>
      </c>
      <c r="O648" t="s">
        <v>258</v>
      </c>
      <c r="P648">
        <v>61</v>
      </c>
      <c r="Q648">
        <v>60</v>
      </c>
      <c r="R648">
        <v>0</v>
      </c>
      <c r="S648">
        <v>0</v>
      </c>
      <c r="T648">
        <v>0</v>
      </c>
      <c r="U648">
        <v>1</v>
      </c>
      <c r="V648">
        <v>1</v>
      </c>
      <c r="W648">
        <v>1408.6288</v>
      </c>
      <c r="X648">
        <v>1252.117</v>
      </c>
      <c r="Y648">
        <v>1228.8252</v>
      </c>
      <c r="Z648">
        <v>1203.5381</v>
      </c>
      <c r="AA648">
        <v>1213.0170000000001</v>
      </c>
      <c r="AB648">
        <v>1233.9227000000001</v>
      </c>
      <c r="AC648">
        <v>1346.3543999999999</v>
      </c>
      <c r="AD648">
        <v>1805.2752</v>
      </c>
      <c r="AE648">
        <v>2132.3663000000001</v>
      </c>
      <c r="AF648">
        <v>2225.9387999999999</v>
      </c>
      <c r="AG648">
        <v>2408.7019</v>
      </c>
      <c r="AH648">
        <v>2585.4769000000001</v>
      </c>
      <c r="AI648">
        <v>2701.3402999999998</v>
      </c>
      <c r="AJ648">
        <v>2872.7381</v>
      </c>
      <c r="AK648">
        <v>2986.5137</v>
      </c>
      <c r="AL648">
        <v>3129.7743</v>
      </c>
      <c r="AM648">
        <v>3226.7907</v>
      </c>
      <c r="AN648">
        <v>3316.7148999999999</v>
      </c>
      <c r="AO648">
        <v>3302.6329999999998</v>
      </c>
      <c r="AP648">
        <v>2832.6869999999999</v>
      </c>
      <c r="AQ648">
        <v>2764.7559000000001</v>
      </c>
      <c r="AR648">
        <v>2089.0650000000001</v>
      </c>
      <c r="AS648">
        <v>1416.91</v>
      </c>
      <c r="AT648">
        <v>1252.7260000000001</v>
      </c>
      <c r="AU648">
        <v>72.041667000000004</v>
      </c>
      <c r="AV648">
        <v>71.008332999999993</v>
      </c>
      <c r="AW648">
        <v>68.825000000000003</v>
      </c>
      <c r="AX648">
        <v>66.95</v>
      </c>
      <c r="AY648">
        <v>65.783332999999999</v>
      </c>
      <c r="AZ648">
        <v>64.224999999999994</v>
      </c>
      <c r="BA648">
        <v>63.341667000000001</v>
      </c>
      <c r="BB648">
        <v>64.158332999999999</v>
      </c>
      <c r="BC648">
        <v>66.275000000000006</v>
      </c>
      <c r="BD648">
        <v>69.616667000000007</v>
      </c>
      <c r="BE648">
        <v>73.5</v>
      </c>
      <c r="BF648">
        <v>77.891666999999998</v>
      </c>
      <c r="BG648">
        <v>81.841667000000001</v>
      </c>
      <c r="BH648">
        <v>85.308333000000005</v>
      </c>
      <c r="BI648">
        <v>88.366667000000007</v>
      </c>
      <c r="BJ648">
        <v>90.4</v>
      </c>
      <c r="BK648">
        <v>91.875</v>
      </c>
      <c r="BL648">
        <v>91.55</v>
      </c>
      <c r="BM648">
        <v>90.033332999999999</v>
      </c>
      <c r="BN648">
        <v>87.183333000000005</v>
      </c>
      <c r="BO648">
        <v>83</v>
      </c>
      <c r="BP648">
        <v>78.216667000000001</v>
      </c>
      <c r="BQ648">
        <v>74.733333000000002</v>
      </c>
      <c r="BR648">
        <v>72.316666999999995</v>
      </c>
      <c r="BS648">
        <v>5.0675400000000002</v>
      </c>
      <c r="BT648">
        <v>19.416509999999999</v>
      </c>
      <c r="BU648">
        <v>-9.1892689999999995</v>
      </c>
      <c r="BV648">
        <v>13.43633</v>
      </c>
      <c r="BW648">
        <v>-6.1435180000000003</v>
      </c>
      <c r="BX648">
        <v>2.2661929999999999</v>
      </c>
      <c r="BY648">
        <v>28.158429999999999</v>
      </c>
      <c r="BZ648">
        <v>-27.612439999999999</v>
      </c>
      <c r="CA648">
        <v>5.3167809999999998</v>
      </c>
      <c r="CB648">
        <v>4.0186299999999999</v>
      </c>
      <c r="CC648">
        <v>31.26257</v>
      </c>
      <c r="CD648">
        <v>1.5535410000000001</v>
      </c>
      <c r="CE648">
        <v>36.314410000000002</v>
      </c>
      <c r="CF648">
        <v>-22.851130000000001</v>
      </c>
      <c r="CG648">
        <v>-11.251340000000001</v>
      </c>
      <c r="CH648">
        <v>16.410319999999999</v>
      </c>
      <c r="CI648">
        <v>49.578009999999999</v>
      </c>
      <c r="CJ648">
        <v>60.009929999999997</v>
      </c>
      <c r="CK648">
        <v>74.512780000000006</v>
      </c>
      <c r="CL648">
        <v>410.2704</v>
      </c>
      <c r="CM648">
        <v>68.462410000000006</v>
      </c>
      <c r="CN648">
        <v>12.82137</v>
      </c>
      <c r="CO648">
        <v>-14.005660000000001</v>
      </c>
      <c r="CP648">
        <v>-21.324960000000001</v>
      </c>
      <c r="CQ648">
        <v>1146.963</v>
      </c>
      <c r="CR648">
        <v>523.14509999999996</v>
      </c>
      <c r="CS648">
        <v>610.47709999999995</v>
      </c>
      <c r="CT648">
        <v>316.58690000000001</v>
      </c>
      <c r="CU648">
        <v>291.99849999999998</v>
      </c>
      <c r="CV648">
        <v>678.72389999999996</v>
      </c>
      <c r="CW648">
        <v>503.77370000000002</v>
      </c>
      <c r="CX648">
        <v>482.34620000000001</v>
      </c>
      <c r="CY648">
        <v>500.48410000000001</v>
      </c>
      <c r="CZ648">
        <v>635.88260000000002</v>
      </c>
      <c r="DA648">
        <v>1550.2660000000001</v>
      </c>
      <c r="DB648">
        <v>1207.299</v>
      </c>
      <c r="DC648">
        <v>1342.2829999999999</v>
      </c>
      <c r="DD648">
        <v>945.59360000000004</v>
      </c>
      <c r="DE648">
        <v>1012.683</v>
      </c>
      <c r="DF648">
        <v>971.16120000000001</v>
      </c>
      <c r="DG648">
        <v>996.3329</v>
      </c>
      <c r="DH648">
        <v>1273.5730000000001</v>
      </c>
      <c r="DI648">
        <v>1496.8150000000001</v>
      </c>
      <c r="DJ648">
        <v>1811.421</v>
      </c>
      <c r="DK648">
        <v>2411.346</v>
      </c>
      <c r="DL648">
        <v>1602.32</v>
      </c>
      <c r="DM648">
        <v>1644.8420000000001</v>
      </c>
      <c r="DN648">
        <v>492.51420000000002</v>
      </c>
      <c r="DO648">
        <v>20</v>
      </c>
      <c r="DP648">
        <v>20</v>
      </c>
    </row>
    <row r="649" spans="1:122" hidden="1" x14ac:dyDescent="0.25">
      <c r="A649" t="str">
        <f t="shared" si="10"/>
        <v>All_Elect DA 1-4 (1PM-9PM)_44389_19-20</v>
      </c>
      <c r="B649" t="s">
        <v>62</v>
      </c>
      <c r="C649" t="s">
        <v>61</v>
      </c>
      <c r="D649" t="s">
        <v>61</v>
      </c>
      <c r="E649" t="s">
        <v>61</v>
      </c>
      <c r="F649" t="s">
        <v>61</v>
      </c>
      <c r="G649" t="s">
        <v>61</v>
      </c>
      <c r="H649" t="s">
        <v>61</v>
      </c>
      <c r="I649" t="s">
        <v>61</v>
      </c>
      <c r="J649" t="s">
        <v>61</v>
      </c>
      <c r="K649" t="s">
        <v>203</v>
      </c>
      <c r="L649" s="18">
        <v>44389</v>
      </c>
      <c r="M649">
        <v>19</v>
      </c>
      <c r="N649">
        <v>20</v>
      </c>
      <c r="O649" t="s">
        <v>258</v>
      </c>
      <c r="P649">
        <v>144</v>
      </c>
      <c r="Q649">
        <v>143</v>
      </c>
      <c r="R649">
        <v>0</v>
      </c>
      <c r="S649">
        <v>1</v>
      </c>
      <c r="T649">
        <v>0</v>
      </c>
      <c r="U649">
        <v>1</v>
      </c>
      <c r="V649">
        <v>1</v>
      </c>
      <c r="W649">
        <v>7127.4093999999996</v>
      </c>
      <c r="X649">
        <v>6444.5357000000004</v>
      </c>
      <c r="Y649">
        <v>6399.4863999999998</v>
      </c>
      <c r="Z649">
        <v>6289.8847999999998</v>
      </c>
      <c r="AA649">
        <v>6373.8181000000004</v>
      </c>
      <c r="AB649">
        <v>6941.4409999999998</v>
      </c>
      <c r="AC649">
        <v>7633.3499000000002</v>
      </c>
      <c r="AD649">
        <v>8521.8449999999993</v>
      </c>
      <c r="AE649">
        <v>9750.4590000000007</v>
      </c>
      <c r="AF649">
        <v>10826.157999999999</v>
      </c>
      <c r="AG649">
        <v>11286.196</v>
      </c>
      <c r="AH649">
        <v>12735.005999999999</v>
      </c>
      <c r="AI649">
        <v>13092.692999999999</v>
      </c>
      <c r="AJ649">
        <v>13480.645</v>
      </c>
      <c r="AK649">
        <v>13745.987999999999</v>
      </c>
      <c r="AL649">
        <v>13941.439</v>
      </c>
      <c r="AM649">
        <v>14226.862999999999</v>
      </c>
      <c r="AN649">
        <v>13946.581</v>
      </c>
      <c r="AO649">
        <v>12602.751</v>
      </c>
      <c r="AP649">
        <v>11868.886</v>
      </c>
      <c r="AQ649">
        <v>11120.449000000001</v>
      </c>
      <c r="AR649">
        <v>9031.4531000000006</v>
      </c>
      <c r="AS649">
        <v>7675.5138999999999</v>
      </c>
      <c r="AT649">
        <v>6953.8424999999997</v>
      </c>
      <c r="AU649">
        <v>62.482517000000001</v>
      </c>
      <c r="AV649">
        <v>62.248252000000001</v>
      </c>
      <c r="AW649">
        <v>60.972028000000002</v>
      </c>
      <c r="AX649">
        <v>60.615385000000003</v>
      </c>
      <c r="AY649">
        <v>60.262238000000004</v>
      </c>
      <c r="AZ649">
        <v>59.692307999999997</v>
      </c>
      <c r="BA649">
        <v>59.118881000000002</v>
      </c>
      <c r="BB649">
        <v>60.027971999999998</v>
      </c>
      <c r="BC649">
        <v>62.321677999999999</v>
      </c>
      <c r="BD649">
        <v>65.227272999999997</v>
      </c>
      <c r="BE649">
        <v>68.678321999999994</v>
      </c>
      <c r="BF649">
        <v>71.506992999999994</v>
      </c>
      <c r="BG649">
        <v>74.629371000000006</v>
      </c>
      <c r="BH649">
        <v>76.440558999999993</v>
      </c>
      <c r="BI649">
        <v>77.996503000000004</v>
      </c>
      <c r="BJ649">
        <v>78.933565999999999</v>
      </c>
      <c r="BK649">
        <v>79.066434000000001</v>
      </c>
      <c r="BL649">
        <v>78.489509999999996</v>
      </c>
      <c r="BM649">
        <v>77.031469000000001</v>
      </c>
      <c r="BN649">
        <v>73.881118999999998</v>
      </c>
      <c r="BO649">
        <v>69.444056000000003</v>
      </c>
      <c r="BP649">
        <v>65.919579999999996</v>
      </c>
      <c r="BQ649">
        <v>63.503497000000003</v>
      </c>
      <c r="BR649">
        <v>62.576923000000001</v>
      </c>
      <c r="BS649">
        <v>-130.58449999999999</v>
      </c>
      <c r="BT649">
        <v>-144.93610000000001</v>
      </c>
      <c r="BU649">
        <v>-178.57769999999999</v>
      </c>
      <c r="BV649">
        <v>-67.582470000000001</v>
      </c>
      <c r="BW649">
        <v>115.0322</v>
      </c>
      <c r="BX649">
        <v>172.29339999999999</v>
      </c>
      <c r="BY649">
        <v>101.8947</v>
      </c>
      <c r="BZ649">
        <v>-62.69623</v>
      </c>
      <c r="CA649">
        <v>-212.53309999999999</v>
      </c>
      <c r="CB649">
        <v>-143.34889999999999</v>
      </c>
      <c r="CC649">
        <v>-109.12309999999999</v>
      </c>
      <c r="CD649">
        <v>-141.89760000000001</v>
      </c>
      <c r="CE649">
        <v>-95.304730000000006</v>
      </c>
      <c r="CF649">
        <v>-165.52950000000001</v>
      </c>
      <c r="CG649">
        <v>-144.7741</v>
      </c>
      <c r="CH649">
        <v>-136.4443</v>
      </c>
      <c r="CI649">
        <v>-246.20660000000001</v>
      </c>
      <c r="CJ649">
        <v>16.96434</v>
      </c>
      <c r="CK649">
        <v>1084.021</v>
      </c>
      <c r="CL649">
        <v>821.9855</v>
      </c>
      <c r="CM649">
        <v>124.4687</v>
      </c>
      <c r="CN649">
        <v>136.79740000000001</v>
      </c>
      <c r="CO649">
        <v>35.318539999999999</v>
      </c>
      <c r="CP649">
        <v>-9.2916240000000005</v>
      </c>
      <c r="CQ649">
        <v>18337.23</v>
      </c>
      <c r="CR649">
        <v>7387.0550000000003</v>
      </c>
      <c r="CS649">
        <v>7608.9219999999996</v>
      </c>
      <c r="CT649">
        <v>4554.7219999999998</v>
      </c>
      <c r="CU649">
        <v>5555.81</v>
      </c>
      <c r="CV649">
        <v>3576.538</v>
      </c>
      <c r="CW649">
        <v>2584.241</v>
      </c>
      <c r="CX649">
        <v>2976.6489999999999</v>
      </c>
      <c r="CY649">
        <v>4615.9849999999997</v>
      </c>
      <c r="CZ649">
        <v>7993.799</v>
      </c>
      <c r="DA649">
        <v>17468.150000000001</v>
      </c>
      <c r="DB649">
        <v>15949.16</v>
      </c>
      <c r="DC649">
        <v>22538.799999999999</v>
      </c>
      <c r="DD649">
        <v>26198.86</v>
      </c>
      <c r="DE649">
        <v>31507.88</v>
      </c>
      <c r="DF649">
        <v>35347.050000000003</v>
      </c>
      <c r="DG649">
        <v>43191.64</v>
      </c>
      <c r="DH649">
        <v>33381.949999999997</v>
      </c>
      <c r="DI649">
        <v>30905.97</v>
      </c>
      <c r="DJ649">
        <v>29668.49</v>
      </c>
      <c r="DK649">
        <v>25372.27</v>
      </c>
      <c r="DL649">
        <v>22758.41</v>
      </c>
      <c r="DM649">
        <v>14034.38</v>
      </c>
      <c r="DN649">
        <v>12759.88</v>
      </c>
      <c r="DO649">
        <v>19</v>
      </c>
      <c r="DP649">
        <v>20</v>
      </c>
    </row>
    <row r="650" spans="1:122" hidden="1" x14ac:dyDescent="0.25">
      <c r="A650" t="str">
        <f t="shared" si="10"/>
        <v>sublap_id-SLAP_PGP2_Elect DA 1-4 (1PM-9PM)_44389_19-20</v>
      </c>
      <c r="B650" t="s">
        <v>62</v>
      </c>
      <c r="C650" t="s">
        <v>301</v>
      </c>
      <c r="D650" t="s">
        <v>61</v>
      </c>
      <c r="E650" t="s">
        <v>302</v>
      </c>
      <c r="F650" t="s">
        <v>61</v>
      </c>
      <c r="G650" t="s">
        <v>61</v>
      </c>
      <c r="H650" t="s">
        <v>61</v>
      </c>
      <c r="I650" t="s">
        <v>61</v>
      </c>
      <c r="J650" t="s">
        <v>61</v>
      </c>
      <c r="K650" t="s">
        <v>203</v>
      </c>
      <c r="L650" s="18">
        <v>44389</v>
      </c>
      <c r="M650">
        <v>19</v>
      </c>
      <c r="N650">
        <v>20</v>
      </c>
      <c r="O650" t="s">
        <v>258</v>
      </c>
      <c r="P650">
        <v>23</v>
      </c>
      <c r="Q650">
        <v>23</v>
      </c>
      <c r="R650">
        <v>0</v>
      </c>
      <c r="S650">
        <v>1</v>
      </c>
      <c r="T650">
        <v>0</v>
      </c>
      <c r="U650">
        <v>1</v>
      </c>
      <c r="V650">
        <v>1</v>
      </c>
      <c r="W650">
        <v>459.26100000000002</v>
      </c>
      <c r="X650">
        <v>398.69099999999997</v>
      </c>
      <c r="Y650">
        <v>412.529</v>
      </c>
      <c r="Z650">
        <v>408.53899999999999</v>
      </c>
      <c r="AA650">
        <v>423.63</v>
      </c>
      <c r="AB650">
        <v>581.75699999999995</v>
      </c>
      <c r="AC650">
        <v>606.49300000000005</v>
      </c>
      <c r="AD650">
        <v>733.24400000000003</v>
      </c>
      <c r="AE650">
        <v>861.02</v>
      </c>
      <c r="AF650">
        <v>849.15499999999997</v>
      </c>
      <c r="AG650">
        <v>892.42600000000004</v>
      </c>
      <c r="AH650">
        <v>1161.3779999999999</v>
      </c>
      <c r="AI650">
        <v>1252.4480000000001</v>
      </c>
      <c r="AJ650">
        <v>1326.7550000000001</v>
      </c>
      <c r="AK650">
        <v>1348.336</v>
      </c>
      <c r="AL650">
        <v>1409.24</v>
      </c>
      <c r="AM650">
        <v>1482.7</v>
      </c>
      <c r="AN650">
        <v>1462.278</v>
      </c>
      <c r="AO650">
        <v>1242.808</v>
      </c>
      <c r="AP650">
        <v>1076.683</v>
      </c>
      <c r="AQ650">
        <v>946.65800000000002</v>
      </c>
      <c r="AR650">
        <v>629.79399999999998</v>
      </c>
      <c r="AS650">
        <v>455.20100000000002</v>
      </c>
      <c r="AT650">
        <v>393.96699999999998</v>
      </c>
      <c r="AU650">
        <v>57.173912999999999</v>
      </c>
      <c r="AV650">
        <v>57.173912999999999</v>
      </c>
      <c r="AW650">
        <v>56.913043000000002</v>
      </c>
      <c r="AX650">
        <v>57.173912999999999</v>
      </c>
      <c r="AY650">
        <v>57.173912999999999</v>
      </c>
      <c r="AZ650">
        <v>56.913043000000002</v>
      </c>
      <c r="BA650">
        <v>56.652174000000002</v>
      </c>
      <c r="BB650">
        <v>57.304347999999997</v>
      </c>
      <c r="BC650">
        <v>58.565216999999997</v>
      </c>
      <c r="BD650">
        <v>61.782609000000001</v>
      </c>
      <c r="BE650">
        <v>65.543477999999993</v>
      </c>
      <c r="BF650">
        <v>67.782608999999994</v>
      </c>
      <c r="BG650">
        <v>70.108695999999995</v>
      </c>
      <c r="BH650">
        <v>72.043477999999993</v>
      </c>
      <c r="BI650">
        <v>73.478261000000003</v>
      </c>
      <c r="BJ650">
        <v>73.608695999999995</v>
      </c>
      <c r="BK650">
        <v>72.478261000000003</v>
      </c>
      <c r="BL650">
        <v>71.195651999999995</v>
      </c>
      <c r="BM650">
        <v>68.630435000000006</v>
      </c>
      <c r="BN650">
        <v>64.043477999999993</v>
      </c>
      <c r="BO650">
        <v>60.543478</v>
      </c>
      <c r="BP650">
        <v>59.065216999999997</v>
      </c>
      <c r="BQ650">
        <v>57.956522</v>
      </c>
      <c r="BR650">
        <v>57.695652000000003</v>
      </c>
      <c r="BS650">
        <v>-51.251370000000001</v>
      </c>
      <c r="BT650">
        <v>-17.8752</v>
      </c>
      <c r="BU650">
        <v>-15.833930000000001</v>
      </c>
      <c r="BV650">
        <v>-10.69618</v>
      </c>
      <c r="BW650">
        <v>19.42051</v>
      </c>
      <c r="BX650">
        <v>-28.630669999999999</v>
      </c>
      <c r="BY650">
        <v>20.615300000000001</v>
      </c>
      <c r="BZ650">
        <v>13.02838</v>
      </c>
      <c r="CA650">
        <v>-17.39114</v>
      </c>
      <c r="CB650">
        <v>-9.1091750000000005</v>
      </c>
      <c r="CC650">
        <v>48.137680000000003</v>
      </c>
      <c r="CD650">
        <v>31.124410000000001</v>
      </c>
      <c r="CE650">
        <v>25.144390000000001</v>
      </c>
      <c r="CF650">
        <v>18.51662</v>
      </c>
      <c r="CG650">
        <v>35.403230000000001</v>
      </c>
      <c r="CH650">
        <v>10.96743</v>
      </c>
      <c r="CI650">
        <v>-31.171679999999999</v>
      </c>
      <c r="CJ650">
        <v>-31.162430000000001</v>
      </c>
      <c r="CK650">
        <v>131.68729999999999</v>
      </c>
      <c r="CL650">
        <v>118.5548</v>
      </c>
      <c r="CM650">
        <v>-14.807639999999999</v>
      </c>
      <c r="CN650">
        <v>7.0081790000000002</v>
      </c>
      <c r="CO650">
        <v>-11.98325</v>
      </c>
      <c r="CP650">
        <v>-13.670669999999999</v>
      </c>
      <c r="CQ650">
        <v>291.85919999999999</v>
      </c>
      <c r="CR650">
        <v>283.10180000000003</v>
      </c>
      <c r="CS650">
        <v>244.1618</v>
      </c>
      <c r="CT650">
        <v>241.89689999999999</v>
      </c>
      <c r="CU650">
        <v>1437.472</v>
      </c>
      <c r="CV650">
        <v>307.83539999999999</v>
      </c>
      <c r="CW650">
        <v>197.25020000000001</v>
      </c>
      <c r="CX650">
        <v>337.83600000000001</v>
      </c>
      <c r="CY650">
        <v>185.56270000000001</v>
      </c>
      <c r="CZ650">
        <v>191.5197</v>
      </c>
      <c r="DA650">
        <v>549.94510000000002</v>
      </c>
      <c r="DB650">
        <v>463.0419</v>
      </c>
      <c r="DC650">
        <v>628.23329999999999</v>
      </c>
      <c r="DD650">
        <v>699.43020000000001</v>
      </c>
      <c r="DE650">
        <v>684.12630000000001</v>
      </c>
      <c r="DF650">
        <v>684.70360000000005</v>
      </c>
      <c r="DG650">
        <v>1390.3979999999999</v>
      </c>
      <c r="DH650">
        <v>800.49620000000004</v>
      </c>
      <c r="DI650">
        <v>830.58280000000002</v>
      </c>
      <c r="DJ650">
        <v>1047.9970000000001</v>
      </c>
      <c r="DK650">
        <v>1045.682</v>
      </c>
      <c r="DL650">
        <v>630.58209999999997</v>
      </c>
      <c r="DM650">
        <v>355.44619999999998</v>
      </c>
      <c r="DN650">
        <v>344.25299999999999</v>
      </c>
      <c r="DO650">
        <v>19</v>
      </c>
      <c r="DP650">
        <v>20</v>
      </c>
    </row>
    <row r="651" spans="1:122" hidden="1" x14ac:dyDescent="0.25">
      <c r="A651" t="str">
        <f t="shared" si="10"/>
        <v>Industry_Type-8. Other_Elect DA 1-4 (1PM-9PM)_44389_19-20</v>
      </c>
      <c r="B651" t="s">
        <v>62</v>
      </c>
      <c r="C651" t="s">
        <v>267</v>
      </c>
      <c r="D651" t="s">
        <v>61</v>
      </c>
      <c r="E651" t="s">
        <v>61</v>
      </c>
      <c r="F651" t="s">
        <v>61</v>
      </c>
      <c r="G651" t="s">
        <v>268</v>
      </c>
      <c r="H651" t="s">
        <v>61</v>
      </c>
      <c r="I651" t="s">
        <v>61</v>
      </c>
      <c r="J651" t="s">
        <v>61</v>
      </c>
      <c r="K651" t="s">
        <v>203</v>
      </c>
      <c r="L651" s="18">
        <v>44389</v>
      </c>
      <c r="M651">
        <v>19</v>
      </c>
      <c r="N651">
        <v>20</v>
      </c>
      <c r="O651" t="s">
        <v>258</v>
      </c>
      <c r="P651">
        <v>2</v>
      </c>
      <c r="Q651">
        <v>2</v>
      </c>
      <c r="R651">
        <v>0</v>
      </c>
      <c r="S651">
        <v>1</v>
      </c>
      <c r="T651">
        <v>1</v>
      </c>
      <c r="U651">
        <v>1</v>
      </c>
      <c r="V651">
        <v>1</v>
      </c>
      <c r="W651">
        <v>8.6669999999999998</v>
      </c>
      <c r="X651">
        <v>8.7080000000000002</v>
      </c>
      <c r="Y651">
        <v>8.7370000000000001</v>
      </c>
      <c r="Z651">
        <v>8.7469999999999999</v>
      </c>
      <c r="AA651">
        <v>8.3010000000000002</v>
      </c>
      <c r="AB651">
        <v>9.9860000000000007</v>
      </c>
      <c r="AC651">
        <v>10.125</v>
      </c>
      <c r="AD651">
        <v>10.65</v>
      </c>
      <c r="AE651">
        <v>11.275</v>
      </c>
      <c r="AF651">
        <v>11.914999999999999</v>
      </c>
      <c r="AG651">
        <v>12.026999999999999</v>
      </c>
      <c r="AH651">
        <v>11.967000000000001</v>
      </c>
      <c r="AI651">
        <v>11.743</v>
      </c>
      <c r="AJ651">
        <v>11.898999999999999</v>
      </c>
      <c r="AK651">
        <v>11.993</v>
      </c>
      <c r="AL651">
        <v>12.163</v>
      </c>
      <c r="AM651">
        <v>11.858000000000001</v>
      </c>
      <c r="AN651">
        <v>13.148999999999999</v>
      </c>
      <c r="AO651">
        <v>12.81</v>
      </c>
      <c r="AP651">
        <v>12.218999999999999</v>
      </c>
      <c r="AQ651">
        <v>11.776</v>
      </c>
      <c r="AR651">
        <v>10.847</v>
      </c>
      <c r="AS651">
        <v>9.2449999999999992</v>
      </c>
      <c r="AT651">
        <v>8.6630000000000003</v>
      </c>
      <c r="AU651">
        <v>74.5</v>
      </c>
      <c r="AV651">
        <v>75</v>
      </c>
      <c r="AW651">
        <v>72.5</v>
      </c>
      <c r="AX651">
        <v>71</v>
      </c>
      <c r="AY651">
        <v>70.5</v>
      </c>
      <c r="AZ651">
        <v>69</v>
      </c>
      <c r="BA651">
        <v>67</v>
      </c>
      <c r="BB651">
        <v>71.5</v>
      </c>
      <c r="BC651">
        <v>81.5</v>
      </c>
      <c r="BD651">
        <v>86</v>
      </c>
      <c r="BE651">
        <v>90</v>
      </c>
      <c r="BF651">
        <v>92</v>
      </c>
      <c r="BG651">
        <v>94.5</v>
      </c>
      <c r="BH651">
        <v>96.5</v>
      </c>
      <c r="BI651">
        <v>97</v>
      </c>
      <c r="BJ651">
        <v>98.5</v>
      </c>
      <c r="BK651">
        <v>98.5</v>
      </c>
      <c r="BL651">
        <v>99</v>
      </c>
      <c r="BM651">
        <v>99.5</v>
      </c>
      <c r="BN651">
        <v>97</v>
      </c>
      <c r="BO651">
        <v>90</v>
      </c>
      <c r="BP651">
        <v>81</v>
      </c>
      <c r="BQ651">
        <v>75</v>
      </c>
      <c r="BR651">
        <v>74.5</v>
      </c>
      <c r="BS651">
        <v>7.3706300000000002E-2</v>
      </c>
      <c r="BT651">
        <v>-0.16278329999999999</v>
      </c>
      <c r="BU651">
        <v>-0.41459000000000001</v>
      </c>
      <c r="BV651">
        <v>-0.34111320000000001</v>
      </c>
      <c r="BW651">
        <v>0.25874750000000002</v>
      </c>
      <c r="BX651">
        <v>8.2961800000000002E-2</v>
      </c>
      <c r="BY651">
        <v>-0.18450929999999999</v>
      </c>
      <c r="BZ651">
        <v>-0.31754349999999998</v>
      </c>
      <c r="CA651">
        <v>0.28622419999999998</v>
      </c>
      <c r="CB651">
        <v>-6.3661300000000004E-2</v>
      </c>
      <c r="CC651">
        <v>-0.3051065</v>
      </c>
      <c r="CD651">
        <v>-0.24953819999999999</v>
      </c>
      <c r="CE651">
        <v>0.22235849999999999</v>
      </c>
      <c r="CF651">
        <v>8.7173899999999999E-2</v>
      </c>
      <c r="CG651">
        <v>-8.2354899999999995E-2</v>
      </c>
      <c r="CH651">
        <v>0.15293370000000001</v>
      </c>
      <c r="CI651">
        <v>0.27183639999999998</v>
      </c>
      <c r="CJ651">
        <v>-0.14233850000000001</v>
      </c>
      <c r="CK651">
        <v>-0.66960240000000004</v>
      </c>
      <c r="CL651">
        <v>-0.1502018</v>
      </c>
      <c r="CM651">
        <v>0.23518610000000001</v>
      </c>
      <c r="CN651">
        <v>-0.35064469999999998</v>
      </c>
      <c r="CO651">
        <v>-9.5194600000000004E-2</v>
      </c>
      <c r="CP651">
        <v>-0.18982550000000001</v>
      </c>
      <c r="CQ651">
        <v>9.1338799999999998E-2</v>
      </c>
      <c r="CR651">
        <v>1.8978200000000001E-2</v>
      </c>
      <c r="CS651">
        <v>9.7003999999999996E-3</v>
      </c>
      <c r="CT651">
        <v>3.6385300000000002E-2</v>
      </c>
      <c r="CU651">
        <v>2.5075500000000001E-2</v>
      </c>
      <c r="CV651">
        <v>0.14874209999999999</v>
      </c>
      <c r="CW651">
        <v>0.1633531</v>
      </c>
      <c r="CX651">
        <v>2.4278999999999998E-2</v>
      </c>
      <c r="CY651">
        <v>5.4327300000000002E-2</v>
      </c>
      <c r="CZ651">
        <v>3.12231E-2</v>
      </c>
      <c r="DA651">
        <v>2.6329100000000001E-2</v>
      </c>
      <c r="DB651">
        <v>3.0008799999999999E-2</v>
      </c>
      <c r="DC651">
        <v>4.6958600000000003E-2</v>
      </c>
      <c r="DD651">
        <v>3.8949400000000002E-2</v>
      </c>
      <c r="DE651">
        <v>3.6509600000000003E-2</v>
      </c>
      <c r="DF651">
        <v>9.1409199999999996E-2</v>
      </c>
      <c r="DG651">
        <v>7.97982E-2</v>
      </c>
      <c r="DH651">
        <v>7.8554399999999996E-2</v>
      </c>
      <c r="DI651">
        <v>2.7087400000000001E-2</v>
      </c>
      <c r="DJ651">
        <v>2.7224399999999999E-2</v>
      </c>
      <c r="DK651">
        <v>3.8438699999999999E-2</v>
      </c>
      <c r="DL651">
        <v>9.1433299999999995E-2</v>
      </c>
      <c r="DM651">
        <v>6.7274E-2</v>
      </c>
      <c r="DN651">
        <v>4.5699700000000003E-2</v>
      </c>
      <c r="DO651">
        <v>19</v>
      </c>
      <c r="DP651">
        <v>20</v>
      </c>
    </row>
    <row r="652" spans="1:122" hidden="1" x14ac:dyDescent="0.25">
      <c r="A652" t="str">
        <f t="shared" si="10"/>
        <v>Size_Grp-200 kW and above_Elect DA 1-4 (1PM-9PM)_44389_20-20</v>
      </c>
      <c r="B652" t="s">
        <v>62</v>
      </c>
      <c r="C652" t="s">
        <v>207</v>
      </c>
      <c r="D652" t="s">
        <v>61</v>
      </c>
      <c r="E652" t="s">
        <v>61</v>
      </c>
      <c r="F652" t="s">
        <v>61</v>
      </c>
      <c r="G652" t="s">
        <v>61</v>
      </c>
      <c r="H652" t="s">
        <v>61</v>
      </c>
      <c r="I652" t="s">
        <v>61</v>
      </c>
      <c r="J652" t="s">
        <v>102</v>
      </c>
      <c r="K652" t="s">
        <v>203</v>
      </c>
      <c r="L652" s="18">
        <v>44389</v>
      </c>
      <c r="M652">
        <v>20</v>
      </c>
      <c r="N652">
        <v>20</v>
      </c>
      <c r="O652" t="s">
        <v>258</v>
      </c>
      <c r="P652">
        <v>38</v>
      </c>
      <c r="Q652">
        <v>38</v>
      </c>
      <c r="R652">
        <v>0</v>
      </c>
      <c r="S652">
        <v>0</v>
      </c>
      <c r="T652">
        <v>0</v>
      </c>
      <c r="U652">
        <v>1</v>
      </c>
      <c r="V652">
        <v>1</v>
      </c>
      <c r="W652">
        <v>6331.6949999999997</v>
      </c>
      <c r="X652">
        <v>6166.2635</v>
      </c>
      <c r="Y652">
        <v>6172.7285000000002</v>
      </c>
      <c r="Z652">
        <v>6228.4669999999996</v>
      </c>
      <c r="AA652">
        <v>6414.6660000000002</v>
      </c>
      <c r="AB652">
        <v>6793.6475</v>
      </c>
      <c r="AC652">
        <v>7761.6440000000002</v>
      </c>
      <c r="AD652">
        <v>8498.0854999999992</v>
      </c>
      <c r="AE652">
        <v>8297.3320000000003</v>
      </c>
      <c r="AF652">
        <v>8070.4319999999998</v>
      </c>
      <c r="AG652">
        <v>7939.6975000000002</v>
      </c>
      <c r="AH652">
        <v>9385.9055000000008</v>
      </c>
      <c r="AI652">
        <v>9878.9369999999999</v>
      </c>
      <c r="AJ652">
        <v>10004.047</v>
      </c>
      <c r="AK652">
        <v>10175.134</v>
      </c>
      <c r="AL652">
        <v>10287.099</v>
      </c>
      <c r="AM652">
        <v>10977.098</v>
      </c>
      <c r="AN652">
        <v>11499.584000000001</v>
      </c>
      <c r="AO652">
        <v>8899.6275000000005</v>
      </c>
      <c r="AP652">
        <v>4701.5420000000004</v>
      </c>
      <c r="AQ652">
        <v>7062.3675000000003</v>
      </c>
      <c r="AR652">
        <v>7715.7719999999999</v>
      </c>
      <c r="AS652">
        <v>7318.66</v>
      </c>
      <c r="AT652">
        <v>7167.2</v>
      </c>
      <c r="AU652">
        <v>74.25</v>
      </c>
      <c r="AV652">
        <v>73.065788999999995</v>
      </c>
      <c r="AW652">
        <v>71.947367999999997</v>
      </c>
      <c r="AX652">
        <v>70.460526000000002</v>
      </c>
      <c r="AY652">
        <v>69.644737000000006</v>
      </c>
      <c r="AZ652">
        <v>68</v>
      </c>
      <c r="BA652">
        <v>67.342105000000004</v>
      </c>
      <c r="BB652">
        <v>68.157894999999996</v>
      </c>
      <c r="BC652">
        <v>70.75</v>
      </c>
      <c r="BD652">
        <v>74.486841999999996</v>
      </c>
      <c r="BE652">
        <v>79.223684000000006</v>
      </c>
      <c r="BF652">
        <v>83.289473999999998</v>
      </c>
      <c r="BG652">
        <v>87.026315999999994</v>
      </c>
      <c r="BH652">
        <v>89.842105000000004</v>
      </c>
      <c r="BI652">
        <v>91.565788999999995</v>
      </c>
      <c r="BJ652">
        <v>92.776315999999994</v>
      </c>
      <c r="BK652">
        <v>93.881579000000002</v>
      </c>
      <c r="BL652">
        <v>94.157894999999996</v>
      </c>
      <c r="BM652">
        <v>92.144737000000006</v>
      </c>
      <c r="BN652">
        <v>88.328946999999999</v>
      </c>
      <c r="BO652">
        <v>83.907894999999996</v>
      </c>
      <c r="BP652">
        <v>79.907894999999996</v>
      </c>
      <c r="BQ652">
        <v>77.552632000000003</v>
      </c>
      <c r="BR652">
        <v>75.815788999999995</v>
      </c>
      <c r="BS652">
        <v>-184.4546</v>
      </c>
      <c r="BT652">
        <v>33.316850000000002</v>
      </c>
      <c r="BU652">
        <v>7.024432</v>
      </c>
      <c r="BV652">
        <v>17.071660000000001</v>
      </c>
      <c r="BW652">
        <v>47.165149999999997</v>
      </c>
      <c r="BX652">
        <v>62.222230000000003</v>
      </c>
      <c r="BY652">
        <v>20.61159</v>
      </c>
      <c r="BZ652">
        <v>14.09281</v>
      </c>
      <c r="CA652">
        <v>-49.784010000000002</v>
      </c>
      <c r="CB652">
        <v>-131.334</v>
      </c>
      <c r="CC652">
        <v>185.4863</v>
      </c>
      <c r="CD652">
        <v>69.043570000000003</v>
      </c>
      <c r="CE652">
        <v>-46.583480000000002</v>
      </c>
      <c r="CF652">
        <v>-105.84269999999999</v>
      </c>
      <c r="CG652">
        <v>-234.203</v>
      </c>
      <c r="CH652">
        <v>-189.70500000000001</v>
      </c>
      <c r="CI652">
        <v>-311.5847</v>
      </c>
      <c r="CJ652">
        <v>-341.95269999999999</v>
      </c>
      <c r="CK652">
        <v>2004.548</v>
      </c>
      <c r="CL652">
        <v>5507.9960000000001</v>
      </c>
      <c r="CM652">
        <v>2458.3719999999998</v>
      </c>
      <c r="CN652">
        <v>456.8186</v>
      </c>
      <c r="CO652">
        <v>19.24701</v>
      </c>
      <c r="CP652">
        <v>36.357520000000001</v>
      </c>
      <c r="CQ652">
        <v>24352.34</v>
      </c>
      <c r="CR652">
        <v>7499.7309999999998</v>
      </c>
      <c r="CS652">
        <v>9283.6630000000005</v>
      </c>
      <c r="CT652">
        <v>9583.4770000000008</v>
      </c>
      <c r="CU652">
        <v>5106.7</v>
      </c>
      <c r="CV652">
        <v>6511.2539999999999</v>
      </c>
      <c r="CW652">
        <v>4967.0320000000002</v>
      </c>
      <c r="CX652">
        <v>4887.0320000000002</v>
      </c>
      <c r="CY652">
        <v>6576.1509999999998</v>
      </c>
      <c r="CZ652">
        <v>6785.8630000000003</v>
      </c>
      <c r="DA652">
        <v>15449</v>
      </c>
      <c r="DB652">
        <v>10533.57</v>
      </c>
      <c r="DC652">
        <v>9726.6460000000006</v>
      </c>
      <c r="DD652">
        <v>9992.2039999999997</v>
      </c>
      <c r="DE652">
        <v>11537.27</v>
      </c>
      <c r="DF652">
        <v>12122.36</v>
      </c>
      <c r="DG652">
        <v>13408.9</v>
      </c>
      <c r="DH652">
        <v>23114.16</v>
      </c>
      <c r="DI652">
        <v>26106.720000000001</v>
      </c>
      <c r="DJ652">
        <v>25029.1</v>
      </c>
      <c r="DK652">
        <v>41394.800000000003</v>
      </c>
      <c r="DL652">
        <v>28278.47</v>
      </c>
      <c r="DM652">
        <v>17193.37</v>
      </c>
      <c r="DN652">
        <v>15266.96</v>
      </c>
      <c r="DO652">
        <v>20</v>
      </c>
      <c r="DP652">
        <v>20</v>
      </c>
      <c r="DR652" s="20"/>
    </row>
    <row r="653" spans="1:122" hidden="1" x14ac:dyDescent="0.25">
      <c r="A653" t="str">
        <f t="shared" si="10"/>
        <v>Size_Grp-Below 20 kW_Elect DA 1-4 (1PM-9PM)_44389_20-20</v>
      </c>
      <c r="B653" t="s">
        <v>62</v>
      </c>
      <c r="C653" t="s">
        <v>259</v>
      </c>
      <c r="D653" t="s">
        <v>61</v>
      </c>
      <c r="E653" t="s">
        <v>61</v>
      </c>
      <c r="F653" t="s">
        <v>61</v>
      </c>
      <c r="G653" t="s">
        <v>61</v>
      </c>
      <c r="H653" t="s">
        <v>61</v>
      </c>
      <c r="I653" t="s">
        <v>61</v>
      </c>
      <c r="J653" t="s">
        <v>260</v>
      </c>
      <c r="K653" t="s">
        <v>203</v>
      </c>
      <c r="L653" s="18">
        <v>44389</v>
      </c>
      <c r="M653">
        <v>20</v>
      </c>
      <c r="N653">
        <v>20</v>
      </c>
      <c r="O653" t="s">
        <v>258</v>
      </c>
      <c r="P653">
        <v>50</v>
      </c>
      <c r="Q653">
        <v>49</v>
      </c>
      <c r="R653">
        <v>0</v>
      </c>
      <c r="S653">
        <v>0</v>
      </c>
      <c r="T653">
        <v>0</v>
      </c>
      <c r="U653">
        <v>1</v>
      </c>
      <c r="V653">
        <v>1</v>
      </c>
      <c r="W653">
        <v>254.97449</v>
      </c>
      <c r="X653">
        <v>225.50816</v>
      </c>
      <c r="Y653">
        <v>220.3648</v>
      </c>
      <c r="Z653">
        <v>222.22959</v>
      </c>
      <c r="AA653">
        <v>218.54082</v>
      </c>
      <c r="AB653">
        <v>226.18673000000001</v>
      </c>
      <c r="AC653">
        <v>235.96224000000001</v>
      </c>
      <c r="AD653">
        <v>400.55408</v>
      </c>
      <c r="AE653">
        <v>500.93776000000003</v>
      </c>
      <c r="AF653">
        <v>529.67245000000003</v>
      </c>
      <c r="AG653">
        <v>560.63672999999994</v>
      </c>
      <c r="AH653">
        <v>611.60713999999996</v>
      </c>
      <c r="AI653">
        <v>660.87040999999999</v>
      </c>
      <c r="AJ653">
        <v>693.69336999999996</v>
      </c>
      <c r="AK653">
        <v>711.48469</v>
      </c>
      <c r="AL653">
        <v>730.26531</v>
      </c>
      <c r="AM653">
        <v>719.54540999999995</v>
      </c>
      <c r="AN653">
        <v>709.48163</v>
      </c>
      <c r="AO653">
        <v>711.47448999999995</v>
      </c>
      <c r="AP653">
        <v>504.28469000000001</v>
      </c>
      <c r="AQ653">
        <v>571.23672999999997</v>
      </c>
      <c r="AR653">
        <v>453.77041000000003</v>
      </c>
      <c r="AS653">
        <v>304.24081999999999</v>
      </c>
      <c r="AT653">
        <v>211.17142999999999</v>
      </c>
      <c r="AU653">
        <v>74.081632999999997</v>
      </c>
      <c r="AV653">
        <v>73.051019999999994</v>
      </c>
      <c r="AW653">
        <v>71.469387999999995</v>
      </c>
      <c r="AX653">
        <v>69.795918</v>
      </c>
      <c r="AY653">
        <v>68.867346999999995</v>
      </c>
      <c r="AZ653">
        <v>67.367346999999995</v>
      </c>
      <c r="BA653">
        <v>66.561223999999996</v>
      </c>
      <c r="BB653">
        <v>67.612245000000001</v>
      </c>
      <c r="BC653">
        <v>70.040816000000007</v>
      </c>
      <c r="BD653">
        <v>73.581632999999997</v>
      </c>
      <c r="BE653">
        <v>77.744898000000006</v>
      </c>
      <c r="BF653">
        <v>81.775509999999997</v>
      </c>
      <c r="BG653">
        <v>85.346939000000006</v>
      </c>
      <c r="BH653">
        <v>88.153060999999994</v>
      </c>
      <c r="BI653">
        <v>89.948980000000006</v>
      </c>
      <c r="BJ653">
        <v>91</v>
      </c>
      <c r="BK653">
        <v>91.591836999999998</v>
      </c>
      <c r="BL653">
        <v>91.591836999999998</v>
      </c>
      <c r="BM653">
        <v>89.775509999999997</v>
      </c>
      <c r="BN653">
        <v>86.214286000000001</v>
      </c>
      <c r="BO653">
        <v>82.255101999999994</v>
      </c>
      <c r="BP653">
        <v>78.846939000000006</v>
      </c>
      <c r="BQ653">
        <v>76.704082</v>
      </c>
      <c r="BR653">
        <v>74.989795999999998</v>
      </c>
      <c r="BS653">
        <v>1.212607</v>
      </c>
      <c r="BT653">
        <v>-0.89308080000000001</v>
      </c>
      <c r="BU653">
        <v>0.17319670000000001</v>
      </c>
      <c r="BV653">
        <v>-3.2855799999999999</v>
      </c>
      <c r="BW653">
        <v>-3.238032</v>
      </c>
      <c r="BX653">
        <v>5.5902279999999998</v>
      </c>
      <c r="BY653">
        <v>4.7007050000000001</v>
      </c>
      <c r="BZ653">
        <v>9.6103999999999998E-3</v>
      </c>
      <c r="CA653">
        <v>-5.3136950000000001</v>
      </c>
      <c r="CB653">
        <v>-5.0792599999999997</v>
      </c>
      <c r="CC653">
        <v>-12.65746</v>
      </c>
      <c r="CD653">
        <v>-15.655150000000001</v>
      </c>
      <c r="CE653">
        <v>-14.421709999999999</v>
      </c>
      <c r="CF653">
        <v>-5.0018760000000002</v>
      </c>
      <c r="CG653">
        <v>-3.9477470000000001</v>
      </c>
      <c r="CH653">
        <v>-4.5826529999999996</v>
      </c>
      <c r="CI653">
        <v>-5.951174</v>
      </c>
      <c r="CJ653">
        <v>-6.1481589999999997</v>
      </c>
      <c r="CK653">
        <v>-29.634709999999998</v>
      </c>
      <c r="CL653">
        <v>110.9821</v>
      </c>
      <c r="CM653">
        <v>-21.45477</v>
      </c>
      <c r="CN653">
        <v>-14.13491</v>
      </c>
      <c r="CO653">
        <v>-5.49986</v>
      </c>
      <c r="CP653">
        <v>2.9309430000000001</v>
      </c>
      <c r="CQ653">
        <v>16.167739999999998</v>
      </c>
      <c r="CR653">
        <v>11.9337</v>
      </c>
      <c r="CS653">
        <v>9.9907839999999997</v>
      </c>
      <c r="CT653">
        <v>11.932180000000001</v>
      </c>
      <c r="CU653">
        <v>17.909929999999999</v>
      </c>
      <c r="CV653">
        <v>12.21978</v>
      </c>
      <c r="CW653">
        <v>12.870850000000001</v>
      </c>
      <c r="CX653">
        <v>16.929780000000001</v>
      </c>
      <c r="CY653">
        <v>18.08924</v>
      </c>
      <c r="CZ653">
        <v>20.555240000000001</v>
      </c>
      <c r="DA653">
        <v>22.868449999999999</v>
      </c>
      <c r="DB653">
        <v>27.539840000000002</v>
      </c>
      <c r="DC653">
        <v>33.573920000000001</v>
      </c>
      <c r="DD653">
        <v>34.149540000000002</v>
      </c>
      <c r="DE653">
        <v>38.95214</v>
      </c>
      <c r="DF653">
        <v>42.055480000000003</v>
      </c>
      <c r="DG653">
        <v>44.606819999999999</v>
      </c>
      <c r="DH653">
        <v>52.754829999999998</v>
      </c>
      <c r="DI653">
        <v>57.340069999999997</v>
      </c>
      <c r="DJ653">
        <v>58.311329999999998</v>
      </c>
      <c r="DK653">
        <v>36.896120000000003</v>
      </c>
      <c r="DL653">
        <v>34.543770000000002</v>
      </c>
      <c r="DM653">
        <v>14.73217</v>
      </c>
      <c r="DN653">
        <v>7.7596030000000003</v>
      </c>
      <c r="DO653">
        <v>20</v>
      </c>
      <c r="DP653">
        <v>20</v>
      </c>
      <c r="DR653" s="20"/>
    </row>
    <row r="654" spans="1:122" hidden="1" x14ac:dyDescent="0.25">
      <c r="A654" t="str">
        <f t="shared" si="10"/>
        <v>LCA-Sierra_Elect DA 1-4 (1PM-9PM)_44389_20-20</v>
      </c>
      <c r="B654" t="s">
        <v>62</v>
      </c>
      <c r="C654" t="s">
        <v>206</v>
      </c>
      <c r="D654" t="s">
        <v>34</v>
      </c>
      <c r="E654" t="s">
        <v>61</v>
      </c>
      <c r="F654" t="s">
        <v>61</v>
      </c>
      <c r="G654" t="s">
        <v>61</v>
      </c>
      <c r="H654" t="s">
        <v>61</v>
      </c>
      <c r="I654" t="s">
        <v>61</v>
      </c>
      <c r="J654" t="s">
        <v>61</v>
      </c>
      <c r="K654" t="s">
        <v>203</v>
      </c>
      <c r="L654" s="18">
        <v>44389</v>
      </c>
      <c r="M654">
        <v>20</v>
      </c>
      <c r="N654">
        <v>20</v>
      </c>
      <c r="O654" t="s">
        <v>258</v>
      </c>
      <c r="P654">
        <v>1</v>
      </c>
      <c r="Q654">
        <v>0</v>
      </c>
      <c r="R654">
        <v>0</v>
      </c>
      <c r="S654">
        <v>0</v>
      </c>
      <c r="T654">
        <v>1</v>
      </c>
      <c r="U654">
        <v>0</v>
      </c>
      <c r="V654">
        <v>1</v>
      </c>
      <c r="DO654">
        <v>20</v>
      </c>
      <c r="DP654">
        <v>20</v>
      </c>
      <c r="DR654" s="20"/>
    </row>
    <row r="655" spans="1:122" hidden="1" x14ac:dyDescent="0.25">
      <c r="A655" t="str">
        <f t="shared" si="10"/>
        <v>LCA-Stockton_Elect DA 1-4 (1PM-9PM)_44389_20-20</v>
      </c>
      <c r="B655" t="s">
        <v>62</v>
      </c>
      <c r="C655" t="s">
        <v>213</v>
      </c>
      <c r="D655" t="s">
        <v>39</v>
      </c>
      <c r="E655" t="s">
        <v>61</v>
      </c>
      <c r="F655" t="s">
        <v>61</v>
      </c>
      <c r="G655" t="s">
        <v>61</v>
      </c>
      <c r="H655" t="s">
        <v>61</v>
      </c>
      <c r="I655" t="s">
        <v>61</v>
      </c>
      <c r="J655" t="s">
        <v>61</v>
      </c>
      <c r="K655" t="s">
        <v>203</v>
      </c>
      <c r="L655" s="18">
        <v>44389</v>
      </c>
      <c r="M655">
        <v>20</v>
      </c>
      <c r="N655">
        <v>20</v>
      </c>
      <c r="O655" t="s">
        <v>258</v>
      </c>
      <c r="P655">
        <v>13</v>
      </c>
      <c r="Q655">
        <v>13</v>
      </c>
      <c r="R655">
        <v>0</v>
      </c>
      <c r="S655">
        <v>1</v>
      </c>
      <c r="T655">
        <v>1</v>
      </c>
      <c r="U655">
        <v>1</v>
      </c>
      <c r="V655">
        <v>1</v>
      </c>
      <c r="W655">
        <v>381.60700000000003</v>
      </c>
      <c r="X655">
        <v>368.88299999999998</v>
      </c>
      <c r="Y655">
        <v>348.75200000000001</v>
      </c>
      <c r="Z655">
        <v>367.45</v>
      </c>
      <c r="AA655">
        <v>389.947</v>
      </c>
      <c r="AB655">
        <v>434.43400000000003</v>
      </c>
      <c r="AC655">
        <v>413.45600000000002</v>
      </c>
      <c r="AD655">
        <v>573.19899999999996</v>
      </c>
      <c r="AE655">
        <v>623.86900000000003</v>
      </c>
      <c r="AF655">
        <v>579.35699999999997</v>
      </c>
      <c r="AG655">
        <v>550.60400000000004</v>
      </c>
      <c r="AH655">
        <v>625.08900000000006</v>
      </c>
      <c r="AI655">
        <v>637.65800000000002</v>
      </c>
      <c r="AJ655">
        <v>679.61950000000002</v>
      </c>
      <c r="AK655">
        <v>718.66600000000005</v>
      </c>
      <c r="AL655">
        <v>787.33799999999997</v>
      </c>
      <c r="AM655">
        <v>876.154</v>
      </c>
      <c r="AN655">
        <v>983.62300000000005</v>
      </c>
      <c r="AO655">
        <v>1001.131</v>
      </c>
      <c r="AP655">
        <v>884.548</v>
      </c>
      <c r="AQ655">
        <v>867.21</v>
      </c>
      <c r="AR655">
        <v>590.19500000000005</v>
      </c>
      <c r="AS655">
        <v>412.78899999999999</v>
      </c>
      <c r="AT655">
        <v>359.58499999999998</v>
      </c>
      <c r="AU655">
        <v>73</v>
      </c>
      <c r="AV655">
        <v>72</v>
      </c>
      <c r="AW655">
        <v>69.5</v>
      </c>
      <c r="AX655">
        <v>68</v>
      </c>
      <c r="AY655">
        <v>67.5</v>
      </c>
      <c r="AZ655">
        <v>65.5</v>
      </c>
      <c r="BA655">
        <v>64</v>
      </c>
      <c r="BB655">
        <v>64.5</v>
      </c>
      <c r="BC655">
        <v>66.5</v>
      </c>
      <c r="BD655">
        <v>70</v>
      </c>
      <c r="BE655">
        <v>74</v>
      </c>
      <c r="BF655">
        <v>78</v>
      </c>
      <c r="BG655">
        <v>82.5</v>
      </c>
      <c r="BH655">
        <v>85</v>
      </c>
      <c r="BI655">
        <v>87.5</v>
      </c>
      <c r="BJ655">
        <v>89</v>
      </c>
      <c r="BK655">
        <v>91.5</v>
      </c>
      <c r="BL655">
        <v>91.5</v>
      </c>
      <c r="BM655">
        <v>90.5</v>
      </c>
      <c r="BN655">
        <v>89</v>
      </c>
      <c r="BO655">
        <v>85</v>
      </c>
      <c r="BP655">
        <v>80</v>
      </c>
      <c r="BQ655">
        <v>75.5</v>
      </c>
      <c r="BR655">
        <v>72.5</v>
      </c>
      <c r="BS655">
        <v>7.787255</v>
      </c>
      <c r="BT655">
        <v>12.97376</v>
      </c>
      <c r="BU655">
        <v>-6.6385319999999997</v>
      </c>
      <c r="BV655">
        <v>12.01343</v>
      </c>
      <c r="BW655">
        <v>0.66409300000000004</v>
      </c>
      <c r="BX655">
        <v>1.3470569999999999</v>
      </c>
      <c r="BY655">
        <v>30.573560000000001</v>
      </c>
      <c r="BZ655">
        <v>-24.81457</v>
      </c>
      <c r="CA655">
        <v>11.667009999999999</v>
      </c>
      <c r="CB655">
        <v>-12.780620000000001</v>
      </c>
      <c r="CC655">
        <v>-0.67596049999999996</v>
      </c>
      <c r="CD655">
        <v>-19.755739999999999</v>
      </c>
      <c r="CE655">
        <v>-14.74991</v>
      </c>
      <c r="CF655">
        <v>-34.358080000000001</v>
      </c>
      <c r="CG655">
        <v>-39.795169999999999</v>
      </c>
      <c r="CH655">
        <v>-41.401600000000002</v>
      </c>
      <c r="CI655">
        <v>-30.147210000000001</v>
      </c>
      <c r="CJ655">
        <v>-24.252659999999999</v>
      </c>
      <c r="CK655">
        <v>-4.013706</v>
      </c>
      <c r="CL655">
        <v>83.64188</v>
      </c>
      <c r="CM655">
        <v>-15.68431</v>
      </c>
      <c r="CN655">
        <v>-10.841699999999999</v>
      </c>
      <c r="CO655">
        <v>-9.4787710000000001</v>
      </c>
      <c r="CP655">
        <v>0.1970721</v>
      </c>
      <c r="CQ655">
        <v>280.63909999999998</v>
      </c>
      <c r="CR655">
        <v>129.63659999999999</v>
      </c>
      <c r="CS655">
        <v>176.5616</v>
      </c>
      <c r="CT655">
        <v>69.420249999999996</v>
      </c>
      <c r="CU655">
        <v>118.6857</v>
      </c>
      <c r="CV655">
        <v>125.00109999999999</v>
      </c>
      <c r="CW655">
        <v>272.65440000000001</v>
      </c>
      <c r="CX655">
        <v>182.8734</v>
      </c>
      <c r="CY655">
        <v>174.44069999999999</v>
      </c>
      <c r="CZ655">
        <v>196.92509999999999</v>
      </c>
      <c r="DA655">
        <v>348.11340000000001</v>
      </c>
      <c r="DB655">
        <v>319.80500000000001</v>
      </c>
      <c r="DC655">
        <v>346.72359999999998</v>
      </c>
      <c r="DD655">
        <v>252.12649999999999</v>
      </c>
      <c r="DE655">
        <v>227.4674</v>
      </c>
      <c r="DF655">
        <v>257.64359999999999</v>
      </c>
      <c r="DG655">
        <v>282.38560000000001</v>
      </c>
      <c r="DH655">
        <v>392.86489999999998</v>
      </c>
      <c r="DI655">
        <v>513.72770000000003</v>
      </c>
      <c r="DJ655">
        <v>605.76260000000002</v>
      </c>
      <c r="DK655">
        <v>854.8569</v>
      </c>
      <c r="DL655">
        <v>470.0958</v>
      </c>
      <c r="DM655">
        <v>1309.8320000000001</v>
      </c>
      <c r="DN655">
        <v>233.80279999999999</v>
      </c>
      <c r="DO655">
        <v>20</v>
      </c>
      <c r="DP655">
        <v>20</v>
      </c>
      <c r="DR655" s="20"/>
    </row>
    <row r="656" spans="1:122" hidden="1" x14ac:dyDescent="0.25">
      <c r="A656" t="str">
        <f t="shared" si="10"/>
        <v>Size_Grp-Below 20 kW_Elect DA 1-4 (1PM-9PM)_44389_19-20</v>
      </c>
      <c r="B656" t="s">
        <v>62</v>
      </c>
      <c r="C656" t="s">
        <v>259</v>
      </c>
      <c r="D656" t="s">
        <v>61</v>
      </c>
      <c r="E656" t="s">
        <v>61</v>
      </c>
      <c r="F656" t="s">
        <v>61</v>
      </c>
      <c r="G656" t="s">
        <v>61</v>
      </c>
      <c r="H656" t="s">
        <v>61</v>
      </c>
      <c r="I656" t="s">
        <v>61</v>
      </c>
      <c r="J656" t="s">
        <v>260</v>
      </c>
      <c r="K656" t="s">
        <v>203</v>
      </c>
      <c r="L656" s="18">
        <v>44389</v>
      </c>
      <c r="M656">
        <v>19</v>
      </c>
      <c r="N656">
        <v>20</v>
      </c>
      <c r="O656" t="s">
        <v>258</v>
      </c>
      <c r="P656">
        <v>13</v>
      </c>
      <c r="Q656">
        <v>13</v>
      </c>
      <c r="R656">
        <v>0</v>
      </c>
      <c r="S656">
        <v>0</v>
      </c>
      <c r="T656">
        <v>1</v>
      </c>
      <c r="U656">
        <v>1</v>
      </c>
      <c r="V656">
        <v>1</v>
      </c>
      <c r="W656">
        <v>59.012999999999998</v>
      </c>
      <c r="X656">
        <v>54.192999999999998</v>
      </c>
      <c r="Y656">
        <v>58.588500000000003</v>
      </c>
      <c r="Z656">
        <v>59.354999999999997</v>
      </c>
      <c r="AA656">
        <v>69.752499999999998</v>
      </c>
      <c r="AB656">
        <v>70.822500000000005</v>
      </c>
      <c r="AC656">
        <v>71.483500000000006</v>
      </c>
      <c r="AD656">
        <v>80.710499999999996</v>
      </c>
      <c r="AE656">
        <v>116.4145</v>
      </c>
      <c r="AF656">
        <v>173.88499999999999</v>
      </c>
      <c r="AG656">
        <v>174.39449999999999</v>
      </c>
      <c r="AH656">
        <v>183.06800000000001</v>
      </c>
      <c r="AI656">
        <v>192.95849999999999</v>
      </c>
      <c r="AJ656">
        <v>202.5625</v>
      </c>
      <c r="AK656">
        <v>208.25450000000001</v>
      </c>
      <c r="AL656">
        <v>213.52250000000001</v>
      </c>
      <c r="AM656">
        <v>210.0805</v>
      </c>
      <c r="AN656">
        <v>205.54564999999999</v>
      </c>
      <c r="AO656">
        <v>153.70935</v>
      </c>
      <c r="AP656">
        <v>159.38900000000001</v>
      </c>
      <c r="AQ656">
        <v>187.86449999999999</v>
      </c>
      <c r="AR656">
        <v>108.7825</v>
      </c>
      <c r="AS656">
        <v>65.850499999999997</v>
      </c>
      <c r="AT656">
        <v>52.399500000000003</v>
      </c>
      <c r="AU656">
        <v>66.615385000000003</v>
      </c>
      <c r="AV656">
        <v>66.576922999999994</v>
      </c>
      <c r="AW656">
        <v>64.923077000000006</v>
      </c>
      <c r="AX656">
        <v>64.153846000000001</v>
      </c>
      <c r="AY656">
        <v>63.692307999999997</v>
      </c>
      <c r="AZ656">
        <v>62.807692000000003</v>
      </c>
      <c r="BA656">
        <v>61.692307999999997</v>
      </c>
      <c r="BB656">
        <v>63.846153999999999</v>
      </c>
      <c r="BC656">
        <v>68.692307999999997</v>
      </c>
      <c r="BD656">
        <v>72.038461999999996</v>
      </c>
      <c r="BE656">
        <v>75.846153999999999</v>
      </c>
      <c r="BF656">
        <v>78.384614999999997</v>
      </c>
      <c r="BG656">
        <v>81.307692000000003</v>
      </c>
      <c r="BH656">
        <v>83</v>
      </c>
      <c r="BI656">
        <v>84</v>
      </c>
      <c r="BJ656">
        <v>85</v>
      </c>
      <c r="BK656">
        <v>84.961538000000004</v>
      </c>
      <c r="BL656">
        <v>84.653846000000001</v>
      </c>
      <c r="BM656">
        <v>83.846153999999999</v>
      </c>
      <c r="BN656">
        <v>81.153846000000001</v>
      </c>
      <c r="BO656">
        <v>76.115385000000003</v>
      </c>
      <c r="BP656">
        <v>70.884614999999997</v>
      </c>
      <c r="BQ656">
        <v>67.307692000000003</v>
      </c>
      <c r="BR656">
        <v>66.5</v>
      </c>
      <c r="BS656">
        <v>-3.4307370000000001</v>
      </c>
      <c r="BT656">
        <v>1.589326</v>
      </c>
      <c r="BU656">
        <v>-10.940810000000001</v>
      </c>
      <c r="BV656">
        <v>-8.6640510000000006</v>
      </c>
      <c r="BW656">
        <v>0.52324610000000005</v>
      </c>
      <c r="BX656">
        <v>3.2786970000000002</v>
      </c>
      <c r="BY656">
        <v>-4.9533259999999997</v>
      </c>
      <c r="BZ656">
        <v>1.4060090000000001</v>
      </c>
      <c r="CA656">
        <v>3.6487690000000002</v>
      </c>
      <c r="CB656">
        <v>-2.7249970000000001</v>
      </c>
      <c r="CC656">
        <v>-3.1508850000000002</v>
      </c>
      <c r="CD656">
        <v>-1.1316120000000001</v>
      </c>
      <c r="CE656">
        <v>-1.6064719999999999</v>
      </c>
      <c r="CF656">
        <v>-5.243023</v>
      </c>
      <c r="CG656">
        <v>-7.7399019999999998</v>
      </c>
      <c r="CH656">
        <v>-4.62737</v>
      </c>
      <c r="CI656">
        <v>-5.1870269999999996</v>
      </c>
      <c r="CJ656">
        <v>-9.5291910000000009</v>
      </c>
      <c r="CK656">
        <v>36.14188</v>
      </c>
      <c r="CL656">
        <v>20.68694</v>
      </c>
      <c r="CM656">
        <v>-17.151399999999999</v>
      </c>
      <c r="CN656">
        <v>-1.1024039999999999</v>
      </c>
      <c r="CO656">
        <v>-5.9606729999999999</v>
      </c>
      <c r="CP656">
        <v>-2.9922309999999999</v>
      </c>
      <c r="CQ656">
        <v>7.2330969999999999</v>
      </c>
      <c r="CR656">
        <v>8.798489</v>
      </c>
      <c r="CS656">
        <v>11.4978</v>
      </c>
      <c r="CT656">
        <v>6.0369799999999998</v>
      </c>
      <c r="CU656">
        <v>3.4910969999999999</v>
      </c>
      <c r="CV656">
        <v>3.8447420000000001</v>
      </c>
      <c r="CW656">
        <v>9.0721620000000005</v>
      </c>
      <c r="CX656">
        <v>4.7069809999999999</v>
      </c>
      <c r="CY656">
        <v>8.0421899999999997</v>
      </c>
      <c r="CZ656">
        <v>11.21729</v>
      </c>
      <c r="DA656">
        <v>7.0026570000000001</v>
      </c>
      <c r="DB656">
        <v>6.5600839999999998</v>
      </c>
      <c r="DC656">
        <v>8.7158960000000008</v>
      </c>
      <c r="DD656">
        <v>8.5953990000000005</v>
      </c>
      <c r="DE656">
        <v>7.7259159999999998</v>
      </c>
      <c r="DF656">
        <v>7.9545149999999998</v>
      </c>
      <c r="DG656">
        <v>6.0542910000000001</v>
      </c>
      <c r="DH656">
        <v>7.2563560000000003</v>
      </c>
      <c r="DI656">
        <v>12.637409999999999</v>
      </c>
      <c r="DJ656">
        <v>20.0959</v>
      </c>
      <c r="DK656">
        <v>38.67953</v>
      </c>
      <c r="DL656">
        <v>5.7947150000000001</v>
      </c>
      <c r="DM656">
        <v>13.537660000000001</v>
      </c>
      <c r="DN656">
        <v>2.847842</v>
      </c>
      <c r="DO656">
        <v>19</v>
      </c>
      <c r="DP656">
        <v>20</v>
      </c>
      <c r="DR656" s="20"/>
    </row>
    <row r="657" spans="1:120" hidden="1" x14ac:dyDescent="0.25">
      <c r="A657" t="str">
        <f t="shared" si="10"/>
        <v>LCA-Greater Bay Area_Elect DA 1-4 (1PM-9PM)_44389_20-20</v>
      </c>
      <c r="B657" t="s">
        <v>62</v>
      </c>
      <c r="C657" t="s">
        <v>209</v>
      </c>
      <c r="D657" t="s">
        <v>36</v>
      </c>
      <c r="E657" t="s">
        <v>61</v>
      </c>
      <c r="F657" t="s">
        <v>61</v>
      </c>
      <c r="G657" t="s">
        <v>61</v>
      </c>
      <c r="H657" t="s">
        <v>61</v>
      </c>
      <c r="I657" t="s">
        <v>61</v>
      </c>
      <c r="J657" t="s">
        <v>61</v>
      </c>
      <c r="K657" t="s">
        <v>203</v>
      </c>
      <c r="L657" s="18">
        <v>44389</v>
      </c>
      <c r="M657">
        <v>20</v>
      </c>
      <c r="N657">
        <v>20</v>
      </c>
      <c r="O657" t="s">
        <v>258</v>
      </c>
      <c r="P657">
        <v>88</v>
      </c>
      <c r="Q657">
        <v>86</v>
      </c>
      <c r="R657">
        <v>0</v>
      </c>
      <c r="S657">
        <v>0</v>
      </c>
      <c r="T657">
        <v>0</v>
      </c>
      <c r="U657">
        <v>1</v>
      </c>
      <c r="V657">
        <v>1</v>
      </c>
      <c r="W657">
        <v>1609.3679999999999</v>
      </c>
      <c r="X657">
        <v>1503.8704</v>
      </c>
      <c r="Y657">
        <v>1467.0695000000001</v>
      </c>
      <c r="Z657">
        <v>1477.1342</v>
      </c>
      <c r="AA657">
        <v>1534.7660000000001</v>
      </c>
      <c r="AB657">
        <v>1611.5558000000001</v>
      </c>
      <c r="AC657">
        <v>1990.8936000000001</v>
      </c>
      <c r="AD657">
        <v>2510.7444</v>
      </c>
      <c r="AE657">
        <v>2755.1556999999998</v>
      </c>
      <c r="AF657">
        <v>2887.1444000000001</v>
      </c>
      <c r="AG657">
        <v>3073.1718000000001</v>
      </c>
      <c r="AH657">
        <v>3797.9893999999999</v>
      </c>
      <c r="AI657">
        <v>4037.1237999999998</v>
      </c>
      <c r="AJ657">
        <v>4262.9634999999998</v>
      </c>
      <c r="AK657">
        <v>4392.0989</v>
      </c>
      <c r="AL657">
        <v>4390.3036000000002</v>
      </c>
      <c r="AM657">
        <v>4715.6252999999997</v>
      </c>
      <c r="AN657">
        <v>4848.9022999999997</v>
      </c>
      <c r="AO657">
        <v>4636.2794999999996</v>
      </c>
      <c r="AP657">
        <v>3638.7514000000001</v>
      </c>
      <c r="AQ657">
        <v>3353.2865999999999</v>
      </c>
      <c r="AR657">
        <v>2330.9005000000002</v>
      </c>
      <c r="AS657">
        <v>1800.6985</v>
      </c>
      <c r="AT657">
        <v>1591.0020999999999</v>
      </c>
      <c r="AU657">
        <v>57.546512</v>
      </c>
      <c r="AV657">
        <v>57.383721000000001</v>
      </c>
      <c r="AW657">
        <v>56.848837000000003</v>
      </c>
      <c r="AX657">
        <v>56.197673999999999</v>
      </c>
      <c r="AY657">
        <v>55.825581</v>
      </c>
      <c r="AZ657">
        <v>55.581395000000001</v>
      </c>
      <c r="BA657">
        <v>55.447673999999999</v>
      </c>
      <c r="BB657">
        <v>56.087209000000001</v>
      </c>
      <c r="BC657">
        <v>57.656976999999998</v>
      </c>
      <c r="BD657">
        <v>60.127907</v>
      </c>
      <c r="BE657">
        <v>62.726743999999997</v>
      </c>
      <c r="BF657">
        <v>65.767442000000003</v>
      </c>
      <c r="BG657">
        <v>68.436047000000002</v>
      </c>
      <c r="BH657">
        <v>70.866279000000006</v>
      </c>
      <c r="BI657">
        <v>72.627906999999993</v>
      </c>
      <c r="BJ657">
        <v>73.610465000000005</v>
      </c>
      <c r="BK657">
        <v>73.877906999999993</v>
      </c>
      <c r="BL657">
        <v>72.889534999999995</v>
      </c>
      <c r="BM657">
        <v>70.220929999999996</v>
      </c>
      <c r="BN657">
        <v>65.866279000000006</v>
      </c>
      <c r="BO657">
        <v>61.883721000000001</v>
      </c>
      <c r="BP657">
        <v>59.593023000000002</v>
      </c>
      <c r="BQ657">
        <v>58.331395000000001</v>
      </c>
      <c r="BR657">
        <v>57.703488</v>
      </c>
      <c r="BS657">
        <v>-20.02478</v>
      </c>
      <c r="BT657">
        <v>-6.2081999999999997</v>
      </c>
      <c r="BU657">
        <v>-3.9595189999999998</v>
      </c>
      <c r="BV657">
        <v>-1.9495579999999999</v>
      </c>
      <c r="BW657">
        <v>9.9697949999999995</v>
      </c>
      <c r="BX657">
        <v>28.308879999999998</v>
      </c>
      <c r="BY657">
        <v>42.386859999999999</v>
      </c>
      <c r="BZ657">
        <v>-38.82978</v>
      </c>
      <c r="CA657">
        <v>-15.47439</v>
      </c>
      <c r="CB657">
        <v>-34.348930000000003</v>
      </c>
      <c r="CC657">
        <v>9.3424429999999994</v>
      </c>
      <c r="CD657">
        <v>-69.879220000000004</v>
      </c>
      <c r="CE657">
        <v>-104.7304</v>
      </c>
      <c r="CF657">
        <v>-91.436269999999993</v>
      </c>
      <c r="CG657">
        <v>-124.5027</v>
      </c>
      <c r="CH657">
        <v>-112.3275</v>
      </c>
      <c r="CI657">
        <v>-194.7174</v>
      </c>
      <c r="CJ657">
        <v>-263.45659999999998</v>
      </c>
      <c r="CK657">
        <v>-191.5813</v>
      </c>
      <c r="CL657">
        <v>460.3415</v>
      </c>
      <c r="CM657">
        <v>-17.73395</v>
      </c>
      <c r="CN657">
        <v>-25.037800000000001</v>
      </c>
      <c r="CO657">
        <v>-74.947819999999993</v>
      </c>
      <c r="CP657">
        <v>-39.089010000000002</v>
      </c>
      <c r="CQ657">
        <v>554.5557</v>
      </c>
      <c r="CR657">
        <v>427.5462</v>
      </c>
      <c r="CS657">
        <v>378.97820000000002</v>
      </c>
      <c r="CT657">
        <v>456.07100000000003</v>
      </c>
      <c r="CU657">
        <v>508.09230000000002</v>
      </c>
      <c r="CV657">
        <v>1605.2270000000001</v>
      </c>
      <c r="CW657">
        <v>1110.828</v>
      </c>
      <c r="CX657">
        <v>700.59109999999998</v>
      </c>
      <c r="CY657">
        <v>1254.6210000000001</v>
      </c>
      <c r="CZ657">
        <v>1166.4169999999999</v>
      </c>
      <c r="DA657">
        <v>3400.73</v>
      </c>
      <c r="DB657">
        <v>2451.4079999999999</v>
      </c>
      <c r="DC657">
        <v>1609.8969999999999</v>
      </c>
      <c r="DD657">
        <v>2011.8030000000001</v>
      </c>
      <c r="DE657">
        <v>1867.0229999999999</v>
      </c>
      <c r="DF657">
        <v>2408.076</v>
      </c>
      <c r="DG657">
        <v>2402.8490000000002</v>
      </c>
      <c r="DH657">
        <v>3174.8879999999999</v>
      </c>
      <c r="DI657">
        <v>3551.683</v>
      </c>
      <c r="DJ657">
        <v>4415.991</v>
      </c>
      <c r="DK657">
        <v>5248.4470000000001</v>
      </c>
      <c r="DL657">
        <v>3609.7249999999999</v>
      </c>
      <c r="DM657">
        <v>1579.826</v>
      </c>
      <c r="DN657">
        <v>930.88189999999997</v>
      </c>
      <c r="DO657">
        <v>20</v>
      </c>
      <c r="DP657">
        <v>20</v>
      </c>
    </row>
    <row r="658" spans="1:120" hidden="1" x14ac:dyDescent="0.25">
      <c r="A658" t="str">
        <f t="shared" si="10"/>
        <v>Aggregator-CPower_Elect DA 1-4 (1PM-9PM)_44389_Combined</v>
      </c>
      <c r="B658" t="s">
        <v>62</v>
      </c>
      <c r="C658" t="s">
        <v>215</v>
      </c>
      <c r="D658" t="s">
        <v>61</v>
      </c>
      <c r="E658" t="s">
        <v>61</v>
      </c>
      <c r="F658" t="s">
        <v>42</v>
      </c>
      <c r="G658" t="s">
        <v>61</v>
      </c>
      <c r="H658" t="s">
        <v>61</v>
      </c>
      <c r="I658" t="s">
        <v>61</v>
      </c>
      <c r="J658" t="s">
        <v>61</v>
      </c>
      <c r="K658" t="s">
        <v>203</v>
      </c>
      <c r="L658" s="18">
        <v>44389</v>
      </c>
      <c r="M658">
        <v>20</v>
      </c>
      <c r="N658">
        <v>20</v>
      </c>
      <c r="O658" t="s">
        <v>258</v>
      </c>
      <c r="P658">
        <v>478</v>
      </c>
      <c r="Q658">
        <v>467</v>
      </c>
      <c r="R658">
        <v>1</v>
      </c>
      <c r="S658">
        <v>0</v>
      </c>
      <c r="T658">
        <v>0</v>
      </c>
      <c r="U658">
        <v>0</v>
      </c>
      <c r="V658">
        <v>0</v>
      </c>
      <c r="W658">
        <v>18728.565999999999</v>
      </c>
      <c r="X658">
        <v>17567.111000000001</v>
      </c>
      <c r="Y658">
        <v>17406.208999999999</v>
      </c>
      <c r="Z658">
        <v>17273.713</v>
      </c>
      <c r="AA658">
        <v>17602.261999999999</v>
      </c>
      <c r="AB658">
        <v>18911.88</v>
      </c>
      <c r="AC658">
        <v>20906.419000000002</v>
      </c>
      <c r="AD658">
        <v>24117.392</v>
      </c>
      <c r="AE658">
        <v>26809.814999999999</v>
      </c>
      <c r="AF658">
        <v>28901.8</v>
      </c>
      <c r="AG658">
        <v>29878.7</v>
      </c>
      <c r="AH658">
        <v>33535.175000000003</v>
      </c>
      <c r="AI658">
        <v>34918.828999999998</v>
      </c>
      <c r="AJ658">
        <v>35873.347000000002</v>
      </c>
      <c r="AK658">
        <v>36656.366000000002</v>
      </c>
      <c r="AL658">
        <v>37135.614999999998</v>
      </c>
      <c r="AM658">
        <v>38177.457000000002</v>
      </c>
      <c r="AN658">
        <v>38239.171000000002</v>
      </c>
      <c r="AO658">
        <v>33501.961000000003</v>
      </c>
      <c r="AP658">
        <v>26173.042000000001</v>
      </c>
      <c r="AQ658">
        <v>28693.690999999999</v>
      </c>
      <c r="AR658">
        <v>24665.464</v>
      </c>
      <c r="AS658">
        <v>20854.063999999998</v>
      </c>
      <c r="AT658">
        <v>19165.916000000001</v>
      </c>
      <c r="AU658">
        <v>69.409934000000007</v>
      </c>
      <c r="AV658">
        <v>68.676199999999994</v>
      </c>
      <c r="AW658">
        <v>67.402124999999998</v>
      </c>
      <c r="AX658">
        <v>66.285387</v>
      </c>
      <c r="AY658">
        <v>65.662488999999994</v>
      </c>
      <c r="AZ658">
        <v>64.52355</v>
      </c>
      <c r="BA658">
        <v>63.870955000000002</v>
      </c>
      <c r="BB658">
        <v>64.677508000000003</v>
      </c>
      <c r="BC658">
        <v>66.926657000000006</v>
      </c>
      <c r="BD658">
        <v>70.194751999999994</v>
      </c>
      <c r="BE658">
        <v>74.132895000000005</v>
      </c>
      <c r="BF658">
        <v>77.706700999999995</v>
      </c>
      <c r="BG658">
        <v>81.1447</v>
      </c>
      <c r="BH658">
        <v>83.554727</v>
      </c>
      <c r="BI658">
        <v>85.213918000000007</v>
      </c>
      <c r="BJ658">
        <v>86.265047999999993</v>
      </c>
      <c r="BK658">
        <v>86.836680999999999</v>
      </c>
      <c r="BL658">
        <v>86.597103000000004</v>
      </c>
      <c r="BM658">
        <v>84.809972999999999</v>
      </c>
      <c r="BN658">
        <v>81.420698999999999</v>
      </c>
      <c r="BO658">
        <v>77.289030999999994</v>
      </c>
      <c r="BP658">
        <v>73.785971000000004</v>
      </c>
      <c r="BQ658">
        <v>71.564654000000004</v>
      </c>
      <c r="BR658">
        <v>70.160842000000002</v>
      </c>
      <c r="BS658">
        <v>-338.9726</v>
      </c>
      <c r="BT658">
        <v>-131.8801</v>
      </c>
      <c r="BU658">
        <v>-152.0779</v>
      </c>
      <c r="BV658">
        <v>-46.794400000000003</v>
      </c>
      <c r="BW658">
        <v>183.8973</v>
      </c>
      <c r="BX658">
        <v>261.6352</v>
      </c>
      <c r="BY658">
        <v>88.278419999999997</v>
      </c>
      <c r="BZ658">
        <v>-80.672790000000006</v>
      </c>
      <c r="CA658">
        <v>-276.9708</v>
      </c>
      <c r="CB658">
        <v>-280.91469999999998</v>
      </c>
      <c r="CC658">
        <v>-12.43853</v>
      </c>
      <c r="CD658">
        <v>-194.5206</v>
      </c>
      <c r="CE658">
        <v>-252.25</v>
      </c>
      <c r="CF658">
        <v>-338.86219999999997</v>
      </c>
      <c r="CG658">
        <v>-417.4067</v>
      </c>
      <c r="CH658">
        <v>-349.50639999999999</v>
      </c>
      <c r="CI658">
        <v>-595.3664</v>
      </c>
      <c r="CJ658">
        <v>-325.18970000000002</v>
      </c>
      <c r="CK658">
        <v>3395.16</v>
      </c>
      <c r="CL658">
        <v>8461.5310000000009</v>
      </c>
      <c r="CM658">
        <v>2795.4140000000002</v>
      </c>
      <c r="CN658">
        <v>574.91399999999999</v>
      </c>
      <c r="CO658">
        <v>-129.51759999999999</v>
      </c>
      <c r="CP658">
        <v>-95.146410000000003</v>
      </c>
      <c r="CQ658">
        <v>46153.35</v>
      </c>
      <c r="CR658">
        <v>16599.349999999999</v>
      </c>
      <c r="CS658">
        <v>18538.09</v>
      </c>
      <c r="CT658">
        <v>15688.06</v>
      </c>
      <c r="CU658">
        <v>11926.07</v>
      </c>
      <c r="CV658">
        <v>11592.67</v>
      </c>
      <c r="CW658">
        <v>8855.7970000000005</v>
      </c>
      <c r="CX658">
        <v>8973.7669999999998</v>
      </c>
      <c r="CY658">
        <v>13225.78</v>
      </c>
      <c r="CZ658">
        <v>16513.759999999998</v>
      </c>
      <c r="DA658">
        <v>35530.949999999997</v>
      </c>
      <c r="DB658">
        <v>29287.55</v>
      </c>
      <c r="DC658">
        <v>34933.78</v>
      </c>
      <c r="DD658">
        <v>39146.17</v>
      </c>
      <c r="DE658">
        <v>46246.34</v>
      </c>
      <c r="DF658">
        <v>50759.02</v>
      </c>
      <c r="DG658">
        <v>60007.72</v>
      </c>
      <c r="DH658">
        <v>60619.78</v>
      </c>
      <c r="DI658">
        <v>61330.12</v>
      </c>
      <c r="DJ658">
        <v>59579.26</v>
      </c>
      <c r="DK658">
        <v>72717.5</v>
      </c>
      <c r="DL658">
        <v>55056.82</v>
      </c>
      <c r="DM658">
        <v>34561.47</v>
      </c>
      <c r="DN658">
        <v>31069.62</v>
      </c>
      <c r="DO658">
        <v>19</v>
      </c>
      <c r="DP658">
        <v>20</v>
      </c>
    </row>
    <row r="659" spans="1:120" hidden="1" x14ac:dyDescent="0.25">
      <c r="A659" t="str">
        <f t="shared" si="10"/>
        <v>LCA-Sierra_Elect DA 1-4 (1PM-9PM)_44389_Combined</v>
      </c>
      <c r="B659" t="s">
        <v>62</v>
      </c>
      <c r="C659" t="s">
        <v>206</v>
      </c>
      <c r="D659" t="s">
        <v>34</v>
      </c>
      <c r="E659" t="s">
        <v>61</v>
      </c>
      <c r="F659" t="s">
        <v>61</v>
      </c>
      <c r="G659" t="s">
        <v>61</v>
      </c>
      <c r="H659" t="s">
        <v>61</v>
      </c>
      <c r="I659" t="s">
        <v>61</v>
      </c>
      <c r="J659" t="s">
        <v>61</v>
      </c>
      <c r="K659" t="s">
        <v>203</v>
      </c>
      <c r="L659" s="18">
        <v>44389</v>
      </c>
      <c r="M659">
        <v>20</v>
      </c>
      <c r="N659">
        <v>20</v>
      </c>
      <c r="O659" t="s">
        <v>258</v>
      </c>
      <c r="P659">
        <v>35</v>
      </c>
      <c r="Q659">
        <v>34</v>
      </c>
      <c r="R659">
        <v>1</v>
      </c>
      <c r="S659">
        <v>0</v>
      </c>
      <c r="T659">
        <v>0</v>
      </c>
      <c r="U659">
        <v>1</v>
      </c>
      <c r="V659">
        <v>1</v>
      </c>
      <c r="W659">
        <v>885.96349999999995</v>
      </c>
      <c r="X659">
        <v>631.03499999999997</v>
      </c>
      <c r="Y659">
        <v>674.71699999999998</v>
      </c>
      <c r="Z659">
        <v>655.55</v>
      </c>
      <c r="AA659">
        <v>667.26099999999997</v>
      </c>
      <c r="AB659">
        <v>648.51300000000003</v>
      </c>
      <c r="AC659">
        <v>703.53800000000001</v>
      </c>
      <c r="AD659">
        <v>846.27499999999998</v>
      </c>
      <c r="AE659">
        <v>1093.903</v>
      </c>
      <c r="AF659">
        <v>1136.4100000000001</v>
      </c>
      <c r="AG659">
        <v>1187.2670000000001</v>
      </c>
      <c r="AH659">
        <v>1229.3130000000001</v>
      </c>
      <c r="AI659">
        <v>1290.385</v>
      </c>
      <c r="AJ659">
        <v>1333.961</v>
      </c>
      <c r="AK659">
        <v>1371.905</v>
      </c>
      <c r="AL659">
        <v>1421.4680000000001</v>
      </c>
      <c r="AM659">
        <v>1461.3396</v>
      </c>
      <c r="AN659">
        <v>1394.0259000000001</v>
      </c>
      <c r="AO659">
        <v>1261.4244000000001</v>
      </c>
      <c r="AP659">
        <v>1321.0684000000001</v>
      </c>
      <c r="AQ659">
        <v>1375.0630000000001</v>
      </c>
      <c r="AR659">
        <v>1124.2102</v>
      </c>
      <c r="AS659">
        <v>838.44320000000005</v>
      </c>
      <c r="AT659">
        <v>679.7414</v>
      </c>
      <c r="AU659">
        <v>69.571428999999995</v>
      </c>
      <c r="AV659">
        <v>69.357142999999994</v>
      </c>
      <c r="AW659">
        <v>67.099999999999994</v>
      </c>
      <c r="AX659">
        <v>65.428571000000005</v>
      </c>
      <c r="AY659">
        <v>64.371429000000006</v>
      </c>
      <c r="AZ659">
        <v>63.157142999999998</v>
      </c>
      <c r="BA659">
        <v>61.885714</v>
      </c>
      <c r="BB659">
        <v>63.985714000000002</v>
      </c>
      <c r="BC659">
        <v>69.214286000000001</v>
      </c>
      <c r="BD659">
        <v>72.814285999999996</v>
      </c>
      <c r="BE659">
        <v>76.942857000000004</v>
      </c>
      <c r="BF659">
        <v>80.414286000000004</v>
      </c>
      <c r="BG659">
        <v>83.871429000000006</v>
      </c>
      <c r="BH659">
        <v>87.142857000000006</v>
      </c>
      <c r="BI659">
        <v>89.628570999999994</v>
      </c>
      <c r="BJ659">
        <v>92.1</v>
      </c>
      <c r="BK659">
        <v>93.628570999999994</v>
      </c>
      <c r="BL659">
        <v>93.557142999999996</v>
      </c>
      <c r="BM659">
        <v>93</v>
      </c>
      <c r="BN659">
        <v>90.285713999999999</v>
      </c>
      <c r="BO659">
        <v>84.271428999999998</v>
      </c>
      <c r="BP659">
        <v>76.957143000000002</v>
      </c>
      <c r="BQ659">
        <v>71.785713999999999</v>
      </c>
      <c r="BR659">
        <v>69.714286000000001</v>
      </c>
      <c r="BS659">
        <v>-77.630260000000007</v>
      </c>
      <c r="BT659">
        <v>-0.8675235</v>
      </c>
      <c r="BU659">
        <v>-28.90765</v>
      </c>
      <c r="BV659">
        <v>-22.681709999999999</v>
      </c>
      <c r="BW659">
        <v>-20.05331</v>
      </c>
      <c r="BX659">
        <v>-13.296049999999999</v>
      </c>
      <c r="BY659">
        <v>-6.8759930000000002</v>
      </c>
      <c r="BZ659">
        <v>24.713809999999999</v>
      </c>
      <c r="CA659">
        <v>1.111132</v>
      </c>
      <c r="CB659">
        <v>4.0156090000000004</v>
      </c>
      <c r="CC659">
        <v>-27.700849999999999</v>
      </c>
      <c r="CD659">
        <v>69.301109999999994</v>
      </c>
      <c r="CE659">
        <v>26.212579999999999</v>
      </c>
      <c r="CF659">
        <v>35.094880000000003</v>
      </c>
      <c r="CG659">
        <v>33.237119999999997</v>
      </c>
      <c r="CH659">
        <v>32.172739999999997</v>
      </c>
      <c r="CI659">
        <v>58.175109999999997</v>
      </c>
      <c r="CJ659">
        <v>107.6433</v>
      </c>
      <c r="CK659">
        <v>250.0522</v>
      </c>
      <c r="CL659">
        <v>162.12039999999999</v>
      </c>
      <c r="CM659">
        <v>-21.116119999999999</v>
      </c>
      <c r="CN659">
        <v>-15.255280000000001</v>
      </c>
      <c r="CO659">
        <v>-24.482700000000001</v>
      </c>
      <c r="CP659">
        <v>-13.985620000000001</v>
      </c>
      <c r="CQ659">
        <v>918.08399999999995</v>
      </c>
      <c r="CR659">
        <v>278.5958</v>
      </c>
      <c r="CS659">
        <v>674.12130000000002</v>
      </c>
      <c r="CT659">
        <v>335.3501</v>
      </c>
      <c r="CU659">
        <v>428.57339999999999</v>
      </c>
      <c r="CV659">
        <v>286.80860000000001</v>
      </c>
      <c r="CW659">
        <v>174.52440000000001</v>
      </c>
      <c r="CX659">
        <v>170.47450000000001</v>
      </c>
      <c r="CY659">
        <v>189.7568</v>
      </c>
      <c r="CZ659">
        <v>1019.2140000000001</v>
      </c>
      <c r="DA659">
        <v>2775.636</v>
      </c>
      <c r="DB659">
        <v>366.81560000000002</v>
      </c>
      <c r="DC659">
        <v>96.186329999999998</v>
      </c>
      <c r="DD659">
        <v>191.94929999999999</v>
      </c>
      <c r="DE659">
        <v>219.39670000000001</v>
      </c>
      <c r="DF659">
        <v>317.53230000000002</v>
      </c>
      <c r="DG659">
        <v>697.65980000000002</v>
      </c>
      <c r="DH659">
        <v>1348.5060000000001</v>
      </c>
      <c r="DI659">
        <v>993.86339999999996</v>
      </c>
      <c r="DJ659">
        <v>1186.1759999999999</v>
      </c>
      <c r="DK659">
        <v>1037.865</v>
      </c>
      <c r="DL659">
        <v>1181.627</v>
      </c>
      <c r="DM659">
        <v>424.08</v>
      </c>
      <c r="DN659">
        <v>643.0521</v>
      </c>
      <c r="DO659">
        <v>19</v>
      </c>
      <c r="DP659">
        <v>20</v>
      </c>
    </row>
    <row r="660" spans="1:120" x14ac:dyDescent="0.25">
      <c r="A660" t="str">
        <f t="shared" si="10"/>
        <v>AutoDR-Yes_Elect DA 1-4 (1PM-9PM)_44389_Combined</v>
      </c>
      <c r="B660" t="s">
        <v>62</v>
      </c>
      <c r="C660" t="s">
        <v>322</v>
      </c>
      <c r="D660" t="s">
        <v>61</v>
      </c>
      <c r="E660" t="s">
        <v>61</v>
      </c>
      <c r="F660" t="s">
        <v>61</v>
      </c>
      <c r="G660" t="s">
        <v>61</v>
      </c>
      <c r="H660" t="s">
        <v>98</v>
      </c>
      <c r="I660" t="s">
        <v>61</v>
      </c>
      <c r="J660" t="s">
        <v>61</v>
      </c>
      <c r="K660" t="s">
        <v>203</v>
      </c>
      <c r="L660" s="18">
        <v>44389</v>
      </c>
      <c r="M660">
        <v>20</v>
      </c>
      <c r="N660">
        <v>20</v>
      </c>
      <c r="O660" t="s">
        <v>258</v>
      </c>
      <c r="P660">
        <v>39</v>
      </c>
      <c r="Q660">
        <v>39</v>
      </c>
      <c r="R660">
        <v>1</v>
      </c>
      <c r="S660">
        <v>0</v>
      </c>
      <c r="T660">
        <v>0</v>
      </c>
      <c r="U660">
        <v>0</v>
      </c>
      <c r="V660">
        <v>0</v>
      </c>
      <c r="W660">
        <v>2361.5115000000001</v>
      </c>
      <c r="X660">
        <v>1855.2515000000001</v>
      </c>
      <c r="Y660">
        <v>1820.6994999999999</v>
      </c>
      <c r="Z660">
        <v>1748.577</v>
      </c>
      <c r="AA660">
        <v>1785.0744999999999</v>
      </c>
      <c r="AB660">
        <v>1766.4735000000001</v>
      </c>
      <c r="AC660">
        <v>1741.9369999999999</v>
      </c>
      <c r="AD660">
        <v>1766.4684999999999</v>
      </c>
      <c r="AE660">
        <v>2018.3955000000001</v>
      </c>
      <c r="AF660">
        <v>2434.9969999999998</v>
      </c>
      <c r="AG660">
        <v>2589.0259999999998</v>
      </c>
      <c r="AH660">
        <v>2775.0450000000001</v>
      </c>
      <c r="AI660">
        <v>2993.4470000000001</v>
      </c>
      <c r="AJ660">
        <v>3033.3225000000002</v>
      </c>
      <c r="AK660">
        <v>3165.9715000000001</v>
      </c>
      <c r="AL660">
        <v>3326.7325000000001</v>
      </c>
      <c r="AM660">
        <v>3473.7294999999999</v>
      </c>
      <c r="AN660">
        <v>3454.2184999999999</v>
      </c>
      <c r="AO660">
        <v>3264.5664999999999</v>
      </c>
      <c r="AP660">
        <v>3108.4375</v>
      </c>
      <c r="AQ660">
        <v>3330.5940000000001</v>
      </c>
      <c r="AR660">
        <v>2887.9589999999998</v>
      </c>
      <c r="AS660">
        <v>2228.047</v>
      </c>
      <c r="AT660">
        <v>1998.0615</v>
      </c>
      <c r="AU660">
        <v>65.435896999999997</v>
      </c>
      <c r="AV660">
        <v>64.923077000000006</v>
      </c>
      <c r="AW660">
        <v>63.769230999999998</v>
      </c>
      <c r="AX660">
        <v>63.038462000000003</v>
      </c>
      <c r="AY660">
        <v>62.512821000000002</v>
      </c>
      <c r="AZ660">
        <v>61.666666999999997</v>
      </c>
      <c r="BA660">
        <v>61.115385000000003</v>
      </c>
      <c r="BB660">
        <v>61.782051000000003</v>
      </c>
      <c r="BC660">
        <v>63.641025999999997</v>
      </c>
      <c r="BD660">
        <v>66.602564000000001</v>
      </c>
      <c r="BE660">
        <v>70.410256000000004</v>
      </c>
      <c r="BF660">
        <v>73.910256000000004</v>
      </c>
      <c r="BG660">
        <v>77.333332999999996</v>
      </c>
      <c r="BH660">
        <v>79.589743999999996</v>
      </c>
      <c r="BI660">
        <v>81.333332999999996</v>
      </c>
      <c r="BJ660">
        <v>82.371795000000006</v>
      </c>
      <c r="BK660">
        <v>82.769231000000005</v>
      </c>
      <c r="BL660">
        <v>82.179486999999995</v>
      </c>
      <c r="BM660">
        <v>80.333332999999996</v>
      </c>
      <c r="BN660">
        <v>76.807692000000003</v>
      </c>
      <c r="BO660">
        <v>72.576922999999994</v>
      </c>
      <c r="BP660">
        <v>69.243589999999998</v>
      </c>
      <c r="BQ660">
        <v>67.089743999999996</v>
      </c>
      <c r="BR660">
        <v>65.846153999999999</v>
      </c>
      <c r="BS660">
        <v>-76.382710000000003</v>
      </c>
      <c r="BT660">
        <v>10.904439999999999</v>
      </c>
      <c r="BU660">
        <v>-11.37368</v>
      </c>
      <c r="BV660">
        <v>9.8927960000000006</v>
      </c>
      <c r="BW660">
        <v>22.748570000000001</v>
      </c>
      <c r="BX660">
        <v>9.1902480000000004</v>
      </c>
      <c r="BY660">
        <v>10.29363</v>
      </c>
      <c r="BZ660">
        <v>-1.111378</v>
      </c>
      <c r="CA660">
        <v>-7.9100820000000001</v>
      </c>
      <c r="CB660">
        <v>-27.246510000000001</v>
      </c>
      <c r="CC660">
        <v>-32.905740000000002</v>
      </c>
      <c r="CD660">
        <v>49.152509999999999</v>
      </c>
      <c r="CE660">
        <v>-7.2229520000000003</v>
      </c>
      <c r="CF660">
        <v>-20.159009999999999</v>
      </c>
      <c r="CG660">
        <v>-31.204750000000001</v>
      </c>
      <c r="CH660">
        <v>-26.864570000000001</v>
      </c>
      <c r="CI660">
        <v>-25.56175</v>
      </c>
      <c r="CJ660">
        <v>38.719180000000001</v>
      </c>
      <c r="CK660">
        <v>197.1472</v>
      </c>
      <c r="CL660">
        <v>294.01929999999999</v>
      </c>
      <c r="CM660">
        <v>-30.409790000000001</v>
      </c>
      <c r="CN660">
        <v>-32.293930000000003</v>
      </c>
      <c r="CO660">
        <v>-37.471939999999996</v>
      </c>
      <c r="CP660">
        <v>-28.773959999999999</v>
      </c>
      <c r="CQ660">
        <v>1293.4939999999999</v>
      </c>
      <c r="CR660">
        <v>598.53160000000003</v>
      </c>
      <c r="CS660">
        <v>1042.3520000000001</v>
      </c>
      <c r="CT660">
        <v>500.60489999999999</v>
      </c>
      <c r="CU660">
        <v>578.68910000000005</v>
      </c>
      <c r="CV660">
        <v>371.06689999999998</v>
      </c>
      <c r="CW660">
        <v>277.21940000000001</v>
      </c>
      <c r="CX660">
        <v>288.79730000000001</v>
      </c>
      <c r="CY660">
        <v>464.47559999999999</v>
      </c>
      <c r="CZ660">
        <v>1359.473</v>
      </c>
      <c r="DA660">
        <v>3498.5990000000002</v>
      </c>
      <c r="DB660">
        <v>1170.3309999999999</v>
      </c>
      <c r="DC660">
        <v>1207.0820000000001</v>
      </c>
      <c r="DD660">
        <v>812.36009999999999</v>
      </c>
      <c r="DE660">
        <v>868.80920000000003</v>
      </c>
      <c r="DF660">
        <v>898.68520000000001</v>
      </c>
      <c r="DG660">
        <v>1330.0509999999999</v>
      </c>
      <c r="DH660">
        <v>1579.058</v>
      </c>
      <c r="DI660">
        <v>1635.9580000000001</v>
      </c>
      <c r="DJ660">
        <v>1424.5260000000001</v>
      </c>
      <c r="DK660">
        <v>2004.278</v>
      </c>
      <c r="DL660">
        <v>1810.3879999999999</v>
      </c>
      <c r="DM660">
        <v>2416.1779999999999</v>
      </c>
      <c r="DN660">
        <v>1599.2739999999999</v>
      </c>
      <c r="DO660">
        <v>19</v>
      </c>
      <c r="DP660">
        <v>20</v>
      </c>
    </row>
    <row r="661" spans="1:120" x14ac:dyDescent="0.25">
      <c r="A661" t="str">
        <f t="shared" si="10"/>
        <v>AutoDR-No_Elect DA 1-4 (1PM-9PM)_44389_Combined</v>
      </c>
      <c r="B661" t="s">
        <v>62</v>
      </c>
      <c r="C661" t="s">
        <v>321</v>
      </c>
      <c r="D661" t="s">
        <v>61</v>
      </c>
      <c r="E661" t="s">
        <v>61</v>
      </c>
      <c r="F661" t="s">
        <v>61</v>
      </c>
      <c r="G661" t="s">
        <v>61</v>
      </c>
      <c r="H661" t="s">
        <v>97</v>
      </c>
      <c r="I661" t="s">
        <v>61</v>
      </c>
      <c r="J661" t="s">
        <v>61</v>
      </c>
      <c r="K661" t="s">
        <v>203</v>
      </c>
      <c r="L661" s="18">
        <v>44389</v>
      </c>
      <c r="M661">
        <v>20</v>
      </c>
      <c r="N661">
        <v>20</v>
      </c>
      <c r="O661" t="s">
        <v>258</v>
      </c>
      <c r="P661">
        <v>439</v>
      </c>
      <c r="Q661">
        <v>428</v>
      </c>
      <c r="R661">
        <v>1</v>
      </c>
      <c r="S661">
        <v>0</v>
      </c>
      <c r="T661">
        <v>0</v>
      </c>
      <c r="U661">
        <v>0</v>
      </c>
      <c r="V661">
        <v>0</v>
      </c>
      <c r="W661">
        <v>16349.866</v>
      </c>
      <c r="X661">
        <v>15700.821</v>
      </c>
      <c r="Y661">
        <v>15575.8</v>
      </c>
      <c r="Z661">
        <v>15516.011</v>
      </c>
      <c r="AA661">
        <v>15807.371999999999</v>
      </c>
      <c r="AB661">
        <v>17138.650000000001</v>
      </c>
      <c r="AC661">
        <v>19161.594000000001</v>
      </c>
      <c r="AD661">
        <v>22352.384999999998</v>
      </c>
      <c r="AE661">
        <v>24792.53</v>
      </c>
      <c r="AF661">
        <v>26461.928</v>
      </c>
      <c r="AG661">
        <v>27283.870999999999</v>
      </c>
      <c r="AH661">
        <v>30756.36</v>
      </c>
      <c r="AI661">
        <v>31918.716</v>
      </c>
      <c r="AJ661">
        <v>32834.288</v>
      </c>
      <c r="AK661">
        <v>33483.133999999998</v>
      </c>
      <c r="AL661">
        <v>33798.661999999997</v>
      </c>
      <c r="AM661">
        <v>34692.417999999998</v>
      </c>
      <c r="AN661">
        <v>34773.158000000003</v>
      </c>
      <c r="AO661">
        <v>30220.339</v>
      </c>
      <c r="AP661">
        <v>23039.132000000001</v>
      </c>
      <c r="AQ661">
        <v>25339.476999999999</v>
      </c>
      <c r="AR661">
        <v>21758.683000000001</v>
      </c>
      <c r="AS661">
        <v>18614.486000000001</v>
      </c>
      <c r="AT661">
        <v>17156.662</v>
      </c>
      <c r="AU661">
        <v>69.768908999999994</v>
      </c>
      <c r="AV661">
        <v>69.015220999999997</v>
      </c>
      <c r="AW661">
        <v>67.730253000000005</v>
      </c>
      <c r="AX661">
        <v>66.578771000000003</v>
      </c>
      <c r="AY661">
        <v>65.947177999999994</v>
      </c>
      <c r="AZ661">
        <v>64.781824999999998</v>
      </c>
      <c r="BA661">
        <v>64.120003999999994</v>
      </c>
      <c r="BB661">
        <v>64.939329000000001</v>
      </c>
      <c r="BC661">
        <v>67.223899000000003</v>
      </c>
      <c r="BD661">
        <v>70.519808999999995</v>
      </c>
      <c r="BE661">
        <v>74.469560999999999</v>
      </c>
      <c r="BF661">
        <v>78.049558000000005</v>
      </c>
      <c r="BG661">
        <v>81.488702000000004</v>
      </c>
      <c r="BH661">
        <v>83.912248000000005</v>
      </c>
      <c r="BI661">
        <v>85.563508999999996</v>
      </c>
      <c r="BJ661">
        <v>86.615532999999999</v>
      </c>
      <c r="BK661">
        <v>87.202692999999996</v>
      </c>
      <c r="BL661">
        <v>86.994902999999994</v>
      </c>
      <c r="BM661">
        <v>85.213282000000007</v>
      </c>
      <c r="BN661">
        <v>81.836665999999994</v>
      </c>
      <c r="BO661">
        <v>77.714107999999996</v>
      </c>
      <c r="BP661">
        <v>74.195937999999998</v>
      </c>
      <c r="BQ661">
        <v>71.968610999999996</v>
      </c>
      <c r="BR661">
        <v>70.550511999999998</v>
      </c>
      <c r="BS661">
        <v>-262.72320000000002</v>
      </c>
      <c r="BT661">
        <v>-142.99090000000001</v>
      </c>
      <c r="BU661">
        <v>-140.44030000000001</v>
      </c>
      <c r="BV661">
        <v>-57.014719999999997</v>
      </c>
      <c r="BW661">
        <v>161.13030000000001</v>
      </c>
      <c r="BX661">
        <v>252.62450000000001</v>
      </c>
      <c r="BY661">
        <v>77.783529999999999</v>
      </c>
      <c r="BZ661">
        <v>-79.211870000000005</v>
      </c>
      <c r="CA661">
        <v>-269.72190000000001</v>
      </c>
      <c r="CB661">
        <v>-253.8869</v>
      </c>
      <c r="CC661">
        <v>20.29494</v>
      </c>
      <c r="CD661">
        <v>-244.5829</v>
      </c>
      <c r="CE661">
        <v>-245.3723</v>
      </c>
      <c r="CF661">
        <v>-318.24509999999998</v>
      </c>
      <c r="CG661">
        <v>-385.95519999999999</v>
      </c>
      <c r="CH661">
        <v>-322.81810000000002</v>
      </c>
      <c r="CI661">
        <v>-570.70489999999995</v>
      </c>
      <c r="CJ661">
        <v>-365.34339999999997</v>
      </c>
      <c r="CK661">
        <v>3201.53</v>
      </c>
      <c r="CL661">
        <v>8177.1679999999997</v>
      </c>
      <c r="CM661">
        <v>2831.3009999999999</v>
      </c>
      <c r="CN661">
        <v>608.62249999999995</v>
      </c>
      <c r="CO661">
        <v>-91.499430000000004</v>
      </c>
      <c r="CP661">
        <v>-65.561260000000004</v>
      </c>
      <c r="CQ661">
        <v>44963.06</v>
      </c>
      <c r="CR661">
        <v>16025.55</v>
      </c>
      <c r="CS661">
        <v>17517.599999999999</v>
      </c>
      <c r="CT661">
        <v>15224.51</v>
      </c>
      <c r="CU661">
        <v>11366.82</v>
      </c>
      <c r="CV661">
        <v>11249.3</v>
      </c>
      <c r="CW661">
        <v>8597.3140000000003</v>
      </c>
      <c r="CX661">
        <v>8703.9590000000007</v>
      </c>
      <c r="CY661">
        <v>12786.72</v>
      </c>
      <c r="CZ661">
        <v>15168.94</v>
      </c>
      <c r="DA661">
        <v>32055.97</v>
      </c>
      <c r="DB661">
        <v>28151.22</v>
      </c>
      <c r="DC661">
        <v>33755.82</v>
      </c>
      <c r="DD661">
        <v>38397.230000000003</v>
      </c>
      <c r="DE661">
        <v>45457.599999999999</v>
      </c>
      <c r="DF661">
        <v>49955</v>
      </c>
      <c r="DG661">
        <v>58787.31</v>
      </c>
      <c r="DH661">
        <v>59155.26</v>
      </c>
      <c r="DI661">
        <v>59805.91</v>
      </c>
      <c r="DJ661">
        <v>58274.45</v>
      </c>
      <c r="DK661">
        <v>70877.490000000005</v>
      </c>
      <c r="DL661">
        <v>53369.24</v>
      </c>
      <c r="DM661">
        <v>32139.84</v>
      </c>
      <c r="DN661">
        <v>29521.25</v>
      </c>
      <c r="DO661">
        <v>19</v>
      </c>
      <c r="DP661">
        <v>20</v>
      </c>
    </row>
    <row r="662" spans="1:120" hidden="1" x14ac:dyDescent="0.25">
      <c r="A662" t="str">
        <f t="shared" si="10"/>
        <v>All_Elect DA 1-4 (1PM-9PM)_44389_Combined</v>
      </c>
      <c r="B662" t="s">
        <v>62</v>
      </c>
      <c r="C662" t="s">
        <v>61</v>
      </c>
      <c r="D662" t="s">
        <v>61</v>
      </c>
      <c r="E662" t="s">
        <v>61</v>
      </c>
      <c r="F662" t="s">
        <v>61</v>
      </c>
      <c r="G662" t="s">
        <v>61</v>
      </c>
      <c r="H662" t="s">
        <v>61</v>
      </c>
      <c r="I662" t="s">
        <v>61</v>
      </c>
      <c r="J662" t="s">
        <v>61</v>
      </c>
      <c r="K662" t="s">
        <v>203</v>
      </c>
      <c r="L662" s="18">
        <v>44389</v>
      </c>
      <c r="M662">
        <v>20</v>
      </c>
      <c r="N662">
        <v>20</v>
      </c>
      <c r="O662" t="s">
        <v>258</v>
      </c>
      <c r="P662">
        <v>478</v>
      </c>
      <c r="Q662">
        <v>467</v>
      </c>
      <c r="R662">
        <v>1</v>
      </c>
      <c r="S662">
        <v>0</v>
      </c>
      <c r="T662">
        <v>0</v>
      </c>
      <c r="U662">
        <v>0</v>
      </c>
      <c r="V662">
        <v>0</v>
      </c>
      <c r="W662">
        <v>18728.565999999999</v>
      </c>
      <c r="X662">
        <v>17567.111000000001</v>
      </c>
      <c r="Y662">
        <v>17406.208999999999</v>
      </c>
      <c r="Z662">
        <v>17273.713</v>
      </c>
      <c r="AA662">
        <v>17602.261999999999</v>
      </c>
      <c r="AB662">
        <v>18911.88</v>
      </c>
      <c r="AC662">
        <v>20906.419000000002</v>
      </c>
      <c r="AD662">
        <v>24117.392</v>
      </c>
      <c r="AE662">
        <v>26809.814999999999</v>
      </c>
      <c r="AF662">
        <v>28901.8</v>
      </c>
      <c r="AG662">
        <v>29878.7</v>
      </c>
      <c r="AH662">
        <v>33535.175000000003</v>
      </c>
      <c r="AI662">
        <v>34918.828999999998</v>
      </c>
      <c r="AJ662">
        <v>35873.347000000002</v>
      </c>
      <c r="AK662">
        <v>36656.366000000002</v>
      </c>
      <c r="AL662">
        <v>37135.614999999998</v>
      </c>
      <c r="AM662">
        <v>38177.457000000002</v>
      </c>
      <c r="AN662">
        <v>38239.171000000002</v>
      </c>
      <c r="AO662">
        <v>33501.961000000003</v>
      </c>
      <c r="AP662">
        <v>26173.042000000001</v>
      </c>
      <c r="AQ662">
        <v>28693.690999999999</v>
      </c>
      <c r="AR662">
        <v>24665.464</v>
      </c>
      <c r="AS662">
        <v>20854.063999999998</v>
      </c>
      <c r="AT662">
        <v>19165.916000000001</v>
      </c>
      <c r="AU662">
        <v>69.409934000000007</v>
      </c>
      <c r="AV662">
        <v>68.676199999999994</v>
      </c>
      <c r="AW662">
        <v>67.402124999999998</v>
      </c>
      <c r="AX662">
        <v>66.285387</v>
      </c>
      <c r="AY662">
        <v>65.662488999999994</v>
      </c>
      <c r="AZ662">
        <v>64.52355</v>
      </c>
      <c r="BA662">
        <v>63.870955000000002</v>
      </c>
      <c r="BB662">
        <v>64.677508000000003</v>
      </c>
      <c r="BC662">
        <v>66.926657000000006</v>
      </c>
      <c r="BD662">
        <v>70.194751999999994</v>
      </c>
      <c r="BE662">
        <v>74.132895000000005</v>
      </c>
      <c r="BF662">
        <v>77.706700999999995</v>
      </c>
      <c r="BG662">
        <v>81.1447</v>
      </c>
      <c r="BH662">
        <v>83.554727</v>
      </c>
      <c r="BI662">
        <v>85.213918000000007</v>
      </c>
      <c r="BJ662">
        <v>86.265047999999993</v>
      </c>
      <c r="BK662">
        <v>86.836680999999999</v>
      </c>
      <c r="BL662">
        <v>86.597103000000004</v>
      </c>
      <c r="BM662">
        <v>84.809972999999999</v>
      </c>
      <c r="BN662">
        <v>81.420698999999999</v>
      </c>
      <c r="BO662">
        <v>77.289030999999994</v>
      </c>
      <c r="BP662">
        <v>73.785971000000004</v>
      </c>
      <c r="BQ662">
        <v>71.564654000000004</v>
      </c>
      <c r="BR662">
        <v>70.160842000000002</v>
      </c>
      <c r="BS662">
        <v>-338.9726</v>
      </c>
      <c r="BT662">
        <v>-131.8801</v>
      </c>
      <c r="BU662">
        <v>-152.0779</v>
      </c>
      <c r="BV662">
        <v>-46.794400000000003</v>
      </c>
      <c r="BW662">
        <v>183.8973</v>
      </c>
      <c r="BX662">
        <v>261.6352</v>
      </c>
      <c r="BY662">
        <v>88.278419999999997</v>
      </c>
      <c r="BZ662">
        <v>-80.672790000000006</v>
      </c>
      <c r="CA662">
        <v>-276.9708</v>
      </c>
      <c r="CB662">
        <v>-280.91469999999998</v>
      </c>
      <c r="CC662">
        <v>-12.43853</v>
      </c>
      <c r="CD662">
        <v>-194.5206</v>
      </c>
      <c r="CE662">
        <v>-252.25</v>
      </c>
      <c r="CF662">
        <v>-338.86219999999997</v>
      </c>
      <c r="CG662">
        <v>-417.4067</v>
      </c>
      <c r="CH662">
        <v>-349.50639999999999</v>
      </c>
      <c r="CI662">
        <v>-595.3664</v>
      </c>
      <c r="CJ662">
        <v>-325.18970000000002</v>
      </c>
      <c r="CK662">
        <v>3395.16</v>
      </c>
      <c r="CL662">
        <v>8461.5310000000009</v>
      </c>
      <c r="CM662">
        <v>2795.4140000000002</v>
      </c>
      <c r="CN662">
        <v>574.91399999999999</v>
      </c>
      <c r="CO662">
        <v>-129.51759999999999</v>
      </c>
      <c r="CP662">
        <v>-95.146410000000003</v>
      </c>
      <c r="CQ662">
        <v>46153.35</v>
      </c>
      <c r="CR662">
        <v>16599.349999999999</v>
      </c>
      <c r="CS662">
        <v>18538.09</v>
      </c>
      <c r="CT662">
        <v>15688.06</v>
      </c>
      <c r="CU662">
        <v>11926.07</v>
      </c>
      <c r="CV662">
        <v>11592.67</v>
      </c>
      <c r="CW662">
        <v>8855.7970000000005</v>
      </c>
      <c r="CX662">
        <v>8973.7669999999998</v>
      </c>
      <c r="CY662">
        <v>13225.78</v>
      </c>
      <c r="CZ662">
        <v>16513.759999999998</v>
      </c>
      <c r="DA662">
        <v>35530.949999999997</v>
      </c>
      <c r="DB662">
        <v>29287.55</v>
      </c>
      <c r="DC662">
        <v>34933.78</v>
      </c>
      <c r="DD662">
        <v>39146.17</v>
      </c>
      <c r="DE662">
        <v>46246.34</v>
      </c>
      <c r="DF662">
        <v>50759.02</v>
      </c>
      <c r="DG662">
        <v>60007.72</v>
      </c>
      <c r="DH662">
        <v>60619.78</v>
      </c>
      <c r="DI662">
        <v>61330.12</v>
      </c>
      <c r="DJ662">
        <v>59579.26</v>
      </c>
      <c r="DK662">
        <v>72717.5</v>
      </c>
      <c r="DL662">
        <v>55056.82</v>
      </c>
      <c r="DM662">
        <v>34561.47</v>
      </c>
      <c r="DN662">
        <v>31069.62</v>
      </c>
      <c r="DO662">
        <v>19</v>
      </c>
      <c r="DP662">
        <v>20</v>
      </c>
    </row>
    <row r="663" spans="1:120" hidden="1" x14ac:dyDescent="0.25">
      <c r="A663" t="str">
        <f t="shared" si="10"/>
        <v>LCA-Stockton_Elect DA 1-4 (1PM-9PM)_44389_Combined</v>
      </c>
      <c r="B663" t="s">
        <v>62</v>
      </c>
      <c r="C663" t="s">
        <v>213</v>
      </c>
      <c r="D663" t="s">
        <v>39</v>
      </c>
      <c r="E663" t="s">
        <v>61</v>
      </c>
      <c r="F663" t="s">
        <v>61</v>
      </c>
      <c r="G663" t="s">
        <v>61</v>
      </c>
      <c r="H663" t="s">
        <v>61</v>
      </c>
      <c r="I663" t="s">
        <v>61</v>
      </c>
      <c r="J663" t="s">
        <v>61</v>
      </c>
      <c r="K663" t="s">
        <v>203</v>
      </c>
      <c r="L663" s="18">
        <v>44389</v>
      </c>
      <c r="M663">
        <v>20</v>
      </c>
      <c r="N663">
        <v>20</v>
      </c>
      <c r="O663" t="s">
        <v>258</v>
      </c>
      <c r="P663">
        <v>33</v>
      </c>
      <c r="Q663">
        <v>32</v>
      </c>
      <c r="R663">
        <v>1</v>
      </c>
      <c r="S663">
        <v>0</v>
      </c>
      <c r="T663">
        <v>0</v>
      </c>
      <c r="U663">
        <v>0</v>
      </c>
      <c r="V663">
        <v>0</v>
      </c>
      <c r="W663">
        <v>975.55016000000001</v>
      </c>
      <c r="X663">
        <v>879.09037000000001</v>
      </c>
      <c r="Y663">
        <v>856.49095</v>
      </c>
      <c r="Z663">
        <v>860.48788999999999</v>
      </c>
      <c r="AA663">
        <v>880.85437000000002</v>
      </c>
      <c r="AB663">
        <v>1105.394</v>
      </c>
      <c r="AC663">
        <v>1334.0338999999999</v>
      </c>
      <c r="AD663">
        <v>1524.9843000000001</v>
      </c>
      <c r="AE663">
        <v>1778.7521999999999</v>
      </c>
      <c r="AF663">
        <v>1796.6559</v>
      </c>
      <c r="AG663">
        <v>1804.0966000000001</v>
      </c>
      <c r="AH663">
        <v>2029.5595000000001</v>
      </c>
      <c r="AI663">
        <v>2029.0347999999999</v>
      </c>
      <c r="AJ663">
        <v>2142.87</v>
      </c>
      <c r="AK663">
        <v>2211.3027999999999</v>
      </c>
      <c r="AL663">
        <v>2201.9085</v>
      </c>
      <c r="AM663">
        <v>2284.4751000000001</v>
      </c>
      <c r="AN663">
        <v>2202.1577000000002</v>
      </c>
      <c r="AO663">
        <v>1931.8552</v>
      </c>
      <c r="AP663">
        <v>1767.5459000000001</v>
      </c>
      <c r="AQ663">
        <v>1934.1374000000001</v>
      </c>
      <c r="AR663">
        <v>1469.8487</v>
      </c>
      <c r="AS663">
        <v>1192.8110999999999</v>
      </c>
      <c r="AT663">
        <v>1076.7787000000001</v>
      </c>
      <c r="AU663">
        <v>71.373205999999996</v>
      </c>
      <c r="AV663">
        <v>70.468900000000005</v>
      </c>
      <c r="AW663">
        <v>67.968900000000005</v>
      </c>
      <c r="AX663">
        <v>66.660286999999997</v>
      </c>
      <c r="AY663">
        <v>66.160286999999997</v>
      </c>
      <c r="AZ663">
        <v>64.447367999999997</v>
      </c>
      <c r="BA663">
        <v>63.234450000000002</v>
      </c>
      <c r="BB663">
        <v>63.925837000000001</v>
      </c>
      <c r="BC663">
        <v>66.212918999999999</v>
      </c>
      <c r="BD663">
        <v>69.904306000000005</v>
      </c>
      <c r="BE663">
        <v>74.478469000000004</v>
      </c>
      <c r="BF663">
        <v>78.861243999999999</v>
      </c>
      <c r="BG663">
        <v>83.169855999999996</v>
      </c>
      <c r="BH663">
        <v>85.382774999999995</v>
      </c>
      <c r="BI663">
        <v>87.404306000000005</v>
      </c>
      <c r="BJ663">
        <v>88.521530999999996</v>
      </c>
      <c r="BK663">
        <v>90.160286999999997</v>
      </c>
      <c r="BL663">
        <v>89.681818000000007</v>
      </c>
      <c r="BM663">
        <v>88.107656000000006</v>
      </c>
      <c r="BN663">
        <v>86.033493000000007</v>
      </c>
      <c r="BO663">
        <v>81.746410999999995</v>
      </c>
      <c r="BP663">
        <v>77.033493000000007</v>
      </c>
      <c r="BQ663">
        <v>73.203349000000003</v>
      </c>
      <c r="BR663">
        <v>70.681818000000007</v>
      </c>
      <c r="BS663">
        <v>67.076790000000003</v>
      </c>
      <c r="BT663">
        <v>-92.708969999999994</v>
      </c>
      <c r="BU663">
        <v>-114.3201</v>
      </c>
      <c r="BV663">
        <v>-50.527410000000003</v>
      </c>
      <c r="BW663">
        <v>-0.28206700000000001</v>
      </c>
      <c r="BX663">
        <v>59.021090000000001</v>
      </c>
      <c r="BY663">
        <v>36.586219999999997</v>
      </c>
      <c r="BZ663">
        <v>-72.136700000000005</v>
      </c>
      <c r="CA663">
        <v>-13.792009999999999</v>
      </c>
      <c r="CB663">
        <v>-9.6015479999999993</v>
      </c>
      <c r="CC663">
        <v>-38.157940000000004</v>
      </c>
      <c r="CD663">
        <v>-81.874539999999996</v>
      </c>
      <c r="CE663">
        <v>-49.927509999999998</v>
      </c>
      <c r="CF663">
        <v>-91.854690000000005</v>
      </c>
      <c r="CG663">
        <v>-86.647769999999994</v>
      </c>
      <c r="CH663">
        <v>-38.722119999999997</v>
      </c>
      <c r="CI663">
        <v>-45.625230000000002</v>
      </c>
      <c r="CJ663">
        <v>60.035629999999998</v>
      </c>
      <c r="CK663">
        <v>319.6943</v>
      </c>
      <c r="CL663">
        <v>363.62009999999998</v>
      </c>
      <c r="CM663">
        <v>112.6431</v>
      </c>
      <c r="CN663">
        <v>121.4683</v>
      </c>
      <c r="CO663">
        <v>102.9568</v>
      </c>
      <c r="CP663">
        <v>88.869129999999998</v>
      </c>
      <c r="CQ663">
        <v>4251.3010000000004</v>
      </c>
      <c r="CR663">
        <v>4892.8280000000004</v>
      </c>
      <c r="CS663">
        <v>4836.5879999999997</v>
      </c>
      <c r="CT663">
        <v>2726.0569999999998</v>
      </c>
      <c r="CU663">
        <v>1885.3050000000001</v>
      </c>
      <c r="CV663">
        <v>781.70690000000002</v>
      </c>
      <c r="CW663">
        <v>1062.423</v>
      </c>
      <c r="CX663">
        <v>1043.3389999999999</v>
      </c>
      <c r="CY663">
        <v>969.34379999999999</v>
      </c>
      <c r="CZ663">
        <v>1038.308</v>
      </c>
      <c r="DA663">
        <v>2548.5590000000002</v>
      </c>
      <c r="DB663">
        <v>2107.1129999999998</v>
      </c>
      <c r="DC663">
        <v>2274.6469999999999</v>
      </c>
      <c r="DD663">
        <v>2266.9650000000001</v>
      </c>
      <c r="DE663">
        <v>2293.9760000000001</v>
      </c>
      <c r="DF663">
        <v>2367.2559999999999</v>
      </c>
      <c r="DG663">
        <v>2983.982</v>
      </c>
      <c r="DH663">
        <v>3765.5</v>
      </c>
      <c r="DI663">
        <v>2748.3589999999999</v>
      </c>
      <c r="DJ663">
        <v>3507.0129999999999</v>
      </c>
      <c r="DK663">
        <v>3028.0819999999999</v>
      </c>
      <c r="DL663">
        <v>2856.5830000000001</v>
      </c>
      <c r="DM663">
        <v>4401.1149999999998</v>
      </c>
      <c r="DN663">
        <v>3286.799</v>
      </c>
      <c r="DO663">
        <v>19</v>
      </c>
      <c r="DP663">
        <v>20</v>
      </c>
    </row>
    <row r="664" spans="1:120" hidden="1" x14ac:dyDescent="0.25">
      <c r="A664" t="str">
        <f t="shared" si="10"/>
        <v>LCA-Greater Bay Area_Elect DA 1-4 (1PM-9PM)_44389_Combined</v>
      </c>
      <c r="B664" t="s">
        <v>62</v>
      </c>
      <c r="C664" t="s">
        <v>209</v>
      </c>
      <c r="D664" t="s">
        <v>36</v>
      </c>
      <c r="E664" t="s">
        <v>61</v>
      </c>
      <c r="F664" t="s">
        <v>61</v>
      </c>
      <c r="G664" t="s">
        <v>61</v>
      </c>
      <c r="H664" t="s">
        <v>61</v>
      </c>
      <c r="I664" t="s">
        <v>61</v>
      </c>
      <c r="J664" t="s">
        <v>61</v>
      </c>
      <c r="K664" t="s">
        <v>203</v>
      </c>
      <c r="L664" s="18">
        <v>44389</v>
      </c>
      <c r="M664">
        <v>20</v>
      </c>
      <c r="N664">
        <v>20</v>
      </c>
      <c r="O664" t="s">
        <v>258</v>
      </c>
      <c r="P664">
        <v>178</v>
      </c>
      <c r="Q664">
        <v>176</v>
      </c>
      <c r="R664">
        <v>1</v>
      </c>
      <c r="S664">
        <v>0</v>
      </c>
      <c r="T664">
        <v>0</v>
      </c>
      <c r="U664">
        <v>0</v>
      </c>
      <c r="V664">
        <v>0</v>
      </c>
      <c r="W664">
        <v>7237.0720000000001</v>
      </c>
      <c r="X664">
        <v>6787.9204</v>
      </c>
      <c r="Y664">
        <v>6665.0460000000003</v>
      </c>
      <c r="Z664">
        <v>6599.4031999999997</v>
      </c>
      <c r="AA664">
        <v>6730.6985000000004</v>
      </c>
      <c r="AB664">
        <v>7218.8672999999999</v>
      </c>
      <c r="AC664">
        <v>7993.1471000000001</v>
      </c>
      <c r="AD664">
        <v>9222.9388999999992</v>
      </c>
      <c r="AE664">
        <v>10246.861000000001</v>
      </c>
      <c r="AF664">
        <v>11345.276</v>
      </c>
      <c r="AG664">
        <v>11902.906000000001</v>
      </c>
      <c r="AH664">
        <v>13880.996999999999</v>
      </c>
      <c r="AI664">
        <v>14426.701999999999</v>
      </c>
      <c r="AJ664">
        <v>14925.944</v>
      </c>
      <c r="AK664">
        <v>15252.718000000001</v>
      </c>
      <c r="AL664">
        <v>15469.617</v>
      </c>
      <c r="AM664">
        <v>16044.446</v>
      </c>
      <c r="AN664">
        <v>16146.998</v>
      </c>
      <c r="AO664">
        <v>15005.898999999999</v>
      </c>
      <c r="AP664">
        <v>13265.298000000001</v>
      </c>
      <c r="AQ664">
        <v>12007.866</v>
      </c>
      <c r="AR664">
        <v>9339.7540000000008</v>
      </c>
      <c r="AS664">
        <v>7843.4459999999999</v>
      </c>
      <c r="AT664">
        <v>7135.4786000000004</v>
      </c>
      <c r="AU664">
        <v>57.461196999999999</v>
      </c>
      <c r="AV664">
        <v>57.324536000000002</v>
      </c>
      <c r="AW664">
        <v>56.745493000000003</v>
      </c>
      <c r="AX664">
        <v>56.592109000000001</v>
      </c>
      <c r="AY664">
        <v>56.385680999999998</v>
      </c>
      <c r="AZ664">
        <v>56.208779999999997</v>
      </c>
      <c r="BA664">
        <v>56.041547000000001</v>
      </c>
      <c r="BB664">
        <v>56.588059000000001</v>
      </c>
      <c r="BC664">
        <v>57.914684999999999</v>
      </c>
      <c r="BD664">
        <v>60.355370000000001</v>
      </c>
      <c r="BE664">
        <v>63.072772000000001</v>
      </c>
      <c r="BF664">
        <v>65.671543999999997</v>
      </c>
      <c r="BG664">
        <v>68.372877000000003</v>
      </c>
      <c r="BH664">
        <v>70.169846000000007</v>
      </c>
      <c r="BI664">
        <v>71.619415000000004</v>
      </c>
      <c r="BJ664">
        <v>72.279330999999999</v>
      </c>
      <c r="BK664">
        <v>72.102560999999994</v>
      </c>
      <c r="BL664">
        <v>71.248759000000007</v>
      </c>
      <c r="BM664">
        <v>69.075515999999993</v>
      </c>
      <c r="BN664">
        <v>65.186700000000002</v>
      </c>
      <c r="BO664">
        <v>61.313299999999998</v>
      </c>
      <c r="BP664">
        <v>59.270707999999999</v>
      </c>
      <c r="BQ664">
        <v>58.085183999999998</v>
      </c>
      <c r="BR664">
        <v>57.673634999999997</v>
      </c>
      <c r="BS664">
        <v>-128.3972</v>
      </c>
      <c r="BT664">
        <v>-48.871639999999999</v>
      </c>
      <c r="BU664">
        <v>-50.092019999999998</v>
      </c>
      <c r="BV664">
        <v>13.03279</v>
      </c>
      <c r="BW664">
        <v>145.15530000000001</v>
      </c>
      <c r="BX664">
        <v>157.91149999999999</v>
      </c>
      <c r="BY664">
        <v>144.7379</v>
      </c>
      <c r="BZ664">
        <v>-80.848399999999998</v>
      </c>
      <c r="CA664">
        <v>-203.45660000000001</v>
      </c>
      <c r="CB664">
        <v>-183.7381</v>
      </c>
      <c r="CC664">
        <v>-35.71414</v>
      </c>
      <c r="CD664">
        <v>-221.0797</v>
      </c>
      <c r="CE664">
        <v>-192.16720000000001</v>
      </c>
      <c r="CF664">
        <v>-236.2893</v>
      </c>
      <c r="CG664">
        <v>-256.99860000000001</v>
      </c>
      <c r="CH664">
        <v>-282.54250000000002</v>
      </c>
      <c r="CI664">
        <v>-482.68520000000001</v>
      </c>
      <c r="CJ664">
        <v>-434.32729999999998</v>
      </c>
      <c r="CK664">
        <v>327.3372</v>
      </c>
      <c r="CL664">
        <v>848.51900000000001</v>
      </c>
      <c r="CM664">
        <v>5.0755420000000004</v>
      </c>
      <c r="CN664">
        <v>0.37045099999999997</v>
      </c>
      <c r="CO664">
        <v>-122.2056</v>
      </c>
      <c r="CP664">
        <v>-118.5689</v>
      </c>
      <c r="CQ664">
        <v>14136.39</v>
      </c>
      <c r="CR664">
        <v>3134.9839999999999</v>
      </c>
      <c r="CS664">
        <v>3002.7919999999999</v>
      </c>
      <c r="CT664">
        <v>2214.788</v>
      </c>
      <c r="CU664">
        <v>3964.058</v>
      </c>
      <c r="CV664">
        <v>4252.777</v>
      </c>
      <c r="CW664">
        <v>2772.011</v>
      </c>
      <c r="CX664">
        <v>2688.9960000000001</v>
      </c>
      <c r="CY664">
        <v>4899.5619999999999</v>
      </c>
      <c r="CZ664">
        <v>7271.0150000000003</v>
      </c>
      <c r="DA664">
        <v>15865.58</v>
      </c>
      <c r="DB664">
        <v>16199.96</v>
      </c>
      <c r="DC664">
        <v>22000.61</v>
      </c>
      <c r="DD664">
        <v>25837.71</v>
      </c>
      <c r="DE664">
        <v>30854.400000000001</v>
      </c>
      <c r="DF664">
        <v>35044.449999999997</v>
      </c>
      <c r="DG664">
        <v>41860.839999999997</v>
      </c>
      <c r="DH664">
        <v>31702.5</v>
      </c>
      <c r="DI664">
        <v>31019.279999999999</v>
      </c>
      <c r="DJ664">
        <v>29869.3</v>
      </c>
      <c r="DK664">
        <v>27270.35</v>
      </c>
      <c r="DL664">
        <v>22717.71</v>
      </c>
      <c r="DM664">
        <v>12206</v>
      </c>
      <c r="DN664">
        <v>10115.780000000001</v>
      </c>
      <c r="DO664">
        <v>19</v>
      </c>
      <c r="DP664">
        <v>20</v>
      </c>
    </row>
    <row r="665" spans="1:120" hidden="1" x14ac:dyDescent="0.25">
      <c r="A665" t="str">
        <f t="shared" si="10"/>
        <v>Size_Grp-20 to 199.99 kW_Elect DA 1-4 (1PM-9PM)_44389_Combined</v>
      </c>
      <c r="B665" t="s">
        <v>62</v>
      </c>
      <c r="C665" t="s">
        <v>201</v>
      </c>
      <c r="D665" t="s">
        <v>61</v>
      </c>
      <c r="E665" t="s">
        <v>61</v>
      </c>
      <c r="F665" t="s">
        <v>61</v>
      </c>
      <c r="G665" t="s">
        <v>61</v>
      </c>
      <c r="H665" t="s">
        <v>61</v>
      </c>
      <c r="I665" t="s">
        <v>61</v>
      </c>
      <c r="J665" t="s">
        <v>101</v>
      </c>
      <c r="K665" t="s">
        <v>203</v>
      </c>
      <c r="L665" s="18">
        <v>44389</v>
      </c>
      <c r="M665">
        <v>20</v>
      </c>
      <c r="N665">
        <v>20</v>
      </c>
      <c r="O665" t="s">
        <v>258</v>
      </c>
      <c r="P665">
        <v>359</v>
      </c>
      <c r="Q665">
        <v>349</v>
      </c>
      <c r="R665">
        <v>1</v>
      </c>
      <c r="S665">
        <v>0</v>
      </c>
      <c r="T665">
        <v>0</v>
      </c>
      <c r="U665">
        <v>0</v>
      </c>
      <c r="V665">
        <v>0</v>
      </c>
      <c r="W665">
        <v>7115.9191000000001</v>
      </c>
      <c r="X665">
        <v>6559.1331</v>
      </c>
      <c r="Y665">
        <v>6415.8855000000003</v>
      </c>
      <c r="Z665">
        <v>6301.0824000000002</v>
      </c>
      <c r="AA665">
        <v>6392.8823000000002</v>
      </c>
      <c r="AB665">
        <v>6828.9553999999998</v>
      </c>
      <c r="AC665">
        <v>7265.8362999999999</v>
      </c>
      <c r="AD665">
        <v>9172.7888999999996</v>
      </c>
      <c r="AE665">
        <v>11495.636</v>
      </c>
      <c r="AF665">
        <v>13492</v>
      </c>
      <c r="AG665">
        <v>14332.861999999999</v>
      </c>
      <c r="AH665">
        <v>15242.731</v>
      </c>
      <c r="AI665">
        <v>15983.254999999999</v>
      </c>
      <c r="AJ665">
        <v>16549.794000000002</v>
      </c>
      <c r="AK665">
        <v>16999.702000000001</v>
      </c>
      <c r="AL665">
        <v>17238.651999999998</v>
      </c>
      <c r="AM665">
        <v>17247.696</v>
      </c>
      <c r="AN665">
        <v>16877.053</v>
      </c>
      <c r="AO665">
        <v>15304.189</v>
      </c>
      <c r="AP665">
        <v>13165.518</v>
      </c>
      <c r="AQ665">
        <v>14001.231</v>
      </c>
      <c r="AR665">
        <v>10279.691999999999</v>
      </c>
      <c r="AS665">
        <v>7567.74</v>
      </c>
      <c r="AT665">
        <v>6538.1926999999996</v>
      </c>
      <c r="AU665">
        <v>68.827921000000003</v>
      </c>
      <c r="AV665">
        <v>68.140491999999995</v>
      </c>
      <c r="AW665">
        <v>66.902738999999997</v>
      </c>
      <c r="AX665">
        <v>65.850289000000004</v>
      </c>
      <c r="AY665">
        <v>65.267998000000006</v>
      </c>
      <c r="AZ665">
        <v>64.187414000000004</v>
      </c>
      <c r="BA665">
        <v>63.556345999999998</v>
      </c>
      <c r="BB665">
        <v>64.293329</v>
      </c>
      <c r="BC665">
        <v>66.425115000000005</v>
      </c>
      <c r="BD665">
        <v>69.648229999999998</v>
      </c>
      <c r="BE665">
        <v>73.531165000000001</v>
      </c>
      <c r="BF665">
        <v>77.085454999999996</v>
      </c>
      <c r="BG665">
        <v>80.527366999999998</v>
      </c>
      <c r="BH665">
        <v>82.898909000000003</v>
      </c>
      <c r="BI665">
        <v>84.551338999999999</v>
      </c>
      <c r="BJ665">
        <v>85.591059000000001</v>
      </c>
      <c r="BK665">
        <v>86.135015999999993</v>
      </c>
      <c r="BL665">
        <v>85.819745999999995</v>
      </c>
      <c r="BM665">
        <v>84.004998999999998</v>
      </c>
      <c r="BN665">
        <v>80.627262000000002</v>
      </c>
      <c r="BO665">
        <v>76.503332999999998</v>
      </c>
      <c r="BP665">
        <v>73.063686000000004</v>
      </c>
      <c r="BQ665">
        <v>70.874853000000002</v>
      </c>
      <c r="BR665">
        <v>69.505646999999996</v>
      </c>
      <c r="BS665">
        <v>-174.03639999999999</v>
      </c>
      <c r="BT665">
        <v>-83.673739999999995</v>
      </c>
      <c r="BU665">
        <v>-31.06156</v>
      </c>
      <c r="BV665">
        <v>-37.435160000000003</v>
      </c>
      <c r="BW665">
        <v>13.438750000000001</v>
      </c>
      <c r="BX665">
        <v>11.90466</v>
      </c>
      <c r="BY665">
        <v>-30.889800000000001</v>
      </c>
      <c r="BZ665">
        <v>-20.956579999999999</v>
      </c>
      <c r="CA665">
        <v>-47.877960000000002</v>
      </c>
      <c r="CB665">
        <v>20.503019999999999</v>
      </c>
      <c r="CC665">
        <v>-33.320790000000002</v>
      </c>
      <c r="CD665">
        <v>-50.469079999999998</v>
      </c>
      <c r="CE665">
        <v>-100.5241</v>
      </c>
      <c r="CF665">
        <v>-84.455950000000001</v>
      </c>
      <c r="CG665">
        <v>-53.301290000000002</v>
      </c>
      <c r="CH665">
        <v>-29.539840000000002</v>
      </c>
      <c r="CI665">
        <v>-25.56926</v>
      </c>
      <c r="CJ665">
        <v>129.92339999999999</v>
      </c>
      <c r="CK665">
        <v>1058.4390000000001</v>
      </c>
      <c r="CL665">
        <v>2361.761</v>
      </c>
      <c r="CM665">
        <v>125.0958</v>
      </c>
      <c r="CN665">
        <v>-37.265779999999999</v>
      </c>
      <c r="CO665">
        <v>-210.21960000000001</v>
      </c>
      <c r="CP665">
        <v>-164.9794</v>
      </c>
      <c r="CQ665">
        <v>2735.9490000000001</v>
      </c>
      <c r="CR665">
        <v>1653.998</v>
      </c>
      <c r="CS665">
        <v>1549.9069999999999</v>
      </c>
      <c r="CT665">
        <v>1302.383</v>
      </c>
      <c r="CU665">
        <v>1191.2239999999999</v>
      </c>
      <c r="CV665">
        <v>1375.4749999999999</v>
      </c>
      <c r="CW665">
        <v>1317.049</v>
      </c>
      <c r="CX665">
        <v>1061.249</v>
      </c>
      <c r="CY665">
        <v>1912.8489999999999</v>
      </c>
      <c r="CZ665">
        <v>1782.723</v>
      </c>
      <c r="DA665">
        <v>2268.7689999999998</v>
      </c>
      <c r="DB665">
        <v>2969.4870000000001</v>
      </c>
      <c r="DC665">
        <v>2899.5790000000002</v>
      </c>
      <c r="DD665">
        <v>3227.4</v>
      </c>
      <c r="DE665">
        <v>3381.75</v>
      </c>
      <c r="DF665">
        <v>3402.2330000000002</v>
      </c>
      <c r="DG665">
        <v>3457.7280000000001</v>
      </c>
      <c r="DH665">
        <v>4190.3779999999997</v>
      </c>
      <c r="DI665">
        <v>4157.9520000000002</v>
      </c>
      <c r="DJ665">
        <v>4935.6909999999998</v>
      </c>
      <c r="DK665">
        <v>4667.04</v>
      </c>
      <c r="DL665">
        <v>2897.9029999999998</v>
      </c>
      <c r="DM665">
        <v>2852.7620000000002</v>
      </c>
      <c r="DN665">
        <v>2572.0650000000001</v>
      </c>
      <c r="DO665">
        <v>19</v>
      </c>
      <c r="DP665">
        <v>20</v>
      </c>
    </row>
    <row r="666" spans="1:120" hidden="1" x14ac:dyDescent="0.25">
      <c r="A666" t="str">
        <f t="shared" si="10"/>
        <v>Size_Grp-Below 20 kW_Elect DA 1-4 (1PM-9PM)_44389_Combined</v>
      </c>
      <c r="B666" t="s">
        <v>62</v>
      </c>
      <c r="C666" t="s">
        <v>259</v>
      </c>
      <c r="D666" t="s">
        <v>61</v>
      </c>
      <c r="E666" t="s">
        <v>61</v>
      </c>
      <c r="F666" t="s">
        <v>61</v>
      </c>
      <c r="G666" t="s">
        <v>61</v>
      </c>
      <c r="H666" t="s">
        <v>61</v>
      </c>
      <c r="I666" t="s">
        <v>61</v>
      </c>
      <c r="J666" t="s">
        <v>260</v>
      </c>
      <c r="K666" t="s">
        <v>203</v>
      </c>
      <c r="L666" s="18">
        <v>44389</v>
      </c>
      <c r="M666">
        <v>20</v>
      </c>
      <c r="N666">
        <v>20</v>
      </c>
      <c r="O666" t="s">
        <v>258</v>
      </c>
      <c r="P666">
        <v>63</v>
      </c>
      <c r="Q666">
        <v>62</v>
      </c>
      <c r="R666">
        <v>1</v>
      </c>
      <c r="S666">
        <v>0</v>
      </c>
      <c r="T666">
        <v>0</v>
      </c>
      <c r="U666">
        <v>0</v>
      </c>
      <c r="V666">
        <v>0</v>
      </c>
      <c r="W666">
        <v>313.98748999999998</v>
      </c>
      <c r="X666">
        <v>279.70116000000002</v>
      </c>
      <c r="Y666">
        <v>278.95330000000001</v>
      </c>
      <c r="Z666">
        <v>281.58458999999999</v>
      </c>
      <c r="AA666">
        <v>288.29331999999999</v>
      </c>
      <c r="AB666">
        <v>297.00923</v>
      </c>
      <c r="AC666">
        <v>307.44574</v>
      </c>
      <c r="AD666">
        <v>481.26458000000002</v>
      </c>
      <c r="AE666">
        <v>617.35226</v>
      </c>
      <c r="AF666">
        <v>703.55745000000002</v>
      </c>
      <c r="AG666">
        <v>735.03123000000005</v>
      </c>
      <c r="AH666">
        <v>794.67514000000006</v>
      </c>
      <c r="AI666">
        <v>853.82890999999995</v>
      </c>
      <c r="AJ666">
        <v>896.25586999999996</v>
      </c>
      <c r="AK666">
        <v>919.73919000000001</v>
      </c>
      <c r="AL666">
        <v>943.78781000000004</v>
      </c>
      <c r="AM666">
        <v>929.62590999999998</v>
      </c>
      <c r="AN666">
        <v>915.02728000000002</v>
      </c>
      <c r="AO666">
        <v>865.18384000000003</v>
      </c>
      <c r="AP666">
        <v>663.67368999999997</v>
      </c>
      <c r="AQ666">
        <v>759.10122999999999</v>
      </c>
      <c r="AR666">
        <v>562.55291</v>
      </c>
      <c r="AS666">
        <v>370.09132</v>
      </c>
      <c r="AT666">
        <v>263.57092999999998</v>
      </c>
      <c r="AU666">
        <v>72.540977999999996</v>
      </c>
      <c r="AV666">
        <v>71.715096000000003</v>
      </c>
      <c r="AW666">
        <v>70.118561999999997</v>
      </c>
      <c r="AX666">
        <v>68.631681</v>
      </c>
      <c r="AY666">
        <v>67.799481999999998</v>
      </c>
      <c r="AZ666">
        <v>66.426466000000005</v>
      </c>
      <c r="BA666">
        <v>65.556527000000003</v>
      </c>
      <c r="BB666">
        <v>66.835115000000002</v>
      </c>
      <c r="BC666">
        <v>69.762552999999997</v>
      </c>
      <c r="BD666">
        <v>73.263200999999995</v>
      </c>
      <c r="BE666">
        <v>77.353093999999999</v>
      </c>
      <c r="BF666">
        <v>81.075801999999996</v>
      </c>
      <c r="BG666">
        <v>84.513442999999995</v>
      </c>
      <c r="BH666">
        <v>87.089731</v>
      </c>
      <c r="BI666">
        <v>88.721412000000001</v>
      </c>
      <c r="BJ666">
        <v>89.761904999999999</v>
      </c>
      <c r="BK666">
        <v>90.223680000000002</v>
      </c>
      <c r="BL666">
        <v>90.160188000000005</v>
      </c>
      <c r="BM666">
        <v>88.551991999999998</v>
      </c>
      <c r="BN666">
        <v>85.170068000000001</v>
      </c>
      <c r="BO666">
        <v>80.988175999999996</v>
      </c>
      <c r="BP666">
        <v>77.203919999999997</v>
      </c>
      <c r="BQ666">
        <v>74.765144000000006</v>
      </c>
      <c r="BR666">
        <v>73.237932999999998</v>
      </c>
      <c r="BS666">
        <v>-2.2181299999999999</v>
      </c>
      <c r="BT666">
        <v>0.69624490000000006</v>
      </c>
      <c r="BU666">
        <v>-10.767620000000001</v>
      </c>
      <c r="BV666">
        <v>-11.949630000000001</v>
      </c>
      <c r="BW666">
        <v>-2.7147860000000001</v>
      </c>
      <c r="BX666">
        <v>8.8689250000000008</v>
      </c>
      <c r="BY666">
        <v>-0.25262119999999999</v>
      </c>
      <c r="BZ666">
        <v>1.4156200000000001</v>
      </c>
      <c r="CA666">
        <v>-1.6649259999999999</v>
      </c>
      <c r="CB666">
        <v>-7.8042569999999998</v>
      </c>
      <c r="CC666">
        <v>-15.808339999999999</v>
      </c>
      <c r="CD666">
        <v>-16.786770000000001</v>
      </c>
      <c r="CE666">
        <v>-16.028179999999999</v>
      </c>
      <c r="CF666">
        <v>-10.244899999999999</v>
      </c>
      <c r="CG666">
        <v>-11.68765</v>
      </c>
      <c r="CH666">
        <v>-9.2100229999999996</v>
      </c>
      <c r="CI666">
        <v>-11.138199999999999</v>
      </c>
      <c r="CJ666">
        <v>-15.677350000000001</v>
      </c>
      <c r="CK666">
        <v>6.5071700000000003</v>
      </c>
      <c r="CL666">
        <v>131.66909999999999</v>
      </c>
      <c r="CM666">
        <v>-38.606169999999999</v>
      </c>
      <c r="CN666">
        <v>-15.23732</v>
      </c>
      <c r="CO666">
        <v>-11.46053</v>
      </c>
      <c r="CP666">
        <v>-6.1288099999999998E-2</v>
      </c>
      <c r="CQ666">
        <v>23.400839999999999</v>
      </c>
      <c r="CR666">
        <v>20.73218</v>
      </c>
      <c r="CS666">
        <v>21.488589999999999</v>
      </c>
      <c r="CT666">
        <v>17.969159999999999</v>
      </c>
      <c r="CU666">
        <v>21.401029999999999</v>
      </c>
      <c r="CV666">
        <v>16.064520000000002</v>
      </c>
      <c r="CW666">
        <v>21.943010000000001</v>
      </c>
      <c r="CX666">
        <v>21.636759999999999</v>
      </c>
      <c r="CY666">
        <v>26.131430000000002</v>
      </c>
      <c r="CZ666">
        <v>31.77253</v>
      </c>
      <c r="DA666">
        <v>29.871110000000002</v>
      </c>
      <c r="DB666">
        <v>34.099919999999997</v>
      </c>
      <c r="DC666">
        <v>42.289819999999999</v>
      </c>
      <c r="DD666">
        <v>42.74494</v>
      </c>
      <c r="DE666">
        <v>46.678049999999999</v>
      </c>
      <c r="DF666">
        <v>50.009990000000002</v>
      </c>
      <c r="DG666">
        <v>50.661110000000001</v>
      </c>
      <c r="DH666">
        <v>60.011189999999999</v>
      </c>
      <c r="DI666">
        <v>69.97748</v>
      </c>
      <c r="DJ666">
        <v>78.407240000000002</v>
      </c>
      <c r="DK666">
        <v>75.575649999999996</v>
      </c>
      <c r="DL666">
        <v>40.33849</v>
      </c>
      <c r="DM666">
        <v>28.269819999999999</v>
      </c>
      <c r="DN666">
        <v>10.60744</v>
      </c>
      <c r="DO666">
        <v>19</v>
      </c>
      <c r="DP666">
        <v>20</v>
      </c>
    </row>
    <row r="667" spans="1:120" hidden="1" x14ac:dyDescent="0.25">
      <c r="A667" t="str">
        <f t="shared" si="10"/>
        <v>OtherDR-No_Elect DA 1-4 (1PM-9PM)_44389_Combined</v>
      </c>
      <c r="B667" t="s">
        <v>62</v>
      </c>
      <c r="C667" t="s">
        <v>323</v>
      </c>
      <c r="D667" t="s">
        <v>61</v>
      </c>
      <c r="E667" t="s">
        <v>61</v>
      </c>
      <c r="F667" t="s">
        <v>61</v>
      </c>
      <c r="G667" t="s">
        <v>61</v>
      </c>
      <c r="H667" t="s">
        <v>61</v>
      </c>
      <c r="I667" t="s">
        <v>97</v>
      </c>
      <c r="J667" t="s">
        <v>61</v>
      </c>
      <c r="K667" t="s">
        <v>203</v>
      </c>
      <c r="L667" s="18">
        <v>44389</v>
      </c>
      <c r="M667">
        <v>20</v>
      </c>
      <c r="N667">
        <v>20</v>
      </c>
      <c r="O667" t="s">
        <v>258</v>
      </c>
      <c r="P667">
        <v>478</v>
      </c>
      <c r="Q667">
        <v>467</v>
      </c>
      <c r="R667">
        <v>1</v>
      </c>
      <c r="S667">
        <v>0</v>
      </c>
      <c r="T667">
        <v>0</v>
      </c>
      <c r="U667">
        <v>0</v>
      </c>
      <c r="V667">
        <v>0</v>
      </c>
      <c r="W667">
        <v>18728.565999999999</v>
      </c>
      <c r="X667">
        <v>17567.111000000001</v>
      </c>
      <c r="Y667">
        <v>17406.208999999999</v>
      </c>
      <c r="Z667">
        <v>17273.713</v>
      </c>
      <c r="AA667">
        <v>17602.261999999999</v>
      </c>
      <c r="AB667">
        <v>18911.88</v>
      </c>
      <c r="AC667">
        <v>20906.419000000002</v>
      </c>
      <c r="AD667">
        <v>24117.392</v>
      </c>
      <c r="AE667">
        <v>26809.814999999999</v>
      </c>
      <c r="AF667">
        <v>28901.8</v>
      </c>
      <c r="AG667">
        <v>29878.7</v>
      </c>
      <c r="AH667">
        <v>33535.175000000003</v>
      </c>
      <c r="AI667">
        <v>34918.828999999998</v>
      </c>
      <c r="AJ667">
        <v>35873.347000000002</v>
      </c>
      <c r="AK667">
        <v>36656.366000000002</v>
      </c>
      <c r="AL667">
        <v>37135.614999999998</v>
      </c>
      <c r="AM667">
        <v>38177.457000000002</v>
      </c>
      <c r="AN667">
        <v>38239.171000000002</v>
      </c>
      <c r="AO667">
        <v>33501.961000000003</v>
      </c>
      <c r="AP667">
        <v>26173.042000000001</v>
      </c>
      <c r="AQ667">
        <v>28693.690999999999</v>
      </c>
      <c r="AR667">
        <v>24665.464</v>
      </c>
      <c r="AS667">
        <v>20854.063999999998</v>
      </c>
      <c r="AT667">
        <v>19165.916000000001</v>
      </c>
      <c r="AU667">
        <v>69.409934000000007</v>
      </c>
      <c r="AV667">
        <v>68.676199999999994</v>
      </c>
      <c r="AW667">
        <v>67.402124999999998</v>
      </c>
      <c r="AX667">
        <v>66.285387</v>
      </c>
      <c r="AY667">
        <v>65.662488999999994</v>
      </c>
      <c r="AZ667">
        <v>64.52355</v>
      </c>
      <c r="BA667">
        <v>63.870955000000002</v>
      </c>
      <c r="BB667">
        <v>64.677508000000003</v>
      </c>
      <c r="BC667">
        <v>66.926657000000006</v>
      </c>
      <c r="BD667">
        <v>70.194751999999994</v>
      </c>
      <c r="BE667">
        <v>74.132895000000005</v>
      </c>
      <c r="BF667">
        <v>77.706700999999995</v>
      </c>
      <c r="BG667">
        <v>81.1447</v>
      </c>
      <c r="BH667">
        <v>83.554727</v>
      </c>
      <c r="BI667">
        <v>85.213918000000007</v>
      </c>
      <c r="BJ667">
        <v>86.265047999999993</v>
      </c>
      <c r="BK667">
        <v>86.836680999999999</v>
      </c>
      <c r="BL667">
        <v>86.597103000000004</v>
      </c>
      <c r="BM667">
        <v>84.809972999999999</v>
      </c>
      <c r="BN667">
        <v>81.420698999999999</v>
      </c>
      <c r="BO667">
        <v>77.289030999999994</v>
      </c>
      <c r="BP667">
        <v>73.785971000000004</v>
      </c>
      <c r="BQ667">
        <v>71.564654000000004</v>
      </c>
      <c r="BR667">
        <v>70.160842000000002</v>
      </c>
      <c r="BS667">
        <v>-338.9726</v>
      </c>
      <c r="BT667">
        <v>-131.8801</v>
      </c>
      <c r="BU667">
        <v>-152.0779</v>
      </c>
      <c r="BV667">
        <v>-46.794400000000003</v>
      </c>
      <c r="BW667">
        <v>183.8973</v>
      </c>
      <c r="BX667">
        <v>261.6352</v>
      </c>
      <c r="BY667">
        <v>88.278419999999997</v>
      </c>
      <c r="BZ667">
        <v>-80.672790000000006</v>
      </c>
      <c r="CA667">
        <v>-276.9708</v>
      </c>
      <c r="CB667">
        <v>-280.91469999999998</v>
      </c>
      <c r="CC667">
        <v>-12.43853</v>
      </c>
      <c r="CD667">
        <v>-194.5206</v>
      </c>
      <c r="CE667">
        <v>-252.25</v>
      </c>
      <c r="CF667">
        <v>-338.86219999999997</v>
      </c>
      <c r="CG667">
        <v>-417.4067</v>
      </c>
      <c r="CH667">
        <v>-349.50639999999999</v>
      </c>
      <c r="CI667">
        <v>-595.3664</v>
      </c>
      <c r="CJ667">
        <v>-325.18970000000002</v>
      </c>
      <c r="CK667">
        <v>3395.16</v>
      </c>
      <c r="CL667">
        <v>8461.5310000000009</v>
      </c>
      <c r="CM667">
        <v>2795.4140000000002</v>
      </c>
      <c r="CN667">
        <v>574.91399999999999</v>
      </c>
      <c r="CO667">
        <v>-129.51759999999999</v>
      </c>
      <c r="CP667">
        <v>-95.146410000000003</v>
      </c>
      <c r="CQ667">
        <v>46153.35</v>
      </c>
      <c r="CR667">
        <v>16599.349999999999</v>
      </c>
      <c r="CS667">
        <v>18538.09</v>
      </c>
      <c r="CT667">
        <v>15688.06</v>
      </c>
      <c r="CU667">
        <v>11926.07</v>
      </c>
      <c r="CV667">
        <v>11592.67</v>
      </c>
      <c r="CW667">
        <v>8855.7970000000005</v>
      </c>
      <c r="CX667">
        <v>8973.7669999999998</v>
      </c>
      <c r="CY667">
        <v>13225.78</v>
      </c>
      <c r="CZ667">
        <v>16513.759999999998</v>
      </c>
      <c r="DA667">
        <v>35530.949999999997</v>
      </c>
      <c r="DB667">
        <v>29287.55</v>
      </c>
      <c r="DC667">
        <v>34933.78</v>
      </c>
      <c r="DD667">
        <v>39146.17</v>
      </c>
      <c r="DE667">
        <v>46246.34</v>
      </c>
      <c r="DF667">
        <v>50759.02</v>
      </c>
      <c r="DG667">
        <v>60007.72</v>
      </c>
      <c r="DH667">
        <v>60619.78</v>
      </c>
      <c r="DI667">
        <v>61330.12</v>
      </c>
      <c r="DJ667">
        <v>59579.26</v>
      </c>
      <c r="DK667">
        <v>72717.5</v>
      </c>
      <c r="DL667">
        <v>55056.82</v>
      </c>
      <c r="DM667">
        <v>34561.47</v>
      </c>
      <c r="DN667">
        <v>31069.62</v>
      </c>
      <c r="DO667">
        <v>19</v>
      </c>
      <c r="DP667">
        <v>20</v>
      </c>
    </row>
    <row r="668" spans="1:120" hidden="1" x14ac:dyDescent="0.25">
      <c r="A668" t="str">
        <f t="shared" si="10"/>
        <v>Industry_Type-8. Other_Elect DA 1-4 (1PM-9PM)_44389_Combined</v>
      </c>
      <c r="B668" t="s">
        <v>62</v>
      </c>
      <c r="C668" t="s">
        <v>267</v>
      </c>
      <c r="D668" t="s">
        <v>61</v>
      </c>
      <c r="E668" t="s">
        <v>61</v>
      </c>
      <c r="F668" t="s">
        <v>61</v>
      </c>
      <c r="G668" t="s">
        <v>268</v>
      </c>
      <c r="H668" t="s">
        <v>61</v>
      </c>
      <c r="I668" t="s">
        <v>61</v>
      </c>
      <c r="J668" t="s">
        <v>61</v>
      </c>
      <c r="K668" t="s">
        <v>203</v>
      </c>
      <c r="L668" s="18">
        <v>44389</v>
      </c>
      <c r="M668">
        <v>20</v>
      </c>
      <c r="N668">
        <v>20</v>
      </c>
      <c r="O668" t="s">
        <v>258</v>
      </c>
      <c r="P668">
        <v>6</v>
      </c>
      <c r="Q668">
        <v>6</v>
      </c>
      <c r="R668">
        <v>1</v>
      </c>
      <c r="S668">
        <v>0</v>
      </c>
      <c r="T668">
        <v>1</v>
      </c>
      <c r="U668">
        <v>0</v>
      </c>
      <c r="V668">
        <v>1</v>
      </c>
      <c r="W668">
        <v>46.805</v>
      </c>
      <c r="X668">
        <v>41.912999999999997</v>
      </c>
      <c r="Y668">
        <v>42.095999999999997</v>
      </c>
      <c r="Z668">
        <v>42.287999999999997</v>
      </c>
      <c r="AA668">
        <v>42.341999999999999</v>
      </c>
      <c r="AB668">
        <v>45.779000000000003</v>
      </c>
      <c r="AC668">
        <v>51.987000000000002</v>
      </c>
      <c r="AD668">
        <v>51.991</v>
      </c>
      <c r="AE668">
        <v>58.064999999999998</v>
      </c>
      <c r="AF668">
        <v>62.76</v>
      </c>
      <c r="AG668">
        <v>64.055999999999997</v>
      </c>
      <c r="AH668">
        <v>65.150000000000006</v>
      </c>
      <c r="AI668">
        <v>70.167000000000002</v>
      </c>
      <c r="AJ668">
        <v>72.97</v>
      </c>
      <c r="AK668">
        <v>74.700500000000005</v>
      </c>
      <c r="AL668">
        <v>73.712999999999994</v>
      </c>
      <c r="AM668">
        <v>74.409000000000006</v>
      </c>
      <c r="AN668">
        <v>76.721999999999994</v>
      </c>
      <c r="AO668">
        <v>76.683999999999997</v>
      </c>
      <c r="AP668">
        <v>63.831000000000003</v>
      </c>
      <c r="AQ668">
        <v>68.209999999999994</v>
      </c>
      <c r="AR668">
        <v>56.932000000000002</v>
      </c>
      <c r="AS668">
        <v>47.234999999999999</v>
      </c>
      <c r="AT668">
        <v>42.512</v>
      </c>
      <c r="AU668">
        <v>73.416667000000004</v>
      </c>
      <c r="AV668">
        <v>72.833332999999996</v>
      </c>
      <c r="AW668">
        <v>71.583332999999996</v>
      </c>
      <c r="AX668">
        <v>70.25</v>
      </c>
      <c r="AY668">
        <v>69.5</v>
      </c>
      <c r="AZ668">
        <v>68</v>
      </c>
      <c r="BA668">
        <v>67</v>
      </c>
      <c r="BB668">
        <v>68.916667000000004</v>
      </c>
      <c r="BC668">
        <v>73.75</v>
      </c>
      <c r="BD668">
        <v>77.5</v>
      </c>
      <c r="BE668">
        <v>82.083332999999996</v>
      </c>
      <c r="BF668">
        <v>85.583332999999996</v>
      </c>
      <c r="BG668">
        <v>89.083332999999996</v>
      </c>
      <c r="BH668">
        <v>92</v>
      </c>
      <c r="BI668">
        <v>93.25</v>
      </c>
      <c r="BJ668">
        <v>94.416667000000004</v>
      </c>
      <c r="BK668">
        <v>94.916667000000004</v>
      </c>
      <c r="BL668">
        <v>95.166667000000004</v>
      </c>
      <c r="BM668">
        <v>93.666667000000004</v>
      </c>
      <c r="BN668">
        <v>89.666667000000004</v>
      </c>
      <c r="BO668">
        <v>84.25</v>
      </c>
      <c r="BP668">
        <v>78.833332999999996</v>
      </c>
      <c r="BQ668">
        <v>75.666667000000004</v>
      </c>
      <c r="BR668">
        <v>74.583332999999996</v>
      </c>
      <c r="BS668">
        <v>-8.4487300000000001E-2</v>
      </c>
      <c r="BT668">
        <v>0.34737810000000002</v>
      </c>
      <c r="BU668">
        <v>-0.16088549999999999</v>
      </c>
      <c r="BV668">
        <v>-0.34218660000000001</v>
      </c>
      <c r="BW668">
        <v>0.67942749999999996</v>
      </c>
      <c r="BX668">
        <v>0.40812419999999999</v>
      </c>
      <c r="BY668">
        <v>-1.0016780000000001</v>
      </c>
      <c r="BZ668">
        <v>0.53750469999999995</v>
      </c>
      <c r="CA668">
        <v>-0.65473000000000003</v>
      </c>
      <c r="CB668">
        <v>-0.62432460000000001</v>
      </c>
      <c r="CC668">
        <v>-1.0065770000000001</v>
      </c>
      <c r="CD668">
        <v>0.42463990000000001</v>
      </c>
      <c r="CE668">
        <v>-7.4809299999999995E-2</v>
      </c>
      <c r="CF668">
        <v>0.36199999999999999</v>
      </c>
      <c r="CG668">
        <v>0.56131900000000001</v>
      </c>
      <c r="CH668">
        <v>0.39222679999999999</v>
      </c>
      <c r="CI668">
        <v>0.26040849999999999</v>
      </c>
      <c r="CJ668">
        <v>-0.47651270000000001</v>
      </c>
      <c r="CK668">
        <v>-1.9443950000000001</v>
      </c>
      <c r="CL668">
        <v>5.3137020000000001</v>
      </c>
      <c r="CM668">
        <v>-0.56672909999999999</v>
      </c>
      <c r="CN668">
        <v>-0.29151690000000002</v>
      </c>
      <c r="CO668">
        <v>-0.183812</v>
      </c>
      <c r="CP668">
        <v>0.36704920000000002</v>
      </c>
      <c r="CQ668">
        <v>1.375861</v>
      </c>
      <c r="CR668">
        <v>0.32601160000000001</v>
      </c>
      <c r="CS668">
        <v>0.27918359999999998</v>
      </c>
      <c r="CT668">
        <v>0.22795650000000001</v>
      </c>
      <c r="CU668">
        <v>0.53810429999999998</v>
      </c>
      <c r="CV668">
        <v>0.59950539999999997</v>
      </c>
      <c r="CW668">
        <v>1.079542</v>
      </c>
      <c r="CX668">
        <v>0.75289320000000004</v>
      </c>
      <c r="CY668">
        <v>0.4887032</v>
      </c>
      <c r="CZ668">
        <v>0.74918490000000004</v>
      </c>
      <c r="DA668">
        <v>0.77755379999999996</v>
      </c>
      <c r="DB668">
        <v>0.85358750000000005</v>
      </c>
      <c r="DC668">
        <v>0.90397380000000005</v>
      </c>
      <c r="DD668">
        <v>1.506138</v>
      </c>
      <c r="DE668">
        <v>1.6031869999999999</v>
      </c>
      <c r="DF668">
        <v>1.414245</v>
      </c>
      <c r="DG668">
        <v>1.047601</v>
      </c>
      <c r="DH668">
        <v>1.0563089999999999</v>
      </c>
      <c r="DI668">
        <v>1.2094050000000001</v>
      </c>
      <c r="DJ668">
        <v>0.59569910000000004</v>
      </c>
      <c r="DK668">
        <v>0.81933140000000004</v>
      </c>
      <c r="DL668">
        <v>0.60657879999999997</v>
      </c>
      <c r="DM668">
        <v>0.2961104</v>
      </c>
      <c r="DN668">
        <v>0.73248630000000003</v>
      </c>
      <c r="DO668">
        <v>19</v>
      </c>
      <c r="DP668">
        <v>20</v>
      </c>
    </row>
    <row r="669" spans="1:120" hidden="1" x14ac:dyDescent="0.25">
      <c r="A669" t="str">
        <f t="shared" si="10"/>
        <v>Industry_Type-4. Retail stores_Elect DA 1-4 (1PM-9PM)_44389_Combined</v>
      </c>
      <c r="B669" t="s">
        <v>62</v>
      </c>
      <c r="C669" t="s">
        <v>204</v>
      </c>
      <c r="D669" t="s">
        <v>61</v>
      </c>
      <c r="E669" t="s">
        <v>61</v>
      </c>
      <c r="F669" t="s">
        <v>61</v>
      </c>
      <c r="G669" t="s">
        <v>33</v>
      </c>
      <c r="H669" t="s">
        <v>61</v>
      </c>
      <c r="I669" t="s">
        <v>61</v>
      </c>
      <c r="J669" t="s">
        <v>61</v>
      </c>
      <c r="K669" t="s">
        <v>203</v>
      </c>
      <c r="L669" s="18">
        <v>44389</v>
      </c>
      <c r="M669">
        <v>20</v>
      </c>
      <c r="N669">
        <v>20</v>
      </c>
      <c r="O669" t="s">
        <v>258</v>
      </c>
      <c r="P669">
        <v>426</v>
      </c>
      <c r="Q669">
        <v>415</v>
      </c>
      <c r="R669">
        <v>1</v>
      </c>
      <c r="S669">
        <v>0</v>
      </c>
      <c r="T669">
        <v>0</v>
      </c>
      <c r="U669">
        <v>0</v>
      </c>
      <c r="V669">
        <v>0</v>
      </c>
      <c r="W669">
        <v>8515.1607999999997</v>
      </c>
      <c r="X669">
        <v>7727.3375999999998</v>
      </c>
      <c r="Y669">
        <v>7652.3779000000004</v>
      </c>
      <c r="Z669">
        <v>7542.9435000000003</v>
      </c>
      <c r="AA669">
        <v>7719.8918000000003</v>
      </c>
      <c r="AB669">
        <v>8453.7332999999999</v>
      </c>
      <c r="AC669">
        <v>9897.3986999999997</v>
      </c>
      <c r="AD669">
        <v>12806.794</v>
      </c>
      <c r="AE669">
        <v>15188.529</v>
      </c>
      <c r="AF669">
        <v>16666.474999999999</v>
      </c>
      <c r="AG669">
        <v>17513.690999999999</v>
      </c>
      <c r="AH669">
        <v>20262.056</v>
      </c>
      <c r="AI669">
        <v>21359.629000000001</v>
      </c>
      <c r="AJ669">
        <v>22049.416000000001</v>
      </c>
      <c r="AK669">
        <v>22684.323</v>
      </c>
      <c r="AL669">
        <v>23323.883000000002</v>
      </c>
      <c r="AM669">
        <v>24344.861000000001</v>
      </c>
      <c r="AN669">
        <v>24394.803</v>
      </c>
      <c r="AO669">
        <v>22524.215</v>
      </c>
      <c r="AP669">
        <v>19469.695</v>
      </c>
      <c r="AQ669">
        <v>18357.787</v>
      </c>
      <c r="AR669">
        <v>12533.671</v>
      </c>
      <c r="AS669">
        <v>9057.8991000000005</v>
      </c>
      <c r="AT669">
        <v>7856.0272999999997</v>
      </c>
      <c r="AU669">
        <v>68.994488000000004</v>
      </c>
      <c r="AV669">
        <v>68.28595</v>
      </c>
      <c r="AW669">
        <v>66.994004000000004</v>
      </c>
      <c r="AX669">
        <v>65.901330999999999</v>
      </c>
      <c r="AY669">
        <v>65.279965000000004</v>
      </c>
      <c r="AZ669">
        <v>64.180555999999996</v>
      </c>
      <c r="BA669">
        <v>63.525734999999997</v>
      </c>
      <c r="BB669">
        <v>64.334922000000006</v>
      </c>
      <c r="BC669">
        <v>66.533764000000005</v>
      </c>
      <c r="BD669">
        <v>69.785914000000005</v>
      </c>
      <c r="BE669">
        <v>73.713310000000007</v>
      </c>
      <c r="BF669">
        <v>77.319027000000006</v>
      </c>
      <c r="BG669">
        <v>80.769452000000001</v>
      </c>
      <c r="BH669">
        <v>83.181263999999999</v>
      </c>
      <c r="BI669">
        <v>84.875073</v>
      </c>
      <c r="BJ669">
        <v>85.927957000000006</v>
      </c>
      <c r="BK669">
        <v>86.462683999999996</v>
      </c>
      <c r="BL669">
        <v>86.149568000000002</v>
      </c>
      <c r="BM669">
        <v>84.321789999999993</v>
      </c>
      <c r="BN669">
        <v>80.894690999999995</v>
      </c>
      <c r="BO669">
        <v>76.725735</v>
      </c>
      <c r="BP669">
        <v>73.265561000000005</v>
      </c>
      <c r="BQ669">
        <v>71.058547000000004</v>
      </c>
      <c r="BR669">
        <v>69.658484000000001</v>
      </c>
      <c r="BS669">
        <v>-249.12200000000001</v>
      </c>
      <c r="BT669">
        <v>-67.587289999999996</v>
      </c>
      <c r="BU669">
        <v>-79.608500000000006</v>
      </c>
      <c r="BV669">
        <v>-56.819789999999998</v>
      </c>
      <c r="BW669">
        <v>80.324629999999999</v>
      </c>
      <c r="BX669">
        <v>84.680210000000002</v>
      </c>
      <c r="BY669">
        <v>75.216179999999994</v>
      </c>
      <c r="BZ669">
        <v>-31.135400000000001</v>
      </c>
      <c r="CA669">
        <v>-193.13890000000001</v>
      </c>
      <c r="CB669">
        <v>-116.0744</v>
      </c>
      <c r="CC669">
        <v>90.285740000000004</v>
      </c>
      <c r="CD669">
        <v>-124.56059999999999</v>
      </c>
      <c r="CE669">
        <v>-219.3038</v>
      </c>
      <c r="CF669">
        <v>-264.46390000000002</v>
      </c>
      <c r="CG669">
        <v>-336.5224</v>
      </c>
      <c r="CH669">
        <v>-383.59199999999998</v>
      </c>
      <c r="CI669">
        <v>-635.30920000000003</v>
      </c>
      <c r="CJ669">
        <v>-611.11959999999999</v>
      </c>
      <c r="CK669">
        <v>463.68419999999998</v>
      </c>
      <c r="CL669">
        <v>2306.48</v>
      </c>
      <c r="CM669">
        <v>-80.454509999999999</v>
      </c>
      <c r="CN669">
        <v>-162.8381</v>
      </c>
      <c r="CO669">
        <v>-296.59879999999998</v>
      </c>
      <c r="CP669">
        <v>-208.7765</v>
      </c>
      <c r="CQ669">
        <v>3574.194</v>
      </c>
      <c r="CR669">
        <v>2664.404</v>
      </c>
      <c r="CS669">
        <v>3027.79</v>
      </c>
      <c r="CT669">
        <v>2314.3049999999998</v>
      </c>
      <c r="CU669">
        <v>4015.8710000000001</v>
      </c>
      <c r="CV669">
        <v>4867.183</v>
      </c>
      <c r="CW669">
        <v>5260.3909999999996</v>
      </c>
      <c r="CX669">
        <v>4619.5860000000002</v>
      </c>
      <c r="CY669">
        <v>6692.0420000000004</v>
      </c>
      <c r="CZ669">
        <v>6385.5540000000001</v>
      </c>
      <c r="DA669">
        <v>13656.56</v>
      </c>
      <c r="DB669">
        <v>8802.32</v>
      </c>
      <c r="DC669">
        <v>8706.0759999999991</v>
      </c>
      <c r="DD669">
        <v>9850.5779999999995</v>
      </c>
      <c r="DE669">
        <v>9877.732</v>
      </c>
      <c r="DF669">
        <v>10779.8</v>
      </c>
      <c r="DG669">
        <v>12883.23</v>
      </c>
      <c r="DH669">
        <v>13836.99</v>
      </c>
      <c r="DI669">
        <v>15387.44</v>
      </c>
      <c r="DJ669">
        <v>16994.86</v>
      </c>
      <c r="DK669">
        <v>22366.48</v>
      </c>
      <c r="DL669">
        <v>19146.48</v>
      </c>
      <c r="DM669">
        <v>6741.1909999999998</v>
      </c>
      <c r="DN669">
        <v>3800.6</v>
      </c>
      <c r="DO669">
        <v>19</v>
      </c>
      <c r="DP669">
        <v>20</v>
      </c>
    </row>
    <row r="670" spans="1:120" hidden="1" x14ac:dyDescent="0.25">
      <c r="A670" t="str">
        <f t="shared" si="10"/>
        <v>Industry_Type-5. Offices, Hotels, Finance, Services_Elect DA 1-4 (1PM-9PM)_44389_Combined</v>
      </c>
      <c r="B670" t="s">
        <v>62</v>
      </c>
      <c r="C670" t="s">
        <v>205</v>
      </c>
      <c r="D670" t="s">
        <v>61</v>
      </c>
      <c r="E670" t="s">
        <v>61</v>
      </c>
      <c r="F670" t="s">
        <v>61</v>
      </c>
      <c r="G670" t="s">
        <v>37</v>
      </c>
      <c r="H670" t="s">
        <v>61</v>
      </c>
      <c r="I670" t="s">
        <v>61</v>
      </c>
      <c r="J670" t="s">
        <v>61</v>
      </c>
      <c r="K670" t="s">
        <v>203</v>
      </c>
      <c r="L670" s="18">
        <v>44389</v>
      </c>
      <c r="M670">
        <v>20</v>
      </c>
      <c r="N670">
        <v>20</v>
      </c>
      <c r="O670" t="s">
        <v>258</v>
      </c>
      <c r="P670">
        <v>26</v>
      </c>
      <c r="Q670">
        <v>26</v>
      </c>
      <c r="R670">
        <v>1</v>
      </c>
      <c r="S670">
        <v>0</v>
      </c>
      <c r="T670">
        <v>0</v>
      </c>
      <c r="U670">
        <v>0</v>
      </c>
      <c r="V670">
        <v>0</v>
      </c>
      <c r="W670">
        <v>4471.1080000000002</v>
      </c>
      <c r="X670">
        <v>4081.2820000000002</v>
      </c>
      <c r="Y670">
        <v>3970.0340000000001</v>
      </c>
      <c r="Z670">
        <v>3868.4295000000002</v>
      </c>
      <c r="AA670">
        <v>3867.9630000000002</v>
      </c>
      <c r="AB670">
        <v>3952.3130000000001</v>
      </c>
      <c r="AC670">
        <v>4115.0339999999997</v>
      </c>
      <c r="AD670">
        <v>4515.2380000000003</v>
      </c>
      <c r="AE670">
        <v>5012.3559999999998</v>
      </c>
      <c r="AF670">
        <v>5803.183</v>
      </c>
      <c r="AG670">
        <v>6213.9579999999996</v>
      </c>
      <c r="AH670">
        <v>6658.0460000000003</v>
      </c>
      <c r="AI670">
        <v>6841.9930000000004</v>
      </c>
      <c r="AJ670">
        <v>7054.0514999999996</v>
      </c>
      <c r="AK670">
        <v>7219.8220000000001</v>
      </c>
      <c r="AL670">
        <v>7241.2730000000001</v>
      </c>
      <c r="AM670">
        <v>7290.1940000000004</v>
      </c>
      <c r="AN670">
        <v>7227.6067000000003</v>
      </c>
      <c r="AO670">
        <v>6975.0573999999997</v>
      </c>
      <c r="AP670">
        <v>6342.808</v>
      </c>
      <c r="AQ670">
        <v>5916.2139999999999</v>
      </c>
      <c r="AR670">
        <v>5456.8549999999996</v>
      </c>
      <c r="AS670">
        <v>4824.9579999999996</v>
      </c>
      <c r="AT670">
        <v>4389.7299999999996</v>
      </c>
      <c r="AU670">
        <v>62.942307999999997</v>
      </c>
      <c r="AV670">
        <v>62.596153999999999</v>
      </c>
      <c r="AW670">
        <v>61.365385000000003</v>
      </c>
      <c r="AX670">
        <v>60.461537999999997</v>
      </c>
      <c r="AY670">
        <v>60.076923000000001</v>
      </c>
      <c r="AZ670">
        <v>59.557692000000003</v>
      </c>
      <c r="BA670">
        <v>59.230769000000002</v>
      </c>
      <c r="BB670">
        <v>59.692307999999997</v>
      </c>
      <c r="BC670">
        <v>61.480769000000002</v>
      </c>
      <c r="BD670">
        <v>64.134614999999997</v>
      </c>
      <c r="BE670">
        <v>67.057692000000003</v>
      </c>
      <c r="BF670">
        <v>70.019231000000005</v>
      </c>
      <c r="BG670">
        <v>72.961538000000004</v>
      </c>
      <c r="BH670">
        <v>75.211538000000004</v>
      </c>
      <c r="BI670">
        <v>76.788461999999996</v>
      </c>
      <c r="BJ670">
        <v>77.846153999999999</v>
      </c>
      <c r="BK670">
        <v>78.461538000000004</v>
      </c>
      <c r="BL670">
        <v>77.980768999999995</v>
      </c>
      <c r="BM670">
        <v>76.480768999999995</v>
      </c>
      <c r="BN670">
        <v>73.673077000000006</v>
      </c>
      <c r="BO670">
        <v>70.115385000000003</v>
      </c>
      <c r="BP670">
        <v>66.788461999999996</v>
      </c>
      <c r="BQ670">
        <v>64.692307999999997</v>
      </c>
      <c r="BR670">
        <v>63.538462000000003</v>
      </c>
      <c r="BS670">
        <v>30.81325</v>
      </c>
      <c r="BT670">
        <v>15.84694</v>
      </c>
      <c r="BU670">
        <v>-19.324169999999999</v>
      </c>
      <c r="BV670">
        <v>44.060319999999997</v>
      </c>
      <c r="BW670">
        <v>50.602930000000001</v>
      </c>
      <c r="BX670">
        <v>70.643569999999997</v>
      </c>
      <c r="BY670">
        <v>20.92869</v>
      </c>
      <c r="BZ670">
        <v>3.3988649999999998</v>
      </c>
      <c r="CA670">
        <v>-42.599089999999997</v>
      </c>
      <c r="CB670">
        <v>-114.8506</v>
      </c>
      <c r="CC670">
        <v>-121.0457</v>
      </c>
      <c r="CD670">
        <v>-78.315520000000006</v>
      </c>
      <c r="CE670">
        <v>-26.611460000000001</v>
      </c>
      <c r="CF670">
        <v>-58.230809999999998</v>
      </c>
      <c r="CG670">
        <v>-22.166399999999999</v>
      </c>
      <c r="CH670">
        <v>29.341560000000001</v>
      </c>
      <c r="CI670">
        <v>14.68737</v>
      </c>
      <c r="CJ670">
        <v>90.060270000000003</v>
      </c>
      <c r="CK670">
        <v>181.9134</v>
      </c>
      <c r="CL670">
        <v>127.8081</v>
      </c>
      <c r="CM670">
        <v>89.035790000000006</v>
      </c>
      <c r="CN670">
        <v>37.820369999999997</v>
      </c>
      <c r="CO670">
        <v>-12.09549</v>
      </c>
      <c r="CP670">
        <v>-42.88749</v>
      </c>
      <c r="CQ670">
        <v>13578.57</v>
      </c>
      <c r="CR670">
        <v>2365.7710000000002</v>
      </c>
      <c r="CS670">
        <v>2327.4679999999998</v>
      </c>
      <c r="CT670">
        <v>1385.68</v>
      </c>
      <c r="CU670">
        <v>1373.3309999999999</v>
      </c>
      <c r="CV670">
        <v>1366.635</v>
      </c>
      <c r="CW670">
        <v>805.88649999999996</v>
      </c>
      <c r="CX670">
        <v>702.67880000000002</v>
      </c>
      <c r="CY670">
        <v>1592.662</v>
      </c>
      <c r="CZ670">
        <v>4576.6099999999997</v>
      </c>
      <c r="DA670">
        <v>9386.1659999999993</v>
      </c>
      <c r="DB670">
        <v>11249.69</v>
      </c>
      <c r="DC670">
        <v>17409.73</v>
      </c>
      <c r="DD670">
        <v>19674.740000000002</v>
      </c>
      <c r="DE670">
        <v>25190.61</v>
      </c>
      <c r="DF670">
        <v>28707.95</v>
      </c>
      <c r="DG670">
        <v>34117.17</v>
      </c>
      <c r="DH670">
        <v>24805.33</v>
      </c>
      <c r="DI670">
        <v>23785.08</v>
      </c>
      <c r="DJ670">
        <v>21950.400000000001</v>
      </c>
      <c r="DK670">
        <v>17318.78</v>
      </c>
      <c r="DL670">
        <v>14688.09</v>
      </c>
      <c r="DM670">
        <v>9439.2420000000002</v>
      </c>
      <c r="DN670">
        <v>8575.1890000000003</v>
      </c>
      <c r="DO670">
        <v>19</v>
      </c>
      <c r="DP670">
        <v>20</v>
      </c>
    </row>
    <row r="671" spans="1:120" hidden="1" x14ac:dyDescent="0.25">
      <c r="A671" t="str">
        <f t="shared" si="10"/>
        <v>All_Prescribed DA 1-4 (1PM-9PM)_44389_18-21</v>
      </c>
      <c r="B671" t="s">
        <v>62</v>
      </c>
      <c r="C671" t="s">
        <v>61</v>
      </c>
      <c r="D671" t="s">
        <v>61</v>
      </c>
      <c r="E671" t="s">
        <v>61</v>
      </c>
      <c r="F671" t="s">
        <v>61</v>
      </c>
      <c r="G671" t="s">
        <v>61</v>
      </c>
      <c r="H671" t="s">
        <v>61</v>
      </c>
      <c r="I671" t="s">
        <v>61</v>
      </c>
      <c r="J671" t="s">
        <v>61</v>
      </c>
      <c r="K671" t="s">
        <v>214</v>
      </c>
      <c r="L671" s="18">
        <v>44389</v>
      </c>
      <c r="M671">
        <v>18</v>
      </c>
      <c r="N671">
        <v>21</v>
      </c>
      <c r="O671" t="s">
        <v>258</v>
      </c>
      <c r="P671">
        <v>2</v>
      </c>
      <c r="Q671">
        <v>2</v>
      </c>
      <c r="R671">
        <v>0</v>
      </c>
      <c r="S671">
        <v>0</v>
      </c>
      <c r="T671">
        <v>1</v>
      </c>
      <c r="U671">
        <v>1</v>
      </c>
      <c r="V671">
        <v>1</v>
      </c>
      <c r="W671">
        <v>1186.92</v>
      </c>
      <c r="X671">
        <v>1230.3599999999999</v>
      </c>
      <c r="Y671">
        <v>1246.96</v>
      </c>
      <c r="Z671">
        <v>1248.44</v>
      </c>
      <c r="AA671">
        <v>1245.28</v>
      </c>
      <c r="AB671">
        <v>1244.4000000000001</v>
      </c>
      <c r="AC671">
        <v>1233.8800000000001</v>
      </c>
      <c r="AD671">
        <v>1223.48</v>
      </c>
      <c r="AE671">
        <v>1214.68</v>
      </c>
      <c r="AF671">
        <v>1356.44</v>
      </c>
      <c r="AG671">
        <v>1335.32</v>
      </c>
      <c r="AH671">
        <v>1237.48</v>
      </c>
      <c r="AI671">
        <v>547.4</v>
      </c>
      <c r="AJ671">
        <v>751.6</v>
      </c>
      <c r="AK671">
        <v>794.24</v>
      </c>
      <c r="AL671">
        <v>859.36</v>
      </c>
      <c r="AM671">
        <v>531.48</v>
      </c>
      <c r="AN671">
        <v>237.96</v>
      </c>
      <c r="AO671">
        <v>231.16</v>
      </c>
      <c r="AP671">
        <v>222.88</v>
      </c>
      <c r="AQ671">
        <v>222.36</v>
      </c>
      <c r="AR671">
        <v>795.72</v>
      </c>
      <c r="AS671">
        <v>856.76</v>
      </c>
      <c r="AT671">
        <v>867.64</v>
      </c>
      <c r="AU671">
        <v>55</v>
      </c>
      <c r="AV671">
        <v>55</v>
      </c>
      <c r="AW671">
        <v>55</v>
      </c>
      <c r="AX671">
        <v>54</v>
      </c>
      <c r="AY671">
        <v>54</v>
      </c>
      <c r="AZ671">
        <v>54</v>
      </c>
      <c r="BA671">
        <v>54</v>
      </c>
      <c r="BB671">
        <v>54</v>
      </c>
      <c r="BC671">
        <v>54.5</v>
      </c>
      <c r="BD671">
        <v>56.5</v>
      </c>
      <c r="BE671">
        <v>57.5</v>
      </c>
      <c r="BF671">
        <v>59.5</v>
      </c>
      <c r="BG671">
        <v>61.5</v>
      </c>
      <c r="BH671">
        <v>63</v>
      </c>
      <c r="BI671">
        <v>62.5</v>
      </c>
      <c r="BJ671">
        <v>62</v>
      </c>
      <c r="BK671">
        <v>61.5</v>
      </c>
      <c r="BL671">
        <v>60.5</v>
      </c>
      <c r="BM671">
        <v>58.5</v>
      </c>
      <c r="BN671">
        <v>56.5</v>
      </c>
      <c r="BO671">
        <v>56</v>
      </c>
      <c r="BP671">
        <v>55</v>
      </c>
      <c r="BQ671">
        <v>55</v>
      </c>
      <c r="BR671">
        <v>55</v>
      </c>
      <c r="BS671">
        <v>-18.005680000000002</v>
      </c>
      <c r="BT671">
        <v>-0.4622192</v>
      </c>
      <c r="BU671">
        <v>-12.37335</v>
      </c>
      <c r="BV671">
        <v>-15.9657</v>
      </c>
      <c r="BW671">
        <v>-15.481260000000001</v>
      </c>
      <c r="BX671">
        <v>-15.522830000000001</v>
      </c>
      <c r="BY671">
        <v>9.5120240000000003</v>
      </c>
      <c r="BZ671">
        <v>22.239319999999999</v>
      </c>
      <c r="CA671">
        <v>34.689509999999999</v>
      </c>
      <c r="CB671">
        <v>-35.43683</v>
      </c>
      <c r="CC671">
        <v>-11.787660000000001</v>
      </c>
      <c r="CD671">
        <v>-10.12555</v>
      </c>
      <c r="CE671">
        <v>40.351059999999997</v>
      </c>
      <c r="CF671">
        <v>-65.649019999999993</v>
      </c>
      <c r="CG671">
        <v>-62.641689999999997</v>
      </c>
      <c r="CH671">
        <v>-102.59269999999999</v>
      </c>
      <c r="CI671">
        <v>147.12819999999999</v>
      </c>
      <c r="CJ671">
        <v>497.5222</v>
      </c>
      <c r="CK671">
        <v>522.78369999999995</v>
      </c>
      <c r="CL671">
        <v>503.30540000000002</v>
      </c>
      <c r="CM671">
        <v>534.22680000000003</v>
      </c>
      <c r="CN671">
        <v>-7.6056369999999998</v>
      </c>
      <c r="CO671">
        <v>-69.182659999999998</v>
      </c>
      <c r="CP671">
        <v>-79.487579999999994</v>
      </c>
      <c r="CQ671">
        <v>1209.664</v>
      </c>
      <c r="CR671">
        <v>149.7696</v>
      </c>
      <c r="CS671">
        <v>132.74510000000001</v>
      </c>
      <c r="CT671">
        <v>151.44730000000001</v>
      </c>
      <c r="CU671">
        <v>148.3853</v>
      </c>
      <c r="CV671">
        <v>148.5445</v>
      </c>
      <c r="CW671">
        <v>50.632980000000003</v>
      </c>
      <c r="CX671">
        <v>112.35339999999999</v>
      </c>
      <c r="CY671">
        <v>121.486</v>
      </c>
      <c r="CZ671">
        <v>810.93870000000004</v>
      </c>
      <c r="DA671">
        <v>894.83140000000003</v>
      </c>
      <c r="DB671">
        <v>761.39509999999996</v>
      </c>
      <c r="DC671">
        <v>2739.0039999999999</v>
      </c>
      <c r="DD671">
        <v>4049.674</v>
      </c>
      <c r="DE671">
        <v>3484.4549999999999</v>
      </c>
      <c r="DF671">
        <v>3415.52</v>
      </c>
      <c r="DG671">
        <v>8443.6010000000006</v>
      </c>
      <c r="DH671">
        <v>3229.4589999999998</v>
      </c>
      <c r="DI671">
        <v>2802.1309999999999</v>
      </c>
      <c r="DJ671">
        <v>3389.9580000000001</v>
      </c>
      <c r="DK671">
        <v>3352.049</v>
      </c>
      <c r="DL671">
        <v>3217.1529999999998</v>
      </c>
      <c r="DM671">
        <v>1145.0050000000001</v>
      </c>
      <c r="DN671">
        <v>791.05060000000003</v>
      </c>
      <c r="DO671">
        <v>18</v>
      </c>
      <c r="DP671">
        <v>21</v>
      </c>
    </row>
    <row r="672" spans="1:120" hidden="1" x14ac:dyDescent="0.25">
      <c r="A672" t="str">
        <f t="shared" si="10"/>
        <v>Size_Grp-200 kW and above_Prescribed DA 1-4 (1PM-9PM)_44389_18-21</v>
      </c>
      <c r="B672" t="s">
        <v>62</v>
      </c>
      <c r="C672" t="s">
        <v>207</v>
      </c>
      <c r="D672" t="s">
        <v>61</v>
      </c>
      <c r="E672" t="s">
        <v>61</v>
      </c>
      <c r="F672" t="s">
        <v>61</v>
      </c>
      <c r="G672" t="s">
        <v>61</v>
      </c>
      <c r="H672" t="s">
        <v>61</v>
      </c>
      <c r="I672" t="s">
        <v>61</v>
      </c>
      <c r="J672" t="s">
        <v>102</v>
      </c>
      <c r="K672" t="s">
        <v>214</v>
      </c>
      <c r="L672" s="18">
        <v>44389</v>
      </c>
      <c r="M672">
        <v>18</v>
      </c>
      <c r="N672">
        <v>21</v>
      </c>
      <c r="O672" t="s">
        <v>258</v>
      </c>
      <c r="P672">
        <v>2</v>
      </c>
      <c r="Q672">
        <v>2</v>
      </c>
      <c r="R672">
        <v>0</v>
      </c>
      <c r="S672">
        <v>0</v>
      </c>
      <c r="T672">
        <v>1</v>
      </c>
      <c r="U672">
        <v>1</v>
      </c>
      <c r="V672">
        <v>1</v>
      </c>
      <c r="W672">
        <v>1186.92</v>
      </c>
      <c r="X672">
        <v>1230.3599999999999</v>
      </c>
      <c r="Y672">
        <v>1246.96</v>
      </c>
      <c r="Z672">
        <v>1248.44</v>
      </c>
      <c r="AA672">
        <v>1245.28</v>
      </c>
      <c r="AB672">
        <v>1244.4000000000001</v>
      </c>
      <c r="AC672">
        <v>1233.8800000000001</v>
      </c>
      <c r="AD672">
        <v>1223.48</v>
      </c>
      <c r="AE672">
        <v>1214.68</v>
      </c>
      <c r="AF672">
        <v>1356.44</v>
      </c>
      <c r="AG672">
        <v>1335.32</v>
      </c>
      <c r="AH672">
        <v>1237.48</v>
      </c>
      <c r="AI672">
        <v>547.4</v>
      </c>
      <c r="AJ672">
        <v>751.6</v>
      </c>
      <c r="AK672">
        <v>794.24</v>
      </c>
      <c r="AL672">
        <v>859.36</v>
      </c>
      <c r="AM672">
        <v>531.48</v>
      </c>
      <c r="AN672">
        <v>237.96</v>
      </c>
      <c r="AO672">
        <v>231.16</v>
      </c>
      <c r="AP672">
        <v>222.88</v>
      </c>
      <c r="AQ672">
        <v>222.36</v>
      </c>
      <c r="AR672">
        <v>795.72</v>
      </c>
      <c r="AS672">
        <v>856.76</v>
      </c>
      <c r="AT672">
        <v>867.64</v>
      </c>
      <c r="AU672">
        <v>55</v>
      </c>
      <c r="AV672">
        <v>55</v>
      </c>
      <c r="AW672">
        <v>55</v>
      </c>
      <c r="AX672">
        <v>54</v>
      </c>
      <c r="AY672">
        <v>54</v>
      </c>
      <c r="AZ672">
        <v>54</v>
      </c>
      <c r="BA672">
        <v>54</v>
      </c>
      <c r="BB672">
        <v>54</v>
      </c>
      <c r="BC672">
        <v>54.5</v>
      </c>
      <c r="BD672">
        <v>56.5</v>
      </c>
      <c r="BE672">
        <v>57.5</v>
      </c>
      <c r="BF672">
        <v>59.5</v>
      </c>
      <c r="BG672">
        <v>61.5</v>
      </c>
      <c r="BH672">
        <v>63</v>
      </c>
      <c r="BI672">
        <v>62.5</v>
      </c>
      <c r="BJ672">
        <v>62</v>
      </c>
      <c r="BK672">
        <v>61.5</v>
      </c>
      <c r="BL672">
        <v>60.5</v>
      </c>
      <c r="BM672">
        <v>58.5</v>
      </c>
      <c r="BN672">
        <v>56.5</v>
      </c>
      <c r="BO672">
        <v>56</v>
      </c>
      <c r="BP672">
        <v>55</v>
      </c>
      <c r="BQ672">
        <v>55</v>
      </c>
      <c r="BR672">
        <v>55</v>
      </c>
      <c r="BS672">
        <v>-18.005680000000002</v>
      </c>
      <c r="BT672">
        <v>-0.4622192</v>
      </c>
      <c r="BU672">
        <v>-12.37335</v>
      </c>
      <c r="BV672">
        <v>-15.9657</v>
      </c>
      <c r="BW672">
        <v>-15.481260000000001</v>
      </c>
      <c r="BX672">
        <v>-15.522830000000001</v>
      </c>
      <c r="BY672">
        <v>9.5120240000000003</v>
      </c>
      <c r="BZ672">
        <v>22.239319999999999</v>
      </c>
      <c r="CA672">
        <v>34.689509999999999</v>
      </c>
      <c r="CB672">
        <v>-35.43683</v>
      </c>
      <c r="CC672">
        <v>-11.787660000000001</v>
      </c>
      <c r="CD672">
        <v>-10.12555</v>
      </c>
      <c r="CE672">
        <v>40.351059999999997</v>
      </c>
      <c r="CF672">
        <v>-65.649019999999993</v>
      </c>
      <c r="CG672">
        <v>-62.641689999999997</v>
      </c>
      <c r="CH672">
        <v>-102.59269999999999</v>
      </c>
      <c r="CI672">
        <v>147.12819999999999</v>
      </c>
      <c r="CJ672">
        <v>497.5222</v>
      </c>
      <c r="CK672">
        <v>522.78369999999995</v>
      </c>
      <c r="CL672">
        <v>503.30540000000002</v>
      </c>
      <c r="CM672">
        <v>534.22680000000003</v>
      </c>
      <c r="CN672">
        <v>-7.6056369999999998</v>
      </c>
      <c r="CO672">
        <v>-69.182659999999998</v>
      </c>
      <c r="CP672">
        <v>-79.487579999999994</v>
      </c>
      <c r="CQ672">
        <v>1209.664</v>
      </c>
      <c r="CR672">
        <v>149.7696</v>
      </c>
      <c r="CS672">
        <v>132.74510000000001</v>
      </c>
      <c r="CT672">
        <v>151.44730000000001</v>
      </c>
      <c r="CU672">
        <v>148.3853</v>
      </c>
      <c r="CV672">
        <v>148.5445</v>
      </c>
      <c r="CW672">
        <v>50.632980000000003</v>
      </c>
      <c r="CX672">
        <v>112.35339999999999</v>
      </c>
      <c r="CY672">
        <v>121.486</v>
      </c>
      <c r="CZ672">
        <v>810.93870000000004</v>
      </c>
      <c r="DA672">
        <v>894.83140000000003</v>
      </c>
      <c r="DB672">
        <v>761.39509999999996</v>
      </c>
      <c r="DC672">
        <v>2739.0039999999999</v>
      </c>
      <c r="DD672">
        <v>4049.674</v>
      </c>
      <c r="DE672">
        <v>3484.4549999999999</v>
      </c>
      <c r="DF672">
        <v>3415.52</v>
      </c>
      <c r="DG672">
        <v>8443.6010000000006</v>
      </c>
      <c r="DH672">
        <v>3229.4589999999998</v>
      </c>
      <c r="DI672">
        <v>2802.1309999999999</v>
      </c>
      <c r="DJ672">
        <v>3389.9580000000001</v>
      </c>
      <c r="DK672">
        <v>3352.049</v>
      </c>
      <c r="DL672">
        <v>3217.1529999999998</v>
      </c>
      <c r="DM672">
        <v>1145.0050000000001</v>
      </c>
      <c r="DN672">
        <v>791.05060000000003</v>
      </c>
      <c r="DO672">
        <v>18</v>
      </c>
      <c r="DP672">
        <v>21</v>
      </c>
    </row>
    <row r="673" spans="1:120" hidden="1" x14ac:dyDescent="0.25">
      <c r="A673" t="str">
        <f t="shared" si="10"/>
        <v>Industry_Type-1. Agriculture, Mining &amp; Construction_Prescribed DA 1-4 (1PM-9PM)_44389_18-21</v>
      </c>
      <c r="B673" t="s">
        <v>62</v>
      </c>
      <c r="C673" t="s">
        <v>211</v>
      </c>
      <c r="D673" t="s">
        <v>61</v>
      </c>
      <c r="E673" t="s">
        <v>61</v>
      </c>
      <c r="F673" t="s">
        <v>61</v>
      </c>
      <c r="G673" t="s">
        <v>30</v>
      </c>
      <c r="H673" t="s">
        <v>61</v>
      </c>
      <c r="I673" t="s">
        <v>61</v>
      </c>
      <c r="J673" t="s">
        <v>61</v>
      </c>
      <c r="K673" t="s">
        <v>214</v>
      </c>
      <c r="L673" s="18">
        <v>44389</v>
      </c>
      <c r="M673">
        <v>18</v>
      </c>
      <c r="N673">
        <v>21</v>
      </c>
      <c r="O673" t="s">
        <v>258</v>
      </c>
      <c r="P673">
        <v>2</v>
      </c>
      <c r="Q673">
        <v>2</v>
      </c>
      <c r="R673">
        <v>0</v>
      </c>
      <c r="S673">
        <v>0</v>
      </c>
      <c r="T673">
        <v>1</v>
      </c>
      <c r="U673">
        <v>1</v>
      </c>
      <c r="V673">
        <v>1</v>
      </c>
      <c r="W673">
        <v>1186.92</v>
      </c>
      <c r="X673">
        <v>1230.3599999999999</v>
      </c>
      <c r="Y673">
        <v>1246.96</v>
      </c>
      <c r="Z673">
        <v>1248.44</v>
      </c>
      <c r="AA673">
        <v>1245.28</v>
      </c>
      <c r="AB673">
        <v>1244.4000000000001</v>
      </c>
      <c r="AC673">
        <v>1233.8800000000001</v>
      </c>
      <c r="AD673">
        <v>1223.48</v>
      </c>
      <c r="AE673">
        <v>1214.68</v>
      </c>
      <c r="AF673">
        <v>1356.44</v>
      </c>
      <c r="AG673">
        <v>1335.32</v>
      </c>
      <c r="AH673">
        <v>1237.48</v>
      </c>
      <c r="AI673">
        <v>547.4</v>
      </c>
      <c r="AJ673">
        <v>751.6</v>
      </c>
      <c r="AK673">
        <v>794.24</v>
      </c>
      <c r="AL673">
        <v>859.36</v>
      </c>
      <c r="AM673">
        <v>531.48</v>
      </c>
      <c r="AN673">
        <v>237.96</v>
      </c>
      <c r="AO673">
        <v>231.16</v>
      </c>
      <c r="AP673">
        <v>222.88</v>
      </c>
      <c r="AQ673">
        <v>222.36</v>
      </c>
      <c r="AR673">
        <v>795.72</v>
      </c>
      <c r="AS673">
        <v>856.76</v>
      </c>
      <c r="AT673">
        <v>867.64</v>
      </c>
      <c r="AU673">
        <v>55</v>
      </c>
      <c r="AV673">
        <v>55</v>
      </c>
      <c r="AW673">
        <v>55</v>
      </c>
      <c r="AX673">
        <v>54</v>
      </c>
      <c r="AY673">
        <v>54</v>
      </c>
      <c r="AZ673">
        <v>54</v>
      </c>
      <c r="BA673">
        <v>54</v>
      </c>
      <c r="BB673">
        <v>54</v>
      </c>
      <c r="BC673">
        <v>54.5</v>
      </c>
      <c r="BD673">
        <v>56.5</v>
      </c>
      <c r="BE673">
        <v>57.5</v>
      </c>
      <c r="BF673">
        <v>59.5</v>
      </c>
      <c r="BG673">
        <v>61.5</v>
      </c>
      <c r="BH673">
        <v>63</v>
      </c>
      <c r="BI673">
        <v>62.5</v>
      </c>
      <c r="BJ673">
        <v>62</v>
      </c>
      <c r="BK673">
        <v>61.5</v>
      </c>
      <c r="BL673">
        <v>60.5</v>
      </c>
      <c r="BM673">
        <v>58.5</v>
      </c>
      <c r="BN673">
        <v>56.5</v>
      </c>
      <c r="BO673">
        <v>56</v>
      </c>
      <c r="BP673">
        <v>55</v>
      </c>
      <c r="BQ673">
        <v>55</v>
      </c>
      <c r="BR673">
        <v>55</v>
      </c>
      <c r="BS673">
        <v>-18.005680000000002</v>
      </c>
      <c r="BT673">
        <v>-0.4622192</v>
      </c>
      <c r="BU673">
        <v>-12.37335</v>
      </c>
      <c r="BV673">
        <v>-15.9657</v>
      </c>
      <c r="BW673">
        <v>-15.481260000000001</v>
      </c>
      <c r="BX673">
        <v>-15.522830000000001</v>
      </c>
      <c r="BY673">
        <v>9.5120240000000003</v>
      </c>
      <c r="BZ673">
        <v>22.239319999999999</v>
      </c>
      <c r="CA673">
        <v>34.689509999999999</v>
      </c>
      <c r="CB673">
        <v>-35.43683</v>
      </c>
      <c r="CC673">
        <v>-11.787660000000001</v>
      </c>
      <c r="CD673">
        <v>-10.12555</v>
      </c>
      <c r="CE673">
        <v>40.351059999999997</v>
      </c>
      <c r="CF673">
        <v>-65.649019999999993</v>
      </c>
      <c r="CG673">
        <v>-62.641689999999997</v>
      </c>
      <c r="CH673">
        <v>-102.59269999999999</v>
      </c>
      <c r="CI673">
        <v>147.12819999999999</v>
      </c>
      <c r="CJ673">
        <v>497.5222</v>
      </c>
      <c r="CK673">
        <v>522.78369999999995</v>
      </c>
      <c r="CL673">
        <v>503.30540000000002</v>
      </c>
      <c r="CM673">
        <v>534.22680000000003</v>
      </c>
      <c r="CN673">
        <v>-7.6056369999999998</v>
      </c>
      <c r="CO673">
        <v>-69.182659999999998</v>
      </c>
      <c r="CP673">
        <v>-79.487579999999994</v>
      </c>
      <c r="CQ673">
        <v>1209.664</v>
      </c>
      <c r="CR673">
        <v>149.7696</v>
      </c>
      <c r="CS673">
        <v>132.74510000000001</v>
      </c>
      <c r="CT673">
        <v>151.44730000000001</v>
      </c>
      <c r="CU673">
        <v>148.3853</v>
      </c>
      <c r="CV673">
        <v>148.5445</v>
      </c>
      <c r="CW673">
        <v>50.632980000000003</v>
      </c>
      <c r="CX673">
        <v>112.35339999999999</v>
      </c>
      <c r="CY673">
        <v>121.486</v>
      </c>
      <c r="CZ673">
        <v>810.93870000000004</v>
      </c>
      <c r="DA673">
        <v>894.83140000000003</v>
      </c>
      <c r="DB673">
        <v>761.39509999999996</v>
      </c>
      <c r="DC673">
        <v>2739.0039999999999</v>
      </c>
      <c r="DD673">
        <v>4049.674</v>
      </c>
      <c r="DE673">
        <v>3484.4549999999999</v>
      </c>
      <c r="DF673">
        <v>3415.52</v>
      </c>
      <c r="DG673">
        <v>8443.6010000000006</v>
      </c>
      <c r="DH673">
        <v>3229.4589999999998</v>
      </c>
      <c r="DI673">
        <v>2802.1309999999999</v>
      </c>
      <c r="DJ673">
        <v>3389.9580000000001</v>
      </c>
      <c r="DK673">
        <v>3352.049</v>
      </c>
      <c r="DL673">
        <v>3217.1529999999998</v>
      </c>
      <c r="DM673">
        <v>1145.0050000000001</v>
      </c>
      <c r="DN673">
        <v>791.05060000000003</v>
      </c>
      <c r="DO673">
        <v>18</v>
      </c>
      <c r="DP673">
        <v>21</v>
      </c>
    </row>
    <row r="674" spans="1:120" hidden="1" x14ac:dyDescent="0.25">
      <c r="A674" t="str">
        <f t="shared" si="10"/>
        <v>sublap_id-SLAP_PGCC_Prescribed DA 1-4 (1PM-9PM)_44389_18-21</v>
      </c>
      <c r="B674" t="s">
        <v>62</v>
      </c>
      <c r="C674" t="s">
        <v>299</v>
      </c>
      <c r="D674" t="s">
        <v>61</v>
      </c>
      <c r="E674" t="s">
        <v>300</v>
      </c>
      <c r="F674" t="s">
        <v>61</v>
      </c>
      <c r="G674" t="s">
        <v>61</v>
      </c>
      <c r="H674" t="s">
        <v>61</v>
      </c>
      <c r="I674" t="s">
        <v>61</v>
      </c>
      <c r="J674" t="s">
        <v>61</v>
      </c>
      <c r="K674" t="s">
        <v>214</v>
      </c>
      <c r="L674" s="18">
        <v>44389</v>
      </c>
      <c r="M674">
        <v>18</v>
      </c>
      <c r="N674">
        <v>21</v>
      </c>
      <c r="O674" t="s">
        <v>258</v>
      </c>
      <c r="P674">
        <v>2</v>
      </c>
      <c r="Q674">
        <v>2</v>
      </c>
      <c r="R674">
        <v>0</v>
      </c>
      <c r="S674">
        <v>0</v>
      </c>
      <c r="T674">
        <v>1</v>
      </c>
      <c r="U674">
        <v>1</v>
      </c>
      <c r="V674">
        <v>1</v>
      </c>
      <c r="W674">
        <v>1186.92</v>
      </c>
      <c r="X674">
        <v>1230.3599999999999</v>
      </c>
      <c r="Y674">
        <v>1246.96</v>
      </c>
      <c r="Z674">
        <v>1248.44</v>
      </c>
      <c r="AA674">
        <v>1245.28</v>
      </c>
      <c r="AB674">
        <v>1244.4000000000001</v>
      </c>
      <c r="AC674">
        <v>1233.8800000000001</v>
      </c>
      <c r="AD674">
        <v>1223.48</v>
      </c>
      <c r="AE674">
        <v>1214.68</v>
      </c>
      <c r="AF674">
        <v>1356.44</v>
      </c>
      <c r="AG674">
        <v>1335.32</v>
      </c>
      <c r="AH674">
        <v>1237.48</v>
      </c>
      <c r="AI674">
        <v>547.4</v>
      </c>
      <c r="AJ674">
        <v>751.6</v>
      </c>
      <c r="AK674">
        <v>794.24</v>
      </c>
      <c r="AL674">
        <v>859.36</v>
      </c>
      <c r="AM674">
        <v>531.48</v>
      </c>
      <c r="AN674">
        <v>237.96</v>
      </c>
      <c r="AO674">
        <v>231.16</v>
      </c>
      <c r="AP674">
        <v>222.88</v>
      </c>
      <c r="AQ674">
        <v>222.36</v>
      </c>
      <c r="AR674">
        <v>795.72</v>
      </c>
      <c r="AS674">
        <v>856.76</v>
      </c>
      <c r="AT674">
        <v>867.64</v>
      </c>
      <c r="AU674">
        <v>55</v>
      </c>
      <c r="AV674">
        <v>55</v>
      </c>
      <c r="AW674">
        <v>55</v>
      </c>
      <c r="AX674">
        <v>54</v>
      </c>
      <c r="AY674">
        <v>54</v>
      </c>
      <c r="AZ674">
        <v>54</v>
      </c>
      <c r="BA674">
        <v>54</v>
      </c>
      <c r="BB674">
        <v>54</v>
      </c>
      <c r="BC674">
        <v>54.5</v>
      </c>
      <c r="BD674">
        <v>56.5</v>
      </c>
      <c r="BE674">
        <v>57.5</v>
      </c>
      <c r="BF674">
        <v>59.5</v>
      </c>
      <c r="BG674">
        <v>61.5</v>
      </c>
      <c r="BH674">
        <v>63</v>
      </c>
      <c r="BI674">
        <v>62.5</v>
      </c>
      <c r="BJ674">
        <v>62</v>
      </c>
      <c r="BK674">
        <v>61.5</v>
      </c>
      <c r="BL674">
        <v>60.5</v>
      </c>
      <c r="BM674">
        <v>58.5</v>
      </c>
      <c r="BN674">
        <v>56.5</v>
      </c>
      <c r="BO674">
        <v>56</v>
      </c>
      <c r="BP674">
        <v>55</v>
      </c>
      <c r="BQ674">
        <v>55</v>
      </c>
      <c r="BR674">
        <v>55</v>
      </c>
      <c r="BS674">
        <v>-18.005680000000002</v>
      </c>
      <c r="BT674">
        <v>-0.4622192</v>
      </c>
      <c r="BU674">
        <v>-12.37335</v>
      </c>
      <c r="BV674">
        <v>-15.9657</v>
      </c>
      <c r="BW674">
        <v>-15.481260000000001</v>
      </c>
      <c r="BX674">
        <v>-15.522830000000001</v>
      </c>
      <c r="BY674">
        <v>9.5120240000000003</v>
      </c>
      <c r="BZ674">
        <v>22.239319999999999</v>
      </c>
      <c r="CA674">
        <v>34.689509999999999</v>
      </c>
      <c r="CB674">
        <v>-35.43683</v>
      </c>
      <c r="CC674">
        <v>-11.787660000000001</v>
      </c>
      <c r="CD674">
        <v>-10.12555</v>
      </c>
      <c r="CE674">
        <v>40.351059999999997</v>
      </c>
      <c r="CF674">
        <v>-65.649019999999993</v>
      </c>
      <c r="CG674">
        <v>-62.641689999999997</v>
      </c>
      <c r="CH674">
        <v>-102.59269999999999</v>
      </c>
      <c r="CI674">
        <v>147.12819999999999</v>
      </c>
      <c r="CJ674">
        <v>497.5222</v>
      </c>
      <c r="CK674">
        <v>522.78369999999995</v>
      </c>
      <c r="CL674">
        <v>503.30540000000002</v>
      </c>
      <c r="CM674">
        <v>534.22680000000003</v>
      </c>
      <c r="CN674">
        <v>-7.6056369999999998</v>
      </c>
      <c r="CO674">
        <v>-69.182659999999998</v>
      </c>
      <c r="CP674">
        <v>-79.487579999999994</v>
      </c>
      <c r="CQ674">
        <v>1209.664</v>
      </c>
      <c r="CR674">
        <v>149.7696</v>
      </c>
      <c r="CS674">
        <v>132.74510000000001</v>
      </c>
      <c r="CT674">
        <v>151.44730000000001</v>
      </c>
      <c r="CU674">
        <v>148.3853</v>
      </c>
      <c r="CV674">
        <v>148.5445</v>
      </c>
      <c r="CW674">
        <v>50.632980000000003</v>
      </c>
      <c r="CX674">
        <v>112.35339999999999</v>
      </c>
      <c r="CY674">
        <v>121.486</v>
      </c>
      <c r="CZ674">
        <v>810.93870000000004</v>
      </c>
      <c r="DA674">
        <v>894.83140000000003</v>
      </c>
      <c r="DB674">
        <v>761.39509999999996</v>
      </c>
      <c r="DC674">
        <v>2739.0039999999999</v>
      </c>
      <c r="DD674">
        <v>4049.674</v>
      </c>
      <c r="DE674">
        <v>3484.4549999999999</v>
      </c>
      <c r="DF674">
        <v>3415.52</v>
      </c>
      <c r="DG674">
        <v>8443.6010000000006</v>
      </c>
      <c r="DH674">
        <v>3229.4589999999998</v>
      </c>
      <c r="DI674">
        <v>2802.1309999999999</v>
      </c>
      <c r="DJ674">
        <v>3389.9580000000001</v>
      </c>
      <c r="DK674">
        <v>3352.049</v>
      </c>
      <c r="DL674">
        <v>3217.1529999999998</v>
      </c>
      <c r="DM674">
        <v>1145.0050000000001</v>
      </c>
      <c r="DN674">
        <v>791.05060000000003</v>
      </c>
      <c r="DO674">
        <v>18</v>
      </c>
      <c r="DP674">
        <v>21</v>
      </c>
    </row>
    <row r="675" spans="1:120" hidden="1" x14ac:dyDescent="0.25">
      <c r="A675" t="str">
        <f t="shared" si="10"/>
        <v>LCA-Greater Bay Area_Prescribed DA 1-4 (1PM-9PM)_44389_18-21</v>
      </c>
      <c r="B675" t="s">
        <v>62</v>
      </c>
      <c r="C675" t="s">
        <v>209</v>
      </c>
      <c r="D675" t="s">
        <v>36</v>
      </c>
      <c r="E675" t="s">
        <v>61</v>
      </c>
      <c r="F675" t="s">
        <v>61</v>
      </c>
      <c r="G675" t="s">
        <v>61</v>
      </c>
      <c r="H675" t="s">
        <v>61</v>
      </c>
      <c r="I675" t="s">
        <v>61</v>
      </c>
      <c r="J675" t="s">
        <v>61</v>
      </c>
      <c r="K675" t="s">
        <v>214</v>
      </c>
      <c r="L675" s="18">
        <v>44389</v>
      </c>
      <c r="M675">
        <v>18</v>
      </c>
      <c r="N675">
        <v>21</v>
      </c>
      <c r="O675" t="s">
        <v>258</v>
      </c>
      <c r="P675">
        <v>2</v>
      </c>
      <c r="Q675">
        <v>2</v>
      </c>
      <c r="R675">
        <v>0</v>
      </c>
      <c r="S675">
        <v>0</v>
      </c>
      <c r="T675">
        <v>1</v>
      </c>
      <c r="U675">
        <v>1</v>
      </c>
      <c r="V675">
        <v>1</v>
      </c>
      <c r="W675">
        <v>1186.92</v>
      </c>
      <c r="X675">
        <v>1230.3599999999999</v>
      </c>
      <c r="Y675">
        <v>1246.96</v>
      </c>
      <c r="Z675">
        <v>1248.44</v>
      </c>
      <c r="AA675">
        <v>1245.28</v>
      </c>
      <c r="AB675">
        <v>1244.4000000000001</v>
      </c>
      <c r="AC675">
        <v>1233.8800000000001</v>
      </c>
      <c r="AD675">
        <v>1223.48</v>
      </c>
      <c r="AE675">
        <v>1214.68</v>
      </c>
      <c r="AF675">
        <v>1356.44</v>
      </c>
      <c r="AG675">
        <v>1335.32</v>
      </c>
      <c r="AH675">
        <v>1237.48</v>
      </c>
      <c r="AI675">
        <v>547.4</v>
      </c>
      <c r="AJ675">
        <v>751.6</v>
      </c>
      <c r="AK675">
        <v>794.24</v>
      </c>
      <c r="AL675">
        <v>859.36</v>
      </c>
      <c r="AM675">
        <v>531.48</v>
      </c>
      <c r="AN675">
        <v>237.96</v>
      </c>
      <c r="AO675">
        <v>231.16</v>
      </c>
      <c r="AP675">
        <v>222.88</v>
      </c>
      <c r="AQ675">
        <v>222.36</v>
      </c>
      <c r="AR675">
        <v>795.72</v>
      </c>
      <c r="AS675">
        <v>856.76</v>
      </c>
      <c r="AT675">
        <v>867.64</v>
      </c>
      <c r="AU675">
        <v>55</v>
      </c>
      <c r="AV675">
        <v>55</v>
      </c>
      <c r="AW675">
        <v>55</v>
      </c>
      <c r="AX675">
        <v>54</v>
      </c>
      <c r="AY675">
        <v>54</v>
      </c>
      <c r="AZ675">
        <v>54</v>
      </c>
      <c r="BA675">
        <v>54</v>
      </c>
      <c r="BB675">
        <v>54</v>
      </c>
      <c r="BC675">
        <v>54.5</v>
      </c>
      <c r="BD675">
        <v>56.5</v>
      </c>
      <c r="BE675">
        <v>57.5</v>
      </c>
      <c r="BF675">
        <v>59.5</v>
      </c>
      <c r="BG675">
        <v>61.5</v>
      </c>
      <c r="BH675">
        <v>63</v>
      </c>
      <c r="BI675">
        <v>62.5</v>
      </c>
      <c r="BJ675">
        <v>62</v>
      </c>
      <c r="BK675">
        <v>61.5</v>
      </c>
      <c r="BL675">
        <v>60.5</v>
      </c>
      <c r="BM675">
        <v>58.5</v>
      </c>
      <c r="BN675">
        <v>56.5</v>
      </c>
      <c r="BO675">
        <v>56</v>
      </c>
      <c r="BP675">
        <v>55</v>
      </c>
      <c r="BQ675">
        <v>55</v>
      </c>
      <c r="BR675">
        <v>55</v>
      </c>
      <c r="BS675">
        <v>-18.005680000000002</v>
      </c>
      <c r="BT675">
        <v>-0.4622192</v>
      </c>
      <c r="BU675">
        <v>-12.37335</v>
      </c>
      <c r="BV675">
        <v>-15.9657</v>
      </c>
      <c r="BW675">
        <v>-15.481260000000001</v>
      </c>
      <c r="BX675">
        <v>-15.522830000000001</v>
      </c>
      <c r="BY675">
        <v>9.5120240000000003</v>
      </c>
      <c r="BZ675">
        <v>22.239319999999999</v>
      </c>
      <c r="CA675">
        <v>34.689509999999999</v>
      </c>
      <c r="CB675">
        <v>-35.43683</v>
      </c>
      <c r="CC675">
        <v>-11.787660000000001</v>
      </c>
      <c r="CD675">
        <v>-10.12555</v>
      </c>
      <c r="CE675">
        <v>40.351059999999997</v>
      </c>
      <c r="CF675">
        <v>-65.649019999999993</v>
      </c>
      <c r="CG675">
        <v>-62.641689999999997</v>
      </c>
      <c r="CH675">
        <v>-102.59269999999999</v>
      </c>
      <c r="CI675">
        <v>147.12819999999999</v>
      </c>
      <c r="CJ675">
        <v>497.5222</v>
      </c>
      <c r="CK675">
        <v>522.78369999999995</v>
      </c>
      <c r="CL675">
        <v>503.30540000000002</v>
      </c>
      <c r="CM675">
        <v>534.22680000000003</v>
      </c>
      <c r="CN675">
        <v>-7.6056369999999998</v>
      </c>
      <c r="CO675">
        <v>-69.182659999999998</v>
      </c>
      <c r="CP675">
        <v>-79.487579999999994</v>
      </c>
      <c r="CQ675">
        <v>1209.664</v>
      </c>
      <c r="CR675">
        <v>149.7696</v>
      </c>
      <c r="CS675">
        <v>132.74510000000001</v>
      </c>
      <c r="CT675">
        <v>151.44730000000001</v>
      </c>
      <c r="CU675">
        <v>148.3853</v>
      </c>
      <c r="CV675">
        <v>148.5445</v>
      </c>
      <c r="CW675">
        <v>50.632980000000003</v>
      </c>
      <c r="CX675">
        <v>112.35339999999999</v>
      </c>
      <c r="CY675">
        <v>121.486</v>
      </c>
      <c r="CZ675">
        <v>810.93870000000004</v>
      </c>
      <c r="DA675">
        <v>894.83140000000003</v>
      </c>
      <c r="DB675">
        <v>761.39509999999996</v>
      </c>
      <c r="DC675">
        <v>2739.0039999999999</v>
      </c>
      <c r="DD675">
        <v>4049.674</v>
      </c>
      <c r="DE675">
        <v>3484.4549999999999</v>
      </c>
      <c r="DF675">
        <v>3415.52</v>
      </c>
      <c r="DG675">
        <v>8443.6010000000006</v>
      </c>
      <c r="DH675">
        <v>3229.4589999999998</v>
      </c>
      <c r="DI675">
        <v>2802.1309999999999</v>
      </c>
      <c r="DJ675">
        <v>3389.9580000000001</v>
      </c>
      <c r="DK675">
        <v>3352.049</v>
      </c>
      <c r="DL675">
        <v>3217.1529999999998</v>
      </c>
      <c r="DM675">
        <v>1145.0050000000001</v>
      </c>
      <c r="DN675">
        <v>791.05060000000003</v>
      </c>
      <c r="DO675">
        <v>18</v>
      </c>
      <c r="DP675">
        <v>21</v>
      </c>
    </row>
    <row r="676" spans="1:120" hidden="1" x14ac:dyDescent="0.25">
      <c r="A676" t="str">
        <f t="shared" si="10"/>
        <v>OtherDR-No_Prescribed DA 1-4 (1PM-9PM)_44389_18-21</v>
      </c>
      <c r="B676" t="s">
        <v>62</v>
      </c>
      <c r="C676" t="s">
        <v>323</v>
      </c>
      <c r="D676" t="s">
        <v>61</v>
      </c>
      <c r="E676" t="s">
        <v>61</v>
      </c>
      <c r="F676" t="s">
        <v>61</v>
      </c>
      <c r="G676" t="s">
        <v>61</v>
      </c>
      <c r="H676" t="s">
        <v>61</v>
      </c>
      <c r="I676" t="s">
        <v>97</v>
      </c>
      <c r="J676" t="s">
        <v>61</v>
      </c>
      <c r="K676" t="s">
        <v>214</v>
      </c>
      <c r="L676" s="18">
        <v>44389</v>
      </c>
      <c r="M676">
        <v>18</v>
      </c>
      <c r="N676">
        <v>21</v>
      </c>
      <c r="O676" t="s">
        <v>258</v>
      </c>
      <c r="P676">
        <v>2</v>
      </c>
      <c r="Q676">
        <v>2</v>
      </c>
      <c r="R676">
        <v>0</v>
      </c>
      <c r="S676">
        <v>0</v>
      </c>
      <c r="T676">
        <v>1</v>
      </c>
      <c r="U676">
        <v>1</v>
      </c>
      <c r="V676">
        <v>1</v>
      </c>
      <c r="W676">
        <v>1186.92</v>
      </c>
      <c r="X676">
        <v>1230.3599999999999</v>
      </c>
      <c r="Y676">
        <v>1246.96</v>
      </c>
      <c r="Z676">
        <v>1248.44</v>
      </c>
      <c r="AA676">
        <v>1245.28</v>
      </c>
      <c r="AB676">
        <v>1244.4000000000001</v>
      </c>
      <c r="AC676">
        <v>1233.8800000000001</v>
      </c>
      <c r="AD676">
        <v>1223.48</v>
      </c>
      <c r="AE676">
        <v>1214.68</v>
      </c>
      <c r="AF676">
        <v>1356.44</v>
      </c>
      <c r="AG676">
        <v>1335.32</v>
      </c>
      <c r="AH676">
        <v>1237.48</v>
      </c>
      <c r="AI676">
        <v>547.4</v>
      </c>
      <c r="AJ676">
        <v>751.6</v>
      </c>
      <c r="AK676">
        <v>794.24</v>
      </c>
      <c r="AL676">
        <v>859.36</v>
      </c>
      <c r="AM676">
        <v>531.48</v>
      </c>
      <c r="AN676">
        <v>237.96</v>
      </c>
      <c r="AO676">
        <v>231.16</v>
      </c>
      <c r="AP676">
        <v>222.88</v>
      </c>
      <c r="AQ676">
        <v>222.36</v>
      </c>
      <c r="AR676">
        <v>795.72</v>
      </c>
      <c r="AS676">
        <v>856.76</v>
      </c>
      <c r="AT676">
        <v>867.64</v>
      </c>
      <c r="AU676">
        <v>55</v>
      </c>
      <c r="AV676">
        <v>55</v>
      </c>
      <c r="AW676">
        <v>55</v>
      </c>
      <c r="AX676">
        <v>54</v>
      </c>
      <c r="AY676">
        <v>54</v>
      </c>
      <c r="AZ676">
        <v>54</v>
      </c>
      <c r="BA676">
        <v>54</v>
      </c>
      <c r="BB676">
        <v>54</v>
      </c>
      <c r="BC676">
        <v>54.5</v>
      </c>
      <c r="BD676">
        <v>56.5</v>
      </c>
      <c r="BE676">
        <v>57.5</v>
      </c>
      <c r="BF676">
        <v>59.5</v>
      </c>
      <c r="BG676">
        <v>61.5</v>
      </c>
      <c r="BH676">
        <v>63</v>
      </c>
      <c r="BI676">
        <v>62.5</v>
      </c>
      <c r="BJ676">
        <v>62</v>
      </c>
      <c r="BK676">
        <v>61.5</v>
      </c>
      <c r="BL676">
        <v>60.5</v>
      </c>
      <c r="BM676">
        <v>58.5</v>
      </c>
      <c r="BN676">
        <v>56.5</v>
      </c>
      <c r="BO676">
        <v>56</v>
      </c>
      <c r="BP676">
        <v>55</v>
      </c>
      <c r="BQ676">
        <v>55</v>
      </c>
      <c r="BR676">
        <v>55</v>
      </c>
      <c r="BS676">
        <v>-18.005680000000002</v>
      </c>
      <c r="BT676">
        <v>-0.4622192</v>
      </c>
      <c r="BU676">
        <v>-12.37335</v>
      </c>
      <c r="BV676">
        <v>-15.9657</v>
      </c>
      <c r="BW676">
        <v>-15.481260000000001</v>
      </c>
      <c r="BX676">
        <v>-15.522830000000001</v>
      </c>
      <c r="BY676">
        <v>9.5120240000000003</v>
      </c>
      <c r="BZ676">
        <v>22.239319999999999</v>
      </c>
      <c r="CA676">
        <v>34.689509999999999</v>
      </c>
      <c r="CB676">
        <v>-35.43683</v>
      </c>
      <c r="CC676">
        <v>-11.787660000000001</v>
      </c>
      <c r="CD676">
        <v>-10.12555</v>
      </c>
      <c r="CE676">
        <v>40.351059999999997</v>
      </c>
      <c r="CF676">
        <v>-65.649019999999993</v>
      </c>
      <c r="CG676">
        <v>-62.641689999999997</v>
      </c>
      <c r="CH676">
        <v>-102.59269999999999</v>
      </c>
      <c r="CI676">
        <v>147.12819999999999</v>
      </c>
      <c r="CJ676">
        <v>497.5222</v>
      </c>
      <c r="CK676">
        <v>522.78369999999995</v>
      </c>
      <c r="CL676">
        <v>503.30540000000002</v>
      </c>
      <c r="CM676">
        <v>534.22680000000003</v>
      </c>
      <c r="CN676">
        <v>-7.6056369999999998</v>
      </c>
      <c r="CO676">
        <v>-69.182659999999998</v>
      </c>
      <c r="CP676">
        <v>-79.487579999999994</v>
      </c>
      <c r="CQ676">
        <v>1209.664</v>
      </c>
      <c r="CR676">
        <v>149.7696</v>
      </c>
      <c r="CS676">
        <v>132.74510000000001</v>
      </c>
      <c r="CT676">
        <v>151.44730000000001</v>
      </c>
      <c r="CU676">
        <v>148.3853</v>
      </c>
      <c r="CV676">
        <v>148.5445</v>
      </c>
      <c r="CW676">
        <v>50.632980000000003</v>
      </c>
      <c r="CX676">
        <v>112.35339999999999</v>
      </c>
      <c r="CY676">
        <v>121.486</v>
      </c>
      <c r="CZ676">
        <v>810.93870000000004</v>
      </c>
      <c r="DA676">
        <v>894.83140000000003</v>
      </c>
      <c r="DB676">
        <v>761.39509999999996</v>
      </c>
      <c r="DC676">
        <v>2739.0039999999999</v>
      </c>
      <c r="DD676">
        <v>4049.674</v>
      </c>
      <c r="DE676">
        <v>3484.4549999999999</v>
      </c>
      <c r="DF676">
        <v>3415.52</v>
      </c>
      <c r="DG676">
        <v>8443.6010000000006</v>
      </c>
      <c r="DH676">
        <v>3229.4589999999998</v>
      </c>
      <c r="DI676">
        <v>2802.1309999999999</v>
      </c>
      <c r="DJ676">
        <v>3389.9580000000001</v>
      </c>
      <c r="DK676">
        <v>3352.049</v>
      </c>
      <c r="DL676">
        <v>3217.1529999999998</v>
      </c>
      <c r="DM676">
        <v>1145.0050000000001</v>
      </c>
      <c r="DN676">
        <v>791.05060000000003</v>
      </c>
      <c r="DO676">
        <v>18</v>
      </c>
      <c r="DP676">
        <v>21</v>
      </c>
    </row>
    <row r="677" spans="1:120" hidden="1" x14ac:dyDescent="0.25">
      <c r="A677" t="str">
        <f t="shared" si="10"/>
        <v>Aggregator-Blue Zone Resources, LLC_Prescribed DA 1-4 (1PM-9PM)_44389_18-21</v>
      </c>
      <c r="B677" t="s">
        <v>62</v>
      </c>
      <c r="C677" t="s">
        <v>261</v>
      </c>
      <c r="D677" t="s">
        <v>61</v>
      </c>
      <c r="E677" t="s">
        <v>61</v>
      </c>
      <c r="F677" t="s">
        <v>262</v>
      </c>
      <c r="G677" t="s">
        <v>61</v>
      </c>
      <c r="H677" t="s">
        <v>61</v>
      </c>
      <c r="I677" t="s">
        <v>61</v>
      </c>
      <c r="J677" t="s">
        <v>61</v>
      </c>
      <c r="K677" t="s">
        <v>214</v>
      </c>
      <c r="L677" s="18">
        <v>44389</v>
      </c>
      <c r="M677">
        <v>18</v>
      </c>
      <c r="N677">
        <v>21</v>
      </c>
      <c r="O677" t="s">
        <v>258</v>
      </c>
      <c r="P677">
        <v>2</v>
      </c>
      <c r="Q677">
        <v>2</v>
      </c>
      <c r="R677">
        <v>0</v>
      </c>
      <c r="S677">
        <v>0</v>
      </c>
      <c r="T677">
        <v>1</v>
      </c>
      <c r="U677">
        <v>1</v>
      </c>
      <c r="V677">
        <v>1</v>
      </c>
      <c r="W677">
        <v>1186.92</v>
      </c>
      <c r="X677">
        <v>1230.3599999999999</v>
      </c>
      <c r="Y677">
        <v>1246.96</v>
      </c>
      <c r="Z677">
        <v>1248.44</v>
      </c>
      <c r="AA677">
        <v>1245.28</v>
      </c>
      <c r="AB677">
        <v>1244.4000000000001</v>
      </c>
      <c r="AC677">
        <v>1233.8800000000001</v>
      </c>
      <c r="AD677">
        <v>1223.48</v>
      </c>
      <c r="AE677">
        <v>1214.68</v>
      </c>
      <c r="AF677">
        <v>1356.44</v>
      </c>
      <c r="AG677">
        <v>1335.32</v>
      </c>
      <c r="AH677">
        <v>1237.48</v>
      </c>
      <c r="AI677">
        <v>547.4</v>
      </c>
      <c r="AJ677">
        <v>751.6</v>
      </c>
      <c r="AK677">
        <v>794.24</v>
      </c>
      <c r="AL677">
        <v>859.36</v>
      </c>
      <c r="AM677">
        <v>531.48</v>
      </c>
      <c r="AN677">
        <v>237.96</v>
      </c>
      <c r="AO677">
        <v>231.16</v>
      </c>
      <c r="AP677">
        <v>222.88</v>
      </c>
      <c r="AQ677">
        <v>222.36</v>
      </c>
      <c r="AR677">
        <v>795.72</v>
      </c>
      <c r="AS677">
        <v>856.76</v>
      </c>
      <c r="AT677">
        <v>867.64</v>
      </c>
      <c r="AU677">
        <v>55</v>
      </c>
      <c r="AV677">
        <v>55</v>
      </c>
      <c r="AW677">
        <v>55</v>
      </c>
      <c r="AX677">
        <v>54</v>
      </c>
      <c r="AY677">
        <v>54</v>
      </c>
      <c r="AZ677">
        <v>54</v>
      </c>
      <c r="BA677">
        <v>54</v>
      </c>
      <c r="BB677">
        <v>54</v>
      </c>
      <c r="BC677">
        <v>54.5</v>
      </c>
      <c r="BD677">
        <v>56.5</v>
      </c>
      <c r="BE677">
        <v>57.5</v>
      </c>
      <c r="BF677">
        <v>59.5</v>
      </c>
      <c r="BG677">
        <v>61.5</v>
      </c>
      <c r="BH677">
        <v>63</v>
      </c>
      <c r="BI677">
        <v>62.5</v>
      </c>
      <c r="BJ677">
        <v>62</v>
      </c>
      <c r="BK677">
        <v>61.5</v>
      </c>
      <c r="BL677">
        <v>60.5</v>
      </c>
      <c r="BM677">
        <v>58.5</v>
      </c>
      <c r="BN677">
        <v>56.5</v>
      </c>
      <c r="BO677">
        <v>56</v>
      </c>
      <c r="BP677">
        <v>55</v>
      </c>
      <c r="BQ677">
        <v>55</v>
      </c>
      <c r="BR677">
        <v>55</v>
      </c>
      <c r="BS677">
        <v>-18.005680000000002</v>
      </c>
      <c r="BT677">
        <v>-0.4622192</v>
      </c>
      <c r="BU677">
        <v>-12.37335</v>
      </c>
      <c r="BV677">
        <v>-15.9657</v>
      </c>
      <c r="BW677">
        <v>-15.481260000000001</v>
      </c>
      <c r="BX677">
        <v>-15.522830000000001</v>
      </c>
      <c r="BY677">
        <v>9.5120240000000003</v>
      </c>
      <c r="BZ677">
        <v>22.239319999999999</v>
      </c>
      <c r="CA677">
        <v>34.689509999999999</v>
      </c>
      <c r="CB677">
        <v>-35.43683</v>
      </c>
      <c r="CC677">
        <v>-11.787660000000001</v>
      </c>
      <c r="CD677">
        <v>-10.12555</v>
      </c>
      <c r="CE677">
        <v>40.351059999999997</v>
      </c>
      <c r="CF677">
        <v>-65.649019999999993</v>
      </c>
      <c r="CG677">
        <v>-62.641689999999997</v>
      </c>
      <c r="CH677">
        <v>-102.59269999999999</v>
      </c>
      <c r="CI677">
        <v>147.12819999999999</v>
      </c>
      <c r="CJ677">
        <v>497.5222</v>
      </c>
      <c r="CK677">
        <v>522.78369999999995</v>
      </c>
      <c r="CL677">
        <v>503.30540000000002</v>
      </c>
      <c r="CM677">
        <v>534.22680000000003</v>
      </c>
      <c r="CN677">
        <v>-7.6056369999999998</v>
      </c>
      <c r="CO677">
        <v>-69.182659999999998</v>
      </c>
      <c r="CP677">
        <v>-79.487579999999994</v>
      </c>
      <c r="CQ677">
        <v>1209.664</v>
      </c>
      <c r="CR677">
        <v>149.7696</v>
      </c>
      <c r="CS677">
        <v>132.74510000000001</v>
      </c>
      <c r="CT677">
        <v>151.44730000000001</v>
      </c>
      <c r="CU677">
        <v>148.3853</v>
      </c>
      <c r="CV677">
        <v>148.5445</v>
      </c>
      <c r="CW677">
        <v>50.632980000000003</v>
      </c>
      <c r="CX677">
        <v>112.35339999999999</v>
      </c>
      <c r="CY677">
        <v>121.486</v>
      </c>
      <c r="CZ677">
        <v>810.93870000000004</v>
      </c>
      <c r="DA677">
        <v>894.83140000000003</v>
      </c>
      <c r="DB677">
        <v>761.39509999999996</v>
      </c>
      <c r="DC677">
        <v>2739.0039999999999</v>
      </c>
      <c r="DD677">
        <v>4049.674</v>
      </c>
      <c r="DE677">
        <v>3484.4549999999999</v>
      </c>
      <c r="DF677">
        <v>3415.52</v>
      </c>
      <c r="DG677">
        <v>8443.6010000000006</v>
      </c>
      <c r="DH677">
        <v>3229.4589999999998</v>
      </c>
      <c r="DI677">
        <v>2802.1309999999999</v>
      </c>
      <c r="DJ677">
        <v>3389.9580000000001</v>
      </c>
      <c r="DK677">
        <v>3352.049</v>
      </c>
      <c r="DL677">
        <v>3217.1529999999998</v>
      </c>
      <c r="DM677">
        <v>1145.0050000000001</v>
      </c>
      <c r="DN677">
        <v>791.05060000000003</v>
      </c>
      <c r="DO677">
        <v>18</v>
      </c>
      <c r="DP677">
        <v>21</v>
      </c>
    </row>
    <row r="678" spans="1:120" x14ac:dyDescent="0.25">
      <c r="A678" t="str">
        <f t="shared" si="10"/>
        <v>AutoDR-No_Prescribed DA 1-4 (1PM-9PM)_44389_18-21</v>
      </c>
      <c r="B678" t="s">
        <v>62</v>
      </c>
      <c r="C678" t="s">
        <v>321</v>
      </c>
      <c r="D678" t="s">
        <v>61</v>
      </c>
      <c r="E678" t="s">
        <v>61</v>
      </c>
      <c r="F678" t="s">
        <v>61</v>
      </c>
      <c r="G678" t="s">
        <v>61</v>
      </c>
      <c r="H678" t="s">
        <v>97</v>
      </c>
      <c r="I678" t="s">
        <v>61</v>
      </c>
      <c r="J678" t="s">
        <v>61</v>
      </c>
      <c r="K678" t="s">
        <v>214</v>
      </c>
      <c r="L678" s="18">
        <v>44389</v>
      </c>
      <c r="M678">
        <v>18</v>
      </c>
      <c r="N678">
        <v>21</v>
      </c>
      <c r="O678" t="s">
        <v>258</v>
      </c>
      <c r="P678">
        <v>2</v>
      </c>
      <c r="Q678">
        <v>2</v>
      </c>
      <c r="R678">
        <v>0</v>
      </c>
      <c r="S678">
        <v>0</v>
      </c>
      <c r="T678">
        <v>1</v>
      </c>
      <c r="U678">
        <v>1</v>
      </c>
      <c r="V678">
        <v>1</v>
      </c>
      <c r="W678">
        <v>1186.92</v>
      </c>
      <c r="X678">
        <v>1230.3599999999999</v>
      </c>
      <c r="Y678">
        <v>1246.96</v>
      </c>
      <c r="Z678">
        <v>1248.44</v>
      </c>
      <c r="AA678">
        <v>1245.28</v>
      </c>
      <c r="AB678">
        <v>1244.4000000000001</v>
      </c>
      <c r="AC678">
        <v>1233.8800000000001</v>
      </c>
      <c r="AD678">
        <v>1223.48</v>
      </c>
      <c r="AE678">
        <v>1214.68</v>
      </c>
      <c r="AF678">
        <v>1356.44</v>
      </c>
      <c r="AG678">
        <v>1335.32</v>
      </c>
      <c r="AH678">
        <v>1237.48</v>
      </c>
      <c r="AI678">
        <v>547.4</v>
      </c>
      <c r="AJ678">
        <v>751.6</v>
      </c>
      <c r="AK678">
        <v>794.24</v>
      </c>
      <c r="AL678">
        <v>859.36</v>
      </c>
      <c r="AM678">
        <v>531.48</v>
      </c>
      <c r="AN678">
        <v>237.96</v>
      </c>
      <c r="AO678">
        <v>231.16</v>
      </c>
      <c r="AP678">
        <v>222.88</v>
      </c>
      <c r="AQ678">
        <v>222.36</v>
      </c>
      <c r="AR678">
        <v>795.72</v>
      </c>
      <c r="AS678">
        <v>856.76</v>
      </c>
      <c r="AT678">
        <v>867.64</v>
      </c>
      <c r="AU678">
        <v>55</v>
      </c>
      <c r="AV678">
        <v>55</v>
      </c>
      <c r="AW678">
        <v>55</v>
      </c>
      <c r="AX678">
        <v>54</v>
      </c>
      <c r="AY678">
        <v>54</v>
      </c>
      <c r="AZ678">
        <v>54</v>
      </c>
      <c r="BA678">
        <v>54</v>
      </c>
      <c r="BB678">
        <v>54</v>
      </c>
      <c r="BC678">
        <v>54.5</v>
      </c>
      <c r="BD678">
        <v>56.5</v>
      </c>
      <c r="BE678">
        <v>57.5</v>
      </c>
      <c r="BF678">
        <v>59.5</v>
      </c>
      <c r="BG678">
        <v>61.5</v>
      </c>
      <c r="BH678">
        <v>63</v>
      </c>
      <c r="BI678">
        <v>62.5</v>
      </c>
      <c r="BJ678">
        <v>62</v>
      </c>
      <c r="BK678">
        <v>61.5</v>
      </c>
      <c r="BL678">
        <v>60.5</v>
      </c>
      <c r="BM678">
        <v>58.5</v>
      </c>
      <c r="BN678">
        <v>56.5</v>
      </c>
      <c r="BO678">
        <v>56</v>
      </c>
      <c r="BP678">
        <v>55</v>
      </c>
      <c r="BQ678">
        <v>55</v>
      </c>
      <c r="BR678">
        <v>55</v>
      </c>
      <c r="BS678">
        <v>-18.005680000000002</v>
      </c>
      <c r="BT678">
        <v>-0.4622192</v>
      </c>
      <c r="BU678">
        <v>-12.37335</v>
      </c>
      <c r="BV678">
        <v>-15.9657</v>
      </c>
      <c r="BW678">
        <v>-15.481260000000001</v>
      </c>
      <c r="BX678">
        <v>-15.522830000000001</v>
      </c>
      <c r="BY678">
        <v>9.5120240000000003</v>
      </c>
      <c r="BZ678">
        <v>22.239319999999999</v>
      </c>
      <c r="CA678">
        <v>34.689509999999999</v>
      </c>
      <c r="CB678">
        <v>-35.43683</v>
      </c>
      <c r="CC678">
        <v>-11.787660000000001</v>
      </c>
      <c r="CD678">
        <v>-10.12555</v>
      </c>
      <c r="CE678">
        <v>40.351059999999997</v>
      </c>
      <c r="CF678">
        <v>-65.649019999999993</v>
      </c>
      <c r="CG678">
        <v>-62.641689999999997</v>
      </c>
      <c r="CH678">
        <v>-102.59269999999999</v>
      </c>
      <c r="CI678">
        <v>147.12819999999999</v>
      </c>
      <c r="CJ678">
        <v>497.5222</v>
      </c>
      <c r="CK678">
        <v>522.78369999999995</v>
      </c>
      <c r="CL678">
        <v>503.30540000000002</v>
      </c>
      <c r="CM678">
        <v>534.22680000000003</v>
      </c>
      <c r="CN678">
        <v>-7.6056369999999998</v>
      </c>
      <c r="CO678">
        <v>-69.182659999999998</v>
      </c>
      <c r="CP678">
        <v>-79.487579999999994</v>
      </c>
      <c r="CQ678">
        <v>1209.664</v>
      </c>
      <c r="CR678">
        <v>149.7696</v>
      </c>
      <c r="CS678">
        <v>132.74510000000001</v>
      </c>
      <c r="CT678">
        <v>151.44730000000001</v>
      </c>
      <c r="CU678">
        <v>148.3853</v>
      </c>
      <c r="CV678">
        <v>148.5445</v>
      </c>
      <c r="CW678">
        <v>50.632980000000003</v>
      </c>
      <c r="CX678">
        <v>112.35339999999999</v>
      </c>
      <c r="CY678">
        <v>121.486</v>
      </c>
      <c r="CZ678">
        <v>810.93870000000004</v>
      </c>
      <c r="DA678">
        <v>894.83140000000003</v>
      </c>
      <c r="DB678">
        <v>761.39509999999996</v>
      </c>
      <c r="DC678">
        <v>2739.0039999999999</v>
      </c>
      <c r="DD678">
        <v>4049.674</v>
      </c>
      <c r="DE678">
        <v>3484.4549999999999</v>
      </c>
      <c r="DF678">
        <v>3415.52</v>
      </c>
      <c r="DG678">
        <v>8443.6010000000006</v>
      </c>
      <c r="DH678">
        <v>3229.4589999999998</v>
      </c>
      <c r="DI678">
        <v>2802.1309999999999</v>
      </c>
      <c r="DJ678">
        <v>3389.9580000000001</v>
      </c>
      <c r="DK678">
        <v>3352.049</v>
      </c>
      <c r="DL678">
        <v>3217.1529999999998</v>
      </c>
      <c r="DM678">
        <v>1145.0050000000001</v>
      </c>
      <c r="DN678">
        <v>791.05060000000003</v>
      </c>
      <c r="DO678">
        <v>18</v>
      </c>
      <c r="DP678">
        <v>21</v>
      </c>
    </row>
    <row r="679" spans="1:120" hidden="1" x14ac:dyDescent="0.25">
      <c r="A679" t="str">
        <f t="shared" si="10"/>
        <v>sublap_id-SLAP_PGKN_All CBP_44390</v>
      </c>
      <c r="B679" t="s">
        <v>62</v>
      </c>
      <c r="C679" t="s">
        <v>279</v>
      </c>
      <c r="D679" t="s">
        <v>61</v>
      </c>
      <c r="E679" t="s">
        <v>280</v>
      </c>
      <c r="F679" t="s">
        <v>61</v>
      </c>
      <c r="G679" t="s">
        <v>61</v>
      </c>
      <c r="H679" t="s">
        <v>61</v>
      </c>
      <c r="I679" t="s">
        <v>61</v>
      </c>
      <c r="J679" t="s">
        <v>61</v>
      </c>
      <c r="K679" t="s">
        <v>197</v>
      </c>
      <c r="L679" s="18">
        <v>44390</v>
      </c>
      <c r="M679">
        <v>20</v>
      </c>
      <c r="N679">
        <v>20</v>
      </c>
      <c r="O679" t="s">
        <v>258</v>
      </c>
      <c r="P679">
        <v>19</v>
      </c>
      <c r="Q679">
        <v>19</v>
      </c>
      <c r="R679">
        <v>0</v>
      </c>
      <c r="S679">
        <v>0</v>
      </c>
      <c r="T679">
        <v>0</v>
      </c>
      <c r="U679">
        <v>0</v>
      </c>
      <c r="V679">
        <v>0</v>
      </c>
      <c r="W679">
        <v>360.91500000000002</v>
      </c>
      <c r="X679">
        <v>307.25</v>
      </c>
      <c r="Y679">
        <v>290.22800000000001</v>
      </c>
      <c r="Z679">
        <v>287.57499999999999</v>
      </c>
      <c r="AA679">
        <v>324.13900000000001</v>
      </c>
      <c r="AB679">
        <v>430.59</v>
      </c>
      <c r="AC679">
        <v>591.28700000000003</v>
      </c>
      <c r="AD679">
        <v>795.64499999999998</v>
      </c>
      <c r="AE679">
        <v>859.072</v>
      </c>
      <c r="AF679">
        <v>1029.5730000000001</v>
      </c>
      <c r="AG679">
        <v>1118.242</v>
      </c>
      <c r="AH679">
        <v>1177.386</v>
      </c>
      <c r="AI679">
        <v>1252.7239999999999</v>
      </c>
      <c r="AJ679">
        <v>1298.2190000000001</v>
      </c>
      <c r="AK679">
        <v>1319.1790000000001</v>
      </c>
      <c r="AL679">
        <v>1292.365</v>
      </c>
      <c r="AM679">
        <v>1296.604</v>
      </c>
      <c r="AN679">
        <v>1313.539</v>
      </c>
      <c r="AO679">
        <v>1262.7190000000001</v>
      </c>
      <c r="AP679">
        <v>1016.434</v>
      </c>
      <c r="AQ679">
        <v>817.51900000000001</v>
      </c>
      <c r="AR679">
        <v>506.48899999999998</v>
      </c>
      <c r="AS679">
        <v>343.59800000000001</v>
      </c>
      <c r="AT679">
        <v>266.96899999999999</v>
      </c>
      <c r="AU679">
        <v>89</v>
      </c>
      <c r="AV679">
        <v>89</v>
      </c>
      <c r="AW679">
        <v>87.5</v>
      </c>
      <c r="AX679">
        <v>85.5</v>
      </c>
      <c r="AY679">
        <v>83</v>
      </c>
      <c r="AZ679">
        <v>83</v>
      </c>
      <c r="BA679">
        <v>82.5</v>
      </c>
      <c r="BB679">
        <v>84</v>
      </c>
      <c r="BC679">
        <v>84</v>
      </c>
      <c r="BD679">
        <v>86</v>
      </c>
      <c r="BE679">
        <v>90.5</v>
      </c>
      <c r="BF679">
        <v>92</v>
      </c>
      <c r="BG679">
        <v>97.5</v>
      </c>
      <c r="BH679">
        <v>101.5</v>
      </c>
      <c r="BI679">
        <v>105</v>
      </c>
      <c r="BJ679">
        <v>104.5</v>
      </c>
      <c r="BK679">
        <v>104.5</v>
      </c>
      <c r="BL679">
        <v>106.5</v>
      </c>
      <c r="BM679">
        <v>106.5</v>
      </c>
      <c r="BN679">
        <v>103</v>
      </c>
      <c r="BO679">
        <v>99</v>
      </c>
      <c r="BP679">
        <v>95</v>
      </c>
      <c r="BQ679">
        <v>91.5</v>
      </c>
      <c r="BR679">
        <v>89</v>
      </c>
      <c r="BS679">
        <v>6.172485</v>
      </c>
      <c r="BT679">
        <v>-4.2554319999999999</v>
      </c>
      <c r="BU679">
        <v>0.40606880000000001</v>
      </c>
      <c r="BV679">
        <v>3.2273329999999998</v>
      </c>
      <c r="BW679">
        <v>3.2108780000000001</v>
      </c>
      <c r="BX679">
        <v>-23.411670000000001</v>
      </c>
      <c r="BY679">
        <v>-92.05077</v>
      </c>
      <c r="BZ679">
        <v>20.4895</v>
      </c>
      <c r="CA679">
        <v>40.3157</v>
      </c>
      <c r="CB679">
        <v>25.701219999999999</v>
      </c>
      <c r="CC679">
        <v>21.921019999999999</v>
      </c>
      <c r="CD679">
        <v>4.5618550000000004</v>
      </c>
      <c r="CE679">
        <v>0.1166191</v>
      </c>
      <c r="CF679">
        <v>3.8454660000000001</v>
      </c>
      <c r="CG679">
        <v>18.352049999999998</v>
      </c>
      <c r="CH679">
        <v>24.892910000000001</v>
      </c>
      <c r="CI679">
        <v>14.061809999999999</v>
      </c>
      <c r="CJ679">
        <v>-15.24053</v>
      </c>
      <c r="CK679">
        <v>13.8988</v>
      </c>
      <c r="CL679">
        <v>238.00479999999999</v>
      </c>
      <c r="CM679">
        <v>-5.6877300000000002</v>
      </c>
      <c r="CN679">
        <v>-20.37331</v>
      </c>
      <c r="CO679">
        <v>-6.8465559999999996</v>
      </c>
      <c r="CP679">
        <v>0.50915480000000002</v>
      </c>
      <c r="CQ679">
        <v>261.02530000000002</v>
      </c>
      <c r="CR679">
        <v>272.68810000000002</v>
      </c>
      <c r="CS679">
        <v>247.51689999999999</v>
      </c>
      <c r="CT679">
        <v>196.6131</v>
      </c>
      <c r="CU679">
        <v>151.2022</v>
      </c>
      <c r="CV679">
        <v>213.0147</v>
      </c>
      <c r="CW679">
        <v>1184.761</v>
      </c>
      <c r="CX679">
        <v>476.54829999999998</v>
      </c>
      <c r="CY679">
        <v>479.99779999999998</v>
      </c>
      <c r="CZ679">
        <v>350.99810000000002</v>
      </c>
      <c r="DA679">
        <v>344.81670000000003</v>
      </c>
      <c r="DB679">
        <v>324.99220000000003</v>
      </c>
      <c r="DC679">
        <v>404.39510000000001</v>
      </c>
      <c r="DD679">
        <v>315.27809999999999</v>
      </c>
      <c r="DE679">
        <v>286.0829</v>
      </c>
      <c r="DF679">
        <v>295.47329999999999</v>
      </c>
      <c r="DG679">
        <v>261.56330000000003</v>
      </c>
      <c r="DH679">
        <v>334.97430000000003</v>
      </c>
      <c r="DI679">
        <v>311.33019999999999</v>
      </c>
      <c r="DJ679">
        <v>1510.1479999999999</v>
      </c>
      <c r="DK679">
        <v>4286.9120000000003</v>
      </c>
      <c r="DL679">
        <v>2776.5210000000002</v>
      </c>
      <c r="DM679">
        <v>184.37639999999999</v>
      </c>
      <c r="DN679">
        <v>63.667259999999999</v>
      </c>
      <c r="DO679">
        <v>20</v>
      </c>
      <c r="DP679">
        <v>20</v>
      </c>
    </row>
    <row r="680" spans="1:120" hidden="1" x14ac:dyDescent="0.25">
      <c r="A680" t="str">
        <f t="shared" si="10"/>
        <v>sublap_id-SLAP_PGNP_All CBP_44390</v>
      </c>
      <c r="B680" t="s">
        <v>62</v>
      </c>
      <c r="C680" t="s">
        <v>291</v>
      </c>
      <c r="D680" t="s">
        <v>61</v>
      </c>
      <c r="E680" t="s">
        <v>292</v>
      </c>
      <c r="F680" t="s">
        <v>61</v>
      </c>
      <c r="G680" t="s">
        <v>61</v>
      </c>
      <c r="H680" t="s">
        <v>61</v>
      </c>
      <c r="I680" t="s">
        <v>61</v>
      </c>
      <c r="J680" t="s">
        <v>61</v>
      </c>
      <c r="K680" t="s">
        <v>197</v>
      </c>
      <c r="L680" s="18">
        <v>44390</v>
      </c>
      <c r="M680">
        <v>20</v>
      </c>
      <c r="N680">
        <v>20</v>
      </c>
      <c r="O680" t="s">
        <v>258</v>
      </c>
      <c r="P680">
        <v>61</v>
      </c>
      <c r="Q680">
        <v>60</v>
      </c>
      <c r="R680">
        <v>0</v>
      </c>
      <c r="S680">
        <v>0</v>
      </c>
      <c r="T680">
        <v>0</v>
      </c>
      <c r="U680">
        <v>0</v>
      </c>
      <c r="V680">
        <v>0</v>
      </c>
      <c r="W680">
        <v>1332.2273</v>
      </c>
      <c r="X680">
        <v>1164.9617000000001</v>
      </c>
      <c r="Y680">
        <v>1122.2012</v>
      </c>
      <c r="Z680">
        <v>1113.8015</v>
      </c>
      <c r="AA680">
        <v>1197.0055</v>
      </c>
      <c r="AB680">
        <v>1258.1474000000001</v>
      </c>
      <c r="AC680">
        <v>1263.8253999999999</v>
      </c>
      <c r="AD680">
        <v>1668.2066</v>
      </c>
      <c r="AE680">
        <v>1971.4692</v>
      </c>
      <c r="AF680">
        <v>2132.7307999999998</v>
      </c>
      <c r="AG680">
        <v>2180.2833000000001</v>
      </c>
      <c r="AH680">
        <v>2425.1460000000002</v>
      </c>
      <c r="AI680">
        <v>2613.0650999999998</v>
      </c>
      <c r="AJ680">
        <v>2635.6855</v>
      </c>
      <c r="AK680">
        <v>2755.5315999999998</v>
      </c>
      <c r="AL680">
        <v>2888.7719000000002</v>
      </c>
      <c r="AM680">
        <v>2997.6055999999999</v>
      </c>
      <c r="AN680">
        <v>3092.8580999999999</v>
      </c>
      <c r="AO680">
        <v>3184.3427999999999</v>
      </c>
      <c r="AP680">
        <v>2651.3528000000001</v>
      </c>
      <c r="AQ680">
        <v>2573.0064000000002</v>
      </c>
      <c r="AR680">
        <v>1965.3661</v>
      </c>
      <c r="AS680">
        <v>1294.6366</v>
      </c>
      <c r="AT680">
        <v>1182.3661</v>
      </c>
      <c r="AU680">
        <v>68</v>
      </c>
      <c r="AV680">
        <v>67.066666999999995</v>
      </c>
      <c r="AW680">
        <v>65.150000000000006</v>
      </c>
      <c r="AX680">
        <v>63.916666999999997</v>
      </c>
      <c r="AY680">
        <v>62.458333000000003</v>
      </c>
      <c r="AZ680">
        <v>61.733333000000002</v>
      </c>
      <c r="BA680">
        <v>61.524999999999999</v>
      </c>
      <c r="BB680">
        <v>62.375</v>
      </c>
      <c r="BC680">
        <v>64.366667000000007</v>
      </c>
      <c r="BD680">
        <v>67.616667000000007</v>
      </c>
      <c r="BE680">
        <v>71.008332999999993</v>
      </c>
      <c r="BF680">
        <v>74.916667000000004</v>
      </c>
      <c r="BG680">
        <v>78.908332999999999</v>
      </c>
      <c r="BH680">
        <v>81.908332999999999</v>
      </c>
      <c r="BI680">
        <v>84.733333000000002</v>
      </c>
      <c r="BJ680">
        <v>87.174999999999997</v>
      </c>
      <c r="BK680">
        <v>87.724999999999994</v>
      </c>
      <c r="BL680">
        <v>87.483333000000002</v>
      </c>
      <c r="BM680">
        <v>85.716667000000001</v>
      </c>
      <c r="BN680">
        <v>82.5</v>
      </c>
      <c r="BO680">
        <v>78.266666999999998</v>
      </c>
      <c r="BP680">
        <v>74.091667000000001</v>
      </c>
      <c r="BQ680">
        <v>71.216667000000001</v>
      </c>
      <c r="BR680">
        <v>68.849999999999994</v>
      </c>
      <c r="BS680">
        <v>2.71285</v>
      </c>
      <c r="BT680">
        <v>19.416509999999999</v>
      </c>
      <c r="BU680">
        <v>-9.1892600000000009</v>
      </c>
      <c r="BV680">
        <v>13.43632</v>
      </c>
      <c r="BW680">
        <v>-6.1435129999999996</v>
      </c>
      <c r="BX680">
        <v>2.2661790000000002</v>
      </c>
      <c r="BY680">
        <v>28.15842</v>
      </c>
      <c r="BZ680">
        <v>-27.612459999999999</v>
      </c>
      <c r="CA680">
        <v>5.3167739999999997</v>
      </c>
      <c r="CB680">
        <v>4.0185870000000001</v>
      </c>
      <c r="CC680">
        <v>31.262540000000001</v>
      </c>
      <c r="CD680">
        <v>1.5535570000000001</v>
      </c>
      <c r="CE680">
        <v>36.314410000000002</v>
      </c>
      <c r="CF680">
        <v>-22.851089999999999</v>
      </c>
      <c r="CG680">
        <v>-11.25136</v>
      </c>
      <c r="CH680">
        <v>16.410299999999999</v>
      </c>
      <c r="CI680">
        <v>49.5779</v>
      </c>
      <c r="CJ680">
        <v>60.009900000000002</v>
      </c>
      <c r="CK680">
        <v>74.512739999999994</v>
      </c>
      <c r="CL680">
        <v>410.27050000000003</v>
      </c>
      <c r="CM680">
        <v>68.462389999999999</v>
      </c>
      <c r="CN680">
        <v>12.82136</v>
      </c>
      <c r="CO680">
        <v>-14.00567</v>
      </c>
      <c r="CP680">
        <v>-21.324940000000002</v>
      </c>
      <c r="CQ680">
        <v>1054.2190000000001</v>
      </c>
      <c r="CR680">
        <v>577.68089999999995</v>
      </c>
      <c r="CS680">
        <v>571.31569999999999</v>
      </c>
      <c r="CT680">
        <v>278.9248</v>
      </c>
      <c r="CU680">
        <v>269.88440000000003</v>
      </c>
      <c r="CV680">
        <v>622.44510000000002</v>
      </c>
      <c r="CW680">
        <v>464.14780000000002</v>
      </c>
      <c r="CX680">
        <v>436.00909999999999</v>
      </c>
      <c r="CY680">
        <v>481.9504</v>
      </c>
      <c r="CZ680">
        <v>590.75480000000005</v>
      </c>
      <c r="DA680">
        <v>1239.9269999999999</v>
      </c>
      <c r="DB680">
        <v>1013.595</v>
      </c>
      <c r="DC680">
        <v>1216.4449999999999</v>
      </c>
      <c r="DD680">
        <v>757.57560000000001</v>
      </c>
      <c r="DE680">
        <v>913.07709999999997</v>
      </c>
      <c r="DF680">
        <v>941.65980000000002</v>
      </c>
      <c r="DG680">
        <v>948.84519999999998</v>
      </c>
      <c r="DH680">
        <v>1216.3530000000001</v>
      </c>
      <c r="DI680">
        <v>1501.4670000000001</v>
      </c>
      <c r="DJ680">
        <v>1838.8520000000001</v>
      </c>
      <c r="DK680">
        <v>2505.4870000000001</v>
      </c>
      <c r="DL680">
        <v>1665.0360000000001</v>
      </c>
      <c r="DM680">
        <v>1537.7850000000001</v>
      </c>
      <c r="DN680">
        <v>501.21179999999998</v>
      </c>
      <c r="DO680">
        <v>20</v>
      </c>
      <c r="DP680">
        <v>20</v>
      </c>
    </row>
    <row r="681" spans="1:120" hidden="1" x14ac:dyDescent="0.25">
      <c r="A681" t="str">
        <f t="shared" si="10"/>
        <v>sublap_id-SLAP_PGSB_All CBP_44390</v>
      </c>
      <c r="B681" t="s">
        <v>62</v>
      </c>
      <c r="C681" t="s">
        <v>281</v>
      </c>
      <c r="D681" t="s">
        <v>61</v>
      </c>
      <c r="E681" t="s">
        <v>282</v>
      </c>
      <c r="F681" t="s">
        <v>61</v>
      </c>
      <c r="G681" t="s">
        <v>61</v>
      </c>
      <c r="H681" t="s">
        <v>61</v>
      </c>
      <c r="I681" t="s">
        <v>61</v>
      </c>
      <c r="J681" t="s">
        <v>61</v>
      </c>
      <c r="K681" t="s">
        <v>197</v>
      </c>
      <c r="L681" s="18">
        <v>44390</v>
      </c>
      <c r="M681">
        <v>20</v>
      </c>
      <c r="N681">
        <v>20</v>
      </c>
      <c r="O681" t="s">
        <v>258</v>
      </c>
      <c r="P681">
        <v>47</v>
      </c>
      <c r="Q681">
        <v>47</v>
      </c>
      <c r="R681">
        <v>0</v>
      </c>
      <c r="S681">
        <v>0</v>
      </c>
      <c r="T681">
        <v>0</v>
      </c>
      <c r="U681">
        <v>0</v>
      </c>
      <c r="V681">
        <v>0</v>
      </c>
      <c r="W681">
        <v>992.66150000000005</v>
      </c>
      <c r="X681">
        <v>937.28650000000005</v>
      </c>
      <c r="Y681">
        <v>902.98900000000003</v>
      </c>
      <c r="Z681">
        <v>887.19449999999995</v>
      </c>
      <c r="AA681">
        <v>929.75149999999996</v>
      </c>
      <c r="AB681">
        <v>1045.6655000000001</v>
      </c>
      <c r="AC681">
        <v>1263.8434999999999</v>
      </c>
      <c r="AD681">
        <v>1400.4375</v>
      </c>
      <c r="AE681">
        <v>1579.4425000000001</v>
      </c>
      <c r="AF681">
        <v>1952.2085</v>
      </c>
      <c r="AG681">
        <v>2186.4670000000001</v>
      </c>
      <c r="AH681">
        <v>2565.1005</v>
      </c>
      <c r="AI681">
        <v>2714.9364999999998</v>
      </c>
      <c r="AJ681">
        <v>2816.0115000000001</v>
      </c>
      <c r="AK681">
        <v>2919.0754999999999</v>
      </c>
      <c r="AL681">
        <v>2962.1975000000002</v>
      </c>
      <c r="AM681">
        <v>3094.5535</v>
      </c>
      <c r="AN681">
        <v>3243.3989999999999</v>
      </c>
      <c r="AO681">
        <v>3171.0324999999998</v>
      </c>
      <c r="AP681">
        <v>2708.4769999999999</v>
      </c>
      <c r="AQ681">
        <v>2518.5475000000001</v>
      </c>
      <c r="AR681">
        <v>1636.2985000000001</v>
      </c>
      <c r="AS681">
        <v>1102.2455</v>
      </c>
      <c r="AT681">
        <v>981.93550000000005</v>
      </c>
      <c r="AU681">
        <v>58.478723000000002</v>
      </c>
      <c r="AV681">
        <v>58.319149000000003</v>
      </c>
      <c r="AW681">
        <v>58.319149000000003</v>
      </c>
      <c r="AX681">
        <v>59</v>
      </c>
      <c r="AY681">
        <v>59.319149000000003</v>
      </c>
      <c r="AZ681">
        <v>59.319149000000003</v>
      </c>
      <c r="BA681">
        <v>59.319149000000003</v>
      </c>
      <c r="BB681">
        <v>59.5</v>
      </c>
      <c r="BC681">
        <v>59.840426000000001</v>
      </c>
      <c r="BD681">
        <v>61.521276999999998</v>
      </c>
      <c r="BE681">
        <v>65.361701999999994</v>
      </c>
      <c r="BF681">
        <v>69.021276999999998</v>
      </c>
      <c r="BG681">
        <v>72.340425999999994</v>
      </c>
      <c r="BH681">
        <v>73.340425999999994</v>
      </c>
      <c r="BI681">
        <v>74.521276999999998</v>
      </c>
      <c r="BJ681">
        <v>74.521276999999998</v>
      </c>
      <c r="BK681">
        <v>74.180851000000004</v>
      </c>
      <c r="BL681">
        <v>72.680851000000004</v>
      </c>
      <c r="BM681">
        <v>69.659574000000006</v>
      </c>
      <c r="BN681">
        <v>66.819148999999996</v>
      </c>
      <c r="BO681">
        <v>63.638297999999999</v>
      </c>
      <c r="BP681">
        <v>60.819149000000003</v>
      </c>
      <c r="BQ681">
        <v>59.319149000000003</v>
      </c>
      <c r="BR681">
        <v>58.478723000000002</v>
      </c>
      <c r="BS681">
        <v>-19.363350000000001</v>
      </c>
      <c r="BT681">
        <v>1.435934</v>
      </c>
      <c r="BU681">
        <v>-6.8375180000000002</v>
      </c>
      <c r="BV681">
        <v>-9.8905600000000007</v>
      </c>
      <c r="BW681">
        <v>17.32883</v>
      </c>
      <c r="BX681">
        <v>43.311509999999998</v>
      </c>
      <c r="BY681">
        <v>-0.40689340000000002</v>
      </c>
      <c r="BZ681">
        <v>-21.57489</v>
      </c>
      <c r="CA681">
        <v>-35.712359999999997</v>
      </c>
      <c r="CB681">
        <v>-21.74614</v>
      </c>
      <c r="CC681">
        <v>26.281310000000001</v>
      </c>
      <c r="CD681">
        <v>-88.077569999999994</v>
      </c>
      <c r="CE681">
        <v>-40.606569999999998</v>
      </c>
      <c r="CF681">
        <v>-65.433239999999998</v>
      </c>
      <c r="CG681">
        <v>-102.60339999999999</v>
      </c>
      <c r="CH681">
        <v>-86.05565</v>
      </c>
      <c r="CI681">
        <v>-94.239040000000003</v>
      </c>
      <c r="CJ681">
        <v>-64.481920000000002</v>
      </c>
      <c r="CK681">
        <v>42.206420000000001</v>
      </c>
      <c r="CL681">
        <v>368.21440000000001</v>
      </c>
      <c r="CM681">
        <v>-12.40724</v>
      </c>
      <c r="CN681">
        <v>18.079699999999999</v>
      </c>
      <c r="CO681">
        <v>22.086279999999999</v>
      </c>
      <c r="CP681">
        <v>-5.9645710000000003</v>
      </c>
      <c r="CQ681">
        <v>265.45089999999999</v>
      </c>
      <c r="CR681">
        <v>116.93380000000001</v>
      </c>
      <c r="CS681">
        <v>142.69749999999999</v>
      </c>
      <c r="CT681">
        <v>107.98560000000001</v>
      </c>
      <c r="CU681">
        <v>493.45409999999998</v>
      </c>
      <c r="CV681">
        <v>940.34450000000004</v>
      </c>
      <c r="CW681">
        <v>409.45460000000003</v>
      </c>
      <c r="CX681">
        <v>544.1241</v>
      </c>
      <c r="CY681">
        <v>1502.9269999999999</v>
      </c>
      <c r="CZ681">
        <v>949.48569999999995</v>
      </c>
      <c r="DA681">
        <v>2238.5830000000001</v>
      </c>
      <c r="DB681">
        <v>1556.067</v>
      </c>
      <c r="DC681">
        <v>1415.845</v>
      </c>
      <c r="DD681">
        <v>1750.88</v>
      </c>
      <c r="DE681">
        <v>2604.8490000000002</v>
      </c>
      <c r="DF681">
        <v>2466.931</v>
      </c>
      <c r="DG681">
        <v>2580.752</v>
      </c>
      <c r="DH681">
        <v>2538.9569999999999</v>
      </c>
      <c r="DI681">
        <v>1747.9829999999999</v>
      </c>
      <c r="DJ681">
        <v>2092.741</v>
      </c>
      <c r="DK681">
        <v>2046.386</v>
      </c>
      <c r="DL681">
        <v>1076.05</v>
      </c>
      <c r="DM681">
        <v>544.59609999999998</v>
      </c>
      <c r="DN681">
        <v>341.22949999999997</v>
      </c>
      <c r="DO681">
        <v>20</v>
      </c>
      <c r="DP681">
        <v>20</v>
      </c>
    </row>
    <row r="682" spans="1:120" hidden="1" x14ac:dyDescent="0.25">
      <c r="A682" t="str">
        <f t="shared" si="10"/>
        <v>sublap_id-SLAP_PGF1_All CBP_44390</v>
      </c>
      <c r="B682" t="s">
        <v>62</v>
      </c>
      <c r="C682" t="s">
        <v>289</v>
      </c>
      <c r="D682" t="s">
        <v>61</v>
      </c>
      <c r="E682" t="s">
        <v>290</v>
      </c>
      <c r="F682" t="s">
        <v>61</v>
      </c>
      <c r="G682" t="s">
        <v>61</v>
      </c>
      <c r="H682" t="s">
        <v>61</v>
      </c>
      <c r="I682" t="s">
        <v>61</v>
      </c>
      <c r="J682" t="s">
        <v>61</v>
      </c>
      <c r="K682" t="s">
        <v>197</v>
      </c>
      <c r="L682" s="18">
        <v>44390</v>
      </c>
      <c r="M682">
        <v>20</v>
      </c>
      <c r="N682">
        <v>20</v>
      </c>
      <c r="O682" t="s">
        <v>258</v>
      </c>
      <c r="P682">
        <v>87</v>
      </c>
      <c r="Q682">
        <v>86</v>
      </c>
      <c r="R682">
        <v>0</v>
      </c>
      <c r="S682">
        <v>0</v>
      </c>
      <c r="T682">
        <v>0</v>
      </c>
      <c r="U682">
        <v>0</v>
      </c>
      <c r="V682">
        <v>0</v>
      </c>
      <c r="W682">
        <v>3682.4034999999999</v>
      </c>
      <c r="X682">
        <v>3493.748</v>
      </c>
      <c r="Y682">
        <v>3422.1313</v>
      </c>
      <c r="Z682">
        <v>3383.8447999999999</v>
      </c>
      <c r="AA682">
        <v>3370.4018000000001</v>
      </c>
      <c r="AB682">
        <v>3479.7415000000001</v>
      </c>
      <c r="AC682">
        <v>3831.9135000000001</v>
      </c>
      <c r="AD682">
        <v>4317.5702000000001</v>
      </c>
      <c r="AE682">
        <v>5058.8725000000004</v>
      </c>
      <c r="AF682">
        <v>5415.6812</v>
      </c>
      <c r="AG682">
        <v>5694.8810999999996</v>
      </c>
      <c r="AH682">
        <v>6063.9034000000001</v>
      </c>
      <c r="AI682">
        <v>6307.67</v>
      </c>
      <c r="AJ682">
        <v>6463.5754999999999</v>
      </c>
      <c r="AK682">
        <v>6565.3073000000004</v>
      </c>
      <c r="AL682">
        <v>6652.4898999999996</v>
      </c>
      <c r="AM682">
        <v>6614.6053000000002</v>
      </c>
      <c r="AN682">
        <v>6295.6827999999996</v>
      </c>
      <c r="AO682">
        <v>5285.2834000000003</v>
      </c>
      <c r="AP682">
        <v>4105.7546000000002</v>
      </c>
      <c r="AQ682">
        <v>5480.8289999999997</v>
      </c>
      <c r="AR682">
        <v>4694.9458999999997</v>
      </c>
      <c r="AS682">
        <v>3773.1015000000002</v>
      </c>
      <c r="AT682">
        <v>3452.9182000000001</v>
      </c>
      <c r="AU682">
        <v>85.290698000000006</v>
      </c>
      <c r="AV682">
        <v>85.255814000000001</v>
      </c>
      <c r="AW682">
        <v>82.837209000000001</v>
      </c>
      <c r="AX682">
        <v>80.412790999999999</v>
      </c>
      <c r="AY682">
        <v>77.976743999999997</v>
      </c>
      <c r="AZ682">
        <v>77.011628000000002</v>
      </c>
      <c r="BA682">
        <v>74.162790999999999</v>
      </c>
      <c r="BB682">
        <v>74.226743999999997</v>
      </c>
      <c r="BC682">
        <v>76.668604999999999</v>
      </c>
      <c r="BD682">
        <v>82.075581</v>
      </c>
      <c r="BE682">
        <v>87.011628000000002</v>
      </c>
      <c r="BF682">
        <v>91.087209000000001</v>
      </c>
      <c r="BG682">
        <v>94.127906999999993</v>
      </c>
      <c r="BH682">
        <v>96.656976999999998</v>
      </c>
      <c r="BI682">
        <v>100.09302</v>
      </c>
      <c r="BJ682">
        <v>101.09884</v>
      </c>
      <c r="BK682">
        <v>101.56977000000001</v>
      </c>
      <c r="BL682">
        <v>102.00581</v>
      </c>
      <c r="BM682">
        <v>100.47674000000001</v>
      </c>
      <c r="BN682">
        <v>98.360465000000005</v>
      </c>
      <c r="BO682">
        <v>95.680233000000001</v>
      </c>
      <c r="BP682">
        <v>92.610465000000005</v>
      </c>
      <c r="BQ682">
        <v>89.156976999999998</v>
      </c>
      <c r="BR682">
        <v>86.697674000000006</v>
      </c>
      <c r="BS682">
        <v>-54.604039999999998</v>
      </c>
      <c r="BT682">
        <v>-38.121459999999999</v>
      </c>
      <c r="BU682">
        <v>-27.996569999999998</v>
      </c>
      <c r="BV682">
        <v>-42.248730000000002</v>
      </c>
      <c r="BW682">
        <v>-32.940040000000003</v>
      </c>
      <c r="BX682">
        <v>-17.933250000000001</v>
      </c>
      <c r="BY682">
        <v>-34.436729999999997</v>
      </c>
      <c r="BZ682">
        <v>64.252830000000003</v>
      </c>
      <c r="CA682">
        <v>6.3435180000000004</v>
      </c>
      <c r="CB682">
        <v>-5.1423370000000004</v>
      </c>
      <c r="CC682">
        <v>110.81319999999999</v>
      </c>
      <c r="CD682">
        <v>70.857910000000004</v>
      </c>
      <c r="CE682">
        <v>15.870150000000001</v>
      </c>
      <c r="CF682">
        <v>8.4290129999999994</v>
      </c>
      <c r="CG682">
        <v>-1.3433520000000001</v>
      </c>
      <c r="CH682">
        <v>-28.127680000000002</v>
      </c>
      <c r="CI682">
        <v>-30.81596</v>
      </c>
      <c r="CJ682">
        <v>31.37914</v>
      </c>
      <c r="CK682">
        <v>1137.096</v>
      </c>
      <c r="CL682">
        <v>2053.6680000000001</v>
      </c>
      <c r="CM682">
        <v>499.51740000000001</v>
      </c>
      <c r="CN682">
        <v>6.8438379999999999</v>
      </c>
      <c r="CO682">
        <v>-64.503489999999999</v>
      </c>
      <c r="CP682">
        <v>-52.568759999999997</v>
      </c>
      <c r="CQ682">
        <v>5200.7340000000004</v>
      </c>
      <c r="CR682">
        <v>1006.585</v>
      </c>
      <c r="CS682">
        <v>969.6336</v>
      </c>
      <c r="CT682">
        <v>939.23590000000002</v>
      </c>
      <c r="CU682">
        <v>905.46579999999994</v>
      </c>
      <c r="CV682">
        <v>1090.365</v>
      </c>
      <c r="CW682">
        <v>893.24590000000001</v>
      </c>
      <c r="CX682">
        <v>1166</v>
      </c>
      <c r="CY682">
        <v>1286.0809999999999</v>
      </c>
      <c r="CZ682">
        <v>1293.9280000000001</v>
      </c>
      <c r="DA682">
        <v>4939.1589999999997</v>
      </c>
      <c r="DB682">
        <v>2146.5450000000001</v>
      </c>
      <c r="DC682">
        <v>1840.308</v>
      </c>
      <c r="DD682">
        <v>1962.5840000000001</v>
      </c>
      <c r="DE682">
        <v>2126.6080000000002</v>
      </c>
      <c r="DF682">
        <v>2311.6999999999998</v>
      </c>
      <c r="DG682">
        <v>3062.3020000000001</v>
      </c>
      <c r="DH682">
        <v>11074.14</v>
      </c>
      <c r="DI682">
        <v>9606.93</v>
      </c>
      <c r="DJ682">
        <v>9067.0619999999999</v>
      </c>
      <c r="DK682">
        <v>5262.3549999999996</v>
      </c>
      <c r="DL682">
        <v>6499.8729999999996</v>
      </c>
      <c r="DM682">
        <v>3815.056</v>
      </c>
      <c r="DN682">
        <v>3428.7460000000001</v>
      </c>
      <c r="DO682">
        <v>20</v>
      </c>
      <c r="DP682">
        <v>20</v>
      </c>
    </row>
    <row r="683" spans="1:120" hidden="1" x14ac:dyDescent="0.25">
      <c r="A683" t="str">
        <f t="shared" si="10"/>
        <v>Size_Grp-20 to 199.99 kW_All CBP_44390</v>
      </c>
      <c r="B683" t="s">
        <v>62</v>
      </c>
      <c r="C683" t="s">
        <v>201</v>
      </c>
      <c r="D683" t="s">
        <v>61</v>
      </c>
      <c r="E683" t="s">
        <v>61</v>
      </c>
      <c r="F683" t="s">
        <v>61</v>
      </c>
      <c r="G683" t="s">
        <v>61</v>
      </c>
      <c r="H683" t="s">
        <v>61</v>
      </c>
      <c r="I683" t="s">
        <v>61</v>
      </c>
      <c r="J683" t="s">
        <v>101</v>
      </c>
      <c r="K683" t="s">
        <v>197</v>
      </c>
      <c r="L683" s="18">
        <v>44390</v>
      </c>
      <c r="M683">
        <v>20</v>
      </c>
      <c r="N683">
        <v>20</v>
      </c>
      <c r="O683" t="s">
        <v>258</v>
      </c>
      <c r="P683">
        <v>359</v>
      </c>
      <c r="Q683">
        <v>349</v>
      </c>
      <c r="R683">
        <v>0</v>
      </c>
      <c r="S683">
        <v>0</v>
      </c>
      <c r="T683">
        <v>0</v>
      </c>
      <c r="U683">
        <v>0</v>
      </c>
      <c r="V683">
        <v>0</v>
      </c>
      <c r="W683">
        <v>6761.0880999999999</v>
      </c>
      <c r="X683">
        <v>6247.8477999999996</v>
      </c>
      <c r="Y683">
        <v>6185.1143000000002</v>
      </c>
      <c r="Z683">
        <v>6165.7524999999996</v>
      </c>
      <c r="AA683">
        <v>6312.8067000000001</v>
      </c>
      <c r="AB683">
        <v>6783.0889999999999</v>
      </c>
      <c r="AC683">
        <v>7436.1450000000004</v>
      </c>
      <c r="AD683">
        <v>9138.9483</v>
      </c>
      <c r="AE683">
        <v>11102.96</v>
      </c>
      <c r="AF683">
        <v>12979.897999999999</v>
      </c>
      <c r="AG683">
        <v>13693.958000000001</v>
      </c>
      <c r="AH683">
        <v>14432.355</v>
      </c>
      <c r="AI683">
        <v>15243.812</v>
      </c>
      <c r="AJ683">
        <v>15889.503000000001</v>
      </c>
      <c r="AK683">
        <v>16370.094999999999</v>
      </c>
      <c r="AL683">
        <v>16538.662</v>
      </c>
      <c r="AM683">
        <v>16569.373</v>
      </c>
      <c r="AN683">
        <v>16359.879000000001</v>
      </c>
      <c r="AO683">
        <v>15684.412</v>
      </c>
      <c r="AP683">
        <v>12690.316999999999</v>
      </c>
      <c r="AQ683">
        <v>13303.453</v>
      </c>
      <c r="AR683">
        <v>9834.8163000000004</v>
      </c>
      <c r="AS683">
        <v>7172.3843999999999</v>
      </c>
      <c r="AT683">
        <v>6161.9171999999999</v>
      </c>
      <c r="AU683">
        <v>66.686245999999997</v>
      </c>
      <c r="AV683">
        <v>66.383954000000003</v>
      </c>
      <c r="AW683">
        <v>65.332378000000006</v>
      </c>
      <c r="AX683">
        <v>64.492836999999994</v>
      </c>
      <c r="AY683">
        <v>63.477077000000001</v>
      </c>
      <c r="AZ683">
        <v>63.057307000000002</v>
      </c>
      <c r="BA683">
        <v>62.386819000000003</v>
      </c>
      <c r="BB683">
        <v>63.067335</v>
      </c>
      <c r="BC683">
        <v>64.664755999999997</v>
      </c>
      <c r="BD683">
        <v>67.753581999999994</v>
      </c>
      <c r="BE683">
        <v>71.262178000000006</v>
      </c>
      <c r="BF683">
        <v>74.737821999999994</v>
      </c>
      <c r="BG683">
        <v>78.17765</v>
      </c>
      <c r="BH683">
        <v>80.584526999999994</v>
      </c>
      <c r="BI683">
        <v>82.620344000000003</v>
      </c>
      <c r="BJ683">
        <v>83.378223000000006</v>
      </c>
      <c r="BK683">
        <v>83.412606999999994</v>
      </c>
      <c r="BL683">
        <v>82.87106</v>
      </c>
      <c r="BM683">
        <v>80.928366999999994</v>
      </c>
      <c r="BN683">
        <v>77.949856999999994</v>
      </c>
      <c r="BO683">
        <v>74.431231999999994</v>
      </c>
      <c r="BP683">
        <v>71.174785</v>
      </c>
      <c r="BQ683">
        <v>68.893983000000006</v>
      </c>
      <c r="BR683">
        <v>67.323781999999994</v>
      </c>
      <c r="BS683">
        <v>-28.62501</v>
      </c>
      <c r="BT683">
        <v>-4.2635120000000004</v>
      </c>
      <c r="BU683">
        <v>14.092169999999999</v>
      </c>
      <c r="BV683">
        <v>17.605229999999999</v>
      </c>
      <c r="BW683">
        <v>33.518990000000002</v>
      </c>
      <c r="BX683">
        <v>43.06588</v>
      </c>
      <c r="BY683">
        <v>-34.840339999999998</v>
      </c>
      <c r="BZ683">
        <v>-58.836010000000002</v>
      </c>
      <c r="CA683">
        <v>-17.393380000000001</v>
      </c>
      <c r="CB683">
        <v>-13.761469999999999</v>
      </c>
      <c r="CC683">
        <v>-96.063649999999996</v>
      </c>
      <c r="CD683">
        <v>-107.9288</v>
      </c>
      <c r="CE683">
        <v>-93.348489999999998</v>
      </c>
      <c r="CF683">
        <v>-86.530820000000006</v>
      </c>
      <c r="CG683">
        <v>-59.278820000000003</v>
      </c>
      <c r="CH683">
        <v>-16.68384</v>
      </c>
      <c r="CI683">
        <v>-16.668869999999998</v>
      </c>
      <c r="CJ683">
        <v>49.69135</v>
      </c>
      <c r="CK683">
        <v>426.52289999999999</v>
      </c>
      <c r="CL683">
        <v>2576.1669999999999</v>
      </c>
      <c r="CM683">
        <v>116.3074</v>
      </c>
      <c r="CN683">
        <v>-29.211030000000001</v>
      </c>
      <c r="CO683">
        <v>-208.36949999999999</v>
      </c>
      <c r="CP683">
        <v>-161.24520000000001</v>
      </c>
      <c r="CQ683">
        <v>3089.201</v>
      </c>
      <c r="CR683">
        <v>1589.123</v>
      </c>
      <c r="CS683">
        <v>1364.35</v>
      </c>
      <c r="CT683">
        <v>1125.9169999999999</v>
      </c>
      <c r="CU683">
        <v>1032.7639999999999</v>
      </c>
      <c r="CV683">
        <v>1234.3489999999999</v>
      </c>
      <c r="CW683">
        <v>1256.961</v>
      </c>
      <c r="CX683">
        <v>933.86069999999995</v>
      </c>
      <c r="CY683">
        <v>1498.04</v>
      </c>
      <c r="CZ683">
        <v>1636.8389999999999</v>
      </c>
      <c r="DA683">
        <v>2176.8389999999999</v>
      </c>
      <c r="DB683">
        <v>2559.9459999999999</v>
      </c>
      <c r="DC683">
        <v>2549.163</v>
      </c>
      <c r="DD683">
        <v>2711.739</v>
      </c>
      <c r="DE683">
        <v>2839.7979999999998</v>
      </c>
      <c r="DF683">
        <v>2971.1790000000001</v>
      </c>
      <c r="DG683">
        <v>2979.5639999999999</v>
      </c>
      <c r="DH683">
        <v>3035.9380000000001</v>
      </c>
      <c r="DI683">
        <v>3427.2579999999998</v>
      </c>
      <c r="DJ683">
        <v>4733.8230000000003</v>
      </c>
      <c r="DK683">
        <v>4447.5140000000001</v>
      </c>
      <c r="DL683">
        <v>2465.779</v>
      </c>
      <c r="DM683">
        <v>2334.0610000000001</v>
      </c>
      <c r="DN683">
        <v>2106.3389999999999</v>
      </c>
      <c r="DO683">
        <v>20</v>
      </c>
      <c r="DP683">
        <v>20</v>
      </c>
    </row>
    <row r="684" spans="1:120" hidden="1" x14ac:dyDescent="0.25">
      <c r="A684" t="str">
        <f t="shared" si="10"/>
        <v>sublap_id-SLAP_PGSF_All CBP_44390</v>
      </c>
      <c r="B684" t="s">
        <v>62</v>
      </c>
      <c r="C684" t="s">
        <v>297</v>
      </c>
      <c r="D684" t="s">
        <v>61</v>
      </c>
      <c r="E684" t="s">
        <v>298</v>
      </c>
      <c r="F684" t="s">
        <v>61</v>
      </c>
      <c r="G684" t="s">
        <v>61</v>
      </c>
      <c r="H684" t="s">
        <v>61</v>
      </c>
      <c r="I684" t="s">
        <v>61</v>
      </c>
      <c r="J684" t="s">
        <v>61</v>
      </c>
      <c r="K684" t="s">
        <v>197</v>
      </c>
      <c r="L684" s="18">
        <v>44390</v>
      </c>
      <c r="M684">
        <v>20</v>
      </c>
      <c r="N684">
        <v>20</v>
      </c>
      <c r="O684" t="s">
        <v>258</v>
      </c>
      <c r="P684">
        <v>20</v>
      </c>
      <c r="Q684">
        <v>20</v>
      </c>
      <c r="R684">
        <v>0</v>
      </c>
      <c r="S684">
        <v>0</v>
      </c>
      <c r="T684">
        <v>0</v>
      </c>
      <c r="U684">
        <v>0</v>
      </c>
      <c r="V684">
        <v>0</v>
      </c>
      <c r="W684">
        <v>3943.2289999999998</v>
      </c>
      <c r="X684">
        <v>3834.6619999999998</v>
      </c>
      <c r="Y684">
        <v>3803.393</v>
      </c>
      <c r="Z684">
        <v>3795.259</v>
      </c>
      <c r="AA684">
        <v>3801.6149999999998</v>
      </c>
      <c r="AB684">
        <v>3940.0569999999998</v>
      </c>
      <c r="AC684">
        <v>4105.5200000000004</v>
      </c>
      <c r="AD684">
        <v>4585.598</v>
      </c>
      <c r="AE684">
        <v>5008.5110000000004</v>
      </c>
      <c r="AF684">
        <v>5410.4380000000001</v>
      </c>
      <c r="AG684">
        <v>5718.05</v>
      </c>
      <c r="AH684">
        <v>6201.8739999999998</v>
      </c>
      <c r="AI684">
        <v>6299.991</v>
      </c>
      <c r="AJ684">
        <v>6396.2969999999996</v>
      </c>
      <c r="AK684">
        <v>6466.5479999999998</v>
      </c>
      <c r="AL684">
        <v>6487.2129999999997</v>
      </c>
      <c r="AM684">
        <v>6560.4939999999997</v>
      </c>
      <c r="AN684">
        <v>6614.4449999999997</v>
      </c>
      <c r="AO684">
        <v>6430.6</v>
      </c>
      <c r="AP684">
        <v>5895.6450000000004</v>
      </c>
      <c r="AQ684">
        <v>5286.4430000000002</v>
      </c>
      <c r="AR684">
        <v>4815.826</v>
      </c>
      <c r="AS684">
        <v>4478.7569999999996</v>
      </c>
      <c r="AT684">
        <v>4205.5950000000003</v>
      </c>
      <c r="AU684">
        <v>55</v>
      </c>
      <c r="AV684">
        <v>54.8</v>
      </c>
      <c r="AW684">
        <v>53.8</v>
      </c>
      <c r="AX684">
        <v>53.6</v>
      </c>
      <c r="AY684">
        <v>53.2</v>
      </c>
      <c r="AZ684">
        <v>53.2</v>
      </c>
      <c r="BA684">
        <v>53.2</v>
      </c>
      <c r="BB684">
        <v>53.2</v>
      </c>
      <c r="BC684">
        <v>53.8</v>
      </c>
      <c r="BD684">
        <v>54.9</v>
      </c>
      <c r="BE684">
        <v>56.4</v>
      </c>
      <c r="BF684">
        <v>58.1</v>
      </c>
      <c r="BG684">
        <v>59.8</v>
      </c>
      <c r="BH684">
        <v>62.4</v>
      </c>
      <c r="BI684">
        <v>62.9</v>
      </c>
      <c r="BJ684">
        <v>63.3</v>
      </c>
      <c r="BK684">
        <v>63.2</v>
      </c>
      <c r="BL684">
        <v>62.6</v>
      </c>
      <c r="BM684">
        <v>61.6</v>
      </c>
      <c r="BN684">
        <v>60.4</v>
      </c>
      <c r="BO684">
        <v>58.8</v>
      </c>
      <c r="BP684">
        <v>57.6</v>
      </c>
      <c r="BQ684">
        <v>56</v>
      </c>
      <c r="BR684">
        <v>55.6</v>
      </c>
      <c r="BS684">
        <v>68.315439999999995</v>
      </c>
      <c r="BT684">
        <v>33.182319999999997</v>
      </c>
      <c r="BU684">
        <v>0.32841870000000001</v>
      </c>
      <c r="BV684">
        <v>22.95871</v>
      </c>
      <c r="BW684">
        <v>42.431959999999997</v>
      </c>
      <c r="BX684">
        <v>27.252269999999999</v>
      </c>
      <c r="BY684">
        <v>56.227269999999997</v>
      </c>
      <c r="BZ684">
        <v>23.041060000000002</v>
      </c>
      <c r="CA684">
        <v>-66.85727</v>
      </c>
      <c r="CB684">
        <v>-82.063739999999996</v>
      </c>
      <c r="CC684">
        <v>-128.08600000000001</v>
      </c>
      <c r="CD684">
        <v>-176.96029999999999</v>
      </c>
      <c r="CE684">
        <v>-123.1431</v>
      </c>
      <c r="CF684">
        <v>-203.578</v>
      </c>
      <c r="CG684">
        <v>-230.55770000000001</v>
      </c>
      <c r="CH684">
        <v>-213.99950000000001</v>
      </c>
      <c r="CI684">
        <v>-197.35560000000001</v>
      </c>
      <c r="CJ684">
        <v>-121.9335</v>
      </c>
      <c r="CK684">
        <v>-72.252459999999999</v>
      </c>
      <c r="CL684">
        <v>9.5559499999999993</v>
      </c>
      <c r="CM684">
        <v>-51.116320000000002</v>
      </c>
      <c r="CN684">
        <v>-55.111440000000002</v>
      </c>
      <c r="CO684">
        <v>-37.66339</v>
      </c>
      <c r="CP684">
        <v>-28.429760000000002</v>
      </c>
      <c r="CQ684">
        <v>4790.8649999999998</v>
      </c>
      <c r="CR684">
        <v>2353.6010000000001</v>
      </c>
      <c r="CS684">
        <v>1886.7439999999999</v>
      </c>
      <c r="CT684">
        <v>1417.48</v>
      </c>
      <c r="CU684">
        <v>1443.165</v>
      </c>
      <c r="CV684">
        <v>1374.789</v>
      </c>
      <c r="CW684">
        <v>981.53380000000004</v>
      </c>
      <c r="CX684">
        <v>624.58000000000004</v>
      </c>
      <c r="CY684">
        <v>2012.1120000000001</v>
      </c>
      <c r="CZ684">
        <v>4558.6949999999997</v>
      </c>
      <c r="DA684">
        <v>8305.6779999999999</v>
      </c>
      <c r="DB684">
        <v>12595.9</v>
      </c>
      <c r="DC684">
        <v>15725.92</v>
      </c>
      <c r="DD684">
        <v>18576.259999999998</v>
      </c>
      <c r="DE684">
        <v>25211.07</v>
      </c>
      <c r="DF684">
        <v>29518.97</v>
      </c>
      <c r="DG684">
        <v>33009.370000000003</v>
      </c>
      <c r="DH684">
        <v>24027.37</v>
      </c>
      <c r="DI684">
        <v>23384.42</v>
      </c>
      <c r="DJ684">
        <v>22546.47</v>
      </c>
      <c r="DK684">
        <v>17175.060000000001</v>
      </c>
      <c r="DL684">
        <v>15474.64</v>
      </c>
      <c r="DM684">
        <v>9862.643</v>
      </c>
      <c r="DN684">
        <v>8058.6710000000003</v>
      </c>
      <c r="DO684">
        <v>20</v>
      </c>
      <c r="DP684">
        <v>20</v>
      </c>
    </row>
    <row r="685" spans="1:120" hidden="1" x14ac:dyDescent="0.25">
      <c r="A685" t="str">
        <f t="shared" si="10"/>
        <v>Industry_Type-5. Offices, Hotels, Finance, Services_All CBP_44390</v>
      </c>
      <c r="B685" t="s">
        <v>62</v>
      </c>
      <c r="C685" t="s">
        <v>205</v>
      </c>
      <c r="D685" t="s">
        <v>61</v>
      </c>
      <c r="E685" t="s">
        <v>61</v>
      </c>
      <c r="F685" t="s">
        <v>61</v>
      </c>
      <c r="G685" t="s">
        <v>37</v>
      </c>
      <c r="H685" t="s">
        <v>61</v>
      </c>
      <c r="I685" t="s">
        <v>61</v>
      </c>
      <c r="J685" t="s">
        <v>61</v>
      </c>
      <c r="K685" t="s">
        <v>197</v>
      </c>
      <c r="L685" s="18">
        <v>44390</v>
      </c>
      <c r="M685">
        <v>20</v>
      </c>
      <c r="N685">
        <v>20</v>
      </c>
      <c r="O685" t="s">
        <v>258</v>
      </c>
      <c r="P685">
        <v>26</v>
      </c>
      <c r="Q685">
        <v>26</v>
      </c>
      <c r="R685">
        <v>0</v>
      </c>
      <c r="S685">
        <v>0</v>
      </c>
      <c r="T685">
        <v>0</v>
      </c>
      <c r="U685">
        <v>0</v>
      </c>
      <c r="V685">
        <v>0</v>
      </c>
      <c r="W685">
        <v>4187.4620000000004</v>
      </c>
      <c r="X685">
        <v>3943.2379999999998</v>
      </c>
      <c r="Y685">
        <v>3847.6170000000002</v>
      </c>
      <c r="Z685">
        <v>3784.8119999999999</v>
      </c>
      <c r="AA685">
        <v>3785.65</v>
      </c>
      <c r="AB685">
        <v>3881.643</v>
      </c>
      <c r="AC685">
        <v>3987.93</v>
      </c>
      <c r="AD685">
        <v>4441.018</v>
      </c>
      <c r="AE685">
        <v>4990.8119999999999</v>
      </c>
      <c r="AF685">
        <v>5707.5209999999997</v>
      </c>
      <c r="AG685">
        <v>6191.5410000000002</v>
      </c>
      <c r="AH685">
        <v>6625.7960000000003</v>
      </c>
      <c r="AI685">
        <v>6862.4949999999999</v>
      </c>
      <c r="AJ685">
        <v>7037.7809999999999</v>
      </c>
      <c r="AK685">
        <v>7129.1469999999999</v>
      </c>
      <c r="AL685">
        <v>7177.9279999999999</v>
      </c>
      <c r="AM685">
        <v>7207.576</v>
      </c>
      <c r="AN685">
        <v>7205.4989999999998</v>
      </c>
      <c r="AO685">
        <v>7093.5950000000003</v>
      </c>
      <c r="AP685">
        <v>6397.2259999999997</v>
      </c>
      <c r="AQ685">
        <v>6035.6809999999996</v>
      </c>
      <c r="AR685">
        <v>5478.9570000000003</v>
      </c>
      <c r="AS685">
        <v>4807.5420000000004</v>
      </c>
      <c r="AT685">
        <v>4474.9889999999996</v>
      </c>
      <c r="AU685">
        <v>61.557692000000003</v>
      </c>
      <c r="AV685">
        <v>61.192307999999997</v>
      </c>
      <c r="AW685">
        <v>60.192307999999997</v>
      </c>
      <c r="AX685">
        <v>59.884614999999997</v>
      </c>
      <c r="AY685">
        <v>59.134614999999997</v>
      </c>
      <c r="AZ685">
        <v>58.884614999999997</v>
      </c>
      <c r="BA685">
        <v>58.730769000000002</v>
      </c>
      <c r="BB685">
        <v>59.134614999999997</v>
      </c>
      <c r="BC685">
        <v>60.557692000000003</v>
      </c>
      <c r="BD685">
        <v>63.038462000000003</v>
      </c>
      <c r="BE685">
        <v>65.788461999999996</v>
      </c>
      <c r="BF685">
        <v>68.288461999999996</v>
      </c>
      <c r="BG685">
        <v>71.211538000000004</v>
      </c>
      <c r="BH685">
        <v>73.346153999999999</v>
      </c>
      <c r="BI685">
        <v>74.961538000000004</v>
      </c>
      <c r="BJ685">
        <v>75.942307999999997</v>
      </c>
      <c r="BK685">
        <v>76.211538000000004</v>
      </c>
      <c r="BL685">
        <v>75.846153999999999</v>
      </c>
      <c r="BM685">
        <v>74.038461999999996</v>
      </c>
      <c r="BN685">
        <v>71.5</v>
      </c>
      <c r="BO685">
        <v>69.019231000000005</v>
      </c>
      <c r="BP685">
        <v>66.192307999999997</v>
      </c>
      <c r="BQ685">
        <v>64.019231000000005</v>
      </c>
      <c r="BR685">
        <v>62.596153999999999</v>
      </c>
      <c r="BS685">
        <v>85.768940000000001</v>
      </c>
      <c r="BT685">
        <v>69.068619999999996</v>
      </c>
      <c r="BU685">
        <v>21.852060000000002</v>
      </c>
      <c r="BV685">
        <v>47.384320000000002</v>
      </c>
      <c r="BW685">
        <v>57.399810000000002</v>
      </c>
      <c r="BX685">
        <v>34.091999999999999</v>
      </c>
      <c r="BY685">
        <v>44.703119999999998</v>
      </c>
      <c r="BZ685">
        <v>44.263309999999997</v>
      </c>
      <c r="CA685">
        <v>-66.83869</v>
      </c>
      <c r="CB685">
        <v>-120.2384</v>
      </c>
      <c r="CC685">
        <v>-164.45009999999999</v>
      </c>
      <c r="CD685">
        <v>-172.54820000000001</v>
      </c>
      <c r="CE685">
        <v>-117.0341</v>
      </c>
      <c r="CF685">
        <v>-186.71559999999999</v>
      </c>
      <c r="CG685">
        <v>-197.42</v>
      </c>
      <c r="CH685">
        <v>-112.4469</v>
      </c>
      <c r="CI685">
        <v>-99.038560000000004</v>
      </c>
      <c r="CJ685">
        <v>6.3016750000000004</v>
      </c>
      <c r="CK685">
        <v>45.029249999999998</v>
      </c>
      <c r="CL685">
        <v>106.923</v>
      </c>
      <c r="CM685">
        <v>9.9874410000000005</v>
      </c>
      <c r="CN685">
        <v>19.359590000000001</v>
      </c>
      <c r="CO685">
        <v>15.20876</v>
      </c>
      <c r="CP685">
        <v>-22.106760000000001</v>
      </c>
      <c r="CQ685">
        <v>5241.45</v>
      </c>
      <c r="CR685">
        <v>2425.2269999999999</v>
      </c>
      <c r="CS685">
        <v>1963.251</v>
      </c>
      <c r="CT685">
        <v>1411.298</v>
      </c>
      <c r="CU685">
        <v>1427.4870000000001</v>
      </c>
      <c r="CV685">
        <v>1329.702</v>
      </c>
      <c r="CW685">
        <v>798.01679999999999</v>
      </c>
      <c r="CX685">
        <v>556.50940000000003</v>
      </c>
      <c r="CY685">
        <v>1695.46</v>
      </c>
      <c r="CZ685">
        <v>4021.2249999999999</v>
      </c>
      <c r="DA685">
        <v>7903.35</v>
      </c>
      <c r="DB685">
        <v>11557.16</v>
      </c>
      <c r="DC685">
        <v>14747.87</v>
      </c>
      <c r="DD685">
        <v>16752.580000000002</v>
      </c>
      <c r="DE685">
        <v>23811.78</v>
      </c>
      <c r="DF685">
        <v>28046.14</v>
      </c>
      <c r="DG685">
        <v>31573.56</v>
      </c>
      <c r="DH685">
        <v>22838.05</v>
      </c>
      <c r="DI685">
        <v>22339.55</v>
      </c>
      <c r="DJ685">
        <v>22220.55</v>
      </c>
      <c r="DK685">
        <v>16793.400000000001</v>
      </c>
      <c r="DL685">
        <v>13893.23</v>
      </c>
      <c r="DM685">
        <v>9878.5509999999995</v>
      </c>
      <c r="DN685">
        <v>8386.0789999999997</v>
      </c>
      <c r="DO685">
        <v>20</v>
      </c>
      <c r="DP685">
        <v>20</v>
      </c>
    </row>
    <row r="686" spans="1:120" hidden="1" x14ac:dyDescent="0.25">
      <c r="A686" t="str">
        <f t="shared" si="10"/>
        <v>Industry_Type-4. Retail stores_All CBP_44390</v>
      </c>
      <c r="B686" t="s">
        <v>62</v>
      </c>
      <c r="C686" t="s">
        <v>204</v>
      </c>
      <c r="D686" t="s">
        <v>61</v>
      </c>
      <c r="E686" t="s">
        <v>61</v>
      </c>
      <c r="F686" t="s">
        <v>61</v>
      </c>
      <c r="G686" t="s">
        <v>33</v>
      </c>
      <c r="H686" t="s">
        <v>61</v>
      </c>
      <c r="I686" t="s">
        <v>61</v>
      </c>
      <c r="J686" t="s">
        <v>61</v>
      </c>
      <c r="K686" t="s">
        <v>197</v>
      </c>
      <c r="L686" s="18">
        <v>44390</v>
      </c>
      <c r="M686">
        <v>20</v>
      </c>
      <c r="N686">
        <v>20</v>
      </c>
      <c r="O686" t="s">
        <v>258</v>
      </c>
      <c r="P686">
        <v>426</v>
      </c>
      <c r="Q686">
        <v>415</v>
      </c>
      <c r="R686">
        <v>0</v>
      </c>
      <c r="S686">
        <v>0</v>
      </c>
      <c r="T686">
        <v>0</v>
      </c>
      <c r="U686">
        <v>0</v>
      </c>
      <c r="V686">
        <v>0</v>
      </c>
      <c r="W686">
        <v>8025.3729000000003</v>
      </c>
      <c r="X686">
        <v>7594.1686</v>
      </c>
      <c r="Y686">
        <v>7499.2300999999998</v>
      </c>
      <c r="Z686">
        <v>7490.9857000000002</v>
      </c>
      <c r="AA686">
        <v>7853.9638999999997</v>
      </c>
      <c r="AB686">
        <v>8553.9199000000008</v>
      </c>
      <c r="AC686">
        <v>10002.183000000001</v>
      </c>
      <c r="AD686">
        <v>12348.222</v>
      </c>
      <c r="AE686">
        <v>14333.634</v>
      </c>
      <c r="AF686">
        <v>15803.23</v>
      </c>
      <c r="AG686">
        <v>16612.566999999999</v>
      </c>
      <c r="AH686">
        <v>19204.075000000001</v>
      </c>
      <c r="AI686">
        <v>20325.916000000001</v>
      </c>
      <c r="AJ686">
        <v>21002.751</v>
      </c>
      <c r="AK686">
        <v>21759.815999999999</v>
      </c>
      <c r="AL686">
        <v>22040.642</v>
      </c>
      <c r="AM686">
        <v>22753.419000000002</v>
      </c>
      <c r="AN686">
        <v>23600.249</v>
      </c>
      <c r="AO686">
        <v>23503.153999999999</v>
      </c>
      <c r="AP686">
        <v>19150.142</v>
      </c>
      <c r="AQ686">
        <v>17479.699000000001</v>
      </c>
      <c r="AR686">
        <v>11942.539000000001</v>
      </c>
      <c r="AS686">
        <v>8655.7497999999996</v>
      </c>
      <c r="AT686">
        <v>7462.9453000000003</v>
      </c>
      <c r="AU686">
        <v>66.796385999999998</v>
      </c>
      <c r="AV686">
        <v>66.462650999999994</v>
      </c>
      <c r="AW686">
        <v>65.384337000000002</v>
      </c>
      <c r="AX686">
        <v>64.498795000000001</v>
      </c>
      <c r="AY686">
        <v>63.430120000000002</v>
      </c>
      <c r="AZ686">
        <v>62.996386000000001</v>
      </c>
      <c r="BA686">
        <v>62.342168999999998</v>
      </c>
      <c r="BB686">
        <v>63.096386000000003</v>
      </c>
      <c r="BC686">
        <v>64.774698999999998</v>
      </c>
      <c r="BD686">
        <v>67.897589999999994</v>
      </c>
      <c r="BE686">
        <v>71.431325000000001</v>
      </c>
      <c r="BF686">
        <v>74.920482000000007</v>
      </c>
      <c r="BG686">
        <v>78.366264999999999</v>
      </c>
      <c r="BH686">
        <v>80.818072000000001</v>
      </c>
      <c r="BI686">
        <v>82.890360999999999</v>
      </c>
      <c r="BJ686">
        <v>83.703614000000002</v>
      </c>
      <c r="BK686">
        <v>83.754216999999997</v>
      </c>
      <c r="BL686">
        <v>83.190360999999996</v>
      </c>
      <c r="BM686">
        <v>81.246988000000002</v>
      </c>
      <c r="BN686">
        <v>78.243373000000005</v>
      </c>
      <c r="BO686">
        <v>74.631325000000004</v>
      </c>
      <c r="BP686">
        <v>71.319277</v>
      </c>
      <c r="BQ686">
        <v>69.003613999999999</v>
      </c>
      <c r="BR686">
        <v>67.422892000000004</v>
      </c>
      <c r="BS686">
        <v>-47.540260000000004</v>
      </c>
      <c r="BT686">
        <v>-31.36692</v>
      </c>
      <c r="BU686">
        <v>-20.773050000000001</v>
      </c>
      <c r="BV686">
        <v>-11.417949999999999</v>
      </c>
      <c r="BW686">
        <v>26.094940000000001</v>
      </c>
      <c r="BX686">
        <v>94.47869</v>
      </c>
      <c r="BY686">
        <v>54.963479999999997</v>
      </c>
      <c r="BZ686">
        <v>-34.638590000000001</v>
      </c>
      <c r="CA686">
        <v>-109.4174</v>
      </c>
      <c r="CB686">
        <v>-113.7384</v>
      </c>
      <c r="CC686">
        <v>100.8419</v>
      </c>
      <c r="CD686">
        <v>-217.5891</v>
      </c>
      <c r="CE686">
        <v>-209.05600000000001</v>
      </c>
      <c r="CF686">
        <v>-294.827</v>
      </c>
      <c r="CG686">
        <v>-391.71699999999998</v>
      </c>
      <c r="CH686">
        <v>-397.44619999999998</v>
      </c>
      <c r="CI686">
        <v>-567.18709999999999</v>
      </c>
      <c r="CJ686">
        <v>-670.87429999999995</v>
      </c>
      <c r="CK686">
        <v>-272.27030000000002</v>
      </c>
      <c r="CL686">
        <v>2503.047</v>
      </c>
      <c r="CM686">
        <v>-126.7413</v>
      </c>
      <c r="CN686">
        <v>-241.91059999999999</v>
      </c>
      <c r="CO686">
        <v>-340.64670000000001</v>
      </c>
      <c r="CP686">
        <v>-214.77979999999999</v>
      </c>
      <c r="CQ686">
        <v>3315.136</v>
      </c>
      <c r="CR686">
        <v>2582.8220000000001</v>
      </c>
      <c r="CS686">
        <v>2848.5259999999998</v>
      </c>
      <c r="CT686">
        <v>2143.8809999999999</v>
      </c>
      <c r="CU686">
        <v>3328.3620000000001</v>
      </c>
      <c r="CV686">
        <v>5208.9409999999998</v>
      </c>
      <c r="CW686">
        <v>5012.1670000000004</v>
      </c>
      <c r="CX686">
        <v>3753.2579999999998</v>
      </c>
      <c r="CY686">
        <v>7009.366</v>
      </c>
      <c r="CZ686">
        <v>6366.192</v>
      </c>
      <c r="DA686">
        <v>11155.02</v>
      </c>
      <c r="DB686">
        <v>9692.7810000000009</v>
      </c>
      <c r="DC686">
        <v>10119.459999999999</v>
      </c>
      <c r="DD686">
        <v>11150.3</v>
      </c>
      <c r="DE686">
        <v>12091.15</v>
      </c>
      <c r="DF686">
        <v>13383.97</v>
      </c>
      <c r="DG686">
        <v>13004.5</v>
      </c>
      <c r="DH686">
        <v>14444.62</v>
      </c>
      <c r="DI686">
        <v>16728.66</v>
      </c>
      <c r="DJ686">
        <v>17767.060000000001</v>
      </c>
      <c r="DK686">
        <v>22658.240000000002</v>
      </c>
      <c r="DL686">
        <v>19784.21</v>
      </c>
      <c r="DM686">
        <v>6752.8389999999999</v>
      </c>
      <c r="DN686">
        <v>3373.4630000000002</v>
      </c>
      <c r="DO686">
        <v>20</v>
      </c>
      <c r="DP686">
        <v>20</v>
      </c>
    </row>
    <row r="687" spans="1:120" hidden="1" x14ac:dyDescent="0.25">
      <c r="A687" t="str">
        <f t="shared" si="10"/>
        <v>sublap_id-SLAP_PGFG_All CBP_44390</v>
      </c>
      <c r="B687" t="s">
        <v>62</v>
      </c>
      <c r="C687" t="s">
        <v>293</v>
      </c>
      <c r="D687" t="s">
        <v>61</v>
      </c>
      <c r="E687" t="s">
        <v>294</v>
      </c>
      <c r="F687" t="s">
        <v>61</v>
      </c>
      <c r="G687" t="s">
        <v>61</v>
      </c>
      <c r="H687" t="s">
        <v>61</v>
      </c>
      <c r="I687" t="s">
        <v>61</v>
      </c>
      <c r="J687" t="s">
        <v>61</v>
      </c>
      <c r="K687" t="s">
        <v>197</v>
      </c>
      <c r="L687" s="18">
        <v>44390</v>
      </c>
      <c r="M687">
        <v>20</v>
      </c>
      <c r="N687">
        <v>20</v>
      </c>
      <c r="O687" t="s">
        <v>258</v>
      </c>
      <c r="P687">
        <v>19</v>
      </c>
      <c r="Q687">
        <v>19</v>
      </c>
      <c r="R687">
        <v>0</v>
      </c>
      <c r="S687">
        <v>0</v>
      </c>
      <c r="T687">
        <v>0</v>
      </c>
      <c r="U687">
        <v>0</v>
      </c>
      <c r="V687">
        <v>0</v>
      </c>
      <c r="W687">
        <v>915.37649999999996</v>
      </c>
      <c r="X687">
        <v>1784.9784999999999</v>
      </c>
      <c r="Y687">
        <v>1795.5650000000001</v>
      </c>
      <c r="Z687">
        <v>1782.9235000000001</v>
      </c>
      <c r="AA687">
        <v>1489.08</v>
      </c>
      <c r="AB687">
        <v>1667.3475000000001</v>
      </c>
      <c r="AC687">
        <v>1818.8644999999999</v>
      </c>
      <c r="AD687">
        <v>1967.252</v>
      </c>
      <c r="AE687">
        <v>1990.0675000000001</v>
      </c>
      <c r="AF687">
        <v>2124.3710000000001</v>
      </c>
      <c r="AG687">
        <v>2104.4029999999998</v>
      </c>
      <c r="AH687">
        <v>2380.0740000000001</v>
      </c>
      <c r="AI687">
        <v>2522.8024999999998</v>
      </c>
      <c r="AJ687">
        <v>2573.672</v>
      </c>
      <c r="AK687">
        <v>2609.4209999999998</v>
      </c>
      <c r="AL687">
        <v>2523.8805000000002</v>
      </c>
      <c r="AM687">
        <v>2437.4884999999999</v>
      </c>
      <c r="AN687">
        <v>2509.373</v>
      </c>
      <c r="AO687">
        <v>2360.73</v>
      </c>
      <c r="AP687">
        <v>890.98249999999996</v>
      </c>
      <c r="AQ687">
        <v>1626.001</v>
      </c>
      <c r="AR687">
        <v>1806.7180000000001</v>
      </c>
      <c r="AS687">
        <v>1826.2805000000001</v>
      </c>
      <c r="AT687">
        <v>1788.269</v>
      </c>
      <c r="AU687">
        <v>54</v>
      </c>
      <c r="AV687">
        <v>54</v>
      </c>
      <c r="AW687">
        <v>54</v>
      </c>
      <c r="AX687">
        <v>54.5</v>
      </c>
      <c r="AY687">
        <v>55</v>
      </c>
      <c r="AZ687">
        <v>55</v>
      </c>
      <c r="BA687">
        <v>55</v>
      </c>
      <c r="BB687">
        <v>56</v>
      </c>
      <c r="BC687">
        <v>56.5</v>
      </c>
      <c r="BD687">
        <v>59</v>
      </c>
      <c r="BE687">
        <v>62</v>
      </c>
      <c r="BF687">
        <v>66.5</v>
      </c>
      <c r="BG687">
        <v>71.5</v>
      </c>
      <c r="BH687">
        <v>75</v>
      </c>
      <c r="BI687">
        <v>76.5</v>
      </c>
      <c r="BJ687">
        <v>76</v>
      </c>
      <c r="BK687">
        <v>73.5</v>
      </c>
      <c r="BL687">
        <v>71.5</v>
      </c>
      <c r="BM687">
        <v>69</v>
      </c>
      <c r="BN687">
        <v>64.5</v>
      </c>
      <c r="BO687">
        <v>59.5</v>
      </c>
      <c r="BP687">
        <v>55.5</v>
      </c>
      <c r="BQ687">
        <v>55</v>
      </c>
      <c r="BR687">
        <v>54</v>
      </c>
      <c r="BS687">
        <v>-89.947749999999999</v>
      </c>
      <c r="BT687">
        <v>-6.1824190000000003</v>
      </c>
      <c r="BU687">
        <v>2.0692750000000002</v>
      </c>
      <c r="BV687">
        <v>-12.21166</v>
      </c>
      <c r="BW687">
        <v>42.847709999999999</v>
      </c>
      <c r="BX687">
        <v>32.814950000000003</v>
      </c>
      <c r="BY687">
        <v>-9.996283</v>
      </c>
      <c r="BZ687">
        <v>-8.9975349999999992</v>
      </c>
      <c r="CA687">
        <v>-44.754600000000003</v>
      </c>
      <c r="CB687">
        <v>-29.774909999999998</v>
      </c>
      <c r="CC687">
        <v>-18.796559999999999</v>
      </c>
      <c r="CD687">
        <v>2.0882040000000002</v>
      </c>
      <c r="CE687">
        <v>-85.520259999999993</v>
      </c>
      <c r="CF687">
        <v>-63.025260000000003</v>
      </c>
      <c r="CG687">
        <v>-76.659000000000006</v>
      </c>
      <c r="CH687">
        <v>-56.462020000000003</v>
      </c>
      <c r="CI687">
        <v>-44.568809999999999</v>
      </c>
      <c r="CJ687">
        <v>-79.257379999999998</v>
      </c>
      <c r="CK687">
        <v>11.540990000000001</v>
      </c>
      <c r="CL687">
        <v>1331.84</v>
      </c>
      <c r="CM687">
        <v>214.43969999999999</v>
      </c>
      <c r="CN687">
        <v>-45.715339999999998</v>
      </c>
      <c r="CO687">
        <v>-68.59778</v>
      </c>
      <c r="CP687">
        <v>-46.824759999999998</v>
      </c>
      <c r="CQ687">
        <v>8076.46</v>
      </c>
      <c r="CR687">
        <v>4117.0330000000004</v>
      </c>
      <c r="CS687">
        <v>6920.4390000000003</v>
      </c>
      <c r="CT687">
        <v>7840.1180000000004</v>
      </c>
      <c r="CU687">
        <v>1450.356</v>
      </c>
      <c r="CV687">
        <v>1150.4680000000001</v>
      </c>
      <c r="CW687">
        <v>654.09270000000004</v>
      </c>
      <c r="CX687">
        <v>486.47140000000002</v>
      </c>
      <c r="CY687">
        <v>1428.47</v>
      </c>
      <c r="CZ687">
        <v>1092.2529999999999</v>
      </c>
      <c r="DA687">
        <v>1947.9090000000001</v>
      </c>
      <c r="DB687">
        <v>1374.326</v>
      </c>
      <c r="DC687">
        <v>1753.9110000000001</v>
      </c>
      <c r="DD687">
        <v>1995.375</v>
      </c>
      <c r="DE687">
        <v>1706.251</v>
      </c>
      <c r="DF687">
        <v>1629.06</v>
      </c>
      <c r="DG687">
        <v>2051.8560000000002</v>
      </c>
      <c r="DH687">
        <v>3095.0239999999999</v>
      </c>
      <c r="DI687">
        <v>3943.8820000000001</v>
      </c>
      <c r="DJ687">
        <v>3391.183</v>
      </c>
      <c r="DK687">
        <v>5941.2950000000001</v>
      </c>
      <c r="DL687">
        <v>2415.2350000000001</v>
      </c>
      <c r="DM687">
        <v>1392.691</v>
      </c>
      <c r="DN687">
        <v>1049.423</v>
      </c>
      <c r="DO687">
        <v>20</v>
      </c>
      <c r="DP687">
        <v>20</v>
      </c>
    </row>
    <row r="688" spans="1:120" hidden="1" x14ac:dyDescent="0.25">
      <c r="A688" t="str">
        <f t="shared" si="10"/>
        <v>sublap_id-SLAP_PGSI_All CBP_44390</v>
      </c>
      <c r="B688" t="s">
        <v>62</v>
      </c>
      <c r="C688" t="s">
        <v>277</v>
      </c>
      <c r="D688" t="s">
        <v>61</v>
      </c>
      <c r="E688" t="s">
        <v>278</v>
      </c>
      <c r="F688" t="s">
        <v>61</v>
      </c>
      <c r="G688" t="s">
        <v>61</v>
      </c>
      <c r="H688" t="s">
        <v>61</v>
      </c>
      <c r="I688" t="s">
        <v>61</v>
      </c>
      <c r="J688" t="s">
        <v>61</v>
      </c>
      <c r="K688" t="s">
        <v>197</v>
      </c>
      <c r="L688" s="18">
        <v>44390</v>
      </c>
      <c r="M688">
        <v>20</v>
      </c>
      <c r="N688">
        <v>20</v>
      </c>
      <c r="O688" t="s">
        <v>258</v>
      </c>
      <c r="P688">
        <v>34</v>
      </c>
      <c r="Q688">
        <v>34</v>
      </c>
      <c r="R688">
        <v>0</v>
      </c>
      <c r="S688">
        <v>0</v>
      </c>
      <c r="T688">
        <v>0</v>
      </c>
      <c r="U688">
        <v>0</v>
      </c>
      <c r="V688">
        <v>0</v>
      </c>
      <c r="W688">
        <v>739.33900000000006</v>
      </c>
      <c r="X688">
        <v>655.90899999999999</v>
      </c>
      <c r="Y688">
        <v>656.67</v>
      </c>
      <c r="Z688">
        <v>616.67600000000004</v>
      </c>
      <c r="AA688">
        <v>628.05499999999995</v>
      </c>
      <c r="AB688">
        <v>645.80399999999997</v>
      </c>
      <c r="AC688">
        <v>619.13499999999999</v>
      </c>
      <c r="AD688">
        <v>796.42899999999997</v>
      </c>
      <c r="AE688">
        <v>1008.787</v>
      </c>
      <c r="AF688">
        <v>1066.732</v>
      </c>
      <c r="AG688">
        <v>1139.8440000000001</v>
      </c>
      <c r="AH688">
        <v>1187.0150000000001</v>
      </c>
      <c r="AI688">
        <v>1250.2190000000001</v>
      </c>
      <c r="AJ688">
        <v>1285.1210000000001</v>
      </c>
      <c r="AK688">
        <v>1323.43</v>
      </c>
      <c r="AL688">
        <v>1354.64</v>
      </c>
      <c r="AM688">
        <v>1393.829</v>
      </c>
      <c r="AN688">
        <v>1417.002</v>
      </c>
      <c r="AO688">
        <v>1416.1959999999999</v>
      </c>
      <c r="AP688">
        <v>1296.3389999999999</v>
      </c>
      <c r="AQ688">
        <v>1315.356</v>
      </c>
      <c r="AR688">
        <v>1007.253</v>
      </c>
      <c r="AS688">
        <v>831.67399999999998</v>
      </c>
      <c r="AT688">
        <v>639.20159999999998</v>
      </c>
      <c r="AU688">
        <v>66.573528999999994</v>
      </c>
      <c r="AV688">
        <v>66.661765000000003</v>
      </c>
      <c r="AW688">
        <v>65.764706000000004</v>
      </c>
      <c r="AX688">
        <v>63.838234999999997</v>
      </c>
      <c r="AY688">
        <v>61.573529000000001</v>
      </c>
      <c r="AZ688">
        <v>60.794117999999997</v>
      </c>
      <c r="BA688">
        <v>60.588234999999997</v>
      </c>
      <c r="BB688">
        <v>62.705882000000003</v>
      </c>
      <c r="BC688">
        <v>67.264706000000004</v>
      </c>
      <c r="BD688">
        <v>72.985293999999996</v>
      </c>
      <c r="BE688">
        <v>76.367647000000005</v>
      </c>
      <c r="BF688">
        <v>79.338234999999997</v>
      </c>
      <c r="BG688">
        <v>82.882352999999995</v>
      </c>
      <c r="BH688">
        <v>85.941175999999999</v>
      </c>
      <c r="BI688">
        <v>87.955882000000003</v>
      </c>
      <c r="BJ688">
        <v>90.132352999999995</v>
      </c>
      <c r="BK688">
        <v>91.220588000000006</v>
      </c>
      <c r="BL688">
        <v>91.191175999999999</v>
      </c>
      <c r="BM688">
        <v>89.485293999999996</v>
      </c>
      <c r="BN688">
        <v>85.838234999999997</v>
      </c>
      <c r="BO688">
        <v>81.382352999999995</v>
      </c>
      <c r="BP688">
        <v>75.485293999999996</v>
      </c>
      <c r="BQ688">
        <v>70.911765000000003</v>
      </c>
      <c r="BR688">
        <v>67.926471000000006</v>
      </c>
      <c r="BS688">
        <v>-13.8344</v>
      </c>
      <c r="BT688">
        <v>-12.57281</v>
      </c>
      <c r="BU688">
        <v>8.6072299999999995</v>
      </c>
      <c r="BV688">
        <v>-1.010518</v>
      </c>
      <c r="BW688">
        <v>-20.6753</v>
      </c>
      <c r="BX688">
        <v>-24.50027</v>
      </c>
      <c r="BY688">
        <v>13.561780000000001</v>
      </c>
      <c r="BZ688">
        <v>24.493040000000001</v>
      </c>
      <c r="CA688">
        <v>8.8862609999999993</v>
      </c>
      <c r="CB688">
        <v>-4.044232</v>
      </c>
      <c r="CC688">
        <v>-0.35232259999999999</v>
      </c>
      <c r="CD688">
        <v>9.4884889999999995</v>
      </c>
      <c r="CE688">
        <v>-0.21366170000000001</v>
      </c>
      <c r="CF688">
        <v>-10.067159999999999</v>
      </c>
      <c r="CG688">
        <v>4.5813490000000003</v>
      </c>
      <c r="CH688">
        <v>-1.7186760000000001</v>
      </c>
      <c r="CI688">
        <v>1.7007920000000001</v>
      </c>
      <c r="CJ688">
        <v>0.20845069999999999</v>
      </c>
      <c r="CK688">
        <v>39.70214</v>
      </c>
      <c r="CL688">
        <v>175.34059999999999</v>
      </c>
      <c r="CM688">
        <v>-32.230609999999999</v>
      </c>
      <c r="CN688">
        <v>-11.72763</v>
      </c>
      <c r="CO688">
        <v>-50.270310000000002</v>
      </c>
      <c r="CP688">
        <v>-29.284669999999998</v>
      </c>
      <c r="CQ688">
        <v>432.8861</v>
      </c>
      <c r="CR688">
        <v>366.28339999999997</v>
      </c>
      <c r="CS688">
        <v>697.23</v>
      </c>
      <c r="CT688">
        <v>317.64350000000002</v>
      </c>
      <c r="CU688">
        <v>240.9298</v>
      </c>
      <c r="CV688">
        <v>203.69110000000001</v>
      </c>
      <c r="CW688">
        <v>210.87950000000001</v>
      </c>
      <c r="CX688">
        <v>190.86699999999999</v>
      </c>
      <c r="CY688">
        <v>308.39670000000001</v>
      </c>
      <c r="CZ688">
        <v>309.89960000000002</v>
      </c>
      <c r="DA688">
        <v>373.76859999999999</v>
      </c>
      <c r="DB688">
        <v>343.0831</v>
      </c>
      <c r="DC688">
        <v>130.762</v>
      </c>
      <c r="DD688">
        <v>432.02820000000003</v>
      </c>
      <c r="DE688">
        <v>192.41589999999999</v>
      </c>
      <c r="DF688">
        <v>384.8784</v>
      </c>
      <c r="DG688">
        <v>789.6848</v>
      </c>
      <c r="DH688">
        <v>891.46720000000005</v>
      </c>
      <c r="DI688">
        <v>1278.346</v>
      </c>
      <c r="DJ688">
        <v>922.2885</v>
      </c>
      <c r="DK688">
        <v>926.95169999999996</v>
      </c>
      <c r="DL688">
        <v>885.84739999999999</v>
      </c>
      <c r="DM688">
        <v>751.87080000000003</v>
      </c>
      <c r="DN688">
        <v>554.23220000000003</v>
      </c>
      <c r="DO688">
        <v>20</v>
      </c>
      <c r="DP688">
        <v>20</v>
      </c>
    </row>
    <row r="689" spans="1:120" hidden="1" x14ac:dyDescent="0.25">
      <c r="A689" t="str">
        <f t="shared" si="10"/>
        <v>LCA-Sierra_All CBP_44390</v>
      </c>
      <c r="B689" t="s">
        <v>62</v>
      </c>
      <c r="C689" t="s">
        <v>206</v>
      </c>
      <c r="D689" t="s">
        <v>34</v>
      </c>
      <c r="E689" t="s">
        <v>61</v>
      </c>
      <c r="F689" t="s">
        <v>61</v>
      </c>
      <c r="G689" t="s">
        <v>61</v>
      </c>
      <c r="H689" t="s">
        <v>61</v>
      </c>
      <c r="I689" t="s">
        <v>61</v>
      </c>
      <c r="J689" t="s">
        <v>61</v>
      </c>
      <c r="K689" t="s">
        <v>197</v>
      </c>
      <c r="L689" s="18">
        <v>44390</v>
      </c>
      <c r="M689">
        <v>20</v>
      </c>
      <c r="N689">
        <v>20</v>
      </c>
      <c r="O689" t="s">
        <v>258</v>
      </c>
      <c r="P689">
        <v>35</v>
      </c>
      <c r="Q689">
        <v>34</v>
      </c>
      <c r="R689">
        <v>0</v>
      </c>
      <c r="S689">
        <v>0</v>
      </c>
      <c r="T689">
        <v>0</v>
      </c>
      <c r="U689">
        <v>0</v>
      </c>
      <c r="V689">
        <v>0</v>
      </c>
      <c r="W689">
        <v>761.08425999999997</v>
      </c>
      <c r="X689">
        <v>675.20043999999996</v>
      </c>
      <c r="Y689">
        <v>675.98382000000004</v>
      </c>
      <c r="Z689">
        <v>634.81353000000001</v>
      </c>
      <c r="AA689">
        <v>646.52720999999997</v>
      </c>
      <c r="AB689">
        <v>664.79823999999996</v>
      </c>
      <c r="AC689">
        <v>637.34484999999995</v>
      </c>
      <c r="AD689">
        <v>819.85338000000002</v>
      </c>
      <c r="AE689">
        <v>1038.4572000000001</v>
      </c>
      <c r="AF689">
        <v>1098.1065000000001</v>
      </c>
      <c r="AG689">
        <v>1173.3688</v>
      </c>
      <c r="AH689">
        <v>1221.9272000000001</v>
      </c>
      <c r="AI689">
        <v>1286.9901</v>
      </c>
      <c r="AJ689">
        <v>1322.9186999999999</v>
      </c>
      <c r="AK689">
        <v>1362.3543999999999</v>
      </c>
      <c r="AL689">
        <v>1394.4824000000001</v>
      </c>
      <c r="AM689">
        <v>1434.8240000000001</v>
      </c>
      <c r="AN689">
        <v>1458.6785</v>
      </c>
      <c r="AO689">
        <v>1457.8488</v>
      </c>
      <c r="AP689">
        <v>1334.4666</v>
      </c>
      <c r="AQ689">
        <v>1354.0428999999999</v>
      </c>
      <c r="AR689">
        <v>1036.8780999999999</v>
      </c>
      <c r="AS689">
        <v>856.13499999999999</v>
      </c>
      <c r="AT689">
        <v>658.00165000000004</v>
      </c>
      <c r="AU689">
        <v>66.573528999999994</v>
      </c>
      <c r="AV689">
        <v>66.661765000000003</v>
      </c>
      <c r="AW689">
        <v>65.764706000000004</v>
      </c>
      <c r="AX689">
        <v>63.838234999999997</v>
      </c>
      <c r="AY689">
        <v>61.573529000000001</v>
      </c>
      <c r="AZ689">
        <v>60.794117999999997</v>
      </c>
      <c r="BA689">
        <v>60.588234999999997</v>
      </c>
      <c r="BB689">
        <v>62.705882000000003</v>
      </c>
      <c r="BC689">
        <v>67.264706000000004</v>
      </c>
      <c r="BD689">
        <v>72.985293999999996</v>
      </c>
      <c r="BE689">
        <v>76.367647000000005</v>
      </c>
      <c r="BF689">
        <v>79.338234999999997</v>
      </c>
      <c r="BG689">
        <v>82.882352999999995</v>
      </c>
      <c r="BH689">
        <v>85.941175999999999</v>
      </c>
      <c r="BI689">
        <v>87.955882000000003</v>
      </c>
      <c r="BJ689">
        <v>90.132352999999995</v>
      </c>
      <c r="BK689">
        <v>91.220588000000006</v>
      </c>
      <c r="BL689">
        <v>91.191175999999999</v>
      </c>
      <c r="BM689">
        <v>89.485293999999996</v>
      </c>
      <c r="BN689">
        <v>85.838234999999997</v>
      </c>
      <c r="BO689">
        <v>81.382352999999995</v>
      </c>
      <c r="BP689">
        <v>75.485293999999996</v>
      </c>
      <c r="BQ689">
        <v>70.911765000000003</v>
      </c>
      <c r="BR689">
        <v>67.926471000000006</v>
      </c>
      <c r="BS689">
        <v>-14.241289999999999</v>
      </c>
      <c r="BT689">
        <v>-12.942600000000001</v>
      </c>
      <c r="BU689">
        <v>8.8603839999999998</v>
      </c>
      <c r="BV689">
        <v>-1.0402389999999999</v>
      </c>
      <c r="BW689">
        <v>-21.2834</v>
      </c>
      <c r="BX689">
        <v>-25.220870000000001</v>
      </c>
      <c r="BY689">
        <v>13.960649999999999</v>
      </c>
      <c r="BZ689">
        <v>25.213419999999999</v>
      </c>
      <c r="CA689">
        <v>9.1476209999999991</v>
      </c>
      <c r="CB689">
        <v>-4.1631799999999997</v>
      </c>
      <c r="CC689">
        <v>-0.36268499999999998</v>
      </c>
      <c r="CD689">
        <v>9.7675619999999999</v>
      </c>
      <c r="CE689">
        <v>-0.2199458</v>
      </c>
      <c r="CF689">
        <v>-10.363250000000001</v>
      </c>
      <c r="CG689">
        <v>4.7160950000000001</v>
      </c>
      <c r="CH689">
        <v>-1.769226</v>
      </c>
      <c r="CI689">
        <v>1.750815</v>
      </c>
      <c r="CJ689">
        <v>0.21458160000000001</v>
      </c>
      <c r="CK689">
        <v>40.86985</v>
      </c>
      <c r="CL689">
        <v>180.49770000000001</v>
      </c>
      <c r="CM689">
        <v>-33.178570000000001</v>
      </c>
      <c r="CN689">
        <v>-12.072559999999999</v>
      </c>
      <c r="CO689">
        <v>-51.748849999999997</v>
      </c>
      <c r="CP689">
        <v>-30.145980000000002</v>
      </c>
      <c r="CQ689">
        <v>458.7244</v>
      </c>
      <c r="CR689">
        <v>388.14640000000003</v>
      </c>
      <c r="CS689">
        <v>738.84659999999997</v>
      </c>
      <c r="CT689">
        <v>336.60320000000002</v>
      </c>
      <c r="CU689">
        <v>255.31049999999999</v>
      </c>
      <c r="CV689">
        <v>215.8492</v>
      </c>
      <c r="CW689">
        <v>223.4666</v>
      </c>
      <c r="CX689">
        <v>202.25960000000001</v>
      </c>
      <c r="CY689">
        <v>326.80450000000002</v>
      </c>
      <c r="CZ689">
        <v>328.39710000000002</v>
      </c>
      <c r="DA689">
        <v>396.07839999999999</v>
      </c>
      <c r="DB689">
        <v>363.56119999999999</v>
      </c>
      <c r="DC689">
        <v>138.56700000000001</v>
      </c>
      <c r="DD689">
        <v>457.81529999999998</v>
      </c>
      <c r="DE689">
        <v>203.90090000000001</v>
      </c>
      <c r="DF689">
        <v>407.85129999999998</v>
      </c>
      <c r="DG689">
        <v>836.81989999999996</v>
      </c>
      <c r="DH689">
        <v>944.67759999999998</v>
      </c>
      <c r="DI689">
        <v>1354.6489999999999</v>
      </c>
      <c r="DJ689">
        <v>977.33860000000004</v>
      </c>
      <c r="DK689">
        <v>982.28009999999995</v>
      </c>
      <c r="DL689">
        <v>938.72239999999999</v>
      </c>
      <c r="DM689">
        <v>796.74890000000005</v>
      </c>
      <c r="DN689">
        <v>587.31349999999998</v>
      </c>
      <c r="DO689">
        <v>20</v>
      </c>
      <c r="DP689">
        <v>20</v>
      </c>
    </row>
    <row r="690" spans="1:120" hidden="1" x14ac:dyDescent="0.25">
      <c r="A690" t="str">
        <f t="shared" si="10"/>
        <v>Industry_Type-3. Wholesale, Transport, other utilities_All CBP_44390</v>
      </c>
      <c r="B690" t="s">
        <v>62</v>
      </c>
      <c r="C690" t="s">
        <v>202</v>
      </c>
      <c r="D690" t="s">
        <v>61</v>
      </c>
      <c r="E690" t="s">
        <v>61</v>
      </c>
      <c r="F690" t="s">
        <v>61</v>
      </c>
      <c r="G690" t="s">
        <v>31</v>
      </c>
      <c r="H690" t="s">
        <v>61</v>
      </c>
      <c r="I690" t="s">
        <v>61</v>
      </c>
      <c r="J690" t="s">
        <v>61</v>
      </c>
      <c r="K690" t="s">
        <v>197</v>
      </c>
      <c r="L690" s="18">
        <v>44390</v>
      </c>
      <c r="M690">
        <v>20</v>
      </c>
      <c r="N690">
        <v>20</v>
      </c>
      <c r="O690" t="s">
        <v>258</v>
      </c>
      <c r="P690">
        <v>1</v>
      </c>
      <c r="Q690">
        <v>1</v>
      </c>
      <c r="R690">
        <v>0</v>
      </c>
      <c r="S690">
        <v>0</v>
      </c>
      <c r="T690">
        <v>1</v>
      </c>
      <c r="U690">
        <v>0</v>
      </c>
      <c r="V690">
        <v>1</v>
      </c>
      <c r="W690">
        <v>162</v>
      </c>
      <c r="X690">
        <v>375.6</v>
      </c>
      <c r="Y690">
        <v>387.6</v>
      </c>
      <c r="Z690">
        <v>372</v>
      </c>
      <c r="AA690">
        <v>364.8</v>
      </c>
      <c r="AB690">
        <v>498.4</v>
      </c>
      <c r="AC690">
        <v>574.79999999999995</v>
      </c>
      <c r="AD690">
        <v>434</v>
      </c>
      <c r="AE690">
        <v>459.2</v>
      </c>
      <c r="AF690">
        <v>475.2</v>
      </c>
      <c r="AG690">
        <v>543.6</v>
      </c>
      <c r="AH690">
        <v>616.79999999999995</v>
      </c>
      <c r="AI690">
        <v>588</v>
      </c>
      <c r="AJ690">
        <v>634.4</v>
      </c>
      <c r="AK690">
        <v>640.4</v>
      </c>
      <c r="AL690">
        <v>549.6</v>
      </c>
      <c r="AM690">
        <v>436</v>
      </c>
      <c r="AN690">
        <v>318.8</v>
      </c>
      <c r="AO690">
        <v>311.2</v>
      </c>
      <c r="AP690">
        <v>196.4</v>
      </c>
      <c r="AQ690">
        <v>297.2</v>
      </c>
      <c r="AR690">
        <v>374</v>
      </c>
      <c r="AS690">
        <v>400.4</v>
      </c>
      <c r="AT690">
        <v>409.6</v>
      </c>
      <c r="AU690">
        <v>67</v>
      </c>
      <c r="AV690">
        <v>66.5</v>
      </c>
      <c r="AW690">
        <v>65.5</v>
      </c>
      <c r="AX690">
        <v>64</v>
      </c>
      <c r="AY690">
        <v>62.5</v>
      </c>
      <c r="AZ690">
        <v>62</v>
      </c>
      <c r="BA690">
        <v>61.5</v>
      </c>
      <c r="BB690">
        <v>62.5</v>
      </c>
      <c r="BC690">
        <v>63.5</v>
      </c>
      <c r="BD690">
        <v>67</v>
      </c>
      <c r="BE690">
        <v>70</v>
      </c>
      <c r="BF690">
        <v>75</v>
      </c>
      <c r="BG690">
        <v>78.5</v>
      </c>
      <c r="BH690">
        <v>82</v>
      </c>
      <c r="BI690">
        <v>85</v>
      </c>
      <c r="BJ690">
        <v>86.5</v>
      </c>
      <c r="BK690">
        <v>87</v>
      </c>
      <c r="BL690">
        <v>87</v>
      </c>
      <c r="BM690">
        <v>85.5</v>
      </c>
      <c r="BN690">
        <v>82</v>
      </c>
      <c r="BO690">
        <v>76.5</v>
      </c>
      <c r="BP690">
        <v>72</v>
      </c>
      <c r="BQ690">
        <v>69</v>
      </c>
      <c r="BR690">
        <v>67</v>
      </c>
      <c r="BS690">
        <v>-107.3806</v>
      </c>
      <c r="BT690">
        <v>22.727630000000001</v>
      </c>
      <c r="BU690">
        <v>-11.66901</v>
      </c>
      <c r="BV690">
        <v>-10.880100000000001</v>
      </c>
      <c r="BW690">
        <v>-12.293430000000001</v>
      </c>
      <c r="BX690">
        <v>-11.228759999999999</v>
      </c>
      <c r="BY690">
        <v>-21.05096</v>
      </c>
      <c r="BZ690">
        <v>23.422239999999999</v>
      </c>
      <c r="CA690">
        <v>20.986450000000001</v>
      </c>
      <c r="CB690">
        <v>0.16439819999999999</v>
      </c>
      <c r="CC690">
        <v>-24.724489999999999</v>
      </c>
      <c r="CD690">
        <v>-26.351929999999999</v>
      </c>
      <c r="CE690">
        <v>-18.12228</v>
      </c>
      <c r="CF690">
        <v>-16.57001</v>
      </c>
      <c r="CG690">
        <v>-0.99182130000000002</v>
      </c>
      <c r="CH690">
        <v>9.0467829999999996</v>
      </c>
      <c r="CI690">
        <v>35.658659999999998</v>
      </c>
      <c r="CJ690">
        <v>6.2644039999999999</v>
      </c>
      <c r="CK690">
        <v>35.352690000000003</v>
      </c>
      <c r="CL690">
        <v>139.9418</v>
      </c>
      <c r="CM690">
        <v>22.223140000000001</v>
      </c>
      <c r="CN690">
        <v>-51.861150000000002</v>
      </c>
      <c r="CO690">
        <v>-62.836120000000001</v>
      </c>
      <c r="CP690">
        <v>-67.975459999999998</v>
      </c>
      <c r="CQ690">
        <v>4067.819</v>
      </c>
      <c r="CR690">
        <v>2716.326</v>
      </c>
      <c r="CS690">
        <v>2343.444</v>
      </c>
      <c r="CT690">
        <v>2050.5189999999998</v>
      </c>
      <c r="CU690">
        <v>1986.1559999999999</v>
      </c>
      <c r="CV690">
        <v>1475.989</v>
      </c>
      <c r="CW690">
        <v>459.40980000000002</v>
      </c>
      <c r="CX690">
        <v>1016.583</v>
      </c>
      <c r="CY690">
        <v>1306.598</v>
      </c>
      <c r="CZ690">
        <v>858.43709999999999</v>
      </c>
      <c r="DA690">
        <v>2260.875</v>
      </c>
      <c r="DB690">
        <v>3771.944</v>
      </c>
      <c r="DC690">
        <v>3973.6149999999998</v>
      </c>
      <c r="DD690">
        <v>5272.1890000000003</v>
      </c>
      <c r="DE690">
        <v>4903.4129999999996</v>
      </c>
      <c r="DF690">
        <v>5138.0159999999996</v>
      </c>
      <c r="DG690">
        <v>6270.9870000000001</v>
      </c>
      <c r="DH690">
        <v>2031.4169999999999</v>
      </c>
      <c r="DI690">
        <v>3194.384</v>
      </c>
      <c r="DJ690">
        <v>4536.277</v>
      </c>
      <c r="DK690">
        <v>2100.8319999999999</v>
      </c>
      <c r="DL690">
        <v>1432.046</v>
      </c>
      <c r="DM690">
        <v>2371.0479999999998</v>
      </c>
      <c r="DN690">
        <v>1858.913</v>
      </c>
      <c r="DO690">
        <v>20</v>
      </c>
      <c r="DP690">
        <v>20</v>
      </c>
    </row>
    <row r="691" spans="1:120" hidden="1" x14ac:dyDescent="0.25">
      <c r="A691" t="str">
        <f t="shared" si="10"/>
        <v>Industry_Type-2. Manufacturing_All CBP_44390</v>
      </c>
      <c r="B691" t="s">
        <v>62</v>
      </c>
      <c r="C691" t="s">
        <v>218</v>
      </c>
      <c r="D691" t="s">
        <v>61</v>
      </c>
      <c r="E691" t="s">
        <v>61</v>
      </c>
      <c r="F691" t="s">
        <v>61</v>
      </c>
      <c r="G691" t="s">
        <v>38</v>
      </c>
      <c r="H691" t="s">
        <v>61</v>
      </c>
      <c r="I691" t="s">
        <v>61</v>
      </c>
      <c r="J691" t="s">
        <v>61</v>
      </c>
      <c r="K691" t="s">
        <v>197</v>
      </c>
      <c r="L691" s="18">
        <v>44390</v>
      </c>
      <c r="M691">
        <v>20</v>
      </c>
      <c r="N691">
        <v>20</v>
      </c>
      <c r="O691" t="s">
        <v>258</v>
      </c>
      <c r="P691">
        <v>2</v>
      </c>
      <c r="Q691">
        <v>2</v>
      </c>
      <c r="R691">
        <v>0</v>
      </c>
      <c r="S691">
        <v>0</v>
      </c>
      <c r="T691">
        <v>1</v>
      </c>
      <c r="U691">
        <v>0</v>
      </c>
      <c r="V691">
        <v>1</v>
      </c>
      <c r="W691">
        <v>693.55650000000003</v>
      </c>
      <c r="X691">
        <v>1494.3074999999999</v>
      </c>
      <c r="Y691">
        <v>1493.922</v>
      </c>
      <c r="Z691">
        <v>1474.0695000000001</v>
      </c>
      <c r="AA691">
        <v>1176.297</v>
      </c>
      <c r="AB691">
        <v>1331.3744999999999</v>
      </c>
      <c r="AC691">
        <v>1455.8444999999999</v>
      </c>
      <c r="AD691">
        <v>1437.96</v>
      </c>
      <c r="AE691">
        <v>1398.6375</v>
      </c>
      <c r="AF691">
        <v>1427.769</v>
      </c>
      <c r="AG691">
        <v>1391.943</v>
      </c>
      <c r="AH691">
        <v>1363.1579999999999</v>
      </c>
      <c r="AI691">
        <v>1388.4735000000001</v>
      </c>
      <c r="AJ691">
        <v>1390.527</v>
      </c>
      <c r="AK691">
        <v>1381.248</v>
      </c>
      <c r="AL691">
        <v>1287.4304999999999</v>
      </c>
      <c r="AM691">
        <v>1203.2625</v>
      </c>
      <c r="AN691">
        <v>1238.703</v>
      </c>
      <c r="AO691">
        <v>1188.066</v>
      </c>
      <c r="AP691">
        <v>35.386499999999998</v>
      </c>
      <c r="AQ691">
        <v>843.072</v>
      </c>
      <c r="AR691">
        <v>1346.271</v>
      </c>
      <c r="AS691">
        <v>1492.6724999999999</v>
      </c>
      <c r="AT691">
        <v>1492.308</v>
      </c>
      <c r="AU691">
        <v>54</v>
      </c>
      <c r="AV691">
        <v>54</v>
      </c>
      <c r="AW691">
        <v>54</v>
      </c>
      <c r="AX691">
        <v>54.5</v>
      </c>
      <c r="AY691">
        <v>55</v>
      </c>
      <c r="AZ691">
        <v>55</v>
      </c>
      <c r="BA691">
        <v>55</v>
      </c>
      <c r="BB691">
        <v>56</v>
      </c>
      <c r="BC691">
        <v>56.5</v>
      </c>
      <c r="BD691">
        <v>59</v>
      </c>
      <c r="BE691">
        <v>62</v>
      </c>
      <c r="BF691">
        <v>66.5</v>
      </c>
      <c r="BG691">
        <v>71.5</v>
      </c>
      <c r="BH691">
        <v>75</v>
      </c>
      <c r="BI691">
        <v>76.5</v>
      </c>
      <c r="BJ691">
        <v>76</v>
      </c>
      <c r="BK691">
        <v>73.5</v>
      </c>
      <c r="BL691">
        <v>71.5</v>
      </c>
      <c r="BM691">
        <v>69</v>
      </c>
      <c r="BN691">
        <v>64.5</v>
      </c>
      <c r="BO691">
        <v>59.5</v>
      </c>
      <c r="BP691">
        <v>55.5</v>
      </c>
      <c r="BQ691">
        <v>55</v>
      </c>
      <c r="BR691">
        <v>54</v>
      </c>
      <c r="BS691">
        <v>-99.472499999999997</v>
      </c>
      <c r="BT691">
        <v>-6.5755309999999998</v>
      </c>
      <c r="BU691">
        <v>4.026459</v>
      </c>
      <c r="BV691">
        <v>-11.36734</v>
      </c>
      <c r="BW691">
        <v>42.18732</v>
      </c>
      <c r="BX691">
        <v>30.666499999999999</v>
      </c>
      <c r="BY691">
        <v>-50.746580000000002</v>
      </c>
      <c r="BZ691">
        <v>-17.442990000000002</v>
      </c>
      <c r="CA691">
        <v>6.2400510000000002</v>
      </c>
      <c r="CB691">
        <v>-0.88140870000000004</v>
      </c>
      <c r="CC691">
        <v>3.5771480000000002</v>
      </c>
      <c r="CD691">
        <v>11.16174</v>
      </c>
      <c r="CE691">
        <v>-27.615300000000001</v>
      </c>
      <c r="CF691">
        <v>-19.358339999999998</v>
      </c>
      <c r="CG691">
        <v>-29.161069999999999</v>
      </c>
      <c r="CH691">
        <v>-8.9615480000000005</v>
      </c>
      <c r="CI691">
        <v>8.2370000000000001</v>
      </c>
      <c r="CJ691">
        <v>-13.493679999999999</v>
      </c>
      <c r="CK691">
        <v>41.871670000000002</v>
      </c>
      <c r="CL691">
        <v>1266.83</v>
      </c>
      <c r="CM691">
        <v>271.91789999999997</v>
      </c>
      <c r="CN691">
        <v>2.035736</v>
      </c>
      <c r="CO691">
        <v>-23.552800000000001</v>
      </c>
      <c r="CP691">
        <v>-22.867069999999998</v>
      </c>
      <c r="CQ691">
        <v>7900.95</v>
      </c>
      <c r="CR691">
        <v>3935.7080000000001</v>
      </c>
      <c r="CS691">
        <v>6752.674</v>
      </c>
      <c r="CT691">
        <v>7670.3630000000003</v>
      </c>
      <c r="CU691">
        <v>1282.471</v>
      </c>
      <c r="CV691">
        <v>1009.997</v>
      </c>
      <c r="CW691">
        <v>304.8399</v>
      </c>
      <c r="CX691">
        <v>240.8201</v>
      </c>
      <c r="CY691">
        <v>682.62120000000004</v>
      </c>
      <c r="CZ691">
        <v>601.00670000000002</v>
      </c>
      <c r="DA691">
        <v>967.45899999999995</v>
      </c>
      <c r="DB691">
        <v>980.14239999999995</v>
      </c>
      <c r="DC691">
        <v>1172.847</v>
      </c>
      <c r="DD691">
        <v>1379.5609999999999</v>
      </c>
      <c r="DE691">
        <v>1272.2080000000001</v>
      </c>
      <c r="DF691">
        <v>1077.8219999999999</v>
      </c>
      <c r="DG691">
        <v>1425.81</v>
      </c>
      <c r="DH691">
        <v>2529.5250000000001</v>
      </c>
      <c r="DI691">
        <v>3169.6640000000002</v>
      </c>
      <c r="DJ691">
        <v>1612.5309999999999</v>
      </c>
      <c r="DK691">
        <v>4514.3710000000001</v>
      </c>
      <c r="DL691">
        <v>1467.877</v>
      </c>
      <c r="DM691">
        <v>703.02049999999997</v>
      </c>
      <c r="DN691">
        <v>740.18140000000005</v>
      </c>
      <c r="DO691">
        <v>20</v>
      </c>
      <c r="DP691">
        <v>20</v>
      </c>
    </row>
    <row r="692" spans="1:120" hidden="1" x14ac:dyDescent="0.25">
      <c r="A692" t="str">
        <f t="shared" si="10"/>
        <v>Industry_Type-8. Other_All CBP_44390</v>
      </c>
      <c r="B692" t="s">
        <v>62</v>
      </c>
      <c r="C692" t="s">
        <v>267</v>
      </c>
      <c r="D692" t="s">
        <v>61</v>
      </c>
      <c r="E692" t="s">
        <v>61</v>
      </c>
      <c r="F692" t="s">
        <v>61</v>
      </c>
      <c r="G692" t="s">
        <v>268</v>
      </c>
      <c r="H692" t="s">
        <v>61</v>
      </c>
      <c r="I692" t="s">
        <v>61</v>
      </c>
      <c r="J692" t="s">
        <v>61</v>
      </c>
      <c r="K692" t="s">
        <v>197</v>
      </c>
      <c r="L692" s="18">
        <v>44390</v>
      </c>
      <c r="M692">
        <v>20</v>
      </c>
      <c r="N692">
        <v>20</v>
      </c>
      <c r="O692" t="s">
        <v>258</v>
      </c>
      <c r="P692">
        <v>6</v>
      </c>
      <c r="Q692">
        <v>6</v>
      </c>
      <c r="R692">
        <v>0</v>
      </c>
      <c r="S692">
        <v>0</v>
      </c>
      <c r="T692">
        <v>1</v>
      </c>
      <c r="U692">
        <v>0</v>
      </c>
      <c r="V692">
        <v>1</v>
      </c>
      <c r="W692">
        <v>43.171999999999997</v>
      </c>
      <c r="X692">
        <v>41.658499999999997</v>
      </c>
      <c r="Y692">
        <v>41.926000000000002</v>
      </c>
      <c r="Z692">
        <v>41.402000000000001</v>
      </c>
      <c r="AA692">
        <v>40.963000000000001</v>
      </c>
      <c r="AB692">
        <v>45.040999999999997</v>
      </c>
      <c r="AC692">
        <v>52.021000000000001</v>
      </c>
      <c r="AD692">
        <v>52.058999999999997</v>
      </c>
      <c r="AE692">
        <v>57.948</v>
      </c>
      <c r="AF692">
        <v>62.503</v>
      </c>
      <c r="AG692">
        <v>64.203999999999994</v>
      </c>
      <c r="AH692">
        <v>65.623000000000005</v>
      </c>
      <c r="AI692">
        <v>67.781000000000006</v>
      </c>
      <c r="AJ692">
        <v>70.316000000000003</v>
      </c>
      <c r="AK692">
        <v>73.391999999999996</v>
      </c>
      <c r="AL692">
        <v>73.384</v>
      </c>
      <c r="AM692">
        <v>72.540000000000006</v>
      </c>
      <c r="AN692">
        <v>76.734999999999999</v>
      </c>
      <c r="AO692">
        <v>76.183000000000007</v>
      </c>
      <c r="AP692">
        <v>63.137999999999998</v>
      </c>
      <c r="AQ692">
        <v>66.951999999999998</v>
      </c>
      <c r="AR692">
        <v>53.234999999999999</v>
      </c>
      <c r="AS692">
        <v>46.393000000000001</v>
      </c>
      <c r="AT692">
        <v>42.375</v>
      </c>
      <c r="AU692">
        <v>70</v>
      </c>
      <c r="AV692">
        <v>70.333332999999996</v>
      </c>
      <c r="AW692">
        <v>69.833332999999996</v>
      </c>
      <c r="AX692">
        <v>68.083332999999996</v>
      </c>
      <c r="AY692">
        <v>66</v>
      </c>
      <c r="AZ692">
        <v>65.5</v>
      </c>
      <c r="BA692">
        <v>64.333332999999996</v>
      </c>
      <c r="BB692">
        <v>66</v>
      </c>
      <c r="BC692">
        <v>69.666667000000004</v>
      </c>
      <c r="BD692">
        <v>75.083332999999996</v>
      </c>
      <c r="BE692">
        <v>78.583332999999996</v>
      </c>
      <c r="BF692">
        <v>81.75</v>
      </c>
      <c r="BG692">
        <v>84.75</v>
      </c>
      <c r="BH692">
        <v>87.583332999999996</v>
      </c>
      <c r="BI692">
        <v>89.666667000000004</v>
      </c>
      <c r="BJ692">
        <v>90.416667000000004</v>
      </c>
      <c r="BK692">
        <v>90.583332999999996</v>
      </c>
      <c r="BL692">
        <v>90</v>
      </c>
      <c r="BM692">
        <v>87.916667000000004</v>
      </c>
      <c r="BN692">
        <v>84.75</v>
      </c>
      <c r="BO692">
        <v>80.916667000000004</v>
      </c>
      <c r="BP692">
        <v>76.333332999999996</v>
      </c>
      <c r="BQ692">
        <v>72.75</v>
      </c>
      <c r="BR692">
        <v>70.666667000000004</v>
      </c>
      <c r="BS692">
        <v>-1.37036E-2</v>
      </c>
      <c r="BT692">
        <v>0.55138949999999998</v>
      </c>
      <c r="BU692">
        <v>0.25391920000000001</v>
      </c>
      <c r="BV692">
        <v>-3.92092E-2</v>
      </c>
      <c r="BW692">
        <v>0.6196296</v>
      </c>
      <c r="BX692">
        <v>-0.18081990000000001</v>
      </c>
      <c r="BY692">
        <v>-0.73571010000000003</v>
      </c>
      <c r="BZ692">
        <v>0.86049679999999995</v>
      </c>
      <c r="CA692">
        <v>-0.70985310000000001</v>
      </c>
      <c r="CB692">
        <v>-0.65173320000000001</v>
      </c>
      <c r="CC692">
        <v>-0.70338920000000005</v>
      </c>
      <c r="CD692">
        <v>0.52734890000000001</v>
      </c>
      <c r="CE692">
        <v>-0.18433430000000001</v>
      </c>
      <c r="CF692">
        <v>0.1249779</v>
      </c>
      <c r="CG692">
        <v>0.7466043</v>
      </c>
      <c r="CH692">
        <v>7.5983200000000001E-2</v>
      </c>
      <c r="CI692">
        <v>0.1302017</v>
      </c>
      <c r="CJ692">
        <v>-0.64970649999999996</v>
      </c>
      <c r="CK692">
        <v>-1.577442</v>
      </c>
      <c r="CL692">
        <v>5.390606</v>
      </c>
      <c r="CM692">
        <v>-0.77371789999999996</v>
      </c>
      <c r="CN692">
        <v>-0.44177699999999998</v>
      </c>
      <c r="CO692">
        <v>-0.30968620000000002</v>
      </c>
      <c r="CP692">
        <v>0.42051699999999997</v>
      </c>
      <c r="CQ692">
        <v>0.98913839999999997</v>
      </c>
      <c r="CR692">
        <v>0.34619870000000003</v>
      </c>
      <c r="CS692">
        <v>0.28761819999999999</v>
      </c>
      <c r="CT692">
        <v>0.2363431</v>
      </c>
      <c r="CU692">
        <v>0.53565079999999998</v>
      </c>
      <c r="CV692">
        <v>0.50170950000000003</v>
      </c>
      <c r="CW692">
        <v>1.016974</v>
      </c>
      <c r="CX692">
        <v>0.74699130000000002</v>
      </c>
      <c r="CY692">
        <v>0.49821840000000001</v>
      </c>
      <c r="CZ692">
        <v>0.74873299999999998</v>
      </c>
      <c r="DA692">
        <v>0.78011540000000001</v>
      </c>
      <c r="DB692">
        <v>0.88806940000000001</v>
      </c>
      <c r="DC692">
        <v>0.87545839999999997</v>
      </c>
      <c r="DD692">
        <v>1.327223</v>
      </c>
      <c r="DE692">
        <v>1.7628980000000001</v>
      </c>
      <c r="DF692">
        <v>1.3959980000000001</v>
      </c>
      <c r="DG692">
        <v>1.2038930000000001</v>
      </c>
      <c r="DH692">
        <v>0.96156909999999995</v>
      </c>
      <c r="DI692">
        <v>1.4291959999999999</v>
      </c>
      <c r="DJ692">
        <v>0.74064149999999995</v>
      </c>
      <c r="DK692">
        <v>0.81989469999999998</v>
      </c>
      <c r="DL692">
        <v>0.55837870000000001</v>
      </c>
      <c r="DM692">
        <v>0.32776709999999998</v>
      </c>
      <c r="DN692">
        <v>0.79157299999999997</v>
      </c>
      <c r="DO692">
        <v>20</v>
      </c>
      <c r="DP692">
        <v>20</v>
      </c>
    </row>
    <row r="693" spans="1:120" hidden="1" x14ac:dyDescent="0.25">
      <c r="A693" t="str">
        <f t="shared" si="10"/>
        <v>LCA-Greater Fresno Area_All CBP_44390</v>
      </c>
      <c r="B693" t="s">
        <v>62</v>
      </c>
      <c r="C693" t="s">
        <v>224</v>
      </c>
      <c r="D693" t="s">
        <v>182</v>
      </c>
      <c r="E693" t="s">
        <v>61</v>
      </c>
      <c r="F693" t="s">
        <v>61</v>
      </c>
      <c r="G693" t="s">
        <v>61</v>
      </c>
      <c r="H693" t="s">
        <v>61</v>
      </c>
      <c r="I693" t="s">
        <v>61</v>
      </c>
      <c r="J693" t="s">
        <v>61</v>
      </c>
      <c r="K693" t="s">
        <v>197</v>
      </c>
      <c r="L693" s="18">
        <v>44390</v>
      </c>
      <c r="M693">
        <v>20</v>
      </c>
      <c r="N693">
        <v>20</v>
      </c>
      <c r="O693" t="s">
        <v>258</v>
      </c>
      <c r="P693">
        <v>85</v>
      </c>
      <c r="Q693">
        <v>84</v>
      </c>
      <c r="R693">
        <v>0</v>
      </c>
      <c r="S693">
        <v>0</v>
      </c>
      <c r="T693">
        <v>0</v>
      </c>
      <c r="U693">
        <v>0</v>
      </c>
      <c r="V693">
        <v>0</v>
      </c>
      <c r="W693">
        <v>3590.7611999999999</v>
      </c>
      <c r="X693">
        <v>3462.4041999999999</v>
      </c>
      <c r="Y693">
        <v>3388.3798000000002</v>
      </c>
      <c r="Z693">
        <v>3349.8398999999999</v>
      </c>
      <c r="AA693">
        <v>3334.1669999999999</v>
      </c>
      <c r="AB693">
        <v>3439.6914999999999</v>
      </c>
      <c r="AC693">
        <v>3792.1622000000002</v>
      </c>
      <c r="AD693">
        <v>4270.0185000000001</v>
      </c>
      <c r="AE693">
        <v>4907.6616999999997</v>
      </c>
      <c r="AF693">
        <v>5278.4513999999999</v>
      </c>
      <c r="AG693">
        <v>5536.1134000000002</v>
      </c>
      <c r="AH693">
        <v>5907.9485999999997</v>
      </c>
      <c r="AI693">
        <v>6138.6270999999997</v>
      </c>
      <c r="AJ693">
        <v>6286.6014999999998</v>
      </c>
      <c r="AK693">
        <v>6380.6301999999996</v>
      </c>
      <c r="AL693">
        <v>6468.9296000000004</v>
      </c>
      <c r="AM693">
        <v>6432.5726999999997</v>
      </c>
      <c r="AN693">
        <v>6115.3437999999996</v>
      </c>
      <c r="AO693">
        <v>5120.6965</v>
      </c>
      <c r="AP693">
        <v>4012.8519999999999</v>
      </c>
      <c r="AQ693">
        <v>5302.6552000000001</v>
      </c>
      <c r="AR693">
        <v>4605.8473999999997</v>
      </c>
      <c r="AS693">
        <v>3734.0221999999999</v>
      </c>
      <c r="AT693">
        <v>3425.1655999999998</v>
      </c>
      <c r="AU693">
        <v>85.261904999999999</v>
      </c>
      <c r="AV693">
        <v>85.226190000000003</v>
      </c>
      <c r="AW693">
        <v>82.809523999999996</v>
      </c>
      <c r="AX693">
        <v>80.386904999999999</v>
      </c>
      <c r="AY693">
        <v>77.952381000000003</v>
      </c>
      <c r="AZ693">
        <v>76.988095000000001</v>
      </c>
      <c r="BA693">
        <v>74.142857000000006</v>
      </c>
      <c r="BB693">
        <v>74.208332999999996</v>
      </c>
      <c r="BC693">
        <v>76.648809999999997</v>
      </c>
      <c r="BD693">
        <v>82.053571000000005</v>
      </c>
      <c r="BE693">
        <v>86.988095000000001</v>
      </c>
      <c r="BF693">
        <v>91.065476000000004</v>
      </c>
      <c r="BG693">
        <v>94.107142999999994</v>
      </c>
      <c r="BH693">
        <v>96.636904999999999</v>
      </c>
      <c r="BI693">
        <v>100.07143000000001</v>
      </c>
      <c r="BJ693">
        <v>101.07738000000001</v>
      </c>
      <c r="BK693">
        <v>101.54761999999999</v>
      </c>
      <c r="BL693">
        <v>101.98214</v>
      </c>
      <c r="BM693">
        <v>100.45238000000001</v>
      </c>
      <c r="BN693">
        <v>98.333332999999996</v>
      </c>
      <c r="BO693">
        <v>95.648809999999997</v>
      </c>
      <c r="BP693">
        <v>92.577381000000003</v>
      </c>
      <c r="BQ693">
        <v>89.125</v>
      </c>
      <c r="BR693">
        <v>86.666667000000004</v>
      </c>
      <c r="BS693">
        <v>-40.337479999999999</v>
      </c>
      <c r="BT693">
        <v>-36.899970000000003</v>
      </c>
      <c r="BU693">
        <v>-29.97465</v>
      </c>
      <c r="BV693">
        <v>-42.346629999999998</v>
      </c>
      <c r="BW693">
        <v>-34.025210000000001</v>
      </c>
      <c r="BX693">
        <v>-20.499880000000001</v>
      </c>
      <c r="BY693">
        <v>-35.442239999999998</v>
      </c>
      <c r="BZ693">
        <v>62.946240000000003</v>
      </c>
      <c r="CA693">
        <v>8.995139</v>
      </c>
      <c r="CB693">
        <v>2.0522499999999999</v>
      </c>
      <c r="CC693">
        <v>120.32769999999999</v>
      </c>
      <c r="CD693">
        <v>76.823999999999998</v>
      </c>
      <c r="CE693">
        <v>23.515740000000001</v>
      </c>
      <c r="CF693">
        <v>16.009830000000001</v>
      </c>
      <c r="CG693">
        <v>6.2486730000000001</v>
      </c>
      <c r="CH693">
        <v>-22.277719999999999</v>
      </c>
      <c r="CI693">
        <v>-25.620470000000001</v>
      </c>
      <c r="CJ693">
        <v>40.221020000000003</v>
      </c>
      <c r="CK693">
        <v>1144.1199999999999</v>
      </c>
      <c r="CL693">
        <v>1990.213</v>
      </c>
      <c r="CM693">
        <v>528.82449999999994</v>
      </c>
      <c r="CN693">
        <v>4.360506</v>
      </c>
      <c r="CO693">
        <v>-66.240830000000003</v>
      </c>
      <c r="CP693">
        <v>-50.264800000000001</v>
      </c>
      <c r="CQ693">
        <v>5020.174</v>
      </c>
      <c r="CR693">
        <v>995.83140000000003</v>
      </c>
      <c r="CS693">
        <v>961.81489999999997</v>
      </c>
      <c r="CT693">
        <v>933.65030000000002</v>
      </c>
      <c r="CU693">
        <v>899.62379999999996</v>
      </c>
      <c r="CV693">
        <v>1084.28</v>
      </c>
      <c r="CW693">
        <v>886.40200000000004</v>
      </c>
      <c r="CX693">
        <v>1150.2819999999999</v>
      </c>
      <c r="CY693">
        <v>1175.7919999999999</v>
      </c>
      <c r="CZ693">
        <v>1271.364</v>
      </c>
      <c r="DA693">
        <v>4926.8630000000003</v>
      </c>
      <c r="DB693">
        <v>2133.7710000000002</v>
      </c>
      <c r="DC693">
        <v>1831.2739999999999</v>
      </c>
      <c r="DD693">
        <v>1949.8330000000001</v>
      </c>
      <c r="DE693">
        <v>2113.8939999999998</v>
      </c>
      <c r="DF693">
        <v>2298.8029999999999</v>
      </c>
      <c r="DG693">
        <v>3045.8670000000002</v>
      </c>
      <c r="DH693">
        <v>11066.39</v>
      </c>
      <c r="DI693">
        <v>9603.7049999999999</v>
      </c>
      <c r="DJ693">
        <v>9041.8410000000003</v>
      </c>
      <c r="DK693">
        <v>5207.9840000000004</v>
      </c>
      <c r="DL693">
        <v>6475.1289999999999</v>
      </c>
      <c r="DM693">
        <v>3811.0430000000001</v>
      </c>
      <c r="DN693">
        <v>3407.5940000000001</v>
      </c>
      <c r="DO693">
        <v>20</v>
      </c>
      <c r="DP693">
        <v>20</v>
      </c>
    </row>
    <row r="694" spans="1:120" hidden="1" x14ac:dyDescent="0.25">
      <c r="A694" t="str">
        <f t="shared" si="10"/>
        <v>sublap_id-SLAP_PGZP_All CBP_44390</v>
      </c>
      <c r="B694" t="s">
        <v>62</v>
      </c>
      <c r="C694" t="s">
        <v>283</v>
      </c>
      <c r="D694" t="s">
        <v>61</v>
      </c>
      <c r="E694" t="s">
        <v>284</v>
      </c>
      <c r="F694" t="s">
        <v>61</v>
      </c>
      <c r="G694" t="s">
        <v>61</v>
      </c>
      <c r="H694" t="s">
        <v>61</v>
      </c>
      <c r="I694" t="s">
        <v>61</v>
      </c>
      <c r="J694" t="s">
        <v>61</v>
      </c>
      <c r="K694" t="s">
        <v>197</v>
      </c>
      <c r="L694" s="18">
        <v>44390</v>
      </c>
      <c r="M694">
        <v>20</v>
      </c>
      <c r="N694">
        <v>20</v>
      </c>
      <c r="O694" t="s">
        <v>258</v>
      </c>
      <c r="P694">
        <v>45</v>
      </c>
      <c r="Q694">
        <v>39</v>
      </c>
      <c r="R694">
        <v>0</v>
      </c>
      <c r="S694">
        <v>0</v>
      </c>
      <c r="T694">
        <v>0</v>
      </c>
      <c r="U694">
        <v>0</v>
      </c>
      <c r="V694">
        <v>0</v>
      </c>
      <c r="W694">
        <v>3571.4331000000002</v>
      </c>
      <c r="X694">
        <v>3597.2619</v>
      </c>
      <c r="Y694">
        <v>3597.2157999999999</v>
      </c>
      <c r="Z694">
        <v>3600.2573000000002</v>
      </c>
      <c r="AA694">
        <v>3623.6296000000002</v>
      </c>
      <c r="AB694">
        <v>3666.5954000000002</v>
      </c>
      <c r="AC694">
        <v>3718.5115000000001</v>
      </c>
      <c r="AD694">
        <v>3839.9515000000001</v>
      </c>
      <c r="AE694">
        <v>3860.0180999999998</v>
      </c>
      <c r="AF694">
        <v>3916.6188000000002</v>
      </c>
      <c r="AG694">
        <v>3893.8638000000001</v>
      </c>
      <c r="AH694">
        <v>3899.0769</v>
      </c>
      <c r="AI694">
        <v>3923.3942000000002</v>
      </c>
      <c r="AJ694">
        <v>3961.5934999999999</v>
      </c>
      <c r="AK694">
        <v>3992.0122999999999</v>
      </c>
      <c r="AL694">
        <v>4029.1534999999999</v>
      </c>
      <c r="AM694">
        <v>4093.4238</v>
      </c>
      <c r="AN694">
        <v>4245.8504000000003</v>
      </c>
      <c r="AO694">
        <v>2672.6954000000001</v>
      </c>
      <c r="AP694">
        <v>919.14</v>
      </c>
      <c r="AQ694">
        <v>2234.0572999999999</v>
      </c>
      <c r="AR694">
        <v>3796.3811999999998</v>
      </c>
      <c r="AS694">
        <v>3743.9792000000002</v>
      </c>
      <c r="AT694">
        <v>3549.1835000000001</v>
      </c>
      <c r="AU694">
        <v>71.961538000000004</v>
      </c>
      <c r="AV694">
        <v>72.230768999999995</v>
      </c>
      <c r="AW694">
        <v>71</v>
      </c>
      <c r="AX694">
        <v>69.692307999999997</v>
      </c>
      <c r="AY694">
        <v>68.307692000000003</v>
      </c>
      <c r="AZ694">
        <v>67.653846000000001</v>
      </c>
      <c r="BA694">
        <v>66.307692000000003</v>
      </c>
      <c r="BB694">
        <v>67</v>
      </c>
      <c r="BC694">
        <v>68.692307999999997</v>
      </c>
      <c r="BD694">
        <v>71.653846000000001</v>
      </c>
      <c r="BE694">
        <v>76.346153999999999</v>
      </c>
      <c r="BF694">
        <v>80.5</v>
      </c>
      <c r="BG694">
        <v>83.961538000000004</v>
      </c>
      <c r="BH694">
        <v>86.115385000000003</v>
      </c>
      <c r="BI694">
        <v>88.269231000000005</v>
      </c>
      <c r="BJ694">
        <v>87.807692000000003</v>
      </c>
      <c r="BK694">
        <v>87.692307999999997</v>
      </c>
      <c r="BL694">
        <v>87.192307999999997</v>
      </c>
      <c r="BM694">
        <v>85.807692000000003</v>
      </c>
      <c r="BN694">
        <v>82.461538000000004</v>
      </c>
      <c r="BO694">
        <v>79</v>
      </c>
      <c r="BP694">
        <v>76.269231000000005</v>
      </c>
      <c r="BQ694">
        <v>74</v>
      </c>
      <c r="BR694">
        <v>72.615385000000003</v>
      </c>
      <c r="BS694">
        <v>-90.927760000000006</v>
      </c>
      <c r="BT694">
        <v>60.401690000000002</v>
      </c>
      <c r="BU694">
        <v>77.540559999999999</v>
      </c>
      <c r="BV694">
        <v>66.350099999999998</v>
      </c>
      <c r="BW694">
        <v>57.453609999999998</v>
      </c>
      <c r="BX694">
        <v>58.269759999999998</v>
      </c>
      <c r="BY694">
        <v>59.691200000000002</v>
      </c>
      <c r="BZ694">
        <v>-31.488299999999999</v>
      </c>
      <c r="CA694">
        <v>-72.283810000000003</v>
      </c>
      <c r="CB694">
        <v>-78.129300000000001</v>
      </c>
      <c r="CC694">
        <v>-42.539290000000001</v>
      </c>
      <c r="CD694">
        <v>-62.034210000000002</v>
      </c>
      <c r="CE694">
        <v>-15.35323</v>
      </c>
      <c r="CF694">
        <v>-11.631600000000001</v>
      </c>
      <c r="CG694">
        <v>-43.145159999999997</v>
      </c>
      <c r="CH694">
        <v>-44.731630000000003</v>
      </c>
      <c r="CI694">
        <v>-55.835380000000001</v>
      </c>
      <c r="CJ694">
        <v>7.0196500000000004</v>
      </c>
      <c r="CK694">
        <v>1423.692</v>
      </c>
      <c r="CL694">
        <v>3321.5039999999999</v>
      </c>
      <c r="CM694">
        <v>2151.1109999999999</v>
      </c>
      <c r="CN694">
        <v>577.67610000000002</v>
      </c>
      <c r="CO694">
        <v>86.438950000000006</v>
      </c>
      <c r="CP694">
        <v>95.294910000000002</v>
      </c>
      <c r="CQ694">
        <v>11588.64</v>
      </c>
      <c r="CR694">
        <v>3523.192</v>
      </c>
      <c r="CS694">
        <v>2972.1419999999998</v>
      </c>
      <c r="CT694">
        <v>2795.7919999999999</v>
      </c>
      <c r="CU694">
        <v>2653.83</v>
      </c>
      <c r="CV694">
        <v>2868.2939999999999</v>
      </c>
      <c r="CW694">
        <v>1394.1769999999999</v>
      </c>
      <c r="CX694">
        <v>1865</v>
      </c>
      <c r="CY694">
        <v>2617.2159999999999</v>
      </c>
      <c r="CZ694">
        <v>3153.567</v>
      </c>
      <c r="DA694">
        <v>3625.8090000000002</v>
      </c>
      <c r="DB694">
        <v>3925.6619999999998</v>
      </c>
      <c r="DC694">
        <v>3523.4789999999998</v>
      </c>
      <c r="DD694">
        <v>3637.4380000000001</v>
      </c>
      <c r="DE694">
        <v>4519.3590000000004</v>
      </c>
      <c r="DF694">
        <v>4727.01</v>
      </c>
      <c r="DG694">
        <v>5079.41</v>
      </c>
      <c r="DH694">
        <v>7788.3320000000003</v>
      </c>
      <c r="DI694">
        <v>9209.02</v>
      </c>
      <c r="DJ694">
        <v>6705.1909999999998</v>
      </c>
      <c r="DK694">
        <v>26528.94</v>
      </c>
      <c r="DL694">
        <v>16301.5</v>
      </c>
      <c r="DM694">
        <v>9946.4050000000007</v>
      </c>
      <c r="DN694">
        <v>10761.92</v>
      </c>
      <c r="DO694">
        <v>20</v>
      </c>
      <c r="DP694">
        <v>20</v>
      </c>
    </row>
    <row r="695" spans="1:120" hidden="1" x14ac:dyDescent="0.25">
      <c r="A695" t="str">
        <f t="shared" si="10"/>
        <v>LCA-Stockton_All CBP_44390</v>
      </c>
      <c r="B695" t="s">
        <v>62</v>
      </c>
      <c r="C695" t="s">
        <v>213</v>
      </c>
      <c r="D695" t="s">
        <v>39</v>
      </c>
      <c r="E695" t="s">
        <v>61</v>
      </c>
      <c r="F695" t="s">
        <v>61</v>
      </c>
      <c r="G695" t="s">
        <v>61</v>
      </c>
      <c r="H695" t="s">
        <v>61</v>
      </c>
      <c r="I695" t="s">
        <v>61</v>
      </c>
      <c r="J695" t="s">
        <v>61</v>
      </c>
      <c r="K695" t="s">
        <v>197</v>
      </c>
      <c r="L695" s="18">
        <v>44390</v>
      </c>
      <c r="M695">
        <v>20</v>
      </c>
      <c r="N695">
        <v>20</v>
      </c>
      <c r="O695" t="s">
        <v>258</v>
      </c>
      <c r="P695">
        <v>33</v>
      </c>
      <c r="Q695">
        <v>32</v>
      </c>
      <c r="R695">
        <v>0</v>
      </c>
      <c r="S695">
        <v>0</v>
      </c>
      <c r="T695">
        <v>0</v>
      </c>
      <c r="U695">
        <v>0</v>
      </c>
      <c r="V695">
        <v>0</v>
      </c>
      <c r="W695">
        <v>914.46196999999995</v>
      </c>
      <c r="X695">
        <v>1009.3689000000001</v>
      </c>
      <c r="Y695">
        <v>1008.2696</v>
      </c>
      <c r="Z695">
        <v>997.83749999999998</v>
      </c>
      <c r="AA695">
        <v>1047.9015999999999</v>
      </c>
      <c r="AB695">
        <v>1287.8208999999999</v>
      </c>
      <c r="AC695">
        <v>1338.6790000000001</v>
      </c>
      <c r="AD695">
        <v>1413.5199</v>
      </c>
      <c r="AE695">
        <v>1563.7978000000001</v>
      </c>
      <c r="AF695">
        <v>1727.4788000000001</v>
      </c>
      <c r="AG695">
        <v>1782.8477</v>
      </c>
      <c r="AH695">
        <v>1911.8045</v>
      </c>
      <c r="AI695">
        <v>1977.1311000000001</v>
      </c>
      <c r="AJ695">
        <v>2092.9611</v>
      </c>
      <c r="AK695">
        <v>2184.8764000000001</v>
      </c>
      <c r="AL695">
        <v>2162.6426000000001</v>
      </c>
      <c r="AM695">
        <v>2109.6889999999999</v>
      </c>
      <c r="AN695">
        <v>2065.2977999999998</v>
      </c>
      <c r="AO695">
        <v>2081.8184000000001</v>
      </c>
      <c r="AP695">
        <v>1726.6972000000001</v>
      </c>
      <c r="AQ695">
        <v>1783.2828999999999</v>
      </c>
      <c r="AR695">
        <v>1427.1665</v>
      </c>
      <c r="AS695">
        <v>1160.6337000000001</v>
      </c>
      <c r="AT695">
        <v>1075.9825000000001</v>
      </c>
      <c r="AU695">
        <v>65.78125</v>
      </c>
      <c r="AV695">
        <v>65.1875</v>
      </c>
      <c r="AW695">
        <v>64.09375</v>
      </c>
      <c r="AX695">
        <v>62.875</v>
      </c>
      <c r="AY695">
        <v>61.46875</v>
      </c>
      <c r="AZ695">
        <v>61.0625</v>
      </c>
      <c r="BA695">
        <v>60.65625</v>
      </c>
      <c r="BB695">
        <v>61.75</v>
      </c>
      <c r="BC695">
        <v>63.21875</v>
      </c>
      <c r="BD695">
        <v>67.09375</v>
      </c>
      <c r="BE695">
        <v>70.9375</v>
      </c>
      <c r="BF695">
        <v>76.21875</v>
      </c>
      <c r="BG695">
        <v>79.90625</v>
      </c>
      <c r="BH695">
        <v>82.9375</v>
      </c>
      <c r="BI695">
        <v>85.375</v>
      </c>
      <c r="BJ695">
        <v>86.5</v>
      </c>
      <c r="BK695">
        <v>86.53125</v>
      </c>
      <c r="BL695">
        <v>85.96875</v>
      </c>
      <c r="BM695">
        <v>84</v>
      </c>
      <c r="BN695">
        <v>80.03125</v>
      </c>
      <c r="BO695">
        <v>74.4375</v>
      </c>
      <c r="BP695">
        <v>70.21875</v>
      </c>
      <c r="BQ695">
        <v>67.5</v>
      </c>
      <c r="BR695">
        <v>65.6875</v>
      </c>
      <c r="BS695">
        <v>-92.53322</v>
      </c>
      <c r="BT695">
        <v>49.93779</v>
      </c>
      <c r="BU695">
        <v>-13.825699999999999</v>
      </c>
      <c r="BV695">
        <v>8.2801109999999998</v>
      </c>
      <c r="BW695">
        <v>-9.1823759999999996</v>
      </c>
      <c r="BX695">
        <v>-11.51117</v>
      </c>
      <c r="BY695">
        <v>7.7758599999999998</v>
      </c>
      <c r="BZ695">
        <v>-6.7052350000000001</v>
      </c>
      <c r="CA695">
        <v>39.140920000000001</v>
      </c>
      <c r="CB695">
        <v>-6.1762680000000003</v>
      </c>
      <c r="CC695">
        <v>-26.38862</v>
      </c>
      <c r="CD695">
        <v>-41.787129999999998</v>
      </c>
      <c r="CE695">
        <v>-24.84103</v>
      </c>
      <c r="CF695">
        <v>-41.380009999999999</v>
      </c>
      <c r="CG695">
        <v>-27.875599999999999</v>
      </c>
      <c r="CH695">
        <v>-16.187740000000002</v>
      </c>
      <c r="CI695">
        <v>17.379100000000001</v>
      </c>
      <c r="CJ695">
        <v>-9.0466409999999993</v>
      </c>
      <c r="CK695">
        <v>62.437170000000002</v>
      </c>
      <c r="CL695">
        <v>357.55009999999999</v>
      </c>
      <c r="CM695">
        <v>-4.8075039999999998</v>
      </c>
      <c r="CN695">
        <v>-71.456249999999997</v>
      </c>
      <c r="CO695">
        <v>-82.008200000000002</v>
      </c>
      <c r="CP695">
        <v>-76.740009999999998</v>
      </c>
      <c r="CQ695">
        <v>4662.1890000000003</v>
      </c>
      <c r="CR695">
        <v>3067.5749999999998</v>
      </c>
      <c r="CS695">
        <v>2759.8310000000001</v>
      </c>
      <c r="CT695">
        <v>2312.569</v>
      </c>
      <c r="CU695">
        <v>2296.029</v>
      </c>
      <c r="CV695">
        <v>1795.692</v>
      </c>
      <c r="CW695">
        <v>825.57129999999995</v>
      </c>
      <c r="CX695">
        <v>1331.644</v>
      </c>
      <c r="CY695">
        <v>1617.463</v>
      </c>
      <c r="CZ695">
        <v>1170.7380000000001</v>
      </c>
      <c r="DA695">
        <v>2833.7820000000002</v>
      </c>
      <c r="DB695">
        <v>4368.2299999999996</v>
      </c>
      <c r="DC695">
        <v>4626.6809999999996</v>
      </c>
      <c r="DD695">
        <v>5899.7579999999998</v>
      </c>
      <c r="DE695">
        <v>5538.1670000000004</v>
      </c>
      <c r="DF695">
        <v>5809.4880000000003</v>
      </c>
      <c r="DG695">
        <v>7021.5010000000002</v>
      </c>
      <c r="DH695">
        <v>2638.779</v>
      </c>
      <c r="DI695">
        <v>4070.7489999999998</v>
      </c>
      <c r="DJ695">
        <v>5679.3890000000001</v>
      </c>
      <c r="DK695">
        <v>3402.4740000000002</v>
      </c>
      <c r="DL695">
        <v>2185.049</v>
      </c>
      <c r="DM695">
        <v>3858.2040000000002</v>
      </c>
      <c r="DN695">
        <v>2257.86</v>
      </c>
      <c r="DO695">
        <v>20</v>
      </c>
      <c r="DP695">
        <v>20</v>
      </c>
    </row>
    <row r="696" spans="1:120" hidden="1" x14ac:dyDescent="0.25">
      <c r="A696" t="str">
        <f t="shared" si="10"/>
        <v>sublap_id-SLAP_PGST_All CBP_44390</v>
      </c>
      <c r="B696" t="s">
        <v>62</v>
      </c>
      <c r="C696" t="s">
        <v>285</v>
      </c>
      <c r="D696" t="s">
        <v>61</v>
      </c>
      <c r="E696" t="s">
        <v>286</v>
      </c>
      <c r="F696" t="s">
        <v>61</v>
      </c>
      <c r="G696" t="s">
        <v>61</v>
      </c>
      <c r="H696" t="s">
        <v>61</v>
      </c>
      <c r="I696" t="s">
        <v>61</v>
      </c>
      <c r="J696" t="s">
        <v>61</v>
      </c>
      <c r="K696" t="s">
        <v>197</v>
      </c>
      <c r="L696" s="18">
        <v>44390</v>
      </c>
      <c r="M696">
        <v>20</v>
      </c>
      <c r="N696">
        <v>20</v>
      </c>
      <c r="O696" t="s">
        <v>258</v>
      </c>
      <c r="P696">
        <v>20</v>
      </c>
      <c r="Q696">
        <v>19</v>
      </c>
      <c r="R696">
        <v>0</v>
      </c>
      <c r="S696">
        <v>0</v>
      </c>
      <c r="T696">
        <v>0</v>
      </c>
      <c r="U696">
        <v>0</v>
      </c>
      <c r="V696">
        <v>0</v>
      </c>
      <c r="W696">
        <v>538.03263000000004</v>
      </c>
      <c r="X696">
        <v>678.95789000000002</v>
      </c>
      <c r="Y696">
        <v>681.76421000000005</v>
      </c>
      <c r="Z696">
        <v>662.29157999999995</v>
      </c>
      <c r="AA696">
        <v>668.80947000000003</v>
      </c>
      <c r="AB696">
        <v>909.79263000000003</v>
      </c>
      <c r="AC696">
        <v>976.11578999999995</v>
      </c>
      <c r="AD696">
        <v>894.33158000000003</v>
      </c>
      <c r="AE696">
        <v>1031.5536999999999</v>
      </c>
      <c r="AF696">
        <v>1198.5242000000001</v>
      </c>
      <c r="AG696">
        <v>1293.7883999999999</v>
      </c>
      <c r="AH696">
        <v>1369.4052999999999</v>
      </c>
      <c r="AI696">
        <v>1384.4484</v>
      </c>
      <c r="AJ696">
        <v>1469.4453000000001</v>
      </c>
      <c r="AK696">
        <v>1515.9684</v>
      </c>
      <c r="AL696">
        <v>1422.9304999999999</v>
      </c>
      <c r="AM696">
        <v>1303.6188999999999</v>
      </c>
      <c r="AN696">
        <v>1174.2642000000001</v>
      </c>
      <c r="AO696">
        <v>1112.5189</v>
      </c>
      <c r="AP696">
        <v>879.93579</v>
      </c>
      <c r="AQ696">
        <v>974.51368000000002</v>
      </c>
      <c r="AR696">
        <v>863.95789000000002</v>
      </c>
      <c r="AS696">
        <v>766.56736999999998</v>
      </c>
      <c r="AT696">
        <v>729.15473999999995</v>
      </c>
      <c r="AU696">
        <v>64.947367999999997</v>
      </c>
      <c r="AV696">
        <v>64.289473999999998</v>
      </c>
      <c r="AW696">
        <v>63.131579000000002</v>
      </c>
      <c r="AX696">
        <v>62.105263000000001</v>
      </c>
      <c r="AY696">
        <v>60.763157999999997</v>
      </c>
      <c r="AZ696">
        <v>60.421053000000001</v>
      </c>
      <c r="BA696">
        <v>60.078946999999999</v>
      </c>
      <c r="BB696">
        <v>61.236842000000003</v>
      </c>
      <c r="BC696">
        <v>63.026316000000001</v>
      </c>
      <c r="BD696">
        <v>67.157894999999996</v>
      </c>
      <c r="BE696">
        <v>71.578946999999999</v>
      </c>
      <c r="BF696">
        <v>77.052632000000003</v>
      </c>
      <c r="BG696">
        <v>80.868420999999998</v>
      </c>
      <c r="BH696">
        <v>83.578946999999999</v>
      </c>
      <c r="BI696">
        <v>85.631579000000002</v>
      </c>
      <c r="BJ696">
        <v>86.5</v>
      </c>
      <c r="BK696">
        <v>86.210526000000002</v>
      </c>
      <c r="BL696">
        <v>85.263158000000004</v>
      </c>
      <c r="BM696">
        <v>82.973684000000006</v>
      </c>
      <c r="BN696">
        <v>78.684211000000005</v>
      </c>
      <c r="BO696">
        <v>73.026315999999994</v>
      </c>
      <c r="BP696">
        <v>69</v>
      </c>
      <c r="BQ696">
        <v>66.473684000000006</v>
      </c>
      <c r="BR696">
        <v>64.789473999999998</v>
      </c>
      <c r="BS696">
        <v>-101.3766</v>
      </c>
      <c r="BT696">
        <v>37.316600000000001</v>
      </c>
      <c r="BU696">
        <v>-7.1244240000000003</v>
      </c>
      <c r="BV696">
        <v>-4.1939109999999999</v>
      </c>
      <c r="BW696">
        <v>-10.0718</v>
      </c>
      <c r="BX696">
        <v>-13.16779</v>
      </c>
      <c r="BY696">
        <v>-24.245629999999998</v>
      </c>
      <c r="BZ696">
        <v>19.27636</v>
      </c>
      <c r="CA696">
        <v>27.671399999999998</v>
      </c>
      <c r="CB696">
        <v>7.1489599999999998</v>
      </c>
      <c r="CC696">
        <v>-26.224209999999999</v>
      </c>
      <c r="CD696">
        <v>-21.85802</v>
      </c>
      <c r="CE696">
        <v>-9.8298629999999996</v>
      </c>
      <c r="CF696">
        <v>-6.0715680000000001</v>
      </c>
      <c r="CG696">
        <v>13.436070000000001</v>
      </c>
      <c r="CH696">
        <v>27.05725</v>
      </c>
      <c r="CI696">
        <v>49.473350000000003</v>
      </c>
      <c r="CJ696">
        <v>16.294930000000001</v>
      </c>
      <c r="CK696">
        <v>67.956689999999995</v>
      </c>
      <c r="CL696">
        <v>276.9194</v>
      </c>
      <c r="CM696">
        <v>11.60262</v>
      </c>
      <c r="CN696">
        <v>-61.525460000000002</v>
      </c>
      <c r="CO696">
        <v>-73.730879999999999</v>
      </c>
      <c r="CP696">
        <v>-78.538570000000007</v>
      </c>
      <c r="CQ696">
        <v>4583.4399999999996</v>
      </c>
      <c r="CR696">
        <v>3037.8009999999999</v>
      </c>
      <c r="CS696">
        <v>2685.0610000000001</v>
      </c>
      <c r="CT696">
        <v>2337.86</v>
      </c>
      <c r="CU696">
        <v>2258.5120000000002</v>
      </c>
      <c r="CV696">
        <v>1722.0340000000001</v>
      </c>
      <c r="CW696">
        <v>569.41279999999995</v>
      </c>
      <c r="CX696">
        <v>1164.7329999999999</v>
      </c>
      <c r="CY696">
        <v>1490.2080000000001</v>
      </c>
      <c r="CZ696">
        <v>1023.337</v>
      </c>
      <c r="DA696">
        <v>2581.4290000000001</v>
      </c>
      <c r="DB696">
        <v>4259.4129999999996</v>
      </c>
      <c r="DC696">
        <v>4467.6350000000002</v>
      </c>
      <c r="DD696">
        <v>5915.9390000000003</v>
      </c>
      <c r="DE696">
        <v>5538.0420000000004</v>
      </c>
      <c r="DF696">
        <v>5802.8509999999997</v>
      </c>
      <c r="DG696">
        <v>7062.8119999999999</v>
      </c>
      <c r="DH696">
        <v>2358.1060000000002</v>
      </c>
      <c r="DI696">
        <v>3642.2069999999999</v>
      </c>
      <c r="DJ696">
        <v>5197.7070000000003</v>
      </c>
      <c r="DK696">
        <v>2424.6469999999999</v>
      </c>
      <c r="DL696">
        <v>1673.402</v>
      </c>
      <c r="DM696">
        <v>2679.6770000000001</v>
      </c>
      <c r="DN696">
        <v>2103.6350000000002</v>
      </c>
      <c r="DO696">
        <v>20</v>
      </c>
      <c r="DP696">
        <v>20</v>
      </c>
    </row>
    <row r="697" spans="1:120" hidden="1" x14ac:dyDescent="0.25">
      <c r="A697" t="str">
        <f t="shared" si="10"/>
        <v>sublap_id-SLAP_PGEB_All CBP_44390</v>
      </c>
      <c r="B697" t="s">
        <v>62</v>
      </c>
      <c r="C697" t="s">
        <v>287</v>
      </c>
      <c r="D697" t="s">
        <v>61</v>
      </c>
      <c r="E697" t="s">
        <v>288</v>
      </c>
      <c r="F697" t="s">
        <v>61</v>
      </c>
      <c r="G697" t="s">
        <v>61</v>
      </c>
      <c r="H697" t="s">
        <v>61</v>
      </c>
      <c r="I697" t="s">
        <v>61</v>
      </c>
      <c r="J697" t="s">
        <v>61</v>
      </c>
      <c r="K697" t="s">
        <v>197</v>
      </c>
      <c r="L697" s="18">
        <v>44390</v>
      </c>
      <c r="M697">
        <v>20</v>
      </c>
      <c r="N697">
        <v>20</v>
      </c>
      <c r="O697" t="s">
        <v>258</v>
      </c>
      <c r="P697">
        <v>59</v>
      </c>
      <c r="Q697">
        <v>57</v>
      </c>
      <c r="R697">
        <v>0</v>
      </c>
      <c r="S697">
        <v>0</v>
      </c>
      <c r="T697">
        <v>0</v>
      </c>
      <c r="U697">
        <v>0</v>
      </c>
      <c r="V697">
        <v>0</v>
      </c>
      <c r="W697">
        <v>910.22819000000004</v>
      </c>
      <c r="X697">
        <v>943.31167000000005</v>
      </c>
      <c r="Y697">
        <v>923.04051000000004</v>
      </c>
      <c r="Z697">
        <v>957.42922999999996</v>
      </c>
      <c r="AA697">
        <v>955.09510999999998</v>
      </c>
      <c r="AB697">
        <v>1002.5228</v>
      </c>
      <c r="AC697">
        <v>1291.7336</v>
      </c>
      <c r="AD697">
        <v>1572.8769</v>
      </c>
      <c r="AE697">
        <v>1635.5637999999999</v>
      </c>
      <c r="AF697">
        <v>1805.6017999999999</v>
      </c>
      <c r="AG697">
        <v>1868.0030999999999</v>
      </c>
      <c r="AH697">
        <v>2204.5909000000001</v>
      </c>
      <c r="AI697">
        <v>2396.9173999999998</v>
      </c>
      <c r="AJ697">
        <v>2514.0945000000002</v>
      </c>
      <c r="AK697">
        <v>2579.6208000000001</v>
      </c>
      <c r="AL697">
        <v>2618.8092000000001</v>
      </c>
      <c r="AM697">
        <v>2643.2393000000002</v>
      </c>
      <c r="AN697">
        <v>2781.7806</v>
      </c>
      <c r="AO697">
        <v>2933.4438</v>
      </c>
      <c r="AP697">
        <v>2266.8555999999999</v>
      </c>
      <c r="AQ697">
        <v>2069.2397000000001</v>
      </c>
      <c r="AR697">
        <v>1445.3023000000001</v>
      </c>
      <c r="AS697">
        <v>1084.5048999999999</v>
      </c>
      <c r="AT697">
        <v>933.96172000000001</v>
      </c>
      <c r="AU697">
        <v>58.456139999999998</v>
      </c>
      <c r="AV697">
        <v>57.491228</v>
      </c>
      <c r="AW697">
        <v>57.263157999999997</v>
      </c>
      <c r="AX697">
        <v>57.184210999999998</v>
      </c>
      <c r="AY697">
        <v>56.526316000000001</v>
      </c>
      <c r="AZ697">
        <v>56.210526000000002</v>
      </c>
      <c r="BA697">
        <v>56.122807000000002</v>
      </c>
      <c r="BB697">
        <v>57.315789000000002</v>
      </c>
      <c r="BC697">
        <v>59.342104999999997</v>
      </c>
      <c r="BD697">
        <v>62.008772</v>
      </c>
      <c r="BE697">
        <v>64.657894999999996</v>
      </c>
      <c r="BF697">
        <v>67.833332999999996</v>
      </c>
      <c r="BG697">
        <v>70.956140000000005</v>
      </c>
      <c r="BH697">
        <v>73.701753999999994</v>
      </c>
      <c r="BI697">
        <v>75.859649000000005</v>
      </c>
      <c r="BJ697">
        <v>76.771929999999998</v>
      </c>
      <c r="BK697">
        <v>77.026315999999994</v>
      </c>
      <c r="BL697">
        <v>75.728070000000002</v>
      </c>
      <c r="BM697">
        <v>72.912280999999993</v>
      </c>
      <c r="BN697">
        <v>69.359649000000005</v>
      </c>
      <c r="BO697">
        <v>65.070175000000006</v>
      </c>
      <c r="BP697">
        <v>61.973683999999999</v>
      </c>
      <c r="BQ697">
        <v>60</v>
      </c>
      <c r="BR697">
        <v>59.184210999999998</v>
      </c>
      <c r="BS697">
        <v>-13.72953</v>
      </c>
      <c r="BT697">
        <v>-4.3494109999999999</v>
      </c>
      <c r="BU697">
        <v>1.0618860000000001</v>
      </c>
      <c r="BV697">
        <v>4.1176250000000003</v>
      </c>
      <c r="BW697">
        <v>11.94327</v>
      </c>
      <c r="BX697">
        <v>31.278600000000001</v>
      </c>
      <c r="BY697">
        <v>50.796729999999997</v>
      </c>
      <c r="BZ697">
        <v>-43.861919999999998</v>
      </c>
      <c r="CA697">
        <v>-12.9694</v>
      </c>
      <c r="CB697">
        <v>-42.551969999999997</v>
      </c>
      <c r="CC697">
        <v>-21.992319999999999</v>
      </c>
      <c r="CD697">
        <v>-41.857280000000003</v>
      </c>
      <c r="CE697">
        <v>-78.568010000000001</v>
      </c>
      <c r="CF697">
        <v>-38.801029999999997</v>
      </c>
      <c r="CG697">
        <v>-65.833010000000002</v>
      </c>
      <c r="CH697">
        <v>-65.442580000000007</v>
      </c>
      <c r="CI697">
        <v>-93.800190000000001</v>
      </c>
      <c r="CJ697">
        <v>-144.62629999999999</v>
      </c>
      <c r="CK697">
        <v>-95.303190000000001</v>
      </c>
      <c r="CL697">
        <v>386.49400000000003</v>
      </c>
      <c r="CM697">
        <v>-10.58719</v>
      </c>
      <c r="CN697">
        <v>-16.90785</v>
      </c>
      <c r="CO697">
        <v>-51.424430000000001</v>
      </c>
      <c r="CP697">
        <v>-34.714199999999998</v>
      </c>
      <c r="CQ697">
        <v>507.80560000000003</v>
      </c>
      <c r="CR697">
        <v>443.71980000000002</v>
      </c>
      <c r="CS697">
        <v>377.81299999999999</v>
      </c>
      <c r="CT697">
        <v>469.3152</v>
      </c>
      <c r="CU697">
        <v>525.42070000000001</v>
      </c>
      <c r="CV697">
        <v>1502.4839999999999</v>
      </c>
      <c r="CW697">
        <v>701.22140000000002</v>
      </c>
      <c r="CX697">
        <v>594.69579999999996</v>
      </c>
      <c r="CY697">
        <v>850.5394</v>
      </c>
      <c r="CZ697">
        <v>938.70590000000004</v>
      </c>
      <c r="DA697">
        <v>2047.338</v>
      </c>
      <c r="DB697">
        <v>1484.3689999999999</v>
      </c>
      <c r="DC697">
        <v>1182.2760000000001</v>
      </c>
      <c r="DD697">
        <v>1084.1379999999999</v>
      </c>
      <c r="DE697">
        <v>1196.163</v>
      </c>
      <c r="DF697">
        <v>1128.6469999999999</v>
      </c>
      <c r="DG697">
        <v>1011.7430000000001</v>
      </c>
      <c r="DH697">
        <v>1707.932</v>
      </c>
      <c r="DI697">
        <v>1856.0830000000001</v>
      </c>
      <c r="DJ697">
        <v>3460.4639999999999</v>
      </c>
      <c r="DK697">
        <v>4365.5619999999999</v>
      </c>
      <c r="DL697">
        <v>3830.837</v>
      </c>
      <c r="DM697">
        <v>1370.883</v>
      </c>
      <c r="DN697">
        <v>998.32550000000003</v>
      </c>
      <c r="DO697">
        <v>20</v>
      </c>
      <c r="DP697">
        <v>20</v>
      </c>
    </row>
    <row r="698" spans="1:120" hidden="1" x14ac:dyDescent="0.25">
      <c r="A698" t="str">
        <f t="shared" si="10"/>
        <v>Size_Grp-Below 20 kW_All CBP_44390</v>
      </c>
      <c r="B698" t="s">
        <v>62</v>
      </c>
      <c r="C698" t="s">
        <v>259</v>
      </c>
      <c r="D698" t="s">
        <v>61</v>
      </c>
      <c r="E698" t="s">
        <v>61</v>
      </c>
      <c r="F698" t="s">
        <v>61</v>
      </c>
      <c r="G698" t="s">
        <v>61</v>
      </c>
      <c r="H698" t="s">
        <v>61</v>
      </c>
      <c r="I698" t="s">
        <v>61</v>
      </c>
      <c r="J698" t="s">
        <v>260</v>
      </c>
      <c r="K698" t="s">
        <v>197</v>
      </c>
      <c r="L698" s="18">
        <v>44390</v>
      </c>
      <c r="M698">
        <v>20</v>
      </c>
      <c r="N698">
        <v>20</v>
      </c>
      <c r="O698" t="s">
        <v>258</v>
      </c>
      <c r="P698">
        <v>63</v>
      </c>
      <c r="Q698">
        <v>62</v>
      </c>
      <c r="R698">
        <v>0</v>
      </c>
      <c r="S698">
        <v>0</v>
      </c>
      <c r="T698">
        <v>0</v>
      </c>
      <c r="U698">
        <v>0</v>
      </c>
      <c r="V698">
        <v>0</v>
      </c>
      <c r="W698">
        <v>289.86045999999999</v>
      </c>
      <c r="X698">
        <v>278.74349999999998</v>
      </c>
      <c r="Y698">
        <v>277.52008000000001</v>
      </c>
      <c r="Z698">
        <v>281.02928000000003</v>
      </c>
      <c r="AA698">
        <v>302.81610000000001</v>
      </c>
      <c r="AB698">
        <v>317.80198000000001</v>
      </c>
      <c r="AC698">
        <v>321.67545999999999</v>
      </c>
      <c r="AD698">
        <v>451.65156999999999</v>
      </c>
      <c r="AE698">
        <v>573.40922999999998</v>
      </c>
      <c r="AF698">
        <v>649.69410000000005</v>
      </c>
      <c r="AG698">
        <v>693.78412000000003</v>
      </c>
      <c r="AH698">
        <v>740.83663999999999</v>
      </c>
      <c r="AI698">
        <v>790.38936000000001</v>
      </c>
      <c r="AJ698">
        <v>823.15241000000003</v>
      </c>
      <c r="AK698">
        <v>860.22181</v>
      </c>
      <c r="AL698">
        <v>881.05754000000002</v>
      </c>
      <c r="AM698">
        <v>862.99177999999995</v>
      </c>
      <c r="AN698">
        <v>857.24405000000002</v>
      </c>
      <c r="AO698">
        <v>861.38680999999997</v>
      </c>
      <c r="AP698">
        <v>664.24863000000005</v>
      </c>
      <c r="AQ698">
        <v>706.37784999999997</v>
      </c>
      <c r="AR698">
        <v>533.49873000000002</v>
      </c>
      <c r="AS698">
        <v>369.55444</v>
      </c>
      <c r="AT698">
        <v>259.32882999999998</v>
      </c>
      <c r="AU698">
        <v>69.693548000000007</v>
      </c>
      <c r="AV698">
        <v>69.330645000000004</v>
      </c>
      <c r="AW698">
        <v>68.048387000000005</v>
      </c>
      <c r="AX698">
        <v>66.677419</v>
      </c>
      <c r="AY698">
        <v>65.088710000000006</v>
      </c>
      <c r="AZ698">
        <v>64.540323000000001</v>
      </c>
      <c r="BA698">
        <v>63.782257999999999</v>
      </c>
      <c r="BB698">
        <v>64.919354999999996</v>
      </c>
      <c r="BC698">
        <v>67.266129000000006</v>
      </c>
      <c r="BD698">
        <v>70.927419</v>
      </c>
      <c r="BE698">
        <v>74.596773999999996</v>
      </c>
      <c r="BF698">
        <v>77.991934999999998</v>
      </c>
      <c r="BG698">
        <v>81.338710000000006</v>
      </c>
      <c r="BH698">
        <v>83.903226000000004</v>
      </c>
      <c r="BI698">
        <v>86.145161000000002</v>
      </c>
      <c r="BJ698">
        <v>87.25</v>
      </c>
      <c r="BK698">
        <v>87.540323000000001</v>
      </c>
      <c r="BL698">
        <v>87.024193999999994</v>
      </c>
      <c r="BM698">
        <v>85.225806000000006</v>
      </c>
      <c r="BN698">
        <v>82.201612999999995</v>
      </c>
      <c r="BO698">
        <v>78.435484000000002</v>
      </c>
      <c r="BP698">
        <v>74.782257999999999</v>
      </c>
      <c r="BQ698">
        <v>72.120968000000005</v>
      </c>
      <c r="BR698">
        <v>70.338710000000006</v>
      </c>
      <c r="BS698">
        <v>2.9762170000000001</v>
      </c>
      <c r="BT698">
        <v>-2.3109320000000002</v>
      </c>
      <c r="BU698">
        <v>-2.2112059999999998</v>
      </c>
      <c r="BV698">
        <v>-4.9718200000000001</v>
      </c>
      <c r="BW698">
        <v>-5.5252920000000003</v>
      </c>
      <c r="BX698">
        <v>6.2970350000000002</v>
      </c>
      <c r="BY698">
        <v>6.1646289999999997</v>
      </c>
      <c r="BZ698">
        <v>2.1590319999999998</v>
      </c>
      <c r="CA698">
        <v>-3.8772419999999999</v>
      </c>
      <c r="CB698">
        <v>-6.2492279999999996</v>
      </c>
      <c r="CC698">
        <v>-9.9662249999999997</v>
      </c>
      <c r="CD698">
        <v>-17.345320000000001</v>
      </c>
      <c r="CE698">
        <v>-15.76929</v>
      </c>
      <c r="CF698">
        <v>-5.625</v>
      </c>
      <c r="CG698">
        <v>-1.43479</v>
      </c>
      <c r="CH698">
        <v>-3.237841</v>
      </c>
      <c r="CI698">
        <v>-5.3958810000000001</v>
      </c>
      <c r="CJ698">
        <v>-6.861605</v>
      </c>
      <c r="CK698">
        <v>-33.023940000000003</v>
      </c>
      <c r="CL698">
        <v>139.2808</v>
      </c>
      <c r="CM698">
        <v>-30.283449999999998</v>
      </c>
      <c r="CN698">
        <v>-15.95407</v>
      </c>
      <c r="CO698">
        <v>-8.6351809999999993</v>
      </c>
      <c r="CP698">
        <v>1.613237</v>
      </c>
      <c r="CQ698">
        <v>21.054510000000001</v>
      </c>
      <c r="CR698">
        <v>18.024329999999999</v>
      </c>
      <c r="CS698">
        <v>16.340129999999998</v>
      </c>
      <c r="CT698">
        <v>15.599259999999999</v>
      </c>
      <c r="CU698">
        <v>21.97522</v>
      </c>
      <c r="CV698">
        <v>17.02412</v>
      </c>
      <c r="CW698">
        <v>15.149459999999999</v>
      </c>
      <c r="CX698">
        <v>17.968309999999999</v>
      </c>
      <c r="CY698">
        <v>19.330850000000002</v>
      </c>
      <c r="CZ698">
        <v>23.175850000000001</v>
      </c>
      <c r="DA698">
        <v>26.876480000000001</v>
      </c>
      <c r="DB698">
        <v>32.393039999999999</v>
      </c>
      <c r="DC698">
        <v>36.320120000000003</v>
      </c>
      <c r="DD698">
        <v>40.205959999999997</v>
      </c>
      <c r="DE698">
        <v>44.41</v>
      </c>
      <c r="DF698">
        <v>48.97072</v>
      </c>
      <c r="DG698">
        <v>57.555689999999998</v>
      </c>
      <c r="DH698">
        <v>63.5212</v>
      </c>
      <c r="DI698">
        <v>75.167789999999997</v>
      </c>
      <c r="DJ698">
        <v>83.388459999999995</v>
      </c>
      <c r="DK698">
        <v>56.579239999999999</v>
      </c>
      <c r="DL698">
        <v>42.15307</v>
      </c>
      <c r="DM698">
        <v>21.427060000000001</v>
      </c>
      <c r="DN698">
        <v>12.025539999999999</v>
      </c>
      <c r="DO698">
        <v>20</v>
      </c>
      <c r="DP698">
        <v>20</v>
      </c>
    </row>
    <row r="699" spans="1:120" hidden="1" x14ac:dyDescent="0.25">
      <c r="A699" t="str">
        <f t="shared" si="10"/>
        <v>sublap_id-SLAP_PGP2_All CBP_44390</v>
      </c>
      <c r="B699" t="s">
        <v>62</v>
      </c>
      <c r="C699" t="s">
        <v>301</v>
      </c>
      <c r="D699" t="s">
        <v>61</v>
      </c>
      <c r="E699" t="s">
        <v>302</v>
      </c>
      <c r="F699" t="s">
        <v>61</v>
      </c>
      <c r="G699" t="s">
        <v>61</v>
      </c>
      <c r="H699" t="s">
        <v>61</v>
      </c>
      <c r="I699" t="s">
        <v>61</v>
      </c>
      <c r="J699" t="s">
        <v>61</v>
      </c>
      <c r="K699" t="s">
        <v>197</v>
      </c>
      <c r="L699" s="18">
        <v>44390</v>
      </c>
      <c r="M699">
        <v>20</v>
      </c>
      <c r="N699">
        <v>20</v>
      </c>
      <c r="O699" t="s">
        <v>258</v>
      </c>
      <c r="P699">
        <v>23</v>
      </c>
      <c r="Q699">
        <v>23</v>
      </c>
      <c r="R699">
        <v>0</v>
      </c>
      <c r="S699">
        <v>0</v>
      </c>
      <c r="T699">
        <v>0</v>
      </c>
      <c r="U699">
        <v>0</v>
      </c>
      <c r="V699">
        <v>0</v>
      </c>
      <c r="W699">
        <v>397.66199999999998</v>
      </c>
      <c r="X699">
        <v>388.96699999999998</v>
      </c>
      <c r="Y699">
        <v>410.67599999999999</v>
      </c>
      <c r="Z699">
        <v>407.78</v>
      </c>
      <c r="AA699">
        <v>540.86500000000001</v>
      </c>
      <c r="AB699">
        <v>533.89499999999998</v>
      </c>
      <c r="AC699">
        <v>619.25300000000004</v>
      </c>
      <c r="AD699">
        <v>718.00300000000004</v>
      </c>
      <c r="AE699">
        <v>821.21</v>
      </c>
      <c r="AF699">
        <v>798.202</v>
      </c>
      <c r="AG699">
        <v>813.56100000000004</v>
      </c>
      <c r="AH699">
        <v>1134.0609999999999</v>
      </c>
      <c r="AI699">
        <v>1191.117</v>
      </c>
      <c r="AJ699">
        <v>1281.5509999999999</v>
      </c>
      <c r="AK699">
        <v>1333.06</v>
      </c>
      <c r="AL699">
        <v>1333.4670000000001</v>
      </c>
      <c r="AM699">
        <v>1377.5550000000001</v>
      </c>
      <c r="AN699">
        <v>1455.729</v>
      </c>
      <c r="AO699">
        <v>1426.3610000000001</v>
      </c>
      <c r="AP699">
        <v>1059.4114999999999</v>
      </c>
      <c r="AQ699">
        <v>903.06200000000001</v>
      </c>
      <c r="AR699">
        <v>618.93499999999995</v>
      </c>
      <c r="AS699">
        <v>446.15699999999998</v>
      </c>
      <c r="AT699">
        <v>387.00400000000002</v>
      </c>
      <c r="AU699">
        <v>57.543478</v>
      </c>
      <c r="AV699">
        <v>57.434783000000003</v>
      </c>
      <c r="AW699">
        <v>57.173912999999999</v>
      </c>
      <c r="AX699">
        <v>57.434783000000003</v>
      </c>
      <c r="AY699">
        <v>57.652174000000002</v>
      </c>
      <c r="AZ699">
        <v>57.913043000000002</v>
      </c>
      <c r="BA699">
        <v>57.652174000000002</v>
      </c>
      <c r="BB699">
        <v>57.673912999999999</v>
      </c>
      <c r="BC699">
        <v>58.586956999999998</v>
      </c>
      <c r="BD699">
        <v>60.369565000000001</v>
      </c>
      <c r="BE699">
        <v>63.478261000000003</v>
      </c>
      <c r="BF699">
        <v>66.826087000000001</v>
      </c>
      <c r="BG699">
        <v>70.565217000000004</v>
      </c>
      <c r="BH699">
        <v>71.565217000000004</v>
      </c>
      <c r="BI699">
        <v>71.282608999999994</v>
      </c>
      <c r="BJ699">
        <v>70.760869999999997</v>
      </c>
      <c r="BK699">
        <v>69.586956999999998</v>
      </c>
      <c r="BL699">
        <v>68.086956999999998</v>
      </c>
      <c r="BM699">
        <v>66.217391000000006</v>
      </c>
      <c r="BN699">
        <v>64.108695999999995</v>
      </c>
      <c r="BO699">
        <v>61.086956999999998</v>
      </c>
      <c r="BP699">
        <v>58.891303999999998</v>
      </c>
      <c r="BQ699">
        <v>58.173912999999999</v>
      </c>
      <c r="BR699">
        <v>57.282609000000001</v>
      </c>
      <c r="BS699">
        <v>22.528549999999999</v>
      </c>
      <c r="BT699">
        <v>6.1806380000000001</v>
      </c>
      <c r="BU699">
        <v>5.817526</v>
      </c>
      <c r="BV699">
        <v>11.270289999999999</v>
      </c>
      <c r="BW699">
        <v>30.088640000000002</v>
      </c>
      <c r="BX699">
        <v>41.284529999999997</v>
      </c>
      <c r="BY699">
        <v>16.14639</v>
      </c>
      <c r="BZ699">
        <v>-7.0180689999999997</v>
      </c>
      <c r="CA699">
        <v>-39.974530000000001</v>
      </c>
      <c r="CB699">
        <v>-32.621420000000001</v>
      </c>
      <c r="CC699">
        <v>-2.1937600000000002</v>
      </c>
      <c r="CD699">
        <v>-29.093800000000002</v>
      </c>
      <c r="CE699">
        <v>-10.85384</v>
      </c>
      <c r="CF699">
        <v>-25.054469999999998</v>
      </c>
      <c r="CG699">
        <v>-34.184919999999998</v>
      </c>
      <c r="CH699">
        <v>-21.68112</v>
      </c>
      <c r="CI699">
        <v>-19.429510000000001</v>
      </c>
      <c r="CJ699">
        <v>-36.63702</v>
      </c>
      <c r="CK699">
        <v>-11.39723</v>
      </c>
      <c r="CL699">
        <v>105.2809</v>
      </c>
      <c r="CM699">
        <v>-36.124639999999999</v>
      </c>
      <c r="CN699">
        <v>-36.649459999999998</v>
      </c>
      <c r="CO699">
        <v>-13.233890000000001</v>
      </c>
      <c r="CP699">
        <v>-7.4255890000000004</v>
      </c>
      <c r="CQ699">
        <v>155.06620000000001</v>
      </c>
      <c r="CR699">
        <v>183.27260000000001</v>
      </c>
      <c r="CS699">
        <v>180.48259999999999</v>
      </c>
      <c r="CT699">
        <v>160.75200000000001</v>
      </c>
      <c r="CU699">
        <v>1014.073</v>
      </c>
      <c r="CV699">
        <v>764.35270000000003</v>
      </c>
      <c r="CW699">
        <v>163.16239999999999</v>
      </c>
      <c r="CX699">
        <v>88.601609999999994</v>
      </c>
      <c r="CY699">
        <v>780.06870000000004</v>
      </c>
      <c r="CZ699">
        <v>840.09100000000001</v>
      </c>
      <c r="DA699">
        <v>1236.6780000000001</v>
      </c>
      <c r="DB699">
        <v>1649.471</v>
      </c>
      <c r="DC699">
        <v>2088.23</v>
      </c>
      <c r="DD699">
        <v>2071.8809999999999</v>
      </c>
      <c r="DE699">
        <v>2247.837</v>
      </c>
      <c r="DF699">
        <v>2572.1840000000002</v>
      </c>
      <c r="DG699">
        <v>1388.8510000000001</v>
      </c>
      <c r="DH699">
        <v>1494.223</v>
      </c>
      <c r="DI699">
        <v>2407.442</v>
      </c>
      <c r="DJ699">
        <v>1756.1420000000001</v>
      </c>
      <c r="DK699">
        <v>2540.5169999999998</v>
      </c>
      <c r="DL699">
        <v>1713.5619999999999</v>
      </c>
      <c r="DM699">
        <v>309.13040000000001</v>
      </c>
      <c r="DN699">
        <v>204.351</v>
      </c>
      <c r="DO699">
        <v>20</v>
      </c>
      <c r="DP699">
        <v>20</v>
      </c>
    </row>
    <row r="700" spans="1:120" hidden="1" x14ac:dyDescent="0.25">
      <c r="A700" t="str">
        <f t="shared" si="10"/>
        <v>LCA-Kern_All CBP_44390</v>
      </c>
      <c r="B700" t="s">
        <v>62</v>
      </c>
      <c r="C700" t="s">
        <v>210</v>
      </c>
      <c r="D700" t="s">
        <v>29</v>
      </c>
      <c r="E700" t="s">
        <v>61</v>
      </c>
      <c r="F700" t="s">
        <v>61</v>
      </c>
      <c r="G700" t="s">
        <v>61</v>
      </c>
      <c r="H700" t="s">
        <v>61</v>
      </c>
      <c r="I700" t="s">
        <v>61</v>
      </c>
      <c r="J700" t="s">
        <v>61</v>
      </c>
      <c r="K700" t="s">
        <v>197</v>
      </c>
      <c r="L700" s="18">
        <v>44390</v>
      </c>
      <c r="M700">
        <v>20</v>
      </c>
      <c r="N700">
        <v>20</v>
      </c>
      <c r="O700" t="s">
        <v>258</v>
      </c>
      <c r="P700">
        <v>19</v>
      </c>
      <c r="Q700">
        <v>19</v>
      </c>
      <c r="R700">
        <v>0</v>
      </c>
      <c r="S700">
        <v>0</v>
      </c>
      <c r="T700">
        <v>0</v>
      </c>
      <c r="U700">
        <v>0</v>
      </c>
      <c r="V700">
        <v>0</v>
      </c>
      <c r="W700">
        <v>360.91500000000002</v>
      </c>
      <c r="X700">
        <v>307.25</v>
      </c>
      <c r="Y700">
        <v>290.22800000000001</v>
      </c>
      <c r="Z700">
        <v>287.57499999999999</v>
      </c>
      <c r="AA700">
        <v>324.13900000000001</v>
      </c>
      <c r="AB700">
        <v>430.59</v>
      </c>
      <c r="AC700">
        <v>591.28700000000003</v>
      </c>
      <c r="AD700">
        <v>795.64499999999998</v>
      </c>
      <c r="AE700">
        <v>859.072</v>
      </c>
      <c r="AF700">
        <v>1029.5730000000001</v>
      </c>
      <c r="AG700">
        <v>1118.242</v>
      </c>
      <c r="AH700">
        <v>1177.386</v>
      </c>
      <c r="AI700">
        <v>1252.7239999999999</v>
      </c>
      <c r="AJ700">
        <v>1298.2190000000001</v>
      </c>
      <c r="AK700">
        <v>1319.1790000000001</v>
      </c>
      <c r="AL700">
        <v>1292.365</v>
      </c>
      <c r="AM700">
        <v>1296.604</v>
      </c>
      <c r="AN700">
        <v>1313.539</v>
      </c>
      <c r="AO700">
        <v>1262.7190000000001</v>
      </c>
      <c r="AP700">
        <v>1016.434</v>
      </c>
      <c r="AQ700">
        <v>817.51900000000001</v>
      </c>
      <c r="AR700">
        <v>506.48899999999998</v>
      </c>
      <c r="AS700">
        <v>343.59800000000001</v>
      </c>
      <c r="AT700">
        <v>266.96899999999999</v>
      </c>
      <c r="AU700">
        <v>89</v>
      </c>
      <c r="AV700">
        <v>89</v>
      </c>
      <c r="AW700">
        <v>87.5</v>
      </c>
      <c r="AX700">
        <v>85.5</v>
      </c>
      <c r="AY700">
        <v>83</v>
      </c>
      <c r="AZ700">
        <v>83</v>
      </c>
      <c r="BA700">
        <v>82.5</v>
      </c>
      <c r="BB700">
        <v>84</v>
      </c>
      <c r="BC700">
        <v>84</v>
      </c>
      <c r="BD700">
        <v>86</v>
      </c>
      <c r="BE700">
        <v>90.5</v>
      </c>
      <c r="BF700">
        <v>92</v>
      </c>
      <c r="BG700">
        <v>97.5</v>
      </c>
      <c r="BH700">
        <v>101.5</v>
      </c>
      <c r="BI700">
        <v>105</v>
      </c>
      <c r="BJ700">
        <v>104.5</v>
      </c>
      <c r="BK700">
        <v>104.5</v>
      </c>
      <c r="BL700">
        <v>106.5</v>
      </c>
      <c r="BM700">
        <v>106.5</v>
      </c>
      <c r="BN700">
        <v>103</v>
      </c>
      <c r="BO700">
        <v>99</v>
      </c>
      <c r="BP700">
        <v>95</v>
      </c>
      <c r="BQ700">
        <v>91.5</v>
      </c>
      <c r="BR700">
        <v>89</v>
      </c>
      <c r="BS700">
        <v>6.172485</v>
      </c>
      <c r="BT700">
        <v>-4.2554319999999999</v>
      </c>
      <c r="BU700">
        <v>0.40606880000000001</v>
      </c>
      <c r="BV700">
        <v>3.2273329999999998</v>
      </c>
      <c r="BW700">
        <v>3.2108780000000001</v>
      </c>
      <c r="BX700">
        <v>-23.411670000000001</v>
      </c>
      <c r="BY700">
        <v>-92.05077</v>
      </c>
      <c r="BZ700">
        <v>20.4895</v>
      </c>
      <c r="CA700">
        <v>40.3157</v>
      </c>
      <c r="CB700">
        <v>25.701219999999999</v>
      </c>
      <c r="CC700">
        <v>21.921019999999999</v>
      </c>
      <c r="CD700">
        <v>4.5618550000000004</v>
      </c>
      <c r="CE700">
        <v>0.1166191</v>
      </c>
      <c r="CF700">
        <v>3.8454660000000001</v>
      </c>
      <c r="CG700">
        <v>18.352049999999998</v>
      </c>
      <c r="CH700">
        <v>24.892910000000001</v>
      </c>
      <c r="CI700">
        <v>14.061809999999999</v>
      </c>
      <c r="CJ700">
        <v>-15.24053</v>
      </c>
      <c r="CK700">
        <v>13.8988</v>
      </c>
      <c r="CL700">
        <v>238.00479999999999</v>
      </c>
      <c r="CM700">
        <v>-5.6877300000000002</v>
      </c>
      <c r="CN700">
        <v>-20.37331</v>
      </c>
      <c r="CO700">
        <v>-6.8465559999999996</v>
      </c>
      <c r="CP700">
        <v>0.50915480000000002</v>
      </c>
      <c r="CQ700">
        <v>261.02530000000002</v>
      </c>
      <c r="CR700">
        <v>272.68810000000002</v>
      </c>
      <c r="CS700">
        <v>247.51689999999999</v>
      </c>
      <c r="CT700">
        <v>196.6131</v>
      </c>
      <c r="CU700">
        <v>151.2022</v>
      </c>
      <c r="CV700">
        <v>213.0147</v>
      </c>
      <c r="CW700">
        <v>1184.761</v>
      </c>
      <c r="CX700">
        <v>476.54829999999998</v>
      </c>
      <c r="CY700">
        <v>479.99779999999998</v>
      </c>
      <c r="CZ700">
        <v>350.99810000000002</v>
      </c>
      <c r="DA700">
        <v>344.81670000000003</v>
      </c>
      <c r="DB700">
        <v>324.99220000000003</v>
      </c>
      <c r="DC700">
        <v>404.39510000000001</v>
      </c>
      <c r="DD700">
        <v>315.27809999999999</v>
      </c>
      <c r="DE700">
        <v>286.0829</v>
      </c>
      <c r="DF700">
        <v>295.47329999999999</v>
      </c>
      <c r="DG700">
        <v>261.56330000000003</v>
      </c>
      <c r="DH700">
        <v>334.97430000000003</v>
      </c>
      <c r="DI700">
        <v>311.33019999999999</v>
      </c>
      <c r="DJ700">
        <v>1510.1479999999999</v>
      </c>
      <c r="DK700">
        <v>4286.9120000000003</v>
      </c>
      <c r="DL700">
        <v>2776.5210000000002</v>
      </c>
      <c r="DM700">
        <v>184.37639999999999</v>
      </c>
      <c r="DN700">
        <v>63.667259999999999</v>
      </c>
      <c r="DO700">
        <v>20</v>
      </c>
      <c r="DP700">
        <v>20</v>
      </c>
    </row>
    <row r="701" spans="1:120" hidden="1" x14ac:dyDescent="0.25">
      <c r="A701" t="str">
        <f t="shared" si="10"/>
        <v>LCA-Northern Coast_All CBP_44390</v>
      </c>
      <c r="B701" t="s">
        <v>62</v>
      </c>
      <c r="C701" t="s">
        <v>222</v>
      </c>
      <c r="D701" t="s">
        <v>104</v>
      </c>
      <c r="E701" t="s">
        <v>61</v>
      </c>
      <c r="F701" t="s">
        <v>61</v>
      </c>
      <c r="G701" t="s">
        <v>61</v>
      </c>
      <c r="H701" t="s">
        <v>61</v>
      </c>
      <c r="I701" t="s">
        <v>61</v>
      </c>
      <c r="J701" t="s">
        <v>61</v>
      </c>
      <c r="K701" t="s">
        <v>197</v>
      </c>
      <c r="L701" s="18">
        <v>44390</v>
      </c>
      <c r="M701">
        <v>20</v>
      </c>
      <c r="N701">
        <v>20</v>
      </c>
      <c r="O701" t="s">
        <v>258</v>
      </c>
      <c r="P701">
        <v>34</v>
      </c>
      <c r="Q701">
        <v>34</v>
      </c>
      <c r="R701">
        <v>0</v>
      </c>
      <c r="S701">
        <v>0</v>
      </c>
      <c r="T701">
        <v>0</v>
      </c>
      <c r="U701">
        <v>0</v>
      </c>
      <c r="V701">
        <v>0</v>
      </c>
      <c r="W701">
        <v>1130.6344999999999</v>
      </c>
      <c r="X701">
        <v>2023.8685</v>
      </c>
      <c r="Y701">
        <v>2032.1969999999999</v>
      </c>
      <c r="Z701">
        <v>2019.2094999999999</v>
      </c>
      <c r="AA701">
        <v>1726.9559999999999</v>
      </c>
      <c r="AB701">
        <v>1911.5174999999999</v>
      </c>
      <c r="AC701">
        <v>2221.7845000000002</v>
      </c>
      <c r="AD701">
        <v>2398.712</v>
      </c>
      <c r="AE701">
        <v>2486.9535000000001</v>
      </c>
      <c r="AF701">
        <v>2679.665</v>
      </c>
      <c r="AG701">
        <v>2730.451</v>
      </c>
      <c r="AH701">
        <v>3076.732</v>
      </c>
      <c r="AI701">
        <v>3263.5185000000001</v>
      </c>
      <c r="AJ701">
        <v>3343.2379999999998</v>
      </c>
      <c r="AK701">
        <v>3497.0770000000002</v>
      </c>
      <c r="AL701">
        <v>3366.7305000000001</v>
      </c>
      <c r="AM701">
        <v>3377.3384999999998</v>
      </c>
      <c r="AN701">
        <v>3540.2750000000001</v>
      </c>
      <c r="AO701">
        <v>3363.6280000000002</v>
      </c>
      <c r="AP701">
        <v>1559.2625</v>
      </c>
      <c r="AQ701">
        <v>2126.2910000000002</v>
      </c>
      <c r="AR701">
        <v>2101.8420000000001</v>
      </c>
      <c r="AS701">
        <v>2069.6565000000001</v>
      </c>
      <c r="AT701">
        <v>2021.1590000000001</v>
      </c>
      <c r="AU701">
        <v>54.147058999999999</v>
      </c>
      <c r="AV701">
        <v>54</v>
      </c>
      <c r="AW701">
        <v>53.705882000000003</v>
      </c>
      <c r="AX701">
        <v>53.911765000000003</v>
      </c>
      <c r="AY701">
        <v>54.117646999999998</v>
      </c>
      <c r="AZ701">
        <v>53.823529000000001</v>
      </c>
      <c r="BA701">
        <v>54.117646999999998</v>
      </c>
      <c r="BB701">
        <v>55.705882000000003</v>
      </c>
      <c r="BC701">
        <v>56.794117999999997</v>
      </c>
      <c r="BD701">
        <v>59.441175999999999</v>
      </c>
      <c r="BE701">
        <v>62.588234999999997</v>
      </c>
      <c r="BF701">
        <v>66.352941000000001</v>
      </c>
      <c r="BG701">
        <v>70.764706000000004</v>
      </c>
      <c r="BH701">
        <v>73.823528999999994</v>
      </c>
      <c r="BI701">
        <v>75.617647000000005</v>
      </c>
      <c r="BJ701">
        <v>76.147058999999999</v>
      </c>
      <c r="BK701">
        <v>74.382352999999995</v>
      </c>
      <c r="BL701">
        <v>72.529411999999994</v>
      </c>
      <c r="BM701">
        <v>69.588234999999997</v>
      </c>
      <c r="BN701">
        <v>65.529411999999994</v>
      </c>
      <c r="BO701">
        <v>60.676470999999999</v>
      </c>
      <c r="BP701">
        <v>56.529412000000001</v>
      </c>
      <c r="BQ701">
        <v>55.441175999999999</v>
      </c>
      <c r="BR701">
        <v>54.294117999999997</v>
      </c>
      <c r="BS701">
        <v>-83.745769999999993</v>
      </c>
      <c r="BT701">
        <v>-10.775550000000001</v>
      </c>
      <c r="BU701">
        <v>-1.31863</v>
      </c>
      <c r="BV701">
        <v>-10.112819999999999</v>
      </c>
      <c r="BW701">
        <v>42.660200000000003</v>
      </c>
      <c r="BX701">
        <v>47.410620000000002</v>
      </c>
      <c r="BY701">
        <v>-7.9696040000000004</v>
      </c>
      <c r="BZ701">
        <v>-9.0452259999999995</v>
      </c>
      <c r="CA701">
        <v>-36.555549999999997</v>
      </c>
      <c r="CB701">
        <v>-56.737299999999998</v>
      </c>
      <c r="CC701">
        <v>-40.683489999999999</v>
      </c>
      <c r="CD701">
        <v>-5.1266990000000003</v>
      </c>
      <c r="CE701">
        <v>-88.113439999999997</v>
      </c>
      <c r="CF701">
        <v>-58.405470000000001</v>
      </c>
      <c r="CG701">
        <v>-111.3616</v>
      </c>
      <c r="CH701">
        <v>-71.370900000000006</v>
      </c>
      <c r="CI701">
        <v>-132.38849999999999</v>
      </c>
      <c r="CJ701">
        <v>-155.3289</v>
      </c>
      <c r="CK701">
        <v>-15.91192</v>
      </c>
      <c r="CL701">
        <v>1410.6890000000001</v>
      </c>
      <c r="CM701">
        <v>188.58279999999999</v>
      </c>
      <c r="CN701">
        <v>-50.187550000000002</v>
      </c>
      <c r="CO701">
        <v>-77.185500000000005</v>
      </c>
      <c r="CP701">
        <v>-55.241819999999997</v>
      </c>
      <c r="CQ701">
        <v>8099.0020000000004</v>
      </c>
      <c r="CR701">
        <v>4156.8500000000004</v>
      </c>
      <c r="CS701">
        <v>6952.3590000000004</v>
      </c>
      <c r="CT701">
        <v>7852.8119999999999</v>
      </c>
      <c r="CU701">
        <v>1462.338</v>
      </c>
      <c r="CV701">
        <v>1233.1130000000001</v>
      </c>
      <c r="CW701">
        <v>746.42430000000002</v>
      </c>
      <c r="CX701">
        <v>543.12649999999996</v>
      </c>
      <c r="CY701">
        <v>1697.845</v>
      </c>
      <c r="CZ701">
        <v>1302.1869999999999</v>
      </c>
      <c r="DA701">
        <v>2284.7530000000002</v>
      </c>
      <c r="DB701">
        <v>1837.5619999999999</v>
      </c>
      <c r="DC701">
        <v>2552.1280000000002</v>
      </c>
      <c r="DD701">
        <v>2527.3440000000001</v>
      </c>
      <c r="DE701">
        <v>2683.3649999999998</v>
      </c>
      <c r="DF701">
        <v>2766.453</v>
      </c>
      <c r="DG701">
        <v>3349.8090000000002</v>
      </c>
      <c r="DH701">
        <v>4520.8689999999997</v>
      </c>
      <c r="DI701">
        <v>6173.1660000000002</v>
      </c>
      <c r="DJ701">
        <v>4257.9549999999999</v>
      </c>
      <c r="DK701">
        <v>6769.4279999999999</v>
      </c>
      <c r="DL701">
        <v>2602.373</v>
      </c>
      <c r="DM701">
        <v>1453.742</v>
      </c>
      <c r="DN701">
        <v>1090.7339999999999</v>
      </c>
      <c r="DO701">
        <v>20</v>
      </c>
      <c r="DP701">
        <v>20</v>
      </c>
    </row>
    <row r="702" spans="1:120" x14ac:dyDescent="0.25">
      <c r="A702" t="str">
        <f t="shared" si="10"/>
        <v>AutoDR-Yes_All CBP_44390</v>
      </c>
      <c r="B702" t="s">
        <v>62</v>
      </c>
      <c r="C702" t="s">
        <v>322</v>
      </c>
      <c r="D702" t="s">
        <v>61</v>
      </c>
      <c r="E702" t="s">
        <v>61</v>
      </c>
      <c r="F702" t="s">
        <v>61</v>
      </c>
      <c r="G702" t="s">
        <v>61</v>
      </c>
      <c r="H702" t="s">
        <v>98</v>
      </c>
      <c r="I702" t="s">
        <v>61</v>
      </c>
      <c r="J702" t="s">
        <v>61</v>
      </c>
      <c r="K702" t="s">
        <v>197</v>
      </c>
      <c r="L702" s="18">
        <v>44390</v>
      </c>
      <c r="M702">
        <v>20</v>
      </c>
      <c r="N702">
        <v>20</v>
      </c>
      <c r="O702" t="s">
        <v>258</v>
      </c>
      <c r="P702">
        <v>39</v>
      </c>
      <c r="Q702">
        <v>39</v>
      </c>
      <c r="R702">
        <v>0</v>
      </c>
      <c r="S702">
        <v>0</v>
      </c>
      <c r="T702">
        <v>0</v>
      </c>
      <c r="U702">
        <v>0</v>
      </c>
      <c r="V702">
        <v>0</v>
      </c>
      <c r="W702">
        <v>2011.0775000000001</v>
      </c>
      <c r="X702">
        <v>1861.3579999999999</v>
      </c>
      <c r="Y702">
        <v>1745.2445</v>
      </c>
      <c r="Z702">
        <v>1679.1524999999999</v>
      </c>
      <c r="AA702">
        <v>1683.2215000000001</v>
      </c>
      <c r="AB702">
        <v>1663.8050000000001</v>
      </c>
      <c r="AC702">
        <v>1596.2840000000001</v>
      </c>
      <c r="AD702">
        <v>1690.6315</v>
      </c>
      <c r="AE702">
        <v>1986.463</v>
      </c>
      <c r="AF702">
        <v>2369.5810000000001</v>
      </c>
      <c r="AG702">
        <v>2509.7109999999998</v>
      </c>
      <c r="AH702">
        <v>2581.2930000000001</v>
      </c>
      <c r="AI702">
        <v>2844.8710000000001</v>
      </c>
      <c r="AJ702">
        <v>2890.0435000000002</v>
      </c>
      <c r="AK702">
        <v>3053.297</v>
      </c>
      <c r="AL702">
        <v>3099.7150000000001</v>
      </c>
      <c r="AM702">
        <v>3232.9085</v>
      </c>
      <c r="AN702">
        <v>3279.0610000000001</v>
      </c>
      <c r="AO702">
        <v>3249.1320000000001</v>
      </c>
      <c r="AP702">
        <v>2921.0479999999998</v>
      </c>
      <c r="AQ702">
        <v>3164.2</v>
      </c>
      <c r="AR702">
        <v>2618.9430000000002</v>
      </c>
      <c r="AS702">
        <v>2103.1579999999999</v>
      </c>
      <c r="AT702">
        <v>1924.3119999999999</v>
      </c>
      <c r="AU702">
        <v>63.615385000000003</v>
      </c>
      <c r="AV702">
        <v>63.269230999999998</v>
      </c>
      <c r="AW702">
        <v>62.423076999999999</v>
      </c>
      <c r="AX702">
        <v>61.858974000000003</v>
      </c>
      <c r="AY702">
        <v>61.064103000000003</v>
      </c>
      <c r="AZ702">
        <v>60.769230999999998</v>
      </c>
      <c r="BA702">
        <v>60.320512999999998</v>
      </c>
      <c r="BB702">
        <v>60.935896999999997</v>
      </c>
      <c r="BC702">
        <v>62.410255999999997</v>
      </c>
      <c r="BD702">
        <v>65.217949000000004</v>
      </c>
      <c r="BE702">
        <v>68.589743999999996</v>
      </c>
      <c r="BF702">
        <v>72.205128000000002</v>
      </c>
      <c r="BG702">
        <v>75.641025999999997</v>
      </c>
      <c r="BH702">
        <v>78</v>
      </c>
      <c r="BI702">
        <v>79.730768999999995</v>
      </c>
      <c r="BJ702">
        <v>80.371795000000006</v>
      </c>
      <c r="BK702">
        <v>80.333332999999996</v>
      </c>
      <c r="BL702">
        <v>79.564103000000003</v>
      </c>
      <c r="BM702">
        <v>77.487178999999998</v>
      </c>
      <c r="BN702">
        <v>74.448718</v>
      </c>
      <c r="BO702">
        <v>70.794871999999998</v>
      </c>
      <c r="BP702">
        <v>67.602564000000001</v>
      </c>
      <c r="BQ702">
        <v>65.512821000000002</v>
      </c>
      <c r="BR702">
        <v>64.102564000000001</v>
      </c>
      <c r="BS702">
        <v>-15.51458</v>
      </c>
      <c r="BT702">
        <v>-11.424720000000001</v>
      </c>
      <c r="BU702">
        <v>-4.3650479999999998</v>
      </c>
      <c r="BV702">
        <v>-2.2894929999999998</v>
      </c>
      <c r="BW702">
        <v>-5.9649349999999997</v>
      </c>
      <c r="BX702">
        <v>-15.059139999999999</v>
      </c>
      <c r="BY702">
        <v>26.104340000000001</v>
      </c>
      <c r="BZ702">
        <v>16.33577</v>
      </c>
      <c r="CA702">
        <v>20.62255</v>
      </c>
      <c r="CB702">
        <v>-32.772570000000002</v>
      </c>
      <c r="CC702">
        <v>30.0961</v>
      </c>
      <c r="CD702">
        <v>37.503660000000004</v>
      </c>
      <c r="CE702">
        <v>9.950977</v>
      </c>
      <c r="CF702">
        <v>-48.841209999999997</v>
      </c>
      <c r="CG702">
        <v>-62.094250000000002</v>
      </c>
      <c r="CH702">
        <v>-33.350149999999999</v>
      </c>
      <c r="CI702">
        <v>-9.8480419999999995</v>
      </c>
      <c r="CJ702">
        <v>24.712160000000001</v>
      </c>
      <c r="CK702">
        <v>71.424220000000005</v>
      </c>
      <c r="CL702">
        <v>351.25060000000002</v>
      </c>
      <c r="CM702">
        <v>-45.988430000000001</v>
      </c>
      <c r="CN702">
        <v>0.69727329999999998</v>
      </c>
      <c r="CO702">
        <v>-27.53931</v>
      </c>
      <c r="CP702">
        <v>-37.172460000000001</v>
      </c>
      <c r="CQ702">
        <v>1048.8779999999999</v>
      </c>
      <c r="CR702">
        <v>792.95079999999996</v>
      </c>
      <c r="CS702">
        <v>1067.1110000000001</v>
      </c>
      <c r="CT702">
        <v>481.74529999999999</v>
      </c>
      <c r="CU702">
        <v>411.5059</v>
      </c>
      <c r="CV702">
        <v>312.6053</v>
      </c>
      <c r="CW702">
        <v>358.22989999999999</v>
      </c>
      <c r="CX702">
        <v>311.00479999999999</v>
      </c>
      <c r="CY702">
        <v>605.72609999999997</v>
      </c>
      <c r="CZ702">
        <v>669.17769999999996</v>
      </c>
      <c r="DA702">
        <v>960.71410000000003</v>
      </c>
      <c r="DB702">
        <v>979.87159999999994</v>
      </c>
      <c r="DC702">
        <v>1146.0070000000001</v>
      </c>
      <c r="DD702">
        <v>1039.8230000000001</v>
      </c>
      <c r="DE702">
        <v>923.68409999999994</v>
      </c>
      <c r="DF702">
        <v>1043.0809999999999</v>
      </c>
      <c r="DG702">
        <v>1500.884</v>
      </c>
      <c r="DH702">
        <v>1897.722</v>
      </c>
      <c r="DI702">
        <v>2488.9670000000001</v>
      </c>
      <c r="DJ702">
        <v>1995.74</v>
      </c>
      <c r="DK702">
        <v>2104.58</v>
      </c>
      <c r="DL702">
        <v>1619.5350000000001</v>
      </c>
      <c r="DM702">
        <v>2474.5610000000001</v>
      </c>
      <c r="DN702">
        <v>1316.4960000000001</v>
      </c>
      <c r="DO702">
        <v>20</v>
      </c>
      <c r="DP702">
        <v>20</v>
      </c>
    </row>
    <row r="703" spans="1:120" hidden="1" x14ac:dyDescent="0.25">
      <c r="A703" t="str">
        <f t="shared" si="10"/>
        <v>LCA-Other_All CBP_44390</v>
      </c>
      <c r="B703" t="s">
        <v>62</v>
      </c>
      <c r="C703" t="s">
        <v>212</v>
      </c>
      <c r="D703" t="s">
        <v>32</v>
      </c>
      <c r="E703" t="s">
        <v>61</v>
      </c>
      <c r="F703" t="s">
        <v>61</v>
      </c>
      <c r="G703" t="s">
        <v>61</v>
      </c>
      <c r="H703" t="s">
        <v>61</v>
      </c>
      <c r="I703" t="s">
        <v>61</v>
      </c>
      <c r="J703" t="s">
        <v>61</v>
      </c>
      <c r="K703" t="s">
        <v>197</v>
      </c>
      <c r="L703" s="18">
        <v>44390</v>
      </c>
      <c r="M703">
        <v>20</v>
      </c>
      <c r="N703">
        <v>20</v>
      </c>
      <c r="O703" t="s">
        <v>258</v>
      </c>
      <c r="P703">
        <v>94</v>
      </c>
      <c r="Q703">
        <v>88</v>
      </c>
      <c r="R703">
        <v>0</v>
      </c>
      <c r="S703">
        <v>0</v>
      </c>
      <c r="T703">
        <v>0</v>
      </c>
      <c r="U703">
        <v>0</v>
      </c>
      <c r="V703">
        <v>0</v>
      </c>
      <c r="W703">
        <v>4402.5856000000003</v>
      </c>
      <c r="X703">
        <v>4231.7507999999998</v>
      </c>
      <c r="Y703">
        <v>4193.2882</v>
      </c>
      <c r="Z703">
        <v>4178.5803999999998</v>
      </c>
      <c r="AA703">
        <v>4244.7446</v>
      </c>
      <c r="AB703">
        <v>4348.8512000000001</v>
      </c>
      <c r="AC703">
        <v>4417.2885999999999</v>
      </c>
      <c r="AD703">
        <v>4802.4449999999997</v>
      </c>
      <c r="AE703">
        <v>5232.8784999999998</v>
      </c>
      <c r="AF703">
        <v>5439.9488000000001</v>
      </c>
      <c r="AG703">
        <v>5530.9813999999997</v>
      </c>
      <c r="AH703">
        <v>5733.3734999999997</v>
      </c>
      <c r="AI703">
        <v>5914.8122000000003</v>
      </c>
      <c r="AJ703">
        <v>5948.6334999999999</v>
      </c>
      <c r="AK703">
        <v>6062.8771999999999</v>
      </c>
      <c r="AL703">
        <v>6164.7165000000005</v>
      </c>
      <c r="AM703">
        <v>6270.7160000000003</v>
      </c>
      <c r="AN703">
        <v>6424.7403000000004</v>
      </c>
      <c r="AO703">
        <v>4967.8108000000002</v>
      </c>
      <c r="AP703">
        <v>2840.2548999999999</v>
      </c>
      <c r="AQ703">
        <v>4103.0070999999998</v>
      </c>
      <c r="AR703">
        <v>5073.3348999999998</v>
      </c>
      <c r="AS703">
        <v>4444.2889999999998</v>
      </c>
      <c r="AT703">
        <v>4183.6643999999997</v>
      </c>
      <c r="AU703">
        <v>70.323864</v>
      </c>
      <c r="AV703">
        <v>69.880681999999993</v>
      </c>
      <c r="AW703">
        <v>68.119318000000007</v>
      </c>
      <c r="AX703">
        <v>66.863636</v>
      </c>
      <c r="AY703">
        <v>65.420455000000004</v>
      </c>
      <c r="AZ703">
        <v>64.6875</v>
      </c>
      <c r="BA703">
        <v>63.954545000000003</v>
      </c>
      <c r="BB703">
        <v>64.693181999999993</v>
      </c>
      <c r="BC703">
        <v>66.710227000000003</v>
      </c>
      <c r="BD703">
        <v>69.846591000000004</v>
      </c>
      <c r="BE703">
        <v>73.909091000000004</v>
      </c>
      <c r="BF703">
        <v>77.767044999999996</v>
      </c>
      <c r="BG703">
        <v>81.573864</v>
      </c>
      <c r="BH703">
        <v>84.113636</v>
      </c>
      <c r="BI703">
        <v>86.630681999999993</v>
      </c>
      <c r="BJ703">
        <v>87.892044999999996</v>
      </c>
      <c r="BK703">
        <v>88.153408999999996</v>
      </c>
      <c r="BL703">
        <v>87.778408999999996</v>
      </c>
      <c r="BM703">
        <v>86.147727000000003</v>
      </c>
      <c r="BN703">
        <v>82.943181999999993</v>
      </c>
      <c r="BO703">
        <v>79.278408999999996</v>
      </c>
      <c r="BP703">
        <v>75.818181999999993</v>
      </c>
      <c r="BQ703">
        <v>73.215908999999996</v>
      </c>
      <c r="BR703">
        <v>71.227272999999997</v>
      </c>
      <c r="BS703">
        <v>-103.4297</v>
      </c>
      <c r="BT703">
        <v>61.158900000000003</v>
      </c>
      <c r="BU703">
        <v>71.300030000000007</v>
      </c>
      <c r="BV703">
        <v>62.799880000000002</v>
      </c>
      <c r="BW703">
        <v>47.159930000000003</v>
      </c>
      <c r="BX703">
        <v>57.589970000000001</v>
      </c>
      <c r="BY703">
        <v>53.238149999999997</v>
      </c>
      <c r="BZ703">
        <v>-30.257819999999999</v>
      </c>
      <c r="CA703">
        <v>-76.590850000000003</v>
      </c>
      <c r="CB703">
        <v>-62.050750000000001</v>
      </c>
      <c r="CC703">
        <v>-15.824</v>
      </c>
      <c r="CD703">
        <v>-40.971069999999997</v>
      </c>
      <c r="CE703">
        <v>31.630500000000001</v>
      </c>
      <c r="CF703">
        <v>-6.0763179999999997</v>
      </c>
      <c r="CG703">
        <v>-17.26962</v>
      </c>
      <c r="CH703">
        <v>13.872170000000001</v>
      </c>
      <c r="CI703">
        <v>27.109400000000001</v>
      </c>
      <c r="CJ703">
        <v>86.130840000000006</v>
      </c>
      <c r="CK703">
        <v>1393.4829999999999</v>
      </c>
      <c r="CL703">
        <v>3484.2</v>
      </c>
      <c r="CM703">
        <v>2049.3000000000002</v>
      </c>
      <c r="CN703">
        <v>562.46339999999998</v>
      </c>
      <c r="CO703">
        <v>77.246539999999996</v>
      </c>
      <c r="CP703">
        <v>63.156689999999998</v>
      </c>
      <c r="CQ703">
        <v>11017.67</v>
      </c>
      <c r="CR703">
        <v>3506.768</v>
      </c>
      <c r="CS703">
        <v>2991.125</v>
      </c>
      <c r="CT703">
        <v>2637.0439999999999</v>
      </c>
      <c r="CU703">
        <v>2441.6999999999998</v>
      </c>
      <c r="CV703">
        <v>2999.45</v>
      </c>
      <c r="CW703">
        <v>1415.9939999999999</v>
      </c>
      <c r="CX703">
        <v>1868.5640000000001</v>
      </c>
      <c r="CY703">
        <v>2697.91</v>
      </c>
      <c r="CZ703">
        <v>3178.4650000000001</v>
      </c>
      <c r="DA703">
        <v>4110.7709999999997</v>
      </c>
      <c r="DB703">
        <v>4198.3379999999997</v>
      </c>
      <c r="DC703">
        <v>4010.3560000000002</v>
      </c>
      <c r="DD703">
        <v>3731.2049999999999</v>
      </c>
      <c r="DE703">
        <v>4657.5649999999996</v>
      </c>
      <c r="DF703">
        <v>4848.982</v>
      </c>
      <c r="DG703">
        <v>5160.4129999999996</v>
      </c>
      <c r="DH703">
        <v>7630.0619999999999</v>
      </c>
      <c r="DI703">
        <v>8942.3889999999992</v>
      </c>
      <c r="DJ703">
        <v>7069.04</v>
      </c>
      <c r="DK703">
        <v>24411.919999999998</v>
      </c>
      <c r="DL703">
        <v>15219.26</v>
      </c>
      <c r="DM703">
        <v>8848.6479999999992</v>
      </c>
      <c r="DN703">
        <v>9545.9789999999994</v>
      </c>
      <c r="DO703">
        <v>20</v>
      </c>
      <c r="DP703">
        <v>20</v>
      </c>
    </row>
    <row r="704" spans="1:120" hidden="1" x14ac:dyDescent="0.25">
      <c r="A704" t="str">
        <f t="shared" si="10"/>
        <v>Aggregator-CPower_All CBP_44390</v>
      </c>
      <c r="B704" t="s">
        <v>62</v>
      </c>
      <c r="C704" t="s">
        <v>215</v>
      </c>
      <c r="D704" t="s">
        <v>61</v>
      </c>
      <c r="E704" t="s">
        <v>61</v>
      </c>
      <c r="F704" t="s">
        <v>42</v>
      </c>
      <c r="G704" t="s">
        <v>61</v>
      </c>
      <c r="H704" t="s">
        <v>61</v>
      </c>
      <c r="I704" t="s">
        <v>61</v>
      </c>
      <c r="J704" t="s">
        <v>61</v>
      </c>
      <c r="K704" t="s">
        <v>197</v>
      </c>
      <c r="L704" s="18">
        <v>44390</v>
      </c>
      <c r="M704">
        <v>20</v>
      </c>
      <c r="N704">
        <v>20</v>
      </c>
      <c r="O704" t="s">
        <v>258</v>
      </c>
      <c r="P704">
        <v>478</v>
      </c>
      <c r="Q704">
        <v>467</v>
      </c>
      <c r="R704">
        <v>0</v>
      </c>
      <c r="S704">
        <v>0</v>
      </c>
      <c r="T704">
        <v>0</v>
      </c>
      <c r="U704">
        <v>0</v>
      </c>
      <c r="V704">
        <v>0</v>
      </c>
      <c r="W704">
        <v>18025.385999999999</v>
      </c>
      <c r="X704">
        <v>18420.460999999999</v>
      </c>
      <c r="Y704">
        <v>18238.774000000001</v>
      </c>
      <c r="Z704">
        <v>18122.321</v>
      </c>
      <c r="AA704">
        <v>18170.050999999999</v>
      </c>
      <c r="AB704">
        <v>19269.912</v>
      </c>
      <c r="AC704">
        <v>21033.91</v>
      </c>
      <c r="AD704">
        <v>23693.741999999998</v>
      </c>
      <c r="AE704">
        <v>26123.687000000002</v>
      </c>
      <c r="AF704">
        <v>28317.332999999999</v>
      </c>
      <c r="AG704">
        <v>29617.260999999999</v>
      </c>
      <c r="AH704">
        <v>32673.145</v>
      </c>
      <c r="AI704">
        <v>34017.446000000004</v>
      </c>
      <c r="AJ704">
        <v>34924.512999999999</v>
      </c>
      <c r="AK704">
        <v>35773.203000000001</v>
      </c>
      <c r="AL704">
        <v>35911.637999999999</v>
      </c>
      <c r="AM704">
        <v>36345.919999999998</v>
      </c>
      <c r="AN704">
        <v>36874.936999999998</v>
      </c>
      <c r="AO704">
        <v>34277.891000000003</v>
      </c>
      <c r="AP704">
        <v>26034.608</v>
      </c>
      <c r="AQ704">
        <v>27606.793000000001</v>
      </c>
      <c r="AR704">
        <v>24171.759999999998</v>
      </c>
      <c r="AS704">
        <v>20455.505000000001</v>
      </c>
      <c r="AT704">
        <v>18811.861000000001</v>
      </c>
      <c r="AU704">
        <v>67.208779000000007</v>
      </c>
      <c r="AV704">
        <v>66.895075000000006</v>
      </c>
      <c r="AW704">
        <v>65.781585000000007</v>
      </c>
      <c r="AX704">
        <v>64.862954999999999</v>
      </c>
      <c r="AY704">
        <v>63.752676999999998</v>
      </c>
      <c r="AZ704">
        <v>63.309421999999998</v>
      </c>
      <c r="BA704">
        <v>62.594217999999998</v>
      </c>
      <c r="BB704">
        <v>63.314774999999997</v>
      </c>
      <c r="BC704">
        <v>65.027837000000005</v>
      </c>
      <c r="BD704">
        <v>68.229122000000004</v>
      </c>
      <c r="BE704">
        <v>71.768737000000002</v>
      </c>
      <c r="BF704">
        <v>75.224839000000003</v>
      </c>
      <c r="BG704">
        <v>78.626338000000004</v>
      </c>
      <c r="BH704">
        <v>81.073875999999998</v>
      </c>
      <c r="BI704">
        <v>83.172376999999997</v>
      </c>
      <c r="BJ704">
        <v>83.996787999999995</v>
      </c>
      <c r="BK704">
        <v>84.067452000000003</v>
      </c>
      <c r="BL704">
        <v>83.548180000000002</v>
      </c>
      <c r="BM704">
        <v>81.625268000000005</v>
      </c>
      <c r="BN704">
        <v>78.674518000000006</v>
      </c>
      <c r="BO704">
        <v>75.153104999999996</v>
      </c>
      <c r="BP704">
        <v>71.857602</v>
      </c>
      <c r="BQ704">
        <v>69.496787999999995</v>
      </c>
      <c r="BR704">
        <v>67.886510000000001</v>
      </c>
      <c r="BS704">
        <v>-272.18009999999998</v>
      </c>
      <c r="BT704">
        <v>78.139989999999997</v>
      </c>
      <c r="BU704">
        <v>27.486329999999999</v>
      </c>
      <c r="BV704">
        <v>40.439950000000003</v>
      </c>
      <c r="BW704">
        <v>129.38659999999999</v>
      </c>
      <c r="BX704">
        <v>165.30959999999999</v>
      </c>
      <c r="BY704">
        <v>50.447560000000003</v>
      </c>
      <c r="BZ704">
        <v>20.282029999999999</v>
      </c>
      <c r="CA704">
        <v>-173.87979999999999</v>
      </c>
      <c r="CB704">
        <v>-273.42309999999998</v>
      </c>
      <c r="CC704">
        <v>-36.309640000000002</v>
      </c>
      <c r="CD704">
        <v>-364.8519</v>
      </c>
      <c r="CE704">
        <v>-344.32560000000001</v>
      </c>
      <c r="CF704">
        <v>-489.30419999999998</v>
      </c>
      <c r="CG704">
        <v>-628.94389999999999</v>
      </c>
      <c r="CH704">
        <v>-516.31539999999995</v>
      </c>
      <c r="CI704">
        <v>-615.1866</v>
      </c>
      <c r="CJ704">
        <v>-551.97630000000004</v>
      </c>
      <c r="CK704">
        <v>2359.049</v>
      </c>
      <c r="CL704">
        <v>8528.5460000000003</v>
      </c>
      <c r="CM704">
        <v>2528.3020000000001</v>
      </c>
      <c r="CN704">
        <v>287.76350000000002</v>
      </c>
      <c r="CO704">
        <v>-316.30549999999999</v>
      </c>
      <c r="CP704">
        <v>-234.39449999999999</v>
      </c>
      <c r="CQ704">
        <v>35092.51</v>
      </c>
      <c r="CR704">
        <v>15558.51</v>
      </c>
      <c r="CS704">
        <v>17468.39</v>
      </c>
      <c r="CT704">
        <v>16704.099999999999</v>
      </c>
      <c r="CU704">
        <v>11029.34</v>
      </c>
      <c r="CV704">
        <v>12136.98</v>
      </c>
      <c r="CW704">
        <v>7887.8530000000001</v>
      </c>
      <c r="CX704">
        <v>7493.2120000000004</v>
      </c>
      <c r="CY704">
        <v>13497.09</v>
      </c>
      <c r="CZ704">
        <v>15209.01</v>
      </c>
      <c r="DA704">
        <v>29775.74</v>
      </c>
      <c r="DB704">
        <v>31356.03</v>
      </c>
      <c r="DC704">
        <v>35020.410000000003</v>
      </c>
      <c r="DD704">
        <v>39849.75</v>
      </c>
      <c r="DE704">
        <v>48580.2</v>
      </c>
      <c r="DF704">
        <v>54580.1</v>
      </c>
      <c r="DG704">
        <v>60409.96</v>
      </c>
      <c r="DH704">
        <v>59569.59</v>
      </c>
      <c r="DI704">
        <v>62546.080000000002</v>
      </c>
      <c r="DJ704">
        <v>60240.67</v>
      </c>
      <c r="DK704">
        <v>71688.09</v>
      </c>
      <c r="DL704">
        <v>53201.83</v>
      </c>
      <c r="DM704">
        <v>31352.54</v>
      </c>
      <c r="DN704">
        <v>26324.37</v>
      </c>
      <c r="DO704">
        <v>20</v>
      </c>
      <c r="DP704">
        <v>20</v>
      </c>
    </row>
    <row r="705" spans="1:120" hidden="1" x14ac:dyDescent="0.25">
      <c r="A705" t="str">
        <f t="shared" si="10"/>
        <v>sublap_id-SLAP_PGNB_All CBP_44390</v>
      </c>
      <c r="B705" t="s">
        <v>62</v>
      </c>
      <c r="C705" t="s">
        <v>295</v>
      </c>
      <c r="D705" t="s">
        <v>61</v>
      </c>
      <c r="E705" t="s">
        <v>296</v>
      </c>
      <c r="F705" t="s">
        <v>61</v>
      </c>
      <c r="G705" t="s">
        <v>61</v>
      </c>
      <c r="H705" t="s">
        <v>61</v>
      </c>
      <c r="I705" t="s">
        <v>61</v>
      </c>
      <c r="J705" t="s">
        <v>61</v>
      </c>
      <c r="K705" t="s">
        <v>197</v>
      </c>
      <c r="L705" s="18">
        <v>44390</v>
      </c>
      <c r="M705">
        <v>20</v>
      </c>
      <c r="N705">
        <v>20</v>
      </c>
      <c r="O705" t="s">
        <v>258</v>
      </c>
      <c r="P705">
        <v>15</v>
      </c>
      <c r="Q705">
        <v>15</v>
      </c>
      <c r="R705">
        <v>0</v>
      </c>
      <c r="S705">
        <v>0</v>
      </c>
      <c r="T705">
        <v>0</v>
      </c>
      <c r="U705">
        <v>0</v>
      </c>
      <c r="V705">
        <v>0</v>
      </c>
      <c r="W705">
        <v>215.25800000000001</v>
      </c>
      <c r="X705">
        <v>238.89</v>
      </c>
      <c r="Y705">
        <v>236.63200000000001</v>
      </c>
      <c r="Z705">
        <v>236.286</v>
      </c>
      <c r="AA705">
        <v>237.876</v>
      </c>
      <c r="AB705">
        <v>244.17</v>
      </c>
      <c r="AC705">
        <v>402.92</v>
      </c>
      <c r="AD705">
        <v>431.46</v>
      </c>
      <c r="AE705">
        <v>496.88600000000002</v>
      </c>
      <c r="AF705">
        <v>555.29399999999998</v>
      </c>
      <c r="AG705">
        <v>626.048</v>
      </c>
      <c r="AH705">
        <v>696.65800000000002</v>
      </c>
      <c r="AI705">
        <v>740.71600000000001</v>
      </c>
      <c r="AJ705">
        <v>769.56600000000003</v>
      </c>
      <c r="AK705">
        <v>887.65599999999995</v>
      </c>
      <c r="AL705">
        <v>842.85</v>
      </c>
      <c r="AM705">
        <v>939.85</v>
      </c>
      <c r="AN705">
        <v>1030.902</v>
      </c>
      <c r="AO705">
        <v>1002.898</v>
      </c>
      <c r="AP705">
        <v>668.28</v>
      </c>
      <c r="AQ705">
        <v>500.29</v>
      </c>
      <c r="AR705">
        <v>295.12400000000002</v>
      </c>
      <c r="AS705">
        <v>243.376</v>
      </c>
      <c r="AT705">
        <v>232.89</v>
      </c>
      <c r="AU705">
        <v>54.333333000000003</v>
      </c>
      <c r="AV705">
        <v>54</v>
      </c>
      <c r="AW705">
        <v>53.333333000000003</v>
      </c>
      <c r="AX705">
        <v>53.166666999999997</v>
      </c>
      <c r="AY705">
        <v>53</v>
      </c>
      <c r="AZ705">
        <v>52.333333000000003</v>
      </c>
      <c r="BA705">
        <v>53</v>
      </c>
      <c r="BB705">
        <v>55.333333000000003</v>
      </c>
      <c r="BC705">
        <v>57.166666999999997</v>
      </c>
      <c r="BD705">
        <v>60</v>
      </c>
      <c r="BE705">
        <v>63.333333000000003</v>
      </c>
      <c r="BF705">
        <v>66.166667000000004</v>
      </c>
      <c r="BG705">
        <v>69.833332999999996</v>
      </c>
      <c r="BH705">
        <v>72.333332999999996</v>
      </c>
      <c r="BI705">
        <v>74.5</v>
      </c>
      <c r="BJ705">
        <v>76.333332999999996</v>
      </c>
      <c r="BK705">
        <v>75.5</v>
      </c>
      <c r="BL705">
        <v>73.833332999999996</v>
      </c>
      <c r="BM705">
        <v>70.333332999999996</v>
      </c>
      <c r="BN705">
        <v>66.833332999999996</v>
      </c>
      <c r="BO705">
        <v>62.166666999999997</v>
      </c>
      <c r="BP705">
        <v>57.833333000000003</v>
      </c>
      <c r="BQ705">
        <v>56</v>
      </c>
      <c r="BR705">
        <v>54.666666999999997</v>
      </c>
      <c r="BS705">
        <v>6.2019739999999999</v>
      </c>
      <c r="BT705">
        <v>-4.5931329999999999</v>
      </c>
      <c r="BU705">
        <v>-3.3879060000000001</v>
      </c>
      <c r="BV705">
        <v>2.0988419999999999</v>
      </c>
      <c r="BW705">
        <v>-0.18750330000000001</v>
      </c>
      <c r="BX705">
        <v>14.59567</v>
      </c>
      <c r="BY705">
        <v>2.026678</v>
      </c>
      <c r="BZ705">
        <v>-4.7691299999999999E-2</v>
      </c>
      <c r="CA705">
        <v>8.1990490000000005</v>
      </c>
      <c r="CB705">
        <v>-26.962389999999999</v>
      </c>
      <c r="CC705">
        <v>-21.88692</v>
      </c>
      <c r="CD705">
        <v>-7.2149029999999996</v>
      </c>
      <c r="CE705">
        <v>-2.5931850000000001</v>
      </c>
      <c r="CF705">
        <v>4.6197910000000002</v>
      </c>
      <c r="CG705">
        <v>-34.702590000000001</v>
      </c>
      <c r="CH705">
        <v>-14.90888</v>
      </c>
      <c r="CI705">
        <v>-87.819680000000005</v>
      </c>
      <c r="CJ705">
        <v>-76.071510000000004</v>
      </c>
      <c r="CK705">
        <v>-27.452909999999999</v>
      </c>
      <c r="CL705">
        <v>78.849100000000007</v>
      </c>
      <c r="CM705">
        <v>-25.85688</v>
      </c>
      <c r="CN705">
        <v>-4.4722090000000003</v>
      </c>
      <c r="CO705">
        <v>-8.5877269999999992</v>
      </c>
      <c r="CP705">
        <v>-8.4170630000000006</v>
      </c>
      <c r="CQ705">
        <v>22.541789999999999</v>
      </c>
      <c r="CR705">
        <v>39.817749999999997</v>
      </c>
      <c r="CS705">
        <v>31.91874</v>
      </c>
      <c r="CT705">
        <v>12.69328</v>
      </c>
      <c r="CU705">
        <v>11.98156</v>
      </c>
      <c r="CV705">
        <v>82.645009999999999</v>
      </c>
      <c r="CW705">
        <v>92.331630000000004</v>
      </c>
      <c r="CX705">
        <v>56.655090000000001</v>
      </c>
      <c r="CY705">
        <v>269.37529999999998</v>
      </c>
      <c r="CZ705">
        <v>209.9341</v>
      </c>
      <c r="DA705">
        <v>336.84449999999998</v>
      </c>
      <c r="DB705">
        <v>463.23590000000002</v>
      </c>
      <c r="DC705">
        <v>798.21730000000002</v>
      </c>
      <c r="DD705">
        <v>531.96910000000003</v>
      </c>
      <c r="DE705">
        <v>977.11440000000005</v>
      </c>
      <c r="DF705">
        <v>1137.393</v>
      </c>
      <c r="DG705">
        <v>1297.953</v>
      </c>
      <c r="DH705">
        <v>1425.8440000000001</v>
      </c>
      <c r="DI705">
        <v>2229.2840000000001</v>
      </c>
      <c r="DJ705">
        <v>866.77200000000005</v>
      </c>
      <c r="DK705">
        <v>828.13279999999997</v>
      </c>
      <c r="DL705">
        <v>187.13820000000001</v>
      </c>
      <c r="DM705">
        <v>61.051519999999996</v>
      </c>
      <c r="DN705">
        <v>41.310609999999997</v>
      </c>
      <c r="DO705">
        <v>20</v>
      </c>
      <c r="DP705">
        <v>20</v>
      </c>
    </row>
    <row r="706" spans="1:120" hidden="1" x14ac:dyDescent="0.25">
      <c r="A706" t="str">
        <f t="shared" si="10"/>
        <v>Aggregator-Blue Zone Resources, LLC_All CBP_44390</v>
      </c>
      <c r="B706" t="s">
        <v>62</v>
      </c>
      <c r="C706" t="s">
        <v>261</v>
      </c>
      <c r="D706" t="s">
        <v>61</v>
      </c>
      <c r="E706" t="s">
        <v>61</v>
      </c>
      <c r="F706" t="s">
        <v>262</v>
      </c>
      <c r="G706" t="s">
        <v>61</v>
      </c>
      <c r="H706" t="s">
        <v>61</v>
      </c>
      <c r="I706" t="s">
        <v>61</v>
      </c>
      <c r="J706" t="s">
        <v>61</v>
      </c>
      <c r="K706" t="s">
        <v>197</v>
      </c>
      <c r="L706" s="18">
        <v>44390</v>
      </c>
      <c r="M706">
        <v>19</v>
      </c>
      <c r="N706">
        <v>21</v>
      </c>
      <c r="O706" t="s">
        <v>258</v>
      </c>
      <c r="P706">
        <v>2</v>
      </c>
      <c r="Q706">
        <v>2</v>
      </c>
      <c r="R706">
        <v>0</v>
      </c>
      <c r="S706">
        <v>0</v>
      </c>
      <c r="T706">
        <v>1</v>
      </c>
      <c r="U706">
        <v>0</v>
      </c>
      <c r="V706">
        <v>1</v>
      </c>
      <c r="W706">
        <v>1080.5999999999999</v>
      </c>
      <c r="X706">
        <v>1384.2</v>
      </c>
      <c r="Y706">
        <v>1394.72</v>
      </c>
      <c r="Z706">
        <v>1389.4</v>
      </c>
      <c r="AA706">
        <v>1387.08</v>
      </c>
      <c r="AB706">
        <v>1380.16</v>
      </c>
      <c r="AC706">
        <v>1384.36</v>
      </c>
      <c r="AD706">
        <v>1394.08</v>
      </c>
      <c r="AE706">
        <v>1390.64</v>
      </c>
      <c r="AF706">
        <v>1396.2</v>
      </c>
      <c r="AG706">
        <v>1307.96</v>
      </c>
      <c r="AH706">
        <v>1185.56</v>
      </c>
      <c r="AI706">
        <v>555.20000000000005</v>
      </c>
      <c r="AJ706">
        <v>710.4</v>
      </c>
      <c r="AK706">
        <v>718.96</v>
      </c>
      <c r="AL706">
        <v>738.48</v>
      </c>
      <c r="AM706">
        <v>850.68</v>
      </c>
      <c r="AN706">
        <v>739.48</v>
      </c>
      <c r="AO706">
        <v>262.83999999999997</v>
      </c>
      <c r="AP706">
        <v>260.32</v>
      </c>
      <c r="AQ706">
        <v>243.44</v>
      </c>
      <c r="AR706">
        <v>729.88</v>
      </c>
      <c r="AS706">
        <v>873.56</v>
      </c>
      <c r="AT706">
        <v>880.76</v>
      </c>
      <c r="AU706">
        <v>55.5</v>
      </c>
      <c r="AV706">
        <v>55</v>
      </c>
      <c r="AW706">
        <v>54</v>
      </c>
      <c r="AX706">
        <v>54</v>
      </c>
      <c r="AY706">
        <v>54</v>
      </c>
      <c r="AZ706">
        <v>54</v>
      </c>
      <c r="BA706">
        <v>54</v>
      </c>
      <c r="BB706">
        <v>54</v>
      </c>
      <c r="BC706">
        <v>54.5</v>
      </c>
      <c r="BD706">
        <v>55.5</v>
      </c>
      <c r="BE706">
        <v>56</v>
      </c>
      <c r="BF706">
        <v>57.5</v>
      </c>
      <c r="BG706">
        <v>59.5</v>
      </c>
      <c r="BH706">
        <v>61</v>
      </c>
      <c r="BI706">
        <v>61</v>
      </c>
      <c r="BJ706">
        <v>61.5</v>
      </c>
      <c r="BK706">
        <v>62</v>
      </c>
      <c r="BL706">
        <v>61.5</v>
      </c>
      <c r="BM706">
        <v>60</v>
      </c>
      <c r="BN706">
        <v>58</v>
      </c>
      <c r="BO706">
        <v>58</v>
      </c>
      <c r="BP706">
        <v>57</v>
      </c>
      <c r="BQ706">
        <v>57</v>
      </c>
      <c r="BR706">
        <v>56.5</v>
      </c>
      <c r="BS706">
        <v>48.87677</v>
      </c>
      <c r="BT706">
        <v>-1.619507</v>
      </c>
      <c r="BU706">
        <v>-2.011841</v>
      </c>
      <c r="BV706">
        <v>1.1008910000000001</v>
      </c>
      <c r="BW706">
        <v>4.1894530000000003</v>
      </c>
      <c r="BX706">
        <v>8.1130370000000003</v>
      </c>
      <c r="BY706">
        <v>2.5034179999999999</v>
      </c>
      <c r="BZ706">
        <v>1.4093629999999999</v>
      </c>
      <c r="CA706">
        <v>-3.2924190000000002</v>
      </c>
      <c r="CB706">
        <v>-12.92285</v>
      </c>
      <c r="CC706">
        <v>34.823180000000001</v>
      </c>
      <c r="CD706">
        <v>17.08484</v>
      </c>
      <c r="CE706">
        <v>25.278960000000001</v>
      </c>
      <c r="CF706">
        <v>33.556780000000003</v>
      </c>
      <c r="CG706">
        <v>43.501910000000002</v>
      </c>
      <c r="CH706">
        <v>-0.67166139999999996</v>
      </c>
      <c r="CI706">
        <v>17.396740000000001</v>
      </c>
      <c r="CJ706">
        <v>380.80709999999999</v>
      </c>
      <c r="CK706">
        <v>554.66390000000001</v>
      </c>
      <c r="CL706">
        <v>635.47770000000003</v>
      </c>
      <c r="CM706">
        <v>671.02980000000002</v>
      </c>
      <c r="CN706">
        <v>343.05630000000002</v>
      </c>
      <c r="CO706">
        <v>66.920169999999999</v>
      </c>
      <c r="CP706">
        <v>-32.513170000000002</v>
      </c>
      <c r="CQ706">
        <v>1191.5340000000001</v>
      </c>
      <c r="CR706">
        <v>59.275649999999999</v>
      </c>
      <c r="CS706">
        <v>70.484210000000004</v>
      </c>
      <c r="CT706">
        <v>54.874690000000001</v>
      </c>
      <c r="CU706">
        <v>50.226520000000001</v>
      </c>
      <c r="CV706">
        <v>37.334350000000001</v>
      </c>
      <c r="CW706">
        <v>14.461</v>
      </c>
      <c r="CX706">
        <v>24.192229999999999</v>
      </c>
      <c r="CY706">
        <v>36.649949999999997</v>
      </c>
      <c r="CZ706">
        <v>177.81979999999999</v>
      </c>
      <c r="DA706">
        <v>1038.394</v>
      </c>
      <c r="DB706">
        <v>2279.4059999999999</v>
      </c>
      <c r="DC706">
        <v>1867.0440000000001</v>
      </c>
      <c r="DD706">
        <v>2129.931</v>
      </c>
      <c r="DE706">
        <v>1785.212</v>
      </c>
      <c r="DF706">
        <v>1877.3</v>
      </c>
      <c r="DG706">
        <v>1600.182</v>
      </c>
      <c r="DH706">
        <v>15272.72</v>
      </c>
      <c r="DI706">
        <v>1869.414</v>
      </c>
      <c r="DJ706">
        <v>2988.3789999999999</v>
      </c>
      <c r="DK706">
        <v>5365.9889999999996</v>
      </c>
      <c r="DL706">
        <v>18815.09</v>
      </c>
      <c r="DM706">
        <v>3948.2449999999999</v>
      </c>
      <c r="DN706">
        <v>666.72640000000001</v>
      </c>
      <c r="DO706">
        <v>19</v>
      </c>
      <c r="DP706">
        <v>21</v>
      </c>
    </row>
    <row r="707" spans="1:120" hidden="1" x14ac:dyDescent="0.25">
      <c r="A707" t="str">
        <f t="shared" si="10"/>
        <v>Industry_Type-1. Agriculture, Mining &amp; Construction_All CBP_44390</v>
      </c>
      <c r="B707" t="s">
        <v>62</v>
      </c>
      <c r="C707" t="s">
        <v>211</v>
      </c>
      <c r="D707" t="s">
        <v>61</v>
      </c>
      <c r="E707" t="s">
        <v>61</v>
      </c>
      <c r="F707" t="s">
        <v>61</v>
      </c>
      <c r="G707" t="s">
        <v>30</v>
      </c>
      <c r="H707" t="s">
        <v>61</v>
      </c>
      <c r="I707" t="s">
        <v>61</v>
      </c>
      <c r="J707" t="s">
        <v>61</v>
      </c>
      <c r="K707" t="s">
        <v>197</v>
      </c>
      <c r="L707" s="18">
        <v>44390</v>
      </c>
      <c r="M707">
        <v>20</v>
      </c>
      <c r="N707">
        <v>20</v>
      </c>
      <c r="O707" t="s">
        <v>258</v>
      </c>
      <c r="P707">
        <v>19</v>
      </c>
      <c r="Q707">
        <v>19</v>
      </c>
      <c r="R707">
        <v>1</v>
      </c>
      <c r="S707">
        <v>0</v>
      </c>
      <c r="T707">
        <v>0</v>
      </c>
      <c r="U707">
        <v>0</v>
      </c>
      <c r="V707">
        <v>0</v>
      </c>
      <c r="W707">
        <v>5786.84</v>
      </c>
      <c r="X707">
        <v>6127.88</v>
      </c>
      <c r="Y707">
        <v>6137.12</v>
      </c>
      <c r="Z707">
        <v>6124.84</v>
      </c>
      <c r="AA707">
        <v>6120.12</v>
      </c>
      <c r="AB707">
        <v>6117.12</v>
      </c>
      <c r="AC707">
        <v>6119.72</v>
      </c>
      <c r="AD707">
        <v>6148.16</v>
      </c>
      <c r="AE707">
        <v>6043.04</v>
      </c>
      <c r="AF707">
        <v>5993.72</v>
      </c>
      <c r="AG707">
        <v>5868.76</v>
      </c>
      <c r="AH707">
        <v>5727.24</v>
      </c>
      <c r="AI707">
        <v>5082</v>
      </c>
      <c r="AJ707">
        <v>5237.76</v>
      </c>
      <c r="AK707">
        <v>5246.8</v>
      </c>
      <c r="AL707">
        <v>5263.84</v>
      </c>
      <c r="AM707">
        <v>5274.92</v>
      </c>
      <c r="AN707">
        <v>4935.24</v>
      </c>
      <c r="AO707">
        <v>2186.6</v>
      </c>
      <c r="AP707">
        <v>348</v>
      </c>
      <c r="AQ707">
        <v>2943.68</v>
      </c>
      <c r="AR707">
        <v>5458.76</v>
      </c>
      <c r="AS707">
        <v>5679.08</v>
      </c>
      <c r="AT707">
        <v>5570.2</v>
      </c>
      <c r="AU707">
        <v>83.236841999999996</v>
      </c>
      <c r="AV707">
        <v>83.184211000000005</v>
      </c>
      <c r="AW707">
        <v>80.842105000000004</v>
      </c>
      <c r="AX707">
        <v>78.605262999999994</v>
      </c>
      <c r="AY707">
        <v>76.368420999999998</v>
      </c>
      <c r="AZ707">
        <v>75.473684000000006</v>
      </c>
      <c r="BA707">
        <v>72.789473999999998</v>
      </c>
      <c r="BB707">
        <v>72.789473999999998</v>
      </c>
      <c r="BC707">
        <v>75.078946999999999</v>
      </c>
      <c r="BD707">
        <v>80.105262999999994</v>
      </c>
      <c r="BE707">
        <v>84.631579000000002</v>
      </c>
      <c r="BF707">
        <v>88.368420999999998</v>
      </c>
      <c r="BG707">
        <v>91.263158000000004</v>
      </c>
      <c r="BH707">
        <v>93.657894999999996</v>
      </c>
      <c r="BI707">
        <v>96.789473999999998</v>
      </c>
      <c r="BJ707">
        <v>97.736841999999996</v>
      </c>
      <c r="BK707">
        <v>98.236841999999996</v>
      </c>
      <c r="BL707">
        <v>98.631579000000002</v>
      </c>
      <c r="BM707">
        <v>97.131579000000002</v>
      </c>
      <c r="BN707">
        <v>95.131579000000002</v>
      </c>
      <c r="BO707">
        <v>92.894737000000006</v>
      </c>
      <c r="BP707">
        <v>90.105262999999994</v>
      </c>
      <c r="BQ707">
        <v>86.973684000000006</v>
      </c>
      <c r="BR707">
        <v>84.684211000000005</v>
      </c>
      <c r="BS707">
        <v>-49.629249999999999</v>
      </c>
      <c r="BT707">
        <v>19.507149999999999</v>
      </c>
      <c r="BU707">
        <v>30.615179999999999</v>
      </c>
      <c r="BV707">
        <v>26.635670000000001</v>
      </c>
      <c r="BW707">
        <v>17.264119999999998</v>
      </c>
      <c r="BX707">
        <v>24.230429999999998</v>
      </c>
      <c r="BY707">
        <v>26.075939999999999</v>
      </c>
      <c r="BZ707">
        <v>3.8657629999999998</v>
      </c>
      <c r="CA707">
        <v>-26.256730000000001</v>
      </c>
      <c r="CB707">
        <v>-47.64508</v>
      </c>
      <c r="CC707">
        <v>87.411879999999996</v>
      </c>
      <c r="CD707">
        <v>59.810809999999996</v>
      </c>
      <c r="CE707">
        <v>55.490989999999996</v>
      </c>
      <c r="CF707">
        <v>65.245689999999996</v>
      </c>
      <c r="CG707">
        <v>37.460189999999997</v>
      </c>
      <c r="CH707">
        <v>-5.6360999999999999</v>
      </c>
      <c r="CI707">
        <v>23.921279999999999</v>
      </c>
      <c r="CJ707">
        <v>496.66180000000003</v>
      </c>
      <c r="CK707">
        <v>3003.9879999999998</v>
      </c>
      <c r="CL707">
        <v>5010.26</v>
      </c>
      <c r="CM707">
        <v>2961.2640000000001</v>
      </c>
      <c r="CN707">
        <v>890.76930000000004</v>
      </c>
      <c r="CO707">
        <v>161.23410000000001</v>
      </c>
      <c r="CP707">
        <v>60.248980000000003</v>
      </c>
      <c r="CQ707">
        <v>14330.14</v>
      </c>
      <c r="CR707">
        <v>3381.1759999999999</v>
      </c>
      <c r="CS707">
        <v>2981.17</v>
      </c>
      <c r="CT707">
        <v>2832.0010000000002</v>
      </c>
      <c r="CU707">
        <v>2722.4389999999999</v>
      </c>
      <c r="CV707">
        <v>2862.5419999999999</v>
      </c>
      <c r="CW707">
        <v>1223.5039999999999</v>
      </c>
      <c r="CX707">
        <v>1799.9069999999999</v>
      </c>
      <c r="CY707">
        <v>2582.4540000000002</v>
      </c>
      <c r="CZ707">
        <v>3171.8029999999999</v>
      </c>
      <c r="DA707">
        <v>7740.6279999999997</v>
      </c>
      <c r="DB707">
        <v>6700.0690000000004</v>
      </c>
      <c r="DC707">
        <v>5795.3649999999998</v>
      </c>
      <c r="DD707">
        <v>6179.1409999999996</v>
      </c>
      <c r="DE707">
        <v>6691.2709999999997</v>
      </c>
      <c r="DF707">
        <v>7009.174</v>
      </c>
      <c r="DG707">
        <v>7648.62</v>
      </c>
      <c r="DH707">
        <v>31023.919999999998</v>
      </c>
      <c r="DI707">
        <v>16989.009999999998</v>
      </c>
      <c r="DJ707">
        <v>15256.91</v>
      </c>
      <c r="DK707">
        <v>28879.98</v>
      </c>
      <c r="DL707">
        <v>34027.089999999997</v>
      </c>
      <c r="DM707">
        <v>14512.83</v>
      </c>
      <c r="DN707">
        <v>11606</v>
      </c>
      <c r="DO707">
        <v>19</v>
      </c>
      <c r="DP707">
        <v>21</v>
      </c>
    </row>
    <row r="708" spans="1:120" x14ac:dyDescent="0.25">
      <c r="A708" t="str">
        <f t="shared" ref="A708:A771" si="11">C708&amp;"_"&amp;K708&amp;"_"&amp;IF(L708="",O708,L708&amp;IF(LEFT(K708,3)="All","",IF(R708=1,"_Combined","_"&amp;M708&amp;"-"&amp;N708)))</f>
        <v>AutoDR-No_All CBP_44390</v>
      </c>
      <c r="B708" t="s">
        <v>62</v>
      </c>
      <c r="C708" t="s">
        <v>321</v>
      </c>
      <c r="D708" t="s">
        <v>61</v>
      </c>
      <c r="E708" t="s">
        <v>61</v>
      </c>
      <c r="F708" t="s">
        <v>61</v>
      </c>
      <c r="G708" t="s">
        <v>61</v>
      </c>
      <c r="H708" t="s">
        <v>97</v>
      </c>
      <c r="I708" t="s">
        <v>61</v>
      </c>
      <c r="J708" t="s">
        <v>61</v>
      </c>
      <c r="K708" t="s">
        <v>197</v>
      </c>
      <c r="L708" s="18">
        <v>44390</v>
      </c>
      <c r="M708">
        <v>20</v>
      </c>
      <c r="N708">
        <v>20</v>
      </c>
      <c r="O708" t="s">
        <v>258</v>
      </c>
      <c r="P708">
        <v>441</v>
      </c>
      <c r="Q708">
        <v>430</v>
      </c>
      <c r="R708">
        <v>1</v>
      </c>
      <c r="S708">
        <v>0</v>
      </c>
      <c r="T708">
        <v>0</v>
      </c>
      <c r="U708">
        <v>0</v>
      </c>
      <c r="V708">
        <v>0</v>
      </c>
      <c r="W708">
        <v>17081.02</v>
      </c>
      <c r="X708">
        <v>17934.091</v>
      </c>
      <c r="Y708">
        <v>17881.64</v>
      </c>
      <c r="Z708">
        <v>17827.414000000001</v>
      </c>
      <c r="AA708">
        <v>17868.751</v>
      </c>
      <c r="AB708">
        <v>18983.914000000001</v>
      </c>
      <c r="AC708">
        <v>20825.066999999999</v>
      </c>
      <c r="AD708">
        <v>23403.423999999999</v>
      </c>
      <c r="AE708">
        <v>25531.59</v>
      </c>
      <c r="AF708">
        <v>27342.431</v>
      </c>
      <c r="AG708">
        <v>28413.114000000001</v>
      </c>
      <c r="AH708">
        <v>31279.583999999999</v>
      </c>
      <c r="AI708">
        <v>31725.991000000002</v>
      </c>
      <c r="AJ708">
        <v>32743.827000000001</v>
      </c>
      <c r="AK708">
        <v>33435.406999999999</v>
      </c>
      <c r="AL708">
        <v>33546.042000000001</v>
      </c>
      <c r="AM708">
        <v>33956.817999999999</v>
      </c>
      <c r="AN708">
        <v>34328.404999999999</v>
      </c>
      <c r="AO708">
        <v>31279.972000000002</v>
      </c>
      <c r="AP708">
        <v>23353.4</v>
      </c>
      <c r="AQ708">
        <v>24662.6</v>
      </c>
      <c r="AR708">
        <v>22266.075000000001</v>
      </c>
      <c r="AS708">
        <v>19214.748</v>
      </c>
      <c r="AT708">
        <v>17758.3</v>
      </c>
      <c r="AU708">
        <v>67.481628999999998</v>
      </c>
      <c r="AV708">
        <v>67.170023</v>
      </c>
      <c r="AW708">
        <v>66.032798</v>
      </c>
      <c r="AX708">
        <v>65.086175999999995</v>
      </c>
      <c r="AY708">
        <v>63.952323</v>
      </c>
      <c r="AZ708">
        <v>63.497619</v>
      </c>
      <c r="BA708">
        <v>62.761485999999998</v>
      </c>
      <c r="BB708">
        <v>63.488315</v>
      </c>
      <c r="BC708">
        <v>65.217528000000001</v>
      </c>
      <c r="BD708">
        <v>68.444531999999995</v>
      </c>
      <c r="BE708">
        <v>71.985584000000003</v>
      </c>
      <c r="BF708">
        <v>75.418367000000003</v>
      </c>
      <c r="BG708">
        <v>78.810389999999998</v>
      </c>
      <c r="BH708">
        <v>81.261663999999996</v>
      </c>
      <c r="BI708">
        <v>83.384004000000004</v>
      </c>
      <c r="BJ708">
        <v>84.223579000000001</v>
      </c>
      <c r="BK708">
        <v>84.306088000000003</v>
      </c>
      <c r="BL708">
        <v>83.809577000000004</v>
      </c>
      <c r="BM708">
        <v>81.902552999999997</v>
      </c>
      <c r="BN708">
        <v>78.964071000000004</v>
      </c>
      <c r="BO708">
        <v>75.470641000000001</v>
      </c>
      <c r="BP708">
        <v>72.176186999999999</v>
      </c>
      <c r="BQ708">
        <v>69.801491999999996</v>
      </c>
      <c r="BR708">
        <v>68.178105000000002</v>
      </c>
      <c r="BS708">
        <v>-207.96080000000001</v>
      </c>
      <c r="BT708">
        <v>88.402690000000007</v>
      </c>
      <c r="BU708">
        <v>30.009370000000001</v>
      </c>
      <c r="BV708">
        <v>43.973970000000001</v>
      </c>
      <c r="BW708">
        <v>139.96559999999999</v>
      </c>
      <c r="BX708">
        <v>189.21549999999999</v>
      </c>
      <c r="BY708">
        <v>26.281510000000001</v>
      </c>
      <c r="BZ708">
        <v>4.9783059999999999</v>
      </c>
      <c r="CA708">
        <v>-198.68940000000001</v>
      </c>
      <c r="CB708">
        <v>-253.30439999999999</v>
      </c>
      <c r="CC708">
        <v>-32.432200000000002</v>
      </c>
      <c r="CD708">
        <v>-386.99959999999999</v>
      </c>
      <c r="CE708">
        <v>-329.97539999999998</v>
      </c>
      <c r="CF708">
        <v>-406.67700000000002</v>
      </c>
      <c r="CG708">
        <v>-523.07069999999999</v>
      </c>
      <c r="CH708">
        <v>-483.86239999999998</v>
      </c>
      <c r="CI708">
        <v>-588.9787</v>
      </c>
      <c r="CJ708">
        <v>-197.6739</v>
      </c>
      <c r="CK708">
        <v>2845.3989999999999</v>
      </c>
      <c r="CL708">
        <v>8821.6299999999992</v>
      </c>
      <c r="CM708">
        <v>3251.8049999999998</v>
      </c>
      <c r="CN708">
        <v>630.70809999999994</v>
      </c>
      <c r="CO708">
        <v>-221.8015</v>
      </c>
      <c r="CP708">
        <v>-229.2713</v>
      </c>
      <c r="CQ708">
        <v>35327.89</v>
      </c>
      <c r="CR708">
        <v>14848.87</v>
      </c>
      <c r="CS708">
        <v>16489.55</v>
      </c>
      <c r="CT708">
        <v>16322.28</v>
      </c>
      <c r="CU708">
        <v>10692.94</v>
      </c>
      <c r="CV708">
        <v>11896.39</v>
      </c>
      <c r="CW708">
        <v>7558.549</v>
      </c>
      <c r="CX708">
        <v>7221.6670000000004</v>
      </c>
      <c r="CY708">
        <v>12953.14</v>
      </c>
      <c r="CZ708">
        <v>14746.66</v>
      </c>
      <c r="DA708">
        <v>29928.41</v>
      </c>
      <c r="DB708">
        <v>32736.2</v>
      </c>
      <c r="DC708">
        <v>35828.800000000003</v>
      </c>
      <c r="DD708">
        <v>41053.019999999997</v>
      </c>
      <c r="DE708">
        <v>49597.59</v>
      </c>
      <c r="DF708">
        <v>55589.15</v>
      </c>
      <c r="DG708">
        <v>60684.74</v>
      </c>
      <c r="DH708">
        <v>73095.88</v>
      </c>
      <c r="DI708">
        <v>62059.54</v>
      </c>
      <c r="DJ708">
        <v>61382.31</v>
      </c>
      <c r="DK708">
        <v>75140.899999999994</v>
      </c>
      <c r="DL708">
        <v>70536.429999999993</v>
      </c>
      <c r="DM708">
        <v>32829.019999999997</v>
      </c>
      <c r="DN708">
        <v>25716.58</v>
      </c>
      <c r="DO708">
        <v>19</v>
      </c>
      <c r="DP708">
        <v>21</v>
      </c>
    </row>
    <row r="709" spans="1:120" hidden="1" x14ac:dyDescent="0.25">
      <c r="A709" t="str">
        <f t="shared" si="11"/>
        <v>OtherDR-No_All CBP_44390</v>
      </c>
      <c r="B709" t="s">
        <v>62</v>
      </c>
      <c r="C709" t="s">
        <v>323</v>
      </c>
      <c r="D709" t="s">
        <v>61</v>
      </c>
      <c r="E709" t="s">
        <v>61</v>
      </c>
      <c r="F709" t="s">
        <v>61</v>
      </c>
      <c r="G709" t="s">
        <v>61</v>
      </c>
      <c r="H709" t="s">
        <v>61</v>
      </c>
      <c r="I709" t="s">
        <v>97</v>
      </c>
      <c r="J709" t="s">
        <v>61</v>
      </c>
      <c r="K709" t="s">
        <v>197</v>
      </c>
      <c r="L709" s="18">
        <v>44390</v>
      </c>
      <c r="M709">
        <v>20</v>
      </c>
      <c r="N709">
        <v>20</v>
      </c>
      <c r="O709" t="s">
        <v>258</v>
      </c>
      <c r="P709">
        <v>480</v>
      </c>
      <c r="Q709">
        <v>469</v>
      </c>
      <c r="R709">
        <v>1</v>
      </c>
      <c r="S709">
        <v>0</v>
      </c>
      <c r="T709">
        <v>0</v>
      </c>
      <c r="U709">
        <v>0</v>
      </c>
      <c r="V709">
        <v>0</v>
      </c>
      <c r="W709">
        <v>19105.986000000001</v>
      </c>
      <c r="X709">
        <v>19804.661</v>
      </c>
      <c r="Y709">
        <v>19633.493999999999</v>
      </c>
      <c r="Z709">
        <v>19511.721000000001</v>
      </c>
      <c r="AA709">
        <v>19557.131000000001</v>
      </c>
      <c r="AB709">
        <v>20650.072</v>
      </c>
      <c r="AC709">
        <v>22418.27</v>
      </c>
      <c r="AD709">
        <v>25087.822</v>
      </c>
      <c r="AE709">
        <v>27514.327000000001</v>
      </c>
      <c r="AF709">
        <v>29713.532999999999</v>
      </c>
      <c r="AG709">
        <v>30925.221000000001</v>
      </c>
      <c r="AH709">
        <v>33858.705000000002</v>
      </c>
      <c r="AI709">
        <v>34572.646000000001</v>
      </c>
      <c r="AJ709">
        <v>35634.913</v>
      </c>
      <c r="AK709">
        <v>36492.163</v>
      </c>
      <c r="AL709">
        <v>36650.118000000002</v>
      </c>
      <c r="AM709">
        <v>37196.6</v>
      </c>
      <c r="AN709">
        <v>37614.417000000001</v>
      </c>
      <c r="AO709">
        <v>34540.731</v>
      </c>
      <c r="AP709">
        <v>26294.928</v>
      </c>
      <c r="AQ709">
        <v>27850.233</v>
      </c>
      <c r="AR709">
        <v>24901.64</v>
      </c>
      <c r="AS709">
        <v>21329.064999999999</v>
      </c>
      <c r="AT709">
        <v>19692.620999999999</v>
      </c>
      <c r="AU709">
        <v>67.159993</v>
      </c>
      <c r="AV709">
        <v>66.845511999999999</v>
      </c>
      <c r="AW709">
        <v>65.732495</v>
      </c>
      <c r="AX709">
        <v>64.817693000000006</v>
      </c>
      <c r="AY709">
        <v>63.712040999999999</v>
      </c>
      <c r="AZ709">
        <v>63.270632999999997</v>
      </c>
      <c r="BA709">
        <v>62.558408999999997</v>
      </c>
      <c r="BB709">
        <v>63.275964000000002</v>
      </c>
      <c r="BC709">
        <v>64.983970999999997</v>
      </c>
      <c r="BD709">
        <v>68.176084000000003</v>
      </c>
      <c r="BE709">
        <v>71.703034000000002</v>
      </c>
      <c r="BF709">
        <v>75.150986000000003</v>
      </c>
      <c r="BG709">
        <v>78.546644999999998</v>
      </c>
      <c r="BH709">
        <v>80.990234999999998</v>
      </c>
      <c r="BI709">
        <v>83.079992000000004</v>
      </c>
      <c r="BJ709">
        <v>83.903051000000005</v>
      </c>
      <c r="BK709">
        <v>83.975504000000001</v>
      </c>
      <c r="BL709">
        <v>83.456311999999997</v>
      </c>
      <c r="BM709">
        <v>81.535162</v>
      </c>
      <c r="BN709">
        <v>78.588374000000002</v>
      </c>
      <c r="BO709">
        <v>75.081633999999994</v>
      </c>
      <c r="BP709">
        <v>71.795694999999995</v>
      </c>
      <c r="BQ709">
        <v>69.444717999999995</v>
      </c>
      <c r="BR709">
        <v>67.839066000000003</v>
      </c>
      <c r="BS709">
        <v>-223.30340000000001</v>
      </c>
      <c r="BT709">
        <v>76.520480000000006</v>
      </c>
      <c r="BU709">
        <v>25.474489999999999</v>
      </c>
      <c r="BV709">
        <v>41.540840000000003</v>
      </c>
      <c r="BW709">
        <v>133.5761</v>
      </c>
      <c r="BX709">
        <v>173.42269999999999</v>
      </c>
      <c r="BY709">
        <v>52.950969999999998</v>
      </c>
      <c r="BZ709">
        <v>21.691389999999998</v>
      </c>
      <c r="CA709">
        <v>-177.1722</v>
      </c>
      <c r="CB709">
        <v>-286.34589999999997</v>
      </c>
      <c r="CC709">
        <v>-1.4864539999999999</v>
      </c>
      <c r="CD709">
        <v>-347.767</v>
      </c>
      <c r="CE709">
        <v>-319.04660000000001</v>
      </c>
      <c r="CF709">
        <v>-455.74740000000003</v>
      </c>
      <c r="CG709">
        <v>-585.44200000000001</v>
      </c>
      <c r="CH709">
        <v>-516.98699999999997</v>
      </c>
      <c r="CI709">
        <v>-597.78980000000001</v>
      </c>
      <c r="CJ709">
        <v>-171.16909999999999</v>
      </c>
      <c r="CK709">
        <v>2913.7130000000002</v>
      </c>
      <c r="CL709">
        <v>9164.0239999999994</v>
      </c>
      <c r="CM709">
        <v>3199.3319999999999</v>
      </c>
      <c r="CN709">
        <v>630.81979999999999</v>
      </c>
      <c r="CO709">
        <v>-249.3854</v>
      </c>
      <c r="CP709">
        <v>-266.90769999999998</v>
      </c>
      <c r="CQ709">
        <v>36284.04</v>
      </c>
      <c r="CR709">
        <v>15617.78</v>
      </c>
      <c r="CS709">
        <v>17538.88</v>
      </c>
      <c r="CT709">
        <v>16758.97</v>
      </c>
      <c r="CU709">
        <v>11079.57</v>
      </c>
      <c r="CV709">
        <v>12174.32</v>
      </c>
      <c r="CW709">
        <v>7902.3140000000003</v>
      </c>
      <c r="CX709">
        <v>7517.4040000000005</v>
      </c>
      <c r="CY709">
        <v>13533.74</v>
      </c>
      <c r="CZ709">
        <v>15386.83</v>
      </c>
      <c r="DA709">
        <v>30814.14</v>
      </c>
      <c r="DB709">
        <v>33635.440000000002</v>
      </c>
      <c r="DC709">
        <v>36887.449999999997</v>
      </c>
      <c r="DD709">
        <v>41979.68</v>
      </c>
      <c r="DE709">
        <v>50365.41</v>
      </c>
      <c r="DF709">
        <v>56457.4</v>
      </c>
      <c r="DG709">
        <v>62010.14</v>
      </c>
      <c r="DH709">
        <v>74842.31</v>
      </c>
      <c r="DI709">
        <v>64415.5</v>
      </c>
      <c r="DJ709">
        <v>63229.05</v>
      </c>
      <c r="DK709">
        <v>77054.080000000002</v>
      </c>
      <c r="DL709">
        <v>72016.929999999993</v>
      </c>
      <c r="DM709">
        <v>35300.78</v>
      </c>
      <c r="DN709">
        <v>26991.1</v>
      </c>
      <c r="DO709">
        <v>19</v>
      </c>
      <c r="DP709">
        <v>21</v>
      </c>
    </row>
    <row r="710" spans="1:120" hidden="1" x14ac:dyDescent="0.25">
      <c r="A710" t="str">
        <f t="shared" si="11"/>
        <v>sublap_id-SLAP_PGCC_All CBP_44390</v>
      </c>
      <c r="B710" t="s">
        <v>62</v>
      </c>
      <c r="C710" t="s">
        <v>299</v>
      </c>
      <c r="D710" t="s">
        <v>61</v>
      </c>
      <c r="E710" t="s">
        <v>300</v>
      </c>
      <c r="F710" t="s">
        <v>61</v>
      </c>
      <c r="G710" t="s">
        <v>61</v>
      </c>
      <c r="H710" t="s">
        <v>61</v>
      </c>
      <c r="I710" t="s">
        <v>61</v>
      </c>
      <c r="J710" t="s">
        <v>61</v>
      </c>
      <c r="K710" t="s">
        <v>197</v>
      </c>
      <c r="L710" s="18">
        <v>44390</v>
      </c>
      <c r="M710">
        <v>20</v>
      </c>
      <c r="N710">
        <v>20</v>
      </c>
      <c r="O710" t="s">
        <v>258</v>
      </c>
      <c r="P710">
        <v>31</v>
      </c>
      <c r="Q710">
        <v>31</v>
      </c>
      <c r="R710">
        <v>1</v>
      </c>
      <c r="S710">
        <v>0</v>
      </c>
      <c r="T710">
        <v>0</v>
      </c>
      <c r="U710">
        <v>0</v>
      </c>
      <c r="V710">
        <v>0</v>
      </c>
      <c r="W710">
        <v>1690.5239999999999</v>
      </c>
      <c r="X710">
        <v>1959.39</v>
      </c>
      <c r="Y710">
        <v>1974.0050000000001</v>
      </c>
      <c r="Z710">
        <v>1966.1195</v>
      </c>
      <c r="AA710">
        <v>1979.9994999999999</v>
      </c>
      <c r="AB710">
        <v>2011.269</v>
      </c>
      <c r="AC710">
        <v>2084.462</v>
      </c>
      <c r="AD710">
        <v>2241.81</v>
      </c>
      <c r="AE710">
        <v>2303.8580000000002</v>
      </c>
      <c r="AF710">
        <v>2396.4639999999999</v>
      </c>
      <c r="AG710">
        <v>2354.6115</v>
      </c>
      <c r="AH710">
        <v>2575.0569999999998</v>
      </c>
      <c r="AI710">
        <v>1980.7484999999999</v>
      </c>
      <c r="AJ710">
        <v>2170.7890000000002</v>
      </c>
      <c r="AK710">
        <v>2218.2674999999999</v>
      </c>
      <c r="AL710">
        <v>2235.8939999999998</v>
      </c>
      <c r="AM710">
        <v>2433.0639999999999</v>
      </c>
      <c r="AN710">
        <v>2433.1959999999999</v>
      </c>
      <c r="AO710">
        <v>2117.4650000000001</v>
      </c>
      <c r="AP710">
        <v>1671.2465</v>
      </c>
      <c r="AQ710">
        <v>1437.9880000000001</v>
      </c>
      <c r="AR710">
        <v>1577.3489999999999</v>
      </c>
      <c r="AS710">
        <v>1562.3354999999999</v>
      </c>
      <c r="AT710">
        <v>1510.6775</v>
      </c>
      <c r="AU710">
        <v>56.209676999999999</v>
      </c>
      <c r="AV710">
        <v>55.709676999999999</v>
      </c>
      <c r="AW710">
        <v>55.032257999999999</v>
      </c>
      <c r="AX710">
        <v>54.741934999999998</v>
      </c>
      <c r="AY710">
        <v>54.774194000000001</v>
      </c>
      <c r="AZ710">
        <v>54.774194000000001</v>
      </c>
      <c r="BA710">
        <v>54.774194000000001</v>
      </c>
      <c r="BB710">
        <v>54.758065000000002</v>
      </c>
      <c r="BC710">
        <v>55.241934999999998</v>
      </c>
      <c r="BD710">
        <v>56.096774000000003</v>
      </c>
      <c r="BE710">
        <v>56.693548</v>
      </c>
      <c r="BF710">
        <v>58.129032000000002</v>
      </c>
      <c r="BG710">
        <v>59.903225999999997</v>
      </c>
      <c r="BH710">
        <v>61.532257999999999</v>
      </c>
      <c r="BI710">
        <v>61.983871000000001</v>
      </c>
      <c r="BJ710">
        <v>62.758065000000002</v>
      </c>
      <c r="BK710">
        <v>63.532257999999999</v>
      </c>
      <c r="BL710">
        <v>63.145161000000002</v>
      </c>
      <c r="BM710">
        <v>61.774194000000001</v>
      </c>
      <c r="BN710">
        <v>59.903225999999997</v>
      </c>
      <c r="BO710">
        <v>58.951613000000002</v>
      </c>
      <c r="BP710">
        <v>57.580644999999997</v>
      </c>
      <c r="BQ710">
        <v>57.387096999999997</v>
      </c>
      <c r="BR710">
        <v>57.032257999999999</v>
      </c>
      <c r="BS710">
        <v>42.571210000000001</v>
      </c>
      <c r="BT710">
        <v>-3.4846469999999998</v>
      </c>
      <c r="BU710">
        <v>-6.907254</v>
      </c>
      <c r="BV710">
        <v>-4.7824039999999997</v>
      </c>
      <c r="BW710">
        <v>2.3942549999999998</v>
      </c>
      <c r="BX710">
        <v>5.5602049999999998</v>
      </c>
      <c r="BY710">
        <v>-5.1478669999999997</v>
      </c>
      <c r="BZ710">
        <v>5.8371389999999996</v>
      </c>
      <c r="CA710">
        <v>-5.8853549999999997</v>
      </c>
      <c r="CB710">
        <v>-5.381551</v>
      </c>
      <c r="CC710">
        <v>65.200059999999993</v>
      </c>
      <c r="CD710">
        <v>-10.76787</v>
      </c>
      <c r="CE710">
        <v>-1.1665019999999999</v>
      </c>
      <c r="CF710">
        <v>-18.31569</v>
      </c>
      <c r="CG710">
        <v>-14.569789999999999</v>
      </c>
      <c r="CH710">
        <v>-47.222070000000002</v>
      </c>
      <c r="CI710">
        <v>-82.274699999999996</v>
      </c>
      <c r="CJ710">
        <v>263.06189999999998</v>
      </c>
      <c r="CK710">
        <v>459.50940000000003</v>
      </c>
      <c r="CL710">
        <v>711.96439999999996</v>
      </c>
      <c r="CM710">
        <v>663.92729999999995</v>
      </c>
      <c r="CN710">
        <v>334.92230000000001</v>
      </c>
      <c r="CO710">
        <v>43.356920000000002</v>
      </c>
      <c r="CP710">
        <v>-37.176340000000003</v>
      </c>
      <c r="CQ710">
        <v>1266.5260000000001</v>
      </c>
      <c r="CR710">
        <v>115.7664</v>
      </c>
      <c r="CS710">
        <v>128.5975</v>
      </c>
      <c r="CT710">
        <v>110.19759999999999</v>
      </c>
      <c r="CU710">
        <v>104.7127</v>
      </c>
      <c r="CV710">
        <v>114.2963</v>
      </c>
      <c r="CW710">
        <v>309.78840000000002</v>
      </c>
      <c r="CX710">
        <v>140.4145</v>
      </c>
      <c r="CY710">
        <v>310.78590000000003</v>
      </c>
      <c r="CZ710">
        <v>379.24950000000001</v>
      </c>
      <c r="DA710">
        <v>1685.309</v>
      </c>
      <c r="DB710">
        <v>2645.5239999999999</v>
      </c>
      <c r="DC710">
        <v>2219.712</v>
      </c>
      <c r="DD710">
        <v>2759.2240000000002</v>
      </c>
      <c r="DE710">
        <v>2459.152</v>
      </c>
      <c r="DF710">
        <v>2958.4549999999999</v>
      </c>
      <c r="DG710">
        <v>2837.7280000000001</v>
      </c>
      <c r="DH710">
        <v>16754.28</v>
      </c>
      <c r="DI710">
        <v>3490.7890000000002</v>
      </c>
      <c r="DJ710">
        <v>3806.6410000000001</v>
      </c>
      <c r="DK710">
        <v>6292.2209999999995</v>
      </c>
      <c r="DL710">
        <v>19775.28</v>
      </c>
      <c r="DM710">
        <v>4383.6090000000004</v>
      </c>
      <c r="DN710">
        <v>731.56730000000005</v>
      </c>
      <c r="DO710">
        <v>19</v>
      </c>
      <c r="DP710">
        <v>21</v>
      </c>
    </row>
    <row r="711" spans="1:120" hidden="1" x14ac:dyDescent="0.25">
      <c r="A711" t="str">
        <f t="shared" si="11"/>
        <v>LCA-Greater Bay Area_All CBP_44390</v>
      </c>
      <c r="B711" t="s">
        <v>62</v>
      </c>
      <c r="C711" t="s">
        <v>209</v>
      </c>
      <c r="D711" t="s">
        <v>36</v>
      </c>
      <c r="E711" t="s">
        <v>61</v>
      </c>
      <c r="F711" t="s">
        <v>61</v>
      </c>
      <c r="G711" t="s">
        <v>61</v>
      </c>
      <c r="H711" t="s">
        <v>61</v>
      </c>
      <c r="I711" t="s">
        <v>61</v>
      </c>
      <c r="J711" t="s">
        <v>61</v>
      </c>
      <c r="K711" t="s">
        <v>197</v>
      </c>
      <c r="L711" s="18">
        <v>44390</v>
      </c>
      <c r="M711">
        <v>20</v>
      </c>
      <c r="N711">
        <v>20</v>
      </c>
      <c r="O711" t="s">
        <v>258</v>
      </c>
      <c r="P711">
        <v>180</v>
      </c>
      <c r="Q711">
        <v>178</v>
      </c>
      <c r="R711">
        <v>1</v>
      </c>
      <c r="S711">
        <v>0</v>
      </c>
      <c r="T711">
        <v>0</v>
      </c>
      <c r="U711">
        <v>0</v>
      </c>
      <c r="V711">
        <v>0</v>
      </c>
      <c r="W711">
        <v>7980.9818999999998</v>
      </c>
      <c r="X711">
        <v>8107.1796000000004</v>
      </c>
      <c r="Y711">
        <v>8057.6787000000004</v>
      </c>
      <c r="Z711">
        <v>8056.2353000000003</v>
      </c>
      <c r="AA711">
        <v>8252.0848999999998</v>
      </c>
      <c r="AB711">
        <v>8580.3261999999995</v>
      </c>
      <c r="AC711">
        <v>9411.2139000000006</v>
      </c>
      <c r="AD711">
        <v>10568.491</v>
      </c>
      <c r="AE711">
        <v>11405.671</v>
      </c>
      <c r="AF711">
        <v>12425.634</v>
      </c>
      <c r="AG711">
        <v>13008.841</v>
      </c>
      <c r="AH711">
        <v>14758.456</v>
      </c>
      <c r="AI711">
        <v>14660.950999999999</v>
      </c>
      <c r="AJ711">
        <v>15256.964</v>
      </c>
      <c r="AK711">
        <v>15596.288</v>
      </c>
      <c r="AL711">
        <v>15717.107</v>
      </c>
      <c r="AM711">
        <v>16191.674999999999</v>
      </c>
      <c r="AN711">
        <v>16612.601999999999</v>
      </c>
      <c r="AO711">
        <v>16158.061</v>
      </c>
      <c r="AP711">
        <v>13675.526</v>
      </c>
      <c r="AQ711">
        <v>12280.383</v>
      </c>
      <c r="AR711">
        <v>10150.567999999999</v>
      </c>
      <c r="AS711">
        <v>8725.4606000000003</v>
      </c>
      <c r="AT711">
        <v>8068.2726000000002</v>
      </c>
      <c r="AU711">
        <v>57.564867</v>
      </c>
      <c r="AV711">
        <v>57.090152000000003</v>
      </c>
      <c r="AW711">
        <v>56.753157000000002</v>
      </c>
      <c r="AX711">
        <v>56.868340000000003</v>
      </c>
      <c r="AY711">
        <v>56.730682000000002</v>
      </c>
      <c r="AZ711">
        <v>56.663257999999999</v>
      </c>
      <c r="BA711">
        <v>56.601452000000002</v>
      </c>
      <c r="BB711">
        <v>57.031281999999997</v>
      </c>
      <c r="BC711">
        <v>58.039772999999997</v>
      </c>
      <c r="BD711">
        <v>59.840435999999997</v>
      </c>
      <c r="BE711">
        <v>62.377209999999998</v>
      </c>
      <c r="BF711">
        <v>65.234121999999999</v>
      </c>
      <c r="BG711">
        <v>68.093782000000004</v>
      </c>
      <c r="BH711">
        <v>69.942139999999995</v>
      </c>
      <c r="BI711">
        <v>71.043402999999998</v>
      </c>
      <c r="BJ711">
        <v>71.447884999999999</v>
      </c>
      <c r="BK711">
        <v>71.411300999999995</v>
      </c>
      <c r="BL711">
        <v>70.270769999999999</v>
      </c>
      <c r="BM711">
        <v>67.978534999999994</v>
      </c>
      <c r="BN711">
        <v>65.357669999999999</v>
      </c>
      <c r="BO711">
        <v>62.407859999999999</v>
      </c>
      <c r="BP711">
        <v>60.014426</v>
      </c>
      <c r="BQ711">
        <v>58.679986999999997</v>
      </c>
      <c r="BR711">
        <v>57.974905</v>
      </c>
      <c r="BS711">
        <v>101.3776</v>
      </c>
      <c r="BT711">
        <v>33.506950000000003</v>
      </c>
      <c r="BU711">
        <v>-6.6247680000000004</v>
      </c>
      <c r="BV711">
        <v>23.789000000000001</v>
      </c>
      <c r="BW711">
        <v>104.91379999999999</v>
      </c>
      <c r="BX711">
        <v>149.2122</v>
      </c>
      <c r="BY711">
        <v>117.18219999999999</v>
      </c>
      <c r="BZ711">
        <v>-42.584150000000001</v>
      </c>
      <c r="CA711">
        <v>-162.7509</v>
      </c>
      <c r="CB711">
        <v>-184.85419999999999</v>
      </c>
      <c r="CC711">
        <v>-61.123289999999997</v>
      </c>
      <c r="CD711">
        <v>-349.45639999999997</v>
      </c>
      <c r="CE711">
        <v>-254.8218</v>
      </c>
      <c r="CF711">
        <v>-354.2242</v>
      </c>
      <c r="CG711">
        <v>-451.07420000000002</v>
      </c>
      <c r="CH711">
        <v>-437.08600000000001</v>
      </c>
      <c r="CI711">
        <v>-489.61610000000002</v>
      </c>
      <c r="CJ711">
        <v>-105.1747</v>
      </c>
      <c r="CK711">
        <v>323.39499999999998</v>
      </c>
      <c r="CL711">
        <v>1579.01</v>
      </c>
      <c r="CM711">
        <v>552.72149999999999</v>
      </c>
      <c r="CN711">
        <v>243.791</v>
      </c>
      <c r="CO711">
        <v>-36.295029999999997</v>
      </c>
      <c r="CP711">
        <v>-113.443</v>
      </c>
      <c r="CQ711">
        <v>7083.53</v>
      </c>
      <c r="CR711">
        <v>3255.134</v>
      </c>
      <c r="CS711">
        <v>2751.0540000000001</v>
      </c>
      <c r="CT711">
        <v>2284.2689999999998</v>
      </c>
      <c r="CU711">
        <v>3625.703</v>
      </c>
      <c r="CV711">
        <v>4700.3270000000002</v>
      </c>
      <c r="CW711">
        <v>2575.6579999999999</v>
      </c>
      <c r="CX711">
        <v>1996.8620000000001</v>
      </c>
      <c r="CY711">
        <v>5522.3289999999997</v>
      </c>
      <c r="CZ711">
        <v>7773.393</v>
      </c>
      <c r="DA711">
        <v>15704.87</v>
      </c>
      <c r="DB711">
        <v>20233.599999999999</v>
      </c>
      <c r="DC711">
        <v>23026</v>
      </c>
      <c r="DD711">
        <v>26719.599999999999</v>
      </c>
      <c r="DE711">
        <v>34367.42</v>
      </c>
      <c r="DF711">
        <v>39408.620000000003</v>
      </c>
      <c r="DG711">
        <v>41656.089999999997</v>
      </c>
      <c r="DH711">
        <v>47120.6</v>
      </c>
      <c r="DI711">
        <v>33469.129999999997</v>
      </c>
      <c r="DJ711">
        <v>34127.65</v>
      </c>
      <c r="DK711">
        <v>32740.49</v>
      </c>
      <c r="DL711">
        <v>42136.18</v>
      </c>
      <c r="DM711">
        <v>16663.63</v>
      </c>
      <c r="DN711">
        <v>10487.05</v>
      </c>
      <c r="DO711">
        <v>19</v>
      </c>
      <c r="DP711">
        <v>21</v>
      </c>
    </row>
    <row r="712" spans="1:120" hidden="1" x14ac:dyDescent="0.25">
      <c r="A712" t="str">
        <f t="shared" si="11"/>
        <v>All_All CBP_44390</v>
      </c>
      <c r="B712" t="s">
        <v>62</v>
      </c>
      <c r="C712" t="s">
        <v>61</v>
      </c>
      <c r="D712" t="s">
        <v>61</v>
      </c>
      <c r="E712" t="s">
        <v>61</v>
      </c>
      <c r="F712" t="s">
        <v>61</v>
      </c>
      <c r="G712" t="s">
        <v>61</v>
      </c>
      <c r="H712" t="s">
        <v>61</v>
      </c>
      <c r="I712" t="s">
        <v>61</v>
      </c>
      <c r="J712" t="s">
        <v>61</v>
      </c>
      <c r="K712" t="s">
        <v>197</v>
      </c>
      <c r="L712" s="18">
        <v>44390</v>
      </c>
      <c r="M712">
        <v>20</v>
      </c>
      <c r="N712">
        <v>20</v>
      </c>
      <c r="O712" t="s">
        <v>258</v>
      </c>
      <c r="P712">
        <v>480</v>
      </c>
      <c r="Q712">
        <v>469</v>
      </c>
      <c r="R712">
        <v>1</v>
      </c>
      <c r="S712">
        <v>0</v>
      </c>
      <c r="T712">
        <v>0</v>
      </c>
      <c r="U712">
        <v>0</v>
      </c>
      <c r="V712">
        <v>0</v>
      </c>
      <c r="W712">
        <v>19105.986000000001</v>
      </c>
      <c r="X712">
        <v>19804.661</v>
      </c>
      <c r="Y712">
        <v>19633.493999999999</v>
      </c>
      <c r="Z712">
        <v>19511.721000000001</v>
      </c>
      <c r="AA712">
        <v>19557.131000000001</v>
      </c>
      <c r="AB712">
        <v>20650.072</v>
      </c>
      <c r="AC712">
        <v>22418.27</v>
      </c>
      <c r="AD712">
        <v>25087.822</v>
      </c>
      <c r="AE712">
        <v>27514.327000000001</v>
      </c>
      <c r="AF712">
        <v>29713.532999999999</v>
      </c>
      <c r="AG712">
        <v>30925.221000000001</v>
      </c>
      <c r="AH712">
        <v>33858.705000000002</v>
      </c>
      <c r="AI712">
        <v>34572.646000000001</v>
      </c>
      <c r="AJ712">
        <v>35634.913</v>
      </c>
      <c r="AK712">
        <v>36492.163</v>
      </c>
      <c r="AL712">
        <v>36650.118000000002</v>
      </c>
      <c r="AM712">
        <v>37196.6</v>
      </c>
      <c r="AN712">
        <v>37614.417000000001</v>
      </c>
      <c r="AO712">
        <v>34540.731</v>
      </c>
      <c r="AP712">
        <v>26294.928</v>
      </c>
      <c r="AQ712">
        <v>27850.233</v>
      </c>
      <c r="AR712">
        <v>24901.64</v>
      </c>
      <c r="AS712">
        <v>21329.064999999999</v>
      </c>
      <c r="AT712">
        <v>19692.620999999999</v>
      </c>
      <c r="AU712">
        <v>67.159993</v>
      </c>
      <c r="AV712">
        <v>66.845511999999999</v>
      </c>
      <c r="AW712">
        <v>65.732495</v>
      </c>
      <c r="AX712">
        <v>64.817693000000006</v>
      </c>
      <c r="AY712">
        <v>63.712040999999999</v>
      </c>
      <c r="AZ712">
        <v>63.270632999999997</v>
      </c>
      <c r="BA712">
        <v>62.558408999999997</v>
      </c>
      <c r="BB712">
        <v>63.275964000000002</v>
      </c>
      <c r="BC712">
        <v>64.983970999999997</v>
      </c>
      <c r="BD712">
        <v>68.176084000000003</v>
      </c>
      <c r="BE712">
        <v>71.703034000000002</v>
      </c>
      <c r="BF712">
        <v>75.150986000000003</v>
      </c>
      <c r="BG712">
        <v>78.546644999999998</v>
      </c>
      <c r="BH712">
        <v>80.990234999999998</v>
      </c>
      <c r="BI712">
        <v>83.079992000000004</v>
      </c>
      <c r="BJ712">
        <v>83.903051000000005</v>
      </c>
      <c r="BK712">
        <v>83.975504000000001</v>
      </c>
      <c r="BL712">
        <v>83.456311999999997</v>
      </c>
      <c r="BM712">
        <v>81.535162</v>
      </c>
      <c r="BN712">
        <v>78.588374000000002</v>
      </c>
      <c r="BO712">
        <v>75.081633999999994</v>
      </c>
      <c r="BP712">
        <v>71.795694999999995</v>
      </c>
      <c r="BQ712">
        <v>69.444717999999995</v>
      </c>
      <c r="BR712">
        <v>67.839066000000003</v>
      </c>
      <c r="BS712">
        <v>-223.30340000000001</v>
      </c>
      <c r="BT712">
        <v>76.520480000000006</v>
      </c>
      <c r="BU712">
        <v>25.474489999999999</v>
      </c>
      <c r="BV712">
        <v>41.540840000000003</v>
      </c>
      <c r="BW712">
        <v>133.5761</v>
      </c>
      <c r="BX712">
        <v>173.42269999999999</v>
      </c>
      <c r="BY712">
        <v>52.950969999999998</v>
      </c>
      <c r="BZ712">
        <v>21.691389999999998</v>
      </c>
      <c r="CA712">
        <v>-177.1722</v>
      </c>
      <c r="CB712">
        <v>-286.34589999999997</v>
      </c>
      <c r="CC712">
        <v>-1.4864539999999999</v>
      </c>
      <c r="CD712">
        <v>-347.767</v>
      </c>
      <c r="CE712">
        <v>-319.04660000000001</v>
      </c>
      <c r="CF712">
        <v>-455.74740000000003</v>
      </c>
      <c r="CG712">
        <v>-585.44200000000001</v>
      </c>
      <c r="CH712">
        <v>-516.98699999999997</v>
      </c>
      <c r="CI712">
        <v>-597.78980000000001</v>
      </c>
      <c r="CJ712">
        <v>-171.16909999999999</v>
      </c>
      <c r="CK712">
        <v>2913.7130000000002</v>
      </c>
      <c r="CL712">
        <v>9164.0239999999994</v>
      </c>
      <c r="CM712">
        <v>3199.3319999999999</v>
      </c>
      <c r="CN712">
        <v>630.81979999999999</v>
      </c>
      <c r="CO712">
        <v>-249.3854</v>
      </c>
      <c r="CP712">
        <v>-266.90769999999998</v>
      </c>
      <c r="CQ712">
        <v>36284.04</v>
      </c>
      <c r="CR712">
        <v>15617.78</v>
      </c>
      <c r="CS712">
        <v>17538.88</v>
      </c>
      <c r="CT712">
        <v>16758.97</v>
      </c>
      <c r="CU712">
        <v>11079.57</v>
      </c>
      <c r="CV712">
        <v>12174.32</v>
      </c>
      <c r="CW712">
        <v>7902.3140000000003</v>
      </c>
      <c r="CX712">
        <v>7517.4040000000005</v>
      </c>
      <c r="CY712">
        <v>13533.74</v>
      </c>
      <c r="CZ712">
        <v>15386.83</v>
      </c>
      <c r="DA712">
        <v>30814.14</v>
      </c>
      <c r="DB712">
        <v>33635.440000000002</v>
      </c>
      <c r="DC712">
        <v>36887.449999999997</v>
      </c>
      <c r="DD712">
        <v>41979.68</v>
      </c>
      <c r="DE712">
        <v>50365.41</v>
      </c>
      <c r="DF712">
        <v>56457.4</v>
      </c>
      <c r="DG712">
        <v>62010.14</v>
      </c>
      <c r="DH712">
        <v>74842.31</v>
      </c>
      <c r="DI712">
        <v>64415.5</v>
      </c>
      <c r="DJ712">
        <v>63229.05</v>
      </c>
      <c r="DK712">
        <v>77054.080000000002</v>
      </c>
      <c r="DL712">
        <v>72016.929999999993</v>
      </c>
      <c r="DM712">
        <v>35300.78</v>
      </c>
      <c r="DN712">
        <v>26991.1</v>
      </c>
      <c r="DO712">
        <v>19</v>
      </c>
      <c r="DP712">
        <v>21</v>
      </c>
    </row>
    <row r="713" spans="1:120" hidden="1" x14ac:dyDescent="0.25">
      <c r="A713" t="str">
        <f t="shared" si="11"/>
        <v>LCA-Northern Coast_All Elect_44390</v>
      </c>
      <c r="B713" t="s">
        <v>62</v>
      </c>
      <c r="C713" t="s">
        <v>222</v>
      </c>
      <c r="D713" t="s">
        <v>104</v>
      </c>
      <c r="E713" t="s">
        <v>61</v>
      </c>
      <c r="F713" t="s">
        <v>61</v>
      </c>
      <c r="G713" t="s">
        <v>61</v>
      </c>
      <c r="H713" t="s">
        <v>61</v>
      </c>
      <c r="I713" t="s">
        <v>61</v>
      </c>
      <c r="J713" t="s">
        <v>61</v>
      </c>
      <c r="K713" t="s">
        <v>190</v>
      </c>
      <c r="L713" s="18">
        <v>44390</v>
      </c>
      <c r="M713">
        <v>20</v>
      </c>
      <c r="N713">
        <v>20</v>
      </c>
      <c r="O713" t="s">
        <v>258</v>
      </c>
      <c r="P713">
        <v>34</v>
      </c>
      <c r="Q713">
        <v>34</v>
      </c>
      <c r="R713">
        <v>0</v>
      </c>
      <c r="S713">
        <v>0</v>
      </c>
      <c r="T713">
        <v>0</v>
      </c>
      <c r="U713">
        <v>0</v>
      </c>
      <c r="V713">
        <v>0</v>
      </c>
      <c r="W713">
        <v>1130.6344999999999</v>
      </c>
      <c r="X713">
        <v>2023.8685</v>
      </c>
      <c r="Y713">
        <v>2032.1969999999999</v>
      </c>
      <c r="Z713">
        <v>2019.2094999999999</v>
      </c>
      <c r="AA713">
        <v>1726.9559999999999</v>
      </c>
      <c r="AB713">
        <v>1911.5174999999999</v>
      </c>
      <c r="AC713">
        <v>2221.7845000000002</v>
      </c>
      <c r="AD713">
        <v>2398.712</v>
      </c>
      <c r="AE713">
        <v>2486.9535000000001</v>
      </c>
      <c r="AF713">
        <v>2679.665</v>
      </c>
      <c r="AG713">
        <v>2730.451</v>
      </c>
      <c r="AH713">
        <v>3076.732</v>
      </c>
      <c r="AI713">
        <v>3263.5185000000001</v>
      </c>
      <c r="AJ713">
        <v>3343.2379999999998</v>
      </c>
      <c r="AK713">
        <v>3497.0770000000002</v>
      </c>
      <c r="AL713">
        <v>3366.7305000000001</v>
      </c>
      <c r="AM713">
        <v>3377.3384999999998</v>
      </c>
      <c r="AN713">
        <v>3540.2750000000001</v>
      </c>
      <c r="AO713">
        <v>3363.6280000000002</v>
      </c>
      <c r="AP713">
        <v>1559.2625</v>
      </c>
      <c r="AQ713">
        <v>2126.2910000000002</v>
      </c>
      <c r="AR713">
        <v>2101.8420000000001</v>
      </c>
      <c r="AS713">
        <v>2069.6565000000001</v>
      </c>
      <c r="AT713">
        <v>2021.1590000000001</v>
      </c>
      <c r="AU713">
        <v>54.147058999999999</v>
      </c>
      <c r="AV713">
        <v>54</v>
      </c>
      <c r="AW713">
        <v>53.705882000000003</v>
      </c>
      <c r="AX713">
        <v>53.911765000000003</v>
      </c>
      <c r="AY713">
        <v>54.117646999999998</v>
      </c>
      <c r="AZ713">
        <v>53.823529000000001</v>
      </c>
      <c r="BA713">
        <v>54.117646999999998</v>
      </c>
      <c r="BB713">
        <v>55.705882000000003</v>
      </c>
      <c r="BC713">
        <v>56.794117999999997</v>
      </c>
      <c r="BD713">
        <v>59.441175999999999</v>
      </c>
      <c r="BE713">
        <v>62.588234999999997</v>
      </c>
      <c r="BF713">
        <v>66.352941000000001</v>
      </c>
      <c r="BG713">
        <v>70.764706000000004</v>
      </c>
      <c r="BH713">
        <v>73.823528999999994</v>
      </c>
      <c r="BI713">
        <v>75.617647000000005</v>
      </c>
      <c r="BJ713">
        <v>76.147058999999999</v>
      </c>
      <c r="BK713">
        <v>74.382352999999995</v>
      </c>
      <c r="BL713">
        <v>72.529411999999994</v>
      </c>
      <c r="BM713">
        <v>69.588234999999997</v>
      </c>
      <c r="BN713">
        <v>65.529411999999994</v>
      </c>
      <c r="BO713">
        <v>60.676470999999999</v>
      </c>
      <c r="BP713">
        <v>56.529412000000001</v>
      </c>
      <c r="BQ713">
        <v>55.441175999999999</v>
      </c>
      <c r="BR713">
        <v>54.294117999999997</v>
      </c>
      <c r="BS713">
        <v>-83.745769999999993</v>
      </c>
      <c r="BT713">
        <v>-10.775550000000001</v>
      </c>
      <c r="BU713">
        <v>-1.31863</v>
      </c>
      <c r="BV713">
        <v>-10.112819999999999</v>
      </c>
      <c r="BW713">
        <v>42.660200000000003</v>
      </c>
      <c r="BX713">
        <v>47.410620000000002</v>
      </c>
      <c r="BY713">
        <v>-7.9696040000000004</v>
      </c>
      <c r="BZ713">
        <v>-9.0452259999999995</v>
      </c>
      <c r="CA713">
        <v>-36.555549999999997</v>
      </c>
      <c r="CB713">
        <v>-56.737299999999998</v>
      </c>
      <c r="CC713">
        <v>-40.683489999999999</v>
      </c>
      <c r="CD713">
        <v>-5.1266990000000003</v>
      </c>
      <c r="CE713">
        <v>-88.113439999999997</v>
      </c>
      <c r="CF713">
        <v>-58.405470000000001</v>
      </c>
      <c r="CG713">
        <v>-111.3616</v>
      </c>
      <c r="CH713">
        <v>-71.370900000000006</v>
      </c>
      <c r="CI713">
        <v>-132.38849999999999</v>
      </c>
      <c r="CJ713">
        <v>-155.3289</v>
      </c>
      <c r="CK713">
        <v>-15.91192</v>
      </c>
      <c r="CL713">
        <v>1410.6890000000001</v>
      </c>
      <c r="CM713">
        <v>188.58279999999999</v>
      </c>
      <c r="CN713">
        <v>-50.187550000000002</v>
      </c>
      <c r="CO713">
        <v>-77.185500000000005</v>
      </c>
      <c r="CP713">
        <v>-55.241819999999997</v>
      </c>
      <c r="CQ713">
        <v>8099.0020000000004</v>
      </c>
      <c r="CR713">
        <v>4156.8500000000004</v>
      </c>
      <c r="CS713">
        <v>6952.3590000000004</v>
      </c>
      <c r="CT713">
        <v>7852.8119999999999</v>
      </c>
      <c r="CU713">
        <v>1462.338</v>
      </c>
      <c r="CV713">
        <v>1233.1130000000001</v>
      </c>
      <c r="CW713">
        <v>746.42430000000002</v>
      </c>
      <c r="CX713">
        <v>543.12649999999996</v>
      </c>
      <c r="CY713">
        <v>1697.845</v>
      </c>
      <c r="CZ713">
        <v>1302.1869999999999</v>
      </c>
      <c r="DA713">
        <v>2284.7530000000002</v>
      </c>
      <c r="DB713">
        <v>1837.5619999999999</v>
      </c>
      <c r="DC713">
        <v>2552.1280000000002</v>
      </c>
      <c r="DD713">
        <v>2527.3440000000001</v>
      </c>
      <c r="DE713">
        <v>2683.3649999999998</v>
      </c>
      <c r="DF713">
        <v>2766.453</v>
      </c>
      <c r="DG713">
        <v>3349.8090000000002</v>
      </c>
      <c r="DH713">
        <v>4520.8689999999997</v>
      </c>
      <c r="DI713">
        <v>6173.1660000000002</v>
      </c>
      <c r="DJ713">
        <v>4257.9549999999999</v>
      </c>
      <c r="DK713">
        <v>6769.4279999999999</v>
      </c>
      <c r="DL713">
        <v>2602.373</v>
      </c>
      <c r="DM713">
        <v>1453.742</v>
      </c>
      <c r="DN713">
        <v>1090.7339999999999</v>
      </c>
      <c r="DO713">
        <v>20</v>
      </c>
      <c r="DP713">
        <v>20</v>
      </c>
    </row>
    <row r="714" spans="1:120" hidden="1" x14ac:dyDescent="0.25">
      <c r="A714" t="str">
        <f t="shared" si="11"/>
        <v>sublap_id-SLAP_PGKN_All Elect_44390</v>
      </c>
      <c r="B714" t="s">
        <v>62</v>
      </c>
      <c r="C714" t="s">
        <v>279</v>
      </c>
      <c r="D714" t="s">
        <v>61</v>
      </c>
      <c r="E714" t="s">
        <v>280</v>
      </c>
      <c r="F714" t="s">
        <v>61</v>
      </c>
      <c r="G714" t="s">
        <v>61</v>
      </c>
      <c r="H714" t="s">
        <v>61</v>
      </c>
      <c r="I714" t="s">
        <v>61</v>
      </c>
      <c r="J714" t="s">
        <v>61</v>
      </c>
      <c r="K714" t="s">
        <v>190</v>
      </c>
      <c r="L714" s="18">
        <v>44390</v>
      </c>
      <c r="M714">
        <v>20</v>
      </c>
      <c r="N714">
        <v>20</v>
      </c>
      <c r="O714" t="s">
        <v>258</v>
      </c>
      <c r="P714">
        <v>19</v>
      </c>
      <c r="Q714">
        <v>19</v>
      </c>
      <c r="R714">
        <v>0</v>
      </c>
      <c r="S714">
        <v>0</v>
      </c>
      <c r="T714">
        <v>0</v>
      </c>
      <c r="U714">
        <v>0</v>
      </c>
      <c r="V714">
        <v>0</v>
      </c>
      <c r="W714">
        <v>360.91500000000002</v>
      </c>
      <c r="X714">
        <v>307.25</v>
      </c>
      <c r="Y714">
        <v>290.22800000000001</v>
      </c>
      <c r="Z714">
        <v>287.57499999999999</v>
      </c>
      <c r="AA714">
        <v>324.13900000000001</v>
      </c>
      <c r="AB714">
        <v>430.59</v>
      </c>
      <c r="AC714">
        <v>591.28700000000003</v>
      </c>
      <c r="AD714">
        <v>795.64499999999998</v>
      </c>
      <c r="AE714">
        <v>859.072</v>
      </c>
      <c r="AF714">
        <v>1029.5730000000001</v>
      </c>
      <c r="AG714">
        <v>1118.242</v>
      </c>
      <c r="AH714">
        <v>1177.386</v>
      </c>
      <c r="AI714">
        <v>1252.7239999999999</v>
      </c>
      <c r="AJ714">
        <v>1298.2190000000001</v>
      </c>
      <c r="AK714">
        <v>1319.1790000000001</v>
      </c>
      <c r="AL714">
        <v>1292.365</v>
      </c>
      <c r="AM714">
        <v>1296.604</v>
      </c>
      <c r="AN714">
        <v>1313.539</v>
      </c>
      <c r="AO714">
        <v>1262.7190000000001</v>
      </c>
      <c r="AP714">
        <v>1016.434</v>
      </c>
      <c r="AQ714">
        <v>817.51900000000001</v>
      </c>
      <c r="AR714">
        <v>506.48899999999998</v>
      </c>
      <c r="AS714">
        <v>343.59800000000001</v>
      </c>
      <c r="AT714">
        <v>266.96899999999999</v>
      </c>
      <c r="AU714">
        <v>89</v>
      </c>
      <c r="AV714">
        <v>89</v>
      </c>
      <c r="AW714">
        <v>87.5</v>
      </c>
      <c r="AX714">
        <v>85.5</v>
      </c>
      <c r="AY714">
        <v>83</v>
      </c>
      <c r="AZ714">
        <v>83</v>
      </c>
      <c r="BA714">
        <v>82.5</v>
      </c>
      <c r="BB714">
        <v>84</v>
      </c>
      <c r="BC714">
        <v>84</v>
      </c>
      <c r="BD714">
        <v>86</v>
      </c>
      <c r="BE714">
        <v>90.5</v>
      </c>
      <c r="BF714">
        <v>92</v>
      </c>
      <c r="BG714">
        <v>97.5</v>
      </c>
      <c r="BH714">
        <v>101.5</v>
      </c>
      <c r="BI714">
        <v>105</v>
      </c>
      <c r="BJ714">
        <v>104.5</v>
      </c>
      <c r="BK714">
        <v>104.5</v>
      </c>
      <c r="BL714">
        <v>106.5</v>
      </c>
      <c r="BM714">
        <v>106.5</v>
      </c>
      <c r="BN714">
        <v>103</v>
      </c>
      <c r="BO714">
        <v>99</v>
      </c>
      <c r="BP714">
        <v>95</v>
      </c>
      <c r="BQ714">
        <v>91.5</v>
      </c>
      <c r="BR714">
        <v>89</v>
      </c>
      <c r="BS714">
        <v>6.172485</v>
      </c>
      <c r="BT714">
        <v>-4.2554319999999999</v>
      </c>
      <c r="BU714">
        <v>0.40606880000000001</v>
      </c>
      <c r="BV714">
        <v>3.2273329999999998</v>
      </c>
      <c r="BW714">
        <v>3.2108780000000001</v>
      </c>
      <c r="BX714">
        <v>-23.411670000000001</v>
      </c>
      <c r="BY714">
        <v>-92.05077</v>
      </c>
      <c r="BZ714">
        <v>20.4895</v>
      </c>
      <c r="CA714">
        <v>40.3157</v>
      </c>
      <c r="CB714">
        <v>25.701219999999999</v>
      </c>
      <c r="CC714">
        <v>21.921019999999999</v>
      </c>
      <c r="CD714">
        <v>4.5618550000000004</v>
      </c>
      <c r="CE714">
        <v>0.1166191</v>
      </c>
      <c r="CF714">
        <v>3.8454660000000001</v>
      </c>
      <c r="CG714">
        <v>18.352049999999998</v>
      </c>
      <c r="CH714">
        <v>24.892910000000001</v>
      </c>
      <c r="CI714">
        <v>14.061809999999999</v>
      </c>
      <c r="CJ714">
        <v>-15.24053</v>
      </c>
      <c r="CK714">
        <v>13.8988</v>
      </c>
      <c r="CL714">
        <v>238.00479999999999</v>
      </c>
      <c r="CM714">
        <v>-5.6877300000000002</v>
      </c>
      <c r="CN714">
        <v>-20.37331</v>
      </c>
      <c r="CO714">
        <v>-6.8465559999999996</v>
      </c>
      <c r="CP714">
        <v>0.50915480000000002</v>
      </c>
      <c r="CQ714">
        <v>261.02530000000002</v>
      </c>
      <c r="CR714">
        <v>272.68810000000002</v>
      </c>
      <c r="CS714">
        <v>247.51689999999999</v>
      </c>
      <c r="CT714">
        <v>196.6131</v>
      </c>
      <c r="CU714">
        <v>151.2022</v>
      </c>
      <c r="CV714">
        <v>213.0147</v>
      </c>
      <c r="CW714">
        <v>1184.761</v>
      </c>
      <c r="CX714">
        <v>476.54829999999998</v>
      </c>
      <c r="CY714">
        <v>479.99779999999998</v>
      </c>
      <c r="CZ714">
        <v>350.99810000000002</v>
      </c>
      <c r="DA714">
        <v>344.81670000000003</v>
      </c>
      <c r="DB714">
        <v>324.99220000000003</v>
      </c>
      <c r="DC714">
        <v>404.39510000000001</v>
      </c>
      <c r="DD714">
        <v>315.27809999999999</v>
      </c>
      <c r="DE714">
        <v>286.0829</v>
      </c>
      <c r="DF714">
        <v>295.47329999999999</v>
      </c>
      <c r="DG714">
        <v>261.56330000000003</v>
      </c>
      <c r="DH714">
        <v>334.97430000000003</v>
      </c>
      <c r="DI714">
        <v>311.33019999999999</v>
      </c>
      <c r="DJ714">
        <v>1510.1479999999999</v>
      </c>
      <c r="DK714">
        <v>4286.9120000000003</v>
      </c>
      <c r="DL714">
        <v>2776.5210000000002</v>
      </c>
      <c r="DM714">
        <v>184.37639999999999</v>
      </c>
      <c r="DN714">
        <v>63.667259999999999</v>
      </c>
      <c r="DO714">
        <v>20</v>
      </c>
      <c r="DP714">
        <v>20</v>
      </c>
    </row>
    <row r="715" spans="1:120" x14ac:dyDescent="0.25">
      <c r="A715" t="str">
        <f t="shared" si="11"/>
        <v>AutoDR-No_All Elect_44390</v>
      </c>
      <c r="B715" t="s">
        <v>62</v>
      </c>
      <c r="C715" t="s">
        <v>321</v>
      </c>
      <c r="D715" t="s">
        <v>61</v>
      </c>
      <c r="E715" t="s">
        <v>61</v>
      </c>
      <c r="F715" t="s">
        <v>61</v>
      </c>
      <c r="G715" t="s">
        <v>61</v>
      </c>
      <c r="H715" t="s">
        <v>97</v>
      </c>
      <c r="I715" t="s">
        <v>61</v>
      </c>
      <c r="J715" t="s">
        <v>61</v>
      </c>
      <c r="K715" t="s">
        <v>190</v>
      </c>
      <c r="L715" s="18">
        <v>44390</v>
      </c>
      <c r="M715">
        <v>20</v>
      </c>
      <c r="N715">
        <v>20</v>
      </c>
      <c r="O715" t="s">
        <v>258</v>
      </c>
      <c r="P715">
        <v>439</v>
      </c>
      <c r="Q715">
        <v>428</v>
      </c>
      <c r="R715">
        <v>0</v>
      </c>
      <c r="S715">
        <v>0</v>
      </c>
      <c r="T715">
        <v>0</v>
      </c>
      <c r="U715">
        <v>0</v>
      </c>
      <c r="V715">
        <v>0</v>
      </c>
      <c r="W715">
        <v>16000.42</v>
      </c>
      <c r="X715">
        <v>16549.891</v>
      </c>
      <c r="Y715">
        <v>16486.919999999998</v>
      </c>
      <c r="Z715">
        <v>16438.013999999999</v>
      </c>
      <c r="AA715">
        <v>16481.670999999998</v>
      </c>
      <c r="AB715">
        <v>17603.754000000001</v>
      </c>
      <c r="AC715">
        <v>19440.706999999999</v>
      </c>
      <c r="AD715">
        <v>22009.344000000001</v>
      </c>
      <c r="AE715">
        <v>24140.95</v>
      </c>
      <c r="AF715">
        <v>25946.231</v>
      </c>
      <c r="AG715">
        <v>27105.153999999999</v>
      </c>
      <c r="AH715">
        <v>30094.024000000001</v>
      </c>
      <c r="AI715">
        <v>31170.791000000001</v>
      </c>
      <c r="AJ715">
        <v>32033.427</v>
      </c>
      <c r="AK715">
        <v>32716.447</v>
      </c>
      <c r="AL715">
        <v>32807.561999999998</v>
      </c>
      <c r="AM715">
        <v>33106.137999999999</v>
      </c>
      <c r="AN715">
        <v>33588.925000000003</v>
      </c>
      <c r="AO715">
        <v>31017.132000000001</v>
      </c>
      <c r="AP715">
        <v>23093.08</v>
      </c>
      <c r="AQ715">
        <v>24419.16</v>
      </c>
      <c r="AR715">
        <v>21536.195</v>
      </c>
      <c r="AS715">
        <v>18341.187999999998</v>
      </c>
      <c r="AT715">
        <v>16877.54</v>
      </c>
      <c r="AU715">
        <v>67.536214999999999</v>
      </c>
      <c r="AV715">
        <v>67.225466999999995</v>
      </c>
      <c r="AW715">
        <v>66.087616999999995</v>
      </c>
      <c r="AX715">
        <v>65.136681999999993</v>
      </c>
      <c r="AY715">
        <v>63.997664</v>
      </c>
      <c r="AZ715">
        <v>63.540888000000002</v>
      </c>
      <c r="BA715">
        <v>62.801402000000003</v>
      </c>
      <c r="BB715">
        <v>63.531542000000002</v>
      </c>
      <c r="BC715">
        <v>65.266355000000004</v>
      </c>
      <c r="BD715">
        <v>68.503505000000004</v>
      </c>
      <c r="BE715">
        <v>72.058411000000007</v>
      </c>
      <c r="BF715">
        <v>75.5</v>
      </c>
      <c r="BG715">
        <v>78.898364000000001</v>
      </c>
      <c r="BH715">
        <v>81.353971999999999</v>
      </c>
      <c r="BI715">
        <v>83.485980999999995</v>
      </c>
      <c r="BJ715">
        <v>84.327102999999994</v>
      </c>
      <c r="BK715">
        <v>84.407709999999994</v>
      </c>
      <c r="BL715">
        <v>83.911214999999999</v>
      </c>
      <c r="BM715">
        <v>82.002336</v>
      </c>
      <c r="BN715">
        <v>79.059578999999999</v>
      </c>
      <c r="BO715">
        <v>75.550234000000003</v>
      </c>
      <c r="BP715">
        <v>72.245327000000003</v>
      </c>
      <c r="BQ715">
        <v>69.859813000000003</v>
      </c>
      <c r="BR715">
        <v>68.231307999999999</v>
      </c>
      <c r="BS715">
        <v>-256.83760000000001</v>
      </c>
      <c r="BT715">
        <v>90.022189999999995</v>
      </c>
      <c r="BU715">
        <v>32.021210000000004</v>
      </c>
      <c r="BV715">
        <v>42.873080000000002</v>
      </c>
      <c r="BW715">
        <v>135.77619999999999</v>
      </c>
      <c r="BX715">
        <v>181.10239999999999</v>
      </c>
      <c r="BY715">
        <v>23.778099999999998</v>
      </c>
      <c r="BZ715">
        <v>3.568943</v>
      </c>
      <c r="CA715">
        <v>-195.39699999999999</v>
      </c>
      <c r="CB715">
        <v>-240.38159999999999</v>
      </c>
      <c r="CC715">
        <v>-67.255380000000002</v>
      </c>
      <c r="CD715">
        <v>-404.08449999999999</v>
      </c>
      <c r="CE715">
        <v>-355.2543</v>
      </c>
      <c r="CF715">
        <v>-440.2337</v>
      </c>
      <c r="CG715">
        <v>-566.57259999999997</v>
      </c>
      <c r="CH715">
        <v>-483.19069999999999</v>
      </c>
      <c r="CI715">
        <v>-606.37549999999999</v>
      </c>
      <c r="CJ715">
        <v>-578.48099999999999</v>
      </c>
      <c r="CK715">
        <v>2290.7350000000001</v>
      </c>
      <c r="CL715">
        <v>8186.152</v>
      </c>
      <c r="CM715">
        <v>2580.7750000000001</v>
      </c>
      <c r="CN715">
        <v>287.65170000000001</v>
      </c>
      <c r="CO715">
        <v>-288.7217</v>
      </c>
      <c r="CP715">
        <v>-196.75819999999999</v>
      </c>
      <c r="CQ715">
        <v>34136.36</v>
      </c>
      <c r="CR715">
        <v>14789.59</v>
      </c>
      <c r="CS715">
        <v>16419.060000000001</v>
      </c>
      <c r="CT715">
        <v>16267.4</v>
      </c>
      <c r="CU715">
        <v>10642.72</v>
      </c>
      <c r="CV715">
        <v>11859.06</v>
      </c>
      <c r="CW715">
        <v>7544.0879999999997</v>
      </c>
      <c r="CX715">
        <v>7197.4750000000004</v>
      </c>
      <c r="CY715">
        <v>12916.49</v>
      </c>
      <c r="CZ715">
        <v>14568.84</v>
      </c>
      <c r="DA715">
        <v>28890.02</v>
      </c>
      <c r="DB715">
        <v>30456.79</v>
      </c>
      <c r="DC715">
        <v>33961.760000000002</v>
      </c>
      <c r="DD715">
        <v>38923.089999999997</v>
      </c>
      <c r="DE715">
        <v>47812.38</v>
      </c>
      <c r="DF715">
        <v>53711.85</v>
      </c>
      <c r="DG715">
        <v>59084.55</v>
      </c>
      <c r="DH715">
        <v>57823.16</v>
      </c>
      <c r="DI715">
        <v>60190.12</v>
      </c>
      <c r="DJ715">
        <v>58393.93</v>
      </c>
      <c r="DK715">
        <v>69774.91</v>
      </c>
      <c r="DL715">
        <v>51721.33</v>
      </c>
      <c r="DM715">
        <v>28880.78</v>
      </c>
      <c r="DN715">
        <v>25049.85</v>
      </c>
      <c r="DO715">
        <v>20</v>
      </c>
      <c r="DP715">
        <v>20</v>
      </c>
    </row>
    <row r="716" spans="1:120" x14ac:dyDescent="0.25">
      <c r="A716" t="str">
        <f t="shared" si="11"/>
        <v>AutoDR-Yes_All Elect_44390</v>
      </c>
      <c r="B716" t="s">
        <v>62</v>
      </c>
      <c r="C716" t="s">
        <v>322</v>
      </c>
      <c r="D716" t="s">
        <v>61</v>
      </c>
      <c r="E716" t="s">
        <v>61</v>
      </c>
      <c r="F716" t="s">
        <v>61</v>
      </c>
      <c r="G716" t="s">
        <v>61</v>
      </c>
      <c r="H716" t="s">
        <v>98</v>
      </c>
      <c r="I716" t="s">
        <v>61</v>
      </c>
      <c r="J716" t="s">
        <v>61</v>
      </c>
      <c r="K716" t="s">
        <v>190</v>
      </c>
      <c r="L716" s="18">
        <v>44390</v>
      </c>
      <c r="M716">
        <v>20</v>
      </c>
      <c r="N716">
        <v>20</v>
      </c>
      <c r="O716" t="s">
        <v>258</v>
      </c>
      <c r="P716">
        <v>39</v>
      </c>
      <c r="Q716">
        <v>39</v>
      </c>
      <c r="R716">
        <v>0</v>
      </c>
      <c r="S716">
        <v>0</v>
      </c>
      <c r="T716">
        <v>0</v>
      </c>
      <c r="U716">
        <v>0</v>
      </c>
      <c r="V716">
        <v>0</v>
      </c>
      <c r="W716">
        <v>2011.0775000000001</v>
      </c>
      <c r="X716">
        <v>1861.3579999999999</v>
      </c>
      <c r="Y716">
        <v>1745.2445</v>
      </c>
      <c r="Z716">
        <v>1679.1524999999999</v>
      </c>
      <c r="AA716">
        <v>1683.2215000000001</v>
      </c>
      <c r="AB716">
        <v>1663.8050000000001</v>
      </c>
      <c r="AC716">
        <v>1596.2840000000001</v>
      </c>
      <c r="AD716">
        <v>1690.6315</v>
      </c>
      <c r="AE716">
        <v>1986.463</v>
      </c>
      <c r="AF716">
        <v>2369.5810000000001</v>
      </c>
      <c r="AG716">
        <v>2509.7109999999998</v>
      </c>
      <c r="AH716">
        <v>2581.2930000000001</v>
      </c>
      <c r="AI716">
        <v>2844.8710000000001</v>
      </c>
      <c r="AJ716">
        <v>2890.0435000000002</v>
      </c>
      <c r="AK716">
        <v>3053.297</v>
      </c>
      <c r="AL716">
        <v>3099.7150000000001</v>
      </c>
      <c r="AM716">
        <v>3232.9085</v>
      </c>
      <c r="AN716">
        <v>3279.0610000000001</v>
      </c>
      <c r="AO716">
        <v>3249.1320000000001</v>
      </c>
      <c r="AP716">
        <v>2921.0479999999998</v>
      </c>
      <c r="AQ716">
        <v>3164.2</v>
      </c>
      <c r="AR716">
        <v>2618.9430000000002</v>
      </c>
      <c r="AS716">
        <v>2103.1579999999999</v>
      </c>
      <c r="AT716">
        <v>1924.3119999999999</v>
      </c>
      <c r="AU716">
        <v>63.615385000000003</v>
      </c>
      <c r="AV716">
        <v>63.269230999999998</v>
      </c>
      <c r="AW716">
        <v>62.423076999999999</v>
      </c>
      <c r="AX716">
        <v>61.858974000000003</v>
      </c>
      <c r="AY716">
        <v>61.064103000000003</v>
      </c>
      <c r="AZ716">
        <v>60.769230999999998</v>
      </c>
      <c r="BA716">
        <v>60.320512999999998</v>
      </c>
      <c r="BB716">
        <v>60.935896999999997</v>
      </c>
      <c r="BC716">
        <v>62.410255999999997</v>
      </c>
      <c r="BD716">
        <v>65.217949000000004</v>
      </c>
      <c r="BE716">
        <v>68.589743999999996</v>
      </c>
      <c r="BF716">
        <v>72.205128000000002</v>
      </c>
      <c r="BG716">
        <v>75.641025999999997</v>
      </c>
      <c r="BH716">
        <v>78</v>
      </c>
      <c r="BI716">
        <v>79.730768999999995</v>
      </c>
      <c r="BJ716">
        <v>80.371795000000006</v>
      </c>
      <c r="BK716">
        <v>80.333332999999996</v>
      </c>
      <c r="BL716">
        <v>79.564103000000003</v>
      </c>
      <c r="BM716">
        <v>77.487178999999998</v>
      </c>
      <c r="BN716">
        <v>74.448718</v>
      </c>
      <c r="BO716">
        <v>70.794871999999998</v>
      </c>
      <c r="BP716">
        <v>67.602564000000001</v>
      </c>
      <c r="BQ716">
        <v>65.512821000000002</v>
      </c>
      <c r="BR716">
        <v>64.102564000000001</v>
      </c>
      <c r="BS716">
        <v>-15.51458</v>
      </c>
      <c r="BT716">
        <v>-11.424720000000001</v>
      </c>
      <c r="BU716">
        <v>-4.3650479999999998</v>
      </c>
      <c r="BV716">
        <v>-2.2894929999999998</v>
      </c>
      <c r="BW716">
        <v>-5.9649349999999997</v>
      </c>
      <c r="BX716">
        <v>-15.059139999999999</v>
      </c>
      <c r="BY716">
        <v>26.104340000000001</v>
      </c>
      <c r="BZ716">
        <v>16.33577</v>
      </c>
      <c r="CA716">
        <v>20.62255</v>
      </c>
      <c r="CB716">
        <v>-32.772570000000002</v>
      </c>
      <c r="CC716">
        <v>30.0961</v>
      </c>
      <c r="CD716">
        <v>37.503660000000004</v>
      </c>
      <c r="CE716">
        <v>9.950977</v>
      </c>
      <c r="CF716">
        <v>-48.841209999999997</v>
      </c>
      <c r="CG716">
        <v>-62.094250000000002</v>
      </c>
      <c r="CH716">
        <v>-33.350149999999999</v>
      </c>
      <c r="CI716">
        <v>-9.8480419999999995</v>
      </c>
      <c r="CJ716">
        <v>24.712160000000001</v>
      </c>
      <c r="CK716">
        <v>71.424220000000005</v>
      </c>
      <c r="CL716">
        <v>351.25060000000002</v>
      </c>
      <c r="CM716">
        <v>-45.988430000000001</v>
      </c>
      <c r="CN716">
        <v>0.69727329999999998</v>
      </c>
      <c r="CO716">
        <v>-27.53931</v>
      </c>
      <c r="CP716">
        <v>-37.172460000000001</v>
      </c>
      <c r="CQ716">
        <v>1048.8779999999999</v>
      </c>
      <c r="CR716">
        <v>792.95079999999996</v>
      </c>
      <c r="CS716">
        <v>1067.1110000000001</v>
      </c>
      <c r="CT716">
        <v>481.74529999999999</v>
      </c>
      <c r="CU716">
        <v>411.5059</v>
      </c>
      <c r="CV716">
        <v>312.6053</v>
      </c>
      <c r="CW716">
        <v>358.22989999999999</v>
      </c>
      <c r="CX716">
        <v>311.00479999999999</v>
      </c>
      <c r="CY716">
        <v>605.72609999999997</v>
      </c>
      <c r="CZ716">
        <v>669.17769999999996</v>
      </c>
      <c r="DA716">
        <v>960.71410000000003</v>
      </c>
      <c r="DB716">
        <v>979.87159999999994</v>
      </c>
      <c r="DC716">
        <v>1146.0070000000001</v>
      </c>
      <c r="DD716">
        <v>1039.8230000000001</v>
      </c>
      <c r="DE716">
        <v>923.68409999999994</v>
      </c>
      <c r="DF716">
        <v>1043.0809999999999</v>
      </c>
      <c r="DG716">
        <v>1500.884</v>
      </c>
      <c r="DH716">
        <v>1897.722</v>
      </c>
      <c r="DI716">
        <v>2488.9670000000001</v>
      </c>
      <c r="DJ716">
        <v>1995.74</v>
      </c>
      <c r="DK716">
        <v>2104.58</v>
      </c>
      <c r="DL716">
        <v>1619.5350000000001</v>
      </c>
      <c r="DM716">
        <v>2474.5610000000001</v>
      </c>
      <c r="DN716">
        <v>1316.4960000000001</v>
      </c>
      <c r="DO716">
        <v>20</v>
      </c>
      <c r="DP716">
        <v>20</v>
      </c>
    </row>
    <row r="717" spans="1:120" hidden="1" x14ac:dyDescent="0.25">
      <c r="A717" t="str">
        <f t="shared" si="11"/>
        <v>Industry_Type-8. Other_All Elect_44390</v>
      </c>
      <c r="B717" t="s">
        <v>62</v>
      </c>
      <c r="C717" t="s">
        <v>267</v>
      </c>
      <c r="D717" t="s">
        <v>61</v>
      </c>
      <c r="E717" t="s">
        <v>61</v>
      </c>
      <c r="F717" t="s">
        <v>61</v>
      </c>
      <c r="G717" t="s">
        <v>268</v>
      </c>
      <c r="H717" t="s">
        <v>61</v>
      </c>
      <c r="I717" t="s">
        <v>61</v>
      </c>
      <c r="J717" t="s">
        <v>61</v>
      </c>
      <c r="K717" t="s">
        <v>190</v>
      </c>
      <c r="L717" s="18">
        <v>44390</v>
      </c>
      <c r="M717">
        <v>20</v>
      </c>
      <c r="N717">
        <v>20</v>
      </c>
      <c r="O717" t="s">
        <v>258</v>
      </c>
      <c r="P717">
        <v>6</v>
      </c>
      <c r="Q717">
        <v>6</v>
      </c>
      <c r="R717">
        <v>0</v>
      </c>
      <c r="S717">
        <v>0</v>
      </c>
      <c r="T717">
        <v>1</v>
      </c>
      <c r="U717">
        <v>0</v>
      </c>
      <c r="V717">
        <v>1</v>
      </c>
      <c r="W717">
        <v>43.171999999999997</v>
      </c>
      <c r="X717">
        <v>41.658499999999997</v>
      </c>
      <c r="Y717">
        <v>41.926000000000002</v>
      </c>
      <c r="Z717">
        <v>41.402000000000001</v>
      </c>
      <c r="AA717">
        <v>40.963000000000001</v>
      </c>
      <c r="AB717">
        <v>45.040999999999997</v>
      </c>
      <c r="AC717">
        <v>52.021000000000001</v>
      </c>
      <c r="AD717">
        <v>52.058999999999997</v>
      </c>
      <c r="AE717">
        <v>57.948</v>
      </c>
      <c r="AF717">
        <v>62.503</v>
      </c>
      <c r="AG717">
        <v>64.203999999999994</v>
      </c>
      <c r="AH717">
        <v>65.623000000000005</v>
      </c>
      <c r="AI717">
        <v>67.781000000000006</v>
      </c>
      <c r="AJ717">
        <v>70.316000000000003</v>
      </c>
      <c r="AK717">
        <v>73.391999999999996</v>
      </c>
      <c r="AL717">
        <v>73.384</v>
      </c>
      <c r="AM717">
        <v>72.540000000000006</v>
      </c>
      <c r="AN717">
        <v>76.734999999999999</v>
      </c>
      <c r="AO717">
        <v>76.183000000000007</v>
      </c>
      <c r="AP717">
        <v>63.137999999999998</v>
      </c>
      <c r="AQ717">
        <v>66.951999999999998</v>
      </c>
      <c r="AR717">
        <v>53.234999999999999</v>
      </c>
      <c r="AS717">
        <v>46.393000000000001</v>
      </c>
      <c r="AT717">
        <v>42.375</v>
      </c>
      <c r="AU717">
        <v>70</v>
      </c>
      <c r="AV717">
        <v>70.333332999999996</v>
      </c>
      <c r="AW717">
        <v>69.833332999999996</v>
      </c>
      <c r="AX717">
        <v>68.083332999999996</v>
      </c>
      <c r="AY717">
        <v>66</v>
      </c>
      <c r="AZ717">
        <v>65.5</v>
      </c>
      <c r="BA717">
        <v>64.333332999999996</v>
      </c>
      <c r="BB717">
        <v>66</v>
      </c>
      <c r="BC717">
        <v>69.666667000000004</v>
      </c>
      <c r="BD717">
        <v>75.083332999999996</v>
      </c>
      <c r="BE717">
        <v>78.583332999999996</v>
      </c>
      <c r="BF717">
        <v>81.75</v>
      </c>
      <c r="BG717">
        <v>84.75</v>
      </c>
      <c r="BH717">
        <v>87.583332999999996</v>
      </c>
      <c r="BI717">
        <v>89.666667000000004</v>
      </c>
      <c r="BJ717">
        <v>90.416667000000004</v>
      </c>
      <c r="BK717">
        <v>90.583332999999996</v>
      </c>
      <c r="BL717">
        <v>90</v>
      </c>
      <c r="BM717">
        <v>87.916667000000004</v>
      </c>
      <c r="BN717">
        <v>84.75</v>
      </c>
      <c r="BO717">
        <v>80.916667000000004</v>
      </c>
      <c r="BP717">
        <v>76.333332999999996</v>
      </c>
      <c r="BQ717">
        <v>72.75</v>
      </c>
      <c r="BR717">
        <v>70.666667000000004</v>
      </c>
      <c r="BS717">
        <v>-1.37036E-2</v>
      </c>
      <c r="BT717">
        <v>0.55138949999999998</v>
      </c>
      <c r="BU717">
        <v>0.25391920000000001</v>
      </c>
      <c r="BV717">
        <v>-3.92092E-2</v>
      </c>
      <c r="BW717">
        <v>0.6196296</v>
      </c>
      <c r="BX717">
        <v>-0.18081990000000001</v>
      </c>
      <c r="BY717">
        <v>-0.73571010000000003</v>
      </c>
      <c r="BZ717">
        <v>0.86049679999999995</v>
      </c>
      <c r="CA717">
        <v>-0.70985310000000001</v>
      </c>
      <c r="CB717">
        <v>-0.65173320000000001</v>
      </c>
      <c r="CC717">
        <v>-0.70338920000000005</v>
      </c>
      <c r="CD717">
        <v>0.52734890000000001</v>
      </c>
      <c r="CE717">
        <v>-0.18433430000000001</v>
      </c>
      <c r="CF717">
        <v>0.1249779</v>
      </c>
      <c r="CG717">
        <v>0.7466043</v>
      </c>
      <c r="CH717">
        <v>7.5983200000000001E-2</v>
      </c>
      <c r="CI717">
        <v>0.1302017</v>
      </c>
      <c r="CJ717">
        <v>-0.64970649999999996</v>
      </c>
      <c r="CK717">
        <v>-1.577442</v>
      </c>
      <c r="CL717">
        <v>5.390606</v>
      </c>
      <c r="CM717">
        <v>-0.77371789999999996</v>
      </c>
      <c r="CN717">
        <v>-0.44177699999999998</v>
      </c>
      <c r="CO717">
        <v>-0.30968620000000002</v>
      </c>
      <c r="CP717">
        <v>0.42051699999999997</v>
      </c>
      <c r="CQ717">
        <v>0.98913839999999997</v>
      </c>
      <c r="CR717">
        <v>0.34619870000000003</v>
      </c>
      <c r="CS717">
        <v>0.28761819999999999</v>
      </c>
      <c r="CT717">
        <v>0.2363431</v>
      </c>
      <c r="CU717">
        <v>0.53565079999999998</v>
      </c>
      <c r="CV717">
        <v>0.50170950000000003</v>
      </c>
      <c r="CW717">
        <v>1.016974</v>
      </c>
      <c r="CX717">
        <v>0.74699130000000002</v>
      </c>
      <c r="CY717">
        <v>0.49821840000000001</v>
      </c>
      <c r="CZ717">
        <v>0.74873299999999998</v>
      </c>
      <c r="DA717">
        <v>0.78011540000000001</v>
      </c>
      <c r="DB717">
        <v>0.88806940000000001</v>
      </c>
      <c r="DC717">
        <v>0.87545839999999997</v>
      </c>
      <c r="DD717">
        <v>1.327223</v>
      </c>
      <c r="DE717">
        <v>1.7628980000000001</v>
      </c>
      <c r="DF717">
        <v>1.3959980000000001</v>
      </c>
      <c r="DG717">
        <v>1.2038930000000001</v>
      </c>
      <c r="DH717">
        <v>0.96156909999999995</v>
      </c>
      <c r="DI717">
        <v>1.4291959999999999</v>
      </c>
      <c r="DJ717">
        <v>0.74064149999999995</v>
      </c>
      <c r="DK717">
        <v>0.81989469999999998</v>
      </c>
      <c r="DL717">
        <v>0.55837870000000001</v>
      </c>
      <c r="DM717">
        <v>0.32776709999999998</v>
      </c>
      <c r="DN717">
        <v>0.79157299999999997</v>
      </c>
      <c r="DO717">
        <v>20</v>
      </c>
      <c r="DP717">
        <v>20</v>
      </c>
    </row>
    <row r="718" spans="1:120" hidden="1" x14ac:dyDescent="0.25">
      <c r="A718" t="str">
        <f t="shared" si="11"/>
        <v>sublap_id-SLAP_PGNB_All Elect_44390</v>
      </c>
      <c r="B718" t="s">
        <v>62</v>
      </c>
      <c r="C718" t="s">
        <v>295</v>
      </c>
      <c r="D718" t="s">
        <v>61</v>
      </c>
      <c r="E718" t="s">
        <v>296</v>
      </c>
      <c r="F718" t="s">
        <v>61</v>
      </c>
      <c r="G718" t="s">
        <v>61</v>
      </c>
      <c r="H718" t="s">
        <v>61</v>
      </c>
      <c r="I718" t="s">
        <v>61</v>
      </c>
      <c r="J718" t="s">
        <v>61</v>
      </c>
      <c r="K718" t="s">
        <v>190</v>
      </c>
      <c r="L718" s="18">
        <v>44390</v>
      </c>
      <c r="M718">
        <v>20</v>
      </c>
      <c r="N718">
        <v>20</v>
      </c>
      <c r="O718" t="s">
        <v>258</v>
      </c>
      <c r="P718">
        <v>15</v>
      </c>
      <c r="Q718">
        <v>15</v>
      </c>
      <c r="R718">
        <v>0</v>
      </c>
      <c r="S718">
        <v>0</v>
      </c>
      <c r="T718">
        <v>0</v>
      </c>
      <c r="U718">
        <v>0</v>
      </c>
      <c r="V718">
        <v>0</v>
      </c>
      <c r="W718">
        <v>215.25800000000001</v>
      </c>
      <c r="X718">
        <v>238.89</v>
      </c>
      <c r="Y718">
        <v>236.63200000000001</v>
      </c>
      <c r="Z718">
        <v>236.286</v>
      </c>
      <c r="AA718">
        <v>237.876</v>
      </c>
      <c r="AB718">
        <v>244.17</v>
      </c>
      <c r="AC718">
        <v>402.92</v>
      </c>
      <c r="AD718">
        <v>431.46</v>
      </c>
      <c r="AE718">
        <v>496.88600000000002</v>
      </c>
      <c r="AF718">
        <v>555.29399999999998</v>
      </c>
      <c r="AG718">
        <v>626.048</v>
      </c>
      <c r="AH718">
        <v>696.65800000000002</v>
      </c>
      <c r="AI718">
        <v>740.71600000000001</v>
      </c>
      <c r="AJ718">
        <v>769.56600000000003</v>
      </c>
      <c r="AK718">
        <v>887.65599999999995</v>
      </c>
      <c r="AL718">
        <v>842.85</v>
      </c>
      <c r="AM718">
        <v>939.85</v>
      </c>
      <c r="AN718">
        <v>1030.902</v>
      </c>
      <c r="AO718">
        <v>1002.898</v>
      </c>
      <c r="AP718">
        <v>668.28</v>
      </c>
      <c r="AQ718">
        <v>500.29</v>
      </c>
      <c r="AR718">
        <v>295.12400000000002</v>
      </c>
      <c r="AS718">
        <v>243.376</v>
      </c>
      <c r="AT718">
        <v>232.89</v>
      </c>
      <c r="AU718">
        <v>54.333333000000003</v>
      </c>
      <c r="AV718">
        <v>54</v>
      </c>
      <c r="AW718">
        <v>53.333333000000003</v>
      </c>
      <c r="AX718">
        <v>53.166666999999997</v>
      </c>
      <c r="AY718">
        <v>53</v>
      </c>
      <c r="AZ718">
        <v>52.333333000000003</v>
      </c>
      <c r="BA718">
        <v>53</v>
      </c>
      <c r="BB718">
        <v>55.333333000000003</v>
      </c>
      <c r="BC718">
        <v>57.166666999999997</v>
      </c>
      <c r="BD718">
        <v>60</v>
      </c>
      <c r="BE718">
        <v>63.333333000000003</v>
      </c>
      <c r="BF718">
        <v>66.166667000000004</v>
      </c>
      <c r="BG718">
        <v>69.833332999999996</v>
      </c>
      <c r="BH718">
        <v>72.333332999999996</v>
      </c>
      <c r="BI718">
        <v>74.5</v>
      </c>
      <c r="BJ718">
        <v>76.333332999999996</v>
      </c>
      <c r="BK718">
        <v>75.5</v>
      </c>
      <c r="BL718">
        <v>73.833332999999996</v>
      </c>
      <c r="BM718">
        <v>70.333332999999996</v>
      </c>
      <c r="BN718">
        <v>66.833332999999996</v>
      </c>
      <c r="BO718">
        <v>62.166666999999997</v>
      </c>
      <c r="BP718">
        <v>57.833333000000003</v>
      </c>
      <c r="BQ718">
        <v>56</v>
      </c>
      <c r="BR718">
        <v>54.666666999999997</v>
      </c>
      <c r="BS718">
        <v>6.2019739999999999</v>
      </c>
      <c r="BT718">
        <v>-4.5931329999999999</v>
      </c>
      <c r="BU718">
        <v>-3.3879060000000001</v>
      </c>
      <c r="BV718">
        <v>2.0988419999999999</v>
      </c>
      <c r="BW718">
        <v>-0.18750330000000001</v>
      </c>
      <c r="BX718">
        <v>14.59567</v>
      </c>
      <c r="BY718">
        <v>2.026678</v>
      </c>
      <c r="BZ718">
        <v>-4.7691299999999999E-2</v>
      </c>
      <c r="CA718">
        <v>8.1990490000000005</v>
      </c>
      <c r="CB718">
        <v>-26.962389999999999</v>
      </c>
      <c r="CC718">
        <v>-21.88692</v>
      </c>
      <c r="CD718">
        <v>-7.2149029999999996</v>
      </c>
      <c r="CE718">
        <v>-2.5931850000000001</v>
      </c>
      <c r="CF718">
        <v>4.6197910000000002</v>
      </c>
      <c r="CG718">
        <v>-34.702590000000001</v>
      </c>
      <c r="CH718">
        <v>-14.90888</v>
      </c>
      <c r="CI718">
        <v>-87.819680000000005</v>
      </c>
      <c r="CJ718">
        <v>-76.071510000000004</v>
      </c>
      <c r="CK718">
        <v>-27.452909999999999</v>
      </c>
      <c r="CL718">
        <v>78.849100000000007</v>
      </c>
      <c r="CM718">
        <v>-25.85688</v>
      </c>
      <c r="CN718">
        <v>-4.4722090000000003</v>
      </c>
      <c r="CO718">
        <v>-8.5877269999999992</v>
      </c>
      <c r="CP718">
        <v>-8.4170630000000006</v>
      </c>
      <c r="CQ718">
        <v>22.541789999999999</v>
      </c>
      <c r="CR718">
        <v>39.817749999999997</v>
      </c>
      <c r="CS718">
        <v>31.91874</v>
      </c>
      <c r="CT718">
        <v>12.69328</v>
      </c>
      <c r="CU718">
        <v>11.98156</v>
      </c>
      <c r="CV718">
        <v>82.645009999999999</v>
      </c>
      <c r="CW718">
        <v>92.331630000000004</v>
      </c>
      <c r="CX718">
        <v>56.655090000000001</v>
      </c>
      <c r="CY718">
        <v>269.37529999999998</v>
      </c>
      <c r="CZ718">
        <v>209.9341</v>
      </c>
      <c r="DA718">
        <v>336.84449999999998</v>
      </c>
      <c r="DB718">
        <v>463.23590000000002</v>
      </c>
      <c r="DC718">
        <v>798.21730000000002</v>
      </c>
      <c r="DD718">
        <v>531.96910000000003</v>
      </c>
      <c r="DE718">
        <v>977.11440000000005</v>
      </c>
      <c r="DF718">
        <v>1137.393</v>
      </c>
      <c r="DG718">
        <v>1297.953</v>
      </c>
      <c r="DH718">
        <v>1425.8440000000001</v>
      </c>
      <c r="DI718">
        <v>2229.2840000000001</v>
      </c>
      <c r="DJ718">
        <v>866.77200000000005</v>
      </c>
      <c r="DK718">
        <v>828.13279999999997</v>
      </c>
      <c r="DL718">
        <v>187.13820000000001</v>
      </c>
      <c r="DM718">
        <v>61.051519999999996</v>
      </c>
      <c r="DN718">
        <v>41.310609999999997</v>
      </c>
      <c r="DO718">
        <v>20</v>
      </c>
      <c r="DP718">
        <v>20</v>
      </c>
    </row>
    <row r="719" spans="1:120" hidden="1" x14ac:dyDescent="0.25">
      <c r="A719" t="str">
        <f t="shared" si="11"/>
        <v>LCA-Greater Fresno Area_All Elect_44390</v>
      </c>
      <c r="B719" t="s">
        <v>62</v>
      </c>
      <c r="C719" t="s">
        <v>224</v>
      </c>
      <c r="D719" t="s">
        <v>182</v>
      </c>
      <c r="E719" t="s">
        <v>61</v>
      </c>
      <c r="F719" t="s">
        <v>61</v>
      </c>
      <c r="G719" t="s">
        <v>61</v>
      </c>
      <c r="H719" t="s">
        <v>61</v>
      </c>
      <c r="I719" t="s">
        <v>61</v>
      </c>
      <c r="J719" t="s">
        <v>61</v>
      </c>
      <c r="K719" t="s">
        <v>190</v>
      </c>
      <c r="L719" s="18">
        <v>44390</v>
      </c>
      <c r="M719">
        <v>20</v>
      </c>
      <c r="N719">
        <v>20</v>
      </c>
      <c r="O719" t="s">
        <v>258</v>
      </c>
      <c r="P719">
        <v>85</v>
      </c>
      <c r="Q719">
        <v>84</v>
      </c>
      <c r="R719">
        <v>0</v>
      </c>
      <c r="S719">
        <v>0</v>
      </c>
      <c r="T719">
        <v>0</v>
      </c>
      <c r="U719">
        <v>0</v>
      </c>
      <c r="V719">
        <v>0</v>
      </c>
      <c r="W719">
        <v>3590.7611999999999</v>
      </c>
      <c r="X719">
        <v>3462.4041999999999</v>
      </c>
      <c r="Y719">
        <v>3388.3798000000002</v>
      </c>
      <c r="Z719">
        <v>3349.8398999999999</v>
      </c>
      <c r="AA719">
        <v>3334.1669999999999</v>
      </c>
      <c r="AB719">
        <v>3439.6914999999999</v>
      </c>
      <c r="AC719">
        <v>3792.1622000000002</v>
      </c>
      <c r="AD719">
        <v>4270.0185000000001</v>
      </c>
      <c r="AE719">
        <v>4907.6616999999997</v>
      </c>
      <c r="AF719">
        <v>5278.4513999999999</v>
      </c>
      <c r="AG719">
        <v>5536.1134000000002</v>
      </c>
      <c r="AH719">
        <v>5907.9485999999997</v>
      </c>
      <c r="AI719">
        <v>6138.6270999999997</v>
      </c>
      <c r="AJ719">
        <v>6286.6014999999998</v>
      </c>
      <c r="AK719">
        <v>6380.6301999999996</v>
      </c>
      <c r="AL719">
        <v>6468.9296000000004</v>
      </c>
      <c r="AM719">
        <v>6432.5726999999997</v>
      </c>
      <c r="AN719">
        <v>6115.3437999999996</v>
      </c>
      <c r="AO719">
        <v>5120.6965</v>
      </c>
      <c r="AP719">
        <v>4012.8519999999999</v>
      </c>
      <c r="AQ719">
        <v>5302.6552000000001</v>
      </c>
      <c r="AR719">
        <v>4605.8473999999997</v>
      </c>
      <c r="AS719">
        <v>3734.0221999999999</v>
      </c>
      <c r="AT719">
        <v>3425.1655999999998</v>
      </c>
      <c r="AU719">
        <v>85.261904999999999</v>
      </c>
      <c r="AV719">
        <v>85.226190000000003</v>
      </c>
      <c r="AW719">
        <v>82.809523999999996</v>
      </c>
      <c r="AX719">
        <v>80.386904999999999</v>
      </c>
      <c r="AY719">
        <v>77.952381000000003</v>
      </c>
      <c r="AZ719">
        <v>76.988095000000001</v>
      </c>
      <c r="BA719">
        <v>74.142857000000006</v>
      </c>
      <c r="BB719">
        <v>74.208332999999996</v>
      </c>
      <c r="BC719">
        <v>76.648809999999997</v>
      </c>
      <c r="BD719">
        <v>82.053571000000005</v>
      </c>
      <c r="BE719">
        <v>86.988095000000001</v>
      </c>
      <c r="BF719">
        <v>91.065476000000004</v>
      </c>
      <c r="BG719">
        <v>94.107142999999994</v>
      </c>
      <c r="BH719">
        <v>96.636904999999999</v>
      </c>
      <c r="BI719">
        <v>100.07143000000001</v>
      </c>
      <c r="BJ719">
        <v>101.07738000000001</v>
      </c>
      <c r="BK719">
        <v>101.54761999999999</v>
      </c>
      <c r="BL719">
        <v>101.98214</v>
      </c>
      <c r="BM719">
        <v>100.45238000000001</v>
      </c>
      <c r="BN719">
        <v>98.333332999999996</v>
      </c>
      <c r="BO719">
        <v>95.648809999999997</v>
      </c>
      <c r="BP719">
        <v>92.577381000000003</v>
      </c>
      <c r="BQ719">
        <v>89.125</v>
      </c>
      <c r="BR719">
        <v>86.666667000000004</v>
      </c>
      <c r="BS719">
        <v>-40.337479999999999</v>
      </c>
      <c r="BT719">
        <v>-36.899970000000003</v>
      </c>
      <c r="BU719">
        <v>-29.97465</v>
      </c>
      <c r="BV719">
        <v>-42.346629999999998</v>
      </c>
      <c r="BW719">
        <v>-34.025210000000001</v>
      </c>
      <c r="BX719">
        <v>-20.499880000000001</v>
      </c>
      <c r="BY719">
        <v>-35.442239999999998</v>
      </c>
      <c r="BZ719">
        <v>62.946240000000003</v>
      </c>
      <c r="CA719">
        <v>8.995139</v>
      </c>
      <c r="CB719">
        <v>2.0522499999999999</v>
      </c>
      <c r="CC719">
        <v>120.32769999999999</v>
      </c>
      <c r="CD719">
        <v>76.823999999999998</v>
      </c>
      <c r="CE719">
        <v>23.515740000000001</v>
      </c>
      <c r="CF719">
        <v>16.009830000000001</v>
      </c>
      <c r="CG719">
        <v>6.2486730000000001</v>
      </c>
      <c r="CH719">
        <v>-22.277719999999999</v>
      </c>
      <c r="CI719">
        <v>-25.620470000000001</v>
      </c>
      <c r="CJ719">
        <v>40.221020000000003</v>
      </c>
      <c r="CK719">
        <v>1144.1199999999999</v>
      </c>
      <c r="CL719">
        <v>1990.213</v>
      </c>
      <c r="CM719">
        <v>528.82449999999994</v>
      </c>
      <c r="CN719">
        <v>4.360506</v>
      </c>
      <c r="CO719">
        <v>-66.240830000000003</v>
      </c>
      <c r="CP719">
        <v>-50.264800000000001</v>
      </c>
      <c r="CQ719">
        <v>5020.174</v>
      </c>
      <c r="CR719">
        <v>995.83140000000003</v>
      </c>
      <c r="CS719">
        <v>961.81489999999997</v>
      </c>
      <c r="CT719">
        <v>933.65030000000002</v>
      </c>
      <c r="CU719">
        <v>899.62379999999996</v>
      </c>
      <c r="CV719">
        <v>1084.28</v>
      </c>
      <c r="CW719">
        <v>886.40200000000004</v>
      </c>
      <c r="CX719">
        <v>1150.2819999999999</v>
      </c>
      <c r="CY719">
        <v>1175.7919999999999</v>
      </c>
      <c r="CZ719">
        <v>1271.364</v>
      </c>
      <c r="DA719">
        <v>4926.8630000000003</v>
      </c>
      <c r="DB719">
        <v>2133.7710000000002</v>
      </c>
      <c r="DC719">
        <v>1831.2739999999999</v>
      </c>
      <c r="DD719">
        <v>1949.8330000000001</v>
      </c>
      <c r="DE719">
        <v>2113.8939999999998</v>
      </c>
      <c r="DF719">
        <v>2298.8029999999999</v>
      </c>
      <c r="DG719">
        <v>3045.8670000000002</v>
      </c>
      <c r="DH719">
        <v>11066.39</v>
      </c>
      <c r="DI719">
        <v>9603.7049999999999</v>
      </c>
      <c r="DJ719">
        <v>9041.8410000000003</v>
      </c>
      <c r="DK719">
        <v>5207.9840000000004</v>
      </c>
      <c r="DL719">
        <v>6475.1289999999999</v>
      </c>
      <c r="DM719">
        <v>3811.0430000000001</v>
      </c>
      <c r="DN719">
        <v>3407.5940000000001</v>
      </c>
      <c r="DO719">
        <v>20</v>
      </c>
      <c r="DP719">
        <v>20</v>
      </c>
    </row>
    <row r="720" spans="1:120" hidden="1" x14ac:dyDescent="0.25">
      <c r="A720" t="str">
        <f t="shared" si="11"/>
        <v>sublap_id-SLAP_PGZP_All Elect_44390</v>
      </c>
      <c r="B720" t="s">
        <v>62</v>
      </c>
      <c r="C720" t="s">
        <v>283</v>
      </c>
      <c r="D720" t="s">
        <v>61</v>
      </c>
      <c r="E720" t="s">
        <v>284</v>
      </c>
      <c r="F720" t="s">
        <v>61</v>
      </c>
      <c r="G720" t="s">
        <v>61</v>
      </c>
      <c r="H720" t="s">
        <v>61</v>
      </c>
      <c r="I720" t="s">
        <v>61</v>
      </c>
      <c r="J720" t="s">
        <v>61</v>
      </c>
      <c r="K720" t="s">
        <v>190</v>
      </c>
      <c r="L720" s="18">
        <v>44390</v>
      </c>
      <c r="M720">
        <v>20</v>
      </c>
      <c r="N720">
        <v>20</v>
      </c>
      <c r="O720" t="s">
        <v>258</v>
      </c>
      <c r="P720">
        <v>45</v>
      </c>
      <c r="Q720">
        <v>39</v>
      </c>
      <c r="R720">
        <v>0</v>
      </c>
      <c r="S720">
        <v>0</v>
      </c>
      <c r="T720">
        <v>0</v>
      </c>
      <c r="U720">
        <v>0</v>
      </c>
      <c r="V720">
        <v>0</v>
      </c>
      <c r="W720">
        <v>3571.4331000000002</v>
      </c>
      <c r="X720">
        <v>3597.2619</v>
      </c>
      <c r="Y720">
        <v>3597.2157999999999</v>
      </c>
      <c r="Z720">
        <v>3600.2573000000002</v>
      </c>
      <c r="AA720">
        <v>3623.6296000000002</v>
      </c>
      <c r="AB720">
        <v>3666.5954000000002</v>
      </c>
      <c r="AC720">
        <v>3718.5115000000001</v>
      </c>
      <c r="AD720">
        <v>3839.9515000000001</v>
      </c>
      <c r="AE720">
        <v>3860.0180999999998</v>
      </c>
      <c r="AF720">
        <v>3916.6188000000002</v>
      </c>
      <c r="AG720">
        <v>3893.8638000000001</v>
      </c>
      <c r="AH720">
        <v>3899.0769</v>
      </c>
      <c r="AI720">
        <v>3923.3942000000002</v>
      </c>
      <c r="AJ720">
        <v>3961.5934999999999</v>
      </c>
      <c r="AK720">
        <v>3992.0122999999999</v>
      </c>
      <c r="AL720">
        <v>4029.1534999999999</v>
      </c>
      <c r="AM720">
        <v>4093.4238</v>
      </c>
      <c r="AN720">
        <v>4245.8504000000003</v>
      </c>
      <c r="AO720">
        <v>2672.6954000000001</v>
      </c>
      <c r="AP720">
        <v>919.14</v>
      </c>
      <c r="AQ720">
        <v>2234.0572999999999</v>
      </c>
      <c r="AR720">
        <v>3796.3811999999998</v>
      </c>
      <c r="AS720">
        <v>3743.9792000000002</v>
      </c>
      <c r="AT720">
        <v>3549.1835000000001</v>
      </c>
      <c r="AU720">
        <v>71.961538000000004</v>
      </c>
      <c r="AV720">
        <v>72.230768999999995</v>
      </c>
      <c r="AW720">
        <v>71</v>
      </c>
      <c r="AX720">
        <v>69.692307999999997</v>
      </c>
      <c r="AY720">
        <v>68.307692000000003</v>
      </c>
      <c r="AZ720">
        <v>67.653846000000001</v>
      </c>
      <c r="BA720">
        <v>66.307692000000003</v>
      </c>
      <c r="BB720">
        <v>67</v>
      </c>
      <c r="BC720">
        <v>68.692307999999997</v>
      </c>
      <c r="BD720">
        <v>71.653846000000001</v>
      </c>
      <c r="BE720">
        <v>76.346153999999999</v>
      </c>
      <c r="BF720">
        <v>80.5</v>
      </c>
      <c r="BG720">
        <v>83.961538000000004</v>
      </c>
      <c r="BH720">
        <v>86.115385000000003</v>
      </c>
      <c r="BI720">
        <v>88.269231000000005</v>
      </c>
      <c r="BJ720">
        <v>87.807692000000003</v>
      </c>
      <c r="BK720">
        <v>87.692307999999997</v>
      </c>
      <c r="BL720">
        <v>87.192307999999997</v>
      </c>
      <c r="BM720">
        <v>85.807692000000003</v>
      </c>
      <c r="BN720">
        <v>82.461538000000004</v>
      </c>
      <c r="BO720">
        <v>79</v>
      </c>
      <c r="BP720">
        <v>76.269231000000005</v>
      </c>
      <c r="BQ720">
        <v>74</v>
      </c>
      <c r="BR720">
        <v>72.615385000000003</v>
      </c>
      <c r="BS720">
        <v>-90.927760000000006</v>
      </c>
      <c r="BT720">
        <v>60.401690000000002</v>
      </c>
      <c r="BU720">
        <v>77.540559999999999</v>
      </c>
      <c r="BV720">
        <v>66.350099999999998</v>
      </c>
      <c r="BW720">
        <v>57.453609999999998</v>
      </c>
      <c r="BX720">
        <v>58.269759999999998</v>
      </c>
      <c r="BY720">
        <v>59.691200000000002</v>
      </c>
      <c r="BZ720">
        <v>-31.488299999999999</v>
      </c>
      <c r="CA720">
        <v>-72.283810000000003</v>
      </c>
      <c r="CB720">
        <v>-78.129300000000001</v>
      </c>
      <c r="CC720">
        <v>-42.539290000000001</v>
      </c>
      <c r="CD720">
        <v>-62.034210000000002</v>
      </c>
      <c r="CE720">
        <v>-15.35323</v>
      </c>
      <c r="CF720">
        <v>-11.631600000000001</v>
      </c>
      <c r="CG720">
        <v>-43.145159999999997</v>
      </c>
      <c r="CH720">
        <v>-44.731630000000003</v>
      </c>
      <c r="CI720">
        <v>-55.835380000000001</v>
      </c>
      <c r="CJ720">
        <v>7.0196500000000004</v>
      </c>
      <c r="CK720">
        <v>1423.692</v>
      </c>
      <c r="CL720">
        <v>3321.5039999999999</v>
      </c>
      <c r="CM720">
        <v>2151.1109999999999</v>
      </c>
      <c r="CN720">
        <v>577.67610000000002</v>
      </c>
      <c r="CO720">
        <v>86.438950000000006</v>
      </c>
      <c r="CP720">
        <v>95.294910000000002</v>
      </c>
      <c r="CQ720">
        <v>11588.64</v>
      </c>
      <c r="CR720">
        <v>3523.192</v>
      </c>
      <c r="CS720">
        <v>2972.1419999999998</v>
      </c>
      <c r="CT720">
        <v>2795.7919999999999</v>
      </c>
      <c r="CU720">
        <v>2653.83</v>
      </c>
      <c r="CV720">
        <v>2868.2939999999999</v>
      </c>
      <c r="CW720">
        <v>1394.1769999999999</v>
      </c>
      <c r="CX720">
        <v>1865</v>
      </c>
      <c r="CY720">
        <v>2617.2159999999999</v>
      </c>
      <c r="CZ720">
        <v>3153.567</v>
      </c>
      <c r="DA720">
        <v>3625.8090000000002</v>
      </c>
      <c r="DB720">
        <v>3925.6619999999998</v>
      </c>
      <c r="DC720">
        <v>3523.4789999999998</v>
      </c>
      <c r="DD720">
        <v>3637.4380000000001</v>
      </c>
      <c r="DE720">
        <v>4519.3590000000004</v>
      </c>
      <c r="DF720">
        <v>4727.01</v>
      </c>
      <c r="DG720">
        <v>5079.41</v>
      </c>
      <c r="DH720">
        <v>7788.3320000000003</v>
      </c>
      <c r="DI720">
        <v>9209.02</v>
      </c>
      <c r="DJ720">
        <v>6705.1909999999998</v>
      </c>
      <c r="DK720">
        <v>26528.94</v>
      </c>
      <c r="DL720">
        <v>16301.5</v>
      </c>
      <c r="DM720">
        <v>9946.4050000000007</v>
      </c>
      <c r="DN720">
        <v>10761.92</v>
      </c>
      <c r="DO720">
        <v>20</v>
      </c>
      <c r="DP720">
        <v>20</v>
      </c>
    </row>
    <row r="721" spans="1:120" hidden="1" x14ac:dyDescent="0.25">
      <c r="A721" t="str">
        <f t="shared" si="11"/>
        <v>sublap_id-SLAP_PGEB_All Elect_44390</v>
      </c>
      <c r="B721" t="s">
        <v>62</v>
      </c>
      <c r="C721" t="s">
        <v>287</v>
      </c>
      <c r="D721" t="s">
        <v>61</v>
      </c>
      <c r="E721" t="s">
        <v>288</v>
      </c>
      <c r="F721" t="s">
        <v>61</v>
      </c>
      <c r="G721" t="s">
        <v>61</v>
      </c>
      <c r="H721" t="s">
        <v>61</v>
      </c>
      <c r="I721" t="s">
        <v>61</v>
      </c>
      <c r="J721" t="s">
        <v>61</v>
      </c>
      <c r="K721" t="s">
        <v>190</v>
      </c>
      <c r="L721" s="18">
        <v>44390</v>
      </c>
      <c r="M721">
        <v>20</v>
      </c>
      <c r="N721">
        <v>20</v>
      </c>
      <c r="O721" t="s">
        <v>258</v>
      </c>
      <c r="P721">
        <v>59</v>
      </c>
      <c r="Q721">
        <v>57</v>
      </c>
      <c r="R721">
        <v>0</v>
      </c>
      <c r="S721">
        <v>0</v>
      </c>
      <c r="T721">
        <v>0</v>
      </c>
      <c r="U721">
        <v>0</v>
      </c>
      <c r="V721">
        <v>0</v>
      </c>
      <c r="W721">
        <v>910.22819000000004</v>
      </c>
      <c r="X721">
        <v>943.31167000000005</v>
      </c>
      <c r="Y721">
        <v>923.04051000000004</v>
      </c>
      <c r="Z721">
        <v>957.42922999999996</v>
      </c>
      <c r="AA721">
        <v>955.09510999999998</v>
      </c>
      <c r="AB721">
        <v>1002.5228</v>
      </c>
      <c r="AC721">
        <v>1291.7336</v>
      </c>
      <c r="AD721">
        <v>1572.8769</v>
      </c>
      <c r="AE721">
        <v>1635.5637999999999</v>
      </c>
      <c r="AF721">
        <v>1805.6017999999999</v>
      </c>
      <c r="AG721">
        <v>1868.0030999999999</v>
      </c>
      <c r="AH721">
        <v>2204.5909000000001</v>
      </c>
      <c r="AI721">
        <v>2396.9173999999998</v>
      </c>
      <c r="AJ721">
        <v>2514.0945000000002</v>
      </c>
      <c r="AK721">
        <v>2579.6208000000001</v>
      </c>
      <c r="AL721">
        <v>2618.8092000000001</v>
      </c>
      <c r="AM721">
        <v>2643.2393000000002</v>
      </c>
      <c r="AN721">
        <v>2781.7806</v>
      </c>
      <c r="AO721">
        <v>2933.4438</v>
      </c>
      <c r="AP721">
        <v>2266.8555999999999</v>
      </c>
      <c r="AQ721">
        <v>2069.2397000000001</v>
      </c>
      <c r="AR721">
        <v>1445.3023000000001</v>
      </c>
      <c r="AS721">
        <v>1084.5048999999999</v>
      </c>
      <c r="AT721">
        <v>933.96172000000001</v>
      </c>
      <c r="AU721">
        <v>58.456139999999998</v>
      </c>
      <c r="AV721">
        <v>57.491228</v>
      </c>
      <c r="AW721">
        <v>57.263157999999997</v>
      </c>
      <c r="AX721">
        <v>57.184210999999998</v>
      </c>
      <c r="AY721">
        <v>56.526316000000001</v>
      </c>
      <c r="AZ721">
        <v>56.210526000000002</v>
      </c>
      <c r="BA721">
        <v>56.122807000000002</v>
      </c>
      <c r="BB721">
        <v>57.315789000000002</v>
      </c>
      <c r="BC721">
        <v>59.342104999999997</v>
      </c>
      <c r="BD721">
        <v>62.008772</v>
      </c>
      <c r="BE721">
        <v>64.657894999999996</v>
      </c>
      <c r="BF721">
        <v>67.833332999999996</v>
      </c>
      <c r="BG721">
        <v>70.956140000000005</v>
      </c>
      <c r="BH721">
        <v>73.701753999999994</v>
      </c>
      <c r="BI721">
        <v>75.859649000000005</v>
      </c>
      <c r="BJ721">
        <v>76.771929999999998</v>
      </c>
      <c r="BK721">
        <v>77.026315999999994</v>
      </c>
      <c r="BL721">
        <v>75.728070000000002</v>
      </c>
      <c r="BM721">
        <v>72.912280999999993</v>
      </c>
      <c r="BN721">
        <v>69.359649000000005</v>
      </c>
      <c r="BO721">
        <v>65.070175000000006</v>
      </c>
      <c r="BP721">
        <v>61.973683999999999</v>
      </c>
      <c r="BQ721">
        <v>60</v>
      </c>
      <c r="BR721">
        <v>59.184210999999998</v>
      </c>
      <c r="BS721">
        <v>-13.72953</v>
      </c>
      <c r="BT721">
        <v>-4.3494109999999999</v>
      </c>
      <c r="BU721">
        <v>1.0618860000000001</v>
      </c>
      <c r="BV721">
        <v>4.1176250000000003</v>
      </c>
      <c r="BW721">
        <v>11.94327</v>
      </c>
      <c r="BX721">
        <v>31.278600000000001</v>
      </c>
      <c r="BY721">
        <v>50.796729999999997</v>
      </c>
      <c r="BZ721">
        <v>-43.861919999999998</v>
      </c>
      <c r="CA721">
        <v>-12.9694</v>
      </c>
      <c r="CB721">
        <v>-42.551969999999997</v>
      </c>
      <c r="CC721">
        <v>-21.992319999999999</v>
      </c>
      <c r="CD721">
        <v>-41.857280000000003</v>
      </c>
      <c r="CE721">
        <v>-78.568010000000001</v>
      </c>
      <c r="CF721">
        <v>-38.801029999999997</v>
      </c>
      <c r="CG721">
        <v>-65.833010000000002</v>
      </c>
      <c r="CH721">
        <v>-65.442580000000007</v>
      </c>
      <c r="CI721">
        <v>-93.800190000000001</v>
      </c>
      <c r="CJ721">
        <v>-144.62629999999999</v>
      </c>
      <c r="CK721">
        <v>-95.303190000000001</v>
      </c>
      <c r="CL721">
        <v>386.49400000000003</v>
      </c>
      <c r="CM721">
        <v>-10.58719</v>
      </c>
      <c r="CN721">
        <v>-16.90785</v>
      </c>
      <c r="CO721">
        <v>-51.424430000000001</v>
      </c>
      <c r="CP721">
        <v>-34.714199999999998</v>
      </c>
      <c r="CQ721">
        <v>507.80560000000003</v>
      </c>
      <c r="CR721">
        <v>443.71980000000002</v>
      </c>
      <c r="CS721">
        <v>377.81299999999999</v>
      </c>
      <c r="CT721">
        <v>469.3152</v>
      </c>
      <c r="CU721">
        <v>525.42070000000001</v>
      </c>
      <c r="CV721">
        <v>1502.4839999999999</v>
      </c>
      <c r="CW721">
        <v>701.22140000000002</v>
      </c>
      <c r="CX721">
        <v>594.69579999999996</v>
      </c>
      <c r="CY721">
        <v>850.5394</v>
      </c>
      <c r="CZ721">
        <v>938.70590000000004</v>
      </c>
      <c r="DA721">
        <v>2047.338</v>
      </c>
      <c r="DB721">
        <v>1484.3689999999999</v>
      </c>
      <c r="DC721">
        <v>1182.2760000000001</v>
      </c>
      <c r="DD721">
        <v>1084.1379999999999</v>
      </c>
      <c r="DE721">
        <v>1196.163</v>
      </c>
      <c r="DF721">
        <v>1128.6469999999999</v>
      </c>
      <c r="DG721">
        <v>1011.7430000000001</v>
      </c>
      <c r="DH721">
        <v>1707.932</v>
      </c>
      <c r="DI721">
        <v>1856.0830000000001</v>
      </c>
      <c r="DJ721">
        <v>3460.4639999999999</v>
      </c>
      <c r="DK721">
        <v>4365.5619999999999</v>
      </c>
      <c r="DL721">
        <v>3830.837</v>
      </c>
      <c r="DM721">
        <v>1370.883</v>
      </c>
      <c r="DN721">
        <v>998.32550000000003</v>
      </c>
      <c r="DO721">
        <v>20</v>
      </c>
      <c r="DP721">
        <v>20</v>
      </c>
    </row>
    <row r="722" spans="1:120" hidden="1" x14ac:dyDescent="0.25">
      <c r="A722" t="str">
        <f t="shared" si="11"/>
        <v>Industry_Type-2. Manufacturing_All Elect_44390</v>
      </c>
      <c r="B722" t="s">
        <v>62</v>
      </c>
      <c r="C722" t="s">
        <v>218</v>
      </c>
      <c r="D722" t="s">
        <v>61</v>
      </c>
      <c r="E722" t="s">
        <v>61</v>
      </c>
      <c r="F722" t="s">
        <v>61</v>
      </c>
      <c r="G722" t="s">
        <v>38</v>
      </c>
      <c r="H722" t="s">
        <v>61</v>
      </c>
      <c r="I722" t="s">
        <v>61</v>
      </c>
      <c r="J722" t="s">
        <v>61</v>
      </c>
      <c r="K722" t="s">
        <v>190</v>
      </c>
      <c r="L722" s="18">
        <v>44390</v>
      </c>
      <c r="M722">
        <v>20</v>
      </c>
      <c r="N722">
        <v>20</v>
      </c>
      <c r="O722" t="s">
        <v>258</v>
      </c>
      <c r="P722">
        <v>2</v>
      </c>
      <c r="Q722">
        <v>2</v>
      </c>
      <c r="R722">
        <v>0</v>
      </c>
      <c r="S722">
        <v>0</v>
      </c>
      <c r="T722">
        <v>1</v>
      </c>
      <c r="U722">
        <v>0</v>
      </c>
      <c r="V722">
        <v>1</v>
      </c>
      <c r="W722">
        <v>693.55650000000003</v>
      </c>
      <c r="X722">
        <v>1494.3074999999999</v>
      </c>
      <c r="Y722">
        <v>1493.922</v>
      </c>
      <c r="Z722">
        <v>1474.0695000000001</v>
      </c>
      <c r="AA722">
        <v>1176.297</v>
      </c>
      <c r="AB722">
        <v>1331.3744999999999</v>
      </c>
      <c r="AC722">
        <v>1455.8444999999999</v>
      </c>
      <c r="AD722">
        <v>1437.96</v>
      </c>
      <c r="AE722">
        <v>1398.6375</v>
      </c>
      <c r="AF722">
        <v>1427.769</v>
      </c>
      <c r="AG722">
        <v>1391.943</v>
      </c>
      <c r="AH722">
        <v>1363.1579999999999</v>
      </c>
      <c r="AI722">
        <v>1388.4735000000001</v>
      </c>
      <c r="AJ722">
        <v>1390.527</v>
      </c>
      <c r="AK722">
        <v>1381.248</v>
      </c>
      <c r="AL722">
        <v>1287.4304999999999</v>
      </c>
      <c r="AM722">
        <v>1203.2625</v>
      </c>
      <c r="AN722">
        <v>1238.703</v>
      </c>
      <c r="AO722">
        <v>1188.066</v>
      </c>
      <c r="AP722">
        <v>35.386499999999998</v>
      </c>
      <c r="AQ722">
        <v>843.072</v>
      </c>
      <c r="AR722">
        <v>1346.271</v>
      </c>
      <c r="AS722">
        <v>1492.6724999999999</v>
      </c>
      <c r="AT722">
        <v>1492.308</v>
      </c>
      <c r="AU722">
        <v>54</v>
      </c>
      <c r="AV722">
        <v>54</v>
      </c>
      <c r="AW722">
        <v>54</v>
      </c>
      <c r="AX722">
        <v>54.5</v>
      </c>
      <c r="AY722">
        <v>55</v>
      </c>
      <c r="AZ722">
        <v>55</v>
      </c>
      <c r="BA722">
        <v>55</v>
      </c>
      <c r="BB722">
        <v>56</v>
      </c>
      <c r="BC722">
        <v>56.5</v>
      </c>
      <c r="BD722">
        <v>59</v>
      </c>
      <c r="BE722">
        <v>62</v>
      </c>
      <c r="BF722">
        <v>66.5</v>
      </c>
      <c r="BG722">
        <v>71.5</v>
      </c>
      <c r="BH722">
        <v>75</v>
      </c>
      <c r="BI722">
        <v>76.5</v>
      </c>
      <c r="BJ722">
        <v>76</v>
      </c>
      <c r="BK722">
        <v>73.5</v>
      </c>
      <c r="BL722">
        <v>71.5</v>
      </c>
      <c r="BM722">
        <v>69</v>
      </c>
      <c r="BN722">
        <v>64.5</v>
      </c>
      <c r="BO722">
        <v>59.5</v>
      </c>
      <c r="BP722">
        <v>55.5</v>
      </c>
      <c r="BQ722">
        <v>55</v>
      </c>
      <c r="BR722">
        <v>54</v>
      </c>
      <c r="BS722">
        <v>-99.472499999999997</v>
      </c>
      <c r="BT722">
        <v>-6.5755309999999998</v>
      </c>
      <c r="BU722">
        <v>4.026459</v>
      </c>
      <c r="BV722">
        <v>-11.36734</v>
      </c>
      <c r="BW722">
        <v>42.18732</v>
      </c>
      <c r="BX722">
        <v>30.666499999999999</v>
      </c>
      <c r="BY722">
        <v>-50.746580000000002</v>
      </c>
      <c r="BZ722">
        <v>-17.442990000000002</v>
      </c>
      <c r="CA722">
        <v>6.2400510000000002</v>
      </c>
      <c r="CB722">
        <v>-0.88140870000000004</v>
      </c>
      <c r="CC722">
        <v>3.5771480000000002</v>
      </c>
      <c r="CD722">
        <v>11.16174</v>
      </c>
      <c r="CE722">
        <v>-27.615300000000001</v>
      </c>
      <c r="CF722">
        <v>-19.358339999999998</v>
      </c>
      <c r="CG722">
        <v>-29.161069999999999</v>
      </c>
      <c r="CH722">
        <v>-8.9615480000000005</v>
      </c>
      <c r="CI722">
        <v>8.2370000000000001</v>
      </c>
      <c r="CJ722">
        <v>-13.493679999999999</v>
      </c>
      <c r="CK722">
        <v>41.871670000000002</v>
      </c>
      <c r="CL722">
        <v>1266.83</v>
      </c>
      <c r="CM722">
        <v>271.91789999999997</v>
      </c>
      <c r="CN722">
        <v>2.035736</v>
      </c>
      <c r="CO722">
        <v>-23.552800000000001</v>
      </c>
      <c r="CP722">
        <v>-22.867069999999998</v>
      </c>
      <c r="CQ722">
        <v>7900.95</v>
      </c>
      <c r="CR722">
        <v>3935.7080000000001</v>
      </c>
      <c r="CS722">
        <v>6752.674</v>
      </c>
      <c r="CT722">
        <v>7670.3630000000003</v>
      </c>
      <c r="CU722">
        <v>1282.471</v>
      </c>
      <c r="CV722">
        <v>1009.997</v>
      </c>
      <c r="CW722">
        <v>304.8399</v>
      </c>
      <c r="CX722">
        <v>240.8201</v>
      </c>
      <c r="CY722">
        <v>682.62120000000004</v>
      </c>
      <c r="CZ722">
        <v>601.00670000000002</v>
      </c>
      <c r="DA722">
        <v>967.45899999999995</v>
      </c>
      <c r="DB722">
        <v>980.14239999999995</v>
      </c>
      <c r="DC722">
        <v>1172.847</v>
      </c>
      <c r="DD722">
        <v>1379.5609999999999</v>
      </c>
      <c r="DE722">
        <v>1272.2080000000001</v>
      </c>
      <c r="DF722">
        <v>1077.8219999999999</v>
      </c>
      <c r="DG722">
        <v>1425.81</v>
      </c>
      <c r="DH722">
        <v>2529.5250000000001</v>
      </c>
      <c r="DI722">
        <v>3169.6640000000002</v>
      </c>
      <c r="DJ722">
        <v>1612.5309999999999</v>
      </c>
      <c r="DK722">
        <v>4514.3710000000001</v>
      </c>
      <c r="DL722">
        <v>1467.877</v>
      </c>
      <c r="DM722">
        <v>703.02049999999997</v>
      </c>
      <c r="DN722">
        <v>740.18140000000005</v>
      </c>
      <c r="DO722">
        <v>20</v>
      </c>
      <c r="DP722">
        <v>20</v>
      </c>
    </row>
    <row r="723" spans="1:120" hidden="1" x14ac:dyDescent="0.25">
      <c r="A723" t="str">
        <f t="shared" si="11"/>
        <v>sublap_id-SLAP_PGSF_All Elect_44390</v>
      </c>
      <c r="B723" t="s">
        <v>62</v>
      </c>
      <c r="C723" t="s">
        <v>297</v>
      </c>
      <c r="D723" t="s">
        <v>61</v>
      </c>
      <c r="E723" t="s">
        <v>298</v>
      </c>
      <c r="F723" t="s">
        <v>61</v>
      </c>
      <c r="G723" t="s">
        <v>61</v>
      </c>
      <c r="H723" t="s">
        <v>61</v>
      </c>
      <c r="I723" t="s">
        <v>61</v>
      </c>
      <c r="J723" t="s">
        <v>61</v>
      </c>
      <c r="K723" t="s">
        <v>190</v>
      </c>
      <c r="L723" s="18">
        <v>44390</v>
      </c>
      <c r="M723">
        <v>20</v>
      </c>
      <c r="N723">
        <v>20</v>
      </c>
      <c r="O723" t="s">
        <v>258</v>
      </c>
      <c r="P723">
        <v>20</v>
      </c>
      <c r="Q723">
        <v>20</v>
      </c>
      <c r="R723">
        <v>0</v>
      </c>
      <c r="S723">
        <v>0</v>
      </c>
      <c r="T723">
        <v>0</v>
      </c>
      <c r="U723">
        <v>0</v>
      </c>
      <c r="V723">
        <v>0</v>
      </c>
      <c r="W723">
        <v>3943.2289999999998</v>
      </c>
      <c r="X723">
        <v>3834.6619999999998</v>
      </c>
      <c r="Y723">
        <v>3803.393</v>
      </c>
      <c r="Z723">
        <v>3795.259</v>
      </c>
      <c r="AA723">
        <v>3801.6149999999998</v>
      </c>
      <c r="AB723">
        <v>3940.0569999999998</v>
      </c>
      <c r="AC723">
        <v>4105.5200000000004</v>
      </c>
      <c r="AD723">
        <v>4585.598</v>
      </c>
      <c r="AE723">
        <v>5008.5110000000004</v>
      </c>
      <c r="AF723">
        <v>5410.4380000000001</v>
      </c>
      <c r="AG723">
        <v>5718.05</v>
      </c>
      <c r="AH723">
        <v>6201.8739999999998</v>
      </c>
      <c r="AI723">
        <v>6299.991</v>
      </c>
      <c r="AJ723">
        <v>6396.2969999999996</v>
      </c>
      <c r="AK723">
        <v>6466.5479999999998</v>
      </c>
      <c r="AL723">
        <v>6487.2129999999997</v>
      </c>
      <c r="AM723">
        <v>6560.4939999999997</v>
      </c>
      <c r="AN723">
        <v>6614.4449999999997</v>
      </c>
      <c r="AO723">
        <v>6430.6</v>
      </c>
      <c r="AP723">
        <v>5895.6450000000004</v>
      </c>
      <c r="AQ723">
        <v>5286.4430000000002</v>
      </c>
      <c r="AR723">
        <v>4815.826</v>
      </c>
      <c r="AS723">
        <v>4478.7569999999996</v>
      </c>
      <c r="AT723">
        <v>4205.5950000000003</v>
      </c>
      <c r="AU723">
        <v>55</v>
      </c>
      <c r="AV723">
        <v>54.8</v>
      </c>
      <c r="AW723">
        <v>53.8</v>
      </c>
      <c r="AX723">
        <v>53.6</v>
      </c>
      <c r="AY723">
        <v>53.2</v>
      </c>
      <c r="AZ723">
        <v>53.2</v>
      </c>
      <c r="BA723">
        <v>53.2</v>
      </c>
      <c r="BB723">
        <v>53.2</v>
      </c>
      <c r="BC723">
        <v>53.8</v>
      </c>
      <c r="BD723">
        <v>54.9</v>
      </c>
      <c r="BE723">
        <v>56.4</v>
      </c>
      <c r="BF723">
        <v>58.1</v>
      </c>
      <c r="BG723">
        <v>59.8</v>
      </c>
      <c r="BH723">
        <v>62.4</v>
      </c>
      <c r="BI723">
        <v>62.9</v>
      </c>
      <c r="BJ723">
        <v>63.3</v>
      </c>
      <c r="BK723">
        <v>63.2</v>
      </c>
      <c r="BL723">
        <v>62.6</v>
      </c>
      <c r="BM723">
        <v>61.6</v>
      </c>
      <c r="BN723">
        <v>60.4</v>
      </c>
      <c r="BO723">
        <v>58.8</v>
      </c>
      <c r="BP723">
        <v>57.6</v>
      </c>
      <c r="BQ723">
        <v>56</v>
      </c>
      <c r="BR723">
        <v>55.6</v>
      </c>
      <c r="BS723">
        <v>68.315439999999995</v>
      </c>
      <c r="BT723">
        <v>33.182319999999997</v>
      </c>
      <c r="BU723">
        <v>0.32841870000000001</v>
      </c>
      <c r="BV723">
        <v>22.95871</v>
      </c>
      <c r="BW723">
        <v>42.431959999999997</v>
      </c>
      <c r="BX723">
        <v>27.252269999999999</v>
      </c>
      <c r="BY723">
        <v>56.227269999999997</v>
      </c>
      <c r="BZ723">
        <v>23.041060000000002</v>
      </c>
      <c r="CA723">
        <v>-66.85727</v>
      </c>
      <c r="CB723">
        <v>-82.063739999999996</v>
      </c>
      <c r="CC723">
        <v>-128.08600000000001</v>
      </c>
      <c r="CD723">
        <v>-176.96029999999999</v>
      </c>
      <c r="CE723">
        <v>-123.1431</v>
      </c>
      <c r="CF723">
        <v>-203.578</v>
      </c>
      <c r="CG723">
        <v>-230.55770000000001</v>
      </c>
      <c r="CH723">
        <v>-213.99950000000001</v>
      </c>
      <c r="CI723">
        <v>-197.35560000000001</v>
      </c>
      <c r="CJ723">
        <v>-121.9335</v>
      </c>
      <c r="CK723">
        <v>-72.252459999999999</v>
      </c>
      <c r="CL723">
        <v>9.5559499999999993</v>
      </c>
      <c r="CM723">
        <v>-51.116320000000002</v>
      </c>
      <c r="CN723">
        <v>-55.111440000000002</v>
      </c>
      <c r="CO723">
        <v>-37.66339</v>
      </c>
      <c r="CP723">
        <v>-28.429760000000002</v>
      </c>
      <c r="CQ723">
        <v>4790.8649999999998</v>
      </c>
      <c r="CR723">
        <v>2353.6010000000001</v>
      </c>
      <c r="CS723">
        <v>1886.7439999999999</v>
      </c>
      <c r="CT723">
        <v>1417.48</v>
      </c>
      <c r="CU723">
        <v>1443.165</v>
      </c>
      <c r="CV723">
        <v>1374.789</v>
      </c>
      <c r="CW723">
        <v>981.53380000000004</v>
      </c>
      <c r="CX723">
        <v>624.58000000000004</v>
      </c>
      <c r="CY723">
        <v>2012.1120000000001</v>
      </c>
      <c r="CZ723">
        <v>4558.6949999999997</v>
      </c>
      <c r="DA723">
        <v>8305.6779999999999</v>
      </c>
      <c r="DB723">
        <v>12595.9</v>
      </c>
      <c r="DC723">
        <v>15725.92</v>
      </c>
      <c r="DD723">
        <v>18576.259999999998</v>
      </c>
      <c r="DE723">
        <v>25211.07</v>
      </c>
      <c r="DF723">
        <v>29518.97</v>
      </c>
      <c r="DG723">
        <v>33009.370000000003</v>
      </c>
      <c r="DH723">
        <v>24027.37</v>
      </c>
      <c r="DI723">
        <v>23384.42</v>
      </c>
      <c r="DJ723">
        <v>22546.47</v>
      </c>
      <c r="DK723">
        <v>17175.060000000001</v>
      </c>
      <c r="DL723">
        <v>15474.64</v>
      </c>
      <c r="DM723">
        <v>9862.643</v>
      </c>
      <c r="DN723">
        <v>8058.6710000000003</v>
      </c>
      <c r="DO723">
        <v>20</v>
      </c>
      <c r="DP723">
        <v>20</v>
      </c>
    </row>
    <row r="724" spans="1:120" hidden="1" x14ac:dyDescent="0.25">
      <c r="A724" t="str">
        <f t="shared" si="11"/>
        <v>All_All Elect_44390</v>
      </c>
      <c r="B724" t="s">
        <v>62</v>
      </c>
      <c r="C724" t="s">
        <v>61</v>
      </c>
      <c r="D724" t="s">
        <v>61</v>
      </c>
      <c r="E724" t="s">
        <v>61</v>
      </c>
      <c r="F724" t="s">
        <v>61</v>
      </c>
      <c r="G724" t="s">
        <v>61</v>
      </c>
      <c r="H724" t="s">
        <v>61</v>
      </c>
      <c r="I724" t="s">
        <v>61</v>
      </c>
      <c r="J724" t="s">
        <v>61</v>
      </c>
      <c r="K724" t="s">
        <v>190</v>
      </c>
      <c r="L724" s="18">
        <v>44390</v>
      </c>
      <c r="M724">
        <v>20</v>
      </c>
      <c r="N724">
        <v>20</v>
      </c>
      <c r="O724" t="s">
        <v>258</v>
      </c>
      <c r="P724">
        <v>478</v>
      </c>
      <c r="Q724">
        <v>467</v>
      </c>
      <c r="R724">
        <v>0</v>
      </c>
      <c r="S724">
        <v>0</v>
      </c>
      <c r="T724">
        <v>0</v>
      </c>
      <c r="U724">
        <v>0</v>
      </c>
      <c r="V724">
        <v>0</v>
      </c>
      <c r="W724">
        <v>18025.385999999999</v>
      </c>
      <c r="X724">
        <v>18420.460999999999</v>
      </c>
      <c r="Y724">
        <v>18238.774000000001</v>
      </c>
      <c r="Z724">
        <v>18122.321</v>
      </c>
      <c r="AA724">
        <v>18170.050999999999</v>
      </c>
      <c r="AB724">
        <v>19269.912</v>
      </c>
      <c r="AC724">
        <v>21033.91</v>
      </c>
      <c r="AD724">
        <v>23693.741999999998</v>
      </c>
      <c r="AE724">
        <v>26123.687000000002</v>
      </c>
      <c r="AF724">
        <v>28317.332999999999</v>
      </c>
      <c r="AG724">
        <v>29617.260999999999</v>
      </c>
      <c r="AH724">
        <v>32673.145</v>
      </c>
      <c r="AI724">
        <v>34017.446000000004</v>
      </c>
      <c r="AJ724">
        <v>34924.512999999999</v>
      </c>
      <c r="AK724">
        <v>35773.203000000001</v>
      </c>
      <c r="AL724">
        <v>35911.637999999999</v>
      </c>
      <c r="AM724">
        <v>36345.919999999998</v>
      </c>
      <c r="AN724">
        <v>36874.936999999998</v>
      </c>
      <c r="AO724">
        <v>34277.891000000003</v>
      </c>
      <c r="AP724">
        <v>26034.608</v>
      </c>
      <c r="AQ724">
        <v>27606.793000000001</v>
      </c>
      <c r="AR724">
        <v>24171.759999999998</v>
      </c>
      <c r="AS724">
        <v>20455.505000000001</v>
      </c>
      <c r="AT724">
        <v>18811.861000000001</v>
      </c>
      <c r="AU724">
        <v>67.208779000000007</v>
      </c>
      <c r="AV724">
        <v>66.895075000000006</v>
      </c>
      <c r="AW724">
        <v>65.781585000000007</v>
      </c>
      <c r="AX724">
        <v>64.862954999999999</v>
      </c>
      <c r="AY724">
        <v>63.752676999999998</v>
      </c>
      <c r="AZ724">
        <v>63.309421999999998</v>
      </c>
      <c r="BA724">
        <v>62.594217999999998</v>
      </c>
      <c r="BB724">
        <v>63.314774999999997</v>
      </c>
      <c r="BC724">
        <v>65.027837000000005</v>
      </c>
      <c r="BD724">
        <v>68.229122000000004</v>
      </c>
      <c r="BE724">
        <v>71.768737000000002</v>
      </c>
      <c r="BF724">
        <v>75.224839000000003</v>
      </c>
      <c r="BG724">
        <v>78.626338000000004</v>
      </c>
      <c r="BH724">
        <v>81.073875999999998</v>
      </c>
      <c r="BI724">
        <v>83.172376999999997</v>
      </c>
      <c r="BJ724">
        <v>83.996787999999995</v>
      </c>
      <c r="BK724">
        <v>84.067452000000003</v>
      </c>
      <c r="BL724">
        <v>83.548180000000002</v>
      </c>
      <c r="BM724">
        <v>81.625268000000005</v>
      </c>
      <c r="BN724">
        <v>78.674518000000006</v>
      </c>
      <c r="BO724">
        <v>75.153104999999996</v>
      </c>
      <c r="BP724">
        <v>71.857602</v>
      </c>
      <c r="BQ724">
        <v>69.496787999999995</v>
      </c>
      <c r="BR724">
        <v>67.886510000000001</v>
      </c>
      <c r="BS724">
        <v>-272.18009999999998</v>
      </c>
      <c r="BT724">
        <v>78.139989999999997</v>
      </c>
      <c r="BU724">
        <v>27.486329999999999</v>
      </c>
      <c r="BV724">
        <v>40.439950000000003</v>
      </c>
      <c r="BW724">
        <v>129.38659999999999</v>
      </c>
      <c r="BX724">
        <v>165.30959999999999</v>
      </c>
      <c r="BY724">
        <v>50.447560000000003</v>
      </c>
      <c r="BZ724">
        <v>20.282029999999999</v>
      </c>
      <c r="CA724">
        <v>-173.87979999999999</v>
      </c>
      <c r="CB724">
        <v>-273.42309999999998</v>
      </c>
      <c r="CC724">
        <v>-36.309640000000002</v>
      </c>
      <c r="CD724">
        <v>-364.8519</v>
      </c>
      <c r="CE724">
        <v>-344.32560000000001</v>
      </c>
      <c r="CF724">
        <v>-489.30419999999998</v>
      </c>
      <c r="CG724">
        <v>-628.94389999999999</v>
      </c>
      <c r="CH724">
        <v>-516.31539999999995</v>
      </c>
      <c r="CI724">
        <v>-615.1866</v>
      </c>
      <c r="CJ724">
        <v>-551.97630000000004</v>
      </c>
      <c r="CK724">
        <v>2359.049</v>
      </c>
      <c r="CL724">
        <v>8528.5460000000003</v>
      </c>
      <c r="CM724">
        <v>2528.3020000000001</v>
      </c>
      <c r="CN724">
        <v>287.76350000000002</v>
      </c>
      <c r="CO724">
        <v>-316.30549999999999</v>
      </c>
      <c r="CP724">
        <v>-234.39449999999999</v>
      </c>
      <c r="CQ724">
        <v>35092.51</v>
      </c>
      <c r="CR724">
        <v>15558.51</v>
      </c>
      <c r="CS724">
        <v>17468.39</v>
      </c>
      <c r="CT724">
        <v>16704.099999999999</v>
      </c>
      <c r="CU724">
        <v>11029.34</v>
      </c>
      <c r="CV724">
        <v>12136.98</v>
      </c>
      <c r="CW724">
        <v>7887.8530000000001</v>
      </c>
      <c r="CX724">
        <v>7493.2120000000004</v>
      </c>
      <c r="CY724">
        <v>13497.09</v>
      </c>
      <c r="CZ724">
        <v>15209.01</v>
      </c>
      <c r="DA724">
        <v>29775.74</v>
      </c>
      <c r="DB724">
        <v>31356.03</v>
      </c>
      <c r="DC724">
        <v>35020.410000000003</v>
      </c>
      <c r="DD724">
        <v>39849.75</v>
      </c>
      <c r="DE724">
        <v>48580.2</v>
      </c>
      <c r="DF724">
        <v>54580.1</v>
      </c>
      <c r="DG724">
        <v>60409.96</v>
      </c>
      <c r="DH724">
        <v>59569.59</v>
      </c>
      <c r="DI724">
        <v>62546.080000000002</v>
      </c>
      <c r="DJ724">
        <v>60240.67</v>
      </c>
      <c r="DK724">
        <v>71688.09</v>
      </c>
      <c r="DL724">
        <v>53201.83</v>
      </c>
      <c r="DM724">
        <v>31352.54</v>
      </c>
      <c r="DN724">
        <v>26324.37</v>
      </c>
      <c r="DO724">
        <v>20</v>
      </c>
      <c r="DP724">
        <v>20</v>
      </c>
    </row>
    <row r="725" spans="1:120" hidden="1" x14ac:dyDescent="0.25">
      <c r="A725" t="str">
        <f t="shared" si="11"/>
        <v>Industry_Type-5. Offices, Hotels, Finance, Services_All Elect_44390</v>
      </c>
      <c r="B725" t="s">
        <v>62</v>
      </c>
      <c r="C725" t="s">
        <v>205</v>
      </c>
      <c r="D725" t="s">
        <v>61</v>
      </c>
      <c r="E725" t="s">
        <v>61</v>
      </c>
      <c r="F725" t="s">
        <v>61</v>
      </c>
      <c r="G725" t="s">
        <v>37</v>
      </c>
      <c r="H725" t="s">
        <v>61</v>
      </c>
      <c r="I725" t="s">
        <v>61</v>
      </c>
      <c r="J725" t="s">
        <v>61</v>
      </c>
      <c r="K725" t="s">
        <v>190</v>
      </c>
      <c r="L725" s="18">
        <v>44390</v>
      </c>
      <c r="M725">
        <v>20</v>
      </c>
      <c r="N725">
        <v>20</v>
      </c>
      <c r="O725" t="s">
        <v>258</v>
      </c>
      <c r="P725">
        <v>26</v>
      </c>
      <c r="Q725">
        <v>26</v>
      </c>
      <c r="R725">
        <v>0</v>
      </c>
      <c r="S725">
        <v>0</v>
      </c>
      <c r="T725">
        <v>0</v>
      </c>
      <c r="U725">
        <v>0</v>
      </c>
      <c r="V725">
        <v>0</v>
      </c>
      <c r="W725">
        <v>4187.4620000000004</v>
      </c>
      <c r="X725">
        <v>3943.2379999999998</v>
      </c>
      <c r="Y725">
        <v>3847.6170000000002</v>
      </c>
      <c r="Z725">
        <v>3784.8119999999999</v>
      </c>
      <c r="AA725">
        <v>3785.65</v>
      </c>
      <c r="AB725">
        <v>3881.643</v>
      </c>
      <c r="AC725">
        <v>3987.93</v>
      </c>
      <c r="AD725">
        <v>4441.018</v>
      </c>
      <c r="AE725">
        <v>4990.8119999999999</v>
      </c>
      <c r="AF725">
        <v>5707.5209999999997</v>
      </c>
      <c r="AG725">
        <v>6191.5410000000002</v>
      </c>
      <c r="AH725">
        <v>6625.7960000000003</v>
      </c>
      <c r="AI725">
        <v>6862.4949999999999</v>
      </c>
      <c r="AJ725">
        <v>7037.7809999999999</v>
      </c>
      <c r="AK725">
        <v>7129.1469999999999</v>
      </c>
      <c r="AL725">
        <v>7177.9279999999999</v>
      </c>
      <c r="AM725">
        <v>7207.576</v>
      </c>
      <c r="AN725">
        <v>7205.4989999999998</v>
      </c>
      <c r="AO725">
        <v>7093.5950000000003</v>
      </c>
      <c r="AP725">
        <v>6397.2259999999997</v>
      </c>
      <c r="AQ725">
        <v>6035.6809999999996</v>
      </c>
      <c r="AR725">
        <v>5478.9570000000003</v>
      </c>
      <c r="AS725">
        <v>4807.5420000000004</v>
      </c>
      <c r="AT725">
        <v>4474.9889999999996</v>
      </c>
      <c r="AU725">
        <v>61.557692000000003</v>
      </c>
      <c r="AV725">
        <v>61.192307999999997</v>
      </c>
      <c r="AW725">
        <v>60.192307999999997</v>
      </c>
      <c r="AX725">
        <v>59.884614999999997</v>
      </c>
      <c r="AY725">
        <v>59.134614999999997</v>
      </c>
      <c r="AZ725">
        <v>58.884614999999997</v>
      </c>
      <c r="BA725">
        <v>58.730769000000002</v>
      </c>
      <c r="BB725">
        <v>59.134614999999997</v>
      </c>
      <c r="BC725">
        <v>60.557692000000003</v>
      </c>
      <c r="BD725">
        <v>63.038462000000003</v>
      </c>
      <c r="BE725">
        <v>65.788461999999996</v>
      </c>
      <c r="BF725">
        <v>68.288461999999996</v>
      </c>
      <c r="BG725">
        <v>71.211538000000004</v>
      </c>
      <c r="BH725">
        <v>73.346153999999999</v>
      </c>
      <c r="BI725">
        <v>74.961538000000004</v>
      </c>
      <c r="BJ725">
        <v>75.942307999999997</v>
      </c>
      <c r="BK725">
        <v>76.211538000000004</v>
      </c>
      <c r="BL725">
        <v>75.846153999999999</v>
      </c>
      <c r="BM725">
        <v>74.038461999999996</v>
      </c>
      <c r="BN725">
        <v>71.5</v>
      </c>
      <c r="BO725">
        <v>69.019231000000005</v>
      </c>
      <c r="BP725">
        <v>66.192307999999997</v>
      </c>
      <c r="BQ725">
        <v>64.019231000000005</v>
      </c>
      <c r="BR725">
        <v>62.596153999999999</v>
      </c>
      <c r="BS725">
        <v>85.768940000000001</v>
      </c>
      <c r="BT725">
        <v>69.068619999999996</v>
      </c>
      <c r="BU725">
        <v>21.852060000000002</v>
      </c>
      <c r="BV725">
        <v>47.384320000000002</v>
      </c>
      <c r="BW725">
        <v>57.399810000000002</v>
      </c>
      <c r="BX725">
        <v>34.091999999999999</v>
      </c>
      <c r="BY725">
        <v>44.703119999999998</v>
      </c>
      <c r="BZ725">
        <v>44.263309999999997</v>
      </c>
      <c r="CA725">
        <v>-66.83869</v>
      </c>
      <c r="CB725">
        <v>-120.2384</v>
      </c>
      <c r="CC725">
        <v>-164.45009999999999</v>
      </c>
      <c r="CD725">
        <v>-172.54820000000001</v>
      </c>
      <c r="CE725">
        <v>-117.0341</v>
      </c>
      <c r="CF725">
        <v>-186.71559999999999</v>
      </c>
      <c r="CG725">
        <v>-197.42</v>
      </c>
      <c r="CH725">
        <v>-112.4469</v>
      </c>
      <c r="CI725">
        <v>-99.038560000000004</v>
      </c>
      <c r="CJ725">
        <v>6.3016750000000004</v>
      </c>
      <c r="CK725">
        <v>45.029249999999998</v>
      </c>
      <c r="CL725">
        <v>106.923</v>
      </c>
      <c r="CM725">
        <v>9.9874410000000005</v>
      </c>
      <c r="CN725">
        <v>19.359590000000001</v>
      </c>
      <c r="CO725">
        <v>15.20876</v>
      </c>
      <c r="CP725">
        <v>-22.106760000000001</v>
      </c>
      <c r="CQ725">
        <v>5241.45</v>
      </c>
      <c r="CR725">
        <v>2425.2269999999999</v>
      </c>
      <c r="CS725">
        <v>1963.251</v>
      </c>
      <c r="CT725">
        <v>1411.298</v>
      </c>
      <c r="CU725">
        <v>1427.4870000000001</v>
      </c>
      <c r="CV725">
        <v>1329.702</v>
      </c>
      <c r="CW725">
        <v>798.01679999999999</v>
      </c>
      <c r="CX725">
        <v>556.50940000000003</v>
      </c>
      <c r="CY725">
        <v>1695.46</v>
      </c>
      <c r="CZ725">
        <v>4021.2249999999999</v>
      </c>
      <c r="DA725">
        <v>7903.35</v>
      </c>
      <c r="DB725">
        <v>11557.16</v>
      </c>
      <c r="DC725">
        <v>14747.87</v>
      </c>
      <c r="DD725">
        <v>16752.580000000002</v>
      </c>
      <c r="DE725">
        <v>23811.78</v>
      </c>
      <c r="DF725">
        <v>28046.14</v>
      </c>
      <c r="DG725">
        <v>31573.56</v>
      </c>
      <c r="DH725">
        <v>22838.05</v>
      </c>
      <c r="DI725">
        <v>22339.55</v>
      </c>
      <c r="DJ725">
        <v>22220.55</v>
      </c>
      <c r="DK725">
        <v>16793.400000000001</v>
      </c>
      <c r="DL725">
        <v>13893.23</v>
      </c>
      <c r="DM725">
        <v>9878.5509999999995</v>
      </c>
      <c r="DN725">
        <v>8386.0789999999997</v>
      </c>
      <c r="DO725">
        <v>20</v>
      </c>
      <c r="DP725">
        <v>20</v>
      </c>
    </row>
    <row r="726" spans="1:120" hidden="1" x14ac:dyDescent="0.25">
      <c r="A726" t="str">
        <f t="shared" si="11"/>
        <v>sublap_id-SLAP_PGSI_All Elect_44390</v>
      </c>
      <c r="B726" t="s">
        <v>62</v>
      </c>
      <c r="C726" t="s">
        <v>277</v>
      </c>
      <c r="D726" t="s">
        <v>61</v>
      </c>
      <c r="E726" t="s">
        <v>278</v>
      </c>
      <c r="F726" t="s">
        <v>61</v>
      </c>
      <c r="G726" t="s">
        <v>61</v>
      </c>
      <c r="H726" t="s">
        <v>61</v>
      </c>
      <c r="I726" t="s">
        <v>61</v>
      </c>
      <c r="J726" t="s">
        <v>61</v>
      </c>
      <c r="K726" t="s">
        <v>190</v>
      </c>
      <c r="L726" s="18">
        <v>44390</v>
      </c>
      <c r="M726">
        <v>20</v>
      </c>
      <c r="N726">
        <v>20</v>
      </c>
      <c r="O726" t="s">
        <v>258</v>
      </c>
      <c r="P726">
        <v>34</v>
      </c>
      <c r="Q726">
        <v>34</v>
      </c>
      <c r="R726">
        <v>0</v>
      </c>
      <c r="S726">
        <v>0</v>
      </c>
      <c r="T726">
        <v>0</v>
      </c>
      <c r="U726">
        <v>0</v>
      </c>
      <c r="V726">
        <v>0</v>
      </c>
      <c r="W726">
        <v>739.33900000000006</v>
      </c>
      <c r="X726">
        <v>655.90899999999999</v>
      </c>
      <c r="Y726">
        <v>656.67</v>
      </c>
      <c r="Z726">
        <v>616.67600000000004</v>
      </c>
      <c r="AA726">
        <v>628.05499999999995</v>
      </c>
      <c r="AB726">
        <v>645.80399999999997</v>
      </c>
      <c r="AC726">
        <v>619.13499999999999</v>
      </c>
      <c r="AD726">
        <v>796.42899999999997</v>
      </c>
      <c r="AE726">
        <v>1008.787</v>
      </c>
      <c r="AF726">
        <v>1066.732</v>
      </c>
      <c r="AG726">
        <v>1139.8440000000001</v>
      </c>
      <c r="AH726">
        <v>1187.0150000000001</v>
      </c>
      <c r="AI726">
        <v>1250.2190000000001</v>
      </c>
      <c r="AJ726">
        <v>1285.1210000000001</v>
      </c>
      <c r="AK726">
        <v>1323.43</v>
      </c>
      <c r="AL726">
        <v>1354.64</v>
      </c>
      <c r="AM726">
        <v>1393.829</v>
      </c>
      <c r="AN726">
        <v>1417.002</v>
      </c>
      <c r="AO726">
        <v>1416.1959999999999</v>
      </c>
      <c r="AP726">
        <v>1296.3389999999999</v>
      </c>
      <c r="AQ726">
        <v>1315.356</v>
      </c>
      <c r="AR726">
        <v>1007.253</v>
      </c>
      <c r="AS726">
        <v>831.67399999999998</v>
      </c>
      <c r="AT726">
        <v>639.20159999999998</v>
      </c>
      <c r="AU726">
        <v>66.573528999999994</v>
      </c>
      <c r="AV726">
        <v>66.661765000000003</v>
      </c>
      <c r="AW726">
        <v>65.764706000000004</v>
      </c>
      <c r="AX726">
        <v>63.838234999999997</v>
      </c>
      <c r="AY726">
        <v>61.573529000000001</v>
      </c>
      <c r="AZ726">
        <v>60.794117999999997</v>
      </c>
      <c r="BA726">
        <v>60.588234999999997</v>
      </c>
      <c r="BB726">
        <v>62.705882000000003</v>
      </c>
      <c r="BC726">
        <v>67.264706000000004</v>
      </c>
      <c r="BD726">
        <v>72.985293999999996</v>
      </c>
      <c r="BE726">
        <v>76.367647000000005</v>
      </c>
      <c r="BF726">
        <v>79.338234999999997</v>
      </c>
      <c r="BG726">
        <v>82.882352999999995</v>
      </c>
      <c r="BH726">
        <v>85.941175999999999</v>
      </c>
      <c r="BI726">
        <v>87.955882000000003</v>
      </c>
      <c r="BJ726">
        <v>90.132352999999995</v>
      </c>
      <c r="BK726">
        <v>91.220588000000006</v>
      </c>
      <c r="BL726">
        <v>91.191175999999999</v>
      </c>
      <c r="BM726">
        <v>89.485293999999996</v>
      </c>
      <c r="BN726">
        <v>85.838234999999997</v>
      </c>
      <c r="BO726">
        <v>81.382352999999995</v>
      </c>
      <c r="BP726">
        <v>75.485293999999996</v>
      </c>
      <c r="BQ726">
        <v>70.911765000000003</v>
      </c>
      <c r="BR726">
        <v>67.926471000000006</v>
      </c>
      <c r="BS726">
        <v>-13.8344</v>
      </c>
      <c r="BT726">
        <v>-12.57281</v>
      </c>
      <c r="BU726">
        <v>8.6072299999999995</v>
      </c>
      <c r="BV726">
        <v>-1.010518</v>
      </c>
      <c r="BW726">
        <v>-20.6753</v>
      </c>
      <c r="BX726">
        <v>-24.50027</v>
      </c>
      <c r="BY726">
        <v>13.561780000000001</v>
      </c>
      <c r="BZ726">
        <v>24.493040000000001</v>
      </c>
      <c r="CA726">
        <v>8.8862609999999993</v>
      </c>
      <c r="CB726">
        <v>-4.044232</v>
      </c>
      <c r="CC726">
        <v>-0.35232259999999999</v>
      </c>
      <c r="CD726">
        <v>9.4884889999999995</v>
      </c>
      <c r="CE726">
        <v>-0.21366170000000001</v>
      </c>
      <c r="CF726">
        <v>-10.067159999999999</v>
      </c>
      <c r="CG726">
        <v>4.5813490000000003</v>
      </c>
      <c r="CH726">
        <v>-1.7186760000000001</v>
      </c>
      <c r="CI726">
        <v>1.7007920000000001</v>
      </c>
      <c r="CJ726">
        <v>0.20845069999999999</v>
      </c>
      <c r="CK726">
        <v>39.70214</v>
      </c>
      <c r="CL726">
        <v>175.34059999999999</v>
      </c>
      <c r="CM726">
        <v>-32.230609999999999</v>
      </c>
      <c r="CN726">
        <v>-11.72763</v>
      </c>
      <c r="CO726">
        <v>-50.270310000000002</v>
      </c>
      <c r="CP726">
        <v>-29.284669999999998</v>
      </c>
      <c r="CQ726">
        <v>432.8861</v>
      </c>
      <c r="CR726">
        <v>366.28339999999997</v>
      </c>
      <c r="CS726">
        <v>697.23</v>
      </c>
      <c r="CT726">
        <v>317.64350000000002</v>
      </c>
      <c r="CU726">
        <v>240.9298</v>
      </c>
      <c r="CV726">
        <v>203.69110000000001</v>
      </c>
      <c r="CW726">
        <v>210.87950000000001</v>
      </c>
      <c r="CX726">
        <v>190.86699999999999</v>
      </c>
      <c r="CY726">
        <v>308.39670000000001</v>
      </c>
      <c r="CZ726">
        <v>309.89960000000002</v>
      </c>
      <c r="DA726">
        <v>373.76859999999999</v>
      </c>
      <c r="DB726">
        <v>343.0831</v>
      </c>
      <c r="DC726">
        <v>130.762</v>
      </c>
      <c r="DD726">
        <v>432.02820000000003</v>
      </c>
      <c r="DE726">
        <v>192.41589999999999</v>
      </c>
      <c r="DF726">
        <v>384.8784</v>
      </c>
      <c r="DG726">
        <v>789.6848</v>
      </c>
      <c r="DH726">
        <v>891.46720000000005</v>
      </c>
      <c r="DI726">
        <v>1278.346</v>
      </c>
      <c r="DJ726">
        <v>922.2885</v>
      </c>
      <c r="DK726">
        <v>926.95169999999996</v>
      </c>
      <c r="DL726">
        <v>885.84739999999999</v>
      </c>
      <c r="DM726">
        <v>751.87080000000003</v>
      </c>
      <c r="DN726">
        <v>554.23220000000003</v>
      </c>
      <c r="DO726">
        <v>20</v>
      </c>
      <c r="DP726">
        <v>20</v>
      </c>
    </row>
    <row r="727" spans="1:120" hidden="1" x14ac:dyDescent="0.25">
      <c r="A727" t="str">
        <f t="shared" si="11"/>
        <v>Size_Grp-200 kW and above_All Elect_44390</v>
      </c>
      <c r="B727" t="s">
        <v>62</v>
      </c>
      <c r="C727" t="s">
        <v>207</v>
      </c>
      <c r="D727" t="s">
        <v>61</v>
      </c>
      <c r="E727" t="s">
        <v>61</v>
      </c>
      <c r="F727" t="s">
        <v>61</v>
      </c>
      <c r="G727" t="s">
        <v>61</v>
      </c>
      <c r="H727" t="s">
        <v>61</v>
      </c>
      <c r="I727" t="s">
        <v>61</v>
      </c>
      <c r="J727" t="s">
        <v>102</v>
      </c>
      <c r="K727" t="s">
        <v>190</v>
      </c>
      <c r="L727" s="18">
        <v>44390</v>
      </c>
      <c r="M727">
        <v>20</v>
      </c>
      <c r="N727">
        <v>20</v>
      </c>
      <c r="O727" t="s">
        <v>258</v>
      </c>
      <c r="P727">
        <v>56</v>
      </c>
      <c r="Q727">
        <v>56</v>
      </c>
      <c r="R727">
        <v>0</v>
      </c>
      <c r="S727">
        <v>0</v>
      </c>
      <c r="T727">
        <v>0</v>
      </c>
      <c r="U727">
        <v>0</v>
      </c>
      <c r="V727">
        <v>0</v>
      </c>
      <c r="W727">
        <v>10752.558999999999</v>
      </c>
      <c r="X727">
        <v>11648.427</v>
      </c>
      <c r="Y727">
        <v>11533.111000000001</v>
      </c>
      <c r="Z727">
        <v>11434.707</v>
      </c>
      <c r="AA727">
        <v>11316.94</v>
      </c>
      <c r="AB727">
        <v>11919.56</v>
      </c>
      <c r="AC727">
        <v>13004.287</v>
      </c>
      <c r="AD727">
        <v>13819.625</v>
      </c>
      <c r="AE727">
        <v>14164.522000000001</v>
      </c>
      <c r="AF727">
        <v>14407.956</v>
      </c>
      <c r="AG727">
        <v>14940.41</v>
      </c>
      <c r="AH727">
        <v>17161.834999999999</v>
      </c>
      <c r="AI727">
        <v>17637.580999999998</v>
      </c>
      <c r="AJ727">
        <v>17863.826000000001</v>
      </c>
      <c r="AK727">
        <v>18189.298999999999</v>
      </c>
      <c r="AL727">
        <v>18140.171999999999</v>
      </c>
      <c r="AM727">
        <v>18552.383999999998</v>
      </c>
      <c r="AN727">
        <v>19278.541000000001</v>
      </c>
      <c r="AO727">
        <v>17393.834999999999</v>
      </c>
      <c r="AP727">
        <v>12444.955</v>
      </c>
      <c r="AQ727">
        <v>13343.441999999999</v>
      </c>
      <c r="AR727">
        <v>13529.61</v>
      </c>
      <c r="AS727">
        <v>12648.486999999999</v>
      </c>
      <c r="AT727">
        <v>12133.464</v>
      </c>
      <c r="AU727">
        <v>67.714286000000001</v>
      </c>
      <c r="AV727">
        <v>67.383928999999995</v>
      </c>
      <c r="AW727">
        <v>66.071428999999995</v>
      </c>
      <c r="AX727">
        <v>65.160713999999999</v>
      </c>
      <c r="AY727">
        <v>63.991070999999998</v>
      </c>
      <c r="AZ727">
        <v>63.517856999999999</v>
      </c>
      <c r="BA727">
        <v>62.571429000000002</v>
      </c>
      <c r="BB727">
        <v>63.080356999999999</v>
      </c>
      <c r="BC727">
        <v>64.8125</v>
      </c>
      <c r="BD727">
        <v>68.205357000000006</v>
      </c>
      <c r="BE727">
        <v>71.794642999999994</v>
      </c>
      <c r="BF727">
        <v>75.196428999999995</v>
      </c>
      <c r="BG727">
        <v>78.419642999999994</v>
      </c>
      <c r="BH727">
        <v>80.991071000000005</v>
      </c>
      <c r="BI727">
        <v>83.321428999999995</v>
      </c>
      <c r="BJ727">
        <v>84.25</v>
      </c>
      <c r="BK727">
        <v>84.303571000000005</v>
      </c>
      <c r="BL727">
        <v>83.919642999999994</v>
      </c>
      <c r="BM727">
        <v>81.982142999999994</v>
      </c>
      <c r="BN727">
        <v>79.285713999999999</v>
      </c>
      <c r="BO727">
        <v>76.017857000000006</v>
      </c>
      <c r="BP727">
        <v>72.875</v>
      </c>
      <c r="BQ727">
        <v>70.348213999999999</v>
      </c>
      <c r="BR727">
        <v>68.678571000000005</v>
      </c>
      <c r="BS727">
        <v>-241.0179</v>
      </c>
      <c r="BT727">
        <v>82.760800000000003</v>
      </c>
      <c r="BU727">
        <v>15.33028</v>
      </c>
      <c r="BV727">
        <v>27.287389999999998</v>
      </c>
      <c r="BW727">
        <v>99.261399999999995</v>
      </c>
      <c r="BX727">
        <v>113.4421</v>
      </c>
      <c r="BY727">
        <v>77.089709999999997</v>
      </c>
      <c r="BZ727">
        <v>74.887640000000005</v>
      </c>
      <c r="CA727">
        <v>-149.15379999999999</v>
      </c>
      <c r="CB727">
        <v>-247.6027</v>
      </c>
      <c r="CC727">
        <v>67.721760000000003</v>
      </c>
      <c r="CD727">
        <v>-234.4633</v>
      </c>
      <c r="CE727">
        <v>-230.1345</v>
      </c>
      <c r="CF727">
        <v>-388.3879</v>
      </c>
      <c r="CG727">
        <v>-555.4307</v>
      </c>
      <c r="CH727">
        <v>-485.02800000000002</v>
      </c>
      <c r="CI727">
        <v>-579.51480000000004</v>
      </c>
      <c r="CJ727">
        <v>-580.82839999999999</v>
      </c>
      <c r="CK727">
        <v>1922.6189999999999</v>
      </c>
      <c r="CL727">
        <v>5690.8050000000003</v>
      </c>
      <c r="CM727">
        <v>2386.855</v>
      </c>
      <c r="CN727">
        <v>325.23950000000002</v>
      </c>
      <c r="CO727">
        <v>-97.963070000000002</v>
      </c>
      <c r="CP727">
        <v>-73.834450000000004</v>
      </c>
      <c r="CQ727">
        <v>30556.07</v>
      </c>
      <c r="CR727">
        <v>13331.38</v>
      </c>
      <c r="CS727">
        <v>15368.43</v>
      </c>
      <c r="CT727">
        <v>14864.96</v>
      </c>
      <c r="CU727">
        <v>9530.2440000000006</v>
      </c>
      <c r="CV727">
        <v>10401.780000000001</v>
      </c>
      <c r="CW727">
        <v>6326.4070000000002</v>
      </c>
      <c r="CX727">
        <v>6252.3419999999996</v>
      </c>
      <c r="CY727">
        <v>11448.57</v>
      </c>
      <c r="CZ727">
        <v>12947.7</v>
      </c>
      <c r="DA727">
        <v>26337.79</v>
      </c>
      <c r="DB727">
        <v>27478.78</v>
      </c>
      <c r="DC727">
        <v>30982.83</v>
      </c>
      <c r="DD727">
        <v>35435.050000000003</v>
      </c>
      <c r="DE727">
        <v>43643.21</v>
      </c>
      <c r="DF727">
        <v>49241.56</v>
      </c>
      <c r="DG727">
        <v>54789.95</v>
      </c>
      <c r="DH727">
        <v>53928.76</v>
      </c>
      <c r="DI727">
        <v>56388.73</v>
      </c>
      <c r="DJ727">
        <v>52945.45</v>
      </c>
      <c r="DK727">
        <v>64168.62</v>
      </c>
      <c r="DL727">
        <v>48410.239999999998</v>
      </c>
      <c r="DM727">
        <v>27699.55</v>
      </c>
      <c r="DN727">
        <v>23124.46</v>
      </c>
      <c r="DO727">
        <v>20</v>
      </c>
      <c r="DP727">
        <v>20</v>
      </c>
    </row>
    <row r="728" spans="1:120" hidden="1" x14ac:dyDescent="0.25">
      <c r="A728" t="str">
        <f t="shared" si="11"/>
        <v>Industry_Type-1. Agriculture, Mining &amp; Construction_All Elect_44390</v>
      </c>
      <c r="B728" t="s">
        <v>62</v>
      </c>
      <c r="C728" t="s">
        <v>211</v>
      </c>
      <c r="D728" t="s">
        <v>61</v>
      </c>
      <c r="E728" t="s">
        <v>61</v>
      </c>
      <c r="F728" t="s">
        <v>61</v>
      </c>
      <c r="G728" t="s">
        <v>30</v>
      </c>
      <c r="H728" t="s">
        <v>61</v>
      </c>
      <c r="I728" t="s">
        <v>61</v>
      </c>
      <c r="J728" t="s">
        <v>61</v>
      </c>
      <c r="K728" t="s">
        <v>190</v>
      </c>
      <c r="L728" s="18">
        <v>44390</v>
      </c>
      <c r="M728">
        <v>20</v>
      </c>
      <c r="N728">
        <v>20</v>
      </c>
      <c r="O728" t="s">
        <v>258</v>
      </c>
      <c r="P728">
        <v>17</v>
      </c>
      <c r="Q728">
        <v>17</v>
      </c>
      <c r="R728">
        <v>0</v>
      </c>
      <c r="S728">
        <v>0</v>
      </c>
      <c r="T728">
        <v>0</v>
      </c>
      <c r="U728">
        <v>0</v>
      </c>
      <c r="V728">
        <v>0</v>
      </c>
      <c r="W728">
        <v>4706.24</v>
      </c>
      <c r="X728">
        <v>4743.68</v>
      </c>
      <c r="Y728">
        <v>4742.3999999999996</v>
      </c>
      <c r="Z728">
        <v>4735.4399999999996</v>
      </c>
      <c r="AA728">
        <v>4733.04</v>
      </c>
      <c r="AB728">
        <v>4736.96</v>
      </c>
      <c r="AC728">
        <v>4735.3599999999997</v>
      </c>
      <c r="AD728">
        <v>4754.08</v>
      </c>
      <c r="AE728">
        <v>4652.3999999999996</v>
      </c>
      <c r="AF728">
        <v>4597.5200000000004</v>
      </c>
      <c r="AG728">
        <v>4560.8</v>
      </c>
      <c r="AH728">
        <v>4541.68</v>
      </c>
      <c r="AI728">
        <v>4526.8</v>
      </c>
      <c r="AJ728">
        <v>4527.3599999999997</v>
      </c>
      <c r="AK728">
        <v>4527.84</v>
      </c>
      <c r="AL728">
        <v>4525.3599999999997</v>
      </c>
      <c r="AM728">
        <v>4424.24</v>
      </c>
      <c r="AN728">
        <v>4195.76</v>
      </c>
      <c r="AO728">
        <v>1923.76</v>
      </c>
      <c r="AP728">
        <v>87.68</v>
      </c>
      <c r="AQ728">
        <v>2700.24</v>
      </c>
      <c r="AR728">
        <v>4728.88</v>
      </c>
      <c r="AS728">
        <v>4805.5200000000004</v>
      </c>
      <c r="AT728">
        <v>4689.4399999999996</v>
      </c>
      <c r="AU728">
        <v>86.5</v>
      </c>
      <c r="AV728">
        <v>86.5</v>
      </c>
      <c r="AW728">
        <v>84</v>
      </c>
      <c r="AX728">
        <v>81.5</v>
      </c>
      <c r="AY728">
        <v>79</v>
      </c>
      <c r="AZ728">
        <v>78</v>
      </c>
      <c r="BA728">
        <v>75</v>
      </c>
      <c r="BB728">
        <v>75</v>
      </c>
      <c r="BC728">
        <v>77.5</v>
      </c>
      <c r="BD728">
        <v>83</v>
      </c>
      <c r="BE728">
        <v>88</v>
      </c>
      <c r="BF728">
        <v>92</v>
      </c>
      <c r="BG728">
        <v>95</v>
      </c>
      <c r="BH728">
        <v>97.5</v>
      </c>
      <c r="BI728">
        <v>101</v>
      </c>
      <c r="BJ728">
        <v>102</v>
      </c>
      <c r="BK728">
        <v>102.5</v>
      </c>
      <c r="BL728">
        <v>103</v>
      </c>
      <c r="BM728">
        <v>101.5</v>
      </c>
      <c r="BN728">
        <v>99.5</v>
      </c>
      <c r="BO728">
        <v>97</v>
      </c>
      <c r="BP728">
        <v>94</v>
      </c>
      <c r="BQ728">
        <v>90.5</v>
      </c>
      <c r="BR728">
        <v>88</v>
      </c>
      <c r="BS728">
        <v>-98.506020000000007</v>
      </c>
      <c r="BT728">
        <v>21.126660000000001</v>
      </c>
      <c r="BU728">
        <v>32.627029999999998</v>
      </c>
      <c r="BV728">
        <v>25.534770000000002</v>
      </c>
      <c r="BW728">
        <v>13.07466</v>
      </c>
      <c r="BX728">
        <v>16.1174</v>
      </c>
      <c r="BY728">
        <v>23.57253</v>
      </c>
      <c r="BZ728">
        <v>2.4564010000000001</v>
      </c>
      <c r="CA728">
        <v>-22.964310000000001</v>
      </c>
      <c r="CB728">
        <v>-34.722230000000003</v>
      </c>
      <c r="CC728">
        <v>52.588700000000003</v>
      </c>
      <c r="CD728">
        <v>42.72598</v>
      </c>
      <c r="CE728">
        <v>30.212029999999999</v>
      </c>
      <c r="CF728">
        <v>31.68892</v>
      </c>
      <c r="CG728">
        <v>-6.0417180000000004</v>
      </c>
      <c r="CH728">
        <v>-4.9644380000000004</v>
      </c>
      <c r="CI728">
        <v>6.5245379999999997</v>
      </c>
      <c r="CJ728">
        <v>115.8546</v>
      </c>
      <c r="CK728">
        <v>2449.3240000000001</v>
      </c>
      <c r="CL728">
        <v>4374.7820000000002</v>
      </c>
      <c r="CM728">
        <v>2290.2339999999999</v>
      </c>
      <c r="CN728">
        <v>547.71299999999997</v>
      </c>
      <c r="CO728">
        <v>94.313929999999999</v>
      </c>
      <c r="CP728">
        <v>92.762150000000005</v>
      </c>
      <c r="CQ728">
        <v>13138.61</v>
      </c>
      <c r="CR728">
        <v>3321.9</v>
      </c>
      <c r="CS728">
        <v>2910.6860000000001</v>
      </c>
      <c r="CT728">
        <v>2777.127</v>
      </c>
      <c r="CU728">
        <v>2672.212</v>
      </c>
      <c r="CV728">
        <v>2825.2080000000001</v>
      </c>
      <c r="CW728">
        <v>1209.0429999999999</v>
      </c>
      <c r="CX728">
        <v>1775.7149999999999</v>
      </c>
      <c r="CY728">
        <v>2545.8040000000001</v>
      </c>
      <c r="CZ728">
        <v>2993.9839999999999</v>
      </c>
      <c r="DA728">
        <v>6702.2340000000004</v>
      </c>
      <c r="DB728">
        <v>4420.6629999999996</v>
      </c>
      <c r="DC728">
        <v>3928.3209999999999</v>
      </c>
      <c r="DD728">
        <v>4049.21</v>
      </c>
      <c r="DE728">
        <v>4906.0600000000004</v>
      </c>
      <c r="DF728">
        <v>5131.8739999999998</v>
      </c>
      <c r="DG728">
        <v>6048.4369999999999</v>
      </c>
      <c r="DH728">
        <v>15751.21</v>
      </c>
      <c r="DI728">
        <v>15119.6</v>
      </c>
      <c r="DJ728">
        <v>12268.53</v>
      </c>
      <c r="DK728">
        <v>23513.99</v>
      </c>
      <c r="DL728">
        <v>15212</v>
      </c>
      <c r="DM728">
        <v>10564.59</v>
      </c>
      <c r="DN728">
        <v>10939.27</v>
      </c>
      <c r="DO728">
        <v>20</v>
      </c>
      <c r="DP728">
        <v>20</v>
      </c>
    </row>
    <row r="729" spans="1:120" hidden="1" x14ac:dyDescent="0.25">
      <c r="A729" t="str">
        <f t="shared" si="11"/>
        <v>sublap_id-SLAP_PGST_All Elect_44390</v>
      </c>
      <c r="B729" t="s">
        <v>62</v>
      </c>
      <c r="C729" t="s">
        <v>285</v>
      </c>
      <c r="D729" t="s">
        <v>61</v>
      </c>
      <c r="E729" t="s">
        <v>286</v>
      </c>
      <c r="F729" t="s">
        <v>61</v>
      </c>
      <c r="G729" t="s">
        <v>61</v>
      </c>
      <c r="H729" t="s">
        <v>61</v>
      </c>
      <c r="I729" t="s">
        <v>61</v>
      </c>
      <c r="J729" t="s">
        <v>61</v>
      </c>
      <c r="K729" t="s">
        <v>190</v>
      </c>
      <c r="L729" s="18">
        <v>44390</v>
      </c>
      <c r="M729">
        <v>20</v>
      </c>
      <c r="N729">
        <v>20</v>
      </c>
      <c r="O729" t="s">
        <v>258</v>
      </c>
      <c r="P729">
        <v>20</v>
      </c>
      <c r="Q729">
        <v>19</v>
      </c>
      <c r="R729">
        <v>0</v>
      </c>
      <c r="S729">
        <v>0</v>
      </c>
      <c r="T729">
        <v>0</v>
      </c>
      <c r="U729">
        <v>0</v>
      </c>
      <c r="V729">
        <v>0</v>
      </c>
      <c r="W729">
        <v>538.03263000000004</v>
      </c>
      <c r="X729">
        <v>678.95789000000002</v>
      </c>
      <c r="Y729">
        <v>681.76421000000005</v>
      </c>
      <c r="Z729">
        <v>662.29157999999995</v>
      </c>
      <c r="AA729">
        <v>668.80947000000003</v>
      </c>
      <c r="AB729">
        <v>909.79263000000003</v>
      </c>
      <c r="AC729">
        <v>976.11578999999995</v>
      </c>
      <c r="AD729">
        <v>894.33158000000003</v>
      </c>
      <c r="AE729">
        <v>1031.5536999999999</v>
      </c>
      <c r="AF729">
        <v>1198.5242000000001</v>
      </c>
      <c r="AG729">
        <v>1293.7883999999999</v>
      </c>
      <c r="AH729">
        <v>1369.4052999999999</v>
      </c>
      <c r="AI729">
        <v>1384.4484</v>
      </c>
      <c r="AJ729">
        <v>1469.4453000000001</v>
      </c>
      <c r="AK729">
        <v>1515.9684</v>
      </c>
      <c r="AL729">
        <v>1422.9304999999999</v>
      </c>
      <c r="AM729">
        <v>1303.6188999999999</v>
      </c>
      <c r="AN729">
        <v>1174.2642000000001</v>
      </c>
      <c r="AO729">
        <v>1112.5189</v>
      </c>
      <c r="AP729">
        <v>879.93579</v>
      </c>
      <c r="AQ729">
        <v>974.51368000000002</v>
      </c>
      <c r="AR729">
        <v>863.95789000000002</v>
      </c>
      <c r="AS729">
        <v>766.56736999999998</v>
      </c>
      <c r="AT729">
        <v>729.15473999999995</v>
      </c>
      <c r="AU729">
        <v>64.947367999999997</v>
      </c>
      <c r="AV729">
        <v>64.289473999999998</v>
      </c>
      <c r="AW729">
        <v>63.131579000000002</v>
      </c>
      <c r="AX729">
        <v>62.105263000000001</v>
      </c>
      <c r="AY729">
        <v>60.763157999999997</v>
      </c>
      <c r="AZ729">
        <v>60.421053000000001</v>
      </c>
      <c r="BA729">
        <v>60.078946999999999</v>
      </c>
      <c r="BB729">
        <v>61.236842000000003</v>
      </c>
      <c r="BC729">
        <v>63.026316000000001</v>
      </c>
      <c r="BD729">
        <v>67.157894999999996</v>
      </c>
      <c r="BE729">
        <v>71.578946999999999</v>
      </c>
      <c r="BF729">
        <v>77.052632000000003</v>
      </c>
      <c r="BG729">
        <v>80.868420999999998</v>
      </c>
      <c r="BH729">
        <v>83.578946999999999</v>
      </c>
      <c r="BI729">
        <v>85.631579000000002</v>
      </c>
      <c r="BJ729">
        <v>86.5</v>
      </c>
      <c r="BK729">
        <v>86.210526000000002</v>
      </c>
      <c r="BL729">
        <v>85.263158000000004</v>
      </c>
      <c r="BM729">
        <v>82.973684000000006</v>
      </c>
      <c r="BN729">
        <v>78.684211000000005</v>
      </c>
      <c r="BO729">
        <v>73.026315999999994</v>
      </c>
      <c r="BP729">
        <v>69</v>
      </c>
      <c r="BQ729">
        <v>66.473684000000006</v>
      </c>
      <c r="BR729">
        <v>64.789473999999998</v>
      </c>
      <c r="BS729">
        <v>-101.3766</v>
      </c>
      <c r="BT729">
        <v>37.316600000000001</v>
      </c>
      <c r="BU729">
        <v>-7.1244240000000003</v>
      </c>
      <c r="BV729">
        <v>-4.1939109999999999</v>
      </c>
      <c r="BW729">
        <v>-10.0718</v>
      </c>
      <c r="BX729">
        <v>-13.16779</v>
      </c>
      <c r="BY729">
        <v>-24.245629999999998</v>
      </c>
      <c r="BZ729">
        <v>19.27636</v>
      </c>
      <c r="CA729">
        <v>27.671399999999998</v>
      </c>
      <c r="CB729">
        <v>7.1489599999999998</v>
      </c>
      <c r="CC729">
        <v>-26.224209999999999</v>
      </c>
      <c r="CD729">
        <v>-21.85802</v>
      </c>
      <c r="CE729">
        <v>-9.8298629999999996</v>
      </c>
      <c r="CF729">
        <v>-6.0715680000000001</v>
      </c>
      <c r="CG729">
        <v>13.436070000000001</v>
      </c>
      <c r="CH729">
        <v>27.05725</v>
      </c>
      <c r="CI729">
        <v>49.473350000000003</v>
      </c>
      <c r="CJ729">
        <v>16.294930000000001</v>
      </c>
      <c r="CK729">
        <v>67.956689999999995</v>
      </c>
      <c r="CL729">
        <v>276.9194</v>
      </c>
      <c r="CM729">
        <v>11.60262</v>
      </c>
      <c r="CN729">
        <v>-61.525460000000002</v>
      </c>
      <c r="CO729">
        <v>-73.730879999999999</v>
      </c>
      <c r="CP729">
        <v>-78.538570000000007</v>
      </c>
      <c r="CQ729">
        <v>4583.4399999999996</v>
      </c>
      <c r="CR729">
        <v>3037.8009999999999</v>
      </c>
      <c r="CS729">
        <v>2685.0610000000001</v>
      </c>
      <c r="CT729">
        <v>2337.86</v>
      </c>
      <c r="CU729">
        <v>2258.5120000000002</v>
      </c>
      <c r="CV729">
        <v>1722.0340000000001</v>
      </c>
      <c r="CW729">
        <v>569.41279999999995</v>
      </c>
      <c r="CX729">
        <v>1164.7329999999999</v>
      </c>
      <c r="CY729">
        <v>1490.2080000000001</v>
      </c>
      <c r="CZ729">
        <v>1023.337</v>
      </c>
      <c r="DA729">
        <v>2581.4290000000001</v>
      </c>
      <c r="DB729">
        <v>4259.4129999999996</v>
      </c>
      <c r="DC729">
        <v>4467.6350000000002</v>
      </c>
      <c r="DD729">
        <v>5915.9390000000003</v>
      </c>
      <c r="DE729">
        <v>5538.0420000000004</v>
      </c>
      <c r="DF729">
        <v>5802.8509999999997</v>
      </c>
      <c r="DG729">
        <v>7062.8119999999999</v>
      </c>
      <c r="DH729">
        <v>2358.1060000000002</v>
      </c>
      <c r="DI729">
        <v>3642.2069999999999</v>
      </c>
      <c r="DJ729">
        <v>5197.7070000000003</v>
      </c>
      <c r="DK729">
        <v>2424.6469999999999</v>
      </c>
      <c r="DL729">
        <v>1673.402</v>
      </c>
      <c r="DM729">
        <v>2679.6770000000001</v>
      </c>
      <c r="DN729">
        <v>2103.6350000000002</v>
      </c>
      <c r="DO729">
        <v>20</v>
      </c>
      <c r="DP729">
        <v>20</v>
      </c>
    </row>
    <row r="730" spans="1:120" hidden="1" x14ac:dyDescent="0.25">
      <c r="A730" t="str">
        <f t="shared" si="11"/>
        <v>LCA-Kern_All Elect_44390</v>
      </c>
      <c r="B730" t="s">
        <v>62</v>
      </c>
      <c r="C730" t="s">
        <v>210</v>
      </c>
      <c r="D730" t="s">
        <v>29</v>
      </c>
      <c r="E730" t="s">
        <v>61</v>
      </c>
      <c r="F730" t="s">
        <v>61</v>
      </c>
      <c r="G730" t="s">
        <v>61</v>
      </c>
      <c r="H730" t="s">
        <v>61</v>
      </c>
      <c r="I730" t="s">
        <v>61</v>
      </c>
      <c r="J730" t="s">
        <v>61</v>
      </c>
      <c r="K730" t="s">
        <v>190</v>
      </c>
      <c r="L730" s="18">
        <v>44390</v>
      </c>
      <c r="M730">
        <v>20</v>
      </c>
      <c r="N730">
        <v>20</v>
      </c>
      <c r="O730" t="s">
        <v>258</v>
      </c>
      <c r="P730">
        <v>19</v>
      </c>
      <c r="Q730">
        <v>19</v>
      </c>
      <c r="R730">
        <v>0</v>
      </c>
      <c r="S730">
        <v>0</v>
      </c>
      <c r="T730">
        <v>0</v>
      </c>
      <c r="U730">
        <v>0</v>
      </c>
      <c r="V730">
        <v>0</v>
      </c>
      <c r="W730">
        <v>360.91500000000002</v>
      </c>
      <c r="X730">
        <v>307.25</v>
      </c>
      <c r="Y730">
        <v>290.22800000000001</v>
      </c>
      <c r="Z730">
        <v>287.57499999999999</v>
      </c>
      <c r="AA730">
        <v>324.13900000000001</v>
      </c>
      <c r="AB730">
        <v>430.59</v>
      </c>
      <c r="AC730">
        <v>591.28700000000003</v>
      </c>
      <c r="AD730">
        <v>795.64499999999998</v>
      </c>
      <c r="AE730">
        <v>859.072</v>
      </c>
      <c r="AF730">
        <v>1029.5730000000001</v>
      </c>
      <c r="AG730">
        <v>1118.242</v>
      </c>
      <c r="AH730">
        <v>1177.386</v>
      </c>
      <c r="AI730">
        <v>1252.7239999999999</v>
      </c>
      <c r="AJ730">
        <v>1298.2190000000001</v>
      </c>
      <c r="AK730">
        <v>1319.1790000000001</v>
      </c>
      <c r="AL730">
        <v>1292.365</v>
      </c>
      <c r="AM730">
        <v>1296.604</v>
      </c>
      <c r="AN730">
        <v>1313.539</v>
      </c>
      <c r="AO730">
        <v>1262.7190000000001</v>
      </c>
      <c r="AP730">
        <v>1016.434</v>
      </c>
      <c r="AQ730">
        <v>817.51900000000001</v>
      </c>
      <c r="AR730">
        <v>506.48899999999998</v>
      </c>
      <c r="AS730">
        <v>343.59800000000001</v>
      </c>
      <c r="AT730">
        <v>266.96899999999999</v>
      </c>
      <c r="AU730">
        <v>89</v>
      </c>
      <c r="AV730">
        <v>89</v>
      </c>
      <c r="AW730">
        <v>87.5</v>
      </c>
      <c r="AX730">
        <v>85.5</v>
      </c>
      <c r="AY730">
        <v>83</v>
      </c>
      <c r="AZ730">
        <v>83</v>
      </c>
      <c r="BA730">
        <v>82.5</v>
      </c>
      <c r="BB730">
        <v>84</v>
      </c>
      <c r="BC730">
        <v>84</v>
      </c>
      <c r="BD730">
        <v>86</v>
      </c>
      <c r="BE730">
        <v>90.5</v>
      </c>
      <c r="BF730">
        <v>92</v>
      </c>
      <c r="BG730">
        <v>97.5</v>
      </c>
      <c r="BH730">
        <v>101.5</v>
      </c>
      <c r="BI730">
        <v>105</v>
      </c>
      <c r="BJ730">
        <v>104.5</v>
      </c>
      <c r="BK730">
        <v>104.5</v>
      </c>
      <c r="BL730">
        <v>106.5</v>
      </c>
      <c r="BM730">
        <v>106.5</v>
      </c>
      <c r="BN730">
        <v>103</v>
      </c>
      <c r="BO730">
        <v>99</v>
      </c>
      <c r="BP730">
        <v>95</v>
      </c>
      <c r="BQ730">
        <v>91.5</v>
      </c>
      <c r="BR730">
        <v>89</v>
      </c>
      <c r="BS730">
        <v>6.172485</v>
      </c>
      <c r="BT730">
        <v>-4.2554319999999999</v>
      </c>
      <c r="BU730">
        <v>0.40606880000000001</v>
      </c>
      <c r="BV730">
        <v>3.2273329999999998</v>
      </c>
      <c r="BW730">
        <v>3.2108780000000001</v>
      </c>
      <c r="BX730">
        <v>-23.411670000000001</v>
      </c>
      <c r="BY730">
        <v>-92.05077</v>
      </c>
      <c r="BZ730">
        <v>20.4895</v>
      </c>
      <c r="CA730">
        <v>40.3157</v>
      </c>
      <c r="CB730">
        <v>25.701219999999999</v>
      </c>
      <c r="CC730">
        <v>21.921019999999999</v>
      </c>
      <c r="CD730">
        <v>4.5618550000000004</v>
      </c>
      <c r="CE730">
        <v>0.1166191</v>
      </c>
      <c r="CF730">
        <v>3.8454660000000001</v>
      </c>
      <c r="CG730">
        <v>18.352049999999998</v>
      </c>
      <c r="CH730">
        <v>24.892910000000001</v>
      </c>
      <c r="CI730">
        <v>14.061809999999999</v>
      </c>
      <c r="CJ730">
        <v>-15.24053</v>
      </c>
      <c r="CK730">
        <v>13.8988</v>
      </c>
      <c r="CL730">
        <v>238.00479999999999</v>
      </c>
      <c r="CM730">
        <v>-5.6877300000000002</v>
      </c>
      <c r="CN730">
        <v>-20.37331</v>
      </c>
      <c r="CO730">
        <v>-6.8465559999999996</v>
      </c>
      <c r="CP730">
        <v>0.50915480000000002</v>
      </c>
      <c r="CQ730">
        <v>261.02530000000002</v>
      </c>
      <c r="CR730">
        <v>272.68810000000002</v>
      </c>
      <c r="CS730">
        <v>247.51689999999999</v>
      </c>
      <c r="CT730">
        <v>196.6131</v>
      </c>
      <c r="CU730">
        <v>151.2022</v>
      </c>
      <c r="CV730">
        <v>213.0147</v>
      </c>
      <c r="CW730">
        <v>1184.761</v>
      </c>
      <c r="CX730">
        <v>476.54829999999998</v>
      </c>
      <c r="CY730">
        <v>479.99779999999998</v>
      </c>
      <c r="CZ730">
        <v>350.99810000000002</v>
      </c>
      <c r="DA730">
        <v>344.81670000000003</v>
      </c>
      <c r="DB730">
        <v>324.99220000000003</v>
      </c>
      <c r="DC730">
        <v>404.39510000000001</v>
      </c>
      <c r="DD730">
        <v>315.27809999999999</v>
      </c>
      <c r="DE730">
        <v>286.0829</v>
      </c>
      <c r="DF730">
        <v>295.47329999999999</v>
      </c>
      <c r="DG730">
        <v>261.56330000000003</v>
      </c>
      <c r="DH730">
        <v>334.97430000000003</v>
      </c>
      <c r="DI730">
        <v>311.33019999999999</v>
      </c>
      <c r="DJ730">
        <v>1510.1479999999999</v>
      </c>
      <c r="DK730">
        <v>4286.9120000000003</v>
      </c>
      <c r="DL730">
        <v>2776.5210000000002</v>
      </c>
      <c r="DM730">
        <v>184.37639999999999</v>
      </c>
      <c r="DN730">
        <v>63.667259999999999</v>
      </c>
      <c r="DO730">
        <v>20</v>
      </c>
      <c r="DP730">
        <v>20</v>
      </c>
    </row>
    <row r="731" spans="1:120" hidden="1" x14ac:dyDescent="0.25">
      <c r="A731" t="str">
        <f t="shared" si="11"/>
        <v>Size_Grp-Below 20 kW_All Elect_44390</v>
      </c>
      <c r="B731" t="s">
        <v>62</v>
      </c>
      <c r="C731" t="s">
        <v>259</v>
      </c>
      <c r="D731" t="s">
        <v>61</v>
      </c>
      <c r="E731" t="s">
        <v>61</v>
      </c>
      <c r="F731" t="s">
        <v>61</v>
      </c>
      <c r="G731" t="s">
        <v>61</v>
      </c>
      <c r="H731" t="s">
        <v>61</v>
      </c>
      <c r="I731" t="s">
        <v>61</v>
      </c>
      <c r="J731" t="s">
        <v>260</v>
      </c>
      <c r="K731" t="s">
        <v>190</v>
      </c>
      <c r="L731" s="18">
        <v>44390</v>
      </c>
      <c r="M731">
        <v>20</v>
      </c>
      <c r="N731">
        <v>20</v>
      </c>
      <c r="O731" t="s">
        <v>258</v>
      </c>
      <c r="P731">
        <v>63</v>
      </c>
      <c r="Q731">
        <v>62</v>
      </c>
      <c r="R731">
        <v>0</v>
      </c>
      <c r="S731">
        <v>0</v>
      </c>
      <c r="T731">
        <v>0</v>
      </c>
      <c r="U731">
        <v>0</v>
      </c>
      <c r="V731">
        <v>0</v>
      </c>
      <c r="W731">
        <v>289.86045999999999</v>
      </c>
      <c r="X731">
        <v>278.74349999999998</v>
      </c>
      <c r="Y731">
        <v>277.52008000000001</v>
      </c>
      <c r="Z731">
        <v>281.02928000000003</v>
      </c>
      <c r="AA731">
        <v>302.81610000000001</v>
      </c>
      <c r="AB731">
        <v>317.80198000000001</v>
      </c>
      <c r="AC731">
        <v>321.67545999999999</v>
      </c>
      <c r="AD731">
        <v>451.65156999999999</v>
      </c>
      <c r="AE731">
        <v>573.40922999999998</v>
      </c>
      <c r="AF731">
        <v>649.69410000000005</v>
      </c>
      <c r="AG731">
        <v>693.78412000000003</v>
      </c>
      <c r="AH731">
        <v>740.83663999999999</v>
      </c>
      <c r="AI731">
        <v>790.38936000000001</v>
      </c>
      <c r="AJ731">
        <v>823.15241000000003</v>
      </c>
      <c r="AK731">
        <v>860.22181</v>
      </c>
      <c r="AL731">
        <v>881.05754000000002</v>
      </c>
      <c r="AM731">
        <v>862.99177999999995</v>
      </c>
      <c r="AN731">
        <v>857.24405000000002</v>
      </c>
      <c r="AO731">
        <v>861.38680999999997</v>
      </c>
      <c r="AP731">
        <v>664.24863000000005</v>
      </c>
      <c r="AQ731">
        <v>706.37784999999997</v>
      </c>
      <c r="AR731">
        <v>533.49873000000002</v>
      </c>
      <c r="AS731">
        <v>369.55444</v>
      </c>
      <c r="AT731">
        <v>259.32882999999998</v>
      </c>
      <c r="AU731">
        <v>69.693548000000007</v>
      </c>
      <c r="AV731">
        <v>69.330645000000004</v>
      </c>
      <c r="AW731">
        <v>68.048387000000005</v>
      </c>
      <c r="AX731">
        <v>66.677419</v>
      </c>
      <c r="AY731">
        <v>65.088710000000006</v>
      </c>
      <c r="AZ731">
        <v>64.540323000000001</v>
      </c>
      <c r="BA731">
        <v>63.782257999999999</v>
      </c>
      <c r="BB731">
        <v>64.919354999999996</v>
      </c>
      <c r="BC731">
        <v>67.266129000000006</v>
      </c>
      <c r="BD731">
        <v>70.927419</v>
      </c>
      <c r="BE731">
        <v>74.596773999999996</v>
      </c>
      <c r="BF731">
        <v>77.991934999999998</v>
      </c>
      <c r="BG731">
        <v>81.338710000000006</v>
      </c>
      <c r="BH731">
        <v>83.903226000000004</v>
      </c>
      <c r="BI731">
        <v>86.145161000000002</v>
      </c>
      <c r="BJ731">
        <v>87.25</v>
      </c>
      <c r="BK731">
        <v>87.540323000000001</v>
      </c>
      <c r="BL731">
        <v>87.024193999999994</v>
      </c>
      <c r="BM731">
        <v>85.225806000000006</v>
      </c>
      <c r="BN731">
        <v>82.201612999999995</v>
      </c>
      <c r="BO731">
        <v>78.435484000000002</v>
      </c>
      <c r="BP731">
        <v>74.782257999999999</v>
      </c>
      <c r="BQ731">
        <v>72.120968000000005</v>
      </c>
      <c r="BR731">
        <v>70.338710000000006</v>
      </c>
      <c r="BS731">
        <v>2.9762170000000001</v>
      </c>
      <c r="BT731">
        <v>-2.3109320000000002</v>
      </c>
      <c r="BU731">
        <v>-2.2112059999999998</v>
      </c>
      <c r="BV731">
        <v>-4.9718200000000001</v>
      </c>
      <c r="BW731">
        <v>-5.5252920000000003</v>
      </c>
      <c r="BX731">
        <v>6.2970350000000002</v>
      </c>
      <c r="BY731">
        <v>6.1646289999999997</v>
      </c>
      <c r="BZ731">
        <v>2.1590319999999998</v>
      </c>
      <c r="CA731">
        <v>-3.8772419999999999</v>
      </c>
      <c r="CB731">
        <v>-6.2492279999999996</v>
      </c>
      <c r="CC731">
        <v>-9.9662249999999997</v>
      </c>
      <c r="CD731">
        <v>-17.345320000000001</v>
      </c>
      <c r="CE731">
        <v>-15.76929</v>
      </c>
      <c r="CF731">
        <v>-5.625</v>
      </c>
      <c r="CG731">
        <v>-1.43479</v>
      </c>
      <c r="CH731">
        <v>-3.237841</v>
      </c>
      <c r="CI731">
        <v>-5.3958810000000001</v>
      </c>
      <c r="CJ731">
        <v>-6.861605</v>
      </c>
      <c r="CK731">
        <v>-33.023940000000003</v>
      </c>
      <c r="CL731">
        <v>139.2808</v>
      </c>
      <c r="CM731">
        <v>-30.283449999999998</v>
      </c>
      <c r="CN731">
        <v>-15.95407</v>
      </c>
      <c r="CO731">
        <v>-8.6351809999999993</v>
      </c>
      <c r="CP731">
        <v>1.613237</v>
      </c>
      <c r="CQ731">
        <v>21.054510000000001</v>
      </c>
      <c r="CR731">
        <v>18.024329999999999</v>
      </c>
      <c r="CS731">
        <v>16.340129999999998</v>
      </c>
      <c r="CT731">
        <v>15.599259999999999</v>
      </c>
      <c r="CU731">
        <v>21.97522</v>
      </c>
      <c r="CV731">
        <v>17.02412</v>
      </c>
      <c r="CW731">
        <v>15.149459999999999</v>
      </c>
      <c r="CX731">
        <v>17.968309999999999</v>
      </c>
      <c r="CY731">
        <v>19.330850000000002</v>
      </c>
      <c r="CZ731">
        <v>23.175850000000001</v>
      </c>
      <c r="DA731">
        <v>26.876480000000001</v>
      </c>
      <c r="DB731">
        <v>32.393039999999999</v>
      </c>
      <c r="DC731">
        <v>36.320120000000003</v>
      </c>
      <c r="DD731">
        <v>40.205959999999997</v>
      </c>
      <c r="DE731">
        <v>44.41</v>
      </c>
      <c r="DF731">
        <v>48.97072</v>
      </c>
      <c r="DG731">
        <v>57.555689999999998</v>
      </c>
      <c r="DH731">
        <v>63.5212</v>
      </c>
      <c r="DI731">
        <v>75.167789999999997</v>
      </c>
      <c r="DJ731">
        <v>83.388459999999995</v>
      </c>
      <c r="DK731">
        <v>56.579239999999999</v>
      </c>
      <c r="DL731">
        <v>42.15307</v>
      </c>
      <c r="DM731">
        <v>21.427060000000001</v>
      </c>
      <c r="DN731">
        <v>12.025539999999999</v>
      </c>
      <c r="DO731">
        <v>20</v>
      </c>
      <c r="DP731">
        <v>20</v>
      </c>
    </row>
    <row r="732" spans="1:120" hidden="1" x14ac:dyDescent="0.25">
      <c r="A732" t="str">
        <f t="shared" si="11"/>
        <v>OtherDR-No_All Elect_44390</v>
      </c>
      <c r="B732" t="s">
        <v>62</v>
      </c>
      <c r="C732" t="s">
        <v>323</v>
      </c>
      <c r="D732" t="s">
        <v>61</v>
      </c>
      <c r="E732" t="s">
        <v>61</v>
      </c>
      <c r="F732" t="s">
        <v>61</v>
      </c>
      <c r="G732" t="s">
        <v>61</v>
      </c>
      <c r="H732" t="s">
        <v>61</v>
      </c>
      <c r="I732" t="s">
        <v>97</v>
      </c>
      <c r="J732" t="s">
        <v>61</v>
      </c>
      <c r="K732" t="s">
        <v>190</v>
      </c>
      <c r="L732" s="18">
        <v>44390</v>
      </c>
      <c r="M732">
        <v>20</v>
      </c>
      <c r="N732">
        <v>20</v>
      </c>
      <c r="O732" t="s">
        <v>258</v>
      </c>
      <c r="P732">
        <v>478</v>
      </c>
      <c r="Q732">
        <v>467</v>
      </c>
      <c r="R732">
        <v>0</v>
      </c>
      <c r="S732">
        <v>0</v>
      </c>
      <c r="T732">
        <v>0</v>
      </c>
      <c r="U732">
        <v>0</v>
      </c>
      <c r="V732">
        <v>0</v>
      </c>
      <c r="W732">
        <v>18025.385999999999</v>
      </c>
      <c r="X732">
        <v>18420.460999999999</v>
      </c>
      <c r="Y732">
        <v>18238.774000000001</v>
      </c>
      <c r="Z732">
        <v>18122.321</v>
      </c>
      <c r="AA732">
        <v>18170.050999999999</v>
      </c>
      <c r="AB732">
        <v>19269.912</v>
      </c>
      <c r="AC732">
        <v>21033.91</v>
      </c>
      <c r="AD732">
        <v>23693.741999999998</v>
      </c>
      <c r="AE732">
        <v>26123.687000000002</v>
      </c>
      <c r="AF732">
        <v>28317.332999999999</v>
      </c>
      <c r="AG732">
        <v>29617.260999999999</v>
      </c>
      <c r="AH732">
        <v>32673.145</v>
      </c>
      <c r="AI732">
        <v>34017.446000000004</v>
      </c>
      <c r="AJ732">
        <v>34924.512999999999</v>
      </c>
      <c r="AK732">
        <v>35773.203000000001</v>
      </c>
      <c r="AL732">
        <v>35911.637999999999</v>
      </c>
      <c r="AM732">
        <v>36345.919999999998</v>
      </c>
      <c r="AN732">
        <v>36874.936999999998</v>
      </c>
      <c r="AO732">
        <v>34277.891000000003</v>
      </c>
      <c r="AP732">
        <v>26034.608</v>
      </c>
      <c r="AQ732">
        <v>27606.793000000001</v>
      </c>
      <c r="AR732">
        <v>24171.759999999998</v>
      </c>
      <c r="AS732">
        <v>20455.505000000001</v>
      </c>
      <c r="AT732">
        <v>18811.861000000001</v>
      </c>
      <c r="AU732">
        <v>67.208779000000007</v>
      </c>
      <c r="AV732">
        <v>66.895075000000006</v>
      </c>
      <c r="AW732">
        <v>65.781585000000007</v>
      </c>
      <c r="AX732">
        <v>64.862954999999999</v>
      </c>
      <c r="AY732">
        <v>63.752676999999998</v>
      </c>
      <c r="AZ732">
        <v>63.309421999999998</v>
      </c>
      <c r="BA732">
        <v>62.594217999999998</v>
      </c>
      <c r="BB732">
        <v>63.314774999999997</v>
      </c>
      <c r="BC732">
        <v>65.027837000000005</v>
      </c>
      <c r="BD732">
        <v>68.229122000000004</v>
      </c>
      <c r="BE732">
        <v>71.768737000000002</v>
      </c>
      <c r="BF732">
        <v>75.224839000000003</v>
      </c>
      <c r="BG732">
        <v>78.626338000000004</v>
      </c>
      <c r="BH732">
        <v>81.073875999999998</v>
      </c>
      <c r="BI732">
        <v>83.172376999999997</v>
      </c>
      <c r="BJ732">
        <v>83.996787999999995</v>
      </c>
      <c r="BK732">
        <v>84.067452000000003</v>
      </c>
      <c r="BL732">
        <v>83.548180000000002</v>
      </c>
      <c r="BM732">
        <v>81.625268000000005</v>
      </c>
      <c r="BN732">
        <v>78.674518000000006</v>
      </c>
      <c r="BO732">
        <v>75.153104999999996</v>
      </c>
      <c r="BP732">
        <v>71.857602</v>
      </c>
      <c r="BQ732">
        <v>69.496787999999995</v>
      </c>
      <c r="BR732">
        <v>67.886510000000001</v>
      </c>
      <c r="BS732">
        <v>-272.18009999999998</v>
      </c>
      <c r="BT732">
        <v>78.139989999999997</v>
      </c>
      <c r="BU732">
        <v>27.486329999999999</v>
      </c>
      <c r="BV732">
        <v>40.439950000000003</v>
      </c>
      <c r="BW732">
        <v>129.38659999999999</v>
      </c>
      <c r="BX732">
        <v>165.30959999999999</v>
      </c>
      <c r="BY732">
        <v>50.447560000000003</v>
      </c>
      <c r="BZ732">
        <v>20.282029999999999</v>
      </c>
      <c r="CA732">
        <v>-173.87979999999999</v>
      </c>
      <c r="CB732">
        <v>-273.42309999999998</v>
      </c>
      <c r="CC732">
        <v>-36.309640000000002</v>
      </c>
      <c r="CD732">
        <v>-364.8519</v>
      </c>
      <c r="CE732">
        <v>-344.32560000000001</v>
      </c>
      <c r="CF732">
        <v>-489.30419999999998</v>
      </c>
      <c r="CG732">
        <v>-628.94389999999999</v>
      </c>
      <c r="CH732">
        <v>-516.31539999999995</v>
      </c>
      <c r="CI732">
        <v>-615.1866</v>
      </c>
      <c r="CJ732">
        <v>-551.97630000000004</v>
      </c>
      <c r="CK732">
        <v>2359.049</v>
      </c>
      <c r="CL732">
        <v>8528.5460000000003</v>
      </c>
      <c r="CM732">
        <v>2528.3020000000001</v>
      </c>
      <c r="CN732">
        <v>287.76350000000002</v>
      </c>
      <c r="CO732">
        <v>-316.30549999999999</v>
      </c>
      <c r="CP732">
        <v>-234.39449999999999</v>
      </c>
      <c r="CQ732">
        <v>35092.51</v>
      </c>
      <c r="CR732">
        <v>15558.51</v>
      </c>
      <c r="CS732">
        <v>17468.39</v>
      </c>
      <c r="CT732">
        <v>16704.099999999999</v>
      </c>
      <c r="CU732">
        <v>11029.34</v>
      </c>
      <c r="CV732">
        <v>12136.98</v>
      </c>
      <c r="CW732">
        <v>7887.8530000000001</v>
      </c>
      <c r="CX732">
        <v>7493.2120000000004</v>
      </c>
      <c r="CY732">
        <v>13497.09</v>
      </c>
      <c r="CZ732">
        <v>15209.01</v>
      </c>
      <c r="DA732">
        <v>29775.74</v>
      </c>
      <c r="DB732">
        <v>31356.03</v>
      </c>
      <c r="DC732">
        <v>35020.410000000003</v>
      </c>
      <c r="DD732">
        <v>39849.75</v>
      </c>
      <c r="DE732">
        <v>48580.2</v>
      </c>
      <c r="DF732">
        <v>54580.1</v>
      </c>
      <c r="DG732">
        <v>60409.96</v>
      </c>
      <c r="DH732">
        <v>59569.59</v>
      </c>
      <c r="DI732">
        <v>62546.080000000002</v>
      </c>
      <c r="DJ732">
        <v>60240.67</v>
      </c>
      <c r="DK732">
        <v>71688.09</v>
      </c>
      <c r="DL732">
        <v>53201.83</v>
      </c>
      <c r="DM732">
        <v>31352.54</v>
      </c>
      <c r="DN732">
        <v>26324.37</v>
      </c>
      <c r="DO732">
        <v>20</v>
      </c>
      <c r="DP732">
        <v>20</v>
      </c>
    </row>
    <row r="733" spans="1:120" hidden="1" x14ac:dyDescent="0.25">
      <c r="A733" t="str">
        <f t="shared" si="11"/>
        <v>LCA-Sierra_All Elect_44390</v>
      </c>
      <c r="B733" t="s">
        <v>62</v>
      </c>
      <c r="C733" t="s">
        <v>206</v>
      </c>
      <c r="D733" t="s">
        <v>34</v>
      </c>
      <c r="E733" t="s">
        <v>61</v>
      </c>
      <c r="F733" t="s">
        <v>61</v>
      </c>
      <c r="G733" t="s">
        <v>61</v>
      </c>
      <c r="H733" t="s">
        <v>61</v>
      </c>
      <c r="I733" t="s">
        <v>61</v>
      </c>
      <c r="J733" t="s">
        <v>61</v>
      </c>
      <c r="K733" t="s">
        <v>190</v>
      </c>
      <c r="L733" s="18">
        <v>44390</v>
      </c>
      <c r="M733">
        <v>20</v>
      </c>
      <c r="N733">
        <v>20</v>
      </c>
      <c r="O733" t="s">
        <v>258</v>
      </c>
      <c r="P733">
        <v>35</v>
      </c>
      <c r="Q733">
        <v>34</v>
      </c>
      <c r="R733">
        <v>0</v>
      </c>
      <c r="S733">
        <v>0</v>
      </c>
      <c r="T733">
        <v>0</v>
      </c>
      <c r="U733">
        <v>0</v>
      </c>
      <c r="V733">
        <v>0</v>
      </c>
      <c r="W733">
        <v>761.08425999999997</v>
      </c>
      <c r="X733">
        <v>675.20043999999996</v>
      </c>
      <c r="Y733">
        <v>675.98382000000004</v>
      </c>
      <c r="Z733">
        <v>634.81353000000001</v>
      </c>
      <c r="AA733">
        <v>646.52720999999997</v>
      </c>
      <c r="AB733">
        <v>664.79823999999996</v>
      </c>
      <c r="AC733">
        <v>637.34484999999995</v>
      </c>
      <c r="AD733">
        <v>819.85338000000002</v>
      </c>
      <c r="AE733">
        <v>1038.4572000000001</v>
      </c>
      <c r="AF733">
        <v>1098.1065000000001</v>
      </c>
      <c r="AG733">
        <v>1173.3688</v>
      </c>
      <c r="AH733">
        <v>1221.9272000000001</v>
      </c>
      <c r="AI733">
        <v>1286.9901</v>
      </c>
      <c r="AJ733">
        <v>1322.9186999999999</v>
      </c>
      <c r="AK733">
        <v>1362.3543999999999</v>
      </c>
      <c r="AL733">
        <v>1394.4824000000001</v>
      </c>
      <c r="AM733">
        <v>1434.8240000000001</v>
      </c>
      <c r="AN733">
        <v>1458.6785</v>
      </c>
      <c r="AO733">
        <v>1457.8488</v>
      </c>
      <c r="AP733">
        <v>1334.4666</v>
      </c>
      <c r="AQ733">
        <v>1354.0428999999999</v>
      </c>
      <c r="AR733">
        <v>1036.8780999999999</v>
      </c>
      <c r="AS733">
        <v>856.13499999999999</v>
      </c>
      <c r="AT733">
        <v>658.00165000000004</v>
      </c>
      <c r="AU733">
        <v>66.573528999999994</v>
      </c>
      <c r="AV733">
        <v>66.661765000000003</v>
      </c>
      <c r="AW733">
        <v>65.764706000000004</v>
      </c>
      <c r="AX733">
        <v>63.838234999999997</v>
      </c>
      <c r="AY733">
        <v>61.573529000000001</v>
      </c>
      <c r="AZ733">
        <v>60.794117999999997</v>
      </c>
      <c r="BA733">
        <v>60.588234999999997</v>
      </c>
      <c r="BB733">
        <v>62.705882000000003</v>
      </c>
      <c r="BC733">
        <v>67.264706000000004</v>
      </c>
      <c r="BD733">
        <v>72.985293999999996</v>
      </c>
      <c r="BE733">
        <v>76.367647000000005</v>
      </c>
      <c r="BF733">
        <v>79.338234999999997</v>
      </c>
      <c r="BG733">
        <v>82.882352999999995</v>
      </c>
      <c r="BH733">
        <v>85.941175999999999</v>
      </c>
      <c r="BI733">
        <v>87.955882000000003</v>
      </c>
      <c r="BJ733">
        <v>90.132352999999995</v>
      </c>
      <c r="BK733">
        <v>91.220588000000006</v>
      </c>
      <c r="BL733">
        <v>91.191175999999999</v>
      </c>
      <c r="BM733">
        <v>89.485293999999996</v>
      </c>
      <c r="BN733">
        <v>85.838234999999997</v>
      </c>
      <c r="BO733">
        <v>81.382352999999995</v>
      </c>
      <c r="BP733">
        <v>75.485293999999996</v>
      </c>
      <c r="BQ733">
        <v>70.911765000000003</v>
      </c>
      <c r="BR733">
        <v>67.926471000000006</v>
      </c>
      <c r="BS733">
        <v>-14.241289999999999</v>
      </c>
      <c r="BT733">
        <v>-12.942600000000001</v>
      </c>
      <c r="BU733">
        <v>8.8603839999999998</v>
      </c>
      <c r="BV733">
        <v>-1.0402389999999999</v>
      </c>
      <c r="BW733">
        <v>-21.2834</v>
      </c>
      <c r="BX733">
        <v>-25.220870000000001</v>
      </c>
      <c r="BY733">
        <v>13.960649999999999</v>
      </c>
      <c r="BZ733">
        <v>25.213419999999999</v>
      </c>
      <c r="CA733">
        <v>9.1476209999999991</v>
      </c>
      <c r="CB733">
        <v>-4.1631799999999997</v>
      </c>
      <c r="CC733">
        <v>-0.36268499999999998</v>
      </c>
      <c r="CD733">
        <v>9.7675619999999999</v>
      </c>
      <c r="CE733">
        <v>-0.2199458</v>
      </c>
      <c r="CF733">
        <v>-10.363250000000001</v>
      </c>
      <c r="CG733">
        <v>4.7160950000000001</v>
      </c>
      <c r="CH733">
        <v>-1.769226</v>
      </c>
      <c r="CI733">
        <v>1.750815</v>
      </c>
      <c r="CJ733">
        <v>0.21458160000000001</v>
      </c>
      <c r="CK733">
        <v>40.86985</v>
      </c>
      <c r="CL733">
        <v>180.49770000000001</v>
      </c>
      <c r="CM733">
        <v>-33.178570000000001</v>
      </c>
      <c r="CN733">
        <v>-12.072559999999999</v>
      </c>
      <c r="CO733">
        <v>-51.748849999999997</v>
      </c>
      <c r="CP733">
        <v>-30.145980000000002</v>
      </c>
      <c r="CQ733">
        <v>458.7244</v>
      </c>
      <c r="CR733">
        <v>388.14640000000003</v>
      </c>
      <c r="CS733">
        <v>738.84659999999997</v>
      </c>
      <c r="CT733">
        <v>336.60320000000002</v>
      </c>
      <c r="CU733">
        <v>255.31049999999999</v>
      </c>
      <c r="CV733">
        <v>215.8492</v>
      </c>
      <c r="CW733">
        <v>223.4666</v>
      </c>
      <c r="CX733">
        <v>202.25960000000001</v>
      </c>
      <c r="CY733">
        <v>326.80450000000002</v>
      </c>
      <c r="CZ733">
        <v>328.39710000000002</v>
      </c>
      <c r="DA733">
        <v>396.07839999999999</v>
      </c>
      <c r="DB733">
        <v>363.56119999999999</v>
      </c>
      <c r="DC733">
        <v>138.56700000000001</v>
      </c>
      <c r="DD733">
        <v>457.81529999999998</v>
      </c>
      <c r="DE733">
        <v>203.90090000000001</v>
      </c>
      <c r="DF733">
        <v>407.85129999999998</v>
      </c>
      <c r="DG733">
        <v>836.81989999999996</v>
      </c>
      <c r="DH733">
        <v>944.67759999999998</v>
      </c>
      <c r="DI733">
        <v>1354.6489999999999</v>
      </c>
      <c r="DJ733">
        <v>977.33860000000004</v>
      </c>
      <c r="DK733">
        <v>982.28009999999995</v>
      </c>
      <c r="DL733">
        <v>938.72239999999999</v>
      </c>
      <c r="DM733">
        <v>796.74890000000005</v>
      </c>
      <c r="DN733">
        <v>587.31349999999998</v>
      </c>
      <c r="DO733">
        <v>20</v>
      </c>
      <c r="DP733">
        <v>20</v>
      </c>
    </row>
    <row r="734" spans="1:120" hidden="1" x14ac:dyDescent="0.25">
      <c r="A734" t="str">
        <f t="shared" si="11"/>
        <v>Industry_Type-3. Wholesale, Transport, other utilities_All Elect_44390</v>
      </c>
      <c r="B734" t="s">
        <v>62</v>
      </c>
      <c r="C734" t="s">
        <v>202</v>
      </c>
      <c r="D734" t="s">
        <v>61</v>
      </c>
      <c r="E734" t="s">
        <v>61</v>
      </c>
      <c r="F734" t="s">
        <v>61</v>
      </c>
      <c r="G734" t="s">
        <v>31</v>
      </c>
      <c r="H734" t="s">
        <v>61</v>
      </c>
      <c r="I734" t="s">
        <v>61</v>
      </c>
      <c r="J734" t="s">
        <v>61</v>
      </c>
      <c r="K734" t="s">
        <v>190</v>
      </c>
      <c r="L734" s="18">
        <v>44390</v>
      </c>
      <c r="M734">
        <v>20</v>
      </c>
      <c r="N734">
        <v>20</v>
      </c>
      <c r="O734" t="s">
        <v>258</v>
      </c>
      <c r="P734">
        <v>1</v>
      </c>
      <c r="Q734">
        <v>1</v>
      </c>
      <c r="R734">
        <v>0</v>
      </c>
      <c r="S734">
        <v>0</v>
      </c>
      <c r="T734">
        <v>1</v>
      </c>
      <c r="U734">
        <v>0</v>
      </c>
      <c r="V734">
        <v>1</v>
      </c>
      <c r="W734">
        <v>162</v>
      </c>
      <c r="X734">
        <v>375.6</v>
      </c>
      <c r="Y734">
        <v>387.6</v>
      </c>
      <c r="Z734">
        <v>372</v>
      </c>
      <c r="AA734">
        <v>364.8</v>
      </c>
      <c r="AB734">
        <v>498.4</v>
      </c>
      <c r="AC734">
        <v>574.79999999999995</v>
      </c>
      <c r="AD734">
        <v>434</v>
      </c>
      <c r="AE734">
        <v>459.2</v>
      </c>
      <c r="AF734">
        <v>475.2</v>
      </c>
      <c r="AG734">
        <v>543.6</v>
      </c>
      <c r="AH734">
        <v>616.79999999999995</v>
      </c>
      <c r="AI734">
        <v>588</v>
      </c>
      <c r="AJ734">
        <v>634.4</v>
      </c>
      <c r="AK734">
        <v>640.4</v>
      </c>
      <c r="AL734">
        <v>549.6</v>
      </c>
      <c r="AM734">
        <v>436</v>
      </c>
      <c r="AN734">
        <v>318.8</v>
      </c>
      <c r="AO734">
        <v>311.2</v>
      </c>
      <c r="AP734">
        <v>196.4</v>
      </c>
      <c r="AQ734">
        <v>297.2</v>
      </c>
      <c r="AR734">
        <v>374</v>
      </c>
      <c r="AS734">
        <v>400.4</v>
      </c>
      <c r="AT734">
        <v>409.6</v>
      </c>
      <c r="AU734">
        <v>67</v>
      </c>
      <c r="AV734">
        <v>66.5</v>
      </c>
      <c r="AW734">
        <v>65.5</v>
      </c>
      <c r="AX734">
        <v>64</v>
      </c>
      <c r="AY734">
        <v>62.5</v>
      </c>
      <c r="AZ734">
        <v>62</v>
      </c>
      <c r="BA734">
        <v>61.5</v>
      </c>
      <c r="BB734">
        <v>62.5</v>
      </c>
      <c r="BC734">
        <v>63.5</v>
      </c>
      <c r="BD734">
        <v>67</v>
      </c>
      <c r="BE734">
        <v>70</v>
      </c>
      <c r="BF734">
        <v>75</v>
      </c>
      <c r="BG734">
        <v>78.5</v>
      </c>
      <c r="BH734">
        <v>82</v>
      </c>
      <c r="BI734">
        <v>85</v>
      </c>
      <c r="BJ734">
        <v>86.5</v>
      </c>
      <c r="BK734">
        <v>87</v>
      </c>
      <c r="BL734">
        <v>87</v>
      </c>
      <c r="BM734">
        <v>85.5</v>
      </c>
      <c r="BN734">
        <v>82</v>
      </c>
      <c r="BO734">
        <v>76.5</v>
      </c>
      <c r="BP734">
        <v>72</v>
      </c>
      <c r="BQ734">
        <v>69</v>
      </c>
      <c r="BR734">
        <v>67</v>
      </c>
      <c r="BS734">
        <v>-107.3806</v>
      </c>
      <c r="BT734">
        <v>22.727630000000001</v>
      </c>
      <c r="BU734">
        <v>-11.66901</v>
      </c>
      <c r="BV734">
        <v>-10.880100000000001</v>
      </c>
      <c r="BW734">
        <v>-12.293430000000001</v>
      </c>
      <c r="BX734">
        <v>-11.228759999999999</v>
      </c>
      <c r="BY734">
        <v>-21.05096</v>
      </c>
      <c r="BZ734">
        <v>23.422239999999999</v>
      </c>
      <c r="CA734">
        <v>20.986450000000001</v>
      </c>
      <c r="CB734">
        <v>0.16439819999999999</v>
      </c>
      <c r="CC734">
        <v>-24.724489999999999</v>
      </c>
      <c r="CD734">
        <v>-26.351929999999999</v>
      </c>
      <c r="CE734">
        <v>-18.12228</v>
      </c>
      <c r="CF734">
        <v>-16.57001</v>
      </c>
      <c r="CG734">
        <v>-0.99182130000000002</v>
      </c>
      <c r="CH734">
        <v>9.0467829999999996</v>
      </c>
      <c r="CI734">
        <v>35.658659999999998</v>
      </c>
      <c r="CJ734">
        <v>6.2644039999999999</v>
      </c>
      <c r="CK734">
        <v>35.352690000000003</v>
      </c>
      <c r="CL734">
        <v>139.9418</v>
      </c>
      <c r="CM734">
        <v>22.223140000000001</v>
      </c>
      <c r="CN734">
        <v>-51.861150000000002</v>
      </c>
      <c r="CO734">
        <v>-62.836120000000001</v>
      </c>
      <c r="CP734">
        <v>-67.975459999999998</v>
      </c>
      <c r="CQ734">
        <v>4067.819</v>
      </c>
      <c r="CR734">
        <v>2716.326</v>
      </c>
      <c r="CS734">
        <v>2343.444</v>
      </c>
      <c r="CT734">
        <v>2050.5189999999998</v>
      </c>
      <c r="CU734">
        <v>1986.1559999999999</v>
      </c>
      <c r="CV734">
        <v>1475.989</v>
      </c>
      <c r="CW734">
        <v>459.40980000000002</v>
      </c>
      <c r="CX734">
        <v>1016.583</v>
      </c>
      <c r="CY734">
        <v>1306.598</v>
      </c>
      <c r="CZ734">
        <v>858.43709999999999</v>
      </c>
      <c r="DA734">
        <v>2260.875</v>
      </c>
      <c r="DB734">
        <v>3771.944</v>
      </c>
      <c r="DC734">
        <v>3973.6149999999998</v>
      </c>
      <c r="DD734">
        <v>5272.1890000000003</v>
      </c>
      <c r="DE734">
        <v>4903.4129999999996</v>
      </c>
      <c r="DF734">
        <v>5138.0159999999996</v>
      </c>
      <c r="DG734">
        <v>6270.9870000000001</v>
      </c>
      <c r="DH734">
        <v>2031.4169999999999</v>
      </c>
      <c r="DI734">
        <v>3194.384</v>
      </c>
      <c r="DJ734">
        <v>4536.277</v>
      </c>
      <c r="DK734">
        <v>2100.8319999999999</v>
      </c>
      <c r="DL734">
        <v>1432.046</v>
      </c>
      <c r="DM734">
        <v>2371.0479999999998</v>
      </c>
      <c r="DN734">
        <v>1858.913</v>
      </c>
      <c r="DO734">
        <v>20</v>
      </c>
      <c r="DP734">
        <v>20</v>
      </c>
    </row>
    <row r="735" spans="1:120" hidden="1" x14ac:dyDescent="0.25">
      <c r="A735" t="str">
        <f t="shared" si="11"/>
        <v>LCA-Other_All Elect_44390</v>
      </c>
      <c r="B735" t="s">
        <v>62</v>
      </c>
      <c r="C735" t="s">
        <v>212</v>
      </c>
      <c r="D735" t="s">
        <v>32</v>
      </c>
      <c r="E735" t="s">
        <v>61</v>
      </c>
      <c r="F735" t="s">
        <v>61</v>
      </c>
      <c r="G735" t="s">
        <v>61</v>
      </c>
      <c r="H735" t="s">
        <v>61</v>
      </c>
      <c r="I735" t="s">
        <v>61</v>
      </c>
      <c r="J735" t="s">
        <v>61</v>
      </c>
      <c r="K735" t="s">
        <v>190</v>
      </c>
      <c r="L735" s="18">
        <v>44390</v>
      </c>
      <c r="M735">
        <v>20</v>
      </c>
      <c r="N735">
        <v>20</v>
      </c>
      <c r="O735" t="s">
        <v>258</v>
      </c>
      <c r="P735">
        <v>94</v>
      </c>
      <c r="Q735">
        <v>88</v>
      </c>
      <c r="R735">
        <v>0</v>
      </c>
      <c r="S735">
        <v>0</v>
      </c>
      <c r="T735">
        <v>0</v>
      </c>
      <c r="U735">
        <v>0</v>
      </c>
      <c r="V735">
        <v>0</v>
      </c>
      <c r="W735">
        <v>4402.5856000000003</v>
      </c>
      <c r="X735">
        <v>4231.7507999999998</v>
      </c>
      <c r="Y735">
        <v>4193.2882</v>
      </c>
      <c r="Z735">
        <v>4178.5803999999998</v>
      </c>
      <c r="AA735">
        <v>4244.7446</v>
      </c>
      <c r="AB735">
        <v>4348.8512000000001</v>
      </c>
      <c r="AC735">
        <v>4417.2885999999999</v>
      </c>
      <c r="AD735">
        <v>4802.4449999999997</v>
      </c>
      <c r="AE735">
        <v>5232.8784999999998</v>
      </c>
      <c r="AF735">
        <v>5439.9488000000001</v>
      </c>
      <c r="AG735">
        <v>5530.9813999999997</v>
      </c>
      <c r="AH735">
        <v>5733.3734999999997</v>
      </c>
      <c r="AI735">
        <v>5914.8122000000003</v>
      </c>
      <c r="AJ735">
        <v>5948.6334999999999</v>
      </c>
      <c r="AK735">
        <v>6062.8771999999999</v>
      </c>
      <c r="AL735">
        <v>6164.7165000000005</v>
      </c>
      <c r="AM735">
        <v>6270.7160000000003</v>
      </c>
      <c r="AN735">
        <v>6424.7403000000004</v>
      </c>
      <c r="AO735">
        <v>4967.8108000000002</v>
      </c>
      <c r="AP735">
        <v>2840.2548999999999</v>
      </c>
      <c r="AQ735">
        <v>4103.0070999999998</v>
      </c>
      <c r="AR735">
        <v>5073.3348999999998</v>
      </c>
      <c r="AS735">
        <v>4444.2889999999998</v>
      </c>
      <c r="AT735">
        <v>4183.6643999999997</v>
      </c>
      <c r="AU735">
        <v>70.323864</v>
      </c>
      <c r="AV735">
        <v>69.880681999999993</v>
      </c>
      <c r="AW735">
        <v>68.119318000000007</v>
      </c>
      <c r="AX735">
        <v>66.863636</v>
      </c>
      <c r="AY735">
        <v>65.420455000000004</v>
      </c>
      <c r="AZ735">
        <v>64.6875</v>
      </c>
      <c r="BA735">
        <v>63.954545000000003</v>
      </c>
      <c r="BB735">
        <v>64.693181999999993</v>
      </c>
      <c r="BC735">
        <v>66.710227000000003</v>
      </c>
      <c r="BD735">
        <v>69.846591000000004</v>
      </c>
      <c r="BE735">
        <v>73.909091000000004</v>
      </c>
      <c r="BF735">
        <v>77.767044999999996</v>
      </c>
      <c r="BG735">
        <v>81.573864</v>
      </c>
      <c r="BH735">
        <v>84.113636</v>
      </c>
      <c r="BI735">
        <v>86.630681999999993</v>
      </c>
      <c r="BJ735">
        <v>87.892044999999996</v>
      </c>
      <c r="BK735">
        <v>88.153408999999996</v>
      </c>
      <c r="BL735">
        <v>87.778408999999996</v>
      </c>
      <c r="BM735">
        <v>86.147727000000003</v>
      </c>
      <c r="BN735">
        <v>82.943181999999993</v>
      </c>
      <c r="BO735">
        <v>79.278408999999996</v>
      </c>
      <c r="BP735">
        <v>75.818181999999993</v>
      </c>
      <c r="BQ735">
        <v>73.215908999999996</v>
      </c>
      <c r="BR735">
        <v>71.227272999999997</v>
      </c>
      <c r="BS735">
        <v>-103.4297</v>
      </c>
      <c r="BT735">
        <v>61.158900000000003</v>
      </c>
      <c r="BU735">
        <v>71.300030000000007</v>
      </c>
      <c r="BV735">
        <v>62.799880000000002</v>
      </c>
      <c r="BW735">
        <v>47.159930000000003</v>
      </c>
      <c r="BX735">
        <v>57.589970000000001</v>
      </c>
      <c r="BY735">
        <v>53.238149999999997</v>
      </c>
      <c r="BZ735">
        <v>-30.257819999999999</v>
      </c>
      <c r="CA735">
        <v>-76.590850000000003</v>
      </c>
      <c r="CB735">
        <v>-62.050750000000001</v>
      </c>
      <c r="CC735">
        <v>-15.824</v>
      </c>
      <c r="CD735">
        <v>-40.971069999999997</v>
      </c>
      <c r="CE735">
        <v>31.630500000000001</v>
      </c>
      <c r="CF735">
        <v>-6.0763179999999997</v>
      </c>
      <c r="CG735">
        <v>-17.26962</v>
      </c>
      <c r="CH735">
        <v>13.872170000000001</v>
      </c>
      <c r="CI735">
        <v>27.109400000000001</v>
      </c>
      <c r="CJ735">
        <v>86.130840000000006</v>
      </c>
      <c r="CK735">
        <v>1393.4829999999999</v>
      </c>
      <c r="CL735">
        <v>3484.2</v>
      </c>
      <c r="CM735">
        <v>2049.3000000000002</v>
      </c>
      <c r="CN735">
        <v>562.46339999999998</v>
      </c>
      <c r="CO735">
        <v>77.246539999999996</v>
      </c>
      <c r="CP735">
        <v>63.156689999999998</v>
      </c>
      <c r="CQ735">
        <v>11017.67</v>
      </c>
      <c r="CR735">
        <v>3506.768</v>
      </c>
      <c r="CS735">
        <v>2991.125</v>
      </c>
      <c r="CT735">
        <v>2637.0439999999999</v>
      </c>
      <c r="CU735">
        <v>2441.6999999999998</v>
      </c>
      <c r="CV735">
        <v>2999.45</v>
      </c>
      <c r="CW735">
        <v>1415.9939999999999</v>
      </c>
      <c r="CX735">
        <v>1868.5640000000001</v>
      </c>
      <c r="CY735">
        <v>2697.91</v>
      </c>
      <c r="CZ735">
        <v>3178.4650000000001</v>
      </c>
      <c r="DA735">
        <v>4110.7709999999997</v>
      </c>
      <c r="DB735">
        <v>4198.3379999999997</v>
      </c>
      <c r="DC735">
        <v>4010.3560000000002</v>
      </c>
      <c r="DD735">
        <v>3731.2049999999999</v>
      </c>
      <c r="DE735">
        <v>4657.5649999999996</v>
      </c>
      <c r="DF735">
        <v>4848.982</v>
      </c>
      <c r="DG735">
        <v>5160.4129999999996</v>
      </c>
      <c r="DH735">
        <v>7630.0619999999999</v>
      </c>
      <c r="DI735">
        <v>8942.3889999999992</v>
      </c>
      <c r="DJ735">
        <v>7069.04</v>
      </c>
      <c r="DK735">
        <v>24411.919999999998</v>
      </c>
      <c r="DL735">
        <v>15219.26</v>
      </c>
      <c r="DM735">
        <v>8848.6479999999992</v>
      </c>
      <c r="DN735">
        <v>9545.9789999999994</v>
      </c>
      <c r="DO735">
        <v>20</v>
      </c>
      <c r="DP735">
        <v>20</v>
      </c>
    </row>
    <row r="736" spans="1:120" hidden="1" x14ac:dyDescent="0.25">
      <c r="A736" t="str">
        <f t="shared" si="11"/>
        <v>sublap_id-SLAP_PGFG_All Elect_44390</v>
      </c>
      <c r="B736" t="s">
        <v>62</v>
      </c>
      <c r="C736" t="s">
        <v>293</v>
      </c>
      <c r="D736" t="s">
        <v>61</v>
      </c>
      <c r="E736" t="s">
        <v>294</v>
      </c>
      <c r="F736" t="s">
        <v>61</v>
      </c>
      <c r="G736" t="s">
        <v>61</v>
      </c>
      <c r="H736" t="s">
        <v>61</v>
      </c>
      <c r="I736" t="s">
        <v>61</v>
      </c>
      <c r="J736" t="s">
        <v>61</v>
      </c>
      <c r="K736" t="s">
        <v>190</v>
      </c>
      <c r="L736" s="18">
        <v>44390</v>
      </c>
      <c r="M736">
        <v>20</v>
      </c>
      <c r="N736">
        <v>20</v>
      </c>
      <c r="O736" t="s">
        <v>258</v>
      </c>
      <c r="P736">
        <v>19</v>
      </c>
      <c r="Q736">
        <v>19</v>
      </c>
      <c r="R736">
        <v>0</v>
      </c>
      <c r="S736">
        <v>0</v>
      </c>
      <c r="T736">
        <v>0</v>
      </c>
      <c r="U736">
        <v>0</v>
      </c>
      <c r="V736">
        <v>0</v>
      </c>
      <c r="W736">
        <v>915.37649999999996</v>
      </c>
      <c r="X736">
        <v>1784.9784999999999</v>
      </c>
      <c r="Y736">
        <v>1795.5650000000001</v>
      </c>
      <c r="Z736">
        <v>1782.9235000000001</v>
      </c>
      <c r="AA736">
        <v>1489.08</v>
      </c>
      <c r="AB736">
        <v>1667.3475000000001</v>
      </c>
      <c r="AC736">
        <v>1818.8644999999999</v>
      </c>
      <c r="AD736">
        <v>1967.252</v>
      </c>
      <c r="AE736">
        <v>1990.0675000000001</v>
      </c>
      <c r="AF736">
        <v>2124.3710000000001</v>
      </c>
      <c r="AG736">
        <v>2104.4029999999998</v>
      </c>
      <c r="AH736">
        <v>2380.0740000000001</v>
      </c>
      <c r="AI736">
        <v>2522.8024999999998</v>
      </c>
      <c r="AJ736">
        <v>2573.672</v>
      </c>
      <c r="AK736">
        <v>2609.4209999999998</v>
      </c>
      <c r="AL736">
        <v>2523.8805000000002</v>
      </c>
      <c r="AM736">
        <v>2437.4884999999999</v>
      </c>
      <c r="AN736">
        <v>2509.373</v>
      </c>
      <c r="AO736">
        <v>2360.73</v>
      </c>
      <c r="AP736">
        <v>890.98249999999996</v>
      </c>
      <c r="AQ736">
        <v>1626.001</v>
      </c>
      <c r="AR736">
        <v>1806.7180000000001</v>
      </c>
      <c r="AS736">
        <v>1826.2805000000001</v>
      </c>
      <c r="AT736">
        <v>1788.269</v>
      </c>
      <c r="AU736">
        <v>54</v>
      </c>
      <c r="AV736">
        <v>54</v>
      </c>
      <c r="AW736">
        <v>54</v>
      </c>
      <c r="AX736">
        <v>54.5</v>
      </c>
      <c r="AY736">
        <v>55</v>
      </c>
      <c r="AZ736">
        <v>55</v>
      </c>
      <c r="BA736">
        <v>55</v>
      </c>
      <c r="BB736">
        <v>56</v>
      </c>
      <c r="BC736">
        <v>56.5</v>
      </c>
      <c r="BD736">
        <v>59</v>
      </c>
      <c r="BE736">
        <v>62</v>
      </c>
      <c r="BF736">
        <v>66.5</v>
      </c>
      <c r="BG736">
        <v>71.5</v>
      </c>
      <c r="BH736">
        <v>75</v>
      </c>
      <c r="BI736">
        <v>76.5</v>
      </c>
      <c r="BJ736">
        <v>76</v>
      </c>
      <c r="BK736">
        <v>73.5</v>
      </c>
      <c r="BL736">
        <v>71.5</v>
      </c>
      <c r="BM736">
        <v>69</v>
      </c>
      <c r="BN736">
        <v>64.5</v>
      </c>
      <c r="BO736">
        <v>59.5</v>
      </c>
      <c r="BP736">
        <v>55.5</v>
      </c>
      <c r="BQ736">
        <v>55</v>
      </c>
      <c r="BR736">
        <v>54</v>
      </c>
      <c r="BS736">
        <v>-89.947749999999999</v>
      </c>
      <c r="BT736">
        <v>-6.1824190000000003</v>
      </c>
      <c r="BU736">
        <v>2.0692750000000002</v>
      </c>
      <c r="BV736">
        <v>-12.21166</v>
      </c>
      <c r="BW736">
        <v>42.847709999999999</v>
      </c>
      <c r="BX736">
        <v>32.814950000000003</v>
      </c>
      <c r="BY736">
        <v>-9.996283</v>
      </c>
      <c r="BZ736">
        <v>-8.9975349999999992</v>
      </c>
      <c r="CA736">
        <v>-44.754600000000003</v>
      </c>
      <c r="CB736">
        <v>-29.774909999999998</v>
      </c>
      <c r="CC736">
        <v>-18.796559999999999</v>
      </c>
      <c r="CD736">
        <v>2.0882040000000002</v>
      </c>
      <c r="CE736">
        <v>-85.520259999999993</v>
      </c>
      <c r="CF736">
        <v>-63.025260000000003</v>
      </c>
      <c r="CG736">
        <v>-76.659000000000006</v>
      </c>
      <c r="CH736">
        <v>-56.462020000000003</v>
      </c>
      <c r="CI736">
        <v>-44.568809999999999</v>
      </c>
      <c r="CJ736">
        <v>-79.257379999999998</v>
      </c>
      <c r="CK736">
        <v>11.540990000000001</v>
      </c>
      <c r="CL736">
        <v>1331.84</v>
      </c>
      <c r="CM736">
        <v>214.43969999999999</v>
      </c>
      <c r="CN736">
        <v>-45.715339999999998</v>
      </c>
      <c r="CO736">
        <v>-68.59778</v>
      </c>
      <c r="CP736">
        <v>-46.824759999999998</v>
      </c>
      <c r="CQ736">
        <v>8076.46</v>
      </c>
      <c r="CR736">
        <v>4117.0330000000004</v>
      </c>
      <c r="CS736">
        <v>6920.4390000000003</v>
      </c>
      <c r="CT736">
        <v>7840.1180000000004</v>
      </c>
      <c r="CU736">
        <v>1450.356</v>
      </c>
      <c r="CV736">
        <v>1150.4680000000001</v>
      </c>
      <c r="CW736">
        <v>654.09270000000004</v>
      </c>
      <c r="CX736">
        <v>486.47140000000002</v>
      </c>
      <c r="CY736">
        <v>1428.47</v>
      </c>
      <c r="CZ736">
        <v>1092.2529999999999</v>
      </c>
      <c r="DA736">
        <v>1947.9090000000001</v>
      </c>
      <c r="DB736">
        <v>1374.326</v>
      </c>
      <c r="DC736">
        <v>1753.9110000000001</v>
      </c>
      <c r="DD736">
        <v>1995.375</v>
      </c>
      <c r="DE736">
        <v>1706.251</v>
      </c>
      <c r="DF736">
        <v>1629.06</v>
      </c>
      <c r="DG736">
        <v>2051.8560000000002</v>
      </c>
      <c r="DH736">
        <v>3095.0239999999999</v>
      </c>
      <c r="DI736">
        <v>3943.8820000000001</v>
      </c>
      <c r="DJ736">
        <v>3391.183</v>
      </c>
      <c r="DK736">
        <v>5941.2950000000001</v>
      </c>
      <c r="DL736">
        <v>2415.2350000000001</v>
      </c>
      <c r="DM736">
        <v>1392.691</v>
      </c>
      <c r="DN736">
        <v>1049.423</v>
      </c>
      <c r="DO736">
        <v>20</v>
      </c>
      <c r="DP736">
        <v>20</v>
      </c>
    </row>
    <row r="737" spans="1:120" hidden="1" x14ac:dyDescent="0.25">
      <c r="A737" t="str">
        <f t="shared" si="11"/>
        <v>sublap_id-SLAP_PGNP_All Elect_44390</v>
      </c>
      <c r="B737" t="s">
        <v>62</v>
      </c>
      <c r="C737" t="s">
        <v>291</v>
      </c>
      <c r="D737" t="s">
        <v>61</v>
      </c>
      <c r="E737" t="s">
        <v>292</v>
      </c>
      <c r="F737" t="s">
        <v>61</v>
      </c>
      <c r="G737" t="s">
        <v>61</v>
      </c>
      <c r="H737" t="s">
        <v>61</v>
      </c>
      <c r="I737" t="s">
        <v>61</v>
      </c>
      <c r="J737" t="s">
        <v>61</v>
      </c>
      <c r="K737" t="s">
        <v>190</v>
      </c>
      <c r="L737" s="18">
        <v>44390</v>
      </c>
      <c r="M737">
        <v>20</v>
      </c>
      <c r="N737">
        <v>20</v>
      </c>
      <c r="O737" t="s">
        <v>258</v>
      </c>
      <c r="P737">
        <v>61</v>
      </c>
      <c r="Q737">
        <v>60</v>
      </c>
      <c r="R737">
        <v>0</v>
      </c>
      <c r="S737">
        <v>0</v>
      </c>
      <c r="T737">
        <v>0</v>
      </c>
      <c r="U737">
        <v>0</v>
      </c>
      <c r="V737">
        <v>0</v>
      </c>
      <c r="W737">
        <v>1332.2273</v>
      </c>
      <c r="X737">
        <v>1164.9617000000001</v>
      </c>
      <c r="Y737">
        <v>1122.2012</v>
      </c>
      <c r="Z737">
        <v>1113.8015</v>
      </c>
      <c r="AA737">
        <v>1197.0055</v>
      </c>
      <c r="AB737">
        <v>1258.1474000000001</v>
      </c>
      <c r="AC737">
        <v>1263.8253999999999</v>
      </c>
      <c r="AD737">
        <v>1668.2066</v>
      </c>
      <c r="AE737">
        <v>1971.4692</v>
      </c>
      <c r="AF737">
        <v>2132.7307999999998</v>
      </c>
      <c r="AG737">
        <v>2180.2833000000001</v>
      </c>
      <c r="AH737">
        <v>2425.1460000000002</v>
      </c>
      <c r="AI737">
        <v>2613.0650999999998</v>
      </c>
      <c r="AJ737">
        <v>2635.6855</v>
      </c>
      <c r="AK737">
        <v>2755.5315999999998</v>
      </c>
      <c r="AL737">
        <v>2888.7719000000002</v>
      </c>
      <c r="AM737">
        <v>2997.6055999999999</v>
      </c>
      <c r="AN737">
        <v>3092.8580999999999</v>
      </c>
      <c r="AO737">
        <v>3184.3427999999999</v>
      </c>
      <c r="AP737">
        <v>2651.3528000000001</v>
      </c>
      <c r="AQ737">
        <v>2573.0064000000002</v>
      </c>
      <c r="AR737">
        <v>1965.3661</v>
      </c>
      <c r="AS737">
        <v>1294.6366</v>
      </c>
      <c r="AT737">
        <v>1182.3661</v>
      </c>
      <c r="AU737">
        <v>68</v>
      </c>
      <c r="AV737">
        <v>67.066666999999995</v>
      </c>
      <c r="AW737">
        <v>65.150000000000006</v>
      </c>
      <c r="AX737">
        <v>63.916666999999997</v>
      </c>
      <c r="AY737">
        <v>62.458333000000003</v>
      </c>
      <c r="AZ737">
        <v>61.733333000000002</v>
      </c>
      <c r="BA737">
        <v>61.524999999999999</v>
      </c>
      <c r="BB737">
        <v>62.375</v>
      </c>
      <c r="BC737">
        <v>64.366667000000007</v>
      </c>
      <c r="BD737">
        <v>67.616667000000007</v>
      </c>
      <c r="BE737">
        <v>71.008332999999993</v>
      </c>
      <c r="BF737">
        <v>74.916667000000004</v>
      </c>
      <c r="BG737">
        <v>78.908332999999999</v>
      </c>
      <c r="BH737">
        <v>81.908332999999999</v>
      </c>
      <c r="BI737">
        <v>84.733333000000002</v>
      </c>
      <c r="BJ737">
        <v>87.174999999999997</v>
      </c>
      <c r="BK737">
        <v>87.724999999999994</v>
      </c>
      <c r="BL737">
        <v>87.483333000000002</v>
      </c>
      <c r="BM737">
        <v>85.716667000000001</v>
      </c>
      <c r="BN737">
        <v>82.5</v>
      </c>
      <c r="BO737">
        <v>78.266666999999998</v>
      </c>
      <c r="BP737">
        <v>74.091667000000001</v>
      </c>
      <c r="BQ737">
        <v>71.216667000000001</v>
      </c>
      <c r="BR737">
        <v>68.849999999999994</v>
      </c>
      <c r="BS737">
        <v>2.71285</v>
      </c>
      <c r="BT737">
        <v>19.416509999999999</v>
      </c>
      <c r="BU737">
        <v>-9.1892600000000009</v>
      </c>
      <c r="BV737">
        <v>13.43632</v>
      </c>
      <c r="BW737">
        <v>-6.1435129999999996</v>
      </c>
      <c r="BX737">
        <v>2.2661790000000002</v>
      </c>
      <c r="BY737">
        <v>28.15842</v>
      </c>
      <c r="BZ737">
        <v>-27.612459999999999</v>
      </c>
      <c r="CA737">
        <v>5.3167739999999997</v>
      </c>
      <c r="CB737">
        <v>4.0185870000000001</v>
      </c>
      <c r="CC737">
        <v>31.262540000000001</v>
      </c>
      <c r="CD737">
        <v>1.5535570000000001</v>
      </c>
      <c r="CE737">
        <v>36.314410000000002</v>
      </c>
      <c r="CF737">
        <v>-22.851089999999999</v>
      </c>
      <c r="CG737">
        <v>-11.25136</v>
      </c>
      <c r="CH737">
        <v>16.410299999999999</v>
      </c>
      <c r="CI737">
        <v>49.5779</v>
      </c>
      <c r="CJ737">
        <v>60.009900000000002</v>
      </c>
      <c r="CK737">
        <v>74.512739999999994</v>
      </c>
      <c r="CL737">
        <v>410.27050000000003</v>
      </c>
      <c r="CM737">
        <v>68.462389999999999</v>
      </c>
      <c r="CN737">
        <v>12.82136</v>
      </c>
      <c r="CO737">
        <v>-14.00567</v>
      </c>
      <c r="CP737">
        <v>-21.324940000000002</v>
      </c>
      <c r="CQ737">
        <v>1054.2190000000001</v>
      </c>
      <c r="CR737">
        <v>577.68089999999995</v>
      </c>
      <c r="CS737">
        <v>571.31569999999999</v>
      </c>
      <c r="CT737">
        <v>278.9248</v>
      </c>
      <c r="CU737">
        <v>269.88440000000003</v>
      </c>
      <c r="CV737">
        <v>622.44510000000002</v>
      </c>
      <c r="CW737">
        <v>464.14780000000002</v>
      </c>
      <c r="CX737">
        <v>436.00909999999999</v>
      </c>
      <c r="CY737">
        <v>481.9504</v>
      </c>
      <c r="CZ737">
        <v>590.75480000000005</v>
      </c>
      <c r="DA737">
        <v>1239.9269999999999</v>
      </c>
      <c r="DB737">
        <v>1013.595</v>
      </c>
      <c r="DC737">
        <v>1216.4449999999999</v>
      </c>
      <c r="DD737">
        <v>757.57560000000001</v>
      </c>
      <c r="DE737">
        <v>913.07709999999997</v>
      </c>
      <c r="DF737">
        <v>941.65980000000002</v>
      </c>
      <c r="DG737">
        <v>948.84519999999998</v>
      </c>
      <c r="DH737">
        <v>1216.3530000000001</v>
      </c>
      <c r="DI737">
        <v>1501.4670000000001</v>
      </c>
      <c r="DJ737">
        <v>1838.8520000000001</v>
      </c>
      <c r="DK737">
        <v>2505.4870000000001</v>
      </c>
      <c r="DL737">
        <v>1665.0360000000001</v>
      </c>
      <c r="DM737">
        <v>1537.7850000000001</v>
      </c>
      <c r="DN737">
        <v>501.21179999999998</v>
      </c>
      <c r="DO737">
        <v>20</v>
      </c>
      <c r="DP737">
        <v>20</v>
      </c>
    </row>
    <row r="738" spans="1:120" hidden="1" x14ac:dyDescent="0.25">
      <c r="A738" t="str">
        <f t="shared" si="11"/>
        <v>LCA-Greater Bay Area_All Elect_44390</v>
      </c>
      <c r="B738" t="s">
        <v>62</v>
      </c>
      <c r="C738" t="s">
        <v>209</v>
      </c>
      <c r="D738" t="s">
        <v>36</v>
      </c>
      <c r="E738" t="s">
        <v>61</v>
      </c>
      <c r="F738" t="s">
        <v>61</v>
      </c>
      <c r="G738" t="s">
        <v>61</v>
      </c>
      <c r="H738" t="s">
        <v>61</v>
      </c>
      <c r="I738" t="s">
        <v>61</v>
      </c>
      <c r="J738" t="s">
        <v>61</v>
      </c>
      <c r="K738" t="s">
        <v>190</v>
      </c>
      <c r="L738" s="18">
        <v>44390</v>
      </c>
      <c r="M738">
        <v>20</v>
      </c>
      <c r="N738">
        <v>20</v>
      </c>
      <c r="O738" t="s">
        <v>258</v>
      </c>
      <c r="P738">
        <v>178</v>
      </c>
      <c r="Q738">
        <v>176</v>
      </c>
      <c r="R738">
        <v>0</v>
      </c>
      <c r="S738">
        <v>0</v>
      </c>
      <c r="T738">
        <v>0</v>
      </c>
      <c r="U738">
        <v>0</v>
      </c>
      <c r="V738">
        <v>0</v>
      </c>
      <c r="W738">
        <v>6900.3819000000003</v>
      </c>
      <c r="X738">
        <v>6722.9795999999997</v>
      </c>
      <c r="Y738">
        <v>6662.9587000000001</v>
      </c>
      <c r="Z738">
        <v>6666.8352999999997</v>
      </c>
      <c r="AA738">
        <v>6865.0048999999999</v>
      </c>
      <c r="AB738">
        <v>7200.1661999999997</v>
      </c>
      <c r="AC738">
        <v>8026.8539000000001</v>
      </c>
      <c r="AD738">
        <v>9174.4107999999997</v>
      </c>
      <c r="AE738">
        <v>10015.031000000001</v>
      </c>
      <c r="AF738">
        <v>11029.433999999999</v>
      </c>
      <c r="AG738">
        <v>11700.880999999999</v>
      </c>
      <c r="AH738">
        <v>13572.896000000001</v>
      </c>
      <c r="AI738">
        <v>14105.751</v>
      </c>
      <c r="AJ738">
        <v>14546.564</v>
      </c>
      <c r="AK738">
        <v>14877.328</v>
      </c>
      <c r="AL738">
        <v>14978.627</v>
      </c>
      <c r="AM738">
        <v>15340.995000000001</v>
      </c>
      <c r="AN738">
        <v>15873.121999999999</v>
      </c>
      <c r="AO738">
        <v>15895.221</v>
      </c>
      <c r="AP738">
        <v>13415.206</v>
      </c>
      <c r="AQ738">
        <v>12036.942999999999</v>
      </c>
      <c r="AR738">
        <v>9420.6879000000008</v>
      </c>
      <c r="AS738">
        <v>7851.9005999999999</v>
      </c>
      <c r="AT738">
        <v>7187.5126</v>
      </c>
      <c r="AU738">
        <v>57.588068</v>
      </c>
      <c r="AV738">
        <v>57.113636</v>
      </c>
      <c r="AW738">
        <v>56.784090999999997</v>
      </c>
      <c r="AX738">
        <v>56.900568</v>
      </c>
      <c r="AY738">
        <v>56.761364</v>
      </c>
      <c r="AZ738">
        <v>56.693182</v>
      </c>
      <c r="BA738">
        <v>56.630682</v>
      </c>
      <c r="BB738">
        <v>57.065340999999997</v>
      </c>
      <c r="BC738">
        <v>58.079545000000003</v>
      </c>
      <c r="BD738">
        <v>59.889204999999997</v>
      </c>
      <c r="BE738">
        <v>62.448864</v>
      </c>
      <c r="BF738">
        <v>65.321022999999997</v>
      </c>
      <c r="BG738">
        <v>68.190341000000004</v>
      </c>
      <c r="BH738">
        <v>70.042614</v>
      </c>
      <c r="BI738">
        <v>71.15625</v>
      </c>
      <c r="BJ738">
        <v>71.559658999999996</v>
      </c>
      <c r="BK738">
        <v>71.517044999999996</v>
      </c>
      <c r="BL738">
        <v>70.369318000000007</v>
      </c>
      <c r="BM738">
        <v>68.068181999999993</v>
      </c>
      <c r="BN738">
        <v>65.440341000000004</v>
      </c>
      <c r="BO738">
        <v>62.457386</v>
      </c>
      <c r="BP738">
        <v>60.048295000000003</v>
      </c>
      <c r="BQ738">
        <v>58.698864</v>
      </c>
      <c r="BR738">
        <v>57.991477000000003</v>
      </c>
      <c r="BS738">
        <v>52.500860000000003</v>
      </c>
      <c r="BT738">
        <v>35.126449999999998</v>
      </c>
      <c r="BU738">
        <v>-4.612927</v>
      </c>
      <c r="BV738">
        <v>22.688110000000002</v>
      </c>
      <c r="BW738">
        <v>100.7244</v>
      </c>
      <c r="BX738">
        <v>141.0992</v>
      </c>
      <c r="BY738">
        <v>114.6788</v>
      </c>
      <c r="BZ738">
        <v>-43.993510000000001</v>
      </c>
      <c r="CA738">
        <v>-159.45849999999999</v>
      </c>
      <c r="CB738">
        <v>-171.93129999999999</v>
      </c>
      <c r="CC738">
        <v>-95.946470000000005</v>
      </c>
      <c r="CD738">
        <v>-366.5412</v>
      </c>
      <c r="CE738">
        <v>-280.10079999999999</v>
      </c>
      <c r="CF738">
        <v>-387.78100000000001</v>
      </c>
      <c r="CG738">
        <v>-494.5761</v>
      </c>
      <c r="CH738">
        <v>-436.41430000000003</v>
      </c>
      <c r="CI738">
        <v>-507.0129</v>
      </c>
      <c r="CJ738">
        <v>-485.98180000000002</v>
      </c>
      <c r="CK738">
        <v>-231.2689</v>
      </c>
      <c r="CL738">
        <v>943.53189999999995</v>
      </c>
      <c r="CM738">
        <v>-118.30840000000001</v>
      </c>
      <c r="CN738">
        <v>-99.265289999999993</v>
      </c>
      <c r="CO738">
        <v>-103.2152</v>
      </c>
      <c r="CP738">
        <v>-80.929860000000005</v>
      </c>
      <c r="CQ738">
        <v>5891.9960000000001</v>
      </c>
      <c r="CR738">
        <v>3195.8580000000002</v>
      </c>
      <c r="CS738">
        <v>2680.57</v>
      </c>
      <c r="CT738">
        <v>2229.3939999999998</v>
      </c>
      <c r="CU738">
        <v>3575.4769999999999</v>
      </c>
      <c r="CV738">
        <v>4662.9930000000004</v>
      </c>
      <c r="CW738">
        <v>2561.1970000000001</v>
      </c>
      <c r="CX738">
        <v>1972.6690000000001</v>
      </c>
      <c r="CY738">
        <v>5485.6790000000001</v>
      </c>
      <c r="CZ738">
        <v>7595.5730000000003</v>
      </c>
      <c r="DA738">
        <v>14666.47</v>
      </c>
      <c r="DB738">
        <v>17954.189999999999</v>
      </c>
      <c r="DC738">
        <v>21158.959999999999</v>
      </c>
      <c r="DD738">
        <v>24589.67</v>
      </c>
      <c r="DE738">
        <v>32582.21</v>
      </c>
      <c r="DF738">
        <v>37531.32</v>
      </c>
      <c r="DG738">
        <v>40055.910000000003</v>
      </c>
      <c r="DH738">
        <v>31847.88</v>
      </c>
      <c r="DI738">
        <v>31599.71</v>
      </c>
      <c r="DJ738">
        <v>31139.27</v>
      </c>
      <c r="DK738">
        <v>27374.5</v>
      </c>
      <c r="DL738">
        <v>23321.09</v>
      </c>
      <c r="DM738">
        <v>12715.38</v>
      </c>
      <c r="DN738">
        <v>9820.3230000000003</v>
      </c>
      <c r="DO738">
        <v>20</v>
      </c>
      <c r="DP738">
        <v>20</v>
      </c>
    </row>
    <row r="739" spans="1:120" hidden="1" x14ac:dyDescent="0.25">
      <c r="A739" t="str">
        <f t="shared" si="11"/>
        <v>Industry_Type-4. Retail stores_All Elect_44390</v>
      </c>
      <c r="B739" t="s">
        <v>62</v>
      </c>
      <c r="C739" t="s">
        <v>204</v>
      </c>
      <c r="D739" t="s">
        <v>61</v>
      </c>
      <c r="E739" t="s">
        <v>61</v>
      </c>
      <c r="F739" t="s">
        <v>61</v>
      </c>
      <c r="G739" t="s">
        <v>33</v>
      </c>
      <c r="H739" t="s">
        <v>61</v>
      </c>
      <c r="I739" t="s">
        <v>61</v>
      </c>
      <c r="J739" t="s">
        <v>61</v>
      </c>
      <c r="K739" t="s">
        <v>190</v>
      </c>
      <c r="L739" s="18">
        <v>44390</v>
      </c>
      <c r="M739">
        <v>20</v>
      </c>
      <c r="N739">
        <v>20</v>
      </c>
      <c r="O739" t="s">
        <v>258</v>
      </c>
      <c r="P739">
        <v>426</v>
      </c>
      <c r="Q739">
        <v>415</v>
      </c>
      <c r="R739">
        <v>0</v>
      </c>
      <c r="S739">
        <v>0</v>
      </c>
      <c r="T739">
        <v>0</v>
      </c>
      <c r="U739">
        <v>0</v>
      </c>
      <c r="V739">
        <v>0</v>
      </c>
      <c r="W739">
        <v>8025.3729000000003</v>
      </c>
      <c r="X739">
        <v>7594.1686</v>
      </c>
      <c r="Y739">
        <v>7499.2300999999998</v>
      </c>
      <c r="Z739">
        <v>7490.9857000000002</v>
      </c>
      <c r="AA739">
        <v>7853.9638999999997</v>
      </c>
      <c r="AB739">
        <v>8553.9199000000008</v>
      </c>
      <c r="AC739">
        <v>10002.183000000001</v>
      </c>
      <c r="AD739">
        <v>12348.222</v>
      </c>
      <c r="AE739">
        <v>14333.634</v>
      </c>
      <c r="AF739">
        <v>15803.23</v>
      </c>
      <c r="AG739">
        <v>16612.566999999999</v>
      </c>
      <c r="AH739">
        <v>19204.075000000001</v>
      </c>
      <c r="AI739">
        <v>20325.916000000001</v>
      </c>
      <c r="AJ739">
        <v>21002.751</v>
      </c>
      <c r="AK739">
        <v>21759.815999999999</v>
      </c>
      <c r="AL739">
        <v>22040.642</v>
      </c>
      <c r="AM739">
        <v>22753.419000000002</v>
      </c>
      <c r="AN739">
        <v>23600.249</v>
      </c>
      <c r="AO739">
        <v>23503.153999999999</v>
      </c>
      <c r="AP739">
        <v>19150.142</v>
      </c>
      <c r="AQ739">
        <v>17479.699000000001</v>
      </c>
      <c r="AR739">
        <v>11942.539000000001</v>
      </c>
      <c r="AS739">
        <v>8655.7497999999996</v>
      </c>
      <c r="AT739">
        <v>7462.9453000000003</v>
      </c>
      <c r="AU739">
        <v>66.796385999999998</v>
      </c>
      <c r="AV739">
        <v>66.462650999999994</v>
      </c>
      <c r="AW739">
        <v>65.384337000000002</v>
      </c>
      <c r="AX739">
        <v>64.498795000000001</v>
      </c>
      <c r="AY739">
        <v>63.430120000000002</v>
      </c>
      <c r="AZ739">
        <v>62.996386000000001</v>
      </c>
      <c r="BA739">
        <v>62.342168999999998</v>
      </c>
      <c r="BB739">
        <v>63.096386000000003</v>
      </c>
      <c r="BC739">
        <v>64.774698999999998</v>
      </c>
      <c r="BD739">
        <v>67.897589999999994</v>
      </c>
      <c r="BE739">
        <v>71.431325000000001</v>
      </c>
      <c r="BF739">
        <v>74.920482000000007</v>
      </c>
      <c r="BG739">
        <v>78.366264999999999</v>
      </c>
      <c r="BH739">
        <v>80.818072000000001</v>
      </c>
      <c r="BI739">
        <v>82.890360999999999</v>
      </c>
      <c r="BJ739">
        <v>83.703614000000002</v>
      </c>
      <c r="BK739">
        <v>83.754216999999997</v>
      </c>
      <c r="BL739">
        <v>83.190360999999996</v>
      </c>
      <c r="BM739">
        <v>81.246988000000002</v>
      </c>
      <c r="BN739">
        <v>78.243373000000005</v>
      </c>
      <c r="BO739">
        <v>74.631325000000004</v>
      </c>
      <c r="BP739">
        <v>71.319277</v>
      </c>
      <c r="BQ739">
        <v>69.003613999999999</v>
      </c>
      <c r="BR739">
        <v>67.422892000000004</v>
      </c>
      <c r="BS739">
        <v>-47.540260000000004</v>
      </c>
      <c r="BT739">
        <v>-31.36692</v>
      </c>
      <c r="BU739">
        <v>-20.773050000000001</v>
      </c>
      <c r="BV739">
        <v>-11.417949999999999</v>
      </c>
      <c r="BW739">
        <v>26.094940000000001</v>
      </c>
      <c r="BX739">
        <v>94.47869</v>
      </c>
      <c r="BY739">
        <v>54.963479999999997</v>
      </c>
      <c r="BZ739">
        <v>-34.638590000000001</v>
      </c>
      <c r="CA739">
        <v>-109.4174</v>
      </c>
      <c r="CB739">
        <v>-113.7384</v>
      </c>
      <c r="CC739">
        <v>100.8419</v>
      </c>
      <c r="CD739">
        <v>-217.5891</v>
      </c>
      <c r="CE739">
        <v>-209.05600000000001</v>
      </c>
      <c r="CF739">
        <v>-294.827</v>
      </c>
      <c r="CG739">
        <v>-391.71699999999998</v>
      </c>
      <c r="CH739">
        <v>-397.44619999999998</v>
      </c>
      <c r="CI739">
        <v>-567.18709999999999</v>
      </c>
      <c r="CJ739">
        <v>-670.87429999999995</v>
      </c>
      <c r="CK739">
        <v>-272.27030000000002</v>
      </c>
      <c r="CL739">
        <v>2503.047</v>
      </c>
      <c r="CM739">
        <v>-126.7413</v>
      </c>
      <c r="CN739">
        <v>-241.91059999999999</v>
      </c>
      <c r="CO739">
        <v>-340.64670000000001</v>
      </c>
      <c r="CP739">
        <v>-214.77979999999999</v>
      </c>
      <c r="CQ739">
        <v>3315.136</v>
      </c>
      <c r="CR739">
        <v>2582.8220000000001</v>
      </c>
      <c r="CS739">
        <v>2848.5259999999998</v>
      </c>
      <c r="CT739">
        <v>2143.8809999999999</v>
      </c>
      <c r="CU739">
        <v>3328.3620000000001</v>
      </c>
      <c r="CV739">
        <v>5208.9409999999998</v>
      </c>
      <c r="CW739">
        <v>5012.1670000000004</v>
      </c>
      <c r="CX739">
        <v>3753.2579999999998</v>
      </c>
      <c r="CY739">
        <v>7009.366</v>
      </c>
      <c r="CZ739">
        <v>6366.192</v>
      </c>
      <c r="DA739">
        <v>11155.02</v>
      </c>
      <c r="DB739">
        <v>9692.7810000000009</v>
      </c>
      <c r="DC739">
        <v>10119.459999999999</v>
      </c>
      <c r="DD739">
        <v>11150.3</v>
      </c>
      <c r="DE739">
        <v>12091.15</v>
      </c>
      <c r="DF739">
        <v>13383.97</v>
      </c>
      <c r="DG739">
        <v>13004.5</v>
      </c>
      <c r="DH739">
        <v>14444.62</v>
      </c>
      <c r="DI739">
        <v>16728.66</v>
      </c>
      <c r="DJ739">
        <v>17767.060000000001</v>
      </c>
      <c r="DK739">
        <v>22658.240000000002</v>
      </c>
      <c r="DL739">
        <v>19784.21</v>
      </c>
      <c r="DM739">
        <v>6752.8389999999999</v>
      </c>
      <c r="DN739">
        <v>3373.4630000000002</v>
      </c>
      <c r="DO739">
        <v>20</v>
      </c>
      <c r="DP739">
        <v>20</v>
      </c>
    </row>
    <row r="740" spans="1:120" hidden="1" x14ac:dyDescent="0.25">
      <c r="A740" t="str">
        <f t="shared" si="11"/>
        <v>Aggregator-CPower_All Elect_44390</v>
      </c>
      <c r="B740" t="s">
        <v>62</v>
      </c>
      <c r="C740" t="s">
        <v>215</v>
      </c>
      <c r="D740" t="s">
        <v>61</v>
      </c>
      <c r="E740" t="s">
        <v>61</v>
      </c>
      <c r="F740" t="s">
        <v>42</v>
      </c>
      <c r="G740" t="s">
        <v>61</v>
      </c>
      <c r="H740" t="s">
        <v>61</v>
      </c>
      <c r="I740" t="s">
        <v>61</v>
      </c>
      <c r="J740" t="s">
        <v>61</v>
      </c>
      <c r="K740" t="s">
        <v>190</v>
      </c>
      <c r="L740" s="18">
        <v>44390</v>
      </c>
      <c r="M740">
        <v>20</v>
      </c>
      <c r="N740">
        <v>20</v>
      </c>
      <c r="O740" t="s">
        <v>258</v>
      </c>
      <c r="P740">
        <v>478</v>
      </c>
      <c r="Q740">
        <v>467</v>
      </c>
      <c r="R740">
        <v>0</v>
      </c>
      <c r="S740">
        <v>0</v>
      </c>
      <c r="T740">
        <v>0</v>
      </c>
      <c r="U740">
        <v>0</v>
      </c>
      <c r="V740">
        <v>0</v>
      </c>
      <c r="W740">
        <v>18025.385999999999</v>
      </c>
      <c r="X740">
        <v>18420.460999999999</v>
      </c>
      <c r="Y740">
        <v>18238.774000000001</v>
      </c>
      <c r="Z740">
        <v>18122.321</v>
      </c>
      <c r="AA740">
        <v>18170.050999999999</v>
      </c>
      <c r="AB740">
        <v>19269.912</v>
      </c>
      <c r="AC740">
        <v>21033.91</v>
      </c>
      <c r="AD740">
        <v>23693.741999999998</v>
      </c>
      <c r="AE740">
        <v>26123.687000000002</v>
      </c>
      <c r="AF740">
        <v>28317.332999999999</v>
      </c>
      <c r="AG740">
        <v>29617.260999999999</v>
      </c>
      <c r="AH740">
        <v>32673.145</v>
      </c>
      <c r="AI740">
        <v>34017.446000000004</v>
      </c>
      <c r="AJ740">
        <v>34924.512999999999</v>
      </c>
      <c r="AK740">
        <v>35773.203000000001</v>
      </c>
      <c r="AL740">
        <v>35911.637999999999</v>
      </c>
      <c r="AM740">
        <v>36345.919999999998</v>
      </c>
      <c r="AN740">
        <v>36874.936999999998</v>
      </c>
      <c r="AO740">
        <v>34277.891000000003</v>
      </c>
      <c r="AP740">
        <v>26034.608</v>
      </c>
      <c r="AQ740">
        <v>27606.793000000001</v>
      </c>
      <c r="AR740">
        <v>24171.759999999998</v>
      </c>
      <c r="AS740">
        <v>20455.505000000001</v>
      </c>
      <c r="AT740">
        <v>18811.861000000001</v>
      </c>
      <c r="AU740">
        <v>67.208779000000007</v>
      </c>
      <c r="AV740">
        <v>66.895075000000006</v>
      </c>
      <c r="AW740">
        <v>65.781585000000007</v>
      </c>
      <c r="AX740">
        <v>64.862954999999999</v>
      </c>
      <c r="AY740">
        <v>63.752676999999998</v>
      </c>
      <c r="AZ740">
        <v>63.309421999999998</v>
      </c>
      <c r="BA740">
        <v>62.594217999999998</v>
      </c>
      <c r="BB740">
        <v>63.314774999999997</v>
      </c>
      <c r="BC740">
        <v>65.027837000000005</v>
      </c>
      <c r="BD740">
        <v>68.229122000000004</v>
      </c>
      <c r="BE740">
        <v>71.768737000000002</v>
      </c>
      <c r="BF740">
        <v>75.224839000000003</v>
      </c>
      <c r="BG740">
        <v>78.626338000000004</v>
      </c>
      <c r="BH740">
        <v>81.073875999999998</v>
      </c>
      <c r="BI740">
        <v>83.172376999999997</v>
      </c>
      <c r="BJ740">
        <v>83.996787999999995</v>
      </c>
      <c r="BK740">
        <v>84.067452000000003</v>
      </c>
      <c r="BL740">
        <v>83.548180000000002</v>
      </c>
      <c r="BM740">
        <v>81.625268000000005</v>
      </c>
      <c r="BN740">
        <v>78.674518000000006</v>
      </c>
      <c r="BO740">
        <v>75.153104999999996</v>
      </c>
      <c r="BP740">
        <v>71.857602</v>
      </c>
      <c r="BQ740">
        <v>69.496787999999995</v>
      </c>
      <c r="BR740">
        <v>67.886510000000001</v>
      </c>
      <c r="BS740">
        <v>-272.18009999999998</v>
      </c>
      <c r="BT740">
        <v>78.139989999999997</v>
      </c>
      <c r="BU740">
        <v>27.486329999999999</v>
      </c>
      <c r="BV740">
        <v>40.439950000000003</v>
      </c>
      <c r="BW740">
        <v>129.38659999999999</v>
      </c>
      <c r="BX740">
        <v>165.30959999999999</v>
      </c>
      <c r="BY740">
        <v>50.447560000000003</v>
      </c>
      <c r="BZ740">
        <v>20.282029999999999</v>
      </c>
      <c r="CA740">
        <v>-173.87979999999999</v>
      </c>
      <c r="CB740">
        <v>-273.42309999999998</v>
      </c>
      <c r="CC740">
        <v>-36.309640000000002</v>
      </c>
      <c r="CD740">
        <v>-364.8519</v>
      </c>
      <c r="CE740">
        <v>-344.32560000000001</v>
      </c>
      <c r="CF740">
        <v>-489.30419999999998</v>
      </c>
      <c r="CG740">
        <v>-628.94389999999999</v>
      </c>
      <c r="CH740">
        <v>-516.31539999999995</v>
      </c>
      <c r="CI740">
        <v>-615.1866</v>
      </c>
      <c r="CJ740">
        <v>-551.97630000000004</v>
      </c>
      <c r="CK740">
        <v>2359.049</v>
      </c>
      <c r="CL740">
        <v>8528.5460000000003</v>
      </c>
      <c r="CM740">
        <v>2528.3020000000001</v>
      </c>
      <c r="CN740">
        <v>287.76350000000002</v>
      </c>
      <c r="CO740">
        <v>-316.30549999999999</v>
      </c>
      <c r="CP740">
        <v>-234.39449999999999</v>
      </c>
      <c r="CQ740">
        <v>35092.51</v>
      </c>
      <c r="CR740">
        <v>15558.51</v>
      </c>
      <c r="CS740">
        <v>17468.39</v>
      </c>
      <c r="CT740">
        <v>16704.099999999999</v>
      </c>
      <c r="CU740">
        <v>11029.34</v>
      </c>
      <c r="CV740">
        <v>12136.98</v>
      </c>
      <c r="CW740">
        <v>7887.8530000000001</v>
      </c>
      <c r="CX740">
        <v>7493.2120000000004</v>
      </c>
      <c r="CY740">
        <v>13497.09</v>
      </c>
      <c r="CZ740">
        <v>15209.01</v>
      </c>
      <c r="DA740">
        <v>29775.74</v>
      </c>
      <c r="DB740">
        <v>31356.03</v>
      </c>
      <c r="DC740">
        <v>35020.410000000003</v>
      </c>
      <c r="DD740">
        <v>39849.75</v>
      </c>
      <c r="DE740">
        <v>48580.2</v>
      </c>
      <c r="DF740">
        <v>54580.1</v>
      </c>
      <c r="DG740">
        <v>60409.96</v>
      </c>
      <c r="DH740">
        <v>59569.59</v>
      </c>
      <c r="DI740">
        <v>62546.080000000002</v>
      </c>
      <c r="DJ740">
        <v>60240.67</v>
      </c>
      <c r="DK740">
        <v>71688.09</v>
      </c>
      <c r="DL740">
        <v>53201.83</v>
      </c>
      <c r="DM740">
        <v>31352.54</v>
      </c>
      <c r="DN740">
        <v>26324.37</v>
      </c>
      <c r="DO740">
        <v>20</v>
      </c>
      <c r="DP740">
        <v>20</v>
      </c>
    </row>
    <row r="741" spans="1:120" hidden="1" x14ac:dyDescent="0.25">
      <c r="A741" t="str">
        <f t="shared" si="11"/>
        <v>sublap_id-SLAP_PGF1_All Elect_44390</v>
      </c>
      <c r="B741" t="s">
        <v>62</v>
      </c>
      <c r="C741" t="s">
        <v>289</v>
      </c>
      <c r="D741" t="s">
        <v>61</v>
      </c>
      <c r="E741" t="s">
        <v>290</v>
      </c>
      <c r="F741" t="s">
        <v>61</v>
      </c>
      <c r="G741" t="s">
        <v>61</v>
      </c>
      <c r="H741" t="s">
        <v>61</v>
      </c>
      <c r="I741" t="s">
        <v>61</v>
      </c>
      <c r="J741" t="s">
        <v>61</v>
      </c>
      <c r="K741" t="s">
        <v>190</v>
      </c>
      <c r="L741" s="18">
        <v>44390</v>
      </c>
      <c r="M741">
        <v>20</v>
      </c>
      <c r="N741">
        <v>20</v>
      </c>
      <c r="O741" t="s">
        <v>258</v>
      </c>
      <c r="P741">
        <v>87</v>
      </c>
      <c r="Q741">
        <v>86</v>
      </c>
      <c r="R741">
        <v>0</v>
      </c>
      <c r="S741">
        <v>0</v>
      </c>
      <c r="T741">
        <v>0</v>
      </c>
      <c r="U741">
        <v>0</v>
      </c>
      <c r="V741">
        <v>0</v>
      </c>
      <c r="W741">
        <v>3682.4034999999999</v>
      </c>
      <c r="X741">
        <v>3493.748</v>
      </c>
      <c r="Y741">
        <v>3422.1313</v>
      </c>
      <c r="Z741">
        <v>3383.8447999999999</v>
      </c>
      <c r="AA741">
        <v>3370.4018000000001</v>
      </c>
      <c r="AB741">
        <v>3479.7415000000001</v>
      </c>
      <c r="AC741">
        <v>3831.9135000000001</v>
      </c>
      <c r="AD741">
        <v>4317.5702000000001</v>
      </c>
      <c r="AE741">
        <v>5058.8725000000004</v>
      </c>
      <c r="AF741">
        <v>5415.6812</v>
      </c>
      <c r="AG741">
        <v>5694.8810999999996</v>
      </c>
      <c r="AH741">
        <v>6063.9034000000001</v>
      </c>
      <c r="AI741">
        <v>6307.67</v>
      </c>
      <c r="AJ741">
        <v>6463.5754999999999</v>
      </c>
      <c r="AK741">
        <v>6565.3073000000004</v>
      </c>
      <c r="AL741">
        <v>6652.4898999999996</v>
      </c>
      <c r="AM741">
        <v>6614.6053000000002</v>
      </c>
      <c r="AN741">
        <v>6295.6827999999996</v>
      </c>
      <c r="AO741">
        <v>5285.2834000000003</v>
      </c>
      <c r="AP741">
        <v>4105.7546000000002</v>
      </c>
      <c r="AQ741">
        <v>5480.8289999999997</v>
      </c>
      <c r="AR741">
        <v>4694.9458999999997</v>
      </c>
      <c r="AS741">
        <v>3773.1015000000002</v>
      </c>
      <c r="AT741">
        <v>3452.9182000000001</v>
      </c>
      <c r="AU741">
        <v>85.290698000000006</v>
      </c>
      <c r="AV741">
        <v>85.255814000000001</v>
      </c>
      <c r="AW741">
        <v>82.837209000000001</v>
      </c>
      <c r="AX741">
        <v>80.412790999999999</v>
      </c>
      <c r="AY741">
        <v>77.976743999999997</v>
      </c>
      <c r="AZ741">
        <v>77.011628000000002</v>
      </c>
      <c r="BA741">
        <v>74.162790999999999</v>
      </c>
      <c r="BB741">
        <v>74.226743999999997</v>
      </c>
      <c r="BC741">
        <v>76.668604999999999</v>
      </c>
      <c r="BD741">
        <v>82.075581</v>
      </c>
      <c r="BE741">
        <v>87.011628000000002</v>
      </c>
      <c r="BF741">
        <v>91.087209000000001</v>
      </c>
      <c r="BG741">
        <v>94.127906999999993</v>
      </c>
      <c r="BH741">
        <v>96.656976999999998</v>
      </c>
      <c r="BI741">
        <v>100.09302</v>
      </c>
      <c r="BJ741">
        <v>101.09884</v>
      </c>
      <c r="BK741">
        <v>101.56977000000001</v>
      </c>
      <c r="BL741">
        <v>102.00581</v>
      </c>
      <c r="BM741">
        <v>100.47674000000001</v>
      </c>
      <c r="BN741">
        <v>98.360465000000005</v>
      </c>
      <c r="BO741">
        <v>95.680233000000001</v>
      </c>
      <c r="BP741">
        <v>92.610465000000005</v>
      </c>
      <c r="BQ741">
        <v>89.156976999999998</v>
      </c>
      <c r="BR741">
        <v>86.697674000000006</v>
      </c>
      <c r="BS741">
        <v>-54.604039999999998</v>
      </c>
      <c r="BT741">
        <v>-38.121459999999999</v>
      </c>
      <c r="BU741">
        <v>-27.996569999999998</v>
      </c>
      <c r="BV741">
        <v>-42.248730000000002</v>
      </c>
      <c r="BW741">
        <v>-32.940040000000003</v>
      </c>
      <c r="BX741">
        <v>-17.933250000000001</v>
      </c>
      <c r="BY741">
        <v>-34.436729999999997</v>
      </c>
      <c r="BZ741">
        <v>64.252830000000003</v>
      </c>
      <c r="CA741">
        <v>6.3435180000000004</v>
      </c>
      <c r="CB741">
        <v>-5.1423370000000004</v>
      </c>
      <c r="CC741">
        <v>110.81319999999999</v>
      </c>
      <c r="CD741">
        <v>70.857910000000004</v>
      </c>
      <c r="CE741">
        <v>15.870150000000001</v>
      </c>
      <c r="CF741">
        <v>8.4290129999999994</v>
      </c>
      <c r="CG741">
        <v>-1.3433520000000001</v>
      </c>
      <c r="CH741">
        <v>-28.127680000000002</v>
      </c>
      <c r="CI741">
        <v>-30.81596</v>
      </c>
      <c r="CJ741">
        <v>31.37914</v>
      </c>
      <c r="CK741">
        <v>1137.096</v>
      </c>
      <c r="CL741">
        <v>2053.6680000000001</v>
      </c>
      <c r="CM741">
        <v>499.51740000000001</v>
      </c>
      <c r="CN741">
        <v>6.8438379999999999</v>
      </c>
      <c r="CO741">
        <v>-64.503489999999999</v>
      </c>
      <c r="CP741">
        <v>-52.568759999999997</v>
      </c>
      <c r="CQ741">
        <v>5200.7340000000004</v>
      </c>
      <c r="CR741">
        <v>1006.585</v>
      </c>
      <c r="CS741">
        <v>969.6336</v>
      </c>
      <c r="CT741">
        <v>939.23590000000002</v>
      </c>
      <c r="CU741">
        <v>905.46579999999994</v>
      </c>
      <c r="CV741">
        <v>1090.365</v>
      </c>
      <c r="CW741">
        <v>893.24590000000001</v>
      </c>
      <c r="CX741">
        <v>1166</v>
      </c>
      <c r="CY741">
        <v>1286.0809999999999</v>
      </c>
      <c r="CZ741">
        <v>1293.9280000000001</v>
      </c>
      <c r="DA741">
        <v>4939.1589999999997</v>
      </c>
      <c r="DB741">
        <v>2146.5450000000001</v>
      </c>
      <c r="DC741">
        <v>1840.308</v>
      </c>
      <c r="DD741">
        <v>1962.5840000000001</v>
      </c>
      <c r="DE741">
        <v>2126.6080000000002</v>
      </c>
      <c r="DF741">
        <v>2311.6999999999998</v>
      </c>
      <c r="DG741">
        <v>3062.3020000000001</v>
      </c>
      <c r="DH741">
        <v>11074.14</v>
      </c>
      <c r="DI741">
        <v>9606.93</v>
      </c>
      <c r="DJ741">
        <v>9067.0619999999999</v>
      </c>
      <c r="DK741">
        <v>5262.3549999999996</v>
      </c>
      <c r="DL741">
        <v>6499.8729999999996</v>
      </c>
      <c r="DM741">
        <v>3815.056</v>
      </c>
      <c r="DN741">
        <v>3428.7460000000001</v>
      </c>
      <c r="DO741">
        <v>20</v>
      </c>
      <c r="DP741">
        <v>20</v>
      </c>
    </row>
    <row r="742" spans="1:120" hidden="1" x14ac:dyDescent="0.25">
      <c r="A742" t="str">
        <f t="shared" si="11"/>
        <v>sublap_id-SLAP_PGCC_All Elect_44390</v>
      </c>
      <c r="B742" t="s">
        <v>62</v>
      </c>
      <c r="C742" t="s">
        <v>299</v>
      </c>
      <c r="D742" t="s">
        <v>61</v>
      </c>
      <c r="E742" t="s">
        <v>300</v>
      </c>
      <c r="F742" t="s">
        <v>61</v>
      </c>
      <c r="G742" t="s">
        <v>61</v>
      </c>
      <c r="H742" t="s">
        <v>61</v>
      </c>
      <c r="I742" t="s">
        <v>61</v>
      </c>
      <c r="J742" t="s">
        <v>61</v>
      </c>
      <c r="K742" t="s">
        <v>190</v>
      </c>
      <c r="L742" s="18">
        <v>44390</v>
      </c>
      <c r="M742">
        <v>20</v>
      </c>
      <c r="N742">
        <v>20</v>
      </c>
      <c r="O742" t="s">
        <v>258</v>
      </c>
      <c r="P742">
        <v>29</v>
      </c>
      <c r="Q742">
        <v>29</v>
      </c>
      <c r="R742">
        <v>0</v>
      </c>
      <c r="S742">
        <v>0</v>
      </c>
      <c r="T742">
        <v>0</v>
      </c>
      <c r="U742">
        <v>0</v>
      </c>
      <c r="V742">
        <v>0</v>
      </c>
      <c r="W742">
        <v>609.92399999999998</v>
      </c>
      <c r="X742">
        <v>575.19000000000005</v>
      </c>
      <c r="Y742">
        <v>579.28499999999997</v>
      </c>
      <c r="Z742">
        <v>576.71950000000004</v>
      </c>
      <c r="AA742">
        <v>592.91949999999997</v>
      </c>
      <c r="AB742">
        <v>631.10900000000004</v>
      </c>
      <c r="AC742">
        <v>700.10199999999998</v>
      </c>
      <c r="AD742">
        <v>847.73</v>
      </c>
      <c r="AE742">
        <v>913.21799999999996</v>
      </c>
      <c r="AF742">
        <v>1000.264</v>
      </c>
      <c r="AG742">
        <v>1046.6514999999999</v>
      </c>
      <c r="AH742">
        <v>1389.4970000000001</v>
      </c>
      <c r="AI742">
        <v>1425.5485000000001</v>
      </c>
      <c r="AJ742">
        <v>1460.3889999999999</v>
      </c>
      <c r="AK742">
        <v>1499.3074999999999</v>
      </c>
      <c r="AL742">
        <v>1497.414</v>
      </c>
      <c r="AM742">
        <v>1582.384</v>
      </c>
      <c r="AN742">
        <v>1693.7159999999999</v>
      </c>
      <c r="AO742">
        <v>1854.625</v>
      </c>
      <c r="AP742">
        <v>1410.9265</v>
      </c>
      <c r="AQ742">
        <v>1194.548</v>
      </c>
      <c r="AR742">
        <v>847.46900000000005</v>
      </c>
      <c r="AS742">
        <v>688.77549999999997</v>
      </c>
      <c r="AT742">
        <v>629.91750000000002</v>
      </c>
      <c r="AU742">
        <v>56.258620999999998</v>
      </c>
      <c r="AV742">
        <v>55.758620999999998</v>
      </c>
      <c r="AW742">
        <v>55.103448</v>
      </c>
      <c r="AX742">
        <v>54.793103000000002</v>
      </c>
      <c r="AY742">
        <v>54.827585999999997</v>
      </c>
      <c r="AZ742">
        <v>54.827585999999997</v>
      </c>
      <c r="BA742">
        <v>54.827585999999997</v>
      </c>
      <c r="BB742">
        <v>54.810344999999998</v>
      </c>
      <c r="BC742">
        <v>55.293103000000002</v>
      </c>
      <c r="BD742">
        <v>56.137931000000002</v>
      </c>
      <c r="BE742">
        <v>56.741379000000002</v>
      </c>
      <c r="BF742">
        <v>58.172414000000003</v>
      </c>
      <c r="BG742">
        <v>59.931033999999997</v>
      </c>
      <c r="BH742">
        <v>61.568966000000003</v>
      </c>
      <c r="BI742">
        <v>62.051724</v>
      </c>
      <c r="BJ742">
        <v>62.844828</v>
      </c>
      <c r="BK742">
        <v>63.637931000000002</v>
      </c>
      <c r="BL742">
        <v>63.258620999999998</v>
      </c>
      <c r="BM742">
        <v>61.896552</v>
      </c>
      <c r="BN742">
        <v>60.034483000000002</v>
      </c>
      <c r="BO742">
        <v>59.017240999999999</v>
      </c>
      <c r="BP742">
        <v>57.620690000000003</v>
      </c>
      <c r="BQ742">
        <v>57.413792999999998</v>
      </c>
      <c r="BR742">
        <v>57.068966000000003</v>
      </c>
      <c r="BS742">
        <v>-6.3055570000000003</v>
      </c>
      <c r="BT742">
        <v>-1.86514</v>
      </c>
      <c r="BU742">
        <v>-4.8954129999999996</v>
      </c>
      <c r="BV742">
        <v>-5.8832950000000004</v>
      </c>
      <c r="BW742">
        <v>-1.7951980000000001</v>
      </c>
      <c r="BX742">
        <v>-2.552832</v>
      </c>
      <c r="BY742">
        <v>-7.6512849999999997</v>
      </c>
      <c r="BZ742">
        <v>4.4277759999999997</v>
      </c>
      <c r="CA742">
        <v>-2.5929350000000002</v>
      </c>
      <c r="CB742">
        <v>7.5412999999999997</v>
      </c>
      <c r="CC742">
        <v>30.37688</v>
      </c>
      <c r="CD742">
        <v>-27.852709999999998</v>
      </c>
      <c r="CE742">
        <v>-26.445460000000001</v>
      </c>
      <c r="CF742">
        <v>-51.872459999999997</v>
      </c>
      <c r="CG742">
        <v>-58.0717</v>
      </c>
      <c r="CH742">
        <v>-46.550409999999999</v>
      </c>
      <c r="CI742">
        <v>-99.671440000000004</v>
      </c>
      <c r="CJ742">
        <v>-117.7452</v>
      </c>
      <c r="CK742">
        <v>-95.154520000000005</v>
      </c>
      <c r="CL742">
        <v>76.486649999999997</v>
      </c>
      <c r="CM742">
        <v>-7.1025799999999997</v>
      </c>
      <c r="CN742">
        <v>-8.1340579999999996</v>
      </c>
      <c r="CO742">
        <v>-23.56324</v>
      </c>
      <c r="CP742">
        <v>-4.6631689999999999</v>
      </c>
      <c r="CQ742">
        <v>74.99136</v>
      </c>
      <c r="CR742">
        <v>56.490769999999998</v>
      </c>
      <c r="CS742">
        <v>58.113329999999998</v>
      </c>
      <c r="CT742">
        <v>55.322929999999999</v>
      </c>
      <c r="CU742">
        <v>54.486179999999997</v>
      </c>
      <c r="CV742">
        <v>76.961969999999994</v>
      </c>
      <c r="CW742">
        <v>295.32740000000001</v>
      </c>
      <c r="CX742">
        <v>116.2223</v>
      </c>
      <c r="CY742">
        <v>274.13600000000002</v>
      </c>
      <c r="CZ742">
        <v>201.4297</v>
      </c>
      <c r="DA742">
        <v>646.91510000000005</v>
      </c>
      <c r="DB742">
        <v>366.11790000000002</v>
      </c>
      <c r="DC742">
        <v>352.6678</v>
      </c>
      <c r="DD742">
        <v>629.29309999999998</v>
      </c>
      <c r="DE742">
        <v>673.94039999999995</v>
      </c>
      <c r="DF742">
        <v>1081.154</v>
      </c>
      <c r="DG742">
        <v>1237.5450000000001</v>
      </c>
      <c r="DH742">
        <v>1481.5640000000001</v>
      </c>
      <c r="DI742">
        <v>1621.374</v>
      </c>
      <c r="DJ742">
        <v>818.26199999999994</v>
      </c>
      <c r="DK742">
        <v>926.2319</v>
      </c>
      <c r="DL742">
        <v>960.19090000000006</v>
      </c>
      <c r="DM742">
        <v>435.36419999999998</v>
      </c>
      <c r="DN742">
        <v>64.840829999999997</v>
      </c>
      <c r="DO742">
        <v>20</v>
      </c>
      <c r="DP742">
        <v>20</v>
      </c>
    </row>
    <row r="743" spans="1:120" hidden="1" x14ac:dyDescent="0.25">
      <c r="A743" t="str">
        <f t="shared" si="11"/>
        <v>Size_Grp-20 to 199.99 kW_All Elect_44390</v>
      </c>
      <c r="B743" t="s">
        <v>62</v>
      </c>
      <c r="C743" t="s">
        <v>201</v>
      </c>
      <c r="D743" t="s">
        <v>61</v>
      </c>
      <c r="E743" t="s">
        <v>61</v>
      </c>
      <c r="F743" t="s">
        <v>61</v>
      </c>
      <c r="G743" t="s">
        <v>61</v>
      </c>
      <c r="H743" t="s">
        <v>61</v>
      </c>
      <c r="I743" t="s">
        <v>61</v>
      </c>
      <c r="J743" t="s">
        <v>101</v>
      </c>
      <c r="K743" t="s">
        <v>190</v>
      </c>
      <c r="L743" s="18">
        <v>44390</v>
      </c>
      <c r="M743">
        <v>20</v>
      </c>
      <c r="N743">
        <v>20</v>
      </c>
      <c r="O743" t="s">
        <v>258</v>
      </c>
      <c r="P743">
        <v>359</v>
      </c>
      <c r="Q743">
        <v>349</v>
      </c>
      <c r="R743">
        <v>0</v>
      </c>
      <c r="S743">
        <v>0</v>
      </c>
      <c r="T743">
        <v>0</v>
      </c>
      <c r="U743">
        <v>0</v>
      </c>
      <c r="V743">
        <v>0</v>
      </c>
      <c r="W743">
        <v>6761.0880999999999</v>
      </c>
      <c r="X743">
        <v>6247.8477999999996</v>
      </c>
      <c r="Y743">
        <v>6185.1143000000002</v>
      </c>
      <c r="Z743">
        <v>6165.7524999999996</v>
      </c>
      <c r="AA743">
        <v>6312.8067000000001</v>
      </c>
      <c r="AB743">
        <v>6783.0889999999999</v>
      </c>
      <c r="AC743">
        <v>7436.1450000000004</v>
      </c>
      <c r="AD743">
        <v>9138.9483</v>
      </c>
      <c r="AE743">
        <v>11102.96</v>
      </c>
      <c r="AF743">
        <v>12979.897999999999</v>
      </c>
      <c r="AG743">
        <v>13693.958000000001</v>
      </c>
      <c r="AH743">
        <v>14432.355</v>
      </c>
      <c r="AI743">
        <v>15243.812</v>
      </c>
      <c r="AJ743">
        <v>15889.503000000001</v>
      </c>
      <c r="AK743">
        <v>16370.094999999999</v>
      </c>
      <c r="AL743">
        <v>16538.662</v>
      </c>
      <c r="AM743">
        <v>16569.373</v>
      </c>
      <c r="AN743">
        <v>16359.879000000001</v>
      </c>
      <c r="AO743">
        <v>15684.412</v>
      </c>
      <c r="AP743">
        <v>12690.316999999999</v>
      </c>
      <c r="AQ743">
        <v>13303.453</v>
      </c>
      <c r="AR743">
        <v>9834.8163000000004</v>
      </c>
      <c r="AS743">
        <v>7172.3843999999999</v>
      </c>
      <c r="AT743">
        <v>6161.9171999999999</v>
      </c>
      <c r="AU743">
        <v>66.686245999999997</v>
      </c>
      <c r="AV743">
        <v>66.383954000000003</v>
      </c>
      <c r="AW743">
        <v>65.332378000000006</v>
      </c>
      <c r="AX743">
        <v>64.492836999999994</v>
      </c>
      <c r="AY743">
        <v>63.477077000000001</v>
      </c>
      <c r="AZ743">
        <v>63.057307000000002</v>
      </c>
      <c r="BA743">
        <v>62.386819000000003</v>
      </c>
      <c r="BB743">
        <v>63.067335</v>
      </c>
      <c r="BC743">
        <v>64.664755999999997</v>
      </c>
      <c r="BD743">
        <v>67.753581999999994</v>
      </c>
      <c r="BE743">
        <v>71.262178000000006</v>
      </c>
      <c r="BF743">
        <v>74.737821999999994</v>
      </c>
      <c r="BG743">
        <v>78.17765</v>
      </c>
      <c r="BH743">
        <v>80.584526999999994</v>
      </c>
      <c r="BI743">
        <v>82.620344000000003</v>
      </c>
      <c r="BJ743">
        <v>83.378223000000006</v>
      </c>
      <c r="BK743">
        <v>83.412606999999994</v>
      </c>
      <c r="BL743">
        <v>82.87106</v>
      </c>
      <c r="BM743">
        <v>80.928366999999994</v>
      </c>
      <c r="BN743">
        <v>77.949856999999994</v>
      </c>
      <c r="BO743">
        <v>74.431231999999994</v>
      </c>
      <c r="BP743">
        <v>71.174785</v>
      </c>
      <c r="BQ743">
        <v>68.893983000000006</v>
      </c>
      <c r="BR743">
        <v>67.323781999999994</v>
      </c>
      <c r="BS743">
        <v>-28.62501</v>
      </c>
      <c r="BT743">
        <v>-4.2635120000000004</v>
      </c>
      <c r="BU743">
        <v>14.092169999999999</v>
      </c>
      <c r="BV743">
        <v>17.605229999999999</v>
      </c>
      <c r="BW743">
        <v>33.518990000000002</v>
      </c>
      <c r="BX743">
        <v>43.06588</v>
      </c>
      <c r="BY743">
        <v>-34.840339999999998</v>
      </c>
      <c r="BZ743">
        <v>-58.836010000000002</v>
      </c>
      <c r="CA743">
        <v>-17.393380000000001</v>
      </c>
      <c r="CB743">
        <v>-13.761469999999999</v>
      </c>
      <c r="CC743">
        <v>-96.063649999999996</v>
      </c>
      <c r="CD743">
        <v>-107.9288</v>
      </c>
      <c r="CE743">
        <v>-93.348489999999998</v>
      </c>
      <c r="CF743">
        <v>-86.530820000000006</v>
      </c>
      <c r="CG743">
        <v>-59.278820000000003</v>
      </c>
      <c r="CH743">
        <v>-16.68384</v>
      </c>
      <c r="CI743">
        <v>-16.668869999999998</v>
      </c>
      <c r="CJ743">
        <v>49.69135</v>
      </c>
      <c r="CK743">
        <v>426.52289999999999</v>
      </c>
      <c r="CL743">
        <v>2576.1669999999999</v>
      </c>
      <c r="CM743">
        <v>116.3074</v>
      </c>
      <c r="CN743">
        <v>-29.211030000000001</v>
      </c>
      <c r="CO743">
        <v>-208.36949999999999</v>
      </c>
      <c r="CP743">
        <v>-161.24520000000001</v>
      </c>
      <c r="CQ743">
        <v>3089.201</v>
      </c>
      <c r="CR743">
        <v>1589.123</v>
      </c>
      <c r="CS743">
        <v>1364.35</v>
      </c>
      <c r="CT743">
        <v>1125.9169999999999</v>
      </c>
      <c r="CU743">
        <v>1032.7639999999999</v>
      </c>
      <c r="CV743">
        <v>1234.3489999999999</v>
      </c>
      <c r="CW743">
        <v>1256.961</v>
      </c>
      <c r="CX743">
        <v>933.86069999999995</v>
      </c>
      <c r="CY743">
        <v>1498.04</v>
      </c>
      <c r="CZ743">
        <v>1636.8389999999999</v>
      </c>
      <c r="DA743">
        <v>2176.8389999999999</v>
      </c>
      <c r="DB743">
        <v>2559.9459999999999</v>
      </c>
      <c r="DC743">
        <v>2549.163</v>
      </c>
      <c r="DD743">
        <v>2711.739</v>
      </c>
      <c r="DE743">
        <v>2839.7979999999998</v>
      </c>
      <c r="DF743">
        <v>2971.1790000000001</v>
      </c>
      <c r="DG743">
        <v>2979.5639999999999</v>
      </c>
      <c r="DH743">
        <v>3035.9380000000001</v>
      </c>
      <c r="DI743">
        <v>3427.2579999999998</v>
      </c>
      <c r="DJ743">
        <v>4733.8230000000003</v>
      </c>
      <c r="DK743">
        <v>4447.5140000000001</v>
      </c>
      <c r="DL743">
        <v>2465.779</v>
      </c>
      <c r="DM743">
        <v>2334.0610000000001</v>
      </c>
      <c r="DN743">
        <v>2106.3389999999999</v>
      </c>
      <c r="DO743">
        <v>20</v>
      </c>
      <c r="DP743">
        <v>20</v>
      </c>
    </row>
    <row r="744" spans="1:120" hidden="1" x14ac:dyDescent="0.25">
      <c r="A744" t="str">
        <f t="shared" si="11"/>
        <v>LCA-Stockton_All Elect_44390</v>
      </c>
      <c r="B744" t="s">
        <v>62</v>
      </c>
      <c r="C744" t="s">
        <v>213</v>
      </c>
      <c r="D744" t="s">
        <v>39</v>
      </c>
      <c r="E744" t="s">
        <v>61</v>
      </c>
      <c r="F744" t="s">
        <v>61</v>
      </c>
      <c r="G744" t="s">
        <v>61</v>
      </c>
      <c r="H744" t="s">
        <v>61</v>
      </c>
      <c r="I744" t="s">
        <v>61</v>
      </c>
      <c r="J744" t="s">
        <v>61</v>
      </c>
      <c r="K744" t="s">
        <v>190</v>
      </c>
      <c r="L744" s="18">
        <v>44390</v>
      </c>
      <c r="M744">
        <v>20</v>
      </c>
      <c r="N744">
        <v>20</v>
      </c>
      <c r="O744" t="s">
        <v>258</v>
      </c>
      <c r="P744">
        <v>33</v>
      </c>
      <c r="Q744">
        <v>32</v>
      </c>
      <c r="R744">
        <v>0</v>
      </c>
      <c r="S744">
        <v>0</v>
      </c>
      <c r="T744">
        <v>0</v>
      </c>
      <c r="U744">
        <v>0</v>
      </c>
      <c r="V744">
        <v>0</v>
      </c>
      <c r="W744">
        <v>914.46196999999995</v>
      </c>
      <c r="X744">
        <v>1009.3689000000001</v>
      </c>
      <c r="Y744">
        <v>1008.2696</v>
      </c>
      <c r="Z744">
        <v>997.83749999999998</v>
      </c>
      <c r="AA744">
        <v>1047.9015999999999</v>
      </c>
      <c r="AB744">
        <v>1287.8208999999999</v>
      </c>
      <c r="AC744">
        <v>1338.6790000000001</v>
      </c>
      <c r="AD744">
        <v>1413.5199</v>
      </c>
      <c r="AE744">
        <v>1563.7978000000001</v>
      </c>
      <c r="AF744">
        <v>1727.4788000000001</v>
      </c>
      <c r="AG744">
        <v>1782.8477</v>
      </c>
      <c r="AH744">
        <v>1911.8045</v>
      </c>
      <c r="AI744">
        <v>1977.1311000000001</v>
      </c>
      <c r="AJ744">
        <v>2092.9611</v>
      </c>
      <c r="AK744">
        <v>2184.8764000000001</v>
      </c>
      <c r="AL744">
        <v>2162.6426000000001</v>
      </c>
      <c r="AM744">
        <v>2109.6889999999999</v>
      </c>
      <c r="AN744">
        <v>2065.2977999999998</v>
      </c>
      <c r="AO744">
        <v>2081.8184000000001</v>
      </c>
      <c r="AP744">
        <v>1726.6972000000001</v>
      </c>
      <c r="AQ744">
        <v>1783.2828999999999</v>
      </c>
      <c r="AR744">
        <v>1427.1665</v>
      </c>
      <c r="AS744">
        <v>1160.6337000000001</v>
      </c>
      <c r="AT744">
        <v>1075.9825000000001</v>
      </c>
      <c r="AU744">
        <v>65.78125</v>
      </c>
      <c r="AV744">
        <v>65.1875</v>
      </c>
      <c r="AW744">
        <v>64.09375</v>
      </c>
      <c r="AX744">
        <v>62.875</v>
      </c>
      <c r="AY744">
        <v>61.46875</v>
      </c>
      <c r="AZ744">
        <v>61.0625</v>
      </c>
      <c r="BA744">
        <v>60.65625</v>
      </c>
      <c r="BB744">
        <v>61.75</v>
      </c>
      <c r="BC744">
        <v>63.21875</v>
      </c>
      <c r="BD744">
        <v>67.09375</v>
      </c>
      <c r="BE744">
        <v>70.9375</v>
      </c>
      <c r="BF744">
        <v>76.21875</v>
      </c>
      <c r="BG744">
        <v>79.90625</v>
      </c>
      <c r="BH744">
        <v>82.9375</v>
      </c>
      <c r="BI744">
        <v>85.375</v>
      </c>
      <c r="BJ744">
        <v>86.5</v>
      </c>
      <c r="BK744">
        <v>86.53125</v>
      </c>
      <c r="BL744">
        <v>85.96875</v>
      </c>
      <c r="BM744">
        <v>84</v>
      </c>
      <c r="BN744">
        <v>80.03125</v>
      </c>
      <c r="BO744">
        <v>74.4375</v>
      </c>
      <c r="BP744">
        <v>70.21875</v>
      </c>
      <c r="BQ744">
        <v>67.5</v>
      </c>
      <c r="BR744">
        <v>65.6875</v>
      </c>
      <c r="BS744">
        <v>-92.53322</v>
      </c>
      <c r="BT744">
        <v>49.93779</v>
      </c>
      <c r="BU744">
        <v>-13.825699999999999</v>
      </c>
      <c r="BV744">
        <v>8.2801109999999998</v>
      </c>
      <c r="BW744">
        <v>-9.1823759999999996</v>
      </c>
      <c r="BX744">
        <v>-11.51117</v>
      </c>
      <c r="BY744">
        <v>7.7758599999999998</v>
      </c>
      <c r="BZ744">
        <v>-6.7052350000000001</v>
      </c>
      <c r="CA744">
        <v>39.140920000000001</v>
      </c>
      <c r="CB744">
        <v>-6.1762680000000003</v>
      </c>
      <c r="CC744">
        <v>-26.38862</v>
      </c>
      <c r="CD744">
        <v>-41.787129999999998</v>
      </c>
      <c r="CE744">
        <v>-24.84103</v>
      </c>
      <c r="CF744">
        <v>-41.380009999999999</v>
      </c>
      <c r="CG744">
        <v>-27.875599999999999</v>
      </c>
      <c r="CH744">
        <v>-16.187740000000002</v>
      </c>
      <c r="CI744">
        <v>17.379100000000001</v>
      </c>
      <c r="CJ744">
        <v>-9.0466409999999993</v>
      </c>
      <c r="CK744">
        <v>62.437170000000002</v>
      </c>
      <c r="CL744">
        <v>357.55009999999999</v>
      </c>
      <c r="CM744">
        <v>-4.8075039999999998</v>
      </c>
      <c r="CN744">
        <v>-71.456249999999997</v>
      </c>
      <c r="CO744">
        <v>-82.008200000000002</v>
      </c>
      <c r="CP744">
        <v>-76.740009999999998</v>
      </c>
      <c r="CQ744">
        <v>4662.1890000000003</v>
      </c>
      <c r="CR744">
        <v>3067.5749999999998</v>
      </c>
      <c r="CS744">
        <v>2759.8310000000001</v>
      </c>
      <c r="CT744">
        <v>2312.569</v>
      </c>
      <c r="CU744">
        <v>2296.029</v>
      </c>
      <c r="CV744">
        <v>1795.692</v>
      </c>
      <c r="CW744">
        <v>825.57129999999995</v>
      </c>
      <c r="CX744">
        <v>1331.644</v>
      </c>
      <c r="CY744">
        <v>1617.463</v>
      </c>
      <c r="CZ744">
        <v>1170.7380000000001</v>
      </c>
      <c r="DA744">
        <v>2833.7820000000002</v>
      </c>
      <c r="DB744">
        <v>4368.2299999999996</v>
      </c>
      <c r="DC744">
        <v>4626.6809999999996</v>
      </c>
      <c r="DD744">
        <v>5899.7579999999998</v>
      </c>
      <c r="DE744">
        <v>5538.1670000000004</v>
      </c>
      <c r="DF744">
        <v>5809.4880000000003</v>
      </c>
      <c r="DG744">
        <v>7021.5010000000002</v>
      </c>
      <c r="DH744">
        <v>2638.779</v>
      </c>
      <c r="DI744">
        <v>4070.7489999999998</v>
      </c>
      <c r="DJ744">
        <v>5679.3890000000001</v>
      </c>
      <c r="DK744">
        <v>3402.4740000000002</v>
      </c>
      <c r="DL744">
        <v>2185.049</v>
      </c>
      <c r="DM744">
        <v>3858.2040000000002</v>
      </c>
      <c r="DN744">
        <v>2257.86</v>
      </c>
      <c r="DO744">
        <v>20</v>
      </c>
      <c r="DP744">
        <v>20</v>
      </c>
    </row>
    <row r="745" spans="1:120" hidden="1" x14ac:dyDescent="0.25">
      <c r="A745" t="str">
        <f t="shared" si="11"/>
        <v>sublap_id-SLAP_PGSB_All Elect_44390</v>
      </c>
      <c r="B745" t="s">
        <v>62</v>
      </c>
      <c r="C745" t="s">
        <v>281</v>
      </c>
      <c r="D745" t="s">
        <v>61</v>
      </c>
      <c r="E745" t="s">
        <v>282</v>
      </c>
      <c r="F745" t="s">
        <v>61</v>
      </c>
      <c r="G745" t="s">
        <v>61</v>
      </c>
      <c r="H745" t="s">
        <v>61</v>
      </c>
      <c r="I745" t="s">
        <v>61</v>
      </c>
      <c r="J745" t="s">
        <v>61</v>
      </c>
      <c r="K745" t="s">
        <v>190</v>
      </c>
      <c r="L745" s="18">
        <v>44390</v>
      </c>
      <c r="M745">
        <v>20</v>
      </c>
      <c r="N745">
        <v>20</v>
      </c>
      <c r="O745" t="s">
        <v>258</v>
      </c>
      <c r="P745">
        <v>47</v>
      </c>
      <c r="Q745">
        <v>47</v>
      </c>
      <c r="R745">
        <v>0</v>
      </c>
      <c r="S745">
        <v>0</v>
      </c>
      <c r="T745">
        <v>0</v>
      </c>
      <c r="U745">
        <v>0</v>
      </c>
      <c r="V745">
        <v>0</v>
      </c>
      <c r="W745">
        <v>992.66150000000005</v>
      </c>
      <c r="X745">
        <v>937.28650000000005</v>
      </c>
      <c r="Y745">
        <v>902.98900000000003</v>
      </c>
      <c r="Z745">
        <v>887.19449999999995</v>
      </c>
      <c r="AA745">
        <v>929.75149999999996</v>
      </c>
      <c r="AB745">
        <v>1045.6655000000001</v>
      </c>
      <c r="AC745">
        <v>1263.8434999999999</v>
      </c>
      <c r="AD745">
        <v>1400.4375</v>
      </c>
      <c r="AE745">
        <v>1579.4425000000001</v>
      </c>
      <c r="AF745">
        <v>1952.2085</v>
      </c>
      <c r="AG745">
        <v>2186.4670000000001</v>
      </c>
      <c r="AH745">
        <v>2565.1005</v>
      </c>
      <c r="AI745">
        <v>2714.9364999999998</v>
      </c>
      <c r="AJ745">
        <v>2816.0115000000001</v>
      </c>
      <c r="AK745">
        <v>2919.0754999999999</v>
      </c>
      <c r="AL745">
        <v>2962.1975000000002</v>
      </c>
      <c r="AM745">
        <v>3094.5535</v>
      </c>
      <c r="AN745">
        <v>3243.3989999999999</v>
      </c>
      <c r="AO745">
        <v>3171.0324999999998</v>
      </c>
      <c r="AP745">
        <v>2708.4769999999999</v>
      </c>
      <c r="AQ745">
        <v>2518.5475000000001</v>
      </c>
      <c r="AR745">
        <v>1636.2985000000001</v>
      </c>
      <c r="AS745">
        <v>1102.2455</v>
      </c>
      <c r="AT745">
        <v>981.93550000000005</v>
      </c>
      <c r="AU745">
        <v>58.478723000000002</v>
      </c>
      <c r="AV745">
        <v>58.319149000000003</v>
      </c>
      <c r="AW745">
        <v>58.319149000000003</v>
      </c>
      <c r="AX745">
        <v>59</v>
      </c>
      <c r="AY745">
        <v>59.319149000000003</v>
      </c>
      <c r="AZ745">
        <v>59.319149000000003</v>
      </c>
      <c r="BA745">
        <v>59.319149000000003</v>
      </c>
      <c r="BB745">
        <v>59.5</v>
      </c>
      <c r="BC745">
        <v>59.840426000000001</v>
      </c>
      <c r="BD745">
        <v>61.521276999999998</v>
      </c>
      <c r="BE745">
        <v>65.361701999999994</v>
      </c>
      <c r="BF745">
        <v>69.021276999999998</v>
      </c>
      <c r="BG745">
        <v>72.340425999999994</v>
      </c>
      <c r="BH745">
        <v>73.340425999999994</v>
      </c>
      <c r="BI745">
        <v>74.521276999999998</v>
      </c>
      <c r="BJ745">
        <v>74.521276999999998</v>
      </c>
      <c r="BK745">
        <v>74.180851000000004</v>
      </c>
      <c r="BL745">
        <v>72.680851000000004</v>
      </c>
      <c r="BM745">
        <v>69.659574000000006</v>
      </c>
      <c r="BN745">
        <v>66.819148999999996</v>
      </c>
      <c r="BO745">
        <v>63.638297999999999</v>
      </c>
      <c r="BP745">
        <v>60.819149000000003</v>
      </c>
      <c r="BQ745">
        <v>59.319149000000003</v>
      </c>
      <c r="BR745">
        <v>58.478723000000002</v>
      </c>
      <c r="BS745">
        <v>-19.363350000000001</v>
      </c>
      <c r="BT745">
        <v>1.435934</v>
      </c>
      <c r="BU745">
        <v>-6.8375180000000002</v>
      </c>
      <c r="BV745">
        <v>-9.8905600000000007</v>
      </c>
      <c r="BW745">
        <v>17.32883</v>
      </c>
      <c r="BX745">
        <v>43.311509999999998</v>
      </c>
      <c r="BY745">
        <v>-0.40689340000000002</v>
      </c>
      <c r="BZ745">
        <v>-21.57489</v>
      </c>
      <c r="CA745">
        <v>-35.712359999999997</v>
      </c>
      <c r="CB745">
        <v>-21.74614</v>
      </c>
      <c r="CC745">
        <v>26.281310000000001</v>
      </c>
      <c r="CD745">
        <v>-88.077569999999994</v>
      </c>
      <c r="CE745">
        <v>-40.606569999999998</v>
      </c>
      <c r="CF745">
        <v>-65.433239999999998</v>
      </c>
      <c r="CG745">
        <v>-102.60339999999999</v>
      </c>
      <c r="CH745">
        <v>-86.05565</v>
      </c>
      <c r="CI745">
        <v>-94.239040000000003</v>
      </c>
      <c r="CJ745">
        <v>-64.481920000000002</v>
      </c>
      <c r="CK745">
        <v>42.206420000000001</v>
      </c>
      <c r="CL745">
        <v>368.21440000000001</v>
      </c>
      <c r="CM745">
        <v>-12.40724</v>
      </c>
      <c r="CN745">
        <v>18.079699999999999</v>
      </c>
      <c r="CO745">
        <v>22.086279999999999</v>
      </c>
      <c r="CP745">
        <v>-5.9645710000000003</v>
      </c>
      <c r="CQ745">
        <v>265.45089999999999</v>
      </c>
      <c r="CR745">
        <v>116.93380000000001</v>
      </c>
      <c r="CS745">
        <v>142.69749999999999</v>
      </c>
      <c r="CT745">
        <v>107.98560000000001</v>
      </c>
      <c r="CU745">
        <v>493.45409999999998</v>
      </c>
      <c r="CV745">
        <v>940.34450000000004</v>
      </c>
      <c r="CW745">
        <v>409.45460000000003</v>
      </c>
      <c r="CX745">
        <v>544.1241</v>
      </c>
      <c r="CY745">
        <v>1502.9269999999999</v>
      </c>
      <c r="CZ745">
        <v>949.48569999999995</v>
      </c>
      <c r="DA745">
        <v>2238.5830000000001</v>
      </c>
      <c r="DB745">
        <v>1556.067</v>
      </c>
      <c r="DC745">
        <v>1415.845</v>
      </c>
      <c r="DD745">
        <v>1750.88</v>
      </c>
      <c r="DE745">
        <v>2604.8490000000002</v>
      </c>
      <c r="DF745">
        <v>2466.931</v>
      </c>
      <c r="DG745">
        <v>2580.752</v>
      </c>
      <c r="DH745">
        <v>2538.9569999999999</v>
      </c>
      <c r="DI745">
        <v>1747.9829999999999</v>
      </c>
      <c r="DJ745">
        <v>2092.741</v>
      </c>
      <c r="DK745">
        <v>2046.386</v>
      </c>
      <c r="DL745">
        <v>1076.05</v>
      </c>
      <c r="DM745">
        <v>544.59609999999998</v>
      </c>
      <c r="DN745">
        <v>341.22949999999997</v>
      </c>
      <c r="DO745">
        <v>20</v>
      </c>
      <c r="DP745">
        <v>20</v>
      </c>
    </row>
    <row r="746" spans="1:120" hidden="1" x14ac:dyDescent="0.25">
      <c r="A746" t="str">
        <f t="shared" si="11"/>
        <v>sublap_id-SLAP_PGP2_All Elect_44390</v>
      </c>
      <c r="B746" t="s">
        <v>62</v>
      </c>
      <c r="C746" t="s">
        <v>301</v>
      </c>
      <c r="D746" t="s">
        <v>61</v>
      </c>
      <c r="E746" t="s">
        <v>302</v>
      </c>
      <c r="F746" t="s">
        <v>61</v>
      </c>
      <c r="G746" t="s">
        <v>61</v>
      </c>
      <c r="H746" t="s">
        <v>61</v>
      </c>
      <c r="I746" t="s">
        <v>61</v>
      </c>
      <c r="J746" t="s">
        <v>61</v>
      </c>
      <c r="K746" t="s">
        <v>190</v>
      </c>
      <c r="L746" s="18">
        <v>44390</v>
      </c>
      <c r="M746">
        <v>20</v>
      </c>
      <c r="N746">
        <v>20</v>
      </c>
      <c r="O746" t="s">
        <v>258</v>
      </c>
      <c r="P746">
        <v>23</v>
      </c>
      <c r="Q746">
        <v>23</v>
      </c>
      <c r="R746">
        <v>0</v>
      </c>
      <c r="S746">
        <v>0</v>
      </c>
      <c r="T746">
        <v>0</v>
      </c>
      <c r="U746">
        <v>0</v>
      </c>
      <c r="V746">
        <v>0</v>
      </c>
      <c r="W746">
        <v>397.66199999999998</v>
      </c>
      <c r="X746">
        <v>388.96699999999998</v>
      </c>
      <c r="Y746">
        <v>410.67599999999999</v>
      </c>
      <c r="Z746">
        <v>407.78</v>
      </c>
      <c r="AA746">
        <v>540.86500000000001</v>
      </c>
      <c r="AB746">
        <v>533.89499999999998</v>
      </c>
      <c r="AC746">
        <v>619.25300000000004</v>
      </c>
      <c r="AD746">
        <v>718.00300000000004</v>
      </c>
      <c r="AE746">
        <v>821.21</v>
      </c>
      <c r="AF746">
        <v>798.202</v>
      </c>
      <c r="AG746">
        <v>813.56100000000004</v>
      </c>
      <c r="AH746">
        <v>1134.0609999999999</v>
      </c>
      <c r="AI746">
        <v>1191.117</v>
      </c>
      <c r="AJ746">
        <v>1281.5509999999999</v>
      </c>
      <c r="AK746">
        <v>1333.06</v>
      </c>
      <c r="AL746">
        <v>1333.4670000000001</v>
      </c>
      <c r="AM746">
        <v>1377.5550000000001</v>
      </c>
      <c r="AN746">
        <v>1455.729</v>
      </c>
      <c r="AO746">
        <v>1426.3610000000001</v>
      </c>
      <c r="AP746">
        <v>1059.4114999999999</v>
      </c>
      <c r="AQ746">
        <v>903.06200000000001</v>
      </c>
      <c r="AR746">
        <v>618.93499999999995</v>
      </c>
      <c r="AS746">
        <v>446.15699999999998</v>
      </c>
      <c r="AT746">
        <v>387.00400000000002</v>
      </c>
      <c r="AU746">
        <v>57.543478</v>
      </c>
      <c r="AV746">
        <v>57.434783000000003</v>
      </c>
      <c r="AW746">
        <v>57.173912999999999</v>
      </c>
      <c r="AX746">
        <v>57.434783000000003</v>
      </c>
      <c r="AY746">
        <v>57.652174000000002</v>
      </c>
      <c r="AZ746">
        <v>57.913043000000002</v>
      </c>
      <c r="BA746">
        <v>57.652174000000002</v>
      </c>
      <c r="BB746">
        <v>57.673912999999999</v>
      </c>
      <c r="BC746">
        <v>58.586956999999998</v>
      </c>
      <c r="BD746">
        <v>60.369565000000001</v>
      </c>
      <c r="BE746">
        <v>63.478261000000003</v>
      </c>
      <c r="BF746">
        <v>66.826087000000001</v>
      </c>
      <c r="BG746">
        <v>70.565217000000004</v>
      </c>
      <c r="BH746">
        <v>71.565217000000004</v>
      </c>
      <c r="BI746">
        <v>71.282608999999994</v>
      </c>
      <c r="BJ746">
        <v>70.760869999999997</v>
      </c>
      <c r="BK746">
        <v>69.586956999999998</v>
      </c>
      <c r="BL746">
        <v>68.086956999999998</v>
      </c>
      <c r="BM746">
        <v>66.217391000000006</v>
      </c>
      <c r="BN746">
        <v>64.108695999999995</v>
      </c>
      <c r="BO746">
        <v>61.086956999999998</v>
      </c>
      <c r="BP746">
        <v>58.891303999999998</v>
      </c>
      <c r="BQ746">
        <v>58.173912999999999</v>
      </c>
      <c r="BR746">
        <v>57.282609000000001</v>
      </c>
      <c r="BS746">
        <v>22.528549999999999</v>
      </c>
      <c r="BT746">
        <v>6.1806380000000001</v>
      </c>
      <c r="BU746">
        <v>5.817526</v>
      </c>
      <c r="BV746">
        <v>11.270289999999999</v>
      </c>
      <c r="BW746">
        <v>30.088640000000002</v>
      </c>
      <c r="BX746">
        <v>41.284529999999997</v>
      </c>
      <c r="BY746">
        <v>16.14639</v>
      </c>
      <c r="BZ746">
        <v>-7.0180689999999997</v>
      </c>
      <c r="CA746">
        <v>-39.974530000000001</v>
      </c>
      <c r="CB746">
        <v>-32.621420000000001</v>
      </c>
      <c r="CC746">
        <v>-2.1937600000000002</v>
      </c>
      <c r="CD746">
        <v>-29.093800000000002</v>
      </c>
      <c r="CE746">
        <v>-10.85384</v>
      </c>
      <c r="CF746">
        <v>-25.054469999999998</v>
      </c>
      <c r="CG746">
        <v>-34.184919999999998</v>
      </c>
      <c r="CH746">
        <v>-21.68112</v>
      </c>
      <c r="CI746">
        <v>-19.429510000000001</v>
      </c>
      <c r="CJ746">
        <v>-36.63702</v>
      </c>
      <c r="CK746">
        <v>-11.39723</v>
      </c>
      <c r="CL746">
        <v>105.2809</v>
      </c>
      <c r="CM746">
        <v>-36.124639999999999</v>
      </c>
      <c r="CN746">
        <v>-36.649459999999998</v>
      </c>
      <c r="CO746">
        <v>-13.233890000000001</v>
      </c>
      <c r="CP746">
        <v>-7.4255890000000004</v>
      </c>
      <c r="CQ746">
        <v>155.06620000000001</v>
      </c>
      <c r="CR746">
        <v>183.27260000000001</v>
      </c>
      <c r="CS746">
        <v>180.48259999999999</v>
      </c>
      <c r="CT746">
        <v>160.75200000000001</v>
      </c>
      <c r="CU746">
        <v>1014.073</v>
      </c>
      <c r="CV746">
        <v>764.35270000000003</v>
      </c>
      <c r="CW746">
        <v>163.16239999999999</v>
      </c>
      <c r="CX746">
        <v>88.601609999999994</v>
      </c>
      <c r="CY746">
        <v>780.06870000000004</v>
      </c>
      <c r="CZ746">
        <v>840.09100000000001</v>
      </c>
      <c r="DA746">
        <v>1236.6780000000001</v>
      </c>
      <c r="DB746">
        <v>1649.471</v>
      </c>
      <c r="DC746">
        <v>2088.23</v>
      </c>
      <c r="DD746">
        <v>2071.8809999999999</v>
      </c>
      <c r="DE746">
        <v>2247.837</v>
      </c>
      <c r="DF746">
        <v>2572.1840000000002</v>
      </c>
      <c r="DG746">
        <v>1388.8510000000001</v>
      </c>
      <c r="DH746">
        <v>1494.223</v>
      </c>
      <c r="DI746">
        <v>2407.442</v>
      </c>
      <c r="DJ746">
        <v>1756.1420000000001</v>
      </c>
      <c r="DK746">
        <v>2540.5169999999998</v>
      </c>
      <c r="DL746">
        <v>1713.5619999999999</v>
      </c>
      <c r="DM746">
        <v>309.13040000000001</v>
      </c>
      <c r="DN746">
        <v>204.351</v>
      </c>
      <c r="DO746">
        <v>20</v>
      </c>
      <c r="DP746">
        <v>20</v>
      </c>
    </row>
    <row r="747" spans="1:120" hidden="1" x14ac:dyDescent="0.25">
      <c r="A747" t="str">
        <f t="shared" si="11"/>
        <v>Industry_Type-2. Manufacturing_Elect DA 1-4 (1PM-9PM)_44390_20-20</v>
      </c>
      <c r="B747" t="s">
        <v>62</v>
      </c>
      <c r="C747" t="s">
        <v>218</v>
      </c>
      <c r="D747" t="s">
        <v>61</v>
      </c>
      <c r="E747" t="s">
        <v>61</v>
      </c>
      <c r="F747" t="s">
        <v>61</v>
      </c>
      <c r="G747" t="s">
        <v>38</v>
      </c>
      <c r="H747" t="s">
        <v>61</v>
      </c>
      <c r="I747" t="s">
        <v>61</v>
      </c>
      <c r="J747" t="s">
        <v>61</v>
      </c>
      <c r="K747" t="s">
        <v>203</v>
      </c>
      <c r="L747" s="18">
        <v>44390</v>
      </c>
      <c r="M747">
        <v>20</v>
      </c>
      <c r="N747">
        <v>20</v>
      </c>
      <c r="O747" t="s">
        <v>258</v>
      </c>
      <c r="P747">
        <v>2</v>
      </c>
      <c r="Q747">
        <v>2</v>
      </c>
      <c r="R747">
        <v>0</v>
      </c>
      <c r="S747">
        <v>0</v>
      </c>
      <c r="T747">
        <v>1</v>
      </c>
      <c r="U747">
        <v>1</v>
      </c>
      <c r="V747">
        <v>1</v>
      </c>
      <c r="W747">
        <v>693.55650000000003</v>
      </c>
      <c r="X747">
        <v>1494.3074999999999</v>
      </c>
      <c r="Y747">
        <v>1493.922</v>
      </c>
      <c r="Z747">
        <v>1474.0695000000001</v>
      </c>
      <c r="AA747">
        <v>1176.297</v>
      </c>
      <c r="AB747">
        <v>1331.3744999999999</v>
      </c>
      <c r="AC747">
        <v>1455.8444999999999</v>
      </c>
      <c r="AD747">
        <v>1437.96</v>
      </c>
      <c r="AE747">
        <v>1398.6375</v>
      </c>
      <c r="AF747">
        <v>1427.769</v>
      </c>
      <c r="AG747">
        <v>1391.943</v>
      </c>
      <c r="AH747">
        <v>1363.1579999999999</v>
      </c>
      <c r="AI747">
        <v>1388.4735000000001</v>
      </c>
      <c r="AJ747">
        <v>1390.527</v>
      </c>
      <c r="AK747">
        <v>1381.248</v>
      </c>
      <c r="AL747">
        <v>1287.4304999999999</v>
      </c>
      <c r="AM747">
        <v>1203.2625</v>
      </c>
      <c r="AN747">
        <v>1238.703</v>
      </c>
      <c r="AO747">
        <v>1188.066</v>
      </c>
      <c r="AP747">
        <v>35.386499999999998</v>
      </c>
      <c r="AQ747">
        <v>843.072</v>
      </c>
      <c r="AR747">
        <v>1346.271</v>
      </c>
      <c r="AS747">
        <v>1492.6724999999999</v>
      </c>
      <c r="AT747">
        <v>1492.308</v>
      </c>
      <c r="AU747">
        <v>54</v>
      </c>
      <c r="AV747">
        <v>54</v>
      </c>
      <c r="AW747">
        <v>54</v>
      </c>
      <c r="AX747">
        <v>54.5</v>
      </c>
      <c r="AY747">
        <v>55</v>
      </c>
      <c r="AZ747">
        <v>55</v>
      </c>
      <c r="BA747">
        <v>55</v>
      </c>
      <c r="BB747">
        <v>56</v>
      </c>
      <c r="BC747">
        <v>56.5</v>
      </c>
      <c r="BD747">
        <v>59</v>
      </c>
      <c r="BE747">
        <v>62</v>
      </c>
      <c r="BF747">
        <v>66.5</v>
      </c>
      <c r="BG747">
        <v>71.5</v>
      </c>
      <c r="BH747">
        <v>75</v>
      </c>
      <c r="BI747">
        <v>76.5</v>
      </c>
      <c r="BJ747">
        <v>76</v>
      </c>
      <c r="BK747">
        <v>73.5</v>
      </c>
      <c r="BL747">
        <v>71.5</v>
      </c>
      <c r="BM747">
        <v>69</v>
      </c>
      <c r="BN747">
        <v>64.5</v>
      </c>
      <c r="BO747">
        <v>59.5</v>
      </c>
      <c r="BP747">
        <v>55.5</v>
      </c>
      <c r="BQ747">
        <v>55</v>
      </c>
      <c r="BR747">
        <v>54</v>
      </c>
      <c r="BS747">
        <v>-99.472499999999997</v>
      </c>
      <c r="BT747">
        <v>-6.5755309999999998</v>
      </c>
      <c r="BU747">
        <v>4.026459</v>
      </c>
      <c r="BV747">
        <v>-11.36734</v>
      </c>
      <c r="BW747">
        <v>42.18732</v>
      </c>
      <c r="BX747">
        <v>30.666499999999999</v>
      </c>
      <c r="BY747">
        <v>-50.746580000000002</v>
      </c>
      <c r="BZ747">
        <v>-17.442990000000002</v>
      </c>
      <c r="CA747">
        <v>6.2400510000000002</v>
      </c>
      <c r="CB747">
        <v>-0.88140870000000004</v>
      </c>
      <c r="CC747">
        <v>3.5771480000000002</v>
      </c>
      <c r="CD747">
        <v>11.16174</v>
      </c>
      <c r="CE747">
        <v>-27.615300000000001</v>
      </c>
      <c r="CF747">
        <v>-19.358339999999998</v>
      </c>
      <c r="CG747">
        <v>-29.161069999999999</v>
      </c>
      <c r="CH747">
        <v>-8.9615480000000005</v>
      </c>
      <c r="CI747">
        <v>8.2370000000000001</v>
      </c>
      <c r="CJ747">
        <v>-13.493679999999999</v>
      </c>
      <c r="CK747">
        <v>41.871670000000002</v>
      </c>
      <c r="CL747">
        <v>1266.83</v>
      </c>
      <c r="CM747">
        <v>271.91789999999997</v>
      </c>
      <c r="CN747">
        <v>2.035736</v>
      </c>
      <c r="CO747">
        <v>-23.552800000000001</v>
      </c>
      <c r="CP747">
        <v>-22.867069999999998</v>
      </c>
      <c r="CQ747">
        <v>7900.95</v>
      </c>
      <c r="CR747">
        <v>3935.7080000000001</v>
      </c>
      <c r="CS747">
        <v>6752.674</v>
      </c>
      <c r="CT747">
        <v>7670.3630000000003</v>
      </c>
      <c r="CU747">
        <v>1282.471</v>
      </c>
      <c r="CV747">
        <v>1009.997</v>
      </c>
      <c r="CW747">
        <v>304.8399</v>
      </c>
      <c r="CX747">
        <v>240.8201</v>
      </c>
      <c r="CY747">
        <v>682.62120000000004</v>
      </c>
      <c r="CZ747">
        <v>601.00670000000002</v>
      </c>
      <c r="DA747">
        <v>967.45899999999995</v>
      </c>
      <c r="DB747">
        <v>980.14239999999995</v>
      </c>
      <c r="DC747">
        <v>1172.847</v>
      </c>
      <c r="DD747">
        <v>1379.5609999999999</v>
      </c>
      <c r="DE747">
        <v>1272.2080000000001</v>
      </c>
      <c r="DF747">
        <v>1077.8219999999999</v>
      </c>
      <c r="DG747">
        <v>1425.81</v>
      </c>
      <c r="DH747">
        <v>2529.5250000000001</v>
      </c>
      <c r="DI747">
        <v>3169.6640000000002</v>
      </c>
      <c r="DJ747">
        <v>1612.5309999999999</v>
      </c>
      <c r="DK747">
        <v>4514.3710000000001</v>
      </c>
      <c r="DL747">
        <v>1467.877</v>
      </c>
      <c r="DM747">
        <v>703.02049999999997</v>
      </c>
      <c r="DN747">
        <v>740.18140000000005</v>
      </c>
      <c r="DO747">
        <v>20</v>
      </c>
      <c r="DP747">
        <v>20</v>
      </c>
    </row>
    <row r="748" spans="1:120" hidden="1" x14ac:dyDescent="0.25">
      <c r="A748" t="str">
        <f t="shared" si="11"/>
        <v>sublap_id-SLAP_PGKN_Elect DA 1-4 (1PM-9PM)_44390_20-20</v>
      </c>
      <c r="B748" t="s">
        <v>62</v>
      </c>
      <c r="C748" t="s">
        <v>279</v>
      </c>
      <c r="D748" t="s">
        <v>61</v>
      </c>
      <c r="E748" t="s">
        <v>280</v>
      </c>
      <c r="F748" t="s">
        <v>61</v>
      </c>
      <c r="G748" t="s">
        <v>61</v>
      </c>
      <c r="H748" t="s">
        <v>61</v>
      </c>
      <c r="I748" t="s">
        <v>61</v>
      </c>
      <c r="J748" t="s">
        <v>61</v>
      </c>
      <c r="K748" t="s">
        <v>203</v>
      </c>
      <c r="L748" s="18">
        <v>44390</v>
      </c>
      <c r="M748">
        <v>20</v>
      </c>
      <c r="N748">
        <v>20</v>
      </c>
      <c r="O748" t="s">
        <v>258</v>
      </c>
      <c r="P748">
        <v>19</v>
      </c>
      <c r="Q748">
        <v>19</v>
      </c>
      <c r="R748">
        <v>0</v>
      </c>
      <c r="S748">
        <v>1</v>
      </c>
      <c r="T748">
        <v>0</v>
      </c>
      <c r="U748">
        <v>1</v>
      </c>
      <c r="V748">
        <v>1</v>
      </c>
      <c r="W748">
        <v>360.91500000000002</v>
      </c>
      <c r="X748">
        <v>307.25</v>
      </c>
      <c r="Y748">
        <v>290.22800000000001</v>
      </c>
      <c r="Z748">
        <v>287.57499999999999</v>
      </c>
      <c r="AA748">
        <v>324.13900000000001</v>
      </c>
      <c r="AB748">
        <v>430.59</v>
      </c>
      <c r="AC748">
        <v>591.28700000000003</v>
      </c>
      <c r="AD748">
        <v>795.64499999999998</v>
      </c>
      <c r="AE748">
        <v>859.072</v>
      </c>
      <c r="AF748">
        <v>1029.5730000000001</v>
      </c>
      <c r="AG748">
        <v>1118.242</v>
      </c>
      <c r="AH748">
        <v>1177.386</v>
      </c>
      <c r="AI748">
        <v>1252.7239999999999</v>
      </c>
      <c r="AJ748">
        <v>1298.2190000000001</v>
      </c>
      <c r="AK748">
        <v>1319.1790000000001</v>
      </c>
      <c r="AL748">
        <v>1292.365</v>
      </c>
      <c r="AM748">
        <v>1296.604</v>
      </c>
      <c r="AN748">
        <v>1313.539</v>
      </c>
      <c r="AO748">
        <v>1262.7190000000001</v>
      </c>
      <c r="AP748">
        <v>1016.434</v>
      </c>
      <c r="AQ748">
        <v>817.51900000000001</v>
      </c>
      <c r="AR748">
        <v>506.48899999999998</v>
      </c>
      <c r="AS748">
        <v>343.59800000000001</v>
      </c>
      <c r="AT748">
        <v>266.96899999999999</v>
      </c>
      <c r="AU748">
        <v>89</v>
      </c>
      <c r="AV748">
        <v>89</v>
      </c>
      <c r="AW748">
        <v>87.5</v>
      </c>
      <c r="AX748">
        <v>85.5</v>
      </c>
      <c r="AY748">
        <v>83</v>
      </c>
      <c r="AZ748">
        <v>83</v>
      </c>
      <c r="BA748">
        <v>82.5</v>
      </c>
      <c r="BB748">
        <v>84</v>
      </c>
      <c r="BC748">
        <v>84</v>
      </c>
      <c r="BD748">
        <v>86</v>
      </c>
      <c r="BE748">
        <v>90.5</v>
      </c>
      <c r="BF748">
        <v>92</v>
      </c>
      <c r="BG748">
        <v>97.5</v>
      </c>
      <c r="BH748">
        <v>101.5</v>
      </c>
      <c r="BI748">
        <v>105</v>
      </c>
      <c r="BJ748">
        <v>104.5</v>
      </c>
      <c r="BK748">
        <v>104.5</v>
      </c>
      <c r="BL748">
        <v>106.5</v>
      </c>
      <c r="BM748">
        <v>106.5</v>
      </c>
      <c r="BN748">
        <v>103</v>
      </c>
      <c r="BO748">
        <v>99</v>
      </c>
      <c r="BP748">
        <v>95</v>
      </c>
      <c r="BQ748">
        <v>91.5</v>
      </c>
      <c r="BR748">
        <v>89</v>
      </c>
      <c r="BS748">
        <v>6.172485</v>
      </c>
      <c r="BT748">
        <v>-4.2554319999999999</v>
      </c>
      <c r="BU748">
        <v>0.40606880000000001</v>
      </c>
      <c r="BV748">
        <v>3.2273329999999998</v>
      </c>
      <c r="BW748">
        <v>3.2108780000000001</v>
      </c>
      <c r="BX748">
        <v>-23.411670000000001</v>
      </c>
      <c r="BY748">
        <v>-92.05077</v>
      </c>
      <c r="BZ748">
        <v>20.4895</v>
      </c>
      <c r="CA748">
        <v>40.3157</v>
      </c>
      <c r="CB748">
        <v>25.701219999999999</v>
      </c>
      <c r="CC748">
        <v>21.921019999999999</v>
      </c>
      <c r="CD748">
        <v>4.5618550000000004</v>
      </c>
      <c r="CE748">
        <v>0.1166191</v>
      </c>
      <c r="CF748">
        <v>3.8454660000000001</v>
      </c>
      <c r="CG748">
        <v>18.352049999999998</v>
      </c>
      <c r="CH748">
        <v>24.892910000000001</v>
      </c>
      <c r="CI748">
        <v>14.061809999999999</v>
      </c>
      <c r="CJ748">
        <v>-15.24053</v>
      </c>
      <c r="CK748">
        <v>13.8988</v>
      </c>
      <c r="CL748">
        <v>238.00479999999999</v>
      </c>
      <c r="CM748">
        <v>-5.6877300000000002</v>
      </c>
      <c r="CN748">
        <v>-20.37331</v>
      </c>
      <c r="CO748">
        <v>-6.8465559999999996</v>
      </c>
      <c r="CP748">
        <v>0.50915480000000002</v>
      </c>
      <c r="CQ748">
        <v>261.02530000000002</v>
      </c>
      <c r="CR748">
        <v>272.68810000000002</v>
      </c>
      <c r="CS748">
        <v>247.51689999999999</v>
      </c>
      <c r="CT748">
        <v>196.6131</v>
      </c>
      <c r="CU748">
        <v>151.2022</v>
      </c>
      <c r="CV748">
        <v>213.0147</v>
      </c>
      <c r="CW748">
        <v>1184.761</v>
      </c>
      <c r="CX748">
        <v>476.54829999999998</v>
      </c>
      <c r="CY748">
        <v>479.99779999999998</v>
      </c>
      <c r="CZ748">
        <v>350.99810000000002</v>
      </c>
      <c r="DA748">
        <v>344.81670000000003</v>
      </c>
      <c r="DB748">
        <v>324.99220000000003</v>
      </c>
      <c r="DC748">
        <v>404.39510000000001</v>
      </c>
      <c r="DD748">
        <v>315.27809999999999</v>
      </c>
      <c r="DE748">
        <v>286.0829</v>
      </c>
      <c r="DF748">
        <v>295.47329999999999</v>
      </c>
      <c r="DG748">
        <v>261.56330000000003</v>
      </c>
      <c r="DH748">
        <v>334.97430000000003</v>
      </c>
      <c r="DI748">
        <v>311.33019999999999</v>
      </c>
      <c r="DJ748">
        <v>1510.1479999999999</v>
      </c>
      <c r="DK748">
        <v>4286.9120000000003</v>
      </c>
      <c r="DL748">
        <v>2776.5210000000002</v>
      </c>
      <c r="DM748">
        <v>184.37639999999999</v>
      </c>
      <c r="DN748">
        <v>63.667259999999999</v>
      </c>
      <c r="DO748">
        <v>20</v>
      </c>
      <c r="DP748">
        <v>20</v>
      </c>
    </row>
    <row r="749" spans="1:120" hidden="1" x14ac:dyDescent="0.25">
      <c r="A749" t="str">
        <f t="shared" si="11"/>
        <v>OtherDR-No_Elect DA 1-4 (1PM-9PM)_44390_20-20</v>
      </c>
      <c r="B749" t="s">
        <v>62</v>
      </c>
      <c r="C749" t="s">
        <v>323</v>
      </c>
      <c r="D749" t="s">
        <v>61</v>
      </c>
      <c r="E749" t="s">
        <v>61</v>
      </c>
      <c r="F749" t="s">
        <v>61</v>
      </c>
      <c r="G749" t="s">
        <v>61</v>
      </c>
      <c r="H749" t="s">
        <v>61</v>
      </c>
      <c r="I749" t="s">
        <v>97</v>
      </c>
      <c r="J749" t="s">
        <v>61</v>
      </c>
      <c r="K749" t="s">
        <v>203</v>
      </c>
      <c r="L749" s="18">
        <v>44390</v>
      </c>
      <c r="M749">
        <v>20</v>
      </c>
      <c r="N749">
        <v>20</v>
      </c>
      <c r="O749" t="s">
        <v>258</v>
      </c>
      <c r="P749">
        <v>478</v>
      </c>
      <c r="Q749">
        <v>467</v>
      </c>
      <c r="R749">
        <v>0</v>
      </c>
      <c r="S749">
        <v>0</v>
      </c>
      <c r="T749">
        <v>0</v>
      </c>
      <c r="U749">
        <v>1</v>
      </c>
      <c r="V749">
        <v>1</v>
      </c>
      <c r="W749">
        <v>18025.385999999999</v>
      </c>
      <c r="X749">
        <v>18420.460999999999</v>
      </c>
      <c r="Y749">
        <v>18238.774000000001</v>
      </c>
      <c r="Z749">
        <v>18122.321</v>
      </c>
      <c r="AA749">
        <v>18170.050999999999</v>
      </c>
      <c r="AB749">
        <v>19269.912</v>
      </c>
      <c r="AC749">
        <v>21033.91</v>
      </c>
      <c r="AD749">
        <v>23693.741999999998</v>
      </c>
      <c r="AE749">
        <v>26123.687000000002</v>
      </c>
      <c r="AF749">
        <v>28317.332999999999</v>
      </c>
      <c r="AG749">
        <v>29617.260999999999</v>
      </c>
      <c r="AH749">
        <v>32673.145</v>
      </c>
      <c r="AI749">
        <v>34017.446000000004</v>
      </c>
      <c r="AJ749">
        <v>34924.512999999999</v>
      </c>
      <c r="AK749">
        <v>35773.203000000001</v>
      </c>
      <c r="AL749">
        <v>35911.637999999999</v>
      </c>
      <c r="AM749">
        <v>36345.919999999998</v>
      </c>
      <c r="AN749">
        <v>36874.936999999998</v>
      </c>
      <c r="AO749">
        <v>34277.891000000003</v>
      </c>
      <c r="AP749">
        <v>26034.608</v>
      </c>
      <c r="AQ749">
        <v>27606.793000000001</v>
      </c>
      <c r="AR749">
        <v>24171.759999999998</v>
      </c>
      <c r="AS749">
        <v>20455.505000000001</v>
      </c>
      <c r="AT749">
        <v>18811.861000000001</v>
      </c>
      <c r="AU749">
        <v>67.208779000000007</v>
      </c>
      <c r="AV749">
        <v>66.895075000000006</v>
      </c>
      <c r="AW749">
        <v>65.781585000000007</v>
      </c>
      <c r="AX749">
        <v>64.862954999999999</v>
      </c>
      <c r="AY749">
        <v>63.752676999999998</v>
      </c>
      <c r="AZ749">
        <v>63.309421999999998</v>
      </c>
      <c r="BA749">
        <v>62.594217999999998</v>
      </c>
      <c r="BB749">
        <v>63.314774999999997</v>
      </c>
      <c r="BC749">
        <v>65.027837000000005</v>
      </c>
      <c r="BD749">
        <v>68.229122000000004</v>
      </c>
      <c r="BE749">
        <v>71.768737000000002</v>
      </c>
      <c r="BF749">
        <v>75.224839000000003</v>
      </c>
      <c r="BG749">
        <v>78.626338000000004</v>
      </c>
      <c r="BH749">
        <v>81.073875999999998</v>
      </c>
      <c r="BI749">
        <v>83.172376999999997</v>
      </c>
      <c r="BJ749">
        <v>83.996787999999995</v>
      </c>
      <c r="BK749">
        <v>84.067452000000003</v>
      </c>
      <c r="BL749">
        <v>83.548180000000002</v>
      </c>
      <c r="BM749">
        <v>81.625268000000005</v>
      </c>
      <c r="BN749">
        <v>78.674518000000006</v>
      </c>
      <c r="BO749">
        <v>75.153104999999996</v>
      </c>
      <c r="BP749">
        <v>71.857602</v>
      </c>
      <c r="BQ749">
        <v>69.496787999999995</v>
      </c>
      <c r="BR749">
        <v>67.886510000000001</v>
      </c>
      <c r="BS749">
        <v>-272.18009999999998</v>
      </c>
      <c r="BT749">
        <v>78.139989999999997</v>
      </c>
      <c r="BU749">
        <v>27.486329999999999</v>
      </c>
      <c r="BV749">
        <v>40.439950000000003</v>
      </c>
      <c r="BW749">
        <v>129.38659999999999</v>
      </c>
      <c r="BX749">
        <v>165.30959999999999</v>
      </c>
      <c r="BY749">
        <v>50.447560000000003</v>
      </c>
      <c r="BZ749">
        <v>20.282029999999999</v>
      </c>
      <c r="CA749">
        <v>-173.87979999999999</v>
      </c>
      <c r="CB749">
        <v>-273.42309999999998</v>
      </c>
      <c r="CC749">
        <v>-36.309640000000002</v>
      </c>
      <c r="CD749">
        <v>-364.8519</v>
      </c>
      <c r="CE749">
        <v>-344.32560000000001</v>
      </c>
      <c r="CF749">
        <v>-489.30419999999998</v>
      </c>
      <c r="CG749">
        <v>-628.94389999999999</v>
      </c>
      <c r="CH749">
        <v>-516.31539999999995</v>
      </c>
      <c r="CI749">
        <v>-615.1866</v>
      </c>
      <c r="CJ749">
        <v>-551.97630000000004</v>
      </c>
      <c r="CK749">
        <v>2359.049</v>
      </c>
      <c r="CL749">
        <v>8528.5460000000003</v>
      </c>
      <c r="CM749">
        <v>2528.3020000000001</v>
      </c>
      <c r="CN749">
        <v>287.76350000000002</v>
      </c>
      <c r="CO749">
        <v>-316.30549999999999</v>
      </c>
      <c r="CP749">
        <v>-234.39449999999999</v>
      </c>
      <c r="CQ749">
        <v>35092.51</v>
      </c>
      <c r="CR749">
        <v>15558.51</v>
      </c>
      <c r="CS749">
        <v>17468.39</v>
      </c>
      <c r="CT749">
        <v>16704.099999999999</v>
      </c>
      <c r="CU749">
        <v>11029.34</v>
      </c>
      <c r="CV749">
        <v>12136.98</v>
      </c>
      <c r="CW749">
        <v>7887.8530000000001</v>
      </c>
      <c r="CX749">
        <v>7493.2120000000004</v>
      </c>
      <c r="CY749">
        <v>13497.09</v>
      </c>
      <c r="CZ749">
        <v>15209.01</v>
      </c>
      <c r="DA749">
        <v>29775.74</v>
      </c>
      <c r="DB749">
        <v>31356.03</v>
      </c>
      <c r="DC749">
        <v>35020.410000000003</v>
      </c>
      <c r="DD749">
        <v>39849.75</v>
      </c>
      <c r="DE749">
        <v>48580.2</v>
      </c>
      <c r="DF749">
        <v>54580.1</v>
      </c>
      <c r="DG749">
        <v>60409.96</v>
      </c>
      <c r="DH749">
        <v>59569.59</v>
      </c>
      <c r="DI749">
        <v>62546.080000000002</v>
      </c>
      <c r="DJ749">
        <v>60240.67</v>
      </c>
      <c r="DK749">
        <v>71688.09</v>
      </c>
      <c r="DL749">
        <v>53201.83</v>
      </c>
      <c r="DM749">
        <v>31352.54</v>
      </c>
      <c r="DN749">
        <v>26324.37</v>
      </c>
      <c r="DO749">
        <v>20</v>
      </c>
      <c r="DP749">
        <v>20</v>
      </c>
    </row>
    <row r="750" spans="1:120" hidden="1" x14ac:dyDescent="0.25">
      <c r="A750" t="str">
        <f t="shared" si="11"/>
        <v>All_Elect DA 1-4 (1PM-9PM)_44390_20-20</v>
      </c>
      <c r="B750" t="s">
        <v>62</v>
      </c>
      <c r="C750" t="s">
        <v>61</v>
      </c>
      <c r="D750" t="s">
        <v>61</v>
      </c>
      <c r="E750" t="s">
        <v>61</v>
      </c>
      <c r="F750" t="s">
        <v>61</v>
      </c>
      <c r="G750" t="s">
        <v>61</v>
      </c>
      <c r="H750" t="s">
        <v>61</v>
      </c>
      <c r="I750" t="s">
        <v>61</v>
      </c>
      <c r="J750" t="s">
        <v>61</v>
      </c>
      <c r="K750" t="s">
        <v>203</v>
      </c>
      <c r="L750" s="18">
        <v>44390</v>
      </c>
      <c r="M750">
        <v>20</v>
      </c>
      <c r="N750">
        <v>20</v>
      </c>
      <c r="O750" t="s">
        <v>258</v>
      </c>
      <c r="P750">
        <v>478</v>
      </c>
      <c r="Q750">
        <v>467</v>
      </c>
      <c r="R750">
        <v>0</v>
      </c>
      <c r="S750">
        <v>0</v>
      </c>
      <c r="T750">
        <v>0</v>
      </c>
      <c r="U750">
        <v>1</v>
      </c>
      <c r="V750">
        <v>1</v>
      </c>
      <c r="W750">
        <v>18025.385999999999</v>
      </c>
      <c r="X750">
        <v>18420.460999999999</v>
      </c>
      <c r="Y750">
        <v>18238.774000000001</v>
      </c>
      <c r="Z750">
        <v>18122.321</v>
      </c>
      <c r="AA750">
        <v>18170.050999999999</v>
      </c>
      <c r="AB750">
        <v>19269.912</v>
      </c>
      <c r="AC750">
        <v>21033.91</v>
      </c>
      <c r="AD750">
        <v>23693.741999999998</v>
      </c>
      <c r="AE750">
        <v>26123.687000000002</v>
      </c>
      <c r="AF750">
        <v>28317.332999999999</v>
      </c>
      <c r="AG750">
        <v>29617.260999999999</v>
      </c>
      <c r="AH750">
        <v>32673.145</v>
      </c>
      <c r="AI750">
        <v>34017.446000000004</v>
      </c>
      <c r="AJ750">
        <v>34924.512999999999</v>
      </c>
      <c r="AK750">
        <v>35773.203000000001</v>
      </c>
      <c r="AL750">
        <v>35911.637999999999</v>
      </c>
      <c r="AM750">
        <v>36345.919999999998</v>
      </c>
      <c r="AN750">
        <v>36874.936999999998</v>
      </c>
      <c r="AO750">
        <v>34277.891000000003</v>
      </c>
      <c r="AP750">
        <v>26034.608</v>
      </c>
      <c r="AQ750">
        <v>27606.793000000001</v>
      </c>
      <c r="AR750">
        <v>24171.759999999998</v>
      </c>
      <c r="AS750">
        <v>20455.505000000001</v>
      </c>
      <c r="AT750">
        <v>18811.861000000001</v>
      </c>
      <c r="AU750">
        <v>67.208779000000007</v>
      </c>
      <c r="AV750">
        <v>66.895075000000006</v>
      </c>
      <c r="AW750">
        <v>65.781585000000007</v>
      </c>
      <c r="AX750">
        <v>64.862954999999999</v>
      </c>
      <c r="AY750">
        <v>63.752676999999998</v>
      </c>
      <c r="AZ750">
        <v>63.309421999999998</v>
      </c>
      <c r="BA750">
        <v>62.594217999999998</v>
      </c>
      <c r="BB750">
        <v>63.314774999999997</v>
      </c>
      <c r="BC750">
        <v>65.027837000000005</v>
      </c>
      <c r="BD750">
        <v>68.229122000000004</v>
      </c>
      <c r="BE750">
        <v>71.768737000000002</v>
      </c>
      <c r="BF750">
        <v>75.224839000000003</v>
      </c>
      <c r="BG750">
        <v>78.626338000000004</v>
      </c>
      <c r="BH750">
        <v>81.073875999999998</v>
      </c>
      <c r="BI750">
        <v>83.172376999999997</v>
      </c>
      <c r="BJ750">
        <v>83.996787999999995</v>
      </c>
      <c r="BK750">
        <v>84.067452000000003</v>
      </c>
      <c r="BL750">
        <v>83.548180000000002</v>
      </c>
      <c r="BM750">
        <v>81.625268000000005</v>
      </c>
      <c r="BN750">
        <v>78.674518000000006</v>
      </c>
      <c r="BO750">
        <v>75.153104999999996</v>
      </c>
      <c r="BP750">
        <v>71.857602</v>
      </c>
      <c r="BQ750">
        <v>69.496787999999995</v>
      </c>
      <c r="BR750">
        <v>67.886510000000001</v>
      </c>
      <c r="BS750">
        <v>-272.18009999999998</v>
      </c>
      <c r="BT750">
        <v>78.139989999999997</v>
      </c>
      <c r="BU750">
        <v>27.486329999999999</v>
      </c>
      <c r="BV750">
        <v>40.439950000000003</v>
      </c>
      <c r="BW750">
        <v>129.38659999999999</v>
      </c>
      <c r="BX750">
        <v>165.30959999999999</v>
      </c>
      <c r="BY750">
        <v>50.447560000000003</v>
      </c>
      <c r="BZ750">
        <v>20.282029999999999</v>
      </c>
      <c r="CA750">
        <v>-173.87979999999999</v>
      </c>
      <c r="CB750">
        <v>-273.42309999999998</v>
      </c>
      <c r="CC750">
        <v>-36.309640000000002</v>
      </c>
      <c r="CD750">
        <v>-364.8519</v>
      </c>
      <c r="CE750">
        <v>-344.32560000000001</v>
      </c>
      <c r="CF750">
        <v>-489.30419999999998</v>
      </c>
      <c r="CG750">
        <v>-628.94389999999999</v>
      </c>
      <c r="CH750">
        <v>-516.31539999999995</v>
      </c>
      <c r="CI750">
        <v>-615.1866</v>
      </c>
      <c r="CJ750">
        <v>-551.97630000000004</v>
      </c>
      <c r="CK750">
        <v>2359.049</v>
      </c>
      <c r="CL750">
        <v>8528.5460000000003</v>
      </c>
      <c r="CM750">
        <v>2528.3020000000001</v>
      </c>
      <c r="CN750">
        <v>287.76350000000002</v>
      </c>
      <c r="CO750">
        <v>-316.30549999999999</v>
      </c>
      <c r="CP750">
        <v>-234.39449999999999</v>
      </c>
      <c r="CQ750">
        <v>35092.51</v>
      </c>
      <c r="CR750">
        <v>15558.51</v>
      </c>
      <c r="CS750">
        <v>17468.39</v>
      </c>
      <c r="CT750">
        <v>16704.099999999999</v>
      </c>
      <c r="CU750">
        <v>11029.34</v>
      </c>
      <c r="CV750">
        <v>12136.98</v>
      </c>
      <c r="CW750">
        <v>7887.8530000000001</v>
      </c>
      <c r="CX750">
        <v>7493.2120000000004</v>
      </c>
      <c r="CY750">
        <v>13497.09</v>
      </c>
      <c r="CZ750">
        <v>15209.01</v>
      </c>
      <c r="DA750">
        <v>29775.74</v>
      </c>
      <c r="DB750">
        <v>31356.03</v>
      </c>
      <c r="DC750">
        <v>35020.410000000003</v>
      </c>
      <c r="DD750">
        <v>39849.75</v>
      </c>
      <c r="DE750">
        <v>48580.2</v>
      </c>
      <c r="DF750">
        <v>54580.1</v>
      </c>
      <c r="DG750">
        <v>60409.96</v>
      </c>
      <c r="DH750">
        <v>59569.59</v>
      </c>
      <c r="DI750">
        <v>62546.080000000002</v>
      </c>
      <c r="DJ750">
        <v>60240.67</v>
      </c>
      <c r="DK750">
        <v>71688.09</v>
      </c>
      <c r="DL750">
        <v>53201.83</v>
      </c>
      <c r="DM750">
        <v>31352.54</v>
      </c>
      <c r="DN750">
        <v>26324.37</v>
      </c>
      <c r="DO750">
        <v>20</v>
      </c>
      <c r="DP750">
        <v>20</v>
      </c>
    </row>
    <row r="751" spans="1:120" hidden="1" x14ac:dyDescent="0.25">
      <c r="A751" t="str">
        <f t="shared" si="11"/>
        <v>Size_Grp-Below 20 kW_Elect DA 1-4 (1PM-9PM)_44390_20-20</v>
      </c>
      <c r="B751" t="s">
        <v>62</v>
      </c>
      <c r="C751" t="s">
        <v>259</v>
      </c>
      <c r="D751" t="s">
        <v>61</v>
      </c>
      <c r="E751" t="s">
        <v>61</v>
      </c>
      <c r="F751" t="s">
        <v>61</v>
      </c>
      <c r="G751" t="s">
        <v>61</v>
      </c>
      <c r="H751" t="s">
        <v>61</v>
      </c>
      <c r="I751" t="s">
        <v>61</v>
      </c>
      <c r="J751" t="s">
        <v>260</v>
      </c>
      <c r="K751" t="s">
        <v>203</v>
      </c>
      <c r="L751" s="18">
        <v>44390</v>
      </c>
      <c r="M751">
        <v>20</v>
      </c>
      <c r="N751">
        <v>20</v>
      </c>
      <c r="O751" t="s">
        <v>258</v>
      </c>
      <c r="P751">
        <v>63</v>
      </c>
      <c r="Q751">
        <v>62</v>
      </c>
      <c r="R751">
        <v>0</v>
      </c>
      <c r="S751">
        <v>0</v>
      </c>
      <c r="T751">
        <v>0</v>
      </c>
      <c r="U751">
        <v>1</v>
      </c>
      <c r="V751">
        <v>1</v>
      </c>
      <c r="W751">
        <v>289.86045999999999</v>
      </c>
      <c r="X751">
        <v>278.74349999999998</v>
      </c>
      <c r="Y751">
        <v>277.52008000000001</v>
      </c>
      <c r="Z751">
        <v>281.02928000000003</v>
      </c>
      <c r="AA751">
        <v>302.81610000000001</v>
      </c>
      <c r="AB751">
        <v>317.80198000000001</v>
      </c>
      <c r="AC751">
        <v>321.67545999999999</v>
      </c>
      <c r="AD751">
        <v>451.65156999999999</v>
      </c>
      <c r="AE751">
        <v>573.40922999999998</v>
      </c>
      <c r="AF751">
        <v>649.69410000000005</v>
      </c>
      <c r="AG751">
        <v>693.78412000000003</v>
      </c>
      <c r="AH751">
        <v>740.83663999999999</v>
      </c>
      <c r="AI751">
        <v>790.38936000000001</v>
      </c>
      <c r="AJ751">
        <v>823.15241000000003</v>
      </c>
      <c r="AK751">
        <v>860.22181</v>
      </c>
      <c r="AL751">
        <v>881.05754000000002</v>
      </c>
      <c r="AM751">
        <v>862.99177999999995</v>
      </c>
      <c r="AN751">
        <v>857.24405000000002</v>
      </c>
      <c r="AO751">
        <v>861.38680999999997</v>
      </c>
      <c r="AP751">
        <v>664.24863000000005</v>
      </c>
      <c r="AQ751">
        <v>706.37784999999997</v>
      </c>
      <c r="AR751">
        <v>533.49873000000002</v>
      </c>
      <c r="AS751">
        <v>369.55444</v>
      </c>
      <c r="AT751">
        <v>259.32882999999998</v>
      </c>
      <c r="AU751">
        <v>69.693548000000007</v>
      </c>
      <c r="AV751">
        <v>69.330645000000004</v>
      </c>
      <c r="AW751">
        <v>68.048387000000005</v>
      </c>
      <c r="AX751">
        <v>66.677419</v>
      </c>
      <c r="AY751">
        <v>65.088710000000006</v>
      </c>
      <c r="AZ751">
        <v>64.540323000000001</v>
      </c>
      <c r="BA751">
        <v>63.782257999999999</v>
      </c>
      <c r="BB751">
        <v>64.919354999999996</v>
      </c>
      <c r="BC751">
        <v>67.266129000000006</v>
      </c>
      <c r="BD751">
        <v>70.927419</v>
      </c>
      <c r="BE751">
        <v>74.596773999999996</v>
      </c>
      <c r="BF751">
        <v>77.991934999999998</v>
      </c>
      <c r="BG751">
        <v>81.338710000000006</v>
      </c>
      <c r="BH751">
        <v>83.903226000000004</v>
      </c>
      <c r="BI751">
        <v>86.145161000000002</v>
      </c>
      <c r="BJ751">
        <v>87.25</v>
      </c>
      <c r="BK751">
        <v>87.540323000000001</v>
      </c>
      <c r="BL751">
        <v>87.024193999999994</v>
      </c>
      <c r="BM751">
        <v>85.225806000000006</v>
      </c>
      <c r="BN751">
        <v>82.201612999999995</v>
      </c>
      <c r="BO751">
        <v>78.435484000000002</v>
      </c>
      <c r="BP751">
        <v>74.782257999999999</v>
      </c>
      <c r="BQ751">
        <v>72.120968000000005</v>
      </c>
      <c r="BR751">
        <v>70.338710000000006</v>
      </c>
      <c r="BS751">
        <v>2.9762170000000001</v>
      </c>
      <c r="BT751">
        <v>-2.3109320000000002</v>
      </c>
      <c r="BU751">
        <v>-2.2112059999999998</v>
      </c>
      <c r="BV751">
        <v>-4.9718200000000001</v>
      </c>
      <c r="BW751">
        <v>-5.5252920000000003</v>
      </c>
      <c r="BX751">
        <v>6.2970350000000002</v>
      </c>
      <c r="BY751">
        <v>6.1646289999999997</v>
      </c>
      <c r="BZ751">
        <v>2.1590319999999998</v>
      </c>
      <c r="CA751">
        <v>-3.8772419999999999</v>
      </c>
      <c r="CB751">
        <v>-6.2492279999999996</v>
      </c>
      <c r="CC751">
        <v>-9.9662249999999997</v>
      </c>
      <c r="CD751">
        <v>-17.345320000000001</v>
      </c>
      <c r="CE751">
        <v>-15.76929</v>
      </c>
      <c r="CF751">
        <v>-5.625</v>
      </c>
      <c r="CG751">
        <v>-1.43479</v>
      </c>
      <c r="CH751">
        <v>-3.237841</v>
      </c>
      <c r="CI751">
        <v>-5.3958810000000001</v>
      </c>
      <c r="CJ751">
        <v>-6.861605</v>
      </c>
      <c r="CK751">
        <v>-33.023940000000003</v>
      </c>
      <c r="CL751">
        <v>139.2808</v>
      </c>
      <c r="CM751">
        <v>-30.283449999999998</v>
      </c>
      <c r="CN751">
        <v>-15.95407</v>
      </c>
      <c r="CO751">
        <v>-8.6351809999999993</v>
      </c>
      <c r="CP751">
        <v>1.613237</v>
      </c>
      <c r="CQ751">
        <v>21.054510000000001</v>
      </c>
      <c r="CR751">
        <v>18.024329999999999</v>
      </c>
      <c r="CS751">
        <v>16.340129999999998</v>
      </c>
      <c r="CT751">
        <v>15.599259999999999</v>
      </c>
      <c r="CU751">
        <v>21.97522</v>
      </c>
      <c r="CV751">
        <v>17.02412</v>
      </c>
      <c r="CW751">
        <v>15.149459999999999</v>
      </c>
      <c r="CX751">
        <v>17.968309999999999</v>
      </c>
      <c r="CY751">
        <v>19.330850000000002</v>
      </c>
      <c r="CZ751">
        <v>23.175850000000001</v>
      </c>
      <c r="DA751">
        <v>26.876480000000001</v>
      </c>
      <c r="DB751">
        <v>32.393039999999999</v>
      </c>
      <c r="DC751">
        <v>36.320120000000003</v>
      </c>
      <c r="DD751">
        <v>40.205959999999997</v>
      </c>
      <c r="DE751">
        <v>44.41</v>
      </c>
      <c r="DF751">
        <v>48.97072</v>
      </c>
      <c r="DG751">
        <v>57.555689999999998</v>
      </c>
      <c r="DH751">
        <v>63.5212</v>
      </c>
      <c r="DI751">
        <v>75.167789999999997</v>
      </c>
      <c r="DJ751">
        <v>83.388459999999995</v>
      </c>
      <c r="DK751">
        <v>56.579239999999999</v>
      </c>
      <c r="DL751">
        <v>42.15307</v>
      </c>
      <c r="DM751">
        <v>21.427060000000001</v>
      </c>
      <c r="DN751">
        <v>12.025539999999999</v>
      </c>
      <c r="DO751">
        <v>20</v>
      </c>
      <c r="DP751">
        <v>20</v>
      </c>
    </row>
    <row r="752" spans="1:120" hidden="1" x14ac:dyDescent="0.25">
      <c r="A752" t="str">
        <f t="shared" si="11"/>
        <v>Industry_Type-1. Agriculture, Mining &amp; Construction_Elect DA 1-4 (1PM-9PM)_44390_20-20</v>
      </c>
      <c r="B752" t="s">
        <v>62</v>
      </c>
      <c r="C752" t="s">
        <v>211</v>
      </c>
      <c r="D752" t="s">
        <v>61</v>
      </c>
      <c r="E752" t="s">
        <v>61</v>
      </c>
      <c r="F752" t="s">
        <v>61</v>
      </c>
      <c r="G752" t="s">
        <v>30</v>
      </c>
      <c r="H752" t="s">
        <v>61</v>
      </c>
      <c r="I752" t="s">
        <v>61</v>
      </c>
      <c r="J752" t="s">
        <v>61</v>
      </c>
      <c r="K752" t="s">
        <v>203</v>
      </c>
      <c r="L752" s="18">
        <v>44390</v>
      </c>
      <c r="M752">
        <v>20</v>
      </c>
      <c r="N752">
        <v>20</v>
      </c>
      <c r="O752" t="s">
        <v>258</v>
      </c>
      <c r="P752">
        <v>17</v>
      </c>
      <c r="Q752">
        <v>17</v>
      </c>
      <c r="R752">
        <v>0</v>
      </c>
      <c r="S752">
        <v>0</v>
      </c>
      <c r="T752">
        <v>0</v>
      </c>
      <c r="U752">
        <v>1</v>
      </c>
      <c r="V752">
        <v>1</v>
      </c>
      <c r="W752">
        <v>4706.24</v>
      </c>
      <c r="X752">
        <v>4743.68</v>
      </c>
      <c r="Y752">
        <v>4742.3999999999996</v>
      </c>
      <c r="Z752">
        <v>4735.4399999999996</v>
      </c>
      <c r="AA752">
        <v>4733.04</v>
      </c>
      <c r="AB752">
        <v>4736.96</v>
      </c>
      <c r="AC752">
        <v>4735.3599999999997</v>
      </c>
      <c r="AD752">
        <v>4754.08</v>
      </c>
      <c r="AE752">
        <v>4652.3999999999996</v>
      </c>
      <c r="AF752">
        <v>4597.5200000000004</v>
      </c>
      <c r="AG752">
        <v>4560.8</v>
      </c>
      <c r="AH752">
        <v>4541.68</v>
      </c>
      <c r="AI752">
        <v>4526.8</v>
      </c>
      <c r="AJ752">
        <v>4527.3599999999997</v>
      </c>
      <c r="AK752">
        <v>4527.84</v>
      </c>
      <c r="AL752">
        <v>4525.3599999999997</v>
      </c>
      <c r="AM752">
        <v>4424.24</v>
      </c>
      <c r="AN752">
        <v>4195.76</v>
      </c>
      <c r="AO752">
        <v>1923.76</v>
      </c>
      <c r="AP752">
        <v>87.68</v>
      </c>
      <c r="AQ752">
        <v>2700.24</v>
      </c>
      <c r="AR752">
        <v>4728.88</v>
      </c>
      <c r="AS752">
        <v>4805.5200000000004</v>
      </c>
      <c r="AT752">
        <v>4689.4399999999996</v>
      </c>
      <c r="AU752">
        <v>86.5</v>
      </c>
      <c r="AV752">
        <v>86.5</v>
      </c>
      <c r="AW752">
        <v>84</v>
      </c>
      <c r="AX752">
        <v>81.5</v>
      </c>
      <c r="AY752">
        <v>79</v>
      </c>
      <c r="AZ752">
        <v>78</v>
      </c>
      <c r="BA752">
        <v>75</v>
      </c>
      <c r="BB752">
        <v>75</v>
      </c>
      <c r="BC752">
        <v>77.5</v>
      </c>
      <c r="BD752">
        <v>83</v>
      </c>
      <c r="BE752">
        <v>88</v>
      </c>
      <c r="BF752">
        <v>92</v>
      </c>
      <c r="BG752">
        <v>95</v>
      </c>
      <c r="BH752">
        <v>97.5</v>
      </c>
      <c r="BI752">
        <v>101</v>
      </c>
      <c r="BJ752">
        <v>102</v>
      </c>
      <c r="BK752">
        <v>102.5</v>
      </c>
      <c r="BL752">
        <v>103</v>
      </c>
      <c r="BM752">
        <v>101.5</v>
      </c>
      <c r="BN752">
        <v>99.5</v>
      </c>
      <c r="BO752">
        <v>97</v>
      </c>
      <c r="BP752">
        <v>94</v>
      </c>
      <c r="BQ752">
        <v>90.5</v>
      </c>
      <c r="BR752">
        <v>88</v>
      </c>
      <c r="BS752">
        <v>-98.506020000000007</v>
      </c>
      <c r="BT752">
        <v>21.126660000000001</v>
      </c>
      <c r="BU752">
        <v>32.627029999999998</v>
      </c>
      <c r="BV752">
        <v>25.534770000000002</v>
      </c>
      <c r="BW752">
        <v>13.07466</v>
      </c>
      <c r="BX752">
        <v>16.1174</v>
      </c>
      <c r="BY752">
        <v>23.57253</v>
      </c>
      <c r="BZ752">
        <v>2.4564010000000001</v>
      </c>
      <c r="CA752">
        <v>-22.964310000000001</v>
      </c>
      <c r="CB752">
        <v>-34.722230000000003</v>
      </c>
      <c r="CC752">
        <v>52.588700000000003</v>
      </c>
      <c r="CD752">
        <v>42.72598</v>
      </c>
      <c r="CE752">
        <v>30.212029999999999</v>
      </c>
      <c r="CF752">
        <v>31.68892</v>
      </c>
      <c r="CG752">
        <v>-6.0417180000000004</v>
      </c>
      <c r="CH752">
        <v>-4.9644380000000004</v>
      </c>
      <c r="CI752">
        <v>6.5245379999999997</v>
      </c>
      <c r="CJ752">
        <v>115.8546</v>
      </c>
      <c r="CK752">
        <v>2449.3240000000001</v>
      </c>
      <c r="CL752">
        <v>4374.7820000000002</v>
      </c>
      <c r="CM752">
        <v>2290.2339999999999</v>
      </c>
      <c r="CN752">
        <v>547.71299999999997</v>
      </c>
      <c r="CO752">
        <v>94.313929999999999</v>
      </c>
      <c r="CP752">
        <v>92.762150000000005</v>
      </c>
      <c r="CQ752">
        <v>13138.61</v>
      </c>
      <c r="CR752">
        <v>3321.9</v>
      </c>
      <c r="CS752">
        <v>2910.6860000000001</v>
      </c>
      <c r="CT752">
        <v>2777.127</v>
      </c>
      <c r="CU752">
        <v>2672.212</v>
      </c>
      <c r="CV752">
        <v>2825.2080000000001</v>
      </c>
      <c r="CW752">
        <v>1209.0429999999999</v>
      </c>
      <c r="CX752">
        <v>1775.7149999999999</v>
      </c>
      <c r="CY752">
        <v>2545.8040000000001</v>
      </c>
      <c r="CZ752">
        <v>2993.9839999999999</v>
      </c>
      <c r="DA752">
        <v>6702.2340000000004</v>
      </c>
      <c r="DB752">
        <v>4420.6629999999996</v>
      </c>
      <c r="DC752">
        <v>3928.3209999999999</v>
      </c>
      <c r="DD752">
        <v>4049.21</v>
      </c>
      <c r="DE752">
        <v>4906.0600000000004</v>
      </c>
      <c r="DF752">
        <v>5131.8739999999998</v>
      </c>
      <c r="DG752">
        <v>6048.4369999999999</v>
      </c>
      <c r="DH752">
        <v>15751.21</v>
      </c>
      <c r="DI752">
        <v>15119.6</v>
      </c>
      <c r="DJ752">
        <v>12268.53</v>
      </c>
      <c r="DK752">
        <v>23513.99</v>
      </c>
      <c r="DL752">
        <v>15212</v>
      </c>
      <c r="DM752">
        <v>10564.59</v>
      </c>
      <c r="DN752">
        <v>10939.27</v>
      </c>
      <c r="DO752">
        <v>20</v>
      </c>
      <c r="DP752">
        <v>20</v>
      </c>
    </row>
    <row r="753" spans="1:122" hidden="1" x14ac:dyDescent="0.25">
      <c r="A753" t="str">
        <f t="shared" si="11"/>
        <v>LCA-Sierra_Elect DA 1-4 (1PM-9PM)_44390_20-20</v>
      </c>
      <c r="B753" t="s">
        <v>62</v>
      </c>
      <c r="C753" t="s">
        <v>206</v>
      </c>
      <c r="D753" t="s">
        <v>34</v>
      </c>
      <c r="E753" t="s">
        <v>61</v>
      </c>
      <c r="F753" t="s">
        <v>61</v>
      </c>
      <c r="G753" t="s">
        <v>61</v>
      </c>
      <c r="H753" t="s">
        <v>61</v>
      </c>
      <c r="I753" t="s">
        <v>61</v>
      </c>
      <c r="J753" t="s">
        <v>61</v>
      </c>
      <c r="K753" t="s">
        <v>203</v>
      </c>
      <c r="L753" s="18">
        <v>44390</v>
      </c>
      <c r="M753">
        <v>20</v>
      </c>
      <c r="N753">
        <v>20</v>
      </c>
      <c r="O753" t="s">
        <v>258</v>
      </c>
      <c r="P753">
        <v>35</v>
      </c>
      <c r="Q753">
        <v>34</v>
      </c>
      <c r="R753">
        <v>0</v>
      </c>
      <c r="S753">
        <v>0</v>
      </c>
      <c r="T753">
        <v>0</v>
      </c>
      <c r="U753">
        <v>1</v>
      </c>
      <c r="V753">
        <v>1</v>
      </c>
      <c r="W753">
        <v>761.08425999999997</v>
      </c>
      <c r="X753">
        <v>675.20043999999996</v>
      </c>
      <c r="Y753">
        <v>675.98382000000004</v>
      </c>
      <c r="Z753">
        <v>634.81353000000001</v>
      </c>
      <c r="AA753">
        <v>646.52720999999997</v>
      </c>
      <c r="AB753">
        <v>664.79823999999996</v>
      </c>
      <c r="AC753">
        <v>637.34484999999995</v>
      </c>
      <c r="AD753">
        <v>819.85338000000002</v>
      </c>
      <c r="AE753">
        <v>1038.4572000000001</v>
      </c>
      <c r="AF753">
        <v>1098.1065000000001</v>
      </c>
      <c r="AG753">
        <v>1173.3688</v>
      </c>
      <c r="AH753">
        <v>1221.9272000000001</v>
      </c>
      <c r="AI753">
        <v>1286.9901</v>
      </c>
      <c r="AJ753">
        <v>1322.9186999999999</v>
      </c>
      <c r="AK753">
        <v>1362.3543999999999</v>
      </c>
      <c r="AL753">
        <v>1394.4824000000001</v>
      </c>
      <c r="AM753">
        <v>1434.8240000000001</v>
      </c>
      <c r="AN753">
        <v>1458.6785</v>
      </c>
      <c r="AO753">
        <v>1457.8488</v>
      </c>
      <c r="AP753">
        <v>1334.4666</v>
      </c>
      <c r="AQ753">
        <v>1354.0428999999999</v>
      </c>
      <c r="AR753">
        <v>1036.8780999999999</v>
      </c>
      <c r="AS753">
        <v>856.13499999999999</v>
      </c>
      <c r="AT753">
        <v>658.00165000000004</v>
      </c>
      <c r="AU753">
        <v>66.573528999999994</v>
      </c>
      <c r="AV753">
        <v>66.661765000000003</v>
      </c>
      <c r="AW753">
        <v>65.764706000000004</v>
      </c>
      <c r="AX753">
        <v>63.838234999999997</v>
      </c>
      <c r="AY753">
        <v>61.573529000000001</v>
      </c>
      <c r="AZ753">
        <v>60.794117999999997</v>
      </c>
      <c r="BA753">
        <v>60.588234999999997</v>
      </c>
      <c r="BB753">
        <v>62.705882000000003</v>
      </c>
      <c r="BC753">
        <v>67.264706000000004</v>
      </c>
      <c r="BD753">
        <v>72.985293999999996</v>
      </c>
      <c r="BE753">
        <v>76.367647000000005</v>
      </c>
      <c r="BF753">
        <v>79.338234999999997</v>
      </c>
      <c r="BG753">
        <v>82.882352999999995</v>
      </c>
      <c r="BH753">
        <v>85.941175999999999</v>
      </c>
      <c r="BI753">
        <v>87.955882000000003</v>
      </c>
      <c r="BJ753">
        <v>90.132352999999995</v>
      </c>
      <c r="BK753">
        <v>91.220588000000006</v>
      </c>
      <c r="BL753">
        <v>91.191175999999999</v>
      </c>
      <c r="BM753">
        <v>89.485293999999996</v>
      </c>
      <c r="BN753">
        <v>85.838234999999997</v>
      </c>
      <c r="BO753">
        <v>81.382352999999995</v>
      </c>
      <c r="BP753">
        <v>75.485293999999996</v>
      </c>
      <c r="BQ753">
        <v>70.911765000000003</v>
      </c>
      <c r="BR753">
        <v>67.926471000000006</v>
      </c>
      <c r="BS753">
        <v>-14.241289999999999</v>
      </c>
      <c r="BT753">
        <v>-12.942600000000001</v>
      </c>
      <c r="BU753">
        <v>8.8603839999999998</v>
      </c>
      <c r="BV753">
        <v>-1.0402389999999999</v>
      </c>
      <c r="BW753">
        <v>-21.2834</v>
      </c>
      <c r="BX753">
        <v>-25.220870000000001</v>
      </c>
      <c r="BY753">
        <v>13.960649999999999</v>
      </c>
      <c r="BZ753">
        <v>25.213419999999999</v>
      </c>
      <c r="CA753">
        <v>9.1476209999999991</v>
      </c>
      <c r="CB753">
        <v>-4.1631799999999997</v>
      </c>
      <c r="CC753">
        <v>-0.36268499999999998</v>
      </c>
      <c r="CD753">
        <v>9.7675619999999999</v>
      </c>
      <c r="CE753">
        <v>-0.2199458</v>
      </c>
      <c r="CF753">
        <v>-10.363250000000001</v>
      </c>
      <c r="CG753">
        <v>4.7160950000000001</v>
      </c>
      <c r="CH753">
        <v>-1.769226</v>
      </c>
      <c r="CI753">
        <v>1.750815</v>
      </c>
      <c r="CJ753">
        <v>0.21458160000000001</v>
      </c>
      <c r="CK753">
        <v>40.86985</v>
      </c>
      <c r="CL753">
        <v>180.49770000000001</v>
      </c>
      <c r="CM753">
        <v>-33.178570000000001</v>
      </c>
      <c r="CN753">
        <v>-12.072559999999999</v>
      </c>
      <c r="CO753">
        <v>-51.748849999999997</v>
      </c>
      <c r="CP753">
        <v>-30.145980000000002</v>
      </c>
      <c r="CQ753">
        <v>458.7244</v>
      </c>
      <c r="CR753">
        <v>388.14640000000003</v>
      </c>
      <c r="CS753">
        <v>738.84659999999997</v>
      </c>
      <c r="CT753">
        <v>336.60320000000002</v>
      </c>
      <c r="CU753">
        <v>255.31049999999999</v>
      </c>
      <c r="CV753">
        <v>215.8492</v>
      </c>
      <c r="CW753">
        <v>223.4666</v>
      </c>
      <c r="CX753">
        <v>202.25960000000001</v>
      </c>
      <c r="CY753">
        <v>326.80450000000002</v>
      </c>
      <c r="CZ753">
        <v>328.39710000000002</v>
      </c>
      <c r="DA753">
        <v>396.07839999999999</v>
      </c>
      <c r="DB753">
        <v>363.56119999999999</v>
      </c>
      <c r="DC753">
        <v>138.56700000000001</v>
      </c>
      <c r="DD753">
        <v>457.81529999999998</v>
      </c>
      <c r="DE753">
        <v>203.90090000000001</v>
      </c>
      <c r="DF753">
        <v>407.85129999999998</v>
      </c>
      <c r="DG753">
        <v>836.81989999999996</v>
      </c>
      <c r="DH753">
        <v>944.67759999999998</v>
      </c>
      <c r="DI753">
        <v>1354.6489999999999</v>
      </c>
      <c r="DJ753">
        <v>977.33860000000004</v>
      </c>
      <c r="DK753">
        <v>982.28009999999995</v>
      </c>
      <c r="DL753">
        <v>938.72239999999999</v>
      </c>
      <c r="DM753">
        <v>796.74890000000005</v>
      </c>
      <c r="DN753">
        <v>587.31349999999998</v>
      </c>
      <c r="DO753">
        <v>20</v>
      </c>
      <c r="DP753">
        <v>20</v>
      </c>
    </row>
    <row r="754" spans="1:122" hidden="1" x14ac:dyDescent="0.25">
      <c r="A754" t="str">
        <f t="shared" si="11"/>
        <v>sublap_id-SLAP_PGSI_Elect DA 1-4 (1PM-9PM)_44390_20-20</v>
      </c>
      <c r="B754" t="s">
        <v>62</v>
      </c>
      <c r="C754" t="s">
        <v>277</v>
      </c>
      <c r="D754" t="s">
        <v>61</v>
      </c>
      <c r="E754" t="s">
        <v>278</v>
      </c>
      <c r="F754" t="s">
        <v>61</v>
      </c>
      <c r="G754" t="s">
        <v>61</v>
      </c>
      <c r="H754" t="s">
        <v>61</v>
      </c>
      <c r="I754" t="s">
        <v>61</v>
      </c>
      <c r="J754" t="s">
        <v>61</v>
      </c>
      <c r="K754" t="s">
        <v>203</v>
      </c>
      <c r="L754" s="18">
        <v>44390</v>
      </c>
      <c r="M754">
        <v>20</v>
      </c>
      <c r="N754">
        <v>20</v>
      </c>
      <c r="O754" t="s">
        <v>258</v>
      </c>
      <c r="P754">
        <v>34</v>
      </c>
      <c r="Q754">
        <v>34</v>
      </c>
      <c r="R754">
        <v>0</v>
      </c>
      <c r="S754">
        <v>0</v>
      </c>
      <c r="T754">
        <v>0</v>
      </c>
      <c r="U754">
        <v>1</v>
      </c>
      <c r="V754">
        <v>1</v>
      </c>
      <c r="W754">
        <v>739.33900000000006</v>
      </c>
      <c r="X754">
        <v>655.90899999999999</v>
      </c>
      <c r="Y754">
        <v>656.67</v>
      </c>
      <c r="Z754">
        <v>616.67600000000004</v>
      </c>
      <c r="AA754">
        <v>628.05499999999995</v>
      </c>
      <c r="AB754">
        <v>645.80399999999997</v>
      </c>
      <c r="AC754">
        <v>619.13499999999999</v>
      </c>
      <c r="AD754">
        <v>796.42899999999997</v>
      </c>
      <c r="AE754">
        <v>1008.787</v>
      </c>
      <c r="AF754">
        <v>1066.732</v>
      </c>
      <c r="AG754">
        <v>1139.8440000000001</v>
      </c>
      <c r="AH754">
        <v>1187.0150000000001</v>
      </c>
      <c r="AI754">
        <v>1250.2190000000001</v>
      </c>
      <c r="AJ754">
        <v>1285.1210000000001</v>
      </c>
      <c r="AK754">
        <v>1323.43</v>
      </c>
      <c r="AL754">
        <v>1354.64</v>
      </c>
      <c r="AM754">
        <v>1393.829</v>
      </c>
      <c r="AN754">
        <v>1417.002</v>
      </c>
      <c r="AO754">
        <v>1416.1959999999999</v>
      </c>
      <c r="AP754">
        <v>1296.3389999999999</v>
      </c>
      <c r="AQ754">
        <v>1315.356</v>
      </c>
      <c r="AR754">
        <v>1007.253</v>
      </c>
      <c r="AS754">
        <v>831.67399999999998</v>
      </c>
      <c r="AT754">
        <v>639.20159999999998</v>
      </c>
      <c r="AU754">
        <v>66.573528999999994</v>
      </c>
      <c r="AV754">
        <v>66.661765000000003</v>
      </c>
      <c r="AW754">
        <v>65.764706000000004</v>
      </c>
      <c r="AX754">
        <v>63.838234999999997</v>
      </c>
      <c r="AY754">
        <v>61.573529000000001</v>
      </c>
      <c r="AZ754">
        <v>60.794117999999997</v>
      </c>
      <c r="BA754">
        <v>60.588234999999997</v>
      </c>
      <c r="BB754">
        <v>62.705882000000003</v>
      </c>
      <c r="BC754">
        <v>67.264706000000004</v>
      </c>
      <c r="BD754">
        <v>72.985293999999996</v>
      </c>
      <c r="BE754">
        <v>76.367647000000005</v>
      </c>
      <c r="BF754">
        <v>79.338234999999997</v>
      </c>
      <c r="BG754">
        <v>82.882352999999995</v>
      </c>
      <c r="BH754">
        <v>85.941175999999999</v>
      </c>
      <c r="BI754">
        <v>87.955882000000003</v>
      </c>
      <c r="BJ754">
        <v>90.132352999999995</v>
      </c>
      <c r="BK754">
        <v>91.220588000000006</v>
      </c>
      <c r="BL754">
        <v>91.191175999999999</v>
      </c>
      <c r="BM754">
        <v>89.485293999999996</v>
      </c>
      <c r="BN754">
        <v>85.838234999999997</v>
      </c>
      <c r="BO754">
        <v>81.382352999999995</v>
      </c>
      <c r="BP754">
        <v>75.485293999999996</v>
      </c>
      <c r="BQ754">
        <v>70.911765000000003</v>
      </c>
      <c r="BR754">
        <v>67.926471000000006</v>
      </c>
      <c r="BS754">
        <v>-13.8344</v>
      </c>
      <c r="BT754">
        <v>-12.57281</v>
      </c>
      <c r="BU754">
        <v>8.6072299999999995</v>
      </c>
      <c r="BV754">
        <v>-1.010518</v>
      </c>
      <c r="BW754">
        <v>-20.6753</v>
      </c>
      <c r="BX754">
        <v>-24.50027</v>
      </c>
      <c r="BY754">
        <v>13.561780000000001</v>
      </c>
      <c r="BZ754">
        <v>24.493040000000001</v>
      </c>
      <c r="CA754">
        <v>8.8862609999999993</v>
      </c>
      <c r="CB754">
        <v>-4.044232</v>
      </c>
      <c r="CC754">
        <v>-0.35232259999999999</v>
      </c>
      <c r="CD754">
        <v>9.4884889999999995</v>
      </c>
      <c r="CE754">
        <v>-0.21366170000000001</v>
      </c>
      <c r="CF754">
        <v>-10.067159999999999</v>
      </c>
      <c r="CG754">
        <v>4.5813490000000003</v>
      </c>
      <c r="CH754">
        <v>-1.7186760000000001</v>
      </c>
      <c r="CI754">
        <v>1.7007920000000001</v>
      </c>
      <c r="CJ754">
        <v>0.20845069999999999</v>
      </c>
      <c r="CK754">
        <v>39.70214</v>
      </c>
      <c r="CL754">
        <v>175.34059999999999</v>
      </c>
      <c r="CM754">
        <v>-32.230609999999999</v>
      </c>
      <c r="CN754">
        <v>-11.72763</v>
      </c>
      <c r="CO754">
        <v>-50.270310000000002</v>
      </c>
      <c r="CP754">
        <v>-29.284669999999998</v>
      </c>
      <c r="CQ754">
        <v>432.8861</v>
      </c>
      <c r="CR754">
        <v>366.28339999999997</v>
      </c>
      <c r="CS754">
        <v>697.23</v>
      </c>
      <c r="CT754">
        <v>317.64350000000002</v>
      </c>
      <c r="CU754">
        <v>240.9298</v>
      </c>
      <c r="CV754">
        <v>203.69110000000001</v>
      </c>
      <c r="CW754">
        <v>210.87950000000001</v>
      </c>
      <c r="CX754">
        <v>190.86699999999999</v>
      </c>
      <c r="CY754">
        <v>308.39670000000001</v>
      </c>
      <c r="CZ754">
        <v>309.89960000000002</v>
      </c>
      <c r="DA754">
        <v>373.76859999999999</v>
      </c>
      <c r="DB754">
        <v>343.0831</v>
      </c>
      <c r="DC754">
        <v>130.762</v>
      </c>
      <c r="DD754">
        <v>432.02820000000003</v>
      </c>
      <c r="DE754">
        <v>192.41589999999999</v>
      </c>
      <c r="DF754">
        <v>384.8784</v>
      </c>
      <c r="DG754">
        <v>789.6848</v>
      </c>
      <c r="DH754">
        <v>891.46720000000005</v>
      </c>
      <c r="DI754">
        <v>1278.346</v>
      </c>
      <c r="DJ754">
        <v>922.2885</v>
      </c>
      <c r="DK754">
        <v>926.95169999999996</v>
      </c>
      <c r="DL754">
        <v>885.84739999999999</v>
      </c>
      <c r="DM754">
        <v>751.87080000000003</v>
      </c>
      <c r="DN754">
        <v>554.23220000000003</v>
      </c>
      <c r="DO754">
        <v>20</v>
      </c>
      <c r="DP754">
        <v>20</v>
      </c>
    </row>
    <row r="755" spans="1:122" hidden="1" x14ac:dyDescent="0.25">
      <c r="A755" t="str">
        <f t="shared" si="11"/>
        <v>sublap_id-SLAP_PGNP_Elect DA 1-4 (1PM-9PM)_44390_20-20</v>
      </c>
      <c r="B755" t="s">
        <v>62</v>
      </c>
      <c r="C755" t="s">
        <v>291</v>
      </c>
      <c r="D755" t="s">
        <v>61</v>
      </c>
      <c r="E755" t="s">
        <v>292</v>
      </c>
      <c r="F755" t="s">
        <v>61</v>
      </c>
      <c r="G755" t="s">
        <v>61</v>
      </c>
      <c r="H755" t="s">
        <v>61</v>
      </c>
      <c r="I755" t="s">
        <v>61</v>
      </c>
      <c r="J755" t="s">
        <v>61</v>
      </c>
      <c r="K755" t="s">
        <v>203</v>
      </c>
      <c r="L755" s="18">
        <v>44390</v>
      </c>
      <c r="M755">
        <v>20</v>
      </c>
      <c r="N755">
        <v>20</v>
      </c>
      <c r="O755" t="s">
        <v>258</v>
      </c>
      <c r="P755">
        <v>61</v>
      </c>
      <c r="Q755">
        <v>60</v>
      </c>
      <c r="R755">
        <v>0</v>
      </c>
      <c r="S755">
        <v>0</v>
      </c>
      <c r="T755">
        <v>0</v>
      </c>
      <c r="U755">
        <v>1</v>
      </c>
      <c r="V755">
        <v>1</v>
      </c>
      <c r="W755">
        <v>1332.2273</v>
      </c>
      <c r="X755">
        <v>1164.9617000000001</v>
      </c>
      <c r="Y755">
        <v>1122.2012</v>
      </c>
      <c r="Z755">
        <v>1113.8015</v>
      </c>
      <c r="AA755">
        <v>1197.0055</v>
      </c>
      <c r="AB755">
        <v>1258.1474000000001</v>
      </c>
      <c r="AC755">
        <v>1263.8253999999999</v>
      </c>
      <c r="AD755">
        <v>1668.2066</v>
      </c>
      <c r="AE755">
        <v>1971.4692</v>
      </c>
      <c r="AF755">
        <v>2132.7307999999998</v>
      </c>
      <c r="AG755">
        <v>2180.2833000000001</v>
      </c>
      <c r="AH755">
        <v>2425.1460000000002</v>
      </c>
      <c r="AI755">
        <v>2613.0650999999998</v>
      </c>
      <c r="AJ755">
        <v>2635.6855</v>
      </c>
      <c r="AK755">
        <v>2755.5315999999998</v>
      </c>
      <c r="AL755">
        <v>2888.7719000000002</v>
      </c>
      <c r="AM755">
        <v>2997.6055999999999</v>
      </c>
      <c r="AN755">
        <v>3092.8580999999999</v>
      </c>
      <c r="AO755">
        <v>3184.3427999999999</v>
      </c>
      <c r="AP755">
        <v>2651.3528000000001</v>
      </c>
      <c r="AQ755">
        <v>2573.0064000000002</v>
      </c>
      <c r="AR755">
        <v>1965.3661</v>
      </c>
      <c r="AS755">
        <v>1294.6366</v>
      </c>
      <c r="AT755">
        <v>1182.3661</v>
      </c>
      <c r="AU755">
        <v>68</v>
      </c>
      <c r="AV755">
        <v>67.066666999999995</v>
      </c>
      <c r="AW755">
        <v>65.150000000000006</v>
      </c>
      <c r="AX755">
        <v>63.916666999999997</v>
      </c>
      <c r="AY755">
        <v>62.458333000000003</v>
      </c>
      <c r="AZ755">
        <v>61.733333000000002</v>
      </c>
      <c r="BA755">
        <v>61.524999999999999</v>
      </c>
      <c r="BB755">
        <v>62.375</v>
      </c>
      <c r="BC755">
        <v>64.366667000000007</v>
      </c>
      <c r="BD755">
        <v>67.616667000000007</v>
      </c>
      <c r="BE755">
        <v>71.008332999999993</v>
      </c>
      <c r="BF755">
        <v>74.916667000000004</v>
      </c>
      <c r="BG755">
        <v>78.908332999999999</v>
      </c>
      <c r="BH755">
        <v>81.908332999999999</v>
      </c>
      <c r="BI755">
        <v>84.733333000000002</v>
      </c>
      <c r="BJ755">
        <v>87.174999999999997</v>
      </c>
      <c r="BK755">
        <v>87.724999999999994</v>
      </c>
      <c r="BL755">
        <v>87.483333000000002</v>
      </c>
      <c r="BM755">
        <v>85.716667000000001</v>
      </c>
      <c r="BN755">
        <v>82.5</v>
      </c>
      <c r="BO755">
        <v>78.266666999999998</v>
      </c>
      <c r="BP755">
        <v>74.091667000000001</v>
      </c>
      <c r="BQ755">
        <v>71.216667000000001</v>
      </c>
      <c r="BR755">
        <v>68.849999999999994</v>
      </c>
      <c r="BS755">
        <v>2.71285</v>
      </c>
      <c r="BT755">
        <v>19.416509999999999</v>
      </c>
      <c r="BU755">
        <v>-9.1892600000000009</v>
      </c>
      <c r="BV755">
        <v>13.43632</v>
      </c>
      <c r="BW755">
        <v>-6.1435129999999996</v>
      </c>
      <c r="BX755">
        <v>2.2661790000000002</v>
      </c>
      <c r="BY755">
        <v>28.15842</v>
      </c>
      <c r="BZ755">
        <v>-27.612459999999999</v>
      </c>
      <c r="CA755">
        <v>5.3167739999999997</v>
      </c>
      <c r="CB755">
        <v>4.0185870000000001</v>
      </c>
      <c r="CC755">
        <v>31.262540000000001</v>
      </c>
      <c r="CD755">
        <v>1.5535570000000001</v>
      </c>
      <c r="CE755">
        <v>36.314410000000002</v>
      </c>
      <c r="CF755">
        <v>-22.851089999999999</v>
      </c>
      <c r="CG755">
        <v>-11.25136</v>
      </c>
      <c r="CH755">
        <v>16.410299999999999</v>
      </c>
      <c r="CI755">
        <v>49.5779</v>
      </c>
      <c r="CJ755">
        <v>60.009900000000002</v>
      </c>
      <c r="CK755">
        <v>74.512739999999994</v>
      </c>
      <c r="CL755">
        <v>410.27050000000003</v>
      </c>
      <c r="CM755">
        <v>68.462389999999999</v>
      </c>
      <c r="CN755">
        <v>12.82136</v>
      </c>
      <c r="CO755">
        <v>-14.00567</v>
      </c>
      <c r="CP755">
        <v>-21.324940000000002</v>
      </c>
      <c r="CQ755">
        <v>1054.2190000000001</v>
      </c>
      <c r="CR755">
        <v>577.68089999999995</v>
      </c>
      <c r="CS755">
        <v>571.31569999999999</v>
      </c>
      <c r="CT755">
        <v>278.9248</v>
      </c>
      <c r="CU755">
        <v>269.88440000000003</v>
      </c>
      <c r="CV755">
        <v>622.44510000000002</v>
      </c>
      <c r="CW755">
        <v>464.14780000000002</v>
      </c>
      <c r="CX755">
        <v>436.00909999999999</v>
      </c>
      <c r="CY755">
        <v>481.9504</v>
      </c>
      <c r="CZ755">
        <v>590.75480000000005</v>
      </c>
      <c r="DA755">
        <v>1239.9269999999999</v>
      </c>
      <c r="DB755">
        <v>1013.595</v>
      </c>
      <c r="DC755">
        <v>1216.4449999999999</v>
      </c>
      <c r="DD755">
        <v>757.57560000000001</v>
      </c>
      <c r="DE755">
        <v>913.07709999999997</v>
      </c>
      <c r="DF755">
        <v>941.65980000000002</v>
      </c>
      <c r="DG755">
        <v>948.84519999999998</v>
      </c>
      <c r="DH755">
        <v>1216.3530000000001</v>
      </c>
      <c r="DI755">
        <v>1501.4670000000001</v>
      </c>
      <c r="DJ755">
        <v>1838.8520000000001</v>
      </c>
      <c r="DK755">
        <v>2505.4870000000001</v>
      </c>
      <c r="DL755">
        <v>1665.0360000000001</v>
      </c>
      <c r="DM755">
        <v>1537.7850000000001</v>
      </c>
      <c r="DN755">
        <v>501.21179999999998</v>
      </c>
      <c r="DO755">
        <v>20</v>
      </c>
      <c r="DP755">
        <v>20</v>
      </c>
    </row>
    <row r="756" spans="1:122" hidden="1" x14ac:dyDescent="0.25">
      <c r="A756" t="str">
        <f t="shared" si="11"/>
        <v>Industry_Type-8. Other_Elect DA 1-4 (1PM-9PM)_44390_20-20</v>
      </c>
      <c r="B756" t="s">
        <v>62</v>
      </c>
      <c r="C756" t="s">
        <v>267</v>
      </c>
      <c r="D756" t="s">
        <v>61</v>
      </c>
      <c r="E756" t="s">
        <v>61</v>
      </c>
      <c r="F756" t="s">
        <v>61</v>
      </c>
      <c r="G756" t="s">
        <v>268</v>
      </c>
      <c r="H756" t="s">
        <v>61</v>
      </c>
      <c r="I756" t="s">
        <v>61</v>
      </c>
      <c r="J756" t="s">
        <v>61</v>
      </c>
      <c r="K756" t="s">
        <v>203</v>
      </c>
      <c r="L756" s="18">
        <v>44390</v>
      </c>
      <c r="M756">
        <v>20</v>
      </c>
      <c r="N756">
        <v>20</v>
      </c>
      <c r="O756" t="s">
        <v>258</v>
      </c>
      <c r="P756">
        <v>6</v>
      </c>
      <c r="Q756">
        <v>6</v>
      </c>
      <c r="R756">
        <v>0</v>
      </c>
      <c r="S756">
        <v>0</v>
      </c>
      <c r="T756">
        <v>1</v>
      </c>
      <c r="U756">
        <v>1</v>
      </c>
      <c r="V756">
        <v>1</v>
      </c>
      <c r="W756">
        <v>43.171999999999997</v>
      </c>
      <c r="X756">
        <v>41.658499999999997</v>
      </c>
      <c r="Y756">
        <v>41.926000000000002</v>
      </c>
      <c r="Z756">
        <v>41.402000000000001</v>
      </c>
      <c r="AA756">
        <v>40.963000000000001</v>
      </c>
      <c r="AB756">
        <v>45.040999999999997</v>
      </c>
      <c r="AC756">
        <v>52.021000000000001</v>
      </c>
      <c r="AD756">
        <v>52.058999999999997</v>
      </c>
      <c r="AE756">
        <v>57.948</v>
      </c>
      <c r="AF756">
        <v>62.503</v>
      </c>
      <c r="AG756">
        <v>64.203999999999994</v>
      </c>
      <c r="AH756">
        <v>65.623000000000005</v>
      </c>
      <c r="AI756">
        <v>67.781000000000006</v>
      </c>
      <c r="AJ756">
        <v>70.316000000000003</v>
      </c>
      <c r="AK756">
        <v>73.391999999999996</v>
      </c>
      <c r="AL756">
        <v>73.384</v>
      </c>
      <c r="AM756">
        <v>72.540000000000006</v>
      </c>
      <c r="AN756">
        <v>76.734999999999999</v>
      </c>
      <c r="AO756">
        <v>76.183000000000007</v>
      </c>
      <c r="AP756">
        <v>63.137999999999998</v>
      </c>
      <c r="AQ756">
        <v>66.951999999999998</v>
      </c>
      <c r="AR756">
        <v>53.234999999999999</v>
      </c>
      <c r="AS756">
        <v>46.393000000000001</v>
      </c>
      <c r="AT756">
        <v>42.375</v>
      </c>
      <c r="AU756">
        <v>70</v>
      </c>
      <c r="AV756">
        <v>70.333332999999996</v>
      </c>
      <c r="AW756">
        <v>69.833332999999996</v>
      </c>
      <c r="AX756">
        <v>68.083332999999996</v>
      </c>
      <c r="AY756">
        <v>66</v>
      </c>
      <c r="AZ756">
        <v>65.5</v>
      </c>
      <c r="BA756">
        <v>64.333332999999996</v>
      </c>
      <c r="BB756">
        <v>66</v>
      </c>
      <c r="BC756">
        <v>69.666667000000004</v>
      </c>
      <c r="BD756">
        <v>75.083332999999996</v>
      </c>
      <c r="BE756">
        <v>78.583332999999996</v>
      </c>
      <c r="BF756">
        <v>81.75</v>
      </c>
      <c r="BG756">
        <v>84.75</v>
      </c>
      <c r="BH756">
        <v>87.583332999999996</v>
      </c>
      <c r="BI756">
        <v>89.666667000000004</v>
      </c>
      <c r="BJ756">
        <v>90.416667000000004</v>
      </c>
      <c r="BK756">
        <v>90.583332999999996</v>
      </c>
      <c r="BL756">
        <v>90</v>
      </c>
      <c r="BM756">
        <v>87.916667000000004</v>
      </c>
      <c r="BN756">
        <v>84.75</v>
      </c>
      <c r="BO756">
        <v>80.916667000000004</v>
      </c>
      <c r="BP756">
        <v>76.333332999999996</v>
      </c>
      <c r="BQ756">
        <v>72.75</v>
      </c>
      <c r="BR756">
        <v>70.666667000000004</v>
      </c>
      <c r="BS756">
        <v>-1.37036E-2</v>
      </c>
      <c r="BT756">
        <v>0.55138949999999998</v>
      </c>
      <c r="BU756">
        <v>0.25391920000000001</v>
      </c>
      <c r="BV756">
        <v>-3.92092E-2</v>
      </c>
      <c r="BW756">
        <v>0.6196296</v>
      </c>
      <c r="BX756">
        <v>-0.18081990000000001</v>
      </c>
      <c r="BY756">
        <v>-0.73571010000000003</v>
      </c>
      <c r="BZ756">
        <v>0.86049679999999995</v>
      </c>
      <c r="CA756">
        <v>-0.70985310000000001</v>
      </c>
      <c r="CB756">
        <v>-0.65173320000000001</v>
      </c>
      <c r="CC756">
        <v>-0.70338920000000005</v>
      </c>
      <c r="CD756">
        <v>0.52734890000000001</v>
      </c>
      <c r="CE756">
        <v>-0.18433430000000001</v>
      </c>
      <c r="CF756">
        <v>0.1249779</v>
      </c>
      <c r="CG756">
        <v>0.7466043</v>
      </c>
      <c r="CH756">
        <v>7.5983200000000001E-2</v>
      </c>
      <c r="CI756">
        <v>0.1302017</v>
      </c>
      <c r="CJ756">
        <v>-0.64970649999999996</v>
      </c>
      <c r="CK756">
        <v>-1.577442</v>
      </c>
      <c r="CL756">
        <v>5.390606</v>
      </c>
      <c r="CM756">
        <v>-0.77371789999999996</v>
      </c>
      <c r="CN756">
        <v>-0.44177699999999998</v>
      </c>
      <c r="CO756">
        <v>-0.30968620000000002</v>
      </c>
      <c r="CP756">
        <v>0.42051699999999997</v>
      </c>
      <c r="CQ756">
        <v>0.98913839999999997</v>
      </c>
      <c r="CR756">
        <v>0.34619870000000003</v>
      </c>
      <c r="CS756">
        <v>0.28761819999999999</v>
      </c>
      <c r="CT756">
        <v>0.2363431</v>
      </c>
      <c r="CU756">
        <v>0.53565079999999998</v>
      </c>
      <c r="CV756">
        <v>0.50170950000000003</v>
      </c>
      <c r="CW756">
        <v>1.016974</v>
      </c>
      <c r="CX756">
        <v>0.74699130000000002</v>
      </c>
      <c r="CY756">
        <v>0.49821840000000001</v>
      </c>
      <c r="CZ756">
        <v>0.74873299999999998</v>
      </c>
      <c r="DA756">
        <v>0.78011540000000001</v>
      </c>
      <c r="DB756">
        <v>0.88806940000000001</v>
      </c>
      <c r="DC756">
        <v>0.87545839999999997</v>
      </c>
      <c r="DD756">
        <v>1.327223</v>
      </c>
      <c r="DE756">
        <v>1.7628980000000001</v>
      </c>
      <c r="DF756">
        <v>1.3959980000000001</v>
      </c>
      <c r="DG756">
        <v>1.2038930000000001</v>
      </c>
      <c r="DH756">
        <v>0.96156909999999995</v>
      </c>
      <c r="DI756">
        <v>1.4291959999999999</v>
      </c>
      <c r="DJ756">
        <v>0.74064149999999995</v>
      </c>
      <c r="DK756">
        <v>0.81989469999999998</v>
      </c>
      <c r="DL756">
        <v>0.55837870000000001</v>
      </c>
      <c r="DM756">
        <v>0.32776709999999998</v>
      </c>
      <c r="DN756">
        <v>0.79157299999999997</v>
      </c>
      <c r="DO756">
        <v>20</v>
      </c>
      <c r="DP756">
        <v>20</v>
      </c>
    </row>
    <row r="757" spans="1:122" hidden="1" x14ac:dyDescent="0.25">
      <c r="A757" t="str">
        <f t="shared" si="11"/>
        <v>sublap_id-SLAP_PGSF_Elect DA 1-4 (1PM-9PM)_44390_20-20</v>
      </c>
      <c r="B757" t="s">
        <v>62</v>
      </c>
      <c r="C757" t="s">
        <v>297</v>
      </c>
      <c r="D757" t="s">
        <v>61</v>
      </c>
      <c r="E757" t="s">
        <v>298</v>
      </c>
      <c r="F757" t="s">
        <v>61</v>
      </c>
      <c r="G757" t="s">
        <v>61</v>
      </c>
      <c r="H757" t="s">
        <v>61</v>
      </c>
      <c r="I757" t="s">
        <v>61</v>
      </c>
      <c r="J757" t="s">
        <v>61</v>
      </c>
      <c r="K757" t="s">
        <v>203</v>
      </c>
      <c r="L757" s="18">
        <v>44390</v>
      </c>
      <c r="M757">
        <v>20</v>
      </c>
      <c r="N757">
        <v>20</v>
      </c>
      <c r="O757" t="s">
        <v>258</v>
      </c>
      <c r="P757">
        <v>20</v>
      </c>
      <c r="Q757">
        <v>20</v>
      </c>
      <c r="R757">
        <v>0</v>
      </c>
      <c r="S757">
        <v>1</v>
      </c>
      <c r="T757">
        <v>0</v>
      </c>
      <c r="U757">
        <v>1</v>
      </c>
      <c r="V757">
        <v>1</v>
      </c>
      <c r="W757">
        <v>3943.2289999999998</v>
      </c>
      <c r="X757">
        <v>3834.6619999999998</v>
      </c>
      <c r="Y757">
        <v>3803.393</v>
      </c>
      <c r="Z757">
        <v>3795.259</v>
      </c>
      <c r="AA757">
        <v>3801.6149999999998</v>
      </c>
      <c r="AB757">
        <v>3940.0569999999998</v>
      </c>
      <c r="AC757">
        <v>4105.5200000000004</v>
      </c>
      <c r="AD757">
        <v>4585.598</v>
      </c>
      <c r="AE757">
        <v>5008.5110000000004</v>
      </c>
      <c r="AF757">
        <v>5410.4380000000001</v>
      </c>
      <c r="AG757">
        <v>5718.05</v>
      </c>
      <c r="AH757">
        <v>6201.8739999999998</v>
      </c>
      <c r="AI757">
        <v>6299.991</v>
      </c>
      <c r="AJ757">
        <v>6396.2969999999996</v>
      </c>
      <c r="AK757">
        <v>6466.5479999999998</v>
      </c>
      <c r="AL757">
        <v>6487.2129999999997</v>
      </c>
      <c r="AM757">
        <v>6560.4939999999997</v>
      </c>
      <c r="AN757">
        <v>6614.4449999999997</v>
      </c>
      <c r="AO757">
        <v>6430.6</v>
      </c>
      <c r="AP757">
        <v>5895.6450000000004</v>
      </c>
      <c r="AQ757">
        <v>5286.4430000000002</v>
      </c>
      <c r="AR757">
        <v>4815.826</v>
      </c>
      <c r="AS757">
        <v>4478.7569999999996</v>
      </c>
      <c r="AT757">
        <v>4205.5950000000003</v>
      </c>
      <c r="AU757">
        <v>55</v>
      </c>
      <c r="AV757">
        <v>54.8</v>
      </c>
      <c r="AW757">
        <v>53.8</v>
      </c>
      <c r="AX757">
        <v>53.6</v>
      </c>
      <c r="AY757">
        <v>53.2</v>
      </c>
      <c r="AZ757">
        <v>53.2</v>
      </c>
      <c r="BA757">
        <v>53.2</v>
      </c>
      <c r="BB757">
        <v>53.2</v>
      </c>
      <c r="BC757">
        <v>53.8</v>
      </c>
      <c r="BD757">
        <v>54.9</v>
      </c>
      <c r="BE757">
        <v>56.4</v>
      </c>
      <c r="BF757">
        <v>58.1</v>
      </c>
      <c r="BG757">
        <v>59.8</v>
      </c>
      <c r="BH757">
        <v>62.4</v>
      </c>
      <c r="BI757">
        <v>62.9</v>
      </c>
      <c r="BJ757">
        <v>63.3</v>
      </c>
      <c r="BK757">
        <v>63.2</v>
      </c>
      <c r="BL757">
        <v>62.6</v>
      </c>
      <c r="BM757">
        <v>61.6</v>
      </c>
      <c r="BN757">
        <v>60.4</v>
      </c>
      <c r="BO757">
        <v>58.8</v>
      </c>
      <c r="BP757">
        <v>57.6</v>
      </c>
      <c r="BQ757">
        <v>56</v>
      </c>
      <c r="BR757">
        <v>55.6</v>
      </c>
      <c r="BS757">
        <v>68.315439999999995</v>
      </c>
      <c r="BT757">
        <v>33.182319999999997</v>
      </c>
      <c r="BU757">
        <v>0.32841870000000001</v>
      </c>
      <c r="BV757">
        <v>22.95871</v>
      </c>
      <c r="BW757">
        <v>42.431959999999997</v>
      </c>
      <c r="BX757">
        <v>27.252269999999999</v>
      </c>
      <c r="BY757">
        <v>56.227269999999997</v>
      </c>
      <c r="BZ757">
        <v>23.041060000000002</v>
      </c>
      <c r="CA757">
        <v>-66.85727</v>
      </c>
      <c r="CB757">
        <v>-82.063739999999996</v>
      </c>
      <c r="CC757">
        <v>-128.08600000000001</v>
      </c>
      <c r="CD757">
        <v>-176.96029999999999</v>
      </c>
      <c r="CE757">
        <v>-123.1431</v>
      </c>
      <c r="CF757">
        <v>-203.578</v>
      </c>
      <c r="CG757">
        <v>-230.55770000000001</v>
      </c>
      <c r="CH757">
        <v>-213.99950000000001</v>
      </c>
      <c r="CI757">
        <v>-197.35560000000001</v>
      </c>
      <c r="CJ757">
        <v>-121.9335</v>
      </c>
      <c r="CK757">
        <v>-72.252459999999999</v>
      </c>
      <c r="CL757">
        <v>9.5559499999999993</v>
      </c>
      <c r="CM757">
        <v>-51.116320000000002</v>
      </c>
      <c r="CN757">
        <v>-55.111440000000002</v>
      </c>
      <c r="CO757">
        <v>-37.66339</v>
      </c>
      <c r="CP757">
        <v>-28.429760000000002</v>
      </c>
      <c r="CQ757">
        <v>4790.8649999999998</v>
      </c>
      <c r="CR757">
        <v>2353.6010000000001</v>
      </c>
      <c r="CS757">
        <v>1886.7439999999999</v>
      </c>
      <c r="CT757">
        <v>1417.48</v>
      </c>
      <c r="CU757">
        <v>1443.165</v>
      </c>
      <c r="CV757">
        <v>1374.789</v>
      </c>
      <c r="CW757">
        <v>981.53380000000004</v>
      </c>
      <c r="CX757">
        <v>624.58000000000004</v>
      </c>
      <c r="CY757">
        <v>2012.1120000000001</v>
      </c>
      <c r="CZ757">
        <v>4558.6949999999997</v>
      </c>
      <c r="DA757">
        <v>8305.6779999999999</v>
      </c>
      <c r="DB757">
        <v>12595.9</v>
      </c>
      <c r="DC757">
        <v>15725.92</v>
      </c>
      <c r="DD757">
        <v>18576.259999999998</v>
      </c>
      <c r="DE757">
        <v>25211.07</v>
      </c>
      <c r="DF757">
        <v>29518.97</v>
      </c>
      <c r="DG757">
        <v>33009.370000000003</v>
      </c>
      <c r="DH757">
        <v>24027.37</v>
      </c>
      <c r="DI757">
        <v>23384.42</v>
      </c>
      <c r="DJ757">
        <v>22546.47</v>
      </c>
      <c r="DK757">
        <v>17175.060000000001</v>
      </c>
      <c r="DL757">
        <v>15474.64</v>
      </c>
      <c r="DM757">
        <v>9862.643</v>
      </c>
      <c r="DN757">
        <v>8058.6710000000003</v>
      </c>
      <c r="DO757">
        <v>20</v>
      </c>
      <c r="DP757">
        <v>20</v>
      </c>
      <c r="DR757" s="20"/>
    </row>
    <row r="758" spans="1:122" hidden="1" x14ac:dyDescent="0.25">
      <c r="A758" t="str">
        <f t="shared" si="11"/>
        <v>Aggregator-CPower_Elect DA 1-4 (1PM-9PM)_44390_20-20</v>
      </c>
      <c r="B758" t="s">
        <v>62</v>
      </c>
      <c r="C758" t="s">
        <v>215</v>
      </c>
      <c r="D758" t="s">
        <v>61</v>
      </c>
      <c r="E758" t="s">
        <v>61</v>
      </c>
      <c r="F758" t="s">
        <v>42</v>
      </c>
      <c r="G758" t="s">
        <v>61</v>
      </c>
      <c r="H758" t="s">
        <v>61</v>
      </c>
      <c r="I758" t="s">
        <v>61</v>
      </c>
      <c r="J758" t="s">
        <v>61</v>
      </c>
      <c r="K758" t="s">
        <v>203</v>
      </c>
      <c r="L758" s="18">
        <v>44390</v>
      </c>
      <c r="M758">
        <v>20</v>
      </c>
      <c r="N758">
        <v>20</v>
      </c>
      <c r="O758" t="s">
        <v>258</v>
      </c>
      <c r="P758">
        <v>478</v>
      </c>
      <c r="Q758">
        <v>467</v>
      </c>
      <c r="R758">
        <v>0</v>
      </c>
      <c r="S758">
        <v>0</v>
      </c>
      <c r="T758">
        <v>0</v>
      </c>
      <c r="U758">
        <v>1</v>
      </c>
      <c r="V758">
        <v>1</v>
      </c>
      <c r="W758">
        <v>18025.385999999999</v>
      </c>
      <c r="X758">
        <v>18420.460999999999</v>
      </c>
      <c r="Y758">
        <v>18238.774000000001</v>
      </c>
      <c r="Z758">
        <v>18122.321</v>
      </c>
      <c r="AA758">
        <v>18170.050999999999</v>
      </c>
      <c r="AB758">
        <v>19269.912</v>
      </c>
      <c r="AC758">
        <v>21033.91</v>
      </c>
      <c r="AD758">
        <v>23693.741999999998</v>
      </c>
      <c r="AE758">
        <v>26123.687000000002</v>
      </c>
      <c r="AF758">
        <v>28317.332999999999</v>
      </c>
      <c r="AG758">
        <v>29617.260999999999</v>
      </c>
      <c r="AH758">
        <v>32673.145</v>
      </c>
      <c r="AI758">
        <v>34017.446000000004</v>
      </c>
      <c r="AJ758">
        <v>34924.512999999999</v>
      </c>
      <c r="AK758">
        <v>35773.203000000001</v>
      </c>
      <c r="AL758">
        <v>35911.637999999999</v>
      </c>
      <c r="AM758">
        <v>36345.919999999998</v>
      </c>
      <c r="AN758">
        <v>36874.936999999998</v>
      </c>
      <c r="AO758">
        <v>34277.891000000003</v>
      </c>
      <c r="AP758">
        <v>26034.608</v>
      </c>
      <c r="AQ758">
        <v>27606.793000000001</v>
      </c>
      <c r="AR758">
        <v>24171.759999999998</v>
      </c>
      <c r="AS758">
        <v>20455.505000000001</v>
      </c>
      <c r="AT758">
        <v>18811.861000000001</v>
      </c>
      <c r="AU758">
        <v>67.208779000000007</v>
      </c>
      <c r="AV758">
        <v>66.895075000000006</v>
      </c>
      <c r="AW758">
        <v>65.781585000000007</v>
      </c>
      <c r="AX758">
        <v>64.862954999999999</v>
      </c>
      <c r="AY758">
        <v>63.752676999999998</v>
      </c>
      <c r="AZ758">
        <v>63.309421999999998</v>
      </c>
      <c r="BA758">
        <v>62.594217999999998</v>
      </c>
      <c r="BB758">
        <v>63.314774999999997</v>
      </c>
      <c r="BC758">
        <v>65.027837000000005</v>
      </c>
      <c r="BD758">
        <v>68.229122000000004</v>
      </c>
      <c r="BE758">
        <v>71.768737000000002</v>
      </c>
      <c r="BF758">
        <v>75.224839000000003</v>
      </c>
      <c r="BG758">
        <v>78.626338000000004</v>
      </c>
      <c r="BH758">
        <v>81.073875999999998</v>
      </c>
      <c r="BI758">
        <v>83.172376999999997</v>
      </c>
      <c r="BJ758">
        <v>83.996787999999995</v>
      </c>
      <c r="BK758">
        <v>84.067452000000003</v>
      </c>
      <c r="BL758">
        <v>83.548180000000002</v>
      </c>
      <c r="BM758">
        <v>81.625268000000005</v>
      </c>
      <c r="BN758">
        <v>78.674518000000006</v>
      </c>
      <c r="BO758">
        <v>75.153104999999996</v>
      </c>
      <c r="BP758">
        <v>71.857602</v>
      </c>
      <c r="BQ758">
        <v>69.496787999999995</v>
      </c>
      <c r="BR758">
        <v>67.886510000000001</v>
      </c>
      <c r="BS758">
        <v>-272.18009999999998</v>
      </c>
      <c r="BT758">
        <v>78.139989999999997</v>
      </c>
      <c r="BU758">
        <v>27.486329999999999</v>
      </c>
      <c r="BV758">
        <v>40.439950000000003</v>
      </c>
      <c r="BW758">
        <v>129.38659999999999</v>
      </c>
      <c r="BX758">
        <v>165.30959999999999</v>
      </c>
      <c r="BY758">
        <v>50.447560000000003</v>
      </c>
      <c r="BZ758">
        <v>20.282029999999999</v>
      </c>
      <c r="CA758">
        <v>-173.87979999999999</v>
      </c>
      <c r="CB758">
        <v>-273.42309999999998</v>
      </c>
      <c r="CC758">
        <v>-36.309640000000002</v>
      </c>
      <c r="CD758">
        <v>-364.8519</v>
      </c>
      <c r="CE758">
        <v>-344.32560000000001</v>
      </c>
      <c r="CF758">
        <v>-489.30419999999998</v>
      </c>
      <c r="CG758">
        <v>-628.94389999999999</v>
      </c>
      <c r="CH758">
        <v>-516.31539999999995</v>
      </c>
      <c r="CI758">
        <v>-615.1866</v>
      </c>
      <c r="CJ758">
        <v>-551.97630000000004</v>
      </c>
      <c r="CK758">
        <v>2359.049</v>
      </c>
      <c r="CL758">
        <v>8528.5460000000003</v>
      </c>
      <c r="CM758">
        <v>2528.3020000000001</v>
      </c>
      <c r="CN758">
        <v>287.76350000000002</v>
      </c>
      <c r="CO758">
        <v>-316.30549999999999</v>
      </c>
      <c r="CP758">
        <v>-234.39449999999999</v>
      </c>
      <c r="CQ758">
        <v>35092.51</v>
      </c>
      <c r="CR758">
        <v>15558.51</v>
      </c>
      <c r="CS758">
        <v>17468.39</v>
      </c>
      <c r="CT758">
        <v>16704.099999999999</v>
      </c>
      <c r="CU758">
        <v>11029.34</v>
      </c>
      <c r="CV758">
        <v>12136.98</v>
      </c>
      <c r="CW758">
        <v>7887.8530000000001</v>
      </c>
      <c r="CX758">
        <v>7493.2120000000004</v>
      </c>
      <c r="CY758">
        <v>13497.09</v>
      </c>
      <c r="CZ758">
        <v>15209.01</v>
      </c>
      <c r="DA758">
        <v>29775.74</v>
      </c>
      <c r="DB758">
        <v>31356.03</v>
      </c>
      <c r="DC758">
        <v>35020.410000000003</v>
      </c>
      <c r="DD758">
        <v>39849.75</v>
      </c>
      <c r="DE758">
        <v>48580.2</v>
      </c>
      <c r="DF758">
        <v>54580.1</v>
      </c>
      <c r="DG758">
        <v>60409.96</v>
      </c>
      <c r="DH758">
        <v>59569.59</v>
      </c>
      <c r="DI758">
        <v>62546.080000000002</v>
      </c>
      <c r="DJ758">
        <v>60240.67</v>
      </c>
      <c r="DK758">
        <v>71688.09</v>
      </c>
      <c r="DL758">
        <v>53201.83</v>
      </c>
      <c r="DM758">
        <v>31352.54</v>
      </c>
      <c r="DN758">
        <v>26324.37</v>
      </c>
      <c r="DO758">
        <v>20</v>
      </c>
      <c r="DP758">
        <v>20</v>
      </c>
      <c r="DR758" s="20"/>
    </row>
    <row r="759" spans="1:122" hidden="1" x14ac:dyDescent="0.25">
      <c r="A759" t="str">
        <f t="shared" si="11"/>
        <v>sublap_id-SLAP_PGST_Elect DA 1-4 (1PM-9PM)_44390_20-20</v>
      </c>
      <c r="B759" t="s">
        <v>62</v>
      </c>
      <c r="C759" t="s">
        <v>285</v>
      </c>
      <c r="D759" t="s">
        <v>61</v>
      </c>
      <c r="E759" t="s">
        <v>286</v>
      </c>
      <c r="F759" t="s">
        <v>61</v>
      </c>
      <c r="G759" t="s">
        <v>61</v>
      </c>
      <c r="H759" t="s">
        <v>61</v>
      </c>
      <c r="I759" t="s">
        <v>61</v>
      </c>
      <c r="J759" t="s">
        <v>61</v>
      </c>
      <c r="K759" t="s">
        <v>203</v>
      </c>
      <c r="L759" s="18">
        <v>44390</v>
      </c>
      <c r="M759">
        <v>20</v>
      </c>
      <c r="N759">
        <v>20</v>
      </c>
      <c r="O759" t="s">
        <v>258</v>
      </c>
      <c r="P759">
        <v>20</v>
      </c>
      <c r="Q759">
        <v>19</v>
      </c>
      <c r="R759">
        <v>0</v>
      </c>
      <c r="S759">
        <v>1</v>
      </c>
      <c r="T759">
        <v>0</v>
      </c>
      <c r="U759">
        <v>1</v>
      </c>
      <c r="V759">
        <v>1</v>
      </c>
      <c r="W759">
        <v>538.03263000000004</v>
      </c>
      <c r="X759">
        <v>678.95789000000002</v>
      </c>
      <c r="Y759">
        <v>681.76421000000005</v>
      </c>
      <c r="Z759">
        <v>662.29157999999995</v>
      </c>
      <c r="AA759">
        <v>668.80947000000003</v>
      </c>
      <c r="AB759">
        <v>909.79263000000003</v>
      </c>
      <c r="AC759">
        <v>976.11578999999995</v>
      </c>
      <c r="AD759">
        <v>894.33158000000003</v>
      </c>
      <c r="AE759">
        <v>1031.5536999999999</v>
      </c>
      <c r="AF759">
        <v>1198.5242000000001</v>
      </c>
      <c r="AG759">
        <v>1293.7883999999999</v>
      </c>
      <c r="AH759">
        <v>1369.4052999999999</v>
      </c>
      <c r="AI759">
        <v>1384.4484</v>
      </c>
      <c r="AJ759">
        <v>1469.4453000000001</v>
      </c>
      <c r="AK759">
        <v>1515.9684</v>
      </c>
      <c r="AL759">
        <v>1422.9304999999999</v>
      </c>
      <c r="AM759">
        <v>1303.6188999999999</v>
      </c>
      <c r="AN759">
        <v>1174.2642000000001</v>
      </c>
      <c r="AO759">
        <v>1112.5189</v>
      </c>
      <c r="AP759">
        <v>879.93579</v>
      </c>
      <c r="AQ759">
        <v>974.51368000000002</v>
      </c>
      <c r="AR759">
        <v>863.95789000000002</v>
      </c>
      <c r="AS759">
        <v>766.56736999999998</v>
      </c>
      <c r="AT759">
        <v>729.15473999999995</v>
      </c>
      <c r="AU759">
        <v>64.947367999999997</v>
      </c>
      <c r="AV759">
        <v>64.289473999999998</v>
      </c>
      <c r="AW759">
        <v>63.131579000000002</v>
      </c>
      <c r="AX759">
        <v>62.105263000000001</v>
      </c>
      <c r="AY759">
        <v>60.763157999999997</v>
      </c>
      <c r="AZ759">
        <v>60.421053000000001</v>
      </c>
      <c r="BA759">
        <v>60.078946999999999</v>
      </c>
      <c r="BB759">
        <v>61.236842000000003</v>
      </c>
      <c r="BC759">
        <v>63.026316000000001</v>
      </c>
      <c r="BD759">
        <v>67.157894999999996</v>
      </c>
      <c r="BE759">
        <v>71.578946999999999</v>
      </c>
      <c r="BF759">
        <v>77.052632000000003</v>
      </c>
      <c r="BG759">
        <v>80.868420999999998</v>
      </c>
      <c r="BH759">
        <v>83.578946999999999</v>
      </c>
      <c r="BI759">
        <v>85.631579000000002</v>
      </c>
      <c r="BJ759">
        <v>86.5</v>
      </c>
      <c r="BK759">
        <v>86.210526000000002</v>
      </c>
      <c r="BL759">
        <v>85.263158000000004</v>
      </c>
      <c r="BM759">
        <v>82.973684000000006</v>
      </c>
      <c r="BN759">
        <v>78.684211000000005</v>
      </c>
      <c r="BO759">
        <v>73.026315999999994</v>
      </c>
      <c r="BP759">
        <v>69</v>
      </c>
      <c r="BQ759">
        <v>66.473684000000006</v>
      </c>
      <c r="BR759">
        <v>64.789473999999998</v>
      </c>
      <c r="BS759">
        <v>-101.3766</v>
      </c>
      <c r="BT759">
        <v>37.316600000000001</v>
      </c>
      <c r="BU759">
        <v>-7.1244240000000003</v>
      </c>
      <c r="BV759">
        <v>-4.1939109999999999</v>
      </c>
      <c r="BW759">
        <v>-10.0718</v>
      </c>
      <c r="BX759">
        <v>-13.16779</v>
      </c>
      <c r="BY759">
        <v>-24.245629999999998</v>
      </c>
      <c r="BZ759">
        <v>19.27636</v>
      </c>
      <c r="CA759">
        <v>27.671399999999998</v>
      </c>
      <c r="CB759">
        <v>7.1489599999999998</v>
      </c>
      <c r="CC759">
        <v>-26.224209999999999</v>
      </c>
      <c r="CD759">
        <v>-21.85802</v>
      </c>
      <c r="CE759">
        <v>-9.8298629999999996</v>
      </c>
      <c r="CF759">
        <v>-6.0715680000000001</v>
      </c>
      <c r="CG759">
        <v>13.436070000000001</v>
      </c>
      <c r="CH759">
        <v>27.05725</v>
      </c>
      <c r="CI759">
        <v>49.473350000000003</v>
      </c>
      <c r="CJ759">
        <v>16.294930000000001</v>
      </c>
      <c r="CK759">
        <v>67.956689999999995</v>
      </c>
      <c r="CL759">
        <v>276.9194</v>
      </c>
      <c r="CM759">
        <v>11.60262</v>
      </c>
      <c r="CN759">
        <v>-61.525460000000002</v>
      </c>
      <c r="CO759">
        <v>-73.730879999999999</v>
      </c>
      <c r="CP759">
        <v>-78.538570000000007</v>
      </c>
      <c r="CQ759">
        <v>4583.4399999999996</v>
      </c>
      <c r="CR759">
        <v>3037.8009999999999</v>
      </c>
      <c r="CS759">
        <v>2685.0610000000001</v>
      </c>
      <c r="CT759">
        <v>2337.86</v>
      </c>
      <c r="CU759">
        <v>2258.5120000000002</v>
      </c>
      <c r="CV759">
        <v>1722.0340000000001</v>
      </c>
      <c r="CW759">
        <v>569.41279999999995</v>
      </c>
      <c r="CX759">
        <v>1164.7329999999999</v>
      </c>
      <c r="CY759">
        <v>1490.2080000000001</v>
      </c>
      <c r="CZ759">
        <v>1023.337</v>
      </c>
      <c r="DA759">
        <v>2581.4290000000001</v>
      </c>
      <c r="DB759">
        <v>4259.4129999999996</v>
      </c>
      <c r="DC759">
        <v>4467.6350000000002</v>
      </c>
      <c r="DD759">
        <v>5915.9390000000003</v>
      </c>
      <c r="DE759">
        <v>5538.0420000000004</v>
      </c>
      <c r="DF759">
        <v>5802.8509999999997</v>
      </c>
      <c r="DG759">
        <v>7062.8119999999999</v>
      </c>
      <c r="DH759">
        <v>2358.1060000000002</v>
      </c>
      <c r="DI759">
        <v>3642.2069999999999</v>
      </c>
      <c r="DJ759">
        <v>5197.7070000000003</v>
      </c>
      <c r="DK759">
        <v>2424.6469999999999</v>
      </c>
      <c r="DL759">
        <v>1673.402</v>
      </c>
      <c r="DM759">
        <v>2679.6770000000001</v>
      </c>
      <c r="DN759">
        <v>2103.6350000000002</v>
      </c>
      <c r="DO759">
        <v>20</v>
      </c>
      <c r="DP759">
        <v>20</v>
      </c>
      <c r="DR759" s="20"/>
    </row>
    <row r="760" spans="1:122" hidden="1" x14ac:dyDescent="0.25">
      <c r="A760" t="str">
        <f t="shared" si="11"/>
        <v>LCA-Greater Fresno Area_Elect DA 1-4 (1PM-9PM)_44390_20-20</v>
      </c>
      <c r="B760" t="s">
        <v>62</v>
      </c>
      <c r="C760" t="s">
        <v>224</v>
      </c>
      <c r="D760" t="s">
        <v>182</v>
      </c>
      <c r="E760" t="s">
        <v>61</v>
      </c>
      <c r="F760" t="s">
        <v>61</v>
      </c>
      <c r="G760" t="s">
        <v>61</v>
      </c>
      <c r="H760" t="s">
        <v>61</v>
      </c>
      <c r="I760" t="s">
        <v>61</v>
      </c>
      <c r="J760" t="s">
        <v>61</v>
      </c>
      <c r="K760" t="s">
        <v>203</v>
      </c>
      <c r="L760" s="18">
        <v>44390</v>
      </c>
      <c r="M760">
        <v>20</v>
      </c>
      <c r="N760">
        <v>20</v>
      </c>
      <c r="O760" t="s">
        <v>258</v>
      </c>
      <c r="P760">
        <v>85</v>
      </c>
      <c r="Q760">
        <v>84</v>
      </c>
      <c r="R760">
        <v>0</v>
      </c>
      <c r="S760">
        <v>0</v>
      </c>
      <c r="T760">
        <v>0</v>
      </c>
      <c r="U760">
        <v>1</v>
      </c>
      <c r="V760">
        <v>1</v>
      </c>
      <c r="W760">
        <v>3590.7611999999999</v>
      </c>
      <c r="X760">
        <v>3462.4041999999999</v>
      </c>
      <c r="Y760">
        <v>3388.3798000000002</v>
      </c>
      <c r="Z760">
        <v>3349.8398999999999</v>
      </c>
      <c r="AA760">
        <v>3334.1669999999999</v>
      </c>
      <c r="AB760">
        <v>3439.6914999999999</v>
      </c>
      <c r="AC760">
        <v>3792.1622000000002</v>
      </c>
      <c r="AD760">
        <v>4270.0185000000001</v>
      </c>
      <c r="AE760">
        <v>4907.6616999999997</v>
      </c>
      <c r="AF760">
        <v>5278.4513999999999</v>
      </c>
      <c r="AG760">
        <v>5536.1134000000002</v>
      </c>
      <c r="AH760">
        <v>5907.9485999999997</v>
      </c>
      <c r="AI760">
        <v>6138.6270999999997</v>
      </c>
      <c r="AJ760">
        <v>6286.6014999999998</v>
      </c>
      <c r="AK760">
        <v>6380.6301999999996</v>
      </c>
      <c r="AL760">
        <v>6468.9296000000004</v>
      </c>
      <c r="AM760">
        <v>6432.5726999999997</v>
      </c>
      <c r="AN760">
        <v>6115.3437999999996</v>
      </c>
      <c r="AO760">
        <v>5120.6965</v>
      </c>
      <c r="AP760">
        <v>4012.8519999999999</v>
      </c>
      <c r="AQ760">
        <v>5302.6552000000001</v>
      </c>
      <c r="AR760">
        <v>4605.8473999999997</v>
      </c>
      <c r="AS760">
        <v>3734.0221999999999</v>
      </c>
      <c r="AT760">
        <v>3425.1655999999998</v>
      </c>
      <c r="AU760">
        <v>85.261904999999999</v>
      </c>
      <c r="AV760">
        <v>85.226190000000003</v>
      </c>
      <c r="AW760">
        <v>82.809523999999996</v>
      </c>
      <c r="AX760">
        <v>80.386904999999999</v>
      </c>
      <c r="AY760">
        <v>77.952381000000003</v>
      </c>
      <c r="AZ760">
        <v>76.988095000000001</v>
      </c>
      <c r="BA760">
        <v>74.142857000000006</v>
      </c>
      <c r="BB760">
        <v>74.208332999999996</v>
      </c>
      <c r="BC760">
        <v>76.648809999999997</v>
      </c>
      <c r="BD760">
        <v>82.053571000000005</v>
      </c>
      <c r="BE760">
        <v>86.988095000000001</v>
      </c>
      <c r="BF760">
        <v>91.065476000000004</v>
      </c>
      <c r="BG760">
        <v>94.107142999999994</v>
      </c>
      <c r="BH760">
        <v>96.636904999999999</v>
      </c>
      <c r="BI760">
        <v>100.07143000000001</v>
      </c>
      <c r="BJ760">
        <v>101.07738000000001</v>
      </c>
      <c r="BK760">
        <v>101.54761999999999</v>
      </c>
      <c r="BL760">
        <v>101.98214</v>
      </c>
      <c r="BM760">
        <v>100.45238000000001</v>
      </c>
      <c r="BN760">
        <v>98.333332999999996</v>
      </c>
      <c r="BO760">
        <v>95.648809999999997</v>
      </c>
      <c r="BP760">
        <v>92.577381000000003</v>
      </c>
      <c r="BQ760">
        <v>89.125</v>
      </c>
      <c r="BR760">
        <v>86.666667000000004</v>
      </c>
      <c r="BS760">
        <v>-40.337479999999999</v>
      </c>
      <c r="BT760">
        <v>-36.899970000000003</v>
      </c>
      <c r="BU760">
        <v>-29.97465</v>
      </c>
      <c r="BV760">
        <v>-42.346629999999998</v>
      </c>
      <c r="BW760">
        <v>-34.025210000000001</v>
      </c>
      <c r="BX760">
        <v>-20.499880000000001</v>
      </c>
      <c r="BY760">
        <v>-35.442239999999998</v>
      </c>
      <c r="BZ760">
        <v>62.946240000000003</v>
      </c>
      <c r="CA760">
        <v>8.995139</v>
      </c>
      <c r="CB760">
        <v>2.0522499999999999</v>
      </c>
      <c r="CC760">
        <v>120.32769999999999</v>
      </c>
      <c r="CD760">
        <v>76.823999999999998</v>
      </c>
      <c r="CE760">
        <v>23.515740000000001</v>
      </c>
      <c r="CF760">
        <v>16.009830000000001</v>
      </c>
      <c r="CG760">
        <v>6.2486730000000001</v>
      </c>
      <c r="CH760">
        <v>-22.277719999999999</v>
      </c>
      <c r="CI760">
        <v>-25.620470000000001</v>
      </c>
      <c r="CJ760">
        <v>40.221020000000003</v>
      </c>
      <c r="CK760">
        <v>1144.1199999999999</v>
      </c>
      <c r="CL760">
        <v>1990.213</v>
      </c>
      <c r="CM760">
        <v>528.82449999999994</v>
      </c>
      <c r="CN760">
        <v>4.360506</v>
      </c>
      <c r="CO760">
        <v>-66.240830000000003</v>
      </c>
      <c r="CP760">
        <v>-50.264800000000001</v>
      </c>
      <c r="CQ760">
        <v>5020.174</v>
      </c>
      <c r="CR760">
        <v>995.83140000000003</v>
      </c>
      <c r="CS760">
        <v>961.81489999999997</v>
      </c>
      <c r="CT760">
        <v>933.65030000000002</v>
      </c>
      <c r="CU760">
        <v>899.62379999999996</v>
      </c>
      <c r="CV760">
        <v>1084.28</v>
      </c>
      <c r="CW760">
        <v>886.40200000000004</v>
      </c>
      <c r="CX760">
        <v>1150.2819999999999</v>
      </c>
      <c r="CY760">
        <v>1175.7919999999999</v>
      </c>
      <c r="CZ760">
        <v>1271.364</v>
      </c>
      <c r="DA760">
        <v>4926.8630000000003</v>
      </c>
      <c r="DB760">
        <v>2133.7710000000002</v>
      </c>
      <c r="DC760">
        <v>1831.2739999999999</v>
      </c>
      <c r="DD760">
        <v>1949.8330000000001</v>
      </c>
      <c r="DE760">
        <v>2113.8939999999998</v>
      </c>
      <c r="DF760">
        <v>2298.8029999999999</v>
      </c>
      <c r="DG760">
        <v>3045.8670000000002</v>
      </c>
      <c r="DH760">
        <v>11066.39</v>
      </c>
      <c r="DI760">
        <v>9603.7049999999999</v>
      </c>
      <c r="DJ760">
        <v>9041.8410000000003</v>
      </c>
      <c r="DK760">
        <v>5207.9840000000004</v>
      </c>
      <c r="DL760">
        <v>6475.1289999999999</v>
      </c>
      <c r="DM760">
        <v>3811.0430000000001</v>
      </c>
      <c r="DN760">
        <v>3407.5940000000001</v>
      </c>
      <c r="DO760">
        <v>20</v>
      </c>
      <c r="DP760">
        <v>20</v>
      </c>
      <c r="DR760" s="20"/>
    </row>
    <row r="761" spans="1:122" hidden="1" x14ac:dyDescent="0.25">
      <c r="A761" t="str">
        <f t="shared" si="11"/>
        <v>Industry_Type-5. Offices, Hotels, Finance, Services_Elect DA 1-4 (1PM-9PM)_44390_20-20</v>
      </c>
      <c r="B761" t="s">
        <v>62</v>
      </c>
      <c r="C761" t="s">
        <v>205</v>
      </c>
      <c r="D761" t="s">
        <v>61</v>
      </c>
      <c r="E761" t="s">
        <v>61</v>
      </c>
      <c r="F761" t="s">
        <v>61</v>
      </c>
      <c r="G761" t="s">
        <v>37</v>
      </c>
      <c r="H761" t="s">
        <v>61</v>
      </c>
      <c r="I761" t="s">
        <v>61</v>
      </c>
      <c r="J761" t="s">
        <v>61</v>
      </c>
      <c r="K761" t="s">
        <v>203</v>
      </c>
      <c r="L761" s="18">
        <v>44390</v>
      </c>
      <c r="M761">
        <v>20</v>
      </c>
      <c r="N761">
        <v>20</v>
      </c>
      <c r="O761" t="s">
        <v>258</v>
      </c>
      <c r="P761">
        <v>26</v>
      </c>
      <c r="Q761">
        <v>26</v>
      </c>
      <c r="R761">
        <v>0</v>
      </c>
      <c r="S761">
        <v>1</v>
      </c>
      <c r="T761">
        <v>0</v>
      </c>
      <c r="U761">
        <v>1</v>
      </c>
      <c r="V761">
        <v>1</v>
      </c>
      <c r="W761">
        <v>4187.4620000000004</v>
      </c>
      <c r="X761">
        <v>3943.2379999999998</v>
      </c>
      <c r="Y761">
        <v>3847.6170000000002</v>
      </c>
      <c r="Z761">
        <v>3784.8119999999999</v>
      </c>
      <c r="AA761">
        <v>3785.65</v>
      </c>
      <c r="AB761">
        <v>3881.643</v>
      </c>
      <c r="AC761">
        <v>3987.93</v>
      </c>
      <c r="AD761">
        <v>4441.018</v>
      </c>
      <c r="AE761">
        <v>4990.8119999999999</v>
      </c>
      <c r="AF761">
        <v>5707.5209999999997</v>
      </c>
      <c r="AG761">
        <v>6191.5410000000002</v>
      </c>
      <c r="AH761">
        <v>6625.7960000000003</v>
      </c>
      <c r="AI761">
        <v>6862.4949999999999</v>
      </c>
      <c r="AJ761">
        <v>7037.7809999999999</v>
      </c>
      <c r="AK761">
        <v>7129.1469999999999</v>
      </c>
      <c r="AL761">
        <v>7177.9279999999999</v>
      </c>
      <c r="AM761">
        <v>7207.576</v>
      </c>
      <c r="AN761">
        <v>7205.4989999999998</v>
      </c>
      <c r="AO761">
        <v>7093.5950000000003</v>
      </c>
      <c r="AP761">
        <v>6397.2259999999997</v>
      </c>
      <c r="AQ761">
        <v>6035.6809999999996</v>
      </c>
      <c r="AR761">
        <v>5478.9570000000003</v>
      </c>
      <c r="AS761">
        <v>4807.5420000000004</v>
      </c>
      <c r="AT761">
        <v>4474.9889999999996</v>
      </c>
      <c r="AU761">
        <v>61.557692000000003</v>
      </c>
      <c r="AV761">
        <v>61.192307999999997</v>
      </c>
      <c r="AW761">
        <v>60.192307999999997</v>
      </c>
      <c r="AX761">
        <v>59.884614999999997</v>
      </c>
      <c r="AY761">
        <v>59.134614999999997</v>
      </c>
      <c r="AZ761">
        <v>58.884614999999997</v>
      </c>
      <c r="BA761">
        <v>58.730769000000002</v>
      </c>
      <c r="BB761">
        <v>59.134614999999997</v>
      </c>
      <c r="BC761">
        <v>60.557692000000003</v>
      </c>
      <c r="BD761">
        <v>63.038462000000003</v>
      </c>
      <c r="BE761">
        <v>65.788461999999996</v>
      </c>
      <c r="BF761">
        <v>68.288461999999996</v>
      </c>
      <c r="BG761">
        <v>71.211538000000004</v>
      </c>
      <c r="BH761">
        <v>73.346153999999999</v>
      </c>
      <c r="BI761">
        <v>74.961538000000004</v>
      </c>
      <c r="BJ761">
        <v>75.942307999999997</v>
      </c>
      <c r="BK761">
        <v>76.211538000000004</v>
      </c>
      <c r="BL761">
        <v>75.846153999999999</v>
      </c>
      <c r="BM761">
        <v>74.038461999999996</v>
      </c>
      <c r="BN761">
        <v>71.5</v>
      </c>
      <c r="BO761">
        <v>69.019231000000005</v>
      </c>
      <c r="BP761">
        <v>66.192307999999997</v>
      </c>
      <c r="BQ761">
        <v>64.019231000000005</v>
      </c>
      <c r="BR761">
        <v>62.596153999999999</v>
      </c>
      <c r="BS761">
        <v>85.768940000000001</v>
      </c>
      <c r="BT761">
        <v>69.068619999999996</v>
      </c>
      <c r="BU761">
        <v>21.852060000000002</v>
      </c>
      <c r="BV761">
        <v>47.384320000000002</v>
      </c>
      <c r="BW761">
        <v>57.399810000000002</v>
      </c>
      <c r="BX761">
        <v>34.091999999999999</v>
      </c>
      <c r="BY761">
        <v>44.703119999999998</v>
      </c>
      <c r="BZ761">
        <v>44.263309999999997</v>
      </c>
      <c r="CA761">
        <v>-66.83869</v>
      </c>
      <c r="CB761">
        <v>-120.2384</v>
      </c>
      <c r="CC761">
        <v>-164.45009999999999</v>
      </c>
      <c r="CD761">
        <v>-172.54820000000001</v>
      </c>
      <c r="CE761">
        <v>-117.0341</v>
      </c>
      <c r="CF761">
        <v>-186.71559999999999</v>
      </c>
      <c r="CG761">
        <v>-197.42</v>
      </c>
      <c r="CH761">
        <v>-112.4469</v>
      </c>
      <c r="CI761">
        <v>-99.038560000000004</v>
      </c>
      <c r="CJ761">
        <v>6.3016750000000004</v>
      </c>
      <c r="CK761">
        <v>45.029249999999998</v>
      </c>
      <c r="CL761">
        <v>106.923</v>
      </c>
      <c r="CM761">
        <v>9.9874410000000005</v>
      </c>
      <c r="CN761">
        <v>19.359590000000001</v>
      </c>
      <c r="CO761">
        <v>15.20876</v>
      </c>
      <c r="CP761">
        <v>-22.106760000000001</v>
      </c>
      <c r="CQ761">
        <v>5241.45</v>
      </c>
      <c r="CR761">
        <v>2425.2269999999999</v>
      </c>
      <c r="CS761">
        <v>1963.251</v>
      </c>
      <c r="CT761">
        <v>1411.298</v>
      </c>
      <c r="CU761">
        <v>1427.4870000000001</v>
      </c>
      <c r="CV761">
        <v>1329.702</v>
      </c>
      <c r="CW761">
        <v>798.01679999999999</v>
      </c>
      <c r="CX761">
        <v>556.50940000000003</v>
      </c>
      <c r="CY761">
        <v>1695.46</v>
      </c>
      <c r="CZ761">
        <v>4021.2249999999999</v>
      </c>
      <c r="DA761">
        <v>7903.35</v>
      </c>
      <c r="DB761">
        <v>11557.16</v>
      </c>
      <c r="DC761">
        <v>14747.87</v>
      </c>
      <c r="DD761">
        <v>16752.580000000002</v>
      </c>
      <c r="DE761">
        <v>23811.78</v>
      </c>
      <c r="DF761">
        <v>28046.14</v>
      </c>
      <c r="DG761">
        <v>31573.56</v>
      </c>
      <c r="DH761">
        <v>22838.05</v>
      </c>
      <c r="DI761">
        <v>22339.55</v>
      </c>
      <c r="DJ761">
        <v>22220.55</v>
      </c>
      <c r="DK761">
        <v>16793.400000000001</v>
      </c>
      <c r="DL761">
        <v>13893.23</v>
      </c>
      <c r="DM761">
        <v>9878.5509999999995</v>
      </c>
      <c r="DN761">
        <v>8386.0789999999997</v>
      </c>
      <c r="DO761">
        <v>20</v>
      </c>
      <c r="DP761">
        <v>20</v>
      </c>
      <c r="DR761" s="20"/>
    </row>
    <row r="762" spans="1:122" hidden="1" x14ac:dyDescent="0.25">
      <c r="A762" t="str">
        <f t="shared" si="11"/>
        <v>LCA-Stockton_Elect DA 1-4 (1PM-9PM)_44390_20-20</v>
      </c>
      <c r="B762" t="s">
        <v>62</v>
      </c>
      <c r="C762" t="s">
        <v>213</v>
      </c>
      <c r="D762" t="s">
        <v>39</v>
      </c>
      <c r="E762" t="s">
        <v>61</v>
      </c>
      <c r="F762" t="s">
        <v>61</v>
      </c>
      <c r="G762" t="s">
        <v>61</v>
      </c>
      <c r="H762" t="s">
        <v>61</v>
      </c>
      <c r="I762" t="s">
        <v>61</v>
      </c>
      <c r="J762" t="s">
        <v>61</v>
      </c>
      <c r="K762" t="s">
        <v>203</v>
      </c>
      <c r="L762" s="18">
        <v>44390</v>
      </c>
      <c r="M762">
        <v>20</v>
      </c>
      <c r="N762">
        <v>20</v>
      </c>
      <c r="O762" t="s">
        <v>258</v>
      </c>
      <c r="P762">
        <v>33</v>
      </c>
      <c r="Q762">
        <v>32</v>
      </c>
      <c r="R762">
        <v>0</v>
      </c>
      <c r="S762">
        <v>1</v>
      </c>
      <c r="T762">
        <v>0</v>
      </c>
      <c r="U762">
        <v>1</v>
      </c>
      <c r="V762">
        <v>1</v>
      </c>
      <c r="W762">
        <v>914.46196999999995</v>
      </c>
      <c r="X762">
        <v>1009.3689000000001</v>
      </c>
      <c r="Y762">
        <v>1008.2696</v>
      </c>
      <c r="Z762">
        <v>997.83749999999998</v>
      </c>
      <c r="AA762">
        <v>1047.9015999999999</v>
      </c>
      <c r="AB762">
        <v>1287.8208999999999</v>
      </c>
      <c r="AC762">
        <v>1338.6790000000001</v>
      </c>
      <c r="AD762">
        <v>1413.5199</v>
      </c>
      <c r="AE762">
        <v>1563.7978000000001</v>
      </c>
      <c r="AF762">
        <v>1727.4788000000001</v>
      </c>
      <c r="AG762">
        <v>1782.8477</v>
      </c>
      <c r="AH762">
        <v>1911.8045</v>
      </c>
      <c r="AI762">
        <v>1977.1311000000001</v>
      </c>
      <c r="AJ762">
        <v>2092.9611</v>
      </c>
      <c r="AK762">
        <v>2184.8764000000001</v>
      </c>
      <c r="AL762">
        <v>2162.6426000000001</v>
      </c>
      <c r="AM762">
        <v>2109.6889999999999</v>
      </c>
      <c r="AN762">
        <v>2065.2977999999998</v>
      </c>
      <c r="AO762">
        <v>2081.8184000000001</v>
      </c>
      <c r="AP762">
        <v>1726.6972000000001</v>
      </c>
      <c r="AQ762">
        <v>1783.2828999999999</v>
      </c>
      <c r="AR762">
        <v>1427.1665</v>
      </c>
      <c r="AS762">
        <v>1160.6337000000001</v>
      </c>
      <c r="AT762">
        <v>1075.9825000000001</v>
      </c>
      <c r="AU762">
        <v>65.78125</v>
      </c>
      <c r="AV762">
        <v>65.1875</v>
      </c>
      <c r="AW762">
        <v>64.09375</v>
      </c>
      <c r="AX762">
        <v>62.875</v>
      </c>
      <c r="AY762">
        <v>61.46875</v>
      </c>
      <c r="AZ762">
        <v>61.0625</v>
      </c>
      <c r="BA762">
        <v>60.65625</v>
      </c>
      <c r="BB762">
        <v>61.75</v>
      </c>
      <c r="BC762">
        <v>63.21875</v>
      </c>
      <c r="BD762">
        <v>67.09375</v>
      </c>
      <c r="BE762">
        <v>70.9375</v>
      </c>
      <c r="BF762">
        <v>76.21875</v>
      </c>
      <c r="BG762">
        <v>79.90625</v>
      </c>
      <c r="BH762">
        <v>82.9375</v>
      </c>
      <c r="BI762">
        <v>85.375</v>
      </c>
      <c r="BJ762">
        <v>86.5</v>
      </c>
      <c r="BK762">
        <v>86.53125</v>
      </c>
      <c r="BL762">
        <v>85.96875</v>
      </c>
      <c r="BM762">
        <v>84</v>
      </c>
      <c r="BN762">
        <v>80.03125</v>
      </c>
      <c r="BO762">
        <v>74.4375</v>
      </c>
      <c r="BP762">
        <v>70.21875</v>
      </c>
      <c r="BQ762">
        <v>67.5</v>
      </c>
      <c r="BR762">
        <v>65.6875</v>
      </c>
      <c r="BS762">
        <v>-92.53322</v>
      </c>
      <c r="BT762">
        <v>49.93779</v>
      </c>
      <c r="BU762">
        <v>-13.825699999999999</v>
      </c>
      <c r="BV762">
        <v>8.2801109999999998</v>
      </c>
      <c r="BW762">
        <v>-9.1823759999999996</v>
      </c>
      <c r="BX762">
        <v>-11.51117</v>
      </c>
      <c r="BY762">
        <v>7.7758599999999998</v>
      </c>
      <c r="BZ762">
        <v>-6.7052350000000001</v>
      </c>
      <c r="CA762">
        <v>39.140920000000001</v>
      </c>
      <c r="CB762">
        <v>-6.1762680000000003</v>
      </c>
      <c r="CC762">
        <v>-26.38862</v>
      </c>
      <c r="CD762">
        <v>-41.787129999999998</v>
      </c>
      <c r="CE762">
        <v>-24.84103</v>
      </c>
      <c r="CF762">
        <v>-41.380009999999999</v>
      </c>
      <c r="CG762">
        <v>-27.875599999999999</v>
      </c>
      <c r="CH762">
        <v>-16.187740000000002</v>
      </c>
      <c r="CI762">
        <v>17.379100000000001</v>
      </c>
      <c r="CJ762">
        <v>-9.0466409999999993</v>
      </c>
      <c r="CK762">
        <v>62.437170000000002</v>
      </c>
      <c r="CL762">
        <v>357.55009999999999</v>
      </c>
      <c r="CM762">
        <v>-4.8075039999999998</v>
      </c>
      <c r="CN762">
        <v>-71.456249999999997</v>
      </c>
      <c r="CO762">
        <v>-82.008200000000002</v>
      </c>
      <c r="CP762">
        <v>-76.740009999999998</v>
      </c>
      <c r="CQ762">
        <v>4662.1890000000003</v>
      </c>
      <c r="CR762">
        <v>3067.5749999999998</v>
      </c>
      <c r="CS762">
        <v>2759.8310000000001</v>
      </c>
      <c r="CT762">
        <v>2312.569</v>
      </c>
      <c r="CU762">
        <v>2296.029</v>
      </c>
      <c r="CV762">
        <v>1795.692</v>
      </c>
      <c r="CW762">
        <v>825.57129999999995</v>
      </c>
      <c r="CX762">
        <v>1331.644</v>
      </c>
      <c r="CY762">
        <v>1617.463</v>
      </c>
      <c r="CZ762">
        <v>1170.7380000000001</v>
      </c>
      <c r="DA762">
        <v>2833.7820000000002</v>
      </c>
      <c r="DB762">
        <v>4368.2299999999996</v>
      </c>
      <c r="DC762">
        <v>4626.6809999999996</v>
      </c>
      <c r="DD762">
        <v>5899.7579999999998</v>
      </c>
      <c r="DE762">
        <v>5538.1670000000004</v>
      </c>
      <c r="DF762">
        <v>5809.4880000000003</v>
      </c>
      <c r="DG762">
        <v>7021.5010000000002</v>
      </c>
      <c r="DH762">
        <v>2638.779</v>
      </c>
      <c r="DI762">
        <v>4070.7489999999998</v>
      </c>
      <c r="DJ762">
        <v>5679.3890000000001</v>
      </c>
      <c r="DK762">
        <v>3402.4740000000002</v>
      </c>
      <c r="DL762">
        <v>2185.049</v>
      </c>
      <c r="DM762">
        <v>3858.2040000000002</v>
      </c>
      <c r="DN762">
        <v>2257.86</v>
      </c>
      <c r="DO762">
        <v>20</v>
      </c>
      <c r="DP762">
        <v>20</v>
      </c>
    </row>
    <row r="763" spans="1:122" x14ac:dyDescent="0.25">
      <c r="A763" t="str">
        <f t="shared" si="11"/>
        <v>AutoDR-No_Elect DA 1-4 (1PM-9PM)_44390_20-20</v>
      </c>
      <c r="B763" t="s">
        <v>62</v>
      </c>
      <c r="C763" t="s">
        <v>321</v>
      </c>
      <c r="D763" t="s">
        <v>61</v>
      </c>
      <c r="E763" t="s">
        <v>61</v>
      </c>
      <c r="F763" t="s">
        <v>61</v>
      </c>
      <c r="G763" t="s">
        <v>61</v>
      </c>
      <c r="H763" t="s">
        <v>97</v>
      </c>
      <c r="I763" t="s">
        <v>61</v>
      </c>
      <c r="J763" t="s">
        <v>61</v>
      </c>
      <c r="K763" t="s">
        <v>203</v>
      </c>
      <c r="L763" s="18">
        <v>44390</v>
      </c>
      <c r="M763">
        <v>20</v>
      </c>
      <c r="N763">
        <v>20</v>
      </c>
      <c r="O763" t="s">
        <v>258</v>
      </c>
      <c r="P763">
        <v>439</v>
      </c>
      <c r="Q763">
        <v>428</v>
      </c>
      <c r="R763">
        <v>0</v>
      </c>
      <c r="S763">
        <v>0</v>
      </c>
      <c r="T763">
        <v>0</v>
      </c>
      <c r="U763">
        <v>1</v>
      </c>
      <c r="V763">
        <v>1</v>
      </c>
      <c r="W763">
        <v>16000.42</v>
      </c>
      <c r="X763">
        <v>16549.891</v>
      </c>
      <c r="Y763">
        <v>16486.919999999998</v>
      </c>
      <c r="Z763">
        <v>16438.013999999999</v>
      </c>
      <c r="AA763">
        <v>16481.670999999998</v>
      </c>
      <c r="AB763">
        <v>17603.754000000001</v>
      </c>
      <c r="AC763">
        <v>19440.706999999999</v>
      </c>
      <c r="AD763">
        <v>22009.344000000001</v>
      </c>
      <c r="AE763">
        <v>24140.95</v>
      </c>
      <c r="AF763">
        <v>25946.231</v>
      </c>
      <c r="AG763">
        <v>27105.153999999999</v>
      </c>
      <c r="AH763">
        <v>30094.024000000001</v>
      </c>
      <c r="AI763">
        <v>31170.791000000001</v>
      </c>
      <c r="AJ763">
        <v>32033.427</v>
      </c>
      <c r="AK763">
        <v>32716.447</v>
      </c>
      <c r="AL763">
        <v>32807.561999999998</v>
      </c>
      <c r="AM763">
        <v>33106.137999999999</v>
      </c>
      <c r="AN763">
        <v>33588.925000000003</v>
      </c>
      <c r="AO763">
        <v>31017.132000000001</v>
      </c>
      <c r="AP763">
        <v>23093.08</v>
      </c>
      <c r="AQ763">
        <v>24419.16</v>
      </c>
      <c r="AR763">
        <v>21536.195</v>
      </c>
      <c r="AS763">
        <v>18341.187999999998</v>
      </c>
      <c r="AT763">
        <v>16877.54</v>
      </c>
      <c r="AU763">
        <v>67.536214999999999</v>
      </c>
      <c r="AV763">
        <v>67.225466999999995</v>
      </c>
      <c r="AW763">
        <v>66.087616999999995</v>
      </c>
      <c r="AX763">
        <v>65.136681999999993</v>
      </c>
      <c r="AY763">
        <v>63.997664</v>
      </c>
      <c r="AZ763">
        <v>63.540888000000002</v>
      </c>
      <c r="BA763">
        <v>62.801402000000003</v>
      </c>
      <c r="BB763">
        <v>63.531542000000002</v>
      </c>
      <c r="BC763">
        <v>65.266355000000004</v>
      </c>
      <c r="BD763">
        <v>68.503505000000004</v>
      </c>
      <c r="BE763">
        <v>72.058411000000007</v>
      </c>
      <c r="BF763">
        <v>75.5</v>
      </c>
      <c r="BG763">
        <v>78.898364000000001</v>
      </c>
      <c r="BH763">
        <v>81.353971999999999</v>
      </c>
      <c r="BI763">
        <v>83.485980999999995</v>
      </c>
      <c r="BJ763">
        <v>84.327102999999994</v>
      </c>
      <c r="BK763">
        <v>84.407709999999994</v>
      </c>
      <c r="BL763">
        <v>83.911214999999999</v>
      </c>
      <c r="BM763">
        <v>82.002336</v>
      </c>
      <c r="BN763">
        <v>79.059578999999999</v>
      </c>
      <c r="BO763">
        <v>75.550234000000003</v>
      </c>
      <c r="BP763">
        <v>72.245327000000003</v>
      </c>
      <c r="BQ763">
        <v>69.859813000000003</v>
      </c>
      <c r="BR763">
        <v>68.231307999999999</v>
      </c>
      <c r="BS763">
        <v>-256.83760000000001</v>
      </c>
      <c r="BT763">
        <v>90.022189999999995</v>
      </c>
      <c r="BU763">
        <v>32.021210000000004</v>
      </c>
      <c r="BV763">
        <v>42.873080000000002</v>
      </c>
      <c r="BW763">
        <v>135.77619999999999</v>
      </c>
      <c r="BX763">
        <v>181.10239999999999</v>
      </c>
      <c r="BY763">
        <v>23.778099999999998</v>
      </c>
      <c r="BZ763">
        <v>3.568943</v>
      </c>
      <c r="CA763">
        <v>-195.39699999999999</v>
      </c>
      <c r="CB763">
        <v>-240.38159999999999</v>
      </c>
      <c r="CC763">
        <v>-67.255380000000002</v>
      </c>
      <c r="CD763">
        <v>-404.08449999999999</v>
      </c>
      <c r="CE763">
        <v>-355.2543</v>
      </c>
      <c r="CF763">
        <v>-440.2337</v>
      </c>
      <c r="CG763">
        <v>-566.57259999999997</v>
      </c>
      <c r="CH763">
        <v>-483.19069999999999</v>
      </c>
      <c r="CI763">
        <v>-606.37549999999999</v>
      </c>
      <c r="CJ763">
        <v>-578.48099999999999</v>
      </c>
      <c r="CK763">
        <v>2290.7350000000001</v>
      </c>
      <c r="CL763">
        <v>8186.152</v>
      </c>
      <c r="CM763">
        <v>2580.7750000000001</v>
      </c>
      <c r="CN763">
        <v>287.65170000000001</v>
      </c>
      <c r="CO763">
        <v>-288.7217</v>
      </c>
      <c r="CP763">
        <v>-196.75819999999999</v>
      </c>
      <c r="CQ763">
        <v>34136.36</v>
      </c>
      <c r="CR763">
        <v>14789.59</v>
      </c>
      <c r="CS763">
        <v>16419.060000000001</v>
      </c>
      <c r="CT763">
        <v>16267.4</v>
      </c>
      <c r="CU763">
        <v>10642.72</v>
      </c>
      <c r="CV763">
        <v>11859.06</v>
      </c>
      <c r="CW763">
        <v>7544.0879999999997</v>
      </c>
      <c r="CX763">
        <v>7197.4750000000004</v>
      </c>
      <c r="CY763">
        <v>12916.49</v>
      </c>
      <c r="CZ763">
        <v>14568.84</v>
      </c>
      <c r="DA763">
        <v>28890.02</v>
      </c>
      <c r="DB763">
        <v>30456.79</v>
      </c>
      <c r="DC763">
        <v>33961.760000000002</v>
      </c>
      <c r="DD763">
        <v>38923.089999999997</v>
      </c>
      <c r="DE763">
        <v>47812.38</v>
      </c>
      <c r="DF763">
        <v>53711.85</v>
      </c>
      <c r="DG763">
        <v>59084.55</v>
      </c>
      <c r="DH763">
        <v>57823.16</v>
      </c>
      <c r="DI763">
        <v>60190.12</v>
      </c>
      <c r="DJ763">
        <v>58393.93</v>
      </c>
      <c r="DK763">
        <v>69774.91</v>
      </c>
      <c r="DL763">
        <v>51721.33</v>
      </c>
      <c r="DM763">
        <v>28880.78</v>
      </c>
      <c r="DN763">
        <v>25049.85</v>
      </c>
      <c r="DO763">
        <v>20</v>
      </c>
      <c r="DP763">
        <v>20</v>
      </c>
    </row>
    <row r="764" spans="1:122" hidden="1" x14ac:dyDescent="0.25">
      <c r="A764" t="str">
        <f t="shared" si="11"/>
        <v>sublap_id-SLAP_PGNB_Elect DA 1-4 (1PM-9PM)_44390_20-20</v>
      </c>
      <c r="B764" t="s">
        <v>62</v>
      </c>
      <c r="C764" t="s">
        <v>295</v>
      </c>
      <c r="D764" t="s">
        <v>61</v>
      </c>
      <c r="E764" t="s">
        <v>296</v>
      </c>
      <c r="F764" t="s">
        <v>61</v>
      </c>
      <c r="G764" t="s">
        <v>61</v>
      </c>
      <c r="H764" t="s">
        <v>61</v>
      </c>
      <c r="I764" t="s">
        <v>61</v>
      </c>
      <c r="J764" t="s">
        <v>61</v>
      </c>
      <c r="K764" t="s">
        <v>203</v>
      </c>
      <c r="L764" s="18">
        <v>44390</v>
      </c>
      <c r="M764">
        <v>20</v>
      </c>
      <c r="N764">
        <v>20</v>
      </c>
      <c r="O764" t="s">
        <v>258</v>
      </c>
      <c r="P764">
        <v>15</v>
      </c>
      <c r="Q764">
        <v>15</v>
      </c>
      <c r="R764">
        <v>0</v>
      </c>
      <c r="S764">
        <v>0</v>
      </c>
      <c r="T764">
        <v>0</v>
      </c>
      <c r="U764">
        <v>1</v>
      </c>
      <c r="V764">
        <v>1</v>
      </c>
      <c r="W764">
        <v>215.25800000000001</v>
      </c>
      <c r="X764">
        <v>238.89</v>
      </c>
      <c r="Y764">
        <v>236.63200000000001</v>
      </c>
      <c r="Z764">
        <v>236.286</v>
      </c>
      <c r="AA764">
        <v>237.876</v>
      </c>
      <c r="AB764">
        <v>244.17</v>
      </c>
      <c r="AC764">
        <v>402.92</v>
      </c>
      <c r="AD764">
        <v>431.46</v>
      </c>
      <c r="AE764">
        <v>496.88600000000002</v>
      </c>
      <c r="AF764">
        <v>555.29399999999998</v>
      </c>
      <c r="AG764">
        <v>626.048</v>
      </c>
      <c r="AH764">
        <v>696.65800000000002</v>
      </c>
      <c r="AI764">
        <v>740.71600000000001</v>
      </c>
      <c r="AJ764">
        <v>769.56600000000003</v>
      </c>
      <c r="AK764">
        <v>887.65599999999995</v>
      </c>
      <c r="AL764">
        <v>842.85</v>
      </c>
      <c r="AM764">
        <v>939.85</v>
      </c>
      <c r="AN764">
        <v>1030.902</v>
      </c>
      <c r="AO764">
        <v>1002.898</v>
      </c>
      <c r="AP764">
        <v>668.28</v>
      </c>
      <c r="AQ764">
        <v>500.29</v>
      </c>
      <c r="AR764">
        <v>295.12400000000002</v>
      </c>
      <c r="AS764">
        <v>243.376</v>
      </c>
      <c r="AT764">
        <v>232.89</v>
      </c>
      <c r="AU764">
        <v>54.333333000000003</v>
      </c>
      <c r="AV764">
        <v>54</v>
      </c>
      <c r="AW764">
        <v>53.333333000000003</v>
      </c>
      <c r="AX764">
        <v>53.166666999999997</v>
      </c>
      <c r="AY764">
        <v>53</v>
      </c>
      <c r="AZ764">
        <v>52.333333000000003</v>
      </c>
      <c r="BA764">
        <v>53</v>
      </c>
      <c r="BB764">
        <v>55.333333000000003</v>
      </c>
      <c r="BC764">
        <v>57.166666999999997</v>
      </c>
      <c r="BD764">
        <v>60</v>
      </c>
      <c r="BE764">
        <v>63.333333000000003</v>
      </c>
      <c r="BF764">
        <v>66.166667000000004</v>
      </c>
      <c r="BG764">
        <v>69.833332999999996</v>
      </c>
      <c r="BH764">
        <v>72.333332999999996</v>
      </c>
      <c r="BI764">
        <v>74.5</v>
      </c>
      <c r="BJ764">
        <v>76.333332999999996</v>
      </c>
      <c r="BK764">
        <v>75.5</v>
      </c>
      <c r="BL764">
        <v>73.833332999999996</v>
      </c>
      <c r="BM764">
        <v>70.333332999999996</v>
      </c>
      <c r="BN764">
        <v>66.833332999999996</v>
      </c>
      <c r="BO764">
        <v>62.166666999999997</v>
      </c>
      <c r="BP764">
        <v>57.833333000000003</v>
      </c>
      <c r="BQ764">
        <v>56</v>
      </c>
      <c r="BR764">
        <v>54.666666999999997</v>
      </c>
      <c r="BS764">
        <v>6.2019739999999999</v>
      </c>
      <c r="BT764">
        <v>-4.5931329999999999</v>
      </c>
      <c r="BU764">
        <v>-3.3879060000000001</v>
      </c>
      <c r="BV764">
        <v>2.0988419999999999</v>
      </c>
      <c r="BW764">
        <v>-0.18750330000000001</v>
      </c>
      <c r="BX764">
        <v>14.59567</v>
      </c>
      <c r="BY764">
        <v>2.026678</v>
      </c>
      <c r="BZ764">
        <v>-4.7691299999999999E-2</v>
      </c>
      <c r="CA764">
        <v>8.1990490000000005</v>
      </c>
      <c r="CB764">
        <v>-26.962389999999999</v>
      </c>
      <c r="CC764">
        <v>-21.88692</v>
      </c>
      <c r="CD764">
        <v>-7.2149029999999996</v>
      </c>
      <c r="CE764">
        <v>-2.5931850000000001</v>
      </c>
      <c r="CF764">
        <v>4.6197910000000002</v>
      </c>
      <c r="CG764">
        <v>-34.702590000000001</v>
      </c>
      <c r="CH764">
        <v>-14.90888</v>
      </c>
      <c r="CI764">
        <v>-87.819680000000005</v>
      </c>
      <c r="CJ764">
        <v>-76.071510000000004</v>
      </c>
      <c r="CK764">
        <v>-27.452909999999999</v>
      </c>
      <c r="CL764">
        <v>78.849100000000007</v>
      </c>
      <c r="CM764">
        <v>-25.85688</v>
      </c>
      <c r="CN764">
        <v>-4.4722090000000003</v>
      </c>
      <c r="CO764">
        <v>-8.5877269999999992</v>
      </c>
      <c r="CP764">
        <v>-8.4170630000000006</v>
      </c>
      <c r="CQ764">
        <v>22.541789999999999</v>
      </c>
      <c r="CR764">
        <v>39.817749999999997</v>
      </c>
      <c r="CS764">
        <v>31.91874</v>
      </c>
      <c r="CT764">
        <v>12.69328</v>
      </c>
      <c r="CU764">
        <v>11.98156</v>
      </c>
      <c r="CV764">
        <v>82.645009999999999</v>
      </c>
      <c r="CW764">
        <v>92.331630000000004</v>
      </c>
      <c r="CX764">
        <v>56.655090000000001</v>
      </c>
      <c r="CY764">
        <v>269.37529999999998</v>
      </c>
      <c r="CZ764">
        <v>209.9341</v>
      </c>
      <c r="DA764">
        <v>336.84449999999998</v>
      </c>
      <c r="DB764">
        <v>463.23590000000002</v>
      </c>
      <c r="DC764">
        <v>798.21730000000002</v>
      </c>
      <c r="DD764">
        <v>531.96910000000003</v>
      </c>
      <c r="DE764">
        <v>977.11440000000005</v>
      </c>
      <c r="DF764">
        <v>1137.393</v>
      </c>
      <c r="DG764">
        <v>1297.953</v>
      </c>
      <c r="DH764">
        <v>1425.8440000000001</v>
      </c>
      <c r="DI764">
        <v>2229.2840000000001</v>
      </c>
      <c r="DJ764">
        <v>866.77200000000005</v>
      </c>
      <c r="DK764">
        <v>828.13279999999997</v>
      </c>
      <c r="DL764">
        <v>187.13820000000001</v>
      </c>
      <c r="DM764">
        <v>61.051519999999996</v>
      </c>
      <c r="DN764">
        <v>41.310609999999997</v>
      </c>
      <c r="DO764">
        <v>20</v>
      </c>
      <c r="DP764">
        <v>20</v>
      </c>
    </row>
    <row r="765" spans="1:122" hidden="1" x14ac:dyDescent="0.25">
      <c r="A765" t="str">
        <f t="shared" si="11"/>
        <v>Industry_Type-4. Retail stores_Elect DA 1-4 (1PM-9PM)_44390_20-20</v>
      </c>
      <c r="B765" t="s">
        <v>62</v>
      </c>
      <c r="C765" t="s">
        <v>204</v>
      </c>
      <c r="D765" t="s">
        <v>61</v>
      </c>
      <c r="E765" t="s">
        <v>61</v>
      </c>
      <c r="F765" t="s">
        <v>61</v>
      </c>
      <c r="G765" t="s">
        <v>33</v>
      </c>
      <c r="H765" t="s">
        <v>61</v>
      </c>
      <c r="I765" t="s">
        <v>61</v>
      </c>
      <c r="J765" t="s">
        <v>61</v>
      </c>
      <c r="K765" t="s">
        <v>203</v>
      </c>
      <c r="L765" s="18">
        <v>44390</v>
      </c>
      <c r="M765">
        <v>20</v>
      </c>
      <c r="N765">
        <v>20</v>
      </c>
      <c r="O765" t="s">
        <v>258</v>
      </c>
      <c r="P765">
        <v>426</v>
      </c>
      <c r="Q765">
        <v>415</v>
      </c>
      <c r="R765">
        <v>0</v>
      </c>
      <c r="S765">
        <v>0</v>
      </c>
      <c r="T765">
        <v>0</v>
      </c>
      <c r="U765">
        <v>1</v>
      </c>
      <c r="V765">
        <v>1</v>
      </c>
      <c r="W765">
        <v>8025.3729000000003</v>
      </c>
      <c r="X765">
        <v>7594.1686</v>
      </c>
      <c r="Y765">
        <v>7499.2300999999998</v>
      </c>
      <c r="Z765">
        <v>7490.9857000000002</v>
      </c>
      <c r="AA765">
        <v>7853.9638999999997</v>
      </c>
      <c r="AB765">
        <v>8553.9199000000008</v>
      </c>
      <c r="AC765">
        <v>10002.183000000001</v>
      </c>
      <c r="AD765">
        <v>12348.222</v>
      </c>
      <c r="AE765">
        <v>14333.634</v>
      </c>
      <c r="AF765">
        <v>15803.23</v>
      </c>
      <c r="AG765">
        <v>16612.566999999999</v>
      </c>
      <c r="AH765">
        <v>19204.075000000001</v>
      </c>
      <c r="AI765">
        <v>20325.916000000001</v>
      </c>
      <c r="AJ765">
        <v>21002.751</v>
      </c>
      <c r="AK765">
        <v>21759.815999999999</v>
      </c>
      <c r="AL765">
        <v>22040.642</v>
      </c>
      <c r="AM765">
        <v>22753.419000000002</v>
      </c>
      <c r="AN765">
        <v>23600.249</v>
      </c>
      <c r="AO765">
        <v>23503.153999999999</v>
      </c>
      <c r="AP765">
        <v>19150.142</v>
      </c>
      <c r="AQ765">
        <v>17479.699000000001</v>
      </c>
      <c r="AR765">
        <v>11942.539000000001</v>
      </c>
      <c r="AS765">
        <v>8655.7497999999996</v>
      </c>
      <c r="AT765">
        <v>7462.9453000000003</v>
      </c>
      <c r="AU765">
        <v>66.796385999999998</v>
      </c>
      <c r="AV765">
        <v>66.462650999999994</v>
      </c>
      <c r="AW765">
        <v>65.384337000000002</v>
      </c>
      <c r="AX765">
        <v>64.498795000000001</v>
      </c>
      <c r="AY765">
        <v>63.430120000000002</v>
      </c>
      <c r="AZ765">
        <v>62.996386000000001</v>
      </c>
      <c r="BA765">
        <v>62.342168999999998</v>
      </c>
      <c r="BB765">
        <v>63.096386000000003</v>
      </c>
      <c r="BC765">
        <v>64.774698999999998</v>
      </c>
      <c r="BD765">
        <v>67.897589999999994</v>
      </c>
      <c r="BE765">
        <v>71.431325000000001</v>
      </c>
      <c r="BF765">
        <v>74.920482000000007</v>
      </c>
      <c r="BG765">
        <v>78.366264999999999</v>
      </c>
      <c r="BH765">
        <v>80.818072000000001</v>
      </c>
      <c r="BI765">
        <v>82.890360999999999</v>
      </c>
      <c r="BJ765">
        <v>83.703614000000002</v>
      </c>
      <c r="BK765">
        <v>83.754216999999997</v>
      </c>
      <c r="BL765">
        <v>83.190360999999996</v>
      </c>
      <c r="BM765">
        <v>81.246988000000002</v>
      </c>
      <c r="BN765">
        <v>78.243373000000005</v>
      </c>
      <c r="BO765">
        <v>74.631325000000004</v>
      </c>
      <c r="BP765">
        <v>71.319277</v>
      </c>
      <c r="BQ765">
        <v>69.003613999999999</v>
      </c>
      <c r="BR765">
        <v>67.422892000000004</v>
      </c>
      <c r="BS765">
        <v>-47.540260000000004</v>
      </c>
      <c r="BT765">
        <v>-31.36692</v>
      </c>
      <c r="BU765">
        <v>-20.773050000000001</v>
      </c>
      <c r="BV765">
        <v>-11.417949999999999</v>
      </c>
      <c r="BW765">
        <v>26.094940000000001</v>
      </c>
      <c r="BX765">
        <v>94.47869</v>
      </c>
      <c r="BY765">
        <v>54.963479999999997</v>
      </c>
      <c r="BZ765">
        <v>-34.638590000000001</v>
      </c>
      <c r="CA765">
        <v>-109.4174</v>
      </c>
      <c r="CB765">
        <v>-113.7384</v>
      </c>
      <c r="CC765">
        <v>100.8419</v>
      </c>
      <c r="CD765">
        <v>-217.5891</v>
      </c>
      <c r="CE765">
        <v>-209.05600000000001</v>
      </c>
      <c r="CF765">
        <v>-294.827</v>
      </c>
      <c r="CG765">
        <v>-391.71699999999998</v>
      </c>
      <c r="CH765">
        <v>-397.44619999999998</v>
      </c>
      <c r="CI765">
        <v>-567.18709999999999</v>
      </c>
      <c r="CJ765">
        <v>-670.87429999999995</v>
      </c>
      <c r="CK765">
        <v>-272.27030000000002</v>
      </c>
      <c r="CL765">
        <v>2503.047</v>
      </c>
      <c r="CM765">
        <v>-126.7413</v>
      </c>
      <c r="CN765">
        <v>-241.91059999999999</v>
      </c>
      <c r="CO765">
        <v>-340.64670000000001</v>
      </c>
      <c r="CP765">
        <v>-214.77979999999999</v>
      </c>
      <c r="CQ765">
        <v>3315.136</v>
      </c>
      <c r="CR765">
        <v>2582.8220000000001</v>
      </c>
      <c r="CS765">
        <v>2848.5259999999998</v>
      </c>
      <c r="CT765">
        <v>2143.8809999999999</v>
      </c>
      <c r="CU765">
        <v>3328.3620000000001</v>
      </c>
      <c r="CV765">
        <v>5208.9409999999998</v>
      </c>
      <c r="CW765">
        <v>5012.1670000000004</v>
      </c>
      <c r="CX765">
        <v>3753.2579999999998</v>
      </c>
      <c r="CY765">
        <v>7009.366</v>
      </c>
      <c r="CZ765">
        <v>6366.192</v>
      </c>
      <c r="DA765">
        <v>11155.02</v>
      </c>
      <c r="DB765">
        <v>9692.7810000000009</v>
      </c>
      <c r="DC765">
        <v>10119.459999999999</v>
      </c>
      <c r="DD765">
        <v>11150.3</v>
      </c>
      <c r="DE765">
        <v>12091.15</v>
      </c>
      <c r="DF765">
        <v>13383.97</v>
      </c>
      <c r="DG765">
        <v>13004.5</v>
      </c>
      <c r="DH765">
        <v>14444.62</v>
      </c>
      <c r="DI765">
        <v>16728.66</v>
      </c>
      <c r="DJ765">
        <v>17767.060000000001</v>
      </c>
      <c r="DK765">
        <v>22658.240000000002</v>
      </c>
      <c r="DL765">
        <v>19784.21</v>
      </c>
      <c r="DM765">
        <v>6752.8389999999999</v>
      </c>
      <c r="DN765">
        <v>3373.4630000000002</v>
      </c>
      <c r="DO765">
        <v>20</v>
      </c>
      <c r="DP765">
        <v>20</v>
      </c>
    </row>
    <row r="766" spans="1:122" hidden="1" x14ac:dyDescent="0.25">
      <c r="A766" t="str">
        <f t="shared" si="11"/>
        <v>sublap_id-SLAP_PGP2_Elect DA 1-4 (1PM-9PM)_44390_20-20</v>
      </c>
      <c r="B766" t="s">
        <v>62</v>
      </c>
      <c r="C766" t="s">
        <v>301</v>
      </c>
      <c r="D766" t="s">
        <v>61</v>
      </c>
      <c r="E766" t="s">
        <v>302</v>
      </c>
      <c r="F766" t="s">
        <v>61</v>
      </c>
      <c r="G766" t="s">
        <v>61</v>
      </c>
      <c r="H766" t="s">
        <v>61</v>
      </c>
      <c r="I766" t="s">
        <v>61</v>
      </c>
      <c r="J766" t="s">
        <v>61</v>
      </c>
      <c r="K766" t="s">
        <v>203</v>
      </c>
      <c r="L766" s="18">
        <v>44390</v>
      </c>
      <c r="M766">
        <v>20</v>
      </c>
      <c r="N766">
        <v>20</v>
      </c>
      <c r="O766" t="s">
        <v>258</v>
      </c>
      <c r="P766">
        <v>23</v>
      </c>
      <c r="Q766">
        <v>23</v>
      </c>
      <c r="R766">
        <v>0</v>
      </c>
      <c r="S766">
        <v>1</v>
      </c>
      <c r="T766">
        <v>0</v>
      </c>
      <c r="U766">
        <v>1</v>
      </c>
      <c r="V766">
        <v>1</v>
      </c>
      <c r="W766">
        <v>397.66199999999998</v>
      </c>
      <c r="X766">
        <v>388.96699999999998</v>
      </c>
      <c r="Y766">
        <v>410.67599999999999</v>
      </c>
      <c r="Z766">
        <v>407.78</v>
      </c>
      <c r="AA766">
        <v>540.86500000000001</v>
      </c>
      <c r="AB766">
        <v>533.89499999999998</v>
      </c>
      <c r="AC766">
        <v>619.25300000000004</v>
      </c>
      <c r="AD766">
        <v>718.00300000000004</v>
      </c>
      <c r="AE766">
        <v>821.21</v>
      </c>
      <c r="AF766">
        <v>798.202</v>
      </c>
      <c r="AG766">
        <v>813.56100000000004</v>
      </c>
      <c r="AH766">
        <v>1134.0609999999999</v>
      </c>
      <c r="AI766">
        <v>1191.117</v>
      </c>
      <c r="AJ766">
        <v>1281.5509999999999</v>
      </c>
      <c r="AK766">
        <v>1333.06</v>
      </c>
      <c r="AL766">
        <v>1333.4670000000001</v>
      </c>
      <c r="AM766">
        <v>1377.5550000000001</v>
      </c>
      <c r="AN766">
        <v>1455.729</v>
      </c>
      <c r="AO766">
        <v>1426.3610000000001</v>
      </c>
      <c r="AP766">
        <v>1059.4114999999999</v>
      </c>
      <c r="AQ766">
        <v>903.06200000000001</v>
      </c>
      <c r="AR766">
        <v>618.93499999999995</v>
      </c>
      <c r="AS766">
        <v>446.15699999999998</v>
      </c>
      <c r="AT766">
        <v>387.00400000000002</v>
      </c>
      <c r="AU766">
        <v>57.543478</v>
      </c>
      <c r="AV766">
        <v>57.434783000000003</v>
      </c>
      <c r="AW766">
        <v>57.173912999999999</v>
      </c>
      <c r="AX766">
        <v>57.434783000000003</v>
      </c>
      <c r="AY766">
        <v>57.652174000000002</v>
      </c>
      <c r="AZ766">
        <v>57.913043000000002</v>
      </c>
      <c r="BA766">
        <v>57.652174000000002</v>
      </c>
      <c r="BB766">
        <v>57.673912999999999</v>
      </c>
      <c r="BC766">
        <v>58.586956999999998</v>
      </c>
      <c r="BD766">
        <v>60.369565000000001</v>
      </c>
      <c r="BE766">
        <v>63.478261000000003</v>
      </c>
      <c r="BF766">
        <v>66.826087000000001</v>
      </c>
      <c r="BG766">
        <v>70.565217000000004</v>
      </c>
      <c r="BH766">
        <v>71.565217000000004</v>
      </c>
      <c r="BI766">
        <v>71.282608999999994</v>
      </c>
      <c r="BJ766">
        <v>70.760869999999997</v>
      </c>
      <c r="BK766">
        <v>69.586956999999998</v>
      </c>
      <c r="BL766">
        <v>68.086956999999998</v>
      </c>
      <c r="BM766">
        <v>66.217391000000006</v>
      </c>
      <c r="BN766">
        <v>64.108695999999995</v>
      </c>
      <c r="BO766">
        <v>61.086956999999998</v>
      </c>
      <c r="BP766">
        <v>58.891303999999998</v>
      </c>
      <c r="BQ766">
        <v>58.173912999999999</v>
      </c>
      <c r="BR766">
        <v>57.282609000000001</v>
      </c>
      <c r="BS766">
        <v>22.528549999999999</v>
      </c>
      <c r="BT766">
        <v>6.1806380000000001</v>
      </c>
      <c r="BU766">
        <v>5.817526</v>
      </c>
      <c r="BV766">
        <v>11.270289999999999</v>
      </c>
      <c r="BW766">
        <v>30.088640000000002</v>
      </c>
      <c r="BX766">
        <v>41.284529999999997</v>
      </c>
      <c r="BY766">
        <v>16.14639</v>
      </c>
      <c r="BZ766">
        <v>-7.0180689999999997</v>
      </c>
      <c r="CA766">
        <v>-39.974530000000001</v>
      </c>
      <c r="CB766">
        <v>-32.621420000000001</v>
      </c>
      <c r="CC766">
        <v>-2.1937600000000002</v>
      </c>
      <c r="CD766">
        <v>-29.093800000000002</v>
      </c>
      <c r="CE766">
        <v>-10.85384</v>
      </c>
      <c r="CF766">
        <v>-25.054469999999998</v>
      </c>
      <c r="CG766">
        <v>-34.184919999999998</v>
      </c>
      <c r="CH766">
        <v>-21.68112</v>
      </c>
      <c r="CI766">
        <v>-19.429510000000001</v>
      </c>
      <c r="CJ766">
        <v>-36.63702</v>
      </c>
      <c r="CK766">
        <v>-11.39723</v>
      </c>
      <c r="CL766">
        <v>105.2809</v>
      </c>
      <c r="CM766">
        <v>-36.124639999999999</v>
      </c>
      <c r="CN766">
        <v>-36.649459999999998</v>
      </c>
      <c r="CO766">
        <v>-13.233890000000001</v>
      </c>
      <c r="CP766">
        <v>-7.4255890000000004</v>
      </c>
      <c r="CQ766">
        <v>155.06620000000001</v>
      </c>
      <c r="CR766">
        <v>183.27260000000001</v>
      </c>
      <c r="CS766">
        <v>180.48259999999999</v>
      </c>
      <c r="CT766">
        <v>160.75200000000001</v>
      </c>
      <c r="CU766">
        <v>1014.073</v>
      </c>
      <c r="CV766">
        <v>764.35270000000003</v>
      </c>
      <c r="CW766">
        <v>163.16239999999999</v>
      </c>
      <c r="CX766">
        <v>88.601609999999994</v>
      </c>
      <c r="CY766">
        <v>780.06870000000004</v>
      </c>
      <c r="CZ766">
        <v>840.09100000000001</v>
      </c>
      <c r="DA766">
        <v>1236.6780000000001</v>
      </c>
      <c r="DB766">
        <v>1649.471</v>
      </c>
      <c r="DC766">
        <v>2088.23</v>
      </c>
      <c r="DD766">
        <v>2071.8809999999999</v>
      </c>
      <c r="DE766">
        <v>2247.837</v>
      </c>
      <c r="DF766">
        <v>2572.1840000000002</v>
      </c>
      <c r="DG766">
        <v>1388.8510000000001</v>
      </c>
      <c r="DH766">
        <v>1494.223</v>
      </c>
      <c r="DI766">
        <v>2407.442</v>
      </c>
      <c r="DJ766">
        <v>1756.1420000000001</v>
      </c>
      <c r="DK766">
        <v>2540.5169999999998</v>
      </c>
      <c r="DL766">
        <v>1713.5619999999999</v>
      </c>
      <c r="DM766">
        <v>309.13040000000001</v>
      </c>
      <c r="DN766">
        <v>204.351</v>
      </c>
      <c r="DO766">
        <v>20</v>
      </c>
      <c r="DP766">
        <v>20</v>
      </c>
    </row>
    <row r="767" spans="1:122" hidden="1" x14ac:dyDescent="0.25">
      <c r="A767" t="str">
        <f t="shared" si="11"/>
        <v>sublap_id-SLAP_PGSB_Elect DA 1-4 (1PM-9PM)_44390_20-20</v>
      </c>
      <c r="B767" t="s">
        <v>62</v>
      </c>
      <c r="C767" t="s">
        <v>281</v>
      </c>
      <c r="D767" t="s">
        <v>61</v>
      </c>
      <c r="E767" t="s">
        <v>282</v>
      </c>
      <c r="F767" t="s">
        <v>61</v>
      </c>
      <c r="G767" t="s">
        <v>61</v>
      </c>
      <c r="H767" t="s">
        <v>61</v>
      </c>
      <c r="I767" t="s">
        <v>61</v>
      </c>
      <c r="J767" t="s">
        <v>61</v>
      </c>
      <c r="K767" t="s">
        <v>203</v>
      </c>
      <c r="L767" s="18">
        <v>44390</v>
      </c>
      <c r="M767">
        <v>20</v>
      </c>
      <c r="N767">
        <v>20</v>
      </c>
      <c r="O767" t="s">
        <v>258</v>
      </c>
      <c r="P767">
        <v>47</v>
      </c>
      <c r="Q767">
        <v>47</v>
      </c>
      <c r="R767">
        <v>0</v>
      </c>
      <c r="S767">
        <v>0</v>
      </c>
      <c r="T767">
        <v>0</v>
      </c>
      <c r="U767">
        <v>1</v>
      </c>
      <c r="V767">
        <v>1</v>
      </c>
      <c r="W767">
        <v>992.66150000000005</v>
      </c>
      <c r="X767">
        <v>937.28650000000005</v>
      </c>
      <c r="Y767">
        <v>902.98900000000003</v>
      </c>
      <c r="Z767">
        <v>887.19449999999995</v>
      </c>
      <c r="AA767">
        <v>929.75149999999996</v>
      </c>
      <c r="AB767">
        <v>1045.6655000000001</v>
      </c>
      <c r="AC767">
        <v>1263.8434999999999</v>
      </c>
      <c r="AD767">
        <v>1400.4375</v>
      </c>
      <c r="AE767">
        <v>1579.4425000000001</v>
      </c>
      <c r="AF767">
        <v>1952.2085</v>
      </c>
      <c r="AG767">
        <v>2186.4670000000001</v>
      </c>
      <c r="AH767">
        <v>2565.1005</v>
      </c>
      <c r="AI767">
        <v>2714.9364999999998</v>
      </c>
      <c r="AJ767">
        <v>2816.0115000000001</v>
      </c>
      <c r="AK767">
        <v>2919.0754999999999</v>
      </c>
      <c r="AL767">
        <v>2962.1975000000002</v>
      </c>
      <c r="AM767">
        <v>3094.5535</v>
      </c>
      <c r="AN767">
        <v>3243.3989999999999</v>
      </c>
      <c r="AO767">
        <v>3171.0324999999998</v>
      </c>
      <c r="AP767">
        <v>2708.4769999999999</v>
      </c>
      <c r="AQ767">
        <v>2518.5475000000001</v>
      </c>
      <c r="AR767">
        <v>1636.2985000000001</v>
      </c>
      <c r="AS767">
        <v>1102.2455</v>
      </c>
      <c r="AT767">
        <v>981.93550000000005</v>
      </c>
      <c r="AU767">
        <v>58.478723000000002</v>
      </c>
      <c r="AV767">
        <v>58.319149000000003</v>
      </c>
      <c r="AW767">
        <v>58.319149000000003</v>
      </c>
      <c r="AX767">
        <v>59</v>
      </c>
      <c r="AY767">
        <v>59.319149000000003</v>
      </c>
      <c r="AZ767">
        <v>59.319149000000003</v>
      </c>
      <c r="BA767">
        <v>59.319149000000003</v>
      </c>
      <c r="BB767">
        <v>59.5</v>
      </c>
      <c r="BC767">
        <v>59.840426000000001</v>
      </c>
      <c r="BD767">
        <v>61.521276999999998</v>
      </c>
      <c r="BE767">
        <v>65.361701999999994</v>
      </c>
      <c r="BF767">
        <v>69.021276999999998</v>
      </c>
      <c r="BG767">
        <v>72.340425999999994</v>
      </c>
      <c r="BH767">
        <v>73.340425999999994</v>
      </c>
      <c r="BI767">
        <v>74.521276999999998</v>
      </c>
      <c r="BJ767">
        <v>74.521276999999998</v>
      </c>
      <c r="BK767">
        <v>74.180851000000004</v>
      </c>
      <c r="BL767">
        <v>72.680851000000004</v>
      </c>
      <c r="BM767">
        <v>69.659574000000006</v>
      </c>
      <c r="BN767">
        <v>66.819148999999996</v>
      </c>
      <c r="BO767">
        <v>63.638297999999999</v>
      </c>
      <c r="BP767">
        <v>60.819149000000003</v>
      </c>
      <c r="BQ767">
        <v>59.319149000000003</v>
      </c>
      <c r="BR767">
        <v>58.478723000000002</v>
      </c>
      <c r="BS767">
        <v>-19.363350000000001</v>
      </c>
      <c r="BT767">
        <v>1.435934</v>
      </c>
      <c r="BU767">
        <v>-6.8375180000000002</v>
      </c>
      <c r="BV767">
        <v>-9.8905600000000007</v>
      </c>
      <c r="BW767">
        <v>17.32883</v>
      </c>
      <c r="BX767">
        <v>43.311509999999998</v>
      </c>
      <c r="BY767">
        <v>-0.40689340000000002</v>
      </c>
      <c r="BZ767">
        <v>-21.57489</v>
      </c>
      <c r="CA767">
        <v>-35.712359999999997</v>
      </c>
      <c r="CB767">
        <v>-21.74614</v>
      </c>
      <c r="CC767">
        <v>26.281310000000001</v>
      </c>
      <c r="CD767">
        <v>-88.077569999999994</v>
      </c>
      <c r="CE767">
        <v>-40.606569999999998</v>
      </c>
      <c r="CF767">
        <v>-65.433239999999998</v>
      </c>
      <c r="CG767">
        <v>-102.60339999999999</v>
      </c>
      <c r="CH767">
        <v>-86.05565</v>
      </c>
      <c r="CI767">
        <v>-94.239040000000003</v>
      </c>
      <c r="CJ767">
        <v>-64.481920000000002</v>
      </c>
      <c r="CK767">
        <v>42.206420000000001</v>
      </c>
      <c r="CL767">
        <v>368.21440000000001</v>
      </c>
      <c r="CM767">
        <v>-12.40724</v>
      </c>
      <c r="CN767">
        <v>18.079699999999999</v>
      </c>
      <c r="CO767">
        <v>22.086279999999999</v>
      </c>
      <c r="CP767">
        <v>-5.9645710000000003</v>
      </c>
      <c r="CQ767">
        <v>265.45089999999999</v>
      </c>
      <c r="CR767">
        <v>116.93380000000001</v>
      </c>
      <c r="CS767">
        <v>142.69749999999999</v>
      </c>
      <c r="CT767">
        <v>107.98560000000001</v>
      </c>
      <c r="CU767">
        <v>493.45409999999998</v>
      </c>
      <c r="CV767">
        <v>940.34450000000004</v>
      </c>
      <c r="CW767">
        <v>409.45460000000003</v>
      </c>
      <c r="CX767">
        <v>544.1241</v>
      </c>
      <c r="CY767">
        <v>1502.9269999999999</v>
      </c>
      <c r="CZ767">
        <v>949.48569999999995</v>
      </c>
      <c r="DA767">
        <v>2238.5830000000001</v>
      </c>
      <c r="DB767">
        <v>1556.067</v>
      </c>
      <c r="DC767">
        <v>1415.845</v>
      </c>
      <c r="DD767">
        <v>1750.88</v>
      </c>
      <c r="DE767">
        <v>2604.8490000000002</v>
      </c>
      <c r="DF767">
        <v>2466.931</v>
      </c>
      <c r="DG767">
        <v>2580.752</v>
      </c>
      <c r="DH767">
        <v>2538.9569999999999</v>
      </c>
      <c r="DI767">
        <v>1747.9829999999999</v>
      </c>
      <c r="DJ767">
        <v>2092.741</v>
      </c>
      <c r="DK767">
        <v>2046.386</v>
      </c>
      <c r="DL767">
        <v>1076.05</v>
      </c>
      <c r="DM767">
        <v>544.59609999999998</v>
      </c>
      <c r="DN767">
        <v>341.22949999999997</v>
      </c>
      <c r="DO767">
        <v>20</v>
      </c>
      <c r="DP767">
        <v>20</v>
      </c>
    </row>
    <row r="768" spans="1:122" hidden="1" x14ac:dyDescent="0.25">
      <c r="A768" t="str">
        <f t="shared" si="11"/>
        <v>sublap_id-SLAP_PGFG_Elect DA 1-4 (1PM-9PM)_44390_20-20</v>
      </c>
      <c r="B768" t="s">
        <v>62</v>
      </c>
      <c r="C768" t="s">
        <v>293</v>
      </c>
      <c r="D768" t="s">
        <v>61</v>
      </c>
      <c r="E768" t="s">
        <v>294</v>
      </c>
      <c r="F768" t="s">
        <v>61</v>
      </c>
      <c r="G768" t="s">
        <v>61</v>
      </c>
      <c r="H768" t="s">
        <v>61</v>
      </c>
      <c r="I768" t="s">
        <v>61</v>
      </c>
      <c r="J768" t="s">
        <v>61</v>
      </c>
      <c r="K768" t="s">
        <v>203</v>
      </c>
      <c r="L768" s="18">
        <v>44390</v>
      </c>
      <c r="M768">
        <v>20</v>
      </c>
      <c r="N768">
        <v>20</v>
      </c>
      <c r="O768" t="s">
        <v>258</v>
      </c>
      <c r="P768">
        <v>19</v>
      </c>
      <c r="Q768">
        <v>19</v>
      </c>
      <c r="R768">
        <v>0</v>
      </c>
      <c r="S768">
        <v>0</v>
      </c>
      <c r="T768">
        <v>0</v>
      </c>
      <c r="U768">
        <v>1</v>
      </c>
      <c r="V768">
        <v>1</v>
      </c>
      <c r="W768">
        <v>915.37649999999996</v>
      </c>
      <c r="X768">
        <v>1784.9784999999999</v>
      </c>
      <c r="Y768">
        <v>1795.5650000000001</v>
      </c>
      <c r="Z768">
        <v>1782.9235000000001</v>
      </c>
      <c r="AA768">
        <v>1489.08</v>
      </c>
      <c r="AB768">
        <v>1667.3475000000001</v>
      </c>
      <c r="AC768">
        <v>1818.8644999999999</v>
      </c>
      <c r="AD768">
        <v>1967.252</v>
      </c>
      <c r="AE768">
        <v>1990.0675000000001</v>
      </c>
      <c r="AF768">
        <v>2124.3710000000001</v>
      </c>
      <c r="AG768">
        <v>2104.4029999999998</v>
      </c>
      <c r="AH768">
        <v>2380.0740000000001</v>
      </c>
      <c r="AI768">
        <v>2522.8024999999998</v>
      </c>
      <c r="AJ768">
        <v>2573.672</v>
      </c>
      <c r="AK768">
        <v>2609.4209999999998</v>
      </c>
      <c r="AL768">
        <v>2523.8805000000002</v>
      </c>
      <c r="AM768">
        <v>2437.4884999999999</v>
      </c>
      <c r="AN768">
        <v>2509.373</v>
      </c>
      <c r="AO768">
        <v>2360.73</v>
      </c>
      <c r="AP768">
        <v>890.98249999999996</v>
      </c>
      <c r="AQ768">
        <v>1626.001</v>
      </c>
      <c r="AR768">
        <v>1806.7180000000001</v>
      </c>
      <c r="AS768">
        <v>1826.2805000000001</v>
      </c>
      <c r="AT768">
        <v>1788.269</v>
      </c>
      <c r="AU768">
        <v>54</v>
      </c>
      <c r="AV768">
        <v>54</v>
      </c>
      <c r="AW768">
        <v>54</v>
      </c>
      <c r="AX768">
        <v>54.5</v>
      </c>
      <c r="AY768">
        <v>55</v>
      </c>
      <c r="AZ768">
        <v>55</v>
      </c>
      <c r="BA768">
        <v>55</v>
      </c>
      <c r="BB768">
        <v>56</v>
      </c>
      <c r="BC768">
        <v>56.5</v>
      </c>
      <c r="BD768">
        <v>59</v>
      </c>
      <c r="BE768">
        <v>62</v>
      </c>
      <c r="BF768">
        <v>66.5</v>
      </c>
      <c r="BG768">
        <v>71.5</v>
      </c>
      <c r="BH768">
        <v>75</v>
      </c>
      <c r="BI768">
        <v>76.5</v>
      </c>
      <c r="BJ768">
        <v>76</v>
      </c>
      <c r="BK768">
        <v>73.5</v>
      </c>
      <c r="BL768">
        <v>71.5</v>
      </c>
      <c r="BM768">
        <v>69</v>
      </c>
      <c r="BN768">
        <v>64.5</v>
      </c>
      <c r="BO768">
        <v>59.5</v>
      </c>
      <c r="BP768">
        <v>55.5</v>
      </c>
      <c r="BQ768">
        <v>55</v>
      </c>
      <c r="BR768">
        <v>54</v>
      </c>
      <c r="BS768">
        <v>-89.947749999999999</v>
      </c>
      <c r="BT768">
        <v>-6.1824190000000003</v>
      </c>
      <c r="BU768">
        <v>2.0692750000000002</v>
      </c>
      <c r="BV768">
        <v>-12.21166</v>
      </c>
      <c r="BW768">
        <v>42.847709999999999</v>
      </c>
      <c r="BX768">
        <v>32.814950000000003</v>
      </c>
      <c r="BY768">
        <v>-9.996283</v>
      </c>
      <c r="BZ768">
        <v>-8.9975349999999992</v>
      </c>
      <c r="CA768">
        <v>-44.754600000000003</v>
      </c>
      <c r="CB768">
        <v>-29.774909999999998</v>
      </c>
      <c r="CC768">
        <v>-18.796559999999999</v>
      </c>
      <c r="CD768">
        <v>2.0882040000000002</v>
      </c>
      <c r="CE768">
        <v>-85.520259999999993</v>
      </c>
      <c r="CF768">
        <v>-63.025260000000003</v>
      </c>
      <c r="CG768">
        <v>-76.659000000000006</v>
      </c>
      <c r="CH768">
        <v>-56.462020000000003</v>
      </c>
      <c r="CI768">
        <v>-44.568809999999999</v>
      </c>
      <c r="CJ768">
        <v>-79.257379999999998</v>
      </c>
      <c r="CK768">
        <v>11.540990000000001</v>
      </c>
      <c r="CL768">
        <v>1331.84</v>
      </c>
      <c r="CM768">
        <v>214.43969999999999</v>
      </c>
      <c r="CN768">
        <v>-45.715339999999998</v>
      </c>
      <c r="CO768">
        <v>-68.59778</v>
      </c>
      <c r="CP768">
        <v>-46.824759999999998</v>
      </c>
      <c r="CQ768">
        <v>8076.46</v>
      </c>
      <c r="CR768">
        <v>4117.0330000000004</v>
      </c>
      <c r="CS768">
        <v>6920.4390000000003</v>
      </c>
      <c r="CT768">
        <v>7840.1180000000004</v>
      </c>
      <c r="CU768">
        <v>1450.356</v>
      </c>
      <c r="CV768">
        <v>1150.4680000000001</v>
      </c>
      <c r="CW768">
        <v>654.09270000000004</v>
      </c>
      <c r="CX768">
        <v>486.47140000000002</v>
      </c>
      <c r="CY768">
        <v>1428.47</v>
      </c>
      <c r="CZ768">
        <v>1092.2529999999999</v>
      </c>
      <c r="DA768">
        <v>1947.9090000000001</v>
      </c>
      <c r="DB768">
        <v>1374.326</v>
      </c>
      <c r="DC768">
        <v>1753.9110000000001</v>
      </c>
      <c r="DD768">
        <v>1995.375</v>
      </c>
      <c r="DE768">
        <v>1706.251</v>
      </c>
      <c r="DF768">
        <v>1629.06</v>
      </c>
      <c r="DG768">
        <v>2051.8560000000002</v>
      </c>
      <c r="DH768">
        <v>3095.0239999999999</v>
      </c>
      <c r="DI768">
        <v>3943.8820000000001</v>
      </c>
      <c r="DJ768">
        <v>3391.183</v>
      </c>
      <c r="DK768">
        <v>5941.2950000000001</v>
      </c>
      <c r="DL768">
        <v>2415.2350000000001</v>
      </c>
      <c r="DM768">
        <v>1392.691</v>
      </c>
      <c r="DN768">
        <v>1049.423</v>
      </c>
      <c r="DO768">
        <v>20</v>
      </c>
      <c r="DP768">
        <v>20</v>
      </c>
    </row>
    <row r="769" spans="1:120" hidden="1" x14ac:dyDescent="0.25">
      <c r="A769" t="str">
        <f t="shared" si="11"/>
        <v>sublap_id-SLAP_PGF1_Elect DA 1-4 (1PM-9PM)_44390_20-20</v>
      </c>
      <c r="B769" t="s">
        <v>62</v>
      </c>
      <c r="C769" t="s">
        <v>289</v>
      </c>
      <c r="D769" t="s">
        <v>61</v>
      </c>
      <c r="E769" t="s">
        <v>290</v>
      </c>
      <c r="F769" t="s">
        <v>61</v>
      </c>
      <c r="G769" t="s">
        <v>61</v>
      </c>
      <c r="H769" t="s">
        <v>61</v>
      </c>
      <c r="I769" t="s">
        <v>61</v>
      </c>
      <c r="J769" t="s">
        <v>61</v>
      </c>
      <c r="K769" t="s">
        <v>203</v>
      </c>
      <c r="L769" s="18">
        <v>44390</v>
      </c>
      <c r="M769">
        <v>20</v>
      </c>
      <c r="N769">
        <v>20</v>
      </c>
      <c r="O769" t="s">
        <v>258</v>
      </c>
      <c r="P769">
        <v>87</v>
      </c>
      <c r="Q769">
        <v>86</v>
      </c>
      <c r="R769">
        <v>0</v>
      </c>
      <c r="S769">
        <v>0</v>
      </c>
      <c r="T769">
        <v>0</v>
      </c>
      <c r="U769">
        <v>1</v>
      </c>
      <c r="V769">
        <v>1</v>
      </c>
      <c r="W769">
        <v>3682.4034999999999</v>
      </c>
      <c r="X769">
        <v>3493.748</v>
      </c>
      <c r="Y769">
        <v>3422.1313</v>
      </c>
      <c r="Z769">
        <v>3383.8447999999999</v>
      </c>
      <c r="AA769">
        <v>3370.4018000000001</v>
      </c>
      <c r="AB769">
        <v>3479.7415000000001</v>
      </c>
      <c r="AC769">
        <v>3831.9135000000001</v>
      </c>
      <c r="AD769">
        <v>4317.5702000000001</v>
      </c>
      <c r="AE769">
        <v>5058.8725000000004</v>
      </c>
      <c r="AF769">
        <v>5415.6812</v>
      </c>
      <c r="AG769">
        <v>5694.8810999999996</v>
      </c>
      <c r="AH769">
        <v>6063.9034000000001</v>
      </c>
      <c r="AI769">
        <v>6307.67</v>
      </c>
      <c r="AJ769">
        <v>6463.5754999999999</v>
      </c>
      <c r="AK769">
        <v>6565.3073000000004</v>
      </c>
      <c r="AL769">
        <v>6652.4898999999996</v>
      </c>
      <c r="AM769">
        <v>6614.6053000000002</v>
      </c>
      <c r="AN769">
        <v>6295.6827999999996</v>
      </c>
      <c r="AO769">
        <v>5285.2834000000003</v>
      </c>
      <c r="AP769">
        <v>4105.7546000000002</v>
      </c>
      <c r="AQ769">
        <v>5480.8289999999997</v>
      </c>
      <c r="AR769">
        <v>4694.9458999999997</v>
      </c>
      <c r="AS769">
        <v>3773.1015000000002</v>
      </c>
      <c r="AT769">
        <v>3452.9182000000001</v>
      </c>
      <c r="AU769">
        <v>85.290698000000006</v>
      </c>
      <c r="AV769">
        <v>85.255814000000001</v>
      </c>
      <c r="AW769">
        <v>82.837209000000001</v>
      </c>
      <c r="AX769">
        <v>80.412790999999999</v>
      </c>
      <c r="AY769">
        <v>77.976743999999997</v>
      </c>
      <c r="AZ769">
        <v>77.011628000000002</v>
      </c>
      <c r="BA769">
        <v>74.162790999999999</v>
      </c>
      <c r="BB769">
        <v>74.226743999999997</v>
      </c>
      <c r="BC769">
        <v>76.668604999999999</v>
      </c>
      <c r="BD769">
        <v>82.075581</v>
      </c>
      <c r="BE769">
        <v>87.011628000000002</v>
      </c>
      <c r="BF769">
        <v>91.087209000000001</v>
      </c>
      <c r="BG769">
        <v>94.127906999999993</v>
      </c>
      <c r="BH769">
        <v>96.656976999999998</v>
      </c>
      <c r="BI769">
        <v>100.09302</v>
      </c>
      <c r="BJ769">
        <v>101.09884</v>
      </c>
      <c r="BK769">
        <v>101.56977000000001</v>
      </c>
      <c r="BL769">
        <v>102.00581</v>
      </c>
      <c r="BM769">
        <v>100.47674000000001</v>
      </c>
      <c r="BN769">
        <v>98.360465000000005</v>
      </c>
      <c r="BO769">
        <v>95.680233000000001</v>
      </c>
      <c r="BP769">
        <v>92.610465000000005</v>
      </c>
      <c r="BQ769">
        <v>89.156976999999998</v>
      </c>
      <c r="BR769">
        <v>86.697674000000006</v>
      </c>
      <c r="BS769">
        <v>-54.604039999999998</v>
      </c>
      <c r="BT769">
        <v>-38.121459999999999</v>
      </c>
      <c r="BU769">
        <v>-27.996569999999998</v>
      </c>
      <c r="BV769">
        <v>-42.248730000000002</v>
      </c>
      <c r="BW769">
        <v>-32.940040000000003</v>
      </c>
      <c r="BX769">
        <v>-17.933250000000001</v>
      </c>
      <c r="BY769">
        <v>-34.436729999999997</v>
      </c>
      <c r="BZ769">
        <v>64.252830000000003</v>
      </c>
      <c r="CA769">
        <v>6.3435180000000004</v>
      </c>
      <c r="CB769">
        <v>-5.1423370000000004</v>
      </c>
      <c r="CC769">
        <v>110.81319999999999</v>
      </c>
      <c r="CD769">
        <v>70.857910000000004</v>
      </c>
      <c r="CE769">
        <v>15.870150000000001</v>
      </c>
      <c r="CF769">
        <v>8.4290129999999994</v>
      </c>
      <c r="CG769">
        <v>-1.3433520000000001</v>
      </c>
      <c r="CH769">
        <v>-28.127680000000002</v>
      </c>
      <c r="CI769">
        <v>-30.81596</v>
      </c>
      <c r="CJ769">
        <v>31.37914</v>
      </c>
      <c r="CK769">
        <v>1137.096</v>
      </c>
      <c r="CL769">
        <v>2053.6680000000001</v>
      </c>
      <c r="CM769">
        <v>499.51740000000001</v>
      </c>
      <c r="CN769">
        <v>6.8438379999999999</v>
      </c>
      <c r="CO769">
        <v>-64.503489999999999</v>
      </c>
      <c r="CP769">
        <v>-52.568759999999997</v>
      </c>
      <c r="CQ769">
        <v>5200.7340000000004</v>
      </c>
      <c r="CR769">
        <v>1006.585</v>
      </c>
      <c r="CS769">
        <v>969.6336</v>
      </c>
      <c r="CT769">
        <v>939.23590000000002</v>
      </c>
      <c r="CU769">
        <v>905.46579999999994</v>
      </c>
      <c r="CV769">
        <v>1090.365</v>
      </c>
      <c r="CW769">
        <v>893.24590000000001</v>
      </c>
      <c r="CX769">
        <v>1166</v>
      </c>
      <c r="CY769">
        <v>1286.0809999999999</v>
      </c>
      <c r="CZ769">
        <v>1293.9280000000001</v>
      </c>
      <c r="DA769">
        <v>4939.1589999999997</v>
      </c>
      <c r="DB769">
        <v>2146.5450000000001</v>
      </c>
      <c r="DC769">
        <v>1840.308</v>
      </c>
      <c r="DD769">
        <v>1962.5840000000001</v>
      </c>
      <c r="DE769">
        <v>2126.6080000000002</v>
      </c>
      <c r="DF769">
        <v>2311.6999999999998</v>
      </c>
      <c r="DG769">
        <v>3062.3020000000001</v>
      </c>
      <c r="DH769">
        <v>11074.14</v>
      </c>
      <c r="DI769">
        <v>9606.93</v>
      </c>
      <c r="DJ769">
        <v>9067.0619999999999</v>
      </c>
      <c r="DK769">
        <v>5262.3549999999996</v>
      </c>
      <c r="DL769">
        <v>6499.8729999999996</v>
      </c>
      <c r="DM769">
        <v>3815.056</v>
      </c>
      <c r="DN769">
        <v>3428.7460000000001</v>
      </c>
      <c r="DO769">
        <v>20</v>
      </c>
      <c r="DP769">
        <v>20</v>
      </c>
    </row>
    <row r="770" spans="1:120" hidden="1" x14ac:dyDescent="0.25">
      <c r="A770" t="str">
        <f t="shared" si="11"/>
        <v>sublap_id-SLAP_PGCC_Elect DA 1-4 (1PM-9PM)_44390_20-20</v>
      </c>
      <c r="B770" t="s">
        <v>62</v>
      </c>
      <c r="C770" t="s">
        <v>299</v>
      </c>
      <c r="D770" t="s">
        <v>61</v>
      </c>
      <c r="E770" t="s">
        <v>300</v>
      </c>
      <c r="F770" t="s">
        <v>61</v>
      </c>
      <c r="G770" t="s">
        <v>61</v>
      </c>
      <c r="H770" t="s">
        <v>61</v>
      </c>
      <c r="I770" t="s">
        <v>61</v>
      </c>
      <c r="J770" t="s">
        <v>61</v>
      </c>
      <c r="K770" t="s">
        <v>203</v>
      </c>
      <c r="L770" s="18">
        <v>44390</v>
      </c>
      <c r="M770">
        <v>20</v>
      </c>
      <c r="N770">
        <v>20</v>
      </c>
      <c r="O770" t="s">
        <v>258</v>
      </c>
      <c r="P770">
        <v>29</v>
      </c>
      <c r="Q770">
        <v>29</v>
      </c>
      <c r="R770">
        <v>0</v>
      </c>
      <c r="S770">
        <v>1</v>
      </c>
      <c r="T770">
        <v>0</v>
      </c>
      <c r="U770">
        <v>1</v>
      </c>
      <c r="V770">
        <v>1</v>
      </c>
      <c r="W770">
        <v>609.92399999999998</v>
      </c>
      <c r="X770">
        <v>575.19000000000005</v>
      </c>
      <c r="Y770">
        <v>579.28499999999997</v>
      </c>
      <c r="Z770">
        <v>576.71950000000004</v>
      </c>
      <c r="AA770">
        <v>592.91949999999997</v>
      </c>
      <c r="AB770">
        <v>631.10900000000004</v>
      </c>
      <c r="AC770">
        <v>700.10199999999998</v>
      </c>
      <c r="AD770">
        <v>847.73</v>
      </c>
      <c r="AE770">
        <v>913.21799999999996</v>
      </c>
      <c r="AF770">
        <v>1000.264</v>
      </c>
      <c r="AG770">
        <v>1046.6514999999999</v>
      </c>
      <c r="AH770">
        <v>1389.4970000000001</v>
      </c>
      <c r="AI770">
        <v>1425.5485000000001</v>
      </c>
      <c r="AJ770">
        <v>1460.3889999999999</v>
      </c>
      <c r="AK770">
        <v>1499.3074999999999</v>
      </c>
      <c r="AL770">
        <v>1497.414</v>
      </c>
      <c r="AM770">
        <v>1582.384</v>
      </c>
      <c r="AN770">
        <v>1693.7159999999999</v>
      </c>
      <c r="AO770">
        <v>1854.625</v>
      </c>
      <c r="AP770">
        <v>1410.9265</v>
      </c>
      <c r="AQ770">
        <v>1194.548</v>
      </c>
      <c r="AR770">
        <v>847.46900000000005</v>
      </c>
      <c r="AS770">
        <v>688.77549999999997</v>
      </c>
      <c r="AT770">
        <v>629.91750000000002</v>
      </c>
      <c r="AU770">
        <v>56.258620999999998</v>
      </c>
      <c r="AV770">
        <v>55.758620999999998</v>
      </c>
      <c r="AW770">
        <v>55.103448</v>
      </c>
      <c r="AX770">
        <v>54.793103000000002</v>
      </c>
      <c r="AY770">
        <v>54.827585999999997</v>
      </c>
      <c r="AZ770">
        <v>54.827585999999997</v>
      </c>
      <c r="BA770">
        <v>54.827585999999997</v>
      </c>
      <c r="BB770">
        <v>54.810344999999998</v>
      </c>
      <c r="BC770">
        <v>55.293103000000002</v>
      </c>
      <c r="BD770">
        <v>56.137931000000002</v>
      </c>
      <c r="BE770">
        <v>56.741379000000002</v>
      </c>
      <c r="BF770">
        <v>58.172414000000003</v>
      </c>
      <c r="BG770">
        <v>59.931033999999997</v>
      </c>
      <c r="BH770">
        <v>61.568966000000003</v>
      </c>
      <c r="BI770">
        <v>62.051724</v>
      </c>
      <c r="BJ770">
        <v>62.844828</v>
      </c>
      <c r="BK770">
        <v>63.637931000000002</v>
      </c>
      <c r="BL770">
        <v>63.258620999999998</v>
      </c>
      <c r="BM770">
        <v>61.896552</v>
      </c>
      <c r="BN770">
        <v>60.034483000000002</v>
      </c>
      <c r="BO770">
        <v>59.017240999999999</v>
      </c>
      <c r="BP770">
        <v>57.620690000000003</v>
      </c>
      <c r="BQ770">
        <v>57.413792999999998</v>
      </c>
      <c r="BR770">
        <v>57.068966000000003</v>
      </c>
      <c r="BS770">
        <v>-6.3055570000000003</v>
      </c>
      <c r="BT770">
        <v>-1.86514</v>
      </c>
      <c r="BU770">
        <v>-4.8954129999999996</v>
      </c>
      <c r="BV770">
        <v>-5.8832950000000004</v>
      </c>
      <c r="BW770">
        <v>-1.7951980000000001</v>
      </c>
      <c r="BX770">
        <v>-2.552832</v>
      </c>
      <c r="BY770">
        <v>-7.6512849999999997</v>
      </c>
      <c r="BZ770">
        <v>4.4277759999999997</v>
      </c>
      <c r="CA770">
        <v>-2.5929350000000002</v>
      </c>
      <c r="CB770">
        <v>7.5412999999999997</v>
      </c>
      <c r="CC770">
        <v>30.37688</v>
      </c>
      <c r="CD770">
        <v>-27.852709999999998</v>
      </c>
      <c r="CE770">
        <v>-26.445460000000001</v>
      </c>
      <c r="CF770">
        <v>-51.872459999999997</v>
      </c>
      <c r="CG770">
        <v>-58.0717</v>
      </c>
      <c r="CH770">
        <v>-46.550409999999999</v>
      </c>
      <c r="CI770">
        <v>-99.671440000000004</v>
      </c>
      <c r="CJ770">
        <v>-117.7452</v>
      </c>
      <c r="CK770">
        <v>-95.154520000000005</v>
      </c>
      <c r="CL770">
        <v>76.486649999999997</v>
      </c>
      <c r="CM770">
        <v>-7.1025799999999997</v>
      </c>
      <c r="CN770">
        <v>-8.1340579999999996</v>
      </c>
      <c r="CO770">
        <v>-23.56324</v>
      </c>
      <c r="CP770">
        <v>-4.6631689999999999</v>
      </c>
      <c r="CQ770">
        <v>74.99136</v>
      </c>
      <c r="CR770">
        <v>56.490769999999998</v>
      </c>
      <c r="CS770">
        <v>58.113329999999998</v>
      </c>
      <c r="CT770">
        <v>55.322929999999999</v>
      </c>
      <c r="CU770">
        <v>54.486179999999997</v>
      </c>
      <c r="CV770">
        <v>76.961969999999994</v>
      </c>
      <c r="CW770">
        <v>295.32740000000001</v>
      </c>
      <c r="CX770">
        <v>116.2223</v>
      </c>
      <c r="CY770">
        <v>274.13600000000002</v>
      </c>
      <c r="CZ770">
        <v>201.4297</v>
      </c>
      <c r="DA770">
        <v>646.91510000000005</v>
      </c>
      <c r="DB770">
        <v>366.11790000000002</v>
      </c>
      <c r="DC770">
        <v>352.6678</v>
      </c>
      <c r="DD770">
        <v>629.29309999999998</v>
      </c>
      <c r="DE770">
        <v>673.94039999999995</v>
      </c>
      <c r="DF770">
        <v>1081.154</v>
      </c>
      <c r="DG770">
        <v>1237.5450000000001</v>
      </c>
      <c r="DH770">
        <v>1481.5640000000001</v>
      </c>
      <c r="DI770">
        <v>1621.374</v>
      </c>
      <c r="DJ770">
        <v>818.26199999999994</v>
      </c>
      <c r="DK770">
        <v>926.2319</v>
      </c>
      <c r="DL770">
        <v>960.19090000000006</v>
      </c>
      <c r="DM770">
        <v>435.36419999999998</v>
      </c>
      <c r="DN770">
        <v>64.840829999999997</v>
      </c>
      <c r="DO770">
        <v>20</v>
      </c>
      <c r="DP770">
        <v>20</v>
      </c>
    </row>
    <row r="771" spans="1:120" hidden="1" x14ac:dyDescent="0.25">
      <c r="A771" t="str">
        <f t="shared" si="11"/>
        <v>Industry_Type-3. Wholesale, Transport, other utilities_Elect DA 1-4 (1PM-9PM)_44390_20-20</v>
      </c>
      <c r="B771" t="s">
        <v>62</v>
      </c>
      <c r="C771" t="s">
        <v>202</v>
      </c>
      <c r="D771" t="s">
        <v>61</v>
      </c>
      <c r="E771" t="s">
        <v>61</v>
      </c>
      <c r="F771" t="s">
        <v>61</v>
      </c>
      <c r="G771" t="s">
        <v>31</v>
      </c>
      <c r="H771" t="s">
        <v>61</v>
      </c>
      <c r="I771" t="s">
        <v>61</v>
      </c>
      <c r="J771" t="s">
        <v>61</v>
      </c>
      <c r="K771" t="s">
        <v>203</v>
      </c>
      <c r="L771" s="18">
        <v>44390</v>
      </c>
      <c r="M771">
        <v>20</v>
      </c>
      <c r="N771">
        <v>20</v>
      </c>
      <c r="O771" t="s">
        <v>258</v>
      </c>
      <c r="P771">
        <v>1</v>
      </c>
      <c r="Q771">
        <v>1</v>
      </c>
      <c r="R771">
        <v>0</v>
      </c>
      <c r="S771">
        <v>0</v>
      </c>
      <c r="T771">
        <v>1</v>
      </c>
      <c r="U771">
        <v>0</v>
      </c>
      <c r="V771">
        <v>1</v>
      </c>
      <c r="W771">
        <v>162</v>
      </c>
      <c r="X771">
        <v>375.6</v>
      </c>
      <c r="Y771">
        <v>387.6</v>
      </c>
      <c r="Z771">
        <v>372</v>
      </c>
      <c r="AA771">
        <v>364.8</v>
      </c>
      <c r="AB771">
        <v>498.4</v>
      </c>
      <c r="AC771">
        <v>574.79999999999995</v>
      </c>
      <c r="AD771">
        <v>434</v>
      </c>
      <c r="AE771">
        <v>459.2</v>
      </c>
      <c r="AF771">
        <v>475.2</v>
      </c>
      <c r="AG771">
        <v>543.6</v>
      </c>
      <c r="AH771">
        <v>616.79999999999995</v>
      </c>
      <c r="AI771">
        <v>588</v>
      </c>
      <c r="AJ771">
        <v>634.4</v>
      </c>
      <c r="AK771">
        <v>640.4</v>
      </c>
      <c r="AL771">
        <v>549.6</v>
      </c>
      <c r="AM771">
        <v>436</v>
      </c>
      <c r="AN771">
        <v>318.8</v>
      </c>
      <c r="AO771">
        <v>311.2</v>
      </c>
      <c r="AP771">
        <v>196.4</v>
      </c>
      <c r="AQ771">
        <v>297.2</v>
      </c>
      <c r="AR771">
        <v>374</v>
      </c>
      <c r="AS771">
        <v>400.4</v>
      </c>
      <c r="AT771">
        <v>409.6</v>
      </c>
      <c r="AU771">
        <v>67</v>
      </c>
      <c r="AV771">
        <v>66.5</v>
      </c>
      <c r="AW771">
        <v>65.5</v>
      </c>
      <c r="AX771">
        <v>64</v>
      </c>
      <c r="AY771">
        <v>62.5</v>
      </c>
      <c r="AZ771">
        <v>62</v>
      </c>
      <c r="BA771">
        <v>61.5</v>
      </c>
      <c r="BB771">
        <v>62.5</v>
      </c>
      <c r="BC771">
        <v>63.5</v>
      </c>
      <c r="BD771">
        <v>67</v>
      </c>
      <c r="BE771">
        <v>70</v>
      </c>
      <c r="BF771">
        <v>75</v>
      </c>
      <c r="BG771">
        <v>78.5</v>
      </c>
      <c r="BH771">
        <v>82</v>
      </c>
      <c r="BI771">
        <v>85</v>
      </c>
      <c r="BJ771">
        <v>86.5</v>
      </c>
      <c r="BK771">
        <v>87</v>
      </c>
      <c r="BL771">
        <v>87</v>
      </c>
      <c r="BM771">
        <v>85.5</v>
      </c>
      <c r="BN771">
        <v>82</v>
      </c>
      <c r="BO771">
        <v>76.5</v>
      </c>
      <c r="BP771">
        <v>72</v>
      </c>
      <c r="BQ771">
        <v>69</v>
      </c>
      <c r="BR771">
        <v>67</v>
      </c>
      <c r="BS771">
        <v>-107.3806</v>
      </c>
      <c r="BT771">
        <v>22.727630000000001</v>
      </c>
      <c r="BU771">
        <v>-11.66901</v>
      </c>
      <c r="BV771">
        <v>-10.880100000000001</v>
      </c>
      <c r="BW771">
        <v>-12.293430000000001</v>
      </c>
      <c r="BX771">
        <v>-11.228759999999999</v>
      </c>
      <c r="BY771">
        <v>-21.05096</v>
      </c>
      <c r="BZ771">
        <v>23.422239999999999</v>
      </c>
      <c r="CA771">
        <v>20.986450000000001</v>
      </c>
      <c r="CB771">
        <v>0.16439819999999999</v>
      </c>
      <c r="CC771">
        <v>-24.724489999999999</v>
      </c>
      <c r="CD771">
        <v>-26.351929999999999</v>
      </c>
      <c r="CE771">
        <v>-18.12228</v>
      </c>
      <c r="CF771">
        <v>-16.57001</v>
      </c>
      <c r="CG771">
        <v>-0.99182130000000002</v>
      </c>
      <c r="CH771">
        <v>9.0467829999999996</v>
      </c>
      <c r="CI771">
        <v>35.658659999999998</v>
      </c>
      <c r="CJ771">
        <v>6.2644039999999999</v>
      </c>
      <c r="CK771">
        <v>35.352690000000003</v>
      </c>
      <c r="CL771">
        <v>139.9418</v>
      </c>
      <c r="CM771">
        <v>22.223140000000001</v>
      </c>
      <c r="CN771">
        <v>-51.861150000000002</v>
      </c>
      <c r="CO771">
        <v>-62.836120000000001</v>
      </c>
      <c r="CP771">
        <v>-67.975459999999998</v>
      </c>
      <c r="CQ771">
        <v>4067.819</v>
      </c>
      <c r="CR771">
        <v>2716.326</v>
      </c>
      <c r="CS771">
        <v>2343.444</v>
      </c>
      <c r="CT771">
        <v>2050.5189999999998</v>
      </c>
      <c r="CU771">
        <v>1986.1559999999999</v>
      </c>
      <c r="CV771">
        <v>1475.989</v>
      </c>
      <c r="CW771">
        <v>459.40980000000002</v>
      </c>
      <c r="CX771">
        <v>1016.583</v>
      </c>
      <c r="CY771">
        <v>1306.598</v>
      </c>
      <c r="CZ771">
        <v>858.43709999999999</v>
      </c>
      <c r="DA771">
        <v>2260.875</v>
      </c>
      <c r="DB771">
        <v>3771.944</v>
      </c>
      <c r="DC771">
        <v>3973.6149999999998</v>
      </c>
      <c r="DD771">
        <v>5272.1890000000003</v>
      </c>
      <c r="DE771">
        <v>4903.4129999999996</v>
      </c>
      <c r="DF771">
        <v>5138.0159999999996</v>
      </c>
      <c r="DG771">
        <v>6270.9870000000001</v>
      </c>
      <c r="DH771">
        <v>2031.4169999999999</v>
      </c>
      <c r="DI771">
        <v>3194.384</v>
      </c>
      <c r="DJ771">
        <v>4536.277</v>
      </c>
      <c r="DK771">
        <v>2100.8319999999999</v>
      </c>
      <c r="DL771">
        <v>1432.046</v>
      </c>
      <c r="DM771">
        <v>2371.0479999999998</v>
      </c>
      <c r="DN771">
        <v>1858.913</v>
      </c>
      <c r="DO771">
        <v>20</v>
      </c>
      <c r="DP771">
        <v>20</v>
      </c>
    </row>
    <row r="772" spans="1:120" hidden="1" x14ac:dyDescent="0.25">
      <c r="A772" t="str">
        <f t="shared" ref="A772:A835" si="12">C772&amp;"_"&amp;K772&amp;"_"&amp;IF(L772="",O772,L772&amp;IF(LEFT(K772,3)="All","",IF(R772=1,"_Combined","_"&amp;M772&amp;"-"&amp;N772)))</f>
        <v>LCA-Northern Coast_Elect DA 1-4 (1PM-9PM)_44390_20-20</v>
      </c>
      <c r="B772" t="s">
        <v>62</v>
      </c>
      <c r="C772" t="s">
        <v>222</v>
      </c>
      <c r="D772" t="s">
        <v>104</v>
      </c>
      <c r="E772" t="s">
        <v>61</v>
      </c>
      <c r="F772" t="s">
        <v>61</v>
      </c>
      <c r="G772" t="s">
        <v>61</v>
      </c>
      <c r="H772" t="s">
        <v>61</v>
      </c>
      <c r="I772" t="s">
        <v>61</v>
      </c>
      <c r="J772" t="s">
        <v>61</v>
      </c>
      <c r="K772" t="s">
        <v>203</v>
      </c>
      <c r="L772" s="18">
        <v>44390</v>
      </c>
      <c r="M772">
        <v>20</v>
      </c>
      <c r="N772">
        <v>20</v>
      </c>
      <c r="O772" t="s">
        <v>258</v>
      </c>
      <c r="P772">
        <v>34</v>
      </c>
      <c r="Q772">
        <v>34</v>
      </c>
      <c r="R772">
        <v>0</v>
      </c>
      <c r="S772">
        <v>0</v>
      </c>
      <c r="T772">
        <v>0</v>
      </c>
      <c r="U772">
        <v>1</v>
      </c>
      <c r="V772">
        <v>1</v>
      </c>
      <c r="W772">
        <v>1130.6344999999999</v>
      </c>
      <c r="X772">
        <v>2023.8685</v>
      </c>
      <c r="Y772">
        <v>2032.1969999999999</v>
      </c>
      <c r="Z772">
        <v>2019.2094999999999</v>
      </c>
      <c r="AA772">
        <v>1726.9559999999999</v>
      </c>
      <c r="AB772">
        <v>1911.5174999999999</v>
      </c>
      <c r="AC772">
        <v>2221.7845000000002</v>
      </c>
      <c r="AD772">
        <v>2398.712</v>
      </c>
      <c r="AE772">
        <v>2486.9535000000001</v>
      </c>
      <c r="AF772">
        <v>2679.665</v>
      </c>
      <c r="AG772">
        <v>2730.451</v>
      </c>
      <c r="AH772">
        <v>3076.732</v>
      </c>
      <c r="AI772">
        <v>3263.5185000000001</v>
      </c>
      <c r="AJ772">
        <v>3343.2379999999998</v>
      </c>
      <c r="AK772">
        <v>3497.0770000000002</v>
      </c>
      <c r="AL772">
        <v>3366.7305000000001</v>
      </c>
      <c r="AM772">
        <v>3377.3384999999998</v>
      </c>
      <c r="AN772">
        <v>3540.2750000000001</v>
      </c>
      <c r="AO772">
        <v>3363.6280000000002</v>
      </c>
      <c r="AP772">
        <v>1559.2625</v>
      </c>
      <c r="AQ772">
        <v>2126.2910000000002</v>
      </c>
      <c r="AR772">
        <v>2101.8420000000001</v>
      </c>
      <c r="AS772">
        <v>2069.6565000000001</v>
      </c>
      <c r="AT772">
        <v>2021.1590000000001</v>
      </c>
      <c r="AU772">
        <v>54.147058999999999</v>
      </c>
      <c r="AV772">
        <v>54</v>
      </c>
      <c r="AW772">
        <v>53.705882000000003</v>
      </c>
      <c r="AX772">
        <v>53.911765000000003</v>
      </c>
      <c r="AY772">
        <v>54.117646999999998</v>
      </c>
      <c r="AZ772">
        <v>53.823529000000001</v>
      </c>
      <c r="BA772">
        <v>54.117646999999998</v>
      </c>
      <c r="BB772">
        <v>55.705882000000003</v>
      </c>
      <c r="BC772">
        <v>56.794117999999997</v>
      </c>
      <c r="BD772">
        <v>59.441175999999999</v>
      </c>
      <c r="BE772">
        <v>62.588234999999997</v>
      </c>
      <c r="BF772">
        <v>66.352941000000001</v>
      </c>
      <c r="BG772">
        <v>70.764706000000004</v>
      </c>
      <c r="BH772">
        <v>73.823528999999994</v>
      </c>
      <c r="BI772">
        <v>75.617647000000005</v>
      </c>
      <c r="BJ772">
        <v>76.147058999999999</v>
      </c>
      <c r="BK772">
        <v>74.382352999999995</v>
      </c>
      <c r="BL772">
        <v>72.529411999999994</v>
      </c>
      <c r="BM772">
        <v>69.588234999999997</v>
      </c>
      <c r="BN772">
        <v>65.529411999999994</v>
      </c>
      <c r="BO772">
        <v>60.676470999999999</v>
      </c>
      <c r="BP772">
        <v>56.529412000000001</v>
      </c>
      <c r="BQ772">
        <v>55.441175999999999</v>
      </c>
      <c r="BR772">
        <v>54.294117999999997</v>
      </c>
      <c r="BS772">
        <v>-83.745769999999993</v>
      </c>
      <c r="BT772">
        <v>-10.775550000000001</v>
      </c>
      <c r="BU772">
        <v>-1.31863</v>
      </c>
      <c r="BV772">
        <v>-10.112819999999999</v>
      </c>
      <c r="BW772">
        <v>42.660200000000003</v>
      </c>
      <c r="BX772">
        <v>47.410620000000002</v>
      </c>
      <c r="BY772">
        <v>-7.9696040000000004</v>
      </c>
      <c r="BZ772">
        <v>-9.0452259999999995</v>
      </c>
      <c r="CA772">
        <v>-36.555549999999997</v>
      </c>
      <c r="CB772">
        <v>-56.737299999999998</v>
      </c>
      <c r="CC772">
        <v>-40.683489999999999</v>
      </c>
      <c r="CD772">
        <v>-5.1266990000000003</v>
      </c>
      <c r="CE772">
        <v>-88.113439999999997</v>
      </c>
      <c r="CF772">
        <v>-58.405470000000001</v>
      </c>
      <c r="CG772">
        <v>-111.3616</v>
      </c>
      <c r="CH772">
        <v>-71.370900000000006</v>
      </c>
      <c r="CI772">
        <v>-132.38849999999999</v>
      </c>
      <c r="CJ772">
        <v>-155.3289</v>
      </c>
      <c r="CK772">
        <v>-15.91192</v>
      </c>
      <c r="CL772">
        <v>1410.6890000000001</v>
      </c>
      <c r="CM772">
        <v>188.58279999999999</v>
      </c>
      <c r="CN772">
        <v>-50.187550000000002</v>
      </c>
      <c r="CO772">
        <v>-77.185500000000005</v>
      </c>
      <c r="CP772">
        <v>-55.241819999999997</v>
      </c>
      <c r="CQ772">
        <v>8099.0020000000004</v>
      </c>
      <c r="CR772">
        <v>4156.8500000000004</v>
      </c>
      <c r="CS772">
        <v>6952.3590000000004</v>
      </c>
      <c r="CT772">
        <v>7852.8119999999999</v>
      </c>
      <c r="CU772">
        <v>1462.338</v>
      </c>
      <c r="CV772">
        <v>1233.1130000000001</v>
      </c>
      <c r="CW772">
        <v>746.42430000000002</v>
      </c>
      <c r="CX772">
        <v>543.12649999999996</v>
      </c>
      <c r="CY772">
        <v>1697.845</v>
      </c>
      <c r="CZ772">
        <v>1302.1869999999999</v>
      </c>
      <c r="DA772">
        <v>2284.7530000000002</v>
      </c>
      <c r="DB772">
        <v>1837.5619999999999</v>
      </c>
      <c r="DC772">
        <v>2552.1280000000002</v>
      </c>
      <c r="DD772">
        <v>2527.3440000000001</v>
      </c>
      <c r="DE772">
        <v>2683.3649999999998</v>
      </c>
      <c r="DF772">
        <v>2766.453</v>
      </c>
      <c r="DG772">
        <v>3349.8090000000002</v>
      </c>
      <c r="DH772">
        <v>4520.8689999999997</v>
      </c>
      <c r="DI772">
        <v>6173.1660000000002</v>
      </c>
      <c r="DJ772">
        <v>4257.9549999999999</v>
      </c>
      <c r="DK772">
        <v>6769.4279999999999</v>
      </c>
      <c r="DL772">
        <v>2602.373</v>
      </c>
      <c r="DM772">
        <v>1453.742</v>
      </c>
      <c r="DN772">
        <v>1090.7339999999999</v>
      </c>
      <c r="DO772">
        <v>20</v>
      </c>
      <c r="DP772">
        <v>20</v>
      </c>
    </row>
    <row r="773" spans="1:120" hidden="1" x14ac:dyDescent="0.25">
      <c r="A773" t="str">
        <f t="shared" si="12"/>
        <v>Size_Grp-20 to 199.99 kW_Elect DA 1-4 (1PM-9PM)_44390_20-20</v>
      </c>
      <c r="B773" t="s">
        <v>62</v>
      </c>
      <c r="C773" t="s">
        <v>201</v>
      </c>
      <c r="D773" t="s">
        <v>61</v>
      </c>
      <c r="E773" t="s">
        <v>61</v>
      </c>
      <c r="F773" t="s">
        <v>61</v>
      </c>
      <c r="G773" t="s">
        <v>61</v>
      </c>
      <c r="H773" t="s">
        <v>61</v>
      </c>
      <c r="I773" t="s">
        <v>61</v>
      </c>
      <c r="J773" t="s">
        <v>101</v>
      </c>
      <c r="K773" t="s">
        <v>203</v>
      </c>
      <c r="L773" s="18">
        <v>44390</v>
      </c>
      <c r="M773">
        <v>20</v>
      </c>
      <c r="N773">
        <v>20</v>
      </c>
      <c r="O773" t="s">
        <v>258</v>
      </c>
      <c r="P773">
        <v>359</v>
      </c>
      <c r="Q773">
        <v>349</v>
      </c>
      <c r="R773">
        <v>0</v>
      </c>
      <c r="S773">
        <v>0</v>
      </c>
      <c r="T773">
        <v>0</v>
      </c>
      <c r="U773">
        <v>1</v>
      </c>
      <c r="V773">
        <v>1</v>
      </c>
      <c r="W773">
        <v>6761.0880999999999</v>
      </c>
      <c r="X773">
        <v>6247.8477999999996</v>
      </c>
      <c r="Y773">
        <v>6185.1143000000002</v>
      </c>
      <c r="Z773">
        <v>6165.7524999999996</v>
      </c>
      <c r="AA773">
        <v>6312.8067000000001</v>
      </c>
      <c r="AB773">
        <v>6783.0889999999999</v>
      </c>
      <c r="AC773">
        <v>7436.1450000000004</v>
      </c>
      <c r="AD773">
        <v>9138.9483</v>
      </c>
      <c r="AE773">
        <v>11102.96</v>
      </c>
      <c r="AF773">
        <v>12979.897999999999</v>
      </c>
      <c r="AG773">
        <v>13693.958000000001</v>
      </c>
      <c r="AH773">
        <v>14432.355</v>
      </c>
      <c r="AI773">
        <v>15243.812</v>
      </c>
      <c r="AJ773">
        <v>15889.503000000001</v>
      </c>
      <c r="AK773">
        <v>16370.094999999999</v>
      </c>
      <c r="AL773">
        <v>16538.662</v>
      </c>
      <c r="AM773">
        <v>16569.373</v>
      </c>
      <c r="AN773">
        <v>16359.879000000001</v>
      </c>
      <c r="AO773">
        <v>15684.412</v>
      </c>
      <c r="AP773">
        <v>12690.316999999999</v>
      </c>
      <c r="AQ773">
        <v>13303.453</v>
      </c>
      <c r="AR773">
        <v>9834.8163000000004</v>
      </c>
      <c r="AS773">
        <v>7172.3843999999999</v>
      </c>
      <c r="AT773">
        <v>6161.9171999999999</v>
      </c>
      <c r="AU773">
        <v>66.686245999999997</v>
      </c>
      <c r="AV773">
        <v>66.383954000000003</v>
      </c>
      <c r="AW773">
        <v>65.332378000000006</v>
      </c>
      <c r="AX773">
        <v>64.492836999999994</v>
      </c>
      <c r="AY773">
        <v>63.477077000000001</v>
      </c>
      <c r="AZ773">
        <v>63.057307000000002</v>
      </c>
      <c r="BA773">
        <v>62.386819000000003</v>
      </c>
      <c r="BB773">
        <v>63.067335</v>
      </c>
      <c r="BC773">
        <v>64.664755999999997</v>
      </c>
      <c r="BD773">
        <v>67.753581999999994</v>
      </c>
      <c r="BE773">
        <v>71.262178000000006</v>
      </c>
      <c r="BF773">
        <v>74.737821999999994</v>
      </c>
      <c r="BG773">
        <v>78.17765</v>
      </c>
      <c r="BH773">
        <v>80.584526999999994</v>
      </c>
      <c r="BI773">
        <v>82.620344000000003</v>
      </c>
      <c r="BJ773">
        <v>83.378223000000006</v>
      </c>
      <c r="BK773">
        <v>83.412606999999994</v>
      </c>
      <c r="BL773">
        <v>82.87106</v>
      </c>
      <c r="BM773">
        <v>80.928366999999994</v>
      </c>
      <c r="BN773">
        <v>77.949856999999994</v>
      </c>
      <c r="BO773">
        <v>74.431231999999994</v>
      </c>
      <c r="BP773">
        <v>71.174785</v>
      </c>
      <c r="BQ773">
        <v>68.893983000000006</v>
      </c>
      <c r="BR773">
        <v>67.323781999999994</v>
      </c>
      <c r="BS773">
        <v>-28.62501</v>
      </c>
      <c r="BT773">
        <v>-4.2635120000000004</v>
      </c>
      <c r="BU773">
        <v>14.092169999999999</v>
      </c>
      <c r="BV773">
        <v>17.605229999999999</v>
      </c>
      <c r="BW773">
        <v>33.518990000000002</v>
      </c>
      <c r="BX773">
        <v>43.06588</v>
      </c>
      <c r="BY773">
        <v>-34.840339999999998</v>
      </c>
      <c r="BZ773">
        <v>-58.836010000000002</v>
      </c>
      <c r="CA773">
        <v>-17.393380000000001</v>
      </c>
      <c r="CB773">
        <v>-13.761469999999999</v>
      </c>
      <c r="CC773">
        <v>-96.063649999999996</v>
      </c>
      <c r="CD773">
        <v>-107.9288</v>
      </c>
      <c r="CE773">
        <v>-93.348489999999998</v>
      </c>
      <c r="CF773">
        <v>-86.530820000000006</v>
      </c>
      <c r="CG773">
        <v>-59.278820000000003</v>
      </c>
      <c r="CH773">
        <v>-16.68384</v>
      </c>
      <c r="CI773">
        <v>-16.668869999999998</v>
      </c>
      <c r="CJ773">
        <v>49.69135</v>
      </c>
      <c r="CK773">
        <v>426.52289999999999</v>
      </c>
      <c r="CL773">
        <v>2576.1669999999999</v>
      </c>
      <c r="CM773">
        <v>116.3074</v>
      </c>
      <c r="CN773">
        <v>-29.211030000000001</v>
      </c>
      <c r="CO773">
        <v>-208.36949999999999</v>
      </c>
      <c r="CP773">
        <v>-161.24520000000001</v>
      </c>
      <c r="CQ773">
        <v>3089.201</v>
      </c>
      <c r="CR773">
        <v>1589.123</v>
      </c>
      <c r="CS773">
        <v>1364.35</v>
      </c>
      <c r="CT773">
        <v>1125.9169999999999</v>
      </c>
      <c r="CU773">
        <v>1032.7639999999999</v>
      </c>
      <c r="CV773">
        <v>1234.3489999999999</v>
      </c>
      <c r="CW773">
        <v>1256.961</v>
      </c>
      <c r="CX773">
        <v>933.86069999999995</v>
      </c>
      <c r="CY773">
        <v>1498.04</v>
      </c>
      <c r="CZ773">
        <v>1636.8389999999999</v>
      </c>
      <c r="DA773">
        <v>2176.8389999999999</v>
      </c>
      <c r="DB773">
        <v>2559.9459999999999</v>
      </c>
      <c r="DC773">
        <v>2549.163</v>
      </c>
      <c r="DD773">
        <v>2711.739</v>
      </c>
      <c r="DE773">
        <v>2839.7979999999998</v>
      </c>
      <c r="DF773">
        <v>2971.1790000000001</v>
      </c>
      <c r="DG773">
        <v>2979.5639999999999</v>
      </c>
      <c r="DH773">
        <v>3035.9380000000001</v>
      </c>
      <c r="DI773">
        <v>3427.2579999999998</v>
      </c>
      <c r="DJ773">
        <v>4733.8230000000003</v>
      </c>
      <c r="DK773">
        <v>4447.5140000000001</v>
      </c>
      <c r="DL773">
        <v>2465.779</v>
      </c>
      <c r="DM773">
        <v>2334.0610000000001</v>
      </c>
      <c r="DN773">
        <v>2106.3389999999999</v>
      </c>
      <c r="DO773">
        <v>20</v>
      </c>
      <c r="DP773">
        <v>20</v>
      </c>
    </row>
    <row r="774" spans="1:120" x14ac:dyDescent="0.25">
      <c r="A774" t="str">
        <f t="shared" si="12"/>
        <v>AutoDR-Yes_Elect DA 1-4 (1PM-9PM)_44390_20-20</v>
      </c>
      <c r="B774" t="s">
        <v>62</v>
      </c>
      <c r="C774" t="s">
        <v>322</v>
      </c>
      <c r="D774" t="s">
        <v>61</v>
      </c>
      <c r="E774" t="s">
        <v>61</v>
      </c>
      <c r="F774" t="s">
        <v>61</v>
      </c>
      <c r="G774" t="s">
        <v>61</v>
      </c>
      <c r="H774" t="s">
        <v>98</v>
      </c>
      <c r="I774" t="s">
        <v>61</v>
      </c>
      <c r="J774" t="s">
        <v>61</v>
      </c>
      <c r="K774" t="s">
        <v>203</v>
      </c>
      <c r="L774" s="18">
        <v>44390</v>
      </c>
      <c r="M774">
        <v>20</v>
      </c>
      <c r="N774">
        <v>20</v>
      </c>
      <c r="O774" t="s">
        <v>258</v>
      </c>
      <c r="P774">
        <v>39</v>
      </c>
      <c r="Q774">
        <v>39</v>
      </c>
      <c r="R774">
        <v>0</v>
      </c>
      <c r="S774">
        <v>0</v>
      </c>
      <c r="T774">
        <v>0</v>
      </c>
      <c r="U774">
        <v>1</v>
      </c>
      <c r="V774">
        <v>1</v>
      </c>
      <c r="W774">
        <v>2011.0775000000001</v>
      </c>
      <c r="X774">
        <v>1861.3579999999999</v>
      </c>
      <c r="Y774">
        <v>1745.2445</v>
      </c>
      <c r="Z774">
        <v>1679.1524999999999</v>
      </c>
      <c r="AA774">
        <v>1683.2215000000001</v>
      </c>
      <c r="AB774">
        <v>1663.8050000000001</v>
      </c>
      <c r="AC774">
        <v>1596.2840000000001</v>
      </c>
      <c r="AD774">
        <v>1690.6315</v>
      </c>
      <c r="AE774">
        <v>1986.463</v>
      </c>
      <c r="AF774">
        <v>2369.5810000000001</v>
      </c>
      <c r="AG774">
        <v>2509.7109999999998</v>
      </c>
      <c r="AH774">
        <v>2581.2930000000001</v>
      </c>
      <c r="AI774">
        <v>2844.8710000000001</v>
      </c>
      <c r="AJ774">
        <v>2890.0435000000002</v>
      </c>
      <c r="AK774">
        <v>3053.297</v>
      </c>
      <c r="AL774">
        <v>3099.7150000000001</v>
      </c>
      <c r="AM774">
        <v>3232.9085</v>
      </c>
      <c r="AN774">
        <v>3279.0610000000001</v>
      </c>
      <c r="AO774">
        <v>3249.1320000000001</v>
      </c>
      <c r="AP774">
        <v>2921.0479999999998</v>
      </c>
      <c r="AQ774">
        <v>3164.2</v>
      </c>
      <c r="AR774">
        <v>2618.9430000000002</v>
      </c>
      <c r="AS774">
        <v>2103.1579999999999</v>
      </c>
      <c r="AT774">
        <v>1924.3119999999999</v>
      </c>
      <c r="AU774">
        <v>63.615385000000003</v>
      </c>
      <c r="AV774">
        <v>63.269230999999998</v>
      </c>
      <c r="AW774">
        <v>62.423076999999999</v>
      </c>
      <c r="AX774">
        <v>61.858974000000003</v>
      </c>
      <c r="AY774">
        <v>61.064103000000003</v>
      </c>
      <c r="AZ774">
        <v>60.769230999999998</v>
      </c>
      <c r="BA774">
        <v>60.320512999999998</v>
      </c>
      <c r="BB774">
        <v>60.935896999999997</v>
      </c>
      <c r="BC774">
        <v>62.410255999999997</v>
      </c>
      <c r="BD774">
        <v>65.217949000000004</v>
      </c>
      <c r="BE774">
        <v>68.589743999999996</v>
      </c>
      <c r="BF774">
        <v>72.205128000000002</v>
      </c>
      <c r="BG774">
        <v>75.641025999999997</v>
      </c>
      <c r="BH774">
        <v>78</v>
      </c>
      <c r="BI774">
        <v>79.730768999999995</v>
      </c>
      <c r="BJ774">
        <v>80.371795000000006</v>
      </c>
      <c r="BK774">
        <v>80.333332999999996</v>
      </c>
      <c r="BL774">
        <v>79.564103000000003</v>
      </c>
      <c r="BM774">
        <v>77.487178999999998</v>
      </c>
      <c r="BN774">
        <v>74.448718</v>
      </c>
      <c r="BO774">
        <v>70.794871999999998</v>
      </c>
      <c r="BP774">
        <v>67.602564000000001</v>
      </c>
      <c r="BQ774">
        <v>65.512821000000002</v>
      </c>
      <c r="BR774">
        <v>64.102564000000001</v>
      </c>
      <c r="BS774">
        <v>-15.51458</v>
      </c>
      <c r="BT774">
        <v>-11.424720000000001</v>
      </c>
      <c r="BU774">
        <v>-4.3650479999999998</v>
      </c>
      <c r="BV774">
        <v>-2.2894929999999998</v>
      </c>
      <c r="BW774">
        <v>-5.9649349999999997</v>
      </c>
      <c r="BX774">
        <v>-15.059139999999999</v>
      </c>
      <c r="BY774">
        <v>26.104340000000001</v>
      </c>
      <c r="BZ774">
        <v>16.33577</v>
      </c>
      <c r="CA774">
        <v>20.62255</v>
      </c>
      <c r="CB774">
        <v>-32.772570000000002</v>
      </c>
      <c r="CC774">
        <v>30.0961</v>
      </c>
      <c r="CD774">
        <v>37.503660000000004</v>
      </c>
      <c r="CE774">
        <v>9.950977</v>
      </c>
      <c r="CF774">
        <v>-48.841209999999997</v>
      </c>
      <c r="CG774">
        <v>-62.094250000000002</v>
      </c>
      <c r="CH774">
        <v>-33.350149999999999</v>
      </c>
      <c r="CI774">
        <v>-9.8480419999999995</v>
      </c>
      <c r="CJ774">
        <v>24.712160000000001</v>
      </c>
      <c r="CK774">
        <v>71.424220000000005</v>
      </c>
      <c r="CL774">
        <v>351.25060000000002</v>
      </c>
      <c r="CM774">
        <v>-45.988430000000001</v>
      </c>
      <c r="CN774">
        <v>0.69727329999999998</v>
      </c>
      <c r="CO774">
        <v>-27.53931</v>
      </c>
      <c r="CP774">
        <v>-37.172460000000001</v>
      </c>
      <c r="CQ774">
        <v>1048.8779999999999</v>
      </c>
      <c r="CR774">
        <v>792.95079999999996</v>
      </c>
      <c r="CS774">
        <v>1067.1110000000001</v>
      </c>
      <c r="CT774">
        <v>481.74529999999999</v>
      </c>
      <c r="CU774">
        <v>411.5059</v>
      </c>
      <c r="CV774">
        <v>312.6053</v>
      </c>
      <c r="CW774">
        <v>358.22989999999999</v>
      </c>
      <c r="CX774">
        <v>311.00479999999999</v>
      </c>
      <c r="CY774">
        <v>605.72609999999997</v>
      </c>
      <c r="CZ774">
        <v>669.17769999999996</v>
      </c>
      <c r="DA774">
        <v>960.71410000000003</v>
      </c>
      <c r="DB774">
        <v>979.87159999999994</v>
      </c>
      <c r="DC774">
        <v>1146.0070000000001</v>
      </c>
      <c r="DD774">
        <v>1039.8230000000001</v>
      </c>
      <c r="DE774">
        <v>923.68409999999994</v>
      </c>
      <c r="DF774">
        <v>1043.0809999999999</v>
      </c>
      <c r="DG774">
        <v>1500.884</v>
      </c>
      <c r="DH774">
        <v>1897.722</v>
      </c>
      <c r="DI774">
        <v>2488.9670000000001</v>
      </c>
      <c r="DJ774">
        <v>1995.74</v>
      </c>
      <c r="DK774">
        <v>2104.58</v>
      </c>
      <c r="DL774">
        <v>1619.5350000000001</v>
      </c>
      <c r="DM774">
        <v>2474.5610000000001</v>
      </c>
      <c r="DN774">
        <v>1316.4960000000001</v>
      </c>
      <c r="DO774">
        <v>20</v>
      </c>
      <c r="DP774">
        <v>20</v>
      </c>
    </row>
    <row r="775" spans="1:120" hidden="1" x14ac:dyDescent="0.25">
      <c r="A775" t="str">
        <f t="shared" si="12"/>
        <v>LCA-Greater Bay Area_Elect DA 1-4 (1PM-9PM)_44390_20-20</v>
      </c>
      <c r="B775" t="s">
        <v>62</v>
      </c>
      <c r="C775" t="s">
        <v>209</v>
      </c>
      <c r="D775" t="s">
        <v>36</v>
      </c>
      <c r="E775" t="s">
        <v>61</v>
      </c>
      <c r="F775" t="s">
        <v>61</v>
      </c>
      <c r="G775" t="s">
        <v>61</v>
      </c>
      <c r="H775" t="s">
        <v>61</v>
      </c>
      <c r="I775" t="s">
        <v>61</v>
      </c>
      <c r="J775" t="s">
        <v>61</v>
      </c>
      <c r="K775" t="s">
        <v>203</v>
      </c>
      <c r="L775" s="18">
        <v>44390</v>
      </c>
      <c r="M775">
        <v>20</v>
      </c>
      <c r="N775">
        <v>20</v>
      </c>
      <c r="O775" t="s">
        <v>258</v>
      </c>
      <c r="P775">
        <v>178</v>
      </c>
      <c r="Q775">
        <v>176</v>
      </c>
      <c r="R775">
        <v>0</v>
      </c>
      <c r="S775">
        <v>1</v>
      </c>
      <c r="T775">
        <v>0</v>
      </c>
      <c r="U775">
        <v>1</v>
      </c>
      <c r="V775">
        <v>1</v>
      </c>
      <c r="W775">
        <v>6900.3819000000003</v>
      </c>
      <c r="X775">
        <v>6722.9795999999997</v>
      </c>
      <c r="Y775">
        <v>6662.9587000000001</v>
      </c>
      <c r="Z775">
        <v>6666.8352999999997</v>
      </c>
      <c r="AA775">
        <v>6865.0048999999999</v>
      </c>
      <c r="AB775">
        <v>7200.1661999999997</v>
      </c>
      <c r="AC775">
        <v>8026.8539000000001</v>
      </c>
      <c r="AD775">
        <v>9174.4107999999997</v>
      </c>
      <c r="AE775">
        <v>10015.031000000001</v>
      </c>
      <c r="AF775">
        <v>11029.433999999999</v>
      </c>
      <c r="AG775">
        <v>11700.880999999999</v>
      </c>
      <c r="AH775">
        <v>13572.896000000001</v>
      </c>
      <c r="AI775">
        <v>14105.751</v>
      </c>
      <c r="AJ775">
        <v>14546.564</v>
      </c>
      <c r="AK775">
        <v>14877.328</v>
      </c>
      <c r="AL775">
        <v>14978.627</v>
      </c>
      <c r="AM775">
        <v>15340.995000000001</v>
      </c>
      <c r="AN775">
        <v>15873.121999999999</v>
      </c>
      <c r="AO775">
        <v>15895.221</v>
      </c>
      <c r="AP775">
        <v>13415.206</v>
      </c>
      <c r="AQ775">
        <v>12036.942999999999</v>
      </c>
      <c r="AR775">
        <v>9420.6879000000008</v>
      </c>
      <c r="AS775">
        <v>7851.9005999999999</v>
      </c>
      <c r="AT775">
        <v>7187.5126</v>
      </c>
      <c r="AU775">
        <v>57.588068</v>
      </c>
      <c r="AV775">
        <v>57.113636</v>
      </c>
      <c r="AW775">
        <v>56.784090999999997</v>
      </c>
      <c r="AX775">
        <v>56.900568</v>
      </c>
      <c r="AY775">
        <v>56.761364</v>
      </c>
      <c r="AZ775">
        <v>56.693182</v>
      </c>
      <c r="BA775">
        <v>56.630682</v>
      </c>
      <c r="BB775">
        <v>57.065340999999997</v>
      </c>
      <c r="BC775">
        <v>58.079545000000003</v>
      </c>
      <c r="BD775">
        <v>59.889204999999997</v>
      </c>
      <c r="BE775">
        <v>62.448864</v>
      </c>
      <c r="BF775">
        <v>65.321022999999997</v>
      </c>
      <c r="BG775">
        <v>68.190341000000004</v>
      </c>
      <c r="BH775">
        <v>70.042614</v>
      </c>
      <c r="BI775">
        <v>71.15625</v>
      </c>
      <c r="BJ775">
        <v>71.559658999999996</v>
      </c>
      <c r="BK775">
        <v>71.517044999999996</v>
      </c>
      <c r="BL775">
        <v>70.369318000000007</v>
      </c>
      <c r="BM775">
        <v>68.068181999999993</v>
      </c>
      <c r="BN775">
        <v>65.440341000000004</v>
      </c>
      <c r="BO775">
        <v>62.457386</v>
      </c>
      <c r="BP775">
        <v>60.048295000000003</v>
      </c>
      <c r="BQ775">
        <v>58.698864</v>
      </c>
      <c r="BR775">
        <v>57.991477000000003</v>
      </c>
      <c r="BS775">
        <v>52.500860000000003</v>
      </c>
      <c r="BT775">
        <v>35.126449999999998</v>
      </c>
      <c r="BU775">
        <v>-4.612927</v>
      </c>
      <c r="BV775">
        <v>22.688110000000002</v>
      </c>
      <c r="BW775">
        <v>100.7244</v>
      </c>
      <c r="BX775">
        <v>141.0992</v>
      </c>
      <c r="BY775">
        <v>114.6788</v>
      </c>
      <c r="BZ775">
        <v>-43.993510000000001</v>
      </c>
      <c r="CA775">
        <v>-159.45849999999999</v>
      </c>
      <c r="CB775">
        <v>-171.93129999999999</v>
      </c>
      <c r="CC775">
        <v>-95.946470000000005</v>
      </c>
      <c r="CD775">
        <v>-366.5412</v>
      </c>
      <c r="CE775">
        <v>-280.10079999999999</v>
      </c>
      <c r="CF775">
        <v>-387.78100000000001</v>
      </c>
      <c r="CG775">
        <v>-494.5761</v>
      </c>
      <c r="CH775">
        <v>-436.41430000000003</v>
      </c>
      <c r="CI775">
        <v>-507.0129</v>
      </c>
      <c r="CJ775">
        <v>-485.98180000000002</v>
      </c>
      <c r="CK775">
        <v>-231.2689</v>
      </c>
      <c r="CL775">
        <v>943.53189999999995</v>
      </c>
      <c r="CM775">
        <v>-118.30840000000001</v>
      </c>
      <c r="CN775">
        <v>-99.265289999999993</v>
      </c>
      <c r="CO775">
        <v>-103.2152</v>
      </c>
      <c r="CP775">
        <v>-80.929860000000005</v>
      </c>
      <c r="CQ775">
        <v>5891.9960000000001</v>
      </c>
      <c r="CR775">
        <v>3195.8580000000002</v>
      </c>
      <c r="CS775">
        <v>2680.57</v>
      </c>
      <c r="CT775">
        <v>2229.3939999999998</v>
      </c>
      <c r="CU775">
        <v>3575.4769999999999</v>
      </c>
      <c r="CV775">
        <v>4662.9930000000004</v>
      </c>
      <c r="CW775">
        <v>2561.1970000000001</v>
      </c>
      <c r="CX775">
        <v>1972.6690000000001</v>
      </c>
      <c r="CY775">
        <v>5485.6790000000001</v>
      </c>
      <c r="CZ775">
        <v>7595.5730000000003</v>
      </c>
      <c r="DA775">
        <v>14666.47</v>
      </c>
      <c r="DB775">
        <v>17954.189999999999</v>
      </c>
      <c r="DC775">
        <v>21158.959999999999</v>
      </c>
      <c r="DD775">
        <v>24589.67</v>
      </c>
      <c r="DE775">
        <v>32582.21</v>
      </c>
      <c r="DF775">
        <v>37531.32</v>
      </c>
      <c r="DG775">
        <v>40055.910000000003</v>
      </c>
      <c r="DH775">
        <v>31847.88</v>
      </c>
      <c r="DI775">
        <v>31599.71</v>
      </c>
      <c r="DJ775">
        <v>31139.27</v>
      </c>
      <c r="DK775">
        <v>27374.5</v>
      </c>
      <c r="DL775">
        <v>23321.09</v>
      </c>
      <c r="DM775">
        <v>12715.38</v>
      </c>
      <c r="DN775">
        <v>9820.3230000000003</v>
      </c>
      <c r="DO775">
        <v>20</v>
      </c>
      <c r="DP775">
        <v>20</v>
      </c>
    </row>
    <row r="776" spans="1:120" hidden="1" x14ac:dyDescent="0.25">
      <c r="A776" t="str">
        <f t="shared" si="12"/>
        <v>LCA-Other_Elect DA 1-4 (1PM-9PM)_44390_20-20</v>
      </c>
      <c r="B776" t="s">
        <v>62</v>
      </c>
      <c r="C776" t="s">
        <v>212</v>
      </c>
      <c r="D776" t="s">
        <v>32</v>
      </c>
      <c r="E776" t="s">
        <v>61</v>
      </c>
      <c r="F776" t="s">
        <v>61</v>
      </c>
      <c r="G776" t="s">
        <v>61</v>
      </c>
      <c r="H776" t="s">
        <v>61</v>
      </c>
      <c r="I776" t="s">
        <v>61</v>
      </c>
      <c r="J776" t="s">
        <v>61</v>
      </c>
      <c r="K776" t="s">
        <v>203</v>
      </c>
      <c r="L776" s="18">
        <v>44390</v>
      </c>
      <c r="M776">
        <v>20</v>
      </c>
      <c r="N776">
        <v>20</v>
      </c>
      <c r="O776" t="s">
        <v>258</v>
      </c>
      <c r="P776">
        <v>94</v>
      </c>
      <c r="Q776">
        <v>88</v>
      </c>
      <c r="R776">
        <v>0</v>
      </c>
      <c r="S776">
        <v>0</v>
      </c>
      <c r="T776">
        <v>0</v>
      </c>
      <c r="U776">
        <v>1</v>
      </c>
      <c r="V776">
        <v>1</v>
      </c>
      <c r="W776">
        <v>4402.5856000000003</v>
      </c>
      <c r="X776">
        <v>4231.7507999999998</v>
      </c>
      <c r="Y776">
        <v>4193.2882</v>
      </c>
      <c r="Z776">
        <v>4178.5803999999998</v>
      </c>
      <c r="AA776">
        <v>4244.7446</v>
      </c>
      <c r="AB776">
        <v>4348.8512000000001</v>
      </c>
      <c r="AC776">
        <v>4417.2885999999999</v>
      </c>
      <c r="AD776">
        <v>4802.4449999999997</v>
      </c>
      <c r="AE776">
        <v>5232.8784999999998</v>
      </c>
      <c r="AF776">
        <v>5439.9488000000001</v>
      </c>
      <c r="AG776">
        <v>5530.9813999999997</v>
      </c>
      <c r="AH776">
        <v>5733.3734999999997</v>
      </c>
      <c r="AI776">
        <v>5914.8122000000003</v>
      </c>
      <c r="AJ776">
        <v>5948.6334999999999</v>
      </c>
      <c r="AK776">
        <v>6062.8771999999999</v>
      </c>
      <c r="AL776">
        <v>6164.7165000000005</v>
      </c>
      <c r="AM776">
        <v>6270.7160000000003</v>
      </c>
      <c r="AN776">
        <v>6424.7403000000004</v>
      </c>
      <c r="AO776">
        <v>4967.8108000000002</v>
      </c>
      <c r="AP776">
        <v>2840.2548999999999</v>
      </c>
      <c r="AQ776">
        <v>4103.0070999999998</v>
      </c>
      <c r="AR776">
        <v>5073.3348999999998</v>
      </c>
      <c r="AS776">
        <v>4444.2889999999998</v>
      </c>
      <c r="AT776">
        <v>4183.6643999999997</v>
      </c>
      <c r="AU776">
        <v>70.323864</v>
      </c>
      <c r="AV776">
        <v>69.880681999999993</v>
      </c>
      <c r="AW776">
        <v>68.119318000000007</v>
      </c>
      <c r="AX776">
        <v>66.863636</v>
      </c>
      <c r="AY776">
        <v>65.420455000000004</v>
      </c>
      <c r="AZ776">
        <v>64.6875</v>
      </c>
      <c r="BA776">
        <v>63.954545000000003</v>
      </c>
      <c r="BB776">
        <v>64.693181999999993</v>
      </c>
      <c r="BC776">
        <v>66.710227000000003</v>
      </c>
      <c r="BD776">
        <v>69.846591000000004</v>
      </c>
      <c r="BE776">
        <v>73.909091000000004</v>
      </c>
      <c r="BF776">
        <v>77.767044999999996</v>
      </c>
      <c r="BG776">
        <v>81.573864</v>
      </c>
      <c r="BH776">
        <v>84.113636</v>
      </c>
      <c r="BI776">
        <v>86.630681999999993</v>
      </c>
      <c r="BJ776">
        <v>87.892044999999996</v>
      </c>
      <c r="BK776">
        <v>88.153408999999996</v>
      </c>
      <c r="BL776">
        <v>87.778408999999996</v>
      </c>
      <c r="BM776">
        <v>86.147727000000003</v>
      </c>
      <c r="BN776">
        <v>82.943181999999993</v>
      </c>
      <c r="BO776">
        <v>79.278408999999996</v>
      </c>
      <c r="BP776">
        <v>75.818181999999993</v>
      </c>
      <c r="BQ776">
        <v>73.215908999999996</v>
      </c>
      <c r="BR776">
        <v>71.227272999999997</v>
      </c>
      <c r="BS776">
        <v>-103.4297</v>
      </c>
      <c r="BT776">
        <v>61.158900000000003</v>
      </c>
      <c r="BU776">
        <v>71.300030000000007</v>
      </c>
      <c r="BV776">
        <v>62.799880000000002</v>
      </c>
      <c r="BW776">
        <v>47.159930000000003</v>
      </c>
      <c r="BX776">
        <v>57.589970000000001</v>
      </c>
      <c r="BY776">
        <v>53.238149999999997</v>
      </c>
      <c r="BZ776">
        <v>-30.257819999999999</v>
      </c>
      <c r="CA776">
        <v>-76.590850000000003</v>
      </c>
      <c r="CB776">
        <v>-62.050750000000001</v>
      </c>
      <c r="CC776">
        <v>-15.824</v>
      </c>
      <c r="CD776">
        <v>-40.971069999999997</v>
      </c>
      <c r="CE776">
        <v>31.630500000000001</v>
      </c>
      <c r="CF776">
        <v>-6.0763179999999997</v>
      </c>
      <c r="CG776">
        <v>-17.26962</v>
      </c>
      <c r="CH776">
        <v>13.872170000000001</v>
      </c>
      <c r="CI776">
        <v>27.109400000000001</v>
      </c>
      <c r="CJ776">
        <v>86.130840000000006</v>
      </c>
      <c r="CK776">
        <v>1393.4829999999999</v>
      </c>
      <c r="CL776">
        <v>3484.2</v>
      </c>
      <c r="CM776">
        <v>2049.3000000000002</v>
      </c>
      <c r="CN776">
        <v>562.46339999999998</v>
      </c>
      <c r="CO776">
        <v>77.246539999999996</v>
      </c>
      <c r="CP776">
        <v>63.156689999999998</v>
      </c>
      <c r="CQ776">
        <v>11017.67</v>
      </c>
      <c r="CR776">
        <v>3506.768</v>
      </c>
      <c r="CS776">
        <v>2991.125</v>
      </c>
      <c r="CT776">
        <v>2637.0439999999999</v>
      </c>
      <c r="CU776">
        <v>2441.6999999999998</v>
      </c>
      <c r="CV776">
        <v>2999.45</v>
      </c>
      <c r="CW776">
        <v>1415.9939999999999</v>
      </c>
      <c r="CX776">
        <v>1868.5640000000001</v>
      </c>
      <c r="CY776">
        <v>2697.91</v>
      </c>
      <c r="CZ776">
        <v>3178.4650000000001</v>
      </c>
      <c r="DA776">
        <v>4110.7709999999997</v>
      </c>
      <c r="DB776">
        <v>4198.3379999999997</v>
      </c>
      <c r="DC776">
        <v>4010.3560000000002</v>
      </c>
      <c r="DD776">
        <v>3731.2049999999999</v>
      </c>
      <c r="DE776">
        <v>4657.5649999999996</v>
      </c>
      <c r="DF776">
        <v>4848.982</v>
      </c>
      <c r="DG776">
        <v>5160.4129999999996</v>
      </c>
      <c r="DH776">
        <v>7630.0619999999999</v>
      </c>
      <c r="DI776">
        <v>8942.3889999999992</v>
      </c>
      <c r="DJ776">
        <v>7069.04</v>
      </c>
      <c r="DK776">
        <v>24411.919999999998</v>
      </c>
      <c r="DL776">
        <v>15219.26</v>
      </c>
      <c r="DM776">
        <v>8848.6479999999992</v>
      </c>
      <c r="DN776">
        <v>9545.9789999999994</v>
      </c>
      <c r="DO776">
        <v>20</v>
      </c>
      <c r="DP776">
        <v>20</v>
      </c>
    </row>
    <row r="777" spans="1:120" hidden="1" x14ac:dyDescent="0.25">
      <c r="A777" t="str">
        <f t="shared" si="12"/>
        <v>sublap_id-SLAP_PGEB_Elect DA 1-4 (1PM-9PM)_44390_20-20</v>
      </c>
      <c r="B777" t="s">
        <v>62</v>
      </c>
      <c r="C777" t="s">
        <v>287</v>
      </c>
      <c r="D777" t="s">
        <v>61</v>
      </c>
      <c r="E777" t="s">
        <v>288</v>
      </c>
      <c r="F777" t="s">
        <v>61</v>
      </c>
      <c r="G777" t="s">
        <v>61</v>
      </c>
      <c r="H777" t="s">
        <v>61</v>
      </c>
      <c r="I777" t="s">
        <v>61</v>
      </c>
      <c r="J777" t="s">
        <v>61</v>
      </c>
      <c r="K777" t="s">
        <v>203</v>
      </c>
      <c r="L777" s="18">
        <v>44390</v>
      </c>
      <c r="M777">
        <v>20</v>
      </c>
      <c r="N777">
        <v>20</v>
      </c>
      <c r="O777" t="s">
        <v>258</v>
      </c>
      <c r="P777">
        <v>59</v>
      </c>
      <c r="Q777">
        <v>57</v>
      </c>
      <c r="R777">
        <v>0</v>
      </c>
      <c r="S777">
        <v>0</v>
      </c>
      <c r="T777">
        <v>0</v>
      </c>
      <c r="U777">
        <v>1</v>
      </c>
      <c r="V777">
        <v>1</v>
      </c>
      <c r="W777">
        <v>910.22819000000004</v>
      </c>
      <c r="X777">
        <v>943.31167000000005</v>
      </c>
      <c r="Y777">
        <v>923.04051000000004</v>
      </c>
      <c r="Z777">
        <v>957.42922999999996</v>
      </c>
      <c r="AA777">
        <v>955.09510999999998</v>
      </c>
      <c r="AB777">
        <v>1002.5228</v>
      </c>
      <c r="AC777">
        <v>1291.7336</v>
      </c>
      <c r="AD777">
        <v>1572.8769</v>
      </c>
      <c r="AE777">
        <v>1635.5637999999999</v>
      </c>
      <c r="AF777">
        <v>1805.6017999999999</v>
      </c>
      <c r="AG777">
        <v>1868.0030999999999</v>
      </c>
      <c r="AH777">
        <v>2204.5909000000001</v>
      </c>
      <c r="AI777">
        <v>2396.9173999999998</v>
      </c>
      <c r="AJ777">
        <v>2514.0945000000002</v>
      </c>
      <c r="AK777">
        <v>2579.6208000000001</v>
      </c>
      <c r="AL777">
        <v>2618.8092000000001</v>
      </c>
      <c r="AM777">
        <v>2643.2393000000002</v>
      </c>
      <c r="AN777">
        <v>2781.7806</v>
      </c>
      <c r="AO777">
        <v>2933.4438</v>
      </c>
      <c r="AP777">
        <v>2266.8555999999999</v>
      </c>
      <c r="AQ777">
        <v>2069.2397000000001</v>
      </c>
      <c r="AR777">
        <v>1445.3023000000001</v>
      </c>
      <c r="AS777">
        <v>1084.5048999999999</v>
      </c>
      <c r="AT777">
        <v>933.96172000000001</v>
      </c>
      <c r="AU777">
        <v>58.456139999999998</v>
      </c>
      <c r="AV777">
        <v>57.491228</v>
      </c>
      <c r="AW777">
        <v>57.263157999999997</v>
      </c>
      <c r="AX777">
        <v>57.184210999999998</v>
      </c>
      <c r="AY777">
        <v>56.526316000000001</v>
      </c>
      <c r="AZ777">
        <v>56.210526000000002</v>
      </c>
      <c r="BA777">
        <v>56.122807000000002</v>
      </c>
      <c r="BB777">
        <v>57.315789000000002</v>
      </c>
      <c r="BC777">
        <v>59.342104999999997</v>
      </c>
      <c r="BD777">
        <v>62.008772</v>
      </c>
      <c r="BE777">
        <v>64.657894999999996</v>
      </c>
      <c r="BF777">
        <v>67.833332999999996</v>
      </c>
      <c r="BG777">
        <v>70.956140000000005</v>
      </c>
      <c r="BH777">
        <v>73.701753999999994</v>
      </c>
      <c r="BI777">
        <v>75.859649000000005</v>
      </c>
      <c r="BJ777">
        <v>76.771929999999998</v>
      </c>
      <c r="BK777">
        <v>77.026315999999994</v>
      </c>
      <c r="BL777">
        <v>75.728070000000002</v>
      </c>
      <c r="BM777">
        <v>72.912280999999993</v>
      </c>
      <c r="BN777">
        <v>69.359649000000005</v>
      </c>
      <c r="BO777">
        <v>65.070175000000006</v>
      </c>
      <c r="BP777">
        <v>61.973683999999999</v>
      </c>
      <c r="BQ777">
        <v>60</v>
      </c>
      <c r="BR777">
        <v>59.184210999999998</v>
      </c>
      <c r="BS777">
        <v>-13.72953</v>
      </c>
      <c r="BT777">
        <v>-4.3494109999999999</v>
      </c>
      <c r="BU777">
        <v>1.0618860000000001</v>
      </c>
      <c r="BV777">
        <v>4.1176250000000003</v>
      </c>
      <c r="BW777">
        <v>11.94327</v>
      </c>
      <c r="BX777">
        <v>31.278600000000001</v>
      </c>
      <c r="BY777">
        <v>50.796729999999997</v>
      </c>
      <c r="BZ777">
        <v>-43.861919999999998</v>
      </c>
      <c r="CA777">
        <v>-12.9694</v>
      </c>
      <c r="CB777">
        <v>-42.551969999999997</v>
      </c>
      <c r="CC777">
        <v>-21.992319999999999</v>
      </c>
      <c r="CD777">
        <v>-41.857280000000003</v>
      </c>
      <c r="CE777">
        <v>-78.568010000000001</v>
      </c>
      <c r="CF777">
        <v>-38.801029999999997</v>
      </c>
      <c r="CG777">
        <v>-65.833010000000002</v>
      </c>
      <c r="CH777">
        <v>-65.442580000000007</v>
      </c>
      <c r="CI777">
        <v>-93.800190000000001</v>
      </c>
      <c r="CJ777">
        <v>-144.62629999999999</v>
      </c>
      <c r="CK777">
        <v>-95.303190000000001</v>
      </c>
      <c r="CL777">
        <v>386.49400000000003</v>
      </c>
      <c r="CM777">
        <v>-10.58719</v>
      </c>
      <c r="CN777">
        <v>-16.90785</v>
      </c>
      <c r="CO777">
        <v>-51.424430000000001</v>
      </c>
      <c r="CP777">
        <v>-34.714199999999998</v>
      </c>
      <c r="CQ777">
        <v>507.80560000000003</v>
      </c>
      <c r="CR777">
        <v>443.71980000000002</v>
      </c>
      <c r="CS777">
        <v>377.81299999999999</v>
      </c>
      <c r="CT777">
        <v>469.3152</v>
      </c>
      <c r="CU777">
        <v>525.42070000000001</v>
      </c>
      <c r="CV777">
        <v>1502.4839999999999</v>
      </c>
      <c r="CW777">
        <v>701.22140000000002</v>
      </c>
      <c r="CX777">
        <v>594.69579999999996</v>
      </c>
      <c r="CY777">
        <v>850.5394</v>
      </c>
      <c r="CZ777">
        <v>938.70590000000004</v>
      </c>
      <c r="DA777">
        <v>2047.338</v>
      </c>
      <c r="DB777">
        <v>1484.3689999999999</v>
      </c>
      <c r="DC777">
        <v>1182.2760000000001</v>
      </c>
      <c r="DD777">
        <v>1084.1379999999999</v>
      </c>
      <c r="DE777">
        <v>1196.163</v>
      </c>
      <c r="DF777">
        <v>1128.6469999999999</v>
      </c>
      <c r="DG777">
        <v>1011.7430000000001</v>
      </c>
      <c r="DH777">
        <v>1707.932</v>
      </c>
      <c r="DI777">
        <v>1856.0830000000001</v>
      </c>
      <c r="DJ777">
        <v>3460.4639999999999</v>
      </c>
      <c r="DK777">
        <v>4365.5619999999999</v>
      </c>
      <c r="DL777">
        <v>3830.837</v>
      </c>
      <c r="DM777">
        <v>1370.883</v>
      </c>
      <c r="DN777">
        <v>998.32550000000003</v>
      </c>
      <c r="DO777">
        <v>20</v>
      </c>
      <c r="DP777">
        <v>20</v>
      </c>
    </row>
    <row r="778" spans="1:120" hidden="1" x14ac:dyDescent="0.25">
      <c r="A778" t="str">
        <f t="shared" si="12"/>
        <v>sublap_id-SLAP_PGZP_Elect DA 1-4 (1PM-9PM)_44390_20-20</v>
      </c>
      <c r="B778" t="s">
        <v>62</v>
      </c>
      <c r="C778" t="s">
        <v>283</v>
      </c>
      <c r="D778" t="s">
        <v>61</v>
      </c>
      <c r="E778" t="s">
        <v>284</v>
      </c>
      <c r="F778" t="s">
        <v>61</v>
      </c>
      <c r="G778" t="s">
        <v>61</v>
      </c>
      <c r="H778" t="s">
        <v>61</v>
      </c>
      <c r="I778" t="s">
        <v>61</v>
      </c>
      <c r="J778" t="s">
        <v>61</v>
      </c>
      <c r="K778" t="s">
        <v>203</v>
      </c>
      <c r="L778" s="18">
        <v>44390</v>
      </c>
      <c r="M778">
        <v>20</v>
      </c>
      <c r="N778">
        <v>20</v>
      </c>
      <c r="O778" t="s">
        <v>258</v>
      </c>
      <c r="P778">
        <v>45</v>
      </c>
      <c r="Q778">
        <v>39</v>
      </c>
      <c r="R778">
        <v>0</v>
      </c>
      <c r="S778">
        <v>0</v>
      </c>
      <c r="T778">
        <v>0</v>
      </c>
      <c r="U778">
        <v>1</v>
      </c>
      <c r="V778">
        <v>1</v>
      </c>
      <c r="W778">
        <v>3571.4331000000002</v>
      </c>
      <c r="X778">
        <v>3597.2619</v>
      </c>
      <c r="Y778">
        <v>3597.2157999999999</v>
      </c>
      <c r="Z778">
        <v>3600.2573000000002</v>
      </c>
      <c r="AA778">
        <v>3623.6296000000002</v>
      </c>
      <c r="AB778">
        <v>3666.5954000000002</v>
      </c>
      <c r="AC778">
        <v>3718.5115000000001</v>
      </c>
      <c r="AD778">
        <v>3839.9515000000001</v>
      </c>
      <c r="AE778">
        <v>3860.0180999999998</v>
      </c>
      <c r="AF778">
        <v>3916.6188000000002</v>
      </c>
      <c r="AG778">
        <v>3893.8638000000001</v>
      </c>
      <c r="AH778">
        <v>3899.0769</v>
      </c>
      <c r="AI778">
        <v>3923.3942000000002</v>
      </c>
      <c r="AJ778">
        <v>3961.5934999999999</v>
      </c>
      <c r="AK778">
        <v>3992.0122999999999</v>
      </c>
      <c r="AL778">
        <v>4029.1534999999999</v>
      </c>
      <c r="AM778">
        <v>4093.4238</v>
      </c>
      <c r="AN778">
        <v>4245.8504000000003</v>
      </c>
      <c r="AO778">
        <v>2672.6954000000001</v>
      </c>
      <c r="AP778">
        <v>919.14</v>
      </c>
      <c r="AQ778">
        <v>2234.0572999999999</v>
      </c>
      <c r="AR778">
        <v>3796.3811999999998</v>
      </c>
      <c r="AS778">
        <v>3743.9792000000002</v>
      </c>
      <c r="AT778">
        <v>3549.1835000000001</v>
      </c>
      <c r="AU778">
        <v>71.961538000000004</v>
      </c>
      <c r="AV778">
        <v>72.230768999999995</v>
      </c>
      <c r="AW778">
        <v>71</v>
      </c>
      <c r="AX778">
        <v>69.692307999999997</v>
      </c>
      <c r="AY778">
        <v>68.307692000000003</v>
      </c>
      <c r="AZ778">
        <v>67.653846000000001</v>
      </c>
      <c r="BA778">
        <v>66.307692000000003</v>
      </c>
      <c r="BB778">
        <v>67</v>
      </c>
      <c r="BC778">
        <v>68.692307999999997</v>
      </c>
      <c r="BD778">
        <v>71.653846000000001</v>
      </c>
      <c r="BE778">
        <v>76.346153999999999</v>
      </c>
      <c r="BF778">
        <v>80.5</v>
      </c>
      <c r="BG778">
        <v>83.961538000000004</v>
      </c>
      <c r="BH778">
        <v>86.115385000000003</v>
      </c>
      <c r="BI778">
        <v>88.269231000000005</v>
      </c>
      <c r="BJ778">
        <v>87.807692000000003</v>
      </c>
      <c r="BK778">
        <v>87.692307999999997</v>
      </c>
      <c r="BL778">
        <v>87.192307999999997</v>
      </c>
      <c r="BM778">
        <v>85.807692000000003</v>
      </c>
      <c r="BN778">
        <v>82.461538000000004</v>
      </c>
      <c r="BO778">
        <v>79</v>
      </c>
      <c r="BP778">
        <v>76.269231000000005</v>
      </c>
      <c r="BQ778">
        <v>74</v>
      </c>
      <c r="BR778">
        <v>72.615385000000003</v>
      </c>
      <c r="BS778">
        <v>-90.927760000000006</v>
      </c>
      <c r="BT778">
        <v>60.401690000000002</v>
      </c>
      <c r="BU778">
        <v>77.540559999999999</v>
      </c>
      <c r="BV778">
        <v>66.350099999999998</v>
      </c>
      <c r="BW778">
        <v>57.453609999999998</v>
      </c>
      <c r="BX778">
        <v>58.269759999999998</v>
      </c>
      <c r="BY778">
        <v>59.691200000000002</v>
      </c>
      <c r="BZ778">
        <v>-31.488299999999999</v>
      </c>
      <c r="CA778">
        <v>-72.283810000000003</v>
      </c>
      <c r="CB778">
        <v>-78.129300000000001</v>
      </c>
      <c r="CC778">
        <v>-42.539290000000001</v>
      </c>
      <c r="CD778">
        <v>-62.034210000000002</v>
      </c>
      <c r="CE778">
        <v>-15.35323</v>
      </c>
      <c r="CF778">
        <v>-11.631600000000001</v>
      </c>
      <c r="CG778">
        <v>-43.145159999999997</v>
      </c>
      <c r="CH778">
        <v>-44.731630000000003</v>
      </c>
      <c r="CI778">
        <v>-55.835380000000001</v>
      </c>
      <c r="CJ778">
        <v>7.0196500000000004</v>
      </c>
      <c r="CK778">
        <v>1423.692</v>
      </c>
      <c r="CL778">
        <v>3321.5039999999999</v>
      </c>
      <c r="CM778">
        <v>2151.1109999999999</v>
      </c>
      <c r="CN778">
        <v>577.67610000000002</v>
      </c>
      <c r="CO778">
        <v>86.438950000000006</v>
      </c>
      <c r="CP778">
        <v>95.294910000000002</v>
      </c>
      <c r="CQ778">
        <v>11588.64</v>
      </c>
      <c r="CR778">
        <v>3523.192</v>
      </c>
      <c r="CS778">
        <v>2972.1419999999998</v>
      </c>
      <c r="CT778">
        <v>2795.7919999999999</v>
      </c>
      <c r="CU778">
        <v>2653.83</v>
      </c>
      <c r="CV778">
        <v>2868.2939999999999</v>
      </c>
      <c r="CW778">
        <v>1394.1769999999999</v>
      </c>
      <c r="CX778">
        <v>1865</v>
      </c>
      <c r="CY778">
        <v>2617.2159999999999</v>
      </c>
      <c r="CZ778">
        <v>3153.567</v>
      </c>
      <c r="DA778">
        <v>3625.8090000000002</v>
      </c>
      <c r="DB778">
        <v>3925.6619999999998</v>
      </c>
      <c r="DC778">
        <v>3523.4789999999998</v>
      </c>
      <c r="DD778">
        <v>3637.4380000000001</v>
      </c>
      <c r="DE778">
        <v>4519.3590000000004</v>
      </c>
      <c r="DF778">
        <v>4727.01</v>
      </c>
      <c r="DG778">
        <v>5079.41</v>
      </c>
      <c r="DH778">
        <v>7788.3320000000003</v>
      </c>
      <c r="DI778">
        <v>9209.02</v>
      </c>
      <c r="DJ778">
        <v>6705.1909999999998</v>
      </c>
      <c r="DK778">
        <v>26528.94</v>
      </c>
      <c r="DL778">
        <v>16301.5</v>
      </c>
      <c r="DM778">
        <v>9946.4050000000007</v>
      </c>
      <c r="DN778">
        <v>10761.92</v>
      </c>
      <c r="DO778">
        <v>20</v>
      </c>
      <c r="DP778">
        <v>20</v>
      </c>
    </row>
    <row r="779" spans="1:120" hidden="1" x14ac:dyDescent="0.25">
      <c r="A779" t="str">
        <f t="shared" si="12"/>
        <v>Size_Grp-200 kW and above_Elect DA 1-4 (1PM-9PM)_44390_20-20</v>
      </c>
      <c r="B779" t="s">
        <v>62</v>
      </c>
      <c r="C779" t="s">
        <v>207</v>
      </c>
      <c r="D779" t="s">
        <v>61</v>
      </c>
      <c r="E779" t="s">
        <v>61</v>
      </c>
      <c r="F779" t="s">
        <v>61</v>
      </c>
      <c r="G779" t="s">
        <v>61</v>
      </c>
      <c r="H779" t="s">
        <v>61</v>
      </c>
      <c r="I779" t="s">
        <v>61</v>
      </c>
      <c r="J779" t="s">
        <v>102</v>
      </c>
      <c r="K779" t="s">
        <v>203</v>
      </c>
      <c r="L779" s="18">
        <v>44390</v>
      </c>
      <c r="M779">
        <v>20</v>
      </c>
      <c r="N779">
        <v>20</v>
      </c>
      <c r="O779" t="s">
        <v>258</v>
      </c>
      <c r="P779">
        <v>56</v>
      </c>
      <c r="Q779">
        <v>56</v>
      </c>
      <c r="R779">
        <v>0</v>
      </c>
      <c r="S779">
        <v>1</v>
      </c>
      <c r="T779">
        <v>0</v>
      </c>
      <c r="U779">
        <v>1</v>
      </c>
      <c r="V779">
        <v>1</v>
      </c>
      <c r="W779">
        <v>10752.558999999999</v>
      </c>
      <c r="X779">
        <v>11648.427</v>
      </c>
      <c r="Y779">
        <v>11533.111000000001</v>
      </c>
      <c r="Z779">
        <v>11434.707</v>
      </c>
      <c r="AA779">
        <v>11316.94</v>
      </c>
      <c r="AB779">
        <v>11919.56</v>
      </c>
      <c r="AC779">
        <v>13004.287</v>
      </c>
      <c r="AD779">
        <v>13819.625</v>
      </c>
      <c r="AE779">
        <v>14164.522000000001</v>
      </c>
      <c r="AF779">
        <v>14407.956</v>
      </c>
      <c r="AG779">
        <v>14940.41</v>
      </c>
      <c r="AH779">
        <v>17161.834999999999</v>
      </c>
      <c r="AI779">
        <v>17637.580999999998</v>
      </c>
      <c r="AJ779">
        <v>17863.826000000001</v>
      </c>
      <c r="AK779">
        <v>18189.298999999999</v>
      </c>
      <c r="AL779">
        <v>18140.171999999999</v>
      </c>
      <c r="AM779">
        <v>18552.383999999998</v>
      </c>
      <c r="AN779">
        <v>19278.541000000001</v>
      </c>
      <c r="AO779">
        <v>17393.834999999999</v>
      </c>
      <c r="AP779">
        <v>12444.955</v>
      </c>
      <c r="AQ779">
        <v>13343.441999999999</v>
      </c>
      <c r="AR779">
        <v>13529.61</v>
      </c>
      <c r="AS779">
        <v>12648.486999999999</v>
      </c>
      <c r="AT779">
        <v>12133.464</v>
      </c>
      <c r="AU779">
        <v>67.714286000000001</v>
      </c>
      <c r="AV779">
        <v>67.383928999999995</v>
      </c>
      <c r="AW779">
        <v>66.071428999999995</v>
      </c>
      <c r="AX779">
        <v>65.160713999999999</v>
      </c>
      <c r="AY779">
        <v>63.991070999999998</v>
      </c>
      <c r="AZ779">
        <v>63.517856999999999</v>
      </c>
      <c r="BA779">
        <v>62.571429000000002</v>
      </c>
      <c r="BB779">
        <v>63.080356999999999</v>
      </c>
      <c r="BC779">
        <v>64.8125</v>
      </c>
      <c r="BD779">
        <v>68.205357000000006</v>
      </c>
      <c r="BE779">
        <v>71.794642999999994</v>
      </c>
      <c r="BF779">
        <v>75.196428999999995</v>
      </c>
      <c r="BG779">
        <v>78.419642999999994</v>
      </c>
      <c r="BH779">
        <v>80.991071000000005</v>
      </c>
      <c r="BI779">
        <v>83.321428999999995</v>
      </c>
      <c r="BJ779">
        <v>84.25</v>
      </c>
      <c r="BK779">
        <v>84.303571000000005</v>
      </c>
      <c r="BL779">
        <v>83.919642999999994</v>
      </c>
      <c r="BM779">
        <v>81.982142999999994</v>
      </c>
      <c r="BN779">
        <v>79.285713999999999</v>
      </c>
      <c r="BO779">
        <v>76.017857000000006</v>
      </c>
      <c r="BP779">
        <v>72.875</v>
      </c>
      <c r="BQ779">
        <v>70.348213999999999</v>
      </c>
      <c r="BR779">
        <v>68.678571000000005</v>
      </c>
      <c r="BS779">
        <v>-241.0179</v>
      </c>
      <c r="BT779">
        <v>82.760800000000003</v>
      </c>
      <c r="BU779">
        <v>15.33028</v>
      </c>
      <c r="BV779">
        <v>27.287389999999998</v>
      </c>
      <c r="BW779">
        <v>99.261399999999995</v>
      </c>
      <c r="BX779">
        <v>113.4421</v>
      </c>
      <c r="BY779">
        <v>77.089709999999997</v>
      </c>
      <c r="BZ779">
        <v>74.887640000000005</v>
      </c>
      <c r="CA779">
        <v>-149.15379999999999</v>
      </c>
      <c r="CB779">
        <v>-247.6027</v>
      </c>
      <c r="CC779">
        <v>67.721760000000003</v>
      </c>
      <c r="CD779">
        <v>-234.4633</v>
      </c>
      <c r="CE779">
        <v>-230.1345</v>
      </c>
      <c r="CF779">
        <v>-388.3879</v>
      </c>
      <c r="CG779">
        <v>-555.4307</v>
      </c>
      <c r="CH779">
        <v>-485.02800000000002</v>
      </c>
      <c r="CI779">
        <v>-579.51480000000004</v>
      </c>
      <c r="CJ779">
        <v>-580.82839999999999</v>
      </c>
      <c r="CK779">
        <v>1922.6189999999999</v>
      </c>
      <c r="CL779">
        <v>5690.8050000000003</v>
      </c>
      <c r="CM779">
        <v>2386.855</v>
      </c>
      <c r="CN779">
        <v>325.23950000000002</v>
      </c>
      <c r="CO779">
        <v>-97.963070000000002</v>
      </c>
      <c r="CP779">
        <v>-73.834450000000004</v>
      </c>
      <c r="CQ779">
        <v>30556.07</v>
      </c>
      <c r="CR779">
        <v>13331.38</v>
      </c>
      <c r="CS779">
        <v>15368.43</v>
      </c>
      <c r="CT779">
        <v>14864.96</v>
      </c>
      <c r="CU779">
        <v>9530.2440000000006</v>
      </c>
      <c r="CV779">
        <v>10401.780000000001</v>
      </c>
      <c r="CW779">
        <v>6326.4070000000002</v>
      </c>
      <c r="CX779">
        <v>6252.3419999999996</v>
      </c>
      <c r="CY779">
        <v>11448.57</v>
      </c>
      <c r="CZ779">
        <v>12947.7</v>
      </c>
      <c r="DA779">
        <v>26337.79</v>
      </c>
      <c r="DB779">
        <v>27478.78</v>
      </c>
      <c r="DC779">
        <v>30982.83</v>
      </c>
      <c r="DD779">
        <v>35435.050000000003</v>
      </c>
      <c r="DE779">
        <v>43643.21</v>
      </c>
      <c r="DF779">
        <v>49241.56</v>
      </c>
      <c r="DG779">
        <v>54789.95</v>
      </c>
      <c r="DH779">
        <v>53928.76</v>
      </c>
      <c r="DI779">
        <v>56388.73</v>
      </c>
      <c r="DJ779">
        <v>52945.45</v>
      </c>
      <c r="DK779">
        <v>64168.62</v>
      </c>
      <c r="DL779">
        <v>48410.239999999998</v>
      </c>
      <c r="DM779">
        <v>27699.55</v>
      </c>
      <c r="DN779">
        <v>23124.46</v>
      </c>
      <c r="DO779">
        <v>20</v>
      </c>
      <c r="DP779">
        <v>20</v>
      </c>
    </row>
    <row r="780" spans="1:120" hidden="1" x14ac:dyDescent="0.25">
      <c r="A780" t="str">
        <f t="shared" si="12"/>
        <v>LCA-Kern_Elect DA 1-4 (1PM-9PM)_44390_20-20</v>
      </c>
      <c r="B780" t="s">
        <v>62</v>
      </c>
      <c r="C780" t="s">
        <v>210</v>
      </c>
      <c r="D780" t="s">
        <v>29</v>
      </c>
      <c r="E780" t="s">
        <v>61</v>
      </c>
      <c r="F780" t="s">
        <v>61</v>
      </c>
      <c r="G780" t="s">
        <v>61</v>
      </c>
      <c r="H780" t="s">
        <v>61</v>
      </c>
      <c r="I780" t="s">
        <v>61</v>
      </c>
      <c r="J780" t="s">
        <v>61</v>
      </c>
      <c r="K780" t="s">
        <v>203</v>
      </c>
      <c r="L780" s="18">
        <v>44390</v>
      </c>
      <c r="M780">
        <v>20</v>
      </c>
      <c r="N780">
        <v>20</v>
      </c>
      <c r="O780" t="s">
        <v>258</v>
      </c>
      <c r="P780">
        <v>19</v>
      </c>
      <c r="Q780">
        <v>19</v>
      </c>
      <c r="R780">
        <v>0</v>
      </c>
      <c r="S780">
        <v>1</v>
      </c>
      <c r="T780">
        <v>0</v>
      </c>
      <c r="U780">
        <v>1</v>
      </c>
      <c r="V780">
        <v>1</v>
      </c>
      <c r="W780">
        <v>360.91500000000002</v>
      </c>
      <c r="X780">
        <v>307.25</v>
      </c>
      <c r="Y780">
        <v>290.22800000000001</v>
      </c>
      <c r="Z780">
        <v>287.57499999999999</v>
      </c>
      <c r="AA780">
        <v>324.13900000000001</v>
      </c>
      <c r="AB780">
        <v>430.59</v>
      </c>
      <c r="AC780">
        <v>591.28700000000003</v>
      </c>
      <c r="AD780">
        <v>795.64499999999998</v>
      </c>
      <c r="AE780">
        <v>859.072</v>
      </c>
      <c r="AF780">
        <v>1029.5730000000001</v>
      </c>
      <c r="AG780">
        <v>1118.242</v>
      </c>
      <c r="AH780">
        <v>1177.386</v>
      </c>
      <c r="AI780">
        <v>1252.7239999999999</v>
      </c>
      <c r="AJ780">
        <v>1298.2190000000001</v>
      </c>
      <c r="AK780">
        <v>1319.1790000000001</v>
      </c>
      <c r="AL780">
        <v>1292.365</v>
      </c>
      <c r="AM780">
        <v>1296.604</v>
      </c>
      <c r="AN780">
        <v>1313.539</v>
      </c>
      <c r="AO780">
        <v>1262.7190000000001</v>
      </c>
      <c r="AP780">
        <v>1016.434</v>
      </c>
      <c r="AQ780">
        <v>817.51900000000001</v>
      </c>
      <c r="AR780">
        <v>506.48899999999998</v>
      </c>
      <c r="AS780">
        <v>343.59800000000001</v>
      </c>
      <c r="AT780">
        <v>266.96899999999999</v>
      </c>
      <c r="AU780">
        <v>89</v>
      </c>
      <c r="AV780">
        <v>89</v>
      </c>
      <c r="AW780">
        <v>87.5</v>
      </c>
      <c r="AX780">
        <v>85.5</v>
      </c>
      <c r="AY780">
        <v>83</v>
      </c>
      <c r="AZ780">
        <v>83</v>
      </c>
      <c r="BA780">
        <v>82.5</v>
      </c>
      <c r="BB780">
        <v>84</v>
      </c>
      <c r="BC780">
        <v>84</v>
      </c>
      <c r="BD780">
        <v>86</v>
      </c>
      <c r="BE780">
        <v>90.5</v>
      </c>
      <c r="BF780">
        <v>92</v>
      </c>
      <c r="BG780">
        <v>97.5</v>
      </c>
      <c r="BH780">
        <v>101.5</v>
      </c>
      <c r="BI780">
        <v>105</v>
      </c>
      <c r="BJ780">
        <v>104.5</v>
      </c>
      <c r="BK780">
        <v>104.5</v>
      </c>
      <c r="BL780">
        <v>106.5</v>
      </c>
      <c r="BM780">
        <v>106.5</v>
      </c>
      <c r="BN780">
        <v>103</v>
      </c>
      <c r="BO780">
        <v>99</v>
      </c>
      <c r="BP780">
        <v>95</v>
      </c>
      <c r="BQ780">
        <v>91.5</v>
      </c>
      <c r="BR780">
        <v>89</v>
      </c>
      <c r="BS780">
        <v>6.172485</v>
      </c>
      <c r="BT780">
        <v>-4.2554319999999999</v>
      </c>
      <c r="BU780">
        <v>0.40606880000000001</v>
      </c>
      <c r="BV780">
        <v>3.2273329999999998</v>
      </c>
      <c r="BW780">
        <v>3.2108780000000001</v>
      </c>
      <c r="BX780">
        <v>-23.411670000000001</v>
      </c>
      <c r="BY780">
        <v>-92.05077</v>
      </c>
      <c r="BZ780">
        <v>20.4895</v>
      </c>
      <c r="CA780">
        <v>40.3157</v>
      </c>
      <c r="CB780">
        <v>25.701219999999999</v>
      </c>
      <c r="CC780">
        <v>21.921019999999999</v>
      </c>
      <c r="CD780">
        <v>4.5618550000000004</v>
      </c>
      <c r="CE780">
        <v>0.1166191</v>
      </c>
      <c r="CF780">
        <v>3.8454660000000001</v>
      </c>
      <c r="CG780">
        <v>18.352049999999998</v>
      </c>
      <c r="CH780">
        <v>24.892910000000001</v>
      </c>
      <c r="CI780">
        <v>14.061809999999999</v>
      </c>
      <c r="CJ780">
        <v>-15.24053</v>
      </c>
      <c r="CK780">
        <v>13.8988</v>
      </c>
      <c r="CL780">
        <v>238.00479999999999</v>
      </c>
      <c r="CM780">
        <v>-5.6877300000000002</v>
      </c>
      <c r="CN780">
        <v>-20.37331</v>
      </c>
      <c r="CO780">
        <v>-6.8465559999999996</v>
      </c>
      <c r="CP780">
        <v>0.50915480000000002</v>
      </c>
      <c r="CQ780">
        <v>261.02530000000002</v>
      </c>
      <c r="CR780">
        <v>272.68810000000002</v>
      </c>
      <c r="CS780">
        <v>247.51689999999999</v>
      </c>
      <c r="CT780">
        <v>196.6131</v>
      </c>
      <c r="CU780">
        <v>151.2022</v>
      </c>
      <c r="CV780">
        <v>213.0147</v>
      </c>
      <c r="CW780">
        <v>1184.761</v>
      </c>
      <c r="CX780">
        <v>476.54829999999998</v>
      </c>
      <c r="CY780">
        <v>479.99779999999998</v>
      </c>
      <c r="CZ780">
        <v>350.99810000000002</v>
      </c>
      <c r="DA780">
        <v>344.81670000000003</v>
      </c>
      <c r="DB780">
        <v>324.99220000000003</v>
      </c>
      <c r="DC780">
        <v>404.39510000000001</v>
      </c>
      <c r="DD780">
        <v>315.27809999999999</v>
      </c>
      <c r="DE780">
        <v>286.0829</v>
      </c>
      <c r="DF780">
        <v>295.47329999999999</v>
      </c>
      <c r="DG780">
        <v>261.56330000000003</v>
      </c>
      <c r="DH780">
        <v>334.97430000000003</v>
      </c>
      <c r="DI780">
        <v>311.33019999999999</v>
      </c>
      <c r="DJ780">
        <v>1510.1479999999999</v>
      </c>
      <c r="DK780">
        <v>4286.9120000000003</v>
      </c>
      <c r="DL780">
        <v>2776.5210000000002</v>
      </c>
      <c r="DM780">
        <v>184.37639999999999</v>
      </c>
      <c r="DN780">
        <v>63.667259999999999</v>
      </c>
      <c r="DO780">
        <v>20</v>
      </c>
      <c r="DP780">
        <v>20</v>
      </c>
    </row>
    <row r="781" spans="1:120" hidden="1" x14ac:dyDescent="0.25">
      <c r="A781" t="str">
        <f t="shared" si="12"/>
        <v>OtherDR-No_Prescribed DA 1-4 (1PM-9PM)_44390_19-21</v>
      </c>
      <c r="B781" t="s">
        <v>62</v>
      </c>
      <c r="C781" t="s">
        <v>323</v>
      </c>
      <c r="D781" t="s">
        <v>61</v>
      </c>
      <c r="E781" t="s">
        <v>61</v>
      </c>
      <c r="F781" t="s">
        <v>61</v>
      </c>
      <c r="G781" t="s">
        <v>61</v>
      </c>
      <c r="H781" t="s">
        <v>61</v>
      </c>
      <c r="I781" t="s">
        <v>97</v>
      </c>
      <c r="J781" t="s">
        <v>61</v>
      </c>
      <c r="K781" t="s">
        <v>214</v>
      </c>
      <c r="L781" s="18">
        <v>44390</v>
      </c>
      <c r="M781">
        <v>19</v>
      </c>
      <c r="N781">
        <v>21</v>
      </c>
      <c r="O781" t="s">
        <v>258</v>
      </c>
      <c r="P781">
        <v>2</v>
      </c>
      <c r="Q781">
        <v>2</v>
      </c>
      <c r="R781">
        <v>0</v>
      </c>
      <c r="S781">
        <v>0</v>
      </c>
      <c r="T781">
        <v>1</v>
      </c>
      <c r="U781">
        <v>1</v>
      </c>
      <c r="V781">
        <v>1</v>
      </c>
      <c r="W781">
        <v>1080.5999999999999</v>
      </c>
      <c r="X781">
        <v>1384.2</v>
      </c>
      <c r="Y781">
        <v>1394.72</v>
      </c>
      <c r="Z781">
        <v>1389.4</v>
      </c>
      <c r="AA781">
        <v>1387.08</v>
      </c>
      <c r="AB781">
        <v>1380.16</v>
      </c>
      <c r="AC781">
        <v>1384.36</v>
      </c>
      <c r="AD781">
        <v>1394.08</v>
      </c>
      <c r="AE781">
        <v>1390.64</v>
      </c>
      <c r="AF781">
        <v>1396.2</v>
      </c>
      <c r="AG781">
        <v>1307.96</v>
      </c>
      <c r="AH781">
        <v>1185.56</v>
      </c>
      <c r="AI781">
        <v>555.20000000000005</v>
      </c>
      <c r="AJ781">
        <v>710.4</v>
      </c>
      <c r="AK781">
        <v>718.96</v>
      </c>
      <c r="AL781">
        <v>738.48</v>
      </c>
      <c r="AM781">
        <v>850.68</v>
      </c>
      <c r="AN781">
        <v>739.48</v>
      </c>
      <c r="AO781">
        <v>262.83999999999997</v>
      </c>
      <c r="AP781">
        <v>260.32</v>
      </c>
      <c r="AQ781">
        <v>243.44</v>
      </c>
      <c r="AR781">
        <v>729.88</v>
      </c>
      <c r="AS781">
        <v>873.56</v>
      </c>
      <c r="AT781">
        <v>880.76</v>
      </c>
      <c r="AU781">
        <v>55.5</v>
      </c>
      <c r="AV781">
        <v>55</v>
      </c>
      <c r="AW781">
        <v>54</v>
      </c>
      <c r="AX781">
        <v>54</v>
      </c>
      <c r="AY781">
        <v>54</v>
      </c>
      <c r="AZ781">
        <v>54</v>
      </c>
      <c r="BA781">
        <v>54</v>
      </c>
      <c r="BB781">
        <v>54</v>
      </c>
      <c r="BC781">
        <v>54.5</v>
      </c>
      <c r="BD781">
        <v>55.5</v>
      </c>
      <c r="BE781">
        <v>56</v>
      </c>
      <c r="BF781">
        <v>57.5</v>
      </c>
      <c r="BG781">
        <v>59.5</v>
      </c>
      <c r="BH781">
        <v>61</v>
      </c>
      <c r="BI781">
        <v>61</v>
      </c>
      <c r="BJ781">
        <v>61.5</v>
      </c>
      <c r="BK781">
        <v>62</v>
      </c>
      <c r="BL781">
        <v>61.5</v>
      </c>
      <c r="BM781">
        <v>60</v>
      </c>
      <c r="BN781">
        <v>58</v>
      </c>
      <c r="BO781">
        <v>58</v>
      </c>
      <c r="BP781">
        <v>57</v>
      </c>
      <c r="BQ781">
        <v>57</v>
      </c>
      <c r="BR781">
        <v>56.5</v>
      </c>
      <c r="BS781">
        <v>48.87677</v>
      </c>
      <c r="BT781">
        <v>-1.619507</v>
      </c>
      <c r="BU781">
        <v>-2.011841</v>
      </c>
      <c r="BV781">
        <v>1.1008910000000001</v>
      </c>
      <c r="BW781">
        <v>4.1894530000000003</v>
      </c>
      <c r="BX781">
        <v>8.1130370000000003</v>
      </c>
      <c r="BY781">
        <v>2.5034179999999999</v>
      </c>
      <c r="BZ781">
        <v>1.4093629999999999</v>
      </c>
      <c r="CA781">
        <v>-3.2924190000000002</v>
      </c>
      <c r="CB781">
        <v>-12.92285</v>
      </c>
      <c r="CC781">
        <v>34.823180000000001</v>
      </c>
      <c r="CD781">
        <v>17.08484</v>
      </c>
      <c r="CE781">
        <v>25.278960000000001</v>
      </c>
      <c r="CF781">
        <v>33.556780000000003</v>
      </c>
      <c r="CG781">
        <v>43.501910000000002</v>
      </c>
      <c r="CH781">
        <v>-0.67166139999999996</v>
      </c>
      <c r="CI781">
        <v>17.396740000000001</v>
      </c>
      <c r="CJ781">
        <v>380.80709999999999</v>
      </c>
      <c r="CK781">
        <v>554.66390000000001</v>
      </c>
      <c r="CL781">
        <v>635.47770000000003</v>
      </c>
      <c r="CM781">
        <v>671.02980000000002</v>
      </c>
      <c r="CN781">
        <v>343.05630000000002</v>
      </c>
      <c r="CO781">
        <v>66.920169999999999</v>
      </c>
      <c r="CP781">
        <v>-32.513170000000002</v>
      </c>
      <c r="CQ781">
        <v>1191.5340000000001</v>
      </c>
      <c r="CR781">
        <v>59.275649999999999</v>
      </c>
      <c r="CS781">
        <v>70.484210000000004</v>
      </c>
      <c r="CT781">
        <v>54.874690000000001</v>
      </c>
      <c r="CU781">
        <v>50.226520000000001</v>
      </c>
      <c r="CV781">
        <v>37.334350000000001</v>
      </c>
      <c r="CW781">
        <v>14.461</v>
      </c>
      <c r="CX781">
        <v>24.192229999999999</v>
      </c>
      <c r="CY781">
        <v>36.649949999999997</v>
      </c>
      <c r="CZ781">
        <v>177.81979999999999</v>
      </c>
      <c r="DA781">
        <v>1038.394</v>
      </c>
      <c r="DB781">
        <v>2279.4059999999999</v>
      </c>
      <c r="DC781">
        <v>1867.0440000000001</v>
      </c>
      <c r="DD781">
        <v>2129.931</v>
      </c>
      <c r="DE781">
        <v>1785.212</v>
      </c>
      <c r="DF781">
        <v>1877.3</v>
      </c>
      <c r="DG781">
        <v>1600.182</v>
      </c>
      <c r="DH781">
        <v>15272.72</v>
      </c>
      <c r="DI781">
        <v>1869.414</v>
      </c>
      <c r="DJ781">
        <v>2988.3789999999999</v>
      </c>
      <c r="DK781">
        <v>5365.9889999999996</v>
      </c>
      <c r="DL781">
        <v>18815.09</v>
      </c>
      <c r="DM781">
        <v>3948.2449999999999</v>
      </c>
      <c r="DN781">
        <v>666.72640000000001</v>
      </c>
      <c r="DO781">
        <v>19</v>
      </c>
      <c r="DP781">
        <v>21</v>
      </c>
    </row>
    <row r="782" spans="1:120" hidden="1" x14ac:dyDescent="0.25">
      <c r="A782" t="str">
        <f t="shared" si="12"/>
        <v>LCA-Greater Bay Area_Prescribed DA 1-4 (1PM-9PM)_44390_19-21</v>
      </c>
      <c r="B782" t="s">
        <v>62</v>
      </c>
      <c r="C782" t="s">
        <v>209</v>
      </c>
      <c r="D782" t="s">
        <v>36</v>
      </c>
      <c r="E782" t="s">
        <v>61</v>
      </c>
      <c r="F782" t="s">
        <v>61</v>
      </c>
      <c r="G782" t="s">
        <v>61</v>
      </c>
      <c r="H782" t="s">
        <v>61</v>
      </c>
      <c r="I782" t="s">
        <v>61</v>
      </c>
      <c r="J782" t="s">
        <v>61</v>
      </c>
      <c r="K782" t="s">
        <v>214</v>
      </c>
      <c r="L782" s="18">
        <v>44390</v>
      </c>
      <c r="M782">
        <v>19</v>
      </c>
      <c r="N782">
        <v>21</v>
      </c>
      <c r="O782" t="s">
        <v>258</v>
      </c>
      <c r="P782">
        <v>2</v>
      </c>
      <c r="Q782">
        <v>2</v>
      </c>
      <c r="R782">
        <v>0</v>
      </c>
      <c r="S782">
        <v>0</v>
      </c>
      <c r="T782">
        <v>1</v>
      </c>
      <c r="U782">
        <v>1</v>
      </c>
      <c r="V782">
        <v>1</v>
      </c>
      <c r="W782">
        <v>1080.5999999999999</v>
      </c>
      <c r="X782">
        <v>1384.2</v>
      </c>
      <c r="Y782">
        <v>1394.72</v>
      </c>
      <c r="Z782">
        <v>1389.4</v>
      </c>
      <c r="AA782">
        <v>1387.08</v>
      </c>
      <c r="AB782">
        <v>1380.16</v>
      </c>
      <c r="AC782">
        <v>1384.36</v>
      </c>
      <c r="AD782">
        <v>1394.08</v>
      </c>
      <c r="AE782">
        <v>1390.64</v>
      </c>
      <c r="AF782">
        <v>1396.2</v>
      </c>
      <c r="AG782">
        <v>1307.96</v>
      </c>
      <c r="AH782">
        <v>1185.56</v>
      </c>
      <c r="AI782">
        <v>555.20000000000005</v>
      </c>
      <c r="AJ782">
        <v>710.4</v>
      </c>
      <c r="AK782">
        <v>718.96</v>
      </c>
      <c r="AL782">
        <v>738.48</v>
      </c>
      <c r="AM782">
        <v>850.68</v>
      </c>
      <c r="AN782">
        <v>739.48</v>
      </c>
      <c r="AO782">
        <v>262.83999999999997</v>
      </c>
      <c r="AP782">
        <v>260.32</v>
      </c>
      <c r="AQ782">
        <v>243.44</v>
      </c>
      <c r="AR782">
        <v>729.88</v>
      </c>
      <c r="AS782">
        <v>873.56</v>
      </c>
      <c r="AT782">
        <v>880.76</v>
      </c>
      <c r="AU782">
        <v>55.5</v>
      </c>
      <c r="AV782">
        <v>55</v>
      </c>
      <c r="AW782">
        <v>54</v>
      </c>
      <c r="AX782">
        <v>54</v>
      </c>
      <c r="AY782">
        <v>54</v>
      </c>
      <c r="AZ782">
        <v>54</v>
      </c>
      <c r="BA782">
        <v>54</v>
      </c>
      <c r="BB782">
        <v>54</v>
      </c>
      <c r="BC782">
        <v>54.5</v>
      </c>
      <c r="BD782">
        <v>55.5</v>
      </c>
      <c r="BE782">
        <v>56</v>
      </c>
      <c r="BF782">
        <v>57.5</v>
      </c>
      <c r="BG782">
        <v>59.5</v>
      </c>
      <c r="BH782">
        <v>61</v>
      </c>
      <c r="BI782">
        <v>61</v>
      </c>
      <c r="BJ782">
        <v>61.5</v>
      </c>
      <c r="BK782">
        <v>62</v>
      </c>
      <c r="BL782">
        <v>61.5</v>
      </c>
      <c r="BM782">
        <v>60</v>
      </c>
      <c r="BN782">
        <v>58</v>
      </c>
      <c r="BO782">
        <v>58</v>
      </c>
      <c r="BP782">
        <v>57</v>
      </c>
      <c r="BQ782">
        <v>57</v>
      </c>
      <c r="BR782">
        <v>56.5</v>
      </c>
      <c r="BS782">
        <v>48.87677</v>
      </c>
      <c r="BT782">
        <v>-1.619507</v>
      </c>
      <c r="BU782">
        <v>-2.011841</v>
      </c>
      <c r="BV782">
        <v>1.1008910000000001</v>
      </c>
      <c r="BW782">
        <v>4.1894530000000003</v>
      </c>
      <c r="BX782">
        <v>8.1130370000000003</v>
      </c>
      <c r="BY782">
        <v>2.5034179999999999</v>
      </c>
      <c r="BZ782">
        <v>1.4093629999999999</v>
      </c>
      <c r="CA782">
        <v>-3.2924190000000002</v>
      </c>
      <c r="CB782">
        <v>-12.92285</v>
      </c>
      <c r="CC782">
        <v>34.823180000000001</v>
      </c>
      <c r="CD782">
        <v>17.08484</v>
      </c>
      <c r="CE782">
        <v>25.278960000000001</v>
      </c>
      <c r="CF782">
        <v>33.556780000000003</v>
      </c>
      <c r="CG782">
        <v>43.501910000000002</v>
      </c>
      <c r="CH782">
        <v>-0.67166139999999996</v>
      </c>
      <c r="CI782">
        <v>17.396740000000001</v>
      </c>
      <c r="CJ782">
        <v>380.80709999999999</v>
      </c>
      <c r="CK782">
        <v>554.66390000000001</v>
      </c>
      <c r="CL782">
        <v>635.47770000000003</v>
      </c>
      <c r="CM782">
        <v>671.02980000000002</v>
      </c>
      <c r="CN782">
        <v>343.05630000000002</v>
      </c>
      <c r="CO782">
        <v>66.920169999999999</v>
      </c>
      <c r="CP782">
        <v>-32.513170000000002</v>
      </c>
      <c r="CQ782">
        <v>1191.5340000000001</v>
      </c>
      <c r="CR782">
        <v>59.275649999999999</v>
      </c>
      <c r="CS782">
        <v>70.484210000000004</v>
      </c>
      <c r="CT782">
        <v>54.874690000000001</v>
      </c>
      <c r="CU782">
        <v>50.226520000000001</v>
      </c>
      <c r="CV782">
        <v>37.334350000000001</v>
      </c>
      <c r="CW782">
        <v>14.461</v>
      </c>
      <c r="CX782">
        <v>24.192229999999999</v>
      </c>
      <c r="CY782">
        <v>36.649949999999997</v>
      </c>
      <c r="CZ782">
        <v>177.81979999999999</v>
      </c>
      <c r="DA782">
        <v>1038.394</v>
      </c>
      <c r="DB782">
        <v>2279.4059999999999</v>
      </c>
      <c r="DC782">
        <v>1867.0440000000001</v>
      </c>
      <c r="DD782">
        <v>2129.931</v>
      </c>
      <c r="DE782">
        <v>1785.212</v>
      </c>
      <c r="DF782">
        <v>1877.3</v>
      </c>
      <c r="DG782">
        <v>1600.182</v>
      </c>
      <c r="DH782">
        <v>15272.72</v>
      </c>
      <c r="DI782">
        <v>1869.414</v>
      </c>
      <c r="DJ782">
        <v>2988.3789999999999</v>
      </c>
      <c r="DK782">
        <v>5365.9889999999996</v>
      </c>
      <c r="DL782">
        <v>18815.09</v>
      </c>
      <c r="DM782">
        <v>3948.2449999999999</v>
      </c>
      <c r="DN782">
        <v>666.72640000000001</v>
      </c>
      <c r="DO782">
        <v>19</v>
      </c>
      <c r="DP782">
        <v>21</v>
      </c>
    </row>
    <row r="783" spans="1:120" hidden="1" x14ac:dyDescent="0.25">
      <c r="A783" t="str">
        <f t="shared" si="12"/>
        <v>sublap_id-SLAP_PGCC_Prescribed DA 1-4 (1PM-9PM)_44390_19-21</v>
      </c>
      <c r="B783" t="s">
        <v>62</v>
      </c>
      <c r="C783" t="s">
        <v>299</v>
      </c>
      <c r="D783" t="s">
        <v>61</v>
      </c>
      <c r="E783" t="s">
        <v>300</v>
      </c>
      <c r="F783" t="s">
        <v>61</v>
      </c>
      <c r="G783" t="s">
        <v>61</v>
      </c>
      <c r="H783" t="s">
        <v>61</v>
      </c>
      <c r="I783" t="s">
        <v>61</v>
      </c>
      <c r="J783" t="s">
        <v>61</v>
      </c>
      <c r="K783" t="s">
        <v>214</v>
      </c>
      <c r="L783" s="18">
        <v>44390</v>
      </c>
      <c r="M783">
        <v>19</v>
      </c>
      <c r="N783">
        <v>21</v>
      </c>
      <c r="O783" t="s">
        <v>258</v>
      </c>
      <c r="P783">
        <v>2</v>
      </c>
      <c r="Q783">
        <v>2</v>
      </c>
      <c r="R783">
        <v>0</v>
      </c>
      <c r="S783">
        <v>0</v>
      </c>
      <c r="T783">
        <v>1</v>
      </c>
      <c r="U783">
        <v>1</v>
      </c>
      <c r="V783">
        <v>1</v>
      </c>
      <c r="W783">
        <v>1080.5999999999999</v>
      </c>
      <c r="X783">
        <v>1384.2</v>
      </c>
      <c r="Y783">
        <v>1394.72</v>
      </c>
      <c r="Z783">
        <v>1389.4</v>
      </c>
      <c r="AA783">
        <v>1387.08</v>
      </c>
      <c r="AB783">
        <v>1380.16</v>
      </c>
      <c r="AC783">
        <v>1384.36</v>
      </c>
      <c r="AD783">
        <v>1394.08</v>
      </c>
      <c r="AE783">
        <v>1390.64</v>
      </c>
      <c r="AF783">
        <v>1396.2</v>
      </c>
      <c r="AG783">
        <v>1307.96</v>
      </c>
      <c r="AH783">
        <v>1185.56</v>
      </c>
      <c r="AI783">
        <v>555.20000000000005</v>
      </c>
      <c r="AJ783">
        <v>710.4</v>
      </c>
      <c r="AK783">
        <v>718.96</v>
      </c>
      <c r="AL783">
        <v>738.48</v>
      </c>
      <c r="AM783">
        <v>850.68</v>
      </c>
      <c r="AN783">
        <v>739.48</v>
      </c>
      <c r="AO783">
        <v>262.83999999999997</v>
      </c>
      <c r="AP783">
        <v>260.32</v>
      </c>
      <c r="AQ783">
        <v>243.44</v>
      </c>
      <c r="AR783">
        <v>729.88</v>
      </c>
      <c r="AS783">
        <v>873.56</v>
      </c>
      <c r="AT783">
        <v>880.76</v>
      </c>
      <c r="AU783">
        <v>55.5</v>
      </c>
      <c r="AV783">
        <v>55</v>
      </c>
      <c r="AW783">
        <v>54</v>
      </c>
      <c r="AX783">
        <v>54</v>
      </c>
      <c r="AY783">
        <v>54</v>
      </c>
      <c r="AZ783">
        <v>54</v>
      </c>
      <c r="BA783">
        <v>54</v>
      </c>
      <c r="BB783">
        <v>54</v>
      </c>
      <c r="BC783">
        <v>54.5</v>
      </c>
      <c r="BD783">
        <v>55.5</v>
      </c>
      <c r="BE783">
        <v>56</v>
      </c>
      <c r="BF783">
        <v>57.5</v>
      </c>
      <c r="BG783">
        <v>59.5</v>
      </c>
      <c r="BH783">
        <v>61</v>
      </c>
      <c r="BI783">
        <v>61</v>
      </c>
      <c r="BJ783">
        <v>61.5</v>
      </c>
      <c r="BK783">
        <v>62</v>
      </c>
      <c r="BL783">
        <v>61.5</v>
      </c>
      <c r="BM783">
        <v>60</v>
      </c>
      <c r="BN783">
        <v>58</v>
      </c>
      <c r="BO783">
        <v>58</v>
      </c>
      <c r="BP783">
        <v>57</v>
      </c>
      <c r="BQ783">
        <v>57</v>
      </c>
      <c r="BR783">
        <v>56.5</v>
      </c>
      <c r="BS783">
        <v>48.87677</v>
      </c>
      <c r="BT783">
        <v>-1.619507</v>
      </c>
      <c r="BU783">
        <v>-2.011841</v>
      </c>
      <c r="BV783">
        <v>1.1008910000000001</v>
      </c>
      <c r="BW783">
        <v>4.1894530000000003</v>
      </c>
      <c r="BX783">
        <v>8.1130370000000003</v>
      </c>
      <c r="BY783">
        <v>2.5034179999999999</v>
      </c>
      <c r="BZ783">
        <v>1.4093629999999999</v>
      </c>
      <c r="CA783">
        <v>-3.2924190000000002</v>
      </c>
      <c r="CB783">
        <v>-12.92285</v>
      </c>
      <c r="CC783">
        <v>34.823180000000001</v>
      </c>
      <c r="CD783">
        <v>17.08484</v>
      </c>
      <c r="CE783">
        <v>25.278960000000001</v>
      </c>
      <c r="CF783">
        <v>33.556780000000003</v>
      </c>
      <c r="CG783">
        <v>43.501910000000002</v>
      </c>
      <c r="CH783">
        <v>-0.67166139999999996</v>
      </c>
      <c r="CI783">
        <v>17.396740000000001</v>
      </c>
      <c r="CJ783">
        <v>380.80709999999999</v>
      </c>
      <c r="CK783">
        <v>554.66390000000001</v>
      </c>
      <c r="CL783">
        <v>635.47770000000003</v>
      </c>
      <c r="CM783">
        <v>671.02980000000002</v>
      </c>
      <c r="CN783">
        <v>343.05630000000002</v>
      </c>
      <c r="CO783">
        <v>66.920169999999999</v>
      </c>
      <c r="CP783">
        <v>-32.513170000000002</v>
      </c>
      <c r="CQ783">
        <v>1191.5340000000001</v>
      </c>
      <c r="CR783">
        <v>59.275649999999999</v>
      </c>
      <c r="CS783">
        <v>70.484210000000004</v>
      </c>
      <c r="CT783">
        <v>54.874690000000001</v>
      </c>
      <c r="CU783">
        <v>50.226520000000001</v>
      </c>
      <c r="CV783">
        <v>37.334350000000001</v>
      </c>
      <c r="CW783">
        <v>14.461</v>
      </c>
      <c r="CX783">
        <v>24.192229999999999</v>
      </c>
      <c r="CY783">
        <v>36.649949999999997</v>
      </c>
      <c r="CZ783">
        <v>177.81979999999999</v>
      </c>
      <c r="DA783">
        <v>1038.394</v>
      </c>
      <c r="DB783">
        <v>2279.4059999999999</v>
      </c>
      <c r="DC783">
        <v>1867.0440000000001</v>
      </c>
      <c r="DD783">
        <v>2129.931</v>
      </c>
      <c r="DE783">
        <v>1785.212</v>
      </c>
      <c r="DF783">
        <v>1877.3</v>
      </c>
      <c r="DG783">
        <v>1600.182</v>
      </c>
      <c r="DH783">
        <v>15272.72</v>
      </c>
      <c r="DI783">
        <v>1869.414</v>
      </c>
      <c r="DJ783">
        <v>2988.3789999999999</v>
      </c>
      <c r="DK783">
        <v>5365.9889999999996</v>
      </c>
      <c r="DL783">
        <v>18815.09</v>
      </c>
      <c r="DM783">
        <v>3948.2449999999999</v>
      </c>
      <c r="DN783">
        <v>666.72640000000001</v>
      </c>
      <c r="DO783">
        <v>19</v>
      </c>
      <c r="DP783">
        <v>21</v>
      </c>
    </row>
    <row r="784" spans="1:120" hidden="1" x14ac:dyDescent="0.25">
      <c r="A784" t="str">
        <f t="shared" si="12"/>
        <v>Size_Grp-200 kW and above_Prescribed DA 1-4 (1PM-9PM)_44390_19-21</v>
      </c>
      <c r="B784" t="s">
        <v>62</v>
      </c>
      <c r="C784" t="s">
        <v>207</v>
      </c>
      <c r="D784" t="s">
        <v>61</v>
      </c>
      <c r="E784" t="s">
        <v>61</v>
      </c>
      <c r="F784" t="s">
        <v>61</v>
      </c>
      <c r="G784" t="s">
        <v>61</v>
      </c>
      <c r="H784" t="s">
        <v>61</v>
      </c>
      <c r="I784" t="s">
        <v>61</v>
      </c>
      <c r="J784" t="s">
        <v>102</v>
      </c>
      <c r="K784" t="s">
        <v>214</v>
      </c>
      <c r="L784" s="18">
        <v>44390</v>
      </c>
      <c r="M784">
        <v>19</v>
      </c>
      <c r="N784">
        <v>21</v>
      </c>
      <c r="O784" t="s">
        <v>258</v>
      </c>
      <c r="P784">
        <v>2</v>
      </c>
      <c r="Q784">
        <v>2</v>
      </c>
      <c r="R784">
        <v>0</v>
      </c>
      <c r="S784">
        <v>0</v>
      </c>
      <c r="T784">
        <v>1</v>
      </c>
      <c r="U784">
        <v>1</v>
      </c>
      <c r="V784">
        <v>1</v>
      </c>
      <c r="W784">
        <v>1080.5999999999999</v>
      </c>
      <c r="X784">
        <v>1384.2</v>
      </c>
      <c r="Y784">
        <v>1394.72</v>
      </c>
      <c r="Z784">
        <v>1389.4</v>
      </c>
      <c r="AA784">
        <v>1387.08</v>
      </c>
      <c r="AB784">
        <v>1380.16</v>
      </c>
      <c r="AC784">
        <v>1384.36</v>
      </c>
      <c r="AD784">
        <v>1394.08</v>
      </c>
      <c r="AE784">
        <v>1390.64</v>
      </c>
      <c r="AF784">
        <v>1396.2</v>
      </c>
      <c r="AG784">
        <v>1307.96</v>
      </c>
      <c r="AH784">
        <v>1185.56</v>
      </c>
      <c r="AI784">
        <v>555.20000000000005</v>
      </c>
      <c r="AJ784">
        <v>710.4</v>
      </c>
      <c r="AK784">
        <v>718.96</v>
      </c>
      <c r="AL784">
        <v>738.48</v>
      </c>
      <c r="AM784">
        <v>850.68</v>
      </c>
      <c r="AN784">
        <v>739.48</v>
      </c>
      <c r="AO784">
        <v>262.83999999999997</v>
      </c>
      <c r="AP784">
        <v>260.32</v>
      </c>
      <c r="AQ784">
        <v>243.44</v>
      </c>
      <c r="AR784">
        <v>729.88</v>
      </c>
      <c r="AS784">
        <v>873.56</v>
      </c>
      <c r="AT784">
        <v>880.76</v>
      </c>
      <c r="AU784">
        <v>55.5</v>
      </c>
      <c r="AV784">
        <v>55</v>
      </c>
      <c r="AW784">
        <v>54</v>
      </c>
      <c r="AX784">
        <v>54</v>
      </c>
      <c r="AY784">
        <v>54</v>
      </c>
      <c r="AZ784">
        <v>54</v>
      </c>
      <c r="BA784">
        <v>54</v>
      </c>
      <c r="BB784">
        <v>54</v>
      </c>
      <c r="BC784">
        <v>54.5</v>
      </c>
      <c r="BD784">
        <v>55.5</v>
      </c>
      <c r="BE784">
        <v>56</v>
      </c>
      <c r="BF784">
        <v>57.5</v>
      </c>
      <c r="BG784">
        <v>59.5</v>
      </c>
      <c r="BH784">
        <v>61</v>
      </c>
      <c r="BI784">
        <v>61</v>
      </c>
      <c r="BJ784">
        <v>61.5</v>
      </c>
      <c r="BK784">
        <v>62</v>
      </c>
      <c r="BL784">
        <v>61.5</v>
      </c>
      <c r="BM784">
        <v>60</v>
      </c>
      <c r="BN784">
        <v>58</v>
      </c>
      <c r="BO784">
        <v>58</v>
      </c>
      <c r="BP784">
        <v>57</v>
      </c>
      <c r="BQ784">
        <v>57</v>
      </c>
      <c r="BR784">
        <v>56.5</v>
      </c>
      <c r="BS784">
        <v>48.87677</v>
      </c>
      <c r="BT784">
        <v>-1.619507</v>
      </c>
      <c r="BU784">
        <v>-2.011841</v>
      </c>
      <c r="BV784">
        <v>1.1008910000000001</v>
      </c>
      <c r="BW784">
        <v>4.1894530000000003</v>
      </c>
      <c r="BX784">
        <v>8.1130370000000003</v>
      </c>
      <c r="BY784">
        <v>2.5034179999999999</v>
      </c>
      <c r="BZ784">
        <v>1.4093629999999999</v>
      </c>
      <c r="CA784">
        <v>-3.2924190000000002</v>
      </c>
      <c r="CB784">
        <v>-12.92285</v>
      </c>
      <c r="CC784">
        <v>34.823180000000001</v>
      </c>
      <c r="CD784">
        <v>17.08484</v>
      </c>
      <c r="CE784">
        <v>25.278960000000001</v>
      </c>
      <c r="CF784">
        <v>33.556780000000003</v>
      </c>
      <c r="CG784">
        <v>43.501910000000002</v>
      </c>
      <c r="CH784">
        <v>-0.67166139999999996</v>
      </c>
      <c r="CI784">
        <v>17.396740000000001</v>
      </c>
      <c r="CJ784">
        <v>380.80709999999999</v>
      </c>
      <c r="CK784">
        <v>554.66390000000001</v>
      </c>
      <c r="CL784">
        <v>635.47770000000003</v>
      </c>
      <c r="CM784">
        <v>671.02980000000002</v>
      </c>
      <c r="CN784">
        <v>343.05630000000002</v>
      </c>
      <c r="CO784">
        <v>66.920169999999999</v>
      </c>
      <c r="CP784">
        <v>-32.513170000000002</v>
      </c>
      <c r="CQ784">
        <v>1191.5340000000001</v>
      </c>
      <c r="CR784">
        <v>59.275649999999999</v>
      </c>
      <c r="CS784">
        <v>70.484210000000004</v>
      </c>
      <c r="CT784">
        <v>54.874690000000001</v>
      </c>
      <c r="CU784">
        <v>50.226520000000001</v>
      </c>
      <c r="CV784">
        <v>37.334350000000001</v>
      </c>
      <c r="CW784">
        <v>14.461</v>
      </c>
      <c r="CX784">
        <v>24.192229999999999</v>
      </c>
      <c r="CY784">
        <v>36.649949999999997</v>
      </c>
      <c r="CZ784">
        <v>177.81979999999999</v>
      </c>
      <c r="DA784">
        <v>1038.394</v>
      </c>
      <c r="DB784">
        <v>2279.4059999999999</v>
      </c>
      <c r="DC784">
        <v>1867.0440000000001</v>
      </c>
      <c r="DD784">
        <v>2129.931</v>
      </c>
      <c r="DE784">
        <v>1785.212</v>
      </c>
      <c r="DF784">
        <v>1877.3</v>
      </c>
      <c r="DG784">
        <v>1600.182</v>
      </c>
      <c r="DH784">
        <v>15272.72</v>
      </c>
      <c r="DI784">
        <v>1869.414</v>
      </c>
      <c r="DJ784">
        <v>2988.3789999999999</v>
      </c>
      <c r="DK784">
        <v>5365.9889999999996</v>
      </c>
      <c r="DL784">
        <v>18815.09</v>
      </c>
      <c r="DM784">
        <v>3948.2449999999999</v>
      </c>
      <c r="DN784">
        <v>666.72640000000001</v>
      </c>
      <c r="DO784">
        <v>19</v>
      </c>
      <c r="DP784">
        <v>21</v>
      </c>
    </row>
    <row r="785" spans="1:122" hidden="1" x14ac:dyDescent="0.25">
      <c r="A785" t="str">
        <f t="shared" si="12"/>
        <v>Industry_Type-1. Agriculture, Mining &amp; Construction_Prescribed DA 1-4 (1PM-9PM)_44390_19-21</v>
      </c>
      <c r="B785" t="s">
        <v>62</v>
      </c>
      <c r="C785" t="s">
        <v>211</v>
      </c>
      <c r="D785" t="s">
        <v>61</v>
      </c>
      <c r="E785" t="s">
        <v>61</v>
      </c>
      <c r="F785" t="s">
        <v>61</v>
      </c>
      <c r="G785" t="s">
        <v>30</v>
      </c>
      <c r="H785" t="s">
        <v>61</v>
      </c>
      <c r="I785" t="s">
        <v>61</v>
      </c>
      <c r="J785" t="s">
        <v>61</v>
      </c>
      <c r="K785" t="s">
        <v>214</v>
      </c>
      <c r="L785" s="18">
        <v>44390</v>
      </c>
      <c r="M785">
        <v>19</v>
      </c>
      <c r="N785">
        <v>21</v>
      </c>
      <c r="O785" t="s">
        <v>258</v>
      </c>
      <c r="P785">
        <v>2</v>
      </c>
      <c r="Q785">
        <v>2</v>
      </c>
      <c r="R785">
        <v>0</v>
      </c>
      <c r="S785">
        <v>0</v>
      </c>
      <c r="T785">
        <v>1</v>
      </c>
      <c r="U785">
        <v>1</v>
      </c>
      <c r="V785">
        <v>1</v>
      </c>
      <c r="W785">
        <v>1080.5999999999999</v>
      </c>
      <c r="X785">
        <v>1384.2</v>
      </c>
      <c r="Y785">
        <v>1394.72</v>
      </c>
      <c r="Z785">
        <v>1389.4</v>
      </c>
      <c r="AA785">
        <v>1387.08</v>
      </c>
      <c r="AB785">
        <v>1380.16</v>
      </c>
      <c r="AC785">
        <v>1384.36</v>
      </c>
      <c r="AD785">
        <v>1394.08</v>
      </c>
      <c r="AE785">
        <v>1390.64</v>
      </c>
      <c r="AF785">
        <v>1396.2</v>
      </c>
      <c r="AG785">
        <v>1307.96</v>
      </c>
      <c r="AH785">
        <v>1185.56</v>
      </c>
      <c r="AI785">
        <v>555.20000000000005</v>
      </c>
      <c r="AJ785">
        <v>710.4</v>
      </c>
      <c r="AK785">
        <v>718.96</v>
      </c>
      <c r="AL785">
        <v>738.48</v>
      </c>
      <c r="AM785">
        <v>850.68</v>
      </c>
      <c r="AN785">
        <v>739.48</v>
      </c>
      <c r="AO785">
        <v>262.83999999999997</v>
      </c>
      <c r="AP785">
        <v>260.32</v>
      </c>
      <c r="AQ785">
        <v>243.44</v>
      </c>
      <c r="AR785">
        <v>729.88</v>
      </c>
      <c r="AS785">
        <v>873.56</v>
      </c>
      <c r="AT785">
        <v>880.76</v>
      </c>
      <c r="AU785">
        <v>55.5</v>
      </c>
      <c r="AV785">
        <v>55</v>
      </c>
      <c r="AW785">
        <v>54</v>
      </c>
      <c r="AX785">
        <v>54</v>
      </c>
      <c r="AY785">
        <v>54</v>
      </c>
      <c r="AZ785">
        <v>54</v>
      </c>
      <c r="BA785">
        <v>54</v>
      </c>
      <c r="BB785">
        <v>54</v>
      </c>
      <c r="BC785">
        <v>54.5</v>
      </c>
      <c r="BD785">
        <v>55.5</v>
      </c>
      <c r="BE785">
        <v>56</v>
      </c>
      <c r="BF785">
        <v>57.5</v>
      </c>
      <c r="BG785">
        <v>59.5</v>
      </c>
      <c r="BH785">
        <v>61</v>
      </c>
      <c r="BI785">
        <v>61</v>
      </c>
      <c r="BJ785">
        <v>61.5</v>
      </c>
      <c r="BK785">
        <v>62</v>
      </c>
      <c r="BL785">
        <v>61.5</v>
      </c>
      <c r="BM785">
        <v>60</v>
      </c>
      <c r="BN785">
        <v>58</v>
      </c>
      <c r="BO785">
        <v>58</v>
      </c>
      <c r="BP785">
        <v>57</v>
      </c>
      <c r="BQ785">
        <v>57</v>
      </c>
      <c r="BR785">
        <v>56.5</v>
      </c>
      <c r="BS785">
        <v>48.87677</v>
      </c>
      <c r="BT785">
        <v>-1.619507</v>
      </c>
      <c r="BU785">
        <v>-2.011841</v>
      </c>
      <c r="BV785">
        <v>1.1008910000000001</v>
      </c>
      <c r="BW785">
        <v>4.1894530000000003</v>
      </c>
      <c r="BX785">
        <v>8.1130370000000003</v>
      </c>
      <c r="BY785">
        <v>2.5034179999999999</v>
      </c>
      <c r="BZ785">
        <v>1.4093629999999999</v>
      </c>
      <c r="CA785">
        <v>-3.2924190000000002</v>
      </c>
      <c r="CB785">
        <v>-12.92285</v>
      </c>
      <c r="CC785">
        <v>34.823180000000001</v>
      </c>
      <c r="CD785">
        <v>17.08484</v>
      </c>
      <c r="CE785">
        <v>25.278960000000001</v>
      </c>
      <c r="CF785">
        <v>33.556780000000003</v>
      </c>
      <c r="CG785">
        <v>43.501910000000002</v>
      </c>
      <c r="CH785">
        <v>-0.67166139999999996</v>
      </c>
      <c r="CI785">
        <v>17.396740000000001</v>
      </c>
      <c r="CJ785">
        <v>380.80709999999999</v>
      </c>
      <c r="CK785">
        <v>554.66390000000001</v>
      </c>
      <c r="CL785">
        <v>635.47770000000003</v>
      </c>
      <c r="CM785">
        <v>671.02980000000002</v>
      </c>
      <c r="CN785">
        <v>343.05630000000002</v>
      </c>
      <c r="CO785">
        <v>66.920169999999999</v>
      </c>
      <c r="CP785">
        <v>-32.513170000000002</v>
      </c>
      <c r="CQ785">
        <v>1191.5340000000001</v>
      </c>
      <c r="CR785">
        <v>59.275649999999999</v>
      </c>
      <c r="CS785">
        <v>70.484210000000004</v>
      </c>
      <c r="CT785">
        <v>54.874690000000001</v>
      </c>
      <c r="CU785">
        <v>50.226520000000001</v>
      </c>
      <c r="CV785">
        <v>37.334350000000001</v>
      </c>
      <c r="CW785">
        <v>14.461</v>
      </c>
      <c r="CX785">
        <v>24.192229999999999</v>
      </c>
      <c r="CY785">
        <v>36.649949999999997</v>
      </c>
      <c r="CZ785">
        <v>177.81979999999999</v>
      </c>
      <c r="DA785">
        <v>1038.394</v>
      </c>
      <c r="DB785">
        <v>2279.4059999999999</v>
      </c>
      <c r="DC785">
        <v>1867.0440000000001</v>
      </c>
      <c r="DD785">
        <v>2129.931</v>
      </c>
      <c r="DE785">
        <v>1785.212</v>
      </c>
      <c r="DF785">
        <v>1877.3</v>
      </c>
      <c r="DG785">
        <v>1600.182</v>
      </c>
      <c r="DH785">
        <v>15272.72</v>
      </c>
      <c r="DI785">
        <v>1869.414</v>
      </c>
      <c r="DJ785">
        <v>2988.3789999999999</v>
      </c>
      <c r="DK785">
        <v>5365.9889999999996</v>
      </c>
      <c r="DL785">
        <v>18815.09</v>
      </c>
      <c r="DM785">
        <v>3948.2449999999999</v>
      </c>
      <c r="DN785">
        <v>666.72640000000001</v>
      </c>
      <c r="DO785">
        <v>19</v>
      </c>
      <c r="DP785">
        <v>21</v>
      </c>
    </row>
    <row r="786" spans="1:122" x14ac:dyDescent="0.25">
      <c r="A786" t="str">
        <f t="shared" si="12"/>
        <v>AutoDR-No_Prescribed DA 1-4 (1PM-9PM)_44390_19-21</v>
      </c>
      <c r="B786" t="s">
        <v>62</v>
      </c>
      <c r="C786" t="s">
        <v>321</v>
      </c>
      <c r="D786" t="s">
        <v>61</v>
      </c>
      <c r="E786" t="s">
        <v>61</v>
      </c>
      <c r="F786" t="s">
        <v>61</v>
      </c>
      <c r="G786" t="s">
        <v>61</v>
      </c>
      <c r="H786" t="s">
        <v>97</v>
      </c>
      <c r="I786" t="s">
        <v>61</v>
      </c>
      <c r="J786" t="s">
        <v>61</v>
      </c>
      <c r="K786" t="s">
        <v>214</v>
      </c>
      <c r="L786" s="18">
        <v>44390</v>
      </c>
      <c r="M786">
        <v>19</v>
      </c>
      <c r="N786">
        <v>21</v>
      </c>
      <c r="O786" t="s">
        <v>258</v>
      </c>
      <c r="P786">
        <v>2</v>
      </c>
      <c r="Q786">
        <v>2</v>
      </c>
      <c r="R786">
        <v>0</v>
      </c>
      <c r="S786">
        <v>0</v>
      </c>
      <c r="T786">
        <v>1</v>
      </c>
      <c r="U786">
        <v>1</v>
      </c>
      <c r="V786">
        <v>1</v>
      </c>
      <c r="W786">
        <v>1080.5999999999999</v>
      </c>
      <c r="X786">
        <v>1384.2</v>
      </c>
      <c r="Y786">
        <v>1394.72</v>
      </c>
      <c r="Z786">
        <v>1389.4</v>
      </c>
      <c r="AA786">
        <v>1387.08</v>
      </c>
      <c r="AB786">
        <v>1380.16</v>
      </c>
      <c r="AC786">
        <v>1384.36</v>
      </c>
      <c r="AD786">
        <v>1394.08</v>
      </c>
      <c r="AE786">
        <v>1390.64</v>
      </c>
      <c r="AF786">
        <v>1396.2</v>
      </c>
      <c r="AG786">
        <v>1307.96</v>
      </c>
      <c r="AH786">
        <v>1185.56</v>
      </c>
      <c r="AI786">
        <v>555.20000000000005</v>
      </c>
      <c r="AJ786">
        <v>710.4</v>
      </c>
      <c r="AK786">
        <v>718.96</v>
      </c>
      <c r="AL786">
        <v>738.48</v>
      </c>
      <c r="AM786">
        <v>850.68</v>
      </c>
      <c r="AN786">
        <v>739.48</v>
      </c>
      <c r="AO786">
        <v>262.83999999999997</v>
      </c>
      <c r="AP786">
        <v>260.32</v>
      </c>
      <c r="AQ786">
        <v>243.44</v>
      </c>
      <c r="AR786">
        <v>729.88</v>
      </c>
      <c r="AS786">
        <v>873.56</v>
      </c>
      <c r="AT786">
        <v>880.76</v>
      </c>
      <c r="AU786">
        <v>55.5</v>
      </c>
      <c r="AV786">
        <v>55</v>
      </c>
      <c r="AW786">
        <v>54</v>
      </c>
      <c r="AX786">
        <v>54</v>
      </c>
      <c r="AY786">
        <v>54</v>
      </c>
      <c r="AZ786">
        <v>54</v>
      </c>
      <c r="BA786">
        <v>54</v>
      </c>
      <c r="BB786">
        <v>54</v>
      </c>
      <c r="BC786">
        <v>54.5</v>
      </c>
      <c r="BD786">
        <v>55.5</v>
      </c>
      <c r="BE786">
        <v>56</v>
      </c>
      <c r="BF786">
        <v>57.5</v>
      </c>
      <c r="BG786">
        <v>59.5</v>
      </c>
      <c r="BH786">
        <v>61</v>
      </c>
      <c r="BI786">
        <v>61</v>
      </c>
      <c r="BJ786">
        <v>61.5</v>
      </c>
      <c r="BK786">
        <v>62</v>
      </c>
      <c r="BL786">
        <v>61.5</v>
      </c>
      <c r="BM786">
        <v>60</v>
      </c>
      <c r="BN786">
        <v>58</v>
      </c>
      <c r="BO786">
        <v>58</v>
      </c>
      <c r="BP786">
        <v>57</v>
      </c>
      <c r="BQ786">
        <v>57</v>
      </c>
      <c r="BR786">
        <v>56.5</v>
      </c>
      <c r="BS786">
        <v>48.87677</v>
      </c>
      <c r="BT786">
        <v>-1.619507</v>
      </c>
      <c r="BU786">
        <v>-2.011841</v>
      </c>
      <c r="BV786">
        <v>1.1008910000000001</v>
      </c>
      <c r="BW786">
        <v>4.1894530000000003</v>
      </c>
      <c r="BX786">
        <v>8.1130370000000003</v>
      </c>
      <c r="BY786">
        <v>2.5034179999999999</v>
      </c>
      <c r="BZ786">
        <v>1.4093629999999999</v>
      </c>
      <c r="CA786">
        <v>-3.2924190000000002</v>
      </c>
      <c r="CB786">
        <v>-12.92285</v>
      </c>
      <c r="CC786">
        <v>34.823180000000001</v>
      </c>
      <c r="CD786">
        <v>17.08484</v>
      </c>
      <c r="CE786">
        <v>25.278960000000001</v>
      </c>
      <c r="CF786">
        <v>33.556780000000003</v>
      </c>
      <c r="CG786">
        <v>43.501910000000002</v>
      </c>
      <c r="CH786">
        <v>-0.67166139999999996</v>
      </c>
      <c r="CI786">
        <v>17.396740000000001</v>
      </c>
      <c r="CJ786">
        <v>380.80709999999999</v>
      </c>
      <c r="CK786">
        <v>554.66390000000001</v>
      </c>
      <c r="CL786">
        <v>635.47770000000003</v>
      </c>
      <c r="CM786">
        <v>671.02980000000002</v>
      </c>
      <c r="CN786">
        <v>343.05630000000002</v>
      </c>
      <c r="CO786">
        <v>66.920169999999999</v>
      </c>
      <c r="CP786">
        <v>-32.513170000000002</v>
      </c>
      <c r="CQ786">
        <v>1191.5340000000001</v>
      </c>
      <c r="CR786">
        <v>59.275649999999999</v>
      </c>
      <c r="CS786">
        <v>70.484210000000004</v>
      </c>
      <c r="CT786">
        <v>54.874690000000001</v>
      </c>
      <c r="CU786">
        <v>50.226520000000001</v>
      </c>
      <c r="CV786">
        <v>37.334350000000001</v>
      </c>
      <c r="CW786">
        <v>14.461</v>
      </c>
      <c r="CX786">
        <v>24.192229999999999</v>
      </c>
      <c r="CY786">
        <v>36.649949999999997</v>
      </c>
      <c r="CZ786">
        <v>177.81979999999999</v>
      </c>
      <c r="DA786">
        <v>1038.394</v>
      </c>
      <c r="DB786">
        <v>2279.4059999999999</v>
      </c>
      <c r="DC786">
        <v>1867.0440000000001</v>
      </c>
      <c r="DD786">
        <v>2129.931</v>
      </c>
      <c r="DE786">
        <v>1785.212</v>
      </c>
      <c r="DF786">
        <v>1877.3</v>
      </c>
      <c r="DG786">
        <v>1600.182</v>
      </c>
      <c r="DH786">
        <v>15272.72</v>
      </c>
      <c r="DI786">
        <v>1869.414</v>
      </c>
      <c r="DJ786">
        <v>2988.3789999999999</v>
      </c>
      <c r="DK786">
        <v>5365.9889999999996</v>
      </c>
      <c r="DL786">
        <v>18815.09</v>
      </c>
      <c r="DM786">
        <v>3948.2449999999999</v>
      </c>
      <c r="DN786">
        <v>666.72640000000001</v>
      </c>
      <c r="DO786">
        <v>19</v>
      </c>
      <c r="DP786">
        <v>21</v>
      </c>
      <c r="DR786" s="20"/>
    </row>
    <row r="787" spans="1:122" hidden="1" x14ac:dyDescent="0.25">
      <c r="A787" t="str">
        <f t="shared" si="12"/>
        <v>All_Prescribed DA 1-4 (1PM-9PM)_44390_19-21</v>
      </c>
      <c r="B787" t="s">
        <v>62</v>
      </c>
      <c r="C787" t="s">
        <v>61</v>
      </c>
      <c r="D787" t="s">
        <v>61</v>
      </c>
      <c r="E787" t="s">
        <v>61</v>
      </c>
      <c r="F787" t="s">
        <v>61</v>
      </c>
      <c r="G787" t="s">
        <v>61</v>
      </c>
      <c r="H787" t="s">
        <v>61</v>
      </c>
      <c r="I787" t="s">
        <v>61</v>
      </c>
      <c r="J787" t="s">
        <v>61</v>
      </c>
      <c r="K787" t="s">
        <v>214</v>
      </c>
      <c r="L787" s="18">
        <v>44390</v>
      </c>
      <c r="M787">
        <v>19</v>
      </c>
      <c r="N787">
        <v>21</v>
      </c>
      <c r="O787" t="s">
        <v>258</v>
      </c>
      <c r="P787">
        <v>2</v>
      </c>
      <c r="Q787">
        <v>2</v>
      </c>
      <c r="R787">
        <v>0</v>
      </c>
      <c r="S787">
        <v>0</v>
      </c>
      <c r="T787">
        <v>1</v>
      </c>
      <c r="U787">
        <v>1</v>
      </c>
      <c r="V787">
        <v>1</v>
      </c>
      <c r="W787">
        <v>1080.5999999999999</v>
      </c>
      <c r="X787">
        <v>1384.2</v>
      </c>
      <c r="Y787">
        <v>1394.72</v>
      </c>
      <c r="Z787">
        <v>1389.4</v>
      </c>
      <c r="AA787">
        <v>1387.08</v>
      </c>
      <c r="AB787">
        <v>1380.16</v>
      </c>
      <c r="AC787">
        <v>1384.36</v>
      </c>
      <c r="AD787">
        <v>1394.08</v>
      </c>
      <c r="AE787">
        <v>1390.64</v>
      </c>
      <c r="AF787">
        <v>1396.2</v>
      </c>
      <c r="AG787">
        <v>1307.96</v>
      </c>
      <c r="AH787">
        <v>1185.56</v>
      </c>
      <c r="AI787">
        <v>555.20000000000005</v>
      </c>
      <c r="AJ787">
        <v>710.4</v>
      </c>
      <c r="AK787">
        <v>718.96</v>
      </c>
      <c r="AL787">
        <v>738.48</v>
      </c>
      <c r="AM787">
        <v>850.68</v>
      </c>
      <c r="AN787">
        <v>739.48</v>
      </c>
      <c r="AO787">
        <v>262.83999999999997</v>
      </c>
      <c r="AP787">
        <v>260.32</v>
      </c>
      <c r="AQ787">
        <v>243.44</v>
      </c>
      <c r="AR787">
        <v>729.88</v>
      </c>
      <c r="AS787">
        <v>873.56</v>
      </c>
      <c r="AT787">
        <v>880.76</v>
      </c>
      <c r="AU787">
        <v>55.5</v>
      </c>
      <c r="AV787">
        <v>55</v>
      </c>
      <c r="AW787">
        <v>54</v>
      </c>
      <c r="AX787">
        <v>54</v>
      </c>
      <c r="AY787">
        <v>54</v>
      </c>
      <c r="AZ787">
        <v>54</v>
      </c>
      <c r="BA787">
        <v>54</v>
      </c>
      <c r="BB787">
        <v>54</v>
      </c>
      <c r="BC787">
        <v>54.5</v>
      </c>
      <c r="BD787">
        <v>55.5</v>
      </c>
      <c r="BE787">
        <v>56</v>
      </c>
      <c r="BF787">
        <v>57.5</v>
      </c>
      <c r="BG787">
        <v>59.5</v>
      </c>
      <c r="BH787">
        <v>61</v>
      </c>
      <c r="BI787">
        <v>61</v>
      </c>
      <c r="BJ787">
        <v>61.5</v>
      </c>
      <c r="BK787">
        <v>62</v>
      </c>
      <c r="BL787">
        <v>61.5</v>
      </c>
      <c r="BM787">
        <v>60</v>
      </c>
      <c r="BN787">
        <v>58</v>
      </c>
      <c r="BO787">
        <v>58</v>
      </c>
      <c r="BP787">
        <v>57</v>
      </c>
      <c r="BQ787">
        <v>57</v>
      </c>
      <c r="BR787">
        <v>56.5</v>
      </c>
      <c r="BS787">
        <v>48.87677</v>
      </c>
      <c r="BT787">
        <v>-1.619507</v>
      </c>
      <c r="BU787">
        <v>-2.011841</v>
      </c>
      <c r="BV787">
        <v>1.1008910000000001</v>
      </c>
      <c r="BW787">
        <v>4.1894530000000003</v>
      </c>
      <c r="BX787">
        <v>8.1130370000000003</v>
      </c>
      <c r="BY787">
        <v>2.5034179999999999</v>
      </c>
      <c r="BZ787">
        <v>1.4093629999999999</v>
      </c>
      <c r="CA787">
        <v>-3.2924190000000002</v>
      </c>
      <c r="CB787">
        <v>-12.92285</v>
      </c>
      <c r="CC787">
        <v>34.823180000000001</v>
      </c>
      <c r="CD787">
        <v>17.08484</v>
      </c>
      <c r="CE787">
        <v>25.278960000000001</v>
      </c>
      <c r="CF787">
        <v>33.556780000000003</v>
      </c>
      <c r="CG787">
        <v>43.501910000000002</v>
      </c>
      <c r="CH787">
        <v>-0.67166139999999996</v>
      </c>
      <c r="CI787">
        <v>17.396740000000001</v>
      </c>
      <c r="CJ787">
        <v>380.80709999999999</v>
      </c>
      <c r="CK787">
        <v>554.66390000000001</v>
      </c>
      <c r="CL787">
        <v>635.47770000000003</v>
      </c>
      <c r="CM787">
        <v>671.02980000000002</v>
      </c>
      <c r="CN787">
        <v>343.05630000000002</v>
      </c>
      <c r="CO787">
        <v>66.920169999999999</v>
      </c>
      <c r="CP787">
        <v>-32.513170000000002</v>
      </c>
      <c r="CQ787">
        <v>1191.5340000000001</v>
      </c>
      <c r="CR787">
        <v>59.275649999999999</v>
      </c>
      <c r="CS787">
        <v>70.484210000000004</v>
      </c>
      <c r="CT787">
        <v>54.874690000000001</v>
      </c>
      <c r="CU787">
        <v>50.226520000000001</v>
      </c>
      <c r="CV787">
        <v>37.334350000000001</v>
      </c>
      <c r="CW787">
        <v>14.461</v>
      </c>
      <c r="CX787">
        <v>24.192229999999999</v>
      </c>
      <c r="CY787">
        <v>36.649949999999997</v>
      </c>
      <c r="CZ787">
        <v>177.81979999999999</v>
      </c>
      <c r="DA787">
        <v>1038.394</v>
      </c>
      <c r="DB787">
        <v>2279.4059999999999</v>
      </c>
      <c r="DC787">
        <v>1867.0440000000001</v>
      </c>
      <c r="DD787">
        <v>2129.931</v>
      </c>
      <c r="DE787">
        <v>1785.212</v>
      </c>
      <c r="DF787">
        <v>1877.3</v>
      </c>
      <c r="DG787">
        <v>1600.182</v>
      </c>
      <c r="DH787">
        <v>15272.72</v>
      </c>
      <c r="DI787">
        <v>1869.414</v>
      </c>
      <c r="DJ787">
        <v>2988.3789999999999</v>
      </c>
      <c r="DK787">
        <v>5365.9889999999996</v>
      </c>
      <c r="DL787">
        <v>18815.09</v>
      </c>
      <c r="DM787">
        <v>3948.2449999999999</v>
      </c>
      <c r="DN787">
        <v>666.72640000000001</v>
      </c>
      <c r="DO787">
        <v>19</v>
      </c>
      <c r="DP787">
        <v>21</v>
      </c>
      <c r="DR787" s="20"/>
    </row>
    <row r="788" spans="1:122" hidden="1" x14ac:dyDescent="0.25">
      <c r="A788" t="str">
        <f t="shared" si="12"/>
        <v>Aggregator-Blue Zone Resources, LLC_Prescribed DA 1-4 (1PM-9PM)_44390_19-21</v>
      </c>
      <c r="B788" t="s">
        <v>62</v>
      </c>
      <c r="C788" t="s">
        <v>261</v>
      </c>
      <c r="D788" t="s">
        <v>61</v>
      </c>
      <c r="E788" t="s">
        <v>61</v>
      </c>
      <c r="F788" t="s">
        <v>262</v>
      </c>
      <c r="G788" t="s">
        <v>61</v>
      </c>
      <c r="H788" t="s">
        <v>61</v>
      </c>
      <c r="I788" t="s">
        <v>61</v>
      </c>
      <c r="J788" t="s">
        <v>61</v>
      </c>
      <c r="K788" t="s">
        <v>214</v>
      </c>
      <c r="L788" s="18">
        <v>44390</v>
      </c>
      <c r="M788">
        <v>19</v>
      </c>
      <c r="N788">
        <v>21</v>
      </c>
      <c r="O788" t="s">
        <v>258</v>
      </c>
      <c r="P788">
        <v>2</v>
      </c>
      <c r="Q788">
        <v>2</v>
      </c>
      <c r="R788">
        <v>0</v>
      </c>
      <c r="S788">
        <v>0</v>
      </c>
      <c r="T788">
        <v>1</v>
      </c>
      <c r="U788">
        <v>1</v>
      </c>
      <c r="V788">
        <v>1</v>
      </c>
      <c r="W788">
        <v>1080.5999999999999</v>
      </c>
      <c r="X788">
        <v>1384.2</v>
      </c>
      <c r="Y788">
        <v>1394.72</v>
      </c>
      <c r="Z788">
        <v>1389.4</v>
      </c>
      <c r="AA788">
        <v>1387.08</v>
      </c>
      <c r="AB788">
        <v>1380.16</v>
      </c>
      <c r="AC788">
        <v>1384.36</v>
      </c>
      <c r="AD788">
        <v>1394.08</v>
      </c>
      <c r="AE788">
        <v>1390.64</v>
      </c>
      <c r="AF788">
        <v>1396.2</v>
      </c>
      <c r="AG788">
        <v>1307.96</v>
      </c>
      <c r="AH788">
        <v>1185.56</v>
      </c>
      <c r="AI788">
        <v>555.20000000000005</v>
      </c>
      <c r="AJ788">
        <v>710.4</v>
      </c>
      <c r="AK788">
        <v>718.96</v>
      </c>
      <c r="AL788">
        <v>738.48</v>
      </c>
      <c r="AM788">
        <v>850.68</v>
      </c>
      <c r="AN788">
        <v>739.48</v>
      </c>
      <c r="AO788">
        <v>262.83999999999997</v>
      </c>
      <c r="AP788">
        <v>260.32</v>
      </c>
      <c r="AQ788">
        <v>243.44</v>
      </c>
      <c r="AR788">
        <v>729.88</v>
      </c>
      <c r="AS788">
        <v>873.56</v>
      </c>
      <c r="AT788">
        <v>880.76</v>
      </c>
      <c r="AU788">
        <v>55.5</v>
      </c>
      <c r="AV788">
        <v>55</v>
      </c>
      <c r="AW788">
        <v>54</v>
      </c>
      <c r="AX788">
        <v>54</v>
      </c>
      <c r="AY788">
        <v>54</v>
      </c>
      <c r="AZ788">
        <v>54</v>
      </c>
      <c r="BA788">
        <v>54</v>
      </c>
      <c r="BB788">
        <v>54</v>
      </c>
      <c r="BC788">
        <v>54.5</v>
      </c>
      <c r="BD788">
        <v>55.5</v>
      </c>
      <c r="BE788">
        <v>56</v>
      </c>
      <c r="BF788">
        <v>57.5</v>
      </c>
      <c r="BG788">
        <v>59.5</v>
      </c>
      <c r="BH788">
        <v>61</v>
      </c>
      <c r="BI788">
        <v>61</v>
      </c>
      <c r="BJ788">
        <v>61.5</v>
      </c>
      <c r="BK788">
        <v>62</v>
      </c>
      <c r="BL788">
        <v>61.5</v>
      </c>
      <c r="BM788">
        <v>60</v>
      </c>
      <c r="BN788">
        <v>58</v>
      </c>
      <c r="BO788">
        <v>58</v>
      </c>
      <c r="BP788">
        <v>57</v>
      </c>
      <c r="BQ788">
        <v>57</v>
      </c>
      <c r="BR788">
        <v>56.5</v>
      </c>
      <c r="BS788">
        <v>48.87677</v>
      </c>
      <c r="BT788">
        <v>-1.619507</v>
      </c>
      <c r="BU788">
        <v>-2.011841</v>
      </c>
      <c r="BV788">
        <v>1.1008910000000001</v>
      </c>
      <c r="BW788">
        <v>4.1894530000000003</v>
      </c>
      <c r="BX788">
        <v>8.1130370000000003</v>
      </c>
      <c r="BY788">
        <v>2.5034179999999999</v>
      </c>
      <c r="BZ788">
        <v>1.4093629999999999</v>
      </c>
      <c r="CA788">
        <v>-3.2924190000000002</v>
      </c>
      <c r="CB788">
        <v>-12.92285</v>
      </c>
      <c r="CC788">
        <v>34.823180000000001</v>
      </c>
      <c r="CD788">
        <v>17.08484</v>
      </c>
      <c r="CE788">
        <v>25.278960000000001</v>
      </c>
      <c r="CF788">
        <v>33.556780000000003</v>
      </c>
      <c r="CG788">
        <v>43.501910000000002</v>
      </c>
      <c r="CH788">
        <v>-0.67166139999999996</v>
      </c>
      <c r="CI788">
        <v>17.396740000000001</v>
      </c>
      <c r="CJ788">
        <v>380.80709999999999</v>
      </c>
      <c r="CK788">
        <v>554.66390000000001</v>
      </c>
      <c r="CL788">
        <v>635.47770000000003</v>
      </c>
      <c r="CM788">
        <v>671.02980000000002</v>
      </c>
      <c r="CN788">
        <v>343.05630000000002</v>
      </c>
      <c r="CO788">
        <v>66.920169999999999</v>
      </c>
      <c r="CP788">
        <v>-32.513170000000002</v>
      </c>
      <c r="CQ788">
        <v>1191.5340000000001</v>
      </c>
      <c r="CR788">
        <v>59.275649999999999</v>
      </c>
      <c r="CS788">
        <v>70.484210000000004</v>
      </c>
      <c r="CT788">
        <v>54.874690000000001</v>
      </c>
      <c r="CU788">
        <v>50.226520000000001</v>
      </c>
      <c r="CV788">
        <v>37.334350000000001</v>
      </c>
      <c r="CW788">
        <v>14.461</v>
      </c>
      <c r="CX788">
        <v>24.192229999999999</v>
      </c>
      <c r="CY788">
        <v>36.649949999999997</v>
      </c>
      <c r="CZ788">
        <v>177.81979999999999</v>
      </c>
      <c r="DA788">
        <v>1038.394</v>
      </c>
      <c r="DB788">
        <v>2279.4059999999999</v>
      </c>
      <c r="DC788">
        <v>1867.0440000000001</v>
      </c>
      <c r="DD788">
        <v>2129.931</v>
      </c>
      <c r="DE788">
        <v>1785.212</v>
      </c>
      <c r="DF788">
        <v>1877.3</v>
      </c>
      <c r="DG788">
        <v>1600.182</v>
      </c>
      <c r="DH788">
        <v>15272.72</v>
      </c>
      <c r="DI788">
        <v>1869.414</v>
      </c>
      <c r="DJ788">
        <v>2988.3789999999999</v>
      </c>
      <c r="DK788">
        <v>5365.9889999999996</v>
      </c>
      <c r="DL788">
        <v>18815.09</v>
      </c>
      <c r="DM788">
        <v>3948.2449999999999</v>
      </c>
      <c r="DN788">
        <v>666.72640000000001</v>
      </c>
      <c r="DO788">
        <v>19</v>
      </c>
      <c r="DP788">
        <v>21</v>
      </c>
      <c r="DR788" s="20"/>
    </row>
    <row r="789" spans="1:122" hidden="1" x14ac:dyDescent="0.25">
      <c r="A789" t="str">
        <f t="shared" si="12"/>
        <v>OtherDR-No_All CBP_44391</v>
      </c>
      <c r="B789" t="s">
        <v>62</v>
      </c>
      <c r="C789" t="s">
        <v>323</v>
      </c>
      <c r="D789" t="s">
        <v>61</v>
      </c>
      <c r="E789" t="s">
        <v>61</v>
      </c>
      <c r="F789" t="s">
        <v>61</v>
      </c>
      <c r="G789" t="s">
        <v>61</v>
      </c>
      <c r="H789" t="s">
        <v>61</v>
      </c>
      <c r="I789" t="s">
        <v>97</v>
      </c>
      <c r="J789" t="s">
        <v>61</v>
      </c>
      <c r="K789" t="s">
        <v>197</v>
      </c>
      <c r="L789" s="18">
        <v>44391</v>
      </c>
      <c r="M789">
        <v>20</v>
      </c>
      <c r="N789">
        <v>20</v>
      </c>
      <c r="O789" t="s">
        <v>258</v>
      </c>
      <c r="P789">
        <v>2</v>
      </c>
      <c r="Q789">
        <v>2</v>
      </c>
      <c r="R789">
        <v>0</v>
      </c>
      <c r="S789">
        <v>0</v>
      </c>
      <c r="T789">
        <v>1</v>
      </c>
      <c r="U789">
        <v>0</v>
      </c>
      <c r="V789">
        <v>1</v>
      </c>
      <c r="W789">
        <v>1196.4000000000001</v>
      </c>
      <c r="X789">
        <v>1292.76</v>
      </c>
      <c r="Y789">
        <v>1290.8399999999999</v>
      </c>
      <c r="Z789">
        <v>1286.04</v>
      </c>
      <c r="AA789">
        <v>1286.24</v>
      </c>
      <c r="AB789">
        <v>1289.3599999999999</v>
      </c>
      <c r="AC789">
        <v>1301.72</v>
      </c>
      <c r="AD789">
        <v>1311.2</v>
      </c>
      <c r="AE789">
        <v>1311.28</v>
      </c>
      <c r="AF789">
        <v>1319.08</v>
      </c>
      <c r="AG789">
        <v>1311.12</v>
      </c>
      <c r="AH789">
        <v>1225.1600000000001</v>
      </c>
      <c r="AI789">
        <v>681.12</v>
      </c>
      <c r="AJ789">
        <v>838.04</v>
      </c>
      <c r="AK789">
        <v>790.6</v>
      </c>
      <c r="AL789">
        <v>801.6</v>
      </c>
      <c r="AM789">
        <v>879.56</v>
      </c>
      <c r="AN789">
        <v>944.96</v>
      </c>
      <c r="AO789">
        <v>942.64</v>
      </c>
      <c r="AP789">
        <v>330.72</v>
      </c>
      <c r="AQ789">
        <v>528.6</v>
      </c>
      <c r="AR789">
        <v>913.08</v>
      </c>
      <c r="AS789">
        <v>913.44</v>
      </c>
      <c r="AT789">
        <v>919.32</v>
      </c>
      <c r="AU789">
        <v>56</v>
      </c>
      <c r="AV789">
        <v>56</v>
      </c>
      <c r="AW789">
        <v>56</v>
      </c>
      <c r="AX789">
        <v>56</v>
      </c>
      <c r="AY789">
        <v>56</v>
      </c>
      <c r="AZ789">
        <v>55</v>
      </c>
      <c r="BA789">
        <v>55</v>
      </c>
      <c r="BB789">
        <v>55.5</v>
      </c>
      <c r="BC789">
        <v>57</v>
      </c>
      <c r="BD789">
        <v>57.5</v>
      </c>
      <c r="BE789">
        <v>58.5</v>
      </c>
      <c r="BF789">
        <v>59.5</v>
      </c>
      <c r="BG789">
        <v>61.5</v>
      </c>
      <c r="BH789">
        <v>61.5</v>
      </c>
      <c r="BI789">
        <v>61.5</v>
      </c>
      <c r="BJ789">
        <v>62</v>
      </c>
      <c r="BK789">
        <v>63</v>
      </c>
      <c r="BL789">
        <v>62.5</v>
      </c>
      <c r="BM789">
        <v>60.5</v>
      </c>
      <c r="BN789">
        <v>59.5</v>
      </c>
      <c r="BO789">
        <v>58.5</v>
      </c>
      <c r="BP789">
        <v>57.5</v>
      </c>
      <c r="BQ789">
        <v>57</v>
      </c>
      <c r="BR789">
        <v>57</v>
      </c>
      <c r="BS789">
        <v>-47.867249999999999</v>
      </c>
      <c r="BT789">
        <v>-6.6381839999999999</v>
      </c>
      <c r="BU789">
        <v>-0.83044430000000002</v>
      </c>
      <c r="BV789">
        <v>1.545471</v>
      </c>
      <c r="BW789">
        <v>6.4697000000000001E-3</v>
      </c>
      <c r="BX789">
        <v>-0.81072999999999995</v>
      </c>
      <c r="BY789">
        <v>-10.80969</v>
      </c>
      <c r="BZ789">
        <v>-8.2637940000000008</v>
      </c>
      <c r="CA789">
        <v>-1.896118</v>
      </c>
      <c r="CB789">
        <v>21.773800000000001</v>
      </c>
      <c r="CC789">
        <v>31.9541</v>
      </c>
      <c r="CD789">
        <v>3.2422490000000002</v>
      </c>
      <c r="CE789">
        <v>-36.453029999999998</v>
      </c>
      <c r="CF789">
        <v>-30.392900000000001</v>
      </c>
      <c r="CG789">
        <v>-0.30331419999999998</v>
      </c>
      <c r="CH789">
        <v>-18.45975</v>
      </c>
      <c r="CI789">
        <v>-28.102550000000001</v>
      </c>
      <c r="CJ789">
        <v>-28.99165</v>
      </c>
      <c r="CK789">
        <v>138.84270000000001</v>
      </c>
      <c r="CL789">
        <v>495.85270000000003</v>
      </c>
      <c r="CM789">
        <v>231.39869999999999</v>
      </c>
      <c r="CN789">
        <v>-63.082380000000001</v>
      </c>
      <c r="CO789">
        <v>-35.270719999999997</v>
      </c>
      <c r="CP789">
        <v>-39.313400000000001</v>
      </c>
      <c r="CQ789">
        <v>513.00570000000005</v>
      </c>
      <c r="CR789">
        <v>72.320130000000006</v>
      </c>
      <c r="CS789">
        <v>59.599170000000001</v>
      </c>
      <c r="CT789">
        <v>61.52861</v>
      </c>
      <c r="CU789">
        <v>61.657150000000001</v>
      </c>
      <c r="CV789">
        <v>47.575270000000003</v>
      </c>
      <c r="CW789">
        <v>57.849449999999997</v>
      </c>
      <c r="CX789">
        <v>25.797090000000001</v>
      </c>
      <c r="CY789">
        <v>66.997069999999994</v>
      </c>
      <c r="CZ789">
        <v>464.33969999999999</v>
      </c>
      <c r="DA789">
        <v>717.10940000000005</v>
      </c>
      <c r="DB789">
        <v>529.81979999999999</v>
      </c>
      <c r="DC789">
        <v>1440.7950000000001</v>
      </c>
      <c r="DD789">
        <v>4632.2330000000002</v>
      </c>
      <c r="DE789">
        <v>5332.598</v>
      </c>
      <c r="DF789">
        <v>3204.444</v>
      </c>
      <c r="DG789">
        <v>3204.6219999999998</v>
      </c>
      <c r="DH789">
        <v>3231.6529999999998</v>
      </c>
      <c r="DI789">
        <v>36149.730000000003</v>
      </c>
      <c r="DJ789">
        <v>3587.9769999999999</v>
      </c>
      <c r="DK789">
        <v>5402.2830000000004</v>
      </c>
      <c r="DL789">
        <v>4827.8239999999996</v>
      </c>
      <c r="DM789">
        <v>1691.385</v>
      </c>
      <c r="DN789">
        <v>1142.8800000000001</v>
      </c>
      <c r="DO789">
        <v>20</v>
      </c>
      <c r="DP789">
        <v>20</v>
      </c>
      <c r="DR789" s="20"/>
    </row>
    <row r="790" spans="1:122" hidden="1" x14ac:dyDescent="0.25">
      <c r="A790" t="str">
        <f t="shared" si="12"/>
        <v>All_All CBP_44391</v>
      </c>
      <c r="B790" t="s">
        <v>62</v>
      </c>
      <c r="C790" t="s">
        <v>61</v>
      </c>
      <c r="D790" t="s">
        <v>61</v>
      </c>
      <c r="E790" t="s">
        <v>61</v>
      </c>
      <c r="F790" t="s">
        <v>61</v>
      </c>
      <c r="G790" t="s">
        <v>61</v>
      </c>
      <c r="H790" t="s">
        <v>61</v>
      </c>
      <c r="I790" t="s">
        <v>61</v>
      </c>
      <c r="J790" t="s">
        <v>61</v>
      </c>
      <c r="K790" t="s">
        <v>197</v>
      </c>
      <c r="L790" s="18">
        <v>44391</v>
      </c>
      <c r="M790">
        <v>20</v>
      </c>
      <c r="N790">
        <v>20</v>
      </c>
      <c r="O790" t="s">
        <v>258</v>
      </c>
      <c r="P790">
        <v>2</v>
      </c>
      <c r="Q790">
        <v>2</v>
      </c>
      <c r="R790">
        <v>0</v>
      </c>
      <c r="S790">
        <v>0</v>
      </c>
      <c r="T790">
        <v>1</v>
      </c>
      <c r="U790">
        <v>0</v>
      </c>
      <c r="V790">
        <v>1</v>
      </c>
      <c r="W790">
        <v>1196.4000000000001</v>
      </c>
      <c r="X790">
        <v>1292.76</v>
      </c>
      <c r="Y790">
        <v>1290.8399999999999</v>
      </c>
      <c r="Z790">
        <v>1286.04</v>
      </c>
      <c r="AA790">
        <v>1286.24</v>
      </c>
      <c r="AB790">
        <v>1289.3599999999999</v>
      </c>
      <c r="AC790">
        <v>1301.72</v>
      </c>
      <c r="AD790">
        <v>1311.2</v>
      </c>
      <c r="AE790">
        <v>1311.28</v>
      </c>
      <c r="AF790">
        <v>1319.08</v>
      </c>
      <c r="AG790">
        <v>1311.12</v>
      </c>
      <c r="AH790">
        <v>1225.1600000000001</v>
      </c>
      <c r="AI790">
        <v>681.12</v>
      </c>
      <c r="AJ790">
        <v>838.04</v>
      </c>
      <c r="AK790">
        <v>790.6</v>
      </c>
      <c r="AL790">
        <v>801.6</v>
      </c>
      <c r="AM790">
        <v>879.56</v>
      </c>
      <c r="AN790">
        <v>944.96</v>
      </c>
      <c r="AO790">
        <v>942.64</v>
      </c>
      <c r="AP790">
        <v>330.72</v>
      </c>
      <c r="AQ790">
        <v>528.6</v>
      </c>
      <c r="AR790">
        <v>913.08</v>
      </c>
      <c r="AS790">
        <v>913.44</v>
      </c>
      <c r="AT790">
        <v>919.32</v>
      </c>
      <c r="AU790">
        <v>56</v>
      </c>
      <c r="AV790">
        <v>56</v>
      </c>
      <c r="AW790">
        <v>56</v>
      </c>
      <c r="AX790">
        <v>56</v>
      </c>
      <c r="AY790">
        <v>56</v>
      </c>
      <c r="AZ790">
        <v>55</v>
      </c>
      <c r="BA790">
        <v>55</v>
      </c>
      <c r="BB790">
        <v>55.5</v>
      </c>
      <c r="BC790">
        <v>57</v>
      </c>
      <c r="BD790">
        <v>57.5</v>
      </c>
      <c r="BE790">
        <v>58.5</v>
      </c>
      <c r="BF790">
        <v>59.5</v>
      </c>
      <c r="BG790">
        <v>61.5</v>
      </c>
      <c r="BH790">
        <v>61.5</v>
      </c>
      <c r="BI790">
        <v>61.5</v>
      </c>
      <c r="BJ790">
        <v>62</v>
      </c>
      <c r="BK790">
        <v>63</v>
      </c>
      <c r="BL790">
        <v>62.5</v>
      </c>
      <c r="BM790">
        <v>60.5</v>
      </c>
      <c r="BN790">
        <v>59.5</v>
      </c>
      <c r="BO790">
        <v>58.5</v>
      </c>
      <c r="BP790">
        <v>57.5</v>
      </c>
      <c r="BQ790">
        <v>57</v>
      </c>
      <c r="BR790">
        <v>57</v>
      </c>
      <c r="BS790">
        <v>-47.867249999999999</v>
      </c>
      <c r="BT790">
        <v>-6.6381839999999999</v>
      </c>
      <c r="BU790">
        <v>-0.83044430000000002</v>
      </c>
      <c r="BV790">
        <v>1.545471</v>
      </c>
      <c r="BW790">
        <v>6.4697000000000001E-3</v>
      </c>
      <c r="BX790">
        <v>-0.81072999999999995</v>
      </c>
      <c r="BY790">
        <v>-10.80969</v>
      </c>
      <c r="BZ790">
        <v>-8.2637940000000008</v>
      </c>
      <c r="CA790">
        <v>-1.896118</v>
      </c>
      <c r="CB790">
        <v>21.773800000000001</v>
      </c>
      <c r="CC790">
        <v>31.9541</v>
      </c>
      <c r="CD790">
        <v>3.2422490000000002</v>
      </c>
      <c r="CE790">
        <v>-36.453029999999998</v>
      </c>
      <c r="CF790">
        <v>-30.392900000000001</v>
      </c>
      <c r="CG790">
        <v>-0.30331419999999998</v>
      </c>
      <c r="CH790">
        <v>-18.45975</v>
      </c>
      <c r="CI790">
        <v>-28.102550000000001</v>
      </c>
      <c r="CJ790">
        <v>-28.99165</v>
      </c>
      <c r="CK790">
        <v>138.84270000000001</v>
      </c>
      <c r="CL790">
        <v>495.85270000000003</v>
      </c>
      <c r="CM790">
        <v>231.39869999999999</v>
      </c>
      <c r="CN790">
        <v>-63.082380000000001</v>
      </c>
      <c r="CO790">
        <v>-35.270719999999997</v>
      </c>
      <c r="CP790">
        <v>-39.313400000000001</v>
      </c>
      <c r="CQ790">
        <v>513.00570000000005</v>
      </c>
      <c r="CR790">
        <v>72.320130000000006</v>
      </c>
      <c r="CS790">
        <v>59.599170000000001</v>
      </c>
      <c r="CT790">
        <v>61.52861</v>
      </c>
      <c r="CU790">
        <v>61.657150000000001</v>
      </c>
      <c r="CV790">
        <v>47.575270000000003</v>
      </c>
      <c r="CW790">
        <v>57.849449999999997</v>
      </c>
      <c r="CX790">
        <v>25.797090000000001</v>
      </c>
      <c r="CY790">
        <v>66.997069999999994</v>
      </c>
      <c r="CZ790">
        <v>464.33969999999999</v>
      </c>
      <c r="DA790">
        <v>717.10940000000005</v>
      </c>
      <c r="DB790">
        <v>529.81979999999999</v>
      </c>
      <c r="DC790">
        <v>1440.7950000000001</v>
      </c>
      <c r="DD790">
        <v>4632.2330000000002</v>
      </c>
      <c r="DE790">
        <v>5332.598</v>
      </c>
      <c r="DF790">
        <v>3204.444</v>
      </c>
      <c r="DG790">
        <v>3204.6219999999998</v>
      </c>
      <c r="DH790">
        <v>3231.6529999999998</v>
      </c>
      <c r="DI790">
        <v>36149.730000000003</v>
      </c>
      <c r="DJ790">
        <v>3587.9769999999999</v>
      </c>
      <c r="DK790">
        <v>5402.2830000000004</v>
      </c>
      <c r="DL790">
        <v>4827.8239999999996</v>
      </c>
      <c r="DM790">
        <v>1691.385</v>
      </c>
      <c r="DN790">
        <v>1142.8800000000001</v>
      </c>
      <c r="DO790">
        <v>20</v>
      </c>
      <c r="DP790">
        <v>20</v>
      </c>
      <c r="DR790" s="20"/>
    </row>
    <row r="791" spans="1:122" x14ac:dyDescent="0.25">
      <c r="A791" t="str">
        <f t="shared" si="12"/>
        <v>AutoDR-No_All CBP_44391</v>
      </c>
      <c r="B791" t="s">
        <v>62</v>
      </c>
      <c r="C791" t="s">
        <v>321</v>
      </c>
      <c r="D791" t="s">
        <v>61</v>
      </c>
      <c r="E791" t="s">
        <v>61</v>
      </c>
      <c r="F791" t="s">
        <v>61</v>
      </c>
      <c r="G791" t="s">
        <v>61</v>
      </c>
      <c r="H791" t="s">
        <v>97</v>
      </c>
      <c r="I791" t="s">
        <v>61</v>
      </c>
      <c r="J791" t="s">
        <v>61</v>
      </c>
      <c r="K791" t="s">
        <v>197</v>
      </c>
      <c r="L791" s="18">
        <v>44391</v>
      </c>
      <c r="M791">
        <v>20</v>
      </c>
      <c r="N791">
        <v>20</v>
      </c>
      <c r="O791" t="s">
        <v>258</v>
      </c>
      <c r="P791">
        <v>2</v>
      </c>
      <c r="Q791">
        <v>2</v>
      </c>
      <c r="R791">
        <v>0</v>
      </c>
      <c r="S791">
        <v>0</v>
      </c>
      <c r="T791">
        <v>1</v>
      </c>
      <c r="U791">
        <v>0</v>
      </c>
      <c r="V791">
        <v>1</v>
      </c>
      <c r="W791">
        <v>1196.4000000000001</v>
      </c>
      <c r="X791">
        <v>1292.76</v>
      </c>
      <c r="Y791">
        <v>1290.8399999999999</v>
      </c>
      <c r="Z791">
        <v>1286.04</v>
      </c>
      <c r="AA791">
        <v>1286.24</v>
      </c>
      <c r="AB791">
        <v>1289.3599999999999</v>
      </c>
      <c r="AC791">
        <v>1301.72</v>
      </c>
      <c r="AD791">
        <v>1311.2</v>
      </c>
      <c r="AE791">
        <v>1311.28</v>
      </c>
      <c r="AF791">
        <v>1319.08</v>
      </c>
      <c r="AG791">
        <v>1311.12</v>
      </c>
      <c r="AH791">
        <v>1225.1600000000001</v>
      </c>
      <c r="AI791">
        <v>681.12</v>
      </c>
      <c r="AJ791">
        <v>838.04</v>
      </c>
      <c r="AK791">
        <v>790.6</v>
      </c>
      <c r="AL791">
        <v>801.6</v>
      </c>
      <c r="AM791">
        <v>879.56</v>
      </c>
      <c r="AN791">
        <v>944.96</v>
      </c>
      <c r="AO791">
        <v>942.64</v>
      </c>
      <c r="AP791">
        <v>330.72</v>
      </c>
      <c r="AQ791">
        <v>528.6</v>
      </c>
      <c r="AR791">
        <v>913.08</v>
      </c>
      <c r="AS791">
        <v>913.44</v>
      </c>
      <c r="AT791">
        <v>919.32</v>
      </c>
      <c r="AU791">
        <v>56</v>
      </c>
      <c r="AV791">
        <v>56</v>
      </c>
      <c r="AW791">
        <v>56</v>
      </c>
      <c r="AX791">
        <v>56</v>
      </c>
      <c r="AY791">
        <v>56</v>
      </c>
      <c r="AZ791">
        <v>55</v>
      </c>
      <c r="BA791">
        <v>55</v>
      </c>
      <c r="BB791">
        <v>55.5</v>
      </c>
      <c r="BC791">
        <v>57</v>
      </c>
      <c r="BD791">
        <v>57.5</v>
      </c>
      <c r="BE791">
        <v>58.5</v>
      </c>
      <c r="BF791">
        <v>59.5</v>
      </c>
      <c r="BG791">
        <v>61.5</v>
      </c>
      <c r="BH791">
        <v>61.5</v>
      </c>
      <c r="BI791">
        <v>61.5</v>
      </c>
      <c r="BJ791">
        <v>62</v>
      </c>
      <c r="BK791">
        <v>63</v>
      </c>
      <c r="BL791">
        <v>62.5</v>
      </c>
      <c r="BM791">
        <v>60.5</v>
      </c>
      <c r="BN791">
        <v>59.5</v>
      </c>
      <c r="BO791">
        <v>58.5</v>
      </c>
      <c r="BP791">
        <v>57.5</v>
      </c>
      <c r="BQ791">
        <v>57</v>
      </c>
      <c r="BR791">
        <v>57</v>
      </c>
      <c r="BS791">
        <v>-47.867249999999999</v>
      </c>
      <c r="BT791">
        <v>-6.6381839999999999</v>
      </c>
      <c r="BU791">
        <v>-0.83044430000000002</v>
      </c>
      <c r="BV791">
        <v>1.545471</v>
      </c>
      <c r="BW791">
        <v>6.4697000000000001E-3</v>
      </c>
      <c r="BX791">
        <v>-0.81072999999999995</v>
      </c>
      <c r="BY791">
        <v>-10.80969</v>
      </c>
      <c r="BZ791">
        <v>-8.2637940000000008</v>
      </c>
      <c r="CA791">
        <v>-1.896118</v>
      </c>
      <c r="CB791">
        <v>21.773800000000001</v>
      </c>
      <c r="CC791">
        <v>31.9541</v>
      </c>
      <c r="CD791">
        <v>3.2422490000000002</v>
      </c>
      <c r="CE791">
        <v>-36.453029999999998</v>
      </c>
      <c r="CF791">
        <v>-30.392900000000001</v>
      </c>
      <c r="CG791">
        <v>-0.30331419999999998</v>
      </c>
      <c r="CH791">
        <v>-18.45975</v>
      </c>
      <c r="CI791">
        <v>-28.102550000000001</v>
      </c>
      <c r="CJ791">
        <v>-28.99165</v>
      </c>
      <c r="CK791">
        <v>138.84270000000001</v>
      </c>
      <c r="CL791">
        <v>495.85270000000003</v>
      </c>
      <c r="CM791">
        <v>231.39869999999999</v>
      </c>
      <c r="CN791">
        <v>-63.082380000000001</v>
      </c>
      <c r="CO791">
        <v>-35.270719999999997</v>
      </c>
      <c r="CP791">
        <v>-39.313400000000001</v>
      </c>
      <c r="CQ791">
        <v>513.00570000000005</v>
      </c>
      <c r="CR791">
        <v>72.320130000000006</v>
      </c>
      <c r="CS791">
        <v>59.599170000000001</v>
      </c>
      <c r="CT791">
        <v>61.52861</v>
      </c>
      <c r="CU791">
        <v>61.657150000000001</v>
      </c>
      <c r="CV791">
        <v>47.575270000000003</v>
      </c>
      <c r="CW791">
        <v>57.849449999999997</v>
      </c>
      <c r="CX791">
        <v>25.797090000000001</v>
      </c>
      <c r="CY791">
        <v>66.997069999999994</v>
      </c>
      <c r="CZ791">
        <v>464.33969999999999</v>
      </c>
      <c r="DA791">
        <v>717.10940000000005</v>
      </c>
      <c r="DB791">
        <v>529.81979999999999</v>
      </c>
      <c r="DC791">
        <v>1440.7950000000001</v>
      </c>
      <c r="DD791">
        <v>4632.2330000000002</v>
      </c>
      <c r="DE791">
        <v>5332.598</v>
      </c>
      <c r="DF791">
        <v>3204.444</v>
      </c>
      <c r="DG791">
        <v>3204.6219999999998</v>
      </c>
      <c r="DH791">
        <v>3231.6529999999998</v>
      </c>
      <c r="DI791">
        <v>36149.730000000003</v>
      </c>
      <c r="DJ791">
        <v>3587.9769999999999</v>
      </c>
      <c r="DK791">
        <v>5402.2830000000004</v>
      </c>
      <c r="DL791">
        <v>4827.8239999999996</v>
      </c>
      <c r="DM791">
        <v>1691.385</v>
      </c>
      <c r="DN791">
        <v>1142.8800000000001</v>
      </c>
      <c r="DO791">
        <v>20</v>
      </c>
      <c r="DP791">
        <v>20</v>
      </c>
    </row>
    <row r="792" spans="1:122" hidden="1" x14ac:dyDescent="0.25">
      <c r="A792" t="str">
        <f t="shared" si="12"/>
        <v>Size_Grp-200 kW and above_All CBP_44391</v>
      </c>
      <c r="B792" t="s">
        <v>62</v>
      </c>
      <c r="C792" t="s">
        <v>207</v>
      </c>
      <c r="D792" t="s">
        <v>61</v>
      </c>
      <c r="E792" t="s">
        <v>61</v>
      </c>
      <c r="F792" t="s">
        <v>61</v>
      </c>
      <c r="G792" t="s">
        <v>61</v>
      </c>
      <c r="H792" t="s">
        <v>61</v>
      </c>
      <c r="I792" t="s">
        <v>61</v>
      </c>
      <c r="J792" t="s">
        <v>102</v>
      </c>
      <c r="K792" t="s">
        <v>197</v>
      </c>
      <c r="L792" s="18">
        <v>44391</v>
      </c>
      <c r="M792">
        <v>20</v>
      </c>
      <c r="N792">
        <v>20</v>
      </c>
      <c r="O792" t="s">
        <v>258</v>
      </c>
      <c r="P792">
        <v>2</v>
      </c>
      <c r="Q792">
        <v>2</v>
      </c>
      <c r="R792">
        <v>0</v>
      </c>
      <c r="S792">
        <v>0</v>
      </c>
      <c r="T792">
        <v>1</v>
      </c>
      <c r="U792">
        <v>0</v>
      </c>
      <c r="V792">
        <v>1</v>
      </c>
      <c r="W792">
        <v>1196.4000000000001</v>
      </c>
      <c r="X792">
        <v>1292.76</v>
      </c>
      <c r="Y792">
        <v>1290.8399999999999</v>
      </c>
      <c r="Z792">
        <v>1286.04</v>
      </c>
      <c r="AA792">
        <v>1286.24</v>
      </c>
      <c r="AB792">
        <v>1289.3599999999999</v>
      </c>
      <c r="AC792">
        <v>1301.72</v>
      </c>
      <c r="AD792">
        <v>1311.2</v>
      </c>
      <c r="AE792">
        <v>1311.28</v>
      </c>
      <c r="AF792">
        <v>1319.08</v>
      </c>
      <c r="AG792">
        <v>1311.12</v>
      </c>
      <c r="AH792">
        <v>1225.1600000000001</v>
      </c>
      <c r="AI792">
        <v>681.12</v>
      </c>
      <c r="AJ792">
        <v>838.04</v>
      </c>
      <c r="AK792">
        <v>790.6</v>
      </c>
      <c r="AL792">
        <v>801.6</v>
      </c>
      <c r="AM792">
        <v>879.56</v>
      </c>
      <c r="AN792">
        <v>944.96</v>
      </c>
      <c r="AO792">
        <v>942.64</v>
      </c>
      <c r="AP792">
        <v>330.72</v>
      </c>
      <c r="AQ792">
        <v>528.6</v>
      </c>
      <c r="AR792">
        <v>913.08</v>
      </c>
      <c r="AS792">
        <v>913.44</v>
      </c>
      <c r="AT792">
        <v>919.32</v>
      </c>
      <c r="AU792">
        <v>56</v>
      </c>
      <c r="AV792">
        <v>56</v>
      </c>
      <c r="AW792">
        <v>56</v>
      </c>
      <c r="AX792">
        <v>56</v>
      </c>
      <c r="AY792">
        <v>56</v>
      </c>
      <c r="AZ792">
        <v>55</v>
      </c>
      <c r="BA792">
        <v>55</v>
      </c>
      <c r="BB792">
        <v>55.5</v>
      </c>
      <c r="BC792">
        <v>57</v>
      </c>
      <c r="BD792">
        <v>57.5</v>
      </c>
      <c r="BE792">
        <v>58.5</v>
      </c>
      <c r="BF792">
        <v>59.5</v>
      </c>
      <c r="BG792">
        <v>61.5</v>
      </c>
      <c r="BH792">
        <v>61.5</v>
      </c>
      <c r="BI792">
        <v>61.5</v>
      </c>
      <c r="BJ792">
        <v>62</v>
      </c>
      <c r="BK792">
        <v>63</v>
      </c>
      <c r="BL792">
        <v>62.5</v>
      </c>
      <c r="BM792">
        <v>60.5</v>
      </c>
      <c r="BN792">
        <v>59.5</v>
      </c>
      <c r="BO792">
        <v>58.5</v>
      </c>
      <c r="BP792">
        <v>57.5</v>
      </c>
      <c r="BQ792">
        <v>57</v>
      </c>
      <c r="BR792">
        <v>57</v>
      </c>
      <c r="BS792">
        <v>-47.867249999999999</v>
      </c>
      <c r="BT792">
        <v>-6.6381839999999999</v>
      </c>
      <c r="BU792">
        <v>-0.83044430000000002</v>
      </c>
      <c r="BV792">
        <v>1.545471</v>
      </c>
      <c r="BW792">
        <v>6.4697000000000001E-3</v>
      </c>
      <c r="BX792">
        <v>-0.81072999999999995</v>
      </c>
      <c r="BY792">
        <v>-10.80969</v>
      </c>
      <c r="BZ792">
        <v>-8.2637940000000008</v>
      </c>
      <c r="CA792">
        <v>-1.896118</v>
      </c>
      <c r="CB792">
        <v>21.773800000000001</v>
      </c>
      <c r="CC792">
        <v>31.9541</v>
      </c>
      <c r="CD792">
        <v>3.2422490000000002</v>
      </c>
      <c r="CE792">
        <v>-36.453029999999998</v>
      </c>
      <c r="CF792">
        <v>-30.392900000000001</v>
      </c>
      <c r="CG792">
        <v>-0.30331419999999998</v>
      </c>
      <c r="CH792">
        <v>-18.45975</v>
      </c>
      <c r="CI792">
        <v>-28.102550000000001</v>
      </c>
      <c r="CJ792">
        <v>-28.99165</v>
      </c>
      <c r="CK792">
        <v>138.84270000000001</v>
      </c>
      <c r="CL792">
        <v>495.85270000000003</v>
      </c>
      <c r="CM792">
        <v>231.39869999999999</v>
      </c>
      <c r="CN792">
        <v>-63.082380000000001</v>
      </c>
      <c r="CO792">
        <v>-35.270719999999997</v>
      </c>
      <c r="CP792">
        <v>-39.313400000000001</v>
      </c>
      <c r="CQ792">
        <v>513.00570000000005</v>
      </c>
      <c r="CR792">
        <v>72.320130000000006</v>
      </c>
      <c r="CS792">
        <v>59.599170000000001</v>
      </c>
      <c r="CT792">
        <v>61.52861</v>
      </c>
      <c r="CU792">
        <v>61.657150000000001</v>
      </c>
      <c r="CV792">
        <v>47.575270000000003</v>
      </c>
      <c r="CW792">
        <v>57.849449999999997</v>
      </c>
      <c r="CX792">
        <v>25.797090000000001</v>
      </c>
      <c r="CY792">
        <v>66.997069999999994</v>
      </c>
      <c r="CZ792">
        <v>464.33969999999999</v>
      </c>
      <c r="DA792">
        <v>717.10940000000005</v>
      </c>
      <c r="DB792">
        <v>529.81979999999999</v>
      </c>
      <c r="DC792">
        <v>1440.7950000000001</v>
      </c>
      <c r="DD792">
        <v>4632.2330000000002</v>
      </c>
      <c r="DE792">
        <v>5332.598</v>
      </c>
      <c r="DF792">
        <v>3204.444</v>
      </c>
      <c r="DG792">
        <v>3204.6219999999998</v>
      </c>
      <c r="DH792">
        <v>3231.6529999999998</v>
      </c>
      <c r="DI792">
        <v>36149.730000000003</v>
      </c>
      <c r="DJ792">
        <v>3587.9769999999999</v>
      </c>
      <c r="DK792">
        <v>5402.2830000000004</v>
      </c>
      <c r="DL792">
        <v>4827.8239999999996</v>
      </c>
      <c r="DM792">
        <v>1691.385</v>
      </c>
      <c r="DN792">
        <v>1142.8800000000001</v>
      </c>
      <c r="DO792">
        <v>20</v>
      </c>
      <c r="DP792">
        <v>20</v>
      </c>
    </row>
    <row r="793" spans="1:122" hidden="1" x14ac:dyDescent="0.25">
      <c r="A793" t="str">
        <f t="shared" si="12"/>
        <v>sublap_id-SLAP_PGCC_All CBP_44391</v>
      </c>
      <c r="B793" t="s">
        <v>62</v>
      </c>
      <c r="C793" t="s">
        <v>299</v>
      </c>
      <c r="D793" t="s">
        <v>61</v>
      </c>
      <c r="E793" t="s">
        <v>300</v>
      </c>
      <c r="F793" t="s">
        <v>61</v>
      </c>
      <c r="G793" t="s">
        <v>61</v>
      </c>
      <c r="H793" t="s">
        <v>61</v>
      </c>
      <c r="I793" t="s">
        <v>61</v>
      </c>
      <c r="J793" t="s">
        <v>61</v>
      </c>
      <c r="K793" t="s">
        <v>197</v>
      </c>
      <c r="L793" s="18">
        <v>44391</v>
      </c>
      <c r="M793">
        <v>20</v>
      </c>
      <c r="N793">
        <v>20</v>
      </c>
      <c r="O793" t="s">
        <v>258</v>
      </c>
      <c r="P793">
        <v>2</v>
      </c>
      <c r="Q793">
        <v>2</v>
      </c>
      <c r="R793">
        <v>0</v>
      </c>
      <c r="S793">
        <v>0</v>
      </c>
      <c r="T793">
        <v>1</v>
      </c>
      <c r="U793">
        <v>0</v>
      </c>
      <c r="V793">
        <v>1</v>
      </c>
      <c r="W793">
        <v>1196.4000000000001</v>
      </c>
      <c r="X793">
        <v>1292.76</v>
      </c>
      <c r="Y793">
        <v>1290.8399999999999</v>
      </c>
      <c r="Z793">
        <v>1286.04</v>
      </c>
      <c r="AA793">
        <v>1286.24</v>
      </c>
      <c r="AB793">
        <v>1289.3599999999999</v>
      </c>
      <c r="AC793">
        <v>1301.72</v>
      </c>
      <c r="AD793">
        <v>1311.2</v>
      </c>
      <c r="AE793">
        <v>1311.28</v>
      </c>
      <c r="AF793">
        <v>1319.08</v>
      </c>
      <c r="AG793">
        <v>1311.12</v>
      </c>
      <c r="AH793">
        <v>1225.1600000000001</v>
      </c>
      <c r="AI793">
        <v>681.12</v>
      </c>
      <c r="AJ793">
        <v>838.04</v>
      </c>
      <c r="AK793">
        <v>790.6</v>
      </c>
      <c r="AL793">
        <v>801.6</v>
      </c>
      <c r="AM793">
        <v>879.56</v>
      </c>
      <c r="AN793">
        <v>944.96</v>
      </c>
      <c r="AO793">
        <v>942.64</v>
      </c>
      <c r="AP793">
        <v>330.72</v>
      </c>
      <c r="AQ793">
        <v>528.6</v>
      </c>
      <c r="AR793">
        <v>913.08</v>
      </c>
      <c r="AS793">
        <v>913.44</v>
      </c>
      <c r="AT793">
        <v>919.32</v>
      </c>
      <c r="AU793">
        <v>56</v>
      </c>
      <c r="AV793">
        <v>56</v>
      </c>
      <c r="AW793">
        <v>56</v>
      </c>
      <c r="AX793">
        <v>56</v>
      </c>
      <c r="AY793">
        <v>56</v>
      </c>
      <c r="AZ793">
        <v>55</v>
      </c>
      <c r="BA793">
        <v>55</v>
      </c>
      <c r="BB793">
        <v>55.5</v>
      </c>
      <c r="BC793">
        <v>57</v>
      </c>
      <c r="BD793">
        <v>57.5</v>
      </c>
      <c r="BE793">
        <v>58.5</v>
      </c>
      <c r="BF793">
        <v>59.5</v>
      </c>
      <c r="BG793">
        <v>61.5</v>
      </c>
      <c r="BH793">
        <v>61.5</v>
      </c>
      <c r="BI793">
        <v>61.5</v>
      </c>
      <c r="BJ793">
        <v>62</v>
      </c>
      <c r="BK793">
        <v>63</v>
      </c>
      <c r="BL793">
        <v>62.5</v>
      </c>
      <c r="BM793">
        <v>60.5</v>
      </c>
      <c r="BN793">
        <v>59.5</v>
      </c>
      <c r="BO793">
        <v>58.5</v>
      </c>
      <c r="BP793">
        <v>57.5</v>
      </c>
      <c r="BQ793">
        <v>57</v>
      </c>
      <c r="BR793">
        <v>57</v>
      </c>
      <c r="BS793">
        <v>-47.867249999999999</v>
      </c>
      <c r="BT793">
        <v>-6.6381839999999999</v>
      </c>
      <c r="BU793">
        <v>-0.83044430000000002</v>
      </c>
      <c r="BV793">
        <v>1.545471</v>
      </c>
      <c r="BW793">
        <v>6.4697000000000001E-3</v>
      </c>
      <c r="BX793">
        <v>-0.81072999999999995</v>
      </c>
      <c r="BY793">
        <v>-10.80969</v>
      </c>
      <c r="BZ793">
        <v>-8.2637940000000008</v>
      </c>
      <c r="CA793">
        <v>-1.896118</v>
      </c>
      <c r="CB793">
        <v>21.773800000000001</v>
      </c>
      <c r="CC793">
        <v>31.9541</v>
      </c>
      <c r="CD793">
        <v>3.2422490000000002</v>
      </c>
      <c r="CE793">
        <v>-36.453029999999998</v>
      </c>
      <c r="CF793">
        <v>-30.392900000000001</v>
      </c>
      <c r="CG793">
        <v>-0.30331419999999998</v>
      </c>
      <c r="CH793">
        <v>-18.45975</v>
      </c>
      <c r="CI793">
        <v>-28.102550000000001</v>
      </c>
      <c r="CJ793">
        <v>-28.99165</v>
      </c>
      <c r="CK793">
        <v>138.84270000000001</v>
      </c>
      <c r="CL793">
        <v>495.85270000000003</v>
      </c>
      <c r="CM793">
        <v>231.39869999999999</v>
      </c>
      <c r="CN793">
        <v>-63.082380000000001</v>
      </c>
      <c r="CO793">
        <v>-35.270719999999997</v>
      </c>
      <c r="CP793">
        <v>-39.313400000000001</v>
      </c>
      <c r="CQ793">
        <v>513.00570000000005</v>
      </c>
      <c r="CR793">
        <v>72.320130000000006</v>
      </c>
      <c r="CS793">
        <v>59.599170000000001</v>
      </c>
      <c r="CT793">
        <v>61.52861</v>
      </c>
      <c r="CU793">
        <v>61.657150000000001</v>
      </c>
      <c r="CV793">
        <v>47.575270000000003</v>
      </c>
      <c r="CW793">
        <v>57.849449999999997</v>
      </c>
      <c r="CX793">
        <v>25.797090000000001</v>
      </c>
      <c r="CY793">
        <v>66.997069999999994</v>
      </c>
      <c r="CZ793">
        <v>464.33969999999999</v>
      </c>
      <c r="DA793">
        <v>717.10940000000005</v>
      </c>
      <c r="DB793">
        <v>529.81979999999999</v>
      </c>
      <c r="DC793">
        <v>1440.7950000000001</v>
      </c>
      <c r="DD793">
        <v>4632.2330000000002</v>
      </c>
      <c r="DE793">
        <v>5332.598</v>
      </c>
      <c r="DF793">
        <v>3204.444</v>
      </c>
      <c r="DG793">
        <v>3204.6219999999998</v>
      </c>
      <c r="DH793">
        <v>3231.6529999999998</v>
      </c>
      <c r="DI793">
        <v>36149.730000000003</v>
      </c>
      <c r="DJ793">
        <v>3587.9769999999999</v>
      </c>
      <c r="DK793">
        <v>5402.2830000000004</v>
      </c>
      <c r="DL793">
        <v>4827.8239999999996</v>
      </c>
      <c r="DM793">
        <v>1691.385</v>
      </c>
      <c r="DN793">
        <v>1142.8800000000001</v>
      </c>
      <c r="DO793">
        <v>20</v>
      </c>
      <c r="DP793">
        <v>20</v>
      </c>
    </row>
    <row r="794" spans="1:122" hidden="1" x14ac:dyDescent="0.25">
      <c r="A794" t="str">
        <f t="shared" si="12"/>
        <v>Industry_Type-1. Agriculture, Mining &amp; Construction_All CBP_44391</v>
      </c>
      <c r="B794" t="s">
        <v>62</v>
      </c>
      <c r="C794" t="s">
        <v>211</v>
      </c>
      <c r="D794" t="s">
        <v>61</v>
      </c>
      <c r="E794" t="s">
        <v>61</v>
      </c>
      <c r="F794" t="s">
        <v>61</v>
      </c>
      <c r="G794" t="s">
        <v>30</v>
      </c>
      <c r="H794" t="s">
        <v>61</v>
      </c>
      <c r="I794" t="s">
        <v>61</v>
      </c>
      <c r="J794" t="s">
        <v>61</v>
      </c>
      <c r="K794" t="s">
        <v>197</v>
      </c>
      <c r="L794" s="18">
        <v>44391</v>
      </c>
      <c r="M794">
        <v>20</v>
      </c>
      <c r="N794">
        <v>20</v>
      </c>
      <c r="O794" t="s">
        <v>258</v>
      </c>
      <c r="P794">
        <v>2</v>
      </c>
      <c r="Q794">
        <v>2</v>
      </c>
      <c r="R794">
        <v>0</v>
      </c>
      <c r="S794">
        <v>0</v>
      </c>
      <c r="T794">
        <v>1</v>
      </c>
      <c r="U794">
        <v>0</v>
      </c>
      <c r="V794">
        <v>1</v>
      </c>
      <c r="W794">
        <v>1196.4000000000001</v>
      </c>
      <c r="X794">
        <v>1292.76</v>
      </c>
      <c r="Y794">
        <v>1290.8399999999999</v>
      </c>
      <c r="Z794">
        <v>1286.04</v>
      </c>
      <c r="AA794">
        <v>1286.24</v>
      </c>
      <c r="AB794">
        <v>1289.3599999999999</v>
      </c>
      <c r="AC794">
        <v>1301.72</v>
      </c>
      <c r="AD794">
        <v>1311.2</v>
      </c>
      <c r="AE794">
        <v>1311.28</v>
      </c>
      <c r="AF794">
        <v>1319.08</v>
      </c>
      <c r="AG794">
        <v>1311.12</v>
      </c>
      <c r="AH794">
        <v>1225.1600000000001</v>
      </c>
      <c r="AI794">
        <v>681.12</v>
      </c>
      <c r="AJ794">
        <v>838.04</v>
      </c>
      <c r="AK794">
        <v>790.6</v>
      </c>
      <c r="AL794">
        <v>801.6</v>
      </c>
      <c r="AM794">
        <v>879.56</v>
      </c>
      <c r="AN794">
        <v>944.96</v>
      </c>
      <c r="AO794">
        <v>942.64</v>
      </c>
      <c r="AP794">
        <v>330.72</v>
      </c>
      <c r="AQ794">
        <v>528.6</v>
      </c>
      <c r="AR794">
        <v>913.08</v>
      </c>
      <c r="AS794">
        <v>913.44</v>
      </c>
      <c r="AT794">
        <v>919.32</v>
      </c>
      <c r="AU794">
        <v>56</v>
      </c>
      <c r="AV794">
        <v>56</v>
      </c>
      <c r="AW794">
        <v>56</v>
      </c>
      <c r="AX794">
        <v>56</v>
      </c>
      <c r="AY794">
        <v>56</v>
      </c>
      <c r="AZ794">
        <v>55</v>
      </c>
      <c r="BA794">
        <v>55</v>
      </c>
      <c r="BB794">
        <v>55.5</v>
      </c>
      <c r="BC794">
        <v>57</v>
      </c>
      <c r="BD794">
        <v>57.5</v>
      </c>
      <c r="BE794">
        <v>58.5</v>
      </c>
      <c r="BF794">
        <v>59.5</v>
      </c>
      <c r="BG794">
        <v>61.5</v>
      </c>
      <c r="BH794">
        <v>61.5</v>
      </c>
      <c r="BI794">
        <v>61.5</v>
      </c>
      <c r="BJ794">
        <v>62</v>
      </c>
      <c r="BK794">
        <v>63</v>
      </c>
      <c r="BL794">
        <v>62.5</v>
      </c>
      <c r="BM794">
        <v>60.5</v>
      </c>
      <c r="BN794">
        <v>59.5</v>
      </c>
      <c r="BO794">
        <v>58.5</v>
      </c>
      <c r="BP794">
        <v>57.5</v>
      </c>
      <c r="BQ794">
        <v>57</v>
      </c>
      <c r="BR794">
        <v>57</v>
      </c>
      <c r="BS794">
        <v>-47.867249999999999</v>
      </c>
      <c r="BT794">
        <v>-6.6381839999999999</v>
      </c>
      <c r="BU794">
        <v>-0.83044430000000002</v>
      </c>
      <c r="BV794">
        <v>1.545471</v>
      </c>
      <c r="BW794">
        <v>6.4697000000000001E-3</v>
      </c>
      <c r="BX794">
        <v>-0.81072999999999995</v>
      </c>
      <c r="BY794">
        <v>-10.80969</v>
      </c>
      <c r="BZ794">
        <v>-8.2637940000000008</v>
      </c>
      <c r="CA794">
        <v>-1.896118</v>
      </c>
      <c r="CB794">
        <v>21.773800000000001</v>
      </c>
      <c r="CC794">
        <v>31.9541</v>
      </c>
      <c r="CD794">
        <v>3.2422490000000002</v>
      </c>
      <c r="CE794">
        <v>-36.453029999999998</v>
      </c>
      <c r="CF794">
        <v>-30.392900000000001</v>
      </c>
      <c r="CG794">
        <v>-0.30331419999999998</v>
      </c>
      <c r="CH794">
        <v>-18.45975</v>
      </c>
      <c r="CI794">
        <v>-28.102550000000001</v>
      </c>
      <c r="CJ794">
        <v>-28.99165</v>
      </c>
      <c r="CK794">
        <v>138.84270000000001</v>
      </c>
      <c r="CL794">
        <v>495.85270000000003</v>
      </c>
      <c r="CM794">
        <v>231.39869999999999</v>
      </c>
      <c r="CN794">
        <v>-63.082380000000001</v>
      </c>
      <c r="CO794">
        <v>-35.270719999999997</v>
      </c>
      <c r="CP794">
        <v>-39.313400000000001</v>
      </c>
      <c r="CQ794">
        <v>513.00570000000005</v>
      </c>
      <c r="CR794">
        <v>72.320130000000006</v>
      </c>
      <c r="CS794">
        <v>59.599170000000001</v>
      </c>
      <c r="CT794">
        <v>61.52861</v>
      </c>
      <c r="CU794">
        <v>61.657150000000001</v>
      </c>
      <c r="CV794">
        <v>47.575270000000003</v>
      </c>
      <c r="CW794">
        <v>57.849449999999997</v>
      </c>
      <c r="CX794">
        <v>25.797090000000001</v>
      </c>
      <c r="CY794">
        <v>66.997069999999994</v>
      </c>
      <c r="CZ794">
        <v>464.33969999999999</v>
      </c>
      <c r="DA794">
        <v>717.10940000000005</v>
      </c>
      <c r="DB794">
        <v>529.81979999999999</v>
      </c>
      <c r="DC794">
        <v>1440.7950000000001</v>
      </c>
      <c r="DD794">
        <v>4632.2330000000002</v>
      </c>
      <c r="DE794">
        <v>5332.598</v>
      </c>
      <c r="DF794">
        <v>3204.444</v>
      </c>
      <c r="DG794">
        <v>3204.6219999999998</v>
      </c>
      <c r="DH794">
        <v>3231.6529999999998</v>
      </c>
      <c r="DI794">
        <v>36149.730000000003</v>
      </c>
      <c r="DJ794">
        <v>3587.9769999999999</v>
      </c>
      <c r="DK794">
        <v>5402.2830000000004</v>
      </c>
      <c r="DL794">
        <v>4827.8239999999996</v>
      </c>
      <c r="DM794">
        <v>1691.385</v>
      </c>
      <c r="DN794">
        <v>1142.8800000000001</v>
      </c>
      <c r="DO794">
        <v>20</v>
      </c>
      <c r="DP794">
        <v>20</v>
      </c>
    </row>
    <row r="795" spans="1:122" hidden="1" x14ac:dyDescent="0.25">
      <c r="A795" t="str">
        <f t="shared" si="12"/>
        <v>LCA-Greater Bay Area_All CBP_44391</v>
      </c>
      <c r="B795" t="s">
        <v>62</v>
      </c>
      <c r="C795" t="s">
        <v>209</v>
      </c>
      <c r="D795" t="s">
        <v>36</v>
      </c>
      <c r="E795" t="s">
        <v>61</v>
      </c>
      <c r="F795" t="s">
        <v>61</v>
      </c>
      <c r="G795" t="s">
        <v>61</v>
      </c>
      <c r="H795" t="s">
        <v>61</v>
      </c>
      <c r="I795" t="s">
        <v>61</v>
      </c>
      <c r="J795" t="s">
        <v>61</v>
      </c>
      <c r="K795" t="s">
        <v>197</v>
      </c>
      <c r="L795" s="18">
        <v>44391</v>
      </c>
      <c r="M795">
        <v>20</v>
      </c>
      <c r="N795">
        <v>20</v>
      </c>
      <c r="O795" t="s">
        <v>258</v>
      </c>
      <c r="P795">
        <v>2</v>
      </c>
      <c r="Q795">
        <v>2</v>
      </c>
      <c r="R795">
        <v>0</v>
      </c>
      <c r="S795">
        <v>0</v>
      </c>
      <c r="T795">
        <v>1</v>
      </c>
      <c r="U795">
        <v>0</v>
      </c>
      <c r="V795">
        <v>1</v>
      </c>
      <c r="W795">
        <v>1196.4000000000001</v>
      </c>
      <c r="X795">
        <v>1292.76</v>
      </c>
      <c r="Y795">
        <v>1290.8399999999999</v>
      </c>
      <c r="Z795">
        <v>1286.04</v>
      </c>
      <c r="AA795">
        <v>1286.24</v>
      </c>
      <c r="AB795">
        <v>1289.3599999999999</v>
      </c>
      <c r="AC795">
        <v>1301.72</v>
      </c>
      <c r="AD795">
        <v>1311.2</v>
      </c>
      <c r="AE795">
        <v>1311.28</v>
      </c>
      <c r="AF795">
        <v>1319.08</v>
      </c>
      <c r="AG795">
        <v>1311.12</v>
      </c>
      <c r="AH795">
        <v>1225.1600000000001</v>
      </c>
      <c r="AI795">
        <v>681.12</v>
      </c>
      <c r="AJ795">
        <v>838.04</v>
      </c>
      <c r="AK795">
        <v>790.6</v>
      </c>
      <c r="AL795">
        <v>801.6</v>
      </c>
      <c r="AM795">
        <v>879.56</v>
      </c>
      <c r="AN795">
        <v>944.96</v>
      </c>
      <c r="AO795">
        <v>942.64</v>
      </c>
      <c r="AP795">
        <v>330.72</v>
      </c>
      <c r="AQ795">
        <v>528.6</v>
      </c>
      <c r="AR795">
        <v>913.08</v>
      </c>
      <c r="AS795">
        <v>913.44</v>
      </c>
      <c r="AT795">
        <v>919.32</v>
      </c>
      <c r="AU795">
        <v>56</v>
      </c>
      <c r="AV795">
        <v>56</v>
      </c>
      <c r="AW795">
        <v>56</v>
      </c>
      <c r="AX795">
        <v>56</v>
      </c>
      <c r="AY795">
        <v>56</v>
      </c>
      <c r="AZ795">
        <v>55</v>
      </c>
      <c r="BA795">
        <v>55</v>
      </c>
      <c r="BB795">
        <v>55.5</v>
      </c>
      <c r="BC795">
        <v>57</v>
      </c>
      <c r="BD795">
        <v>57.5</v>
      </c>
      <c r="BE795">
        <v>58.5</v>
      </c>
      <c r="BF795">
        <v>59.5</v>
      </c>
      <c r="BG795">
        <v>61.5</v>
      </c>
      <c r="BH795">
        <v>61.5</v>
      </c>
      <c r="BI795">
        <v>61.5</v>
      </c>
      <c r="BJ795">
        <v>62</v>
      </c>
      <c r="BK795">
        <v>63</v>
      </c>
      <c r="BL795">
        <v>62.5</v>
      </c>
      <c r="BM795">
        <v>60.5</v>
      </c>
      <c r="BN795">
        <v>59.5</v>
      </c>
      <c r="BO795">
        <v>58.5</v>
      </c>
      <c r="BP795">
        <v>57.5</v>
      </c>
      <c r="BQ795">
        <v>57</v>
      </c>
      <c r="BR795">
        <v>57</v>
      </c>
      <c r="BS795">
        <v>-47.867249999999999</v>
      </c>
      <c r="BT795">
        <v>-6.6381839999999999</v>
      </c>
      <c r="BU795">
        <v>-0.83044430000000002</v>
      </c>
      <c r="BV795">
        <v>1.545471</v>
      </c>
      <c r="BW795">
        <v>6.4697000000000001E-3</v>
      </c>
      <c r="BX795">
        <v>-0.81072999999999995</v>
      </c>
      <c r="BY795">
        <v>-10.80969</v>
      </c>
      <c r="BZ795">
        <v>-8.2637940000000008</v>
      </c>
      <c r="CA795">
        <v>-1.896118</v>
      </c>
      <c r="CB795">
        <v>21.773800000000001</v>
      </c>
      <c r="CC795">
        <v>31.9541</v>
      </c>
      <c r="CD795">
        <v>3.2422490000000002</v>
      </c>
      <c r="CE795">
        <v>-36.453029999999998</v>
      </c>
      <c r="CF795">
        <v>-30.392900000000001</v>
      </c>
      <c r="CG795">
        <v>-0.30331419999999998</v>
      </c>
      <c r="CH795">
        <v>-18.45975</v>
      </c>
      <c r="CI795">
        <v>-28.102550000000001</v>
      </c>
      <c r="CJ795">
        <v>-28.99165</v>
      </c>
      <c r="CK795">
        <v>138.84270000000001</v>
      </c>
      <c r="CL795">
        <v>495.85270000000003</v>
      </c>
      <c r="CM795">
        <v>231.39869999999999</v>
      </c>
      <c r="CN795">
        <v>-63.082380000000001</v>
      </c>
      <c r="CO795">
        <v>-35.270719999999997</v>
      </c>
      <c r="CP795">
        <v>-39.313400000000001</v>
      </c>
      <c r="CQ795">
        <v>513.00570000000005</v>
      </c>
      <c r="CR795">
        <v>72.320130000000006</v>
      </c>
      <c r="CS795">
        <v>59.599170000000001</v>
      </c>
      <c r="CT795">
        <v>61.52861</v>
      </c>
      <c r="CU795">
        <v>61.657150000000001</v>
      </c>
      <c r="CV795">
        <v>47.575270000000003</v>
      </c>
      <c r="CW795">
        <v>57.849449999999997</v>
      </c>
      <c r="CX795">
        <v>25.797090000000001</v>
      </c>
      <c r="CY795">
        <v>66.997069999999994</v>
      </c>
      <c r="CZ795">
        <v>464.33969999999999</v>
      </c>
      <c r="DA795">
        <v>717.10940000000005</v>
      </c>
      <c r="DB795">
        <v>529.81979999999999</v>
      </c>
      <c r="DC795">
        <v>1440.7950000000001</v>
      </c>
      <c r="DD795">
        <v>4632.2330000000002</v>
      </c>
      <c r="DE795">
        <v>5332.598</v>
      </c>
      <c r="DF795">
        <v>3204.444</v>
      </c>
      <c r="DG795">
        <v>3204.6219999999998</v>
      </c>
      <c r="DH795">
        <v>3231.6529999999998</v>
      </c>
      <c r="DI795">
        <v>36149.730000000003</v>
      </c>
      <c r="DJ795">
        <v>3587.9769999999999</v>
      </c>
      <c r="DK795">
        <v>5402.2830000000004</v>
      </c>
      <c r="DL795">
        <v>4827.8239999999996</v>
      </c>
      <c r="DM795">
        <v>1691.385</v>
      </c>
      <c r="DN795">
        <v>1142.8800000000001</v>
      </c>
      <c r="DO795">
        <v>20</v>
      </c>
      <c r="DP795">
        <v>20</v>
      </c>
    </row>
    <row r="796" spans="1:122" hidden="1" x14ac:dyDescent="0.25">
      <c r="A796" t="str">
        <f t="shared" si="12"/>
        <v>Aggregator-Blue Zone Resources, LLC_All CBP_44391</v>
      </c>
      <c r="B796" t="s">
        <v>62</v>
      </c>
      <c r="C796" t="s">
        <v>261</v>
      </c>
      <c r="D796" t="s">
        <v>61</v>
      </c>
      <c r="E796" t="s">
        <v>61</v>
      </c>
      <c r="F796" t="s">
        <v>262</v>
      </c>
      <c r="G796" t="s">
        <v>61</v>
      </c>
      <c r="H796" t="s">
        <v>61</v>
      </c>
      <c r="I796" t="s">
        <v>61</v>
      </c>
      <c r="J796" t="s">
        <v>61</v>
      </c>
      <c r="K796" t="s">
        <v>197</v>
      </c>
      <c r="L796" s="18">
        <v>44391</v>
      </c>
      <c r="M796">
        <v>20</v>
      </c>
      <c r="N796">
        <v>20</v>
      </c>
      <c r="O796" t="s">
        <v>258</v>
      </c>
      <c r="P796">
        <v>2</v>
      </c>
      <c r="Q796">
        <v>2</v>
      </c>
      <c r="R796">
        <v>0</v>
      </c>
      <c r="S796">
        <v>0</v>
      </c>
      <c r="T796">
        <v>1</v>
      </c>
      <c r="U796">
        <v>0</v>
      </c>
      <c r="V796">
        <v>1</v>
      </c>
      <c r="W796">
        <v>1196.4000000000001</v>
      </c>
      <c r="X796">
        <v>1292.76</v>
      </c>
      <c r="Y796">
        <v>1290.8399999999999</v>
      </c>
      <c r="Z796">
        <v>1286.04</v>
      </c>
      <c r="AA796">
        <v>1286.24</v>
      </c>
      <c r="AB796">
        <v>1289.3599999999999</v>
      </c>
      <c r="AC796">
        <v>1301.72</v>
      </c>
      <c r="AD796">
        <v>1311.2</v>
      </c>
      <c r="AE796">
        <v>1311.28</v>
      </c>
      <c r="AF796">
        <v>1319.08</v>
      </c>
      <c r="AG796">
        <v>1311.12</v>
      </c>
      <c r="AH796">
        <v>1225.1600000000001</v>
      </c>
      <c r="AI796">
        <v>681.12</v>
      </c>
      <c r="AJ796">
        <v>838.04</v>
      </c>
      <c r="AK796">
        <v>790.6</v>
      </c>
      <c r="AL796">
        <v>801.6</v>
      </c>
      <c r="AM796">
        <v>879.56</v>
      </c>
      <c r="AN796">
        <v>944.96</v>
      </c>
      <c r="AO796">
        <v>942.64</v>
      </c>
      <c r="AP796">
        <v>330.72</v>
      </c>
      <c r="AQ796">
        <v>528.6</v>
      </c>
      <c r="AR796">
        <v>913.08</v>
      </c>
      <c r="AS796">
        <v>913.44</v>
      </c>
      <c r="AT796">
        <v>919.32</v>
      </c>
      <c r="AU796">
        <v>56</v>
      </c>
      <c r="AV796">
        <v>56</v>
      </c>
      <c r="AW796">
        <v>56</v>
      </c>
      <c r="AX796">
        <v>56</v>
      </c>
      <c r="AY796">
        <v>56</v>
      </c>
      <c r="AZ796">
        <v>55</v>
      </c>
      <c r="BA796">
        <v>55</v>
      </c>
      <c r="BB796">
        <v>55.5</v>
      </c>
      <c r="BC796">
        <v>57</v>
      </c>
      <c r="BD796">
        <v>57.5</v>
      </c>
      <c r="BE796">
        <v>58.5</v>
      </c>
      <c r="BF796">
        <v>59.5</v>
      </c>
      <c r="BG796">
        <v>61.5</v>
      </c>
      <c r="BH796">
        <v>61.5</v>
      </c>
      <c r="BI796">
        <v>61.5</v>
      </c>
      <c r="BJ796">
        <v>62</v>
      </c>
      <c r="BK796">
        <v>63</v>
      </c>
      <c r="BL796">
        <v>62.5</v>
      </c>
      <c r="BM796">
        <v>60.5</v>
      </c>
      <c r="BN796">
        <v>59.5</v>
      </c>
      <c r="BO796">
        <v>58.5</v>
      </c>
      <c r="BP796">
        <v>57.5</v>
      </c>
      <c r="BQ796">
        <v>57</v>
      </c>
      <c r="BR796">
        <v>57</v>
      </c>
      <c r="BS796">
        <v>-47.867249999999999</v>
      </c>
      <c r="BT796">
        <v>-6.6381839999999999</v>
      </c>
      <c r="BU796">
        <v>-0.83044430000000002</v>
      </c>
      <c r="BV796">
        <v>1.545471</v>
      </c>
      <c r="BW796">
        <v>6.4697000000000001E-3</v>
      </c>
      <c r="BX796">
        <v>-0.81072999999999995</v>
      </c>
      <c r="BY796">
        <v>-10.80969</v>
      </c>
      <c r="BZ796">
        <v>-8.2637940000000008</v>
      </c>
      <c r="CA796">
        <v>-1.896118</v>
      </c>
      <c r="CB796">
        <v>21.773800000000001</v>
      </c>
      <c r="CC796">
        <v>31.9541</v>
      </c>
      <c r="CD796">
        <v>3.2422490000000002</v>
      </c>
      <c r="CE796">
        <v>-36.453029999999998</v>
      </c>
      <c r="CF796">
        <v>-30.392900000000001</v>
      </c>
      <c r="CG796">
        <v>-0.30331419999999998</v>
      </c>
      <c r="CH796">
        <v>-18.45975</v>
      </c>
      <c r="CI796">
        <v>-28.102550000000001</v>
      </c>
      <c r="CJ796">
        <v>-28.99165</v>
      </c>
      <c r="CK796">
        <v>138.84270000000001</v>
      </c>
      <c r="CL796">
        <v>495.85270000000003</v>
      </c>
      <c r="CM796">
        <v>231.39869999999999</v>
      </c>
      <c r="CN796">
        <v>-63.082380000000001</v>
      </c>
      <c r="CO796">
        <v>-35.270719999999997</v>
      </c>
      <c r="CP796">
        <v>-39.313400000000001</v>
      </c>
      <c r="CQ796">
        <v>513.00570000000005</v>
      </c>
      <c r="CR796">
        <v>72.320130000000006</v>
      </c>
      <c r="CS796">
        <v>59.599170000000001</v>
      </c>
      <c r="CT796">
        <v>61.52861</v>
      </c>
      <c r="CU796">
        <v>61.657150000000001</v>
      </c>
      <c r="CV796">
        <v>47.575270000000003</v>
      </c>
      <c r="CW796">
        <v>57.849449999999997</v>
      </c>
      <c r="CX796">
        <v>25.797090000000001</v>
      </c>
      <c r="CY796">
        <v>66.997069999999994</v>
      </c>
      <c r="CZ796">
        <v>464.33969999999999</v>
      </c>
      <c r="DA796">
        <v>717.10940000000005</v>
      </c>
      <c r="DB796">
        <v>529.81979999999999</v>
      </c>
      <c r="DC796">
        <v>1440.7950000000001</v>
      </c>
      <c r="DD796">
        <v>4632.2330000000002</v>
      </c>
      <c r="DE796">
        <v>5332.598</v>
      </c>
      <c r="DF796">
        <v>3204.444</v>
      </c>
      <c r="DG796">
        <v>3204.6219999999998</v>
      </c>
      <c r="DH796">
        <v>3231.6529999999998</v>
      </c>
      <c r="DI796">
        <v>36149.730000000003</v>
      </c>
      <c r="DJ796">
        <v>3587.9769999999999</v>
      </c>
      <c r="DK796">
        <v>5402.2830000000004</v>
      </c>
      <c r="DL796">
        <v>4827.8239999999996</v>
      </c>
      <c r="DM796">
        <v>1691.385</v>
      </c>
      <c r="DN796">
        <v>1142.8800000000001</v>
      </c>
      <c r="DO796">
        <v>20</v>
      </c>
      <c r="DP796">
        <v>20</v>
      </c>
    </row>
    <row r="797" spans="1:122" hidden="1" x14ac:dyDescent="0.25">
      <c r="A797" t="str">
        <f t="shared" si="12"/>
        <v>sublap_id-SLAP_PGCC_Prescribed DA 1-4 (1PM-9PM)_44391_20-20</v>
      </c>
      <c r="B797" t="s">
        <v>62</v>
      </c>
      <c r="C797" t="s">
        <v>299</v>
      </c>
      <c r="D797" t="s">
        <v>61</v>
      </c>
      <c r="E797" t="s">
        <v>300</v>
      </c>
      <c r="F797" t="s">
        <v>61</v>
      </c>
      <c r="G797" t="s">
        <v>61</v>
      </c>
      <c r="H797" t="s">
        <v>61</v>
      </c>
      <c r="I797" t="s">
        <v>61</v>
      </c>
      <c r="J797" t="s">
        <v>61</v>
      </c>
      <c r="K797" t="s">
        <v>214</v>
      </c>
      <c r="L797" s="18">
        <v>44391</v>
      </c>
      <c r="M797">
        <v>20</v>
      </c>
      <c r="N797">
        <v>20</v>
      </c>
      <c r="O797" t="s">
        <v>258</v>
      </c>
      <c r="P797">
        <v>2</v>
      </c>
      <c r="Q797">
        <v>2</v>
      </c>
      <c r="R797">
        <v>0</v>
      </c>
      <c r="S797">
        <v>0</v>
      </c>
      <c r="T797">
        <v>1</v>
      </c>
      <c r="U797">
        <v>1</v>
      </c>
      <c r="V797">
        <v>1</v>
      </c>
      <c r="W797">
        <v>1196.4000000000001</v>
      </c>
      <c r="X797">
        <v>1292.76</v>
      </c>
      <c r="Y797">
        <v>1290.8399999999999</v>
      </c>
      <c r="Z797">
        <v>1286.04</v>
      </c>
      <c r="AA797">
        <v>1286.24</v>
      </c>
      <c r="AB797">
        <v>1289.3599999999999</v>
      </c>
      <c r="AC797">
        <v>1301.72</v>
      </c>
      <c r="AD797">
        <v>1311.2</v>
      </c>
      <c r="AE797">
        <v>1311.28</v>
      </c>
      <c r="AF797">
        <v>1319.08</v>
      </c>
      <c r="AG797">
        <v>1311.12</v>
      </c>
      <c r="AH797">
        <v>1225.1600000000001</v>
      </c>
      <c r="AI797">
        <v>681.12</v>
      </c>
      <c r="AJ797">
        <v>838.04</v>
      </c>
      <c r="AK797">
        <v>790.6</v>
      </c>
      <c r="AL797">
        <v>801.6</v>
      </c>
      <c r="AM797">
        <v>879.56</v>
      </c>
      <c r="AN797">
        <v>944.96</v>
      </c>
      <c r="AO797">
        <v>942.64</v>
      </c>
      <c r="AP797">
        <v>330.72</v>
      </c>
      <c r="AQ797">
        <v>528.6</v>
      </c>
      <c r="AR797">
        <v>913.08</v>
      </c>
      <c r="AS797">
        <v>913.44</v>
      </c>
      <c r="AT797">
        <v>919.32</v>
      </c>
      <c r="AU797">
        <v>56</v>
      </c>
      <c r="AV797">
        <v>56</v>
      </c>
      <c r="AW797">
        <v>56</v>
      </c>
      <c r="AX797">
        <v>56</v>
      </c>
      <c r="AY797">
        <v>56</v>
      </c>
      <c r="AZ797">
        <v>55</v>
      </c>
      <c r="BA797">
        <v>55</v>
      </c>
      <c r="BB797">
        <v>55.5</v>
      </c>
      <c r="BC797">
        <v>57</v>
      </c>
      <c r="BD797">
        <v>57.5</v>
      </c>
      <c r="BE797">
        <v>58.5</v>
      </c>
      <c r="BF797">
        <v>59.5</v>
      </c>
      <c r="BG797">
        <v>61.5</v>
      </c>
      <c r="BH797">
        <v>61.5</v>
      </c>
      <c r="BI797">
        <v>61.5</v>
      </c>
      <c r="BJ797">
        <v>62</v>
      </c>
      <c r="BK797">
        <v>63</v>
      </c>
      <c r="BL797">
        <v>62.5</v>
      </c>
      <c r="BM797">
        <v>60.5</v>
      </c>
      <c r="BN797">
        <v>59.5</v>
      </c>
      <c r="BO797">
        <v>58.5</v>
      </c>
      <c r="BP797">
        <v>57.5</v>
      </c>
      <c r="BQ797">
        <v>57</v>
      </c>
      <c r="BR797">
        <v>57</v>
      </c>
      <c r="BS797">
        <v>-47.867249999999999</v>
      </c>
      <c r="BT797">
        <v>-6.6381839999999999</v>
      </c>
      <c r="BU797">
        <v>-0.83044430000000002</v>
      </c>
      <c r="BV797">
        <v>1.545471</v>
      </c>
      <c r="BW797">
        <v>6.4697000000000001E-3</v>
      </c>
      <c r="BX797">
        <v>-0.81072999999999995</v>
      </c>
      <c r="BY797">
        <v>-10.80969</v>
      </c>
      <c r="BZ797">
        <v>-8.2637940000000008</v>
      </c>
      <c r="CA797">
        <v>-1.896118</v>
      </c>
      <c r="CB797">
        <v>21.773800000000001</v>
      </c>
      <c r="CC797">
        <v>31.9541</v>
      </c>
      <c r="CD797">
        <v>3.2422490000000002</v>
      </c>
      <c r="CE797">
        <v>-36.453029999999998</v>
      </c>
      <c r="CF797">
        <v>-30.392900000000001</v>
      </c>
      <c r="CG797">
        <v>-0.30331419999999998</v>
      </c>
      <c r="CH797">
        <v>-18.45975</v>
      </c>
      <c r="CI797">
        <v>-28.102550000000001</v>
      </c>
      <c r="CJ797">
        <v>-28.99165</v>
      </c>
      <c r="CK797">
        <v>138.84270000000001</v>
      </c>
      <c r="CL797">
        <v>495.85270000000003</v>
      </c>
      <c r="CM797">
        <v>231.39869999999999</v>
      </c>
      <c r="CN797">
        <v>-63.082380000000001</v>
      </c>
      <c r="CO797">
        <v>-35.270719999999997</v>
      </c>
      <c r="CP797">
        <v>-39.313400000000001</v>
      </c>
      <c r="CQ797">
        <v>513.00570000000005</v>
      </c>
      <c r="CR797">
        <v>72.320130000000006</v>
      </c>
      <c r="CS797">
        <v>59.599170000000001</v>
      </c>
      <c r="CT797">
        <v>61.52861</v>
      </c>
      <c r="CU797">
        <v>61.657150000000001</v>
      </c>
      <c r="CV797">
        <v>47.575270000000003</v>
      </c>
      <c r="CW797">
        <v>57.849449999999997</v>
      </c>
      <c r="CX797">
        <v>25.797090000000001</v>
      </c>
      <c r="CY797">
        <v>66.997069999999994</v>
      </c>
      <c r="CZ797">
        <v>464.33969999999999</v>
      </c>
      <c r="DA797">
        <v>717.10940000000005</v>
      </c>
      <c r="DB797">
        <v>529.81979999999999</v>
      </c>
      <c r="DC797">
        <v>1440.7950000000001</v>
      </c>
      <c r="DD797">
        <v>4632.2330000000002</v>
      </c>
      <c r="DE797">
        <v>5332.598</v>
      </c>
      <c r="DF797">
        <v>3204.444</v>
      </c>
      <c r="DG797">
        <v>3204.6219999999998</v>
      </c>
      <c r="DH797">
        <v>3231.6529999999998</v>
      </c>
      <c r="DI797">
        <v>36149.730000000003</v>
      </c>
      <c r="DJ797">
        <v>3587.9769999999999</v>
      </c>
      <c r="DK797">
        <v>5402.2830000000004</v>
      </c>
      <c r="DL797">
        <v>4827.8239999999996</v>
      </c>
      <c r="DM797">
        <v>1691.385</v>
      </c>
      <c r="DN797">
        <v>1142.8800000000001</v>
      </c>
      <c r="DO797">
        <v>20</v>
      </c>
      <c r="DP797">
        <v>20</v>
      </c>
    </row>
    <row r="798" spans="1:122" hidden="1" x14ac:dyDescent="0.25">
      <c r="A798" t="str">
        <f t="shared" si="12"/>
        <v>OtherDR-No_Prescribed DA 1-4 (1PM-9PM)_44391_20-20</v>
      </c>
      <c r="B798" t="s">
        <v>62</v>
      </c>
      <c r="C798" t="s">
        <v>323</v>
      </c>
      <c r="D798" t="s">
        <v>61</v>
      </c>
      <c r="E798" t="s">
        <v>61</v>
      </c>
      <c r="F798" t="s">
        <v>61</v>
      </c>
      <c r="G798" t="s">
        <v>61</v>
      </c>
      <c r="H798" t="s">
        <v>61</v>
      </c>
      <c r="I798" t="s">
        <v>97</v>
      </c>
      <c r="J798" t="s">
        <v>61</v>
      </c>
      <c r="K798" t="s">
        <v>214</v>
      </c>
      <c r="L798" s="18">
        <v>44391</v>
      </c>
      <c r="M798">
        <v>20</v>
      </c>
      <c r="N798">
        <v>20</v>
      </c>
      <c r="O798" t="s">
        <v>258</v>
      </c>
      <c r="P798">
        <v>2</v>
      </c>
      <c r="Q798">
        <v>2</v>
      </c>
      <c r="R798">
        <v>0</v>
      </c>
      <c r="S798">
        <v>0</v>
      </c>
      <c r="T798">
        <v>1</v>
      </c>
      <c r="U798">
        <v>1</v>
      </c>
      <c r="V798">
        <v>1</v>
      </c>
      <c r="W798">
        <v>1196.4000000000001</v>
      </c>
      <c r="X798">
        <v>1292.76</v>
      </c>
      <c r="Y798">
        <v>1290.8399999999999</v>
      </c>
      <c r="Z798">
        <v>1286.04</v>
      </c>
      <c r="AA798">
        <v>1286.24</v>
      </c>
      <c r="AB798">
        <v>1289.3599999999999</v>
      </c>
      <c r="AC798">
        <v>1301.72</v>
      </c>
      <c r="AD798">
        <v>1311.2</v>
      </c>
      <c r="AE798">
        <v>1311.28</v>
      </c>
      <c r="AF798">
        <v>1319.08</v>
      </c>
      <c r="AG798">
        <v>1311.12</v>
      </c>
      <c r="AH798">
        <v>1225.1600000000001</v>
      </c>
      <c r="AI798">
        <v>681.12</v>
      </c>
      <c r="AJ798">
        <v>838.04</v>
      </c>
      <c r="AK798">
        <v>790.6</v>
      </c>
      <c r="AL798">
        <v>801.6</v>
      </c>
      <c r="AM798">
        <v>879.56</v>
      </c>
      <c r="AN798">
        <v>944.96</v>
      </c>
      <c r="AO798">
        <v>942.64</v>
      </c>
      <c r="AP798">
        <v>330.72</v>
      </c>
      <c r="AQ798">
        <v>528.6</v>
      </c>
      <c r="AR798">
        <v>913.08</v>
      </c>
      <c r="AS798">
        <v>913.44</v>
      </c>
      <c r="AT798">
        <v>919.32</v>
      </c>
      <c r="AU798">
        <v>56</v>
      </c>
      <c r="AV798">
        <v>56</v>
      </c>
      <c r="AW798">
        <v>56</v>
      </c>
      <c r="AX798">
        <v>56</v>
      </c>
      <c r="AY798">
        <v>56</v>
      </c>
      <c r="AZ798">
        <v>55</v>
      </c>
      <c r="BA798">
        <v>55</v>
      </c>
      <c r="BB798">
        <v>55.5</v>
      </c>
      <c r="BC798">
        <v>57</v>
      </c>
      <c r="BD798">
        <v>57.5</v>
      </c>
      <c r="BE798">
        <v>58.5</v>
      </c>
      <c r="BF798">
        <v>59.5</v>
      </c>
      <c r="BG798">
        <v>61.5</v>
      </c>
      <c r="BH798">
        <v>61.5</v>
      </c>
      <c r="BI798">
        <v>61.5</v>
      </c>
      <c r="BJ798">
        <v>62</v>
      </c>
      <c r="BK798">
        <v>63</v>
      </c>
      <c r="BL798">
        <v>62.5</v>
      </c>
      <c r="BM798">
        <v>60.5</v>
      </c>
      <c r="BN798">
        <v>59.5</v>
      </c>
      <c r="BO798">
        <v>58.5</v>
      </c>
      <c r="BP798">
        <v>57.5</v>
      </c>
      <c r="BQ798">
        <v>57</v>
      </c>
      <c r="BR798">
        <v>57</v>
      </c>
      <c r="BS798">
        <v>-47.867249999999999</v>
      </c>
      <c r="BT798">
        <v>-6.6381839999999999</v>
      </c>
      <c r="BU798">
        <v>-0.83044430000000002</v>
      </c>
      <c r="BV798">
        <v>1.545471</v>
      </c>
      <c r="BW798">
        <v>6.4697000000000001E-3</v>
      </c>
      <c r="BX798">
        <v>-0.81072999999999995</v>
      </c>
      <c r="BY798">
        <v>-10.80969</v>
      </c>
      <c r="BZ798">
        <v>-8.2637940000000008</v>
      </c>
      <c r="CA798">
        <v>-1.896118</v>
      </c>
      <c r="CB798">
        <v>21.773800000000001</v>
      </c>
      <c r="CC798">
        <v>31.9541</v>
      </c>
      <c r="CD798">
        <v>3.2422490000000002</v>
      </c>
      <c r="CE798">
        <v>-36.453029999999998</v>
      </c>
      <c r="CF798">
        <v>-30.392900000000001</v>
      </c>
      <c r="CG798">
        <v>-0.30331419999999998</v>
      </c>
      <c r="CH798">
        <v>-18.45975</v>
      </c>
      <c r="CI798">
        <v>-28.102550000000001</v>
      </c>
      <c r="CJ798">
        <v>-28.99165</v>
      </c>
      <c r="CK798">
        <v>138.84270000000001</v>
      </c>
      <c r="CL798">
        <v>495.85270000000003</v>
      </c>
      <c r="CM798">
        <v>231.39869999999999</v>
      </c>
      <c r="CN798">
        <v>-63.082380000000001</v>
      </c>
      <c r="CO798">
        <v>-35.270719999999997</v>
      </c>
      <c r="CP798">
        <v>-39.313400000000001</v>
      </c>
      <c r="CQ798">
        <v>513.00570000000005</v>
      </c>
      <c r="CR798">
        <v>72.320130000000006</v>
      </c>
      <c r="CS798">
        <v>59.599170000000001</v>
      </c>
      <c r="CT798">
        <v>61.52861</v>
      </c>
      <c r="CU798">
        <v>61.657150000000001</v>
      </c>
      <c r="CV798">
        <v>47.575270000000003</v>
      </c>
      <c r="CW798">
        <v>57.849449999999997</v>
      </c>
      <c r="CX798">
        <v>25.797090000000001</v>
      </c>
      <c r="CY798">
        <v>66.997069999999994</v>
      </c>
      <c r="CZ798">
        <v>464.33969999999999</v>
      </c>
      <c r="DA798">
        <v>717.10940000000005</v>
      </c>
      <c r="DB798">
        <v>529.81979999999999</v>
      </c>
      <c r="DC798">
        <v>1440.7950000000001</v>
      </c>
      <c r="DD798">
        <v>4632.2330000000002</v>
      </c>
      <c r="DE798">
        <v>5332.598</v>
      </c>
      <c r="DF798">
        <v>3204.444</v>
      </c>
      <c r="DG798">
        <v>3204.6219999999998</v>
      </c>
      <c r="DH798">
        <v>3231.6529999999998</v>
      </c>
      <c r="DI798">
        <v>36149.730000000003</v>
      </c>
      <c r="DJ798">
        <v>3587.9769999999999</v>
      </c>
      <c r="DK798">
        <v>5402.2830000000004</v>
      </c>
      <c r="DL798">
        <v>4827.8239999999996</v>
      </c>
      <c r="DM798">
        <v>1691.385</v>
      </c>
      <c r="DN798">
        <v>1142.8800000000001</v>
      </c>
      <c r="DO798">
        <v>20</v>
      </c>
      <c r="DP798">
        <v>20</v>
      </c>
    </row>
    <row r="799" spans="1:122" hidden="1" x14ac:dyDescent="0.25">
      <c r="A799" t="str">
        <f t="shared" si="12"/>
        <v>Aggregator-Blue Zone Resources, LLC_Prescribed DA 1-4 (1PM-9PM)_44391_20-20</v>
      </c>
      <c r="B799" t="s">
        <v>62</v>
      </c>
      <c r="C799" t="s">
        <v>261</v>
      </c>
      <c r="D799" t="s">
        <v>61</v>
      </c>
      <c r="E799" t="s">
        <v>61</v>
      </c>
      <c r="F799" t="s">
        <v>262</v>
      </c>
      <c r="G799" t="s">
        <v>61</v>
      </c>
      <c r="H799" t="s">
        <v>61</v>
      </c>
      <c r="I799" t="s">
        <v>61</v>
      </c>
      <c r="J799" t="s">
        <v>61</v>
      </c>
      <c r="K799" t="s">
        <v>214</v>
      </c>
      <c r="L799" s="18">
        <v>44391</v>
      </c>
      <c r="M799">
        <v>20</v>
      </c>
      <c r="N799">
        <v>20</v>
      </c>
      <c r="O799" t="s">
        <v>258</v>
      </c>
      <c r="P799">
        <v>2</v>
      </c>
      <c r="Q799">
        <v>2</v>
      </c>
      <c r="R799">
        <v>0</v>
      </c>
      <c r="S799">
        <v>0</v>
      </c>
      <c r="T799">
        <v>1</v>
      </c>
      <c r="U799">
        <v>1</v>
      </c>
      <c r="V799">
        <v>1</v>
      </c>
      <c r="W799">
        <v>1196.4000000000001</v>
      </c>
      <c r="X799">
        <v>1292.76</v>
      </c>
      <c r="Y799">
        <v>1290.8399999999999</v>
      </c>
      <c r="Z799">
        <v>1286.04</v>
      </c>
      <c r="AA799">
        <v>1286.24</v>
      </c>
      <c r="AB799">
        <v>1289.3599999999999</v>
      </c>
      <c r="AC799">
        <v>1301.72</v>
      </c>
      <c r="AD799">
        <v>1311.2</v>
      </c>
      <c r="AE799">
        <v>1311.28</v>
      </c>
      <c r="AF799">
        <v>1319.08</v>
      </c>
      <c r="AG799">
        <v>1311.12</v>
      </c>
      <c r="AH799">
        <v>1225.1600000000001</v>
      </c>
      <c r="AI799">
        <v>681.12</v>
      </c>
      <c r="AJ799">
        <v>838.04</v>
      </c>
      <c r="AK799">
        <v>790.6</v>
      </c>
      <c r="AL799">
        <v>801.6</v>
      </c>
      <c r="AM799">
        <v>879.56</v>
      </c>
      <c r="AN799">
        <v>944.96</v>
      </c>
      <c r="AO799">
        <v>942.64</v>
      </c>
      <c r="AP799">
        <v>330.72</v>
      </c>
      <c r="AQ799">
        <v>528.6</v>
      </c>
      <c r="AR799">
        <v>913.08</v>
      </c>
      <c r="AS799">
        <v>913.44</v>
      </c>
      <c r="AT799">
        <v>919.32</v>
      </c>
      <c r="AU799">
        <v>56</v>
      </c>
      <c r="AV799">
        <v>56</v>
      </c>
      <c r="AW799">
        <v>56</v>
      </c>
      <c r="AX799">
        <v>56</v>
      </c>
      <c r="AY799">
        <v>56</v>
      </c>
      <c r="AZ799">
        <v>55</v>
      </c>
      <c r="BA799">
        <v>55</v>
      </c>
      <c r="BB799">
        <v>55.5</v>
      </c>
      <c r="BC799">
        <v>57</v>
      </c>
      <c r="BD799">
        <v>57.5</v>
      </c>
      <c r="BE799">
        <v>58.5</v>
      </c>
      <c r="BF799">
        <v>59.5</v>
      </c>
      <c r="BG799">
        <v>61.5</v>
      </c>
      <c r="BH799">
        <v>61.5</v>
      </c>
      <c r="BI799">
        <v>61.5</v>
      </c>
      <c r="BJ799">
        <v>62</v>
      </c>
      <c r="BK799">
        <v>63</v>
      </c>
      <c r="BL799">
        <v>62.5</v>
      </c>
      <c r="BM799">
        <v>60.5</v>
      </c>
      <c r="BN799">
        <v>59.5</v>
      </c>
      <c r="BO799">
        <v>58.5</v>
      </c>
      <c r="BP799">
        <v>57.5</v>
      </c>
      <c r="BQ799">
        <v>57</v>
      </c>
      <c r="BR799">
        <v>57</v>
      </c>
      <c r="BS799">
        <v>-47.867249999999999</v>
      </c>
      <c r="BT799">
        <v>-6.6381839999999999</v>
      </c>
      <c r="BU799">
        <v>-0.83044430000000002</v>
      </c>
      <c r="BV799">
        <v>1.545471</v>
      </c>
      <c r="BW799">
        <v>6.4697000000000001E-3</v>
      </c>
      <c r="BX799">
        <v>-0.81072999999999995</v>
      </c>
      <c r="BY799">
        <v>-10.80969</v>
      </c>
      <c r="BZ799">
        <v>-8.2637940000000008</v>
      </c>
      <c r="CA799">
        <v>-1.896118</v>
      </c>
      <c r="CB799">
        <v>21.773800000000001</v>
      </c>
      <c r="CC799">
        <v>31.9541</v>
      </c>
      <c r="CD799">
        <v>3.2422490000000002</v>
      </c>
      <c r="CE799">
        <v>-36.453029999999998</v>
      </c>
      <c r="CF799">
        <v>-30.392900000000001</v>
      </c>
      <c r="CG799">
        <v>-0.30331419999999998</v>
      </c>
      <c r="CH799">
        <v>-18.45975</v>
      </c>
      <c r="CI799">
        <v>-28.102550000000001</v>
      </c>
      <c r="CJ799">
        <v>-28.99165</v>
      </c>
      <c r="CK799">
        <v>138.84270000000001</v>
      </c>
      <c r="CL799">
        <v>495.85270000000003</v>
      </c>
      <c r="CM799">
        <v>231.39869999999999</v>
      </c>
      <c r="CN799">
        <v>-63.082380000000001</v>
      </c>
      <c r="CO799">
        <v>-35.270719999999997</v>
      </c>
      <c r="CP799">
        <v>-39.313400000000001</v>
      </c>
      <c r="CQ799">
        <v>513.00570000000005</v>
      </c>
      <c r="CR799">
        <v>72.320130000000006</v>
      </c>
      <c r="CS799">
        <v>59.599170000000001</v>
      </c>
      <c r="CT799">
        <v>61.52861</v>
      </c>
      <c r="CU799">
        <v>61.657150000000001</v>
      </c>
      <c r="CV799">
        <v>47.575270000000003</v>
      </c>
      <c r="CW799">
        <v>57.849449999999997</v>
      </c>
      <c r="CX799">
        <v>25.797090000000001</v>
      </c>
      <c r="CY799">
        <v>66.997069999999994</v>
      </c>
      <c r="CZ799">
        <v>464.33969999999999</v>
      </c>
      <c r="DA799">
        <v>717.10940000000005</v>
      </c>
      <c r="DB799">
        <v>529.81979999999999</v>
      </c>
      <c r="DC799">
        <v>1440.7950000000001</v>
      </c>
      <c r="DD799">
        <v>4632.2330000000002</v>
      </c>
      <c r="DE799">
        <v>5332.598</v>
      </c>
      <c r="DF799">
        <v>3204.444</v>
      </c>
      <c r="DG799">
        <v>3204.6219999999998</v>
      </c>
      <c r="DH799">
        <v>3231.6529999999998</v>
      </c>
      <c r="DI799">
        <v>36149.730000000003</v>
      </c>
      <c r="DJ799">
        <v>3587.9769999999999</v>
      </c>
      <c r="DK799">
        <v>5402.2830000000004</v>
      </c>
      <c r="DL799">
        <v>4827.8239999999996</v>
      </c>
      <c r="DM799">
        <v>1691.385</v>
      </c>
      <c r="DN799">
        <v>1142.8800000000001</v>
      </c>
      <c r="DO799">
        <v>20</v>
      </c>
      <c r="DP799">
        <v>20</v>
      </c>
    </row>
    <row r="800" spans="1:122" hidden="1" x14ac:dyDescent="0.25">
      <c r="A800" t="str">
        <f t="shared" si="12"/>
        <v>Size_Grp-200 kW and above_Prescribed DA 1-4 (1PM-9PM)_44391_20-20</v>
      </c>
      <c r="B800" t="s">
        <v>62</v>
      </c>
      <c r="C800" t="s">
        <v>207</v>
      </c>
      <c r="D800" t="s">
        <v>61</v>
      </c>
      <c r="E800" t="s">
        <v>61</v>
      </c>
      <c r="F800" t="s">
        <v>61</v>
      </c>
      <c r="G800" t="s">
        <v>61</v>
      </c>
      <c r="H800" t="s">
        <v>61</v>
      </c>
      <c r="I800" t="s">
        <v>61</v>
      </c>
      <c r="J800" t="s">
        <v>102</v>
      </c>
      <c r="K800" t="s">
        <v>214</v>
      </c>
      <c r="L800" s="18">
        <v>44391</v>
      </c>
      <c r="M800">
        <v>20</v>
      </c>
      <c r="N800">
        <v>20</v>
      </c>
      <c r="O800" t="s">
        <v>258</v>
      </c>
      <c r="P800">
        <v>2</v>
      </c>
      <c r="Q800">
        <v>2</v>
      </c>
      <c r="R800">
        <v>0</v>
      </c>
      <c r="S800">
        <v>0</v>
      </c>
      <c r="T800">
        <v>1</v>
      </c>
      <c r="U800">
        <v>1</v>
      </c>
      <c r="V800">
        <v>1</v>
      </c>
      <c r="W800">
        <v>1196.4000000000001</v>
      </c>
      <c r="X800">
        <v>1292.76</v>
      </c>
      <c r="Y800">
        <v>1290.8399999999999</v>
      </c>
      <c r="Z800">
        <v>1286.04</v>
      </c>
      <c r="AA800">
        <v>1286.24</v>
      </c>
      <c r="AB800">
        <v>1289.3599999999999</v>
      </c>
      <c r="AC800">
        <v>1301.72</v>
      </c>
      <c r="AD800">
        <v>1311.2</v>
      </c>
      <c r="AE800">
        <v>1311.28</v>
      </c>
      <c r="AF800">
        <v>1319.08</v>
      </c>
      <c r="AG800">
        <v>1311.12</v>
      </c>
      <c r="AH800">
        <v>1225.1600000000001</v>
      </c>
      <c r="AI800">
        <v>681.12</v>
      </c>
      <c r="AJ800">
        <v>838.04</v>
      </c>
      <c r="AK800">
        <v>790.6</v>
      </c>
      <c r="AL800">
        <v>801.6</v>
      </c>
      <c r="AM800">
        <v>879.56</v>
      </c>
      <c r="AN800">
        <v>944.96</v>
      </c>
      <c r="AO800">
        <v>942.64</v>
      </c>
      <c r="AP800">
        <v>330.72</v>
      </c>
      <c r="AQ800">
        <v>528.6</v>
      </c>
      <c r="AR800">
        <v>913.08</v>
      </c>
      <c r="AS800">
        <v>913.44</v>
      </c>
      <c r="AT800">
        <v>919.32</v>
      </c>
      <c r="AU800">
        <v>56</v>
      </c>
      <c r="AV800">
        <v>56</v>
      </c>
      <c r="AW800">
        <v>56</v>
      </c>
      <c r="AX800">
        <v>56</v>
      </c>
      <c r="AY800">
        <v>56</v>
      </c>
      <c r="AZ800">
        <v>55</v>
      </c>
      <c r="BA800">
        <v>55</v>
      </c>
      <c r="BB800">
        <v>55.5</v>
      </c>
      <c r="BC800">
        <v>57</v>
      </c>
      <c r="BD800">
        <v>57.5</v>
      </c>
      <c r="BE800">
        <v>58.5</v>
      </c>
      <c r="BF800">
        <v>59.5</v>
      </c>
      <c r="BG800">
        <v>61.5</v>
      </c>
      <c r="BH800">
        <v>61.5</v>
      </c>
      <c r="BI800">
        <v>61.5</v>
      </c>
      <c r="BJ800">
        <v>62</v>
      </c>
      <c r="BK800">
        <v>63</v>
      </c>
      <c r="BL800">
        <v>62.5</v>
      </c>
      <c r="BM800">
        <v>60.5</v>
      </c>
      <c r="BN800">
        <v>59.5</v>
      </c>
      <c r="BO800">
        <v>58.5</v>
      </c>
      <c r="BP800">
        <v>57.5</v>
      </c>
      <c r="BQ800">
        <v>57</v>
      </c>
      <c r="BR800">
        <v>57</v>
      </c>
      <c r="BS800">
        <v>-47.867249999999999</v>
      </c>
      <c r="BT800">
        <v>-6.6381839999999999</v>
      </c>
      <c r="BU800">
        <v>-0.83044430000000002</v>
      </c>
      <c r="BV800">
        <v>1.545471</v>
      </c>
      <c r="BW800">
        <v>6.4697000000000001E-3</v>
      </c>
      <c r="BX800">
        <v>-0.81072999999999995</v>
      </c>
      <c r="BY800">
        <v>-10.80969</v>
      </c>
      <c r="BZ800">
        <v>-8.2637940000000008</v>
      </c>
      <c r="CA800">
        <v>-1.896118</v>
      </c>
      <c r="CB800">
        <v>21.773800000000001</v>
      </c>
      <c r="CC800">
        <v>31.9541</v>
      </c>
      <c r="CD800">
        <v>3.2422490000000002</v>
      </c>
      <c r="CE800">
        <v>-36.453029999999998</v>
      </c>
      <c r="CF800">
        <v>-30.392900000000001</v>
      </c>
      <c r="CG800">
        <v>-0.30331419999999998</v>
      </c>
      <c r="CH800">
        <v>-18.45975</v>
      </c>
      <c r="CI800">
        <v>-28.102550000000001</v>
      </c>
      <c r="CJ800">
        <v>-28.99165</v>
      </c>
      <c r="CK800">
        <v>138.84270000000001</v>
      </c>
      <c r="CL800">
        <v>495.85270000000003</v>
      </c>
      <c r="CM800">
        <v>231.39869999999999</v>
      </c>
      <c r="CN800">
        <v>-63.082380000000001</v>
      </c>
      <c r="CO800">
        <v>-35.270719999999997</v>
      </c>
      <c r="CP800">
        <v>-39.313400000000001</v>
      </c>
      <c r="CQ800">
        <v>513.00570000000005</v>
      </c>
      <c r="CR800">
        <v>72.320130000000006</v>
      </c>
      <c r="CS800">
        <v>59.599170000000001</v>
      </c>
      <c r="CT800">
        <v>61.52861</v>
      </c>
      <c r="CU800">
        <v>61.657150000000001</v>
      </c>
      <c r="CV800">
        <v>47.575270000000003</v>
      </c>
      <c r="CW800">
        <v>57.849449999999997</v>
      </c>
      <c r="CX800">
        <v>25.797090000000001</v>
      </c>
      <c r="CY800">
        <v>66.997069999999994</v>
      </c>
      <c r="CZ800">
        <v>464.33969999999999</v>
      </c>
      <c r="DA800">
        <v>717.10940000000005</v>
      </c>
      <c r="DB800">
        <v>529.81979999999999</v>
      </c>
      <c r="DC800">
        <v>1440.7950000000001</v>
      </c>
      <c r="DD800">
        <v>4632.2330000000002</v>
      </c>
      <c r="DE800">
        <v>5332.598</v>
      </c>
      <c r="DF800">
        <v>3204.444</v>
      </c>
      <c r="DG800">
        <v>3204.6219999999998</v>
      </c>
      <c r="DH800">
        <v>3231.6529999999998</v>
      </c>
      <c r="DI800">
        <v>36149.730000000003</v>
      </c>
      <c r="DJ800">
        <v>3587.9769999999999</v>
      </c>
      <c r="DK800">
        <v>5402.2830000000004</v>
      </c>
      <c r="DL800">
        <v>4827.8239999999996</v>
      </c>
      <c r="DM800">
        <v>1691.385</v>
      </c>
      <c r="DN800">
        <v>1142.8800000000001</v>
      </c>
      <c r="DO800">
        <v>20</v>
      </c>
      <c r="DP800">
        <v>20</v>
      </c>
    </row>
    <row r="801" spans="1:120" hidden="1" x14ac:dyDescent="0.25">
      <c r="A801" t="str">
        <f t="shared" si="12"/>
        <v>Industry_Type-1. Agriculture, Mining &amp; Construction_Prescribed DA 1-4 (1PM-9PM)_44391_20-20</v>
      </c>
      <c r="B801" t="s">
        <v>62</v>
      </c>
      <c r="C801" t="s">
        <v>211</v>
      </c>
      <c r="D801" t="s">
        <v>61</v>
      </c>
      <c r="E801" t="s">
        <v>61</v>
      </c>
      <c r="F801" t="s">
        <v>61</v>
      </c>
      <c r="G801" t="s">
        <v>30</v>
      </c>
      <c r="H801" t="s">
        <v>61</v>
      </c>
      <c r="I801" t="s">
        <v>61</v>
      </c>
      <c r="J801" t="s">
        <v>61</v>
      </c>
      <c r="K801" t="s">
        <v>214</v>
      </c>
      <c r="L801" s="18">
        <v>44391</v>
      </c>
      <c r="M801">
        <v>20</v>
      </c>
      <c r="N801">
        <v>20</v>
      </c>
      <c r="O801" t="s">
        <v>258</v>
      </c>
      <c r="P801">
        <v>2</v>
      </c>
      <c r="Q801">
        <v>2</v>
      </c>
      <c r="R801">
        <v>0</v>
      </c>
      <c r="S801">
        <v>0</v>
      </c>
      <c r="T801">
        <v>1</v>
      </c>
      <c r="U801">
        <v>1</v>
      </c>
      <c r="V801">
        <v>1</v>
      </c>
      <c r="W801">
        <v>1196.4000000000001</v>
      </c>
      <c r="X801">
        <v>1292.76</v>
      </c>
      <c r="Y801">
        <v>1290.8399999999999</v>
      </c>
      <c r="Z801">
        <v>1286.04</v>
      </c>
      <c r="AA801">
        <v>1286.24</v>
      </c>
      <c r="AB801">
        <v>1289.3599999999999</v>
      </c>
      <c r="AC801">
        <v>1301.72</v>
      </c>
      <c r="AD801">
        <v>1311.2</v>
      </c>
      <c r="AE801">
        <v>1311.28</v>
      </c>
      <c r="AF801">
        <v>1319.08</v>
      </c>
      <c r="AG801">
        <v>1311.12</v>
      </c>
      <c r="AH801">
        <v>1225.1600000000001</v>
      </c>
      <c r="AI801">
        <v>681.12</v>
      </c>
      <c r="AJ801">
        <v>838.04</v>
      </c>
      <c r="AK801">
        <v>790.6</v>
      </c>
      <c r="AL801">
        <v>801.6</v>
      </c>
      <c r="AM801">
        <v>879.56</v>
      </c>
      <c r="AN801">
        <v>944.96</v>
      </c>
      <c r="AO801">
        <v>942.64</v>
      </c>
      <c r="AP801">
        <v>330.72</v>
      </c>
      <c r="AQ801">
        <v>528.6</v>
      </c>
      <c r="AR801">
        <v>913.08</v>
      </c>
      <c r="AS801">
        <v>913.44</v>
      </c>
      <c r="AT801">
        <v>919.32</v>
      </c>
      <c r="AU801">
        <v>56</v>
      </c>
      <c r="AV801">
        <v>56</v>
      </c>
      <c r="AW801">
        <v>56</v>
      </c>
      <c r="AX801">
        <v>56</v>
      </c>
      <c r="AY801">
        <v>56</v>
      </c>
      <c r="AZ801">
        <v>55</v>
      </c>
      <c r="BA801">
        <v>55</v>
      </c>
      <c r="BB801">
        <v>55.5</v>
      </c>
      <c r="BC801">
        <v>57</v>
      </c>
      <c r="BD801">
        <v>57.5</v>
      </c>
      <c r="BE801">
        <v>58.5</v>
      </c>
      <c r="BF801">
        <v>59.5</v>
      </c>
      <c r="BG801">
        <v>61.5</v>
      </c>
      <c r="BH801">
        <v>61.5</v>
      </c>
      <c r="BI801">
        <v>61.5</v>
      </c>
      <c r="BJ801">
        <v>62</v>
      </c>
      <c r="BK801">
        <v>63</v>
      </c>
      <c r="BL801">
        <v>62.5</v>
      </c>
      <c r="BM801">
        <v>60.5</v>
      </c>
      <c r="BN801">
        <v>59.5</v>
      </c>
      <c r="BO801">
        <v>58.5</v>
      </c>
      <c r="BP801">
        <v>57.5</v>
      </c>
      <c r="BQ801">
        <v>57</v>
      </c>
      <c r="BR801">
        <v>57</v>
      </c>
      <c r="BS801">
        <v>-47.867249999999999</v>
      </c>
      <c r="BT801">
        <v>-6.6381839999999999</v>
      </c>
      <c r="BU801">
        <v>-0.83044430000000002</v>
      </c>
      <c r="BV801">
        <v>1.545471</v>
      </c>
      <c r="BW801">
        <v>6.4697000000000001E-3</v>
      </c>
      <c r="BX801">
        <v>-0.81072999999999995</v>
      </c>
      <c r="BY801">
        <v>-10.80969</v>
      </c>
      <c r="BZ801">
        <v>-8.2637940000000008</v>
      </c>
      <c r="CA801">
        <v>-1.896118</v>
      </c>
      <c r="CB801">
        <v>21.773800000000001</v>
      </c>
      <c r="CC801">
        <v>31.9541</v>
      </c>
      <c r="CD801">
        <v>3.2422490000000002</v>
      </c>
      <c r="CE801">
        <v>-36.453029999999998</v>
      </c>
      <c r="CF801">
        <v>-30.392900000000001</v>
      </c>
      <c r="CG801">
        <v>-0.30331419999999998</v>
      </c>
      <c r="CH801">
        <v>-18.45975</v>
      </c>
      <c r="CI801">
        <v>-28.102550000000001</v>
      </c>
      <c r="CJ801">
        <v>-28.99165</v>
      </c>
      <c r="CK801">
        <v>138.84270000000001</v>
      </c>
      <c r="CL801">
        <v>495.85270000000003</v>
      </c>
      <c r="CM801">
        <v>231.39869999999999</v>
      </c>
      <c r="CN801">
        <v>-63.082380000000001</v>
      </c>
      <c r="CO801">
        <v>-35.270719999999997</v>
      </c>
      <c r="CP801">
        <v>-39.313400000000001</v>
      </c>
      <c r="CQ801">
        <v>513.00570000000005</v>
      </c>
      <c r="CR801">
        <v>72.320130000000006</v>
      </c>
      <c r="CS801">
        <v>59.599170000000001</v>
      </c>
      <c r="CT801">
        <v>61.52861</v>
      </c>
      <c r="CU801">
        <v>61.657150000000001</v>
      </c>
      <c r="CV801">
        <v>47.575270000000003</v>
      </c>
      <c r="CW801">
        <v>57.849449999999997</v>
      </c>
      <c r="CX801">
        <v>25.797090000000001</v>
      </c>
      <c r="CY801">
        <v>66.997069999999994</v>
      </c>
      <c r="CZ801">
        <v>464.33969999999999</v>
      </c>
      <c r="DA801">
        <v>717.10940000000005</v>
      </c>
      <c r="DB801">
        <v>529.81979999999999</v>
      </c>
      <c r="DC801">
        <v>1440.7950000000001</v>
      </c>
      <c r="DD801">
        <v>4632.2330000000002</v>
      </c>
      <c r="DE801">
        <v>5332.598</v>
      </c>
      <c r="DF801">
        <v>3204.444</v>
      </c>
      <c r="DG801">
        <v>3204.6219999999998</v>
      </c>
      <c r="DH801">
        <v>3231.6529999999998</v>
      </c>
      <c r="DI801">
        <v>36149.730000000003</v>
      </c>
      <c r="DJ801">
        <v>3587.9769999999999</v>
      </c>
      <c r="DK801">
        <v>5402.2830000000004</v>
      </c>
      <c r="DL801">
        <v>4827.8239999999996</v>
      </c>
      <c r="DM801">
        <v>1691.385</v>
      </c>
      <c r="DN801">
        <v>1142.8800000000001</v>
      </c>
      <c r="DO801">
        <v>20</v>
      </c>
      <c r="DP801">
        <v>20</v>
      </c>
    </row>
    <row r="802" spans="1:120" hidden="1" x14ac:dyDescent="0.25">
      <c r="A802" t="str">
        <f t="shared" si="12"/>
        <v>All_Prescribed DA 1-4 (1PM-9PM)_44391_20-20</v>
      </c>
      <c r="B802" t="s">
        <v>62</v>
      </c>
      <c r="C802" t="s">
        <v>61</v>
      </c>
      <c r="D802" t="s">
        <v>61</v>
      </c>
      <c r="E802" t="s">
        <v>61</v>
      </c>
      <c r="F802" t="s">
        <v>61</v>
      </c>
      <c r="G802" t="s">
        <v>61</v>
      </c>
      <c r="H802" t="s">
        <v>61</v>
      </c>
      <c r="I802" t="s">
        <v>61</v>
      </c>
      <c r="J802" t="s">
        <v>61</v>
      </c>
      <c r="K802" t="s">
        <v>214</v>
      </c>
      <c r="L802" s="18">
        <v>44391</v>
      </c>
      <c r="M802">
        <v>20</v>
      </c>
      <c r="N802">
        <v>20</v>
      </c>
      <c r="O802" t="s">
        <v>258</v>
      </c>
      <c r="P802">
        <v>2</v>
      </c>
      <c r="Q802">
        <v>2</v>
      </c>
      <c r="R802">
        <v>0</v>
      </c>
      <c r="S802">
        <v>0</v>
      </c>
      <c r="T802">
        <v>1</v>
      </c>
      <c r="U802">
        <v>1</v>
      </c>
      <c r="V802">
        <v>1</v>
      </c>
      <c r="W802">
        <v>1196.4000000000001</v>
      </c>
      <c r="X802">
        <v>1292.76</v>
      </c>
      <c r="Y802">
        <v>1290.8399999999999</v>
      </c>
      <c r="Z802">
        <v>1286.04</v>
      </c>
      <c r="AA802">
        <v>1286.24</v>
      </c>
      <c r="AB802">
        <v>1289.3599999999999</v>
      </c>
      <c r="AC802">
        <v>1301.72</v>
      </c>
      <c r="AD802">
        <v>1311.2</v>
      </c>
      <c r="AE802">
        <v>1311.28</v>
      </c>
      <c r="AF802">
        <v>1319.08</v>
      </c>
      <c r="AG802">
        <v>1311.12</v>
      </c>
      <c r="AH802">
        <v>1225.1600000000001</v>
      </c>
      <c r="AI802">
        <v>681.12</v>
      </c>
      <c r="AJ802">
        <v>838.04</v>
      </c>
      <c r="AK802">
        <v>790.6</v>
      </c>
      <c r="AL802">
        <v>801.6</v>
      </c>
      <c r="AM802">
        <v>879.56</v>
      </c>
      <c r="AN802">
        <v>944.96</v>
      </c>
      <c r="AO802">
        <v>942.64</v>
      </c>
      <c r="AP802">
        <v>330.72</v>
      </c>
      <c r="AQ802">
        <v>528.6</v>
      </c>
      <c r="AR802">
        <v>913.08</v>
      </c>
      <c r="AS802">
        <v>913.44</v>
      </c>
      <c r="AT802">
        <v>919.32</v>
      </c>
      <c r="AU802">
        <v>56</v>
      </c>
      <c r="AV802">
        <v>56</v>
      </c>
      <c r="AW802">
        <v>56</v>
      </c>
      <c r="AX802">
        <v>56</v>
      </c>
      <c r="AY802">
        <v>56</v>
      </c>
      <c r="AZ802">
        <v>55</v>
      </c>
      <c r="BA802">
        <v>55</v>
      </c>
      <c r="BB802">
        <v>55.5</v>
      </c>
      <c r="BC802">
        <v>57</v>
      </c>
      <c r="BD802">
        <v>57.5</v>
      </c>
      <c r="BE802">
        <v>58.5</v>
      </c>
      <c r="BF802">
        <v>59.5</v>
      </c>
      <c r="BG802">
        <v>61.5</v>
      </c>
      <c r="BH802">
        <v>61.5</v>
      </c>
      <c r="BI802">
        <v>61.5</v>
      </c>
      <c r="BJ802">
        <v>62</v>
      </c>
      <c r="BK802">
        <v>63</v>
      </c>
      <c r="BL802">
        <v>62.5</v>
      </c>
      <c r="BM802">
        <v>60.5</v>
      </c>
      <c r="BN802">
        <v>59.5</v>
      </c>
      <c r="BO802">
        <v>58.5</v>
      </c>
      <c r="BP802">
        <v>57.5</v>
      </c>
      <c r="BQ802">
        <v>57</v>
      </c>
      <c r="BR802">
        <v>57</v>
      </c>
      <c r="BS802">
        <v>-47.867249999999999</v>
      </c>
      <c r="BT802">
        <v>-6.6381839999999999</v>
      </c>
      <c r="BU802">
        <v>-0.83044430000000002</v>
      </c>
      <c r="BV802">
        <v>1.545471</v>
      </c>
      <c r="BW802">
        <v>6.4697000000000001E-3</v>
      </c>
      <c r="BX802">
        <v>-0.81072999999999995</v>
      </c>
      <c r="BY802">
        <v>-10.80969</v>
      </c>
      <c r="BZ802">
        <v>-8.2637940000000008</v>
      </c>
      <c r="CA802">
        <v>-1.896118</v>
      </c>
      <c r="CB802">
        <v>21.773800000000001</v>
      </c>
      <c r="CC802">
        <v>31.9541</v>
      </c>
      <c r="CD802">
        <v>3.2422490000000002</v>
      </c>
      <c r="CE802">
        <v>-36.453029999999998</v>
      </c>
      <c r="CF802">
        <v>-30.392900000000001</v>
      </c>
      <c r="CG802">
        <v>-0.30331419999999998</v>
      </c>
      <c r="CH802">
        <v>-18.45975</v>
      </c>
      <c r="CI802">
        <v>-28.102550000000001</v>
      </c>
      <c r="CJ802">
        <v>-28.99165</v>
      </c>
      <c r="CK802">
        <v>138.84270000000001</v>
      </c>
      <c r="CL802">
        <v>495.85270000000003</v>
      </c>
      <c r="CM802">
        <v>231.39869999999999</v>
      </c>
      <c r="CN802">
        <v>-63.082380000000001</v>
      </c>
      <c r="CO802">
        <v>-35.270719999999997</v>
      </c>
      <c r="CP802">
        <v>-39.313400000000001</v>
      </c>
      <c r="CQ802">
        <v>513.00570000000005</v>
      </c>
      <c r="CR802">
        <v>72.320130000000006</v>
      </c>
      <c r="CS802">
        <v>59.599170000000001</v>
      </c>
      <c r="CT802">
        <v>61.52861</v>
      </c>
      <c r="CU802">
        <v>61.657150000000001</v>
      </c>
      <c r="CV802">
        <v>47.575270000000003</v>
      </c>
      <c r="CW802">
        <v>57.849449999999997</v>
      </c>
      <c r="CX802">
        <v>25.797090000000001</v>
      </c>
      <c r="CY802">
        <v>66.997069999999994</v>
      </c>
      <c r="CZ802">
        <v>464.33969999999999</v>
      </c>
      <c r="DA802">
        <v>717.10940000000005</v>
      </c>
      <c r="DB802">
        <v>529.81979999999999</v>
      </c>
      <c r="DC802">
        <v>1440.7950000000001</v>
      </c>
      <c r="DD802">
        <v>4632.2330000000002</v>
      </c>
      <c r="DE802">
        <v>5332.598</v>
      </c>
      <c r="DF802">
        <v>3204.444</v>
      </c>
      <c r="DG802">
        <v>3204.6219999999998</v>
      </c>
      <c r="DH802">
        <v>3231.6529999999998</v>
      </c>
      <c r="DI802">
        <v>36149.730000000003</v>
      </c>
      <c r="DJ802">
        <v>3587.9769999999999</v>
      </c>
      <c r="DK802">
        <v>5402.2830000000004</v>
      </c>
      <c r="DL802">
        <v>4827.8239999999996</v>
      </c>
      <c r="DM802">
        <v>1691.385</v>
      </c>
      <c r="DN802">
        <v>1142.8800000000001</v>
      </c>
      <c r="DO802">
        <v>20</v>
      </c>
      <c r="DP802">
        <v>20</v>
      </c>
    </row>
    <row r="803" spans="1:120" hidden="1" x14ac:dyDescent="0.25">
      <c r="A803" t="str">
        <f t="shared" si="12"/>
        <v>LCA-Greater Bay Area_Prescribed DA 1-4 (1PM-9PM)_44391_20-20</v>
      </c>
      <c r="B803" t="s">
        <v>62</v>
      </c>
      <c r="C803" t="s">
        <v>209</v>
      </c>
      <c r="D803" t="s">
        <v>36</v>
      </c>
      <c r="E803" t="s">
        <v>61</v>
      </c>
      <c r="F803" t="s">
        <v>61</v>
      </c>
      <c r="G803" t="s">
        <v>61</v>
      </c>
      <c r="H803" t="s">
        <v>61</v>
      </c>
      <c r="I803" t="s">
        <v>61</v>
      </c>
      <c r="J803" t="s">
        <v>61</v>
      </c>
      <c r="K803" t="s">
        <v>214</v>
      </c>
      <c r="L803" s="18">
        <v>44391</v>
      </c>
      <c r="M803">
        <v>20</v>
      </c>
      <c r="N803">
        <v>20</v>
      </c>
      <c r="O803" t="s">
        <v>258</v>
      </c>
      <c r="P803">
        <v>2</v>
      </c>
      <c r="Q803">
        <v>2</v>
      </c>
      <c r="R803">
        <v>0</v>
      </c>
      <c r="S803">
        <v>0</v>
      </c>
      <c r="T803">
        <v>1</v>
      </c>
      <c r="U803">
        <v>1</v>
      </c>
      <c r="V803">
        <v>1</v>
      </c>
      <c r="W803">
        <v>1196.4000000000001</v>
      </c>
      <c r="X803">
        <v>1292.76</v>
      </c>
      <c r="Y803">
        <v>1290.8399999999999</v>
      </c>
      <c r="Z803">
        <v>1286.04</v>
      </c>
      <c r="AA803">
        <v>1286.24</v>
      </c>
      <c r="AB803">
        <v>1289.3599999999999</v>
      </c>
      <c r="AC803">
        <v>1301.72</v>
      </c>
      <c r="AD803">
        <v>1311.2</v>
      </c>
      <c r="AE803">
        <v>1311.28</v>
      </c>
      <c r="AF803">
        <v>1319.08</v>
      </c>
      <c r="AG803">
        <v>1311.12</v>
      </c>
      <c r="AH803">
        <v>1225.1600000000001</v>
      </c>
      <c r="AI803">
        <v>681.12</v>
      </c>
      <c r="AJ803">
        <v>838.04</v>
      </c>
      <c r="AK803">
        <v>790.6</v>
      </c>
      <c r="AL803">
        <v>801.6</v>
      </c>
      <c r="AM803">
        <v>879.56</v>
      </c>
      <c r="AN803">
        <v>944.96</v>
      </c>
      <c r="AO803">
        <v>942.64</v>
      </c>
      <c r="AP803">
        <v>330.72</v>
      </c>
      <c r="AQ803">
        <v>528.6</v>
      </c>
      <c r="AR803">
        <v>913.08</v>
      </c>
      <c r="AS803">
        <v>913.44</v>
      </c>
      <c r="AT803">
        <v>919.32</v>
      </c>
      <c r="AU803">
        <v>56</v>
      </c>
      <c r="AV803">
        <v>56</v>
      </c>
      <c r="AW803">
        <v>56</v>
      </c>
      <c r="AX803">
        <v>56</v>
      </c>
      <c r="AY803">
        <v>56</v>
      </c>
      <c r="AZ803">
        <v>55</v>
      </c>
      <c r="BA803">
        <v>55</v>
      </c>
      <c r="BB803">
        <v>55.5</v>
      </c>
      <c r="BC803">
        <v>57</v>
      </c>
      <c r="BD803">
        <v>57.5</v>
      </c>
      <c r="BE803">
        <v>58.5</v>
      </c>
      <c r="BF803">
        <v>59.5</v>
      </c>
      <c r="BG803">
        <v>61.5</v>
      </c>
      <c r="BH803">
        <v>61.5</v>
      </c>
      <c r="BI803">
        <v>61.5</v>
      </c>
      <c r="BJ803">
        <v>62</v>
      </c>
      <c r="BK803">
        <v>63</v>
      </c>
      <c r="BL803">
        <v>62.5</v>
      </c>
      <c r="BM803">
        <v>60.5</v>
      </c>
      <c r="BN803">
        <v>59.5</v>
      </c>
      <c r="BO803">
        <v>58.5</v>
      </c>
      <c r="BP803">
        <v>57.5</v>
      </c>
      <c r="BQ803">
        <v>57</v>
      </c>
      <c r="BR803">
        <v>57</v>
      </c>
      <c r="BS803">
        <v>-47.867249999999999</v>
      </c>
      <c r="BT803">
        <v>-6.6381839999999999</v>
      </c>
      <c r="BU803">
        <v>-0.83044430000000002</v>
      </c>
      <c r="BV803">
        <v>1.545471</v>
      </c>
      <c r="BW803">
        <v>6.4697000000000001E-3</v>
      </c>
      <c r="BX803">
        <v>-0.81072999999999995</v>
      </c>
      <c r="BY803">
        <v>-10.80969</v>
      </c>
      <c r="BZ803">
        <v>-8.2637940000000008</v>
      </c>
      <c r="CA803">
        <v>-1.896118</v>
      </c>
      <c r="CB803">
        <v>21.773800000000001</v>
      </c>
      <c r="CC803">
        <v>31.9541</v>
      </c>
      <c r="CD803">
        <v>3.2422490000000002</v>
      </c>
      <c r="CE803">
        <v>-36.453029999999998</v>
      </c>
      <c r="CF803">
        <v>-30.392900000000001</v>
      </c>
      <c r="CG803">
        <v>-0.30331419999999998</v>
      </c>
      <c r="CH803">
        <v>-18.45975</v>
      </c>
      <c r="CI803">
        <v>-28.102550000000001</v>
      </c>
      <c r="CJ803">
        <v>-28.99165</v>
      </c>
      <c r="CK803">
        <v>138.84270000000001</v>
      </c>
      <c r="CL803">
        <v>495.85270000000003</v>
      </c>
      <c r="CM803">
        <v>231.39869999999999</v>
      </c>
      <c r="CN803">
        <v>-63.082380000000001</v>
      </c>
      <c r="CO803">
        <v>-35.270719999999997</v>
      </c>
      <c r="CP803">
        <v>-39.313400000000001</v>
      </c>
      <c r="CQ803">
        <v>513.00570000000005</v>
      </c>
      <c r="CR803">
        <v>72.320130000000006</v>
      </c>
      <c r="CS803">
        <v>59.599170000000001</v>
      </c>
      <c r="CT803">
        <v>61.52861</v>
      </c>
      <c r="CU803">
        <v>61.657150000000001</v>
      </c>
      <c r="CV803">
        <v>47.575270000000003</v>
      </c>
      <c r="CW803">
        <v>57.849449999999997</v>
      </c>
      <c r="CX803">
        <v>25.797090000000001</v>
      </c>
      <c r="CY803">
        <v>66.997069999999994</v>
      </c>
      <c r="CZ803">
        <v>464.33969999999999</v>
      </c>
      <c r="DA803">
        <v>717.10940000000005</v>
      </c>
      <c r="DB803">
        <v>529.81979999999999</v>
      </c>
      <c r="DC803">
        <v>1440.7950000000001</v>
      </c>
      <c r="DD803">
        <v>4632.2330000000002</v>
      </c>
      <c r="DE803">
        <v>5332.598</v>
      </c>
      <c r="DF803">
        <v>3204.444</v>
      </c>
      <c r="DG803">
        <v>3204.6219999999998</v>
      </c>
      <c r="DH803">
        <v>3231.6529999999998</v>
      </c>
      <c r="DI803">
        <v>36149.730000000003</v>
      </c>
      <c r="DJ803">
        <v>3587.9769999999999</v>
      </c>
      <c r="DK803">
        <v>5402.2830000000004</v>
      </c>
      <c r="DL803">
        <v>4827.8239999999996</v>
      </c>
      <c r="DM803">
        <v>1691.385</v>
      </c>
      <c r="DN803">
        <v>1142.8800000000001</v>
      </c>
      <c r="DO803">
        <v>20</v>
      </c>
      <c r="DP803">
        <v>20</v>
      </c>
    </row>
    <row r="804" spans="1:120" x14ac:dyDescent="0.25">
      <c r="A804" t="str">
        <f t="shared" si="12"/>
        <v>AutoDR-No_Prescribed DA 1-4 (1PM-9PM)_44391_20-20</v>
      </c>
      <c r="B804" t="s">
        <v>62</v>
      </c>
      <c r="C804" t="s">
        <v>321</v>
      </c>
      <c r="D804" t="s">
        <v>61</v>
      </c>
      <c r="E804" t="s">
        <v>61</v>
      </c>
      <c r="F804" t="s">
        <v>61</v>
      </c>
      <c r="G804" t="s">
        <v>61</v>
      </c>
      <c r="H804" t="s">
        <v>97</v>
      </c>
      <c r="I804" t="s">
        <v>61</v>
      </c>
      <c r="J804" t="s">
        <v>61</v>
      </c>
      <c r="K804" t="s">
        <v>214</v>
      </c>
      <c r="L804" s="18">
        <v>44391</v>
      </c>
      <c r="M804">
        <v>20</v>
      </c>
      <c r="N804">
        <v>20</v>
      </c>
      <c r="O804" t="s">
        <v>258</v>
      </c>
      <c r="P804">
        <v>2</v>
      </c>
      <c r="Q804">
        <v>2</v>
      </c>
      <c r="R804">
        <v>0</v>
      </c>
      <c r="S804">
        <v>0</v>
      </c>
      <c r="T804">
        <v>1</v>
      </c>
      <c r="U804">
        <v>1</v>
      </c>
      <c r="V804">
        <v>1</v>
      </c>
      <c r="W804">
        <v>1196.4000000000001</v>
      </c>
      <c r="X804">
        <v>1292.76</v>
      </c>
      <c r="Y804">
        <v>1290.8399999999999</v>
      </c>
      <c r="Z804">
        <v>1286.04</v>
      </c>
      <c r="AA804">
        <v>1286.24</v>
      </c>
      <c r="AB804">
        <v>1289.3599999999999</v>
      </c>
      <c r="AC804">
        <v>1301.72</v>
      </c>
      <c r="AD804">
        <v>1311.2</v>
      </c>
      <c r="AE804">
        <v>1311.28</v>
      </c>
      <c r="AF804">
        <v>1319.08</v>
      </c>
      <c r="AG804">
        <v>1311.12</v>
      </c>
      <c r="AH804">
        <v>1225.1600000000001</v>
      </c>
      <c r="AI804">
        <v>681.12</v>
      </c>
      <c r="AJ804">
        <v>838.04</v>
      </c>
      <c r="AK804">
        <v>790.6</v>
      </c>
      <c r="AL804">
        <v>801.6</v>
      </c>
      <c r="AM804">
        <v>879.56</v>
      </c>
      <c r="AN804">
        <v>944.96</v>
      </c>
      <c r="AO804">
        <v>942.64</v>
      </c>
      <c r="AP804">
        <v>330.72</v>
      </c>
      <c r="AQ804">
        <v>528.6</v>
      </c>
      <c r="AR804">
        <v>913.08</v>
      </c>
      <c r="AS804">
        <v>913.44</v>
      </c>
      <c r="AT804">
        <v>919.32</v>
      </c>
      <c r="AU804">
        <v>56</v>
      </c>
      <c r="AV804">
        <v>56</v>
      </c>
      <c r="AW804">
        <v>56</v>
      </c>
      <c r="AX804">
        <v>56</v>
      </c>
      <c r="AY804">
        <v>56</v>
      </c>
      <c r="AZ804">
        <v>55</v>
      </c>
      <c r="BA804">
        <v>55</v>
      </c>
      <c r="BB804">
        <v>55.5</v>
      </c>
      <c r="BC804">
        <v>57</v>
      </c>
      <c r="BD804">
        <v>57.5</v>
      </c>
      <c r="BE804">
        <v>58.5</v>
      </c>
      <c r="BF804">
        <v>59.5</v>
      </c>
      <c r="BG804">
        <v>61.5</v>
      </c>
      <c r="BH804">
        <v>61.5</v>
      </c>
      <c r="BI804">
        <v>61.5</v>
      </c>
      <c r="BJ804">
        <v>62</v>
      </c>
      <c r="BK804">
        <v>63</v>
      </c>
      <c r="BL804">
        <v>62.5</v>
      </c>
      <c r="BM804">
        <v>60.5</v>
      </c>
      <c r="BN804">
        <v>59.5</v>
      </c>
      <c r="BO804">
        <v>58.5</v>
      </c>
      <c r="BP804">
        <v>57.5</v>
      </c>
      <c r="BQ804">
        <v>57</v>
      </c>
      <c r="BR804">
        <v>57</v>
      </c>
      <c r="BS804">
        <v>-47.867249999999999</v>
      </c>
      <c r="BT804">
        <v>-6.6381839999999999</v>
      </c>
      <c r="BU804">
        <v>-0.83044430000000002</v>
      </c>
      <c r="BV804">
        <v>1.545471</v>
      </c>
      <c r="BW804">
        <v>6.4697000000000001E-3</v>
      </c>
      <c r="BX804">
        <v>-0.81072999999999995</v>
      </c>
      <c r="BY804">
        <v>-10.80969</v>
      </c>
      <c r="BZ804">
        <v>-8.2637940000000008</v>
      </c>
      <c r="CA804">
        <v>-1.896118</v>
      </c>
      <c r="CB804">
        <v>21.773800000000001</v>
      </c>
      <c r="CC804">
        <v>31.9541</v>
      </c>
      <c r="CD804">
        <v>3.2422490000000002</v>
      </c>
      <c r="CE804">
        <v>-36.453029999999998</v>
      </c>
      <c r="CF804">
        <v>-30.392900000000001</v>
      </c>
      <c r="CG804">
        <v>-0.30331419999999998</v>
      </c>
      <c r="CH804">
        <v>-18.45975</v>
      </c>
      <c r="CI804">
        <v>-28.102550000000001</v>
      </c>
      <c r="CJ804">
        <v>-28.99165</v>
      </c>
      <c r="CK804">
        <v>138.84270000000001</v>
      </c>
      <c r="CL804">
        <v>495.85270000000003</v>
      </c>
      <c r="CM804">
        <v>231.39869999999999</v>
      </c>
      <c r="CN804">
        <v>-63.082380000000001</v>
      </c>
      <c r="CO804">
        <v>-35.270719999999997</v>
      </c>
      <c r="CP804">
        <v>-39.313400000000001</v>
      </c>
      <c r="CQ804">
        <v>513.00570000000005</v>
      </c>
      <c r="CR804">
        <v>72.320130000000006</v>
      </c>
      <c r="CS804">
        <v>59.599170000000001</v>
      </c>
      <c r="CT804">
        <v>61.52861</v>
      </c>
      <c r="CU804">
        <v>61.657150000000001</v>
      </c>
      <c r="CV804">
        <v>47.575270000000003</v>
      </c>
      <c r="CW804">
        <v>57.849449999999997</v>
      </c>
      <c r="CX804">
        <v>25.797090000000001</v>
      </c>
      <c r="CY804">
        <v>66.997069999999994</v>
      </c>
      <c r="CZ804">
        <v>464.33969999999999</v>
      </c>
      <c r="DA804">
        <v>717.10940000000005</v>
      </c>
      <c r="DB804">
        <v>529.81979999999999</v>
      </c>
      <c r="DC804">
        <v>1440.7950000000001</v>
      </c>
      <c r="DD804">
        <v>4632.2330000000002</v>
      </c>
      <c r="DE804">
        <v>5332.598</v>
      </c>
      <c r="DF804">
        <v>3204.444</v>
      </c>
      <c r="DG804">
        <v>3204.6219999999998</v>
      </c>
      <c r="DH804">
        <v>3231.6529999999998</v>
      </c>
      <c r="DI804">
        <v>36149.730000000003</v>
      </c>
      <c r="DJ804">
        <v>3587.9769999999999</v>
      </c>
      <c r="DK804">
        <v>5402.2830000000004</v>
      </c>
      <c r="DL804">
        <v>4827.8239999999996</v>
      </c>
      <c r="DM804">
        <v>1691.385</v>
      </c>
      <c r="DN804">
        <v>1142.8800000000001</v>
      </c>
      <c r="DO804">
        <v>20</v>
      </c>
      <c r="DP804">
        <v>20</v>
      </c>
    </row>
    <row r="805" spans="1:120" hidden="1" x14ac:dyDescent="0.25">
      <c r="A805" t="str">
        <f t="shared" si="12"/>
        <v>LCA-Northern Coast_All CBP_44396</v>
      </c>
      <c r="B805" t="s">
        <v>62</v>
      </c>
      <c r="C805" t="s">
        <v>222</v>
      </c>
      <c r="D805" t="s">
        <v>104</v>
      </c>
      <c r="E805" t="s">
        <v>61</v>
      </c>
      <c r="F805" t="s">
        <v>61</v>
      </c>
      <c r="G805" t="s">
        <v>61</v>
      </c>
      <c r="H805" t="s">
        <v>61</v>
      </c>
      <c r="I805" t="s">
        <v>61</v>
      </c>
      <c r="J805" t="s">
        <v>61</v>
      </c>
      <c r="K805" t="s">
        <v>197</v>
      </c>
      <c r="L805" s="18">
        <v>44396</v>
      </c>
      <c r="M805">
        <v>20</v>
      </c>
      <c r="N805">
        <v>20</v>
      </c>
      <c r="O805" t="s">
        <v>258</v>
      </c>
      <c r="P805">
        <v>34</v>
      </c>
      <c r="Q805">
        <v>34</v>
      </c>
      <c r="R805">
        <v>0</v>
      </c>
      <c r="S805">
        <v>0</v>
      </c>
      <c r="T805">
        <v>0</v>
      </c>
      <c r="U805">
        <v>0</v>
      </c>
      <c r="V805">
        <v>0</v>
      </c>
      <c r="W805">
        <v>1607.1965</v>
      </c>
      <c r="X805">
        <v>1087.8415</v>
      </c>
      <c r="Y805">
        <v>1120.2415000000001</v>
      </c>
      <c r="Z805">
        <v>1160.7545</v>
      </c>
      <c r="AA805">
        <v>1454.3275000000001</v>
      </c>
      <c r="AB805">
        <v>1795.373</v>
      </c>
      <c r="AC805">
        <v>2170.3429999999998</v>
      </c>
      <c r="AD805">
        <v>2399.7555000000002</v>
      </c>
      <c r="AE805">
        <v>2693.6280000000002</v>
      </c>
      <c r="AF805">
        <v>2734.2035000000001</v>
      </c>
      <c r="AG805">
        <v>3054.0745000000002</v>
      </c>
      <c r="AH805">
        <v>3464.3135000000002</v>
      </c>
      <c r="AI805">
        <v>3713.6985</v>
      </c>
      <c r="AJ805">
        <v>3678.3915000000002</v>
      </c>
      <c r="AK805">
        <v>3953.3805000000002</v>
      </c>
      <c r="AL805">
        <v>4029.6745000000001</v>
      </c>
      <c r="AM805">
        <v>3822.654</v>
      </c>
      <c r="AN805">
        <v>3744.3834999999999</v>
      </c>
      <c r="AO805">
        <v>3384.6664999999998</v>
      </c>
      <c r="AP805">
        <v>1864.7974999999999</v>
      </c>
      <c r="AQ805">
        <v>2575.7775000000001</v>
      </c>
      <c r="AR805">
        <v>2187.652</v>
      </c>
      <c r="AS805">
        <v>1994.0864999999999</v>
      </c>
      <c r="AT805">
        <v>1930.52</v>
      </c>
      <c r="AU805">
        <v>58.235294000000003</v>
      </c>
      <c r="AV805">
        <v>57.029412000000001</v>
      </c>
      <c r="AW805">
        <v>56.882353000000002</v>
      </c>
      <c r="AX805">
        <v>56.735294000000003</v>
      </c>
      <c r="AY805">
        <v>57.147058999999999</v>
      </c>
      <c r="AZ805">
        <v>56.794117999999997</v>
      </c>
      <c r="BA805">
        <v>56.588234999999997</v>
      </c>
      <c r="BB805">
        <v>58.647058999999999</v>
      </c>
      <c r="BC805">
        <v>60.882353000000002</v>
      </c>
      <c r="BD805">
        <v>66.029411999999994</v>
      </c>
      <c r="BE805">
        <v>71.382352999999995</v>
      </c>
      <c r="BF805">
        <v>76.735293999999996</v>
      </c>
      <c r="BG805">
        <v>80.735293999999996</v>
      </c>
      <c r="BH805">
        <v>84.147058999999999</v>
      </c>
      <c r="BI805">
        <v>85.205882000000003</v>
      </c>
      <c r="BJ805">
        <v>85.382352999999995</v>
      </c>
      <c r="BK805">
        <v>84.382352999999995</v>
      </c>
      <c r="BL805">
        <v>81.264706000000004</v>
      </c>
      <c r="BM805">
        <v>76.588234999999997</v>
      </c>
      <c r="BN805">
        <v>72.941175999999999</v>
      </c>
      <c r="BO805">
        <v>67</v>
      </c>
      <c r="BP805">
        <v>62.117646999999998</v>
      </c>
      <c r="BQ805">
        <v>60.029412000000001</v>
      </c>
      <c r="BR805">
        <v>58.735294000000003</v>
      </c>
      <c r="BS805">
        <v>-83.745769999999993</v>
      </c>
      <c r="BT805">
        <v>-10.77558</v>
      </c>
      <c r="BU805">
        <v>-1.3185439999999999</v>
      </c>
      <c r="BV805">
        <v>-10.11285</v>
      </c>
      <c r="BW805">
        <v>42.660200000000003</v>
      </c>
      <c r="BX805">
        <v>47.410670000000003</v>
      </c>
      <c r="BY805">
        <v>-7.9696290000000003</v>
      </c>
      <c r="BZ805">
        <v>-9.045223</v>
      </c>
      <c r="CA805">
        <v>-36.555500000000002</v>
      </c>
      <c r="CB805">
        <v>-56.737310000000001</v>
      </c>
      <c r="CC805">
        <v>-40.68347</v>
      </c>
      <c r="CD805">
        <v>-5.1267740000000002</v>
      </c>
      <c r="CE805">
        <v>-88.113479999999996</v>
      </c>
      <c r="CF805">
        <v>-58.405430000000003</v>
      </c>
      <c r="CG805">
        <v>-111.3616</v>
      </c>
      <c r="CH805">
        <v>-71.370760000000004</v>
      </c>
      <c r="CI805">
        <v>-132.38849999999999</v>
      </c>
      <c r="CJ805">
        <v>-155.3289</v>
      </c>
      <c r="CK805">
        <v>-15.91197</v>
      </c>
      <c r="CL805">
        <v>1410.6890000000001</v>
      </c>
      <c r="CM805">
        <v>188.5829</v>
      </c>
      <c r="CN805">
        <v>-50.187579999999997</v>
      </c>
      <c r="CO805">
        <v>-77.185500000000005</v>
      </c>
      <c r="CP805">
        <v>-55.241819999999997</v>
      </c>
      <c r="CQ805">
        <v>11344.9</v>
      </c>
      <c r="CR805">
        <v>2983.8380000000002</v>
      </c>
      <c r="CS805">
        <v>4798.6279999999997</v>
      </c>
      <c r="CT805">
        <v>5522.0309999999999</v>
      </c>
      <c r="CU805">
        <v>1176.0989999999999</v>
      </c>
      <c r="CV805">
        <v>1087.278</v>
      </c>
      <c r="CW805">
        <v>705.08360000000005</v>
      </c>
      <c r="CX805">
        <v>527.8134</v>
      </c>
      <c r="CY805">
        <v>1506.54</v>
      </c>
      <c r="CZ805">
        <v>1218.9659999999999</v>
      </c>
      <c r="DA805">
        <v>2256.3519999999999</v>
      </c>
      <c r="DB805">
        <v>1698.633</v>
      </c>
      <c r="DC805">
        <v>2488.8049999999998</v>
      </c>
      <c r="DD805">
        <v>2375.5740000000001</v>
      </c>
      <c r="DE805">
        <v>2975.0459999999998</v>
      </c>
      <c r="DF805">
        <v>2782.6689999999999</v>
      </c>
      <c r="DG805">
        <v>3083.63</v>
      </c>
      <c r="DH805">
        <v>3960.252</v>
      </c>
      <c r="DI805">
        <v>5788.4870000000001</v>
      </c>
      <c r="DJ805">
        <v>3455.2370000000001</v>
      </c>
      <c r="DK805">
        <v>5819.9560000000001</v>
      </c>
      <c r="DL805">
        <v>2384.4169999999999</v>
      </c>
      <c r="DM805">
        <v>1438.6959999999999</v>
      </c>
      <c r="DN805">
        <v>1036.7</v>
      </c>
      <c r="DO805">
        <v>20</v>
      </c>
      <c r="DP805">
        <v>20</v>
      </c>
    </row>
    <row r="806" spans="1:120" hidden="1" x14ac:dyDescent="0.25">
      <c r="A806" t="str">
        <f t="shared" si="12"/>
        <v>Aggregator-CPower_All CBP_44396</v>
      </c>
      <c r="B806" t="s">
        <v>62</v>
      </c>
      <c r="C806" t="s">
        <v>215</v>
      </c>
      <c r="D806" t="s">
        <v>61</v>
      </c>
      <c r="E806" t="s">
        <v>61</v>
      </c>
      <c r="F806" t="s">
        <v>42</v>
      </c>
      <c r="G806" t="s">
        <v>61</v>
      </c>
      <c r="H806" t="s">
        <v>61</v>
      </c>
      <c r="I806" t="s">
        <v>61</v>
      </c>
      <c r="J806" t="s">
        <v>61</v>
      </c>
      <c r="K806" t="s">
        <v>197</v>
      </c>
      <c r="L806" s="18">
        <v>44396</v>
      </c>
      <c r="M806">
        <v>20</v>
      </c>
      <c r="N806">
        <v>20</v>
      </c>
      <c r="O806" t="s">
        <v>258</v>
      </c>
      <c r="P806">
        <v>339</v>
      </c>
      <c r="Q806">
        <v>331</v>
      </c>
      <c r="R806">
        <v>0</v>
      </c>
      <c r="S806">
        <v>0</v>
      </c>
      <c r="T806">
        <v>0</v>
      </c>
      <c r="U806">
        <v>0</v>
      </c>
      <c r="V806">
        <v>0</v>
      </c>
      <c r="W806">
        <v>15471.199000000001</v>
      </c>
      <c r="X806">
        <v>13112.453</v>
      </c>
      <c r="Y806">
        <v>13198.441999999999</v>
      </c>
      <c r="Z806">
        <v>13079.647000000001</v>
      </c>
      <c r="AA806">
        <v>13580.617</v>
      </c>
      <c r="AB806">
        <v>14713.254000000001</v>
      </c>
      <c r="AC806">
        <v>16407.698</v>
      </c>
      <c r="AD806">
        <v>19119.544000000002</v>
      </c>
      <c r="AE806">
        <v>22290.663</v>
      </c>
      <c r="AF806">
        <v>23929.907999999999</v>
      </c>
      <c r="AG806">
        <v>25426.737000000001</v>
      </c>
      <c r="AH806">
        <v>28142.089</v>
      </c>
      <c r="AI806">
        <v>29032.973999999998</v>
      </c>
      <c r="AJ806">
        <v>30382.186000000002</v>
      </c>
      <c r="AK806">
        <v>31116.535</v>
      </c>
      <c r="AL806">
        <v>31563.391</v>
      </c>
      <c r="AM806">
        <v>31458.192999999999</v>
      </c>
      <c r="AN806">
        <v>30639.745999999999</v>
      </c>
      <c r="AO806">
        <v>27181.131000000001</v>
      </c>
      <c r="AP806">
        <v>21391.212</v>
      </c>
      <c r="AQ806">
        <v>22634.471000000001</v>
      </c>
      <c r="AR806">
        <v>19374.901999999998</v>
      </c>
      <c r="AS806">
        <v>17144.672999999999</v>
      </c>
      <c r="AT806">
        <v>15901.071</v>
      </c>
      <c r="AU806">
        <v>70.530210999999994</v>
      </c>
      <c r="AV806">
        <v>69.851963999999995</v>
      </c>
      <c r="AW806">
        <v>69.135952000000003</v>
      </c>
      <c r="AX806">
        <v>68.512084999999999</v>
      </c>
      <c r="AY806">
        <v>68.200906000000003</v>
      </c>
      <c r="AZ806">
        <v>67.767371999999995</v>
      </c>
      <c r="BA806">
        <v>67.084592000000001</v>
      </c>
      <c r="BB806">
        <v>67.945618999999994</v>
      </c>
      <c r="BC806">
        <v>70.927492000000001</v>
      </c>
      <c r="BD806">
        <v>74.716012000000006</v>
      </c>
      <c r="BE806">
        <v>78.179758000000007</v>
      </c>
      <c r="BF806">
        <v>81.634440999999995</v>
      </c>
      <c r="BG806">
        <v>84.468277999999998</v>
      </c>
      <c r="BH806">
        <v>86.811177999999998</v>
      </c>
      <c r="BI806">
        <v>87.974320000000006</v>
      </c>
      <c r="BJ806">
        <v>88.540785</v>
      </c>
      <c r="BK806">
        <v>88.720544000000004</v>
      </c>
      <c r="BL806">
        <v>87.984893999999997</v>
      </c>
      <c r="BM806">
        <v>86.057401999999996</v>
      </c>
      <c r="BN806">
        <v>82.851963999999995</v>
      </c>
      <c r="BO806">
        <v>78.560423</v>
      </c>
      <c r="BP806">
        <v>75.250754999999998</v>
      </c>
      <c r="BQ806">
        <v>73.087613000000005</v>
      </c>
      <c r="BR806">
        <v>71.311177999999998</v>
      </c>
      <c r="BS806">
        <v>-269.4178</v>
      </c>
      <c r="BT806">
        <v>67.288740000000004</v>
      </c>
      <c r="BU806">
        <v>35.293590000000002</v>
      </c>
      <c r="BV806">
        <v>19.549320000000002</v>
      </c>
      <c r="BW806">
        <v>120.5476</v>
      </c>
      <c r="BX806">
        <v>156.1549</v>
      </c>
      <c r="BY806">
        <v>66.126320000000007</v>
      </c>
      <c r="BZ806">
        <v>70.525009999999995</v>
      </c>
      <c r="CA806">
        <v>-207.79759999999999</v>
      </c>
      <c r="CB806">
        <v>-261.85520000000002</v>
      </c>
      <c r="CC806">
        <v>-68.515230000000003</v>
      </c>
      <c r="CD806">
        <v>-329.8922</v>
      </c>
      <c r="CE806">
        <v>-303.4948</v>
      </c>
      <c r="CF806">
        <v>-432.12509999999997</v>
      </c>
      <c r="CG806">
        <v>-571.64400000000001</v>
      </c>
      <c r="CH806">
        <v>-493.899</v>
      </c>
      <c r="CI806">
        <v>-587.09090000000003</v>
      </c>
      <c r="CJ806">
        <v>-454.05070000000001</v>
      </c>
      <c r="CK806">
        <v>2365.4650000000001</v>
      </c>
      <c r="CL806">
        <v>7494.1940000000004</v>
      </c>
      <c r="CM806">
        <v>2477.154</v>
      </c>
      <c r="CN806">
        <v>312.61540000000002</v>
      </c>
      <c r="CO806">
        <v>-244.4924</v>
      </c>
      <c r="CP806">
        <v>-179.22649999999999</v>
      </c>
      <c r="CQ806">
        <v>51357.67</v>
      </c>
      <c r="CR806">
        <v>15248</v>
      </c>
      <c r="CS806">
        <v>16522.38</v>
      </c>
      <c r="CT806">
        <v>15616.87</v>
      </c>
      <c r="CU806">
        <v>12263.09</v>
      </c>
      <c r="CV806">
        <v>12292.98</v>
      </c>
      <c r="CW806">
        <v>6661.9</v>
      </c>
      <c r="CX806">
        <v>7924.9840000000004</v>
      </c>
      <c r="CY806">
        <v>14150.21</v>
      </c>
      <c r="CZ806">
        <v>15868.53</v>
      </c>
      <c r="DA806">
        <v>31461.3</v>
      </c>
      <c r="DB806">
        <v>32684.83</v>
      </c>
      <c r="DC806">
        <v>38736.11</v>
      </c>
      <c r="DD806">
        <v>46651.89</v>
      </c>
      <c r="DE806">
        <v>56182.79</v>
      </c>
      <c r="DF806">
        <v>62249.79</v>
      </c>
      <c r="DG806">
        <v>71640.429999999993</v>
      </c>
      <c r="DH806">
        <v>67623.23</v>
      </c>
      <c r="DI806">
        <v>71854.47</v>
      </c>
      <c r="DJ806">
        <v>69076.7</v>
      </c>
      <c r="DK806">
        <v>73459.63</v>
      </c>
      <c r="DL806">
        <v>56851.77</v>
      </c>
      <c r="DM806">
        <v>39333.1</v>
      </c>
      <c r="DN806">
        <v>35166.199999999997</v>
      </c>
      <c r="DO806">
        <v>20</v>
      </c>
      <c r="DP806">
        <v>20</v>
      </c>
    </row>
    <row r="807" spans="1:120" hidden="1" x14ac:dyDescent="0.25">
      <c r="A807" t="str">
        <f t="shared" si="12"/>
        <v>Aggregator-Enersponse_All CBP_44396</v>
      </c>
      <c r="B807" t="s">
        <v>62</v>
      </c>
      <c r="C807" t="s">
        <v>219</v>
      </c>
      <c r="D807" t="s">
        <v>61</v>
      </c>
      <c r="E807" t="s">
        <v>61</v>
      </c>
      <c r="F807" t="s">
        <v>107</v>
      </c>
      <c r="G807" t="s">
        <v>61</v>
      </c>
      <c r="H807" t="s">
        <v>61</v>
      </c>
      <c r="I807" t="s">
        <v>61</v>
      </c>
      <c r="J807" t="s">
        <v>61</v>
      </c>
      <c r="K807" t="s">
        <v>197</v>
      </c>
      <c r="L807" s="18">
        <v>44396</v>
      </c>
      <c r="M807">
        <v>18</v>
      </c>
      <c r="N807">
        <v>21</v>
      </c>
      <c r="O807" t="s">
        <v>258</v>
      </c>
      <c r="P807">
        <v>4</v>
      </c>
      <c r="Q807">
        <v>4</v>
      </c>
      <c r="R807">
        <v>0</v>
      </c>
      <c r="S807">
        <v>0</v>
      </c>
      <c r="T807">
        <v>1</v>
      </c>
      <c r="U807">
        <v>0</v>
      </c>
      <c r="V807">
        <v>1</v>
      </c>
      <c r="W807">
        <v>13.304</v>
      </c>
      <c r="X807">
        <v>13.141</v>
      </c>
      <c r="Y807">
        <v>13.06</v>
      </c>
      <c r="Z807">
        <v>13.14</v>
      </c>
      <c r="AA807">
        <v>12.978999999999999</v>
      </c>
      <c r="AB807">
        <v>12.497999999999999</v>
      </c>
      <c r="AC807">
        <v>13.291</v>
      </c>
      <c r="AD807">
        <v>48.463000000000001</v>
      </c>
      <c r="AE807">
        <v>56.103000000000002</v>
      </c>
      <c r="AF807">
        <v>55.201000000000001</v>
      </c>
      <c r="AG807">
        <v>81.858999999999995</v>
      </c>
      <c r="AH807">
        <v>84.304000000000002</v>
      </c>
      <c r="AI807">
        <v>87.3</v>
      </c>
      <c r="AJ807">
        <v>94.887</v>
      </c>
      <c r="AK807">
        <v>98.802999999999997</v>
      </c>
      <c r="AL807">
        <v>97.149000000000001</v>
      </c>
      <c r="AM807">
        <v>95.75</v>
      </c>
      <c r="AN807">
        <v>94.512</v>
      </c>
      <c r="AO807">
        <v>89.88</v>
      </c>
      <c r="AP807">
        <v>84.332999999999998</v>
      </c>
      <c r="AQ807">
        <v>61.534999999999997</v>
      </c>
      <c r="AR807">
        <v>13.813000000000001</v>
      </c>
      <c r="AS807">
        <v>13.225</v>
      </c>
      <c r="AT807">
        <v>13.225</v>
      </c>
      <c r="AU807">
        <v>67.375</v>
      </c>
      <c r="AV807">
        <v>70.625</v>
      </c>
      <c r="AW807">
        <v>70.25</v>
      </c>
      <c r="AX807">
        <v>69.25</v>
      </c>
      <c r="AY807">
        <v>66.25</v>
      </c>
      <c r="AZ807">
        <v>64.375</v>
      </c>
      <c r="BA807">
        <v>63.25</v>
      </c>
      <c r="BB807">
        <v>64.25</v>
      </c>
      <c r="BC807">
        <v>68.625</v>
      </c>
      <c r="BD807">
        <v>75.125</v>
      </c>
      <c r="BE807">
        <v>78.625</v>
      </c>
      <c r="BF807">
        <v>78.875</v>
      </c>
      <c r="BG807">
        <v>80</v>
      </c>
      <c r="BH807">
        <v>85.25</v>
      </c>
      <c r="BI807">
        <v>88.875</v>
      </c>
      <c r="BJ807">
        <v>90.375</v>
      </c>
      <c r="BK807">
        <v>88.125</v>
      </c>
      <c r="BL807">
        <v>86.625</v>
      </c>
      <c r="BM807">
        <v>84.125</v>
      </c>
      <c r="BN807">
        <v>79.25</v>
      </c>
      <c r="BO807">
        <v>74.125</v>
      </c>
      <c r="BP807">
        <v>68.875</v>
      </c>
      <c r="BQ807">
        <v>65.625</v>
      </c>
      <c r="BR807">
        <v>64.125</v>
      </c>
      <c r="BS807">
        <v>-0.1235575</v>
      </c>
      <c r="BT807">
        <v>0.52232659999999997</v>
      </c>
      <c r="BU807">
        <v>0.2434703</v>
      </c>
      <c r="BV807">
        <v>0.41336319999999999</v>
      </c>
      <c r="BW807">
        <v>0.34911500000000001</v>
      </c>
      <c r="BX807">
        <v>1.0879369999999999</v>
      </c>
      <c r="BY807">
        <v>3.9865200000000001</v>
      </c>
      <c r="BZ807">
        <v>-6.7371740000000004</v>
      </c>
      <c r="CA807">
        <v>-2.4001000000000001</v>
      </c>
      <c r="CB807">
        <v>5.1218560000000002</v>
      </c>
      <c r="CC807">
        <v>-3.793717</v>
      </c>
      <c r="CD807">
        <v>-2.0271270000000001</v>
      </c>
      <c r="CE807">
        <v>1.8808609999999999</v>
      </c>
      <c r="CF807">
        <v>-0.46491719999999997</v>
      </c>
      <c r="CG807">
        <v>-3.672523</v>
      </c>
      <c r="CH807">
        <v>-0.16379550000000001</v>
      </c>
      <c r="CI807">
        <v>1.2691159999999999</v>
      </c>
      <c r="CJ807">
        <v>0.4290524</v>
      </c>
      <c r="CK807">
        <v>0.54044630000000005</v>
      </c>
      <c r="CL807">
        <v>-1.5052749999999999</v>
      </c>
      <c r="CM807">
        <v>-1.0264519999999999</v>
      </c>
      <c r="CN807">
        <v>4.0949099999999996</v>
      </c>
      <c r="CO807">
        <v>0.4984941</v>
      </c>
      <c r="CP807">
        <v>-0.20487710000000001</v>
      </c>
      <c r="CQ807">
        <v>0.1764568</v>
      </c>
      <c r="CR807">
        <v>0.2432483</v>
      </c>
      <c r="CS807">
        <v>0.1879729</v>
      </c>
      <c r="CT807">
        <v>0.27805839999999998</v>
      </c>
      <c r="CU807">
        <v>0.24963050000000001</v>
      </c>
      <c r="CV807">
        <v>0.31396089999999999</v>
      </c>
      <c r="CW807">
        <v>1.1426270000000001</v>
      </c>
      <c r="CX807">
        <v>2.591742</v>
      </c>
      <c r="CY807">
        <v>2.6136020000000002</v>
      </c>
      <c r="CZ807">
        <v>3.500902</v>
      </c>
      <c r="DA807">
        <v>3.5040830000000001</v>
      </c>
      <c r="DB807">
        <v>1.642428</v>
      </c>
      <c r="DC807">
        <v>1.432868</v>
      </c>
      <c r="DD807">
        <v>1.3670009999999999</v>
      </c>
      <c r="DE807">
        <v>1.599011</v>
      </c>
      <c r="DF807">
        <v>1.359119</v>
      </c>
      <c r="DG807">
        <v>1.528348</v>
      </c>
      <c r="DH807">
        <v>1.562147</v>
      </c>
      <c r="DI807">
        <v>2.514081</v>
      </c>
      <c r="DJ807">
        <v>7.6513249999999999</v>
      </c>
      <c r="DK807">
        <v>7.8498900000000003</v>
      </c>
      <c r="DL807">
        <v>5.5597180000000002</v>
      </c>
      <c r="DM807">
        <v>1.0355479999999999</v>
      </c>
      <c r="DN807">
        <v>0.17090640000000001</v>
      </c>
      <c r="DO807">
        <v>18</v>
      </c>
      <c r="DP807">
        <v>21</v>
      </c>
    </row>
    <row r="808" spans="1:120" hidden="1" x14ac:dyDescent="0.25">
      <c r="A808" t="str">
        <f t="shared" si="12"/>
        <v>Industry_Type-3. Wholesale, Transport, other utilities_All CBP_44396</v>
      </c>
      <c r="B808" t="s">
        <v>62</v>
      </c>
      <c r="C808" t="s">
        <v>202</v>
      </c>
      <c r="D808" t="s">
        <v>61</v>
      </c>
      <c r="E808" t="s">
        <v>61</v>
      </c>
      <c r="F808" t="s">
        <v>61</v>
      </c>
      <c r="G808" t="s">
        <v>31</v>
      </c>
      <c r="H808" t="s">
        <v>61</v>
      </c>
      <c r="I808" t="s">
        <v>61</v>
      </c>
      <c r="J808" t="s">
        <v>61</v>
      </c>
      <c r="K808" t="s">
        <v>197</v>
      </c>
      <c r="L808" s="18">
        <v>44396</v>
      </c>
      <c r="M808">
        <v>20</v>
      </c>
      <c r="N808">
        <v>20</v>
      </c>
      <c r="O808" t="s">
        <v>258</v>
      </c>
      <c r="P808">
        <v>1</v>
      </c>
      <c r="Q808">
        <v>1</v>
      </c>
      <c r="R808">
        <v>0</v>
      </c>
      <c r="S808">
        <v>0</v>
      </c>
      <c r="T808">
        <v>1</v>
      </c>
      <c r="U808">
        <v>0</v>
      </c>
      <c r="V808">
        <v>1</v>
      </c>
      <c r="W808">
        <v>380</v>
      </c>
      <c r="X808">
        <v>170.8</v>
      </c>
      <c r="Y808">
        <v>171.6</v>
      </c>
      <c r="Z808">
        <v>171.6</v>
      </c>
      <c r="AA808">
        <v>171.2</v>
      </c>
      <c r="AB808">
        <v>328.8</v>
      </c>
      <c r="AC808">
        <v>534</v>
      </c>
      <c r="AD808">
        <v>457.2</v>
      </c>
      <c r="AE808">
        <v>538.4</v>
      </c>
      <c r="AF808">
        <v>535.6</v>
      </c>
      <c r="AG808">
        <v>668.4</v>
      </c>
      <c r="AH808">
        <v>742</v>
      </c>
      <c r="AI808">
        <v>701.6</v>
      </c>
      <c r="AJ808">
        <v>744.4</v>
      </c>
      <c r="AK808">
        <v>678.4</v>
      </c>
      <c r="AL808">
        <v>646.4</v>
      </c>
      <c r="AM808">
        <v>631.6</v>
      </c>
      <c r="AN808">
        <v>494.4</v>
      </c>
      <c r="AO808">
        <v>488.4</v>
      </c>
      <c r="AP808">
        <v>514</v>
      </c>
      <c r="AQ808">
        <v>528.4</v>
      </c>
      <c r="AR808">
        <v>513.20000000000005</v>
      </c>
      <c r="AS808">
        <v>517.6</v>
      </c>
      <c r="AT808">
        <v>514.79999999999995</v>
      </c>
      <c r="AU808">
        <v>77.5</v>
      </c>
      <c r="AV808">
        <v>76</v>
      </c>
      <c r="AW808">
        <v>76</v>
      </c>
      <c r="AX808">
        <v>76</v>
      </c>
      <c r="AY808">
        <v>75.5</v>
      </c>
      <c r="AZ808">
        <v>73.5</v>
      </c>
      <c r="BA808">
        <v>72</v>
      </c>
      <c r="BB808">
        <v>69.5</v>
      </c>
      <c r="BC808">
        <v>72</v>
      </c>
      <c r="BD808">
        <v>76</v>
      </c>
      <c r="BE808">
        <v>81</v>
      </c>
      <c r="BF808">
        <v>85.5</v>
      </c>
      <c r="BG808">
        <v>91</v>
      </c>
      <c r="BH808">
        <v>94</v>
      </c>
      <c r="BI808">
        <v>96.5</v>
      </c>
      <c r="BJ808">
        <v>98</v>
      </c>
      <c r="BK808">
        <v>98</v>
      </c>
      <c r="BL808">
        <v>98</v>
      </c>
      <c r="BM808">
        <v>96</v>
      </c>
      <c r="BN808">
        <v>93</v>
      </c>
      <c r="BO808">
        <v>87.5</v>
      </c>
      <c r="BP808">
        <v>82.5</v>
      </c>
      <c r="BQ808">
        <v>79.5</v>
      </c>
      <c r="BR808">
        <v>77.5</v>
      </c>
      <c r="BS808">
        <v>-107.3806</v>
      </c>
      <c r="BT808">
        <v>22.727630000000001</v>
      </c>
      <c r="BU808">
        <v>-11.668979999999999</v>
      </c>
      <c r="BV808">
        <v>-10.88008</v>
      </c>
      <c r="BW808">
        <v>-12.293430000000001</v>
      </c>
      <c r="BX808">
        <v>-11.228759999999999</v>
      </c>
      <c r="BY808">
        <v>-21.050899999999999</v>
      </c>
      <c r="BZ808">
        <v>23.422239999999999</v>
      </c>
      <c r="CA808">
        <v>20.98648</v>
      </c>
      <c r="CB808">
        <v>0.16436770000000001</v>
      </c>
      <c r="CC808">
        <v>-24.724519999999998</v>
      </c>
      <c r="CD808">
        <v>-26.351870000000002</v>
      </c>
      <c r="CE808">
        <v>-18.122250000000001</v>
      </c>
      <c r="CF808">
        <v>-16.57001</v>
      </c>
      <c r="CG808">
        <v>-0.99176030000000004</v>
      </c>
      <c r="CH808">
        <v>9.0467829999999996</v>
      </c>
      <c r="CI808">
        <v>35.65869</v>
      </c>
      <c r="CJ808">
        <v>6.2643740000000001</v>
      </c>
      <c r="CK808">
        <v>35.352690000000003</v>
      </c>
      <c r="CL808">
        <v>139.9418</v>
      </c>
      <c r="CM808">
        <v>22.223109999999998</v>
      </c>
      <c r="CN808">
        <v>-51.861150000000002</v>
      </c>
      <c r="CO808">
        <v>-62.836120000000001</v>
      </c>
      <c r="CP808">
        <v>-67.975459999999998</v>
      </c>
      <c r="CQ808">
        <v>4441.0240000000003</v>
      </c>
      <c r="CR808">
        <v>2379.482</v>
      </c>
      <c r="CS808">
        <v>2215.1880000000001</v>
      </c>
      <c r="CT808">
        <v>1814.396</v>
      </c>
      <c r="CU808">
        <v>1903.12</v>
      </c>
      <c r="CV808">
        <v>1495.692</v>
      </c>
      <c r="CW808">
        <v>452.38729999999998</v>
      </c>
      <c r="CX808">
        <v>904.47270000000003</v>
      </c>
      <c r="CY808">
        <v>1288.6890000000001</v>
      </c>
      <c r="CZ808">
        <v>899.08450000000005</v>
      </c>
      <c r="DA808">
        <v>2889.7620000000002</v>
      </c>
      <c r="DB808">
        <v>4538.7870000000003</v>
      </c>
      <c r="DC808">
        <v>4542.2820000000002</v>
      </c>
      <c r="DD808">
        <v>5893.1049999999996</v>
      </c>
      <c r="DE808">
        <v>4817.2039999999997</v>
      </c>
      <c r="DF808">
        <v>5750.2960000000003</v>
      </c>
      <c r="DG808">
        <v>7376.6189999999997</v>
      </c>
      <c r="DH808">
        <v>2806.5459999999998</v>
      </c>
      <c r="DI808">
        <v>3418.6660000000002</v>
      </c>
      <c r="DJ808">
        <v>5535.2569999999996</v>
      </c>
      <c r="DK808">
        <v>2255.9749999999999</v>
      </c>
      <c r="DL808">
        <v>1637.462</v>
      </c>
      <c r="DM808">
        <v>2139.8330000000001</v>
      </c>
      <c r="DN808">
        <v>2118.5169999999998</v>
      </c>
      <c r="DO808">
        <v>20</v>
      </c>
      <c r="DP808">
        <v>20</v>
      </c>
    </row>
    <row r="809" spans="1:120" hidden="1" x14ac:dyDescent="0.25">
      <c r="A809" t="str">
        <f t="shared" si="12"/>
        <v>LCA-Greater Fresno Area_All CBP_44396</v>
      </c>
      <c r="B809" t="s">
        <v>62</v>
      </c>
      <c r="C809" t="s">
        <v>224</v>
      </c>
      <c r="D809" t="s">
        <v>182</v>
      </c>
      <c r="E809" t="s">
        <v>61</v>
      </c>
      <c r="F809" t="s">
        <v>61</v>
      </c>
      <c r="G809" t="s">
        <v>61</v>
      </c>
      <c r="H809" t="s">
        <v>61</v>
      </c>
      <c r="I809" t="s">
        <v>61</v>
      </c>
      <c r="J809" t="s">
        <v>61</v>
      </c>
      <c r="K809" t="s">
        <v>197</v>
      </c>
      <c r="L809" s="18">
        <v>44396</v>
      </c>
      <c r="M809">
        <v>20</v>
      </c>
      <c r="N809">
        <v>20</v>
      </c>
      <c r="O809" t="s">
        <v>258</v>
      </c>
      <c r="P809">
        <v>85</v>
      </c>
      <c r="Q809">
        <v>84</v>
      </c>
      <c r="R809">
        <v>0</v>
      </c>
      <c r="S809">
        <v>0</v>
      </c>
      <c r="T809">
        <v>0</v>
      </c>
      <c r="U809">
        <v>0</v>
      </c>
      <c r="V809">
        <v>0</v>
      </c>
      <c r="W809">
        <v>3283.7256000000002</v>
      </c>
      <c r="X809">
        <v>2924.5009</v>
      </c>
      <c r="Y809">
        <v>2922.1867000000002</v>
      </c>
      <c r="Z809">
        <v>2890.3026</v>
      </c>
      <c r="AA809">
        <v>2923.6145000000001</v>
      </c>
      <c r="AB809">
        <v>3030.3739999999998</v>
      </c>
      <c r="AC809">
        <v>3322.9672</v>
      </c>
      <c r="AD809">
        <v>3927.4088000000002</v>
      </c>
      <c r="AE809">
        <v>4663.2314999999999</v>
      </c>
      <c r="AF809">
        <v>5074.0187999999998</v>
      </c>
      <c r="AG809">
        <v>5151.259</v>
      </c>
      <c r="AH809">
        <v>5524.7722999999996</v>
      </c>
      <c r="AI809">
        <v>5692.3554000000004</v>
      </c>
      <c r="AJ809">
        <v>5882.8333000000002</v>
      </c>
      <c r="AK809">
        <v>6014.4603999999999</v>
      </c>
      <c r="AL809">
        <v>6107.5479999999998</v>
      </c>
      <c r="AM809">
        <v>6137.6031000000003</v>
      </c>
      <c r="AN809">
        <v>6021.3766999999998</v>
      </c>
      <c r="AO809">
        <v>4768.8188</v>
      </c>
      <c r="AP809">
        <v>4015.7779</v>
      </c>
      <c r="AQ809">
        <v>4984.2735000000002</v>
      </c>
      <c r="AR809">
        <v>4096.3594999999996</v>
      </c>
      <c r="AS809">
        <v>3255.3685</v>
      </c>
      <c r="AT809">
        <v>2904.5713999999998</v>
      </c>
      <c r="AU809">
        <v>85.839286000000001</v>
      </c>
      <c r="AV809">
        <v>83.410713999999999</v>
      </c>
      <c r="AW809">
        <v>82.452381000000003</v>
      </c>
      <c r="AX809">
        <v>81.982142999999994</v>
      </c>
      <c r="AY809">
        <v>81.476190000000003</v>
      </c>
      <c r="AZ809">
        <v>80.910713999999999</v>
      </c>
      <c r="BA809">
        <v>79.898809999999997</v>
      </c>
      <c r="BB809">
        <v>80.732142999999994</v>
      </c>
      <c r="BC809">
        <v>84.178571000000005</v>
      </c>
      <c r="BD809">
        <v>86.773809999999997</v>
      </c>
      <c r="BE809">
        <v>89.434523999999996</v>
      </c>
      <c r="BF809">
        <v>93.011904999999999</v>
      </c>
      <c r="BG809">
        <v>95.660713999999999</v>
      </c>
      <c r="BH809">
        <v>99.113095000000001</v>
      </c>
      <c r="BI809">
        <v>101.58333</v>
      </c>
      <c r="BJ809">
        <v>103.05356999999999</v>
      </c>
      <c r="BK809">
        <v>104.91667</v>
      </c>
      <c r="BL809">
        <v>105.3631</v>
      </c>
      <c r="BM809">
        <v>104.75595</v>
      </c>
      <c r="BN809">
        <v>101.2619</v>
      </c>
      <c r="BO809">
        <v>97.178571000000005</v>
      </c>
      <c r="BP809">
        <v>94.559523999999996</v>
      </c>
      <c r="BQ809">
        <v>91.577381000000003</v>
      </c>
      <c r="BR809">
        <v>88.654762000000005</v>
      </c>
      <c r="BS809">
        <v>-40.337409999999998</v>
      </c>
      <c r="BT809">
        <v>-36.899990000000003</v>
      </c>
      <c r="BU809">
        <v>-29.974630000000001</v>
      </c>
      <c r="BV809">
        <v>-42.346580000000003</v>
      </c>
      <c r="BW809">
        <v>-34.025179999999999</v>
      </c>
      <c r="BX809">
        <v>-20.4999</v>
      </c>
      <c r="BY809">
        <v>-35.442230000000002</v>
      </c>
      <c r="BZ809">
        <v>62.946240000000003</v>
      </c>
      <c r="CA809">
        <v>8.9951329999999992</v>
      </c>
      <c r="CB809">
        <v>2.0521850000000001</v>
      </c>
      <c r="CC809">
        <v>120.32769999999999</v>
      </c>
      <c r="CD809">
        <v>76.823980000000006</v>
      </c>
      <c r="CE809">
        <v>23.515789999999999</v>
      </c>
      <c r="CF809">
        <v>16.00996</v>
      </c>
      <c r="CG809">
        <v>6.2487120000000003</v>
      </c>
      <c r="CH809">
        <v>-22.277719999999999</v>
      </c>
      <c r="CI809">
        <v>-25.620519999999999</v>
      </c>
      <c r="CJ809">
        <v>40.221049999999998</v>
      </c>
      <c r="CK809">
        <v>1144.1199999999999</v>
      </c>
      <c r="CL809">
        <v>1990.213</v>
      </c>
      <c r="CM809">
        <v>528.82449999999994</v>
      </c>
      <c r="CN809">
        <v>4.3604289999999999</v>
      </c>
      <c r="CO809">
        <v>-66.240819999999999</v>
      </c>
      <c r="CP809">
        <v>-50.26484</v>
      </c>
      <c r="CQ809">
        <v>8964.3639999999996</v>
      </c>
      <c r="CR809">
        <v>1568.751</v>
      </c>
      <c r="CS809">
        <v>1534.018</v>
      </c>
      <c r="CT809">
        <v>1542.0530000000001</v>
      </c>
      <c r="CU809">
        <v>1489.6220000000001</v>
      </c>
      <c r="CV809">
        <v>1667.002</v>
      </c>
      <c r="CW809">
        <v>932.01509999999996</v>
      </c>
      <c r="CX809">
        <v>1699.5429999999999</v>
      </c>
      <c r="CY809">
        <v>1469.9369999999999</v>
      </c>
      <c r="CZ809">
        <v>1602.9739999999999</v>
      </c>
      <c r="DA809">
        <v>6320.0659999999998</v>
      </c>
      <c r="DB809">
        <v>2584.011</v>
      </c>
      <c r="DC809">
        <v>2301.395</v>
      </c>
      <c r="DD809">
        <v>2959.951</v>
      </c>
      <c r="DE809">
        <v>3533.6909999999998</v>
      </c>
      <c r="DF809">
        <v>3781.41</v>
      </c>
      <c r="DG809">
        <v>4286.1490000000003</v>
      </c>
      <c r="DH809">
        <v>10739.07</v>
      </c>
      <c r="DI809">
        <v>11735.36</v>
      </c>
      <c r="DJ809">
        <v>14151.2</v>
      </c>
      <c r="DK809">
        <v>8267.8420000000006</v>
      </c>
      <c r="DL809">
        <v>8627.6460000000006</v>
      </c>
      <c r="DM809">
        <v>5957.0789999999997</v>
      </c>
      <c r="DN809">
        <v>5585.44</v>
      </c>
      <c r="DO809">
        <v>20</v>
      </c>
      <c r="DP809">
        <v>20</v>
      </c>
    </row>
    <row r="810" spans="1:120" hidden="1" x14ac:dyDescent="0.25">
      <c r="A810" t="str">
        <f t="shared" si="12"/>
        <v>Industry_Type-4. Retail stores_All CBP_44396</v>
      </c>
      <c r="B810" t="s">
        <v>62</v>
      </c>
      <c r="C810" t="s">
        <v>204</v>
      </c>
      <c r="D810" t="s">
        <v>61</v>
      </c>
      <c r="E810" t="s">
        <v>61</v>
      </c>
      <c r="F810" t="s">
        <v>61</v>
      </c>
      <c r="G810" t="s">
        <v>33</v>
      </c>
      <c r="H810" t="s">
        <v>61</v>
      </c>
      <c r="I810" t="s">
        <v>61</v>
      </c>
      <c r="J810" t="s">
        <v>61</v>
      </c>
      <c r="K810" t="s">
        <v>197</v>
      </c>
      <c r="L810" s="18">
        <v>44396</v>
      </c>
      <c r="M810">
        <v>20</v>
      </c>
      <c r="N810">
        <v>20</v>
      </c>
      <c r="O810" t="s">
        <v>258</v>
      </c>
      <c r="P810">
        <v>294</v>
      </c>
      <c r="Q810">
        <v>286</v>
      </c>
      <c r="R810">
        <v>0</v>
      </c>
      <c r="S810">
        <v>0</v>
      </c>
      <c r="T810">
        <v>0</v>
      </c>
      <c r="U810">
        <v>0</v>
      </c>
      <c r="V810">
        <v>0</v>
      </c>
      <c r="W810">
        <v>5170.4817999999996</v>
      </c>
      <c r="X810">
        <v>5148.9726000000001</v>
      </c>
      <c r="Y810">
        <v>5141.2659000000003</v>
      </c>
      <c r="Z810">
        <v>5093.7781999999997</v>
      </c>
      <c r="AA810">
        <v>5361.8927999999996</v>
      </c>
      <c r="AB810">
        <v>5847.4385000000002</v>
      </c>
      <c r="AC810">
        <v>6909.8831</v>
      </c>
      <c r="AD810">
        <v>8821.1394</v>
      </c>
      <c r="AE810">
        <v>11397.483</v>
      </c>
      <c r="AF810">
        <v>12371.91</v>
      </c>
      <c r="AG810">
        <v>13108.137000000001</v>
      </c>
      <c r="AH810">
        <v>15442.870999999999</v>
      </c>
      <c r="AI810">
        <v>16319.036</v>
      </c>
      <c r="AJ810">
        <v>17315.246999999999</v>
      </c>
      <c r="AK810">
        <v>17871.121999999999</v>
      </c>
      <c r="AL810">
        <v>18430.330000000002</v>
      </c>
      <c r="AM810">
        <v>18418.422999999999</v>
      </c>
      <c r="AN810">
        <v>17641.303</v>
      </c>
      <c r="AO810">
        <v>16712.096000000001</v>
      </c>
      <c r="AP810">
        <v>14250.23</v>
      </c>
      <c r="AQ810">
        <v>13085.207</v>
      </c>
      <c r="AR810">
        <v>8839.8331999999991</v>
      </c>
      <c r="AS810">
        <v>6335.8095000000003</v>
      </c>
      <c r="AT810">
        <v>5508.2569999999996</v>
      </c>
      <c r="AU810">
        <v>70.216783000000007</v>
      </c>
      <c r="AV810">
        <v>69.653846000000001</v>
      </c>
      <c r="AW810">
        <v>68.933565999999999</v>
      </c>
      <c r="AX810">
        <v>68.311188999999999</v>
      </c>
      <c r="AY810">
        <v>67.961538000000004</v>
      </c>
      <c r="AZ810">
        <v>67.506992999999994</v>
      </c>
      <c r="BA810">
        <v>66.821678000000006</v>
      </c>
      <c r="BB810">
        <v>67.674824999999998</v>
      </c>
      <c r="BC810">
        <v>70.688811000000001</v>
      </c>
      <c r="BD810">
        <v>74.604894999999999</v>
      </c>
      <c r="BE810">
        <v>78.146852999999993</v>
      </c>
      <c r="BF810">
        <v>81.643356999999995</v>
      </c>
      <c r="BG810">
        <v>84.550698999999994</v>
      </c>
      <c r="BH810">
        <v>86.902097999999995</v>
      </c>
      <c r="BI810">
        <v>88.047202999999996</v>
      </c>
      <c r="BJ810">
        <v>88.636364</v>
      </c>
      <c r="BK810">
        <v>88.734266000000005</v>
      </c>
      <c r="BL810">
        <v>87.928321999999994</v>
      </c>
      <c r="BM810">
        <v>85.882867000000005</v>
      </c>
      <c r="BN810">
        <v>82.624126000000004</v>
      </c>
      <c r="BO810">
        <v>78.225523999999993</v>
      </c>
      <c r="BP810">
        <v>74.819929999999999</v>
      </c>
      <c r="BQ810">
        <v>72.676573000000005</v>
      </c>
      <c r="BR810">
        <v>70.902097999999995</v>
      </c>
      <c r="BS810">
        <v>-23.06626</v>
      </c>
      <c r="BT810">
        <v>-26.63111</v>
      </c>
      <c r="BU810">
        <v>-8.6617379999999997</v>
      </c>
      <c r="BV810">
        <v>-26.312609999999999</v>
      </c>
      <c r="BW810">
        <v>19.661470000000001</v>
      </c>
      <c r="BX810">
        <v>84.070819999999998</v>
      </c>
      <c r="BY810">
        <v>59.750309999999999</v>
      </c>
      <c r="BZ810">
        <v>18.159369999999999</v>
      </c>
      <c r="CA810">
        <v>-148.07570000000001</v>
      </c>
      <c r="CB810">
        <v>-93.807929999999999</v>
      </c>
      <c r="CC810">
        <v>90.664389999999997</v>
      </c>
      <c r="CD810">
        <v>-155.2319</v>
      </c>
      <c r="CE810">
        <v>-134.12960000000001</v>
      </c>
      <c r="CF810">
        <v>-204.6464</v>
      </c>
      <c r="CG810">
        <v>-292.80689999999998</v>
      </c>
      <c r="CH810">
        <v>-302.53120000000001</v>
      </c>
      <c r="CI810">
        <v>-471.61810000000003</v>
      </c>
      <c r="CJ810">
        <v>-508.06630000000001</v>
      </c>
      <c r="CK810">
        <v>-200.96770000000001</v>
      </c>
      <c r="CL810">
        <v>1529.6579999999999</v>
      </c>
      <c r="CM810">
        <v>-119.6754</v>
      </c>
      <c r="CN810">
        <v>-170.7747</v>
      </c>
      <c r="CO810">
        <v>-245.76169999999999</v>
      </c>
      <c r="CP810">
        <v>-152.45169999999999</v>
      </c>
      <c r="CQ810">
        <v>1702.73</v>
      </c>
      <c r="CR810">
        <v>1257.4459999999999</v>
      </c>
      <c r="CS810">
        <v>1638.3520000000001</v>
      </c>
      <c r="CT810">
        <v>1241.2470000000001</v>
      </c>
      <c r="CU810">
        <v>2484.3150000000001</v>
      </c>
      <c r="CV810">
        <v>2957.5709999999999</v>
      </c>
      <c r="CW810">
        <v>2426.9110000000001</v>
      </c>
      <c r="CX810">
        <v>2506.5659999999998</v>
      </c>
      <c r="CY810">
        <v>5423.625</v>
      </c>
      <c r="CZ810">
        <v>4314.5420000000004</v>
      </c>
      <c r="DA810">
        <v>8068.27</v>
      </c>
      <c r="DB810">
        <v>6883.7640000000001</v>
      </c>
      <c r="DC810">
        <v>7101.4610000000002</v>
      </c>
      <c r="DD810">
        <v>9015.6830000000009</v>
      </c>
      <c r="DE810">
        <v>10158.4</v>
      </c>
      <c r="DF810">
        <v>11522.37</v>
      </c>
      <c r="DG810">
        <v>10887.92</v>
      </c>
      <c r="DH810">
        <v>12198.75</v>
      </c>
      <c r="DI810">
        <v>14603.74</v>
      </c>
      <c r="DJ810">
        <v>11632.51</v>
      </c>
      <c r="DK810">
        <v>12586.64</v>
      </c>
      <c r="DL810">
        <v>11904.24</v>
      </c>
      <c r="DM810">
        <v>3934.4780000000001</v>
      </c>
      <c r="DN810">
        <v>2145.7530000000002</v>
      </c>
      <c r="DO810">
        <v>20</v>
      </c>
      <c r="DP810">
        <v>20</v>
      </c>
    </row>
    <row r="811" spans="1:120" hidden="1" x14ac:dyDescent="0.25">
      <c r="A811" t="str">
        <f t="shared" si="12"/>
        <v>Industry_Type-8. Other_All CBP_44396</v>
      </c>
      <c r="B811" t="s">
        <v>62</v>
      </c>
      <c r="C811" t="s">
        <v>267</v>
      </c>
      <c r="D811" t="s">
        <v>61</v>
      </c>
      <c r="E811" t="s">
        <v>61</v>
      </c>
      <c r="F811" t="s">
        <v>61</v>
      </c>
      <c r="G811" t="s">
        <v>268</v>
      </c>
      <c r="H811" t="s">
        <v>61</v>
      </c>
      <c r="I811" t="s">
        <v>61</v>
      </c>
      <c r="J811" t="s">
        <v>61</v>
      </c>
      <c r="K811" t="s">
        <v>197</v>
      </c>
      <c r="L811" s="18">
        <v>44396</v>
      </c>
      <c r="M811">
        <v>20</v>
      </c>
      <c r="N811">
        <v>20</v>
      </c>
      <c r="O811" t="s">
        <v>258</v>
      </c>
      <c r="P811">
        <v>5</v>
      </c>
      <c r="Q811">
        <v>5</v>
      </c>
      <c r="R811">
        <v>0</v>
      </c>
      <c r="S811">
        <v>0</v>
      </c>
      <c r="T811">
        <v>1</v>
      </c>
      <c r="U811">
        <v>0</v>
      </c>
      <c r="V811">
        <v>1</v>
      </c>
      <c r="W811">
        <v>32.360999999999997</v>
      </c>
      <c r="X811">
        <v>32.512999999999998</v>
      </c>
      <c r="Y811">
        <v>32.185000000000002</v>
      </c>
      <c r="Z811">
        <v>33.131</v>
      </c>
      <c r="AA811">
        <v>32.688000000000002</v>
      </c>
      <c r="AB811">
        <v>32.884999999999998</v>
      </c>
      <c r="AC811">
        <v>41.000999999999998</v>
      </c>
      <c r="AD811">
        <v>42.863999999999997</v>
      </c>
      <c r="AE811">
        <v>48.363999999999997</v>
      </c>
      <c r="AF811">
        <v>53.209000000000003</v>
      </c>
      <c r="AG811">
        <v>55.347000000000001</v>
      </c>
      <c r="AH811">
        <v>55.27</v>
      </c>
      <c r="AI811">
        <v>57.668999999999997</v>
      </c>
      <c r="AJ811">
        <v>58.664999999999999</v>
      </c>
      <c r="AK811">
        <v>58.084000000000003</v>
      </c>
      <c r="AL811">
        <v>59.588999999999999</v>
      </c>
      <c r="AM811">
        <v>60.798000000000002</v>
      </c>
      <c r="AN811">
        <v>62.726999999999997</v>
      </c>
      <c r="AO811">
        <v>60.948999999999998</v>
      </c>
      <c r="AP811">
        <v>50.46</v>
      </c>
      <c r="AQ811">
        <v>53.872</v>
      </c>
      <c r="AR811">
        <v>44.981999999999999</v>
      </c>
      <c r="AS811">
        <v>37.768000000000001</v>
      </c>
      <c r="AT811">
        <v>33.311999999999998</v>
      </c>
      <c r="AU811">
        <v>75.900000000000006</v>
      </c>
      <c r="AV811">
        <v>73.2</v>
      </c>
      <c r="AW811">
        <v>72.8</v>
      </c>
      <c r="AX811">
        <v>72</v>
      </c>
      <c r="AY811">
        <v>72.2</v>
      </c>
      <c r="AZ811">
        <v>71.5</v>
      </c>
      <c r="BA811">
        <v>70.599999999999994</v>
      </c>
      <c r="BB811">
        <v>72.099999999999994</v>
      </c>
      <c r="BC811">
        <v>76.8</v>
      </c>
      <c r="BD811">
        <v>81.8</v>
      </c>
      <c r="BE811">
        <v>85.3</v>
      </c>
      <c r="BF811">
        <v>89.4</v>
      </c>
      <c r="BG811">
        <v>92</v>
      </c>
      <c r="BH811">
        <v>94.8</v>
      </c>
      <c r="BI811">
        <v>95.9</v>
      </c>
      <c r="BJ811">
        <v>96.3</v>
      </c>
      <c r="BK811">
        <v>97.3</v>
      </c>
      <c r="BL811">
        <v>96.9</v>
      </c>
      <c r="BM811">
        <v>95.5</v>
      </c>
      <c r="BN811">
        <v>92.4</v>
      </c>
      <c r="BO811">
        <v>87.3</v>
      </c>
      <c r="BP811">
        <v>82.5</v>
      </c>
      <c r="BQ811">
        <v>79.8</v>
      </c>
      <c r="BR811">
        <v>78.599999999999994</v>
      </c>
      <c r="BS811">
        <v>-0.148205</v>
      </c>
      <c r="BT811">
        <v>0.69449499999999997</v>
      </c>
      <c r="BU811">
        <v>0.235901</v>
      </c>
      <c r="BV811">
        <v>3.0075000000000002E-3</v>
      </c>
      <c r="BW811">
        <v>0.49250959999999999</v>
      </c>
      <c r="BX811">
        <v>-0.2150878</v>
      </c>
      <c r="BY811">
        <v>-0.67970909999999995</v>
      </c>
      <c r="BZ811">
        <v>1.062171</v>
      </c>
      <c r="CA811">
        <v>-0.6205138</v>
      </c>
      <c r="CB811">
        <v>-0.77685510000000002</v>
      </c>
      <c r="CC811">
        <v>-0.58055100000000004</v>
      </c>
      <c r="CD811">
        <v>0.40731850000000003</v>
      </c>
      <c r="CE811">
        <v>-0.2484565</v>
      </c>
      <c r="CF811">
        <v>0.15165500000000001</v>
      </c>
      <c r="CG811">
        <v>0.80236379999999996</v>
      </c>
      <c r="CH811">
        <v>-0.14098640000000001</v>
      </c>
      <c r="CI811">
        <v>9.7209299999999998E-2</v>
      </c>
      <c r="CJ811">
        <v>-0.67531350000000001</v>
      </c>
      <c r="CK811">
        <v>-1.7287030000000001</v>
      </c>
      <c r="CL811">
        <v>5.4071610000000003</v>
      </c>
      <c r="CM811">
        <v>-0.78954780000000002</v>
      </c>
      <c r="CN811">
        <v>-0.61887809999999999</v>
      </c>
      <c r="CO811">
        <v>-0.217587</v>
      </c>
      <c r="CP811">
        <v>0.26672610000000002</v>
      </c>
      <c r="CQ811">
        <v>1.253433</v>
      </c>
      <c r="CR811">
        <v>0.29340369999999999</v>
      </c>
      <c r="CS811">
        <v>0.26296239999999999</v>
      </c>
      <c r="CT811">
        <v>0.2000402</v>
      </c>
      <c r="CU811">
        <v>0.54294940000000003</v>
      </c>
      <c r="CV811">
        <v>0.4721515</v>
      </c>
      <c r="CW811">
        <v>1.0124059999999999</v>
      </c>
      <c r="CX811">
        <v>0.75529310000000005</v>
      </c>
      <c r="CY811">
        <v>0.42867529999999998</v>
      </c>
      <c r="CZ811">
        <v>0.64629159999999997</v>
      </c>
      <c r="DA811">
        <v>0.61170460000000004</v>
      </c>
      <c r="DB811">
        <v>0.86292310000000005</v>
      </c>
      <c r="DC811">
        <v>0.75019389999999997</v>
      </c>
      <c r="DD811">
        <v>1.2781469999999999</v>
      </c>
      <c r="DE811">
        <v>1.559329</v>
      </c>
      <c r="DF811">
        <v>1.4238740000000001</v>
      </c>
      <c r="DG811">
        <v>1.007968</v>
      </c>
      <c r="DH811">
        <v>1.0110809999999999</v>
      </c>
      <c r="DI811">
        <v>1.2706599999999999</v>
      </c>
      <c r="DJ811">
        <v>0.61168800000000001</v>
      </c>
      <c r="DK811">
        <v>0.87281629999999999</v>
      </c>
      <c r="DL811">
        <v>0.55772330000000003</v>
      </c>
      <c r="DM811">
        <v>0.27445989999999998</v>
      </c>
      <c r="DN811">
        <v>0.69066139999999998</v>
      </c>
      <c r="DO811">
        <v>20</v>
      </c>
      <c r="DP811">
        <v>20</v>
      </c>
    </row>
    <row r="812" spans="1:120" hidden="1" x14ac:dyDescent="0.25">
      <c r="A812" t="str">
        <f t="shared" si="12"/>
        <v>sublap_id-SLAP_PGFG_All CBP_44396</v>
      </c>
      <c r="B812" t="s">
        <v>62</v>
      </c>
      <c r="C812" t="s">
        <v>293</v>
      </c>
      <c r="D812" t="s">
        <v>61</v>
      </c>
      <c r="E812" t="s">
        <v>294</v>
      </c>
      <c r="F812" t="s">
        <v>61</v>
      </c>
      <c r="G812" t="s">
        <v>61</v>
      </c>
      <c r="H812" t="s">
        <v>61</v>
      </c>
      <c r="I812" t="s">
        <v>61</v>
      </c>
      <c r="J812" t="s">
        <v>61</v>
      </c>
      <c r="K812" t="s">
        <v>197</v>
      </c>
      <c r="L812" s="18">
        <v>44396</v>
      </c>
      <c r="M812">
        <v>20</v>
      </c>
      <c r="N812">
        <v>20</v>
      </c>
      <c r="O812" t="s">
        <v>258</v>
      </c>
      <c r="P812">
        <v>19</v>
      </c>
      <c r="Q812">
        <v>19</v>
      </c>
      <c r="R812">
        <v>0</v>
      </c>
      <c r="S812">
        <v>0</v>
      </c>
      <c r="T812">
        <v>0</v>
      </c>
      <c r="U812">
        <v>0</v>
      </c>
      <c r="V812">
        <v>0</v>
      </c>
      <c r="W812">
        <v>1399.1285</v>
      </c>
      <c r="X812">
        <v>890.49549999999999</v>
      </c>
      <c r="Y812">
        <v>923.24549999999999</v>
      </c>
      <c r="Z812">
        <v>967.61450000000002</v>
      </c>
      <c r="AA812">
        <v>1256.6134999999999</v>
      </c>
      <c r="AB812">
        <v>1573.847</v>
      </c>
      <c r="AC812">
        <v>1740.3630000000001</v>
      </c>
      <c r="AD812">
        <v>1957.3775000000001</v>
      </c>
      <c r="AE812">
        <v>2139.5360000000001</v>
      </c>
      <c r="AF812">
        <v>2136.0034999999998</v>
      </c>
      <c r="AG812">
        <v>2311.9884999999999</v>
      </c>
      <c r="AH812">
        <v>2620.4234999999999</v>
      </c>
      <c r="AI812">
        <v>2736.1844999999998</v>
      </c>
      <c r="AJ812">
        <v>2785.6115</v>
      </c>
      <c r="AK812">
        <v>2857.6345000000001</v>
      </c>
      <c r="AL812">
        <v>2826.9865</v>
      </c>
      <c r="AM812">
        <v>2632.9079999999999</v>
      </c>
      <c r="AN812">
        <v>2745.1635000000001</v>
      </c>
      <c r="AO812">
        <v>2593.0385000000001</v>
      </c>
      <c r="AP812">
        <v>1158.7974999999999</v>
      </c>
      <c r="AQ812">
        <v>2038.5074999999999</v>
      </c>
      <c r="AR812">
        <v>1880.6279999999999</v>
      </c>
      <c r="AS812">
        <v>1763.1545000000001</v>
      </c>
      <c r="AT812">
        <v>1711.7439999999999</v>
      </c>
      <c r="AU812">
        <v>57.5</v>
      </c>
      <c r="AV812">
        <v>56</v>
      </c>
      <c r="AW812">
        <v>56</v>
      </c>
      <c r="AX812">
        <v>56</v>
      </c>
      <c r="AY812">
        <v>57</v>
      </c>
      <c r="AZ812">
        <v>56.5</v>
      </c>
      <c r="BA812">
        <v>56</v>
      </c>
      <c r="BB812">
        <v>58.5</v>
      </c>
      <c r="BC812">
        <v>60</v>
      </c>
      <c r="BD812">
        <v>65</v>
      </c>
      <c r="BE812">
        <v>70.5</v>
      </c>
      <c r="BF812">
        <v>76</v>
      </c>
      <c r="BG812">
        <v>80</v>
      </c>
      <c r="BH812">
        <v>84</v>
      </c>
      <c r="BI812">
        <v>85.5</v>
      </c>
      <c r="BJ812">
        <v>84.5</v>
      </c>
      <c r="BK812">
        <v>83.5</v>
      </c>
      <c r="BL812">
        <v>79.5</v>
      </c>
      <c r="BM812">
        <v>73.5</v>
      </c>
      <c r="BN812">
        <v>70</v>
      </c>
      <c r="BO812">
        <v>64.5</v>
      </c>
      <c r="BP812">
        <v>60.5</v>
      </c>
      <c r="BQ812">
        <v>59</v>
      </c>
      <c r="BR812">
        <v>58</v>
      </c>
      <c r="BS812">
        <v>-89.947749999999999</v>
      </c>
      <c r="BT812">
        <v>-6.1824490000000001</v>
      </c>
      <c r="BU812">
        <v>2.0693670000000002</v>
      </c>
      <c r="BV812">
        <v>-12.211690000000001</v>
      </c>
      <c r="BW812">
        <v>42.847709999999999</v>
      </c>
      <c r="BX812">
        <v>32.814990000000002</v>
      </c>
      <c r="BY812">
        <v>-9.9962850000000003</v>
      </c>
      <c r="BZ812">
        <v>-8.9975299999999994</v>
      </c>
      <c r="CA812">
        <v>-44.754559999999998</v>
      </c>
      <c r="CB812">
        <v>-29.774920000000002</v>
      </c>
      <c r="CC812">
        <v>-18.796569999999999</v>
      </c>
      <c r="CD812">
        <v>2.0881340000000002</v>
      </c>
      <c r="CE812">
        <v>-85.520290000000003</v>
      </c>
      <c r="CF812">
        <v>-63.025239999999997</v>
      </c>
      <c r="CG812">
        <v>-76.658950000000004</v>
      </c>
      <c r="CH812">
        <v>-56.461930000000002</v>
      </c>
      <c r="CI812">
        <v>-44.568809999999999</v>
      </c>
      <c r="CJ812">
        <v>-79.257310000000004</v>
      </c>
      <c r="CK812">
        <v>11.54096</v>
      </c>
      <c r="CL812">
        <v>1331.84</v>
      </c>
      <c r="CM812">
        <v>214.43979999999999</v>
      </c>
      <c r="CN812">
        <v>-45.71537</v>
      </c>
      <c r="CO812">
        <v>-68.597769999999997</v>
      </c>
      <c r="CP812">
        <v>-46.824759999999998</v>
      </c>
      <c r="CQ812">
        <v>11320.72</v>
      </c>
      <c r="CR812">
        <v>2952.0770000000002</v>
      </c>
      <c r="CS812">
        <v>4772.7920000000004</v>
      </c>
      <c r="CT812">
        <v>5508.9679999999998</v>
      </c>
      <c r="CU812">
        <v>1163.7360000000001</v>
      </c>
      <c r="CV812">
        <v>1026.6099999999999</v>
      </c>
      <c r="CW812">
        <v>624.64670000000001</v>
      </c>
      <c r="CX812">
        <v>482.7706</v>
      </c>
      <c r="CY812">
        <v>1289.921</v>
      </c>
      <c r="CZ812">
        <v>999.97810000000004</v>
      </c>
      <c r="DA812">
        <v>1687.4639999999999</v>
      </c>
      <c r="DB812">
        <v>1254.105</v>
      </c>
      <c r="DC812">
        <v>1646.0719999999999</v>
      </c>
      <c r="DD812">
        <v>1788.758</v>
      </c>
      <c r="DE812">
        <v>1592.58</v>
      </c>
      <c r="DF812">
        <v>1548.396</v>
      </c>
      <c r="DG812">
        <v>1863.0419999999999</v>
      </c>
      <c r="DH812">
        <v>2436.931</v>
      </c>
      <c r="DI812">
        <v>3244.7719999999999</v>
      </c>
      <c r="DJ812">
        <v>2653.4259999999999</v>
      </c>
      <c r="DK812">
        <v>5086.8509999999997</v>
      </c>
      <c r="DL812">
        <v>2119.9090000000001</v>
      </c>
      <c r="DM812">
        <v>1367.0540000000001</v>
      </c>
      <c r="DN812">
        <v>984.88350000000003</v>
      </c>
      <c r="DO812">
        <v>20</v>
      </c>
      <c r="DP812">
        <v>20</v>
      </c>
    </row>
    <row r="813" spans="1:120" hidden="1" x14ac:dyDescent="0.25">
      <c r="A813" t="str">
        <f t="shared" si="12"/>
        <v>sublap_id-SLAP_PGSI_All CBP_44396</v>
      </c>
      <c r="B813" t="s">
        <v>62</v>
      </c>
      <c r="C813" t="s">
        <v>277</v>
      </c>
      <c r="D813" t="s">
        <v>61</v>
      </c>
      <c r="E813" t="s">
        <v>278</v>
      </c>
      <c r="F813" t="s">
        <v>61</v>
      </c>
      <c r="G813" t="s">
        <v>61</v>
      </c>
      <c r="H813" t="s">
        <v>61</v>
      </c>
      <c r="I813" t="s">
        <v>61</v>
      </c>
      <c r="J813" t="s">
        <v>61</v>
      </c>
      <c r="K813" t="s">
        <v>197</v>
      </c>
      <c r="L813" s="18">
        <v>44396</v>
      </c>
      <c r="M813">
        <v>20</v>
      </c>
      <c r="N813">
        <v>20</v>
      </c>
      <c r="O813" t="s">
        <v>258</v>
      </c>
      <c r="P813">
        <v>34</v>
      </c>
      <c r="Q813">
        <v>34</v>
      </c>
      <c r="R813">
        <v>0</v>
      </c>
      <c r="S813">
        <v>0</v>
      </c>
      <c r="T813">
        <v>0</v>
      </c>
      <c r="U813">
        <v>0</v>
      </c>
      <c r="V813">
        <v>0</v>
      </c>
      <c r="W813">
        <v>684.15039999999999</v>
      </c>
      <c r="X813">
        <v>643.26900000000001</v>
      </c>
      <c r="Y813">
        <v>652.83000000000004</v>
      </c>
      <c r="Z813">
        <v>642.23</v>
      </c>
      <c r="AA813">
        <v>700.22</v>
      </c>
      <c r="AB813">
        <v>760.27800000000002</v>
      </c>
      <c r="AC813">
        <v>753.65160000000003</v>
      </c>
      <c r="AD813">
        <v>900.49540000000002</v>
      </c>
      <c r="AE813">
        <v>1206.1220000000001</v>
      </c>
      <c r="AF813">
        <v>1231.2550000000001</v>
      </c>
      <c r="AG813">
        <v>1241.8679999999999</v>
      </c>
      <c r="AH813">
        <v>1298.1489999999999</v>
      </c>
      <c r="AI813">
        <v>1377.816</v>
      </c>
      <c r="AJ813">
        <v>1508.1410000000001</v>
      </c>
      <c r="AK813">
        <v>1493.5039999999999</v>
      </c>
      <c r="AL813">
        <v>1512.9480000000001</v>
      </c>
      <c r="AM813">
        <v>1586.6130000000001</v>
      </c>
      <c r="AN813">
        <v>1598.056</v>
      </c>
      <c r="AO813">
        <v>1487.5619999999999</v>
      </c>
      <c r="AP813">
        <v>1332.568</v>
      </c>
      <c r="AQ813">
        <v>1405.3320000000001</v>
      </c>
      <c r="AR813">
        <v>1145.5139999999999</v>
      </c>
      <c r="AS813">
        <v>871.32299999999998</v>
      </c>
      <c r="AT813">
        <v>751.18</v>
      </c>
      <c r="AU813">
        <v>76.25</v>
      </c>
      <c r="AV813">
        <v>75.264706000000004</v>
      </c>
      <c r="AW813">
        <v>73.838234999999997</v>
      </c>
      <c r="AX813">
        <v>72.808824000000001</v>
      </c>
      <c r="AY813">
        <v>72.191175999999999</v>
      </c>
      <c r="AZ813">
        <v>71.073528999999994</v>
      </c>
      <c r="BA813">
        <v>69.941175999999999</v>
      </c>
      <c r="BB813">
        <v>70.941175999999999</v>
      </c>
      <c r="BC813">
        <v>76.323528999999994</v>
      </c>
      <c r="BD813">
        <v>81.75</v>
      </c>
      <c r="BE813">
        <v>85.279411999999994</v>
      </c>
      <c r="BF813">
        <v>89.058824000000001</v>
      </c>
      <c r="BG813">
        <v>92.235293999999996</v>
      </c>
      <c r="BH813">
        <v>94.25</v>
      </c>
      <c r="BI813">
        <v>95.735293999999996</v>
      </c>
      <c r="BJ813">
        <v>96.897058999999999</v>
      </c>
      <c r="BK813">
        <v>97.426471000000006</v>
      </c>
      <c r="BL813">
        <v>97.691175999999999</v>
      </c>
      <c r="BM813">
        <v>96.691175999999999</v>
      </c>
      <c r="BN813">
        <v>93.852941000000001</v>
      </c>
      <c r="BO813">
        <v>88.264706000000004</v>
      </c>
      <c r="BP813">
        <v>82.5</v>
      </c>
      <c r="BQ813">
        <v>79.147058999999999</v>
      </c>
      <c r="BR813">
        <v>77.705882000000003</v>
      </c>
      <c r="BS813">
        <v>-13.83442</v>
      </c>
      <c r="BT813">
        <v>-12.57282</v>
      </c>
      <c r="BU813">
        <v>8.6072290000000002</v>
      </c>
      <c r="BV813">
        <v>-1.010516</v>
      </c>
      <c r="BW813">
        <v>-20.67529</v>
      </c>
      <c r="BX813">
        <v>-24.50028</v>
      </c>
      <c r="BY813">
        <v>13.561780000000001</v>
      </c>
      <c r="BZ813">
        <v>24.493030000000001</v>
      </c>
      <c r="CA813">
        <v>8.8862679999999994</v>
      </c>
      <c r="CB813">
        <v>-4.0442210000000003</v>
      </c>
      <c r="CC813">
        <v>-0.35232530000000001</v>
      </c>
      <c r="CD813">
        <v>9.4884769999999996</v>
      </c>
      <c r="CE813">
        <v>-0.21364259999999999</v>
      </c>
      <c r="CF813">
        <v>-10.067159999999999</v>
      </c>
      <c r="CG813">
        <v>4.5813389999999998</v>
      </c>
      <c r="CH813">
        <v>-1.7186650000000001</v>
      </c>
      <c r="CI813">
        <v>1.7008049999999999</v>
      </c>
      <c r="CJ813">
        <v>0.20844979999999999</v>
      </c>
      <c r="CK813">
        <v>39.70214</v>
      </c>
      <c r="CL813">
        <v>175.34059999999999</v>
      </c>
      <c r="CM813">
        <v>-32.230600000000003</v>
      </c>
      <c r="CN813">
        <v>-11.727639999999999</v>
      </c>
      <c r="CO813">
        <v>-50.270310000000002</v>
      </c>
      <c r="CP813">
        <v>-29.284669999999998</v>
      </c>
      <c r="CQ813">
        <v>462.45420000000001</v>
      </c>
      <c r="CR813">
        <v>290.33909999999997</v>
      </c>
      <c r="CS813">
        <v>667.49549999999999</v>
      </c>
      <c r="CT813">
        <v>339.89120000000003</v>
      </c>
      <c r="CU813">
        <v>240.21289999999999</v>
      </c>
      <c r="CV813">
        <v>221.44159999999999</v>
      </c>
      <c r="CW813">
        <v>185.57759999999999</v>
      </c>
      <c r="CX813">
        <v>193.3767</v>
      </c>
      <c r="CY813">
        <v>375.44510000000002</v>
      </c>
      <c r="CZ813">
        <v>282.70979999999997</v>
      </c>
      <c r="DA813">
        <v>575.39279999999997</v>
      </c>
      <c r="DB813">
        <v>471.70119999999997</v>
      </c>
      <c r="DC813">
        <v>147.3271</v>
      </c>
      <c r="DD813">
        <v>575.14</v>
      </c>
      <c r="DE813">
        <v>232.96340000000001</v>
      </c>
      <c r="DF813">
        <v>408.32650000000001</v>
      </c>
      <c r="DG813">
        <v>991.32659999999998</v>
      </c>
      <c r="DH813">
        <v>1144.739</v>
      </c>
      <c r="DI813">
        <v>1339.89</v>
      </c>
      <c r="DJ813">
        <v>968.60990000000004</v>
      </c>
      <c r="DK813">
        <v>955.18489999999997</v>
      </c>
      <c r="DL813">
        <v>956.73710000000005</v>
      </c>
      <c r="DM813">
        <v>782.69290000000001</v>
      </c>
      <c r="DN813">
        <v>577.93020000000001</v>
      </c>
      <c r="DO813">
        <v>20</v>
      </c>
      <c r="DP813">
        <v>20</v>
      </c>
    </row>
    <row r="814" spans="1:120" hidden="1" x14ac:dyDescent="0.25">
      <c r="A814" t="str">
        <f t="shared" si="12"/>
        <v>Industry_Type-2. Manufacturing_All CBP_44396</v>
      </c>
      <c r="B814" t="s">
        <v>62</v>
      </c>
      <c r="C814" t="s">
        <v>218</v>
      </c>
      <c r="D814" t="s">
        <v>61</v>
      </c>
      <c r="E814" t="s">
        <v>61</v>
      </c>
      <c r="F814" t="s">
        <v>61</v>
      </c>
      <c r="G814" t="s">
        <v>38</v>
      </c>
      <c r="H814" t="s">
        <v>61</v>
      </c>
      <c r="I814" t="s">
        <v>61</v>
      </c>
      <c r="J814" t="s">
        <v>61</v>
      </c>
      <c r="K814" t="s">
        <v>197</v>
      </c>
      <c r="L814" s="18">
        <v>44396</v>
      </c>
      <c r="M814">
        <v>20</v>
      </c>
      <c r="N814">
        <v>20</v>
      </c>
      <c r="O814" t="s">
        <v>258</v>
      </c>
      <c r="P814">
        <v>2</v>
      </c>
      <c r="Q814">
        <v>2</v>
      </c>
      <c r="R814">
        <v>0</v>
      </c>
      <c r="S814">
        <v>0</v>
      </c>
      <c r="T814">
        <v>1</v>
      </c>
      <c r="U814">
        <v>0</v>
      </c>
      <c r="V814">
        <v>1</v>
      </c>
      <c r="W814">
        <v>1177.4235000000001</v>
      </c>
      <c r="X814">
        <v>682.78949999999998</v>
      </c>
      <c r="Y814">
        <v>719.27549999999997</v>
      </c>
      <c r="Z814">
        <v>761.74350000000004</v>
      </c>
      <c r="AA814">
        <v>1036.1205</v>
      </c>
      <c r="AB814">
        <v>1325.838</v>
      </c>
      <c r="AC814">
        <v>1468.671</v>
      </c>
      <c r="AD814">
        <v>1452.4365</v>
      </c>
      <c r="AE814">
        <v>1423.0139999999999</v>
      </c>
      <c r="AF814">
        <v>1429.1445000000001</v>
      </c>
      <c r="AG814">
        <v>1481.1075000000001</v>
      </c>
      <c r="AH814">
        <v>1454.8364999999999</v>
      </c>
      <c r="AI814">
        <v>1446.7394999999999</v>
      </c>
      <c r="AJ814">
        <v>1433.8485000000001</v>
      </c>
      <c r="AK814">
        <v>1418.7104999999999</v>
      </c>
      <c r="AL814">
        <v>1354.5135</v>
      </c>
      <c r="AM814">
        <v>1236.6089999999999</v>
      </c>
      <c r="AN814">
        <v>1420.5705</v>
      </c>
      <c r="AO814">
        <v>1412.3955000000001</v>
      </c>
      <c r="AP814">
        <v>163.79249999999999</v>
      </c>
      <c r="AQ814">
        <v>1183.0695000000001</v>
      </c>
      <c r="AR814">
        <v>1421.22</v>
      </c>
      <c r="AS814">
        <v>1485.2864999999999</v>
      </c>
      <c r="AT814">
        <v>1478.3219999999999</v>
      </c>
      <c r="AU814">
        <v>57.5</v>
      </c>
      <c r="AV814">
        <v>56</v>
      </c>
      <c r="AW814">
        <v>56</v>
      </c>
      <c r="AX814">
        <v>56</v>
      </c>
      <c r="AY814">
        <v>57</v>
      </c>
      <c r="AZ814">
        <v>56.5</v>
      </c>
      <c r="BA814">
        <v>56</v>
      </c>
      <c r="BB814">
        <v>58.5</v>
      </c>
      <c r="BC814">
        <v>60</v>
      </c>
      <c r="BD814">
        <v>65</v>
      </c>
      <c r="BE814">
        <v>70.5</v>
      </c>
      <c r="BF814">
        <v>76</v>
      </c>
      <c r="BG814">
        <v>80</v>
      </c>
      <c r="BH814">
        <v>84</v>
      </c>
      <c r="BI814">
        <v>85.5</v>
      </c>
      <c r="BJ814">
        <v>84.5</v>
      </c>
      <c r="BK814">
        <v>83.5</v>
      </c>
      <c r="BL814">
        <v>79.5</v>
      </c>
      <c r="BM814">
        <v>73.5</v>
      </c>
      <c r="BN814">
        <v>70</v>
      </c>
      <c r="BO814">
        <v>64.5</v>
      </c>
      <c r="BP814">
        <v>60.5</v>
      </c>
      <c r="BQ814">
        <v>59</v>
      </c>
      <c r="BR814">
        <v>58</v>
      </c>
      <c r="BS814">
        <v>-99.472499999999997</v>
      </c>
      <c r="BT814">
        <v>-6.5755619999999997</v>
      </c>
      <c r="BU814">
        <v>4.0265500000000003</v>
      </c>
      <c r="BV814">
        <v>-11.367369999999999</v>
      </c>
      <c r="BW814">
        <v>42.18732</v>
      </c>
      <c r="BX814">
        <v>30.66656</v>
      </c>
      <c r="BY814">
        <v>-50.746580000000002</v>
      </c>
      <c r="BZ814">
        <v>-17.442990000000002</v>
      </c>
      <c r="CA814">
        <v>6.2401119999999999</v>
      </c>
      <c r="CB814">
        <v>-0.88140870000000004</v>
      </c>
      <c r="CC814">
        <v>3.5771480000000002</v>
      </c>
      <c r="CD814">
        <v>11.16168</v>
      </c>
      <c r="CE814">
        <v>-27.615300000000001</v>
      </c>
      <c r="CF814">
        <v>-19.358339999999998</v>
      </c>
      <c r="CG814">
        <v>-29.161010000000001</v>
      </c>
      <c r="CH814">
        <v>-8.9614560000000001</v>
      </c>
      <c r="CI814">
        <v>8.2370000000000001</v>
      </c>
      <c r="CJ814">
        <v>-13.493650000000001</v>
      </c>
      <c r="CK814">
        <v>41.871670000000002</v>
      </c>
      <c r="CL814">
        <v>1266.83</v>
      </c>
      <c r="CM814">
        <v>271.91789999999997</v>
      </c>
      <c r="CN814">
        <v>2.0357059999999998</v>
      </c>
      <c r="CO814">
        <v>-23.552800000000001</v>
      </c>
      <c r="CP814">
        <v>-22.867069999999998</v>
      </c>
      <c r="CQ814">
        <v>11231.27</v>
      </c>
      <c r="CR814">
        <v>2858.0949999999998</v>
      </c>
      <c r="CS814">
        <v>4689.277</v>
      </c>
      <c r="CT814">
        <v>5423.0889999999999</v>
      </c>
      <c r="CU814">
        <v>1079.452</v>
      </c>
      <c r="CV814">
        <v>949.51509999999996</v>
      </c>
      <c r="CW814">
        <v>380.13299999999998</v>
      </c>
      <c r="CX814">
        <v>275.44990000000001</v>
      </c>
      <c r="CY814">
        <v>563.41279999999995</v>
      </c>
      <c r="CZ814">
        <v>562.49400000000003</v>
      </c>
      <c r="DA814">
        <v>922.60619999999994</v>
      </c>
      <c r="DB814">
        <v>888.10500000000002</v>
      </c>
      <c r="DC814">
        <v>1062.6289999999999</v>
      </c>
      <c r="DD814">
        <v>1221.1849999999999</v>
      </c>
      <c r="DE814">
        <v>1162.9860000000001</v>
      </c>
      <c r="DF814">
        <v>996.1902</v>
      </c>
      <c r="DG814">
        <v>1322.2439999999999</v>
      </c>
      <c r="DH814">
        <v>1900.029</v>
      </c>
      <c r="DI814">
        <v>2361.6619999999998</v>
      </c>
      <c r="DJ814">
        <v>1318.453</v>
      </c>
      <c r="DK814">
        <v>3861.366</v>
      </c>
      <c r="DL814">
        <v>1301.471</v>
      </c>
      <c r="DM814">
        <v>723.98710000000005</v>
      </c>
      <c r="DN814">
        <v>694.59199999999998</v>
      </c>
      <c r="DO814">
        <v>20</v>
      </c>
      <c r="DP814">
        <v>20</v>
      </c>
    </row>
    <row r="815" spans="1:120" hidden="1" x14ac:dyDescent="0.25">
      <c r="A815" t="str">
        <f t="shared" si="12"/>
        <v>LCA-Sierra_All CBP_44396</v>
      </c>
      <c r="B815" t="s">
        <v>62</v>
      </c>
      <c r="C815" t="s">
        <v>206</v>
      </c>
      <c r="D815" t="s">
        <v>34</v>
      </c>
      <c r="E815" t="s">
        <v>61</v>
      </c>
      <c r="F815" t="s">
        <v>61</v>
      </c>
      <c r="G815" t="s">
        <v>61</v>
      </c>
      <c r="H815" t="s">
        <v>61</v>
      </c>
      <c r="I815" t="s">
        <v>61</v>
      </c>
      <c r="J815" t="s">
        <v>61</v>
      </c>
      <c r="K815" t="s">
        <v>197</v>
      </c>
      <c r="L815" s="18">
        <v>44396</v>
      </c>
      <c r="M815">
        <v>20</v>
      </c>
      <c r="N815">
        <v>20</v>
      </c>
      <c r="O815" t="s">
        <v>258</v>
      </c>
      <c r="P815">
        <v>34</v>
      </c>
      <c r="Q815">
        <v>34</v>
      </c>
      <c r="R815">
        <v>0</v>
      </c>
      <c r="S815">
        <v>0</v>
      </c>
      <c r="T815">
        <v>0</v>
      </c>
      <c r="U815">
        <v>0</v>
      </c>
      <c r="V815">
        <v>0</v>
      </c>
      <c r="W815">
        <v>684.15039999999999</v>
      </c>
      <c r="X815">
        <v>643.26900000000001</v>
      </c>
      <c r="Y815">
        <v>652.83000000000004</v>
      </c>
      <c r="Z815">
        <v>642.23</v>
      </c>
      <c r="AA815">
        <v>700.22</v>
      </c>
      <c r="AB815">
        <v>760.27800000000002</v>
      </c>
      <c r="AC815">
        <v>753.65160000000003</v>
      </c>
      <c r="AD815">
        <v>900.49540000000002</v>
      </c>
      <c r="AE815">
        <v>1206.1220000000001</v>
      </c>
      <c r="AF815">
        <v>1231.2550000000001</v>
      </c>
      <c r="AG815">
        <v>1241.8679999999999</v>
      </c>
      <c r="AH815">
        <v>1298.1489999999999</v>
      </c>
      <c r="AI815">
        <v>1377.816</v>
      </c>
      <c r="AJ815">
        <v>1508.1410000000001</v>
      </c>
      <c r="AK815">
        <v>1493.5039999999999</v>
      </c>
      <c r="AL815">
        <v>1512.9480000000001</v>
      </c>
      <c r="AM815">
        <v>1586.6130000000001</v>
      </c>
      <c r="AN815">
        <v>1598.056</v>
      </c>
      <c r="AO815">
        <v>1487.5619999999999</v>
      </c>
      <c r="AP815">
        <v>1332.568</v>
      </c>
      <c r="AQ815">
        <v>1405.3320000000001</v>
      </c>
      <c r="AR815">
        <v>1145.5139999999999</v>
      </c>
      <c r="AS815">
        <v>871.32299999999998</v>
      </c>
      <c r="AT815">
        <v>751.18</v>
      </c>
      <c r="AU815">
        <v>76.25</v>
      </c>
      <c r="AV815">
        <v>75.264706000000004</v>
      </c>
      <c r="AW815">
        <v>73.838234999999997</v>
      </c>
      <c r="AX815">
        <v>72.808824000000001</v>
      </c>
      <c r="AY815">
        <v>72.191175999999999</v>
      </c>
      <c r="AZ815">
        <v>71.073528999999994</v>
      </c>
      <c r="BA815">
        <v>69.941175999999999</v>
      </c>
      <c r="BB815">
        <v>70.941175999999999</v>
      </c>
      <c r="BC815">
        <v>76.323528999999994</v>
      </c>
      <c r="BD815">
        <v>81.75</v>
      </c>
      <c r="BE815">
        <v>85.279411999999994</v>
      </c>
      <c r="BF815">
        <v>89.058824000000001</v>
      </c>
      <c r="BG815">
        <v>92.235293999999996</v>
      </c>
      <c r="BH815">
        <v>94.25</v>
      </c>
      <c r="BI815">
        <v>95.735293999999996</v>
      </c>
      <c r="BJ815">
        <v>96.897058999999999</v>
      </c>
      <c r="BK815">
        <v>97.426471000000006</v>
      </c>
      <c r="BL815">
        <v>97.691175999999999</v>
      </c>
      <c r="BM815">
        <v>96.691175999999999</v>
      </c>
      <c r="BN815">
        <v>93.852941000000001</v>
      </c>
      <c r="BO815">
        <v>88.264706000000004</v>
      </c>
      <c r="BP815">
        <v>82.5</v>
      </c>
      <c r="BQ815">
        <v>79.147058999999999</v>
      </c>
      <c r="BR815">
        <v>77.705882000000003</v>
      </c>
      <c r="BS815">
        <v>-13.83442</v>
      </c>
      <c r="BT815">
        <v>-12.57282</v>
      </c>
      <c r="BU815">
        <v>8.6072290000000002</v>
      </c>
      <c r="BV815">
        <v>-1.010516</v>
      </c>
      <c r="BW815">
        <v>-20.67529</v>
      </c>
      <c r="BX815">
        <v>-24.50028</v>
      </c>
      <c r="BY815">
        <v>13.561780000000001</v>
      </c>
      <c r="BZ815">
        <v>24.493030000000001</v>
      </c>
      <c r="CA815">
        <v>8.8862679999999994</v>
      </c>
      <c r="CB815">
        <v>-4.0442210000000003</v>
      </c>
      <c r="CC815">
        <v>-0.35232530000000001</v>
      </c>
      <c r="CD815">
        <v>9.4884769999999996</v>
      </c>
      <c r="CE815">
        <v>-0.21364259999999999</v>
      </c>
      <c r="CF815">
        <v>-10.067159999999999</v>
      </c>
      <c r="CG815">
        <v>4.5813389999999998</v>
      </c>
      <c r="CH815">
        <v>-1.7186650000000001</v>
      </c>
      <c r="CI815">
        <v>1.7008049999999999</v>
      </c>
      <c r="CJ815">
        <v>0.20844979999999999</v>
      </c>
      <c r="CK815">
        <v>39.70214</v>
      </c>
      <c r="CL815">
        <v>175.34059999999999</v>
      </c>
      <c r="CM815">
        <v>-32.230600000000003</v>
      </c>
      <c r="CN815">
        <v>-11.727639999999999</v>
      </c>
      <c r="CO815">
        <v>-50.270310000000002</v>
      </c>
      <c r="CP815">
        <v>-29.284669999999998</v>
      </c>
      <c r="CQ815">
        <v>462.45420000000001</v>
      </c>
      <c r="CR815">
        <v>290.33909999999997</v>
      </c>
      <c r="CS815">
        <v>667.49549999999999</v>
      </c>
      <c r="CT815">
        <v>339.89120000000003</v>
      </c>
      <c r="CU815">
        <v>240.21289999999999</v>
      </c>
      <c r="CV815">
        <v>221.44159999999999</v>
      </c>
      <c r="CW815">
        <v>185.57759999999999</v>
      </c>
      <c r="CX815">
        <v>193.3767</v>
      </c>
      <c r="CY815">
        <v>375.44510000000002</v>
      </c>
      <c r="CZ815">
        <v>282.70979999999997</v>
      </c>
      <c r="DA815">
        <v>575.39279999999997</v>
      </c>
      <c r="DB815">
        <v>471.70119999999997</v>
      </c>
      <c r="DC815">
        <v>147.3271</v>
      </c>
      <c r="DD815">
        <v>575.14</v>
      </c>
      <c r="DE815">
        <v>232.96340000000001</v>
      </c>
      <c r="DF815">
        <v>408.32650000000001</v>
      </c>
      <c r="DG815">
        <v>991.32659999999998</v>
      </c>
      <c r="DH815">
        <v>1144.739</v>
      </c>
      <c r="DI815">
        <v>1339.89</v>
      </c>
      <c r="DJ815">
        <v>968.60990000000004</v>
      </c>
      <c r="DK815">
        <v>955.18489999999997</v>
      </c>
      <c r="DL815">
        <v>956.73710000000005</v>
      </c>
      <c r="DM815">
        <v>782.69290000000001</v>
      </c>
      <c r="DN815">
        <v>577.93020000000001</v>
      </c>
      <c r="DO815">
        <v>20</v>
      </c>
      <c r="DP815">
        <v>20</v>
      </c>
    </row>
    <row r="816" spans="1:120" hidden="1" x14ac:dyDescent="0.25">
      <c r="A816" t="str">
        <f t="shared" si="12"/>
        <v>sublap_id-SLAP_PGNB_All CBP_44396</v>
      </c>
      <c r="B816" t="s">
        <v>62</v>
      </c>
      <c r="C816" t="s">
        <v>295</v>
      </c>
      <c r="D816" t="s">
        <v>61</v>
      </c>
      <c r="E816" t="s">
        <v>296</v>
      </c>
      <c r="F816" t="s">
        <v>61</v>
      </c>
      <c r="G816" t="s">
        <v>61</v>
      </c>
      <c r="H816" t="s">
        <v>61</v>
      </c>
      <c r="I816" t="s">
        <v>61</v>
      </c>
      <c r="J816" t="s">
        <v>61</v>
      </c>
      <c r="K816" t="s">
        <v>197</v>
      </c>
      <c r="L816" s="18">
        <v>44396</v>
      </c>
      <c r="M816">
        <v>20</v>
      </c>
      <c r="N816">
        <v>20</v>
      </c>
      <c r="O816" t="s">
        <v>258</v>
      </c>
      <c r="P816">
        <v>15</v>
      </c>
      <c r="Q816">
        <v>15</v>
      </c>
      <c r="R816">
        <v>0</v>
      </c>
      <c r="S816">
        <v>0</v>
      </c>
      <c r="T816">
        <v>0</v>
      </c>
      <c r="U816">
        <v>0</v>
      </c>
      <c r="V816">
        <v>0</v>
      </c>
      <c r="W816">
        <v>208.06800000000001</v>
      </c>
      <c r="X816">
        <v>197.346</v>
      </c>
      <c r="Y816">
        <v>196.99600000000001</v>
      </c>
      <c r="Z816">
        <v>193.14</v>
      </c>
      <c r="AA816">
        <v>197.714</v>
      </c>
      <c r="AB816">
        <v>221.52600000000001</v>
      </c>
      <c r="AC816">
        <v>429.98</v>
      </c>
      <c r="AD816">
        <v>442.37799999999999</v>
      </c>
      <c r="AE816">
        <v>554.09199999999998</v>
      </c>
      <c r="AF816">
        <v>598.20000000000005</v>
      </c>
      <c r="AG816">
        <v>742.08600000000001</v>
      </c>
      <c r="AH816">
        <v>843.89</v>
      </c>
      <c r="AI816">
        <v>977.51400000000001</v>
      </c>
      <c r="AJ816">
        <v>892.78</v>
      </c>
      <c r="AK816">
        <v>1095.7460000000001</v>
      </c>
      <c r="AL816">
        <v>1202.6880000000001</v>
      </c>
      <c r="AM816">
        <v>1189.7460000000001</v>
      </c>
      <c r="AN816">
        <v>999.22</v>
      </c>
      <c r="AO816">
        <v>791.62800000000004</v>
      </c>
      <c r="AP816">
        <v>706</v>
      </c>
      <c r="AQ816">
        <v>537.27</v>
      </c>
      <c r="AR816">
        <v>307.024</v>
      </c>
      <c r="AS816">
        <v>230.93199999999999</v>
      </c>
      <c r="AT816">
        <v>218.77600000000001</v>
      </c>
      <c r="AU816">
        <v>59.166666999999997</v>
      </c>
      <c r="AV816">
        <v>58.333333000000003</v>
      </c>
      <c r="AW816">
        <v>58</v>
      </c>
      <c r="AX816">
        <v>57.666666999999997</v>
      </c>
      <c r="AY816">
        <v>57.333333000000003</v>
      </c>
      <c r="AZ816">
        <v>57.166666999999997</v>
      </c>
      <c r="BA816">
        <v>57.333333000000003</v>
      </c>
      <c r="BB816">
        <v>58.833333000000003</v>
      </c>
      <c r="BC816">
        <v>62</v>
      </c>
      <c r="BD816">
        <v>67.333332999999996</v>
      </c>
      <c r="BE816">
        <v>72.5</v>
      </c>
      <c r="BF816">
        <v>77.666667000000004</v>
      </c>
      <c r="BG816">
        <v>81.666667000000004</v>
      </c>
      <c r="BH816">
        <v>84.333332999999996</v>
      </c>
      <c r="BI816">
        <v>84.833332999999996</v>
      </c>
      <c r="BJ816">
        <v>86.5</v>
      </c>
      <c r="BK816">
        <v>85.5</v>
      </c>
      <c r="BL816">
        <v>83.5</v>
      </c>
      <c r="BM816">
        <v>80.5</v>
      </c>
      <c r="BN816">
        <v>76.666667000000004</v>
      </c>
      <c r="BO816">
        <v>70.166667000000004</v>
      </c>
      <c r="BP816">
        <v>64.166667000000004</v>
      </c>
      <c r="BQ816">
        <v>61.333333000000003</v>
      </c>
      <c r="BR816">
        <v>59.666666999999997</v>
      </c>
      <c r="BS816">
        <v>6.2019770000000003</v>
      </c>
      <c r="BT816">
        <v>-4.5931319999999998</v>
      </c>
      <c r="BU816">
        <v>-3.3879109999999999</v>
      </c>
      <c r="BV816">
        <v>2.098846</v>
      </c>
      <c r="BW816">
        <v>-0.18750430000000001</v>
      </c>
      <c r="BX816">
        <v>14.59567</v>
      </c>
      <c r="BY816">
        <v>2.026656</v>
      </c>
      <c r="BZ816">
        <v>-4.7693699999999999E-2</v>
      </c>
      <c r="CA816">
        <v>8.1990529999999993</v>
      </c>
      <c r="CB816">
        <v>-26.962389999999999</v>
      </c>
      <c r="CC816">
        <v>-21.886900000000001</v>
      </c>
      <c r="CD816">
        <v>-7.2149080000000003</v>
      </c>
      <c r="CE816">
        <v>-2.5931850000000001</v>
      </c>
      <c r="CF816">
        <v>4.6198050000000004</v>
      </c>
      <c r="CG816">
        <v>-34.70261</v>
      </c>
      <c r="CH816">
        <v>-14.90883</v>
      </c>
      <c r="CI816">
        <v>-87.819680000000005</v>
      </c>
      <c r="CJ816">
        <v>-76.071539999999999</v>
      </c>
      <c r="CK816">
        <v>-27.452929999999999</v>
      </c>
      <c r="CL816">
        <v>78.849080000000001</v>
      </c>
      <c r="CM816">
        <v>-25.85688</v>
      </c>
      <c r="CN816">
        <v>-4.4722119999999999</v>
      </c>
      <c r="CO816">
        <v>-8.5877300000000005</v>
      </c>
      <c r="CP816">
        <v>-8.4170660000000002</v>
      </c>
      <c r="CQ816">
        <v>24.179169999999999</v>
      </c>
      <c r="CR816">
        <v>31.761399999999998</v>
      </c>
      <c r="CS816">
        <v>25.83466</v>
      </c>
      <c r="CT816">
        <v>13.063090000000001</v>
      </c>
      <c r="CU816">
        <v>12.363239999999999</v>
      </c>
      <c r="CV816">
        <v>60.667929999999998</v>
      </c>
      <c r="CW816">
        <v>80.436930000000004</v>
      </c>
      <c r="CX816">
        <v>45.042740000000002</v>
      </c>
      <c r="CY816">
        <v>216.61920000000001</v>
      </c>
      <c r="CZ816">
        <v>218.98759999999999</v>
      </c>
      <c r="DA816">
        <v>568.88869999999997</v>
      </c>
      <c r="DB816">
        <v>444.52769999999998</v>
      </c>
      <c r="DC816">
        <v>842.7328</v>
      </c>
      <c r="DD816">
        <v>586.81629999999996</v>
      </c>
      <c r="DE816">
        <v>1382.4670000000001</v>
      </c>
      <c r="DF816">
        <v>1234.2729999999999</v>
      </c>
      <c r="DG816">
        <v>1220.588</v>
      </c>
      <c r="DH816">
        <v>1523.3209999999999</v>
      </c>
      <c r="DI816">
        <v>2543.7150000000001</v>
      </c>
      <c r="DJ816">
        <v>801.81089999999995</v>
      </c>
      <c r="DK816">
        <v>733.10440000000006</v>
      </c>
      <c r="DL816">
        <v>264.5077</v>
      </c>
      <c r="DM816">
        <v>71.641369999999995</v>
      </c>
      <c r="DN816">
        <v>51.816160000000004</v>
      </c>
      <c r="DO816">
        <v>20</v>
      </c>
      <c r="DP816">
        <v>20</v>
      </c>
    </row>
    <row r="817" spans="1:120" hidden="1" x14ac:dyDescent="0.25">
      <c r="A817" t="str">
        <f t="shared" si="12"/>
        <v>sublap_id-SLAP_PGEB_All CBP_44396</v>
      </c>
      <c r="B817" t="s">
        <v>62</v>
      </c>
      <c r="C817" t="s">
        <v>287</v>
      </c>
      <c r="D817" t="s">
        <v>61</v>
      </c>
      <c r="E817" t="s">
        <v>288</v>
      </c>
      <c r="F817" t="s">
        <v>61</v>
      </c>
      <c r="G817" t="s">
        <v>61</v>
      </c>
      <c r="H817" t="s">
        <v>61</v>
      </c>
      <c r="I817" t="s">
        <v>61</v>
      </c>
      <c r="J817" t="s">
        <v>61</v>
      </c>
      <c r="K817" t="s">
        <v>197</v>
      </c>
      <c r="L817" s="18">
        <v>44396</v>
      </c>
      <c r="M817">
        <v>18</v>
      </c>
      <c r="N817">
        <v>21</v>
      </c>
      <c r="O817" t="s">
        <v>258</v>
      </c>
      <c r="P817">
        <v>7</v>
      </c>
      <c r="Q817">
        <v>5</v>
      </c>
      <c r="R817">
        <v>0</v>
      </c>
      <c r="S817">
        <v>0</v>
      </c>
      <c r="T817">
        <v>1</v>
      </c>
      <c r="U817">
        <v>0</v>
      </c>
      <c r="V817">
        <v>1</v>
      </c>
      <c r="W817">
        <v>192.22559999999999</v>
      </c>
      <c r="X817">
        <v>207.67740000000001</v>
      </c>
      <c r="Y817">
        <v>205.77199999999999</v>
      </c>
      <c r="Z817">
        <v>205.21199999999999</v>
      </c>
      <c r="AA817">
        <v>201.29060000000001</v>
      </c>
      <c r="AB817">
        <v>203.41720000000001</v>
      </c>
      <c r="AC817">
        <v>219.6474</v>
      </c>
      <c r="AD817">
        <v>274.82420000000002</v>
      </c>
      <c r="AE817">
        <v>300.19220000000001</v>
      </c>
      <c r="AF817">
        <v>313.2654</v>
      </c>
      <c r="AG817">
        <v>350.92259999999999</v>
      </c>
      <c r="AH817">
        <v>361.06560000000002</v>
      </c>
      <c r="AI817">
        <v>371.64400000000001</v>
      </c>
      <c r="AJ817">
        <v>383.8338</v>
      </c>
      <c r="AK817">
        <v>384.61219999999997</v>
      </c>
      <c r="AL817">
        <v>374.68060000000003</v>
      </c>
      <c r="AM817">
        <v>365.89</v>
      </c>
      <c r="AN817">
        <v>361.2448</v>
      </c>
      <c r="AO817">
        <v>343.22399999999999</v>
      </c>
      <c r="AP817">
        <v>328.51420000000002</v>
      </c>
      <c r="AQ817">
        <v>288.75700000000001</v>
      </c>
      <c r="AR817">
        <v>226.76220000000001</v>
      </c>
      <c r="AS817">
        <v>222.35499999999999</v>
      </c>
      <c r="AT817">
        <v>213.619</v>
      </c>
      <c r="AU817">
        <v>66.099999999999994</v>
      </c>
      <c r="AV817">
        <v>68.900000000000006</v>
      </c>
      <c r="AW817">
        <v>68.599999999999994</v>
      </c>
      <c r="AX817">
        <v>67.599999999999994</v>
      </c>
      <c r="AY817">
        <v>65.2</v>
      </c>
      <c r="AZ817">
        <v>63.7</v>
      </c>
      <c r="BA817">
        <v>62.8</v>
      </c>
      <c r="BB817">
        <v>63.8</v>
      </c>
      <c r="BC817">
        <v>67.8</v>
      </c>
      <c r="BD817">
        <v>73.7</v>
      </c>
      <c r="BE817">
        <v>76.900000000000006</v>
      </c>
      <c r="BF817">
        <v>77.599999999999994</v>
      </c>
      <c r="BG817">
        <v>78.5</v>
      </c>
      <c r="BH817">
        <v>83</v>
      </c>
      <c r="BI817">
        <v>85.5</v>
      </c>
      <c r="BJ817">
        <v>86.7</v>
      </c>
      <c r="BK817">
        <v>84.6</v>
      </c>
      <c r="BL817">
        <v>83.4</v>
      </c>
      <c r="BM817">
        <v>80.599999999999994</v>
      </c>
      <c r="BN817">
        <v>76.099999999999994</v>
      </c>
      <c r="BO817">
        <v>71.5</v>
      </c>
      <c r="BP817">
        <v>67</v>
      </c>
      <c r="BQ817">
        <v>64.5</v>
      </c>
      <c r="BR817">
        <v>63.3</v>
      </c>
      <c r="BS817">
        <v>7.8505089999999997</v>
      </c>
      <c r="BT817">
        <v>-3.4017080000000002</v>
      </c>
      <c r="BU817">
        <v>-5.5621020000000003</v>
      </c>
      <c r="BV817">
        <v>-5.7051210000000001</v>
      </c>
      <c r="BW817">
        <v>-3.6352959999999999</v>
      </c>
      <c r="BX817">
        <v>-1.870012</v>
      </c>
      <c r="BY817">
        <v>1.5858639999999999</v>
      </c>
      <c r="BZ817">
        <v>-11.26801</v>
      </c>
      <c r="CA817">
        <v>0.22810800000000001</v>
      </c>
      <c r="CB817">
        <v>16.64282</v>
      </c>
      <c r="CC817">
        <v>4.1324940000000003</v>
      </c>
      <c r="CD817">
        <v>6.5361219999999998</v>
      </c>
      <c r="CE817">
        <v>11.676130000000001</v>
      </c>
      <c r="CF817">
        <v>12.74672</v>
      </c>
      <c r="CG817">
        <v>10.31869</v>
      </c>
      <c r="CH817">
        <v>18.838660000000001</v>
      </c>
      <c r="CI817">
        <v>23.312550000000002</v>
      </c>
      <c r="CJ817">
        <v>20.356680000000001</v>
      </c>
      <c r="CK817">
        <v>27.067460000000001</v>
      </c>
      <c r="CL817">
        <v>15.49911</v>
      </c>
      <c r="CM817">
        <v>5.0405740000000003</v>
      </c>
      <c r="CN817">
        <v>4.7215819999999997</v>
      </c>
      <c r="CO817">
        <v>1.7829900000000001</v>
      </c>
      <c r="CP817">
        <v>6.396668</v>
      </c>
      <c r="CQ817">
        <v>19.218430000000001</v>
      </c>
      <c r="CR817">
        <v>2.7827090000000001</v>
      </c>
      <c r="CS817">
        <v>2.6093470000000001</v>
      </c>
      <c r="CT817">
        <v>2.5288400000000002</v>
      </c>
      <c r="CU817">
        <v>2.3977020000000002</v>
      </c>
      <c r="CV817">
        <v>3.744513</v>
      </c>
      <c r="CW817">
        <v>3.9807199999999998</v>
      </c>
      <c r="CX817">
        <v>6.1680590000000004</v>
      </c>
      <c r="CY817">
        <v>6.9381279999999999</v>
      </c>
      <c r="CZ817">
        <v>15.000019999999999</v>
      </c>
      <c r="DA817">
        <v>17.33521</v>
      </c>
      <c r="DB817">
        <v>14.50825</v>
      </c>
      <c r="DC817">
        <v>25.44059</v>
      </c>
      <c r="DD817">
        <v>54.274709999999999</v>
      </c>
      <c r="DE817">
        <v>59.23621</v>
      </c>
      <c r="DF817">
        <v>68.422520000000006</v>
      </c>
      <c r="DG817">
        <v>66.683199999999999</v>
      </c>
      <c r="DH817">
        <v>63.00564</v>
      </c>
      <c r="DI817">
        <v>63.031669999999998</v>
      </c>
      <c r="DJ817">
        <v>62.795670000000001</v>
      </c>
      <c r="DK817">
        <v>53.855550000000001</v>
      </c>
      <c r="DL817">
        <v>46.530679999999997</v>
      </c>
      <c r="DM817">
        <v>28.538509999999999</v>
      </c>
      <c r="DN817">
        <v>12.94577</v>
      </c>
      <c r="DO817">
        <v>18</v>
      </c>
      <c r="DP817">
        <v>21</v>
      </c>
    </row>
    <row r="818" spans="1:120" hidden="1" x14ac:dyDescent="0.25">
      <c r="A818" t="str">
        <f t="shared" si="12"/>
        <v>LCA-Stockton_All CBP_44396</v>
      </c>
      <c r="B818" t="s">
        <v>62</v>
      </c>
      <c r="C818" t="s">
        <v>213</v>
      </c>
      <c r="D818" t="s">
        <v>39</v>
      </c>
      <c r="E818" t="s">
        <v>61</v>
      </c>
      <c r="F818" t="s">
        <v>61</v>
      </c>
      <c r="G818" t="s">
        <v>61</v>
      </c>
      <c r="H818" t="s">
        <v>61</v>
      </c>
      <c r="I818" t="s">
        <v>61</v>
      </c>
      <c r="J818" t="s">
        <v>61</v>
      </c>
      <c r="K818" t="s">
        <v>197</v>
      </c>
      <c r="L818" s="18">
        <v>44396</v>
      </c>
      <c r="M818">
        <v>20</v>
      </c>
      <c r="N818">
        <v>20</v>
      </c>
      <c r="O818" t="s">
        <v>258</v>
      </c>
      <c r="P818">
        <v>20</v>
      </c>
      <c r="Q818">
        <v>19</v>
      </c>
      <c r="R818">
        <v>0</v>
      </c>
      <c r="S818">
        <v>0</v>
      </c>
      <c r="T818">
        <v>0</v>
      </c>
      <c r="U818">
        <v>0</v>
      </c>
      <c r="V818">
        <v>0</v>
      </c>
      <c r="W818">
        <v>718.28421000000003</v>
      </c>
      <c r="X818">
        <v>516.97158000000002</v>
      </c>
      <c r="Y818">
        <v>515.44632000000001</v>
      </c>
      <c r="Z818">
        <v>504.06315999999998</v>
      </c>
      <c r="AA818">
        <v>515.25262999999995</v>
      </c>
      <c r="AB818">
        <v>702.05683999999997</v>
      </c>
      <c r="AC818">
        <v>929.48316</v>
      </c>
      <c r="AD818">
        <v>953.78947000000005</v>
      </c>
      <c r="AE818">
        <v>1173.9284</v>
      </c>
      <c r="AF818">
        <v>1314.8389</v>
      </c>
      <c r="AG818">
        <v>1479.1989000000001</v>
      </c>
      <c r="AH818">
        <v>1576.4767999999999</v>
      </c>
      <c r="AI818">
        <v>1582.8221000000001</v>
      </c>
      <c r="AJ818">
        <v>1664.5526</v>
      </c>
      <c r="AK818">
        <v>1600.9284</v>
      </c>
      <c r="AL818">
        <v>1570.7211</v>
      </c>
      <c r="AM818">
        <v>1569.6558</v>
      </c>
      <c r="AN818">
        <v>1410.2304999999999</v>
      </c>
      <c r="AO818">
        <v>1350.0032000000001</v>
      </c>
      <c r="AP818">
        <v>1206.7137</v>
      </c>
      <c r="AQ818">
        <v>1282.1632</v>
      </c>
      <c r="AR818">
        <v>1087.5979</v>
      </c>
      <c r="AS818">
        <v>932.27053000000001</v>
      </c>
      <c r="AT818">
        <v>891.67367999999999</v>
      </c>
      <c r="AU818">
        <v>74.184211000000005</v>
      </c>
      <c r="AV818">
        <v>73</v>
      </c>
      <c r="AW818">
        <v>72.526315999999994</v>
      </c>
      <c r="AX818">
        <v>72.526315999999994</v>
      </c>
      <c r="AY818">
        <v>71.868420999999998</v>
      </c>
      <c r="AZ818">
        <v>70.5</v>
      </c>
      <c r="BA818">
        <v>69.473684000000006</v>
      </c>
      <c r="BB818">
        <v>68.078946999999999</v>
      </c>
      <c r="BC818">
        <v>70.736841999999996</v>
      </c>
      <c r="BD818">
        <v>74.894737000000006</v>
      </c>
      <c r="BE818">
        <v>80.210526000000002</v>
      </c>
      <c r="BF818">
        <v>85.184211000000005</v>
      </c>
      <c r="BG818">
        <v>89.894737000000006</v>
      </c>
      <c r="BH818">
        <v>92.421053000000001</v>
      </c>
      <c r="BI818">
        <v>94.131579000000002</v>
      </c>
      <c r="BJ818">
        <v>94.842105000000004</v>
      </c>
      <c r="BK818">
        <v>94.368420999999998</v>
      </c>
      <c r="BL818">
        <v>93.736841999999996</v>
      </c>
      <c r="BM818">
        <v>91.263158000000004</v>
      </c>
      <c r="BN818">
        <v>87.631579000000002</v>
      </c>
      <c r="BO818">
        <v>82.289473999999998</v>
      </c>
      <c r="BP818">
        <v>78.078946999999999</v>
      </c>
      <c r="BQ818">
        <v>75.552632000000003</v>
      </c>
      <c r="BR818">
        <v>74.026315999999994</v>
      </c>
      <c r="BS818">
        <v>-101.3766</v>
      </c>
      <c r="BT818">
        <v>37.316600000000001</v>
      </c>
      <c r="BU818">
        <v>-7.1243949999999998</v>
      </c>
      <c r="BV818">
        <v>-4.1938950000000004</v>
      </c>
      <c r="BW818">
        <v>-10.0718</v>
      </c>
      <c r="BX818">
        <v>-13.16779</v>
      </c>
      <c r="BY818">
        <v>-24.245560000000001</v>
      </c>
      <c r="BZ818">
        <v>19.27637</v>
      </c>
      <c r="CA818">
        <v>27.67145</v>
      </c>
      <c r="CB818">
        <v>7.148936</v>
      </c>
      <c r="CC818">
        <v>-26.224229999999999</v>
      </c>
      <c r="CD818">
        <v>-21.85793</v>
      </c>
      <c r="CE818">
        <v>-9.829834</v>
      </c>
      <c r="CF818">
        <v>-6.0715599999999998</v>
      </c>
      <c r="CG818">
        <v>13.43614</v>
      </c>
      <c r="CH818">
        <v>27.057259999999999</v>
      </c>
      <c r="CI818">
        <v>49.473379999999999</v>
      </c>
      <c r="CJ818">
        <v>16.29487</v>
      </c>
      <c r="CK818">
        <v>67.956699999999998</v>
      </c>
      <c r="CL818">
        <v>276.9194</v>
      </c>
      <c r="CM818">
        <v>11.602589999999999</v>
      </c>
      <c r="CN818">
        <v>-61.525469999999999</v>
      </c>
      <c r="CO818">
        <v>-73.730879999999999</v>
      </c>
      <c r="CP818">
        <v>-78.538579999999996</v>
      </c>
      <c r="CQ818">
        <v>4986.3540000000003</v>
      </c>
      <c r="CR818">
        <v>2658.5770000000002</v>
      </c>
      <c r="CS818">
        <v>2539.4059999999999</v>
      </c>
      <c r="CT818">
        <v>2072.7190000000001</v>
      </c>
      <c r="CU818">
        <v>2156.8240000000001</v>
      </c>
      <c r="CV818">
        <v>1755.6769999999999</v>
      </c>
      <c r="CW818">
        <v>558.76909999999998</v>
      </c>
      <c r="CX818">
        <v>1078.9010000000001</v>
      </c>
      <c r="CY818">
        <v>1467.787</v>
      </c>
      <c r="CZ818">
        <v>1059.271</v>
      </c>
      <c r="DA818">
        <v>3267.221</v>
      </c>
      <c r="DB818">
        <v>5098.0780000000004</v>
      </c>
      <c r="DC818">
        <v>5097.9290000000001</v>
      </c>
      <c r="DD818">
        <v>6608.192</v>
      </c>
      <c r="DE818">
        <v>5448.2690000000002</v>
      </c>
      <c r="DF818">
        <v>6488.0839999999998</v>
      </c>
      <c r="DG818">
        <v>8293.7659999999996</v>
      </c>
      <c r="DH818">
        <v>3220.3649999999998</v>
      </c>
      <c r="DI818">
        <v>3885.28</v>
      </c>
      <c r="DJ818">
        <v>6289.5249999999996</v>
      </c>
      <c r="DK818">
        <v>2584.6909999999998</v>
      </c>
      <c r="DL818">
        <v>1894.365</v>
      </c>
      <c r="DM818">
        <v>2423.3690000000001</v>
      </c>
      <c r="DN818">
        <v>2389.2649999999999</v>
      </c>
      <c r="DO818">
        <v>20</v>
      </c>
      <c r="DP818">
        <v>20</v>
      </c>
    </row>
    <row r="819" spans="1:120" hidden="1" x14ac:dyDescent="0.25">
      <c r="A819" t="str">
        <f t="shared" si="12"/>
        <v>sublap_id-SLAP_PGP2_All CBP_44396</v>
      </c>
      <c r="B819" t="s">
        <v>62</v>
      </c>
      <c r="C819" t="s">
        <v>301</v>
      </c>
      <c r="D819" t="s">
        <v>61</v>
      </c>
      <c r="E819" t="s">
        <v>302</v>
      </c>
      <c r="F819" t="s">
        <v>61</v>
      </c>
      <c r="G819" t="s">
        <v>61</v>
      </c>
      <c r="H819" t="s">
        <v>61</v>
      </c>
      <c r="I819" t="s">
        <v>61</v>
      </c>
      <c r="J819" t="s">
        <v>61</v>
      </c>
      <c r="K819" t="s">
        <v>197</v>
      </c>
      <c r="L819" s="18">
        <v>44396</v>
      </c>
      <c r="M819">
        <v>20</v>
      </c>
      <c r="N819">
        <v>20</v>
      </c>
      <c r="O819" t="s">
        <v>258</v>
      </c>
      <c r="P819">
        <v>23</v>
      </c>
      <c r="Q819">
        <v>23</v>
      </c>
      <c r="R819">
        <v>0</v>
      </c>
      <c r="S819">
        <v>0</v>
      </c>
      <c r="T819">
        <v>0</v>
      </c>
      <c r="U819">
        <v>0</v>
      </c>
      <c r="V819">
        <v>0</v>
      </c>
      <c r="W819">
        <v>428.01600000000002</v>
      </c>
      <c r="X819">
        <v>426.096</v>
      </c>
      <c r="Y819">
        <v>418.14</v>
      </c>
      <c r="Z819">
        <v>414.00900000000001</v>
      </c>
      <c r="AA819">
        <v>460.72899999999998</v>
      </c>
      <c r="AB819">
        <v>514.58500000000004</v>
      </c>
      <c r="AC819">
        <v>591.07600000000002</v>
      </c>
      <c r="AD819">
        <v>792.57299999999998</v>
      </c>
      <c r="AE819">
        <v>982.87199999999996</v>
      </c>
      <c r="AF819">
        <v>1010.434</v>
      </c>
      <c r="AG819">
        <v>1032.9639999999999</v>
      </c>
      <c r="AH819">
        <v>1358.7739999999999</v>
      </c>
      <c r="AI819">
        <v>1426.011</v>
      </c>
      <c r="AJ819">
        <v>1519.3720000000001</v>
      </c>
      <c r="AK819">
        <v>1619.7339999999999</v>
      </c>
      <c r="AL819">
        <v>1647.3230000000001</v>
      </c>
      <c r="AM819">
        <v>1611.117</v>
      </c>
      <c r="AN819">
        <v>1525.6469999999999</v>
      </c>
      <c r="AO819">
        <v>1388.2460000000001</v>
      </c>
      <c r="AP819">
        <v>1168.806</v>
      </c>
      <c r="AQ819">
        <v>994.65</v>
      </c>
      <c r="AR819">
        <v>722.33199999999999</v>
      </c>
      <c r="AS819">
        <v>523.19299999999998</v>
      </c>
      <c r="AT819">
        <v>459.858</v>
      </c>
      <c r="AU819">
        <v>61.956522</v>
      </c>
      <c r="AV819">
        <v>63.956522</v>
      </c>
      <c r="AW819">
        <v>63.326087000000001</v>
      </c>
      <c r="AX819">
        <v>62.065216999999997</v>
      </c>
      <c r="AY819">
        <v>61.956522</v>
      </c>
      <c r="AZ819">
        <v>61.956522</v>
      </c>
      <c r="BA819">
        <v>61.478261000000003</v>
      </c>
      <c r="BB819">
        <v>63.021738999999997</v>
      </c>
      <c r="BC819">
        <v>66.043477999999993</v>
      </c>
      <c r="BD819">
        <v>70</v>
      </c>
      <c r="BE819">
        <v>72.304348000000005</v>
      </c>
      <c r="BF819">
        <v>75.130435000000006</v>
      </c>
      <c r="BG819">
        <v>77.586956999999998</v>
      </c>
      <c r="BH819">
        <v>78.565217000000004</v>
      </c>
      <c r="BI819">
        <v>79.826087000000001</v>
      </c>
      <c r="BJ819">
        <v>81.565217000000004</v>
      </c>
      <c r="BK819">
        <v>80.413043000000002</v>
      </c>
      <c r="BL819">
        <v>77.521738999999997</v>
      </c>
      <c r="BM819">
        <v>74.913043000000002</v>
      </c>
      <c r="BN819">
        <v>71.652174000000002</v>
      </c>
      <c r="BO819">
        <v>67</v>
      </c>
      <c r="BP819">
        <v>63.108696000000002</v>
      </c>
      <c r="BQ819">
        <v>61.869565000000001</v>
      </c>
      <c r="BR819">
        <v>60.608696000000002</v>
      </c>
      <c r="BS819">
        <v>22.528549999999999</v>
      </c>
      <c r="BT819">
        <v>6.1806299999999998</v>
      </c>
      <c r="BU819">
        <v>5.8175319999999999</v>
      </c>
      <c r="BV819">
        <v>11.270289999999999</v>
      </c>
      <c r="BW819">
        <v>30.088640000000002</v>
      </c>
      <c r="BX819">
        <v>41.28454</v>
      </c>
      <c r="BY819">
        <v>16.14639</v>
      </c>
      <c r="BZ819">
        <v>-7.0180660000000001</v>
      </c>
      <c r="CA819">
        <v>-39.974530000000001</v>
      </c>
      <c r="CB819">
        <v>-32.621400000000001</v>
      </c>
      <c r="CC819">
        <v>-2.1937519999999999</v>
      </c>
      <c r="CD819">
        <v>-29.093769999999999</v>
      </c>
      <c r="CE819">
        <v>-10.85383</v>
      </c>
      <c r="CF819">
        <v>-25.054459999999999</v>
      </c>
      <c r="CG819">
        <v>-34.184910000000002</v>
      </c>
      <c r="CH819">
        <v>-21.681149999999999</v>
      </c>
      <c r="CI819">
        <v>-19.429500000000001</v>
      </c>
      <c r="CJ819">
        <v>-36.636969999999998</v>
      </c>
      <c r="CK819">
        <v>-11.39723</v>
      </c>
      <c r="CL819">
        <v>105.2809</v>
      </c>
      <c r="CM819">
        <v>-36.124630000000003</v>
      </c>
      <c r="CN819">
        <v>-36.649459999999998</v>
      </c>
      <c r="CO819">
        <v>-13.233879999999999</v>
      </c>
      <c r="CP819">
        <v>-7.425592</v>
      </c>
      <c r="CQ819">
        <v>165.4237</v>
      </c>
      <c r="CR819">
        <v>247.63310000000001</v>
      </c>
      <c r="CS819">
        <v>219.98310000000001</v>
      </c>
      <c r="CT819">
        <v>198.32300000000001</v>
      </c>
      <c r="CU819">
        <v>967.22310000000004</v>
      </c>
      <c r="CV819">
        <v>733.26530000000002</v>
      </c>
      <c r="CW819">
        <v>173.00309999999999</v>
      </c>
      <c r="CX819">
        <v>110.6343</v>
      </c>
      <c r="CY819">
        <v>703.5607</v>
      </c>
      <c r="CZ819">
        <v>734.43679999999995</v>
      </c>
      <c r="DA819">
        <v>1188.42</v>
      </c>
      <c r="DB819">
        <v>1554.4860000000001</v>
      </c>
      <c r="DC819">
        <v>1990.827</v>
      </c>
      <c r="DD819">
        <v>2066.5549999999998</v>
      </c>
      <c r="DE819">
        <v>2329.2399999999998</v>
      </c>
      <c r="DF819">
        <v>2722.2150000000001</v>
      </c>
      <c r="DG819">
        <v>1535.3989999999999</v>
      </c>
      <c r="DH819">
        <v>1558.954</v>
      </c>
      <c r="DI819">
        <v>2724.37</v>
      </c>
      <c r="DJ819">
        <v>1785.11</v>
      </c>
      <c r="DK819">
        <v>2677.038</v>
      </c>
      <c r="DL819">
        <v>1697.385</v>
      </c>
      <c r="DM819">
        <v>309.40069999999997</v>
      </c>
      <c r="DN819">
        <v>205.21430000000001</v>
      </c>
      <c r="DO819">
        <v>20</v>
      </c>
      <c r="DP819">
        <v>20</v>
      </c>
    </row>
    <row r="820" spans="1:120" hidden="1" x14ac:dyDescent="0.25">
      <c r="A820" t="str">
        <f t="shared" si="12"/>
        <v>sublap_id-SLAP_PGF1_All CBP_44396</v>
      </c>
      <c r="B820" t="s">
        <v>62</v>
      </c>
      <c r="C820" t="s">
        <v>289</v>
      </c>
      <c r="D820" t="s">
        <v>61</v>
      </c>
      <c r="E820" t="s">
        <v>290</v>
      </c>
      <c r="F820" t="s">
        <v>61</v>
      </c>
      <c r="G820" t="s">
        <v>61</v>
      </c>
      <c r="H820" t="s">
        <v>61</v>
      </c>
      <c r="I820" t="s">
        <v>61</v>
      </c>
      <c r="J820" t="s">
        <v>61</v>
      </c>
      <c r="K820" t="s">
        <v>197</v>
      </c>
      <c r="L820" s="18">
        <v>44396</v>
      </c>
      <c r="M820">
        <v>20</v>
      </c>
      <c r="N820">
        <v>20</v>
      </c>
      <c r="O820" t="s">
        <v>258</v>
      </c>
      <c r="P820">
        <v>87</v>
      </c>
      <c r="Q820">
        <v>86</v>
      </c>
      <c r="R820">
        <v>0</v>
      </c>
      <c r="S820">
        <v>0</v>
      </c>
      <c r="T820">
        <v>0</v>
      </c>
      <c r="U820">
        <v>0</v>
      </c>
      <c r="V820">
        <v>0</v>
      </c>
      <c r="W820">
        <v>3311.2741000000001</v>
      </c>
      <c r="X820">
        <v>2957.8128000000002</v>
      </c>
      <c r="Y820">
        <v>2955.8229999999999</v>
      </c>
      <c r="Z820">
        <v>2922.0862000000002</v>
      </c>
      <c r="AA820">
        <v>2956.3197</v>
      </c>
      <c r="AB820">
        <v>3063.4142000000002</v>
      </c>
      <c r="AC820">
        <v>3353.9445999999998</v>
      </c>
      <c r="AD820">
        <v>3971.0482000000002</v>
      </c>
      <c r="AE820">
        <v>4808.6417000000001</v>
      </c>
      <c r="AF820">
        <v>5206.125</v>
      </c>
      <c r="AG820">
        <v>5298.5590000000002</v>
      </c>
      <c r="AH820">
        <v>5679.7798000000003</v>
      </c>
      <c r="AI820">
        <v>5862.3296</v>
      </c>
      <c r="AJ820">
        <v>6059.7963</v>
      </c>
      <c r="AK820">
        <v>6193.4511000000002</v>
      </c>
      <c r="AL820">
        <v>6286.5132999999996</v>
      </c>
      <c r="AM820">
        <v>6314.5772999999999</v>
      </c>
      <c r="AN820">
        <v>6193.6887999999999</v>
      </c>
      <c r="AO820">
        <v>4937.8316999999997</v>
      </c>
      <c r="AP820">
        <v>4104.7141000000001</v>
      </c>
      <c r="AQ820">
        <v>5161.4014999999999</v>
      </c>
      <c r="AR820">
        <v>4179.0824000000002</v>
      </c>
      <c r="AS820">
        <v>3294.7406000000001</v>
      </c>
      <c r="AT820">
        <v>2932.6284000000001</v>
      </c>
      <c r="AU820">
        <v>85.854651000000004</v>
      </c>
      <c r="AV820">
        <v>83.424419</v>
      </c>
      <c r="AW820">
        <v>82.465115999999995</v>
      </c>
      <c r="AX820">
        <v>81.994185999999999</v>
      </c>
      <c r="AY820">
        <v>81.488371999999998</v>
      </c>
      <c r="AZ820">
        <v>80.924419</v>
      </c>
      <c r="BA820">
        <v>79.912790999999999</v>
      </c>
      <c r="BB820">
        <v>80.75</v>
      </c>
      <c r="BC820">
        <v>84.197674000000006</v>
      </c>
      <c r="BD820">
        <v>86.790698000000006</v>
      </c>
      <c r="BE820">
        <v>89.447674000000006</v>
      </c>
      <c r="BF820">
        <v>93.023256000000003</v>
      </c>
      <c r="BG820">
        <v>95.668604999999999</v>
      </c>
      <c r="BH820">
        <v>99.122093000000007</v>
      </c>
      <c r="BI820">
        <v>101.59302</v>
      </c>
      <c r="BJ820">
        <v>103.06395000000001</v>
      </c>
      <c r="BK820">
        <v>104.93022999999999</v>
      </c>
      <c r="BL820">
        <v>105.37791</v>
      </c>
      <c r="BM820">
        <v>104.77325999999999</v>
      </c>
      <c r="BN820">
        <v>101.27907</v>
      </c>
      <c r="BO820">
        <v>97.197674000000006</v>
      </c>
      <c r="BP820">
        <v>94.581395000000001</v>
      </c>
      <c r="BQ820">
        <v>91.598837000000003</v>
      </c>
      <c r="BR820">
        <v>88.674419</v>
      </c>
      <c r="BS820">
        <v>-54.603960000000001</v>
      </c>
      <c r="BT820">
        <v>-38.121479999999998</v>
      </c>
      <c r="BU820">
        <v>-27.996559999999999</v>
      </c>
      <c r="BV820">
        <v>-42.248669999999997</v>
      </c>
      <c r="BW820">
        <v>-32.940010000000001</v>
      </c>
      <c r="BX820">
        <v>-17.93327</v>
      </c>
      <c r="BY820">
        <v>-34.436729999999997</v>
      </c>
      <c r="BZ820">
        <v>64.252830000000003</v>
      </c>
      <c r="CA820">
        <v>6.3435100000000002</v>
      </c>
      <c r="CB820">
        <v>-5.1424019999999997</v>
      </c>
      <c r="CC820">
        <v>110.81319999999999</v>
      </c>
      <c r="CD820">
        <v>70.857900000000001</v>
      </c>
      <c r="CE820">
        <v>15.87022</v>
      </c>
      <c r="CF820">
        <v>8.4291520000000002</v>
      </c>
      <c r="CG820">
        <v>-1.3433139999999999</v>
      </c>
      <c r="CH820">
        <v>-28.127659999999999</v>
      </c>
      <c r="CI820">
        <v>-30.816020000000002</v>
      </c>
      <c r="CJ820">
        <v>31.379180000000002</v>
      </c>
      <c r="CK820">
        <v>1137.096</v>
      </c>
      <c r="CL820">
        <v>2053.6680000000001</v>
      </c>
      <c r="CM820">
        <v>499.51740000000001</v>
      </c>
      <c r="CN820">
        <v>6.8437609999999998</v>
      </c>
      <c r="CO820">
        <v>-64.503479999999996</v>
      </c>
      <c r="CP820">
        <v>-52.568800000000003</v>
      </c>
      <c r="CQ820">
        <v>9084.598</v>
      </c>
      <c r="CR820">
        <v>1581.22</v>
      </c>
      <c r="CS820">
        <v>1541.193</v>
      </c>
      <c r="CT820">
        <v>1549.011</v>
      </c>
      <c r="CU820">
        <v>1497.08</v>
      </c>
      <c r="CV820">
        <v>1674.819</v>
      </c>
      <c r="CW820">
        <v>941.98900000000003</v>
      </c>
      <c r="CX820">
        <v>1714.9069999999999</v>
      </c>
      <c r="CY820">
        <v>1621.6759999999999</v>
      </c>
      <c r="CZ820">
        <v>1642.425</v>
      </c>
      <c r="DA820">
        <v>6337.4889999999996</v>
      </c>
      <c r="DB820">
        <v>2601.1370000000002</v>
      </c>
      <c r="DC820">
        <v>2311.9360000000001</v>
      </c>
      <c r="DD820">
        <v>2970.3490000000002</v>
      </c>
      <c r="DE820">
        <v>3544.433</v>
      </c>
      <c r="DF820">
        <v>3791.8209999999999</v>
      </c>
      <c r="DG820">
        <v>4297.1350000000002</v>
      </c>
      <c r="DH820">
        <v>10746.23</v>
      </c>
      <c r="DI820">
        <v>11736.37</v>
      </c>
      <c r="DJ820">
        <v>14182.89</v>
      </c>
      <c r="DK820">
        <v>8335.0820000000003</v>
      </c>
      <c r="DL820">
        <v>8655.4439999999995</v>
      </c>
      <c r="DM820">
        <v>5960.6719999999996</v>
      </c>
      <c r="DN820">
        <v>5605.6850000000004</v>
      </c>
      <c r="DO820">
        <v>20</v>
      </c>
      <c r="DP820">
        <v>20</v>
      </c>
    </row>
    <row r="821" spans="1:120" hidden="1" x14ac:dyDescent="0.25">
      <c r="A821" t="str">
        <f t="shared" si="12"/>
        <v>sublap_id-SLAP_PGST_All CBP_44396</v>
      </c>
      <c r="B821" t="s">
        <v>62</v>
      </c>
      <c r="C821" t="s">
        <v>285</v>
      </c>
      <c r="D821" t="s">
        <v>61</v>
      </c>
      <c r="E821" t="s">
        <v>286</v>
      </c>
      <c r="F821" t="s">
        <v>61</v>
      </c>
      <c r="G821" t="s">
        <v>61</v>
      </c>
      <c r="H821" t="s">
        <v>61</v>
      </c>
      <c r="I821" t="s">
        <v>61</v>
      </c>
      <c r="J821" t="s">
        <v>61</v>
      </c>
      <c r="K821" t="s">
        <v>197</v>
      </c>
      <c r="L821" s="18">
        <v>44396</v>
      </c>
      <c r="M821">
        <v>20</v>
      </c>
      <c r="N821">
        <v>20</v>
      </c>
      <c r="O821" t="s">
        <v>258</v>
      </c>
      <c r="P821">
        <v>20</v>
      </c>
      <c r="Q821">
        <v>19</v>
      </c>
      <c r="R821">
        <v>0</v>
      </c>
      <c r="S821">
        <v>0</v>
      </c>
      <c r="T821">
        <v>0</v>
      </c>
      <c r="U821">
        <v>0</v>
      </c>
      <c r="V821">
        <v>0</v>
      </c>
      <c r="W821">
        <v>718.28421000000003</v>
      </c>
      <c r="X821">
        <v>516.97158000000002</v>
      </c>
      <c r="Y821">
        <v>515.44632000000001</v>
      </c>
      <c r="Z821">
        <v>504.06315999999998</v>
      </c>
      <c r="AA821">
        <v>515.25262999999995</v>
      </c>
      <c r="AB821">
        <v>702.05683999999997</v>
      </c>
      <c r="AC821">
        <v>929.48316</v>
      </c>
      <c r="AD821">
        <v>953.78947000000005</v>
      </c>
      <c r="AE821">
        <v>1173.9284</v>
      </c>
      <c r="AF821">
        <v>1314.8389</v>
      </c>
      <c r="AG821">
        <v>1479.1989000000001</v>
      </c>
      <c r="AH821">
        <v>1576.4767999999999</v>
      </c>
      <c r="AI821">
        <v>1582.8221000000001</v>
      </c>
      <c r="AJ821">
        <v>1664.5526</v>
      </c>
      <c r="AK821">
        <v>1600.9284</v>
      </c>
      <c r="AL821">
        <v>1570.7211</v>
      </c>
      <c r="AM821">
        <v>1569.6558</v>
      </c>
      <c r="AN821">
        <v>1410.2304999999999</v>
      </c>
      <c r="AO821">
        <v>1350.0032000000001</v>
      </c>
      <c r="AP821">
        <v>1206.7137</v>
      </c>
      <c r="AQ821">
        <v>1282.1632</v>
      </c>
      <c r="AR821">
        <v>1087.5979</v>
      </c>
      <c r="AS821">
        <v>932.27053000000001</v>
      </c>
      <c r="AT821">
        <v>891.67367999999999</v>
      </c>
      <c r="AU821">
        <v>74.184211000000005</v>
      </c>
      <c r="AV821">
        <v>73</v>
      </c>
      <c r="AW821">
        <v>72.526315999999994</v>
      </c>
      <c r="AX821">
        <v>72.526315999999994</v>
      </c>
      <c r="AY821">
        <v>71.868420999999998</v>
      </c>
      <c r="AZ821">
        <v>70.5</v>
      </c>
      <c r="BA821">
        <v>69.473684000000006</v>
      </c>
      <c r="BB821">
        <v>68.078946999999999</v>
      </c>
      <c r="BC821">
        <v>70.736841999999996</v>
      </c>
      <c r="BD821">
        <v>74.894737000000006</v>
      </c>
      <c r="BE821">
        <v>80.210526000000002</v>
      </c>
      <c r="BF821">
        <v>85.184211000000005</v>
      </c>
      <c r="BG821">
        <v>89.894737000000006</v>
      </c>
      <c r="BH821">
        <v>92.421053000000001</v>
      </c>
      <c r="BI821">
        <v>94.131579000000002</v>
      </c>
      <c r="BJ821">
        <v>94.842105000000004</v>
      </c>
      <c r="BK821">
        <v>94.368420999999998</v>
      </c>
      <c r="BL821">
        <v>93.736841999999996</v>
      </c>
      <c r="BM821">
        <v>91.263158000000004</v>
      </c>
      <c r="BN821">
        <v>87.631579000000002</v>
      </c>
      <c r="BO821">
        <v>82.289473999999998</v>
      </c>
      <c r="BP821">
        <v>78.078946999999999</v>
      </c>
      <c r="BQ821">
        <v>75.552632000000003</v>
      </c>
      <c r="BR821">
        <v>74.026315999999994</v>
      </c>
      <c r="BS821">
        <v>-101.3766</v>
      </c>
      <c r="BT821">
        <v>37.316600000000001</v>
      </c>
      <c r="BU821">
        <v>-7.1243949999999998</v>
      </c>
      <c r="BV821">
        <v>-4.1938950000000004</v>
      </c>
      <c r="BW821">
        <v>-10.0718</v>
      </c>
      <c r="BX821">
        <v>-13.16779</v>
      </c>
      <c r="BY821">
        <v>-24.245560000000001</v>
      </c>
      <c r="BZ821">
        <v>19.27637</v>
      </c>
      <c r="CA821">
        <v>27.67145</v>
      </c>
      <c r="CB821">
        <v>7.148936</v>
      </c>
      <c r="CC821">
        <v>-26.224229999999999</v>
      </c>
      <c r="CD821">
        <v>-21.85793</v>
      </c>
      <c r="CE821">
        <v>-9.829834</v>
      </c>
      <c r="CF821">
        <v>-6.0715599999999998</v>
      </c>
      <c r="CG821">
        <v>13.43614</v>
      </c>
      <c r="CH821">
        <v>27.057259999999999</v>
      </c>
      <c r="CI821">
        <v>49.473379999999999</v>
      </c>
      <c r="CJ821">
        <v>16.29487</v>
      </c>
      <c r="CK821">
        <v>67.956699999999998</v>
      </c>
      <c r="CL821">
        <v>276.9194</v>
      </c>
      <c r="CM821">
        <v>11.602589999999999</v>
      </c>
      <c r="CN821">
        <v>-61.525469999999999</v>
      </c>
      <c r="CO821">
        <v>-73.730879999999999</v>
      </c>
      <c r="CP821">
        <v>-78.538579999999996</v>
      </c>
      <c r="CQ821">
        <v>4986.3540000000003</v>
      </c>
      <c r="CR821">
        <v>2658.5770000000002</v>
      </c>
      <c r="CS821">
        <v>2539.4059999999999</v>
      </c>
      <c r="CT821">
        <v>2072.7190000000001</v>
      </c>
      <c r="CU821">
        <v>2156.8240000000001</v>
      </c>
      <c r="CV821">
        <v>1755.6769999999999</v>
      </c>
      <c r="CW821">
        <v>558.76909999999998</v>
      </c>
      <c r="CX821">
        <v>1078.9010000000001</v>
      </c>
      <c r="CY821">
        <v>1467.787</v>
      </c>
      <c r="CZ821">
        <v>1059.271</v>
      </c>
      <c r="DA821">
        <v>3267.221</v>
      </c>
      <c r="DB821">
        <v>5098.0780000000004</v>
      </c>
      <c r="DC821">
        <v>5097.9290000000001</v>
      </c>
      <c r="DD821">
        <v>6608.192</v>
      </c>
      <c r="DE821">
        <v>5448.2690000000002</v>
      </c>
      <c r="DF821">
        <v>6488.0839999999998</v>
      </c>
      <c r="DG821">
        <v>8293.7659999999996</v>
      </c>
      <c r="DH821">
        <v>3220.3649999999998</v>
      </c>
      <c r="DI821">
        <v>3885.28</v>
      </c>
      <c r="DJ821">
        <v>6289.5249999999996</v>
      </c>
      <c r="DK821">
        <v>2584.6909999999998</v>
      </c>
      <c r="DL821">
        <v>1894.365</v>
      </c>
      <c r="DM821">
        <v>2423.3690000000001</v>
      </c>
      <c r="DN821">
        <v>2389.2649999999999</v>
      </c>
      <c r="DO821">
        <v>20</v>
      </c>
      <c r="DP821">
        <v>20</v>
      </c>
    </row>
    <row r="822" spans="1:120" hidden="1" x14ac:dyDescent="0.25">
      <c r="A822" t="str">
        <f t="shared" si="12"/>
        <v>LCA-Other_All CBP_44396</v>
      </c>
      <c r="B822" t="s">
        <v>62</v>
      </c>
      <c r="C822" t="s">
        <v>212</v>
      </c>
      <c r="D822" t="s">
        <v>32</v>
      </c>
      <c r="E822" t="s">
        <v>61</v>
      </c>
      <c r="F822" t="s">
        <v>61</v>
      </c>
      <c r="G822" t="s">
        <v>61</v>
      </c>
      <c r="H822" t="s">
        <v>61</v>
      </c>
      <c r="I822" t="s">
        <v>61</v>
      </c>
      <c r="J822" t="s">
        <v>61</v>
      </c>
      <c r="K822" t="s">
        <v>197</v>
      </c>
      <c r="L822" s="18">
        <v>44396</v>
      </c>
      <c r="M822">
        <v>20</v>
      </c>
      <c r="N822">
        <v>20</v>
      </c>
      <c r="O822" t="s">
        <v>258</v>
      </c>
      <c r="P822">
        <v>47</v>
      </c>
      <c r="Q822">
        <v>41</v>
      </c>
      <c r="R822">
        <v>0</v>
      </c>
      <c r="S822">
        <v>0</v>
      </c>
      <c r="T822">
        <v>0</v>
      </c>
      <c r="U822">
        <v>0</v>
      </c>
      <c r="V822">
        <v>0</v>
      </c>
      <c r="W822">
        <v>3141.5682999999999</v>
      </c>
      <c r="X822">
        <v>2075.8993999999998</v>
      </c>
      <c r="Y822">
        <v>2075.4591999999998</v>
      </c>
      <c r="Z822">
        <v>2072.4569999999999</v>
      </c>
      <c r="AA822">
        <v>2084.6999000000001</v>
      </c>
      <c r="AB822">
        <v>2131.2494000000002</v>
      </c>
      <c r="AC822">
        <v>2323.8083999999999</v>
      </c>
      <c r="AD822">
        <v>3071.6505999999999</v>
      </c>
      <c r="AE822">
        <v>3257.2157999999999</v>
      </c>
      <c r="AF822">
        <v>3191.7435999999998</v>
      </c>
      <c r="AG822">
        <v>3272.5320000000002</v>
      </c>
      <c r="AH822">
        <v>3340.3267000000001</v>
      </c>
      <c r="AI822">
        <v>3438.2093</v>
      </c>
      <c r="AJ822">
        <v>3571.8888000000002</v>
      </c>
      <c r="AK822">
        <v>3784.9902000000002</v>
      </c>
      <c r="AL822">
        <v>3780.2042999999999</v>
      </c>
      <c r="AM822">
        <v>3810.9629</v>
      </c>
      <c r="AN822">
        <v>3878.2096000000001</v>
      </c>
      <c r="AO822">
        <v>2565.1568000000002</v>
      </c>
      <c r="AP822">
        <v>987.58693000000005</v>
      </c>
      <c r="AQ822">
        <v>1883.5032000000001</v>
      </c>
      <c r="AR822">
        <v>2613.4292999999998</v>
      </c>
      <c r="AS822">
        <v>3206.4650000000001</v>
      </c>
      <c r="AT822">
        <v>3160.3534</v>
      </c>
      <c r="AU822">
        <v>74.317072999999993</v>
      </c>
      <c r="AV822">
        <v>73.097560999999999</v>
      </c>
      <c r="AW822">
        <v>72.463414999999998</v>
      </c>
      <c r="AX822">
        <v>71.670732000000001</v>
      </c>
      <c r="AY822">
        <v>70.804878000000002</v>
      </c>
      <c r="AZ822">
        <v>70.085365999999993</v>
      </c>
      <c r="BA822">
        <v>69.378049000000004</v>
      </c>
      <c r="BB822">
        <v>69.975610000000003</v>
      </c>
      <c r="BC822">
        <v>73.109756000000004</v>
      </c>
      <c r="BD822">
        <v>77.402439000000001</v>
      </c>
      <c r="BE822">
        <v>82.060975999999997</v>
      </c>
      <c r="BF822">
        <v>85.780488000000005</v>
      </c>
      <c r="BG822">
        <v>88.207317000000003</v>
      </c>
      <c r="BH822">
        <v>91.048779999999994</v>
      </c>
      <c r="BI822">
        <v>92.524389999999997</v>
      </c>
      <c r="BJ822">
        <v>93.585365999999993</v>
      </c>
      <c r="BK822">
        <v>93.280488000000005</v>
      </c>
      <c r="BL822">
        <v>92.646341000000007</v>
      </c>
      <c r="BM822">
        <v>90.317072999999993</v>
      </c>
      <c r="BN822">
        <v>86.780488000000005</v>
      </c>
      <c r="BO822">
        <v>82.634146000000001</v>
      </c>
      <c r="BP822">
        <v>79.695121999999998</v>
      </c>
      <c r="BQ822">
        <v>77.829267999999999</v>
      </c>
      <c r="BR822">
        <v>75.707317000000003</v>
      </c>
      <c r="BS822">
        <v>-108.31100000000001</v>
      </c>
      <c r="BT822">
        <v>58.613230000000001</v>
      </c>
      <c r="BU822">
        <v>79.268389999999997</v>
      </c>
      <c r="BV822">
        <v>66.016409999999993</v>
      </c>
      <c r="BW822">
        <v>58.299019999999999</v>
      </c>
      <c r="BX822">
        <v>60.792850000000001</v>
      </c>
      <c r="BY822">
        <v>60.431370000000001</v>
      </c>
      <c r="BZ822">
        <v>-29.783370000000001</v>
      </c>
      <c r="CA822">
        <v>-74.815619999999996</v>
      </c>
      <c r="CB822">
        <v>-85.77319</v>
      </c>
      <c r="CC822">
        <v>-53.006810000000002</v>
      </c>
      <c r="CD822">
        <v>-68.367440000000002</v>
      </c>
      <c r="CE822">
        <v>-23.909770000000002</v>
      </c>
      <c r="CF822">
        <v>-20.14132</v>
      </c>
      <c r="CG822">
        <v>-51.465620000000001</v>
      </c>
      <c r="CH822">
        <v>-51.076639999999998</v>
      </c>
      <c r="CI822">
        <v>-61.367519999999999</v>
      </c>
      <c r="CJ822">
        <v>-3.0328599999999999</v>
      </c>
      <c r="CK822">
        <v>1406.827</v>
      </c>
      <c r="CL822">
        <v>3372.424</v>
      </c>
      <c r="CM822">
        <v>2104.0740000000001</v>
      </c>
      <c r="CN822">
        <v>576.73419999999999</v>
      </c>
      <c r="CO822">
        <v>87.824839999999995</v>
      </c>
      <c r="CP822">
        <v>92.048739999999995</v>
      </c>
      <c r="CQ822">
        <v>14708.06</v>
      </c>
      <c r="CR822">
        <v>5668.0069999999996</v>
      </c>
      <c r="CS822">
        <v>5376.0739999999996</v>
      </c>
      <c r="CT822">
        <v>5092.6149999999998</v>
      </c>
      <c r="CU822">
        <v>4873.9539999999997</v>
      </c>
      <c r="CV822">
        <v>5218.7939999999999</v>
      </c>
      <c r="CW822">
        <v>2901.326</v>
      </c>
      <c r="CX822">
        <v>3603.06</v>
      </c>
      <c r="CY822">
        <v>5284.1869999999999</v>
      </c>
      <c r="CZ822">
        <v>6397.0969999999998</v>
      </c>
      <c r="DA822">
        <v>7537</v>
      </c>
      <c r="DB822">
        <v>8525.7289999999994</v>
      </c>
      <c r="DC822">
        <v>7843.1239999999998</v>
      </c>
      <c r="DD822">
        <v>8349.5740000000005</v>
      </c>
      <c r="DE822">
        <v>10678.52</v>
      </c>
      <c r="DF822">
        <v>10832.09</v>
      </c>
      <c r="DG822">
        <v>11297.11</v>
      </c>
      <c r="DH822">
        <v>14223.1</v>
      </c>
      <c r="DI822">
        <v>14941.26</v>
      </c>
      <c r="DJ822">
        <v>14468.23</v>
      </c>
      <c r="DK822">
        <v>33112.74</v>
      </c>
      <c r="DL822">
        <v>21279.16</v>
      </c>
      <c r="DM822">
        <v>17976.91</v>
      </c>
      <c r="DN822">
        <v>18880.669999999998</v>
      </c>
      <c r="DO822">
        <v>20</v>
      </c>
      <c r="DP822">
        <v>20</v>
      </c>
    </row>
    <row r="823" spans="1:120" hidden="1" x14ac:dyDescent="0.25">
      <c r="A823" t="str">
        <f t="shared" si="12"/>
        <v>sublap_id-SLAP_PGSB_All CBP_44396</v>
      </c>
      <c r="B823" t="s">
        <v>62</v>
      </c>
      <c r="C823" t="s">
        <v>281</v>
      </c>
      <c r="D823" t="s">
        <v>61</v>
      </c>
      <c r="E823" t="s">
        <v>282</v>
      </c>
      <c r="F823" t="s">
        <v>61</v>
      </c>
      <c r="G823" t="s">
        <v>61</v>
      </c>
      <c r="H823" t="s">
        <v>61</v>
      </c>
      <c r="I823" t="s">
        <v>61</v>
      </c>
      <c r="J823" t="s">
        <v>61</v>
      </c>
      <c r="K823" t="s">
        <v>197</v>
      </c>
      <c r="L823" s="18">
        <v>44396</v>
      </c>
      <c r="M823">
        <v>20</v>
      </c>
      <c r="N823">
        <v>20</v>
      </c>
      <c r="O823" t="s">
        <v>258</v>
      </c>
      <c r="P823">
        <v>47</v>
      </c>
      <c r="Q823">
        <v>47</v>
      </c>
      <c r="R823">
        <v>0</v>
      </c>
      <c r="S823">
        <v>0</v>
      </c>
      <c r="T823">
        <v>0</v>
      </c>
      <c r="U823">
        <v>0</v>
      </c>
      <c r="V823">
        <v>0</v>
      </c>
      <c r="W823">
        <v>1043.2125000000001</v>
      </c>
      <c r="X823">
        <v>986.62850000000003</v>
      </c>
      <c r="Y823">
        <v>947.78599999999994</v>
      </c>
      <c r="Z823">
        <v>915.62649999999996</v>
      </c>
      <c r="AA823">
        <v>991.096</v>
      </c>
      <c r="AB823">
        <v>1066.8865000000001</v>
      </c>
      <c r="AC823">
        <v>1252.5409999999999</v>
      </c>
      <c r="AD823">
        <v>1479.8724999999999</v>
      </c>
      <c r="AE823">
        <v>1957.8934999999999</v>
      </c>
      <c r="AF823">
        <v>2495.5880000000002</v>
      </c>
      <c r="AG823">
        <v>2635.7294999999999</v>
      </c>
      <c r="AH823">
        <v>3197.0715</v>
      </c>
      <c r="AI823">
        <v>3319.0970000000002</v>
      </c>
      <c r="AJ823">
        <v>3492.8184999999999</v>
      </c>
      <c r="AK823">
        <v>3621.2890000000002</v>
      </c>
      <c r="AL823">
        <v>3680.1655000000001</v>
      </c>
      <c r="AM823">
        <v>3632.9614999999999</v>
      </c>
      <c r="AN823">
        <v>3596.8325</v>
      </c>
      <c r="AO823">
        <v>3543.3560000000002</v>
      </c>
      <c r="AP823">
        <v>2891.1745000000001</v>
      </c>
      <c r="AQ823">
        <v>2742.348</v>
      </c>
      <c r="AR823">
        <v>1751.9565</v>
      </c>
      <c r="AS823">
        <v>1160.6645000000001</v>
      </c>
      <c r="AT823">
        <v>1028.3885</v>
      </c>
      <c r="AU823">
        <v>63</v>
      </c>
      <c r="AV823">
        <v>65</v>
      </c>
      <c r="AW823">
        <v>64.159574000000006</v>
      </c>
      <c r="AX823">
        <v>63.159573999999999</v>
      </c>
      <c r="AY823">
        <v>63</v>
      </c>
      <c r="AZ823">
        <v>63</v>
      </c>
      <c r="BA823">
        <v>62</v>
      </c>
      <c r="BB823">
        <v>63.180850999999997</v>
      </c>
      <c r="BC823">
        <v>65.680851000000004</v>
      </c>
      <c r="BD823">
        <v>70</v>
      </c>
      <c r="BE823">
        <v>73.659574000000006</v>
      </c>
      <c r="BF823">
        <v>77.319148999999996</v>
      </c>
      <c r="BG823">
        <v>81.5</v>
      </c>
      <c r="BH823">
        <v>83.680851000000004</v>
      </c>
      <c r="BI823">
        <v>82.702128000000002</v>
      </c>
      <c r="BJ823">
        <v>82.042552999999998</v>
      </c>
      <c r="BK823">
        <v>81.202128000000002</v>
      </c>
      <c r="BL823">
        <v>80.404255000000006</v>
      </c>
      <c r="BM823">
        <v>77.744681</v>
      </c>
      <c r="BN823">
        <v>74.063829999999996</v>
      </c>
      <c r="BO823">
        <v>69.042552999999998</v>
      </c>
      <c r="BP823">
        <v>65.202128000000002</v>
      </c>
      <c r="BQ823">
        <v>63.021276999999998</v>
      </c>
      <c r="BR823">
        <v>61.340426000000001</v>
      </c>
      <c r="BS823">
        <v>-19.363340000000001</v>
      </c>
      <c r="BT823">
        <v>1.435932</v>
      </c>
      <c r="BU823">
        <v>-6.8375050000000002</v>
      </c>
      <c r="BV823">
        <v>-9.8905569999999994</v>
      </c>
      <c r="BW823">
        <v>17.32882</v>
      </c>
      <c r="BX823">
        <v>43.311520000000002</v>
      </c>
      <c r="BY823">
        <v>-0.4068928</v>
      </c>
      <c r="BZ823">
        <v>-21.57489</v>
      </c>
      <c r="CA823">
        <v>-35.71237</v>
      </c>
      <c r="CB823">
        <v>-21.74615</v>
      </c>
      <c r="CC823">
        <v>26.281300000000002</v>
      </c>
      <c r="CD823">
        <v>-88.077550000000002</v>
      </c>
      <c r="CE823">
        <v>-40.606540000000003</v>
      </c>
      <c r="CF823">
        <v>-65.433239999999998</v>
      </c>
      <c r="CG823">
        <v>-102.60339999999999</v>
      </c>
      <c r="CH823">
        <v>-86.055660000000003</v>
      </c>
      <c r="CI823">
        <v>-94.238979999999998</v>
      </c>
      <c r="CJ823">
        <v>-64.481960000000001</v>
      </c>
      <c r="CK823">
        <v>42.206420000000001</v>
      </c>
      <c r="CL823">
        <v>368.21440000000001</v>
      </c>
      <c r="CM823">
        <v>-12.407260000000001</v>
      </c>
      <c r="CN823">
        <v>18.079730000000001</v>
      </c>
      <c r="CO823">
        <v>22.086279999999999</v>
      </c>
      <c r="CP823">
        <v>-5.9645659999999996</v>
      </c>
      <c r="CQ823">
        <v>236.97200000000001</v>
      </c>
      <c r="CR823">
        <v>134.12809999999999</v>
      </c>
      <c r="CS823">
        <v>135.77350000000001</v>
      </c>
      <c r="CT823">
        <v>113.4355</v>
      </c>
      <c r="CU823">
        <v>692.84500000000003</v>
      </c>
      <c r="CV823">
        <v>1072.376</v>
      </c>
      <c r="CW823">
        <v>409.73180000000002</v>
      </c>
      <c r="CX823">
        <v>543.35929999999996</v>
      </c>
      <c r="CY823">
        <v>1659.297</v>
      </c>
      <c r="CZ823">
        <v>944.54499999999996</v>
      </c>
      <c r="DA823">
        <v>2390.5569999999998</v>
      </c>
      <c r="DB823">
        <v>1615.028</v>
      </c>
      <c r="DC823">
        <v>1253.2149999999999</v>
      </c>
      <c r="DD823">
        <v>1517.6369999999999</v>
      </c>
      <c r="DE823">
        <v>2366.0520000000001</v>
      </c>
      <c r="DF823">
        <v>2384.4589999999998</v>
      </c>
      <c r="DG823">
        <v>2300.7379999999998</v>
      </c>
      <c r="DH823">
        <v>2634.8760000000002</v>
      </c>
      <c r="DI823">
        <v>1702.953</v>
      </c>
      <c r="DJ823">
        <v>2171.1329999999998</v>
      </c>
      <c r="DK823">
        <v>2075.7530000000002</v>
      </c>
      <c r="DL823">
        <v>1106.9559999999999</v>
      </c>
      <c r="DM823">
        <v>612.84709999999995</v>
      </c>
      <c r="DN823">
        <v>367.05360000000002</v>
      </c>
      <c r="DO823">
        <v>20</v>
      </c>
      <c r="DP823">
        <v>20</v>
      </c>
    </row>
    <row r="824" spans="1:120" hidden="1" x14ac:dyDescent="0.25">
      <c r="A824" t="str">
        <f t="shared" si="12"/>
        <v>Industry_Type-7. Institutional/Government_All CBP_44396</v>
      </c>
      <c r="B824" t="s">
        <v>62</v>
      </c>
      <c r="C824" t="s">
        <v>208</v>
      </c>
      <c r="D824" t="s">
        <v>61</v>
      </c>
      <c r="E824" t="s">
        <v>61</v>
      </c>
      <c r="F824" t="s">
        <v>61</v>
      </c>
      <c r="G824" t="s">
        <v>35</v>
      </c>
      <c r="H824" t="s">
        <v>61</v>
      </c>
      <c r="I824" t="s">
        <v>61</v>
      </c>
      <c r="J824" t="s">
        <v>61</v>
      </c>
      <c r="K824" t="s">
        <v>197</v>
      </c>
      <c r="L824" s="18">
        <v>44396</v>
      </c>
      <c r="M824">
        <v>18</v>
      </c>
      <c r="N824">
        <v>21</v>
      </c>
      <c r="O824" t="s">
        <v>258</v>
      </c>
      <c r="P824">
        <v>4</v>
      </c>
      <c r="Q824">
        <v>4</v>
      </c>
      <c r="R824">
        <v>0</v>
      </c>
      <c r="S824">
        <v>0</v>
      </c>
      <c r="T824">
        <v>1</v>
      </c>
      <c r="U824">
        <v>0</v>
      </c>
      <c r="V824">
        <v>1</v>
      </c>
      <c r="W824">
        <v>13.304</v>
      </c>
      <c r="X824">
        <v>13.141</v>
      </c>
      <c r="Y824">
        <v>13.06</v>
      </c>
      <c r="Z824">
        <v>13.14</v>
      </c>
      <c r="AA824">
        <v>12.978999999999999</v>
      </c>
      <c r="AB824">
        <v>12.497999999999999</v>
      </c>
      <c r="AC824">
        <v>13.291</v>
      </c>
      <c r="AD824">
        <v>48.463000000000001</v>
      </c>
      <c r="AE824">
        <v>56.103000000000002</v>
      </c>
      <c r="AF824">
        <v>55.201000000000001</v>
      </c>
      <c r="AG824">
        <v>81.858999999999995</v>
      </c>
      <c r="AH824">
        <v>84.304000000000002</v>
      </c>
      <c r="AI824">
        <v>87.3</v>
      </c>
      <c r="AJ824">
        <v>94.887</v>
      </c>
      <c r="AK824">
        <v>98.802999999999997</v>
      </c>
      <c r="AL824">
        <v>97.149000000000001</v>
      </c>
      <c r="AM824">
        <v>95.75</v>
      </c>
      <c r="AN824">
        <v>94.512</v>
      </c>
      <c r="AO824">
        <v>89.88</v>
      </c>
      <c r="AP824">
        <v>84.332999999999998</v>
      </c>
      <c r="AQ824">
        <v>61.534999999999997</v>
      </c>
      <c r="AR824">
        <v>13.813000000000001</v>
      </c>
      <c r="AS824">
        <v>13.225</v>
      </c>
      <c r="AT824">
        <v>13.225</v>
      </c>
      <c r="AU824">
        <v>67.375</v>
      </c>
      <c r="AV824">
        <v>70.625</v>
      </c>
      <c r="AW824">
        <v>70.25</v>
      </c>
      <c r="AX824">
        <v>69.25</v>
      </c>
      <c r="AY824">
        <v>66.25</v>
      </c>
      <c r="AZ824">
        <v>64.375</v>
      </c>
      <c r="BA824">
        <v>63.25</v>
      </c>
      <c r="BB824">
        <v>64.25</v>
      </c>
      <c r="BC824">
        <v>68.625</v>
      </c>
      <c r="BD824">
        <v>75.125</v>
      </c>
      <c r="BE824">
        <v>78.625</v>
      </c>
      <c r="BF824">
        <v>78.875</v>
      </c>
      <c r="BG824">
        <v>80</v>
      </c>
      <c r="BH824">
        <v>85.25</v>
      </c>
      <c r="BI824">
        <v>88.875</v>
      </c>
      <c r="BJ824">
        <v>90.375</v>
      </c>
      <c r="BK824">
        <v>88.125</v>
      </c>
      <c r="BL824">
        <v>86.625</v>
      </c>
      <c r="BM824">
        <v>84.125</v>
      </c>
      <c r="BN824">
        <v>79.25</v>
      </c>
      <c r="BO824">
        <v>74.125</v>
      </c>
      <c r="BP824">
        <v>68.875</v>
      </c>
      <c r="BQ824">
        <v>65.625</v>
      </c>
      <c r="BR824">
        <v>64.125</v>
      </c>
      <c r="BS824">
        <v>-0.1235575</v>
      </c>
      <c r="BT824">
        <v>0.52232659999999997</v>
      </c>
      <c r="BU824">
        <v>0.2434703</v>
      </c>
      <c r="BV824">
        <v>0.41336319999999999</v>
      </c>
      <c r="BW824">
        <v>0.34911500000000001</v>
      </c>
      <c r="BX824">
        <v>1.0879369999999999</v>
      </c>
      <c r="BY824">
        <v>3.9865200000000001</v>
      </c>
      <c r="BZ824">
        <v>-6.7371740000000004</v>
      </c>
      <c r="CA824">
        <v>-2.4001000000000001</v>
      </c>
      <c r="CB824">
        <v>5.1218560000000002</v>
      </c>
      <c r="CC824">
        <v>-3.793717</v>
      </c>
      <c r="CD824">
        <v>-2.0271270000000001</v>
      </c>
      <c r="CE824">
        <v>1.8808609999999999</v>
      </c>
      <c r="CF824">
        <v>-0.46491719999999997</v>
      </c>
      <c r="CG824">
        <v>-3.672523</v>
      </c>
      <c r="CH824">
        <v>-0.16379550000000001</v>
      </c>
      <c r="CI824">
        <v>1.2691159999999999</v>
      </c>
      <c r="CJ824">
        <v>0.4290524</v>
      </c>
      <c r="CK824">
        <v>0.54044630000000005</v>
      </c>
      <c r="CL824">
        <v>-1.5052749999999999</v>
      </c>
      <c r="CM824">
        <v>-1.0264519999999999</v>
      </c>
      <c r="CN824">
        <v>4.0949099999999996</v>
      </c>
      <c r="CO824">
        <v>0.4984941</v>
      </c>
      <c r="CP824">
        <v>-0.20487710000000001</v>
      </c>
      <c r="CQ824">
        <v>0.1764568</v>
      </c>
      <c r="CR824">
        <v>0.2432483</v>
      </c>
      <c r="CS824">
        <v>0.1879729</v>
      </c>
      <c r="CT824">
        <v>0.27805839999999998</v>
      </c>
      <c r="CU824">
        <v>0.24963050000000001</v>
      </c>
      <c r="CV824">
        <v>0.31396089999999999</v>
      </c>
      <c r="CW824">
        <v>1.1426270000000001</v>
      </c>
      <c r="CX824">
        <v>2.591742</v>
      </c>
      <c r="CY824">
        <v>2.6136020000000002</v>
      </c>
      <c r="CZ824">
        <v>3.500902</v>
      </c>
      <c r="DA824">
        <v>3.5040830000000001</v>
      </c>
      <c r="DB824">
        <v>1.642428</v>
      </c>
      <c r="DC824">
        <v>1.432868</v>
      </c>
      <c r="DD824">
        <v>1.3670009999999999</v>
      </c>
      <c r="DE824">
        <v>1.599011</v>
      </c>
      <c r="DF824">
        <v>1.359119</v>
      </c>
      <c r="DG824">
        <v>1.528348</v>
      </c>
      <c r="DH824">
        <v>1.562147</v>
      </c>
      <c r="DI824">
        <v>2.514081</v>
      </c>
      <c r="DJ824">
        <v>7.6513249999999999</v>
      </c>
      <c r="DK824">
        <v>7.8498900000000003</v>
      </c>
      <c r="DL824">
        <v>5.5597180000000002</v>
      </c>
      <c r="DM824">
        <v>1.0355479999999999</v>
      </c>
      <c r="DN824">
        <v>0.17090640000000001</v>
      </c>
      <c r="DO824">
        <v>18</v>
      </c>
      <c r="DP824">
        <v>21</v>
      </c>
    </row>
    <row r="825" spans="1:120" hidden="1" x14ac:dyDescent="0.25">
      <c r="A825" t="str">
        <f t="shared" si="12"/>
        <v>sublap_id-SLAP_PGSF_All CBP_44396</v>
      </c>
      <c r="B825" t="s">
        <v>62</v>
      </c>
      <c r="C825" t="s">
        <v>297</v>
      </c>
      <c r="D825" t="s">
        <v>61</v>
      </c>
      <c r="E825" t="s">
        <v>298</v>
      </c>
      <c r="F825" t="s">
        <v>61</v>
      </c>
      <c r="G825" t="s">
        <v>61</v>
      </c>
      <c r="H825" t="s">
        <v>61</v>
      </c>
      <c r="I825" t="s">
        <v>61</v>
      </c>
      <c r="J825" t="s">
        <v>61</v>
      </c>
      <c r="K825" t="s">
        <v>197</v>
      </c>
      <c r="L825" s="18">
        <v>44396</v>
      </c>
      <c r="M825">
        <v>20</v>
      </c>
      <c r="N825">
        <v>20</v>
      </c>
      <c r="O825" t="s">
        <v>258</v>
      </c>
      <c r="P825">
        <v>20</v>
      </c>
      <c r="Q825">
        <v>20</v>
      </c>
      <c r="R825">
        <v>0</v>
      </c>
      <c r="S825">
        <v>0</v>
      </c>
      <c r="T825">
        <v>0</v>
      </c>
      <c r="U825">
        <v>0</v>
      </c>
      <c r="V825">
        <v>0</v>
      </c>
      <c r="W825">
        <v>4099.5079999999998</v>
      </c>
      <c r="X825">
        <v>3914.355</v>
      </c>
      <c r="Y825">
        <v>4005.491</v>
      </c>
      <c r="Z825">
        <v>3939.989</v>
      </c>
      <c r="AA825">
        <v>3894.49</v>
      </c>
      <c r="AB825">
        <v>4104.0680000000002</v>
      </c>
      <c r="AC825">
        <v>4399.9989999999998</v>
      </c>
      <c r="AD825">
        <v>4807.8739999999998</v>
      </c>
      <c r="AE825">
        <v>5459.0280000000002</v>
      </c>
      <c r="AF825">
        <v>5821.9650000000001</v>
      </c>
      <c r="AG825">
        <v>6293.4620000000004</v>
      </c>
      <c r="AH825">
        <v>6772.6549999999997</v>
      </c>
      <c r="AI825">
        <v>6811.5240000000003</v>
      </c>
      <c r="AJ825">
        <v>7243.7550000000001</v>
      </c>
      <c r="AK825">
        <v>7243.9110000000001</v>
      </c>
      <c r="AL825">
        <v>7313.8990000000003</v>
      </c>
      <c r="AM825">
        <v>7356.1760000000004</v>
      </c>
      <c r="AN825">
        <v>7152.5370000000003</v>
      </c>
      <c r="AO825">
        <v>6889.7979999999998</v>
      </c>
      <c r="AP825">
        <v>6240.098</v>
      </c>
      <c r="AQ825">
        <v>5379.9620000000004</v>
      </c>
      <c r="AR825">
        <v>4886.7299999999996</v>
      </c>
      <c r="AS825">
        <v>4578.5879999999997</v>
      </c>
      <c r="AT825">
        <v>4235.6779999999999</v>
      </c>
      <c r="AU825">
        <v>55.4</v>
      </c>
      <c r="AV825">
        <v>54.4</v>
      </c>
      <c r="AW825">
        <v>54.2</v>
      </c>
      <c r="AX825">
        <v>53.8</v>
      </c>
      <c r="AY825">
        <v>53.8</v>
      </c>
      <c r="AZ825">
        <v>53.8</v>
      </c>
      <c r="BA825">
        <v>54.4</v>
      </c>
      <c r="BB825">
        <v>55</v>
      </c>
      <c r="BC825">
        <v>57.8</v>
      </c>
      <c r="BD825">
        <v>60.9</v>
      </c>
      <c r="BE825">
        <v>62.1</v>
      </c>
      <c r="BF825">
        <v>60.1</v>
      </c>
      <c r="BG825">
        <v>59.8</v>
      </c>
      <c r="BH825">
        <v>60.8</v>
      </c>
      <c r="BI825">
        <v>60.3</v>
      </c>
      <c r="BJ825">
        <v>60.1</v>
      </c>
      <c r="BK825">
        <v>59.8</v>
      </c>
      <c r="BL825">
        <v>59.5</v>
      </c>
      <c r="BM825">
        <v>58.4</v>
      </c>
      <c r="BN825">
        <v>58</v>
      </c>
      <c r="BO825">
        <v>57.4</v>
      </c>
      <c r="BP825">
        <v>56.8</v>
      </c>
      <c r="BQ825">
        <v>56.8</v>
      </c>
      <c r="BR825">
        <v>55.8</v>
      </c>
      <c r="BS825">
        <v>68.315349999999995</v>
      </c>
      <c r="BT825">
        <v>33.182200000000002</v>
      </c>
      <c r="BU825">
        <v>0.32854990000000001</v>
      </c>
      <c r="BV825">
        <v>22.9587</v>
      </c>
      <c r="BW825">
        <v>42.432110000000002</v>
      </c>
      <c r="BX825">
        <v>27.252279999999999</v>
      </c>
      <c r="BY825">
        <v>56.227269999999997</v>
      </c>
      <c r="BZ825">
        <v>23.041080000000001</v>
      </c>
      <c r="CA825">
        <v>-66.857240000000004</v>
      </c>
      <c r="CB825">
        <v>-82.064030000000002</v>
      </c>
      <c r="CC825">
        <v>-128.08609999999999</v>
      </c>
      <c r="CD825">
        <v>-176.96029999999999</v>
      </c>
      <c r="CE825">
        <v>-123.1431</v>
      </c>
      <c r="CF825">
        <v>-203.57810000000001</v>
      </c>
      <c r="CG825">
        <v>-230.55770000000001</v>
      </c>
      <c r="CH825">
        <v>-213.99950000000001</v>
      </c>
      <c r="CI825">
        <v>-197.35589999999999</v>
      </c>
      <c r="CJ825">
        <v>-121.93340000000001</v>
      </c>
      <c r="CK825">
        <v>-72.252589999999998</v>
      </c>
      <c r="CL825">
        <v>9.5556889999999992</v>
      </c>
      <c r="CM825">
        <v>-51.116129999999998</v>
      </c>
      <c r="CN825">
        <v>-55.111440000000002</v>
      </c>
      <c r="CO825">
        <v>-37.663359999999997</v>
      </c>
      <c r="CP825">
        <v>-28.429870000000001</v>
      </c>
      <c r="CQ825">
        <v>12239.03</v>
      </c>
      <c r="CR825">
        <v>2569.9760000000001</v>
      </c>
      <c r="CS825">
        <v>1987.4190000000001</v>
      </c>
      <c r="CT825">
        <v>1395.2940000000001</v>
      </c>
      <c r="CU825">
        <v>1438.345</v>
      </c>
      <c r="CV825">
        <v>1336.748</v>
      </c>
      <c r="CW825">
        <v>976.34010000000001</v>
      </c>
      <c r="CX825">
        <v>694.17539999999997</v>
      </c>
      <c r="CY825">
        <v>2129.4110000000001</v>
      </c>
      <c r="CZ825">
        <v>4329.7</v>
      </c>
      <c r="DA825">
        <v>7965.7879999999996</v>
      </c>
      <c r="DB825">
        <v>11871.22</v>
      </c>
      <c r="DC825">
        <v>17864.07</v>
      </c>
      <c r="DD825">
        <v>22146.69</v>
      </c>
      <c r="DE825">
        <v>28462.76</v>
      </c>
      <c r="DF825">
        <v>32057.45</v>
      </c>
      <c r="DG825">
        <v>38871.56</v>
      </c>
      <c r="DH825">
        <v>29547.81</v>
      </c>
      <c r="DI825">
        <v>29015.88</v>
      </c>
      <c r="DJ825">
        <v>26050.85</v>
      </c>
      <c r="DK825">
        <v>21938.400000000001</v>
      </c>
      <c r="DL825">
        <v>20766.46</v>
      </c>
      <c r="DM825">
        <v>12196.44</v>
      </c>
      <c r="DN825">
        <v>9240.2309999999998</v>
      </c>
      <c r="DO825">
        <v>20</v>
      </c>
      <c r="DP825">
        <v>20</v>
      </c>
    </row>
    <row r="826" spans="1:120" hidden="1" x14ac:dyDescent="0.25">
      <c r="A826" t="str">
        <f t="shared" si="12"/>
        <v>sublap_id-SLAP_PGZP_All CBP_44396</v>
      </c>
      <c r="B826" t="s">
        <v>62</v>
      </c>
      <c r="C826" t="s">
        <v>283</v>
      </c>
      <c r="D826" t="s">
        <v>61</v>
      </c>
      <c r="E826" t="s">
        <v>284</v>
      </c>
      <c r="F826" t="s">
        <v>61</v>
      </c>
      <c r="G826" t="s">
        <v>61</v>
      </c>
      <c r="H826" t="s">
        <v>61</v>
      </c>
      <c r="I826" t="s">
        <v>61</v>
      </c>
      <c r="J826" t="s">
        <v>61</v>
      </c>
      <c r="K826" t="s">
        <v>197</v>
      </c>
      <c r="L826" s="18">
        <v>44396</v>
      </c>
      <c r="M826">
        <v>20</v>
      </c>
      <c r="N826">
        <v>20</v>
      </c>
      <c r="O826" t="s">
        <v>258</v>
      </c>
      <c r="P826">
        <v>45</v>
      </c>
      <c r="Q826">
        <v>39</v>
      </c>
      <c r="R826">
        <v>0</v>
      </c>
      <c r="S826">
        <v>0</v>
      </c>
      <c r="T826">
        <v>0</v>
      </c>
      <c r="U826">
        <v>0</v>
      </c>
      <c r="V826">
        <v>0</v>
      </c>
      <c r="W826">
        <v>3129.6887999999999</v>
      </c>
      <c r="X826">
        <v>2050.5819000000001</v>
      </c>
      <c r="Y826">
        <v>2049.7696000000001</v>
      </c>
      <c r="Z826">
        <v>2048.8708000000001</v>
      </c>
      <c r="AA826">
        <v>2060.1323000000002</v>
      </c>
      <c r="AB826">
        <v>2106.5711999999999</v>
      </c>
      <c r="AC826">
        <v>2302.6523000000002</v>
      </c>
      <c r="AD826">
        <v>3040.7595999999999</v>
      </c>
      <c r="AE826">
        <v>3111.2319000000002</v>
      </c>
      <c r="AF826">
        <v>3060.3773000000001</v>
      </c>
      <c r="AG826">
        <v>3124.3407999999999</v>
      </c>
      <c r="AH826">
        <v>3183.6714999999999</v>
      </c>
      <c r="AI826">
        <v>3265.0718999999999</v>
      </c>
      <c r="AJ826">
        <v>3391.5958000000001</v>
      </c>
      <c r="AK826">
        <v>3603.7384999999999</v>
      </c>
      <c r="AL826">
        <v>3598.9212000000002</v>
      </c>
      <c r="AM826">
        <v>3632.1426999999999</v>
      </c>
      <c r="AN826">
        <v>3705.1835000000001</v>
      </c>
      <c r="AO826">
        <v>2387.6885000000002</v>
      </c>
      <c r="AP826">
        <v>891.36</v>
      </c>
      <c r="AQ826">
        <v>1692.2492</v>
      </c>
      <c r="AR826">
        <v>2534.9077000000002</v>
      </c>
      <c r="AS826">
        <v>3181.5335</v>
      </c>
      <c r="AT826">
        <v>3148.1354000000001</v>
      </c>
      <c r="AU826">
        <v>73.692307999999997</v>
      </c>
      <c r="AV826">
        <v>72.538461999999996</v>
      </c>
      <c r="AW826">
        <v>71.923077000000006</v>
      </c>
      <c r="AX826">
        <v>71.115385000000003</v>
      </c>
      <c r="AY826">
        <v>70.230768999999995</v>
      </c>
      <c r="AZ826">
        <v>69.5</v>
      </c>
      <c r="BA826">
        <v>68.807692000000003</v>
      </c>
      <c r="BB826">
        <v>69.384614999999997</v>
      </c>
      <c r="BC826">
        <v>72.5</v>
      </c>
      <c r="BD826">
        <v>76.884614999999997</v>
      </c>
      <c r="BE826">
        <v>81.653846000000001</v>
      </c>
      <c r="BF826">
        <v>85.384614999999997</v>
      </c>
      <c r="BG826">
        <v>87.807692000000003</v>
      </c>
      <c r="BH826">
        <v>90.615385000000003</v>
      </c>
      <c r="BI826">
        <v>92.038461999999996</v>
      </c>
      <c r="BJ826">
        <v>93.076922999999994</v>
      </c>
      <c r="BK826">
        <v>92.653846000000001</v>
      </c>
      <c r="BL826">
        <v>91.961538000000004</v>
      </c>
      <c r="BM826">
        <v>89.538461999999996</v>
      </c>
      <c r="BN826">
        <v>86</v>
      </c>
      <c r="BO826">
        <v>81.846153999999999</v>
      </c>
      <c r="BP826">
        <v>78.884614999999997</v>
      </c>
      <c r="BQ826">
        <v>77.076922999999994</v>
      </c>
      <c r="BR826">
        <v>75</v>
      </c>
      <c r="BS826">
        <v>-92.735280000000003</v>
      </c>
      <c r="BT826">
        <v>60.401679999999999</v>
      </c>
      <c r="BU826">
        <v>77.540530000000004</v>
      </c>
      <c r="BV826">
        <v>66.350139999999996</v>
      </c>
      <c r="BW826">
        <v>57.453569999999999</v>
      </c>
      <c r="BX826">
        <v>58.269779999999997</v>
      </c>
      <c r="BY826">
        <v>59.691189999999999</v>
      </c>
      <c r="BZ826">
        <v>-31.48827</v>
      </c>
      <c r="CA826">
        <v>-72.283820000000006</v>
      </c>
      <c r="CB826">
        <v>-78.129329999999996</v>
      </c>
      <c r="CC826">
        <v>-42.53933</v>
      </c>
      <c r="CD826">
        <v>-62.034170000000003</v>
      </c>
      <c r="CE826">
        <v>-15.35322</v>
      </c>
      <c r="CF826">
        <v>-11.63162</v>
      </c>
      <c r="CG826">
        <v>-43.145159999999997</v>
      </c>
      <c r="CH826">
        <v>-44.731720000000003</v>
      </c>
      <c r="CI826">
        <v>-55.835369999999998</v>
      </c>
      <c r="CJ826">
        <v>7.0196180000000004</v>
      </c>
      <c r="CK826">
        <v>1423.692</v>
      </c>
      <c r="CL826">
        <v>3321.5039999999999</v>
      </c>
      <c r="CM826">
        <v>2151.1109999999999</v>
      </c>
      <c r="CN826">
        <v>577.67610000000002</v>
      </c>
      <c r="CO826">
        <v>86.438890000000001</v>
      </c>
      <c r="CP826">
        <v>95.294889999999995</v>
      </c>
      <c r="CQ826">
        <v>14738.47</v>
      </c>
      <c r="CR826">
        <v>5725.1260000000002</v>
      </c>
      <c r="CS826">
        <v>5436.2690000000002</v>
      </c>
      <c r="CT826">
        <v>5149.3630000000003</v>
      </c>
      <c r="CU826">
        <v>4927.2160000000003</v>
      </c>
      <c r="CV826">
        <v>5275.9920000000002</v>
      </c>
      <c r="CW826">
        <v>2925.799</v>
      </c>
      <c r="CX826">
        <v>3629.1930000000002</v>
      </c>
      <c r="CY826">
        <v>5155.1530000000002</v>
      </c>
      <c r="CZ826">
        <v>6428.6670000000004</v>
      </c>
      <c r="DA826">
        <v>7608.8419999999996</v>
      </c>
      <c r="DB826">
        <v>8613.6049999999996</v>
      </c>
      <c r="DC826">
        <v>7930.8019999999997</v>
      </c>
      <c r="DD826">
        <v>8443.6200000000008</v>
      </c>
      <c r="DE826">
        <v>10802.3</v>
      </c>
      <c r="DF826">
        <v>10958.15</v>
      </c>
      <c r="DG826">
        <v>11428.17</v>
      </c>
      <c r="DH826">
        <v>14392.98</v>
      </c>
      <c r="DI826">
        <v>15127.86</v>
      </c>
      <c r="DJ826">
        <v>14606.98</v>
      </c>
      <c r="DK826">
        <v>33454.35</v>
      </c>
      <c r="DL826">
        <v>21516.38</v>
      </c>
      <c r="DM826">
        <v>18204.150000000001</v>
      </c>
      <c r="DN826">
        <v>19098.37</v>
      </c>
      <c r="DO826">
        <v>20</v>
      </c>
      <c r="DP826">
        <v>20</v>
      </c>
    </row>
    <row r="827" spans="1:120" hidden="1" x14ac:dyDescent="0.25">
      <c r="A827" t="str">
        <f t="shared" si="12"/>
        <v>LCA-Greater Bay Area_All CBP_44396</v>
      </c>
      <c r="B827" t="s">
        <v>62</v>
      </c>
      <c r="C827" t="s">
        <v>209</v>
      </c>
      <c r="D827" t="s">
        <v>36</v>
      </c>
      <c r="E827" t="s">
        <v>61</v>
      </c>
      <c r="F827" t="s">
        <v>61</v>
      </c>
      <c r="G827" t="s">
        <v>61</v>
      </c>
      <c r="H827" t="s">
        <v>61</v>
      </c>
      <c r="I827" t="s">
        <v>61</v>
      </c>
      <c r="J827" t="s">
        <v>61</v>
      </c>
      <c r="K827" t="s">
        <v>197</v>
      </c>
      <c r="L827" s="18">
        <v>44396</v>
      </c>
      <c r="M827">
        <v>20</v>
      </c>
      <c r="N827">
        <v>20</v>
      </c>
      <c r="O827" t="s">
        <v>258</v>
      </c>
      <c r="P827">
        <v>128</v>
      </c>
      <c r="Q827">
        <v>126</v>
      </c>
      <c r="R827">
        <v>1</v>
      </c>
      <c r="S827">
        <v>0</v>
      </c>
      <c r="T827">
        <v>0</v>
      </c>
      <c r="U827">
        <v>0</v>
      </c>
      <c r="V827">
        <v>0</v>
      </c>
      <c r="W827">
        <v>7513.1950999999999</v>
      </c>
      <c r="X827">
        <v>7459.3528999999999</v>
      </c>
      <c r="Y827">
        <v>7505.4454999999998</v>
      </c>
      <c r="Z827">
        <v>7408.643</v>
      </c>
      <c r="AA827">
        <v>7489.5168000000003</v>
      </c>
      <c r="AB827">
        <v>7872.2330000000002</v>
      </c>
      <c r="AC827">
        <v>8517.5544000000009</v>
      </c>
      <c r="AD827">
        <v>9581.2891999999993</v>
      </c>
      <c r="AE827">
        <v>11002.109</v>
      </c>
      <c r="AF827">
        <v>12059.968999999999</v>
      </c>
      <c r="AG827">
        <v>12909.499</v>
      </c>
      <c r="AH827">
        <v>14545.242</v>
      </c>
      <c r="AI827">
        <v>14140.843999999999</v>
      </c>
      <c r="AJ827">
        <v>15114.691999999999</v>
      </c>
      <c r="AK827">
        <v>15340.165000000001</v>
      </c>
      <c r="AL827">
        <v>15729.925999999999</v>
      </c>
      <c r="AM827">
        <v>15645.574000000001</v>
      </c>
      <c r="AN827">
        <v>14539.513999999999</v>
      </c>
      <c r="AO827">
        <v>14055.254999999999</v>
      </c>
      <c r="AP827">
        <v>12310.09</v>
      </c>
      <c r="AQ827">
        <v>10872.466</v>
      </c>
      <c r="AR827">
        <v>8694.6486999999997</v>
      </c>
      <c r="AS827">
        <v>7845.8482999999997</v>
      </c>
      <c r="AT827">
        <v>7479.4296999999997</v>
      </c>
      <c r="AU827">
        <v>59.989843999999998</v>
      </c>
      <c r="AV827">
        <v>61.131250000000001</v>
      </c>
      <c r="AW827">
        <v>60.575780999999999</v>
      </c>
      <c r="AX827">
        <v>59.774999999999999</v>
      </c>
      <c r="AY827">
        <v>59.608593999999997</v>
      </c>
      <c r="AZ827">
        <v>59.608593999999997</v>
      </c>
      <c r="BA827">
        <v>59.192188000000002</v>
      </c>
      <c r="BB827">
        <v>60.137500000000003</v>
      </c>
      <c r="BC827">
        <v>62.391406000000003</v>
      </c>
      <c r="BD827">
        <v>66.038280999999998</v>
      </c>
      <c r="BE827">
        <v>68.846093999999994</v>
      </c>
      <c r="BF827">
        <v>71.169531000000006</v>
      </c>
      <c r="BG827">
        <v>73.433593999999999</v>
      </c>
      <c r="BH827">
        <v>74.730468999999999</v>
      </c>
      <c r="BI827">
        <v>74.851562999999999</v>
      </c>
      <c r="BJ827">
        <v>74.585155999999998</v>
      </c>
      <c r="BK827">
        <v>73.997656000000006</v>
      </c>
      <c r="BL827">
        <v>72.760155999999995</v>
      </c>
      <c r="BM827">
        <v>70.626563000000004</v>
      </c>
      <c r="BN827">
        <v>67.747656000000006</v>
      </c>
      <c r="BO827">
        <v>64.246093999999999</v>
      </c>
      <c r="BP827">
        <v>61.546875</v>
      </c>
      <c r="BQ827">
        <v>60.175781000000001</v>
      </c>
      <c r="BR827">
        <v>59.067188000000002</v>
      </c>
      <c r="BS827">
        <v>121.9023</v>
      </c>
      <c r="BT827">
        <v>33.91234</v>
      </c>
      <c r="BU827">
        <v>-13.1609</v>
      </c>
      <c r="BV827">
        <v>13.850849999999999</v>
      </c>
      <c r="BW827">
        <v>88.608459999999994</v>
      </c>
      <c r="BX827">
        <v>115.5385</v>
      </c>
      <c r="BY827">
        <v>68.404769999999999</v>
      </c>
      <c r="BZ827">
        <v>-10.98269</v>
      </c>
      <c r="CA827">
        <v>-148.20150000000001</v>
      </c>
      <c r="CB827">
        <v>-125.1703</v>
      </c>
      <c r="CC827">
        <v>-34.665959999999998</v>
      </c>
      <c r="CD827">
        <v>-298.36329999999998</v>
      </c>
      <c r="CE827">
        <v>-164.09379999999999</v>
      </c>
      <c r="CF827">
        <v>-299.63479999999998</v>
      </c>
      <c r="CG827">
        <v>-371.59710000000001</v>
      </c>
      <c r="CH827">
        <v>-350.11970000000002</v>
      </c>
      <c r="CI827">
        <v>-369.98660000000001</v>
      </c>
      <c r="CJ827">
        <v>60.366230000000002</v>
      </c>
      <c r="CK827">
        <v>445.1336</v>
      </c>
      <c r="CL827">
        <v>1210.5139999999999</v>
      </c>
      <c r="CM827">
        <v>569.31979999999999</v>
      </c>
      <c r="CN827">
        <v>265.96269999999998</v>
      </c>
      <c r="CO827">
        <v>16.328949999999999</v>
      </c>
      <c r="CP827">
        <v>-72.599720000000005</v>
      </c>
      <c r="CQ827">
        <v>13862.44</v>
      </c>
      <c r="CR827">
        <v>3082.7449999999999</v>
      </c>
      <c r="CS827">
        <v>2479.884</v>
      </c>
      <c r="CT827">
        <v>1833.8119999999999</v>
      </c>
      <c r="CU827">
        <v>3218.4409999999998</v>
      </c>
      <c r="CV827">
        <v>3269.9360000000001</v>
      </c>
      <c r="CW827">
        <v>1859.819</v>
      </c>
      <c r="CX827">
        <v>1494.952</v>
      </c>
      <c r="CY827">
        <v>4873.8090000000002</v>
      </c>
      <c r="CZ827">
        <v>6499.5150000000003</v>
      </c>
      <c r="DA827">
        <v>13506.96</v>
      </c>
      <c r="DB827">
        <v>17904.3</v>
      </c>
      <c r="DC827">
        <v>23376.78</v>
      </c>
      <c r="DD827">
        <v>28706.639999999999</v>
      </c>
      <c r="DE827">
        <v>36057.800000000003</v>
      </c>
      <c r="DF827">
        <v>40744.65</v>
      </c>
      <c r="DG827">
        <v>45760.52</v>
      </c>
      <c r="DH827">
        <v>49979.75</v>
      </c>
      <c r="DI827">
        <v>37055.89</v>
      </c>
      <c r="DJ827">
        <v>34066.36</v>
      </c>
      <c r="DK827">
        <v>32847.949999999997</v>
      </c>
      <c r="DL827">
        <v>43379.26</v>
      </c>
      <c r="DM827">
        <v>17921.2</v>
      </c>
      <c r="DN827">
        <v>10697.01</v>
      </c>
      <c r="DO827">
        <v>18</v>
      </c>
      <c r="DP827">
        <v>21</v>
      </c>
    </row>
    <row r="828" spans="1:120" hidden="1" x14ac:dyDescent="0.25">
      <c r="A828" t="str">
        <f t="shared" si="12"/>
        <v>Size_Grp-Below 20 kW_All CBP_44396</v>
      </c>
      <c r="B828" t="s">
        <v>62</v>
      </c>
      <c r="C828" t="s">
        <v>259</v>
      </c>
      <c r="D828" t="s">
        <v>61</v>
      </c>
      <c r="E828" t="s">
        <v>61</v>
      </c>
      <c r="F828" t="s">
        <v>61</v>
      </c>
      <c r="G828" t="s">
        <v>61</v>
      </c>
      <c r="H828" t="s">
        <v>61</v>
      </c>
      <c r="I828" t="s">
        <v>61</v>
      </c>
      <c r="J828" t="s">
        <v>260</v>
      </c>
      <c r="K828" t="s">
        <v>197</v>
      </c>
      <c r="L828" s="18">
        <v>44396</v>
      </c>
      <c r="M828">
        <v>20</v>
      </c>
      <c r="N828">
        <v>20</v>
      </c>
      <c r="O828" t="s">
        <v>258</v>
      </c>
      <c r="P828">
        <v>34</v>
      </c>
      <c r="Q828">
        <v>34</v>
      </c>
      <c r="R828">
        <v>1</v>
      </c>
      <c r="S828">
        <v>0</v>
      </c>
      <c r="T828">
        <v>0</v>
      </c>
      <c r="U828">
        <v>0</v>
      </c>
      <c r="V828">
        <v>0</v>
      </c>
      <c r="W828">
        <v>130.41849999999999</v>
      </c>
      <c r="X828">
        <v>138.52449999999999</v>
      </c>
      <c r="Y828">
        <v>137.85300000000001</v>
      </c>
      <c r="Z828">
        <v>137.85550000000001</v>
      </c>
      <c r="AA828">
        <v>176.43799999999999</v>
      </c>
      <c r="AB828">
        <v>164.75749999999999</v>
      </c>
      <c r="AC828">
        <v>161.20760000000001</v>
      </c>
      <c r="AD828">
        <v>242.47489999999999</v>
      </c>
      <c r="AE828">
        <v>326.30450000000002</v>
      </c>
      <c r="AF828">
        <v>397.73599999999999</v>
      </c>
      <c r="AG828">
        <v>430.21350000000001</v>
      </c>
      <c r="AH828">
        <v>466.08249999999998</v>
      </c>
      <c r="AI828">
        <v>493.52699999999999</v>
      </c>
      <c r="AJ828">
        <v>522.85350000000005</v>
      </c>
      <c r="AK828">
        <v>537.13499999999999</v>
      </c>
      <c r="AL828">
        <v>530.16549999999995</v>
      </c>
      <c r="AM828">
        <v>538.33249999999998</v>
      </c>
      <c r="AN828">
        <v>529.85149999999999</v>
      </c>
      <c r="AO828">
        <v>517.20299999999997</v>
      </c>
      <c r="AP828">
        <v>390.25850000000003</v>
      </c>
      <c r="AQ828">
        <v>432.57299999999998</v>
      </c>
      <c r="AR828">
        <v>299.35550000000001</v>
      </c>
      <c r="AS828">
        <v>199.69550000000001</v>
      </c>
      <c r="AT828">
        <v>139.2655</v>
      </c>
      <c r="AU828">
        <v>74.955882000000003</v>
      </c>
      <c r="AV828">
        <v>73.764706000000004</v>
      </c>
      <c r="AW828">
        <v>73.073528999999994</v>
      </c>
      <c r="AX828">
        <v>72.205882000000003</v>
      </c>
      <c r="AY828">
        <v>71.529411999999994</v>
      </c>
      <c r="AZ828">
        <v>70.735293999999996</v>
      </c>
      <c r="BA828">
        <v>69.852941000000001</v>
      </c>
      <c r="BB828">
        <v>71.058824000000001</v>
      </c>
      <c r="BC828">
        <v>75.470588000000006</v>
      </c>
      <c r="BD828">
        <v>80.044117999999997</v>
      </c>
      <c r="BE828">
        <v>83.573528999999994</v>
      </c>
      <c r="BF828">
        <v>87.25</v>
      </c>
      <c r="BG828">
        <v>89.676471000000006</v>
      </c>
      <c r="BH828">
        <v>92.426471000000006</v>
      </c>
      <c r="BI828">
        <v>93.808824000000001</v>
      </c>
      <c r="BJ828">
        <v>94.632352999999995</v>
      </c>
      <c r="BK828">
        <v>94.852941000000001</v>
      </c>
      <c r="BL828">
        <v>94.176471000000006</v>
      </c>
      <c r="BM828">
        <v>92.691175999999999</v>
      </c>
      <c r="BN828">
        <v>89.264706000000004</v>
      </c>
      <c r="BO828">
        <v>84.661765000000003</v>
      </c>
      <c r="BP828">
        <v>80.779411999999994</v>
      </c>
      <c r="BQ828">
        <v>78.294117999999997</v>
      </c>
      <c r="BR828">
        <v>76.441175999999999</v>
      </c>
      <c r="BS828">
        <v>0.92681089999999999</v>
      </c>
      <c r="BT828">
        <v>0.93622620000000001</v>
      </c>
      <c r="BU828">
        <v>-0.31684580000000001</v>
      </c>
      <c r="BV828">
        <v>-1.882009</v>
      </c>
      <c r="BW828">
        <v>-3.716199</v>
      </c>
      <c r="BX828">
        <v>6.6344029999999998</v>
      </c>
      <c r="BY828">
        <v>6.7681740000000001</v>
      </c>
      <c r="BZ828">
        <v>-1.824004</v>
      </c>
      <c r="CA828">
        <v>-1.8105960000000001</v>
      </c>
      <c r="CB828">
        <v>-5.2363850000000003</v>
      </c>
      <c r="CC828">
        <v>-4.2912290000000004</v>
      </c>
      <c r="CD828">
        <v>-7.8034439999999998</v>
      </c>
      <c r="CE828">
        <v>-7.0439509999999999</v>
      </c>
      <c r="CF828">
        <v>-0.70832130000000004</v>
      </c>
      <c r="CG828">
        <v>3.1804559999999999</v>
      </c>
      <c r="CH828">
        <v>1.662822</v>
      </c>
      <c r="CI828">
        <v>-0.85803580000000002</v>
      </c>
      <c r="CJ828">
        <v>-2.0454020000000002</v>
      </c>
      <c r="CK828">
        <v>-14.13958</v>
      </c>
      <c r="CL828">
        <v>65.337599999999995</v>
      </c>
      <c r="CM828">
        <v>-9.8871029999999998</v>
      </c>
      <c r="CN828">
        <v>-4.4046779999999996</v>
      </c>
      <c r="CO828">
        <v>-7.6029850000000003</v>
      </c>
      <c r="CP828">
        <v>0.1962189</v>
      </c>
      <c r="CQ828">
        <v>9.6507349999999992</v>
      </c>
      <c r="CR828">
        <v>8.809768</v>
      </c>
      <c r="CS828">
        <v>8.888522</v>
      </c>
      <c r="CT828">
        <v>8.3420269999999999</v>
      </c>
      <c r="CU828">
        <v>11.210649999999999</v>
      </c>
      <c r="CV828">
        <v>9.8656450000000007</v>
      </c>
      <c r="CW828">
        <v>5.0513060000000003</v>
      </c>
      <c r="CX828">
        <v>9.0785140000000002</v>
      </c>
      <c r="CY828">
        <v>8.4695289999999996</v>
      </c>
      <c r="CZ828">
        <v>10.64894</v>
      </c>
      <c r="DA828">
        <v>12.468209999999999</v>
      </c>
      <c r="DB828">
        <v>13.264530000000001</v>
      </c>
      <c r="DC828">
        <v>14.04491</v>
      </c>
      <c r="DD828">
        <v>18.543230000000001</v>
      </c>
      <c r="DE828">
        <v>22.513860000000001</v>
      </c>
      <c r="DF828">
        <v>26.584790000000002</v>
      </c>
      <c r="DG828">
        <v>25.011600000000001</v>
      </c>
      <c r="DH828">
        <v>24.260950000000001</v>
      </c>
      <c r="DI828">
        <v>34.354570000000002</v>
      </c>
      <c r="DJ828">
        <v>37.882249999999999</v>
      </c>
      <c r="DK828">
        <v>30.115939999999998</v>
      </c>
      <c r="DL828">
        <v>17.124230000000001</v>
      </c>
      <c r="DM828">
        <v>9.7635389999999997</v>
      </c>
      <c r="DN828">
        <v>7.2651409999999998</v>
      </c>
      <c r="DO828">
        <v>18</v>
      </c>
      <c r="DP828">
        <v>21</v>
      </c>
    </row>
    <row r="829" spans="1:120" hidden="1" x14ac:dyDescent="0.25">
      <c r="A829" t="str">
        <f t="shared" si="12"/>
        <v>Aggregator-Blue Zone Resources, LLC_All CBP_44396</v>
      </c>
      <c r="B829" t="s">
        <v>62</v>
      </c>
      <c r="C829" t="s">
        <v>261</v>
      </c>
      <c r="D829" t="s">
        <v>61</v>
      </c>
      <c r="E829" t="s">
        <v>61</v>
      </c>
      <c r="F829" t="s">
        <v>262</v>
      </c>
      <c r="G829" t="s">
        <v>61</v>
      </c>
      <c r="H829" t="s">
        <v>61</v>
      </c>
      <c r="I829" t="s">
        <v>61</v>
      </c>
      <c r="J829" t="s">
        <v>61</v>
      </c>
      <c r="K829" t="s">
        <v>197</v>
      </c>
      <c r="L829" s="18">
        <v>44396</v>
      </c>
      <c r="M829">
        <v>20</v>
      </c>
      <c r="N829">
        <v>20</v>
      </c>
      <c r="O829" t="s">
        <v>258</v>
      </c>
      <c r="P829">
        <v>5</v>
      </c>
      <c r="Q829">
        <v>3</v>
      </c>
      <c r="R829">
        <v>1</v>
      </c>
      <c r="S829">
        <v>0</v>
      </c>
      <c r="T829">
        <v>1</v>
      </c>
      <c r="U829">
        <v>0</v>
      </c>
      <c r="V829">
        <v>1</v>
      </c>
      <c r="W829">
        <v>1546.2</v>
      </c>
      <c r="X829">
        <v>1777.48</v>
      </c>
      <c r="Y829">
        <v>1775.52</v>
      </c>
      <c r="Z829">
        <v>1778.8</v>
      </c>
      <c r="AA829">
        <v>1772.32</v>
      </c>
      <c r="AB829">
        <v>1777.68</v>
      </c>
      <c r="AC829">
        <v>1826.24</v>
      </c>
      <c r="AD829">
        <v>1848.72</v>
      </c>
      <c r="AE829">
        <v>1877</v>
      </c>
      <c r="AF829">
        <v>1900.36</v>
      </c>
      <c r="AG829">
        <v>1884.88</v>
      </c>
      <c r="AH829">
        <v>1860.8</v>
      </c>
      <c r="AI829">
        <v>1175.72</v>
      </c>
      <c r="AJ829">
        <v>1300.8800000000001</v>
      </c>
      <c r="AK829">
        <v>1314.36</v>
      </c>
      <c r="AL829">
        <v>1416.28</v>
      </c>
      <c r="AM829">
        <v>1350.96</v>
      </c>
      <c r="AN829">
        <v>767.96</v>
      </c>
      <c r="AO829">
        <v>743.32</v>
      </c>
      <c r="AP829">
        <v>719.92</v>
      </c>
      <c r="AQ829">
        <v>685.4</v>
      </c>
      <c r="AR829">
        <v>689.04</v>
      </c>
      <c r="AS829">
        <v>1085.48</v>
      </c>
      <c r="AT829">
        <v>1314.16</v>
      </c>
      <c r="AU829">
        <v>58.6</v>
      </c>
      <c r="AV829">
        <v>59.2</v>
      </c>
      <c r="AW829">
        <v>59</v>
      </c>
      <c r="AX829">
        <v>58.2</v>
      </c>
      <c r="AY829">
        <v>58.4</v>
      </c>
      <c r="AZ829">
        <v>58.6</v>
      </c>
      <c r="BA829">
        <v>58.6</v>
      </c>
      <c r="BB829">
        <v>59.4</v>
      </c>
      <c r="BC829">
        <v>61.1</v>
      </c>
      <c r="BD829">
        <v>64</v>
      </c>
      <c r="BE829">
        <v>66.8</v>
      </c>
      <c r="BF829">
        <v>69.7</v>
      </c>
      <c r="BG829">
        <v>69.900000000000006</v>
      </c>
      <c r="BH829">
        <v>70.400000000000006</v>
      </c>
      <c r="BI829">
        <v>69.2</v>
      </c>
      <c r="BJ829">
        <v>68.400000000000006</v>
      </c>
      <c r="BK829">
        <v>67.3</v>
      </c>
      <c r="BL829">
        <v>66.5</v>
      </c>
      <c r="BM829">
        <v>63.7</v>
      </c>
      <c r="BN829">
        <v>61.1</v>
      </c>
      <c r="BO829">
        <v>59.2</v>
      </c>
      <c r="BP829">
        <v>58.1</v>
      </c>
      <c r="BQ829">
        <v>58</v>
      </c>
      <c r="BR829">
        <v>58</v>
      </c>
      <c r="BS829">
        <v>66.069990000000004</v>
      </c>
      <c r="BT829">
        <v>-10.47592</v>
      </c>
      <c r="BU829">
        <v>-14.661160000000001</v>
      </c>
      <c r="BV829">
        <v>-12.364520000000001</v>
      </c>
      <c r="BW829">
        <v>-4.6478729999999997</v>
      </c>
      <c r="BX829">
        <v>0.84205629999999998</v>
      </c>
      <c r="BY829">
        <v>-6.0578609999999999</v>
      </c>
      <c r="BZ829">
        <v>-2.5247799999999998</v>
      </c>
      <c r="CA829">
        <v>4.3966219999999998</v>
      </c>
      <c r="CB829">
        <v>7.3747559999999996</v>
      </c>
      <c r="CC829">
        <v>55.05968</v>
      </c>
      <c r="CD829">
        <v>37.172260000000001</v>
      </c>
      <c r="CE829">
        <v>44.656680000000001</v>
      </c>
      <c r="CF829">
        <v>62.265929999999997</v>
      </c>
      <c r="CG829">
        <v>76.630949999999999</v>
      </c>
      <c r="CH829">
        <v>40.188279999999999</v>
      </c>
      <c r="CI829">
        <v>63.544800000000002</v>
      </c>
      <c r="CJ829">
        <v>423.14139999999998</v>
      </c>
      <c r="CK829">
        <v>611.0444</v>
      </c>
      <c r="CL829">
        <v>673.20590000000004</v>
      </c>
      <c r="CM829">
        <v>684.91039999999998</v>
      </c>
      <c r="CN829">
        <v>340.88929999999999</v>
      </c>
      <c r="CO829">
        <v>69.245379999999997</v>
      </c>
      <c r="CP829">
        <v>-18.191389999999998</v>
      </c>
      <c r="CQ829">
        <v>1222.309</v>
      </c>
      <c r="CR829">
        <v>72.557450000000003</v>
      </c>
      <c r="CS829">
        <v>82.942269999999994</v>
      </c>
      <c r="CT829">
        <v>65.807910000000007</v>
      </c>
      <c r="CU829">
        <v>60.271749999999997</v>
      </c>
      <c r="CV829">
        <v>53.547260000000001</v>
      </c>
      <c r="CW829">
        <v>25.65813</v>
      </c>
      <c r="CX829">
        <v>34.959760000000003</v>
      </c>
      <c r="CY829">
        <v>48.341500000000003</v>
      </c>
      <c r="CZ829">
        <v>284.6671</v>
      </c>
      <c r="DA829">
        <v>1231.902</v>
      </c>
      <c r="DB829">
        <v>2564.0590000000002</v>
      </c>
      <c r="DC829">
        <v>1978.85</v>
      </c>
      <c r="DD829">
        <v>2572.4360000000001</v>
      </c>
      <c r="DE829">
        <v>2396.0189999999998</v>
      </c>
      <c r="DF829">
        <v>2614.203</v>
      </c>
      <c r="DG829">
        <v>2030.0429999999999</v>
      </c>
      <c r="DH829">
        <v>15045.47</v>
      </c>
      <c r="DI829">
        <v>2222.2069999999999</v>
      </c>
      <c r="DJ829">
        <v>3298.4760000000001</v>
      </c>
      <c r="DK829">
        <v>5317.6490000000003</v>
      </c>
      <c r="DL829">
        <v>18965.810000000001</v>
      </c>
      <c r="DM829">
        <v>4422.0540000000001</v>
      </c>
      <c r="DN829">
        <v>809.44799999999998</v>
      </c>
      <c r="DO829">
        <v>18</v>
      </c>
      <c r="DP829">
        <v>21</v>
      </c>
    </row>
    <row r="830" spans="1:120" hidden="1" x14ac:dyDescent="0.25">
      <c r="A830" t="str">
        <f t="shared" si="12"/>
        <v>Size_Grp-200 kW and above_All CBP_44396</v>
      </c>
      <c r="B830" t="s">
        <v>62</v>
      </c>
      <c r="C830" t="s">
        <v>207</v>
      </c>
      <c r="D830" t="s">
        <v>61</v>
      </c>
      <c r="E830" t="s">
        <v>61</v>
      </c>
      <c r="F830" t="s">
        <v>61</v>
      </c>
      <c r="G830" t="s">
        <v>61</v>
      </c>
      <c r="H830" t="s">
        <v>61</v>
      </c>
      <c r="I830" t="s">
        <v>61</v>
      </c>
      <c r="J830" t="s">
        <v>102</v>
      </c>
      <c r="K830" t="s">
        <v>197</v>
      </c>
      <c r="L830" s="18">
        <v>44396</v>
      </c>
      <c r="M830">
        <v>20</v>
      </c>
      <c r="N830">
        <v>20</v>
      </c>
      <c r="O830" t="s">
        <v>258</v>
      </c>
      <c r="P830">
        <v>48</v>
      </c>
      <c r="Q830">
        <v>46</v>
      </c>
      <c r="R830">
        <v>1</v>
      </c>
      <c r="S830">
        <v>0</v>
      </c>
      <c r="T830">
        <v>0</v>
      </c>
      <c r="U830">
        <v>0</v>
      </c>
      <c r="V830">
        <v>0</v>
      </c>
      <c r="W830">
        <v>11751.784</v>
      </c>
      <c r="X830">
        <v>9858.1234999999997</v>
      </c>
      <c r="Y830">
        <v>9945.0485000000008</v>
      </c>
      <c r="Z830">
        <v>9887.4395000000004</v>
      </c>
      <c r="AA830">
        <v>10173.941999999999</v>
      </c>
      <c r="AB830">
        <v>11032.975</v>
      </c>
      <c r="AC830">
        <v>12314.897999999999</v>
      </c>
      <c r="AD830">
        <v>13421.796</v>
      </c>
      <c r="AE830">
        <v>14497.53</v>
      </c>
      <c r="AF830">
        <v>14533.877</v>
      </c>
      <c r="AG830">
        <v>15372.915999999999</v>
      </c>
      <c r="AH830">
        <v>17260.072</v>
      </c>
      <c r="AI830">
        <v>16811.858</v>
      </c>
      <c r="AJ830">
        <v>17678.303</v>
      </c>
      <c r="AK830">
        <v>18129.347000000002</v>
      </c>
      <c r="AL830">
        <v>18675.684000000001</v>
      </c>
      <c r="AM830">
        <v>18611.696</v>
      </c>
      <c r="AN830">
        <v>17428.163</v>
      </c>
      <c r="AO830">
        <v>14588.61</v>
      </c>
      <c r="AP830">
        <v>11272.397999999999</v>
      </c>
      <c r="AQ830">
        <v>12024.531000000001</v>
      </c>
      <c r="AR830">
        <v>11563.743</v>
      </c>
      <c r="AS830">
        <v>11818.79</v>
      </c>
      <c r="AT830">
        <v>11667.349</v>
      </c>
      <c r="AU830">
        <v>66.875</v>
      </c>
      <c r="AV830">
        <v>65.885417000000004</v>
      </c>
      <c r="AW830">
        <v>65.21875</v>
      </c>
      <c r="AX830">
        <v>64.677082999999996</v>
      </c>
      <c r="AY830">
        <v>64.53125</v>
      </c>
      <c r="AZ830">
        <v>64.28125</v>
      </c>
      <c r="BA830">
        <v>63.802083000000003</v>
      </c>
      <c r="BB830">
        <v>64.65625</v>
      </c>
      <c r="BC830">
        <v>67.114582999999996</v>
      </c>
      <c r="BD830">
        <v>70.010417000000004</v>
      </c>
      <c r="BE830">
        <v>72.885417000000004</v>
      </c>
      <c r="BF830">
        <v>75.604167000000004</v>
      </c>
      <c r="BG830">
        <v>77.895832999999996</v>
      </c>
      <c r="BH830">
        <v>80.09375</v>
      </c>
      <c r="BI830">
        <v>81.3125</v>
      </c>
      <c r="BJ830">
        <v>81.916667000000004</v>
      </c>
      <c r="BK830">
        <v>82.260417000000004</v>
      </c>
      <c r="BL830">
        <v>81.75</v>
      </c>
      <c r="BM830">
        <v>80.25</v>
      </c>
      <c r="BN830">
        <v>77.541667000000004</v>
      </c>
      <c r="BO830">
        <v>74.09375</v>
      </c>
      <c r="BP830">
        <v>71.5625</v>
      </c>
      <c r="BQ830">
        <v>69.552082999999996</v>
      </c>
      <c r="BR830">
        <v>67.770832999999996</v>
      </c>
      <c r="BS830">
        <v>-202.72919999999999</v>
      </c>
      <c r="BT830">
        <v>51.285060000000001</v>
      </c>
      <c r="BU830">
        <v>22.05181</v>
      </c>
      <c r="BV830">
        <v>6.5053869999999998</v>
      </c>
      <c r="BW830">
        <v>97.223290000000006</v>
      </c>
      <c r="BX830">
        <v>102.1974</v>
      </c>
      <c r="BY830">
        <v>85.590990000000005</v>
      </c>
      <c r="BZ830">
        <v>96.733170000000001</v>
      </c>
      <c r="CA830">
        <v>-170.4162</v>
      </c>
      <c r="CB830">
        <v>-229.62690000000001</v>
      </c>
      <c r="CC830">
        <v>35.705689999999997</v>
      </c>
      <c r="CD830">
        <v>-245.03800000000001</v>
      </c>
      <c r="CE830">
        <v>-231.3989</v>
      </c>
      <c r="CF830">
        <v>-341.85649999999998</v>
      </c>
      <c r="CG830">
        <v>-465.92200000000003</v>
      </c>
      <c r="CH830">
        <v>-467.61950000000002</v>
      </c>
      <c r="CI830">
        <v>-538.72519999999997</v>
      </c>
      <c r="CJ830">
        <v>-94.074129999999997</v>
      </c>
      <c r="CK830">
        <v>2578.1880000000001</v>
      </c>
      <c r="CL830">
        <v>6157.1279999999997</v>
      </c>
      <c r="CM830">
        <v>2908.9540000000002</v>
      </c>
      <c r="CN830">
        <v>660.54390000000001</v>
      </c>
      <c r="CO830">
        <v>-26.15429</v>
      </c>
      <c r="CP830">
        <v>-86.983670000000004</v>
      </c>
      <c r="CQ830">
        <v>47168.06</v>
      </c>
      <c r="CR830">
        <v>13629.44</v>
      </c>
      <c r="CS830">
        <v>14810.12</v>
      </c>
      <c r="CT830">
        <v>14047.42</v>
      </c>
      <c r="CU830">
        <v>10964.83</v>
      </c>
      <c r="CV830">
        <v>10801.12</v>
      </c>
      <c r="CW830">
        <v>5470.1220000000003</v>
      </c>
      <c r="CX830">
        <v>6926.0619999999999</v>
      </c>
      <c r="CY830">
        <v>12310.35</v>
      </c>
      <c r="CZ830">
        <v>14082.75</v>
      </c>
      <c r="DA830">
        <v>29120.41</v>
      </c>
      <c r="DB830">
        <v>30889.9</v>
      </c>
      <c r="DC830">
        <v>36087.25</v>
      </c>
      <c r="DD830">
        <v>43662.720000000001</v>
      </c>
      <c r="DE830">
        <v>52340.46</v>
      </c>
      <c r="DF830">
        <v>58209.01</v>
      </c>
      <c r="DG830">
        <v>66563.31</v>
      </c>
      <c r="DH830">
        <v>75774.33</v>
      </c>
      <c r="DI830">
        <v>67296.06</v>
      </c>
      <c r="DJ830">
        <v>64771.79</v>
      </c>
      <c r="DK830">
        <v>71370.009999999995</v>
      </c>
      <c r="DL830">
        <v>70050.649999999994</v>
      </c>
      <c r="DM830">
        <v>38755.61</v>
      </c>
      <c r="DN830">
        <v>31418.87</v>
      </c>
      <c r="DO830">
        <v>18</v>
      </c>
      <c r="DP830">
        <v>21</v>
      </c>
    </row>
    <row r="831" spans="1:120" x14ac:dyDescent="0.25">
      <c r="A831" t="str">
        <f t="shared" si="12"/>
        <v>AutoDR-No_All CBP_44396</v>
      </c>
      <c r="B831" t="s">
        <v>62</v>
      </c>
      <c r="C831" t="s">
        <v>321</v>
      </c>
      <c r="D831" t="s">
        <v>61</v>
      </c>
      <c r="E831" t="s">
        <v>61</v>
      </c>
      <c r="F831" t="s">
        <v>61</v>
      </c>
      <c r="G831" t="s">
        <v>61</v>
      </c>
      <c r="H831" t="s">
        <v>97</v>
      </c>
      <c r="I831" t="s">
        <v>61</v>
      </c>
      <c r="J831" t="s">
        <v>61</v>
      </c>
      <c r="K831" t="s">
        <v>197</v>
      </c>
      <c r="L831" s="18">
        <v>44396</v>
      </c>
      <c r="M831">
        <v>20</v>
      </c>
      <c r="N831">
        <v>20</v>
      </c>
      <c r="O831" t="s">
        <v>258</v>
      </c>
      <c r="P831">
        <v>319</v>
      </c>
      <c r="Q831">
        <v>309</v>
      </c>
      <c r="R831">
        <v>1</v>
      </c>
      <c r="S831">
        <v>0</v>
      </c>
      <c r="T831">
        <v>0</v>
      </c>
      <c r="U831">
        <v>0</v>
      </c>
      <c r="V831">
        <v>0</v>
      </c>
      <c r="W831">
        <v>15321.933999999999</v>
      </c>
      <c r="X831">
        <v>13445.679</v>
      </c>
      <c r="Y831">
        <v>13609.143</v>
      </c>
      <c r="Z831">
        <v>13561.088</v>
      </c>
      <c r="AA831">
        <v>14046.605</v>
      </c>
      <c r="AB831">
        <v>15134.184999999999</v>
      </c>
      <c r="AC831">
        <v>16878.580000000002</v>
      </c>
      <c r="AD831">
        <v>19597.564999999999</v>
      </c>
      <c r="AE831">
        <v>22433.275000000001</v>
      </c>
      <c r="AF831">
        <v>23777.221000000001</v>
      </c>
      <c r="AG831">
        <v>25139.488000000001</v>
      </c>
      <c r="AH831">
        <v>27651.97</v>
      </c>
      <c r="AI831">
        <v>27703.625</v>
      </c>
      <c r="AJ831">
        <v>29000.06</v>
      </c>
      <c r="AK831">
        <v>29706.079000000002</v>
      </c>
      <c r="AL831">
        <v>30320.762999999999</v>
      </c>
      <c r="AM831">
        <v>30081.040000000001</v>
      </c>
      <c r="AN831">
        <v>28745.120999999999</v>
      </c>
      <c r="AO831">
        <v>25387.202000000001</v>
      </c>
      <c r="AP831">
        <v>19861.759999999998</v>
      </c>
      <c r="AQ831">
        <v>20824.967000000001</v>
      </c>
      <c r="AR831">
        <v>17831.888999999999</v>
      </c>
      <c r="AS831">
        <v>16467.008000000002</v>
      </c>
      <c r="AT831">
        <v>15599.800999999999</v>
      </c>
      <c r="AU831">
        <v>70.701193000000004</v>
      </c>
      <c r="AV831">
        <v>70.041588000000004</v>
      </c>
      <c r="AW831">
        <v>69.325145000000006</v>
      </c>
      <c r="AX831">
        <v>68.695081999999999</v>
      </c>
      <c r="AY831">
        <v>68.331294999999997</v>
      </c>
      <c r="AZ831">
        <v>67.872836000000007</v>
      </c>
      <c r="BA831">
        <v>67.179205999999994</v>
      </c>
      <c r="BB831">
        <v>68.047369000000003</v>
      </c>
      <c r="BC831">
        <v>71.060773999999995</v>
      </c>
      <c r="BD831">
        <v>74.866810000000001</v>
      </c>
      <c r="BE831">
        <v>78.326508000000004</v>
      </c>
      <c r="BF831">
        <v>81.750900000000001</v>
      </c>
      <c r="BG831">
        <v>84.529428999999993</v>
      </c>
      <c r="BH831">
        <v>86.924071999999995</v>
      </c>
      <c r="BI831">
        <v>88.160229000000001</v>
      </c>
      <c r="BJ831">
        <v>88.750237999999996</v>
      </c>
      <c r="BK831">
        <v>88.923578000000006</v>
      </c>
      <c r="BL831">
        <v>88.189440000000005</v>
      </c>
      <c r="BM831">
        <v>86.294094000000001</v>
      </c>
      <c r="BN831">
        <v>83.063999999999993</v>
      </c>
      <c r="BO831">
        <v>78.781720000000007</v>
      </c>
      <c r="BP831">
        <v>75.454232000000005</v>
      </c>
      <c r="BQ831">
        <v>73.245546000000004</v>
      </c>
      <c r="BR831">
        <v>71.465369999999993</v>
      </c>
      <c r="BS831">
        <v>-182.946</v>
      </c>
      <c r="BT831">
        <v>73.281300000000002</v>
      </c>
      <c r="BU831">
        <v>18.089390000000002</v>
      </c>
      <c r="BV831">
        <v>26.020029999999998</v>
      </c>
      <c r="BW831">
        <v>129.77080000000001</v>
      </c>
      <c r="BX831">
        <v>181.01669999999999</v>
      </c>
      <c r="BY831">
        <v>49.027509999999999</v>
      </c>
      <c r="BZ831">
        <v>33.104860000000002</v>
      </c>
      <c r="CA831">
        <v>-207.00880000000001</v>
      </c>
      <c r="CB831">
        <v>-240.2818</v>
      </c>
      <c r="CC831">
        <v>-33.118450000000003</v>
      </c>
      <c r="CD831">
        <v>-325.7509</v>
      </c>
      <c r="CE831">
        <v>-269.8526</v>
      </c>
      <c r="CF831">
        <v>-362.71280000000002</v>
      </c>
      <c r="CG831">
        <v>-484.33449999999999</v>
      </c>
      <c r="CH831">
        <v>-459.40050000000002</v>
      </c>
      <c r="CI831">
        <v>-537.20889999999997</v>
      </c>
      <c r="CJ831">
        <v>-71.436409999999995</v>
      </c>
      <c r="CK831">
        <v>2895.4250000000002</v>
      </c>
      <c r="CL831">
        <v>7938.5129999999999</v>
      </c>
      <c r="CM831">
        <v>3227.1060000000002</v>
      </c>
      <c r="CN831">
        <v>651.97789999999998</v>
      </c>
      <c r="CO831">
        <v>-177.74359999999999</v>
      </c>
      <c r="CP831">
        <v>-191.3896</v>
      </c>
      <c r="CQ831">
        <v>52004.26</v>
      </c>
      <c r="CR831">
        <v>15042.84</v>
      </c>
      <c r="CS831">
        <v>16046.66</v>
      </c>
      <c r="CT831">
        <v>15423.93</v>
      </c>
      <c r="CU831">
        <v>12113.45</v>
      </c>
      <c r="CV831">
        <v>12174.4</v>
      </c>
      <c r="CW831">
        <v>6532.3580000000002</v>
      </c>
      <c r="CX831">
        <v>7807.7380000000003</v>
      </c>
      <c r="CY831">
        <v>13764.64</v>
      </c>
      <c r="CZ831">
        <v>15753.03</v>
      </c>
      <c r="DA831">
        <v>32026.77</v>
      </c>
      <c r="DB831">
        <v>34685.440000000002</v>
      </c>
      <c r="DC831">
        <v>40410.19</v>
      </c>
      <c r="DD831">
        <v>48432.9</v>
      </c>
      <c r="DE831">
        <v>58116.43</v>
      </c>
      <c r="DF831">
        <v>64253.98</v>
      </c>
      <c r="DG831">
        <v>72450.960000000006</v>
      </c>
      <c r="DH831">
        <v>81205.61</v>
      </c>
      <c r="DI831">
        <v>72503.199999999997</v>
      </c>
      <c r="DJ831">
        <v>71165.990000000005</v>
      </c>
      <c r="DK831">
        <v>77732.97</v>
      </c>
      <c r="DL831">
        <v>74716.47</v>
      </c>
      <c r="DM831">
        <v>42411.86</v>
      </c>
      <c r="DN831">
        <v>34935.69</v>
      </c>
      <c r="DO831">
        <v>18</v>
      </c>
      <c r="DP831">
        <v>21</v>
      </c>
    </row>
    <row r="832" spans="1:120" x14ac:dyDescent="0.25">
      <c r="A832" t="str">
        <f t="shared" si="12"/>
        <v>AutoDR-Yes_All CBP_44396</v>
      </c>
      <c r="B832" t="s">
        <v>62</v>
      </c>
      <c r="C832" t="s">
        <v>322</v>
      </c>
      <c r="D832" t="s">
        <v>61</v>
      </c>
      <c r="E832" t="s">
        <v>61</v>
      </c>
      <c r="F832" t="s">
        <v>61</v>
      </c>
      <c r="G832" t="s">
        <v>61</v>
      </c>
      <c r="H832" t="s">
        <v>98</v>
      </c>
      <c r="I832" t="s">
        <v>61</v>
      </c>
      <c r="J832" t="s">
        <v>61</v>
      </c>
      <c r="K832" t="s">
        <v>197</v>
      </c>
      <c r="L832" s="18">
        <v>44396</v>
      </c>
      <c r="M832">
        <v>20</v>
      </c>
      <c r="N832">
        <v>20</v>
      </c>
      <c r="O832" t="s">
        <v>258</v>
      </c>
      <c r="P832">
        <v>29</v>
      </c>
      <c r="Q832">
        <v>29</v>
      </c>
      <c r="R832">
        <v>1</v>
      </c>
      <c r="S832">
        <v>0</v>
      </c>
      <c r="T832">
        <v>0</v>
      </c>
      <c r="U832">
        <v>0</v>
      </c>
      <c r="V832">
        <v>0</v>
      </c>
      <c r="W832">
        <v>1519.7380000000001</v>
      </c>
      <c r="X832">
        <v>1253.4459999999999</v>
      </c>
      <c r="Y832">
        <v>1178.0260000000001</v>
      </c>
      <c r="Z832">
        <v>1112.83</v>
      </c>
      <c r="AA832">
        <v>1126.3340000000001</v>
      </c>
      <c r="AB832">
        <v>1174.4559999999999</v>
      </c>
      <c r="AC832">
        <v>1161.7080000000001</v>
      </c>
      <c r="AD832">
        <v>1223.2639999999999</v>
      </c>
      <c r="AE832">
        <v>1573.614</v>
      </c>
      <c r="AF832">
        <v>1873.934</v>
      </c>
      <c r="AG832">
        <v>2025.502</v>
      </c>
      <c r="AH832">
        <v>2201.134</v>
      </c>
      <c r="AI832">
        <v>2350.41</v>
      </c>
      <c r="AJ832">
        <v>2534.8319999999999</v>
      </c>
      <c r="AK832">
        <v>2587.4279999999999</v>
      </c>
      <c r="AL832">
        <v>2530.5839999999998</v>
      </c>
      <c r="AM832">
        <v>2603.8319999999999</v>
      </c>
      <c r="AN832">
        <v>2539.7020000000002</v>
      </c>
      <c r="AO832">
        <v>2415.884</v>
      </c>
      <c r="AP832">
        <v>2123.1759999999999</v>
      </c>
      <c r="AQ832">
        <v>2344.5140000000001</v>
      </c>
      <c r="AR832">
        <v>2016.18</v>
      </c>
      <c r="AS832">
        <v>1557.588</v>
      </c>
      <c r="AT832">
        <v>1420.15</v>
      </c>
      <c r="AU832">
        <v>66.689655000000002</v>
      </c>
      <c r="AV832">
        <v>66.706896999999998</v>
      </c>
      <c r="AW832">
        <v>66.103448</v>
      </c>
      <c r="AX832">
        <v>65.465517000000006</v>
      </c>
      <c r="AY832">
        <v>65.241378999999995</v>
      </c>
      <c r="AZ832">
        <v>64.862069000000005</v>
      </c>
      <c r="BA832">
        <v>64.275862000000004</v>
      </c>
      <c r="BB832">
        <v>65.068966000000003</v>
      </c>
      <c r="BC832">
        <v>67.810344999999998</v>
      </c>
      <c r="BD832">
        <v>71.827585999999997</v>
      </c>
      <c r="BE832">
        <v>75.327585999999997</v>
      </c>
      <c r="BF832">
        <v>78.431033999999997</v>
      </c>
      <c r="BG832">
        <v>81.258621000000005</v>
      </c>
      <c r="BH832">
        <v>83.379310000000004</v>
      </c>
      <c r="BI832">
        <v>84.068966000000003</v>
      </c>
      <c r="BJ832">
        <v>84.379310000000004</v>
      </c>
      <c r="BK832">
        <v>84.034482999999994</v>
      </c>
      <c r="BL832">
        <v>83.068966000000003</v>
      </c>
      <c r="BM832">
        <v>80.672414000000003</v>
      </c>
      <c r="BN832">
        <v>77.482759000000001</v>
      </c>
      <c r="BO832">
        <v>73.206896999999998</v>
      </c>
      <c r="BP832">
        <v>69.948276000000007</v>
      </c>
      <c r="BQ832">
        <v>68.224137999999996</v>
      </c>
      <c r="BR832">
        <v>66.724137999999996</v>
      </c>
      <c r="BS832">
        <v>-28.800429999999999</v>
      </c>
      <c r="BT832">
        <v>-10.815110000000001</v>
      </c>
      <c r="BU832">
        <v>9.06785</v>
      </c>
      <c r="BV832">
        <v>-11.12744</v>
      </c>
      <c r="BW832">
        <v>-8.5003229999999999</v>
      </c>
      <c r="BX832">
        <v>-18.263369999999998</v>
      </c>
      <c r="BY832">
        <v>19.455829999999999</v>
      </c>
      <c r="BZ832">
        <v>28.12819</v>
      </c>
      <c r="CA832">
        <v>-2.2367059999999999</v>
      </c>
      <c r="CB832">
        <v>-18.77309</v>
      </c>
      <c r="CC832">
        <v>3.252672</v>
      </c>
      <c r="CD832">
        <v>19.222300000000001</v>
      </c>
      <c r="CE832">
        <v>3.0763820000000002</v>
      </c>
      <c r="CF832">
        <v>-21.937390000000001</v>
      </c>
      <c r="CG832">
        <v>-32.26652</v>
      </c>
      <c r="CH832">
        <v>-15.867620000000001</v>
      </c>
      <c r="CI832">
        <v>-9.6603049999999993</v>
      </c>
      <c r="CJ832">
        <v>17.50712</v>
      </c>
      <c r="CK832">
        <v>56.674399999999999</v>
      </c>
      <c r="CL832">
        <v>218.8879</v>
      </c>
      <c r="CM832">
        <v>-67.308099999999996</v>
      </c>
      <c r="CN832">
        <v>8.0305510000000009</v>
      </c>
      <c r="CO832">
        <v>1.385246</v>
      </c>
      <c r="CP832">
        <v>-13.354889999999999</v>
      </c>
      <c r="CQ832">
        <v>697.86829999999998</v>
      </c>
      <c r="CR832">
        <v>319.59879999999998</v>
      </c>
      <c r="CS832">
        <v>591.65790000000004</v>
      </c>
      <c r="CT832">
        <v>304.25569999999999</v>
      </c>
      <c r="CU832">
        <v>244.18809999999999</v>
      </c>
      <c r="CV832">
        <v>204.4486</v>
      </c>
      <c r="CW832">
        <v>170.4076</v>
      </c>
      <c r="CX832">
        <v>177.6473</v>
      </c>
      <c r="CY832">
        <v>468.18459999999999</v>
      </c>
      <c r="CZ832">
        <v>425.21629999999999</v>
      </c>
      <c r="DA832">
        <v>735.40539999999999</v>
      </c>
      <c r="DB832">
        <v>636.57780000000002</v>
      </c>
      <c r="DC832">
        <v>378.50909999999999</v>
      </c>
      <c r="DD832">
        <v>778.43359999999996</v>
      </c>
      <c r="DE832">
        <v>491.27530000000002</v>
      </c>
      <c r="DF832">
        <v>624.48050000000001</v>
      </c>
      <c r="DG832">
        <v>1249.098</v>
      </c>
      <c r="DH832">
        <v>1475.8040000000001</v>
      </c>
      <c r="DI832">
        <v>1605.64</v>
      </c>
      <c r="DJ832">
        <v>1289.4880000000001</v>
      </c>
      <c r="DK832">
        <v>1181.5440000000001</v>
      </c>
      <c r="DL832">
        <v>1171.723</v>
      </c>
      <c r="DM832">
        <v>1352.4949999999999</v>
      </c>
      <c r="DN832">
        <v>1091.854</v>
      </c>
      <c r="DO832">
        <v>18</v>
      </c>
      <c r="DP832">
        <v>21</v>
      </c>
    </row>
    <row r="833" spans="1:120" hidden="1" x14ac:dyDescent="0.25">
      <c r="A833" t="str">
        <f t="shared" si="12"/>
        <v>Industry_Type-1. Agriculture, Mining &amp; Construction_All CBP_44396</v>
      </c>
      <c r="B833" t="s">
        <v>62</v>
      </c>
      <c r="C833" t="s">
        <v>211</v>
      </c>
      <c r="D833" t="s">
        <v>61</v>
      </c>
      <c r="E833" t="s">
        <v>61</v>
      </c>
      <c r="F833" t="s">
        <v>61</v>
      </c>
      <c r="G833" t="s">
        <v>30</v>
      </c>
      <c r="H833" t="s">
        <v>61</v>
      </c>
      <c r="I833" t="s">
        <v>61</v>
      </c>
      <c r="J833" t="s">
        <v>61</v>
      </c>
      <c r="K833" t="s">
        <v>197</v>
      </c>
      <c r="L833" s="18">
        <v>44396</v>
      </c>
      <c r="M833">
        <v>20</v>
      </c>
      <c r="N833">
        <v>20</v>
      </c>
      <c r="O833" t="s">
        <v>258</v>
      </c>
      <c r="P833">
        <v>21</v>
      </c>
      <c r="Q833">
        <v>19</v>
      </c>
      <c r="R833">
        <v>1</v>
      </c>
      <c r="S833">
        <v>0</v>
      </c>
      <c r="T833">
        <v>0</v>
      </c>
      <c r="U833">
        <v>0</v>
      </c>
      <c r="V833">
        <v>0</v>
      </c>
      <c r="W833">
        <v>5414.92</v>
      </c>
      <c r="X833">
        <v>4400.84</v>
      </c>
      <c r="Y833">
        <v>4404.32</v>
      </c>
      <c r="Z833">
        <v>4407.3599999999997</v>
      </c>
      <c r="AA833">
        <v>4408.96</v>
      </c>
      <c r="AB833">
        <v>4408.5600000000004</v>
      </c>
      <c r="AC833">
        <v>4493.28</v>
      </c>
      <c r="AD833">
        <v>4978.4799999999996</v>
      </c>
      <c r="AE833">
        <v>4896.84</v>
      </c>
      <c r="AF833">
        <v>4738.04</v>
      </c>
      <c r="AG833">
        <v>4700.24</v>
      </c>
      <c r="AH833">
        <v>4652</v>
      </c>
      <c r="AI833">
        <v>3964.28</v>
      </c>
      <c r="AJ833">
        <v>4124.32</v>
      </c>
      <c r="AK833">
        <v>4293</v>
      </c>
      <c r="AL833">
        <v>4405.96</v>
      </c>
      <c r="AM833">
        <v>4383.12</v>
      </c>
      <c r="AN833">
        <v>3897.32</v>
      </c>
      <c r="AO833">
        <v>1613.96</v>
      </c>
      <c r="AP833">
        <v>304.08</v>
      </c>
      <c r="AQ833">
        <v>2036.28</v>
      </c>
      <c r="AR833">
        <v>3289.84</v>
      </c>
      <c r="AS833">
        <v>4407.8</v>
      </c>
      <c r="AT833">
        <v>4679.2</v>
      </c>
      <c r="AU833">
        <v>75.261904999999999</v>
      </c>
      <c r="AV833">
        <v>73.238095000000001</v>
      </c>
      <c r="AW833">
        <v>72.380951999999994</v>
      </c>
      <c r="AX833">
        <v>71.928571000000005</v>
      </c>
      <c r="AY833">
        <v>71.571428999999995</v>
      </c>
      <c r="AZ833">
        <v>71.214286000000001</v>
      </c>
      <c r="BA833">
        <v>70.404762000000005</v>
      </c>
      <c r="BB833">
        <v>71.261904999999999</v>
      </c>
      <c r="BC833">
        <v>74.142857000000006</v>
      </c>
      <c r="BD833">
        <v>76.357142999999994</v>
      </c>
      <c r="BE833">
        <v>78.761904999999999</v>
      </c>
      <c r="BF833">
        <v>81.928571000000005</v>
      </c>
      <c r="BG833">
        <v>84</v>
      </c>
      <c r="BH833">
        <v>86.738095000000001</v>
      </c>
      <c r="BI833">
        <v>88.761904999999999</v>
      </c>
      <c r="BJ833">
        <v>89.785713999999999</v>
      </c>
      <c r="BK833">
        <v>91.357142999999994</v>
      </c>
      <c r="BL833">
        <v>91.571428999999995</v>
      </c>
      <c r="BM833">
        <v>91.071428999999995</v>
      </c>
      <c r="BN833">
        <v>88.047618999999997</v>
      </c>
      <c r="BO833">
        <v>84.714286000000001</v>
      </c>
      <c r="BP833">
        <v>82.642857000000006</v>
      </c>
      <c r="BQ833">
        <v>80.119048000000006</v>
      </c>
      <c r="BR833">
        <v>77.690476000000004</v>
      </c>
      <c r="BS833">
        <v>-51.195659999999997</v>
      </c>
      <c r="BT833">
        <v>19.507059999999999</v>
      </c>
      <c r="BU833">
        <v>30.615020000000001</v>
      </c>
      <c r="BV833">
        <v>26.635729999999999</v>
      </c>
      <c r="BW833">
        <v>17.26407</v>
      </c>
      <c r="BX833">
        <v>24.230429999999998</v>
      </c>
      <c r="BY833">
        <v>26.075959999999998</v>
      </c>
      <c r="BZ833">
        <v>3.8658410000000001</v>
      </c>
      <c r="CA833">
        <v>-26.256769999999999</v>
      </c>
      <c r="CB833">
        <v>-47.645139999999998</v>
      </c>
      <c r="CC833">
        <v>87.411900000000003</v>
      </c>
      <c r="CD833">
        <v>59.810890000000001</v>
      </c>
      <c r="CE833">
        <v>55.491039999999998</v>
      </c>
      <c r="CF833">
        <v>65.245729999999995</v>
      </c>
      <c r="CG833">
        <v>37.4602</v>
      </c>
      <c r="CH833">
        <v>-5.6362180000000004</v>
      </c>
      <c r="CI833">
        <v>23.921209999999999</v>
      </c>
      <c r="CJ833">
        <v>496.6617</v>
      </c>
      <c r="CK833">
        <v>3003.9879999999998</v>
      </c>
      <c r="CL833">
        <v>5010.26</v>
      </c>
      <c r="CM833">
        <v>2961.2640000000001</v>
      </c>
      <c r="CN833">
        <v>890.76919999999996</v>
      </c>
      <c r="CO833">
        <v>161.23410000000001</v>
      </c>
      <c r="CP833">
        <v>60.248950000000001</v>
      </c>
      <c r="CQ833">
        <v>20546.97</v>
      </c>
      <c r="CR833">
        <v>5605.7479999999996</v>
      </c>
      <c r="CS833">
        <v>5401.866</v>
      </c>
      <c r="CT833">
        <v>5169.3919999999998</v>
      </c>
      <c r="CU833">
        <v>4998.299</v>
      </c>
      <c r="CV833">
        <v>5231.7160000000003</v>
      </c>
      <c r="CW833">
        <v>2466.9479999999999</v>
      </c>
      <c r="CX833">
        <v>3466.6329999999998</v>
      </c>
      <c r="CY833">
        <v>4808.3990000000003</v>
      </c>
      <c r="CZ833">
        <v>6052.57</v>
      </c>
      <c r="DA833">
        <v>12203.29</v>
      </c>
      <c r="DB833">
        <v>10797.2</v>
      </c>
      <c r="DC833">
        <v>9533.5249999999996</v>
      </c>
      <c r="DD833">
        <v>10939.91</v>
      </c>
      <c r="DE833">
        <v>13051.94</v>
      </c>
      <c r="DF833">
        <v>13437.12</v>
      </c>
      <c r="DG833">
        <v>13675.18</v>
      </c>
      <c r="DH833">
        <v>34671.79</v>
      </c>
      <c r="DI833">
        <v>22945.07</v>
      </c>
      <c r="DJ833">
        <v>25425.09</v>
      </c>
      <c r="DK833">
        <v>36000.019999999997</v>
      </c>
      <c r="DL833">
        <v>39993.370000000003</v>
      </c>
      <c r="DM833">
        <v>23165.55</v>
      </c>
      <c r="DN833">
        <v>20111.37</v>
      </c>
      <c r="DO833">
        <v>18</v>
      </c>
      <c r="DP833">
        <v>21</v>
      </c>
    </row>
    <row r="834" spans="1:120" hidden="1" x14ac:dyDescent="0.25">
      <c r="A834" t="str">
        <f t="shared" si="12"/>
        <v>sublap_id-SLAP_PGCC_All CBP_44396</v>
      </c>
      <c r="B834" t="s">
        <v>62</v>
      </c>
      <c r="C834" t="s">
        <v>299</v>
      </c>
      <c r="D834" t="s">
        <v>61</v>
      </c>
      <c r="E834" t="s">
        <v>300</v>
      </c>
      <c r="F834" t="s">
        <v>61</v>
      </c>
      <c r="G834" t="s">
        <v>61</v>
      </c>
      <c r="H834" t="s">
        <v>61</v>
      </c>
      <c r="I834" t="s">
        <v>61</v>
      </c>
      <c r="J834" t="s">
        <v>61</v>
      </c>
      <c r="K834" t="s">
        <v>197</v>
      </c>
      <c r="L834" s="18">
        <v>44396</v>
      </c>
      <c r="M834">
        <v>20</v>
      </c>
      <c r="N834">
        <v>20</v>
      </c>
      <c r="O834" t="s">
        <v>258</v>
      </c>
      <c r="P834">
        <v>31</v>
      </c>
      <c r="Q834">
        <v>31</v>
      </c>
      <c r="R834">
        <v>1</v>
      </c>
      <c r="S834">
        <v>0</v>
      </c>
      <c r="T834">
        <v>0</v>
      </c>
      <c r="U834">
        <v>0</v>
      </c>
      <c r="V834">
        <v>0</v>
      </c>
      <c r="W834">
        <v>1750.2329999999999</v>
      </c>
      <c r="X834">
        <v>1924.596</v>
      </c>
      <c r="Y834">
        <v>1928.2565</v>
      </c>
      <c r="Z834">
        <v>1933.8064999999999</v>
      </c>
      <c r="AA834">
        <v>1941.9112</v>
      </c>
      <c r="AB834">
        <v>1983.2763</v>
      </c>
      <c r="AC834">
        <v>2054.2910000000002</v>
      </c>
      <c r="AD834">
        <v>2226.1455000000001</v>
      </c>
      <c r="AE834">
        <v>2302.123</v>
      </c>
      <c r="AF834">
        <v>2418.7168000000001</v>
      </c>
      <c r="AG834">
        <v>2596.4207000000001</v>
      </c>
      <c r="AH834">
        <v>2855.6754999999998</v>
      </c>
      <c r="AI834">
        <v>2212.5675000000001</v>
      </c>
      <c r="AJ834">
        <v>2474.913</v>
      </c>
      <c r="AK834">
        <v>2470.6190000000001</v>
      </c>
      <c r="AL834">
        <v>2713.8580000000002</v>
      </c>
      <c r="AM834">
        <v>2679.4295000000002</v>
      </c>
      <c r="AN834">
        <v>1903.2529999999999</v>
      </c>
      <c r="AO834">
        <v>1890.6315</v>
      </c>
      <c r="AP834">
        <v>1681.4974999999999</v>
      </c>
      <c r="AQ834">
        <v>1466.749</v>
      </c>
      <c r="AR834">
        <v>1106.8679999999999</v>
      </c>
      <c r="AS834">
        <v>1361.0478000000001</v>
      </c>
      <c r="AT834">
        <v>1541.8861999999999</v>
      </c>
      <c r="AU834">
        <v>55.548386999999998</v>
      </c>
      <c r="AV834">
        <v>55.758065000000002</v>
      </c>
      <c r="AW834">
        <v>55.403225999999997</v>
      </c>
      <c r="AX834">
        <v>55.032257999999999</v>
      </c>
      <c r="AY834">
        <v>55.209676999999999</v>
      </c>
      <c r="AZ834">
        <v>55.548386999999998</v>
      </c>
      <c r="BA834">
        <v>55.516128999999999</v>
      </c>
      <c r="BB834">
        <v>55.870967999999998</v>
      </c>
      <c r="BC834">
        <v>56.435484000000002</v>
      </c>
      <c r="BD834">
        <v>58.677419</v>
      </c>
      <c r="BE834">
        <v>61.516128999999999</v>
      </c>
      <c r="BF834">
        <v>64.596773999999996</v>
      </c>
      <c r="BG834">
        <v>65.774193999999994</v>
      </c>
      <c r="BH834">
        <v>65.435484000000002</v>
      </c>
      <c r="BI834">
        <v>66.241934999999998</v>
      </c>
      <c r="BJ834">
        <v>64.709676999999999</v>
      </c>
      <c r="BK834">
        <v>65.080645000000004</v>
      </c>
      <c r="BL834">
        <v>63.790323000000001</v>
      </c>
      <c r="BM834">
        <v>62.290323000000001</v>
      </c>
      <c r="BN834">
        <v>59.677419</v>
      </c>
      <c r="BO834">
        <v>57.709676999999999</v>
      </c>
      <c r="BP834">
        <v>56.677419</v>
      </c>
      <c r="BQ834">
        <v>55.806452</v>
      </c>
      <c r="BR834">
        <v>55.629032000000002</v>
      </c>
      <c r="BS834">
        <v>42.571240000000003</v>
      </c>
      <c r="BT834">
        <v>-3.4847100000000002</v>
      </c>
      <c r="BU834">
        <v>-6.9073789999999997</v>
      </c>
      <c r="BV834">
        <v>-4.7824609999999996</v>
      </c>
      <c r="BW834">
        <v>2.39419</v>
      </c>
      <c r="BX834">
        <v>5.5602090000000004</v>
      </c>
      <c r="BY834">
        <v>-5.1478650000000004</v>
      </c>
      <c r="BZ834">
        <v>5.8371959999999996</v>
      </c>
      <c r="CA834">
        <v>-5.8854280000000001</v>
      </c>
      <c r="CB834">
        <v>-5.3815749999999998</v>
      </c>
      <c r="CC834">
        <v>65.20008</v>
      </c>
      <c r="CD834">
        <v>-10.767770000000001</v>
      </c>
      <c r="CE834">
        <v>-1.1664559999999999</v>
      </c>
      <c r="CF834">
        <v>-18.315719999999999</v>
      </c>
      <c r="CG834">
        <v>-14.56973</v>
      </c>
      <c r="CH834">
        <v>-47.222059999999999</v>
      </c>
      <c r="CI834">
        <v>-82.274780000000007</v>
      </c>
      <c r="CJ834">
        <v>263.06189999999998</v>
      </c>
      <c r="CK834">
        <v>459.5095</v>
      </c>
      <c r="CL834">
        <v>711.96429999999998</v>
      </c>
      <c r="CM834">
        <v>663.92719999999997</v>
      </c>
      <c r="CN834">
        <v>334.92230000000001</v>
      </c>
      <c r="CO834">
        <v>43.356920000000002</v>
      </c>
      <c r="CP834">
        <v>-37.176360000000003</v>
      </c>
      <c r="CQ834">
        <v>1201.796</v>
      </c>
      <c r="CR834">
        <v>128.22499999999999</v>
      </c>
      <c r="CS834">
        <v>134.09870000000001</v>
      </c>
      <c r="CT834">
        <v>124.23090000000001</v>
      </c>
      <c r="CU834">
        <v>117.63079999999999</v>
      </c>
      <c r="CV834">
        <v>123.8027</v>
      </c>
      <c r="CW834">
        <v>296.7636</v>
      </c>
      <c r="CX834">
        <v>140.6148</v>
      </c>
      <c r="CY834">
        <v>374.60239999999999</v>
      </c>
      <c r="CZ834">
        <v>475.83359999999999</v>
      </c>
      <c r="DA834">
        <v>1944.855</v>
      </c>
      <c r="DB834">
        <v>2849.0619999999999</v>
      </c>
      <c r="DC834">
        <v>2243.223</v>
      </c>
      <c r="DD834">
        <v>2921.4870000000001</v>
      </c>
      <c r="DE834">
        <v>2840.5169999999998</v>
      </c>
      <c r="DF834">
        <v>3512.1120000000001</v>
      </c>
      <c r="DG834">
        <v>2986.1419999999998</v>
      </c>
      <c r="DH834">
        <v>16175.11</v>
      </c>
      <c r="DI834">
        <v>3549.6590000000001</v>
      </c>
      <c r="DJ834">
        <v>3996.4780000000001</v>
      </c>
      <c r="DK834">
        <v>6102.9</v>
      </c>
      <c r="DL834">
        <v>19761.93</v>
      </c>
      <c r="DM834">
        <v>4773.9690000000001</v>
      </c>
      <c r="DN834">
        <v>871.56119999999999</v>
      </c>
      <c r="DO834">
        <v>19</v>
      </c>
      <c r="DP834">
        <v>21</v>
      </c>
    </row>
    <row r="835" spans="1:120" hidden="1" x14ac:dyDescent="0.25">
      <c r="A835" t="str">
        <f t="shared" si="12"/>
        <v>All_All CBP_44396</v>
      </c>
      <c r="B835" t="s">
        <v>62</v>
      </c>
      <c r="C835" t="s">
        <v>61</v>
      </c>
      <c r="D835" t="s">
        <v>61</v>
      </c>
      <c r="E835" t="s">
        <v>61</v>
      </c>
      <c r="F835" t="s">
        <v>61</v>
      </c>
      <c r="G835" t="s">
        <v>61</v>
      </c>
      <c r="H835" t="s">
        <v>61</v>
      </c>
      <c r="I835" t="s">
        <v>61</v>
      </c>
      <c r="J835" t="s">
        <v>61</v>
      </c>
      <c r="K835" t="s">
        <v>197</v>
      </c>
      <c r="L835" s="18">
        <v>44396</v>
      </c>
      <c r="M835">
        <v>20</v>
      </c>
      <c r="N835">
        <v>20</v>
      </c>
      <c r="O835" t="s">
        <v>258</v>
      </c>
      <c r="P835">
        <v>348</v>
      </c>
      <c r="Q835">
        <v>338</v>
      </c>
      <c r="R835">
        <v>1</v>
      </c>
      <c r="S835">
        <v>0</v>
      </c>
      <c r="T835">
        <v>0</v>
      </c>
      <c r="U835">
        <v>0</v>
      </c>
      <c r="V835">
        <v>0</v>
      </c>
      <c r="W835">
        <v>16837.625</v>
      </c>
      <c r="X835">
        <v>14692.011</v>
      </c>
      <c r="Y835">
        <v>14777.974</v>
      </c>
      <c r="Z835">
        <v>14663.339</v>
      </c>
      <c r="AA835">
        <v>15161.828</v>
      </c>
      <c r="AB835">
        <v>16295.950999999999</v>
      </c>
      <c r="AC835">
        <v>18022.786</v>
      </c>
      <c r="AD835">
        <v>20799.567999999999</v>
      </c>
      <c r="AE835">
        <v>23992.895</v>
      </c>
      <c r="AF835">
        <v>25637.853999999999</v>
      </c>
      <c r="AG835">
        <v>27156.138999999999</v>
      </c>
      <c r="AH835">
        <v>29843.153999999999</v>
      </c>
      <c r="AI835">
        <v>30045.858</v>
      </c>
      <c r="AJ835">
        <v>31529.06</v>
      </c>
      <c r="AK835">
        <v>32287.746999999999</v>
      </c>
      <c r="AL835">
        <v>32842.911999999997</v>
      </c>
      <c r="AM835">
        <v>32678.242999999999</v>
      </c>
      <c r="AN835">
        <v>31278.391</v>
      </c>
      <c r="AO835">
        <v>27801.834999999999</v>
      </c>
      <c r="AP835">
        <v>21988.687000000002</v>
      </c>
      <c r="AQ835">
        <v>23174.468000000001</v>
      </c>
      <c r="AR835">
        <v>19846.224999999999</v>
      </c>
      <c r="AS835">
        <v>18015.707999999999</v>
      </c>
      <c r="AT835">
        <v>17010.77</v>
      </c>
      <c r="AU835">
        <v>70.351844</v>
      </c>
      <c r="AV835">
        <v>69.747459000000006</v>
      </c>
      <c r="AW835">
        <v>69.041055999999998</v>
      </c>
      <c r="AX835">
        <v>68.410335000000003</v>
      </c>
      <c r="AY835">
        <v>68.061802</v>
      </c>
      <c r="AZ835">
        <v>67.612181000000007</v>
      </c>
      <c r="BA835">
        <v>66.928955999999999</v>
      </c>
      <c r="BB835">
        <v>67.790704000000005</v>
      </c>
      <c r="BC835">
        <v>70.778792999999993</v>
      </c>
      <c r="BD835">
        <v>74.599506000000005</v>
      </c>
      <c r="BE835">
        <v>78.061029000000005</v>
      </c>
      <c r="BF835">
        <v>81.460561999999996</v>
      </c>
      <c r="BG835">
        <v>84.242086999999998</v>
      </c>
      <c r="BH835">
        <v>86.609165000000004</v>
      </c>
      <c r="BI835">
        <v>87.792513</v>
      </c>
      <c r="BJ835">
        <v>88.356971999999999</v>
      </c>
      <c r="BK835">
        <v>88.486967000000007</v>
      </c>
      <c r="BL835">
        <v>87.734710000000007</v>
      </c>
      <c r="BM835">
        <v>85.794998000000007</v>
      </c>
      <c r="BN835">
        <v>82.570447000000001</v>
      </c>
      <c r="BO835">
        <v>78.291618999999997</v>
      </c>
      <c r="BP835">
        <v>74.974154999999996</v>
      </c>
      <c r="BQ835">
        <v>72.810922000000005</v>
      </c>
      <c r="BR835">
        <v>71.056291000000002</v>
      </c>
      <c r="BS835">
        <v>-212.69049999999999</v>
      </c>
      <c r="BT835">
        <v>62.267470000000003</v>
      </c>
      <c r="BU835">
        <v>27.719529999999999</v>
      </c>
      <c r="BV835">
        <v>14.945029999999999</v>
      </c>
      <c r="BW835">
        <v>121.10169999999999</v>
      </c>
      <c r="BX835">
        <v>162.39789999999999</v>
      </c>
      <c r="BY835">
        <v>70.215599999999995</v>
      </c>
      <c r="BZ835">
        <v>60.666429999999998</v>
      </c>
      <c r="CA835">
        <v>-210.86199999999999</v>
      </c>
      <c r="CB835">
        <v>-258.1352</v>
      </c>
      <c r="CC835">
        <v>-29.559550000000002</v>
      </c>
      <c r="CD835">
        <v>-306.27120000000002</v>
      </c>
      <c r="CE835">
        <v>-266.53969999999998</v>
      </c>
      <c r="CF835">
        <v>-385.82159999999999</v>
      </c>
      <c r="CG835">
        <v>-517.82339999999999</v>
      </c>
      <c r="CH835">
        <v>-475.73200000000003</v>
      </c>
      <c r="CI835">
        <v>-546.38170000000002</v>
      </c>
      <c r="CJ835">
        <v>-52.88691</v>
      </c>
      <c r="CK835">
        <v>2947.1970000000001</v>
      </c>
      <c r="CL835">
        <v>8145.1710000000003</v>
      </c>
      <c r="CM835">
        <v>3153.2249999999999</v>
      </c>
      <c r="CN835">
        <v>660.39329999999995</v>
      </c>
      <c r="CO835">
        <v>-175.7893</v>
      </c>
      <c r="CP835">
        <v>-205.34299999999999</v>
      </c>
      <c r="CQ835">
        <v>52512.54</v>
      </c>
      <c r="CR835">
        <v>15312.75</v>
      </c>
      <c r="CS835">
        <v>16597.64</v>
      </c>
      <c r="CT835">
        <v>15676.1</v>
      </c>
      <c r="CU835">
        <v>12317</v>
      </c>
      <c r="CV835">
        <v>12335.9</v>
      </c>
      <c r="CW835">
        <v>6683.5439999999999</v>
      </c>
      <c r="CX835">
        <v>7961.1149999999998</v>
      </c>
      <c r="CY835">
        <v>14197.15</v>
      </c>
      <c r="CZ835">
        <v>16130.83</v>
      </c>
      <c r="DA835">
        <v>32662.47</v>
      </c>
      <c r="DB835">
        <v>35211.56</v>
      </c>
      <c r="DC835">
        <v>40636.480000000003</v>
      </c>
      <c r="DD835">
        <v>49041.68</v>
      </c>
      <c r="DE835">
        <v>58380.43</v>
      </c>
      <c r="DF835">
        <v>64630.46</v>
      </c>
      <c r="DG835">
        <v>73444.710000000006</v>
      </c>
      <c r="DH835">
        <v>82456.45</v>
      </c>
      <c r="DI835">
        <v>73872.899999999994</v>
      </c>
      <c r="DJ835">
        <v>72218.490000000005</v>
      </c>
      <c r="DK835">
        <v>78654.490000000005</v>
      </c>
      <c r="DL835">
        <v>75700.490000000005</v>
      </c>
      <c r="DM835">
        <v>43661.97</v>
      </c>
      <c r="DN835">
        <v>35930.69</v>
      </c>
      <c r="DO835">
        <v>18</v>
      </c>
      <c r="DP835">
        <v>21</v>
      </c>
    </row>
    <row r="836" spans="1:120" hidden="1" x14ac:dyDescent="0.25">
      <c r="A836" t="str">
        <f t="shared" ref="A836:A899" si="13">C836&amp;"_"&amp;K836&amp;"_"&amp;IF(L836="",O836,L836&amp;IF(LEFT(K836,3)="All","",IF(R836=1,"_Combined","_"&amp;M836&amp;"-"&amp;N836)))</f>
        <v>Industry_Type-5. Offices, Hotels, Finance, Services_All CBP_44396</v>
      </c>
      <c r="B836" t="s">
        <v>62</v>
      </c>
      <c r="C836" t="s">
        <v>205</v>
      </c>
      <c r="D836" t="s">
        <v>61</v>
      </c>
      <c r="E836" t="s">
        <v>61</v>
      </c>
      <c r="F836" t="s">
        <v>61</v>
      </c>
      <c r="G836" t="s">
        <v>37</v>
      </c>
      <c r="H836" t="s">
        <v>61</v>
      </c>
      <c r="I836" t="s">
        <v>61</v>
      </c>
      <c r="J836" t="s">
        <v>61</v>
      </c>
      <c r="K836" t="s">
        <v>197</v>
      </c>
      <c r="L836" s="18">
        <v>44396</v>
      </c>
      <c r="M836">
        <v>20</v>
      </c>
      <c r="N836">
        <v>20</v>
      </c>
      <c r="O836" t="s">
        <v>258</v>
      </c>
      <c r="P836">
        <v>21</v>
      </c>
      <c r="Q836">
        <v>21</v>
      </c>
      <c r="R836">
        <v>1</v>
      </c>
      <c r="S836">
        <v>0</v>
      </c>
      <c r="T836">
        <v>0</v>
      </c>
      <c r="U836">
        <v>0</v>
      </c>
      <c r="V836">
        <v>0</v>
      </c>
      <c r="W836">
        <v>4369.8040000000001</v>
      </c>
      <c r="X836">
        <v>4014.288</v>
      </c>
      <c r="Y836">
        <v>4065.9059999999999</v>
      </c>
      <c r="Z836">
        <v>3953.8960000000002</v>
      </c>
      <c r="AA836">
        <v>3905.8912</v>
      </c>
      <c r="AB836">
        <v>4093.7107999999998</v>
      </c>
      <c r="AC836">
        <v>4300.7250000000004</v>
      </c>
      <c r="AD836">
        <v>4709.2960000000003</v>
      </c>
      <c r="AE836">
        <v>5331.0240000000003</v>
      </c>
      <c r="AF836">
        <v>6137.1778000000004</v>
      </c>
      <c r="AG836">
        <v>6717.4282000000003</v>
      </c>
      <c r="AH836">
        <v>7064.8050000000003</v>
      </c>
      <c r="AI836">
        <v>7121.9610000000002</v>
      </c>
      <c r="AJ836">
        <v>7402.2049999999999</v>
      </c>
      <c r="AK836">
        <v>7511.7139999999999</v>
      </c>
      <c r="AL836">
        <v>7498.5659999999998</v>
      </c>
      <c r="AM836">
        <v>7506.2089999999998</v>
      </c>
      <c r="AN836">
        <v>7321.3190000000004</v>
      </c>
      <c r="AO836">
        <v>7139.3980000000001</v>
      </c>
      <c r="AP836">
        <v>6410.884</v>
      </c>
      <c r="AQ836">
        <v>5965.5159999999996</v>
      </c>
      <c r="AR836">
        <v>5441.8620000000001</v>
      </c>
      <c r="AS836">
        <v>4922.4978000000001</v>
      </c>
      <c r="AT836">
        <v>4497.2582000000002</v>
      </c>
      <c r="AU836">
        <v>61.047618999999997</v>
      </c>
      <c r="AV836">
        <v>60.952381000000003</v>
      </c>
      <c r="AW836">
        <v>60.380952000000001</v>
      </c>
      <c r="AX836">
        <v>59.571429000000002</v>
      </c>
      <c r="AY836">
        <v>59.714286000000001</v>
      </c>
      <c r="AZ836">
        <v>59.785713999999999</v>
      </c>
      <c r="BA836">
        <v>59.5</v>
      </c>
      <c r="BB836">
        <v>60.214286000000001</v>
      </c>
      <c r="BC836">
        <v>62.071429000000002</v>
      </c>
      <c r="BD836">
        <v>64.738095000000001</v>
      </c>
      <c r="BE836">
        <v>67.571428999999995</v>
      </c>
      <c r="BF836">
        <v>69.976190000000003</v>
      </c>
      <c r="BG836">
        <v>71.761904999999999</v>
      </c>
      <c r="BH836">
        <v>72.714286000000001</v>
      </c>
      <c r="BI836">
        <v>72.809523999999996</v>
      </c>
      <c r="BJ836">
        <v>72.428571000000005</v>
      </c>
      <c r="BK836">
        <v>72.095237999999995</v>
      </c>
      <c r="BL836">
        <v>71.547618999999997</v>
      </c>
      <c r="BM836">
        <v>70.238095000000001</v>
      </c>
      <c r="BN836">
        <v>68</v>
      </c>
      <c r="BO836">
        <v>65.380951999999994</v>
      </c>
      <c r="BP836">
        <v>63.309524000000003</v>
      </c>
      <c r="BQ836">
        <v>61.785713999999999</v>
      </c>
      <c r="BR836">
        <v>60.857143000000001</v>
      </c>
      <c r="BS836">
        <v>72.183610000000002</v>
      </c>
      <c r="BT836">
        <v>50.681939999999997</v>
      </c>
      <c r="BU836">
        <v>13.44989</v>
      </c>
      <c r="BV836">
        <v>36.90569</v>
      </c>
      <c r="BW836">
        <v>52.169469999999997</v>
      </c>
      <c r="BX836">
        <v>32.922890000000002</v>
      </c>
      <c r="BY836">
        <v>52.492260000000002</v>
      </c>
      <c r="BZ836">
        <v>40.386229999999998</v>
      </c>
      <c r="CA836">
        <v>-59.926169999999999</v>
      </c>
      <c r="CB836">
        <v>-121.4383</v>
      </c>
      <c r="CC836">
        <v>-179.21100000000001</v>
      </c>
      <c r="CD836">
        <v>-192.3466</v>
      </c>
      <c r="CE836">
        <v>-143.61969999999999</v>
      </c>
      <c r="CF836">
        <v>-209.19210000000001</v>
      </c>
      <c r="CG836">
        <v>-226.8793</v>
      </c>
      <c r="CH836">
        <v>-169.30439999999999</v>
      </c>
      <c r="CI836">
        <v>-149.58600000000001</v>
      </c>
      <c r="CJ836">
        <v>-42.9328</v>
      </c>
      <c r="CK836">
        <v>-0.88425830000000005</v>
      </c>
      <c r="CL836">
        <v>54.920589999999997</v>
      </c>
      <c r="CM836">
        <v>-43.84337</v>
      </c>
      <c r="CN836">
        <v>-26.625139999999998</v>
      </c>
      <c r="CO836">
        <v>-6.5806719999999999</v>
      </c>
      <c r="CP836">
        <v>-24.106079999999999</v>
      </c>
      <c r="CQ836">
        <v>12275.74</v>
      </c>
      <c r="CR836">
        <v>2566.4050000000002</v>
      </c>
      <c r="CS836">
        <v>1968.566</v>
      </c>
      <c r="CT836">
        <v>1364.5039999999999</v>
      </c>
      <c r="CU836">
        <v>1411.2439999999999</v>
      </c>
      <c r="CV836">
        <v>1284.201</v>
      </c>
      <c r="CW836">
        <v>772.6241</v>
      </c>
      <c r="CX836">
        <v>566.5539</v>
      </c>
      <c r="CY836">
        <v>1737.758</v>
      </c>
      <c r="CZ836">
        <v>3782.136</v>
      </c>
      <c r="DA836">
        <v>7531.6729999999998</v>
      </c>
      <c r="DB836">
        <v>10939.17</v>
      </c>
      <c r="DC836">
        <v>16956.47</v>
      </c>
      <c r="DD836">
        <v>20250.669999999998</v>
      </c>
      <c r="DE836">
        <v>27082.639999999999</v>
      </c>
      <c r="DF836">
        <v>30603.35</v>
      </c>
      <c r="DG836">
        <v>37390.67</v>
      </c>
      <c r="DH836">
        <v>28346.75</v>
      </c>
      <c r="DI836">
        <v>27941.71</v>
      </c>
      <c r="DJ836">
        <v>25670.81</v>
      </c>
      <c r="DK836">
        <v>21164.85</v>
      </c>
      <c r="DL836">
        <v>18822.47</v>
      </c>
      <c r="DM836">
        <v>12059.52</v>
      </c>
      <c r="DN836">
        <v>9328.2610000000004</v>
      </c>
      <c r="DO836">
        <v>18</v>
      </c>
      <c r="DP836">
        <v>21</v>
      </c>
    </row>
    <row r="837" spans="1:120" hidden="1" x14ac:dyDescent="0.25">
      <c r="A837" t="str">
        <f t="shared" si="13"/>
        <v>Size_Grp-20 to 199.99 kW_All CBP_44396</v>
      </c>
      <c r="B837" t="s">
        <v>62</v>
      </c>
      <c r="C837" t="s">
        <v>201</v>
      </c>
      <c r="D837" t="s">
        <v>61</v>
      </c>
      <c r="E837" t="s">
        <v>61</v>
      </c>
      <c r="F837" t="s">
        <v>61</v>
      </c>
      <c r="G837" t="s">
        <v>61</v>
      </c>
      <c r="H837" t="s">
        <v>61</v>
      </c>
      <c r="I837" t="s">
        <v>61</v>
      </c>
      <c r="J837" t="s">
        <v>101</v>
      </c>
      <c r="K837" t="s">
        <v>197</v>
      </c>
      <c r="L837" s="18">
        <v>44396</v>
      </c>
      <c r="M837">
        <v>20</v>
      </c>
      <c r="N837">
        <v>20</v>
      </c>
      <c r="O837" t="s">
        <v>258</v>
      </c>
      <c r="P837">
        <v>266</v>
      </c>
      <c r="Q837">
        <v>258</v>
      </c>
      <c r="R837">
        <v>1</v>
      </c>
      <c r="S837">
        <v>0</v>
      </c>
      <c r="T837">
        <v>0</v>
      </c>
      <c r="U837">
        <v>0</v>
      </c>
      <c r="V837">
        <v>0</v>
      </c>
      <c r="W837">
        <v>4673.4503000000004</v>
      </c>
      <c r="X837">
        <v>4457.7425000000003</v>
      </c>
      <c r="Y837">
        <v>4455.9540999999999</v>
      </c>
      <c r="Z837">
        <v>4400.2053999999998</v>
      </c>
      <c r="AA837">
        <v>4568.1004000000003</v>
      </c>
      <c r="AB837">
        <v>4835.6257999999998</v>
      </c>
      <c r="AC837">
        <v>5251.7691000000004</v>
      </c>
      <c r="AD837">
        <v>6807.2371000000003</v>
      </c>
      <c r="AE837">
        <v>8819.4321</v>
      </c>
      <c r="AF837">
        <v>10360.894</v>
      </c>
      <c r="AG837">
        <v>10979.811</v>
      </c>
      <c r="AH837">
        <v>11698.463</v>
      </c>
      <c r="AI837">
        <v>12316.509</v>
      </c>
      <c r="AJ837">
        <v>12885.710999999999</v>
      </c>
      <c r="AK837">
        <v>13170.191999999999</v>
      </c>
      <c r="AL837">
        <v>13178.828</v>
      </c>
      <c r="AM837">
        <v>13071.99</v>
      </c>
      <c r="AN837">
        <v>12878.991</v>
      </c>
      <c r="AO837">
        <v>12324.852999999999</v>
      </c>
      <c r="AP837">
        <v>10026.009</v>
      </c>
      <c r="AQ837">
        <v>10411.665999999999</v>
      </c>
      <c r="AR837">
        <v>7690.1788999999999</v>
      </c>
      <c r="AS837">
        <v>5697.6504000000004</v>
      </c>
      <c r="AT837">
        <v>4912.7411000000002</v>
      </c>
      <c r="AU837">
        <v>69.876168000000007</v>
      </c>
      <c r="AV837">
        <v>69.400486999999998</v>
      </c>
      <c r="AW837">
        <v>68.687115000000006</v>
      </c>
      <c r="AX837">
        <v>68.078726000000003</v>
      </c>
      <c r="AY837">
        <v>67.753501</v>
      </c>
      <c r="AZ837">
        <v>67.323410999999993</v>
      </c>
      <c r="BA837">
        <v>66.635360000000006</v>
      </c>
      <c r="BB837">
        <v>67.445370999999994</v>
      </c>
      <c r="BC837">
        <v>70.313423</v>
      </c>
      <c r="BD837">
        <v>74.161912000000001</v>
      </c>
      <c r="BE837">
        <v>77.699042000000006</v>
      </c>
      <c r="BF837">
        <v>81.182300999999995</v>
      </c>
      <c r="BG837">
        <v>84.094007000000005</v>
      </c>
      <c r="BH837">
        <v>86.407658999999995</v>
      </c>
      <c r="BI837">
        <v>87.539664999999999</v>
      </c>
      <c r="BJ837">
        <v>88.053177000000005</v>
      </c>
      <c r="BK837">
        <v>88.146882000000005</v>
      </c>
      <c r="BL837">
        <v>87.348386000000005</v>
      </c>
      <c r="BM837">
        <v>85.288758999999999</v>
      </c>
      <c r="BN837">
        <v>82.029272000000006</v>
      </c>
      <c r="BO837">
        <v>77.674377000000007</v>
      </c>
      <c r="BP837">
        <v>74.319659000000001</v>
      </c>
      <c r="BQ837">
        <v>72.189474000000004</v>
      </c>
      <c r="BR837">
        <v>70.462354000000005</v>
      </c>
      <c r="BS837">
        <v>-7.1573890000000002</v>
      </c>
      <c r="BT837">
        <v>9.8051449999999996</v>
      </c>
      <c r="BU837">
        <v>7.0797990000000004</v>
      </c>
      <c r="BV837">
        <v>11.9815</v>
      </c>
      <c r="BW837">
        <v>26.6813</v>
      </c>
      <c r="BX837">
        <v>52.042310000000001</v>
      </c>
      <c r="BY837">
        <v>-24.946459999999998</v>
      </c>
      <c r="BZ837">
        <v>-33.488529999999997</v>
      </c>
      <c r="CA837">
        <v>-34.808340000000001</v>
      </c>
      <c r="CB837">
        <v>-22.953600000000002</v>
      </c>
      <c r="CC837">
        <v>-62.633789999999998</v>
      </c>
      <c r="CD837">
        <v>-49.154699999999998</v>
      </c>
      <c r="CE837">
        <v>-25.270610000000001</v>
      </c>
      <c r="CF837">
        <v>-38.08399</v>
      </c>
      <c r="CG837">
        <v>-46.151890000000002</v>
      </c>
      <c r="CH837">
        <v>-4.0422760000000002</v>
      </c>
      <c r="CI837">
        <v>-0.17918400000000001</v>
      </c>
      <c r="CJ837">
        <v>49.13326</v>
      </c>
      <c r="CK837">
        <v>328.99489999999997</v>
      </c>
      <c r="CL837">
        <v>1795.7</v>
      </c>
      <c r="CM837">
        <v>200.2183</v>
      </c>
      <c r="CN837">
        <v>-4.6828269999999996</v>
      </c>
      <c r="CO837">
        <v>-141.09979999999999</v>
      </c>
      <c r="CP837">
        <v>-119.93899999999999</v>
      </c>
      <c r="CQ837">
        <v>3116.1559999999999</v>
      </c>
      <c r="CR837">
        <v>1023.176</v>
      </c>
      <c r="CS837">
        <v>1070.8130000000001</v>
      </c>
      <c r="CT837">
        <v>947.40039999999999</v>
      </c>
      <c r="CU837">
        <v>816.67949999999996</v>
      </c>
      <c r="CV837">
        <v>1010.129</v>
      </c>
      <c r="CW837">
        <v>952.65909999999997</v>
      </c>
      <c r="CX837">
        <v>694.81910000000005</v>
      </c>
      <c r="CY837">
        <v>1292.201</v>
      </c>
      <c r="CZ837">
        <v>1371.7539999999999</v>
      </c>
      <c r="DA837">
        <v>2184.1019999999999</v>
      </c>
      <c r="DB837">
        <v>2953.3739999999998</v>
      </c>
      <c r="DC837">
        <v>2888.36</v>
      </c>
      <c r="DD837">
        <v>3357.498</v>
      </c>
      <c r="DE837">
        <v>3580.819</v>
      </c>
      <c r="DF837">
        <v>3676.1790000000001</v>
      </c>
      <c r="DG837">
        <v>3702.19</v>
      </c>
      <c r="DH837">
        <v>3692.3470000000002</v>
      </c>
      <c r="DI837">
        <v>3359.7069999999999</v>
      </c>
      <c r="DJ837">
        <v>4419.2569999999996</v>
      </c>
      <c r="DK837">
        <v>4042.4349999999999</v>
      </c>
      <c r="DL837">
        <v>3145.384</v>
      </c>
      <c r="DM837">
        <v>3241.4140000000002</v>
      </c>
      <c r="DN837">
        <v>3039.7530000000002</v>
      </c>
      <c r="DO837">
        <v>18</v>
      </c>
      <c r="DP837">
        <v>21</v>
      </c>
    </row>
    <row r="838" spans="1:120" hidden="1" x14ac:dyDescent="0.25">
      <c r="A838" t="str">
        <f t="shared" si="13"/>
        <v>Size_Grp-200 kW and above_All Elect_44396</v>
      </c>
      <c r="B838" t="s">
        <v>62</v>
      </c>
      <c r="C838" t="s">
        <v>207</v>
      </c>
      <c r="D838" t="s">
        <v>61</v>
      </c>
      <c r="E838" t="s">
        <v>61</v>
      </c>
      <c r="F838" t="s">
        <v>61</v>
      </c>
      <c r="G838" t="s">
        <v>61</v>
      </c>
      <c r="H838" t="s">
        <v>61</v>
      </c>
      <c r="I838" t="s">
        <v>61</v>
      </c>
      <c r="J838" t="s">
        <v>102</v>
      </c>
      <c r="K838" t="s">
        <v>190</v>
      </c>
      <c r="L838" s="18">
        <v>44396</v>
      </c>
      <c r="M838">
        <v>20</v>
      </c>
      <c r="N838">
        <v>20</v>
      </c>
      <c r="O838" t="s">
        <v>258</v>
      </c>
      <c r="P838">
        <v>44</v>
      </c>
      <c r="Q838">
        <v>44</v>
      </c>
      <c r="R838">
        <v>0</v>
      </c>
      <c r="S838">
        <v>0</v>
      </c>
      <c r="T838">
        <v>0</v>
      </c>
      <c r="U838">
        <v>0</v>
      </c>
      <c r="V838">
        <v>0</v>
      </c>
      <c r="W838">
        <v>10577.584000000001</v>
      </c>
      <c r="X838">
        <v>8486.2435000000005</v>
      </c>
      <c r="Y838">
        <v>8571.2885000000006</v>
      </c>
      <c r="Z838">
        <v>8508.9595000000008</v>
      </c>
      <c r="AA838">
        <v>8794.0215000000007</v>
      </c>
      <c r="AB838">
        <v>9653.6944999999996</v>
      </c>
      <c r="AC838">
        <v>10919.458000000001</v>
      </c>
      <c r="AD838">
        <v>12016.594999999999</v>
      </c>
      <c r="AE838">
        <v>13095.49</v>
      </c>
      <c r="AF838">
        <v>13139.197</v>
      </c>
      <c r="AG838">
        <v>13994.436</v>
      </c>
      <c r="AH838">
        <v>15920.072</v>
      </c>
      <c r="AI838">
        <v>16170.618</v>
      </c>
      <c r="AJ838">
        <v>16915.262999999999</v>
      </c>
      <c r="AK838">
        <v>17342.746999999999</v>
      </c>
      <c r="AL838">
        <v>17770.844000000001</v>
      </c>
      <c r="AM838">
        <v>17757.536</v>
      </c>
      <c r="AN838">
        <v>17150.762999999999</v>
      </c>
      <c r="AO838">
        <v>14311.13</v>
      </c>
      <c r="AP838">
        <v>11003.438</v>
      </c>
      <c r="AQ838">
        <v>11773.290999999999</v>
      </c>
      <c r="AR838">
        <v>11319.183000000001</v>
      </c>
      <c r="AS838">
        <v>11170.11</v>
      </c>
      <c r="AT838">
        <v>10771.269</v>
      </c>
      <c r="AU838">
        <v>70.454544999999996</v>
      </c>
      <c r="AV838">
        <v>69.375</v>
      </c>
      <c r="AW838">
        <v>68.670455000000004</v>
      </c>
      <c r="AX838">
        <v>68.102272999999997</v>
      </c>
      <c r="AY838">
        <v>67.920455000000004</v>
      </c>
      <c r="AZ838">
        <v>67.625</v>
      </c>
      <c r="BA838">
        <v>67.102272999999997</v>
      </c>
      <c r="BB838">
        <v>68.011364</v>
      </c>
      <c r="BC838">
        <v>70.670455000000004</v>
      </c>
      <c r="BD838">
        <v>73.738636</v>
      </c>
      <c r="BE838">
        <v>76.693181999999993</v>
      </c>
      <c r="BF838">
        <v>79.5</v>
      </c>
      <c r="BG838">
        <v>81.977272999999997</v>
      </c>
      <c r="BH838">
        <v>84.420455000000004</v>
      </c>
      <c r="BI838">
        <v>85.75</v>
      </c>
      <c r="BJ838">
        <v>86.5</v>
      </c>
      <c r="BK838">
        <v>86.897727000000003</v>
      </c>
      <c r="BL838">
        <v>86.431818000000007</v>
      </c>
      <c r="BM838">
        <v>84.840908999999996</v>
      </c>
      <c r="BN838">
        <v>81.977272999999997</v>
      </c>
      <c r="BO838">
        <v>78.261364</v>
      </c>
      <c r="BP838">
        <v>75.522727000000003</v>
      </c>
      <c r="BQ838">
        <v>73.375</v>
      </c>
      <c r="BR838">
        <v>71.431818000000007</v>
      </c>
      <c r="BS838">
        <v>-251.60599999999999</v>
      </c>
      <c r="BT838">
        <v>52.904620000000001</v>
      </c>
      <c r="BU838">
        <v>24.063770000000002</v>
      </c>
      <c r="BV838">
        <v>5.4045569999999996</v>
      </c>
      <c r="BW838">
        <v>93.033900000000003</v>
      </c>
      <c r="BX838">
        <v>94.084329999999994</v>
      </c>
      <c r="BY838">
        <v>83.087569999999999</v>
      </c>
      <c r="BZ838">
        <v>95.323750000000004</v>
      </c>
      <c r="CA838">
        <v>-167.12370000000001</v>
      </c>
      <c r="CB838">
        <v>-216.70400000000001</v>
      </c>
      <c r="CC838">
        <v>0.88250810000000002</v>
      </c>
      <c r="CD838">
        <v>-262.12290000000002</v>
      </c>
      <c r="CE838">
        <v>-256.67790000000002</v>
      </c>
      <c r="CF838">
        <v>-375.41329999999999</v>
      </c>
      <c r="CG838">
        <v>-509.4239</v>
      </c>
      <c r="CH838">
        <v>-466.94779999999997</v>
      </c>
      <c r="CI838">
        <v>-556.12189999999998</v>
      </c>
      <c r="CJ838">
        <v>-474.88130000000001</v>
      </c>
      <c r="CK838">
        <v>2023.5239999999999</v>
      </c>
      <c r="CL838">
        <v>5521.65</v>
      </c>
      <c r="CM838">
        <v>2237.924</v>
      </c>
      <c r="CN838">
        <v>317.48759999999999</v>
      </c>
      <c r="CO838">
        <v>-93.074460000000002</v>
      </c>
      <c r="CP838">
        <v>-54.470500000000001</v>
      </c>
      <c r="CQ838">
        <v>46032.41</v>
      </c>
      <c r="CR838">
        <v>13567.47</v>
      </c>
      <c r="CS838">
        <v>14737.47</v>
      </c>
      <c r="CT838">
        <v>13990.72</v>
      </c>
      <c r="CU838">
        <v>10913.32</v>
      </c>
      <c r="CV838">
        <v>10761.95</v>
      </c>
      <c r="CW838">
        <v>5452.4589999999998</v>
      </c>
      <c r="CX838">
        <v>6896.1</v>
      </c>
      <c r="CY838">
        <v>12270.35</v>
      </c>
      <c r="CZ838">
        <v>13835.45</v>
      </c>
      <c r="DA838">
        <v>27936.57</v>
      </c>
      <c r="DB838">
        <v>28377.68</v>
      </c>
      <c r="DC838">
        <v>34212.32</v>
      </c>
      <c r="DD838">
        <v>41327.199999999997</v>
      </c>
      <c r="DE838">
        <v>50202.05</v>
      </c>
      <c r="DF838">
        <v>55896.76</v>
      </c>
      <c r="DG838">
        <v>64825.71</v>
      </c>
      <c r="DH838">
        <v>61004.11</v>
      </c>
      <c r="DI838">
        <v>65340.66</v>
      </c>
      <c r="DJ838">
        <v>61692.800000000003</v>
      </c>
      <c r="DK838">
        <v>66229.009999999995</v>
      </c>
      <c r="DL838">
        <v>51248.46</v>
      </c>
      <c r="DM838">
        <v>34455.29</v>
      </c>
      <c r="DN838">
        <v>30667.33</v>
      </c>
      <c r="DO838">
        <v>20</v>
      </c>
      <c r="DP838">
        <v>20</v>
      </c>
    </row>
    <row r="839" spans="1:120" hidden="1" x14ac:dyDescent="0.25">
      <c r="A839" t="str">
        <f t="shared" si="13"/>
        <v>sublap_id-SLAP_PGCC_All Elect_44396</v>
      </c>
      <c r="B839" t="s">
        <v>62</v>
      </c>
      <c r="C839" t="s">
        <v>299</v>
      </c>
      <c r="D839" t="s">
        <v>61</v>
      </c>
      <c r="E839" t="s">
        <v>300</v>
      </c>
      <c r="F839" t="s">
        <v>61</v>
      </c>
      <c r="G839" t="s">
        <v>61</v>
      </c>
      <c r="H839" t="s">
        <v>61</v>
      </c>
      <c r="I839" t="s">
        <v>61</v>
      </c>
      <c r="J839" t="s">
        <v>61</v>
      </c>
      <c r="K839" t="s">
        <v>190</v>
      </c>
      <c r="L839" s="18">
        <v>44396</v>
      </c>
      <c r="M839">
        <v>20</v>
      </c>
      <c r="N839">
        <v>20</v>
      </c>
      <c r="O839" t="s">
        <v>258</v>
      </c>
      <c r="P839">
        <v>29</v>
      </c>
      <c r="Q839">
        <v>29</v>
      </c>
      <c r="R839">
        <v>0</v>
      </c>
      <c r="S839">
        <v>0</v>
      </c>
      <c r="T839">
        <v>0</v>
      </c>
      <c r="U839">
        <v>0</v>
      </c>
      <c r="V839">
        <v>0</v>
      </c>
      <c r="W839">
        <v>576.03300000000002</v>
      </c>
      <c r="X839">
        <v>552.71600000000001</v>
      </c>
      <c r="Y839">
        <v>554.49649999999997</v>
      </c>
      <c r="Z839">
        <v>555.32650000000001</v>
      </c>
      <c r="AA839">
        <v>561.99120000000005</v>
      </c>
      <c r="AB839">
        <v>603.99630000000002</v>
      </c>
      <c r="AC839">
        <v>658.851</v>
      </c>
      <c r="AD839">
        <v>820.94550000000004</v>
      </c>
      <c r="AE839">
        <v>900.08299999999997</v>
      </c>
      <c r="AF839">
        <v>1024.0368000000001</v>
      </c>
      <c r="AG839">
        <v>1217.9407000000001</v>
      </c>
      <c r="AH839">
        <v>1515.6755000000001</v>
      </c>
      <c r="AI839">
        <v>1571.3275000000001</v>
      </c>
      <c r="AJ839">
        <v>1711.873</v>
      </c>
      <c r="AK839">
        <v>1684.019</v>
      </c>
      <c r="AL839">
        <v>1809.018</v>
      </c>
      <c r="AM839">
        <v>1825.2695000000001</v>
      </c>
      <c r="AN839">
        <v>1625.8530000000001</v>
      </c>
      <c r="AO839">
        <v>1613.1514999999999</v>
      </c>
      <c r="AP839">
        <v>1412.5374999999999</v>
      </c>
      <c r="AQ839">
        <v>1215.509</v>
      </c>
      <c r="AR839">
        <v>862.30799999999999</v>
      </c>
      <c r="AS839">
        <v>712.36779999999999</v>
      </c>
      <c r="AT839">
        <v>645.80619999999999</v>
      </c>
      <c r="AU839">
        <v>55.586207000000002</v>
      </c>
      <c r="AV839">
        <v>55.810344999999998</v>
      </c>
      <c r="AW839">
        <v>55.465516999999998</v>
      </c>
      <c r="AX839">
        <v>55.103448</v>
      </c>
      <c r="AY839">
        <v>55.258620999999998</v>
      </c>
      <c r="AZ839">
        <v>55.586207000000002</v>
      </c>
      <c r="BA839">
        <v>55.551724</v>
      </c>
      <c r="BB839">
        <v>55.896552</v>
      </c>
      <c r="BC839">
        <v>56.465516999999998</v>
      </c>
      <c r="BD839">
        <v>58.724138000000004</v>
      </c>
      <c r="BE839">
        <v>61.482759000000001</v>
      </c>
      <c r="BF839">
        <v>64.534482999999994</v>
      </c>
      <c r="BG839">
        <v>65.758621000000005</v>
      </c>
      <c r="BH839">
        <v>65.465517000000006</v>
      </c>
      <c r="BI839">
        <v>66.327585999999997</v>
      </c>
      <c r="BJ839">
        <v>64.827585999999997</v>
      </c>
      <c r="BK839">
        <v>65.258621000000005</v>
      </c>
      <c r="BL839">
        <v>64.017240999999999</v>
      </c>
      <c r="BM839">
        <v>62.482759000000001</v>
      </c>
      <c r="BN839">
        <v>59.827585999999997</v>
      </c>
      <c r="BO839">
        <v>57.793103000000002</v>
      </c>
      <c r="BP839">
        <v>56.724138000000004</v>
      </c>
      <c r="BQ839">
        <v>55.862068999999998</v>
      </c>
      <c r="BR839">
        <v>55.672414000000003</v>
      </c>
      <c r="BS839">
        <v>-6.3055570000000003</v>
      </c>
      <c r="BT839">
        <v>-1.8651420000000001</v>
      </c>
      <c r="BU839">
        <v>-4.895416</v>
      </c>
      <c r="BV839">
        <v>-5.8832909999999998</v>
      </c>
      <c r="BW839">
        <v>-1.795202</v>
      </c>
      <c r="BX839">
        <v>-2.5528279999999999</v>
      </c>
      <c r="BY839">
        <v>-7.6512830000000003</v>
      </c>
      <c r="BZ839">
        <v>4.4277730000000002</v>
      </c>
      <c r="CA839">
        <v>-2.5929479999999998</v>
      </c>
      <c r="CB839">
        <v>7.541277</v>
      </c>
      <c r="CC839">
        <v>30.376899999999999</v>
      </c>
      <c r="CD839">
        <v>-27.85266</v>
      </c>
      <c r="CE839">
        <v>-26.445450000000001</v>
      </c>
      <c r="CF839">
        <v>-51.872500000000002</v>
      </c>
      <c r="CG839">
        <v>-58.071629999999999</v>
      </c>
      <c r="CH839">
        <v>-46.550400000000003</v>
      </c>
      <c r="CI839">
        <v>-99.671459999999996</v>
      </c>
      <c r="CJ839">
        <v>-117.7452</v>
      </c>
      <c r="CK839">
        <v>-95.154499999999999</v>
      </c>
      <c r="CL839">
        <v>76.486599999999996</v>
      </c>
      <c r="CM839">
        <v>-7.1026119999999997</v>
      </c>
      <c r="CN839">
        <v>-8.1340810000000001</v>
      </c>
      <c r="CO839">
        <v>-23.56325</v>
      </c>
      <c r="CP839">
        <v>-4.6631879999999999</v>
      </c>
      <c r="CQ839">
        <v>66.146770000000004</v>
      </c>
      <c r="CR839">
        <v>66.256029999999996</v>
      </c>
      <c r="CS839">
        <v>61.44632</v>
      </c>
      <c r="CT839">
        <v>67.532430000000005</v>
      </c>
      <c r="CU839">
        <v>66.122200000000007</v>
      </c>
      <c r="CV839">
        <v>84.624009999999998</v>
      </c>
      <c r="CW839">
        <v>279.10070000000002</v>
      </c>
      <c r="CX839">
        <v>110.6521</v>
      </c>
      <c r="CY839">
        <v>334.59730000000002</v>
      </c>
      <c r="CZ839">
        <v>228.5361</v>
      </c>
      <c r="DA839">
        <v>761.01710000000003</v>
      </c>
      <c r="DB839">
        <v>336.84089999999998</v>
      </c>
      <c r="DC839">
        <v>368.2962</v>
      </c>
      <c r="DD839">
        <v>585.96910000000003</v>
      </c>
      <c r="DE839">
        <v>702.11</v>
      </c>
      <c r="DF839">
        <v>1199.8610000000001</v>
      </c>
      <c r="DG839">
        <v>1248.5419999999999</v>
      </c>
      <c r="DH839">
        <v>1404.8889999999999</v>
      </c>
      <c r="DI839">
        <v>1594.2560000000001</v>
      </c>
      <c r="DJ839">
        <v>917.48800000000006</v>
      </c>
      <c r="DK839">
        <v>961.89800000000002</v>
      </c>
      <c r="DL839">
        <v>959.73580000000004</v>
      </c>
      <c r="DM839">
        <v>473.63900000000001</v>
      </c>
      <c r="DN839">
        <v>120.01990000000001</v>
      </c>
      <c r="DO839">
        <v>20</v>
      </c>
      <c r="DP839">
        <v>20</v>
      </c>
    </row>
    <row r="840" spans="1:120" hidden="1" x14ac:dyDescent="0.25">
      <c r="A840" t="str">
        <f t="shared" si="13"/>
        <v>OtherDR-No_All Elect_44396</v>
      </c>
      <c r="B840" t="s">
        <v>62</v>
      </c>
      <c r="C840" t="s">
        <v>323</v>
      </c>
      <c r="D840" t="s">
        <v>61</v>
      </c>
      <c r="E840" t="s">
        <v>61</v>
      </c>
      <c r="F840" t="s">
        <v>61</v>
      </c>
      <c r="G840" t="s">
        <v>61</v>
      </c>
      <c r="H840" t="s">
        <v>61</v>
      </c>
      <c r="I840" t="s">
        <v>97</v>
      </c>
      <c r="J840" t="s">
        <v>61</v>
      </c>
      <c r="K840" t="s">
        <v>190</v>
      </c>
      <c r="L840" s="18">
        <v>44396</v>
      </c>
      <c r="M840">
        <v>20</v>
      </c>
      <c r="N840">
        <v>20</v>
      </c>
      <c r="O840" t="s">
        <v>258</v>
      </c>
      <c r="P840">
        <v>339</v>
      </c>
      <c r="Q840">
        <v>331</v>
      </c>
      <c r="R840">
        <v>0</v>
      </c>
      <c r="S840">
        <v>0</v>
      </c>
      <c r="T840">
        <v>0</v>
      </c>
      <c r="U840">
        <v>0</v>
      </c>
      <c r="V840">
        <v>0</v>
      </c>
      <c r="W840">
        <v>15471.199000000001</v>
      </c>
      <c r="X840">
        <v>13112.453</v>
      </c>
      <c r="Y840">
        <v>13198.441999999999</v>
      </c>
      <c r="Z840">
        <v>13079.647000000001</v>
      </c>
      <c r="AA840">
        <v>13580.617</v>
      </c>
      <c r="AB840">
        <v>14713.254000000001</v>
      </c>
      <c r="AC840">
        <v>16407.698</v>
      </c>
      <c r="AD840">
        <v>19119.544000000002</v>
      </c>
      <c r="AE840">
        <v>22290.663</v>
      </c>
      <c r="AF840">
        <v>23929.907999999999</v>
      </c>
      <c r="AG840">
        <v>25426.737000000001</v>
      </c>
      <c r="AH840">
        <v>28142.089</v>
      </c>
      <c r="AI840">
        <v>29032.973999999998</v>
      </c>
      <c r="AJ840">
        <v>30382.186000000002</v>
      </c>
      <c r="AK840">
        <v>31116.535</v>
      </c>
      <c r="AL840">
        <v>31563.391</v>
      </c>
      <c r="AM840">
        <v>31458.192999999999</v>
      </c>
      <c r="AN840">
        <v>30639.745999999999</v>
      </c>
      <c r="AO840">
        <v>27181.131000000001</v>
      </c>
      <c r="AP840">
        <v>21391.212</v>
      </c>
      <c r="AQ840">
        <v>22634.471000000001</v>
      </c>
      <c r="AR840">
        <v>19374.901999999998</v>
      </c>
      <c r="AS840">
        <v>17144.672999999999</v>
      </c>
      <c r="AT840">
        <v>15901.071</v>
      </c>
      <c r="AU840">
        <v>70.530210999999994</v>
      </c>
      <c r="AV840">
        <v>69.851963999999995</v>
      </c>
      <c r="AW840">
        <v>69.135952000000003</v>
      </c>
      <c r="AX840">
        <v>68.512084999999999</v>
      </c>
      <c r="AY840">
        <v>68.200906000000003</v>
      </c>
      <c r="AZ840">
        <v>67.767371999999995</v>
      </c>
      <c r="BA840">
        <v>67.084592000000001</v>
      </c>
      <c r="BB840">
        <v>67.945618999999994</v>
      </c>
      <c r="BC840">
        <v>70.927492000000001</v>
      </c>
      <c r="BD840">
        <v>74.716012000000006</v>
      </c>
      <c r="BE840">
        <v>78.179758000000007</v>
      </c>
      <c r="BF840">
        <v>81.634440999999995</v>
      </c>
      <c r="BG840">
        <v>84.468277999999998</v>
      </c>
      <c r="BH840">
        <v>86.811177999999998</v>
      </c>
      <c r="BI840">
        <v>87.974320000000006</v>
      </c>
      <c r="BJ840">
        <v>88.540785</v>
      </c>
      <c r="BK840">
        <v>88.720544000000004</v>
      </c>
      <c r="BL840">
        <v>87.984893999999997</v>
      </c>
      <c r="BM840">
        <v>86.057401999999996</v>
      </c>
      <c r="BN840">
        <v>82.851963999999995</v>
      </c>
      <c r="BO840">
        <v>78.560423</v>
      </c>
      <c r="BP840">
        <v>75.250754999999998</v>
      </c>
      <c r="BQ840">
        <v>73.087613000000005</v>
      </c>
      <c r="BR840">
        <v>71.311177999999998</v>
      </c>
      <c r="BS840">
        <v>-269.4178</v>
      </c>
      <c r="BT840">
        <v>67.288740000000004</v>
      </c>
      <c r="BU840">
        <v>35.293590000000002</v>
      </c>
      <c r="BV840">
        <v>19.549320000000002</v>
      </c>
      <c r="BW840">
        <v>120.5476</v>
      </c>
      <c r="BX840">
        <v>156.1549</v>
      </c>
      <c r="BY840">
        <v>66.126320000000007</v>
      </c>
      <c r="BZ840">
        <v>70.525009999999995</v>
      </c>
      <c r="CA840">
        <v>-207.79759999999999</v>
      </c>
      <c r="CB840">
        <v>-261.85520000000002</v>
      </c>
      <c r="CC840">
        <v>-68.515230000000003</v>
      </c>
      <c r="CD840">
        <v>-329.8922</v>
      </c>
      <c r="CE840">
        <v>-303.4948</v>
      </c>
      <c r="CF840">
        <v>-432.12509999999997</v>
      </c>
      <c r="CG840">
        <v>-571.64400000000001</v>
      </c>
      <c r="CH840">
        <v>-493.899</v>
      </c>
      <c r="CI840">
        <v>-587.09090000000003</v>
      </c>
      <c r="CJ840">
        <v>-454.05070000000001</v>
      </c>
      <c r="CK840">
        <v>2365.4650000000001</v>
      </c>
      <c r="CL840">
        <v>7494.1940000000004</v>
      </c>
      <c r="CM840">
        <v>2477.154</v>
      </c>
      <c r="CN840">
        <v>312.61540000000002</v>
      </c>
      <c r="CO840">
        <v>-244.4924</v>
      </c>
      <c r="CP840">
        <v>-179.22649999999999</v>
      </c>
      <c r="CQ840">
        <v>51357.67</v>
      </c>
      <c r="CR840">
        <v>15248</v>
      </c>
      <c r="CS840">
        <v>16522.38</v>
      </c>
      <c r="CT840">
        <v>15616.87</v>
      </c>
      <c r="CU840">
        <v>12263.09</v>
      </c>
      <c r="CV840">
        <v>12292.98</v>
      </c>
      <c r="CW840">
        <v>6661.9</v>
      </c>
      <c r="CX840">
        <v>7924.9840000000004</v>
      </c>
      <c r="CY840">
        <v>14150.21</v>
      </c>
      <c r="CZ840">
        <v>15868.53</v>
      </c>
      <c r="DA840">
        <v>31461.3</v>
      </c>
      <c r="DB840">
        <v>32684.83</v>
      </c>
      <c r="DC840">
        <v>38736.11</v>
      </c>
      <c r="DD840">
        <v>46651.89</v>
      </c>
      <c r="DE840">
        <v>56182.79</v>
      </c>
      <c r="DF840">
        <v>62249.79</v>
      </c>
      <c r="DG840">
        <v>71640.429999999993</v>
      </c>
      <c r="DH840">
        <v>67623.23</v>
      </c>
      <c r="DI840">
        <v>71854.47</v>
      </c>
      <c r="DJ840">
        <v>69076.7</v>
      </c>
      <c r="DK840">
        <v>73459.63</v>
      </c>
      <c r="DL840">
        <v>56851.77</v>
      </c>
      <c r="DM840">
        <v>39333.1</v>
      </c>
      <c r="DN840">
        <v>35166.199999999997</v>
      </c>
      <c r="DO840">
        <v>20</v>
      </c>
      <c r="DP840">
        <v>20</v>
      </c>
    </row>
    <row r="841" spans="1:120" hidden="1" x14ac:dyDescent="0.25">
      <c r="A841" t="str">
        <f t="shared" si="13"/>
        <v>Industry_Type-2. Manufacturing_All Elect_44396</v>
      </c>
      <c r="B841" t="s">
        <v>62</v>
      </c>
      <c r="C841" t="s">
        <v>218</v>
      </c>
      <c r="D841" t="s">
        <v>61</v>
      </c>
      <c r="E841" t="s">
        <v>61</v>
      </c>
      <c r="F841" t="s">
        <v>61</v>
      </c>
      <c r="G841" t="s">
        <v>38</v>
      </c>
      <c r="H841" t="s">
        <v>61</v>
      </c>
      <c r="I841" t="s">
        <v>61</v>
      </c>
      <c r="J841" t="s">
        <v>61</v>
      </c>
      <c r="K841" t="s">
        <v>190</v>
      </c>
      <c r="L841" s="18">
        <v>44396</v>
      </c>
      <c r="M841">
        <v>20</v>
      </c>
      <c r="N841">
        <v>20</v>
      </c>
      <c r="O841" t="s">
        <v>258</v>
      </c>
      <c r="P841">
        <v>2</v>
      </c>
      <c r="Q841">
        <v>2</v>
      </c>
      <c r="R841">
        <v>0</v>
      </c>
      <c r="S841">
        <v>0</v>
      </c>
      <c r="T841">
        <v>1</v>
      </c>
      <c r="U841">
        <v>0</v>
      </c>
      <c r="V841">
        <v>1</v>
      </c>
      <c r="W841">
        <v>1177.4235000000001</v>
      </c>
      <c r="X841">
        <v>682.78949999999998</v>
      </c>
      <c r="Y841">
        <v>719.27549999999997</v>
      </c>
      <c r="Z841">
        <v>761.74350000000004</v>
      </c>
      <c r="AA841">
        <v>1036.1205</v>
      </c>
      <c r="AB841">
        <v>1325.838</v>
      </c>
      <c r="AC841">
        <v>1468.671</v>
      </c>
      <c r="AD841">
        <v>1452.4365</v>
      </c>
      <c r="AE841">
        <v>1423.0139999999999</v>
      </c>
      <c r="AF841">
        <v>1429.1445000000001</v>
      </c>
      <c r="AG841">
        <v>1481.1075000000001</v>
      </c>
      <c r="AH841">
        <v>1454.8364999999999</v>
      </c>
      <c r="AI841">
        <v>1446.7394999999999</v>
      </c>
      <c r="AJ841">
        <v>1433.8485000000001</v>
      </c>
      <c r="AK841">
        <v>1418.7104999999999</v>
      </c>
      <c r="AL841">
        <v>1354.5135</v>
      </c>
      <c r="AM841">
        <v>1236.6089999999999</v>
      </c>
      <c r="AN841">
        <v>1420.5705</v>
      </c>
      <c r="AO841">
        <v>1412.3955000000001</v>
      </c>
      <c r="AP841">
        <v>163.79249999999999</v>
      </c>
      <c r="AQ841">
        <v>1183.0695000000001</v>
      </c>
      <c r="AR841">
        <v>1421.22</v>
      </c>
      <c r="AS841">
        <v>1485.2864999999999</v>
      </c>
      <c r="AT841">
        <v>1478.3219999999999</v>
      </c>
      <c r="AU841">
        <v>57.5</v>
      </c>
      <c r="AV841">
        <v>56</v>
      </c>
      <c r="AW841">
        <v>56</v>
      </c>
      <c r="AX841">
        <v>56</v>
      </c>
      <c r="AY841">
        <v>57</v>
      </c>
      <c r="AZ841">
        <v>56.5</v>
      </c>
      <c r="BA841">
        <v>56</v>
      </c>
      <c r="BB841">
        <v>58.5</v>
      </c>
      <c r="BC841">
        <v>60</v>
      </c>
      <c r="BD841">
        <v>65</v>
      </c>
      <c r="BE841">
        <v>70.5</v>
      </c>
      <c r="BF841">
        <v>76</v>
      </c>
      <c r="BG841">
        <v>80</v>
      </c>
      <c r="BH841">
        <v>84</v>
      </c>
      <c r="BI841">
        <v>85.5</v>
      </c>
      <c r="BJ841">
        <v>84.5</v>
      </c>
      <c r="BK841">
        <v>83.5</v>
      </c>
      <c r="BL841">
        <v>79.5</v>
      </c>
      <c r="BM841">
        <v>73.5</v>
      </c>
      <c r="BN841">
        <v>70</v>
      </c>
      <c r="BO841">
        <v>64.5</v>
      </c>
      <c r="BP841">
        <v>60.5</v>
      </c>
      <c r="BQ841">
        <v>59</v>
      </c>
      <c r="BR841">
        <v>58</v>
      </c>
      <c r="BS841">
        <v>-99.472499999999997</v>
      </c>
      <c r="BT841">
        <v>-6.5755619999999997</v>
      </c>
      <c r="BU841">
        <v>4.0265500000000003</v>
      </c>
      <c r="BV841">
        <v>-11.367369999999999</v>
      </c>
      <c r="BW841">
        <v>42.18732</v>
      </c>
      <c r="BX841">
        <v>30.66656</v>
      </c>
      <c r="BY841">
        <v>-50.746580000000002</v>
      </c>
      <c r="BZ841">
        <v>-17.442990000000002</v>
      </c>
      <c r="CA841">
        <v>6.2401119999999999</v>
      </c>
      <c r="CB841">
        <v>-0.88140870000000004</v>
      </c>
      <c r="CC841">
        <v>3.5771480000000002</v>
      </c>
      <c r="CD841">
        <v>11.16168</v>
      </c>
      <c r="CE841">
        <v>-27.615300000000001</v>
      </c>
      <c r="CF841">
        <v>-19.358339999999998</v>
      </c>
      <c r="CG841">
        <v>-29.161010000000001</v>
      </c>
      <c r="CH841">
        <v>-8.9614560000000001</v>
      </c>
      <c r="CI841">
        <v>8.2370000000000001</v>
      </c>
      <c r="CJ841">
        <v>-13.493650000000001</v>
      </c>
      <c r="CK841">
        <v>41.871670000000002</v>
      </c>
      <c r="CL841">
        <v>1266.83</v>
      </c>
      <c r="CM841">
        <v>271.91789999999997</v>
      </c>
      <c r="CN841">
        <v>2.0357059999999998</v>
      </c>
      <c r="CO841">
        <v>-23.552800000000001</v>
      </c>
      <c r="CP841">
        <v>-22.867069999999998</v>
      </c>
      <c r="CQ841">
        <v>11231.27</v>
      </c>
      <c r="CR841">
        <v>2858.0949999999998</v>
      </c>
      <c r="CS841">
        <v>4689.277</v>
      </c>
      <c r="CT841">
        <v>5423.0889999999999</v>
      </c>
      <c r="CU841">
        <v>1079.452</v>
      </c>
      <c r="CV841">
        <v>949.51509999999996</v>
      </c>
      <c r="CW841">
        <v>380.13299999999998</v>
      </c>
      <c r="CX841">
        <v>275.44990000000001</v>
      </c>
      <c r="CY841">
        <v>563.41279999999995</v>
      </c>
      <c r="CZ841">
        <v>562.49400000000003</v>
      </c>
      <c r="DA841">
        <v>922.60619999999994</v>
      </c>
      <c r="DB841">
        <v>888.10500000000002</v>
      </c>
      <c r="DC841">
        <v>1062.6289999999999</v>
      </c>
      <c r="DD841">
        <v>1221.1849999999999</v>
      </c>
      <c r="DE841">
        <v>1162.9860000000001</v>
      </c>
      <c r="DF841">
        <v>996.1902</v>
      </c>
      <c r="DG841">
        <v>1322.2439999999999</v>
      </c>
      <c r="DH841">
        <v>1900.029</v>
      </c>
      <c r="DI841">
        <v>2361.6619999999998</v>
      </c>
      <c r="DJ841">
        <v>1318.453</v>
      </c>
      <c r="DK841">
        <v>3861.366</v>
      </c>
      <c r="DL841">
        <v>1301.471</v>
      </c>
      <c r="DM841">
        <v>723.98710000000005</v>
      </c>
      <c r="DN841">
        <v>694.59199999999998</v>
      </c>
      <c r="DO841">
        <v>20</v>
      </c>
      <c r="DP841">
        <v>20</v>
      </c>
    </row>
    <row r="842" spans="1:120" hidden="1" x14ac:dyDescent="0.25">
      <c r="A842" t="str">
        <f t="shared" si="13"/>
        <v>sublap_id-SLAP_PGF1_All Elect_44396</v>
      </c>
      <c r="B842" t="s">
        <v>62</v>
      </c>
      <c r="C842" t="s">
        <v>289</v>
      </c>
      <c r="D842" t="s">
        <v>61</v>
      </c>
      <c r="E842" t="s">
        <v>290</v>
      </c>
      <c r="F842" t="s">
        <v>61</v>
      </c>
      <c r="G842" t="s">
        <v>61</v>
      </c>
      <c r="H842" t="s">
        <v>61</v>
      </c>
      <c r="I842" t="s">
        <v>61</v>
      </c>
      <c r="J842" t="s">
        <v>61</v>
      </c>
      <c r="K842" t="s">
        <v>190</v>
      </c>
      <c r="L842" s="18">
        <v>44396</v>
      </c>
      <c r="M842">
        <v>20</v>
      </c>
      <c r="N842">
        <v>20</v>
      </c>
      <c r="O842" t="s">
        <v>258</v>
      </c>
      <c r="P842">
        <v>87</v>
      </c>
      <c r="Q842">
        <v>86</v>
      </c>
      <c r="R842">
        <v>0</v>
      </c>
      <c r="S842">
        <v>0</v>
      </c>
      <c r="T842">
        <v>0</v>
      </c>
      <c r="U842">
        <v>0</v>
      </c>
      <c r="V842">
        <v>0</v>
      </c>
      <c r="W842">
        <v>3311.2741000000001</v>
      </c>
      <c r="X842">
        <v>2957.8128000000002</v>
      </c>
      <c r="Y842">
        <v>2955.8229999999999</v>
      </c>
      <c r="Z842">
        <v>2922.0862000000002</v>
      </c>
      <c r="AA842">
        <v>2956.3197</v>
      </c>
      <c r="AB842">
        <v>3063.4142000000002</v>
      </c>
      <c r="AC842">
        <v>3353.9445999999998</v>
      </c>
      <c r="AD842">
        <v>3971.0482000000002</v>
      </c>
      <c r="AE842">
        <v>4808.6417000000001</v>
      </c>
      <c r="AF842">
        <v>5206.125</v>
      </c>
      <c r="AG842">
        <v>5298.5590000000002</v>
      </c>
      <c r="AH842">
        <v>5679.7798000000003</v>
      </c>
      <c r="AI842">
        <v>5862.3296</v>
      </c>
      <c r="AJ842">
        <v>6059.7963</v>
      </c>
      <c r="AK842">
        <v>6193.4511000000002</v>
      </c>
      <c r="AL842">
        <v>6286.5132999999996</v>
      </c>
      <c r="AM842">
        <v>6314.5772999999999</v>
      </c>
      <c r="AN842">
        <v>6193.6887999999999</v>
      </c>
      <c r="AO842">
        <v>4937.8316999999997</v>
      </c>
      <c r="AP842">
        <v>4104.7141000000001</v>
      </c>
      <c r="AQ842">
        <v>5161.4014999999999</v>
      </c>
      <c r="AR842">
        <v>4179.0824000000002</v>
      </c>
      <c r="AS842">
        <v>3294.7406000000001</v>
      </c>
      <c r="AT842">
        <v>2932.6284000000001</v>
      </c>
      <c r="AU842">
        <v>85.854651000000004</v>
      </c>
      <c r="AV842">
        <v>83.424419</v>
      </c>
      <c r="AW842">
        <v>82.465115999999995</v>
      </c>
      <c r="AX842">
        <v>81.994185999999999</v>
      </c>
      <c r="AY842">
        <v>81.488371999999998</v>
      </c>
      <c r="AZ842">
        <v>80.924419</v>
      </c>
      <c r="BA842">
        <v>79.912790999999999</v>
      </c>
      <c r="BB842">
        <v>80.75</v>
      </c>
      <c r="BC842">
        <v>84.197674000000006</v>
      </c>
      <c r="BD842">
        <v>86.790698000000006</v>
      </c>
      <c r="BE842">
        <v>89.447674000000006</v>
      </c>
      <c r="BF842">
        <v>93.023256000000003</v>
      </c>
      <c r="BG842">
        <v>95.668604999999999</v>
      </c>
      <c r="BH842">
        <v>99.122093000000007</v>
      </c>
      <c r="BI842">
        <v>101.59302</v>
      </c>
      <c r="BJ842">
        <v>103.06395000000001</v>
      </c>
      <c r="BK842">
        <v>104.93022999999999</v>
      </c>
      <c r="BL842">
        <v>105.37791</v>
      </c>
      <c r="BM842">
        <v>104.77325999999999</v>
      </c>
      <c r="BN842">
        <v>101.27907</v>
      </c>
      <c r="BO842">
        <v>97.197674000000006</v>
      </c>
      <c r="BP842">
        <v>94.581395000000001</v>
      </c>
      <c r="BQ842">
        <v>91.598837000000003</v>
      </c>
      <c r="BR842">
        <v>88.674419</v>
      </c>
      <c r="BS842">
        <v>-54.603960000000001</v>
      </c>
      <c r="BT842">
        <v>-38.121479999999998</v>
      </c>
      <c r="BU842">
        <v>-27.996559999999999</v>
      </c>
      <c r="BV842">
        <v>-42.248669999999997</v>
      </c>
      <c r="BW842">
        <v>-32.940010000000001</v>
      </c>
      <c r="BX842">
        <v>-17.93327</v>
      </c>
      <c r="BY842">
        <v>-34.436729999999997</v>
      </c>
      <c r="BZ842">
        <v>64.252830000000003</v>
      </c>
      <c r="CA842">
        <v>6.3435100000000002</v>
      </c>
      <c r="CB842">
        <v>-5.1424019999999997</v>
      </c>
      <c r="CC842">
        <v>110.81319999999999</v>
      </c>
      <c r="CD842">
        <v>70.857900000000001</v>
      </c>
      <c r="CE842">
        <v>15.87022</v>
      </c>
      <c r="CF842">
        <v>8.4291520000000002</v>
      </c>
      <c r="CG842">
        <v>-1.3433139999999999</v>
      </c>
      <c r="CH842">
        <v>-28.127659999999999</v>
      </c>
      <c r="CI842">
        <v>-30.816020000000002</v>
      </c>
      <c r="CJ842">
        <v>31.379180000000002</v>
      </c>
      <c r="CK842">
        <v>1137.096</v>
      </c>
      <c r="CL842">
        <v>2053.6680000000001</v>
      </c>
      <c r="CM842">
        <v>499.51740000000001</v>
      </c>
      <c r="CN842">
        <v>6.8437609999999998</v>
      </c>
      <c r="CO842">
        <v>-64.503479999999996</v>
      </c>
      <c r="CP842">
        <v>-52.568800000000003</v>
      </c>
      <c r="CQ842">
        <v>9084.598</v>
      </c>
      <c r="CR842">
        <v>1581.22</v>
      </c>
      <c r="CS842">
        <v>1541.193</v>
      </c>
      <c r="CT842">
        <v>1549.011</v>
      </c>
      <c r="CU842">
        <v>1497.08</v>
      </c>
      <c r="CV842">
        <v>1674.819</v>
      </c>
      <c r="CW842">
        <v>941.98900000000003</v>
      </c>
      <c r="CX842">
        <v>1714.9069999999999</v>
      </c>
      <c r="CY842">
        <v>1621.6759999999999</v>
      </c>
      <c r="CZ842">
        <v>1642.425</v>
      </c>
      <c r="DA842">
        <v>6337.4889999999996</v>
      </c>
      <c r="DB842">
        <v>2601.1370000000002</v>
      </c>
      <c r="DC842">
        <v>2311.9360000000001</v>
      </c>
      <c r="DD842">
        <v>2970.3490000000002</v>
      </c>
      <c r="DE842">
        <v>3544.433</v>
      </c>
      <c r="DF842">
        <v>3791.8209999999999</v>
      </c>
      <c r="DG842">
        <v>4297.1350000000002</v>
      </c>
      <c r="DH842">
        <v>10746.23</v>
      </c>
      <c r="DI842">
        <v>11736.37</v>
      </c>
      <c r="DJ842">
        <v>14182.89</v>
      </c>
      <c r="DK842">
        <v>8335.0820000000003</v>
      </c>
      <c r="DL842">
        <v>8655.4439999999995</v>
      </c>
      <c r="DM842">
        <v>5960.6719999999996</v>
      </c>
      <c r="DN842">
        <v>5605.6850000000004</v>
      </c>
      <c r="DO842">
        <v>20</v>
      </c>
      <c r="DP842">
        <v>20</v>
      </c>
    </row>
    <row r="843" spans="1:120" hidden="1" x14ac:dyDescent="0.25">
      <c r="A843" t="str">
        <f t="shared" si="13"/>
        <v>sublap_id-SLAP_PGSI_All Elect_44396</v>
      </c>
      <c r="B843" t="s">
        <v>62</v>
      </c>
      <c r="C843" t="s">
        <v>277</v>
      </c>
      <c r="D843" t="s">
        <v>61</v>
      </c>
      <c r="E843" t="s">
        <v>278</v>
      </c>
      <c r="F843" t="s">
        <v>61</v>
      </c>
      <c r="G843" t="s">
        <v>61</v>
      </c>
      <c r="H843" t="s">
        <v>61</v>
      </c>
      <c r="I843" t="s">
        <v>61</v>
      </c>
      <c r="J843" t="s">
        <v>61</v>
      </c>
      <c r="K843" t="s">
        <v>190</v>
      </c>
      <c r="L843" s="18">
        <v>44396</v>
      </c>
      <c r="M843">
        <v>20</v>
      </c>
      <c r="N843">
        <v>20</v>
      </c>
      <c r="O843" t="s">
        <v>258</v>
      </c>
      <c r="P843">
        <v>34</v>
      </c>
      <c r="Q843">
        <v>34</v>
      </c>
      <c r="R843">
        <v>0</v>
      </c>
      <c r="S843">
        <v>0</v>
      </c>
      <c r="T843">
        <v>0</v>
      </c>
      <c r="U843">
        <v>0</v>
      </c>
      <c r="V843">
        <v>0</v>
      </c>
      <c r="W843">
        <v>684.15039999999999</v>
      </c>
      <c r="X843">
        <v>643.26900000000001</v>
      </c>
      <c r="Y843">
        <v>652.83000000000004</v>
      </c>
      <c r="Z843">
        <v>642.23</v>
      </c>
      <c r="AA843">
        <v>700.22</v>
      </c>
      <c r="AB843">
        <v>760.27800000000002</v>
      </c>
      <c r="AC843">
        <v>753.65160000000003</v>
      </c>
      <c r="AD843">
        <v>900.49540000000002</v>
      </c>
      <c r="AE843">
        <v>1206.1220000000001</v>
      </c>
      <c r="AF843">
        <v>1231.2550000000001</v>
      </c>
      <c r="AG843">
        <v>1241.8679999999999</v>
      </c>
      <c r="AH843">
        <v>1298.1489999999999</v>
      </c>
      <c r="AI843">
        <v>1377.816</v>
      </c>
      <c r="AJ843">
        <v>1508.1410000000001</v>
      </c>
      <c r="AK843">
        <v>1493.5039999999999</v>
      </c>
      <c r="AL843">
        <v>1512.9480000000001</v>
      </c>
      <c r="AM843">
        <v>1586.6130000000001</v>
      </c>
      <c r="AN843">
        <v>1598.056</v>
      </c>
      <c r="AO843">
        <v>1487.5619999999999</v>
      </c>
      <c r="AP843">
        <v>1332.568</v>
      </c>
      <c r="AQ843">
        <v>1405.3320000000001</v>
      </c>
      <c r="AR843">
        <v>1145.5139999999999</v>
      </c>
      <c r="AS843">
        <v>871.32299999999998</v>
      </c>
      <c r="AT843">
        <v>751.18</v>
      </c>
      <c r="AU843">
        <v>76.25</v>
      </c>
      <c r="AV843">
        <v>75.264706000000004</v>
      </c>
      <c r="AW843">
        <v>73.838234999999997</v>
      </c>
      <c r="AX843">
        <v>72.808824000000001</v>
      </c>
      <c r="AY843">
        <v>72.191175999999999</v>
      </c>
      <c r="AZ843">
        <v>71.073528999999994</v>
      </c>
      <c r="BA843">
        <v>69.941175999999999</v>
      </c>
      <c r="BB843">
        <v>70.941175999999999</v>
      </c>
      <c r="BC843">
        <v>76.323528999999994</v>
      </c>
      <c r="BD843">
        <v>81.75</v>
      </c>
      <c r="BE843">
        <v>85.279411999999994</v>
      </c>
      <c r="BF843">
        <v>89.058824000000001</v>
      </c>
      <c r="BG843">
        <v>92.235293999999996</v>
      </c>
      <c r="BH843">
        <v>94.25</v>
      </c>
      <c r="BI843">
        <v>95.735293999999996</v>
      </c>
      <c r="BJ843">
        <v>96.897058999999999</v>
      </c>
      <c r="BK843">
        <v>97.426471000000006</v>
      </c>
      <c r="BL843">
        <v>97.691175999999999</v>
      </c>
      <c r="BM843">
        <v>96.691175999999999</v>
      </c>
      <c r="BN843">
        <v>93.852941000000001</v>
      </c>
      <c r="BO843">
        <v>88.264706000000004</v>
      </c>
      <c r="BP843">
        <v>82.5</v>
      </c>
      <c r="BQ843">
        <v>79.147058999999999</v>
      </c>
      <c r="BR843">
        <v>77.705882000000003</v>
      </c>
      <c r="BS843">
        <v>-13.83442</v>
      </c>
      <c r="BT843">
        <v>-12.57282</v>
      </c>
      <c r="BU843">
        <v>8.6072290000000002</v>
      </c>
      <c r="BV843">
        <v>-1.010516</v>
      </c>
      <c r="BW843">
        <v>-20.67529</v>
      </c>
      <c r="BX843">
        <v>-24.50028</v>
      </c>
      <c r="BY843">
        <v>13.561780000000001</v>
      </c>
      <c r="BZ843">
        <v>24.493030000000001</v>
      </c>
      <c r="CA843">
        <v>8.8862679999999994</v>
      </c>
      <c r="CB843">
        <v>-4.0442210000000003</v>
      </c>
      <c r="CC843">
        <v>-0.35232530000000001</v>
      </c>
      <c r="CD843">
        <v>9.4884769999999996</v>
      </c>
      <c r="CE843">
        <v>-0.21364259999999999</v>
      </c>
      <c r="CF843">
        <v>-10.067159999999999</v>
      </c>
      <c r="CG843">
        <v>4.5813389999999998</v>
      </c>
      <c r="CH843">
        <v>-1.7186650000000001</v>
      </c>
      <c r="CI843">
        <v>1.7008049999999999</v>
      </c>
      <c r="CJ843">
        <v>0.20844979999999999</v>
      </c>
      <c r="CK843">
        <v>39.70214</v>
      </c>
      <c r="CL843">
        <v>175.34059999999999</v>
      </c>
      <c r="CM843">
        <v>-32.230600000000003</v>
      </c>
      <c r="CN843">
        <v>-11.727639999999999</v>
      </c>
      <c r="CO843">
        <v>-50.270310000000002</v>
      </c>
      <c r="CP843">
        <v>-29.284669999999998</v>
      </c>
      <c r="CQ843">
        <v>462.45420000000001</v>
      </c>
      <c r="CR843">
        <v>290.33909999999997</v>
      </c>
      <c r="CS843">
        <v>667.49549999999999</v>
      </c>
      <c r="CT843">
        <v>339.89120000000003</v>
      </c>
      <c r="CU843">
        <v>240.21289999999999</v>
      </c>
      <c r="CV843">
        <v>221.44159999999999</v>
      </c>
      <c r="CW843">
        <v>185.57759999999999</v>
      </c>
      <c r="CX843">
        <v>193.3767</v>
      </c>
      <c r="CY843">
        <v>375.44510000000002</v>
      </c>
      <c r="CZ843">
        <v>282.70979999999997</v>
      </c>
      <c r="DA843">
        <v>575.39279999999997</v>
      </c>
      <c r="DB843">
        <v>471.70119999999997</v>
      </c>
      <c r="DC843">
        <v>147.3271</v>
      </c>
      <c r="DD843">
        <v>575.14</v>
      </c>
      <c r="DE843">
        <v>232.96340000000001</v>
      </c>
      <c r="DF843">
        <v>408.32650000000001</v>
      </c>
      <c r="DG843">
        <v>991.32659999999998</v>
      </c>
      <c r="DH843">
        <v>1144.739</v>
      </c>
      <c r="DI843">
        <v>1339.89</v>
      </c>
      <c r="DJ843">
        <v>968.60990000000004</v>
      </c>
      <c r="DK843">
        <v>955.18489999999997</v>
      </c>
      <c r="DL843">
        <v>956.73710000000005</v>
      </c>
      <c r="DM843">
        <v>782.69290000000001</v>
      </c>
      <c r="DN843">
        <v>577.93020000000001</v>
      </c>
      <c r="DO843">
        <v>20</v>
      </c>
      <c r="DP843">
        <v>20</v>
      </c>
    </row>
    <row r="844" spans="1:120" hidden="1" x14ac:dyDescent="0.25">
      <c r="A844" t="str">
        <f t="shared" si="13"/>
        <v>Aggregator-CPower_All Elect_44396</v>
      </c>
      <c r="B844" t="s">
        <v>62</v>
      </c>
      <c r="C844" t="s">
        <v>215</v>
      </c>
      <c r="D844" t="s">
        <v>61</v>
      </c>
      <c r="E844" t="s">
        <v>61</v>
      </c>
      <c r="F844" t="s">
        <v>42</v>
      </c>
      <c r="G844" t="s">
        <v>61</v>
      </c>
      <c r="H844" t="s">
        <v>61</v>
      </c>
      <c r="I844" t="s">
        <v>61</v>
      </c>
      <c r="J844" t="s">
        <v>61</v>
      </c>
      <c r="K844" t="s">
        <v>190</v>
      </c>
      <c r="L844" s="18">
        <v>44396</v>
      </c>
      <c r="M844">
        <v>20</v>
      </c>
      <c r="N844">
        <v>20</v>
      </c>
      <c r="O844" t="s">
        <v>258</v>
      </c>
      <c r="P844">
        <v>339</v>
      </c>
      <c r="Q844">
        <v>331</v>
      </c>
      <c r="R844">
        <v>0</v>
      </c>
      <c r="S844">
        <v>0</v>
      </c>
      <c r="T844">
        <v>0</v>
      </c>
      <c r="U844">
        <v>0</v>
      </c>
      <c r="V844">
        <v>0</v>
      </c>
      <c r="W844">
        <v>15471.199000000001</v>
      </c>
      <c r="X844">
        <v>13112.453</v>
      </c>
      <c r="Y844">
        <v>13198.441999999999</v>
      </c>
      <c r="Z844">
        <v>13079.647000000001</v>
      </c>
      <c r="AA844">
        <v>13580.617</v>
      </c>
      <c r="AB844">
        <v>14713.254000000001</v>
      </c>
      <c r="AC844">
        <v>16407.698</v>
      </c>
      <c r="AD844">
        <v>19119.544000000002</v>
      </c>
      <c r="AE844">
        <v>22290.663</v>
      </c>
      <c r="AF844">
        <v>23929.907999999999</v>
      </c>
      <c r="AG844">
        <v>25426.737000000001</v>
      </c>
      <c r="AH844">
        <v>28142.089</v>
      </c>
      <c r="AI844">
        <v>29032.973999999998</v>
      </c>
      <c r="AJ844">
        <v>30382.186000000002</v>
      </c>
      <c r="AK844">
        <v>31116.535</v>
      </c>
      <c r="AL844">
        <v>31563.391</v>
      </c>
      <c r="AM844">
        <v>31458.192999999999</v>
      </c>
      <c r="AN844">
        <v>30639.745999999999</v>
      </c>
      <c r="AO844">
        <v>27181.131000000001</v>
      </c>
      <c r="AP844">
        <v>21391.212</v>
      </c>
      <c r="AQ844">
        <v>22634.471000000001</v>
      </c>
      <c r="AR844">
        <v>19374.901999999998</v>
      </c>
      <c r="AS844">
        <v>17144.672999999999</v>
      </c>
      <c r="AT844">
        <v>15901.071</v>
      </c>
      <c r="AU844">
        <v>70.530210999999994</v>
      </c>
      <c r="AV844">
        <v>69.851963999999995</v>
      </c>
      <c r="AW844">
        <v>69.135952000000003</v>
      </c>
      <c r="AX844">
        <v>68.512084999999999</v>
      </c>
      <c r="AY844">
        <v>68.200906000000003</v>
      </c>
      <c r="AZ844">
        <v>67.767371999999995</v>
      </c>
      <c r="BA844">
        <v>67.084592000000001</v>
      </c>
      <c r="BB844">
        <v>67.945618999999994</v>
      </c>
      <c r="BC844">
        <v>70.927492000000001</v>
      </c>
      <c r="BD844">
        <v>74.716012000000006</v>
      </c>
      <c r="BE844">
        <v>78.179758000000007</v>
      </c>
      <c r="BF844">
        <v>81.634440999999995</v>
      </c>
      <c r="BG844">
        <v>84.468277999999998</v>
      </c>
      <c r="BH844">
        <v>86.811177999999998</v>
      </c>
      <c r="BI844">
        <v>87.974320000000006</v>
      </c>
      <c r="BJ844">
        <v>88.540785</v>
      </c>
      <c r="BK844">
        <v>88.720544000000004</v>
      </c>
      <c r="BL844">
        <v>87.984893999999997</v>
      </c>
      <c r="BM844">
        <v>86.057401999999996</v>
      </c>
      <c r="BN844">
        <v>82.851963999999995</v>
      </c>
      <c r="BO844">
        <v>78.560423</v>
      </c>
      <c r="BP844">
        <v>75.250754999999998</v>
      </c>
      <c r="BQ844">
        <v>73.087613000000005</v>
      </c>
      <c r="BR844">
        <v>71.311177999999998</v>
      </c>
      <c r="BS844">
        <v>-269.4178</v>
      </c>
      <c r="BT844">
        <v>67.288740000000004</v>
      </c>
      <c r="BU844">
        <v>35.293590000000002</v>
      </c>
      <c r="BV844">
        <v>19.549320000000002</v>
      </c>
      <c r="BW844">
        <v>120.5476</v>
      </c>
      <c r="BX844">
        <v>156.1549</v>
      </c>
      <c r="BY844">
        <v>66.126320000000007</v>
      </c>
      <c r="BZ844">
        <v>70.525009999999995</v>
      </c>
      <c r="CA844">
        <v>-207.79759999999999</v>
      </c>
      <c r="CB844">
        <v>-261.85520000000002</v>
      </c>
      <c r="CC844">
        <v>-68.515230000000003</v>
      </c>
      <c r="CD844">
        <v>-329.8922</v>
      </c>
      <c r="CE844">
        <v>-303.4948</v>
      </c>
      <c r="CF844">
        <v>-432.12509999999997</v>
      </c>
      <c r="CG844">
        <v>-571.64400000000001</v>
      </c>
      <c r="CH844">
        <v>-493.899</v>
      </c>
      <c r="CI844">
        <v>-587.09090000000003</v>
      </c>
      <c r="CJ844">
        <v>-454.05070000000001</v>
      </c>
      <c r="CK844">
        <v>2365.4650000000001</v>
      </c>
      <c r="CL844">
        <v>7494.1940000000004</v>
      </c>
      <c r="CM844">
        <v>2477.154</v>
      </c>
      <c r="CN844">
        <v>312.61540000000002</v>
      </c>
      <c r="CO844">
        <v>-244.4924</v>
      </c>
      <c r="CP844">
        <v>-179.22649999999999</v>
      </c>
      <c r="CQ844">
        <v>51357.67</v>
      </c>
      <c r="CR844">
        <v>15248</v>
      </c>
      <c r="CS844">
        <v>16522.38</v>
      </c>
      <c r="CT844">
        <v>15616.87</v>
      </c>
      <c r="CU844">
        <v>12263.09</v>
      </c>
      <c r="CV844">
        <v>12292.98</v>
      </c>
      <c r="CW844">
        <v>6661.9</v>
      </c>
      <c r="CX844">
        <v>7924.9840000000004</v>
      </c>
      <c r="CY844">
        <v>14150.21</v>
      </c>
      <c r="CZ844">
        <v>15868.53</v>
      </c>
      <c r="DA844">
        <v>31461.3</v>
      </c>
      <c r="DB844">
        <v>32684.83</v>
      </c>
      <c r="DC844">
        <v>38736.11</v>
      </c>
      <c r="DD844">
        <v>46651.89</v>
      </c>
      <c r="DE844">
        <v>56182.79</v>
      </c>
      <c r="DF844">
        <v>62249.79</v>
      </c>
      <c r="DG844">
        <v>71640.429999999993</v>
      </c>
      <c r="DH844">
        <v>67623.23</v>
      </c>
      <c r="DI844">
        <v>71854.47</v>
      </c>
      <c r="DJ844">
        <v>69076.7</v>
      </c>
      <c r="DK844">
        <v>73459.63</v>
      </c>
      <c r="DL844">
        <v>56851.77</v>
      </c>
      <c r="DM844">
        <v>39333.1</v>
      </c>
      <c r="DN844">
        <v>35166.199999999997</v>
      </c>
      <c r="DO844">
        <v>20</v>
      </c>
      <c r="DP844">
        <v>20</v>
      </c>
    </row>
    <row r="845" spans="1:120" hidden="1" x14ac:dyDescent="0.25">
      <c r="A845" t="str">
        <f t="shared" si="13"/>
        <v>sublap_id-SLAP_PGST_All Elect_44396</v>
      </c>
      <c r="B845" t="s">
        <v>62</v>
      </c>
      <c r="C845" t="s">
        <v>285</v>
      </c>
      <c r="D845" t="s">
        <v>61</v>
      </c>
      <c r="E845" t="s">
        <v>286</v>
      </c>
      <c r="F845" t="s">
        <v>61</v>
      </c>
      <c r="G845" t="s">
        <v>61</v>
      </c>
      <c r="H845" t="s">
        <v>61</v>
      </c>
      <c r="I845" t="s">
        <v>61</v>
      </c>
      <c r="J845" t="s">
        <v>61</v>
      </c>
      <c r="K845" t="s">
        <v>190</v>
      </c>
      <c r="L845" s="18">
        <v>44396</v>
      </c>
      <c r="M845">
        <v>20</v>
      </c>
      <c r="N845">
        <v>20</v>
      </c>
      <c r="O845" t="s">
        <v>258</v>
      </c>
      <c r="P845">
        <v>20</v>
      </c>
      <c r="Q845">
        <v>19</v>
      </c>
      <c r="R845">
        <v>0</v>
      </c>
      <c r="S845">
        <v>0</v>
      </c>
      <c r="T845">
        <v>0</v>
      </c>
      <c r="U845">
        <v>0</v>
      </c>
      <c r="V845">
        <v>0</v>
      </c>
      <c r="W845">
        <v>718.28421000000003</v>
      </c>
      <c r="X845">
        <v>516.97158000000002</v>
      </c>
      <c r="Y845">
        <v>515.44632000000001</v>
      </c>
      <c r="Z845">
        <v>504.06315999999998</v>
      </c>
      <c r="AA845">
        <v>515.25262999999995</v>
      </c>
      <c r="AB845">
        <v>702.05683999999997</v>
      </c>
      <c r="AC845">
        <v>929.48316</v>
      </c>
      <c r="AD845">
        <v>953.78947000000005</v>
      </c>
      <c r="AE845">
        <v>1173.9284</v>
      </c>
      <c r="AF845">
        <v>1314.8389</v>
      </c>
      <c r="AG845">
        <v>1479.1989000000001</v>
      </c>
      <c r="AH845">
        <v>1576.4767999999999</v>
      </c>
      <c r="AI845">
        <v>1582.8221000000001</v>
      </c>
      <c r="AJ845">
        <v>1664.5526</v>
      </c>
      <c r="AK845">
        <v>1600.9284</v>
      </c>
      <c r="AL845">
        <v>1570.7211</v>
      </c>
      <c r="AM845">
        <v>1569.6558</v>
      </c>
      <c r="AN845">
        <v>1410.2304999999999</v>
      </c>
      <c r="AO845">
        <v>1350.0032000000001</v>
      </c>
      <c r="AP845">
        <v>1206.7137</v>
      </c>
      <c r="AQ845">
        <v>1282.1632</v>
      </c>
      <c r="AR845">
        <v>1087.5979</v>
      </c>
      <c r="AS845">
        <v>932.27053000000001</v>
      </c>
      <c r="AT845">
        <v>891.67367999999999</v>
      </c>
      <c r="AU845">
        <v>74.184211000000005</v>
      </c>
      <c r="AV845">
        <v>73</v>
      </c>
      <c r="AW845">
        <v>72.526315999999994</v>
      </c>
      <c r="AX845">
        <v>72.526315999999994</v>
      </c>
      <c r="AY845">
        <v>71.868420999999998</v>
      </c>
      <c r="AZ845">
        <v>70.5</v>
      </c>
      <c r="BA845">
        <v>69.473684000000006</v>
      </c>
      <c r="BB845">
        <v>68.078946999999999</v>
      </c>
      <c r="BC845">
        <v>70.736841999999996</v>
      </c>
      <c r="BD845">
        <v>74.894737000000006</v>
      </c>
      <c r="BE845">
        <v>80.210526000000002</v>
      </c>
      <c r="BF845">
        <v>85.184211000000005</v>
      </c>
      <c r="BG845">
        <v>89.894737000000006</v>
      </c>
      <c r="BH845">
        <v>92.421053000000001</v>
      </c>
      <c r="BI845">
        <v>94.131579000000002</v>
      </c>
      <c r="BJ845">
        <v>94.842105000000004</v>
      </c>
      <c r="BK845">
        <v>94.368420999999998</v>
      </c>
      <c r="BL845">
        <v>93.736841999999996</v>
      </c>
      <c r="BM845">
        <v>91.263158000000004</v>
      </c>
      <c r="BN845">
        <v>87.631579000000002</v>
      </c>
      <c r="BO845">
        <v>82.289473999999998</v>
      </c>
      <c r="BP845">
        <v>78.078946999999999</v>
      </c>
      <c r="BQ845">
        <v>75.552632000000003</v>
      </c>
      <c r="BR845">
        <v>74.026315999999994</v>
      </c>
      <c r="BS845">
        <v>-101.3766</v>
      </c>
      <c r="BT845">
        <v>37.316600000000001</v>
      </c>
      <c r="BU845">
        <v>-7.1243949999999998</v>
      </c>
      <c r="BV845">
        <v>-4.1938950000000004</v>
      </c>
      <c r="BW845">
        <v>-10.0718</v>
      </c>
      <c r="BX845">
        <v>-13.16779</v>
      </c>
      <c r="BY845">
        <v>-24.245560000000001</v>
      </c>
      <c r="BZ845">
        <v>19.27637</v>
      </c>
      <c r="CA845">
        <v>27.67145</v>
      </c>
      <c r="CB845">
        <v>7.148936</v>
      </c>
      <c r="CC845">
        <v>-26.224229999999999</v>
      </c>
      <c r="CD845">
        <v>-21.85793</v>
      </c>
      <c r="CE845">
        <v>-9.829834</v>
      </c>
      <c r="CF845">
        <v>-6.0715599999999998</v>
      </c>
      <c r="CG845">
        <v>13.43614</v>
      </c>
      <c r="CH845">
        <v>27.057259999999999</v>
      </c>
      <c r="CI845">
        <v>49.473379999999999</v>
      </c>
      <c r="CJ845">
        <v>16.29487</v>
      </c>
      <c r="CK845">
        <v>67.956699999999998</v>
      </c>
      <c r="CL845">
        <v>276.9194</v>
      </c>
      <c r="CM845">
        <v>11.602589999999999</v>
      </c>
      <c r="CN845">
        <v>-61.525469999999999</v>
      </c>
      <c r="CO845">
        <v>-73.730879999999999</v>
      </c>
      <c r="CP845">
        <v>-78.538579999999996</v>
      </c>
      <c r="CQ845">
        <v>4986.3540000000003</v>
      </c>
      <c r="CR845">
        <v>2658.5770000000002</v>
      </c>
      <c r="CS845">
        <v>2539.4059999999999</v>
      </c>
      <c r="CT845">
        <v>2072.7190000000001</v>
      </c>
      <c r="CU845">
        <v>2156.8240000000001</v>
      </c>
      <c r="CV845">
        <v>1755.6769999999999</v>
      </c>
      <c r="CW845">
        <v>558.76909999999998</v>
      </c>
      <c r="CX845">
        <v>1078.9010000000001</v>
      </c>
      <c r="CY845">
        <v>1467.787</v>
      </c>
      <c r="CZ845">
        <v>1059.271</v>
      </c>
      <c r="DA845">
        <v>3267.221</v>
      </c>
      <c r="DB845">
        <v>5098.0780000000004</v>
      </c>
      <c r="DC845">
        <v>5097.9290000000001</v>
      </c>
      <c r="DD845">
        <v>6608.192</v>
      </c>
      <c r="DE845">
        <v>5448.2690000000002</v>
      </c>
      <c r="DF845">
        <v>6488.0839999999998</v>
      </c>
      <c r="DG845">
        <v>8293.7659999999996</v>
      </c>
      <c r="DH845">
        <v>3220.3649999999998</v>
      </c>
      <c r="DI845">
        <v>3885.28</v>
      </c>
      <c r="DJ845">
        <v>6289.5249999999996</v>
      </c>
      <c r="DK845">
        <v>2584.6909999999998</v>
      </c>
      <c r="DL845">
        <v>1894.365</v>
      </c>
      <c r="DM845">
        <v>2423.3690000000001</v>
      </c>
      <c r="DN845">
        <v>2389.2649999999999</v>
      </c>
      <c r="DO845">
        <v>20</v>
      </c>
      <c r="DP845">
        <v>20</v>
      </c>
    </row>
    <row r="846" spans="1:120" hidden="1" x14ac:dyDescent="0.25">
      <c r="A846" t="str">
        <f t="shared" si="13"/>
        <v>sublap_id-SLAP_PGZP_All Elect_44396</v>
      </c>
      <c r="B846" t="s">
        <v>62</v>
      </c>
      <c r="C846" t="s">
        <v>283</v>
      </c>
      <c r="D846" t="s">
        <v>61</v>
      </c>
      <c r="E846" t="s">
        <v>284</v>
      </c>
      <c r="F846" t="s">
        <v>61</v>
      </c>
      <c r="G846" t="s">
        <v>61</v>
      </c>
      <c r="H846" t="s">
        <v>61</v>
      </c>
      <c r="I846" t="s">
        <v>61</v>
      </c>
      <c r="J846" t="s">
        <v>61</v>
      </c>
      <c r="K846" t="s">
        <v>190</v>
      </c>
      <c r="L846" s="18">
        <v>44396</v>
      </c>
      <c r="M846">
        <v>20</v>
      </c>
      <c r="N846">
        <v>20</v>
      </c>
      <c r="O846" t="s">
        <v>258</v>
      </c>
      <c r="P846">
        <v>45</v>
      </c>
      <c r="Q846">
        <v>39</v>
      </c>
      <c r="R846">
        <v>0</v>
      </c>
      <c r="S846">
        <v>0</v>
      </c>
      <c r="T846">
        <v>0</v>
      </c>
      <c r="U846">
        <v>0</v>
      </c>
      <c r="V846">
        <v>0</v>
      </c>
      <c r="W846">
        <v>3129.6887999999999</v>
      </c>
      <c r="X846">
        <v>2050.5819000000001</v>
      </c>
      <c r="Y846">
        <v>2049.7696000000001</v>
      </c>
      <c r="Z846">
        <v>2048.8708000000001</v>
      </c>
      <c r="AA846">
        <v>2060.1323000000002</v>
      </c>
      <c r="AB846">
        <v>2106.5711999999999</v>
      </c>
      <c r="AC846">
        <v>2302.6523000000002</v>
      </c>
      <c r="AD846">
        <v>3040.7595999999999</v>
      </c>
      <c r="AE846">
        <v>3111.2319000000002</v>
      </c>
      <c r="AF846">
        <v>3060.3773000000001</v>
      </c>
      <c r="AG846">
        <v>3124.3407999999999</v>
      </c>
      <c r="AH846">
        <v>3183.6714999999999</v>
      </c>
      <c r="AI846">
        <v>3265.0718999999999</v>
      </c>
      <c r="AJ846">
        <v>3391.5958000000001</v>
      </c>
      <c r="AK846">
        <v>3603.7384999999999</v>
      </c>
      <c r="AL846">
        <v>3598.9212000000002</v>
      </c>
      <c r="AM846">
        <v>3632.1426999999999</v>
      </c>
      <c r="AN846">
        <v>3705.1835000000001</v>
      </c>
      <c r="AO846">
        <v>2387.6885000000002</v>
      </c>
      <c r="AP846">
        <v>891.36</v>
      </c>
      <c r="AQ846">
        <v>1692.2492</v>
      </c>
      <c r="AR846">
        <v>2534.9077000000002</v>
      </c>
      <c r="AS846">
        <v>3181.5335</v>
      </c>
      <c r="AT846">
        <v>3148.1354000000001</v>
      </c>
      <c r="AU846">
        <v>73.692307999999997</v>
      </c>
      <c r="AV846">
        <v>72.538461999999996</v>
      </c>
      <c r="AW846">
        <v>71.923077000000006</v>
      </c>
      <c r="AX846">
        <v>71.115385000000003</v>
      </c>
      <c r="AY846">
        <v>70.230768999999995</v>
      </c>
      <c r="AZ846">
        <v>69.5</v>
      </c>
      <c r="BA846">
        <v>68.807692000000003</v>
      </c>
      <c r="BB846">
        <v>69.384614999999997</v>
      </c>
      <c r="BC846">
        <v>72.5</v>
      </c>
      <c r="BD846">
        <v>76.884614999999997</v>
      </c>
      <c r="BE846">
        <v>81.653846000000001</v>
      </c>
      <c r="BF846">
        <v>85.384614999999997</v>
      </c>
      <c r="BG846">
        <v>87.807692000000003</v>
      </c>
      <c r="BH846">
        <v>90.615385000000003</v>
      </c>
      <c r="BI846">
        <v>92.038461999999996</v>
      </c>
      <c r="BJ846">
        <v>93.076922999999994</v>
      </c>
      <c r="BK846">
        <v>92.653846000000001</v>
      </c>
      <c r="BL846">
        <v>91.961538000000004</v>
      </c>
      <c r="BM846">
        <v>89.538461999999996</v>
      </c>
      <c r="BN846">
        <v>86</v>
      </c>
      <c r="BO846">
        <v>81.846153999999999</v>
      </c>
      <c r="BP846">
        <v>78.884614999999997</v>
      </c>
      <c r="BQ846">
        <v>77.076922999999994</v>
      </c>
      <c r="BR846">
        <v>75</v>
      </c>
      <c r="BS846">
        <v>-92.735280000000003</v>
      </c>
      <c r="BT846">
        <v>60.401679999999999</v>
      </c>
      <c r="BU846">
        <v>77.540530000000004</v>
      </c>
      <c r="BV846">
        <v>66.350139999999996</v>
      </c>
      <c r="BW846">
        <v>57.453569999999999</v>
      </c>
      <c r="BX846">
        <v>58.269779999999997</v>
      </c>
      <c r="BY846">
        <v>59.691189999999999</v>
      </c>
      <c r="BZ846">
        <v>-31.48827</v>
      </c>
      <c r="CA846">
        <v>-72.283820000000006</v>
      </c>
      <c r="CB846">
        <v>-78.129329999999996</v>
      </c>
      <c r="CC846">
        <v>-42.53933</v>
      </c>
      <c r="CD846">
        <v>-62.034170000000003</v>
      </c>
      <c r="CE846">
        <v>-15.35322</v>
      </c>
      <c r="CF846">
        <v>-11.63162</v>
      </c>
      <c r="CG846">
        <v>-43.145159999999997</v>
      </c>
      <c r="CH846">
        <v>-44.731720000000003</v>
      </c>
      <c r="CI846">
        <v>-55.835369999999998</v>
      </c>
      <c r="CJ846">
        <v>7.0196180000000004</v>
      </c>
      <c r="CK846">
        <v>1423.692</v>
      </c>
      <c r="CL846">
        <v>3321.5039999999999</v>
      </c>
      <c r="CM846">
        <v>2151.1109999999999</v>
      </c>
      <c r="CN846">
        <v>577.67610000000002</v>
      </c>
      <c r="CO846">
        <v>86.438890000000001</v>
      </c>
      <c r="CP846">
        <v>95.294889999999995</v>
      </c>
      <c r="CQ846">
        <v>14738.47</v>
      </c>
      <c r="CR846">
        <v>5725.1260000000002</v>
      </c>
      <c r="CS846">
        <v>5436.2690000000002</v>
      </c>
      <c r="CT846">
        <v>5149.3630000000003</v>
      </c>
      <c r="CU846">
        <v>4927.2160000000003</v>
      </c>
      <c r="CV846">
        <v>5275.9920000000002</v>
      </c>
      <c r="CW846">
        <v>2925.799</v>
      </c>
      <c r="CX846">
        <v>3629.1930000000002</v>
      </c>
      <c r="CY846">
        <v>5155.1530000000002</v>
      </c>
      <c r="CZ846">
        <v>6428.6670000000004</v>
      </c>
      <c r="DA846">
        <v>7608.8419999999996</v>
      </c>
      <c r="DB846">
        <v>8613.6049999999996</v>
      </c>
      <c r="DC846">
        <v>7930.8019999999997</v>
      </c>
      <c r="DD846">
        <v>8443.6200000000008</v>
      </c>
      <c r="DE846">
        <v>10802.3</v>
      </c>
      <c r="DF846">
        <v>10958.15</v>
      </c>
      <c r="DG846">
        <v>11428.17</v>
      </c>
      <c r="DH846">
        <v>14392.98</v>
      </c>
      <c r="DI846">
        <v>15127.86</v>
      </c>
      <c r="DJ846">
        <v>14606.98</v>
      </c>
      <c r="DK846">
        <v>33454.35</v>
      </c>
      <c r="DL846">
        <v>21516.38</v>
      </c>
      <c r="DM846">
        <v>18204.150000000001</v>
      </c>
      <c r="DN846">
        <v>19098.37</v>
      </c>
      <c r="DO846">
        <v>20</v>
      </c>
      <c r="DP846">
        <v>20</v>
      </c>
    </row>
    <row r="847" spans="1:120" x14ac:dyDescent="0.25">
      <c r="A847" t="str">
        <f t="shared" si="13"/>
        <v>AutoDR-Yes_All Elect_44396</v>
      </c>
      <c r="B847" t="s">
        <v>62</v>
      </c>
      <c r="C847" t="s">
        <v>322</v>
      </c>
      <c r="D847" t="s">
        <v>61</v>
      </c>
      <c r="E847" t="s">
        <v>61</v>
      </c>
      <c r="F847" t="s">
        <v>61</v>
      </c>
      <c r="G847" t="s">
        <v>61</v>
      </c>
      <c r="H847" t="s">
        <v>98</v>
      </c>
      <c r="I847" t="s">
        <v>61</v>
      </c>
      <c r="J847" t="s">
        <v>61</v>
      </c>
      <c r="K847" t="s">
        <v>190</v>
      </c>
      <c r="L847" s="18">
        <v>44396</v>
      </c>
      <c r="M847">
        <v>20</v>
      </c>
      <c r="N847">
        <v>20</v>
      </c>
      <c r="O847" t="s">
        <v>258</v>
      </c>
      <c r="P847">
        <v>28</v>
      </c>
      <c r="Q847">
        <v>28</v>
      </c>
      <c r="R847">
        <v>0</v>
      </c>
      <c r="S847">
        <v>0</v>
      </c>
      <c r="T847">
        <v>0</v>
      </c>
      <c r="U847">
        <v>0</v>
      </c>
      <c r="V847">
        <v>0</v>
      </c>
      <c r="W847">
        <v>1512.778</v>
      </c>
      <c r="X847">
        <v>1246.646</v>
      </c>
      <c r="Y847">
        <v>1171.306</v>
      </c>
      <c r="Z847">
        <v>1106.03</v>
      </c>
      <c r="AA847">
        <v>1119.694</v>
      </c>
      <c r="AB847">
        <v>1168.296</v>
      </c>
      <c r="AC847">
        <v>1154.748</v>
      </c>
      <c r="AD847">
        <v>1206.864</v>
      </c>
      <c r="AE847">
        <v>1542.9739999999999</v>
      </c>
      <c r="AF847">
        <v>1849.0540000000001</v>
      </c>
      <c r="AG847">
        <v>1987.1020000000001</v>
      </c>
      <c r="AH847">
        <v>2160.8139999999999</v>
      </c>
      <c r="AI847">
        <v>2308.9699999999998</v>
      </c>
      <c r="AJ847">
        <v>2490.672</v>
      </c>
      <c r="AK847">
        <v>2542.5479999999998</v>
      </c>
      <c r="AL847">
        <v>2487.6239999999998</v>
      </c>
      <c r="AM847">
        <v>2562.9520000000002</v>
      </c>
      <c r="AN847">
        <v>2499.3020000000001</v>
      </c>
      <c r="AO847">
        <v>2376.2840000000001</v>
      </c>
      <c r="AP847">
        <v>2085.576</v>
      </c>
      <c r="AQ847">
        <v>2316.9140000000002</v>
      </c>
      <c r="AR847">
        <v>2009.06</v>
      </c>
      <c r="AS847">
        <v>1550.7080000000001</v>
      </c>
      <c r="AT847">
        <v>1413.27</v>
      </c>
      <c r="AU847">
        <v>66.892857000000006</v>
      </c>
      <c r="AV847">
        <v>66.875</v>
      </c>
      <c r="AW847">
        <v>66.25</v>
      </c>
      <c r="AX847">
        <v>65.625</v>
      </c>
      <c r="AY847">
        <v>65.392857000000006</v>
      </c>
      <c r="AZ847">
        <v>65</v>
      </c>
      <c r="BA847">
        <v>64.392857000000006</v>
      </c>
      <c r="BB847">
        <v>65.178571000000005</v>
      </c>
      <c r="BC847">
        <v>67.928571000000005</v>
      </c>
      <c r="BD847">
        <v>71.964286000000001</v>
      </c>
      <c r="BE847">
        <v>75.517857000000006</v>
      </c>
      <c r="BF847">
        <v>78.642857000000006</v>
      </c>
      <c r="BG847">
        <v>81.571428999999995</v>
      </c>
      <c r="BH847">
        <v>83.714286000000001</v>
      </c>
      <c r="BI847">
        <v>84.5</v>
      </c>
      <c r="BJ847">
        <v>84.821428999999995</v>
      </c>
      <c r="BK847">
        <v>84.517857000000006</v>
      </c>
      <c r="BL847">
        <v>83.517857000000006</v>
      </c>
      <c r="BM847">
        <v>81.178571000000005</v>
      </c>
      <c r="BN847">
        <v>77.982142999999994</v>
      </c>
      <c r="BO847">
        <v>73.642857000000006</v>
      </c>
      <c r="BP847">
        <v>70.321428999999995</v>
      </c>
      <c r="BQ847">
        <v>68.517857000000006</v>
      </c>
      <c r="BR847">
        <v>66.964286000000001</v>
      </c>
      <c r="BS847">
        <v>-28.356190000000002</v>
      </c>
      <c r="BT847">
        <v>-10.79524</v>
      </c>
      <c r="BU847">
        <v>9.0624749999999992</v>
      </c>
      <c r="BV847">
        <v>-11.088089999999999</v>
      </c>
      <c r="BW847">
        <v>-8.6245049999999992</v>
      </c>
      <c r="BX847">
        <v>-18.9682</v>
      </c>
      <c r="BY847">
        <v>16.33914</v>
      </c>
      <c r="BZ847">
        <v>32.267440000000001</v>
      </c>
      <c r="CA847">
        <v>1.974094</v>
      </c>
      <c r="CB847">
        <v>-23.065930000000002</v>
      </c>
      <c r="CC847">
        <v>2.4796279999999999</v>
      </c>
      <c r="CD847">
        <v>20.283560000000001</v>
      </c>
      <c r="CE847">
        <v>2.3848569999999998</v>
      </c>
      <c r="CF847">
        <v>-20.619800000000001</v>
      </c>
      <c r="CG847">
        <v>-30.408290000000001</v>
      </c>
      <c r="CH847">
        <v>-16.339860000000002</v>
      </c>
      <c r="CI847">
        <v>-12.040839999999999</v>
      </c>
      <c r="CJ847">
        <v>15.302680000000001</v>
      </c>
      <c r="CK847">
        <v>55.212159999999997</v>
      </c>
      <c r="CL847">
        <v>220.06809999999999</v>
      </c>
      <c r="CM847">
        <v>-69.347020000000001</v>
      </c>
      <c r="CN847">
        <v>5.5140359999999999</v>
      </c>
      <c r="CO847">
        <v>1.1178319999999999</v>
      </c>
      <c r="CP847">
        <v>-12.975099999999999</v>
      </c>
      <c r="CQ847">
        <v>697.74009999999998</v>
      </c>
      <c r="CR847">
        <v>319.43490000000003</v>
      </c>
      <c r="CS847">
        <v>591.49429999999995</v>
      </c>
      <c r="CT847">
        <v>304.09219999999999</v>
      </c>
      <c r="CU847">
        <v>244.023</v>
      </c>
      <c r="CV847">
        <v>204.1602</v>
      </c>
      <c r="CW847">
        <v>169.28870000000001</v>
      </c>
      <c r="CX847">
        <v>176.19329999999999</v>
      </c>
      <c r="CY847">
        <v>466.4418</v>
      </c>
      <c r="CZ847">
        <v>424.09789999999998</v>
      </c>
      <c r="DA847">
        <v>734.67079999999999</v>
      </c>
      <c r="DB847">
        <v>636.29830000000004</v>
      </c>
      <c r="DC847">
        <v>378.15690000000001</v>
      </c>
      <c r="DD847">
        <v>778.07950000000005</v>
      </c>
      <c r="DE847">
        <v>490.84859999999998</v>
      </c>
      <c r="DF847">
        <v>624.04960000000005</v>
      </c>
      <c r="DG847">
        <v>1248.6990000000001</v>
      </c>
      <c r="DH847">
        <v>1475.248</v>
      </c>
      <c r="DI847">
        <v>1604.6189999999999</v>
      </c>
      <c r="DJ847">
        <v>1285.3879999999999</v>
      </c>
      <c r="DK847">
        <v>1176.9690000000001</v>
      </c>
      <c r="DL847">
        <v>1167.778</v>
      </c>
      <c r="DM847">
        <v>1351.48</v>
      </c>
      <c r="DN847">
        <v>1091.6990000000001</v>
      </c>
      <c r="DO847">
        <v>20</v>
      </c>
      <c r="DP847">
        <v>20</v>
      </c>
    </row>
    <row r="848" spans="1:120" hidden="1" x14ac:dyDescent="0.25">
      <c r="A848" t="str">
        <f t="shared" si="13"/>
        <v>Size_Grp-Below 20 kW_All Elect_44396</v>
      </c>
      <c r="B848" t="s">
        <v>62</v>
      </c>
      <c r="C848" t="s">
        <v>259</v>
      </c>
      <c r="D848" t="s">
        <v>61</v>
      </c>
      <c r="E848" t="s">
        <v>61</v>
      </c>
      <c r="F848" t="s">
        <v>61</v>
      </c>
      <c r="G848" t="s">
        <v>61</v>
      </c>
      <c r="H848" t="s">
        <v>61</v>
      </c>
      <c r="I848" t="s">
        <v>61</v>
      </c>
      <c r="J848" t="s">
        <v>260</v>
      </c>
      <c r="K848" t="s">
        <v>190</v>
      </c>
      <c r="L848" s="18">
        <v>44396</v>
      </c>
      <c r="M848">
        <v>20</v>
      </c>
      <c r="N848">
        <v>20</v>
      </c>
      <c r="O848" t="s">
        <v>258</v>
      </c>
      <c r="P848">
        <v>32</v>
      </c>
      <c r="Q848">
        <v>32</v>
      </c>
      <c r="R848">
        <v>0</v>
      </c>
      <c r="S848">
        <v>0</v>
      </c>
      <c r="T848">
        <v>0</v>
      </c>
      <c r="U848">
        <v>0</v>
      </c>
      <c r="V848">
        <v>0</v>
      </c>
      <c r="W848">
        <v>128.1095</v>
      </c>
      <c r="X848">
        <v>136.22049999999999</v>
      </c>
      <c r="Y848">
        <v>135.547</v>
      </c>
      <c r="Z848">
        <v>135.5515</v>
      </c>
      <c r="AA848">
        <v>174.13399999999999</v>
      </c>
      <c r="AB848">
        <v>162.45750000000001</v>
      </c>
      <c r="AC848">
        <v>158.91159999999999</v>
      </c>
      <c r="AD848">
        <v>223.8509</v>
      </c>
      <c r="AE848">
        <v>312.34050000000002</v>
      </c>
      <c r="AF848">
        <v>380.59100000000001</v>
      </c>
      <c r="AG848">
        <v>405.74250000000001</v>
      </c>
      <c r="AH848">
        <v>441.6225</v>
      </c>
      <c r="AI848">
        <v>467.49400000000003</v>
      </c>
      <c r="AJ848">
        <v>495.3535</v>
      </c>
      <c r="AK848">
        <v>508.483</v>
      </c>
      <c r="AL848">
        <v>499.27449999999999</v>
      </c>
      <c r="AM848">
        <v>504.99349999999998</v>
      </c>
      <c r="AN848">
        <v>497.57850000000002</v>
      </c>
      <c r="AO848">
        <v>487.75700000000001</v>
      </c>
      <c r="AP848">
        <v>363.5625</v>
      </c>
      <c r="AQ848">
        <v>415.47300000000001</v>
      </c>
      <c r="AR848">
        <v>296.98849999999999</v>
      </c>
      <c r="AS848">
        <v>197.38550000000001</v>
      </c>
      <c r="AT848">
        <v>136.9555</v>
      </c>
      <c r="AU848">
        <v>75.296875</v>
      </c>
      <c r="AV848">
        <v>73.78125</v>
      </c>
      <c r="AW848">
        <v>73.078125</v>
      </c>
      <c r="AX848">
        <v>72.21875</v>
      </c>
      <c r="AY848">
        <v>71.75</v>
      </c>
      <c r="AZ848">
        <v>71.0625</v>
      </c>
      <c r="BA848">
        <v>70.21875</v>
      </c>
      <c r="BB848">
        <v>71.4375</v>
      </c>
      <c r="BC848">
        <v>75.8125</v>
      </c>
      <c r="BD848">
        <v>80.203125</v>
      </c>
      <c r="BE848">
        <v>83.703125</v>
      </c>
      <c r="BF848">
        <v>87.640625</v>
      </c>
      <c r="BG848">
        <v>90.125</v>
      </c>
      <c r="BH848">
        <v>92.640625</v>
      </c>
      <c r="BI848">
        <v>93.765625</v>
      </c>
      <c r="BJ848">
        <v>94.515625</v>
      </c>
      <c r="BK848">
        <v>94.90625</v>
      </c>
      <c r="BL848">
        <v>94.3125</v>
      </c>
      <c r="BM848">
        <v>92.859375</v>
      </c>
      <c r="BN848">
        <v>89.5625</v>
      </c>
      <c r="BO848">
        <v>85.046875</v>
      </c>
      <c r="BP848">
        <v>81.328125</v>
      </c>
      <c r="BQ848">
        <v>78.96875</v>
      </c>
      <c r="BR848">
        <v>77.125</v>
      </c>
      <c r="BS848">
        <v>0.79478850000000001</v>
      </c>
      <c r="BT848">
        <v>0.84371499999999999</v>
      </c>
      <c r="BU848">
        <v>-0.40710970000000002</v>
      </c>
      <c r="BV848">
        <v>-1.972224</v>
      </c>
      <c r="BW848">
        <v>-3.7913429999999999</v>
      </c>
      <c r="BX848">
        <v>6.5274780000000003</v>
      </c>
      <c r="BY848">
        <v>6.6369490000000004</v>
      </c>
      <c r="BZ848">
        <v>-0.93430270000000004</v>
      </c>
      <c r="CA848">
        <v>-3.51999</v>
      </c>
      <c r="CB848">
        <v>-3.7174800000000001</v>
      </c>
      <c r="CC848">
        <v>-0.97294740000000002</v>
      </c>
      <c r="CD848">
        <v>-7.6281059999999998</v>
      </c>
      <c r="CE848">
        <v>-7.785679</v>
      </c>
      <c r="CF848">
        <v>-2.4307460000000001</v>
      </c>
      <c r="CG848">
        <v>2.648733</v>
      </c>
      <c r="CH848">
        <v>1.9122399999999999</v>
      </c>
      <c r="CI848">
        <v>1.2019569999999999</v>
      </c>
      <c r="CJ848">
        <v>-0.385349</v>
      </c>
      <c r="CK848">
        <v>-13.58047</v>
      </c>
      <c r="CL848">
        <v>65.620819999999995</v>
      </c>
      <c r="CM848">
        <v>-9.1696760000000008</v>
      </c>
      <c r="CN848">
        <v>-5.5393819999999998</v>
      </c>
      <c r="CO848">
        <v>-7.6903420000000002</v>
      </c>
      <c r="CP848">
        <v>0.131137</v>
      </c>
      <c r="CQ848">
        <v>9.6280490000000007</v>
      </c>
      <c r="CR848">
        <v>8.8060969999999994</v>
      </c>
      <c r="CS848">
        <v>8.8848579999999995</v>
      </c>
      <c r="CT848">
        <v>8.3383669999999999</v>
      </c>
      <c r="CU848">
        <v>11.20696</v>
      </c>
      <c r="CV848">
        <v>9.8618550000000003</v>
      </c>
      <c r="CW848">
        <v>5.0476419999999997</v>
      </c>
      <c r="CX848">
        <v>8.1720100000000002</v>
      </c>
      <c r="CY848">
        <v>7.8130050000000004</v>
      </c>
      <c r="CZ848">
        <v>9.6146180000000001</v>
      </c>
      <c r="DA848">
        <v>11.500400000000001</v>
      </c>
      <c r="DB848">
        <v>12.604229999999999</v>
      </c>
      <c r="DC848">
        <v>13.130459999999999</v>
      </c>
      <c r="DD848">
        <v>17.785229999999999</v>
      </c>
      <c r="DE848">
        <v>21.438549999999999</v>
      </c>
      <c r="DF848">
        <v>25.83351</v>
      </c>
      <c r="DG848">
        <v>24.034040000000001</v>
      </c>
      <c r="DH848">
        <v>23.4132</v>
      </c>
      <c r="DI848">
        <v>33.049469999999999</v>
      </c>
      <c r="DJ848">
        <v>35.401090000000003</v>
      </c>
      <c r="DK848">
        <v>28.100339999999999</v>
      </c>
      <c r="DL848">
        <v>16.390499999999999</v>
      </c>
      <c r="DM848">
        <v>9.7549299999999999</v>
      </c>
      <c r="DN848">
        <v>7.2574110000000003</v>
      </c>
      <c r="DO848">
        <v>20</v>
      </c>
      <c r="DP848">
        <v>20</v>
      </c>
    </row>
    <row r="849" spans="1:120" hidden="1" x14ac:dyDescent="0.25">
      <c r="A849" t="str">
        <f t="shared" si="13"/>
        <v>LCA-Stockton_All Elect_44396</v>
      </c>
      <c r="B849" t="s">
        <v>62</v>
      </c>
      <c r="C849" t="s">
        <v>213</v>
      </c>
      <c r="D849" t="s">
        <v>39</v>
      </c>
      <c r="E849" t="s">
        <v>61</v>
      </c>
      <c r="F849" t="s">
        <v>61</v>
      </c>
      <c r="G849" t="s">
        <v>61</v>
      </c>
      <c r="H849" t="s">
        <v>61</v>
      </c>
      <c r="I849" t="s">
        <v>61</v>
      </c>
      <c r="J849" t="s">
        <v>61</v>
      </c>
      <c r="K849" t="s">
        <v>190</v>
      </c>
      <c r="L849" s="18">
        <v>44396</v>
      </c>
      <c r="M849">
        <v>20</v>
      </c>
      <c r="N849">
        <v>20</v>
      </c>
      <c r="O849" t="s">
        <v>258</v>
      </c>
      <c r="P849">
        <v>20</v>
      </c>
      <c r="Q849">
        <v>19</v>
      </c>
      <c r="R849">
        <v>0</v>
      </c>
      <c r="S849">
        <v>0</v>
      </c>
      <c r="T849">
        <v>0</v>
      </c>
      <c r="U849">
        <v>0</v>
      </c>
      <c r="V849">
        <v>0</v>
      </c>
      <c r="W849">
        <v>718.28421000000003</v>
      </c>
      <c r="X849">
        <v>516.97158000000002</v>
      </c>
      <c r="Y849">
        <v>515.44632000000001</v>
      </c>
      <c r="Z849">
        <v>504.06315999999998</v>
      </c>
      <c r="AA849">
        <v>515.25262999999995</v>
      </c>
      <c r="AB849">
        <v>702.05683999999997</v>
      </c>
      <c r="AC849">
        <v>929.48316</v>
      </c>
      <c r="AD849">
        <v>953.78947000000005</v>
      </c>
      <c r="AE849">
        <v>1173.9284</v>
      </c>
      <c r="AF849">
        <v>1314.8389</v>
      </c>
      <c r="AG849">
        <v>1479.1989000000001</v>
      </c>
      <c r="AH849">
        <v>1576.4767999999999</v>
      </c>
      <c r="AI849">
        <v>1582.8221000000001</v>
      </c>
      <c r="AJ849">
        <v>1664.5526</v>
      </c>
      <c r="AK849">
        <v>1600.9284</v>
      </c>
      <c r="AL849">
        <v>1570.7211</v>
      </c>
      <c r="AM849">
        <v>1569.6558</v>
      </c>
      <c r="AN849">
        <v>1410.2304999999999</v>
      </c>
      <c r="AO849">
        <v>1350.0032000000001</v>
      </c>
      <c r="AP849">
        <v>1206.7137</v>
      </c>
      <c r="AQ849">
        <v>1282.1632</v>
      </c>
      <c r="AR849">
        <v>1087.5979</v>
      </c>
      <c r="AS849">
        <v>932.27053000000001</v>
      </c>
      <c r="AT849">
        <v>891.67367999999999</v>
      </c>
      <c r="AU849">
        <v>74.184211000000005</v>
      </c>
      <c r="AV849">
        <v>73</v>
      </c>
      <c r="AW849">
        <v>72.526315999999994</v>
      </c>
      <c r="AX849">
        <v>72.526315999999994</v>
      </c>
      <c r="AY849">
        <v>71.868420999999998</v>
      </c>
      <c r="AZ849">
        <v>70.5</v>
      </c>
      <c r="BA849">
        <v>69.473684000000006</v>
      </c>
      <c r="BB849">
        <v>68.078946999999999</v>
      </c>
      <c r="BC849">
        <v>70.736841999999996</v>
      </c>
      <c r="BD849">
        <v>74.894737000000006</v>
      </c>
      <c r="BE849">
        <v>80.210526000000002</v>
      </c>
      <c r="BF849">
        <v>85.184211000000005</v>
      </c>
      <c r="BG849">
        <v>89.894737000000006</v>
      </c>
      <c r="BH849">
        <v>92.421053000000001</v>
      </c>
      <c r="BI849">
        <v>94.131579000000002</v>
      </c>
      <c r="BJ849">
        <v>94.842105000000004</v>
      </c>
      <c r="BK849">
        <v>94.368420999999998</v>
      </c>
      <c r="BL849">
        <v>93.736841999999996</v>
      </c>
      <c r="BM849">
        <v>91.263158000000004</v>
      </c>
      <c r="BN849">
        <v>87.631579000000002</v>
      </c>
      <c r="BO849">
        <v>82.289473999999998</v>
      </c>
      <c r="BP849">
        <v>78.078946999999999</v>
      </c>
      <c r="BQ849">
        <v>75.552632000000003</v>
      </c>
      <c r="BR849">
        <v>74.026315999999994</v>
      </c>
      <c r="BS849">
        <v>-101.3766</v>
      </c>
      <c r="BT849">
        <v>37.316600000000001</v>
      </c>
      <c r="BU849">
        <v>-7.1243949999999998</v>
      </c>
      <c r="BV849">
        <v>-4.1938950000000004</v>
      </c>
      <c r="BW849">
        <v>-10.0718</v>
      </c>
      <c r="BX849">
        <v>-13.16779</v>
      </c>
      <c r="BY849">
        <v>-24.245560000000001</v>
      </c>
      <c r="BZ849">
        <v>19.27637</v>
      </c>
      <c r="CA849">
        <v>27.67145</v>
      </c>
      <c r="CB849">
        <v>7.148936</v>
      </c>
      <c r="CC849">
        <v>-26.224229999999999</v>
      </c>
      <c r="CD849">
        <v>-21.85793</v>
      </c>
      <c r="CE849">
        <v>-9.829834</v>
      </c>
      <c r="CF849">
        <v>-6.0715599999999998</v>
      </c>
      <c r="CG849">
        <v>13.43614</v>
      </c>
      <c r="CH849">
        <v>27.057259999999999</v>
      </c>
      <c r="CI849">
        <v>49.473379999999999</v>
      </c>
      <c r="CJ849">
        <v>16.29487</v>
      </c>
      <c r="CK849">
        <v>67.956699999999998</v>
      </c>
      <c r="CL849">
        <v>276.9194</v>
      </c>
      <c r="CM849">
        <v>11.602589999999999</v>
      </c>
      <c r="CN849">
        <v>-61.525469999999999</v>
      </c>
      <c r="CO849">
        <v>-73.730879999999999</v>
      </c>
      <c r="CP849">
        <v>-78.538579999999996</v>
      </c>
      <c r="CQ849">
        <v>4986.3540000000003</v>
      </c>
      <c r="CR849">
        <v>2658.5770000000002</v>
      </c>
      <c r="CS849">
        <v>2539.4059999999999</v>
      </c>
      <c r="CT849">
        <v>2072.7190000000001</v>
      </c>
      <c r="CU849">
        <v>2156.8240000000001</v>
      </c>
      <c r="CV849">
        <v>1755.6769999999999</v>
      </c>
      <c r="CW849">
        <v>558.76909999999998</v>
      </c>
      <c r="CX849">
        <v>1078.9010000000001</v>
      </c>
      <c r="CY849">
        <v>1467.787</v>
      </c>
      <c r="CZ849">
        <v>1059.271</v>
      </c>
      <c r="DA849">
        <v>3267.221</v>
      </c>
      <c r="DB849">
        <v>5098.0780000000004</v>
      </c>
      <c r="DC849">
        <v>5097.9290000000001</v>
      </c>
      <c r="DD849">
        <v>6608.192</v>
      </c>
      <c r="DE849">
        <v>5448.2690000000002</v>
      </c>
      <c r="DF849">
        <v>6488.0839999999998</v>
      </c>
      <c r="DG849">
        <v>8293.7659999999996</v>
      </c>
      <c r="DH849">
        <v>3220.3649999999998</v>
      </c>
      <c r="DI849">
        <v>3885.28</v>
      </c>
      <c r="DJ849">
        <v>6289.5249999999996</v>
      </c>
      <c r="DK849">
        <v>2584.6909999999998</v>
      </c>
      <c r="DL849">
        <v>1894.365</v>
      </c>
      <c r="DM849">
        <v>2423.3690000000001</v>
      </c>
      <c r="DN849">
        <v>2389.2649999999999</v>
      </c>
      <c r="DO849">
        <v>20</v>
      </c>
      <c r="DP849">
        <v>20</v>
      </c>
    </row>
    <row r="850" spans="1:120" hidden="1" x14ac:dyDescent="0.25">
      <c r="A850" t="str">
        <f t="shared" si="13"/>
        <v>LCA-Greater Bay Area_All Elect_44396</v>
      </c>
      <c r="B850" t="s">
        <v>62</v>
      </c>
      <c r="C850" t="s">
        <v>209</v>
      </c>
      <c r="D850" t="s">
        <v>36</v>
      </c>
      <c r="E850" t="s">
        <v>61</v>
      </c>
      <c r="F850" t="s">
        <v>61</v>
      </c>
      <c r="G850" t="s">
        <v>61</v>
      </c>
      <c r="H850" t="s">
        <v>61</v>
      </c>
      <c r="I850" t="s">
        <v>61</v>
      </c>
      <c r="J850" t="s">
        <v>61</v>
      </c>
      <c r="K850" t="s">
        <v>190</v>
      </c>
      <c r="L850" s="18">
        <v>44396</v>
      </c>
      <c r="M850">
        <v>20</v>
      </c>
      <c r="N850">
        <v>20</v>
      </c>
      <c r="O850" t="s">
        <v>258</v>
      </c>
      <c r="P850">
        <v>119</v>
      </c>
      <c r="Q850">
        <v>119</v>
      </c>
      <c r="R850">
        <v>0</v>
      </c>
      <c r="S850">
        <v>0</v>
      </c>
      <c r="T850">
        <v>0</v>
      </c>
      <c r="U850">
        <v>0</v>
      </c>
      <c r="V850">
        <v>0</v>
      </c>
      <c r="W850">
        <v>6146.7695000000003</v>
      </c>
      <c r="X850">
        <v>5879.7955000000002</v>
      </c>
      <c r="Y850">
        <v>5925.9134999999997</v>
      </c>
      <c r="Z850">
        <v>5824.951</v>
      </c>
      <c r="AA850">
        <v>5908.3062</v>
      </c>
      <c r="AB850">
        <v>6289.5357999999997</v>
      </c>
      <c r="AC850">
        <v>6902.4669999999996</v>
      </c>
      <c r="AD850">
        <v>7901.2650000000003</v>
      </c>
      <c r="AE850">
        <v>9299.8765000000003</v>
      </c>
      <c r="AF850">
        <v>10352.023999999999</v>
      </c>
      <c r="AG850">
        <v>11180.096</v>
      </c>
      <c r="AH850">
        <v>12844.175999999999</v>
      </c>
      <c r="AI850">
        <v>13127.96</v>
      </c>
      <c r="AJ850">
        <v>13967.817999999999</v>
      </c>
      <c r="AK850">
        <v>14168.953</v>
      </c>
      <c r="AL850">
        <v>14450.406000000001</v>
      </c>
      <c r="AM850">
        <v>14425.523999999999</v>
      </c>
      <c r="AN850">
        <v>13900.869000000001</v>
      </c>
      <c r="AO850">
        <v>13434.550999999999</v>
      </c>
      <c r="AP850">
        <v>11712.616</v>
      </c>
      <c r="AQ850">
        <v>10332.468999999999</v>
      </c>
      <c r="AR850">
        <v>8223.3264999999992</v>
      </c>
      <c r="AS850">
        <v>6974.8132999999998</v>
      </c>
      <c r="AT850">
        <v>6369.7307000000001</v>
      </c>
      <c r="AU850">
        <v>59.714286000000001</v>
      </c>
      <c r="AV850">
        <v>60.777310999999997</v>
      </c>
      <c r="AW850">
        <v>60.205882000000003</v>
      </c>
      <c r="AX850">
        <v>59.411765000000003</v>
      </c>
      <c r="AY850">
        <v>59.365546000000002</v>
      </c>
      <c r="AZ850">
        <v>59.445377999999998</v>
      </c>
      <c r="BA850">
        <v>59.050420000000003</v>
      </c>
      <c r="BB850">
        <v>60</v>
      </c>
      <c r="BC850">
        <v>62.180672000000001</v>
      </c>
      <c r="BD850">
        <v>65.722689000000003</v>
      </c>
      <c r="BE850">
        <v>68.487395000000006</v>
      </c>
      <c r="BF850">
        <v>70.886555000000001</v>
      </c>
      <c r="BG850">
        <v>73.260503999999997</v>
      </c>
      <c r="BH850">
        <v>74.407562999999996</v>
      </c>
      <c r="BI850">
        <v>74.390755999999996</v>
      </c>
      <c r="BJ850">
        <v>74.067227000000003</v>
      </c>
      <c r="BK850">
        <v>73.567227000000003</v>
      </c>
      <c r="BL850">
        <v>72.340335999999994</v>
      </c>
      <c r="BM850">
        <v>70.226890999999995</v>
      </c>
      <c r="BN850">
        <v>67.428571000000005</v>
      </c>
      <c r="BO850">
        <v>63.949579999999997</v>
      </c>
      <c r="BP850">
        <v>61.319327999999999</v>
      </c>
      <c r="BQ850">
        <v>60.008403000000001</v>
      </c>
      <c r="BR850">
        <v>58.886555000000001</v>
      </c>
      <c r="BS850">
        <v>65.174999999999997</v>
      </c>
      <c r="BT850">
        <v>38.933619999999998</v>
      </c>
      <c r="BU850">
        <v>-5.5868390000000003</v>
      </c>
      <c r="BV850">
        <v>18.45514</v>
      </c>
      <c r="BW850">
        <v>88.054370000000006</v>
      </c>
      <c r="BX850">
        <v>109.2955</v>
      </c>
      <c r="BY850">
        <v>64.315489999999997</v>
      </c>
      <c r="BZ850">
        <v>-1.124107</v>
      </c>
      <c r="CA850">
        <v>-145.1371</v>
      </c>
      <c r="CB850">
        <v>-128.8903</v>
      </c>
      <c r="CC850">
        <v>-73.621639999999999</v>
      </c>
      <c r="CD850">
        <v>-321.98430000000002</v>
      </c>
      <c r="CE850">
        <v>-201.0489</v>
      </c>
      <c r="CF850">
        <v>-345.93830000000003</v>
      </c>
      <c r="CG850">
        <v>-425.41770000000002</v>
      </c>
      <c r="CH850">
        <v>-368.2867</v>
      </c>
      <c r="CI850">
        <v>-410.69580000000002</v>
      </c>
      <c r="CJ850">
        <v>-340.79759999999999</v>
      </c>
      <c r="CK850">
        <v>-136.59790000000001</v>
      </c>
      <c r="CL850">
        <v>559.53769999999997</v>
      </c>
      <c r="CM850">
        <v>-106.75060000000001</v>
      </c>
      <c r="CN850">
        <v>-81.815250000000006</v>
      </c>
      <c r="CO850">
        <v>-52.374200000000002</v>
      </c>
      <c r="CP850">
        <v>-46.483220000000003</v>
      </c>
      <c r="CQ850">
        <v>12707.58</v>
      </c>
      <c r="CR850">
        <v>3017.9940000000001</v>
      </c>
      <c r="CS850">
        <v>2404.6219999999998</v>
      </c>
      <c r="CT850">
        <v>1774.585</v>
      </c>
      <c r="CU850">
        <v>3164.5349999999999</v>
      </c>
      <c r="CV850">
        <v>3227.0120000000002</v>
      </c>
      <c r="CW850">
        <v>1838.1759999999999</v>
      </c>
      <c r="CX850">
        <v>1458.8209999999999</v>
      </c>
      <c r="CY850">
        <v>4826.866</v>
      </c>
      <c r="CZ850">
        <v>6237.2179999999998</v>
      </c>
      <c r="DA850">
        <v>12305.78</v>
      </c>
      <c r="DB850">
        <v>15377.57</v>
      </c>
      <c r="DC850">
        <v>21476.41</v>
      </c>
      <c r="DD850">
        <v>26316.85</v>
      </c>
      <c r="DE850">
        <v>33860.160000000003</v>
      </c>
      <c r="DF850">
        <v>38363.980000000003</v>
      </c>
      <c r="DG850">
        <v>43956.24</v>
      </c>
      <c r="DH850">
        <v>35146.53</v>
      </c>
      <c r="DI850">
        <v>35037.46</v>
      </c>
      <c r="DJ850">
        <v>30924.58</v>
      </c>
      <c r="DK850">
        <v>27653.09</v>
      </c>
      <c r="DL850">
        <v>24530.54</v>
      </c>
      <c r="DM850">
        <v>13592.33</v>
      </c>
      <c r="DN850">
        <v>9932.52</v>
      </c>
      <c r="DO850">
        <v>20</v>
      </c>
      <c r="DP850">
        <v>20</v>
      </c>
    </row>
    <row r="851" spans="1:120" hidden="1" x14ac:dyDescent="0.25">
      <c r="A851" t="str">
        <f t="shared" si="13"/>
        <v>sublap_id-SLAP_PGSB_All Elect_44396</v>
      </c>
      <c r="B851" t="s">
        <v>62</v>
      </c>
      <c r="C851" t="s">
        <v>281</v>
      </c>
      <c r="D851" t="s">
        <v>61</v>
      </c>
      <c r="E851" t="s">
        <v>282</v>
      </c>
      <c r="F851" t="s">
        <v>61</v>
      </c>
      <c r="G851" t="s">
        <v>61</v>
      </c>
      <c r="H851" t="s">
        <v>61</v>
      </c>
      <c r="I851" t="s">
        <v>61</v>
      </c>
      <c r="J851" t="s">
        <v>61</v>
      </c>
      <c r="K851" t="s">
        <v>190</v>
      </c>
      <c r="L851" s="18">
        <v>44396</v>
      </c>
      <c r="M851">
        <v>20</v>
      </c>
      <c r="N851">
        <v>20</v>
      </c>
      <c r="O851" t="s">
        <v>258</v>
      </c>
      <c r="P851">
        <v>47</v>
      </c>
      <c r="Q851">
        <v>47</v>
      </c>
      <c r="R851">
        <v>0</v>
      </c>
      <c r="S851">
        <v>0</v>
      </c>
      <c r="T851">
        <v>0</v>
      </c>
      <c r="U851">
        <v>0</v>
      </c>
      <c r="V851">
        <v>0</v>
      </c>
      <c r="W851">
        <v>1043.2125000000001</v>
      </c>
      <c r="X851">
        <v>986.62850000000003</v>
      </c>
      <c r="Y851">
        <v>947.78599999999994</v>
      </c>
      <c r="Z851">
        <v>915.62649999999996</v>
      </c>
      <c r="AA851">
        <v>991.096</v>
      </c>
      <c r="AB851">
        <v>1066.8865000000001</v>
      </c>
      <c r="AC851">
        <v>1252.5409999999999</v>
      </c>
      <c r="AD851">
        <v>1479.8724999999999</v>
      </c>
      <c r="AE851">
        <v>1957.8934999999999</v>
      </c>
      <c r="AF851">
        <v>2495.5880000000002</v>
      </c>
      <c r="AG851">
        <v>2635.7294999999999</v>
      </c>
      <c r="AH851">
        <v>3197.0715</v>
      </c>
      <c r="AI851">
        <v>3319.0970000000002</v>
      </c>
      <c r="AJ851">
        <v>3492.8184999999999</v>
      </c>
      <c r="AK851">
        <v>3621.2890000000002</v>
      </c>
      <c r="AL851">
        <v>3680.1655000000001</v>
      </c>
      <c r="AM851">
        <v>3632.9614999999999</v>
      </c>
      <c r="AN851">
        <v>3596.8325</v>
      </c>
      <c r="AO851">
        <v>3543.3560000000002</v>
      </c>
      <c r="AP851">
        <v>2891.1745000000001</v>
      </c>
      <c r="AQ851">
        <v>2742.348</v>
      </c>
      <c r="AR851">
        <v>1751.9565</v>
      </c>
      <c r="AS851">
        <v>1160.6645000000001</v>
      </c>
      <c r="AT851">
        <v>1028.3885</v>
      </c>
      <c r="AU851">
        <v>63</v>
      </c>
      <c r="AV851">
        <v>65</v>
      </c>
      <c r="AW851">
        <v>64.159574000000006</v>
      </c>
      <c r="AX851">
        <v>63.159573999999999</v>
      </c>
      <c r="AY851">
        <v>63</v>
      </c>
      <c r="AZ851">
        <v>63</v>
      </c>
      <c r="BA851">
        <v>62</v>
      </c>
      <c r="BB851">
        <v>63.180850999999997</v>
      </c>
      <c r="BC851">
        <v>65.680851000000004</v>
      </c>
      <c r="BD851">
        <v>70</v>
      </c>
      <c r="BE851">
        <v>73.659574000000006</v>
      </c>
      <c r="BF851">
        <v>77.319148999999996</v>
      </c>
      <c r="BG851">
        <v>81.5</v>
      </c>
      <c r="BH851">
        <v>83.680851000000004</v>
      </c>
      <c r="BI851">
        <v>82.702128000000002</v>
      </c>
      <c r="BJ851">
        <v>82.042552999999998</v>
      </c>
      <c r="BK851">
        <v>81.202128000000002</v>
      </c>
      <c r="BL851">
        <v>80.404255000000006</v>
      </c>
      <c r="BM851">
        <v>77.744681</v>
      </c>
      <c r="BN851">
        <v>74.063829999999996</v>
      </c>
      <c r="BO851">
        <v>69.042552999999998</v>
      </c>
      <c r="BP851">
        <v>65.202128000000002</v>
      </c>
      <c r="BQ851">
        <v>63.021276999999998</v>
      </c>
      <c r="BR851">
        <v>61.340426000000001</v>
      </c>
      <c r="BS851">
        <v>-19.363340000000001</v>
      </c>
      <c r="BT851">
        <v>1.435932</v>
      </c>
      <c r="BU851">
        <v>-6.8375050000000002</v>
      </c>
      <c r="BV851">
        <v>-9.8905569999999994</v>
      </c>
      <c r="BW851">
        <v>17.32882</v>
      </c>
      <c r="BX851">
        <v>43.311520000000002</v>
      </c>
      <c r="BY851">
        <v>-0.4068928</v>
      </c>
      <c r="BZ851">
        <v>-21.57489</v>
      </c>
      <c r="CA851">
        <v>-35.71237</v>
      </c>
      <c r="CB851">
        <v>-21.74615</v>
      </c>
      <c r="CC851">
        <v>26.281300000000002</v>
      </c>
      <c r="CD851">
        <v>-88.077550000000002</v>
      </c>
      <c r="CE851">
        <v>-40.606540000000003</v>
      </c>
      <c r="CF851">
        <v>-65.433239999999998</v>
      </c>
      <c r="CG851">
        <v>-102.60339999999999</v>
      </c>
      <c r="CH851">
        <v>-86.055660000000003</v>
      </c>
      <c r="CI851">
        <v>-94.238979999999998</v>
      </c>
      <c r="CJ851">
        <v>-64.481960000000001</v>
      </c>
      <c r="CK851">
        <v>42.206420000000001</v>
      </c>
      <c r="CL851">
        <v>368.21440000000001</v>
      </c>
      <c r="CM851">
        <v>-12.407260000000001</v>
      </c>
      <c r="CN851">
        <v>18.079730000000001</v>
      </c>
      <c r="CO851">
        <v>22.086279999999999</v>
      </c>
      <c r="CP851">
        <v>-5.9645659999999996</v>
      </c>
      <c r="CQ851">
        <v>236.97200000000001</v>
      </c>
      <c r="CR851">
        <v>134.12809999999999</v>
      </c>
      <c r="CS851">
        <v>135.77350000000001</v>
      </c>
      <c r="CT851">
        <v>113.4355</v>
      </c>
      <c r="CU851">
        <v>692.84500000000003</v>
      </c>
      <c r="CV851">
        <v>1072.376</v>
      </c>
      <c r="CW851">
        <v>409.73180000000002</v>
      </c>
      <c r="CX851">
        <v>543.35929999999996</v>
      </c>
      <c r="CY851">
        <v>1659.297</v>
      </c>
      <c r="CZ851">
        <v>944.54499999999996</v>
      </c>
      <c r="DA851">
        <v>2390.5569999999998</v>
      </c>
      <c r="DB851">
        <v>1615.028</v>
      </c>
      <c r="DC851">
        <v>1253.2149999999999</v>
      </c>
      <c r="DD851">
        <v>1517.6369999999999</v>
      </c>
      <c r="DE851">
        <v>2366.0520000000001</v>
      </c>
      <c r="DF851">
        <v>2384.4589999999998</v>
      </c>
      <c r="DG851">
        <v>2300.7379999999998</v>
      </c>
      <c r="DH851">
        <v>2634.8760000000002</v>
      </c>
      <c r="DI851">
        <v>1702.953</v>
      </c>
      <c r="DJ851">
        <v>2171.1329999999998</v>
      </c>
      <c r="DK851">
        <v>2075.7530000000002</v>
      </c>
      <c r="DL851">
        <v>1106.9559999999999</v>
      </c>
      <c r="DM851">
        <v>612.84709999999995</v>
      </c>
      <c r="DN851">
        <v>367.05360000000002</v>
      </c>
      <c r="DO851">
        <v>20</v>
      </c>
      <c r="DP851">
        <v>20</v>
      </c>
    </row>
    <row r="852" spans="1:120" hidden="1" x14ac:dyDescent="0.25">
      <c r="A852" t="str">
        <f t="shared" si="13"/>
        <v>sublap_id-SLAP_PGP2_All Elect_44396</v>
      </c>
      <c r="B852" t="s">
        <v>62</v>
      </c>
      <c r="C852" t="s">
        <v>301</v>
      </c>
      <c r="D852" t="s">
        <v>61</v>
      </c>
      <c r="E852" t="s">
        <v>302</v>
      </c>
      <c r="F852" t="s">
        <v>61</v>
      </c>
      <c r="G852" t="s">
        <v>61</v>
      </c>
      <c r="H852" t="s">
        <v>61</v>
      </c>
      <c r="I852" t="s">
        <v>61</v>
      </c>
      <c r="J852" t="s">
        <v>61</v>
      </c>
      <c r="K852" t="s">
        <v>190</v>
      </c>
      <c r="L852" s="18">
        <v>44396</v>
      </c>
      <c r="M852">
        <v>20</v>
      </c>
      <c r="N852">
        <v>20</v>
      </c>
      <c r="O852" t="s">
        <v>258</v>
      </c>
      <c r="P852">
        <v>23</v>
      </c>
      <c r="Q852">
        <v>23</v>
      </c>
      <c r="R852">
        <v>0</v>
      </c>
      <c r="S852">
        <v>0</v>
      </c>
      <c r="T852">
        <v>0</v>
      </c>
      <c r="U852">
        <v>0</v>
      </c>
      <c r="V852">
        <v>0</v>
      </c>
      <c r="W852">
        <v>428.01600000000002</v>
      </c>
      <c r="X852">
        <v>426.096</v>
      </c>
      <c r="Y852">
        <v>418.14</v>
      </c>
      <c r="Z852">
        <v>414.00900000000001</v>
      </c>
      <c r="AA852">
        <v>460.72899999999998</v>
      </c>
      <c r="AB852">
        <v>514.58500000000004</v>
      </c>
      <c r="AC852">
        <v>591.07600000000002</v>
      </c>
      <c r="AD852">
        <v>792.57299999999998</v>
      </c>
      <c r="AE852">
        <v>982.87199999999996</v>
      </c>
      <c r="AF852">
        <v>1010.434</v>
      </c>
      <c r="AG852">
        <v>1032.9639999999999</v>
      </c>
      <c r="AH852">
        <v>1358.7739999999999</v>
      </c>
      <c r="AI852">
        <v>1426.011</v>
      </c>
      <c r="AJ852">
        <v>1519.3720000000001</v>
      </c>
      <c r="AK852">
        <v>1619.7339999999999</v>
      </c>
      <c r="AL852">
        <v>1647.3230000000001</v>
      </c>
      <c r="AM852">
        <v>1611.117</v>
      </c>
      <c r="AN852">
        <v>1525.6469999999999</v>
      </c>
      <c r="AO852">
        <v>1388.2460000000001</v>
      </c>
      <c r="AP852">
        <v>1168.806</v>
      </c>
      <c r="AQ852">
        <v>994.65</v>
      </c>
      <c r="AR852">
        <v>722.33199999999999</v>
      </c>
      <c r="AS852">
        <v>523.19299999999998</v>
      </c>
      <c r="AT852">
        <v>459.858</v>
      </c>
      <c r="AU852">
        <v>61.956522</v>
      </c>
      <c r="AV852">
        <v>63.956522</v>
      </c>
      <c r="AW852">
        <v>63.326087000000001</v>
      </c>
      <c r="AX852">
        <v>62.065216999999997</v>
      </c>
      <c r="AY852">
        <v>61.956522</v>
      </c>
      <c r="AZ852">
        <v>61.956522</v>
      </c>
      <c r="BA852">
        <v>61.478261000000003</v>
      </c>
      <c r="BB852">
        <v>63.021738999999997</v>
      </c>
      <c r="BC852">
        <v>66.043477999999993</v>
      </c>
      <c r="BD852">
        <v>70</v>
      </c>
      <c r="BE852">
        <v>72.304348000000005</v>
      </c>
      <c r="BF852">
        <v>75.130435000000006</v>
      </c>
      <c r="BG852">
        <v>77.586956999999998</v>
      </c>
      <c r="BH852">
        <v>78.565217000000004</v>
      </c>
      <c r="BI852">
        <v>79.826087000000001</v>
      </c>
      <c r="BJ852">
        <v>81.565217000000004</v>
      </c>
      <c r="BK852">
        <v>80.413043000000002</v>
      </c>
      <c r="BL852">
        <v>77.521738999999997</v>
      </c>
      <c r="BM852">
        <v>74.913043000000002</v>
      </c>
      <c r="BN852">
        <v>71.652174000000002</v>
      </c>
      <c r="BO852">
        <v>67</v>
      </c>
      <c r="BP852">
        <v>63.108696000000002</v>
      </c>
      <c r="BQ852">
        <v>61.869565000000001</v>
      </c>
      <c r="BR852">
        <v>60.608696000000002</v>
      </c>
      <c r="BS852">
        <v>22.528549999999999</v>
      </c>
      <c r="BT852">
        <v>6.1806299999999998</v>
      </c>
      <c r="BU852">
        <v>5.8175319999999999</v>
      </c>
      <c r="BV852">
        <v>11.270289999999999</v>
      </c>
      <c r="BW852">
        <v>30.088640000000002</v>
      </c>
      <c r="BX852">
        <v>41.28454</v>
      </c>
      <c r="BY852">
        <v>16.14639</v>
      </c>
      <c r="BZ852">
        <v>-7.0180660000000001</v>
      </c>
      <c r="CA852">
        <v>-39.974530000000001</v>
      </c>
      <c r="CB852">
        <v>-32.621400000000001</v>
      </c>
      <c r="CC852">
        <v>-2.1937519999999999</v>
      </c>
      <c r="CD852">
        <v>-29.093769999999999</v>
      </c>
      <c r="CE852">
        <v>-10.85383</v>
      </c>
      <c r="CF852">
        <v>-25.054459999999999</v>
      </c>
      <c r="CG852">
        <v>-34.184910000000002</v>
      </c>
      <c r="CH852">
        <v>-21.681149999999999</v>
      </c>
      <c r="CI852">
        <v>-19.429500000000001</v>
      </c>
      <c r="CJ852">
        <v>-36.636969999999998</v>
      </c>
      <c r="CK852">
        <v>-11.39723</v>
      </c>
      <c r="CL852">
        <v>105.2809</v>
      </c>
      <c r="CM852">
        <v>-36.124630000000003</v>
      </c>
      <c r="CN852">
        <v>-36.649459999999998</v>
      </c>
      <c r="CO852">
        <v>-13.233879999999999</v>
      </c>
      <c r="CP852">
        <v>-7.425592</v>
      </c>
      <c r="CQ852">
        <v>165.4237</v>
      </c>
      <c r="CR852">
        <v>247.63310000000001</v>
      </c>
      <c r="CS852">
        <v>219.98310000000001</v>
      </c>
      <c r="CT852">
        <v>198.32300000000001</v>
      </c>
      <c r="CU852">
        <v>967.22310000000004</v>
      </c>
      <c r="CV852">
        <v>733.26530000000002</v>
      </c>
      <c r="CW852">
        <v>173.00309999999999</v>
      </c>
      <c r="CX852">
        <v>110.6343</v>
      </c>
      <c r="CY852">
        <v>703.5607</v>
      </c>
      <c r="CZ852">
        <v>734.43679999999995</v>
      </c>
      <c r="DA852">
        <v>1188.42</v>
      </c>
      <c r="DB852">
        <v>1554.4860000000001</v>
      </c>
      <c r="DC852">
        <v>1990.827</v>
      </c>
      <c r="DD852">
        <v>2066.5549999999998</v>
      </c>
      <c r="DE852">
        <v>2329.2399999999998</v>
      </c>
      <c r="DF852">
        <v>2722.2150000000001</v>
      </c>
      <c r="DG852">
        <v>1535.3989999999999</v>
      </c>
      <c r="DH852">
        <v>1558.954</v>
      </c>
      <c r="DI852">
        <v>2724.37</v>
      </c>
      <c r="DJ852">
        <v>1785.11</v>
      </c>
      <c r="DK852">
        <v>2677.038</v>
      </c>
      <c r="DL852">
        <v>1697.385</v>
      </c>
      <c r="DM852">
        <v>309.40069999999997</v>
      </c>
      <c r="DN852">
        <v>205.21430000000001</v>
      </c>
      <c r="DO852">
        <v>20</v>
      </c>
      <c r="DP852">
        <v>20</v>
      </c>
    </row>
    <row r="853" spans="1:120" hidden="1" x14ac:dyDescent="0.25">
      <c r="A853" t="str">
        <f t="shared" si="13"/>
        <v>sublap_id-SLAP_PGNB_All Elect_44396</v>
      </c>
      <c r="B853" t="s">
        <v>62</v>
      </c>
      <c r="C853" t="s">
        <v>295</v>
      </c>
      <c r="D853" t="s">
        <v>61</v>
      </c>
      <c r="E853" t="s">
        <v>296</v>
      </c>
      <c r="F853" t="s">
        <v>61</v>
      </c>
      <c r="G853" t="s">
        <v>61</v>
      </c>
      <c r="H853" t="s">
        <v>61</v>
      </c>
      <c r="I853" t="s">
        <v>61</v>
      </c>
      <c r="J853" t="s">
        <v>61</v>
      </c>
      <c r="K853" t="s">
        <v>190</v>
      </c>
      <c r="L853" s="18">
        <v>44396</v>
      </c>
      <c r="M853">
        <v>20</v>
      </c>
      <c r="N853">
        <v>20</v>
      </c>
      <c r="O853" t="s">
        <v>258</v>
      </c>
      <c r="P853">
        <v>15</v>
      </c>
      <c r="Q853">
        <v>15</v>
      </c>
      <c r="R853">
        <v>0</v>
      </c>
      <c r="S853">
        <v>0</v>
      </c>
      <c r="T853">
        <v>0</v>
      </c>
      <c r="U853">
        <v>0</v>
      </c>
      <c r="V853">
        <v>0</v>
      </c>
      <c r="W853">
        <v>208.06800000000001</v>
      </c>
      <c r="X853">
        <v>197.346</v>
      </c>
      <c r="Y853">
        <v>196.99600000000001</v>
      </c>
      <c r="Z853">
        <v>193.14</v>
      </c>
      <c r="AA853">
        <v>197.714</v>
      </c>
      <c r="AB853">
        <v>221.52600000000001</v>
      </c>
      <c r="AC853">
        <v>429.98</v>
      </c>
      <c r="AD853">
        <v>442.37799999999999</v>
      </c>
      <c r="AE853">
        <v>554.09199999999998</v>
      </c>
      <c r="AF853">
        <v>598.20000000000005</v>
      </c>
      <c r="AG853">
        <v>742.08600000000001</v>
      </c>
      <c r="AH853">
        <v>843.89</v>
      </c>
      <c r="AI853">
        <v>977.51400000000001</v>
      </c>
      <c r="AJ853">
        <v>892.78</v>
      </c>
      <c r="AK853">
        <v>1095.7460000000001</v>
      </c>
      <c r="AL853">
        <v>1202.6880000000001</v>
      </c>
      <c r="AM853">
        <v>1189.7460000000001</v>
      </c>
      <c r="AN853">
        <v>999.22</v>
      </c>
      <c r="AO853">
        <v>791.62800000000004</v>
      </c>
      <c r="AP853">
        <v>706</v>
      </c>
      <c r="AQ853">
        <v>537.27</v>
      </c>
      <c r="AR853">
        <v>307.024</v>
      </c>
      <c r="AS853">
        <v>230.93199999999999</v>
      </c>
      <c r="AT853">
        <v>218.77600000000001</v>
      </c>
      <c r="AU853">
        <v>59.166666999999997</v>
      </c>
      <c r="AV853">
        <v>58.333333000000003</v>
      </c>
      <c r="AW853">
        <v>58</v>
      </c>
      <c r="AX853">
        <v>57.666666999999997</v>
      </c>
      <c r="AY853">
        <v>57.333333000000003</v>
      </c>
      <c r="AZ853">
        <v>57.166666999999997</v>
      </c>
      <c r="BA853">
        <v>57.333333000000003</v>
      </c>
      <c r="BB853">
        <v>58.833333000000003</v>
      </c>
      <c r="BC853">
        <v>62</v>
      </c>
      <c r="BD853">
        <v>67.333332999999996</v>
      </c>
      <c r="BE853">
        <v>72.5</v>
      </c>
      <c r="BF853">
        <v>77.666667000000004</v>
      </c>
      <c r="BG853">
        <v>81.666667000000004</v>
      </c>
      <c r="BH853">
        <v>84.333332999999996</v>
      </c>
      <c r="BI853">
        <v>84.833332999999996</v>
      </c>
      <c r="BJ853">
        <v>86.5</v>
      </c>
      <c r="BK853">
        <v>85.5</v>
      </c>
      <c r="BL853">
        <v>83.5</v>
      </c>
      <c r="BM853">
        <v>80.5</v>
      </c>
      <c r="BN853">
        <v>76.666667000000004</v>
      </c>
      <c r="BO853">
        <v>70.166667000000004</v>
      </c>
      <c r="BP853">
        <v>64.166667000000004</v>
      </c>
      <c r="BQ853">
        <v>61.333333000000003</v>
      </c>
      <c r="BR853">
        <v>59.666666999999997</v>
      </c>
      <c r="BS853">
        <v>6.2019770000000003</v>
      </c>
      <c r="BT853">
        <v>-4.5931319999999998</v>
      </c>
      <c r="BU853">
        <v>-3.3879109999999999</v>
      </c>
      <c r="BV853">
        <v>2.098846</v>
      </c>
      <c r="BW853">
        <v>-0.18750430000000001</v>
      </c>
      <c r="BX853">
        <v>14.59567</v>
      </c>
      <c r="BY853">
        <v>2.026656</v>
      </c>
      <c r="BZ853">
        <v>-4.7693699999999999E-2</v>
      </c>
      <c r="CA853">
        <v>8.1990529999999993</v>
      </c>
      <c r="CB853">
        <v>-26.962389999999999</v>
      </c>
      <c r="CC853">
        <v>-21.886900000000001</v>
      </c>
      <c r="CD853">
        <v>-7.2149080000000003</v>
      </c>
      <c r="CE853">
        <v>-2.5931850000000001</v>
      </c>
      <c r="CF853">
        <v>4.6198050000000004</v>
      </c>
      <c r="CG853">
        <v>-34.70261</v>
      </c>
      <c r="CH853">
        <v>-14.90883</v>
      </c>
      <c r="CI853">
        <v>-87.819680000000005</v>
      </c>
      <c r="CJ853">
        <v>-76.071539999999999</v>
      </c>
      <c r="CK853">
        <v>-27.452929999999999</v>
      </c>
      <c r="CL853">
        <v>78.849080000000001</v>
      </c>
      <c r="CM853">
        <v>-25.85688</v>
      </c>
      <c r="CN853">
        <v>-4.4722119999999999</v>
      </c>
      <c r="CO853">
        <v>-8.5877300000000005</v>
      </c>
      <c r="CP853">
        <v>-8.4170660000000002</v>
      </c>
      <c r="CQ853">
        <v>24.179169999999999</v>
      </c>
      <c r="CR853">
        <v>31.761399999999998</v>
      </c>
      <c r="CS853">
        <v>25.83466</v>
      </c>
      <c r="CT853">
        <v>13.063090000000001</v>
      </c>
      <c r="CU853">
        <v>12.363239999999999</v>
      </c>
      <c r="CV853">
        <v>60.667929999999998</v>
      </c>
      <c r="CW853">
        <v>80.436930000000004</v>
      </c>
      <c r="CX853">
        <v>45.042740000000002</v>
      </c>
      <c r="CY853">
        <v>216.61920000000001</v>
      </c>
      <c r="CZ853">
        <v>218.98759999999999</v>
      </c>
      <c r="DA853">
        <v>568.88869999999997</v>
      </c>
      <c r="DB853">
        <v>444.52769999999998</v>
      </c>
      <c r="DC853">
        <v>842.7328</v>
      </c>
      <c r="DD853">
        <v>586.81629999999996</v>
      </c>
      <c r="DE853">
        <v>1382.4670000000001</v>
      </c>
      <c r="DF853">
        <v>1234.2729999999999</v>
      </c>
      <c r="DG853">
        <v>1220.588</v>
      </c>
      <c r="DH853">
        <v>1523.3209999999999</v>
      </c>
      <c r="DI853">
        <v>2543.7150000000001</v>
      </c>
      <c r="DJ853">
        <v>801.81089999999995</v>
      </c>
      <c r="DK853">
        <v>733.10440000000006</v>
      </c>
      <c r="DL853">
        <v>264.5077</v>
      </c>
      <c r="DM853">
        <v>71.641369999999995</v>
      </c>
      <c r="DN853">
        <v>51.816160000000004</v>
      </c>
      <c r="DO853">
        <v>20</v>
      </c>
      <c r="DP853">
        <v>20</v>
      </c>
    </row>
    <row r="854" spans="1:120" hidden="1" x14ac:dyDescent="0.25">
      <c r="A854" t="str">
        <f t="shared" si="13"/>
        <v>Industry_Type-4. Retail stores_All Elect_44396</v>
      </c>
      <c r="B854" t="s">
        <v>62</v>
      </c>
      <c r="C854" t="s">
        <v>204</v>
      </c>
      <c r="D854" t="s">
        <v>61</v>
      </c>
      <c r="E854" t="s">
        <v>61</v>
      </c>
      <c r="F854" t="s">
        <v>61</v>
      </c>
      <c r="G854" t="s">
        <v>33</v>
      </c>
      <c r="H854" t="s">
        <v>61</v>
      </c>
      <c r="I854" t="s">
        <v>61</v>
      </c>
      <c r="J854" t="s">
        <v>61</v>
      </c>
      <c r="K854" t="s">
        <v>190</v>
      </c>
      <c r="L854" s="18">
        <v>44396</v>
      </c>
      <c r="M854">
        <v>20</v>
      </c>
      <c r="N854">
        <v>20</v>
      </c>
      <c r="O854" t="s">
        <v>258</v>
      </c>
      <c r="P854">
        <v>294</v>
      </c>
      <c r="Q854">
        <v>286</v>
      </c>
      <c r="R854">
        <v>0</v>
      </c>
      <c r="S854">
        <v>0</v>
      </c>
      <c r="T854">
        <v>0</v>
      </c>
      <c r="U854">
        <v>0</v>
      </c>
      <c r="V854">
        <v>0</v>
      </c>
      <c r="W854">
        <v>5170.4817999999996</v>
      </c>
      <c r="X854">
        <v>5148.9726000000001</v>
      </c>
      <c r="Y854">
        <v>5141.2659000000003</v>
      </c>
      <c r="Z854">
        <v>5093.7781999999997</v>
      </c>
      <c r="AA854">
        <v>5361.8927999999996</v>
      </c>
      <c r="AB854">
        <v>5847.4385000000002</v>
      </c>
      <c r="AC854">
        <v>6909.8831</v>
      </c>
      <c r="AD854">
        <v>8821.1394</v>
      </c>
      <c r="AE854">
        <v>11397.483</v>
      </c>
      <c r="AF854">
        <v>12371.91</v>
      </c>
      <c r="AG854">
        <v>13108.137000000001</v>
      </c>
      <c r="AH854">
        <v>15442.870999999999</v>
      </c>
      <c r="AI854">
        <v>16319.036</v>
      </c>
      <c r="AJ854">
        <v>17315.246999999999</v>
      </c>
      <c r="AK854">
        <v>17871.121999999999</v>
      </c>
      <c r="AL854">
        <v>18430.330000000002</v>
      </c>
      <c r="AM854">
        <v>18418.422999999999</v>
      </c>
      <c r="AN854">
        <v>17641.303</v>
      </c>
      <c r="AO854">
        <v>16712.096000000001</v>
      </c>
      <c r="AP854">
        <v>14250.23</v>
      </c>
      <c r="AQ854">
        <v>13085.207</v>
      </c>
      <c r="AR854">
        <v>8839.8331999999991</v>
      </c>
      <c r="AS854">
        <v>6335.8095000000003</v>
      </c>
      <c r="AT854">
        <v>5508.2569999999996</v>
      </c>
      <c r="AU854">
        <v>70.216783000000007</v>
      </c>
      <c r="AV854">
        <v>69.653846000000001</v>
      </c>
      <c r="AW854">
        <v>68.933565999999999</v>
      </c>
      <c r="AX854">
        <v>68.311188999999999</v>
      </c>
      <c r="AY854">
        <v>67.961538000000004</v>
      </c>
      <c r="AZ854">
        <v>67.506992999999994</v>
      </c>
      <c r="BA854">
        <v>66.821678000000006</v>
      </c>
      <c r="BB854">
        <v>67.674824999999998</v>
      </c>
      <c r="BC854">
        <v>70.688811000000001</v>
      </c>
      <c r="BD854">
        <v>74.604894999999999</v>
      </c>
      <c r="BE854">
        <v>78.146852999999993</v>
      </c>
      <c r="BF854">
        <v>81.643356999999995</v>
      </c>
      <c r="BG854">
        <v>84.550698999999994</v>
      </c>
      <c r="BH854">
        <v>86.902097999999995</v>
      </c>
      <c r="BI854">
        <v>88.047202999999996</v>
      </c>
      <c r="BJ854">
        <v>88.636364</v>
      </c>
      <c r="BK854">
        <v>88.734266000000005</v>
      </c>
      <c r="BL854">
        <v>87.928321999999994</v>
      </c>
      <c r="BM854">
        <v>85.882867000000005</v>
      </c>
      <c r="BN854">
        <v>82.624126000000004</v>
      </c>
      <c r="BO854">
        <v>78.225523999999993</v>
      </c>
      <c r="BP854">
        <v>74.819929999999999</v>
      </c>
      <c r="BQ854">
        <v>72.676573000000005</v>
      </c>
      <c r="BR854">
        <v>70.902097999999995</v>
      </c>
      <c r="BS854">
        <v>-23.06626</v>
      </c>
      <c r="BT854">
        <v>-26.63111</v>
      </c>
      <c r="BU854">
        <v>-8.6617379999999997</v>
      </c>
      <c r="BV854">
        <v>-26.312609999999999</v>
      </c>
      <c r="BW854">
        <v>19.661470000000001</v>
      </c>
      <c r="BX854">
        <v>84.070819999999998</v>
      </c>
      <c r="BY854">
        <v>59.750309999999999</v>
      </c>
      <c r="BZ854">
        <v>18.159369999999999</v>
      </c>
      <c r="CA854">
        <v>-148.07570000000001</v>
      </c>
      <c r="CB854">
        <v>-93.807929999999999</v>
      </c>
      <c r="CC854">
        <v>90.664389999999997</v>
      </c>
      <c r="CD854">
        <v>-155.2319</v>
      </c>
      <c r="CE854">
        <v>-134.12960000000001</v>
      </c>
      <c r="CF854">
        <v>-204.6464</v>
      </c>
      <c r="CG854">
        <v>-292.80689999999998</v>
      </c>
      <c r="CH854">
        <v>-302.53120000000001</v>
      </c>
      <c r="CI854">
        <v>-471.61810000000003</v>
      </c>
      <c r="CJ854">
        <v>-508.06630000000001</v>
      </c>
      <c r="CK854">
        <v>-200.96770000000001</v>
      </c>
      <c r="CL854">
        <v>1529.6579999999999</v>
      </c>
      <c r="CM854">
        <v>-119.6754</v>
      </c>
      <c r="CN854">
        <v>-170.7747</v>
      </c>
      <c r="CO854">
        <v>-245.76169999999999</v>
      </c>
      <c r="CP854">
        <v>-152.45169999999999</v>
      </c>
      <c r="CQ854">
        <v>1702.73</v>
      </c>
      <c r="CR854">
        <v>1257.4459999999999</v>
      </c>
      <c r="CS854">
        <v>1638.3520000000001</v>
      </c>
      <c r="CT854">
        <v>1241.2470000000001</v>
      </c>
      <c r="CU854">
        <v>2484.3150000000001</v>
      </c>
      <c r="CV854">
        <v>2957.5709999999999</v>
      </c>
      <c r="CW854">
        <v>2426.9110000000001</v>
      </c>
      <c r="CX854">
        <v>2506.5659999999998</v>
      </c>
      <c r="CY854">
        <v>5423.625</v>
      </c>
      <c r="CZ854">
        <v>4314.5420000000004</v>
      </c>
      <c r="DA854">
        <v>8068.27</v>
      </c>
      <c r="DB854">
        <v>6883.7640000000001</v>
      </c>
      <c r="DC854">
        <v>7101.4610000000002</v>
      </c>
      <c r="DD854">
        <v>9015.6830000000009</v>
      </c>
      <c r="DE854">
        <v>10158.4</v>
      </c>
      <c r="DF854">
        <v>11522.37</v>
      </c>
      <c r="DG854">
        <v>10887.92</v>
      </c>
      <c r="DH854">
        <v>12198.75</v>
      </c>
      <c r="DI854">
        <v>14603.74</v>
      </c>
      <c r="DJ854">
        <v>11632.51</v>
      </c>
      <c r="DK854">
        <v>12586.64</v>
      </c>
      <c r="DL854">
        <v>11904.24</v>
      </c>
      <c r="DM854">
        <v>3934.4780000000001</v>
      </c>
      <c r="DN854">
        <v>2145.7530000000002</v>
      </c>
      <c r="DO854">
        <v>20</v>
      </c>
      <c r="DP854">
        <v>20</v>
      </c>
    </row>
    <row r="855" spans="1:120" hidden="1" x14ac:dyDescent="0.25">
      <c r="A855" t="str">
        <f t="shared" si="13"/>
        <v>LCA-Other_All Elect_44396</v>
      </c>
      <c r="B855" t="s">
        <v>62</v>
      </c>
      <c r="C855" t="s">
        <v>212</v>
      </c>
      <c r="D855" t="s">
        <v>32</v>
      </c>
      <c r="E855" t="s">
        <v>61</v>
      </c>
      <c r="F855" t="s">
        <v>61</v>
      </c>
      <c r="G855" t="s">
        <v>61</v>
      </c>
      <c r="H855" t="s">
        <v>61</v>
      </c>
      <c r="I855" t="s">
        <v>61</v>
      </c>
      <c r="J855" t="s">
        <v>61</v>
      </c>
      <c r="K855" t="s">
        <v>190</v>
      </c>
      <c r="L855" s="18">
        <v>44396</v>
      </c>
      <c r="M855">
        <v>20</v>
      </c>
      <c r="N855">
        <v>20</v>
      </c>
      <c r="O855" t="s">
        <v>258</v>
      </c>
      <c r="P855">
        <v>47</v>
      </c>
      <c r="Q855">
        <v>41</v>
      </c>
      <c r="R855">
        <v>0</v>
      </c>
      <c r="S855">
        <v>0</v>
      </c>
      <c r="T855">
        <v>0</v>
      </c>
      <c r="U855">
        <v>0</v>
      </c>
      <c r="V855">
        <v>0</v>
      </c>
      <c r="W855">
        <v>3141.5682999999999</v>
      </c>
      <c r="X855">
        <v>2075.8993999999998</v>
      </c>
      <c r="Y855">
        <v>2075.4591999999998</v>
      </c>
      <c r="Z855">
        <v>2072.4569999999999</v>
      </c>
      <c r="AA855">
        <v>2084.6999000000001</v>
      </c>
      <c r="AB855">
        <v>2131.2494000000002</v>
      </c>
      <c r="AC855">
        <v>2323.8083999999999</v>
      </c>
      <c r="AD855">
        <v>3071.6505999999999</v>
      </c>
      <c r="AE855">
        <v>3257.2157999999999</v>
      </c>
      <c r="AF855">
        <v>3191.7435999999998</v>
      </c>
      <c r="AG855">
        <v>3272.5320000000002</v>
      </c>
      <c r="AH855">
        <v>3340.3267000000001</v>
      </c>
      <c r="AI855">
        <v>3438.2093</v>
      </c>
      <c r="AJ855">
        <v>3571.8888000000002</v>
      </c>
      <c r="AK855">
        <v>3784.9902000000002</v>
      </c>
      <c r="AL855">
        <v>3780.2042999999999</v>
      </c>
      <c r="AM855">
        <v>3810.9629</v>
      </c>
      <c r="AN855">
        <v>3878.2096000000001</v>
      </c>
      <c r="AO855">
        <v>2565.1568000000002</v>
      </c>
      <c r="AP855">
        <v>987.58693000000005</v>
      </c>
      <c r="AQ855">
        <v>1883.5032000000001</v>
      </c>
      <c r="AR855">
        <v>2613.4292999999998</v>
      </c>
      <c r="AS855">
        <v>3206.4650000000001</v>
      </c>
      <c r="AT855">
        <v>3160.3534</v>
      </c>
      <c r="AU855">
        <v>74.317072999999993</v>
      </c>
      <c r="AV855">
        <v>73.097560999999999</v>
      </c>
      <c r="AW855">
        <v>72.463414999999998</v>
      </c>
      <c r="AX855">
        <v>71.670732000000001</v>
      </c>
      <c r="AY855">
        <v>70.804878000000002</v>
      </c>
      <c r="AZ855">
        <v>70.085365999999993</v>
      </c>
      <c r="BA855">
        <v>69.378049000000004</v>
      </c>
      <c r="BB855">
        <v>69.975610000000003</v>
      </c>
      <c r="BC855">
        <v>73.109756000000004</v>
      </c>
      <c r="BD855">
        <v>77.402439000000001</v>
      </c>
      <c r="BE855">
        <v>82.060975999999997</v>
      </c>
      <c r="BF855">
        <v>85.780488000000005</v>
      </c>
      <c r="BG855">
        <v>88.207317000000003</v>
      </c>
      <c r="BH855">
        <v>91.048779999999994</v>
      </c>
      <c r="BI855">
        <v>92.524389999999997</v>
      </c>
      <c r="BJ855">
        <v>93.585365999999993</v>
      </c>
      <c r="BK855">
        <v>93.280488000000005</v>
      </c>
      <c r="BL855">
        <v>92.646341000000007</v>
      </c>
      <c r="BM855">
        <v>90.317072999999993</v>
      </c>
      <c r="BN855">
        <v>86.780488000000005</v>
      </c>
      <c r="BO855">
        <v>82.634146000000001</v>
      </c>
      <c r="BP855">
        <v>79.695121999999998</v>
      </c>
      <c r="BQ855">
        <v>77.829267999999999</v>
      </c>
      <c r="BR855">
        <v>75.707317000000003</v>
      </c>
      <c r="BS855">
        <v>-108.31100000000001</v>
      </c>
      <c r="BT855">
        <v>58.613230000000001</v>
      </c>
      <c r="BU855">
        <v>79.268389999999997</v>
      </c>
      <c r="BV855">
        <v>66.016409999999993</v>
      </c>
      <c r="BW855">
        <v>58.299019999999999</v>
      </c>
      <c r="BX855">
        <v>60.792850000000001</v>
      </c>
      <c r="BY855">
        <v>60.431370000000001</v>
      </c>
      <c r="BZ855">
        <v>-29.783370000000001</v>
      </c>
      <c r="CA855">
        <v>-74.815619999999996</v>
      </c>
      <c r="CB855">
        <v>-85.77319</v>
      </c>
      <c r="CC855">
        <v>-53.006810000000002</v>
      </c>
      <c r="CD855">
        <v>-68.367440000000002</v>
      </c>
      <c r="CE855">
        <v>-23.909770000000002</v>
      </c>
      <c r="CF855">
        <v>-20.14132</v>
      </c>
      <c r="CG855">
        <v>-51.465620000000001</v>
      </c>
      <c r="CH855">
        <v>-51.076639999999998</v>
      </c>
      <c r="CI855">
        <v>-61.367519999999999</v>
      </c>
      <c r="CJ855">
        <v>-3.0328599999999999</v>
      </c>
      <c r="CK855">
        <v>1406.827</v>
      </c>
      <c r="CL855">
        <v>3372.424</v>
      </c>
      <c r="CM855">
        <v>2104.0740000000001</v>
      </c>
      <c r="CN855">
        <v>576.73419999999999</v>
      </c>
      <c r="CO855">
        <v>87.824839999999995</v>
      </c>
      <c r="CP855">
        <v>92.048739999999995</v>
      </c>
      <c r="CQ855">
        <v>14708.06</v>
      </c>
      <c r="CR855">
        <v>5668.0069999999996</v>
      </c>
      <c r="CS855">
        <v>5376.0739999999996</v>
      </c>
      <c r="CT855">
        <v>5092.6149999999998</v>
      </c>
      <c r="CU855">
        <v>4873.9539999999997</v>
      </c>
      <c r="CV855">
        <v>5218.7939999999999</v>
      </c>
      <c r="CW855">
        <v>2901.326</v>
      </c>
      <c r="CX855">
        <v>3603.06</v>
      </c>
      <c r="CY855">
        <v>5284.1869999999999</v>
      </c>
      <c r="CZ855">
        <v>6397.0969999999998</v>
      </c>
      <c r="DA855">
        <v>7537</v>
      </c>
      <c r="DB855">
        <v>8525.7289999999994</v>
      </c>
      <c r="DC855">
        <v>7843.1239999999998</v>
      </c>
      <c r="DD855">
        <v>8349.5740000000005</v>
      </c>
      <c r="DE855">
        <v>10678.52</v>
      </c>
      <c r="DF855">
        <v>10832.09</v>
      </c>
      <c r="DG855">
        <v>11297.11</v>
      </c>
      <c r="DH855">
        <v>14223.1</v>
      </c>
      <c r="DI855">
        <v>14941.26</v>
      </c>
      <c r="DJ855">
        <v>14468.23</v>
      </c>
      <c r="DK855">
        <v>33112.74</v>
      </c>
      <c r="DL855">
        <v>21279.16</v>
      </c>
      <c r="DM855">
        <v>17976.91</v>
      </c>
      <c r="DN855">
        <v>18880.669999999998</v>
      </c>
      <c r="DO855">
        <v>20</v>
      </c>
      <c r="DP855">
        <v>20</v>
      </c>
    </row>
    <row r="856" spans="1:120" hidden="1" x14ac:dyDescent="0.25">
      <c r="A856" t="str">
        <f t="shared" si="13"/>
        <v>Industry_Type-8. Other_All Elect_44396</v>
      </c>
      <c r="B856" t="s">
        <v>62</v>
      </c>
      <c r="C856" t="s">
        <v>267</v>
      </c>
      <c r="D856" t="s">
        <v>61</v>
      </c>
      <c r="E856" t="s">
        <v>61</v>
      </c>
      <c r="F856" t="s">
        <v>61</v>
      </c>
      <c r="G856" t="s">
        <v>268</v>
      </c>
      <c r="H856" t="s">
        <v>61</v>
      </c>
      <c r="I856" t="s">
        <v>61</v>
      </c>
      <c r="J856" t="s">
        <v>61</v>
      </c>
      <c r="K856" t="s">
        <v>190</v>
      </c>
      <c r="L856" s="18">
        <v>44396</v>
      </c>
      <c r="M856">
        <v>20</v>
      </c>
      <c r="N856">
        <v>20</v>
      </c>
      <c r="O856" t="s">
        <v>258</v>
      </c>
      <c r="P856">
        <v>5</v>
      </c>
      <c r="Q856">
        <v>5</v>
      </c>
      <c r="R856">
        <v>0</v>
      </c>
      <c r="S856">
        <v>0</v>
      </c>
      <c r="T856">
        <v>1</v>
      </c>
      <c r="U856">
        <v>0</v>
      </c>
      <c r="V856">
        <v>1</v>
      </c>
      <c r="W856">
        <v>32.360999999999997</v>
      </c>
      <c r="X856">
        <v>32.512999999999998</v>
      </c>
      <c r="Y856">
        <v>32.185000000000002</v>
      </c>
      <c r="Z856">
        <v>33.131</v>
      </c>
      <c r="AA856">
        <v>32.688000000000002</v>
      </c>
      <c r="AB856">
        <v>32.884999999999998</v>
      </c>
      <c r="AC856">
        <v>41.000999999999998</v>
      </c>
      <c r="AD856">
        <v>42.863999999999997</v>
      </c>
      <c r="AE856">
        <v>48.363999999999997</v>
      </c>
      <c r="AF856">
        <v>53.209000000000003</v>
      </c>
      <c r="AG856">
        <v>55.347000000000001</v>
      </c>
      <c r="AH856">
        <v>55.27</v>
      </c>
      <c r="AI856">
        <v>57.668999999999997</v>
      </c>
      <c r="AJ856">
        <v>58.664999999999999</v>
      </c>
      <c r="AK856">
        <v>58.084000000000003</v>
      </c>
      <c r="AL856">
        <v>59.588999999999999</v>
      </c>
      <c r="AM856">
        <v>60.798000000000002</v>
      </c>
      <c r="AN856">
        <v>62.726999999999997</v>
      </c>
      <c r="AO856">
        <v>60.948999999999998</v>
      </c>
      <c r="AP856">
        <v>50.46</v>
      </c>
      <c r="AQ856">
        <v>53.872</v>
      </c>
      <c r="AR856">
        <v>44.981999999999999</v>
      </c>
      <c r="AS856">
        <v>37.768000000000001</v>
      </c>
      <c r="AT856">
        <v>33.311999999999998</v>
      </c>
      <c r="AU856">
        <v>75.900000000000006</v>
      </c>
      <c r="AV856">
        <v>73.2</v>
      </c>
      <c r="AW856">
        <v>72.8</v>
      </c>
      <c r="AX856">
        <v>72</v>
      </c>
      <c r="AY856">
        <v>72.2</v>
      </c>
      <c r="AZ856">
        <v>71.5</v>
      </c>
      <c r="BA856">
        <v>70.599999999999994</v>
      </c>
      <c r="BB856">
        <v>72.099999999999994</v>
      </c>
      <c r="BC856">
        <v>76.8</v>
      </c>
      <c r="BD856">
        <v>81.8</v>
      </c>
      <c r="BE856">
        <v>85.3</v>
      </c>
      <c r="BF856">
        <v>89.4</v>
      </c>
      <c r="BG856">
        <v>92</v>
      </c>
      <c r="BH856">
        <v>94.8</v>
      </c>
      <c r="BI856">
        <v>95.9</v>
      </c>
      <c r="BJ856">
        <v>96.3</v>
      </c>
      <c r="BK856">
        <v>97.3</v>
      </c>
      <c r="BL856">
        <v>96.9</v>
      </c>
      <c r="BM856">
        <v>95.5</v>
      </c>
      <c r="BN856">
        <v>92.4</v>
      </c>
      <c r="BO856">
        <v>87.3</v>
      </c>
      <c r="BP856">
        <v>82.5</v>
      </c>
      <c r="BQ856">
        <v>79.8</v>
      </c>
      <c r="BR856">
        <v>78.599999999999994</v>
      </c>
      <c r="BS856">
        <v>-0.148205</v>
      </c>
      <c r="BT856">
        <v>0.69449499999999997</v>
      </c>
      <c r="BU856">
        <v>0.235901</v>
      </c>
      <c r="BV856">
        <v>3.0075000000000002E-3</v>
      </c>
      <c r="BW856">
        <v>0.49250959999999999</v>
      </c>
      <c r="BX856">
        <v>-0.2150878</v>
      </c>
      <c r="BY856">
        <v>-0.67970909999999995</v>
      </c>
      <c r="BZ856">
        <v>1.062171</v>
      </c>
      <c r="CA856">
        <v>-0.6205138</v>
      </c>
      <c r="CB856">
        <v>-0.77685510000000002</v>
      </c>
      <c r="CC856">
        <v>-0.58055100000000004</v>
      </c>
      <c r="CD856">
        <v>0.40731850000000003</v>
      </c>
      <c r="CE856">
        <v>-0.2484565</v>
      </c>
      <c r="CF856">
        <v>0.15165500000000001</v>
      </c>
      <c r="CG856">
        <v>0.80236379999999996</v>
      </c>
      <c r="CH856">
        <v>-0.14098640000000001</v>
      </c>
      <c r="CI856">
        <v>9.7209299999999998E-2</v>
      </c>
      <c r="CJ856">
        <v>-0.67531350000000001</v>
      </c>
      <c r="CK856">
        <v>-1.7287030000000001</v>
      </c>
      <c r="CL856">
        <v>5.4071610000000003</v>
      </c>
      <c r="CM856">
        <v>-0.78954780000000002</v>
      </c>
      <c r="CN856">
        <v>-0.61887809999999999</v>
      </c>
      <c r="CO856">
        <v>-0.217587</v>
      </c>
      <c r="CP856">
        <v>0.26672610000000002</v>
      </c>
      <c r="CQ856">
        <v>1.253433</v>
      </c>
      <c r="CR856">
        <v>0.29340369999999999</v>
      </c>
      <c r="CS856">
        <v>0.26296239999999999</v>
      </c>
      <c r="CT856">
        <v>0.2000402</v>
      </c>
      <c r="CU856">
        <v>0.54294940000000003</v>
      </c>
      <c r="CV856">
        <v>0.4721515</v>
      </c>
      <c r="CW856">
        <v>1.0124059999999999</v>
      </c>
      <c r="CX856">
        <v>0.75529310000000005</v>
      </c>
      <c r="CY856">
        <v>0.42867529999999998</v>
      </c>
      <c r="CZ856">
        <v>0.64629159999999997</v>
      </c>
      <c r="DA856">
        <v>0.61170460000000004</v>
      </c>
      <c r="DB856">
        <v>0.86292310000000005</v>
      </c>
      <c r="DC856">
        <v>0.75019389999999997</v>
      </c>
      <c r="DD856">
        <v>1.2781469999999999</v>
      </c>
      <c r="DE856">
        <v>1.559329</v>
      </c>
      <c r="DF856">
        <v>1.4238740000000001</v>
      </c>
      <c r="DG856">
        <v>1.007968</v>
      </c>
      <c r="DH856">
        <v>1.0110809999999999</v>
      </c>
      <c r="DI856">
        <v>1.2706599999999999</v>
      </c>
      <c r="DJ856">
        <v>0.61168800000000001</v>
      </c>
      <c r="DK856">
        <v>0.87281629999999999</v>
      </c>
      <c r="DL856">
        <v>0.55772330000000003</v>
      </c>
      <c r="DM856">
        <v>0.27445989999999998</v>
      </c>
      <c r="DN856">
        <v>0.69066139999999998</v>
      </c>
      <c r="DO856">
        <v>20</v>
      </c>
      <c r="DP856">
        <v>20</v>
      </c>
    </row>
    <row r="857" spans="1:120" x14ac:dyDescent="0.25">
      <c r="A857" t="str">
        <f t="shared" si="13"/>
        <v>AutoDR-No_All Elect_44396</v>
      </c>
      <c r="B857" t="s">
        <v>62</v>
      </c>
      <c r="C857" t="s">
        <v>321</v>
      </c>
      <c r="D857" t="s">
        <v>61</v>
      </c>
      <c r="E857" t="s">
        <v>61</v>
      </c>
      <c r="F857" t="s">
        <v>61</v>
      </c>
      <c r="G857" t="s">
        <v>61</v>
      </c>
      <c r="H857" t="s">
        <v>97</v>
      </c>
      <c r="I857" t="s">
        <v>61</v>
      </c>
      <c r="J857" t="s">
        <v>61</v>
      </c>
      <c r="K857" t="s">
        <v>190</v>
      </c>
      <c r="L857" s="18">
        <v>44396</v>
      </c>
      <c r="M857">
        <v>20</v>
      </c>
      <c r="N857">
        <v>20</v>
      </c>
      <c r="O857" t="s">
        <v>258</v>
      </c>
      <c r="P857">
        <v>311</v>
      </c>
      <c r="Q857">
        <v>303</v>
      </c>
      <c r="R857">
        <v>0</v>
      </c>
      <c r="S857">
        <v>0</v>
      </c>
      <c r="T857">
        <v>0</v>
      </c>
      <c r="U857">
        <v>0</v>
      </c>
      <c r="V857">
        <v>0</v>
      </c>
      <c r="W857">
        <v>13952.218000000001</v>
      </c>
      <c r="X857">
        <v>11861.487999999999</v>
      </c>
      <c r="Y857">
        <v>12024.993</v>
      </c>
      <c r="Z857">
        <v>11972.938</v>
      </c>
      <c r="AA857">
        <v>12460.976000000001</v>
      </c>
      <c r="AB857">
        <v>13546.198</v>
      </c>
      <c r="AC857">
        <v>15258.243</v>
      </c>
      <c r="AD857">
        <v>17922.509999999998</v>
      </c>
      <c r="AE857">
        <v>20755.561000000002</v>
      </c>
      <c r="AF857">
        <v>22084.22</v>
      </c>
      <c r="AG857">
        <v>23442.618999999999</v>
      </c>
      <c r="AH857">
        <v>25985.594000000001</v>
      </c>
      <c r="AI857">
        <v>26726.355</v>
      </c>
      <c r="AJ857">
        <v>27892.01</v>
      </c>
      <c r="AK857">
        <v>28574.714</v>
      </c>
      <c r="AL857">
        <v>29078.919000000002</v>
      </c>
      <c r="AM857">
        <v>28896.174999999999</v>
      </c>
      <c r="AN857">
        <v>28141.273000000001</v>
      </c>
      <c r="AO857">
        <v>24801.382000000001</v>
      </c>
      <c r="AP857">
        <v>19297.221000000001</v>
      </c>
      <c r="AQ857">
        <v>20305.744999999999</v>
      </c>
      <c r="AR857">
        <v>17355.05</v>
      </c>
      <c r="AS857">
        <v>15590.41</v>
      </c>
      <c r="AT857">
        <v>14485.163</v>
      </c>
      <c r="AU857">
        <v>70.866337000000001</v>
      </c>
      <c r="AV857">
        <v>70.127063000000007</v>
      </c>
      <c r="AW857">
        <v>69.402640000000005</v>
      </c>
      <c r="AX857">
        <v>68.778878000000006</v>
      </c>
      <c r="AY857">
        <v>68.460396000000003</v>
      </c>
      <c r="AZ857">
        <v>68.023101999999994</v>
      </c>
      <c r="BA857">
        <v>67.333332999999996</v>
      </c>
      <c r="BB857">
        <v>68.201319999999996</v>
      </c>
      <c r="BC857">
        <v>71.204620000000006</v>
      </c>
      <c r="BD857">
        <v>74.970297000000002</v>
      </c>
      <c r="BE857">
        <v>78.425742999999997</v>
      </c>
      <c r="BF857">
        <v>81.910891000000007</v>
      </c>
      <c r="BG857">
        <v>84.735973999999999</v>
      </c>
      <c r="BH857">
        <v>87.097359999999995</v>
      </c>
      <c r="BI857">
        <v>88.295379999999994</v>
      </c>
      <c r="BJ857">
        <v>88.884488000000005</v>
      </c>
      <c r="BK857">
        <v>89.108911000000006</v>
      </c>
      <c r="BL857">
        <v>88.397689999999997</v>
      </c>
      <c r="BM857">
        <v>86.508251000000001</v>
      </c>
      <c r="BN857">
        <v>83.30198</v>
      </c>
      <c r="BO857">
        <v>79.014850999999993</v>
      </c>
      <c r="BP857">
        <v>75.706271000000001</v>
      </c>
      <c r="BQ857">
        <v>73.509900999999999</v>
      </c>
      <c r="BR857">
        <v>71.712871000000007</v>
      </c>
      <c r="BS857">
        <v>-240.90049999999999</v>
      </c>
      <c r="BT857">
        <v>78.515739999999994</v>
      </c>
      <c r="BU857">
        <v>26.068809999999999</v>
      </c>
      <c r="BV857">
        <v>30.97279</v>
      </c>
      <c r="BW857">
        <v>129.6626</v>
      </c>
      <c r="BX857">
        <v>175.96449999999999</v>
      </c>
      <c r="BY857">
        <v>49.499989999999997</v>
      </c>
      <c r="BZ857">
        <v>37.559420000000003</v>
      </c>
      <c r="CA857">
        <v>-210.27699999999999</v>
      </c>
      <c r="CB857">
        <v>-238.75129999999999</v>
      </c>
      <c r="CC857">
        <v>-71.209739999999996</v>
      </c>
      <c r="CD857">
        <v>-351.4307</v>
      </c>
      <c r="CE857">
        <v>-306.60449999999997</v>
      </c>
      <c r="CF857">
        <v>-411.90320000000003</v>
      </c>
      <c r="CG857">
        <v>-541.67939999999999</v>
      </c>
      <c r="CH857">
        <v>-478.20479999999998</v>
      </c>
      <c r="CI857">
        <v>-576.01250000000005</v>
      </c>
      <c r="CJ857">
        <v>-470.74759999999998</v>
      </c>
      <c r="CK857">
        <v>2313.9540000000002</v>
      </c>
      <c r="CL857">
        <v>7284.6589999999997</v>
      </c>
      <c r="CM857">
        <v>2553.7339999999999</v>
      </c>
      <c r="CN857">
        <v>307.63749999999999</v>
      </c>
      <c r="CO857">
        <v>-246.173</v>
      </c>
      <c r="CP857">
        <v>-166.2997</v>
      </c>
      <c r="CQ857">
        <v>50846.84</v>
      </c>
      <c r="CR857">
        <v>14978.05</v>
      </c>
      <c r="CS857">
        <v>15971.38</v>
      </c>
      <c r="CT857">
        <v>15364.69</v>
      </c>
      <c r="CU857">
        <v>12059.56</v>
      </c>
      <c r="CV857">
        <v>12131.57</v>
      </c>
      <c r="CW857">
        <v>6512.643</v>
      </c>
      <c r="CX857">
        <v>7773.9660000000003</v>
      </c>
      <c r="CY857">
        <v>13720.59</v>
      </c>
      <c r="CZ857">
        <v>15491.03</v>
      </c>
      <c r="DA857">
        <v>30824.69</v>
      </c>
      <c r="DB857">
        <v>32157.19</v>
      </c>
      <c r="DC857">
        <v>38506.85</v>
      </c>
      <c r="DD857">
        <v>46035.88</v>
      </c>
      <c r="DE857">
        <v>55910.98</v>
      </c>
      <c r="DF857">
        <v>61864.160000000003</v>
      </c>
      <c r="DG857">
        <v>70637.710000000006</v>
      </c>
      <c r="DH857">
        <v>66364.31</v>
      </c>
      <c r="DI857">
        <v>70477.73</v>
      </c>
      <c r="DJ857">
        <v>68024.14</v>
      </c>
      <c r="DK857">
        <v>72540.44</v>
      </c>
      <c r="DL857">
        <v>55869.75</v>
      </c>
      <c r="DM857">
        <v>38081.050000000003</v>
      </c>
      <c r="DN857">
        <v>34169.64</v>
      </c>
      <c r="DO857">
        <v>20</v>
      </c>
      <c r="DP857">
        <v>20</v>
      </c>
    </row>
    <row r="858" spans="1:120" hidden="1" x14ac:dyDescent="0.25">
      <c r="A858" t="str">
        <f t="shared" si="13"/>
        <v>sublap_id-SLAP_PGFG_All Elect_44396</v>
      </c>
      <c r="B858" t="s">
        <v>62</v>
      </c>
      <c r="C858" t="s">
        <v>293</v>
      </c>
      <c r="D858" t="s">
        <v>61</v>
      </c>
      <c r="E858" t="s">
        <v>294</v>
      </c>
      <c r="F858" t="s">
        <v>61</v>
      </c>
      <c r="G858" t="s">
        <v>61</v>
      </c>
      <c r="H858" t="s">
        <v>61</v>
      </c>
      <c r="I858" t="s">
        <v>61</v>
      </c>
      <c r="J858" t="s">
        <v>61</v>
      </c>
      <c r="K858" t="s">
        <v>190</v>
      </c>
      <c r="L858" s="18">
        <v>44396</v>
      </c>
      <c r="M858">
        <v>20</v>
      </c>
      <c r="N858">
        <v>20</v>
      </c>
      <c r="O858" t="s">
        <v>258</v>
      </c>
      <c r="P858">
        <v>19</v>
      </c>
      <c r="Q858">
        <v>19</v>
      </c>
      <c r="R858">
        <v>0</v>
      </c>
      <c r="S858">
        <v>0</v>
      </c>
      <c r="T858">
        <v>0</v>
      </c>
      <c r="U858">
        <v>0</v>
      </c>
      <c r="V858">
        <v>0</v>
      </c>
      <c r="W858">
        <v>1399.1285</v>
      </c>
      <c r="X858">
        <v>890.49549999999999</v>
      </c>
      <c r="Y858">
        <v>923.24549999999999</v>
      </c>
      <c r="Z858">
        <v>967.61450000000002</v>
      </c>
      <c r="AA858">
        <v>1256.6134999999999</v>
      </c>
      <c r="AB858">
        <v>1573.847</v>
      </c>
      <c r="AC858">
        <v>1740.3630000000001</v>
      </c>
      <c r="AD858">
        <v>1957.3775000000001</v>
      </c>
      <c r="AE858">
        <v>2139.5360000000001</v>
      </c>
      <c r="AF858">
        <v>2136.0034999999998</v>
      </c>
      <c r="AG858">
        <v>2311.9884999999999</v>
      </c>
      <c r="AH858">
        <v>2620.4234999999999</v>
      </c>
      <c r="AI858">
        <v>2736.1844999999998</v>
      </c>
      <c r="AJ858">
        <v>2785.6115</v>
      </c>
      <c r="AK858">
        <v>2857.6345000000001</v>
      </c>
      <c r="AL858">
        <v>2826.9865</v>
      </c>
      <c r="AM858">
        <v>2632.9079999999999</v>
      </c>
      <c r="AN858">
        <v>2745.1635000000001</v>
      </c>
      <c r="AO858">
        <v>2593.0385000000001</v>
      </c>
      <c r="AP858">
        <v>1158.7974999999999</v>
      </c>
      <c r="AQ858">
        <v>2038.5074999999999</v>
      </c>
      <c r="AR858">
        <v>1880.6279999999999</v>
      </c>
      <c r="AS858">
        <v>1763.1545000000001</v>
      </c>
      <c r="AT858">
        <v>1711.7439999999999</v>
      </c>
      <c r="AU858">
        <v>57.5</v>
      </c>
      <c r="AV858">
        <v>56</v>
      </c>
      <c r="AW858">
        <v>56</v>
      </c>
      <c r="AX858">
        <v>56</v>
      </c>
      <c r="AY858">
        <v>57</v>
      </c>
      <c r="AZ858">
        <v>56.5</v>
      </c>
      <c r="BA858">
        <v>56</v>
      </c>
      <c r="BB858">
        <v>58.5</v>
      </c>
      <c r="BC858">
        <v>60</v>
      </c>
      <c r="BD858">
        <v>65</v>
      </c>
      <c r="BE858">
        <v>70.5</v>
      </c>
      <c r="BF858">
        <v>76</v>
      </c>
      <c r="BG858">
        <v>80</v>
      </c>
      <c r="BH858">
        <v>84</v>
      </c>
      <c r="BI858">
        <v>85.5</v>
      </c>
      <c r="BJ858">
        <v>84.5</v>
      </c>
      <c r="BK858">
        <v>83.5</v>
      </c>
      <c r="BL858">
        <v>79.5</v>
      </c>
      <c r="BM858">
        <v>73.5</v>
      </c>
      <c r="BN858">
        <v>70</v>
      </c>
      <c r="BO858">
        <v>64.5</v>
      </c>
      <c r="BP858">
        <v>60.5</v>
      </c>
      <c r="BQ858">
        <v>59</v>
      </c>
      <c r="BR858">
        <v>58</v>
      </c>
      <c r="BS858">
        <v>-89.947749999999999</v>
      </c>
      <c r="BT858">
        <v>-6.1824490000000001</v>
      </c>
      <c r="BU858">
        <v>2.0693670000000002</v>
      </c>
      <c r="BV858">
        <v>-12.211690000000001</v>
      </c>
      <c r="BW858">
        <v>42.847709999999999</v>
      </c>
      <c r="BX858">
        <v>32.814990000000002</v>
      </c>
      <c r="BY858">
        <v>-9.9962850000000003</v>
      </c>
      <c r="BZ858">
        <v>-8.9975299999999994</v>
      </c>
      <c r="CA858">
        <v>-44.754559999999998</v>
      </c>
      <c r="CB858">
        <v>-29.774920000000002</v>
      </c>
      <c r="CC858">
        <v>-18.796569999999999</v>
      </c>
      <c r="CD858">
        <v>2.0881340000000002</v>
      </c>
      <c r="CE858">
        <v>-85.520290000000003</v>
      </c>
      <c r="CF858">
        <v>-63.025239999999997</v>
      </c>
      <c r="CG858">
        <v>-76.658950000000004</v>
      </c>
      <c r="CH858">
        <v>-56.461930000000002</v>
      </c>
      <c r="CI858">
        <v>-44.568809999999999</v>
      </c>
      <c r="CJ858">
        <v>-79.257310000000004</v>
      </c>
      <c r="CK858">
        <v>11.54096</v>
      </c>
      <c r="CL858">
        <v>1331.84</v>
      </c>
      <c r="CM858">
        <v>214.43979999999999</v>
      </c>
      <c r="CN858">
        <v>-45.71537</v>
      </c>
      <c r="CO858">
        <v>-68.597769999999997</v>
      </c>
      <c r="CP858">
        <v>-46.824759999999998</v>
      </c>
      <c r="CQ858">
        <v>11320.72</v>
      </c>
      <c r="CR858">
        <v>2952.0770000000002</v>
      </c>
      <c r="CS858">
        <v>4772.7920000000004</v>
      </c>
      <c r="CT858">
        <v>5508.9679999999998</v>
      </c>
      <c r="CU858">
        <v>1163.7360000000001</v>
      </c>
      <c r="CV858">
        <v>1026.6099999999999</v>
      </c>
      <c r="CW858">
        <v>624.64670000000001</v>
      </c>
      <c r="CX858">
        <v>482.7706</v>
      </c>
      <c r="CY858">
        <v>1289.921</v>
      </c>
      <c r="CZ858">
        <v>999.97810000000004</v>
      </c>
      <c r="DA858">
        <v>1687.4639999999999</v>
      </c>
      <c r="DB858">
        <v>1254.105</v>
      </c>
      <c r="DC858">
        <v>1646.0719999999999</v>
      </c>
      <c r="DD858">
        <v>1788.758</v>
      </c>
      <c r="DE858">
        <v>1592.58</v>
      </c>
      <c r="DF858">
        <v>1548.396</v>
      </c>
      <c r="DG858">
        <v>1863.0419999999999</v>
      </c>
      <c r="DH858">
        <v>2436.931</v>
      </c>
      <c r="DI858">
        <v>3244.7719999999999</v>
      </c>
      <c r="DJ858">
        <v>2653.4259999999999</v>
      </c>
      <c r="DK858">
        <v>5086.8509999999997</v>
      </c>
      <c r="DL858">
        <v>2119.9090000000001</v>
      </c>
      <c r="DM858">
        <v>1367.0540000000001</v>
      </c>
      <c r="DN858">
        <v>984.88350000000003</v>
      </c>
      <c r="DO858">
        <v>20</v>
      </c>
      <c r="DP858">
        <v>20</v>
      </c>
    </row>
    <row r="859" spans="1:120" hidden="1" x14ac:dyDescent="0.25">
      <c r="A859" t="str">
        <f t="shared" si="13"/>
        <v>Size_Grp-20 to 199.99 kW_All Elect_44396</v>
      </c>
      <c r="B859" t="s">
        <v>62</v>
      </c>
      <c r="C859" t="s">
        <v>201</v>
      </c>
      <c r="D859" t="s">
        <v>61</v>
      </c>
      <c r="E859" t="s">
        <v>61</v>
      </c>
      <c r="F859" t="s">
        <v>61</v>
      </c>
      <c r="G859" t="s">
        <v>61</v>
      </c>
      <c r="H859" t="s">
        <v>61</v>
      </c>
      <c r="I859" t="s">
        <v>61</v>
      </c>
      <c r="J859" t="s">
        <v>101</v>
      </c>
      <c r="K859" t="s">
        <v>190</v>
      </c>
      <c r="L859" s="18">
        <v>44396</v>
      </c>
      <c r="M859">
        <v>20</v>
      </c>
      <c r="N859">
        <v>20</v>
      </c>
      <c r="O859" t="s">
        <v>258</v>
      </c>
      <c r="P859">
        <v>263</v>
      </c>
      <c r="Q859">
        <v>255</v>
      </c>
      <c r="R859">
        <v>0</v>
      </c>
      <c r="S859">
        <v>0</v>
      </c>
      <c r="T859">
        <v>0</v>
      </c>
      <c r="U859">
        <v>0</v>
      </c>
      <c r="V859">
        <v>0</v>
      </c>
      <c r="W859">
        <v>4538.4552999999996</v>
      </c>
      <c r="X859">
        <v>4311.7055</v>
      </c>
      <c r="Y859">
        <v>4311.2800999999999</v>
      </c>
      <c r="Z859">
        <v>4255.9294</v>
      </c>
      <c r="AA859">
        <v>4426.6253999999999</v>
      </c>
      <c r="AB859">
        <v>4692.6278000000002</v>
      </c>
      <c r="AC859">
        <v>5097.1741000000002</v>
      </c>
      <c r="AD859">
        <v>6629.5581000000002</v>
      </c>
      <c r="AE859">
        <v>8618.9730999999992</v>
      </c>
      <c r="AF859">
        <v>10154.278</v>
      </c>
      <c r="AG859">
        <v>10753.623</v>
      </c>
      <c r="AH859">
        <v>11465.019</v>
      </c>
      <c r="AI859">
        <v>12077.082</v>
      </c>
      <c r="AJ859">
        <v>12639.044</v>
      </c>
      <c r="AK859">
        <v>12924.120999999999</v>
      </c>
      <c r="AL859">
        <v>12942.09</v>
      </c>
      <c r="AM859">
        <v>12843.978999999999</v>
      </c>
      <c r="AN859">
        <v>12653.232</v>
      </c>
      <c r="AO859">
        <v>12109.138999999999</v>
      </c>
      <c r="AP859">
        <v>9818.0524999999998</v>
      </c>
      <c r="AQ859">
        <v>10222.511</v>
      </c>
      <c r="AR859">
        <v>7530.5729000000001</v>
      </c>
      <c r="AS859">
        <v>5541.1354000000001</v>
      </c>
      <c r="AT859">
        <v>4762.4660999999996</v>
      </c>
      <c r="AU859">
        <v>69.945098000000002</v>
      </c>
      <c r="AV859">
        <v>69.441175999999999</v>
      </c>
      <c r="AW859">
        <v>68.721569000000002</v>
      </c>
      <c r="AX859">
        <v>68.117647000000005</v>
      </c>
      <c r="AY859">
        <v>67.803922</v>
      </c>
      <c r="AZ859">
        <v>67.378431000000006</v>
      </c>
      <c r="BA859">
        <v>66.688235000000006</v>
      </c>
      <c r="BB859">
        <v>67.496077999999997</v>
      </c>
      <c r="BC859">
        <v>70.358823999999998</v>
      </c>
      <c r="BD859">
        <v>74.196078</v>
      </c>
      <c r="BE859">
        <v>77.743137000000004</v>
      </c>
      <c r="BF859">
        <v>81.249020000000002</v>
      </c>
      <c r="BG859">
        <v>84.188235000000006</v>
      </c>
      <c r="BH859">
        <v>86.492157000000006</v>
      </c>
      <c r="BI859">
        <v>87.631372999999996</v>
      </c>
      <c r="BJ859">
        <v>88.143136999999996</v>
      </c>
      <c r="BK859">
        <v>88.258824000000004</v>
      </c>
      <c r="BL859">
        <v>87.458824000000007</v>
      </c>
      <c r="BM859">
        <v>85.413724999999999</v>
      </c>
      <c r="BN859">
        <v>82.160784000000007</v>
      </c>
      <c r="BO859">
        <v>77.798039000000003</v>
      </c>
      <c r="BP859">
        <v>74.441175999999999</v>
      </c>
      <c r="BQ859">
        <v>72.3</v>
      </c>
      <c r="BR859">
        <v>70.560783999999998</v>
      </c>
      <c r="BS859">
        <v>-12.63287</v>
      </c>
      <c r="BT859">
        <v>12.327450000000001</v>
      </c>
      <c r="BU859">
        <v>11.142989999999999</v>
      </c>
      <c r="BV859">
        <v>16.146799999999999</v>
      </c>
      <c r="BW859">
        <v>29.353079999999999</v>
      </c>
      <c r="BX859">
        <v>53.484949999999998</v>
      </c>
      <c r="BY859">
        <v>-25.947990000000001</v>
      </c>
      <c r="BZ859">
        <v>-26.329650000000001</v>
      </c>
      <c r="CA859">
        <v>-33.261879999999998</v>
      </c>
      <c r="CB859">
        <v>-36.360230000000001</v>
      </c>
      <c r="CC859">
        <v>-68.903850000000006</v>
      </c>
      <c r="CD859">
        <v>-53.998699999999999</v>
      </c>
      <c r="CE859">
        <v>-32.868980000000001</v>
      </c>
      <c r="CF859">
        <v>-45.466360000000002</v>
      </c>
      <c r="CG859">
        <v>-52.990650000000002</v>
      </c>
      <c r="CH859">
        <v>-17.747879999999999</v>
      </c>
      <c r="CI859">
        <v>-18.890999999999998</v>
      </c>
      <c r="CJ859">
        <v>32.932720000000003</v>
      </c>
      <c r="CK859">
        <v>309.1019</v>
      </c>
      <c r="CL859">
        <v>1784.346</v>
      </c>
      <c r="CM859">
        <v>195.90039999999999</v>
      </c>
      <c r="CN859">
        <v>-6.9206810000000001</v>
      </c>
      <c r="CO859">
        <v>-142.286</v>
      </c>
      <c r="CP859">
        <v>-124.443</v>
      </c>
      <c r="CQ859">
        <v>3106.373</v>
      </c>
      <c r="CR859">
        <v>1021.76</v>
      </c>
      <c r="CS859">
        <v>1069.4860000000001</v>
      </c>
      <c r="CT859">
        <v>946.11379999999997</v>
      </c>
      <c r="CU859">
        <v>815.45989999999995</v>
      </c>
      <c r="CV859">
        <v>1008.222</v>
      </c>
      <c r="CW859">
        <v>950.6318</v>
      </c>
      <c r="CX859">
        <v>692.57870000000003</v>
      </c>
      <c r="CY859">
        <v>1289.318</v>
      </c>
      <c r="CZ859">
        <v>1365.136</v>
      </c>
      <c r="DA859">
        <v>2176.2249999999999</v>
      </c>
      <c r="DB859">
        <v>2946.6320000000001</v>
      </c>
      <c r="DC859">
        <v>2876.2939999999999</v>
      </c>
      <c r="DD859">
        <v>3330.5639999999999</v>
      </c>
      <c r="DE859">
        <v>3551.6709999999998</v>
      </c>
      <c r="DF859">
        <v>3642.0210000000002</v>
      </c>
      <c r="DG859">
        <v>3669.1460000000002</v>
      </c>
      <c r="DH859">
        <v>3661.049</v>
      </c>
      <c r="DI859">
        <v>3328.8530000000001</v>
      </c>
      <c r="DJ859">
        <v>4389.6989999999996</v>
      </c>
      <c r="DK859">
        <v>4016.9740000000002</v>
      </c>
      <c r="DL859">
        <v>3122.3780000000002</v>
      </c>
      <c r="DM859">
        <v>3226.8620000000001</v>
      </c>
      <c r="DN859">
        <v>3033.1559999999999</v>
      </c>
      <c r="DO859">
        <v>20</v>
      </c>
      <c r="DP859">
        <v>20</v>
      </c>
    </row>
    <row r="860" spans="1:120" hidden="1" x14ac:dyDescent="0.25">
      <c r="A860" t="str">
        <f t="shared" si="13"/>
        <v>LCA-Greater Fresno Area_All Elect_44396</v>
      </c>
      <c r="B860" t="s">
        <v>62</v>
      </c>
      <c r="C860" t="s">
        <v>224</v>
      </c>
      <c r="D860" t="s">
        <v>182</v>
      </c>
      <c r="E860" t="s">
        <v>61</v>
      </c>
      <c r="F860" t="s">
        <v>61</v>
      </c>
      <c r="G860" t="s">
        <v>61</v>
      </c>
      <c r="H860" t="s">
        <v>61</v>
      </c>
      <c r="I860" t="s">
        <v>61</v>
      </c>
      <c r="J860" t="s">
        <v>61</v>
      </c>
      <c r="K860" t="s">
        <v>190</v>
      </c>
      <c r="L860" s="18">
        <v>44396</v>
      </c>
      <c r="M860">
        <v>20</v>
      </c>
      <c r="N860">
        <v>20</v>
      </c>
      <c r="O860" t="s">
        <v>258</v>
      </c>
      <c r="P860">
        <v>85</v>
      </c>
      <c r="Q860">
        <v>84</v>
      </c>
      <c r="R860">
        <v>0</v>
      </c>
      <c r="S860">
        <v>0</v>
      </c>
      <c r="T860">
        <v>0</v>
      </c>
      <c r="U860">
        <v>0</v>
      </c>
      <c r="V860">
        <v>0</v>
      </c>
      <c r="W860">
        <v>3283.7256000000002</v>
      </c>
      <c r="X860">
        <v>2924.5009</v>
      </c>
      <c r="Y860">
        <v>2922.1867000000002</v>
      </c>
      <c r="Z860">
        <v>2890.3026</v>
      </c>
      <c r="AA860">
        <v>2923.6145000000001</v>
      </c>
      <c r="AB860">
        <v>3030.3739999999998</v>
      </c>
      <c r="AC860">
        <v>3322.9672</v>
      </c>
      <c r="AD860">
        <v>3927.4088000000002</v>
      </c>
      <c r="AE860">
        <v>4663.2314999999999</v>
      </c>
      <c r="AF860">
        <v>5074.0187999999998</v>
      </c>
      <c r="AG860">
        <v>5151.259</v>
      </c>
      <c r="AH860">
        <v>5524.7722999999996</v>
      </c>
      <c r="AI860">
        <v>5692.3554000000004</v>
      </c>
      <c r="AJ860">
        <v>5882.8333000000002</v>
      </c>
      <c r="AK860">
        <v>6014.4603999999999</v>
      </c>
      <c r="AL860">
        <v>6107.5479999999998</v>
      </c>
      <c r="AM860">
        <v>6137.6031000000003</v>
      </c>
      <c r="AN860">
        <v>6021.3766999999998</v>
      </c>
      <c r="AO860">
        <v>4768.8188</v>
      </c>
      <c r="AP860">
        <v>4015.7779</v>
      </c>
      <c r="AQ860">
        <v>4984.2735000000002</v>
      </c>
      <c r="AR860">
        <v>4096.3594999999996</v>
      </c>
      <c r="AS860">
        <v>3255.3685</v>
      </c>
      <c r="AT860">
        <v>2904.5713999999998</v>
      </c>
      <c r="AU860">
        <v>85.839286000000001</v>
      </c>
      <c r="AV860">
        <v>83.410713999999999</v>
      </c>
      <c r="AW860">
        <v>82.452381000000003</v>
      </c>
      <c r="AX860">
        <v>81.982142999999994</v>
      </c>
      <c r="AY860">
        <v>81.476190000000003</v>
      </c>
      <c r="AZ860">
        <v>80.910713999999999</v>
      </c>
      <c r="BA860">
        <v>79.898809999999997</v>
      </c>
      <c r="BB860">
        <v>80.732142999999994</v>
      </c>
      <c r="BC860">
        <v>84.178571000000005</v>
      </c>
      <c r="BD860">
        <v>86.773809999999997</v>
      </c>
      <c r="BE860">
        <v>89.434523999999996</v>
      </c>
      <c r="BF860">
        <v>93.011904999999999</v>
      </c>
      <c r="BG860">
        <v>95.660713999999999</v>
      </c>
      <c r="BH860">
        <v>99.113095000000001</v>
      </c>
      <c r="BI860">
        <v>101.58333</v>
      </c>
      <c r="BJ860">
        <v>103.05356999999999</v>
      </c>
      <c r="BK860">
        <v>104.91667</v>
      </c>
      <c r="BL860">
        <v>105.3631</v>
      </c>
      <c r="BM860">
        <v>104.75595</v>
      </c>
      <c r="BN860">
        <v>101.2619</v>
      </c>
      <c r="BO860">
        <v>97.178571000000005</v>
      </c>
      <c r="BP860">
        <v>94.559523999999996</v>
      </c>
      <c r="BQ860">
        <v>91.577381000000003</v>
      </c>
      <c r="BR860">
        <v>88.654762000000005</v>
      </c>
      <c r="BS860">
        <v>-40.337409999999998</v>
      </c>
      <c r="BT860">
        <v>-36.899990000000003</v>
      </c>
      <c r="BU860">
        <v>-29.974630000000001</v>
      </c>
      <c r="BV860">
        <v>-42.346580000000003</v>
      </c>
      <c r="BW860">
        <v>-34.025179999999999</v>
      </c>
      <c r="BX860">
        <v>-20.4999</v>
      </c>
      <c r="BY860">
        <v>-35.442230000000002</v>
      </c>
      <c r="BZ860">
        <v>62.946240000000003</v>
      </c>
      <c r="CA860">
        <v>8.9951329999999992</v>
      </c>
      <c r="CB860">
        <v>2.0521850000000001</v>
      </c>
      <c r="CC860">
        <v>120.32769999999999</v>
      </c>
      <c r="CD860">
        <v>76.823980000000006</v>
      </c>
      <c r="CE860">
        <v>23.515789999999999</v>
      </c>
      <c r="CF860">
        <v>16.00996</v>
      </c>
      <c r="CG860">
        <v>6.2487120000000003</v>
      </c>
      <c r="CH860">
        <v>-22.277719999999999</v>
      </c>
      <c r="CI860">
        <v>-25.620519999999999</v>
      </c>
      <c r="CJ860">
        <v>40.221049999999998</v>
      </c>
      <c r="CK860">
        <v>1144.1199999999999</v>
      </c>
      <c r="CL860">
        <v>1990.213</v>
      </c>
      <c r="CM860">
        <v>528.82449999999994</v>
      </c>
      <c r="CN860">
        <v>4.3604289999999999</v>
      </c>
      <c r="CO860">
        <v>-66.240819999999999</v>
      </c>
      <c r="CP860">
        <v>-50.26484</v>
      </c>
      <c r="CQ860">
        <v>8964.3639999999996</v>
      </c>
      <c r="CR860">
        <v>1568.751</v>
      </c>
      <c r="CS860">
        <v>1534.018</v>
      </c>
      <c r="CT860">
        <v>1542.0530000000001</v>
      </c>
      <c r="CU860">
        <v>1489.6220000000001</v>
      </c>
      <c r="CV860">
        <v>1667.002</v>
      </c>
      <c r="CW860">
        <v>932.01509999999996</v>
      </c>
      <c r="CX860">
        <v>1699.5429999999999</v>
      </c>
      <c r="CY860">
        <v>1469.9369999999999</v>
      </c>
      <c r="CZ860">
        <v>1602.9739999999999</v>
      </c>
      <c r="DA860">
        <v>6320.0659999999998</v>
      </c>
      <c r="DB860">
        <v>2584.011</v>
      </c>
      <c r="DC860">
        <v>2301.395</v>
      </c>
      <c r="DD860">
        <v>2959.951</v>
      </c>
      <c r="DE860">
        <v>3533.6909999999998</v>
      </c>
      <c r="DF860">
        <v>3781.41</v>
      </c>
      <c r="DG860">
        <v>4286.1490000000003</v>
      </c>
      <c r="DH860">
        <v>10739.07</v>
      </c>
      <c r="DI860">
        <v>11735.36</v>
      </c>
      <c r="DJ860">
        <v>14151.2</v>
      </c>
      <c r="DK860">
        <v>8267.8420000000006</v>
      </c>
      <c r="DL860">
        <v>8627.6460000000006</v>
      </c>
      <c r="DM860">
        <v>5957.0789999999997</v>
      </c>
      <c r="DN860">
        <v>5585.44</v>
      </c>
      <c r="DO860">
        <v>20</v>
      </c>
      <c r="DP860">
        <v>20</v>
      </c>
    </row>
    <row r="861" spans="1:120" hidden="1" x14ac:dyDescent="0.25">
      <c r="A861" t="str">
        <f t="shared" si="13"/>
        <v>Industry_Type-1. Agriculture, Mining &amp; Construction_All Elect_44396</v>
      </c>
      <c r="B861" t="s">
        <v>62</v>
      </c>
      <c r="C861" t="s">
        <v>211</v>
      </c>
      <c r="D861" t="s">
        <v>61</v>
      </c>
      <c r="E861" t="s">
        <v>61</v>
      </c>
      <c r="F861" t="s">
        <v>61</v>
      </c>
      <c r="G861" t="s">
        <v>30</v>
      </c>
      <c r="H861" t="s">
        <v>61</v>
      </c>
      <c r="I861" t="s">
        <v>61</v>
      </c>
      <c r="J861" t="s">
        <v>61</v>
      </c>
      <c r="K861" t="s">
        <v>190</v>
      </c>
      <c r="L861" s="18">
        <v>44396</v>
      </c>
      <c r="M861">
        <v>20</v>
      </c>
      <c r="N861">
        <v>20</v>
      </c>
      <c r="O861" t="s">
        <v>258</v>
      </c>
      <c r="P861">
        <v>17</v>
      </c>
      <c r="Q861">
        <v>17</v>
      </c>
      <c r="R861">
        <v>0</v>
      </c>
      <c r="S861">
        <v>0</v>
      </c>
      <c r="T861">
        <v>0</v>
      </c>
      <c r="U861">
        <v>0</v>
      </c>
      <c r="V861">
        <v>0</v>
      </c>
      <c r="W861">
        <v>4240.72</v>
      </c>
      <c r="X861">
        <v>3028.96</v>
      </c>
      <c r="Y861">
        <v>3030.56</v>
      </c>
      <c r="Z861">
        <v>3028.88</v>
      </c>
      <c r="AA861">
        <v>3029.04</v>
      </c>
      <c r="AB861">
        <v>3029.28</v>
      </c>
      <c r="AC861">
        <v>3097.84</v>
      </c>
      <c r="AD861">
        <v>3573.28</v>
      </c>
      <c r="AE861">
        <v>3494.8</v>
      </c>
      <c r="AF861">
        <v>3343.36</v>
      </c>
      <c r="AG861">
        <v>3321.76</v>
      </c>
      <c r="AH861">
        <v>3312</v>
      </c>
      <c r="AI861">
        <v>3323.04</v>
      </c>
      <c r="AJ861">
        <v>3361.28</v>
      </c>
      <c r="AK861">
        <v>3506.4</v>
      </c>
      <c r="AL861">
        <v>3501.12</v>
      </c>
      <c r="AM861">
        <v>3528.96</v>
      </c>
      <c r="AN861">
        <v>3619.92</v>
      </c>
      <c r="AO861">
        <v>1336.48</v>
      </c>
      <c r="AP861">
        <v>35.119999999999997</v>
      </c>
      <c r="AQ861">
        <v>1785.04</v>
      </c>
      <c r="AR861">
        <v>3045.28</v>
      </c>
      <c r="AS861">
        <v>3759.12</v>
      </c>
      <c r="AT861">
        <v>3783.12</v>
      </c>
      <c r="AU861">
        <v>86.5</v>
      </c>
      <c r="AV861">
        <v>84</v>
      </c>
      <c r="AW861">
        <v>83</v>
      </c>
      <c r="AX861">
        <v>82.5</v>
      </c>
      <c r="AY861">
        <v>82</v>
      </c>
      <c r="AZ861">
        <v>81.5</v>
      </c>
      <c r="BA861">
        <v>80.5</v>
      </c>
      <c r="BB861">
        <v>81.5</v>
      </c>
      <c r="BC861">
        <v>85</v>
      </c>
      <c r="BD861">
        <v>87.5</v>
      </c>
      <c r="BE861">
        <v>90</v>
      </c>
      <c r="BF861">
        <v>93.5</v>
      </c>
      <c r="BG861">
        <v>96</v>
      </c>
      <c r="BH861">
        <v>99.5</v>
      </c>
      <c r="BI861">
        <v>102</v>
      </c>
      <c r="BJ861">
        <v>103.5</v>
      </c>
      <c r="BK861">
        <v>105.5</v>
      </c>
      <c r="BL861">
        <v>106</v>
      </c>
      <c r="BM861">
        <v>105.5</v>
      </c>
      <c r="BN861">
        <v>102</v>
      </c>
      <c r="BO861">
        <v>98</v>
      </c>
      <c r="BP861">
        <v>95.5</v>
      </c>
      <c r="BQ861">
        <v>92.5</v>
      </c>
      <c r="BR861">
        <v>89.5</v>
      </c>
      <c r="BS861">
        <v>-100.07250000000001</v>
      </c>
      <c r="BT861">
        <v>21.126629999999999</v>
      </c>
      <c r="BU861">
        <v>32.626989999999999</v>
      </c>
      <c r="BV861">
        <v>25.5349</v>
      </c>
      <c r="BW861">
        <v>13.074669999999999</v>
      </c>
      <c r="BX861">
        <v>16.11739</v>
      </c>
      <c r="BY861">
        <v>23.57254</v>
      </c>
      <c r="BZ861">
        <v>2.4564170000000001</v>
      </c>
      <c r="CA861">
        <v>-22.964289999999998</v>
      </c>
      <c r="CB861">
        <v>-34.722290000000001</v>
      </c>
      <c r="CC861">
        <v>52.588720000000002</v>
      </c>
      <c r="CD861">
        <v>42.725990000000003</v>
      </c>
      <c r="CE861">
        <v>30.212050000000001</v>
      </c>
      <c r="CF861">
        <v>31.688949999999998</v>
      </c>
      <c r="CG861">
        <v>-6.0417079999999999</v>
      </c>
      <c r="CH861">
        <v>-4.9645570000000001</v>
      </c>
      <c r="CI861">
        <v>6.5245290000000002</v>
      </c>
      <c r="CJ861">
        <v>115.8546</v>
      </c>
      <c r="CK861">
        <v>2449.3240000000001</v>
      </c>
      <c r="CL861">
        <v>4374.7820000000002</v>
      </c>
      <c r="CM861">
        <v>2290.2339999999999</v>
      </c>
      <c r="CN861">
        <v>547.71289999999999</v>
      </c>
      <c r="CO861">
        <v>94.313900000000004</v>
      </c>
      <c r="CP861">
        <v>92.762119999999996</v>
      </c>
      <c r="CQ861">
        <v>19411.32</v>
      </c>
      <c r="CR861">
        <v>5543.7790000000005</v>
      </c>
      <c r="CS861">
        <v>5329.2139999999999</v>
      </c>
      <c r="CT861">
        <v>5112.6940000000004</v>
      </c>
      <c r="CU861">
        <v>4946.79</v>
      </c>
      <c r="CV861">
        <v>5192.5379999999996</v>
      </c>
      <c r="CW861">
        <v>2449.2849999999999</v>
      </c>
      <c r="CX861">
        <v>3436.6709999999998</v>
      </c>
      <c r="CY861">
        <v>4768.3940000000002</v>
      </c>
      <c r="CZ861">
        <v>5805.2719999999999</v>
      </c>
      <c r="DA861">
        <v>11019.45</v>
      </c>
      <c r="DB861">
        <v>8284.9789999999994</v>
      </c>
      <c r="DC861">
        <v>7658.598</v>
      </c>
      <c r="DD861">
        <v>8604.39</v>
      </c>
      <c r="DE861">
        <v>10913.53</v>
      </c>
      <c r="DF861">
        <v>11124.87</v>
      </c>
      <c r="DG861">
        <v>11937.58</v>
      </c>
      <c r="DH861">
        <v>19901.580000000002</v>
      </c>
      <c r="DI861">
        <v>20989.67</v>
      </c>
      <c r="DJ861">
        <v>22346.1</v>
      </c>
      <c r="DK861">
        <v>30859.02</v>
      </c>
      <c r="DL861">
        <v>21191.18</v>
      </c>
      <c r="DM861">
        <v>18865.22</v>
      </c>
      <c r="DN861">
        <v>19359.830000000002</v>
      </c>
      <c r="DO861">
        <v>20</v>
      </c>
      <c r="DP861">
        <v>20</v>
      </c>
    </row>
    <row r="862" spans="1:120" hidden="1" x14ac:dyDescent="0.25">
      <c r="A862" t="str">
        <f t="shared" si="13"/>
        <v>Industry_Type-5. Offices, Hotels, Finance, Services_All Elect_44396</v>
      </c>
      <c r="B862" t="s">
        <v>62</v>
      </c>
      <c r="C862" t="s">
        <v>205</v>
      </c>
      <c r="D862" t="s">
        <v>61</v>
      </c>
      <c r="E862" t="s">
        <v>61</v>
      </c>
      <c r="F862" t="s">
        <v>61</v>
      </c>
      <c r="G862" t="s">
        <v>37</v>
      </c>
      <c r="H862" t="s">
        <v>61</v>
      </c>
      <c r="I862" t="s">
        <v>61</v>
      </c>
      <c r="J862" t="s">
        <v>61</v>
      </c>
      <c r="K862" t="s">
        <v>190</v>
      </c>
      <c r="L862" s="18">
        <v>44396</v>
      </c>
      <c r="M862">
        <v>20</v>
      </c>
      <c r="N862">
        <v>20</v>
      </c>
      <c r="O862" t="s">
        <v>258</v>
      </c>
      <c r="P862">
        <v>20</v>
      </c>
      <c r="Q862">
        <v>20</v>
      </c>
      <c r="R862">
        <v>0</v>
      </c>
      <c r="S862">
        <v>0</v>
      </c>
      <c r="T862">
        <v>0</v>
      </c>
      <c r="U862">
        <v>0</v>
      </c>
      <c r="V862">
        <v>0</v>
      </c>
      <c r="W862">
        <v>4245.8040000000001</v>
      </c>
      <c r="X862">
        <v>3879.0880000000002</v>
      </c>
      <c r="Y862">
        <v>3931.9859999999999</v>
      </c>
      <c r="Z862">
        <v>3820.4560000000001</v>
      </c>
      <c r="AA862">
        <v>3775.0911999999998</v>
      </c>
      <c r="AB862">
        <v>3960.9108000000001</v>
      </c>
      <c r="AC862">
        <v>4157.125</v>
      </c>
      <c r="AD862">
        <v>4561.4560000000001</v>
      </c>
      <c r="AE862">
        <v>5172.7039999999997</v>
      </c>
      <c r="AF862">
        <v>5968.6178</v>
      </c>
      <c r="AG862">
        <v>6548.6282000000001</v>
      </c>
      <c r="AH862">
        <v>6891.2049999999999</v>
      </c>
      <c r="AI862">
        <v>6943.8010000000004</v>
      </c>
      <c r="AJ862">
        <v>7222.9250000000002</v>
      </c>
      <c r="AK862">
        <v>7335.7939999999999</v>
      </c>
      <c r="AL862">
        <v>7328.0860000000002</v>
      </c>
      <c r="AM862">
        <v>7340.6090000000004</v>
      </c>
      <c r="AN862">
        <v>7157.799</v>
      </c>
      <c r="AO862">
        <v>6984.1180000000004</v>
      </c>
      <c r="AP862">
        <v>6260.5640000000003</v>
      </c>
      <c r="AQ862">
        <v>5820.7960000000003</v>
      </c>
      <c r="AR862">
        <v>5293.7020000000002</v>
      </c>
      <c r="AS862">
        <v>4776.8977999999997</v>
      </c>
      <c r="AT862">
        <v>4357.8981999999996</v>
      </c>
      <c r="AU862">
        <v>61.05</v>
      </c>
      <c r="AV862">
        <v>60.9</v>
      </c>
      <c r="AW862">
        <v>60.3</v>
      </c>
      <c r="AX862">
        <v>59.5</v>
      </c>
      <c r="AY862">
        <v>59.65</v>
      </c>
      <c r="AZ862">
        <v>59.725000000000001</v>
      </c>
      <c r="BA862">
        <v>59.424999999999997</v>
      </c>
      <c r="BB862">
        <v>60.125</v>
      </c>
      <c r="BC862">
        <v>61.95</v>
      </c>
      <c r="BD862">
        <v>64.575000000000003</v>
      </c>
      <c r="BE862">
        <v>67.45</v>
      </c>
      <c r="BF862">
        <v>69.849999999999994</v>
      </c>
      <c r="BG862">
        <v>71.724999999999994</v>
      </c>
      <c r="BH862">
        <v>72.650000000000006</v>
      </c>
      <c r="BI862">
        <v>72.849999999999994</v>
      </c>
      <c r="BJ862">
        <v>72.45</v>
      </c>
      <c r="BK862">
        <v>72.174999999999997</v>
      </c>
      <c r="BL862">
        <v>71.599999999999994</v>
      </c>
      <c r="BM862">
        <v>70.424999999999997</v>
      </c>
      <c r="BN862">
        <v>68.224999999999994</v>
      </c>
      <c r="BO862">
        <v>65.599999999999994</v>
      </c>
      <c r="BP862">
        <v>63.5</v>
      </c>
      <c r="BQ862">
        <v>61.875</v>
      </c>
      <c r="BR862">
        <v>60.9</v>
      </c>
      <c r="BS862">
        <v>66.452550000000002</v>
      </c>
      <c r="BT862">
        <v>53.634059999999998</v>
      </c>
      <c r="BU862">
        <v>17.66629</v>
      </c>
      <c r="BV862">
        <v>41.39414</v>
      </c>
      <c r="BW862">
        <v>55.115229999999997</v>
      </c>
      <c r="BX862">
        <v>35.346550000000001</v>
      </c>
      <c r="BY862">
        <v>55.346020000000003</v>
      </c>
      <c r="BZ862">
        <v>41.697629999999997</v>
      </c>
      <c r="CA862">
        <v>-62.48921</v>
      </c>
      <c r="CB862">
        <v>-128.20419999999999</v>
      </c>
      <c r="CC862">
        <v>-185.95650000000001</v>
      </c>
      <c r="CD862">
        <v>-199.04239999999999</v>
      </c>
      <c r="CE862">
        <v>-150.0789</v>
      </c>
      <c r="CF862">
        <v>-218.76179999999999</v>
      </c>
      <c r="CG862">
        <v>-237.92240000000001</v>
      </c>
      <c r="CH862">
        <v>-182.92429999999999</v>
      </c>
      <c r="CI862">
        <v>-164.96879999999999</v>
      </c>
      <c r="CJ862">
        <v>-57.044240000000002</v>
      </c>
      <c r="CK862">
        <v>-19.677720000000001</v>
      </c>
      <c r="CL862">
        <v>42.344529999999999</v>
      </c>
      <c r="CM862">
        <v>-48.470230000000001</v>
      </c>
      <c r="CN862">
        <v>-25.90279</v>
      </c>
      <c r="CO862">
        <v>-7.3557420000000002</v>
      </c>
      <c r="CP862">
        <v>-28.88</v>
      </c>
      <c r="CQ862">
        <v>12266.11</v>
      </c>
      <c r="CR862">
        <v>2565.2280000000001</v>
      </c>
      <c r="CS862">
        <v>1967.422</v>
      </c>
      <c r="CT862">
        <v>1363.492</v>
      </c>
      <c r="CU862">
        <v>1410.27</v>
      </c>
      <c r="CV862">
        <v>1282.604</v>
      </c>
      <c r="CW862">
        <v>771.73569999999995</v>
      </c>
      <c r="CX862">
        <v>565.99869999999999</v>
      </c>
      <c r="CY862">
        <v>1736.8309999999999</v>
      </c>
      <c r="CZ862">
        <v>3777.9839999999999</v>
      </c>
      <c r="DA862">
        <v>7526.3329999999996</v>
      </c>
      <c r="DB862">
        <v>10933.41</v>
      </c>
      <c r="DC862">
        <v>16944.919999999998</v>
      </c>
      <c r="DD862">
        <v>20224.34</v>
      </c>
      <c r="DE862">
        <v>27054.01</v>
      </c>
      <c r="DF862">
        <v>30569.8</v>
      </c>
      <c r="DG862">
        <v>37358.17</v>
      </c>
      <c r="DH862">
        <v>28316.17</v>
      </c>
      <c r="DI862">
        <v>27912.06</v>
      </c>
      <c r="DJ862">
        <v>25646.42</v>
      </c>
      <c r="DK862">
        <v>21145.22</v>
      </c>
      <c r="DL862">
        <v>18804.29</v>
      </c>
      <c r="DM862">
        <v>12045.99</v>
      </c>
      <c r="DN862">
        <v>9321.8269999999993</v>
      </c>
      <c r="DO862">
        <v>20</v>
      </c>
      <c r="DP862">
        <v>20</v>
      </c>
    </row>
    <row r="863" spans="1:120" hidden="1" x14ac:dyDescent="0.25">
      <c r="A863" t="str">
        <f t="shared" si="13"/>
        <v>sublap_id-SLAP_PGSF_All Elect_44396</v>
      </c>
      <c r="B863" t="s">
        <v>62</v>
      </c>
      <c r="C863" t="s">
        <v>297</v>
      </c>
      <c r="D863" t="s">
        <v>61</v>
      </c>
      <c r="E863" t="s">
        <v>298</v>
      </c>
      <c r="F863" t="s">
        <v>61</v>
      </c>
      <c r="G863" t="s">
        <v>61</v>
      </c>
      <c r="H863" t="s">
        <v>61</v>
      </c>
      <c r="I863" t="s">
        <v>61</v>
      </c>
      <c r="J863" t="s">
        <v>61</v>
      </c>
      <c r="K863" t="s">
        <v>190</v>
      </c>
      <c r="L863" s="18">
        <v>44396</v>
      </c>
      <c r="M863">
        <v>20</v>
      </c>
      <c r="N863">
        <v>20</v>
      </c>
      <c r="O863" t="s">
        <v>258</v>
      </c>
      <c r="P863">
        <v>20</v>
      </c>
      <c r="Q863">
        <v>20</v>
      </c>
      <c r="R863">
        <v>0</v>
      </c>
      <c r="S863">
        <v>0</v>
      </c>
      <c r="T863">
        <v>0</v>
      </c>
      <c r="U863">
        <v>0</v>
      </c>
      <c r="V863">
        <v>0</v>
      </c>
      <c r="W863">
        <v>4099.5079999999998</v>
      </c>
      <c r="X863">
        <v>3914.355</v>
      </c>
      <c r="Y863">
        <v>4005.491</v>
      </c>
      <c r="Z863">
        <v>3939.989</v>
      </c>
      <c r="AA863">
        <v>3894.49</v>
      </c>
      <c r="AB863">
        <v>4104.0680000000002</v>
      </c>
      <c r="AC863">
        <v>4399.9989999999998</v>
      </c>
      <c r="AD863">
        <v>4807.8739999999998</v>
      </c>
      <c r="AE863">
        <v>5459.0280000000002</v>
      </c>
      <c r="AF863">
        <v>5821.9650000000001</v>
      </c>
      <c r="AG863">
        <v>6293.4620000000004</v>
      </c>
      <c r="AH863">
        <v>6772.6549999999997</v>
      </c>
      <c r="AI863">
        <v>6811.5240000000003</v>
      </c>
      <c r="AJ863">
        <v>7243.7550000000001</v>
      </c>
      <c r="AK863">
        <v>7243.9110000000001</v>
      </c>
      <c r="AL863">
        <v>7313.8990000000003</v>
      </c>
      <c r="AM863">
        <v>7356.1760000000004</v>
      </c>
      <c r="AN863">
        <v>7152.5370000000003</v>
      </c>
      <c r="AO863">
        <v>6889.7979999999998</v>
      </c>
      <c r="AP863">
        <v>6240.098</v>
      </c>
      <c r="AQ863">
        <v>5379.9620000000004</v>
      </c>
      <c r="AR863">
        <v>4886.7299999999996</v>
      </c>
      <c r="AS863">
        <v>4578.5879999999997</v>
      </c>
      <c r="AT863">
        <v>4235.6779999999999</v>
      </c>
      <c r="AU863">
        <v>55.4</v>
      </c>
      <c r="AV863">
        <v>54.4</v>
      </c>
      <c r="AW863">
        <v>54.2</v>
      </c>
      <c r="AX863">
        <v>53.8</v>
      </c>
      <c r="AY863">
        <v>53.8</v>
      </c>
      <c r="AZ863">
        <v>53.8</v>
      </c>
      <c r="BA863">
        <v>54.4</v>
      </c>
      <c r="BB863">
        <v>55</v>
      </c>
      <c r="BC863">
        <v>57.8</v>
      </c>
      <c r="BD863">
        <v>60.9</v>
      </c>
      <c r="BE863">
        <v>62.1</v>
      </c>
      <c r="BF863">
        <v>60.1</v>
      </c>
      <c r="BG863">
        <v>59.8</v>
      </c>
      <c r="BH863">
        <v>60.8</v>
      </c>
      <c r="BI863">
        <v>60.3</v>
      </c>
      <c r="BJ863">
        <v>60.1</v>
      </c>
      <c r="BK863">
        <v>59.8</v>
      </c>
      <c r="BL863">
        <v>59.5</v>
      </c>
      <c r="BM863">
        <v>58.4</v>
      </c>
      <c r="BN863">
        <v>58</v>
      </c>
      <c r="BO863">
        <v>57.4</v>
      </c>
      <c r="BP863">
        <v>56.8</v>
      </c>
      <c r="BQ863">
        <v>56.8</v>
      </c>
      <c r="BR863">
        <v>55.8</v>
      </c>
      <c r="BS863">
        <v>68.315349999999995</v>
      </c>
      <c r="BT863">
        <v>33.182200000000002</v>
      </c>
      <c r="BU863">
        <v>0.32854990000000001</v>
      </c>
      <c r="BV863">
        <v>22.9587</v>
      </c>
      <c r="BW863">
        <v>42.432110000000002</v>
      </c>
      <c r="BX863">
        <v>27.252279999999999</v>
      </c>
      <c r="BY863">
        <v>56.227269999999997</v>
      </c>
      <c r="BZ863">
        <v>23.041080000000001</v>
      </c>
      <c r="CA863">
        <v>-66.857240000000004</v>
      </c>
      <c r="CB863">
        <v>-82.064030000000002</v>
      </c>
      <c r="CC863">
        <v>-128.08609999999999</v>
      </c>
      <c r="CD863">
        <v>-176.96029999999999</v>
      </c>
      <c r="CE863">
        <v>-123.1431</v>
      </c>
      <c r="CF863">
        <v>-203.57810000000001</v>
      </c>
      <c r="CG863">
        <v>-230.55770000000001</v>
      </c>
      <c r="CH863">
        <v>-213.99950000000001</v>
      </c>
      <c r="CI863">
        <v>-197.35589999999999</v>
      </c>
      <c r="CJ863">
        <v>-121.93340000000001</v>
      </c>
      <c r="CK863">
        <v>-72.252589999999998</v>
      </c>
      <c r="CL863">
        <v>9.5556889999999992</v>
      </c>
      <c r="CM863">
        <v>-51.116129999999998</v>
      </c>
      <c r="CN863">
        <v>-55.111440000000002</v>
      </c>
      <c r="CO863">
        <v>-37.663359999999997</v>
      </c>
      <c r="CP863">
        <v>-28.429870000000001</v>
      </c>
      <c r="CQ863">
        <v>12239.03</v>
      </c>
      <c r="CR863">
        <v>2569.9760000000001</v>
      </c>
      <c r="CS863">
        <v>1987.4190000000001</v>
      </c>
      <c r="CT863">
        <v>1395.2940000000001</v>
      </c>
      <c r="CU863">
        <v>1438.345</v>
      </c>
      <c r="CV863">
        <v>1336.748</v>
      </c>
      <c r="CW863">
        <v>976.34010000000001</v>
      </c>
      <c r="CX863">
        <v>694.17539999999997</v>
      </c>
      <c r="CY863">
        <v>2129.4110000000001</v>
      </c>
      <c r="CZ863">
        <v>4329.7</v>
      </c>
      <c r="DA863">
        <v>7965.7879999999996</v>
      </c>
      <c r="DB863">
        <v>11871.22</v>
      </c>
      <c r="DC863">
        <v>17864.07</v>
      </c>
      <c r="DD863">
        <v>22146.69</v>
      </c>
      <c r="DE863">
        <v>28462.76</v>
      </c>
      <c r="DF863">
        <v>32057.45</v>
      </c>
      <c r="DG863">
        <v>38871.56</v>
      </c>
      <c r="DH863">
        <v>29547.81</v>
      </c>
      <c r="DI863">
        <v>29015.88</v>
      </c>
      <c r="DJ863">
        <v>26050.85</v>
      </c>
      <c r="DK863">
        <v>21938.400000000001</v>
      </c>
      <c r="DL863">
        <v>20766.46</v>
      </c>
      <c r="DM863">
        <v>12196.44</v>
      </c>
      <c r="DN863">
        <v>9240.2309999999998</v>
      </c>
      <c r="DO863">
        <v>20</v>
      </c>
      <c r="DP863">
        <v>20</v>
      </c>
    </row>
    <row r="864" spans="1:120" hidden="1" x14ac:dyDescent="0.25">
      <c r="A864" t="str">
        <f t="shared" si="13"/>
        <v>LCA-Northern Coast_All Elect_44396</v>
      </c>
      <c r="B864" t="s">
        <v>62</v>
      </c>
      <c r="C864" t="s">
        <v>222</v>
      </c>
      <c r="D864" t="s">
        <v>104</v>
      </c>
      <c r="E864" t="s">
        <v>61</v>
      </c>
      <c r="F864" t="s">
        <v>61</v>
      </c>
      <c r="G864" t="s">
        <v>61</v>
      </c>
      <c r="H864" t="s">
        <v>61</v>
      </c>
      <c r="I864" t="s">
        <v>61</v>
      </c>
      <c r="J864" t="s">
        <v>61</v>
      </c>
      <c r="K864" t="s">
        <v>190</v>
      </c>
      <c r="L864" s="18">
        <v>44396</v>
      </c>
      <c r="M864">
        <v>20</v>
      </c>
      <c r="N864">
        <v>20</v>
      </c>
      <c r="O864" t="s">
        <v>258</v>
      </c>
      <c r="P864">
        <v>34</v>
      </c>
      <c r="Q864">
        <v>34</v>
      </c>
      <c r="R864">
        <v>0</v>
      </c>
      <c r="S864">
        <v>0</v>
      </c>
      <c r="T864">
        <v>0</v>
      </c>
      <c r="U864">
        <v>0</v>
      </c>
      <c r="V864">
        <v>0</v>
      </c>
      <c r="W864">
        <v>1607.1965</v>
      </c>
      <c r="X864">
        <v>1087.8415</v>
      </c>
      <c r="Y864">
        <v>1120.2415000000001</v>
      </c>
      <c r="Z864">
        <v>1160.7545</v>
      </c>
      <c r="AA864">
        <v>1454.3275000000001</v>
      </c>
      <c r="AB864">
        <v>1795.373</v>
      </c>
      <c r="AC864">
        <v>2170.3429999999998</v>
      </c>
      <c r="AD864">
        <v>2399.7555000000002</v>
      </c>
      <c r="AE864">
        <v>2693.6280000000002</v>
      </c>
      <c r="AF864">
        <v>2734.2035000000001</v>
      </c>
      <c r="AG864">
        <v>3054.0745000000002</v>
      </c>
      <c r="AH864">
        <v>3464.3135000000002</v>
      </c>
      <c r="AI864">
        <v>3713.6985</v>
      </c>
      <c r="AJ864">
        <v>3678.3915000000002</v>
      </c>
      <c r="AK864">
        <v>3953.3805000000002</v>
      </c>
      <c r="AL864">
        <v>4029.6745000000001</v>
      </c>
      <c r="AM864">
        <v>3822.654</v>
      </c>
      <c r="AN864">
        <v>3744.3834999999999</v>
      </c>
      <c r="AO864">
        <v>3384.6664999999998</v>
      </c>
      <c r="AP864">
        <v>1864.7974999999999</v>
      </c>
      <c r="AQ864">
        <v>2575.7775000000001</v>
      </c>
      <c r="AR864">
        <v>2187.652</v>
      </c>
      <c r="AS864">
        <v>1994.0864999999999</v>
      </c>
      <c r="AT864">
        <v>1930.52</v>
      </c>
      <c r="AU864">
        <v>58.235294000000003</v>
      </c>
      <c r="AV864">
        <v>57.029412000000001</v>
      </c>
      <c r="AW864">
        <v>56.882353000000002</v>
      </c>
      <c r="AX864">
        <v>56.735294000000003</v>
      </c>
      <c r="AY864">
        <v>57.147058999999999</v>
      </c>
      <c r="AZ864">
        <v>56.794117999999997</v>
      </c>
      <c r="BA864">
        <v>56.588234999999997</v>
      </c>
      <c r="BB864">
        <v>58.647058999999999</v>
      </c>
      <c r="BC864">
        <v>60.882353000000002</v>
      </c>
      <c r="BD864">
        <v>66.029411999999994</v>
      </c>
      <c r="BE864">
        <v>71.382352999999995</v>
      </c>
      <c r="BF864">
        <v>76.735293999999996</v>
      </c>
      <c r="BG864">
        <v>80.735293999999996</v>
      </c>
      <c r="BH864">
        <v>84.147058999999999</v>
      </c>
      <c r="BI864">
        <v>85.205882000000003</v>
      </c>
      <c r="BJ864">
        <v>85.382352999999995</v>
      </c>
      <c r="BK864">
        <v>84.382352999999995</v>
      </c>
      <c r="BL864">
        <v>81.264706000000004</v>
      </c>
      <c r="BM864">
        <v>76.588234999999997</v>
      </c>
      <c r="BN864">
        <v>72.941175999999999</v>
      </c>
      <c r="BO864">
        <v>67</v>
      </c>
      <c r="BP864">
        <v>62.117646999999998</v>
      </c>
      <c r="BQ864">
        <v>60.029412000000001</v>
      </c>
      <c r="BR864">
        <v>58.735294000000003</v>
      </c>
      <c r="BS864">
        <v>-83.745769999999993</v>
      </c>
      <c r="BT864">
        <v>-10.77558</v>
      </c>
      <c r="BU864">
        <v>-1.3185439999999999</v>
      </c>
      <c r="BV864">
        <v>-10.11285</v>
      </c>
      <c r="BW864">
        <v>42.660200000000003</v>
      </c>
      <c r="BX864">
        <v>47.410670000000003</v>
      </c>
      <c r="BY864">
        <v>-7.9696290000000003</v>
      </c>
      <c r="BZ864">
        <v>-9.045223</v>
      </c>
      <c r="CA864">
        <v>-36.555500000000002</v>
      </c>
      <c r="CB864">
        <v>-56.737310000000001</v>
      </c>
      <c r="CC864">
        <v>-40.68347</v>
      </c>
      <c r="CD864">
        <v>-5.1267740000000002</v>
      </c>
      <c r="CE864">
        <v>-88.113479999999996</v>
      </c>
      <c r="CF864">
        <v>-58.405430000000003</v>
      </c>
      <c r="CG864">
        <v>-111.3616</v>
      </c>
      <c r="CH864">
        <v>-71.370760000000004</v>
      </c>
      <c r="CI864">
        <v>-132.38849999999999</v>
      </c>
      <c r="CJ864">
        <v>-155.3289</v>
      </c>
      <c r="CK864">
        <v>-15.91197</v>
      </c>
      <c r="CL864">
        <v>1410.6890000000001</v>
      </c>
      <c r="CM864">
        <v>188.5829</v>
      </c>
      <c r="CN864">
        <v>-50.187579999999997</v>
      </c>
      <c r="CO864">
        <v>-77.185500000000005</v>
      </c>
      <c r="CP864">
        <v>-55.241819999999997</v>
      </c>
      <c r="CQ864">
        <v>11344.9</v>
      </c>
      <c r="CR864">
        <v>2983.8380000000002</v>
      </c>
      <c r="CS864">
        <v>4798.6279999999997</v>
      </c>
      <c r="CT864">
        <v>5522.0309999999999</v>
      </c>
      <c r="CU864">
        <v>1176.0989999999999</v>
      </c>
      <c r="CV864">
        <v>1087.278</v>
      </c>
      <c r="CW864">
        <v>705.08360000000005</v>
      </c>
      <c r="CX864">
        <v>527.8134</v>
      </c>
      <c r="CY864">
        <v>1506.54</v>
      </c>
      <c r="CZ864">
        <v>1218.9659999999999</v>
      </c>
      <c r="DA864">
        <v>2256.3519999999999</v>
      </c>
      <c r="DB864">
        <v>1698.633</v>
      </c>
      <c r="DC864">
        <v>2488.8049999999998</v>
      </c>
      <c r="DD864">
        <v>2375.5740000000001</v>
      </c>
      <c r="DE864">
        <v>2975.0459999999998</v>
      </c>
      <c r="DF864">
        <v>2782.6689999999999</v>
      </c>
      <c r="DG864">
        <v>3083.63</v>
      </c>
      <c r="DH864">
        <v>3960.252</v>
      </c>
      <c r="DI864">
        <v>5788.4870000000001</v>
      </c>
      <c r="DJ864">
        <v>3455.2370000000001</v>
      </c>
      <c r="DK864">
        <v>5819.9560000000001</v>
      </c>
      <c r="DL864">
        <v>2384.4169999999999</v>
      </c>
      <c r="DM864">
        <v>1438.6959999999999</v>
      </c>
      <c r="DN864">
        <v>1036.7</v>
      </c>
      <c r="DO864">
        <v>20</v>
      </c>
      <c r="DP864">
        <v>20</v>
      </c>
    </row>
    <row r="865" spans="1:120" hidden="1" x14ac:dyDescent="0.25">
      <c r="A865" t="str">
        <f t="shared" si="13"/>
        <v>LCA-Sierra_All Elect_44396</v>
      </c>
      <c r="B865" t="s">
        <v>62</v>
      </c>
      <c r="C865" t="s">
        <v>206</v>
      </c>
      <c r="D865" t="s">
        <v>34</v>
      </c>
      <c r="E865" t="s">
        <v>61</v>
      </c>
      <c r="F865" t="s">
        <v>61</v>
      </c>
      <c r="G865" t="s">
        <v>61</v>
      </c>
      <c r="H865" t="s">
        <v>61</v>
      </c>
      <c r="I865" t="s">
        <v>61</v>
      </c>
      <c r="J865" t="s">
        <v>61</v>
      </c>
      <c r="K865" t="s">
        <v>190</v>
      </c>
      <c r="L865" s="18">
        <v>44396</v>
      </c>
      <c r="M865">
        <v>20</v>
      </c>
      <c r="N865">
        <v>20</v>
      </c>
      <c r="O865" t="s">
        <v>258</v>
      </c>
      <c r="P865">
        <v>34</v>
      </c>
      <c r="Q865">
        <v>34</v>
      </c>
      <c r="R865">
        <v>0</v>
      </c>
      <c r="S865">
        <v>0</v>
      </c>
      <c r="T865">
        <v>0</v>
      </c>
      <c r="U865">
        <v>0</v>
      </c>
      <c r="V865">
        <v>0</v>
      </c>
      <c r="W865">
        <v>684.15039999999999</v>
      </c>
      <c r="X865">
        <v>643.26900000000001</v>
      </c>
      <c r="Y865">
        <v>652.83000000000004</v>
      </c>
      <c r="Z865">
        <v>642.23</v>
      </c>
      <c r="AA865">
        <v>700.22</v>
      </c>
      <c r="AB865">
        <v>760.27800000000002</v>
      </c>
      <c r="AC865">
        <v>753.65160000000003</v>
      </c>
      <c r="AD865">
        <v>900.49540000000002</v>
      </c>
      <c r="AE865">
        <v>1206.1220000000001</v>
      </c>
      <c r="AF865">
        <v>1231.2550000000001</v>
      </c>
      <c r="AG865">
        <v>1241.8679999999999</v>
      </c>
      <c r="AH865">
        <v>1298.1489999999999</v>
      </c>
      <c r="AI865">
        <v>1377.816</v>
      </c>
      <c r="AJ865">
        <v>1508.1410000000001</v>
      </c>
      <c r="AK865">
        <v>1493.5039999999999</v>
      </c>
      <c r="AL865">
        <v>1512.9480000000001</v>
      </c>
      <c r="AM865">
        <v>1586.6130000000001</v>
      </c>
      <c r="AN865">
        <v>1598.056</v>
      </c>
      <c r="AO865">
        <v>1487.5619999999999</v>
      </c>
      <c r="AP865">
        <v>1332.568</v>
      </c>
      <c r="AQ865">
        <v>1405.3320000000001</v>
      </c>
      <c r="AR865">
        <v>1145.5139999999999</v>
      </c>
      <c r="AS865">
        <v>871.32299999999998</v>
      </c>
      <c r="AT865">
        <v>751.18</v>
      </c>
      <c r="AU865">
        <v>76.25</v>
      </c>
      <c r="AV865">
        <v>75.264706000000004</v>
      </c>
      <c r="AW865">
        <v>73.838234999999997</v>
      </c>
      <c r="AX865">
        <v>72.808824000000001</v>
      </c>
      <c r="AY865">
        <v>72.191175999999999</v>
      </c>
      <c r="AZ865">
        <v>71.073528999999994</v>
      </c>
      <c r="BA865">
        <v>69.941175999999999</v>
      </c>
      <c r="BB865">
        <v>70.941175999999999</v>
      </c>
      <c r="BC865">
        <v>76.323528999999994</v>
      </c>
      <c r="BD865">
        <v>81.75</v>
      </c>
      <c r="BE865">
        <v>85.279411999999994</v>
      </c>
      <c r="BF865">
        <v>89.058824000000001</v>
      </c>
      <c r="BG865">
        <v>92.235293999999996</v>
      </c>
      <c r="BH865">
        <v>94.25</v>
      </c>
      <c r="BI865">
        <v>95.735293999999996</v>
      </c>
      <c r="BJ865">
        <v>96.897058999999999</v>
      </c>
      <c r="BK865">
        <v>97.426471000000006</v>
      </c>
      <c r="BL865">
        <v>97.691175999999999</v>
      </c>
      <c r="BM865">
        <v>96.691175999999999</v>
      </c>
      <c r="BN865">
        <v>93.852941000000001</v>
      </c>
      <c r="BO865">
        <v>88.264706000000004</v>
      </c>
      <c r="BP865">
        <v>82.5</v>
      </c>
      <c r="BQ865">
        <v>79.147058999999999</v>
      </c>
      <c r="BR865">
        <v>77.705882000000003</v>
      </c>
      <c r="BS865">
        <v>-13.83442</v>
      </c>
      <c r="BT865">
        <v>-12.57282</v>
      </c>
      <c r="BU865">
        <v>8.6072290000000002</v>
      </c>
      <c r="BV865">
        <v>-1.010516</v>
      </c>
      <c r="BW865">
        <v>-20.67529</v>
      </c>
      <c r="BX865">
        <v>-24.50028</v>
      </c>
      <c r="BY865">
        <v>13.561780000000001</v>
      </c>
      <c r="BZ865">
        <v>24.493030000000001</v>
      </c>
      <c r="CA865">
        <v>8.8862679999999994</v>
      </c>
      <c r="CB865">
        <v>-4.0442210000000003</v>
      </c>
      <c r="CC865">
        <v>-0.35232530000000001</v>
      </c>
      <c r="CD865">
        <v>9.4884769999999996</v>
      </c>
      <c r="CE865">
        <v>-0.21364259999999999</v>
      </c>
      <c r="CF865">
        <v>-10.067159999999999</v>
      </c>
      <c r="CG865">
        <v>4.5813389999999998</v>
      </c>
      <c r="CH865">
        <v>-1.7186650000000001</v>
      </c>
      <c r="CI865">
        <v>1.7008049999999999</v>
      </c>
      <c r="CJ865">
        <v>0.20844979999999999</v>
      </c>
      <c r="CK865">
        <v>39.70214</v>
      </c>
      <c r="CL865">
        <v>175.34059999999999</v>
      </c>
      <c r="CM865">
        <v>-32.230600000000003</v>
      </c>
      <c r="CN865">
        <v>-11.727639999999999</v>
      </c>
      <c r="CO865">
        <v>-50.270310000000002</v>
      </c>
      <c r="CP865">
        <v>-29.284669999999998</v>
      </c>
      <c r="CQ865">
        <v>462.45420000000001</v>
      </c>
      <c r="CR865">
        <v>290.33909999999997</v>
      </c>
      <c r="CS865">
        <v>667.49549999999999</v>
      </c>
      <c r="CT865">
        <v>339.89120000000003</v>
      </c>
      <c r="CU865">
        <v>240.21289999999999</v>
      </c>
      <c r="CV865">
        <v>221.44159999999999</v>
      </c>
      <c r="CW865">
        <v>185.57759999999999</v>
      </c>
      <c r="CX865">
        <v>193.3767</v>
      </c>
      <c r="CY865">
        <v>375.44510000000002</v>
      </c>
      <c r="CZ865">
        <v>282.70979999999997</v>
      </c>
      <c r="DA865">
        <v>575.39279999999997</v>
      </c>
      <c r="DB865">
        <v>471.70119999999997</v>
      </c>
      <c r="DC865">
        <v>147.3271</v>
      </c>
      <c r="DD865">
        <v>575.14</v>
      </c>
      <c r="DE865">
        <v>232.96340000000001</v>
      </c>
      <c r="DF865">
        <v>408.32650000000001</v>
      </c>
      <c r="DG865">
        <v>991.32659999999998</v>
      </c>
      <c r="DH865">
        <v>1144.739</v>
      </c>
      <c r="DI865">
        <v>1339.89</v>
      </c>
      <c r="DJ865">
        <v>968.60990000000004</v>
      </c>
      <c r="DK865">
        <v>955.18489999999997</v>
      </c>
      <c r="DL865">
        <v>956.73710000000005</v>
      </c>
      <c r="DM865">
        <v>782.69290000000001</v>
      </c>
      <c r="DN865">
        <v>577.93020000000001</v>
      </c>
      <c r="DO865">
        <v>20</v>
      </c>
      <c r="DP865">
        <v>20</v>
      </c>
    </row>
    <row r="866" spans="1:120" hidden="1" x14ac:dyDescent="0.25">
      <c r="A866" t="str">
        <f t="shared" si="13"/>
        <v>Industry_Type-3. Wholesale, Transport, other utilities_All Elect_44396</v>
      </c>
      <c r="B866" t="s">
        <v>62</v>
      </c>
      <c r="C866" t="s">
        <v>202</v>
      </c>
      <c r="D866" t="s">
        <v>61</v>
      </c>
      <c r="E866" t="s">
        <v>61</v>
      </c>
      <c r="F866" t="s">
        <v>61</v>
      </c>
      <c r="G866" t="s">
        <v>31</v>
      </c>
      <c r="H866" t="s">
        <v>61</v>
      </c>
      <c r="I866" t="s">
        <v>61</v>
      </c>
      <c r="J866" t="s">
        <v>61</v>
      </c>
      <c r="K866" t="s">
        <v>190</v>
      </c>
      <c r="L866" s="18">
        <v>44396</v>
      </c>
      <c r="M866">
        <v>20</v>
      </c>
      <c r="N866">
        <v>20</v>
      </c>
      <c r="O866" t="s">
        <v>258</v>
      </c>
      <c r="P866">
        <v>1</v>
      </c>
      <c r="Q866">
        <v>1</v>
      </c>
      <c r="R866">
        <v>0</v>
      </c>
      <c r="S866">
        <v>0</v>
      </c>
      <c r="T866">
        <v>1</v>
      </c>
      <c r="U866">
        <v>0</v>
      </c>
      <c r="V866">
        <v>1</v>
      </c>
      <c r="W866">
        <v>380</v>
      </c>
      <c r="X866">
        <v>170.8</v>
      </c>
      <c r="Y866">
        <v>171.6</v>
      </c>
      <c r="Z866">
        <v>171.6</v>
      </c>
      <c r="AA866">
        <v>171.2</v>
      </c>
      <c r="AB866">
        <v>328.8</v>
      </c>
      <c r="AC866">
        <v>534</v>
      </c>
      <c r="AD866">
        <v>457.2</v>
      </c>
      <c r="AE866">
        <v>538.4</v>
      </c>
      <c r="AF866">
        <v>535.6</v>
      </c>
      <c r="AG866">
        <v>668.4</v>
      </c>
      <c r="AH866">
        <v>742</v>
      </c>
      <c r="AI866">
        <v>701.6</v>
      </c>
      <c r="AJ866">
        <v>744.4</v>
      </c>
      <c r="AK866">
        <v>678.4</v>
      </c>
      <c r="AL866">
        <v>646.4</v>
      </c>
      <c r="AM866">
        <v>631.6</v>
      </c>
      <c r="AN866">
        <v>494.4</v>
      </c>
      <c r="AO866">
        <v>488.4</v>
      </c>
      <c r="AP866">
        <v>514</v>
      </c>
      <c r="AQ866">
        <v>528.4</v>
      </c>
      <c r="AR866">
        <v>513.20000000000005</v>
      </c>
      <c r="AS866">
        <v>517.6</v>
      </c>
      <c r="AT866">
        <v>514.79999999999995</v>
      </c>
      <c r="AU866">
        <v>77.5</v>
      </c>
      <c r="AV866">
        <v>76</v>
      </c>
      <c r="AW866">
        <v>76</v>
      </c>
      <c r="AX866">
        <v>76</v>
      </c>
      <c r="AY866">
        <v>75.5</v>
      </c>
      <c r="AZ866">
        <v>73.5</v>
      </c>
      <c r="BA866">
        <v>72</v>
      </c>
      <c r="BB866">
        <v>69.5</v>
      </c>
      <c r="BC866">
        <v>72</v>
      </c>
      <c r="BD866">
        <v>76</v>
      </c>
      <c r="BE866">
        <v>81</v>
      </c>
      <c r="BF866">
        <v>85.5</v>
      </c>
      <c r="BG866">
        <v>91</v>
      </c>
      <c r="BH866">
        <v>94</v>
      </c>
      <c r="BI866">
        <v>96.5</v>
      </c>
      <c r="BJ866">
        <v>98</v>
      </c>
      <c r="BK866">
        <v>98</v>
      </c>
      <c r="BL866">
        <v>98</v>
      </c>
      <c r="BM866">
        <v>96</v>
      </c>
      <c r="BN866">
        <v>93</v>
      </c>
      <c r="BO866">
        <v>87.5</v>
      </c>
      <c r="BP866">
        <v>82.5</v>
      </c>
      <c r="BQ866">
        <v>79.5</v>
      </c>
      <c r="BR866">
        <v>77.5</v>
      </c>
      <c r="BS866">
        <v>-107.3806</v>
      </c>
      <c r="BT866">
        <v>22.727630000000001</v>
      </c>
      <c r="BU866">
        <v>-11.668979999999999</v>
      </c>
      <c r="BV866">
        <v>-10.88008</v>
      </c>
      <c r="BW866">
        <v>-12.293430000000001</v>
      </c>
      <c r="BX866">
        <v>-11.228759999999999</v>
      </c>
      <c r="BY866">
        <v>-21.050899999999999</v>
      </c>
      <c r="BZ866">
        <v>23.422239999999999</v>
      </c>
      <c r="CA866">
        <v>20.98648</v>
      </c>
      <c r="CB866">
        <v>0.16436770000000001</v>
      </c>
      <c r="CC866">
        <v>-24.724519999999998</v>
      </c>
      <c r="CD866">
        <v>-26.351870000000002</v>
      </c>
      <c r="CE866">
        <v>-18.122250000000001</v>
      </c>
      <c r="CF866">
        <v>-16.57001</v>
      </c>
      <c r="CG866">
        <v>-0.99176030000000004</v>
      </c>
      <c r="CH866">
        <v>9.0467829999999996</v>
      </c>
      <c r="CI866">
        <v>35.65869</v>
      </c>
      <c r="CJ866">
        <v>6.2643740000000001</v>
      </c>
      <c r="CK866">
        <v>35.352690000000003</v>
      </c>
      <c r="CL866">
        <v>139.9418</v>
      </c>
      <c r="CM866">
        <v>22.223109999999998</v>
      </c>
      <c r="CN866">
        <v>-51.861150000000002</v>
      </c>
      <c r="CO866">
        <v>-62.836120000000001</v>
      </c>
      <c r="CP866">
        <v>-67.975459999999998</v>
      </c>
      <c r="CQ866">
        <v>4441.0240000000003</v>
      </c>
      <c r="CR866">
        <v>2379.482</v>
      </c>
      <c r="CS866">
        <v>2215.1880000000001</v>
      </c>
      <c r="CT866">
        <v>1814.396</v>
      </c>
      <c r="CU866">
        <v>1903.12</v>
      </c>
      <c r="CV866">
        <v>1495.692</v>
      </c>
      <c r="CW866">
        <v>452.38729999999998</v>
      </c>
      <c r="CX866">
        <v>904.47270000000003</v>
      </c>
      <c r="CY866">
        <v>1288.6890000000001</v>
      </c>
      <c r="CZ866">
        <v>899.08450000000005</v>
      </c>
      <c r="DA866">
        <v>2889.7620000000002</v>
      </c>
      <c r="DB866">
        <v>4538.7870000000003</v>
      </c>
      <c r="DC866">
        <v>4542.2820000000002</v>
      </c>
      <c r="DD866">
        <v>5893.1049999999996</v>
      </c>
      <c r="DE866">
        <v>4817.2039999999997</v>
      </c>
      <c r="DF866">
        <v>5750.2960000000003</v>
      </c>
      <c r="DG866">
        <v>7376.6189999999997</v>
      </c>
      <c r="DH866">
        <v>2806.5459999999998</v>
      </c>
      <c r="DI866">
        <v>3418.6660000000002</v>
      </c>
      <c r="DJ866">
        <v>5535.2569999999996</v>
      </c>
      <c r="DK866">
        <v>2255.9749999999999</v>
      </c>
      <c r="DL866">
        <v>1637.462</v>
      </c>
      <c r="DM866">
        <v>2139.8330000000001</v>
      </c>
      <c r="DN866">
        <v>2118.5169999999998</v>
      </c>
      <c r="DO866">
        <v>20</v>
      </c>
      <c r="DP866">
        <v>20</v>
      </c>
    </row>
    <row r="867" spans="1:120" hidden="1" x14ac:dyDescent="0.25">
      <c r="A867" t="str">
        <f t="shared" si="13"/>
        <v>All_All Elect_44396</v>
      </c>
      <c r="B867" t="s">
        <v>62</v>
      </c>
      <c r="C867" t="s">
        <v>61</v>
      </c>
      <c r="D867" t="s">
        <v>61</v>
      </c>
      <c r="E867" t="s">
        <v>61</v>
      </c>
      <c r="F867" t="s">
        <v>61</v>
      </c>
      <c r="G867" t="s">
        <v>61</v>
      </c>
      <c r="H867" t="s">
        <v>61</v>
      </c>
      <c r="I867" t="s">
        <v>61</v>
      </c>
      <c r="J867" t="s">
        <v>61</v>
      </c>
      <c r="K867" t="s">
        <v>190</v>
      </c>
      <c r="L867" s="18">
        <v>44396</v>
      </c>
      <c r="M867">
        <v>20</v>
      </c>
      <c r="N867">
        <v>20</v>
      </c>
      <c r="O867" t="s">
        <v>258</v>
      </c>
      <c r="P867">
        <v>339</v>
      </c>
      <c r="Q867">
        <v>331</v>
      </c>
      <c r="R867">
        <v>0</v>
      </c>
      <c r="S867">
        <v>0</v>
      </c>
      <c r="T867">
        <v>0</v>
      </c>
      <c r="U867">
        <v>0</v>
      </c>
      <c r="V867">
        <v>0</v>
      </c>
      <c r="W867">
        <v>15471.199000000001</v>
      </c>
      <c r="X867">
        <v>13112.453</v>
      </c>
      <c r="Y867">
        <v>13198.441999999999</v>
      </c>
      <c r="Z867">
        <v>13079.647000000001</v>
      </c>
      <c r="AA867">
        <v>13580.617</v>
      </c>
      <c r="AB867">
        <v>14713.254000000001</v>
      </c>
      <c r="AC867">
        <v>16407.698</v>
      </c>
      <c r="AD867">
        <v>19119.544000000002</v>
      </c>
      <c r="AE867">
        <v>22290.663</v>
      </c>
      <c r="AF867">
        <v>23929.907999999999</v>
      </c>
      <c r="AG867">
        <v>25426.737000000001</v>
      </c>
      <c r="AH867">
        <v>28142.089</v>
      </c>
      <c r="AI867">
        <v>29032.973999999998</v>
      </c>
      <c r="AJ867">
        <v>30382.186000000002</v>
      </c>
      <c r="AK867">
        <v>31116.535</v>
      </c>
      <c r="AL867">
        <v>31563.391</v>
      </c>
      <c r="AM867">
        <v>31458.192999999999</v>
      </c>
      <c r="AN867">
        <v>30639.745999999999</v>
      </c>
      <c r="AO867">
        <v>27181.131000000001</v>
      </c>
      <c r="AP867">
        <v>21391.212</v>
      </c>
      <c r="AQ867">
        <v>22634.471000000001</v>
      </c>
      <c r="AR867">
        <v>19374.901999999998</v>
      </c>
      <c r="AS867">
        <v>17144.672999999999</v>
      </c>
      <c r="AT867">
        <v>15901.071</v>
      </c>
      <c r="AU867">
        <v>70.530210999999994</v>
      </c>
      <c r="AV867">
        <v>69.851963999999995</v>
      </c>
      <c r="AW867">
        <v>69.135952000000003</v>
      </c>
      <c r="AX867">
        <v>68.512084999999999</v>
      </c>
      <c r="AY867">
        <v>68.200906000000003</v>
      </c>
      <c r="AZ867">
        <v>67.767371999999995</v>
      </c>
      <c r="BA867">
        <v>67.084592000000001</v>
      </c>
      <c r="BB867">
        <v>67.945618999999994</v>
      </c>
      <c r="BC867">
        <v>70.927492000000001</v>
      </c>
      <c r="BD867">
        <v>74.716012000000006</v>
      </c>
      <c r="BE867">
        <v>78.179758000000007</v>
      </c>
      <c r="BF867">
        <v>81.634440999999995</v>
      </c>
      <c r="BG867">
        <v>84.468277999999998</v>
      </c>
      <c r="BH867">
        <v>86.811177999999998</v>
      </c>
      <c r="BI867">
        <v>87.974320000000006</v>
      </c>
      <c r="BJ867">
        <v>88.540785</v>
      </c>
      <c r="BK867">
        <v>88.720544000000004</v>
      </c>
      <c r="BL867">
        <v>87.984893999999997</v>
      </c>
      <c r="BM867">
        <v>86.057401999999996</v>
      </c>
      <c r="BN867">
        <v>82.851963999999995</v>
      </c>
      <c r="BO867">
        <v>78.560423</v>
      </c>
      <c r="BP867">
        <v>75.250754999999998</v>
      </c>
      <c r="BQ867">
        <v>73.087613000000005</v>
      </c>
      <c r="BR867">
        <v>71.311177999999998</v>
      </c>
      <c r="BS867">
        <v>-269.4178</v>
      </c>
      <c r="BT867">
        <v>67.288740000000004</v>
      </c>
      <c r="BU867">
        <v>35.293590000000002</v>
      </c>
      <c r="BV867">
        <v>19.549320000000002</v>
      </c>
      <c r="BW867">
        <v>120.5476</v>
      </c>
      <c r="BX867">
        <v>156.1549</v>
      </c>
      <c r="BY867">
        <v>66.126320000000007</v>
      </c>
      <c r="BZ867">
        <v>70.525009999999995</v>
      </c>
      <c r="CA867">
        <v>-207.79759999999999</v>
      </c>
      <c r="CB867">
        <v>-261.85520000000002</v>
      </c>
      <c r="CC867">
        <v>-68.515230000000003</v>
      </c>
      <c r="CD867">
        <v>-329.8922</v>
      </c>
      <c r="CE867">
        <v>-303.4948</v>
      </c>
      <c r="CF867">
        <v>-432.12509999999997</v>
      </c>
      <c r="CG867">
        <v>-571.64400000000001</v>
      </c>
      <c r="CH867">
        <v>-493.899</v>
      </c>
      <c r="CI867">
        <v>-587.09090000000003</v>
      </c>
      <c r="CJ867">
        <v>-454.05070000000001</v>
      </c>
      <c r="CK867">
        <v>2365.4650000000001</v>
      </c>
      <c r="CL867">
        <v>7494.1940000000004</v>
      </c>
      <c r="CM867">
        <v>2477.154</v>
      </c>
      <c r="CN867">
        <v>312.61540000000002</v>
      </c>
      <c r="CO867">
        <v>-244.4924</v>
      </c>
      <c r="CP867">
        <v>-179.22649999999999</v>
      </c>
      <c r="CQ867">
        <v>51357.67</v>
      </c>
      <c r="CR867">
        <v>15248</v>
      </c>
      <c r="CS867">
        <v>16522.38</v>
      </c>
      <c r="CT867">
        <v>15616.87</v>
      </c>
      <c r="CU867">
        <v>12263.09</v>
      </c>
      <c r="CV867">
        <v>12292.98</v>
      </c>
      <c r="CW867">
        <v>6661.9</v>
      </c>
      <c r="CX867">
        <v>7924.9840000000004</v>
      </c>
      <c r="CY867">
        <v>14150.21</v>
      </c>
      <c r="CZ867">
        <v>15868.53</v>
      </c>
      <c r="DA867">
        <v>31461.3</v>
      </c>
      <c r="DB867">
        <v>32684.83</v>
      </c>
      <c r="DC867">
        <v>38736.11</v>
      </c>
      <c r="DD867">
        <v>46651.89</v>
      </c>
      <c r="DE867">
        <v>56182.79</v>
      </c>
      <c r="DF867">
        <v>62249.79</v>
      </c>
      <c r="DG867">
        <v>71640.429999999993</v>
      </c>
      <c r="DH867">
        <v>67623.23</v>
      </c>
      <c r="DI867">
        <v>71854.47</v>
      </c>
      <c r="DJ867">
        <v>69076.7</v>
      </c>
      <c r="DK867">
        <v>73459.63</v>
      </c>
      <c r="DL867">
        <v>56851.77</v>
      </c>
      <c r="DM867">
        <v>39333.1</v>
      </c>
      <c r="DN867">
        <v>35166.199999999997</v>
      </c>
      <c r="DO867">
        <v>20</v>
      </c>
      <c r="DP867">
        <v>20</v>
      </c>
    </row>
    <row r="868" spans="1:120" hidden="1" x14ac:dyDescent="0.25">
      <c r="A868" t="str">
        <f t="shared" si="13"/>
        <v>sublap_id-SLAP_PGZP_Elect DA 1-4 (1PM-9PM)_44396_20-20</v>
      </c>
      <c r="B868" t="s">
        <v>62</v>
      </c>
      <c r="C868" t="s">
        <v>283</v>
      </c>
      <c r="D868" t="s">
        <v>61</v>
      </c>
      <c r="E868" t="s">
        <v>284</v>
      </c>
      <c r="F868" t="s">
        <v>61</v>
      </c>
      <c r="G868" t="s">
        <v>61</v>
      </c>
      <c r="H868" t="s">
        <v>61</v>
      </c>
      <c r="I868" t="s">
        <v>61</v>
      </c>
      <c r="J868" t="s">
        <v>61</v>
      </c>
      <c r="K868" t="s">
        <v>203</v>
      </c>
      <c r="L868" s="18">
        <v>44396</v>
      </c>
      <c r="M868">
        <v>20</v>
      </c>
      <c r="N868">
        <v>20</v>
      </c>
      <c r="O868" t="s">
        <v>258</v>
      </c>
      <c r="P868">
        <v>45</v>
      </c>
      <c r="Q868">
        <v>39</v>
      </c>
      <c r="R868">
        <v>0</v>
      </c>
      <c r="S868">
        <v>1</v>
      </c>
      <c r="T868">
        <v>0</v>
      </c>
      <c r="U868">
        <v>1</v>
      </c>
      <c r="V868">
        <v>1</v>
      </c>
      <c r="W868">
        <v>3129.6887999999999</v>
      </c>
      <c r="X868">
        <v>2050.5819000000001</v>
      </c>
      <c r="Y868">
        <v>2049.7696000000001</v>
      </c>
      <c r="Z868">
        <v>2048.8708000000001</v>
      </c>
      <c r="AA868">
        <v>2060.1323000000002</v>
      </c>
      <c r="AB868">
        <v>2106.5711999999999</v>
      </c>
      <c r="AC868">
        <v>2302.6523000000002</v>
      </c>
      <c r="AD868">
        <v>3040.7595999999999</v>
      </c>
      <c r="AE868">
        <v>3111.2319000000002</v>
      </c>
      <c r="AF868">
        <v>3060.3773000000001</v>
      </c>
      <c r="AG868">
        <v>3124.3407999999999</v>
      </c>
      <c r="AH868">
        <v>3183.6714999999999</v>
      </c>
      <c r="AI868">
        <v>3265.0718999999999</v>
      </c>
      <c r="AJ868">
        <v>3391.5958000000001</v>
      </c>
      <c r="AK868">
        <v>3603.7384999999999</v>
      </c>
      <c r="AL868">
        <v>3598.9212000000002</v>
      </c>
      <c r="AM868">
        <v>3632.1426999999999</v>
      </c>
      <c r="AN868">
        <v>3705.1835000000001</v>
      </c>
      <c r="AO868">
        <v>2387.6885000000002</v>
      </c>
      <c r="AP868">
        <v>891.36</v>
      </c>
      <c r="AQ868">
        <v>1692.2492</v>
      </c>
      <c r="AR868">
        <v>2534.9077000000002</v>
      </c>
      <c r="AS868">
        <v>3181.5335</v>
      </c>
      <c r="AT868">
        <v>3148.1354000000001</v>
      </c>
      <c r="AU868">
        <v>73.692307999999997</v>
      </c>
      <c r="AV868">
        <v>72.538461999999996</v>
      </c>
      <c r="AW868">
        <v>71.923077000000006</v>
      </c>
      <c r="AX868">
        <v>71.115385000000003</v>
      </c>
      <c r="AY868">
        <v>70.230768999999995</v>
      </c>
      <c r="AZ868">
        <v>69.5</v>
      </c>
      <c r="BA868">
        <v>68.807692000000003</v>
      </c>
      <c r="BB868">
        <v>69.384614999999997</v>
      </c>
      <c r="BC868">
        <v>72.5</v>
      </c>
      <c r="BD868">
        <v>76.884614999999997</v>
      </c>
      <c r="BE868">
        <v>81.653846000000001</v>
      </c>
      <c r="BF868">
        <v>85.384614999999997</v>
      </c>
      <c r="BG868">
        <v>87.807692000000003</v>
      </c>
      <c r="BH868">
        <v>90.615385000000003</v>
      </c>
      <c r="BI868">
        <v>92.038461999999996</v>
      </c>
      <c r="BJ868">
        <v>93.076922999999994</v>
      </c>
      <c r="BK868">
        <v>92.653846000000001</v>
      </c>
      <c r="BL868">
        <v>91.961538000000004</v>
      </c>
      <c r="BM868">
        <v>89.538461999999996</v>
      </c>
      <c r="BN868">
        <v>86</v>
      </c>
      <c r="BO868">
        <v>81.846153999999999</v>
      </c>
      <c r="BP868">
        <v>78.884614999999997</v>
      </c>
      <c r="BQ868">
        <v>77.076922999999994</v>
      </c>
      <c r="BR868">
        <v>75</v>
      </c>
      <c r="BS868">
        <v>-92.735280000000003</v>
      </c>
      <c r="BT868">
        <v>60.401679999999999</v>
      </c>
      <c r="BU868">
        <v>77.540530000000004</v>
      </c>
      <c r="BV868">
        <v>66.350139999999996</v>
      </c>
      <c r="BW868">
        <v>57.453569999999999</v>
      </c>
      <c r="BX868">
        <v>58.269779999999997</v>
      </c>
      <c r="BY868">
        <v>59.691189999999999</v>
      </c>
      <c r="BZ868">
        <v>-31.48827</v>
      </c>
      <c r="CA868">
        <v>-72.283820000000006</v>
      </c>
      <c r="CB868">
        <v>-78.129329999999996</v>
      </c>
      <c r="CC868">
        <v>-42.53933</v>
      </c>
      <c r="CD868">
        <v>-62.034170000000003</v>
      </c>
      <c r="CE868">
        <v>-15.35322</v>
      </c>
      <c r="CF868">
        <v>-11.63162</v>
      </c>
      <c r="CG868">
        <v>-43.145159999999997</v>
      </c>
      <c r="CH868">
        <v>-44.731720000000003</v>
      </c>
      <c r="CI868">
        <v>-55.835369999999998</v>
      </c>
      <c r="CJ868">
        <v>7.0196180000000004</v>
      </c>
      <c r="CK868">
        <v>1423.692</v>
      </c>
      <c r="CL868">
        <v>3321.5039999999999</v>
      </c>
      <c r="CM868">
        <v>2151.1109999999999</v>
      </c>
      <c r="CN868">
        <v>577.67610000000002</v>
      </c>
      <c r="CO868">
        <v>86.438890000000001</v>
      </c>
      <c r="CP868">
        <v>95.294889999999995</v>
      </c>
      <c r="CQ868">
        <v>14738.47</v>
      </c>
      <c r="CR868">
        <v>5725.1260000000002</v>
      </c>
      <c r="CS868">
        <v>5436.2690000000002</v>
      </c>
      <c r="CT868">
        <v>5149.3630000000003</v>
      </c>
      <c r="CU868">
        <v>4927.2160000000003</v>
      </c>
      <c r="CV868">
        <v>5275.9920000000002</v>
      </c>
      <c r="CW868">
        <v>2925.799</v>
      </c>
      <c r="CX868">
        <v>3629.1930000000002</v>
      </c>
      <c r="CY868">
        <v>5155.1530000000002</v>
      </c>
      <c r="CZ868">
        <v>6428.6670000000004</v>
      </c>
      <c r="DA868">
        <v>7608.8419999999996</v>
      </c>
      <c r="DB868">
        <v>8613.6049999999996</v>
      </c>
      <c r="DC868">
        <v>7930.8019999999997</v>
      </c>
      <c r="DD868">
        <v>8443.6200000000008</v>
      </c>
      <c r="DE868">
        <v>10802.3</v>
      </c>
      <c r="DF868">
        <v>10958.15</v>
      </c>
      <c r="DG868">
        <v>11428.17</v>
      </c>
      <c r="DH868">
        <v>14392.98</v>
      </c>
      <c r="DI868">
        <v>15127.86</v>
      </c>
      <c r="DJ868">
        <v>14606.98</v>
      </c>
      <c r="DK868">
        <v>33454.35</v>
      </c>
      <c r="DL868">
        <v>21516.38</v>
      </c>
      <c r="DM868">
        <v>18204.150000000001</v>
      </c>
      <c r="DN868">
        <v>19098.37</v>
      </c>
      <c r="DO868">
        <v>20</v>
      </c>
      <c r="DP868">
        <v>20</v>
      </c>
    </row>
    <row r="869" spans="1:120" hidden="1" x14ac:dyDescent="0.25">
      <c r="A869" t="str">
        <f t="shared" si="13"/>
        <v>Size_Grp-Below 20 kW_Elect DA 1-4 (1PM-9PM)_44396_20-20</v>
      </c>
      <c r="B869" t="s">
        <v>62</v>
      </c>
      <c r="C869" t="s">
        <v>259</v>
      </c>
      <c r="D869" t="s">
        <v>61</v>
      </c>
      <c r="E869" t="s">
        <v>61</v>
      </c>
      <c r="F869" t="s">
        <v>61</v>
      </c>
      <c r="G869" t="s">
        <v>61</v>
      </c>
      <c r="H869" t="s">
        <v>61</v>
      </c>
      <c r="I869" t="s">
        <v>61</v>
      </c>
      <c r="J869" t="s">
        <v>260</v>
      </c>
      <c r="K869" t="s">
        <v>203</v>
      </c>
      <c r="L869" s="18">
        <v>44396</v>
      </c>
      <c r="M869">
        <v>20</v>
      </c>
      <c r="N869">
        <v>20</v>
      </c>
      <c r="O869" t="s">
        <v>258</v>
      </c>
      <c r="P869">
        <v>32</v>
      </c>
      <c r="Q869">
        <v>32</v>
      </c>
      <c r="R869">
        <v>0</v>
      </c>
      <c r="S869">
        <v>0</v>
      </c>
      <c r="T869">
        <v>0</v>
      </c>
      <c r="U869">
        <v>1</v>
      </c>
      <c r="V869">
        <v>1</v>
      </c>
      <c r="W869">
        <v>128.1095</v>
      </c>
      <c r="X869">
        <v>136.22049999999999</v>
      </c>
      <c r="Y869">
        <v>135.547</v>
      </c>
      <c r="Z869">
        <v>135.5515</v>
      </c>
      <c r="AA869">
        <v>174.13399999999999</v>
      </c>
      <c r="AB869">
        <v>162.45750000000001</v>
      </c>
      <c r="AC869">
        <v>158.91159999999999</v>
      </c>
      <c r="AD869">
        <v>223.8509</v>
      </c>
      <c r="AE869">
        <v>312.34050000000002</v>
      </c>
      <c r="AF869">
        <v>380.59100000000001</v>
      </c>
      <c r="AG869">
        <v>405.74250000000001</v>
      </c>
      <c r="AH869">
        <v>441.6225</v>
      </c>
      <c r="AI869">
        <v>467.49400000000003</v>
      </c>
      <c r="AJ869">
        <v>495.3535</v>
      </c>
      <c r="AK869">
        <v>508.483</v>
      </c>
      <c r="AL869">
        <v>499.27449999999999</v>
      </c>
      <c r="AM869">
        <v>504.99349999999998</v>
      </c>
      <c r="AN869">
        <v>497.57850000000002</v>
      </c>
      <c r="AO869">
        <v>487.75700000000001</v>
      </c>
      <c r="AP869">
        <v>363.5625</v>
      </c>
      <c r="AQ869">
        <v>415.47300000000001</v>
      </c>
      <c r="AR869">
        <v>296.98849999999999</v>
      </c>
      <c r="AS869">
        <v>197.38550000000001</v>
      </c>
      <c r="AT869">
        <v>136.9555</v>
      </c>
      <c r="AU869">
        <v>75.296875</v>
      </c>
      <c r="AV869">
        <v>73.78125</v>
      </c>
      <c r="AW869">
        <v>73.078125</v>
      </c>
      <c r="AX869">
        <v>72.21875</v>
      </c>
      <c r="AY869">
        <v>71.75</v>
      </c>
      <c r="AZ869">
        <v>71.0625</v>
      </c>
      <c r="BA869">
        <v>70.21875</v>
      </c>
      <c r="BB869">
        <v>71.4375</v>
      </c>
      <c r="BC869">
        <v>75.8125</v>
      </c>
      <c r="BD869">
        <v>80.203125</v>
      </c>
      <c r="BE869">
        <v>83.703125</v>
      </c>
      <c r="BF869">
        <v>87.640625</v>
      </c>
      <c r="BG869">
        <v>90.125</v>
      </c>
      <c r="BH869">
        <v>92.640625</v>
      </c>
      <c r="BI869">
        <v>93.765625</v>
      </c>
      <c r="BJ869">
        <v>94.515625</v>
      </c>
      <c r="BK869">
        <v>94.90625</v>
      </c>
      <c r="BL869">
        <v>94.3125</v>
      </c>
      <c r="BM869">
        <v>92.859375</v>
      </c>
      <c r="BN869">
        <v>89.5625</v>
      </c>
      <c r="BO869">
        <v>85.046875</v>
      </c>
      <c r="BP869">
        <v>81.328125</v>
      </c>
      <c r="BQ869">
        <v>78.96875</v>
      </c>
      <c r="BR869">
        <v>77.125</v>
      </c>
      <c r="BS869">
        <v>0.79478850000000001</v>
      </c>
      <c r="BT869">
        <v>0.84371499999999999</v>
      </c>
      <c r="BU869">
        <v>-0.40710970000000002</v>
      </c>
      <c r="BV869">
        <v>-1.972224</v>
      </c>
      <c r="BW869">
        <v>-3.7913429999999999</v>
      </c>
      <c r="BX869">
        <v>6.5274780000000003</v>
      </c>
      <c r="BY869">
        <v>6.6369490000000004</v>
      </c>
      <c r="BZ869">
        <v>-0.93430270000000004</v>
      </c>
      <c r="CA869">
        <v>-3.51999</v>
      </c>
      <c r="CB869">
        <v>-3.7174800000000001</v>
      </c>
      <c r="CC869">
        <v>-0.97294740000000002</v>
      </c>
      <c r="CD869">
        <v>-7.6281059999999998</v>
      </c>
      <c r="CE869">
        <v>-7.785679</v>
      </c>
      <c r="CF869">
        <v>-2.4307460000000001</v>
      </c>
      <c r="CG869">
        <v>2.648733</v>
      </c>
      <c r="CH869">
        <v>1.9122399999999999</v>
      </c>
      <c r="CI869">
        <v>1.2019569999999999</v>
      </c>
      <c r="CJ869">
        <v>-0.385349</v>
      </c>
      <c r="CK869">
        <v>-13.58047</v>
      </c>
      <c r="CL869">
        <v>65.620819999999995</v>
      </c>
      <c r="CM869">
        <v>-9.1696760000000008</v>
      </c>
      <c r="CN869">
        <v>-5.5393819999999998</v>
      </c>
      <c r="CO869">
        <v>-7.6903420000000002</v>
      </c>
      <c r="CP869">
        <v>0.131137</v>
      </c>
      <c r="CQ869">
        <v>9.6280490000000007</v>
      </c>
      <c r="CR869">
        <v>8.8060969999999994</v>
      </c>
      <c r="CS869">
        <v>8.8848579999999995</v>
      </c>
      <c r="CT869">
        <v>8.3383669999999999</v>
      </c>
      <c r="CU869">
        <v>11.20696</v>
      </c>
      <c r="CV869">
        <v>9.8618550000000003</v>
      </c>
      <c r="CW869">
        <v>5.0476419999999997</v>
      </c>
      <c r="CX869">
        <v>8.1720100000000002</v>
      </c>
      <c r="CY869">
        <v>7.8130050000000004</v>
      </c>
      <c r="CZ869">
        <v>9.6146180000000001</v>
      </c>
      <c r="DA869">
        <v>11.500400000000001</v>
      </c>
      <c r="DB869">
        <v>12.604229999999999</v>
      </c>
      <c r="DC869">
        <v>13.130459999999999</v>
      </c>
      <c r="DD869">
        <v>17.785229999999999</v>
      </c>
      <c r="DE869">
        <v>21.438549999999999</v>
      </c>
      <c r="DF869">
        <v>25.83351</v>
      </c>
      <c r="DG869">
        <v>24.034040000000001</v>
      </c>
      <c r="DH869">
        <v>23.4132</v>
      </c>
      <c r="DI869">
        <v>33.049469999999999</v>
      </c>
      <c r="DJ869">
        <v>35.401090000000003</v>
      </c>
      <c r="DK869">
        <v>28.100339999999999</v>
      </c>
      <c r="DL869">
        <v>16.390499999999999</v>
      </c>
      <c r="DM869">
        <v>9.7549299999999999</v>
      </c>
      <c r="DN869">
        <v>7.2574110000000003</v>
      </c>
      <c r="DO869">
        <v>20</v>
      </c>
      <c r="DP869">
        <v>20</v>
      </c>
    </row>
    <row r="870" spans="1:120" hidden="1" x14ac:dyDescent="0.25">
      <c r="A870" t="str">
        <f t="shared" si="13"/>
        <v>sublap_id-SLAP_PGSB_Elect DA 1-4 (1PM-9PM)_44396_20-20</v>
      </c>
      <c r="B870" t="s">
        <v>62</v>
      </c>
      <c r="C870" t="s">
        <v>281</v>
      </c>
      <c r="D870" t="s">
        <v>61</v>
      </c>
      <c r="E870" t="s">
        <v>282</v>
      </c>
      <c r="F870" t="s">
        <v>61</v>
      </c>
      <c r="G870" t="s">
        <v>61</v>
      </c>
      <c r="H870" t="s">
        <v>61</v>
      </c>
      <c r="I870" t="s">
        <v>61</v>
      </c>
      <c r="J870" t="s">
        <v>61</v>
      </c>
      <c r="K870" t="s">
        <v>203</v>
      </c>
      <c r="L870" s="18">
        <v>44396</v>
      </c>
      <c r="M870">
        <v>20</v>
      </c>
      <c r="N870">
        <v>20</v>
      </c>
      <c r="O870" t="s">
        <v>258</v>
      </c>
      <c r="P870">
        <v>47</v>
      </c>
      <c r="Q870">
        <v>47</v>
      </c>
      <c r="R870">
        <v>0</v>
      </c>
      <c r="S870">
        <v>0</v>
      </c>
      <c r="T870">
        <v>0</v>
      </c>
      <c r="U870">
        <v>1</v>
      </c>
      <c r="V870">
        <v>1</v>
      </c>
      <c r="W870">
        <v>1043.2125000000001</v>
      </c>
      <c r="X870">
        <v>986.62850000000003</v>
      </c>
      <c r="Y870">
        <v>947.78599999999994</v>
      </c>
      <c r="Z870">
        <v>915.62649999999996</v>
      </c>
      <c r="AA870">
        <v>991.096</v>
      </c>
      <c r="AB870">
        <v>1066.8865000000001</v>
      </c>
      <c r="AC870">
        <v>1252.5409999999999</v>
      </c>
      <c r="AD870">
        <v>1479.8724999999999</v>
      </c>
      <c r="AE870">
        <v>1957.8934999999999</v>
      </c>
      <c r="AF870">
        <v>2495.5880000000002</v>
      </c>
      <c r="AG870">
        <v>2635.7294999999999</v>
      </c>
      <c r="AH870">
        <v>3197.0715</v>
      </c>
      <c r="AI870">
        <v>3319.0970000000002</v>
      </c>
      <c r="AJ870">
        <v>3492.8184999999999</v>
      </c>
      <c r="AK870">
        <v>3621.2890000000002</v>
      </c>
      <c r="AL870">
        <v>3680.1655000000001</v>
      </c>
      <c r="AM870">
        <v>3632.9614999999999</v>
      </c>
      <c r="AN870">
        <v>3596.8325</v>
      </c>
      <c r="AO870">
        <v>3543.3560000000002</v>
      </c>
      <c r="AP870">
        <v>2891.1745000000001</v>
      </c>
      <c r="AQ870">
        <v>2742.348</v>
      </c>
      <c r="AR870">
        <v>1751.9565</v>
      </c>
      <c r="AS870">
        <v>1160.6645000000001</v>
      </c>
      <c r="AT870">
        <v>1028.3885</v>
      </c>
      <c r="AU870">
        <v>63</v>
      </c>
      <c r="AV870">
        <v>65</v>
      </c>
      <c r="AW870">
        <v>64.159574000000006</v>
      </c>
      <c r="AX870">
        <v>63.159573999999999</v>
      </c>
      <c r="AY870">
        <v>63</v>
      </c>
      <c r="AZ870">
        <v>63</v>
      </c>
      <c r="BA870">
        <v>62</v>
      </c>
      <c r="BB870">
        <v>63.180850999999997</v>
      </c>
      <c r="BC870">
        <v>65.680851000000004</v>
      </c>
      <c r="BD870">
        <v>70</v>
      </c>
      <c r="BE870">
        <v>73.659574000000006</v>
      </c>
      <c r="BF870">
        <v>77.319148999999996</v>
      </c>
      <c r="BG870">
        <v>81.5</v>
      </c>
      <c r="BH870">
        <v>83.680851000000004</v>
      </c>
      <c r="BI870">
        <v>82.702128000000002</v>
      </c>
      <c r="BJ870">
        <v>82.042552999999998</v>
      </c>
      <c r="BK870">
        <v>81.202128000000002</v>
      </c>
      <c r="BL870">
        <v>80.404255000000006</v>
      </c>
      <c r="BM870">
        <v>77.744681</v>
      </c>
      <c r="BN870">
        <v>74.063829999999996</v>
      </c>
      <c r="BO870">
        <v>69.042552999999998</v>
      </c>
      <c r="BP870">
        <v>65.202128000000002</v>
      </c>
      <c r="BQ870">
        <v>63.021276999999998</v>
      </c>
      <c r="BR870">
        <v>61.340426000000001</v>
      </c>
      <c r="BS870">
        <v>-19.363340000000001</v>
      </c>
      <c r="BT870">
        <v>1.435932</v>
      </c>
      <c r="BU870">
        <v>-6.8375050000000002</v>
      </c>
      <c r="BV870">
        <v>-9.8905569999999994</v>
      </c>
      <c r="BW870">
        <v>17.32882</v>
      </c>
      <c r="BX870">
        <v>43.311520000000002</v>
      </c>
      <c r="BY870">
        <v>-0.4068928</v>
      </c>
      <c r="BZ870">
        <v>-21.57489</v>
      </c>
      <c r="CA870">
        <v>-35.71237</v>
      </c>
      <c r="CB870">
        <v>-21.74615</v>
      </c>
      <c r="CC870">
        <v>26.281300000000002</v>
      </c>
      <c r="CD870">
        <v>-88.077550000000002</v>
      </c>
      <c r="CE870">
        <v>-40.606540000000003</v>
      </c>
      <c r="CF870">
        <v>-65.433239999999998</v>
      </c>
      <c r="CG870">
        <v>-102.60339999999999</v>
      </c>
      <c r="CH870">
        <v>-86.055660000000003</v>
      </c>
      <c r="CI870">
        <v>-94.238979999999998</v>
      </c>
      <c r="CJ870">
        <v>-64.481960000000001</v>
      </c>
      <c r="CK870">
        <v>42.206420000000001</v>
      </c>
      <c r="CL870">
        <v>368.21440000000001</v>
      </c>
      <c r="CM870">
        <v>-12.407260000000001</v>
      </c>
      <c r="CN870">
        <v>18.079730000000001</v>
      </c>
      <c r="CO870">
        <v>22.086279999999999</v>
      </c>
      <c r="CP870">
        <v>-5.9645659999999996</v>
      </c>
      <c r="CQ870">
        <v>236.97200000000001</v>
      </c>
      <c r="CR870">
        <v>134.12809999999999</v>
      </c>
      <c r="CS870">
        <v>135.77350000000001</v>
      </c>
      <c r="CT870">
        <v>113.4355</v>
      </c>
      <c r="CU870">
        <v>692.84500000000003</v>
      </c>
      <c r="CV870">
        <v>1072.376</v>
      </c>
      <c r="CW870">
        <v>409.73180000000002</v>
      </c>
      <c r="CX870">
        <v>543.35929999999996</v>
      </c>
      <c r="CY870">
        <v>1659.297</v>
      </c>
      <c r="CZ870">
        <v>944.54499999999996</v>
      </c>
      <c r="DA870">
        <v>2390.5569999999998</v>
      </c>
      <c r="DB870">
        <v>1615.028</v>
      </c>
      <c r="DC870">
        <v>1253.2149999999999</v>
      </c>
      <c r="DD870">
        <v>1517.6369999999999</v>
      </c>
      <c r="DE870">
        <v>2366.0520000000001</v>
      </c>
      <c r="DF870">
        <v>2384.4589999999998</v>
      </c>
      <c r="DG870">
        <v>2300.7379999999998</v>
      </c>
      <c r="DH870">
        <v>2634.8760000000002</v>
      </c>
      <c r="DI870">
        <v>1702.953</v>
      </c>
      <c r="DJ870">
        <v>2171.1329999999998</v>
      </c>
      <c r="DK870">
        <v>2075.7530000000002</v>
      </c>
      <c r="DL870">
        <v>1106.9559999999999</v>
      </c>
      <c r="DM870">
        <v>612.84709999999995</v>
      </c>
      <c r="DN870">
        <v>367.05360000000002</v>
      </c>
      <c r="DO870">
        <v>20</v>
      </c>
      <c r="DP870">
        <v>20</v>
      </c>
    </row>
    <row r="871" spans="1:120" hidden="1" x14ac:dyDescent="0.25">
      <c r="A871" t="str">
        <f t="shared" si="13"/>
        <v>All_Elect DA 1-4 (1PM-9PM)_44396_20-20</v>
      </c>
      <c r="B871" t="s">
        <v>62</v>
      </c>
      <c r="C871" t="s">
        <v>61</v>
      </c>
      <c r="D871" t="s">
        <v>61</v>
      </c>
      <c r="E871" t="s">
        <v>61</v>
      </c>
      <c r="F871" t="s">
        <v>61</v>
      </c>
      <c r="G871" t="s">
        <v>61</v>
      </c>
      <c r="H871" t="s">
        <v>61</v>
      </c>
      <c r="I871" t="s">
        <v>61</v>
      </c>
      <c r="J871" t="s">
        <v>61</v>
      </c>
      <c r="K871" t="s">
        <v>203</v>
      </c>
      <c r="L871" s="18">
        <v>44396</v>
      </c>
      <c r="M871">
        <v>20</v>
      </c>
      <c r="N871">
        <v>20</v>
      </c>
      <c r="O871" t="s">
        <v>258</v>
      </c>
      <c r="P871">
        <v>339</v>
      </c>
      <c r="Q871">
        <v>331</v>
      </c>
      <c r="R871">
        <v>0</v>
      </c>
      <c r="S871">
        <v>0</v>
      </c>
      <c r="T871">
        <v>0</v>
      </c>
      <c r="U871">
        <v>1</v>
      </c>
      <c r="V871">
        <v>1</v>
      </c>
      <c r="W871">
        <v>15471.199000000001</v>
      </c>
      <c r="X871">
        <v>13112.453</v>
      </c>
      <c r="Y871">
        <v>13198.441999999999</v>
      </c>
      <c r="Z871">
        <v>13079.647000000001</v>
      </c>
      <c r="AA871">
        <v>13580.617</v>
      </c>
      <c r="AB871">
        <v>14713.254000000001</v>
      </c>
      <c r="AC871">
        <v>16407.698</v>
      </c>
      <c r="AD871">
        <v>19119.544000000002</v>
      </c>
      <c r="AE871">
        <v>22290.663</v>
      </c>
      <c r="AF871">
        <v>23929.907999999999</v>
      </c>
      <c r="AG871">
        <v>25426.737000000001</v>
      </c>
      <c r="AH871">
        <v>28142.089</v>
      </c>
      <c r="AI871">
        <v>29032.973999999998</v>
      </c>
      <c r="AJ871">
        <v>30382.186000000002</v>
      </c>
      <c r="AK871">
        <v>31116.535</v>
      </c>
      <c r="AL871">
        <v>31563.391</v>
      </c>
      <c r="AM871">
        <v>31458.192999999999</v>
      </c>
      <c r="AN871">
        <v>30639.745999999999</v>
      </c>
      <c r="AO871">
        <v>27181.131000000001</v>
      </c>
      <c r="AP871">
        <v>21391.212</v>
      </c>
      <c r="AQ871">
        <v>22634.471000000001</v>
      </c>
      <c r="AR871">
        <v>19374.901999999998</v>
      </c>
      <c r="AS871">
        <v>17144.672999999999</v>
      </c>
      <c r="AT871">
        <v>15901.071</v>
      </c>
      <c r="AU871">
        <v>70.530210999999994</v>
      </c>
      <c r="AV871">
        <v>69.851963999999995</v>
      </c>
      <c r="AW871">
        <v>69.135952000000003</v>
      </c>
      <c r="AX871">
        <v>68.512084999999999</v>
      </c>
      <c r="AY871">
        <v>68.200906000000003</v>
      </c>
      <c r="AZ871">
        <v>67.767371999999995</v>
      </c>
      <c r="BA871">
        <v>67.084592000000001</v>
      </c>
      <c r="BB871">
        <v>67.945618999999994</v>
      </c>
      <c r="BC871">
        <v>70.927492000000001</v>
      </c>
      <c r="BD871">
        <v>74.716012000000006</v>
      </c>
      <c r="BE871">
        <v>78.179758000000007</v>
      </c>
      <c r="BF871">
        <v>81.634440999999995</v>
      </c>
      <c r="BG871">
        <v>84.468277999999998</v>
      </c>
      <c r="BH871">
        <v>86.811177999999998</v>
      </c>
      <c r="BI871">
        <v>87.974320000000006</v>
      </c>
      <c r="BJ871">
        <v>88.540785</v>
      </c>
      <c r="BK871">
        <v>88.720544000000004</v>
      </c>
      <c r="BL871">
        <v>87.984893999999997</v>
      </c>
      <c r="BM871">
        <v>86.057401999999996</v>
      </c>
      <c r="BN871">
        <v>82.851963999999995</v>
      </c>
      <c r="BO871">
        <v>78.560423</v>
      </c>
      <c r="BP871">
        <v>75.250754999999998</v>
      </c>
      <c r="BQ871">
        <v>73.087613000000005</v>
      </c>
      <c r="BR871">
        <v>71.311177999999998</v>
      </c>
      <c r="BS871">
        <v>-269.4178</v>
      </c>
      <c r="BT871">
        <v>67.288740000000004</v>
      </c>
      <c r="BU871">
        <v>35.293590000000002</v>
      </c>
      <c r="BV871">
        <v>19.549320000000002</v>
      </c>
      <c r="BW871">
        <v>120.5476</v>
      </c>
      <c r="BX871">
        <v>156.1549</v>
      </c>
      <c r="BY871">
        <v>66.126320000000007</v>
      </c>
      <c r="BZ871">
        <v>70.525009999999995</v>
      </c>
      <c r="CA871">
        <v>-207.79759999999999</v>
      </c>
      <c r="CB871">
        <v>-261.85520000000002</v>
      </c>
      <c r="CC871">
        <v>-68.515230000000003</v>
      </c>
      <c r="CD871">
        <v>-329.8922</v>
      </c>
      <c r="CE871">
        <v>-303.4948</v>
      </c>
      <c r="CF871">
        <v>-432.12509999999997</v>
      </c>
      <c r="CG871">
        <v>-571.64400000000001</v>
      </c>
      <c r="CH871">
        <v>-493.899</v>
      </c>
      <c r="CI871">
        <v>-587.09090000000003</v>
      </c>
      <c r="CJ871">
        <v>-454.05070000000001</v>
      </c>
      <c r="CK871">
        <v>2365.4650000000001</v>
      </c>
      <c r="CL871">
        <v>7494.1940000000004</v>
      </c>
      <c r="CM871">
        <v>2477.154</v>
      </c>
      <c r="CN871">
        <v>312.61540000000002</v>
      </c>
      <c r="CO871">
        <v>-244.4924</v>
      </c>
      <c r="CP871">
        <v>-179.22649999999999</v>
      </c>
      <c r="CQ871">
        <v>51357.67</v>
      </c>
      <c r="CR871">
        <v>15248</v>
      </c>
      <c r="CS871">
        <v>16522.38</v>
      </c>
      <c r="CT871">
        <v>15616.87</v>
      </c>
      <c r="CU871">
        <v>12263.09</v>
      </c>
      <c r="CV871">
        <v>12292.98</v>
      </c>
      <c r="CW871">
        <v>6661.9</v>
      </c>
      <c r="CX871">
        <v>7924.9840000000004</v>
      </c>
      <c r="CY871">
        <v>14150.21</v>
      </c>
      <c r="CZ871">
        <v>15868.53</v>
      </c>
      <c r="DA871">
        <v>31461.3</v>
      </c>
      <c r="DB871">
        <v>32684.83</v>
      </c>
      <c r="DC871">
        <v>38736.11</v>
      </c>
      <c r="DD871">
        <v>46651.89</v>
      </c>
      <c r="DE871">
        <v>56182.79</v>
      </c>
      <c r="DF871">
        <v>62249.79</v>
      </c>
      <c r="DG871">
        <v>71640.429999999993</v>
      </c>
      <c r="DH871">
        <v>67623.23</v>
      </c>
      <c r="DI871">
        <v>71854.47</v>
      </c>
      <c r="DJ871">
        <v>69076.7</v>
      </c>
      <c r="DK871">
        <v>73459.63</v>
      </c>
      <c r="DL871">
        <v>56851.77</v>
      </c>
      <c r="DM871">
        <v>39333.1</v>
      </c>
      <c r="DN871">
        <v>35166.199999999997</v>
      </c>
      <c r="DO871">
        <v>20</v>
      </c>
      <c r="DP871">
        <v>20</v>
      </c>
    </row>
    <row r="872" spans="1:120" hidden="1" x14ac:dyDescent="0.25">
      <c r="A872" t="str">
        <f t="shared" si="13"/>
        <v>Industry_Type-8. Other_Elect DA 1-4 (1PM-9PM)_44396_20-20</v>
      </c>
      <c r="B872" t="s">
        <v>62</v>
      </c>
      <c r="C872" t="s">
        <v>267</v>
      </c>
      <c r="D872" t="s">
        <v>61</v>
      </c>
      <c r="E872" t="s">
        <v>61</v>
      </c>
      <c r="F872" t="s">
        <v>61</v>
      </c>
      <c r="G872" t="s">
        <v>268</v>
      </c>
      <c r="H872" t="s">
        <v>61</v>
      </c>
      <c r="I872" t="s">
        <v>61</v>
      </c>
      <c r="J872" t="s">
        <v>61</v>
      </c>
      <c r="K872" t="s">
        <v>203</v>
      </c>
      <c r="L872" s="18">
        <v>44396</v>
      </c>
      <c r="M872">
        <v>20</v>
      </c>
      <c r="N872">
        <v>20</v>
      </c>
      <c r="O872" t="s">
        <v>258</v>
      </c>
      <c r="P872">
        <v>5</v>
      </c>
      <c r="Q872">
        <v>5</v>
      </c>
      <c r="R872">
        <v>0</v>
      </c>
      <c r="S872">
        <v>0</v>
      </c>
      <c r="T872">
        <v>1</v>
      </c>
      <c r="U872">
        <v>1</v>
      </c>
      <c r="V872">
        <v>1</v>
      </c>
      <c r="W872">
        <v>32.360999999999997</v>
      </c>
      <c r="X872">
        <v>32.512999999999998</v>
      </c>
      <c r="Y872">
        <v>32.185000000000002</v>
      </c>
      <c r="Z872">
        <v>33.131</v>
      </c>
      <c r="AA872">
        <v>32.688000000000002</v>
      </c>
      <c r="AB872">
        <v>32.884999999999998</v>
      </c>
      <c r="AC872">
        <v>41.000999999999998</v>
      </c>
      <c r="AD872">
        <v>42.863999999999997</v>
      </c>
      <c r="AE872">
        <v>48.363999999999997</v>
      </c>
      <c r="AF872">
        <v>53.209000000000003</v>
      </c>
      <c r="AG872">
        <v>55.347000000000001</v>
      </c>
      <c r="AH872">
        <v>55.27</v>
      </c>
      <c r="AI872">
        <v>57.668999999999997</v>
      </c>
      <c r="AJ872">
        <v>58.664999999999999</v>
      </c>
      <c r="AK872">
        <v>58.084000000000003</v>
      </c>
      <c r="AL872">
        <v>59.588999999999999</v>
      </c>
      <c r="AM872">
        <v>60.798000000000002</v>
      </c>
      <c r="AN872">
        <v>62.726999999999997</v>
      </c>
      <c r="AO872">
        <v>60.948999999999998</v>
      </c>
      <c r="AP872">
        <v>50.46</v>
      </c>
      <c r="AQ872">
        <v>53.872</v>
      </c>
      <c r="AR872">
        <v>44.981999999999999</v>
      </c>
      <c r="AS872">
        <v>37.768000000000001</v>
      </c>
      <c r="AT872">
        <v>33.311999999999998</v>
      </c>
      <c r="AU872">
        <v>75.900000000000006</v>
      </c>
      <c r="AV872">
        <v>73.2</v>
      </c>
      <c r="AW872">
        <v>72.8</v>
      </c>
      <c r="AX872">
        <v>72</v>
      </c>
      <c r="AY872">
        <v>72.2</v>
      </c>
      <c r="AZ872">
        <v>71.5</v>
      </c>
      <c r="BA872">
        <v>70.599999999999994</v>
      </c>
      <c r="BB872">
        <v>72.099999999999994</v>
      </c>
      <c r="BC872">
        <v>76.8</v>
      </c>
      <c r="BD872">
        <v>81.8</v>
      </c>
      <c r="BE872">
        <v>85.3</v>
      </c>
      <c r="BF872">
        <v>89.4</v>
      </c>
      <c r="BG872">
        <v>92</v>
      </c>
      <c r="BH872">
        <v>94.8</v>
      </c>
      <c r="BI872">
        <v>95.9</v>
      </c>
      <c r="BJ872">
        <v>96.3</v>
      </c>
      <c r="BK872">
        <v>97.3</v>
      </c>
      <c r="BL872">
        <v>96.9</v>
      </c>
      <c r="BM872">
        <v>95.5</v>
      </c>
      <c r="BN872">
        <v>92.4</v>
      </c>
      <c r="BO872">
        <v>87.3</v>
      </c>
      <c r="BP872">
        <v>82.5</v>
      </c>
      <c r="BQ872">
        <v>79.8</v>
      </c>
      <c r="BR872">
        <v>78.599999999999994</v>
      </c>
      <c r="BS872">
        <v>-0.148205</v>
      </c>
      <c r="BT872">
        <v>0.69449499999999997</v>
      </c>
      <c r="BU872">
        <v>0.235901</v>
      </c>
      <c r="BV872">
        <v>3.0075000000000002E-3</v>
      </c>
      <c r="BW872">
        <v>0.49250959999999999</v>
      </c>
      <c r="BX872">
        <v>-0.2150878</v>
      </c>
      <c r="BY872">
        <v>-0.67970909999999995</v>
      </c>
      <c r="BZ872">
        <v>1.062171</v>
      </c>
      <c r="CA872">
        <v>-0.6205138</v>
      </c>
      <c r="CB872">
        <v>-0.77685510000000002</v>
      </c>
      <c r="CC872">
        <v>-0.58055100000000004</v>
      </c>
      <c r="CD872">
        <v>0.40731850000000003</v>
      </c>
      <c r="CE872">
        <v>-0.2484565</v>
      </c>
      <c r="CF872">
        <v>0.15165500000000001</v>
      </c>
      <c r="CG872">
        <v>0.80236379999999996</v>
      </c>
      <c r="CH872">
        <v>-0.14098640000000001</v>
      </c>
      <c r="CI872">
        <v>9.7209299999999998E-2</v>
      </c>
      <c r="CJ872">
        <v>-0.67531350000000001</v>
      </c>
      <c r="CK872">
        <v>-1.7287030000000001</v>
      </c>
      <c r="CL872">
        <v>5.4071610000000003</v>
      </c>
      <c r="CM872">
        <v>-0.78954780000000002</v>
      </c>
      <c r="CN872">
        <v>-0.61887809999999999</v>
      </c>
      <c r="CO872">
        <v>-0.217587</v>
      </c>
      <c r="CP872">
        <v>0.26672610000000002</v>
      </c>
      <c r="CQ872">
        <v>1.253433</v>
      </c>
      <c r="CR872">
        <v>0.29340369999999999</v>
      </c>
      <c r="CS872">
        <v>0.26296239999999999</v>
      </c>
      <c r="CT872">
        <v>0.2000402</v>
      </c>
      <c r="CU872">
        <v>0.54294940000000003</v>
      </c>
      <c r="CV872">
        <v>0.4721515</v>
      </c>
      <c r="CW872">
        <v>1.0124059999999999</v>
      </c>
      <c r="CX872">
        <v>0.75529310000000005</v>
      </c>
      <c r="CY872">
        <v>0.42867529999999998</v>
      </c>
      <c r="CZ872">
        <v>0.64629159999999997</v>
      </c>
      <c r="DA872">
        <v>0.61170460000000004</v>
      </c>
      <c r="DB872">
        <v>0.86292310000000005</v>
      </c>
      <c r="DC872">
        <v>0.75019389999999997</v>
      </c>
      <c r="DD872">
        <v>1.2781469999999999</v>
      </c>
      <c r="DE872">
        <v>1.559329</v>
      </c>
      <c r="DF872">
        <v>1.4238740000000001</v>
      </c>
      <c r="DG872">
        <v>1.007968</v>
      </c>
      <c r="DH872">
        <v>1.0110809999999999</v>
      </c>
      <c r="DI872">
        <v>1.2706599999999999</v>
      </c>
      <c r="DJ872">
        <v>0.61168800000000001</v>
      </c>
      <c r="DK872">
        <v>0.87281629999999999</v>
      </c>
      <c r="DL872">
        <v>0.55772330000000003</v>
      </c>
      <c r="DM872">
        <v>0.27445989999999998</v>
      </c>
      <c r="DN872">
        <v>0.69066139999999998</v>
      </c>
      <c r="DO872">
        <v>20</v>
      </c>
      <c r="DP872">
        <v>20</v>
      </c>
    </row>
    <row r="873" spans="1:120" hidden="1" x14ac:dyDescent="0.25">
      <c r="A873" t="str">
        <f t="shared" si="13"/>
        <v>Aggregator-CPower_Elect DA 1-4 (1PM-9PM)_44396_20-20</v>
      </c>
      <c r="B873" t="s">
        <v>62</v>
      </c>
      <c r="C873" t="s">
        <v>215</v>
      </c>
      <c r="D873" t="s">
        <v>61</v>
      </c>
      <c r="E873" t="s">
        <v>61</v>
      </c>
      <c r="F873" t="s">
        <v>42</v>
      </c>
      <c r="G873" t="s">
        <v>61</v>
      </c>
      <c r="H873" t="s">
        <v>61</v>
      </c>
      <c r="I873" t="s">
        <v>61</v>
      </c>
      <c r="J873" t="s">
        <v>61</v>
      </c>
      <c r="K873" t="s">
        <v>203</v>
      </c>
      <c r="L873" s="18">
        <v>44396</v>
      </c>
      <c r="M873">
        <v>20</v>
      </c>
      <c r="N873">
        <v>20</v>
      </c>
      <c r="O873" t="s">
        <v>258</v>
      </c>
      <c r="P873">
        <v>339</v>
      </c>
      <c r="Q873">
        <v>331</v>
      </c>
      <c r="R873">
        <v>0</v>
      </c>
      <c r="S873">
        <v>0</v>
      </c>
      <c r="T873">
        <v>0</v>
      </c>
      <c r="U873">
        <v>1</v>
      </c>
      <c r="V873">
        <v>1</v>
      </c>
      <c r="W873">
        <v>15471.199000000001</v>
      </c>
      <c r="X873">
        <v>13112.453</v>
      </c>
      <c r="Y873">
        <v>13198.441999999999</v>
      </c>
      <c r="Z873">
        <v>13079.647000000001</v>
      </c>
      <c r="AA873">
        <v>13580.617</v>
      </c>
      <c r="AB873">
        <v>14713.254000000001</v>
      </c>
      <c r="AC873">
        <v>16407.698</v>
      </c>
      <c r="AD873">
        <v>19119.544000000002</v>
      </c>
      <c r="AE873">
        <v>22290.663</v>
      </c>
      <c r="AF873">
        <v>23929.907999999999</v>
      </c>
      <c r="AG873">
        <v>25426.737000000001</v>
      </c>
      <c r="AH873">
        <v>28142.089</v>
      </c>
      <c r="AI873">
        <v>29032.973999999998</v>
      </c>
      <c r="AJ873">
        <v>30382.186000000002</v>
      </c>
      <c r="AK873">
        <v>31116.535</v>
      </c>
      <c r="AL873">
        <v>31563.391</v>
      </c>
      <c r="AM873">
        <v>31458.192999999999</v>
      </c>
      <c r="AN873">
        <v>30639.745999999999</v>
      </c>
      <c r="AO873">
        <v>27181.131000000001</v>
      </c>
      <c r="AP873">
        <v>21391.212</v>
      </c>
      <c r="AQ873">
        <v>22634.471000000001</v>
      </c>
      <c r="AR873">
        <v>19374.901999999998</v>
      </c>
      <c r="AS873">
        <v>17144.672999999999</v>
      </c>
      <c r="AT873">
        <v>15901.071</v>
      </c>
      <c r="AU873">
        <v>70.530210999999994</v>
      </c>
      <c r="AV873">
        <v>69.851963999999995</v>
      </c>
      <c r="AW873">
        <v>69.135952000000003</v>
      </c>
      <c r="AX873">
        <v>68.512084999999999</v>
      </c>
      <c r="AY873">
        <v>68.200906000000003</v>
      </c>
      <c r="AZ873">
        <v>67.767371999999995</v>
      </c>
      <c r="BA873">
        <v>67.084592000000001</v>
      </c>
      <c r="BB873">
        <v>67.945618999999994</v>
      </c>
      <c r="BC873">
        <v>70.927492000000001</v>
      </c>
      <c r="BD873">
        <v>74.716012000000006</v>
      </c>
      <c r="BE873">
        <v>78.179758000000007</v>
      </c>
      <c r="BF873">
        <v>81.634440999999995</v>
      </c>
      <c r="BG873">
        <v>84.468277999999998</v>
      </c>
      <c r="BH873">
        <v>86.811177999999998</v>
      </c>
      <c r="BI873">
        <v>87.974320000000006</v>
      </c>
      <c r="BJ873">
        <v>88.540785</v>
      </c>
      <c r="BK873">
        <v>88.720544000000004</v>
      </c>
      <c r="BL873">
        <v>87.984893999999997</v>
      </c>
      <c r="BM873">
        <v>86.057401999999996</v>
      </c>
      <c r="BN873">
        <v>82.851963999999995</v>
      </c>
      <c r="BO873">
        <v>78.560423</v>
      </c>
      <c r="BP873">
        <v>75.250754999999998</v>
      </c>
      <c r="BQ873">
        <v>73.087613000000005</v>
      </c>
      <c r="BR873">
        <v>71.311177999999998</v>
      </c>
      <c r="BS873">
        <v>-269.4178</v>
      </c>
      <c r="BT873">
        <v>67.288740000000004</v>
      </c>
      <c r="BU873">
        <v>35.293590000000002</v>
      </c>
      <c r="BV873">
        <v>19.549320000000002</v>
      </c>
      <c r="BW873">
        <v>120.5476</v>
      </c>
      <c r="BX873">
        <v>156.1549</v>
      </c>
      <c r="BY873">
        <v>66.126320000000007</v>
      </c>
      <c r="BZ873">
        <v>70.525009999999995</v>
      </c>
      <c r="CA873">
        <v>-207.79759999999999</v>
      </c>
      <c r="CB873">
        <v>-261.85520000000002</v>
      </c>
      <c r="CC873">
        <v>-68.515230000000003</v>
      </c>
      <c r="CD873">
        <v>-329.8922</v>
      </c>
      <c r="CE873">
        <v>-303.4948</v>
      </c>
      <c r="CF873">
        <v>-432.12509999999997</v>
      </c>
      <c r="CG873">
        <v>-571.64400000000001</v>
      </c>
      <c r="CH873">
        <v>-493.899</v>
      </c>
      <c r="CI873">
        <v>-587.09090000000003</v>
      </c>
      <c r="CJ873">
        <v>-454.05070000000001</v>
      </c>
      <c r="CK873">
        <v>2365.4650000000001</v>
      </c>
      <c r="CL873">
        <v>7494.1940000000004</v>
      </c>
      <c r="CM873">
        <v>2477.154</v>
      </c>
      <c r="CN873">
        <v>312.61540000000002</v>
      </c>
      <c r="CO873">
        <v>-244.4924</v>
      </c>
      <c r="CP873">
        <v>-179.22649999999999</v>
      </c>
      <c r="CQ873">
        <v>51357.67</v>
      </c>
      <c r="CR873">
        <v>15248</v>
      </c>
      <c r="CS873">
        <v>16522.38</v>
      </c>
      <c r="CT873">
        <v>15616.87</v>
      </c>
      <c r="CU873">
        <v>12263.09</v>
      </c>
      <c r="CV873">
        <v>12292.98</v>
      </c>
      <c r="CW873">
        <v>6661.9</v>
      </c>
      <c r="CX873">
        <v>7924.9840000000004</v>
      </c>
      <c r="CY873">
        <v>14150.21</v>
      </c>
      <c r="CZ873">
        <v>15868.53</v>
      </c>
      <c r="DA873">
        <v>31461.3</v>
      </c>
      <c r="DB873">
        <v>32684.83</v>
      </c>
      <c r="DC873">
        <v>38736.11</v>
      </c>
      <c r="DD873">
        <v>46651.89</v>
      </c>
      <c r="DE873">
        <v>56182.79</v>
      </c>
      <c r="DF873">
        <v>62249.79</v>
      </c>
      <c r="DG873">
        <v>71640.429999999993</v>
      </c>
      <c r="DH873">
        <v>67623.23</v>
      </c>
      <c r="DI873">
        <v>71854.47</v>
      </c>
      <c r="DJ873">
        <v>69076.7</v>
      </c>
      <c r="DK873">
        <v>73459.63</v>
      </c>
      <c r="DL873">
        <v>56851.77</v>
      </c>
      <c r="DM873">
        <v>39333.1</v>
      </c>
      <c r="DN873">
        <v>35166.199999999997</v>
      </c>
      <c r="DO873">
        <v>20</v>
      </c>
      <c r="DP873">
        <v>20</v>
      </c>
    </row>
    <row r="874" spans="1:120" hidden="1" x14ac:dyDescent="0.25">
      <c r="A874" t="str">
        <f t="shared" si="13"/>
        <v>Size_Grp-20 to 199.99 kW_Elect DA 1-4 (1PM-9PM)_44396_20-20</v>
      </c>
      <c r="B874" t="s">
        <v>62</v>
      </c>
      <c r="C874" t="s">
        <v>201</v>
      </c>
      <c r="D874" t="s">
        <v>61</v>
      </c>
      <c r="E874" t="s">
        <v>61</v>
      </c>
      <c r="F874" t="s">
        <v>61</v>
      </c>
      <c r="G874" t="s">
        <v>61</v>
      </c>
      <c r="H874" t="s">
        <v>61</v>
      </c>
      <c r="I874" t="s">
        <v>61</v>
      </c>
      <c r="J874" t="s">
        <v>101</v>
      </c>
      <c r="K874" t="s">
        <v>203</v>
      </c>
      <c r="L874" s="18">
        <v>44396</v>
      </c>
      <c r="M874">
        <v>20</v>
      </c>
      <c r="N874">
        <v>20</v>
      </c>
      <c r="O874" t="s">
        <v>258</v>
      </c>
      <c r="P874">
        <v>263</v>
      </c>
      <c r="Q874">
        <v>255</v>
      </c>
      <c r="R874">
        <v>0</v>
      </c>
      <c r="S874">
        <v>0</v>
      </c>
      <c r="T874">
        <v>0</v>
      </c>
      <c r="U874">
        <v>1</v>
      </c>
      <c r="V874">
        <v>1</v>
      </c>
      <c r="W874">
        <v>4538.4552999999996</v>
      </c>
      <c r="X874">
        <v>4311.7055</v>
      </c>
      <c r="Y874">
        <v>4311.2800999999999</v>
      </c>
      <c r="Z874">
        <v>4255.9294</v>
      </c>
      <c r="AA874">
        <v>4426.6253999999999</v>
      </c>
      <c r="AB874">
        <v>4692.6278000000002</v>
      </c>
      <c r="AC874">
        <v>5097.1741000000002</v>
      </c>
      <c r="AD874">
        <v>6629.5581000000002</v>
      </c>
      <c r="AE874">
        <v>8618.9730999999992</v>
      </c>
      <c r="AF874">
        <v>10154.278</v>
      </c>
      <c r="AG874">
        <v>10753.623</v>
      </c>
      <c r="AH874">
        <v>11465.019</v>
      </c>
      <c r="AI874">
        <v>12077.082</v>
      </c>
      <c r="AJ874">
        <v>12639.044</v>
      </c>
      <c r="AK874">
        <v>12924.120999999999</v>
      </c>
      <c r="AL874">
        <v>12942.09</v>
      </c>
      <c r="AM874">
        <v>12843.978999999999</v>
      </c>
      <c r="AN874">
        <v>12653.232</v>
      </c>
      <c r="AO874">
        <v>12109.138999999999</v>
      </c>
      <c r="AP874">
        <v>9818.0524999999998</v>
      </c>
      <c r="AQ874">
        <v>10222.511</v>
      </c>
      <c r="AR874">
        <v>7530.5729000000001</v>
      </c>
      <c r="AS874">
        <v>5541.1354000000001</v>
      </c>
      <c r="AT874">
        <v>4762.4660999999996</v>
      </c>
      <c r="AU874">
        <v>69.945098000000002</v>
      </c>
      <c r="AV874">
        <v>69.441175999999999</v>
      </c>
      <c r="AW874">
        <v>68.721569000000002</v>
      </c>
      <c r="AX874">
        <v>68.117647000000005</v>
      </c>
      <c r="AY874">
        <v>67.803922</v>
      </c>
      <c r="AZ874">
        <v>67.378431000000006</v>
      </c>
      <c r="BA874">
        <v>66.688235000000006</v>
      </c>
      <c r="BB874">
        <v>67.496077999999997</v>
      </c>
      <c r="BC874">
        <v>70.358823999999998</v>
      </c>
      <c r="BD874">
        <v>74.196078</v>
      </c>
      <c r="BE874">
        <v>77.743137000000004</v>
      </c>
      <c r="BF874">
        <v>81.249020000000002</v>
      </c>
      <c r="BG874">
        <v>84.188235000000006</v>
      </c>
      <c r="BH874">
        <v>86.492157000000006</v>
      </c>
      <c r="BI874">
        <v>87.631372999999996</v>
      </c>
      <c r="BJ874">
        <v>88.143136999999996</v>
      </c>
      <c r="BK874">
        <v>88.258824000000004</v>
      </c>
      <c r="BL874">
        <v>87.458824000000007</v>
      </c>
      <c r="BM874">
        <v>85.413724999999999</v>
      </c>
      <c r="BN874">
        <v>82.160784000000007</v>
      </c>
      <c r="BO874">
        <v>77.798039000000003</v>
      </c>
      <c r="BP874">
        <v>74.441175999999999</v>
      </c>
      <c r="BQ874">
        <v>72.3</v>
      </c>
      <c r="BR874">
        <v>70.560783999999998</v>
      </c>
      <c r="BS874">
        <v>-12.63287</v>
      </c>
      <c r="BT874">
        <v>12.327450000000001</v>
      </c>
      <c r="BU874">
        <v>11.142989999999999</v>
      </c>
      <c r="BV874">
        <v>16.146799999999999</v>
      </c>
      <c r="BW874">
        <v>29.353079999999999</v>
      </c>
      <c r="BX874">
        <v>53.484949999999998</v>
      </c>
      <c r="BY874">
        <v>-25.947990000000001</v>
      </c>
      <c r="BZ874">
        <v>-26.329650000000001</v>
      </c>
      <c r="CA874">
        <v>-33.261879999999998</v>
      </c>
      <c r="CB874">
        <v>-36.360230000000001</v>
      </c>
      <c r="CC874">
        <v>-68.903850000000006</v>
      </c>
      <c r="CD874">
        <v>-53.998699999999999</v>
      </c>
      <c r="CE874">
        <v>-32.868980000000001</v>
      </c>
      <c r="CF874">
        <v>-45.466360000000002</v>
      </c>
      <c r="CG874">
        <v>-52.990650000000002</v>
      </c>
      <c r="CH874">
        <v>-17.747879999999999</v>
      </c>
      <c r="CI874">
        <v>-18.890999999999998</v>
      </c>
      <c r="CJ874">
        <v>32.932720000000003</v>
      </c>
      <c r="CK874">
        <v>309.1019</v>
      </c>
      <c r="CL874">
        <v>1784.346</v>
      </c>
      <c r="CM874">
        <v>195.90039999999999</v>
      </c>
      <c r="CN874">
        <v>-6.9206810000000001</v>
      </c>
      <c r="CO874">
        <v>-142.286</v>
      </c>
      <c r="CP874">
        <v>-124.443</v>
      </c>
      <c r="CQ874">
        <v>3106.373</v>
      </c>
      <c r="CR874">
        <v>1021.76</v>
      </c>
      <c r="CS874">
        <v>1069.4860000000001</v>
      </c>
      <c r="CT874">
        <v>946.11379999999997</v>
      </c>
      <c r="CU874">
        <v>815.45989999999995</v>
      </c>
      <c r="CV874">
        <v>1008.222</v>
      </c>
      <c r="CW874">
        <v>950.6318</v>
      </c>
      <c r="CX874">
        <v>692.57870000000003</v>
      </c>
      <c r="CY874">
        <v>1289.318</v>
      </c>
      <c r="CZ874">
        <v>1365.136</v>
      </c>
      <c r="DA874">
        <v>2176.2249999999999</v>
      </c>
      <c r="DB874">
        <v>2946.6320000000001</v>
      </c>
      <c r="DC874">
        <v>2876.2939999999999</v>
      </c>
      <c r="DD874">
        <v>3330.5639999999999</v>
      </c>
      <c r="DE874">
        <v>3551.6709999999998</v>
      </c>
      <c r="DF874">
        <v>3642.0210000000002</v>
      </c>
      <c r="DG874">
        <v>3669.1460000000002</v>
      </c>
      <c r="DH874">
        <v>3661.049</v>
      </c>
      <c r="DI874">
        <v>3328.8530000000001</v>
      </c>
      <c r="DJ874">
        <v>4389.6989999999996</v>
      </c>
      <c r="DK874">
        <v>4016.9740000000002</v>
      </c>
      <c r="DL874">
        <v>3122.3780000000002</v>
      </c>
      <c r="DM874">
        <v>3226.8620000000001</v>
      </c>
      <c r="DN874">
        <v>3033.1559999999999</v>
      </c>
      <c r="DO874">
        <v>20</v>
      </c>
      <c r="DP874">
        <v>20</v>
      </c>
    </row>
    <row r="875" spans="1:120" hidden="1" x14ac:dyDescent="0.25">
      <c r="A875" t="str">
        <f t="shared" si="13"/>
        <v>LCA-Greater Bay Area_Elect DA 1-4 (1PM-9PM)_44396_20-20</v>
      </c>
      <c r="B875" t="s">
        <v>62</v>
      </c>
      <c r="C875" t="s">
        <v>209</v>
      </c>
      <c r="D875" t="s">
        <v>36</v>
      </c>
      <c r="E875" t="s">
        <v>61</v>
      </c>
      <c r="F875" t="s">
        <v>61</v>
      </c>
      <c r="G875" t="s">
        <v>61</v>
      </c>
      <c r="H875" t="s">
        <v>61</v>
      </c>
      <c r="I875" t="s">
        <v>61</v>
      </c>
      <c r="J875" t="s">
        <v>61</v>
      </c>
      <c r="K875" t="s">
        <v>203</v>
      </c>
      <c r="L875" s="18">
        <v>44396</v>
      </c>
      <c r="M875">
        <v>20</v>
      </c>
      <c r="N875">
        <v>20</v>
      </c>
      <c r="O875" t="s">
        <v>258</v>
      </c>
      <c r="P875">
        <v>119</v>
      </c>
      <c r="Q875">
        <v>119</v>
      </c>
      <c r="R875">
        <v>0</v>
      </c>
      <c r="S875">
        <v>1</v>
      </c>
      <c r="T875">
        <v>0</v>
      </c>
      <c r="U875">
        <v>1</v>
      </c>
      <c r="V875">
        <v>1</v>
      </c>
      <c r="W875">
        <v>6146.7695000000003</v>
      </c>
      <c r="X875">
        <v>5879.7955000000002</v>
      </c>
      <c r="Y875">
        <v>5925.9134999999997</v>
      </c>
      <c r="Z875">
        <v>5824.951</v>
      </c>
      <c r="AA875">
        <v>5908.3062</v>
      </c>
      <c r="AB875">
        <v>6289.5357999999997</v>
      </c>
      <c r="AC875">
        <v>6902.4669999999996</v>
      </c>
      <c r="AD875">
        <v>7901.2650000000003</v>
      </c>
      <c r="AE875">
        <v>9299.8765000000003</v>
      </c>
      <c r="AF875">
        <v>10352.023999999999</v>
      </c>
      <c r="AG875">
        <v>11180.096</v>
      </c>
      <c r="AH875">
        <v>12844.175999999999</v>
      </c>
      <c r="AI875">
        <v>13127.96</v>
      </c>
      <c r="AJ875">
        <v>13967.817999999999</v>
      </c>
      <c r="AK875">
        <v>14168.953</v>
      </c>
      <c r="AL875">
        <v>14450.406000000001</v>
      </c>
      <c r="AM875">
        <v>14425.523999999999</v>
      </c>
      <c r="AN875">
        <v>13900.869000000001</v>
      </c>
      <c r="AO875">
        <v>13434.550999999999</v>
      </c>
      <c r="AP875">
        <v>11712.616</v>
      </c>
      <c r="AQ875">
        <v>10332.468999999999</v>
      </c>
      <c r="AR875">
        <v>8223.3264999999992</v>
      </c>
      <c r="AS875">
        <v>6974.8132999999998</v>
      </c>
      <c r="AT875">
        <v>6369.7307000000001</v>
      </c>
      <c r="AU875">
        <v>59.714286000000001</v>
      </c>
      <c r="AV875">
        <v>60.777310999999997</v>
      </c>
      <c r="AW875">
        <v>60.205882000000003</v>
      </c>
      <c r="AX875">
        <v>59.411765000000003</v>
      </c>
      <c r="AY875">
        <v>59.365546000000002</v>
      </c>
      <c r="AZ875">
        <v>59.445377999999998</v>
      </c>
      <c r="BA875">
        <v>59.050420000000003</v>
      </c>
      <c r="BB875">
        <v>60</v>
      </c>
      <c r="BC875">
        <v>62.180672000000001</v>
      </c>
      <c r="BD875">
        <v>65.722689000000003</v>
      </c>
      <c r="BE875">
        <v>68.487395000000006</v>
      </c>
      <c r="BF875">
        <v>70.886555000000001</v>
      </c>
      <c r="BG875">
        <v>73.260503999999997</v>
      </c>
      <c r="BH875">
        <v>74.407562999999996</v>
      </c>
      <c r="BI875">
        <v>74.390755999999996</v>
      </c>
      <c r="BJ875">
        <v>74.067227000000003</v>
      </c>
      <c r="BK875">
        <v>73.567227000000003</v>
      </c>
      <c r="BL875">
        <v>72.340335999999994</v>
      </c>
      <c r="BM875">
        <v>70.226890999999995</v>
      </c>
      <c r="BN875">
        <v>67.428571000000005</v>
      </c>
      <c r="BO875">
        <v>63.949579999999997</v>
      </c>
      <c r="BP875">
        <v>61.319327999999999</v>
      </c>
      <c r="BQ875">
        <v>60.008403000000001</v>
      </c>
      <c r="BR875">
        <v>58.886555000000001</v>
      </c>
      <c r="BS875">
        <v>65.174999999999997</v>
      </c>
      <c r="BT875">
        <v>38.933619999999998</v>
      </c>
      <c r="BU875">
        <v>-5.5868390000000003</v>
      </c>
      <c r="BV875">
        <v>18.45514</v>
      </c>
      <c r="BW875">
        <v>88.054370000000006</v>
      </c>
      <c r="BX875">
        <v>109.2955</v>
      </c>
      <c r="BY875">
        <v>64.315489999999997</v>
      </c>
      <c r="BZ875">
        <v>-1.124107</v>
      </c>
      <c r="CA875">
        <v>-145.1371</v>
      </c>
      <c r="CB875">
        <v>-128.8903</v>
      </c>
      <c r="CC875">
        <v>-73.621639999999999</v>
      </c>
      <c r="CD875">
        <v>-321.98430000000002</v>
      </c>
      <c r="CE875">
        <v>-201.0489</v>
      </c>
      <c r="CF875">
        <v>-345.93830000000003</v>
      </c>
      <c r="CG875">
        <v>-425.41770000000002</v>
      </c>
      <c r="CH875">
        <v>-368.2867</v>
      </c>
      <c r="CI875">
        <v>-410.69580000000002</v>
      </c>
      <c r="CJ875">
        <v>-340.79759999999999</v>
      </c>
      <c r="CK875">
        <v>-136.59790000000001</v>
      </c>
      <c r="CL875">
        <v>559.53769999999997</v>
      </c>
      <c r="CM875">
        <v>-106.75060000000001</v>
      </c>
      <c r="CN875">
        <v>-81.815250000000006</v>
      </c>
      <c r="CO875">
        <v>-52.374200000000002</v>
      </c>
      <c r="CP875">
        <v>-46.483220000000003</v>
      </c>
      <c r="CQ875">
        <v>12707.58</v>
      </c>
      <c r="CR875">
        <v>3017.9940000000001</v>
      </c>
      <c r="CS875">
        <v>2404.6219999999998</v>
      </c>
      <c r="CT875">
        <v>1774.585</v>
      </c>
      <c r="CU875">
        <v>3164.5349999999999</v>
      </c>
      <c r="CV875">
        <v>3227.0120000000002</v>
      </c>
      <c r="CW875">
        <v>1838.1759999999999</v>
      </c>
      <c r="CX875">
        <v>1458.8209999999999</v>
      </c>
      <c r="CY875">
        <v>4826.866</v>
      </c>
      <c r="CZ875">
        <v>6237.2179999999998</v>
      </c>
      <c r="DA875">
        <v>12305.78</v>
      </c>
      <c r="DB875">
        <v>15377.57</v>
      </c>
      <c r="DC875">
        <v>21476.41</v>
      </c>
      <c r="DD875">
        <v>26316.85</v>
      </c>
      <c r="DE875">
        <v>33860.160000000003</v>
      </c>
      <c r="DF875">
        <v>38363.980000000003</v>
      </c>
      <c r="DG875">
        <v>43956.24</v>
      </c>
      <c r="DH875">
        <v>35146.53</v>
      </c>
      <c r="DI875">
        <v>35037.46</v>
      </c>
      <c r="DJ875">
        <v>30924.58</v>
      </c>
      <c r="DK875">
        <v>27653.09</v>
      </c>
      <c r="DL875">
        <v>24530.54</v>
      </c>
      <c r="DM875">
        <v>13592.33</v>
      </c>
      <c r="DN875">
        <v>9932.52</v>
      </c>
      <c r="DO875">
        <v>20</v>
      </c>
      <c r="DP875">
        <v>20</v>
      </c>
    </row>
    <row r="876" spans="1:120" hidden="1" x14ac:dyDescent="0.25">
      <c r="A876" t="str">
        <f t="shared" si="13"/>
        <v>Size_Grp-200 kW and above_Elect DA 1-4 (1PM-9PM)_44396_20-20</v>
      </c>
      <c r="B876" t="s">
        <v>62</v>
      </c>
      <c r="C876" t="s">
        <v>207</v>
      </c>
      <c r="D876" t="s">
        <v>61</v>
      </c>
      <c r="E876" t="s">
        <v>61</v>
      </c>
      <c r="F876" t="s">
        <v>61</v>
      </c>
      <c r="G876" t="s">
        <v>61</v>
      </c>
      <c r="H876" t="s">
        <v>61</v>
      </c>
      <c r="I876" t="s">
        <v>61</v>
      </c>
      <c r="J876" t="s">
        <v>102</v>
      </c>
      <c r="K876" t="s">
        <v>203</v>
      </c>
      <c r="L876" s="18">
        <v>44396</v>
      </c>
      <c r="M876">
        <v>20</v>
      </c>
      <c r="N876">
        <v>20</v>
      </c>
      <c r="O876" t="s">
        <v>258</v>
      </c>
      <c r="P876">
        <v>44</v>
      </c>
      <c r="Q876">
        <v>44</v>
      </c>
      <c r="R876">
        <v>0</v>
      </c>
      <c r="S876">
        <v>1</v>
      </c>
      <c r="T876">
        <v>0</v>
      </c>
      <c r="U876">
        <v>1</v>
      </c>
      <c r="V876">
        <v>1</v>
      </c>
      <c r="W876">
        <v>10577.584000000001</v>
      </c>
      <c r="X876">
        <v>8486.2435000000005</v>
      </c>
      <c r="Y876">
        <v>8571.2885000000006</v>
      </c>
      <c r="Z876">
        <v>8508.9595000000008</v>
      </c>
      <c r="AA876">
        <v>8794.0215000000007</v>
      </c>
      <c r="AB876">
        <v>9653.6944999999996</v>
      </c>
      <c r="AC876">
        <v>10919.458000000001</v>
      </c>
      <c r="AD876">
        <v>12016.594999999999</v>
      </c>
      <c r="AE876">
        <v>13095.49</v>
      </c>
      <c r="AF876">
        <v>13139.197</v>
      </c>
      <c r="AG876">
        <v>13994.436</v>
      </c>
      <c r="AH876">
        <v>15920.072</v>
      </c>
      <c r="AI876">
        <v>16170.618</v>
      </c>
      <c r="AJ876">
        <v>16915.262999999999</v>
      </c>
      <c r="AK876">
        <v>17342.746999999999</v>
      </c>
      <c r="AL876">
        <v>17770.844000000001</v>
      </c>
      <c r="AM876">
        <v>17757.536</v>
      </c>
      <c r="AN876">
        <v>17150.762999999999</v>
      </c>
      <c r="AO876">
        <v>14311.13</v>
      </c>
      <c r="AP876">
        <v>11003.438</v>
      </c>
      <c r="AQ876">
        <v>11773.290999999999</v>
      </c>
      <c r="AR876">
        <v>11319.183000000001</v>
      </c>
      <c r="AS876">
        <v>11170.11</v>
      </c>
      <c r="AT876">
        <v>10771.269</v>
      </c>
      <c r="AU876">
        <v>70.454544999999996</v>
      </c>
      <c r="AV876">
        <v>69.375</v>
      </c>
      <c r="AW876">
        <v>68.670455000000004</v>
      </c>
      <c r="AX876">
        <v>68.102272999999997</v>
      </c>
      <c r="AY876">
        <v>67.920455000000004</v>
      </c>
      <c r="AZ876">
        <v>67.625</v>
      </c>
      <c r="BA876">
        <v>67.102272999999997</v>
      </c>
      <c r="BB876">
        <v>68.011364</v>
      </c>
      <c r="BC876">
        <v>70.670455000000004</v>
      </c>
      <c r="BD876">
        <v>73.738636</v>
      </c>
      <c r="BE876">
        <v>76.693181999999993</v>
      </c>
      <c r="BF876">
        <v>79.5</v>
      </c>
      <c r="BG876">
        <v>81.977272999999997</v>
      </c>
      <c r="BH876">
        <v>84.420455000000004</v>
      </c>
      <c r="BI876">
        <v>85.75</v>
      </c>
      <c r="BJ876">
        <v>86.5</v>
      </c>
      <c r="BK876">
        <v>86.897727000000003</v>
      </c>
      <c r="BL876">
        <v>86.431818000000007</v>
      </c>
      <c r="BM876">
        <v>84.840908999999996</v>
      </c>
      <c r="BN876">
        <v>81.977272999999997</v>
      </c>
      <c r="BO876">
        <v>78.261364</v>
      </c>
      <c r="BP876">
        <v>75.522727000000003</v>
      </c>
      <c r="BQ876">
        <v>73.375</v>
      </c>
      <c r="BR876">
        <v>71.431818000000007</v>
      </c>
      <c r="BS876">
        <v>-251.60599999999999</v>
      </c>
      <c r="BT876">
        <v>52.904620000000001</v>
      </c>
      <c r="BU876">
        <v>24.063770000000002</v>
      </c>
      <c r="BV876">
        <v>5.4045569999999996</v>
      </c>
      <c r="BW876">
        <v>93.033900000000003</v>
      </c>
      <c r="BX876">
        <v>94.084329999999994</v>
      </c>
      <c r="BY876">
        <v>83.087569999999999</v>
      </c>
      <c r="BZ876">
        <v>95.323750000000004</v>
      </c>
      <c r="CA876">
        <v>-167.12370000000001</v>
      </c>
      <c r="CB876">
        <v>-216.70400000000001</v>
      </c>
      <c r="CC876">
        <v>0.88250810000000002</v>
      </c>
      <c r="CD876">
        <v>-262.12290000000002</v>
      </c>
      <c r="CE876">
        <v>-256.67790000000002</v>
      </c>
      <c r="CF876">
        <v>-375.41329999999999</v>
      </c>
      <c r="CG876">
        <v>-509.4239</v>
      </c>
      <c r="CH876">
        <v>-466.94779999999997</v>
      </c>
      <c r="CI876">
        <v>-556.12189999999998</v>
      </c>
      <c r="CJ876">
        <v>-474.88130000000001</v>
      </c>
      <c r="CK876">
        <v>2023.5239999999999</v>
      </c>
      <c r="CL876">
        <v>5521.65</v>
      </c>
      <c r="CM876">
        <v>2237.924</v>
      </c>
      <c r="CN876">
        <v>317.48759999999999</v>
      </c>
      <c r="CO876">
        <v>-93.074460000000002</v>
      </c>
      <c r="CP876">
        <v>-54.470500000000001</v>
      </c>
      <c r="CQ876">
        <v>46032.41</v>
      </c>
      <c r="CR876">
        <v>13567.47</v>
      </c>
      <c r="CS876">
        <v>14737.47</v>
      </c>
      <c r="CT876">
        <v>13990.72</v>
      </c>
      <c r="CU876">
        <v>10913.32</v>
      </c>
      <c r="CV876">
        <v>10761.95</v>
      </c>
      <c r="CW876">
        <v>5452.4589999999998</v>
      </c>
      <c r="CX876">
        <v>6896.1</v>
      </c>
      <c r="CY876">
        <v>12270.35</v>
      </c>
      <c r="CZ876">
        <v>13835.45</v>
      </c>
      <c r="DA876">
        <v>27936.57</v>
      </c>
      <c r="DB876">
        <v>28377.68</v>
      </c>
      <c r="DC876">
        <v>34212.32</v>
      </c>
      <c r="DD876">
        <v>41327.199999999997</v>
      </c>
      <c r="DE876">
        <v>50202.05</v>
      </c>
      <c r="DF876">
        <v>55896.76</v>
      </c>
      <c r="DG876">
        <v>64825.71</v>
      </c>
      <c r="DH876">
        <v>61004.11</v>
      </c>
      <c r="DI876">
        <v>65340.66</v>
      </c>
      <c r="DJ876">
        <v>61692.800000000003</v>
      </c>
      <c r="DK876">
        <v>66229.009999999995</v>
      </c>
      <c r="DL876">
        <v>51248.46</v>
      </c>
      <c r="DM876">
        <v>34455.29</v>
      </c>
      <c r="DN876">
        <v>30667.33</v>
      </c>
      <c r="DO876">
        <v>20</v>
      </c>
      <c r="DP876">
        <v>20</v>
      </c>
    </row>
    <row r="877" spans="1:120" hidden="1" x14ac:dyDescent="0.25">
      <c r="A877" t="str">
        <f t="shared" si="13"/>
        <v>sublap_id-SLAP_PGCC_Elect DA 1-4 (1PM-9PM)_44396_20-20</v>
      </c>
      <c r="B877" t="s">
        <v>62</v>
      </c>
      <c r="C877" t="s">
        <v>299</v>
      </c>
      <c r="D877" t="s">
        <v>61</v>
      </c>
      <c r="E877" t="s">
        <v>300</v>
      </c>
      <c r="F877" t="s">
        <v>61</v>
      </c>
      <c r="G877" t="s">
        <v>61</v>
      </c>
      <c r="H877" t="s">
        <v>61</v>
      </c>
      <c r="I877" t="s">
        <v>61</v>
      </c>
      <c r="J877" t="s">
        <v>61</v>
      </c>
      <c r="K877" t="s">
        <v>203</v>
      </c>
      <c r="L877" s="18">
        <v>44396</v>
      </c>
      <c r="M877">
        <v>20</v>
      </c>
      <c r="N877">
        <v>20</v>
      </c>
      <c r="O877" t="s">
        <v>258</v>
      </c>
      <c r="P877">
        <v>29</v>
      </c>
      <c r="Q877">
        <v>29</v>
      </c>
      <c r="R877">
        <v>0</v>
      </c>
      <c r="S877">
        <v>1</v>
      </c>
      <c r="T877">
        <v>0</v>
      </c>
      <c r="U877">
        <v>1</v>
      </c>
      <c r="V877">
        <v>1</v>
      </c>
      <c r="W877">
        <v>576.03300000000002</v>
      </c>
      <c r="X877">
        <v>552.71600000000001</v>
      </c>
      <c r="Y877">
        <v>554.49649999999997</v>
      </c>
      <c r="Z877">
        <v>555.32650000000001</v>
      </c>
      <c r="AA877">
        <v>561.99120000000005</v>
      </c>
      <c r="AB877">
        <v>603.99630000000002</v>
      </c>
      <c r="AC877">
        <v>658.851</v>
      </c>
      <c r="AD877">
        <v>820.94550000000004</v>
      </c>
      <c r="AE877">
        <v>900.08299999999997</v>
      </c>
      <c r="AF877">
        <v>1024.0368000000001</v>
      </c>
      <c r="AG877">
        <v>1217.9407000000001</v>
      </c>
      <c r="AH877">
        <v>1515.6755000000001</v>
      </c>
      <c r="AI877">
        <v>1571.3275000000001</v>
      </c>
      <c r="AJ877">
        <v>1711.873</v>
      </c>
      <c r="AK877">
        <v>1684.019</v>
      </c>
      <c r="AL877">
        <v>1809.018</v>
      </c>
      <c r="AM877">
        <v>1825.2695000000001</v>
      </c>
      <c r="AN877">
        <v>1625.8530000000001</v>
      </c>
      <c r="AO877">
        <v>1613.1514999999999</v>
      </c>
      <c r="AP877">
        <v>1412.5374999999999</v>
      </c>
      <c r="AQ877">
        <v>1215.509</v>
      </c>
      <c r="AR877">
        <v>862.30799999999999</v>
      </c>
      <c r="AS877">
        <v>712.36779999999999</v>
      </c>
      <c r="AT877">
        <v>645.80619999999999</v>
      </c>
      <c r="AU877">
        <v>55.586207000000002</v>
      </c>
      <c r="AV877">
        <v>55.810344999999998</v>
      </c>
      <c r="AW877">
        <v>55.465516999999998</v>
      </c>
      <c r="AX877">
        <v>55.103448</v>
      </c>
      <c r="AY877">
        <v>55.258620999999998</v>
      </c>
      <c r="AZ877">
        <v>55.586207000000002</v>
      </c>
      <c r="BA877">
        <v>55.551724</v>
      </c>
      <c r="BB877">
        <v>55.896552</v>
      </c>
      <c r="BC877">
        <v>56.465516999999998</v>
      </c>
      <c r="BD877">
        <v>58.724138000000004</v>
      </c>
      <c r="BE877">
        <v>61.482759000000001</v>
      </c>
      <c r="BF877">
        <v>64.534482999999994</v>
      </c>
      <c r="BG877">
        <v>65.758621000000005</v>
      </c>
      <c r="BH877">
        <v>65.465517000000006</v>
      </c>
      <c r="BI877">
        <v>66.327585999999997</v>
      </c>
      <c r="BJ877">
        <v>64.827585999999997</v>
      </c>
      <c r="BK877">
        <v>65.258621000000005</v>
      </c>
      <c r="BL877">
        <v>64.017240999999999</v>
      </c>
      <c r="BM877">
        <v>62.482759000000001</v>
      </c>
      <c r="BN877">
        <v>59.827585999999997</v>
      </c>
      <c r="BO877">
        <v>57.793103000000002</v>
      </c>
      <c r="BP877">
        <v>56.724138000000004</v>
      </c>
      <c r="BQ877">
        <v>55.862068999999998</v>
      </c>
      <c r="BR877">
        <v>55.672414000000003</v>
      </c>
      <c r="BS877">
        <v>-6.3055570000000003</v>
      </c>
      <c r="BT877">
        <v>-1.8651420000000001</v>
      </c>
      <c r="BU877">
        <v>-4.895416</v>
      </c>
      <c r="BV877">
        <v>-5.8832909999999998</v>
      </c>
      <c r="BW877">
        <v>-1.795202</v>
      </c>
      <c r="BX877">
        <v>-2.5528279999999999</v>
      </c>
      <c r="BY877">
        <v>-7.6512830000000003</v>
      </c>
      <c r="BZ877">
        <v>4.4277730000000002</v>
      </c>
      <c r="CA877">
        <v>-2.5929479999999998</v>
      </c>
      <c r="CB877">
        <v>7.541277</v>
      </c>
      <c r="CC877">
        <v>30.376899999999999</v>
      </c>
      <c r="CD877">
        <v>-27.85266</v>
      </c>
      <c r="CE877">
        <v>-26.445450000000001</v>
      </c>
      <c r="CF877">
        <v>-51.872500000000002</v>
      </c>
      <c r="CG877">
        <v>-58.071629999999999</v>
      </c>
      <c r="CH877">
        <v>-46.550400000000003</v>
      </c>
      <c r="CI877">
        <v>-99.671459999999996</v>
      </c>
      <c r="CJ877">
        <v>-117.7452</v>
      </c>
      <c r="CK877">
        <v>-95.154499999999999</v>
      </c>
      <c r="CL877">
        <v>76.486599999999996</v>
      </c>
      <c r="CM877">
        <v>-7.1026119999999997</v>
      </c>
      <c r="CN877">
        <v>-8.1340810000000001</v>
      </c>
      <c r="CO877">
        <v>-23.56325</v>
      </c>
      <c r="CP877">
        <v>-4.6631879999999999</v>
      </c>
      <c r="CQ877">
        <v>66.146770000000004</v>
      </c>
      <c r="CR877">
        <v>66.256029999999996</v>
      </c>
      <c r="CS877">
        <v>61.44632</v>
      </c>
      <c r="CT877">
        <v>67.532430000000005</v>
      </c>
      <c r="CU877">
        <v>66.122200000000007</v>
      </c>
      <c r="CV877">
        <v>84.624009999999998</v>
      </c>
      <c r="CW877">
        <v>279.10070000000002</v>
      </c>
      <c r="CX877">
        <v>110.6521</v>
      </c>
      <c r="CY877">
        <v>334.59730000000002</v>
      </c>
      <c r="CZ877">
        <v>228.5361</v>
      </c>
      <c r="DA877">
        <v>761.01710000000003</v>
      </c>
      <c r="DB877">
        <v>336.84089999999998</v>
      </c>
      <c r="DC877">
        <v>368.2962</v>
      </c>
      <c r="DD877">
        <v>585.96910000000003</v>
      </c>
      <c r="DE877">
        <v>702.11</v>
      </c>
      <c r="DF877">
        <v>1199.8610000000001</v>
      </c>
      <c r="DG877">
        <v>1248.5419999999999</v>
      </c>
      <c r="DH877">
        <v>1404.8889999999999</v>
      </c>
      <c r="DI877">
        <v>1594.2560000000001</v>
      </c>
      <c r="DJ877">
        <v>917.48800000000006</v>
      </c>
      <c r="DK877">
        <v>961.89800000000002</v>
      </c>
      <c r="DL877">
        <v>959.73580000000004</v>
      </c>
      <c r="DM877">
        <v>473.63900000000001</v>
      </c>
      <c r="DN877">
        <v>120.01990000000001</v>
      </c>
      <c r="DO877">
        <v>20</v>
      </c>
      <c r="DP877">
        <v>20</v>
      </c>
    </row>
    <row r="878" spans="1:120" hidden="1" x14ac:dyDescent="0.25">
      <c r="A878" t="str">
        <f t="shared" si="13"/>
        <v>LCA-Stockton_Elect DA 1-4 (1PM-9PM)_44396_20-20</v>
      </c>
      <c r="B878" t="s">
        <v>62</v>
      </c>
      <c r="C878" t="s">
        <v>213</v>
      </c>
      <c r="D878" t="s">
        <v>39</v>
      </c>
      <c r="E878" t="s">
        <v>61</v>
      </c>
      <c r="F878" t="s">
        <v>61</v>
      </c>
      <c r="G878" t="s">
        <v>61</v>
      </c>
      <c r="H878" t="s">
        <v>61</v>
      </c>
      <c r="I878" t="s">
        <v>61</v>
      </c>
      <c r="J878" t="s">
        <v>61</v>
      </c>
      <c r="K878" t="s">
        <v>203</v>
      </c>
      <c r="L878" s="18">
        <v>44396</v>
      </c>
      <c r="M878">
        <v>20</v>
      </c>
      <c r="N878">
        <v>20</v>
      </c>
      <c r="O878" t="s">
        <v>258</v>
      </c>
      <c r="P878">
        <v>20</v>
      </c>
      <c r="Q878">
        <v>19</v>
      </c>
      <c r="R878">
        <v>0</v>
      </c>
      <c r="S878">
        <v>1</v>
      </c>
      <c r="T878">
        <v>0</v>
      </c>
      <c r="U878">
        <v>1</v>
      </c>
      <c r="V878">
        <v>1</v>
      </c>
      <c r="W878">
        <v>718.28421000000003</v>
      </c>
      <c r="X878">
        <v>516.97158000000002</v>
      </c>
      <c r="Y878">
        <v>515.44632000000001</v>
      </c>
      <c r="Z878">
        <v>504.06315999999998</v>
      </c>
      <c r="AA878">
        <v>515.25262999999995</v>
      </c>
      <c r="AB878">
        <v>702.05683999999997</v>
      </c>
      <c r="AC878">
        <v>929.48316</v>
      </c>
      <c r="AD878">
        <v>953.78947000000005</v>
      </c>
      <c r="AE878">
        <v>1173.9284</v>
      </c>
      <c r="AF878">
        <v>1314.8389</v>
      </c>
      <c r="AG878">
        <v>1479.1989000000001</v>
      </c>
      <c r="AH878">
        <v>1576.4767999999999</v>
      </c>
      <c r="AI878">
        <v>1582.8221000000001</v>
      </c>
      <c r="AJ878">
        <v>1664.5526</v>
      </c>
      <c r="AK878">
        <v>1600.9284</v>
      </c>
      <c r="AL878">
        <v>1570.7211</v>
      </c>
      <c r="AM878">
        <v>1569.6558</v>
      </c>
      <c r="AN878">
        <v>1410.2304999999999</v>
      </c>
      <c r="AO878">
        <v>1350.0032000000001</v>
      </c>
      <c r="AP878">
        <v>1206.7137</v>
      </c>
      <c r="AQ878">
        <v>1282.1632</v>
      </c>
      <c r="AR878">
        <v>1087.5979</v>
      </c>
      <c r="AS878">
        <v>932.27053000000001</v>
      </c>
      <c r="AT878">
        <v>891.67367999999999</v>
      </c>
      <c r="AU878">
        <v>74.184211000000005</v>
      </c>
      <c r="AV878">
        <v>73</v>
      </c>
      <c r="AW878">
        <v>72.526315999999994</v>
      </c>
      <c r="AX878">
        <v>72.526315999999994</v>
      </c>
      <c r="AY878">
        <v>71.868420999999998</v>
      </c>
      <c r="AZ878">
        <v>70.5</v>
      </c>
      <c r="BA878">
        <v>69.473684000000006</v>
      </c>
      <c r="BB878">
        <v>68.078946999999999</v>
      </c>
      <c r="BC878">
        <v>70.736841999999996</v>
      </c>
      <c r="BD878">
        <v>74.894737000000006</v>
      </c>
      <c r="BE878">
        <v>80.210526000000002</v>
      </c>
      <c r="BF878">
        <v>85.184211000000005</v>
      </c>
      <c r="BG878">
        <v>89.894737000000006</v>
      </c>
      <c r="BH878">
        <v>92.421053000000001</v>
      </c>
      <c r="BI878">
        <v>94.131579000000002</v>
      </c>
      <c r="BJ878">
        <v>94.842105000000004</v>
      </c>
      <c r="BK878">
        <v>94.368420999999998</v>
      </c>
      <c r="BL878">
        <v>93.736841999999996</v>
      </c>
      <c r="BM878">
        <v>91.263158000000004</v>
      </c>
      <c r="BN878">
        <v>87.631579000000002</v>
      </c>
      <c r="BO878">
        <v>82.289473999999998</v>
      </c>
      <c r="BP878">
        <v>78.078946999999999</v>
      </c>
      <c r="BQ878">
        <v>75.552632000000003</v>
      </c>
      <c r="BR878">
        <v>74.026315999999994</v>
      </c>
      <c r="BS878">
        <v>-101.3766</v>
      </c>
      <c r="BT878">
        <v>37.316600000000001</v>
      </c>
      <c r="BU878">
        <v>-7.1243949999999998</v>
      </c>
      <c r="BV878">
        <v>-4.1938950000000004</v>
      </c>
      <c r="BW878">
        <v>-10.0718</v>
      </c>
      <c r="BX878">
        <v>-13.16779</v>
      </c>
      <c r="BY878">
        <v>-24.245560000000001</v>
      </c>
      <c r="BZ878">
        <v>19.27637</v>
      </c>
      <c r="CA878">
        <v>27.67145</v>
      </c>
      <c r="CB878">
        <v>7.148936</v>
      </c>
      <c r="CC878">
        <v>-26.224229999999999</v>
      </c>
      <c r="CD878">
        <v>-21.85793</v>
      </c>
      <c r="CE878">
        <v>-9.829834</v>
      </c>
      <c r="CF878">
        <v>-6.0715599999999998</v>
      </c>
      <c r="CG878">
        <v>13.43614</v>
      </c>
      <c r="CH878">
        <v>27.057259999999999</v>
      </c>
      <c r="CI878">
        <v>49.473379999999999</v>
      </c>
      <c r="CJ878">
        <v>16.29487</v>
      </c>
      <c r="CK878">
        <v>67.956699999999998</v>
      </c>
      <c r="CL878">
        <v>276.9194</v>
      </c>
      <c r="CM878">
        <v>11.602589999999999</v>
      </c>
      <c r="CN878">
        <v>-61.525469999999999</v>
      </c>
      <c r="CO878">
        <v>-73.730879999999999</v>
      </c>
      <c r="CP878">
        <v>-78.538579999999996</v>
      </c>
      <c r="CQ878">
        <v>4986.3540000000003</v>
      </c>
      <c r="CR878">
        <v>2658.5770000000002</v>
      </c>
      <c r="CS878">
        <v>2539.4059999999999</v>
      </c>
      <c r="CT878">
        <v>2072.7190000000001</v>
      </c>
      <c r="CU878">
        <v>2156.8240000000001</v>
      </c>
      <c r="CV878">
        <v>1755.6769999999999</v>
      </c>
      <c r="CW878">
        <v>558.76909999999998</v>
      </c>
      <c r="CX878">
        <v>1078.9010000000001</v>
      </c>
      <c r="CY878">
        <v>1467.787</v>
      </c>
      <c r="CZ878">
        <v>1059.271</v>
      </c>
      <c r="DA878">
        <v>3267.221</v>
      </c>
      <c r="DB878">
        <v>5098.0780000000004</v>
      </c>
      <c r="DC878">
        <v>5097.9290000000001</v>
      </c>
      <c r="DD878">
        <v>6608.192</v>
      </c>
      <c r="DE878">
        <v>5448.2690000000002</v>
      </c>
      <c r="DF878">
        <v>6488.0839999999998</v>
      </c>
      <c r="DG878">
        <v>8293.7659999999996</v>
      </c>
      <c r="DH878">
        <v>3220.3649999999998</v>
      </c>
      <c r="DI878">
        <v>3885.28</v>
      </c>
      <c r="DJ878">
        <v>6289.5249999999996</v>
      </c>
      <c r="DK878">
        <v>2584.6909999999998</v>
      </c>
      <c r="DL878">
        <v>1894.365</v>
      </c>
      <c r="DM878">
        <v>2423.3690000000001</v>
      </c>
      <c r="DN878">
        <v>2389.2649999999999</v>
      </c>
      <c r="DO878">
        <v>20</v>
      </c>
      <c r="DP878">
        <v>20</v>
      </c>
    </row>
    <row r="879" spans="1:120" hidden="1" x14ac:dyDescent="0.25">
      <c r="A879" t="str">
        <f t="shared" si="13"/>
        <v>Industry_Type-3. Wholesale, Transport, other utilities_Elect DA 1-4 (1PM-9PM)_44396_20-20</v>
      </c>
      <c r="B879" t="s">
        <v>62</v>
      </c>
      <c r="C879" t="s">
        <v>202</v>
      </c>
      <c r="D879" t="s">
        <v>61</v>
      </c>
      <c r="E879" t="s">
        <v>61</v>
      </c>
      <c r="F879" t="s">
        <v>61</v>
      </c>
      <c r="G879" t="s">
        <v>31</v>
      </c>
      <c r="H879" t="s">
        <v>61</v>
      </c>
      <c r="I879" t="s">
        <v>61</v>
      </c>
      <c r="J879" t="s">
        <v>61</v>
      </c>
      <c r="K879" t="s">
        <v>203</v>
      </c>
      <c r="L879" s="18">
        <v>44396</v>
      </c>
      <c r="M879">
        <v>20</v>
      </c>
      <c r="N879">
        <v>20</v>
      </c>
      <c r="O879" t="s">
        <v>258</v>
      </c>
      <c r="P879">
        <v>1</v>
      </c>
      <c r="Q879">
        <v>1</v>
      </c>
      <c r="R879">
        <v>0</v>
      </c>
      <c r="S879">
        <v>0</v>
      </c>
      <c r="T879">
        <v>1</v>
      </c>
      <c r="U879">
        <v>0</v>
      </c>
      <c r="V879">
        <v>1</v>
      </c>
      <c r="W879">
        <v>380</v>
      </c>
      <c r="X879">
        <v>170.8</v>
      </c>
      <c r="Y879">
        <v>171.6</v>
      </c>
      <c r="Z879">
        <v>171.6</v>
      </c>
      <c r="AA879">
        <v>171.2</v>
      </c>
      <c r="AB879">
        <v>328.8</v>
      </c>
      <c r="AC879">
        <v>534</v>
      </c>
      <c r="AD879">
        <v>457.2</v>
      </c>
      <c r="AE879">
        <v>538.4</v>
      </c>
      <c r="AF879">
        <v>535.6</v>
      </c>
      <c r="AG879">
        <v>668.4</v>
      </c>
      <c r="AH879">
        <v>742</v>
      </c>
      <c r="AI879">
        <v>701.6</v>
      </c>
      <c r="AJ879">
        <v>744.4</v>
      </c>
      <c r="AK879">
        <v>678.4</v>
      </c>
      <c r="AL879">
        <v>646.4</v>
      </c>
      <c r="AM879">
        <v>631.6</v>
      </c>
      <c r="AN879">
        <v>494.4</v>
      </c>
      <c r="AO879">
        <v>488.4</v>
      </c>
      <c r="AP879">
        <v>514</v>
      </c>
      <c r="AQ879">
        <v>528.4</v>
      </c>
      <c r="AR879">
        <v>513.20000000000005</v>
      </c>
      <c r="AS879">
        <v>517.6</v>
      </c>
      <c r="AT879">
        <v>514.79999999999995</v>
      </c>
      <c r="AU879">
        <v>77.5</v>
      </c>
      <c r="AV879">
        <v>76</v>
      </c>
      <c r="AW879">
        <v>76</v>
      </c>
      <c r="AX879">
        <v>76</v>
      </c>
      <c r="AY879">
        <v>75.5</v>
      </c>
      <c r="AZ879">
        <v>73.5</v>
      </c>
      <c r="BA879">
        <v>72</v>
      </c>
      <c r="BB879">
        <v>69.5</v>
      </c>
      <c r="BC879">
        <v>72</v>
      </c>
      <c r="BD879">
        <v>76</v>
      </c>
      <c r="BE879">
        <v>81</v>
      </c>
      <c r="BF879">
        <v>85.5</v>
      </c>
      <c r="BG879">
        <v>91</v>
      </c>
      <c r="BH879">
        <v>94</v>
      </c>
      <c r="BI879">
        <v>96.5</v>
      </c>
      <c r="BJ879">
        <v>98</v>
      </c>
      <c r="BK879">
        <v>98</v>
      </c>
      <c r="BL879">
        <v>98</v>
      </c>
      <c r="BM879">
        <v>96</v>
      </c>
      <c r="BN879">
        <v>93</v>
      </c>
      <c r="BO879">
        <v>87.5</v>
      </c>
      <c r="BP879">
        <v>82.5</v>
      </c>
      <c r="BQ879">
        <v>79.5</v>
      </c>
      <c r="BR879">
        <v>77.5</v>
      </c>
      <c r="BS879">
        <v>-107.3806</v>
      </c>
      <c r="BT879">
        <v>22.727630000000001</v>
      </c>
      <c r="BU879">
        <v>-11.668979999999999</v>
      </c>
      <c r="BV879">
        <v>-10.88008</v>
      </c>
      <c r="BW879">
        <v>-12.293430000000001</v>
      </c>
      <c r="BX879">
        <v>-11.228759999999999</v>
      </c>
      <c r="BY879">
        <v>-21.050899999999999</v>
      </c>
      <c r="BZ879">
        <v>23.422239999999999</v>
      </c>
      <c r="CA879">
        <v>20.98648</v>
      </c>
      <c r="CB879">
        <v>0.16436770000000001</v>
      </c>
      <c r="CC879">
        <v>-24.724519999999998</v>
      </c>
      <c r="CD879">
        <v>-26.351870000000002</v>
      </c>
      <c r="CE879">
        <v>-18.122250000000001</v>
      </c>
      <c r="CF879">
        <v>-16.57001</v>
      </c>
      <c r="CG879">
        <v>-0.99176030000000004</v>
      </c>
      <c r="CH879">
        <v>9.0467829999999996</v>
      </c>
      <c r="CI879">
        <v>35.65869</v>
      </c>
      <c r="CJ879">
        <v>6.2643740000000001</v>
      </c>
      <c r="CK879">
        <v>35.352690000000003</v>
      </c>
      <c r="CL879">
        <v>139.9418</v>
      </c>
      <c r="CM879">
        <v>22.223109999999998</v>
      </c>
      <c r="CN879">
        <v>-51.861150000000002</v>
      </c>
      <c r="CO879">
        <v>-62.836120000000001</v>
      </c>
      <c r="CP879">
        <v>-67.975459999999998</v>
      </c>
      <c r="CQ879">
        <v>4441.0240000000003</v>
      </c>
      <c r="CR879">
        <v>2379.482</v>
      </c>
      <c r="CS879">
        <v>2215.1880000000001</v>
      </c>
      <c r="CT879">
        <v>1814.396</v>
      </c>
      <c r="CU879">
        <v>1903.12</v>
      </c>
      <c r="CV879">
        <v>1495.692</v>
      </c>
      <c r="CW879">
        <v>452.38729999999998</v>
      </c>
      <c r="CX879">
        <v>904.47270000000003</v>
      </c>
      <c r="CY879">
        <v>1288.6890000000001</v>
      </c>
      <c r="CZ879">
        <v>899.08450000000005</v>
      </c>
      <c r="DA879">
        <v>2889.7620000000002</v>
      </c>
      <c r="DB879">
        <v>4538.7870000000003</v>
      </c>
      <c r="DC879">
        <v>4542.2820000000002</v>
      </c>
      <c r="DD879">
        <v>5893.1049999999996</v>
      </c>
      <c r="DE879">
        <v>4817.2039999999997</v>
      </c>
      <c r="DF879">
        <v>5750.2960000000003</v>
      </c>
      <c r="DG879">
        <v>7376.6189999999997</v>
      </c>
      <c r="DH879">
        <v>2806.5459999999998</v>
      </c>
      <c r="DI879">
        <v>3418.6660000000002</v>
      </c>
      <c r="DJ879">
        <v>5535.2569999999996</v>
      </c>
      <c r="DK879">
        <v>2255.9749999999999</v>
      </c>
      <c r="DL879">
        <v>1637.462</v>
      </c>
      <c r="DM879">
        <v>2139.8330000000001</v>
      </c>
      <c r="DN879">
        <v>2118.5169999999998</v>
      </c>
      <c r="DO879">
        <v>20</v>
      </c>
      <c r="DP879">
        <v>20</v>
      </c>
    </row>
    <row r="880" spans="1:120" hidden="1" x14ac:dyDescent="0.25">
      <c r="A880" t="str">
        <f t="shared" si="13"/>
        <v>sublap_id-SLAP_PGFG_Elect DA 1-4 (1PM-9PM)_44396_20-20</v>
      </c>
      <c r="B880" t="s">
        <v>62</v>
      </c>
      <c r="C880" t="s">
        <v>293</v>
      </c>
      <c r="D880" t="s">
        <v>61</v>
      </c>
      <c r="E880" t="s">
        <v>294</v>
      </c>
      <c r="F880" t="s">
        <v>61</v>
      </c>
      <c r="G880" t="s">
        <v>61</v>
      </c>
      <c r="H880" t="s">
        <v>61</v>
      </c>
      <c r="I880" t="s">
        <v>61</v>
      </c>
      <c r="J880" t="s">
        <v>61</v>
      </c>
      <c r="K880" t="s">
        <v>203</v>
      </c>
      <c r="L880" s="18">
        <v>44396</v>
      </c>
      <c r="M880">
        <v>20</v>
      </c>
      <c r="N880">
        <v>20</v>
      </c>
      <c r="O880" t="s">
        <v>258</v>
      </c>
      <c r="P880">
        <v>19</v>
      </c>
      <c r="Q880">
        <v>19</v>
      </c>
      <c r="R880">
        <v>0</v>
      </c>
      <c r="S880">
        <v>0</v>
      </c>
      <c r="T880">
        <v>0</v>
      </c>
      <c r="U880">
        <v>1</v>
      </c>
      <c r="V880">
        <v>1</v>
      </c>
      <c r="W880">
        <v>1399.1285</v>
      </c>
      <c r="X880">
        <v>890.49549999999999</v>
      </c>
      <c r="Y880">
        <v>923.24549999999999</v>
      </c>
      <c r="Z880">
        <v>967.61450000000002</v>
      </c>
      <c r="AA880">
        <v>1256.6134999999999</v>
      </c>
      <c r="AB880">
        <v>1573.847</v>
      </c>
      <c r="AC880">
        <v>1740.3630000000001</v>
      </c>
      <c r="AD880">
        <v>1957.3775000000001</v>
      </c>
      <c r="AE880">
        <v>2139.5360000000001</v>
      </c>
      <c r="AF880">
        <v>2136.0034999999998</v>
      </c>
      <c r="AG880">
        <v>2311.9884999999999</v>
      </c>
      <c r="AH880">
        <v>2620.4234999999999</v>
      </c>
      <c r="AI880">
        <v>2736.1844999999998</v>
      </c>
      <c r="AJ880">
        <v>2785.6115</v>
      </c>
      <c r="AK880">
        <v>2857.6345000000001</v>
      </c>
      <c r="AL880">
        <v>2826.9865</v>
      </c>
      <c r="AM880">
        <v>2632.9079999999999</v>
      </c>
      <c r="AN880">
        <v>2745.1635000000001</v>
      </c>
      <c r="AO880">
        <v>2593.0385000000001</v>
      </c>
      <c r="AP880">
        <v>1158.7974999999999</v>
      </c>
      <c r="AQ880">
        <v>2038.5074999999999</v>
      </c>
      <c r="AR880">
        <v>1880.6279999999999</v>
      </c>
      <c r="AS880">
        <v>1763.1545000000001</v>
      </c>
      <c r="AT880">
        <v>1711.7439999999999</v>
      </c>
      <c r="AU880">
        <v>57.5</v>
      </c>
      <c r="AV880">
        <v>56</v>
      </c>
      <c r="AW880">
        <v>56</v>
      </c>
      <c r="AX880">
        <v>56</v>
      </c>
      <c r="AY880">
        <v>57</v>
      </c>
      <c r="AZ880">
        <v>56.5</v>
      </c>
      <c r="BA880">
        <v>56</v>
      </c>
      <c r="BB880">
        <v>58.5</v>
      </c>
      <c r="BC880">
        <v>60</v>
      </c>
      <c r="BD880">
        <v>65</v>
      </c>
      <c r="BE880">
        <v>70.5</v>
      </c>
      <c r="BF880">
        <v>76</v>
      </c>
      <c r="BG880">
        <v>80</v>
      </c>
      <c r="BH880">
        <v>84</v>
      </c>
      <c r="BI880">
        <v>85.5</v>
      </c>
      <c r="BJ880">
        <v>84.5</v>
      </c>
      <c r="BK880">
        <v>83.5</v>
      </c>
      <c r="BL880">
        <v>79.5</v>
      </c>
      <c r="BM880">
        <v>73.5</v>
      </c>
      <c r="BN880">
        <v>70</v>
      </c>
      <c r="BO880">
        <v>64.5</v>
      </c>
      <c r="BP880">
        <v>60.5</v>
      </c>
      <c r="BQ880">
        <v>59</v>
      </c>
      <c r="BR880">
        <v>58</v>
      </c>
      <c r="BS880">
        <v>-89.947749999999999</v>
      </c>
      <c r="BT880">
        <v>-6.1824490000000001</v>
      </c>
      <c r="BU880">
        <v>2.0693670000000002</v>
      </c>
      <c r="BV880">
        <v>-12.211690000000001</v>
      </c>
      <c r="BW880">
        <v>42.847709999999999</v>
      </c>
      <c r="BX880">
        <v>32.814990000000002</v>
      </c>
      <c r="BY880">
        <v>-9.9962850000000003</v>
      </c>
      <c r="BZ880">
        <v>-8.9975299999999994</v>
      </c>
      <c r="CA880">
        <v>-44.754559999999998</v>
      </c>
      <c r="CB880">
        <v>-29.774920000000002</v>
      </c>
      <c r="CC880">
        <v>-18.796569999999999</v>
      </c>
      <c r="CD880">
        <v>2.0881340000000002</v>
      </c>
      <c r="CE880">
        <v>-85.520290000000003</v>
      </c>
      <c r="CF880">
        <v>-63.025239999999997</v>
      </c>
      <c r="CG880">
        <v>-76.658950000000004</v>
      </c>
      <c r="CH880">
        <v>-56.461930000000002</v>
      </c>
      <c r="CI880">
        <v>-44.568809999999999</v>
      </c>
      <c r="CJ880">
        <v>-79.257310000000004</v>
      </c>
      <c r="CK880">
        <v>11.54096</v>
      </c>
      <c r="CL880">
        <v>1331.84</v>
      </c>
      <c r="CM880">
        <v>214.43979999999999</v>
      </c>
      <c r="CN880">
        <v>-45.71537</v>
      </c>
      <c r="CO880">
        <v>-68.597769999999997</v>
      </c>
      <c r="CP880">
        <v>-46.824759999999998</v>
      </c>
      <c r="CQ880">
        <v>11320.72</v>
      </c>
      <c r="CR880">
        <v>2952.0770000000002</v>
      </c>
      <c r="CS880">
        <v>4772.7920000000004</v>
      </c>
      <c r="CT880">
        <v>5508.9679999999998</v>
      </c>
      <c r="CU880">
        <v>1163.7360000000001</v>
      </c>
      <c r="CV880">
        <v>1026.6099999999999</v>
      </c>
      <c r="CW880">
        <v>624.64670000000001</v>
      </c>
      <c r="CX880">
        <v>482.7706</v>
      </c>
      <c r="CY880">
        <v>1289.921</v>
      </c>
      <c r="CZ880">
        <v>999.97810000000004</v>
      </c>
      <c r="DA880">
        <v>1687.4639999999999</v>
      </c>
      <c r="DB880">
        <v>1254.105</v>
      </c>
      <c r="DC880">
        <v>1646.0719999999999</v>
      </c>
      <c r="DD880">
        <v>1788.758</v>
      </c>
      <c r="DE880">
        <v>1592.58</v>
      </c>
      <c r="DF880">
        <v>1548.396</v>
      </c>
      <c r="DG880">
        <v>1863.0419999999999</v>
      </c>
      <c r="DH880">
        <v>2436.931</v>
      </c>
      <c r="DI880">
        <v>3244.7719999999999</v>
      </c>
      <c r="DJ880">
        <v>2653.4259999999999</v>
      </c>
      <c r="DK880">
        <v>5086.8509999999997</v>
      </c>
      <c r="DL880">
        <v>2119.9090000000001</v>
      </c>
      <c r="DM880">
        <v>1367.0540000000001</v>
      </c>
      <c r="DN880">
        <v>984.88350000000003</v>
      </c>
      <c r="DO880">
        <v>20</v>
      </c>
      <c r="DP880">
        <v>20</v>
      </c>
    </row>
    <row r="881" spans="1:120" hidden="1" x14ac:dyDescent="0.25">
      <c r="A881" t="str">
        <f t="shared" si="13"/>
        <v>LCA-Northern Coast_Elect DA 1-4 (1PM-9PM)_44396_20-20</v>
      </c>
      <c r="B881" t="s">
        <v>62</v>
      </c>
      <c r="C881" t="s">
        <v>222</v>
      </c>
      <c r="D881" t="s">
        <v>104</v>
      </c>
      <c r="E881" t="s">
        <v>61</v>
      </c>
      <c r="F881" t="s">
        <v>61</v>
      </c>
      <c r="G881" t="s">
        <v>61</v>
      </c>
      <c r="H881" t="s">
        <v>61</v>
      </c>
      <c r="I881" t="s">
        <v>61</v>
      </c>
      <c r="J881" t="s">
        <v>61</v>
      </c>
      <c r="K881" t="s">
        <v>203</v>
      </c>
      <c r="L881" s="18">
        <v>44396</v>
      </c>
      <c r="M881">
        <v>20</v>
      </c>
      <c r="N881">
        <v>20</v>
      </c>
      <c r="O881" t="s">
        <v>258</v>
      </c>
      <c r="P881">
        <v>34</v>
      </c>
      <c r="Q881">
        <v>34</v>
      </c>
      <c r="R881">
        <v>0</v>
      </c>
      <c r="S881">
        <v>0</v>
      </c>
      <c r="T881">
        <v>0</v>
      </c>
      <c r="U881">
        <v>1</v>
      </c>
      <c r="V881">
        <v>1</v>
      </c>
      <c r="W881">
        <v>1607.1965</v>
      </c>
      <c r="X881">
        <v>1087.8415</v>
      </c>
      <c r="Y881">
        <v>1120.2415000000001</v>
      </c>
      <c r="Z881">
        <v>1160.7545</v>
      </c>
      <c r="AA881">
        <v>1454.3275000000001</v>
      </c>
      <c r="AB881">
        <v>1795.373</v>
      </c>
      <c r="AC881">
        <v>2170.3429999999998</v>
      </c>
      <c r="AD881">
        <v>2399.7555000000002</v>
      </c>
      <c r="AE881">
        <v>2693.6280000000002</v>
      </c>
      <c r="AF881">
        <v>2734.2035000000001</v>
      </c>
      <c r="AG881">
        <v>3054.0745000000002</v>
      </c>
      <c r="AH881">
        <v>3464.3135000000002</v>
      </c>
      <c r="AI881">
        <v>3713.6985</v>
      </c>
      <c r="AJ881">
        <v>3678.3915000000002</v>
      </c>
      <c r="AK881">
        <v>3953.3805000000002</v>
      </c>
      <c r="AL881">
        <v>4029.6745000000001</v>
      </c>
      <c r="AM881">
        <v>3822.654</v>
      </c>
      <c r="AN881">
        <v>3744.3834999999999</v>
      </c>
      <c r="AO881">
        <v>3384.6664999999998</v>
      </c>
      <c r="AP881">
        <v>1864.7974999999999</v>
      </c>
      <c r="AQ881">
        <v>2575.7775000000001</v>
      </c>
      <c r="AR881">
        <v>2187.652</v>
      </c>
      <c r="AS881">
        <v>1994.0864999999999</v>
      </c>
      <c r="AT881">
        <v>1930.52</v>
      </c>
      <c r="AU881">
        <v>58.235294000000003</v>
      </c>
      <c r="AV881">
        <v>57.029412000000001</v>
      </c>
      <c r="AW881">
        <v>56.882353000000002</v>
      </c>
      <c r="AX881">
        <v>56.735294000000003</v>
      </c>
      <c r="AY881">
        <v>57.147058999999999</v>
      </c>
      <c r="AZ881">
        <v>56.794117999999997</v>
      </c>
      <c r="BA881">
        <v>56.588234999999997</v>
      </c>
      <c r="BB881">
        <v>58.647058999999999</v>
      </c>
      <c r="BC881">
        <v>60.882353000000002</v>
      </c>
      <c r="BD881">
        <v>66.029411999999994</v>
      </c>
      <c r="BE881">
        <v>71.382352999999995</v>
      </c>
      <c r="BF881">
        <v>76.735293999999996</v>
      </c>
      <c r="BG881">
        <v>80.735293999999996</v>
      </c>
      <c r="BH881">
        <v>84.147058999999999</v>
      </c>
      <c r="BI881">
        <v>85.205882000000003</v>
      </c>
      <c r="BJ881">
        <v>85.382352999999995</v>
      </c>
      <c r="BK881">
        <v>84.382352999999995</v>
      </c>
      <c r="BL881">
        <v>81.264706000000004</v>
      </c>
      <c r="BM881">
        <v>76.588234999999997</v>
      </c>
      <c r="BN881">
        <v>72.941175999999999</v>
      </c>
      <c r="BO881">
        <v>67</v>
      </c>
      <c r="BP881">
        <v>62.117646999999998</v>
      </c>
      <c r="BQ881">
        <v>60.029412000000001</v>
      </c>
      <c r="BR881">
        <v>58.735294000000003</v>
      </c>
      <c r="BS881">
        <v>-83.745769999999993</v>
      </c>
      <c r="BT881">
        <v>-10.77558</v>
      </c>
      <c r="BU881">
        <v>-1.3185439999999999</v>
      </c>
      <c r="BV881">
        <v>-10.11285</v>
      </c>
      <c r="BW881">
        <v>42.660200000000003</v>
      </c>
      <c r="BX881">
        <v>47.410670000000003</v>
      </c>
      <c r="BY881">
        <v>-7.9696290000000003</v>
      </c>
      <c r="BZ881">
        <v>-9.045223</v>
      </c>
      <c r="CA881">
        <v>-36.555500000000002</v>
      </c>
      <c r="CB881">
        <v>-56.737310000000001</v>
      </c>
      <c r="CC881">
        <v>-40.68347</v>
      </c>
      <c r="CD881">
        <v>-5.1267740000000002</v>
      </c>
      <c r="CE881">
        <v>-88.113479999999996</v>
      </c>
      <c r="CF881">
        <v>-58.405430000000003</v>
      </c>
      <c r="CG881">
        <v>-111.3616</v>
      </c>
      <c r="CH881">
        <v>-71.370760000000004</v>
      </c>
      <c r="CI881">
        <v>-132.38849999999999</v>
      </c>
      <c r="CJ881">
        <v>-155.3289</v>
      </c>
      <c r="CK881">
        <v>-15.91197</v>
      </c>
      <c r="CL881">
        <v>1410.6890000000001</v>
      </c>
      <c r="CM881">
        <v>188.5829</v>
      </c>
      <c r="CN881">
        <v>-50.187579999999997</v>
      </c>
      <c r="CO881">
        <v>-77.185500000000005</v>
      </c>
      <c r="CP881">
        <v>-55.241819999999997</v>
      </c>
      <c r="CQ881">
        <v>11344.9</v>
      </c>
      <c r="CR881">
        <v>2983.8380000000002</v>
      </c>
      <c r="CS881">
        <v>4798.6279999999997</v>
      </c>
      <c r="CT881">
        <v>5522.0309999999999</v>
      </c>
      <c r="CU881">
        <v>1176.0989999999999</v>
      </c>
      <c r="CV881">
        <v>1087.278</v>
      </c>
      <c r="CW881">
        <v>705.08360000000005</v>
      </c>
      <c r="CX881">
        <v>527.8134</v>
      </c>
      <c r="CY881">
        <v>1506.54</v>
      </c>
      <c r="CZ881">
        <v>1218.9659999999999</v>
      </c>
      <c r="DA881">
        <v>2256.3519999999999</v>
      </c>
      <c r="DB881">
        <v>1698.633</v>
      </c>
      <c r="DC881">
        <v>2488.8049999999998</v>
      </c>
      <c r="DD881">
        <v>2375.5740000000001</v>
      </c>
      <c r="DE881">
        <v>2975.0459999999998</v>
      </c>
      <c r="DF881">
        <v>2782.6689999999999</v>
      </c>
      <c r="DG881">
        <v>3083.63</v>
      </c>
      <c r="DH881">
        <v>3960.252</v>
      </c>
      <c r="DI881">
        <v>5788.4870000000001</v>
      </c>
      <c r="DJ881">
        <v>3455.2370000000001</v>
      </c>
      <c r="DK881">
        <v>5819.9560000000001</v>
      </c>
      <c r="DL881">
        <v>2384.4169999999999</v>
      </c>
      <c r="DM881">
        <v>1438.6959999999999</v>
      </c>
      <c r="DN881">
        <v>1036.7</v>
      </c>
      <c r="DO881">
        <v>20</v>
      </c>
      <c r="DP881">
        <v>20</v>
      </c>
    </row>
    <row r="882" spans="1:120" hidden="1" x14ac:dyDescent="0.25">
      <c r="A882" t="str">
        <f t="shared" si="13"/>
        <v>Industry_Type-5. Offices, Hotels, Finance, Services_Elect DA 1-4 (1PM-9PM)_44396_20-20</v>
      </c>
      <c r="B882" t="s">
        <v>62</v>
      </c>
      <c r="C882" t="s">
        <v>205</v>
      </c>
      <c r="D882" t="s">
        <v>61</v>
      </c>
      <c r="E882" t="s">
        <v>61</v>
      </c>
      <c r="F882" t="s">
        <v>61</v>
      </c>
      <c r="G882" t="s">
        <v>37</v>
      </c>
      <c r="H882" t="s">
        <v>61</v>
      </c>
      <c r="I882" t="s">
        <v>61</v>
      </c>
      <c r="J882" t="s">
        <v>61</v>
      </c>
      <c r="K882" t="s">
        <v>203</v>
      </c>
      <c r="L882" s="18">
        <v>44396</v>
      </c>
      <c r="M882">
        <v>20</v>
      </c>
      <c r="N882">
        <v>20</v>
      </c>
      <c r="O882" t="s">
        <v>258</v>
      </c>
      <c r="P882">
        <v>20</v>
      </c>
      <c r="Q882">
        <v>20</v>
      </c>
      <c r="R882">
        <v>0</v>
      </c>
      <c r="S882">
        <v>1</v>
      </c>
      <c r="T882">
        <v>0</v>
      </c>
      <c r="U882">
        <v>1</v>
      </c>
      <c r="V882">
        <v>1</v>
      </c>
      <c r="W882">
        <v>4245.8040000000001</v>
      </c>
      <c r="X882">
        <v>3879.0880000000002</v>
      </c>
      <c r="Y882">
        <v>3931.9859999999999</v>
      </c>
      <c r="Z882">
        <v>3820.4560000000001</v>
      </c>
      <c r="AA882">
        <v>3775.0911999999998</v>
      </c>
      <c r="AB882">
        <v>3960.9108000000001</v>
      </c>
      <c r="AC882">
        <v>4157.125</v>
      </c>
      <c r="AD882">
        <v>4561.4560000000001</v>
      </c>
      <c r="AE882">
        <v>5172.7039999999997</v>
      </c>
      <c r="AF882">
        <v>5968.6178</v>
      </c>
      <c r="AG882">
        <v>6548.6282000000001</v>
      </c>
      <c r="AH882">
        <v>6891.2049999999999</v>
      </c>
      <c r="AI882">
        <v>6943.8010000000004</v>
      </c>
      <c r="AJ882">
        <v>7222.9250000000002</v>
      </c>
      <c r="AK882">
        <v>7335.7939999999999</v>
      </c>
      <c r="AL882">
        <v>7328.0860000000002</v>
      </c>
      <c r="AM882">
        <v>7340.6090000000004</v>
      </c>
      <c r="AN882">
        <v>7157.799</v>
      </c>
      <c r="AO882">
        <v>6984.1180000000004</v>
      </c>
      <c r="AP882">
        <v>6260.5640000000003</v>
      </c>
      <c r="AQ882">
        <v>5820.7960000000003</v>
      </c>
      <c r="AR882">
        <v>5293.7020000000002</v>
      </c>
      <c r="AS882">
        <v>4776.8977999999997</v>
      </c>
      <c r="AT882">
        <v>4357.8981999999996</v>
      </c>
      <c r="AU882">
        <v>61.05</v>
      </c>
      <c r="AV882">
        <v>60.9</v>
      </c>
      <c r="AW882">
        <v>60.3</v>
      </c>
      <c r="AX882">
        <v>59.5</v>
      </c>
      <c r="AY882">
        <v>59.65</v>
      </c>
      <c r="AZ882">
        <v>59.725000000000001</v>
      </c>
      <c r="BA882">
        <v>59.424999999999997</v>
      </c>
      <c r="BB882">
        <v>60.125</v>
      </c>
      <c r="BC882">
        <v>61.95</v>
      </c>
      <c r="BD882">
        <v>64.575000000000003</v>
      </c>
      <c r="BE882">
        <v>67.45</v>
      </c>
      <c r="BF882">
        <v>69.849999999999994</v>
      </c>
      <c r="BG882">
        <v>71.724999999999994</v>
      </c>
      <c r="BH882">
        <v>72.650000000000006</v>
      </c>
      <c r="BI882">
        <v>72.849999999999994</v>
      </c>
      <c r="BJ882">
        <v>72.45</v>
      </c>
      <c r="BK882">
        <v>72.174999999999997</v>
      </c>
      <c r="BL882">
        <v>71.599999999999994</v>
      </c>
      <c r="BM882">
        <v>70.424999999999997</v>
      </c>
      <c r="BN882">
        <v>68.224999999999994</v>
      </c>
      <c r="BO882">
        <v>65.599999999999994</v>
      </c>
      <c r="BP882">
        <v>63.5</v>
      </c>
      <c r="BQ882">
        <v>61.875</v>
      </c>
      <c r="BR882">
        <v>60.9</v>
      </c>
      <c r="BS882">
        <v>66.452550000000002</v>
      </c>
      <c r="BT882">
        <v>53.634059999999998</v>
      </c>
      <c r="BU882">
        <v>17.66629</v>
      </c>
      <c r="BV882">
        <v>41.39414</v>
      </c>
      <c r="BW882">
        <v>55.115229999999997</v>
      </c>
      <c r="BX882">
        <v>35.346550000000001</v>
      </c>
      <c r="BY882">
        <v>55.346020000000003</v>
      </c>
      <c r="BZ882">
        <v>41.697629999999997</v>
      </c>
      <c r="CA882">
        <v>-62.48921</v>
      </c>
      <c r="CB882">
        <v>-128.20419999999999</v>
      </c>
      <c r="CC882">
        <v>-185.95650000000001</v>
      </c>
      <c r="CD882">
        <v>-199.04239999999999</v>
      </c>
      <c r="CE882">
        <v>-150.0789</v>
      </c>
      <c r="CF882">
        <v>-218.76179999999999</v>
      </c>
      <c r="CG882">
        <v>-237.92240000000001</v>
      </c>
      <c r="CH882">
        <v>-182.92429999999999</v>
      </c>
      <c r="CI882">
        <v>-164.96879999999999</v>
      </c>
      <c r="CJ882">
        <v>-57.044240000000002</v>
      </c>
      <c r="CK882">
        <v>-19.677720000000001</v>
      </c>
      <c r="CL882">
        <v>42.344529999999999</v>
      </c>
      <c r="CM882">
        <v>-48.470230000000001</v>
      </c>
      <c r="CN882">
        <v>-25.90279</v>
      </c>
      <c r="CO882">
        <v>-7.3557420000000002</v>
      </c>
      <c r="CP882">
        <v>-28.88</v>
      </c>
      <c r="CQ882">
        <v>12266.11</v>
      </c>
      <c r="CR882">
        <v>2565.2280000000001</v>
      </c>
      <c r="CS882">
        <v>1967.422</v>
      </c>
      <c r="CT882">
        <v>1363.492</v>
      </c>
      <c r="CU882">
        <v>1410.27</v>
      </c>
      <c r="CV882">
        <v>1282.604</v>
      </c>
      <c r="CW882">
        <v>771.73569999999995</v>
      </c>
      <c r="CX882">
        <v>565.99869999999999</v>
      </c>
      <c r="CY882">
        <v>1736.8309999999999</v>
      </c>
      <c r="CZ882">
        <v>3777.9839999999999</v>
      </c>
      <c r="DA882">
        <v>7526.3329999999996</v>
      </c>
      <c r="DB882">
        <v>10933.41</v>
      </c>
      <c r="DC882">
        <v>16944.919999999998</v>
      </c>
      <c r="DD882">
        <v>20224.34</v>
      </c>
      <c r="DE882">
        <v>27054.01</v>
      </c>
      <c r="DF882">
        <v>30569.8</v>
      </c>
      <c r="DG882">
        <v>37358.17</v>
      </c>
      <c r="DH882">
        <v>28316.17</v>
      </c>
      <c r="DI882">
        <v>27912.06</v>
      </c>
      <c r="DJ882">
        <v>25646.42</v>
      </c>
      <c r="DK882">
        <v>21145.22</v>
      </c>
      <c r="DL882">
        <v>18804.29</v>
      </c>
      <c r="DM882">
        <v>12045.99</v>
      </c>
      <c r="DN882">
        <v>9321.8269999999993</v>
      </c>
      <c r="DO882">
        <v>20</v>
      </c>
      <c r="DP882">
        <v>20</v>
      </c>
    </row>
    <row r="883" spans="1:120" hidden="1" x14ac:dyDescent="0.25">
      <c r="A883" t="str">
        <f t="shared" si="13"/>
        <v>LCA-Other_Elect DA 1-4 (1PM-9PM)_44396_20-20</v>
      </c>
      <c r="B883" t="s">
        <v>62</v>
      </c>
      <c r="C883" t="s">
        <v>212</v>
      </c>
      <c r="D883" t="s">
        <v>32</v>
      </c>
      <c r="E883" t="s">
        <v>61</v>
      </c>
      <c r="F883" t="s">
        <v>61</v>
      </c>
      <c r="G883" t="s">
        <v>61</v>
      </c>
      <c r="H883" t="s">
        <v>61</v>
      </c>
      <c r="I883" t="s">
        <v>61</v>
      </c>
      <c r="J883" t="s">
        <v>61</v>
      </c>
      <c r="K883" t="s">
        <v>203</v>
      </c>
      <c r="L883" s="18">
        <v>44396</v>
      </c>
      <c r="M883">
        <v>20</v>
      </c>
      <c r="N883">
        <v>20</v>
      </c>
      <c r="O883" t="s">
        <v>258</v>
      </c>
      <c r="P883">
        <v>47</v>
      </c>
      <c r="Q883">
        <v>41</v>
      </c>
      <c r="R883">
        <v>0</v>
      </c>
      <c r="S883">
        <v>1</v>
      </c>
      <c r="T883">
        <v>0</v>
      </c>
      <c r="U883">
        <v>1</v>
      </c>
      <c r="V883">
        <v>1</v>
      </c>
      <c r="W883">
        <v>3141.5682999999999</v>
      </c>
      <c r="X883">
        <v>2075.8993999999998</v>
      </c>
      <c r="Y883">
        <v>2075.4591999999998</v>
      </c>
      <c r="Z883">
        <v>2072.4569999999999</v>
      </c>
      <c r="AA883">
        <v>2084.6999000000001</v>
      </c>
      <c r="AB883">
        <v>2131.2494000000002</v>
      </c>
      <c r="AC883">
        <v>2323.8083999999999</v>
      </c>
      <c r="AD883">
        <v>3071.6505999999999</v>
      </c>
      <c r="AE883">
        <v>3257.2157999999999</v>
      </c>
      <c r="AF883">
        <v>3191.7435999999998</v>
      </c>
      <c r="AG883">
        <v>3272.5320000000002</v>
      </c>
      <c r="AH883">
        <v>3340.3267000000001</v>
      </c>
      <c r="AI883">
        <v>3438.2093</v>
      </c>
      <c r="AJ883">
        <v>3571.8888000000002</v>
      </c>
      <c r="AK883">
        <v>3784.9902000000002</v>
      </c>
      <c r="AL883">
        <v>3780.2042999999999</v>
      </c>
      <c r="AM883">
        <v>3810.9629</v>
      </c>
      <c r="AN883">
        <v>3878.2096000000001</v>
      </c>
      <c r="AO883">
        <v>2565.1568000000002</v>
      </c>
      <c r="AP883">
        <v>987.58693000000005</v>
      </c>
      <c r="AQ883">
        <v>1883.5032000000001</v>
      </c>
      <c r="AR883">
        <v>2613.4292999999998</v>
      </c>
      <c r="AS883">
        <v>3206.4650000000001</v>
      </c>
      <c r="AT883">
        <v>3160.3534</v>
      </c>
      <c r="AU883">
        <v>74.317072999999993</v>
      </c>
      <c r="AV883">
        <v>73.097560999999999</v>
      </c>
      <c r="AW883">
        <v>72.463414999999998</v>
      </c>
      <c r="AX883">
        <v>71.670732000000001</v>
      </c>
      <c r="AY883">
        <v>70.804878000000002</v>
      </c>
      <c r="AZ883">
        <v>70.085365999999993</v>
      </c>
      <c r="BA883">
        <v>69.378049000000004</v>
      </c>
      <c r="BB883">
        <v>69.975610000000003</v>
      </c>
      <c r="BC883">
        <v>73.109756000000004</v>
      </c>
      <c r="BD883">
        <v>77.402439000000001</v>
      </c>
      <c r="BE883">
        <v>82.060975999999997</v>
      </c>
      <c r="BF883">
        <v>85.780488000000005</v>
      </c>
      <c r="BG883">
        <v>88.207317000000003</v>
      </c>
      <c r="BH883">
        <v>91.048779999999994</v>
      </c>
      <c r="BI883">
        <v>92.524389999999997</v>
      </c>
      <c r="BJ883">
        <v>93.585365999999993</v>
      </c>
      <c r="BK883">
        <v>93.280488000000005</v>
      </c>
      <c r="BL883">
        <v>92.646341000000007</v>
      </c>
      <c r="BM883">
        <v>90.317072999999993</v>
      </c>
      <c r="BN883">
        <v>86.780488000000005</v>
      </c>
      <c r="BO883">
        <v>82.634146000000001</v>
      </c>
      <c r="BP883">
        <v>79.695121999999998</v>
      </c>
      <c r="BQ883">
        <v>77.829267999999999</v>
      </c>
      <c r="BR883">
        <v>75.707317000000003</v>
      </c>
      <c r="BS883">
        <v>-108.31100000000001</v>
      </c>
      <c r="BT883">
        <v>58.613230000000001</v>
      </c>
      <c r="BU883">
        <v>79.268389999999997</v>
      </c>
      <c r="BV883">
        <v>66.016409999999993</v>
      </c>
      <c r="BW883">
        <v>58.299019999999999</v>
      </c>
      <c r="BX883">
        <v>60.792850000000001</v>
      </c>
      <c r="BY883">
        <v>60.431370000000001</v>
      </c>
      <c r="BZ883">
        <v>-29.783370000000001</v>
      </c>
      <c r="CA883">
        <v>-74.815619999999996</v>
      </c>
      <c r="CB883">
        <v>-85.77319</v>
      </c>
      <c r="CC883">
        <v>-53.006810000000002</v>
      </c>
      <c r="CD883">
        <v>-68.367440000000002</v>
      </c>
      <c r="CE883">
        <v>-23.909770000000002</v>
      </c>
      <c r="CF883">
        <v>-20.14132</v>
      </c>
      <c r="CG883">
        <v>-51.465620000000001</v>
      </c>
      <c r="CH883">
        <v>-51.076639999999998</v>
      </c>
      <c r="CI883">
        <v>-61.367519999999999</v>
      </c>
      <c r="CJ883">
        <v>-3.0328599999999999</v>
      </c>
      <c r="CK883">
        <v>1406.827</v>
      </c>
      <c r="CL883">
        <v>3372.424</v>
      </c>
      <c r="CM883">
        <v>2104.0740000000001</v>
      </c>
      <c r="CN883">
        <v>576.73419999999999</v>
      </c>
      <c r="CO883">
        <v>87.824839999999995</v>
      </c>
      <c r="CP883">
        <v>92.048739999999995</v>
      </c>
      <c r="CQ883">
        <v>14708.06</v>
      </c>
      <c r="CR883">
        <v>5668.0069999999996</v>
      </c>
      <c r="CS883">
        <v>5376.0739999999996</v>
      </c>
      <c r="CT883">
        <v>5092.6149999999998</v>
      </c>
      <c r="CU883">
        <v>4873.9539999999997</v>
      </c>
      <c r="CV883">
        <v>5218.7939999999999</v>
      </c>
      <c r="CW883">
        <v>2901.326</v>
      </c>
      <c r="CX883">
        <v>3603.06</v>
      </c>
      <c r="CY883">
        <v>5284.1869999999999</v>
      </c>
      <c r="CZ883">
        <v>6397.0969999999998</v>
      </c>
      <c r="DA883">
        <v>7537</v>
      </c>
      <c r="DB883">
        <v>8525.7289999999994</v>
      </c>
      <c r="DC883">
        <v>7843.1239999999998</v>
      </c>
      <c r="DD883">
        <v>8349.5740000000005</v>
      </c>
      <c r="DE883">
        <v>10678.52</v>
      </c>
      <c r="DF883">
        <v>10832.09</v>
      </c>
      <c r="DG883">
        <v>11297.11</v>
      </c>
      <c r="DH883">
        <v>14223.1</v>
      </c>
      <c r="DI883">
        <v>14941.26</v>
      </c>
      <c r="DJ883">
        <v>14468.23</v>
      </c>
      <c r="DK883">
        <v>33112.74</v>
      </c>
      <c r="DL883">
        <v>21279.16</v>
      </c>
      <c r="DM883">
        <v>17976.91</v>
      </c>
      <c r="DN883">
        <v>18880.669999999998</v>
      </c>
      <c r="DO883">
        <v>20</v>
      </c>
      <c r="DP883">
        <v>20</v>
      </c>
    </row>
    <row r="884" spans="1:120" hidden="1" x14ac:dyDescent="0.25">
      <c r="A884" t="str">
        <f t="shared" si="13"/>
        <v>LCA-Sierra_Elect DA 1-4 (1PM-9PM)_44396_20-20</v>
      </c>
      <c r="B884" t="s">
        <v>62</v>
      </c>
      <c r="C884" t="s">
        <v>206</v>
      </c>
      <c r="D884" t="s">
        <v>34</v>
      </c>
      <c r="E884" t="s">
        <v>61</v>
      </c>
      <c r="F884" t="s">
        <v>61</v>
      </c>
      <c r="G884" t="s">
        <v>61</v>
      </c>
      <c r="H884" t="s">
        <v>61</v>
      </c>
      <c r="I884" t="s">
        <v>61</v>
      </c>
      <c r="J884" t="s">
        <v>61</v>
      </c>
      <c r="K884" t="s">
        <v>203</v>
      </c>
      <c r="L884" s="18">
        <v>44396</v>
      </c>
      <c r="M884">
        <v>20</v>
      </c>
      <c r="N884">
        <v>20</v>
      </c>
      <c r="O884" t="s">
        <v>258</v>
      </c>
      <c r="P884">
        <v>34</v>
      </c>
      <c r="Q884">
        <v>34</v>
      </c>
      <c r="R884">
        <v>0</v>
      </c>
      <c r="S884">
        <v>0</v>
      </c>
      <c r="T884">
        <v>0</v>
      </c>
      <c r="U884">
        <v>1</v>
      </c>
      <c r="V884">
        <v>1</v>
      </c>
      <c r="W884">
        <v>684.15039999999999</v>
      </c>
      <c r="X884">
        <v>643.26900000000001</v>
      </c>
      <c r="Y884">
        <v>652.83000000000004</v>
      </c>
      <c r="Z884">
        <v>642.23</v>
      </c>
      <c r="AA884">
        <v>700.22</v>
      </c>
      <c r="AB884">
        <v>760.27800000000002</v>
      </c>
      <c r="AC884">
        <v>753.65160000000003</v>
      </c>
      <c r="AD884">
        <v>900.49540000000002</v>
      </c>
      <c r="AE884">
        <v>1206.1220000000001</v>
      </c>
      <c r="AF884">
        <v>1231.2550000000001</v>
      </c>
      <c r="AG884">
        <v>1241.8679999999999</v>
      </c>
      <c r="AH884">
        <v>1298.1489999999999</v>
      </c>
      <c r="AI884">
        <v>1377.816</v>
      </c>
      <c r="AJ884">
        <v>1508.1410000000001</v>
      </c>
      <c r="AK884">
        <v>1493.5039999999999</v>
      </c>
      <c r="AL884">
        <v>1512.9480000000001</v>
      </c>
      <c r="AM884">
        <v>1586.6130000000001</v>
      </c>
      <c r="AN884">
        <v>1598.056</v>
      </c>
      <c r="AO884">
        <v>1487.5619999999999</v>
      </c>
      <c r="AP884">
        <v>1332.568</v>
      </c>
      <c r="AQ884">
        <v>1405.3320000000001</v>
      </c>
      <c r="AR884">
        <v>1145.5139999999999</v>
      </c>
      <c r="AS884">
        <v>871.32299999999998</v>
      </c>
      <c r="AT884">
        <v>751.18</v>
      </c>
      <c r="AU884">
        <v>76.25</v>
      </c>
      <c r="AV884">
        <v>75.264706000000004</v>
      </c>
      <c r="AW884">
        <v>73.838234999999997</v>
      </c>
      <c r="AX884">
        <v>72.808824000000001</v>
      </c>
      <c r="AY884">
        <v>72.191175999999999</v>
      </c>
      <c r="AZ884">
        <v>71.073528999999994</v>
      </c>
      <c r="BA884">
        <v>69.941175999999999</v>
      </c>
      <c r="BB884">
        <v>70.941175999999999</v>
      </c>
      <c r="BC884">
        <v>76.323528999999994</v>
      </c>
      <c r="BD884">
        <v>81.75</v>
      </c>
      <c r="BE884">
        <v>85.279411999999994</v>
      </c>
      <c r="BF884">
        <v>89.058824000000001</v>
      </c>
      <c r="BG884">
        <v>92.235293999999996</v>
      </c>
      <c r="BH884">
        <v>94.25</v>
      </c>
      <c r="BI884">
        <v>95.735293999999996</v>
      </c>
      <c r="BJ884">
        <v>96.897058999999999</v>
      </c>
      <c r="BK884">
        <v>97.426471000000006</v>
      </c>
      <c r="BL884">
        <v>97.691175999999999</v>
      </c>
      <c r="BM884">
        <v>96.691175999999999</v>
      </c>
      <c r="BN884">
        <v>93.852941000000001</v>
      </c>
      <c r="BO884">
        <v>88.264706000000004</v>
      </c>
      <c r="BP884">
        <v>82.5</v>
      </c>
      <c r="BQ884">
        <v>79.147058999999999</v>
      </c>
      <c r="BR884">
        <v>77.705882000000003</v>
      </c>
      <c r="BS884">
        <v>-13.83442</v>
      </c>
      <c r="BT884">
        <v>-12.57282</v>
      </c>
      <c r="BU884">
        <v>8.6072290000000002</v>
      </c>
      <c r="BV884">
        <v>-1.010516</v>
      </c>
      <c r="BW884">
        <v>-20.67529</v>
      </c>
      <c r="BX884">
        <v>-24.50028</v>
      </c>
      <c r="BY884">
        <v>13.561780000000001</v>
      </c>
      <c r="BZ884">
        <v>24.493030000000001</v>
      </c>
      <c r="CA884">
        <v>8.8862679999999994</v>
      </c>
      <c r="CB884">
        <v>-4.0442210000000003</v>
      </c>
      <c r="CC884">
        <v>-0.35232530000000001</v>
      </c>
      <c r="CD884">
        <v>9.4884769999999996</v>
      </c>
      <c r="CE884">
        <v>-0.21364259999999999</v>
      </c>
      <c r="CF884">
        <v>-10.067159999999999</v>
      </c>
      <c r="CG884">
        <v>4.5813389999999998</v>
      </c>
      <c r="CH884">
        <v>-1.7186650000000001</v>
      </c>
      <c r="CI884">
        <v>1.7008049999999999</v>
      </c>
      <c r="CJ884">
        <v>0.20844979999999999</v>
      </c>
      <c r="CK884">
        <v>39.70214</v>
      </c>
      <c r="CL884">
        <v>175.34059999999999</v>
      </c>
      <c r="CM884">
        <v>-32.230600000000003</v>
      </c>
      <c r="CN884">
        <v>-11.727639999999999</v>
      </c>
      <c r="CO884">
        <v>-50.270310000000002</v>
      </c>
      <c r="CP884">
        <v>-29.284669999999998</v>
      </c>
      <c r="CQ884">
        <v>462.45420000000001</v>
      </c>
      <c r="CR884">
        <v>290.33909999999997</v>
      </c>
      <c r="CS884">
        <v>667.49549999999999</v>
      </c>
      <c r="CT884">
        <v>339.89120000000003</v>
      </c>
      <c r="CU884">
        <v>240.21289999999999</v>
      </c>
      <c r="CV884">
        <v>221.44159999999999</v>
      </c>
      <c r="CW884">
        <v>185.57759999999999</v>
      </c>
      <c r="CX884">
        <v>193.3767</v>
      </c>
      <c r="CY884">
        <v>375.44510000000002</v>
      </c>
      <c r="CZ884">
        <v>282.70979999999997</v>
      </c>
      <c r="DA884">
        <v>575.39279999999997</v>
      </c>
      <c r="DB884">
        <v>471.70119999999997</v>
      </c>
      <c r="DC884">
        <v>147.3271</v>
      </c>
      <c r="DD884">
        <v>575.14</v>
      </c>
      <c r="DE884">
        <v>232.96340000000001</v>
      </c>
      <c r="DF884">
        <v>408.32650000000001</v>
      </c>
      <c r="DG884">
        <v>991.32659999999998</v>
      </c>
      <c r="DH884">
        <v>1144.739</v>
      </c>
      <c r="DI884">
        <v>1339.89</v>
      </c>
      <c r="DJ884">
        <v>968.60990000000004</v>
      </c>
      <c r="DK884">
        <v>955.18489999999997</v>
      </c>
      <c r="DL884">
        <v>956.73710000000005</v>
      </c>
      <c r="DM884">
        <v>782.69290000000001</v>
      </c>
      <c r="DN884">
        <v>577.93020000000001</v>
      </c>
      <c r="DO884">
        <v>20</v>
      </c>
      <c r="DP884">
        <v>20</v>
      </c>
    </row>
    <row r="885" spans="1:120" x14ac:dyDescent="0.25">
      <c r="A885" t="str">
        <f t="shared" si="13"/>
        <v>AutoDR-No_Elect DA 1-4 (1PM-9PM)_44396_20-20</v>
      </c>
      <c r="B885" t="s">
        <v>62</v>
      </c>
      <c r="C885" t="s">
        <v>321</v>
      </c>
      <c r="D885" t="s">
        <v>61</v>
      </c>
      <c r="E885" t="s">
        <v>61</v>
      </c>
      <c r="F885" t="s">
        <v>61</v>
      </c>
      <c r="G885" t="s">
        <v>61</v>
      </c>
      <c r="H885" t="s">
        <v>97</v>
      </c>
      <c r="I885" t="s">
        <v>61</v>
      </c>
      <c r="J885" t="s">
        <v>61</v>
      </c>
      <c r="K885" t="s">
        <v>203</v>
      </c>
      <c r="L885" s="18">
        <v>44396</v>
      </c>
      <c r="M885">
        <v>20</v>
      </c>
      <c r="N885">
        <v>20</v>
      </c>
      <c r="O885" t="s">
        <v>258</v>
      </c>
      <c r="P885">
        <v>311</v>
      </c>
      <c r="Q885">
        <v>303</v>
      </c>
      <c r="R885">
        <v>0</v>
      </c>
      <c r="S885">
        <v>0</v>
      </c>
      <c r="T885">
        <v>0</v>
      </c>
      <c r="U885">
        <v>1</v>
      </c>
      <c r="V885">
        <v>1</v>
      </c>
      <c r="W885">
        <v>13952.218000000001</v>
      </c>
      <c r="X885">
        <v>11861.487999999999</v>
      </c>
      <c r="Y885">
        <v>12024.993</v>
      </c>
      <c r="Z885">
        <v>11972.938</v>
      </c>
      <c r="AA885">
        <v>12460.976000000001</v>
      </c>
      <c r="AB885">
        <v>13546.198</v>
      </c>
      <c r="AC885">
        <v>15258.243</v>
      </c>
      <c r="AD885">
        <v>17922.509999999998</v>
      </c>
      <c r="AE885">
        <v>20755.561000000002</v>
      </c>
      <c r="AF885">
        <v>22084.22</v>
      </c>
      <c r="AG885">
        <v>23442.618999999999</v>
      </c>
      <c r="AH885">
        <v>25985.594000000001</v>
      </c>
      <c r="AI885">
        <v>26726.355</v>
      </c>
      <c r="AJ885">
        <v>27892.01</v>
      </c>
      <c r="AK885">
        <v>28574.714</v>
      </c>
      <c r="AL885">
        <v>29078.919000000002</v>
      </c>
      <c r="AM885">
        <v>28896.174999999999</v>
      </c>
      <c r="AN885">
        <v>28141.273000000001</v>
      </c>
      <c r="AO885">
        <v>24801.382000000001</v>
      </c>
      <c r="AP885">
        <v>19297.221000000001</v>
      </c>
      <c r="AQ885">
        <v>20305.744999999999</v>
      </c>
      <c r="AR885">
        <v>17355.05</v>
      </c>
      <c r="AS885">
        <v>15590.41</v>
      </c>
      <c r="AT885">
        <v>14485.163</v>
      </c>
      <c r="AU885">
        <v>70.866337000000001</v>
      </c>
      <c r="AV885">
        <v>70.127063000000007</v>
      </c>
      <c r="AW885">
        <v>69.402640000000005</v>
      </c>
      <c r="AX885">
        <v>68.778878000000006</v>
      </c>
      <c r="AY885">
        <v>68.460396000000003</v>
      </c>
      <c r="AZ885">
        <v>68.023101999999994</v>
      </c>
      <c r="BA885">
        <v>67.333332999999996</v>
      </c>
      <c r="BB885">
        <v>68.201319999999996</v>
      </c>
      <c r="BC885">
        <v>71.204620000000006</v>
      </c>
      <c r="BD885">
        <v>74.970297000000002</v>
      </c>
      <c r="BE885">
        <v>78.425742999999997</v>
      </c>
      <c r="BF885">
        <v>81.910891000000007</v>
      </c>
      <c r="BG885">
        <v>84.735973999999999</v>
      </c>
      <c r="BH885">
        <v>87.097359999999995</v>
      </c>
      <c r="BI885">
        <v>88.295379999999994</v>
      </c>
      <c r="BJ885">
        <v>88.884488000000005</v>
      </c>
      <c r="BK885">
        <v>89.108911000000006</v>
      </c>
      <c r="BL885">
        <v>88.397689999999997</v>
      </c>
      <c r="BM885">
        <v>86.508251000000001</v>
      </c>
      <c r="BN885">
        <v>83.30198</v>
      </c>
      <c r="BO885">
        <v>79.014850999999993</v>
      </c>
      <c r="BP885">
        <v>75.706271000000001</v>
      </c>
      <c r="BQ885">
        <v>73.509900999999999</v>
      </c>
      <c r="BR885">
        <v>71.712871000000007</v>
      </c>
      <c r="BS885">
        <v>-240.90049999999999</v>
      </c>
      <c r="BT885">
        <v>78.515739999999994</v>
      </c>
      <c r="BU885">
        <v>26.068809999999999</v>
      </c>
      <c r="BV885">
        <v>30.97279</v>
      </c>
      <c r="BW885">
        <v>129.6626</v>
      </c>
      <c r="BX885">
        <v>175.96449999999999</v>
      </c>
      <c r="BY885">
        <v>49.499989999999997</v>
      </c>
      <c r="BZ885">
        <v>37.559420000000003</v>
      </c>
      <c r="CA885">
        <v>-210.27699999999999</v>
      </c>
      <c r="CB885">
        <v>-238.75129999999999</v>
      </c>
      <c r="CC885">
        <v>-71.209739999999996</v>
      </c>
      <c r="CD885">
        <v>-351.4307</v>
      </c>
      <c r="CE885">
        <v>-306.60449999999997</v>
      </c>
      <c r="CF885">
        <v>-411.90320000000003</v>
      </c>
      <c r="CG885">
        <v>-541.67939999999999</v>
      </c>
      <c r="CH885">
        <v>-478.20479999999998</v>
      </c>
      <c r="CI885">
        <v>-576.01250000000005</v>
      </c>
      <c r="CJ885">
        <v>-470.74759999999998</v>
      </c>
      <c r="CK885">
        <v>2313.9540000000002</v>
      </c>
      <c r="CL885">
        <v>7284.6589999999997</v>
      </c>
      <c r="CM885">
        <v>2553.7339999999999</v>
      </c>
      <c r="CN885">
        <v>307.63749999999999</v>
      </c>
      <c r="CO885">
        <v>-246.173</v>
      </c>
      <c r="CP885">
        <v>-166.2997</v>
      </c>
      <c r="CQ885">
        <v>50846.84</v>
      </c>
      <c r="CR885">
        <v>14978.05</v>
      </c>
      <c r="CS885">
        <v>15971.38</v>
      </c>
      <c r="CT885">
        <v>15364.69</v>
      </c>
      <c r="CU885">
        <v>12059.56</v>
      </c>
      <c r="CV885">
        <v>12131.57</v>
      </c>
      <c r="CW885">
        <v>6512.643</v>
      </c>
      <c r="CX885">
        <v>7773.9660000000003</v>
      </c>
      <c r="CY885">
        <v>13720.59</v>
      </c>
      <c r="CZ885">
        <v>15491.03</v>
      </c>
      <c r="DA885">
        <v>30824.69</v>
      </c>
      <c r="DB885">
        <v>32157.19</v>
      </c>
      <c r="DC885">
        <v>38506.85</v>
      </c>
      <c r="DD885">
        <v>46035.88</v>
      </c>
      <c r="DE885">
        <v>55910.98</v>
      </c>
      <c r="DF885">
        <v>61864.160000000003</v>
      </c>
      <c r="DG885">
        <v>70637.710000000006</v>
      </c>
      <c r="DH885">
        <v>66364.31</v>
      </c>
      <c r="DI885">
        <v>70477.73</v>
      </c>
      <c r="DJ885">
        <v>68024.14</v>
      </c>
      <c r="DK885">
        <v>72540.44</v>
      </c>
      <c r="DL885">
        <v>55869.75</v>
      </c>
      <c r="DM885">
        <v>38081.050000000003</v>
      </c>
      <c r="DN885">
        <v>34169.64</v>
      </c>
      <c r="DO885">
        <v>20</v>
      </c>
      <c r="DP885">
        <v>20</v>
      </c>
    </row>
    <row r="886" spans="1:120" hidden="1" x14ac:dyDescent="0.25">
      <c r="A886" t="str">
        <f t="shared" si="13"/>
        <v>sublap_id-SLAP_PGP2_Elect DA 1-4 (1PM-9PM)_44396_20-20</v>
      </c>
      <c r="B886" t="s">
        <v>62</v>
      </c>
      <c r="C886" t="s">
        <v>301</v>
      </c>
      <c r="D886" t="s">
        <v>61</v>
      </c>
      <c r="E886" t="s">
        <v>302</v>
      </c>
      <c r="F886" t="s">
        <v>61</v>
      </c>
      <c r="G886" t="s">
        <v>61</v>
      </c>
      <c r="H886" t="s">
        <v>61</v>
      </c>
      <c r="I886" t="s">
        <v>61</v>
      </c>
      <c r="J886" t="s">
        <v>61</v>
      </c>
      <c r="K886" t="s">
        <v>203</v>
      </c>
      <c r="L886" s="18">
        <v>44396</v>
      </c>
      <c r="M886">
        <v>20</v>
      </c>
      <c r="N886">
        <v>20</v>
      </c>
      <c r="O886" t="s">
        <v>258</v>
      </c>
      <c r="P886">
        <v>23</v>
      </c>
      <c r="Q886">
        <v>23</v>
      </c>
      <c r="R886">
        <v>0</v>
      </c>
      <c r="S886">
        <v>1</v>
      </c>
      <c r="T886">
        <v>0</v>
      </c>
      <c r="U886">
        <v>1</v>
      </c>
      <c r="V886">
        <v>1</v>
      </c>
      <c r="W886">
        <v>428.01600000000002</v>
      </c>
      <c r="X886">
        <v>426.096</v>
      </c>
      <c r="Y886">
        <v>418.14</v>
      </c>
      <c r="Z886">
        <v>414.00900000000001</v>
      </c>
      <c r="AA886">
        <v>460.72899999999998</v>
      </c>
      <c r="AB886">
        <v>514.58500000000004</v>
      </c>
      <c r="AC886">
        <v>591.07600000000002</v>
      </c>
      <c r="AD886">
        <v>792.57299999999998</v>
      </c>
      <c r="AE886">
        <v>982.87199999999996</v>
      </c>
      <c r="AF886">
        <v>1010.434</v>
      </c>
      <c r="AG886">
        <v>1032.9639999999999</v>
      </c>
      <c r="AH886">
        <v>1358.7739999999999</v>
      </c>
      <c r="AI886">
        <v>1426.011</v>
      </c>
      <c r="AJ886">
        <v>1519.3720000000001</v>
      </c>
      <c r="AK886">
        <v>1619.7339999999999</v>
      </c>
      <c r="AL886">
        <v>1647.3230000000001</v>
      </c>
      <c r="AM886">
        <v>1611.117</v>
      </c>
      <c r="AN886">
        <v>1525.6469999999999</v>
      </c>
      <c r="AO886">
        <v>1388.2460000000001</v>
      </c>
      <c r="AP886">
        <v>1168.806</v>
      </c>
      <c r="AQ886">
        <v>994.65</v>
      </c>
      <c r="AR886">
        <v>722.33199999999999</v>
      </c>
      <c r="AS886">
        <v>523.19299999999998</v>
      </c>
      <c r="AT886">
        <v>459.858</v>
      </c>
      <c r="AU886">
        <v>61.956522</v>
      </c>
      <c r="AV886">
        <v>63.956522</v>
      </c>
      <c r="AW886">
        <v>63.326087000000001</v>
      </c>
      <c r="AX886">
        <v>62.065216999999997</v>
      </c>
      <c r="AY886">
        <v>61.956522</v>
      </c>
      <c r="AZ886">
        <v>61.956522</v>
      </c>
      <c r="BA886">
        <v>61.478261000000003</v>
      </c>
      <c r="BB886">
        <v>63.021738999999997</v>
      </c>
      <c r="BC886">
        <v>66.043477999999993</v>
      </c>
      <c r="BD886">
        <v>70</v>
      </c>
      <c r="BE886">
        <v>72.304348000000005</v>
      </c>
      <c r="BF886">
        <v>75.130435000000006</v>
      </c>
      <c r="BG886">
        <v>77.586956999999998</v>
      </c>
      <c r="BH886">
        <v>78.565217000000004</v>
      </c>
      <c r="BI886">
        <v>79.826087000000001</v>
      </c>
      <c r="BJ886">
        <v>81.565217000000004</v>
      </c>
      <c r="BK886">
        <v>80.413043000000002</v>
      </c>
      <c r="BL886">
        <v>77.521738999999997</v>
      </c>
      <c r="BM886">
        <v>74.913043000000002</v>
      </c>
      <c r="BN886">
        <v>71.652174000000002</v>
      </c>
      <c r="BO886">
        <v>67</v>
      </c>
      <c r="BP886">
        <v>63.108696000000002</v>
      </c>
      <c r="BQ886">
        <v>61.869565000000001</v>
      </c>
      <c r="BR886">
        <v>60.608696000000002</v>
      </c>
      <c r="BS886">
        <v>22.528549999999999</v>
      </c>
      <c r="BT886">
        <v>6.1806299999999998</v>
      </c>
      <c r="BU886">
        <v>5.8175319999999999</v>
      </c>
      <c r="BV886">
        <v>11.270289999999999</v>
      </c>
      <c r="BW886">
        <v>30.088640000000002</v>
      </c>
      <c r="BX886">
        <v>41.28454</v>
      </c>
      <c r="BY886">
        <v>16.14639</v>
      </c>
      <c r="BZ886">
        <v>-7.0180660000000001</v>
      </c>
      <c r="CA886">
        <v>-39.974530000000001</v>
      </c>
      <c r="CB886">
        <v>-32.621400000000001</v>
      </c>
      <c r="CC886">
        <v>-2.1937519999999999</v>
      </c>
      <c r="CD886">
        <v>-29.093769999999999</v>
      </c>
      <c r="CE886">
        <v>-10.85383</v>
      </c>
      <c r="CF886">
        <v>-25.054459999999999</v>
      </c>
      <c r="CG886">
        <v>-34.184910000000002</v>
      </c>
      <c r="CH886">
        <v>-21.681149999999999</v>
      </c>
      <c r="CI886">
        <v>-19.429500000000001</v>
      </c>
      <c r="CJ886">
        <v>-36.636969999999998</v>
      </c>
      <c r="CK886">
        <v>-11.39723</v>
      </c>
      <c r="CL886">
        <v>105.2809</v>
      </c>
      <c r="CM886">
        <v>-36.124630000000003</v>
      </c>
      <c r="CN886">
        <v>-36.649459999999998</v>
      </c>
      <c r="CO886">
        <v>-13.233879999999999</v>
      </c>
      <c r="CP886">
        <v>-7.425592</v>
      </c>
      <c r="CQ886">
        <v>165.4237</v>
      </c>
      <c r="CR886">
        <v>247.63310000000001</v>
      </c>
      <c r="CS886">
        <v>219.98310000000001</v>
      </c>
      <c r="CT886">
        <v>198.32300000000001</v>
      </c>
      <c r="CU886">
        <v>967.22310000000004</v>
      </c>
      <c r="CV886">
        <v>733.26530000000002</v>
      </c>
      <c r="CW886">
        <v>173.00309999999999</v>
      </c>
      <c r="CX886">
        <v>110.6343</v>
      </c>
      <c r="CY886">
        <v>703.5607</v>
      </c>
      <c r="CZ886">
        <v>734.43679999999995</v>
      </c>
      <c r="DA886">
        <v>1188.42</v>
      </c>
      <c r="DB886">
        <v>1554.4860000000001</v>
      </c>
      <c r="DC886">
        <v>1990.827</v>
      </c>
      <c r="DD886">
        <v>2066.5549999999998</v>
      </c>
      <c r="DE886">
        <v>2329.2399999999998</v>
      </c>
      <c r="DF886">
        <v>2722.2150000000001</v>
      </c>
      <c r="DG886">
        <v>1535.3989999999999</v>
      </c>
      <c r="DH886">
        <v>1558.954</v>
      </c>
      <c r="DI886">
        <v>2724.37</v>
      </c>
      <c r="DJ886">
        <v>1785.11</v>
      </c>
      <c r="DK886">
        <v>2677.038</v>
      </c>
      <c r="DL886">
        <v>1697.385</v>
      </c>
      <c r="DM886">
        <v>309.40069999999997</v>
      </c>
      <c r="DN886">
        <v>205.21430000000001</v>
      </c>
      <c r="DO886">
        <v>20</v>
      </c>
      <c r="DP886">
        <v>20</v>
      </c>
    </row>
    <row r="887" spans="1:120" hidden="1" x14ac:dyDescent="0.25">
      <c r="A887" t="str">
        <f t="shared" si="13"/>
        <v>Industry_Type-2. Manufacturing_Elect DA 1-4 (1PM-9PM)_44396_20-20</v>
      </c>
      <c r="B887" t="s">
        <v>62</v>
      </c>
      <c r="C887" t="s">
        <v>218</v>
      </c>
      <c r="D887" t="s">
        <v>61</v>
      </c>
      <c r="E887" t="s">
        <v>61</v>
      </c>
      <c r="F887" t="s">
        <v>61</v>
      </c>
      <c r="G887" t="s">
        <v>38</v>
      </c>
      <c r="H887" t="s">
        <v>61</v>
      </c>
      <c r="I887" t="s">
        <v>61</v>
      </c>
      <c r="J887" t="s">
        <v>61</v>
      </c>
      <c r="K887" t="s">
        <v>203</v>
      </c>
      <c r="L887" s="18">
        <v>44396</v>
      </c>
      <c r="M887">
        <v>20</v>
      </c>
      <c r="N887">
        <v>20</v>
      </c>
      <c r="O887" t="s">
        <v>258</v>
      </c>
      <c r="P887">
        <v>2</v>
      </c>
      <c r="Q887">
        <v>2</v>
      </c>
      <c r="R887">
        <v>0</v>
      </c>
      <c r="S887">
        <v>0</v>
      </c>
      <c r="T887">
        <v>1</v>
      </c>
      <c r="U887">
        <v>1</v>
      </c>
      <c r="V887">
        <v>1</v>
      </c>
      <c r="W887">
        <v>1177.4235000000001</v>
      </c>
      <c r="X887">
        <v>682.78949999999998</v>
      </c>
      <c r="Y887">
        <v>719.27549999999997</v>
      </c>
      <c r="Z887">
        <v>761.74350000000004</v>
      </c>
      <c r="AA887">
        <v>1036.1205</v>
      </c>
      <c r="AB887">
        <v>1325.838</v>
      </c>
      <c r="AC887">
        <v>1468.671</v>
      </c>
      <c r="AD887">
        <v>1452.4365</v>
      </c>
      <c r="AE887">
        <v>1423.0139999999999</v>
      </c>
      <c r="AF887">
        <v>1429.1445000000001</v>
      </c>
      <c r="AG887">
        <v>1481.1075000000001</v>
      </c>
      <c r="AH887">
        <v>1454.8364999999999</v>
      </c>
      <c r="AI887">
        <v>1446.7394999999999</v>
      </c>
      <c r="AJ887">
        <v>1433.8485000000001</v>
      </c>
      <c r="AK887">
        <v>1418.7104999999999</v>
      </c>
      <c r="AL887">
        <v>1354.5135</v>
      </c>
      <c r="AM887">
        <v>1236.6089999999999</v>
      </c>
      <c r="AN887">
        <v>1420.5705</v>
      </c>
      <c r="AO887">
        <v>1412.3955000000001</v>
      </c>
      <c r="AP887">
        <v>163.79249999999999</v>
      </c>
      <c r="AQ887">
        <v>1183.0695000000001</v>
      </c>
      <c r="AR887">
        <v>1421.22</v>
      </c>
      <c r="AS887">
        <v>1485.2864999999999</v>
      </c>
      <c r="AT887">
        <v>1478.3219999999999</v>
      </c>
      <c r="AU887">
        <v>57.5</v>
      </c>
      <c r="AV887">
        <v>56</v>
      </c>
      <c r="AW887">
        <v>56</v>
      </c>
      <c r="AX887">
        <v>56</v>
      </c>
      <c r="AY887">
        <v>57</v>
      </c>
      <c r="AZ887">
        <v>56.5</v>
      </c>
      <c r="BA887">
        <v>56</v>
      </c>
      <c r="BB887">
        <v>58.5</v>
      </c>
      <c r="BC887">
        <v>60</v>
      </c>
      <c r="BD887">
        <v>65</v>
      </c>
      <c r="BE887">
        <v>70.5</v>
      </c>
      <c r="BF887">
        <v>76</v>
      </c>
      <c r="BG887">
        <v>80</v>
      </c>
      <c r="BH887">
        <v>84</v>
      </c>
      <c r="BI887">
        <v>85.5</v>
      </c>
      <c r="BJ887">
        <v>84.5</v>
      </c>
      <c r="BK887">
        <v>83.5</v>
      </c>
      <c r="BL887">
        <v>79.5</v>
      </c>
      <c r="BM887">
        <v>73.5</v>
      </c>
      <c r="BN887">
        <v>70</v>
      </c>
      <c r="BO887">
        <v>64.5</v>
      </c>
      <c r="BP887">
        <v>60.5</v>
      </c>
      <c r="BQ887">
        <v>59</v>
      </c>
      <c r="BR887">
        <v>58</v>
      </c>
      <c r="BS887">
        <v>-99.472499999999997</v>
      </c>
      <c r="BT887">
        <v>-6.5755619999999997</v>
      </c>
      <c r="BU887">
        <v>4.0265500000000003</v>
      </c>
      <c r="BV887">
        <v>-11.367369999999999</v>
      </c>
      <c r="BW887">
        <v>42.18732</v>
      </c>
      <c r="BX887">
        <v>30.66656</v>
      </c>
      <c r="BY887">
        <v>-50.746580000000002</v>
      </c>
      <c r="BZ887">
        <v>-17.442990000000002</v>
      </c>
      <c r="CA887">
        <v>6.2401119999999999</v>
      </c>
      <c r="CB887">
        <v>-0.88140870000000004</v>
      </c>
      <c r="CC887">
        <v>3.5771480000000002</v>
      </c>
      <c r="CD887">
        <v>11.16168</v>
      </c>
      <c r="CE887">
        <v>-27.615300000000001</v>
      </c>
      <c r="CF887">
        <v>-19.358339999999998</v>
      </c>
      <c r="CG887">
        <v>-29.161010000000001</v>
      </c>
      <c r="CH887">
        <v>-8.9614560000000001</v>
      </c>
      <c r="CI887">
        <v>8.2370000000000001</v>
      </c>
      <c r="CJ887">
        <v>-13.493650000000001</v>
      </c>
      <c r="CK887">
        <v>41.871670000000002</v>
      </c>
      <c r="CL887">
        <v>1266.83</v>
      </c>
      <c r="CM887">
        <v>271.91789999999997</v>
      </c>
      <c r="CN887">
        <v>2.0357059999999998</v>
      </c>
      <c r="CO887">
        <v>-23.552800000000001</v>
      </c>
      <c r="CP887">
        <v>-22.867069999999998</v>
      </c>
      <c r="CQ887">
        <v>11231.27</v>
      </c>
      <c r="CR887">
        <v>2858.0949999999998</v>
      </c>
      <c r="CS887">
        <v>4689.277</v>
      </c>
      <c r="CT887">
        <v>5423.0889999999999</v>
      </c>
      <c r="CU887">
        <v>1079.452</v>
      </c>
      <c r="CV887">
        <v>949.51509999999996</v>
      </c>
      <c r="CW887">
        <v>380.13299999999998</v>
      </c>
      <c r="CX887">
        <v>275.44990000000001</v>
      </c>
      <c r="CY887">
        <v>563.41279999999995</v>
      </c>
      <c r="CZ887">
        <v>562.49400000000003</v>
      </c>
      <c r="DA887">
        <v>922.60619999999994</v>
      </c>
      <c r="DB887">
        <v>888.10500000000002</v>
      </c>
      <c r="DC887">
        <v>1062.6289999999999</v>
      </c>
      <c r="DD887">
        <v>1221.1849999999999</v>
      </c>
      <c r="DE887">
        <v>1162.9860000000001</v>
      </c>
      <c r="DF887">
        <v>996.1902</v>
      </c>
      <c r="DG887">
        <v>1322.2439999999999</v>
      </c>
      <c r="DH887">
        <v>1900.029</v>
      </c>
      <c r="DI887">
        <v>2361.6619999999998</v>
      </c>
      <c r="DJ887">
        <v>1318.453</v>
      </c>
      <c r="DK887">
        <v>3861.366</v>
      </c>
      <c r="DL887">
        <v>1301.471</v>
      </c>
      <c r="DM887">
        <v>723.98710000000005</v>
      </c>
      <c r="DN887">
        <v>694.59199999999998</v>
      </c>
      <c r="DO887">
        <v>20</v>
      </c>
      <c r="DP887">
        <v>20</v>
      </c>
    </row>
    <row r="888" spans="1:120" hidden="1" x14ac:dyDescent="0.25">
      <c r="A888" t="str">
        <f t="shared" si="13"/>
        <v>sublap_id-SLAP_PGST_Elect DA 1-4 (1PM-9PM)_44396_20-20</v>
      </c>
      <c r="B888" t="s">
        <v>62</v>
      </c>
      <c r="C888" t="s">
        <v>285</v>
      </c>
      <c r="D888" t="s">
        <v>61</v>
      </c>
      <c r="E888" t="s">
        <v>286</v>
      </c>
      <c r="F888" t="s">
        <v>61</v>
      </c>
      <c r="G888" t="s">
        <v>61</v>
      </c>
      <c r="H888" t="s">
        <v>61</v>
      </c>
      <c r="I888" t="s">
        <v>61</v>
      </c>
      <c r="J888" t="s">
        <v>61</v>
      </c>
      <c r="K888" t="s">
        <v>203</v>
      </c>
      <c r="L888" s="18">
        <v>44396</v>
      </c>
      <c r="M888">
        <v>20</v>
      </c>
      <c r="N888">
        <v>20</v>
      </c>
      <c r="O888" t="s">
        <v>258</v>
      </c>
      <c r="P888">
        <v>20</v>
      </c>
      <c r="Q888">
        <v>19</v>
      </c>
      <c r="R888">
        <v>0</v>
      </c>
      <c r="S888">
        <v>1</v>
      </c>
      <c r="T888">
        <v>0</v>
      </c>
      <c r="U888">
        <v>1</v>
      </c>
      <c r="V888">
        <v>1</v>
      </c>
      <c r="W888">
        <v>718.28421000000003</v>
      </c>
      <c r="X888">
        <v>516.97158000000002</v>
      </c>
      <c r="Y888">
        <v>515.44632000000001</v>
      </c>
      <c r="Z888">
        <v>504.06315999999998</v>
      </c>
      <c r="AA888">
        <v>515.25262999999995</v>
      </c>
      <c r="AB888">
        <v>702.05683999999997</v>
      </c>
      <c r="AC888">
        <v>929.48316</v>
      </c>
      <c r="AD888">
        <v>953.78947000000005</v>
      </c>
      <c r="AE888">
        <v>1173.9284</v>
      </c>
      <c r="AF888">
        <v>1314.8389</v>
      </c>
      <c r="AG888">
        <v>1479.1989000000001</v>
      </c>
      <c r="AH888">
        <v>1576.4767999999999</v>
      </c>
      <c r="AI888">
        <v>1582.8221000000001</v>
      </c>
      <c r="AJ888">
        <v>1664.5526</v>
      </c>
      <c r="AK888">
        <v>1600.9284</v>
      </c>
      <c r="AL888">
        <v>1570.7211</v>
      </c>
      <c r="AM888">
        <v>1569.6558</v>
      </c>
      <c r="AN888">
        <v>1410.2304999999999</v>
      </c>
      <c r="AO888">
        <v>1350.0032000000001</v>
      </c>
      <c r="AP888">
        <v>1206.7137</v>
      </c>
      <c r="AQ888">
        <v>1282.1632</v>
      </c>
      <c r="AR888">
        <v>1087.5979</v>
      </c>
      <c r="AS888">
        <v>932.27053000000001</v>
      </c>
      <c r="AT888">
        <v>891.67367999999999</v>
      </c>
      <c r="AU888">
        <v>74.184211000000005</v>
      </c>
      <c r="AV888">
        <v>73</v>
      </c>
      <c r="AW888">
        <v>72.526315999999994</v>
      </c>
      <c r="AX888">
        <v>72.526315999999994</v>
      </c>
      <c r="AY888">
        <v>71.868420999999998</v>
      </c>
      <c r="AZ888">
        <v>70.5</v>
      </c>
      <c r="BA888">
        <v>69.473684000000006</v>
      </c>
      <c r="BB888">
        <v>68.078946999999999</v>
      </c>
      <c r="BC888">
        <v>70.736841999999996</v>
      </c>
      <c r="BD888">
        <v>74.894737000000006</v>
      </c>
      <c r="BE888">
        <v>80.210526000000002</v>
      </c>
      <c r="BF888">
        <v>85.184211000000005</v>
      </c>
      <c r="BG888">
        <v>89.894737000000006</v>
      </c>
      <c r="BH888">
        <v>92.421053000000001</v>
      </c>
      <c r="BI888">
        <v>94.131579000000002</v>
      </c>
      <c r="BJ888">
        <v>94.842105000000004</v>
      </c>
      <c r="BK888">
        <v>94.368420999999998</v>
      </c>
      <c r="BL888">
        <v>93.736841999999996</v>
      </c>
      <c r="BM888">
        <v>91.263158000000004</v>
      </c>
      <c r="BN888">
        <v>87.631579000000002</v>
      </c>
      <c r="BO888">
        <v>82.289473999999998</v>
      </c>
      <c r="BP888">
        <v>78.078946999999999</v>
      </c>
      <c r="BQ888">
        <v>75.552632000000003</v>
      </c>
      <c r="BR888">
        <v>74.026315999999994</v>
      </c>
      <c r="BS888">
        <v>-101.3766</v>
      </c>
      <c r="BT888">
        <v>37.316600000000001</v>
      </c>
      <c r="BU888">
        <v>-7.1243949999999998</v>
      </c>
      <c r="BV888">
        <v>-4.1938950000000004</v>
      </c>
      <c r="BW888">
        <v>-10.0718</v>
      </c>
      <c r="BX888">
        <v>-13.16779</v>
      </c>
      <c r="BY888">
        <v>-24.245560000000001</v>
      </c>
      <c r="BZ888">
        <v>19.27637</v>
      </c>
      <c r="CA888">
        <v>27.67145</v>
      </c>
      <c r="CB888">
        <v>7.148936</v>
      </c>
      <c r="CC888">
        <v>-26.224229999999999</v>
      </c>
      <c r="CD888">
        <v>-21.85793</v>
      </c>
      <c r="CE888">
        <v>-9.829834</v>
      </c>
      <c r="CF888">
        <v>-6.0715599999999998</v>
      </c>
      <c r="CG888">
        <v>13.43614</v>
      </c>
      <c r="CH888">
        <v>27.057259999999999</v>
      </c>
      <c r="CI888">
        <v>49.473379999999999</v>
      </c>
      <c r="CJ888">
        <v>16.29487</v>
      </c>
      <c r="CK888">
        <v>67.956699999999998</v>
      </c>
      <c r="CL888">
        <v>276.9194</v>
      </c>
      <c r="CM888">
        <v>11.602589999999999</v>
      </c>
      <c r="CN888">
        <v>-61.525469999999999</v>
      </c>
      <c r="CO888">
        <v>-73.730879999999999</v>
      </c>
      <c r="CP888">
        <v>-78.538579999999996</v>
      </c>
      <c r="CQ888">
        <v>4986.3540000000003</v>
      </c>
      <c r="CR888">
        <v>2658.5770000000002</v>
      </c>
      <c r="CS888">
        <v>2539.4059999999999</v>
      </c>
      <c r="CT888">
        <v>2072.7190000000001</v>
      </c>
      <c r="CU888">
        <v>2156.8240000000001</v>
      </c>
      <c r="CV888">
        <v>1755.6769999999999</v>
      </c>
      <c r="CW888">
        <v>558.76909999999998</v>
      </c>
      <c r="CX888">
        <v>1078.9010000000001</v>
      </c>
      <c r="CY888">
        <v>1467.787</v>
      </c>
      <c r="CZ888">
        <v>1059.271</v>
      </c>
      <c r="DA888">
        <v>3267.221</v>
      </c>
      <c r="DB888">
        <v>5098.0780000000004</v>
      </c>
      <c r="DC888">
        <v>5097.9290000000001</v>
      </c>
      <c r="DD888">
        <v>6608.192</v>
      </c>
      <c r="DE888">
        <v>5448.2690000000002</v>
      </c>
      <c r="DF888">
        <v>6488.0839999999998</v>
      </c>
      <c r="DG888">
        <v>8293.7659999999996</v>
      </c>
      <c r="DH888">
        <v>3220.3649999999998</v>
      </c>
      <c r="DI888">
        <v>3885.28</v>
      </c>
      <c r="DJ888">
        <v>6289.5249999999996</v>
      </c>
      <c r="DK888">
        <v>2584.6909999999998</v>
      </c>
      <c r="DL888">
        <v>1894.365</v>
      </c>
      <c r="DM888">
        <v>2423.3690000000001</v>
      </c>
      <c r="DN888">
        <v>2389.2649999999999</v>
      </c>
      <c r="DO888">
        <v>20</v>
      </c>
      <c r="DP888">
        <v>20</v>
      </c>
    </row>
    <row r="889" spans="1:120" hidden="1" x14ac:dyDescent="0.25">
      <c r="A889" t="str">
        <f t="shared" si="13"/>
        <v>sublap_id-SLAP_PGF1_Elect DA 1-4 (1PM-9PM)_44396_20-20</v>
      </c>
      <c r="B889" t="s">
        <v>62</v>
      </c>
      <c r="C889" t="s">
        <v>289</v>
      </c>
      <c r="D889" t="s">
        <v>61</v>
      </c>
      <c r="E889" t="s">
        <v>290</v>
      </c>
      <c r="F889" t="s">
        <v>61</v>
      </c>
      <c r="G889" t="s">
        <v>61</v>
      </c>
      <c r="H889" t="s">
        <v>61</v>
      </c>
      <c r="I889" t="s">
        <v>61</v>
      </c>
      <c r="J889" t="s">
        <v>61</v>
      </c>
      <c r="K889" t="s">
        <v>203</v>
      </c>
      <c r="L889" s="18">
        <v>44396</v>
      </c>
      <c r="M889">
        <v>20</v>
      </c>
      <c r="N889">
        <v>20</v>
      </c>
      <c r="O889" t="s">
        <v>258</v>
      </c>
      <c r="P889">
        <v>87</v>
      </c>
      <c r="Q889">
        <v>86</v>
      </c>
      <c r="R889">
        <v>0</v>
      </c>
      <c r="S889">
        <v>0</v>
      </c>
      <c r="T889">
        <v>0</v>
      </c>
      <c r="U889">
        <v>1</v>
      </c>
      <c r="V889">
        <v>1</v>
      </c>
      <c r="W889">
        <v>3311.2741000000001</v>
      </c>
      <c r="X889">
        <v>2957.8128000000002</v>
      </c>
      <c r="Y889">
        <v>2955.8229999999999</v>
      </c>
      <c r="Z889">
        <v>2922.0862000000002</v>
      </c>
      <c r="AA889">
        <v>2956.3197</v>
      </c>
      <c r="AB889">
        <v>3063.4142000000002</v>
      </c>
      <c r="AC889">
        <v>3353.9445999999998</v>
      </c>
      <c r="AD889">
        <v>3971.0482000000002</v>
      </c>
      <c r="AE889">
        <v>4808.6417000000001</v>
      </c>
      <c r="AF889">
        <v>5206.125</v>
      </c>
      <c r="AG889">
        <v>5298.5590000000002</v>
      </c>
      <c r="AH889">
        <v>5679.7798000000003</v>
      </c>
      <c r="AI889">
        <v>5862.3296</v>
      </c>
      <c r="AJ889">
        <v>6059.7963</v>
      </c>
      <c r="AK889">
        <v>6193.4511000000002</v>
      </c>
      <c r="AL889">
        <v>6286.5132999999996</v>
      </c>
      <c r="AM889">
        <v>6314.5772999999999</v>
      </c>
      <c r="AN889">
        <v>6193.6887999999999</v>
      </c>
      <c r="AO889">
        <v>4937.8316999999997</v>
      </c>
      <c r="AP889">
        <v>4104.7141000000001</v>
      </c>
      <c r="AQ889">
        <v>5161.4014999999999</v>
      </c>
      <c r="AR889">
        <v>4179.0824000000002</v>
      </c>
      <c r="AS889">
        <v>3294.7406000000001</v>
      </c>
      <c r="AT889">
        <v>2932.6284000000001</v>
      </c>
      <c r="AU889">
        <v>85.854651000000004</v>
      </c>
      <c r="AV889">
        <v>83.424419</v>
      </c>
      <c r="AW889">
        <v>82.465115999999995</v>
      </c>
      <c r="AX889">
        <v>81.994185999999999</v>
      </c>
      <c r="AY889">
        <v>81.488371999999998</v>
      </c>
      <c r="AZ889">
        <v>80.924419</v>
      </c>
      <c r="BA889">
        <v>79.912790999999999</v>
      </c>
      <c r="BB889">
        <v>80.75</v>
      </c>
      <c r="BC889">
        <v>84.197674000000006</v>
      </c>
      <c r="BD889">
        <v>86.790698000000006</v>
      </c>
      <c r="BE889">
        <v>89.447674000000006</v>
      </c>
      <c r="BF889">
        <v>93.023256000000003</v>
      </c>
      <c r="BG889">
        <v>95.668604999999999</v>
      </c>
      <c r="BH889">
        <v>99.122093000000007</v>
      </c>
      <c r="BI889">
        <v>101.59302</v>
      </c>
      <c r="BJ889">
        <v>103.06395000000001</v>
      </c>
      <c r="BK889">
        <v>104.93022999999999</v>
      </c>
      <c r="BL889">
        <v>105.37791</v>
      </c>
      <c r="BM889">
        <v>104.77325999999999</v>
      </c>
      <c r="BN889">
        <v>101.27907</v>
      </c>
      <c r="BO889">
        <v>97.197674000000006</v>
      </c>
      <c r="BP889">
        <v>94.581395000000001</v>
      </c>
      <c r="BQ889">
        <v>91.598837000000003</v>
      </c>
      <c r="BR889">
        <v>88.674419</v>
      </c>
      <c r="BS889">
        <v>-54.603960000000001</v>
      </c>
      <c r="BT889">
        <v>-38.121479999999998</v>
      </c>
      <c r="BU889">
        <v>-27.996559999999999</v>
      </c>
      <c r="BV889">
        <v>-42.248669999999997</v>
      </c>
      <c r="BW889">
        <v>-32.940010000000001</v>
      </c>
      <c r="BX889">
        <v>-17.93327</v>
      </c>
      <c r="BY889">
        <v>-34.436729999999997</v>
      </c>
      <c r="BZ889">
        <v>64.252830000000003</v>
      </c>
      <c r="CA889">
        <v>6.3435100000000002</v>
      </c>
      <c r="CB889">
        <v>-5.1424019999999997</v>
      </c>
      <c r="CC889">
        <v>110.81319999999999</v>
      </c>
      <c r="CD889">
        <v>70.857900000000001</v>
      </c>
      <c r="CE889">
        <v>15.87022</v>
      </c>
      <c r="CF889">
        <v>8.4291520000000002</v>
      </c>
      <c r="CG889">
        <v>-1.3433139999999999</v>
      </c>
      <c r="CH889">
        <v>-28.127659999999999</v>
      </c>
      <c r="CI889">
        <v>-30.816020000000002</v>
      </c>
      <c r="CJ889">
        <v>31.379180000000002</v>
      </c>
      <c r="CK889">
        <v>1137.096</v>
      </c>
      <c r="CL889">
        <v>2053.6680000000001</v>
      </c>
      <c r="CM889">
        <v>499.51740000000001</v>
      </c>
      <c r="CN889">
        <v>6.8437609999999998</v>
      </c>
      <c r="CO889">
        <v>-64.503479999999996</v>
      </c>
      <c r="CP889">
        <v>-52.568800000000003</v>
      </c>
      <c r="CQ889">
        <v>9084.598</v>
      </c>
      <c r="CR889">
        <v>1581.22</v>
      </c>
      <c r="CS889">
        <v>1541.193</v>
      </c>
      <c r="CT889">
        <v>1549.011</v>
      </c>
      <c r="CU889">
        <v>1497.08</v>
      </c>
      <c r="CV889">
        <v>1674.819</v>
      </c>
      <c r="CW889">
        <v>941.98900000000003</v>
      </c>
      <c r="CX889">
        <v>1714.9069999999999</v>
      </c>
      <c r="CY889">
        <v>1621.6759999999999</v>
      </c>
      <c r="CZ889">
        <v>1642.425</v>
      </c>
      <c r="DA889">
        <v>6337.4889999999996</v>
      </c>
      <c r="DB889">
        <v>2601.1370000000002</v>
      </c>
      <c r="DC889">
        <v>2311.9360000000001</v>
      </c>
      <c r="DD889">
        <v>2970.3490000000002</v>
      </c>
      <c r="DE889">
        <v>3544.433</v>
      </c>
      <c r="DF889">
        <v>3791.8209999999999</v>
      </c>
      <c r="DG889">
        <v>4297.1350000000002</v>
      </c>
      <c r="DH889">
        <v>10746.23</v>
      </c>
      <c r="DI889">
        <v>11736.37</v>
      </c>
      <c r="DJ889">
        <v>14182.89</v>
      </c>
      <c r="DK889">
        <v>8335.0820000000003</v>
      </c>
      <c r="DL889">
        <v>8655.4439999999995</v>
      </c>
      <c r="DM889">
        <v>5960.6719999999996</v>
      </c>
      <c r="DN889">
        <v>5605.6850000000004</v>
      </c>
      <c r="DO889">
        <v>20</v>
      </c>
      <c r="DP889">
        <v>20</v>
      </c>
    </row>
    <row r="890" spans="1:120" x14ac:dyDescent="0.25">
      <c r="A890" t="str">
        <f t="shared" si="13"/>
        <v>AutoDR-Yes_Elect DA 1-4 (1PM-9PM)_44396_20-20</v>
      </c>
      <c r="B890" t="s">
        <v>62</v>
      </c>
      <c r="C890" t="s">
        <v>322</v>
      </c>
      <c r="D890" t="s">
        <v>61</v>
      </c>
      <c r="E890" t="s">
        <v>61</v>
      </c>
      <c r="F890" t="s">
        <v>61</v>
      </c>
      <c r="G890" t="s">
        <v>61</v>
      </c>
      <c r="H890" t="s">
        <v>98</v>
      </c>
      <c r="I890" t="s">
        <v>61</v>
      </c>
      <c r="J890" t="s">
        <v>61</v>
      </c>
      <c r="K890" t="s">
        <v>203</v>
      </c>
      <c r="L890" s="18">
        <v>44396</v>
      </c>
      <c r="M890">
        <v>20</v>
      </c>
      <c r="N890">
        <v>20</v>
      </c>
      <c r="O890" t="s">
        <v>258</v>
      </c>
      <c r="P890">
        <v>28</v>
      </c>
      <c r="Q890">
        <v>28</v>
      </c>
      <c r="R890">
        <v>0</v>
      </c>
      <c r="S890">
        <v>0</v>
      </c>
      <c r="T890">
        <v>0</v>
      </c>
      <c r="U890">
        <v>1</v>
      </c>
      <c r="V890">
        <v>1</v>
      </c>
      <c r="W890">
        <v>1512.778</v>
      </c>
      <c r="X890">
        <v>1246.646</v>
      </c>
      <c r="Y890">
        <v>1171.306</v>
      </c>
      <c r="Z890">
        <v>1106.03</v>
      </c>
      <c r="AA890">
        <v>1119.694</v>
      </c>
      <c r="AB890">
        <v>1168.296</v>
      </c>
      <c r="AC890">
        <v>1154.748</v>
      </c>
      <c r="AD890">
        <v>1206.864</v>
      </c>
      <c r="AE890">
        <v>1542.9739999999999</v>
      </c>
      <c r="AF890">
        <v>1849.0540000000001</v>
      </c>
      <c r="AG890">
        <v>1987.1020000000001</v>
      </c>
      <c r="AH890">
        <v>2160.8139999999999</v>
      </c>
      <c r="AI890">
        <v>2308.9699999999998</v>
      </c>
      <c r="AJ890">
        <v>2490.672</v>
      </c>
      <c r="AK890">
        <v>2542.5479999999998</v>
      </c>
      <c r="AL890">
        <v>2487.6239999999998</v>
      </c>
      <c r="AM890">
        <v>2562.9520000000002</v>
      </c>
      <c r="AN890">
        <v>2499.3020000000001</v>
      </c>
      <c r="AO890">
        <v>2376.2840000000001</v>
      </c>
      <c r="AP890">
        <v>2085.576</v>
      </c>
      <c r="AQ890">
        <v>2316.9140000000002</v>
      </c>
      <c r="AR890">
        <v>2009.06</v>
      </c>
      <c r="AS890">
        <v>1550.7080000000001</v>
      </c>
      <c r="AT890">
        <v>1413.27</v>
      </c>
      <c r="AU890">
        <v>66.892857000000006</v>
      </c>
      <c r="AV890">
        <v>66.875</v>
      </c>
      <c r="AW890">
        <v>66.25</v>
      </c>
      <c r="AX890">
        <v>65.625</v>
      </c>
      <c r="AY890">
        <v>65.392857000000006</v>
      </c>
      <c r="AZ890">
        <v>65</v>
      </c>
      <c r="BA890">
        <v>64.392857000000006</v>
      </c>
      <c r="BB890">
        <v>65.178571000000005</v>
      </c>
      <c r="BC890">
        <v>67.928571000000005</v>
      </c>
      <c r="BD890">
        <v>71.964286000000001</v>
      </c>
      <c r="BE890">
        <v>75.517857000000006</v>
      </c>
      <c r="BF890">
        <v>78.642857000000006</v>
      </c>
      <c r="BG890">
        <v>81.571428999999995</v>
      </c>
      <c r="BH890">
        <v>83.714286000000001</v>
      </c>
      <c r="BI890">
        <v>84.5</v>
      </c>
      <c r="BJ890">
        <v>84.821428999999995</v>
      </c>
      <c r="BK890">
        <v>84.517857000000006</v>
      </c>
      <c r="BL890">
        <v>83.517857000000006</v>
      </c>
      <c r="BM890">
        <v>81.178571000000005</v>
      </c>
      <c r="BN890">
        <v>77.982142999999994</v>
      </c>
      <c r="BO890">
        <v>73.642857000000006</v>
      </c>
      <c r="BP890">
        <v>70.321428999999995</v>
      </c>
      <c r="BQ890">
        <v>68.517857000000006</v>
      </c>
      <c r="BR890">
        <v>66.964286000000001</v>
      </c>
      <c r="BS890">
        <v>-28.356190000000002</v>
      </c>
      <c r="BT890">
        <v>-10.79524</v>
      </c>
      <c r="BU890">
        <v>9.0624749999999992</v>
      </c>
      <c r="BV890">
        <v>-11.088089999999999</v>
      </c>
      <c r="BW890">
        <v>-8.6245049999999992</v>
      </c>
      <c r="BX890">
        <v>-18.9682</v>
      </c>
      <c r="BY890">
        <v>16.33914</v>
      </c>
      <c r="BZ890">
        <v>32.267440000000001</v>
      </c>
      <c r="CA890">
        <v>1.974094</v>
      </c>
      <c r="CB890">
        <v>-23.065930000000002</v>
      </c>
      <c r="CC890">
        <v>2.4796279999999999</v>
      </c>
      <c r="CD890">
        <v>20.283560000000001</v>
      </c>
      <c r="CE890">
        <v>2.3848569999999998</v>
      </c>
      <c r="CF890">
        <v>-20.619800000000001</v>
      </c>
      <c r="CG890">
        <v>-30.408290000000001</v>
      </c>
      <c r="CH890">
        <v>-16.339860000000002</v>
      </c>
      <c r="CI890">
        <v>-12.040839999999999</v>
      </c>
      <c r="CJ890">
        <v>15.302680000000001</v>
      </c>
      <c r="CK890">
        <v>55.212159999999997</v>
      </c>
      <c r="CL890">
        <v>220.06809999999999</v>
      </c>
      <c r="CM890">
        <v>-69.347020000000001</v>
      </c>
      <c r="CN890">
        <v>5.5140359999999999</v>
      </c>
      <c r="CO890">
        <v>1.1178319999999999</v>
      </c>
      <c r="CP890">
        <v>-12.975099999999999</v>
      </c>
      <c r="CQ890">
        <v>697.74009999999998</v>
      </c>
      <c r="CR890">
        <v>319.43490000000003</v>
      </c>
      <c r="CS890">
        <v>591.49429999999995</v>
      </c>
      <c r="CT890">
        <v>304.09219999999999</v>
      </c>
      <c r="CU890">
        <v>244.023</v>
      </c>
      <c r="CV890">
        <v>204.1602</v>
      </c>
      <c r="CW890">
        <v>169.28870000000001</v>
      </c>
      <c r="CX890">
        <v>176.19329999999999</v>
      </c>
      <c r="CY890">
        <v>466.4418</v>
      </c>
      <c r="CZ890">
        <v>424.09789999999998</v>
      </c>
      <c r="DA890">
        <v>734.67079999999999</v>
      </c>
      <c r="DB890">
        <v>636.29830000000004</v>
      </c>
      <c r="DC890">
        <v>378.15690000000001</v>
      </c>
      <c r="DD890">
        <v>778.07950000000005</v>
      </c>
      <c r="DE890">
        <v>490.84859999999998</v>
      </c>
      <c r="DF890">
        <v>624.04960000000005</v>
      </c>
      <c r="DG890">
        <v>1248.6990000000001</v>
      </c>
      <c r="DH890">
        <v>1475.248</v>
      </c>
      <c r="DI890">
        <v>1604.6189999999999</v>
      </c>
      <c r="DJ890">
        <v>1285.3879999999999</v>
      </c>
      <c r="DK890">
        <v>1176.9690000000001</v>
      </c>
      <c r="DL890">
        <v>1167.778</v>
      </c>
      <c r="DM890">
        <v>1351.48</v>
      </c>
      <c r="DN890">
        <v>1091.6990000000001</v>
      </c>
      <c r="DO890">
        <v>20</v>
      </c>
      <c r="DP890">
        <v>20</v>
      </c>
    </row>
    <row r="891" spans="1:120" hidden="1" x14ac:dyDescent="0.25">
      <c r="A891" t="str">
        <f t="shared" si="13"/>
        <v>Industry_Type-1. Agriculture, Mining &amp; Construction_Elect DA 1-4 (1PM-9PM)_44396_20-20</v>
      </c>
      <c r="B891" t="s">
        <v>62</v>
      </c>
      <c r="C891" t="s">
        <v>211</v>
      </c>
      <c r="D891" t="s">
        <v>61</v>
      </c>
      <c r="E891" t="s">
        <v>61</v>
      </c>
      <c r="F891" t="s">
        <v>61</v>
      </c>
      <c r="G891" t="s">
        <v>30</v>
      </c>
      <c r="H891" t="s">
        <v>61</v>
      </c>
      <c r="I891" t="s">
        <v>61</v>
      </c>
      <c r="J891" t="s">
        <v>61</v>
      </c>
      <c r="K891" t="s">
        <v>203</v>
      </c>
      <c r="L891" s="18">
        <v>44396</v>
      </c>
      <c r="M891">
        <v>20</v>
      </c>
      <c r="N891">
        <v>20</v>
      </c>
      <c r="O891" t="s">
        <v>258</v>
      </c>
      <c r="P891">
        <v>17</v>
      </c>
      <c r="Q891">
        <v>17</v>
      </c>
      <c r="R891">
        <v>0</v>
      </c>
      <c r="S891">
        <v>0</v>
      </c>
      <c r="T891">
        <v>0</v>
      </c>
      <c r="U891">
        <v>1</v>
      </c>
      <c r="V891">
        <v>1</v>
      </c>
      <c r="W891">
        <v>4240.72</v>
      </c>
      <c r="X891">
        <v>3028.96</v>
      </c>
      <c r="Y891">
        <v>3030.56</v>
      </c>
      <c r="Z891">
        <v>3028.88</v>
      </c>
      <c r="AA891">
        <v>3029.04</v>
      </c>
      <c r="AB891">
        <v>3029.28</v>
      </c>
      <c r="AC891">
        <v>3097.84</v>
      </c>
      <c r="AD891">
        <v>3573.28</v>
      </c>
      <c r="AE891">
        <v>3494.8</v>
      </c>
      <c r="AF891">
        <v>3343.36</v>
      </c>
      <c r="AG891">
        <v>3321.76</v>
      </c>
      <c r="AH891">
        <v>3312</v>
      </c>
      <c r="AI891">
        <v>3323.04</v>
      </c>
      <c r="AJ891">
        <v>3361.28</v>
      </c>
      <c r="AK891">
        <v>3506.4</v>
      </c>
      <c r="AL891">
        <v>3501.12</v>
      </c>
      <c r="AM891">
        <v>3528.96</v>
      </c>
      <c r="AN891">
        <v>3619.92</v>
      </c>
      <c r="AO891">
        <v>1336.48</v>
      </c>
      <c r="AP891">
        <v>35.119999999999997</v>
      </c>
      <c r="AQ891">
        <v>1785.04</v>
      </c>
      <c r="AR891">
        <v>3045.28</v>
      </c>
      <c r="AS891">
        <v>3759.12</v>
      </c>
      <c r="AT891">
        <v>3783.12</v>
      </c>
      <c r="AU891">
        <v>86.5</v>
      </c>
      <c r="AV891">
        <v>84</v>
      </c>
      <c r="AW891">
        <v>83</v>
      </c>
      <c r="AX891">
        <v>82.5</v>
      </c>
      <c r="AY891">
        <v>82</v>
      </c>
      <c r="AZ891">
        <v>81.5</v>
      </c>
      <c r="BA891">
        <v>80.5</v>
      </c>
      <c r="BB891">
        <v>81.5</v>
      </c>
      <c r="BC891">
        <v>85</v>
      </c>
      <c r="BD891">
        <v>87.5</v>
      </c>
      <c r="BE891">
        <v>90</v>
      </c>
      <c r="BF891">
        <v>93.5</v>
      </c>
      <c r="BG891">
        <v>96</v>
      </c>
      <c r="BH891">
        <v>99.5</v>
      </c>
      <c r="BI891">
        <v>102</v>
      </c>
      <c r="BJ891">
        <v>103.5</v>
      </c>
      <c r="BK891">
        <v>105.5</v>
      </c>
      <c r="BL891">
        <v>106</v>
      </c>
      <c r="BM891">
        <v>105.5</v>
      </c>
      <c r="BN891">
        <v>102</v>
      </c>
      <c r="BO891">
        <v>98</v>
      </c>
      <c r="BP891">
        <v>95.5</v>
      </c>
      <c r="BQ891">
        <v>92.5</v>
      </c>
      <c r="BR891">
        <v>89.5</v>
      </c>
      <c r="BS891">
        <v>-100.07250000000001</v>
      </c>
      <c r="BT891">
        <v>21.126629999999999</v>
      </c>
      <c r="BU891">
        <v>32.626989999999999</v>
      </c>
      <c r="BV891">
        <v>25.5349</v>
      </c>
      <c r="BW891">
        <v>13.074669999999999</v>
      </c>
      <c r="BX891">
        <v>16.11739</v>
      </c>
      <c r="BY891">
        <v>23.57254</v>
      </c>
      <c r="BZ891">
        <v>2.4564170000000001</v>
      </c>
      <c r="CA891">
        <v>-22.964289999999998</v>
      </c>
      <c r="CB891">
        <v>-34.722290000000001</v>
      </c>
      <c r="CC891">
        <v>52.588720000000002</v>
      </c>
      <c r="CD891">
        <v>42.725990000000003</v>
      </c>
      <c r="CE891">
        <v>30.212050000000001</v>
      </c>
      <c r="CF891">
        <v>31.688949999999998</v>
      </c>
      <c r="CG891">
        <v>-6.0417079999999999</v>
      </c>
      <c r="CH891">
        <v>-4.9645570000000001</v>
      </c>
      <c r="CI891">
        <v>6.5245290000000002</v>
      </c>
      <c r="CJ891">
        <v>115.8546</v>
      </c>
      <c r="CK891">
        <v>2449.3240000000001</v>
      </c>
      <c r="CL891">
        <v>4374.7820000000002</v>
      </c>
      <c r="CM891">
        <v>2290.2339999999999</v>
      </c>
      <c r="CN891">
        <v>547.71289999999999</v>
      </c>
      <c r="CO891">
        <v>94.313900000000004</v>
      </c>
      <c r="CP891">
        <v>92.762119999999996</v>
      </c>
      <c r="CQ891">
        <v>19411.32</v>
      </c>
      <c r="CR891">
        <v>5543.7790000000005</v>
      </c>
      <c r="CS891">
        <v>5329.2139999999999</v>
      </c>
      <c r="CT891">
        <v>5112.6940000000004</v>
      </c>
      <c r="CU891">
        <v>4946.79</v>
      </c>
      <c r="CV891">
        <v>5192.5379999999996</v>
      </c>
      <c r="CW891">
        <v>2449.2849999999999</v>
      </c>
      <c r="CX891">
        <v>3436.6709999999998</v>
      </c>
      <c r="CY891">
        <v>4768.3940000000002</v>
      </c>
      <c r="CZ891">
        <v>5805.2719999999999</v>
      </c>
      <c r="DA891">
        <v>11019.45</v>
      </c>
      <c r="DB891">
        <v>8284.9789999999994</v>
      </c>
      <c r="DC891">
        <v>7658.598</v>
      </c>
      <c r="DD891">
        <v>8604.39</v>
      </c>
      <c r="DE891">
        <v>10913.53</v>
      </c>
      <c r="DF891">
        <v>11124.87</v>
      </c>
      <c r="DG891">
        <v>11937.58</v>
      </c>
      <c r="DH891">
        <v>19901.580000000002</v>
      </c>
      <c r="DI891">
        <v>20989.67</v>
      </c>
      <c r="DJ891">
        <v>22346.1</v>
      </c>
      <c r="DK891">
        <v>30859.02</v>
      </c>
      <c r="DL891">
        <v>21191.18</v>
      </c>
      <c r="DM891">
        <v>18865.22</v>
      </c>
      <c r="DN891">
        <v>19359.830000000002</v>
      </c>
      <c r="DO891">
        <v>20</v>
      </c>
      <c r="DP891">
        <v>20</v>
      </c>
    </row>
    <row r="892" spans="1:120" hidden="1" x14ac:dyDescent="0.25">
      <c r="A892" t="str">
        <f t="shared" si="13"/>
        <v>sublap_id-SLAP_PGSI_Elect DA 1-4 (1PM-9PM)_44396_20-20</v>
      </c>
      <c r="B892" t="s">
        <v>62</v>
      </c>
      <c r="C892" t="s">
        <v>277</v>
      </c>
      <c r="D892" t="s">
        <v>61</v>
      </c>
      <c r="E892" t="s">
        <v>278</v>
      </c>
      <c r="F892" t="s">
        <v>61</v>
      </c>
      <c r="G892" t="s">
        <v>61</v>
      </c>
      <c r="H892" t="s">
        <v>61</v>
      </c>
      <c r="I892" t="s">
        <v>61</v>
      </c>
      <c r="J892" t="s">
        <v>61</v>
      </c>
      <c r="K892" t="s">
        <v>203</v>
      </c>
      <c r="L892" s="18">
        <v>44396</v>
      </c>
      <c r="M892">
        <v>20</v>
      </c>
      <c r="N892">
        <v>20</v>
      </c>
      <c r="O892" t="s">
        <v>258</v>
      </c>
      <c r="P892">
        <v>34</v>
      </c>
      <c r="Q892">
        <v>34</v>
      </c>
      <c r="R892">
        <v>0</v>
      </c>
      <c r="S892">
        <v>0</v>
      </c>
      <c r="T892">
        <v>0</v>
      </c>
      <c r="U892">
        <v>1</v>
      </c>
      <c r="V892">
        <v>1</v>
      </c>
      <c r="W892">
        <v>684.15039999999999</v>
      </c>
      <c r="X892">
        <v>643.26900000000001</v>
      </c>
      <c r="Y892">
        <v>652.83000000000004</v>
      </c>
      <c r="Z892">
        <v>642.23</v>
      </c>
      <c r="AA892">
        <v>700.22</v>
      </c>
      <c r="AB892">
        <v>760.27800000000002</v>
      </c>
      <c r="AC892">
        <v>753.65160000000003</v>
      </c>
      <c r="AD892">
        <v>900.49540000000002</v>
      </c>
      <c r="AE892">
        <v>1206.1220000000001</v>
      </c>
      <c r="AF892">
        <v>1231.2550000000001</v>
      </c>
      <c r="AG892">
        <v>1241.8679999999999</v>
      </c>
      <c r="AH892">
        <v>1298.1489999999999</v>
      </c>
      <c r="AI892">
        <v>1377.816</v>
      </c>
      <c r="AJ892">
        <v>1508.1410000000001</v>
      </c>
      <c r="AK892">
        <v>1493.5039999999999</v>
      </c>
      <c r="AL892">
        <v>1512.9480000000001</v>
      </c>
      <c r="AM892">
        <v>1586.6130000000001</v>
      </c>
      <c r="AN892">
        <v>1598.056</v>
      </c>
      <c r="AO892">
        <v>1487.5619999999999</v>
      </c>
      <c r="AP892">
        <v>1332.568</v>
      </c>
      <c r="AQ892">
        <v>1405.3320000000001</v>
      </c>
      <c r="AR892">
        <v>1145.5139999999999</v>
      </c>
      <c r="AS892">
        <v>871.32299999999998</v>
      </c>
      <c r="AT892">
        <v>751.18</v>
      </c>
      <c r="AU892">
        <v>76.25</v>
      </c>
      <c r="AV892">
        <v>75.264706000000004</v>
      </c>
      <c r="AW892">
        <v>73.838234999999997</v>
      </c>
      <c r="AX892">
        <v>72.808824000000001</v>
      </c>
      <c r="AY892">
        <v>72.191175999999999</v>
      </c>
      <c r="AZ892">
        <v>71.073528999999994</v>
      </c>
      <c r="BA892">
        <v>69.941175999999999</v>
      </c>
      <c r="BB892">
        <v>70.941175999999999</v>
      </c>
      <c r="BC892">
        <v>76.323528999999994</v>
      </c>
      <c r="BD892">
        <v>81.75</v>
      </c>
      <c r="BE892">
        <v>85.279411999999994</v>
      </c>
      <c r="BF892">
        <v>89.058824000000001</v>
      </c>
      <c r="BG892">
        <v>92.235293999999996</v>
      </c>
      <c r="BH892">
        <v>94.25</v>
      </c>
      <c r="BI892">
        <v>95.735293999999996</v>
      </c>
      <c r="BJ892">
        <v>96.897058999999999</v>
      </c>
      <c r="BK892">
        <v>97.426471000000006</v>
      </c>
      <c r="BL892">
        <v>97.691175999999999</v>
      </c>
      <c r="BM892">
        <v>96.691175999999999</v>
      </c>
      <c r="BN892">
        <v>93.852941000000001</v>
      </c>
      <c r="BO892">
        <v>88.264706000000004</v>
      </c>
      <c r="BP892">
        <v>82.5</v>
      </c>
      <c r="BQ892">
        <v>79.147058999999999</v>
      </c>
      <c r="BR892">
        <v>77.705882000000003</v>
      </c>
      <c r="BS892">
        <v>-13.83442</v>
      </c>
      <c r="BT892">
        <v>-12.57282</v>
      </c>
      <c r="BU892">
        <v>8.6072290000000002</v>
      </c>
      <c r="BV892">
        <v>-1.010516</v>
      </c>
      <c r="BW892">
        <v>-20.67529</v>
      </c>
      <c r="BX892">
        <v>-24.50028</v>
      </c>
      <c r="BY892">
        <v>13.561780000000001</v>
      </c>
      <c r="BZ892">
        <v>24.493030000000001</v>
      </c>
      <c r="CA892">
        <v>8.8862679999999994</v>
      </c>
      <c r="CB892">
        <v>-4.0442210000000003</v>
      </c>
      <c r="CC892">
        <v>-0.35232530000000001</v>
      </c>
      <c r="CD892">
        <v>9.4884769999999996</v>
      </c>
      <c r="CE892">
        <v>-0.21364259999999999</v>
      </c>
      <c r="CF892">
        <v>-10.067159999999999</v>
      </c>
      <c r="CG892">
        <v>4.5813389999999998</v>
      </c>
      <c r="CH892">
        <v>-1.7186650000000001</v>
      </c>
      <c r="CI892">
        <v>1.7008049999999999</v>
      </c>
      <c r="CJ892">
        <v>0.20844979999999999</v>
      </c>
      <c r="CK892">
        <v>39.70214</v>
      </c>
      <c r="CL892">
        <v>175.34059999999999</v>
      </c>
      <c r="CM892">
        <v>-32.230600000000003</v>
      </c>
      <c r="CN892">
        <v>-11.727639999999999</v>
      </c>
      <c r="CO892">
        <v>-50.270310000000002</v>
      </c>
      <c r="CP892">
        <v>-29.284669999999998</v>
      </c>
      <c r="CQ892">
        <v>462.45420000000001</v>
      </c>
      <c r="CR892">
        <v>290.33909999999997</v>
      </c>
      <c r="CS892">
        <v>667.49549999999999</v>
      </c>
      <c r="CT892">
        <v>339.89120000000003</v>
      </c>
      <c r="CU892">
        <v>240.21289999999999</v>
      </c>
      <c r="CV892">
        <v>221.44159999999999</v>
      </c>
      <c r="CW892">
        <v>185.57759999999999</v>
      </c>
      <c r="CX892">
        <v>193.3767</v>
      </c>
      <c r="CY892">
        <v>375.44510000000002</v>
      </c>
      <c r="CZ892">
        <v>282.70979999999997</v>
      </c>
      <c r="DA892">
        <v>575.39279999999997</v>
      </c>
      <c r="DB892">
        <v>471.70119999999997</v>
      </c>
      <c r="DC892">
        <v>147.3271</v>
      </c>
      <c r="DD892">
        <v>575.14</v>
      </c>
      <c r="DE892">
        <v>232.96340000000001</v>
      </c>
      <c r="DF892">
        <v>408.32650000000001</v>
      </c>
      <c r="DG892">
        <v>991.32659999999998</v>
      </c>
      <c r="DH892">
        <v>1144.739</v>
      </c>
      <c r="DI892">
        <v>1339.89</v>
      </c>
      <c r="DJ892">
        <v>968.60990000000004</v>
      </c>
      <c r="DK892">
        <v>955.18489999999997</v>
      </c>
      <c r="DL892">
        <v>956.73710000000005</v>
      </c>
      <c r="DM892">
        <v>782.69290000000001</v>
      </c>
      <c r="DN892">
        <v>577.93020000000001</v>
      </c>
      <c r="DO892">
        <v>20</v>
      </c>
      <c r="DP892">
        <v>20</v>
      </c>
    </row>
    <row r="893" spans="1:120" hidden="1" x14ac:dyDescent="0.25">
      <c r="A893" t="str">
        <f t="shared" si="13"/>
        <v>OtherDR-No_Elect DA 1-4 (1PM-9PM)_44396_20-20</v>
      </c>
      <c r="B893" t="s">
        <v>62</v>
      </c>
      <c r="C893" t="s">
        <v>323</v>
      </c>
      <c r="D893" t="s">
        <v>61</v>
      </c>
      <c r="E893" t="s">
        <v>61</v>
      </c>
      <c r="F893" t="s">
        <v>61</v>
      </c>
      <c r="G893" t="s">
        <v>61</v>
      </c>
      <c r="H893" t="s">
        <v>61</v>
      </c>
      <c r="I893" t="s">
        <v>97</v>
      </c>
      <c r="J893" t="s">
        <v>61</v>
      </c>
      <c r="K893" t="s">
        <v>203</v>
      </c>
      <c r="L893" s="18">
        <v>44396</v>
      </c>
      <c r="M893">
        <v>20</v>
      </c>
      <c r="N893">
        <v>20</v>
      </c>
      <c r="O893" t="s">
        <v>258</v>
      </c>
      <c r="P893">
        <v>339</v>
      </c>
      <c r="Q893">
        <v>331</v>
      </c>
      <c r="R893">
        <v>0</v>
      </c>
      <c r="S893">
        <v>0</v>
      </c>
      <c r="T893">
        <v>0</v>
      </c>
      <c r="U893">
        <v>1</v>
      </c>
      <c r="V893">
        <v>1</v>
      </c>
      <c r="W893">
        <v>15471.199000000001</v>
      </c>
      <c r="X893">
        <v>13112.453</v>
      </c>
      <c r="Y893">
        <v>13198.441999999999</v>
      </c>
      <c r="Z893">
        <v>13079.647000000001</v>
      </c>
      <c r="AA893">
        <v>13580.617</v>
      </c>
      <c r="AB893">
        <v>14713.254000000001</v>
      </c>
      <c r="AC893">
        <v>16407.698</v>
      </c>
      <c r="AD893">
        <v>19119.544000000002</v>
      </c>
      <c r="AE893">
        <v>22290.663</v>
      </c>
      <c r="AF893">
        <v>23929.907999999999</v>
      </c>
      <c r="AG893">
        <v>25426.737000000001</v>
      </c>
      <c r="AH893">
        <v>28142.089</v>
      </c>
      <c r="AI893">
        <v>29032.973999999998</v>
      </c>
      <c r="AJ893">
        <v>30382.186000000002</v>
      </c>
      <c r="AK893">
        <v>31116.535</v>
      </c>
      <c r="AL893">
        <v>31563.391</v>
      </c>
      <c r="AM893">
        <v>31458.192999999999</v>
      </c>
      <c r="AN893">
        <v>30639.745999999999</v>
      </c>
      <c r="AO893">
        <v>27181.131000000001</v>
      </c>
      <c r="AP893">
        <v>21391.212</v>
      </c>
      <c r="AQ893">
        <v>22634.471000000001</v>
      </c>
      <c r="AR893">
        <v>19374.901999999998</v>
      </c>
      <c r="AS893">
        <v>17144.672999999999</v>
      </c>
      <c r="AT893">
        <v>15901.071</v>
      </c>
      <c r="AU893">
        <v>70.530210999999994</v>
      </c>
      <c r="AV893">
        <v>69.851963999999995</v>
      </c>
      <c r="AW893">
        <v>69.135952000000003</v>
      </c>
      <c r="AX893">
        <v>68.512084999999999</v>
      </c>
      <c r="AY893">
        <v>68.200906000000003</v>
      </c>
      <c r="AZ893">
        <v>67.767371999999995</v>
      </c>
      <c r="BA893">
        <v>67.084592000000001</v>
      </c>
      <c r="BB893">
        <v>67.945618999999994</v>
      </c>
      <c r="BC893">
        <v>70.927492000000001</v>
      </c>
      <c r="BD893">
        <v>74.716012000000006</v>
      </c>
      <c r="BE893">
        <v>78.179758000000007</v>
      </c>
      <c r="BF893">
        <v>81.634440999999995</v>
      </c>
      <c r="BG893">
        <v>84.468277999999998</v>
      </c>
      <c r="BH893">
        <v>86.811177999999998</v>
      </c>
      <c r="BI893">
        <v>87.974320000000006</v>
      </c>
      <c r="BJ893">
        <v>88.540785</v>
      </c>
      <c r="BK893">
        <v>88.720544000000004</v>
      </c>
      <c r="BL893">
        <v>87.984893999999997</v>
      </c>
      <c r="BM893">
        <v>86.057401999999996</v>
      </c>
      <c r="BN893">
        <v>82.851963999999995</v>
      </c>
      <c r="BO893">
        <v>78.560423</v>
      </c>
      <c r="BP893">
        <v>75.250754999999998</v>
      </c>
      <c r="BQ893">
        <v>73.087613000000005</v>
      </c>
      <c r="BR893">
        <v>71.311177999999998</v>
      </c>
      <c r="BS893">
        <v>-269.4178</v>
      </c>
      <c r="BT893">
        <v>67.288740000000004</v>
      </c>
      <c r="BU893">
        <v>35.293590000000002</v>
      </c>
      <c r="BV893">
        <v>19.549320000000002</v>
      </c>
      <c r="BW893">
        <v>120.5476</v>
      </c>
      <c r="BX893">
        <v>156.1549</v>
      </c>
      <c r="BY893">
        <v>66.126320000000007</v>
      </c>
      <c r="BZ893">
        <v>70.525009999999995</v>
      </c>
      <c r="CA893">
        <v>-207.79759999999999</v>
      </c>
      <c r="CB893">
        <v>-261.85520000000002</v>
      </c>
      <c r="CC893">
        <v>-68.515230000000003</v>
      </c>
      <c r="CD893">
        <v>-329.8922</v>
      </c>
      <c r="CE893">
        <v>-303.4948</v>
      </c>
      <c r="CF893">
        <v>-432.12509999999997</v>
      </c>
      <c r="CG893">
        <v>-571.64400000000001</v>
      </c>
      <c r="CH893">
        <v>-493.899</v>
      </c>
      <c r="CI893">
        <v>-587.09090000000003</v>
      </c>
      <c r="CJ893">
        <v>-454.05070000000001</v>
      </c>
      <c r="CK893">
        <v>2365.4650000000001</v>
      </c>
      <c r="CL893">
        <v>7494.1940000000004</v>
      </c>
      <c r="CM893">
        <v>2477.154</v>
      </c>
      <c r="CN893">
        <v>312.61540000000002</v>
      </c>
      <c r="CO893">
        <v>-244.4924</v>
      </c>
      <c r="CP893">
        <v>-179.22649999999999</v>
      </c>
      <c r="CQ893">
        <v>51357.67</v>
      </c>
      <c r="CR893">
        <v>15248</v>
      </c>
      <c r="CS893">
        <v>16522.38</v>
      </c>
      <c r="CT893">
        <v>15616.87</v>
      </c>
      <c r="CU893">
        <v>12263.09</v>
      </c>
      <c r="CV893">
        <v>12292.98</v>
      </c>
      <c r="CW893">
        <v>6661.9</v>
      </c>
      <c r="CX893">
        <v>7924.9840000000004</v>
      </c>
      <c r="CY893">
        <v>14150.21</v>
      </c>
      <c r="CZ893">
        <v>15868.53</v>
      </c>
      <c r="DA893">
        <v>31461.3</v>
      </c>
      <c r="DB893">
        <v>32684.83</v>
      </c>
      <c r="DC893">
        <v>38736.11</v>
      </c>
      <c r="DD893">
        <v>46651.89</v>
      </c>
      <c r="DE893">
        <v>56182.79</v>
      </c>
      <c r="DF893">
        <v>62249.79</v>
      </c>
      <c r="DG893">
        <v>71640.429999999993</v>
      </c>
      <c r="DH893">
        <v>67623.23</v>
      </c>
      <c r="DI893">
        <v>71854.47</v>
      </c>
      <c r="DJ893">
        <v>69076.7</v>
      </c>
      <c r="DK893">
        <v>73459.63</v>
      </c>
      <c r="DL893">
        <v>56851.77</v>
      </c>
      <c r="DM893">
        <v>39333.1</v>
      </c>
      <c r="DN893">
        <v>35166.199999999997</v>
      </c>
      <c r="DO893">
        <v>20</v>
      </c>
      <c r="DP893">
        <v>20</v>
      </c>
    </row>
    <row r="894" spans="1:120" hidden="1" x14ac:dyDescent="0.25">
      <c r="A894" t="str">
        <f t="shared" si="13"/>
        <v>Industry_Type-4. Retail stores_Elect DA 1-4 (1PM-9PM)_44396_20-20</v>
      </c>
      <c r="B894" t="s">
        <v>62</v>
      </c>
      <c r="C894" t="s">
        <v>204</v>
      </c>
      <c r="D894" t="s">
        <v>61</v>
      </c>
      <c r="E894" t="s">
        <v>61</v>
      </c>
      <c r="F894" t="s">
        <v>61</v>
      </c>
      <c r="G894" t="s">
        <v>33</v>
      </c>
      <c r="H894" t="s">
        <v>61</v>
      </c>
      <c r="I894" t="s">
        <v>61</v>
      </c>
      <c r="J894" t="s">
        <v>61</v>
      </c>
      <c r="K894" t="s">
        <v>203</v>
      </c>
      <c r="L894" s="18">
        <v>44396</v>
      </c>
      <c r="M894">
        <v>20</v>
      </c>
      <c r="N894">
        <v>20</v>
      </c>
      <c r="O894" t="s">
        <v>258</v>
      </c>
      <c r="P894">
        <v>294</v>
      </c>
      <c r="Q894">
        <v>286</v>
      </c>
      <c r="R894">
        <v>0</v>
      </c>
      <c r="S894">
        <v>0</v>
      </c>
      <c r="T894">
        <v>0</v>
      </c>
      <c r="U894">
        <v>1</v>
      </c>
      <c r="V894">
        <v>1</v>
      </c>
      <c r="W894">
        <v>5170.4817999999996</v>
      </c>
      <c r="X894">
        <v>5148.9726000000001</v>
      </c>
      <c r="Y894">
        <v>5141.2659000000003</v>
      </c>
      <c r="Z894">
        <v>5093.7781999999997</v>
      </c>
      <c r="AA894">
        <v>5361.8927999999996</v>
      </c>
      <c r="AB894">
        <v>5847.4385000000002</v>
      </c>
      <c r="AC894">
        <v>6909.8831</v>
      </c>
      <c r="AD894">
        <v>8821.1394</v>
      </c>
      <c r="AE894">
        <v>11397.483</v>
      </c>
      <c r="AF894">
        <v>12371.91</v>
      </c>
      <c r="AG894">
        <v>13108.137000000001</v>
      </c>
      <c r="AH894">
        <v>15442.870999999999</v>
      </c>
      <c r="AI894">
        <v>16319.036</v>
      </c>
      <c r="AJ894">
        <v>17315.246999999999</v>
      </c>
      <c r="AK894">
        <v>17871.121999999999</v>
      </c>
      <c r="AL894">
        <v>18430.330000000002</v>
      </c>
      <c r="AM894">
        <v>18418.422999999999</v>
      </c>
      <c r="AN894">
        <v>17641.303</v>
      </c>
      <c r="AO894">
        <v>16712.096000000001</v>
      </c>
      <c r="AP894">
        <v>14250.23</v>
      </c>
      <c r="AQ894">
        <v>13085.207</v>
      </c>
      <c r="AR894">
        <v>8839.8331999999991</v>
      </c>
      <c r="AS894">
        <v>6335.8095000000003</v>
      </c>
      <c r="AT894">
        <v>5508.2569999999996</v>
      </c>
      <c r="AU894">
        <v>70.216783000000007</v>
      </c>
      <c r="AV894">
        <v>69.653846000000001</v>
      </c>
      <c r="AW894">
        <v>68.933565999999999</v>
      </c>
      <c r="AX894">
        <v>68.311188999999999</v>
      </c>
      <c r="AY894">
        <v>67.961538000000004</v>
      </c>
      <c r="AZ894">
        <v>67.506992999999994</v>
      </c>
      <c r="BA894">
        <v>66.821678000000006</v>
      </c>
      <c r="BB894">
        <v>67.674824999999998</v>
      </c>
      <c r="BC894">
        <v>70.688811000000001</v>
      </c>
      <c r="BD894">
        <v>74.604894999999999</v>
      </c>
      <c r="BE894">
        <v>78.146852999999993</v>
      </c>
      <c r="BF894">
        <v>81.643356999999995</v>
      </c>
      <c r="BG894">
        <v>84.550698999999994</v>
      </c>
      <c r="BH894">
        <v>86.902097999999995</v>
      </c>
      <c r="BI894">
        <v>88.047202999999996</v>
      </c>
      <c r="BJ894">
        <v>88.636364</v>
      </c>
      <c r="BK894">
        <v>88.734266000000005</v>
      </c>
      <c r="BL894">
        <v>87.928321999999994</v>
      </c>
      <c r="BM894">
        <v>85.882867000000005</v>
      </c>
      <c r="BN894">
        <v>82.624126000000004</v>
      </c>
      <c r="BO894">
        <v>78.225523999999993</v>
      </c>
      <c r="BP894">
        <v>74.819929999999999</v>
      </c>
      <c r="BQ894">
        <v>72.676573000000005</v>
      </c>
      <c r="BR894">
        <v>70.902097999999995</v>
      </c>
      <c r="BS894">
        <v>-23.06626</v>
      </c>
      <c r="BT894">
        <v>-26.63111</v>
      </c>
      <c r="BU894">
        <v>-8.6617379999999997</v>
      </c>
      <c r="BV894">
        <v>-26.312609999999999</v>
      </c>
      <c r="BW894">
        <v>19.661470000000001</v>
      </c>
      <c r="BX894">
        <v>84.070819999999998</v>
      </c>
      <c r="BY894">
        <v>59.750309999999999</v>
      </c>
      <c r="BZ894">
        <v>18.159369999999999</v>
      </c>
      <c r="CA894">
        <v>-148.07570000000001</v>
      </c>
      <c r="CB894">
        <v>-93.807929999999999</v>
      </c>
      <c r="CC894">
        <v>90.664389999999997</v>
      </c>
      <c r="CD894">
        <v>-155.2319</v>
      </c>
      <c r="CE894">
        <v>-134.12960000000001</v>
      </c>
      <c r="CF894">
        <v>-204.6464</v>
      </c>
      <c r="CG894">
        <v>-292.80689999999998</v>
      </c>
      <c r="CH894">
        <v>-302.53120000000001</v>
      </c>
      <c r="CI894">
        <v>-471.61810000000003</v>
      </c>
      <c r="CJ894">
        <v>-508.06630000000001</v>
      </c>
      <c r="CK894">
        <v>-200.96770000000001</v>
      </c>
      <c r="CL894">
        <v>1529.6579999999999</v>
      </c>
      <c r="CM894">
        <v>-119.6754</v>
      </c>
      <c r="CN894">
        <v>-170.7747</v>
      </c>
      <c r="CO894">
        <v>-245.76169999999999</v>
      </c>
      <c r="CP894">
        <v>-152.45169999999999</v>
      </c>
      <c r="CQ894">
        <v>1702.73</v>
      </c>
      <c r="CR894">
        <v>1257.4459999999999</v>
      </c>
      <c r="CS894">
        <v>1638.3520000000001</v>
      </c>
      <c r="CT894">
        <v>1241.2470000000001</v>
      </c>
      <c r="CU894">
        <v>2484.3150000000001</v>
      </c>
      <c r="CV894">
        <v>2957.5709999999999</v>
      </c>
      <c r="CW894">
        <v>2426.9110000000001</v>
      </c>
      <c r="CX894">
        <v>2506.5659999999998</v>
      </c>
      <c r="CY894">
        <v>5423.625</v>
      </c>
      <c r="CZ894">
        <v>4314.5420000000004</v>
      </c>
      <c r="DA894">
        <v>8068.27</v>
      </c>
      <c r="DB894">
        <v>6883.7640000000001</v>
      </c>
      <c r="DC894">
        <v>7101.4610000000002</v>
      </c>
      <c r="DD894">
        <v>9015.6830000000009</v>
      </c>
      <c r="DE894">
        <v>10158.4</v>
      </c>
      <c r="DF894">
        <v>11522.37</v>
      </c>
      <c r="DG894">
        <v>10887.92</v>
      </c>
      <c r="DH894">
        <v>12198.75</v>
      </c>
      <c r="DI894">
        <v>14603.74</v>
      </c>
      <c r="DJ894">
        <v>11632.51</v>
      </c>
      <c r="DK894">
        <v>12586.64</v>
      </c>
      <c r="DL894">
        <v>11904.24</v>
      </c>
      <c r="DM894">
        <v>3934.4780000000001</v>
      </c>
      <c r="DN894">
        <v>2145.7530000000002</v>
      </c>
      <c r="DO894">
        <v>20</v>
      </c>
      <c r="DP894">
        <v>20</v>
      </c>
    </row>
    <row r="895" spans="1:120" hidden="1" x14ac:dyDescent="0.25">
      <c r="A895" t="str">
        <f t="shared" si="13"/>
        <v>sublap_id-SLAP_PGNB_Elect DA 1-4 (1PM-9PM)_44396_20-20</v>
      </c>
      <c r="B895" t="s">
        <v>62</v>
      </c>
      <c r="C895" t="s">
        <v>295</v>
      </c>
      <c r="D895" t="s">
        <v>61</v>
      </c>
      <c r="E895" t="s">
        <v>296</v>
      </c>
      <c r="F895" t="s">
        <v>61</v>
      </c>
      <c r="G895" t="s">
        <v>61</v>
      </c>
      <c r="H895" t="s">
        <v>61</v>
      </c>
      <c r="I895" t="s">
        <v>61</v>
      </c>
      <c r="J895" t="s">
        <v>61</v>
      </c>
      <c r="K895" t="s">
        <v>203</v>
      </c>
      <c r="L895" s="18">
        <v>44396</v>
      </c>
      <c r="M895">
        <v>20</v>
      </c>
      <c r="N895">
        <v>20</v>
      </c>
      <c r="O895" t="s">
        <v>258</v>
      </c>
      <c r="P895">
        <v>15</v>
      </c>
      <c r="Q895">
        <v>15</v>
      </c>
      <c r="R895">
        <v>0</v>
      </c>
      <c r="S895">
        <v>0</v>
      </c>
      <c r="T895">
        <v>0</v>
      </c>
      <c r="U895">
        <v>1</v>
      </c>
      <c r="V895">
        <v>1</v>
      </c>
      <c r="W895">
        <v>208.06800000000001</v>
      </c>
      <c r="X895">
        <v>197.346</v>
      </c>
      <c r="Y895">
        <v>196.99600000000001</v>
      </c>
      <c r="Z895">
        <v>193.14</v>
      </c>
      <c r="AA895">
        <v>197.714</v>
      </c>
      <c r="AB895">
        <v>221.52600000000001</v>
      </c>
      <c r="AC895">
        <v>429.98</v>
      </c>
      <c r="AD895">
        <v>442.37799999999999</v>
      </c>
      <c r="AE895">
        <v>554.09199999999998</v>
      </c>
      <c r="AF895">
        <v>598.20000000000005</v>
      </c>
      <c r="AG895">
        <v>742.08600000000001</v>
      </c>
      <c r="AH895">
        <v>843.89</v>
      </c>
      <c r="AI895">
        <v>977.51400000000001</v>
      </c>
      <c r="AJ895">
        <v>892.78</v>
      </c>
      <c r="AK895">
        <v>1095.7460000000001</v>
      </c>
      <c r="AL895">
        <v>1202.6880000000001</v>
      </c>
      <c r="AM895">
        <v>1189.7460000000001</v>
      </c>
      <c r="AN895">
        <v>999.22</v>
      </c>
      <c r="AO895">
        <v>791.62800000000004</v>
      </c>
      <c r="AP895">
        <v>706</v>
      </c>
      <c r="AQ895">
        <v>537.27</v>
      </c>
      <c r="AR895">
        <v>307.024</v>
      </c>
      <c r="AS895">
        <v>230.93199999999999</v>
      </c>
      <c r="AT895">
        <v>218.77600000000001</v>
      </c>
      <c r="AU895">
        <v>59.166666999999997</v>
      </c>
      <c r="AV895">
        <v>58.333333000000003</v>
      </c>
      <c r="AW895">
        <v>58</v>
      </c>
      <c r="AX895">
        <v>57.666666999999997</v>
      </c>
      <c r="AY895">
        <v>57.333333000000003</v>
      </c>
      <c r="AZ895">
        <v>57.166666999999997</v>
      </c>
      <c r="BA895">
        <v>57.333333000000003</v>
      </c>
      <c r="BB895">
        <v>58.833333000000003</v>
      </c>
      <c r="BC895">
        <v>62</v>
      </c>
      <c r="BD895">
        <v>67.333332999999996</v>
      </c>
      <c r="BE895">
        <v>72.5</v>
      </c>
      <c r="BF895">
        <v>77.666667000000004</v>
      </c>
      <c r="BG895">
        <v>81.666667000000004</v>
      </c>
      <c r="BH895">
        <v>84.333332999999996</v>
      </c>
      <c r="BI895">
        <v>84.833332999999996</v>
      </c>
      <c r="BJ895">
        <v>86.5</v>
      </c>
      <c r="BK895">
        <v>85.5</v>
      </c>
      <c r="BL895">
        <v>83.5</v>
      </c>
      <c r="BM895">
        <v>80.5</v>
      </c>
      <c r="BN895">
        <v>76.666667000000004</v>
      </c>
      <c r="BO895">
        <v>70.166667000000004</v>
      </c>
      <c r="BP895">
        <v>64.166667000000004</v>
      </c>
      <c r="BQ895">
        <v>61.333333000000003</v>
      </c>
      <c r="BR895">
        <v>59.666666999999997</v>
      </c>
      <c r="BS895">
        <v>6.2019770000000003</v>
      </c>
      <c r="BT895">
        <v>-4.5931319999999998</v>
      </c>
      <c r="BU895">
        <v>-3.3879109999999999</v>
      </c>
      <c r="BV895">
        <v>2.098846</v>
      </c>
      <c r="BW895">
        <v>-0.18750430000000001</v>
      </c>
      <c r="BX895">
        <v>14.59567</v>
      </c>
      <c r="BY895">
        <v>2.026656</v>
      </c>
      <c r="BZ895">
        <v>-4.7693699999999999E-2</v>
      </c>
      <c r="CA895">
        <v>8.1990529999999993</v>
      </c>
      <c r="CB895">
        <v>-26.962389999999999</v>
      </c>
      <c r="CC895">
        <v>-21.886900000000001</v>
      </c>
      <c r="CD895">
        <v>-7.2149080000000003</v>
      </c>
      <c r="CE895">
        <v>-2.5931850000000001</v>
      </c>
      <c r="CF895">
        <v>4.6198050000000004</v>
      </c>
      <c r="CG895">
        <v>-34.70261</v>
      </c>
      <c r="CH895">
        <v>-14.90883</v>
      </c>
      <c r="CI895">
        <v>-87.819680000000005</v>
      </c>
      <c r="CJ895">
        <v>-76.071539999999999</v>
      </c>
      <c r="CK895">
        <v>-27.452929999999999</v>
      </c>
      <c r="CL895">
        <v>78.849080000000001</v>
      </c>
      <c r="CM895">
        <v>-25.85688</v>
      </c>
      <c r="CN895">
        <v>-4.4722119999999999</v>
      </c>
      <c r="CO895">
        <v>-8.5877300000000005</v>
      </c>
      <c r="CP895">
        <v>-8.4170660000000002</v>
      </c>
      <c r="CQ895">
        <v>24.179169999999999</v>
      </c>
      <c r="CR895">
        <v>31.761399999999998</v>
      </c>
      <c r="CS895">
        <v>25.83466</v>
      </c>
      <c r="CT895">
        <v>13.063090000000001</v>
      </c>
      <c r="CU895">
        <v>12.363239999999999</v>
      </c>
      <c r="CV895">
        <v>60.667929999999998</v>
      </c>
      <c r="CW895">
        <v>80.436930000000004</v>
      </c>
      <c r="CX895">
        <v>45.042740000000002</v>
      </c>
      <c r="CY895">
        <v>216.61920000000001</v>
      </c>
      <c r="CZ895">
        <v>218.98759999999999</v>
      </c>
      <c r="DA895">
        <v>568.88869999999997</v>
      </c>
      <c r="DB895">
        <v>444.52769999999998</v>
      </c>
      <c r="DC895">
        <v>842.7328</v>
      </c>
      <c r="DD895">
        <v>586.81629999999996</v>
      </c>
      <c r="DE895">
        <v>1382.4670000000001</v>
      </c>
      <c r="DF895">
        <v>1234.2729999999999</v>
      </c>
      <c r="DG895">
        <v>1220.588</v>
      </c>
      <c r="DH895">
        <v>1523.3209999999999</v>
      </c>
      <c r="DI895">
        <v>2543.7150000000001</v>
      </c>
      <c r="DJ895">
        <v>801.81089999999995</v>
      </c>
      <c r="DK895">
        <v>733.10440000000006</v>
      </c>
      <c r="DL895">
        <v>264.5077</v>
      </c>
      <c r="DM895">
        <v>71.641369999999995</v>
      </c>
      <c r="DN895">
        <v>51.816160000000004</v>
      </c>
      <c r="DO895">
        <v>20</v>
      </c>
      <c r="DP895">
        <v>20</v>
      </c>
    </row>
    <row r="896" spans="1:120" hidden="1" x14ac:dyDescent="0.25">
      <c r="A896" t="str">
        <f t="shared" si="13"/>
        <v>sublap_id-SLAP_PGSF_Elect DA 1-4 (1PM-9PM)_44396_20-20</v>
      </c>
      <c r="B896" t="s">
        <v>62</v>
      </c>
      <c r="C896" t="s">
        <v>297</v>
      </c>
      <c r="D896" t="s">
        <v>61</v>
      </c>
      <c r="E896" t="s">
        <v>298</v>
      </c>
      <c r="F896" t="s">
        <v>61</v>
      </c>
      <c r="G896" t="s">
        <v>61</v>
      </c>
      <c r="H896" t="s">
        <v>61</v>
      </c>
      <c r="I896" t="s">
        <v>61</v>
      </c>
      <c r="J896" t="s">
        <v>61</v>
      </c>
      <c r="K896" t="s">
        <v>203</v>
      </c>
      <c r="L896" s="18">
        <v>44396</v>
      </c>
      <c r="M896">
        <v>20</v>
      </c>
      <c r="N896">
        <v>20</v>
      </c>
      <c r="O896" t="s">
        <v>258</v>
      </c>
      <c r="P896">
        <v>20</v>
      </c>
      <c r="Q896">
        <v>20</v>
      </c>
      <c r="R896">
        <v>0</v>
      </c>
      <c r="S896">
        <v>1</v>
      </c>
      <c r="T896">
        <v>0</v>
      </c>
      <c r="U896">
        <v>1</v>
      </c>
      <c r="V896">
        <v>1</v>
      </c>
      <c r="W896">
        <v>4099.5079999999998</v>
      </c>
      <c r="X896">
        <v>3914.355</v>
      </c>
      <c r="Y896">
        <v>4005.491</v>
      </c>
      <c r="Z896">
        <v>3939.989</v>
      </c>
      <c r="AA896">
        <v>3894.49</v>
      </c>
      <c r="AB896">
        <v>4104.0680000000002</v>
      </c>
      <c r="AC896">
        <v>4399.9989999999998</v>
      </c>
      <c r="AD896">
        <v>4807.8739999999998</v>
      </c>
      <c r="AE896">
        <v>5459.0280000000002</v>
      </c>
      <c r="AF896">
        <v>5821.9650000000001</v>
      </c>
      <c r="AG896">
        <v>6293.4620000000004</v>
      </c>
      <c r="AH896">
        <v>6772.6549999999997</v>
      </c>
      <c r="AI896">
        <v>6811.5240000000003</v>
      </c>
      <c r="AJ896">
        <v>7243.7550000000001</v>
      </c>
      <c r="AK896">
        <v>7243.9110000000001</v>
      </c>
      <c r="AL896">
        <v>7313.8990000000003</v>
      </c>
      <c r="AM896">
        <v>7356.1760000000004</v>
      </c>
      <c r="AN896">
        <v>7152.5370000000003</v>
      </c>
      <c r="AO896">
        <v>6889.7979999999998</v>
      </c>
      <c r="AP896">
        <v>6240.098</v>
      </c>
      <c r="AQ896">
        <v>5379.9620000000004</v>
      </c>
      <c r="AR896">
        <v>4886.7299999999996</v>
      </c>
      <c r="AS896">
        <v>4578.5879999999997</v>
      </c>
      <c r="AT896">
        <v>4235.6779999999999</v>
      </c>
      <c r="AU896">
        <v>55.4</v>
      </c>
      <c r="AV896">
        <v>54.4</v>
      </c>
      <c r="AW896">
        <v>54.2</v>
      </c>
      <c r="AX896">
        <v>53.8</v>
      </c>
      <c r="AY896">
        <v>53.8</v>
      </c>
      <c r="AZ896">
        <v>53.8</v>
      </c>
      <c r="BA896">
        <v>54.4</v>
      </c>
      <c r="BB896">
        <v>55</v>
      </c>
      <c r="BC896">
        <v>57.8</v>
      </c>
      <c r="BD896">
        <v>60.9</v>
      </c>
      <c r="BE896">
        <v>62.1</v>
      </c>
      <c r="BF896">
        <v>60.1</v>
      </c>
      <c r="BG896">
        <v>59.8</v>
      </c>
      <c r="BH896">
        <v>60.8</v>
      </c>
      <c r="BI896">
        <v>60.3</v>
      </c>
      <c r="BJ896">
        <v>60.1</v>
      </c>
      <c r="BK896">
        <v>59.8</v>
      </c>
      <c r="BL896">
        <v>59.5</v>
      </c>
      <c r="BM896">
        <v>58.4</v>
      </c>
      <c r="BN896">
        <v>58</v>
      </c>
      <c r="BO896">
        <v>57.4</v>
      </c>
      <c r="BP896">
        <v>56.8</v>
      </c>
      <c r="BQ896">
        <v>56.8</v>
      </c>
      <c r="BR896">
        <v>55.8</v>
      </c>
      <c r="BS896">
        <v>68.315349999999995</v>
      </c>
      <c r="BT896">
        <v>33.182200000000002</v>
      </c>
      <c r="BU896">
        <v>0.32854990000000001</v>
      </c>
      <c r="BV896">
        <v>22.9587</v>
      </c>
      <c r="BW896">
        <v>42.432110000000002</v>
      </c>
      <c r="BX896">
        <v>27.252279999999999</v>
      </c>
      <c r="BY896">
        <v>56.227269999999997</v>
      </c>
      <c r="BZ896">
        <v>23.041080000000001</v>
      </c>
      <c r="CA896">
        <v>-66.857240000000004</v>
      </c>
      <c r="CB896">
        <v>-82.064030000000002</v>
      </c>
      <c r="CC896">
        <v>-128.08609999999999</v>
      </c>
      <c r="CD896">
        <v>-176.96029999999999</v>
      </c>
      <c r="CE896">
        <v>-123.1431</v>
      </c>
      <c r="CF896">
        <v>-203.57810000000001</v>
      </c>
      <c r="CG896">
        <v>-230.55770000000001</v>
      </c>
      <c r="CH896">
        <v>-213.99950000000001</v>
      </c>
      <c r="CI896">
        <v>-197.35589999999999</v>
      </c>
      <c r="CJ896">
        <v>-121.93340000000001</v>
      </c>
      <c r="CK896">
        <v>-72.252589999999998</v>
      </c>
      <c r="CL896">
        <v>9.5556889999999992</v>
      </c>
      <c r="CM896">
        <v>-51.116129999999998</v>
      </c>
      <c r="CN896">
        <v>-55.111440000000002</v>
      </c>
      <c r="CO896">
        <v>-37.663359999999997</v>
      </c>
      <c r="CP896">
        <v>-28.429870000000001</v>
      </c>
      <c r="CQ896">
        <v>12239.03</v>
      </c>
      <c r="CR896">
        <v>2569.9760000000001</v>
      </c>
      <c r="CS896">
        <v>1987.4190000000001</v>
      </c>
      <c r="CT896">
        <v>1395.2940000000001</v>
      </c>
      <c r="CU896">
        <v>1438.345</v>
      </c>
      <c r="CV896">
        <v>1336.748</v>
      </c>
      <c r="CW896">
        <v>976.34010000000001</v>
      </c>
      <c r="CX896">
        <v>694.17539999999997</v>
      </c>
      <c r="CY896">
        <v>2129.4110000000001</v>
      </c>
      <c r="CZ896">
        <v>4329.7</v>
      </c>
      <c r="DA896">
        <v>7965.7879999999996</v>
      </c>
      <c r="DB896">
        <v>11871.22</v>
      </c>
      <c r="DC896">
        <v>17864.07</v>
      </c>
      <c r="DD896">
        <v>22146.69</v>
      </c>
      <c r="DE896">
        <v>28462.76</v>
      </c>
      <c r="DF896">
        <v>32057.45</v>
      </c>
      <c r="DG896">
        <v>38871.56</v>
      </c>
      <c r="DH896">
        <v>29547.81</v>
      </c>
      <c r="DI896">
        <v>29015.88</v>
      </c>
      <c r="DJ896">
        <v>26050.85</v>
      </c>
      <c r="DK896">
        <v>21938.400000000001</v>
      </c>
      <c r="DL896">
        <v>20766.46</v>
      </c>
      <c r="DM896">
        <v>12196.44</v>
      </c>
      <c r="DN896">
        <v>9240.2309999999998</v>
      </c>
      <c r="DO896">
        <v>20</v>
      </c>
      <c r="DP896">
        <v>20</v>
      </c>
    </row>
    <row r="897" spans="1:120" hidden="1" x14ac:dyDescent="0.25">
      <c r="A897" t="str">
        <f t="shared" si="13"/>
        <v>LCA-Greater Fresno Area_Elect DA 1-4 (1PM-9PM)_44396_20-20</v>
      </c>
      <c r="B897" t="s">
        <v>62</v>
      </c>
      <c r="C897" t="s">
        <v>224</v>
      </c>
      <c r="D897" t="s">
        <v>182</v>
      </c>
      <c r="E897" t="s">
        <v>61</v>
      </c>
      <c r="F897" t="s">
        <v>61</v>
      </c>
      <c r="G897" t="s">
        <v>61</v>
      </c>
      <c r="H897" t="s">
        <v>61</v>
      </c>
      <c r="I897" t="s">
        <v>61</v>
      </c>
      <c r="J897" t="s">
        <v>61</v>
      </c>
      <c r="K897" t="s">
        <v>203</v>
      </c>
      <c r="L897" s="18">
        <v>44396</v>
      </c>
      <c r="M897">
        <v>20</v>
      </c>
      <c r="N897">
        <v>20</v>
      </c>
      <c r="O897" t="s">
        <v>258</v>
      </c>
      <c r="P897">
        <v>85</v>
      </c>
      <c r="Q897">
        <v>84</v>
      </c>
      <c r="R897">
        <v>0</v>
      </c>
      <c r="S897">
        <v>0</v>
      </c>
      <c r="T897">
        <v>0</v>
      </c>
      <c r="U897">
        <v>1</v>
      </c>
      <c r="V897">
        <v>1</v>
      </c>
      <c r="W897">
        <v>3283.7256000000002</v>
      </c>
      <c r="X897">
        <v>2924.5009</v>
      </c>
      <c r="Y897">
        <v>2922.1867000000002</v>
      </c>
      <c r="Z897">
        <v>2890.3026</v>
      </c>
      <c r="AA897">
        <v>2923.6145000000001</v>
      </c>
      <c r="AB897">
        <v>3030.3739999999998</v>
      </c>
      <c r="AC897">
        <v>3322.9672</v>
      </c>
      <c r="AD897">
        <v>3927.4088000000002</v>
      </c>
      <c r="AE897">
        <v>4663.2314999999999</v>
      </c>
      <c r="AF897">
        <v>5074.0187999999998</v>
      </c>
      <c r="AG897">
        <v>5151.259</v>
      </c>
      <c r="AH897">
        <v>5524.7722999999996</v>
      </c>
      <c r="AI897">
        <v>5692.3554000000004</v>
      </c>
      <c r="AJ897">
        <v>5882.8333000000002</v>
      </c>
      <c r="AK897">
        <v>6014.4603999999999</v>
      </c>
      <c r="AL897">
        <v>6107.5479999999998</v>
      </c>
      <c r="AM897">
        <v>6137.6031000000003</v>
      </c>
      <c r="AN897">
        <v>6021.3766999999998</v>
      </c>
      <c r="AO897">
        <v>4768.8188</v>
      </c>
      <c r="AP897">
        <v>4015.7779</v>
      </c>
      <c r="AQ897">
        <v>4984.2735000000002</v>
      </c>
      <c r="AR897">
        <v>4096.3594999999996</v>
      </c>
      <c r="AS897">
        <v>3255.3685</v>
      </c>
      <c r="AT897">
        <v>2904.5713999999998</v>
      </c>
      <c r="AU897">
        <v>85.839286000000001</v>
      </c>
      <c r="AV897">
        <v>83.410713999999999</v>
      </c>
      <c r="AW897">
        <v>82.452381000000003</v>
      </c>
      <c r="AX897">
        <v>81.982142999999994</v>
      </c>
      <c r="AY897">
        <v>81.476190000000003</v>
      </c>
      <c r="AZ897">
        <v>80.910713999999999</v>
      </c>
      <c r="BA897">
        <v>79.898809999999997</v>
      </c>
      <c r="BB897">
        <v>80.732142999999994</v>
      </c>
      <c r="BC897">
        <v>84.178571000000005</v>
      </c>
      <c r="BD897">
        <v>86.773809999999997</v>
      </c>
      <c r="BE897">
        <v>89.434523999999996</v>
      </c>
      <c r="BF897">
        <v>93.011904999999999</v>
      </c>
      <c r="BG897">
        <v>95.660713999999999</v>
      </c>
      <c r="BH897">
        <v>99.113095000000001</v>
      </c>
      <c r="BI897">
        <v>101.58333</v>
      </c>
      <c r="BJ897">
        <v>103.05356999999999</v>
      </c>
      <c r="BK897">
        <v>104.91667</v>
      </c>
      <c r="BL897">
        <v>105.3631</v>
      </c>
      <c r="BM897">
        <v>104.75595</v>
      </c>
      <c r="BN897">
        <v>101.2619</v>
      </c>
      <c r="BO897">
        <v>97.178571000000005</v>
      </c>
      <c r="BP897">
        <v>94.559523999999996</v>
      </c>
      <c r="BQ897">
        <v>91.577381000000003</v>
      </c>
      <c r="BR897">
        <v>88.654762000000005</v>
      </c>
      <c r="BS897">
        <v>-40.337409999999998</v>
      </c>
      <c r="BT897">
        <v>-36.899990000000003</v>
      </c>
      <c r="BU897">
        <v>-29.974630000000001</v>
      </c>
      <c r="BV897">
        <v>-42.346580000000003</v>
      </c>
      <c r="BW897">
        <v>-34.025179999999999</v>
      </c>
      <c r="BX897">
        <v>-20.4999</v>
      </c>
      <c r="BY897">
        <v>-35.442230000000002</v>
      </c>
      <c r="BZ897">
        <v>62.946240000000003</v>
      </c>
      <c r="CA897">
        <v>8.9951329999999992</v>
      </c>
      <c r="CB897">
        <v>2.0521850000000001</v>
      </c>
      <c r="CC897">
        <v>120.32769999999999</v>
      </c>
      <c r="CD897">
        <v>76.823980000000006</v>
      </c>
      <c r="CE897">
        <v>23.515789999999999</v>
      </c>
      <c r="CF897">
        <v>16.00996</v>
      </c>
      <c r="CG897">
        <v>6.2487120000000003</v>
      </c>
      <c r="CH897">
        <v>-22.277719999999999</v>
      </c>
      <c r="CI897">
        <v>-25.620519999999999</v>
      </c>
      <c r="CJ897">
        <v>40.221049999999998</v>
      </c>
      <c r="CK897">
        <v>1144.1199999999999</v>
      </c>
      <c r="CL897">
        <v>1990.213</v>
      </c>
      <c r="CM897">
        <v>528.82449999999994</v>
      </c>
      <c r="CN897">
        <v>4.3604289999999999</v>
      </c>
      <c r="CO897">
        <v>-66.240819999999999</v>
      </c>
      <c r="CP897">
        <v>-50.26484</v>
      </c>
      <c r="CQ897">
        <v>8964.3639999999996</v>
      </c>
      <c r="CR897">
        <v>1568.751</v>
      </c>
      <c r="CS897">
        <v>1534.018</v>
      </c>
      <c r="CT897">
        <v>1542.0530000000001</v>
      </c>
      <c r="CU897">
        <v>1489.6220000000001</v>
      </c>
      <c r="CV897">
        <v>1667.002</v>
      </c>
      <c r="CW897">
        <v>932.01509999999996</v>
      </c>
      <c r="CX897">
        <v>1699.5429999999999</v>
      </c>
      <c r="CY897">
        <v>1469.9369999999999</v>
      </c>
      <c r="CZ897">
        <v>1602.9739999999999</v>
      </c>
      <c r="DA897">
        <v>6320.0659999999998</v>
      </c>
      <c r="DB897">
        <v>2584.011</v>
      </c>
      <c r="DC897">
        <v>2301.395</v>
      </c>
      <c r="DD897">
        <v>2959.951</v>
      </c>
      <c r="DE897">
        <v>3533.6909999999998</v>
      </c>
      <c r="DF897">
        <v>3781.41</v>
      </c>
      <c r="DG897">
        <v>4286.1490000000003</v>
      </c>
      <c r="DH897">
        <v>10739.07</v>
      </c>
      <c r="DI897">
        <v>11735.36</v>
      </c>
      <c r="DJ897">
        <v>14151.2</v>
      </c>
      <c r="DK897">
        <v>8267.8420000000006</v>
      </c>
      <c r="DL897">
        <v>8627.6460000000006</v>
      </c>
      <c r="DM897">
        <v>5957.0789999999997</v>
      </c>
      <c r="DN897">
        <v>5585.44</v>
      </c>
      <c r="DO897">
        <v>20</v>
      </c>
      <c r="DP897">
        <v>20</v>
      </c>
    </row>
    <row r="898" spans="1:120" hidden="1" x14ac:dyDescent="0.25">
      <c r="A898" t="str">
        <f t="shared" si="13"/>
        <v>Industry_Type-7. Institutional/Government_Prescribed DA 1-4 (1PM-9PM)_44396_18-21</v>
      </c>
      <c r="B898" t="s">
        <v>62</v>
      </c>
      <c r="C898" t="s">
        <v>208</v>
      </c>
      <c r="D898" t="s">
        <v>61</v>
      </c>
      <c r="E898" t="s">
        <v>61</v>
      </c>
      <c r="F898" t="s">
        <v>61</v>
      </c>
      <c r="G898" t="s">
        <v>35</v>
      </c>
      <c r="H898" t="s">
        <v>61</v>
      </c>
      <c r="I898" t="s">
        <v>61</v>
      </c>
      <c r="J898" t="s">
        <v>61</v>
      </c>
      <c r="K898" t="s">
        <v>214</v>
      </c>
      <c r="L898" s="18">
        <v>44396</v>
      </c>
      <c r="M898">
        <v>18</v>
      </c>
      <c r="N898">
        <v>21</v>
      </c>
      <c r="O898" t="s">
        <v>258</v>
      </c>
      <c r="P898">
        <v>4</v>
      </c>
      <c r="Q898">
        <v>4</v>
      </c>
      <c r="R898">
        <v>0</v>
      </c>
      <c r="S898">
        <v>0</v>
      </c>
      <c r="T898">
        <v>1</v>
      </c>
      <c r="U898">
        <v>1</v>
      </c>
      <c r="V898">
        <v>1</v>
      </c>
      <c r="W898">
        <v>13.304</v>
      </c>
      <c r="X898">
        <v>13.141</v>
      </c>
      <c r="Y898">
        <v>13.06</v>
      </c>
      <c r="Z898">
        <v>13.14</v>
      </c>
      <c r="AA898">
        <v>12.978999999999999</v>
      </c>
      <c r="AB898">
        <v>12.497999999999999</v>
      </c>
      <c r="AC898">
        <v>13.291</v>
      </c>
      <c r="AD898">
        <v>48.463000000000001</v>
      </c>
      <c r="AE898">
        <v>56.103000000000002</v>
      </c>
      <c r="AF898">
        <v>55.201000000000001</v>
      </c>
      <c r="AG898">
        <v>81.858999999999995</v>
      </c>
      <c r="AH898">
        <v>84.304000000000002</v>
      </c>
      <c r="AI898">
        <v>87.3</v>
      </c>
      <c r="AJ898">
        <v>94.887</v>
      </c>
      <c r="AK898">
        <v>98.802999999999997</v>
      </c>
      <c r="AL898">
        <v>97.149000000000001</v>
      </c>
      <c r="AM898">
        <v>95.75</v>
      </c>
      <c r="AN898">
        <v>94.512</v>
      </c>
      <c r="AO898">
        <v>89.88</v>
      </c>
      <c r="AP898">
        <v>84.332999999999998</v>
      </c>
      <c r="AQ898">
        <v>61.534999999999997</v>
      </c>
      <c r="AR898">
        <v>13.813000000000001</v>
      </c>
      <c r="AS898">
        <v>13.225</v>
      </c>
      <c r="AT898">
        <v>13.225</v>
      </c>
      <c r="AU898">
        <v>67.375</v>
      </c>
      <c r="AV898">
        <v>70.625</v>
      </c>
      <c r="AW898">
        <v>70.25</v>
      </c>
      <c r="AX898">
        <v>69.25</v>
      </c>
      <c r="AY898">
        <v>66.25</v>
      </c>
      <c r="AZ898">
        <v>64.375</v>
      </c>
      <c r="BA898">
        <v>63.25</v>
      </c>
      <c r="BB898">
        <v>64.25</v>
      </c>
      <c r="BC898">
        <v>68.625</v>
      </c>
      <c r="BD898">
        <v>75.125</v>
      </c>
      <c r="BE898">
        <v>78.625</v>
      </c>
      <c r="BF898">
        <v>78.875</v>
      </c>
      <c r="BG898">
        <v>80</v>
      </c>
      <c r="BH898">
        <v>85.25</v>
      </c>
      <c r="BI898">
        <v>88.875</v>
      </c>
      <c r="BJ898">
        <v>90.375</v>
      </c>
      <c r="BK898">
        <v>88.125</v>
      </c>
      <c r="BL898">
        <v>86.625</v>
      </c>
      <c r="BM898">
        <v>84.125</v>
      </c>
      <c r="BN898">
        <v>79.25</v>
      </c>
      <c r="BO898">
        <v>74.125</v>
      </c>
      <c r="BP898">
        <v>68.875</v>
      </c>
      <c r="BQ898">
        <v>65.625</v>
      </c>
      <c r="BR898">
        <v>64.125</v>
      </c>
      <c r="BS898">
        <v>-0.1235575</v>
      </c>
      <c r="BT898">
        <v>0.52232659999999997</v>
      </c>
      <c r="BU898">
        <v>0.2434703</v>
      </c>
      <c r="BV898">
        <v>0.41336319999999999</v>
      </c>
      <c r="BW898">
        <v>0.34911500000000001</v>
      </c>
      <c r="BX898">
        <v>1.0879369999999999</v>
      </c>
      <c r="BY898">
        <v>3.9865200000000001</v>
      </c>
      <c r="BZ898">
        <v>-6.7371740000000004</v>
      </c>
      <c r="CA898">
        <v>-2.4001000000000001</v>
      </c>
      <c r="CB898">
        <v>5.1218560000000002</v>
      </c>
      <c r="CC898">
        <v>-3.793717</v>
      </c>
      <c r="CD898">
        <v>-2.0271270000000001</v>
      </c>
      <c r="CE898">
        <v>1.8808609999999999</v>
      </c>
      <c r="CF898">
        <v>-0.46491719999999997</v>
      </c>
      <c r="CG898">
        <v>-3.672523</v>
      </c>
      <c r="CH898">
        <v>-0.16379550000000001</v>
      </c>
      <c r="CI898">
        <v>1.2691159999999999</v>
      </c>
      <c r="CJ898">
        <v>0.4290524</v>
      </c>
      <c r="CK898">
        <v>0.54044630000000005</v>
      </c>
      <c r="CL898">
        <v>-1.5052749999999999</v>
      </c>
      <c r="CM898">
        <v>-1.0264519999999999</v>
      </c>
      <c r="CN898">
        <v>4.0949099999999996</v>
      </c>
      <c r="CO898">
        <v>0.4984941</v>
      </c>
      <c r="CP898">
        <v>-0.20487710000000001</v>
      </c>
      <c r="CQ898">
        <v>0.1764568</v>
      </c>
      <c r="CR898">
        <v>0.2432483</v>
      </c>
      <c r="CS898">
        <v>0.1879729</v>
      </c>
      <c r="CT898">
        <v>0.27805839999999998</v>
      </c>
      <c r="CU898">
        <v>0.24963050000000001</v>
      </c>
      <c r="CV898">
        <v>0.31396089999999999</v>
      </c>
      <c r="CW898">
        <v>1.1426270000000001</v>
      </c>
      <c r="CX898">
        <v>2.591742</v>
      </c>
      <c r="CY898">
        <v>2.6136020000000002</v>
      </c>
      <c r="CZ898">
        <v>3.500902</v>
      </c>
      <c r="DA898">
        <v>3.5040830000000001</v>
      </c>
      <c r="DB898">
        <v>1.642428</v>
      </c>
      <c r="DC898">
        <v>1.432868</v>
      </c>
      <c r="DD898">
        <v>1.3670009999999999</v>
      </c>
      <c r="DE898">
        <v>1.599011</v>
      </c>
      <c r="DF898">
        <v>1.359119</v>
      </c>
      <c r="DG898">
        <v>1.528348</v>
      </c>
      <c r="DH898">
        <v>1.562147</v>
      </c>
      <c r="DI898">
        <v>2.514081</v>
      </c>
      <c r="DJ898">
        <v>7.6513249999999999</v>
      </c>
      <c r="DK898">
        <v>7.8498900000000003</v>
      </c>
      <c r="DL898">
        <v>5.5597180000000002</v>
      </c>
      <c r="DM898">
        <v>1.0355479999999999</v>
      </c>
      <c r="DN898">
        <v>0.17090640000000001</v>
      </c>
      <c r="DO898">
        <v>18</v>
      </c>
      <c r="DP898">
        <v>21</v>
      </c>
    </row>
    <row r="899" spans="1:120" hidden="1" x14ac:dyDescent="0.25">
      <c r="A899" t="str">
        <f t="shared" si="13"/>
        <v>OtherDR-No_Prescribed DA 1-4 (1PM-9PM)_44396_18-21</v>
      </c>
      <c r="B899" t="s">
        <v>62</v>
      </c>
      <c r="C899" t="s">
        <v>323</v>
      </c>
      <c r="D899" t="s">
        <v>61</v>
      </c>
      <c r="E899" t="s">
        <v>61</v>
      </c>
      <c r="F899" t="s">
        <v>61</v>
      </c>
      <c r="G899" t="s">
        <v>61</v>
      </c>
      <c r="H899" t="s">
        <v>61</v>
      </c>
      <c r="I899" t="s">
        <v>97</v>
      </c>
      <c r="J899" t="s">
        <v>61</v>
      </c>
      <c r="K899" t="s">
        <v>214</v>
      </c>
      <c r="L899" s="18">
        <v>44396</v>
      </c>
      <c r="M899">
        <v>18</v>
      </c>
      <c r="N899">
        <v>21</v>
      </c>
      <c r="O899" t="s">
        <v>258</v>
      </c>
      <c r="P899">
        <v>7</v>
      </c>
      <c r="Q899">
        <v>5</v>
      </c>
      <c r="R899">
        <v>0</v>
      </c>
      <c r="S899">
        <v>1</v>
      </c>
      <c r="T899">
        <v>1</v>
      </c>
      <c r="U899">
        <v>0</v>
      </c>
      <c r="V899">
        <v>1</v>
      </c>
      <c r="W899">
        <v>192.22559999999999</v>
      </c>
      <c r="X899">
        <v>207.67740000000001</v>
      </c>
      <c r="Y899">
        <v>205.77199999999999</v>
      </c>
      <c r="Z899">
        <v>205.21199999999999</v>
      </c>
      <c r="AA899">
        <v>201.29060000000001</v>
      </c>
      <c r="AB899">
        <v>203.41720000000001</v>
      </c>
      <c r="AC899">
        <v>219.6474</v>
      </c>
      <c r="AD899">
        <v>274.82420000000002</v>
      </c>
      <c r="AE899">
        <v>300.19220000000001</v>
      </c>
      <c r="AF899">
        <v>313.2654</v>
      </c>
      <c r="AG899">
        <v>350.92259999999999</v>
      </c>
      <c r="AH899">
        <v>361.06560000000002</v>
      </c>
      <c r="AI899">
        <v>371.64400000000001</v>
      </c>
      <c r="AJ899">
        <v>383.8338</v>
      </c>
      <c r="AK899">
        <v>384.61219999999997</v>
      </c>
      <c r="AL899">
        <v>374.68060000000003</v>
      </c>
      <c r="AM899">
        <v>365.89</v>
      </c>
      <c r="AN899">
        <v>361.2448</v>
      </c>
      <c r="AO899">
        <v>343.22399999999999</v>
      </c>
      <c r="AP899">
        <v>328.51420000000002</v>
      </c>
      <c r="AQ899">
        <v>288.75700000000001</v>
      </c>
      <c r="AR899">
        <v>226.76220000000001</v>
      </c>
      <c r="AS899">
        <v>222.35499999999999</v>
      </c>
      <c r="AT899">
        <v>213.619</v>
      </c>
      <c r="AU899">
        <v>66.099999999999994</v>
      </c>
      <c r="AV899">
        <v>68.900000000000006</v>
      </c>
      <c r="AW899">
        <v>68.599999999999994</v>
      </c>
      <c r="AX899">
        <v>67.599999999999994</v>
      </c>
      <c r="AY899">
        <v>65.2</v>
      </c>
      <c r="AZ899">
        <v>63.7</v>
      </c>
      <c r="BA899">
        <v>62.8</v>
      </c>
      <c r="BB899">
        <v>63.8</v>
      </c>
      <c r="BC899">
        <v>67.8</v>
      </c>
      <c r="BD899">
        <v>73.7</v>
      </c>
      <c r="BE899">
        <v>76.900000000000006</v>
      </c>
      <c r="BF899">
        <v>77.599999999999994</v>
      </c>
      <c r="BG899">
        <v>78.5</v>
      </c>
      <c r="BH899">
        <v>83</v>
      </c>
      <c r="BI899">
        <v>85.5</v>
      </c>
      <c r="BJ899">
        <v>86.7</v>
      </c>
      <c r="BK899">
        <v>84.6</v>
      </c>
      <c r="BL899">
        <v>83.4</v>
      </c>
      <c r="BM899">
        <v>80.599999999999994</v>
      </c>
      <c r="BN899">
        <v>76.099999999999994</v>
      </c>
      <c r="BO899">
        <v>71.5</v>
      </c>
      <c r="BP899">
        <v>67</v>
      </c>
      <c r="BQ899">
        <v>64.5</v>
      </c>
      <c r="BR899">
        <v>63.3</v>
      </c>
      <c r="BS899">
        <v>7.8505089999999997</v>
      </c>
      <c r="BT899">
        <v>-3.4017080000000002</v>
      </c>
      <c r="BU899">
        <v>-5.5621020000000003</v>
      </c>
      <c r="BV899">
        <v>-5.7051210000000001</v>
      </c>
      <c r="BW899">
        <v>-3.6352959999999999</v>
      </c>
      <c r="BX899">
        <v>-1.870012</v>
      </c>
      <c r="BY899">
        <v>1.5858639999999999</v>
      </c>
      <c r="BZ899">
        <v>-11.26801</v>
      </c>
      <c r="CA899">
        <v>0.22810800000000001</v>
      </c>
      <c r="CB899">
        <v>16.64282</v>
      </c>
      <c r="CC899">
        <v>4.1324940000000003</v>
      </c>
      <c r="CD899">
        <v>6.5361219999999998</v>
      </c>
      <c r="CE899">
        <v>11.676130000000001</v>
      </c>
      <c r="CF899">
        <v>12.74672</v>
      </c>
      <c r="CG899">
        <v>10.31869</v>
      </c>
      <c r="CH899">
        <v>18.838660000000001</v>
      </c>
      <c r="CI899">
        <v>23.312550000000002</v>
      </c>
      <c r="CJ899">
        <v>20.356680000000001</v>
      </c>
      <c r="CK899">
        <v>27.067460000000001</v>
      </c>
      <c r="CL899">
        <v>15.49911</v>
      </c>
      <c r="CM899">
        <v>5.0405740000000003</v>
      </c>
      <c r="CN899">
        <v>4.7215819999999997</v>
      </c>
      <c r="CO899">
        <v>1.7829900000000001</v>
      </c>
      <c r="CP899">
        <v>6.396668</v>
      </c>
      <c r="CQ899">
        <v>19.218430000000001</v>
      </c>
      <c r="CR899">
        <v>2.7827090000000001</v>
      </c>
      <c r="CS899">
        <v>2.6093470000000001</v>
      </c>
      <c r="CT899">
        <v>2.5288400000000002</v>
      </c>
      <c r="CU899">
        <v>2.3977020000000002</v>
      </c>
      <c r="CV899">
        <v>3.744513</v>
      </c>
      <c r="CW899">
        <v>3.9807199999999998</v>
      </c>
      <c r="CX899">
        <v>6.1680590000000004</v>
      </c>
      <c r="CY899">
        <v>6.9381279999999999</v>
      </c>
      <c r="CZ899">
        <v>15.000019999999999</v>
      </c>
      <c r="DA899">
        <v>17.33521</v>
      </c>
      <c r="DB899">
        <v>14.50825</v>
      </c>
      <c r="DC899">
        <v>25.44059</v>
      </c>
      <c r="DD899">
        <v>54.274709999999999</v>
      </c>
      <c r="DE899">
        <v>59.23621</v>
      </c>
      <c r="DF899">
        <v>68.422520000000006</v>
      </c>
      <c r="DG899">
        <v>66.683199999999999</v>
      </c>
      <c r="DH899">
        <v>63.00564</v>
      </c>
      <c r="DI899">
        <v>63.031669999999998</v>
      </c>
      <c r="DJ899">
        <v>62.795670000000001</v>
      </c>
      <c r="DK899">
        <v>53.855550000000001</v>
      </c>
      <c r="DL899">
        <v>46.530679999999997</v>
      </c>
      <c r="DM899">
        <v>28.538509999999999</v>
      </c>
      <c r="DN899">
        <v>12.94577</v>
      </c>
      <c r="DO899">
        <v>18</v>
      </c>
      <c r="DP899">
        <v>21</v>
      </c>
    </row>
    <row r="900" spans="1:120" hidden="1" x14ac:dyDescent="0.25">
      <c r="A900" t="str">
        <f t="shared" ref="A900:A963" si="14">C900&amp;"_"&amp;K900&amp;"_"&amp;IF(L900="",O900,L900&amp;IF(LEFT(K900,3)="All","",IF(R900=1,"_Combined","_"&amp;M900&amp;"-"&amp;N900)))</f>
        <v>Aggregator-Blue Zone Resources, LLC_Prescribed DA 1-4 (1PM-9PM)_44396_19-21</v>
      </c>
      <c r="B900" t="s">
        <v>62</v>
      </c>
      <c r="C900" t="s">
        <v>261</v>
      </c>
      <c r="D900" t="s">
        <v>61</v>
      </c>
      <c r="E900" t="s">
        <v>61</v>
      </c>
      <c r="F900" t="s">
        <v>262</v>
      </c>
      <c r="G900" t="s">
        <v>61</v>
      </c>
      <c r="H900" t="s">
        <v>61</v>
      </c>
      <c r="I900" t="s">
        <v>61</v>
      </c>
      <c r="J900" t="s">
        <v>61</v>
      </c>
      <c r="K900" t="s">
        <v>214</v>
      </c>
      <c r="L900" s="18">
        <v>44396</v>
      </c>
      <c r="M900">
        <v>19</v>
      </c>
      <c r="N900">
        <v>21</v>
      </c>
      <c r="O900" t="s">
        <v>258</v>
      </c>
      <c r="P900">
        <v>2</v>
      </c>
      <c r="Q900">
        <v>2</v>
      </c>
      <c r="R900">
        <v>0</v>
      </c>
      <c r="S900">
        <v>0</v>
      </c>
      <c r="T900">
        <v>1</v>
      </c>
      <c r="U900">
        <v>1</v>
      </c>
      <c r="V900">
        <v>1</v>
      </c>
      <c r="W900">
        <v>1174.2</v>
      </c>
      <c r="X900">
        <v>1371.88</v>
      </c>
      <c r="Y900">
        <v>1373.76</v>
      </c>
      <c r="Z900">
        <v>1378.48</v>
      </c>
      <c r="AA900">
        <v>1379.92</v>
      </c>
      <c r="AB900">
        <v>1379.28</v>
      </c>
      <c r="AC900">
        <v>1395.44</v>
      </c>
      <c r="AD900">
        <v>1405.2</v>
      </c>
      <c r="AE900">
        <v>1402.04</v>
      </c>
      <c r="AF900">
        <v>1394.68</v>
      </c>
      <c r="AG900">
        <v>1378.48</v>
      </c>
      <c r="AH900">
        <v>1340</v>
      </c>
      <c r="AI900">
        <v>641.24</v>
      </c>
      <c r="AJ900">
        <v>763.04</v>
      </c>
      <c r="AK900">
        <v>786.6</v>
      </c>
      <c r="AL900">
        <v>904.84</v>
      </c>
      <c r="AM900">
        <v>854.16</v>
      </c>
      <c r="AN900">
        <v>277.39999999999998</v>
      </c>
      <c r="AO900">
        <v>277.48</v>
      </c>
      <c r="AP900">
        <v>268.95999999999998</v>
      </c>
      <c r="AQ900">
        <v>251.24</v>
      </c>
      <c r="AR900">
        <v>244.56</v>
      </c>
      <c r="AS900">
        <v>648.67999999999995</v>
      </c>
      <c r="AT900">
        <v>896.08</v>
      </c>
      <c r="AU900">
        <v>55</v>
      </c>
      <c r="AV900">
        <v>55</v>
      </c>
      <c r="AW900">
        <v>54.5</v>
      </c>
      <c r="AX900">
        <v>54</v>
      </c>
      <c r="AY900">
        <v>54.5</v>
      </c>
      <c r="AZ900">
        <v>55</v>
      </c>
      <c r="BA900">
        <v>55</v>
      </c>
      <c r="BB900">
        <v>55.5</v>
      </c>
      <c r="BC900">
        <v>56</v>
      </c>
      <c r="BD900">
        <v>58</v>
      </c>
      <c r="BE900">
        <v>62</v>
      </c>
      <c r="BF900">
        <v>65.5</v>
      </c>
      <c r="BG900">
        <v>66</v>
      </c>
      <c r="BH900">
        <v>65</v>
      </c>
      <c r="BI900">
        <v>65</v>
      </c>
      <c r="BJ900">
        <v>63</v>
      </c>
      <c r="BK900">
        <v>62.5</v>
      </c>
      <c r="BL900">
        <v>60.5</v>
      </c>
      <c r="BM900">
        <v>59.5</v>
      </c>
      <c r="BN900">
        <v>57.5</v>
      </c>
      <c r="BO900">
        <v>56.5</v>
      </c>
      <c r="BP900">
        <v>56</v>
      </c>
      <c r="BQ900">
        <v>55</v>
      </c>
      <c r="BR900">
        <v>55</v>
      </c>
      <c r="BS900">
        <v>48.876800000000003</v>
      </c>
      <c r="BT900">
        <v>-1.6195679999999999</v>
      </c>
      <c r="BU900">
        <v>-2.0119630000000002</v>
      </c>
      <c r="BV900">
        <v>1.10083</v>
      </c>
      <c r="BW900">
        <v>4.1893919999999998</v>
      </c>
      <c r="BX900">
        <v>8.1130370000000003</v>
      </c>
      <c r="BY900">
        <v>2.5034179999999999</v>
      </c>
      <c r="BZ900">
        <v>1.409424</v>
      </c>
      <c r="CA900">
        <v>-3.2924799999999999</v>
      </c>
      <c r="CB900">
        <v>-12.92285</v>
      </c>
      <c r="CC900">
        <v>34.823180000000001</v>
      </c>
      <c r="CD900">
        <v>17.084900000000001</v>
      </c>
      <c r="CE900">
        <v>25.27899</v>
      </c>
      <c r="CF900">
        <v>33.556780000000003</v>
      </c>
      <c r="CG900">
        <v>43.501910000000002</v>
      </c>
      <c r="CH900">
        <v>-0.67166139999999996</v>
      </c>
      <c r="CI900">
        <v>17.39668</v>
      </c>
      <c r="CJ900">
        <v>380.80709999999999</v>
      </c>
      <c r="CK900">
        <v>554.66399999999999</v>
      </c>
      <c r="CL900">
        <v>635.47770000000003</v>
      </c>
      <c r="CM900">
        <v>671.02980000000002</v>
      </c>
      <c r="CN900">
        <v>343.05630000000002</v>
      </c>
      <c r="CO900">
        <v>66.920169999999999</v>
      </c>
      <c r="CP900">
        <v>-32.513170000000002</v>
      </c>
      <c r="CQ900">
        <v>1135.6489999999999</v>
      </c>
      <c r="CR900">
        <v>61.968940000000003</v>
      </c>
      <c r="CS900">
        <v>72.652339999999995</v>
      </c>
      <c r="CT900">
        <v>56.698419999999999</v>
      </c>
      <c r="CU900">
        <v>51.508569999999999</v>
      </c>
      <c r="CV900">
        <v>39.178710000000002</v>
      </c>
      <c r="CW900">
        <v>17.662960000000002</v>
      </c>
      <c r="CX900">
        <v>29.962710000000001</v>
      </c>
      <c r="CY900">
        <v>40.005159999999997</v>
      </c>
      <c r="CZ900">
        <v>247.29759999999999</v>
      </c>
      <c r="DA900">
        <v>1183.838</v>
      </c>
      <c r="DB900">
        <v>2512.221</v>
      </c>
      <c r="DC900">
        <v>1874.9269999999999</v>
      </c>
      <c r="DD900">
        <v>2335.518</v>
      </c>
      <c r="DE900">
        <v>2138.4070000000002</v>
      </c>
      <c r="DF900">
        <v>2312.25</v>
      </c>
      <c r="DG900">
        <v>1737.5989999999999</v>
      </c>
      <c r="DH900">
        <v>14770.22</v>
      </c>
      <c r="DI900">
        <v>1955.403</v>
      </c>
      <c r="DJ900">
        <v>3078.99</v>
      </c>
      <c r="DK900">
        <v>5141.0020000000004</v>
      </c>
      <c r="DL900">
        <v>18802.189999999999</v>
      </c>
      <c r="DM900">
        <v>4300.33</v>
      </c>
      <c r="DN900">
        <v>751.54129999999998</v>
      </c>
      <c r="DO900">
        <v>19</v>
      </c>
      <c r="DP900">
        <v>21</v>
      </c>
    </row>
    <row r="901" spans="1:120" hidden="1" x14ac:dyDescent="0.25">
      <c r="A901" t="str">
        <f t="shared" si="14"/>
        <v>Size_Grp-20 to 199.99 kW_Prescribed DA 1-4 (1PM-9PM)_44396_18-21</v>
      </c>
      <c r="B901" t="s">
        <v>62</v>
      </c>
      <c r="C901" t="s">
        <v>201</v>
      </c>
      <c r="D901" t="s">
        <v>61</v>
      </c>
      <c r="E901" t="s">
        <v>61</v>
      </c>
      <c r="F901" t="s">
        <v>61</v>
      </c>
      <c r="G901" t="s">
        <v>61</v>
      </c>
      <c r="H901" t="s">
        <v>61</v>
      </c>
      <c r="I901" t="s">
        <v>61</v>
      </c>
      <c r="J901" t="s">
        <v>101</v>
      </c>
      <c r="K901" t="s">
        <v>214</v>
      </c>
      <c r="L901" s="18">
        <v>44396</v>
      </c>
      <c r="M901">
        <v>18</v>
      </c>
      <c r="N901">
        <v>21</v>
      </c>
      <c r="O901" t="s">
        <v>258</v>
      </c>
      <c r="P901">
        <v>3</v>
      </c>
      <c r="Q901">
        <v>3</v>
      </c>
      <c r="R901">
        <v>0</v>
      </c>
      <c r="S901">
        <v>1</v>
      </c>
      <c r="T901">
        <v>1</v>
      </c>
      <c r="U901">
        <v>0</v>
      </c>
      <c r="V901">
        <v>1</v>
      </c>
      <c r="W901">
        <v>134.995</v>
      </c>
      <c r="X901">
        <v>146.03700000000001</v>
      </c>
      <c r="Y901">
        <v>144.67400000000001</v>
      </c>
      <c r="Z901">
        <v>144.27600000000001</v>
      </c>
      <c r="AA901">
        <v>141.47499999999999</v>
      </c>
      <c r="AB901">
        <v>142.99799999999999</v>
      </c>
      <c r="AC901">
        <v>154.595</v>
      </c>
      <c r="AD901">
        <v>177.679</v>
      </c>
      <c r="AE901">
        <v>200.459</v>
      </c>
      <c r="AF901">
        <v>206.61600000000001</v>
      </c>
      <c r="AG901">
        <v>226.18799999999999</v>
      </c>
      <c r="AH901">
        <v>233.44399999999999</v>
      </c>
      <c r="AI901">
        <v>239.42699999999999</v>
      </c>
      <c r="AJ901">
        <v>246.667</v>
      </c>
      <c r="AK901">
        <v>246.071</v>
      </c>
      <c r="AL901">
        <v>236.738</v>
      </c>
      <c r="AM901">
        <v>228.011</v>
      </c>
      <c r="AN901">
        <v>225.75899999999999</v>
      </c>
      <c r="AO901">
        <v>215.714</v>
      </c>
      <c r="AP901">
        <v>207.95699999999999</v>
      </c>
      <c r="AQ901">
        <v>189.155</v>
      </c>
      <c r="AR901">
        <v>159.60599999999999</v>
      </c>
      <c r="AS901">
        <v>156.51499999999999</v>
      </c>
      <c r="AT901">
        <v>150.27500000000001</v>
      </c>
      <c r="AU901">
        <v>63.833333000000003</v>
      </c>
      <c r="AV901">
        <v>65.833332999999996</v>
      </c>
      <c r="AW901">
        <v>65.666667000000004</v>
      </c>
      <c r="AX901">
        <v>64.666667000000004</v>
      </c>
      <c r="AY901">
        <v>63.333333000000003</v>
      </c>
      <c r="AZ901">
        <v>62.5</v>
      </c>
      <c r="BA901">
        <v>62</v>
      </c>
      <c r="BB901">
        <v>63</v>
      </c>
      <c r="BC901">
        <v>66.333332999999996</v>
      </c>
      <c r="BD901">
        <v>71.166667000000004</v>
      </c>
      <c r="BE901">
        <v>73.833332999999996</v>
      </c>
      <c r="BF901">
        <v>75.333332999999996</v>
      </c>
      <c r="BG901">
        <v>75.833332999999996</v>
      </c>
      <c r="BH901">
        <v>79</v>
      </c>
      <c r="BI901">
        <v>79.5</v>
      </c>
      <c r="BJ901">
        <v>80.166667000000004</v>
      </c>
      <c r="BK901">
        <v>78.333332999999996</v>
      </c>
      <c r="BL901">
        <v>77.666667000000004</v>
      </c>
      <c r="BM901">
        <v>74.333332999999996</v>
      </c>
      <c r="BN901">
        <v>70.5</v>
      </c>
      <c r="BO901">
        <v>66.833332999999996</v>
      </c>
      <c r="BP901">
        <v>63.666666999999997</v>
      </c>
      <c r="BQ901">
        <v>62.5</v>
      </c>
      <c r="BR901">
        <v>61.833333000000003</v>
      </c>
      <c r="BS901">
        <v>5.4754839999999998</v>
      </c>
      <c r="BT901">
        <v>-2.522303</v>
      </c>
      <c r="BU901">
        <v>-4.0631940000000002</v>
      </c>
      <c r="BV901">
        <v>-4.1653010000000004</v>
      </c>
      <c r="BW901">
        <v>-2.6717840000000002</v>
      </c>
      <c r="BX901">
        <v>-1.4426479999999999</v>
      </c>
      <c r="BY901">
        <v>1.0015350000000001</v>
      </c>
      <c r="BZ901">
        <v>-7.1588750000000001</v>
      </c>
      <c r="CA901">
        <v>-1.546459</v>
      </c>
      <c r="CB901">
        <v>13.40663</v>
      </c>
      <c r="CC901">
        <v>6.2700630000000004</v>
      </c>
      <c r="CD901">
        <v>4.8439959999999997</v>
      </c>
      <c r="CE901">
        <v>7.5983619999999998</v>
      </c>
      <c r="CF901">
        <v>7.3823759999999998</v>
      </c>
      <c r="CG901">
        <v>6.838768</v>
      </c>
      <c r="CH901">
        <v>13.7056</v>
      </c>
      <c r="CI901">
        <v>18.71181</v>
      </c>
      <c r="CJ901">
        <v>16.20054</v>
      </c>
      <c r="CK901">
        <v>19.89301</v>
      </c>
      <c r="CL901">
        <v>11.354010000000001</v>
      </c>
      <c r="CM901">
        <v>4.3178369999999999</v>
      </c>
      <c r="CN901">
        <v>2.2378550000000001</v>
      </c>
      <c r="CO901">
        <v>1.186207</v>
      </c>
      <c r="CP901">
        <v>4.5039670000000003</v>
      </c>
      <c r="CQ901">
        <v>9.7826350000000009</v>
      </c>
      <c r="CR901">
        <v>1.4160779999999999</v>
      </c>
      <c r="CS901">
        <v>1.327636</v>
      </c>
      <c r="CT901">
        <v>1.286564</v>
      </c>
      <c r="CU901">
        <v>1.219627</v>
      </c>
      <c r="CV901">
        <v>1.906676</v>
      </c>
      <c r="CW901">
        <v>2.0273150000000002</v>
      </c>
      <c r="CX901">
        <v>2.2404660000000001</v>
      </c>
      <c r="CY901">
        <v>2.883337</v>
      </c>
      <c r="CZ901">
        <v>6.6187529999999999</v>
      </c>
      <c r="DA901">
        <v>7.8766749999999996</v>
      </c>
      <c r="DB901">
        <v>6.7418769999999997</v>
      </c>
      <c r="DC901">
        <v>12.06545</v>
      </c>
      <c r="DD901">
        <v>26.93318</v>
      </c>
      <c r="DE901">
        <v>29.14725</v>
      </c>
      <c r="DF901">
        <v>34.158160000000002</v>
      </c>
      <c r="DG901">
        <v>33.04448</v>
      </c>
      <c r="DH901">
        <v>31.297989999999999</v>
      </c>
      <c r="DI901">
        <v>30.853909999999999</v>
      </c>
      <c r="DJ901">
        <v>29.557449999999999</v>
      </c>
      <c r="DK901">
        <v>25.46172</v>
      </c>
      <c r="DL901">
        <v>23.006409999999999</v>
      </c>
      <c r="DM901">
        <v>14.55185</v>
      </c>
      <c r="DN901">
        <v>6.5972559999999998</v>
      </c>
      <c r="DO901">
        <v>18</v>
      </c>
      <c r="DP901">
        <v>21</v>
      </c>
    </row>
    <row r="902" spans="1:120" hidden="1" x14ac:dyDescent="0.25">
      <c r="A902" t="str">
        <f t="shared" si="14"/>
        <v>Size_Grp-200 kW and above_Prescribed DA 1-4 (1PM-9PM)_44396_19-21</v>
      </c>
      <c r="B902" t="s">
        <v>62</v>
      </c>
      <c r="C902" t="s">
        <v>207</v>
      </c>
      <c r="D902" t="s">
        <v>61</v>
      </c>
      <c r="E902" t="s">
        <v>61</v>
      </c>
      <c r="F902" t="s">
        <v>61</v>
      </c>
      <c r="G902" t="s">
        <v>61</v>
      </c>
      <c r="H902" t="s">
        <v>61</v>
      </c>
      <c r="I902" t="s">
        <v>61</v>
      </c>
      <c r="J902" t="s">
        <v>102</v>
      </c>
      <c r="K902" t="s">
        <v>214</v>
      </c>
      <c r="L902" s="18">
        <v>44396</v>
      </c>
      <c r="M902">
        <v>19</v>
      </c>
      <c r="N902">
        <v>21</v>
      </c>
      <c r="O902" t="s">
        <v>258</v>
      </c>
      <c r="P902">
        <v>2</v>
      </c>
      <c r="Q902">
        <v>2</v>
      </c>
      <c r="R902">
        <v>0</v>
      </c>
      <c r="S902">
        <v>0</v>
      </c>
      <c r="T902">
        <v>1</v>
      </c>
      <c r="U902">
        <v>1</v>
      </c>
      <c r="V902">
        <v>1</v>
      </c>
      <c r="W902">
        <v>1174.2</v>
      </c>
      <c r="X902">
        <v>1371.88</v>
      </c>
      <c r="Y902">
        <v>1373.76</v>
      </c>
      <c r="Z902">
        <v>1378.48</v>
      </c>
      <c r="AA902">
        <v>1379.92</v>
      </c>
      <c r="AB902">
        <v>1379.28</v>
      </c>
      <c r="AC902">
        <v>1395.44</v>
      </c>
      <c r="AD902">
        <v>1405.2</v>
      </c>
      <c r="AE902">
        <v>1402.04</v>
      </c>
      <c r="AF902">
        <v>1394.68</v>
      </c>
      <c r="AG902">
        <v>1378.48</v>
      </c>
      <c r="AH902">
        <v>1340</v>
      </c>
      <c r="AI902">
        <v>641.24</v>
      </c>
      <c r="AJ902">
        <v>763.04</v>
      </c>
      <c r="AK902">
        <v>786.6</v>
      </c>
      <c r="AL902">
        <v>904.84</v>
      </c>
      <c r="AM902">
        <v>854.16</v>
      </c>
      <c r="AN902">
        <v>277.39999999999998</v>
      </c>
      <c r="AO902">
        <v>277.48</v>
      </c>
      <c r="AP902">
        <v>268.95999999999998</v>
      </c>
      <c r="AQ902">
        <v>251.24</v>
      </c>
      <c r="AR902">
        <v>244.56</v>
      </c>
      <c r="AS902">
        <v>648.67999999999995</v>
      </c>
      <c r="AT902">
        <v>896.08</v>
      </c>
      <c r="AU902">
        <v>55</v>
      </c>
      <c r="AV902">
        <v>55</v>
      </c>
      <c r="AW902">
        <v>54.5</v>
      </c>
      <c r="AX902">
        <v>54</v>
      </c>
      <c r="AY902">
        <v>54.5</v>
      </c>
      <c r="AZ902">
        <v>55</v>
      </c>
      <c r="BA902">
        <v>55</v>
      </c>
      <c r="BB902">
        <v>55.5</v>
      </c>
      <c r="BC902">
        <v>56</v>
      </c>
      <c r="BD902">
        <v>58</v>
      </c>
      <c r="BE902">
        <v>62</v>
      </c>
      <c r="BF902">
        <v>65.5</v>
      </c>
      <c r="BG902">
        <v>66</v>
      </c>
      <c r="BH902">
        <v>65</v>
      </c>
      <c r="BI902">
        <v>65</v>
      </c>
      <c r="BJ902">
        <v>63</v>
      </c>
      <c r="BK902">
        <v>62.5</v>
      </c>
      <c r="BL902">
        <v>60.5</v>
      </c>
      <c r="BM902">
        <v>59.5</v>
      </c>
      <c r="BN902">
        <v>57.5</v>
      </c>
      <c r="BO902">
        <v>56.5</v>
      </c>
      <c r="BP902">
        <v>56</v>
      </c>
      <c r="BQ902">
        <v>55</v>
      </c>
      <c r="BR902">
        <v>55</v>
      </c>
      <c r="BS902">
        <v>48.876800000000003</v>
      </c>
      <c r="BT902">
        <v>-1.6195679999999999</v>
      </c>
      <c r="BU902">
        <v>-2.0119630000000002</v>
      </c>
      <c r="BV902">
        <v>1.10083</v>
      </c>
      <c r="BW902">
        <v>4.1893919999999998</v>
      </c>
      <c r="BX902">
        <v>8.1130370000000003</v>
      </c>
      <c r="BY902">
        <v>2.5034179999999999</v>
      </c>
      <c r="BZ902">
        <v>1.409424</v>
      </c>
      <c r="CA902">
        <v>-3.2924799999999999</v>
      </c>
      <c r="CB902">
        <v>-12.92285</v>
      </c>
      <c r="CC902">
        <v>34.823180000000001</v>
      </c>
      <c r="CD902">
        <v>17.084900000000001</v>
      </c>
      <c r="CE902">
        <v>25.27899</v>
      </c>
      <c r="CF902">
        <v>33.556780000000003</v>
      </c>
      <c r="CG902">
        <v>43.501910000000002</v>
      </c>
      <c r="CH902">
        <v>-0.67166139999999996</v>
      </c>
      <c r="CI902">
        <v>17.39668</v>
      </c>
      <c r="CJ902">
        <v>380.80709999999999</v>
      </c>
      <c r="CK902">
        <v>554.66399999999999</v>
      </c>
      <c r="CL902">
        <v>635.47770000000003</v>
      </c>
      <c r="CM902">
        <v>671.02980000000002</v>
      </c>
      <c r="CN902">
        <v>343.05630000000002</v>
      </c>
      <c r="CO902">
        <v>66.920169999999999</v>
      </c>
      <c r="CP902">
        <v>-32.513170000000002</v>
      </c>
      <c r="CQ902">
        <v>1135.6489999999999</v>
      </c>
      <c r="CR902">
        <v>61.968940000000003</v>
      </c>
      <c r="CS902">
        <v>72.652339999999995</v>
      </c>
      <c r="CT902">
        <v>56.698419999999999</v>
      </c>
      <c r="CU902">
        <v>51.508569999999999</v>
      </c>
      <c r="CV902">
        <v>39.178710000000002</v>
      </c>
      <c r="CW902">
        <v>17.662960000000002</v>
      </c>
      <c r="CX902">
        <v>29.962710000000001</v>
      </c>
      <c r="CY902">
        <v>40.005159999999997</v>
      </c>
      <c r="CZ902">
        <v>247.29759999999999</v>
      </c>
      <c r="DA902">
        <v>1183.838</v>
      </c>
      <c r="DB902">
        <v>2512.221</v>
      </c>
      <c r="DC902">
        <v>1874.9269999999999</v>
      </c>
      <c r="DD902">
        <v>2335.518</v>
      </c>
      <c r="DE902">
        <v>2138.4070000000002</v>
      </c>
      <c r="DF902">
        <v>2312.25</v>
      </c>
      <c r="DG902">
        <v>1737.5989999999999</v>
      </c>
      <c r="DH902">
        <v>14770.22</v>
      </c>
      <c r="DI902">
        <v>1955.403</v>
      </c>
      <c r="DJ902">
        <v>3078.99</v>
      </c>
      <c r="DK902">
        <v>5141.0020000000004</v>
      </c>
      <c r="DL902">
        <v>18802.189999999999</v>
      </c>
      <c r="DM902">
        <v>4300.33</v>
      </c>
      <c r="DN902">
        <v>751.54129999999998</v>
      </c>
      <c r="DO902">
        <v>19</v>
      </c>
      <c r="DP902">
        <v>21</v>
      </c>
    </row>
    <row r="903" spans="1:120" x14ac:dyDescent="0.25">
      <c r="A903" t="str">
        <f t="shared" si="14"/>
        <v>AutoDR-No_Prescribed DA 1-4 (1PM-9PM)_44396_18-21</v>
      </c>
      <c r="B903" t="s">
        <v>62</v>
      </c>
      <c r="C903" t="s">
        <v>321</v>
      </c>
      <c r="D903" t="s">
        <v>61</v>
      </c>
      <c r="E903" t="s">
        <v>61</v>
      </c>
      <c r="F903" t="s">
        <v>61</v>
      </c>
      <c r="G903" t="s">
        <v>61</v>
      </c>
      <c r="H903" t="s">
        <v>97</v>
      </c>
      <c r="I903" t="s">
        <v>61</v>
      </c>
      <c r="J903" t="s">
        <v>61</v>
      </c>
      <c r="K903" t="s">
        <v>214</v>
      </c>
      <c r="L903" s="18">
        <v>44396</v>
      </c>
      <c r="M903">
        <v>18</v>
      </c>
      <c r="N903">
        <v>21</v>
      </c>
      <c r="O903" t="s">
        <v>258</v>
      </c>
      <c r="P903">
        <v>6</v>
      </c>
      <c r="Q903">
        <v>4</v>
      </c>
      <c r="R903">
        <v>0</v>
      </c>
      <c r="S903">
        <v>1</v>
      </c>
      <c r="T903">
        <v>1</v>
      </c>
      <c r="U903">
        <v>0</v>
      </c>
      <c r="V903">
        <v>1</v>
      </c>
      <c r="W903">
        <v>195.51599999999999</v>
      </c>
      <c r="X903">
        <v>212.3115</v>
      </c>
      <c r="Y903">
        <v>210.39</v>
      </c>
      <c r="Z903">
        <v>209.67</v>
      </c>
      <c r="AA903">
        <v>205.70849999999999</v>
      </c>
      <c r="AB903">
        <v>208.70699999999999</v>
      </c>
      <c r="AC903">
        <v>224.8965</v>
      </c>
      <c r="AD903">
        <v>269.85449999999997</v>
      </c>
      <c r="AE903">
        <v>275.67450000000002</v>
      </c>
      <c r="AF903">
        <v>298.32150000000001</v>
      </c>
      <c r="AG903">
        <v>318.38850000000002</v>
      </c>
      <c r="AH903">
        <v>326.37599999999998</v>
      </c>
      <c r="AI903">
        <v>336.03</v>
      </c>
      <c r="AJ903">
        <v>345.01049999999998</v>
      </c>
      <c r="AK903">
        <v>344.7645</v>
      </c>
      <c r="AL903">
        <v>337.00349999999997</v>
      </c>
      <c r="AM903">
        <v>330.70499999999998</v>
      </c>
      <c r="AN903">
        <v>326.44799999999998</v>
      </c>
      <c r="AO903">
        <v>308.33999999999997</v>
      </c>
      <c r="AP903">
        <v>295.5795</v>
      </c>
      <c r="AQ903">
        <v>267.98250000000002</v>
      </c>
      <c r="AR903">
        <v>232.27950000000001</v>
      </c>
      <c r="AS903">
        <v>227.91749999999999</v>
      </c>
      <c r="AT903">
        <v>218.5575</v>
      </c>
      <c r="AU903">
        <v>67.375</v>
      </c>
      <c r="AV903">
        <v>70.625</v>
      </c>
      <c r="AW903">
        <v>70.25</v>
      </c>
      <c r="AX903">
        <v>69.25</v>
      </c>
      <c r="AY903">
        <v>66.25</v>
      </c>
      <c r="AZ903">
        <v>64.375</v>
      </c>
      <c r="BA903">
        <v>63.25</v>
      </c>
      <c r="BB903">
        <v>64.25</v>
      </c>
      <c r="BC903">
        <v>68.625</v>
      </c>
      <c r="BD903">
        <v>75.125</v>
      </c>
      <c r="BE903">
        <v>78.625</v>
      </c>
      <c r="BF903">
        <v>78.875</v>
      </c>
      <c r="BG903">
        <v>80</v>
      </c>
      <c r="BH903">
        <v>85.25</v>
      </c>
      <c r="BI903">
        <v>88.875</v>
      </c>
      <c r="BJ903">
        <v>90.375</v>
      </c>
      <c r="BK903">
        <v>88.125</v>
      </c>
      <c r="BL903">
        <v>86.625</v>
      </c>
      <c r="BM903">
        <v>84.125</v>
      </c>
      <c r="BN903">
        <v>79.25</v>
      </c>
      <c r="BO903">
        <v>74.125</v>
      </c>
      <c r="BP903">
        <v>68.875</v>
      </c>
      <c r="BQ903">
        <v>65.625</v>
      </c>
      <c r="BR903">
        <v>64.125</v>
      </c>
      <c r="BS903">
        <v>9.0776240000000001</v>
      </c>
      <c r="BT903">
        <v>-3.6148750000000001</v>
      </c>
      <c r="BU903">
        <v>-5.9674569999999996</v>
      </c>
      <c r="BV903">
        <v>-6.0535959999999998</v>
      </c>
      <c r="BW903">
        <v>-4.0812330000000001</v>
      </c>
      <c r="BX903">
        <v>-3.0608249999999999</v>
      </c>
      <c r="BY903">
        <v>-2.9758930000000001</v>
      </c>
      <c r="BZ903">
        <v>-5.8639900000000003</v>
      </c>
      <c r="CA903">
        <v>6.5606020000000003</v>
      </c>
      <c r="CB903">
        <v>11.39232</v>
      </c>
      <c r="CC903">
        <v>3.268106</v>
      </c>
      <c r="CD903">
        <v>8.5948720000000005</v>
      </c>
      <c r="CE903">
        <v>11.472849999999999</v>
      </c>
      <c r="CF903">
        <v>15.63359</v>
      </c>
      <c r="CG903">
        <v>13.84308</v>
      </c>
      <c r="CH903">
        <v>19.475930000000002</v>
      </c>
      <c r="CI903">
        <v>21.406939999999999</v>
      </c>
      <c r="CJ903">
        <v>18.504079999999998</v>
      </c>
      <c r="CK903">
        <v>26.807490000000001</v>
      </c>
      <c r="CL903">
        <v>18.376480000000001</v>
      </c>
      <c r="CM903">
        <v>2.342244</v>
      </c>
      <c r="CN903">
        <v>1.2840659999999999</v>
      </c>
      <c r="CO903">
        <v>1.509226</v>
      </c>
      <c r="CP903">
        <v>7.4232649999999998</v>
      </c>
      <c r="CQ903">
        <v>21.773510000000002</v>
      </c>
      <c r="CR903">
        <v>2.8256809999999999</v>
      </c>
      <c r="CS903">
        <v>2.6273520000000001</v>
      </c>
      <c r="CT903">
        <v>2.5350839999999999</v>
      </c>
      <c r="CU903">
        <v>2.380954</v>
      </c>
      <c r="CV903">
        <v>3.6496189999999999</v>
      </c>
      <c r="CW903">
        <v>2.0522450000000001</v>
      </c>
      <c r="CX903">
        <v>3.8091469999999998</v>
      </c>
      <c r="CY903">
        <v>4.0434320000000001</v>
      </c>
      <c r="CZ903">
        <v>14.70317</v>
      </c>
      <c r="DA903">
        <v>18.247319999999998</v>
      </c>
      <c r="DB903">
        <v>16.025880000000001</v>
      </c>
      <c r="DC903">
        <v>28.412220000000001</v>
      </c>
      <c r="DD903">
        <v>61.508479999999999</v>
      </c>
      <c r="DE903">
        <v>67.04083</v>
      </c>
      <c r="DF903">
        <v>77.576790000000003</v>
      </c>
      <c r="DG903">
        <v>75.653270000000006</v>
      </c>
      <c r="DH903">
        <v>71.076710000000006</v>
      </c>
      <c r="DI903">
        <v>70.061250000000001</v>
      </c>
      <c r="DJ903">
        <v>62.860550000000003</v>
      </c>
      <c r="DK903">
        <v>51.5321</v>
      </c>
      <c r="DL903">
        <v>44.539180000000002</v>
      </c>
      <c r="DM903">
        <v>30.476900000000001</v>
      </c>
      <c r="DN903">
        <v>14.51078</v>
      </c>
      <c r="DO903">
        <v>18</v>
      </c>
      <c r="DP903">
        <v>21</v>
      </c>
    </row>
    <row r="904" spans="1:120" hidden="1" x14ac:dyDescent="0.25">
      <c r="A904" t="str">
        <f t="shared" si="14"/>
        <v>sublap_id-SLAP_PGEB_Prescribed DA 1-4 (1PM-9PM)_44396_18-21</v>
      </c>
      <c r="B904" t="s">
        <v>62</v>
      </c>
      <c r="C904" t="s">
        <v>287</v>
      </c>
      <c r="D904" t="s">
        <v>61</v>
      </c>
      <c r="E904" t="s">
        <v>288</v>
      </c>
      <c r="F904" t="s">
        <v>61</v>
      </c>
      <c r="G904" t="s">
        <v>61</v>
      </c>
      <c r="H904" t="s">
        <v>61</v>
      </c>
      <c r="I904" t="s">
        <v>61</v>
      </c>
      <c r="J904" t="s">
        <v>61</v>
      </c>
      <c r="K904" t="s">
        <v>214</v>
      </c>
      <c r="L904" s="18">
        <v>44396</v>
      </c>
      <c r="M904">
        <v>18</v>
      </c>
      <c r="N904">
        <v>21</v>
      </c>
      <c r="O904" t="s">
        <v>258</v>
      </c>
      <c r="P904">
        <v>7</v>
      </c>
      <c r="Q904">
        <v>5</v>
      </c>
      <c r="R904">
        <v>0</v>
      </c>
      <c r="S904">
        <v>1</v>
      </c>
      <c r="T904">
        <v>1</v>
      </c>
      <c r="U904">
        <v>0</v>
      </c>
      <c r="V904">
        <v>1</v>
      </c>
      <c r="W904">
        <v>192.22559999999999</v>
      </c>
      <c r="X904">
        <v>207.67740000000001</v>
      </c>
      <c r="Y904">
        <v>205.77199999999999</v>
      </c>
      <c r="Z904">
        <v>205.21199999999999</v>
      </c>
      <c r="AA904">
        <v>201.29060000000001</v>
      </c>
      <c r="AB904">
        <v>203.41720000000001</v>
      </c>
      <c r="AC904">
        <v>219.6474</v>
      </c>
      <c r="AD904">
        <v>274.82420000000002</v>
      </c>
      <c r="AE904">
        <v>300.19220000000001</v>
      </c>
      <c r="AF904">
        <v>313.2654</v>
      </c>
      <c r="AG904">
        <v>350.92259999999999</v>
      </c>
      <c r="AH904">
        <v>361.06560000000002</v>
      </c>
      <c r="AI904">
        <v>371.64400000000001</v>
      </c>
      <c r="AJ904">
        <v>383.8338</v>
      </c>
      <c r="AK904">
        <v>384.61219999999997</v>
      </c>
      <c r="AL904">
        <v>374.68060000000003</v>
      </c>
      <c r="AM904">
        <v>365.89</v>
      </c>
      <c r="AN904">
        <v>361.2448</v>
      </c>
      <c r="AO904">
        <v>343.22399999999999</v>
      </c>
      <c r="AP904">
        <v>328.51420000000002</v>
      </c>
      <c r="AQ904">
        <v>288.75700000000001</v>
      </c>
      <c r="AR904">
        <v>226.76220000000001</v>
      </c>
      <c r="AS904">
        <v>222.35499999999999</v>
      </c>
      <c r="AT904">
        <v>213.619</v>
      </c>
      <c r="AU904">
        <v>66.099999999999994</v>
      </c>
      <c r="AV904">
        <v>68.900000000000006</v>
      </c>
      <c r="AW904">
        <v>68.599999999999994</v>
      </c>
      <c r="AX904">
        <v>67.599999999999994</v>
      </c>
      <c r="AY904">
        <v>65.2</v>
      </c>
      <c r="AZ904">
        <v>63.7</v>
      </c>
      <c r="BA904">
        <v>62.8</v>
      </c>
      <c r="BB904">
        <v>63.8</v>
      </c>
      <c r="BC904">
        <v>67.8</v>
      </c>
      <c r="BD904">
        <v>73.7</v>
      </c>
      <c r="BE904">
        <v>76.900000000000006</v>
      </c>
      <c r="BF904">
        <v>77.599999999999994</v>
      </c>
      <c r="BG904">
        <v>78.5</v>
      </c>
      <c r="BH904">
        <v>83</v>
      </c>
      <c r="BI904">
        <v>85.5</v>
      </c>
      <c r="BJ904">
        <v>86.7</v>
      </c>
      <c r="BK904">
        <v>84.6</v>
      </c>
      <c r="BL904">
        <v>83.4</v>
      </c>
      <c r="BM904">
        <v>80.599999999999994</v>
      </c>
      <c r="BN904">
        <v>76.099999999999994</v>
      </c>
      <c r="BO904">
        <v>71.5</v>
      </c>
      <c r="BP904">
        <v>67</v>
      </c>
      <c r="BQ904">
        <v>64.5</v>
      </c>
      <c r="BR904">
        <v>63.3</v>
      </c>
      <c r="BS904">
        <v>7.8505089999999997</v>
      </c>
      <c r="BT904">
        <v>-3.4017080000000002</v>
      </c>
      <c r="BU904">
        <v>-5.5621020000000003</v>
      </c>
      <c r="BV904">
        <v>-5.7051210000000001</v>
      </c>
      <c r="BW904">
        <v>-3.6352959999999999</v>
      </c>
      <c r="BX904">
        <v>-1.870012</v>
      </c>
      <c r="BY904">
        <v>1.5858639999999999</v>
      </c>
      <c r="BZ904">
        <v>-11.26801</v>
      </c>
      <c r="CA904">
        <v>0.22810800000000001</v>
      </c>
      <c r="CB904">
        <v>16.64282</v>
      </c>
      <c r="CC904">
        <v>4.1324940000000003</v>
      </c>
      <c r="CD904">
        <v>6.5361219999999998</v>
      </c>
      <c r="CE904">
        <v>11.676130000000001</v>
      </c>
      <c r="CF904">
        <v>12.74672</v>
      </c>
      <c r="CG904">
        <v>10.31869</v>
      </c>
      <c r="CH904">
        <v>18.838660000000001</v>
      </c>
      <c r="CI904">
        <v>23.312550000000002</v>
      </c>
      <c r="CJ904">
        <v>20.356680000000001</v>
      </c>
      <c r="CK904">
        <v>27.067460000000001</v>
      </c>
      <c r="CL904">
        <v>15.49911</v>
      </c>
      <c r="CM904">
        <v>5.0405740000000003</v>
      </c>
      <c r="CN904">
        <v>4.7215819999999997</v>
      </c>
      <c r="CO904">
        <v>1.7829900000000001</v>
      </c>
      <c r="CP904">
        <v>6.396668</v>
      </c>
      <c r="CQ904">
        <v>19.218430000000001</v>
      </c>
      <c r="CR904">
        <v>2.7827090000000001</v>
      </c>
      <c r="CS904">
        <v>2.6093470000000001</v>
      </c>
      <c r="CT904">
        <v>2.5288400000000002</v>
      </c>
      <c r="CU904">
        <v>2.3977020000000002</v>
      </c>
      <c r="CV904">
        <v>3.744513</v>
      </c>
      <c r="CW904">
        <v>3.9807199999999998</v>
      </c>
      <c r="CX904">
        <v>6.1680590000000004</v>
      </c>
      <c r="CY904">
        <v>6.9381279999999999</v>
      </c>
      <c r="CZ904">
        <v>15.000019999999999</v>
      </c>
      <c r="DA904">
        <v>17.33521</v>
      </c>
      <c r="DB904">
        <v>14.50825</v>
      </c>
      <c r="DC904">
        <v>25.44059</v>
      </c>
      <c r="DD904">
        <v>54.274709999999999</v>
      </c>
      <c r="DE904">
        <v>59.23621</v>
      </c>
      <c r="DF904">
        <v>68.422520000000006</v>
      </c>
      <c r="DG904">
        <v>66.683199999999999</v>
      </c>
      <c r="DH904">
        <v>63.00564</v>
      </c>
      <c r="DI904">
        <v>63.031669999999998</v>
      </c>
      <c r="DJ904">
        <v>62.795670000000001</v>
      </c>
      <c r="DK904">
        <v>53.855550000000001</v>
      </c>
      <c r="DL904">
        <v>46.530679999999997</v>
      </c>
      <c r="DM904">
        <v>28.538509999999999</v>
      </c>
      <c r="DN904">
        <v>12.94577</v>
      </c>
      <c r="DO904">
        <v>18</v>
      </c>
      <c r="DP904">
        <v>21</v>
      </c>
    </row>
    <row r="905" spans="1:120" hidden="1" x14ac:dyDescent="0.25">
      <c r="A905" t="str">
        <f t="shared" si="14"/>
        <v>Aggregator-Enersponse_Prescribed DA 1-4 (1PM-9PM)_44396_18-21</v>
      </c>
      <c r="B905" t="s">
        <v>62</v>
      </c>
      <c r="C905" t="s">
        <v>219</v>
      </c>
      <c r="D905" t="s">
        <v>61</v>
      </c>
      <c r="E905" t="s">
        <v>61</v>
      </c>
      <c r="F905" t="s">
        <v>107</v>
      </c>
      <c r="G905" t="s">
        <v>61</v>
      </c>
      <c r="H905" t="s">
        <v>61</v>
      </c>
      <c r="I905" t="s">
        <v>61</v>
      </c>
      <c r="J905" t="s">
        <v>61</v>
      </c>
      <c r="K905" t="s">
        <v>214</v>
      </c>
      <c r="L905" s="18">
        <v>44396</v>
      </c>
      <c r="M905">
        <v>18</v>
      </c>
      <c r="N905">
        <v>21</v>
      </c>
      <c r="O905" t="s">
        <v>258</v>
      </c>
      <c r="P905">
        <v>4</v>
      </c>
      <c r="Q905">
        <v>4</v>
      </c>
      <c r="R905">
        <v>0</v>
      </c>
      <c r="S905">
        <v>0</v>
      </c>
      <c r="T905">
        <v>1</v>
      </c>
      <c r="U905">
        <v>1</v>
      </c>
      <c r="V905">
        <v>1</v>
      </c>
      <c r="W905">
        <v>13.304</v>
      </c>
      <c r="X905">
        <v>13.141</v>
      </c>
      <c r="Y905">
        <v>13.06</v>
      </c>
      <c r="Z905">
        <v>13.14</v>
      </c>
      <c r="AA905">
        <v>12.978999999999999</v>
      </c>
      <c r="AB905">
        <v>12.497999999999999</v>
      </c>
      <c r="AC905">
        <v>13.291</v>
      </c>
      <c r="AD905">
        <v>48.463000000000001</v>
      </c>
      <c r="AE905">
        <v>56.103000000000002</v>
      </c>
      <c r="AF905">
        <v>55.201000000000001</v>
      </c>
      <c r="AG905">
        <v>81.858999999999995</v>
      </c>
      <c r="AH905">
        <v>84.304000000000002</v>
      </c>
      <c r="AI905">
        <v>87.3</v>
      </c>
      <c r="AJ905">
        <v>94.887</v>
      </c>
      <c r="AK905">
        <v>98.802999999999997</v>
      </c>
      <c r="AL905">
        <v>97.149000000000001</v>
      </c>
      <c r="AM905">
        <v>95.75</v>
      </c>
      <c r="AN905">
        <v>94.512</v>
      </c>
      <c r="AO905">
        <v>89.88</v>
      </c>
      <c r="AP905">
        <v>84.332999999999998</v>
      </c>
      <c r="AQ905">
        <v>61.534999999999997</v>
      </c>
      <c r="AR905">
        <v>13.813000000000001</v>
      </c>
      <c r="AS905">
        <v>13.225</v>
      </c>
      <c r="AT905">
        <v>13.225</v>
      </c>
      <c r="AU905">
        <v>67.375</v>
      </c>
      <c r="AV905">
        <v>70.625</v>
      </c>
      <c r="AW905">
        <v>70.25</v>
      </c>
      <c r="AX905">
        <v>69.25</v>
      </c>
      <c r="AY905">
        <v>66.25</v>
      </c>
      <c r="AZ905">
        <v>64.375</v>
      </c>
      <c r="BA905">
        <v>63.25</v>
      </c>
      <c r="BB905">
        <v>64.25</v>
      </c>
      <c r="BC905">
        <v>68.625</v>
      </c>
      <c r="BD905">
        <v>75.125</v>
      </c>
      <c r="BE905">
        <v>78.625</v>
      </c>
      <c r="BF905">
        <v>78.875</v>
      </c>
      <c r="BG905">
        <v>80</v>
      </c>
      <c r="BH905">
        <v>85.25</v>
      </c>
      <c r="BI905">
        <v>88.875</v>
      </c>
      <c r="BJ905">
        <v>90.375</v>
      </c>
      <c r="BK905">
        <v>88.125</v>
      </c>
      <c r="BL905">
        <v>86.625</v>
      </c>
      <c r="BM905">
        <v>84.125</v>
      </c>
      <c r="BN905">
        <v>79.25</v>
      </c>
      <c r="BO905">
        <v>74.125</v>
      </c>
      <c r="BP905">
        <v>68.875</v>
      </c>
      <c r="BQ905">
        <v>65.625</v>
      </c>
      <c r="BR905">
        <v>64.125</v>
      </c>
      <c r="BS905">
        <v>-0.1235575</v>
      </c>
      <c r="BT905">
        <v>0.52232659999999997</v>
      </c>
      <c r="BU905">
        <v>0.2434703</v>
      </c>
      <c r="BV905">
        <v>0.41336319999999999</v>
      </c>
      <c r="BW905">
        <v>0.34911500000000001</v>
      </c>
      <c r="BX905">
        <v>1.0879369999999999</v>
      </c>
      <c r="BY905">
        <v>3.9865200000000001</v>
      </c>
      <c r="BZ905">
        <v>-6.7371740000000004</v>
      </c>
      <c r="CA905">
        <v>-2.4001000000000001</v>
      </c>
      <c r="CB905">
        <v>5.1218560000000002</v>
      </c>
      <c r="CC905">
        <v>-3.793717</v>
      </c>
      <c r="CD905">
        <v>-2.0271270000000001</v>
      </c>
      <c r="CE905">
        <v>1.8808609999999999</v>
      </c>
      <c r="CF905">
        <v>-0.46491719999999997</v>
      </c>
      <c r="CG905">
        <v>-3.672523</v>
      </c>
      <c r="CH905">
        <v>-0.16379550000000001</v>
      </c>
      <c r="CI905">
        <v>1.2691159999999999</v>
      </c>
      <c r="CJ905">
        <v>0.4290524</v>
      </c>
      <c r="CK905">
        <v>0.54044630000000005</v>
      </c>
      <c r="CL905">
        <v>-1.5052749999999999</v>
      </c>
      <c r="CM905">
        <v>-1.0264519999999999</v>
      </c>
      <c r="CN905">
        <v>4.0949099999999996</v>
      </c>
      <c r="CO905">
        <v>0.4984941</v>
      </c>
      <c r="CP905">
        <v>-0.20487710000000001</v>
      </c>
      <c r="CQ905">
        <v>0.1764568</v>
      </c>
      <c r="CR905">
        <v>0.2432483</v>
      </c>
      <c r="CS905">
        <v>0.1879729</v>
      </c>
      <c r="CT905">
        <v>0.27805839999999998</v>
      </c>
      <c r="CU905">
        <v>0.24963050000000001</v>
      </c>
      <c r="CV905">
        <v>0.31396089999999999</v>
      </c>
      <c r="CW905">
        <v>1.1426270000000001</v>
      </c>
      <c r="CX905">
        <v>2.591742</v>
      </c>
      <c r="CY905">
        <v>2.6136020000000002</v>
      </c>
      <c r="CZ905">
        <v>3.500902</v>
      </c>
      <c r="DA905">
        <v>3.5040830000000001</v>
      </c>
      <c r="DB905">
        <v>1.642428</v>
      </c>
      <c r="DC905">
        <v>1.432868</v>
      </c>
      <c r="DD905">
        <v>1.3670009999999999</v>
      </c>
      <c r="DE905">
        <v>1.599011</v>
      </c>
      <c r="DF905">
        <v>1.359119</v>
      </c>
      <c r="DG905">
        <v>1.528348</v>
      </c>
      <c r="DH905">
        <v>1.562147</v>
      </c>
      <c r="DI905">
        <v>2.514081</v>
      </c>
      <c r="DJ905">
        <v>7.6513249999999999</v>
      </c>
      <c r="DK905">
        <v>7.8498900000000003</v>
      </c>
      <c r="DL905">
        <v>5.5597180000000002</v>
      </c>
      <c r="DM905">
        <v>1.0355479999999999</v>
      </c>
      <c r="DN905">
        <v>0.17090640000000001</v>
      </c>
      <c r="DO905">
        <v>18</v>
      </c>
      <c r="DP905">
        <v>21</v>
      </c>
    </row>
    <row r="906" spans="1:120" x14ac:dyDescent="0.25">
      <c r="A906" t="str">
        <f t="shared" si="14"/>
        <v>AutoDR-Yes_Prescribed DA 1-4 (1PM-9PM)_44396_18-21</v>
      </c>
      <c r="B906" t="s">
        <v>62</v>
      </c>
      <c r="C906" t="s">
        <v>322</v>
      </c>
      <c r="D906" t="s">
        <v>61</v>
      </c>
      <c r="E906" t="s">
        <v>61</v>
      </c>
      <c r="F906" t="s">
        <v>61</v>
      </c>
      <c r="G906" t="s">
        <v>61</v>
      </c>
      <c r="H906" t="s">
        <v>98</v>
      </c>
      <c r="I906" t="s">
        <v>61</v>
      </c>
      <c r="J906" t="s">
        <v>61</v>
      </c>
      <c r="K906" t="s">
        <v>214</v>
      </c>
      <c r="L906" s="18">
        <v>44396</v>
      </c>
      <c r="M906">
        <v>18</v>
      </c>
      <c r="N906">
        <v>21</v>
      </c>
      <c r="O906" t="s">
        <v>258</v>
      </c>
      <c r="P906">
        <v>1</v>
      </c>
      <c r="Q906">
        <v>1</v>
      </c>
      <c r="R906">
        <v>0</v>
      </c>
      <c r="S906">
        <v>0</v>
      </c>
      <c r="T906">
        <v>1</v>
      </c>
      <c r="U906">
        <v>0</v>
      </c>
      <c r="V906">
        <v>1</v>
      </c>
      <c r="W906">
        <v>6.96</v>
      </c>
      <c r="X906">
        <v>6.8</v>
      </c>
      <c r="Y906">
        <v>6.72</v>
      </c>
      <c r="Z906">
        <v>6.8</v>
      </c>
      <c r="AA906">
        <v>6.64</v>
      </c>
      <c r="AB906">
        <v>6.16</v>
      </c>
      <c r="AC906">
        <v>6.96</v>
      </c>
      <c r="AD906">
        <v>16.399999999999999</v>
      </c>
      <c r="AE906">
        <v>30.64</v>
      </c>
      <c r="AF906">
        <v>24.88</v>
      </c>
      <c r="AG906">
        <v>38.4</v>
      </c>
      <c r="AH906">
        <v>40.32</v>
      </c>
      <c r="AI906">
        <v>41.44</v>
      </c>
      <c r="AJ906">
        <v>44.16</v>
      </c>
      <c r="AK906">
        <v>44.88</v>
      </c>
      <c r="AL906">
        <v>42.96</v>
      </c>
      <c r="AM906">
        <v>40.880000000000003</v>
      </c>
      <c r="AN906">
        <v>40.4</v>
      </c>
      <c r="AO906">
        <v>39.6</v>
      </c>
      <c r="AP906">
        <v>37.6</v>
      </c>
      <c r="AQ906">
        <v>27.6</v>
      </c>
      <c r="AR906">
        <v>7.12</v>
      </c>
      <c r="AS906">
        <v>6.88</v>
      </c>
      <c r="AT906">
        <v>6.88</v>
      </c>
      <c r="AU906">
        <v>61</v>
      </c>
      <c r="AV906">
        <v>62</v>
      </c>
      <c r="AW906">
        <v>62</v>
      </c>
      <c r="AX906">
        <v>61</v>
      </c>
      <c r="AY906">
        <v>61</v>
      </c>
      <c r="AZ906">
        <v>61</v>
      </c>
      <c r="BA906">
        <v>61</v>
      </c>
      <c r="BB906">
        <v>62</v>
      </c>
      <c r="BC906">
        <v>64.5</v>
      </c>
      <c r="BD906">
        <v>68</v>
      </c>
      <c r="BE906">
        <v>70</v>
      </c>
      <c r="BF906">
        <v>72.5</v>
      </c>
      <c r="BG906">
        <v>72.5</v>
      </c>
      <c r="BH906">
        <v>74</v>
      </c>
      <c r="BI906">
        <v>72</v>
      </c>
      <c r="BJ906">
        <v>72</v>
      </c>
      <c r="BK906">
        <v>70.5</v>
      </c>
      <c r="BL906">
        <v>70.5</v>
      </c>
      <c r="BM906">
        <v>66.5</v>
      </c>
      <c r="BN906">
        <v>63.5</v>
      </c>
      <c r="BO906">
        <v>61</v>
      </c>
      <c r="BP906">
        <v>59.5</v>
      </c>
      <c r="BQ906">
        <v>60</v>
      </c>
      <c r="BR906">
        <v>60</v>
      </c>
      <c r="BS906">
        <v>-0.44424340000000001</v>
      </c>
      <c r="BT906">
        <v>-1.9874599999999999E-2</v>
      </c>
      <c r="BU906">
        <v>5.3749000000000002E-3</v>
      </c>
      <c r="BV906">
        <v>-3.9355800000000003E-2</v>
      </c>
      <c r="BW906">
        <v>0.12418170000000001</v>
      </c>
      <c r="BX906">
        <v>0.70482730000000005</v>
      </c>
      <c r="BY906">
        <v>3.116689</v>
      </c>
      <c r="BZ906">
        <v>-4.1392490000000004</v>
      </c>
      <c r="CA906">
        <v>-4.2107999999999999</v>
      </c>
      <c r="CB906">
        <v>4.2928449999999998</v>
      </c>
      <c r="CC906">
        <v>0.77304459999999997</v>
      </c>
      <c r="CD906">
        <v>-1.061256</v>
      </c>
      <c r="CE906">
        <v>0.69152449999999999</v>
      </c>
      <c r="CF906">
        <v>-1.317596</v>
      </c>
      <c r="CG906">
        <v>-1.8582270000000001</v>
      </c>
      <c r="CH906">
        <v>0.47223280000000001</v>
      </c>
      <c r="CI906">
        <v>2.380531</v>
      </c>
      <c r="CJ906">
        <v>2.2044329999999999</v>
      </c>
      <c r="CK906">
        <v>1.4622459999999999</v>
      </c>
      <c r="CL906">
        <v>-1.180199</v>
      </c>
      <c r="CM906">
        <v>2.0389140000000001</v>
      </c>
      <c r="CN906">
        <v>2.5165150000000001</v>
      </c>
      <c r="CO906">
        <v>0.26741359999999997</v>
      </c>
      <c r="CP906">
        <v>-0.37979459999999998</v>
      </c>
      <c r="CQ906">
        <v>0.12820590000000001</v>
      </c>
      <c r="CR906">
        <v>0.16389110000000001</v>
      </c>
      <c r="CS906">
        <v>0.16358719999999999</v>
      </c>
      <c r="CT906">
        <v>0.1635201</v>
      </c>
      <c r="CU906">
        <v>0.1651156</v>
      </c>
      <c r="CV906">
        <v>0.28841299999999997</v>
      </c>
      <c r="CW906">
        <v>1.11887</v>
      </c>
      <c r="CX906">
        <v>1.4540150000000001</v>
      </c>
      <c r="CY906">
        <v>1.7427809999999999</v>
      </c>
      <c r="CZ906">
        <v>1.1183320000000001</v>
      </c>
      <c r="DA906">
        <v>0.73457589999999995</v>
      </c>
      <c r="DB906">
        <v>0.27955530000000001</v>
      </c>
      <c r="DC906">
        <v>0.352244</v>
      </c>
      <c r="DD906">
        <v>0.35407339999999998</v>
      </c>
      <c r="DE906">
        <v>0.42662850000000002</v>
      </c>
      <c r="DF906">
        <v>0.43087370000000003</v>
      </c>
      <c r="DG906">
        <v>0.39836389999999999</v>
      </c>
      <c r="DH906">
        <v>0.55608749999999996</v>
      </c>
      <c r="DI906">
        <v>1.02068</v>
      </c>
      <c r="DJ906">
        <v>4.100587</v>
      </c>
      <c r="DK906">
        <v>4.5741649999999998</v>
      </c>
      <c r="DL906">
        <v>3.944947</v>
      </c>
      <c r="DM906">
        <v>1.0151730000000001</v>
      </c>
      <c r="DN906">
        <v>0.1557509</v>
      </c>
      <c r="DO906">
        <v>18</v>
      </c>
      <c r="DP906">
        <v>21</v>
      </c>
    </row>
    <row r="907" spans="1:120" hidden="1" x14ac:dyDescent="0.25">
      <c r="A907" t="str">
        <f t="shared" si="14"/>
        <v>All_Prescribed DA 1-4 (1PM-9PM)_44396_19-21</v>
      </c>
      <c r="B907" t="s">
        <v>62</v>
      </c>
      <c r="C907" t="s">
        <v>61</v>
      </c>
      <c r="D907" t="s">
        <v>61</v>
      </c>
      <c r="E907" t="s">
        <v>61</v>
      </c>
      <c r="F907" t="s">
        <v>61</v>
      </c>
      <c r="G907" t="s">
        <v>61</v>
      </c>
      <c r="H907" t="s">
        <v>61</v>
      </c>
      <c r="I907" t="s">
        <v>61</v>
      </c>
      <c r="J907" t="s">
        <v>61</v>
      </c>
      <c r="K907" t="s">
        <v>214</v>
      </c>
      <c r="L907" s="18">
        <v>44396</v>
      </c>
      <c r="M907">
        <v>19</v>
      </c>
      <c r="N907">
        <v>21</v>
      </c>
      <c r="O907" t="s">
        <v>258</v>
      </c>
      <c r="P907">
        <v>2</v>
      </c>
      <c r="Q907">
        <v>2</v>
      </c>
      <c r="R907">
        <v>0</v>
      </c>
      <c r="S907">
        <v>0</v>
      </c>
      <c r="T907">
        <v>1</v>
      </c>
      <c r="U907">
        <v>1</v>
      </c>
      <c r="V907">
        <v>1</v>
      </c>
      <c r="W907">
        <v>1174.2</v>
      </c>
      <c r="X907">
        <v>1371.88</v>
      </c>
      <c r="Y907">
        <v>1373.76</v>
      </c>
      <c r="Z907">
        <v>1378.48</v>
      </c>
      <c r="AA907">
        <v>1379.92</v>
      </c>
      <c r="AB907">
        <v>1379.28</v>
      </c>
      <c r="AC907">
        <v>1395.44</v>
      </c>
      <c r="AD907">
        <v>1405.2</v>
      </c>
      <c r="AE907">
        <v>1402.04</v>
      </c>
      <c r="AF907">
        <v>1394.68</v>
      </c>
      <c r="AG907">
        <v>1378.48</v>
      </c>
      <c r="AH907">
        <v>1340</v>
      </c>
      <c r="AI907">
        <v>641.24</v>
      </c>
      <c r="AJ907">
        <v>763.04</v>
      </c>
      <c r="AK907">
        <v>786.6</v>
      </c>
      <c r="AL907">
        <v>904.84</v>
      </c>
      <c r="AM907">
        <v>854.16</v>
      </c>
      <c r="AN907">
        <v>277.39999999999998</v>
      </c>
      <c r="AO907">
        <v>277.48</v>
      </c>
      <c r="AP907">
        <v>268.95999999999998</v>
      </c>
      <c r="AQ907">
        <v>251.24</v>
      </c>
      <c r="AR907">
        <v>244.56</v>
      </c>
      <c r="AS907">
        <v>648.67999999999995</v>
      </c>
      <c r="AT907">
        <v>896.08</v>
      </c>
      <c r="AU907">
        <v>55</v>
      </c>
      <c r="AV907">
        <v>55</v>
      </c>
      <c r="AW907">
        <v>54.5</v>
      </c>
      <c r="AX907">
        <v>54</v>
      </c>
      <c r="AY907">
        <v>54.5</v>
      </c>
      <c r="AZ907">
        <v>55</v>
      </c>
      <c r="BA907">
        <v>55</v>
      </c>
      <c r="BB907">
        <v>55.5</v>
      </c>
      <c r="BC907">
        <v>56</v>
      </c>
      <c r="BD907">
        <v>58</v>
      </c>
      <c r="BE907">
        <v>62</v>
      </c>
      <c r="BF907">
        <v>65.5</v>
      </c>
      <c r="BG907">
        <v>66</v>
      </c>
      <c r="BH907">
        <v>65</v>
      </c>
      <c r="BI907">
        <v>65</v>
      </c>
      <c r="BJ907">
        <v>63</v>
      </c>
      <c r="BK907">
        <v>62.5</v>
      </c>
      <c r="BL907">
        <v>60.5</v>
      </c>
      <c r="BM907">
        <v>59.5</v>
      </c>
      <c r="BN907">
        <v>57.5</v>
      </c>
      <c r="BO907">
        <v>56.5</v>
      </c>
      <c r="BP907">
        <v>56</v>
      </c>
      <c r="BQ907">
        <v>55</v>
      </c>
      <c r="BR907">
        <v>55</v>
      </c>
      <c r="BS907">
        <v>48.876800000000003</v>
      </c>
      <c r="BT907">
        <v>-1.6195679999999999</v>
      </c>
      <c r="BU907">
        <v>-2.0119630000000002</v>
      </c>
      <c r="BV907">
        <v>1.10083</v>
      </c>
      <c r="BW907">
        <v>4.1893919999999998</v>
      </c>
      <c r="BX907">
        <v>8.1130370000000003</v>
      </c>
      <c r="BY907">
        <v>2.5034179999999999</v>
      </c>
      <c r="BZ907">
        <v>1.409424</v>
      </c>
      <c r="CA907">
        <v>-3.2924799999999999</v>
      </c>
      <c r="CB907">
        <v>-12.92285</v>
      </c>
      <c r="CC907">
        <v>34.823180000000001</v>
      </c>
      <c r="CD907">
        <v>17.084900000000001</v>
      </c>
      <c r="CE907">
        <v>25.27899</v>
      </c>
      <c r="CF907">
        <v>33.556780000000003</v>
      </c>
      <c r="CG907">
        <v>43.501910000000002</v>
      </c>
      <c r="CH907">
        <v>-0.67166139999999996</v>
      </c>
      <c r="CI907">
        <v>17.39668</v>
      </c>
      <c r="CJ907">
        <v>380.80709999999999</v>
      </c>
      <c r="CK907">
        <v>554.66399999999999</v>
      </c>
      <c r="CL907">
        <v>635.47770000000003</v>
      </c>
      <c r="CM907">
        <v>671.02980000000002</v>
      </c>
      <c r="CN907">
        <v>343.05630000000002</v>
      </c>
      <c r="CO907">
        <v>66.920169999999999</v>
      </c>
      <c r="CP907">
        <v>-32.513170000000002</v>
      </c>
      <c r="CQ907">
        <v>1135.6489999999999</v>
      </c>
      <c r="CR907">
        <v>61.968940000000003</v>
      </c>
      <c r="CS907">
        <v>72.652339999999995</v>
      </c>
      <c r="CT907">
        <v>56.698419999999999</v>
      </c>
      <c r="CU907">
        <v>51.508569999999999</v>
      </c>
      <c r="CV907">
        <v>39.178710000000002</v>
      </c>
      <c r="CW907">
        <v>17.662960000000002</v>
      </c>
      <c r="CX907">
        <v>29.962710000000001</v>
      </c>
      <c r="CY907">
        <v>40.005159999999997</v>
      </c>
      <c r="CZ907">
        <v>247.29759999999999</v>
      </c>
      <c r="DA907">
        <v>1183.838</v>
      </c>
      <c r="DB907">
        <v>2512.221</v>
      </c>
      <c r="DC907">
        <v>1874.9269999999999</v>
      </c>
      <c r="DD907">
        <v>2335.518</v>
      </c>
      <c r="DE907">
        <v>2138.4070000000002</v>
      </c>
      <c r="DF907">
        <v>2312.25</v>
      </c>
      <c r="DG907">
        <v>1737.5989999999999</v>
      </c>
      <c r="DH907">
        <v>14770.22</v>
      </c>
      <c r="DI907">
        <v>1955.403</v>
      </c>
      <c r="DJ907">
        <v>3078.99</v>
      </c>
      <c r="DK907">
        <v>5141.0020000000004</v>
      </c>
      <c r="DL907">
        <v>18802.189999999999</v>
      </c>
      <c r="DM907">
        <v>4300.33</v>
      </c>
      <c r="DN907">
        <v>751.54129999999998</v>
      </c>
      <c r="DO907">
        <v>19</v>
      </c>
      <c r="DP907">
        <v>21</v>
      </c>
    </row>
    <row r="908" spans="1:120" hidden="1" x14ac:dyDescent="0.25">
      <c r="A908" t="str">
        <f t="shared" si="14"/>
        <v>Size_Grp-Below 20 kW_Prescribed DA 1-4 (1PM-9PM)_44396_18-21</v>
      </c>
      <c r="B908" t="s">
        <v>62</v>
      </c>
      <c r="C908" t="s">
        <v>259</v>
      </c>
      <c r="D908" t="s">
        <v>61</v>
      </c>
      <c r="E908" t="s">
        <v>61</v>
      </c>
      <c r="F908" t="s">
        <v>61</v>
      </c>
      <c r="G908" t="s">
        <v>61</v>
      </c>
      <c r="H908" t="s">
        <v>61</v>
      </c>
      <c r="I908" t="s">
        <v>61</v>
      </c>
      <c r="J908" t="s">
        <v>260</v>
      </c>
      <c r="K908" t="s">
        <v>214</v>
      </c>
      <c r="L908" s="18">
        <v>44396</v>
      </c>
      <c r="M908">
        <v>18</v>
      </c>
      <c r="N908">
        <v>21</v>
      </c>
      <c r="O908" t="s">
        <v>258</v>
      </c>
      <c r="P908">
        <v>2</v>
      </c>
      <c r="Q908">
        <v>2</v>
      </c>
      <c r="R908">
        <v>0</v>
      </c>
      <c r="S908">
        <v>0</v>
      </c>
      <c r="T908">
        <v>1</v>
      </c>
      <c r="U908">
        <v>1</v>
      </c>
      <c r="V908">
        <v>1</v>
      </c>
      <c r="W908">
        <v>2.3090000000000002</v>
      </c>
      <c r="X908">
        <v>2.3039999999999998</v>
      </c>
      <c r="Y908">
        <v>2.306</v>
      </c>
      <c r="Z908">
        <v>2.3039999999999998</v>
      </c>
      <c r="AA908">
        <v>2.3039999999999998</v>
      </c>
      <c r="AB908">
        <v>2.2999999999999998</v>
      </c>
      <c r="AC908">
        <v>2.2959999999999998</v>
      </c>
      <c r="AD908">
        <v>18.623999999999999</v>
      </c>
      <c r="AE908">
        <v>13.964</v>
      </c>
      <c r="AF908">
        <v>17.145</v>
      </c>
      <c r="AG908">
        <v>24.471</v>
      </c>
      <c r="AH908">
        <v>24.46</v>
      </c>
      <c r="AI908">
        <v>26.033000000000001</v>
      </c>
      <c r="AJ908">
        <v>27.5</v>
      </c>
      <c r="AK908">
        <v>28.652000000000001</v>
      </c>
      <c r="AL908">
        <v>30.890999999999998</v>
      </c>
      <c r="AM908">
        <v>33.338999999999999</v>
      </c>
      <c r="AN908">
        <v>32.273000000000003</v>
      </c>
      <c r="AO908">
        <v>29.446000000000002</v>
      </c>
      <c r="AP908">
        <v>26.696000000000002</v>
      </c>
      <c r="AQ908">
        <v>17.100000000000001</v>
      </c>
      <c r="AR908">
        <v>2.367</v>
      </c>
      <c r="AS908">
        <v>2.31</v>
      </c>
      <c r="AT908">
        <v>2.31</v>
      </c>
      <c r="AU908">
        <v>69.5</v>
      </c>
      <c r="AV908">
        <v>73.5</v>
      </c>
      <c r="AW908">
        <v>73</v>
      </c>
      <c r="AX908">
        <v>72</v>
      </c>
      <c r="AY908">
        <v>68</v>
      </c>
      <c r="AZ908">
        <v>65.5</v>
      </c>
      <c r="BA908">
        <v>64</v>
      </c>
      <c r="BB908">
        <v>65</v>
      </c>
      <c r="BC908">
        <v>70</v>
      </c>
      <c r="BD908">
        <v>77.5</v>
      </c>
      <c r="BE908">
        <v>81.5</v>
      </c>
      <c r="BF908">
        <v>81</v>
      </c>
      <c r="BG908">
        <v>82.5</v>
      </c>
      <c r="BH908">
        <v>89</v>
      </c>
      <c r="BI908">
        <v>94.5</v>
      </c>
      <c r="BJ908">
        <v>96.5</v>
      </c>
      <c r="BK908">
        <v>94</v>
      </c>
      <c r="BL908">
        <v>92</v>
      </c>
      <c r="BM908">
        <v>90</v>
      </c>
      <c r="BN908">
        <v>84.5</v>
      </c>
      <c r="BO908">
        <v>78.5</v>
      </c>
      <c r="BP908">
        <v>72</v>
      </c>
      <c r="BQ908">
        <v>67.5</v>
      </c>
      <c r="BR908">
        <v>65.5</v>
      </c>
      <c r="BS908">
        <v>0.13202240000000001</v>
      </c>
      <c r="BT908">
        <v>9.2511300000000005E-2</v>
      </c>
      <c r="BU908">
        <v>9.0263899999999994E-2</v>
      </c>
      <c r="BV908">
        <v>9.0215400000000001E-2</v>
      </c>
      <c r="BW908">
        <v>7.51444E-2</v>
      </c>
      <c r="BX908">
        <v>0.1069249</v>
      </c>
      <c r="BY908">
        <v>0.13122529999999999</v>
      </c>
      <c r="BZ908">
        <v>-0.88970090000000002</v>
      </c>
      <c r="CA908">
        <v>1.7093940000000001</v>
      </c>
      <c r="CB908">
        <v>-1.5189049999999999</v>
      </c>
      <c r="CC908">
        <v>-3.318282</v>
      </c>
      <c r="CD908">
        <v>-0.17533779999999999</v>
      </c>
      <c r="CE908">
        <v>0.74172780000000005</v>
      </c>
      <c r="CF908">
        <v>1.7224250000000001</v>
      </c>
      <c r="CG908">
        <v>0.53172299999999995</v>
      </c>
      <c r="CH908">
        <v>-0.24941830000000001</v>
      </c>
      <c r="CI908">
        <v>-2.059993</v>
      </c>
      <c r="CJ908">
        <v>-1.660053</v>
      </c>
      <c r="CK908">
        <v>-0.55910590000000004</v>
      </c>
      <c r="CL908">
        <v>-0.28322120000000001</v>
      </c>
      <c r="CM908">
        <v>-0.71742680000000003</v>
      </c>
      <c r="CN908">
        <v>1.1347039999999999</v>
      </c>
      <c r="CO908">
        <v>8.7357400000000002E-2</v>
      </c>
      <c r="CP908">
        <v>6.5081899999999998E-2</v>
      </c>
      <c r="CQ908">
        <v>2.2686499999999998E-2</v>
      </c>
      <c r="CR908">
        <v>3.6711000000000001E-3</v>
      </c>
      <c r="CS908">
        <v>3.6635000000000001E-3</v>
      </c>
      <c r="CT908">
        <v>3.6603E-3</v>
      </c>
      <c r="CU908">
        <v>3.6906999999999999E-3</v>
      </c>
      <c r="CV908">
        <v>3.7902999999999999E-3</v>
      </c>
      <c r="CW908">
        <v>3.6643000000000001E-3</v>
      </c>
      <c r="CX908">
        <v>0.90650339999999996</v>
      </c>
      <c r="CY908">
        <v>0.65652390000000005</v>
      </c>
      <c r="CZ908">
        <v>1.034321</v>
      </c>
      <c r="DA908">
        <v>0.96781910000000004</v>
      </c>
      <c r="DB908">
        <v>0.66029269999999995</v>
      </c>
      <c r="DC908">
        <v>0.91444630000000005</v>
      </c>
      <c r="DD908">
        <v>0.75799669999999997</v>
      </c>
      <c r="DE908">
        <v>1.0753090000000001</v>
      </c>
      <c r="DF908">
        <v>0.75128510000000004</v>
      </c>
      <c r="DG908">
        <v>0.97755979999999998</v>
      </c>
      <c r="DH908">
        <v>0.84774590000000005</v>
      </c>
      <c r="DI908">
        <v>1.305099</v>
      </c>
      <c r="DJ908">
        <v>2.4811619999999999</v>
      </c>
      <c r="DK908">
        <v>2.0156000000000001</v>
      </c>
      <c r="DL908">
        <v>0.73373200000000005</v>
      </c>
      <c r="DM908">
        <v>8.6090999999999997E-3</v>
      </c>
      <c r="DN908">
        <v>7.7295000000000003E-3</v>
      </c>
      <c r="DO908">
        <v>18</v>
      </c>
      <c r="DP908">
        <v>21</v>
      </c>
    </row>
    <row r="909" spans="1:120" hidden="1" x14ac:dyDescent="0.25">
      <c r="A909" t="str">
        <f t="shared" si="14"/>
        <v>Industry_Type-1. Agriculture, Mining &amp; Construction_Prescribed DA 1-4 (1PM-9PM)_44396_18-21</v>
      </c>
      <c r="B909" t="s">
        <v>62</v>
      </c>
      <c r="C909" t="s">
        <v>211</v>
      </c>
      <c r="D909" t="s">
        <v>61</v>
      </c>
      <c r="E909" t="s">
        <v>61</v>
      </c>
      <c r="F909" t="s">
        <v>61</v>
      </c>
      <c r="G909" t="s">
        <v>30</v>
      </c>
      <c r="H909" t="s">
        <v>61</v>
      </c>
      <c r="I909" t="s">
        <v>61</v>
      </c>
      <c r="J909" t="s">
        <v>61</v>
      </c>
      <c r="K909" t="s">
        <v>214</v>
      </c>
      <c r="L909" s="18">
        <v>44396</v>
      </c>
      <c r="M909">
        <v>18</v>
      </c>
      <c r="N909">
        <v>21</v>
      </c>
      <c r="O909" t="s">
        <v>258</v>
      </c>
      <c r="P909">
        <v>2</v>
      </c>
      <c r="Q909">
        <v>0</v>
      </c>
      <c r="R909">
        <v>0</v>
      </c>
      <c r="S909">
        <v>0</v>
      </c>
      <c r="T909">
        <v>1</v>
      </c>
      <c r="U909">
        <v>0</v>
      </c>
      <c r="V909">
        <v>1</v>
      </c>
      <c r="DO909">
        <v>18</v>
      </c>
      <c r="DP909">
        <v>21</v>
      </c>
    </row>
    <row r="910" spans="1:120" hidden="1" x14ac:dyDescent="0.25">
      <c r="A910" t="str">
        <f t="shared" si="14"/>
        <v>OtherDR-No_Prescribed DA 1-4 (1PM-9PM)_44396_19-21</v>
      </c>
      <c r="B910" t="s">
        <v>62</v>
      </c>
      <c r="C910" t="s">
        <v>323</v>
      </c>
      <c r="D910" t="s">
        <v>61</v>
      </c>
      <c r="E910" t="s">
        <v>61</v>
      </c>
      <c r="F910" t="s">
        <v>61</v>
      </c>
      <c r="G910" t="s">
        <v>61</v>
      </c>
      <c r="H910" t="s">
        <v>61</v>
      </c>
      <c r="I910" t="s">
        <v>97</v>
      </c>
      <c r="J910" t="s">
        <v>61</v>
      </c>
      <c r="K910" t="s">
        <v>214</v>
      </c>
      <c r="L910" s="18">
        <v>44396</v>
      </c>
      <c r="M910">
        <v>19</v>
      </c>
      <c r="N910">
        <v>21</v>
      </c>
      <c r="O910" t="s">
        <v>258</v>
      </c>
      <c r="P910">
        <v>2</v>
      </c>
      <c r="Q910">
        <v>2</v>
      </c>
      <c r="R910">
        <v>0</v>
      </c>
      <c r="S910">
        <v>0</v>
      </c>
      <c r="T910">
        <v>1</v>
      </c>
      <c r="U910">
        <v>1</v>
      </c>
      <c r="V910">
        <v>1</v>
      </c>
      <c r="W910">
        <v>1174.2</v>
      </c>
      <c r="X910">
        <v>1371.88</v>
      </c>
      <c r="Y910">
        <v>1373.76</v>
      </c>
      <c r="Z910">
        <v>1378.48</v>
      </c>
      <c r="AA910">
        <v>1379.92</v>
      </c>
      <c r="AB910">
        <v>1379.28</v>
      </c>
      <c r="AC910">
        <v>1395.44</v>
      </c>
      <c r="AD910">
        <v>1405.2</v>
      </c>
      <c r="AE910">
        <v>1402.04</v>
      </c>
      <c r="AF910">
        <v>1394.68</v>
      </c>
      <c r="AG910">
        <v>1378.48</v>
      </c>
      <c r="AH910">
        <v>1340</v>
      </c>
      <c r="AI910">
        <v>641.24</v>
      </c>
      <c r="AJ910">
        <v>763.04</v>
      </c>
      <c r="AK910">
        <v>786.6</v>
      </c>
      <c r="AL910">
        <v>904.84</v>
      </c>
      <c r="AM910">
        <v>854.16</v>
      </c>
      <c r="AN910">
        <v>277.39999999999998</v>
      </c>
      <c r="AO910">
        <v>277.48</v>
      </c>
      <c r="AP910">
        <v>268.95999999999998</v>
      </c>
      <c r="AQ910">
        <v>251.24</v>
      </c>
      <c r="AR910">
        <v>244.56</v>
      </c>
      <c r="AS910">
        <v>648.67999999999995</v>
      </c>
      <c r="AT910">
        <v>896.08</v>
      </c>
      <c r="AU910">
        <v>55</v>
      </c>
      <c r="AV910">
        <v>55</v>
      </c>
      <c r="AW910">
        <v>54.5</v>
      </c>
      <c r="AX910">
        <v>54</v>
      </c>
      <c r="AY910">
        <v>54.5</v>
      </c>
      <c r="AZ910">
        <v>55</v>
      </c>
      <c r="BA910">
        <v>55</v>
      </c>
      <c r="BB910">
        <v>55.5</v>
      </c>
      <c r="BC910">
        <v>56</v>
      </c>
      <c r="BD910">
        <v>58</v>
      </c>
      <c r="BE910">
        <v>62</v>
      </c>
      <c r="BF910">
        <v>65.5</v>
      </c>
      <c r="BG910">
        <v>66</v>
      </c>
      <c r="BH910">
        <v>65</v>
      </c>
      <c r="BI910">
        <v>65</v>
      </c>
      <c r="BJ910">
        <v>63</v>
      </c>
      <c r="BK910">
        <v>62.5</v>
      </c>
      <c r="BL910">
        <v>60.5</v>
      </c>
      <c r="BM910">
        <v>59.5</v>
      </c>
      <c r="BN910">
        <v>57.5</v>
      </c>
      <c r="BO910">
        <v>56.5</v>
      </c>
      <c r="BP910">
        <v>56</v>
      </c>
      <c r="BQ910">
        <v>55</v>
      </c>
      <c r="BR910">
        <v>55</v>
      </c>
      <c r="BS910">
        <v>48.876800000000003</v>
      </c>
      <c r="BT910">
        <v>-1.6195679999999999</v>
      </c>
      <c r="BU910">
        <v>-2.0119630000000002</v>
      </c>
      <c r="BV910">
        <v>1.10083</v>
      </c>
      <c r="BW910">
        <v>4.1893919999999998</v>
      </c>
      <c r="BX910">
        <v>8.1130370000000003</v>
      </c>
      <c r="BY910">
        <v>2.5034179999999999</v>
      </c>
      <c r="BZ910">
        <v>1.409424</v>
      </c>
      <c r="CA910">
        <v>-3.2924799999999999</v>
      </c>
      <c r="CB910">
        <v>-12.92285</v>
      </c>
      <c r="CC910">
        <v>34.823180000000001</v>
      </c>
      <c r="CD910">
        <v>17.084900000000001</v>
      </c>
      <c r="CE910">
        <v>25.27899</v>
      </c>
      <c r="CF910">
        <v>33.556780000000003</v>
      </c>
      <c r="CG910">
        <v>43.501910000000002</v>
      </c>
      <c r="CH910">
        <v>-0.67166139999999996</v>
      </c>
      <c r="CI910">
        <v>17.39668</v>
      </c>
      <c r="CJ910">
        <v>380.80709999999999</v>
      </c>
      <c r="CK910">
        <v>554.66399999999999</v>
      </c>
      <c r="CL910">
        <v>635.47770000000003</v>
      </c>
      <c r="CM910">
        <v>671.02980000000002</v>
      </c>
      <c r="CN910">
        <v>343.05630000000002</v>
      </c>
      <c r="CO910">
        <v>66.920169999999999</v>
      </c>
      <c r="CP910">
        <v>-32.513170000000002</v>
      </c>
      <c r="CQ910">
        <v>1135.6489999999999</v>
      </c>
      <c r="CR910">
        <v>61.968940000000003</v>
      </c>
      <c r="CS910">
        <v>72.652339999999995</v>
      </c>
      <c r="CT910">
        <v>56.698419999999999</v>
      </c>
      <c r="CU910">
        <v>51.508569999999999</v>
      </c>
      <c r="CV910">
        <v>39.178710000000002</v>
      </c>
      <c r="CW910">
        <v>17.662960000000002</v>
      </c>
      <c r="CX910">
        <v>29.962710000000001</v>
      </c>
      <c r="CY910">
        <v>40.005159999999997</v>
      </c>
      <c r="CZ910">
        <v>247.29759999999999</v>
      </c>
      <c r="DA910">
        <v>1183.838</v>
      </c>
      <c r="DB910">
        <v>2512.221</v>
      </c>
      <c r="DC910">
        <v>1874.9269999999999</v>
      </c>
      <c r="DD910">
        <v>2335.518</v>
      </c>
      <c r="DE910">
        <v>2138.4070000000002</v>
      </c>
      <c r="DF910">
        <v>2312.25</v>
      </c>
      <c r="DG910">
        <v>1737.5989999999999</v>
      </c>
      <c r="DH910">
        <v>14770.22</v>
      </c>
      <c r="DI910">
        <v>1955.403</v>
      </c>
      <c r="DJ910">
        <v>3078.99</v>
      </c>
      <c r="DK910">
        <v>5141.0020000000004</v>
      </c>
      <c r="DL910">
        <v>18802.189999999999</v>
      </c>
      <c r="DM910">
        <v>4300.33</v>
      </c>
      <c r="DN910">
        <v>751.54129999999998</v>
      </c>
      <c r="DO910">
        <v>19</v>
      </c>
      <c r="DP910">
        <v>21</v>
      </c>
    </row>
    <row r="911" spans="1:120" hidden="1" x14ac:dyDescent="0.25">
      <c r="A911" t="str">
        <f t="shared" si="14"/>
        <v>All_Prescribed DA 1-4 (1PM-9PM)_44396_18-21</v>
      </c>
      <c r="B911" t="s">
        <v>62</v>
      </c>
      <c r="C911" t="s">
        <v>61</v>
      </c>
      <c r="D911" t="s">
        <v>61</v>
      </c>
      <c r="E911" t="s">
        <v>61</v>
      </c>
      <c r="F911" t="s">
        <v>61</v>
      </c>
      <c r="G911" t="s">
        <v>61</v>
      </c>
      <c r="H911" t="s">
        <v>61</v>
      </c>
      <c r="I911" t="s">
        <v>61</v>
      </c>
      <c r="J911" t="s">
        <v>61</v>
      </c>
      <c r="K911" t="s">
        <v>214</v>
      </c>
      <c r="L911" s="18">
        <v>44396</v>
      </c>
      <c r="M911">
        <v>18</v>
      </c>
      <c r="N911">
        <v>21</v>
      </c>
      <c r="O911" t="s">
        <v>258</v>
      </c>
      <c r="P911">
        <v>7</v>
      </c>
      <c r="Q911">
        <v>5</v>
      </c>
      <c r="R911">
        <v>0</v>
      </c>
      <c r="S911">
        <v>1</v>
      </c>
      <c r="T911">
        <v>1</v>
      </c>
      <c r="U911">
        <v>0</v>
      </c>
      <c r="V911">
        <v>1</v>
      </c>
      <c r="W911">
        <v>192.22559999999999</v>
      </c>
      <c r="X911">
        <v>207.67740000000001</v>
      </c>
      <c r="Y911">
        <v>205.77199999999999</v>
      </c>
      <c r="Z911">
        <v>205.21199999999999</v>
      </c>
      <c r="AA911">
        <v>201.29060000000001</v>
      </c>
      <c r="AB911">
        <v>203.41720000000001</v>
      </c>
      <c r="AC911">
        <v>219.6474</v>
      </c>
      <c r="AD911">
        <v>274.82420000000002</v>
      </c>
      <c r="AE911">
        <v>300.19220000000001</v>
      </c>
      <c r="AF911">
        <v>313.2654</v>
      </c>
      <c r="AG911">
        <v>350.92259999999999</v>
      </c>
      <c r="AH911">
        <v>361.06560000000002</v>
      </c>
      <c r="AI911">
        <v>371.64400000000001</v>
      </c>
      <c r="AJ911">
        <v>383.8338</v>
      </c>
      <c r="AK911">
        <v>384.61219999999997</v>
      </c>
      <c r="AL911">
        <v>374.68060000000003</v>
      </c>
      <c r="AM911">
        <v>365.89</v>
      </c>
      <c r="AN911">
        <v>361.2448</v>
      </c>
      <c r="AO911">
        <v>343.22399999999999</v>
      </c>
      <c r="AP911">
        <v>328.51420000000002</v>
      </c>
      <c r="AQ911">
        <v>288.75700000000001</v>
      </c>
      <c r="AR911">
        <v>226.76220000000001</v>
      </c>
      <c r="AS911">
        <v>222.35499999999999</v>
      </c>
      <c r="AT911">
        <v>213.619</v>
      </c>
      <c r="AU911">
        <v>66.099999999999994</v>
      </c>
      <c r="AV911">
        <v>68.900000000000006</v>
      </c>
      <c r="AW911">
        <v>68.599999999999994</v>
      </c>
      <c r="AX911">
        <v>67.599999999999994</v>
      </c>
      <c r="AY911">
        <v>65.2</v>
      </c>
      <c r="AZ911">
        <v>63.7</v>
      </c>
      <c r="BA911">
        <v>62.8</v>
      </c>
      <c r="BB911">
        <v>63.8</v>
      </c>
      <c r="BC911">
        <v>67.8</v>
      </c>
      <c r="BD911">
        <v>73.7</v>
      </c>
      <c r="BE911">
        <v>76.900000000000006</v>
      </c>
      <c r="BF911">
        <v>77.599999999999994</v>
      </c>
      <c r="BG911">
        <v>78.5</v>
      </c>
      <c r="BH911">
        <v>83</v>
      </c>
      <c r="BI911">
        <v>85.5</v>
      </c>
      <c r="BJ911">
        <v>86.7</v>
      </c>
      <c r="BK911">
        <v>84.6</v>
      </c>
      <c r="BL911">
        <v>83.4</v>
      </c>
      <c r="BM911">
        <v>80.599999999999994</v>
      </c>
      <c r="BN911">
        <v>76.099999999999994</v>
      </c>
      <c r="BO911">
        <v>71.5</v>
      </c>
      <c r="BP911">
        <v>67</v>
      </c>
      <c r="BQ911">
        <v>64.5</v>
      </c>
      <c r="BR911">
        <v>63.3</v>
      </c>
      <c r="BS911">
        <v>7.8505089999999997</v>
      </c>
      <c r="BT911">
        <v>-3.4017080000000002</v>
      </c>
      <c r="BU911">
        <v>-5.5621020000000003</v>
      </c>
      <c r="BV911">
        <v>-5.7051210000000001</v>
      </c>
      <c r="BW911">
        <v>-3.6352959999999999</v>
      </c>
      <c r="BX911">
        <v>-1.870012</v>
      </c>
      <c r="BY911">
        <v>1.5858639999999999</v>
      </c>
      <c r="BZ911">
        <v>-11.26801</v>
      </c>
      <c r="CA911">
        <v>0.22810800000000001</v>
      </c>
      <c r="CB911">
        <v>16.64282</v>
      </c>
      <c r="CC911">
        <v>4.1324940000000003</v>
      </c>
      <c r="CD911">
        <v>6.5361219999999998</v>
      </c>
      <c r="CE911">
        <v>11.676130000000001</v>
      </c>
      <c r="CF911">
        <v>12.74672</v>
      </c>
      <c r="CG911">
        <v>10.31869</v>
      </c>
      <c r="CH911">
        <v>18.838660000000001</v>
      </c>
      <c r="CI911">
        <v>23.312550000000002</v>
      </c>
      <c r="CJ911">
        <v>20.356680000000001</v>
      </c>
      <c r="CK911">
        <v>27.067460000000001</v>
      </c>
      <c r="CL911">
        <v>15.49911</v>
      </c>
      <c r="CM911">
        <v>5.0405740000000003</v>
      </c>
      <c r="CN911">
        <v>4.7215819999999997</v>
      </c>
      <c r="CO911">
        <v>1.7829900000000001</v>
      </c>
      <c r="CP911">
        <v>6.396668</v>
      </c>
      <c r="CQ911">
        <v>19.218430000000001</v>
      </c>
      <c r="CR911">
        <v>2.7827090000000001</v>
      </c>
      <c r="CS911">
        <v>2.6093470000000001</v>
      </c>
      <c r="CT911">
        <v>2.5288400000000002</v>
      </c>
      <c r="CU911">
        <v>2.3977020000000002</v>
      </c>
      <c r="CV911">
        <v>3.744513</v>
      </c>
      <c r="CW911">
        <v>3.9807199999999998</v>
      </c>
      <c r="CX911">
        <v>6.1680590000000004</v>
      </c>
      <c r="CY911">
        <v>6.9381279999999999</v>
      </c>
      <c r="CZ911">
        <v>15.000019999999999</v>
      </c>
      <c r="DA911">
        <v>17.33521</v>
      </c>
      <c r="DB911">
        <v>14.50825</v>
      </c>
      <c r="DC911">
        <v>25.44059</v>
      </c>
      <c r="DD911">
        <v>54.274709999999999</v>
      </c>
      <c r="DE911">
        <v>59.23621</v>
      </c>
      <c r="DF911">
        <v>68.422520000000006</v>
      </c>
      <c r="DG911">
        <v>66.683199999999999</v>
      </c>
      <c r="DH911">
        <v>63.00564</v>
      </c>
      <c r="DI911">
        <v>63.031669999999998</v>
      </c>
      <c r="DJ911">
        <v>62.795670000000001</v>
      </c>
      <c r="DK911">
        <v>53.855550000000001</v>
      </c>
      <c r="DL911">
        <v>46.530679999999997</v>
      </c>
      <c r="DM911">
        <v>28.538509999999999</v>
      </c>
      <c r="DN911">
        <v>12.94577</v>
      </c>
      <c r="DO911">
        <v>18</v>
      </c>
      <c r="DP911">
        <v>21</v>
      </c>
    </row>
    <row r="912" spans="1:120" hidden="1" x14ac:dyDescent="0.25">
      <c r="A912" t="str">
        <f t="shared" si="14"/>
        <v>LCA-Greater Bay Area_Prescribed DA 1-4 (1PM-9PM)_44396_18-21</v>
      </c>
      <c r="B912" t="s">
        <v>62</v>
      </c>
      <c r="C912" t="s">
        <v>209</v>
      </c>
      <c r="D912" t="s">
        <v>36</v>
      </c>
      <c r="E912" t="s">
        <v>61</v>
      </c>
      <c r="F912" t="s">
        <v>61</v>
      </c>
      <c r="G912" t="s">
        <v>61</v>
      </c>
      <c r="H912" t="s">
        <v>61</v>
      </c>
      <c r="I912" t="s">
        <v>61</v>
      </c>
      <c r="J912" t="s">
        <v>61</v>
      </c>
      <c r="K912" t="s">
        <v>214</v>
      </c>
      <c r="L912" s="18">
        <v>44396</v>
      </c>
      <c r="M912">
        <v>18</v>
      </c>
      <c r="N912">
        <v>21</v>
      </c>
      <c r="O912" t="s">
        <v>258</v>
      </c>
      <c r="P912">
        <v>7</v>
      </c>
      <c r="Q912">
        <v>5</v>
      </c>
      <c r="R912">
        <v>0</v>
      </c>
      <c r="S912">
        <v>1</v>
      </c>
      <c r="T912">
        <v>1</v>
      </c>
      <c r="U912">
        <v>0</v>
      </c>
      <c r="V912">
        <v>1</v>
      </c>
      <c r="W912">
        <v>192.22559999999999</v>
      </c>
      <c r="X912">
        <v>207.67740000000001</v>
      </c>
      <c r="Y912">
        <v>205.77199999999999</v>
      </c>
      <c r="Z912">
        <v>205.21199999999999</v>
      </c>
      <c r="AA912">
        <v>201.29060000000001</v>
      </c>
      <c r="AB912">
        <v>203.41720000000001</v>
      </c>
      <c r="AC912">
        <v>219.6474</v>
      </c>
      <c r="AD912">
        <v>274.82420000000002</v>
      </c>
      <c r="AE912">
        <v>300.19220000000001</v>
      </c>
      <c r="AF912">
        <v>313.2654</v>
      </c>
      <c r="AG912">
        <v>350.92259999999999</v>
      </c>
      <c r="AH912">
        <v>361.06560000000002</v>
      </c>
      <c r="AI912">
        <v>371.64400000000001</v>
      </c>
      <c r="AJ912">
        <v>383.8338</v>
      </c>
      <c r="AK912">
        <v>384.61219999999997</v>
      </c>
      <c r="AL912">
        <v>374.68060000000003</v>
      </c>
      <c r="AM912">
        <v>365.89</v>
      </c>
      <c r="AN912">
        <v>361.2448</v>
      </c>
      <c r="AO912">
        <v>343.22399999999999</v>
      </c>
      <c r="AP912">
        <v>328.51420000000002</v>
      </c>
      <c r="AQ912">
        <v>288.75700000000001</v>
      </c>
      <c r="AR912">
        <v>226.76220000000001</v>
      </c>
      <c r="AS912">
        <v>222.35499999999999</v>
      </c>
      <c r="AT912">
        <v>213.619</v>
      </c>
      <c r="AU912">
        <v>66.099999999999994</v>
      </c>
      <c r="AV912">
        <v>68.900000000000006</v>
      </c>
      <c r="AW912">
        <v>68.599999999999994</v>
      </c>
      <c r="AX912">
        <v>67.599999999999994</v>
      </c>
      <c r="AY912">
        <v>65.2</v>
      </c>
      <c r="AZ912">
        <v>63.7</v>
      </c>
      <c r="BA912">
        <v>62.8</v>
      </c>
      <c r="BB912">
        <v>63.8</v>
      </c>
      <c r="BC912">
        <v>67.8</v>
      </c>
      <c r="BD912">
        <v>73.7</v>
      </c>
      <c r="BE912">
        <v>76.900000000000006</v>
      </c>
      <c r="BF912">
        <v>77.599999999999994</v>
      </c>
      <c r="BG912">
        <v>78.5</v>
      </c>
      <c r="BH912">
        <v>83</v>
      </c>
      <c r="BI912">
        <v>85.5</v>
      </c>
      <c r="BJ912">
        <v>86.7</v>
      </c>
      <c r="BK912">
        <v>84.6</v>
      </c>
      <c r="BL912">
        <v>83.4</v>
      </c>
      <c r="BM912">
        <v>80.599999999999994</v>
      </c>
      <c r="BN912">
        <v>76.099999999999994</v>
      </c>
      <c r="BO912">
        <v>71.5</v>
      </c>
      <c r="BP912">
        <v>67</v>
      </c>
      <c r="BQ912">
        <v>64.5</v>
      </c>
      <c r="BR912">
        <v>63.3</v>
      </c>
      <c r="BS912">
        <v>7.8505089999999997</v>
      </c>
      <c r="BT912">
        <v>-3.4017080000000002</v>
      </c>
      <c r="BU912">
        <v>-5.5621020000000003</v>
      </c>
      <c r="BV912">
        <v>-5.7051210000000001</v>
      </c>
      <c r="BW912">
        <v>-3.6352959999999999</v>
      </c>
      <c r="BX912">
        <v>-1.870012</v>
      </c>
      <c r="BY912">
        <v>1.5858639999999999</v>
      </c>
      <c r="BZ912">
        <v>-11.26801</v>
      </c>
      <c r="CA912">
        <v>0.22810800000000001</v>
      </c>
      <c r="CB912">
        <v>16.64282</v>
      </c>
      <c r="CC912">
        <v>4.1324940000000003</v>
      </c>
      <c r="CD912">
        <v>6.5361219999999998</v>
      </c>
      <c r="CE912">
        <v>11.676130000000001</v>
      </c>
      <c r="CF912">
        <v>12.74672</v>
      </c>
      <c r="CG912">
        <v>10.31869</v>
      </c>
      <c r="CH912">
        <v>18.838660000000001</v>
      </c>
      <c r="CI912">
        <v>23.312550000000002</v>
      </c>
      <c r="CJ912">
        <v>20.356680000000001</v>
      </c>
      <c r="CK912">
        <v>27.067460000000001</v>
      </c>
      <c r="CL912">
        <v>15.49911</v>
      </c>
      <c r="CM912">
        <v>5.0405740000000003</v>
      </c>
      <c r="CN912">
        <v>4.7215819999999997</v>
      </c>
      <c r="CO912">
        <v>1.7829900000000001</v>
      </c>
      <c r="CP912">
        <v>6.396668</v>
      </c>
      <c r="CQ912">
        <v>19.218430000000001</v>
      </c>
      <c r="CR912">
        <v>2.7827090000000001</v>
      </c>
      <c r="CS912">
        <v>2.6093470000000001</v>
      </c>
      <c r="CT912">
        <v>2.5288400000000002</v>
      </c>
      <c r="CU912">
        <v>2.3977020000000002</v>
      </c>
      <c r="CV912">
        <v>3.744513</v>
      </c>
      <c r="CW912">
        <v>3.9807199999999998</v>
      </c>
      <c r="CX912">
        <v>6.1680590000000004</v>
      </c>
      <c r="CY912">
        <v>6.9381279999999999</v>
      </c>
      <c r="CZ912">
        <v>15.000019999999999</v>
      </c>
      <c r="DA912">
        <v>17.33521</v>
      </c>
      <c r="DB912">
        <v>14.50825</v>
      </c>
      <c r="DC912">
        <v>25.44059</v>
      </c>
      <c r="DD912">
        <v>54.274709999999999</v>
      </c>
      <c r="DE912">
        <v>59.23621</v>
      </c>
      <c r="DF912">
        <v>68.422520000000006</v>
      </c>
      <c r="DG912">
        <v>66.683199999999999</v>
      </c>
      <c r="DH912">
        <v>63.00564</v>
      </c>
      <c r="DI912">
        <v>63.031669999999998</v>
      </c>
      <c r="DJ912">
        <v>62.795670000000001</v>
      </c>
      <c r="DK912">
        <v>53.855550000000001</v>
      </c>
      <c r="DL912">
        <v>46.530679999999997</v>
      </c>
      <c r="DM912">
        <v>28.538509999999999</v>
      </c>
      <c r="DN912">
        <v>12.94577</v>
      </c>
      <c r="DO912">
        <v>18</v>
      </c>
      <c r="DP912">
        <v>21</v>
      </c>
    </row>
    <row r="913" spans="1:120" hidden="1" x14ac:dyDescent="0.25">
      <c r="A913" t="str">
        <f t="shared" si="14"/>
        <v>Industry_Type-1. Agriculture, Mining &amp; Construction_Prescribed DA 1-4 (1PM-9PM)_44396_19-21</v>
      </c>
      <c r="B913" t="s">
        <v>62</v>
      </c>
      <c r="C913" t="s">
        <v>211</v>
      </c>
      <c r="D913" t="s">
        <v>61</v>
      </c>
      <c r="E913" t="s">
        <v>61</v>
      </c>
      <c r="F913" t="s">
        <v>61</v>
      </c>
      <c r="G913" t="s">
        <v>30</v>
      </c>
      <c r="H913" t="s">
        <v>61</v>
      </c>
      <c r="I913" t="s">
        <v>61</v>
      </c>
      <c r="J913" t="s">
        <v>61</v>
      </c>
      <c r="K913" t="s">
        <v>214</v>
      </c>
      <c r="L913" s="18">
        <v>44396</v>
      </c>
      <c r="M913">
        <v>19</v>
      </c>
      <c r="N913">
        <v>21</v>
      </c>
      <c r="O913" t="s">
        <v>258</v>
      </c>
      <c r="P913">
        <v>2</v>
      </c>
      <c r="Q913">
        <v>2</v>
      </c>
      <c r="R913">
        <v>0</v>
      </c>
      <c r="S913">
        <v>0</v>
      </c>
      <c r="T913">
        <v>1</v>
      </c>
      <c r="U913">
        <v>1</v>
      </c>
      <c r="V913">
        <v>1</v>
      </c>
      <c r="W913">
        <v>1174.2</v>
      </c>
      <c r="X913">
        <v>1371.88</v>
      </c>
      <c r="Y913">
        <v>1373.76</v>
      </c>
      <c r="Z913">
        <v>1378.48</v>
      </c>
      <c r="AA913">
        <v>1379.92</v>
      </c>
      <c r="AB913">
        <v>1379.28</v>
      </c>
      <c r="AC913">
        <v>1395.44</v>
      </c>
      <c r="AD913">
        <v>1405.2</v>
      </c>
      <c r="AE913">
        <v>1402.04</v>
      </c>
      <c r="AF913">
        <v>1394.68</v>
      </c>
      <c r="AG913">
        <v>1378.48</v>
      </c>
      <c r="AH913">
        <v>1340</v>
      </c>
      <c r="AI913">
        <v>641.24</v>
      </c>
      <c r="AJ913">
        <v>763.04</v>
      </c>
      <c r="AK913">
        <v>786.6</v>
      </c>
      <c r="AL913">
        <v>904.84</v>
      </c>
      <c r="AM913">
        <v>854.16</v>
      </c>
      <c r="AN913">
        <v>277.39999999999998</v>
      </c>
      <c r="AO913">
        <v>277.48</v>
      </c>
      <c r="AP913">
        <v>268.95999999999998</v>
      </c>
      <c r="AQ913">
        <v>251.24</v>
      </c>
      <c r="AR913">
        <v>244.56</v>
      </c>
      <c r="AS913">
        <v>648.67999999999995</v>
      </c>
      <c r="AT913">
        <v>896.08</v>
      </c>
      <c r="AU913">
        <v>55</v>
      </c>
      <c r="AV913">
        <v>55</v>
      </c>
      <c r="AW913">
        <v>54.5</v>
      </c>
      <c r="AX913">
        <v>54</v>
      </c>
      <c r="AY913">
        <v>54.5</v>
      </c>
      <c r="AZ913">
        <v>55</v>
      </c>
      <c r="BA913">
        <v>55</v>
      </c>
      <c r="BB913">
        <v>55.5</v>
      </c>
      <c r="BC913">
        <v>56</v>
      </c>
      <c r="BD913">
        <v>58</v>
      </c>
      <c r="BE913">
        <v>62</v>
      </c>
      <c r="BF913">
        <v>65.5</v>
      </c>
      <c r="BG913">
        <v>66</v>
      </c>
      <c r="BH913">
        <v>65</v>
      </c>
      <c r="BI913">
        <v>65</v>
      </c>
      <c r="BJ913">
        <v>63</v>
      </c>
      <c r="BK913">
        <v>62.5</v>
      </c>
      <c r="BL913">
        <v>60.5</v>
      </c>
      <c r="BM913">
        <v>59.5</v>
      </c>
      <c r="BN913">
        <v>57.5</v>
      </c>
      <c r="BO913">
        <v>56.5</v>
      </c>
      <c r="BP913">
        <v>56</v>
      </c>
      <c r="BQ913">
        <v>55</v>
      </c>
      <c r="BR913">
        <v>55</v>
      </c>
      <c r="BS913">
        <v>48.876800000000003</v>
      </c>
      <c r="BT913">
        <v>-1.6195679999999999</v>
      </c>
      <c r="BU913">
        <v>-2.0119630000000002</v>
      </c>
      <c r="BV913">
        <v>1.10083</v>
      </c>
      <c r="BW913">
        <v>4.1893919999999998</v>
      </c>
      <c r="BX913">
        <v>8.1130370000000003</v>
      </c>
      <c r="BY913">
        <v>2.5034179999999999</v>
      </c>
      <c r="BZ913">
        <v>1.409424</v>
      </c>
      <c r="CA913">
        <v>-3.2924799999999999</v>
      </c>
      <c r="CB913">
        <v>-12.92285</v>
      </c>
      <c r="CC913">
        <v>34.823180000000001</v>
      </c>
      <c r="CD913">
        <v>17.084900000000001</v>
      </c>
      <c r="CE913">
        <v>25.27899</v>
      </c>
      <c r="CF913">
        <v>33.556780000000003</v>
      </c>
      <c r="CG913">
        <v>43.501910000000002</v>
      </c>
      <c r="CH913">
        <v>-0.67166139999999996</v>
      </c>
      <c r="CI913">
        <v>17.39668</v>
      </c>
      <c r="CJ913">
        <v>380.80709999999999</v>
      </c>
      <c r="CK913">
        <v>554.66399999999999</v>
      </c>
      <c r="CL913">
        <v>635.47770000000003</v>
      </c>
      <c r="CM913">
        <v>671.02980000000002</v>
      </c>
      <c r="CN913">
        <v>343.05630000000002</v>
      </c>
      <c r="CO913">
        <v>66.920169999999999</v>
      </c>
      <c r="CP913">
        <v>-32.513170000000002</v>
      </c>
      <c r="CQ913">
        <v>1135.6489999999999</v>
      </c>
      <c r="CR913">
        <v>61.968940000000003</v>
      </c>
      <c r="CS913">
        <v>72.652339999999995</v>
      </c>
      <c r="CT913">
        <v>56.698419999999999</v>
      </c>
      <c r="CU913">
        <v>51.508569999999999</v>
      </c>
      <c r="CV913">
        <v>39.178710000000002</v>
      </c>
      <c r="CW913">
        <v>17.662960000000002</v>
      </c>
      <c r="CX913">
        <v>29.962710000000001</v>
      </c>
      <c r="CY913">
        <v>40.005159999999997</v>
      </c>
      <c r="CZ913">
        <v>247.29759999999999</v>
      </c>
      <c r="DA913">
        <v>1183.838</v>
      </c>
      <c r="DB913">
        <v>2512.221</v>
      </c>
      <c r="DC913">
        <v>1874.9269999999999</v>
      </c>
      <c r="DD913">
        <v>2335.518</v>
      </c>
      <c r="DE913">
        <v>2138.4070000000002</v>
      </c>
      <c r="DF913">
        <v>2312.25</v>
      </c>
      <c r="DG913">
        <v>1737.5989999999999</v>
      </c>
      <c r="DH913">
        <v>14770.22</v>
      </c>
      <c r="DI913">
        <v>1955.403</v>
      </c>
      <c r="DJ913">
        <v>3078.99</v>
      </c>
      <c r="DK913">
        <v>5141.0020000000004</v>
      </c>
      <c r="DL913">
        <v>18802.189999999999</v>
      </c>
      <c r="DM913">
        <v>4300.33</v>
      </c>
      <c r="DN913">
        <v>751.54129999999998</v>
      </c>
      <c r="DO913">
        <v>19</v>
      </c>
      <c r="DP913">
        <v>21</v>
      </c>
    </row>
    <row r="914" spans="1:120" hidden="1" x14ac:dyDescent="0.25">
      <c r="A914" t="str">
        <f t="shared" si="14"/>
        <v>Industry_Type-5. Offices, Hotels, Finance, Services_Prescribed DA 1-4 (1PM-9PM)_44396_18-21</v>
      </c>
      <c r="B914" t="s">
        <v>62</v>
      </c>
      <c r="C914" t="s">
        <v>205</v>
      </c>
      <c r="D914" t="s">
        <v>61</v>
      </c>
      <c r="E914" t="s">
        <v>61</v>
      </c>
      <c r="F914" t="s">
        <v>61</v>
      </c>
      <c r="G914" t="s">
        <v>37</v>
      </c>
      <c r="H914" t="s">
        <v>61</v>
      </c>
      <c r="I914" t="s">
        <v>61</v>
      </c>
      <c r="J914" t="s">
        <v>61</v>
      </c>
      <c r="K914" t="s">
        <v>214</v>
      </c>
      <c r="L914" s="18">
        <v>44396</v>
      </c>
      <c r="M914">
        <v>18</v>
      </c>
      <c r="N914">
        <v>21</v>
      </c>
      <c r="O914" t="s">
        <v>258</v>
      </c>
      <c r="P914">
        <v>1</v>
      </c>
      <c r="Q914">
        <v>1</v>
      </c>
      <c r="R914">
        <v>0</v>
      </c>
      <c r="S914">
        <v>0</v>
      </c>
      <c r="T914">
        <v>1</v>
      </c>
      <c r="U914">
        <v>0</v>
      </c>
      <c r="V914">
        <v>1</v>
      </c>
      <c r="W914">
        <v>124</v>
      </c>
      <c r="X914">
        <v>135.19999999999999</v>
      </c>
      <c r="Y914">
        <v>133.91999999999999</v>
      </c>
      <c r="Z914">
        <v>133.44</v>
      </c>
      <c r="AA914">
        <v>130.80000000000001</v>
      </c>
      <c r="AB914">
        <v>132.80000000000001</v>
      </c>
      <c r="AC914">
        <v>143.6</v>
      </c>
      <c r="AD914">
        <v>147.84</v>
      </c>
      <c r="AE914">
        <v>158.32</v>
      </c>
      <c r="AF914">
        <v>168.56</v>
      </c>
      <c r="AG914">
        <v>168.8</v>
      </c>
      <c r="AH914">
        <v>173.6</v>
      </c>
      <c r="AI914">
        <v>178.16</v>
      </c>
      <c r="AJ914">
        <v>179.28</v>
      </c>
      <c r="AK914">
        <v>175.92</v>
      </c>
      <c r="AL914">
        <v>170.48</v>
      </c>
      <c r="AM914">
        <v>165.6</v>
      </c>
      <c r="AN914">
        <v>163.52000000000001</v>
      </c>
      <c r="AO914">
        <v>155.28</v>
      </c>
      <c r="AP914">
        <v>150.32</v>
      </c>
      <c r="AQ914">
        <v>144.72</v>
      </c>
      <c r="AR914">
        <v>148.16</v>
      </c>
      <c r="AS914">
        <v>145.6</v>
      </c>
      <c r="AT914">
        <v>139.36000000000001</v>
      </c>
      <c r="AU914">
        <v>61</v>
      </c>
      <c r="AV914">
        <v>62</v>
      </c>
      <c r="AW914">
        <v>62</v>
      </c>
      <c r="AX914">
        <v>61</v>
      </c>
      <c r="AY914">
        <v>61</v>
      </c>
      <c r="AZ914">
        <v>61</v>
      </c>
      <c r="BA914">
        <v>61</v>
      </c>
      <c r="BB914">
        <v>62</v>
      </c>
      <c r="BC914">
        <v>64.5</v>
      </c>
      <c r="BD914">
        <v>68</v>
      </c>
      <c r="BE914">
        <v>70</v>
      </c>
      <c r="BF914">
        <v>72.5</v>
      </c>
      <c r="BG914">
        <v>72.5</v>
      </c>
      <c r="BH914">
        <v>74</v>
      </c>
      <c r="BI914">
        <v>72</v>
      </c>
      <c r="BJ914">
        <v>72</v>
      </c>
      <c r="BK914">
        <v>70.5</v>
      </c>
      <c r="BL914">
        <v>70.5</v>
      </c>
      <c r="BM914">
        <v>66.5</v>
      </c>
      <c r="BN914">
        <v>63.5</v>
      </c>
      <c r="BO914">
        <v>61</v>
      </c>
      <c r="BP914">
        <v>59.5</v>
      </c>
      <c r="BQ914">
        <v>60</v>
      </c>
      <c r="BR914">
        <v>60</v>
      </c>
      <c r="BS914">
        <v>5.7310639999999999</v>
      </c>
      <c r="BT914">
        <v>-2.952118</v>
      </c>
      <c r="BU914">
        <v>-4.2164000000000001</v>
      </c>
      <c r="BV914">
        <v>-4.4884490000000001</v>
      </c>
      <c r="BW914">
        <v>-2.9457550000000001</v>
      </c>
      <c r="BX914">
        <v>-2.4236599999999999</v>
      </c>
      <c r="BY914">
        <v>-2.8537599999999999</v>
      </c>
      <c r="BZ914">
        <v>-1.311401</v>
      </c>
      <c r="CA914">
        <v>2.563034</v>
      </c>
      <c r="CB914">
        <v>6.7658690000000004</v>
      </c>
      <c r="CC914">
        <v>6.7454989999999997</v>
      </c>
      <c r="CD914">
        <v>6.695786</v>
      </c>
      <c r="CE914">
        <v>6.4592289999999997</v>
      </c>
      <c r="CF914">
        <v>9.5697170000000007</v>
      </c>
      <c r="CG914">
        <v>11.043010000000001</v>
      </c>
      <c r="CH914">
        <v>13.61998</v>
      </c>
      <c r="CI914">
        <v>15.382709999999999</v>
      </c>
      <c r="CJ914">
        <v>14.11143</v>
      </c>
      <c r="CK914">
        <v>18.79346</v>
      </c>
      <c r="CL914">
        <v>12.57607</v>
      </c>
      <c r="CM914">
        <v>4.626862</v>
      </c>
      <c r="CN914">
        <v>-0.72235110000000002</v>
      </c>
      <c r="CO914">
        <v>0.77507020000000004</v>
      </c>
      <c r="CP914">
        <v>4.7739260000000003</v>
      </c>
      <c r="CQ914">
        <v>9.6288640000000001</v>
      </c>
      <c r="CR914">
        <v>1.176501</v>
      </c>
      <c r="CS914">
        <v>1.1433260000000001</v>
      </c>
      <c r="CT914">
        <v>1.0121659999999999</v>
      </c>
      <c r="CU914">
        <v>0.97368699999999997</v>
      </c>
      <c r="CV914">
        <v>1.5965050000000001</v>
      </c>
      <c r="CW914">
        <v>0.88835260000000005</v>
      </c>
      <c r="CX914">
        <v>0.55522729999999998</v>
      </c>
      <c r="CY914">
        <v>0.92625979999999997</v>
      </c>
      <c r="CZ914">
        <v>4.1521720000000002</v>
      </c>
      <c r="DA914">
        <v>5.3404109999999996</v>
      </c>
      <c r="DB914">
        <v>5.759741</v>
      </c>
      <c r="DC914">
        <v>11.547029999999999</v>
      </c>
      <c r="DD914">
        <v>26.324179999999998</v>
      </c>
      <c r="DE914">
        <v>28.623539999999998</v>
      </c>
      <c r="DF914">
        <v>33.550330000000002</v>
      </c>
      <c r="DG914">
        <v>32.493690000000001</v>
      </c>
      <c r="DH914">
        <v>30.583590000000001</v>
      </c>
      <c r="DI914">
        <v>29.644929999999999</v>
      </c>
      <c r="DJ914">
        <v>24.387280000000001</v>
      </c>
      <c r="DK914">
        <v>19.62743</v>
      </c>
      <c r="DL914">
        <v>18.180420000000002</v>
      </c>
      <c r="DM914">
        <v>13.52491</v>
      </c>
      <c r="DN914">
        <v>6.4340789999999997</v>
      </c>
      <c r="DO914">
        <v>18</v>
      </c>
      <c r="DP914">
        <v>21</v>
      </c>
    </row>
    <row r="915" spans="1:120" hidden="1" x14ac:dyDescent="0.25">
      <c r="A915" t="str">
        <f t="shared" si="14"/>
        <v>LCA-Greater Bay Area_Prescribed DA 1-4 (1PM-9PM)_44396_19-21</v>
      </c>
      <c r="B915" t="s">
        <v>62</v>
      </c>
      <c r="C915" t="s">
        <v>209</v>
      </c>
      <c r="D915" t="s">
        <v>36</v>
      </c>
      <c r="E915" t="s">
        <v>61</v>
      </c>
      <c r="F915" t="s">
        <v>61</v>
      </c>
      <c r="G915" t="s">
        <v>61</v>
      </c>
      <c r="H915" t="s">
        <v>61</v>
      </c>
      <c r="I915" t="s">
        <v>61</v>
      </c>
      <c r="J915" t="s">
        <v>61</v>
      </c>
      <c r="K915" t="s">
        <v>214</v>
      </c>
      <c r="L915" s="18">
        <v>44396</v>
      </c>
      <c r="M915">
        <v>19</v>
      </c>
      <c r="N915">
        <v>21</v>
      </c>
      <c r="O915" t="s">
        <v>258</v>
      </c>
      <c r="P915">
        <v>2</v>
      </c>
      <c r="Q915">
        <v>2</v>
      </c>
      <c r="R915">
        <v>0</v>
      </c>
      <c r="S915">
        <v>0</v>
      </c>
      <c r="T915">
        <v>1</v>
      </c>
      <c r="U915">
        <v>1</v>
      </c>
      <c r="V915">
        <v>1</v>
      </c>
      <c r="W915">
        <v>1174.2</v>
      </c>
      <c r="X915">
        <v>1371.88</v>
      </c>
      <c r="Y915">
        <v>1373.76</v>
      </c>
      <c r="Z915">
        <v>1378.48</v>
      </c>
      <c r="AA915">
        <v>1379.92</v>
      </c>
      <c r="AB915">
        <v>1379.28</v>
      </c>
      <c r="AC915">
        <v>1395.44</v>
      </c>
      <c r="AD915">
        <v>1405.2</v>
      </c>
      <c r="AE915">
        <v>1402.04</v>
      </c>
      <c r="AF915">
        <v>1394.68</v>
      </c>
      <c r="AG915">
        <v>1378.48</v>
      </c>
      <c r="AH915">
        <v>1340</v>
      </c>
      <c r="AI915">
        <v>641.24</v>
      </c>
      <c r="AJ915">
        <v>763.04</v>
      </c>
      <c r="AK915">
        <v>786.6</v>
      </c>
      <c r="AL915">
        <v>904.84</v>
      </c>
      <c r="AM915">
        <v>854.16</v>
      </c>
      <c r="AN915">
        <v>277.39999999999998</v>
      </c>
      <c r="AO915">
        <v>277.48</v>
      </c>
      <c r="AP915">
        <v>268.95999999999998</v>
      </c>
      <c r="AQ915">
        <v>251.24</v>
      </c>
      <c r="AR915">
        <v>244.56</v>
      </c>
      <c r="AS915">
        <v>648.67999999999995</v>
      </c>
      <c r="AT915">
        <v>896.08</v>
      </c>
      <c r="AU915">
        <v>55</v>
      </c>
      <c r="AV915">
        <v>55</v>
      </c>
      <c r="AW915">
        <v>54.5</v>
      </c>
      <c r="AX915">
        <v>54</v>
      </c>
      <c r="AY915">
        <v>54.5</v>
      </c>
      <c r="AZ915">
        <v>55</v>
      </c>
      <c r="BA915">
        <v>55</v>
      </c>
      <c r="BB915">
        <v>55.5</v>
      </c>
      <c r="BC915">
        <v>56</v>
      </c>
      <c r="BD915">
        <v>58</v>
      </c>
      <c r="BE915">
        <v>62</v>
      </c>
      <c r="BF915">
        <v>65.5</v>
      </c>
      <c r="BG915">
        <v>66</v>
      </c>
      <c r="BH915">
        <v>65</v>
      </c>
      <c r="BI915">
        <v>65</v>
      </c>
      <c r="BJ915">
        <v>63</v>
      </c>
      <c r="BK915">
        <v>62.5</v>
      </c>
      <c r="BL915">
        <v>60.5</v>
      </c>
      <c r="BM915">
        <v>59.5</v>
      </c>
      <c r="BN915">
        <v>57.5</v>
      </c>
      <c r="BO915">
        <v>56.5</v>
      </c>
      <c r="BP915">
        <v>56</v>
      </c>
      <c r="BQ915">
        <v>55</v>
      </c>
      <c r="BR915">
        <v>55</v>
      </c>
      <c r="BS915">
        <v>48.876800000000003</v>
      </c>
      <c r="BT915">
        <v>-1.6195679999999999</v>
      </c>
      <c r="BU915">
        <v>-2.0119630000000002</v>
      </c>
      <c r="BV915">
        <v>1.10083</v>
      </c>
      <c r="BW915">
        <v>4.1893919999999998</v>
      </c>
      <c r="BX915">
        <v>8.1130370000000003</v>
      </c>
      <c r="BY915">
        <v>2.5034179999999999</v>
      </c>
      <c r="BZ915">
        <v>1.409424</v>
      </c>
      <c r="CA915">
        <v>-3.2924799999999999</v>
      </c>
      <c r="CB915">
        <v>-12.92285</v>
      </c>
      <c r="CC915">
        <v>34.823180000000001</v>
      </c>
      <c r="CD915">
        <v>17.084900000000001</v>
      </c>
      <c r="CE915">
        <v>25.27899</v>
      </c>
      <c r="CF915">
        <v>33.556780000000003</v>
      </c>
      <c r="CG915">
        <v>43.501910000000002</v>
      </c>
      <c r="CH915">
        <v>-0.67166139999999996</v>
      </c>
      <c r="CI915">
        <v>17.39668</v>
      </c>
      <c r="CJ915">
        <v>380.80709999999999</v>
      </c>
      <c r="CK915">
        <v>554.66399999999999</v>
      </c>
      <c r="CL915">
        <v>635.47770000000003</v>
      </c>
      <c r="CM915">
        <v>671.02980000000002</v>
      </c>
      <c r="CN915">
        <v>343.05630000000002</v>
      </c>
      <c r="CO915">
        <v>66.920169999999999</v>
      </c>
      <c r="CP915">
        <v>-32.513170000000002</v>
      </c>
      <c r="CQ915">
        <v>1135.6489999999999</v>
      </c>
      <c r="CR915">
        <v>61.968940000000003</v>
      </c>
      <c r="CS915">
        <v>72.652339999999995</v>
      </c>
      <c r="CT915">
        <v>56.698419999999999</v>
      </c>
      <c r="CU915">
        <v>51.508569999999999</v>
      </c>
      <c r="CV915">
        <v>39.178710000000002</v>
      </c>
      <c r="CW915">
        <v>17.662960000000002</v>
      </c>
      <c r="CX915">
        <v>29.962710000000001</v>
      </c>
      <c r="CY915">
        <v>40.005159999999997</v>
      </c>
      <c r="CZ915">
        <v>247.29759999999999</v>
      </c>
      <c r="DA915">
        <v>1183.838</v>
      </c>
      <c r="DB915">
        <v>2512.221</v>
      </c>
      <c r="DC915">
        <v>1874.9269999999999</v>
      </c>
      <c r="DD915">
        <v>2335.518</v>
      </c>
      <c r="DE915">
        <v>2138.4070000000002</v>
      </c>
      <c r="DF915">
        <v>2312.25</v>
      </c>
      <c r="DG915">
        <v>1737.5989999999999</v>
      </c>
      <c r="DH915">
        <v>14770.22</v>
      </c>
      <c r="DI915">
        <v>1955.403</v>
      </c>
      <c r="DJ915">
        <v>3078.99</v>
      </c>
      <c r="DK915">
        <v>5141.0020000000004</v>
      </c>
      <c r="DL915">
        <v>18802.189999999999</v>
      </c>
      <c r="DM915">
        <v>4300.33</v>
      </c>
      <c r="DN915">
        <v>751.54129999999998</v>
      </c>
      <c r="DO915">
        <v>19</v>
      </c>
      <c r="DP915">
        <v>21</v>
      </c>
    </row>
    <row r="916" spans="1:120" hidden="1" x14ac:dyDescent="0.25">
      <c r="A916" t="str">
        <f t="shared" si="14"/>
        <v>sublap_id-SLAP_PGCC_Prescribed DA 1-4 (1PM-9PM)_44396_19-21</v>
      </c>
      <c r="B916" t="s">
        <v>62</v>
      </c>
      <c r="C916" t="s">
        <v>299</v>
      </c>
      <c r="D916" t="s">
        <v>61</v>
      </c>
      <c r="E916" t="s">
        <v>300</v>
      </c>
      <c r="F916" t="s">
        <v>61</v>
      </c>
      <c r="G916" t="s">
        <v>61</v>
      </c>
      <c r="H916" t="s">
        <v>61</v>
      </c>
      <c r="I916" t="s">
        <v>61</v>
      </c>
      <c r="J916" t="s">
        <v>61</v>
      </c>
      <c r="K916" t="s">
        <v>214</v>
      </c>
      <c r="L916" s="18">
        <v>44396</v>
      </c>
      <c r="M916">
        <v>19</v>
      </c>
      <c r="N916">
        <v>21</v>
      </c>
      <c r="O916" t="s">
        <v>258</v>
      </c>
      <c r="P916">
        <v>2</v>
      </c>
      <c r="Q916">
        <v>2</v>
      </c>
      <c r="R916">
        <v>0</v>
      </c>
      <c r="S916">
        <v>0</v>
      </c>
      <c r="T916">
        <v>1</v>
      </c>
      <c r="U916">
        <v>1</v>
      </c>
      <c r="V916">
        <v>1</v>
      </c>
      <c r="W916">
        <v>1174.2</v>
      </c>
      <c r="X916">
        <v>1371.88</v>
      </c>
      <c r="Y916">
        <v>1373.76</v>
      </c>
      <c r="Z916">
        <v>1378.48</v>
      </c>
      <c r="AA916">
        <v>1379.92</v>
      </c>
      <c r="AB916">
        <v>1379.28</v>
      </c>
      <c r="AC916">
        <v>1395.44</v>
      </c>
      <c r="AD916">
        <v>1405.2</v>
      </c>
      <c r="AE916">
        <v>1402.04</v>
      </c>
      <c r="AF916">
        <v>1394.68</v>
      </c>
      <c r="AG916">
        <v>1378.48</v>
      </c>
      <c r="AH916">
        <v>1340</v>
      </c>
      <c r="AI916">
        <v>641.24</v>
      </c>
      <c r="AJ916">
        <v>763.04</v>
      </c>
      <c r="AK916">
        <v>786.6</v>
      </c>
      <c r="AL916">
        <v>904.84</v>
      </c>
      <c r="AM916">
        <v>854.16</v>
      </c>
      <c r="AN916">
        <v>277.39999999999998</v>
      </c>
      <c r="AO916">
        <v>277.48</v>
      </c>
      <c r="AP916">
        <v>268.95999999999998</v>
      </c>
      <c r="AQ916">
        <v>251.24</v>
      </c>
      <c r="AR916">
        <v>244.56</v>
      </c>
      <c r="AS916">
        <v>648.67999999999995</v>
      </c>
      <c r="AT916">
        <v>896.08</v>
      </c>
      <c r="AU916">
        <v>55</v>
      </c>
      <c r="AV916">
        <v>55</v>
      </c>
      <c r="AW916">
        <v>54.5</v>
      </c>
      <c r="AX916">
        <v>54</v>
      </c>
      <c r="AY916">
        <v>54.5</v>
      </c>
      <c r="AZ916">
        <v>55</v>
      </c>
      <c r="BA916">
        <v>55</v>
      </c>
      <c r="BB916">
        <v>55.5</v>
      </c>
      <c r="BC916">
        <v>56</v>
      </c>
      <c r="BD916">
        <v>58</v>
      </c>
      <c r="BE916">
        <v>62</v>
      </c>
      <c r="BF916">
        <v>65.5</v>
      </c>
      <c r="BG916">
        <v>66</v>
      </c>
      <c r="BH916">
        <v>65</v>
      </c>
      <c r="BI916">
        <v>65</v>
      </c>
      <c r="BJ916">
        <v>63</v>
      </c>
      <c r="BK916">
        <v>62.5</v>
      </c>
      <c r="BL916">
        <v>60.5</v>
      </c>
      <c r="BM916">
        <v>59.5</v>
      </c>
      <c r="BN916">
        <v>57.5</v>
      </c>
      <c r="BO916">
        <v>56.5</v>
      </c>
      <c r="BP916">
        <v>56</v>
      </c>
      <c r="BQ916">
        <v>55</v>
      </c>
      <c r="BR916">
        <v>55</v>
      </c>
      <c r="BS916">
        <v>48.876800000000003</v>
      </c>
      <c r="BT916">
        <v>-1.6195679999999999</v>
      </c>
      <c r="BU916">
        <v>-2.0119630000000002</v>
      </c>
      <c r="BV916">
        <v>1.10083</v>
      </c>
      <c r="BW916">
        <v>4.1893919999999998</v>
      </c>
      <c r="BX916">
        <v>8.1130370000000003</v>
      </c>
      <c r="BY916">
        <v>2.5034179999999999</v>
      </c>
      <c r="BZ916">
        <v>1.409424</v>
      </c>
      <c r="CA916">
        <v>-3.2924799999999999</v>
      </c>
      <c r="CB916">
        <v>-12.92285</v>
      </c>
      <c r="CC916">
        <v>34.823180000000001</v>
      </c>
      <c r="CD916">
        <v>17.084900000000001</v>
      </c>
      <c r="CE916">
        <v>25.27899</v>
      </c>
      <c r="CF916">
        <v>33.556780000000003</v>
      </c>
      <c r="CG916">
        <v>43.501910000000002</v>
      </c>
      <c r="CH916">
        <v>-0.67166139999999996</v>
      </c>
      <c r="CI916">
        <v>17.39668</v>
      </c>
      <c r="CJ916">
        <v>380.80709999999999</v>
      </c>
      <c r="CK916">
        <v>554.66399999999999</v>
      </c>
      <c r="CL916">
        <v>635.47770000000003</v>
      </c>
      <c r="CM916">
        <v>671.02980000000002</v>
      </c>
      <c r="CN916">
        <v>343.05630000000002</v>
      </c>
      <c r="CO916">
        <v>66.920169999999999</v>
      </c>
      <c r="CP916">
        <v>-32.513170000000002</v>
      </c>
      <c r="CQ916">
        <v>1135.6489999999999</v>
      </c>
      <c r="CR916">
        <v>61.968940000000003</v>
      </c>
      <c r="CS916">
        <v>72.652339999999995</v>
      </c>
      <c r="CT916">
        <v>56.698419999999999</v>
      </c>
      <c r="CU916">
        <v>51.508569999999999</v>
      </c>
      <c r="CV916">
        <v>39.178710000000002</v>
      </c>
      <c r="CW916">
        <v>17.662960000000002</v>
      </c>
      <c r="CX916">
        <v>29.962710000000001</v>
      </c>
      <c r="CY916">
        <v>40.005159999999997</v>
      </c>
      <c r="CZ916">
        <v>247.29759999999999</v>
      </c>
      <c r="DA916">
        <v>1183.838</v>
      </c>
      <c r="DB916">
        <v>2512.221</v>
      </c>
      <c r="DC916">
        <v>1874.9269999999999</v>
      </c>
      <c r="DD916">
        <v>2335.518</v>
      </c>
      <c r="DE916">
        <v>2138.4070000000002</v>
      </c>
      <c r="DF916">
        <v>2312.25</v>
      </c>
      <c r="DG916">
        <v>1737.5989999999999</v>
      </c>
      <c r="DH916">
        <v>14770.22</v>
      </c>
      <c r="DI916">
        <v>1955.403</v>
      </c>
      <c r="DJ916">
        <v>3078.99</v>
      </c>
      <c r="DK916">
        <v>5141.0020000000004</v>
      </c>
      <c r="DL916">
        <v>18802.189999999999</v>
      </c>
      <c r="DM916">
        <v>4300.33</v>
      </c>
      <c r="DN916">
        <v>751.54129999999998</v>
      </c>
      <c r="DO916">
        <v>19</v>
      </c>
      <c r="DP916">
        <v>21</v>
      </c>
    </row>
    <row r="917" spans="1:120" x14ac:dyDescent="0.25">
      <c r="A917" t="str">
        <f t="shared" si="14"/>
        <v>AutoDR-No_Prescribed DA 1-4 (1PM-9PM)_44396_19-21</v>
      </c>
      <c r="B917" t="s">
        <v>62</v>
      </c>
      <c r="C917" t="s">
        <v>321</v>
      </c>
      <c r="D917" t="s">
        <v>61</v>
      </c>
      <c r="E917" t="s">
        <v>61</v>
      </c>
      <c r="F917" t="s">
        <v>61</v>
      </c>
      <c r="G917" t="s">
        <v>61</v>
      </c>
      <c r="H917" t="s">
        <v>97</v>
      </c>
      <c r="I917" t="s">
        <v>61</v>
      </c>
      <c r="J917" t="s">
        <v>61</v>
      </c>
      <c r="K917" t="s">
        <v>214</v>
      </c>
      <c r="L917" s="18">
        <v>44396</v>
      </c>
      <c r="M917">
        <v>19</v>
      </c>
      <c r="N917">
        <v>21</v>
      </c>
      <c r="O917" t="s">
        <v>258</v>
      </c>
      <c r="P917">
        <v>2</v>
      </c>
      <c r="Q917">
        <v>2</v>
      </c>
      <c r="R917">
        <v>0</v>
      </c>
      <c r="S917">
        <v>0</v>
      </c>
      <c r="T917">
        <v>1</v>
      </c>
      <c r="U917">
        <v>1</v>
      </c>
      <c r="V917">
        <v>1</v>
      </c>
      <c r="W917">
        <v>1174.2</v>
      </c>
      <c r="X917">
        <v>1371.88</v>
      </c>
      <c r="Y917">
        <v>1373.76</v>
      </c>
      <c r="Z917">
        <v>1378.48</v>
      </c>
      <c r="AA917">
        <v>1379.92</v>
      </c>
      <c r="AB917">
        <v>1379.28</v>
      </c>
      <c r="AC917">
        <v>1395.44</v>
      </c>
      <c r="AD917">
        <v>1405.2</v>
      </c>
      <c r="AE917">
        <v>1402.04</v>
      </c>
      <c r="AF917">
        <v>1394.68</v>
      </c>
      <c r="AG917">
        <v>1378.48</v>
      </c>
      <c r="AH917">
        <v>1340</v>
      </c>
      <c r="AI917">
        <v>641.24</v>
      </c>
      <c r="AJ917">
        <v>763.04</v>
      </c>
      <c r="AK917">
        <v>786.6</v>
      </c>
      <c r="AL917">
        <v>904.84</v>
      </c>
      <c r="AM917">
        <v>854.16</v>
      </c>
      <c r="AN917">
        <v>277.39999999999998</v>
      </c>
      <c r="AO917">
        <v>277.48</v>
      </c>
      <c r="AP917">
        <v>268.95999999999998</v>
      </c>
      <c r="AQ917">
        <v>251.24</v>
      </c>
      <c r="AR917">
        <v>244.56</v>
      </c>
      <c r="AS917">
        <v>648.67999999999995</v>
      </c>
      <c r="AT917">
        <v>896.08</v>
      </c>
      <c r="AU917">
        <v>55</v>
      </c>
      <c r="AV917">
        <v>55</v>
      </c>
      <c r="AW917">
        <v>54.5</v>
      </c>
      <c r="AX917">
        <v>54</v>
      </c>
      <c r="AY917">
        <v>54.5</v>
      </c>
      <c r="AZ917">
        <v>55</v>
      </c>
      <c r="BA917">
        <v>55</v>
      </c>
      <c r="BB917">
        <v>55.5</v>
      </c>
      <c r="BC917">
        <v>56</v>
      </c>
      <c r="BD917">
        <v>58</v>
      </c>
      <c r="BE917">
        <v>62</v>
      </c>
      <c r="BF917">
        <v>65.5</v>
      </c>
      <c r="BG917">
        <v>66</v>
      </c>
      <c r="BH917">
        <v>65</v>
      </c>
      <c r="BI917">
        <v>65</v>
      </c>
      <c r="BJ917">
        <v>63</v>
      </c>
      <c r="BK917">
        <v>62.5</v>
      </c>
      <c r="BL917">
        <v>60.5</v>
      </c>
      <c r="BM917">
        <v>59.5</v>
      </c>
      <c r="BN917">
        <v>57.5</v>
      </c>
      <c r="BO917">
        <v>56.5</v>
      </c>
      <c r="BP917">
        <v>56</v>
      </c>
      <c r="BQ917">
        <v>55</v>
      </c>
      <c r="BR917">
        <v>55</v>
      </c>
      <c r="BS917">
        <v>48.876800000000003</v>
      </c>
      <c r="BT917">
        <v>-1.6195679999999999</v>
      </c>
      <c r="BU917">
        <v>-2.0119630000000002</v>
      </c>
      <c r="BV917">
        <v>1.10083</v>
      </c>
      <c r="BW917">
        <v>4.1893919999999998</v>
      </c>
      <c r="BX917">
        <v>8.1130370000000003</v>
      </c>
      <c r="BY917">
        <v>2.5034179999999999</v>
      </c>
      <c r="BZ917">
        <v>1.409424</v>
      </c>
      <c r="CA917">
        <v>-3.2924799999999999</v>
      </c>
      <c r="CB917">
        <v>-12.92285</v>
      </c>
      <c r="CC917">
        <v>34.823180000000001</v>
      </c>
      <c r="CD917">
        <v>17.084900000000001</v>
      </c>
      <c r="CE917">
        <v>25.27899</v>
      </c>
      <c r="CF917">
        <v>33.556780000000003</v>
      </c>
      <c r="CG917">
        <v>43.501910000000002</v>
      </c>
      <c r="CH917">
        <v>-0.67166139999999996</v>
      </c>
      <c r="CI917">
        <v>17.39668</v>
      </c>
      <c r="CJ917">
        <v>380.80709999999999</v>
      </c>
      <c r="CK917">
        <v>554.66399999999999</v>
      </c>
      <c r="CL917">
        <v>635.47770000000003</v>
      </c>
      <c r="CM917">
        <v>671.02980000000002</v>
      </c>
      <c r="CN917">
        <v>343.05630000000002</v>
      </c>
      <c r="CO917">
        <v>66.920169999999999</v>
      </c>
      <c r="CP917">
        <v>-32.513170000000002</v>
      </c>
      <c r="CQ917">
        <v>1135.6489999999999</v>
      </c>
      <c r="CR917">
        <v>61.968940000000003</v>
      </c>
      <c r="CS917">
        <v>72.652339999999995</v>
      </c>
      <c r="CT917">
        <v>56.698419999999999</v>
      </c>
      <c r="CU917">
        <v>51.508569999999999</v>
      </c>
      <c r="CV917">
        <v>39.178710000000002</v>
      </c>
      <c r="CW917">
        <v>17.662960000000002</v>
      </c>
      <c r="CX917">
        <v>29.962710000000001</v>
      </c>
      <c r="CY917">
        <v>40.005159999999997</v>
      </c>
      <c r="CZ917">
        <v>247.29759999999999</v>
      </c>
      <c r="DA917">
        <v>1183.838</v>
      </c>
      <c r="DB917">
        <v>2512.221</v>
      </c>
      <c r="DC917">
        <v>1874.9269999999999</v>
      </c>
      <c r="DD917">
        <v>2335.518</v>
      </c>
      <c r="DE917">
        <v>2138.4070000000002</v>
      </c>
      <c r="DF917">
        <v>2312.25</v>
      </c>
      <c r="DG917">
        <v>1737.5989999999999</v>
      </c>
      <c r="DH917">
        <v>14770.22</v>
      </c>
      <c r="DI917">
        <v>1955.403</v>
      </c>
      <c r="DJ917">
        <v>3078.99</v>
      </c>
      <c r="DK917">
        <v>5141.0020000000004</v>
      </c>
      <c r="DL917">
        <v>18802.189999999999</v>
      </c>
      <c r="DM917">
        <v>4300.33</v>
      </c>
      <c r="DN917">
        <v>751.54129999999998</v>
      </c>
      <c r="DO917">
        <v>19</v>
      </c>
      <c r="DP917">
        <v>21</v>
      </c>
    </row>
    <row r="918" spans="1:120" hidden="1" x14ac:dyDescent="0.25">
      <c r="A918" t="str">
        <f t="shared" si="14"/>
        <v>Aggregator-Blue Zone Resources, LLC_Prescribed DA 1-4 (1PM-9PM)_44396_18-21</v>
      </c>
      <c r="B918" t="s">
        <v>62</v>
      </c>
      <c r="C918" t="s">
        <v>261</v>
      </c>
      <c r="D918" t="s">
        <v>61</v>
      </c>
      <c r="E918" t="s">
        <v>61</v>
      </c>
      <c r="F918" t="s">
        <v>262</v>
      </c>
      <c r="G918" t="s">
        <v>61</v>
      </c>
      <c r="H918" t="s">
        <v>61</v>
      </c>
      <c r="I918" t="s">
        <v>61</v>
      </c>
      <c r="J918" t="s">
        <v>61</v>
      </c>
      <c r="K918" t="s">
        <v>214</v>
      </c>
      <c r="L918" s="18">
        <v>44396</v>
      </c>
      <c r="M918">
        <v>18</v>
      </c>
      <c r="N918">
        <v>21</v>
      </c>
      <c r="O918" t="s">
        <v>258</v>
      </c>
      <c r="P918">
        <v>3</v>
      </c>
      <c r="Q918">
        <v>1</v>
      </c>
      <c r="R918">
        <v>0</v>
      </c>
      <c r="S918">
        <v>0</v>
      </c>
      <c r="T918">
        <v>1</v>
      </c>
      <c r="U918">
        <v>0</v>
      </c>
      <c r="V918">
        <v>1</v>
      </c>
      <c r="W918">
        <v>372</v>
      </c>
      <c r="X918">
        <v>405.6</v>
      </c>
      <c r="Y918">
        <v>401.76</v>
      </c>
      <c r="Z918">
        <v>400.32</v>
      </c>
      <c r="AA918">
        <v>392.4</v>
      </c>
      <c r="AB918">
        <v>398.4</v>
      </c>
      <c r="AC918">
        <v>430.8</v>
      </c>
      <c r="AD918">
        <v>443.52</v>
      </c>
      <c r="AE918">
        <v>474.96</v>
      </c>
      <c r="AF918">
        <v>505.68</v>
      </c>
      <c r="AG918">
        <v>506.4</v>
      </c>
      <c r="AH918">
        <v>520.79999999999995</v>
      </c>
      <c r="AI918">
        <v>534.48</v>
      </c>
      <c r="AJ918">
        <v>537.84</v>
      </c>
      <c r="AK918">
        <v>527.76</v>
      </c>
      <c r="AL918">
        <v>511.44</v>
      </c>
      <c r="AM918">
        <v>496.8</v>
      </c>
      <c r="AN918">
        <v>490.56</v>
      </c>
      <c r="AO918">
        <v>465.84</v>
      </c>
      <c r="AP918">
        <v>450.96</v>
      </c>
      <c r="AQ918">
        <v>434.16</v>
      </c>
      <c r="AR918">
        <v>444.48</v>
      </c>
      <c r="AS918">
        <v>436.8</v>
      </c>
      <c r="AT918">
        <v>418.08</v>
      </c>
      <c r="AU918">
        <v>61</v>
      </c>
      <c r="AV918">
        <v>62</v>
      </c>
      <c r="AW918">
        <v>62</v>
      </c>
      <c r="AX918">
        <v>61</v>
      </c>
      <c r="AY918">
        <v>61</v>
      </c>
      <c r="AZ918">
        <v>61</v>
      </c>
      <c r="BA918">
        <v>61</v>
      </c>
      <c r="BB918">
        <v>62</v>
      </c>
      <c r="BC918">
        <v>64.5</v>
      </c>
      <c r="BD918">
        <v>68</v>
      </c>
      <c r="BE918">
        <v>70</v>
      </c>
      <c r="BF918">
        <v>72.5</v>
      </c>
      <c r="BG918">
        <v>72.5</v>
      </c>
      <c r="BH918">
        <v>74</v>
      </c>
      <c r="BI918">
        <v>72</v>
      </c>
      <c r="BJ918">
        <v>72</v>
      </c>
      <c r="BK918">
        <v>70.5</v>
      </c>
      <c r="BL918">
        <v>70.5</v>
      </c>
      <c r="BM918">
        <v>66.5</v>
      </c>
      <c r="BN918">
        <v>63.5</v>
      </c>
      <c r="BO918">
        <v>61</v>
      </c>
      <c r="BP918">
        <v>59.5</v>
      </c>
      <c r="BQ918">
        <v>60</v>
      </c>
      <c r="BR918">
        <v>60</v>
      </c>
      <c r="BS918">
        <v>17.193190000000001</v>
      </c>
      <c r="BT918">
        <v>-8.8563539999999996</v>
      </c>
      <c r="BU918">
        <v>-12.6492</v>
      </c>
      <c r="BV918">
        <v>-13.465350000000001</v>
      </c>
      <c r="BW918">
        <v>-8.8372650000000004</v>
      </c>
      <c r="BX918">
        <v>-7.2709809999999999</v>
      </c>
      <c r="BY918">
        <v>-8.5612790000000007</v>
      </c>
      <c r="BZ918">
        <v>-3.9342039999999998</v>
      </c>
      <c r="CA918">
        <v>7.6891020000000001</v>
      </c>
      <c r="CB918">
        <v>20.297609999999999</v>
      </c>
      <c r="CC918">
        <v>20.236499999999999</v>
      </c>
      <c r="CD918">
        <v>20.08736</v>
      </c>
      <c r="CE918">
        <v>19.377690000000001</v>
      </c>
      <c r="CF918">
        <v>28.709150000000001</v>
      </c>
      <c r="CG918">
        <v>33.129040000000003</v>
      </c>
      <c r="CH918">
        <v>40.859940000000002</v>
      </c>
      <c r="CI918">
        <v>46.148119999999999</v>
      </c>
      <c r="CJ918">
        <v>42.334299999999999</v>
      </c>
      <c r="CK918">
        <v>56.380369999999999</v>
      </c>
      <c r="CL918">
        <v>37.728200000000001</v>
      </c>
      <c r="CM918">
        <v>13.88058</v>
      </c>
      <c r="CN918">
        <v>-2.1670530000000001</v>
      </c>
      <c r="CO918">
        <v>2.3252109999999999</v>
      </c>
      <c r="CP918">
        <v>14.32178</v>
      </c>
      <c r="CQ918">
        <v>86.659769999999995</v>
      </c>
      <c r="CR918">
        <v>10.588509999999999</v>
      </c>
      <c r="CS918">
        <v>10.28994</v>
      </c>
      <c r="CT918">
        <v>9.1094930000000005</v>
      </c>
      <c r="CU918">
        <v>8.7631829999999997</v>
      </c>
      <c r="CV918">
        <v>14.368550000000001</v>
      </c>
      <c r="CW918">
        <v>7.9951730000000003</v>
      </c>
      <c r="CX918">
        <v>4.9970460000000001</v>
      </c>
      <c r="CY918">
        <v>8.3363379999999996</v>
      </c>
      <c r="CZ918">
        <v>37.369540000000001</v>
      </c>
      <c r="DA918">
        <v>48.063699999999997</v>
      </c>
      <c r="DB918">
        <v>51.837670000000003</v>
      </c>
      <c r="DC918">
        <v>103.92319999999999</v>
      </c>
      <c r="DD918">
        <v>236.91759999999999</v>
      </c>
      <c r="DE918">
        <v>257.61189999999999</v>
      </c>
      <c r="DF918">
        <v>301.9529</v>
      </c>
      <c r="DG918">
        <v>292.44319999999999</v>
      </c>
      <c r="DH918">
        <v>275.25229999999999</v>
      </c>
      <c r="DI918">
        <v>266.80439999999999</v>
      </c>
      <c r="DJ918">
        <v>219.4855</v>
      </c>
      <c r="DK918">
        <v>176.64689999999999</v>
      </c>
      <c r="DL918">
        <v>163.62379999999999</v>
      </c>
      <c r="DM918">
        <v>121.7242</v>
      </c>
      <c r="DN918">
        <v>57.906709999999997</v>
      </c>
      <c r="DO918">
        <v>18</v>
      </c>
      <c r="DP918">
        <v>21</v>
      </c>
    </row>
    <row r="919" spans="1:120" hidden="1" x14ac:dyDescent="0.25">
      <c r="A919" t="str">
        <f t="shared" si="14"/>
        <v>Size_Grp-200 kW and above_Prescribed DA 1-4 (1PM-9PM)_44396_18-21</v>
      </c>
      <c r="B919" t="s">
        <v>62</v>
      </c>
      <c r="C919" t="s">
        <v>207</v>
      </c>
      <c r="D919" t="s">
        <v>61</v>
      </c>
      <c r="E919" t="s">
        <v>61</v>
      </c>
      <c r="F919" t="s">
        <v>61</v>
      </c>
      <c r="G919" t="s">
        <v>61</v>
      </c>
      <c r="H919" t="s">
        <v>61</v>
      </c>
      <c r="I919" t="s">
        <v>61</v>
      </c>
      <c r="J919" t="s">
        <v>102</v>
      </c>
      <c r="K919" t="s">
        <v>214</v>
      </c>
      <c r="L919" s="18">
        <v>44396</v>
      </c>
      <c r="M919">
        <v>18</v>
      </c>
      <c r="N919">
        <v>21</v>
      </c>
      <c r="O919" t="s">
        <v>258</v>
      </c>
      <c r="P919">
        <v>2</v>
      </c>
      <c r="Q919">
        <v>0</v>
      </c>
      <c r="R919">
        <v>0</v>
      </c>
      <c r="S919">
        <v>0</v>
      </c>
      <c r="T919">
        <v>1</v>
      </c>
      <c r="U919">
        <v>0</v>
      </c>
      <c r="V919">
        <v>1</v>
      </c>
      <c r="DO919">
        <v>18</v>
      </c>
      <c r="DP919">
        <v>21</v>
      </c>
    </row>
    <row r="920" spans="1:120" x14ac:dyDescent="0.25">
      <c r="A920" t="str">
        <f t="shared" si="14"/>
        <v>AutoDR-No_Prescribed DA 1-4 (1PM-9PM)_44396_Combined</v>
      </c>
      <c r="B920" t="s">
        <v>62</v>
      </c>
      <c r="C920" t="s">
        <v>321</v>
      </c>
      <c r="D920" t="s">
        <v>61</v>
      </c>
      <c r="E920" t="s">
        <v>61</v>
      </c>
      <c r="F920" t="s">
        <v>61</v>
      </c>
      <c r="G920" t="s">
        <v>61</v>
      </c>
      <c r="H920" t="s">
        <v>97</v>
      </c>
      <c r="I920" t="s">
        <v>61</v>
      </c>
      <c r="J920" t="s">
        <v>61</v>
      </c>
      <c r="K920" t="s">
        <v>214</v>
      </c>
      <c r="L920" s="18">
        <v>44396</v>
      </c>
      <c r="M920">
        <v>19</v>
      </c>
      <c r="N920">
        <v>21</v>
      </c>
      <c r="O920" t="s">
        <v>258</v>
      </c>
      <c r="P920">
        <v>8</v>
      </c>
      <c r="Q920">
        <v>6</v>
      </c>
      <c r="R920">
        <v>1</v>
      </c>
      <c r="S920">
        <v>0</v>
      </c>
      <c r="T920">
        <v>1</v>
      </c>
      <c r="U920">
        <v>0</v>
      </c>
      <c r="V920">
        <v>1</v>
      </c>
      <c r="W920">
        <v>1369.7159999999999</v>
      </c>
      <c r="X920">
        <v>1584.1914999999999</v>
      </c>
      <c r="Y920">
        <v>1584.15</v>
      </c>
      <c r="Z920">
        <v>1588.15</v>
      </c>
      <c r="AA920">
        <v>1585.6285</v>
      </c>
      <c r="AB920">
        <v>1587.9870000000001</v>
      </c>
      <c r="AC920">
        <v>1620.3364999999999</v>
      </c>
      <c r="AD920">
        <v>1675.0545</v>
      </c>
      <c r="AE920">
        <v>1677.7145</v>
      </c>
      <c r="AF920">
        <v>1693.0015000000001</v>
      </c>
      <c r="AG920">
        <v>1696.8685</v>
      </c>
      <c r="AH920">
        <v>1666.376</v>
      </c>
      <c r="AI920">
        <v>977.27</v>
      </c>
      <c r="AJ920">
        <v>1108.0505000000001</v>
      </c>
      <c r="AK920">
        <v>1131.3644999999999</v>
      </c>
      <c r="AL920">
        <v>1241.8434999999999</v>
      </c>
      <c r="AM920">
        <v>1184.865</v>
      </c>
      <c r="AN920">
        <v>603.84799999999996</v>
      </c>
      <c r="AO920">
        <v>585.82000000000005</v>
      </c>
      <c r="AP920">
        <v>564.53949999999998</v>
      </c>
      <c r="AQ920">
        <v>519.22249999999997</v>
      </c>
      <c r="AR920">
        <v>476.83949999999999</v>
      </c>
      <c r="AS920">
        <v>876.59749999999997</v>
      </c>
      <c r="AT920">
        <v>1114.6375</v>
      </c>
      <c r="AU920">
        <v>64.28125</v>
      </c>
      <c r="AV920">
        <v>66.71875</v>
      </c>
      <c r="AW920">
        <v>66.3125</v>
      </c>
      <c r="AX920">
        <v>65.4375</v>
      </c>
      <c r="AY920">
        <v>63.3125</v>
      </c>
      <c r="AZ920">
        <v>62.03125</v>
      </c>
      <c r="BA920">
        <v>61.1875</v>
      </c>
      <c r="BB920">
        <v>62.0625</v>
      </c>
      <c r="BC920">
        <v>65.46875</v>
      </c>
      <c r="BD920">
        <v>70.84375</v>
      </c>
      <c r="BE920">
        <v>74.46875</v>
      </c>
      <c r="BF920">
        <v>75.53125</v>
      </c>
      <c r="BG920">
        <v>76.5</v>
      </c>
      <c r="BH920">
        <v>80.1875</v>
      </c>
      <c r="BI920">
        <v>82.90625</v>
      </c>
      <c r="BJ920">
        <v>83.53125</v>
      </c>
      <c r="BK920">
        <v>81.71875</v>
      </c>
      <c r="BL920">
        <v>80.09375</v>
      </c>
      <c r="BM920">
        <v>77.96875</v>
      </c>
      <c r="BN920">
        <v>73.8125</v>
      </c>
      <c r="BO920">
        <v>69.71875</v>
      </c>
      <c r="BP920">
        <v>65.65625</v>
      </c>
      <c r="BQ920">
        <v>62.96875</v>
      </c>
      <c r="BR920">
        <v>61.84375</v>
      </c>
      <c r="BS920">
        <v>57.954419999999999</v>
      </c>
      <c r="BT920">
        <v>-5.2344429999999997</v>
      </c>
      <c r="BU920">
        <v>-7.9794200000000002</v>
      </c>
      <c r="BV920">
        <v>-4.9527650000000003</v>
      </c>
      <c r="BW920">
        <v>0.10815909999999999</v>
      </c>
      <c r="BX920">
        <v>5.0522119999999999</v>
      </c>
      <c r="BY920">
        <v>-0.47247479999999997</v>
      </c>
      <c r="BZ920">
        <v>-4.4545659999999998</v>
      </c>
      <c r="CA920">
        <v>3.2681209999999998</v>
      </c>
      <c r="CB920">
        <v>-1.5305310000000001</v>
      </c>
      <c r="CC920">
        <v>38.091290000000001</v>
      </c>
      <c r="CD920">
        <v>25.679770000000001</v>
      </c>
      <c r="CE920">
        <v>36.751840000000001</v>
      </c>
      <c r="CF920">
        <v>49.190370000000001</v>
      </c>
      <c r="CG920">
        <v>57.34498</v>
      </c>
      <c r="CH920">
        <v>18.804269999999999</v>
      </c>
      <c r="CI920">
        <v>38.803620000000002</v>
      </c>
      <c r="CJ920">
        <v>399.31119999999999</v>
      </c>
      <c r="CK920">
        <v>581.47149999999999</v>
      </c>
      <c r="CL920">
        <v>653.85419999999999</v>
      </c>
      <c r="CM920">
        <v>673.37210000000005</v>
      </c>
      <c r="CN920">
        <v>344.34039999999999</v>
      </c>
      <c r="CO920">
        <v>68.429389999999998</v>
      </c>
      <c r="CP920">
        <v>-25.0899</v>
      </c>
      <c r="CQ920">
        <v>1157.422</v>
      </c>
      <c r="CR920">
        <v>64.794619999999995</v>
      </c>
      <c r="CS920">
        <v>75.279690000000002</v>
      </c>
      <c r="CT920">
        <v>59.233499999999999</v>
      </c>
      <c r="CU920">
        <v>53.889519999999997</v>
      </c>
      <c r="CV920">
        <v>42.828330000000001</v>
      </c>
      <c r="CW920">
        <v>19.715199999999999</v>
      </c>
      <c r="CX920">
        <v>33.771859999999997</v>
      </c>
      <c r="CY920">
        <v>44.048589999999997</v>
      </c>
      <c r="CZ920">
        <v>262.00080000000003</v>
      </c>
      <c r="DA920">
        <v>1202.085</v>
      </c>
      <c r="DB920">
        <v>2528.2469999999998</v>
      </c>
      <c r="DC920">
        <v>1903.3389999999999</v>
      </c>
      <c r="DD920">
        <v>2397.027</v>
      </c>
      <c r="DE920">
        <v>2205.4479999999999</v>
      </c>
      <c r="DF920">
        <v>2389.8270000000002</v>
      </c>
      <c r="DG920">
        <v>1813.2529999999999</v>
      </c>
      <c r="DH920">
        <v>14841.29</v>
      </c>
      <c r="DI920">
        <v>2025.4639999999999</v>
      </c>
      <c r="DJ920">
        <v>3141.8510000000001</v>
      </c>
      <c r="DK920">
        <v>5192.5339999999997</v>
      </c>
      <c r="DL920">
        <v>18846.73</v>
      </c>
      <c r="DM920">
        <v>4330.8059999999996</v>
      </c>
      <c r="DN920">
        <v>766.0521</v>
      </c>
      <c r="DO920">
        <v>18</v>
      </c>
      <c r="DP920">
        <v>21</v>
      </c>
    </row>
    <row r="921" spans="1:120" hidden="1" x14ac:dyDescent="0.25">
      <c r="A921" t="str">
        <f t="shared" si="14"/>
        <v>LCA-Greater Bay Area_Prescribed DA 1-4 (1PM-9PM)_44396_Combined</v>
      </c>
      <c r="B921" t="s">
        <v>62</v>
      </c>
      <c r="C921" t="s">
        <v>209</v>
      </c>
      <c r="D921" t="s">
        <v>36</v>
      </c>
      <c r="E921" t="s">
        <v>61</v>
      </c>
      <c r="F921" t="s">
        <v>61</v>
      </c>
      <c r="G921" t="s">
        <v>61</v>
      </c>
      <c r="H921" t="s">
        <v>61</v>
      </c>
      <c r="I921" t="s">
        <v>61</v>
      </c>
      <c r="J921" t="s">
        <v>61</v>
      </c>
      <c r="K921" t="s">
        <v>214</v>
      </c>
      <c r="L921" s="18">
        <v>44396</v>
      </c>
      <c r="M921">
        <v>19</v>
      </c>
      <c r="N921">
        <v>21</v>
      </c>
      <c r="O921" t="s">
        <v>258</v>
      </c>
      <c r="P921">
        <v>9</v>
      </c>
      <c r="Q921">
        <v>7</v>
      </c>
      <c r="R921">
        <v>1</v>
      </c>
      <c r="S921">
        <v>0</v>
      </c>
      <c r="T921">
        <v>1</v>
      </c>
      <c r="U921">
        <v>0</v>
      </c>
      <c r="V921">
        <v>1</v>
      </c>
      <c r="W921">
        <v>1366.4256</v>
      </c>
      <c r="X921">
        <v>1579.5573999999999</v>
      </c>
      <c r="Y921">
        <v>1579.5319999999999</v>
      </c>
      <c r="Z921">
        <v>1583.692</v>
      </c>
      <c r="AA921">
        <v>1581.2106000000001</v>
      </c>
      <c r="AB921">
        <v>1582.6972000000001</v>
      </c>
      <c r="AC921">
        <v>1615.0873999999999</v>
      </c>
      <c r="AD921">
        <v>1680.0242000000001</v>
      </c>
      <c r="AE921">
        <v>1702.2321999999999</v>
      </c>
      <c r="AF921">
        <v>1707.9454000000001</v>
      </c>
      <c r="AG921">
        <v>1729.4025999999999</v>
      </c>
      <c r="AH921">
        <v>1701.0655999999999</v>
      </c>
      <c r="AI921">
        <v>1012.884</v>
      </c>
      <c r="AJ921">
        <v>1146.8738000000001</v>
      </c>
      <c r="AK921">
        <v>1171.2121999999999</v>
      </c>
      <c r="AL921">
        <v>1279.5206000000001</v>
      </c>
      <c r="AM921">
        <v>1220.05</v>
      </c>
      <c r="AN921">
        <v>638.64480000000003</v>
      </c>
      <c r="AO921">
        <v>620.70399999999995</v>
      </c>
      <c r="AP921">
        <v>597.4742</v>
      </c>
      <c r="AQ921">
        <v>539.99699999999996</v>
      </c>
      <c r="AR921">
        <v>471.32220000000001</v>
      </c>
      <c r="AS921">
        <v>871.03499999999997</v>
      </c>
      <c r="AT921">
        <v>1109.6990000000001</v>
      </c>
      <c r="AU921">
        <v>63.633333</v>
      </c>
      <c r="AV921">
        <v>65.811110999999997</v>
      </c>
      <c r="AW921">
        <v>65.466667000000001</v>
      </c>
      <c r="AX921">
        <v>64.577777999999995</v>
      </c>
      <c r="AY921">
        <v>62.822221999999996</v>
      </c>
      <c r="AZ921">
        <v>61.766666999999998</v>
      </c>
      <c r="BA921">
        <v>61.066667000000002</v>
      </c>
      <c r="BB921">
        <v>61.955556000000001</v>
      </c>
      <c r="BC921">
        <v>65.177778000000004</v>
      </c>
      <c r="BD921">
        <v>70.211111000000002</v>
      </c>
      <c r="BE921">
        <v>73.588888999999995</v>
      </c>
      <c r="BF921">
        <v>74.911111000000005</v>
      </c>
      <c r="BG921">
        <v>75.722222000000002</v>
      </c>
      <c r="BH921">
        <v>79</v>
      </c>
      <c r="BI921">
        <v>80.944444000000004</v>
      </c>
      <c r="BJ921">
        <v>81.433333000000005</v>
      </c>
      <c r="BK921">
        <v>79.688889000000003</v>
      </c>
      <c r="BL921">
        <v>78.311110999999997</v>
      </c>
      <c r="BM921">
        <v>75.911111000000005</v>
      </c>
      <c r="BN921">
        <v>71.966667000000001</v>
      </c>
      <c r="BO921">
        <v>68.166667000000004</v>
      </c>
      <c r="BP921">
        <v>64.555555999999996</v>
      </c>
      <c r="BQ921">
        <v>62.388888999999999</v>
      </c>
      <c r="BR921">
        <v>61.455556000000001</v>
      </c>
      <c r="BS921">
        <v>56.727310000000003</v>
      </c>
      <c r="BT921">
        <v>-5.0212760000000003</v>
      </c>
      <c r="BU921">
        <v>-7.574065</v>
      </c>
      <c r="BV921">
        <v>-4.6042899999999998</v>
      </c>
      <c r="BW921">
        <v>0.55409620000000004</v>
      </c>
      <c r="BX921">
        <v>6.2430250000000003</v>
      </c>
      <c r="BY921">
        <v>4.0892819999999999</v>
      </c>
      <c r="BZ921">
        <v>-9.8585820000000002</v>
      </c>
      <c r="CA921">
        <v>-3.0643720000000001</v>
      </c>
      <c r="CB921">
        <v>3.7199650000000002</v>
      </c>
      <c r="CC921">
        <v>38.955680000000001</v>
      </c>
      <c r="CD921">
        <v>23.621020000000001</v>
      </c>
      <c r="CE921">
        <v>36.955120000000001</v>
      </c>
      <c r="CF921">
        <v>46.3035</v>
      </c>
      <c r="CG921">
        <v>53.820590000000003</v>
      </c>
      <c r="CH921">
        <v>18.167000000000002</v>
      </c>
      <c r="CI921">
        <v>40.709229999999998</v>
      </c>
      <c r="CJ921">
        <v>401.16379999999998</v>
      </c>
      <c r="CK921">
        <v>581.73149999999998</v>
      </c>
      <c r="CL921">
        <v>650.97680000000003</v>
      </c>
      <c r="CM921">
        <v>676.07039999999995</v>
      </c>
      <c r="CN921">
        <v>347.77789999999999</v>
      </c>
      <c r="CO921">
        <v>68.703159999999997</v>
      </c>
      <c r="CP921">
        <v>-26.116499999999998</v>
      </c>
      <c r="CQ921">
        <v>1154.867</v>
      </c>
      <c r="CR921">
        <v>64.751649999999998</v>
      </c>
      <c r="CS921">
        <v>75.261679999999998</v>
      </c>
      <c r="CT921">
        <v>59.227260000000001</v>
      </c>
      <c r="CU921">
        <v>53.906269999999999</v>
      </c>
      <c r="CV921">
        <v>42.923229999999997</v>
      </c>
      <c r="CW921">
        <v>21.64368</v>
      </c>
      <c r="CX921">
        <v>36.130769999999998</v>
      </c>
      <c r="CY921">
        <v>46.943289999999998</v>
      </c>
      <c r="CZ921">
        <v>262.29759999999999</v>
      </c>
      <c r="DA921">
        <v>1201.173</v>
      </c>
      <c r="DB921">
        <v>2526.73</v>
      </c>
      <c r="DC921">
        <v>1900.3679999999999</v>
      </c>
      <c r="DD921">
        <v>2389.7930000000001</v>
      </c>
      <c r="DE921">
        <v>2197.643</v>
      </c>
      <c r="DF921">
        <v>2380.6729999999998</v>
      </c>
      <c r="DG921">
        <v>1804.2829999999999</v>
      </c>
      <c r="DH921">
        <v>14833.22</v>
      </c>
      <c r="DI921">
        <v>2018.434</v>
      </c>
      <c r="DJ921">
        <v>3141.7860000000001</v>
      </c>
      <c r="DK921">
        <v>5194.8580000000002</v>
      </c>
      <c r="DL921">
        <v>18848.72</v>
      </c>
      <c r="DM921">
        <v>4328.8680000000004</v>
      </c>
      <c r="DN921">
        <v>764.48710000000005</v>
      </c>
      <c r="DO921">
        <v>18</v>
      </c>
      <c r="DP921">
        <v>21</v>
      </c>
    </row>
    <row r="922" spans="1:120" hidden="1" x14ac:dyDescent="0.25">
      <c r="A922" t="str">
        <f t="shared" si="14"/>
        <v>OtherDR-No_Prescribed DA 1-4 (1PM-9PM)_44396_Combined</v>
      </c>
      <c r="B922" t="s">
        <v>62</v>
      </c>
      <c r="C922" t="s">
        <v>323</v>
      </c>
      <c r="D922" t="s">
        <v>61</v>
      </c>
      <c r="E922" t="s">
        <v>61</v>
      </c>
      <c r="F922" t="s">
        <v>61</v>
      </c>
      <c r="G922" t="s">
        <v>61</v>
      </c>
      <c r="H922" t="s">
        <v>61</v>
      </c>
      <c r="I922" t="s">
        <v>97</v>
      </c>
      <c r="J922" t="s">
        <v>61</v>
      </c>
      <c r="K922" t="s">
        <v>214</v>
      </c>
      <c r="L922" s="18">
        <v>44396</v>
      </c>
      <c r="M922">
        <v>19</v>
      </c>
      <c r="N922">
        <v>21</v>
      </c>
      <c r="O922" t="s">
        <v>258</v>
      </c>
      <c r="P922">
        <v>9</v>
      </c>
      <c r="Q922">
        <v>7</v>
      </c>
      <c r="R922">
        <v>1</v>
      </c>
      <c r="S922">
        <v>0</v>
      </c>
      <c r="T922">
        <v>1</v>
      </c>
      <c r="U922">
        <v>0</v>
      </c>
      <c r="V922">
        <v>1</v>
      </c>
      <c r="W922">
        <v>1366.4256</v>
      </c>
      <c r="X922">
        <v>1579.5573999999999</v>
      </c>
      <c r="Y922">
        <v>1579.5319999999999</v>
      </c>
      <c r="Z922">
        <v>1583.692</v>
      </c>
      <c r="AA922">
        <v>1581.2106000000001</v>
      </c>
      <c r="AB922">
        <v>1582.6972000000001</v>
      </c>
      <c r="AC922">
        <v>1615.0873999999999</v>
      </c>
      <c r="AD922">
        <v>1680.0242000000001</v>
      </c>
      <c r="AE922">
        <v>1702.2321999999999</v>
      </c>
      <c r="AF922">
        <v>1707.9454000000001</v>
      </c>
      <c r="AG922">
        <v>1729.4025999999999</v>
      </c>
      <c r="AH922">
        <v>1701.0655999999999</v>
      </c>
      <c r="AI922">
        <v>1012.884</v>
      </c>
      <c r="AJ922">
        <v>1146.8738000000001</v>
      </c>
      <c r="AK922">
        <v>1171.2121999999999</v>
      </c>
      <c r="AL922">
        <v>1279.5206000000001</v>
      </c>
      <c r="AM922">
        <v>1220.05</v>
      </c>
      <c r="AN922">
        <v>638.64480000000003</v>
      </c>
      <c r="AO922">
        <v>620.70399999999995</v>
      </c>
      <c r="AP922">
        <v>597.4742</v>
      </c>
      <c r="AQ922">
        <v>539.99699999999996</v>
      </c>
      <c r="AR922">
        <v>471.32220000000001</v>
      </c>
      <c r="AS922">
        <v>871.03499999999997</v>
      </c>
      <c r="AT922">
        <v>1109.6990000000001</v>
      </c>
      <c r="AU922">
        <v>63.633333</v>
      </c>
      <c r="AV922">
        <v>65.811110999999997</v>
      </c>
      <c r="AW922">
        <v>65.466667000000001</v>
      </c>
      <c r="AX922">
        <v>64.577777999999995</v>
      </c>
      <c r="AY922">
        <v>62.822221999999996</v>
      </c>
      <c r="AZ922">
        <v>61.766666999999998</v>
      </c>
      <c r="BA922">
        <v>61.066667000000002</v>
      </c>
      <c r="BB922">
        <v>61.955556000000001</v>
      </c>
      <c r="BC922">
        <v>65.177778000000004</v>
      </c>
      <c r="BD922">
        <v>70.211111000000002</v>
      </c>
      <c r="BE922">
        <v>73.588888999999995</v>
      </c>
      <c r="BF922">
        <v>74.911111000000005</v>
      </c>
      <c r="BG922">
        <v>75.722222000000002</v>
      </c>
      <c r="BH922">
        <v>79</v>
      </c>
      <c r="BI922">
        <v>80.944444000000004</v>
      </c>
      <c r="BJ922">
        <v>81.433333000000005</v>
      </c>
      <c r="BK922">
        <v>79.688889000000003</v>
      </c>
      <c r="BL922">
        <v>78.311110999999997</v>
      </c>
      <c r="BM922">
        <v>75.911111000000005</v>
      </c>
      <c r="BN922">
        <v>71.966667000000001</v>
      </c>
      <c r="BO922">
        <v>68.166667000000004</v>
      </c>
      <c r="BP922">
        <v>64.555555999999996</v>
      </c>
      <c r="BQ922">
        <v>62.388888999999999</v>
      </c>
      <c r="BR922">
        <v>61.455556000000001</v>
      </c>
      <c r="BS922">
        <v>56.727310000000003</v>
      </c>
      <c r="BT922">
        <v>-5.0212760000000003</v>
      </c>
      <c r="BU922">
        <v>-7.574065</v>
      </c>
      <c r="BV922">
        <v>-4.6042899999999998</v>
      </c>
      <c r="BW922">
        <v>0.55409620000000004</v>
      </c>
      <c r="BX922">
        <v>6.2430250000000003</v>
      </c>
      <c r="BY922">
        <v>4.0892819999999999</v>
      </c>
      <c r="BZ922">
        <v>-9.8585820000000002</v>
      </c>
      <c r="CA922">
        <v>-3.0643720000000001</v>
      </c>
      <c r="CB922">
        <v>3.7199650000000002</v>
      </c>
      <c r="CC922">
        <v>38.955680000000001</v>
      </c>
      <c r="CD922">
        <v>23.621020000000001</v>
      </c>
      <c r="CE922">
        <v>36.955120000000001</v>
      </c>
      <c r="CF922">
        <v>46.3035</v>
      </c>
      <c r="CG922">
        <v>53.820590000000003</v>
      </c>
      <c r="CH922">
        <v>18.167000000000002</v>
      </c>
      <c r="CI922">
        <v>40.709229999999998</v>
      </c>
      <c r="CJ922">
        <v>401.16379999999998</v>
      </c>
      <c r="CK922">
        <v>581.73149999999998</v>
      </c>
      <c r="CL922">
        <v>650.97680000000003</v>
      </c>
      <c r="CM922">
        <v>676.07039999999995</v>
      </c>
      <c r="CN922">
        <v>347.77789999999999</v>
      </c>
      <c r="CO922">
        <v>68.703159999999997</v>
      </c>
      <c r="CP922">
        <v>-26.116499999999998</v>
      </c>
      <c r="CQ922">
        <v>1154.867</v>
      </c>
      <c r="CR922">
        <v>64.751649999999998</v>
      </c>
      <c r="CS922">
        <v>75.261679999999998</v>
      </c>
      <c r="CT922">
        <v>59.227260000000001</v>
      </c>
      <c r="CU922">
        <v>53.906269999999999</v>
      </c>
      <c r="CV922">
        <v>42.923229999999997</v>
      </c>
      <c r="CW922">
        <v>21.64368</v>
      </c>
      <c r="CX922">
        <v>36.130769999999998</v>
      </c>
      <c r="CY922">
        <v>46.943289999999998</v>
      </c>
      <c r="CZ922">
        <v>262.29759999999999</v>
      </c>
      <c r="DA922">
        <v>1201.173</v>
      </c>
      <c r="DB922">
        <v>2526.73</v>
      </c>
      <c r="DC922">
        <v>1900.3679999999999</v>
      </c>
      <c r="DD922">
        <v>2389.7930000000001</v>
      </c>
      <c r="DE922">
        <v>2197.643</v>
      </c>
      <c r="DF922">
        <v>2380.6729999999998</v>
      </c>
      <c r="DG922">
        <v>1804.2829999999999</v>
      </c>
      <c r="DH922">
        <v>14833.22</v>
      </c>
      <c r="DI922">
        <v>2018.434</v>
      </c>
      <c r="DJ922">
        <v>3141.7860000000001</v>
      </c>
      <c r="DK922">
        <v>5194.8580000000002</v>
      </c>
      <c r="DL922">
        <v>18848.72</v>
      </c>
      <c r="DM922">
        <v>4328.8680000000004</v>
      </c>
      <c r="DN922">
        <v>764.48710000000005</v>
      </c>
      <c r="DO922">
        <v>18</v>
      </c>
      <c r="DP922">
        <v>21</v>
      </c>
    </row>
    <row r="923" spans="1:120" hidden="1" x14ac:dyDescent="0.25">
      <c r="A923" t="str">
        <f t="shared" si="14"/>
        <v>Aggregator-Blue Zone Resources, LLC_Prescribed DA 1-4 (1PM-9PM)_44396_Combined</v>
      </c>
      <c r="B923" t="s">
        <v>62</v>
      </c>
      <c r="C923" t="s">
        <v>261</v>
      </c>
      <c r="D923" t="s">
        <v>61</v>
      </c>
      <c r="E923" t="s">
        <v>61</v>
      </c>
      <c r="F923" t="s">
        <v>262</v>
      </c>
      <c r="G923" t="s">
        <v>61</v>
      </c>
      <c r="H923" t="s">
        <v>61</v>
      </c>
      <c r="I923" t="s">
        <v>61</v>
      </c>
      <c r="J923" t="s">
        <v>61</v>
      </c>
      <c r="K923" t="s">
        <v>214</v>
      </c>
      <c r="L923" s="18">
        <v>44396</v>
      </c>
      <c r="M923">
        <v>19</v>
      </c>
      <c r="N923">
        <v>21</v>
      </c>
      <c r="O923" t="s">
        <v>258</v>
      </c>
      <c r="P923">
        <v>5</v>
      </c>
      <c r="Q923">
        <v>3</v>
      </c>
      <c r="R923">
        <v>1</v>
      </c>
      <c r="S923">
        <v>0</v>
      </c>
      <c r="T923">
        <v>1</v>
      </c>
      <c r="U923">
        <v>0</v>
      </c>
      <c r="V923">
        <v>1</v>
      </c>
      <c r="W923">
        <v>1546.2</v>
      </c>
      <c r="X923">
        <v>1777.48</v>
      </c>
      <c r="Y923">
        <v>1775.52</v>
      </c>
      <c r="Z923">
        <v>1778.8</v>
      </c>
      <c r="AA923">
        <v>1772.32</v>
      </c>
      <c r="AB923">
        <v>1777.68</v>
      </c>
      <c r="AC923">
        <v>1826.24</v>
      </c>
      <c r="AD923">
        <v>1848.72</v>
      </c>
      <c r="AE923">
        <v>1877</v>
      </c>
      <c r="AF923">
        <v>1900.36</v>
      </c>
      <c r="AG923">
        <v>1884.88</v>
      </c>
      <c r="AH923">
        <v>1860.8</v>
      </c>
      <c r="AI923">
        <v>1175.72</v>
      </c>
      <c r="AJ923">
        <v>1300.8800000000001</v>
      </c>
      <c r="AK923">
        <v>1314.36</v>
      </c>
      <c r="AL923">
        <v>1416.28</v>
      </c>
      <c r="AM923">
        <v>1350.96</v>
      </c>
      <c r="AN923">
        <v>767.96</v>
      </c>
      <c r="AO923">
        <v>743.32</v>
      </c>
      <c r="AP923">
        <v>719.92</v>
      </c>
      <c r="AQ923">
        <v>685.4</v>
      </c>
      <c r="AR923">
        <v>689.04</v>
      </c>
      <c r="AS923">
        <v>1085.48</v>
      </c>
      <c r="AT923">
        <v>1314.16</v>
      </c>
      <c r="AU923">
        <v>58.6</v>
      </c>
      <c r="AV923">
        <v>59.2</v>
      </c>
      <c r="AW923">
        <v>59</v>
      </c>
      <c r="AX923">
        <v>58.2</v>
      </c>
      <c r="AY923">
        <v>58.4</v>
      </c>
      <c r="AZ923">
        <v>58.6</v>
      </c>
      <c r="BA923">
        <v>58.6</v>
      </c>
      <c r="BB923">
        <v>59.4</v>
      </c>
      <c r="BC923">
        <v>61.1</v>
      </c>
      <c r="BD923">
        <v>64</v>
      </c>
      <c r="BE923">
        <v>66.8</v>
      </c>
      <c r="BF923">
        <v>69.7</v>
      </c>
      <c r="BG923">
        <v>69.900000000000006</v>
      </c>
      <c r="BH923">
        <v>70.400000000000006</v>
      </c>
      <c r="BI923">
        <v>69.2</v>
      </c>
      <c r="BJ923">
        <v>68.400000000000006</v>
      </c>
      <c r="BK923">
        <v>67.3</v>
      </c>
      <c r="BL923">
        <v>66.5</v>
      </c>
      <c r="BM923">
        <v>63.7</v>
      </c>
      <c r="BN923">
        <v>61.1</v>
      </c>
      <c r="BO923">
        <v>59.2</v>
      </c>
      <c r="BP923">
        <v>58.1</v>
      </c>
      <c r="BQ923">
        <v>58</v>
      </c>
      <c r="BR923">
        <v>58</v>
      </c>
      <c r="BS923">
        <v>66.069990000000004</v>
      </c>
      <c r="BT923">
        <v>-10.47592</v>
      </c>
      <c r="BU923">
        <v>-14.661160000000001</v>
      </c>
      <c r="BV923">
        <v>-12.364520000000001</v>
      </c>
      <c r="BW923">
        <v>-4.6478729999999997</v>
      </c>
      <c r="BX923">
        <v>0.84205629999999998</v>
      </c>
      <c r="BY923">
        <v>-6.0578609999999999</v>
      </c>
      <c r="BZ923">
        <v>-2.5247799999999998</v>
      </c>
      <c r="CA923">
        <v>4.3966219999999998</v>
      </c>
      <c r="CB923">
        <v>7.3747559999999996</v>
      </c>
      <c r="CC923">
        <v>55.05968</v>
      </c>
      <c r="CD923">
        <v>37.172260000000001</v>
      </c>
      <c r="CE923">
        <v>44.656680000000001</v>
      </c>
      <c r="CF923">
        <v>62.265929999999997</v>
      </c>
      <c r="CG923">
        <v>76.630949999999999</v>
      </c>
      <c r="CH923">
        <v>40.188279999999999</v>
      </c>
      <c r="CI923">
        <v>63.544800000000002</v>
      </c>
      <c r="CJ923">
        <v>423.14139999999998</v>
      </c>
      <c r="CK923">
        <v>611.0444</v>
      </c>
      <c r="CL923">
        <v>673.20590000000004</v>
      </c>
      <c r="CM923">
        <v>684.91039999999998</v>
      </c>
      <c r="CN923">
        <v>340.88929999999999</v>
      </c>
      <c r="CO923">
        <v>69.245379999999997</v>
      </c>
      <c r="CP923">
        <v>-18.191389999999998</v>
      </c>
      <c r="CQ923">
        <v>1222.309</v>
      </c>
      <c r="CR923">
        <v>72.557450000000003</v>
      </c>
      <c r="CS923">
        <v>82.942269999999994</v>
      </c>
      <c r="CT923">
        <v>65.807910000000007</v>
      </c>
      <c r="CU923">
        <v>60.271749999999997</v>
      </c>
      <c r="CV923">
        <v>53.547260000000001</v>
      </c>
      <c r="CW923">
        <v>25.65813</v>
      </c>
      <c r="CX923">
        <v>34.959760000000003</v>
      </c>
      <c r="CY923">
        <v>48.341500000000003</v>
      </c>
      <c r="CZ923">
        <v>284.6671</v>
      </c>
      <c r="DA923">
        <v>1231.902</v>
      </c>
      <c r="DB923">
        <v>2564.0590000000002</v>
      </c>
      <c r="DC923">
        <v>1978.85</v>
      </c>
      <c r="DD923">
        <v>2572.4360000000001</v>
      </c>
      <c r="DE923">
        <v>2396.0189999999998</v>
      </c>
      <c r="DF923">
        <v>2614.203</v>
      </c>
      <c r="DG923">
        <v>2030.0429999999999</v>
      </c>
      <c r="DH923">
        <v>15045.47</v>
      </c>
      <c r="DI923">
        <v>2222.2069999999999</v>
      </c>
      <c r="DJ923">
        <v>3298.4760000000001</v>
      </c>
      <c r="DK923">
        <v>5317.6490000000003</v>
      </c>
      <c r="DL923">
        <v>18965.810000000001</v>
      </c>
      <c r="DM923">
        <v>4422.0540000000001</v>
      </c>
      <c r="DN923">
        <v>809.44799999999998</v>
      </c>
      <c r="DO923">
        <v>18</v>
      </c>
      <c r="DP923">
        <v>21</v>
      </c>
    </row>
    <row r="924" spans="1:120" hidden="1" x14ac:dyDescent="0.25">
      <c r="A924" t="str">
        <f t="shared" si="14"/>
        <v>All_Prescribed DA 1-4 (1PM-9PM)_44396_Combined</v>
      </c>
      <c r="B924" t="s">
        <v>62</v>
      </c>
      <c r="C924" t="s">
        <v>61</v>
      </c>
      <c r="D924" t="s">
        <v>61</v>
      </c>
      <c r="E924" t="s">
        <v>61</v>
      </c>
      <c r="F924" t="s">
        <v>61</v>
      </c>
      <c r="G924" t="s">
        <v>61</v>
      </c>
      <c r="H924" t="s">
        <v>61</v>
      </c>
      <c r="I924" t="s">
        <v>61</v>
      </c>
      <c r="J924" t="s">
        <v>61</v>
      </c>
      <c r="K924" t="s">
        <v>214</v>
      </c>
      <c r="L924" s="18">
        <v>44396</v>
      </c>
      <c r="M924">
        <v>19</v>
      </c>
      <c r="N924">
        <v>21</v>
      </c>
      <c r="O924" t="s">
        <v>258</v>
      </c>
      <c r="P924">
        <v>9</v>
      </c>
      <c r="Q924">
        <v>7</v>
      </c>
      <c r="R924">
        <v>1</v>
      </c>
      <c r="S924">
        <v>0</v>
      </c>
      <c r="T924">
        <v>1</v>
      </c>
      <c r="U924">
        <v>0</v>
      </c>
      <c r="V924">
        <v>1</v>
      </c>
      <c r="W924">
        <v>1366.4256</v>
      </c>
      <c r="X924">
        <v>1579.5573999999999</v>
      </c>
      <c r="Y924">
        <v>1579.5319999999999</v>
      </c>
      <c r="Z924">
        <v>1583.692</v>
      </c>
      <c r="AA924">
        <v>1581.2106000000001</v>
      </c>
      <c r="AB924">
        <v>1582.6972000000001</v>
      </c>
      <c r="AC924">
        <v>1615.0873999999999</v>
      </c>
      <c r="AD924">
        <v>1680.0242000000001</v>
      </c>
      <c r="AE924">
        <v>1702.2321999999999</v>
      </c>
      <c r="AF924">
        <v>1707.9454000000001</v>
      </c>
      <c r="AG924">
        <v>1729.4025999999999</v>
      </c>
      <c r="AH924">
        <v>1701.0655999999999</v>
      </c>
      <c r="AI924">
        <v>1012.884</v>
      </c>
      <c r="AJ924">
        <v>1146.8738000000001</v>
      </c>
      <c r="AK924">
        <v>1171.2121999999999</v>
      </c>
      <c r="AL924">
        <v>1279.5206000000001</v>
      </c>
      <c r="AM924">
        <v>1220.05</v>
      </c>
      <c r="AN924">
        <v>638.64480000000003</v>
      </c>
      <c r="AO924">
        <v>620.70399999999995</v>
      </c>
      <c r="AP924">
        <v>597.4742</v>
      </c>
      <c r="AQ924">
        <v>539.99699999999996</v>
      </c>
      <c r="AR924">
        <v>471.32220000000001</v>
      </c>
      <c r="AS924">
        <v>871.03499999999997</v>
      </c>
      <c r="AT924">
        <v>1109.6990000000001</v>
      </c>
      <c r="AU924">
        <v>63.633333</v>
      </c>
      <c r="AV924">
        <v>65.811110999999997</v>
      </c>
      <c r="AW924">
        <v>65.466667000000001</v>
      </c>
      <c r="AX924">
        <v>64.577777999999995</v>
      </c>
      <c r="AY924">
        <v>62.822221999999996</v>
      </c>
      <c r="AZ924">
        <v>61.766666999999998</v>
      </c>
      <c r="BA924">
        <v>61.066667000000002</v>
      </c>
      <c r="BB924">
        <v>61.955556000000001</v>
      </c>
      <c r="BC924">
        <v>65.177778000000004</v>
      </c>
      <c r="BD924">
        <v>70.211111000000002</v>
      </c>
      <c r="BE924">
        <v>73.588888999999995</v>
      </c>
      <c r="BF924">
        <v>74.911111000000005</v>
      </c>
      <c r="BG924">
        <v>75.722222000000002</v>
      </c>
      <c r="BH924">
        <v>79</v>
      </c>
      <c r="BI924">
        <v>80.944444000000004</v>
      </c>
      <c r="BJ924">
        <v>81.433333000000005</v>
      </c>
      <c r="BK924">
        <v>79.688889000000003</v>
      </c>
      <c r="BL924">
        <v>78.311110999999997</v>
      </c>
      <c r="BM924">
        <v>75.911111000000005</v>
      </c>
      <c r="BN924">
        <v>71.966667000000001</v>
      </c>
      <c r="BO924">
        <v>68.166667000000004</v>
      </c>
      <c r="BP924">
        <v>64.555555999999996</v>
      </c>
      <c r="BQ924">
        <v>62.388888999999999</v>
      </c>
      <c r="BR924">
        <v>61.455556000000001</v>
      </c>
      <c r="BS924">
        <v>56.727310000000003</v>
      </c>
      <c r="BT924">
        <v>-5.0212760000000003</v>
      </c>
      <c r="BU924">
        <v>-7.574065</v>
      </c>
      <c r="BV924">
        <v>-4.6042899999999998</v>
      </c>
      <c r="BW924">
        <v>0.55409620000000004</v>
      </c>
      <c r="BX924">
        <v>6.2430250000000003</v>
      </c>
      <c r="BY924">
        <v>4.0892819999999999</v>
      </c>
      <c r="BZ924">
        <v>-9.8585820000000002</v>
      </c>
      <c r="CA924">
        <v>-3.0643720000000001</v>
      </c>
      <c r="CB924">
        <v>3.7199650000000002</v>
      </c>
      <c r="CC924">
        <v>38.955680000000001</v>
      </c>
      <c r="CD924">
        <v>23.621020000000001</v>
      </c>
      <c r="CE924">
        <v>36.955120000000001</v>
      </c>
      <c r="CF924">
        <v>46.3035</v>
      </c>
      <c r="CG924">
        <v>53.820590000000003</v>
      </c>
      <c r="CH924">
        <v>18.167000000000002</v>
      </c>
      <c r="CI924">
        <v>40.709229999999998</v>
      </c>
      <c r="CJ924">
        <v>401.16379999999998</v>
      </c>
      <c r="CK924">
        <v>581.73149999999998</v>
      </c>
      <c r="CL924">
        <v>650.97680000000003</v>
      </c>
      <c r="CM924">
        <v>676.07039999999995</v>
      </c>
      <c r="CN924">
        <v>347.77789999999999</v>
      </c>
      <c r="CO924">
        <v>68.703159999999997</v>
      </c>
      <c r="CP924">
        <v>-26.116499999999998</v>
      </c>
      <c r="CQ924">
        <v>1154.867</v>
      </c>
      <c r="CR924">
        <v>64.751649999999998</v>
      </c>
      <c r="CS924">
        <v>75.261679999999998</v>
      </c>
      <c r="CT924">
        <v>59.227260000000001</v>
      </c>
      <c r="CU924">
        <v>53.906269999999999</v>
      </c>
      <c r="CV924">
        <v>42.923229999999997</v>
      </c>
      <c r="CW924">
        <v>21.64368</v>
      </c>
      <c r="CX924">
        <v>36.130769999999998</v>
      </c>
      <c r="CY924">
        <v>46.943289999999998</v>
      </c>
      <c r="CZ924">
        <v>262.29759999999999</v>
      </c>
      <c r="DA924">
        <v>1201.173</v>
      </c>
      <c r="DB924">
        <v>2526.73</v>
      </c>
      <c r="DC924">
        <v>1900.3679999999999</v>
      </c>
      <c r="DD924">
        <v>2389.7930000000001</v>
      </c>
      <c r="DE924">
        <v>2197.643</v>
      </c>
      <c r="DF924">
        <v>2380.6729999999998</v>
      </c>
      <c r="DG924">
        <v>1804.2829999999999</v>
      </c>
      <c r="DH924">
        <v>14833.22</v>
      </c>
      <c r="DI924">
        <v>2018.434</v>
      </c>
      <c r="DJ924">
        <v>3141.7860000000001</v>
      </c>
      <c r="DK924">
        <v>5194.8580000000002</v>
      </c>
      <c r="DL924">
        <v>18848.72</v>
      </c>
      <c r="DM924">
        <v>4328.8680000000004</v>
      </c>
      <c r="DN924">
        <v>764.48710000000005</v>
      </c>
      <c r="DO924">
        <v>18</v>
      </c>
      <c r="DP924">
        <v>21</v>
      </c>
    </row>
    <row r="925" spans="1:120" hidden="1" x14ac:dyDescent="0.25">
      <c r="A925" t="str">
        <f t="shared" si="14"/>
        <v>Industry_Type-1. Agriculture, Mining &amp; Construction_Prescribed DA 1-4 (1PM-9PM)_44396_Combined</v>
      </c>
      <c r="B925" t="s">
        <v>62</v>
      </c>
      <c r="C925" t="s">
        <v>211</v>
      </c>
      <c r="D925" t="s">
        <v>61</v>
      </c>
      <c r="E925" t="s">
        <v>61</v>
      </c>
      <c r="F925" t="s">
        <v>61</v>
      </c>
      <c r="G925" t="s">
        <v>30</v>
      </c>
      <c r="H925" t="s">
        <v>61</v>
      </c>
      <c r="I925" t="s">
        <v>61</v>
      </c>
      <c r="J925" t="s">
        <v>61</v>
      </c>
      <c r="K925" t="s">
        <v>214</v>
      </c>
      <c r="L925" s="18">
        <v>44396</v>
      </c>
      <c r="M925">
        <v>19</v>
      </c>
      <c r="N925">
        <v>21</v>
      </c>
      <c r="O925" t="s">
        <v>258</v>
      </c>
      <c r="P925">
        <v>4</v>
      </c>
      <c r="Q925">
        <v>2</v>
      </c>
      <c r="R925">
        <v>1</v>
      </c>
      <c r="S925">
        <v>0</v>
      </c>
      <c r="T925">
        <v>1</v>
      </c>
      <c r="U925">
        <v>1</v>
      </c>
      <c r="V925">
        <v>1</v>
      </c>
      <c r="W925">
        <v>1174.2</v>
      </c>
      <c r="X925">
        <v>1371.88</v>
      </c>
      <c r="Y925">
        <v>1373.76</v>
      </c>
      <c r="Z925">
        <v>1378.48</v>
      </c>
      <c r="AA925">
        <v>1379.92</v>
      </c>
      <c r="AB925">
        <v>1379.28</v>
      </c>
      <c r="AC925">
        <v>1395.44</v>
      </c>
      <c r="AD925">
        <v>1405.2</v>
      </c>
      <c r="AE925">
        <v>1402.04</v>
      </c>
      <c r="AF925">
        <v>1394.68</v>
      </c>
      <c r="AG925">
        <v>1378.48</v>
      </c>
      <c r="AH925">
        <v>1340</v>
      </c>
      <c r="AI925">
        <v>641.24</v>
      </c>
      <c r="AJ925">
        <v>763.04</v>
      </c>
      <c r="AK925">
        <v>786.6</v>
      </c>
      <c r="AL925">
        <v>904.84</v>
      </c>
      <c r="AM925">
        <v>854.16</v>
      </c>
      <c r="AN925">
        <v>277.39999999999998</v>
      </c>
      <c r="AO925">
        <v>277.48</v>
      </c>
      <c r="AP925">
        <v>268.95999999999998</v>
      </c>
      <c r="AQ925">
        <v>251.24</v>
      </c>
      <c r="AR925">
        <v>244.56</v>
      </c>
      <c r="AS925">
        <v>648.67999999999995</v>
      </c>
      <c r="AT925">
        <v>896.08</v>
      </c>
      <c r="AU925">
        <v>27.5</v>
      </c>
      <c r="AV925">
        <v>27.5</v>
      </c>
      <c r="AW925">
        <v>27.25</v>
      </c>
      <c r="AX925">
        <v>27</v>
      </c>
      <c r="AY925">
        <v>27.25</v>
      </c>
      <c r="AZ925">
        <v>27.5</v>
      </c>
      <c r="BA925">
        <v>27.5</v>
      </c>
      <c r="BB925">
        <v>27.75</v>
      </c>
      <c r="BC925">
        <v>28</v>
      </c>
      <c r="BD925">
        <v>29</v>
      </c>
      <c r="BE925">
        <v>31</v>
      </c>
      <c r="BF925">
        <v>32.75</v>
      </c>
      <c r="BG925">
        <v>33</v>
      </c>
      <c r="BH925">
        <v>32.5</v>
      </c>
      <c r="BI925">
        <v>32.5</v>
      </c>
      <c r="BJ925">
        <v>31.5</v>
      </c>
      <c r="BK925">
        <v>31.25</v>
      </c>
      <c r="BL925">
        <v>30.25</v>
      </c>
      <c r="BM925">
        <v>29.75</v>
      </c>
      <c r="BN925">
        <v>28.75</v>
      </c>
      <c r="BO925">
        <v>28.25</v>
      </c>
      <c r="BP925">
        <v>28</v>
      </c>
      <c r="BQ925">
        <v>27.5</v>
      </c>
      <c r="BR925">
        <v>27.5</v>
      </c>
      <c r="BS925">
        <v>48.876800000000003</v>
      </c>
      <c r="BT925">
        <v>-1.6195679999999999</v>
      </c>
      <c r="BU925">
        <v>-2.0119630000000002</v>
      </c>
      <c r="BV925">
        <v>1.10083</v>
      </c>
      <c r="BW925">
        <v>4.1893919999999998</v>
      </c>
      <c r="BX925">
        <v>8.1130370000000003</v>
      </c>
      <c r="BY925">
        <v>2.5034179999999999</v>
      </c>
      <c r="BZ925">
        <v>1.409424</v>
      </c>
      <c r="CA925">
        <v>-3.2924799999999999</v>
      </c>
      <c r="CB925">
        <v>-12.92285</v>
      </c>
      <c r="CC925">
        <v>34.823180000000001</v>
      </c>
      <c r="CD925">
        <v>17.084900000000001</v>
      </c>
      <c r="CE925">
        <v>25.27899</v>
      </c>
      <c r="CF925">
        <v>33.556780000000003</v>
      </c>
      <c r="CG925">
        <v>43.501910000000002</v>
      </c>
      <c r="CH925">
        <v>-0.67166139999999996</v>
      </c>
      <c r="CI925">
        <v>17.39668</v>
      </c>
      <c r="CJ925">
        <v>380.80709999999999</v>
      </c>
      <c r="CK925">
        <v>554.66399999999999</v>
      </c>
      <c r="CL925">
        <v>635.47770000000003</v>
      </c>
      <c r="CM925">
        <v>671.02980000000002</v>
      </c>
      <c r="CN925">
        <v>343.05630000000002</v>
      </c>
      <c r="CO925">
        <v>66.920169999999999</v>
      </c>
      <c r="CP925">
        <v>-32.513170000000002</v>
      </c>
      <c r="CQ925">
        <v>1135.6489999999999</v>
      </c>
      <c r="CR925">
        <v>61.968940000000003</v>
      </c>
      <c r="CS925">
        <v>72.652339999999995</v>
      </c>
      <c r="CT925">
        <v>56.698419999999999</v>
      </c>
      <c r="CU925">
        <v>51.508569999999999</v>
      </c>
      <c r="CV925">
        <v>39.178710000000002</v>
      </c>
      <c r="CW925">
        <v>17.662960000000002</v>
      </c>
      <c r="CX925">
        <v>29.962710000000001</v>
      </c>
      <c r="CY925">
        <v>40.005159999999997</v>
      </c>
      <c r="CZ925">
        <v>247.29759999999999</v>
      </c>
      <c r="DA925">
        <v>1183.838</v>
      </c>
      <c r="DB925">
        <v>2512.221</v>
      </c>
      <c r="DC925">
        <v>1874.9269999999999</v>
      </c>
      <c r="DD925">
        <v>2335.518</v>
      </c>
      <c r="DE925">
        <v>2138.4070000000002</v>
      </c>
      <c r="DF925">
        <v>2312.25</v>
      </c>
      <c r="DG925">
        <v>1737.5989999999999</v>
      </c>
      <c r="DH925">
        <v>14770.22</v>
      </c>
      <c r="DI925">
        <v>1955.403</v>
      </c>
      <c r="DJ925">
        <v>3078.99</v>
      </c>
      <c r="DK925">
        <v>5141.0020000000004</v>
      </c>
      <c r="DL925">
        <v>18802.189999999999</v>
      </c>
      <c r="DM925">
        <v>4300.33</v>
      </c>
      <c r="DN925">
        <v>751.54129999999998</v>
      </c>
      <c r="DO925">
        <v>18</v>
      </c>
      <c r="DP925">
        <v>21</v>
      </c>
    </row>
    <row r="926" spans="1:120" hidden="1" x14ac:dyDescent="0.25">
      <c r="A926" t="str">
        <f t="shared" si="14"/>
        <v>Aggregator-Enersponse_All CBP_44397</v>
      </c>
      <c r="B926" t="s">
        <v>62</v>
      </c>
      <c r="C926" t="s">
        <v>219</v>
      </c>
      <c r="D926" t="s">
        <v>61</v>
      </c>
      <c r="E926" t="s">
        <v>61</v>
      </c>
      <c r="F926" t="s">
        <v>107</v>
      </c>
      <c r="G926" t="s">
        <v>61</v>
      </c>
      <c r="H926" t="s">
        <v>61</v>
      </c>
      <c r="I926" t="s">
        <v>61</v>
      </c>
      <c r="J926" t="s">
        <v>61</v>
      </c>
      <c r="K926" t="s">
        <v>197</v>
      </c>
      <c r="L926" s="18">
        <v>44397</v>
      </c>
      <c r="M926">
        <v>19</v>
      </c>
      <c r="N926">
        <v>21</v>
      </c>
      <c r="O926" t="s">
        <v>258</v>
      </c>
      <c r="P926">
        <v>4</v>
      </c>
      <c r="Q926">
        <v>4</v>
      </c>
      <c r="R926">
        <v>0</v>
      </c>
      <c r="S926">
        <v>0</v>
      </c>
      <c r="T926">
        <v>1</v>
      </c>
      <c r="U926">
        <v>0</v>
      </c>
      <c r="V926">
        <v>1</v>
      </c>
      <c r="W926">
        <v>12.586</v>
      </c>
      <c r="X926">
        <v>13.225</v>
      </c>
      <c r="Y926">
        <v>13.14</v>
      </c>
      <c r="Z926">
        <v>13.223000000000001</v>
      </c>
      <c r="AA926">
        <v>13.221</v>
      </c>
      <c r="AB926">
        <v>13.217000000000001</v>
      </c>
      <c r="AC926">
        <v>13.307</v>
      </c>
      <c r="AD926">
        <v>35.170999999999999</v>
      </c>
      <c r="AE926">
        <v>40.283999999999999</v>
      </c>
      <c r="AF926">
        <v>46.5</v>
      </c>
      <c r="AG926">
        <v>71.688999999999993</v>
      </c>
      <c r="AH926">
        <v>76.19</v>
      </c>
      <c r="AI926">
        <v>80.299000000000007</v>
      </c>
      <c r="AJ926">
        <v>86.841999999999999</v>
      </c>
      <c r="AK926">
        <v>87.653000000000006</v>
      </c>
      <c r="AL926">
        <v>91.242000000000004</v>
      </c>
      <c r="AM926">
        <v>92.313999999999993</v>
      </c>
      <c r="AN926">
        <v>90.754000000000005</v>
      </c>
      <c r="AO926">
        <v>88.853999999999999</v>
      </c>
      <c r="AP926">
        <v>78.909000000000006</v>
      </c>
      <c r="AQ926">
        <v>52.042000000000002</v>
      </c>
      <c r="AR926">
        <v>12.513</v>
      </c>
      <c r="AS926">
        <v>12.269</v>
      </c>
      <c r="AT926">
        <v>12.263</v>
      </c>
      <c r="AU926">
        <v>62.75</v>
      </c>
      <c r="AV926">
        <v>61.875</v>
      </c>
      <c r="AW926">
        <v>61.375</v>
      </c>
      <c r="AX926">
        <v>61</v>
      </c>
      <c r="AY926">
        <v>60.5</v>
      </c>
      <c r="AZ926">
        <v>59.75</v>
      </c>
      <c r="BA926">
        <v>59.375</v>
      </c>
      <c r="BB926">
        <v>59.625</v>
      </c>
      <c r="BC926">
        <v>62.125</v>
      </c>
      <c r="BD926">
        <v>64.75</v>
      </c>
      <c r="BE926">
        <v>68.25</v>
      </c>
      <c r="BF926">
        <v>71.5</v>
      </c>
      <c r="BG926">
        <v>74.5</v>
      </c>
      <c r="BH926">
        <v>77.625</v>
      </c>
      <c r="BI926">
        <v>80.25</v>
      </c>
      <c r="BJ926">
        <v>82.125</v>
      </c>
      <c r="BK926">
        <v>81.75</v>
      </c>
      <c r="BL926">
        <v>81.125</v>
      </c>
      <c r="BM926">
        <v>80</v>
      </c>
      <c r="BN926">
        <v>75.125</v>
      </c>
      <c r="BO926">
        <v>70.5</v>
      </c>
      <c r="BP926">
        <v>67.625</v>
      </c>
      <c r="BQ926">
        <v>65.25</v>
      </c>
      <c r="BR926">
        <v>64.375</v>
      </c>
      <c r="BS926">
        <v>-0.22517090000000001</v>
      </c>
      <c r="BT926">
        <v>0.13148180000000001</v>
      </c>
      <c r="BU926">
        <v>0.1274323</v>
      </c>
      <c r="BV926">
        <v>5.9402900000000002E-2</v>
      </c>
      <c r="BW926">
        <v>3.2985000000000002E-3</v>
      </c>
      <c r="BX926">
        <v>-0.27792</v>
      </c>
      <c r="BY926">
        <v>0.2055295</v>
      </c>
      <c r="BZ926">
        <v>-4.3143070000000003</v>
      </c>
      <c r="CA926">
        <v>0.39903379999999999</v>
      </c>
      <c r="CB926">
        <v>3.6009250000000002</v>
      </c>
      <c r="CC926">
        <v>2.4243049999999999</v>
      </c>
      <c r="CD926">
        <v>2.5089380000000001</v>
      </c>
      <c r="CE926">
        <v>1.680936</v>
      </c>
      <c r="CF926">
        <v>0.49922280000000002</v>
      </c>
      <c r="CG926">
        <v>-0.38134099999999999</v>
      </c>
      <c r="CH926">
        <v>-1.8470930000000001</v>
      </c>
      <c r="CI926">
        <v>-1.1161700000000001</v>
      </c>
      <c r="CJ926">
        <v>-5.5910399999999996</v>
      </c>
      <c r="CK926">
        <v>-6.4846409999999999</v>
      </c>
      <c r="CL926">
        <v>-3.7992669999999999</v>
      </c>
      <c r="CM926">
        <v>-0.25379089999999999</v>
      </c>
      <c r="CN926">
        <v>2.6291920000000002</v>
      </c>
      <c r="CO926">
        <v>0.97960170000000002</v>
      </c>
      <c r="CP926">
        <v>-2.31104E-2</v>
      </c>
      <c r="CQ926">
        <v>0.19732810000000001</v>
      </c>
      <c r="CR926">
        <v>0.19377079999999999</v>
      </c>
      <c r="CS926">
        <v>0.18066389999999999</v>
      </c>
      <c r="CT926">
        <v>0.19307920000000001</v>
      </c>
      <c r="CU926">
        <v>0.19329279999999999</v>
      </c>
      <c r="CV926">
        <v>0.31285049999999998</v>
      </c>
      <c r="CW926">
        <v>0.63539520000000005</v>
      </c>
      <c r="CX926">
        <v>5.5509839999999997</v>
      </c>
      <c r="CY926">
        <v>5.1056340000000002</v>
      </c>
      <c r="CZ926">
        <v>3.604193</v>
      </c>
      <c r="DA926">
        <v>2.7105130000000002</v>
      </c>
      <c r="DB926">
        <v>2.1845159999999999</v>
      </c>
      <c r="DC926">
        <v>2.6357699999999999</v>
      </c>
      <c r="DD926">
        <v>2.1779000000000002</v>
      </c>
      <c r="DE926">
        <v>4.2854229999999998</v>
      </c>
      <c r="DF926">
        <v>1.700841</v>
      </c>
      <c r="DG926">
        <v>2.7234829999999999</v>
      </c>
      <c r="DH926">
        <v>3.983501</v>
      </c>
      <c r="DI926">
        <v>4.5321150000000001</v>
      </c>
      <c r="DJ926">
        <v>10.02678</v>
      </c>
      <c r="DK926">
        <v>17.886369999999999</v>
      </c>
      <c r="DL926">
        <v>20.427209999999999</v>
      </c>
      <c r="DM926">
        <v>1.093575</v>
      </c>
      <c r="DN926">
        <v>0.25841160000000002</v>
      </c>
      <c r="DO926">
        <v>19</v>
      </c>
      <c r="DP926">
        <v>21</v>
      </c>
    </row>
    <row r="927" spans="1:120" hidden="1" x14ac:dyDescent="0.25">
      <c r="A927" t="str">
        <f t="shared" si="14"/>
        <v>sublap_id-SLAP_PGCC_All CBP_44397</v>
      </c>
      <c r="B927" t="s">
        <v>62</v>
      </c>
      <c r="C927" t="s">
        <v>299</v>
      </c>
      <c r="D927" t="s">
        <v>61</v>
      </c>
      <c r="E927" t="s">
        <v>300</v>
      </c>
      <c r="F927" t="s">
        <v>61</v>
      </c>
      <c r="G927" t="s">
        <v>61</v>
      </c>
      <c r="H927" t="s">
        <v>61</v>
      </c>
      <c r="I927" t="s">
        <v>61</v>
      </c>
      <c r="J927" t="s">
        <v>61</v>
      </c>
      <c r="K927" t="s">
        <v>197</v>
      </c>
      <c r="L927" s="18">
        <v>44397</v>
      </c>
      <c r="M927">
        <v>19</v>
      </c>
      <c r="N927">
        <v>20</v>
      </c>
      <c r="O927" t="s">
        <v>258</v>
      </c>
      <c r="P927">
        <v>2</v>
      </c>
      <c r="Q927">
        <v>2</v>
      </c>
      <c r="R927">
        <v>0</v>
      </c>
      <c r="S927">
        <v>0</v>
      </c>
      <c r="T927">
        <v>1</v>
      </c>
      <c r="U927">
        <v>0</v>
      </c>
      <c r="V927">
        <v>1</v>
      </c>
      <c r="W927">
        <v>1173.32</v>
      </c>
      <c r="X927">
        <v>1403.2</v>
      </c>
      <c r="Y927">
        <v>1407.44</v>
      </c>
      <c r="Z927">
        <v>1412.84</v>
      </c>
      <c r="AA927">
        <v>1415.72</v>
      </c>
      <c r="AB927">
        <v>1414.24</v>
      </c>
      <c r="AC927">
        <v>1430.52</v>
      </c>
      <c r="AD927">
        <v>1416.76</v>
      </c>
      <c r="AE927">
        <v>1385.6</v>
      </c>
      <c r="AF927">
        <v>1332.96</v>
      </c>
      <c r="AG927">
        <v>1326.88</v>
      </c>
      <c r="AH927">
        <v>1265.92</v>
      </c>
      <c r="AI927">
        <v>552.32000000000005</v>
      </c>
      <c r="AJ927">
        <v>677.96</v>
      </c>
      <c r="AK927">
        <v>660.16</v>
      </c>
      <c r="AL927">
        <v>823.92</v>
      </c>
      <c r="AM927">
        <v>937.44</v>
      </c>
      <c r="AN927">
        <v>812.16</v>
      </c>
      <c r="AO927">
        <v>288.32</v>
      </c>
      <c r="AP927">
        <v>287.83999999999997</v>
      </c>
      <c r="AQ927">
        <v>276.72000000000003</v>
      </c>
      <c r="AR927">
        <v>700.48</v>
      </c>
      <c r="AS927">
        <v>866.84</v>
      </c>
      <c r="AT927">
        <v>873.24</v>
      </c>
      <c r="AU927">
        <v>54.5</v>
      </c>
      <c r="AV927">
        <v>55</v>
      </c>
      <c r="AW927">
        <v>55</v>
      </c>
      <c r="AX927">
        <v>55</v>
      </c>
      <c r="AY927">
        <v>55</v>
      </c>
      <c r="AZ927">
        <v>55</v>
      </c>
      <c r="BA927">
        <v>55</v>
      </c>
      <c r="BB927">
        <v>55</v>
      </c>
      <c r="BC927">
        <v>55</v>
      </c>
      <c r="BD927">
        <v>55</v>
      </c>
      <c r="BE927">
        <v>57</v>
      </c>
      <c r="BF927">
        <v>59</v>
      </c>
      <c r="BG927">
        <v>60.5</v>
      </c>
      <c r="BH927">
        <v>62.5</v>
      </c>
      <c r="BI927">
        <v>63</v>
      </c>
      <c r="BJ927">
        <v>62.5</v>
      </c>
      <c r="BK927">
        <v>62</v>
      </c>
      <c r="BL927">
        <v>61.5</v>
      </c>
      <c r="BM927">
        <v>60.5</v>
      </c>
      <c r="BN927">
        <v>58.5</v>
      </c>
      <c r="BO927">
        <v>57.5</v>
      </c>
      <c r="BP927">
        <v>56.5</v>
      </c>
      <c r="BQ927">
        <v>56</v>
      </c>
      <c r="BR927">
        <v>55.5</v>
      </c>
      <c r="BS927">
        <v>3.1367189999999998</v>
      </c>
      <c r="BT927">
        <v>-18.41168</v>
      </c>
      <c r="BU927">
        <v>-17.579039999999999</v>
      </c>
      <c r="BV927">
        <v>-15.13489</v>
      </c>
      <c r="BW927">
        <v>-13.351380000000001</v>
      </c>
      <c r="BX927">
        <v>-11.69769</v>
      </c>
      <c r="BY927">
        <v>-15.090579999999999</v>
      </c>
      <c r="BZ927">
        <v>-1.8137209999999999</v>
      </c>
      <c r="CA927">
        <v>9.9708249999999996</v>
      </c>
      <c r="CB927">
        <v>31.98254</v>
      </c>
      <c r="CC927">
        <v>41.48169</v>
      </c>
      <c r="CD927">
        <v>7.7646480000000002</v>
      </c>
      <c r="CE927">
        <v>-41.294490000000003</v>
      </c>
      <c r="CF927">
        <v>-31.701160000000002</v>
      </c>
      <c r="CG927">
        <v>-0.42469790000000002</v>
      </c>
      <c r="CH927">
        <v>-80.487780000000001</v>
      </c>
      <c r="CI927">
        <v>-82.934650000000005</v>
      </c>
      <c r="CJ927">
        <v>27.605360000000001</v>
      </c>
      <c r="CK927">
        <v>405.851</v>
      </c>
      <c r="CL927">
        <v>483.43680000000001</v>
      </c>
      <c r="CM927">
        <v>449.38639999999998</v>
      </c>
      <c r="CN927">
        <v>27.55254</v>
      </c>
      <c r="CO927">
        <v>-42.523769999999999</v>
      </c>
      <c r="CP927">
        <v>-59.440489999999997</v>
      </c>
      <c r="CQ927">
        <v>397.81720000000001</v>
      </c>
      <c r="CR927">
        <v>130.1934</v>
      </c>
      <c r="CS927">
        <v>108.9366</v>
      </c>
      <c r="CT927">
        <v>131.08629999999999</v>
      </c>
      <c r="CU927">
        <v>115.0424</v>
      </c>
      <c r="CV927">
        <v>98.239140000000006</v>
      </c>
      <c r="CW927">
        <v>65.283720000000002</v>
      </c>
      <c r="CX927">
        <v>51.264749999999999</v>
      </c>
      <c r="CY927">
        <v>80.217979999999997</v>
      </c>
      <c r="CZ927">
        <v>565.38499999999999</v>
      </c>
      <c r="DA927">
        <v>659.19029999999998</v>
      </c>
      <c r="DB927">
        <v>491.22629999999998</v>
      </c>
      <c r="DC927">
        <v>3010.971</v>
      </c>
      <c r="DD927">
        <v>5067.0940000000001</v>
      </c>
      <c r="DE927">
        <v>6192.7150000000001</v>
      </c>
      <c r="DF927">
        <v>2363.348</v>
      </c>
      <c r="DG927">
        <v>1377.9190000000001</v>
      </c>
      <c r="DH927">
        <v>3667.3270000000002</v>
      </c>
      <c r="DI927">
        <v>17535.62</v>
      </c>
      <c r="DJ927">
        <v>5262.5770000000002</v>
      </c>
      <c r="DK927">
        <v>10733.26</v>
      </c>
      <c r="DL927">
        <v>6757.77</v>
      </c>
      <c r="DM927">
        <v>1363.8520000000001</v>
      </c>
      <c r="DN927">
        <v>1452.846</v>
      </c>
      <c r="DO927">
        <v>19</v>
      </c>
      <c r="DP927">
        <v>20</v>
      </c>
    </row>
    <row r="928" spans="1:120" hidden="1" x14ac:dyDescent="0.25">
      <c r="A928" t="str">
        <f t="shared" si="14"/>
        <v>Size_Grp-Below 20 kW_All CBP_44397</v>
      </c>
      <c r="B928" t="s">
        <v>62</v>
      </c>
      <c r="C928" t="s">
        <v>259</v>
      </c>
      <c r="D928" t="s">
        <v>61</v>
      </c>
      <c r="E928" t="s">
        <v>61</v>
      </c>
      <c r="F928" t="s">
        <v>61</v>
      </c>
      <c r="G928" t="s">
        <v>61</v>
      </c>
      <c r="H928" t="s">
        <v>61</v>
      </c>
      <c r="I928" t="s">
        <v>61</v>
      </c>
      <c r="J928" t="s">
        <v>260</v>
      </c>
      <c r="K928" t="s">
        <v>197</v>
      </c>
      <c r="L928" s="18">
        <v>44397</v>
      </c>
      <c r="M928">
        <v>19</v>
      </c>
      <c r="N928">
        <v>21</v>
      </c>
      <c r="O928" t="s">
        <v>258</v>
      </c>
      <c r="P928">
        <v>2</v>
      </c>
      <c r="Q928">
        <v>2</v>
      </c>
      <c r="R928">
        <v>0</v>
      </c>
      <c r="S928">
        <v>0</v>
      </c>
      <c r="T928">
        <v>1</v>
      </c>
      <c r="U928">
        <v>0</v>
      </c>
      <c r="V928">
        <v>1</v>
      </c>
      <c r="W928">
        <v>2.3119999999999998</v>
      </c>
      <c r="X928">
        <v>2.3069999999999999</v>
      </c>
      <c r="Y928">
        <v>2.3039999999999998</v>
      </c>
      <c r="Z928">
        <v>2.306</v>
      </c>
      <c r="AA928">
        <v>2.3050000000000002</v>
      </c>
      <c r="AB928">
        <v>2.298</v>
      </c>
      <c r="AC928">
        <v>2.31</v>
      </c>
      <c r="AD928">
        <v>16.738</v>
      </c>
      <c r="AE928">
        <v>9.2620000000000005</v>
      </c>
      <c r="AF928">
        <v>11.904999999999999</v>
      </c>
      <c r="AG928">
        <v>18.446999999999999</v>
      </c>
      <c r="AH928">
        <v>20.012</v>
      </c>
      <c r="AI928">
        <v>20.911000000000001</v>
      </c>
      <c r="AJ928">
        <v>25.905999999999999</v>
      </c>
      <c r="AK928">
        <v>26.297000000000001</v>
      </c>
      <c r="AL928">
        <v>27.094999999999999</v>
      </c>
      <c r="AM928">
        <v>30.733000000000001</v>
      </c>
      <c r="AN928">
        <v>28.408000000000001</v>
      </c>
      <c r="AO928">
        <v>27.244</v>
      </c>
      <c r="AP928">
        <v>22.013999999999999</v>
      </c>
      <c r="AQ928">
        <v>11.898999999999999</v>
      </c>
      <c r="AR928">
        <v>2.3149999999999999</v>
      </c>
      <c r="AS928">
        <v>2.3130000000000002</v>
      </c>
      <c r="AT928">
        <v>2.3090000000000002</v>
      </c>
      <c r="AU928">
        <v>63.5</v>
      </c>
      <c r="AV928">
        <v>62.5</v>
      </c>
      <c r="AW928">
        <v>61.5</v>
      </c>
      <c r="AX928">
        <v>61</v>
      </c>
      <c r="AY928">
        <v>60.5</v>
      </c>
      <c r="AZ928">
        <v>59.5</v>
      </c>
      <c r="BA928">
        <v>59</v>
      </c>
      <c r="BB928">
        <v>59.5</v>
      </c>
      <c r="BC928">
        <v>62.5</v>
      </c>
      <c r="BD928">
        <v>66</v>
      </c>
      <c r="BE928">
        <v>70</v>
      </c>
      <c r="BF928">
        <v>74</v>
      </c>
      <c r="BG928">
        <v>78</v>
      </c>
      <c r="BH928">
        <v>82</v>
      </c>
      <c r="BI928">
        <v>85</v>
      </c>
      <c r="BJ928">
        <v>87</v>
      </c>
      <c r="BK928">
        <v>86.5</v>
      </c>
      <c r="BL928">
        <v>85.5</v>
      </c>
      <c r="BM928">
        <v>84.5</v>
      </c>
      <c r="BN928">
        <v>78.5</v>
      </c>
      <c r="BO928">
        <v>73</v>
      </c>
      <c r="BP928">
        <v>69.5</v>
      </c>
      <c r="BQ928">
        <v>66.5</v>
      </c>
      <c r="BR928">
        <v>65.5</v>
      </c>
      <c r="BS928">
        <v>-6.7443799999999998E-2</v>
      </c>
      <c r="BT928">
        <v>9.3638100000000002E-2</v>
      </c>
      <c r="BU928">
        <v>9.6366900000000005E-2</v>
      </c>
      <c r="BV928">
        <v>9.5289700000000005E-2</v>
      </c>
      <c r="BW928">
        <v>8.0775E-2</v>
      </c>
      <c r="BX928">
        <v>8.9469199999999999E-2</v>
      </c>
      <c r="BY928">
        <v>9.2261099999999999E-2</v>
      </c>
      <c r="BZ928">
        <v>-2.9808490000000001</v>
      </c>
      <c r="CA928">
        <v>-0.24318770000000001</v>
      </c>
      <c r="CB928">
        <v>2.8124199999999999</v>
      </c>
      <c r="CC928">
        <v>1.0483169999999999</v>
      </c>
      <c r="CD928">
        <v>1.971106</v>
      </c>
      <c r="CE928">
        <v>0.83865069999999997</v>
      </c>
      <c r="CF928">
        <v>-1.052182</v>
      </c>
      <c r="CG928">
        <v>-0.25314809999999999</v>
      </c>
      <c r="CH928">
        <v>-1.0841400000000001</v>
      </c>
      <c r="CI928">
        <v>-1.7642979999999999</v>
      </c>
      <c r="CJ928">
        <v>-1.503363</v>
      </c>
      <c r="CK928">
        <v>-1.2724789999999999</v>
      </c>
      <c r="CL928">
        <v>-2.4837499999999998E-2</v>
      </c>
      <c r="CM928">
        <v>1.003177</v>
      </c>
      <c r="CN928">
        <v>1.324648</v>
      </c>
      <c r="CO928">
        <v>0.11457580000000001</v>
      </c>
      <c r="CP928">
        <v>9.4501500000000002E-2</v>
      </c>
      <c r="CQ928">
        <v>5.2292999999999999E-2</v>
      </c>
      <c r="CR928">
        <v>1.07489E-2</v>
      </c>
      <c r="CS928">
        <v>1.07387E-2</v>
      </c>
      <c r="CT928">
        <v>1.0663300000000001E-2</v>
      </c>
      <c r="CU928">
        <v>1.0639900000000001E-2</v>
      </c>
      <c r="CV928">
        <v>1.146E-2</v>
      </c>
      <c r="CW928">
        <v>9.2149999999999992E-3</v>
      </c>
      <c r="CX928">
        <v>3.500432</v>
      </c>
      <c r="CY928">
        <v>3.3494640000000002</v>
      </c>
      <c r="CZ928">
        <v>1.9423280000000001</v>
      </c>
      <c r="DA928">
        <v>0.95726080000000002</v>
      </c>
      <c r="DB928">
        <v>0.59912770000000004</v>
      </c>
      <c r="DC928">
        <v>1.380474</v>
      </c>
      <c r="DD928">
        <v>0.81881269999999995</v>
      </c>
      <c r="DE928">
        <v>3.412147</v>
      </c>
      <c r="DF928">
        <v>0.80714779999999997</v>
      </c>
      <c r="DG928">
        <v>1.8536649999999999</v>
      </c>
      <c r="DH928">
        <v>0.72599219999999998</v>
      </c>
      <c r="DI928">
        <v>1.1186670000000001</v>
      </c>
      <c r="DJ928">
        <v>2.915816</v>
      </c>
      <c r="DK928">
        <v>2.745352</v>
      </c>
      <c r="DL928">
        <v>0.68322769999999999</v>
      </c>
      <c r="DM928">
        <v>7.8462199999999996E-2</v>
      </c>
      <c r="DN928">
        <v>8.1191100000000002E-2</v>
      </c>
      <c r="DO928">
        <v>19</v>
      </c>
      <c r="DP928">
        <v>21</v>
      </c>
    </row>
    <row r="929" spans="1:120" hidden="1" x14ac:dyDescent="0.25">
      <c r="A929" t="str">
        <f t="shared" si="14"/>
        <v>Size_Grp-20 to 199.99 kW_All CBP_44397</v>
      </c>
      <c r="B929" t="s">
        <v>62</v>
      </c>
      <c r="C929" t="s">
        <v>201</v>
      </c>
      <c r="D929" t="s">
        <v>61</v>
      </c>
      <c r="E929" t="s">
        <v>61</v>
      </c>
      <c r="F929" t="s">
        <v>61</v>
      </c>
      <c r="G929" t="s">
        <v>61</v>
      </c>
      <c r="H929" t="s">
        <v>61</v>
      </c>
      <c r="I929" t="s">
        <v>61</v>
      </c>
      <c r="J929" t="s">
        <v>101</v>
      </c>
      <c r="K929" t="s">
        <v>197</v>
      </c>
      <c r="L929" s="18">
        <v>44397</v>
      </c>
      <c r="M929">
        <v>19</v>
      </c>
      <c r="N929">
        <v>21</v>
      </c>
      <c r="O929" t="s">
        <v>258</v>
      </c>
      <c r="P929">
        <v>3</v>
      </c>
      <c r="Q929">
        <v>3</v>
      </c>
      <c r="R929">
        <v>0</v>
      </c>
      <c r="S929">
        <v>0</v>
      </c>
      <c r="T929">
        <v>1</v>
      </c>
      <c r="U929">
        <v>0</v>
      </c>
      <c r="V929">
        <v>1</v>
      </c>
      <c r="W929">
        <v>145.874</v>
      </c>
      <c r="X929">
        <v>144.83799999999999</v>
      </c>
      <c r="Y929">
        <v>140.27600000000001</v>
      </c>
      <c r="Z929">
        <v>139.71700000000001</v>
      </c>
      <c r="AA929">
        <v>140.43600000000001</v>
      </c>
      <c r="AB929">
        <v>141.47900000000001</v>
      </c>
      <c r="AC929">
        <v>149.95699999999999</v>
      </c>
      <c r="AD929">
        <v>158.59299999999999</v>
      </c>
      <c r="AE929">
        <v>181.74199999999999</v>
      </c>
      <c r="AF929">
        <v>196.19499999999999</v>
      </c>
      <c r="AG929">
        <v>209.322</v>
      </c>
      <c r="AH929">
        <v>217.53800000000001</v>
      </c>
      <c r="AI929">
        <v>226.34800000000001</v>
      </c>
      <c r="AJ929">
        <v>223.49600000000001</v>
      </c>
      <c r="AK929">
        <v>224.71600000000001</v>
      </c>
      <c r="AL929">
        <v>236.46700000000001</v>
      </c>
      <c r="AM929">
        <v>227.101</v>
      </c>
      <c r="AN929">
        <v>226.10599999999999</v>
      </c>
      <c r="AO929">
        <v>230.41</v>
      </c>
      <c r="AP929">
        <v>217.45500000000001</v>
      </c>
      <c r="AQ929">
        <v>184.863</v>
      </c>
      <c r="AR929">
        <v>154.99799999999999</v>
      </c>
      <c r="AS929">
        <v>163.71600000000001</v>
      </c>
      <c r="AT929">
        <v>150.834</v>
      </c>
      <c r="AU929">
        <v>61.5</v>
      </c>
      <c r="AV929">
        <v>60.833333000000003</v>
      </c>
      <c r="AW929">
        <v>61.166666999999997</v>
      </c>
      <c r="AX929">
        <v>61</v>
      </c>
      <c r="AY929">
        <v>60.5</v>
      </c>
      <c r="AZ929">
        <v>60.166666999999997</v>
      </c>
      <c r="BA929">
        <v>60</v>
      </c>
      <c r="BB929">
        <v>59.833333000000003</v>
      </c>
      <c r="BC929">
        <v>61.5</v>
      </c>
      <c r="BD929">
        <v>62.666666999999997</v>
      </c>
      <c r="BE929">
        <v>65.333332999999996</v>
      </c>
      <c r="BF929">
        <v>67.333332999999996</v>
      </c>
      <c r="BG929">
        <v>68.666667000000004</v>
      </c>
      <c r="BH929">
        <v>70.333332999999996</v>
      </c>
      <c r="BI929">
        <v>72.333332999999996</v>
      </c>
      <c r="BJ929">
        <v>74</v>
      </c>
      <c r="BK929">
        <v>73.833332999999996</v>
      </c>
      <c r="BL929">
        <v>73.833332999999996</v>
      </c>
      <c r="BM929">
        <v>72.5</v>
      </c>
      <c r="BN929">
        <v>69.5</v>
      </c>
      <c r="BO929">
        <v>66.333332999999996</v>
      </c>
      <c r="BP929">
        <v>64.5</v>
      </c>
      <c r="BQ929">
        <v>63.166666999999997</v>
      </c>
      <c r="BR929">
        <v>62.5</v>
      </c>
      <c r="BS929">
        <v>-5.4302339999999996</v>
      </c>
      <c r="BT929">
        <v>7.5426099999999996E-2</v>
      </c>
      <c r="BU929">
        <v>0.35267500000000002</v>
      </c>
      <c r="BV929">
        <v>-0.1200085</v>
      </c>
      <c r="BW929">
        <v>-2.0819320000000001</v>
      </c>
      <c r="BX929">
        <v>-2.8471479999999998</v>
      </c>
      <c r="BY929">
        <v>-2.894056</v>
      </c>
      <c r="BZ929">
        <v>-3.0404740000000001</v>
      </c>
      <c r="CA929">
        <v>2.5073639999999999</v>
      </c>
      <c r="CB929">
        <v>7.9265049999999997</v>
      </c>
      <c r="CC929">
        <v>10.244199999999999</v>
      </c>
      <c r="CD929">
        <v>5.8396210000000002</v>
      </c>
      <c r="CE929">
        <v>3.8968959999999999</v>
      </c>
      <c r="CF929">
        <v>6.405119</v>
      </c>
      <c r="CG929">
        <v>3.4335749999999998</v>
      </c>
      <c r="CH929">
        <v>-0.66941640000000002</v>
      </c>
      <c r="CI929">
        <v>1.353329</v>
      </c>
      <c r="CJ929">
        <v>-5.7193909999999999</v>
      </c>
      <c r="CK929">
        <v>-13.194100000000001</v>
      </c>
      <c r="CL929">
        <v>-16.463419999999999</v>
      </c>
      <c r="CM929">
        <v>-13.413320000000001</v>
      </c>
      <c r="CN929">
        <v>-8.5460270000000005</v>
      </c>
      <c r="CO929">
        <v>-9.374231</v>
      </c>
      <c r="CP929">
        <v>-4.3583350000000003</v>
      </c>
      <c r="CQ929">
        <v>27.669550000000001</v>
      </c>
      <c r="CR929">
        <v>1.9369989999999999</v>
      </c>
      <c r="CS929">
        <v>1.428167</v>
      </c>
      <c r="CT929">
        <v>1.5501720000000001</v>
      </c>
      <c r="CU929">
        <v>1.0040210000000001</v>
      </c>
      <c r="CV929">
        <v>1.834152</v>
      </c>
      <c r="CW929">
        <v>1.9022600000000001</v>
      </c>
      <c r="CX929">
        <v>4.7220230000000001</v>
      </c>
      <c r="CY929">
        <v>3.649127</v>
      </c>
      <c r="CZ929">
        <v>8.0572099999999995</v>
      </c>
      <c r="DA929">
        <v>6.6316300000000004</v>
      </c>
      <c r="DB929">
        <v>8.1138779999999997</v>
      </c>
      <c r="DC929">
        <v>27.838989999999999</v>
      </c>
      <c r="DD929">
        <v>83.883219999999994</v>
      </c>
      <c r="DE929">
        <v>88.332490000000007</v>
      </c>
      <c r="DF929">
        <v>102.988</v>
      </c>
      <c r="DG929">
        <v>82.570049999999995</v>
      </c>
      <c r="DH929">
        <v>82.19171</v>
      </c>
      <c r="DI929">
        <v>75.897490000000005</v>
      </c>
      <c r="DJ929">
        <v>70.330669999999998</v>
      </c>
      <c r="DK929">
        <v>78.299059999999997</v>
      </c>
      <c r="DL929">
        <v>73.084370000000007</v>
      </c>
      <c r="DM929">
        <v>56.759410000000003</v>
      </c>
      <c r="DN929">
        <v>15.74061</v>
      </c>
      <c r="DO929">
        <v>19</v>
      </c>
      <c r="DP929">
        <v>21</v>
      </c>
    </row>
    <row r="930" spans="1:120" hidden="1" x14ac:dyDescent="0.25">
      <c r="A930" t="str">
        <f t="shared" si="14"/>
        <v>Industry_Type-7. Institutional/Government_All CBP_44397</v>
      </c>
      <c r="B930" t="s">
        <v>62</v>
      </c>
      <c r="C930" t="s">
        <v>208</v>
      </c>
      <c r="D930" t="s">
        <v>61</v>
      </c>
      <c r="E930" t="s">
        <v>61</v>
      </c>
      <c r="F930" t="s">
        <v>61</v>
      </c>
      <c r="G930" t="s">
        <v>35</v>
      </c>
      <c r="H930" t="s">
        <v>61</v>
      </c>
      <c r="I930" t="s">
        <v>61</v>
      </c>
      <c r="J930" t="s">
        <v>61</v>
      </c>
      <c r="K930" t="s">
        <v>197</v>
      </c>
      <c r="L930" s="18">
        <v>44397</v>
      </c>
      <c r="M930">
        <v>19</v>
      </c>
      <c r="N930">
        <v>21</v>
      </c>
      <c r="O930" t="s">
        <v>258</v>
      </c>
      <c r="P930">
        <v>4</v>
      </c>
      <c r="Q930">
        <v>4</v>
      </c>
      <c r="R930">
        <v>0</v>
      </c>
      <c r="S930">
        <v>0</v>
      </c>
      <c r="T930">
        <v>1</v>
      </c>
      <c r="U930">
        <v>0</v>
      </c>
      <c r="V930">
        <v>1</v>
      </c>
      <c r="W930">
        <v>12.586</v>
      </c>
      <c r="X930">
        <v>13.225</v>
      </c>
      <c r="Y930">
        <v>13.14</v>
      </c>
      <c r="Z930">
        <v>13.223000000000001</v>
      </c>
      <c r="AA930">
        <v>13.221</v>
      </c>
      <c r="AB930">
        <v>13.217000000000001</v>
      </c>
      <c r="AC930">
        <v>13.307</v>
      </c>
      <c r="AD930">
        <v>35.170999999999999</v>
      </c>
      <c r="AE930">
        <v>40.283999999999999</v>
      </c>
      <c r="AF930">
        <v>46.5</v>
      </c>
      <c r="AG930">
        <v>71.688999999999993</v>
      </c>
      <c r="AH930">
        <v>76.19</v>
      </c>
      <c r="AI930">
        <v>80.299000000000007</v>
      </c>
      <c r="AJ930">
        <v>86.841999999999999</v>
      </c>
      <c r="AK930">
        <v>87.653000000000006</v>
      </c>
      <c r="AL930">
        <v>91.242000000000004</v>
      </c>
      <c r="AM930">
        <v>92.313999999999993</v>
      </c>
      <c r="AN930">
        <v>90.754000000000005</v>
      </c>
      <c r="AO930">
        <v>88.853999999999999</v>
      </c>
      <c r="AP930">
        <v>78.909000000000006</v>
      </c>
      <c r="AQ930">
        <v>52.042000000000002</v>
      </c>
      <c r="AR930">
        <v>12.513</v>
      </c>
      <c r="AS930">
        <v>12.269</v>
      </c>
      <c r="AT930">
        <v>12.263</v>
      </c>
      <c r="AU930">
        <v>62.75</v>
      </c>
      <c r="AV930">
        <v>61.875</v>
      </c>
      <c r="AW930">
        <v>61.375</v>
      </c>
      <c r="AX930">
        <v>61</v>
      </c>
      <c r="AY930">
        <v>60.5</v>
      </c>
      <c r="AZ930">
        <v>59.75</v>
      </c>
      <c r="BA930">
        <v>59.375</v>
      </c>
      <c r="BB930">
        <v>59.625</v>
      </c>
      <c r="BC930">
        <v>62.125</v>
      </c>
      <c r="BD930">
        <v>64.75</v>
      </c>
      <c r="BE930">
        <v>68.25</v>
      </c>
      <c r="BF930">
        <v>71.5</v>
      </c>
      <c r="BG930">
        <v>74.5</v>
      </c>
      <c r="BH930">
        <v>77.625</v>
      </c>
      <c r="BI930">
        <v>80.25</v>
      </c>
      <c r="BJ930">
        <v>82.125</v>
      </c>
      <c r="BK930">
        <v>81.75</v>
      </c>
      <c r="BL930">
        <v>81.125</v>
      </c>
      <c r="BM930">
        <v>80</v>
      </c>
      <c r="BN930">
        <v>75.125</v>
      </c>
      <c r="BO930">
        <v>70.5</v>
      </c>
      <c r="BP930">
        <v>67.625</v>
      </c>
      <c r="BQ930">
        <v>65.25</v>
      </c>
      <c r="BR930">
        <v>64.375</v>
      </c>
      <c r="BS930">
        <v>-0.22517090000000001</v>
      </c>
      <c r="BT930">
        <v>0.13148180000000001</v>
      </c>
      <c r="BU930">
        <v>0.1274323</v>
      </c>
      <c r="BV930">
        <v>5.9402900000000002E-2</v>
      </c>
      <c r="BW930">
        <v>3.2985000000000002E-3</v>
      </c>
      <c r="BX930">
        <v>-0.27792</v>
      </c>
      <c r="BY930">
        <v>0.2055295</v>
      </c>
      <c r="BZ930">
        <v>-4.3143070000000003</v>
      </c>
      <c r="CA930">
        <v>0.39903379999999999</v>
      </c>
      <c r="CB930">
        <v>3.6009250000000002</v>
      </c>
      <c r="CC930">
        <v>2.4243049999999999</v>
      </c>
      <c r="CD930">
        <v>2.5089380000000001</v>
      </c>
      <c r="CE930">
        <v>1.680936</v>
      </c>
      <c r="CF930">
        <v>0.49922280000000002</v>
      </c>
      <c r="CG930">
        <v>-0.38134099999999999</v>
      </c>
      <c r="CH930">
        <v>-1.8470930000000001</v>
      </c>
      <c r="CI930">
        <v>-1.1161700000000001</v>
      </c>
      <c r="CJ930">
        <v>-5.5910399999999996</v>
      </c>
      <c r="CK930">
        <v>-6.4846409999999999</v>
      </c>
      <c r="CL930">
        <v>-3.7992669999999999</v>
      </c>
      <c r="CM930">
        <v>-0.25379089999999999</v>
      </c>
      <c r="CN930">
        <v>2.6291920000000002</v>
      </c>
      <c r="CO930">
        <v>0.97960170000000002</v>
      </c>
      <c r="CP930">
        <v>-2.31104E-2</v>
      </c>
      <c r="CQ930">
        <v>0.19732810000000001</v>
      </c>
      <c r="CR930">
        <v>0.19377079999999999</v>
      </c>
      <c r="CS930">
        <v>0.18066389999999999</v>
      </c>
      <c r="CT930">
        <v>0.19307920000000001</v>
      </c>
      <c r="CU930">
        <v>0.19329279999999999</v>
      </c>
      <c r="CV930">
        <v>0.31285049999999998</v>
      </c>
      <c r="CW930">
        <v>0.63539520000000005</v>
      </c>
      <c r="CX930">
        <v>5.5509839999999997</v>
      </c>
      <c r="CY930">
        <v>5.1056340000000002</v>
      </c>
      <c r="CZ930">
        <v>3.604193</v>
      </c>
      <c r="DA930">
        <v>2.7105130000000002</v>
      </c>
      <c r="DB930">
        <v>2.1845159999999999</v>
      </c>
      <c r="DC930">
        <v>2.6357699999999999</v>
      </c>
      <c r="DD930">
        <v>2.1779000000000002</v>
      </c>
      <c r="DE930">
        <v>4.2854229999999998</v>
      </c>
      <c r="DF930">
        <v>1.700841</v>
      </c>
      <c r="DG930">
        <v>2.7234829999999999</v>
      </c>
      <c r="DH930">
        <v>3.983501</v>
      </c>
      <c r="DI930">
        <v>4.5321150000000001</v>
      </c>
      <c r="DJ930">
        <v>10.02678</v>
      </c>
      <c r="DK930">
        <v>17.886369999999999</v>
      </c>
      <c r="DL930">
        <v>20.427209999999999</v>
      </c>
      <c r="DM930">
        <v>1.093575</v>
      </c>
      <c r="DN930">
        <v>0.25841160000000002</v>
      </c>
      <c r="DO930">
        <v>19</v>
      </c>
      <c r="DP930">
        <v>21</v>
      </c>
    </row>
    <row r="931" spans="1:120" hidden="1" x14ac:dyDescent="0.25">
      <c r="A931" t="str">
        <f t="shared" si="14"/>
        <v>sublap_id-SLAP_PGEB_All CBP_44397</v>
      </c>
      <c r="B931" t="s">
        <v>62</v>
      </c>
      <c r="C931" t="s">
        <v>287</v>
      </c>
      <c r="D931" t="s">
        <v>61</v>
      </c>
      <c r="E931" t="s">
        <v>288</v>
      </c>
      <c r="F931" t="s">
        <v>61</v>
      </c>
      <c r="G931" t="s">
        <v>61</v>
      </c>
      <c r="H931" t="s">
        <v>61</v>
      </c>
      <c r="I931" t="s">
        <v>61</v>
      </c>
      <c r="J931" t="s">
        <v>61</v>
      </c>
      <c r="K931" t="s">
        <v>197</v>
      </c>
      <c r="L931" s="18">
        <v>44397</v>
      </c>
      <c r="M931">
        <v>19</v>
      </c>
      <c r="N931">
        <v>21</v>
      </c>
      <c r="O931" t="s">
        <v>258</v>
      </c>
      <c r="P931">
        <v>7</v>
      </c>
      <c r="Q931">
        <v>5</v>
      </c>
      <c r="R931">
        <v>0</v>
      </c>
      <c r="S931">
        <v>0</v>
      </c>
      <c r="T931">
        <v>1</v>
      </c>
      <c r="U931">
        <v>0</v>
      </c>
      <c r="V931">
        <v>1</v>
      </c>
      <c r="W931">
        <v>207.46039999999999</v>
      </c>
      <c r="X931">
        <v>206.00299999999999</v>
      </c>
      <c r="Y931">
        <v>199.61199999999999</v>
      </c>
      <c r="Z931">
        <v>198.8322</v>
      </c>
      <c r="AA931">
        <v>199.8374</v>
      </c>
      <c r="AB931">
        <v>201.2878</v>
      </c>
      <c r="AC931">
        <v>213.1738</v>
      </c>
      <c r="AD931">
        <v>245.46340000000001</v>
      </c>
      <c r="AE931">
        <v>267.40559999999999</v>
      </c>
      <c r="AF931">
        <v>291.33999999999997</v>
      </c>
      <c r="AG931">
        <v>318.8766</v>
      </c>
      <c r="AH931">
        <v>332.57</v>
      </c>
      <c r="AI931">
        <v>346.1626</v>
      </c>
      <c r="AJ931">
        <v>349.1628</v>
      </c>
      <c r="AK931">
        <v>351.41820000000001</v>
      </c>
      <c r="AL931">
        <v>368.98680000000002</v>
      </c>
      <c r="AM931">
        <v>360.9676</v>
      </c>
      <c r="AN931">
        <v>356.31959999999998</v>
      </c>
      <c r="AO931">
        <v>360.71559999999999</v>
      </c>
      <c r="AP931">
        <v>335.25659999999999</v>
      </c>
      <c r="AQ931">
        <v>275.46679999999998</v>
      </c>
      <c r="AR931">
        <v>220.23820000000001</v>
      </c>
      <c r="AS931">
        <v>232.44059999999999</v>
      </c>
      <c r="AT931">
        <v>214.40020000000001</v>
      </c>
      <c r="AU931">
        <v>62.3</v>
      </c>
      <c r="AV931">
        <v>61.5</v>
      </c>
      <c r="AW931">
        <v>61.3</v>
      </c>
      <c r="AX931">
        <v>61</v>
      </c>
      <c r="AY931">
        <v>60.5</v>
      </c>
      <c r="AZ931">
        <v>59.9</v>
      </c>
      <c r="BA931">
        <v>59.6</v>
      </c>
      <c r="BB931">
        <v>59.7</v>
      </c>
      <c r="BC931">
        <v>61.9</v>
      </c>
      <c r="BD931">
        <v>64</v>
      </c>
      <c r="BE931">
        <v>67.2</v>
      </c>
      <c r="BF931">
        <v>70</v>
      </c>
      <c r="BG931">
        <v>72.400000000000006</v>
      </c>
      <c r="BH931">
        <v>75</v>
      </c>
      <c r="BI931">
        <v>77.400000000000006</v>
      </c>
      <c r="BJ931">
        <v>79.2</v>
      </c>
      <c r="BK931">
        <v>78.900000000000006</v>
      </c>
      <c r="BL931">
        <v>78.5</v>
      </c>
      <c r="BM931">
        <v>77.3</v>
      </c>
      <c r="BN931">
        <v>73.099999999999994</v>
      </c>
      <c r="BO931">
        <v>69</v>
      </c>
      <c r="BP931">
        <v>66.5</v>
      </c>
      <c r="BQ931">
        <v>64.5</v>
      </c>
      <c r="BR931">
        <v>63.7</v>
      </c>
      <c r="BS931">
        <v>-7.6967489999999996</v>
      </c>
      <c r="BT931">
        <v>0.23668990000000001</v>
      </c>
      <c r="BU931">
        <v>0.62865859999999996</v>
      </c>
      <c r="BV931">
        <v>-3.46063E-2</v>
      </c>
      <c r="BW931">
        <v>-2.8016200000000002</v>
      </c>
      <c r="BX931">
        <v>-3.860751</v>
      </c>
      <c r="BY931">
        <v>-3.9225129999999999</v>
      </c>
      <c r="BZ931">
        <v>-8.4298520000000003</v>
      </c>
      <c r="CA931">
        <v>3.1698469999999999</v>
      </c>
      <c r="CB931">
        <v>15.0345</v>
      </c>
      <c r="CC931">
        <v>15.809519999999999</v>
      </c>
      <c r="CD931">
        <v>10.93502</v>
      </c>
      <c r="CE931">
        <v>6.629766</v>
      </c>
      <c r="CF931">
        <v>7.4941120000000003</v>
      </c>
      <c r="CG931">
        <v>4.4525969999999999</v>
      </c>
      <c r="CH931">
        <v>-2.4549789999999998</v>
      </c>
      <c r="CI931">
        <v>-0.57535760000000002</v>
      </c>
      <c r="CJ931">
        <v>-10.11186</v>
      </c>
      <c r="CK931">
        <v>-20.2532</v>
      </c>
      <c r="CL931">
        <v>-23.083570000000002</v>
      </c>
      <c r="CM931">
        <v>-17.374210000000001</v>
      </c>
      <c r="CN931">
        <v>-10.10993</v>
      </c>
      <c r="CO931">
        <v>-12.963520000000001</v>
      </c>
      <c r="CP931">
        <v>-5.9693670000000001</v>
      </c>
      <c r="CQ931">
        <v>54.334820000000001</v>
      </c>
      <c r="CR931">
        <v>3.8175849999999998</v>
      </c>
      <c r="CS931">
        <v>2.820255</v>
      </c>
      <c r="CT931">
        <v>3.059237</v>
      </c>
      <c r="CU931">
        <v>1.9887360000000001</v>
      </c>
      <c r="CV931">
        <v>3.6173989999999998</v>
      </c>
      <c r="CW931">
        <v>3.7464900000000001</v>
      </c>
      <c r="CX931">
        <v>16.116009999999999</v>
      </c>
      <c r="CY931">
        <v>13.71724</v>
      </c>
      <c r="CZ931">
        <v>19.59909</v>
      </c>
      <c r="DA931">
        <v>14.874230000000001</v>
      </c>
      <c r="DB931">
        <v>17.077490000000001</v>
      </c>
      <c r="DC931">
        <v>57.270159999999997</v>
      </c>
      <c r="DD931">
        <v>166.01599999999999</v>
      </c>
      <c r="DE931">
        <v>179.81950000000001</v>
      </c>
      <c r="DF931">
        <v>203.4384</v>
      </c>
      <c r="DG931">
        <v>165.47049999999999</v>
      </c>
      <c r="DH931">
        <v>162.5187</v>
      </c>
      <c r="DI931">
        <v>150.95169999999999</v>
      </c>
      <c r="DJ931">
        <v>143.56309999999999</v>
      </c>
      <c r="DK931">
        <v>158.84710000000001</v>
      </c>
      <c r="DL931">
        <v>144.58449999999999</v>
      </c>
      <c r="DM931">
        <v>111.40219999999999</v>
      </c>
      <c r="DN931">
        <v>31.010729999999999</v>
      </c>
      <c r="DO931">
        <v>19</v>
      </c>
      <c r="DP931">
        <v>21</v>
      </c>
    </row>
    <row r="932" spans="1:120" hidden="1" x14ac:dyDescent="0.25">
      <c r="A932" t="str">
        <f t="shared" si="14"/>
        <v>Industry_Type-5. Offices, Hotels, Finance, Services_All CBP_44397</v>
      </c>
      <c r="B932" t="s">
        <v>62</v>
      </c>
      <c r="C932" t="s">
        <v>205</v>
      </c>
      <c r="D932" t="s">
        <v>61</v>
      </c>
      <c r="E932" t="s">
        <v>61</v>
      </c>
      <c r="F932" t="s">
        <v>61</v>
      </c>
      <c r="G932" t="s">
        <v>37</v>
      </c>
      <c r="H932" t="s">
        <v>61</v>
      </c>
      <c r="I932" t="s">
        <v>61</v>
      </c>
      <c r="J932" t="s">
        <v>61</v>
      </c>
      <c r="K932" t="s">
        <v>197</v>
      </c>
      <c r="L932" s="18">
        <v>44397</v>
      </c>
      <c r="M932">
        <v>19</v>
      </c>
      <c r="N932">
        <v>21</v>
      </c>
      <c r="O932" t="s">
        <v>258</v>
      </c>
      <c r="P932">
        <v>1</v>
      </c>
      <c r="Q932">
        <v>1</v>
      </c>
      <c r="R932">
        <v>0</v>
      </c>
      <c r="S932">
        <v>0</v>
      </c>
      <c r="T932">
        <v>1</v>
      </c>
      <c r="U932">
        <v>0</v>
      </c>
      <c r="V932">
        <v>1</v>
      </c>
      <c r="W932">
        <v>135.6</v>
      </c>
      <c r="X932">
        <v>133.91999999999999</v>
      </c>
      <c r="Y932">
        <v>129.44</v>
      </c>
      <c r="Z932">
        <v>128.80000000000001</v>
      </c>
      <c r="AA932">
        <v>129.52000000000001</v>
      </c>
      <c r="AB932">
        <v>130.56</v>
      </c>
      <c r="AC932">
        <v>138.96</v>
      </c>
      <c r="AD932">
        <v>140.16</v>
      </c>
      <c r="AE932">
        <v>150.72</v>
      </c>
      <c r="AF932">
        <v>161.6</v>
      </c>
      <c r="AG932">
        <v>156.08000000000001</v>
      </c>
      <c r="AH932">
        <v>161.36000000000001</v>
      </c>
      <c r="AI932">
        <v>166.96</v>
      </c>
      <c r="AJ932">
        <v>162.56</v>
      </c>
      <c r="AK932">
        <v>163.36000000000001</v>
      </c>
      <c r="AL932">
        <v>172.32</v>
      </c>
      <c r="AM932">
        <v>165.52</v>
      </c>
      <c r="AN932">
        <v>163.76</v>
      </c>
      <c r="AO932">
        <v>168.8</v>
      </c>
      <c r="AP932">
        <v>160.56</v>
      </c>
      <c r="AQ932">
        <v>144.72</v>
      </c>
      <c r="AR932">
        <v>144.80000000000001</v>
      </c>
      <c r="AS932">
        <v>153.76</v>
      </c>
      <c r="AT932">
        <v>140.88</v>
      </c>
      <c r="AU932">
        <v>60.5</v>
      </c>
      <c r="AV932">
        <v>60</v>
      </c>
      <c r="AW932">
        <v>61</v>
      </c>
      <c r="AX932">
        <v>61</v>
      </c>
      <c r="AY932">
        <v>60.5</v>
      </c>
      <c r="AZ932">
        <v>60.5</v>
      </c>
      <c r="BA932">
        <v>60.5</v>
      </c>
      <c r="BB932">
        <v>60</v>
      </c>
      <c r="BC932">
        <v>61</v>
      </c>
      <c r="BD932">
        <v>61</v>
      </c>
      <c r="BE932">
        <v>63</v>
      </c>
      <c r="BF932">
        <v>64</v>
      </c>
      <c r="BG932">
        <v>64</v>
      </c>
      <c r="BH932">
        <v>64.5</v>
      </c>
      <c r="BI932">
        <v>66</v>
      </c>
      <c r="BJ932">
        <v>67.5</v>
      </c>
      <c r="BK932">
        <v>67.5</v>
      </c>
      <c r="BL932">
        <v>68</v>
      </c>
      <c r="BM932">
        <v>66.5</v>
      </c>
      <c r="BN932">
        <v>65</v>
      </c>
      <c r="BO932">
        <v>63</v>
      </c>
      <c r="BP932">
        <v>62</v>
      </c>
      <c r="BQ932">
        <v>61.5</v>
      </c>
      <c r="BR932">
        <v>61</v>
      </c>
      <c r="BS932">
        <v>-5.2725070000000001</v>
      </c>
      <c r="BT932">
        <v>3.7582400000000002E-2</v>
      </c>
      <c r="BU932">
        <v>0.32160949999999999</v>
      </c>
      <c r="BV932">
        <v>-8.4121699999999994E-2</v>
      </c>
      <c r="BW932">
        <v>-2.0044559999999998</v>
      </c>
      <c r="BX932">
        <v>-2.479759</v>
      </c>
      <c r="BY932">
        <v>-3.0073240000000001</v>
      </c>
      <c r="BZ932">
        <v>-1.7070160000000001</v>
      </c>
      <c r="CA932">
        <v>1.865143</v>
      </c>
      <c r="CB932">
        <v>7.1379999999999999</v>
      </c>
      <c r="CC932">
        <v>8.8682099999999995</v>
      </c>
      <c r="CD932">
        <v>5.3017880000000002</v>
      </c>
      <c r="CE932">
        <v>3.054611</v>
      </c>
      <c r="CF932">
        <v>4.8537140000000001</v>
      </c>
      <c r="CG932">
        <v>3.5617679999999998</v>
      </c>
      <c r="CH932">
        <v>9.3536400000000006E-2</v>
      </c>
      <c r="CI932">
        <v>0.70520020000000005</v>
      </c>
      <c r="CJ932">
        <v>-1.6317140000000001</v>
      </c>
      <c r="CK932">
        <v>-7.9819339999999999</v>
      </c>
      <c r="CL932">
        <v>-12.689</v>
      </c>
      <c r="CM932">
        <v>-12.156359999999999</v>
      </c>
      <c r="CN932">
        <v>-9.8505710000000004</v>
      </c>
      <c r="CO932">
        <v>-10.23926</v>
      </c>
      <c r="CP932">
        <v>-4.240723</v>
      </c>
      <c r="CQ932">
        <v>27.524519999999999</v>
      </c>
      <c r="CR932">
        <v>1.7539769999999999</v>
      </c>
      <c r="CS932">
        <v>1.2582420000000001</v>
      </c>
      <c r="CT932">
        <v>1.367756</v>
      </c>
      <c r="CU932">
        <v>0.82136849999999995</v>
      </c>
      <c r="CV932">
        <v>1.532762</v>
      </c>
      <c r="CW932">
        <v>1.276079</v>
      </c>
      <c r="CX932">
        <v>2.6714720000000001</v>
      </c>
      <c r="CY932">
        <v>1.8929579999999999</v>
      </c>
      <c r="CZ932">
        <v>6.3953439999999997</v>
      </c>
      <c r="DA932">
        <v>4.8783779999999997</v>
      </c>
      <c r="DB932">
        <v>6.5284909999999998</v>
      </c>
      <c r="DC932">
        <v>26.5837</v>
      </c>
      <c r="DD932">
        <v>82.524119999999996</v>
      </c>
      <c r="DE932">
        <v>87.459209999999999</v>
      </c>
      <c r="DF932">
        <v>102.0943</v>
      </c>
      <c r="DG932">
        <v>81.700230000000005</v>
      </c>
      <c r="DH932">
        <v>78.934200000000004</v>
      </c>
      <c r="DI932">
        <v>72.484039999999993</v>
      </c>
      <c r="DJ932">
        <v>63.219720000000002</v>
      </c>
      <c r="DK932">
        <v>63.15804</v>
      </c>
      <c r="DL932">
        <v>53.340389999999999</v>
      </c>
      <c r="DM932">
        <v>55.744289999999999</v>
      </c>
      <c r="DN932">
        <v>15.56339</v>
      </c>
      <c r="DO932">
        <v>19</v>
      </c>
      <c r="DP932">
        <v>21</v>
      </c>
    </row>
    <row r="933" spans="1:120" x14ac:dyDescent="0.25">
      <c r="A933" t="str">
        <f t="shared" si="14"/>
        <v>AutoDR-Yes_All CBP_44397</v>
      </c>
      <c r="B933" t="s">
        <v>62</v>
      </c>
      <c r="C933" t="s">
        <v>322</v>
      </c>
      <c r="D933" t="s">
        <v>61</v>
      </c>
      <c r="E933" t="s">
        <v>61</v>
      </c>
      <c r="F933" t="s">
        <v>61</v>
      </c>
      <c r="G933" t="s">
        <v>61</v>
      </c>
      <c r="H933" t="s">
        <v>98</v>
      </c>
      <c r="I933" t="s">
        <v>61</v>
      </c>
      <c r="J933" t="s">
        <v>61</v>
      </c>
      <c r="K933" t="s">
        <v>197</v>
      </c>
      <c r="L933" s="18">
        <v>44397</v>
      </c>
      <c r="M933">
        <v>19</v>
      </c>
      <c r="N933">
        <v>21</v>
      </c>
      <c r="O933" t="s">
        <v>258</v>
      </c>
      <c r="P933">
        <v>1</v>
      </c>
      <c r="Q933">
        <v>1</v>
      </c>
      <c r="R933">
        <v>0</v>
      </c>
      <c r="S933">
        <v>0</v>
      </c>
      <c r="T933">
        <v>1</v>
      </c>
      <c r="U933">
        <v>0</v>
      </c>
      <c r="V933">
        <v>1</v>
      </c>
      <c r="W933">
        <v>6.24</v>
      </c>
      <c r="X933">
        <v>6.88</v>
      </c>
      <c r="Y933">
        <v>6.8</v>
      </c>
      <c r="Z933">
        <v>6.88</v>
      </c>
      <c r="AA933">
        <v>6.88</v>
      </c>
      <c r="AB933">
        <v>6.88</v>
      </c>
      <c r="AC933">
        <v>6.88</v>
      </c>
      <c r="AD933">
        <v>6.96</v>
      </c>
      <c r="AE933">
        <v>19.68</v>
      </c>
      <c r="AF933">
        <v>22.64</v>
      </c>
      <c r="AG933">
        <v>34.799999999999997</v>
      </c>
      <c r="AH933">
        <v>38.08</v>
      </c>
      <c r="AI933">
        <v>39.119999999999997</v>
      </c>
      <c r="AJ933">
        <v>40.32</v>
      </c>
      <c r="AK933">
        <v>40.56</v>
      </c>
      <c r="AL933">
        <v>42.64</v>
      </c>
      <c r="AM933">
        <v>40.32</v>
      </c>
      <c r="AN933">
        <v>41.2</v>
      </c>
      <c r="AO933">
        <v>41.12</v>
      </c>
      <c r="AP933">
        <v>37.76</v>
      </c>
      <c r="AQ933">
        <v>26.96</v>
      </c>
      <c r="AR933">
        <v>6.16</v>
      </c>
      <c r="AS933">
        <v>5.92</v>
      </c>
      <c r="AT933">
        <v>5.92</v>
      </c>
      <c r="AU933">
        <v>60.5</v>
      </c>
      <c r="AV933">
        <v>60</v>
      </c>
      <c r="AW933">
        <v>61</v>
      </c>
      <c r="AX933">
        <v>61</v>
      </c>
      <c r="AY933">
        <v>60.5</v>
      </c>
      <c r="AZ933">
        <v>60.5</v>
      </c>
      <c r="BA933">
        <v>60.5</v>
      </c>
      <c r="BB933">
        <v>60</v>
      </c>
      <c r="BC933">
        <v>61</v>
      </c>
      <c r="BD933">
        <v>61</v>
      </c>
      <c r="BE933">
        <v>63</v>
      </c>
      <c r="BF933">
        <v>64</v>
      </c>
      <c r="BG933">
        <v>64</v>
      </c>
      <c r="BH933">
        <v>64.5</v>
      </c>
      <c r="BI933">
        <v>66</v>
      </c>
      <c r="BJ933">
        <v>67.5</v>
      </c>
      <c r="BK933">
        <v>67.5</v>
      </c>
      <c r="BL933">
        <v>68</v>
      </c>
      <c r="BM933">
        <v>66.5</v>
      </c>
      <c r="BN933">
        <v>65</v>
      </c>
      <c r="BO933">
        <v>63</v>
      </c>
      <c r="BP933">
        <v>62</v>
      </c>
      <c r="BQ933">
        <v>61.5</v>
      </c>
      <c r="BR933">
        <v>61</v>
      </c>
      <c r="BS933">
        <v>-0.2006211</v>
      </c>
      <c r="BT933">
        <v>-8.8128600000000001E-2</v>
      </c>
      <c r="BU933">
        <v>-8.3500900000000003E-2</v>
      </c>
      <c r="BV933">
        <v>-0.13167329999999999</v>
      </c>
      <c r="BW933">
        <v>-0.1642866</v>
      </c>
      <c r="BX933">
        <v>-0.41165829999999998</v>
      </c>
      <c r="BY933">
        <v>-8.6651000000000002E-3</v>
      </c>
      <c r="BZ933">
        <v>-0.62059160000000002</v>
      </c>
      <c r="CA933">
        <v>0.51700780000000002</v>
      </c>
      <c r="CB933">
        <v>0.70400810000000003</v>
      </c>
      <c r="CC933">
        <v>0.92214200000000002</v>
      </c>
      <c r="CD933">
        <v>-0.57058719999999996</v>
      </c>
      <c r="CE933">
        <v>0.66679759999999999</v>
      </c>
      <c r="CF933">
        <v>0.66606140000000003</v>
      </c>
      <c r="CG933">
        <v>-0.2301598</v>
      </c>
      <c r="CH933">
        <v>-0.88541029999999998</v>
      </c>
      <c r="CI933">
        <v>0.5546913</v>
      </c>
      <c r="CJ933">
        <v>-2.9192239999999998</v>
      </c>
      <c r="CK933">
        <v>-3.7807270000000002</v>
      </c>
      <c r="CL933">
        <v>-3.7913929999999998</v>
      </c>
      <c r="CM933">
        <v>-0.78320500000000004</v>
      </c>
      <c r="CN933">
        <v>0.61352830000000003</v>
      </c>
      <c r="CO933">
        <v>0.92465779999999997</v>
      </c>
      <c r="CP933">
        <v>-7.0810799999999993E-2</v>
      </c>
      <c r="CQ933">
        <v>0.1386706</v>
      </c>
      <c r="CR933">
        <v>0.1619467</v>
      </c>
      <c r="CS933">
        <v>0.1504017</v>
      </c>
      <c r="CT933">
        <v>0.1592451</v>
      </c>
      <c r="CU933">
        <v>0.16049820000000001</v>
      </c>
      <c r="CV933">
        <v>0.2791343</v>
      </c>
      <c r="CW933">
        <v>0.60281470000000004</v>
      </c>
      <c r="CX933">
        <v>1.1218300000000001</v>
      </c>
      <c r="CY933">
        <v>1.3529040000000001</v>
      </c>
      <c r="CZ933">
        <v>0.74648239999999999</v>
      </c>
      <c r="DA933">
        <v>0.96884939999999997</v>
      </c>
      <c r="DB933">
        <v>0.3009173</v>
      </c>
      <c r="DC933">
        <v>0.40169450000000001</v>
      </c>
      <c r="DD933">
        <v>0.75756999999999997</v>
      </c>
      <c r="DE933">
        <v>0.63562850000000004</v>
      </c>
      <c r="DF933">
        <v>0.70418639999999999</v>
      </c>
      <c r="DG933">
        <v>0.73870139999999995</v>
      </c>
      <c r="DH933">
        <v>2.7833290000000002</v>
      </c>
      <c r="DI933">
        <v>2.8685049999999999</v>
      </c>
      <c r="DJ933">
        <v>5.3709980000000002</v>
      </c>
      <c r="DK933">
        <v>12.77183</v>
      </c>
      <c r="DL933">
        <v>19.112449999999999</v>
      </c>
      <c r="DM933">
        <v>0.9980348</v>
      </c>
      <c r="DN933">
        <v>0.1575269</v>
      </c>
      <c r="DO933">
        <v>19</v>
      </c>
      <c r="DP933">
        <v>21</v>
      </c>
    </row>
    <row r="934" spans="1:120" hidden="1" x14ac:dyDescent="0.25">
      <c r="A934" t="str">
        <f t="shared" si="14"/>
        <v>Industry_Type-1. Agriculture, Mining &amp; Construction_All CBP_44397</v>
      </c>
      <c r="B934" t="s">
        <v>62</v>
      </c>
      <c r="C934" t="s">
        <v>211</v>
      </c>
      <c r="D934" t="s">
        <v>61</v>
      </c>
      <c r="E934" t="s">
        <v>61</v>
      </c>
      <c r="F934" t="s">
        <v>61</v>
      </c>
      <c r="G934" t="s">
        <v>30</v>
      </c>
      <c r="H934" t="s">
        <v>61</v>
      </c>
      <c r="I934" t="s">
        <v>61</v>
      </c>
      <c r="J934" t="s">
        <v>61</v>
      </c>
      <c r="K934" t="s">
        <v>197</v>
      </c>
      <c r="L934" s="18">
        <v>44397</v>
      </c>
      <c r="M934">
        <v>19</v>
      </c>
      <c r="N934">
        <v>20</v>
      </c>
      <c r="O934" t="s">
        <v>258</v>
      </c>
      <c r="P934">
        <v>4</v>
      </c>
      <c r="Q934">
        <v>2</v>
      </c>
      <c r="R934">
        <v>1</v>
      </c>
      <c r="S934">
        <v>0</v>
      </c>
      <c r="T934">
        <v>1</v>
      </c>
      <c r="U934">
        <v>0</v>
      </c>
      <c r="V934">
        <v>1</v>
      </c>
      <c r="W934">
        <v>1173.32</v>
      </c>
      <c r="X934">
        <v>1403.2</v>
      </c>
      <c r="Y934">
        <v>1407.44</v>
      </c>
      <c r="Z934">
        <v>1412.84</v>
      </c>
      <c r="AA934">
        <v>1415.72</v>
      </c>
      <c r="AB934">
        <v>1414.24</v>
      </c>
      <c r="AC934">
        <v>1430.52</v>
      </c>
      <c r="AD934">
        <v>1416.76</v>
      </c>
      <c r="AE934">
        <v>1385.6</v>
      </c>
      <c r="AF934">
        <v>1332.96</v>
      </c>
      <c r="AG934">
        <v>1326.88</v>
      </c>
      <c r="AH934">
        <v>1265.92</v>
      </c>
      <c r="AI934">
        <v>552.32000000000005</v>
      </c>
      <c r="AJ934">
        <v>677.96</v>
      </c>
      <c r="AK934">
        <v>660.16</v>
      </c>
      <c r="AL934">
        <v>823.92</v>
      </c>
      <c r="AM934">
        <v>937.44</v>
      </c>
      <c r="AN934">
        <v>812.16</v>
      </c>
      <c r="AO934">
        <v>288.32</v>
      </c>
      <c r="AP934">
        <v>287.83999999999997</v>
      </c>
      <c r="AQ934">
        <v>276.72000000000003</v>
      </c>
      <c r="AR934">
        <v>700.48</v>
      </c>
      <c r="AS934">
        <v>866.84</v>
      </c>
      <c r="AT934">
        <v>873.24</v>
      </c>
      <c r="AU934">
        <v>27.25</v>
      </c>
      <c r="AV934">
        <v>27.5</v>
      </c>
      <c r="AW934">
        <v>27.5</v>
      </c>
      <c r="AX934">
        <v>27.5</v>
      </c>
      <c r="AY934">
        <v>27.5</v>
      </c>
      <c r="AZ934">
        <v>27.5</v>
      </c>
      <c r="BA934">
        <v>27.5</v>
      </c>
      <c r="BB934">
        <v>27.5</v>
      </c>
      <c r="BC934">
        <v>27.5</v>
      </c>
      <c r="BD934">
        <v>27.5</v>
      </c>
      <c r="BE934">
        <v>28.5</v>
      </c>
      <c r="BF934">
        <v>29.5</v>
      </c>
      <c r="BG934">
        <v>30.25</v>
      </c>
      <c r="BH934">
        <v>31.25</v>
      </c>
      <c r="BI934">
        <v>31.5</v>
      </c>
      <c r="BJ934">
        <v>31.25</v>
      </c>
      <c r="BK934">
        <v>31</v>
      </c>
      <c r="BL934">
        <v>30.75</v>
      </c>
      <c r="BM934">
        <v>30.25</v>
      </c>
      <c r="BN934">
        <v>29.25</v>
      </c>
      <c r="BO934">
        <v>28.75</v>
      </c>
      <c r="BP934">
        <v>28.25</v>
      </c>
      <c r="BQ934">
        <v>28</v>
      </c>
      <c r="BR934">
        <v>27.75</v>
      </c>
      <c r="BS934">
        <v>3.1367189999999998</v>
      </c>
      <c r="BT934">
        <v>-18.41168</v>
      </c>
      <c r="BU934">
        <v>-17.579039999999999</v>
      </c>
      <c r="BV934">
        <v>-15.13489</v>
      </c>
      <c r="BW934">
        <v>-13.351380000000001</v>
      </c>
      <c r="BX934">
        <v>-11.69769</v>
      </c>
      <c r="BY934">
        <v>-15.090579999999999</v>
      </c>
      <c r="BZ934">
        <v>-1.8137209999999999</v>
      </c>
      <c r="CA934">
        <v>9.9708249999999996</v>
      </c>
      <c r="CB934">
        <v>31.98254</v>
      </c>
      <c r="CC934">
        <v>41.48169</v>
      </c>
      <c r="CD934">
        <v>7.7646480000000002</v>
      </c>
      <c r="CE934">
        <v>-41.294490000000003</v>
      </c>
      <c r="CF934">
        <v>-31.701160000000002</v>
      </c>
      <c r="CG934">
        <v>-0.42469790000000002</v>
      </c>
      <c r="CH934">
        <v>-80.487780000000001</v>
      </c>
      <c r="CI934">
        <v>-82.934650000000005</v>
      </c>
      <c r="CJ934">
        <v>27.605360000000001</v>
      </c>
      <c r="CK934">
        <v>405.851</v>
      </c>
      <c r="CL934">
        <v>483.43680000000001</v>
      </c>
      <c r="CM934">
        <v>449.38639999999998</v>
      </c>
      <c r="CN934">
        <v>27.55254</v>
      </c>
      <c r="CO934">
        <v>-42.523769999999999</v>
      </c>
      <c r="CP934">
        <v>-59.440489999999997</v>
      </c>
      <c r="CQ934">
        <v>397.81720000000001</v>
      </c>
      <c r="CR934">
        <v>130.1934</v>
      </c>
      <c r="CS934">
        <v>108.9366</v>
      </c>
      <c r="CT934">
        <v>131.08629999999999</v>
      </c>
      <c r="CU934">
        <v>115.0424</v>
      </c>
      <c r="CV934">
        <v>98.239140000000006</v>
      </c>
      <c r="CW934">
        <v>65.283720000000002</v>
      </c>
      <c r="CX934">
        <v>51.264749999999999</v>
      </c>
      <c r="CY934">
        <v>80.217979999999997</v>
      </c>
      <c r="CZ934">
        <v>565.38499999999999</v>
      </c>
      <c r="DA934">
        <v>659.19029999999998</v>
      </c>
      <c r="DB934">
        <v>491.22629999999998</v>
      </c>
      <c r="DC934">
        <v>3010.971</v>
      </c>
      <c r="DD934">
        <v>5067.0940000000001</v>
      </c>
      <c r="DE934">
        <v>6192.7150000000001</v>
      </c>
      <c r="DF934">
        <v>2363.348</v>
      </c>
      <c r="DG934">
        <v>1377.9190000000001</v>
      </c>
      <c r="DH934">
        <v>3667.3270000000002</v>
      </c>
      <c r="DI934">
        <v>17535.62</v>
      </c>
      <c r="DJ934">
        <v>5262.5770000000002</v>
      </c>
      <c r="DK934">
        <v>10733.26</v>
      </c>
      <c r="DL934">
        <v>6757.77</v>
      </c>
      <c r="DM934">
        <v>1363.8520000000001</v>
      </c>
      <c r="DN934">
        <v>1452.846</v>
      </c>
      <c r="DO934">
        <v>19</v>
      </c>
      <c r="DP934">
        <v>21</v>
      </c>
    </row>
    <row r="935" spans="1:120" hidden="1" x14ac:dyDescent="0.25">
      <c r="A935" t="str">
        <f t="shared" si="14"/>
        <v>LCA-Greater Bay Area_All CBP_44397</v>
      </c>
      <c r="B935" t="s">
        <v>62</v>
      </c>
      <c r="C935" t="s">
        <v>209</v>
      </c>
      <c r="D935" t="s">
        <v>36</v>
      </c>
      <c r="E935" t="s">
        <v>61</v>
      </c>
      <c r="F935" t="s">
        <v>61</v>
      </c>
      <c r="G935" t="s">
        <v>61</v>
      </c>
      <c r="H935" t="s">
        <v>61</v>
      </c>
      <c r="I935" t="s">
        <v>61</v>
      </c>
      <c r="J935" t="s">
        <v>61</v>
      </c>
      <c r="K935" t="s">
        <v>197</v>
      </c>
      <c r="L935" s="18">
        <v>44397</v>
      </c>
      <c r="M935">
        <v>19</v>
      </c>
      <c r="N935">
        <v>20</v>
      </c>
      <c r="O935" t="s">
        <v>258</v>
      </c>
      <c r="P935">
        <v>9</v>
      </c>
      <c r="Q935">
        <v>7</v>
      </c>
      <c r="R935">
        <v>1</v>
      </c>
      <c r="S935">
        <v>0</v>
      </c>
      <c r="T935">
        <v>1</v>
      </c>
      <c r="U935">
        <v>0</v>
      </c>
      <c r="V935">
        <v>1</v>
      </c>
      <c r="W935">
        <v>1380.7804000000001</v>
      </c>
      <c r="X935">
        <v>1609.203</v>
      </c>
      <c r="Y935">
        <v>1607.0519999999999</v>
      </c>
      <c r="Z935">
        <v>1611.6722</v>
      </c>
      <c r="AA935">
        <v>1615.5573999999999</v>
      </c>
      <c r="AB935">
        <v>1615.5278000000001</v>
      </c>
      <c r="AC935">
        <v>1643.6938</v>
      </c>
      <c r="AD935">
        <v>1662.2234000000001</v>
      </c>
      <c r="AE935">
        <v>1653.0056</v>
      </c>
      <c r="AF935">
        <v>1624.3</v>
      </c>
      <c r="AG935">
        <v>1645.7565999999999</v>
      </c>
      <c r="AH935">
        <v>1598.49</v>
      </c>
      <c r="AI935">
        <v>898.48260000000005</v>
      </c>
      <c r="AJ935">
        <v>1027.1228000000001</v>
      </c>
      <c r="AK935">
        <v>1011.5782</v>
      </c>
      <c r="AL935">
        <v>1192.9068</v>
      </c>
      <c r="AM935">
        <v>1298.4076</v>
      </c>
      <c r="AN935">
        <v>1168.4795999999999</v>
      </c>
      <c r="AO935">
        <v>649.03560000000004</v>
      </c>
      <c r="AP935">
        <v>623.09659999999997</v>
      </c>
      <c r="AQ935">
        <v>552.18679999999995</v>
      </c>
      <c r="AR935">
        <v>920.71820000000002</v>
      </c>
      <c r="AS935">
        <v>1099.2806</v>
      </c>
      <c r="AT935">
        <v>1087.6402</v>
      </c>
      <c r="AU935">
        <v>60.566667000000002</v>
      </c>
      <c r="AV935">
        <v>60.055556000000003</v>
      </c>
      <c r="AW935">
        <v>59.9</v>
      </c>
      <c r="AX935">
        <v>59.666666999999997</v>
      </c>
      <c r="AY935">
        <v>59.277777999999998</v>
      </c>
      <c r="AZ935">
        <v>58.811110999999997</v>
      </c>
      <c r="BA935">
        <v>58.577778000000002</v>
      </c>
      <c r="BB935">
        <v>58.655555999999997</v>
      </c>
      <c r="BC935">
        <v>60.366667</v>
      </c>
      <c r="BD935">
        <v>62</v>
      </c>
      <c r="BE935">
        <v>64.933333000000005</v>
      </c>
      <c r="BF935">
        <v>67.555555999999996</v>
      </c>
      <c r="BG935">
        <v>69.755555999999999</v>
      </c>
      <c r="BH935">
        <v>72.222222000000002</v>
      </c>
      <c r="BI935">
        <v>74.2</v>
      </c>
      <c r="BJ935">
        <v>75.488889</v>
      </c>
      <c r="BK935">
        <v>75.144443999999993</v>
      </c>
      <c r="BL935">
        <v>74.722222000000002</v>
      </c>
      <c r="BM935">
        <v>73.566666999999995</v>
      </c>
      <c r="BN935">
        <v>69.855556000000007</v>
      </c>
      <c r="BO935">
        <v>66.444444000000004</v>
      </c>
      <c r="BP935">
        <v>64.277777999999998</v>
      </c>
      <c r="BQ935">
        <v>62.611111000000001</v>
      </c>
      <c r="BR935">
        <v>61.877777999999999</v>
      </c>
      <c r="BS935">
        <v>-4.5600300000000002</v>
      </c>
      <c r="BT935">
        <v>-18.174990000000001</v>
      </c>
      <c r="BU935">
        <v>-16.950379999999999</v>
      </c>
      <c r="BV935">
        <v>-15.16949</v>
      </c>
      <c r="BW935">
        <v>-16.152999999999999</v>
      </c>
      <c r="BX935">
        <v>-15.558439999999999</v>
      </c>
      <c r="BY935">
        <v>-19.013089999999998</v>
      </c>
      <c r="BZ935">
        <v>-10.24357</v>
      </c>
      <c r="CA935">
        <v>13.14067</v>
      </c>
      <c r="CB935">
        <v>47.017040000000001</v>
      </c>
      <c r="CC935">
        <v>57.29121</v>
      </c>
      <c r="CD935">
        <v>18.699670000000001</v>
      </c>
      <c r="CE935">
        <v>-34.664729999999999</v>
      </c>
      <c r="CF935">
        <v>-24.207039999999999</v>
      </c>
      <c r="CG935">
        <v>4.0278989999999997</v>
      </c>
      <c r="CH935">
        <v>-82.942760000000007</v>
      </c>
      <c r="CI935">
        <v>-83.51</v>
      </c>
      <c r="CJ935">
        <v>17.493510000000001</v>
      </c>
      <c r="CK935">
        <v>385.59780000000001</v>
      </c>
      <c r="CL935">
        <v>460.35320000000002</v>
      </c>
      <c r="CM935">
        <v>432.01220000000001</v>
      </c>
      <c r="CN935">
        <v>17.442609999999998</v>
      </c>
      <c r="CO935">
        <v>-55.487290000000002</v>
      </c>
      <c r="CP935">
        <v>-65.409859999999995</v>
      </c>
      <c r="CQ935">
        <v>452.15199999999999</v>
      </c>
      <c r="CR935">
        <v>134.011</v>
      </c>
      <c r="CS935">
        <v>111.7569</v>
      </c>
      <c r="CT935">
        <v>134.1455</v>
      </c>
      <c r="CU935">
        <v>117.0311</v>
      </c>
      <c r="CV935">
        <v>101.8565</v>
      </c>
      <c r="CW935">
        <v>69.030209999999997</v>
      </c>
      <c r="CX935">
        <v>67.380769999999998</v>
      </c>
      <c r="CY935">
        <v>93.935220000000001</v>
      </c>
      <c r="CZ935">
        <v>584.98410000000001</v>
      </c>
      <c r="DA935">
        <v>674.06449999999995</v>
      </c>
      <c r="DB935">
        <v>508.30369999999999</v>
      </c>
      <c r="DC935">
        <v>3068.241</v>
      </c>
      <c r="DD935">
        <v>5233.1099999999997</v>
      </c>
      <c r="DE935">
        <v>6372.5339999999997</v>
      </c>
      <c r="DF935">
        <v>2566.7860000000001</v>
      </c>
      <c r="DG935">
        <v>1543.39</v>
      </c>
      <c r="DH935">
        <v>3829.846</v>
      </c>
      <c r="DI935">
        <v>17686.57</v>
      </c>
      <c r="DJ935">
        <v>5406.14</v>
      </c>
      <c r="DK935">
        <v>10892.11</v>
      </c>
      <c r="DL935">
        <v>6902.3540000000003</v>
      </c>
      <c r="DM935">
        <v>1475.2550000000001</v>
      </c>
      <c r="DN935">
        <v>1483.857</v>
      </c>
      <c r="DO935">
        <v>19</v>
      </c>
      <c r="DP935">
        <v>21</v>
      </c>
    </row>
    <row r="936" spans="1:120" hidden="1" x14ac:dyDescent="0.25">
      <c r="A936" t="str">
        <f t="shared" si="14"/>
        <v>Size_Grp-200 kW and above_All CBP_44397</v>
      </c>
      <c r="B936" t="s">
        <v>62</v>
      </c>
      <c r="C936" t="s">
        <v>207</v>
      </c>
      <c r="D936" t="s">
        <v>61</v>
      </c>
      <c r="E936" t="s">
        <v>61</v>
      </c>
      <c r="F936" t="s">
        <v>61</v>
      </c>
      <c r="G936" t="s">
        <v>61</v>
      </c>
      <c r="H936" t="s">
        <v>61</v>
      </c>
      <c r="I936" t="s">
        <v>61</v>
      </c>
      <c r="J936" t="s">
        <v>102</v>
      </c>
      <c r="K936" t="s">
        <v>197</v>
      </c>
      <c r="L936" s="18">
        <v>44397</v>
      </c>
      <c r="M936">
        <v>19</v>
      </c>
      <c r="N936">
        <v>20</v>
      </c>
      <c r="O936" t="s">
        <v>258</v>
      </c>
      <c r="P936">
        <v>4</v>
      </c>
      <c r="Q936">
        <v>2</v>
      </c>
      <c r="R936">
        <v>1</v>
      </c>
      <c r="S936">
        <v>0</v>
      </c>
      <c r="T936">
        <v>1</v>
      </c>
      <c r="U936">
        <v>0</v>
      </c>
      <c r="V936">
        <v>1</v>
      </c>
      <c r="W936">
        <v>1173.32</v>
      </c>
      <c r="X936">
        <v>1403.2</v>
      </c>
      <c r="Y936">
        <v>1407.44</v>
      </c>
      <c r="Z936">
        <v>1412.84</v>
      </c>
      <c r="AA936">
        <v>1415.72</v>
      </c>
      <c r="AB936">
        <v>1414.24</v>
      </c>
      <c r="AC936">
        <v>1430.52</v>
      </c>
      <c r="AD936">
        <v>1416.76</v>
      </c>
      <c r="AE936">
        <v>1385.6</v>
      </c>
      <c r="AF936">
        <v>1332.96</v>
      </c>
      <c r="AG936">
        <v>1326.88</v>
      </c>
      <c r="AH936">
        <v>1265.92</v>
      </c>
      <c r="AI936">
        <v>552.32000000000005</v>
      </c>
      <c r="AJ936">
        <v>677.96</v>
      </c>
      <c r="AK936">
        <v>660.16</v>
      </c>
      <c r="AL936">
        <v>823.92</v>
      </c>
      <c r="AM936">
        <v>937.44</v>
      </c>
      <c r="AN936">
        <v>812.16</v>
      </c>
      <c r="AO936">
        <v>288.32</v>
      </c>
      <c r="AP936">
        <v>287.83999999999997</v>
      </c>
      <c r="AQ936">
        <v>276.72000000000003</v>
      </c>
      <c r="AR936">
        <v>700.48</v>
      </c>
      <c r="AS936">
        <v>866.84</v>
      </c>
      <c r="AT936">
        <v>873.24</v>
      </c>
      <c r="AU936">
        <v>27.25</v>
      </c>
      <c r="AV936">
        <v>27.5</v>
      </c>
      <c r="AW936">
        <v>27.5</v>
      </c>
      <c r="AX936">
        <v>27.5</v>
      </c>
      <c r="AY936">
        <v>27.5</v>
      </c>
      <c r="AZ936">
        <v>27.5</v>
      </c>
      <c r="BA936">
        <v>27.5</v>
      </c>
      <c r="BB936">
        <v>27.5</v>
      </c>
      <c r="BC936">
        <v>27.5</v>
      </c>
      <c r="BD936">
        <v>27.5</v>
      </c>
      <c r="BE936">
        <v>28.5</v>
      </c>
      <c r="BF936">
        <v>29.5</v>
      </c>
      <c r="BG936">
        <v>30.25</v>
      </c>
      <c r="BH936">
        <v>31.25</v>
      </c>
      <c r="BI936">
        <v>31.5</v>
      </c>
      <c r="BJ936">
        <v>31.25</v>
      </c>
      <c r="BK936">
        <v>31</v>
      </c>
      <c r="BL936">
        <v>30.75</v>
      </c>
      <c r="BM936">
        <v>30.25</v>
      </c>
      <c r="BN936">
        <v>29.25</v>
      </c>
      <c r="BO936">
        <v>28.75</v>
      </c>
      <c r="BP936">
        <v>28.25</v>
      </c>
      <c r="BQ936">
        <v>28</v>
      </c>
      <c r="BR936">
        <v>27.75</v>
      </c>
      <c r="BS936">
        <v>3.1367189999999998</v>
      </c>
      <c r="BT936">
        <v>-18.41168</v>
      </c>
      <c r="BU936">
        <v>-17.579039999999999</v>
      </c>
      <c r="BV936">
        <v>-15.13489</v>
      </c>
      <c r="BW936">
        <v>-13.351380000000001</v>
      </c>
      <c r="BX936">
        <v>-11.69769</v>
      </c>
      <c r="BY936">
        <v>-15.090579999999999</v>
      </c>
      <c r="BZ936">
        <v>-1.8137209999999999</v>
      </c>
      <c r="CA936">
        <v>9.9708249999999996</v>
      </c>
      <c r="CB936">
        <v>31.98254</v>
      </c>
      <c r="CC936">
        <v>41.48169</v>
      </c>
      <c r="CD936">
        <v>7.7646480000000002</v>
      </c>
      <c r="CE936">
        <v>-41.294490000000003</v>
      </c>
      <c r="CF936">
        <v>-31.701160000000002</v>
      </c>
      <c r="CG936">
        <v>-0.42469790000000002</v>
      </c>
      <c r="CH936">
        <v>-80.487780000000001</v>
      </c>
      <c r="CI936">
        <v>-82.934650000000005</v>
      </c>
      <c r="CJ936">
        <v>27.605360000000001</v>
      </c>
      <c r="CK936">
        <v>405.851</v>
      </c>
      <c r="CL936">
        <v>483.43680000000001</v>
      </c>
      <c r="CM936">
        <v>449.38639999999998</v>
      </c>
      <c r="CN936">
        <v>27.55254</v>
      </c>
      <c r="CO936">
        <v>-42.523769999999999</v>
      </c>
      <c r="CP936">
        <v>-59.440489999999997</v>
      </c>
      <c r="CQ936">
        <v>397.81720000000001</v>
      </c>
      <c r="CR936">
        <v>130.1934</v>
      </c>
      <c r="CS936">
        <v>108.9366</v>
      </c>
      <c r="CT936">
        <v>131.08629999999999</v>
      </c>
      <c r="CU936">
        <v>115.0424</v>
      </c>
      <c r="CV936">
        <v>98.239140000000006</v>
      </c>
      <c r="CW936">
        <v>65.283720000000002</v>
      </c>
      <c r="CX936">
        <v>51.264749999999999</v>
      </c>
      <c r="CY936">
        <v>80.217979999999997</v>
      </c>
      <c r="CZ936">
        <v>565.38499999999999</v>
      </c>
      <c r="DA936">
        <v>659.19029999999998</v>
      </c>
      <c r="DB936">
        <v>491.22629999999998</v>
      </c>
      <c r="DC936">
        <v>3010.971</v>
      </c>
      <c r="DD936">
        <v>5067.0940000000001</v>
      </c>
      <c r="DE936">
        <v>6192.7150000000001</v>
      </c>
      <c r="DF936">
        <v>2363.348</v>
      </c>
      <c r="DG936">
        <v>1377.9190000000001</v>
      </c>
      <c r="DH936">
        <v>3667.3270000000002</v>
      </c>
      <c r="DI936">
        <v>17535.62</v>
      </c>
      <c r="DJ936">
        <v>5262.5770000000002</v>
      </c>
      <c r="DK936">
        <v>10733.26</v>
      </c>
      <c r="DL936">
        <v>6757.77</v>
      </c>
      <c r="DM936">
        <v>1363.8520000000001</v>
      </c>
      <c r="DN936">
        <v>1452.846</v>
      </c>
      <c r="DO936">
        <v>19</v>
      </c>
      <c r="DP936">
        <v>21</v>
      </c>
    </row>
    <row r="937" spans="1:120" hidden="1" x14ac:dyDescent="0.25">
      <c r="A937" t="str">
        <f t="shared" si="14"/>
        <v>All_All CBP_44397</v>
      </c>
      <c r="B937" t="s">
        <v>62</v>
      </c>
      <c r="C937" t="s">
        <v>61</v>
      </c>
      <c r="D937" t="s">
        <v>61</v>
      </c>
      <c r="E937" t="s">
        <v>61</v>
      </c>
      <c r="F937" t="s">
        <v>61</v>
      </c>
      <c r="G937" t="s">
        <v>61</v>
      </c>
      <c r="H937" t="s">
        <v>61</v>
      </c>
      <c r="I937" t="s">
        <v>61</v>
      </c>
      <c r="J937" t="s">
        <v>61</v>
      </c>
      <c r="K937" t="s">
        <v>197</v>
      </c>
      <c r="L937" s="18">
        <v>44397</v>
      </c>
      <c r="M937">
        <v>19</v>
      </c>
      <c r="N937">
        <v>20</v>
      </c>
      <c r="O937" t="s">
        <v>258</v>
      </c>
      <c r="P937">
        <v>9</v>
      </c>
      <c r="Q937">
        <v>7</v>
      </c>
      <c r="R937">
        <v>1</v>
      </c>
      <c r="S937">
        <v>0</v>
      </c>
      <c r="T937">
        <v>1</v>
      </c>
      <c r="U937">
        <v>0</v>
      </c>
      <c r="V937">
        <v>1</v>
      </c>
      <c r="W937">
        <v>1380.7804000000001</v>
      </c>
      <c r="X937">
        <v>1609.203</v>
      </c>
      <c r="Y937">
        <v>1607.0519999999999</v>
      </c>
      <c r="Z937">
        <v>1611.6722</v>
      </c>
      <c r="AA937">
        <v>1615.5573999999999</v>
      </c>
      <c r="AB937">
        <v>1615.5278000000001</v>
      </c>
      <c r="AC937">
        <v>1643.6938</v>
      </c>
      <c r="AD937">
        <v>1662.2234000000001</v>
      </c>
      <c r="AE937">
        <v>1653.0056</v>
      </c>
      <c r="AF937">
        <v>1624.3</v>
      </c>
      <c r="AG937">
        <v>1645.7565999999999</v>
      </c>
      <c r="AH937">
        <v>1598.49</v>
      </c>
      <c r="AI937">
        <v>898.48260000000005</v>
      </c>
      <c r="AJ937">
        <v>1027.1228000000001</v>
      </c>
      <c r="AK937">
        <v>1011.5782</v>
      </c>
      <c r="AL937">
        <v>1192.9068</v>
      </c>
      <c r="AM937">
        <v>1298.4076</v>
      </c>
      <c r="AN937">
        <v>1168.4795999999999</v>
      </c>
      <c r="AO937">
        <v>649.03560000000004</v>
      </c>
      <c r="AP937">
        <v>623.09659999999997</v>
      </c>
      <c r="AQ937">
        <v>552.18679999999995</v>
      </c>
      <c r="AR937">
        <v>920.71820000000002</v>
      </c>
      <c r="AS937">
        <v>1099.2806</v>
      </c>
      <c r="AT937">
        <v>1087.6402</v>
      </c>
      <c r="AU937">
        <v>60.566667000000002</v>
      </c>
      <c r="AV937">
        <v>60.055556000000003</v>
      </c>
      <c r="AW937">
        <v>59.9</v>
      </c>
      <c r="AX937">
        <v>59.666666999999997</v>
      </c>
      <c r="AY937">
        <v>59.277777999999998</v>
      </c>
      <c r="AZ937">
        <v>58.811110999999997</v>
      </c>
      <c r="BA937">
        <v>58.577778000000002</v>
      </c>
      <c r="BB937">
        <v>58.655555999999997</v>
      </c>
      <c r="BC937">
        <v>60.366667</v>
      </c>
      <c r="BD937">
        <v>62</v>
      </c>
      <c r="BE937">
        <v>64.933333000000005</v>
      </c>
      <c r="BF937">
        <v>67.555555999999996</v>
      </c>
      <c r="BG937">
        <v>69.755555999999999</v>
      </c>
      <c r="BH937">
        <v>72.222222000000002</v>
      </c>
      <c r="BI937">
        <v>74.2</v>
      </c>
      <c r="BJ937">
        <v>75.488889</v>
      </c>
      <c r="BK937">
        <v>75.144443999999993</v>
      </c>
      <c r="BL937">
        <v>74.722222000000002</v>
      </c>
      <c r="BM937">
        <v>73.566666999999995</v>
      </c>
      <c r="BN937">
        <v>69.855556000000007</v>
      </c>
      <c r="BO937">
        <v>66.444444000000004</v>
      </c>
      <c r="BP937">
        <v>64.277777999999998</v>
      </c>
      <c r="BQ937">
        <v>62.611111000000001</v>
      </c>
      <c r="BR937">
        <v>61.877777999999999</v>
      </c>
      <c r="BS937">
        <v>-4.5600300000000002</v>
      </c>
      <c r="BT937">
        <v>-18.174990000000001</v>
      </c>
      <c r="BU937">
        <v>-16.950379999999999</v>
      </c>
      <c r="BV937">
        <v>-15.16949</v>
      </c>
      <c r="BW937">
        <v>-16.152999999999999</v>
      </c>
      <c r="BX937">
        <v>-15.558439999999999</v>
      </c>
      <c r="BY937">
        <v>-19.013089999999998</v>
      </c>
      <c r="BZ937">
        <v>-10.24357</v>
      </c>
      <c r="CA937">
        <v>13.14067</v>
      </c>
      <c r="CB937">
        <v>47.017040000000001</v>
      </c>
      <c r="CC937">
        <v>57.29121</v>
      </c>
      <c r="CD937">
        <v>18.699670000000001</v>
      </c>
      <c r="CE937">
        <v>-34.664729999999999</v>
      </c>
      <c r="CF937">
        <v>-24.207039999999999</v>
      </c>
      <c r="CG937">
        <v>4.0278989999999997</v>
      </c>
      <c r="CH937">
        <v>-82.942760000000007</v>
      </c>
      <c r="CI937">
        <v>-83.51</v>
      </c>
      <c r="CJ937">
        <v>17.493510000000001</v>
      </c>
      <c r="CK937">
        <v>385.59780000000001</v>
      </c>
      <c r="CL937">
        <v>460.35320000000002</v>
      </c>
      <c r="CM937">
        <v>432.01220000000001</v>
      </c>
      <c r="CN937">
        <v>17.442609999999998</v>
      </c>
      <c r="CO937">
        <v>-55.487290000000002</v>
      </c>
      <c r="CP937">
        <v>-65.409859999999995</v>
      </c>
      <c r="CQ937">
        <v>452.15199999999999</v>
      </c>
      <c r="CR937">
        <v>134.011</v>
      </c>
      <c r="CS937">
        <v>111.7569</v>
      </c>
      <c r="CT937">
        <v>134.1455</v>
      </c>
      <c r="CU937">
        <v>117.0311</v>
      </c>
      <c r="CV937">
        <v>101.8565</v>
      </c>
      <c r="CW937">
        <v>69.030209999999997</v>
      </c>
      <c r="CX937">
        <v>67.380769999999998</v>
      </c>
      <c r="CY937">
        <v>93.935220000000001</v>
      </c>
      <c r="CZ937">
        <v>584.98410000000001</v>
      </c>
      <c r="DA937">
        <v>674.06449999999995</v>
      </c>
      <c r="DB937">
        <v>508.30369999999999</v>
      </c>
      <c r="DC937">
        <v>3068.241</v>
      </c>
      <c r="DD937">
        <v>5233.1099999999997</v>
      </c>
      <c r="DE937">
        <v>6372.5339999999997</v>
      </c>
      <c r="DF937">
        <v>2566.7860000000001</v>
      </c>
      <c r="DG937">
        <v>1543.39</v>
      </c>
      <c r="DH937">
        <v>3829.846</v>
      </c>
      <c r="DI937">
        <v>17686.57</v>
      </c>
      <c r="DJ937">
        <v>5406.14</v>
      </c>
      <c r="DK937">
        <v>10892.11</v>
      </c>
      <c r="DL937">
        <v>6902.3540000000003</v>
      </c>
      <c r="DM937">
        <v>1475.2550000000001</v>
      </c>
      <c r="DN937">
        <v>1483.857</v>
      </c>
      <c r="DO937">
        <v>19</v>
      </c>
      <c r="DP937">
        <v>21</v>
      </c>
    </row>
    <row r="938" spans="1:120" hidden="1" x14ac:dyDescent="0.25">
      <c r="A938" t="str">
        <f t="shared" si="14"/>
        <v>Aggregator-Blue Zone Resources, LLC_All CBP_44397</v>
      </c>
      <c r="B938" t="s">
        <v>62</v>
      </c>
      <c r="C938" t="s">
        <v>261</v>
      </c>
      <c r="D938" t="s">
        <v>61</v>
      </c>
      <c r="E938" t="s">
        <v>61</v>
      </c>
      <c r="F938" t="s">
        <v>262</v>
      </c>
      <c r="G938" t="s">
        <v>61</v>
      </c>
      <c r="H938" t="s">
        <v>61</v>
      </c>
      <c r="I938" t="s">
        <v>61</v>
      </c>
      <c r="J938" t="s">
        <v>61</v>
      </c>
      <c r="K938" t="s">
        <v>197</v>
      </c>
      <c r="L938" s="18">
        <v>44397</v>
      </c>
      <c r="M938">
        <v>19</v>
      </c>
      <c r="N938">
        <v>20</v>
      </c>
      <c r="O938" t="s">
        <v>258</v>
      </c>
      <c r="P938">
        <v>5</v>
      </c>
      <c r="Q938">
        <v>3</v>
      </c>
      <c r="R938">
        <v>1</v>
      </c>
      <c r="S938">
        <v>0</v>
      </c>
      <c r="T938">
        <v>1</v>
      </c>
      <c r="U938">
        <v>0</v>
      </c>
      <c r="V938">
        <v>1</v>
      </c>
      <c r="W938">
        <v>1580.12</v>
      </c>
      <c r="X938">
        <v>1804.96</v>
      </c>
      <c r="Y938">
        <v>1795.76</v>
      </c>
      <c r="Z938">
        <v>1799.24</v>
      </c>
      <c r="AA938">
        <v>1804.28</v>
      </c>
      <c r="AB938">
        <v>1805.92</v>
      </c>
      <c r="AC938">
        <v>1847.4</v>
      </c>
      <c r="AD938">
        <v>1837.24</v>
      </c>
      <c r="AE938">
        <v>1837.76</v>
      </c>
      <c r="AF938">
        <v>1817.76</v>
      </c>
      <c r="AG938">
        <v>1795.12</v>
      </c>
      <c r="AH938">
        <v>1750</v>
      </c>
      <c r="AI938">
        <v>1053.2</v>
      </c>
      <c r="AJ938">
        <v>1165.6400000000001</v>
      </c>
      <c r="AK938">
        <v>1150.24</v>
      </c>
      <c r="AL938">
        <v>1340.88</v>
      </c>
      <c r="AM938">
        <v>1434</v>
      </c>
      <c r="AN938">
        <v>1303.44</v>
      </c>
      <c r="AO938">
        <v>794.72</v>
      </c>
      <c r="AP938">
        <v>769.52</v>
      </c>
      <c r="AQ938">
        <v>710.88</v>
      </c>
      <c r="AR938">
        <v>1134.8800000000001</v>
      </c>
      <c r="AS938">
        <v>1328.12</v>
      </c>
      <c r="AT938">
        <v>1295.8800000000001</v>
      </c>
      <c r="AU938">
        <v>58.1</v>
      </c>
      <c r="AV938">
        <v>58</v>
      </c>
      <c r="AW938">
        <v>58.6</v>
      </c>
      <c r="AX938">
        <v>58.6</v>
      </c>
      <c r="AY938">
        <v>58.3</v>
      </c>
      <c r="AZ938">
        <v>58.3</v>
      </c>
      <c r="BA938">
        <v>58.3</v>
      </c>
      <c r="BB938">
        <v>58</v>
      </c>
      <c r="BC938">
        <v>58.6</v>
      </c>
      <c r="BD938">
        <v>58.6</v>
      </c>
      <c r="BE938">
        <v>60.6</v>
      </c>
      <c r="BF938">
        <v>62</v>
      </c>
      <c r="BG938">
        <v>62.6</v>
      </c>
      <c r="BH938">
        <v>63.7</v>
      </c>
      <c r="BI938">
        <v>64.8</v>
      </c>
      <c r="BJ938">
        <v>65.5</v>
      </c>
      <c r="BK938">
        <v>65.3</v>
      </c>
      <c r="BL938">
        <v>65.400000000000006</v>
      </c>
      <c r="BM938">
        <v>64.099999999999994</v>
      </c>
      <c r="BN938">
        <v>62.4</v>
      </c>
      <c r="BO938">
        <v>60.8</v>
      </c>
      <c r="BP938">
        <v>59.8</v>
      </c>
      <c r="BQ938">
        <v>59.3</v>
      </c>
      <c r="BR938">
        <v>58.8</v>
      </c>
      <c r="BS938">
        <v>-12.6808</v>
      </c>
      <c r="BT938">
        <v>-18.298929999999999</v>
      </c>
      <c r="BU938">
        <v>-16.61421</v>
      </c>
      <c r="BV938">
        <v>-15.38725</v>
      </c>
      <c r="BW938">
        <v>-19.364750000000001</v>
      </c>
      <c r="BX938">
        <v>-19.136970000000002</v>
      </c>
      <c r="BY938">
        <v>-24.112549999999999</v>
      </c>
      <c r="BZ938">
        <v>-6.9347690000000002</v>
      </c>
      <c r="CA938">
        <v>15.56625</v>
      </c>
      <c r="CB938">
        <v>53.396549999999998</v>
      </c>
      <c r="CC938">
        <v>68.086320000000001</v>
      </c>
      <c r="CD938">
        <v>23.670010000000001</v>
      </c>
      <c r="CE938">
        <v>-32.130659999999999</v>
      </c>
      <c r="CF938">
        <v>-17.14001</v>
      </c>
      <c r="CG938">
        <v>10.2606</v>
      </c>
      <c r="CH938">
        <v>-80.207170000000005</v>
      </c>
      <c r="CI938">
        <v>-80.819050000000004</v>
      </c>
      <c r="CJ938">
        <v>22.71022</v>
      </c>
      <c r="CK938">
        <v>381.90519999999998</v>
      </c>
      <c r="CL938">
        <v>445.3698</v>
      </c>
      <c r="CM938">
        <v>412.91730000000001</v>
      </c>
      <c r="CN938">
        <v>-1.9991760000000001</v>
      </c>
      <c r="CO938">
        <v>-73.241550000000004</v>
      </c>
      <c r="CP938">
        <v>-72.162660000000002</v>
      </c>
      <c r="CQ938">
        <v>645.53779999999995</v>
      </c>
      <c r="CR938">
        <v>145.97919999999999</v>
      </c>
      <c r="CS938">
        <v>120.2608</v>
      </c>
      <c r="CT938">
        <v>143.39609999999999</v>
      </c>
      <c r="CU938">
        <v>122.43470000000001</v>
      </c>
      <c r="CV938">
        <v>112.03400000000001</v>
      </c>
      <c r="CW938">
        <v>76.768439999999998</v>
      </c>
      <c r="CX938">
        <v>75.307990000000004</v>
      </c>
      <c r="CY938">
        <v>97.254599999999996</v>
      </c>
      <c r="CZ938">
        <v>622.94309999999996</v>
      </c>
      <c r="DA938">
        <v>703.09569999999997</v>
      </c>
      <c r="DB938">
        <v>549.98270000000002</v>
      </c>
      <c r="DC938">
        <v>3250.2240000000002</v>
      </c>
      <c r="DD938">
        <v>5809.8109999999997</v>
      </c>
      <c r="DE938">
        <v>6979.848</v>
      </c>
      <c r="DF938">
        <v>3282.1959999999999</v>
      </c>
      <c r="DG938">
        <v>2113.221</v>
      </c>
      <c r="DH938">
        <v>4377.7349999999997</v>
      </c>
      <c r="DI938">
        <v>18187.97</v>
      </c>
      <c r="DJ938">
        <v>5831.5550000000003</v>
      </c>
      <c r="DK938">
        <v>11301.68</v>
      </c>
      <c r="DL938">
        <v>7237.8329999999996</v>
      </c>
      <c r="DM938">
        <v>1865.5509999999999</v>
      </c>
      <c r="DN938">
        <v>1592.9159999999999</v>
      </c>
      <c r="DO938">
        <v>19</v>
      </c>
      <c r="DP938">
        <v>21</v>
      </c>
    </row>
    <row r="939" spans="1:120" hidden="1" x14ac:dyDescent="0.25">
      <c r="A939" t="str">
        <f t="shared" si="14"/>
        <v>OtherDR-No_All CBP_44397</v>
      </c>
      <c r="B939" t="s">
        <v>62</v>
      </c>
      <c r="C939" t="s">
        <v>323</v>
      </c>
      <c r="D939" t="s">
        <v>61</v>
      </c>
      <c r="E939" t="s">
        <v>61</v>
      </c>
      <c r="F939" t="s">
        <v>61</v>
      </c>
      <c r="G939" t="s">
        <v>61</v>
      </c>
      <c r="H939" t="s">
        <v>61</v>
      </c>
      <c r="I939" t="s">
        <v>97</v>
      </c>
      <c r="J939" t="s">
        <v>61</v>
      </c>
      <c r="K939" t="s">
        <v>197</v>
      </c>
      <c r="L939" s="18">
        <v>44397</v>
      </c>
      <c r="M939">
        <v>19</v>
      </c>
      <c r="N939">
        <v>20</v>
      </c>
      <c r="O939" t="s">
        <v>258</v>
      </c>
      <c r="P939">
        <v>9</v>
      </c>
      <c r="Q939">
        <v>7</v>
      </c>
      <c r="R939">
        <v>1</v>
      </c>
      <c r="S939">
        <v>0</v>
      </c>
      <c r="T939">
        <v>1</v>
      </c>
      <c r="U939">
        <v>0</v>
      </c>
      <c r="V939">
        <v>1</v>
      </c>
      <c r="W939">
        <v>1380.7804000000001</v>
      </c>
      <c r="X939">
        <v>1609.203</v>
      </c>
      <c r="Y939">
        <v>1607.0519999999999</v>
      </c>
      <c r="Z939">
        <v>1611.6722</v>
      </c>
      <c r="AA939">
        <v>1615.5573999999999</v>
      </c>
      <c r="AB939">
        <v>1615.5278000000001</v>
      </c>
      <c r="AC939">
        <v>1643.6938</v>
      </c>
      <c r="AD939">
        <v>1662.2234000000001</v>
      </c>
      <c r="AE939">
        <v>1653.0056</v>
      </c>
      <c r="AF939">
        <v>1624.3</v>
      </c>
      <c r="AG939">
        <v>1645.7565999999999</v>
      </c>
      <c r="AH939">
        <v>1598.49</v>
      </c>
      <c r="AI939">
        <v>898.48260000000005</v>
      </c>
      <c r="AJ939">
        <v>1027.1228000000001</v>
      </c>
      <c r="AK939">
        <v>1011.5782</v>
      </c>
      <c r="AL939">
        <v>1192.9068</v>
      </c>
      <c r="AM939">
        <v>1298.4076</v>
      </c>
      <c r="AN939">
        <v>1168.4795999999999</v>
      </c>
      <c r="AO939">
        <v>649.03560000000004</v>
      </c>
      <c r="AP939">
        <v>623.09659999999997</v>
      </c>
      <c r="AQ939">
        <v>552.18679999999995</v>
      </c>
      <c r="AR939">
        <v>920.71820000000002</v>
      </c>
      <c r="AS939">
        <v>1099.2806</v>
      </c>
      <c r="AT939">
        <v>1087.6402</v>
      </c>
      <c r="AU939">
        <v>60.566667000000002</v>
      </c>
      <c r="AV939">
        <v>60.055556000000003</v>
      </c>
      <c r="AW939">
        <v>59.9</v>
      </c>
      <c r="AX939">
        <v>59.666666999999997</v>
      </c>
      <c r="AY939">
        <v>59.277777999999998</v>
      </c>
      <c r="AZ939">
        <v>58.811110999999997</v>
      </c>
      <c r="BA939">
        <v>58.577778000000002</v>
      </c>
      <c r="BB939">
        <v>58.655555999999997</v>
      </c>
      <c r="BC939">
        <v>60.366667</v>
      </c>
      <c r="BD939">
        <v>62</v>
      </c>
      <c r="BE939">
        <v>64.933333000000005</v>
      </c>
      <c r="BF939">
        <v>67.555555999999996</v>
      </c>
      <c r="BG939">
        <v>69.755555999999999</v>
      </c>
      <c r="BH939">
        <v>72.222222000000002</v>
      </c>
      <c r="BI939">
        <v>74.2</v>
      </c>
      <c r="BJ939">
        <v>75.488889</v>
      </c>
      <c r="BK939">
        <v>75.144443999999993</v>
      </c>
      <c r="BL939">
        <v>74.722222000000002</v>
      </c>
      <c r="BM939">
        <v>73.566666999999995</v>
      </c>
      <c r="BN939">
        <v>69.855556000000007</v>
      </c>
      <c r="BO939">
        <v>66.444444000000004</v>
      </c>
      <c r="BP939">
        <v>64.277777999999998</v>
      </c>
      <c r="BQ939">
        <v>62.611111000000001</v>
      </c>
      <c r="BR939">
        <v>61.877777999999999</v>
      </c>
      <c r="BS939">
        <v>-4.5600300000000002</v>
      </c>
      <c r="BT939">
        <v>-18.174990000000001</v>
      </c>
      <c r="BU939">
        <v>-16.950379999999999</v>
      </c>
      <c r="BV939">
        <v>-15.16949</v>
      </c>
      <c r="BW939">
        <v>-16.152999999999999</v>
      </c>
      <c r="BX939">
        <v>-15.558439999999999</v>
      </c>
      <c r="BY939">
        <v>-19.013089999999998</v>
      </c>
      <c r="BZ939">
        <v>-10.24357</v>
      </c>
      <c r="CA939">
        <v>13.14067</v>
      </c>
      <c r="CB939">
        <v>47.017040000000001</v>
      </c>
      <c r="CC939">
        <v>57.29121</v>
      </c>
      <c r="CD939">
        <v>18.699670000000001</v>
      </c>
      <c r="CE939">
        <v>-34.664729999999999</v>
      </c>
      <c r="CF939">
        <v>-24.207039999999999</v>
      </c>
      <c r="CG939">
        <v>4.0278989999999997</v>
      </c>
      <c r="CH939">
        <v>-82.942760000000007</v>
      </c>
      <c r="CI939">
        <v>-83.51</v>
      </c>
      <c r="CJ939">
        <v>17.493510000000001</v>
      </c>
      <c r="CK939">
        <v>385.59780000000001</v>
      </c>
      <c r="CL939">
        <v>460.35320000000002</v>
      </c>
      <c r="CM939">
        <v>432.01220000000001</v>
      </c>
      <c r="CN939">
        <v>17.442609999999998</v>
      </c>
      <c r="CO939">
        <v>-55.487290000000002</v>
      </c>
      <c r="CP939">
        <v>-65.409859999999995</v>
      </c>
      <c r="CQ939">
        <v>452.15199999999999</v>
      </c>
      <c r="CR939">
        <v>134.011</v>
      </c>
      <c r="CS939">
        <v>111.7569</v>
      </c>
      <c r="CT939">
        <v>134.1455</v>
      </c>
      <c r="CU939">
        <v>117.0311</v>
      </c>
      <c r="CV939">
        <v>101.8565</v>
      </c>
      <c r="CW939">
        <v>69.030209999999997</v>
      </c>
      <c r="CX939">
        <v>67.380769999999998</v>
      </c>
      <c r="CY939">
        <v>93.935220000000001</v>
      </c>
      <c r="CZ939">
        <v>584.98410000000001</v>
      </c>
      <c r="DA939">
        <v>674.06449999999995</v>
      </c>
      <c r="DB939">
        <v>508.30369999999999</v>
      </c>
      <c r="DC939">
        <v>3068.241</v>
      </c>
      <c r="DD939">
        <v>5233.1099999999997</v>
      </c>
      <c r="DE939">
        <v>6372.5339999999997</v>
      </c>
      <c r="DF939">
        <v>2566.7860000000001</v>
      </c>
      <c r="DG939">
        <v>1543.39</v>
      </c>
      <c r="DH939">
        <v>3829.846</v>
      </c>
      <c r="DI939">
        <v>17686.57</v>
      </c>
      <c r="DJ939">
        <v>5406.14</v>
      </c>
      <c r="DK939">
        <v>10892.11</v>
      </c>
      <c r="DL939">
        <v>6902.3540000000003</v>
      </c>
      <c r="DM939">
        <v>1475.2550000000001</v>
      </c>
      <c r="DN939">
        <v>1483.857</v>
      </c>
      <c r="DO939">
        <v>19</v>
      </c>
      <c r="DP939">
        <v>21</v>
      </c>
    </row>
    <row r="940" spans="1:120" hidden="1" x14ac:dyDescent="0.25">
      <c r="A940" t="str">
        <f t="shared" si="14"/>
        <v>OtherDR-No_Prescribed DA 1-4 (1PM-9PM)_44397_19-20</v>
      </c>
      <c r="B940" t="s">
        <v>62</v>
      </c>
      <c r="C940" t="s">
        <v>323</v>
      </c>
      <c r="D940" t="s">
        <v>61</v>
      </c>
      <c r="E940" t="s">
        <v>61</v>
      </c>
      <c r="F940" t="s">
        <v>61</v>
      </c>
      <c r="G940" t="s">
        <v>61</v>
      </c>
      <c r="H940" t="s">
        <v>61</v>
      </c>
      <c r="I940" t="s">
        <v>97</v>
      </c>
      <c r="J940" t="s">
        <v>61</v>
      </c>
      <c r="K940" t="s">
        <v>214</v>
      </c>
      <c r="L940" s="18">
        <v>44397</v>
      </c>
      <c r="M940">
        <v>19</v>
      </c>
      <c r="N940">
        <v>20</v>
      </c>
      <c r="O940" t="s">
        <v>258</v>
      </c>
      <c r="P940">
        <v>2</v>
      </c>
      <c r="Q940">
        <v>2</v>
      </c>
      <c r="R940">
        <v>0</v>
      </c>
      <c r="S940">
        <v>0</v>
      </c>
      <c r="T940">
        <v>1</v>
      </c>
      <c r="U940">
        <v>1</v>
      </c>
      <c r="V940">
        <v>1</v>
      </c>
      <c r="W940">
        <v>1173.32</v>
      </c>
      <c r="X940">
        <v>1403.2</v>
      </c>
      <c r="Y940">
        <v>1407.44</v>
      </c>
      <c r="Z940">
        <v>1412.84</v>
      </c>
      <c r="AA940">
        <v>1415.72</v>
      </c>
      <c r="AB940">
        <v>1414.24</v>
      </c>
      <c r="AC940">
        <v>1430.52</v>
      </c>
      <c r="AD940">
        <v>1416.76</v>
      </c>
      <c r="AE940">
        <v>1385.6</v>
      </c>
      <c r="AF940">
        <v>1332.96</v>
      </c>
      <c r="AG940">
        <v>1326.88</v>
      </c>
      <c r="AH940">
        <v>1265.92</v>
      </c>
      <c r="AI940">
        <v>552.32000000000005</v>
      </c>
      <c r="AJ940">
        <v>677.96</v>
      </c>
      <c r="AK940">
        <v>660.16</v>
      </c>
      <c r="AL940">
        <v>823.92</v>
      </c>
      <c r="AM940">
        <v>937.44</v>
      </c>
      <c r="AN940">
        <v>812.16</v>
      </c>
      <c r="AO940">
        <v>288.32</v>
      </c>
      <c r="AP940">
        <v>287.83999999999997</v>
      </c>
      <c r="AQ940">
        <v>276.72000000000003</v>
      </c>
      <c r="AR940">
        <v>700.48</v>
      </c>
      <c r="AS940">
        <v>866.84</v>
      </c>
      <c r="AT940">
        <v>873.24</v>
      </c>
      <c r="AU940">
        <v>54.5</v>
      </c>
      <c r="AV940">
        <v>55</v>
      </c>
      <c r="AW940">
        <v>55</v>
      </c>
      <c r="AX940">
        <v>55</v>
      </c>
      <c r="AY940">
        <v>55</v>
      </c>
      <c r="AZ940">
        <v>55</v>
      </c>
      <c r="BA940">
        <v>55</v>
      </c>
      <c r="BB940">
        <v>55</v>
      </c>
      <c r="BC940">
        <v>55</v>
      </c>
      <c r="BD940">
        <v>55</v>
      </c>
      <c r="BE940">
        <v>57</v>
      </c>
      <c r="BF940">
        <v>59</v>
      </c>
      <c r="BG940">
        <v>60.5</v>
      </c>
      <c r="BH940">
        <v>62.5</v>
      </c>
      <c r="BI940">
        <v>63</v>
      </c>
      <c r="BJ940">
        <v>62.5</v>
      </c>
      <c r="BK940">
        <v>62</v>
      </c>
      <c r="BL940">
        <v>61.5</v>
      </c>
      <c r="BM940">
        <v>60.5</v>
      </c>
      <c r="BN940">
        <v>58.5</v>
      </c>
      <c r="BO940">
        <v>57.5</v>
      </c>
      <c r="BP940">
        <v>56.5</v>
      </c>
      <c r="BQ940">
        <v>56</v>
      </c>
      <c r="BR940">
        <v>55.5</v>
      </c>
      <c r="BS940">
        <v>3.1367189999999998</v>
      </c>
      <c r="BT940">
        <v>-18.41168</v>
      </c>
      <c r="BU940">
        <v>-17.579039999999999</v>
      </c>
      <c r="BV940">
        <v>-15.13489</v>
      </c>
      <c r="BW940">
        <v>-13.351380000000001</v>
      </c>
      <c r="BX940">
        <v>-11.69769</v>
      </c>
      <c r="BY940">
        <v>-15.090579999999999</v>
      </c>
      <c r="BZ940">
        <v>-1.8137209999999999</v>
      </c>
      <c r="CA940">
        <v>9.9708249999999996</v>
      </c>
      <c r="CB940">
        <v>31.98254</v>
      </c>
      <c r="CC940">
        <v>41.48169</v>
      </c>
      <c r="CD940">
        <v>7.7646480000000002</v>
      </c>
      <c r="CE940">
        <v>-41.294490000000003</v>
      </c>
      <c r="CF940">
        <v>-31.701160000000002</v>
      </c>
      <c r="CG940">
        <v>-0.42469790000000002</v>
      </c>
      <c r="CH940">
        <v>-80.487780000000001</v>
      </c>
      <c r="CI940">
        <v>-82.934650000000005</v>
      </c>
      <c r="CJ940">
        <v>27.605360000000001</v>
      </c>
      <c r="CK940">
        <v>405.851</v>
      </c>
      <c r="CL940">
        <v>483.43680000000001</v>
      </c>
      <c r="CM940">
        <v>449.38639999999998</v>
      </c>
      <c r="CN940">
        <v>27.55254</v>
      </c>
      <c r="CO940">
        <v>-42.523769999999999</v>
      </c>
      <c r="CP940">
        <v>-59.440489999999997</v>
      </c>
      <c r="CQ940">
        <v>397.81720000000001</v>
      </c>
      <c r="CR940">
        <v>130.1934</v>
      </c>
      <c r="CS940">
        <v>108.9366</v>
      </c>
      <c r="CT940">
        <v>131.08629999999999</v>
      </c>
      <c r="CU940">
        <v>115.0424</v>
      </c>
      <c r="CV940">
        <v>98.239140000000006</v>
      </c>
      <c r="CW940">
        <v>65.283720000000002</v>
      </c>
      <c r="CX940">
        <v>51.264749999999999</v>
      </c>
      <c r="CY940">
        <v>80.217979999999997</v>
      </c>
      <c r="CZ940">
        <v>565.38499999999999</v>
      </c>
      <c r="DA940">
        <v>659.19029999999998</v>
      </c>
      <c r="DB940">
        <v>491.22629999999998</v>
      </c>
      <c r="DC940">
        <v>3010.971</v>
      </c>
      <c r="DD940">
        <v>5067.0940000000001</v>
      </c>
      <c r="DE940">
        <v>6192.7150000000001</v>
      </c>
      <c r="DF940">
        <v>2363.348</v>
      </c>
      <c r="DG940">
        <v>1377.9190000000001</v>
      </c>
      <c r="DH940">
        <v>3667.3270000000002</v>
      </c>
      <c r="DI940">
        <v>17535.62</v>
      </c>
      <c r="DJ940">
        <v>5262.5770000000002</v>
      </c>
      <c r="DK940">
        <v>10733.26</v>
      </c>
      <c r="DL940">
        <v>6757.77</v>
      </c>
      <c r="DM940">
        <v>1363.8520000000001</v>
      </c>
      <c r="DN940">
        <v>1452.846</v>
      </c>
      <c r="DO940">
        <v>19</v>
      </c>
      <c r="DP940">
        <v>20</v>
      </c>
    </row>
    <row r="941" spans="1:120" hidden="1" x14ac:dyDescent="0.25">
      <c r="A941" t="str">
        <f t="shared" si="14"/>
        <v>sublap_id-SLAP_PGCC_Prescribed DA 1-4 (1PM-9PM)_44397_19-20</v>
      </c>
      <c r="B941" t="s">
        <v>62</v>
      </c>
      <c r="C941" t="s">
        <v>299</v>
      </c>
      <c r="D941" t="s">
        <v>61</v>
      </c>
      <c r="E941" t="s">
        <v>300</v>
      </c>
      <c r="F941" t="s">
        <v>61</v>
      </c>
      <c r="G941" t="s">
        <v>61</v>
      </c>
      <c r="H941" t="s">
        <v>61</v>
      </c>
      <c r="I941" t="s">
        <v>61</v>
      </c>
      <c r="J941" t="s">
        <v>61</v>
      </c>
      <c r="K941" t="s">
        <v>214</v>
      </c>
      <c r="L941" s="18">
        <v>44397</v>
      </c>
      <c r="M941">
        <v>19</v>
      </c>
      <c r="N941">
        <v>20</v>
      </c>
      <c r="O941" t="s">
        <v>258</v>
      </c>
      <c r="P941">
        <v>2</v>
      </c>
      <c r="Q941">
        <v>2</v>
      </c>
      <c r="R941">
        <v>0</v>
      </c>
      <c r="S941">
        <v>0</v>
      </c>
      <c r="T941">
        <v>1</v>
      </c>
      <c r="U941">
        <v>1</v>
      </c>
      <c r="V941">
        <v>1</v>
      </c>
      <c r="W941">
        <v>1173.32</v>
      </c>
      <c r="X941">
        <v>1403.2</v>
      </c>
      <c r="Y941">
        <v>1407.44</v>
      </c>
      <c r="Z941">
        <v>1412.84</v>
      </c>
      <c r="AA941">
        <v>1415.72</v>
      </c>
      <c r="AB941">
        <v>1414.24</v>
      </c>
      <c r="AC941">
        <v>1430.52</v>
      </c>
      <c r="AD941">
        <v>1416.76</v>
      </c>
      <c r="AE941">
        <v>1385.6</v>
      </c>
      <c r="AF941">
        <v>1332.96</v>
      </c>
      <c r="AG941">
        <v>1326.88</v>
      </c>
      <c r="AH941">
        <v>1265.92</v>
      </c>
      <c r="AI941">
        <v>552.32000000000005</v>
      </c>
      <c r="AJ941">
        <v>677.96</v>
      </c>
      <c r="AK941">
        <v>660.16</v>
      </c>
      <c r="AL941">
        <v>823.92</v>
      </c>
      <c r="AM941">
        <v>937.44</v>
      </c>
      <c r="AN941">
        <v>812.16</v>
      </c>
      <c r="AO941">
        <v>288.32</v>
      </c>
      <c r="AP941">
        <v>287.83999999999997</v>
      </c>
      <c r="AQ941">
        <v>276.72000000000003</v>
      </c>
      <c r="AR941">
        <v>700.48</v>
      </c>
      <c r="AS941">
        <v>866.84</v>
      </c>
      <c r="AT941">
        <v>873.24</v>
      </c>
      <c r="AU941">
        <v>54.5</v>
      </c>
      <c r="AV941">
        <v>55</v>
      </c>
      <c r="AW941">
        <v>55</v>
      </c>
      <c r="AX941">
        <v>55</v>
      </c>
      <c r="AY941">
        <v>55</v>
      </c>
      <c r="AZ941">
        <v>55</v>
      </c>
      <c r="BA941">
        <v>55</v>
      </c>
      <c r="BB941">
        <v>55</v>
      </c>
      <c r="BC941">
        <v>55</v>
      </c>
      <c r="BD941">
        <v>55</v>
      </c>
      <c r="BE941">
        <v>57</v>
      </c>
      <c r="BF941">
        <v>59</v>
      </c>
      <c r="BG941">
        <v>60.5</v>
      </c>
      <c r="BH941">
        <v>62.5</v>
      </c>
      <c r="BI941">
        <v>63</v>
      </c>
      <c r="BJ941">
        <v>62.5</v>
      </c>
      <c r="BK941">
        <v>62</v>
      </c>
      <c r="BL941">
        <v>61.5</v>
      </c>
      <c r="BM941">
        <v>60.5</v>
      </c>
      <c r="BN941">
        <v>58.5</v>
      </c>
      <c r="BO941">
        <v>57.5</v>
      </c>
      <c r="BP941">
        <v>56.5</v>
      </c>
      <c r="BQ941">
        <v>56</v>
      </c>
      <c r="BR941">
        <v>55.5</v>
      </c>
      <c r="BS941">
        <v>3.1367189999999998</v>
      </c>
      <c r="BT941">
        <v>-18.41168</v>
      </c>
      <c r="BU941">
        <v>-17.579039999999999</v>
      </c>
      <c r="BV941">
        <v>-15.13489</v>
      </c>
      <c r="BW941">
        <v>-13.351380000000001</v>
      </c>
      <c r="BX941">
        <v>-11.69769</v>
      </c>
      <c r="BY941">
        <v>-15.090579999999999</v>
      </c>
      <c r="BZ941">
        <v>-1.8137209999999999</v>
      </c>
      <c r="CA941">
        <v>9.9708249999999996</v>
      </c>
      <c r="CB941">
        <v>31.98254</v>
      </c>
      <c r="CC941">
        <v>41.48169</v>
      </c>
      <c r="CD941">
        <v>7.7646480000000002</v>
      </c>
      <c r="CE941">
        <v>-41.294490000000003</v>
      </c>
      <c r="CF941">
        <v>-31.701160000000002</v>
      </c>
      <c r="CG941">
        <v>-0.42469790000000002</v>
      </c>
      <c r="CH941">
        <v>-80.487780000000001</v>
      </c>
      <c r="CI941">
        <v>-82.934650000000005</v>
      </c>
      <c r="CJ941">
        <v>27.605360000000001</v>
      </c>
      <c r="CK941">
        <v>405.851</v>
      </c>
      <c r="CL941">
        <v>483.43680000000001</v>
      </c>
      <c r="CM941">
        <v>449.38639999999998</v>
      </c>
      <c r="CN941">
        <v>27.55254</v>
      </c>
      <c r="CO941">
        <v>-42.523769999999999</v>
      </c>
      <c r="CP941">
        <v>-59.440489999999997</v>
      </c>
      <c r="CQ941">
        <v>397.81720000000001</v>
      </c>
      <c r="CR941">
        <v>130.1934</v>
      </c>
      <c r="CS941">
        <v>108.9366</v>
      </c>
      <c r="CT941">
        <v>131.08629999999999</v>
      </c>
      <c r="CU941">
        <v>115.0424</v>
      </c>
      <c r="CV941">
        <v>98.239140000000006</v>
      </c>
      <c r="CW941">
        <v>65.283720000000002</v>
      </c>
      <c r="CX941">
        <v>51.264749999999999</v>
      </c>
      <c r="CY941">
        <v>80.217979999999997</v>
      </c>
      <c r="CZ941">
        <v>565.38499999999999</v>
      </c>
      <c r="DA941">
        <v>659.19029999999998</v>
      </c>
      <c r="DB941">
        <v>491.22629999999998</v>
      </c>
      <c r="DC941">
        <v>3010.971</v>
      </c>
      <c r="DD941">
        <v>5067.0940000000001</v>
      </c>
      <c r="DE941">
        <v>6192.7150000000001</v>
      </c>
      <c r="DF941">
        <v>2363.348</v>
      </c>
      <c r="DG941">
        <v>1377.9190000000001</v>
      </c>
      <c r="DH941">
        <v>3667.3270000000002</v>
      </c>
      <c r="DI941">
        <v>17535.62</v>
      </c>
      <c r="DJ941">
        <v>5262.5770000000002</v>
      </c>
      <c r="DK941">
        <v>10733.26</v>
      </c>
      <c r="DL941">
        <v>6757.77</v>
      </c>
      <c r="DM941">
        <v>1363.8520000000001</v>
      </c>
      <c r="DN941">
        <v>1452.846</v>
      </c>
      <c r="DO941">
        <v>19</v>
      </c>
      <c r="DP941">
        <v>20</v>
      </c>
    </row>
    <row r="942" spans="1:120" hidden="1" x14ac:dyDescent="0.25">
      <c r="A942" t="str">
        <f t="shared" si="14"/>
        <v>All_Prescribed DA 1-4 (1PM-9PM)_44397_19-21</v>
      </c>
      <c r="B942" t="s">
        <v>62</v>
      </c>
      <c r="C942" t="s">
        <v>61</v>
      </c>
      <c r="D942" t="s">
        <v>61</v>
      </c>
      <c r="E942" t="s">
        <v>61</v>
      </c>
      <c r="F942" t="s">
        <v>61</v>
      </c>
      <c r="G942" t="s">
        <v>61</v>
      </c>
      <c r="H942" t="s">
        <v>61</v>
      </c>
      <c r="I942" t="s">
        <v>61</v>
      </c>
      <c r="J942" t="s">
        <v>61</v>
      </c>
      <c r="K942" t="s">
        <v>214</v>
      </c>
      <c r="L942" s="18">
        <v>44397</v>
      </c>
      <c r="M942">
        <v>19</v>
      </c>
      <c r="N942">
        <v>21</v>
      </c>
      <c r="O942" t="s">
        <v>258</v>
      </c>
      <c r="P942">
        <v>7</v>
      </c>
      <c r="Q942">
        <v>5</v>
      </c>
      <c r="R942">
        <v>0</v>
      </c>
      <c r="S942">
        <v>1</v>
      </c>
      <c r="T942">
        <v>1</v>
      </c>
      <c r="U942">
        <v>0</v>
      </c>
      <c r="V942">
        <v>1</v>
      </c>
      <c r="W942">
        <v>207.46039999999999</v>
      </c>
      <c r="X942">
        <v>206.00299999999999</v>
      </c>
      <c r="Y942">
        <v>199.61199999999999</v>
      </c>
      <c r="Z942">
        <v>198.8322</v>
      </c>
      <c r="AA942">
        <v>199.8374</v>
      </c>
      <c r="AB942">
        <v>201.2878</v>
      </c>
      <c r="AC942">
        <v>213.1738</v>
      </c>
      <c r="AD942">
        <v>245.46340000000001</v>
      </c>
      <c r="AE942">
        <v>267.40559999999999</v>
      </c>
      <c r="AF942">
        <v>291.33999999999997</v>
      </c>
      <c r="AG942">
        <v>318.8766</v>
      </c>
      <c r="AH942">
        <v>332.57</v>
      </c>
      <c r="AI942">
        <v>346.1626</v>
      </c>
      <c r="AJ942">
        <v>349.1628</v>
      </c>
      <c r="AK942">
        <v>351.41820000000001</v>
      </c>
      <c r="AL942">
        <v>368.98680000000002</v>
      </c>
      <c r="AM942">
        <v>360.9676</v>
      </c>
      <c r="AN942">
        <v>356.31959999999998</v>
      </c>
      <c r="AO942">
        <v>360.71559999999999</v>
      </c>
      <c r="AP942">
        <v>335.25659999999999</v>
      </c>
      <c r="AQ942">
        <v>275.46679999999998</v>
      </c>
      <c r="AR942">
        <v>220.23820000000001</v>
      </c>
      <c r="AS942">
        <v>232.44059999999999</v>
      </c>
      <c r="AT942">
        <v>214.40020000000001</v>
      </c>
      <c r="AU942">
        <v>62.3</v>
      </c>
      <c r="AV942">
        <v>61.5</v>
      </c>
      <c r="AW942">
        <v>61.3</v>
      </c>
      <c r="AX942">
        <v>61</v>
      </c>
      <c r="AY942">
        <v>60.5</v>
      </c>
      <c r="AZ942">
        <v>59.9</v>
      </c>
      <c r="BA942">
        <v>59.6</v>
      </c>
      <c r="BB942">
        <v>59.7</v>
      </c>
      <c r="BC942">
        <v>61.9</v>
      </c>
      <c r="BD942">
        <v>64</v>
      </c>
      <c r="BE942">
        <v>67.2</v>
      </c>
      <c r="BF942">
        <v>70</v>
      </c>
      <c r="BG942">
        <v>72.400000000000006</v>
      </c>
      <c r="BH942">
        <v>75</v>
      </c>
      <c r="BI942">
        <v>77.400000000000006</v>
      </c>
      <c r="BJ942">
        <v>79.2</v>
      </c>
      <c r="BK942">
        <v>78.900000000000006</v>
      </c>
      <c r="BL942">
        <v>78.5</v>
      </c>
      <c r="BM942">
        <v>77.3</v>
      </c>
      <c r="BN942">
        <v>73.099999999999994</v>
      </c>
      <c r="BO942">
        <v>69</v>
      </c>
      <c r="BP942">
        <v>66.5</v>
      </c>
      <c r="BQ942">
        <v>64.5</v>
      </c>
      <c r="BR942">
        <v>63.7</v>
      </c>
      <c r="BS942">
        <v>-7.6967489999999996</v>
      </c>
      <c r="BT942">
        <v>0.23668990000000001</v>
      </c>
      <c r="BU942">
        <v>0.62865859999999996</v>
      </c>
      <c r="BV942">
        <v>-3.46063E-2</v>
      </c>
      <c r="BW942">
        <v>-2.8016200000000002</v>
      </c>
      <c r="BX942">
        <v>-3.860751</v>
      </c>
      <c r="BY942">
        <v>-3.9225129999999999</v>
      </c>
      <c r="BZ942">
        <v>-8.4298520000000003</v>
      </c>
      <c r="CA942">
        <v>3.1698469999999999</v>
      </c>
      <c r="CB942">
        <v>15.0345</v>
      </c>
      <c r="CC942">
        <v>15.809519999999999</v>
      </c>
      <c r="CD942">
        <v>10.93502</v>
      </c>
      <c r="CE942">
        <v>6.629766</v>
      </c>
      <c r="CF942">
        <v>7.4941120000000003</v>
      </c>
      <c r="CG942">
        <v>4.4525969999999999</v>
      </c>
      <c r="CH942">
        <v>-2.4549789999999998</v>
      </c>
      <c r="CI942">
        <v>-0.57535760000000002</v>
      </c>
      <c r="CJ942">
        <v>-10.11186</v>
      </c>
      <c r="CK942">
        <v>-20.2532</v>
      </c>
      <c r="CL942">
        <v>-23.083570000000002</v>
      </c>
      <c r="CM942">
        <v>-17.374210000000001</v>
      </c>
      <c r="CN942">
        <v>-10.10993</v>
      </c>
      <c r="CO942">
        <v>-12.963520000000001</v>
      </c>
      <c r="CP942">
        <v>-5.9693670000000001</v>
      </c>
      <c r="CQ942">
        <v>54.334820000000001</v>
      </c>
      <c r="CR942">
        <v>3.8175849999999998</v>
      </c>
      <c r="CS942">
        <v>2.820255</v>
      </c>
      <c r="CT942">
        <v>3.059237</v>
      </c>
      <c r="CU942">
        <v>1.9887360000000001</v>
      </c>
      <c r="CV942">
        <v>3.6173989999999998</v>
      </c>
      <c r="CW942">
        <v>3.7464900000000001</v>
      </c>
      <c r="CX942">
        <v>16.116009999999999</v>
      </c>
      <c r="CY942">
        <v>13.71724</v>
      </c>
      <c r="CZ942">
        <v>19.59909</v>
      </c>
      <c r="DA942">
        <v>14.874230000000001</v>
      </c>
      <c r="DB942">
        <v>17.077490000000001</v>
      </c>
      <c r="DC942">
        <v>57.270159999999997</v>
      </c>
      <c r="DD942">
        <v>166.01599999999999</v>
      </c>
      <c r="DE942">
        <v>179.81950000000001</v>
      </c>
      <c r="DF942">
        <v>203.4384</v>
      </c>
      <c r="DG942">
        <v>165.47049999999999</v>
      </c>
      <c r="DH942">
        <v>162.5187</v>
      </c>
      <c r="DI942">
        <v>150.95169999999999</v>
      </c>
      <c r="DJ942">
        <v>143.56309999999999</v>
      </c>
      <c r="DK942">
        <v>158.84710000000001</v>
      </c>
      <c r="DL942">
        <v>144.58449999999999</v>
      </c>
      <c r="DM942">
        <v>111.40219999999999</v>
      </c>
      <c r="DN942">
        <v>31.010729999999999</v>
      </c>
      <c r="DO942">
        <v>19</v>
      </c>
      <c r="DP942">
        <v>21</v>
      </c>
    </row>
    <row r="943" spans="1:120" hidden="1" x14ac:dyDescent="0.25">
      <c r="A943" t="str">
        <f t="shared" si="14"/>
        <v>Industry_Type-1. Agriculture, Mining &amp; Construction_Prescribed DA 1-4 (1PM-9PM)_44397_19-21</v>
      </c>
      <c r="B943" t="s">
        <v>62</v>
      </c>
      <c r="C943" t="s">
        <v>211</v>
      </c>
      <c r="D943" t="s">
        <v>61</v>
      </c>
      <c r="E943" t="s">
        <v>61</v>
      </c>
      <c r="F943" t="s">
        <v>61</v>
      </c>
      <c r="G943" t="s">
        <v>30</v>
      </c>
      <c r="H943" t="s">
        <v>61</v>
      </c>
      <c r="I943" t="s">
        <v>61</v>
      </c>
      <c r="J943" t="s">
        <v>61</v>
      </c>
      <c r="K943" t="s">
        <v>214</v>
      </c>
      <c r="L943" s="18">
        <v>44397</v>
      </c>
      <c r="M943">
        <v>19</v>
      </c>
      <c r="N943">
        <v>21</v>
      </c>
      <c r="O943" t="s">
        <v>258</v>
      </c>
      <c r="P943">
        <v>2</v>
      </c>
      <c r="Q943">
        <v>0</v>
      </c>
      <c r="R943">
        <v>0</v>
      </c>
      <c r="S943">
        <v>0</v>
      </c>
      <c r="T943">
        <v>1</v>
      </c>
      <c r="U943">
        <v>0</v>
      </c>
      <c r="V943">
        <v>1</v>
      </c>
      <c r="DO943">
        <v>19</v>
      </c>
      <c r="DP943">
        <v>21</v>
      </c>
    </row>
    <row r="944" spans="1:120" hidden="1" x14ac:dyDescent="0.25">
      <c r="A944" t="str">
        <f t="shared" si="14"/>
        <v>Size_Grp-20 to 199.99 kW_Prescribed DA 1-4 (1PM-9PM)_44397_19-21</v>
      </c>
      <c r="B944" t="s">
        <v>62</v>
      </c>
      <c r="C944" t="s">
        <v>201</v>
      </c>
      <c r="D944" t="s">
        <v>61</v>
      </c>
      <c r="E944" t="s">
        <v>61</v>
      </c>
      <c r="F944" t="s">
        <v>61</v>
      </c>
      <c r="G944" t="s">
        <v>61</v>
      </c>
      <c r="H944" t="s">
        <v>61</v>
      </c>
      <c r="I944" t="s">
        <v>61</v>
      </c>
      <c r="J944" t="s">
        <v>101</v>
      </c>
      <c r="K944" t="s">
        <v>214</v>
      </c>
      <c r="L944" s="18">
        <v>44397</v>
      </c>
      <c r="M944">
        <v>19</v>
      </c>
      <c r="N944">
        <v>21</v>
      </c>
      <c r="O944" t="s">
        <v>258</v>
      </c>
      <c r="P944">
        <v>3</v>
      </c>
      <c r="Q944">
        <v>3</v>
      </c>
      <c r="R944">
        <v>0</v>
      </c>
      <c r="S944">
        <v>1</v>
      </c>
      <c r="T944">
        <v>1</v>
      </c>
      <c r="U944">
        <v>0</v>
      </c>
      <c r="V944">
        <v>1</v>
      </c>
      <c r="W944">
        <v>145.874</v>
      </c>
      <c r="X944">
        <v>144.83799999999999</v>
      </c>
      <c r="Y944">
        <v>140.27600000000001</v>
      </c>
      <c r="Z944">
        <v>139.71700000000001</v>
      </c>
      <c r="AA944">
        <v>140.43600000000001</v>
      </c>
      <c r="AB944">
        <v>141.47900000000001</v>
      </c>
      <c r="AC944">
        <v>149.95699999999999</v>
      </c>
      <c r="AD944">
        <v>158.59299999999999</v>
      </c>
      <c r="AE944">
        <v>181.74199999999999</v>
      </c>
      <c r="AF944">
        <v>196.19499999999999</v>
      </c>
      <c r="AG944">
        <v>209.322</v>
      </c>
      <c r="AH944">
        <v>217.53800000000001</v>
      </c>
      <c r="AI944">
        <v>226.34800000000001</v>
      </c>
      <c r="AJ944">
        <v>223.49600000000001</v>
      </c>
      <c r="AK944">
        <v>224.71600000000001</v>
      </c>
      <c r="AL944">
        <v>236.46700000000001</v>
      </c>
      <c r="AM944">
        <v>227.101</v>
      </c>
      <c r="AN944">
        <v>226.10599999999999</v>
      </c>
      <c r="AO944">
        <v>230.41</v>
      </c>
      <c r="AP944">
        <v>217.45500000000001</v>
      </c>
      <c r="AQ944">
        <v>184.863</v>
      </c>
      <c r="AR944">
        <v>154.99799999999999</v>
      </c>
      <c r="AS944">
        <v>163.71600000000001</v>
      </c>
      <c r="AT944">
        <v>150.834</v>
      </c>
      <c r="AU944">
        <v>61.5</v>
      </c>
      <c r="AV944">
        <v>60.833333000000003</v>
      </c>
      <c r="AW944">
        <v>61.166666999999997</v>
      </c>
      <c r="AX944">
        <v>61</v>
      </c>
      <c r="AY944">
        <v>60.5</v>
      </c>
      <c r="AZ944">
        <v>60.166666999999997</v>
      </c>
      <c r="BA944">
        <v>60</v>
      </c>
      <c r="BB944">
        <v>59.833333000000003</v>
      </c>
      <c r="BC944">
        <v>61.5</v>
      </c>
      <c r="BD944">
        <v>62.666666999999997</v>
      </c>
      <c r="BE944">
        <v>65.333332999999996</v>
      </c>
      <c r="BF944">
        <v>67.333332999999996</v>
      </c>
      <c r="BG944">
        <v>68.666667000000004</v>
      </c>
      <c r="BH944">
        <v>70.333332999999996</v>
      </c>
      <c r="BI944">
        <v>72.333332999999996</v>
      </c>
      <c r="BJ944">
        <v>74</v>
      </c>
      <c r="BK944">
        <v>73.833332999999996</v>
      </c>
      <c r="BL944">
        <v>73.833332999999996</v>
      </c>
      <c r="BM944">
        <v>72.5</v>
      </c>
      <c r="BN944">
        <v>69.5</v>
      </c>
      <c r="BO944">
        <v>66.333332999999996</v>
      </c>
      <c r="BP944">
        <v>64.5</v>
      </c>
      <c r="BQ944">
        <v>63.166666999999997</v>
      </c>
      <c r="BR944">
        <v>62.5</v>
      </c>
      <c r="BS944">
        <v>-5.4302339999999996</v>
      </c>
      <c r="BT944">
        <v>7.5426099999999996E-2</v>
      </c>
      <c r="BU944">
        <v>0.35267500000000002</v>
      </c>
      <c r="BV944">
        <v>-0.1200085</v>
      </c>
      <c r="BW944">
        <v>-2.0819320000000001</v>
      </c>
      <c r="BX944">
        <v>-2.8471479999999998</v>
      </c>
      <c r="BY944">
        <v>-2.894056</v>
      </c>
      <c r="BZ944">
        <v>-3.0404740000000001</v>
      </c>
      <c r="CA944">
        <v>2.5073639999999999</v>
      </c>
      <c r="CB944">
        <v>7.9265049999999997</v>
      </c>
      <c r="CC944">
        <v>10.244199999999999</v>
      </c>
      <c r="CD944">
        <v>5.8396210000000002</v>
      </c>
      <c r="CE944">
        <v>3.8968959999999999</v>
      </c>
      <c r="CF944">
        <v>6.405119</v>
      </c>
      <c r="CG944">
        <v>3.4335749999999998</v>
      </c>
      <c r="CH944">
        <v>-0.66941640000000002</v>
      </c>
      <c r="CI944">
        <v>1.353329</v>
      </c>
      <c r="CJ944">
        <v>-5.7193909999999999</v>
      </c>
      <c r="CK944">
        <v>-13.194100000000001</v>
      </c>
      <c r="CL944">
        <v>-16.463419999999999</v>
      </c>
      <c r="CM944">
        <v>-13.413320000000001</v>
      </c>
      <c r="CN944">
        <v>-8.5460270000000005</v>
      </c>
      <c r="CO944">
        <v>-9.374231</v>
      </c>
      <c r="CP944">
        <v>-4.3583350000000003</v>
      </c>
      <c r="CQ944">
        <v>27.669550000000001</v>
      </c>
      <c r="CR944">
        <v>1.9369989999999999</v>
      </c>
      <c r="CS944">
        <v>1.428167</v>
      </c>
      <c r="CT944">
        <v>1.5501720000000001</v>
      </c>
      <c r="CU944">
        <v>1.0040210000000001</v>
      </c>
      <c r="CV944">
        <v>1.834152</v>
      </c>
      <c r="CW944">
        <v>1.9022600000000001</v>
      </c>
      <c r="CX944">
        <v>4.7220230000000001</v>
      </c>
      <c r="CY944">
        <v>3.649127</v>
      </c>
      <c r="CZ944">
        <v>8.0572099999999995</v>
      </c>
      <c r="DA944">
        <v>6.6316300000000004</v>
      </c>
      <c r="DB944">
        <v>8.1138779999999997</v>
      </c>
      <c r="DC944">
        <v>27.838989999999999</v>
      </c>
      <c r="DD944">
        <v>83.883219999999994</v>
      </c>
      <c r="DE944">
        <v>88.332490000000007</v>
      </c>
      <c r="DF944">
        <v>102.988</v>
      </c>
      <c r="DG944">
        <v>82.570049999999995</v>
      </c>
      <c r="DH944">
        <v>82.19171</v>
      </c>
      <c r="DI944">
        <v>75.897490000000005</v>
      </c>
      <c r="DJ944">
        <v>70.330669999999998</v>
      </c>
      <c r="DK944">
        <v>78.299059999999997</v>
      </c>
      <c r="DL944">
        <v>73.084370000000007</v>
      </c>
      <c r="DM944">
        <v>56.759410000000003</v>
      </c>
      <c r="DN944">
        <v>15.74061</v>
      </c>
      <c r="DO944">
        <v>19</v>
      </c>
      <c r="DP944">
        <v>21</v>
      </c>
    </row>
    <row r="945" spans="1:120" x14ac:dyDescent="0.25">
      <c r="A945" t="str">
        <f t="shared" si="14"/>
        <v>AutoDR-No_Prescribed DA 1-4 (1PM-9PM)_44397_19-21</v>
      </c>
      <c r="B945" t="s">
        <v>62</v>
      </c>
      <c r="C945" t="s">
        <v>321</v>
      </c>
      <c r="D945" t="s">
        <v>61</v>
      </c>
      <c r="E945" t="s">
        <v>61</v>
      </c>
      <c r="F945" t="s">
        <v>61</v>
      </c>
      <c r="G945" t="s">
        <v>61</v>
      </c>
      <c r="H945" t="s">
        <v>97</v>
      </c>
      <c r="I945" t="s">
        <v>61</v>
      </c>
      <c r="J945" t="s">
        <v>61</v>
      </c>
      <c r="K945" t="s">
        <v>214</v>
      </c>
      <c r="L945" s="18">
        <v>44397</v>
      </c>
      <c r="M945">
        <v>19</v>
      </c>
      <c r="N945">
        <v>21</v>
      </c>
      <c r="O945" t="s">
        <v>258</v>
      </c>
      <c r="P945">
        <v>6</v>
      </c>
      <c r="Q945">
        <v>4</v>
      </c>
      <c r="R945">
        <v>0</v>
      </c>
      <c r="S945">
        <v>1</v>
      </c>
      <c r="T945">
        <v>1</v>
      </c>
      <c r="U945">
        <v>0</v>
      </c>
      <c r="V945">
        <v>1</v>
      </c>
      <c r="W945">
        <v>212.91900000000001</v>
      </c>
      <c r="X945">
        <v>210.39750000000001</v>
      </c>
      <c r="Y945">
        <v>203.67</v>
      </c>
      <c r="Z945">
        <v>202.71449999999999</v>
      </c>
      <c r="AA945">
        <v>203.79150000000001</v>
      </c>
      <c r="AB945">
        <v>205.34549999999999</v>
      </c>
      <c r="AC945">
        <v>218.0805</v>
      </c>
      <c r="AD945">
        <v>252.5565</v>
      </c>
      <c r="AE945">
        <v>256.98599999999999</v>
      </c>
      <c r="AF945">
        <v>278.19</v>
      </c>
      <c r="AG945">
        <v>289.45350000000002</v>
      </c>
      <c r="AH945">
        <v>299.20499999999998</v>
      </c>
      <c r="AI945">
        <v>312.20850000000002</v>
      </c>
      <c r="AJ945">
        <v>313.62299999999999</v>
      </c>
      <c r="AK945">
        <v>315.67950000000002</v>
      </c>
      <c r="AL945">
        <v>331.38299999999998</v>
      </c>
      <c r="AM945">
        <v>326.27100000000002</v>
      </c>
      <c r="AN945">
        <v>319.971</v>
      </c>
      <c r="AO945">
        <v>324.80099999999999</v>
      </c>
      <c r="AP945">
        <v>302.56349999999998</v>
      </c>
      <c r="AQ945">
        <v>254.703</v>
      </c>
      <c r="AR945">
        <v>226.7295</v>
      </c>
      <c r="AS945">
        <v>240.1635</v>
      </c>
      <c r="AT945">
        <v>220.83449999999999</v>
      </c>
      <c r="AU945">
        <v>62.75</v>
      </c>
      <c r="AV945">
        <v>61.875</v>
      </c>
      <c r="AW945">
        <v>61.375</v>
      </c>
      <c r="AX945">
        <v>61</v>
      </c>
      <c r="AY945">
        <v>60.5</v>
      </c>
      <c r="AZ945">
        <v>59.75</v>
      </c>
      <c r="BA945">
        <v>59.375</v>
      </c>
      <c r="BB945">
        <v>59.625</v>
      </c>
      <c r="BC945">
        <v>62.125</v>
      </c>
      <c r="BD945">
        <v>64.75</v>
      </c>
      <c r="BE945">
        <v>68.25</v>
      </c>
      <c r="BF945">
        <v>71.5</v>
      </c>
      <c r="BG945">
        <v>74.5</v>
      </c>
      <c r="BH945">
        <v>77.625</v>
      </c>
      <c r="BI945">
        <v>80.25</v>
      </c>
      <c r="BJ945">
        <v>82.125</v>
      </c>
      <c r="BK945">
        <v>81.75</v>
      </c>
      <c r="BL945">
        <v>81.125</v>
      </c>
      <c r="BM945">
        <v>80</v>
      </c>
      <c r="BN945">
        <v>75.125</v>
      </c>
      <c r="BO945">
        <v>70.5</v>
      </c>
      <c r="BP945">
        <v>67.625</v>
      </c>
      <c r="BQ945">
        <v>65.25</v>
      </c>
      <c r="BR945">
        <v>64.375</v>
      </c>
      <c r="BS945">
        <v>-7.9455840000000002</v>
      </c>
      <c r="BT945">
        <v>0.3857892</v>
      </c>
      <c r="BU945">
        <v>0.79881409999999997</v>
      </c>
      <c r="BV945">
        <v>0.16043189999999999</v>
      </c>
      <c r="BW945">
        <v>-2.755306</v>
      </c>
      <c r="BX945">
        <v>-3.5190320000000002</v>
      </c>
      <c r="BY945">
        <v>-4.1896940000000003</v>
      </c>
      <c r="BZ945">
        <v>-8.1010969999999993</v>
      </c>
      <c r="CA945">
        <v>2.6207530000000001</v>
      </c>
      <c r="CB945">
        <v>15.052379999999999</v>
      </c>
      <c r="CC945">
        <v>15.55556</v>
      </c>
      <c r="CD945">
        <v>12.57197</v>
      </c>
      <c r="CE945">
        <v>6.1031240000000002</v>
      </c>
      <c r="CF945">
        <v>7.0303129999999996</v>
      </c>
      <c r="CG945">
        <v>5.1158799999999998</v>
      </c>
      <c r="CH945">
        <v>-1.302219</v>
      </c>
      <c r="CI945">
        <v>-1.4484919999999999</v>
      </c>
      <c r="CJ945">
        <v>-6.4552949999999996</v>
      </c>
      <c r="CK945">
        <v>-16.028770000000002</v>
      </c>
      <c r="CL945">
        <v>-19.045300000000001</v>
      </c>
      <c r="CM945">
        <v>-17.44041</v>
      </c>
      <c r="CN945">
        <v>-11.752359999999999</v>
      </c>
      <c r="CO945">
        <v>-15.27647</v>
      </c>
      <c r="CP945">
        <v>-6.2895339999999997</v>
      </c>
      <c r="CQ945">
        <v>62.062139999999999</v>
      </c>
      <c r="CR945">
        <v>4.018052</v>
      </c>
      <c r="CS945">
        <v>2.8991340000000001</v>
      </c>
      <c r="CT945">
        <v>3.153578</v>
      </c>
      <c r="CU945">
        <v>1.921867</v>
      </c>
      <c r="CV945">
        <v>3.524575</v>
      </c>
      <c r="CW945">
        <v>2.9444840000000001</v>
      </c>
      <c r="CX945">
        <v>15.97641</v>
      </c>
      <c r="CY945">
        <v>12.7028</v>
      </c>
      <c r="CZ945">
        <v>20.819369999999999</v>
      </c>
      <c r="DA945">
        <v>14.89509</v>
      </c>
      <c r="DB945">
        <v>18.927199999999999</v>
      </c>
      <c r="DC945">
        <v>64.83999</v>
      </c>
      <c r="DD945">
        <v>188.875</v>
      </c>
      <c r="DE945">
        <v>204.99529999999999</v>
      </c>
      <c r="DF945">
        <v>231.9546</v>
      </c>
      <c r="DG945">
        <v>188.29130000000001</v>
      </c>
      <c r="DH945">
        <v>180.3023</v>
      </c>
      <c r="DI945">
        <v>166.8322</v>
      </c>
      <c r="DJ945">
        <v>152.7199</v>
      </c>
      <c r="DK945">
        <v>153.61330000000001</v>
      </c>
      <c r="DL945">
        <v>122.97410000000001</v>
      </c>
      <c r="DM945">
        <v>125.6396</v>
      </c>
      <c r="DN945">
        <v>35.244619999999998</v>
      </c>
      <c r="DO945">
        <v>19</v>
      </c>
      <c r="DP945">
        <v>21</v>
      </c>
    </row>
    <row r="946" spans="1:120" hidden="1" x14ac:dyDescent="0.25">
      <c r="A946" t="str">
        <f t="shared" si="14"/>
        <v>LCA-Greater Bay Area_Prescribed DA 1-4 (1PM-9PM)_44397_19-21</v>
      </c>
      <c r="B946" t="s">
        <v>62</v>
      </c>
      <c r="C946" t="s">
        <v>209</v>
      </c>
      <c r="D946" t="s">
        <v>36</v>
      </c>
      <c r="E946" t="s">
        <v>61</v>
      </c>
      <c r="F946" t="s">
        <v>61</v>
      </c>
      <c r="G946" t="s">
        <v>61</v>
      </c>
      <c r="H946" t="s">
        <v>61</v>
      </c>
      <c r="I946" t="s">
        <v>61</v>
      </c>
      <c r="J946" t="s">
        <v>61</v>
      </c>
      <c r="K946" t="s">
        <v>214</v>
      </c>
      <c r="L946" s="18">
        <v>44397</v>
      </c>
      <c r="M946">
        <v>19</v>
      </c>
      <c r="N946">
        <v>21</v>
      </c>
      <c r="O946" t="s">
        <v>258</v>
      </c>
      <c r="P946">
        <v>7</v>
      </c>
      <c r="Q946">
        <v>5</v>
      </c>
      <c r="R946">
        <v>0</v>
      </c>
      <c r="S946">
        <v>1</v>
      </c>
      <c r="T946">
        <v>1</v>
      </c>
      <c r="U946">
        <v>0</v>
      </c>
      <c r="V946">
        <v>1</v>
      </c>
      <c r="W946">
        <v>207.46039999999999</v>
      </c>
      <c r="X946">
        <v>206.00299999999999</v>
      </c>
      <c r="Y946">
        <v>199.61199999999999</v>
      </c>
      <c r="Z946">
        <v>198.8322</v>
      </c>
      <c r="AA946">
        <v>199.8374</v>
      </c>
      <c r="AB946">
        <v>201.2878</v>
      </c>
      <c r="AC946">
        <v>213.1738</v>
      </c>
      <c r="AD946">
        <v>245.46340000000001</v>
      </c>
      <c r="AE946">
        <v>267.40559999999999</v>
      </c>
      <c r="AF946">
        <v>291.33999999999997</v>
      </c>
      <c r="AG946">
        <v>318.8766</v>
      </c>
      <c r="AH946">
        <v>332.57</v>
      </c>
      <c r="AI946">
        <v>346.1626</v>
      </c>
      <c r="AJ946">
        <v>349.1628</v>
      </c>
      <c r="AK946">
        <v>351.41820000000001</v>
      </c>
      <c r="AL946">
        <v>368.98680000000002</v>
      </c>
      <c r="AM946">
        <v>360.9676</v>
      </c>
      <c r="AN946">
        <v>356.31959999999998</v>
      </c>
      <c r="AO946">
        <v>360.71559999999999</v>
      </c>
      <c r="AP946">
        <v>335.25659999999999</v>
      </c>
      <c r="AQ946">
        <v>275.46679999999998</v>
      </c>
      <c r="AR946">
        <v>220.23820000000001</v>
      </c>
      <c r="AS946">
        <v>232.44059999999999</v>
      </c>
      <c r="AT946">
        <v>214.40020000000001</v>
      </c>
      <c r="AU946">
        <v>62.3</v>
      </c>
      <c r="AV946">
        <v>61.5</v>
      </c>
      <c r="AW946">
        <v>61.3</v>
      </c>
      <c r="AX946">
        <v>61</v>
      </c>
      <c r="AY946">
        <v>60.5</v>
      </c>
      <c r="AZ946">
        <v>59.9</v>
      </c>
      <c r="BA946">
        <v>59.6</v>
      </c>
      <c r="BB946">
        <v>59.7</v>
      </c>
      <c r="BC946">
        <v>61.9</v>
      </c>
      <c r="BD946">
        <v>64</v>
      </c>
      <c r="BE946">
        <v>67.2</v>
      </c>
      <c r="BF946">
        <v>70</v>
      </c>
      <c r="BG946">
        <v>72.400000000000006</v>
      </c>
      <c r="BH946">
        <v>75</v>
      </c>
      <c r="BI946">
        <v>77.400000000000006</v>
      </c>
      <c r="BJ946">
        <v>79.2</v>
      </c>
      <c r="BK946">
        <v>78.900000000000006</v>
      </c>
      <c r="BL946">
        <v>78.5</v>
      </c>
      <c r="BM946">
        <v>77.3</v>
      </c>
      <c r="BN946">
        <v>73.099999999999994</v>
      </c>
      <c r="BO946">
        <v>69</v>
      </c>
      <c r="BP946">
        <v>66.5</v>
      </c>
      <c r="BQ946">
        <v>64.5</v>
      </c>
      <c r="BR946">
        <v>63.7</v>
      </c>
      <c r="BS946">
        <v>-7.6967489999999996</v>
      </c>
      <c r="BT946">
        <v>0.23668990000000001</v>
      </c>
      <c r="BU946">
        <v>0.62865859999999996</v>
      </c>
      <c r="BV946">
        <v>-3.46063E-2</v>
      </c>
      <c r="BW946">
        <v>-2.8016200000000002</v>
      </c>
      <c r="BX946">
        <v>-3.860751</v>
      </c>
      <c r="BY946">
        <v>-3.9225129999999999</v>
      </c>
      <c r="BZ946">
        <v>-8.4298520000000003</v>
      </c>
      <c r="CA946">
        <v>3.1698469999999999</v>
      </c>
      <c r="CB946">
        <v>15.0345</v>
      </c>
      <c r="CC946">
        <v>15.809519999999999</v>
      </c>
      <c r="CD946">
        <v>10.93502</v>
      </c>
      <c r="CE946">
        <v>6.629766</v>
      </c>
      <c r="CF946">
        <v>7.4941120000000003</v>
      </c>
      <c r="CG946">
        <v>4.4525969999999999</v>
      </c>
      <c r="CH946">
        <v>-2.4549789999999998</v>
      </c>
      <c r="CI946">
        <v>-0.57535760000000002</v>
      </c>
      <c r="CJ946">
        <v>-10.11186</v>
      </c>
      <c r="CK946">
        <v>-20.2532</v>
      </c>
      <c r="CL946">
        <v>-23.083570000000002</v>
      </c>
      <c r="CM946">
        <v>-17.374210000000001</v>
      </c>
      <c r="CN946">
        <v>-10.10993</v>
      </c>
      <c r="CO946">
        <v>-12.963520000000001</v>
      </c>
      <c r="CP946">
        <v>-5.9693670000000001</v>
      </c>
      <c r="CQ946">
        <v>54.334820000000001</v>
      </c>
      <c r="CR946">
        <v>3.8175849999999998</v>
      </c>
      <c r="CS946">
        <v>2.820255</v>
      </c>
      <c r="CT946">
        <v>3.059237</v>
      </c>
      <c r="CU946">
        <v>1.9887360000000001</v>
      </c>
      <c r="CV946">
        <v>3.6173989999999998</v>
      </c>
      <c r="CW946">
        <v>3.7464900000000001</v>
      </c>
      <c r="CX946">
        <v>16.116009999999999</v>
      </c>
      <c r="CY946">
        <v>13.71724</v>
      </c>
      <c r="CZ946">
        <v>19.59909</v>
      </c>
      <c r="DA946">
        <v>14.874230000000001</v>
      </c>
      <c r="DB946">
        <v>17.077490000000001</v>
      </c>
      <c r="DC946">
        <v>57.270159999999997</v>
      </c>
      <c r="DD946">
        <v>166.01599999999999</v>
      </c>
      <c r="DE946">
        <v>179.81950000000001</v>
      </c>
      <c r="DF946">
        <v>203.4384</v>
      </c>
      <c r="DG946">
        <v>165.47049999999999</v>
      </c>
      <c r="DH946">
        <v>162.5187</v>
      </c>
      <c r="DI946">
        <v>150.95169999999999</v>
      </c>
      <c r="DJ946">
        <v>143.56309999999999</v>
      </c>
      <c r="DK946">
        <v>158.84710000000001</v>
      </c>
      <c r="DL946">
        <v>144.58449999999999</v>
      </c>
      <c r="DM946">
        <v>111.40219999999999</v>
      </c>
      <c r="DN946">
        <v>31.010729999999999</v>
      </c>
      <c r="DO946">
        <v>19</v>
      </c>
      <c r="DP946">
        <v>21</v>
      </c>
    </row>
    <row r="947" spans="1:120" hidden="1" x14ac:dyDescent="0.25">
      <c r="A947" t="str">
        <f t="shared" si="14"/>
        <v>Industry_Type-5. Offices, Hotels, Finance, Services_Prescribed DA 1-4 (1PM-9PM)_44397_19-21</v>
      </c>
      <c r="B947" t="s">
        <v>62</v>
      </c>
      <c r="C947" t="s">
        <v>205</v>
      </c>
      <c r="D947" t="s">
        <v>61</v>
      </c>
      <c r="E947" t="s">
        <v>61</v>
      </c>
      <c r="F947" t="s">
        <v>61</v>
      </c>
      <c r="G947" t="s">
        <v>37</v>
      </c>
      <c r="H947" t="s">
        <v>61</v>
      </c>
      <c r="I947" t="s">
        <v>61</v>
      </c>
      <c r="J947" t="s">
        <v>61</v>
      </c>
      <c r="K947" t="s">
        <v>214</v>
      </c>
      <c r="L947" s="18">
        <v>44397</v>
      </c>
      <c r="M947">
        <v>19</v>
      </c>
      <c r="N947">
        <v>21</v>
      </c>
      <c r="O947" t="s">
        <v>258</v>
      </c>
      <c r="P947">
        <v>1</v>
      </c>
      <c r="Q947">
        <v>1</v>
      </c>
      <c r="R947">
        <v>0</v>
      </c>
      <c r="S947">
        <v>0</v>
      </c>
      <c r="T947">
        <v>1</v>
      </c>
      <c r="U947">
        <v>0</v>
      </c>
      <c r="V947">
        <v>1</v>
      </c>
      <c r="W947">
        <v>135.6</v>
      </c>
      <c r="X947">
        <v>133.91999999999999</v>
      </c>
      <c r="Y947">
        <v>129.44</v>
      </c>
      <c r="Z947">
        <v>128.80000000000001</v>
      </c>
      <c r="AA947">
        <v>129.52000000000001</v>
      </c>
      <c r="AB947">
        <v>130.56</v>
      </c>
      <c r="AC947">
        <v>138.96</v>
      </c>
      <c r="AD947">
        <v>140.16</v>
      </c>
      <c r="AE947">
        <v>150.72</v>
      </c>
      <c r="AF947">
        <v>161.6</v>
      </c>
      <c r="AG947">
        <v>156.08000000000001</v>
      </c>
      <c r="AH947">
        <v>161.36000000000001</v>
      </c>
      <c r="AI947">
        <v>166.96</v>
      </c>
      <c r="AJ947">
        <v>162.56</v>
      </c>
      <c r="AK947">
        <v>163.36000000000001</v>
      </c>
      <c r="AL947">
        <v>172.32</v>
      </c>
      <c r="AM947">
        <v>165.52</v>
      </c>
      <c r="AN947">
        <v>163.76</v>
      </c>
      <c r="AO947">
        <v>168.8</v>
      </c>
      <c r="AP947">
        <v>160.56</v>
      </c>
      <c r="AQ947">
        <v>144.72</v>
      </c>
      <c r="AR947">
        <v>144.80000000000001</v>
      </c>
      <c r="AS947">
        <v>153.76</v>
      </c>
      <c r="AT947">
        <v>140.88</v>
      </c>
      <c r="AU947">
        <v>60.5</v>
      </c>
      <c r="AV947">
        <v>60</v>
      </c>
      <c r="AW947">
        <v>61</v>
      </c>
      <c r="AX947">
        <v>61</v>
      </c>
      <c r="AY947">
        <v>60.5</v>
      </c>
      <c r="AZ947">
        <v>60.5</v>
      </c>
      <c r="BA947">
        <v>60.5</v>
      </c>
      <c r="BB947">
        <v>60</v>
      </c>
      <c r="BC947">
        <v>61</v>
      </c>
      <c r="BD947">
        <v>61</v>
      </c>
      <c r="BE947">
        <v>63</v>
      </c>
      <c r="BF947">
        <v>64</v>
      </c>
      <c r="BG947">
        <v>64</v>
      </c>
      <c r="BH947">
        <v>64.5</v>
      </c>
      <c r="BI947">
        <v>66</v>
      </c>
      <c r="BJ947">
        <v>67.5</v>
      </c>
      <c r="BK947">
        <v>67.5</v>
      </c>
      <c r="BL947">
        <v>68</v>
      </c>
      <c r="BM947">
        <v>66.5</v>
      </c>
      <c r="BN947">
        <v>65</v>
      </c>
      <c r="BO947">
        <v>63</v>
      </c>
      <c r="BP947">
        <v>62</v>
      </c>
      <c r="BQ947">
        <v>61.5</v>
      </c>
      <c r="BR947">
        <v>61</v>
      </c>
      <c r="BS947">
        <v>-5.2725070000000001</v>
      </c>
      <c r="BT947">
        <v>3.7582400000000002E-2</v>
      </c>
      <c r="BU947">
        <v>0.32160949999999999</v>
      </c>
      <c r="BV947">
        <v>-8.4121699999999994E-2</v>
      </c>
      <c r="BW947">
        <v>-2.0044559999999998</v>
      </c>
      <c r="BX947">
        <v>-2.479759</v>
      </c>
      <c r="BY947">
        <v>-3.0073240000000001</v>
      </c>
      <c r="BZ947">
        <v>-1.7070160000000001</v>
      </c>
      <c r="CA947">
        <v>1.865143</v>
      </c>
      <c r="CB947">
        <v>7.1379999999999999</v>
      </c>
      <c r="CC947">
        <v>8.8682099999999995</v>
      </c>
      <c r="CD947">
        <v>5.3017880000000002</v>
      </c>
      <c r="CE947">
        <v>3.054611</v>
      </c>
      <c r="CF947">
        <v>4.8537140000000001</v>
      </c>
      <c r="CG947">
        <v>3.5617679999999998</v>
      </c>
      <c r="CH947">
        <v>9.3536400000000006E-2</v>
      </c>
      <c r="CI947">
        <v>0.70520020000000005</v>
      </c>
      <c r="CJ947">
        <v>-1.6317140000000001</v>
      </c>
      <c r="CK947">
        <v>-7.9819339999999999</v>
      </c>
      <c r="CL947">
        <v>-12.689</v>
      </c>
      <c r="CM947">
        <v>-12.156359999999999</v>
      </c>
      <c r="CN947">
        <v>-9.8505710000000004</v>
      </c>
      <c r="CO947">
        <v>-10.23926</v>
      </c>
      <c r="CP947">
        <v>-4.240723</v>
      </c>
      <c r="CQ947">
        <v>27.524519999999999</v>
      </c>
      <c r="CR947">
        <v>1.7539769999999999</v>
      </c>
      <c r="CS947">
        <v>1.2582420000000001</v>
      </c>
      <c r="CT947">
        <v>1.367756</v>
      </c>
      <c r="CU947">
        <v>0.82136849999999995</v>
      </c>
      <c r="CV947">
        <v>1.532762</v>
      </c>
      <c r="CW947">
        <v>1.276079</v>
      </c>
      <c r="CX947">
        <v>2.6714720000000001</v>
      </c>
      <c r="CY947">
        <v>1.8929579999999999</v>
      </c>
      <c r="CZ947">
        <v>6.3953439999999997</v>
      </c>
      <c r="DA947">
        <v>4.8783779999999997</v>
      </c>
      <c r="DB947">
        <v>6.5284909999999998</v>
      </c>
      <c r="DC947">
        <v>26.5837</v>
      </c>
      <c r="DD947">
        <v>82.524119999999996</v>
      </c>
      <c r="DE947">
        <v>87.459209999999999</v>
      </c>
      <c r="DF947">
        <v>102.0943</v>
      </c>
      <c r="DG947">
        <v>81.700230000000005</v>
      </c>
      <c r="DH947">
        <v>78.934200000000004</v>
      </c>
      <c r="DI947">
        <v>72.484039999999993</v>
      </c>
      <c r="DJ947">
        <v>63.219720000000002</v>
      </c>
      <c r="DK947">
        <v>63.15804</v>
      </c>
      <c r="DL947">
        <v>53.340389999999999</v>
      </c>
      <c r="DM947">
        <v>55.744289999999999</v>
      </c>
      <c r="DN947">
        <v>15.56339</v>
      </c>
      <c r="DO947">
        <v>19</v>
      </c>
      <c r="DP947">
        <v>21</v>
      </c>
    </row>
    <row r="948" spans="1:120" hidden="1" x14ac:dyDescent="0.25">
      <c r="A948" t="str">
        <f t="shared" si="14"/>
        <v>Industry_Type-1. Agriculture, Mining &amp; Construction_Prescribed DA 1-4 (1PM-9PM)_44397_19-20</v>
      </c>
      <c r="B948" t="s">
        <v>62</v>
      </c>
      <c r="C948" t="s">
        <v>211</v>
      </c>
      <c r="D948" t="s">
        <v>61</v>
      </c>
      <c r="E948" t="s">
        <v>61</v>
      </c>
      <c r="F948" t="s">
        <v>61</v>
      </c>
      <c r="G948" t="s">
        <v>30</v>
      </c>
      <c r="H948" t="s">
        <v>61</v>
      </c>
      <c r="I948" t="s">
        <v>61</v>
      </c>
      <c r="J948" t="s">
        <v>61</v>
      </c>
      <c r="K948" t="s">
        <v>214</v>
      </c>
      <c r="L948" s="18">
        <v>44397</v>
      </c>
      <c r="M948">
        <v>19</v>
      </c>
      <c r="N948">
        <v>20</v>
      </c>
      <c r="O948" t="s">
        <v>258</v>
      </c>
      <c r="P948">
        <v>2</v>
      </c>
      <c r="Q948">
        <v>2</v>
      </c>
      <c r="R948">
        <v>0</v>
      </c>
      <c r="S948">
        <v>0</v>
      </c>
      <c r="T948">
        <v>1</v>
      </c>
      <c r="U948">
        <v>1</v>
      </c>
      <c r="V948">
        <v>1</v>
      </c>
      <c r="W948">
        <v>1173.32</v>
      </c>
      <c r="X948">
        <v>1403.2</v>
      </c>
      <c r="Y948">
        <v>1407.44</v>
      </c>
      <c r="Z948">
        <v>1412.84</v>
      </c>
      <c r="AA948">
        <v>1415.72</v>
      </c>
      <c r="AB948">
        <v>1414.24</v>
      </c>
      <c r="AC948">
        <v>1430.52</v>
      </c>
      <c r="AD948">
        <v>1416.76</v>
      </c>
      <c r="AE948">
        <v>1385.6</v>
      </c>
      <c r="AF948">
        <v>1332.96</v>
      </c>
      <c r="AG948">
        <v>1326.88</v>
      </c>
      <c r="AH948">
        <v>1265.92</v>
      </c>
      <c r="AI948">
        <v>552.32000000000005</v>
      </c>
      <c r="AJ948">
        <v>677.96</v>
      </c>
      <c r="AK948">
        <v>660.16</v>
      </c>
      <c r="AL948">
        <v>823.92</v>
      </c>
      <c r="AM948">
        <v>937.44</v>
      </c>
      <c r="AN948">
        <v>812.16</v>
      </c>
      <c r="AO948">
        <v>288.32</v>
      </c>
      <c r="AP948">
        <v>287.83999999999997</v>
      </c>
      <c r="AQ948">
        <v>276.72000000000003</v>
      </c>
      <c r="AR948">
        <v>700.48</v>
      </c>
      <c r="AS948">
        <v>866.84</v>
      </c>
      <c r="AT948">
        <v>873.24</v>
      </c>
      <c r="AU948">
        <v>54.5</v>
      </c>
      <c r="AV948">
        <v>55</v>
      </c>
      <c r="AW948">
        <v>55</v>
      </c>
      <c r="AX948">
        <v>55</v>
      </c>
      <c r="AY948">
        <v>55</v>
      </c>
      <c r="AZ948">
        <v>55</v>
      </c>
      <c r="BA948">
        <v>55</v>
      </c>
      <c r="BB948">
        <v>55</v>
      </c>
      <c r="BC948">
        <v>55</v>
      </c>
      <c r="BD948">
        <v>55</v>
      </c>
      <c r="BE948">
        <v>57</v>
      </c>
      <c r="BF948">
        <v>59</v>
      </c>
      <c r="BG948">
        <v>60.5</v>
      </c>
      <c r="BH948">
        <v>62.5</v>
      </c>
      <c r="BI948">
        <v>63</v>
      </c>
      <c r="BJ948">
        <v>62.5</v>
      </c>
      <c r="BK948">
        <v>62</v>
      </c>
      <c r="BL948">
        <v>61.5</v>
      </c>
      <c r="BM948">
        <v>60.5</v>
      </c>
      <c r="BN948">
        <v>58.5</v>
      </c>
      <c r="BO948">
        <v>57.5</v>
      </c>
      <c r="BP948">
        <v>56.5</v>
      </c>
      <c r="BQ948">
        <v>56</v>
      </c>
      <c r="BR948">
        <v>55.5</v>
      </c>
      <c r="BS948">
        <v>3.1367189999999998</v>
      </c>
      <c r="BT948">
        <v>-18.41168</v>
      </c>
      <c r="BU948">
        <v>-17.579039999999999</v>
      </c>
      <c r="BV948">
        <v>-15.13489</v>
      </c>
      <c r="BW948">
        <v>-13.351380000000001</v>
      </c>
      <c r="BX948">
        <v>-11.69769</v>
      </c>
      <c r="BY948">
        <v>-15.090579999999999</v>
      </c>
      <c r="BZ948">
        <v>-1.8137209999999999</v>
      </c>
      <c r="CA948">
        <v>9.9708249999999996</v>
      </c>
      <c r="CB948">
        <v>31.98254</v>
      </c>
      <c r="CC948">
        <v>41.48169</v>
      </c>
      <c r="CD948">
        <v>7.7646480000000002</v>
      </c>
      <c r="CE948">
        <v>-41.294490000000003</v>
      </c>
      <c r="CF948">
        <v>-31.701160000000002</v>
      </c>
      <c r="CG948">
        <v>-0.42469790000000002</v>
      </c>
      <c r="CH948">
        <v>-80.487780000000001</v>
      </c>
      <c r="CI948">
        <v>-82.934650000000005</v>
      </c>
      <c r="CJ948">
        <v>27.605360000000001</v>
      </c>
      <c r="CK948">
        <v>405.851</v>
      </c>
      <c r="CL948">
        <v>483.43680000000001</v>
      </c>
      <c r="CM948">
        <v>449.38639999999998</v>
      </c>
      <c r="CN948">
        <v>27.55254</v>
      </c>
      <c r="CO948">
        <v>-42.523769999999999</v>
      </c>
      <c r="CP948">
        <v>-59.440489999999997</v>
      </c>
      <c r="CQ948">
        <v>397.81720000000001</v>
      </c>
      <c r="CR948">
        <v>130.1934</v>
      </c>
      <c r="CS948">
        <v>108.9366</v>
      </c>
      <c r="CT948">
        <v>131.08629999999999</v>
      </c>
      <c r="CU948">
        <v>115.0424</v>
      </c>
      <c r="CV948">
        <v>98.239140000000006</v>
      </c>
      <c r="CW948">
        <v>65.283720000000002</v>
      </c>
      <c r="CX948">
        <v>51.264749999999999</v>
      </c>
      <c r="CY948">
        <v>80.217979999999997</v>
      </c>
      <c r="CZ948">
        <v>565.38499999999999</v>
      </c>
      <c r="DA948">
        <v>659.19029999999998</v>
      </c>
      <c r="DB948">
        <v>491.22629999999998</v>
      </c>
      <c r="DC948">
        <v>3010.971</v>
      </c>
      <c r="DD948">
        <v>5067.0940000000001</v>
      </c>
      <c r="DE948">
        <v>6192.7150000000001</v>
      </c>
      <c r="DF948">
        <v>2363.348</v>
      </c>
      <c r="DG948">
        <v>1377.9190000000001</v>
      </c>
      <c r="DH948">
        <v>3667.3270000000002</v>
      </c>
      <c r="DI948">
        <v>17535.62</v>
      </c>
      <c r="DJ948">
        <v>5262.5770000000002</v>
      </c>
      <c r="DK948">
        <v>10733.26</v>
      </c>
      <c r="DL948">
        <v>6757.77</v>
      </c>
      <c r="DM948">
        <v>1363.8520000000001</v>
      </c>
      <c r="DN948">
        <v>1452.846</v>
      </c>
      <c r="DO948">
        <v>19</v>
      </c>
      <c r="DP948">
        <v>20</v>
      </c>
    </row>
    <row r="949" spans="1:120" hidden="1" x14ac:dyDescent="0.25">
      <c r="A949" t="str">
        <f t="shared" si="14"/>
        <v>Aggregator-Enersponse_Prescribed DA 1-4 (1PM-9PM)_44397_19-21</v>
      </c>
      <c r="B949" t="s">
        <v>62</v>
      </c>
      <c r="C949" t="s">
        <v>219</v>
      </c>
      <c r="D949" t="s">
        <v>61</v>
      </c>
      <c r="E949" t="s">
        <v>61</v>
      </c>
      <c r="F949" t="s">
        <v>107</v>
      </c>
      <c r="G949" t="s">
        <v>61</v>
      </c>
      <c r="H949" t="s">
        <v>61</v>
      </c>
      <c r="I949" t="s">
        <v>61</v>
      </c>
      <c r="J949" t="s">
        <v>61</v>
      </c>
      <c r="K949" t="s">
        <v>214</v>
      </c>
      <c r="L949" s="18">
        <v>44397</v>
      </c>
      <c r="M949">
        <v>19</v>
      </c>
      <c r="N949">
        <v>21</v>
      </c>
      <c r="O949" t="s">
        <v>258</v>
      </c>
      <c r="P949">
        <v>4</v>
      </c>
      <c r="Q949">
        <v>4</v>
      </c>
      <c r="R949">
        <v>0</v>
      </c>
      <c r="S949">
        <v>0</v>
      </c>
      <c r="T949">
        <v>1</v>
      </c>
      <c r="U949">
        <v>1</v>
      </c>
      <c r="V949">
        <v>1</v>
      </c>
      <c r="W949">
        <v>12.586</v>
      </c>
      <c r="X949">
        <v>13.225</v>
      </c>
      <c r="Y949">
        <v>13.14</v>
      </c>
      <c r="Z949">
        <v>13.223000000000001</v>
      </c>
      <c r="AA949">
        <v>13.221</v>
      </c>
      <c r="AB949">
        <v>13.217000000000001</v>
      </c>
      <c r="AC949">
        <v>13.307</v>
      </c>
      <c r="AD949">
        <v>35.170999999999999</v>
      </c>
      <c r="AE949">
        <v>40.283999999999999</v>
      </c>
      <c r="AF949">
        <v>46.5</v>
      </c>
      <c r="AG949">
        <v>71.688999999999993</v>
      </c>
      <c r="AH949">
        <v>76.19</v>
      </c>
      <c r="AI949">
        <v>80.299000000000007</v>
      </c>
      <c r="AJ949">
        <v>86.841999999999999</v>
      </c>
      <c r="AK949">
        <v>87.653000000000006</v>
      </c>
      <c r="AL949">
        <v>91.242000000000004</v>
      </c>
      <c r="AM949">
        <v>92.313999999999993</v>
      </c>
      <c r="AN949">
        <v>90.754000000000005</v>
      </c>
      <c r="AO949">
        <v>88.853999999999999</v>
      </c>
      <c r="AP949">
        <v>78.909000000000006</v>
      </c>
      <c r="AQ949">
        <v>52.042000000000002</v>
      </c>
      <c r="AR949">
        <v>12.513</v>
      </c>
      <c r="AS949">
        <v>12.269</v>
      </c>
      <c r="AT949">
        <v>12.263</v>
      </c>
      <c r="AU949">
        <v>62.75</v>
      </c>
      <c r="AV949">
        <v>61.875</v>
      </c>
      <c r="AW949">
        <v>61.375</v>
      </c>
      <c r="AX949">
        <v>61</v>
      </c>
      <c r="AY949">
        <v>60.5</v>
      </c>
      <c r="AZ949">
        <v>59.75</v>
      </c>
      <c r="BA949">
        <v>59.375</v>
      </c>
      <c r="BB949">
        <v>59.625</v>
      </c>
      <c r="BC949">
        <v>62.125</v>
      </c>
      <c r="BD949">
        <v>64.75</v>
      </c>
      <c r="BE949">
        <v>68.25</v>
      </c>
      <c r="BF949">
        <v>71.5</v>
      </c>
      <c r="BG949">
        <v>74.5</v>
      </c>
      <c r="BH949">
        <v>77.625</v>
      </c>
      <c r="BI949">
        <v>80.25</v>
      </c>
      <c r="BJ949">
        <v>82.125</v>
      </c>
      <c r="BK949">
        <v>81.75</v>
      </c>
      <c r="BL949">
        <v>81.125</v>
      </c>
      <c r="BM949">
        <v>80</v>
      </c>
      <c r="BN949">
        <v>75.125</v>
      </c>
      <c r="BO949">
        <v>70.5</v>
      </c>
      <c r="BP949">
        <v>67.625</v>
      </c>
      <c r="BQ949">
        <v>65.25</v>
      </c>
      <c r="BR949">
        <v>64.375</v>
      </c>
      <c r="BS949">
        <v>-0.22517090000000001</v>
      </c>
      <c r="BT949">
        <v>0.13148180000000001</v>
      </c>
      <c r="BU949">
        <v>0.1274323</v>
      </c>
      <c r="BV949">
        <v>5.9402900000000002E-2</v>
      </c>
      <c r="BW949">
        <v>3.2985000000000002E-3</v>
      </c>
      <c r="BX949">
        <v>-0.27792</v>
      </c>
      <c r="BY949">
        <v>0.2055295</v>
      </c>
      <c r="BZ949">
        <v>-4.3143070000000003</v>
      </c>
      <c r="CA949">
        <v>0.39903379999999999</v>
      </c>
      <c r="CB949">
        <v>3.6009250000000002</v>
      </c>
      <c r="CC949">
        <v>2.4243049999999999</v>
      </c>
      <c r="CD949">
        <v>2.5089380000000001</v>
      </c>
      <c r="CE949">
        <v>1.680936</v>
      </c>
      <c r="CF949">
        <v>0.49922280000000002</v>
      </c>
      <c r="CG949">
        <v>-0.38134099999999999</v>
      </c>
      <c r="CH949">
        <v>-1.8470930000000001</v>
      </c>
      <c r="CI949">
        <v>-1.1161700000000001</v>
      </c>
      <c r="CJ949">
        <v>-5.5910399999999996</v>
      </c>
      <c r="CK949">
        <v>-6.4846409999999999</v>
      </c>
      <c r="CL949">
        <v>-3.7992669999999999</v>
      </c>
      <c r="CM949">
        <v>-0.25379089999999999</v>
      </c>
      <c r="CN949">
        <v>2.6291920000000002</v>
      </c>
      <c r="CO949">
        <v>0.97960170000000002</v>
      </c>
      <c r="CP949">
        <v>-2.31104E-2</v>
      </c>
      <c r="CQ949">
        <v>0.19732810000000001</v>
      </c>
      <c r="CR949">
        <v>0.19377079999999999</v>
      </c>
      <c r="CS949">
        <v>0.18066389999999999</v>
      </c>
      <c r="CT949">
        <v>0.19307920000000001</v>
      </c>
      <c r="CU949">
        <v>0.19329279999999999</v>
      </c>
      <c r="CV949">
        <v>0.31285049999999998</v>
      </c>
      <c r="CW949">
        <v>0.63539520000000005</v>
      </c>
      <c r="CX949">
        <v>5.5509839999999997</v>
      </c>
      <c r="CY949">
        <v>5.1056340000000002</v>
      </c>
      <c r="CZ949">
        <v>3.604193</v>
      </c>
      <c r="DA949">
        <v>2.7105130000000002</v>
      </c>
      <c r="DB949">
        <v>2.1845159999999999</v>
      </c>
      <c r="DC949">
        <v>2.6357699999999999</v>
      </c>
      <c r="DD949">
        <v>2.1779000000000002</v>
      </c>
      <c r="DE949">
        <v>4.2854229999999998</v>
      </c>
      <c r="DF949">
        <v>1.700841</v>
      </c>
      <c r="DG949">
        <v>2.7234829999999999</v>
      </c>
      <c r="DH949">
        <v>3.983501</v>
      </c>
      <c r="DI949">
        <v>4.5321150000000001</v>
      </c>
      <c r="DJ949">
        <v>10.02678</v>
      </c>
      <c r="DK949">
        <v>17.886369999999999</v>
      </c>
      <c r="DL949">
        <v>20.427209999999999</v>
      </c>
      <c r="DM949">
        <v>1.093575</v>
      </c>
      <c r="DN949">
        <v>0.25841160000000002</v>
      </c>
      <c r="DO949">
        <v>19</v>
      </c>
      <c r="DP949">
        <v>21</v>
      </c>
    </row>
    <row r="950" spans="1:120" hidden="1" x14ac:dyDescent="0.25">
      <c r="A950" t="str">
        <f t="shared" si="14"/>
        <v>OtherDR-No_Prescribed DA 1-4 (1PM-9PM)_44397_19-21</v>
      </c>
      <c r="B950" t="s">
        <v>62</v>
      </c>
      <c r="C950" t="s">
        <v>323</v>
      </c>
      <c r="D950" t="s">
        <v>61</v>
      </c>
      <c r="E950" t="s">
        <v>61</v>
      </c>
      <c r="F950" t="s">
        <v>61</v>
      </c>
      <c r="G950" t="s">
        <v>61</v>
      </c>
      <c r="H950" t="s">
        <v>61</v>
      </c>
      <c r="I950" t="s">
        <v>97</v>
      </c>
      <c r="J950" t="s">
        <v>61</v>
      </c>
      <c r="K950" t="s">
        <v>214</v>
      </c>
      <c r="L950" s="18">
        <v>44397</v>
      </c>
      <c r="M950">
        <v>19</v>
      </c>
      <c r="N950">
        <v>21</v>
      </c>
      <c r="O950" t="s">
        <v>258</v>
      </c>
      <c r="P950">
        <v>7</v>
      </c>
      <c r="Q950">
        <v>5</v>
      </c>
      <c r="R950">
        <v>0</v>
      </c>
      <c r="S950">
        <v>1</v>
      </c>
      <c r="T950">
        <v>1</v>
      </c>
      <c r="U950">
        <v>0</v>
      </c>
      <c r="V950">
        <v>1</v>
      </c>
      <c r="W950">
        <v>207.46039999999999</v>
      </c>
      <c r="X950">
        <v>206.00299999999999</v>
      </c>
      <c r="Y950">
        <v>199.61199999999999</v>
      </c>
      <c r="Z950">
        <v>198.8322</v>
      </c>
      <c r="AA950">
        <v>199.8374</v>
      </c>
      <c r="AB950">
        <v>201.2878</v>
      </c>
      <c r="AC950">
        <v>213.1738</v>
      </c>
      <c r="AD950">
        <v>245.46340000000001</v>
      </c>
      <c r="AE950">
        <v>267.40559999999999</v>
      </c>
      <c r="AF950">
        <v>291.33999999999997</v>
      </c>
      <c r="AG950">
        <v>318.8766</v>
      </c>
      <c r="AH950">
        <v>332.57</v>
      </c>
      <c r="AI950">
        <v>346.1626</v>
      </c>
      <c r="AJ950">
        <v>349.1628</v>
      </c>
      <c r="AK950">
        <v>351.41820000000001</v>
      </c>
      <c r="AL950">
        <v>368.98680000000002</v>
      </c>
      <c r="AM950">
        <v>360.9676</v>
      </c>
      <c r="AN950">
        <v>356.31959999999998</v>
      </c>
      <c r="AO950">
        <v>360.71559999999999</v>
      </c>
      <c r="AP950">
        <v>335.25659999999999</v>
      </c>
      <c r="AQ950">
        <v>275.46679999999998</v>
      </c>
      <c r="AR950">
        <v>220.23820000000001</v>
      </c>
      <c r="AS950">
        <v>232.44059999999999</v>
      </c>
      <c r="AT950">
        <v>214.40020000000001</v>
      </c>
      <c r="AU950">
        <v>62.3</v>
      </c>
      <c r="AV950">
        <v>61.5</v>
      </c>
      <c r="AW950">
        <v>61.3</v>
      </c>
      <c r="AX950">
        <v>61</v>
      </c>
      <c r="AY950">
        <v>60.5</v>
      </c>
      <c r="AZ950">
        <v>59.9</v>
      </c>
      <c r="BA950">
        <v>59.6</v>
      </c>
      <c r="BB950">
        <v>59.7</v>
      </c>
      <c r="BC950">
        <v>61.9</v>
      </c>
      <c r="BD950">
        <v>64</v>
      </c>
      <c r="BE950">
        <v>67.2</v>
      </c>
      <c r="BF950">
        <v>70</v>
      </c>
      <c r="BG950">
        <v>72.400000000000006</v>
      </c>
      <c r="BH950">
        <v>75</v>
      </c>
      <c r="BI950">
        <v>77.400000000000006</v>
      </c>
      <c r="BJ950">
        <v>79.2</v>
      </c>
      <c r="BK950">
        <v>78.900000000000006</v>
      </c>
      <c r="BL950">
        <v>78.5</v>
      </c>
      <c r="BM950">
        <v>77.3</v>
      </c>
      <c r="BN950">
        <v>73.099999999999994</v>
      </c>
      <c r="BO950">
        <v>69</v>
      </c>
      <c r="BP950">
        <v>66.5</v>
      </c>
      <c r="BQ950">
        <v>64.5</v>
      </c>
      <c r="BR950">
        <v>63.7</v>
      </c>
      <c r="BS950">
        <v>-7.6967489999999996</v>
      </c>
      <c r="BT950">
        <v>0.23668990000000001</v>
      </c>
      <c r="BU950">
        <v>0.62865859999999996</v>
      </c>
      <c r="BV950">
        <v>-3.46063E-2</v>
      </c>
      <c r="BW950">
        <v>-2.8016200000000002</v>
      </c>
      <c r="BX950">
        <v>-3.860751</v>
      </c>
      <c r="BY950">
        <v>-3.9225129999999999</v>
      </c>
      <c r="BZ950">
        <v>-8.4298520000000003</v>
      </c>
      <c r="CA950">
        <v>3.1698469999999999</v>
      </c>
      <c r="CB950">
        <v>15.0345</v>
      </c>
      <c r="CC950">
        <v>15.809519999999999</v>
      </c>
      <c r="CD950">
        <v>10.93502</v>
      </c>
      <c r="CE950">
        <v>6.629766</v>
      </c>
      <c r="CF950">
        <v>7.4941120000000003</v>
      </c>
      <c r="CG950">
        <v>4.4525969999999999</v>
      </c>
      <c r="CH950">
        <v>-2.4549789999999998</v>
      </c>
      <c r="CI950">
        <v>-0.57535760000000002</v>
      </c>
      <c r="CJ950">
        <v>-10.11186</v>
      </c>
      <c r="CK950">
        <v>-20.2532</v>
      </c>
      <c r="CL950">
        <v>-23.083570000000002</v>
      </c>
      <c r="CM950">
        <v>-17.374210000000001</v>
      </c>
      <c r="CN950">
        <v>-10.10993</v>
      </c>
      <c r="CO950">
        <v>-12.963520000000001</v>
      </c>
      <c r="CP950">
        <v>-5.9693670000000001</v>
      </c>
      <c r="CQ950">
        <v>54.334820000000001</v>
      </c>
      <c r="CR950">
        <v>3.8175849999999998</v>
      </c>
      <c r="CS950">
        <v>2.820255</v>
      </c>
      <c r="CT950">
        <v>3.059237</v>
      </c>
      <c r="CU950">
        <v>1.9887360000000001</v>
      </c>
      <c r="CV950">
        <v>3.6173989999999998</v>
      </c>
      <c r="CW950">
        <v>3.7464900000000001</v>
      </c>
      <c r="CX950">
        <v>16.116009999999999</v>
      </c>
      <c r="CY950">
        <v>13.71724</v>
      </c>
      <c r="CZ950">
        <v>19.59909</v>
      </c>
      <c r="DA950">
        <v>14.874230000000001</v>
      </c>
      <c r="DB950">
        <v>17.077490000000001</v>
      </c>
      <c r="DC950">
        <v>57.270159999999997</v>
      </c>
      <c r="DD950">
        <v>166.01599999999999</v>
      </c>
      <c r="DE950">
        <v>179.81950000000001</v>
      </c>
      <c r="DF950">
        <v>203.4384</v>
      </c>
      <c r="DG950">
        <v>165.47049999999999</v>
      </c>
      <c r="DH950">
        <v>162.5187</v>
      </c>
      <c r="DI950">
        <v>150.95169999999999</v>
      </c>
      <c r="DJ950">
        <v>143.56309999999999</v>
      </c>
      <c r="DK950">
        <v>158.84710000000001</v>
      </c>
      <c r="DL950">
        <v>144.58449999999999</v>
      </c>
      <c r="DM950">
        <v>111.40219999999999</v>
      </c>
      <c r="DN950">
        <v>31.010729999999999</v>
      </c>
      <c r="DO950">
        <v>19</v>
      </c>
      <c r="DP950">
        <v>21</v>
      </c>
    </row>
    <row r="951" spans="1:120" x14ac:dyDescent="0.25">
      <c r="A951" t="str">
        <f t="shared" si="14"/>
        <v>AutoDR-No_Prescribed DA 1-4 (1PM-9PM)_44397_19-20</v>
      </c>
      <c r="B951" t="s">
        <v>62</v>
      </c>
      <c r="C951" t="s">
        <v>321</v>
      </c>
      <c r="D951" t="s">
        <v>61</v>
      </c>
      <c r="E951" t="s">
        <v>61</v>
      </c>
      <c r="F951" t="s">
        <v>61</v>
      </c>
      <c r="G951" t="s">
        <v>61</v>
      </c>
      <c r="H951" t="s">
        <v>97</v>
      </c>
      <c r="I951" t="s">
        <v>61</v>
      </c>
      <c r="J951" t="s">
        <v>61</v>
      </c>
      <c r="K951" t="s">
        <v>214</v>
      </c>
      <c r="L951" s="18">
        <v>44397</v>
      </c>
      <c r="M951">
        <v>19</v>
      </c>
      <c r="N951">
        <v>20</v>
      </c>
      <c r="O951" t="s">
        <v>258</v>
      </c>
      <c r="P951">
        <v>2</v>
      </c>
      <c r="Q951">
        <v>2</v>
      </c>
      <c r="R951">
        <v>0</v>
      </c>
      <c r="S951">
        <v>0</v>
      </c>
      <c r="T951">
        <v>1</v>
      </c>
      <c r="U951">
        <v>1</v>
      </c>
      <c r="V951">
        <v>1</v>
      </c>
      <c r="W951">
        <v>1173.32</v>
      </c>
      <c r="X951">
        <v>1403.2</v>
      </c>
      <c r="Y951">
        <v>1407.44</v>
      </c>
      <c r="Z951">
        <v>1412.84</v>
      </c>
      <c r="AA951">
        <v>1415.72</v>
      </c>
      <c r="AB951">
        <v>1414.24</v>
      </c>
      <c r="AC951">
        <v>1430.52</v>
      </c>
      <c r="AD951">
        <v>1416.76</v>
      </c>
      <c r="AE951">
        <v>1385.6</v>
      </c>
      <c r="AF951">
        <v>1332.96</v>
      </c>
      <c r="AG951">
        <v>1326.88</v>
      </c>
      <c r="AH951">
        <v>1265.92</v>
      </c>
      <c r="AI951">
        <v>552.32000000000005</v>
      </c>
      <c r="AJ951">
        <v>677.96</v>
      </c>
      <c r="AK951">
        <v>660.16</v>
      </c>
      <c r="AL951">
        <v>823.92</v>
      </c>
      <c r="AM951">
        <v>937.44</v>
      </c>
      <c r="AN951">
        <v>812.16</v>
      </c>
      <c r="AO951">
        <v>288.32</v>
      </c>
      <c r="AP951">
        <v>287.83999999999997</v>
      </c>
      <c r="AQ951">
        <v>276.72000000000003</v>
      </c>
      <c r="AR951">
        <v>700.48</v>
      </c>
      <c r="AS951">
        <v>866.84</v>
      </c>
      <c r="AT951">
        <v>873.24</v>
      </c>
      <c r="AU951">
        <v>54.5</v>
      </c>
      <c r="AV951">
        <v>55</v>
      </c>
      <c r="AW951">
        <v>55</v>
      </c>
      <c r="AX951">
        <v>55</v>
      </c>
      <c r="AY951">
        <v>55</v>
      </c>
      <c r="AZ951">
        <v>55</v>
      </c>
      <c r="BA951">
        <v>55</v>
      </c>
      <c r="BB951">
        <v>55</v>
      </c>
      <c r="BC951">
        <v>55</v>
      </c>
      <c r="BD951">
        <v>55</v>
      </c>
      <c r="BE951">
        <v>57</v>
      </c>
      <c r="BF951">
        <v>59</v>
      </c>
      <c r="BG951">
        <v>60.5</v>
      </c>
      <c r="BH951">
        <v>62.5</v>
      </c>
      <c r="BI951">
        <v>63</v>
      </c>
      <c r="BJ951">
        <v>62.5</v>
      </c>
      <c r="BK951">
        <v>62</v>
      </c>
      <c r="BL951">
        <v>61.5</v>
      </c>
      <c r="BM951">
        <v>60.5</v>
      </c>
      <c r="BN951">
        <v>58.5</v>
      </c>
      <c r="BO951">
        <v>57.5</v>
      </c>
      <c r="BP951">
        <v>56.5</v>
      </c>
      <c r="BQ951">
        <v>56</v>
      </c>
      <c r="BR951">
        <v>55.5</v>
      </c>
      <c r="BS951">
        <v>3.1367189999999998</v>
      </c>
      <c r="BT951">
        <v>-18.41168</v>
      </c>
      <c r="BU951">
        <v>-17.579039999999999</v>
      </c>
      <c r="BV951">
        <v>-15.13489</v>
      </c>
      <c r="BW951">
        <v>-13.351380000000001</v>
      </c>
      <c r="BX951">
        <v>-11.69769</v>
      </c>
      <c r="BY951">
        <v>-15.090579999999999</v>
      </c>
      <c r="BZ951">
        <v>-1.8137209999999999</v>
      </c>
      <c r="CA951">
        <v>9.9708249999999996</v>
      </c>
      <c r="CB951">
        <v>31.98254</v>
      </c>
      <c r="CC951">
        <v>41.48169</v>
      </c>
      <c r="CD951">
        <v>7.7646480000000002</v>
      </c>
      <c r="CE951">
        <v>-41.294490000000003</v>
      </c>
      <c r="CF951">
        <v>-31.701160000000002</v>
      </c>
      <c r="CG951">
        <v>-0.42469790000000002</v>
      </c>
      <c r="CH951">
        <v>-80.487780000000001</v>
      </c>
      <c r="CI951">
        <v>-82.934650000000005</v>
      </c>
      <c r="CJ951">
        <v>27.605360000000001</v>
      </c>
      <c r="CK951">
        <v>405.851</v>
      </c>
      <c r="CL951">
        <v>483.43680000000001</v>
      </c>
      <c r="CM951">
        <v>449.38639999999998</v>
      </c>
      <c r="CN951">
        <v>27.55254</v>
      </c>
      <c r="CO951">
        <v>-42.523769999999999</v>
      </c>
      <c r="CP951">
        <v>-59.440489999999997</v>
      </c>
      <c r="CQ951">
        <v>397.81720000000001</v>
      </c>
      <c r="CR951">
        <v>130.1934</v>
      </c>
      <c r="CS951">
        <v>108.9366</v>
      </c>
      <c r="CT951">
        <v>131.08629999999999</v>
      </c>
      <c r="CU951">
        <v>115.0424</v>
      </c>
      <c r="CV951">
        <v>98.239140000000006</v>
      </c>
      <c r="CW951">
        <v>65.283720000000002</v>
      </c>
      <c r="CX951">
        <v>51.264749999999999</v>
      </c>
      <c r="CY951">
        <v>80.217979999999997</v>
      </c>
      <c r="CZ951">
        <v>565.38499999999999</v>
      </c>
      <c r="DA951">
        <v>659.19029999999998</v>
      </c>
      <c r="DB951">
        <v>491.22629999999998</v>
      </c>
      <c r="DC951">
        <v>3010.971</v>
      </c>
      <c r="DD951">
        <v>5067.0940000000001</v>
      </c>
      <c r="DE951">
        <v>6192.7150000000001</v>
      </c>
      <c r="DF951">
        <v>2363.348</v>
      </c>
      <c r="DG951">
        <v>1377.9190000000001</v>
      </c>
      <c r="DH951">
        <v>3667.3270000000002</v>
      </c>
      <c r="DI951">
        <v>17535.62</v>
      </c>
      <c r="DJ951">
        <v>5262.5770000000002</v>
      </c>
      <c r="DK951">
        <v>10733.26</v>
      </c>
      <c r="DL951">
        <v>6757.77</v>
      </c>
      <c r="DM951">
        <v>1363.8520000000001</v>
      </c>
      <c r="DN951">
        <v>1452.846</v>
      </c>
      <c r="DO951">
        <v>19</v>
      </c>
      <c r="DP951">
        <v>20</v>
      </c>
    </row>
    <row r="952" spans="1:120" hidden="1" x14ac:dyDescent="0.25">
      <c r="A952" t="str">
        <f t="shared" si="14"/>
        <v>All_Prescribed DA 1-4 (1PM-9PM)_44397_19-20</v>
      </c>
      <c r="B952" t="s">
        <v>62</v>
      </c>
      <c r="C952" t="s">
        <v>61</v>
      </c>
      <c r="D952" t="s">
        <v>61</v>
      </c>
      <c r="E952" t="s">
        <v>61</v>
      </c>
      <c r="F952" t="s">
        <v>61</v>
      </c>
      <c r="G952" t="s">
        <v>61</v>
      </c>
      <c r="H952" t="s">
        <v>61</v>
      </c>
      <c r="I952" t="s">
        <v>61</v>
      </c>
      <c r="J952" t="s">
        <v>61</v>
      </c>
      <c r="K952" t="s">
        <v>214</v>
      </c>
      <c r="L952" s="18">
        <v>44397</v>
      </c>
      <c r="M952">
        <v>19</v>
      </c>
      <c r="N952">
        <v>20</v>
      </c>
      <c r="O952" t="s">
        <v>258</v>
      </c>
      <c r="P952">
        <v>2</v>
      </c>
      <c r="Q952">
        <v>2</v>
      </c>
      <c r="R952">
        <v>0</v>
      </c>
      <c r="S952">
        <v>0</v>
      </c>
      <c r="T952">
        <v>1</v>
      </c>
      <c r="U952">
        <v>1</v>
      </c>
      <c r="V952">
        <v>1</v>
      </c>
      <c r="W952">
        <v>1173.32</v>
      </c>
      <c r="X952">
        <v>1403.2</v>
      </c>
      <c r="Y952">
        <v>1407.44</v>
      </c>
      <c r="Z952">
        <v>1412.84</v>
      </c>
      <c r="AA952">
        <v>1415.72</v>
      </c>
      <c r="AB952">
        <v>1414.24</v>
      </c>
      <c r="AC952">
        <v>1430.52</v>
      </c>
      <c r="AD952">
        <v>1416.76</v>
      </c>
      <c r="AE952">
        <v>1385.6</v>
      </c>
      <c r="AF952">
        <v>1332.96</v>
      </c>
      <c r="AG952">
        <v>1326.88</v>
      </c>
      <c r="AH952">
        <v>1265.92</v>
      </c>
      <c r="AI952">
        <v>552.32000000000005</v>
      </c>
      <c r="AJ952">
        <v>677.96</v>
      </c>
      <c r="AK952">
        <v>660.16</v>
      </c>
      <c r="AL952">
        <v>823.92</v>
      </c>
      <c r="AM952">
        <v>937.44</v>
      </c>
      <c r="AN952">
        <v>812.16</v>
      </c>
      <c r="AO952">
        <v>288.32</v>
      </c>
      <c r="AP952">
        <v>287.83999999999997</v>
      </c>
      <c r="AQ952">
        <v>276.72000000000003</v>
      </c>
      <c r="AR952">
        <v>700.48</v>
      </c>
      <c r="AS952">
        <v>866.84</v>
      </c>
      <c r="AT952">
        <v>873.24</v>
      </c>
      <c r="AU952">
        <v>54.5</v>
      </c>
      <c r="AV952">
        <v>55</v>
      </c>
      <c r="AW952">
        <v>55</v>
      </c>
      <c r="AX952">
        <v>55</v>
      </c>
      <c r="AY952">
        <v>55</v>
      </c>
      <c r="AZ952">
        <v>55</v>
      </c>
      <c r="BA952">
        <v>55</v>
      </c>
      <c r="BB952">
        <v>55</v>
      </c>
      <c r="BC952">
        <v>55</v>
      </c>
      <c r="BD952">
        <v>55</v>
      </c>
      <c r="BE952">
        <v>57</v>
      </c>
      <c r="BF952">
        <v>59</v>
      </c>
      <c r="BG952">
        <v>60.5</v>
      </c>
      <c r="BH952">
        <v>62.5</v>
      </c>
      <c r="BI952">
        <v>63</v>
      </c>
      <c r="BJ952">
        <v>62.5</v>
      </c>
      <c r="BK952">
        <v>62</v>
      </c>
      <c r="BL952">
        <v>61.5</v>
      </c>
      <c r="BM952">
        <v>60.5</v>
      </c>
      <c r="BN952">
        <v>58.5</v>
      </c>
      <c r="BO952">
        <v>57.5</v>
      </c>
      <c r="BP952">
        <v>56.5</v>
      </c>
      <c r="BQ952">
        <v>56</v>
      </c>
      <c r="BR952">
        <v>55.5</v>
      </c>
      <c r="BS952">
        <v>3.1367189999999998</v>
      </c>
      <c r="BT952">
        <v>-18.41168</v>
      </c>
      <c r="BU952">
        <v>-17.579039999999999</v>
      </c>
      <c r="BV952">
        <v>-15.13489</v>
      </c>
      <c r="BW952">
        <v>-13.351380000000001</v>
      </c>
      <c r="BX952">
        <v>-11.69769</v>
      </c>
      <c r="BY952">
        <v>-15.090579999999999</v>
      </c>
      <c r="BZ952">
        <v>-1.8137209999999999</v>
      </c>
      <c r="CA952">
        <v>9.9708249999999996</v>
      </c>
      <c r="CB952">
        <v>31.98254</v>
      </c>
      <c r="CC952">
        <v>41.48169</v>
      </c>
      <c r="CD952">
        <v>7.7646480000000002</v>
      </c>
      <c r="CE952">
        <v>-41.294490000000003</v>
      </c>
      <c r="CF952">
        <v>-31.701160000000002</v>
      </c>
      <c r="CG952">
        <v>-0.42469790000000002</v>
      </c>
      <c r="CH952">
        <v>-80.487780000000001</v>
      </c>
      <c r="CI952">
        <v>-82.934650000000005</v>
      </c>
      <c r="CJ952">
        <v>27.605360000000001</v>
      </c>
      <c r="CK952">
        <v>405.851</v>
      </c>
      <c r="CL952">
        <v>483.43680000000001</v>
      </c>
      <c r="CM952">
        <v>449.38639999999998</v>
      </c>
      <c r="CN952">
        <v>27.55254</v>
      </c>
      <c r="CO952">
        <v>-42.523769999999999</v>
      </c>
      <c r="CP952">
        <v>-59.440489999999997</v>
      </c>
      <c r="CQ952">
        <v>397.81720000000001</v>
      </c>
      <c r="CR952">
        <v>130.1934</v>
      </c>
      <c r="CS952">
        <v>108.9366</v>
      </c>
      <c r="CT952">
        <v>131.08629999999999</v>
      </c>
      <c r="CU952">
        <v>115.0424</v>
      </c>
      <c r="CV952">
        <v>98.239140000000006</v>
      </c>
      <c r="CW952">
        <v>65.283720000000002</v>
      </c>
      <c r="CX952">
        <v>51.264749999999999</v>
      </c>
      <c r="CY952">
        <v>80.217979999999997</v>
      </c>
      <c r="CZ952">
        <v>565.38499999999999</v>
      </c>
      <c r="DA952">
        <v>659.19029999999998</v>
      </c>
      <c r="DB952">
        <v>491.22629999999998</v>
      </c>
      <c r="DC952">
        <v>3010.971</v>
      </c>
      <c r="DD952">
        <v>5067.0940000000001</v>
      </c>
      <c r="DE952">
        <v>6192.7150000000001</v>
      </c>
      <c r="DF952">
        <v>2363.348</v>
      </c>
      <c r="DG952">
        <v>1377.9190000000001</v>
      </c>
      <c r="DH952">
        <v>3667.3270000000002</v>
      </c>
      <c r="DI952">
        <v>17535.62</v>
      </c>
      <c r="DJ952">
        <v>5262.5770000000002</v>
      </c>
      <c r="DK952">
        <v>10733.26</v>
      </c>
      <c r="DL952">
        <v>6757.77</v>
      </c>
      <c r="DM952">
        <v>1363.8520000000001</v>
      </c>
      <c r="DN952">
        <v>1452.846</v>
      </c>
      <c r="DO952">
        <v>19</v>
      </c>
      <c r="DP952">
        <v>20</v>
      </c>
    </row>
    <row r="953" spans="1:120" hidden="1" x14ac:dyDescent="0.25">
      <c r="A953" t="str">
        <f t="shared" si="14"/>
        <v>Aggregator-Blue Zone Resources, LLC_Prescribed DA 1-4 (1PM-9PM)_44397_19-20</v>
      </c>
      <c r="B953" t="s">
        <v>62</v>
      </c>
      <c r="C953" t="s">
        <v>261</v>
      </c>
      <c r="D953" t="s">
        <v>61</v>
      </c>
      <c r="E953" t="s">
        <v>61</v>
      </c>
      <c r="F953" t="s">
        <v>262</v>
      </c>
      <c r="G953" t="s">
        <v>61</v>
      </c>
      <c r="H953" t="s">
        <v>61</v>
      </c>
      <c r="I953" t="s">
        <v>61</v>
      </c>
      <c r="J953" t="s">
        <v>61</v>
      </c>
      <c r="K953" t="s">
        <v>214</v>
      </c>
      <c r="L953" s="18">
        <v>44397</v>
      </c>
      <c r="M953">
        <v>19</v>
      </c>
      <c r="N953">
        <v>20</v>
      </c>
      <c r="O953" t="s">
        <v>258</v>
      </c>
      <c r="P953">
        <v>2</v>
      </c>
      <c r="Q953">
        <v>2</v>
      </c>
      <c r="R953">
        <v>0</v>
      </c>
      <c r="S953">
        <v>0</v>
      </c>
      <c r="T953">
        <v>1</v>
      </c>
      <c r="U953">
        <v>1</v>
      </c>
      <c r="V953">
        <v>1</v>
      </c>
      <c r="W953">
        <v>1173.32</v>
      </c>
      <c r="X953">
        <v>1403.2</v>
      </c>
      <c r="Y953">
        <v>1407.44</v>
      </c>
      <c r="Z953">
        <v>1412.84</v>
      </c>
      <c r="AA953">
        <v>1415.72</v>
      </c>
      <c r="AB953">
        <v>1414.24</v>
      </c>
      <c r="AC953">
        <v>1430.52</v>
      </c>
      <c r="AD953">
        <v>1416.76</v>
      </c>
      <c r="AE953">
        <v>1385.6</v>
      </c>
      <c r="AF953">
        <v>1332.96</v>
      </c>
      <c r="AG953">
        <v>1326.88</v>
      </c>
      <c r="AH953">
        <v>1265.92</v>
      </c>
      <c r="AI953">
        <v>552.32000000000005</v>
      </c>
      <c r="AJ953">
        <v>677.96</v>
      </c>
      <c r="AK953">
        <v>660.16</v>
      </c>
      <c r="AL953">
        <v>823.92</v>
      </c>
      <c r="AM953">
        <v>937.44</v>
      </c>
      <c r="AN953">
        <v>812.16</v>
      </c>
      <c r="AO953">
        <v>288.32</v>
      </c>
      <c r="AP953">
        <v>287.83999999999997</v>
      </c>
      <c r="AQ953">
        <v>276.72000000000003</v>
      </c>
      <c r="AR953">
        <v>700.48</v>
      </c>
      <c r="AS953">
        <v>866.84</v>
      </c>
      <c r="AT953">
        <v>873.24</v>
      </c>
      <c r="AU953">
        <v>54.5</v>
      </c>
      <c r="AV953">
        <v>55</v>
      </c>
      <c r="AW953">
        <v>55</v>
      </c>
      <c r="AX953">
        <v>55</v>
      </c>
      <c r="AY953">
        <v>55</v>
      </c>
      <c r="AZ953">
        <v>55</v>
      </c>
      <c r="BA953">
        <v>55</v>
      </c>
      <c r="BB953">
        <v>55</v>
      </c>
      <c r="BC953">
        <v>55</v>
      </c>
      <c r="BD953">
        <v>55</v>
      </c>
      <c r="BE953">
        <v>57</v>
      </c>
      <c r="BF953">
        <v>59</v>
      </c>
      <c r="BG953">
        <v>60.5</v>
      </c>
      <c r="BH953">
        <v>62.5</v>
      </c>
      <c r="BI953">
        <v>63</v>
      </c>
      <c r="BJ953">
        <v>62.5</v>
      </c>
      <c r="BK953">
        <v>62</v>
      </c>
      <c r="BL953">
        <v>61.5</v>
      </c>
      <c r="BM953">
        <v>60.5</v>
      </c>
      <c r="BN953">
        <v>58.5</v>
      </c>
      <c r="BO953">
        <v>57.5</v>
      </c>
      <c r="BP953">
        <v>56.5</v>
      </c>
      <c r="BQ953">
        <v>56</v>
      </c>
      <c r="BR953">
        <v>55.5</v>
      </c>
      <c r="BS953">
        <v>3.1367189999999998</v>
      </c>
      <c r="BT953">
        <v>-18.41168</v>
      </c>
      <c r="BU953">
        <v>-17.579039999999999</v>
      </c>
      <c r="BV953">
        <v>-15.13489</v>
      </c>
      <c r="BW953">
        <v>-13.351380000000001</v>
      </c>
      <c r="BX953">
        <v>-11.69769</v>
      </c>
      <c r="BY953">
        <v>-15.090579999999999</v>
      </c>
      <c r="BZ953">
        <v>-1.8137209999999999</v>
      </c>
      <c r="CA953">
        <v>9.9708249999999996</v>
      </c>
      <c r="CB953">
        <v>31.98254</v>
      </c>
      <c r="CC953">
        <v>41.48169</v>
      </c>
      <c r="CD953">
        <v>7.7646480000000002</v>
      </c>
      <c r="CE953">
        <v>-41.294490000000003</v>
      </c>
      <c r="CF953">
        <v>-31.701160000000002</v>
      </c>
      <c r="CG953">
        <v>-0.42469790000000002</v>
      </c>
      <c r="CH953">
        <v>-80.487780000000001</v>
      </c>
      <c r="CI953">
        <v>-82.934650000000005</v>
      </c>
      <c r="CJ953">
        <v>27.605360000000001</v>
      </c>
      <c r="CK953">
        <v>405.851</v>
      </c>
      <c r="CL953">
        <v>483.43680000000001</v>
      </c>
      <c r="CM953">
        <v>449.38639999999998</v>
      </c>
      <c r="CN953">
        <v>27.55254</v>
      </c>
      <c r="CO953">
        <v>-42.523769999999999</v>
      </c>
      <c r="CP953">
        <v>-59.440489999999997</v>
      </c>
      <c r="CQ953">
        <v>397.81720000000001</v>
      </c>
      <c r="CR953">
        <v>130.1934</v>
      </c>
      <c r="CS953">
        <v>108.9366</v>
      </c>
      <c r="CT953">
        <v>131.08629999999999</v>
      </c>
      <c r="CU953">
        <v>115.0424</v>
      </c>
      <c r="CV953">
        <v>98.239140000000006</v>
      </c>
      <c r="CW953">
        <v>65.283720000000002</v>
      </c>
      <c r="CX953">
        <v>51.264749999999999</v>
      </c>
      <c r="CY953">
        <v>80.217979999999997</v>
      </c>
      <c r="CZ953">
        <v>565.38499999999999</v>
      </c>
      <c r="DA953">
        <v>659.19029999999998</v>
      </c>
      <c r="DB953">
        <v>491.22629999999998</v>
      </c>
      <c r="DC953">
        <v>3010.971</v>
      </c>
      <c r="DD953">
        <v>5067.0940000000001</v>
      </c>
      <c r="DE953">
        <v>6192.7150000000001</v>
      </c>
      <c r="DF953">
        <v>2363.348</v>
      </c>
      <c r="DG953">
        <v>1377.9190000000001</v>
      </c>
      <c r="DH953">
        <v>3667.3270000000002</v>
      </c>
      <c r="DI953">
        <v>17535.62</v>
      </c>
      <c r="DJ953">
        <v>5262.5770000000002</v>
      </c>
      <c r="DK953">
        <v>10733.26</v>
      </c>
      <c r="DL953">
        <v>6757.77</v>
      </c>
      <c r="DM953">
        <v>1363.8520000000001</v>
      </c>
      <c r="DN953">
        <v>1452.846</v>
      </c>
      <c r="DO953">
        <v>19</v>
      </c>
      <c r="DP953">
        <v>20</v>
      </c>
    </row>
    <row r="954" spans="1:120" hidden="1" x14ac:dyDescent="0.25">
      <c r="A954" t="str">
        <f t="shared" si="14"/>
        <v>Aggregator-Blue Zone Resources, LLC_Prescribed DA 1-4 (1PM-9PM)_44397_19-21</v>
      </c>
      <c r="B954" t="s">
        <v>62</v>
      </c>
      <c r="C954" t="s">
        <v>261</v>
      </c>
      <c r="D954" t="s">
        <v>61</v>
      </c>
      <c r="E954" t="s">
        <v>61</v>
      </c>
      <c r="F954" t="s">
        <v>262</v>
      </c>
      <c r="G954" t="s">
        <v>61</v>
      </c>
      <c r="H954" t="s">
        <v>61</v>
      </c>
      <c r="I954" t="s">
        <v>61</v>
      </c>
      <c r="J954" t="s">
        <v>61</v>
      </c>
      <c r="K954" t="s">
        <v>214</v>
      </c>
      <c r="L954" s="18">
        <v>44397</v>
      </c>
      <c r="M954">
        <v>19</v>
      </c>
      <c r="N954">
        <v>21</v>
      </c>
      <c r="O954" t="s">
        <v>258</v>
      </c>
      <c r="P954">
        <v>3</v>
      </c>
      <c r="Q954">
        <v>1</v>
      </c>
      <c r="R954">
        <v>0</v>
      </c>
      <c r="S954">
        <v>0</v>
      </c>
      <c r="T954">
        <v>1</v>
      </c>
      <c r="U954">
        <v>0</v>
      </c>
      <c r="V954">
        <v>1</v>
      </c>
      <c r="W954">
        <v>406.8</v>
      </c>
      <c r="X954">
        <v>401.76</v>
      </c>
      <c r="Y954">
        <v>388.32</v>
      </c>
      <c r="Z954">
        <v>386.4</v>
      </c>
      <c r="AA954">
        <v>388.56</v>
      </c>
      <c r="AB954">
        <v>391.68</v>
      </c>
      <c r="AC954">
        <v>416.88</v>
      </c>
      <c r="AD954">
        <v>420.48</v>
      </c>
      <c r="AE954">
        <v>452.16</v>
      </c>
      <c r="AF954">
        <v>484.8</v>
      </c>
      <c r="AG954">
        <v>468.24</v>
      </c>
      <c r="AH954">
        <v>484.08</v>
      </c>
      <c r="AI954">
        <v>500.88</v>
      </c>
      <c r="AJ954">
        <v>487.68</v>
      </c>
      <c r="AK954">
        <v>490.08</v>
      </c>
      <c r="AL954">
        <v>516.96</v>
      </c>
      <c r="AM954">
        <v>496.56</v>
      </c>
      <c r="AN954">
        <v>491.28</v>
      </c>
      <c r="AO954">
        <v>506.4</v>
      </c>
      <c r="AP954">
        <v>481.68</v>
      </c>
      <c r="AQ954">
        <v>434.16</v>
      </c>
      <c r="AR954">
        <v>434.4</v>
      </c>
      <c r="AS954">
        <v>461.28</v>
      </c>
      <c r="AT954">
        <v>422.64</v>
      </c>
      <c r="AU954">
        <v>60.5</v>
      </c>
      <c r="AV954">
        <v>60</v>
      </c>
      <c r="AW954">
        <v>61</v>
      </c>
      <c r="AX954">
        <v>61</v>
      </c>
      <c r="AY954">
        <v>60.5</v>
      </c>
      <c r="AZ954">
        <v>60.5</v>
      </c>
      <c r="BA954">
        <v>60.5</v>
      </c>
      <c r="BB954">
        <v>60</v>
      </c>
      <c r="BC954">
        <v>61</v>
      </c>
      <c r="BD954">
        <v>61</v>
      </c>
      <c r="BE954">
        <v>63</v>
      </c>
      <c r="BF954">
        <v>64</v>
      </c>
      <c r="BG954">
        <v>64</v>
      </c>
      <c r="BH954">
        <v>64.5</v>
      </c>
      <c r="BI954">
        <v>66</v>
      </c>
      <c r="BJ954">
        <v>67.5</v>
      </c>
      <c r="BK954">
        <v>67.5</v>
      </c>
      <c r="BL954">
        <v>68</v>
      </c>
      <c r="BM954">
        <v>66.5</v>
      </c>
      <c r="BN954">
        <v>65</v>
      </c>
      <c r="BO954">
        <v>63</v>
      </c>
      <c r="BP954">
        <v>62</v>
      </c>
      <c r="BQ954">
        <v>61.5</v>
      </c>
      <c r="BR954">
        <v>61</v>
      </c>
      <c r="BS954">
        <v>-15.81752</v>
      </c>
      <c r="BT954">
        <v>0.11274720000000001</v>
      </c>
      <c r="BU954">
        <v>0.96482849999999998</v>
      </c>
      <c r="BV954">
        <v>-0.25236510000000001</v>
      </c>
      <c r="BW954">
        <v>-6.0133669999999997</v>
      </c>
      <c r="BX954">
        <v>-7.4392779999999998</v>
      </c>
      <c r="BY954">
        <v>-9.0219729999999991</v>
      </c>
      <c r="BZ954">
        <v>-5.121048</v>
      </c>
      <c r="CA954">
        <v>5.5954280000000001</v>
      </c>
      <c r="CB954">
        <v>21.414000000000001</v>
      </c>
      <c r="CC954">
        <v>26.60463</v>
      </c>
      <c r="CD954">
        <v>15.90536</v>
      </c>
      <c r="CE954">
        <v>9.1638339999999996</v>
      </c>
      <c r="CF954">
        <v>14.56114</v>
      </c>
      <c r="CG954">
        <v>10.6853</v>
      </c>
      <c r="CH954">
        <v>0.2806091</v>
      </c>
      <c r="CI954">
        <v>2.1156009999999998</v>
      </c>
      <c r="CJ954">
        <v>-4.8951419999999999</v>
      </c>
      <c r="CK954">
        <v>-23.945799999999998</v>
      </c>
      <c r="CL954">
        <v>-38.066989999999997</v>
      </c>
      <c r="CM954">
        <v>-36.469070000000002</v>
      </c>
      <c r="CN954">
        <v>-29.55171</v>
      </c>
      <c r="CO954">
        <v>-30.717770000000002</v>
      </c>
      <c r="CP954">
        <v>-12.72217</v>
      </c>
      <c r="CQ954">
        <v>247.72069999999999</v>
      </c>
      <c r="CR954">
        <v>15.78579</v>
      </c>
      <c r="CS954">
        <v>11.32418</v>
      </c>
      <c r="CT954">
        <v>12.309799999999999</v>
      </c>
      <c r="CU954">
        <v>7.3923160000000001</v>
      </c>
      <c r="CV954">
        <v>13.79485</v>
      </c>
      <c r="CW954">
        <v>11.48471</v>
      </c>
      <c r="CX954">
        <v>24.043240000000001</v>
      </c>
      <c r="CY954">
        <v>17.036619999999999</v>
      </c>
      <c r="CZ954">
        <v>57.558100000000003</v>
      </c>
      <c r="DA954">
        <v>43.9054</v>
      </c>
      <c r="DB954">
        <v>58.756419999999999</v>
      </c>
      <c r="DC954">
        <v>239.2533</v>
      </c>
      <c r="DD954">
        <v>742.71709999999996</v>
      </c>
      <c r="DE954">
        <v>787.13289999999995</v>
      </c>
      <c r="DF954">
        <v>918.84839999999997</v>
      </c>
      <c r="DG954">
        <v>735.30200000000002</v>
      </c>
      <c r="DH954">
        <v>710.40779999999995</v>
      </c>
      <c r="DI954">
        <v>652.35630000000003</v>
      </c>
      <c r="DJ954">
        <v>568.97739999999999</v>
      </c>
      <c r="DK954">
        <v>568.42240000000004</v>
      </c>
      <c r="DL954">
        <v>480.06349999999998</v>
      </c>
      <c r="DM954">
        <v>501.6986</v>
      </c>
      <c r="DN954">
        <v>140.07050000000001</v>
      </c>
      <c r="DO954">
        <v>19</v>
      </c>
      <c r="DP954">
        <v>21</v>
      </c>
    </row>
    <row r="955" spans="1:120" hidden="1" x14ac:dyDescent="0.25">
      <c r="A955" t="str">
        <f t="shared" si="14"/>
        <v>Size_Grp-200 kW and above_Prescribed DA 1-4 (1PM-9PM)_44397_19-21</v>
      </c>
      <c r="B955" t="s">
        <v>62</v>
      </c>
      <c r="C955" t="s">
        <v>207</v>
      </c>
      <c r="D955" t="s">
        <v>61</v>
      </c>
      <c r="E955" t="s">
        <v>61</v>
      </c>
      <c r="F955" t="s">
        <v>61</v>
      </c>
      <c r="G955" t="s">
        <v>61</v>
      </c>
      <c r="H955" t="s">
        <v>61</v>
      </c>
      <c r="I955" t="s">
        <v>61</v>
      </c>
      <c r="J955" t="s">
        <v>102</v>
      </c>
      <c r="K955" t="s">
        <v>214</v>
      </c>
      <c r="L955" s="18">
        <v>44397</v>
      </c>
      <c r="M955">
        <v>19</v>
      </c>
      <c r="N955">
        <v>21</v>
      </c>
      <c r="O955" t="s">
        <v>258</v>
      </c>
      <c r="P955">
        <v>2</v>
      </c>
      <c r="Q955">
        <v>0</v>
      </c>
      <c r="R955">
        <v>0</v>
      </c>
      <c r="S955">
        <v>0</v>
      </c>
      <c r="T955">
        <v>1</v>
      </c>
      <c r="U955">
        <v>0</v>
      </c>
      <c r="V955">
        <v>1</v>
      </c>
      <c r="DO955">
        <v>19</v>
      </c>
      <c r="DP955">
        <v>21</v>
      </c>
    </row>
    <row r="956" spans="1:120" hidden="1" x14ac:dyDescent="0.25">
      <c r="A956" t="str">
        <f t="shared" si="14"/>
        <v>Size_Grp-Below 20 kW_Prescribed DA 1-4 (1PM-9PM)_44397_19-21</v>
      </c>
      <c r="B956" t="s">
        <v>62</v>
      </c>
      <c r="C956" t="s">
        <v>259</v>
      </c>
      <c r="D956" t="s">
        <v>61</v>
      </c>
      <c r="E956" t="s">
        <v>61</v>
      </c>
      <c r="F956" t="s">
        <v>61</v>
      </c>
      <c r="G956" t="s">
        <v>61</v>
      </c>
      <c r="H956" t="s">
        <v>61</v>
      </c>
      <c r="I956" t="s">
        <v>61</v>
      </c>
      <c r="J956" t="s">
        <v>260</v>
      </c>
      <c r="K956" t="s">
        <v>214</v>
      </c>
      <c r="L956" s="18">
        <v>44397</v>
      </c>
      <c r="M956">
        <v>19</v>
      </c>
      <c r="N956">
        <v>21</v>
      </c>
      <c r="O956" t="s">
        <v>258</v>
      </c>
      <c r="P956">
        <v>2</v>
      </c>
      <c r="Q956">
        <v>2</v>
      </c>
      <c r="R956">
        <v>0</v>
      </c>
      <c r="S956">
        <v>0</v>
      </c>
      <c r="T956">
        <v>1</v>
      </c>
      <c r="U956">
        <v>1</v>
      </c>
      <c r="V956">
        <v>1</v>
      </c>
      <c r="W956">
        <v>2.3119999999999998</v>
      </c>
      <c r="X956">
        <v>2.3069999999999999</v>
      </c>
      <c r="Y956">
        <v>2.3039999999999998</v>
      </c>
      <c r="Z956">
        <v>2.306</v>
      </c>
      <c r="AA956">
        <v>2.3050000000000002</v>
      </c>
      <c r="AB956">
        <v>2.298</v>
      </c>
      <c r="AC956">
        <v>2.31</v>
      </c>
      <c r="AD956">
        <v>16.738</v>
      </c>
      <c r="AE956">
        <v>9.2620000000000005</v>
      </c>
      <c r="AF956">
        <v>11.904999999999999</v>
      </c>
      <c r="AG956">
        <v>18.446999999999999</v>
      </c>
      <c r="AH956">
        <v>20.012</v>
      </c>
      <c r="AI956">
        <v>20.911000000000001</v>
      </c>
      <c r="AJ956">
        <v>25.905999999999999</v>
      </c>
      <c r="AK956">
        <v>26.297000000000001</v>
      </c>
      <c r="AL956">
        <v>27.094999999999999</v>
      </c>
      <c r="AM956">
        <v>30.733000000000001</v>
      </c>
      <c r="AN956">
        <v>28.408000000000001</v>
      </c>
      <c r="AO956">
        <v>27.244</v>
      </c>
      <c r="AP956">
        <v>22.013999999999999</v>
      </c>
      <c r="AQ956">
        <v>11.898999999999999</v>
      </c>
      <c r="AR956">
        <v>2.3149999999999999</v>
      </c>
      <c r="AS956">
        <v>2.3130000000000002</v>
      </c>
      <c r="AT956">
        <v>2.3090000000000002</v>
      </c>
      <c r="AU956">
        <v>63.5</v>
      </c>
      <c r="AV956">
        <v>62.5</v>
      </c>
      <c r="AW956">
        <v>61.5</v>
      </c>
      <c r="AX956">
        <v>61</v>
      </c>
      <c r="AY956">
        <v>60.5</v>
      </c>
      <c r="AZ956">
        <v>59.5</v>
      </c>
      <c r="BA956">
        <v>59</v>
      </c>
      <c r="BB956">
        <v>59.5</v>
      </c>
      <c r="BC956">
        <v>62.5</v>
      </c>
      <c r="BD956">
        <v>66</v>
      </c>
      <c r="BE956">
        <v>70</v>
      </c>
      <c r="BF956">
        <v>74</v>
      </c>
      <c r="BG956">
        <v>78</v>
      </c>
      <c r="BH956">
        <v>82</v>
      </c>
      <c r="BI956">
        <v>85</v>
      </c>
      <c r="BJ956">
        <v>87</v>
      </c>
      <c r="BK956">
        <v>86.5</v>
      </c>
      <c r="BL956">
        <v>85.5</v>
      </c>
      <c r="BM956">
        <v>84.5</v>
      </c>
      <c r="BN956">
        <v>78.5</v>
      </c>
      <c r="BO956">
        <v>73</v>
      </c>
      <c r="BP956">
        <v>69.5</v>
      </c>
      <c r="BQ956">
        <v>66.5</v>
      </c>
      <c r="BR956">
        <v>65.5</v>
      </c>
      <c r="BS956">
        <v>-6.7443799999999998E-2</v>
      </c>
      <c r="BT956">
        <v>9.3638100000000002E-2</v>
      </c>
      <c r="BU956">
        <v>9.6366900000000005E-2</v>
      </c>
      <c r="BV956">
        <v>9.5289700000000005E-2</v>
      </c>
      <c r="BW956">
        <v>8.0775E-2</v>
      </c>
      <c r="BX956">
        <v>8.9469199999999999E-2</v>
      </c>
      <c r="BY956">
        <v>9.2261099999999999E-2</v>
      </c>
      <c r="BZ956">
        <v>-2.9808490000000001</v>
      </c>
      <c r="CA956">
        <v>-0.24318770000000001</v>
      </c>
      <c r="CB956">
        <v>2.8124199999999999</v>
      </c>
      <c r="CC956">
        <v>1.0483169999999999</v>
      </c>
      <c r="CD956">
        <v>1.971106</v>
      </c>
      <c r="CE956">
        <v>0.83865069999999997</v>
      </c>
      <c r="CF956">
        <v>-1.052182</v>
      </c>
      <c r="CG956">
        <v>-0.25314809999999999</v>
      </c>
      <c r="CH956">
        <v>-1.0841400000000001</v>
      </c>
      <c r="CI956">
        <v>-1.7642979999999999</v>
      </c>
      <c r="CJ956">
        <v>-1.503363</v>
      </c>
      <c r="CK956">
        <v>-1.2724789999999999</v>
      </c>
      <c r="CL956">
        <v>-2.4837499999999998E-2</v>
      </c>
      <c r="CM956">
        <v>1.003177</v>
      </c>
      <c r="CN956">
        <v>1.324648</v>
      </c>
      <c r="CO956">
        <v>0.11457580000000001</v>
      </c>
      <c r="CP956">
        <v>9.4501500000000002E-2</v>
      </c>
      <c r="CQ956">
        <v>5.2292999999999999E-2</v>
      </c>
      <c r="CR956">
        <v>1.07489E-2</v>
      </c>
      <c r="CS956">
        <v>1.07387E-2</v>
      </c>
      <c r="CT956">
        <v>1.0663300000000001E-2</v>
      </c>
      <c r="CU956">
        <v>1.0639900000000001E-2</v>
      </c>
      <c r="CV956">
        <v>1.146E-2</v>
      </c>
      <c r="CW956">
        <v>9.2149999999999992E-3</v>
      </c>
      <c r="CX956">
        <v>3.500432</v>
      </c>
      <c r="CY956">
        <v>3.3494640000000002</v>
      </c>
      <c r="CZ956">
        <v>1.9423280000000001</v>
      </c>
      <c r="DA956">
        <v>0.95726080000000002</v>
      </c>
      <c r="DB956">
        <v>0.59912770000000004</v>
      </c>
      <c r="DC956">
        <v>1.380474</v>
      </c>
      <c r="DD956">
        <v>0.81881269999999995</v>
      </c>
      <c r="DE956">
        <v>3.412147</v>
      </c>
      <c r="DF956">
        <v>0.80714779999999997</v>
      </c>
      <c r="DG956">
        <v>1.8536649999999999</v>
      </c>
      <c r="DH956">
        <v>0.72599219999999998</v>
      </c>
      <c r="DI956">
        <v>1.1186670000000001</v>
      </c>
      <c r="DJ956">
        <v>2.915816</v>
      </c>
      <c r="DK956">
        <v>2.745352</v>
      </c>
      <c r="DL956">
        <v>0.68322769999999999</v>
      </c>
      <c r="DM956">
        <v>7.8462199999999996E-2</v>
      </c>
      <c r="DN956">
        <v>8.1191100000000002E-2</v>
      </c>
      <c r="DO956">
        <v>19</v>
      </c>
      <c r="DP956">
        <v>21</v>
      </c>
    </row>
    <row r="957" spans="1:120" hidden="1" x14ac:dyDescent="0.25">
      <c r="A957" t="str">
        <f t="shared" si="14"/>
        <v>sublap_id-SLAP_PGEB_Prescribed DA 1-4 (1PM-9PM)_44397_19-21</v>
      </c>
      <c r="B957" t="s">
        <v>62</v>
      </c>
      <c r="C957" t="s">
        <v>287</v>
      </c>
      <c r="D957" t="s">
        <v>61</v>
      </c>
      <c r="E957" t="s">
        <v>288</v>
      </c>
      <c r="F957" t="s">
        <v>61</v>
      </c>
      <c r="G957" t="s">
        <v>61</v>
      </c>
      <c r="H957" t="s">
        <v>61</v>
      </c>
      <c r="I957" t="s">
        <v>61</v>
      </c>
      <c r="J957" t="s">
        <v>61</v>
      </c>
      <c r="K957" t="s">
        <v>214</v>
      </c>
      <c r="L957" s="18">
        <v>44397</v>
      </c>
      <c r="M957">
        <v>19</v>
      </c>
      <c r="N957">
        <v>21</v>
      </c>
      <c r="O957" t="s">
        <v>258</v>
      </c>
      <c r="P957">
        <v>7</v>
      </c>
      <c r="Q957">
        <v>5</v>
      </c>
      <c r="R957">
        <v>0</v>
      </c>
      <c r="S957">
        <v>1</v>
      </c>
      <c r="T957">
        <v>1</v>
      </c>
      <c r="U957">
        <v>0</v>
      </c>
      <c r="V957">
        <v>1</v>
      </c>
      <c r="W957">
        <v>207.46039999999999</v>
      </c>
      <c r="X957">
        <v>206.00299999999999</v>
      </c>
      <c r="Y957">
        <v>199.61199999999999</v>
      </c>
      <c r="Z957">
        <v>198.8322</v>
      </c>
      <c r="AA957">
        <v>199.8374</v>
      </c>
      <c r="AB957">
        <v>201.2878</v>
      </c>
      <c r="AC957">
        <v>213.1738</v>
      </c>
      <c r="AD957">
        <v>245.46340000000001</v>
      </c>
      <c r="AE957">
        <v>267.40559999999999</v>
      </c>
      <c r="AF957">
        <v>291.33999999999997</v>
      </c>
      <c r="AG957">
        <v>318.8766</v>
      </c>
      <c r="AH957">
        <v>332.57</v>
      </c>
      <c r="AI957">
        <v>346.1626</v>
      </c>
      <c r="AJ957">
        <v>349.1628</v>
      </c>
      <c r="AK957">
        <v>351.41820000000001</v>
      </c>
      <c r="AL957">
        <v>368.98680000000002</v>
      </c>
      <c r="AM957">
        <v>360.9676</v>
      </c>
      <c r="AN957">
        <v>356.31959999999998</v>
      </c>
      <c r="AO957">
        <v>360.71559999999999</v>
      </c>
      <c r="AP957">
        <v>335.25659999999999</v>
      </c>
      <c r="AQ957">
        <v>275.46679999999998</v>
      </c>
      <c r="AR957">
        <v>220.23820000000001</v>
      </c>
      <c r="AS957">
        <v>232.44059999999999</v>
      </c>
      <c r="AT957">
        <v>214.40020000000001</v>
      </c>
      <c r="AU957">
        <v>62.3</v>
      </c>
      <c r="AV957">
        <v>61.5</v>
      </c>
      <c r="AW957">
        <v>61.3</v>
      </c>
      <c r="AX957">
        <v>61</v>
      </c>
      <c r="AY957">
        <v>60.5</v>
      </c>
      <c r="AZ957">
        <v>59.9</v>
      </c>
      <c r="BA957">
        <v>59.6</v>
      </c>
      <c r="BB957">
        <v>59.7</v>
      </c>
      <c r="BC957">
        <v>61.9</v>
      </c>
      <c r="BD957">
        <v>64</v>
      </c>
      <c r="BE957">
        <v>67.2</v>
      </c>
      <c r="BF957">
        <v>70</v>
      </c>
      <c r="BG957">
        <v>72.400000000000006</v>
      </c>
      <c r="BH957">
        <v>75</v>
      </c>
      <c r="BI957">
        <v>77.400000000000006</v>
      </c>
      <c r="BJ957">
        <v>79.2</v>
      </c>
      <c r="BK957">
        <v>78.900000000000006</v>
      </c>
      <c r="BL957">
        <v>78.5</v>
      </c>
      <c r="BM957">
        <v>77.3</v>
      </c>
      <c r="BN957">
        <v>73.099999999999994</v>
      </c>
      <c r="BO957">
        <v>69</v>
      </c>
      <c r="BP957">
        <v>66.5</v>
      </c>
      <c r="BQ957">
        <v>64.5</v>
      </c>
      <c r="BR957">
        <v>63.7</v>
      </c>
      <c r="BS957">
        <v>-7.6967489999999996</v>
      </c>
      <c r="BT957">
        <v>0.23668990000000001</v>
      </c>
      <c r="BU957">
        <v>0.62865859999999996</v>
      </c>
      <c r="BV957">
        <v>-3.46063E-2</v>
      </c>
      <c r="BW957">
        <v>-2.8016200000000002</v>
      </c>
      <c r="BX957">
        <v>-3.860751</v>
      </c>
      <c r="BY957">
        <v>-3.9225129999999999</v>
      </c>
      <c r="BZ957">
        <v>-8.4298520000000003</v>
      </c>
      <c r="CA957">
        <v>3.1698469999999999</v>
      </c>
      <c r="CB957">
        <v>15.0345</v>
      </c>
      <c r="CC957">
        <v>15.809519999999999</v>
      </c>
      <c r="CD957">
        <v>10.93502</v>
      </c>
      <c r="CE957">
        <v>6.629766</v>
      </c>
      <c r="CF957">
        <v>7.4941120000000003</v>
      </c>
      <c r="CG957">
        <v>4.4525969999999999</v>
      </c>
      <c r="CH957">
        <v>-2.4549789999999998</v>
      </c>
      <c r="CI957">
        <v>-0.57535760000000002</v>
      </c>
      <c r="CJ957">
        <v>-10.11186</v>
      </c>
      <c r="CK957">
        <v>-20.2532</v>
      </c>
      <c r="CL957">
        <v>-23.083570000000002</v>
      </c>
      <c r="CM957">
        <v>-17.374210000000001</v>
      </c>
      <c r="CN957">
        <v>-10.10993</v>
      </c>
      <c r="CO957">
        <v>-12.963520000000001</v>
      </c>
      <c r="CP957">
        <v>-5.9693670000000001</v>
      </c>
      <c r="CQ957">
        <v>54.334820000000001</v>
      </c>
      <c r="CR957">
        <v>3.8175849999999998</v>
      </c>
      <c r="CS957">
        <v>2.820255</v>
      </c>
      <c r="CT957">
        <v>3.059237</v>
      </c>
      <c r="CU957">
        <v>1.9887360000000001</v>
      </c>
      <c r="CV957">
        <v>3.6173989999999998</v>
      </c>
      <c r="CW957">
        <v>3.7464900000000001</v>
      </c>
      <c r="CX957">
        <v>16.116009999999999</v>
      </c>
      <c r="CY957">
        <v>13.71724</v>
      </c>
      <c r="CZ957">
        <v>19.59909</v>
      </c>
      <c r="DA957">
        <v>14.874230000000001</v>
      </c>
      <c r="DB957">
        <v>17.077490000000001</v>
      </c>
      <c r="DC957">
        <v>57.270159999999997</v>
      </c>
      <c r="DD957">
        <v>166.01599999999999</v>
      </c>
      <c r="DE957">
        <v>179.81950000000001</v>
      </c>
      <c r="DF957">
        <v>203.4384</v>
      </c>
      <c r="DG957">
        <v>165.47049999999999</v>
      </c>
      <c r="DH957">
        <v>162.5187</v>
      </c>
      <c r="DI957">
        <v>150.95169999999999</v>
      </c>
      <c r="DJ957">
        <v>143.56309999999999</v>
      </c>
      <c r="DK957">
        <v>158.84710000000001</v>
      </c>
      <c r="DL957">
        <v>144.58449999999999</v>
      </c>
      <c r="DM957">
        <v>111.40219999999999</v>
      </c>
      <c r="DN957">
        <v>31.010729999999999</v>
      </c>
      <c r="DO957">
        <v>19</v>
      </c>
      <c r="DP957">
        <v>21</v>
      </c>
    </row>
    <row r="958" spans="1:120" hidden="1" x14ac:dyDescent="0.25">
      <c r="A958" t="str">
        <f t="shared" si="14"/>
        <v>Industry_Type-7. Institutional/Government_Prescribed DA 1-4 (1PM-9PM)_44397_19-21</v>
      </c>
      <c r="B958" t="s">
        <v>62</v>
      </c>
      <c r="C958" t="s">
        <v>208</v>
      </c>
      <c r="D958" t="s">
        <v>61</v>
      </c>
      <c r="E958" t="s">
        <v>61</v>
      </c>
      <c r="F958" t="s">
        <v>61</v>
      </c>
      <c r="G958" t="s">
        <v>35</v>
      </c>
      <c r="H958" t="s">
        <v>61</v>
      </c>
      <c r="I958" t="s">
        <v>61</v>
      </c>
      <c r="J958" t="s">
        <v>61</v>
      </c>
      <c r="K958" t="s">
        <v>214</v>
      </c>
      <c r="L958" s="18">
        <v>44397</v>
      </c>
      <c r="M958">
        <v>19</v>
      </c>
      <c r="N958">
        <v>21</v>
      </c>
      <c r="O958" t="s">
        <v>258</v>
      </c>
      <c r="P958">
        <v>4</v>
      </c>
      <c r="Q958">
        <v>4</v>
      </c>
      <c r="R958">
        <v>0</v>
      </c>
      <c r="S958">
        <v>0</v>
      </c>
      <c r="T958">
        <v>1</v>
      </c>
      <c r="U958">
        <v>1</v>
      </c>
      <c r="V958">
        <v>1</v>
      </c>
      <c r="W958">
        <v>12.586</v>
      </c>
      <c r="X958">
        <v>13.225</v>
      </c>
      <c r="Y958">
        <v>13.14</v>
      </c>
      <c r="Z958">
        <v>13.223000000000001</v>
      </c>
      <c r="AA958">
        <v>13.221</v>
      </c>
      <c r="AB958">
        <v>13.217000000000001</v>
      </c>
      <c r="AC958">
        <v>13.307</v>
      </c>
      <c r="AD958">
        <v>35.170999999999999</v>
      </c>
      <c r="AE958">
        <v>40.283999999999999</v>
      </c>
      <c r="AF958">
        <v>46.5</v>
      </c>
      <c r="AG958">
        <v>71.688999999999993</v>
      </c>
      <c r="AH958">
        <v>76.19</v>
      </c>
      <c r="AI958">
        <v>80.299000000000007</v>
      </c>
      <c r="AJ958">
        <v>86.841999999999999</v>
      </c>
      <c r="AK958">
        <v>87.653000000000006</v>
      </c>
      <c r="AL958">
        <v>91.242000000000004</v>
      </c>
      <c r="AM958">
        <v>92.313999999999993</v>
      </c>
      <c r="AN958">
        <v>90.754000000000005</v>
      </c>
      <c r="AO958">
        <v>88.853999999999999</v>
      </c>
      <c r="AP958">
        <v>78.909000000000006</v>
      </c>
      <c r="AQ958">
        <v>52.042000000000002</v>
      </c>
      <c r="AR958">
        <v>12.513</v>
      </c>
      <c r="AS958">
        <v>12.269</v>
      </c>
      <c r="AT958">
        <v>12.263</v>
      </c>
      <c r="AU958">
        <v>62.75</v>
      </c>
      <c r="AV958">
        <v>61.875</v>
      </c>
      <c r="AW958">
        <v>61.375</v>
      </c>
      <c r="AX958">
        <v>61</v>
      </c>
      <c r="AY958">
        <v>60.5</v>
      </c>
      <c r="AZ958">
        <v>59.75</v>
      </c>
      <c r="BA958">
        <v>59.375</v>
      </c>
      <c r="BB958">
        <v>59.625</v>
      </c>
      <c r="BC958">
        <v>62.125</v>
      </c>
      <c r="BD958">
        <v>64.75</v>
      </c>
      <c r="BE958">
        <v>68.25</v>
      </c>
      <c r="BF958">
        <v>71.5</v>
      </c>
      <c r="BG958">
        <v>74.5</v>
      </c>
      <c r="BH958">
        <v>77.625</v>
      </c>
      <c r="BI958">
        <v>80.25</v>
      </c>
      <c r="BJ958">
        <v>82.125</v>
      </c>
      <c r="BK958">
        <v>81.75</v>
      </c>
      <c r="BL958">
        <v>81.125</v>
      </c>
      <c r="BM958">
        <v>80</v>
      </c>
      <c r="BN958">
        <v>75.125</v>
      </c>
      <c r="BO958">
        <v>70.5</v>
      </c>
      <c r="BP958">
        <v>67.625</v>
      </c>
      <c r="BQ958">
        <v>65.25</v>
      </c>
      <c r="BR958">
        <v>64.375</v>
      </c>
      <c r="BS958">
        <v>-0.22517090000000001</v>
      </c>
      <c r="BT958">
        <v>0.13148180000000001</v>
      </c>
      <c r="BU958">
        <v>0.1274323</v>
      </c>
      <c r="BV958">
        <v>5.9402900000000002E-2</v>
      </c>
      <c r="BW958">
        <v>3.2985000000000002E-3</v>
      </c>
      <c r="BX958">
        <v>-0.27792</v>
      </c>
      <c r="BY958">
        <v>0.2055295</v>
      </c>
      <c r="BZ958">
        <v>-4.3143070000000003</v>
      </c>
      <c r="CA958">
        <v>0.39903379999999999</v>
      </c>
      <c r="CB958">
        <v>3.6009250000000002</v>
      </c>
      <c r="CC958">
        <v>2.4243049999999999</v>
      </c>
      <c r="CD958">
        <v>2.5089380000000001</v>
      </c>
      <c r="CE958">
        <v>1.680936</v>
      </c>
      <c r="CF958">
        <v>0.49922280000000002</v>
      </c>
      <c r="CG958">
        <v>-0.38134099999999999</v>
      </c>
      <c r="CH958">
        <v>-1.8470930000000001</v>
      </c>
      <c r="CI958">
        <v>-1.1161700000000001</v>
      </c>
      <c r="CJ958">
        <v>-5.5910399999999996</v>
      </c>
      <c r="CK958">
        <v>-6.4846409999999999</v>
      </c>
      <c r="CL958">
        <v>-3.7992669999999999</v>
      </c>
      <c r="CM958">
        <v>-0.25379089999999999</v>
      </c>
      <c r="CN958">
        <v>2.6291920000000002</v>
      </c>
      <c r="CO958">
        <v>0.97960170000000002</v>
      </c>
      <c r="CP958">
        <v>-2.31104E-2</v>
      </c>
      <c r="CQ958">
        <v>0.19732810000000001</v>
      </c>
      <c r="CR958">
        <v>0.19377079999999999</v>
      </c>
      <c r="CS958">
        <v>0.18066389999999999</v>
      </c>
      <c r="CT958">
        <v>0.19307920000000001</v>
      </c>
      <c r="CU958">
        <v>0.19329279999999999</v>
      </c>
      <c r="CV958">
        <v>0.31285049999999998</v>
      </c>
      <c r="CW958">
        <v>0.63539520000000005</v>
      </c>
      <c r="CX958">
        <v>5.5509839999999997</v>
      </c>
      <c r="CY958">
        <v>5.1056340000000002</v>
      </c>
      <c r="CZ958">
        <v>3.604193</v>
      </c>
      <c r="DA958">
        <v>2.7105130000000002</v>
      </c>
      <c r="DB958">
        <v>2.1845159999999999</v>
      </c>
      <c r="DC958">
        <v>2.6357699999999999</v>
      </c>
      <c r="DD958">
        <v>2.1779000000000002</v>
      </c>
      <c r="DE958">
        <v>4.2854229999999998</v>
      </c>
      <c r="DF958">
        <v>1.700841</v>
      </c>
      <c r="DG958">
        <v>2.7234829999999999</v>
      </c>
      <c r="DH958">
        <v>3.983501</v>
      </c>
      <c r="DI958">
        <v>4.5321150000000001</v>
      </c>
      <c r="DJ958">
        <v>10.02678</v>
      </c>
      <c r="DK958">
        <v>17.886369999999999</v>
      </c>
      <c r="DL958">
        <v>20.427209999999999</v>
      </c>
      <c r="DM958">
        <v>1.093575</v>
      </c>
      <c r="DN958">
        <v>0.25841160000000002</v>
      </c>
      <c r="DO958">
        <v>19</v>
      </c>
      <c r="DP958">
        <v>21</v>
      </c>
    </row>
    <row r="959" spans="1:120" hidden="1" x14ac:dyDescent="0.25">
      <c r="A959" t="str">
        <f t="shared" si="14"/>
        <v>Size_Grp-200 kW and above_Prescribed DA 1-4 (1PM-9PM)_44397_19-20</v>
      </c>
      <c r="B959" t="s">
        <v>62</v>
      </c>
      <c r="C959" t="s">
        <v>207</v>
      </c>
      <c r="D959" t="s">
        <v>61</v>
      </c>
      <c r="E959" t="s">
        <v>61</v>
      </c>
      <c r="F959" t="s">
        <v>61</v>
      </c>
      <c r="G959" t="s">
        <v>61</v>
      </c>
      <c r="H959" t="s">
        <v>61</v>
      </c>
      <c r="I959" t="s">
        <v>61</v>
      </c>
      <c r="J959" t="s">
        <v>102</v>
      </c>
      <c r="K959" t="s">
        <v>214</v>
      </c>
      <c r="L959" s="18">
        <v>44397</v>
      </c>
      <c r="M959">
        <v>19</v>
      </c>
      <c r="N959">
        <v>20</v>
      </c>
      <c r="O959" t="s">
        <v>258</v>
      </c>
      <c r="P959">
        <v>2</v>
      </c>
      <c r="Q959">
        <v>2</v>
      </c>
      <c r="R959">
        <v>0</v>
      </c>
      <c r="S959">
        <v>0</v>
      </c>
      <c r="T959">
        <v>1</v>
      </c>
      <c r="U959">
        <v>1</v>
      </c>
      <c r="V959">
        <v>1</v>
      </c>
      <c r="W959">
        <v>1173.32</v>
      </c>
      <c r="X959">
        <v>1403.2</v>
      </c>
      <c r="Y959">
        <v>1407.44</v>
      </c>
      <c r="Z959">
        <v>1412.84</v>
      </c>
      <c r="AA959">
        <v>1415.72</v>
      </c>
      <c r="AB959">
        <v>1414.24</v>
      </c>
      <c r="AC959">
        <v>1430.52</v>
      </c>
      <c r="AD959">
        <v>1416.76</v>
      </c>
      <c r="AE959">
        <v>1385.6</v>
      </c>
      <c r="AF959">
        <v>1332.96</v>
      </c>
      <c r="AG959">
        <v>1326.88</v>
      </c>
      <c r="AH959">
        <v>1265.92</v>
      </c>
      <c r="AI959">
        <v>552.32000000000005</v>
      </c>
      <c r="AJ959">
        <v>677.96</v>
      </c>
      <c r="AK959">
        <v>660.16</v>
      </c>
      <c r="AL959">
        <v>823.92</v>
      </c>
      <c r="AM959">
        <v>937.44</v>
      </c>
      <c r="AN959">
        <v>812.16</v>
      </c>
      <c r="AO959">
        <v>288.32</v>
      </c>
      <c r="AP959">
        <v>287.83999999999997</v>
      </c>
      <c r="AQ959">
        <v>276.72000000000003</v>
      </c>
      <c r="AR959">
        <v>700.48</v>
      </c>
      <c r="AS959">
        <v>866.84</v>
      </c>
      <c r="AT959">
        <v>873.24</v>
      </c>
      <c r="AU959">
        <v>54.5</v>
      </c>
      <c r="AV959">
        <v>55</v>
      </c>
      <c r="AW959">
        <v>55</v>
      </c>
      <c r="AX959">
        <v>55</v>
      </c>
      <c r="AY959">
        <v>55</v>
      </c>
      <c r="AZ959">
        <v>55</v>
      </c>
      <c r="BA959">
        <v>55</v>
      </c>
      <c r="BB959">
        <v>55</v>
      </c>
      <c r="BC959">
        <v>55</v>
      </c>
      <c r="BD959">
        <v>55</v>
      </c>
      <c r="BE959">
        <v>57</v>
      </c>
      <c r="BF959">
        <v>59</v>
      </c>
      <c r="BG959">
        <v>60.5</v>
      </c>
      <c r="BH959">
        <v>62.5</v>
      </c>
      <c r="BI959">
        <v>63</v>
      </c>
      <c r="BJ959">
        <v>62.5</v>
      </c>
      <c r="BK959">
        <v>62</v>
      </c>
      <c r="BL959">
        <v>61.5</v>
      </c>
      <c r="BM959">
        <v>60.5</v>
      </c>
      <c r="BN959">
        <v>58.5</v>
      </c>
      <c r="BO959">
        <v>57.5</v>
      </c>
      <c r="BP959">
        <v>56.5</v>
      </c>
      <c r="BQ959">
        <v>56</v>
      </c>
      <c r="BR959">
        <v>55.5</v>
      </c>
      <c r="BS959">
        <v>3.1367189999999998</v>
      </c>
      <c r="BT959">
        <v>-18.41168</v>
      </c>
      <c r="BU959">
        <v>-17.579039999999999</v>
      </c>
      <c r="BV959">
        <v>-15.13489</v>
      </c>
      <c r="BW959">
        <v>-13.351380000000001</v>
      </c>
      <c r="BX959">
        <v>-11.69769</v>
      </c>
      <c r="BY959">
        <v>-15.090579999999999</v>
      </c>
      <c r="BZ959">
        <v>-1.8137209999999999</v>
      </c>
      <c r="CA959">
        <v>9.9708249999999996</v>
      </c>
      <c r="CB959">
        <v>31.98254</v>
      </c>
      <c r="CC959">
        <v>41.48169</v>
      </c>
      <c r="CD959">
        <v>7.7646480000000002</v>
      </c>
      <c r="CE959">
        <v>-41.294490000000003</v>
      </c>
      <c r="CF959">
        <v>-31.701160000000002</v>
      </c>
      <c r="CG959">
        <v>-0.42469790000000002</v>
      </c>
      <c r="CH959">
        <v>-80.487780000000001</v>
      </c>
      <c r="CI959">
        <v>-82.934650000000005</v>
      </c>
      <c r="CJ959">
        <v>27.605360000000001</v>
      </c>
      <c r="CK959">
        <v>405.851</v>
      </c>
      <c r="CL959">
        <v>483.43680000000001</v>
      </c>
      <c r="CM959">
        <v>449.38639999999998</v>
      </c>
      <c r="CN959">
        <v>27.55254</v>
      </c>
      <c r="CO959">
        <v>-42.523769999999999</v>
      </c>
      <c r="CP959">
        <v>-59.440489999999997</v>
      </c>
      <c r="CQ959">
        <v>397.81720000000001</v>
      </c>
      <c r="CR959">
        <v>130.1934</v>
      </c>
      <c r="CS959">
        <v>108.9366</v>
      </c>
      <c r="CT959">
        <v>131.08629999999999</v>
      </c>
      <c r="CU959">
        <v>115.0424</v>
      </c>
      <c r="CV959">
        <v>98.239140000000006</v>
      </c>
      <c r="CW959">
        <v>65.283720000000002</v>
      </c>
      <c r="CX959">
        <v>51.264749999999999</v>
      </c>
      <c r="CY959">
        <v>80.217979999999997</v>
      </c>
      <c r="CZ959">
        <v>565.38499999999999</v>
      </c>
      <c r="DA959">
        <v>659.19029999999998</v>
      </c>
      <c r="DB959">
        <v>491.22629999999998</v>
      </c>
      <c r="DC959">
        <v>3010.971</v>
      </c>
      <c r="DD959">
        <v>5067.0940000000001</v>
      </c>
      <c r="DE959">
        <v>6192.7150000000001</v>
      </c>
      <c r="DF959">
        <v>2363.348</v>
      </c>
      <c r="DG959">
        <v>1377.9190000000001</v>
      </c>
      <c r="DH959">
        <v>3667.3270000000002</v>
      </c>
      <c r="DI959">
        <v>17535.62</v>
      </c>
      <c r="DJ959">
        <v>5262.5770000000002</v>
      </c>
      <c r="DK959">
        <v>10733.26</v>
      </c>
      <c r="DL959">
        <v>6757.77</v>
      </c>
      <c r="DM959">
        <v>1363.8520000000001</v>
      </c>
      <c r="DN959">
        <v>1452.846</v>
      </c>
      <c r="DO959">
        <v>19</v>
      </c>
      <c r="DP959">
        <v>20</v>
      </c>
    </row>
    <row r="960" spans="1:120" hidden="1" x14ac:dyDescent="0.25">
      <c r="A960" t="str">
        <f t="shared" si="14"/>
        <v>LCA-Greater Bay Area_Prescribed DA 1-4 (1PM-9PM)_44397_19-20</v>
      </c>
      <c r="B960" t="s">
        <v>62</v>
      </c>
      <c r="C960" t="s">
        <v>209</v>
      </c>
      <c r="D960" t="s">
        <v>36</v>
      </c>
      <c r="E960" t="s">
        <v>61</v>
      </c>
      <c r="F960" t="s">
        <v>61</v>
      </c>
      <c r="G960" t="s">
        <v>61</v>
      </c>
      <c r="H960" t="s">
        <v>61</v>
      </c>
      <c r="I960" t="s">
        <v>61</v>
      </c>
      <c r="J960" t="s">
        <v>61</v>
      </c>
      <c r="K960" t="s">
        <v>214</v>
      </c>
      <c r="L960" s="18">
        <v>44397</v>
      </c>
      <c r="M960">
        <v>19</v>
      </c>
      <c r="N960">
        <v>20</v>
      </c>
      <c r="O960" t="s">
        <v>258</v>
      </c>
      <c r="P960">
        <v>2</v>
      </c>
      <c r="Q960">
        <v>2</v>
      </c>
      <c r="R960">
        <v>0</v>
      </c>
      <c r="S960">
        <v>0</v>
      </c>
      <c r="T960">
        <v>1</v>
      </c>
      <c r="U960">
        <v>1</v>
      </c>
      <c r="V960">
        <v>1</v>
      </c>
      <c r="W960">
        <v>1173.32</v>
      </c>
      <c r="X960">
        <v>1403.2</v>
      </c>
      <c r="Y960">
        <v>1407.44</v>
      </c>
      <c r="Z960">
        <v>1412.84</v>
      </c>
      <c r="AA960">
        <v>1415.72</v>
      </c>
      <c r="AB960">
        <v>1414.24</v>
      </c>
      <c r="AC960">
        <v>1430.52</v>
      </c>
      <c r="AD960">
        <v>1416.76</v>
      </c>
      <c r="AE960">
        <v>1385.6</v>
      </c>
      <c r="AF960">
        <v>1332.96</v>
      </c>
      <c r="AG960">
        <v>1326.88</v>
      </c>
      <c r="AH960">
        <v>1265.92</v>
      </c>
      <c r="AI960">
        <v>552.32000000000005</v>
      </c>
      <c r="AJ960">
        <v>677.96</v>
      </c>
      <c r="AK960">
        <v>660.16</v>
      </c>
      <c r="AL960">
        <v>823.92</v>
      </c>
      <c r="AM960">
        <v>937.44</v>
      </c>
      <c r="AN960">
        <v>812.16</v>
      </c>
      <c r="AO960">
        <v>288.32</v>
      </c>
      <c r="AP960">
        <v>287.83999999999997</v>
      </c>
      <c r="AQ960">
        <v>276.72000000000003</v>
      </c>
      <c r="AR960">
        <v>700.48</v>
      </c>
      <c r="AS960">
        <v>866.84</v>
      </c>
      <c r="AT960">
        <v>873.24</v>
      </c>
      <c r="AU960">
        <v>54.5</v>
      </c>
      <c r="AV960">
        <v>55</v>
      </c>
      <c r="AW960">
        <v>55</v>
      </c>
      <c r="AX960">
        <v>55</v>
      </c>
      <c r="AY960">
        <v>55</v>
      </c>
      <c r="AZ960">
        <v>55</v>
      </c>
      <c r="BA960">
        <v>55</v>
      </c>
      <c r="BB960">
        <v>55</v>
      </c>
      <c r="BC960">
        <v>55</v>
      </c>
      <c r="BD960">
        <v>55</v>
      </c>
      <c r="BE960">
        <v>57</v>
      </c>
      <c r="BF960">
        <v>59</v>
      </c>
      <c r="BG960">
        <v>60.5</v>
      </c>
      <c r="BH960">
        <v>62.5</v>
      </c>
      <c r="BI960">
        <v>63</v>
      </c>
      <c r="BJ960">
        <v>62.5</v>
      </c>
      <c r="BK960">
        <v>62</v>
      </c>
      <c r="BL960">
        <v>61.5</v>
      </c>
      <c r="BM960">
        <v>60.5</v>
      </c>
      <c r="BN960">
        <v>58.5</v>
      </c>
      <c r="BO960">
        <v>57.5</v>
      </c>
      <c r="BP960">
        <v>56.5</v>
      </c>
      <c r="BQ960">
        <v>56</v>
      </c>
      <c r="BR960">
        <v>55.5</v>
      </c>
      <c r="BS960">
        <v>3.1367189999999998</v>
      </c>
      <c r="BT960">
        <v>-18.41168</v>
      </c>
      <c r="BU960">
        <v>-17.579039999999999</v>
      </c>
      <c r="BV960">
        <v>-15.13489</v>
      </c>
      <c r="BW960">
        <v>-13.351380000000001</v>
      </c>
      <c r="BX960">
        <v>-11.69769</v>
      </c>
      <c r="BY960">
        <v>-15.090579999999999</v>
      </c>
      <c r="BZ960">
        <v>-1.8137209999999999</v>
      </c>
      <c r="CA960">
        <v>9.9708249999999996</v>
      </c>
      <c r="CB960">
        <v>31.98254</v>
      </c>
      <c r="CC960">
        <v>41.48169</v>
      </c>
      <c r="CD960">
        <v>7.7646480000000002</v>
      </c>
      <c r="CE960">
        <v>-41.294490000000003</v>
      </c>
      <c r="CF960">
        <v>-31.701160000000002</v>
      </c>
      <c r="CG960">
        <v>-0.42469790000000002</v>
      </c>
      <c r="CH960">
        <v>-80.487780000000001</v>
      </c>
      <c r="CI960">
        <v>-82.934650000000005</v>
      </c>
      <c r="CJ960">
        <v>27.605360000000001</v>
      </c>
      <c r="CK960">
        <v>405.851</v>
      </c>
      <c r="CL960">
        <v>483.43680000000001</v>
      </c>
      <c r="CM960">
        <v>449.38639999999998</v>
      </c>
      <c r="CN960">
        <v>27.55254</v>
      </c>
      <c r="CO960">
        <v>-42.523769999999999</v>
      </c>
      <c r="CP960">
        <v>-59.440489999999997</v>
      </c>
      <c r="CQ960">
        <v>397.81720000000001</v>
      </c>
      <c r="CR960">
        <v>130.1934</v>
      </c>
      <c r="CS960">
        <v>108.9366</v>
      </c>
      <c r="CT960">
        <v>131.08629999999999</v>
      </c>
      <c r="CU960">
        <v>115.0424</v>
      </c>
      <c r="CV960">
        <v>98.239140000000006</v>
      </c>
      <c r="CW960">
        <v>65.283720000000002</v>
      </c>
      <c r="CX960">
        <v>51.264749999999999</v>
      </c>
      <c r="CY960">
        <v>80.217979999999997</v>
      </c>
      <c r="CZ960">
        <v>565.38499999999999</v>
      </c>
      <c r="DA960">
        <v>659.19029999999998</v>
      </c>
      <c r="DB960">
        <v>491.22629999999998</v>
      </c>
      <c r="DC960">
        <v>3010.971</v>
      </c>
      <c r="DD960">
        <v>5067.0940000000001</v>
      </c>
      <c r="DE960">
        <v>6192.7150000000001</v>
      </c>
      <c r="DF960">
        <v>2363.348</v>
      </c>
      <c r="DG960">
        <v>1377.9190000000001</v>
      </c>
      <c r="DH960">
        <v>3667.3270000000002</v>
      </c>
      <c r="DI960">
        <v>17535.62</v>
      </c>
      <c r="DJ960">
        <v>5262.5770000000002</v>
      </c>
      <c r="DK960">
        <v>10733.26</v>
      </c>
      <c r="DL960">
        <v>6757.77</v>
      </c>
      <c r="DM960">
        <v>1363.8520000000001</v>
      </c>
      <c r="DN960">
        <v>1452.846</v>
      </c>
      <c r="DO960">
        <v>19</v>
      </c>
      <c r="DP960">
        <v>20</v>
      </c>
    </row>
    <row r="961" spans="1:122" x14ac:dyDescent="0.25">
      <c r="A961" t="str">
        <f t="shared" si="14"/>
        <v>AutoDR-Yes_Prescribed DA 1-4 (1PM-9PM)_44397_19-21</v>
      </c>
      <c r="B961" t="s">
        <v>62</v>
      </c>
      <c r="C961" t="s">
        <v>322</v>
      </c>
      <c r="D961" t="s">
        <v>61</v>
      </c>
      <c r="E961" t="s">
        <v>61</v>
      </c>
      <c r="F961" t="s">
        <v>61</v>
      </c>
      <c r="G961" t="s">
        <v>61</v>
      </c>
      <c r="H961" t="s">
        <v>98</v>
      </c>
      <c r="I961" t="s">
        <v>61</v>
      </c>
      <c r="J961" t="s">
        <v>61</v>
      </c>
      <c r="K961" t="s">
        <v>214</v>
      </c>
      <c r="L961" s="18">
        <v>44397</v>
      </c>
      <c r="M961">
        <v>19</v>
      </c>
      <c r="N961">
        <v>21</v>
      </c>
      <c r="O961" t="s">
        <v>258</v>
      </c>
      <c r="P961">
        <v>1</v>
      </c>
      <c r="Q961">
        <v>1</v>
      </c>
      <c r="R961">
        <v>0</v>
      </c>
      <c r="S961">
        <v>0</v>
      </c>
      <c r="T961">
        <v>1</v>
      </c>
      <c r="U961">
        <v>0</v>
      </c>
      <c r="V961">
        <v>1</v>
      </c>
      <c r="W961">
        <v>6.24</v>
      </c>
      <c r="X961">
        <v>6.88</v>
      </c>
      <c r="Y961">
        <v>6.8</v>
      </c>
      <c r="Z961">
        <v>6.88</v>
      </c>
      <c r="AA961">
        <v>6.88</v>
      </c>
      <c r="AB961">
        <v>6.88</v>
      </c>
      <c r="AC961">
        <v>6.88</v>
      </c>
      <c r="AD961">
        <v>6.96</v>
      </c>
      <c r="AE961">
        <v>19.68</v>
      </c>
      <c r="AF961">
        <v>22.64</v>
      </c>
      <c r="AG961">
        <v>34.799999999999997</v>
      </c>
      <c r="AH961">
        <v>38.08</v>
      </c>
      <c r="AI961">
        <v>39.119999999999997</v>
      </c>
      <c r="AJ961">
        <v>40.32</v>
      </c>
      <c r="AK961">
        <v>40.56</v>
      </c>
      <c r="AL961">
        <v>42.64</v>
      </c>
      <c r="AM961">
        <v>40.32</v>
      </c>
      <c r="AN961">
        <v>41.2</v>
      </c>
      <c r="AO961">
        <v>41.12</v>
      </c>
      <c r="AP961">
        <v>37.76</v>
      </c>
      <c r="AQ961">
        <v>26.96</v>
      </c>
      <c r="AR961">
        <v>6.16</v>
      </c>
      <c r="AS961">
        <v>5.92</v>
      </c>
      <c r="AT961">
        <v>5.92</v>
      </c>
      <c r="AU961">
        <v>60.5</v>
      </c>
      <c r="AV961">
        <v>60</v>
      </c>
      <c r="AW961">
        <v>61</v>
      </c>
      <c r="AX961">
        <v>61</v>
      </c>
      <c r="AY961">
        <v>60.5</v>
      </c>
      <c r="AZ961">
        <v>60.5</v>
      </c>
      <c r="BA961">
        <v>60.5</v>
      </c>
      <c r="BB961">
        <v>60</v>
      </c>
      <c r="BC961">
        <v>61</v>
      </c>
      <c r="BD961">
        <v>61</v>
      </c>
      <c r="BE961">
        <v>63</v>
      </c>
      <c r="BF961">
        <v>64</v>
      </c>
      <c r="BG961">
        <v>64</v>
      </c>
      <c r="BH961">
        <v>64.5</v>
      </c>
      <c r="BI961">
        <v>66</v>
      </c>
      <c r="BJ961">
        <v>67.5</v>
      </c>
      <c r="BK961">
        <v>67.5</v>
      </c>
      <c r="BL961">
        <v>68</v>
      </c>
      <c r="BM961">
        <v>66.5</v>
      </c>
      <c r="BN961">
        <v>65</v>
      </c>
      <c r="BO961">
        <v>63</v>
      </c>
      <c r="BP961">
        <v>62</v>
      </c>
      <c r="BQ961">
        <v>61.5</v>
      </c>
      <c r="BR961">
        <v>61</v>
      </c>
      <c r="BS961">
        <v>-0.2006211</v>
      </c>
      <c r="BT961">
        <v>-8.8128600000000001E-2</v>
      </c>
      <c r="BU961">
        <v>-8.3500900000000003E-2</v>
      </c>
      <c r="BV961">
        <v>-0.13167329999999999</v>
      </c>
      <c r="BW961">
        <v>-0.1642866</v>
      </c>
      <c r="BX961">
        <v>-0.41165829999999998</v>
      </c>
      <c r="BY961">
        <v>-8.6651000000000002E-3</v>
      </c>
      <c r="BZ961">
        <v>-0.62059160000000002</v>
      </c>
      <c r="CA961">
        <v>0.51700780000000002</v>
      </c>
      <c r="CB961">
        <v>0.70400810000000003</v>
      </c>
      <c r="CC961">
        <v>0.92214200000000002</v>
      </c>
      <c r="CD961">
        <v>-0.57058719999999996</v>
      </c>
      <c r="CE961">
        <v>0.66679759999999999</v>
      </c>
      <c r="CF961">
        <v>0.66606140000000003</v>
      </c>
      <c r="CG961">
        <v>-0.2301598</v>
      </c>
      <c r="CH961">
        <v>-0.88541029999999998</v>
      </c>
      <c r="CI961">
        <v>0.5546913</v>
      </c>
      <c r="CJ961">
        <v>-2.9192239999999998</v>
      </c>
      <c r="CK961">
        <v>-3.7807270000000002</v>
      </c>
      <c r="CL961">
        <v>-3.7913929999999998</v>
      </c>
      <c r="CM961">
        <v>-0.78320500000000004</v>
      </c>
      <c r="CN961">
        <v>0.61352830000000003</v>
      </c>
      <c r="CO961">
        <v>0.92465779999999997</v>
      </c>
      <c r="CP961">
        <v>-7.0810799999999993E-2</v>
      </c>
      <c r="CQ961">
        <v>0.1386706</v>
      </c>
      <c r="CR961">
        <v>0.1619467</v>
      </c>
      <c r="CS961">
        <v>0.1504017</v>
      </c>
      <c r="CT961">
        <v>0.1592451</v>
      </c>
      <c r="CU961">
        <v>0.16049820000000001</v>
      </c>
      <c r="CV961">
        <v>0.2791343</v>
      </c>
      <c r="CW961">
        <v>0.60281470000000004</v>
      </c>
      <c r="CX961">
        <v>1.1218300000000001</v>
      </c>
      <c r="CY961">
        <v>1.3529040000000001</v>
      </c>
      <c r="CZ961">
        <v>0.74648239999999999</v>
      </c>
      <c r="DA961">
        <v>0.96884939999999997</v>
      </c>
      <c r="DB961">
        <v>0.3009173</v>
      </c>
      <c r="DC961">
        <v>0.40169450000000001</v>
      </c>
      <c r="DD961">
        <v>0.75756999999999997</v>
      </c>
      <c r="DE961">
        <v>0.63562850000000004</v>
      </c>
      <c r="DF961">
        <v>0.70418639999999999</v>
      </c>
      <c r="DG961">
        <v>0.73870139999999995</v>
      </c>
      <c r="DH961">
        <v>2.7833290000000002</v>
      </c>
      <c r="DI961">
        <v>2.8685049999999999</v>
      </c>
      <c r="DJ961">
        <v>5.3709980000000002</v>
      </c>
      <c r="DK961">
        <v>12.77183</v>
      </c>
      <c r="DL961">
        <v>19.112449999999999</v>
      </c>
      <c r="DM961">
        <v>0.9980348</v>
      </c>
      <c r="DN961">
        <v>0.1575269</v>
      </c>
      <c r="DO961">
        <v>19</v>
      </c>
      <c r="DP961">
        <v>21</v>
      </c>
    </row>
    <row r="962" spans="1:122" hidden="1" x14ac:dyDescent="0.25">
      <c r="A962" t="str">
        <f t="shared" si="14"/>
        <v>Industry_Type-1. Agriculture, Mining &amp; Construction_Prescribed DA 1-4 (1PM-9PM)_44397_Combined</v>
      </c>
      <c r="B962" t="s">
        <v>62</v>
      </c>
      <c r="C962" t="s">
        <v>211</v>
      </c>
      <c r="D962" t="s">
        <v>61</v>
      </c>
      <c r="E962" t="s">
        <v>61</v>
      </c>
      <c r="F962" t="s">
        <v>61</v>
      </c>
      <c r="G962" t="s">
        <v>30</v>
      </c>
      <c r="H962" t="s">
        <v>61</v>
      </c>
      <c r="I962" t="s">
        <v>61</v>
      </c>
      <c r="J962" t="s">
        <v>61</v>
      </c>
      <c r="K962" t="s">
        <v>214</v>
      </c>
      <c r="L962" s="18">
        <v>44397</v>
      </c>
      <c r="M962">
        <v>19</v>
      </c>
      <c r="N962">
        <v>20</v>
      </c>
      <c r="O962" t="s">
        <v>258</v>
      </c>
      <c r="P962">
        <v>4</v>
      </c>
      <c r="Q962">
        <v>2</v>
      </c>
      <c r="R962">
        <v>1</v>
      </c>
      <c r="S962">
        <v>0</v>
      </c>
      <c r="T962">
        <v>1</v>
      </c>
      <c r="U962">
        <v>1</v>
      </c>
      <c r="V962">
        <v>1</v>
      </c>
      <c r="W962">
        <v>1173.32</v>
      </c>
      <c r="X962">
        <v>1403.2</v>
      </c>
      <c r="Y962">
        <v>1407.44</v>
      </c>
      <c r="Z962">
        <v>1412.84</v>
      </c>
      <c r="AA962">
        <v>1415.72</v>
      </c>
      <c r="AB962">
        <v>1414.24</v>
      </c>
      <c r="AC962">
        <v>1430.52</v>
      </c>
      <c r="AD962">
        <v>1416.76</v>
      </c>
      <c r="AE962">
        <v>1385.6</v>
      </c>
      <c r="AF962">
        <v>1332.96</v>
      </c>
      <c r="AG962">
        <v>1326.88</v>
      </c>
      <c r="AH962">
        <v>1265.92</v>
      </c>
      <c r="AI962">
        <v>552.32000000000005</v>
      </c>
      <c r="AJ962">
        <v>677.96</v>
      </c>
      <c r="AK962">
        <v>660.16</v>
      </c>
      <c r="AL962">
        <v>823.92</v>
      </c>
      <c r="AM962">
        <v>937.44</v>
      </c>
      <c r="AN962">
        <v>812.16</v>
      </c>
      <c r="AO962">
        <v>288.32</v>
      </c>
      <c r="AP962">
        <v>287.83999999999997</v>
      </c>
      <c r="AQ962">
        <v>276.72000000000003</v>
      </c>
      <c r="AR962">
        <v>700.48</v>
      </c>
      <c r="AS962">
        <v>866.84</v>
      </c>
      <c r="AT962">
        <v>873.24</v>
      </c>
      <c r="AU962">
        <v>27.25</v>
      </c>
      <c r="AV962">
        <v>27.5</v>
      </c>
      <c r="AW962">
        <v>27.5</v>
      </c>
      <c r="AX962">
        <v>27.5</v>
      </c>
      <c r="AY962">
        <v>27.5</v>
      </c>
      <c r="AZ962">
        <v>27.5</v>
      </c>
      <c r="BA962">
        <v>27.5</v>
      </c>
      <c r="BB962">
        <v>27.5</v>
      </c>
      <c r="BC962">
        <v>27.5</v>
      </c>
      <c r="BD962">
        <v>27.5</v>
      </c>
      <c r="BE962">
        <v>28.5</v>
      </c>
      <c r="BF962">
        <v>29.5</v>
      </c>
      <c r="BG962">
        <v>30.25</v>
      </c>
      <c r="BH962">
        <v>31.25</v>
      </c>
      <c r="BI962">
        <v>31.5</v>
      </c>
      <c r="BJ962">
        <v>31.25</v>
      </c>
      <c r="BK962">
        <v>31</v>
      </c>
      <c r="BL962">
        <v>30.75</v>
      </c>
      <c r="BM962">
        <v>30.25</v>
      </c>
      <c r="BN962">
        <v>29.25</v>
      </c>
      <c r="BO962">
        <v>28.75</v>
      </c>
      <c r="BP962">
        <v>28.25</v>
      </c>
      <c r="BQ962">
        <v>28</v>
      </c>
      <c r="BR962">
        <v>27.75</v>
      </c>
      <c r="BS962">
        <v>3.1367189999999998</v>
      </c>
      <c r="BT962">
        <v>-18.41168</v>
      </c>
      <c r="BU962">
        <v>-17.579039999999999</v>
      </c>
      <c r="BV962">
        <v>-15.13489</v>
      </c>
      <c r="BW962">
        <v>-13.351380000000001</v>
      </c>
      <c r="BX962">
        <v>-11.69769</v>
      </c>
      <c r="BY962">
        <v>-15.090579999999999</v>
      </c>
      <c r="BZ962">
        <v>-1.8137209999999999</v>
      </c>
      <c r="CA962">
        <v>9.9708249999999996</v>
      </c>
      <c r="CB962">
        <v>31.98254</v>
      </c>
      <c r="CC962">
        <v>41.48169</v>
      </c>
      <c r="CD962">
        <v>7.7646480000000002</v>
      </c>
      <c r="CE962">
        <v>-41.294490000000003</v>
      </c>
      <c r="CF962">
        <v>-31.701160000000002</v>
      </c>
      <c r="CG962">
        <v>-0.42469790000000002</v>
      </c>
      <c r="CH962">
        <v>-80.487780000000001</v>
      </c>
      <c r="CI962">
        <v>-82.934650000000005</v>
      </c>
      <c r="CJ962">
        <v>27.605360000000001</v>
      </c>
      <c r="CK962">
        <v>405.851</v>
      </c>
      <c r="CL962">
        <v>483.43680000000001</v>
      </c>
      <c r="CM962">
        <v>449.38639999999998</v>
      </c>
      <c r="CN962">
        <v>27.55254</v>
      </c>
      <c r="CO962">
        <v>-42.523769999999999</v>
      </c>
      <c r="CP962">
        <v>-59.440489999999997</v>
      </c>
      <c r="CQ962">
        <v>397.81720000000001</v>
      </c>
      <c r="CR962">
        <v>130.1934</v>
      </c>
      <c r="CS962">
        <v>108.9366</v>
      </c>
      <c r="CT962">
        <v>131.08629999999999</v>
      </c>
      <c r="CU962">
        <v>115.0424</v>
      </c>
      <c r="CV962">
        <v>98.239140000000006</v>
      </c>
      <c r="CW962">
        <v>65.283720000000002</v>
      </c>
      <c r="CX962">
        <v>51.264749999999999</v>
      </c>
      <c r="CY962">
        <v>80.217979999999997</v>
      </c>
      <c r="CZ962">
        <v>565.38499999999999</v>
      </c>
      <c r="DA962">
        <v>659.19029999999998</v>
      </c>
      <c r="DB962">
        <v>491.22629999999998</v>
      </c>
      <c r="DC962">
        <v>3010.971</v>
      </c>
      <c r="DD962">
        <v>5067.0940000000001</v>
      </c>
      <c r="DE962">
        <v>6192.7150000000001</v>
      </c>
      <c r="DF962">
        <v>2363.348</v>
      </c>
      <c r="DG962">
        <v>1377.9190000000001</v>
      </c>
      <c r="DH962">
        <v>3667.3270000000002</v>
      </c>
      <c r="DI962">
        <v>17535.62</v>
      </c>
      <c r="DJ962">
        <v>5262.5770000000002</v>
      </c>
      <c r="DK962">
        <v>10733.26</v>
      </c>
      <c r="DL962">
        <v>6757.77</v>
      </c>
      <c r="DM962">
        <v>1363.8520000000001</v>
      </c>
      <c r="DN962">
        <v>1452.846</v>
      </c>
      <c r="DO962">
        <v>19</v>
      </c>
      <c r="DP962">
        <v>21</v>
      </c>
    </row>
    <row r="963" spans="1:122" hidden="1" x14ac:dyDescent="0.25">
      <c r="A963" t="str">
        <f t="shared" si="14"/>
        <v>All_Prescribed DA 1-4 (1PM-9PM)_44397_Combined</v>
      </c>
      <c r="B963" t="s">
        <v>62</v>
      </c>
      <c r="C963" t="s">
        <v>61</v>
      </c>
      <c r="D963" t="s">
        <v>61</v>
      </c>
      <c r="E963" t="s">
        <v>61</v>
      </c>
      <c r="F963" t="s">
        <v>61</v>
      </c>
      <c r="G963" t="s">
        <v>61</v>
      </c>
      <c r="H963" t="s">
        <v>61</v>
      </c>
      <c r="I963" t="s">
        <v>61</v>
      </c>
      <c r="J963" t="s">
        <v>61</v>
      </c>
      <c r="K963" t="s">
        <v>214</v>
      </c>
      <c r="L963" s="18">
        <v>44397</v>
      </c>
      <c r="M963">
        <v>19</v>
      </c>
      <c r="N963">
        <v>20</v>
      </c>
      <c r="O963" t="s">
        <v>258</v>
      </c>
      <c r="P963">
        <v>9</v>
      </c>
      <c r="Q963">
        <v>7</v>
      </c>
      <c r="R963">
        <v>1</v>
      </c>
      <c r="S963">
        <v>0</v>
      </c>
      <c r="T963">
        <v>1</v>
      </c>
      <c r="U963">
        <v>0</v>
      </c>
      <c r="V963">
        <v>1</v>
      </c>
      <c r="W963">
        <v>1380.7804000000001</v>
      </c>
      <c r="X963">
        <v>1609.203</v>
      </c>
      <c r="Y963">
        <v>1607.0519999999999</v>
      </c>
      <c r="Z963">
        <v>1611.6722</v>
      </c>
      <c r="AA963">
        <v>1615.5573999999999</v>
      </c>
      <c r="AB963">
        <v>1615.5278000000001</v>
      </c>
      <c r="AC963">
        <v>1643.6938</v>
      </c>
      <c r="AD963">
        <v>1662.2234000000001</v>
      </c>
      <c r="AE963">
        <v>1653.0056</v>
      </c>
      <c r="AF963">
        <v>1624.3</v>
      </c>
      <c r="AG963">
        <v>1645.7565999999999</v>
      </c>
      <c r="AH963">
        <v>1598.49</v>
      </c>
      <c r="AI963">
        <v>898.48260000000005</v>
      </c>
      <c r="AJ963">
        <v>1027.1228000000001</v>
      </c>
      <c r="AK963">
        <v>1011.5782</v>
      </c>
      <c r="AL963">
        <v>1192.9068</v>
      </c>
      <c r="AM963">
        <v>1298.4076</v>
      </c>
      <c r="AN963">
        <v>1168.4795999999999</v>
      </c>
      <c r="AO963">
        <v>649.03560000000004</v>
      </c>
      <c r="AP963">
        <v>623.09659999999997</v>
      </c>
      <c r="AQ963">
        <v>552.18679999999995</v>
      </c>
      <c r="AR963">
        <v>920.71820000000002</v>
      </c>
      <c r="AS963">
        <v>1099.2806</v>
      </c>
      <c r="AT963">
        <v>1087.6402</v>
      </c>
      <c r="AU963">
        <v>60.566667000000002</v>
      </c>
      <c r="AV963">
        <v>60.055556000000003</v>
      </c>
      <c r="AW963">
        <v>59.9</v>
      </c>
      <c r="AX963">
        <v>59.666666999999997</v>
      </c>
      <c r="AY963">
        <v>59.277777999999998</v>
      </c>
      <c r="AZ963">
        <v>58.811110999999997</v>
      </c>
      <c r="BA963">
        <v>58.577778000000002</v>
      </c>
      <c r="BB963">
        <v>58.655555999999997</v>
      </c>
      <c r="BC963">
        <v>60.366667</v>
      </c>
      <c r="BD963">
        <v>62</v>
      </c>
      <c r="BE963">
        <v>64.933333000000005</v>
      </c>
      <c r="BF963">
        <v>67.555555999999996</v>
      </c>
      <c r="BG963">
        <v>69.755555999999999</v>
      </c>
      <c r="BH963">
        <v>72.222222000000002</v>
      </c>
      <c r="BI963">
        <v>74.2</v>
      </c>
      <c r="BJ963">
        <v>75.488889</v>
      </c>
      <c r="BK963">
        <v>75.144443999999993</v>
      </c>
      <c r="BL963">
        <v>74.722222000000002</v>
      </c>
      <c r="BM963">
        <v>73.566666999999995</v>
      </c>
      <c r="BN963">
        <v>69.855556000000007</v>
      </c>
      <c r="BO963">
        <v>66.444444000000004</v>
      </c>
      <c r="BP963">
        <v>64.277777999999998</v>
      </c>
      <c r="BQ963">
        <v>62.611111000000001</v>
      </c>
      <c r="BR963">
        <v>61.877777999999999</v>
      </c>
      <c r="BS963">
        <v>-4.5600300000000002</v>
      </c>
      <c r="BT963">
        <v>-18.174990000000001</v>
      </c>
      <c r="BU963">
        <v>-16.950379999999999</v>
      </c>
      <c r="BV963">
        <v>-15.16949</v>
      </c>
      <c r="BW963">
        <v>-16.152999999999999</v>
      </c>
      <c r="BX963">
        <v>-15.558439999999999</v>
      </c>
      <c r="BY963">
        <v>-19.013089999999998</v>
      </c>
      <c r="BZ963">
        <v>-10.24357</v>
      </c>
      <c r="CA963">
        <v>13.14067</v>
      </c>
      <c r="CB963">
        <v>47.017040000000001</v>
      </c>
      <c r="CC963">
        <v>57.29121</v>
      </c>
      <c r="CD963">
        <v>18.699670000000001</v>
      </c>
      <c r="CE963">
        <v>-34.664729999999999</v>
      </c>
      <c r="CF963">
        <v>-24.207039999999999</v>
      </c>
      <c r="CG963">
        <v>4.0278989999999997</v>
      </c>
      <c r="CH963">
        <v>-82.942760000000007</v>
      </c>
      <c r="CI963">
        <v>-83.51</v>
      </c>
      <c r="CJ963">
        <v>17.493510000000001</v>
      </c>
      <c r="CK963">
        <v>385.59780000000001</v>
      </c>
      <c r="CL963">
        <v>460.35320000000002</v>
      </c>
      <c r="CM963">
        <v>432.01220000000001</v>
      </c>
      <c r="CN963">
        <v>17.442609999999998</v>
      </c>
      <c r="CO963">
        <v>-55.487290000000002</v>
      </c>
      <c r="CP963">
        <v>-65.409859999999995</v>
      </c>
      <c r="CQ963">
        <v>452.15199999999999</v>
      </c>
      <c r="CR963">
        <v>134.011</v>
      </c>
      <c r="CS963">
        <v>111.7569</v>
      </c>
      <c r="CT963">
        <v>134.1455</v>
      </c>
      <c r="CU963">
        <v>117.0311</v>
      </c>
      <c r="CV963">
        <v>101.8565</v>
      </c>
      <c r="CW963">
        <v>69.030209999999997</v>
      </c>
      <c r="CX963">
        <v>67.380769999999998</v>
      </c>
      <c r="CY963">
        <v>93.935220000000001</v>
      </c>
      <c r="CZ963">
        <v>584.98410000000001</v>
      </c>
      <c r="DA963">
        <v>674.06449999999995</v>
      </c>
      <c r="DB963">
        <v>508.30369999999999</v>
      </c>
      <c r="DC963">
        <v>3068.241</v>
      </c>
      <c r="DD963">
        <v>5233.1099999999997</v>
      </c>
      <c r="DE963">
        <v>6372.5339999999997</v>
      </c>
      <c r="DF963">
        <v>2566.7860000000001</v>
      </c>
      <c r="DG963">
        <v>1543.39</v>
      </c>
      <c r="DH963">
        <v>3829.846</v>
      </c>
      <c r="DI963">
        <v>17686.57</v>
      </c>
      <c r="DJ963">
        <v>5406.14</v>
      </c>
      <c r="DK963">
        <v>10892.11</v>
      </c>
      <c r="DL963">
        <v>6902.3540000000003</v>
      </c>
      <c r="DM963">
        <v>1475.2550000000001</v>
      </c>
      <c r="DN963">
        <v>1483.857</v>
      </c>
      <c r="DO963">
        <v>19</v>
      </c>
      <c r="DP963">
        <v>21</v>
      </c>
    </row>
    <row r="964" spans="1:122" hidden="1" x14ac:dyDescent="0.25">
      <c r="A964" t="str">
        <f t="shared" ref="A964:A1027" si="15">C964&amp;"_"&amp;K964&amp;"_"&amp;IF(L964="",O964,L964&amp;IF(LEFT(K964,3)="All","",IF(R964=1,"_Combined","_"&amp;M964&amp;"-"&amp;N964)))</f>
        <v>Size_Grp-200 kW and above_Prescribed DA 1-4 (1PM-9PM)_44397_Combined</v>
      </c>
      <c r="B964" t="s">
        <v>62</v>
      </c>
      <c r="C964" t="s">
        <v>207</v>
      </c>
      <c r="D964" t="s">
        <v>61</v>
      </c>
      <c r="E964" t="s">
        <v>61</v>
      </c>
      <c r="F964" t="s">
        <v>61</v>
      </c>
      <c r="G964" t="s">
        <v>61</v>
      </c>
      <c r="H964" t="s">
        <v>61</v>
      </c>
      <c r="I964" t="s">
        <v>61</v>
      </c>
      <c r="J964" t="s">
        <v>102</v>
      </c>
      <c r="K964" t="s">
        <v>214</v>
      </c>
      <c r="L964" s="18">
        <v>44397</v>
      </c>
      <c r="M964">
        <v>19</v>
      </c>
      <c r="N964">
        <v>20</v>
      </c>
      <c r="O964" t="s">
        <v>258</v>
      </c>
      <c r="P964">
        <v>4</v>
      </c>
      <c r="Q964">
        <v>2</v>
      </c>
      <c r="R964">
        <v>1</v>
      </c>
      <c r="S964">
        <v>0</v>
      </c>
      <c r="T964">
        <v>1</v>
      </c>
      <c r="U964">
        <v>1</v>
      </c>
      <c r="V964">
        <v>1</v>
      </c>
      <c r="W964">
        <v>1173.32</v>
      </c>
      <c r="X964">
        <v>1403.2</v>
      </c>
      <c r="Y964">
        <v>1407.44</v>
      </c>
      <c r="Z964">
        <v>1412.84</v>
      </c>
      <c r="AA964">
        <v>1415.72</v>
      </c>
      <c r="AB964">
        <v>1414.24</v>
      </c>
      <c r="AC964">
        <v>1430.52</v>
      </c>
      <c r="AD964">
        <v>1416.76</v>
      </c>
      <c r="AE964">
        <v>1385.6</v>
      </c>
      <c r="AF964">
        <v>1332.96</v>
      </c>
      <c r="AG964">
        <v>1326.88</v>
      </c>
      <c r="AH964">
        <v>1265.92</v>
      </c>
      <c r="AI964">
        <v>552.32000000000005</v>
      </c>
      <c r="AJ964">
        <v>677.96</v>
      </c>
      <c r="AK964">
        <v>660.16</v>
      </c>
      <c r="AL964">
        <v>823.92</v>
      </c>
      <c r="AM964">
        <v>937.44</v>
      </c>
      <c r="AN964">
        <v>812.16</v>
      </c>
      <c r="AO964">
        <v>288.32</v>
      </c>
      <c r="AP964">
        <v>287.83999999999997</v>
      </c>
      <c r="AQ964">
        <v>276.72000000000003</v>
      </c>
      <c r="AR964">
        <v>700.48</v>
      </c>
      <c r="AS964">
        <v>866.84</v>
      </c>
      <c r="AT964">
        <v>873.24</v>
      </c>
      <c r="AU964">
        <v>27.25</v>
      </c>
      <c r="AV964">
        <v>27.5</v>
      </c>
      <c r="AW964">
        <v>27.5</v>
      </c>
      <c r="AX964">
        <v>27.5</v>
      </c>
      <c r="AY964">
        <v>27.5</v>
      </c>
      <c r="AZ964">
        <v>27.5</v>
      </c>
      <c r="BA964">
        <v>27.5</v>
      </c>
      <c r="BB964">
        <v>27.5</v>
      </c>
      <c r="BC964">
        <v>27.5</v>
      </c>
      <c r="BD964">
        <v>27.5</v>
      </c>
      <c r="BE964">
        <v>28.5</v>
      </c>
      <c r="BF964">
        <v>29.5</v>
      </c>
      <c r="BG964">
        <v>30.25</v>
      </c>
      <c r="BH964">
        <v>31.25</v>
      </c>
      <c r="BI964">
        <v>31.5</v>
      </c>
      <c r="BJ964">
        <v>31.25</v>
      </c>
      <c r="BK964">
        <v>31</v>
      </c>
      <c r="BL964">
        <v>30.75</v>
      </c>
      <c r="BM964">
        <v>30.25</v>
      </c>
      <c r="BN964">
        <v>29.25</v>
      </c>
      <c r="BO964">
        <v>28.75</v>
      </c>
      <c r="BP964">
        <v>28.25</v>
      </c>
      <c r="BQ964">
        <v>28</v>
      </c>
      <c r="BR964">
        <v>27.75</v>
      </c>
      <c r="BS964">
        <v>3.1367189999999998</v>
      </c>
      <c r="BT964">
        <v>-18.41168</v>
      </c>
      <c r="BU964">
        <v>-17.579039999999999</v>
      </c>
      <c r="BV964">
        <v>-15.13489</v>
      </c>
      <c r="BW964">
        <v>-13.351380000000001</v>
      </c>
      <c r="BX964">
        <v>-11.69769</v>
      </c>
      <c r="BY964">
        <v>-15.090579999999999</v>
      </c>
      <c r="BZ964">
        <v>-1.8137209999999999</v>
      </c>
      <c r="CA964">
        <v>9.9708249999999996</v>
      </c>
      <c r="CB964">
        <v>31.98254</v>
      </c>
      <c r="CC964">
        <v>41.48169</v>
      </c>
      <c r="CD964">
        <v>7.7646480000000002</v>
      </c>
      <c r="CE964">
        <v>-41.294490000000003</v>
      </c>
      <c r="CF964">
        <v>-31.701160000000002</v>
      </c>
      <c r="CG964">
        <v>-0.42469790000000002</v>
      </c>
      <c r="CH964">
        <v>-80.487780000000001</v>
      </c>
      <c r="CI964">
        <v>-82.934650000000005</v>
      </c>
      <c r="CJ964">
        <v>27.605360000000001</v>
      </c>
      <c r="CK964">
        <v>405.851</v>
      </c>
      <c r="CL964">
        <v>483.43680000000001</v>
      </c>
      <c r="CM964">
        <v>449.38639999999998</v>
      </c>
      <c r="CN964">
        <v>27.55254</v>
      </c>
      <c r="CO964">
        <v>-42.523769999999999</v>
      </c>
      <c r="CP964">
        <v>-59.440489999999997</v>
      </c>
      <c r="CQ964">
        <v>397.81720000000001</v>
      </c>
      <c r="CR964">
        <v>130.1934</v>
      </c>
      <c r="CS964">
        <v>108.9366</v>
      </c>
      <c r="CT964">
        <v>131.08629999999999</v>
      </c>
      <c r="CU964">
        <v>115.0424</v>
      </c>
      <c r="CV964">
        <v>98.239140000000006</v>
      </c>
      <c r="CW964">
        <v>65.283720000000002</v>
      </c>
      <c r="CX964">
        <v>51.264749999999999</v>
      </c>
      <c r="CY964">
        <v>80.217979999999997</v>
      </c>
      <c r="CZ964">
        <v>565.38499999999999</v>
      </c>
      <c r="DA964">
        <v>659.19029999999998</v>
      </c>
      <c r="DB964">
        <v>491.22629999999998</v>
      </c>
      <c r="DC964">
        <v>3010.971</v>
      </c>
      <c r="DD964">
        <v>5067.0940000000001</v>
      </c>
      <c r="DE964">
        <v>6192.7150000000001</v>
      </c>
      <c r="DF964">
        <v>2363.348</v>
      </c>
      <c r="DG964">
        <v>1377.9190000000001</v>
      </c>
      <c r="DH964">
        <v>3667.3270000000002</v>
      </c>
      <c r="DI964">
        <v>17535.62</v>
      </c>
      <c r="DJ964">
        <v>5262.5770000000002</v>
      </c>
      <c r="DK964">
        <v>10733.26</v>
      </c>
      <c r="DL964">
        <v>6757.77</v>
      </c>
      <c r="DM964">
        <v>1363.8520000000001</v>
      </c>
      <c r="DN964">
        <v>1452.846</v>
      </c>
      <c r="DO964">
        <v>19</v>
      </c>
      <c r="DP964">
        <v>21</v>
      </c>
    </row>
    <row r="965" spans="1:122" hidden="1" x14ac:dyDescent="0.25">
      <c r="A965" t="str">
        <f t="shared" si="15"/>
        <v>LCA-Greater Bay Area_Prescribed DA 1-4 (1PM-9PM)_44397_Combined</v>
      </c>
      <c r="B965" t="s">
        <v>62</v>
      </c>
      <c r="C965" t="s">
        <v>209</v>
      </c>
      <c r="D965" t="s">
        <v>36</v>
      </c>
      <c r="E965" t="s">
        <v>61</v>
      </c>
      <c r="F965" t="s">
        <v>61</v>
      </c>
      <c r="G965" t="s">
        <v>61</v>
      </c>
      <c r="H965" t="s">
        <v>61</v>
      </c>
      <c r="I965" t="s">
        <v>61</v>
      </c>
      <c r="J965" t="s">
        <v>61</v>
      </c>
      <c r="K965" t="s">
        <v>214</v>
      </c>
      <c r="L965" s="18">
        <v>44397</v>
      </c>
      <c r="M965">
        <v>19</v>
      </c>
      <c r="N965">
        <v>20</v>
      </c>
      <c r="O965" t="s">
        <v>258</v>
      </c>
      <c r="P965">
        <v>9</v>
      </c>
      <c r="Q965">
        <v>7</v>
      </c>
      <c r="R965">
        <v>1</v>
      </c>
      <c r="S965">
        <v>0</v>
      </c>
      <c r="T965">
        <v>1</v>
      </c>
      <c r="U965">
        <v>0</v>
      </c>
      <c r="V965">
        <v>1</v>
      </c>
      <c r="W965">
        <v>1380.7804000000001</v>
      </c>
      <c r="X965">
        <v>1609.203</v>
      </c>
      <c r="Y965">
        <v>1607.0519999999999</v>
      </c>
      <c r="Z965">
        <v>1611.6722</v>
      </c>
      <c r="AA965">
        <v>1615.5573999999999</v>
      </c>
      <c r="AB965">
        <v>1615.5278000000001</v>
      </c>
      <c r="AC965">
        <v>1643.6938</v>
      </c>
      <c r="AD965">
        <v>1662.2234000000001</v>
      </c>
      <c r="AE965">
        <v>1653.0056</v>
      </c>
      <c r="AF965">
        <v>1624.3</v>
      </c>
      <c r="AG965">
        <v>1645.7565999999999</v>
      </c>
      <c r="AH965">
        <v>1598.49</v>
      </c>
      <c r="AI965">
        <v>898.48260000000005</v>
      </c>
      <c r="AJ965">
        <v>1027.1228000000001</v>
      </c>
      <c r="AK965">
        <v>1011.5782</v>
      </c>
      <c r="AL965">
        <v>1192.9068</v>
      </c>
      <c r="AM965">
        <v>1298.4076</v>
      </c>
      <c r="AN965">
        <v>1168.4795999999999</v>
      </c>
      <c r="AO965">
        <v>649.03560000000004</v>
      </c>
      <c r="AP965">
        <v>623.09659999999997</v>
      </c>
      <c r="AQ965">
        <v>552.18679999999995</v>
      </c>
      <c r="AR965">
        <v>920.71820000000002</v>
      </c>
      <c r="AS965">
        <v>1099.2806</v>
      </c>
      <c r="AT965">
        <v>1087.6402</v>
      </c>
      <c r="AU965">
        <v>60.566667000000002</v>
      </c>
      <c r="AV965">
        <v>60.055556000000003</v>
      </c>
      <c r="AW965">
        <v>59.9</v>
      </c>
      <c r="AX965">
        <v>59.666666999999997</v>
      </c>
      <c r="AY965">
        <v>59.277777999999998</v>
      </c>
      <c r="AZ965">
        <v>58.811110999999997</v>
      </c>
      <c r="BA965">
        <v>58.577778000000002</v>
      </c>
      <c r="BB965">
        <v>58.655555999999997</v>
      </c>
      <c r="BC965">
        <v>60.366667</v>
      </c>
      <c r="BD965">
        <v>62</v>
      </c>
      <c r="BE965">
        <v>64.933333000000005</v>
      </c>
      <c r="BF965">
        <v>67.555555999999996</v>
      </c>
      <c r="BG965">
        <v>69.755555999999999</v>
      </c>
      <c r="BH965">
        <v>72.222222000000002</v>
      </c>
      <c r="BI965">
        <v>74.2</v>
      </c>
      <c r="BJ965">
        <v>75.488889</v>
      </c>
      <c r="BK965">
        <v>75.144443999999993</v>
      </c>
      <c r="BL965">
        <v>74.722222000000002</v>
      </c>
      <c r="BM965">
        <v>73.566666999999995</v>
      </c>
      <c r="BN965">
        <v>69.855556000000007</v>
      </c>
      <c r="BO965">
        <v>66.444444000000004</v>
      </c>
      <c r="BP965">
        <v>64.277777999999998</v>
      </c>
      <c r="BQ965">
        <v>62.611111000000001</v>
      </c>
      <c r="BR965">
        <v>61.877777999999999</v>
      </c>
      <c r="BS965">
        <v>-4.5600300000000002</v>
      </c>
      <c r="BT965">
        <v>-18.174990000000001</v>
      </c>
      <c r="BU965">
        <v>-16.950379999999999</v>
      </c>
      <c r="BV965">
        <v>-15.16949</v>
      </c>
      <c r="BW965">
        <v>-16.152999999999999</v>
      </c>
      <c r="BX965">
        <v>-15.558439999999999</v>
      </c>
      <c r="BY965">
        <v>-19.013089999999998</v>
      </c>
      <c r="BZ965">
        <v>-10.24357</v>
      </c>
      <c r="CA965">
        <v>13.14067</v>
      </c>
      <c r="CB965">
        <v>47.017040000000001</v>
      </c>
      <c r="CC965">
        <v>57.29121</v>
      </c>
      <c r="CD965">
        <v>18.699670000000001</v>
      </c>
      <c r="CE965">
        <v>-34.664729999999999</v>
      </c>
      <c r="CF965">
        <v>-24.207039999999999</v>
      </c>
      <c r="CG965">
        <v>4.0278989999999997</v>
      </c>
      <c r="CH965">
        <v>-82.942760000000007</v>
      </c>
      <c r="CI965">
        <v>-83.51</v>
      </c>
      <c r="CJ965">
        <v>17.493510000000001</v>
      </c>
      <c r="CK965">
        <v>385.59780000000001</v>
      </c>
      <c r="CL965">
        <v>460.35320000000002</v>
      </c>
      <c r="CM965">
        <v>432.01220000000001</v>
      </c>
      <c r="CN965">
        <v>17.442609999999998</v>
      </c>
      <c r="CO965">
        <v>-55.487290000000002</v>
      </c>
      <c r="CP965">
        <v>-65.409859999999995</v>
      </c>
      <c r="CQ965">
        <v>452.15199999999999</v>
      </c>
      <c r="CR965">
        <v>134.011</v>
      </c>
      <c r="CS965">
        <v>111.7569</v>
      </c>
      <c r="CT965">
        <v>134.1455</v>
      </c>
      <c r="CU965">
        <v>117.0311</v>
      </c>
      <c r="CV965">
        <v>101.8565</v>
      </c>
      <c r="CW965">
        <v>69.030209999999997</v>
      </c>
      <c r="CX965">
        <v>67.380769999999998</v>
      </c>
      <c r="CY965">
        <v>93.935220000000001</v>
      </c>
      <c r="CZ965">
        <v>584.98410000000001</v>
      </c>
      <c r="DA965">
        <v>674.06449999999995</v>
      </c>
      <c r="DB965">
        <v>508.30369999999999</v>
      </c>
      <c r="DC965">
        <v>3068.241</v>
      </c>
      <c r="DD965">
        <v>5233.1099999999997</v>
      </c>
      <c r="DE965">
        <v>6372.5339999999997</v>
      </c>
      <c r="DF965">
        <v>2566.7860000000001</v>
      </c>
      <c r="DG965">
        <v>1543.39</v>
      </c>
      <c r="DH965">
        <v>3829.846</v>
      </c>
      <c r="DI965">
        <v>17686.57</v>
      </c>
      <c r="DJ965">
        <v>5406.14</v>
      </c>
      <c r="DK965">
        <v>10892.11</v>
      </c>
      <c r="DL965">
        <v>6902.3540000000003</v>
      </c>
      <c r="DM965">
        <v>1475.2550000000001</v>
      </c>
      <c r="DN965">
        <v>1483.857</v>
      </c>
      <c r="DO965">
        <v>19</v>
      </c>
      <c r="DP965">
        <v>21</v>
      </c>
    </row>
    <row r="966" spans="1:122" x14ac:dyDescent="0.25">
      <c r="A966" t="str">
        <f t="shared" si="15"/>
        <v>AutoDR-No_Prescribed DA 1-4 (1PM-9PM)_44397_Combined</v>
      </c>
      <c r="B966" t="s">
        <v>62</v>
      </c>
      <c r="C966" t="s">
        <v>321</v>
      </c>
      <c r="D966" t="s">
        <v>61</v>
      </c>
      <c r="E966" t="s">
        <v>61</v>
      </c>
      <c r="F966" t="s">
        <v>61</v>
      </c>
      <c r="G966" t="s">
        <v>61</v>
      </c>
      <c r="H966" t="s">
        <v>97</v>
      </c>
      <c r="I966" t="s">
        <v>61</v>
      </c>
      <c r="J966" t="s">
        <v>61</v>
      </c>
      <c r="K966" t="s">
        <v>214</v>
      </c>
      <c r="L966" s="18">
        <v>44397</v>
      </c>
      <c r="M966">
        <v>19</v>
      </c>
      <c r="N966">
        <v>20</v>
      </c>
      <c r="O966" t="s">
        <v>258</v>
      </c>
      <c r="P966">
        <v>8</v>
      </c>
      <c r="Q966">
        <v>6</v>
      </c>
      <c r="R966">
        <v>1</v>
      </c>
      <c r="S966">
        <v>0</v>
      </c>
      <c r="T966">
        <v>1</v>
      </c>
      <c r="U966">
        <v>0</v>
      </c>
      <c r="V966">
        <v>1</v>
      </c>
      <c r="W966">
        <v>1386.239</v>
      </c>
      <c r="X966">
        <v>1613.5975000000001</v>
      </c>
      <c r="Y966">
        <v>1611.11</v>
      </c>
      <c r="Z966">
        <v>1615.5545</v>
      </c>
      <c r="AA966">
        <v>1619.5115000000001</v>
      </c>
      <c r="AB966">
        <v>1619.5854999999999</v>
      </c>
      <c r="AC966">
        <v>1648.6005</v>
      </c>
      <c r="AD966">
        <v>1669.3164999999999</v>
      </c>
      <c r="AE966">
        <v>1642.586</v>
      </c>
      <c r="AF966">
        <v>1611.15</v>
      </c>
      <c r="AG966">
        <v>1616.3335</v>
      </c>
      <c r="AH966">
        <v>1565.125</v>
      </c>
      <c r="AI966">
        <v>864.52850000000001</v>
      </c>
      <c r="AJ966">
        <v>991.58299999999997</v>
      </c>
      <c r="AK966">
        <v>975.83950000000004</v>
      </c>
      <c r="AL966">
        <v>1155.3030000000001</v>
      </c>
      <c r="AM966">
        <v>1263.711</v>
      </c>
      <c r="AN966">
        <v>1132.1310000000001</v>
      </c>
      <c r="AO966">
        <v>613.12099999999998</v>
      </c>
      <c r="AP966">
        <v>590.40350000000001</v>
      </c>
      <c r="AQ966">
        <v>531.423</v>
      </c>
      <c r="AR966">
        <v>927.20950000000005</v>
      </c>
      <c r="AS966">
        <v>1107.0035</v>
      </c>
      <c r="AT966">
        <v>1094.0744999999999</v>
      </c>
      <c r="AU966">
        <v>60.6875</v>
      </c>
      <c r="AV966">
        <v>60.15625</v>
      </c>
      <c r="AW966">
        <v>59.78125</v>
      </c>
      <c r="AX966">
        <v>59.5</v>
      </c>
      <c r="AY966">
        <v>59.125</v>
      </c>
      <c r="AZ966">
        <v>58.5625</v>
      </c>
      <c r="BA966">
        <v>58.28125</v>
      </c>
      <c r="BB966">
        <v>58.46875</v>
      </c>
      <c r="BC966">
        <v>60.34375</v>
      </c>
      <c r="BD966">
        <v>62.3125</v>
      </c>
      <c r="BE966">
        <v>65.4375</v>
      </c>
      <c r="BF966">
        <v>68.375</v>
      </c>
      <c r="BG966">
        <v>71</v>
      </c>
      <c r="BH966">
        <v>73.84375</v>
      </c>
      <c r="BI966">
        <v>75.9375</v>
      </c>
      <c r="BJ966">
        <v>77.21875</v>
      </c>
      <c r="BK966">
        <v>76.8125</v>
      </c>
      <c r="BL966">
        <v>76.21875</v>
      </c>
      <c r="BM966">
        <v>75.125</v>
      </c>
      <c r="BN966">
        <v>70.96875</v>
      </c>
      <c r="BO966">
        <v>67.25</v>
      </c>
      <c r="BP966">
        <v>64.84375</v>
      </c>
      <c r="BQ966">
        <v>62.9375</v>
      </c>
      <c r="BR966">
        <v>62.15625</v>
      </c>
      <c r="BS966">
        <v>-4.8088660000000001</v>
      </c>
      <c r="BT966">
        <v>-18.02589</v>
      </c>
      <c r="BU966">
        <v>-16.78023</v>
      </c>
      <c r="BV966">
        <v>-14.974460000000001</v>
      </c>
      <c r="BW966">
        <v>-16.10669</v>
      </c>
      <c r="BX966">
        <v>-15.21672</v>
      </c>
      <c r="BY966">
        <v>-19.280270000000002</v>
      </c>
      <c r="BZ966">
        <v>-9.9148180000000004</v>
      </c>
      <c r="CA966">
        <v>12.59158</v>
      </c>
      <c r="CB966">
        <v>47.03492</v>
      </c>
      <c r="CC966">
        <v>57.03725</v>
      </c>
      <c r="CD966">
        <v>20.33662</v>
      </c>
      <c r="CE966">
        <v>-35.191369999999999</v>
      </c>
      <c r="CF966">
        <v>-24.670839999999998</v>
      </c>
      <c r="CG966">
        <v>4.6911820000000004</v>
      </c>
      <c r="CH966">
        <v>-81.790000000000006</v>
      </c>
      <c r="CI966">
        <v>-84.383139999999997</v>
      </c>
      <c r="CJ966">
        <v>21.150069999999999</v>
      </c>
      <c r="CK966">
        <v>389.82220000000001</v>
      </c>
      <c r="CL966">
        <v>464.39150000000001</v>
      </c>
      <c r="CM966">
        <v>431.94600000000003</v>
      </c>
      <c r="CN966">
        <v>15.800179999999999</v>
      </c>
      <c r="CO966">
        <v>-57.800240000000002</v>
      </c>
      <c r="CP966">
        <v>-65.730019999999996</v>
      </c>
      <c r="CQ966">
        <v>459.8793</v>
      </c>
      <c r="CR966">
        <v>134.2115</v>
      </c>
      <c r="CS966">
        <v>111.83580000000001</v>
      </c>
      <c r="CT966">
        <v>134.23990000000001</v>
      </c>
      <c r="CU966">
        <v>116.96420000000001</v>
      </c>
      <c r="CV966">
        <v>101.7637</v>
      </c>
      <c r="CW966">
        <v>68.228210000000004</v>
      </c>
      <c r="CX966">
        <v>67.241159999999994</v>
      </c>
      <c r="CY966">
        <v>92.920779999999993</v>
      </c>
      <c r="CZ966">
        <v>586.20439999999996</v>
      </c>
      <c r="DA966">
        <v>674.08540000000005</v>
      </c>
      <c r="DB966">
        <v>510.15350000000001</v>
      </c>
      <c r="DC966">
        <v>3075.8110000000001</v>
      </c>
      <c r="DD966">
        <v>5255.9690000000001</v>
      </c>
      <c r="DE966">
        <v>6397.71</v>
      </c>
      <c r="DF966">
        <v>2595.3020000000001</v>
      </c>
      <c r="DG966">
        <v>1566.21</v>
      </c>
      <c r="DH966">
        <v>3847.63</v>
      </c>
      <c r="DI966">
        <v>17702.45</v>
      </c>
      <c r="DJ966">
        <v>5415.2969999999996</v>
      </c>
      <c r="DK966">
        <v>10886.88</v>
      </c>
      <c r="DL966">
        <v>6880.7439999999997</v>
      </c>
      <c r="DM966">
        <v>1489.492</v>
      </c>
      <c r="DN966">
        <v>1488.09</v>
      </c>
      <c r="DO966">
        <v>19</v>
      </c>
      <c r="DP966">
        <v>21</v>
      </c>
    </row>
    <row r="967" spans="1:122" hidden="1" x14ac:dyDescent="0.25">
      <c r="A967" t="str">
        <f t="shared" si="15"/>
        <v>OtherDR-No_Prescribed DA 1-4 (1PM-9PM)_44397_Combined</v>
      </c>
      <c r="B967" t="s">
        <v>62</v>
      </c>
      <c r="C967" t="s">
        <v>323</v>
      </c>
      <c r="D967" t="s">
        <v>61</v>
      </c>
      <c r="E967" t="s">
        <v>61</v>
      </c>
      <c r="F967" t="s">
        <v>61</v>
      </c>
      <c r="G967" t="s">
        <v>61</v>
      </c>
      <c r="H967" t="s">
        <v>61</v>
      </c>
      <c r="I967" t="s">
        <v>97</v>
      </c>
      <c r="J967" t="s">
        <v>61</v>
      </c>
      <c r="K967" t="s">
        <v>214</v>
      </c>
      <c r="L967" s="18">
        <v>44397</v>
      </c>
      <c r="M967">
        <v>19</v>
      </c>
      <c r="N967">
        <v>20</v>
      </c>
      <c r="O967" t="s">
        <v>258</v>
      </c>
      <c r="P967">
        <v>9</v>
      </c>
      <c r="Q967">
        <v>7</v>
      </c>
      <c r="R967">
        <v>1</v>
      </c>
      <c r="S967">
        <v>0</v>
      </c>
      <c r="T967">
        <v>1</v>
      </c>
      <c r="U967">
        <v>0</v>
      </c>
      <c r="V967">
        <v>1</v>
      </c>
      <c r="W967">
        <v>1380.7804000000001</v>
      </c>
      <c r="X967">
        <v>1609.203</v>
      </c>
      <c r="Y967">
        <v>1607.0519999999999</v>
      </c>
      <c r="Z967">
        <v>1611.6722</v>
      </c>
      <c r="AA967">
        <v>1615.5573999999999</v>
      </c>
      <c r="AB967">
        <v>1615.5278000000001</v>
      </c>
      <c r="AC967">
        <v>1643.6938</v>
      </c>
      <c r="AD967">
        <v>1662.2234000000001</v>
      </c>
      <c r="AE967">
        <v>1653.0056</v>
      </c>
      <c r="AF967">
        <v>1624.3</v>
      </c>
      <c r="AG967">
        <v>1645.7565999999999</v>
      </c>
      <c r="AH967">
        <v>1598.49</v>
      </c>
      <c r="AI967">
        <v>898.48260000000005</v>
      </c>
      <c r="AJ967">
        <v>1027.1228000000001</v>
      </c>
      <c r="AK967">
        <v>1011.5782</v>
      </c>
      <c r="AL967">
        <v>1192.9068</v>
      </c>
      <c r="AM967">
        <v>1298.4076</v>
      </c>
      <c r="AN967">
        <v>1168.4795999999999</v>
      </c>
      <c r="AO967">
        <v>649.03560000000004</v>
      </c>
      <c r="AP967">
        <v>623.09659999999997</v>
      </c>
      <c r="AQ967">
        <v>552.18679999999995</v>
      </c>
      <c r="AR967">
        <v>920.71820000000002</v>
      </c>
      <c r="AS967">
        <v>1099.2806</v>
      </c>
      <c r="AT967">
        <v>1087.6402</v>
      </c>
      <c r="AU967">
        <v>60.566667000000002</v>
      </c>
      <c r="AV967">
        <v>60.055556000000003</v>
      </c>
      <c r="AW967">
        <v>59.9</v>
      </c>
      <c r="AX967">
        <v>59.666666999999997</v>
      </c>
      <c r="AY967">
        <v>59.277777999999998</v>
      </c>
      <c r="AZ967">
        <v>58.811110999999997</v>
      </c>
      <c r="BA967">
        <v>58.577778000000002</v>
      </c>
      <c r="BB967">
        <v>58.655555999999997</v>
      </c>
      <c r="BC967">
        <v>60.366667</v>
      </c>
      <c r="BD967">
        <v>62</v>
      </c>
      <c r="BE967">
        <v>64.933333000000005</v>
      </c>
      <c r="BF967">
        <v>67.555555999999996</v>
      </c>
      <c r="BG967">
        <v>69.755555999999999</v>
      </c>
      <c r="BH967">
        <v>72.222222000000002</v>
      </c>
      <c r="BI967">
        <v>74.2</v>
      </c>
      <c r="BJ967">
        <v>75.488889</v>
      </c>
      <c r="BK967">
        <v>75.144443999999993</v>
      </c>
      <c r="BL967">
        <v>74.722222000000002</v>
      </c>
      <c r="BM967">
        <v>73.566666999999995</v>
      </c>
      <c r="BN967">
        <v>69.855556000000007</v>
      </c>
      <c r="BO967">
        <v>66.444444000000004</v>
      </c>
      <c r="BP967">
        <v>64.277777999999998</v>
      </c>
      <c r="BQ967">
        <v>62.611111000000001</v>
      </c>
      <c r="BR967">
        <v>61.877777999999999</v>
      </c>
      <c r="BS967">
        <v>-4.5600300000000002</v>
      </c>
      <c r="BT967">
        <v>-18.174990000000001</v>
      </c>
      <c r="BU967">
        <v>-16.950379999999999</v>
      </c>
      <c r="BV967">
        <v>-15.16949</v>
      </c>
      <c r="BW967">
        <v>-16.152999999999999</v>
      </c>
      <c r="BX967">
        <v>-15.558439999999999</v>
      </c>
      <c r="BY967">
        <v>-19.013089999999998</v>
      </c>
      <c r="BZ967">
        <v>-10.24357</v>
      </c>
      <c r="CA967">
        <v>13.14067</v>
      </c>
      <c r="CB967">
        <v>47.017040000000001</v>
      </c>
      <c r="CC967">
        <v>57.29121</v>
      </c>
      <c r="CD967">
        <v>18.699670000000001</v>
      </c>
      <c r="CE967">
        <v>-34.664729999999999</v>
      </c>
      <c r="CF967">
        <v>-24.207039999999999</v>
      </c>
      <c r="CG967">
        <v>4.0278989999999997</v>
      </c>
      <c r="CH967">
        <v>-82.942760000000007</v>
      </c>
      <c r="CI967">
        <v>-83.51</v>
      </c>
      <c r="CJ967">
        <v>17.493510000000001</v>
      </c>
      <c r="CK967">
        <v>385.59780000000001</v>
      </c>
      <c r="CL967">
        <v>460.35320000000002</v>
      </c>
      <c r="CM967">
        <v>432.01220000000001</v>
      </c>
      <c r="CN967">
        <v>17.442609999999998</v>
      </c>
      <c r="CO967">
        <v>-55.487290000000002</v>
      </c>
      <c r="CP967">
        <v>-65.409859999999995</v>
      </c>
      <c r="CQ967">
        <v>452.15199999999999</v>
      </c>
      <c r="CR967">
        <v>134.011</v>
      </c>
      <c r="CS967">
        <v>111.7569</v>
      </c>
      <c r="CT967">
        <v>134.1455</v>
      </c>
      <c r="CU967">
        <v>117.0311</v>
      </c>
      <c r="CV967">
        <v>101.8565</v>
      </c>
      <c r="CW967">
        <v>69.030209999999997</v>
      </c>
      <c r="CX967">
        <v>67.380769999999998</v>
      </c>
      <c r="CY967">
        <v>93.935220000000001</v>
      </c>
      <c r="CZ967">
        <v>584.98410000000001</v>
      </c>
      <c r="DA967">
        <v>674.06449999999995</v>
      </c>
      <c r="DB967">
        <v>508.30369999999999</v>
      </c>
      <c r="DC967">
        <v>3068.241</v>
      </c>
      <c r="DD967">
        <v>5233.1099999999997</v>
      </c>
      <c r="DE967">
        <v>6372.5339999999997</v>
      </c>
      <c r="DF967">
        <v>2566.7860000000001</v>
      </c>
      <c r="DG967">
        <v>1543.39</v>
      </c>
      <c r="DH967">
        <v>3829.846</v>
      </c>
      <c r="DI967">
        <v>17686.57</v>
      </c>
      <c r="DJ967">
        <v>5406.14</v>
      </c>
      <c r="DK967">
        <v>10892.11</v>
      </c>
      <c r="DL967">
        <v>6902.3540000000003</v>
      </c>
      <c r="DM967">
        <v>1475.2550000000001</v>
      </c>
      <c r="DN967">
        <v>1483.857</v>
      </c>
      <c r="DO967">
        <v>19</v>
      </c>
      <c r="DP967">
        <v>21</v>
      </c>
    </row>
    <row r="968" spans="1:122" hidden="1" x14ac:dyDescent="0.25">
      <c r="A968" t="str">
        <f t="shared" si="15"/>
        <v>Aggregator-Enersponse_All CBP_44398</v>
      </c>
      <c r="B968" t="s">
        <v>62</v>
      </c>
      <c r="C968" t="s">
        <v>219</v>
      </c>
      <c r="D968" t="s">
        <v>61</v>
      </c>
      <c r="E968" t="s">
        <v>61</v>
      </c>
      <c r="F968" t="s">
        <v>107</v>
      </c>
      <c r="G968" t="s">
        <v>61</v>
      </c>
      <c r="H968" t="s">
        <v>61</v>
      </c>
      <c r="I968" t="s">
        <v>61</v>
      </c>
      <c r="J968" t="s">
        <v>61</v>
      </c>
      <c r="K968" t="s">
        <v>197</v>
      </c>
      <c r="L968" s="18">
        <v>44398</v>
      </c>
      <c r="M968">
        <v>19</v>
      </c>
      <c r="N968">
        <v>21</v>
      </c>
      <c r="O968" t="s">
        <v>258</v>
      </c>
      <c r="P968">
        <v>4</v>
      </c>
      <c r="Q968">
        <v>4</v>
      </c>
      <c r="R968">
        <v>0</v>
      </c>
      <c r="S968">
        <v>0</v>
      </c>
      <c r="T968">
        <v>1</v>
      </c>
      <c r="U968">
        <v>0</v>
      </c>
      <c r="V968">
        <v>1</v>
      </c>
      <c r="W968">
        <v>13.226000000000001</v>
      </c>
      <c r="X968">
        <v>12.260999999999999</v>
      </c>
      <c r="Y968">
        <v>12.259</v>
      </c>
      <c r="Z968">
        <v>12.257999999999999</v>
      </c>
      <c r="AA968">
        <v>12.259</v>
      </c>
      <c r="AB968">
        <v>12.257999999999999</v>
      </c>
      <c r="AC968">
        <v>12.257</v>
      </c>
      <c r="AD968">
        <v>12.976000000000001</v>
      </c>
      <c r="AE968">
        <v>37.978000000000002</v>
      </c>
      <c r="AF968">
        <v>47.283999999999999</v>
      </c>
      <c r="AG968">
        <v>75.882000000000005</v>
      </c>
      <c r="AH968">
        <v>76.661000000000001</v>
      </c>
      <c r="AI968">
        <v>82.527000000000001</v>
      </c>
      <c r="AJ968">
        <v>88.474999999999994</v>
      </c>
      <c r="AK968">
        <v>93.700999999999993</v>
      </c>
      <c r="AL968">
        <v>93.106999999999999</v>
      </c>
      <c r="AM968">
        <v>92.463999999999999</v>
      </c>
      <c r="AN968">
        <v>93.472999999999999</v>
      </c>
      <c r="AO968">
        <v>90.4</v>
      </c>
      <c r="AP968">
        <v>81.087999999999994</v>
      </c>
      <c r="AQ968">
        <v>55.481999999999999</v>
      </c>
      <c r="AR968">
        <v>13.629</v>
      </c>
      <c r="AS968">
        <v>13.227</v>
      </c>
      <c r="AT968">
        <v>13.225</v>
      </c>
      <c r="AU968">
        <v>61.75</v>
      </c>
      <c r="AV968">
        <v>62.625</v>
      </c>
      <c r="AW968">
        <v>61.5</v>
      </c>
      <c r="AX968">
        <v>61.125</v>
      </c>
      <c r="AY968">
        <v>60.5</v>
      </c>
      <c r="AZ968">
        <v>60.125</v>
      </c>
      <c r="BA968">
        <v>59.875</v>
      </c>
      <c r="BB968">
        <v>59.5</v>
      </c>
      <c r="BC968">
        <v>61.75</v>
      </c>
      <c r="BD968">
        <v>64.25</v>
      </c>
      <c r="BE968">
        <v>68.75</v>
      </c>
      <c r="BF968">
        <v>72.875</v>
      </c>
      <c r="BG968">
        <v>77.375</v>
      </c>
      <c r="BH968">
        <v>79.875</v>
      </c>
      <c r="BI968">
        <v>82.375</v>
      </c>
      <c r="BJ968">
        <v>84.75</v>
      </c>
      <c r="BK968">
        <v>85.125</v>
      </c>
      <c r="BL968">
        <v>84</v>
      </c>
      <c r="BM968">
        <v>80.625</v>
      </c>
      <c r="BN968">
        <v>76.75</v>
      </c>
      <c r="BO968">
        <v>70.875</v>
      </c>
      <c r="BP968">
        <v>65.875</v>
      </c>
      <c r="BQ968">
        <v>62.875</v>
      </c>
      <c r="BR968">
        <v>61.875</v>
      </c>
      <c r="BS968">
        <v>-0.2251706</v>
      </c>
      <c r="BT968">
        <v>0.13148170000000001</v>
      </c>
      <c r="BU968">
        <v>0.12743199999999999</v>
      </c>
      <c r="BV968">
        <v>5.9402799999999999E-2</v>
      </c>
      <c r="BW968">
        <v>3.2983000000000001E-3</v>
      </c>
      <c r="BX968">
        <v>-0.27791929999999998</v>
      </c>
      <c r="BY968">
        <v>0.20552899999999999</v>
      </c>
      <c r="BZ968">
        <v>-4.3143070000000003</v>
      </c>
      <c r="CA968">
        <v>0.39903499999999997</v>
      </c>
      <c r="CB968">
        <v>3.600924</v>
      </c>
      <c r="CC968">
        <v>2.4243060000000001</v>
      </c>
      <c r="CD968">
        <v>2.508934</v>
      </c>
      <c r="CE968">
        <v>1.6809350000000001</v>
      </c>
      <c r="CF968">
        <v>0.49922470000000002</v>
      </c>
      <c r="CG968">
        <v>-0.38134099999999999</v>
      </c>
      <c r="CH968">
        <v>-1.8470930000000001</v>
      </c>
      <c r="CI968">
        <v>-1.1161730000000001</v>
      </c>
      <c r="CJ968">
        <v>-5.5910399999999996</v>
      </c>
      <c r="CK968">
        <v>-6.4846380000000003</v>
      </c>
      <c r="CL968">
        <v>-3.7992680000000001</v>
      </c>
      <c r="CM968">
        <v>-0.25379089999999999</v>
      </c>
      <c r="CN968">
        <v>2.6291920000000002</v>
      </c>
      <c r="CO968">
        <v>0.97960199999999997</v>
      </c>
      <c r="CP968">
        <v>-2.3110499999999999E-2</v>
      </c>
      <c r="CQ968">
        <v>0.25318380000000001</v>
      </c>
      <c r="CR968">
        <v>0.24941540000000001</v>
      </c>
      <c r="CS968">
        <v>0.2399646</v>
      </c>
      <c r="CT968">
        <v>0.2550578</v>
      </c>
      <c r="CU968">
        <v>0.25721470000000002</v>
      </c>
      <c r="CV968">
        <v>0.53995950000000004</v>
      </c>
      <c r="CW968">
        <v>1.0364390000000001</v>
      </c>
      <c r="CX968">
        <v>5.2150299999999996</v>
      </c>
      <c r="CY968">
        <v>4.9910560000000004</v>
      </c>
      <c r="CZ968">
        <v>3.543415</v>
      </c>
      <c r="DA968">
        <v>2.3917060000000001</v>
      </c>
      <c r="DB968">
        <v>1.505393</v>
      </c>
      <c r="DC968">
        <v>1.8356380000000001</v>
      </c>
      <c r="DD968">
        <v>1.780254</v>
      </c>
      <c r="DE968">
        <v>4.659592</v>
      </c>
      <c r="DF968">
        <v>1.861165</v>
      </c>
      <c r="DG968">
        <v>2.6483940000000001</v>
      </c>
      <c r="DH968">
        <v>4.5787829999999996</v>
      </c>
      <c r="DI968">
        <v>5.0157959999999999</v>
      </c>
      <c r="DJ968">
        <v>9.5964749999999999</v>
      </c>
      <c r="DK968">
        <v>17.333469999999998</v>
      </c>
      <c r="DL968">
        <v>18.720980000000001</v>
      </c>
      <c r="DM968">
        <v>1.2127589999999999</v>
      </c>
      <c r="DN968">
        <v>0.46834049999999999</v>
      </c>
      <c r="DO968">
        <v>19</v>
      </c>
      <c r="DP968">
        <v>21</v>
      </c>
    </row>
    <row r="969" spans="1:122" hidden="1" x14ac:dyDescent="0.25">
      <c r="A969" t="str">
        <f t="shared" si="15"/>
        <v>LCA-Greater Bay Area_All CBP_44398</v>
      </c>
      <c r="B969" t="s">
        <v>62</v>
      </c>
      <c r="C969" t="s">
        <v>209</v>
      </c>
      <c r="D969" t="s">
        <v>36</v>
      </c>
      <c r="E969" t="s">
        <v>61</v>
      </c>
      <c r="F969" t="s">
        <v>61</v>
      </c>
      <c r="G969" t="s">
        <v>61</v>
      </c>
      <c r="H969" t="s">
        <v>61</v>
      </c>
      <c r="I969" t="s">
        <v>61</v>
      </c>
      <c r="J969" t="s">
        <v>61</v>
      </c>
      <c r="K969" t="s">
        <v>197</v>
      </c>
      <c r="L969" s="18">
        <v>44398</v>
      </c>
      <c r="M969">
        <v>19</v>
      </c>
      <c r="N969">
        <v>21</v>
      </c>
      <c r="O969" t="s">
        <v>258</v>
      </c>
      <c r="P969">
        <v>7</v>
      </c>
      <c r="Q969">
        <v>5</v>
      </c>
      <c r="R969">
        <v>0</v>
      </c>
      <c r="S969">
        <v>0</v>
      </c>
      <c r="T969">
        <v>1</v>
      </c>
      <c r="U969">
        <v>0</v>
      </c>
      <c r="V969">
        <v>1</v>
      </c>
      <c r="W969">
        <v>202.64439999999999</v>
      </c>
      <c r="X969">
        <v>207.67740000000001</v>
      </c>
      <c r="Y969">
        <v>203.86660000000001</v>
      </c>
      <c r="Z969">
        <v>203.86519999999999</v>
      </c>
      <c r="AA969">
        <v>203.19460000000001</v>
      </c>
      <c r="AB969">
        <v>203.75319999999999</v>
      </c>
      <c r="AC969">
        <v>215.9598</v>
      </c>
      <c r="AD969">
        <v>220.21440000000001</v>
      </c>
      <c r="AE969">
        <v>275.48919999999998</v>
      </c>
      <c r="AF969">
        <v>298.26159999999999</v>
      </c>
      <c r="AG969">
        <v>331.5788</v>
      </c>
      <c r="AH969">
        <v>340.50940000000003</v>
      </c>
      <c r="AI969">
        <v>352.75380000000001</v>
      </c>
      <c r="AJ969">
        <v>369.70499999999998</v>
      </c>
      <c r="AK969">
        <v>376.23739999999998</v>
      </c>
      <c r="AL969">
        <v>363.8698</v>
      </c>
      <c r="AM969">
        <v>366.32960000000003</v>
      </c>
      <c r="AN969">
        <v>367.40620000000001</v>
      </c>
      <c r="AO969">
        <v>367.92</v>
      </c>
      <c r="AP969">
        <v>358.35520000000002</v>
      </c>
      <c r="AQ969">
        <v>295.40280000000001</v>
      </c>
      <c r="AR969">
        <v>229.97659999999999</v>
      </c>
      <c r="AS969">
        <v>225.15780000000001</v>
      </c>
      <c r="AT969">
        <v>222.57900000000001</v>
      </c>
      <c r="AU969">
        <v>61.6</v>
      </c>
      <c r="AV969">
        <v>62.1</v>
      </c>
      <c r="AW969">
        <v>61.2</v>
      </c>
      <c r="AX969">
        <v>60.9</v>
      </c>
      <c r="AY969">
        <v>60.2</v>
      </c>
      <c r="AZ969">
        <v>59.9</v>
      </c>
      <c r="BA969">
        <v>59.8</v>
      </c>
      <c r="BB969">
        <v>59.5</v>
      </c>
      <c r="BC969">
        <v>61.6</v>
      </c>
      <c r="BD969">
        <v>63.8</v>
      </c>
      <c r="BE969">
        <v>67.7</v>
      </c>
      <c r="BF969">
        <v>71.3</v>
      </c>
      <c r="BG969">
        <v>75.2</v>
      </c>
      <c r="BH969">
        <v>77.400000000000006</v>
      </c>
      <c r="BI969">
        <v>79.599999999999994</v>
      </c>
      <c r="BJ969">
        <v>81.900000000000006</v>
      </c>
      <c r="BK969">
        <v>82.2</v>
      </c>
      <c r="BL969">
        <v>81</v>
      </c>
      <c r="BM969">
        <v>78</v>
      </c>
      <c r="BN969">
        <v>74.5</v>
      </c>
      <c r="BO969">
        <v>69.3</v>
      </c>
      <c r="BP969">
        <v>64.900000000000006</v>
      </c>
      <c r="BQ969">
        <v>62.5</v>
      </c>
      <c r="BR969">
        <v>61.5</v>
      </c>
      <c r="BS969">
        <v>-7.6967480000000004</v>
      </c>
      <c r="BT969">
        <v>0.2366897</v>
      </c>
      <c r="BU969">
        <v>0.6286368</v>
      </c>
      <c r="BV969">
        <v>-3.4606400000000002E-2</v>
      </c>
      <c r="BW969">
        <v>-2.8016200000000002</v>
      </c>
      <c r="BX969">
        <v>-3.8607390000000001</v>
      </c>
      <c r="BY969">
        <v>-3.9225129999999999</v>
      </c>
      <c r="BZ969">
        <v>-8.4298730000000006</v>
      </c>
      <c r="CA969">
        <v>3.1698490000000001</v>
      </c>
      <c r="CB969">
        <v>15.03449</v>
      </c>
      <c r="CC969">
        <v>15.809519999999999</v>
      </c>
      <c r="CD969">
        <v>10.934990000000001</v>
      </c>
      <c r="CE969">
        <v>6.6297649999999999</v>
      </c>
      <c r="CF969">
        <v>7.4941139999999997</v>
      </c>
      <c r="CG969">
        <v>4.4525969999999999</v>
      </c>
      <c r="CH969">
        <v>-2.4549789999999998</v>
      </c>
      <c r="CI969">
        <v>-0.57536169999999998</v>
      </c>
      <c r="CJ969">
        <v>-10.11186</v>
      </c>
      <c r="CK969">
        <v>-20.2532</v>
      </c>
      <c r="CL969">
        <v>-23.083570000000002</v>
      </c>
      <c r="CM969">
        <v>-17.374210000000001</v>
      </c>
      <c r="CN969">
        <v>-10.10995</v>
      </c>
      <c r="CO969">
        <v>-12.96354</v>
      </c>
      <c r="CP969">
        <v>-5.9693670000000001</v>
      </c>
      <c r="CQ969">
        <v>58.974850000000004</v>
      </c>
      <c r="CR969">
        <v>5.127059</v>
      </c>
      <c r="CS969">
        <v>3.47878</v>
      </c>
      <c r="CT969">
        <v>3.2228859999999999</v>
      </c>
      <c r="CU969">
        <v>2.5523470000000001</v>
      </c>
      <c r="CV969">
        <v>4.4678709999999997</v>
      </c>
      <c r="CW969">
        <v>4.6885089999999998</v>
      </c>
      <c r="CX969">
        <v>15.45983</v>
      </c>
      <c r="CY969">
        <v>13.873340000000001</v>
      </c>
      <c r="CZ969">
        <v>19.889209999999999</v>
      </c>
      <c r="DA969">
        <v>15.28919</v>
      </c>
      <c r="DB969">
        <v>17.13477</v>
      </c>
      <c r="DC969">
        <v>36.526589999999999</v>
      </c>
      <c r="DD969">
        <v>76.084100000000007</v>
      </c>
      <c r="DE969">
        <v>92.065550000000002</v>
      </c>
      <c r="DF969">
        <v>131.4032</v>
      </c>
      <c r="DG969">
        <v>89.199129999999997</v>
      </c>
      <c r="DH969">
        <v>89.665689999999998</v>
      </c>
      <c r="DI969">
        <v>78.921959999999999</v>
      </c>
      <c r="DJ969">
        <v>75.414789999999996</v>
      </c>
      <c r="DK969">
        <v>96.001949999999994</v>
      </c>
      <c r="DL969">
        <v>86.458430000000007</v>
      </c>
      <c r="DM969">
        <v>71.283100000000005</v>
      </c>
      <c r="DN969">
        <v>23.21086</v>
      </c>
      <c r="DO969">
        <v>19</v>
      </c>
      <c r="DP969">
        <v>21</v>
      </c>
    </row>
    <row r="970" spans="1:122" hidden="1" x14ac:dyDescent="0.25">
      <c r="A970" t="str">
        <f t="shared" si="15"/>
        <v>sublap_id-SLAP_PGEB_All CBP_44398</v>
      </c>
      <c r="B970" t="s">
        <v>62</v>
      </c>
      <c r="C970" t="s">
        <v>287</v>
      </c>
      <c r="D970" t="s">
        <v>61</v>
      </c>
      <c r="E970" t="s">
        <v>288</v>
      </c>
      <c r="F970" t="s">
        <v>61</v>
      </c>
      <c r="G970" t="s">
        <v>61</v>
      </c>
      <c r="H970" t="s">
        <v>61</v>
      </c>
      <c r="I970" t="s">
        <v>61</v>
      </c>
      <c r="J970" t="s">
        <v>61</v>
      </c>
      <c r="K970" t="s">
        <v>197</v>
      </c>
      <c r="L970" s="18">
        <v>44398</v>
      </c>
      <c r="M970">
        <v>19</v>
      </c>
      <c r="N970">
        <v>21</v>
      </c>
      <c r="O970" t="s">
        <v>258</v>
      </c>
      <c r="P970">
        <v>7</v>
      </c>
      <c r="Q970">
        <v>5</v>
      </c>
      <c r="R970">
        <v>0</v>
      </c>
      <c r="S970">
        <v>0</v>
      </c>
      <c r="T970">
        <v>1</v>
      </c>
      <c r="U970">
        <v>0</v>
      </c>
      <c r="V970">
        <v>1</v>
      </c>
      <c r="W970">
        <v>202.64439999999999</v>
      </c>
      <c r="X970">
        <v>207.67740000000001</v>
      </c>
      <c r="Y970">
        <v>203.86660000000001</v>
      </c>
      <c r="Z970">
        <v>203.86519999999999</v>
      </c>
      <c r="AA970">
        <v>203.19460000000001</v>
      </c>
      <c r="AB970">
        <v>203.75319999999999</v>
      </c>
      <c r="AC970">
        <v>215.9598</v>
      </c>
      <c r="AD970">
        <v>220.21440000000001</v>
      </c>
      <c r="AE970">
        <v>275.48919999999998</v>
      </c>
      <c r="AF970">
        <v>298.26159999999999</v>
      </c>
      <c r="AG970">
        <v>331.5788</v>
      </c>
      <c r="AH970">
        <v>340.50940000000003</v>
      </c>
      <c r="AI970">
        <v>352.75380000000001</v>
      </c>
      <c r="AJ970">
        <v>369.70499999999998</v>
      </c>
      <c r="AK970">
        <v>376.23739999999998</v>
      </c>
      <c r="AL970">
        <v>363.8698</v>
      </c>
      <c r="AM970">
        <v>366.32960000000003</v>
      </c>
      <c r="AN970">
        <v>367.40620000000001</v>
      </c>
      <c r="AO970">
        <v>367.92</v>
      </c>
      <c r="AP970">
        <v>358.35520000000002</v>
      </c>
      <c r="AQ970">
        <v>295.40280000000001</v>
      </c>
      <c r="AR970">
        <v>229.97659999999999</v>
      </c>
      <c r="AS970">
        <v>225.15780000000001</v>
      </c>
      <c r="AT970">
        <v>222.57900000000001</v>
      </c>
      <c r="AU970">
        <v>61.6</v>
      </c>
      <c r="AV970">
        <v>62.1</v>
      </c>
      <c r="AW970">
        <v>61.2</v>
      </c>
      <c r="AX970">
        <v>60.9</v>
      </c>
      <c r="AY970">
        <v>60.2</v>
      </c>
      <c r="AZ970">
        <v>59.9</v>
      </c>
      <c r="BA970">
        <v>59.8</v>
      </c>
      <c r="BB970">
        <v>59.5</v>
      </c>
      <c r="BC970">
        <v>61.6</v>
      </c>
      <c r="BD970">
        <v>63.8</v>
      </c>
      <c r="BE970">
        <v>67.7</v>
      </c>
      <c r="BF970">
        <v>71.3</v>
      </c>
      <c r="BG970">
        <v>75.2</v>
      </c>
      <c r="BH970">
        <v>77.400000000000006</v>
      </c>
      <c r="BI970">
        <v>79.599999999999994</v>
      </c>
      <c r="BJ970">
        <v>81.900000000000006</v>
      </c>
      <c r="BK970">
        <v>82.2</v>
      </c>
      <c r="BL970">
        <v>81</v>
      </c>
      <c r="BM970">
        <v>78</v>
      </c>
      <c r="BN970">
        <v>74.5</v>
      </c>
      <c r="BO970">
        <v>69.3</v>
      </c>
      <c r="BP970">
        <v>64.900000000000006</v>
      </c>
      <c r="BQ970">
        <v>62.5</v>
      </c>
      <c r="BR970">
        <v>61.5</v>
      </c>
      <c r="BS970">
        <v>-7.6967480000000004</v>
      </c>
      <c r="BT970">
        <v>0.2366897</v>
      </c>
      <c r="BU970">
        <v>0.6286368</v>
      </c>
      <c r="BV970">
        <v>-3.4606400000000002E-2</v>
      </c>
      <c r="BW970">
        <v>-2.8016200000000002</v>
      </c>
      <c r="BX970">
        <v>-3.8607390000000001</v>
      </c>
      <c r="BY970">
        <v>-3.9225129999999999</v>
      </c>
      <c r="BZ970">
        <v>-8.4298730000000006</v>
      </c>
      <c r="CA970">
        <v>3.1698490000000001</v>
      </c>
      <c r="CB970">
        <v>15.03449</v>
      </c>
      <c r="CC970">
        <v>15.809519999999999</v>
      </c>
      <c r="CD970">
        <v>10.934990000000001</v>
      </c>
      <c r="CE970">
        <v>6.6297649999999999</v>
      </c>
      <c r="CF970">
        <v>7.4941139999999997</v>
      </c>
      <c r="CG970">
        <v>4.4525969999999999</v>
      </c>
      <c r="CH970">
        <v>-2.4549789999999998</v>
      </c>
      <c r="CI970">
        <v>-0.57536169999999998</v>
      </c>
      <c r="CJ970">
        <v>-10.11186</v>
      </c>
      <c r="CK970">
        <v>-20.2532</v>
      </c>
      <c r="CL970">
        <v>-23.083570000000002</v>
      </c>
      <c r="CM970">
        <v>-17.374210000000001</v>
      </c>
      <c r="CN970">
        <v>-10.10995</v>
      </c>
      <c r="CO970">
        <v>-12.96354</v>
      </c>
      <c r="CP970">
        <v>-5.9693670000000001</v>
      </c>
      <c r="CQ970">
        <v>58.974850000000004</v>
      </c>
      <c r="CR970">
        <v>5.127059</v>
      </c>
      <c r="CS970">
        <v>3.47878</v>
      </c>
      <c r="CT970">
        <v>3.2228859999999999</v>
      </c>
      <c r="CU970">
        <v>2.5523470000000001</v>
      </c>
      <c r="CV970">
        <v>4.4678709999999997</v>
      </c>
      <c r="CW970">
        <v>4.6885089999999998</v>
      </c>
      <c r="CX970">
        <v>15.45983</v>
      </c>
      <c r="CY970">
        <v>13.873340000000001</v>
      </c>
      <c r="CZ970">
        <v>19.889209999999999</v>
      </c>
      <c r="DA970">
        <v>15.28919</v>
      </c>
      <c r="DB970">
        <v>17.13477</v>
      </c>
      <c r="DC970">
        <v>36.526589999999999</v>
      </c>
      <c r="DD970">
        <v>76.084100000000007</v>
      </c>
      <c r="DE970">
        <v>92.065550000000002</v>
      </c>
      <c r="DF970">
        <v>131.4032</v>
      </c>
      <c r="DG970">
        <v>89.199129999999997</v>
      </c>
      <c r="DH970">
        <v>89.665689999999998</v>
      </c>
      <c r="DI970">
        <v>78.921959999999999</v>
      </c>
      <c r="DJ970">
        <v>75.414789999999996</v>
      </c>
      <c r="DK970">
        <v>96.001949999999994</v>
      </c>
      <c r="DL970">
        <v>86.458430000000007</v>
      </c>
      <c r="DM970">
        <v>71.283100000000005</v>
      </c>
      <c r="DN970">
        <v>23.21086</v>
      </c>
      <c r="DO970">
        <v>19</v>
      </c>
      <c r="DP970">
        <v>21</v>
      </c>
      <c r="DR970" s="20"/>
    </row>
    <row r="971" spans="1:122" hidden="1" x14ac:dyDescent="0.25">
      <c r="A971" t="str">
        <f t="shared" si="15"/>
        <v>Industry_Type-1. Agriculture, Mining &amp; Construction_All CBP_44398</v>
      </c>
      <c r="B971" t="s">
        <v>62</v>
      </c>
      <c r="C971" t="s">
        <v>211</v>
      </c>
      <c r="D971" t="s">
        <v>61</v>
      </c>
      <c r="E971" t="s">
        <v>61</v>
      </c>
      <c r="F971" t="s">
        <v>61</v>
      </c>
      <c r="G971" t="s">
        <v>30</v>
      </c>
      <c r="H971" t="s">
        <v>61</v>
      </c>
      <c r="I971" t="s">
        <v>61</v>
      </c>
      <c r="J971" t="s">
        <v>61</v>
      </c>
      <c r="K971" t="s">
        <v>197</v>
      </c>
      <c r="L971" s="18">
        <v>44398</v>
      </c>
      <c r="M971">
        <v>19</v>
      </c>
      <c r="N971">
        <v>21</v>
      </c>
      <c r="O971" t="s">
        <v>258</v>
      </c>
      <c r="P971">
        <v>2</v>
      </c>
      <c r="Q971">
        <v>0</v>
      </c>
      <c r="R971">
        <v>0</v>
      </c>
      <c r="S971">
        <v>0</v>
      </c>
      <c r="T971">
        <v>1</v>
      </c>
      <c r="U971">
        <v>0</v>
      </c>
      <c r="V971">
        <v>1</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0</v>
      </c>
      <c r="BF971">
        <v>0</v>
      </c>
      <c r="BG971">
        <v>0</v>
      </c>
      <c r="BH971">
        <v>0</v>
      </c>
      <c r="BI971">
        <v>0</v>
      </c>
      <c r="BJ971">
        <v>0</v>
      </c>
      <c r="BK971">
        <v>0</v>
      </c>
      <c r="BL971">
        <v>0</v>
      </c>
      <c r="BM971">
        <v>0</v>
      </c>
      <c r="BN971">
        <v>0</v>
      </c>
      <c r="BO971">
        <v>0</v>
      </c>
      <c r="BP971">
        <v>0</v>
      </c>
      <c r="BQ971">
        <v>0</v>
      </c>
      <c r="BR971">
        <v>0</v>
      </c>
      <c r="BS971">
        <v>0</v>
      </c>
      <c r="BT971">
        <v>0</v>
      </c>
      <c r="BU971">
        <v>0</v>
      </c>
      <c r="BV971">
        <v>0</v>
      </c>
      <c r="BW971">
        <v>0</v>
      </c>
      <c r="BX971">
        <v>0</v>
      </c>
      <c r="BY971">
        <v>0</v>
      </c>
      <c r="BZ971">
        <v>0</v>
      </c>
      <c r="CA971">
        <v>0</v>
      </c>
      <c r="CB971">
        <v>0</v>
      </c>
      <c r="CC971">
        <v>0</v>
      </c>
      <c r="CD971">
        <v>0</v>
      </c>
      <c r="CE971">
        <v>0</v>
      </c>
      <c r="CF971">
        <v>0</v>
      </c>
      <c r="CG971">
        <v>0</v>
      </c>
      <c r="CH971">
        <v>0</v>
      </c>
      <c r="CI971">
        <v>0</v>
      </c>
      <c r="CJ971">
        <v>0</v>
      </c>
      <c r="CK971">
        <v>0</v>
      </c>
      <c r="CL971">
        <v>0</v>
      </c>
      <c r="CM971">
        <v>0</v>
      </c>
      <c r="CN971">
        <v>0</v>
      </c>
      <c r="CO971">
        <v>0</v>
      </c>
      <c r="CP971">
        <v>0</v>
      </c>
      <c r="CQ971">
        <v>0</v>
      </c>
      <c r="CR971">
        <v>0</v>
      </c>
      <c r="CS971">
        <v>0</v>
      </c>
      <c r="CT971">
        <v>0</v>
      </c>
      <c r="CU971">
        <v>0</v>
      </c>
      <c r="CV971">
        <v>0</v>
      </c>
      <c r="CW971">
        <v>0</v>
      </c>
      <c r="CX971">
        <v>0</v>
      </c>
      <c r="CY971">
        <v>0</v>
      </c>
      <c r="CZ971">
        <v>0</v>
      </c>
      <c r="DA971">
        <v>0</v>
      </c>
      <c r="DB971">
        <v>0</v>
      </c>
      <c r="DC971">
        <v>0</v>
      </c>
      <c r="DD971">
        <v>0</v>
      </c>
      <c r="DE971">
        <v>0</v>
      </c>
      <c r="DF971">
        <v>0</v>
      </c>
      <c r="DG971">
        <v>0</v>
      </c>
      <c r="DH971">
        <v>0</v>
      </c>
      <c r="DI971">
        <v>0</v>
      </c>
      <c r="DJ971">
        <v>0</v>
      </c>
      <c r="DK971">
        <v>0</v>
      </c>
      <c r="DL971">
        <v>0</v>
      </c>
      <c r="DM971">
        <v>0</v>
      </c>
      <c r="DN971">
        <v>0</v>
      </c>
      <c r="DO971">
        <v>19</v>
      </c>
      <c r="DP971">
        <v>21</v>
      </c>
      <c r="DR971" s="20"/>
    </row>
    <row r="972" spans="1:122" hidden="1" x14ac:dyDescent="0.25">
      <c r="A972" t="str">
        <f t="shared" si="15"/>
        <v>Size_Grp-Below 20 kW_All CBP_44398</v>
      </c>
      <c r="B972" t="s">
        <v>62</v>
      </c>
      <c r="C972" t="s">
        <v>259</v>
      </c>
      <c r="D972" t="s">
        <v>61</v>
      </c>
      <c r="E972" t="s">
        <v>61</v>
      </c>
      <c r="F972" t="s">
        <v>61</v>
      </c>
      <c r="G972" t="s">
        <v>61</v>
      </c>
      <c r="H972" t="s">
        <v>61</v>
      </c>
      <c r="I972" t="s">
        <v>61</v>
      </c>
      <c r="J972" t="s">
        <v>260</v>
      </c>
      <c r="K972" t="s">
        <v>197</v>
      </c>
      <c r="L972" s="18">
        <v>44398</v>
      </c>
      <c r="M972">
        <v>19</v>
      </c>
      <c r="N972">
        <v>21</v>
      </c>
      <c r="O972" t="s">
        <v>258</v>
      </c>
      <c r="P972">
        <v>2</v>
      </c>
      <c r="Q972">
        <v>2</v>
      </c>
      <c r="R972">
        <v>0</v>
      </c>
      <c r="S972">
        <v>0</v>
      </c>
      <c r="T972">
        <v>1</v>
      </c>
      <c r="U972">
        <v>0</v>
      </c>
      <c r="V972">
        <v>1</v>
      </c>
      <c r="W972">
        <v>2.3090000000000002</v>
      </c>
      <c r="X972">
        <v>2.3039999999999998</v>
      </c>
      <c r="Y972">
        <v>2.3029999999999999</v>
      </c>
      <c r="Z972">
        <v>2.3029999999999999</v>
      </c>
      <c r="AA972">
        <v>2.302</v>
      </c>
      <c r="AB972">
        <v>2.2989999999999999</v>
      </c>
      <c r="AC972">
        <v>2.2999999999999998</v>
      </c>
      <c r="AD972">
        <v>2.2999999999999998</v>
      </c>
      <c r="AE972">
        <v>10.179</v>
      </c>
      <c r="AF972">
        <v>15.555</v>
      </c>
      <c r="AG972">
        <v>19.652000000000001</v>
      </c>
      <c r="AH972">
        <v>19.224</v>
      </c>
      <c r="AI972">
        <v>22.536999999999999</v>
      </c>
      <c r="AJ972">
        <v>26.93</v>
      </c>
      <c r="AK972">
        <v>30.699000000000002</v>
      </c>
      <c r="AL972">
        <v>29.832000000000001</v>
      </c>
      <c r="AM972">
        <v>29.184999999999999</v>
      </c>
      <c r="AN972">
        <v>29.248000000000001</v>
      </c>
      <c r="AO972">
        <v>27.881</v>
      </c>
      <c r="AP972">
        <v>23.239000000000001</v>
      </c>
      <c r="AQ972">
        <v>13.154</v>
      </c>
      <c r="AR972">
        <v>2.3109999999999999</v>
      </c>
      <c r="AS972">
        <v>2.3109999999999999</v>
      </c>
      <c r="AT972">
        <v>2.3090000000000002</v>
      </c>
      <c r="AU972">
        <v>62</v>
      </c>
      <c r="AV972">
        <v>63.5</v>
      </c>
      <c r="AW972">
        <v>62</v>
      </c>
      <c r="AX972">
        <v>61.5</v>
      </c>
      <c r="AY972">
        <v>61</v>
      </c>
      <c r="AZ972">
        <v>60.5</v>
      </c>
      <c r="BA972">
        <v>60</v>
      </c>
      <c r="BB972">
        <v>59.5</v>
      </c>
      <c r="BC972">
        <v>62</v>
      </c>
      <c r="BD972">
        <v>65</v>
      </c>
      <c r="BE972">
        <v>70.5</v>
      </c>
      <c r="BF972">
        <v>75.5</v>
      </c>
      <c r="BG972">
        <v>81</v>
      </c>
      <c r="BH972">
        <v>84</v>
      </c>
      <c r="BI972">
        <v>87</v>
      </c>
      <c r="BJ972">
        <v>89.5</v>
      </c>
      <c r="BK972">
        <v>90</v>
      </c>
      <c r="BL972">
        <v>89</v>
      </c>
      <c r="BM972">
        <v>85</v>
      </c>
      <c r="BN972">
        <v>80.5</v>
      </c>
      <c r="BO972">
        <v>73.5</v>
      </c>
      <c r="BP972">
        <v>67.5</v>
      </c>
      <c r="BQ972">
        <v>63.5</v>
      </c>
      <c r="BR972">
        <v>62.5</v>
      </c>
      <c r="BS972">
        <v>-6.7443799999999998E-2</v>
      </c>
      <c r="BT972">
        <v>9.3637999999999999E-2</v>
      </c>
      <c r="BU972">
        <v>9.6366800000000002E-2</v>
      </c>
      <c r="BV972">
        <v>9.5289799999999994E-2</v>
      </c>
      <c r="BW972">
        <v>8.0775E-2</v>
      </c>
      <c r="BX972">
        <v>8.9469199999999999E-2</v>
      </c>
      <c r="BY972">
        <v>9.2261099999999999E-2</v>
      </c>
      <c r="BZ972">
        <v>-2.9808479999999999</v>
      </c>
      <c r="CA972">
        <v>-0.2431865</v>
      </c>
      <c r="CB972">
        <v>2.8124199999999999</v>
      </c>
      <c r="CC972">
        <v>1.0483180000000001</v>
      </c>
      <c r="CD972">
        <v>1.9711050000000001</v>
      </c>
      <c r="CE972">
        <v>0.83864970000000005</v>
      </c>
      <c r="CF972">
        <v>-1.0521799999999999</v>
      </c>
      <c r="CG972">
        <v>-0.25314809999999999</v>
      </c>
      <c r="CH972">
        <v>-1.0841400000000001</v>
      </c>
      <c r="CI972">
        <v>-1.7642990000000001</v>
      </c>
      <c r="CJ972">
        <v>-1.503363</v>
      </c>
      <c r="CK972">
        <v>-1.2724800000000001</v>
      </c>
      <c r="CL972">
        <v>-2.48384E-2</v>
      </c>
      <c r="CM972">
        <v>1.003177</v>
      </c>
      <c r="CN972">
        <v>1.324648</v>
      </c>
      <c r="CO972">
        <v>0.11457580000000001</v>
      </c>
      <c r="CP972">
        <v>9.4501299999999996E-2</v>
      </c>
      <c r="CQ972">
        <v>2.5846299999999999E-2</v>
      </c>
      <c r="CR972">
        <v>1.0784500000000001E-2</v>
      </c>
      <c r="CS972">
        <v>1.0775E-2</v>
      </c>
      <c r="CT972">
        <v>1.0712599999999999E-2</v>
      </c>
      <c r="CU972">
        <v>1.07143E-2</v>
      </c>
      <c r="CV972">
        <v>1.17769E-2</v>
      </c>
      <c r="CW972">
        <v>9.2993999999999993E-3</v>
      </c>
      <c r="CX972">
        <v>3.012022</v>
      </c>
      <c r="CY972">
        <v>2.9198729999999999</v>
      </c>
      <c r="CZ972">
        <v>1.7883530000000001</v>
      </c>
      <c r="DA972">
        <v>0.68065949999999997</v>
      </c>
      <c r="DB972">
        <v>0.33211839999999998</v>
      </c>
      <c r="DC972">
        <v>0.74952779999999997</v>
      </c>
      <c r="DD972">
        <v>0.56799040000000001</v>
      </c>
      <c r="DE972">
        <v>3.5640350000000001</v>
      </c>
      <c r="DF972">
        <v>0.70774349999999997</v>
      </c>
      <c r="DG972">
        <v>1.5763879999999999</v>
      </c>
      <c r="DH972">
        <v>0.99985659999999998</v>
      </c>
      <c r="DI972">
        <v>1.383869</v>
      </c>
      <c r="DJ972">
        <v>2.6706409999999998</v>
      </c>
      <c r="DK972">
        <v>2.448782</v>
      </c>
      <c r="DL972">
        <v>0.69527110000000003</v>
      </c>
      <c r="DM972">
        <v>0.2160646</v>
      </c>
      <c r="DN972">
        <v>0.20921020000000001</v>
      </c>
      <c r="DO972">
        <v>19</v>
      </c>
      <c r="DP972">
        <v>21</v>
      </c>
      <c r="DR972" s="20"/>
    </row>
    <row r="973" spans="1:122" hidden="1" x14ac:dyDescent="0.25">
      <c r="A973" t="str">
        <f t="shared" si="15"/>
        <v>Industry_Type-7. Institutional/Government_All CBP_44398</v>
      </c>
      <c r="B973" t="s">
        <v>62</v>
      </c>
      <c r="C973" t="s">
        <v>208</v>
      </c>
      <c r="D973" t="s">
        <v>61</v>
      </c>
      <c r="E973" t="s">
        <v>61</v>
      </c>
      <c r="F973" t="s">
        <v>61</v>
      </c>
      <c r="G973" t="s">
        <v>35</v>
      </c>
      <c r="H973" t="s">
        <v>61</v>
      </c>
      <c r="I973" t="s">
        <v>61</v>
      </c>
      <c r="J973" t="s">
        <v>61</v>
      </c>
      <c r="K973" t="s">
        <v>197</v>
      </c>
      <c r="L973" s="18">
        <v>44398</v>
      </c>
      <c r="M973">
        <v>19</v>
      </c>
      <c r="N973">
        <v>21</v>
      </c>
      <c r="O973" t="s">
        <v>258</v>
      </c>
      <c r="P973">
        <v>4</v>
      </c>
      <c r="Q973">
        <v>4</v>
      </c>
      <c r="R973">
        <v>0</v>
      </c>
      <c r="S973">
        <v>0</v>
      </c>
      <c r="T973">
        <v>1</v>
      </c>
      <c r="U973">
        <v>0</v>
      </c>
      <c r="V973">
        <v>1</v>
      </c>
      <c r="W973">
        <v>13.226000000000001</v>
      </c>
      <c r="X973">
        <v>12.260999999999999</v>
      </c>
      <c r="Y973">
        <v>12.259</v>
      </c>
      <c r="Z973">
        <v>12.257999999999999</v>
      </c>
      <c r="AA973">
        <v>12.259</v>
      </c>
      <c r="AB973">
        <v>12.257999999999999</v>
      </c>
      <c r="AC973">
        <v>12.257</v>
      </c>
      <c r="AD973">
        <v>12.976000000000001</v>
      </c>
      <c r="AE973">
        <v>37.978000000000002</v>
      </c>
      <c r="AF973">
        <v>47.283999999999999</v>
      </c>
      <c r="AG973">
        <v>75.882000000000005</v>
      </c>
      <c r="AH973">
        <v>76.661000000000001</v>
      </c>
      <c r="AI973">
        <v>82.527000000000001</v>
      </c>
      <c r="AJ973">
        <v>88.474999999999994</v>
      </c>
      <c r="AK973">
        <v>93.700999999999993</v>
      </c>
      <c r="AL973">
        <v>93.106999999999999</v>
      </c>
      <c r="AM973">
        <v>92.463999999999999</v>
      </c>
      <c r="AN973">
        <v>93.472999999999999</v>
      </c>
      <c r="AO973">
        <v>90.4</v>
      </c>
      <c r="AP973">
        <v>81.087999999999994</v>
      </c>
      <c r="AQ973">
        <v>55.481999999999999</v>
      </c>
      <c r="AR973">
        <v>13.629</v>
      </c>
      <c r="AS973">
        <v>13.227</v>
      </c>
      <c r="AT973">
        <v>13.225</v>
      </c>
      <c r="AU973">
        <v>61.75</v>
      </c>
      <c r="AV973">
        <v>62.625</v>
      </c>
      <c r="AW973">
        <v>61.5</v>
      </c>
      <c r="AX973">
        <v>61.125</v>
      </c>
      <c r="AY973">
        <v>60.5</v>
      </c>
      <c r="AZ973">
        <v>60.125</v>
      </c>
      <c r="BA973">
        <v>59.875</v>
      </c>
      <c r="BB973">
        <v>59.5</v>
      </c>
      <c r="BC973">
        <v>61.75</v>
      </c>
      <c r="BD973">
        <v>64.25</v>
      </c>
      <c r="BE973">
        <v>68.75</v>
      </c>
      <c r="BF973">
        <v>72.875</v>
      </c>
      <c r="BG973">
        <v>77.375</v>
      </c>
      <c r="BH973">
        <v>79.875</v>
      </c>
      <c r="BI973">
        <v>82.375</v>
      </c>
      <c r="BJ973">
        <v>84.75</v>
      </c>
      <c r="BK973">
        <v>85.125</v>
      </c>
      <c r="BL973">
        <v>84</v>
      </c>
      <c r="BM973">
        <v>80.625</v>
      </c>
      <c r="BN973">
        <v>76.75</v>
      </c>
      <c r="BO973">
        <v>70.875</v>
      </c>
      <c r="BP973">
        <v>65.875</v>
      </c>
      <c r="BQ973">
        <v>62.875</v>
      </c>
      <c r="BR973">
        <v>61.875</v>
      </c>
      <c r="BS973">
        <v>-0.2251706</v>
      </c>
      <c r="BT973">
        <v>0.13148170000000001</v>
      </c>
      <c r="BU973">
        <v>0.12743199999999999</v>
      </c>
      <c r="BV973">
        <v>5.9402799999999999E-2</v>
      </c>
      <c r="BW973">
        <v>3.2983000000000001E-3</v>
      </c>
      <c r="BX973">
        <v>-0.27791929999999998</v>
      </c>
      <c r="BY973">
        <v>0.20552899999999999</v>
      </c>
      <c r="BZ973">
        <v>-4.3143070000000003</v>
      </c>
      <c r="CA973">
        <v>0.39903499999999997</v>
      </c>
      <c r="CB973">
        <v>3.600924</v>
      </c>
      <c r="CC973">
        <v>2.4243060000000001</v>
      </c>
      <c r="CD973">
        <v>2.508934</v>
      </c>
      <c r="CE973">
        <v>1.6809350000000001</v>
      </c>
      <c r="CF973">
        <v>0.49922470000000002</v>
      </c>
      <c r="CG973">
        <v>-0.38134099999999999</v>
      </c>
      <c r="CH973">
        <v>-1.8470930000000001</v>
      </c>
      <c r="CI973">
        <v>-1.1161730000000001</v>
      </c>
      <c r="CJ973">
        <v>-5.5910399999999996</v>
      </c>
      <c r="CK973">
        <v>-6.4846380000000003</v>
      </c>
      <c r="CL973">
        <v>-3.7992680000000001</v>
      </c>
      <c r="CM973">
        <v>-0.25379089999999999</v>
      </c>
      <c r="CN973">
        <v>2.6291920000000002</v>
      </c>
      <c r="CO973">
        <v>0.97960199999999997</v>
      </c>
      <c r="CP973">
        <v>-2.3110499999999999E-2</v>
      </c>
      <c r="CQ973">
        <v>0.25318380000000001</v>
      </c>
      <c r="CR973">
        <v>0.24941540000000001</v>
      </c>
      <c r="CS973">
        <v>0.2399646</v>
      </c>
      <c r="CT973">
        <v>0.2550578</v>
      </c>
      <c r="CU973">
        <v>0.25721470000000002</v>
      </c>
      <c r="CV973">
        <v>0.53995950000000004</v>
      </c>
      <c r="CW973">
        <v>1.0364390000000001</v>
      </c>
      <c r="CX973">
        <v>5.2150299999999996</v>
      </c>
      <c r="CY973">
        <v>4.9910560000000004</v>
      </c>
      <c r="CZ973">
        <v>3.543415</v>
      </c>
      <c r="DA973">
        <v>2.3917060000000001</v>
      </c>
      <c r="DB973">
        <v>1.505393</v>
      </c>
      <c r="DC973">
        <v>1.8356380000000001</v>
      </c>
      <c r="DD973">
        <v>1.780254</v>
      </c>
      <c r="DE973">
        <v>4.659592</v>
      </c>
      <c r="DF973">
        <v>1.861165</v>
      </c>
      <c r="DG973">
        <v>2.6483940000000001</v>
      </c>
      <c r="DH973">
        <v>4.5787829999999996</v>
      </c>
      <c r="DI973">
        <v>5.0157959999999999</v>
      </c>
      <c r="DJ973">
        <v>9.5964749999999999</v>
      </c>
      <c r="DK973">
        <v>17.333469999999998</v>
      </c>
      <c r="DL973">
        <v>18.720980000000001</v>
      </c>
      <c r="DM973">
        <v>1.2127589999999999</v>
      </c>
      <c r="DN973">
        <v>0.46834049999999999</v>
      </c>
      <c r="DO973">
        <v>19</v>
      </c>
      <c r="DP973">
        <v>21</v>
      </c>
      <c r="DR973" s="20"/>
    </row>
    <row r="974" spans="1:122" hidden="1" x14ac:dyDescent="0.25">
      <c r="A974" t="str">
        <f t="shared" si="15"/>
        <v>OtherDR-No_All CBP_44398</v>
      </c>
      <c r="B974" t="s">
        <v>62</v>
      </c>
      <c r="C974" t="s">
        <v>323</v>
      </c>
      <c r="D974" t="s">
        <v>61</v>
      </c>
      <c r="E974" t="s">
        <v>61</v>
      </c>
      <c r="F974" t="s">
        <v>61</v>
      </c>
      <c r="G974" t="s">
        <v>61</v>
      </c>
      <c r="H974" t="s">
        <v>61</v>
      </c>
      <c r="I974" t="s">
        <v>97</v>
      </c>
      <c r="J974" t="s">
        <v>61</v>
      </c>
      <c r="K974" t="s">
        <v>197</v>
      </c>
      <c r="L974" s="18">
        <v>44398</v>
      </c>
      <c r="M974">
        <v>19</v>
      </c>
      <c r="N974">
        <v>21</v>
      </c>
      <c r="O974" t="s">
        <v>258</v>
      </c>
      <c r="P974">
        <v>7</v>
      </c>
      <c r="Q974">
        <v>5</v>
      </c>
      <c r="R974">
        <v>0</v>
      </c>
      <c r="S974">
        <v>0</v>
      </c>
      <c r="T974">
        <v>1</v>
      </c>
      <c r="U974">
        <v>0</v>
      </c>
      <c r="V974">
        <v>1</v>
      </c>
      <c r="W974">
        <v>202.64439999999999</v>
      </c>
      <c r="X974">
        <v>207.67740000000001</v>
      </c>
      <c r="Y974">
        <v>203.86660000000001</v>
      </c>
      <c r="Z974">
        <v>203.86519999999999</v>
      </c>
      <c r="AA974">
        <v>203.19460000000001</v>
      </c>
      <c r="AB974">
        <v>203.75319999999999</v>
      </c>
      <c r="AC974">
        <v>215.9598</v>
      </c>
      <c r="AD974">
        <v>220.21440000000001</v>
      </c>
      <c r="AE974">
        <v>275.48919999999998</v>
      </c>
      <c r="AF974">
        <v>298.26159999999999</v>
      </c>
      <c r="AG974">
        <v>331.5788</v>
      </c>
      <c r="AH974">
        <v>340.50940000000003</v>
      </c>
      <c r="AI974">
        <v>352.75380000000001</v>
      </c>
      <c r="AJ974">
        <v>369.70499999999998</v>
      </c>
      <c r="AK974">
        <v>376.23739999999998</v>
      </c>
      <c r="AL974">
        <v>363.8698</v>
      </c>
      <c r="AM974">
        <v>366.32960000000003</v>
      </c>
      <c r="AN974">
        <v>367.40620000000001</v>
      </c>
      <c r="AO974">
        <v>367.92</v>
      </c>
      <c r="AP974">
        <v>358.35520000000002</v>
      </c>
      <c r="AQ974">
        <v>295.40280000000001</v>
      </c>
      <c r="AR974">
        <v>229.97659999999999</v>
      </c>
      <c r="AS974">
        <v>225.15780000000001</v>
      </c>
      <c r="AT974">
        <v>222.57900000000001</v>
      </c>
      <c r="AU974">
        <v>61.6</v>
      </c>
      <c r="AV974">
        <v>62.1</v>
      </c>
      <c r="AW974">
        <v>61.2</v>
      </c>
      <c r="AX974">
        <v>60.9</v>
      </c>
      <c r="AY974">
        <v>60.2</v>
      </c>
      <c r="AZ974">
        <v>59.9</v>
      </c>
      <c r="BA974">
        <v>59.8</v>
      </c>
      <c r="BB974">
        <v>59.5</v>
      </c>
      <c r="BC974">
        <v>61.6</v>
      </c>
      <c r="BD974">
        <v>63.8</v>
      </c>
      <c r="BE974">
        <v>67.7</v>
      </c>
      <c r="BF974">
        <v>71.3</v>
      </c>
      <c r="BG974">
        <v>75.2</v>
      </c>
      <c r="BH974">
        <v>77.400000000000006</v>
      </c>
      <c r="BI974">
        <v>79.599999999999994</v>
      </c>
      <c r="BJ974">
        <v>81.900000000000006</v>
      </c>
      <c r="BK974">
        <v>82.2</v>
      </c>
      <c r="BL974">
        <v>81</v>
      </c>
      <c r="BM974">
        <v>78</v>
      </c>
      <c r="BN974">
        <v>74.5</v>
      </c>
      <c r="BO974">
        <v>69.3</v>
      </c>
      <c r="BP974">
        <v>64.900000000000006</v>
      </c>
      <c r="BQ974">
        <v>62.5</v>
      </c>
      <c r="BR974">
        <v>61.5</v>
      </c>
      <c r="BS974">
        <v>-7.6967480000000004</v>
      </c>
      <c r="BT974">
        <v>0.2366897</v>
      </c>
      <c r="BU974">
        <v>0.6286368</v>
      </c>
      <c r="BV974">
        <v>-3.4606400000000002E-2</v>
      </c>
      <c r="BW974">
        <v>-2.8016200000000002</v>
      </c>
      <c r="BX974">
        <v>-3.8607390000000001</v>
      </c>
      <c r="BY974">
        <v>-3.9225129999999999</v>
      </c>
      <c r="BZ974">
        <v>-8.4298730000000006</v>
      </c>
      <c r="CA974">
        <v>3.1698490000000001</v>
      </c>
      <c r="CB974">
        <v>15.03449</v>
      </c>
      <c r="CC974">
        <v>15.809519999999999</v>
      </c>
      <c r="CD974">
        <v>10.934990000000001</v>
      </c>
      <c r="CE974">
        <v>6.6297649999999999</v>
      </c>
      <c r="CF974">
        <v>7.4941139999999997</v>
      </c>
      <c r="CG974">
        <v>4.4525969999999999</v>
      </c>
      <c r="CH974">
        <v>-2.4549789999999998</v>
      </c>
      <c r="CI974">
        <v>-0.57536169999999998</v>
      </c>
      <c r="CJ974">
        <v>-10.11186</v>
      </c>
      <c r="CK974">
        <v>-20.2532</v>
      </c>
      <c r="CL974">
        <v>-23.083570000000002</v>
      </c>
      <c r="CM974">
        <v>-17.374210000000001</v>
      </c>
      <c r="CN974">
        <v>-10.10995</v>
      </c>
      <c r="CO974">
        <v>-12.96354</v>
      </c>
      <c r="CP974">
        <v>-5.9693670000000001</v>
      </c>
      <c r="CQ974">
        <v>58.974850000000004</v>
      </c>
      <c r="CR974">
        <v>5.127059</v>
      </c>
      <c r="CS974">
        <v>3.47878</v>
      </c>
      <c r="CT974">
        <v>3.2228859999999999</v>
      </c>
      <c r="CU974">
        <v>2.5523470000000001</v>
      </c>
      <c r="CV974">
        <v>4.4678709999999997</v>
      </c>
      <c r="CW974">
        <v>4.6885089999999998</v>
      </c>
      <c r="CX974">
        <v>15.45983</v>
      </c>
      <c r="CY974">
        <v>13.873340000000001</v>
      </c>
      <c r="CZ974">
        <v>19.889209999999999</v>
      </c>
      <c r="DA974">
        <v>15.28919</v>
      </c>
      <c r="DB974">
        <v>17.13477</v>
      </c>
      <c r="DC974">
        <v>36.526589999999999</v>
      </c>
      <c r="DD974">
        <v>76.084100000000007</v>
      </c>
      <c r="DE974">
        <v>92.065550000000002</v>
      </c>
      <c r="DF974">
        <v>131.4032</v>
      </c>
      <c r="DG974">
        <v>89.199129999999997</v>
      </c>
      <c r="DH974">
        <v>89.665689999999998</v>
      </c>
      <c r="DI974">
        <v>78.921959999999999</v>
      </c>
      <c r="DJ974">
        <v>75.414789999999996</v>
      </c>
      <c r="DK974">
        <v>96.001949999999994</v>
      </c>
      <c r="DL974">
        <v>86.458430000000007</v>
      </c>
      <c r="DM974">
        <v>71.283100000000005</v>
      </c>
      <c r="DN974">
        <v>23.21086</v>
      </c>
      <c r="DO974">
        <v>19</v>
      </c>
      <c r="DP974">
        <v>21</v>
      </c>
      <c r="DR974" s="20"/>
    </row>
    <row r="975" spans="1:122" hidden="1" x14ac:dyDescent="0.25">
      <c r="A975" t="str">
        <f t="shared" si="15"/>
        <v>All_All CBP_44398</v>
      </c>
      <c r="B975" t="s">
        <v>62</v>
      </c>
      <c r="C975" t="s">
        <v>61</v>
      </c>
      <c r="D975" t="s">
        <v>61</v>
      </c>
      <c r="E975" t="s">
        <v>61</v>
      </c>
      <c r="F975" t="s">
        <v>61</v>
      </c>
      <c r="G975" t="s">
        <v>61</v>
      </c>
      <c r="H975" t="s">
        <v>61</v>
      </c>
      <c r="I975" t="s">
        <v>61</v>
      </c>
      <c r="J975" t="s">
        <v>61</v>
      </c>
      <c r="K975" t="s">
        <v>197</v>
      </c>
      <c r="L975" s="18">
        <v>44398</v>
      </c>
      <c r="M975">
        <v>19</v>
      </c>
      <c r="N975">
        <v>21</v>
      </c>
      <c r="O975" t="s">
        <v>258</v>
      </c>
      <c r="P975">
        <v>7</v>
      </c>
      <c r="Q975">
        <v>5</v>
      </c>
      <c r="R975">
        <v>0</v>
      </c>
      <c r="S975">
        <v>0</v>
      </c>
      <c r="T975">
        <v>1</v>
      </c>
      <c r="U975">
        <v>0</v>
      </c>
      <c r="V975">
        <v>1</v>
      </c>
      <c r="W975">
        <v>202.64439999999999</v>
      </c>
      <c r="X975">
        <v>207.67740000000001</v>
      </c>
      <c r="Y975">
        <v>203.86660000000001</v>
      </c>
      <c r="Z975">
        <v>203.86519999999999</v>
      </c>
      <c r="AA975">
        <v>203.19460000000001</v>
      </c>
      <c r="AB975">
        <v>203.75319999999999</v>
      </c>
      <c r="AC975">
        <v>215.9598</v>
      </c>
      <c r="AD975">
        <v>220.21440000000001</v>
      </c>
      <c r="AE975">
        <v>275.48919999999998</v>
      </c>
      <c r="AF975">
        <v>298.26159999999999</v>
      </c>
      <c r="AG975">
        <v>331.5788</v>
      </c>
      <c r="AH975">
        <v>340.50940000000003</v>
      </c>
      <c r="AI975">
        <v>352.75380000000001</v>
      </c>
      <c r="AJ975">
        <v>369.70499999999998</v>
      </c>
      <c r="AK975">
        <v>376.23739999999998</v>
      </c>
      <c r="AL975">
        <v>363.8698</v>
      </c>
      <c r="AM975">
        <v>366.32960000000003</v>
      </c>
      <c r="AN975">
        <v>367.40620000000001</v>
      </c>
      <c r="AO975">
        <v>367.92</v>
      </c>
      <c r="AP975">
        <v>358.35520000000002</v>
      </c>
      <c r="AQ975">
        <v>295.40280000000001</v>
      </c>
      <c r="AR975">
        <v>229.97659999999999</v>
      </c>
      <c r="AS975">
        <v>225.15780000000001</v>
      </c>
      <c r="AT975">
        <v>222.57900000000001</v>
      </c>
      <c r="AU975">
        <v>61.6</v>
      </c>
      <c r="AV975">
        <v>62.1</v>
      </c>
      <c r="AW975">
        <v>61.2</v>
      </c>
      <c r="AX975">
        <v>60.9</v>
      </c>
      <c r="AY975">
        <v>60.2</v>
      </c>
      <c r="AZ975">
        <v>59.9</v>
      </c>
      <c r="BA975">
        <v>59.8</v>
      </c>
      <c r="BB975">
        <v>59.5</v>
      </c>
      <c r="BC975">
        <v>61.6</v>
      </c>
      <c r="BD975">
        <v>63.8</v>
      </c>
      <c r="BE975">
        <v>67.7</v>
      </c>
      <c r="BF975">
        <v>71.3</v>
      </c>
      <c r="BG975">
        <v>75.2</v>
      </c>
      <c r="BH975">
        <v>77.400000000000006</v>
      </c>
      <c r="BI975">
        <v>79.599999999999994</v>
      </c>
      <c r="BJ975">
        <v>81.900000000000006</v>
      </c>
      <c r="BK975">
        <v>82.2</v>
      </c>
      <c r="BL975">
        <v>81</v>
      </c>
      <c r="BM975">
        <v>78</v>
      </c>
      <c r="BN975">
        <v>74.5</v>
      </c>
      <c r="BO975">
        <v>69.3</v>
      </c>
      <c r="BP975">
        <v>64.900000000000006</v>
      </c>
      <c r="BQ975">
        <v>62.5</v>
      </c>
      <c r="BR975">
        <v>61.5</v>
      </c>
      <c r="BS975">
        <v>-7.6967480000000004</v>
      </c>
      <c r="BT975">
        <v>0.2366897</v>
      </c>
      <c r="BU975">
        <v>0.6286368</v>
      </c>
      <c r="BV975">
        <v>-3.4606400000000002E-2</v>
      </c>
      <c r="BW975">
        <v>-2.8016200000000002</v>
      </c>
      <c r="BX975">
        <v>-3.8607390000000001</v>
      </c>
      <c r="BY975">
        <v>-3.9225129999999999</v>
      </c>
      <c r="BZ975">
        <v>-8.4298730000000006</v>
      </c>
      <c r="CA975">
        <v>3.1698490000000001</v>
      </c>
      <c r="CB975">
        <v>15.03449</v>
      </c>
      <c r="CC975">
        <v>15.809519999999999</v>
      </c>
      <c r="CD975">
        <v>10.934990000000001</v>
      </c>
      <c r="CE975">
        <v>6.6297649999999999</v>
      </c>
      <c r="CF975">
        <v>7.4941139999999997</v>
      </c>
      <c r="CG975">
        <v>4.4525969999999999</v>
      </c>
      <c r="CH975">
        <v>-2.4549789999999998</v>
      </c>
      <c r="CI975">
        <v>-0.57536169999999998</v>
      </c>
      <c r="CJ975">
        <v>-10.11186</v>
      </c>
      <c r="CK975">
        <v>-20.2532</v>
      </c>
      <c r="CL975">
        <v>-23.083570000000002</v>
      </c>
      <c r="CM975">
        <v>-17.374210000000001</v>
      </c>
      <c r="CN975">
        <v>-10.10995</v>
      </c>
      <c r="CO975">
        <v>-12.96354</v>
      </c>
      <c r="CP975">
        <v>-5.9693670000000001</v>
      </c>
      <c r="CQ975">
        <v>58.974850000000004</v>
      </c>
      <c r="CR975">
        <v>5.127059</v>
      </c>
      <c r="CS975">
        <v>3.47878</v>
      </c>
      <c r="CT975">
        <v>3.2228859999999999</v>
      </c>
      <c r="CU975">
        <v>2.5523470000000001</v>
      </c>
      <c r="CV975">
        <v>4.4678709999999997</v>
      </c>
      <c r="CW975">
        <v>4.6885089999999998</v>
      </c>
      <c r="CX975">
        <v>15.45983</v>
      </c>
      <c r="CY975">
        <v>13.873340000000001</v>
      </c>
      <c r="CZ975">
        <v>19.889209999999999</v>
      </c>
      <c r="DA975">
        <v>15.28919</v>
      </c>
      <c r="DB975">
        <v>17.13477</v>
      </c>
      <c r="DC975">
        <v>36.526589999999999</v>
      </c>
      <c r="DD975">
        <v>76.084100000000007</v>
      </c>
      <c r="DE975">
        <v>92.065550000000002</v>
      </c>
      <c r="DF975">
        <v>131.4032</v>
      </c>
      <c r="DG975">
        <v>89.199129999999997</v>
      </c>
      <c r="DH975">
        <v>89.665689999999998</v>
      </c>
      <c r="DI975">
        <v>78.921959999999999</v>
      </c>
      <c r="DJ975">
        <v>75.414789999999996</v>
      </c>
      <c r="DK975">
        <v>96.001949999999994</v>
      </c>
      <c r="DL975">
        <v>86.458430000000007</v>
      </c>
      <c r="DM975">
        <v>71.283100000000005</v>
      </c>
      <c r="DN975">
        <v>23.21086</v>
      </c>
      <c r="DO975">
        <v>19</v>
      </c>
      <c r="DP975">
        <v>21</v>
      </c>
    </row>
    <row r="976" spans="1:122" hidden="1" x14ac:dyDescent="0.25">
      <c r="A976" t="str">
        <f t="shared" si="15"/>
        <v>Size_Grp-200 kW and above_All CBP_44398</v>
      </c>
      <c r="B976" t="s">
        <v>62</v>
      </c>
      <c r="C976" t="s">
        <v>207</v>
      </c>
      <c r="D976" t="s">
        <v>61</v>
      </c>
      <c r="E976" t="s">
        <v>61</v>
      </c>
      <c r="F976" t="s">
        <v>61</v>
      </c>
      <c r="G976" t="s">
        <v>61</v>
      </c>
      <c r="H976" t="s">
        <v>61</v>
      </c>
      <c r="I976" t="s">
        <v>61</v>
      </c>
      <c r="J976" t="s">
        <v>102</v>
      </c>
      <c r="K976" t="s">
        <v>197</v>
      </c>
      <c r="L976" s="18">
        <v>44398</v>
      </c>
      <c r="M976">
        <v>19</v>
      </c>
      <c r="N976">
        <v>21</v>
      </c>
      <c r="O976" t="s">
        <v>258</v>
      </c>
      <c r="P976">
        <v>2</v>
      </c>
      <c r="Q976">
        <v>0</v>
      </c>
      <c r="R976">
        <v>0</v>
      </c>
      <c r="S976">
        <v>0</v>
      </c>
      <c r="T976">
        <v>1</v>
      </c>
      <c r="U976">
        <v>0</v>
      </c>
      <c r="V976">
        <v>1</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0</v>
      </c>
      <c r="BG976">
        <v>0</v>
      </c>
      <c r="BH976">
        <v>0</v>
      </c>
      <c r="BI976">
        <v>0</v>
      </c>
      <c r="BJ976">
        <v>0</v>
      </c>
      <c r="BK976">
        <v>0</v>
      </c>
      <c r="BL976">
        <v>0</v>
      </c>
      <c r="BM976">
        <v>0</v>
      </c>
      <c r="BN976">
        <v>0</v>
      </c>
      <c r="BO976">
        <v>0</v>
      </c>
      <c r="BP976">
        <v>0</v>
      </c>
      <c r="BQ976">
        <v>0</v>
      </c>
      <c r="BR976">
        <v>0</v>
      </c>
      <c r="BS976">
        <v>0</v>
      </c>
      <c r="BT976">
        <v>0</v>
      </c>
      <c r="BU976">
        <v>0</v>
      </c>
      <c r="BV976">
        <v>0</v>
      </c>
      <c r="BW976">
        <v>0</v>
      </c>
      <c r="BX976">
        <v>0</v>
      </c>
      <c r="BY976">
        <v>0</v>
      </c>
      <c r="BZ976">
        <v>0</v>
      </c>
      <c r="CA976">
        <v>0</v>
      </c>
      <c r="CB976">
        <v>0</v>
      </c>
      <c r="CC976">
        <v>0</v>
      </c>
      <c r="CD976">
        <v>0</v>
      </c>
      <c r="CE976">
        <v>0</v>
      </c>
      <c r="CF976">
        <v>0</v>
      </c>
      <c r="CG976">
        <v>0</v>
      </c>
      <c r="CH976">
        <v>0</v>
      </c>
      <c r="CI976">
        <v>0</v>
      </c>
      <c r="CJ976">
        <v>0</v>
      </c>
      <c r="CK976">
        <v>0</v>
      </c>
      <c r="CL976">
        <v>0</v>
      </c>
      <c r="CM976">
        <v>0</v>
      </c>
      <c r="CN976">
        <v>0</v>
      </c>
      <c r="CO976">
        <v>0</v>
      </c>
      <c r="CP976">
        <v>0</v>
      </c>
      <c r="CQ976">
        <v>0</v>
      </c>
      <c r="CR976">
        <v>0</v>
      </c>
      <c r="CS976">
        <v>0</v>
      </c>
      <c r="CT976">
        <v>0</v>
      </c>
      <c r="CU976">
        <v>0</v>
      </c>
      <c r="CV976">
        <v>0</v>
      </c>
      <c r="CW976">
        <v>0</v>
      </c>
      <c r="CX976">
        <v>0</v>
      </c>
      <c r="CY976">
        <v>0</v>
      </c>
      <c r="CZ976">
        <v>0</v>
      </c>
      <c r="DA976">
        <v>0</v>
      </c>
      <c r="DB976">
        <v>0</v>
      </c>
      <c r="DC976">
        <v>0</v>
      </c>
      <c r="DD976">
        <v>0</v>
      </c>
      <c r="DE976">
        <v>0</v>
      </c>
      <c r="DF976">
        <v>0</v>
      </c>
      <c r="DG976">
        <v>0</v>
      </c>
      <c r="DH976">
        <v>0</v>
      </c>
      <c r="DI976">
        <v>0</v>
      </c>
      <c r="DJ976">
        <v>0</v>
      </c>
      <c r="DK976">
        <v>0</v>
      </c>
      <c r="DL976">
        <v>0</v>
      </c>
      <c r="DM976">
        <v>0</v>
      </c>
      <c r="DN976">
        <v>0</v>
      </c>
      <c r="DO976">
        <v>19</v>
      </c>
      <c r="DP976">
        <v>21</v>
      </c>
    </row>
    <row r="977" spans="1:120" hidden="1" x14ac:dyDescent="0.25">
      <c r="A977" t="str">
        <f t="shared" si="15"/>
        <v>Aggregator-Blue Zone Resources, LLC_All CBP_44398</v>
      </c>
      <c r="B977" t="s">
        <v>62</v>
      </c>
      <c r="C977" t="s">
        <v>261</v>
      </c>
      <c r="D977" t="s">
        <v>61</v>
      </c>
      <c r="E977" t="s">
        <v>61</v>
      </c>
      <c r="F977" t="s">
        <v>262</v>
      </c>
      <c r="G977" t="s">
        <v>61</v>
      </c>
      <c r="H977" t="s">
        <v>61</v>
      </c>
      <c r="I977" t="s">
        <v>61</v>
      </c>
      <c r="J977" t="s">
        <v>61</v>
      </c>
      <c r="K977" t="s">
        <v>197</v>
      </c>
      <c r="L977" s="18">
        <v>44398</v>
      </c>
      <c r="M977">
        <v>19</v>
      </c>
      <c r="N977">
        <v>21</v>
      </c>
      <c r="O977" t="s">
        <v>258</v>
      </c>
      <c r="P977">
        <v>3</v>
      </c>
      <c r="Q977">
        <v>1</v>
      </c>
      <c r="R977">
        <v>0</v>
      </c>
      <c r="S977">
        <v>0</v>
      </c>
      <c r="T977">
        <v>1</v>
      </c>
      <c r="U977">
        <v>0</v>
      </c>
      <c r="V977">
        <v>1</v>
      </c>
      <c r="W977">
        <v>394.56</v>
      </c>
      <c r="X977">
        <v>408.24</v>
      </c>
      <c r="Y977">
        <v>400.08</v>
      </c>
      <c r="Z977">
        <v>400.08</v>
      </c>
      <c r="AA977">
        <v>398.64</v>
      </c>
      <c r="AB977">
        <v>399.84</v>
      </c>
      <c r="AC977">
        <v>426</v>
      </c>
      <c r="AD977">
        <v>432.96</v>
      </c>
      <c r="AE977">
        <v>476.4</v>
      </c>
      <c r="AF977">
        <v>497.28</v>
      </c>
      <c r="AG977">
        <v>482.88</v>
      </c>
      <c r="AH977">
        <v>499.68</v>
      </c>
      <c r="AI977">
        <v>508.32</v>
      </c>
      <c r="AJ977">
        <v>526.79999999999995</v>
      </c>
      <c r="AK977">
        <v>525.12</v>
      </c>
      <c r="AL977">
        <v>500.4</v>
      </c>
      <c r="AM977">
        <v>507.6</v>
      </c>
      <c r="AN977">
        <v>506.88</v>
      </c>
      <c r="AO977">
        <v>517.20000000000005</v>
      </c>
      <c r="AP977">
        <v>524.64</v>
      </c>
      <c r="AQ977">
        <v>466.56</v>
      </c>
      <c r="AR977">
        <v>451.92</v>
      </c>
      <c r="AS977">
        <v>442.8</v>
      </c>
      <c r="AT977">
        <v>437.28</v>
      </c>
      <c r="AU977">
        <v>61</v>
      </c>
      <c r="AV977">
        <v>60</v>
      </c>
      <c r="AW977">
        <v>60</v>
      </c>
      <c r="AX977">
        <v>60</v>
      </c>
      <c r="AY977">
        <v>59</v>
      </c>
      <c r="AZ977">
        <v>59</v>
      </c>
      <c r="BA977">
        <v>59.5</v>
      </c>
      <c r="BB977">
        <v>59.5</v>
      </c>
      <c r="BC977">
        <v>61</v>
      </c>
      <c r="BD977">
        <v>62</v>
      </c>
      <c r="BE977">
        <v>63.5</v>
      </c>
      <c r="BF977">
        <v>65</v>
      </c>
      <c r="BG977">
        <v>66.5</v>
      </c>
      <c r="BH977">
        <v>67.5</v>
      </c>
      <c r="BI977">
        <v>68.5</v>
      </c>
      <c r="BJ977">
        <v>70.5</v>
      </c>
      <c r="BK977">
        <v>70.5</v>
      </c>
      <c r="BL977">
        <v>69</v>
      </c>
      <c r="BM977">
        <v>67.5</v>
      </c>
      <c r="BN977">
        <v>65.5</v>
      </c>
      <c r="BO977">
        <v>63</v>
      </c>
      <c r="BP977">
        <v>61</v>
      </c>
      <c r="BQ977">
        <v>61</v>
      </c>
      <c r="BR977">
        <v>60</v>
      </c>
      <c r="BS977">
        <v>-15.81752</v>
      </c>
      <c r="BT977">
        <v>0.11274720000000001</v>
      </c>
      <c r="BU977">
        <v>0.96478269999999999</v>
      </c>
      <c r="BV977">
        <v>-0.25236510000000001</v>
      </c>
      <c r="BW977">
        <v>-6.0133669999999997</v>
      </c>
      <c r="BX977">
        <v>-7.4392550000000002</v>
      </c>
      <c r="BY977">
        <v>-9.0219729999999991</v>
      </c>
      <c r="BZ977">
        <v>-5.1210940000000003</v>
      </c>
      <c r="CA977">
        <v>5.5954280000000001</v>
      </c>
      <c r="CB977">
        <v>21.414000000000001</v>
      </c>
      <c r="CC977">
        <v>26.60463</v>
      </c>
      <c r="CD977">
        <v>15.90532</v>
      </c>
      <c r="CE977">
        <v>9.1638339999999996</v>
      </c>
      <c r="CF977">
        <v>14.56114</v>
      </c>
      <c r="CG977">
        <v>10.6853</v>
      </c>
      <c r="CH977">
        <v>0.2806091</v>
      </c>
      <c r="CI977">
        <v>2.1156009999999998</v>
      </c>
      <c r="CJ977">
        <v>-4.8951419999999999</v>
      </c>
      <c r="CK977">
        <v>-23.945799999999998</v>
      </c>
      <c r="CL977">
        <v>-38.066989999999997</v>
      </c>
      <c r="CM977">
        <v>-36.469070000000002</v>
      </c>
      <c r="CN977">
        <v>-29.551760000000002</v>
      </c>
      <c r="CO977">
        <v>-30.71782</v>
      </c>
      <c r="CP977">
        <v>-12.72217</v>
      </c>
      <c r="CQ977">
        <v>268.52420000000001</v>
      </c>
      <c r="CR977">
        <v>21.297879999999999</v>
      </c>
      <c r="CS977">
        <v>13.814310000000001</v>
      </c>
      <c r="CT977">
        <v>12.503439999999999</v>
      </c>
      <c r="CU977">
        <v>9.4050279999999997</v>
      </c>
      <c r="CV977">
        <v>15.6561</v>
      </c>
      <c r="CW977">
        <v>12.20091</v>
      </c>
      <c r="CX977">
        <v>24.053750000000001</v>
      </c>
      <c r="CY977">
        <v>18.78462</v>
      </c>
      <c r="CZ977">
        <v>59.437260000000002</v>
      </c>
      <c r="DA977">
        <v>48.680109999999999</v>
      </c>
      <c r="DB977">
        <v>65.131519999999995</v>
      </c>
      <c r="DC977">
        <v>151.20339999999999</v>
      </c>
      <c r="DD977">
        <v>333.34339999999997</v>
      </c>
      <c r="DE977">
        <v>380.81369999999998</v>
      </c>
      <c r="DF977">
        <v>586.63130000000001</v>
      </c>
      <c r="DG977">
        <v>385.75240000000002</v>
      </c>
      <c r="DH977">
        <v>370.52109999999999</v>
      </c>
      <c r="DI977">
        <v>317.25459999999998</v>
      </c>
      <c r="DJ977">
        <v>259.92419999999998</v>
      </c>
      <c r="DK977">
        <v>284.82409999999999</v>
      </c>
      <c r="DL977">
        <v>228.51410000000001</v>
      </c>
      <c r="DM977">
        <v>316.40550000000002</v>
      </c>
      <c r="DN977">
        <v>102.36539999999999</v>
      </c>
      <c r="DO977">
        <v>19</v>
      </c>
      <c r="DP977">
        <v>21</v>
      </c>
    </row>
    <row r="978" spans="1:120" hidden="1" x14ac:dyDescent="0.25">
      <c r="A978" t="str">
        <f t="shared" si="15"/>
        <v>Industry_Type-5. Offices, Hotels, Finance, Services_All CBP_44398</v>
      </c>
      <c r="B978" t="s">
        <v>62</v>
      </c>
      <c r="C978" t="s">
        <v>205</v>
      </c>
      <c r="D978" t="s">
        <v>61</v>
      </c>
      <c r="E978" t="s">
        <v>61</v>
      </c>
      <c r="F978" t="s">
        <v>61</v>
      </c>
      <c r="G978" t="s">
        <v>37</v>
      </c>
      <c r="H978" t="s">
        <v>61</v>
      </c>
      <c r="I978" t="s">
        <v>61</v>
      </c>
      <c r="J978" t="s">
        <v>61</v>
      </c>
      <c r="K978" t="s">
        <v>197</v>
      </c>
      <c r="L978" s="18">
        <v>44398</v>
      </c>
      <c r="M978">
        <v>19</v>
      </c>
      <c r="N978">
        <v>21</v>
      </c>
      <c r="O978" t="s">
        <v>258</v>
      </c>
      <c r="P978">
        <v>1</v>
      </c>
      <c r="Q978">
        <v>1</v>
      </c>
      <c r="R978">
        <v>0</v>
      </c>
      <c r="S978">
        <v>0</v>
      </c>
      <c r="T978">
        <v>1</v>
      </c>
      <c r="U978">
        <v>0</v>
      </c>
      <c r="V978">
        <v>1</v>
      </c>
      <c r="W978">
        <v>131.52000000000001</v>
      </c>
      <c r="X978">
        <v>136.08000000000001</v>
      </c>
      <c r="Y978">
        <v>133.36000000000001</v>
      </c>
      <c r="Z978">
        <v>133.36000000000001</v>
      </c>
      <c r="AA978">
        <v>132.88</v>
      </c>
      <c r="AB978">
        <v>133.28</v>
      </c>
      <c r="AC978">
        <v>142</v>
      </c>
      <c r="AD978">
        <v>144.32</v>
      </c>
      <c r="AE978">
        <v>158.80000000000001</v>
      </c>
      <c r="AF978">
        <v>165.76</v>
      </c>
      <c r="AG978">
        <v>160.96</v>
      </c>
      <c r="AH978">
        <v>166.56</v>
      </c>
      <c r="AI978">
        <v>169.44</v>
      </c>
      <c r="AJ978">
        <v>175.6</v>
      </c>
      <c r="AK978">
        <v>175.04</v>
      </c>
      <c r="AL978">
        <v>166.8</v>
      </c>
      <c r="AM978">
        <v>169.2</v>
      </c>
      <c r="AN978">
        <v>168.96</v>
      </c>
      <c r="AO978">
        <v>172.4</v>
      </c>
      <c r="AP978">
        <v>174.88</v>
      </c>
      <c r="AQ978">
        <v>155.52000000000001</v>
      </c>
      <c r="AR978">
        <v>150.63999999999999</v>
      </c>
      <c r="AS978">
        <v>147.6</v>
      </c>
      <c r="AT978">
        <v>145.76</v>
      </c>
      <c r="AU978">
        <v>61</v>
      </c>
      <c r="AV978">
        <v>60</v>
      </c>
      <c r="AW978">
        <v>60</v>
      </c>
      <c r="AX978">
        <v>60</v>
      </c>
      <c r="AY978">
        <v>59</v>
      </c>
      <c r="AZ978">
        <v>59</v>
      </c>
      <c r="BA978">
        <v>59.5</v>
      </c>
      <c r="BB978">
        <v>59.5</v>
      </c>
      <c r="BC978">
        <v>61</v>
      </c>
      <c r="BD978">
        <v>62</v>
      </c>
      <c r="BE978">
        <v>63.5</v>
      </c>
      <c r="BF978">
        <v>65</v>
      </c>
      <c r="BG978">
        <v>66.5</v>
      </c>
      <c r="BH978">
        <v>67.5</v>
      </c>
      <c r="BI978">
        <v>68.5</v>
      </c>
      <c r="BJ978">
        <v>70.5</v>
      </c>
      <c r="BK978">
        <v>70.5</v>
      </c>
      <c r="BL978">
        <v>69</v>
      </c>
      <c r="BM978">
        <v>67.5</v>
      </c>
      <c r="BN978">
        <v>65.5</v>
      </c>
      <c r="BO978">
        <v>63</v>
      </c>
      <c r="BP978">
        <v>61</v>
      </c>
      <c r="BQ978">
        <v>61</v>
      </c>
      <c r="BR978">
        <v>60</v>
      </c>
      <c r="BS978">
        <v>-5.2725070000000001</v>
      </c>
      <c r="BT978">
        <v>3.7582400000000002E-2</v>
      </c>
      <c r="BU978">
        <v>0.3215942</v>
      </c>
      <c r="BV978">
        <v>-8.4121699999999994E-2</v>
      </c>
      <c r="BW978">
        <v>-2.0044559999999998</v>
      </c>
      <c r="BX978">
        <v>-2.479752</v>
      </c>
      <c r="BY978">
        <v>-3.0073240000000001</v>
      </c>
      <c r="BZ978">
        <v>-1.707031</v>
      </c>
      <c r="CA978">
        <v>1.865143</v>
      </c>
      <c r="CB978">
        <v>7.1379999999999999</v>
      </c>
      <c r="CC978">
        <v>8.8682099999999995</v>
      </c>
      <c r="CD978">
        <v>5.3017729999999998</v>
      </c>
      <c r="CE978">
        <v>3.054611</v>
      </c>
      <c r="CF978">
        <v>4.8537140000000001</v>
      </c>
      <c r="CG978">
        <v>3.5617679999999998</v>
      </c>
      <c r="CH978">
        <v>9.3536400000000006E-2</v>
      </c>
      <c r="CI978">
        <v>0.70520020000000005</v>
      </c>
      <c r="CJ978">
        <v>-1.6317140000000001</v>
      </c>
      <c r="CK978">
        <v>-7.9819339999999999</v>
      </c>
      <c r="CL978">
        <v>-12.689</v>
      </c>
      <c r="CM978">
        <v>-12.156359999999999</v>
      </c>
      <c r="CN978">
        <v>-9.8505859999999998</v>
      </c>
      <c r="CO978">
        <v>-10.239269999999999</v>
      </c>
      <c r="CP978">
        <v>-4.240723</v>
      </c>
      <c r="CQ978">
        <v>29.836030000000001</v>
      </c>
      <c r="CR978">
        <v>2.366431</v>
      </c>
      <c r="CS978">
        <v>1.534923</v>
      </c>
      <c r="CT978">
        <v>1.3892709999999999</v>
      </c>
      <c r="CU978">
        <v>1.0450029999999999</v>
      </c>
      <c r="CV978">
        <v>1.7395670000000001</v>
      </c>
      <c r="CW978">
        <v>1.3556569999999999</v>
      </c>
      <c r="CX978">
        <v>2.6726390000000002</v>
      </c>
      <c r="CY978">
        <v>2.08718</v>
      </c>
      <c r="CZ978">
        <v>6.604139</v>
      </c>
      <c r="DA978">
        <v>5.4089010000000002</v>
      </c>
      <c r="DB978">
        <v>7.2368360000000003</v>
      </c>
      <c r="DC978">
        <v>16.800380000000001</v>
      </c>
      <c r="DD978">
        <v>37.038159999999998</v>
      </c>
      <c r="DE978">
        <v>42.312629999999999</v>
      </c>
      <c r="DF978">
        <v>65.181259999999995</v>
      </c>
      <c r="DG978">
        <v>42.861370000000001</v>
      </c>
      <c r="DH978">
        <v>41.16901</v>
      </c>
      <c r="DI978">
        <v>35.250509999999998</v>
      </c>
      <c r="DJ978">
        <v>28.880459999999999</v>
      </c>
      <c r="DK978">
        <v>31.647120000000001</v>
      </c>
      <c r="DL978">
        <v>25.390460000000001</v>
      </c>
      <c r="DM978">
        <v>35.156170000000003</v>
      </c>
      <c r="DN978">
        <v>11.37393</v>
      </c>
      <c r="DO978">
        <v>19</v>
      </c>
      <c r="DP978">
        <v>21</v>
      </c>
    </row>
    <row r="979" spans="1:120" hidden="1" x14ac:dyDescent="0.25">
      <c r="A979" t="str">
        <f t="shared" si="15"/>
        <v>Size_Grp-20 to 199.99 kW_All CBP_44398</v>
      </c>
      <c r="B979" t="s">
        <v>62</v>
      </c>
      <c r="C979" t="s">
        <v>201</v>
      </c>
      <c r="D979" t="s">
        <v>61</v>
      </c>
      <c r="E979" t="s">
        <v>61</v>
      </c>
      <c r="F979" t="s">
        <v>61</v>
      </c>
      <c r="G979" t="s">
        <v>61</v>
      </c>
      <c r="H979" t="s">
        <v>61</v>
      </c>
      <c r="I979" t="s">
        <v>61</v>
      </c>
      <c r="J979" t="s">
        <v>101</v>
      </c>
      <c r="K979" t="s">
        <v>197</v>
      </c>
      <c r="L979" s="18">
        <v>44398</v>
      </c>
      <c r="M979">
        <v>19</v>
      </c>
      <c r="N979">
        <v>21</v>
      </c>
      <c r="O979" t="s">
        <v>258</v>
      </c>
      <c r="P979">
        <v>3</v>
      </c>
      <c r="Q979">
        <v>3</v>
      </c>
      <c r="R979">
        <v>0</v>
      </c>
      <c r="S979">
        <v>0</v>
      </c>
      <c r="T979">
        <v>1</v>
      </c>
      <c r="U979">
        <v>0</v>
      </c>
      <c r="V979">
        <v>1</v>
      </c>
      <c r="W979">
        <v>142.43700000000001</v>
      </c>
      <c r="X979">
        <v>146.03700000000001</v>
      </c>
      <c r="Y979">
        <v>143.316</v>
      </c>
      <c r="Z979">
        <v>143.315</v>
      </c>
      <c r="AA979">
        <v>142.83699999999999</v>
      </c>
      <c r="AB979">
        <v>143.239</v>
      </c>
      <c r="AC979">
        <v>151.95699999999999</v>
      </c>
      <c r="AD979">
        <v>154.99600000000001</v>
      </c>
      <c r="AE979">
        <v>186.59899999999999</v>
      </c>
      <c r="AF979">
        <v>197.489</v>
      </c>
      <c r="AG979">
        <v>217.19</v>
      </c>
      <c r="AH979">
        <v>223.99700000000001</v>
      </c>
      <c r="AI979">
        <v>229.43</v>
      </c>
      <c r="AJ979">
        <v>237.14500000000001</v>
      </c>
      <c r="AK979">
        <v>238.042</v>
      </c>
      <c r="AL979">
        <v>230.07499999999999</v>
      </c>
      <c r="AM979">
        <v>232.47900000000001</v>
      </c>
      <c r="AN979">
        <v>233.185</v>
      </c>
      <c r="AO979">
        <v>234.91900000000001</v>
      </c>
      <c r="AP979">
        <v>232.72900000000001</v>
      </c>
      <c r="AQ979">
        <v>197.84800000000001</v>
      </c>
      <c r="AR979">
        <v>161.958</v>
      </c>
      <c r="AS979">
        <v>158.51599999999999</v>
      </c>
      <c r="AT979">
        <v>156.67599999999999</v>
      </c>
      <c r="AU979">
        <v>61.333333000000003</v>
      </c>
      <c r="AV979">
        <v>61.166666999999997</v>
      </c>
      <c r="AW979">
        <v>60.666666999999997</v>
      </c>
      <c r="AX979">
        <v>60.5</v>
      </c>
      <c r="AY979">
        <v>59.666666999999997</v>
      </c>
      <c r="AZ979">
        <v>59.5</v>
      </c>
      <c r="BA979">
        <v>59.666666999999997</v>
      </c>
      <c r="BB979">
        <v>59.5</v>
      </c>
      <c r="BC979">
        <v>61.333333000000003</v>
      </c>
      <c r="BD979">
        <v>63</v>
      </c>
      <c r="BE979">
        <v>65.833332999999996</v>
      </c>
      <c r="BF979">
        <v>68.5</v>
      </c>
      <c r="BG979">
        <v>71.333332999999996</v>
      </c>
      <c r="BH979">
        <v>73</v>
      </c>
      <c r="BI979">
        <v>74.666667000000004</v>
      </c>
      <c r="BJ979">
        <v>76.833332999999996</v>
      </c>
      <c r="BK979">
        <v>77</v>
      </c>
      <c r="BL979">
        <v>75.666667000000004</v>
      </c>
      <c r="BM979">
        <v>73.333332999999996</v>
      </c>
      <c r="BN979">
        <v>70.5</v>
      </c>
      <c r="BO979">
        <v>66.5</v>
      </c>
      <c r="BP979">
        <v>63.166666999999997</v>
      </c>
      <c r="BQ979">
        <v>61.833333000000003</v>
      </c>
      <c r="BR979">
        <v>60.833333000000003</v>
      </c>
      <c r="BS979">
        <v>-5.4302330000000003</v>
      </c>
      <c r="BT979">
        <v>7.5426099999999996E-2</v>
      </c>
      <c r="BU979">
        <v>0.35265950000000001</v>
      </c>
      <c r="BV979">
        <v>-0.1200087</v>
      </c>
      <c r="BW979">
        <v>-2.0819320000000001</v>
      </c>
      <c r="BX979">
        <v>-2.84714</v>
      </c>
      <c r="BY979">
        <v>-2.894056</v>
      </c>
      <c r="BZ979">
        <v>-3.0404900000000001</v>
      </c>
      <c r="CA979">
        <v>2.5073639999999999</v>
      </c>
      <c r="CB979">
        <v>7.9265049999999997</v>
      </c>
      <c r="CC979">
        <v>10.244199999999999</v>
      </c>
      <c r="CD979">
        <v>5.8396020000000002</v>
      </c>
      <c r="CE979">
        <v>3.8968959999999999</v>
      </c>
      <c r="CF979">
        <v>6.405119</v>
      </c>
      <c r="CG979">
        <v>3.4335749999999998</v>
      </c>
      <c r="CH979">
        <v>-0.66941640000000002</v>
      </c>
      <c r="CI979">
        <v>1.3533269999999999</v>
      </c>
      <c r="CJ979">
        <v>-5.7193909999999999</v>
      </c>
      <c r="CK979">
        <v>-13.194089999999999</v>
      </c>
      <c r="CL979">
        <v>-16.463419999999999</v>
      </c>
      <c r="CM979">
        <v>-13.413320000000001</v>
      </c>
      <c r="CN979">
        <v>-8.5460419999999999</v>
      </c>
      <c r="CO979">
        <v>-9.3742470000000004</v>
      </c>
      <c r="CP979">
        <v>-4.3583350000000003</v>
      </c>
      <c r="CQ979">
        <v>30.063369999999999</v>
      </c>
      <c r="CR979">
        <v>2.6050620000000002</v>
      </c>
      <c r="CS979">
        <v>1.764113</v>
      </c>
      <c r="CT979">
        <v>1.6336170000000001</v>
      </c>
      <c r="CU979">
        <v>1.2915030000000001</v>
      </c>
      <c r="CV979">
        <v>2.2677489999999998</v>
      </c>
      <c r="CW979">
        <v>2.3827970000000001</v>
      </c>
      <c r="CX979">
        <v>4.875648</v>
      </c>
      <c r="CY979">
        <v>4.1583629999999996</v>
      </c>
      <c r="CZ979">
        <v>8.3591999999999995</v>
      </c>
      <c r="DA979">
        <v>7.1199469999999998</v>
      </c>
      <c r="DB979">
        <v>8.4101099999999995</v>
      </c>
      <c r="DC979">
        <v>17.886489999999998</v>
      </c>
      <c r="DD979">
        <v>38.250430000000001</v>
      </c>
      <c r="DE979">
        <v>43.408189999999998</v>
      </c>
      <c r="DF979">
        <v>66.334680000000006</v>
      </c>
      <c r="DG979">
        <v>43.93338</v>
      </c>
      <c r="DH979">
        <v>44.74794</v>
      </c>
      <c r="DI979">
        <v>38.882429999999999</v>
      </c>
      <c r="DJ979">
        <v>35.8063</v>
      </c>
      <c r="DK979">
        <v>46.53181</v>
      </c>
      <c r="DL979">
        <v>43.416170000000001</v>
      </c>
      <c r="DM979">
        <v>36.152859999999997</v>
      </c>
      <c r="DN979">
        <v>11.63306</v>
      </c>
      <c r="DO979">
        <v>19</v>
      </c>
      <c r="DP979">
        <v>21</v>
      </c>
    </row>
    <row r="980" spans="1:120" x14ac:dyDescent="0.25">
      <c r="A980" t="str">
        <f t="shared" si="15"/>
        <v>AutoDR-No_All CBP_44398</v>
      </c>
      <c r="B980" t="s">
        <v>62</v>
      </c>
      <c r="C980" t="s">
        <v>321</v>
      </c>
      <c r="D980" t="s">
        <v>61</v>
      </c>
      <c r="E980" t="s">
        <v>61</v>
      </c>
      <c r="F980" t="s">
        <v>61</v>
      </c>
      <c r="G980" t="s">
        <v>61</v>
      </c>
      <c r="H980" t="s">
        <v>97</v>
      </c>
      <c r="I980" t="s">
        <v>61</v>
      </c>
      <c r="J980" t="s">
        <v>61</v>
      </c>
      <c r="K980" t="s">
        <v>197</v>
      </c>
      <c r="L980" s="18">
        <v>44398</v>
      </c>
      <c r="M980">
        <v>19</v>
      </c>
      <c r="N980">
        <v>21</v>
      </c>
      <c r="O980" t="s">
        <v>258</v>
      </c>
      <c r="P980">
        <v>6</v>
      </c>
      <c r="Q980">
        <v>4</v>
      </c>
      <c r="R980">
        <v>0</v>
      </c>
      <c r="S980">
        <v>0</v>
      </c>
      <c r="T980">
        <v>1</v>
      </c>
      <c r="U980">
        <v>0</v>
      </c>
      <c r="V980">
        <v>1</v>
      </c>
      <c r="W980">
        <v>206.79900000000001</v>
      </c>
      <c r="X980">
        <v>213.63149999999999</v>
      </c>
      <c r="Y980">
        <v>209.54849999999999</v>
      </c>
      <c r="Z980">
        <v>209.547</v>
      </c>
      <c r="AA980">
        <v>208.82849999999999</v>
      </c>
      <c r="AB980">
        <v>209.42699999999999</v>
      </c>
      <c r="AC980">
        <v>222.50550000000001</v>
      </c>
      <c r="AD980">
        <v>225.98400000000001</v>
      </c>
      <c r="AE980">
        <v>266.60700000000003</v>
      </c>
      <c r="AF980">
        <v>288.846</v>
      </c>
      <c r="AG980">
        <v>299.34300000000002</v>
      </c>
      <c r="AH980">
        <v>307.83150000000001</v>
      </c>
      <c r="AI980">
        <v>319.27050000000003</v>
      </c>
      <c r="AJ980">
        <v>334.91250000000002</v>
      </c>
      <c r="AK980">
        <v>341.91149999999999</v>
      </c>
      <c r="AL980">
        <v>327.22050000000002</v>
      </c>
      <c r="AM980">
        <v>330.096</v>
      </c>
      <c r="AN980">
        <v>330.16950000000003</v>
      </c>
      <c r="AO980">
        <v>331.68</v>
      </c>
      <c r="AP980">
        <v>326.47199999999998</v>
      </c>
      <c r="AQ980">
        <v>275.82299999999998</v>
      </c>
      <c r="AR980">
        <v>235.48349999999999</v>
      </c>
      <c r="AS980">
        <v>230.9205</v>
      </c>
      <c r="AT980">
        <v>228.1575</v>
      </c>
      <c r="AU980">
        <v>61.75</v>
      </c>
      <c r="AV980">
        <v>62.625</v>
      </c>
      <c r="AW980">
        <v>61.5</v>
      </c>
      <c r="AX980">
        <v>61.125</v>
      </c>
      <c r="AY980">
        <v>60.5</v>
      </c>
      <c r="AZ980">
        <v>60.125</v>
      </c>
      <c r="BA980">
        <v>59.875</v>
      </c>
      <c r="BB980">
        <v>59.5</v>
      </c>
      <c r="BC980">
        <v>61.75</v>
      </c>
      <c r="BD980">
        <v>64.25</v>
      </c>
      <c r="BE980">
        <v>68.75</v>
      </c>
      <c r="BF980">
        <v>72.875</v>
      </c>
      <c r="BG980">
        <v>77.375</v>
      </c>
      <c r="BH980">
        <v>79.875</v>
      </c>
      <c r="BI980">
        <v>82.375</v>
      </c>
      <c r="BJ980">
        <v>84.75</v>
      </c>
      <c r="BK980">
        <v>85.125</v>
      </c>
      <c r="BL980">
        <v>84</v>
      </c>
      <c r="BM980">
        <v>80.625</v>
      </c>
      <c r="BN980">
        <v>76.75</v>
      </c>
      <c r="BO980">
        <v>70.875</v>
      </c>
      <c r="BP980">
        <v>65.875</v>
      </c>
      <c r="BQ980">
        <v>62.875</v>
      </c>
      <c r="BR980">
        <v>61.875</v>
      </c>
      <c r="BS980">
        <v>-7.9455840000000002</v>
      </c>
      <c r="BT980">
        <v>0.38578899999999999</v>
      </c>
      <c r="BU980">
        <v>0.79879129999999998</v>
      </c>
      <c r="BV980">
        <v>0.16043170000000001</v>
      </c>
      <c r="BW980">
        <v>-2.7553049999999999</v>
      </c>
      <c r="BX980">
        <v>-3.5190199999999998</v>
      </c>
      <c r="BY980">
        <v>-4.1896940000000003</v>
      </c>
      <c r="BZ980">
        <v>-8.1011199999999999</v>
      </c>
      <c r="CA980">
        <v>2.6207549999999999</v>
      </c>
      <c r="CB980">
        <v>15.052379999999999</v>
      </c>
      <c r="CC980">
        <v>15.55556</v>
      </c>
      <c r="CD980">
        <v>12.571949999999999</v>
      </c>
      <c r="CE980">
        <v>6.1031230000000001</v>
      </c>
      <c r="CF980">
        <v>7.030316</v>
      </c>
      <c r="CG980">
        <v>5.1158799999999998</v>
      </c>
      <c r="CH980">
        <v>-1.302219</v>
      </c>
      <c r="CI980">
        <v>-1.448496</v>
      </c>
      <c r="CJ980">
        <v>-6.4552949999999996</v>
      </c>
      <c r="CK980">
        <v>-16.028770000000002</v>
      </c>
      <c r="CL980">
        <v>-19.045310000000001</v>
      </c>
      <c r="CM980">
        <v>-17.44041</v>
      </c>
      <c r="CN980">
        <v>-11.75238</v>
      </c>
      <c r="CO980">
        <v>-15.276490000000001</v>
      </c>
      <c r="CP980">
        <v>-6.2895339999999997</v>
      </c>
      <c r="CQ980">
        <v>67.212959999999995</v>
      </c>
      <c r="CR980">
        <v>5.3681650000000003</v>
      </c>
      <c r="CS980">
        <v>3.4943689999999998</v>
      </c>
      <c r="CT980">
        <v>3.1747320000000001</v>
      </c>
      <c r="CU980">
        <v>2.3955510000000002</v>
      </c>
      <c r="CV980">
        <v>3.9650650000000001</v>
      </c>
      <c r="CW980">
        <v>3.1144799999999999</v>
      </c>
      <c r="CX980">
        <v>14.4579</v>
      </c>
      <c r="CY980">
        <v>12.33051</v>
      </c>
      <c r="CZ980">
        <v>20.639959999999999</v>
      </c>
      <c r="DA980">
        <v>14.824809999999999</v>
      </c>
      <c r="DB980">
        <v>18.545020000000001</v>
      </c>
      <c r="DC980">
        <v>40.392359999999996</v>
      </c>
      <c r="DD980">
        <v>85.429389999999998</v>
      </c>
      <c r="DE980">
        <v>103.81270000000001</v>
      </c>
      <c r="DF980">
        <v>148.6747</v>
      </c>
      <c r="DG980">
        <v>100.3695</v>
      </c>
      <c r="DH980">
        <v>96.709019999999995</v>
      </c>
      <c r="DI980">
        <v>83.97578</v>
      </c>
      <c r="DJ980">
        <v>74.740930000000006</v>
      </c>
      <c r="DK980">
        <v>82.055890000000005</v>
      </c>
      <c r="DL980">
        <v>60.161470000000001</v>
      </c>
      <c r="DM980">
        <v>79.616129999999998</v>
      </c>
      <c r="DN980">
        <v>26.08944</v>
      </c>
      <c r="DO980">
        <v>19</v>
      </c>
      <c r="DP980">
        <v>21</v>
      </c>
    </row>
    <row r="981" spans="1:120" x14ac:dyDescent="0.25">
      <c r="A981" t="str">
        <f t="shared" si="15"/>
        <v>AutoDR-Yes_All CBP_44398</v>
      </c>
      <c r="B981" t="s">
        <v>62</v>
      </c>
      <c r="C981" t="s">
        <v>322</v>
      </c>
      <c r="D981" t="s">
        <v>61</v>
      </c>
      <c r="E981" t="s">
        <v>61</v>
      </c>
      <c r="F981" t="s">
        <v>61</v>
      </c>
      <c r="G981" t="s">
        <v>61</v>
      </c>
      <c r="H981" t="s">
        <v>98</v>
      </c>
      <c r="I981" t="s">
        <v>61</v>
      </c>
      <c r="J981" t="s">
        <v>61</v>
      </c>
      <c r="K981" t="s">
        <v>197</v>
      </c>
      <c r="L981" s="18">
        <v>44398</v>
      </c>
      <c r="M981">
        <v>19</v>
      </c>
      <c r="N981">
        <v>21</v>
      </c>
      <c r="O981" t="s">
        <v>258</v>
      </c>
      <c r="P981">
        <v>1</v>
      </c>
      <c r="Q981">
        <v>1</v>
      </c>
      <c r="R981">
        <v>0</v>
      </c>
      <c r="S981">
        <v>0</v>
      </c>
      <c r="T981">
        <v>1</v>
      </c>
      <c r="U981">
        <v>0</v>
      </c>
      <c r="V981">
        <v>1</v>
      </c>
      <c r="W981">
        <v>6.88</v>
      </c>
      <c r="X981">
        <v>5.92</v>
      </c>
      <c r="Y981">
        <v>5.92</v>
      </c>
      <c r="Z981">
        <v>5.92</v>
      </c>
      <c r="AA981">
        <v>5.92</v>
      </c>
      <c r="AB981">
        <v>5.92</v>
      </c>
      <c r="AC981">
        <v>5.92</v>
      </c>
      <c r="AD981">
        <v>6.64</v>
      </c>
      <c r="AE981">
        <v>19.04</v>
      </c>
      <c r="AF981">
        <v>20.48</v>
      </c>
      <c r="AG981">
        <v>37.28</v>
      </c>
      <c r="AH981">
        <v>38</v>
      </c>
      <c r="AI981">
        <v>39.119999999999997</v>
      </c>
      <c r="AJ981">
        <v>40.799999999999997</v>
      </c>
      <c r="AK981">
        <v>40.799999999999997</v>
      </c>
      <c r="AL981">
        <v>41.76</v>
      </c>
      <c r="AM981">
        <v>41.6</v>
      </c>
      <c r="AN981">
        <v>42.32</v>
      </c>
      <c r="AO981">
        <v>41.68</v>
      </c>
      <c r="AP981">
        <v>38.32</v>
      </c>
      <c r="AQ981">
        <v>27.12</v>
      </c>
      <c r="AR981">
        <v>7.28</v>
      </c>
      <c r="AS981">
        <v>6.88</v>
      </c>
      <c r="AT981">
        <v>6.88</v>
      </c>
      <c r="AU981">
        <v>61</v>
      </c>
      <c r="AV981">
        <v>60</v>
      </c>
      <c r="AW981">
        <v>60</v>
      </c>
      <c r="AX981">
        <v>60</v>
      </c>
      <c r="AY981">
        <v>59</v>
      </c>
      <c r="AZ981">
        <v>59</v>
      </c>
      <c r="BA981">
        <v>59.5</v>
      </c>
      <c r="BB981">
        <v>59.5</v>
      </c>
      <c r="BC981">
        <v>61</v>
      </c>
      <c r="BD981">
        <v>62</v>
      </c>
      <c r="BE981">
        <v>63.5</v>
      </c>
      <c r="BF981">
        <v>65</v>
      </c>
      <c r="BG981">
        <v>66.5</v>
      </c>
      <c r="BH981">
        <v>67.5</v>
      </c>
      <c r="BI981">
        <v>68.5</v>
      </c>
      <c r="BJ981">
        <v>70.5</v>
      </c>
      <c r="BK981">
        <v>70.5</v>
      </c>
      <c r="BL981">
        <v>69</v>
      </c>
      <c r="BM981">
        <v>67.5</v>
      </c>
      <c r="BN981">
        <v>65.5</v>
      </c>
      <c r="BO981">
        <v>63</v>
      </c>
      <c r="BP981">
        <v>61</v>
      </c>
      <c r="BQ981">
        <v>61</v>
      </c>
      <c r="BR981">
        <v>60</v>
      </c>
      <c r="BS981">
        <v>-0.2006211</v>
      </c>
      <c r="BT981">
        <v>-8.8128600000000001E-2</v>
      </c>
      <c r="BU981">
        <v>-8.3501300000000001E-2</v>
      </c>
      <c r="BV981">
        <v>-0.13167329999999999</v>
      </c>
      <c r="BW981">
        <v>-0.16428709999999999</v>
      </c>
      <c r="BX981">
        <v>-0.41165780000000002</v>
      </c>
      <c r="BY981">
        <v>-8.6656000000000007E-3</v>
      </c>
      <c r="BZ981">
        <v>-0.62059160000000002</v>
      </c>
      <c r="CA981">
        <v>0.51700780000000002</v>
      </c>
      <c r="CB981">
        <v>0.70400810000000003</v>
      </c>
      <c r="CC981">
        <v>0.92214200000000002</v>
      </c>
      <c r="CD981">
        <v>-0.57059099999999996</v>
      </c>
      <c r="CE981">
        <v>0.66679759999999999</v>
      </c>
      <c r="CF981">
        <v>0.66606140000000003</v>
      </c>
      <c r="CG981">
        <v>-0.2301598</v>
      </c>
      <c r="CH981">
        <v>-0.88541029999999998</v>
      </c>
      <c r="CI981">
        <v>0.5546913</v>
      </c>
      <c r="CJ981">
        <v>-2.9192239999999998</v>
      </c>
      <c r="CK981">
        <v>-3.7807240000000002</v>
      </c>
      <c r="CL981">
        <v>-3.7913929999999998</v>
      </c>
      <c r="CM981">
        <v>-0.78320500000000004</v>
      </c>
      <c r="CN981">
        <v>0.61352830000000003</v>
      </c>
      <c r="CO981">
        <v>0.92465779999999997</v>
      </c>
      <c r="CP981">
        <v>-7.0810799999999993E-2</v>
      </c>
      <c r="CQ981">
        <v>0.2167868</v>
      </c>
      <c r="CR981">
        <v>0.22999549999999999</v>
      </c>
      <c r="CS981">
        <v>0.2218347</v>
      </c>
      <c r="CT981">
        <v>0.2333374</v>
      </c>
      <c r="CU981">
        <v>0.2375284</v>
      </c>
      <c r="CV981">
        <v>0.51727529999999999</v>
      </c>
      <c r="CW981">
        <v>1.0078830000000001</v>
      </c>
      <c r="CX981">
        <v>1.461938</v>
      </c>
      <c r="CY981">
        <v>1.598009</v>
      </c>
      <c r="CZ981">
        <v>0.97423729999999997</v>
      </c>
      <c r="DA981">
        <v>1.211802</v>
      </c>
      <c r="DB981">
        <v>0.49999529999999998</v>
      </c>
      <c r="DC981">
        <v>0.68385680000000004</v>
      </c>
      <c r="DD981">
        <v>0.84980259999999996</v>
      </c>
      <c r="DE981">
        <v>0.83323029999999998</v>
      </c>
      <c r="DF981">
        <v>0.96477480000000004</v>
      </c>
      <c r="DG981">
        <v>0.90110129999999999</v>
      </c>
      <c r="DH981">
        <v>2.7660100000000001</v>
      </c>
      <c r="DI981">
        <v>2.9437350000000002</v>
      </c>
      <c r="DJ981">
        <v>5.2587489999999999</v>
      </c>
      <c r="DK981">
        <v>12.51131</v>
      </c>
      <c r="DL981">
        <v>17.373010000000001</v>
      </c>
      <c r="DM981">
        <v>0.98397990000000002</v>
      </c>
      <c r="DN981">
        <v>0.2469673</v>
      </c>
      <c r="DO981">
        <v>19</v>
      </c>
      <c r="DP981">
        <v>21</v>
      </c>
    </row>
    <row r="982" spans="1:120" hidden="1" x14ac:dyDescent="0.25">
      <c r="A982" t="str">
        <f t="shared" si="15"/>
        <v>Industry_Type-5. Offices, Hotels, Finance, Services_Prescribed DA 1-4 (1PM-9PM)_44398_19-21</v>
      </c>
      <c r="B982" t="s">
        <v>62</v>
      </c>
      <c r="C982" t="s">
        <v>205</v>
      </c>
      <c r="D982" t="s">
        <v>61</v>
      </c>
      <c r="E982" t="s">
        <v>61</v>
      </c>
      <c r="F982" t="s">
        <v>61</v>
      </c>
      <c r="G982" t="s">
        <v>37</v>
      </c>
      <c r="H982" t="s">
        <v>61</v>
      </c>
      <c r="I982" t="s">
        <v>61</v>
      </c>
      <c r="J982" t="s">
        <v>61</v>
      </c>
      <c r="K982" t="s">
        <v>214</v>
      </c>
      <c r="L982" s="18">
        <v>44398</v>
      </c>
      <c r="M982">
        <v>19</v>
      </c>
      <c r="N982">
        <v>21</v>
      </c>
      <c r="O982" t="s">
        <v>258</v>
      </c>
      <c r="P982">
        <v>1</v>
      </c>
      <c r="Q982">
        <v>1</v>
      </c>
      <c r="R982">
        <v>0</v>
      </c>
      <c r="S982">
        <v>0</v>
      </c>
      <c r="T982">
        <v>1</v>
      </c>
      <c r="U982">
        <v>0</v>
      </c>
      <c r="V982">
        <v>1</v>
      </c>
      <c r="W982">
        <v>131.52000000000001</v>
      </c>
      <c r="X982">
        <v>136.08000000000001</v>
      </c>
      <c r="Y982">
        <v>133.36000000000001</v>
      </c>
      <c r="Z982">
        <v>133.36000000000001</v>
      </c>
      <c r="AA982">
        <v>132.88</v>
      </c>
      <c r="AB982">
        <v>133.28</v>
      </c>
      <c r="AC982">
        <v>142</v>
      </c>
      <c r="AD982">
        <v>144.32</v>
      </c>
      <c r="AE982">
        <v>158.80000000000001</v>
      </c>
      <c r="AF982">
        <v>165.76</v>
      </c>
      <c r="AG982">
        <v>160.96</v>
      </c>
      <c r="AH982">
        <v>166.56</v>
      </c>
      <c r="AI982">
        <v>169.44</v>
      </c>
      <c r="AJ982">
        <v>175.6</v>
      </c>
      <c r="AK982">
        <v>175.04</v>
      </c>
      <c r="AL982">
        <v>166.8</v>
      </c>
      <c r="AM982">
        <v>169.2</v>
      </c>
      <c r="AN982">
        <v>168.96</v>
      </c>
      <c r="AO982">
        <v>172.4</v>
      </c>
      <c r="AP982">
        <v>174.88</v>
      </c>
      <c r="AQ982">
        <v>155.52000000000001</v>
      </c>
      <c r="AR982">
        <v>150.63999999999999</v>
      </c>
      <c r="AS982">
        <v>147.6</v>
      </c>
      <c r="AT982">
        <v>145.76</v>
      </c>
      <c r="AU982">
        <v>61</v>
      </c>
      <c r="AV982">
        <v>60</v>
      </c>
      <c r="AW982">
        <v>60</v>
      </c>
      <c r="AX982">
        <v>60</v>
      </c>
      <c r="AY982">
        <v>59</v>
      </c>
      <c r="AZ982">
        <v>59</v>
      </c>
      <c r="BA982">
        <v>59.5</v>
      </c>
      <c r="BB982">
        <v>59.5</v>
      </c>
      <c r="BC982">
        <v>61</v>
      </c>
      <c r="BD982">
        <v>62</v>
      </c>
      <c r="BE982">
        <v>63.5</v>
      </c>
      <c r="BF982">
        <v>65</v>
      </c>
      <c r="BG982">
        <v>66.5</v>
      </c>
      <c r="BH982">
        <v>67.5</v>
      </c>
      <c r="BI982">
        <v>68.5</v>
      </c>
      <c r="BJ982">
        <v>70.5</v>
      </c>
      <c r="BK982">
        <v>70.5</v>
      </c>
      <c r="BL982">
        <v>69</v>
      </c>
      <c r="BM982">
        <v>67.5</v>
      </c>
      <c r="BN982">
        <v>65.5</v>
      </c>
      <c r="BO982">
        <v>63</v>
      </c>
      <c r="BP982">
        <v>61</v>
      </c>
      <c r="BQ982">
        <v>61</v>
      </c>
      <c r="BR982">
        <v>60</v>
      </c>
      <c r="BS982">
        <v>-5.2725070000000001</v>
      </c>
      <c r="BT982">
        <v>3.7582400000000002E-2</v>
      </c>
      <c r="BU982">
        <v>0.3215942</v>
      </c>
      <c r="BV982">
        <v>-8.4121699999999994E-2</v>
      </c>
      <c r="BW982">
        <v>-2.0044559999999998</v>
      </c>
      <c r="BX982">
        <v>-2.479752</v>
      </c>
      <c r="BY982">
        <v>-3.0073240000000001</v>
      </c>
      <c r="BZ982">
        <v>-1.707031</v>
      </c>
      <c r="CA982">
        <v>1.865143</v>
      </c>
      <c r="CB982">
        <v>7.1379999999999999</v>
      </c>
      <c r="CC982">
        <v>8.8682099999999995</v>
      </c>
      <c r="CD982">
        <v>5.3017729999999998</v>
      </c>
      <c r="CE982">
        <v>3.054611</v>
      </c>
      <c r="CF982">
        <v>4.8537140000000001</v>
      </c>
      <c r="CG982">
        <v>3.5617679999999998</v>
      </c>
      <c r="CH982">
        <v>9.3536400000000006E-2</v>
      </c>
      <c r="CI982">
        <v>0.70520020000000005</v>
      </c>
      <c r="CJ982">
        <v>-1.6317140000000001</v>
      </c>
      <c r="CK982">
        <v>-7.9819339999999999</v>
      </c>
      <c r="CL982">
        <v>-12.689</v>
      </c>
      <c r="CM982">
        <v>-12.156359999999999</v>
      </c>
      <c r="CN982">
        <v>-9.8505859999999998</v>
      </c>
      <c r="CO982">
        <v>-10.239269999999999</v>
      </c>
      <c r="CP982">
        <v>-4.240723</v>
      </c>
      <c r="CQ982">
        <v>29.836030000000001</v>
      </c>
      <c r="CR982">
        <v>2.366431</v>
      </c>
      <c r="CS982">
        <v>1.534923</v>
      </c>
      <c r="CT982">
        <v>1.3892709999999999</v>
      </c>
      <c r="CU982">
        <v>1.0450029999999999</v>
      </c>
      <c r="CV982">
        <v>1.7395670000000001</v>
      </c>
      <c r="CW982">
        <v>1.3556569999999999</v>
      </c>
      <c r="CX982">
        <v>2.6726390000000002</v>
      </c>
      <c r="CY982">
        <v>2.08718</v>
      </c>
      <c r="CZ982">
        <v>6.604139</v>
      </c>
      <c r="DA982">
        <v>5.4089010000000002</v>
      </c>
      <c r="DB982">
        <v>7.2368360000000003</v>
      </c>
      <c r="DC982">
        <v>16.800380000000001</v>
      </c>
      <c r="DD982">
        <v>37.038159999999998</v>
      </c>
      <c r="DE982">
        <v>42.312629999999999</v>
      </c>
      <c r="DF982">
        <v>65.181259999999995</v>
      </c>
      <c r="DG982">
        <v>42.861370000000001</v>
      </c>
      <c r="DH982">
        <v>41.16901</v>
      </c>
      <c r="DI982">
        <v>35.250509999999998</v>
      </c>
      <c r="DJ982">
        <v>28.880459999999999</v>
      </c>
      <c r="DK982">
        <v>31.647120000000001</v>
      </c>
      <c r="DL982">
        <v>25.390460000000001</v>
      </c>
      <c r="DM982">
        <v>35.156170000000003</v>
      </c>
      <c r="DN982">
        <v>11.37393</v>
      </c>
      <c r="DO982">
        <v>19</v>
      </c>
      <c r="DP982">
        <v>21</v>
      </c>
    </row>
    <row r="983" spans="1:120" hidden="1" x14ac:dyDescent="0.25">
      <c r="A983" t="str">
        <f t="shared" si="15"/>
        <v>Size_Grp-Below 20 kW_Prescribed DA 1-4 (1PM-9PM)_44398_19-21</v>
      </c>
      <c r="B983" t="s">
        <v>62</v>
      </c>
      <c r="C983" t="s">
        <v>259</v>
      </c>
      <c r="D983" t="s">
        <v>61</v>
      </c>
      <c r="E983" t="s">
        <v>61</v>
      </c>
      <c r="F983" t="s">
        <v>61</v>
      </c>
      <c r="G983" t="s">
        <v>61</v>
      </c>
      <c r="H983" t="s">
        <v>61</v>
      </c>
      <c r="I983" t="s">
        <v>61</v>
      </c>
      <c r="J983" t="s">
        <v>260</v>
      </c>
      <c r="K983" t="s">
        <v>214</v>
      </c>
      <c r="L983" s="18">
        <v>44398</v>
      </c>
      <c r="M983">
        <v>19</v>
      </c>
      <c r="N983">
        <v>21</v>
      </c>
      <c r="O983" t="s">
        <v>258</v>
      </c>
      <c r="P983">
        <v>2</v>
      </c>
      <c r="Q983">
        <v>2</v>
      </c>
      <c r="R983">
        <v>0</v>
      </c>
      <c r="S983">
        <v>0</v>
      </c>
      <c r="T983">
        <v>1</v>
      </c>
      <c r="U983">
        <v>1</v>
      </c>
      <c r="V983">
        <v>1</v>
      </c>
      <c r="W983">
        <v>2.3090000000000002</v>
      </c>
      <c r="X983">
        <v>2.3039999999999998</v>
      </c>
      <c r="Y983">
        <v>2.3029999999999999</v>
      </c>
      <c r="Z983">
        <v>2.3029999999999999</v>
      </c>
      <c r="AA983">
        <v>2.302</v>
      </c>
      <c r="AB983">
        <v>2.2989999999999999</v>
      </c>
      <c r="AC983">
        <v>2.2999999999999998</v>
      </c>
      <c r="AD983">
        <v>2.2999999999999998</v>
      </c>
      <c r="AE983">
        <v>10.179</v>
      </c>
      <c r="AF983">
        <v>15.555</v>
      </c>
      <c r="AG983">
        <v>19.652000000000001</v>
      </c>
      <c r="AH983">
        <v>19.224</v>
      </c>
      <c r="AI983">
        <v>22.536999999999999</v>
      </c>
      <c r="AJ983">
        <v>26.93</v>
      </c>
      <c r="AK983">
        <v>30.699000000000002</v>
      </c>
      <c r="AL983">
        <v>29.832000000000001</v>
      </c>
      <c r="AM983">
        <v>29.184999999999999</v>
      </c>
      <c r="AN983">
        <v>29.248000000000001</v>
      </c>
      <c r="AO983">
        <v>27.881</v>
      </c>
      <c r="AP983">
        <v>23.239000000000001</v>
      </c>
      <c r="AQ983">
        <v>13.154</v>
      </c>
      <c r="AR983">
        <v>2.3109999999999999</v>
      </c>
      <c r="AS983">
        <v>2.3109999999999999</v>
      </c>
      <c r="AT983">
        <v>2.3090000000000002</v>
      </c>
      <c r="AU983">
        <v>62</v>
      </c>
      <c r="AV983">
        <v>63.5</v>
      </c>
      <c r="AW983">
        <v>62</v>
      </c>
      <c r="AX983">
        <v>61.5</v>
      </c>
      <c r="AY983">
        <v>61</v>
      </c>
      <c r="AZ983">
        <v>60.5</v>
      </c>
      <c r="BA983">
        <v>60</v>
      </c>
      <c r="BB983">
        <v>59.5</v>
      </c>
      <c r="BC983">
        <v>62</v>
      </c>
      <c r="BD983">
        <v>65</v>
      </c>
      <c r="BE983">
        <v>70.5</v>
      </c>
      <c r="BF983">
        <v>75.5</v>
      </c>
      <c r="BG983">
        <v>81</v>
      </c>
      <c r="BH983">
        <v>84</v>
      </c>
      <c r="BI983">
        <v>87</v>
      </c>
      <c r="BJ983">
        <v>89.5</v>
      </c>
      <c r="BK983">
        <v>90</v>
      </c>
      <c r="BL983">
        <v>89</v>
      </c>
      <c r="BM983">
        <v>85</v>
      </c>
      <c r="BN983">
        <v>80.5</v>
      </c>
      <c r="BO983">
        <v>73.5</v>
      </c>
      <c r="BP983">
        <v>67.5</v>
      </c>
      <c r="BQ983">
        <v>63.5</v>
      </c>
      <c r="BR983">
        <v>62.5</v>
      </c>
      <c r="BS983">
        <v>-6.7443799999999998E-2</v>
      </c>
      <c r="BT983">
        <v>9.3637999999999999E-2</v>
      </c>
      <c r="BU983">
        <v>9.6366800000000002E-2</v>
      </c>
      <c r="BV983">
        <v>9.5289799999999994E-2</v>
      </c>
      <c r="BW983">
        <v>8.0775E-2</v>
      </c>
      <c r="BX983">
        <v>8.9469199999999999E-2</v>
      </c>
      <c r="BY983">
        <v>9.2261099999999999E-2</v>
      </c>
      <c r="BZ983">
        <v>-2.9808479999999999</v>
      </c>
      <c r="CA983">
        <v>-0.2431865</v>
      </c>
      <c r="CB983">
        <v>2.8124199999999999</v>
      </c>
      <c r="CC983">
        <v>1.0483180000000001</v>
      </c>
      <c r="CD983">
        <v>1.9711050000000001</v>
      </c>
      <c r="CE983">
        <v>0.83864970000000005</v>
      </c>
      <c r="CF983">
        <v>-1.0521799999999999</v>
      </c>
      <c r="CG983">
        <v>-0.25314809999999999</v>
      </c>
      <c r="CH983">
        <v>-1.0841400000000001</v>
      </c>
      <c r="CI983">
        <v>-1.7642990000000001</v>
      </c>
      <c r="CJ983">
        <v>-1.503363</v>
      </c>
      <c r="CK983">
        <v>-1.2724800000000001</v>
      </c>
      <c r="CL983">
        <v>-2.48384E-2</v>
      </c>
      <c r="CM983">
        <v>1.003177</v>
      </c>
      <c r="CN983">
        <v>1.324648</v>
      </c>
      <c r="CO983">
        <v>0.11457580000000001</v>
      </c>
      <c r="CP983">
        <v>9.4501299999999996E-2</v>
      </c>
      <c r="CQ983">
        <v>2.5846299999999999E-2</v>
      </c>
      <c r="CR983">
        <v>1.0784500000000001E-2</v>
      </c>
      <c r="CS983">
        <v>1.0775E-2</v>
      </c>
      <c r="CT983">
        <v>1.0712599999999999E-2</v>
      </c>
      <c r="CU983">
        <v>1.07143E-2</v>
      </c>
      <c r="CV983">
        <v>1.17769E-2</v>
      </c>
      <c r="CW983">
        <v>9.2993999999999993E-3</v>
      </c>
      <c r="CX983">
        <v>3.012022</v>
      </c>
      <c r="CY983">
        <v>2.9198729999999999</v>
      </c>
      <c r="CZ983">
        <v>1.7883530000000001</v>
      </c>
      <c r="DA983">
        <v>0.68065949999999997</v>
      </c>
      <c r="DB983">
        <v>0.33211839999999998</v>
      </c>
      <c r="DC983">
        <v>0.74952779999999997</v>
      </c>
      <c r="DD983">
        <v>0.56799040000000001</v>
      </c>
      <c r="DE983">
        <v>3.5640350000000001</v>
      </c>
      <c r="DF983">
        <v>0.70774349999999997</v>
      </c>
      <c r="DG983">
        <v>1.5763879999999999</v>
      </c>
      <c r="DH983">
        <v>0.99985659999999998</v>
      </c>
      <c r="DI983">
        <v>1.383869</v>
      </c>
      <c r="DJ983">
        <v>2.6706409999999998</v>
      </c>
      <c r="DK983">
        <v>2.448782</v>
      </c>
      <c r="DL983">
        <v>0.69527110000000003</v>
      </c>
      <c r="DM983">
        <v>0.2160646</v>
      </c>
      <c r="DN983">
        <v>0.20921020000000001</v>
      </c>
      <c r="DO983">
        <v>19</v>
      </c>
      <c r="DP983">
        <v>21</v>
      </c>
    </row>
    <row r="984" spans="1:120" hidden="1" x14ac:dyDescent="0.25">
      <c r="A984" t="str">
        <f t="shared" si="15"/>
        <v>Industry_Type-1. Agriculture, Mining &amp; Construction_Prescribed DA 1-4 (1PM-9PM)_44398_19-21</v>
      </c>
      <c r="B984" t="s">
        <v>62</v>
      </c>
      <c r="C984" t="s">
        <v>211</v>
      </c>
      <c r="D984" t="s">
        <v>61</v>
      </c>
      <c r="E984" t="s">
        <v>61</v>
      </c>
      <c r="F984" t="s">
        <v>61</v>
      </c>
      <c r="G984" t="s">
        <v>30</v>
      </c>
      <c r="H984" t="s">
        <v>61</v>
      </c>
      <c r="I984" t="s">
        <v>61</v>
      </c>
      <c r="J984" t="s">
        <v>61</v>
      </c>
      <c r="K984" t="s">
        <v>214</v>
      </c>
      <c r="L984" s="18">
        <v>44398</v>
      </c>
      <c r="M984">
        <v>19</v>
      </c>
      <c r="N984">
        <v>21</v>
      </c>
      <c r="O984" t="s">
        <v>258</v>
      </c>
      <c r="P984">
        <v>2</v>
      </c>
      <c r="Q984">
        <v>0</v>
      </c>
      <c r="R984">
        <v>0</v>
      </c>
      <c r="S984">
        <v>0</v>
      </c>
      <c r="T984">
        <v>1</v>
      </c>
      <c r="U984">
        <v>0</v>
      </c>
      <c r="V984">
        <v>1</v>
      </c>
      <c r="DO984">
        <v>19</v>
      </c>
      <c r="DP984">
        <v>21</v>
      </c>
    </row>
    <row r="985" spans="1:120" hidden="1" x14ac:dyDescent="0.25">
      <c r="A985" t="str">
        <f t="shared" si="15"/>
        <v>sublap_id-SLAP_PGEB_Prescribed DA 1-4 (1PM-9PM)_44398_19-21</v>
      </c>
      <c r="B985" t="s">
        <v>62</v>
      </c>
      <c r="C985" t="s">
        <v>287</v>
      </c>
      <c r="D985" t="s">
        <v>61</v>
      </c>
      <c r="E985" t="s">
        <v>288</v>
      </c>
      <c r="F985" t="s">
        <v>61</v>
      </c>
      <c r="G985" t="s">
        <v>61</v>
      </c>
      <c r="H985" t="s">
        <v>61</v>
      </c>
      <c r="I985" t="s">
        <v>61</v>
      </c>
      <c r="J985" t="s">
        <v>61</v>
      </c>
      <c r="K985" t="s">
        <v>214</v>
      </c>
      <c r="L985" s="18">
        <v>44398</v>
      </c>
      <c r="M985">
        <v>19</v>
      </c>
      <c r="N985">
        <v>21</v>
      </c>
      <c r="O985" t="s">
        <v>258</v>
      </c>
      <c r="P985">
        <v>7</v>
      </c>
      <c r="Q985">
        <v>5</v>
      </c>
      <c r="R985">
        <v>0</v>
      </c>
      <c r="S985">
        <v>1</v>
      </c>
      <c r="T985">
        <v>1</v>
      </c>
      <c r="U985">
        <v>0</v>
      </c>
      <c r="V985">
        <v>1</v>
      </c>
      <c r="W985">
        <v>202.64439999999999</v>
      </c>
      <c r="X985">
        <v>207.67740000000001</v>
      </c>
      <c r="Y985">
        <v>203.86660000000001</v>
      </c>
      <c r="Z985">
        <v>203.86519999999999</v>
      </c>
      <c r="AA985">
        <v>203.19460000000001</v>
      </c>
      <c r="AB985">
        <v>203.75319999999999</v>
      </c>
      <c r="AC985">
        <v>215.9598</v>
      </c>
      <c r="AD985">
        <v>220.21440000000001</v>
      </c>
      <c r="AE985">
        <v>275.48919999999998</v>
      </c>
      <c r="AF985">
        <v>298.26159999999999</v>
      </c>
      <c r="AG985">
        <v>331.5788</v>
      </c>
      <c r="AH985">
        <v>340.50940000000003</v>
      </c>
      <c r="AI985">
        <v>352.75380000000001</v>
      </c>
      <c r="AJ985">
        <v>369.70499999999998</v>
      </c>
      <c r="AK985">
        <v>376.23739999999998</v>
      </c>
      <c r="AL985">
        <v>363.8698</v>
      </c>
      <c r="AM985">
        <v>366.32960000000003</v>
      </c>
      <c r="AN985">
        <v>367.40620000000001</v>
      </c>
      <c r="AO985">
        <v>367.92</v>
      </c>
      <c r="AP985">
        <v>358.35520000000002</v>
      </c>
      <c r="AQ985">
        <v>295.40280000000001</v>
      </c>
      <c r="AR985">
        <v>229.97659999999999</v>
      </c>
      <c r="AS985">
        <v>225.15780000000001</v>
      </c>
      <c r="AT985">
        <v>222.57900000000001</v>
      </c>
      <c r="AU985">
        <v>61.6</v>
      </c>
      <c r="AV985">
        <v>62.1</v>
      </c>
      <c r="AW985">
        <v>61.2</v>
      </c>
      <c r="AX985">
        <v>60.9</v>
      </c>
      <c r="AY985">
        <v>60.2</v>
      </c>
      <c r="AZ985">
        <v>59.9</v>
      </c>
      <c r="BA985">
        <v>59.8</v>
      </c>
      <c r="BB985">
        <v>59.5</v>
      </c>
      <c r="BC985">
        <v>61.6</v>
      </c>
      <c r="BD985">
        <v>63.8</v>
      </c>
      <c r="BE985">
        <v>67.7</v>
      </c>
      <c r="BF985">
        <v>71.3</v>
      </c>
      <c r="BG985">
        <v>75.2</v>
      </c>
      <c r="BH985">
        <v>77.400000000000006</v>
      </c>
      <c r="BI985">
        <v>79.599999999999994</v>
      </c>
      <c r="BJ985">
        <v>81.900000000000006</v>
      </c>
      <c r="BK985">
        <v>82.2</v>
      </c>
      <c r="BL985">
        <v>81</v>
      </c>
      <c r="BM985">
        <v>78</v>
      </c>
      <c r="BN985">
        <v>74.5</v>
      </c>
      <c r="BO985">
        <v>69.3</v>
      </c>
      <c r="BP985">
        <v>64.900000000000006</v>
      </c>
      <c r="BQ985">
        <v>62.5</v>
      </c>
      <c r="BR985">
        <v>61.5</v>
      </c>
      <c r="BS985">
        <v>-7.6967480000000004</v>
      </c>
      <c r="BT985">
        <v>0.2366897</v>
      </c>
      <c r="BU985">
        <v>0.6286368</v>
      </c>
      <c r="BV985">
        <v>-3.4606400000000002E-2</v>
      </c>
      <c r="BW985">
        <v>-2.8016200000000002</v>
      </c>
      <c r="BX985">
        <v>-3.8607390000000001</v>
      </c>
      <c r="BY985">
        <v>-3.9225129999999999</v>
      </c>
      <c r="BZ985">
        <v>-8.4298730000000006</v>
      </c>
      <c r="CA985">
        <v>3.1698490000000001</v>
      </c>
      <c r="CB985">
        <v>15.03449</v>
      </c>
      <c r="CC985">
        <v>15.809519999999999</v>
      </c>
      <c r="CD985">
        <v>10.934990000000001</v>
      </c>
      <c r="CE985">
        <v>6.6297649999999999</v>
      </c>
      <c r="CF985">
        <v>7.4941139999999997</v>
      </c>
      <c r="CG985">
        <v>4.4525969999999999</v>
      </c>
      <c r="CH985">
        <v>-2.4549789999999998</v>
      </c>
      <c r="CI985">
        <v>-0.57536169999999998</v>
      </c>
      <c r="CJ985">
        <v>-10.11186</v>
      </c>
      <c r="CK985">
        <v>-20.2532</v>
      </c>
      <c r="CL985">
        <v>-23.083570000000002</v>
      </c>
      <c r="CM985">
        <v>-17.374210000000001</v>
      </c>
      <c r="CN985">
        <v>-10.10995</v>
      </c>
      <c r="CO985">
        <v>-12.96354</v>
      </c>
      <c r="CP985">
        <v>-5.9693670000000001</v>
      </c>
      <c r="CQ985">
        <v>58.974850000000004</v>
      </c>
      <c r="CR985">
        <v>5.127059</v>
      </c>
      <c r="CS985">
        <v>3.47878</v>
      </c>
      <c r="CT985">
        <v>3.2228859999999999</v>
      </c>
      <c r="CU985">
        <v>2.5523470000000001</v>
      </c>
      <c r="CV985">
        <v>4.4678709999999997</v>
      </c>
      <c r="CW985">
        <v>4.6885089999999998</v>
      </c>
      <c r="CX985">
        <v>15.45983</v>
      </c>
      <c r="CY985">
        <v>13.873340000000001</v>
      </c>
      <c r="CZ985">
        <v>19.889209999999999</v>
      </c>
      <c r="DA985">
        <v>15.28919</v>
      </c>
      <c r="DB985">
        <v>17.13477</v>
      </c>
      <c r="DC985">
        <v>36.526589999999999</v>
      </c>
      <c r="DD985">
        <v>76.084100000000007</v>
      </c>
      <c r="DE985">
        <v>92.065550000000002</v>
      </c>
      <c r="DF985">
        <v>131.4032</v>
      </c>
      <c r="DG985">
        <v>89.199129999999997</v>
      </c>
      <c r="DH985">
        <v>89.665689999999998</v>
      </c>
      <c r="DI985">
        <v>78.921959999999999</v>
      </c>
      <c r="DJ985">
        <v>75.414789999999996</v>
      </c>
      <c r="DK985">
        <v>96.001949999999994</v>
      </c>
      <c r="DL985">
        <v>86.458430000000007</v>
      </c>
      <c r="DM985">
        <v>71.283100000000005</v>
      </c>
      <c r="DN985">
        <v>23.21086</v>
      </c>
      <c r="DO985">
        <v>19</v>
      </c>
      <c r="DP985">
        <v>21</v>
      </c>
    </row>
    <row r="986" spans="1:120" hidden="1" x14ac:dyDescent="0.25">
      <c r="A986" t="str">
        <f t="shared" si="15"/>
        <v>LCA-Greater Bay Area_Prescribed DA 1-4 (1PM-9PM)_44398_19-21</v>
      </c>
      <c r="B986" t="s">
        <v>62</v>
      </c>
      <c r="C986" t="s">
        <v>209</v>
      </c>
      <c r="D986" t="s">
        <v>36</v>
      </c>
      <c r="E986" t="s">
        <v>61</v>
      </c>
      <c r="F986" t="s">
        <v>61</v>
      </c>
      <c r="G986" t="s">
        <v>61</v>
      </c>
      <c r="H986" t="s">
        <v>61</v>
      </c>
      <c r="I986" t="s">
        <v>61</v>
      </c>
      <c r="J986" t="s">
        <v>61</v>
      </c>
      <c r="K986" t="s">
        <v>214</v>
      </c>
      <c r="L986" s="18">
        <v>44398</v>
      </c>
      <c r="M986">
        <v>19</v>
      </c>
      <c r="N986">
        <v>21</v>
      </c>
      <c r="O986" t="s">
        <v>258</v>
      </c>
      <c r="P986">
        <v>7</v>
      </c>
      <c r="Q986">
        <v>5</v>
      </c>
      <c r="R986">
        <v>0</v>
      </c>
      <c r="S986">
        <v>1</v>
      </c>
      <c r="T986">
        <v>1</v>
      </c>
      <c r="U986">
        <v>0</v>
      </c>
      <c r="V986">
        <v>1</v>
      </c>
      <c r="W986">
        <v>202.64439999999999</v>
      </c>
      <c r="X986">
        <v>207.67740000000001</v>
      </c>
      <c r="Y986">
        <v>203.86660000000001</v>
      </c>
      <c r="Z986">
        <v>203.86519999999999</v>
      </c>
      <c r="AA986">
        <v>203.19460000000001</v>
      </c>
      <c r="AB986">
        <v>203.75319999999999</v>
      </c>
      <c r="AC986">
        <v>215.9598</v>
      </c>
      <c r="AD986">
        <v>220.21440000000001</v>
      </c>
      <c r="AE986">
        <v>275.48919999999998</v>
      </c>
      <c r="AF986">
        <v>298.26159999999999</v>
      </c>
      <c r="AG986">
        <v>331.5788</v>
      </c>
      <c r="AH986">
        <v>340.50940000000003</v>
      </c>
      <c r="AI986">
        <v>352.75380000000001</v>
      </c>
      <c r="AJ986">
        <v>369.70499999999998</v>
      </c>
      <c r="AK986">
        <v>376.23739999999998</v>
      </c>
      <c r="AL986">
        <v>363.8698</v>
      </c>
      <c r="AM986">
        <v>366.32960000000003</v>
      </c>
      <c r="AN986">
        <v>367.40620000000001</v>
      </c>
      <c r="AO986">
        <v>367.92</v>
      </c>
      <c r="AP986">
        <v>358.35520000000002</v>
      </c>
      <c r="AQ986">
        <v>295.40280000000001</v>
      </c>
      <c r="AR986">
        <v>229.97659999999999</v>
      </c>
      <c r="AS986">
        <v>225.15780000000001</v>
      </c>
      <c r="AT986">
        <v>222.57900000000001</v>
      </c>
      <c r="AU986">
        <v>61.6</v>
      </c>
      <c r="AV986">
        <v>62.1</v>
      </c>
      <c r="AW986">
        <v>61.2</v>
      </c>
      <c r="AX986">
        <v>60.9</v>
      </c>
      <c r="AY986">
        <v>60.2</v>
      </c>
      <c r="AZ986">
        <v>59.9</v>
      </c>
      <c r="BA986">
        <v>59.8</v>
      </c>
      <c r="BB986">
        <v>59.5</v>
      </c>
      <c r="BC986">
        <v>61.6</v>
      </c>
      <c r="BD986">
        <v>63.8</v>
      </c>
      <c r="BE986">
        <v>67.7</v>
      </c>
      <c r="BF986">
        <v>71.3</v>
      </c>
      <c r="BG986">
        <v>75.2</v>
      </c>
      <c r="BH986">
        <v>77.400000000000006</v>
      </c>
      <c r="BI986">
        <v>79.599999999999994</v>
      </c>
      <c r="BJ986">
        <v>81.900000000000006</v>
      </c>
      <c r="BK986">
        <v>82.2</v>
      </c>
      <c r="BL986">
        <v>81</v>
      </c>
      <c r="BM986">
        <v>78</v>
      </c>
      <c r="BN986">
        <v>74.5</v>
      </c>
      <c r="BO986">
        <v>69.3</v>
      </c>
      <c r="BP986">
        <v>64.900000000000006</v>
      </c>
      <c r="BQ986">
        <v>62.5</v>
      </c>
      <c r="BR986">
        <v>61.5</v>
      </c>
      <c r="BS986">
        <v>-7.6967480000000004</v>
      </c>
      <c r="BT986">
        <v>0.2366897</v>
      </c>
      <c r="BU986">
        <v>0.6286368</v>
      </c>
      <c r="BV986">
        <v>-3.4606400000000002E-2</v>
      </c>
      <c r="BW986">
        <v>-2.8016200000000002</v>
      </c>
      <c r="BX986">
        <v>-3.8607390000000001</v>
      </c>
      <c r="BY986">
        <v>-3.9225129999999999</v>
      </c>
      <c r="BZ986">
        <v>-8.4298730000000006</v>
      </c>
      <c r="CA986">
        <v>3.1698490000000001</v>
      </c>
      <c r="CB986">
        <v>15.03449</v>
      </c>
      <c r="CC986">
        <v>15.809519999999999</v>
      </c>
      <c r="CD986">
        <v>10.934990000000001</v>
      </c>
      <c r="CE986">
        <v>6.6297649999999999</v>
      </c>
      <c r="CF986">
        <v>7.4941139999999997</v>
      </c>
      <c r="CG986">
        <v>4.4525969999999999</v>
      </c>
      <c r="CH986">
        <v>-2.4549789999999998</v>
      </c>
      <c r="CI986">
        <v>-0.57536169999999998</v>
      </c>
      <c r="CJ986">
        <v>-10.11186</v>
      </c>
      <c r="CK986">
        <v>-20.2532</v>
      </c>
      <c r="CL986">
        <v>-23.083570000000002</v>
      </c>
      <c r="CM986">
        <v>-17.374210000000001</v>
      </c>
      <c r="CN986">
        <v>-10.10995</v>
      </c>
      <c r="CO986">
        <v>-12.96354</v>
      </c>
      <c r="CP986">
        <v>-5.9693670000000001</v>
      </c>
      <c r="CQ986">
        <v>58.974850000000004</v>
      </c>
      <c r="CR986">
        <v>5.127059</v>
      </c>
      <c r="CS986">
        <v>3.47878</v>
      </c>
      <c r="CT986">
        <v>3.2228859999999999</v>
      </c>
      <c r="CU986">
        <v>2.5523470000000001</v>
      </c>
      <c r="CV986">
        <v>4.4678709999999997</v>
      </c>
      <c r="CW986">
        <v>4.6885089999999998</v>
      </c>
      <c r="CX986">
        <v>15.45983</v>
      </c>
      <c r="CY986">
        <v>13.873340000000001</v>
      </c>
      <c r="CZ986">
        <v>19.889209999999999</v>
      </c>
      <c r="DA986">
        <v>15.28919</v>
      </c>
      <c r="DB986">
        <v>17.13477</v>
      </c>
      <c r="DC986">
        <v>36.526589999999999</v>
      </c>
      <c r="DD986">
        <v>76.084100000000007</v>
      </c>
      <c r="DE986">
        <v>92.065550000000002</v>
      </c>
      <c r="DF986">
        <v>131.4032</v>
      </c>
      <c r="DG986">
        <v>89.199129999999997</v>
      </c>
      <c r="DH986">
        <v>89.665689999999998</v>
      </c>
      <c r="DI986">
        <v>78.921959999999999</v>
      </c>
      <c r="DJ986">
        <v>75.414789999999996</v>
      </c>
      <c r="DK986">
        <v>96.001949999999994</v>
      </c>
      <c r="DL986">
        <v>86.458430000000007</v>
      </c>
      <c r="DM986">
        <v>71.283100000000005</v>
      </c>
      <c r="DN986">
        <v>23.21086</v>
      </c>
      <c r="DO986">
        <v>19</v>
      </c>
      <c r="DP986">
        <v>21</v>
      </c>
    </row>
    <row r="987" spans="1:120" x14ac:dyDescent="0.25">
      <c r="A987" t="str">
        <f t="shared" si="15"/>
        <v>AutoDR-No_Prescribed DA 1-4 (1PM-9PM)_44398_19-21</v>
      </c>
      <c r="B987" t="s">
        <v>62</v>
      </c>
      <c r="C987" t="s">
        <v>321</v>
      </c>
      <c r="D987" t="s">
        <v>61</v>
      </c>
      <c r="E987" t="s">
        <v>61</v>
      </c>
      <c r="F987" t="s">
        <v>61</v>
      </c>
      <c r="G987" t="s">
        <v>61</v>
      </c>
      <c r="H987" t="s">
        <v>97</v>
      </c>
      <c r="I987" t="s">
        <v>61</v>
      </c>
      <c r="J987" t="s">
        <v>61</v>
      </c>
      <c r="K987" t="s">
        <v>214</v>
      </c>
      <c r="L987" s="18">
        <v>44398</v>
      </c>
      <c r="M987">
        <v>19</v>
      </c>
      <c r="N987">
        <v>21</v>
      </c>
      <c r="O987" t="s">
        <v>258</v>
      </c>
      <c r="P987">
        <v>6</v>
      </c>
      <c r="Q987">
        <v>4</v>
      </c>
      <c r="R987">
        <v>0</v>
      </c>
      <c r="S987">
        <v>1</v>
      </c>
      <c r="T987">
        <v>1</v>
      </c>
      <c r="U987">
        <v>0</v>
      </c>
      <c r="V987">
        <v>1</v>
      </c>
      <c r="W987">
        <v>206.79900000000001</v>
      </c>
      <c r="X987">
        <v>213.63149999999999</v>
      </c>
      <c r="Y987">
        <v>209.54849999999999</v>
      </c>
      <c r="Z987">
        <v>209.547</v>
      </c>
      <c r="AA987">
        <v>208.82849999999999</v>
      </c>
      <c r="AB987">
        <v>209.42699999999999</v>
      </c>
      <c r="AC987">
        <v>222.50550000000001</v>
      </c>
      <c r="AD987">
        <v>225.98400000000001</v>
      </c>
      <c r="AE987">
        <v>266.60700000000003</v>
      </c>
      <c r="AF987">
        <v>288.846</v>
      </c>
      <c r="AG987">
        <v>299.34300000000002</v>
      </c>
      <c r="AH987">
        <v>307.83150000000001</v>
      </c>
      <c r="AI987">
        <v>319.27050000000003</v>
      </c>
      <c r="AJ987">
        <v>334.91250000000002</v>
      </c>
      <c r="AK987">
        <v>341.91149999999999</v>
      </c>
      <c r="AL987">
        <v>327.22050000000002</v>
      </c>
      <c r="AM987">
        <v>330.096</v>
      </c>
      <c r="AN987">
        <v>330.16950000000003</v>
      </c>
      <c r="AO987">
        <v>331.68</v>
      </c>
      <c r="AP987">
        <v>326.47199999999998</v>
      </c>
      <c r="AQ987">
        <v>275.82299999999998</v>
      </c>
      <c r="AR987">
        <v>235.48349999999999</v>
      </c>
      <c r="AS987">
        <v>230.9205</v>
      </c>
      <c r="AT987">
        <v>228.1575</v>
      </c>
      <c r="AU987">
        <v>61.75</v>
      </c>
      <c r="AV987">
        <v>62.625</v>
      </c>
      <c r="AW987">
        <v>61.5</v>
      </c>
      <c r="AX987">
        <v>61.125</v>
      </c>
      <c r="AY987">
        <v>60.5</v>
      </c>
      <c r="AZ987">
        <v>60.125</v>
      </c>
      <c r="BA987">
        <v>59.875</v>
      </c>
      <c r="BB987">
        <v>59.5</v>
      </c>
      <c r="BC987">
        <v>61.75</v>
      </c>
      <c r="BD987">
        <v>64.25</v>
      </c>
      <c r="BE987">
        <v>68.75</v>
      </c>
      <c r="BF987">
        <v>72.875</v>
      </c>
      <c r="BG987">
        <v>77.375</v>
      </c>
      <c r="BH987">
        <v>79.875</v>
      </c>
      <c r="BI987">
        <v>82.375</v>
      </c>
      <c r="BJ987">
        <v>84.75</v>
      </c>
      <c r="BK987">
        <v>85.125</v>
      </c>
      <c r="BL987">
        <v>84</v>
      </c>
      <c r="BM987">
        <v>80.625</v>
      </c>
      <c r="BN987">
        <v>76.75</v>
      </c>
      <c r="BO987">
        <v>70.875</v>
      </c>
      <c r="BP987">
        <v>65.875</v>
      </c>
      <c r="BQ987">
        <v>62.875</v>
      </c>
      <c r="BR987">
        <v>61.875</v>
      </c>
      <c r="BS987">
        <v>-7.9455840000000002</v>
      </c>
      <c r="BT987">
        <v>0.38578899999999999</v>
      </c>
      <c r="BU987">
        <v>0.79879129999999998</v>
      </c>
      <c r="BV987">
        <v>0.16043170000000001</v>
      </c>
      <c r="BW987">
        <v>-2.7553049999999999</v>
      </c>
      <c r="BX987">
        <v>-3.5190199999999998</v>
      </c>
      <c r="BY987">
        <v>-4.1896940000000003</v>
      </c>
      <c r="BZ987">
        <v>-8.1011199999999999</v>
      </c>
      <c r="CA987">
        <v>2.6207549999999999</v>
      </c>
      <c r="CB987">
        <v>15.052379999999999</v>
      </c>
      <c r="CC987">
        <v>15.55556</v>
      </c>
      <c r="CD987">
        <v>12.571949999999999</v>
      </c>
      <c r="CE987">
        <v>6.1031230000000001</v>
      </c>
      <c r="CF987">
        <v>7.030316</v>
      </c>
      <c r="CG987">
        <v>5.1158799999999998</v>
      </c>
      <c r="CH987">
        <v>-1.302219</v>
      </c>
      <c r="CI987">
        <v>-1.448496</v>
      </c>
      <c r="CJ987">
        <v>-6.4552949999999996</v>
      </c>
      <c r="CK987">
        <v>-16.028770000000002</v>
      </c>
      <c r="CL987">
        <v>-19.045310000000001</v>
      </c>
      <c r="CM987">
        <v>-17.44041</v>
      </c>
      <c r="CN987">
        <v>-11.75238</v>
      </c>
      <c r="CO987">
        <v>-15.276490000000001</v>
      </c>
      <c r="CP987">
        <v>-6.2895339999999997</v>
      </c>
      <c r="CQ987">
        <v>67.212959999999995</v>
      </c>
      <c r="CR987">
        <v>5.3681650000000003</v>
      </c>
      <c r="CS987">
        <v>3.4943689999999998</v>
      </c>
      <c r="CT987">
        <v>3.1747320000000001</v>
      </c>
      <c r="CU987">
        <v>2.3955510000000002</v>
      </c>
      <c r="CV987">
        <v>3.9650650000000001</v>
      </c>
      <c r="CW987">
        <v>3.1144799999999999</v>
      </c>
      <c r="CX987">
        <v>14.4579</v>
      </c>
      <c r="CY987">
        <v>12.33051</v>
      </c>
      <c r="CZ987">
        <v>20.639959999999999</v>
      </c>
      <c r="DA987">
        <v>14.824809999999999</v>
      </c>
      <c r="DB987">
        <v>18.545020000000001</v>
      </c>
      <c r="DC987">
        <v>40.392359999999996</v>
      </c>
      <c r="DD987">
        <v>85.429389999999998</v>
      </c>
      <c r="DE987">
        <v>103.81270000000001</v>
      </c>
      <c r="DF987">
        <v>148.6747</v>
      </c>
      <c r="DG987">
        <v>100.3695</v>
      </c>
      <c r="DH987">
        <v>96.709019999999995</v>
      </c>
      <c r="DI987">
        <v>83.97578</v>
      </c>
      <c r="DJ987">
        <v>74.740930000000006</v>
      </c>
      <c r="DK987">
        <v>82.055890000000005</v>
      </c>
      <c r="DL987">
        <v>60.161470000000001</v>
      </c>
      <c r="DM987">
        <v>79.616129999999998</v>
      </c>
      <c r="DN987">
        <v>26.08944</v>
      </c>
      <c r="DO987">
        <v>19</v>
      </c>
      <c r="DP987">
        <v>21</v>
      </c>
    </row>
    <row r="988" spans="1:120" hidden="1" x14ac:dyDescent="0.25">
      <c r="A988" t="str">
        <f t="shared" si="15"/>
        <v>Aggregator-Blue Zone Resources, LLC_Prescribed DA 1-4 (1PM-9PM)_44398_19-21</v>
      </c>
      <c r="B988" t="s">
        <v>62</v>
      </c>
      <c r="C988" t="s">
        <v>261</v>
      </c>
      <c r="D988" t="s">
        <v>61</v>
      </c>
      <c r="E988" t="s">
        <v>61</v>
      </c>
      <c r="F988" t="s">
        <v>262</v>
      </c>
      <c r="G988" t="s">
        <v>61</v>
      </c>
      <c r="H988" t="s">
        <v>61</v>
      </c>
      <c r="I988" t="s">
        <v>61</v>
      </c>
      <c r="J988" t="s">
        <v>61</v>
      </c>
      <c r="K988" t="s">
        <v>214</v>
      </c>
      <c r="L988" s="18">
        <v>44398</v>
      </c>
      <c r="M988">
        <v>19</v>
      </c>
      <c r="N988">
        <v>21</v>
      </c>
      <c r="O988" t="s">
        <v>258</v>
      </c>
      <c r="P988">
        <v>3</v>
      </c>
      <c r="Q988">
        <v>1</v>
      </c>
      <c r="R988">
        <v>0</v>
      </c>
      <c r="S988">
        <v>0</v>
      </c>
      <c r="T988">
        <v>1</v>
      </c>
      <c r="U988">
        <v>0</v>
      </c>
      <c r="V988">
        <v>1</v>
      </c>
      <c r="W988">
        <v>394.56</v>
      </c>
      <c r="X988">
        <v>408.24</v>
      </c>
      <c r="Y988">
        <v>400.08</v>
      </c>
      <c r="Z988">
        <v>400.08</v>
      </c>
      <c r="AA988">
        <v>398.64</v>
      </c>
      <c r="AB988">
        <v>399.84</v>
      </c>
      <c r="AC988">
        <v>426</v>
      </c>
      <c r="AD988">
        <v>432.96</v>
      </c>
      <c r="AE988">
        <v>476.4</v>
      </c>
      <c r="AF988">
        <v>497.28</v>
      </c>
      <c r="AG988">
        <v>482.88</v>
      </c>
      <c r="AH988">
        <v>499.68</v>
      </c>
      <c r="AI988">
        <v>508.32</v>
      </c>
      <c r="AJ988">
        <v>526.79999999999995</v>
      </c>
      <c r="AK988">
        <v>525.12</v>
      </c>
      <c r="AL988">
        <v>500.4</v>
      </c>
      <c r="AM988">
        <v>507.6</v>
      </c>
      <c r="AN988">
        <v>506.88</v>
      </c>
      <c r="AO988">
        <v>517.20000000000005</v>
      </c>
      <c r="AP988">
        <v>524.64</v>
      </c>
      <c r="AQ988">
        <v>466.56</v>
      </c>
      <c r="AR988">
        <v>451.92</v>
      </c>
      <c r="AS988">
        <v>442.8</v>
      </c>
      <c r="AT988">
        <v>437.28</v>
      </c>
      <c r="AU988">
        <v>61</v>
      </c>
      <c r="AV988">
        <v>60</v>
      </c>
      <c r="AW988">
        <v>60</v>
      </c>
      <c r="AX988">
        <v>60</v>
      </c>
      <c r="AY988">
        <v>59</v>
      </c>
      <c r="AZ988">
        <v>59</v>
      </c>
      <c r="BA988">
        <v>59.5</v>
      </c>
      <c r="BB988">
        <v>59.5</v>
      </c>
      <c r="BC988">
        <v>61</v>
      </c>
      <c r="BD988">
        <v>62</v>
      </c>
      <c r="BE988">
        <v>63.5</v>
      </c>
      <c r="BF988">
        <v>65</v>
      </c>
      <c r="BG988">
        <v>66.5</v>
      </c>
      <c r="BH988">
        <v>67.5</v>
      </c>
      <c r="BI988">
        <v>68.5</v>
      </c>
      <c r="BJ988">
        <v>70.5</v>
      </c>
      <c r="BK988">
        <v>70.5</v>
      </c>
      <c r="BL988">
        <v>69</v>
      </c>
      <c r="BM988">
        <v>67.5</v>
      </c>
      <c r="BN988">
        <v>65.5</v>
      </c>
      <c r="BO988">
        <v>63</v>
      </c>
      <c r="BP988">
        <v>61</v>
      </c>
      <c r="BQ988">
        <v>61</v>
      </c>
      <c r="BR988">
        <v>60</v>
      </c>
      <c r="BS988">
        <v>-15.81752</v>
      </c>
      <c r="BT988">
        <v>0.11274720000000001</v>
      </c>
      <c r="BU988">
        <v>0.96478269999999999</v>
      </c>
      <c r="BV988">
        <v>-0.25236510000000001</v>
      </c>
      <c r="BW988">
        <v>-6.0133669999999997</v>
      </c>
      <c r="BX988">
        <v>-7.4392550000000002</v>
      </c>
      <c r="BY988">
        <v>-9.0219729999999991</v>
      </c>
      <c r="BZ988">
        <v>-5.1210940000000003</v>
      </c>
      <c r="CA988">
        <v>5.5954280000000001</v>
      </c>
      <c r="CB988">
        <v>21.414000000000001</v>
      </c>
      <c r="CC988">
        <v>26.60463</v>
      </c>
      <c r="CD988">
        <v>15.90532</v>
      </c>
      <c r="CE988">
        <v>9.1638339999999996</v>
      </c>
      <c r="CF988">
        <v>14.56114</v>
      </c>
      <c r="CG988">
        <v>10.6853</v>
      </c>
      <c r="CH988">
        <v>0.2806091</v>
      </c>
      <c r="CI988">
        <v>2.1156009999999998</v>
      </c>
      <c r="CJ988">
        <v>-4.8951419999999999</v>
      </c>
      <c r="CK988">
        <v>-23.945799999999998</v>
      </c>
      <c r="CL988">
        <v>-38.066989999999997</v>
      </c>
      <c r="CM988">
        <v>-36.469070000000002</v>
      </c>
      <c r="CN988">
        <v>-29.551760000000002</v>
      </c>
      <c r="CO988">
        <v>-30.71782</v>
      </c>
      <c r="CP988">
        <v>-12.72217</v>
      </c>
      <c r="CQ988">
        <v>268.52420000000001</v>
      </c>
      <c r="CR988">
        <v>21.297879999999999</v>
      </c>
      <c r="CS988">
        <v>13.814310000000001</v>
      </c>
      <c r="CT988">
        <v>12.503439999999999</v>
      </c>
      <c r="CU988">
        <v>9.4050279999999997</v>
      </c>
      <c r="CV988">
        <v>15.6561</v>
      </c>
      <c r="CW988">
        <v>12.20091</v>
      </c>
      <c r="CX988">
        <v>24.053750000000001</v>
      </c>
      <c r="CY988">
        <v>18.78462</v>
      </c>
      <c r="CZ988">
        <v>59.437260000000002</v>
      </c>
      <c r="DA988">
        <v>48.680109999999999</v>
      </c>
      <c r="DB988">
        <v>65.131519999999995</v>
      </c>
      <c r="DC988">
        <v>151.20339999999999</v>
      </c>
      <c r="DD988">
        <v>333.34339999999997</v>
      </c>
      <c r="DE988">
        <v>380.81369999999998</v>
      </c>
      <c r="DF988">
        <v>586.63130000000001</v>
      </c>
      <c r="DG988">
        <v>385.75240000000002</v>
      </c>
      <c r="DH988">
        <v>370.52109999999999</v>
      </c>
      <c r="DI988">
        <v>317.25459999999998</v>
      </c>
      <c r="DJ988">
        <v>259.92419999999998</v>
      </c>
      <c r="DK988">
        <v>284.82409999999999</v>
      </c>
      <c r="DL988">
        <v>228.51410000000001</v>
      </c>
      <c r="DM988">
        <v>316.40550000000002</v>
      </c>
      <c r="DN988">
        <v>102.36539999999999</v>
      </c>
      <c r="DO988">
        <v>19</v>
      </c>
      <c r="DP988">
        <v>21</v>
      </c>
    </row>
    <row r="989" spans="1:120" x14ac:dyDescent="0.25">
      <c r="A989" t="str">
        <f t="shared" si="15"/>
        <v>AutoDR-Yes_Prescribed DA 1-4 (1PM-9PM)_44398_19-21</v>
      </c>
      <c r="B989" t="s">
        <v>62</v>
      </c>
      <c r="C989" t="s">
        <v>322</v>
      </c>
      <c r="D989" t="s">
        <v>61</v>
      </c>
      <c r="E989" t="s">
        <v>61</v>
      </c>
      <c r="F989" t="s">
        <v>61</v>
      </c>
      <c r="G989" t="s">
        <v>61</v>
      </c>
      <c r="H989" t="s">
        <v>98</v>
      </c>
      <c r="I989" t="s">
        <v>61</v>
      </c>
      <c r="J989" t="s">
        <v>61</v>
      </c>
      <c r="K989" t="s">
        <v>214</v>
      </c>
      <c r="L989" s="18">
        <v>44398</v>
      </c>
      <c r="M989">
        <v>19</v>
      </c>
      <c r="N989">
        <v>21</v>
      </c>
      <c r="O989" t="s">
        <v>258</v>
      </c>
      <c r="P989">
        <v>1</v>
      </c>
      <c r="Q989">
        <v>1</v>
      </c>
      <c r="R989">
        <v>0</v>
      </c>
      <c r="S989">
        <v>0</v>
      </c>
      <c r="T989">
        <v>1</v>
      </c>
      <c r="U989">
        <v>0</v>
      </c>
      <c r="V989">
        <v>1</v>
      </c>
      <c r="W989">
        <v>6.88</v>
      </c>
      <c r="X989">
        <v>5.92</v>
      </c>
      <c r="Y989">
        <v>5.92</v>
      </c>
      <c r="Z989">
        <v>5.92</v>
      </c>
      <c r="AA989">
        <v>5.92</v>
      </c>
      <c r="AB989">
        <v>5.92</v>
      </c>
      <c r="AC989">
        <v>5.92</v>
      </c>
      <c r="AD989">
        <v>6.64</v>
      </c>
      <c r="AE989">
        <v>19.04</v>
      </c>
      <c r="AF989">
        <v>20.48</v>
      </c>
      <c r="AG989">
        <v>37.28</v>
      </c>
      <c r="AH989">
        <v>38</v>
      </c>
      <c r="AI989">
        <v>39.119999999999997</v>
      </c>
      <c r="AJ989">
        <v>40.799999999999997</v>
      </c>
      <c r="AK989">
        <v>40.799999999999997</v>
      </c>
      <c r="AL989">
        <v>41.76</v>
      </c>
      <c r="AM989">
        <v>41.6</v>
      </c>
      <c r="AN989">
        <v>42.32</v>
      </c>
      <c r="AO989">
        <v>41.68</v>
      </c>
      <c r="AP989">
        <v>38.32</v>
      </c>
      <c r="AQ989">
        <v>27.12</v>
      </c>
      <c r="AR989">
        <v>7.28</v>
      </c>
      <c r="AS989">
        <v>6.88</v>
      </c>
      <c r="AT989">
        <v>6.88</v>
      </c>
      <c r="AU989">
        <v>61</v>
      </c>
      <c r="AV989">
        <v>60</v>
      </c>
      <c r="AW989">
        <v>60</v>
      </c>
      <c r="AX989">
        <v>60</v>
      </c>
      <c r="AY989">
        <v>59</v>
      </c>
      <c r="AZ989">
        <v>59</v>
      </c>
      <c r="BA989">
        <v>59.5</v>
      </c>
      <c r="BB989">
        <v>59.5</v>
      </c>
      <c r="BC989">
        <v>61</v>
      </c>
      <c r="BD989">
        <v>62</v>
      </c>
      <c r="BE989">
        <v>63.5</v>
      </c>
      <c r="BF989">
        <v>65</v>
      </c>
      <c r="BG989">
        <v>66.5</v>
      </c>
      <c r="BH989">
        <v>67.5</v>
      </c>
      <c r="BI989">
        <v>68.5</v>
      </c>
      <c r="BJ989">
        <v>70.5</v>
      </c>
      <c r="BK989">
        <v>70.5</v>
      </c>
      <c r="BL989">
        <v>69</v>
      </c>
      <c r="BM989">
        <v>67.5</v>
      </c>
      <c r="BN989">
        <v>65.5</v>
      </c>
      <c r="BO989">
        <v>63</v>
      </c>
      <c r="BP989">
        <v>61</v>
      </c>
      <c r="BQ989">
        <v>61</v>
      </c>
      <c r="BR989">
        <v>60</v>
      </c>
      <c r="BS989">
        <v>-0.2006211</v>
      </c>
      <c r="BT989">
        <v>-8.8128600000000001E-2</v>
      </c>
      <c r="BU989">
        <v>-8.3501300000000001E-2</v>
      </c>
      <c r="BV989">
        <v>-0.13167329999999999</v>
      </c>
      <c r="BW989">
        <v>-0.16428709999999999</v>
      </c>
      <c r="BX989">
        <v>-0.41165780000000002</v>
      </c>
      <c r="BY989">
        <v>-8.6656000000000007E-3</v>
      </c>
      <c r="BZ989">
        <v>-0.62059160000000002</v>
      </c>
      <c r="CA989">
        <v>0.51700780000000002</v>
      </c>
      <c r="CB989">
        <v>0.70400810000000003</v>
      </c>
      <c r="CC989">
        <v>0.92214200000000002</v>
      </c>
      <c r="CD989">
        <v>-0.57059099999999996</v>
      </c>
      <c r="CE989">
        <v>0.66679759999999999</v>
      </c>
      <c r="CF989">
        <v>0.66606140000000003</v>
      </c>
      <c r="CG989">
        <v>-0.2301598</v>
      </c>
      <c r="CH989">
        <v>-0.88541029999999998</v>
      </c>
      <c r="CI989">
        <v>0.5546913</v>
      </c>
      <c r="CJ989">
        <v>-2.9192239999999998</v>
      </c>
      <c r="CK989">
        <v>-3.7807240000000002</v>
      </c>
      <c r="CL989">
        <v>-3.7913929999999998</v>
      </c>
      <c r="CM989">
        <v>-0.78320500000000004</v>
      </c>
      <c r="CN989">
        <v>0.61352830000000003</v>
      </c>
      <c r="CO989">
        <v>0.92465779999999997</v>
      </c>
      <c r="CP989">
        <v>-7.0810799999999993E-2</v>
      </c>
      <c r="CQ989">
        <v>0.2167868</v>
      </c>
      <c r="CR989">
        <v>0.22999549999999999</v>
      </c>
      <c r="CS989">
        <v>0.2218347</v>
      </c>
      <c r="CT989">
        <v>0.2333374</v>
      </c>
      <c r="CU989">
        <v>0.2375284</v>
      </c>
      <c r="CV989">
        <v>0.51727529999999999</v>
      </c>
      <c r="CW989">
        <v>1.0078830000000001</v>
      </c>
      <c r="CX989">
        <v>1.461938</v>
      </c>
      <c r="CY989">
        <v>1.598009</v>
      </c>
      <c r="CZ989">
        <v>0.97423729999999997</v>
      </c>
      <c r="DA989">
        <v>1.211802</v>
      </c>
      <c r="DB989">
        <v>0.49999529999999998</v>
      </c>
      <c r="DC989">
        <v>0.68385680000000004</v>
      </c>
      <c r="DD989">
        <v>0.84980259999999996</v>
      </c>
      <c r="DE989">
        <v>0.83323029999999998</v>
      </c>
      <c r="DF989">
        <v>0.96477480000000004</v>
      </c>
      <c r="DG989">
        <v>0.90110129999999999</v>
      </c>
      <c r="DH989">
        <v>2.7660100000000001</v>
      </c>
      <c r="DI989">
        <v>2.9437350000000002</v>
      </c>
      <c r="DJ989">
        <v>5.2587489999999999</v>
      </c>
      <c r="DK989">
        <v>12.51131</v>
      </c>
      <c r="DL989">
        <v>17.373010000000001</v>
      </c>
      <c r="DM989">
        <v>0.98397990000000002</v>
      </c>
      <c r="DN989">
        <v>0.2469673</v>
      </c>
      <c r="DO989">
        <v>19</v>
      </c>
      <c r="DP989">
        <v>21</v>
      </c>
    </row>
    <row r="990" spans="1:120" hidden="1" x14ac:dyDescent="0.25">
      <c r="A990" t="str">
        <f t="shared" si="15"/>
        <v>Industry_Type-7. Institutional/Government_Prescribed DA 1-4 (1PM-9PM)_44398_19-21</v>
      </c>
      <c r="B990" t="s">
        <v>62</v>
      </c>
      <c r="C990" t="s">
        <v>208</v>
      </c>
      <c r="D990" t="s">
        <v>61</v>
      </c>
      <c r="E990" t="s">
        <v>61</v>
      </c>
      <c r="F990" t="s">
        <v>61</v>
      </c>
      <c r="G990" t="s">
        <v>35</v>
      </c>
      <c r="H990" t="s">
        <v>61</v>
      </c>
      <c r="I990" t="s">
        <v>61</v>
      </c>
      <c r="J990" t="s">
        <v>61</v>
      </c>
      <c r="K990" t="s">
        <v>214</v>
      </c>
      <c r="L990" s="18">
        <v>44398</v>
      </c>
      <c r="M990">
        <v>19</v>
      </c>
      <c r="N990">
        <v>21</v>
      </c>
      <c r="O990" t="s">
        <v>258</v>
      </c>
      <c r="P990">
        <v>4</v>
      </c>
      <c r="Q990">
        <v>4</v>
      </c>
      <c r="R990">
        <v>0</v>
      </c>
      <c r="S990">
        <v>0</v>
      </c>
      <c r="T990">
        <v>1</v>
      </c>
      <c r="U990">
        <v>1</v>
      </c>
      <c r="V990">
        <v>1</v>
      </c>
      <c r="W990">
        <v>13.226000000000001</v>
      </c>
      <c r="X990">
        <v>12.260999999999999</v>
      </c>
      <c r="Y990">
        <v>12.259</v>
      </c>
      <c r="Z990">
        <v>12.257999999999999</v>
      </c>
      <c r="AA990">
        <v>12.259</v>
      </c>
      <c r="AB990">
        <v>12.257999999999999</v>
      </c>
      <c r="AC990">
        <v>12.257</v>
      </c>
      <c r="AD990">
        <v>12.976000000000001</v>
      </c>
      <c r="AE990">
        <v>37.978000000000002</v>
      </c>
      <c r="AF990">
        <v>47.283999999999999</v>
      </c>
      <c r="AG990">
        <v>75.882000000000005</v>
      </c>
      <c r="AH990">
        <v>76.661000000000001</v>
      </c>
      <c r="AI990">
        <v>82.527000000000001</v>
      </c>
      <c r="AJ990">
        <v>88.474999999999994</v>
      </c>
      <c r="AK990">
        <v>93.700999999999993</v>
      </c>
      <c r="AL990">
        <v>93.106999999999999</v>
      </c>
      <c r="AM990">
        <v>92.463999999999999</v>
      </c>
      <c r="AN990">
        <v>93.472999999999999</v>
      </c>
      <c r="AO990">
        <v>90.4</v>
      </c>
      <c r="AP990">
        <v>81.087999999999994</v>
      </c>
      <c r="AQ990">
        <v>55.481999999999999</v>
      </c>
      <c r="AR990">
        <v>13.629</v>
      </c>
      <c r="AS990">
        <v>13.227</v>
      </c>
      <c r="AT990">
        <v>13.225</v>
      </c>
      <c r="AU990">
        <v>61.75</v>
      </c>
      <c r="AV990">
        <v>62.625</v>
      </c>
      <c r="AW990">
        <v>61.5</v>
      </c>
      <c r="AX990">
        <v>61.125</v>
      </c>
      <c r="AY990">
        <v>60.5</v>
      </c>
      <c r="AZ990">
        <v>60.125</v>
      </c>
      <c r="BA990">
        <v>59.875</v>
      </c>
      <c r="BB990">
        <v>59.5</v>
      </c>
      <c r="BC990">
        <v>61.75</v>
      </c>
      <c r="BD990">
        <v>64.25</v>
      </c>
      <c r="BE990">
        <v>68.75</v>
      </c>
      <c r="BF990">
        <v>72.875</v>
      </c>
      <c r="BG990">
        <v>77.375</v>
      </c>
      <c r="BH990">
        <v>79.875</v>
      </c>
      <c r="BI990">
        <v>82.375</v>
      </c>
      <c r="BJ990">
        <v>84.75</v>
      </c>
      <c r="BK990">
        <v>85.125</v>
      </c>
      <c r="BL990">
        <v>84</v>
      </c>
      <c r="BM990">
        <v>80.625</v>
      </c>
      <c r="BN990">
        <v>76.75</v>
      </c>
      <c r="BO990">
        <v>70.875</v>
      </c>
      <c r="BP990">
        <v>65.875</v>
      </c>
      <c r="BQ990">
        <v>62.875</v>
      </c>
      <c r="BR990">
        <v>61.875</v>
      </c>
      <c r="BS990">
        <v>-0.2251706</v>
      </c>
      <c r="BT990">
        <v>0.13148170000000001</v>
      </c>
      <c r="BU990">
        <v>0.12743199999999999</v>
      </c>
      <c r="BV990">
        <v>5.9402799999999999E-2</v>
      </c>
      <c r="BW990">
        <v>3.2983000000000001E-3</v>
      </c>
      <c r="BX990">
        <v>-0.27791929999999998</v>
      </c>
      <c r="BY990">
        <v>0.20552899999999999</v>
      </c>
      <c r="BZ990">
        <v>-4.3143070000000003</v>
      </c>
      <c r="CA990">
        <v>0.39903499999999997</v>
      </c>
      <c r="CB990">
        <v>3.600924</v>
      </c>
      <c r="CC990">
        <v>2.4243060000000001</v>
      </c>
      <c r="CD990">
        <v>2.508934</v>
      </c>
      <c r="CE990">
        <v>1.6809350000000001</v>
      </c>
      <c r="CF990">
        <v>0.49922470000000002</v>
      </c>
      <c r="CG990">
        <v>-0.38134099999999999</v>
      </c>
      <c r="CH990">
        <v>-1.8470930000000001</v>
      </c>
      <c r="CI990">
        <v>-1.1161730000000001</v>
      </c>
      <c r="CJ990">
        <v>-5.5910399999999996</v>
      </c>
      <c r="CK990">
        <v>-6.4846380000000003</v>
      </c>
      <c r="CL990">
        <v>-3.7992680000000001</v>
      </c>
      <c r="CM990">
        <v>-0.25379089999999999</v>
      </c>
      <c r="CN990">
        <v>2.6291920000000002</v>
      </c>
      <c r="CO990">
        <v>0.97960199999999997</v>
      </c>
      <c r="CP990">
        <v>-2.3110499999999999E-2</v>
      </c>
      <c r="CQ990">
        <v>0.25318380000000001</v>
      </c>
      <c r="CR990">
        <v>0.24941540000000001</v>
      </c>
      <c r="CS990">
        <v>0.2399646</v>
      </c>
      <c r="CT990">
        <v>0.2550578</v>
      </c>
      <c r="CU990">
        <v>0.25721470000000002</v>
      </c>
      <c r="CV990">
        <v>0.53995950000000004</v>
      </c>
      <c r="CW990">
        <v>1.0364390000000001</v>
      </c>
      <c r="CX990">
        <v>5.2150299999999996</v>
      </c>
      <c r="CY990">
        <v>4.9910560000000004</v>
      </c>
      <c r="CZ990">
        <v>3.543415</v>
      </c>
      <c r="DA990">
        <v>2.3917060000000001</v>
      </c>
      <c r="DB990">
        <v>1.505393</v>
      </c>
      <c r="DC990">
        <v>1.8356380000000001</v>
      </c>
      <c r="DD990">
        <v>1.780254</v>
      </c>
      <c r="DE990">
        <v>4.659592</v>
      </c>
      <c r="DF990">
        <v>1.861165</v>
      </c>
      <c r="DG990">
        <v>2.6483940000000001</v>
      </c>
      <c r="DH990">
        <v>4.5787829999999996</v>
      </c>
      <c r="DI990">
        <v>5.0157959999999999</v>
      </c>
      <c r="DJ990">
        <v>9.5964749999999999</v>
      </c>
      <c r="DK990">
        <v>17.333469999999998</v>
      </c>
      <c r="DL990">
        <v>18.720980000000001</v>
      </c>
      <c r="DM990">
        <v>1.2127589999999999</v>
      </c>
      <c r="DN990">
        <v>0.46834049999999999</v>
      </c>
      <c r="DO990">
        <v>19</v>
      </c>
      <c r="DP990">
        <v>21</v>
      </c>
    </row>
    <row r="991" spans="1:120" hidden="1" x14ac:dyDescent="0.25">
      <c r="A991" t="str">
        <f t="shared" si="15"/>
        <v>All_Prescribed DA 1-4 (1PM-9PM)_44398_19-21</v>
      </c>
      <c r="B991" t="s">
        <v>62</v>
      </c>
      <c r="C991" t="s">
        <v>61</v>
      </c>
      <c r="D991" t="s">
        <v>61</v>
      </c>
      <c r="E991" t="s">
        <v>61</v>
      </c>
      <c r="F991" t="s">
        <v>61</v>
      </c>
      <c r="G991" t="s">
        <v>61</v>
      </c>
      <c r="H991" t="s">
        <v>61</v>
      </c>
      <c r="I991" t="s">
        <v>61</v>
      </c>
      <c r="J991" t="s">
        <v>61</v>
      </c>
      <c r="K991" t="s">
        <v>214</v>
      </c>
      <c r="L991" s="18">
        <v>44398</v>
      </c>
      <c r="M991">
        <v>19</v>
      </c>
      <c r="N991">
        <v>21</v>
      </c>
      <c r="O991" t="s">
        <v>258</v>
      </c>
      <c r="P991">
        <v>7</v>
      </c>
      <c r="Q991">
        <v>5</v>
      </c>
      <c r="R991">
        <v>0</v>
      </c>
      <c r="S991">
        <v>1</v>
      </c>
      <c r="T991">
        <v>1</v>
      </c>
      <c r="U991">
        <v>0</v>
      </c>
      <c r="V991">
        <v>1</v>
      </c>
      <c r="W991">
        <v>202.64439999999999</v>
      </c>
      <c r="X991">
        <v>207.67740000000001</v>
      </c>
      <c r="Y991">
        <v>203.86660000000001</v>
      </c>
      <c r="Z991">
        <v>203.86519999999999</v>
      </c>
      <c r="AA991">
        <v>203.19460000000001</v>
      </c>
      <c r="AB991">
        <v>203.75319999999999</v>
      </c>
      <c r="AC991">
        <v>215.9598</v>
      </c>
      <c r="AD991">
        <v>220.21440000000001</v>
      </c>
      <c r="AE991">
        <v>275.48919999999998</v>
      </c>
      <c r="AF991">
        <v>298.26159999999999</v>
      </c>
      <c r="AG991">
        <v>331.5788</v>
      </c>
      <c r="AH991">
        <v>340.50940000000003</v>
      </c>
      <c r="AI991">
        <v>352.75380000000001</v>
      </c>
      <c r="AJ991">
        <v>369.70499999999998</v>
      </c>
      <c r="AK991">
        <v>376.23739999999998</v>
      </c>
      <c r="AL991">
        <v>363.8698</v>
      </c>
      <c r="AM991">
        <v>366.32960000000003</v>
      </c>
      <c r="AN991">
        <v>367.40620000000001</v>
      </c>
      <c r="AO991">
        <v>367.92</v>
      </c>
      <c r="AP991">
        <v>358.35520000000002</v>
      </c>
      <c r="AQ991">
        <v>295.40280000000001</v>
      </c>
      <c r="AR991">
        <v>229.97659999999999</v>
      </c>
      <c r="AS991">
        <v>225.15780000000001</v>
      </c>
      <c r="AT991">
        <v>222.57900000000001</v>
      </c>
      <c r="AU991">
        <v>61.6</v>
      </c>
      <c r="AV991">
        <v>62.1</v>
      </c>
      <c r="AW991">
        <v>61.2</v>
      </c>
      <c r="AX991">
        <v>60.9</v>
      </c>
      <c r="AY991">
        <v>60.2</v>
      </c>
      <c r="AZ991">
        <v>59.9</v>
      </c>
      <c r="BA991">
        <v>59.8</v>
      </c>
      <c r="BB991">
        <v>59.5</v>
      </c>
      <c r="BC991">
        <v>61.6</v>
      </c>
      <c r="BD991">
        <v>63.8</v>
      </c>
      <c r="BE991">
        <v>67.7</v>
      </c>
      <c r="BF991">
        <v>71.3</v>
      </c>
      <c r="BG991">
        <v>75.2</v>
      </c>
      <c r="BH991">
        <v>77.400000000000006</v>
      </c>
      <c r="BI991">
        <v>79.599999999999994</v>
      </c>
      <c r="BJ991">
        <v>81.900000000000006</v>
      </c>
      <c r="BK991">
        <v>82.2</v>
      </c>
      <c r="BL991">
        <v>81</v>
      </c>
      <c r="BM991">
        <v>78</v>
      </c>
      <c r="BN991">
        <v>74.5</v>
      </c>
      <c r="BO991">
        <v>69.3</v>
      </c>
      <c r="BP991">
        <v>64.900000000000006</v>
      </c>
      <c r="BQ991">
        <v>62.5</v>
      </c>
      <c r="BR991">
        <v>61.5</v>
      </c>
      <c r="BS991">
        <v>-7.6967480000000004</v>
      </c>
      <c r="BT991">
        <v>0.2366897</v>
      </c>
      <c r="BU991">
        <v>0.6286368</v>
      </c>
      <c r="BV991">
        <v>-3.4606400000000002E-2</v>
      </c>
      <c r="BW991">
        <v>-2.8016200000000002</v>
      </c>
      <c r="BX991">
        <v>-3.8607390000000001</v>
      </c>
      <c r="BY991">
        <v>-3.9225129999999999</v>
      </c>
      <c r="BZ991">
        <v>-8.4298730000000006</v>
      </c>
      <c r="CA991">
        <v>3.1698490000000001</v>
      </c>
      <c r="CB991">
        <v>15.03449</v>
      </c>
      <c r="CC991">
        <v>15.809519999999999</v>
      </c>
      <c r="CD991">
        <v>10.934990000000001</v>
      </c>
      <c r="CE991">
        <v>6.6297649999999999</v>
      </c>
      <c r="CF991">
        <v>7.4941139999999997</v>
      </c>
      <c r="CG991">
        <v>4.4525969999999999</v>
      </c>
      <c r="CH991">
        <v>-2.4549789999999998</v>
      </c>
      <c r="CI991">
        <v>-0.57536169999999998</v>
      </c>
      <c r="CJ991">
        <v>-10.11186</v>
      </c>
      <c r="CK991">
        <v>-20.2532</v>
      </c>
      <c r="CL991">
        <v>-23.083570000000002</v>
      </c>
      <c r="CM991">
        <v>-17.374210000000001</v>
      </c>
      <c r="CN991">
        <v>-10.10995</v>
      </c>
      <c r="CO991">
        <v>-12.96354</v>
      </c>
      <c r="CP991">
        <v>-5.9693670000000001</v>
      </c>
      <c r="CQ991">
        <v>58.974850000000004</v>
      </c>
      <c r="CR991">
        <v>5.127059</v>
      </c>
      <c r="CS991">
        <v>3.47878</v>
      </c>
      <c r="CT991">
        <v>3.2228859999999999</v>
      </c>
      <c r="CU991">
        <v>2.5523470000000001</v>
      </c>
      <c r="CV991">
        <v>4.4678709999999997</v>
      </c>
      <c r="CW991">
        <v>4.6885089999999998</v>
      </c>
      <c r="CX991">
        <v>15.45983</v>
      </c>
      <c r="CY991">
        <v>13.873340000000001</v>
      </c>
      <c r="CZ991">
        <v>19.889209999999999</v>
      </c>
      <c r="DA991">
        <v>15.28919</v>
      </c>
      <c r="DB991">
        <v>17.13477</v>
      </c>
      <c r="DC991">
        <v>36.526589999999999</v>
      </c>
      <c r="DD991">
        <v>76.084100000000007</v>
      </c>
      <c r="DE991">
        <v>92.065550000000002</v>
      </c>
      <c r="DF991">
        <v>131.4032</v>
      </c>
      <c r="DG991">
        <v>89.199129999999997</v>
      </c>
      <c r="DH991">
        <v>89.665689999999998</v>
      </c>
      <c r="DI991">
        <v>78.921959999999999</v>
      </c>
      <c r="DJ991">
        <v>75.414789999999996</v>
      </c>
      <c r="DK991">
        <v>96.001949999999994</v>
      </c>
      <c r="DL991">
        <v>86.458430000000007</v>
      </c>
      <c r="DM991">
        <v>71.283100000000005</v>
      </c>
      <c r="DN991">
        <v>23.21086</v>
      </c>
      <c r="DO991">
        <v>19</v>
      </c>
      <c r="DP991">
        <v>21</v>
      </c>
    </row>
    <row r="992" spans="1:120" hidden="1" x14ac:dyDescent="0.25">
      <c r="A992" t="str">
        <f t="shared" si="15"/>
        <v>Size_Grp-20 to 199.99 kW_Prescribed DA 1-4 (1PM-9PM)_44398_19-21</v>
      </c>
      <c r="B992" t="s">
        <v>62</v>
      </c>
      <c r="C992" t="s">
        <v>201</v>
      </c>
      <c r="D992" t="s">
        <v>61</v>
      </c>
      <c r="E992" t="s">
        <v>61</v>
      </c>
      <c r="F992" t="s">
        <v>61</v>
      </c>
      <c r="G992" t="s">
        <v>61</v>
      </c>
      <c r="H992" t="s">
        <v>61</v>
      </c>
      <c r="I992" t="s">
        <v>61</v>
      </c>
      <c r="J992" t="s">
        <v>101</v>
      </c>
      <c r="K992" t="s">
        <v>214</v>
      </c>
      <c r="L992" s="18">
        <v>44398</v>
      </c>
      <c r="M992">
        <v>19</v>
      </c>
      <c r="N992">
        <v>21</v>
      </c>
      <c r="O992" t="s">
        <v>258</v>
      </c>
      <c r="P992">
        <v>3</v>
      </c>
      <c r="Q992">
        <v>3</v>
      </c>
      <c r="R992">
        <v>0</v>
      </c>
      <c r="S992">
        <v>1</v>
      </c>
      <c r="T992">
        <v>1</v>
      </c>
      <c r="U992">
        <v>0</v>
      </c>
      <c r="V992">
        <v>1</v>
      </c>
      <c r="W992">
        <v>142.43700000000001</v>
      </c>
      <c r="X992">
        <v>146.03700000000001</v>
      </c>
      <c r="Y992">
        <v>143.316</v>
      </c>
      <c r="Z992">
        <v>143.315</v>
      </c>
      <c r="AA992">
        <v>142.83699999999999</v>
      </c>
      <c r="AB992">
        <v>143.239</v>
      </c>
      <c r="AC992">
        <v>151.95699999999999</v>
      </c>
      <c r="AD992">
        <v>154.99600000000001</v>
      </c>
      <c r="AE992">
        <v>186.59899999999999</v>
      </c>
      <c r="AF992">
        <v>197.489</v>
      </c>
      <c r="AG992">
        <v>217.19</v>
      </c>
      <c r="AH992">
        <v>223.99700000000001</v>
      </c>
      <c r="AI992">
        <v>229.43</v>
      </c>
      <c r="AJ992">
        <v>237.14500000000001</v>
      </c>
      <c r="AK992">
        <v>238.042</v>
      </c>
      <c r="AL992">
        <v>230.07499999999999</v>
      </c>
      <c r="AM992">
        <v>232.47900000000001</v>
      </c>
      <c r="AN992">
        <v>233.185</v>
      </c>
      <c r="AO992">
        <v>234.91900000000001</v>
      </c>
      <c r="AP992">
        <v>232.72900000000001</v>
      </c>
      <c r="AQ992">
        <v>197.84800000000001</v>
      </c>
      <c r="AR992">
        <v>161.958</v>
      </c>
      <c r="AS992">
        <v>158.51599999999999</v>
      </c>
      <c r="AT992">
        <v>156.67599999999999</v>
      </c>
      <c r="AU992">
        <v>61.333333000000003</v>
      </c>
      <c r="AV992">
        <v>61.166666999999997</v>
      </c>
      <c r="AW992">
        <v>60.666666999999997</v>
      </c>
      <c r="AX992">
        <v>60.5</v>
      </c>
      <c r="AY992">
        <v>59.666666999999997</v>
      </c>
      <c r="AZ992">
        <v>59.5</v>
      </c>
      <c r="BA992">
        <v>59.666666999999997</v>
      </c>
      <c r="BB992">
        <v>59.5</v>
      </c>
      <c r="BC992">
        <v>61.333333000000003</v>
      </c>
      <c r="BD992">
        <v>63</v>
      </c>
      <c r="BE992">
        <v>65.833332999999996</v>
      </c>
      <c r="BF992">
        <v>68.5</v>
      </c>
      <c r="BG992">
        <v>71.333332999999996</v>
      </c>
      <c r="BH992">
        <v>73</v>
      </c>
      <c r="BI992">
        <v>74.666667000000004</v>
      </c>
      <c r="BJ992">
        <v>76.833332999999996</v>
      </c>
      <c r="BK992">
        <v>77</v>
      </c>
      <c r="BL992">
        <v>75.666667000000004</v>
      </c>
      <c r="BM992">
        <v>73.333332999999996</v>
      </c>
      <c r="BN992">
        <v>70.5</v>
      </c>
      <c r="BO992">
        <v>66.5</v>
      </c>
      <c r="BP992">
        <v>63.166666999999997</v>
      </c>
      <c r="BQ992">
        <v>61.833333000000003</v>
      </c>
      <c r="BR992">
        <v>60.833333000000003</v>
      </c>
      <c r="BS992">
        <v>-5.4302330000000003</v>
      </c>
      <c r="BT992">
        <v>7.5426099999999996E-2</v>
      </c>
      <c r="BU992">
        <v>0.35265950000000001</v>
      </c>
      <c r="BV992">
        <v>-0.1200087</v>
      </c>
      <c r="BW992">
        <v>-2.0819320000000001</v>
      </c>
      <c r="BX992">
        <v>-2.84714</v>
      </c>
      <c r="BY992">
        <v>-2.894056</v>
      </c>
      <c r="BZ992">
        <v>-3.0404900000000001</v>
      </c>
      <c r="CA992">
        <v>2.5073639999999999</v>
      </c>
      <c r="CB992">
        <v>7.9265049999999997</v>
      </c>
      <c r="CC992">
        <v>10.244199999999999</v>
      </c>
      <c r="CD992">
        <v>5.8396020000000002</v>
      </c>
      <c r="CE992">
        <v>3.8968959999999999</v>
      </c>
      <c r="CF992">
        <v>6.405119</v>
      </c>
      <c r="CG992">
        <v>3.4335749999999998</v>
      </c>
      <c r="CH992">
        <v>-0.66941640000000002</v>
      </c>
      <c r="CI992">
        <v>1.3533269999999999</v>
      </c>
      <c r="CJ992">
        <v>-5.7193909999999999</v>
      </c>
      <c r="CK992">
        <v>-13.194089999999999</v>
      </c>
      <c r="CL992">
        <v>-16.463419999999999</v>
      </c>
      <c r="CM992">
        <v>-13.413320000000001</v>
      </c>
      <c r="CN992">
        <v>-8.5460419999999999</v>
      </c>
      <c r="CO992">
        <v>-9.3742470000000004</v>
      </c>
      <c r="CP992">
        <v>-4.3583350000000003</v>
      </c>
      <c r="CQ992">
        <v>30.063369999999999</v>
      </c>
      <c r="CR992">
        <v>2.6050620000000002</v>
      </c>
      <c r="CS992">
        <v>1.764113</v>
      </c>
      <c r="CT992">
        <v>1.6336170000000001</v>
      </c>
      <c r="CU992">
        <v>1.2915030000000001</v>
      </c>
      <c r="CV992">
        <v>2.2677489999999998</v>
      </c>
      <c r="CW992">
        <v>2.3827970000000001</v>
      </c>
      <c r="CX992">
        <v>4.875648</v>
      </c>
      <c r="CY992">
        <v>4.1583629999999996</v>
      </c>
      <c r="CZ992">
        <v>8.3591999999999995</v>
      </c>
      <c r="DA992">
        <v>7.1199469999999998</v>
      </c>
      <c r="DB992">
        <v>8.4101099999999995</v>
      </c>
      <c r="DC992">
        <v>17.886489999999998</v>
      </c>
      <c r="DD992">
        <v>38.250430000000001</v>
      </c>
      <c r="DE992">
        <v>43.408189999999998</v>
      </c>
      <c r="DF992">
        <v>66.334680000000006</v>
      </c>
      <c r="DG992">
        <v>43.93338</v>
      </c>
      <c r="DH992">
        <v>44.74794</v>
      </c>
      <c r="DI992">
        <v>38.882429999999999</v>
      </c>
      <c r="DJ992">
        <v>35.8063</v>
      </c>
      <c r="DK992">
        <v>46.53181</v>
      </c>
      <c r="DL992">
        <v>43.416170000000001</v>
      </c>
      <c r="DM992">
        <v>36.152859999999997</v>
      </c>
      <c r="DN992">
        <v>11.63306</v>
      </c>
      <c r="DO992">
        <v>19</v>
      </c>
      <c r="DP992">
        <v>21</v>
      </c>
    </row>
    <row r="993" spans="1:122" hidden="1" x14ac:dyDescent="0.25">
      <c r="A993" t="str">
        <f t="shared" si="15"/>
        <v>Size_Grp-200 kW and above_Prescribed DA 1-4 (1PM-9PM)_44398_19-21</v>
      </c>
      <c r="B993" t="s">
        <v>62</v>
      </c>
      <c r="C993" t="s">
        <v>207</v>
      </c>
      <c r="D993" t="s">
        <v>61</v>
      </c>
      <c r="E993" t="s">
        <v>61</v>
      </c>
      <c r="F993" t="s">
        <v>61</v>
      </c>
      <c r="G993" t="s">
        <v>61</v>
      </c>
      <c r="H993" t="s">
        <v>61</v>
      </c>
      <c r="I993" t="s">
        <v>61</v>
      </c>
      <c r="J993" t="s">
        <v>102</v>
      </c>
      <c r="K993" t="s">
        <v>214</v>
      </c>
      <c r="L993" s="18">
        <v>44398</v>
      </c>
      <c r="M993">
        <v>19</v>
      </c>
      <c r="N993">
        <v>21</v>
      </c>
      <c r="O993" t="s">
        <v>258</v>
      </c>
      <c r="P993">
        <v>2</v>
      </c>
      <c r="Q993">
        <v>0</v>
      </c>
      <c r="R993">
        <v>0</v>
      </c>
      <c r="S993">
        <v>0</v>
      </c>
      <c r="T993">
        <v>1</v>
      </c>
      <c r="U993">
        <v>0</v>
      </c>
      <c r="V993">
        <v>1</v>
      </c>
      <c r="DO993">
        <v>19</v>
      </c>
      <c r="DP993">
        <v>21</v>
      </c>
    </row>
    <row r="994" spans="1:122" hidden="1" x14ac:dyDescent="0.25">
      <c r="A994" t="str">
        <f t="shared" si="15"/>
        <v>Aggregator-Enersponse_Prescribed DA 1-4 (1PM-9PM)_44398_19-21</v>
      </c>
      <c r="B994" t="s">
        <v>62</v>
      </c>
      <c r="C994" t="s">
        <v>219</v>
      </c>
      <c r="D994" t="s">
        <v>61</v>
      </c>
      <c r="E994" t="s">
        <v>61</v>
      </c>
      <c r="F994" t="s">
        <v>107</v>
      </c>
      <c r="G994" t="s">
        <v>61</v>
      </c>
      <c r="H994" t="s">
        <v>61</v>
      </c>
      <c r="I994" t="s">
        <v>61</v>
      </c>
      <c r="J994" t="s">
        <v>61</v>
      </c>
      <c r="K994" t="s">
        <v>214</v>
      </c>
      <c r="L994" s="18">
        <v>44398</v>
      </c>
      <c r="M994">
        <v>19</v>
      </c>
      <c r="N994">
        <v>21</v>
      </c>
      <c r="O994" t="s">
        <v>258</v>
      </c>
      <c r="P994">
        <v>4</v>
      </c>
      <c r="Q994">
        <v>4</v>
      </c>
      <c r="R994">
        <v>0</v>
      </c>
      <c r="S994">
        <v>0</v>
      </c>
      <c r="T994">
        <v>1</v>
      </c>
      <c r="U994">
        <v>1</v>
      </c>
      <c r="V994">
        <v>1</v>
      </c>
      <c r="W994">
        <v>13.226000000000001</v>
      </c>
      <c r="X994">
        <v>12.260999999999999</v>
      </c>
      <c r="Y994">
        <v>12.259</v>
      </c>
      <c r="Z994">
        <v>12.257999999999999</v>
      </c>
      <c r="AA994">
        <v>12.259</v>
      </c>
      <c r="AB994">
        <v>12.257999999999999</v>
      </c>
      <c r="AC994">
        <v>12.257</v>
      </c>
      <c r="AD994">
        <v>12.976000000000001</v>
      </c>
      <c r="AE994">
        <v>37.978000000000002</v>
      </c>
      <c r="AF994">
        <v>47.283999999999999</v>
      </c>
      <c r="AG994">
        <v>75.882000000000005</v>
      </c>
      <c r="AH994">
        <v>76.661000000000001</v>
      </c>
      <c r="AI994">
        <v>82.527000000000001</v>
      </c>
      <c r="AJ994">
        <v>88.474999999999994</v>
      </c>
      <c r="AK994">
        <v>93.700999999999993</v>
      </c>
      <c r="AL994">
        <v>93.106999999999999</v>
      </c>
      <c r="AM994">
        <v>92.463999999999999</v>
      </c>
      <c r="AN994">
        <v>93.472999999999999</v>
      </c>
      <c r="AO994">
        <v>90.4</v>
      </c>
      <c r="AP994">
        <v>81.087999999999994</v>
      </c>
      <c r="AQ994">
        <v>55.481999999999999</v>
      </c>
      <c r="AR994">
        <v>13.629</v>
      </c>
      <c r="AS994">
        <v>13.227</v>
      </c>
      <c r="AT994">
        <v>13.225</v>
      </c>
      <c r="AU994">
        <v>61.75</v>
      </c>
      <c r="AV994">
        <v>62.625</v>
      </c>
      <c r="AW994">
        <v>61.5</v>
      </c>
      <c r="AX994">
        <v>61.125</v>
      </c>
      <c r="AY994">
        <v>60.5</v>
      </c>
      <c r="AZ994">
        <v>60.125</v>
      </c>
      <c r="BA994">
        <v>59.875</v>
      </c>
      <c r="BB994">
        <v>59.5</v>
      </c>
      <c r="BC994">
        <v>61.75</v>
      </c>
      <c r="BD994">
        <v>64.25</v>
      </c>
      <c r="BE994">
        <v>68.75</v>
      </c>
      <c r="BF994">
        <v>72.875</v>
      </c>
      <c r="BG994">
        <v>77.375</v>
      </c>
      <c r="BH994">
        <v>79.875</v>
      </c>
      <c r="BI994">
        <v>82.375</v>
      </c>
      <c r="BJ994">
        <v>84.75</v>
      </c>
      <c r="BK994">
        <v>85.125</v>
      </c>
      <c r="BL994">
        <v>84</v>
      </c>
      <c r="BM994">
        <v>80.625</v>
      </c>
      <c r="BN994">
        <v>76.75</v>
      </c>
      <c r="BO994">
        <v>70.875</v>
      </c>
      <c r="BP994">
        <v>65.875</v>
      </c>
      <c r="BQ994">
        <v>62.875</v>
      </c>
      <c r="BR994">
        <v>61.875</v>
      </c>
      <c r="BS994">
        <v>-0.2251706</v>
      </c>
      <c r="BT994">
        <v>0.13148170000000001</v>
      </c>
      <c r="BU994">
        <v>0.12743199999999999</v>
      </c>
      <c r="BV994">
        <v>5.9402799999999999E-2</v>
      </c>
      <c r="BW994">
        <v>3.2983000000000001E-3</v>
      </c>
      <c r="BX994">
        <v>-0.27791929999999998</v>
      </c>
      <c r="BY994">
        <v>0.20552899999999999</v>
      </c>
      <c r="BZ994">
        <v>-4.3143070000000003</v>
      </c>
      <c r="CA994">
        <v>0.39903499999999997</v>
      </c>
      <c r="CB994">
        <v>3.600924</v>
      </c>
      <c r="CC994">
        <v>2.4243060000000001</v>
      </c>
      <c r="CD994">
        <v>2.508934</v>
      </c>
      <c r="CE994">
        <v>1.6809350000000001</v>
      </c>
      <c r="CF994">
        <v>0.49922470000000002</v>
      </c>
      <c r="CG994">
        <v>-0.38134099999999999</v>
      </c>
      <c r="CH994">
        <v>-1.8470930000000001</v>
      </c>
      <c r="CI994">
        <v>-1.1161730000000001</v>
      </c>
      <c r="CJ994">
        <v>-5.5910399999999996</v>
      </c>
      <c r="CK994">
        <v>-6.4846380000000003</v>
      </c>
      <c r="CL994">
        <v>-3.7992680000000001</v>
      </c>
      <c r="CM994">
        <v>-0.25379089999999999</v>
      </c>
      <c r="CN994">
        <v>2.6291920000000002</v>
      </c>
      <c r="CO994">
        <v>0.97960199999999997</v>
      </c>
      <c r="CP994">
        <v>-2.3110499999999999E-2</v>
      </c>
      <c r="CQ994">
        <v>0.25318380000000001</v>
      </c>
      <c r="CR994">
        <v>0.24941540000000001</v>
      </c>
      <c r="CS994">
        <v>0.2399646</v>
      </c>
      <c r="CT994">
        <v>0.2550578</v>
      </c>
      <c r="CU994">
        <v>0.25721470000000002</v>
      </c>
      <c r="CV994">
        <v>0.53995950000000004</v>
      </c>
      <c r="CW994">
        <v>1.0364390000000001</v>
      </c>
      <c r="CX994">
        <v>5.2150299999999996</v>
      </c>
      <c r="CY994">
        <v>4.9910560000000004</v>
      </c>
      <c r="CZ994">
        <v>3.543415</v>
      </c>
      <c r="DA994">
        <v>2.3917060000000001</v>
      </c>
      <c r="DB994">
        <v>1.505393</v>
      </c>
      <c r="DC994">
        <v>1.8356380000000001</v>
      </c>
      <c r="DD994">
        <v>1.780254</v>
      </c>
      <c r="DE994">
        <v>4.659592</v>
      </c>
      <c r="DF994">
        <v>1.861165</v>
      </c>
      <c r="DG994">
        <v>2.6483940000000001</v>
      </c>
      <c r="DH994">
        <v>4.5787829999999996</v>
      </c>
      <c r="DI994">
        <v>5.0157959999999999</v>
      </c>
      <c r="DJ994">
        <v>9.5964749999999999</v>
      </c>
      <c r="DK994">
        <v>17.333469999999998</v>
      </c>
      <c r="DL994">
        <v>18.720980000000001</v>
      </c>
      <c r="DM994">
        <v>1.2127589999999999</v>
      </c>
      <c r="DN994">
        <v>0.46834049999999999</v>
      </c>
      <c r="DO994">
        <v>19</v>
      </c>
      <c r="DP994">
        <v>21</v>
      </c>
    </row>
    <row r="995" spans="1:122" hidden="1" x14ac:dyDescent="0.25">
      <c r="A995" t="str">
        <f t="shared" si="15"/>
        <v>OtherDR-No_Prescribed DA 1-4 (1PM-9PM)_44398_19-21</v>
      </c>
      <c r="B995" t="s">
        <v>62</v>
      </c>
      <c r="C995" t="s">
        <v>323</v>
      </c>
      <c r="D995" t="s">
        <v>61</v>
      </c>
      <c r="E995" t="s">
        <v>61</v>
      </c>
      <c r="F995" t="s">
        <v>61</v>
      </c>
      <c r="G995" t="s">
        <v>61</v>
      </c>
      <c r="H995" t="s">
        <v>61</v>
      </c>
      <c r="I995" t="s">
        <v>97</v>
      </c>
      <c r="J995" t="s">
        <v>61</v>
      </c>
      <c r="K995" t="s">
        <v>214</v>
      </c>
      <c r="L995" s="18">
        <v>44398</v>
      </c>
      <c r="M995">
        <v>19</v>
      </c>
      <c r="N995">
        <v>21</v>
      </c>
      <c r="O995" t="s">
        <v>258</v>
      </c>
      <c r="P995">
        <v>7</v>
      </c>
      <c r="Q995">
        <v>5</v>
      </c>
      <c r="R995">
        <v>0</v>
      </c>
      <c r="S995">
        <v>1</v>
      </c>
      <c r="T995">
        <v>1</v>
      </c>
      <c r="U995">
        <v>0</v>
      </c>
      <c r="V995">
        <v>1</v>
      </c>
      <c r="W995">
        <v>202.64439999999999</v>
      </c>
      <c r="X995">
        <v>207.67740000000001</v>
      </c>
      <c r="Y995">
        <v>203.86660000000001</v>
      </c>
      <c r="Z995">
        <v>203.86519999999999</v>
      </c>
      <c r="AA995">
        <v>203.19460000000001</v>
      </c>
      <c r="AB995">
        <v>203.75319999999999</v>
      </c>
      <c r="AC995">
        <v>215.9598</v>
      </c>
      <c r="AD995">
        <v>220.21440000000001</v>
      </c>
      <c r="AE995">
        <v>275.48919999999998</v>
      </c>
      <c r="AF995">
        <v>298.26159999999999</v>
      </c>
      <c r="AG995">
        <v>331.5788</v>
      </c>
      <c r="AH995">
        <v>340.50940000000003</v>
      </c>
      <c r="AI995">
        <v>352.75380000000001</v>
      </c>
      <c r="AJ995">
        <v>369.70499999999998</v>
      </c>
      <c r="AK995">
        <v>376.23739999999998</v>
      </c>
      <c r="AL995">
        <v>363.8698</v>
      </c>
      <c r="AM995">
        <v>366.32960000000003</v>
      </c>
      <c r="AN995">
        <v>367.40620000000001</v>
      </c>
      <c r="AO995">
        <v>367.92</v>
      </c>
      <c r="AP995">
        <v>358.35520000000002</v>
      </c>
      <c r="AQ995">
        <v>295.40280000000001</v>
      </c>
      <c r="AR995">
        <v>229.97659999999999</v>
      </c>
      <c r="AS995">
        <v>225.15780000000001</v>
      </c>
      <c r="AT995">
        <v>222.57900000000001</v>
      </c>
      <c r="AU995">
        <v>61.6</v>
      </c>
      <c r="AV995">
        <v>62.1</v>
      </c>
      <c r="AW995">
        <v>61.2</v>
      </c>
      <c r="AX995">
        <v>60.9</v>
      </c>
      <c r="AY995">
        <v>60.2</v>
      </c>
      <c r="AZ995">
        <v>59.9</v>
      </c>
      <c r="BA995">
        <v>59.8</v>
      </c>
      <c r="BB995">
        <v>59.5</v>
      </c>
      <c r="BC995">
        <v>61.6</v>
      </c>
      <c r="BD995">
        <v>63.8</v>
      </c>
      <c r="BE995">
        <v>67.7</v>
      </c>
      <c r="BF995">
        <v>71.3</v>
      </c>
      <c r="BG995">
        <v>75.2</v>
      </c>
      <c r="BH995">
        <v>77.400000000000006</v>
      </c>
      <c r="BI995">
        <v>79.599999999999994</v>
      </c>
      <c r="BJ995">
        <v>81.900000000000006</v>
      </c>
      <c r="BK995">
        <v>82.2</v>
      </c>
      <c r="BL995">
        <v>81</v>
      </c>
      <c r="BM995">
        <v>78</v>
      </c>
      <c r="BN995">
        <v>74.5</v>
      </c>
      <c r="BO995">
        <v>69.3</v>
      </c>
      <c r="BP995">
        <v>64.900000000000006</v>
      </c>
      <c r="BQ995">
        <v>62.5</v>
      </c>
      <c r="BR995">
        <v>61.5</v>
      </c>
      <c r="BS995">
        <v>-7.6967480000000004</v>
      </c>
      <c r="BT995">
        <v>0.2366897</v>
      </c>
      <c r="BU995">
        <v>0.6286368</v>
      </c>
      <c r="BV995">
        <v>-3.4606400000000002E-2</v>
      </c>
      <c r="BW995">
        <v>-2.8016200000000002</v>
      </c>
      <c r="BX995">
        <v>-3.8607390000000001</v>
      </c>
      <c r="BY995">
        <v>-3.9225129999999999</v>
      </c>
      <c r="BZ995">
        <v>-8.4298730000000006</v>
      </c>
      <c r="CA995">
        <v>3.1698490000000001</v>
      </c>
      <c r="CB995">
        <v>15.03449</v>
      </c>
      <c r="CC995">
        <v>15.809519999999999</v>
      </c>
      <c r="CD995">
        <v>10.934990000000001</v>
      </c>
      <c r="CE995">
        <v>6.6297649999999999</v>
      </c>
      <c r="CF995">
        <v>7.4941139999999997</v>
      </c>
      <c r="CG995">
        <v>4.4525969999999999</v>
      </c>
      <c r="CH995">
        <v>-2.4549789999999998</v>
      </c>
      <c r="CI995">
        <v>-0.57536169999999998</v>
      </c>
      <c r="CJ995">
        <v>-10.11186</v>
      </c>
      <c r="CK995">
        <v>-20.2532</v>
      </c>
      <c r="CL995">
        <v>-23.083570000000002</v>
      </c>
      <c r="CM995">
        <v>-17.374210000000001</v>
      </c>
      <c r="CN995">
        <v>-10.10995</v>
      </c>
      <c r="CO995">
        <v>-12.96354</v>
      </c>
      <c r="CP995">
        <v>-5.9693670000000001</v>
      </c>
      <c r="CQ995">
        <v>58.974850000000004</v>
      </c>
      <c r="CR995">
        <v>5.127059</v>
      </c>
      <c r="CS995">
        <v>3.47878</v>
      </c>
      <c r="CT995">
        <v>3.2228859999999999</v>
      </c>
      <c r="CU995">
        <v>2.5523470000000001</v>
      </c>
      <c r="CV995">
        <v>4.4678709999999997</v>
      </c>
      <c r="CW995">
        <v>4.6885089999999998</v>
      </c>
      <c r="CX995">
        <v>15.45983</v>
      </c>
      <c r="CY995">
        <v>13.873340000000001</v>
      </c>
      <c r="CZ995">
        <v>19.889209999999999</v>
      </c>
      <c r="DA995">
        <v>15.28919</v>
      </c>
      <c r="DB995">
        <v>17.13477</v>
      </c>
      <c r="DC995">
        <v>36.526589999999999</v>
      </c>
      <c r="DD995">
        <v>76.084100000000007</v>
      </c>
      <c r="DE995">
        <v>92.065550000000002</v>
      </c>
      <c r="DF995">
        <v>131.4032</v>
      </c>
      <c r="DG995">
        <v>89.199129999999997</v>
      </c>
      <c r="DH995">
        <v>89.665689999999998</v>
      </c>
      <c r="DI995">
        <v>78.921959999999999</v>
      </c>
      <c r="DJ995">
        <v>75.414789999999996</v>
      </c>
      <c r="DK995">
        <v>96.001949999999994</v>
      </c>
      <c r="DL995">
        <v>86.458430000000007</v>
      </c>
      <c r="DM995">
        <v>71.283100000000005</v>
      </c>
      <c r="DN995">
        <v>23.21086</v>
      </c>
      <c r="DO995">
        <v>19</v>
      </c>
      <c r="DP995">
        <v>21</v>
      </c>
    </row>
    <row r="996" spans="1:122" hidden="1" x14ac:dyDescent="0.25">
      <c r="A996" t="str">
        <f t="shared" si="15"/>
        <v>Aggregator-Voltus, Inc._All CBP_44398</v>
      </c>
      <c r="B996" t="s">
        <v>62</v>
      </c>
      <c r="C996" t="s">
        <v>221</v>
      </c>
      <c r="D996" t="s">
        <v>61</v>
      </c>
      <c r="E996" t="s">
        <v>61</v>
      </c>
      <c r="F996" t="s">
        <v>198</v>
      </c>
      <c r="G996" t="s">
        <v>61</v>
      </c>
      <c r="H996" t="s">
        <v>61</v>
      </c>
      <c r="I996" t="s">
        <v>61</v>
      </c>
      <c r="J996" t="s">
        <v>61</v>
      </c>
      <c r="K996" t="s">
        <v>197</v>
      </c>
      <c r="L996" s="18">
        <v>44398</v>
      </c>
      <c r="M996">
        <v>20</v>
      </c>
      <c r="N996">
        <v>21</v>
      </c>
      <c r="O996" t="s">
        <v>263</v>
      </c>
      <c r="P996">
        <v>22</v>
      </c>
      <c r="Q996">
        <v>21</v>
      </c>
      <c r="R996">
        <v>0</v>
      </c>
      <c r="S996">
        <v>0</v>
      </c>
      <c r="T996">
        <v>0</v>
      </c>
      <c r="U996">
        <v>0</v>
      </c>
      <c r="V996">
        <v>0</v>
      </c>
      <c r="W996">
        <v>9913.2554999999993</v>
      </c>
      <c r="X996">
        <v>9160.7302999999993</v>
      </c>
      <c r="Y996">
        <v>8985.8057000000008</v>
      </c>
      <c r="Z996">
        <v>9013.1517000000003</v>
      </c>
      <c r="AA996">
        <v>9350.2649999999994</v>
      </c>
      <c r="AB996">
        <v>9761.4786000000004</v>
      </c>
      <c r="AC996">
        <v>9449.6841000000004</v>
      </c>
      <c r="AD996">
        <v>9025.1479999999992</v>
      </c>
      <c r="AE996">
        <v>8387.2317999999996</v>
      </c>
      <c r="AF996">
        <v>8838.7063999999991</v>
      </c>
      <c r="AG996">
        <v>9389.4689999999991</v>
      </c>
      <c r="AH996">
        <v>9977.5238000000008</v>
      </c>
      <c r="AI996">
        <v>10438.406999999999</v>
      </c>
      <c r="AJ996">
        <v>11146.728999999999</v>
      </c>
      <c r="AK996">
        <v>10890.853999999999</v>
      </c>
      <c r="AL996">
        <v>11272.69</v>
      </c>
      <c r="AM996">
        <v>10981.126</v>
      </c>
      <c r="AN996">
        <v>10711.994000000001</v>
      </c>
      <c r="AO996">
        <v>9994.3652999999995</v>
      </c>
      <c r="AP996">
        <v>7299.8010999999997</v>
      </c>
      <c r="AQ996">
        <v>6957.7367999999997</v>
      </c>
      <c r="AR996">
        <v>8900.5997000000007</v>
      </c>
      <c r="AS996">
        <v>10024.218999999999</v>
      </c>
      <c r="AT996">
        <v>9771.6761000000006</v>
      </c>
      <c r="AU996">
        <v>65.309523999999996</v>
      </c>
      <c r="AV996">
        <v>64.785713999999999</v>
      </c>
      <c r="AW996">
        <v>63.952381000000003</v>
      </c>
      <c r="AX996">
        <v>63.261904999999999</v>
      </c>
      <c r="AY996">
        <v>62.523809999999997</v>
      </c>
      <c r="AZ996">
        <v>62.547618999999997</v>
      </c>
      <c r="BA996">
        <v>61.833333000000003</v>
      </c>
      <c r="BB996">
        <v>62.380952000000001</v>
      </c>
      <c r="BC996">
        <v>64.857142999999994</v>
      </c>
      <c r="BD996">
        <v>68.333332999999996</v>
      </c>
      <c r="BE996">
        <v>70.857142999999994</v>
      </c>
      <c r="BF996">
        <v>73.690476000000004</v>
      </c>
      <c r="BG996">
        <v>75.785713999999999</v>
      </c>
      <c r="BH996">
        <v>78.190476000000004</v>
      </c>
      <c r="BI996">
        <v>80.238095000000001</v>
      </c>
      <c r="BJ996">
        <v>81.880951999999994</v>
      </c>
      <c r="BK996">
        <v>82.976190000000003</v>
      </c>
      <c r="BL996">
        <v>82.547618999999997</v>
      </c>
      <c r="BM996">
        <v>81.880951999999994</v>
      </c>
      <c r="BN996">
        <v>79.357142999999994</v>
      </c>
      <c r="BO996">
        <v>74.952381000000003</v>
      </c>
      <c r="BP996">
        <v>70.785713999999999</v>
      </c>
      <c r="BQ996">
        <v>69.214286000000001</v>
      </c>
      <c r="BR996">
        <v>67.119048000000006</v>
      </c>
      <c r="BS996">
        <v>-695.00450000000001</v>
      </c>
      <c r="BT996">
        <v>-239.05609999999999</v>
      </c>
      <c r="BU996">
        <v>-169.80160000000001</v>
      </c>
      <c r="BV996">
        <v>-124.3873</v>
      </c>
      <c r="BW996">
        <v>-358.15300000000002</v>
      </c>
      <c r="BX996">
        <v>-562.81100000000004</v>
      </c>
      <c r="BY996">
        <v>209.67959999999999</v>
      </c>
      <c r="BZ996">
        <v>395.43439999999998</v>
      </c>
      <c r="CA996">
        <v>481.47109999999998</v>
      </c>
      <c r="CB996">
        <v>-72.238550000000004</v>
      </c>
      <c r="CC996">
        <v>-234.36009999999999</v>
      </c>
      <c r="CD996">
        <v>-362.1035</v>
      </c>
      <c r="CE996">
        <v>-436.52440000000001</v>
      </c>
      <c r="CF996">
        <v>-842.08889999999997</v>
      </c>
      <c r="CG996">
        <v>-613.02359999999999</v>
      </c>
      <c r="CH996">
        <v>-1001.203</v>
      </c>
      <c r="CI996">
        <v>-765.44090000000006</v>
      </c>
      <c r="CJ996">
        <v>-727.52980000000002</v>
      </c>
      <c r="CK996">
        <v>-48.26914</v>
      </c>
      <c r="CL996">
        <v>2412.4929999999999</v>
      </c>
      <c r="CM996">
        <v>2486.625</v>
      </c>
      <c r="CN996">
        <v>536.25040000000001</v>
      </c>
      <c r="CO996">
        <v>-229.7413</v>
      </c>
      <c r="CP996">
        <v>-89.458200000000005</v>
      </c>
      <c r="CQ996">
        <v>30730.79</v>
      </c>
      <c r="CR996">
        <v>16791.97</v>
      </c>
      <c r="CS996">
        <v>15354.32</v>
      </c>
      <c r="CT996">
        <v>15296.47</v>
      </c>
      <c r="CU996">
        <v>11896.21</v>
      </c>
      <c r="CV996">
        <v>8245.7360000000008</v>
      </c>
      <c r="CW996">
        <v>7425.9920000000002</v>
      </c>
      <c r="CX996">
        <v>7496.4610000000002</v>
      </c>
      <c r="CY996">
        <v>12547.15</v>
      </c>
      <c r="CZ996">
        <v>12677.08</v>
      </c>
      <c r="DA996">
        <v>15007.97</v>
      </c>
      <c r="DB996">
        <v>17796.03</v>
      </c>
      <c r="DC996">
        <v>21542.55</v>
      </c>
      <c r="DD996">
        <v>21906.69</v>
      </c>
      <c r="DE996">
        <v>22585.919999999998</v>
      </c>
      <c r="DF996">
        <v>22554.79</v>
      </c>
      <c r="DG996">
        <v>28820.560000000001</v>
      </c>
      <c r="DH996">
        <v>27506</v>
      </c>
      <c r="DI996">
        <v>28364.63</v>
      </c>
      <c r="DJ996">
        <v>27658.09</v>
      </c>
      <c r="DK996">
        <v>29294.19</v>
      </c>
      <c r="DL996">
        <v>24460.22</v>
      </c>
      <c r="DM996">
        <v>19318.91</v>
      </c>
      <c r="DN996">
        <v>16470.8</v>
      </c>
      <c r="DO996">
        <v>20</v>
      </c>
      <c r="DP996">
        <v>21</v>
      </c>
    </row>
    <row r="997" spans="1:122" hidden="1" x14ac:dyDescent="0.25">
      <c r="A997" t="str">
        <f t="shared" si="15"/>
        <v>Industry_Type-5. Offices, Hotels, Finance, Services_All CBP_44398</v>
      </c>
      <c r="B997" t="s">
        <v>62</v>
      </c>
      <c r="C997" t="s">
        <v>205</v>
      </c>
      <c r="D997" t="s">
        <v>61</v>
      </c>
      <c r="E997" t="s">
        <v>61</v>
      </c>
      <c r="F997" t="s">
        <v>61</v>
      </c>
      <c r="G997" t="s">
        <v>37</v>
      </c>
      <c r="H997" t="s">
        <v>61</v>
      </c>
      <c r="I997" t="s">
        <v>61</v>
      </c>
      <c r="J997" t="s">
        <v>61</v>
      </c>
      <c r="K997" t="s">
        <v>197</v>
      </c>
      <c r="L997" s="18">
        <v>44398</v>
      </c>
      <c r="M997">
        <v>20</v>
      </c>
      <c r="N997">
        <v>21</v>
      </c>
      <c r="O997" t="s">
        <v>263</v>
      </c>
      <c r="P997">
        <v>36</v>
      </c>
      <c r="Q997">
        <v>36</v>
      </c>
      <c r="R997">
        <v>0</v>
      </c>
      <c r="S997">
        <v>0</v>
      </c>
      <c r="T997">
        <v>0</v>
      </c>
      <c r="U997">
        <v>0</v>
      </c>
      <c r="V997">
        <v>0</v>
      </c>
      <c r="W997">
        <v>4920.4764999999998</v>
      </c>
      <c r="X997">
        <v>4904.96</v>
      </c>
      <c r="Y997">
        <v>4805.7044999999998</v>
      </c>
      <c r="Z997">
        <v>4748.6745000000001</v>
      </c>
      <c r="AA997">
        <v>4811.7950000000001</v>
      </c>
      <c r="AB997">
        <v>4906.7365</v>
      </c>
      <c r="AC997">
        <v>5201.9880000000003</v>
      </c>
      <c r="AD997">
        <v>5427.3410000000003</v>
      </c>
      <c r="AE997">
        <v>5822.7079999999996</v>
      </c>
      <c r="AF997">
        <v>6376.8964999999998</v>
      </c>
      <c r="AG997">
        <v>6980.6954999999998</v>
      </c>
      <c r="AH997">
        <v>7160.0304999999998</v>
      </c>
      <c r="AI997">
        <v>7194.5150000000003</v>
      </c>
      <c r="AJ997">
        <v>7198.4215000000004</v>
      </c>
      <c r="AK997">
        <v>7190.9375</v>
      </c>
      <c r="AL997">
        <v>7032.3235000000004</v>
      </c>
      <c r="AM997">
        <v>6795.88</v>
      </c>
      <c r="AN997">
        <v>6789.5055000000002</v>
      </c>
      <c r="AO997">
        <v>6638.0995000000003</v>
      </c>
      <c r="AP997">
        <v>6051.5039999999999</v>
      </c>
      <c r="AQ997">
        <v>5754.3490000000002</v>
      </c>
      <c r="AR997">
        <v>5805.1315000000004</v>
      </c>
      <c r="AS997">
        <v>5074.0214999999998</v>
      </c>
      <c r="AT997">
        <v>4990.7714999999998</v>
      </c>
      <c r="AU997">
        <v>62.5</v>
      </c>
      <c r="AV997">
        <v>62.5</v>
      </c>
      <c r="AW997">
        <v>61.5</v>
      </c>
      <c r="AX997">
        <v>60.5</v>
      </c>
      <c r="AY997">
        <v>59</v>
      </c>
      <c r="AZ997">
        <v>58.5</v>
      </c>
      <c r="BA997">
        <v>58</v>
      </c>
      <c r="BB997">
        <v>60</v>
      </c>
      <c r="BC997">
        <v>63.5</v>
      </c>
      <c r="BD997">
        <v>67</v>
      </c>
      <c r="BE997">
        <v>69.5</v>
      </c>
      <c r="BF997">
        <v>72</v>
      </c>
      <c r="BG997">
        <v>74</v>
      </c>
      <c r="BH997">
        <v>74.5</v>
      </c>
      <c r="BI997">
        <v>76</v>
      </c>
      <c r="BJ997">
        <v>76</v>
      </c>
      <c r="BK997">
        <v>76.5</v>
      </c>
      <c r="BL997">
        <v>74</v>
      </c>
      <c r="BM997">
        <v>73</v>
      </c>
      <c r="BN997">
        <v>71.5</v>
      </c>
      <c r="BO997">
        <v>68.5</v>
      </c>
      <c r="BP997">
        <v>66</v>
      </c>
      <c r="BQ997">
        <v>64.5</v>
      </c>
      <c r="BR997">
        <v>62.5</v>
      </c>
      <c r="BS997">
        <v>-32.705939999999998</v>
      </c>
      <c r="BT997">
        <v>-25.64461</v>
      </c>
      <c r="BU997">
        <v>3.4877820000000002</v>
      </c>
      <c r="BV997">
        <v>41.068869999999997</v>
      </c>
      <c r="BW997">
        <v>75.039659999999998</v>
      </c>
      <c r="BX997">
        <v>137.9701</v>
      </c>
      <c r="BY997">
        <v>101.70569999999999</v>
      </c>
      <c r="BZ997">
        <v>26.155760000000001</v>
      </c>
      <c r="CA997">
        <v>-151.59389999999999</v>
      </c>
      <c r="CB997">
        <v>-191.59520000000001</v>
      </c>
      <c r="CC997">
        <v>-400.61610000000002</v>
      </c>
      <c r="CD997">
        <v>-307.40280000000001</v>
      </c>
      <c r="CE997">
        <v>-213.2585</v>
      </c>
      <c r="CF997">
        <v>-155.24610000000001</v>
      </c>
      <c r="CG997">
        <v>-75.480850000000004</v>
      </c>
      <c r="CH997">
        <v>-92.100610000000003</v>
      </c>
      <c r="CI997">
        <v>145.09299999999999</v>
      </c>
      <c r="CJ997">
        <v>-80.332440000000005</v>
      </c>
      <c r="CK997">
        <v>-122.04810000000001</v>
      </c>
      <c r="CL997">
        <v>205.12010000000001</v>
      </c>
      <c r="CM997">
        <v>166.76669999999999</v>
      </c>
      <c r="CN997">
        <v>-142.9288</v>
      </c>
      <c r="CO997">
        <v>-11.92038</v>
      </c>
      <c r="CP997">
        <v>11.86999</v>
      </c>
      <c r="CQ997">
        <v>325.61709999999999</v>
      </c>
      <c r="CR997">
        <v>146.5539</v>
      </c>
      <c r="CS997">
        <v>128.11420000000001</v>
      </c>
      <c r="CT997">
        <v>122.69459999999999</v>
      </c>
      <c r="CU997">
        <v>139.41890000000001</v>
      </c>
      <c r="CV997">
        <v>85.584720000000004</v>
      </c>
      <c r="CW997">
        <v>96.82741</v>
      </c>
      <c r="CX997">
        <v>58.124789999999997</v>
      </c>
      <c r="CY997">
        <v>137.72499999999999</v>
      </c>
      <c r="CZ997">
        <v>301.97300000000001</v>
      </c>
      <c r="DA997">
        <v>996.78189999999995</v>
      </c>
      <c r="DB997">
        <v>1388.021</v>
      </c>
      <c r="DC997">
        <v>1960.223</v>
      </c>
      <c r="DD997">
        <v>2501.576</v>
      </c>
      <c r="DE997">
        <v>2612.9879999999998</v>
      </c>
      <c r="DF997">
        <v>1614.8440000000001</v>
      </c>
      <c r="DG997">
        <v>1668.7819999999999</v>
      </c>
      <c r="DH997">
        <v>1137.6780000000001</v>
      </c>
      <c r="DI997">
        <v>1138.0940000000001</v>
      </c>
      <c r="DJ997">
        <v>825.97910000000002</v>
      </c>
      <c r="DK997">
        <v>519.30240000000003</v>
      </c>
      <c r="DL997">
        <v>424.68790000000001</v>
      </c>
      <c r="DM997">
        <v>302.7441</v>
      </c>
      <c r="DN997">
        <v>273.35509999999999</v>
      </c>
      <c r="DO997">
        <v>20</v>
      </c>
      <c r="DP997">
        <v>21</v>
      </c>
    </row>
    <row r="998" spans="1:122" hidden="1" x14ac:dyDescent="0.25">
      <c r="A998" t="str">
        <f t="shared" si="15"/>
        <v>Size_Grp-Below 20 kW_All CBP_44398</v>
      </c>
      <c r="B998" t="s">
        <v>62</v>
      </c>
      <c r="C998" t="s">
        <v>259</v>
      </c>
      <c r="D998" t="s">
        <v>61</v>
      </c>
      <c r="E998" t="s">
        <v>61</v>
      </c>
      <c r="F998" t="s">
        <v>61</v>
      </c>
      <c r="G998" t="s">
        <v>61</v>
      </c>
      <c r="H998" t="s">
        <v>61</v>
      </c>
      <c r="I998" t="s">
        <v>61</v>
      </c>
      <c r="J998" t="s">
        <v>260</v>
      </c>
      <c r="K998" t="s">
        <v>197</v>
      </c>
      <c r="L998" s="18">
        <v>44398</v>
      </c>
      <c r="M998">
        <v>20</v>
      </c>
      <c r="N998">
        <v>21</v>
      </c>
      <c r="O998" t="s">
        <v>263</v>
      </c>
      <c r="P998">
        <v>1</v>
      </c>
      <c r="Q998">
        <v>1</v>
      </c>
      <c r="R998">
        <v>0</v>
      </c>
      <c r="S998">
        <v>0</v>
      </c>
      <c r="T998">
        <v>1</v>
      </c>
      <c r="U998">
        <v>0</v>
      </c>
      <c r="V998">
        <v>1</v>
      </c>
      <c r="W998">
        <v>3.36</v>
      </c>
      <c r="X998">
        <v>3.44</v>
      </c>
      <c r="Y998">
        <v>3.44</v>
      </c>
      <c r="Z998">
        <v>3.44</v>
      </c>
      <c r="AA998">
        <v>3.44</v>
      </c>
      <c r="AB998">
        <v>3.44</v>
      </c>
      <c r="AC998">
        <v>3.44</v>
      </c>
      <c r="AD998">
        <v>3.44</v>
      </c>
      <c r="AE998">
        <v>3.44</v>
      </c>
      <c r="AF998">
        <v>3.44</v>
      </c>
      <c r="AG998">
        <v>3.44</v>
      </c>
      <c r="AH998">
        <v>3.44</v>
      </c>
      <c r="AI998">
        <v>3.04</v>
      </c>
      <c r="AJ998">
        <v>2.96</v>
      </c>
      <c r="AK998">
        <v>3.04</v>
      </c>
      <c r="AL998">
        <v>3.04</v>
      </c>
      <c r="AM998">
        <v>3.04</v>
      </c>
      <c r="AN998">
        <v>2.96</v>
      </c>
      <c r="AO998">
        <v>3.04</v>
      </c>
      <c r="AP998">
        <v>2.96</v>
      </c>
      <c r="AQ998">
        <v>2.96</v>
      </c>
      <c r="AR998">
        <v>3.36</v>
      </c>
      <c r="AS998">
        <v>3.36</v>
      </c>
      <c r="AT998">
        <v>3.36</v>
      </c>
      <c r="AU998">
        <v>62.5</v>
      </c>
      <c r="AV998">
        <v>62.5</v>
      </c>
      <c r="AW998">
        <v>61.5</v>
      </c>
      <c r="AX998">
        <v>60.5</v>
      </c>
      <c r="AY998">
        <v>59</v>
      </c>
      <c r="AZ998">
        <v>58.5</v>
      </c>
      <c r="BA998">
        <v>58</v>
      </c>
      <c r="BB998">
        <v>60</v>
      </c>
      <c r="BC998">
        <v>63.5</v>
      </c>
      <c r="BD998">
        <v>67</v>
      </c>
      <c r="BE998">
        <v>69.5</v>
      </c>
      <c r="BF998">
        <v>72</v>
      </c>
      <c r="BG998">
        <v>74</v>
      </c>
      <c r="BH998">
        <v>74.5</v>
      </c>
      <c r="BI998">
        <v>76</v>
      </c>
      <c r="BJ998">
        <v>76</v>
      </c>
      <c r="BK998">
        <v>76.5</v>
      </c>
      <c r="BL998">
        <v>74</v>
      </c>
      <c r="BM998">
        <v>73</v>
      </c>
      <c r="BN998">
        <v>71.5</v>
      </c>
      <c r="BO998">
        <v>68.5</v>
      </c>
      <c r="BP998">
        <v>66</v>
      </c>
      <c r="BQ998">
        <v>64.5</v>
      </c>
      <c r="BR998">
        <v>62.5</v>
      </c>
      <c r="BS998">
        <v>8.1863400000000003E-2</v>
      </c>
      <c r="BT998">
        <v>4.1277599999999998E-2</v>
      </c>
      <c r="BU998">
        <v>6.3652299999999995E-2</v>
      </c>
      <c r="BV998">
        <v>2.9992100000000001E-2</v>
      </c>
      <c r="BW998">
        <v>2.0884799999999999E-2</v>
      </c>
      <c r="BX998">
        <v>-6.1413799999999998E-2</v>
      </c>
      <c r="BY998">
        <v>-4.6690200000000001E-2</v>
      </c>
      <c r="BZ998">
        <v>-1.9118799999999998E-2</v>
      </c>
      <c r="CA998">
        <v>2.3088500000000001E-2</v>
      </c>
      <c r="CB998">
        <v>6.4040399999999997E-2</v>
      </c>
      <c r="CC998">
        <v>6.1044899999999999E-2</v>
      </c>
      <c r="CD998">
        <v>7.5490699999999994E-2</v>
      </c>
      <c r="CE998">
        <v>6.4851800000000001E-2</v>
      </c>
      <c r="CF998">
        <v>0.1345074</v>
      </c>
      <c r="CG998">
        <v>6.7524699999999993E-2</v>
      </c>
      <c r="CH998">
        <v>3.9324499999999998E-2</v>
      </c>
      <c r="CI998">
        <v>3.0800600000000001E-2</v>
      </c>
      <c r="CJ998">
        <v>7.0784600000000003E-2</v>
      </c>
      <c r="CK998">
        <v>5.15976E-2</v>
      </c>
      <c r="CL998">
        <v>0.1009948</v>
      </c>
      <c r="CM998">
        <v>0.1308424</v>
      </c>
      <c r="CN998">
        <v>9.1146500000000005E-2</v>
      </c>
      <c r="CO998">
        <v>8.5804699999999998E-2</v>
      </c>
      <c r="CP998">
        <v>8.82492E-2</v>
      </c>
      <c r="CQ998">
        <v>6.3360000000000001E-4</v>
      </c>
      <c r="CR998">
        <v>8.4329999999999995E-4</v>
      </c>
      <c r="CS998">
        <v>6.5209999999999997E-4</v>
      </c>
      <c r="CT998">
        <v>7.4339999999999996E-4</v>
      </c>
      <c r="CU998">
        <v>8.2390000000000002E-4</v>
      </c>
      <c r="CV998">
        <v>3.256E-4</v>
      </c>
      <c r="CW998">
        <v>3.0929999999999998E-4</v>
      </c>
      <c r="CX998">
        <v>3.2029999999999998E-4</v>
      </c>
      <c r="CY998">
        <v>2.7129999999999998E-4</v>
      </c>
      <c r="CZ998">
        <v>5.9880000000000003E-4</v>
      </c>
      <c r="DA998">
        <v>8.1349999999999999E-4</v>
      </c>
      <c r="DB998">
        <v>4.6789999999999999E-4</v>
      </c>
      <c r="DC998">
        <v>4.3530000000000001E-4</v>
      </c>
      <c r="DD998">
        <v>5.9179999999999996E-4</v>
      </c>
      <c r="DE998">
        <v>8.5789999999999998E-4</v>
      </c>
      <c r="DF998">
        <v>7.7870000000000001E-4</v>
      </c>
      <c r="DG998">
        <v>7.3169999999999995E-4</v>
      </c>
      <c r="DH998">
        <v>8.1939999999999997E-4</v>
      </c>
      <c r="DI998">
        <v>1.1894E-3</v>
      </c>
      <c r="DJ998">
        <v>1.2072999999999999E-3</v>
      </c>
      <c r="DK998">
        <v>1.1211999999999999E-3</v>
      </c>
      <c r="DL998">
        <v>5.2999999999999998E-4</v>
      </c>
      <c r="DM998">
        <v>4.5370000000000002E-4</v>
      </c>
      <c r="DN998">
        <v>5.9270000000000004E-4</v>
      </c>
      <c r="DO998">
        <v>20</v>
      </c>
      <c r="DP998">
        <v>21</v>
      </c>
    </row>
    <row r="999" spans="1:122" hidden="1" x14ac:dyDescent="0.25">
      <c r="A999" t="str">
        <f t="shared" si="15"/>
        <v>sublap_id-SLAP_PGP2_All CBP_44398</v>
      </c>
      <c r="B999" t="s">
        <v>62</v>
      </c>
      <c r="C999" t="s">
        <v>301</v>
      </c>
      <c r="D999" t="s">
        <v>61</v>
      </c>
      <c r="E999" t="s">
        <v>302</v>
      </c>
      <c r="F999" t="s">
        <v>61</v>
      </c>
      <c r="G999" t="s">
        <v>61</v>
      </c>
      <c r="H999" t="s">
        <v>61</v>
      </c>
      <c r="I999" t="s">
        <v>61</v>
      </c>
      <c r="J999" t="s">
        <v>61</v>
      </c>
      <c r="K999" t="s">
        <v>197</v>
      </c>
      <c r="L999" s="18">
        <v>44398</v>
      </c>
      <c r="M999">
        <v>20</v>
      </c>
      <c r="N999">
        <v>21</v>
      </c>
      <c r="O999" t="s">
        <v>263</v>
      </c>
      <c r="P999">
        <v>1</v>
      </c>
      <c r="Q999">
        <v>1</v>
      </c>
      <c r="R999">
        <v>0</v>
      </c>
      <c r="S999">
        <v>0</v>
      </c>
      <c r="T999">
        <v>1</v>
      </c>
      <c r="U999">
        <v>0</v>
      </c>
      <c r="V999">
        <v>1</v>
      </c>
      <c r="W999">
        <v>554.04</v>
      </c>
      <c r="X999">
        <v>529.55999999999995</v>
      </c>
      <c r="Y999">
        <v>514.44000000000005</v>
      </c>
      <c r="Z999">
        <v>532.79999999999995</v>
      </c>
      <c r="AA999">
        <v>667.44</v>
      </c>
      <c r="AB999">
        <v>723.96</v>
      </c>
      <c r="AC999">
        <v>791.28</v>
      </c>
      <c r="AD999">
        <v>799.2</v>
      </c>
      <c r="AE999">
        <v>844.92</v>
      </c>
      <c r="AF999">
        <v>891.72</v>
      </c>
      <c r="AG999">
        <v>920.88</v>
      </c>
      <c r="AH999">
        <v>931.32</v>
      </c>
      <c r="AI999">
        <v>959.04</v>
      </c>
      <c r="AJ999">
        <v>964.44</v>
      </c>
      <c r="AK999">
        <v>974.16</v>
      </c>
      <c r="AL999">
        <v>915.48</v>
      </c>
      <c r="AM999">
        <v>823.32</v>
      </c>
      <c r="AN999">
        <v>752.4</v>
      </c>
      <c r="AO999">
        <v>713.16</v>
      </c>
      <c r="AP999">
        <v>666</v>
      </c>
      <c r="AQ999">
        <v>663.12</v>
      </c>
      <c r="AR999">
        <v>642.96</v>
      </c>
      <c r="AS999">
        <v>609.48</v>
      </c>
      <c r="AT999">
        <v>584.28</v>
      </c>
      <c r="AU999">
        <v>61</v>
      </c>
      <c r="AV999">
        <v>60.5</v>
      </c>
      <c r="AW999">
        <v>60</v>
      </c>
      <c r="AX999">
        <v>59</v>
      </c>
      <c r="AY999">
        <v>59</v>
      </c>
      <c r="AZ999">
        <v>59</v>
      </c>
      <c r="BA999">
        <v>58</v>
      </c>
      <c r="BB999">
        <v>61.5</v>
      </c>
      <c r="BC999">
        <v>64</v>
      </c>
      <c r="BD999">
        <v>68</v>
      </c>
      <c r="BE999">
        <v>69.5</v>
      </c>
      <c r="BF999">
        <v>69</v>
      </c>
      <c r="BG999">
        <v>72</v>
      </c>
      <c r="BH999">
        <v>76.5</v>
      </c>
      <c r="BI999">
        <v>77.5</v>
      </c>
      <c r="BJ999">
        <v>78</v>
      </c>
      <c r="BK999">
        <v>76</v>
      </c>
      <c r="BL999">
        <v>72.5</v>
      </c>
      <c r="BM999">
        <v>69.5</v>
      </c>
      <c r="BN999">
        <v>66.5</v>
      </c>
      <c r="BO999">
        <v>64</v>
      </c>
      <c r="BP999">
        <v>61.5</v>
      </c>
      <c r="BQ999">
        <v>62</v>
      </c>
      <c r="BR999">
        <v>60.5</v>
      </c>
      <c r="BS999">
        <v>-4.5504759999999997</v>
      </c>
      <c r="BT999">
        <v>3.423584</v>
      </c>
      <c r="BU999">
        <v>14.70087</v>
      </c>
      <c r="BV999">
        <v>2.6931150000000001</v>
      </c>
      <c r="BW999">
        <v>-30.464289999999998</v>
      </c>
      <c r="BX999">
        <v>13.22955</v>
      </c>
      <c r="BY999">
        <v>2.5283199999999999</v>
      </c>
      <c r="BZ999">
        <v>10.949769999999999</v>
      </c>
      <c r="CA999">
        <v>9.1517940000000007</v>
      </c>
      <c r="CB999">
        <v>-4.1318359999999998</v>
      </c>
      <c r="CC999">
        <v>-2.939819</v>
      </c>
      <c r="CD999">
        <v>16.02948</v>
      </c>
      <c r="CE999">
        <v>11.076230000000001</v>
      </c>
      <c r="CF999">
        <v>0.35302729999999999</v>
      </c>
      <c r="CG999">
        <v>-18.390080000000001</v>
      </c>
      <c r="CH999">
        <v>16.205079999999999</v>
      </c>
      <c r="CI999">
        <v>31.534790000000001</v>
      </c>
      <c r="CJ999">
        <v>51.237119999999997</v>
      </c>
      <c r="CK999">
        <v>64.156980000000004</v>
      </c>
      <c r="CL999">
        <v>40.540410000000001</v>
      </c>
      <c r="CM999">
        <v>20.335570000000001</v>
      </c>
      <c r="CN999">
        <v>20.73273</v>
      </c>
      <c r="CO999">
        <v>20.40973</v>
      </c>
      <c r="CP999">
        <v>-20.426089999999999</v>
      </c>
      <c r="CQ999">
        <v>39.084899999999998</v>
      </c>
      <c r="CR999">
        <v>43.600760000000001</v>
      </c>
      <c r="CS999">
        <v>18.450859999999999</v>
      </c>
      <c r="CT999">
        <v>16.13955</v>
      </c>
      <c r="CU999">
        <v>92.486760000000004</v>
      </c>
      <c r="CV999">
        <v>14.129949999999999</v>
      </c>
      <c r="CW999">
        <v>15.97425</v>
      </c>
      <c r="CX999">
        <v>22.312950000000001</v>
      </c>
      <c r="CY999">
        <v>30.460709999999999</v>
      </c>
      <c r="CZ999">
        <v>53.914479999999998</v>
      </c>
      <c r="DA999">
        <v>72.332449999999994</v>
      </c>
      <c r="DB999">
        <v>90.57526</v>
      </c>
      <c r="DC999">
        <v>92.225059999999999</v>
      </c>
      <c r="DD999">
        <v>139.13730000000001</v>
      </c>
      <c r="DE999">
        <v>186.8503</v>
      </c>
      <c r="DF999">
        <v>121.304</v>
      </c>
      <c r="DG999">
        <v>146.8647</v>
      </c>
      <c r="DH999">
        <v>124.0874</v>
      </c>
      <c r="DI999">
        <v>112.8989</v>
      </c>
      <c r="DJ999">
        <v>54.905889999999999</v>
      </c>
      <c r="DK999">
        <v>46.648510000000002</v>
      </c>
      <c r="DL999">
        <v>40.674030000000002</v>
      </c>
      <c r="DM999">
        <v>33.828150000000001</v>
      </c>
      <c r="DN999">
        <v>39.676360000000003</v>
      </c>
      <c r="DO999">
        <v>20</v>
      </c>
      <c r="DP999">
        <v>21</v>
      </c>
      <c r="DR999" s="20"/>
    </row>
    <row r="1000" spans="1:122" hidden="1" x14ac:dyDescent="0.25">
      <c r="A1000" t="str">
        <f t="shared" si="15"/>
        <v>Industry_Type-6. Schools_All CBP_44398</v>
      </c>
      <c r="B1000" t="s">
        <v>62</v>
      </c>
      <c r="C1000" t="s">
        <v>220</v>
      </c>
      <c r="D1000" t="s">
        <v>61</v>
      </c>
      <c r="E1000" t="s">
        <v>61</v>
      </c>
      <c r="F1000" t="s">
        <v>61</v>
      </c>
      <c r="G1000" t="s">
        <v>40</v>
      </c>
      <c r="H1000" t="s">
        <v>61</v>
      </c>
      <c r="I1000" t="s">
        <v>61</v>
      </c>
      <c r="J1000" t="s">
        <v>61</v>
      </c>
      <c r="K1000" t="s">
        <v>197</v>
      </c>
      <c r="L1000" s="18">
        <v>44398</v>
      </c>
      <c r="M1000">
        <v>20</v>
      </c>
      <c r="N1000">
        <v>21</v>
      </c>
      <c r="O1000" t="s">
        <v>263</v>
      </c>
      <c r="P1000">
        <v>1</v>
      </c>
      <c r="Q1000">
        <v>1</v>
      </c>
      <c r="R1000">
        <v>0</v>
      </c>
      <c r="S1000">
        <v>0</v>
      </c>
      <c r="T1000">
        <v>1</v>
      </c>
      <c r="U1000">
        <v>0</v>
      </c>
      <c r="V1000">
        <v>1</v>
      </c>
      <c r="W1000">
        <v>554.04</v>
      </c>
      <c r="X1000">
        <v>529.55999999999995</v>
      </c>
      <c r="Y1000">
        <v>514.44000000000005</v>
      </c>
      <c r="Z1000">
        <v>532.79999999999995</v>
      </c>
      <c r="AA1000">
        <v>667.44</v>
      </c>
      <c r="AB1000">
        <v>723.96</v>
      </c>
      <c r="AC1000">
        <v>791.28</v>
      </c>
      <c r="AD1000">
        <v>799.2</v>
      </c>
      <c r="AE1000">
        <v>844.92</v>
      </c>
      <c r="AF1000">
        <v>891.72</v>
      </c>
      <c r="AG1000">
        <v>920.88</v>
      </c>
      <c r="AH1000">
        <v>931.32</v>
      </c>
      <c r="AI1000">
        <v>959.04</v>
      </c>
      <c r="AJ1000">
        <v>964.44</v>
      </c>
      <c r="AK1000">
        <v>974.16</v>
      </c>
      <c r="AL1000">
        <v>915.48</v>
      </c>
      <c r="AM1000">
        <v>823.32</v>
      </c>
      <c r="AN1000">
        <v>752.4</v>
      </c>
      <c r="AO1000">
        <v>713.16</v>
      </c>
      <c r="AP1000">
        <v>666</v>
      </c>
      <c r="AQ1000">
        <v>663.12</v>
      </c>
      <c r="AR1000">
        <v>642.96</v>
      </c>
      <c r="AS1000">
        <v>609.48</v>
      </c>
      <c r="AT1000">
        <v>584.28</v>
      </c>
      <c r="AU1000">
        <v>61</v>
      </c>
      <c r="AV1000">
        <v>60.5</v>
      </c>
      <c r="AW1000">
        <v>60</v>
      </c>
      <c r="AX1000">
        <v>59</v>
      </c>
      <c r="AY1000">
        <v>59</v>
      </c>
      <c r="AZ1000">
        <v>59</v>
      </c>
      <c r="BA1000">
        <v>58</v>
      </c>
      <c r="BB1000">
        <v>61.5</v>
      </c>
      <c r="BC1000">
        <v>64</v>
      </c>
      <c r="BD1000">
        <v>68</v>
      </c>
      <c r="BE1000">
        <v>69.5</v>
      </c>
      <c r="BF1000">
        <v>69</v>
      </c>
      <c r="BG1000">
        <v>72</v>
      </c>
      <c r="BH1000">
        <v>76.5</v>
      </c>
      <c r="BI1000">
        <v>77.5</v>
      </c>
      <c r="BJ1000">
        <v>78</v>
      </c>
      <c r="BK1000">
        <v>76</v>
      </c>
      <c r="BL1000">
        <v>72.5</v>
      </c>
      <c r="BM1000">
        <v>69.5</v>
      </c>
      <c r="BN1000">
        <v>66.5</v>
      </c>
      <c r="BO1000">
        <v>64</v>
      </c>
      <c r="BP1000">
        <v>61.5</v>
      </c>
      <c r="BQ1000">
        <v>62</v>
      </c>
      <c r="BR1000">
        <v>60.5</v>
      </c>
      <c r="BS1000">
        <v>-4.5504759999999997</v>
      </c>
      <c r="BT1000">
        <v>3.423584</v>
      </c>
      <c r="BU1000">
        <v>14.70087</v>
      </c>
      <c r="BV1000">
        <v>2.6931150000000001</v>
      </c>
      <c r="BW1000">
        <v>-30.464289999999998</v>
      </c>
      <c r="BX1000">
        <v>13.22955</v>
      </c>
      <c r="BY1000">
        <v>2.5283199999999999</v>
      </c>
      <c r="BZ1000">
        <v>10.949769999999999</v>
      </c>
      <c r="CA1000">
        <v>9.1517940000000007</v>
      </c>
      <c r="CB1000">
        <v>-4.1318359999999998</v>
      </c>
      <c r="CC1000">
        <v>-2.939819</v>
      </c>
      <c r="CD1000">
        <v>16.02948</v>
      </c>
      <c r="CE1000">
        <v>11.076230000000001</v>
      </c>
      <c r="CF1000">
        <v>0.35302729999999999</v>
      </c>
      <c r="CG1000">
        <v>-18.390080000000001</v>
      </c>
      <c r="CH1000">
        <v>16.205079999999999</v>
      </c>
      <c r="CI1000">
        <v>31.534790000000001</v>
      </c>
      <c r="CJ1000">
        <v>51.237119999999997</v>
      </c>
      <c r="CK1000">
        <v>64.156980000000004</v>
      </c>
      <c r="CL1000">
        <v>40.540410000000001</v>
      </c>
      <c r="CM1000">
        <v>20.335570000000001</v>
      </c>
      <c r="CN1000">
        <v>20.73273</v>
      </c>
      <c r="CO1000">
        <v>20.40973</v>
      </c>
      <c r="CP1000">
        <v>-20.426089999999999</v>
      </c>
      <c r="CQ1000">
        <v>39.084899999999998</v>
      </c>
      <c r="CR1000">
        <v>43.600760000000001</v>
      </c>
      <c r="CS1000">
        <v>18.450859999999999</v>
      </c>
      <c r="CT1000">
        <v>16.13955</v>
      </c>
      <c r="CU1000">
        <v>92.486760000000004</v>
      </c>
      <c r="CV1000">
        <v>14.129949999999999</v>
      </c>
      <c r="CW1000">
        <v>15.97425</v>
      </c>
      <c r="CX1000">
        <v>22.312950000000001</v>
      </c>
      <c r="CY1000">
        <v>30.460709999999999</v>
      </c>
      <c r="CZ1000">
        <v>53.914479999999998</v>
      </c>
      <c r="DA1000">
        <v>72.332449999999994</v>
      </c>
      <c r="DB1000">
        <v>90.57526</v>
      </c>
      <c r="DC1000">
        <v>92.225059999999999</v>
      </c>
      <c r="DD1000">
        <v>139.13730000000001</v>
      </c>
      <c r="DE1000">
        <v>186.8503</v>
      </c>
      <c r="DF1000">
        <v>121.304</v>
      </c>
      <c r="DG1000">
        <v>146.8647</v>
      </c>
      <c r="DH1000">
        <v>124.0874</v>
      </c>
      <c r="DI1000">
        <v>112.8989</v>
      </c>
      <c r="DJ1000">
        <v>54.905889999999999</v>
      </c>
      <c r="DK1000">
        <v>46.648510000000002</v>
      </c>
      <c r="DL1000">
        <v>40.674030000000002</v>
      </c>
      <c r="DM1000">
        <v>33.828150000000001</v>
      </c>
      <c r="DN1000">
        <v>39.676360000000003</v>
      </c>
      <c r="DO1000">
        <v>20</v>
      </c>
      <c r="DP1000">
        <v>21</v>
      </c>
      <c r="DR1000" s="20"/>
    </row>
    <row r="1001" spans="1:122" hidden="1" x14ac:dyDescent="0.25">
      <c r="A1001" t="str">
        <f t="shared" si="15"/>
        <v>sublap_id-SLAP_PGSB_All CBP_44398</v>
      </c>
      <c r="B1001" t="s">
        <v>62</v>
      </c>
      <c r="C1001" t="s">
        <v>281</v>
      </c>
      <c r="D1001" t="s">
        <v>61</v>
      </c>
      <c r="E1001" t="s">
        <v>282</v>
      </c>
      <c r="F1001" t="s">
        <v>61</v>
      </c>
      <c r="G1001" t="s">
        <v>61</v>
      </c>
      <c r="H1001" t="s">
        <v>61</v>
      </c>
      <c r="I1001" t="s">
        <v>61</v>
      </c>
      <c r="J1001" t="s">
        <v>61</v>
      </c>
      <c r="K1001" t="s">
        <v>197</v>
      </c>
      <c r="L1001" s="18">
        <v>44398</v>
      </c>
      <c r="M1001">
        <v>20</v>
      </c>
      <c r="N1001">
        <v>21</v>
      </c>
      <c r="O1001" t="s">
        <v>263</v>
      </c>
      <c r="P1001">
        <v>40</v>
      </c>
      <c r="Q1001">
        <v>40</v>
      </c>
      <c r="R1001">
        <v>0</v>
      </c>
      <c r="S1001">
        <v>0</v>
      </c>
      <c r="T1001">
        <v>0</v>
      </c>
      <c r="U1001">
        <v>0</v>
      </c>
      <c r="V1001">
        <v>0</v>
      </c>
      <c r="W1001">
        <v>6019.2804999999998</v>
      </c>
      <c r="X1001">
        <v>6008.5870000000004</v>
      </c>
      <c r="Y1001">
        <v>5891.7475000000004</v>
      </c>
      <c r="Z1001">
        <v>5821.1154999999999</v>
      </c>
      <c r="AA1001">
        <v>5889.8940000000002</v>
      </c>
      <c r="AB1001">
        <v>6013.0275000000001</v>
      </c>
      <c r="AC1001">
        <v>6332.884</v>
      </c>
      <c r="AD1001">
        <v>6653.8649999999998</v>
      </c>
      <c r="AE1001">
        <v>7126.0039999999999</v>
      </c>
      <c r="AF1001">
        <v>7760.1395000000002</v>
      </c>
      <c r="AG1001">
        <v>8398.5355</v>
      </c>
      <c r="AH1001">
        <v>8594.6054999999997</v>
      </c>
      <c r="AI1001">
        <v>8609.4030000000002</v>
      </c>
      <c r="AJ1001">
        <v>8604.8004999999994</v>
      </c>
      <c r="AK1001">
        <v>8620.3435000000009</v>
      </c>
      <c r="AL1001">
        <v>8458.9884999999995</v>
      </c>
      <c r="AM1001">
        <v>8240.27</v>
      </c>
      <c r="AN1001">
        <v>8227.7525000000005</v>
      </c>
      <c r="AO1001">
        <v>8017.5664999999999</v>
      </c>
      <c r="AP1001">
        <v>7313.5039999999999</v>
      </c>
      <c r="AQ1001">
        <v>6981.5659999999998</v>
      </c>
      <c r="AR1001">
        <v>7041.2934999999998</v>
      </c>
      <c r="AS1001">
        <v>6212.0645000000004</v>
      </c>
      <c r="AT1001">
        <v>6091.4044999999996</v>
      </c>
      <c r="AU1001">
        <v>62.5</v>
      </c>
      <c r="AV1001">
        <v>62.5</v>
      </c>
      <c r="AW1001">
        <v>61.5</v>
      </c>
      <c r="AX1001">
        <v>60.5</v>
      </c>
      <c r="AY1001">
        <v>59</v>
      </c>
      <c r="AZ1001">
        <v>58.5</v>
      </c>
      <c r="BA1001">
        <v>58</v>
      </c>
      <c r="BB1001">
        <v>60</v>
      </c>
      <c r="BC1001">
        <v>63.5</v>
      </c>
      <c r="BD1001">
        <v>67</v>
      </c>
      <c r="BE1001">
        <v>69.5</v>
      </c>
      <c r="BF1001">
        <v>72</v>
      </c>
      <c r="BG1001">
        <v>74</v>
      </c>
      <c r="BH1001">
        <v>74.5</v>
      </c>
      <c r="BI1001">
        <v>76</v>
      </c>
      <c r="BJ1001">
        <v>76</v>
      </c>
      <c r="BK1001">
        <v>76.5</v>
      </c>
      <c r="BL1001">
        <v>74</v>
      </c>
      <c r="BM1001">
        <v>73</v>
      </c>
      <c r="BN1001">
        <v>71.5</v>
      </c>
      <c r="BO1001">
        <v>68.5</v>
      </c>
      <c r="BP1001">
        <v>66</v>
      </c>
      <c r="BQ1001">
        <v>64.5</v>
      </c>
      <c r="BR1001">
        <v>62.5</v>
      </c>
      <c r="BS1001">
        <v>-13.90522</v>
      </c>
      <c r="BT1001">
        <v>-19.641220000000001</v>
      </c>
      <c r="BU1001">
        <v>15.297750000000001</v>
      </c>
      <c r="BV1001">
        <v>51.788400000000003</v>
      </c>
      <c r="BW1001">
        <v>102.1698</v>
      </c>
      <c r="BX1001">
        <v>150.81379999999999</v>
      </c>
      <c r="BY1001">
        <v>131.9768</v>
      </c>
      <c r="BZ1001">
        <v>7.0811869999999999</v>
      </c>
      <c r="CA1001">
        <v>-179.4349</v>
      </c>
      <c r="CB1001">
        <v>-214.82830000000001</v>
      </c>
      <c r="CC1001">
        <v>-402.24959999999999</v>
      </c>
      <c r="CD1001">
        <v>-288.541</v>
      </c>
      <c r="CE1001">
        <v>-168.6216</v>
      </c>
      <c r="CF1001">
        <v>-100.63639999999999</v>
      </c>
      <c r="CG1001">
        <v>-34.665909999999997</v>
      </c>
      <c r="CH1001">
        <v>-37.96555</v>
      </c>
      <c r="CI1001">
        <v>182.0017</v>
      </c>
      <c r="CJ1001">
        <v>-58.999830000000003</v>
      </c>
      <c r="CK1001">
        <v>-93.984480000000005</v>
      </c>
      <c r="CL1001">
        <v>295.94589999999999</v>
      </c>
      <c r="CM1001">
        <v>213.78739999999999</v>
      </c>
      <c r="CN1001">
        <v>-157.70429999999999</v>
      </c>
      <c r="CO1001">
        <v>4.4416219999999997</v>
      </c>
      <c r="CP1001">
        <v>34.55498</v>
      </c>
      <c r="CQ1001">
        <v>401.09890000000001</v>
      </c>
      <c r="CR1001">
        <v>170.74289999999999</v>
      </c>
      <c r="CS1001">
        <v>147.66329999999999</v>
      </c>
      <c r="CT1001">
        <v>140.60730000000001</v>
      </c>
      <c r="CU1001">
        <v>156.33199999999999</v>
      </c>
      <c r="CV1001">
        <v>103.7659</v>
      </c>
      <c r="CW1001">
        <v>117.2784</v>
      </c>
      <c r="CX1001">
        <v>73.335530000000006</v>
      </c>
      <c r="CY1001">
        <v>170.71420000000001</v>
      </c>
      <c r="CZ1001">
        <v>378.84629999999999</v>
      </c>
      <c r="DA1001">
        <v>1108.1969999999999</v>
      </c>
      <c r="DB1001">
        <v>1610.739</v>
      </c>
      <c r="DC1001">
        <v>2273.8069999999998</v>
      </c>
      <c r="DD1001">
        <v>2919.1080000000002</v>
      </c>
      <c r="DE1001">
        <v>3029.5340000000001</v>
      </c>
      <c r="DF1001">
        <v>2072.8119999999999</v>
      </c>
      <c r="DG1001">
        <v>2186.4740000000002</v>
      </c>
      <c r="DH1001">
        <v>1602.98</v>
      </c>
      <c r="DI1001">
        <v>1568.9639999999999</v>
      </c>
      <c r="DJ1001">
        <v>1097.673</v>
      </c>
      <c r="DK1001">
        <v>650.6549</v>
      </c>
      <c r="DL1001">
        <v>529.86879999999996</v>
      </c>
      <c r="DM1001">
        <v>365.83300000000003</v>
      </c>
      <c r="DN1001">
        <v>325.61369999999999</v>
      </c>
      <c r="DO1001">
        <v>20</v>
      </c>
      <c r="DP1001">
        <v>21</v>
      </c>
      <c r="DR1001" s="20"/>
    </row>
    <row r="1002" spans="1:122" hidden="1" x14ac:dyDescent="0.25">
      <c r="A1002" t="str">
        <f t="shared" si="15"/>
        <v>Aggregator-Enel X_All CBP_44398</v>
      </c>
      <c r="B1002" t="s">
        <v>62</v>
      </c>
      <c r="C1002" t="s">
        <v>265</v>
      </c>
      <c r="D1002" t="s">
        <v>61</v>
      </c>
      <c r="E1002" t="s">
        <v>61</v>
      </c>
      <c r="F1002" t="s">
        <v>266</v>
      </c>
      <c r="G1002" t="s">
        <v>61</v>
      </c>
      <c r="H1002" t="s">
        <v>61</v>
      </c>
      <c r="I1002" t="s">
        <v>61</v>
      </c>
      <c r="J1002" t="s">
        <v>61</v>
      </c>
      <c r="K1002" t="s">
        <v>197</v>
      </c>
      <c r="L1002" s="18">
        <v>44398</v>
      </c>
      <c r="M1002">
        <v>20</v>
      </c>
      <c r="N1002">
        <v>21</v>
      </c>
      <c r="O1002" t="s">
        <v>263</v>
      </c>
      <c r="P1002">
        <v>47</v>
      </c>
      <c r="Q1002">
        <v>46</v>
      </c>
      <c r="R1002">
        <v>0</v>
      </c>
      <c r="S1002">
        <v>0</v>
      </c>
      <c r="T1002">
        <v>0</v>
      </c>
      <c r="U1002">
        <v>0</v>
      </c>
      <c r="V1002">
        <v>0</v>
      </c>
      <c r="W1002">
        <v>10060.376</v>
      </c>
      <c r="X1002">
        <v>9944.7831000000006</v>
      </c>
      <c r="Y1002">
        <v>9448.9897999999994</v>
      </c>
      <c r="Z1002">
        <v>9350.3644000000004</v>
      </c>
      <c r="AA1002">
        <v>9617.5732000000007</v>
      </c>
      <c r="AB1002">
        <v>9845.2152000000006</v>
      </c>
      <c r="AC1002">
        <v>10416.573</v>
      </c>
      <c r="AD1002">
        <v>11144.829</v>
      </c>
      <c r="AE1002">
        <v>11433.944</v>
      </c>
      <c r="AF1002">
        <v>12085.958000000001</v>
      </c>
      <c r="AG1002">
        <v>12878.128000000001</v>
      </c>
      <c r="AH1002">
        <v>13079.217000000001</v>
      </c>
      <c r="AI1002">
        <v>13135.813</v>
      </c>
      <c r="AJ1002">
        <v>13271.84</v>
      </c>
      <c r="AK1002">
        <v>12913.763999999999</v>
      </c>
      <c r="AL1002">
        <v>12831.525</v>
      </c>
      <c r="AM1002">
        <v>12733.397999999999</v>
      </c>
      <c r="AN1002">
        <v>12678.11</v>
      </c>
      <c r="AO1002">
        <v>11875.829</v>
      </c>
      <c r="AP1002">
        <v>10051.157999999999</v>
      </c>
      <c r="AQ1002">
        <v>9469.9186000000009</v>
      </c>
      <c r="AR1002">
        <v>10764.904</v>
      </c>
      <c r="AS1002">
        <v>10462.777</v>
      </c>
      <c r="AT1002">
        <v>10382.136</v>
      </c>
      <c r="AU1002">
        <v>61.880434999999999</v>
      </c>
      <c r="AV1002">
        <v>61.891303999999998</v>
      </c>
      <c r="AW1002">
        <v>60.923912999999999</v>
      </c>
      <c r="AX1002">
        <v>59.956522</v>
      </c>
      <c r="AY1002">
        <v>58.586956999999998</v>
      </c>
      <c r="AZ1002">
        <v>58.065216999999997</v>
      </c>
      <c r="BA1002">
        <v>57.543478</v>
      </c>
      <c r="BB1002">
        <v>59.413043000000002</v>
      </c>
      <c r="BC1002">
        <v>62.782609000000001</v>
      </c>
      <c r="BD1002">
        <v>66.271738999999997</v>
      </c>
      <c r="BE1002">
        <v>68.728261000000003</v>
      </c>
      <c r="BF1002">
        <v>71.293477999999993</v>
      </c>
      <c r="BG1002">
        <v>73.336956999999998</v>
      </c>
      <c r="BH1002">
        <v>73.989130000000003</v>
      </c>
      <c r="BI1002">
        <v>75.445651999999995</v>
      </c>
      <c r="BJ1002">
        <v>75.652174000000002</v>
      </c>
      <c r="BK1002">
        <v>76.108695999999995</v>
      </c>
      <c r="BL1002">
        <v>73.771738999999997</v>
      </c>
      <c r="BM1002">
        <v>72.619564999999994</v>
      </c>
      <c r="BN1002">
        <v>71.043477999999993</v>
      </c>
      <c r="BO1002">
        <v>67.956522000000007</v>
      </c>
      <c r="BP1002">
        <v>65.402174000000002</v>
      </c>
      <c r="BQ1002">
        <v>63.913043000000002</v>
      </c>
      <c r="BR1002">
        <v>61.978261000000003</v>
      </c>
      <c r="BS1002">
        <v>6.570074</v>
      </c>
      <c r="BT1002">
        <v>-14.25445</v>
      </c>
      <c r="BU1002">
        <v>8.0069579999999991</v>
      </c>
      <c r="BV1002">
        <v>28.918769999999999</v>
      </c>
      <c r="BW1002">
        <v>82.643990000000002</v>
      </c>
      <c r="BX1002">
        <v>56.186439999999997</v>
      </c>
      <c r="BY1002">
        <v>160.57499999999999</v>
      </c>
      <c r="BZ1002">
        <v>-138.85640000000001</v>
      </c>
      <c r="CA1002">
        <v>-185.37389999999999</v>
      </c>
      <c r="CB1002">
        <v>19.222709999999999</v>
      </c>
      <c r="CC1002">
        <v>-259.79090000000002</v>
      </c>
      <c r="CD1002">
        <v>-111.99939999999999</v>
      </c>
      <c r="CE1002">
        <v>62.340339999999998</v>
      </c>
      <c r="CF1002">
        <v>20.986989999999999</v>
      </c>
      <c r="CG1002">
        <v>455.54570000000001</v>
      </c>
      <c r="CH1002">
        <v>359.9511</v>
      </c>
      <c r="CI1002">
        <v>427.57429999999999</v>
      </c>
      <c r="CJ1002">
        <v>331.89170000000001</v>
      </c>
      <c r="CK1002">
        <v>898.3116</v>
      </c>
      <c r="CL1002">
        <v>2366.4259999999999</v>
      </c>
      <c r="CM1002">
        <v>2461.9259999999999</v>
      </c>
      <c r="CN1002">
        <v>757.82470000000001</v>
      </c>
      <c r="CO1002">
        <v>293.3383</v>
      </c>
      <c r="CP1002">
        <v>200.58439999999999</v>
      </c>
      <c r="CQ1002">
        <v>12251.49</v>
      </c>
      <c r="CR1002">
        <v>6842.9080000000004</v>
      </c>
      <c r="CS1002">
        <v>6632.567</v>
      </c>
      <c r="CT1002">
        <v>5642.1570000000002</v>
      </c>
      <c r="CU1002">
        <v>5585.7520000000004</v>
      </c>
      <c r="CV1002">
        <v>4203.9309999999996</v>
      </c>
      <c r="CW1002">
        <v>2333.873</v>
      </c>
      <c r="CX1002">
        <v>2912.498</v>
      </c>
      <c r="CY1002">
        <v>4998.1239999999998</v>
      </c>
      <c r="CZ1002">
        <v>13932.23</v>
      </c>
      <c r="DA1002">
        <v>17237.78</v>
      </c>
      <c r="DB1002">
        <v>25658.9</v>
      </c>
      <c r="DC1002">
        <v>17862.73</v>
      </c>
      <c r="DD1002">
        <v>16067.67</v>
      </c>
      <c r="DE1002">
        <v>16455.599999999999</v>
      </c>
      <c r="DF1002">
        <v>15945.37</v>
      </c>
      <c r="DG1002">
        <v>16513.63</v>
      </c>
      <c r="DH1002">
        <v>9790.7579999999998</v>
      </c>
      <c r="DI1002">
        <v>9056.8459999999995</v>
      </c>
      <c r="DJ1002">
        <v>8852.2780000000002</v>
      </c>
      <c r="DK1002">
        <v>8047.6030000000001</v>
      </c>
      <c r="DL1002">
        <v>7571.3760000000002</v>
      </c>
      <c r="DM1002">
        <v>7977.2309999999998</v>
      </c>
      <c r="DN1002">
        <v>9331.41</v>
      </c>
      <c r="DO1002">
        <v>20</v>
      </c>
      <c r="DP1002">
        <v>21</v>
      </c>
      <c r="DR1002" s="20"/>
    </row>
    <row r="1003" spans="1:122" hidden="1" x14ac:dyDescent="0.25">
      <c r="A1003" t="str">
        <f t="shared" si="15"/>
        <v>LCA-Other_All CBP_44398</v>
      </c>
      <c r="B1003" t="s">
        <v>62</v>
      </c>
      <c r="C1003" t="s">
        <v>212</v>
      </c>
      <c r="D1003" t="s">
        <v>32</v>
      </c>
      <c r="E1003" t="s">
        <v>61</v>
      </c>
      <c r="F1003" t="s">
        <v>61</v>
      </c>
      <c r="G1003" t="s">
        <v>61</v>
      </c>
      <c r="H1003" t="s">
        <v>61</v>
      </c>
      <c r="I1003" t="s">
        <v>61</v>
      </c>
      <c r="J1003" t="s">
        <v>61</v>
      </c>
      <c r="K1003" t="s">
        <v>197</v>
      </c>
      <c r="L1003" s="18">
        <v>44398</v>
      </c>
      <c r="M1003">
        <v>20</v>
      </c>
      <c r="N1003">
        <v>21</v>
      </c>
      <c r="O1003" t="s">
        <v>263</v>
      </c>
      <c r="P1003">
        <v>1</v>
      </c>
      <c r="Q1003">
        <v>1</v>
      </c>
      <c r="R1003">
        <v>0</v>
      </c>
      <c r="S1003">
        <v>0</v>
      </c>
      <c r="T1003">
        <v>1</v>
      </c>
      <c r="U1003">
        <v>0</v>
      </c>
      <c r="V1003">
        <v>1</v>
      </c>
      <c r="W1003">
        <v>3.04</v>
      </c>
      <c r="X1003">
        <v>3.04</v>
      </c>
      <c r="Y1003">
        <v>3.04</v>
      </c>
      <c r="Z1003">
        <v>3.04</v>
      </c>
      <c r="AA1003">
        <v>2.88</v>
      </c>
      <c r="AB1003">
        <v>3.04</v>
      </c>
      <c r="AC1003">
        <v>3.04</v>
      </c>
      <c r="AD1003">
        <v>3.04</v>
      </c>
      <c r="AE1003">
        <v>3.04</v>
      </c>
      <c r="AF1003">
        <v>2.88</v>
      </c>
      <c r="AG1003">
        <v>3.04</v>
      </c>
      <c r="AH1003">
        <v>3.2</v>
      </c>
      <c r="AI1003">
        <v>2.88</v>
      </c>
      <c r="AJ1003">
        <v>3.04</v>
      </c>
      <c r="AK1003">
        <v>3.04</v>
      </c>
      <c r="AL1003">
        <v>3.04</v>
      </c>
      <c r="AM1003">
        <v>2.88</v>
      </c>
      <c r="AN1003">
        <v>3.04</v>
      </c>
      <c r="AO1003">
        <v>3.04</v>
      </c>
      <c r="AP1003">
        <v>3.04</v>
      </c>
      <c r="AQ1003">
        <v>2.88</v>
      </c>
      <c r="AR1003">
        <v>3.04</v>
      </c>
      <c r="AS1003">
        <v>3.04</v>
      </c>
      <c r="AT1003">
        <v>2.88</v>
      </c>
      <c r="AU1003">
        <v>59.5</v>
      </c>
      <c r="AV1003">
        <v>60.5</v>
      </c>
      <c r="AW1003">
        <v>58</v>
      </c>
      <c r="AX1003">
        <v>56.5</v>
      </c>
      <c r="AY1003">
        <v>55.5</v>
      </c>
      <c r="AZ1003">
        <v>54</v>
      </c>
      <c r="BA1003">
        <v>53</v>
      </c>
      <c r="BB1003">
        <v>55</v>
      </c>
      <c r="BC1003">
        <v>59.5</v>
      </c>
      <c r="BD1003">
        <v>66</v>
      </c>
      <c r="BE1003">
        <v>68</v>
      </c>
      <c r="BF1003">
        <v>72</v>
      </c>
      <c r="BG1003">
        <v>76</v>
      </c>
      <c r="BH1003">
        <v>78.5</v>
      </c>
      <c r="BI1003">
        <v>81</v>
      </c>
      <c r="BJ1003">
        <v>85</v>
      </c>
      <c r="BK1003">
        <v>85</v>
      </c>
      <c r="BL1003">
        <v>83</v>
      </c>
      <c r="BM1003">
        <v>79.5</v>
      </c>
      <c r="BN1003">
        <v>76</v>
      </c>
      <c r="BO1003">
        <v>70.5</v>
      </c>
      <c r="BP1003">
        <v>66.5</v>
      </c>
      <c r="BQ1003">
        <v>64</v>
      </c>
      <c r="BR1003">
        <v>60.5</v>
      </c>
      <c r="BS1003">
        <v>119.71169999999999</v>
      </c>
      <c r="BT1003">
        <v>13.951589999999999</v>
      </c>
      <c r="BU1003">
        <v>13.53979</v>
      </c>
      <c r="BV1003">
        <v>13.917310000000001</v>
      </c>
      <c r="BW1003">
        <v>12.209440000000001</v>
      </c>
      <c r="BX1003">
        <v>10.16216</v>
      </c>
      <c r="BY1003">
        <v>4.8487669999999996</v>
      </c>
      <c r="BZ1003">
        <v>-10.201309999999999</v>
      </c>
      <c r="CA1003">
        <v>-14.80166</v>
      </c>
      <c r="CB1003">
        <v>-0.24510480000000001</v>
      </c>
      <c r="CC1003">
        <v>5.8856089999999996</v>
      </c>
      <c r="CD1003">
        <v>46.8123</v>
      </c>
      <c r="CE1003">
        <v>59.580620000000003</v>
      </c>
      <c r="CF1003">
        <v>55.836329999999997</v>
      </c>
      <c r="CG1003">
        <v>56.290579999999999</v>
      </c>
      <c r="CH1003">
        <v>75.560850000000002</v>
      </c>
      <c r="CI1003">
        <v>64.682460000000006</v>
      </c>
      <c r="CJ1003">
        <v>64.03895</v>
      </c>
      <c r="CK1003">
        <v>63.371169999999999</v>
      </c>
      <c r="CL1003">
        <v>63.654319999999998</v>
      </c>
      <c r="CM1003">
        <v>66.778450000000007</v>
      </c>
      <c r="CN1003">
        <v>63.804020000000001</v>
      </c>
      <c r="CO1003">
        <v>70.127380000000002</v>
      </c>
      <c r="CP1003">
        <v>67.11036</v>
      </c>
      <c r="CQ1003">
        <v>3161.328</v>
      </c>
      <c r="CR1003">
        <v>347.67469999999997</v>
      </c>
      <c r="CS1003">
        <v>302.21570000000003</v>
      </c>
      <c r="CT1003">
        <v>295.22669999999999</v>
      </c>
      <c r="CU1003">
        <v>266.58499999999998</v>
      </c>
      <c r="CV1003">
        <v>214.37350000000001</v>
      </c>
      <c r="CW1003">
        <v>108.7604</v>
      </c>
      <c r="CX1003">
        <v>52.45391</v>
      </c>
      <c r="CY1003">
        <v>230.4316</v>
      </c>
      <c r="CZ1003">
        <v>217.7465</v>
      </c>
      <c r="DA1003">
        <v>378.45080000000002</v>
      </c>
      <c r="DB1003">
        <v>735.92380000000003</v>
      </c>
      <c r="DC1003">
        <v>810.0154</v>
      </c>
      <c r="DD1003">
        <v>928.3587</v>
      </c>
      <c r="DE1003">
        <v>936.49710000000005</v>
      </c>
      <c r="DF1003">
        <v>1166.241</v>
      </c>
      <c r="DG1003">
        <v>1228.4490000000001</v>
      </c>
      <c r="DH1003">
        <v>1238.9110000000001</v>
      </c>
      <c r="DI1003">
        <v>1188.6579999999999</v>
      </c>
      <c r="DJ1003">
        <v>1298.288</v>
      </c>
      <c r="DK1003">
        <v>1512.5830000000001</v>
      </c>
      <c r="DL1003">
        <v>1606.2149999999999</v>
      </c>
      <c r="DM1003">
        <v>1634.01</v>
      </c>
      <c r="DN1003">
        <v>2240.723</v>
      </c>
      <c r="DO1003">
        <v>20</v>
      </c>
      <c r="DP1003">
        <v>21</v>
      </c>
      <c r="DR1003" s="20"/>
    </row>
    <row r="1004" spans="1:122" hidden="1" x14ac:dyDescent="0.25">
      <c r="A1004" t="str">
        <f t="shared" si="15"/>
        <v>sublap_id-SLAP_PGEB_All CBP_44398</v>
      </c>
      <c r="B1004" t="s">
        <v>62</v>
      </c>
      <c r="C1004" t="s">
        <v>287</v>
      </c>
      <c r="D1004" t="s">
        <v>61</v>
      </c>
      <c r="E1004" t="s">
        <v>288</v>
      </c>
      <c r="F1004" t="s">
        <v>61</v>
      </c>
      <c r="G1004" t="s">
        <v>61</v>
      </c>
      <c r="H1004" t="s">
        <v>61</v>
      </c>
      <c r="I1004" t="s">
        <v>61</v>
      </c>
      <c r="J1004" t="s">
        <v>61</v>
      </c>
      <c r="K1004" t="s">
        <v>197</v>
      </c>
      <c r="L1004" s="18">
        <v>44398</v>
      </c>
      <c r="M1004">
        <v>20</v>
      </c>
      <c r="N1004">
        <v>21</v>
      </c>
      <c r="O1004" t="s">
        <v>263</v>
      </c>
      <c r="P1004">
        <v>1</v>
      </c>
      <c r="Q1004">
        <v>1</v>
      </c>
      <c r="R1004">
        <v>0</v>
      </c>
      <c r="S1004">
        <v>0</v>
      </c>
      <c r="T1004">
        <v>1</v>
      </c>
      <c r="U1004">
        <v>0</v>
      </c>
      <c r="V1004">
        <v>1</v>
      </c>
      <c r="W1004">
        <v>1784.76</v>
      </c>
      <c r="X1004">
        <v>1826.88</v>
      </c>
      <c r="Y1004">
        <v>1824.66</v>
      </c>
      <c r="Z1004">
        <v>1825.02</v>
      </c>
      <c r="AA1004">
        <v>1792.5</v>
      </c>
      <c r="AB1004">
        <v>1791.72</v>
      </c>
      <c r="AC1004">
        <v>1824.3</v>
      </c>
      <c r="AD1004">
        <v>1825.5</v>
      </c>
      <c r="AE1004">
        <v>1824.78</v>
      </c>
      <c r="AF1004">
        <v>1826.04</v>
      </c>
      <c r="AG1004">
        <v>1827.18</v>
      </c>
      <c r="AH1004">
        <v>1823.94</v>
      </c>
      <c r="AI1004">
        <v>1828.56</v>
      </c>
      <c r="AJ1004">
        <v>1827.42</v>
      </c>
      <c r="AK1004">
        <v>1826.64</v>
      </c>
      <c r="AL1004">
        <v>1826.4</v>
      </c>
      <c r="AM1004">
        <v>1827.36</v>
      </c>
      <c r="AN1004">
        <v>1826.16</v>
      </c>
      <c r="AO1004">
        <v>1444.74</v>
      </c>
      <c r="AP1004">
        <v>468.6</v>
      </c>
      <c r="AQ1004">
        <v>300.72000000000003</v>
      </c>
      <c r="AR1004">
        <v>1406.4</v>
      </c>
      <c r="AS1004">
        <v>1791.9</v>
      </c>
      <c r="AT1004">
        <v>1806.78</v>
      </c>
      <c r="AU1004">
        <v>61</v>
      </c>
      <c r="AV1004">
        <v>61</v>
      </c>
      <c r="AW1004">
        <v>60</v>
      </c>
      <c r="AX1004">
        <v>60</v>
      </c>
      <c r="AY1004">
        <v>59</v>
      </c>
      <c r="AZ1004">
        <v>58</v>
      </c>
      <c r="BA1004">
        <v>59</v>
      </c>
      <c r="BB1004">
        <v>61</v>
      </c>
      <c r="BC1004">
        <v>64</v>
      </c>
      <c r="BD1004">
        <v>67</v>
      </c>
      <c r="BE1004">
        <v>70</v>
      </c>
      <c r="BF1004">
        <v>72.5</v>
      </c>
      <c r="BG1004">
        <v>75.5</v>
      </c>
      <c r="BH1004">
        <v>77.5</v>
      </c>
      <c r="BI1004">
        <v>79.5</v>
      </c>
      <c r="BJ1004">
        <v>81</v>
      </c>
      <c r="BK1004">
        <v>80.5</v>
      </c>
      <c r="BL1004">
        <v>78.5</v>
      </c>
      <c r="BM1004">
        <v>75.5</v>
      </c>
      <c r="BN1004">
        <v>73</v>
      </c>
      <c r="BO1004">
        <v>68</v>
      </c>
      <c r="BP1004">
        <v>64.5</v>
      </c>
      <c r="BQ1004">
        <v>62.5</v>
      </c>
      <c r="BR1004">
        <v>62</v>
      </c>
      <c r="BS1004">
        <v>105.5916</v>
      </c>
      <c r="BT1004">
        <v>-24.07385</v>
      </c>
      <c r="BU1004">
        <v>-17.88843</v>
      </c>
      <c r="BV1004">
        <v>-16.058350000000001</v>
      </c>
      <c r="BW1004">
        <v>26.23743</v>
      </c>
      <c r="BX1004">
        <v>44.278199999999998</v>
      </c>
      <c r="BY1004">
        <v>-2.3861080000000001</v>
      </c>
      <c r="BZ1004">
        <v>-29.439450000000001</v>
      </c>
      <c r="CA1004">
        <v>-94.685670000000002</v>
      </c>
      <c r="CB1004">
        <v>55.995609999999999</v>
      </c>
      <c r="CC1004">
        <v>80.907589999999999</v>
      </c>
      <c r="CD1004">
        <v>45.306269999999998</v>
      </c>
      <c r="CE1004">
        <v>105.55929999999999</v>
      </c>
      <c r="CF1004">
        <v>154.995</v>
      </c>
      <c r="CG1004">
        <v>162.9606</v>
      </c>
      <c r="CH1004">
        <v>162.06180000000001</v>
      </c>
      <c r="CI1004">
        <v>160.0635</v>
      </c>
      <c r="CJ1004">
        <v>237.36320000000001</v>
      </c>
      <c r="CK1004">
        <v>647.9502</v>
      </c>
      <c r="CL1004">
        <v>1618.193</v>
      </c>
      <c r="CM1004">
        <v>1752.741</v>
      </c>
      <c r="CN1004">
        <v>657.89340000000004</v>
      </c>
      <c r="CO1004">
        <v>257.45179999999999</v>
      </c>
      <c r="CP1004">
        <v>200.01990000000001</v>
      </c>
      <c r="CQ1004">
        <v>6937.1559999999999</v>
      </c>
      <c r="CR1004">
        <v>4756.9930000000004</v>
      </c>
      <c r="CS1004">
        <v>4395.567</v>
      </c>
      <c r="CT1004">
        <v>4138.4489999999996</v>
      </c>
      <c r="CU1004">
        <v>3669.0909999999999</v>
      </c>
      <c r="CV1004">
        <v>2937.4090000000001</v>
      </c>
      <c r="CW1004">
        <v>1513.8520000000001</v>
      </c>
      <c r="CX1004">
        <v>2002.8889999999999</v>
      </c>
      <c r="CY1004">
        <v>3711.7060000000001</v>
      </c>
      <c r="CZ1004">
        <v>11889.8</v>
      </c>
      <c r="DA1004">
        <v>14200.87</v>
      </c>
      <c r="DB1004">
        <v>21382.71</v>
      </c>
      <c r="DC1004">
        <v>12769.63</v>
      </c>
      <c r="DD1004">
        <v>10258.83</v>
      </c>
      <c r="DE1004">
        <v>9661.7800000000007</v>
      </c>
      <c r="DF1004">
        <v>10535.85</v>
      </c>
      <c r="DG1004">
        <v>10996.73</v>
      </c>
      <c r="DH1004">
        <v>5570.223</v>
      </c>
      <c r="DI1004">
        <v>5046.366</v>
      </c>
      <c r="DJ1004">
        <v>5448.3360000000002</v>
      </c>
      <c r="DK1004">
        <v>5388.7179999999998</v>
      </c>
      <c r="DL1004">
        <v>5205.6639999999998</v>
      </c>
      <c r="DM1004">
        <v>5061.942</v>
      </c>
      <c r="DN1004">
        <v>7131.6270000000004</v>
      </c>
      <c r="DO1004">
        <v>20</v>
      </c>
      <c r="DP1004">
        <v>21</v>
      </c>
    </row>
    <row r="1005" spans="1:122" hidden="1" x14ac:dyDescent="0.25">
      <c r="A1005" t="str">
        <f t="shared" si="15"/>
        <v>Size_Grp-200 kW and above_All CBP_44398</v>
      </c>
      <c r="B1005" t="s">
        <v>62</v>
      </c>
      <c r="C1005" t="s">
        <v>207</v>
      </c>
      <c r="D1005" t="s">
        <v>61</v>
      </c>
      <c r="E1005" t="s">
        <v>61</v>
      </c>
      <c r="F1005" t="s">
        <v>61</v>
      </c>
      <c r="G1005" t="s">
        <v>61</v>
      </c>
      <c r="H1005" t="s">
        <v>61</v>
      </c>
      <c r="I1005" t="s">
        <v>61</v>
      </c>
      <c r="J1005" t="s">
        <v>102</v>
      </c>
      <c r="K1005" t="s">
        <v>197</v>
      </c>
      <c r="L1005" s="18">
        <v>44398</v>
      </c>
      <c r="M1005">
        <v>20</v>
      </c>
      <c r="N1005">
        <v>21</v>
      </c>
      <c r="O1005" t="s">
        <v>263</v>
      </c>
      <c r="P1005">
        <v>41</v>
      </c>
      <c r="Q1005">
        <v>39</v>
      </c>
      <c r="R1005">
        <v>1</v>
      </c>
      <c r="S1005">
        <v>0</v>
      </c>
      <c r="T1005">
        <v>0</v>
      </c>
      <c r="U1005">
        <v>0</v>
      </c>
      <c r="V1005">
        <v>0</v>
      </c>
      <c r="W1005">
        <v>19537.295999999998</v>
      </c>
      <c r="X1005">
        <v>18655.932000000001</v>
      </c>
      <c r="Y1005">
        <v>17987.606</v>
      </c>
      <c r="Z1005">
        <v>17922.147000000001</v>
      </c>
      <c r="AA1005">
        <v>18503.679</v>
      </c>
      <c r="AB1005">
        <v>19113.782999999999</v>
      </c>
      <c r="AC1005">
        <v>19248.206999999999</v>
      </c>
      <c r="AD1005">
        <v>19538.93</v>
      </c>
      <c r="AE1005">
        <v>19197.541000000001</v>
      </c>
      <c r="AF1005">
        <v>20353.319</v>
      </c>
      <c r="AG1005">
        <v>21673.190999999999</v>
      </c>
      <c r="AH1005">
        <v>22338.423999999999</v>
      </c>
      <c r="AI1005">
        <v>22848.613000000001</v>
      </c>
      <c r="AJ1005">
        <v>23797.367999999999</v>
      </c>
      <c r="AK1005">
        <v>23196.280999999999</v>
      </c>
      <c r="AL1005">
        <v>23426.431</v>
      </c>
      <c r="AM1005">
        <v>22922.767</v>
      </c>
      <c r="AN1005">
        <v>22565.008999999998</v>
      </c>
      <c r="AO1005">
        <v>21011.223999999998</v>
      </c>
      <c r="AP1005">
        <v>16831.322</v>
      </c>
      <c r="AQ1005">
        <v>15938.076999999999</v>
      </c>
      <c r="AR1005">
        <v>19188.701000000001</v>
      </c>
      <c r="AS1005">
        <v>20102.508000000002</v>
      </c>
      <c r="AT1005">
        <v>19767.333999999999</v>
      </c>
      <c r="AU1005">
        <v>61.255985000000003</v>
      </c>
      <c r="AV1005">
        <v>61.228433000000003</v>
      </c>
      <c r="AW1005">
        <v>60.320912</v>
      </c>
      <c r="AX1005">
        <v>59.399051</v>
      </c>
      <c r="AY1005">
        <v>58.316733999999997</v>
      </c>
      <c r="AZ1005">
        <v>57.83164</v>
      </c>
      <c r="BA1005">
        <v>57.200090000000003</v>
      </c>
      <c r="BB1005">
        <v>58.768630999999999</v>
      </c>
      <c r="BC1005">
        <v>61.849818999999997</v>
      </c>
      <c r="BD1005">
        <v>65.374548000000004</v>
      </c>
      <c r="BE1005">
        <v>67.730917000000005</v>
      </c>
      <c r="BF1005">
        <v>70.372855000000001</v>
      </c>
      <c r="BG1005">
        <v>72.501581000000002</v>
      </c>
      <c r="BH1005">
        <v>73.628388000000001</v>
      </c>
      <c r="BI1005">
        <v>75.062894999999997</v>
      </c>
      <c r="BJ1005">
        <v>75.739159999999998</v>
      </c>
      <c r="BK1005">
        <v>76.162149999999997</v>
      </c>
      <c r="BL1005">
        <v>74.23724</v>
      </c>
      <c r="BM1005">
        <v>72.888436999999996</v>
      </c>
      <c r="BN1005">
        <v>71.075880999999995</v>
      </c>
      <c r="BO1005">
        <v>67.764453000000003</v>
      </c>
      <c r="BP1005">
        <v>64.977191000000005</v>
      </c>
      <c r="BQ1005">
        <v>63.543812000000003</v>
      </c>
      <c r="BR1005">
        <v>61.647809000000002</v>
      </c>
      <c r="BS1005">
        <v>-604.39909999999998</v>
      </c>
      <c r="BT1005">
        <v>-179.13589999999999</v>
      </c>
      <c r="BU1005">
        <v>-86.922989999999999</v>
      </c>
      <c r="BV1005">
        <v>-25.65634</v>
      </c>
      <c r="BW1005">
        <v>-213.6961</v>
      </c>
      <c r="BX1005">
        <v>-488.42129999999997</v>
      </c>
      <c r="BY1005">
        <v>410.4581</v>
      </c>
      <c r="BZ1005">
        <v>251.5001</v>
      </c>
      <c r="CA1005">
        <v>279.98689999999999</v>
      </c>
      <c r="CB1005">
        <v>-128.9299</v>
      </c>
      <c r="CC1005">
        <v>-574.81209999999999</v>
      </c>
      <c r="CD1005">
        <v>-465.80770000000001</v>
      </c>
      <c r="CE1005">
        <v>-381.88740000000001</v>
      </c>
      <c r="CF1005">
        <v>-969.42930000000001</v>
      </c>
      <c r="CG1005">
        <v>-333.63200000000001</v>
      </c>
      <c r="CH1005">
        <v>-708.36320000000001</v>
      </c>
      <c r="CI1005">
        <v>-346.5754</v>
      </c>
      <c r="CJ1005">
        <v>-407.83199999999999</v>
      </c>
      <c r="CK1005">
        <v>810.25940000000003</v>
      </c>
      <c r="CL1005">
        <v>4428.299</v>
      </c>
      <c r="CM1005">
        <v>4629.03</v>
      </c>
      <c r="CN1005">
        <v>1099.171</v>
      </c>
      <c r="CO1005">
        <v>-73.428250000000006</v>
      </c>
      <c r="CP1005">
        <v>-22.946560000000002</v>
      </c>
      <c r="CQ1005">
        <v>43618.32</v>
      </c>
      <c r="CR1005">
        <v>24591.68</v>
      </c>
      <c r="CS1005">
        <v>22867.7</v>
      </c>
      <c r="CT1005">
        <v>21802.54</v>
      </c>
      <c r="CU1005">
        <v>18096.96</v>
      </c>
      <c r="CV1005">
        <v>12802.78</v>
      </c>
      <c r="CW1005">
        <v>10160.61</v>
      </c>
      <c r="CX1005">
        <v>10780.67</v>
      </c>
      <c r="CY1005">
        <v>18324.5</v>
      </c>
      <c r="CZ1005">
        <v>27609.85</v>
      </c>
      <c r="DA1005">
        <v>33364.04</v>
      </c>
      <c r="DB1005">
        <v>44855.71</v>
      </c>
      <c r="DC1005">
        <v>40636.99</v>
      </c>
      <c r="DD1005">
        <v>39112.94</v>
      </c>
      <c r="DE1005">
        <v>40158.910000000003</v>
      </c>
      <c r="DF1005">
        <v>39591.589999999997</v>
      </c>
      <c r="DG1005">
        <v>46718.81</v>
      </c>
      <c r="DH1005">
        <v>38294.82</v>
      </c>
      <c r="DI1005">
        <v>38256.559999999998</v>
      </c>
      <c r="DJ1005">
        <v>37219.67</v>
      </c>
      <c r="DK1005">
        <v>38078.25</v>
      </c>
      <c r="DL1005">
        <v>32378.44</v>
      </c>
      <c r="DM1005">
        <v>27223.46</v>
      </c>
      <c r="DN1005">
        <v>25571.1</v>
      </c>
      <c r="DO1005">
        <v>20</v>
      </c>
      <c r="DP1005">
        <v>21</v>
      </c>
    </row>
    <row r="1006" spans="1:122" hidden="1" x14ac:dyDescent="0.25">
      <c r="A1006" t="str">
        <f t="shared" si="15"/>
        <v>sublap_id-SLAP_PGCC_All CBP_44398</v>
      </c>
      <c r="B1006" t="s">
        <v>62</v>
      </c>
      <c r="C1006" t="s">
        <v>299</v>
      </c>
      <c r="D1006" t="s">
        <v>61</v>
      </c>
      <c r="E1006" t="s">
        <v>300</v>
      </c>
      <c r="F1006" t="s">
        <v>61</v>
      </c>
      <c r="G1006" t="s">
        <v>61</v>
      </c>
      <c r="H1006" t="s">
        <v>61</v>
      </c>
      <c r="I1006" t="s">
        <v>61</v>
      </c>
      <c r="J1006" t="s">
        <v>61</v>
      </c>
      <c r="K1006" t="s">
        <v>197</v>
      </c>
      <c r="L1006" s="18">
        <v>44398</v>
      </c>
      <c r="M1006">
        <v>20</v>
      </c>
      <c r="N1006">
        <v>21</v>
      </c>
      <c r="O1006" t="s">
        <v>263</v>
      </c>
      <c r="P1006">
        <v>9</v>
      </c>
      <c r="Q1006">
        <v>9</v>
      </c>
      <c r="R1006">
        <v>1</v>
      </c>
      <c r="S1006">
        <v>0</v>
      </c>
      <c r="T1006">
        <v>1</v>
      </c>
      <c r="U1006">
        <v>0</v>
      </c>
      <c r="V1006">
        <v>1</v>
      </c>
      <c r="W1006">
        <v>5395.8919999999998</v>
      </c>
      <c r="X1006">
        <v>5105.9920000000002</v>
      </c>
      <c r="Y1006">
        <v>4596.0159999999996</v>
      </c>
      <c r="Z1006">
        <v>4539</v>
      </c>
      <c r="AA1006">
        <v>4841.42</v>
      </c>
      <c r="AB1006">
        <v>5165.7039999999997</v>
      </c>
      <c r="AC1006">
        <v>5233.38</v>
      </c>
      <c r="AD1006">
        <v>4785.5879999999997</v>
      </c>
      <c r="AE1006">
        <v>4102.5320000000002</v>
      </c>
      <c r="AF1006">
        <v>4401.8999999999996</v>
      </c>
      <c r="AG1006">
        <v>5028.6639999999998</v>
      </c>
      <c r="AH1006">
        <v>5358.7079999999996</v>
      </c>
      <c r="AI1006">
        <v>5524.5559999999996</v>
      </c>
      <c r="AJ1006">
        <v>6192.8720000000003</v>
      </c>
      <c r="AK1006">
        <v>6083.0360000000001</v>
      </c>
      <c r="AL1006">
        <v>6348.1719999999996</v>
      </c>
      <c r="AM1006">
        <v>6273.7240000000002</v>
      </c>
      <c r="AN1006">
        <v>5955.308</v>
      </c>
      <c r="AO1006">
        <v>6022.2439999999997</v>
      </c>
      <c r="AP1006">
        <v>5090.88</v>
      </c>
      <c r="AQ1006">
        <v>4820.3760000000002</v>
      </c>
      <c r="AR1006">
        <v>5117.28</v>
      </c>
      <c r="AS1006">
        <v>5947.4679999999998</v>
      </c>
      <c r="AT1006">
        <v>5783.8239999999996</v>
      </c>
      <c r="AU1006">
        <v>56.277777999999998</v>
      </c>
      <c r="AV1006">
        <v>55.833333000000003</v>
      </c>
      <c r="AW1006">
        <v>56.166666999999997</v>
      </c>
      <c r="AX1006">
        <v>55.611111000000001</v>
      </c>
      <c r="AY1006">
        <v>55.444443999999997</v>
      </c>
      <c r="AZ1006">
        <v>55.388888999999999</v>
      </c>
      <c r="BA1006">
        <v>54.444443999999997</v>
      </c>
      <c r="BB1006">
        <v>54.666666999999997</v>
      </c>
      <c r="BC1006">
        <v>55.944443999999997</v>
      </c>
      <c r="BD1006">
        <v>57.666666999999997</v>
      </c>
      <c r="BE1006">
        <v>59.722222000000002</v>
      </c>
      <c r="BF1006">
        <v>62.222222000000002</v>
      </c>
      <c r="BG1006">
        <v>63.333333000000003</v>
      </c>
      <c r="BH1006">
        <v>64.277777999999998</v>
      </c>
      <c r="BI1006">
        <v>64.444444000000004</v>
      </c>
      <c r="BJ1006">
        <v>64.444444000000004</v>
      </c>
      <c r="BK1006">
        <v>64.944444000000004</v>
      </c>
      <c r="BL1006">
        <v>64.222222000000002</v>
      </c>
      <c r="BM1006">
        <v>63.222222000000002</v>
      </c>
      <c r="BN1006">
        <v>62.166666999999997</v>
      </c>
      <c r="BO1006">
        <v>60.055556000000003</v>
      </c>
      <c r="BP1006">
        <v>58</v>
      </c>
      <c r="BQ1006">
        <v>57.388888999999999</v>
      </c>
      <c r="BR1006">
        <v>56.722222000000002</v>
      </c>
      <c r="BS1006">
        <v>-51.743229999999997</v>
      </c>
      <c r="BT1006">
        <v>-149.40129999999999</v>
      </c>
      <c r="BU1006">
        <v>-124.958</v>
      </c>
      <c r="BV1006">
        <v>-62.537379999999999</v>
      </c>
      <c r="BW1006">
        <v>-207.82390000000001</v>
      </c>
      <c r="BX1006">
        <v>-500.21690000000001</v>
      </c>
      <c r="BY1006">
        <v>13.485110000000001</v>
      </c>
      <c r="BZ1006">
        <v>343.36439999999999</v>
      </c>
      <c r="CA1006">
        <v>471.09339999999997</v>
      </c>
      <c r="CB1006">
        <v>-113.0808</v>
      </c>
      <c r="CC1006">
        <v>-225.98869999999999</v>
      </c>
      <c r="CD1006">
        <v>-202.9708</v>
      </c>
      <c r="CE1006">
        <v>-129.9188</v>
      </c>
      <c r="CF1006">
        <v>-516.70989999999995</v>
      </c>
      <c r="CG1006">
        <v>-337.78030000000001</v>
      </c>
      <c r="CH1006">
        <v>-621.13279999999997</v>
      </c>
      <c r="CI1006">
        <v>-474.2903</v>
      </c>
      <c r="CJ1006">
        <v>-357.58569999999997</v>
      </c>
      <c r="CK1006">
        <v>-447.33699999999999</v>
      </c>
      <c r="CL1006">
        <v>252.23689999999999</v>
      </c>
      <c r="CM1006">
        <v>304.19049999999999</v>
      </c>
      <c r="CN1006">
        <v>88.857039999999998</v>
      </c>
      <c r="CO1006">
        <v>-247.6507</v>
      </c>
      <c r="CP1006">
        <v>-136.12899999999999</v>
      </c>
      <c r="CQ1006">
        <v>7418.277</v>
      </c>
      <c r="CR1006">
        <v>11251.11</v>
      </c>
      <c r="CS1006">
        <v>10512.9</v>
      </c>
      <c r="CT1006">
        <v>11183.96</v>
      </c>
      <c r="CU1006">
        <v>8398.9969999999994</v>
      </c>
      <c r="CV1006">
        <v>6282.2349999999997</v>
      </c>
      <c r="CW1006">
        <v>5999.64</v>
      </c>
      <c r="CX1006">
        <v>6067.33</v>
      </c>
      <c r="CY1006">
        <v>9387.6290000000008</v>
      </c>
      <c r="CZ1006">
        <v>8709.36</v>
      </c>
      <c r="DA1006">
        <v>11026.29</v>
      </c>
      <c r="DB1006">
        <v>13065.26</v>
      </c>
      <c r="DC1006">
        <v>15102.55</v>
      </c>
      <c r="DD1006">
        <v>15088.24</v>
      </c>
      <c r="DE1006">
        <v>15229.55</v>
      </c>
      <c r="DF1006">
        <v>14874.67</v>
      </c>
      <c r="DG1006">
        <v>18454.919999999998</v>
      </c>
      <c r="DH1006">
        <v>18017.18</v>
      </c>
      <c r="DI1006">
        <v>17656.169999999998</v>
      </c>
      <c r="DJ1006">
        <v>17859.52</v>
      </c>
      <c r="DK1006">
        <v>17424.16</v>
      </c>
      <c r="DL1006">
        <v>13049.37</v>
      </c>
      <c r="DM1006">
        <v>10007.200000000001</v>
      </c>
      <c r="DN1006">
        <v>6086.64</v>
      </c>
      <c r="DO1006">
        <v>20</v>
      </c>
      <c r="DP1006">
        <v>21</v>
      </c>
    </row>
    <row r="1007" spans="1:122" hidden="1" x14ac:dyDescent="0.25">
      <c r="A1007" t="str">
        <f t="shared" si="15"/>
        <v>sublap_id-SLAP_PGNB_All CBP_44398</v>
      </c>
      <c r="B1007" t="s">
        <v>62</v>
      </c>
      <c r="C1007" t="s">
        <v>295</v>
      </c>
      <c r="D1007" t="s">
        <v>61</v>
      </c>
      <c r="E1007" t="s">
        <v>296</v>
      </c>
      <c r="F1007" t="s">
        <v>61</v>
      </c>
      <c r="G1007" t="s">
        <v>61</v>
      </c>
      <c r="H1007" t="s">
        <v>61</v>
      </c>
      <c r="I1007" t="s">
        <v>61</v>
      </c>
      <c r="J1007" t="s">
        <v>61</v>
      </c>
      <c r="K1007" t="s">
        <v>197</v>
      </c>
      <c r="L1007" s="18">
        <v>44398</v>
      </c>
      <c r="M1007">
        <v>20</v>
      </c>
      <c r="N1007">
        <v>21</v>
      </c>
      <c r="O1007" t="s">
        <v>263</v>
      </c>
      <c r="P1007">
        <v>5</v>
      </c>
      <c r="Q1007">
        <v>5</v>
      </c>
      <c r="R1007">
        <v>1</v>
      </c>
      <c r="S1007">
        <v>0</v>
      </c>
      <c r="T1007">
        <v>1</v>
      </c>
      <c r="U1007">
        <v>0</v>
      </c>
      <c r="V1007">
        <v>1</v>
      </c>
      <c r="W1007">
        <v>2254.21</v>
      </c>
      <c r="X1007">
        <v>1998.175</v>
      </c>
      <c r="Y1007">
        <v>2015.7850000000001</v>
      </c>
      <c r="Z1007">
        <v>2094.6849999999999</v>
      </c>
      <c r="AA1007">
        <v>2070.8850000000002</v>
      </c>
      <c r="AB1007">
        <v>2023.48</v>
      </c>
      <c r="AC1007">
        <v>1946.8</v>
      </c>
      <c r="AD1007">
        <v>2345.08</v>
      </c>
      <c r="AE1007">
        <v>2269.2399999999998</v>
      </c>
      <c r="AF1007">
        <v>2208.4050000000002</v>
      </c>
      <c r="AG1007">
        <v>2302.165</v>
      </c>
      <c r="AH1007">
        <v>2325.2600000000002</v>
      </c>
      <c r="AI1007">
        <v>2278.14</v>
      </c>
      <c r="AJ1007">
        <v>2541.04</v>
      </c>
      <c r="AK1007">
        <v>2300.41</v>
      </c>
      <c r="AL1007">
        <v>2403.5650000000001</v>
      </c>
      <c r="AM1007">
        <v>2429.2049999999999</v>
      </c>
      <c r="AN1007">
        <v>2525.4549999999999</v>
      </c>
      <c r="AO1007">
        <v>2046.4749999999999</v>
      </c>
      <c r="AP1007">
        <v>1037.5150000000001</v>
      </c>
      <c r="AQ1007">
        <v>968.97</v>
      </c>
      <c r="AR1007">
        <v>1963.39</v>
      </c>
      <c r="AS1007">
        <v>2252.395</v>
      </c>
      <c r="AT1007">
        <v>2264.0700000000002</v>
      </c>
      <c r="AU1007">
        <v>59.5</v>
      </c>
      <c r="AV1007">
        <v>60.5</v>
      </c>
      <c r="AW1007">
        <v>58</v>
      </c>
      <c r="AX1007">
        <v>56.5</v>
      </c>
      <c r="AY1007">
        <v>55.5</v>
      </c>
      <c r="AZ1007">
        <v>54</v>
      </c>
      <c r="BA1007">
        <v>53</v>
      </c>
      <c r="BB1007">
        <v>55</v>
      </c>
      <c r="BC1007">
        <v>59.5</v>
      </c>
      <c r="BD1007">
        <v>66</v>
      </c>
      <c r="BE1007">
        <v>68</v>
      </c>
      <c r="BF1007">
        <v>72</v>
      </c>
      <c r="BG1007">
        <v>76</v>
      </c>
      <c r="BH1007">
        <v>78.5</v>
      </c>
      <c r="BI1007">
        <v>81</v>
      </c>
      <c r="BJ1007">
        <v>85</v>
      </c>
      <c r="BK1007">
        <v>85</v>
      </c>
      <c r="BL1007">
        <v>83</v>
      </c>
      <c r="BM1007">
        <v>79.5</v>
      </c>
      <c r="BN1007">
        <v>76</v>
      </c>
      <c r="BO1007">
        <v>70.5</v>
      </c>
      <c r="BP1007">
        <v>66.5</v>
      </c>
      <c r="BQ1007">
        <v>64</v>
      </c>
      <c r="BR1007">
        <v>60.5</v>
      </c>
      <c r="BS1007">
        <v>-83.100650000000002</v>
      </c>
      <c r="BT1007">
        <v>114.23220000000001</v>
      </c>
      <c r="BU1007">
        <v>120.1082</v>
      </c>
      <c r="BV1007">
        <v>30.29609</v>
      </c>
      <c r="BW1007">
        <v>7.0660559999999997</v>
      </c>
      <c r="BX1007">
        <v>-11.34971</v>
      </c>
      <c r="BY1007">
        <v>118.95650000000001</v>
      </c>
      <c r="BZ1007">
        <v>-151.48840000000001</v>
      </c>
      <c r="CA1007">
        <v>-44.750570000000003</v>
      </c>
      <c r="CB1007">
        <v>80.140879999999996</v>
      </c>
      <c r="CC1007">
        <v>-34.762560000000001</v>
      </c>
      <c r="CD1007">
        <v>11.83351</v>
      </c>
      <c r="CE1007">
        <v>87.616309999999999</v>
      </c>
      <c r="CF1007">
        <v>-237.6534</v>
      </c>
      <c r="CG1007">
        <v>-2.3956909999999998</v>
      </c>
      <c r="CH1007">
        <v>-47.331620000000001</v>
      </c>
      <c r="CI1007">
        <v>-110.8703</v>
      </c>
      <c r="CJ1007">
        <v>-158.6112</v>
      </c>
      <c r="CK1007">
        <v>323.77210000000002</v>
      </c>
      <c r="CL1007">
        <v>1330.171</v>
      </c>
      <c r="CM1007">
        <v>1398.1990000000001</v>
      </c>
      <c r="CN1007">
        <v>350.67</v>
      </c>
      <c r="CO1007">
        <v>20.67587</v>
      </c>
      <c r="CP1007">
        <v>-4.2262149999999998</v>
      </c>
      <c r="CQ1007">
        <v>7883.2920000000004</v>
      </c>
      <c r="CR1007">
        <v>1873.076</v>
      </c>
      <c r="CS1007">
        <v>2066.6260000000002</v>
      </c>
      <c r="CT1007">
        <v>1307.566</v>
      </c>
      <c r="CU1007">
        <v>1701.1120000000001</v>
      </c>
      <c r="CV1007">
        <v>843.57259999999997</v>
      </c>
      <c r="CW1007">
        <v>581.31280000000004</v>
      </c>
      <c r="CX1007">
        <v>636.62519999999995</v>
      </c>
      <c r="CY1007">
        <v>1061.18</v>
      </c>
      <c r="CZ1007">
        <v>1303.6220000000001</v>
      </c>
      <c r="DA1007">
        <v>1620.74</v>
      </c>
      <c r="DB1007">
        <v>2399.3139999999999</v>
      </c>
      <c r="DC1007">
        <v>2915.1480000000001</v>
      </c>
      <c r="DD1007">
        <v>3162.2150000000001</v>
      </c>
      <c r="DE1007">
        <v>4090.7080000000001</v>
      </c>
      <c r="DF1007">
        <v>3956.364</v>
      </c>
      <c r="DG1007">
        <v>4085.1030000000001</v>
      </c>
      <c r="DH1007">
        <v>3601.5360000000001</v>
      </c>
      <c r="DI1007">
        <v>3403.875</v>
      </c>
      <c r="DJ1007">
        <v>3472.38</v>
      </c>
      <c r="DK1007">
        <v>3509.442</v>
      </c>
      <c r="DL1007">
        <v>3588.4830000000002</v>
      </c>
      <c r="DM1007">
        <v>4336.491</v>
      </c>
      <c r="DN1007">
        <v>4255.3450000000003</v>
      </c>
      <c r="DO1007">
        <v>20</v>
      </c>
      <c r="DP1007">
        <v>21</v>
      </c>
    </row>
    <row r="1008" spans="1:122" hidden="1" x14ac:dyDescent="0.25">
      <c r="A1008" t="str">
        <f t="shared" si="15"/>
        <v>Industry_Type-2. Manufacturing_All CBP_44398</v>
      </c>
      <c r="B1008" t="s">
        <v>62</v>
      </c>
      <c r="C1008" t="s">
        <v>218</v>
      </c>
      <c r="D1008" t="s">
        <v>61</v>
      </c>
      <c r="E1008" t="s">
        <v>61</v>
      </c>
      <c r="F1008" t="s">
        <v>61</v>
      </c>
      <c r="G1008" t="s">
        <v>38</v>
      </c>
      <c r="H1008" t="s">
        <v>61</v>
      </c>
      <c r="I1008" t="s">
        <v>61</v>
      </c>
      <c r="J1008" t="s">
        <v>61</v>
      </c>
      <c r="K1008" t="s">
        <v>197</v>
      </c>
      <c r="L1008" s="18">
        <v>44398</v>
      </c>
      <c r="M1008">
        <v>20</v>
      </c>
      <c r="N1008">
        <v>21</v>
      </c>
      <c r="O1008" t="s">
        <v>263</v>
      </c>
      <c r="P1008">
        <v>9</v>
      </c>
      <c r="Q1008">
        <v>9</v>
      </c>
      <c r="R1008">
        <v>1</v>
      </c>
      <c r="S1008">
        <v>0</v>
      </c>
      <c r="T1008">
        <v>1</v>
      </c>
      <c r="U1008">
        <v>0</v>
      </c>
      <c r="V1008">
        <v>1</v>
      </c>
      <c r="W1008">
        <v>7210.6610000000001</v>
      </c>
      <c r="X1008">
        <v>6905.1239999999998</v>
      </c>
      <c r="Y1008">
        <v>6870.4390000000003</v>
      </c>
      <c r="Z1008">
        <v>6901.866</v>
      </c>
      <c r="AA1008">
        <v>6912.8890000000001</v>
      </c>
      <c r="AB1008">
        <v>7049.55</v>
      </c>
      <c r="AC1008">
        <v>6827.0959999999995</v>
      </c>
      <c r="AD1008">
        <v>7313.0720000000001</v>
      </c>
      <c r="AE1008">
        <v>7185.933</v>
      </c>
      <c r="AF1008">
        <v>7492.9530000000004</v>
      </c>
      <c r="AG1008">
        <v>7586.9139999999998</v>
      </c>
      <c r="AH1008">
        <v>7675.1930000000002</v>
      </c>
      <c r="AI1008">
        <v>8031.7290000000003</v>
      </c>
      <c r="AJ1008">
        <v>8118.7110000000002</v>
      </c>
      <c r="AK1008">
        <v>7665.7820000000002</v>
      </c>
      <c r="AL1008">
        <v>7818.2820000000002</v>
      </c>
      <c r="AM1008">
        <v>7798.8590000000004</v>
      </c>
      <c r="AN1008">
        <v>7817.7650000000003</v>
      </c>
      <c r="AO1008">
        <v>6675.6760000000004</v>
      </c>
      <c r="AP1008">
        <v>5108.42</v>
      </c>
      <c r="AQ1008">
        <v>4772.6980000000003</v>
      </c>
      <c r="AR1008">
        <v>6615.2920000000004</v>
      </c>
      <c r="AS1008">
        <v>7109.1710000000003</v>
      </c>
      <c r="AT1008">
        <v>7070.8320000000003</v>
      </c>
      <c r="AU1008">
        <v>62.722222000000002</v>
      </c>
      <c r="AV1008">
        <v>62.833333000000003</v>
      </c>
      <c r="AW1008">
        <v>61.5</v>
      </c>
      <c r="AX1008">
        <v>60.555556000000003</v>
      </c>
      <c r="AY1008">
        <v>59.277777999999998</v>
      </c>
      <c r="AZ1008">
        <v>58.611111000000001</v>
      </c>
      <c r="BA1008">
        <v>58.166666999999997</v>
      </c>
      <c r="BB1008">
        <v>59.944443999999997</v>
      </c>
      <c r="BC1008">
        <v>63.5</v>
      </c>
      <c r="BD1008">
        <v>67.611110999999994</v>
      </c>
      <c r="BE1008">
        <v>70.111110999999994</v>
      </c>
      <c r="BF1008">
        <v>73</v>
      </c>
      <c r="BG1008">
        <v>75.555555999999996</v>
      </c>
      <c r="BH1008">
        <v>76.944444000000004</v>
      </c>
      <c r="BI1008">
        <v>78.888889000000006</v>
      </c>
      <c r="BJ1008">
        <v>80.166667000000004</v>
      </c>
      <c r="BK1008">
        <v>80.611110999999994</v>
      </c>
      <c r="BL1008">
        <v>78.611110999999994</v>
      </c>
      <c r="BM1008">
        <v>77</v>
      </c>
      <c r="BN1008">
        <v>74.777777999999998</v>
      </c>
      <c r="BO1008">
        <v>70.722222000000002</v>
      </c>
      <c r="BP1008">
        <v>67.444444000000004</v>
      </c>
      <c r="BQ1008">
        <v>65.611110999999994</v>
      </c>
      <c r="BR1008">
        <v>63.388888999999999</v>
      </c>
      <c r="BS1008">
        <v>-495.4622</v>
      </c>
      <c r="BT1008">
        <v>-78.509519999999995</v>
      </c>
      <c r="BU1008">
        <v>-57.155430000000003</v>
      </c>
      <c r="BV1008">
        <v>-78.814350000000005</v>
      </c>
      <c r="BW1008">
        <v>-18.628050000000002</v>
      </c>
      <c r="BX1008">
        <v>-140.15129999999999</v>
      </c>
      <c r="BY1008">
        <v>163.39109999999999</v>
      </c>
      <c r="BZ1008">
        <v>-170.13409999999999</v>
      </c>
      <c r="CA1008">
        <v>22.54645</v>
      </c>
      <c r="CB1008">
        <v>242.8811</v>
      </c>
      <c r="CC1008">
        <v>133.55359999999999</v>
      </c>
      <c r="CD1008">
        <v>155.98949999999999</v>
      </c>
      <c r="CE1008">
        <v>-48.11909</v>
      </c>
      <c r="CF1008">
        <v>-100.1481</v>
      </c>
      <c r="CG1008">
        <v>315.78480000000002</v>
      </c>
      <c r="CH1008">
        <v>199.40559999999999</v>
      </c>
      <c r="CI1008">
        <v>125.32680000000001</v>
      </c>
      <c r="CJ1008">
        <v>159.4633</v>
      </c>
      <c r="CK1008">
        <v>1195.42</v>
      </c>
      <c r="CL1008">
        <v>2731.03</v>
      </c>
      <c r="CM1008">
        <v>2933.0880000000002</v>
      </c>
      <c r="CN1008">
        <v>922.11120000000005</v>
      </c>
      <c r="CO1008">
        <v>152.06309999999999</v>
      </c>
      <c r="CP1008">
        <v>79.984279999999998</v>
      </c>
      <c r="CQ1008">
        <v>26000.81</v>
      </c>
      <c r="CR1008">
        <v>9326.2080000000005</v>
      </c>
      <c r="CS1008">
        <v>8721.0529999999999</v>
      </c>
      <c r="CT1008">
        <v>7308.7179999999998</v>
      </c>
      <c r="CU1008">
        <v>6664.8549999999996</v>
      </c>
      <c r="CV1008">
        <v>4514.59</v>
      </c>
      <c r="CW1008">
        <v>2519.4450000000002</v>
      </c>
      <c r="CX1008">
        <v>3163.826</v>
      </c>
      <c r="CY1008">
        <v>6147.4059999999999</v>
      </c>
      <c r="CZ1008">
        <v>15188.88</v>
      </c>
      <c r="DA1008">
        <v>17069.759999999998</v>
      </c>
      <c r="DB1008">
        <v>24674.75</v>
      </c>
      <c r="DC1008">
        <v>17734.990000000002</v>
      </c>
      <c r="DD1008">
        <v>15519.07</v>
      </c>
      <c r="DE1008">
        <v>16085.54</v>
      </c>
      <c r="DF1008">
        <v>16649.349999999999</v>
      </c>
      <c r="DG1008">
        <v>18997.419999999998</v>
      </c>
      <c r="DH1008">
        <v>12254.48</v>
      </c>
      <c r="DI1008">
        <v>12613.2</v>
      </c>
      <c r="DJ1008">
        <v>11765.44</v>
      </c>
      <c r="DK1008">
        <v>12830.62</v>
      </c>
      <c r="DL1008">
        <v>12195.09</v>
      </c>
      <c r="DM1008">
        <v>10935.11</v>
      </c>
      <c r="DN1008">
        <v>12947.79</v>
      </c>
      <c r="DO1008">
        <v>20</v>
      </c>
      <c r="DP1008">
        <v>21</v>
      </c>
    </row>
    <row r="1009" spans="1:120" hidden="1" x14ac:dyDescent="0.25">
      <c r="A1009" t="str">
        <f t="shared" si="15"/>
        <v>All_All CBP_44398</v>
      </c>
      <c r="B1009" t="s">
        <v>62</v>
      </c>
      <c r="C1009" t="s">
        <v>61</v>
      </c>
      <c r="D1009" t="s">
        <v>61</v>
      </c>
      <c r="E1009" t="s">
        <v>61</v>
      </c>
      <c r="F1009" t="s">
        <v>61</v>
      </c>
      <c r="G1009" t="s">
        <v>61</v>
      </c>
      <c r="H1009" t="s">
        <v>61</v>
      </c>
      <c r="I1009" t="s">
        <v>61</v>
      </c>
      <c r="J1009" t="s">
        <v>61</v>
      </c>
      <c r="K1009" t="s">
        <v>197</v>
      </c>
      <c r="L1009" s="18">
        <v>44398</v>
      </c>
      <c r="M1009">
        <v>20</v>
      </c>
      <c r="N1009">
        <v>21</v>
      </c>
      <c r="O1009" t="s">
        <v>263</v>
      </c>
      <c r="P1009">
        <v>69</v>
      </c>
      <c r="Q1009">
        <v>67</v>
      </c>
      <c r="R1009">
        <v>1</v>
      </c>
      <c r="S1009">
        <v>0</v>
      </c>
      <c r="T1009">
        <v>0</v>
      </c>
      <c r="U1009">
        <v>0</v>
      </c>
      <c r="V1009">
        <v>0</v>
      </c>
      <c r="W1009">
        <v>19973.632000000001</v>
      </c>
      <c r="X1009">
        <v>19105.512999999999</v>
      </c>
      <c r="Y1009">
        <v>18434.795999999998</v>
      </c>
      <c r="Z1009">
        <v>18363.516</v>
      </c>
      <c r="AA1009">
        <v>18967.838</v>
      </c>
      <c r="AB1009">
        <v>19606.694</v>
      </c>
      <c r="AC1009">
        <v>19866.257000000001</v>
      </c>
      <c r="AD1009">
        <v>20169.976999999999</v>
      </c>
      <c r="AE1009">
        <v>19821.175999999999</v>
      </c>
      <c r="AF1009">
        <v>20924.664000000001</v>
      </c>
      <c r="AG1009">
        <v>22267.597000000002</v>
      </c>
      <c r="AH1009">
        <v>23056.741000000002</v>
      </c>
      <c r="AI1009">
        <v>23574.22</v>
      </c>
      <c r="AJ1009">
        <v>24418.57</v>
      </c>
      <c r="AK1009">
        <v>23804.617999999999</v>
      </c>
      <c r="AL1009">
        <v>24104.215</v>
      </c>
      <c r="AM1009">
        <v>23714.524000000001</v>
      </c>
      <c r="AN1009">
        <v>23390.102999999999</v>
      </c>
      <c r="AO1009">
        <v>21870.194</v>
      </c>
      <c r="AP1009">
        <v>17350.96</v>
      </c>
      <c r="AQ1009">
        <v>16427.654999999999</v>
      </c>
      <c r="AR1009">
        <v>19665.504000000001</v>
      </c>
      <c r="AS1009">
        <v>20486.995999999999</v>
      </c>
      <c r="AT1009">
        <v>20153.812000000002</v>
      </c>
      <c r="AU1009">
        <v>62.973768</v>
      </c>
      <c r="AV1009">
        <v>62.814160000000001</v>
      </c>
      <c r="AW1009">
        <v>61.889512000000003</v>
      </c>
      <c r="AX1009">
        <v>61.010412000000002</v>
      </c>
      <c r="AY1009">
        <v>59.842185000000001</v>
      </c>
      <c r="AZ1009">
        <v>59.494388999999998</v>
      </c>
      <c r="BA1009">
        <v>58.911257999999997</v>
      </c>
      <c r="BB1009">
        <v>60.359332999999999</v>
      </c>
      <c r="BC1009">
        <v>63.444054000000001</v>
      </c>
      <c r="BD1009">
        <v>66.929058999999995</v>
      </c>
      <c r="BE1009">
        <v>69.407034999999993</v>
      </c>
      <c r="BF1009">
        <v>72.057738000000001</v>
      </c>
      <c r="BG1009">
        <v>74.117720000000006</v>
      </c>
      <c r="BH1009">
        <v>75.328689999999995</v>
      </c>
      <c r="BI1009">
        <v>76.973676999999995</v>
      </c>
      <c r="BJ1009">
        <v>77.638160999999997</v>
      </c>
      <c r="BK1009">
        <v>78.298332000000002</v>
      </c>
      <c r="BL1009">
        <v>76.569845999999998</v>
      </c>
      <c r="BM1009">
        <v>75.572470999999993</v>
      </c>
      <c r="BN1009">
        <v>73.694211999999993</v>
      </c>
      <c r="BO1009">
        <v>70.187085999999994</v>
      </c>
      <c r="BP1009">
        <v>67.118664999999993</v>
      </c>
      <c r="BQ1009">
        <v>65.603295000000003</v>
      </c>
      <c r="BR1009">
        <v>63.617351999999997</v>
      </c>
      <c r="BS1009">
        <v>-688.43439999999998</v>
      </c>
      <c r="BT1009">
        <v>-253.31049999999999</v>
      </c>
      <c r="BU1009">
        <v>-161.79470000000001</v>
      </c>
      <c r="BV1009">
        <v>-95.46857</v>
      </c>
      <c r="BW1009">
        <v>-275.50909999999999</v>
      </c>
      <c r="BX1009">
        <v>-506.62459999999999</v>
      </c>
      <c r="BY1009">
        <v>370.25459999999998</v>
      </c>
      <c r="BZ1009">
        <v>256.57799999999997</v>
      </c>
      <c r="CA1009">
        <v>296.09719999999999</v>
      </c>
      <c r="CB1009">
        <v>-53.015839999999997</v>
      </c>
      <c r="CC1009">
        <v>-494.15100000000001</v>
      </c>
      <c r="CD1009">
        <v>-474.10289999999998</v>
      </c>
      <c r="CE1009">
        <v>-374.18400000000003</v>
      </c>
      <c r="CF1009">
        <v>-821.1019</v>
      </c>
      <c r="CG1009">
        <v>-157.4778</v>
      </c>
      <c r="CH1009">
        <v>-641.2518</v>
      </c>
      <c r="CI1009">
        <v>-337.86649999999997</v>
      </c>
      <c r="CJ1009">
        <v>-395.63819999999998</v>
      </c>
      <c r="CK1009">
        <v>850.04240000000004</v>
      </c>
      <c r="CL1009">
        <v>4778.9189999999999</v>
      </c>
      <c r="CM1009">
        <v>4948.5519999999997</v>
      </c>
      <c r="CN1009">
        <v>1294.075</v>
      </c>
      <c r="CO1009">
        <v>63.59695</v>
      </c>
      <c r="CP1009">
        <v>111.1262</v>
      </c>
      <c r="CQ1009">
        <v>42982.27</v>
      </c>
      <c r="CR1009">
        <v>23634.880000000001</v>
      </c>
      <c r="CS1009">
        <v>21986.89</v>
      </c>
      <c r="CT1009">
        <v>20938.63</v>
      </c>
      <c r="CU1009">
        <v>17481.96</v>
      </c>
      <c r="CV1009">
        <v>12449.67</v>
      </c>
      <c r="CW1009">
        <v>9759.8649999999998</v>
      </c>
      <c r="CX1009">
        <v>10408.959999999999</v>
      </c>
      <c r="CY1009">
        <v>17545.27</v>
      </c>
      <c r="CZ1009">
        <v>26609.31</v>
      </c>
      <c r="DA1009">
        <v>32245.75</v>
      </c>
      <c r="DB1009">
        <v>43454.93</v>
      </c>
      <c r="DC1009">
        <v>39405.279999999999</v>
      </c>
      <c r="DD1009">
        <v>37974.36</v>
      </c>
      <c r="DE1009">
        <v>39041.519999999997</v>
      </c>
      <c r="DF1009">
        <v>38500.160000000003</v>
      </c>
      <c r="DG1009">
        <v>45334.2</v>
      </c>
      <c r="DH1009">
        <v>37296.76</v>
      </c>
      <c r="DI1009">
        <v>37421.47</v>
      </c>
      <c r="DJ1009">
        <v>36510.370000000003</v>
      </c>
      <c r="DK1009">
        <v>37341.79</v>
      </c>
      <c r="DL1009">
        <v>32031.599999999999</v>
      </c>
      <c r="DM1009">
        <v>27296.14</v>
      </c>
      <c r="DN1009">
        <v>25802.21</v>
      </c>
      <c r="DO1009">
        <v>20</v>
      </c>
      <c r="DP1009">
        <v>21</v>
      </c>
    </row>
    <row r="1010" spans="1:120" hidden="1" x14ac:dyDescent="0.25">
      <c r="A1010" t="str">
        <f t="shared" si="15"/>
        <v>Industry_Type-1. Agriculture, Mining &amp; Construction_All CBP_44398</v>
      </c>
      <c r="B1010" t="s">
        <v>62</v>
      </c>
      <c r="C1010" t="s">
        <v>211</v>
      </c>
      <c r="D1010" t="s">
        <v>61</v>
      </c>
      <c r="E1010" t="s">
        <v>61</v>
      </c>
      <c r="F1010" t="s">
        <v>61</v>
      </c>
      <c r="G1010" t="s">
        <v>30</v>
      </c>
      <c r="H1010" t="s">
        <v>61</v>
      </c>
      <c r="I1010" t="s">
        <v>61</v>
      </c>
      <c r="J1010" t="s">
        <v>61</v>
      </c>
      <c r="K1010" t="s">
        <v>197</v>
      </c>
      <c r="L1010" s="18">
        <v>44398</v>
      </c>
      <c r="M1010">
        <v>20</v>
      </c>
      <c r="N1010">
        <v>21</v>
      </c>
      <c r="O1010" t="s">
        <v>263</v>
      </c>
      <c r="P1010">
        <v>19</v>
      </c>
      <c r="Q1010">
        <v>18</v>
      </c>
      <c r="R1010">
        <v>1</v>
      </c>
      <c r="S1010">
        <v>0</v>
      </c>
      <c r="T1010">
        <v>0</v>
      </c>
      <c r="U1010">
        <v>0</v>
      </c>
      <c r="V1010">
        <v>0</v>
      </c>
      <c r="W1010">
        <v>5698.4076999999997</v>
      </c>
      <c r="X1010">
        <v>5380.2829000000002</v>
      </c>
      <c r="Y1010">
        <v>4868.4029</v>
      </c>
      <c r="Z1010">
        <v>4810.5871999999999</v>
      </c>
      <c r="AA1010">
        <v>5190.8579</v>
      </c>
      <c r="AB1010">
        <v>5531.7691000000004</v>
      </c>
      <c r="AC1010">
        <v>5644.9992000000002</v>
      </c>
      <c r="AD1010">
        <v>5126.3010999999997</v>
      </c>
      <c r="AE1010">
        <v>4318.4915000000001</v>
      </c>
      <c r="AF1010">
        <v>4489.2501000000002</v>
      </c>
      <c r="AG1010">
        <v>5083.9784</v>
      </c>
      <c r="AH1010">
        <v>5509.1487999999999</v>
      </c>
      <c r="AI1010">
        <v>5680.4044999999996</v>
      </c>
      <c r="AJ1010">
        <v>6306.1418000000003</v>
      </c>
      <c r="AK1010">
        <v>6117.2163</v>
      </c>
      <c r="AL1010">
        <v>6488.0365000000002</v>
      </c>
      <c r="AM1010">
        <v>6470.5307000000003</v>
      </c>
      <c r="AN1010">
        <v>6212.8675000000003</v>
      </c>
      <c r="AO1010">
        <v>6270.0447999999997</v>
      </c>
      <c r="AP1010">
        <v>4993.8621000000003</v>
      </c>
      <c r="AQ1010">
        <v>4722.4746999999998</v>
      </c>
      <c r="AR1010">
        <v>5162.2635</v>
      </c>
      <c r="AS1010">
        <v>6151.4759999999997</v>
      </c>
      <c r="AT1010">
        <v>5996.0227000000004</v>
      </c>
      <c r="AU1010">
        <v>64.763158000000004</v>
      </c>
      <c r="AV1010">
        <v>63.982455999999999</v>
      </c>
      <c r="AW1010">
        <v>63.640351000000003</v>
      </c>
      <c r="AX1010">
        <v>63.140351000000003</v>
      </c>
      <c r="AY1010">
        <v>62.578946999999999</v>
      </c>
      <c r="AZ1010">
        <v>62.859648999999997</v>
      </c>
      <c r="BA1010">
        <v>62.140351000000003</v>
      </c>
      <c r="BB1010">
        <v>62.140351000000003</v>
      </c>
      <c r="BC1010">
        <v>63.982455999999999</v>
      </c>
      <c r="BD1010">
        <v>66.605262999999994</v>
      </c>
      <c r="BE1010">
        <v>69.166667000000004</v>
      </c>
      <c r="BF1010">
        <v>71.947367999999997</v>
      </c>
      <c r="BG1010">
        <v>73.508771999999993</v>
      </c>
      <c r="BH1010">
        <v>75.631579000000002</v>
      </c>
      <c r="BI1010">
        <v>77.315788999999995</v>
      </c>
      <c r="BJ1010">
        <v>78.438596000000004</v>
      </c>
      <c r="BK1010">
        <v>79.780702000000005</v>
      </c>
      <c r="BL1010">
        <v>79.842105000000004</v>
      </c>
      <c r="BM1010">
        <v>79.684211000000005</v>
      </c>
      <c r="BN1010">
        <v>77.561403999999996</v>
      </c>
      <c r="BO1010">
        <v>73.596491</v>
      </c>
      <c r="BP1010">
        <v>69.631579000000002</v>
      </c>
      <c r="BQ1010">
        <v>68.289473999999998</v>
      </c>
      <c r="BR1010">
        <v>66.666667000000004</v>
      </c>
      <c r="BS1010">
        <v>-153.01249999999999</v>
      </c>
      <c r="BT1010">
        <v>-214.51060000000001</v>
      </c>
      <c r="BU1010">
        <v>-201.0419</v>
      </c>
      <c r="BV1010">
        <v>-149.03540000000001</v>
      </c>
      <c r="BW1010">
        <v>-316.47629999999998</v>
      </c>
      <c r="BX1010">
        <v>-579.43669999999997</v>
      </c>
      <c r="BY1010">
        <v>-9.8593309999999992</v>
      </c>
      <c r="BZ1010">
        <v>381.98169999999999</v>
      </c>
      <c r="CA1010">
        <v>531.91980000000001</v>
      </c>
      <c r="CB1010">
        <v>-22.60061</v>
      </c>
      <c r="CC1010">
        <v>-141.7654</v>
      </c>
      <c r="CD1010">
        <v>-227.50489999999999</v>
      </c>
      <c r="CE1010">
        <v>-108.94450000000001</v>
      </c>
      <c r="CF1010">
        <v>-441.49200000000002</v>
      </c>
      <c r="CG1010">
        <v>-212.43819999999999</v>
      </c>
      <c r="CH1010">
        <v>-625.80280000000005</v>
      </c>
      <c r="CI1010">
        <v>-495.96809999999999</v>
      </c>
      <c r="CJ1010">
        <v>-375.9212</v>
      </c>
      <c r="CK1010">
        <v>-386.24639999999999</v>
      </c>
      <c r="CL1010">
        <v>691.98509999999999</v>
      </c>
      <c r="CM1010">
        <v>731.88570000000004</v>
      </c>
      <c r="CN1010">
        <v>334.3349</v>
      </c>
      <c r="CO1010">
        <v>-124.26049999999999</v>
      </c>
      <c r="CP1010">
        <v>-18.618189999999998</v>
      </c>
      <c r="CQ1010">
        <v>10203.39</v>
      </c>
      <c r="CR1010">
        <v>13179.36</v>
      </c>
      <c r="CS1010">
        <v>12298.53</v>
      </c>
      <c r="CT1010">
        <v>13004.45</v>
      </c>
      <c r="CU1010">
        <v>9863.1389999999992</v>
      </c>
      <c r="CV1010">
        <v>7414.4930000000004</v>
      </c>
      <c r="CW1010">
        <v>6958.6819999999998</v>
      </c>
      <c r="CX1010">
        <v>7080.9849999999997</v>
      </c>
      <c r="CY1010">
        <v>10877.33</v>
      </c>
      <c r="CZ1010">
        <v>10133.76</v>
      </c>
      <c r="DA1010">
        <v>12893.38</v>
      </c>
      <c r="DB1010">
        <v>15331.13</v>
      </c>
      <c r="DC1010">
        <v>17820</v>
      </c>
      <c r="DD1010">
        <v>17826.22</v>
      </c>
      <c r="DE1010">
        <v>18097.98</v>
      </c>
      <c r="DF1010">
        <v>17708.43</v>
      </c>
      <c r="DG1010">
        <v>21941.17</v>
      </c>
      <c r="DH1010">
        <v>21601.84</v>
      </c>
      <c r="DI1010">
        <v>21374.92</v>
      </c>
      <c r="DJ1010">
        <v>21698.48</v>
      </c>
      <c r="DK1010">
        <v>21305.13</v>
      </c>
      <c r="DL1010">
        <v>16388.669999999998</v>
      </c>
      <c r="DM1010">
        <v>13039.18</v>
      </c>
      <c r="DN1010">
        <v>8567.6560000000009</v>
      </c>
      <c r="DO1010">
        <v>20</v>
      </c>
      <c r="DP1010">
        <v>21</v>
      </c>
    </row>
    <row r="1011" spans="1:120" hidden="1" x14ac:dyDescent="0.25">
      <c r="A1011" t="str">
        <f t="shared" si="15"/>
        <v>OtherDR-No_All CBP_44398</v>
      </c>
      <c r="B1011" t="s">
        <v>62</v>
      </c>
      <c r="C1011" t="s">
        <v>323</v>
      </c>
      <c r="D1011" t="s">
        <v>61</v>
      </c>
      <c r="E1011" t="s">
        <v>61</v>
      </c>
      <c r="F1011" t="s">
        <v>61</v>
      </c>
      <c r="G1011" t="s">
        <v>61</v>
      </c>
      <c r="H1011" t="s">
        <v>61</v>
      </c>
      <c r="I1011" t="s">
        <v>97</v>
      </c>
      <c r="J1011" t="s">
        <v>61</v>
      </c>
      <c r="K1011" t="s">
        <v>197</v>
      </c>
      <c r="L1011" s="18">
        <v>44398</v>
      </c>
      <c r="M1011">
        <v>20</v>
      </c>
      <c r="N1011">
        <v>21</v>
      </c>
      <c r="O1011" t="s">
        <v>263</v>
      </c>
      <c r="P1011">
        <v>69</v>
      </c>
      <c r="Q1011">
        <v>67</v>
      </c>
      <c r="R1011">
        <v>1</v>
      </c>
      <c r="S1011">
        <v>0</v>
      </c>
      <c r="T1011">
        <v>0</v>
      </c>
      <c r="U1011">
        <v>0</v>
      </c>
      <c r="V1011">
        <v>0</v>
      </c>
      <c r="W1011">
        <v>19973.632000000001</v>
      </c>
      <c r="X1011">
        <v>19105.512999999999</v>
      </c>
      <c r="Y1011">
        <v>18434.795999999998</v>
      </c>
      <c r="Z1011">
        <v>18363.516</v>
      </c>
      <c r="AA1011">
        <v>18967.838</v>
      </c>
      <c r="AB1011">
        <v>19606.694</v>
      </c>
      <c r="AC1011">
        <v>19866.257000000001</v>
      </c>
      <c r="AD1011">
        <v>20169.976999999999</v>
      </c>
      <c r="AE1011">
        <v>19821.175999999999</v>
      </c>
      <c r="AF1011">
        <v>20924.664000000001</v>
      </c>
      <c r="AG1011">
        <v>22267.597000000002</v>
      </c>
      <c r="AH1011">
        <v>23056.741000000002</v>
      </c>
      <c r="AI1011">
        <v>23574.22</v>
      </c>
      <c r="AJ1011">
        <v>24418.57</v>
      </c>
      <c r="AK1011">
        <v>23804.617999999999</v>
      </c>
      <c r="AL1011">
        <v>24104.215</v>
      </c>
      <c r="AM1011">
        <v>23714.524000000001</v>
      </c>
      <c r="AN1011">
        <v>23390.102999999999</v>
      </c>
      <c r="AO1011">
        <v>21870.194</v>
      </c>
      <c r="AP1011">
        <v>17350.96</v>
      </c>
      <c r="AQ1011">
        <v>16427.654999999999</v>
      </c>
      <c r="AR1011">
        <v>19665.504000000001</v>
      </c>
      <c r="AS1011">
        <v>20486.995999999999</v>
      </c>
      <c r="AT1011">
        <v>20153.812000000002</v>
      </c>
      <c r="AU1011">
        <v>62.973768</v>
      </c>
      <c r="AV1011">
        <v>62.814160000000001</v>
      </c>
      <c r="AW1011">
        <v>61.889512000000003</v>
      </c>
      <c r="AX1011">
        <v>61.010412000000002</v>
      </c>
      <c r="AY1011">
        <v>59.842185000000001</v>
      </c>
      <c r="AZ1011">
        <v>59.494388999999998</v>
      </c>
      <c r="BA1011">
        <v>58.911257999999997</v>
      </c>
      <c r="BB1011">
        <v>60.359332999999999</v>
      </c>
      <c r="BC1011">
        <v>63.444054000000001</v>
      </c>
      <c r="BD1011">
        <v>66.929058999999995</v>
      </c>
      <c r="BE1011">
        <v>69.407034999999993</v>
      </c>
      <c r="BF1011">
        <v>72.057738000000001</v>
      </c>
      <c r="BG1011">
        <v>74.117720000000006</v>
      </c>
      <c r="BH1011">
        <v>75.328689999999995</v>
      </c>
      <c r="BI1011">
        <v>76.973676999999995</v>
      </c>
      <c r="BJ1011">
        <v>77.638160999999997</v>
      </c>
      <c r="BK1011">
        <v>78.298332000000002</v>
      </c>
      <c r="BL1011">
        <v>76.569845999999998</v>
      </c>
      <c r="BM1011">
        <v>75.572470999999993</v>
      </c>
      <c r="BN1011">
        <v>73.694211999999993</v>
      </c>
      <c r="BO1011">
        <v>70.187085999999994</v>
      </c>
      <c r="BP1011">
        <v>67.118664999999993</v>
      </c>
      <c r="BQ1011">
        <v>65.603295000000003</v>
      </c>
      <c r="BR1011">
        <v>63.617351999999997</v>
      </c>
      <c r="BS1011">
        <v>-688.43439999999998</v>
      </c>
      <c r="BT1011">
        <v>-253.31049999999999</v>
      </c>
      <c r="BU1011">
        <v>-161.79470000000001</v>
      </c>
      <c r="BV1011">
        <v>-95.46857</v>
      </c>
      <c r="BW1011">
        <v>-275.50909999999999</v>
      </c>
      <c r="BX1011">
        <v>-506.62459999999999</v>
      </c>
      <c r="BY1011">
        <v>370.25459999999998</v>
      </c>
      <c r="BZ1011">
        <v>256.57799999999997</v>
      </c>
      <c r="CA1011">
        <v>296.09719999999999</v>
      </c>
      <c r="CB1011">
        <v>-53.015839999999997</v>
      </c>
      <c r="CC1011">
        <v>-494.15100000000001</v>
      </c>
      <c r="CD1011">
        <v>-474.10289999999998</v>
      </c>
      <c r="CE1011">
        <v>-374.18400000000003</v>
      </c>
      <c r="CF1011">
        <v>-821.1019</v>
      </c>
      <c r="CG1011">
        <v>-157.4778</v>
      </c>
      <c r="CH1011">
        <v>-641.2518</v>
      </c>
      <c r="CI1011">
        <v>-337.86649999999997</v>
      </c>
      <c r="CJ1011">
        <v>-395.63819999999998</v>
      </c>
      <c r="CK1011">
        <v>850.04240000000004</v>
      </c>
      <c r="CL1011">
        <v>4778.9189999999999</v>
      </c>
      <c r="CM1011">
        <v>4948.5519999999997</v>
      </c>
      <c r="CN1011">
        <v>1294.075</v>
      </c>
      <c r="CO1011">
        <v>63.59695</v>
      </c>
      <c r="CP1011">
        <v>111.1262</v>
      </c>
      <c r="CQ1011">
        <v>42982.27</v>
      </c>
      <c r="CR1011">
        <v>23634.880000000001</v>
      </c>
      <c r="CS1011">
        <v>21986.89</v>
      </c>
      <c r="CT1011">
        <v>20938.63</v>
      </c>
      <c r="CU1011">
        <v>17481.96</v>
      </c>
      <c r="CV1011">
        <v>12449.67</v>
      </c>
      <c r="CW1011">
        <v>9759.8649999999998</v>
      </c>
      <c r="CX1011">
        <v>10408.959999999999</v>
      </c>
      <c r="CY1011">
        <v>17545.27</v>
      </c>
      <c r="CZ1011">
        <v>26609.31</v>
      </c>
      <c r="DA1011">
        <v>32245.75</v>
      </c>
      <c r="DB1011">
        <v>43454.93</v>
      </c>
      <c r="DC1011">
        <v>39405.279999999999</v>
      </c>
      <c r="DD1011">
        <v>37974.36</v>
      </c>
      <c r="DE1011">
        <v>39041.519999999997</v>
      </c>
      <c r="DF1011">
        <v>38500.160000000003</v>
      </c>
      <c r="DG1011">
        <v>45334.2</v>
      </c>
      <c r="DH1011">
        <v>37296.76</v>
      </c>
      <c r="DI1011">
        <v>37421.47</v>
      </c>
      <c r="DJ1011">
        <v>36510.370000000003</v>
      </c>
      <c r="DK1011">
        <v>37341.79</v>
      </c>
      <c r="DL1011">
        <v>32031.599999999999</v>
      </c>
      <c r="DM1011">
        <v>27296.14</v>
      </c>
      <c r="DN1011">
        <v>25802.21</v>
      </c>
      <c r="DO1011">
        <v>20</v>
      </c>
      <c r="DP1011">
        <v>21</v>
      </c>
    </row>
    <row r="1012" spans="1:120" hidden="1" x14ac:dyDescent="0.25">
      <c r="A1012" t="str">
        <f t="shared" si="15"/>
        <v>LCA-Greater Bay Area_All CBP_44398</v>
      </c>
      <c r="B1012" t="s">
        <v>62</v>
      </c>
      <c r="C1012" t="s">
        <v>209</v>
      </c>
      <c r="D1012" t="s">
        <v>36</v>
      </c>
      <c r="E1012" t="s">
        <v>61</v>
      </c>
      <c r="F1012" t="s">
        <v>61</v>
      </c>
      <c r="G1012" t="s">
        <v>61</v>
      </c>
      <c r="H1012" t="s">
        <v>61</v>
      </c>
      <c r="I1012" t="s">
        <v>61</v>
      </c>
      <c r="J1012" t="s">
        <v>61</v>
      </c>
      <c r="K1012" t="s">
        <v>197</v>
      </c>
      <c r="L1012" s="18">
        <v>44398</v>
      </c>
      <c r="M1012">
        <v>20</v>
      </c>
      <c r="N1012">
        <v>21</v>
      </c>
      <c r="O1012" t="s">
        <v>263</v>
      </c>
      <c r="P1012">
        <v>51</v>
      </c>
      <c r="Q1012">
        <v>51</v>
      </c>
      <c r="R1012">
        <v>1</v>
      </c>
      <c r="S1012">
        <v>0</v>
      </c>
      <c r="T1012">
        <v>0</v>
      </c>
      <c r="U1012">
        <v>0</v>
      </c>
      <c r="V1012">
        <v>0</v>
      </c>
      <c r="W1012">
        <v>13753.972</v>
      </c>
      <c r="X1012">
        <v>13471.019</v>
      </c>
      <c r="Y1012">
        <v>12826.862999999999</v>
      </c>
      <c r="Z1012">
        <v>12717.936</v>
      </c>
      <c r="AA1012">
        <v>13191.254000000001</v>
      </c>
      <c r="AB1012">
        <v>13694.412</v>
      </c>
      <c r="AC1012">
        <v>14181.843999999999</v>
      </c>
      <c r="AD1012">
        <v>14064.153</v>
      </c>
      <c r="AE1012">
        <v>13898.236000000001</v>
      </c>
      <c r="AF1012">
        <v>14879.8</v>
      </c>
      <c r="AG1012">
        <v>16175.259</v>
      </c>
      <c r="AH1012">
        <v>16708.573</v>
      </c>
      <c r="AI1012">
        <v>16921.559000000001</v>
      </c>
      <c r="AJ1012">
        <v>17589.532999999999</v>
      </c>
      <c r="AK1012">
        <v>17504.18</v>
      </c>
      <c r="AL1012">
        <v>17549.04</v>
      </c>
      <c r="AM1012">
        <v>17164.673999999999</v>
      </c>
      <c r="AN1012">
        <v>16761.620999999999</v>
      </c>
      <c r="AO1012">
        <v>16197.710999999999</v>
      </c>
      <c r="AP1012">
        <v>13538.984</v>
      </c>
      <c r="AQ1012">
        <v>12765.781999999999</v>
      </c>
      <c r="AR1012">
        <v>14207.933999999999</v>
      </c>
      <c r="AS1012">
        <v>14560.912</v>
      </c>
      <c r="AT1012">
        <v>14266.288</v>
      </c>
      <c r="AU1012">
        <v>61.343136999999999</v>
      </c>
      <c r="AV1012">
        <v>61.254902000000001</v>
      </c>
      <c r="AW1012">
        <v>60.5</v>
      </c>
      <c r="AX1012">
        <v>59.598039</v>
      </c>
      <c r="AY1012">
        <v>58.372548999999999</v>
      </c>
      <c r="AZ1012">
        <v>57.950980000000001</v>
      </c>
      <c r="BA1012">
        <v>57.392156999999997</v>
      </c>
      <c r="BB1012">
        <v>59.107843000000003</v>
      </c>
      <c r="BC1012">
        <v>62.186275000000002</v>
      </c>
      <c r="BD1012">
        <v>65.372549000000006</v>
      </c>
      <c r="BE1012">
        <v>67.784313999999995</v>
      </c>
      <c r="BF1012">
        <v>70.225489999999994</v>
      </c>
      <c r="BG1012">
        <v>72.107843000000003</v>
      </c>
      <c r="BH1012">
        <v>72.794117999999997</v>
      </c>
      <c r="BI1012">
        <v>74.058824000000001</v>
      </c>
      <c r="BJ1012">
        <v>74.098039</v>
      </c>
      <c r="BK1012">
        <v>74.529411999999994</v>
      </c>
      <c r="BL1012">
        <v>72.333332999999996</v>
      </c>
      <c r="BM1012">
        <v>71.254902000000001</v>
      </c>
      <c r="BN1012">
        <v>69.784313999999995</v>
      </c>
      <c r="BO1012">
        <v>66.911765000000003</v>
      </c>
      <c r="BP1012">
        <v>64.470588000000006</v>
      </c>
      <c r="BQ1012">
        <v>63.156863000000001</v>
      </c>
      <c r="BR1012">
        <v>61.431373000000001</v>
      </c>
      <c r="BS1012">
        <v>35.392620000000001</v>
      </c>
      <c r="BT1012">
        <v>-189.69280000000001</v>
      </c>
      <c r="BU1012">
        <v>-112.84780000000001</v>
      </c>
      <c r="BV1012">
        <v>-24.11422</v>
      </c>
      <c r="BW1012">
        <v>-109.8809</v>
      </c>
      <c r="BX1012">
        <v>-291.89530000000002</v>
      </c>
      <c r="BY1012">
        <v>145.60409999999999</v>
      </c>
      <c r="BZ1012">
        <v>331.95589999999999</v>
      </c>
      <c r="CA1012">
        <v>206.12459999999999</v>
      </c>
      <c r="CB1012">
        <v>-276.0453</v>
      </c>
      <c r="CC1012">
        <v>-550.2704</v>
      </c>
      <c r="CD1012">
        <v>-430.17599999999999</v>
      </c>
      <c r="CE1012">
        <v>-181.9049</v>
      </c>
      <c r="CF1012">
        <v>-461.9982</v>
      </c>
      <c r="CG1012">
        <v>-227.87559999999999</v>
      </c>
      <c r="CH1012">
        <v>-480.83150000000001</v>
      </c>
      <c r="CI1012">
        <v>-100.69029999999999</v>
      </c>
      <c r="CJ1012">
        <v>-127.98520000000001</v>
      </c>
      <c r="CK1012">
        <v>170.78569999999999</v>
      </c>
      <c r="CL1012">
        <v>2206.9160000000002</v>
      </c>
      <c r="CM1012">
        <v>2291.0549999999998</v>
      </c>
      <c r="CN1012">
        <v>609.77890000000002</v>
      </c>
      <c r="CO1012">
        <v>34.6524</v>
      </c>
      <c r="CP1012">
        <v>78.019850000000005</v>
      </c>
      <c r="CQ1012">
        <v>14795.62</v>
      </c>
      <c r="CR1012">
        <v>16222.44</v>
      </c>
      <c r="CS1012">
        <v>15074.58</v>
      </c>
      <c r="CT1012">
        <v>15479.16</v>
      </c>
      <c r="CU1012">
        <v>12316.91</v>
      </c>
      <c r="CV1012">
        <v>9337.5400000000009</v>
      </c>
      <c r="CW1012">
        <v>7646.7449999999999</v>
      </c>
      <c r="CX1012">
        <v>8165.8670000000002</v>
      </c>
      <c r="CY1012">
        <v>13300.51</v>
      </c>
      <c r="CZ1012">
        <v>21031.919999999998</v>
      </c>
      <c r="DA1012">
        <v>26407.68</v>
      </c>
      <c r="DB1012">
        <v>36149.29</v>
      </c>
      <c r="DC1012">
        <v>30238.22</v>
      </c>
      <c r="DD1012">
        <v>28405.31</v>
      </c>
      <c r="DE1012">
        <v>28107.72</v>
      </c>
      <c r="DF1012">
        <v>27604.639999999999</v>
      </c>
      <c r="DG1012">
        <v>31784.99</v>
      </c>
      <c r="DH1012">
        <v>25314.47</v>
      </c>
      <c r="DI1012">
        <v>24384.400000000001</v>
      </c>
      <c r="DJ1012">
        <v>24460.43</v>
      </c>
      <c r="DK1012">
        <v>23510.18</v>
      </c>
      <c r="DL1012">
        <v>18825.580000000002</v>
      </c>
      <c r="DM1012">
        <v>15468.8</v>
      </c>
      <c r="DN1012">
        <v>13583.56</v>
      </c>
      <c r="DO1012">
        <v>20</v>
      </c>
      <c r="DP1012">
        <v>21</v>
      </c>
    </row>
    <row r="1013" spans="1:120" hidden="1" x14ac:dyDescent="0.25">
      <c r="A1013" t="str">
        <f t="shared" si="15"/>
        <v>Industry_Type-3. Wholesale, Transport, other utilities_All CBP_44398</v>
      </c>
      <c r="B1013" t="s">
        <v>62</v>
      </c>
      <c r="C1013" t="s">
        <v>202</v>
      </c>
      <c r="D1013" t="s">
        <v>61</v>
      </c>
      <c r="E1013" t="s">
        <v>61</v>
      </c>
      <c r="F1013" t="s">
        <v>61</v>
      </c>
      <c r="G1013" t="s">
        <v>31</v>
      </c>
      <c r="H1013" t="s">
        <v>61</v>
      </c>
      <c r="I1013" t="s">
        <v>61</v>
      </c>
      <c r="J1013" t="s">
        <v>61</v>
      </c>
      <c r="K1013" t="s">
        <v>197</v>
      </c>
      <c r="L1013" s="18">
        <v>44398</v>
      </c>
      <c r="M1013">
        <v>20</v>
      </c>
      <c r="N1013">
        <v>21</v>
      </c>
      <c r="O1013" t="s">
        <v>263</v>
      </c>
      <c r="P1013">
        <v>4</v>
      </c>
      <c r="Q1013">
        <v>3</v>
      </c>
      <c r="R1013">
        <v>1</v>
      </c>
      <c r="S1013">
        <v>0</v>
      </c>
      <c r="T1013">
        <v>1</v>
      </c>
      <c r="U1013">
        <v>0</v>
      </c>
      <c r="V1013">
        <v>1</v>
      </c>
      <c r="W1013">
        <v>1218.625</v>
      </c>
      <c r="X1013">
        <v>1035.43</v>
      </c>
      <c r="Y1013">
        <v>1036.105</v>
      </c>
      <c r="Z1013">
        <v>1033.8399999999999</v>
      </c>
      <c r="AA1013">
        <v>1036.155</v>
      </c>
      <c r="AB1013">
        <v>1034.605</v>
      </c>
      <c r="AC1013">
        <v>1032.3399999999999</v>
      </c>
      <c r="AD1013">
        <v>1102.96</v>
      </c>
      <c r="AE1013">
        <v>1220.095</v>
      </c>
      <c r="AF1013">
        <v>1217.2950000000001</v>
      </c>
      <c r="AG1013">
        <v>1230.415</v>
      </c>
      <c r="AH1013">
        <v>1308.23</v>
      </c>
      <c r="AI1013">
        <v>1224.3150000000001</v>
      </c>
      <c r="AJ1013">
        <v>1350.52</v>
      </c>
      <c r="AK1013">
        <v>1389.01</v>
      </c>
      <c r="AL1013">
        <v>1391.38</v>
      </c>
      <c r="AM1013">
        <v>1376.4</v>
      </c>
      <c r="AN1013">
        <v>1374.0250000000001</v>
      </c>
      <c r="AO1013">
        <v>1177.3900000000001</v>
      </c>
      <c r="AP1013">
        <v>220.255</v>
      </c>
      <c r="AQ1013">
        <v>215.38499999999999</v>
      </c>
      <c r="AR1013">
        <v>1055.1400000000001</v>
      </c>
      <c r="AS1013">
        <v>1176.5350000000001</v>
      </c>
      <c r="AT1013">
        <v>1149.7950000000001</v>
      </c>
      <c r="AU1013">
        <v>44.625</v>
      </c>
      <c r="AV1013">
        <v>45.375</v>
      </c>
      <c r="AW1013">
        <v>43.5</v>
      </c>
      <c r="AX1013">
        <v>42.375</v>
      </c>
      <c r="AY1013">
        <v>41.625</v>
      </c>
      <c r="AZ1013">
        <v>40.5</v>
      </c>
      <c r="BA1013">
        <v>39.75</v>
      </c>
      <c r="BB1013">
        <v>41.25</v>
      </c>
      <c r="BC1013">
        <v>44.625</v>
      </c>
      <c r="BD1013">
        <v>49.5</v>
      </c>
      <c r="BE1013">
        <v>51</v>
      </c>
      <c r="BF1013">
        <v>54</v>
      </c>
      <c r="BG1013">
        <v>57</v>
      </c>
      <c r="BH1013">
        <v>58.875</v>
      </c>
      <c r="BI1013">
        <v>60.75</v>
      </c>
      <c r="BJ1013">
        <v>63.75</v>
      </c>
      <c r="BK1013">
        <v>63.75</v>
      </c>
      <c r="BL1013">
        <v>62.25</v>
      </c>
      <c r="BM1013">
        <v>59.625</v>
      </c>
      <c r="BN1013">
        <v>57</v>
      </c>
      <c r="BO1013">
        <v>52.875</v>
      </c>
      <c r="BP1013">
        <v>49.875</v>
      </c>
      <c r="BQ1013">
        <v>48</v>
      </c>
      <c r="BR1013">
        <v>45.375</v>
      </c>
      <c r="BS1013">
        <v>18.182950000000002</v>
      </c>
      <c r="BT1013">
        <v>61.150509999999997</v>
      </c>
      <c r="BU1013">
        <v>75.342929999999996</v>
      </c>
      <c r="BV1013">
        <v>81.600809999999996</v>
      </c>
      <c r="BW1013">
        <v>12.398239999999999</v>
      </c>
      <c r="BX1013">
        <v>54.572009999999999</v>
      </c>
      <c r="BY1013">
        <v>98.481870000000001</v>
      </c>
      <c r="BZ1013">
        <v>13.2774</v>
      </c>
      <c r="CA1013">
        <v>-102.78870000000001</v>
      </c>
      <c r="CB1013">
        <v>-77.366039999999998</v>
      </c>
      <c r="CC1013">
        <v>-76.638599999999997</v>
      </c>
      <c r="CD1013">
        <v>-107.4847</v>
      </c>
      <c r="CE1013">
        <v>-5.1862060000000003</v>
      </c>
      <c r="CF1013">
        <v>-119.5966</v>
      </c>
      <c r="CG1013">
        <v>-171.34649999999999</v>
      </c>
      <c r="CH1013">
        <v>-148.18039999999999</v>
      </c>
      <c r="CI1013">
        <v>-151.39830000000001</v>
      </c>
      <c r="CJ1013">
        <v>-156.83709999999999</v>
      </c>
      <c r="CK1013">
        <v>54.22045</v>
      </c>
      <c r="CL1013">
        <v>989.64599999999996</v>
      </c>
      <c r="CM1013">
        <v>975.53639999999996</v>
      </c>
      <c r="CN1013">
        <v>138.3948</v>
      </c>
      <c r="CO1013">
        <v>22.077390000000001</v>
      </c>
      <c r="CP1013">
        <v>55.602919999999997</v>
      </c>
      <c r="CQ1013">
        <v>4303.8739999999998</v>
      </c>
      <c r="CR1013">
        <v>700.15909999999997</v>
      </c>
      <c r="CS1013">
        <v>622.35709999999995</v>
      </c>
      <c r="CT1013">
        <v>434.3098</v>
      </c>
      <c r="CU1013">
        <v>575.93399999999997</v>
      </c>
      <c r="CV1013">
        <v>349.60109999999997</v>
      </c>
      <c r="CW1013">
        <v>223.6908</v>
      </c>
      <c r="CX1013">
        <v>127.7492</v>
      </c>
      <c r="CY1013">
        <v>324.01459999999997</v>
      </c>
      <c r="CZ1013">
        <v>421.50209999999998</v>
      </c>
      <c r="DA1013">
        <v>683.54960000000005</v>
      </c>
      <c r="DB1013">
        <v>1127.69</v>
      </c>
      <c r="DC1013">
        <v>1242.068</v>
      </c>
      <c r="DD1013">
        <v>1462.155</v>
      </c>
      <c r="DE1013">
        <v>1492.9469999999999</v>
      </c>
      <c r="DF1013">
        <v>1812.3340000000001</v>
      </c>
      <c r="DG1013">
        <v>1923.77</v>
      </c>
      <c r="DH1013">
        <v>1880.0229999999999</v>
      </c>
      <c r="DI1013">
        <v>1812.64</v>
      </c>
      <c r="DJ1013">
        <v>1917.3579999999999</v>
      </c>
      <c r="DK1013">
        <v>2231.2510000000002</v>
      </c>
      <c r="DL1013">
        <v>2431.5520000000001</v>
      </c>
      <c r="DM1013">
        <v>2470.0070000000001</v>
      </c>
      <c r="DN1013">
        <v>3113.8890000000001</v>
      </c>
      <c r="DO1013">
        <v>20</v>
      </c>
      <c r="DP1013">
        <v>21</v>
      </c>
    </row>
    <row r="1014" spans="1:120" hidden="1" x14ac:dyDescent="0.25">
      <c r="A1014" t="str">
        <f t="shared" si="15"/>
        <v>sublap_id-SLAP_PGST_All CBP_44398</v>
      </c>
      <c r="B1014" t="s">
        <v>62</v>
      </c>
      <c r="C1014" t="s">
        <v>285</v>
      </c>
      <c r="D1014" t="s">
        <v>61</v>
      </c>
      <c r="E1014" t="s">
        <v>286</v>
      </c>
      <c r="F1014" t="s">
        <v>61</v>
      </c>
      <c r="G1014" t="s">
        <v>61</v>
      </c>
      <c r="H1014" t="s">
        <v>61</v>
      </c>
      <c r="I1014" t="s">
        <v>61</v>
      </c>
      <c r="J1014" t="s">
        <v>61</v>
      </c>
      <c r="K1014" t="s">
        <v>197</v>
      </c>
      <c r="L1014" s="18">
        <v>44398</v>
      </c>
      <c r="M1014">
        <v>20</v>
      </c>
      <c r="N1014">
        <v>21</v>
      </c>
      <c r="O1014" t="s">
        <v>263</v>
      </c>
      <c r="P1014">
        <v>13</v>
      </c>
      <c r="Q1014">
        <v>11</v>
      </c>
      <c r="R1014">
        <v>1</v>
      </c>
      <c r="S1014">
        <v>0</v>
      </c>
      <c r="T1014">
        <v>1</v>
      </c>
      <c r="U1014">
        <v>0</v>
      </c>
      <c r="V1014">
        <v>1</v>
      </c>
      <c r="W1014">
        <v>3600.8683999999998</v>
      </c>
      <c r="X1014">
        <v>3281.8162000000002</v>
      </c>
      <c r="Y1014">
        <v>3253.8098</v>
      </c>
      <c r="Z1014">
        <v>3209.7415000000001</v>
      </c>
      <c r="AA1014">
        <v>3355.6995999999999</v>
      </c>
      <c r="AB1014">
        <v>3529.7737999999999</v>
      </c>
      <c r="AC1014">
        <v>3367.0396000000001</v>
      </c>
      <c r="AD1014">
        <v>3396.4211</v>
      </c>
      <c r="AE1014">
        <v>3304.5675999999999</v>
      </c>
      <c r="AF1014">
        <v>3466.4204</v>
      </c>
      <c r="AG1014">
        <v>3370.2284</v>
      </c>
      <c r="AH1014">
        <v>3590.2930999999999</v>
      </c>
      <c r="AI1014">
        <v>3949.7051000000001</v>
      </c>
      <c r="AJ1014">
        <v>3817.0340999999999</v>
      </c>
      <c r="AK1014">
        <v>3523.8861999999999</v>
      </c>
      <c r="AL1014">
        <v>3672.2215000000001</v>
      </c>
      <c r="AM1014">
        <v>3655.1781999999998</v>
      </c>
      <c r="AN1014">
        <v>3650.5875999999998</v>
      </c>
      <c r="AO1014">
        <v>3184.4095000000002</v>
      </c>
      <c r="AP1014">
        <v>2431.4149000000002</v>
      </c>
      <c r="AQ1014">
        <v>2372.8964000000001</v>
      </c>
      <c r="AR1014">
        <v>3120.6185</v>
      </c>
      <c r="AS1014">
        <v>3267.7417999999998</v>
      </c>
      <c r="AT1014">
        <v>3227.3344999999999</v>
      </c>
      <c r="AU1014">
        <v>66.461538000000004</v>
      </c>
      <c r="AV1014">
        <v>65.538461999999996</v>
      </c>
      <c r="AW1014">
        <v>64.615385000000003</v>
      </c>
      <c r="AX1014">
        <v>64.153846000000001</v>
      </c>
      <c r="AY1014">
        <v>63.230769000000002</v>
      </c>
      <c r="AZ1014">
        <v>63.692307999999997</v>
      </c>
      <c r="BA1014">
        <v>63.230769000000002</v>
      </c>
      <c r="BB1014">
        <v>63.230769000000002</v>
      </c>
      <c r="BC1014">
        <v>65.538461999999996</v>
      </c>
      <c r="BD1014">
        <v>68.769231000000005</v>
      </c>
      <c r="BE1014">
        <v>71.538461999999996</v>
      </c>
      <c r="BF1014">
        <v>74.307692000000003</v>
      </c>
      <c r="BG1014">
        <v>76.153846000000001</v>
      </c>
      <c r="BH1014">
        <v>78.923077000000006</v>
      </c>
      <c r="BI1014">
        <v>81.692307999999997</v>
      </c>
      <c r="BJ1014">
        <v>83.538461999999996</v>
      </c>
      <c r="BK1014">
        <v>85.384614999999997</v>
      </c>
      <c r="BL1014">
        <v>85.846153999999999</v>
      </c>
      <c r="BM1014">
        <v>86.307692000000003</v>
      </c>
      <c r="BN1014">
        <v>83.538461999999996</v>
      </c>
      <c r="BO1014">
        <v>78.461538000000004</v>
      </c>
      <c r="BP1014">
        <v>73.384614999999997</v>
      </c>
      <c r="BQ1014">
        <v>71.538461999999996</v>
      </c>
      <c r="BR1014">
        <v>69.230768999999995</v>
      </c>
      <c r="BS1014">
        <v>-664.66380000000004</v>
      </c>
      <c r="BT1014">
        <v>-181.83320000000001</v>
      </c>
      <c r="BU1014">
        <v>-176.18960000000001</v>
      </c>
      <c r="BV1014">
        <v>-105.3947</v>
      </c>
      <c r="BW1014">
        <v>-172.5523</v>
      </c>
      <c r="BX1014">
        <v>-195.26480000000001</v>
      </c>
      <c r="BY1014">
        <v>101.1781</v>
      </c>
      <c r="BZ1014">
        <v>66.644270000000006</v>
      </c>
      <c r="CA1014">
        <v>127.39879999999999</v>
      </c>
      <c r="CB1014">
        <v>159.01439999999999</v>
      </c>
      <c r="CC1014">
        <v>116.79510000000001</v>
      </c>
      <c r="CD1014">
        <v>-40.274419999999999</v>
      </c>
      <c r="CE1014">
        <v>-285.14170000000001</v>
      </c>
      <c r="CF1014">
        <v>-91.22184</v>
      </c>
      <c r="CG1014">
        <v>99.235460000000003</v>
      </c>
      <c r="CH1014">
        <v>-82.077809999999999</v>
      </c>
      <c r="CI1014">
        <v>-109.7569</v>
      </c>
      <c r="CJ1014">
        <v>-90.582279999999997</v>
      </c>
      <c r="CK1014">
        <v>369.34449999999998</v>
      </c>
      <c r="CL1014">
        <v>1180.171</v>
      </c>
      <c r="CM1014">
        <v>1193.3320000000001</v>
      </c>
      <c r="CN1014">
        <v>319.77510000000001</v>
      </c>
      <c r="CO1014">
        <v>13.603859999999999</v>
      </c>
      <c r="CP1014">
        <v>40.50665</v>
      </c>
      <c r="CQ1014">
        <v>20299.669999999998</v>
      </c>
      <c r="CR1014">
        <v>4474.0209999999997</v>
      </c>
      <c r="CS1014">
        <v>3811.0309999999999</v>
      </c>
      <c r="CT1014">
        <v>3041.12</v>
      </c>
      <c r="CU1014">
        <v>2584.7249999999999</v>
      </c>
      <c r="CV1014">
        <v>1617.3119999999999</v>
      </c>
      <c r="CW1014">
        <v>920.88890000000004</v>
      </c>
      <c r="CX1014">
        <v>973.29819999999995</v>
      </c>
      <c r="CY1014">
        <v>2211.6860000000001</v>
      </c>
      <c r="CZ1014">
        <v>3047.7370000000001</v>
      </c>
      <c r="DA1014">
        <v>2568.502</v>
      </c>
      <c r="DB1014">
        <v>2671.7710000000002</v>
      </c>
      <c r="DC1014">
        <v>4267.6109999999999</v>
      </c>
      <c r="DD1014">
        <v>4503.42</v>
      </c>
      <c r="DE1014">
        <v>4931.3459999999995</v>
      </c>
      <c r="DF1014">
        <v>5074.5330000000004</v>
      </c>
      <c r="DG1014">
        <v>7388.4719999999998</v>
      </c>
      <c r="DH1014">
        <v>6575.02</v>
      </c>
      <c r="DI1014">
        <v>8011.5169999999998</v>
      </c>
      <c r="DJ1014">
        <v>6840.1670000000004</v>
      </c>
      <c r="DK1014">
        <v>8783.7420000000002</v>
      </c>
      <c r="DL1014">
        <v>8480.125</v>
      </c>
      <c r="DM1014">
        <v>6472.4489999999996</v>
      </c>
      <c r="DN1014">
        <v>7267.9939999999997</v>
      </c>
      <c r="DO1014">
        <v>20</v>
      </c>
      <c r="DP1014">
        <v>21</v>
      </c>
    </row>
    <row r="1015" spans="1:120" hidden="1" x14ac:dyDescent="0.25">
      <c r="A1015" t="str">
        <f t="shared" si="15"/>
        <v>LCA-Stockton_All CBP_44398</v>
      </c>
      <c r="B1015" t="s">
        <v>62</v>
      </c>
      <c r="C1015" t="s">
        <v>213</v>
      </c>
      <c r="D1015" t="s">
        <v>39</v>
      </c>
      <c r="E1015" t="s">
        <v>61</v>
      </c>
      <c r="F1015" t="s">
        <v>61</v>
      </c>
      <c r="G1015" t="s">
        <v>61</v>
      </c>
      <c r="H1015" t="s">
        <v>61</v>
      </c>
      <c r="I1015" t="s">
        <v>61</v>
      </c>
      <c r="J1015" t="s">
        <v>61</v>
      </c>
      <c r="K1015" t="s">
        <v>197</v>
      </c>
      <c r="L1015" s="18">
        <v>44398</v>
      </c>
      <c r="M1015">
        <v>20</v>
      </c>
      <c r="N1015">
        <v>21</v>
      </c>
      <c r="O1015" t="s">
        <v>263</v>
      </c>
      <c r="P1015">
        <v>13</v>
      </c>
      <c r="Q1015">
        <v>11</v>
      </c>
      <c r="R1015">
        <v>1</v>
      </c>
      <c r="S1015">
        <v>0</v>
      </c>
      <c r="T1015">
        <v>1</v>
      </c>
      <c r="U1015">
        <v>0</v>
      </c>
      <c r="V1015">
        <v>1</v>
      </c>
      <c r="W1015">
        <v>3600.8683999999998</v>
      </c>
      <c r="X1015">
        <v>3281.8162000000002</v>
      </c>
      <c r="Y1015">
        <v>3253.8098</v>
      </c>
      <c r="Z1015">
        <v>3209.7415000000001</v>
      </c>
      <c r="AA1015">
        <v>3355.6995999999999</v>
      </c>
      <c r="AB1015">
        <v>3529.7737999999999</v>
      </c>
      <c r="AC1015">
        <v>3367.0396000000001</v>
      </c>
      <c r="AD1015">
        <v>3396.4211</v>
      </c>
      <c r="AE1015">
        <v>3304.5675999999999</v>
      </c>
      <c r="AF1015">
        <v>3466.4204</v>
      </c>
      <c r="AG1015">
        <v>3370.2284</v>
      </c>
      <c r="AH1015">
        <v>3590.2930999999999</v>
      </c>
      <c r="AI1015">
        <v>3949.7051000000001</v>
      </c>
      <c r="AJ1015">
        <v>3817.0340999999999</v>
      </c>
      <c r="AK1015">
        <v>3523.8861999999999</v>
      </c>
      <c r="AL1015">
        <v>3672.2215000000001</v>
      </c>
      <c r="AM1015">
        <v>3655.1781999999998</v>
      </c>
      <c r="AN1015">
        <v>3650.5875999999998</v>
      </c>
      <c r="AO1015">
        <v>3184.4095000000002</v>
      </c>
      <c r="AP1015">
        <v>2431.4149000000002</v>
      </c>
      <c r="AQ1015">
        <v>2372.8964000000001</v>
      </c>
      <c r="AR1015">
        <v>3120.6185</v>
      </c>
      <c r="AS1015">
        <v>3267.7417999999998</v>
      </c>
      <c r="AT1015">
        <v>3227.3344999999999</v>
      </c>
      <c r="AU1015">
        <v>66.461538000000004</v>
      </c>
      <c r="AV1015">
        <v>65.538461999999996</v>
      </c>
      <c r="AW1015">
        <v>64.615385000000003</v>
      </c>
      <c r="AX1015">
        <v>64.153846000000001</v>
      </c>
      <c r="AY1015">
        <v>63.230769000000002</v>
      </c>
      <c r="AZ1015">
        <v>63.692307999999997</v>
      </c>
      <c r="BA1015">
        <v>63.230769000000002</v>
      </c>
      <c r="BB1015">
        <v>63.230769000000002</v>
      </c>
      <c r="BC1015">
        <v>65.538461999999996</v>
      </c>
      <c r="BD1015">
        <v>68.769231000000005</v>
      </c>
      <c r="BE1015">
        <v>71.538461999999996</v>
      </c>
      <c r="BF1015">
        <v>74.307692000000003</v>
      </c>
      <c r="BG1015">
        <v>76.153846000000001</v>
      </c>
      <c r="BH1015">
        <v>78.923077000000006</v>
      </c>
      <c r="BI1015">
        <v>81.692307999999997</v>
      </c>
      <c r="BJ1015">
        <v>83.538461999999996</v>
      </c>
      <c r="BK1015">
        <v>85.384614999999997</v>
      </c>
      <c r="BL1015">
        <v>85.846153999999999</v>
      </c>
      <c r="BM1015">
        <v>86.307692000000003</v>
      </c>
      <c r="BN1015">
        <v>83.538461999999996</v>
      </c>
      <c r="BO1015">
        <v>78.461538000000004</v>
      </c>
      <c r="BP1015">
        <v>73.384614999999997</v>
      </c>
      <c r="BQ1015">
        <v>71.538461999999996</v>
      </c>
      <c r="BR1015">
        <v>69.230768999999995</v>
      </c>
      <c r="BS1015">
        <v>-664.66380000000004</v>
      </c>
      <c r="BT1015">
        <v>-181.83320000000001</v>
      </c>
      <c r="BU1015">
        <v>-176.18960000000001</v>
      </c>
      <c r="BV1015">
        <v>-105.3947</v>
      </c>
      <c r="BW1015">
        <v>-172.5523</v>
      </c>
      <c r="BX1015">
        <v>-195.26480000000001</v>
      </c>
      <c r="BY1015">
        <v>101.1781</v>
      </c>
      <c r="BZ1015">
        <v>66.644270000000006</v>
      </c>
      <c r="CA1015">
        <v>127.39879999999999</v>
      </c>
      <c r="CB1015">
        <v>159.01439999999999</v>
      </c>
      <c r="CC1015">
        <v>116.79510000000001</v>
      </c>
      <c r="CD1015">
        <v>-40.274419999999999</v>
      </c>
      <c r="CE1015">
        <v>-285.14170000000001</v>
      </c>
      <c r="CF1015">
        <v>-91.22184</v>
      </c>
      <c r="CG1015">
        <v>99.235460000000003</v>
      </c>
      <c r="CH1015">
        <v>-82.077809999999999</v>
      </c>
      <c r="CI1015">
        <v>-109.7569</v>
      </c>
      <c r="CJ1015">
        <v>-90.582279999999997</v>
      </c>
      <c r="CK1015">
        <v>369.34449999999998</v>
      </c>
      <c r="CL1015">
        <v>1180.171</v>
      </c>
      <c r="CM1015">
        <v>1193.3320000000001</v>
      </c>
      <c r="CN1015">
        <v>319.77510000000001</v>
      </c>
      <c r="CO1015">
        <v>13.603859999999999</v>
      </c>
      <c r="CP1015">
        <v>40.50665</v>
      </c>
      <c r="CQ1015">
        <v>20299.669999999998</v>
      </c>
      <c r="CR1015">
        <v>4474.0209999999997</v>
      </c>
      <c r="CS1015">
        <v>3811.0309999999999</v>
      </c>
      <c r="CT1015">
        <v>3041.12</v>
      </c>
      <c r="CU1015">
        <v>2584.7249999999999</v>
      </c>
      <c r="CV1015">
        <v>1617.3119999999999</v>
      </c>
      <c r="CW1015">
        <v>920.88890000000004</v>
      </c>
      <c r="CX1015">
        <v>973.29819999999995</v>
      </c>
      <c r="CY1015">
        <v>2211.6860000000001</v>
      </c>
      <c r="CZ1015">
        <v>3047.7370000000001</v>
      </c>
      <c r="DA1015">
        <v>2568.502</v>
      </c>
      <c r="DB1015">
        <v>2671.7710000000002</v>
      </c>
      <c r="DC1015">
        <v>4267.6109999999999</v>
      </c>
      <c r="DD1015">
        <v>4503.42</v>
      </c>
      <c r="DE1015">
        <v>4931.3459999999995</v>
      </c>
      <c r="DF1015">
        <v>5074.5330000000004</v>
      </c>
      <c r="DG1015">
        <v>7388.4719999999998</v>
      </c>
      <c r="DH1015">
        <v>6575.02</v>
      </c>
      <c r="DI1015">
        <v>8011.5169999999998</v>
      </c>
      <c r="DJ1015">
        <v>6840.1670000000004</v>
      </c>
      <c r="DK1015">
        <v>8783.7420000000002</v>
      </c>
      <c r="DL1015">
        <v>8480.125</v>
      </c>
      <c r="DM1015">
        <v>6472.4489999999996</v>
      </c>
      <c r="DN1015">
        <v>7267.9939999999997</v>
      </c>
      <c r="DO1015">
        <v>20</v>
      </c>
      <c r="DP1015">
        <v>21</v>
      </c>
    </row>
    <row r="1016" spans="1:120" x14ac:dyDescent="0.25">
      <c r="A1016" t="str">
        <f t="shared" si="15"/>
        <v>AutoDR-No_All CBP_44398</v>
      </c>
      <c r="B1016" t="s">
        <v>62</v>
      </c>
      <c r="C1016" t="s">
        <v>321</v>
      </c>
      <c r="D1016" t="s">
        <v>61</v>
      </c>
      <c r="E1016" t="s">
        <v>61</v>
      </c>
      <c r="F1016" t="s">
        <v>61</v>
      </c>
      <c r="G1016" t="s">
        <v>61</v>
      </c>
      <c r="H1016" t="s">
        <v>97</v>
      </c>
      <c r="I1016" t="s">
        <v>61</v>
      </c>
      <c r="J1016" t="s">
        <v>61</v>
      </c>
      <c r="K1016" t="s">
        <v>197</v>
      </c>
      <c r="L1016" s="18">
        <v>44398</v>
      </c>
      <c r="M1016">
        <v>20</v>
      </c>
      <c r="N1016">
        <v>21</v>
      </c>
      <c r="O1016" t="s">
        <v>263</v>
      </c>
      <c r="P1016">
        <v>69</v>
      </c>
      <c r="Q1016">
        <v>67</v>
      </c>
      <c r="R1016">
        <v>1</v>
      </c>
      <c r="S1016">
        <v>0</v>
      </c>
      <c r="T1016">
        <v>0</v>
      </c>
      <c r="U1016">
        <v>0</v>
      </c>
      <c r="V1016">
        <v>0</v>
      </c>
      <c r="W1016">
        <v>19973.632000000001</v>
      </c>
      <c r="X1016">
        <v>19105.512999999999</v>
      </c>
      <c r="Y1016">
        <v>18434.795999999998</v>
      </c>
      <c r="Z1016">
        <v>18363.516</v>
      </c>
      <c r="AA1016">
        <v>18967.838</v>
      </c>
      <c r="AB1016">
        <v>19606.694</v>
      </c>
      <c r="AC1016">
        <v>19866.257000000001</v>
      </c>
      <c r="AD1016">
        <v>20169.976999999999</v>
      </c>
      <c r="AE1016">
        <v>19821.175999999999</v>
      </c>
      <c r="AF1016">
        <v>20924.664000000001</v>
      </c>
      <c r="AG1016">
        <v>22267.597000000002</v>
      </c>
      <c r="AH1016">
        <v>23056.741000000002</v>
      </c>
      <c r="AI1016">
        <v>23574.22</v>
      </c>
      <c r="AJ1016">
        <v>24418.57</v>
      </c>
      <c r="AK1016">
        <v>23804.617999999999</v>
      </c>
      <c r="AL1016">
        <v>24104.215</v>
      </c>
      <c r="AM1016">
        <v>23714.524000000001</v>
      </c>
      <c r="AN1016">
        <v>23390.102999999999</v>
      </c>
      <c r="AO1016">
        <v>21870.194</v>
      </c>
      <c r="AP1016">
        <v>17350.96</v>
      </c>
      <c r="AQ1016">
        <v>16427.654999999999</v>
      </c>
      <c r="AR1016">
        <v>19665.504000000001</v>
      </c>
      <c r="AS1016">
        <v>20486.995999999999</v>
      </c>
      <c r="AT1016">
        <v>20153.812000000002</v>
      </c>
      <c r="AU1016">
        <v>62.973768</v>
      </c>
      <c r="AV1016">
        <v>62.814160000000001</v>
      </c>
      <c r="AW1016">
        <v>61.889512000000003</v>
      </c>
      <c r="AX1016">
        <v>61.010412000000002</v>
      </c>
      <c r="AY1016">
        <v>59.842185000000001</v>
      </c>
      <c r="AZ1016">
        <v>59.494388999999998</v>
      </c>
      <c r="BA1016">
        <v>58.911257999999997</v>
      </c>
      <c r="BB1016">
        <v>60.359332999999999</v>
      </c>
      <c r="BC1016">
        <v>63.444054000000001</v>
      </c>
      <c r="BD1016">
        <v>66.929058999999995</v>
      </c>
      <c r="BE1016">
        <v>69.407034999999993</v>
      </c>
      <c r="BF1016">
        <v>72.057738000000001</v>
      </c>
      <c r="BG1016">
        <v>74.117720000000006</v>
      </c>
      <c r="BH1016">
        <v>75.328689999999995</v>
      </c>
      <c r="BI1016">
        <v>76.973676999999995</v>
      </c>
      <c r="BJ1016">
        <v>77.638160999999997</v>
      </c>
      <c r="BK1016">
        <v>78.298332000000002</v>
      </c>
      <c r="BL1016">
        <v>76.569845999999998</v>
      </c>
      <c r="BM1016">
        <v>75.572470999999993</v>
      </c>
      <c r="BN1016">
        <v>73.694211999999993</v>
      </c>
      <c r="BO1016">
        <v>70.187085999999994</v>
      </c>
      <c r="BP1016">
        <v>67.118664999999993</v>
      </c>
      <c r="BQ1016">
        <v>65.603295000000003</v>
      </c>
      <c r="BR1016">
        <v>63.617351999999997</v>
      </c>
      <c r="BS1016">
        <v>-688.43439999999998</v>
      </c>
      <c r="BT1016">
        <v>-253.31049999999999</v>
      </c>
      <c r="BU1016">
        <v>-161.79470000000001</v>
      </c>
      <c r="BV1016">
        <v>-95.46857</v>
      </c>
      <c r="BW1016">
        <v>-275.50909999999999</v>
      </c>
      <c r="BX1016">
        <v>-506.62459999999999</v>
      </c>
      <c r="BY1016">
        <v>370.25459999999998</v>
      </c>
      <c r="BZ1016">
        <v>256.57799999999997</v>
      </c>
      <c r="CA1016">
        <v>296.09719999999999</v>
      </c>
      <c r="CB1016">
        <v>-53.015839999999997</v>
      </c>
      <c r="CC1016">
        <v>-494.15100000000001</v>
      </c>
      <c r="CD1016">
        <v>-474.10289999999998</v>
      </c>
      <c r="CE1016">
        <v>-374.18400000000003</v>
      </c>
      <c r="CF1016">
        <v>-821.1019</v>
      </c>
      <c r="CG1016">
        <v>-157.4778</v>
      </c>
      <c r="CH1016">
        <v>-641.2518</v>
      </c>
      <c r="CI1016">
        <v>-337.86649999999997</v>
      </c>
      <c r="CJ1016">
        <v>-395.63819999999998</v>
      </c>
      <c r="CK1016">
        <v>850.04240000000004</v>
      </c>
      <c r="CL1016">
        <v>4778.9189999999999</v>
      </c>
      <c r="CM1016">
        <v>4948.5519999999997</v>
      </c>
      <c r="CN1016">
        <v>1294.075</v>
      </c>
      <c r="CO1016">
        <v>63.59695</v>
      </c>
      <c r="CP1016">
        <v>111.1262</v>
      </c>
      <c r="CQ1016">
        <v>42982.27</v>
      </c>
      <c r="CR1016">
        <v>23634.880000000001</v>
      </c>
      <c r="CS1016">
        <v>21986.89</v>
      </c>
      <c r="CT1016">
        <v>20938.63</v>
      </c>
      <c r="CU1016">
        <v>17481.96</v>
      </c>
      <c r="CV1016">
        <v>12449.67</v>
      </c>
      <c r="CW1016">
        <v>9759.8649999999998</v>
      </c>
      <c r="CX1016">
        <v>10408.959999999999</v>
      </c>
      <c r="CY1016">
        <v>17545.27</v>
      </c>
      <c r="CZ1016">
        <v>26609.31</v>
      </c>
      <c r="DA1016">
        <v>32245.75</v>
      </c>
      <c r="DB1016">
        <v>43454.93</v>
      </c>
      <c r="DC1016">
        <v>39405.279999999999</v>
      </c>
      <c r="DD1016">
        <v>37974.36</v>
      </c>
      <c r="DE1016">
        <v>39041.519999999997</v>
      </c>
      <c r="DF1016">
        <v>38500.160000000003</v>
      </c>
      <c r="DG1016">
        <v>45334.2</v>
      </c>
      <c r="DH1016">
        <v>37296.76</v>
      </c>
      <c r="DI1016">
        <v>37421.47</v>
      </c>
      <c r="DJ1016">
        <v>36510.370000000003</v>
      </c>
      <c r="DK1016">
        <v>37341.79</v>
      </c>
      <c r="DL1016">
        <v>32031.599999999999</v>
      </c>
      <c r="DM1016">
        <v>27296.14</v>
      </c>
      <c r="DN1016">
        <v>25802.21</v>
      </c>
      <c r="DO1016">
        <v>20</v>
      </c>
      <c r="DP1016">
        <v>21</v>
      </c>
    </row>
    <row r="1017" spans="1:120" hidden="1" x14ac:dyDescent="0.25">
      <c r="A1017" t="str">
        <f t="shared" si="15"/>
        <v>Size_Grp-20 to 199.99 kW_All CBP_44398</v>
      </c>
      <c r="B1017" t="s">
        <v>62</v>
      </c>
      <c r="C1017" t="s">
        <v>201</v>
      </c>
      <c r="D1017" t="s">
        <v>61</v>
      </c>
      <c r="E1017" t="s">
        <v>61</v>
      </c>
      <c r="F1017" t="s">
        <v>61</v>
      </c>
      <c r="G1017" t="s">
        <v>61</v>
      </c>
      <c r="H1017" t="s">
        <v>61</v>
      </c>
      <c r="I1017" t="s">
        <v>61</v>
      </c>
      <c r="J1017" t="s">
        <v>101</v>
      </c>
      <c r="K1017" t="s">
        <v>197</v>
      </c>
      <c r="L1017" s="18">
        <v>44398</v>
      </c>
      <c r="M1017">
        <v>20</v>
      </c>
      <c r="N1017">
        <v>21</v>
      </c>
      <c r="O1017" t="s">
        <v>263</v>
      </c>
      <c r="P1017">
        <v>27</v>
      </c>
      <c r="Q1017">
        <v>27</v>
      </c>
      <c r="R1017">
        <v>1</v>
      </c>
      <c r="S1017">
        <v>0</v>
      </c>
      <c r="T1017">
        <v>0</v>
      </c>
      <c r="U1017">
        <v>0</v>
      </c>
      <c r="V1017">
        <v>0</v>
      </c>
      <c r="W1017">
        <v>873.47500000000002</v>
      </c>
      <c r="X1017">
        <v>859.73149999999998</v>
      </c>
      <c r="Y1017">
        <v>844.51599999999996</v>
      </c>
      <c r="Z1017">
        <v>838.375</v>
      </c>
      <c r="AA1017">
        <v>875.32299999999998</v>
      </c>
      <c r="AB1017">
        <v>919.79499999999996</v>
      </c>
      <c r="AC1017">
        <v>1034.546</v>
      </c>
      <c r="AD1017">
        <v>1044.2594999999999</v>
      </c>
      <c r="AE1017">
        <v>1022.5175</v>
      </c>
      <c r="AF1017">
        <v>1001.5285</v>
      </c>
      <c r="AG1017">
        <v>1055.0840000000001</v>
      </c>
      <c r="AH1017">
        <v>1193.2674999999999</v>
      </c>
      <c r="AI1017">
        <v>1216.2204999999999</v>
      </c>
      <c r="AJ1017">
        <v>1143.077</v>
      </c>
      <c r="AK1017">
        <v>1116.7140999999999</v>
      </c>
      <c r="AL1017">
        <v>1191.3515</v>
      </c>
      <c r="AM1017">
        <v>1287.94</v>
      </c>
      <c r="AN1017">
        <v>1308.4075</v>
      </c>
      <c r="AO1017">
        <v>1307.539</v>
      </c>
      <c r="AP1017">
        <v>878.71849999999995</v>
      </c>
      <c r="AQ1017">
        <v>830.06899999999996</v>
      </c>
      <c r="AR1017">
        <v>896.16600000000005</v>
      </c>
      <c r="AS1017">
        <v>836.61400000000003</v>
      </c>
      <c r="AT1017">
        <v>829.07150000000001</v>
      </c>
      <c r="AU1017">
        <v>65.407407000000006</v>
      </c>
      <c r="AV1017">
        <v>65.055555999999996</v>
      </c>
      <c r="AW1017">
        <v>64.111110999999994</v>
      </c>
      <c r="AX1017">
        <v>63.296295999999998</v>
      </c>
      <c r="AY1017">
        <v>62.018518999999998</v>
      </c>
      <c r="AZ1017">
        <v>61.870370000000001</v>
      </c>
      <c r="BA1017">
        <v>61.351852000000001</v>
      </c>
      <c r="BB1017">
        <v>62.611111000000001</v>
      </c>
      <c r="BC1017">
        <v>65.685185000000004</v>
      </c>
      <c r="BD1017">
        <v>69.111110999999994</v>
      </c>
      <c r="BE1017">
        <v>71.759259</v>
      </c>
      <c r="BF1017">
        <v>74.425926000000004</v>
      </c>
      <c r="BG1017">
        <v>76.388889000000006</v>
      </c>
      <c r="BH1017">
        <v>77.740741</v>
      </c>
      <c r="BI1017">
        <v>79.685185000000004</v>
      </c>
      <c r="BJ1017">
        <v>80.351851999999994</v>
      </c>
      <c r="BK1017">
        <v>81.351851999999994</v>
      </c>
      <c r="BL1017">
        <v>79.925926000000004</v>
      </c>
      <c r="BM1017">
        <v>79.425926000000004</v>
      </c>
      <c r="BN1017">
        <v>77.444444000000004</v>
      </c>
      <c r="BO1017">
        <v>73.648148000000006</v>
      </c>
      <c r="BP1017">
        <v>70.166667000000004</v>
      </c>
      <c r="BQ1017">
        <v>68.537036999999998</v>
      </c>
      <c r="BR1017">
        <v>66.425926000000004</v>
      </c>
      <c r="BS1017">
        <v>-99.606309999999993</v>
      </c>
      <c r="BT1017">
        <v>-76.328770000000006</v>
      </c>
      <c r="BU1017">
        <v>-74.310149999999993</v>
      </c>
      <c r="BV1017">
        <v>-67.563789999999997</v>
      </c>
      <c r="BW1017">
        <v>-66.750360000000001</v>
      </c>
      <c r="BX1017">
        <v>-33.208620000000003</v>
      </c>
      <c r="BY1017">
        <v>-28.62068</v>
      </c>
      <c r="BZ1017">
        <v>15.11941</v>
      </c>
      <c r="CA1017">
        <v>27.711110000000001</v>
      </c>
      <c r="CB1017">
        <v>67.253370000000004</v>
      </c>
      <c r="CC1017">
        <v>62.531359999999999</v>
      </c>
      <c r="CD1017">
        <v>-21.241430000000001</v>
      </c>
      <c r="CE1017">
        <v>-6.4471809999999996</v>
      </c>
      <c r="CF1017">
        <v>111.9315</v>
      </c>
      <c r="CG1017">
        <v>151.84620000000001</v>
      </c>
      <c r="CH1017">
        <v>36.771540000000002</v>
      </c>
      <c r="CI1017">
        <v>-9.9058589999999995</v>
      </c>
      <c r="CJ1017">
        <v>-6.8041780000000003</v>
      </c>
      <c r="CK1017">
        <v>46.738849999999999</v>
      </c>
      <c r="CL1017">
        <v>434.23309999999998</v>
      </c>
      <c r="CM1017">
        <v>408.78190000000001</v>
      </c>
      <c r="CN1017">
        <v>206.95590000000001</v>
      </c>
      <c r="CO1017">
        <v>123.2325</v>
      </c>
      <c r="CP1017">
        <v>124.0234</v>
      </c>
      <c r="CQ1017">
        <v>1589.644</v>
      </c>
      <c r="CR1017">
        <v>354.20089999999999</v>
      </c>
      <c r="CS1017">
        <v>328.50619999999998</v>
      </c>
      <c r="CT1017">
        <v>314.1669</v>
      </c>
      <c r="CU1017">
        <v>323.7833</v>
      </c>
      <c r="CV1017">
        <v>294.80059999999997</v>
      </c>
      <c r="CW1017">
        <v>158.80930000000001</v>
      </c>
      <c r="CX1017">
        <v>203.30690000000001</v>
      </c>
      <c r="CY1017">
        <v>208.4753</v>
      </c>
      <c r="CZ1017">
        <v>258.61849999999998</v>
      </c>
      <c r="DA1017">
        <v>384.7561</v>
      </c>
      <c r="DB1017">
        <v>526.44569999999999</v>
      </c>
      <c r="DC1017">
        <v>691.63419999999996</v>
      </c>
      <c r="DD1017">
        <v>749.14880000000005</v>
      </c>
      <c r="DE1017">
        <v>813.80520000000001</v>
      </c>
      <c r="DF1017">
        <v>821.62879999999996</v>
      </c>
      <c r="DG1017">
        <v>957.7654</v>
      </c>
      <c r="DH1017">
        <v>1034.296</v>
      </c>
      <c r="DI1017">
        <v>1205.94</v>
      </c>
      <c r="DJ1017">
        <v>1265.5519999999999</v>
      </c>
      <c r="DK1017">
        <v>1315.6020000000001</v>
      </c>
      <c r="DL1017">
        <v>1348.145</v>
      </c>
      <c r="DM1017">
        <v>1409.7070000000001</v>
      </c>
      <c r="DN1017">
        <v>1411.3009999999999</v>
      </c>
      <c r="DO1017">
        <v>20</v>
      </c>
      <c r="DP1017">
        <v>21</v>
      </c>
    </row>
    <row r="1018" spans="1:120" hidden="1" x14ac:dyDescent="0.25">
      <c r="A1018" t="str">
        <f t="shared" si="15"/>
        <v>Aggregator-Voltus, Inc._All Elect_44398</v>
      </c>
      <c r="B1018" t="s">
        <v>62</v>
      </c>
      <c r="C1018" t="s">
        <v>221</v>
      </c>
      <c r="D1018" t="s">
        <v>61</v>
      </c>
      <c r="E1018" t="s">
        <v>61</v>
      </c>
      <c r="F1018" t="s">
        <v>198</v>
      </c>
      <c r="G1018" t="s">
        <v>61</v>
      </c>
      <c r="H1018" t="s">
        <v>61</v>
      </c>
      <c r="I1018" t="s">
        <v>61</v>
      </c>
      <c r="J1018" t="s">
        <v>61</v>
      </c>
      <c r="K1018" t="s">
        <v>190</v>
      </c>
      <c r="L1018" s="18">
        <v>44398</v>
      </c>
      <c r="M1018">
        <v>20</v>
      </c>
      <c r="N1018">
        <v>21</v>
      </c>
      <c r="O1018" t="s">
        <v>263</v>
      </c>
      <c r="P1018">
        <v>22</v>
      </c>
      <c r="Q1018">
        <v>21</v>
      </c>
      <c r="R1018">
        <v>0</v>
      </c>
      <c r="S1018">
        <v>0</v>
      </c>
      <c r="T1018">
        <v>0</v>
      </c>
      <c r="U1018">
        <v>0</v>
      </c>
      <c r="V1018">
        <v>0</v>
      </c>
      <c r="W1018">
        <v>9913.2554999999993</v>
      </c>
      <c r="X1018">
        <v>9160.7302999999993</v>
      </c>
      <c r="Y1018">
        <v>8985.8057000000008</v>
      </c>
      <c r="Z1018">
        <v>9013.1517000000003</v>
      </c>
      <c r="AA1018">
        <v>9350.2649999999994</v>
      </c>
      <c r="AB1018">
        <v>9761.4786000000004</v>
      </c>
      <c r="AC1018">
        <v>9449.6841000000004</v>
      </c>
      <c r="AD1018">
        <v>9025.1479999999992</v>
      </c>
      <c r="AE1018">
        <v>8387.2317999999996</v>
      </c>
      <c r="AF1018">
        <v>8838.7063999999991</v>
      </c>
      <c r="AG1018">
        <v>9389.4689999999991</v>
      </c>
      <c r="AH1018">
        <v>9977.5238000000008</v>
      </c>
      <c r="AI1018">
        <v>10438.406999999999</v>
      </c>
      <c r="AJ1018">
        <v>11146.728999999999</v>
      </c>
      <c r="AK1018">
        <v>10890.853999999999</v>
      </c>
      <c r="AL1018">
        <v>11272.69</v>
      </c>
      <c r="AM1018">
        <v>10981.126</v>
      </c>
      <c r="AN1018">
        <v>10711.994000000001</v>
      </c>
      <c r="AO1018">
        <v>9994.3652999999995</v>
      </c>
      <c r="AP1018">
        <v>7299.8010999999997</v>
      </c>
      <c r="AQ1018">
        <v>6957.7367999999997</v>
      </c>
      <c r="AR1018">
        <v>8900.5997000000007</v>
      </c>
      <c r="AS1018">
        <v>10024.218999999999</v>
      </c>
      <c r="AT1018">
        <v>9771.6761000000006</v>
      </c>
      <c r="AU1018">
        <v>65.309523999999996</v>
      </c>
      <c r="AV1018">
        <v>64.785713999999999</v>
      </c>
      <c r="AW1018">
        <v>63.952381000000003</v>
      </c>
      <c r="AX1018">
        <v>63.261904999999999</v>
      </c>
      <c r="AY1018">
        <v>62.523809999999997</v>
      </c>
      <c r="AZ1018">
        <v>62.547618999999997</v>
      </c>
      <c r="BA1018">
        <v>61.833333000000003</v>
      </c>
      <c r="BB1018">
        <v>62.380952000000001</v>
      </c>
      <c r="BC1018">
        <v>64.857142999999994</v>
      </c>
      <c r="BD1018">
        <v>68.333332999999996</v>
      </c>
      <c r="BE1018">
        <v>70.857142999999994</v>
      </c>
      <c r="BF1018">
        <v>73.690476000000004</v>
      </c>
      <c r="BG1018">
        <v>75.785713999999999</v>
      </c>
      <c r="BH1018">
        <v>78.190476000000004</v>
      </c>
      <c r="BI1018">
        <v>80.238095000000001</v>
      </c>
      <c r="BJ1018">
        <v>81.880951999999994</v>
      </c>
      <c r="BK1018">
        <v>82.976190000000003</v>
      </c>
      <c r="BL1018">
        <v>82.547618999999997</v>
      </c>
      <c r="BM1018">
        <v>81.880951999999994</v>
      </c>
      <c r="BN1018">
        <v>79.357142999999994</v>
      </c>
      <c r="BO1018">
        <v>74.952381000000003</v>
      </c>
      <c r="BP1018">
        <v>70.785713999999999</v>
      </c>
      <c r="BQ1018">
        <v>69.214286000000001</v>
      </c>
      <c r="BR1018">
        <v>67.119048000000006</v>
      </c>
      <c r="BS1018">
        <v>-695.00450000000001</v>
      </c>
      <c r="BT1018">
        <v>-239.05609999999999</v>
      </c>
      <c r="BU1018">
        <v>-169.80160000000001</v>
      </c>
      <c r="BV1018">
        <v>-124.3873</v>
      </c>
      <c r="BW1018">
        <v>-358.15300000000002</v>
      </c>
      <c r="BX1018">
        <v>-562.81100000000004</v>
      </c>
      <c r="BY1018">
        <v>209.67959999999999</v>
      </c>
      <c r="BZ1018">
        <v>395.43439999999998</v>
      </c>
      <c r="CA1018">
        <v>481.47109999999998</v>
      </c>
      <c r="CB1018">
        <v>-72.238550000000004</v>
      </c>
      <c r="CC1018">
        <v>-234.36009999999999</v>
      </c>
      <c r="CD1018">
        <v>-362.1035</v>
      </c>
      <c r="CE1018">
        <v>-436.52440000000001</v>
      </c>
      <c r="CF1018">
        <v>-842.08889999999997</v>
      </c>
      <c r="CG1018">
        <v>-613.02359999999999</v>
      </c>
      <c r="CH1018">
        <v>-1001.203</v>
      </c>
      <c r="CI1018">
        <v>-765.44090000000006</v>
      </c>
      <c r="CJ1018">
        <v>-727.52980000000002</v>
      </c>
      <c r="CK1018">
        <v>-48.26914</v>
      </c>
      <c r="CL1018">
        <v>2412.4929999999999</v>
      </c>
      <c r="CM1018">
        <v>2486.625</v>
      </c>
      <c r="CN1018">
        <v>536.25040000000001</v>
      </c>
      <c r="CO1018">
        <v>-229.7413</v>
      </c>
      <c r="CP1018">
        <v>-89.458200000000005</v>
      </c>
      <c r="CQ1018">
        <v>30730.79</v>
      </c>
      <c r="CR1018">
        <v>16791.97</v>
      </c>
      <c r="CS1018">
        <v>15354.32</v>
      </c>
      <c r="CT1018">
        <v>15296.47</v>
      </c>
      <c r="CU1018">
        <v>11896.21</v>
      </c>
      <c r="CV1018">
        <v>8245.7360000000008</v>
      </c>
      <c r="CW1018">
        <v>7425.9920000000002</v>
      </c>
      <c r="CX1018">
        <v>7496.4610000000002</v>
      </c>
      <c r="CY1018">
        <v>12547.15</v>
      </c>
      <c r="CZ1018">
        <v>12677.08</v>
      </c>
      <c r="DA1018">
        <v>15007.97</v>
      </c>
      <c r="DB1018">
        <v>17796.03</v>
      </c>
      <c r="DC1018">
        <v>21542.55</v>
      </c>
      <c r="DD1018">
        <v>21906.69</v>
      </c>
      <c r="DE1018">
        <v>22585.919999999998</v>
      </c>
      <c r="DF1018">
        <v>22554.79</v>
      </c>
      <c r="DG1018">
        <v>28820.560000000001</v>
      </c>
      <c r="DH1018">
        <v>27506</v>
      </c>
      <c r="DI1018">
        <v>28364.63</v>
      </c>
      <c r="DJ1018">
        <v>27658.09</v>
      </c>
      <c r="DK1018">
        <v>29294.19</v>
      </c>
      <c r="DL1018">
        <v>24460.22</v>
      </c>
      <c r="DM1018">
        <v>19318.91</v>
      </c>
      <c r="DN1018">
        <v>16470.8</v>
      </c>
      <c r="DO1018">
        <v>20</v>
      </c>
      <c r="DP1018">
        <v>21</v>
      </c>
    </row>
    <row r="1019" spans="1:120" hidden="1" x14ac:dyDescent="0.25">
      <c r="A1019" t="str">
        <f t="shared" si="15"/>
        <v>LCA-Other_All Elect_44398</v>
      </c>
      <c r="B1019" t="s">
        <v>62</v>
      </c>
      <c r="C1019" t="s">
        <v>212</v>
      </c>
      <c r="D1019" t="s">
        <v>32</v>
      </c>
      <c r="E1019" t="s">
        <v>61</v>
      </c>
      <c r="F1019" t="s">
        <v>61</v>
      </c>
      <c r="G1019" t="s">
        <v>61</v>
      </c>
      <c r="H1019" t="s">
        <v>61</v>
      </c>
      <c r="I1019" t="s">
        <v>61</v>
      </c>
      <c r="J1019" t="s">
        <v>61</v>
      </c>
      <c r="K1019" t="s">
        <v>190</v>
      </c>
      <c r="L1019" s="18">
        <v>44398</v>
      </c>
      <c r="M1019">
        <v>20</v>
      </c>
      <c r="N1019">
        <v>21</v>
      </c>
      <c r="O1019" t="s">
        <v>263</v>
      </c>
      <c r="P1019">
        <v>1</v>
      </c>
      <c r="Q1019">
        <v>1</v>
      </c>
      <c r="R1019">
        <v>0</v>
      </c>
      <c r="S1019">
        <v>0</v>
      </c>
      <c r="T1019">
        <v>1</v>
      </c>
      <c r="U1019">
        <v>0</v>
      </c>
      <c r="V1019">
        <v>1</v>
      </c>
      <c r="W1019">
        <v>3.04</v>
      </c>
      <c r="X1019">
        <v>3.04</v>
      </c>
      <c r="Y1019">
        <v>3.04</v>
      </c>
      <c r="Z1019">
        <v>3.04</v>
      </c>
      <c r="AA1019">
        <v>2.88</v>
      </c>
      <c r="AB1019">
        <v>3.04</v>
      </c>
      <c r="AC1019">
        <v>3.04</v>
      </c>
      <c r="AD1019">
        <v>3.04</v>
      </c>
      <c r="AE1019">
        <v>3.04</v>
      </c>
      <c r="AF1019">
        <v>2.88</v>
      </c>
      <c r="AG1019">
        <v>3.04</v>
      </c>
      <c r="AH1019">
        <v>3.2</v>
      </c>
      <c r="AI1019">
        <v>2.88</v>
      </c>
      <c r="AJ1019">
        <v>3.04</v>
      </c>
      <c r="AK1019">
        <v>3.04</v>
      </c>
      <c r="AL1019">
        <v>3.04</v>
      </c>
      <c r="AM1019">
        <v>2.88</v>
      </c>
      <c r="AN1019">
        <v>3.04</v>
      </c>
      <c r="AO1019">
        <v>3.04</v>
      </c>
      <c r="AP1019">
        <v>3.04</v>
      </c>
      <c r="AQ1019">
        <v>2.88</v>
      </c>
      <c r="AR1019">
        <v>3.04</v>
      </c>
      <c r="AS1019">
        <v>3.04</v>
      </c>
      <c r="AT1019">
        <v>2.88</v>
      </c>
      <c r="AU1019">
        <v>59.5</v>
      </c>
      <c r="AV1019">
        <v>60.5</v>
      </c>
      <c r="AW1019">
        <v>58</v>
      </c>
      <c r="AX1019">
        <v>56.5</v>
      </c>
      <c r="AY1019">
        <v>55.5</v>
      </c>
      <c r="AZ1019">
        <v>54</v>
      </c>
      <c r="BA1019">
        <v>53</v>
      </c>
      <c r="BB1019">
        <v>55</v>
      </c>
      <c r="BC1019">
        <v>59.5</v>
      </c>
      <c r="BD1019">
        <v>66</v>
      </c>
      <c r="BE1019">
        <v>68</v>
      </c>
      <c r="BF1019">
        <v>72</v>
      </c>
      <c r="BG1019">
        <v>76</v>
      </c>
      <c r="BH1019">
        <v>78.5</v>
      </c>
      <c r="BI1019">
        <v>81</v>
      </c>
      <c r="BJ1019">
        <v>85</v>
      </c>
      <c r="BK1019">
        <v>85</v>
      </c>
      <c r="BL1019">
        <v>83</v>
      </c>
      <c r="BM1019">
        <v>79.5</v>
      </c>
      <c r="BN1019">
        <v>76</v>
      </c>
      <c r="BO1019">
        <v>70.5</v>
      </c>
      <c r="BP1019">
        <v>66.5</v>
      </c>
      <c r="BQ1019">
        <v>64</v>
      </c>
      <c r="BR1019">
        <v>60.5</v>
      </c>
      <c r="BS1019">
        <v>119.71169999999999</v>
      </c>
      <c r="BT1019">
        <v>13.951589999999999</v>
      </c>
      <c r="BU1019">
        <v>13.53979</v>
      </c>
      <c r="BV1019">
        <v>13.917310000000001</v>
      </c>
      <c r="BW1019">
        <v>12.209440000000001</v>
      </c>
      <c r="BX1019">
        <v>10.16216</v>
      </c>
      <c r="BY1019">
        <v>4.8487669999999996</v>
      </c>
      <c r="BZ1019">
        <v>-10.201309999999999</v>
      </c>
      <c r="CA1019">
        <v>-14.80166</v>
      </c>
      <c r="CB1019">
        <v>-0.24510480000000001</v>
      </c>
      <c r="CC1019">
        <v>5.8856089999999996</v>
      </c>
      <c r="CD1019">
        <v>46.8123</v>
      </c>
      <c r="CE1019">
        <v>59.580620000000003</v>
      </c>
      <c r="CF1019">
        <v>55.836329999999997</v>
      </c>
      <c r="CG1019">
        <v>56.290579999999999</v>
      </c>
      <c r="CH1019">
        <v>75.560850000000002</v>
      </c>
      <c r="CI1019">
        <v>64.682460000000006</v>
      </c>
      <c r="CJ1019">
        <v>64.03895</v>
      </c>
      <c r="CK1019">
        <v>63.371169999999999</v>
      </c>
      <c r="CL1019">
        <v>63.654319999999998</v>
      </c>
      <c r="CM1019">
        <v>66.778450000000007</v>
      </c>
      <c r="CN1019">
        <v>63.804020000000001</v>
      </c>
      <c r="CO1019">
        <v>70.127380000000002</v>
      </c>
      <c r="CP1019">
        <v>67.11036</v>
      </c>
      <c r="CQ1019">
        <v>3161.328</v>
      </c>
      <c r="CR1019">
        <v>347.67469999999997</v>
      </c>
      <c r="CS1019">
        <v>302.21570000000003</v>
      </c>
      <c r="CT1019">
        <v>295.22669999999999</v>
      </c>
      <c r="CU1019">
        <v>266.58499999999998</v>
      </c>
      <c r="CV1019">
        <v>214.37350000000001</v>
      </c>
      <c r="CW1019">
        <v>108.7604</v>
      </c>
      <c r="CX1019">
        <v>52.45391</v>
      </c>
      <c r="CY1019">
        <v>230.4316</v>
      </c>
      <c r="CZ1019">
        <v>217.7465</v>
      </c>
      <c r="DA1019">
        <v>378.45080000000002</v>
      </c>
      <c r="DB1019">
        <v>735.92380000000003</v>
      </c>
      <c r="DC1019">
        <v>810.0154</v>
      </c>
      <c r="DD1019">
        <v>928.3587</v>
      </c>
      <c r="DE1019">
        <v>936.49710000000005</v>
      </c>
      <c r="DF1019">
        <v>1166.241</v>
      </c>
      <c r="DG1019">
        <v>1228.4490000000001</v>
      </c>
      <c r="DH1019">
        <v>1238.9110000000001</v>
      </c>
      <c r="DI1019">
        <v>1188.6579999999999</v>
      </c>
      <c r="DJ1019">
        <v>1298.288</v>
      </c>
      <c r="DK1019">
        <v>1512.5830000000001</v>
      </c>
      <c r="DL1019">
        <v>1606.2149999999999</v>
      </c>
      <c r="DM1019">
        <v>1634.01</v>
      </c>
      <c r="DN1019">
        <v>2240.723</v>
      </c>
      <c r="DO1019">
        <v>20</v>
      </c>
      <c r="DP1019">
        <v>21</v>
      </c>
    </row>
    <row r="1020" spans="1:120" hidden="1" x14ac:dyDescent="0.25">
      <c r="A1020" t="str">
        <f t="shared" si="15"/>
        <v>Industry_Type-5. Offices, Hotels, Finance, Services_All Elect_44398</v>
      </c>
      <c r="B1020" t="s">
        <v>62</v>
      </c>
      <c r="C1020" t="s">
        <v>205</v>
      </c>
      <c r="D1020" t="s">
        <v>61</v>
      </c>
      <c r="E1020" t="s">
        <v>61</v>
      </c>
      <c r="F1020" t="s">
        <v>61</v>
      </c>
      <c r="G1020" t="s">
        <v>37</v>
      </c>
      <c r="H1020" t="s">
        <v>61</v>
      </c>
      <c r="I1020" t="s">
        <v>61</v>
      </c>
      <c r="J1020" t="s">
        <v>61</v>
      </c>
      <c r="K1020" t="s">
        <v>190</v>
      </c>
      <c r="L1020" s="18">
        <v>44398</v>
      </c>
      <c r="M1020">
        <v>20</v>
      </c>
      <c r="N1020">
        <v>21</v>
      </c>
      <c r="O1020" t="s">
        <v>263</v>
      </c>
      <c r="P1020">
        <v>36</v>
      </c>
      <c r="Q1020">
        <v>36</v>
      </c>
      <c r="R1020">
        <v>0</v>
      </c>
      <c r="S1020">
        <v>0</v>
      </c>
      <c r="T1020">
        <v>0</v>
      </c>
      <c r="U1020">
        <v>0</v>
      </c>
      <c r="V1020">
        <v>0</v>
      </c>
      <c r="W1020">
        <v>4920.4764999999998</v>
      </c>
      <c r="X1020">
        <v>4904.96</v>
      </c>
      <c r="Y1020">
        <v>4805.7044999999998</v>
      </c>
      <c r="Z1020">
        <v>4748.6745000000001</v>
      </c>
      <c r="AA1020">
        <v>4811.7950000000001</v>
      </c>
      <c r="AB1020">
        <v>4906.7365</v>
      </c>
      <c r="AC1020">
        <v>5201.9880000000003</v>
      </c>
      <c r="AD1020">
        <v>5427.3410000000003</v>
      </c>
      <c r="AE1020">
        <v>5822.7079999999996</v>
      </c>
      <c r="AF1020">
        <v>6376.8964999999998</v>
      </c>
      <c r="AG1020">
        <v>6980.6954999999998</v>
      </c>
      <c r="AH1020">
        <v>7160.0304999999998</v>
      </c>
      <c r="AI1020">
        <v>7194.5150000000003</v>
      </c>
      <c r="AJ1020">
        <v>7198.4215000000004</v>
      </c>
      <c r="AK1020">
        <v>7190.9375</v>
      </c>
      <c r="AL1020">
        <v>7032.3235000000004</v>
      </c>
      <c r="AM1020">
        <v>6795.88</v>
      </c>
      <c r="AN1020">
        <v>6789.5055000000002</v>
      </c>
      <c r="AO1020">
        <v>6638.0995000000003</v>
      </c>
      <c r="AP1020">
        <v>6051.5039999999999</v>
      </c>
      <c r="AQ1020">
        <v>5754.3490000000002</v>
      </c>
      <c r="AR1020">
        <v>5805.1315000000004</v>
      </c>
      <c r="AS1020">
        <v>5074.0214999999998</v>
      </c>
      <c r="AT1020">
        <v>4990.7714999999998</v>
      </c>
      <c r="AU1020">
        <v>62.5</v>
      </c>
      <c r="AV1020">
        <v>62.5</v>
      </c>
      <c r="AW1020">
        <v>61.5</v>
      </c>
      <c r="AX1020">
        <v>60.5</v>
      </c>
      <c r="AY1020">
        <v>59</v>
      </c>
      <c r="AZ1020">
        <v>58.5</v>
      </c>
      <c r="BA1020">
        <v>58</v>
      </c>
      <c r="BB1020">
        <v>60</v>
      </c>
      <c r="BC1020">
        <v>63.5</v>
      </c>
      <c r="BD1020">
        <v>67</v>
      </c>
      <c r="BE1020">
        <v>69.5</v>
      </c>
      <c r="BF1020">
        <v>72</v>
      </c>
      <c r="BG1020">
        <v>74</v>
      </c>
      <c r="BH1020">
        <v>74.5</v>
      </c>
      <c r="BI1020">
        <v>76</v>
      </c>
      <c r="BJ1020">
        <v>76</v>
      </c>
      <c r="BK1020">
        <v>76.5</v>
      </c>
      <c r="BL1020">
        <v>74</v>
      </c>
      <c r="BM1020">
        <v>73</v>
      </c>
      <c r="BN1020">
        <v>71.5</v>
      </c>
      <c r="BO1020">
        <v>68.5</v>
      </c>
      <c r="BP1020">
        <v>66</v>
      </c>
      <c r="BQ1020">
        <v>64.5</v>
      </c>
      <c r="BR1020">
        <v>62.5</v>
      </c>
      <c r="BS1020">
        <v>-32.705939999999998</v>
      </c>
      <c r="BT1020">
        <v>-25.64461</v>
      </c>
      <c r="BU1020">
        <v>3.4877820000000002</v>
      </c>
      <c r="BV1020">
        <v>41.068869999999997</v>
      </c>
      <c r="BW1020">
        <v>75.039659999999998</v>
      </c>
      <c r="BX1020">
        <v>137.9701</v>
      </c>
      <c r="BY1020">
        <v>101.70569999999999</v>
      </c>
      <c r="BZ1020">
        <v>26.155760000000001</v>
      </c>
      <c r="CA1020">
        <v>-151.59389999999999</v>
      </c>
      <c r="CB1020">
        <v>-191.59520000000001</v>
      </c>
      <c r="CC1020">
        <v>-400.61610000000002</v>
      </c>
      <c r="CD1020">
        <v>-307.40280000000001</v>
      </c>
      <c r="CE1020">
        <v>-213.2585</v>
      </c>
      <c r="CF1020">
        <v>-155.24610000000001</v>
      </c>
      <c r="CG1020">
        <v>-75.480850000000004</v>
      </c>
      <c r="CH1020">
        <v>-92.100610000000003</v>
      </c>
      <c r="CI1020">
        <v>145.09299999999999</v>
      </c>
      <c r="CJ1020">
        <v>-80.332440000000005</v>
      </c>
      <c r="CK1020">
        <v>-122.04810000000001</v>
      </c>
      <c r="CL1020">
        <v>205.12010000000001</v>
      </c>
      <c r="CM1020">
        <v>166.76669999999999</v>
      </c>
      <c r="CN1020">
        <v>-142.9288</v>
      </c>
      <c r="CO1020">
        <v>-11.92038</v>
      </c>
      <c r="CP1020">
        <v>11.86999</v>
      </c>
      <c r="CQ1020">
        <v>325.61709999999999</v>
      </c>
      <c r="CR1020">
        <v>146.5539</v>
      </c>
      <c r="CS1020">
        <v>128.11420000000001</v>
      </c>
      <c r="CT1020">
        <v>122.69459999999999</v>
      </c>
      <c r="CU1020">
        <v>139.41890000000001</v>
      </c>
      <c r="CV1020">
        <v>85.584720000000004</v>
      </c>
      <c r="CW1020">
        <v>96.82741</v>
      </c>
      <c r="CX1020">
        <v>58.124789999999997</v>
      </c>
      <c r="CY1020">
        <v>137.72499999999999</v>
      </c>
      <c r="CZ1020">
        <v>301.97300000000001</v>
      </c>
      <c r="DA1020">
        <v>996.78189999999995</v>
      </c>
      <c r="DB1020">
        <v>1388.021</v>
      </c>
      <c r="DC1020">
        <v>1960.223</v>
      </c>
      <c r="DD1020">
        <v>2501.576</v>
      </c>
      <c r="DE1020">
        <v>2612.9879999999998</v>
      </c>
      <c r="DF1020">
        <v>1614.8440000000001</v>
      </c>
      <c r="DG1020">
        <v>1668.7819999999999</v>
      </c>
      <c r="DH1020">
        <v>1137.6780000000001</v>
      </c>
      <c r="DI1020">
        <v>1138.0940000000001</v>
      </c>
      <c r="DJ1020">
        <v>825.97910000000002</v>
      </c>
      <c r="DK1020">
        <v>519.30240000000003</v>
      </c>
      <c r="DL1020">
        <v>424.68790000000001</v>
      </c>
      <c r="DM1020">
        <v>302.7441</v>
      </c>
      <c r="DN1020">
        <v>273.35509999999999</v>
      </c>
      <c r="DO1020">
        <v>20</v>
      </c>
      <c r="DP1020">
        <v>21</v>
      </c>
    </row>
    <row r="1021" spans="1:120" hidden="1" x14ac:dyDescent="0.25">
      <c r="A1021" t="str">
        <f t="shared" si="15"/>
        <v>sublap_id-SLAP_PGP2_All Elect_44398</v>
      </c>
      <c r="B1021" t="s">
        <v>62</v>
      </c>
      <c r="C1021" t="s">
        <v>301</v>
      </c>
      <c r="D1021" t="s">
        <v>61</v>
      </c>
      <c r="E1021" t="s">
        <v>302</v>
      </c>
      <c r="F1021" t="s">
        <v>61</v>
      </c>
      <c r="G1021" t="s">
        <v>61</v>
      </c>
      <c r="H1021" t="s">
        <v>61</v>
      </c>
      <c r="I1021" t="s">
        <v>61</v>
      </c>
      <c r="J1021" t="s">
        <v>61</v>
      </c>
      <c r="K1021" t="s">
        <v>190</v>
      </c>
      <c r="L1021" s="18">
        <v>44398</v>
      </c>
      <c r="M1021">
        <v>20</v>
      </c>
      <c r="N1021">
        <v>21</v>
      </c>
      <c r="O1021" t="s">
        <v>263</v>
      </c>
      <c r="P1021">
        <v>1</v>
      </c>
      <c r="Q1021">
        <v>1</v>
      </c>
      <c r="R1021">
        <v>0</v>
      </c>
      <c r="S1021">
        <v>0</v>
      </c>
      <c r="T1021">
        <v>1</v>
      </c>
      <c r="U1021">
        <v>0</v>
      </c>
      <c r="V1021">
        <v>1</v>
      </c>
      <c r="W1021">
        <v>554.04</v>
      </c>
      <c r="X1021">
        <v>529.55999999999995</v>
      </c>
      <c r="Y1021">
        <v>514.44000000000005</v>
      </c>
      <c r="Z1021">
        <v>532.79999999999995</v>
      </c>
      <c r="AA1021">
        <v>667.44</v>
      </c>
      <c r="AB1021">
        <v>723.96</v>
      </c>
      <c r="AC1021">
        <v>791.28</v>
      </c>
      <c r="AD1021">
        <v>799.2</v>
      </c>
      <c r="AE1021">
        <v>844.92</v>
      </c>
      <c r="AF1021">
        <v>891.72</v>
      </c>
      <c r="AG1021">
        <v>920.88</v>
      </c>
      <c r="AH1021">
        <v>931.32</v>
      </c>
      <c r="AI1021">
        <v>959.04</v>
      </c>
      <c r="AJ1021">
        <v>964.44</v>
      </c>
      <c r="AK1021">
        <v>974.16</v>
      </c>
      <c r="AL1021">
        <v>915.48</v>
      </c>
      <c r="AM1021">
        <v>823.32</v>
      </c>
      <c r="AN1021">
        <v>752.4</v>
      </c>
      <c r="AO1021">
        <v>713.16</v>
      </c>
      <c r="AP1021">
        <v>666</v>
      </c>
      <c r="AQ1021">
        <v>663.12</v>
      </c>
      <c r="AR1021">
        <v>642.96</v>
      </c>
      <c r="AS1021">
        <v>609.48</v>
      </c>
      <c r="AT1021">
        <v>584.28</v>
      </c>
      <c r="AU1021">
        <v>61</v>
      </c>
      <c r="AV1021">
        <v>60.5</v>
      </c>
      <c r="AW1021">
        <v>60</v>
      </c>
      <c r="AX1021">
        <v>59</v>
      </c>
      <c r="AY1021">
        <v>59</v>
      </c>
      <c r="AZ1021">
        <v>59</v>
      </c>
      <c r="BA1021">
        <v>58</v>
      </c>
      <c r="BB1021">
        <v>61.5</v>
      </c>
      <c r="BC1021">
        <v>64</v>
      </c>
      <c r="BD1021">
        <v>68</v>
      </c>
      <c r="BE1021">
        <v>69.5</v>
      </c>
      <c r="BF1021">
        <v>69</v>
      </c>
      <c r="BG1021">
        <v>72</v>
      </c>
      <c r="BH1021">
        <v>76.5</v>
      </c>
      <c r="BI1021">
        <v>77.5</v>
      </c>
      <c r="BJ1021">
        <v>78</v>
      </c>
      <c r="BK1021">
        <v>76</v>
      </c>
      <c r="BL1021">
        <v>72.5</v>
      </c>
      <c r="BM1021">
        <v>69.5</v>
      </c>
      <c r="BN1021">
        <v>66.5</v>
      </c>
      <c r="BO1021">
        <v>64</v>
      </c>
      <c r="BP1021">
        <v>61.5</v>
      </c>
      <c r="BQ1021">
        <v>62</v>
      </c>
      <c r="BR1021">
        <v>60.5</v>
      </c>
      <c r="BS1021">
        <v>-4.5504759999999997</v>
      </c>
      <c r="BT1021">
        <v>3.423584</v>
      </c>
      <c r="BU1021">
        <v>14.70087</v>
      </c>
      <c r="BV1021">
        <v>2.6931150000000001</v>
      </c>
      <c r="BW1021">
        <v>-30.464289999999998</v>
      </c>
      <c r="BX1021">
        <v>13.22955</v>
      </c>
      <c r="BY1021">
        <v>2.5283199999999999</v>
      </c>
      <c r="BZ1021">
        <v>10.949769999999999</v>
      </c>
      <c r="CA1021">
        <v>9.1517940000000007</v>
      </c>
      <c r="CB1021">
        <v>-4.1318359999999998</v>
      </c>
      <c r="CC1021">
        <v>-2.939819</v>
      </c>
      <c r="CD1021">
        <v>16.02948</v>
      </c>
      <c r="CE1021">
        <v>11.076230000000001</v>
      </c>
      <c r="CF1021">
        <v>0.35302729999999999</v>
      </c>
      <c r="CG1021">
        <v>-18.390080000000001</v>
      </c>
      <c r="CH1021">
        <v>16.205079999999999</v>
      </c>
      <c r="CI1021">
        <v>31.534790000000001</v>
      </c>
      <c r="CJ1021">
        <v>51.237119999999997</v>
      </c>
      <c r="CK1021">
        <v>64.156980000000004</v>
      </c>
      <c r="CL1021">
        <v>40.540410000000001</v>
      </c>
      <c r="CM1021">
        <v>20.335570000000001</v>
      </c>
      <c r="CN1021">
        <v>20.73273</v>
      </c>
      <c r="CO1021">
        <v>20.40973</v>
      </c>
      <c r="CP1021">
        <v>-20.426089999999999</v>
      </c>
      <c r="CQ1021">
        <v>39.084899999999998</v>
      </c>
      <c r="CR1021">
        <v>43.600760000000001</v>
      </c>
      <c r="CS1021">
        <v>18.450859999999999</v>
      </c>
      <c r="CT1021">
        <v>16.13955</v>
      </c>
      <c r="CU1021">
        <v>92.486760000000004</v>
      </c>
      <c r="CV1021">
        <v>14.129949999999999</v>
      </c>
      <c r="CW1021">
        <v>15.97425</v>
      </c>
      <c r="CX1021">
        <v>22.312950000000001</v>
      </c>
      <c r="CY1021">
        <v>30.460709999999999</v>
      </c>
      <c r="CZ1021">
        <v>53.914479999999998</v>
      </c>
      <c r="DA1021">
        <v>72.332449999999994</v>
      </c>
      <c r="DB1021">
        <v>90.57526</v>
      </c>
      <c r="DC1021">
        <v>92.225059999999999</v>
      </c>
      <c r="DD1021">
        <v>139.13730000000001</v>
      </c>
      <c r="DE1021">
        <v>186.8503</v>
      </c>
      <c r="DF1021">
        <v>121.304</v>
      </c>
      <c r="DG1021">
        <v>146.8647</v>
      </c>
      <c r="DH1021">
        <v>124.0874</v>
      </c>
      <c r="DI1021">
        <v>112.8989</v>
      </c>
      <c r="DJ1021">
        <v>54.905889999999999</v>
      </c>
      <c r="DK1021">
        <v>46.648510000000002</v>
      </c>
      <c r="DL1021">
        <v>40.674030000000002</v>
      </c>
      <c r="DM1021">
        <v>33.828150000000001</v>
      </c>
      <c r="DN1021">
        <v>39.676360000000003</v>
      </c>
      <c r="DO1021">
        <v>20</v>
      </c>
      <c r="DP1021">
        <v>21</v>
      </c>
    </row>
    <row r="1022" spans="1:120" hidden="1" x14ac:dyDescent="0.25">
      <c r="A1022" t="str">
        <f t="shared" si="15"/>
        <v>Industry_Type-6. Schools_All Elect_44398</v>
      </c>
      <c r="B1022" t="s">
        <v>62</v>
      </c>
      <c r="C1022" t="s">
        <v>220</v>
      </c>
      <c r="D1022" t="s">
        <v>61</v>
      </c>
      <c r="E1022" t="s">
        <v>61</v>
      </c>
      <c r="F1022" t="s">
        <v>61</v>
      </c>
      <c r="G1022" t="s">
        <v>40</v>
      </c>
      <c r="H1022" t="s">
        <v>61</v>
      </c>
      <c r="I1022" t="s">
        <v>61</v>
      </c>
      <c r="J1022" t="s">
        <v>61</v>
      </c>
      <c r="K1022" t="s">
        <v>190</v>
      </c>
      <c r="L1022" s="18">
        <v>44398</v>
      </c>
      <c r="M1022">
        <v>20</v>
      </c>
      <c r="N1022">
        <v>21</v>
      </c>
      <c r="O1022" t="s">
        <v>263</v>
      </c>
      <c r="P1022">
        <v>1</v>
      </c>
      <c r="Q1022">
        <v>1</v>
      </c>
      <c r="R1022">
        <v>0</v>
      </c>
      <c r="S1022">
        <v>0</v>
      </c>
      <c r="T1022">
        <v>1</v>
      </c>
      <c r="U1022">
        <v>0</v>
      </c>
      <c r="V1022">
        <v>1</v>
      </c>
      <c r="W1022">
        <v>554.04</v>
      </c>
      <c r="X1022">
        <v>529.55999999999995</v>
      </c>
      <c r="Y1022">
        <v>514.44000000000005</v>
      </c>
      <c r="Z1022">
        <v>532.79999999999995</v>
      </c>
      <c r="AA1022">
        <v>667.44</v>
      </c>
      <c r="AB1022">
        <v>723.96</v>
      </c>
      <c r="AC1022">
        <v>791.28</v>
      </c>
      <c r="AD1022">
        <v>799.2</v>
      </c>
      <c r="AE1022">
        <v>844.92</v>
      </c>
      <c r="AF1022">
        <v>891.72</v>
      </c>
      <c r="AG1022">
        <v>920.88</v>
      </c>
      <c r="AH1022">
        <v>931.32</v>
      </c>
      <c r="AI1022">
        <v>959.04</v>
      </c>
      <c r="AJ1022">
        <v>964.44</v>
      </c>
      <c r="AK1022">
        <v>974.16</v>
      </c>
      <c r="AL1022">
        <v>915.48</v>
      </c>
      <c r="AM1022">
        <v>823.32</v>
      </c>
      <c r="AN1022">
        <v>752.4</v>
      </c>
      <c r="AO1022">
        <v>713.16</v>
      </c>
      <c r="AP1022">
        <v>666</v>
      </c>
      <c r="AQ1022">
        <v>663.12</v>
      </c>
      <c r="AR1022">
        <v>642.96</v>
      </c>
      <c r="AS1022">
        <v>609.48</v>
      </c>
      <c r="AT1022">
        <v>584.28</v>
      </c>
      <c r="AU1022">
        <v>61</v>
      </c>
      <c r="AV1022">
        <v>60.5</v>
      </c>
      <c r="AW1022">
        <v>60</v>
      </c>
      <c r="AX1022">
        <v>59</v>
      </c>
      <c r="AY1022">
        <v>59</v>
      </c>
      <c r="AZ1022">
        <v>59</v>
      </c>
      <c r="BA1022">
        <v>58</v>
      </c>
      <c r="BB1022">
        <v>61.5</v>
      </c>
      <c r="BC1022">
        <v>64</v>
      </c>
      <c r="BD1022">
        <v>68</v>
      </c>
      <c r="BE1022">
        <v>69.5</v>
      </c>
      <c r="BF1022">
        <v>69</v>
      </c>
      <c r="BG1022">
        <v>72</v>
      </c>
      <c r="BH1022">
        <v>76.5</v>
      </c>
      <c r="BI1022">
        <v>77.5</v>
      </c>
      <c r="BJ1022">
        <v>78</v>
      </c>
      <c r="BK1022">
        <v>76</v>
      </c>
      <c r="BL1022">
        <v>72.5</v>
      </c>
      <c r="BM1022">
        <v>69.5</v>
      </c>
      <c r="BN1022">
        <v>66.5</v>
      </c>
      <c r="BO1022">
        <v>64</v>
      </c>
      <c r="BP1022">
        <v>61.5</v>
      </c>
      <c r="BQ1022">
        <v>62</v>
      </c>
      <c r="BR1022">
        <v>60.5</v>
      </c>
      <c r="BS1022">
        <v>-4.5504759999999997</v>
      </c>
      <c r="BT1022">
        <v>3.423584</v>
      </c>
      <c r="BU1022">
        <v>14.70087</v>
      </c>
      <c r="BV1022">
        <v>2.6931150000000001</v>
      </c>
      <c r="BW1022">
        <v>-30.464289999999998</v>
      </c>
      <c r="BX1022">
        <v>13.22955</v>
      </c>
      <c r="BY1022">
        <v>2.5283199999999999</v>
      </c>
      <c r="BZ1022">
        <v>10.949769999999999</v>
      </c>
      <c r="CA1022">
        <v>9.1517940000000007</v>
      </c>
      <c r="CB1022">
        <v>-4.1318359999999998</v>
      </c>
      <c r="CC1022">
        <v>-2.939819</v>
      </c>
      <c r="CD1022">
        <v>16.02948</v>
      </c>
      <c r="CE1022">
        <v>11.076230000000001</v>
      </c>
      <c r="CF1022">
        <v>0.35302729999999999</v>
      </c>
      <c r="CG1022">
        <v>-18.390080000000001</v>
      </c>
      <c r="CH1022">
        <v>16.205079999999999</v>
      </c>
      <c r="CI1022">
        <v>31.534790000000001</v>
      </c>
      <c r="CJ1022">
        <v>51.237119999999997</v>
      </c>
      <c r="CK1022">
        <v>64.156980000000004</v>
      </c>
      <c r="CL1022">
        <v>40.540410000000001</v>
      </c>
      <c r="CM1022">
        <v>20.335570000000001</v>
      </c>
      <c r="CN1022">
        <v>20.73273</v>
      </c>
      <c r="CO1022">
        <v>20.40973</v>
      </c>
      <c r="CP1022">
        <v>-20.426089999999999</v>
      </c>
      <c r="CQ1022">
        <v>39.084899999999998</v>
      </c>
      <c r="CR1022">
        <v>43.600760000000001</v>
      </c>
      <c r="CS1022">
        <v>18.450859999999999</v>
      </c>
      <c r="CT1022">
        <v>16.13955</v>
      </c>
      <c r="CU1022">
        <v>92.486760000000004</v>
      </c>
      <c r="CV1022">
        <v>14.129949999999999</v>
      </c>
      <c r="CW1022">
        <v>15.97425</v>
      </c>
      <c r="CX1022">
        <v>22.312950000000001</v>
      </c>
      <c r="CY1022">
        <v>30.460709999999999</v>
      </c>
      <c r="CZ1022">
        <v>53.914479999999998</v>
      </c>
      <c r="DA1022">
        <v>72.332449999999994</v>
      </c>
      <c r="DB1022">
        <v>90.57526</v>
      </c>
      <c r="DC1022">
        <v>92.225059999999999</v>
      </c>
      <c r="DD1022">
        <v>139.13730000000001</v>
      </c>
      <c r="DE1022">
        <v>186.8503</v>
      </c>
      <c r="DF1022">
        <v>121.304</v>
      </c>
      <c r="DG1022">
        <v>146.8647</v>
      </c>
      <c r="DH1022">
        <v>124.0874</v>
      </c>
      <c r="DI1022">
        <v>112.8989</v>
      </c>
      <c r="DJ1022">
        <v>54.905889999999999</v>
      </c>
      <c r="DK1022">
        <v>46.648510000000002</v>
      </c>
      <c r="DL1022">
        <v>40.674030000000002</v>
      </c>
      <c r="DM1022">
        <v>33.828150000000001</v>
      </c>
      <c r="DN1022">
        <v>39.676360000000003</v>
      </c>
      <c r="DO1022">
        <v>20</v>
      </c>
      <c r="DP1022">
        <v>21</v>
      </c>
    </row>
    <row r="1023" spans="1:120" hidden="1" x14ac:dyDescent="0.25">
      <c r="A1023" t="str">
        <f t="shared" si="15"/>
        <v>Aggregator-Enel X_All Elect_44398</v>
      </c>
      <c r="B1023" t="s">
        <v>62</v>
      </c>
      <c r="C1023" t="s">
        <v>265</v>
      </c>
      <c r="D1023" t="s">
        <v>61</v>
      </c>
      <c r="E1023" t="s">
        <v>61</v>
      </c>
      <c r="F1023" t="s">
        <v>266</v>
      </c>
      <c r="G1023" t="s">
        <v>61</v>
      </c>
      <c r="H1023" t="s">
        <v>61</v>
      </c>
      <c r="I1023" t="s">
        <v>61</v>
      </c>
      <c r="J1023" t="s">
        <v>61</v>
      </c>
      <c r="K1023" t="s">
        <v>190</v>
      </c>
      <c r="L1023" s="18">
        <v>44398</v>
      </c>
      <c r="M1023">
        <v>20</v>
      </c>
      <c r="N1023">
        <v>21</v>
      </c>
      <c r="O1023" t="s">
        <v>263</v>
      </c>
      <c r="P1023">
        <v>47</v>
      </c>
      <c r="Q1023">
        <v>46</v>
      </c>
      <c r="R1023">
        <v>0</v>
      </c>
      <c r="S1023">
        <v>0</v>
      </c>
      <c r="T1023">
        <v>0</v>
      </c>
      <c r="U1023">
        <v>0</v>
      </c>
      <c r="V1023">
        <v>0</v>
      </c>
      <c r="W1023">
        <v>10060.376</v>
      </c>
      <c r="X1023">
        <v>9944.7831000000006</v>
      </c>
      <c r="Y1023">
        <v>9448.9897999999994</v>
      </c>
      <c r="Z1023">
        <v>9350.3644000000004</v>
      </c>
      <c r="AA1023">
        <v>9617.5732000000007</v>
      </c>
      <c r="AB1023">
        <v>9845.2152000000006</v>
      </c>
      <c r="AC1023">
        <v>10416.573</v>
      </c>
      <c r="AD1023">
        <v>11144.829</v>
      </c>
      <c r="AE1023">
        <v>11433.944</v>
      </c>
      <c r="AF1023">
        <v>12085.958000000001</v>
      </c>
      <c r="AG1023">
        <v>12878.128000000001</v>
      </c>
      <c r="AH1023">
        <v>13079.217000000001</v>
      </c>
      <c r="AI1023">
        <v>13135.813</v>
      </c>
      <c r="AJ1023">
        <v>13271.84</v>
      </c>
      <c r="AK1023">
        <v>12913.763999999999</v>
      </c>
      <c r="AL1023">
        <v>12831.525</v>
      </c>
      <c r="AM1023">
        <v>12733.397999999999</v>
      </c>
      <c r="AN1023">
        <v>12678.11</v>
      </c>
      <c r="AO1023">
        <v>11875.829</v>
      </c>
      <c r="AP1023">
        <v>10051.157999999999</v>
      </c>
      <c r="AQ1023">
        <v>9469.9186000000009</v>
      </c>
      <c r="AR1023">
        <v>10764.904</v>
      </c>
      <c r="AS1023">
        <v>10462.777</v>
      </c>
      <c r="AT1023">
        <v>10382.136</v>
      </c>
      <c r="AU1023">
        <v>61.880434999999999</v>
      </c>
      <c r="AV1023">
        <v>61.891303999999998</v>
      </c>
      <c r="AW1023">
        <v>60.923912999999999</v>
      </c>
      <c r="AX1023">
        <v>59.956522</v>
      </c>
      <c r="AY1023">
        <v>58.586956999999998</v>
      </c>
      <c r="AZ1023">
        <v>58.065216999999997</v>
      </c>
      <c r="BA1023">
        <v>57.543478</v>
      </c>
      <c r="BB1023">
        <v>59.413043000000002</v>
      </c>
      <c r="BC1023">
        <v>62.782609000000001</v>
      </c>
      <c r="BD1023">
        <v>66.271738999999997</v>
      </c>
      <c r="BE1023">
        <v>68.728261000000003</v>
      </c>
      <c r="BF1023">
        <v>71.293477999999993</v>
      </c>
      <c r="BG1023">
        <v>73.336956999999998</v>
      </c>
      <c r="BH1023">
        <v>73.989130000000003</v>
      </c>
      <c r="BI1023">
        <v>75.445651999999995</v>
      </c>
      <c r="BJ1023">
        <v>75.652174000000002</v>
      </c>
      <c r="BK1023">
        <v>76.108695999999995</v>
      </c>
      <c r="BL1023">
        <v>73.771738999999997</v>
      </c>
      <c r="BM1023">
        <v>72.619564999999994</v>
      </c>
      <c r="BN1023">
        <v>71.043477999999993</v>
      </c>
      <c r="BO1023">
        <v>67.956522000000007</v>
      </c>
      <c r="BP1023">
        <v>65.402174000000002</v>
      </c>
      <c r="BQ1023">
        <v>63.913043000000002</v>
      </c>
      <c r="BR1023">
        <v>61.978261000000003</v>
      </c>
      <c r="BS1023">
        <v>6.570074</v>
      </c>
      <c r="BT1023">
        <v>-14.25445</v>
      </c>
      <c r="BU1023">
        <v>8.0069579999999991</v>
      </c>
      <c r="BV1023">
        <v>28.918769999999999</v>
      </c>
      <c r="BW1023">
        <v>82.643990000000002</v>
      </c>
      <c r="BX1023">
        <v>56.186439999999997</v>
      </c>
      <c r="BY1023">
        <v>160.57499999999999</v>
      </c>
      <c r="BZ1023">
        <v>-138.85640000000001</v>
      </c>
      <c r="CA1023">
        <v>-185.37389999999999</v>
      </c>
      <c r="CB1023">
        <v>19.222709999999999</v>
      </c>
      <c r="CC1023">
        <v>-259.79090000000002</v>
      </c>
      <c r="CD1023">
        <v>-111.99939999999999</v>
      </c>
      <c r="CE1023">
        <v>62.340339999999998</v>
      </c>
      <c r="CF1023">
        <v>20.986989999999999</v>
      </c>
      <c r="CG1023">
        <v>455.54570000000001</v>
      </c>
      <c r="CH1023">
        <v>359.9511</v>
      </c>
      <c r="CI1023">
        <v>427.57429999999999</v>
      </c>
      <c r="CJ1023">
        <v>331.89170000000001</v>
      </c>
      <c r="CK1023">
        <v>898.3116</v>
      </c>
      <c r="CL1023">
        <v>2366.4259999999999</v>
      </c>
      <c r="CM1023">
        <v>2461.9259999999999</v>
      </c>
      <c r="CN1023">
        <v>757.82470000000001</v>
      </c>
      <c r="CO1023">
        <v>293.3383</v>
      </c>
      <c r="CP1023">
        <v>200.58439999999999</v>
      </c>
      <c r="CQ1023">
        <v>12251.49</v>
      </c>
      <c r="CR1023">
        <v>6842.9080000000004</v>
      </c>
      <c r="CS1023">
        <v>6632.567</v>
      </c>
      <c r="CT1023">
        <v>5642.1570000000002</v>
      </c>
      <c r="CU1023">
        <v>5585.7520000000004</v>
      </c>
      <c r="CV1023">
        <v>4203.9309999999996</v>
      </c>
      <c r="CW1023">
        <v>2333.873</v>
      </c>
      <c r="CX1023">
        <v>2912.498</v>
      </c>
      <c r="CY1023">
        <v>4998.1239999999998</v>
      </c>
      <c r="CZ1023">
        <v>13932.23</v>
      </c>
      <c r="DA1023">
        <v>17237.78</v>
      </c>
      <c r="DB1023">
        <v>25658.9</v>
      </c>
      <c r="DC1023">
        <v>17862.73</v>
      </c>
      <c r="DD1023">
        <v>16067.67</v>
      </c>
      <c r="DE1023">
        <v>16455.599999999999</v>
      </c>
      <c r="DF1023">
        <v>15945.37</v>
      </c>
      <c r="DG1023">
        <v>16513.63</v>
      </c>
      <c r="DH1023">
        <v>9790.7579999999998</v>
      </c>
      <c r="DI1023">
        <v>9056.8459999999995</v>
      </c>
      <c r="DJ1023">
        <v>8852.2780000000002</v>
      </c>
      <c r="DK1023">
        <v>8047.6030000000001</v>
      </c>
      <c r="DL1023">
        <v>7571.3760000000002</v>
      </c>
      <c r="DM1023">
        <v>7977.2309999999998</v>
      </c>
      <c r="DN1023">
        <v>9331.41</v>
      </c>
      <c r="DO1023">
        <v>20</v>
      </c>
      <c r="DP1023">
        <v>21</v>
      </c>
    </row>
    <row r="1024" spans="1:120" hidden="1" x14ac:dyDescent="0.25">
      <c r="A1024" t="str">
        <f t="shared" si="15"/>
        <v>Size_Grp-Below 20 kW_All Elect_44398</v>
      </c>
      <c r="B1024" t="s">
        <v>62</v>
      </c>
      <c r="C1024" t="s">
        <v>259</v>
      </c>
      <c r="D1024" t="s">
        <v>61</v>
      </c>
      <c r="E1024" t="s">
        <v>61</v>
      </c>
      <c r="F1024" t="s">
        <v>61</v>
      </c>
      <c r="G1024" t="s">
        <v>61</v>
      </c>
      <c r="H1024" t="s">
        <v>61</v>
      </c>
      <c r="I1024" t="s">
        <v>61</v>
      </c>
      <c r="J1024" t="s">
        <v>260</v>
      </c>
      <c r="K1024" t="s">
        <v>190</v>
      </c>
      <c r="L1024" s="18">
        <v>44398</v>
      </c>
      <c r="M1024">
        <v>20</v>
      </c>
      <c r="N1024">
        <v>21</v>
      </c>
      <c r="O1024" t="s">
        <v>263</v>
      </c>
      <c r="P1024">
        <v>1</v>
      </c>
      <c r="Q1024">
        <v>1</v>
      </c>
      <c r="R1024">
        <v>0</v>
      </c>
      <c r="S1024">
        <v>0</v>
      </c>
      <c r="T1024">
        <v>1</v>
      </c>
      <c r="U1024">
        <v>0</v>
      </c>
      <c r="V1024">
        <v>1</v>
      </c>
      <c r="W1024">
        <v>3.36</v>
      </c>
      <c r="X1024">
        <v>3.44</v>
      </c>
      <c r="Y1024">
        <v>3.44</v>
      </c>
      <c r="Z1024">
        <v>3.44</v>
      </c>
      <c r="AA1024">
        <v>3.44</v>
      </c>
      <c r="AB1024">
        <v>3.44</v>
      </c>
      <c r="AC1024">
        <v>3.44</v>
      </c>
      <c r="AD1024">
        <v>3.44</v>
      </c>
      <c r="AE1024">
        <v>3.44</v>
      </c>
      <c r="AF1024">
        <v>3.44</v>
      </c>
      <c r="AG1024">
        <v>3.44</v>
      </c>
      <c r="AH1024">
        <v>3.44</v>
      </c>
      <c r="AI1024">
        <v>3.04</v>
      </c>
      <c r="AJ1024">
        <v>2.96</v>
      </c>
      <c r="AK1024">
        <v>3.04</v>
      </c>
      <c r="AL1024">
        <v>3.04</v>
      </c>
      <c r="AM1024">
        <v>3.04</v>
      </c>
      <c r="AN1024">
        <v>2.96</v>
      </c>
      <c r="AO1024">
        <v>3.04</v>
      </c>
      <c r="AP1024">
        <v>2.96</v>
      </c>
      <c r="AQ1024">
        <v>2.96</v>
      </c>
      <c r="AR1024">
        <v>3.36</v>
      </c>
      <c r="AS1024">
        <v>3.36</v>
      </c>
      <c r="AT1024">
        <v>3.36</v>
      </c>
      <c r="AU1024">
        <v>62.5</v>
      </c>
      <c r="AV1024">
        <v>62.5</v>
      </c>
      <c r="AW1024">
        <v>61.5</v>
      </c>
      <c r="AX1024">
        <v>60.5</v>
      </c>
      <c r="AY1024">
        <v>59</v>
      </c>
      <c r="AZ1024">
        <v>58.5</v>
      </c>
      <c r="BA1024">
        <v>58</v>
      </c>
      <c r="BB1024">
        <v>60</v>
      </c>
      <c r="BC1024">
        <v>63.5</v>
      </c>
      <c r="BD1024">
        <v>67</v>
      </c>
      <c r="BE1024">
        <v>69.5</v>
      </c>
      <c r="BF1024">
        <v>72</v>
      </c>
      <c r="BG1024">
        <v>74</v>
      </c>
      <c r="BH1024">
        <v>74.5</v>
      </c>
      <c r="BI1024">
        <v>76</v>
      </c>
      <c r="BJ1024">
        <v>76</v>
      </c>
      <c r="BK1024">
        <v>76.5</v>
      </c>
      <c r="BL1024">
        <v>74</v>
      </c>
      <c r="BM1024">
        <v>73</v>
      </c>
      <c r="BN1024">
        <v>71.5</v>
      </c>
      <c r="BO1024">
        <v>68.5</v>
      </c>
      <c r="BP1024">
        <v>66</v>
      </c>
      <c r="BQ1024">
        <v>64.5</v>
      </c>
      <c r="BR1024">
        <v>62.5</v>
      </c>
      <c r="BS1024">
        <v>8.1863400000000003E-2</v>
      </c>
      <c r="BT1024">
        <v>4.1277599999999998E-2</v>
      </c>
      <c r="BU1024">
        <v>6.3652299999999995E-2</v>
      </c>
      <c r="BV1024">
        <v>2.9992100000000001E-2</v>
      </c>
      <c r="BW1024">
        <v>2.0884799999999999E-2</v>
      </c>
      <c r="BX1024">
        <v>-6.1413799999999998E-2</v>
      </c>
      <c r="BY1024">
        <v>-4.6690200000000001E-2</v>
      </c>
      <c r="BZ1024">
        <v>-1.9118799999999998E-2</v>
      </c>
      <c r="CA1024">
        <v>2.3088500000000001E-2</v>
      </c>
      <c r="CB1024">
        <v>6.4040399999999997E-2</v>
      </c>
      <c r="CC1024">
        <v>6.1044899999999999E-2</v>
      </c>
      <c r="CD1024">
        <v>7.5490699999999994E-2</v>
      </c>
      <c r="CE1024">
        <v>6.4851800000000001E-2</v>
      </c>
      <c r="CF1024">
        <v>0.1345074</v>
      </c>
      <c r="CG1024">
        <v>6.7524699999999993E-2</v>
      </c>
      <c r="CH1024">
        <v>3.9324499999999998E-2</v>
      </c>
      <c r="CI1024">
        <v>3.0800600000000001E-2</v>
      </c>
      <c r="CJ1024">
        <v>7.0784600000000003E-2</v>
      </c>
      <c r="CK1024">
        <v>5.15976E-2</v>
      </c>
      <c r="CL1024">
        <v>0.1009948</v>
      </c>
      <c r="CM1024">
        <v>0.1308424</v>
      </c>
      <c r="CN1024">
        <v>9.1146500000000005E-2</v>
      </c>
      <c r="CO1024">
        <v>8.5804699999999998E-2</v>
      </c>
      <c r="CP1024">
        <v>8.82492E-2</v>
      </c>
      <c r="CQ1024">
        <v>6.3360000000000001E-4</v>
      </c>
      <c r="CR1024">
        <v>8.4329999999999995E-4</v>
      </c>
      <c r="CS1024">
        <v>6.5209999999999997E-4</v>
      </c>
      <c r="CT1024">
        <v>7.4339999999999996E-4</v>
      </c>
      <c r="CU1024">
        <v>8.2390000000000002E-4</v>
      </c>
      <c r="CV1024">
        <v>3.256E-4</v>
      </c>
      <c r="CW1024">
        <v>3.0929999999999998E-4</v>
      </c>
      <c r="CX1024">
        <v>3.2029999999999998E-4</v>
      </c>
      <c r="CY1024">
        <v>2.7129999999999998E-4</v>
      </c>
      <c r="CZ1024">
        <v>5.9880000000000003E-4</v>
      </c>
      <c r="DA1024">
        <v>8.1349999999999999E-4</v>
      </c>
      <c r="DB1024">
        <v>4.6789999999999999E-4</v>
      </c>
      <c r="DC1024">
        <v>4.3530000000000001E-4</v>
      </c>
      <c r="DD1024">
        <v>5.9179999999999996E-4</v>
      </c>
      <c r="DE1024">
        <v>8.5789999999999998E-4</v>
      </c>
      <c r="DF1024">
        <v>7.7870000000000001E-4</v>
      </c>
      <c r="DG1024">
        <v>7.3169999999999995E-4</v>
      </c>
      <c r="DH1024">
        <v>8.1939999999999997E-4</v>
      </c>
      <c r="DI1024">
        <v>1.1894E-3</v>
      </c>
      <c r="DJ1024">
        <v>1.2072999999999999E-3</v>
      </c>
      <c r="DK1024">
        <v>1.1211999999999999E-3</v>
      </c>
      <c r="DL1024">
        <v>5.2999999999999998E-4</v>
      </c>
      <c r="DM1024">
        <v>4.5370000000000002E-4</v>
      </c>
      <c r="DN1024">
        <v>5.9270000000000004E-4</v>
      </c>
      <c r="DO1024">
        <v>20</v>
      </c>
      <c r="DP1024">
        <v>21</v>
      </c>
    </row>
    <row r="1025" spans="1:120" hidden="1" x14ac:dyDescent="0.25">
      <c r="A1025" t="str">
        <f t="shared" si="15"/>
        <v>sublap_id-SLAP_PGEB_All Elect_44398</v>
      </c>
      <c r="B1025" t="s">
        <v>62</v>
      </c>
      <c r="C1025" t="s">
        <v>287</v>
      </c>
      <c r="D1025" t="s">
        <v>61</v>
      </c>
      <c r="E1025" t="s">
        <v>288</v>
      </c>
      <c r="F1025" t="s">
        <v>61</v>
      </c>
      <c r="G1025" t="s">
        <v>61</v>
      </c>
      <c r="H1025" t="s">
        <v>61</v>
      </c>
      <c r="I1025" t="s">
        <v>61</v>
      </c>
      <c r="J1025" t="s">
        <v>61</v>
      </c>
      <c r="K1025" t="s">
        <v>190</v>
      </c>
      <c r="L1025" s="18">
        <v>44398</v>
      </c>
      <c r="M1025">
        <v>20</v>
      </c>
      <c r="N1025">
        <v>21</v>
      </c>
      <c r="O1025" t="s">
        <v>263</v>
      </c>
      <c r="P1025">
        <v>1</v>
      </c>
      <c r="Q1025">
        <v>1</v>
      </c>
      <c r="R1025">
        <v>0</v>
      </c>
      <c r="S1025">
        <v>0</v>
      </c>
      <c r="T1025">
        <v>1</v>
      </c>
      <c r="U1025">
        <v>0</v>
      </c>
      <c r="V1025">
        <v>1</v>
      </c>
      <c r="W1025">
        <v>1784.76</v>
      </c>
      <c r="X1025">
        <v>1826.88</v>
      </c>
      <c r="Y1025">
        <v>1824.66</v>
      </c>
      <c r="Z1025">
        <v>1825.02</v>
      </c>
      <c r="AA1025">
        <v>1792.5</v>
      </c>
      <c r="AB1025">
        <v>1791.72</v>
      </c>
      <c r="AC1025">
        <v>1824.3</v>
      </c>
      <c r="AD1025">
        <v>1825.5</v>
      </c>
      <c r="AE1025">
        <v>1824.78</v>
      </c>
      <c r="AF1025">
        <v>1826.04</v>
      </c>
      <c r="AG1025">
        <v>1827.18</v>
      </c>
      <c r="AH1025">
        <v>1823.94</v>
      </c>
      <c r="AI1025">
        <v>1828.56</v>
      </c>
      <c r="AJ1025">
        <v>1827.42</v>
      </c>
      <c r="AK1025">
        <v>1826.64</v>
      </c>
      <c r="AL1025">
        <v>1826.4</v>
      </c>
      <c r="AM1025">
        <v>1827.36</v>
      </c>
      <c r="AN1025">
        <v>1826.16</v>
      </c>
      <c r="AO1025">
        <v>1444.74</v>
      </c>
      <c r="AP1025">
        <v>468.6</v>
      </c>
      <c r="AQ1025">
        <v>300.72000000000003</v>
      </c>
      <c r="AR1025">
        <v>1406.4</v>
      </c>
      <c r="AS1025">
        <v>1791.9</v>
      </c>
      <c r="AT1025">
        <v>1806.78</v>
      </c>
      <c r="AU1025">
        <v>61</v>
      </c>
      <c r="AV1025">
        <v>61</v>
      </c>
      <c r="AW1025">
        <v>60</v>
      </c>
      <c r="AX1025">
        <v>60</v>
      </c>
      <c r="AY1025">
        <v>59</v>
      </c>
      <c r="AZ1025">
        <v>58</v>
      </c>
      <c r="BA1025">
        <v>59</v>
      </c>
      <c r="BB1025">
        <v>61</v>
      </c>
      <c r="BC1025">
        <v>64</v>
      </c>
      <c r="BD1025">
        <v>67</v>
      </c>
      <c r="BE1025">
        <v>70</v>
      </c>
      <c r="BF1025">
        <v>72.5</v>
      </c>
      <c r="BG1025">
        <v>75.5</v>
      </c>
      <c r="BH1025">
        <v>77.5</v>
      </c>
      <c r="BI1025">
        <v>79.5</v>
      </c>
      <c r="BJ1025">
        <v>81</v>
      </c>
      <c r="BK1025">
        <v>80.5</v>
      </c>
      <c r="BL1025">
        <v>78.5</v>
      </c>
      <c r="BM1025">
        <v>75.5</v>
      </c>
      <c r="BN1025">
        <v>73</v>
      </c>
      <c r="BO1025">
        <v>68</v>
      </c>
      <c r="BP1025">
        <v>64.5</v>
      </c>
      <c r="BQ1025">
        <v>62.5</v>
      </c>
      <c r="BR1025">
        <v>62</v>
      </c>
      <c r="BS1025">
        <v>105.5916</v>
      </c>
      <c r="BT1025">
        <v>-24.07385</v>
      </c>
      <c r="BU1025">
        <v>-17.88843</v>
      </c>
      <c r="BV1025">
        <v>-16.058350000000001</v>
      </c>
      <c r="BW1025">
        <v>26.23743</v>
      </c>
      <c r="BX1025">
        <v>44.278199999999998</v>
      </c>
      <c r="BY1025">
        <v>-2.3861080000000001</v>
      </c>
      <c r="BZ1025">
        <v>-29.439450000000001</v>
      </c>
      <c r="CA1025">
        <v>-94.685670000000002</v>
      </c>
      <c r="CB1025">
        <v>55.995609999999999</v>
      </c>
      <c r="CC1025">
        <v>80.907589999999999</v>
      </c>
      <c r="CD1025">
        <v>45.306269999999998</v>
      </c>
      <c r="CE1025">
        <v>105.55929999999999</v>
      </c>
      <c r="CF1025">
        <v>154.995</v>
      </c>
      <c r="CG1025">
        <v>162.9606</v>
      </c>
      <c r="CH1025">
        <v>162.06180000000001</v>
      </c>
      <c r="CI1025">
        <v>160.0635</v>
      </c>
      <c r="CJ1025">
        <v>237.36320000000001</v>
      </c>
      <c r="CK1025">
        <v>647.9502</v>
      </c>
      <c r="CL1025">
        <v>1618.193</v>
      </c>
      <c r="CM1025">
        <v>1752.741</v>
      </c>
      <c r="CN1025">
        <v>657.89340000000004</v>
      </c>
      <c r="CO1025">
        <v>257.45179999999999</v>
      </c>
      <c r="CP1025">
        <v>200.01990000000001</v>
      </c>
      <c r="CQ1025">
        <v>6937.1559999999999</v>
      </c>
      <c r="CR1025">
        <v>4756.9930000000004</v>
      </c>
      <c r="CS1025">
        <v>4395.567</v>
      </c>
      <c r="CT1025">
        <v>4138.4489999999996</v>
      </c>
      <c r="CU1025">
        <v>3669.0909999999999</v>
      </c>
      <c r="CV1025">
        <v>2937.4090000000001</v>
      </c>
      <c r="CW1025">
        <v>1513.8520000000001</v>
      </c>
      <c r="CX1025">
        <v>2002.8889999999999</v>
      </c>
      <c r="CY1025">
        <v>3711.7060000000001</v>
      </c>
      <c r="CZ1025">
        <v>11889.8</v>
      </c>
      <c r="DA1025">
        <v>14200.87</v>
      </c>
      <c r="DB1025">
        <v>21382.71</v>
      </c>
      <c r="DC1025">
        <v>12769.63</v>
      </c>
      <c r="DD1025">
        <v>10258.83</v>
      </c>
      <c r="DE1025">
        <v>9661.7800000000007</v>
      </c>
      <c r="DF1025">
        <v>10535.85</v>
      </c>
      <c r="DG1025">
        <v>10996.73</v>
      </c>
      <c r="DH1025">
        <v>5570.223</v>
      </c>
      <c r="DI1025">
        <v>5046.366</v>
      </c>
      <c r="DJ1025">
        <v>5448.3360000000002</v>
      </c>
      <c r="DK1025">
        <v>5388.7179999999998</v>
      </c>
      <c r="DL1025">
        <v>5205.6639999999998</v>
      </c>
      <c r="DM1025">
        <v>5061.942</v>
      </c>
      <c r="DN1025">
        <v>7131.6270000000004</v>
      </c>
      <c r="DO1025">
        <v>20</v>
      </c>
      <c r="DP1025">
        <v>21</v>
      </c>
    </row>
    <row r="1026" spans="1:120" hidden="1" x14ac:dyDescent="0.25">
      <c r="A1026" t="str">
        <f t="shared" si="15"/>
        <v>sublap_id-SLAP_PGSB_All Elect_44398</v>
      </c>
      <c r="B1026" t="s">
        <v>62</v>
      </c>
      <c r="C1026" t="s">
        <v>281</v>
      </c>
      <c r="D1026" t="s">
        <v>61</v>
      </c>
      <c r="E1026" t="s">
        <v>282</v>
      </c>
      <c r="F1026" t="s">
        <v>61</v>
      </c>
      <c r="G1026" t="s">
        <v>61</v>
      </c>
      <c r="H1026" t="s">
        <v>61</v>
      </c>
      <c r="I1026" t="s">
        <v>61</v>
      </c>
      <c r="J1026" t="s">
        <v>61</v>
      </c>
      <c r="K1026" t="s">
        <v>190</v>
      </c>
      <c r="L1026" s="18">
        <v>44398</v>
      </c>
      <c r="M1026">
        <v>20</v>
      </c>
      <c r="N1026">
        <v>21</v>
      </c>
      <c r="O1026" t="s">
        <v>263</v>
      </c>
      <c r="P1026">
        <v>40</v>
      </c>
      <c r="Q1026">
        <v>40</v>
      </c>
      <c r="R1026">
        <v>0</v>
      </c>
      <c r="S1026">
        <v>0</v>
      </c>
      <c r="T1026">
        <v>0</v>
      </c>
      <c r="U1026">
        <v>0</v>
      </c>
      <c r="V1026">
        <v>0</v>
      </c>
      <c r="W1026">
        <v>6019.2804999999998</v>
      </c>
      <c r="X1026">
        <v>6008.5870000000004</v>
      </c>
      <c r="Y1026">
        <v>5891.7475000000004</v>
      </c>
      <c r="Z1026">
        <v>5821.1154999999999</v>
      </c>
      <c r="AA1026">
        <v>5889.8940000000002</v>
      </c>
      <c r="AB1026">
        <v>6013.0275000000001</v>
      </c>
      <c r="AC1026">
        <v>6332.884</v>
      </c>
      <c r="AD1026">
        <v>6653.8649999999998</v>
      </c>
      <c r="AE1026">
        <v>7126.0039999999999</v>
      </c>
      <c r="AF1026">
        <v>7760.1395000000002</v>
      </c>
      <c r="AG1026">
        <v>8398.5355</v>
      </c>
      <c r="AH1026">
        <v>8594.6054999999997</v>
      </c>
      <c r="AI1026">
        <v>8609.4030000000002</v>
      </c>
      <c r="AJ1026">
        <v>8604.8004999999994</v>
      </c>
      <c r="AK1026">
        <v>8620.3435000000009</v>
      </c>
      <c r="AL1026">
        <v>8458.9884999999995</v>
      </c>
      <c r="AM1026">
        <v>8240.27</v>
      </c>
      <c r="AN1026">
        <v>8227.7525000000005</v>
      </c>
      <c r="AO1026">
        <v>8017.5664999999999</v>
      </c>
      <c r="AP1026">
        <v>7313.5039999999999</v>
      </c>
      <c r="AQ1026">
        <v>6981.5659999999998</v>
      </c>
      <c r="AR1026">
        <v>7041.2934999999998</v>
      </c>
      <c r="AS1026">
        <v>6212.0645000000004</v>
      </c>
      <c r="AT1026">
        <v>6091.4044999999996</v>
      </c>
      <c r="AU1026">
        <v>62.5</v>
      </c>
      <c r="AV1026">
        <v>62.5</v>
      </c>
      <c r="AW1026">
        <v>61.5</v>
      </c>
      <c r="AX1026">
        <v>60.5</v>
      </c>
      <c r="AY1026">
        <v>59</v>
      </c>
      <c r="AZ1026">
        <v>58.5</v>
      </c>
      <c r="BA1026">
        <v>58</v>
      </c>
      <c r="BB1026">
        <v>60</v>
      </c>
      <c r="BC1026">
        <v>63.5</v>
      </c>
      <c r="BD1026">
        <v>67</v>
      </c>
      <c r="BE1026">
        <v>69.5</v>
      </c>
      <c r="BF1026">
        <v>72</v>
      </c>
      <c r="BG1026">
        <v>74</v>
      </c>
      <c r="BH1026">
        <v>74.5</v>
      </c>
      <c r="BI1026">
        <v>76</v>
      </c>
      <c r="BJ1026">
        <v>76</v>
      </c>
      <c r="BK1026">
        <v>76.5</v>
      </c>
      <c r="BL1026">
        <v>74</v>
      </c>
      <c r="BM1026">
        <v>73</v>
      </c>
      <c r="BN1026">
        <v>71.5</v>
      </c>
      <c r="BO1026">
        <v>68.5</v>
      </c>
      <c r="BP1026">
        <v>66</v>
      </c>
      <c r="BQ1026">
        <v>64.5</v>
      </c>
      <c r="BR1026">
        <v>62.5</v>
      </c>
      <c r="BS1026">
        <v>-13.90522</v>
      </c>
      <c r="BT1026">
        <v>-19.641220000000001</v>
      </c>
      <c r="BU1026">
        <v>15.297750000000001</v>
      </c>
      <c r="BV1026">
        <v>51.788400000000003</v>
      </c>
      <c r="BW1026">
        <v>102.1698</v>
      </c>
      <c r="BX1026">
        <v>150.81379999999999</v>
      </c>
      <c r="BY1026">
        <v>131.9768</v>
      </c>
      <c r="BZ1026">
        <v>7.0811869999999999</v>
      </c>
      <c r="CA1026">
        <v>-179.4349</v>
      </c>
      <c r="CB1026">
        <v>-214.82830000000001</v>
      </c>
      <c r="CC1026">
        <v>-402.24959999999999</v>
      </c>
      <c r="CD1026">
        <v>-288.541</v>
      </c>
      <c r="CE1026">
        <v>-168.6216</v>
      </c>
      <c r="CF1026">
        <v>-100.63639999999999</v>
      </c>
      <c r="CG1026">
        <v>-34.665909999999997</v>
      </c>
      <c r="CH1026">
        <v>-37.96555</v>
      </c>
      <c r="CI1026">
        <v>182.0017</v>
      </c>
      <c r="CJ1026">
        <v>-58.999830000000003</v>
      </c>
      <c r="CK1026">
        <v>-93.984480000000005</v>
      </c>
      <c r="CL1026">
        <v>295.94589999999999</v>
      </c>
      <c r="CM1026">
        <v>213.78739999999999</v>
      </c>
      <c r="CN1026">
        <v>-157.70429999999999</v>
      </c>
      <c r="CO1026">
        <v>4.4416219999999997</v>
      </c>
      <c r="CP1026">
        <v>34.55498</v>
      </c>
      <c r="CQ1026">
        <v>401.09890000000001</v>
      </c>
      <c r="CR1026">
        <v>170.74289999999999</v>
      </c>
      <c r="CS1026">
        <v>147.66329999999999</v>
      </c>
      <c r="CT1026">
        <v>140.60730000000001</v>
      </c>
      <c r="CU1026">
        <v>156.33199999999999</v>
      </c>
      <c r="CV1026">
        <v>103.7659</v>
      </c>
      <c r="CW1026">
        <v>117.2784</v>
      </c>
      <c r="CX1026">
        <v>73.335530000000006</v>
      </c>
      <c r="CY1026">
        <v>170.71420000000001</v>
      </c>
      <c r="CZ1026">
        <v>378.84629999999999</v>
      </c>
      <c r="DA1026">
        <v>1108.1969999999999</v>
      </c>
      <c r="DB1026">
        <v>1610.739</v>
      </c>
      <c r="DC1026">
        <v>2273.8069999999998</v>
      </c>
      <c r="DD1026">
        <v>2919.1080000000002</v>
      </c>
      <c r="DE1026">
        <v>3029.5340000000001</v>
      </c>
      <c r="DF1026">
        <v>2072.8119999999999</v>
      </c>
      <c r="DG1026">
        <v>2186.4740000000002</v>
      </c>
      <c r="DH1026">
        <v>1602.98</v>
      </c>
      <c r="DI1026">
        <v>1568.9639999999999</v>
      </c>
      <c r="DJ1026">
        <v>1097.673</v>
      </c>
      <c r="DK1026">
        <v>650.6549</v>
      </c>
      <c r="DL1026">
        <v>529.86879999999996</v>
      </c>
      <c r="DM1026">
        <v>365.83300000000003</v>
      </c>
      <c r="DN1026">
        <v>325.61369999999999</v>
      </c>
      <c r="DO1026">
        <v>20</v>
      </c>
      <c r="DP1026">
        <v>21</v>
      </c>
    </row>
    <row r="1027" spans="1:120" hidden="1" x14ac:dyDescent="0.25">
      <c r="A1027" t="str">
        <f t="shared" si="15"/>
        <v>Size_Grp-20 to 199.99 kW_All Elect_44398</v>
      </c>
      <c r="B1027" t="s">
        <v>62</v>
      </c>
      <c r="C1027" t="s">
        <v>201</v>
      </c>
      <c r="D1027" t="s">
        <v>61</v>
      </c>
      <c r="E1027" t="s">
        <v>61</v>
      </c>
      <c r="F1027" t="s">
        <v>61</v>
      </c>
      <c r="G1027" t="s">
        <v>61</v>
      </c>
      <c r="H1027" t="s">
        <v>61</v>
      </c>
      <c r="I1027" t="s">
        <v>61</v>
      </c>
      <c r="J1027" t="s">
        <v>101</v>
      </c>
      <c r="K1027" t="s">
        <v>190</v>
      </c>
      <c r="L1027" s="18">
        <v>44398</v>
      </c>
      <c r="M1027">
        <v>20</v>
      </c>
      <c r="N1027">
        <v>21</v>
      </c>
      <c r="O1027" t="s">
        <v>263</v>
      </c>
      <c r="P1027">
        <v>27</v>
      </c>
      <c r="Q1027">
        <v>27</v>
      </c>
      <c r="R1027">
        <v>1</v>
      </c>
      <c r="S1027">
        <v>0</v>
      </c>
      <c r="T1027">
        <v>0</v>
      </c>
      <c r="U1027">
        <v>0</v>
      </c>
      <c r="V1027">
        <v>0</v>
      </c>
      <c r="W1027">
        <v>873.47500000000002</v>
      </c>
      <c r="X1027">
        <v>859.73149999999998</v>
      </c>
      <c r="Y1027">
        <v>844.51599999999996</v>
      </c>
      <c r="Z1027">
        <v>838.375</v>
      </c>
      <c r="AA1027">
        <v>875.32299999999998</v>
      </c>
      <c r="AB1027">
        <v>919.79499999999996</v>
      </c>
      <c r="AC1027">
        <v>1034.546</v>
      </c>
      <c r="AD1027">
        <v>1044.2594999999999</v>
      </c>
      <c r="AE1027">
        <v>1022.5175</v>
      </c>
      <c r="AF1027">
        <v>1001.5285</v>
      </c>
      <c r="AG1027">
        <v>1055.0840000000001</v>
      </c>
      <c r="AH1027">
        <v>1193.2674999999999</v>
      </c>
      <c r="AI1027">
        <v>1216.2204999999999</v>
      </c>
      <c r="AJ1027">
        <v>1143.077</v>
      </c>
      <c r="AK1027">
        <v>1116.7140999999999</v>
      </c>
      <c r="AL1027">
        <v>1191.3515</v>
      </c>
      <c r="AM1027">
        <v>1287.94</v>
      </c>
      <c r="AN1027">
        <v>1308.4075</v>
      </c>
      <c r="AO1027">
        <v>1307.539</v>
      </c>
      <c r="AP1027">
        <v>878.71849999999995</v>
      </c>
      <c r="AQ1027">
        <v>830.06899999999996</v>
      </c>
      <c r="AR1027">
        <v>896.16600000000005</v>
      </c>
      <c r="AS1027">
        <v>836.61400000000003</v>
      </c>
      <c r="AT1027">
        <v>829.07150000000001</v>
      </c>
      <c r="AU1027">
        <v>65.407407000000006</v>
      </c>
      <c r="AV1027">
        <v>65.055555999999996</v>
      </c>
      <c r="AW1027">
        <v>64.111110999999994</v>
      </c>
      <c r="AX1027">
        <v>63.296295999999998</v>
      </c>
      <c r="AY1027">
        <v>62.018518999999998</v>
      </c>
      <c r="AZ1027">
        <v>61.870370000000001</v>
      </c>
      <c r="BA1027">
        <v>61.351852000000001</v>
      </c>
      <c r="BB1027">
        <v>62.611111000000001</v>
      </c>
      <c r="BC1027">
        <v>65.685185000000004</v>
      </c>
      <c r="BD1027">
        <v>69.111110999999994</v>
      </c>
      <c r="BE1027">
        <v>71.759259</v>
      </c>
      <c r="BF1027">
        <v>74.425926000000004</v>
      </c>
      <c r="BG1027">
        <v>76.388889000000006</v>
      </c>
      <c r="BH1027">
        <v>77.740741</v>
      </c>
      <c r="BI1027">
        <v>79.685185000000004</v>
      </c>
      <c r="BJ1027">
        <v>80.351851999999994</v>
      </c>
      <c r="BK1027">
        <v>81.351851999999994</v>
      </c>
      <c r="BL1027">
        <v>79.925926000000004</v>
      </c>
      <c r="BM1027">
        <v>79.425926000000004</v>
      </c>
      <c r="BN1027">
        <v>77.444444000000004</v>
      </c>
      <c r="BO1027">
        <v>73.648148000000006</v>
      </c>
      <c r="BP1027">
        <v>70.166667000000004</v>
      </c>
      <c r="BQ1027">
        <v>68.537036999999998</v>
      </c>
      <c r="BR1027">
        <v>66.425926000000004</v>
      </c>
      <c r="BS1027">
        <v>-99.606309999999993</v>
      </c>
      <c r="BT1027">
        <v>-76.328770000000006</v>
      </c>
      <c r="BU1027">
        <v>-74.310149999999993</v>
      </c>
      <c r="BV1027">
        <v>-67.563789999999997</v>
      </c>
      <c r="BW1027">
        <v>-66.750360000000001</v>
      </c>
      <c r="BX1027">
        <v>-33.208620000000003</v>
      </c>
      <c r="BY1027">
        <v>-28.62068</v>
      </c>
      <c r="BZ1027">
        <v>15.11941</v>
      </c>
      <c r="CA1027">
        <v>27.711110000000001</v>
      </c>
      <c r="CB1027">
        <v>67.253370000000004</v>
      </c>
      <c r="CC1027">
        <v>62.531359999999999</v>
      </c>
      <c r="CD1027">
        <v>-21.241430000000001</v>
      </c>
      <c r="CE1027">
        <v>-6.4471809999999996</v>
      </c>
      <c r="CF1027">
        <v>111.9315</v>
      </c>
      <c r="CG1027">
        <v>151.84620000000001</v>
      </c>
      <c r="CH1027">
        <v>36.771540000000002</v>
      </c>
      <c r="CI1027">
        <v>-9.9058589999999995</v>
      </c>
      <c r="CJ1027">
        <v>-6.8041780000000003</v>
      </c>
      <c r="CK1027">
        <v>46.738849999999999</v>
      </c>
      <c r="CL1027">
        <v>434.23309999999998</v>
      </c>
      <c r="CM1027">
        <v>408.78190000000001</v>
      </c>
      <c r="CN1027">
        <v>206.95590000000001</v>
      </c>
      <c r="CO1027">
        <v>123.2325</v>
      </c>
      <c r="CP1027">
        <v>124.0234</v>
      </c>
      <c r="CQ1027">
        <v>1589.644</v>
      </c>
      <c r="CR1027">
        <v>354.20089999999999</v>
      </c>
      <c r="CS1027">
        <v>328.50619999999998</v>
      </c>
      <c r="CT1027">
        <v>314.1669</v>
      </c>
      <c r="CU1027">
        <v>323.7833</v>
      </c>
      <c r="CV1027">
        <v>294.80059999999997</v>
      </c>
      <c r="CW1027">
        <v>158.80930000000001</v>
      </c>
      <c r="CX1027">
        <v>203.30690000000001</v>
      </c>
      <c r="CY1027">
        <v>208.4753</v>
      </c>
      <c r="CZ1027">
        <v>258.61849999999998</v>
      </c>
      <c r="DA1027">
        <v>384.7561</v>
      </c>
      <c r="DB1027">
        <v>526.44569999999999</v>
      </c>
      <c r="DC1027">
        <v>691.63419999999996</v>
      </c>
      <c r="DD1027">
        <v>749.14880000000005</v>
      </c>
      <c r="DE1027">
        <v>813.80520000000001</v>
      </c>
      <c r="DF1027">
        <v>821.62879999999996</v>
      </c>
      <c r="DG1027">
        <v>957.7654</v>
      </c>
      <c r="DH1027">
        <v>1034.296</v>
      </c>
      <c r="DI1027">
        <v>1205.94</v>
      </c>
      <c r="DJ1027">
        <v>1265.5519999999999</v>
      </c>
      <c r="DK1027">
        <v>1315.6020000000001</v>
      </c>
      <c r="DL1027">
        <v>1348.145</v>
      </c>
      <c r="DM1027">
        <v>1409.7070000000001</v>
      </c>
      <c r="DN1027">
        <v>1411.3009999999999</v>
      </c>
      <c r="DO1027">
        <v>20</v>
      </c>
      <c r="DP1027">
        <v>21</v>
      </c>
    </row>
    <row r="1028" spans="1:120" hidden="1" x14ac:dyDescent="0.25">
      <c r="A1028" t="str">
        <f t="shared" ref="A1028:A1091" si="16">C1028&amp;"_"&amp;K1028&amp;"_"&amp;IF(L1028="",O1028,L1028&amp;IF(LEFT(K1028,3)="All","",IF(R1028=1,"_Combined","_"&amp;M1028&amp;"-"&amp;N1028)))</f>
        <v>Industry_Type-1. Agriculture, Mining &amp; Construction_All Elect_44398</v>
      </c>
      <c r="B1028" t="s">
        <v>62</v>
      </c>
      <c r="C1028" t="s">
        <v>211</v>
      </c>
      <c r="D1028" t="s">
        <v>61</v>
      </c>
      <c r="E1028" t="s">
        <v>61</v>
      </c>
      <c r="F1028" t="s">
        <v>61</v>
      </c>
      <c r="G1028" t="s">
        <v>30</v>
      </c>
      <c r="H1028" t="s">
        <v>61</v>
      </c>
      <c r="I1028" t="s">
        <v>61</v>
      </c>
      <c r="J1028" t="s">
        <v>61</v>
      </c>
      <c r="K1028" t="s">
        <v>190</v>
      </c>
      <c r="L1028" s="18">
        <v>44398</v>
      </c>
      <c r="M1028">
        <v>20</v>
      </c>
      <c r="N1028">
        <v>21</v>
      </c>
      <c r="O1028" t="s">
        <v>263</v>
      </c>
      <c r="P1028">
        <v>19</v>
      </c>
      <c r="Q1028">
        <v>18</v>
      </c>
      <c r="R1028">
        <v>1</v>
      </c>
      <c r="S1028">
        <v>0</v>
      </c>
      <c r="T1028">
        <v>0</v>
      </c>
      <c r="U1028">
        <v>0</v>
      </c>
      <c r="V1028">
        <v>0</v>
      </c>
      <c r="W1028">
        <v>5698.4076999999997</v>
      </c>
      <c r="X1028">
        <v>5380.2829000000002</v>
      </c>
      <c r="Y1028">
        <v>4868.4029</v>
      </c>
      <c r="Z1028">
        <v>4810.5871999999999</v>
      </c>
      <c r="AA1028">
        <v>5190.8579</v>
      </c>
      <c r="AB1028">
        <v>5531.7691000000004</v>
      </c>
      <c r="AC1028">
        <v>5644.9992000000002</v>
      </c>
      <c r="AD1028">
        <v>5126.3010999999997</v>
      </c>
      <c r="AE1028">
        <v>4318.4915000000001</v>
      </c>
      <c r="AF1028">
        <v>4489.2501000000002</v>
      </c>
      <c r="AG1028">
        <v>5083.9784</v>
      </c>
      <c r="AH1028">
        <v>5509.1487999999999</v>
      </c>
      <c r="AI1028">
        <v>5680.4044999999996</v>
      </c>
      <c r="AJ1028">
        <v>6306.1418000000003</v>
      </c>
      <c r="AK1028">
        <v>6117.2163</v>
      </c>
      <c r="AL1028">
        <v>6488.0365000000002</v>
      </c>
      <c r="AM1028">
        <v>6470.5307000000003</v>
      </c>
      <c r="AN1028">
        <v>6212.8675000000003</v>
      </c>
      <c r="AO1028">
        <v>6270.0447999999997</v>
      </c>
      <c r="AP1028">
        <v>4993.8621000000003</v>
      </c>
      <c r="AQ1028">
        <v>4722.4746999999998</v>
      </c>
      <c r="AR1028">
        <v>5162.2635</v>
      </c>
      <c r="AS1028">
        <v>6151.4759999999997</v>
      </c>
      <c r="AT1028">
        <v>5996.0227000000004</v>
      </c>
      <c r="AU1028">
        <v>64.763158000000004</v>
      </c>
      <c r="AV1028">
        <v>63.982455999999999</v>
      </c>
      <c r="AW1028">
        <v>63.640351000000003</v>
      </c>
      <c r="AX1028">
        <v>63.140351000000003</v>
      </c>
      <c r="AY1028">
        <v>62.578946999999999</v>
      </c>
      <c r="AZ1028">
        <v>62.859648999999997</v>
      </c>
      <c r="BA1028">
        <v>62.140351000000003</v>
      </c>
      <c r="BB1028">
        <v>62.140351000000003</v>
      </c>
      <c r="BC1028">
        <v>63.982455999999999</v>
      </c>
      <c r="BD1028">
        <v>66.605262999999994</v>
      </c>
      <c r="BE1028">
        <v>69.166667000000004</v>
      </c>
      <c r="BF1028">
        <v>71.947367999999997</v>
      </c>
      <c r="BG1028">
        <v>73.508771999999993</v>
      </c>
      <c r="BH1028">
        <v>75.631579000000002</v>
      </c>
      <c r="BI1028">
        <v>77.315788999999995</v>
      </c>
      <c r="BJ1028">
        <v>78.438596000000004</v>
      </c>
      <c r="BK1028">
        <v>79.780702000000005</v>
      </c>
      <c r="BL1028">
        <v>79.842105000000004</v>
      </c>
      <c r="BM1028">
        <v>79.684211000000005</v>
      </c>
      <c r="BN1028">
        <v>77.561403999999996</v>
      </c>
      <c r="BO1028">
        <v>73.596491</v>
      </c>
      <c r="BP1028">
        <v>69.631579000000002</v>
      </c>
      <c r="BQ1028">
        <v>68.289473999999998</v>
      </c>
      <c r="BR1028">
        <v>66.666667000000004</v>
      </c>
      <c r="BS1028">
        <v>-153.01249999999999</v>
      </c>
      <c r="BT1028">
        <v>-214.51060000000001</v>
      </c>
      <c r="BU1028">
        <v>-201.0419</v>
      </c>
      <c r="BV1028">
        <v>-149.03540000000001</v>
      </c>
      <c r="BW1028">
        <v>-316.47629999999998</v>
      </c>
      <c r="BX1028">
        <v>-579.43669999999997</v>
      </c>
      <c r="BY1028">
        <v>-9.8593309999999992</v>
      </c>
      <c r="BZ1028">
        <v>381.98169999999999</v>
      </c>
      <c r="CA1028">
        <v>531.91980000000001</v>
      </c>
      <c r="CB1028">
        <v>-22.60061</v>
      </c>
      <c r="CC1028">
        <v>-141.7654</v>
      </c>
      <c r="CD1028">
        <v>-227.50489999999999</v>
      </c>
      <c r="CE1028">
        <v>-108.94450000000001</v>
      </c>
      <c r="CF1028">
        <v>-441.49200000000002</v>
      </c>
      <c r="CG1028">
        <v>-212.43819999999999</v>
      </c>
      <c r="CH1028">
        <v>-625.80280000000005</v>
      </c>
      <c r="CI1028">
        <v>-495.96809999999999</v>
      </c>
      <c r="CJ1028">
        <v>-375.9212</v>
      </c>
      <c r="CK1028">
        <v>-386.24639999999999</v>
      </c>
      <c r="CL1028">
        <v>691.98509999999999</v>
      </c>
      <c r="CM1028">
        <v>731.88570000000004</v>
      </c>
      <c r="CN1028">
        <v>334.3349</v>
      </c>
      <c r="CO1028">
        <v>-124.26049999999999</v>
      </c>
      <c r="CP1028">
        <v>-18.618189999999998</v>
      </c>
      <c r="CQ1028">
        <v>10203.39</v>
      </c>
      <c r="CR1028">
        <v>13179.36</v>
      </c>
      <c r="CS1028">
        <v>12298.53</v>
      </c>
      <c r="CT1028">
        <v>13004.45</v>
      </c>
      <c r="CU1028">
        <v>9863.1389999999992</v>
      </c>
      <c r="CV1028">
        <v>7414.4930000000004</v>
      </c>
      <c r="CW1028">
        <v>6958.6819999999998</v>
      </c>
      <c r="CX1028">
        <v>7080.9849999999997</v>
      </c>
      <c r="CY1028">
        <v>10877.33</v>
      </c>
      <c r="CZ1028">
        <v>10133.76</v>
      </c>
      <c r="DA1028">
        <v>12893.38</v>
      </c>
      <c r="DB1028">
        <v>15331.13</v>
      </c>
      <c r="DC1028">
        <v>17820</v>
      </c>
      <c r="DD1028">
        <v>17826.22</v>
      </c>
      <c r="DE1028">
        <v>18097.98</v>
      </c>
      <c r="DF1028">
        <v>17708.43</v>
      </c>
      <c r="DG1028">
        <v>21941.17</v>
      </c>
      <c r="DH1028">
        <v>21601.84</v>
      </c>
      <c r="DI1028">
        <v>21374.92</v>
      </c>
      <c r="DJ1028">
        <v>21698.48</v>
      </c>
      <c r="DK1028">
        <v>21305.13</v>
      </c>
      <c r="DL1028">
        <v>16388.669999999998</v>
      </c>
      <c r="DM1028">
        <v>13039.18</v>
      </c>
      <c r="DN1028">
        <v>8567.6560000000009</v>
      </c>
      <c r="DO1028">
        <v>20</v>
      </c>
      <c r="DP1028">
        <v>21</v>
      </c>
    </row>
    <row r="1029" spans="1:120" hidden="1" x14ac:dyDescent="0.25">
      <c r="A1029" t="str">
        <f t="shared" si="16"/>
        <v>sublap_id-SLAP_PGCC_All Elect_44398</v>
      </c>
      <c r="B1029" t="s">
        <v>62</v>
      </c>
      <c r="C1029" t="s">
        <v>299</v>
      </c>
      <c r="D1029" t="s">
        <v>61</v>
      </c>
      <c r="E1029" t="s">
        <v>300</v>
      </c>
      <c r="F1029" t="s">
        <v>61</v>
      </c>
      <c r="G1029" t="s">
        <v>61</v>
      </c>
      <c r="H1029" t="s">
        <v>61</v>
      </c>
      <c r="I1029" t="s">
        <v>61</v>
      </c>
      <c r="J1029" t="s">
        <v>61</v>
      </c>
      <c r="K1029" t="s">
        <v>190</v>
      </c>
      <c r="L1029" s="18">
        <v>44398</v>
      </c>
      <c r="M1029">
        <v>20</v>
      </c>
      <c r="N1029">
        <v>21</v>
      </c>
      <c r="O1029" t="s">
        <v>263</v>
      </c>
      <c r="P1029">
        <v>9</v>
      </c>
      <c r="Q1029">
        <v>9</v>
      </c>
      <c r="R1029">
        <v>1</v>
      </c>
      <c r="S1029">
        <v>0</v>
      </c>
      <c r="T1029">
        <v>1</v>
      </c>
      <c r="U1029">
        <v>0</v>
      </c>
      <c r="V1029">
        <v>1</v>
      </c>
      <c r="W1029">
        <v>5395.8919999999998</v>
      </c>
      <c r="X1029">
        <v>5105.9920000000002</v>
      </c>
      <c r="Y1029">
        <v>4596.0159999999996</v>
      </c>
      <c r="Z1029">
        <v>4539</v>
      </c>
      <c r="AA1029">
        <v>4841.42</v>
      </c>
      <c r="AB1029">
        <v>5165.7039999999997</v>
      </c>
      <c r="AC1029">
        <v>5233.38</v>
      </c>
      <c r="AD1029">
        <v>4785.5879999999997</v>
      </c>
      <c r="AE1029">
        <v>4102.5320000000002</v>
      </c>
      <c r="AF1029">
        <v>4401.8999999999996</v>
      </c>
      <c r="AG1029">
        <v>5028.6639999999998</v>
      </c>
      <c r="AH1029">
        <v>5358.7079999999996</v>
      </c>
      <c r="AI1029">
        <v>5524.5559999999996</v>
      </c>
      <c r="AJ1029">
        <v>6192.8720000000003</v>
      </c>
      <c r="AK1029">
        <v>6083.0360000000001</v>
      </c>
      <c r="AL1029">
        <v>6348.1719999999996</v>
      </c>
      <c r="AM1029">
        <v>6273.7240000000002</v>
      </c>
      <c r="AN1029">
        <v>5955.308</v>
      </c>
      <c r="AO1029">
        <v>6022.2439999999997</v>
      </c>
      <c r="AP1029">
        <v>5090.88</v>
      </c>
      <c r="AQ1029">
        <v>4820.3760000000002</v>
      </c>
      <c r="AR1029">
        <v>5117.28</v>
      </c>
      <c r="AS1029">
        <v>5947.4679999999998</v>
      </c>
      <c r="AT1029">
        <v>5783.8239999999996</v>
      </c>
      <c r="AU1029">
        <v>56.277777999999998</v>
      </c>
      <c r="AV1029">
        <v>55.833333000000003</v>
      </c>
      <c r="AW1029">
        <v>56.166666999999997</v>
      </c>
      <c r="AX1029">
        <v>55.611111000000001</v>
      </c>
      <c r="AY1029">
        <v>55.444443999999997</v>
      </c>
      <c r="AZ1029">
        <v>55.388888999999999</v>
      </c>
      <c r="BA1029">
        <v>54.444443999999997</v>
      </c>
      <c r="BB1029">
        <v>54.666666999999997</v>
      </c>
      <c r="BC1029">
        <v>55.944443999999997</v>
      </c>
      <c r="BD1029">
        <v>57.666666999999997</v>
      </c>
      <c r="BE1029">
        <v>59.722222000000002</v>
      </c>
      <c r="BF1029">
        <v>62.222222000000002</v>
      </c>
      <c r="BG1029">
        <v>63.333333000000003</v>
      </c>
      <c r="BH1029">
        <v>64.277777999999998</v>
      </c>
      <c r="BI1029">
        <v>64.444444000000004</v>
      </c>
      <c r="BJ1029">
        <v>64.444444000000004</v>
      </c>
      <c r="BK1029">
        <v>64.944444000000004</v>
      </c>
      <c r="BL1029">
        <v>64.222222000000002</v>
      </c>
      <c r="BM1029">
        <v>63.222222000000002</v>
      </c>
      <c r="BN1029">
        <v>62.166666999999997</v>
      </c>
      <c r="BO1029">
        <v>60.055556000000003</v>
      </c>
      <c r="BP1029">
        <v>58</v>
      </c>
      <c r="BQ1029">
        <v>57.388888999999999</v>
      </c>
      <c r="BR1029">
        <v>56.722222000000002</v>
      </c>
      <c r="BS1029">
        <v>-51.743229999999997</v>
      </c>
      <c r="BT1029">
        <v>-149.40129999999999</v>
      </c>
      <c r="BU1029">
        <v>-124.958</v>
      </c>
      <c r="BV1029">
        <v>-62.537379999999999</v>
      </c>
      <c r="BW1029">
        <v>-207.82390000000001</v>
      </c>
      <c r="BX1029">
        <v>-500.21690000000001</v>
      </c>
      <c r="BY1029">
        <v>13.485110000000001</v>
      </c>
      <c r="BZ1029">
        <v>343.36439999999999</v>
      </c>
      <c r="CA1029">
        <v>471.09339999999997</v>
      </c>
      <c r="CB1029">
        <v>-113.0808</v>
      </c>
      <c r="CC1029">
        <v>-225.98869999999999</v>
      </c>
      <c r="CD1029">
        <v>-202.9708</v>
      </c>
      <c r="CE1029">
        <v>-129.9188</v>
      </c>
      <c r="CF1029">
        <v>-516.70989999999995</v>
      </c>
      <c r="CG1029">
        <v>-337.78030000000001</v>
      </c>
      <c r="CH1029">
        <v>-621.13279999999997</v>
      </c>
      <c r="CI1029">
        <v>-474.2903</v>
      </c>
      <c r="CJ1029">
        <v>-357.58569999999997</v>
      </c>
      <c r="CK1029">
        <v>-447.33699999999999</v>
      </c>
      <c r="CL1029">
        <v>252.23689999999999</v>
      </c>
      <c r="CM1029">
        <v>304.19049999999999</v>
      </c>
      <c r="CN1029">
        <v>88.857039999999998</v>
      </c>
      <c r="CO1029">
        <v>-247.6507</v>
      </c>
      <c r="CP1029">
        <v>-136.12899999999999</v>
      </c>
      <c r="CQ1029">
        <v>7418.277</v>
      </c>
      <c r="CR1029">
        <v>11251.11</v>
      </c>
      <c r="CS1029">
        <v>10512.9</v>
      </c>
      <c r="CT1029">
        <v>11183.96</v>
      </c>
      <c r="CU1029">
        <v>8398.9969999999994</v>
      </c>
      <c r="CV1029">
        <v>6282.2349999999997</v>
      </c>
      <c r="CW1029">
        <v>5999.64</v>
      </c>
      <c r="CX1029">
        <v>6067.33</v>
      </c>
      <c r="CY1029">
        <v>9387.6290000000008</v>
      </c>
      <c r="CZ1029">
        <v>8709.36</v>
      </c>
      <c r="DA1029">
        <v>11026.29</v>
      </c>
      <c r="DB1029">
        <v>13065.26</v>
      </c>
      <c r="DC1029">
        <v>15102.55</v>
      </c>
      <c r="DD1029">
        <v>15088.24</v>
      </c>
      <c r="DE1029">
        <v>15229.55</v>
      </c>
      <c r="DF1029">
        <v>14874.67</v>
      </c>
      <c r="DG1029">
        <v>18454.919999999998</v>
      </c>
      <c r="DH1029">
        <v>18017.18</v>
      </c>
      <c r="DI1029">
        <v>17656.169999999998</v>
      </c>
      <c r="DJ1029">
        <v>17859.52</v>
      </c>
      <c r="DK1029">
        <v>17424.16</v>
      </c>
      <c r="DL1029">
        <v>13049.37</v>
      </c>
      <c r="DM1029">
        <v>10007.200000000001</v>
      </c>
      <c r="DN1029">
        <v>6086.64</v>
      </c>
      <c r="DO1029">
        <v>20</v>
      </c>
      <c r="DP1029">
        <v>21</v>
      </c>
    </row>
    <row r="1030" spans="1:120" hidden="1" x14ac:dyDescent="0.25">
      <c r="A1030" t="str">
        <f t="shared" si="16"/>
        <v>OtherDR-No_All Elect_44398</v>
      </c>
      <c r="B1030" t="s">
        <v>62</v>
      </c>
      <c r="C1030" t="s">
        <v>323</v>
      </c>
      <c r="D1030" t="s">
        <v>61</v>
      </c>
      <c r="E1030" t="s">
        <v>61</v>
      </c>
      <c r="F1030" t="s">
        <v>61</v>
      </c>
      <c r="G1030" t="s">
        <v>61</v>
      </c>
      <c r="H1030" t="s">
        <v>61</v>
      </c>
      <c r="I1030" t="s">
        <v>97</v>
      </c>
      <c r="J1030" t="s">
        <v>61</v>
      </c>
      <c r="K1030" t="s">
        <v>190</v>
      </c>
      <c r="L1030" s="18">
        <v>44398</v>
      </c>
      <c r="M1030">
        <v>20</v>
      </c>
      <c r="N1030">
        <v>21</v>
      </c>
      <c r="O1030" t="s">
        <v>263</v>
      </c>
      <c r="P1030">
        <v>69</v>
      </c>
      <c r="Q1030">
        <v>67</v>
      </c>
      <c r="R1030">
        <v>1</v>
      </c>
      <c r="S1030">
        <v>0</v>
      </c>
      <c r="T1030">
        <v>0</v>
      </c>
      <c r="U1030">
        <v>0</v>
      </c>
      <c r="V1030">
        <v>0</v>
      </c>
      <c r="W1030">
        <v>19973.632000000001</v>
      </c>
      <c r="X1030">
        <v>19105.512999999999</v>
      </c>
      <c r="Y1030">
        <v>18434.795999999998</v>
      </c>
      <c r="Z1030">
        <v>18363.516</v>
      </c>
      <c r="AA1030">
        <v>18967.838</v>
      </c>
      <c r="AB1030">
        <v>19606.694</v>
      </c>
      <c r="AC1030">
        <v>19866.257000000001</v>
      </c>
      <c r="AD1030">
        <v>20169.976999999999</v>
      </c>
      <c r="AE1030">
        <v>19821.175999999999</v>
      </c>
      <c r="AF1030">
        <v>20924.664000000001</v>
      </c>
      <c r="AG1030">
        <v>22267.597000000002</v>
      </c>
      <c r="AH1030">
        <v>23056.741000000002</v>
      </c>
      <c r="AI1030">
        <v>23574.22</v>
      </c>
      <c r="AJ1030">
        <v>24418.57</v>
      </c>
      <c r="AK1030">
        <v>23804.617999999999</v>
      </c>
      <c r="AL1030">
        <v>24104.215</v>
      </c>
      <c r="AM1030">
        <v>23714.524000000001</v>
      </c>
      <c r="AN1030">
        <v>23390.102999999999</v>
      </c>
      <c r="AO1030">
        <v>21870.194</v>
      </c>
      <c r="AP1030">
        <v>17350.96</v>
      </c>
      <c r="AQ1030">
        <v>16427.654999999999</v>
      </c>
      <c r="AR1030">
        <v>19665.504000000001</v>
      </c>
      <c r="AS1030">
        <v>20486.995999999999</v>
      </c>
      <c r="AT1030">
        <v>20153.812000000002</v>
      </c>
      <c r="AU1030">
        <v>62.973768</v>
      </c>
      <c r="AV1030">
        <v>62.814160000000001</v>
      </c>
      <c r="AW1030">
        <v>61.889512000000003</v>
      </c>
      <c r="AX1030">
        <v>61.010412000000002</v>
      </c>
      <c r="AY1030">
        <v>59.842185000000001</v>
      </c>
      <c r="AZ1030">
        <v>59.494388999999998</v>
      </c>
      <c r="BA1030">
        <v>58.911257999999997</v>
      </c>
      <c r="BB1030">
        <v>60.359332999999999</v>
      </c>
      <c r="BC1030">
        <v>63.444054000000001</v>
      </c>
      <c r="BD1030">
        <v>66.929058999999995</v>
      </c>
      <c r="BE1030">
        <v>69.407034999999993</v>
      </c>
      <c r="BF1030">
        <v>72.057738000000001</v>
      </c>
      <c r="BG1030">
        <v>74.117720000000006</v>
      </c>
      <c r="BH1030">
        <v>75.328689999999995</v>
      </c>
      <c r="BI1030">
        <v>76.973676999999995</v>
      </c>
      <c r="BJ1030">
        <v>77.638160999999997</v>
      </c>
      <c r="BK1030">
        <v>78.298332000000002</v>
      </c>
      <c r="BL1030">
        <v>76.569845999999998</v>
      </c>
      <c r="BM1030">
        <v>75.572470999999993</v>
      </c>
      <c r="BN1030">
        <v>73.694211999999993</v>
      </c>
      <c r="BO1030">
        <v>70.187085999999994</v>
      </c>
      <c r="BP1030">
        <v>67.118664999999993</v>
      </c>
      <c r="BQ1030">
        <v>65.603295000000003</v>
      </c>
      <c r="BR1030">
        <v>63.617351999999997</v>
      </c>
      <c r="BS1030">
        <v>-688.43439999999998</v>
      </c>
      <c r="BT1030">
        <v>-253.31049999999999</v>
      </c>
      <c r="BU1030">
        <v>-161.79470000000001</v>
      </c>
      <c r="BV1030">
        <v>-95.46857</v>
      </c>
      <c r="BW1030">
        <v>-275.50909999999999</v>
      </c>
      <c r="BX1030">
        <v>-506.62459999999999</v>
      </c>
      <c r="BY1030">
        <v>370.25459999999998</v>
      </c>
      <c r="BZ1030">
        <v>256.57799999999997</v>
      </c>
      <c r="CA1030">
        <v>296.09719999999999</v>
      </c>
      <c r="CB1030">
        <v>-53.015839999999997</v>
      </c>
      <c r="CC1030">
        <v>-494.15100000000001</v>
      </c>
      <c r="CD1030">
        <v>-474.10289999999998</v>
      </c>
      <c r="CE1030">
        <v>-374.18400000000003</v>
      </c>
      <c r="CF1030">
        <v>-821.1019</v>
      </c>
      <c r="CG1030">
        <v>-157.4778</v>
      </c>
      <c r="CH1030">
        <v>-641.2518</v>
      </c>
      <c r="CI1030">
        <v>-337.86649999999997</v>
      </c>
      <c r="CJ1030">
        <v>-395.63819999999998</v>
      </c>
      <c r="CK1030">
        <v>850.04240000000004</v>
      </c>
      <c r="CL1030">
        <v>4778.9189999999999</v>
      </c>
      <c r="CM1030">
        <v>4948.5519999999997</v>
      </c>
      <c r="CN1030">
        <v>1294.075</v>
      </c>
      <c r="CO1030">
        <v>63.59695</v>
      </c>
      <c r="CP1030">
        <v>111.1262</v>
      </c>
      <c r="CQ1030">
        <v>42982.27</v>
      </c>
      <c r="CR1030">
        <v>23634.880000000001</v>
      </c>
      <c r="CS1030">
        <v>21986.89</v>
      </c>
      <c r="CT1030">
        <v>20938.63</v>
      </c>
      <c r="CU1030">
        <v>17481.96</v>
      </c>
      <c r="CV1030">
        <v>12449.67</v>
      </c>
      <c r="CW1030">
        <v>9759.8649999999998</v>
      </c>
      <c r="CX1030">
        <v>10408.959999999999</v>
      </c>
      <c r="CY1030">
        <v>17545.27</v>
      </c>
      <c r="CZ1030">
        <v>26609.31</v>
      </c>
      <c r="DA1030">
        <v>32245.75</v>
      </c>
      <c r="DB1030">
        <v>43454.93</v>
      </c>
      <c r="DC1030">
        <v>39405.279999999999</v>
      </c>
      <c r="DD1030">
        <v>37974.36</v>
      </c>
      <c r="DE1030">
        <v>39041.519999999997</v>
      </c>
      <c r="DF1030">
        <v>38500.160000000003</v>
      </c>
      <c r="DG1030">
        <v>45334.2</v>
      </c>
      <c r="DH1030">
        <v>37296.76</v>
      </c>
      <c r="DI1030">
        <v>37421.47</v>
      </c>
      <c r="DJ1030">
        <v>36510.370000000003</v>
      </c>
      <c r="DK1030">
        <v>37341.79</v>
      </c>
      <c r="DL1030">
        <v>32031.599999999999</v>
      </c>
      <c r="DM1030">
        <v>27296.14</v>
      </c>
      <c r="DN1030">
        <v>25802.21</v>
      </c>
      <c r="DO1030">
        <v>20</v>
      </c>
      <c r="DP1030">
        <v>21</v>
      </c>
    </row>
    <row r="1031" spans="1:120" hidden="1" x14ac:dyDescent="0.25">
      <c r="A1031" t="str">
        <f t="shared" si="16"/>
        <v>sublap_id-SLAP_PGNB_All Elect_44398</v>
      </c>
      <c r="B1031" t="s">
        <v>62</v>
      </c>
      <c r="C1031" t="s">
        <v>295</v>
      </c>
      <c r="D1031" t="s">
        <v>61</v>
      </c>
      <c r="E1031" t="s">
        <v>296</v>
      </c>
      <c r="F1031" t="s">
        <v>61</v>
      </c>
      <c r="G1031" t="s">
        <v>61</v>
      </c>
      <c r="H1031" t="s">
        <v>61</v>
      </c>
      <c r="I1031" t="s">
        <v>61</v>
      </c>
      <c r="J1031" t="s">
        <v>61</v>
      </c>
      <c r="K1031" t="s">
        <v>190</v>
      </c>
      <c r="L1031" s="18">
        <v>44398</v>
      </c>
      <c r="M1031">
        <v>20</v>
      </c>
      <c r="N1031">
        <v>21</v>
      </c>
      <c r="O1031" t="s">
        <v>263</v>
      </c>
      <c r="P1031">
        <v>5</v>
      </c>
      <c r="Q1031">
        <v>5</v>
      </c>
      <c r="R1031">
        <v>1</v>
      </c>
      <c r="S1031">
        <v>0</v>
      </c>
      <c r="T1031">
        <v>1</v>
      </c>
      <c r="U1031">
        <v>0</v>
      </c>
      <c r="V1031">
        <v>1</v>
      </c>
      <c r="W1031">
        <v>2254.21</v>
      </c>
      <c r="X1031">
        <v>1998.175</v>
      </c>
      <c r="Y1031">
        <v>2015.7850000000001</v>
      </c>
      <c r="Z1031">
        <v>2094.6849999999999</v>
      </c>
      <c r="AA1031">
        <v>2070.8850000000002</v>
      </c>
      <c r="AB1031">
        <v>2023.48</v>
      </c>
      <c r="AC1031">
        <v>1946.8</v>
      </c>
      <c r="AD1031">
        <v>2345.08</v>
      </c>
      <c r="AE1031">
        <v>2269.2399999999998</v>
      </c>
      <c r="AF1031">
        <v>2208.4050000000002</v>
      </c>
      <c r="AG1031">
        <v>2302.165</v>
      </c>
      <c r="AH1031">
        <v>2325.2600000000002</v>
      </c>
      <c r="AI1031">
        <v>2278.14</v>
      </c>
      <c r="AJ1031">
        <v>2541.04</v>
      </c>
      <c r="AK1031">
        <v>2300.41</v>
      </c>
      <c r="AL1031">
        <v>2403.5650000000001</v>
      </c>
      <c r="AM1031">
        <v>2429.2049999999999</v>
      </c>
      <c r="AN1031">
        <v>2525.4549999999999</v>
      </c>
      <c r="AO1031">
        <v>2046.4749999999999</v>
      </c>
      <c r="AP1031">
        <v>1037.5150000000001</v>
      </c>
      <c r="AQ1031">
        <v>968.97</v>
      </c>
      <c r="AR1031">
        <v>1963.39</v>
      </c>
      <c r="AS1031">
        <v>2252.395</v>
      </c>
      <c r="AT1031">
        <v>2264.0700000000002</v>
      </c>
      <c r="AU1031">
        <v>59.5</v>
      </c>
      <c r="AV1031">
        <v>60.5</v>
      </c>
      <c r="AW1031">
        <v>58</v>
      </c>
      <c r="AX1031">
        <v>56.5</v>
      </c>
      <c r="AY1031">
        <v>55.5</v>
      </c>
      <c r="AZ1031">
        <v>54</v>
      </c>
      <c r="BA1031">
        <v>53</v>
      </c>
      <c r="BB1031">
        <v>55</v>
      </c>
      <c r="BC1031">
        <v>59.5</v>
      </c>
      <c r="BD1031">
        <v>66</v>
      </c>
      <c r="BE1031">
        <v>68</v>
      </c>
      <c r="BF1031">
        <v>72</v>
      </c>
      <c r="BG1031">
        <v>76</v>
      </c>
      <c r="BH1031">
        <v>78.5</v>
      </c>
      <c r="BI1031">
        <v>81</v>
      </c>
      <c r="BJ1031">
        <v>85</v>
      </c>
      <c r="BK1031">
        <v>85</v>
      </c>
      <c r="BL1031">
        <v>83</v>
      </c>
      <c r="BM1031">
        <v>79.5</v>
      </c>
      <c r="BN1031">
        <v>76</v>
      </c>
      <c r="BO1031">
        <v>70.5</v>
      </c>
      <c r="BP1031">
        <v>66.5</v>
      </c>
      <c r="BQ1031">
        <v>64</v>
      </c>
      <c r="BR1031">
        <v>60.5</v>
      </c>
      <c r="BS1031">
        <v>-83.100650000000002</v>
      </c>
      <c r="BT1031">
        <v>114.23220000000001</v>
      </c>
      <c r="BU1031">
        <v>120.1082</v>
      </c>
      <c r="BV1031">
        <v>30.29609</v>
      </c>
      <c r="BW1031">
        <v>7.0660559999999997</v>
      </c>
      <c r="BX1031">
        <v>-11.34971</v>
      </c>
      <c r="BY1031">
        <v>118.95650000000001</v>
      </c>
      <c r="BZ1031">
        <v>-151.48840000000001</v>
      </c>
      <c r="CA1031">
        <v>-44.750570000000003</v>
      </c>
      <c r="CB1031">
        <v>80.140879999999996</v>
      </c>
      <c r="CC1031">
        <v>-34.762560000000001</v>
      </c>
      <c r="CD1031">
        <v>11.83351</v>
      </c>
      <c r="CE1031">
        <v>87.616309999999999</v>
      </c>
      <c r="CF1031">
        <v>-237.6534</v>
      </c>
      <c r="CG1031">
        <v>-2.3956909999999998</v>
      </c>
      <c r="CH1031">
        <v>-47.331620000000001</v>
      </c>
      <c r="CI1031">
        <v>-110.8703</v>
      </c>
      <c r="CJ1031">
        <v>-158.6112</v>
      </c>
      <c r="CK1031">
        <v>323.77210000000002</v>
      </c>
      <c r="CL1031">
        <v>1330.171</v>
      </c>
      <c r="CM1031">
        <v>1398.1990000000001</v>
      </c>
      <c r="CN1031">
        <v>350.67</v>
      </c>
      <c r="CO1031">
        <v>20.67587</v>
      </c>
      <c r="CP1031">
        <v>-4.2262149999999998</v>
      </c>
      <c r="CQ1031">
        <v>7883.2920000000004</v>
      </c>
      <c r="CR1031">
        <v>1873.076</v>
      </c>
      <c r="CS1031">
        <v>2066.6260000000002</v>
      </c>
      <c r="CT1031">
        <v>1307.566</v>
      </c>
      <c r="CU1031">
        <v>1701.1120000000001</v>
      </c>
      <c r="CV1031">
        <v>843.57259999999997</v>
      </c>
      <c r="CW1031">
        <v>581.31280000000004</v>
      </c>
      <c r="CX1031">
        <v>636.62519999999995</v>
      </c>
      <c r="CY1031">
        <v>1061.18</v>
      </c>
      <c r="CZ1031">
        <v>1303.6220000000001</v>
      </c>
      <c r="DA1031">
        <v>1620.74</v>
      </c>
      <c r="DB1031">
        <v>2399.3139999999999</v>
      </c>
      <c r="DC1031">
        <v>2915.1480000000001</v>
      </c>
      <c r="DD1031">
        <v>3162.2150000000001</v>
      </c>
      <c r="DE1031">
        <v>4090.7080000000001</v>
      </c>
      <c r="DF1031">
        <v>3956.364</v>
      </c>
      <c r="DG1031">
        <v>4085.1030000000001</v>
      </c>
      <c r="DH1031">
        <v>3601.5360000000001</v>
      </c>
      <c r="DI1031">
        <v>3403.875</v>
      </c>
      <c r="DJ1031">
        <v>3472.38</v>
      </c>
      <c r="DK1031">
        <v>3509.442</v>
      </c>
      <c r="DL1031">
        <v>3588.4830000000002</v>
      </c>
      <c r="DM1031">
        <v>4336.491</v>
      </c>
      <c r="DN1031">
        <v>4255.3450000000003</v>
      </c>
      <c r="DO1031">
        <v>20</v>
      </c>
      <c r="DP1031">
        <v>21</v>
      </c>
    </row>
    <row r="1032" spans="1:120" hidden="1" x14ac:dyDescent="0.25">
      <c r="A1032" t="str">
        <f t="shared" si="16"/>
        <v>Industry_Type-3. Wholesale, Transport, other utilities_All Elect_44398</v>
      </c>
      <c r="B1032" t="s">
        <v>62</v>
      </c>
      <c r="C1032" t="s">
        <v>202</v>
      </c>
      <c r="D1032" t="s">
        <v>61</v>
      </c>
      <c r="E1032" t="s">
        <v>61</v>
      </c>
      <c r="F1032" t="s">
        <v>61</v>
      </c>
      <c r="G1032" t="s">
        <v>31</v>
      </c>
      <c r="H1032" t="s">
        <v>61</v>
      </c>
      <c r="I1032" t="s">
        <v>61</v>
      </c>
      <c r="J1032" t="s">
        <v>61</v>
      </c>
      <c r="K1032" t="s">
        <v>190</v>
      </c>
      <c r="L1032" s="18">
        <v>44398</v>
      </c>
      <c r="M1032">
        <v>20</v>
      </c>
      <c r="N1032">
        <v>21</v>
      </c>
      <c r="O1032" t="s">
        <v>263</v>
      </c>
      <c r="P1032">
        <v>4</v>
      </c>
      <c r="Q1032">
        <v>3</v>
      </c>
      <c r="R1032">
        <v>1</v>
      </c>
      <c r="S1032">
        <v>0</v>
      </c>
      <c r="T1032">
        <v>1</v>
      </c>
      <c r="U1032">
        <v>0</v>
      </c>
      <c r="V1032">
        <v>1</v>
      </c>
      <c r="W1032">
        <v>1218.625</v>
      </c>
      <c r="X1032">
        <v>1035.43</v>
      </c>
      <c r="Y1032">
        <v>1036.105</v>
      </c>
      <c r="Z1032">
        <v>1033.8399999999999</v>
      </c>
      <c r="AA1032">
        <v>1036.155</v>
      </c>
      <c r="AB1032">
        <v>1034.605</v>
      </c>
      <c r="AC1032">
        <v>1032.3399999999999</v>
      </c>
      <c r="AD1032">
        <v>1102.96</v>
      </c>
      <c r="AE1032">
        <v>1220.095</v>
      </c>
      <c r="AF1032">
        <v>1217.2950000000001</v>
      </c>
      <c r="AG1032">
        <v>1230.415</v>
      </c>
      <c r="AH1032">
        <v>1308.23</v>
      </c>
      <c r="AI1032">
        <v>1224.3150000000001</v>
      </c>
      <c r="AJ1032">
        <v>1350.52</v>
      </c>
      <c r="AK1032">
        <v>1389.01</v>
      </c>
      <c r="AL1032">
        <v>1391.38</v>
      </c>
      <c r="AM1032">
        <v>1376.4</v>
      </c>
      <c r="AN1032">
        <v>1374.0250000000001</v>
      </c>
      <c r="AO1032">
        <v>1177.3900000000001</v>
      </c>
      <c r="AP1032">
        <v>220.255</v>
      </c>
      <c r="AQ1032">
        <v>215.38499999999999</v>
      </c>
      <c r="AR1032">
        <v>1055.1400000000001</v>
      </c>
      <c r="AS1032">
        <v>1176.5350000000001</v>
      </c>
      <c r="AT1032">
        <v>1149.7950000000001</v>
      </c>
      <c r="AU1032">
        <v>44.625</v>
      </c>
      <c r="AV1032">
        <v>45.375</v>
      </c>
      <c r="AW1032">
        <v>43.5</v>
      </c>
      <c r="AX1032">
        <v>42.375</v>
      </c>
      <c r="AY1032">
        <v>41.625</v>
      </c>
      <c r="AZ1032">
        <v>40.5</v>
      </c>
      <c r="BA1032">
        <v>39.75</v>
      </c>
      <c r="BB1032">
        <v>41.25</v>
      </c>
      <c r="BC1032">
        <v>44.625</v>
      </c>
      <c r="BD1032">
        <v>49.5</v>
      </c>
      <c r="BE1032">
        <v>51</v>
      </c>
      <c r="BF1032">
        <v>54</v>
      </c>
      <c r="BG1032">
        <v>57</v>
      </c>
      <c r="BH1032">
        <v>58.875</v>
      </c>
      <c r="BI1032">
        <v>60.75</v>
      </c>
      <c r="BJ1032">
        <v>63.75</v>
      </c>
      <c r="BK1032">
        <v>63.75</v>
      </c>
      <c r="BL1032">
        <v>62.25</v>
      </c>
      <c r="BM1032">
        <v>59.625</v>
      </c>
      <c r="BN1032">
        <v>57</v>
      </c>
      <c r="BO1032">
        <v>52.875</v>
      </c>
      <c r="BP1032">
        <v>49.875</v>
      </c>
      <c r="BQ1032">
        <v>48</v>
      </c>
      <c r="BR1032">
        <v>45.375</v>
      </c>
      <c r="BS1032">
        <v>18.182950000000002</v>
      </c>
      <c r="BT1032">
        <v>61.150509999999997</v>
      </c>
      <c r="BU1032">
        <v>75.342929999999996</v>
      </c>
      <c r="BV1032">
        <v>81.600809999999996</v>
      </c>
      <c r="BW1032">
        <v>12.398239999999999</v>
      </c>
      <c r="BX1032">
        <v>54.572009999999999</v>
      </c>
      <c r="BY1032">
        <v>98.481870000000001</v>
      </c>
      <c r="BZ1032">
        <v>13.2774</v>
      </c>
      <c r="CA1032">
        <v>-102.78870000000001</v>
      </c>
      <c r="CB1032">
        <v>-77.366039999999998</v>
      </c>
      <c r="CC1032">
        <v>-76.638599999999997</v>
      </c>
      <c r="CD1032">
        <v>-107.4847</v>
      </c>
      <c r="CE1032">
        <v>-5.1862060000000003</v>
      </c>
      <c r="CF1032">
        <v>-119.5966</v>
      </c>
      <c r="CG1032">
        <v>-171.34649999999999</v>
      </c>
      <c r="CH1032">
        <v>-148.18039999999999</v>
      </c>
      <c r="CI1032">
        <v>-151.39830000000001</v>
      </c>
      <c r="CJ1032">
        <v>-156.83709999999999</v>
      </c>
      <c r="CK1032">
        <v>54.22045</v>
      </c>
      <c r="CL1032">
        <v>989.64599999999996</v>
      </c>
      <c r="CM1032">
        <v>975.53639999999996</v>
      </c>
      <c r="CN1032">
        <v>138.3948</v>
      </c>
      <c r="CO1032">
        <v>22.077390000000001</v>
      </c>
      <c r="CP1032">
        <v>55.602919999999997</v>
      </c>
      <c r="CQ1032">
        <v>4303.8739999999998</v>
      </c>
      <c r="CR1032">
        <v>700.15909999999997</v>
      </c>
      <c r="CS1032">
        <v>622.35709999999995</v>
      </c>
      <c r="CT1032">
        <v>434.3098</v>
      </c>
      <c r="CU1032">
        <v>575.93399999999997</v>
      </c>
      <c r="CV1032">
        <v>349.60109999999997</v>
      </c>
      <c r="CW1032">
        <v>223.6908</v>
      </c>
      <c r="CX1032">
        <v>127.7492</v>
      </c>
      <c r="CY1032">
        <v>324.01459999999997</v>
      </c>
      <c r="CZ1032">
        <v>421.50209999999998</v>
      </c>
      <c r="DA1032">
        <v>683.54960000000005</v>
      </c>
      <c r="DB1032">
        <v>1127.69</v>
      </c>
      <c r="DC1032">
        <v>1242.068</v>
      </c>
      <c r="DD1032">
        <v>1462.155</v>
      </c>
      <c r="DE1032">
        <v>1492.9469999999999</v>
      </c>
      <c r="DF1032">
        <v>1812.3340000000001</v>
      </c>
      <c r="DG1032">
        <v>1923.77</v>
      </c>
      <c r="DH1032">
        <v>1880.0229999999999</v>
      </c>
      <c r="DI1032">
        <v>1812.64</v>
      </c>
      <c r="DJ1032">
        <v>1917.3579999999999</v>
      </c>
      <c r="DK1032">
        <v>2231.2510000000002</v>
      </c>
      <c r="DL1032">
        <v>2431.5520000000001</v>
      </c>
      <c r="DM1032">
        <v>2470.0070000000001</v>
      </c>
      <c r="DN1032">
        <v>3113.8890000000001</v>
      </c>
      <c r="DO1032">
        <v>20</v>
      </c>
      <c r="DP1032">
        <v>21</v>
      </c>
    </row>
    <row r="1033" spans="1:120" hidden="1" x14ac:dyDescent="0.25">
      <c r="A1033" t="str">
        <f t="shared" si="16"/>
        <v>Size_Grp-200 kW and above_All Elect_44398</v>
      </c>
      <c r="B1033" t="s">
        <v>62</v>
      </c>
      <c r="C1033" t="s">
        <v>207</v>
      </c>
      <c r="D1033" t="s">
        <v>61</v>
      </c>
      <c r="E1033" t="s">
        <v>61</v>
      </c>
      <c r="F1033" t="s">
        <v>61</v>
      </c>
      <c r="G1033" t="s">
        <v>61</v>
      </c>
      <c r="H1033" t="s">
        <v>61</v>
      </c>
      <c r="I1033" t="s">
        <v>61</v>
      </c>
      <c r="J1033" t="s">
        <v>102</v>
      </c>
      <c r="K1033" t="s">
        <v>190</v>
      </c>
      <c r="L1033" s="18">
        <v>44398</v>
      </c>
      <c r="M1033">
        <v>20</v>
      </c>
      <c r="N1033">
        <v>21</v>
      </c>
      <c r="O1033" t="s">
        <v>263</v>
      </c>
      <c r="P1033">
        <v>41</v>
      </c>
      <c r="Q1033">
        <v>39</v>
      </c>
      <c r="R1033">
        <v>1</v>
      </c>
      <c r="S1033">
        <v>0</v>
      </c>
      <c r="T1033">
        <v>0</v>
      </c>
      <c r="U1033">
        <v>0</v>
      </c>
      <c r="V1033">
        <v>0</v>
      </c>
      <c r="W1033">
        <v>19537.295999999998</v>
      </c>
      <c r="X1033">
        <v>18655.932000000001</v>
      </c>
      <c r="Y1033">
        <v>17987.606</v>
      </c>
      <c r="Z1033">
        <v>17922.147000000001</v>
      </c>
      <c r="AA1033">
        <v>18503.679</v>
      </c>
      <c r="AB1033">
        <v>19113.782999999999</v>
      </c>
      <c r="AC1033">
        <v>19248.206999999999</v>
      </c>
      <c r="AD1033">
        <v>19538.93</v>
      </c>
      <c r="AE1033">
        <v>19197.541000000001</v>
      </c>
      <c r="AF1033">
        <v>20353.319</v>
      </c>
      <c r="AG1033">
        <v>21673.190999999999</v>
      </c>
      <c r="AH1033">
        <v>22338.423999999999</v>
      </c>
      <c r="AI1033">
        <v>22848.613000000001</v>
      </c>
      <c r="AJ1033">
        <v>23797.367999999999</v>
      </c>
      <c r="AK1033">
        <v>23196.280999999999</v>
      </c>
      <c r="AL1033">
        <v>23426.431</v>
      </c>
      <c r="AM1033">
        <v>22922.767</v>
      </c>
      <c r="AN1033">
        <v>22565.008999999998</v>
      </c>
      <c r="AO1033">
        <v>21011.223999999998</v>
      </c>
      <c r="AP1033">
        <v>16831.322</v>
      </c>
      <c r="AQ1033">
        <v>15938.076999999999</v>
      </c>
      <c r="AR1033">
        <v>19188.701000000001</v>
      </c>
      <c r="AS1033">
        <v>20102.508000000002</v>
      </c>
      <c r="AT1033">
        <v>19767.333999999999</v>
      </c>
      <c r="AU1033">
        <v>61.255985000000003</v>
      </c>
      <c r="AV1033">
        <v>61.228433000000003</v>
      </c>
      <c r="AW1033">
        <v>60.320912</v>
      </c>
      <c r="AX1033">
        <v>59.399051</v>
      </c>
      <c r="AY1033">
        <v>58.316733999999997</v>
      </c>
      <c r="AZ1033">
        <v>57.83164</v>
      </c>
      <c r="BA1033">
        <v>57.200090000000003</v>
      </c>
      <c r="BB1033">
        <v>58.768630999999999</v>
      </c>
      <c r="BC1033">
        <v>61.849818999999997</v>
      </c>
      <c r="BD1033">
        <v>65.374548000000004</v>
      </c>
      <c r="BE1033">
        <v>67.730917000000005</v>
      </c>
      <c r="BF1033">
        <v>70.372855000000001</v>
      </c>
      <c r="BG1033">
        <v>72.501581000000002</v>
      </c>
      <c r="BH1033">
        <v>73.628388000000001</v>
      </c>
      <c r="BI1033">
        <v>75.062894999999997</v>
      </c>
      <c r="BJ1033">
        <v>75.739159999999998</v>
      </c>
      <c r="BK1033">
        <v>76.162149999999997</v>
      </c>
      <c r="BL1033">
        <v>74.23724</v>
      </c>
      <c r="BM1033">
        <v>72.888436999999996</v>
      </c>
      <c r="BN1033">
        <v>71.075880999999995</v>
      </c>
      <c r="BO1033">
        <v>67.764453000000003</v>
      </c>
      <c r="BP1033">
        <v>64.977191000000005</v>
      </c>
      <c r="BQ1033">
        <v>63.543812000000003</v>
      </c>
      <c r="BR1033">
        <v>61.647809000000002</v>
      </c>
      <c r="BS1033">
        <v>-604.39909999999998</v>
      </c>
      <c r="BT1033">
        <v>-179.13589999999999</v>
      </c>
      <c r="BU1033">
        <v>-86.922989999999999</v>
      </c>
      <c r="BV1033">
        <v>-25.65634</v>
      </c>
      <c r="BW1033">
        <v>-213.6961</v>
      </c>
      <c r="BX1033">
        <v>-488.42129999999997</v>
      </c>
      <c r="BY1033">
        <v>410.4581</v>
      </c>
      <c r="BZ1033">
        <v>251.5001</v>
      </c>
      <c r="CA1033">
        <v>279.98689999999999</v>
      </c>
      <c r="CB1033">
        <v>-128.9299</v>
      </c>
      <c r="CC1033">
        <v>-574.81209999999999</v>
      </c>
      <c r="CD1033">
        <v>-465.80770000000001</v>
      </c>
      <c r="CE1033">
        <v>-381.88740000000001</v>
      </c>
      <c r="CF1033">
        <v>-969.42930000000001</v>
      </c>
      <c r="CG1033">
        <v>-333.63200000000001</v>
      </c>
      <c r="CH1033">
        <v>-708.36320000000001</v>
      </c>
      <c r="CI1033">
        <v>-346.5754</v>
      </c>
      <c r="CJ1033">
        <v>-407.83199999999999</v>
      </c>
      <c r="CK1033">
        <v>810.25940000000003</v>
      </c>
      <c r="CL1033">
        <v>4428.299</v>
      </c>
      <c r="CM1033">
        <v>4629.03</v>
      </c>
      <c r="CN1033">
        <v>1099.171</v>
      </c>
      <c r="CO1033">
        <v>-73.428250000000006</v>
      </c>
      <c r="CP1033">
        <v>-22.946560000000002</v>
      </c>
      <c r="CQ1033">
        <v>43618.32</v>
      </c>
      <c r="CR1033">
        <v>24591.68</v>
      </c>
      <c r="CS1033">
        <v>22867.7</v>
      </c>
      <c r="CT1033">
        <v>21802.54</v>
      </c>
      <c r="CU1033">
        <v>18096.96</v>
      </c>
      <c r="CV1033">
        <v>12802.78</v>
      </c>
      <c r="CW1033">
        <v>10160.61</v>
      </c>
      <c r="CX1033">
        <v>10780.67</v>
      </c>
      <c r="CY1033">
        <v>18324.5</v>
      </c>
      <c r="CZ1033">
        <v>27609.85</v>
      </c>
      <c r="DA1033">
        <v>33364.04</v>
      </c>
      <c r="DB1033">
        <v>44855.71</v>
      </c>
      <c r="DC1033">
        <v>40636.99</v>
      </c>
      <c r="DD1033">
        <v>39112.94</v>
      </c>
      <c r="DE1033">
        <v>40158.910000000003</v>
      </c>
      <c r="DF1033">
        <v>39591.589999999997</v>
      </c>
      <c r="DG1033">
        <v>46718.81</v>
      </c>
      <c r="DH1033">
        <v>38294.82</v>
      </c>
      <c r="DI1033">
        <v>38256.559999999998</v>
      </c>
      <c r="DJ1033">
        <v>37219.67</v>
      </c>
      <c r="DK1033">
        <v>38078.25</v>
      </c>
      <c r="DL1033">
        <v>32378.44</v>
      </c>
      <c r="DM1033">
        <v>27223.46</v>
      </c>
      <c r="DN1033">
        <v>25571.1</v>
      </c>
      <c r="DO1033">
        <v>20</v>
      </c>
      <c r="DP1033">
        <v>21</v>
      </c>
    </row>
    <row r="1034" spans="1:120" hidden="1" x14ac:dyDescent="0.25">
      <c r="A1034" t="str">
        <f t="shared" si="16"/>
        <v>sublap_id-SLAP_PGST_All Elect_44398</v>
      </c>
      <c r="B1034" t="s">
        <v>62</v>
      </c>
      <c r="C1034" t="s">
        <v>285</v>
      </c>
      <c r="D1034" t="s">
        <v>61</v>
      </c>
      <c r="E1034" t="s">
        <v>286</v>
      </c>
      <c r="F1034" t="s">
        <v>61</v>
      </c>
      <c r="G1034" t="s">
        <v>61</v>
      </c>
      <c r="H1034" t="s">
        <v>61</v>
      </c>
      <c r="I1034" t="s">
        <v>61</v>
      </c>
      <c r="J1034" t="s">
        <v>61</v>
      </c>
      <c r="K1034" t="s">
        <v>190</v>
      </c>
      <c r="L1034" s="18">
        <v>44398</v>
      </c>
      <c r="M1034">
        <v>20</v>
      </c>
      <c r="N1034">
        <v>21</v>
      </c>
      <c r="O1034" t="s">
        <v>263</v>
      </c>
      <c r="P1034">
        <v>13</v>
      </c>
      <c r="Q1034">
        <v>11</v>
      </c>
      <c r="R1034">
        <v>1</v>
      </c>
      <c r="S1034">
        <v>0</v>
      </c>
      <c r="T1034">
        <v>1</v>
      </c>
      <c r="U1034">
        <v>0</v>
      </c>
      <c r="V1034">
        <v>1</v>
      </c>
      <c r="W1034">
        <v>3600.8683999999998</v>
      </c>
      <c r="X1034">
        <v>3281.8162000000002</v>
      </c>
      <c r="Y1034">
        <v>3253.8098</v>
      </c>
      <c r="Z1034">
        <v>3209.7415000000001</v>
      </c>
      <c r="AA1034">
        <v>3355.6995999999999</v>
      </c>
      <c r="AB1034">
        <v>3529.7737999999999</v>
      </c>
      <c r="AC1034">
        <v>3367.0396000000001</v>
      </c>
      <c r="AD1034">
        <v>3396.4211</v>
      </c>
      <c r="AE1034">
        <v>3304.5675999999999</v>
      </c>
      <c r="AF1034">
        <v>3466.4204</v>
      </c>
      <c r="AG1034">
        <v>3370.2284</v>
      </c>
      <c r="AH1034">
        <v>3590.2930999999999</v>
      </c>
      <c r="AI1034">
        <v>3949.7051000000001</v>
      </c>
      <c r="AJ1034">
        <v>3817.0340999999999</v>
      </c>
      <c r="AK1034">
        <v>3523.8861999999999</v>
      </c>
      <c r="AL1034">
        <v>3672.2215000000001</v>
      </c>
      <c r="AM1034">
        <v>3655.1781999999998</v>
      </c>
      <c r="AN1034">
        <v>3650.5875999999998</v>
      </c>
      <c r="AO1034">
        <v>3184.4095000000002</v>
      </c>
      <c r="AP1034">
        <v>2431.4149000000002</v>
      </c>
      <c r="AQ1034">
        <v>2372.8964000000001</v>
      </c>
      <c r="AR1034">
        <v>3120.6185</v>
      </c>
      <c r="AS1034">
        <v>3267.7417999999998</v>
      </c>
      <c r="AT1034">
        <v>3227.3344999999999</v>
      </c>
      <c r="AU1034">
        <v>66.461538000000004</v>
      </c>
      <c r="AV1034">
        <v>65.538461999999996</v>
      </c>
      <c r="AW1034">
        <v>64.615385000000003</v>
      </c>
      <c r="AX1034">
        <v>64.153846000000001</v>
      </c>
      <c r="AY1034">
        <v>63.230769000000002</v>
      </c>
      <c r="AZ1034">
        <v>63.692307999999997</v>
      </c>
      <c r="BA1034">
        <v>63.230769000000002</v>
      </c>
      <c r="BB1034">
        <v>63.230769000000002</v>
      </c>
      <c r="BC1034">
        <v>65.538461999999996</v>
      </c>
      <c r="BD1034">
        <v>68.769231000000005</v>
      </c>
      <c r="BE1034">
        <v>71.538461999999996</v>
      </c>
      <c r="BF1034">
        <v>74.307692000000003</v>
      </c>
      <c r="BG1034">
        <v>76.153846000000001</v>
      </c>
      <c r="BH1034">
        <v>78.923077000000006</v>
      </c>
      <c r="BI1034">
        <v>81.692307999999997</v>
      </c>
      <c r="BJ1034">
        <v>83.538461999999996</v>
      </c>
      <c r="BK1034">
        <v>85.384614999999997</v>
      </c>
      <c r="BL1034">
        <v>85.846153999999999</v>
      </c>
      <c r="BM1034">
        <v>86.307692000000003</v>
      </c>
      <c r="BN1034">
        <v>83.538461999999996</v>
      </c>
      <c r="BO1034">
        <v>78.461538000000004</v>
      </c>
      <c r="BP1034">
        <v>73.384614999999997</v>
      </c>
      <c r="BQ1034">
        <v>71.538461999999996</v>
      </c>
      <c r="BR1034">
        <v>69.230768999999995</v>
      </c>
      <c r="BS1034">
        <v>-664.66380000000004</v>
      </c>
      <c r="BT1034">
        <v>-181.83320000000001</v>
      </c>
      <c r="BU1034">
        <v>-176.18960000000001</v>
      </c>
      <c r="BV1034">
        <v>-105.3947</v>
      </c>
      <c r="BW1034">
        <v>-172.5523</v>
      </c>
      <c r="BX1034">
        <v>-195.26480000000001</v>
      </c>
      <c r="BY1034">
        <v>101.1781</v>
      </c>
      <c r="BZ1034">
        <v>66.644270000000006</v>
      </c>
      <c r="CA1034">
        <v>127.39879999999999</v>
      </c>
      <c r="CB1034">
        <v>159.01439999999999</v>
      </c>
      <c r="CC1034">
        <v>116.79510000000001</v>
      </c>
      <c r="CD1034">
        <v>-40.274419999999999</v>
      </c>
      <c r="CE1034">
        <v>-285.14170000000001</v>
      </c>
      <c r="CF1034">
        <v>-91.22184</v>
      </c>
      <c r="CG1034">
        <v>99.235460000000003</v>
      </c>
      <c r="CH1034">
        <v>-82.077809999999999</v>
      </c>
      <c r="CI1034">
        <v>-109.7569</v>
      </c>
      <c r="CJ1034">
        <v>-90.582279999999997</v>
      </c>
      <c r="CK1034">
        <v>369.34449999999998</v>
      </c>
      <c r="CL1034">
        <v>1180.171</v>
      </c>
      <c r="CM1034">
        <v>1193.3320000000001</v>
      </c>
      <c r="CN1034">
        <v>319.77510000000001</v>
      </c>
      <c r="CO1034">
        <v>13.603859999999999</v>
      </c>
      <c r="CP1034">
        <v>40.50665</v>
      </c>
      <c r="CQ1034">
        <v>20299.669999999998</v>
      </c>
      <c r="CR1034">
        <v>4474.0209999999997</v>
      </c>
      <c r="CS1034">
        <v>3811.0309999999999</v>
      </c>
      <c r="CT1034">
        <v>3041.12</v>
      </c>
      <c r="CU1034">
        <v>2584.7249999999999</v>
      </c>
      <c r="CV1034">
        <v>1617.3119999999999</v>
      </c>
      <c r="CW1034">
        <v>920.88890000000004</v>
      </c>
      <c r="CX1034">
        <v>973.29819999999995</v>
      </c>
      <c r="CY1034">
        <v>2211.6860000000001</v>
      </c>
      <c r="CZ1034">
        <v>3047.7370000000001</v>
      </c>
      <c r="DA1034">
        <v>2568.502</v>
      </c>
      <c r="DB1034">
        <v>2671.7710000000002</v>
      </c>
      <c r="DC1034">
        <v>4267.6109999999999</v>
      </c>
      <c r="DD1034">
        <v>4503.42</v>
      </c>
      <c r="DE1034">
        <v>4931.3459999999995</v>
      </c>
      <c r="DF1034">
        <v>5074.5330000000004</v>
      </c>
      <c r="DG1034">
        <v>7388.4719999999998</v>
      </c>
      <c r="DH1034">
        <v>6575.02</v>
      </c>
      <c r="DI1034">
        <v>8011.5169999999998</v>
      </c>
      <c r="DJ1034">
        <v>6840.1670000000004</v>
      </c>
      <c r="DK1034">
        <v>8783.7420000000002</v>
      </c>
      <c r="DL1034">
        <v>8480.125</v>
      </c>
      <c r="DM1034">
        <v>6472.4489999999996</v>
      </c>
      <c r="DN1034">
        <v>7267.9939999999997</v>
      </c>
      <c r="DO1034">
        <v>20</v>
      </c>
      <c r="DP1034">
        <v>21</v>
      </c>
    </row>
    <row r="1035" spans="1:120" hidden="1" x14ac:dyDescent="0.25">
      <c r="A1035" t="str">
        <f t="shared" si="16"/>
        <v>LCA-Greater Bay Area_All Elect_44398</v>
      </c>
      <c r="B1035" t="s">
        <v>62</v>
      </c>
      <c r="C1035" t="s">
        <v>209</v>
      </c>
      <c r="D1035" t="s">
        <v>36</v>
      </c>
      <c r="E1035" t="s">
        <v>61</v>
      </c>
      <c r="F1035" t="s">
        <v>61</v>
      </c>
      <c r="G1035" t="s">
        <v>61</v>
      </c>
      <c r="H1035" t="s">
        <v>61</v>
      </c>
      <c r="I1035" t="s">
        <v>61</v>
      </c>
      <c r="J1035" t="s">
        <v>61</v>
      </c>
      <c r="K1035" t="s">
        <v>190</v>
      </c>
      <c r="L1035" s="18">
        <v>44398</v>
      </c>
      <c r="M1035">
        <v>20</v>
      </c>
      <c r="N1035">
        <v>21</v>
      </c>
      <c r="O1035" t="s">
        <v>263</v>
      </c>
      <c r="P1035">
        <v>51</v>
      </c>
      <c r="Q1035">
        <v>51</v>
      </c>
      <c r="R1035">
        <v>1</v>
      </c>
      <c r="S1035">
        <v>0</v>
      </c>
      <c r="T1035">
        <v>0</v>
      </c>
      <c r="U1035">
        <v>0</v>
      </c>
      <c r="V1035">
        <v>0</v>
      </c>
      <c r="W1035">
        <v>13753.972</v>
      </c>
      <c r="X1035">
        <v>13471.019</v>
      </c>
      <c r="Y1035">
        <v>12826.862999999999</v>
      </c>
      <c r="Z1035">
        <v>12717.936</v>
      </c>
      <c r="AA1035">
        <v>13191.254000000001</v>
      </c>
      <c r="AB1035">
        <v>13694.412</v>
      </c>
      <c r="AC1035">
        <v>14181.843999999999</v>
      </c>
      <c r="AD1035">
        <v>14064.153</v>
      </c>
      <c r="AE1035">
        <v>13898.236000000001</v>
      </c>
      <c r="AF1035">
        <v>14879.8</v>
      </c>
      <c r="AG1035">
        <v>16175.259</v>
      </c>
      <c r="AH1035">
        <v>16708.573</v>
      </c>
      <c r="AI1035">
        <v>16921.559000000001</v>
      </c>
      <c r="AJ1035">
        <v>17589.532999999999</v>
      </c>
      <c r="AK1035">
        <v>17504.18</v>
      </c>
      <c r="AL1035">
        <v>17549.04</v>
      </c>
      <c r="AM1035">
        <v>17164.673999999999</v>
      </c>
      <c r="AN1035">
        <v>16761.620999999999</v>
      </c>
      <c r="AO1035">
        <v>16197.710999999999</v>
      </c>
      <c r="AP1035">
        <v>13538.984</v>
      </c>
      <c r="AQ1035">
        <v>12765.781999999999</v>
      </c>
      <c r="AR1035">
        <v>14207.933999999999</v>
      </c>
      <c r="AS1035">
        <v>14560.912</v>
      </c>
      <c r="AT1035">
        <v>14266.288</v>
      </c>
      <c r="AU1035">
        <v>61.343136999999999</v>
      </c>
      <c r="AV1035">
        <v>61.254902000000001</v>
      </c>
      <c r="AW1035">
        <v>60.5</v>
      </c>
      <c r="AX1035">
        <v>59.598039</v>
      </c>
      <c r="AY1035">
        <v>58.372548999999999</v>
      </c>
      <c r="AZ1035">
        <v>57.950980000000001</v>
      </c>
      <c r="BA1035">
        <v>57.392156999999997</v>
      </c>
      <c r="BB1035">
        <v>59.107843000000003</v>
      </c>
      <c r="BC1035">
        <v>62.186275000000002</v>
      </c>
      <c r="BD1035">
        <v>65.372549000000006</v>
      </c>
      <c r="BE1035">
        <v>67.784313999999995</v>
      </c>
      <c r="BF1035">
        <v>70.225489999999994</v>
      </c>
      <c r="BG1035">
        <v>72.107843000000003</v>
      </c>
      <c r="BH1035">
        <v>72.794117999999997</v>
      </c>
      <c r="BI1035">
        <v>74.058824000000001</v>
      </c>
      <c r="BJ1035">
        <v>74.098039</v>
      </c>
      <c r="BK1035">
        <v>74.529411999999994</v>
      </c>
      <c r="BL1035">
        <v>72.333332999999996</v>
      </c>
      <c r="BM1035">
        <v>71.254902000000001</v>
      </c>
      <c r="BN1035">
        <v>69.784313999999995</v>
      </c>
      <c r="BO1035">
        <v>66.911765000000003</v>
      </c>
      <c r="BP1035">
        <v>64.470588000000006</v>
      </c>
      <c r="BQ1035">
        <v>63.156863000000001</v>
      </c>
      <c r="BR1035">
        <v>61.431373000000001</v>
      </c>
      <c r="BS1035">
        <v>35.392620000000001</v>
      </c>
      <c r="BT1035">
        <v>-189.69280000000001</v>
      </c>
      <c r="BU1035">
        <v>-112.84780000000001</v>
      </c>
      <c r="BV1035">
        <v>-24.11422</v>
      </c>
      <c r="BW1035">
        <v>-109.8809</v>
      </c>
      <c r="BX1035">
        <v>-291.89530000000002</v>
      </c>
      <c r="BY1035">
        <v>145.60409999999999</v>
      </c>
      <c r="BZ1035">
        <v>331.95589999999999</v>
      </c>
      <c r="CA1035">
        <v>206.12459999999999</v>
      </c>
      <c r="CB1035">
        <v>-276.0453</v>
      </c>
      <c r="CC1035">
        <v>-550.2704</v>
      </c>
      <c r="CD1035">
        <v>-430.17599999999999</v>
      </c>
      <c r="CE1035">
        <v>-181.9049</v>
      </c>
      <c r="CF1035">
        <v>-461.9982</v>
      </c>
      <c r="CG1035">
        <v>-227.87559999999999</v>
      </c>
      <c r="CH1035">
        <v>-480.83150000000001</v>
      </c>
      <c r="CI1035">
        <v>-100.69029999999999</v>
      </c>
      <c r="CJ1035">
        <v>-127.98520000000001</v>
      </c>
      <c r="CK1035">
        <v>170.78569999999999</v>
      </c>
      <c r="CL1035">
        <v>2206.9160000000002</v>
      </c>
      <c r="CM1035">
        <v>2291.0549999999998</v>
      </c>
      <c r="CN1035">
        <v>609.77890000000002</v>
      </c>
      <c r="CO1035">
        <v>34.6524</v>
      </c>
      <c r="CP1035">
        <v>78.019850000000005</v>
      </c>
      <c r="CQ1035">
        <v>14795.62</v>
      </c>
      <c r="CR1035">
        <v>16222.44</v>
      </c>
      <c r="CS1035">
        <v>15074.58</v>
      </c>
      <c r="CT1035">
        <v>15479.16</v>
      </c>
      <c r="CU1035">
        <v>12316.91</v>
      </c>
      <c r="CV1035">
        <v>9337.5400000000009</v>
      </c>
      <c r="CW1035">
        <v>7646.7449999999999</v>
      </c>
      <c r="CX1035">
        <v>8165.8670000000002</v>
      </c>
      <c r="CY1035">
        <v>13300.51</v>
      </c>
      <c r="CZ1035">
        <v>21031.919999999998</v>
      </c>
      <c r="DA1035">
        <v>26407.68</v>
      </c>
      <c r="DB1035">
        <v>36149.29</v>
      </c>
      <c r="DC1035">
        <v>30238.22</v>
      </c>
      <c r="DD1035">
        <v>28405.31</v>
      </c>
      <c r="DE1035">
        <v>28107.72</v>
      </c>
      <c r="DF1035">
        <v>27604.639999999999</v>
      </c>
      <c r="DG1035">
        <v>31784.99</v>
      </c>
      <c r="DH1035">
        <v>25314.47</v>
      </c>
      <c r="DI1035">
        <v>24384.400000000001</v>
      </c>
      <c r="DJ1035">
        <v>24460.43</v>
      </c>
      <c r="DK1035">
        <v>23510.18</v>
      </c>
      <c r="DL1035">
        <v>18825.580000000002</v>
      </c>
      <c r="DM1035">
        <v>15468.8</v>
      </c>
      <c r="DN1035">
        <v>13583.56</v>
      </c>
      <c r="DO1035">
        <v>20</v>
      </c>
      <c r="DP1035">
        <v>21</v>
      </c>
    </row>
    <row r="1036" spans="1:120" hidden="1" x14ac:dyDescent="0.25">
      <c r="A1036" t="str">
        <f t="shared" si="16"/>
        <v>LCA-Stockton_All Elect_44398</v>
      </c>
      <c r="B1036" t="s">
        <v>62</v>
      </c>
      <c r="C1036" t="s">
        <v>213</v>
      </c>
      <c r="D1036" t="s">
        <v>39</v>
      </c>
      <c r="E1036" t="s">
        <v>61</v>
      </c>
      <c r="F1036" t="s">
        <v>61</v>
      </c>
      <c r="G1036" t="s">
        <v>61</v>
      </c>
      <c r="H1036" t="s">
        <v>61</v>
      </c>
      <c r="I1036" t="s">
        <v>61</v>
      </c>
      <c r="J1036" t="s">
        <v>61</v>
      </c>
      <c r="K1036" t="s">
        <v>190</v>
      </c>
      <c r="L1036" s="18">
        <v>44398</v>
      </c>
      <c r="M1036">
        <v>20</v>
      </c>
      <c r="N1036">
        <v>21</v>
      </c>
      <c r="O1036" t="s">
        <v>263</v>
      </c>
      <c r="P1036">
        <v>13</v>
      </c>
      <c r="Q1036">
        <v>11</v>
      </c>
      <c r="R1036">
        <v>1</v>
      </c>
      <c r="S1036">
        <v>0</v>
      </c>
      <c r="T1036">
        <v>1</v>
      </c>
      <c r="U1036">
        <v>0</v>
      </c>
      <c r="V1036">
        <v>1</v>
      </c>
      <c r="W1036">
        <v>3600.8683999999998</v>
      </c>
      <c r="X1036">
        <v>3281.8162000000002</v>
      </c>
      <c r="Y1036">
        <v>3253.8098</v>
      </c>
      <c r="Z1036">
        <v>3209.7415000000001</v>
      </c>
      <c r="AA1036">
        <v>3355.6995999999999</v>
      </c>
      <c r="AB1036">
        <v>3529.7737999999999</v>
      </c>
      <c r="AC1036">
        <v>3367.0396000000001</v>
      </c>
      <c r="AD1036">
        <v>3396.4211</v>
      </c>
      <c r="AE1036">
        <v>3304.5675999999999</v>
      </c>
      <c r="AF1036">
        <v>3466.4204</v>
      </c>
      <c r="AG1036">
        <v>3370.2284</v>
      </c>
      <c r="AH1036">
        <v>3590.2930999999999</v>
      </c>
      <c r="AI1036">
        <v>3949.7051000000001</v>
      </c>
      <c r="AJ1036">
        <v>3817.0340999999999</v>
      </c>
      <c r="AK1036">
        <v>3523.8861999999999</v>
      </c>
      <c r="AL1036">
        <v>3672.2215000000001</v>
      </c>
      <c r="AM1036">
        <v>3655.1781999999998</v>
      </c>
      <c r="AN1036">
        <v>3650.5875999999998</v>
      </c>
      <c r="AO1036">
        <v>3184.4095000000002</v>
      </c>
      <c r="AP1036">
        <v>2431.4149000000002</v>
      </c>
      <c r="AQ1036">
        <v>2372.8964000000001</v>
      </c>
      <c r="AR1036">
        <v>3120.6185</v>
      </c>
      <c r="AS1036">
        <v>3267.7417999999998</v>
      </c>
      <c r="AT1036">
        <v>3227.3344999999999</v>
      </c>
      <c r="AU1036">
        <v>66.461538000000004</v>
      </c>
      <c r="AV1036">
        <v>65.538461999999996</v>
      </c>
      <c r="AW1036">
        <v>64.615385000000003</v>
      </c>
      <c r="AX1036">
        <v>64.153846000000001</v>
      </c>
      <c r="AY1036">
        <v>63.230769000000002</v>
      </c>
      <c r="AZ1036">
        <v>63.692307999999997</v>
      </c>
      <c r="BA1036">
        <v>63.230769000000002</v>
      </c>
      <c r="BB1036">
        <v>63.230769000000002</v>
      </c>
      <c r="BC1036">
        <v>65.538461999999996</v>
      </c>
      <c r="BD1036">
        <v>68.769231000000005</v>
      </c>
      <c r="BE1036">
        <v>71.538461999999996</v>
      </c>
      <c r="BF1036">
        <v>74.307692000000003</v>
      </c>
      <c r="BG1036">
        <v>76.153846000000001</v>
      </c>
      <c r="BH1036">
        <v>78.923077000000006</v>
      </c>
      <c r="BI1036">
        <v>81.692307999999997</v>
      </c>
      <c r="BJ1036">
        <v>83.538461999999996</v>
      </c>
      <c r="BK1036">
        <v>85.384614999999997</v>
      </c>
      <c r="BL1036">
        <v>85.846153999999999</v>
      </c>
      <c r="BM1036">
        <v>86.307692000000003</v>
      </c>
      <c r="BN1036">
        <v>83.538461999999996</v>
      </c>
      <c r="BO1036">
        <v>78.461538000000004</v>
      </c>
      <c r="BP1036">
        <v>73.384614999999997</v>
      </c>
      <c r="BQ1036">
        <v>71.538461999999996</v>
      </c>
      <c r="BR1036">
        <v>69.230768999999995</v>
      </c>
      <c r="BS1036">
        <v>-664.66380000000004</v>
      </c>
      <c r="BT1036">
        <v>-181.83320000000001</v>
      </c>
      <c r="BU1036">
        <v>-176.18960000000001</v>
      </c>
      <c r="BV1036">
        <v>-105.3947</v>
      </c>
      <c r="BW1036">
        <v>-172.5523</v>
      </c>
      <c r="BX1036">
        <v>-195.26480000000001</v>
      </c>
      <c r="BY1036">
        <v>101.1781</v>
      </c>
      <c r="BZ1036">
        <v>66.644270000000006</v>
      </c>
      <c r="CA1036">
        <v>127.39879999999999</v>
      </c>
      <c r="CB1036">
        <v>159.01439999999999</v>
      </c>
      <c r="CC1036">
        <v>116.79510000000001</v>
      </c>
      <c r="CD1036">
        <v>-40.274419999999999</v>
      </c>
      <c r="CE1036">
        <v>-285.14170000000001</v>
      </c>
      <c r="CF1036">
        <v>-91.22184</v>
      </c>
      <c r="CG1036">
        <v>99.235460000000003</v>
      </c>
      <c r="CH1036">
        <v>-82.077809999999999</v>
      </c>
      <c r="CI1036">
        <v>-109.7569</v>
      </c>
      <c r="CJ1036">
        <v>-90.582279999999997</v>
      </c>
      <c r="CK1036">
        <v>369.34449999999998</v>
      </c>
      <c r="CL1036">
        <v>1180.171</v>
      </c>
      <c r="CM1036">
        <v>1193.3320000000001</v>
      </c>
      <c r="CN1036">
        <v>319.77510000000001</v>
      </c>
      <c r="CO1036">
        <v>13.603859999999999</v>
      </c>
      <c r="CP1036">
        <v>40.50665</v>
      </c>
      <c r="CQ1036">
        <v>20299.669999999998</v>
      </c>
      <c r="CR1036">
        <v>4474.0209999999997</v>
      </c>
      <c r="CS1036">
        <v>3811.0309999999999</v>
      </c>
      <c r="CT1036">
        <v>3041.12</v>
      </c>
      <c r="CU1036">
        <v>2584.7249999999999</v>
      </c>
      <c r="CV1036">
        <v>1617.3119999999999</v>
      </c>
      <c r="CW1036">
        <v>920.88890000000004</v>
      </c>
      <c r="CX1036">
        <v>973.29819999999995</v>
      </c>
      <c r="CY1036">
        <v>2211.6860000000001</v>
      </c>
      <c r="CZ1036">
        <v>3047.7370000000001</v>
      </c>
      <c r="DA1036">
        <v>2568.502</v>
      </c>
      <c r="DB1036">
        <v>2671.7710000000002</v>
      </c>
      <c r="DC1036">
        <v>4267.6109999999999</v>
      </c>
      <c r="DD1036">
        <v>4503.42</v>
      </c>
      <c r="DE1036">
        <v>4931.3459999999995</v>
      </c>
      <c r="DF1036">
        <v>5074.5330000000004</v>
      </c>
      <c r="DG1036">
        <v>7388.4719999999998</v>
      </c>
      <c r="DH1036">
        <v>6575.02</v>
      </c>
      <c r="DI1036">
        <v>8011.5169999999998</v>
      </c>
      <c r="DJ1036">
        <v>6840.1670000000004</v>
      </c>
      <c r="DK1036">
        <v>8783.7420000000002</v>
      </c>
      <c r="DL1036">
        <v>8480.125</v>
      </c>
      <c r="DM1036">
        <v>6472.4489999999996</v>
      </c>
      <c r="DN1036">
        <v>7267.9939999999997</v>
      </c>
      <c r="DO1036">
        <v>20</v>
      </c>
      <c r="DP1036">
        <v>21</v>
      </c>
    </row>
    <row r="1037" spans="1:120" hidden="1" x14ac:dyDescent="0.25">
      <c r="A1037" t="str">
        <f t="shared" si="16"/>
        <v>All_All Elect_44398</v>
      </c>
      <c r="B1037" t="s">
        <v>62</v>
      </c>
      <c r="C1037" t="s">
        <v>61</v>
      </c>
      <c r="D1037" t="s">
        <v>61</v>
      </c>
      <c r="E1037" t="s">
        <v>61</v>
      </c>
      <c r="F1037" t="s">
        <v>61</v>
      </c>
      <c r="G1037" t="s">
        <v>61</v>
      </c>
      <c r="H1037" t="s">
        <v>61</v>
      </c>
      <c r="I1037" t="s">
        <v>61</v>
      </c>
      <c r="J1037" t="s">
        <v>61</v>
      </c>
      <c r="K1037" t="s">
        <v>190</v>
      </c>
      <c r="L1037" s="18">
        <v>44398</v>
      </c>
      <c r="M1037">
        <v>20</v>
      </c>
      <c r="N1037">
        <v>21</v>
      </c>
      <c r="O1037" t="s">
        <v>263</v>
      </c>
      <c r="P1037">
        <v>69</v>
      </c>
      <c r="Q1037">
        <v>67</v>
      </c>
      <c r="R1037">
        <v>1</v>
      </c>
      <c r="S1037">
        <v>0</v>
      </c>
      <c r="T1037">
        <v>0</v>
      </c>
      <c r="U1037">
        <v>0</v>
      </c>
      <c r="V1037">
        <v>0</v>
      </c>
      <c r="W1037">
        <v>19973.632000000001</v>
      </c>
      <c r="X1037">
        <v>19105.512999999999</v>
      </c>
      <c r="Y1037">
        <v>18434.795999999998</v>
      </c>
      <c r="Z1037">
        <v>18363.516</v>
      </c>
      <c r="AA1037">
        <v>18967.838</v>
      </c>
      <c r="AB1037">
        <v>19606.694</v>
      </c>
      <c r="AC1037">
        <v>19866.257000000001</v>
      </c>
      <c r="AD1037">
        <v>20169.976999999999</v>
      </c>
      <c r="AE1037">
        <v>19821.175999999999</v>
      </c>
      <c r="AF1037">
        <v>20924.664000000001</v>
      </c>
      <c r="AG1037">
        <v>22267.597000000002</v>
      </c>
      <c r="AH1037">
        <v>23056.741000000002</v>
      </c>
      <c r="AI1037">
        <v>23574.22</v>
      </c>
      <c r="AJ1037">
        <v>24418.57</v>
      </c>
      <c r="AK1037">
        <v>23804.617999999999</v>
      </c>
      <c r="AL1037">
        <v>24104.215</v>
      </c>
      <c r="AM1037">
        <v>23714.524000000001</v>
      </c>
      <c r="AN1037">
        <v>23390.102999999999</v>
      </c>
      <c r="AO1037">
        <v>21870.194</v>
      </c>
      <c r="AP1037">
        <v>17350.96</v>
      </c>
      <c r="AQ1037">
        <v>16427.654999999999</v>
      </c>
      <c r="AR1037">
        <v>19665.504000000001</v>
      </c>
      <c r="AS1037">
        <v>20486.995999999999</v>
      </c>
      <c r="AT1037">
        <v>20153.812000000002</v>
      </c>
      <c r="AU1037">
        <v>62.973768</v>
      </c>
      <c r="AV1037">
        <v>62.814160000000001</v>
      </c>
      <c r="AW1037">
        <v>61.889512000000003</v>
      </c>
      <c r="AX1037">
        <v>61.010412000000002</v>
      </c>
      <c r="AY1037">
        <v>59.842185000000001</v>
      </c>
      <c r="AZ1037">
        <v>59.494388999999998</v>
      </c>
      <c r="BA1037">
        <v>58.911257999999997</v>
      </c>
      <c r="BB1037">
        <v>60.359332999999999</v>
      </c>
      <c r="BC1037">
        <v>63.444054000000001</v>
      </c>
      <c r="BD1037">
        <v>66.929058999999995</v>
      </c>
      <c r="BE1037">
        <v>69.407034999999993</v>
      </c>
      <c r="BF1037">
        <v>72.057738000000001</v>
      </c>
      <c r="BG1037">
        <v>74.117720000000006</v>
      </c>
      <c r="BH1037">
        <v>75.328689999999995</v>
      </c>
      <c r="BI1037">
        <v>76.973676999999995</v>
      </c>
      <c r="BJ1037">
        <v>77.638160999999997</v>
      </c>
      <c r="BK1037">
        <v>78.298332000000002</v>
      </c>
      <c r="BL1037">
        <v>76.569845999999998</v>
      </c>
      <c r="BM1037">
        <v>75.572470999999993</v>
      </c>
      <c r="BN1037">
        <v>73.694211999999993</v>
      </c>
      <c r="BO1037">
        <v>70.187085999999994</v>
      </c>
      <c r="BP1037">
        <v>67.118664999999993</v>
      </c>
      <c r="BQ1037">
        <v>65.603295000000003</v>
      </c>
      <c r="BR1037">
        <v>63.617351999999997</v>
      </c>
      <c r="BS1037">
        <v>-688.43439999999998</v>
      </c>
      <c r="BT1037">
        <v>-253.31049999999999</v>
      </c>
      <c r="BU1037">
        <v>-161.79470000000001</v>
      </c>
      <c r="BV1037">
        <v>-95.46857</v>
      </c>
      <c r="BW1037">
        <v>-275.50909999999999</v>
      </c>
      <c r="BX1037">
        <v>-506.62459999999999</v>
      </c>
      <c r="BY1037">
        <v>370.25459999999998</v>
      </c>
      <c r="BZ1037">
        <v>256.57799999999997</v>
      </c>
      <c r="CA1037">
        <v>296.09719999999999</v>
      </c>
      <c r="CB1037">
        <v>-53.015839999999997</v>
      </c>
      <c r="CC1037">
        <v>-494.15100000000001</v>
      </c>
      <c r="CD1037">
        <v>-474.10289999999998</v>
      </c>
      <c r="CE1037">
        <v>-374.18400000000003</v>
      </c>
      <c r="CF1037">
        <v>-821.1019</v>
      </c>
      <c r="CG1037">
        <v>-157.4778</v>
      </c>
      <c r="CH1037">
        <v>-641.2518</v>
      </c>
      <c r="CI1037">
        <v>-337.86649999999997</v>
      </c>
      <c r="CJ1037">
        <v>-395.63819999999998</v>
      </c>
      <c r="CK1037">
        <v>850.04240000000004</v>
      </c>
      <c r="CL1037">
        <v>4778.9189999999999</v>
      </c>
      <c r="CM1037">
        <v>4948.5519999999997</v>
      </c>
      <c r="CN1037">
        <v>1294.075</v>
      </c>
      <c r="CO1037">
        <v>63.59695</v>
      </c>
      <c r="CP1037">
        <v>111.1262</v>
      </c>
      <c r="CQ1037">
        <v>42982.27</v>
      </c>
      <c r="CR1037">
        <v>23634.880000000001</v>
      </c>
      <c r="CS1037">
        <v>21986.89</v>
      </c>
      <c r="CT1037">
        <v>20938.63</v>
      </c>
      <c r="CU1037">
        <v>17481.96</v>
      </c>
      <c r="CV1037">
        <v>12449.67</v>
      </c>
      <c r="CW1037">
        <v>9759.8649999999998</v>
      </c>
      <c r="CX1037">
        <v>10408.959999999999</v>
      </c>
      <c r="CY1037">
        <v>17545.27</v>
      </c>
      <c r="CZ1037">
        <v>26609.31</v>
      </c>
      <c r="DA1037">
        <v>32245.75</v>
      </c>
      <c r="DB1037">
        <v>43454.93</v>
      </c>
      <c r="DC1037">
        <v>39405.279999999999</v>
      </c>
      <c r="DD1037">
        <v>37974.36</v>
      </c>
      <c r="DE1037">
        <v>39041.519999999997</v>
      </c>
      <c r="DF1037">
        <v>38500.160000000003</v>
      </c>
      <c r="DG1037">
        <v>45334.2</v>
      </c>
      <c r="DH1037">
        <v>37296.76</v>
      </c>
      <c r="DI1037">
        <v>37421.47</v>
      </c>
      <c r="DJ1037">
        <v>36510.370000000003</v>
      </c>
      <c r="DK1037">
        <v>37341.79</v>
      </c>
      <c r="DL1037">
        <v>32031.599999999999</v>
      </c>
      <c r="DM1037">
        <v>27296.14</v>
      </c>
      <c r="DN1037">
        <v>25802.21</v>
      </c>
      <c r="DO1037">
        <v>20</v>
      </c>
      <c r="DP1037">
        <v>21</v>
      </c>
    </row>
    <row r="1038" spans="1:120" hidden="1" x14ac:dyDescent="0.25">
      <c r="A1038" t="str">
        <f t="shared" si="16"/>
        <v>LCA-Northern Coast_All Elect_44398</v>
      </c>
      <c r="B1038" t="s">
        <v>62</v>
      </c>
      <c r="C1038" t="s">
        <v>222</v>
      </c>
      <c r="D1038" t="s">
        <v>104</v>
      </c>
      <c r="E1038" t="s">
        <v>61</v>
      </c>
      <c r="F1038" t="s">
        <v>61</v>
      </c>
      <c r="G1038" t="s">
        <v>61</v>
      </c>
      <c r="H1038" t="s">
        <v>61</v>
      </c>
      <c r="I1038" t="s">
        <v>61</v>
      </c>
      <c r="J1038" t="s">
        <v>61</v>
      </c>
      <c r="K1038" t="s">
        <v>190</v>
      </c>
      <c r="L1038" s="18">
        <v>44398</v>
      </c>
      <c r="M1038">
        <v>20</v>
      </c>
      <c r="N1038">
        <v>21</v>
      </c>
      <c r="O1038" t="s">
        <v>263</v>
      </c>
      <c r="P1038">
        <v>4</v>
      </c>
      <c r="Q1038">
        <v>4</v>
      </c>
      <c r="R1038">
        <v>1</v>
      </c>
      <c r="S1038">
        <v>0</v>
      </c>
      <c r="T1038">
        <v>1</v>
      </c>
      <c r="U1038">
        <v>0</v>
      </c>
      <c r="V1038">
        <v>1</v>
      </c>
      <c r="W1038">
        <v>2251.17</v>
      </c>
      <c r="X1038">
        <v>1995.135</v>
      </c>
      <c r="Y1038">
        <v>2012.7449999999999</v>
      </c>
      <c r="Z1038">
        <v>2091.645</v>
      </c>
      <c r="AA1038">
        <v>2068.0050000000001</v>
      </c>
      <c r="AB1038">
        <v>2020.44</v>
      </c>
      <c r="AC1038">
        <v>1943.76</v>
      </c>
      <c r="AD1038">
        <v>2342.04</v>
      </c>
      <c r="AE1038">
        <v>2266.1999999999998</v>
      </c>
      <c r="AF1038">
        <v>2205.5250000000001</v>
      </c>
      <c r="AG1038">
        <v>2299.125</v>
      </c>
      <c r="AH1038">
        <v>2322.06</v>
      </c>
      <c r="AI1038">
        <v>2275.2600000000002</v>
      </c>
      <c r="AJ1038">
        <v>2538</v>
      </c>
      <c r="AK1038">
        <v>2297.37</v>
      </c>
      <c r="AL1038">
        <v>2400.5250000000001</v>
      </c>
      <c r="AM1038">
        <v>2426.3249999999998</v>
      </c>
      <c r="AN1038">
        <v>2522.415</v>
      </c>
      <c r="AO1038">
        <v>2043.4349999999999</v>
      </c>
      <c r="AP1038">
        <v>1034.4749999999999</v>
      </c>
      <c r="AQ1038">
        <v>966.09</v>
      </c>
      <c r="AR1038">
        <v>1960.35</v>
      </c>
      <c r="AS1038">
        <v>2249.355</v>
      </c>
      <c r="AT1038">
        <v>2261.19</v>
      </c>
      <c r="AU1038">
        <v>59.5</v>
      </c>
      <c r="AV1038">
        <v>60.5</v>
      </c>
      <c r="AW1038">
        <v>58</v>
      </c>
      <c r="AX1038">
        <v>56.5</v>
      </c>
      <c r="AY1038">
        <v>55.5</v>
      </c>
      <c r="AZ1038">
        <v>54</v>
      </c>
      <c r="BA1038">
        <v>53</v>
      </c>
      <c r="BB1038">
        <v>55</v>
      </c>
      <c r="BC1038">
        <v>59.5</v>
      </c>
      <c r="BD1038">
        <v>66</v>
      </c>
      <c r="BE1038">
        <v>68</v>
      </c>
      <c r="BF1038">
        <v>72</v>
      </c>
      <c r="BG1038">
        <v>76</v>
      </c>
      <c r="BH1038">
        <v>78.5</v>
      </c>
      <c r="BI1038">
        <v>81</v>
      </c>
      <c r="BJ1038">
        <v>85</v>
      </c>
      <c r="BK1038">
        <v>85</v>
      </c>
      <c r="BL1038">
        <v>83</v>
      </c>
      <c r="BM1038">
        <v>79.5</v>
      </c>
      <c r="BN1038">
        <v>76</v>
      </c>
      <c r="BO1038">
        <v>70.5</v>
      </c>
      <c r="BP1038">
        <v>66.5</v>
      </c>
      <c r="BQ1038">
        <v>64</v>
      </c>
      <c r="BR1038">
        <v>60.5</v>
      </c>
      <c r="BS1038">
        <v>-202.81229999999999</v>
      </c>
      <c r="BT1038">
        <v>100.28060000000001</v>
      </c>
      <c r="BU1038">
        <v>106.5684</v>
      </c>
      <c r="BV1038">
        <v>16.378779999999999</v>
      </c>
      <c r="BW1038">
        <v>-5.1433790000000004</v>
      </c>
      <c r="BX1038">
        <v>-21.511869999999998</v>
      </c>
      <c r="BY1038">
        <v>114.10769999999999</v>
      </c>
      <c r="BZ1038">
        <v>-141.28710000000001</v>
      </c>
      <c r="CA1038">
        <v>-29.948910000000001</v>
      </c>
      <c r="CB1038">
        <v>80.385990000000007</v>
      </c>
      <c r="CC1038">
        <v>-40.648159999999997</v>
      </c>
      <c r="CD1038">
        <v>-34.978789999999996</v>
      </c>
      <c r="CE1038">
        <v>28.035689999999999</v>
      </c>
      <c r="CF1038">
        <v>-293.48970000000003</v>
      </c>
      <c r="CG1038">
        <v>-58.686279999999996</v>
      </c>
      <c r="CH1038">
        <v>-122.8925</v>
      </c>
      <c r="CI1038">
        <v>-175.55279999999999</v>
      </c>
      <c r="CJ1038">
        <v>-222.65010000000001</v>
      </c>
      <c r="CK1038">
        <v>260.40089999999998</v>
      </c>
      <c r="CL1038">
        <v>1266.5170000000001</v>
      </c>
      <c r="CM1038">
        <v>1331.421</v>
      </c>
      <c r="CN1038">
        <v>286.86599999999999</v>
      </c>
      <c r="CO1038">
        <v>-49.451509999999999</v>
      </c>
      <c r="CP1038">
        <v>-71.336569999999995</v>
      </c>
      <c r="CQ1038">
        <v>4721.9639999999999</v>
      </c>
      <c r="CR1038">
        <v>1525.4010000000001</v>
      </c>
      <c r="CS1038">
        <v>1764.41</v>
      </c>
      <c r="CT1038">
        <v>1012.3390000000001</v>
      </c>
      <c r="CU1038">
        <v>1434.527</v>
      </c>
      <c r="CV1038">
        <v>629.19910000000004</v>
      </c>
      <c r="CW1038">
        <v>472.55239999999998</v>
      </c>
      <c r="CX1038">
        <v>584.17129999999997</v>
      </c>
      <c r="CY1038">
        <v>830.74829999999997</v>
      </c>
      <c r="CZ1038">
        <v>1085.875</v>
      </c>
      <c r="DA1038">
        <v>1242.289</v>
      </c>
      <c r="DB1038">
        <v>1663.39</v>
      </c>
      <c r="DC1038">
        <v>2105.1320000000001</v>
      </c>
      <c r="DD1038">
        <v>2233.857</v>
      </c>
      <c r="DE1038">
        <v>3154.2109999999998</v>
      </c>
      <c r="DF1038">
        <v>2790.123</v>
      </c>
      <c r="DG1038">
        <v>2856.654</v>
      </c>
      <c r="DH1038">
        <v>2362.6260000000002</v>
      </c>
      <c r="DI1038">
        <v>2215.2170000000001</v>
      </c>
      <c r="DJ1038">
        <v>2174.0920000000001</v>
      </c>
      <c r="DK1038">
        <v>1996.8589999999999</v>
      </c>
      <c r="DL1038">
        <v>1982.268</v>
      </c>
      <c r="DM1038">
        <v>2702.4810000000002</v>
      </c>
      <c r="DN1038">
        <v>2014.6220000000001</v>
      </c>
      <c r="DO1038">
        <v>20</v>
      </c>
      <c r="DP1038">
        <v>21</v>
      </c>
    </row>
    <row r="1039" spans="1:120" x14ac:dyDescent="0.25">
      <c r="A1039" t="str">
        <f t="shared" si="16"/>
        <v>AutoDR-No_All Elect_44398</v>
      </c>
      <c r="B1039" t="s">
        <v>62</v>
      </c>
      <c r="C1039" t="s">
        <v>321</v>
      </c>
      <c r="D1039" t="s">
        <v>61</v>
      </c>
      <c r="E1039" t="s">
        <v>61</v>
      </c>
      <c r="F1039" t="s">
        <v>61</v>
      </c>
      <c r="G1039" t="s">
        <v>61</v>
      </c>
      <c r="H1039" t="s">
        <v>97</v>
      </c>
      <c r="I1039" t="s">
        <v>61</v>
      </c>
      <c r="J1039" t="s">
        <v>61</v>
      </c>
      <c r="K1039" t="s">
        <v>190</v>
      </c>
      <c r="L1039" s="18">
        <v>44398</v>
      </c>
      <c r="M1039">
        <v>20</v>
      </c>
      <c r="N1039">
        <v>21</v>
      </c>
      <c r="O1039" t="s">
        <v>263</v>
      </c>
      <c r="P1039">
        <v>69</v>
      </c>
      <c r="Q1039">
        <v>67</v>
      </c>
      <c r="R1039">
        <v>1</v>
      </c>
      <c r="S1039">
        <v>0</v>
      </c>
      <c r="T1039">
        <v>0</v>
      </c>
      <c r="U1039">
        <v>0</v>
      </c>
      <c r="V1039">
        <v>0</v>
      </c>
      <c r="W1039">
        <v>19973.632000000001</v>
      </c>
      <c r="X1039">
        <v>19105.512999999999</v>
      </c>
      <c r="Y1039">
        <v>18434.795999999998</v>
      </c>
      <c r="Z1039">
        <v>18363.516</v>
      </c>
      <c r="AA1039">
        <v>18967.838</v>
      </c>
      <c r="AB1039">
        <v>19606.694</v>
      </c>
      <c r="AC1039">
        <v>19866.257000000001</v>
      </c>
      <c r="AD1039">
        <v>20169.976999999999</v>
      </c>
      <c r="AE1039">
        <v>19821.175999999999</v>
      </c>
      <c r="AF1039">
        <v>20924.664000000001</v>
      </c>
      <c r="AG1039">
        <v>22267.597000000002</v>
      </c>
      <c r="AH1039">
        <v>23056.741000000002</v>
      </c>
      <c r="AI1039">
        <v>23574.22</v>
      </c>
      <c r="AJ1039">
        <v>24418.57</v>
      </c>
      <c r="AK1039">
        <v>23804.617999999999</v>
      </c>
      <c r="AL1039">
        <v>24104.215</v>
      </c>
      <c r="AM1039">
        <v>23714.524000000001</v>
      </c>
      <c r="AN1039">
        <v>23390.102999999999</v>
      </c>
      <c r="AO1039">
        <v>21870.194</v>
      </c>
      <c r="AP1039">
        <v>17350.96</v>
      </c>
      <c r="AQ1039">
        <v>16427.654999999999</v>
      </c>
      <c r="AR1039">
        <v>19665.504000000001</v>
      </c>
      <c r="AS1039">
        <v>20486.995999999999</v>
      </c>
      <c r="AT1039">
        <v>20153.812000000002</v>
      </c>
      <c r="AU1039">
        <v>62.973768</v>
      </c>
      <c r="AV1039">
        <v>62.814160000000001</v>
      </c>
      <c r="AW1039">
        <v>61.889512000000003</v>
      </c>
      <c r="AX1039">
        <v>61.010412000000002</v>
      </c>
      <c r="AY1039">
        <v>59.842185000000001</v>
      </c>
      <c r="AZ1039">
        <v>59.494388999999998</v>
      </c>
      <c r="BA1039">
        <v>58.911257999999997</v>
      </c>
      <c r="BB1039">
        <v>60.359332999999999</v>
      </c>
      <c r="BC1039">
        <v>63.444054000000001</v>
      </c>
      <c r="BD1039">
        <v>66.929058999999995</v>
      </c>
      <c r="BE1039">
        <v>69.407034999999993</v>
      </c>
      <c r="BF1039">
        <v>72.057738000000001</v>
      </c>
      <c r="BG1039">
        <v>74.117720000000006</v>
      </c>
      <c r="BH1039">
        <v>75.328689999999995</v>
      </c>
      <c r="BI1039">
        <v>76.973676999999995</v>
      </c>
      <c r="BJ1039">
        <v>77.638160999999997</v>
      </c>
      <c r="BK1039">
        <v>78.298332000000002</v>
      </c>
      <c r="BL1039">
        <v>76.569845999999998</v>
      </c>
      <c r="BM1039">
        <v>75.572470999999993</v>
      </c>
      <c r="BN1039">
        <v>73.694211999999993</v>
      </c>
      <c r="BO1039">
        <v>70.187085999999994</v>
      </c>
      <c r="BP1039">
        <v>67.118664999999993</v>
      </c>
      <c r="BQ1039">
        <v>65.603295000000003</v>
      </c>
      <c r="BR1039">
        <v>63.617351999999997</v>
      </c>
      <c r="BS1039">
        <v>-688.43439999999998</v>
      </c>
      <c r="BT1039">
        <v>-253.31049999999999</v>
      </c>
      <c r="BU1039">
        <v>-161.79470000000001</v>
      </c>
      <c r="BV1039">
        <v>-95.46857</v>
      </c>
      <c r="BW1039">
        <v>-275.50909999999999</v>
      </c>
      <c r="BX1039">
        <v>-506.62459999999999</v>
      </c>
      <c r="BY1039">
        <v>370.25459999999998</v>
      </c>
      <c r="BZ1039">
        <v>256.57799999999997</v>
      </c>
      <c r="CA1039">
        <v>296.09719999999999</v>
      </c>
      <c r="CB1039">
        <v>-53.015839999999997</v>
      </c>
      <c r="CC1039">
        <v>-494.15100000000001</v>
      </c>
      <c r="CD1039">
        <v>-474.10289999999998</v>
      </c>
      <c r="CE1039">
        <v>-374.18400000000003</v>
      </c>
      <c r="CF1039">
        <v>-821.1019</v>
      </c>
      <c r="CG1039">
        <v>-157.4778</v>
      </c>
      <c r="CH1039">
        <v>-641.2518</v>
      </c>
      <c r="CI1039">
        <v>-337.86649999999997</v>
      </c>
      <c r="CJ1039">
        <v>-395.63819999999998</v>
      </c>
      <c r="CK1039">
        <v>850.04240000000004</v>
      </c>
      <c r="CL1039">
        <v>4778.9189999999999</v>
      </c>
      <c r="CM1039">
        <v>4948.5519999999997</v>
      </c>
      <c r="CN1039">
        <v>1294.075</v>
      </c>
      <c r="CO1039">
        <v>63.59695</v>
      </c>
      <c r="CP1039">
        <v>111.1262</v>
      </c>
      <c r="CQ1039">
        <v>42982.27</v>
      </c>
      <c r="CR1039">
        <v>23634.880000000001</v>
      </c>
      <c r="CS1039">
        <v>21986.89</v>
      </c>
      <c r="CT1039">
        <v>20938.63</v>
      </c>
      <c r="CU1039">
        <v>17481.96</v>
      </c>
      <c r="CV1039">
        <v>12449.67</v>
      </c>
      <c r="CW1039">
        <v>9759.8649999999998</v>
      </c>
      <c r="CX1039">
        <v>10408.959999999999</v>
      </c>
      <c r="CY1039">
        <v>17545.27</v>
      </c>
      <c r="CZ1039">
        <v>26609.31</v>
      </c>
      <c r="DA1039">
        <v>32245.75</v>
      </c>
      <c r="DB1039">
        <v>43454.93</v>
      </c>
      <c r="DC1039">
        <v>39405.279999999999</v>
      </c>
      <c r="DD1039">
        <v>37974.36</v>
      </c>
      <c r="DE1039">
        <v>39041.519999999997</v>
      </c>
      <c r="DF1039">
        <v>38500.160000000003</v>
      </c>
      <c r="DG1039">
        <v>45334.2</v>
      </c>
      <c r="DH1039">
        <v>37296.76</v>
      </c>
      <c r="DI1039">
        <v>37421.47</v>
      </c>
      <c r="DJ1039">
        <v>36510.370000000003</v>
      </c>
      <c r="DK1039">
        <v>37341.79</v>
      </c>
      <c r="DL1039">
        <v>32031.599999999999</v>
      </c>
      <c r="DM1039">
        <v>27296.14</v>
      </c>
      <c r="DN1039">
        <v>25802.21</v>
      </c>
      <c r="DO1039">
        <v>20</v>
      </c>
      <c r="DP1039">
        <v>21</v>
      </c>
    </row>
    <row r="1040" spans="1:120" hidden="1" x14ac:dyDescent="0.25">
      <c r="A1040" t="str">
        <f t="shared" si="16"/>
        <v>Aggregator-Enel X_Elect DA 1-4 (1PM-9PM)_44398_20-21</v>
      </c>
      <c r="B1040" t="s">
        <v>62</v>
      </c>
      <c r="C1040" t="s">
        <v>265</v>
      </c>
      <c r="D1040" t="s">
        <v>61</v>
      </c>
      <c r="E1040" t="s">
        <v>61</v>
      </c>
      <c r="F1040" t="s">
        <v>266</v>
      </c>
      <c r="G1040" t="s">
        <v>61</v>
      </c>
      <c r="H1040" t="s">
        <v>61</v>
      </c>
      <c r="I1040" t="s">
        <v>61</v>
      </c>
      <c r="J1040" t="s">
        <v>61</v>
      </c>
      <c r="K1040" t="s">
        <v>203</v>
      </c>
      <c r="L1040" s="18">
        <v>44398</v>
      </c>
      <c r="M1040">
        <v>20</v>
      </c>
      <c r="N1040">
        <v>21</v>
      </c>
      <c r="O1040" t="s">
        <v>263</v>
      </c>
      <c r="P1040">
        <v>47</v>
      </c>
      <c r="Q1040">
        <v>46</v>
      </c>
      <c r="R1040">
        <v>0</v>
      </c>
      <c r="S1040">
        <v>1</v>
      </c>
      <c r="T1040">
        <v>0</v>
      </c>
      <c r="U1040">
        <v>1</v>
      </c>
      <c r="V1040">
        <v>1</v>
      </c>
      <c r="W1040">
        <v>10060.376</v>
      </c>
      <c r="X1040">
        <v>9944.7831000000006</v>
      </c>
      <c r="Y1040">
        <v>9448.9897999999994</v>
      </c>
      <c r="Z1040">
        <v>9350.3644000000004</v>
      </c>
      <c r="AA1040">
        <v>9617.5732000000007</v>
      </c>
      <c r="AB1040">
        <v>9845.2152000000006</v>
      </c>
      <c r="AC1040">
        <v>10416.573</v>
      </c>
      <c r="AD1040">
        <v>11144.829</v>
      </c>
      <c r="AE1040">
        <v>11433.944</v>
      </c>
      <c r="AF1040">
        <v>12085.958000000001</v>
      </c>
      <c r="AG1040">
        <v>12878.128000000001</v>
      </c>
      <c r="AH1040">
        <v>13079.217000000001</v>
      </c>
      <c r="AI1040">
        <v>13135.813</v>
      </c>
      <c r="AJ1040">
        <v>13271.84</v>
      </c>
      <c r="AK1040">
        <v>12913.763999999999</v>
      </c>
      <c r="AL1040">
        <v>12831.525</v>
      </c>
      <c r="AM1040">
        <v>12733.397999999999</v>
      </c>
      <c r="AN1040">
        <v>12678.11</v>
      </c>
      <c r="AO1040">
        <v>11875.829</v>
      </c>
      <c r="AP1040">
        <v>10051.157999999999</v>
      </c>
      <c r="AQ1040">
        <v>9469.9186000000009</v>
      </c>
      <c r="AR1040">
        <v>10764.904</v>
      </c>
      <c r="AS1040">
        <v>10462.777</v>
      </c>
      <c r="AT1040">
        <v>10382.136</v>
      </c>
      <c r="AU1040">
        <v>61.880434999999999</v>
      </c>
      <c r="AV1040">
        <v>61.891303999999998</v>
      </c>
      <c r="AW1040">
        <v>60.923912999999999</v>
      </c>
      <c r="AX1040">
        <v>59.956522</v>
      </c>
      <c r="AY1040">
        <v>58.586956999999998</v>
      </c>
      <c r="AZ1040">
        <v>58.065216999999997</v>
      </c>
      <c r="BA1040">
        <v>57.543478</v>
      </c>
      <c r="BB1040">
        <v>59.413043000000002</v>
      </c>
      <c r="BC1040">
        <v>62.782609000000001</v>
      </c>
      <c r="BD1040">
        <v>66.271738999999997</v>
      </c>
      <c r="BE1040">
        <v>68.728261000000003</v>
      </c>
      <c r="BF1040">
        <v>71.293477999999993</v>
      </c>
      <c r="BG1040">
        <v>73.336956999999998</v>
      </c>
      <c r="BH1040">
        <v>73.989130000000003</v>
      </c>
      <c r="BI1040">
        <v>75.445651999999995</v>
      </c>
      <c r="BJ1040">
        <v>75.652174000000002</v>
      </c>
      <c r="BK1040">
        <v>76.108695999999995</v>
      </c>
      <c r="BL1040">
        <v>73.771738999999997</v>
      </c>
      <c r="BM1040">
        <v>72.619564999999994</v>
      </c>
      <c r="BN1040">
        <v>71.043477999999993</v>
      </c>
      <c r="BO1040">
        <v>67.956522000000007</v>
      </c>
      <c r="BP1040">
        <v>65.402174000000002</v>
      </c>
      <c r="BQ1040">
        <v>63.913043000000002</v>
      </c>
      <c r="BR1040">
        <v>61.978261000000003</v>
      </c>
      <c r="BS1040">
        <v>6.570074</v>
      </c>
      <c r="BT1040">
        <v>-14.25445</v>
      </c>
      <c r="BU1040">
        <v>8.0069579999999991</v>
      </c>
      <c r="BV1040">
        <v>28.918769999999999</v>
      </c>
      <c r="BW1040">
        <v>82.643990000000002</v>
      </c>
      <c r="BX1040">
        <v>56.186439999999997</v>
      </c>
      <c r="BY1040">
        <v>160.57499999999999</v>
      </c>
      <c r="BZ1040">
        <v>-138.85640000000001</v>
      </c>
      <c r="CA1040">
        <v>-185.37389999999999</v>
      </c>
      <c r="CB1040">
        <v>19.222709999999999</v>
      </c>
      <c r="CC1040">
        <v>-259.79090000000002</v>
      </c>
      <c r="CD1040">
        <v>-111.99939999999999</v>
      </c>
      <c r="CE1040">
        <v>62.340339999999998</v>
      </c>
      <c r="CF1040">
        <v>20.986989999999999</v>
      </c>
      <c r="CG1040">
        <v>455.54570000000001</v>
      </c>
      <c r="CH1040">
        <v>359.9511</v>
      </c>
      <c r="CI1040">
        <v>427.57429999999999</v>
      </c>
      <c r="CJ1040">
        <v>331.89170000000001</v>
      </c>
      <c r="CK1040">
        <v>898.3116</v>
      </c>
      <c r="CL1040">
        <v>2366.4259999999999</v>
      </c>
      <c r="CM1040">
        <v>2461.9259999999999</v>
      </c>
      <c r="CN1040">
        <v>757.82470000000001</v>
      </c>
      <c r="CO1040">
        <v>293.3383</v>
      </c>
      <c r="CP1040">
        <v>200.58439999999999</v>
      </c>
      <c r="CQ1040">
        <v>12251.49</v>
      </c>
      <c r="CR1040">
        <v>6842.9080000000004</v>
      </c>
      <c r="CS1040">
        <v>6632.567</v>
      </c>
      <c r="CT1040">
        <v>5642.1570000000002</v>
      </c>
      <c r="CU1040">
        <v>5585.7520000000004</v>
      </c>
      <c r="CV1040">
        <v>4203.9309999999996</v>
      </c>
      <c r="CW1040">
        <v>2333.873</v>
      </c>
      <c r="CX1040">
        <v>2912.498</v>
      </c>
      <c r="CY1040">
        <v>4998.1239999999998</v>
      </c>
      <c r="CZ1040">
        <v>13932.23</v>
      </c>
      <c r="DA1040">
        <v>17237.78</v>
      </c>
      <c r="DB1040">
        <v>25658.9</v>
      </c>
      <c r="DC1040">
        <v>17862.73</v>
      </c>
      <c r="DD1040">
        <v>16067.67</v>
      </c>
      <c r="DE1040">
        <v>16455.599999999999</v>
      </c>
      <c r="DF1040">
        <v>15945.37</v>
      </c>
      <c r="DG1040">
        <v>16513.63</v>
      </c>
      <c r="DH1040">
        <v>9790.7579999999998</v>
      </c>
      <c r="DI1040">
        <v>9056.8459999999995</v>
      </c>
      <c r="DJ1040">
        <v>8852.2780000000002</v>
      </c>
      <c r="DK1040">
        <v>8047.6030000000001</v>
      </c>
      <c r="DL1040">
        <v>7571.3760000000002</v>
      </c>
      <c r="DM1040">
        <v>7977.2309999999998</v>
      </c>
      <c r="DN1040">
        <v>9331.41</v>
      </c>
      <c r="DO1040">
        <v>20</v>
      </c>
      <c r="DP1040">
        <v>21</v>
      </c>
    </row>
    <row r="1041" spans="1:120" hidden="1" x14ac:dyDescent="0.25">
      <c r="A1041" t="str">
        <f t="shared" si="16"/>
        <v>Industry_Type-2. Manufacturing_Elect DA 1-4 (1PM-9PM)_44398_20-21</v>
      </c>
      <c r="B1041" t="s">
        <v>62</v>
      </c>
      <c r="C1041" t="s">
        <v>218</v>
      </c>
      <c r="D1041" t="s">
        <v>61</v>
      </c>
      <c r="E1041" t="s">
        <v>61</v>
      </c>
      <c r="F1041" t="s">
        <v>61</v>
      </c>
      <c r="G1041" t="s">
        <v>38</v>
      </c>
      <c r="H1041" t="s">
        <v>61</v>
      </c>
      <c r="I1041" t="s">
        <v>61</v>
      </c>
      <c r="J1041" t="s">
        <v>61</v>
      </c>
      <c r="K1041" t="s">
        <v>203</v>
      </c>
      <c r="L1041" s="18">
        <v>44398</v>
      </c>
      <c r="M1041">
        <v>20</v>
      </c>
      <c r="N1041">
        <v>21</v>
      </c>
      <c r="O1041" t="s">
        <v>263</v>
      </c>
      <c r="P1041">
        <v>7</v>
      </c>
      <c r="Q1041">
        <v>7</v>
      </c>
      <c r="R1041">
        <v>0</v>
      </c>
      <c r="S1041">
        <v>1</v>
      </c>
      <c r="T1041">
        <v>1</v>
      </c>
      <c r="U1041">
        <v>1</v>
      </c>
      <c r="V1041">
        <v>1</v>
      </c>
      <c r="W1041">
        <v>3919.1489999999999</v>
      </c>
      <c r="X1041">
        <v>3893.252</v>
      </c>
      <c r="Y1041">
        <v>3890.3829999999998</v>
      </c>
      <c r="Z1041">
        <v>3958.306</v>
      </c>
      <c r="AA1041">
        <v>3905.3290000000002</v>
      </c>
      <c r="AB1041">
        <v>3886.886</v>
      </c>
      <c r="AC1041">
        <v>3869.6559999999999</v>
      </c>
      <c r="AD1041">
        <v>4294.1440000000002</v>
      </c>
      <c r="AE1041">
        <v>4177.2209999999995</v>
      </c>
      <c r="AF1041">
        <v>4200.393</v>
      </c>
      <c r="AG1041">
        <v>4316.7700000000004</v>
      </c>
      <c r="AH1041">
        <v>4275.5450000000001</v>
      </c>
      <c r="AI1041">
        <v>4297.2730000000001</v>
      </c>
      <c r="AJ1041">
        <v>4424.3190000000004</v>
      </c>
      <c r="AK1041">
        <v>4167.4459999999999</v>
      </c>
      <c r="AL1041">
        <v>4265.25</v>
      </c>
      <c r="AM1041">
        <v>4324.5550000000003</v>
      </c>
      <c r="AN1041">
        <v>4415.8370000000004</v>
      </c>
      <c r="AO1041">
        <v>3693.2919999999999</v>
      </c>
      <c r="AP1041">
        <v>2547.86</v>
      </c>
      <c r="AQ1041">
        <v>2281.5219999999999</v>
      </c>
      <c r="AR1041">
        <v>3550.8119999999999</v>
      </c>
      <c r="AS1041">
        <v>4005.8029999999999</v>
      </c>
      <c r="AT1041">
        <v>4021.6880000000001</v>
      </c>
      <c r="AU1041">
        <v>61.428570999999998</v>
      </c>
      <c r="AV1041">
        <v>61.714286000000001</v>
      </c>
      <c r="AW1041">
        <v>60.285713999999999</v>
      </c>
      <c r="AX1041">
        <v>59.285713999999999</v>
      </c>
      <c r="AY1041">
        <v>58</v>
      </c>
      <c r="AZ1041">
        <v>57.142856999999999</v>
      </c>
      <c r="BA1041">
        <v>56.714286000000001</v>
      </c>
      <c r="BB1041">
        <v>58.714286000000001</v>
      </c>
      <c r="BC1041">
        <v>62.428570999999998</v>
      </c>
      <c r="BD1041">
        <v>66.714286000000001</v>
      </c>
      <c r="BE1041">
        <v>69.142857000000006</v>
      </c>
      <c r="BF1041">
        <v>72.071428999999995</v>
      </c>
      <c r="BG1041">
        <v>74.785713999999999</v>
      </c>
      <c r="BH1041">
        <v>76.071428999999995</v>
      </c>
      <c r="BI1041">
        <v>77.928571000000005</v>
      </c>
      <c r="BJ1041">
        <v>79.285713999999999</v>
      </c>
      <c r="BK1041">
        <v>79.5</v>
      </c>
      <c r="BL1041">
        <v>77.214286000000001</v>
      </c>
      <c r="BM1041">
        <v>75.214286000000001</v>
      </c>
      <c r="BN1041">
        <v>73</v>
      </c>
      <c r="BO1041">
        <v>69</v>
      </c>
      <c r="BP1041">
        <v>65.928571000000005</v>
      </c>
      <c r="BQ1041">
        <v>64.071428999999995</v>
      </c>
      <c r="BR1041">
        <v>61.857143000000001</v>
      </c>
      <c r="BS1041">
        <v>23.10867</v>
      </c>
      <c r="BT1041">
        <v>35.011229999999998</v>
      </c>
      <c r="BU1041">
        <v>38.68683</v>
      </c>
      <c r="BV1041">
        <v>-56.643540000000002</v>
      </c>
      <c r="BW1041">
        <v>48.035429999999998</v>
      </c>
      <c r="BX1041">
        <v>-8.7997589999999999</v>
      </c>
      <c r="BY1041">
        <v>48.359650000000002</v>
      </c>
      <c r="BZ1041">
        <v>-213.27979999999999</v>
      </c>
      <c r="CA1041">
        <v>-64.488460000000003</v>
      </c>
      <c r="CB1041">
        <v>190.26939999999999</v>
      </c>
      <c r="CC1041">
        <v>121.1502</v>
      </c>
      <c r="CD1041">
        <v>183.4864</v>
      </c>
      <c r="CE1041">
        <v>242.99870000000001</v>
      </c>
      <c r="CF1041">
        <v>91.547849999999997</v>
      </c>
      <c r="CG1041">
        <v>372.72629999999998</v>
      </c>
      <c r="CH1041">
        <v>317.04559999999998</v>
      </c>
      <c r="CI1041">
        <v>237.50020000000001</v>
      </c>
      <c r="CJ1041">
        <v>256.92169999999999</v>
      </c>
      <c r="CK1041">
        <v>945.56560000000002</v>
      </c>
      <c r="CL1041">
        <v>2049.5439999999999</v>
      </c>
      <c r="CM1041">
        <v>2222.4250000000002</v>
      </c>
      <c r="CN1041">
        <v>855.39319999999998</v>
      </c>
      <c r="CO1041">
        <v>272.41230000000002</v>
      </c>
      <c r="CP1041">
        <v>162.8758</v>
      </c>
      <c r="CQ1041">
        <v>10592.06</v>
      </c>
      <c r="CR1041">
        <v>5954.098</v>
      </c>
      <c r="CS1041">
        <v>5859.3850000000002</v>
      </c>
      <c r="CT1041">
        <v>5029.6180000000004</v>
      </c>
      <c r="CU1041">
        <v>4811.1819999999998</v>
      </c>
      <c r="CV1041">
        <v>3449.5619999999999</v>
      </c>
      <c r="CW1041">
        <v>1891.925</v>
      </c>
      <c r="CX1041">
        <v>2526.9749999999999</v>
      </c>
      <c r="CY1041">
        <v>4481.8609999999999</v>
      </c>
      <c r="CZ1041">
        <v>12848.79</v>
      </c>
      <c r="DA1041">
        <v>15249.47</v>
      </c>
      <c r="DB1041">
        <v>22877.05</v>
      </c>
      <c r="DC1041">
        <v>14756.29</v>
      </c>
      <c r="DD1041">
        <v>12376.42</v>
      </c>
      <c r="DE1041">
        <v>12676.09</v>
      </c>
      <c r="DF1041">
        <v>13137.85</v>
      </c>
      <c r="DG1041">
        <v>13675.75</v>
      </c>
      <c r="DH1041">
        <v>7757.0379999999996</v>
      </c>
      <c r="DI1041">
        <v>7068.4709999999995</v>
      </c>
      <c r="DJ1041">
        <v>7275.0529999999999</v>
      </c>
      <c r="DK1041">
        <v>6798.2629999999999</v>
      </c>
      <c r="DL1041">
        <v>6467.7749999999996</v>
      </c>
      <c r="DM1041">
        <v>6991.5150000000003</v>
      </c>
      <c r="DN1041">
        <v>8325.3420000000006</v>
      </c>
      <c r="DO1041">
        <v>20</v>
      </c>
      <c r="DP1041">
        <v>21</v>
      </c>
    </row>
    <row r="1042" spans="1:120" hidden="1" x14ac:dyDescent="0.25">
      <c r="A1042" t="str">
        <f t="shared" si="16"/>
        <v>Size_Grp-200 kW and above_Elect DA 1-4 (1PM-9PM)_44398_20-21</v>
      </c>
      <c r="B1042" t="s">
        <v>62</v>
      </c>
      <c r="C1042" t="s">
        <v>207</v>
      </c>
      <c r="D1042" t="s">
        <v>61</v>
      </c>
      <c r="E1042" t="s">
        <v>61</v>
      </c>
      <c r="F1042" t="s">
        <v>61</v>
      </c>
      <c r="G1042" t="s">
        <v>61</v>
      </c>
      <c r="H1042" t="s">
        <v>61</v>
      </c>
      <c r="I1042" t="s">
        <v>61</v>
      </c>
      <c r="J1042" t="s">
        <v>102</v>
      </c>
      <c r="K1042" t="s">
        <v>203</v>
      </c>
      <c r="L1042" s="18">
        <v>44398</v>
      </c>
      <c r="M1042">
        <v>20</v>
      </c>
      <c r="N1042">
        <v>21</v>
      </c>
      <c r="O1042" t="s">
        <v>263</v>
      </c>
      <c r="P1042">
        <v>28</v>
      </c>
      <c r="Q1042">
        <v>27</v>
      </c>
      <c r="R1042">
        <v>0</v>
      </c>
      <c r="S1042">
        <v>1</v>
      </c>
      <c r="T1042">
        <v>0</v>
      </c>
      <c r="U1042">
        <v>1</v>
      </c>
      <c r="V1042">
        <v>1</v>
      </c>
      <c r="W1042">
        <v>9651.2541000000001</v>
      </c>
      <c r="X1042">
        <v>9548.7798999999995</v>
      </c>
      <c r="Y1042">
        <v>9061.3500999999997</v>
      </c>
      <c r="Z1042">
        <v>8967.7036000000007</v>
      </c>
      <c r="AA1042">
        <v>9199.8449000000001</v>
      </c>
      <c r="AB1042">
        <v>9386.1118000000006</v>
      </c>
      <c r="AC1042">
        <v>9938.0617999999995</v>
      </c>
      <c r="AD1042">
        <v>10652.684999999999</v>
      </c>
      <c r="AE1042">
        <v>10917.53</v>
      </c>
      <c r="AF1042">
        <v>11480.781000000001</v>
      </c>
      <c r="AG1042">
        <v>12188.023999999999</v>
      </c>
      <c r="AH1042">
        <v>12330.960999999999</v>
      </c>
      <c r="AI1042">
        <v>12375.368</v>
      </c>
      <c r="AJ1042">
        <v>12538.163</v>
      </c>
      <c r="AK1042">
        <v>12208.87</v>
      </c>
      <c r="AL1042">
        <v>12133.795</v>
      </c>
      <c r="AM1042">
        <v>11987.77</v>
      </c>
      <c r="AN1042">
        <v>11959.616</v>
      </c>
      <c r="AO1042">
        <v>11106.183999999999</v>
      </c>
      <c r="AP1042">
        <v>9391.5136999999995</v>
      </c>
      <c r="AQ1042">
        <v>8852.6427999999996</v>
      </c>
      <c r="AR1042">
        <v>10185.138999999999</v>
      </c>
      <c r="AS1042">
        <v>10012.489</v>
      </c>
      <c r="AT1042">
        <v>9938.3387000000002</v>
      </c>
      <c r="AU1042">
        <v>61.703704000000002</v>
      </c>
      <c r="AV1042">
        <v>61.740741</v>
      </c>
      <c r="AW1042">
        <v>60.740741</v>
      </c>
      <c r="AX1042">
        <v>59.777777999999998</v>
      </c>
      <c r="AY1042">
        <v>58.444443999999997</v>
      </c>
      <c r="AZ1042">
        <v>57.888888999999999</v>
      </c>
      <c r="BA1042">
        <v>57.370370000000001</v>
      </c>
      <c r="BB1042">
        <v>59.222222000000002</v>
      </c>
      <c r="BC1042">
        <v>62.592593000000001</v>
      </c>
      <c r="BD1042">
        <v>66.148148000000006</v>
      </c>
      <c r="BE1042">
        <v>68.592592999999994</v>
      </c>
      <c r="BF1042">
        <v>71.203704000000002</v>
      </c>
      <c r="BG1042">
        <v>73.314814999999996</v>
      </c>
      <c r="BH1042">
        <v>74.055555999999996</v>
      </c>
      <c r="BI1042">
        <v>75.537036999999998</v>
      </c>
      <c r="BJ1042">
        <v>75.888889000000006</v>
      </c>
      <c r="BK1042">
        <v>76.314814999999996</v>
      </c>
      <c r="BL1042">
        <v>74.018518999999998</v>
      </c>
      <c r="BM1042">
        <v>72.759259</v>
      </c>
      <c r="BN1042">
        <v>71.111110999999994</v>
      </c>
      <c r="BO1042">
        <v>67.925926000000004</v>
      </c>
      <c r="BP1042">
        <v>65.314814999999996</v>
      </c>
      <c r="BQ1042">
        <v>63.796295999999998</v>
      </c>
      <c r="BR1042">
        <v>61.851852000000001</v>
      </c>
      <c r="BS1042">
        <v>10.87567</v>
      </c>
      <c r="BT1042">
        <v>-12.069089999999999</v>
      </c>
      <c r="BU1042">
        <v>5.7347149999999996</v>
      </c>
      <c r="BV1042">
        <v>19.090060000000001</v>
      </c>
      <c r="BW1042">
        <v>72.792820000000006</v>
      </c>
      <c r="BX1042">
        <v>45.686790000000002</v>
      </c>
      <c r="BY1042">
        <v>172.0549</v>
      </c>
      <c r="BZ1042">
        <v>-138.22669999999999</v>
      </c>
      <c r="CA1042">
        <v>-194.79740000000001</v>
      </c>
      <c r="CB1042">
        <v>37.698889999999999</v>
      </c>
      <c r="CC1042">
        <v>-241.8783</v>
      </c>
      <c r="CD1042">
        <v>-99.940849999999998</v>
      </c>
      <c r="CE1042">
        <v>78.270769999999999</v>
      </c>
      <c r="CF1042">
        <v>-11.644069999999999</v>
      </c>
      <c r="CG1042">
        <v>406.43799999999999</v>
      </c>
      <c r="CH1042">
        <v>331.52390000000003</v>
      </c>
      <c r="CI1042">
        <v>427.57279999999997</v>
      </c>
      <c r="CJ1042">
        <v>329.14190000000002</v>
      </c>
      <c r="CK1042">
        <v>931.87210000000005</v>
      </c>
      <c r="CL1042">
        <v>2351.84</v>
      </c>
      <c r="CM1042">
        <v>2457.6909999999998</v>
      </c>
      <c r="CN1042">
        <v>774.34889999999996</v>
      </c>
      <c r="CO1042">
        <v>297.51369999999997</v>
      </c>
      <c r="CP1042">
        <v>194.0016</v>
      </c>
      <c r="CQ1042">
        <v>12609.46</v>
      </c>
      <c r="CR1042">
        <v>7031.4759999999997</v>
      </c>
      <c r="CS1042">
        <v>6815.9350000000004</v>
      </c>
      <c r="CT1042">
        <v>5793.9129999999996</v>
      </c>
      <c r="CU1042">
        <v>5737.2910000000002</v>
      </c>
      <c r="CV1042">
        <v>4325.5389999999998</v>
      </c>
      <c r="CW1042">
        <v>2384.8719999999998</v>
      </c>
      <c r="CX1042">
        <v>2971.7420000000002</v>
      </c>
      <c r="CY1042">
        <v>5115.5860000000002</v>
      </c>
      <c r="CZ1042">
        <v>14301.54</v>
      </c>
      <c r="DA1042">
        <v>17658.23</v>
      </c>
      <c r="DB1042">
        <v>26318.37</v>
      </c>
      <c r="DC1042">
        <v>18284.68</v>
      </c>
      <c r="DD1042">
        <v>16399.66</v>
      </c>
      <c r="DE1042">
        <v>16844.310000000001</v>
      </c>
      <c r="DF1042">
        <v>16310.26</v>
      </c>
      <c r="DG1042">
        <v>16881.189999999999</v>
      </c>
      <c r="DH1042">
        <v>9985.6910000000007</v>
      </c>
      <c r="DI1042">
        <v>9217.8960000000006</v>
      </c>
      <c r="DJ1042">
        <v>9014.4120000000003</v>
      </c>
      <c r="DK1042">
        <v>8221.4330000000009</v>
      </c>
      <c r="DL1042">
        <v>7751.12</v>
      </c>
      <c r="DM1042">
        <v>8202.027</v>
      </c>
      <c r="DN1042">
        <v>9596.0460000000003</v>
      </c>
      <c r="DO1042">
        <v>20</v>
      </c>
      <c r="DP1042">
        <v>21</v>
      </c>
    </row>
    <row r="1043" spans="1:120" hidden="1" x14ac:dyDescent="0.25">
      <c r="A1043" t="str">
        <f t="shared" si="16"/>
        <v>Industry_Type-5. Offices, Hotels, Finance, Services_Elect DA 1-4 (1PM-9PM)_44398_20-21</v>
      </c>
      <c r="B1043" t="s">
        <v>62</v>
      </c>
      <c r="C1043" t="s">
        <v>205</v>
      </c>
      <c r="D1043" t="s">
        <v>61</v>
      </c>
      <c r="E1043" t="s">
        <v>61</v>
      </c>
      <c r="F1043" t="s">
        <v>61</v>
      </c>
      <c r="G1043" t="s">
        <v>37</v>
      </c>
      <c r="H1043" t="s">
        <v>61</v>
      </c>
      <c r="I1043" t="s">
        <v>61</v>
      </c>
      <c r="J1043" t="s">
        <v>61</v>
      </c>
      <c r="K1043" t="s">
        <v>203</v>
      </c>
      <c r="L1043" s="18">
        <v>44398</v>
      </c>
      <c r="M1043">
        <v>20</v>
      </c>
      <c r="N1043">
        <v>21</v>
      </c>
      <c r="O1043" t="s">
        <v>263</v>
      </c>
      <c r="P1043">
        <v>36</v>
      </c>
      <c r="Q1043">
        <v>36</v>
      </c>
      <c r="R1043">
        <v>0</v>
      </c>
      <c r="S1043">
        <v>1</v>
      </c>
      <c r="T1043">
        <v>0</v>
      </c>
      <c r="U1043">
        <v>1</v>
      </c>
      <c r="V1043">
        <v>1</v>
      </c>
      <c r="W1043">
        <v>4920.4764999999998</v>
      </c>
      <c r="X1043">
        <v>4904.96</v>
      </c>
      <c r="Y1043">
        <v>4805.7044999999998</v>
      </c>
      <c r="Z1043">
        <v>4748.6745000000001</v>
      </c>
      <c r="AA1043">
        <v>4811.7950000000001</v>
      </c>
      <c r="AB1043">
        <v>4906.7365</v>
      </c>
      <c r="AC1043">
        <v>5201.9880000000003</v>
      </c>
      <c r="AD1043">
        <v>5427.3410000000003</v>
      </c>
      <c r="AE1043">
        <v>5822.7079999999996</v>
      </c>
      <c r="AF1043">
        <v>6376.8964999999998</v>
      </c>
      <c r="AG1043">
        <v>6980.6954999999998</v>
      </c>
      <c r="AH1043">
        <v>7160.0304999999998</v>
      </c>
      <c r="AI1043">
        <v>7194.5150000000003</v>
      </c>
      <c r="AJ1043">
        <v>7198.4215000000004</v>
      </c>
      <c r="AK1043">
        <v>7190.9375</v>
      </c>
      <c r="AL1043">
        <v>7032.3235000000004</v>
      </c>
      <c r="AM1043">
        <v>6795.88</v>
      </c>
      <c r="AN1043">
        <v>6789.5055000000002</v>
      </c>
      <c r="AO1043">
        <v>6638.0995000000003</v>
      </c>
      <c r="AP1043">
        <v>6051.5039999999999</v>
      </c>
      <c r="AQ1043">
        <v>5754.3490000000002</v>
      </c>
      <c r="AR1043">
        <v>5805.1315000000004</v>
      </c>
      <c r="AS1043">
        <v>5074.0214999999998</v>
      </c>
      <c r="AT1043">
        <v>4990.7714999999998</v>
      </c>
      <c r="AU1043">
        <v>62.5</v>
      </c>
      <c r="AV1043">
        <v>62.5</v>
      </c>
      <c r="AW1043">
        <v>61.5</v>
      </c>
      <c r="AX1043">
        <v>60.5</v>
      </c>
      <c r="AY1043">
        <v>59</v>
      </c>
      <c r="AZ1043">
        <v>58.5</v>
      </c>
      <c r="BA1043">
        <v>58</v>
      </c>
      <c r="BB1043">
        <v>60</v>
      </c>
      <c r="BC1043">
        <v>63.5</v>
      </c>
      <c r="BD1043">
        <v>67</v>
      </c>
      <c r="BE1043">
        <v>69.5</v>
      </c>
      <c r="BF1043">
        <v>72</v>
      </c>
      <c r="BG1043">
        <v>74</v>
      </c>
      <c r="BH1043">
        <v>74.5</v>
      </c>
      <c r="BI1043">
        <v>76</v>
      </c>
      <c r="BJ1043">
        <v>76</v>
      </c>
      <c r="BK1043">
        <v>76.5</v>
      </c>
      <c r="BL1043">
        <v>74</v>
      </c>
      <c r="BM1043">
        <v>73</v>
      </c>
      <c r="BN1043">
        <v>71.5</v>
      </c>
      <c r="BO1043">
        <v>68.5</v>
      </c>
      <c r="BP1043">
        <v>66</v>
      </c>
      <c r="BQ1043">
        <v>64.5</v>
      </c>
      <c r="BR1043">
        <v>62.5</v>
      </c>
      <c r="BS1043">
        <v>-32.705939999999998</v>
      </c>
      <c r="BT1043">
        <v>-25.64461</v>
      </c>
      <c r="BU1043">
        <v>3.4877820000000002</v>
      </c>
      <c r="BV1043">
        <v>41.068869999999997</v>
      </c>
      <c r="BW1043">
        <v>75.039659999999998</v>
      </c>
      <c r="BX1043">
        <v>137.9701</v>
      </c>
      <c r="BY1043">
        <v>101.70569999999999</v>
      </c>
      <c r="BZ1043">
        <v>26.155760000000001</v>
      </c>
      <c r="CA1043">
        <v>-151.59389999999999</v>
      </c>
      <c r="CB1043">
        <v>-191.59520000000001</v>
      </c>
      <c r="CC1043">
        <v>-400.61610000000002</v>
      </c>
      <c r="CD1043">
        <v>-307.40280000000001</v>
      </c>
      <c r="CE1043">
        <v>-213.2585</v>
      </c>
      <c r="CF1043">
        <v>-155.24610000000001</v>
      </c>
      <c r="CG1043">
        <v>-75.480850000000004</v>
      </c>
      <c r="CH1043">
        <v>-92.100610000000003</v>
      </c>
      <c r="CI1043">
        <v>145.09299999999999</v>
      </c>
      <c r="CJ1043">
        <v>-80.332440000000005</v>
      </c>
      <c r="CK1043">
        <v>-122.04810000000001</v>
      </c>
      <c r="CL1043">
        <v>205.12010000000001</v>
      </c>
      <c r="CM1043">
        <v>166.76669999999999</v>
      </c>
      <c r="CN1043">
        <v>-142.9288</v>
      </c>
      <c r="CO1043">
        <v>-11.92038</v>
      </c>
      <c r="CP1043">
        <v>11.86999</v>
      </c>
      <c r="CQ1043">
        <v>325.61709999999999</v>
      </c>
      <c r="CR1043">
        <v>146.5539</v>
      </c>
      <c r="CS1043">
        <v>128.11420000000001</v>
      </c>
      <c r="CT1043">
        <v>122.69459999999999</v>
      </c>
      <c r="CU1043">
        <v>139.41890000000001</v>
      </c>
      <c r="CV1043">
        <v>85.584720000000004</v>
      </c>
      <c r="CW1043">
        <v>96.82741</v>
      </c>
      <c r="CX1043">
        <v>58.124789999999997</v>
      </c>
      <c r="CY1043">
        <v>137.72499999999999</v>
      </c>
      <c r="CZ1043">
        <v>301.97300000000001</v>
      </c>
      <c r="DA1043">
        <v>996.78189999999995</v>
      </c>
      <c r="DB1043">
        <v>1388.021</v>
      </c>
      <c r="DC1043">
        <v>1960.223</v>
      </c>
      <c r="DD1043">
        <v>2501.576</v>
      </c>
      <c r="DE1043">
        <v>2612.9879999999998</v>
      </c>
      <c r="DF1043">
        <v>1614.8440000000001</v>
      </c>
      <c r="DG1043">
        <v>1668.7819999999999</v>
      </c>
      <c r="DH1043">
        <v>1137.6780000000001</v>
      </c>
      <c r="DI1043">
        <v>1138.0940000000001</v>
      </c>
      <c r="DJ1043">
        <v>825.97910000000002</v>
      </c>
      <c r="DK1043">
        <v>519.30240000000003</v>
      </c>
      <c r="DL1043">
        <v>424.68790000000001</v>
      </c>
      <c r="DM1043">
        <v>302.7441</v>
      </c>
      <c r="DN1043">
        <v>273.35509999999999</v>
      </c>
      <c r="DO1043">
        <v>20</v>
      </c>
      <c r="DP1043">
        <v>21</v>
      </c>
    </row>
    <row r="1044" spans="1:120" hidden="1" x14ac:dyDescent="0.25">
      <c r="A1044" t="str">
        <f t="shared" si="16"/>
        <v>sublap_id-SLAP_PGSB_Elect DA 1-4 (1PM-9PM)_44398_20-21</v>
      </c>
      <c r="B1044" t="s">
        <v>62</v>
      </c>
      <c r="C1044" t="s">
        <v>281</v>
      </c>
      <c r="D1044" t="s">
        <v>61</v>
      </c>
      <c r="E1044" t="s">
        <v>282</v>
      </c>
      <c r="F1044" t="s">
        <v>61</v>
      </c>
      <c r="G1044" t="s">
        <v>61</v>
      </c>
      <c r="H1044" t="s">
        <v>61</v>
      </c>
      <c r="I1044" t="s">
        <v>61</v>
      </c>
      <c r="J1044" t="s">
        <v>61</v>
      </c>
      <c r="K1044" t="s">
        <v>203</v>
      </c>
      <c r="L1044" s="18">
        <v>44398</v>
      </c>
      <c r="M1044">
        <v>20</v>
      </c>
      <c r="N1044">
        <v>21</v>
      </c>
      <c r="O1044" t="s">
        <v>263</v>
      </c>
      <c r="P1044">
        <v>40</v>
      </c>
      <c r="Q1044">
        <v>40</v>
      </c>
      <c r="R1044">
        <v>0</v>
      </c>
      <c r="S1044">
        <v>1</v>
      </c>
      <c r="T1044">
        <v>0</v>
      </c>
      <c r="U1044">
        <v>1</v>
      </c>
      <c r="V1044">
        <v>1</v>
      </c>
      <c r="W1044">
        <v>6019.2804999999998</v>
      </c>
      <c r="X1044">
        <v>6008.5870000000004</v>
      </c>
      <c r="Y1044">
        <v>5891.7475000000004</v>
      </c>
      <c r="Z1044">
        <v>5821.1154999999999</v>
      </c>
      <c r="AA1044">
        <v>5889.8940000000002</v>
      </c>
      <c r="AB1044">
        <v>6013.0275000000001</v>
      </c>
      <c r="AC1044">
        <v>6332.884</v>
      </c>
      <c r="AD1044">
        <v>6653.8649999999998</v>
      </c>
      <c r="AE1044">
        <v>7126.0039999999999</v>
      </c>
      <c r="AF1044">
        <v>7760.1395000000002</v>
      </c>
      <c r="AG1044">
        <v>8398.5355</v>
      </c>
      <c r="AH1044">
        <v>8594.6054999999997</v>
      </c>
      <c r="AI1044">
        <v>8609.4030000000002</v>
      </c>
      <c r="AJ1044">
        <v>8604.8004999999994</v>
      </c>
      <c r="AK1044">
        <v>8620.3435000000009</v>
      </c>
      <c r="AL1044">
        <v>8458.9884999999995</v>
      </c>
      <c r="AM1044">
        <v>8240.27</v>
      </c>
      <c r="AN1044">
        <v>8227.7525000000005</v>
      </c>
      <c r="AO1044">
        <v>8017.5664999999999</v>
      </c>
      <c r="AP1044">
        <v>7313.5039999999999</v>
      </c>
      <c r="AQ1044">
        <v>6981.5659999999998</v>
      </c>
      <c r="AR1044">
        <v>7041.2934999999998</v>
      </c>
      <c r="AS1044">
        <v>6212.0645000000004</v>
      </c>
      <c r="AT1044">
        <v>6091.4044999999996</v>
      </c>
      <c r="AU1044">
        <v>62.5</v>
      </c>
      <c r="AV1044">
        <v>62.5</v>
      </c>
      <c r="AW1044">
        <v>61.5</v>
      </c>
      <c r="AX1044">
        <v>60.5</v>
      </c>
      <c r="AY1044">
        <v>59</v>
      </c>
      <c r="AZ1044">
        <v>58.5</v>
      </c>
      <c r="BA1044">
        <v>58</v>
      </c>
      <c r="BB1044">
        <v>60</v>
      </c>
      <c r="BC1044">
        <v>63.5</v>
      </c>
      <c r="BD1044">
        <v>67</v>
      </c>
      <c r="BE1044">
        <v>69.5</v>
      </c>
      <c r="BF1044">
        <v>72</v>
      </c>
      <c r="BG1044">
        <v>74</v>
      </c>
      <c r="BH1044">
        <v>74.5</v>
      </c>
      <c r="BI1044">
        <v>76</v>
      </c>
      <c r="BJ1044">
        <v>76</v>
      </c>
      <c r="BK1044">
        <v>76.5</v>
      </c>
      <c r="BL1044">
        <v>74</v>
      </c>
      <c r="BM1044">
        <v>73</v>
      </c>
      <c r="BN1044">
        <v>71.5</v>
      </c>
      <c r="BO1044">
        <v>68.5</v>
      </c>
      <c r="BP1044">
        <v>66</v>
      </c>
      <c r="BQ1044">
        <v>64.5</v>
      </c>
      <c r="BR1044">
        <v>62.5</v>
      </c>
      <c r="BS1044">
        <v>-13.90522</v>
      </c>
      <c r="BT1044">
        <v>-19.641220000000001</v>
      </c>
      <c r="BU1044">
        <v>15.297750000000001</v>
      </c>
      <c r="BV1044">
        <v>51.788400000000003</v>
      </c>
      <c r="BW1044">
        <v>102.1698</v>
      </c>
      <c r="BX1044">
        <v>150.81379999999999</v>
      </c>
      <c r="BY1044">
        <v>131.9768</v>
      </c>
      <c r="BZ1044">
        <v>7.0811869999999999</v>
      </c>
      <c r="CA1044">
        <v>-179.4349</v>
      </c>
      <c r="CB1044">
        <v>-214.82830000000001</v>
      </c>
      <c r="CC1044">
        <v>-402.24959999999999</v>
      </c>
      <c r="CD1044">
        <v>-288.541</v>
      </c>
      <c r="CE1044">
        <v>-168.6216</v>
      </c>
      <c r="CF1044">
        <v>-100.63639999999999</v>
      </c>
      <c r="CG1044">
        <v>-34.665909999999997</v>
      </c>
      <c r="CH1044">
        <v>-37.96555</v>
      </c>
      <c r="CI1044">
        <v>182.0017</v>
      </c>
      <c r="CJ1044">
        <v>-58.999830000000003</v>
      </c>
      <c r="CK1044">
        <v>-93.984480000000005</v>
      </c>
      <c r="CL1044">
        <v>295.94589999999999</v>
      </c>
      <c r="CM1044">
        <v>213.78739999999999</v>
      </c>
      <c r="CN1044">
        <v>-157.70429999999999</v>
      </c>
      <c r="CO1044">
        <v>4.4416219999999997</v>
      </c>
      <c r="CP1044">
        <v>34.55498</v>
      </c>
      <c r="CQ1044">
        <v>401.09890000000001</v>
      </c>
      <c r="CR1044">
        <v>170.74289999999999</v>
      </c>
      <c r="CS1044">
        <v>147.66329999999999</v>
      </c>
      <c r="CT1044">
        <v>140.60730000000001</v>
      </c>
      <c r="CU1044">
        <v>156.33199999999999</v>
      </c>
      <c r="CV1044">
        <v>103.7659</v>
      </c>
      <c r="CW1044">
        <v>117.2784</v>
      </c>
      <c r="CX1044">
        <v>73.335530000000006</v>
      </c>
      <c r="CY1044">
        <v>170.71420000000001</v>
      </c>
      <c r="CZ1044">
        <v>378.84629999999999</v>
      </c>
      <c r="DA1044">
        <v>1108.1969999999999</v>
      </c>
      <c r="DB1044">
        <v>1610.739</v>
      </c>
      <c r="DC1044">
        <v>2273.8069999999998</v>
      </c>
      <c r="DD1044">
        <v>2919.1080000000002</v>
      </c>
      <c r="DE1044">
        <v>3029.5340000000001</v>
      </c>
      <c r="DF1044">
        <v>2072.8119999999999</v>
      </c>
      <c r="DG1044">
        <v>2186.4740000000002</v>
      </c>
      <c r="DH1044">
        <v>1602.98</v>
      </c>
      <c r="DI1044">
        <v>1568.9639999999999</v>
      </c>
      <c r="DJ1044">
        <v>1097.673</v>
      </c>
      <c r="DK1044">
        <v>650.6549</v>
      </c>
      <c r="DL1044">
        <v>529.86879999999996</v>
      </c>
      <c r="DM1044">
        <v>365.83300000000003</v>
      </c>
      <c r="DN1044">
        <v>325.61369999999999</v>
      </c>
      <c r="DO1044">
        <v>20</v>
      </c>
      <c r="DP1044">
        <v>21</v>
      </c>
    </row>
    <row r="1045" spans="1:120" hidden="1" x14ac:dyDescent="0.25">
      <c r="A1045" t="str">
        <f t="shared" si="16"/>
        <v>Industry_Type-1. Agriculture, Mining &amp; Construction_Elect DA 1-4 (1PM-9PM)_44398_20-21</v>
      </c>
      <c r="B1045" t="s">
        <v>62</v>
      </c>
      <c r="C1045" t="s">
        <v>211</v>
      </c>
      <c r="D1045" t="s">
        <v>61</v>
      </c>
      <c r="E1045" t="s">
        <v>61</v>
      </c>
      <c r="F1045" t="s">
        <v>61</v>
      </c>
      <c r="G1045" t="s">
        <v>30</v>
      </c>
      <c r="H1045" t="s">
        <v>61</v>
      </c>
      <c r="I1045" t="s">
        <v>61</v>
      </c>
      <c r="J1045" t="s">
        <v>61</v>
      </c>
      <c r="K1045" t="s">
        <v>203</v>
      </c>
      <c r="L1045" s="18">
        <v>44398</v>
      </c>
      <c r="M1045">
        <v>20</v>
      </c>
      <c r="N1045">
        <v>21</v>
      </c>
      <c r="O1045" t="s">
        <v>263</v>
      </c>
      <c r="P1045">
        <v>3</v>
      </c>
      <c r="Q1045">
        <v>3</v>
      </c>
      <c r="R1045">
        <v>0</v>
      </c>
      <c r="S1045">
        <v>0</v>
      </c>
      <c r="T1045">
        <v>1</v>
      </c>
      <c r="U1045">
        <v>1</v>
      </c>
      <c r="V1045">
        <v>1</v>
      </c>
      <c r="W1045">
        <v>1006.7</v>
      </c>
      <c r="X1045">
        <v>934.98</v>
      </c>
      <c r="Y1045">
        <v>551.86</v>
      </c>
      <c r="Z1045">
        <v>444.44</v>
      </c>
      <c r="AA1045">
        <v>695.82</v>
      </c>
      <c r="AB1045">
        <v>842.12</v>
      </c>
      <c r="AC1045">
        <v>1123.3</v>
      </c>
      <c r="AD1045">
        <v>1186.22</v>
      </c>
      <c r="AE1045">
        <v>1190.74</v>
      </c>
      <c r="AF1045">
        <v>1251.52</v>
      </c>
      <c r="AG1045">
        <v>1306.6600000000001</v>
      </c>
      <c r="AH1045">
        <v>1365.36</v>
      </c>
      <c r="AI1045">
        <v>1364.54</v>
      </c>
      <c r="AJ1045">
        <v>1366.72</v>
      </c>
      <c r="AK1045">
        <v>1280.6199999999999</v>
      </c>
      <c r="AL1045">
        <v>1260.94</v>
      </c>
      <c r="AM1045">
        <v>1342.04</v>
      </c>
      <c r="AN1045">
        <v>1203.02</v>
      </c>
      <c r="AO1045">
        <v>1291.76</v>
      </c>
      <c r="AP1045">
        <v>1237.94</v>
      </c>
      <c r="AQ1045">
        <v>1232.56</v>
      </c>
      <c r="AR1045">
        <v>1179.92</v>
      </c>
      <c r="AS1045">
        <v>1160.3399999999999</v>
      </c>
      <c r="AT1045">
        <v>1148.78</v>
      </c>
      <c r="AU1045">
        <v>55.5</v>
      </c>
      <c r="AV1045">
        <v>55</v>
      </c>
      <c r="AW1045">
        <v>55.5</v>
      </c>
      <c r="AX1045">
        <v>55</v>
      </c>
      <c r="AY1045">
        <v>55</v>
      </c>
      <c r="AZ1045">
        <v>55</v>
      </c>
      <c r="BA1045">
        <v>54</v>
      </c>
      <c r="BB1045">
        <v>54</v>
      </c>
      <c r="BC1045">
        <v>55</v>
      </c>
      <c r="BD1045">
        <v>56.5</v>
      </c>
      <c r="BE1045">
        <v>58.5</v>
      </c>
      <c r="BF1045">
        <v>61</v>
      </c>
      <c r="BG1045">
        <v>62</v>
      </c>
      <c r="BH1045">
        <v>63</v>
      </c>
      <c r="BI1045">
        <v>63</v>
      </c>
      <c r="BJ1045">
        <v>63</v>
      </c>
      <c r="BK1045">
        <v>63.5</v>
      </c>
      <c r="BL1045">
        <v>63</v>
      </c>
      <c r="BM1045">
        <v>62</v>
      </c>
      <c r="BN1045">
        <v>61</v>
      </c>
      <c r="BO1045">
        <v>59</v>
      </c>
      <c r="BP1045">
        <v>57</v>
      </c>
      <c r="BQ1045">
        <v>56.5</v>
      </c>
      <c r="BR1045">
        <v>56</v>
      </c>
      <c r="BS1045">
        <v>16.027550000000002</v>
      </c>
      <c r="BT1045">
        <v>-23.317779999999999</v>
      </c>
      <c r="BU1045">
        <v>-34.338009999999997</v>
      </c>
      <c r="BV1045">
        <v>43.878140000000002</v>
      </c>
      <c r="BW1045">
        <v>-42.189480000000003</v>
      </c>
      <c r="BX1045">
        <v>-74.179329999999993</v>
      </c>
      <c r="BY1045">
        <v>7.0931360000000003</v>
      </c>
      <c r="BZ1045">
        <v>51.22204</v>
      </c>
      <c r="CA1045">
        <v>34.652589999999996</v>
      </c>
      <c r="CB1045">
        <v>20.139500000000002</v>
      </c>
      <c r="CC1045">
        <v>25.202480000000001</v>
      </c>
      <c r="CD1045">
        <v>14.299989999999999</v>
      </c>
      <c r="CE1045">
        <v>31.273700000000002</v>
      </c>
      <c r="CF1045">
        <v>84.238669999999999</v>
      </c>
      <c r="CG1045">
        <v>148.6079</v>
      </c>
      <c r="CH1045">
        <v>127.3476</v>
      </c>
      <c r="CI1045">
        <v>35.883870000000002</v>
      </c>
      <c r="CJ1045">
        <v>148.24090000000001</v>
      </c>
      <c r="CK1045">
        <v>55.681260000000002</v>
      </c>
      <c r="CL1045">
        <v>61.412280000000003</v>
      </c>
      <c r="CM1045">
        <v>20.35351</v>
      </c>
      <c r="CN1045">
        <v>29.236339999999998</v>
      </c>
      <c r="CO1045">
        <v>26.605170000000001</v>
      </c>
      <c r="CP1045">
        <v>21.570889999999999</v>
      </c>
      <c r="CQ1045">
        <v>818.01980000000003</v>
      </c>
      <c r="CR1045">
        <v>454.16640000000001</v>
      </c>
      <c r="CS1045">
        <v>365.83350000000002</v>
      </c>
      <c r="CT1045">
        <v>252.30760000000001</v>
      </c>
      <c r="CU1045">
        <v>399.98899999999998</v>
      </c>
      <c r="CV1045">
        <v>491.79660000000001</v>
      </c>
      <c r="CW1045">
        <v>246.8629</v>
      </c>
      <c r="CX1045">
        <v>204.77979999999999</v>
      </c>
      <c r="CY1045">
        <v>168.11410000000001</v>
      </c>
      <c r="CZ1045">
        <v>194.90979999999999</v>
      </c>
      <c r="DA1045">
        <v>265.80590000000001</v>
      </c>
      <c r="DB1045">
        <v>313.57350000000002</v>
      </c>
      <c r="DC1045">
        <v>394.18239999999997</v>
      </c>
      <c r="DD1045">
        <v>513.21870000000001</v>
      </c>
      <c r="DE1045">
        <v>473.73570000000001</v>
      </c>
      <c r="DF1045">
        <v>521.36770000000001</v>
      </c>
      <c r="DG1045">
        <v>473.86540000000002</v>
      </c>
      <c r="DH1045">
        <v>483.84570000000002</v>
      </c>
      <c r="DI1045">
        <v>468.98259999999999</v>
      </c>
      <c r="DJ1045">
        <v>378.56139999999999</v>
      </c>
      <c r="DK1045">
        <v>391.23020000000002</v>
      </c>
      <c r="DL1045">
        <v>360.15519999999998</v>
      </c>
      <c r="DM1045">
        <v>347.12700000000001</v>
      </c>
      <c r="DN1045">
        <v>339.85669999999999</v>
      </c>
      <c r="DO1045">
        <v>20</v>
      </c>
      <c r="DP1045">
        <v>21</v>
      </c>
    </row>
    <row r="1046" spans="1:120" hidden="1" x14ac:dyDescent="0.25">
      <c r="A1046" t="str">
        <f t="shared" si="16"/>
        <v>LCA-Greater Bay Area_Elect DA 1-4 (1PM-9PM)_44398_20-21</v>
      </c>
      <c r="B1046" t="s">
        <v>62</v>
      </c>
      <c r="C1046" t="s">
        <v>209</v>
      </c>
      <c r="D1046" t="s">
        <v>36</v>
      </c>
      <c r="E1046" t="s">
        <v>61</v>
      </c>
      <c r="F1046" t="s">
        <v>61</v>
      </c>
      <c r="G1046" t="s">
        <v>61</v>
      </c>
      <c r="H1046" t="s">
        <v>61</v>
      </c>
      <c r="I1046" t="s">
        <v>61</v>
      </c>
      <c r="J1046" t="s">
        <v>61</v>
      </c>
      <c r="K1046" t="s">
        <v>203</v>
      </c>
      <c r="L1046" s="18">
        <v>44398</v>
      </c>
      <c r="M1046">
        <v>20</v>
      </c>
      <c r="N1046">
        <v>21</v>
      </c>
      <c r="O1046" t="s">
        <v>263</v>
      </c>
      <c r="P1046">
        <v>44</v>
      </c>
      <c r="Q1046">
        <v>44</v>
      </c>
      <c r="R1046">
        <v>0</v>
      </c>
      <c r="S1046">
        <v>1</v>
      </c>
      <c r="T1046">
        <v>0</v>
      </c>
      <c r="U1046">
        <v>1</v>
      </c>
      <c r="V1046">
        <v>1</v>
      </c>
      <c r="W1046">
        <v>8810.7404999999999</v>
      </c>
      <c r="X1046">
        <v>8770.4470000000001</v>
      </c>
      <c r="Y1046">
        <v>8268.2674999999999</v>
      </c>
      <c r="Z1046">
        <v>8090.5754999999999</v>
      </c>
      <c r="AA1046">
        <v>8378.2139999999999</v>
      </c>
      <c r="AB1046">
        <v>8646.8675000000003</v>
      </c>
      <c r="AC1046">
        <v>9280.4840000000004</v>
      </c>
      <c r="AD1046">
        <v>9665.5849999999991</v>
      </c>
      <c r="AE1046">
        <v>10141.523999999999</v>
      </c>
      <c r="AF1046">
        <v>10837.7</v>
      </c>
      <c r="AG1046">
        <v>11532.375</v>
      </c>
      <c r="AH1046">
        <v>11783.906000000001</v>
      </c>
      <c r="AI1046">
        <v>11802.503000000001</v>
      </c>
      <c r="AJ1046">
        <v>11798.941000000001</v>
      </c>
      <c r="AK1046">
        <v>11727.603999999999</v>
      </c>
      <c r="AL1046">
        <v>11546.329</v>
      </c>
      <c r="AM1046">
        <v>11409.67</v>
      </c>
      <c r="AN1046">
        <v>11256.933000000001</v>
      </c>
      <c r="AO1046">
        <v>10754.066999999999</v>
      </c>
      <c r="AP1046">
        <v>9020.0439999999999</v>
      </c>
      <c r="AQ1046">
        <v>8514.8459999999995</v>
      </c>
      <c r="AR1046">
        <v>9627.6134999999995</v>
      </c>
      <c r="AS1046">
        <v>9164.3045000000002</v>
      </c>
      <c r="AT1046">
        <v>9046.9645</v>
      </c>
      <c r="AU1046">
        <v>61.988636</v>
      </c>
      <c r="AV1046">
        <v>61.954545000000003</v>
      </c>
      <c r="AW1046">
        <v>61.056818</v>
      </c>
      <c r="AX1046">
        <v>60.113636</v>
      </c>
      <c r="AY1046">
        <v>58.727272999999997</v>
      </c>
      <c r="AZ1046">
        <v>58.25</v>
      </c>
      <c r="BA1046">
        <v>57.75</v>
      </c>
      <c r="BB1046">
        <v>59.613636</v>
      </c>
      <c r="BC1046">
        <v>62.931818</v>
      </c>
      <c r="BD1046">
        <v>66.284091000000004</v>
      </c>
      <c r="BE1046">
        <v>68.761364</v>
      </c>
      <c r="BF1046">
        <v>71.261364</v>
      </c>
      <c r="BG1046">
        <v>73.215908999999996</v>
      </c>
      <c r="BH1046">
        <v>73.784091000000004</v>
      </c>
      <c r="BI1046">
        <v>75.193181999999993</v>
      </c>
      <c r="BJ1046">
        <v>75.227272999999997</v>
      </c>
      <c r="BK1046">
        <v>75.704544999999996</v>
      </c>
      <c r="BL1046">
        <v>73.352272999999997</v>
      </c>
      <c r="BM1046">
        <v>72.306818000000007</v>
      </c>
      <c r="BN1046">
        <v>70.818181999999993</v>
      </c>
      <c r="BO1046">
        <v>67.840908999999996</v>
      </c>
      <c r="BP1046">
        <v>65.352272999999997</v>
      </c>
      <c r="BQ1046">
        <v>63.909090999999997</v>
      </c>
      <c r="BR1046">
        <v>62.045454999999997</v>
      </c>
      <c r="BS1046">
        <v>107.7139</v>
      </c>
      <c r="BT1046">
        <v>-67.032849999999996</v>
      </c>
      <c r="BU1046">
        <v>-36.928690000000003</v>
      </c>
      <c r="BV1046">
        <v>79.608199999999997</v>
      </c>
      <c r="BW1046">
        <v>86.217789999999994</v>
      </c>
      <c r="BX1046">
        <v>120.9127</v>
      </c>
      <c r="BY1046">
        <v>136.68379999999999</v>
      </c>
      <c r="BZ1046">
        <v>28.863769999999999</v>
      </c>
      <c r="CA1046">
        <v>-239.46799999999999</v>
      </c>
      <c r="CB1046">
        <v>-138.69319999999999</v>
      </c>
      <c r="CC1046">
        <v>-296.1395</v>
      </c>
      <c r="CD1046">
        <v>-228.93469999999999</v>
      </c>
      <c r="CE1046">
        <v>-31.78857</v>
      </c>
      <c r="CF1046">
        <v>138.59729999999999</v>
      </c>
      <c r="CG1046">
        <v>276.90249999999997</v>
      </c>
      <c r="CH1046">
        <v>251.44380000000001</v>
      </c>
      <c r="CI1046">
        <v>377.94909999999999</v>
      </c>
      <c r="CJ1046">
        <v>326.60419999999999</v>
      </c>
      <c r="CK1046">
        <v>609.64700000000005</v>
      </c>
      <c r="CL1046">
        <v>1975.5509999999999</v>
      </c>
      <c r="CM1046">
        <v>1986.8820000000001</v>
      </c>
      <c r="CN1046">
        <v>529.42550000000006</v>
      </c>
      <c r="CO1046">
        <v>288.49860000000001</v>
      </c>
      <c r="CP1046">
        <v>256.14580000000001</v>
      </c>
      <c r="CQ1046">
        <v>8156.2740000000003</v>
      </c>
      <c r="CR1046">
        <v>5381.902</v>
      </c>
      <c r="CS1046">
        <v>4909.0630000000001</v>
      </c>
      <c r="CT1046">
        <v>4531.3639999999996</v>
      </c>
      <c r="CU1046">
        <v>4225.4120000000003</v>
      </c>
      <c r="CV1046">
        <v>3532.971</v>
      </c>
      <c r="CW1046">
        <v>1877.9939999999999</v>
      </c>
      <c r="CX1046">
        <v>2281.0039999999999</v>
      </c>
      <c r="CY1046">
        <v>4050.5349999999999</v>
      </c>
      <c r="CZ1046">
        <v>12463.56</v>
      </c>
      <c r="DA1046">
        <v>15574.87</v>
      </c>
      <c r="DB1046">
        <v>23307.02</v>
      </c>
      <c r="DC1046">
        <v>15437.62</v>
      </c>
      <c r="DD1046">
        <v>13691.16</v>
      </c>
      <c r="DE1046">
        <v>13165.05</v>
      </c>
      <c r="DF1046">
        <v>13130.03</v>
      </c>
      <c r="DG1046">
        <v>13657.07</v>
      </c>
      <c r="DH1046">
        <v>7657.049</v>
      </c>
      <c r="DI1046">
        <v>7084.3130000000001</v>
      </c>
      <c r="DJ1046">
        <v>6924.57</v>
      </c>
      <c r="DK1046">
        <v>6430.6040000000003</v>
      </c>
      <c r="DL1046">
        <v>6095.6880000000001</v>
      </c>
      <c r="DM1046">
        <v>5774.902</v>
      </c>
      <c r="DN1046">
        <v>7797.0969999999998</v>
      </c>
      <c r="DO1046">
        <v>20</v>
      </c>
      <c r="DP1046">
        <v>21</v>
      </c>
    </row>
    <row r="1047" spans="1:120" hidden="1" x14ac:dyDescent="0.25">
      <c r="A1047" t="str">
        <f t="shared" si="16"/>
        <v>LCA-Stockton_Elect DA 1-4 (1PM-9PM)_44398_20-21</v>
      </c>
      <c r="B1047" t="s">
        <v>62</v>
      </c>
      <c r="C1047" t="s">
        <v>213</v>
      </c>
      <c r="D1047" t="s">
        <v>39</v>
      </c>
      <c r="E1047" t="s">
        <v>61</v>
      </c>
      <c r="F1047" t="s">
        <v>61</v>
      </c>
      <c r="G1047" t="s">
        <v>61</v>
      </c>
      <c r="H1047" t="s">
        <v>61</v>
      </c>
      <c r="I1047" t="s">
        <v>61</v>
      </c>
      <c r="J1047" t="s">
        <v>61</v>
      </c>
      <c r="K1047" t="s">
        <v>203</v>
      </c>
      <c r="L1047" s="18">
        <v>44398</v>
      </c>
      <c r="M1047">
        <v>20</v>
      </c>
      <c r="N1047">
        <v>21</v>
      </c>
      <c r="O1047" t="s">
        <v>263</v>
      </c>
      <c r="P1047">
        <v>1</v>
      </c>
      <c r="Q1047">
        <v>0</v>
      </c>
      <c r="R1047">
        <v>0</v>
      </c>
      <c r="S1047">
        <v>0</v>
      </c>
      <c r="T1047">
        <v>1</v>
      </c>
      <c r="U1047">
        <v>0</v>
      </c>
      <c r="V1047">
        <v>1</v>
      </c>
      <c r="DO1047">
        <v>20</v>
      </c>
      <c r="DP1047">
        <v>21</v>
      </c>
    </row>
    <row r="1048" spans="1:120" hidden="1" x14ac:dyDescent="0.25">
      <c r="A1048" t="str">
        <f t="shared" si="16"/>
        <v>sublap_id-SLAP_PGCC_Elect DA 1-4 (1PM-9PM)_44398_20-21</v>
      </c>
      <c r="B1048" t="s">
        <v>62</v>
      </c>
      <c r="C1048" t="s">
        <v>299</v>
      </c>
      <c r="D1048" t="s">
        <v>61</v>
      </c>
      <c r="E1048" t="s">
        <v>300</v>
      </c>
      <c r="F1048" t="s">
        <v>61</v>
      </c>
      <c r="G1048" t="s">
        <v>61</v>
      </c>
      <c r="H1048" t="s">
        <v>61</v>
      </c>
      <c r="I1048" t="s">
        <v>61</v>
      </c>
      <c r="J1048" t="s">
        <v>61</v>
      </c>
      <c r="K1048" t="s">
        <v>203</v>
      </c>
      <c r="L1048" s="18">
        <v>44398</v>
      </c>
      <c r="M1048">
        <v>20</v>
      </c>
      <c r="N1048">
        <v>21</v>
      </c>
      <c r="O1048" t="s">
        <v>263</v>
      </c>
      <c r="P1048">
        <v>3</v>
      </c>
      <c r="Q1048">
        <v>3</v>
      </c>
      <c r="R1048">
        <v>0</v>
      </c>
      <c r="S1048">
        <v>0</v>
      </c>
      <c r="T1048">
        <v>1</v>
      </c>
      <c r="U1048">
        <v>1</v>
      </c>
      <c r="V1048">
        <v>1</v>
      </c>
      <c r="W1048">
        <v>1006.7</v>
      </c>
      <c r="X1048">
        <v>934.98</v>
      </c>
      <c r="Y1048">
        <v>551.86</v>
      </c>
      <c r="Z1048">
        <v>444.44</v>
      </c>
      <c r="AA1048">
        <v>695.82</v>
      </c>
      <c r="AB1048">
        <v>842.12</v>
      </c>
      <c r="AC1048">
        <v>1123.3</v>
      </c>
      <c r="AD1048">
        <v>1186.22</v>
      </c>
      <c r="AE1048">
        <v>1190.74</v>
      </c>
      <c r="AF1048">
        <v>1251.52</v>
      </c>
      <c r="AG1048">
        <v>1306.6600000000001</v>
      </c>
      <c r="AH1048">
        <v>1365.36</v>
      </c>
      <c r="AI1048">
        <v>1364.54</v>
      </c>
      <c r="AJ1048">
        <v>1366.72</v>
      </c>
      <c r="AK1048">
        <v>1280.6199999999999</v>
      </c>
      <c r="AL1048">
        <v>1260.94</v>
      </c>
      <c r="AM1048">
        <v>1342.04</v>
      </c>
      <c r="AN1048">
        <v>1203.02</v>
      </c>
      <c r="AO1048">
        <v>1291.76</v>
      </c>
      <c r="AP1048">
        <v>1237.94</v>
      </c>
      <c r="AQ1048">
        <v>1232.56</v>
      </c>
      <c r="AR1048">
        <v>1179.92</v>
      </c>
      <c r="AS1048">
        <v>1160.3399999999999</v>
      </c>
      <c r="AT1048">
        <v>1148.78</v>
      </c>
      <c r="AU1048">
        <v>55.5</v>
      </c>
      <c r="AV1048">
        <v>55</v>
      </c>
      <c r="AW1048">
        <v>55.5</v>
      </c>
      <c r="AX1048">
        <v>55</v>
      </c>
      <c r="AY1048">
        <v>55</v>
      </c>
      <c r="AZ1048">
        <v>55</v>
      </c>
      <c r="BA1048">
        <v>54</v>
      </c>
      <c r="BB1048">
        <v>54</v>
      </c>
      <c r="BC1048">
        <v>55</v>
      </c>
      <c r="BD1048">
        <v>56.5</v>
      </c>
      <c r="BE1048">
        <v>58.5</v>
      </c>
      <c r="BF1048">
        <v>61</v>
      </c>
      <c r="BG1048">
        <v>62</v>
      </c>
      <c r="BH1048">
        <v>63</v>
      </c>
      <c r="BI1048">
        <v>63</v>
      </c>
      <c r="BJ1048">
        <v>63</v>
      </c>
      <c r="BK1048">
        <v>63.5</v>
      </c>
      <c r="BL1048">
        <v>63</v>
      </c>
      <c r="BM1048">
        <v>62</v>
      </c>
      <c r="BN1048">
        <v>61</v>
      </c>
      <c r="BO1048">
        <v>59</v>
      </c>
      <c r="BP1048">
        <v>57</v>
      </c>
      <c r="BQ1048">
        <v>56.5</v>
      </c>
      <c r="BR1048">
        <v>56</v>
      </c>
      <c r="BS1048">
        <v>16.027550000000002</v>
      </c>
      <c r="BT1048">
        <v>-23.317779999999999</v>
      </c>
      <c r="BU1048">
        <v>-34.338009999999997</v>
      </c>
      <c r="BV1048">
        <v>43.878140000000002</v>
      </c>
      <c r="BW1048">
        <v>-42.189480000000003</v>
      </c>
      <c r="BX1048">
        <v>-74.179329999999993</v>
      </c>
      <c r="BY1048">
        <v>7.0931360000000003</v>
      </c>
      <c r="BZ1048">
        <v>51.22204</v>
      </c>
      <c r="CA1048">
        <v>34.652589999999996</v>
      </c>
      <c r="CB1048">
        <v>20.139500000000002</v>
      </c>
      <c r="CC1048">
        <v>25.202480000000001</v>
      </c>
      <c r="CD1048">
        <v>14.299989999999999</v>
      </c>
      <c r="CE1048">
        <v>31.273700000000002</v>
      </c>
      <c r="CF1048">
        <v>84.238669999999999</v>
      </c>
      <c r="CG1048">
        <v>148.6079</v>
      </c>
      <c r="CH1048">
        <v>127.3476</v>
      </c>
      <c r="CI1048">
        <v>35.883870000000002</v>
      </c>
      <c r="CJ1048">
        <v>148.24090000000001</v>
      </c>
      <c r="CK1048">
        <v>55.681260000000002</v>
      </c>
      <c r="CL1048">
        <v>61.412280000000003</v>
      </c>
      <c r="CM1048">
        <v>20.35351</v>
      </c>
      <c r="CN1048">
        <v>29.236339999999998</v>
      </c>
      <c r="CO1048">
        <v>26.605170000000001</v>
      </c>
      <c r="CP1048">
        <v>21.570889999999999</v>
      </c>
      <c r="CQ1048">
        <v>818.01980000000003</v>
      </c>
      <c r="CR1048">
        <v>454.16640000000001</v>
      </c>
      <c r="CS1048">
        <v>365.83350000000002</v>
      </c>
      <c r="CT1048">
        <v>252.30760000000001</v>
      </c>
      <c r="CU1048">
        <v>399.98899999999998</v>
      </c>
      <c r="CV1048">
        <v>491.79660000000001</v>
      </c>
      <c r="CW1048">
        <v>246.8629</v>
      </c>
      <c r="CX1048">
        <v>204.77979999999999</v>
      </c>
      <c r="CY1048">
        <v>168.11410000000001</v>
      </c>
      <c r="CZ1048">
        <v>194.90979999999999</v>
      </c>
      <c r="DA1048">
        <v>265.80590000000001</v>
      </c>
      <c r="DB1048">
        <v>313.57350000000002</v>
      </c>
      <c r="DC1048">
        <v>394.18239999999997</v>
      </c>
      <c r="DD1048">
        <v>513.21870000000001</v>
      </c>
      <c r="DE1048">
        <v>473.73570000000001</v>
      </c>
      <c r="DF1048">
        <v>521.36770000000001</v>
      </c>
      <c r="DG1048">
        <v>473.86540000000002</v>
      </c>
      <c r="DH1048">
        <v>483.84570000000002</v>
      </c>
      <c r="DI1048">
        <v>468.98259999999999</v>
      </c>
      <c r="DJ1048">
        <v>378.56139999999999</v>
      </c>
      <c r="DK1048">
        <v>391.23020000000002</v>
      </c>
      <c r="DL1048">
        <v>360.15519999999998</v>
      </c>
      <c r="DM1048">
        <v>347.12700000000001</v>
      </c>
      <c r="DN1048">
        <v>339.85669999999999</v>
      </c>
      <c r="DO1048">
        <v>20</v>
      </c>
      <c r="DP1048">
        <v>21</v>
      </c>
    </row>
    <row r="1049" spans="1:120" hidden="1" x14ac:dyDescent="0.25">
      <c r="A1049" t="str">
        <f t="shared" si="16"/>
        <v>Industry_Type-3. Wholesale, Transport, other utilities_Elect DA 1-4 (1PM-9PM)_44398_20-21</v>
      </c>
      <c r="B1049" t="s">
        <v>62</v>
      </c>
      <c r="C1049" t="s">
        <v>202</v>
      </c>
      <c r="D1049" t="s">
        <v>61</v>
      </c>
      <c r="E1049" t="s">
        <v>61</v>
      </c>
      <c r="F1049" t="s">
        <v>61</v>
      </c>
      <c r="G1049" t="s">
        <v>31</v>
      </c>
      <c r="H1049" t="s">
        <v>61</v>
      </c>
      <c r="I1049" t="s">
        <v>61</v>
      </c>
      <c r="J1049" t="s">
        <v>61</v>
      </c>
      <c r="K1049" t="s">
        <v>203</v>
      </c>
      <c r="L1049" s="18">
        <v>44398</v>
      </c>
      <c r="M1049">
        <v>20</v>
      </c>
      <c r="N1049">
        <v>21</v>
      </c>
      <c r="O1049" t="s">
        <v>263</v>
      </c>
      <c r="P1049">
        <v>1</v>
      </c>
      <c r="Q1049">
        <v>0</v>
      </c>
      <c r="R1049">
        <v>0</v>
      </c>
      <c r="S1049">
        <v>0</v>
      </c>
      <c r="T1049">
        <v>1</v>
      </c>
      <c r="U1049">
        <v>0</v>
      </c>
      <c r="V1049">
        <v>1</v>
      </c>
      <c r="DO1049">
        <v>20</v>
      </c>
      <c r="DP1049">
        <v>21</v>
      </c>
    </row>
    <row r="1050" spans="1:120" hidden="1" x14ac:dyDescent="0.25">
      <c r="A1050" t="str">
        <f t="shared" si="16"/>
        <v>sublap_id-SLAP_PGNB_Elect DA 1-4 (1PM-9PM)_44398_20-21</v>
      </c>
      <c r="B1050" t="s">
        <v>62</v>
      </c>
      <c r="C1050" t="s">
        <v>295</v>
      </c>
      <c r="D1050" t="s">
        <v>61</v>
      </c>
      <c r="E1050" t="s">
        <v>296</v>
      </c>
      <c r="F1050" t="s">
        <v>61</v>
      </c>
      <c r="G1050" t="s">
        <v>61</v>
      </c>
      <c r="H1050" t="s">
        <v>61</v>
      </c>
      <c r="I1050" t="s">
        <v>61</v>
      </c>
      <c r="J1050" t="s">
        <v>61</v>
      </c>
      <c r="K1050" t="s">
        <v>203</v>
      </c>
      <c r="L1050" s="18">
        <v>44398</v>
      </c>
      <c r="M1050">
        <v>20</v>
      </c>
      <c r="N1050">
        <v>21</v>
      </c>
      <c r="O1050" t="s">
        <v>263</v>
      </c>
      <c r="P1050">
        <v>2</v>
      </c>
      <c r="Q1050">
        <v>2</v>
      </c>
      <c r="R1050">
        <v>0</v>
      </c>
      <c r="S1050">
        <v>0</v>
      </c>
      <c r="T1050">
        <v>1</v>
      </c>
      <c r="U1050">
        <v>1</v>
      </c>
      <c r="V1050">
        <v>1</v>
      </c>
      <c r="W1050">
        <v>1035.585</v>
      </c>
      <c r="X1050">
        <v>962.745</v>
      </c>
      <c r="Y1050">
        <v>979.68</v>
      </c>
      <c r="Z1050">
        <v>1060.845</v>
      </c>
      <c r="AA1050">
        <v>1034.73</v>
      </c>
      <c r="AB1050">
        <v>988.875</v>
      </c>
      <c r="AC1050">
        <v>914.46</v>
      </c>
      <c r="AD1050">
        <v>1242.1199999999999</v>
      </c>
      <c r="AE1050">
        <v>1049.145</v>
      </c>
      <c r="AF1050">
        <v>991.11</v>
      </c>
      <c r="AG1050">
        <v>1071.75</v>
      </c>
      <c r="AH1050">
        <v>1017.03</v>
      </c>
      <c r="AI1050">
        <v>1053.825</v>
      </c>
      <c r="AJ1050">
        <v>1190.52</v>
      </c>
      <c r="AK1050">
        <v>911.4</v>
      </c>
      <c r="AL1050">
        <v>1012.1849999999999</v>
      </c>
      <c r="AM1050">
        <v>1052.8050000000001</v>
      </c>
      <c r="AN1050">
        <v>1151.43</v>
      </c>
      <c r="AO1050">
        <v>869.08500000000004</v>
      </c>
      <c r="AP1050">
        <v>817.26</v>
      </c>
      <c r="AQ1050">
        <v>753.58500000000004</v>
      </c>
      <c r="AR1050">
        <v>908.25</v>
      </c>
      <c r="AS1050">
        <v>1075.8599999999999</v>
      </c>
      <c r="AT1050">
        <v>1114.2750000000001</v>
      </c>
      <c r="AU1050">
        <v>59.5</v>
      </c>
      <c r="AV1050">
        <v>60.5</v>
      </c>
      <c r="AW1050">
        <v>58</v>
      </c>
      <c r="AX1050">
        <v>56.5</v>
      </c>
      <c r="AY1050">
        <v>55.5</v>
      </c>
      <c r="AZ1050">
        <v>54</v>
      </c>
      <c r="BA1050">
        <v>53</v>
      </c>
      <c r="BB1050">
        <v>55</v>
      </c>
      <c r="BC1050">
        <v>59.5</v>
      </c>
      <c r="BD1050">
        <v>66</v>
      </c>
      <c r="BE1050">
        <v>68</v>
      </c>
      <c r="BF1050">
        <v>72</v>
      </c>
      <c r="BG1050">
        <v>76</v>
      </c>
      <c r="BH1050">
        <v>78.5</v>
      </c>
      <c r="BI1050">
        <v>81</v>
      </c>
      <c r="BJ1050">
        <v>85</v>
      </c>
      <c r="BK1050">
        <v>85</v>
      </c>
      <c r="BL1050">
        <v>83</v>
      </c>
      <c r="BM1050">
        <v>79.5</v>
      </c>
      <c r="BN1050">
        <v>76</v>
      </c>
      <c r="BO1050">
        <v>70.5</v>
      </c>
      <c r="BP1050">
        <v>66.5</v>
      </c>
      <c r="BQ1050">
        <v>64</v>
      </c>
      <c r="BR1050">
        <v>60.5</v>
      </c>
      <c r="BS1050">
        <v>-101.28360000000001</v>
      </c>
      <c r="BT1050">
        <v>53.081699999999998</v>
      </c>
      <c r="BU1050">
        <v>44.76529</v>
      </c>
      <c r="BV1050">
        <v>-51.304720000000003</v>
      </c>
      <c r="BW1050">
        <v>-5.3321839999999998</v>
      </c>
      <c r="BX1050">
        <v>-65.921719999999993</v>
      </c>
      <c r="BY1050">
        <v>20.474640000000001</v>
      </c>
      <c r="BZ1050">
        <v>-164.76580000000001</v>
      </c>
      <c r="CA1050">
        <v>58.038179999999997</v>
      </c>
      <c r="CB1050">
        <v>157.5069</v>
      </c>
      <c r="CC1050">
        <v>41.876040000000003</v>
      </c>
      <c r="CD1050">
        <v>119.3182</v>
      </c>
      <c r="CE1050">
        <v>92.802520000000001</v>
      </c>
      <c r="CF1050">
        <v>-118.0568</v>
      </c>
      <c r="CG1050">
        <v>168.95079999999999</v>
      </c>
      <c r="CH1050">
        <v>100.8488</v>
      </c>
      <c r="CI1050">
        <v>40.527920000000002</v>
      </c>
      <c r="CJ1050">
        <v>-1.7741089999999999</v>
      </c>
      <c r="CK1050">
        <v>269.55169999999998</v>
      </c>
      <c r="CL1050">
        <v>340.52530000000002</v>
      </c>
      <c r="CM1050">
        <v>422.6626</v>
      </c>
      <c r="CN1050">
        <v>212.27529999999999</v>
      </c>
      <c r="CO1050">
        <v>-1.4015200000000001</v>
      </c>
      <c r="CP1050">
        <v>-59.829129999999999</v>
      </c>
      <c r="CQ1050">
        <v>3579.4180000000001</v>
      </c>
      <c r="CR1050">
        <v>1172.9159999999999</v>
      </c>
      <c r="CS1050">
        <v>1444.269</v>
      </c>
      <c r="CT1050">
        <v>873.25580000000002</v>
      </c>
      <c r="CU1050">
        <v>1125.1780000000001</v>
      </c>
      <c r="CV1050">
        <v>493.97149999999999</v>
      </c>
      <c r="CW1050">
        <v>357.62189999999998</v>
      </c>
      <c r="CX1050">
        <v>508.87599999999998</v>
      </c>
      <c r="CY1050">
        <v>737.16520000000003</v>
      </c>
      <c r="CZ1050">
        <v>882.11990000000003</v>
      </c>
      <c r="DA1050">
        <v>937.18989999999997</v>
      </c>
      <c r="DB1050">
        <v>1271.624</v>
      </c>
      <c r="DC1050">
        <v>1673.079</v>
      </c>
      <c r="DD1050">
        <v>1700.0609999999999</v>
      </c>
      <c r="DE1050">
        <v>2597.761</v>
      </c>
      <c r="DF1050">
        <v>2144.0300000000002</v>
      </c>
      <c r="DG1050">
        <v>2161.3330000000001</v>
      </c>
      <c r="DH1050">
        <v>1721.5129999999999</v>
      </c>
      <c r="DI1050">
        <v>1591.2349999999999</v>
      </c>
      <c r="DJ1050">
        <v>1555.0219999999999</v>
      </c>
      <c r="DK1050">
        <v>1278.191</v>
      </c>
      <c r="DL1050">
        <v>1156.93</v>
      </c>
      <c r="DM1050">
        <v>1866.4839999999999</v>
      </c>
      <c r="DN1050">
        <v>1141.4559999999999</v>
      </c>
      <c r="DO1050">
        <v>20</v>
      </c>
      <c r="DP1050">
        <v>21</v>
      </c>
    </row>
    <row r="1051" spans="1:120" hidden="1" x14ac:dyDescent="0.25">
      <c r="A1051" t="str">
        <f t="shared" si="16"/>
        <v>OtherDR-No_Elect DA 1-4 (1PM-9PM)_44398_20-21</v>
      </c>
      <c r="B1051" t="s">
        <v>62</v>
      </c>
      <c r="C1051" t="s">
        <v>323</v>
      </c>
      <c r="D1051" t="s">
        <v>61</v>
      </c>
      <c r="E1051" t="s">
        <v>61</v>
      </c>
      <c r="F1051" t="s">
        <v>61</v>
      </c>
      <c r="G1051" t="s">
        <v>61</v>
      </c>
      <c r="H1051" t="s">
        <v>61</v>
      </c>
      <c r="I1051" t="s">
        <v>97</v>
      </c>
      <c r="J1051" t="s">
        <v>61</v>
      </c>
      <c r="K1051" t="s">
        <v>203</v>
      </c>
      <c r="L1051" s="18">
        <v>44398</v>
      </c>
      <c r="M1051">
        <v>20</v>
      </c>
      <c r="N1051">
        <v>21</v>
      </c>
      <c r="O1051" t="s">
        <v>263</v>
      </c>
      <c r="P1051">
        <v>47</v>
      </c>
      <c r="Q1051">
        <v>46</v>
      </c>
      <c r="R1051">
        <v>0</v>
      </c>
      <c r="S1051">
        <v>1</v>
      </c>
      <c r="T1051">
        <v>0</v>
      </c>
      <c r="U1051">
        <v>1</v>
      </c>
      <c r="V1051">
        <v>1</v>
      </c>
      <c r="W1051">
        <v>10060.376</v>
      </c>
      <c r="X1051">
        <v>9944.7831000000006</v>
      </c>
      <c r="Y1051">
        <v>9448.9897999999994</v>
      </c>
      <c r="Z1051">
        <v>9350.3644000000004</v>
      </c>
      <c r="AA1051">
        <v>9617.5732000000007</v>
      </c>
      <c r="AB1051">
        <v>9845.2152000000006</v>
      </c>
      <c r="AC1051">
        <v>10416.573</v>
      </c>
      <c r="AD1051">
        <v>11144.829</v>
      </c>
      <c r="AE1051">
        <v>11433.944</v>
      </c>
      <c r="AF1051">
        <v>12085.958000000001</v>
      </c>
      <c r="AG1051">
        <v>12878.128000000001</v>
      </c>
      <c r="AH1051">
        <v>13079.217000000001</v>
      </c>
      <c r="AI1051">
        <v>13135.813</v>
      </c>
      <c r="AJ1051">
        <v>13271.84</v>
      </c>
      <c r="AK1051">
        <v>12913.763999999999</v>
      </c>
      <c r="AL1051">
        <v>12831.525</v>
      </c>
      <c r="AM1051">
        <v>12733.397999999999</v>
      </c>
      <c r="AN1051">
        <v>12678.11</v>
      </c>
      <c r="AO1051">
        <v>11875.829</v>
      </c>
      <c r="AP1051">
        <v>10051.157999999999</v>
      </c>
      <c r="AQ1051">
        <v>9469.9186000000009</v>
      </c>
      <c r="AR1051">
        <v>10764.904</v>
      </c>
      <c r="AS1051">
        <v>10462.777</v>
      </c>
      <c r="AT1051">
        <v>10382.136</v>
      </c>
      <c r="AU1051">
        <v>61.880434999999999</v>
      </c>
      <c r="AV1051">
        <v>61.891303999999998</v>
      </c>
      <c r="AW1051">
        <v>60.923912999999999</v>
      </c>
      <c r="AX1051">
        <v>59.956522</v>
      </c>
      <c r="AY1051">
        <v>58.586956999999998</v>
      </c>
      <c r="AZ1051">
        <v>58.065216999999997</v>
      </c>
      <c r="BA1051">
        <v>57.543478</v>
      </c>
      <c r="BB1051">
        <v>59.413043000000002</v>
      </c>
      <c r="BC1051">
        <v>62.782609000000001</v>
      </c>
      <c r="BD1051">
        <v>66.271738999999997</v>
      </c>
      <c r="BE1051">
        <v>68.728261000000003</v>
      </c>
      <c r="BF1051">
        <v>71.293477999999993</v>
      </c>
      <c r="BG1051">
        <v>73.336956999999998</v>
      </c>
      <c r="BH1051">
        <v>73.989130000000003</v>
      </c>
      <c r="BI1051">
        <v>75.445651999999995</v>
      </c>
      <c r="BJ1051">
        <v>75.652174000000002</v>
      </c>
      <c r="BK1051">
        <v>76.108695999999995</v>
      </c>
      <c r="BL1051">
        <v>73.771738999999997</v>
      </c>
      <c r="BM1051">
        <v>72.619564999999994</v>
      </c>
      <c r="BN1051">
        <v>71.043477999999993</v>
      </c>
      <c r="BO1051">
        <v>67.956522000000007</v>
      </c>
      <c r="BP1051">
        <v>65.402174000000002</v>
      </c>
      <c r="BQ1051">
        <v>63.913043000000002</v>
      </c>
      <c r="BR1051">
        <v>61.978261000000003</v>
      </c>
      <c r="BS1051">
        <v>6.570074</v>
      </c>
      <c r="BT1051">
        <v>-14.25445</v>
      </c>
      <c r="BU1051">
        <v>8.0069579999999991</v>
      </c>
      <c r="BV1051">
        <v>28.918769999999999</v>
      </c>
      <c r="BW1051">
        <v>82.643990000000002</v>
      </c>
      <c r="BX1051">
        <v>56.186439999999997</v>
      </c>
      <c r="BY1051">
        <v>160.57499999999999</v>
      </c>
      <c r="BZ1051">
        <v>-138.85640000000001</v>
      </c>
      <c r="CA1051">
        <v>-185.37389999999999</v>
      </c>
      <c r="CB1051">
        <v>19.222709999999999</v>
      </c>
      <c r="CC1051">
        <v>-259.79090000000002</v>
      </c>
      <c r="CD1051">
        <v>-111.99939999999999</v>
      </c>
      <c r="CE1051">
        <v>62.340339999999998</v>
      </c>
      <c r="CF1051">
        <v>20.986989999999999</v>
      </c>
      <c r="CG1051">
        <v>455.54570000000001</v>
      </c>
      <c r="CH1051">
        <v>359.9511</v>
      </c>
      <c r="CI1051">
        <v>427.57429999999999</v>
      </c>
      <c r="CJ1051">
        <v>331.89170000000001</v>
      </c>
      <c r="CK1051">
        <v>898.3116</v>
      </c>
      <c r="CL1051">
        <v>2366.4259999999999</v>
      </c>
      <c r="CM1051">
        <v>2461.9259999999999</v>
      </c>
      <c r="CN1051">
        <v>757.82470000000001</v>
      </c>
      <c r="CO1051">
        <v>293.3383</v>
      </c>
      <c r="CP1051">
        <v>200.58439999999999</v>
      </c>
      <c r="CQ1051">
        <v>12251.49</v>
      </c>
      <c r="CR1051">
        <v>6842.9080000000004</v>
      </c>
      <c r="CS1051">
        <v>6632.567</v>
      </c>
      <c r="CT1051">
        <v>5642.1570000000002</v>
      </c>
      <c r="CU1051">
        <v>5585.7520000000004</v>
      </c>
      <c r="CV1051">
        <v>4203.9309999999996</v>
      </c>
      <c r="CW1051">
        <v>2333.873</v>
      </c>
      <c r="CX1051">
        <v>2912.498</v>
      </c>
      <c r="CY1051">
        <v>4998.1239999999998</v>
      </c>
      <c r="CZ1051">
        <v>13932.23</v>
      </c>
      <c r="DA1051">
        <v>17237.78</v>
      </c>
      <c r="DB1051">
        <v>25658.9</v>
      </c>
      <c r="DC1051">
        <v>17862.73</v>
      </c>
      <c r="DD1051">
        <v>16067.67</v>
      </c>
      <c r="DE1051">
        <v>16455.599999999999</v>
      </c>
      <c r="DF1051">
        <v>15945.37</v>
      </c>
      <c r="DG1051">
        <v>16513.63</v>
      </c>
      <c r="DH1051">
        <v>9790.7579999999998</v>
      </c>
      <c r="DI1051">
        <v>9056.8459999999995</v>
      </c>
      <c r="DJ1051">
        <v>8852.2780000000002</v>
      </c>
      <c r="DK1051">
        <v>8047.6030000000001</v>
      </c>
      <c r="DL1051">
        <v>7571.3760000000002</v>
      </c>
      <c r="DM1051">
        <v>7977.2309999999998</v>
      </c>
      <c r="DN1051">
        <v>9331.41</v>
      </c>
      <c r="DO1051">
        <v>20</v>
      </c>
      <c r="DP1051">
        <v>21</v>
      </c>
    </row>
    <row r="1052" spans="1:120" hidden="1" x14ac:dyDescent="0.25">
      <c r="A1052" t="str">
        <f t="shared" si="16"/>
        <v>Size_Grp-20 to 199.99 kW_Elect DA 1-4 (1PM-9PM)_44398_20-21</v>
      </c>
      <c r="B1052" t="s">
        <v>62</v>
      </c>
      <c r="C1052" t="s">
        <v>201</v>
      </c>
      <c r="D1052" t="s">
        <v>61</v>
      </c>
      <c r="E1052" t="s">
        <v>61</v>
      </c>
      <c r="F1052" t="s">
        <v>61</v>
      </c>
      <c r="G1052" t="s">
        <v>61</v>
      </c>
      <c r="H1052" t="s">
        <v>61</v>
      </c>
      <c r="I1052" t="s">
        <v>61</v>
      </c>
      <c r="J1052" t="s">
        <v>101</v>
      </c>
      <c r="K1052" t="s">
        <v>203</v>
      </c>
      <c r="L1052" s="18">
        <v>44398</v>
      </c>
      <c r="M1052">
        <v>20</v>
      </c>
      <c r="N1052">
        <v>21</v>
      </c>
      <c r="O1052" t="s">
        <v>263</v>
      </c>
      <c r="P1052">
        <v>18</v>
      </c>
      <c r="Q1052">
        <v>18</v>
      </c>
      <c r="R1052">
        <v>0</v>
      </c>
      <c r="S1052">
        <v>0</v>
      </c>
      <c r="T1052">
        <v>0</v>
      </c>
      <c r="U1052">
        <v>1</v>
      </c>
      <c r="V1052">
        <v>1</v>
      </c>
      <c r="W1052">
        <v>536.399</v>
      </c>
      <c r="X1052">
        <v>522</v>
      </c>
      <c r="Y1052">
        <v>506.77699999999999</v>
      </c>
      <c r="Z1052">
        <v>500.55200000000002</v>
      </c>
      <c r="AA1052">
        <v>538.22500000000002</v>
      </c>
      <c r="AB1052">
        <v>581.40899999999999</v>
      </c>
      <c r="AC1052">
        <v>608.37300000000005</v>
      </c>
      <c r="AD1052">
        <v>632.0335</v>
      </c>
      <c r="AE1052">
        <v>659.6105</v>
      </c>
      <c r="AF1052">
        <v>754.61649999999997</v>
      </c>
      <c r="AG1052">
        <v>847.94799999999998</v>
      </c>
      <c r="AH1052">
        <v>906.92550000000006</v>
      </c>
      <c r="AI1052">
        <v>919.89750000000004</v>
      </c>
      <c r="AJ1052">
        <v>896.12900000000002</v>
      </c>
      <c r="AK1052">
        <v>863.125</v>
      </c>
      <c r="AL1052">
        <v>855.02850000000001</v>
      </c>
      <c r="AM1052">
        <v>899.8</v>
      </c>
      <c r="AN1052">
        <v>872.91549999999995</v>
      </c>
      <c r="AO1052">
        <v>910.577</v>
      </c>
      <c r="AP1052">
        <v>778.24149999999997</v>
      </c>
      <c r="AQ1052">
        <v>728.99400000000003</v>
      </c>
      <c r="AR1052">
        <v>711.11900000000003</v>
      </c>
      <c r="AS1052">
        <v>581.904</v>
      </c>
      <c r="AT1052">
        <v>574.48149999999998</v>
      </c>
      <c r="AU1052">
        <v>62.111111000000001</v>
      </c>
      <c r="AV1052">
        <v>62.083333000000003</v>
      </c>
      <c r="AW1052">
        <v>61.166666999999997</v>
      </c>
      <c r="AX1052">
        <v>60.194443999999997</v>
      </c>
      <c r="AY1052">
        <v>58.777777999999998</v>
      </c>
      <c r="AZ1052">
        <v>58.305556000000003</v>
      </c>
      <c r="BA1052">
        <v>57.777777999999998</v>
      </c>
      <c r="BB1052">
        <v>59.666666999999997</v>
      </c>
      <c r="BC1052">
        <v>63.027777999999998</v>
      </c>
      <c r="BD1052">
        <v>66.416667000000004</v>
      </c>
      <c r="BE1052">
        <v>68.888889000000006</v>
      </c>
      <c r="BF1052">
        <v>71.388889000000006</v>
      </c>
      <c r="BG1052">
        <v>73.333332999999996</v>
      </c>
      <c r="BH1052">
        <v>73.861110999999994</v>
      </c>
      <c r="BI1052">
        <v>75.277777999999998</v>
      </c>
      <c r="BJ1052">
        <v>75.277777999999998</v>
      </c>
      <c r="BK1052">
        <v>75.777777999999998</v>
      </c>
      <c r="BL1052">
        <v>73.388889000000006</v>
      </c>
      <c r="BM1052">
        <v>72.388889000000006</v>
      </c>
      <c r="BN1052">
        <v>70.916667000000004</v>
      </c>
      <c r="BO1052">
        <v>67.972222000000002</v>
      </c>
      <c r="BP1052">
        <v>65.5</v>
      </c>
      <c r="BQ1052">
        <v>64.055555999999996</v>
      </c>
      <c r="BR1052">
        <v>62.138888999999999</v>
      </c>
      <c r="BS1052">
        <v>-4.1388299999999996</v>
      </c>
      <c r="BT1052">
        <v>-2.3543829999999999</v>
      </c>
      <c r="BU1052">
        <v>2.243042</v>
      </c>
      <c r="BV1052">
        <v>9.8652149999999992</v>
      </c>
      <c r="BW1052">
        <v>10.67165</v>
      </c>
      <c r="BX1052">
        <v>10.99729</v>
      </c>
      <c r="BY1052">
        <v>-8.7048819999999996</v>
      </c>
      <c r="BZ1052">
        <v>-2.5928330000000002</v>
      </c>
      <c r="CA1052">
        <v>6.3874649999999997</v>
      </c>
      <c r="CB1052">
        <v>-17.602830000000001</v>
      </c>
      <c r="CC1052">
        <v>-21.08475</v>
      </c>
      <c r="CD1052">
        <v>-13.320410000000001</v>
      </c>
      <c r="CE1052">
        <v>-14.52628</v>
      </c>
      <c r="CF1052">
        <v>31.634160000000001</v>
      </c>
      <c r="CG1052">
        <v>53.863419999999998</v>
      </c>
      <c r="CH1052">
        <v>32.569510000000001</v>
      </c>
      <c r="CI1052">
        <v>6.1438430000000004</v>
      </c>
      <c r="CJ1052">
        <v>7.3725649999999998</v>
      </c>
      <c r="CK1052">
        <v>-19.443940000000001</v>
      </c>
      <c r="CL1052">
        <v>48.130339999999997</v>
      </c>
      <c r="CM1052">
        <v>39.49776</v>
      </c>
      <c r="CN1052">
        <v>-5.0839259999999999</v>
      </c>
      <c r="CO1052">
        <v>0.1230164</v>
      </c>
      <c r="CP1052">
        <v>9.1554059999999993</v>
      </c>
      <c r="CQ1052">
        <v>10.81972</v>
      </c>
      <c r="CR1052">
        <v>16.620529999999999</v>
      </c>
      <c r="CS1052">
        <v>15.55612</v>
      </c>
      <c r="CT1052">
        <v>17.167120000000001</v>
      </c>
      <c r="CU1052">
        <v>15.786289999999999</v>
      </c>
      <c r="CV1052">
        <v>4.8535300000000001</v>
      </c>
      <c r="CW1052">
        <v>18.049119999999998</v>
      </c>
      <c r="CX1052">
        <v>26.61439</v>
      </c>
      <c r="CY1052">
        <v>30.987770000000001</v>
      </c>
      <c r="CZ1052">
        <v>47.432569999999998</v>
      </c>
      <c r="DA1052">
        <v>92.608599999999996</v>
      </c>
      <c r="DB1052">
        <v>106.5921</v>
      </c>
      <c r="DC1052">
        <v>108.7501</v>
      </c>
      <c r="DD1052">
        <v>142.0436</v>
      </c>
      <c r="DE1052">
        <v>100.1773</v>
      </c>
      <c r="DF1052">
        <v>108.0202</v>
      </c>
      <c r="DG1052">
        <v>121.4808</v>
      </c>
      <c r="DH1052">
        <v>93.397580000000005</v>
      </c>
      <c r="DI1052">
        <v>104.3138</v>
      </c>
      <c r="DJ1052">
        <v>97.568240000000003</v>
      </c>
      <c r="DK1052">
        <v>64.120260000000002</v>
      </c>
      <c r="DL1052">
        <v>45.261890000000001</v>
      </c>
      <c r="DM1052">
        <v>14.755459999999999</v>
      </c>
      <c r="DN1052">
        <v>15.69933</v>
      </c>
      <c r="DO1052">
        <v>20</v>
      </c>
      <c r="DP1052">
        <v>21</v>
      </c>
    </row>
    <row r="1053" spans="1:120" x14ac:dyDescent="0.25">
      <c r="A1053" t="str">
        <f t="shared" si="16"/>
        <v>AutoDR-No_Elect DA 1-4 (1PM-9PM)_44398_20-21</v>
      </c>
      <c r="B1053" t="s">
        <v>62</v>
      </c>
      <c r="C1053" t="s">
        <v>321</v>
      </c>
      <c r="D1053" t="s">
        <v>61</v>
      </c>
      <c r="E1053" t="s">
        <v>61</v>
      </c>
      <c r="F1053" t="s">
        <v>61</v>
      </c>
      <c r="G1053" t="s">
        <v>61</v>
      </c>
      <c r="H1053" t="s">
        <v>97</v>
      </c>
      <c r="I1053" t="s">
        <v>61</v>
      </c>
      <c r="J1053" t="s">
        <v>61</v>
      </c>
      <c r="K1053" t="s">
        <v>203</v>
      </c>
      <c r="L1053" s="18">
        <v>44398</v>
      </c>
      <c r="M1053">
        <v>20</v>
      </c>
      <c r="N1053">
        <v>21</v>
      </c>
      <c r="O1053" t="s">
        <v>263</v>
      </c>
      <c r="P1053">
        <v>47</v>
      </c>
      <c r="Q1053">
        <v>46</v>
      </c>
      <c r="R1053">
        <v>0</v>
      </c>
      <c r="S1053">
        <v>1</v>
      </c>
      <c r="T1053">
        <v>0</v>
      </c>
      <c r="U1053">
        <v>1</v>
      </c>
      <c r="V1053">
        <v>1</v>
      </c>
      <c r="W1053">
        <v>10060.376</v>
      </c>
      <c r="X1053">
        <v>9944.7831000000006</v>
      </c>
      <c r="Y1053">
        <v>9448.9897999999994</v>
      </c>
      <c r="Z1053">
        <v>9350.3644000000004</v>
      </c>
      <c r="AA1053">
        <v>9617.5732000000007</v>
      </c>
      <c r="AB1053">
        <v>9845.2152000000006</v>
      </c>
      <c r="AC1053">
        <v>10416.573</v>
      </c>
      <c r="AD1053">
        <v>11144.829</v>
      </c>
      <c r="AE1053">
        <v>11433.944</v>
      </c>
      <c r="AF1053">
        <v>12085.958000000001</v>
      </c>
      <c r="AG1053">
        <v>12878.128000000001</v>
      </c>
      <c r="AH1053">
        <v>13079.217000000001</v>
      </c>
      <c r="AI1053">
        <v>13135.813</v>
      </c>
      <c r="AJ1053">
        <v>13271.84</v>
      </c>
      <c r="AK1053">
        <v>12913.763999999999</v>
      </c>
      <c r="AL1053">
        <v>12831.525</v>
      </c>
      <c r="AM1053">
        <v>12733.397999999999</v>
      </c>
      <c r="AN1053">
        <v>12678.11</v>
      </c>
      <c r="AO1053">
        <v>11875.829</v>
      </c>
      <c r="AP1053">
        <v>10051.157999999999</v>
      </c>
      <c r="AQ1053">
        <v>9469.9186000000009</v>
      </c>
      <c r="AR1053">
        <v>10764.904</v>
      </c>
      <c r="AS1053">
        <v>10462.777</v>
      </c>
      <c r="AT1053">
        <v>10382.136</v>
      </c>
      <c r="AU1053">
        <v>61.880434999999999</v>
      </c>
      <c r="AV1053">
        <v>61.891303999999998</v>
      </c>
      <c r="AW1053">
        <v>60.923912999999999</v>
      </c>
      <c r="AX1053">
        <v>59.956522</v>
      </c>
      <c r="AY1053">
        <v>58.586956999999998</v>
      </c>
      <c r="AZ1053">
        <v>58.065216999999997</v>
      </c>
      <c r="BA1053">
        <v>57.543478</v>
      </c>
      <c r="BB1053">
        <v>59.413043000000002</v>
      </c>
      <c r="BC1053">
        <v>62.782609000000001</v>
      </c>
      <c r="BD1053">
        <v>66.271738999999997</v>
      </c>
      <c r="BE1053">
        <v>68.728261000000003</v>
      </c>
      <c r="BF1053">
        <v>71.293477999999993</v>
      </c>
      <c r="BG1053">
        <v>73.336956999999998</v>
      </c>
      <c r="BH1053">
        <v>73.989130000000003</v>
      </c>
      <c r="BI1053">
        <v>75.445651999999995</v>
      </c>
      <c r="BJ1053">
        <v>75.652174000000002</v>
      </c>
      <c r="BK1053">
        <v>76.108695999999995</v>
      </c>
      <c r="BL1053">
        <v>73.771738999999997</v>
      </c>
      <c r="BM1053">
        <v>72.619564999999994</v>
      </c>
      <c r="BN1053">
        <v>71.043477999999993</v>
      </c>
      <c r="BO1053">
        <v>67.956522000000007</v>
      </c>
      <c r="BP1053">
        <v>65.402174000000002</v>
      </c>
      <c r="BQ1053">
        <v>63.913043000000002</v>
      </c>
      <c r="BR1053">
        <v>61.978261000000003</v>
      </c>
      <c r="BS1053">
        <v>6.570074</v>
      </c>
      <c r="BT1053">
        <v>-14.25445</v>
      </c>
      <c r="BU1053">
        <v>8.0069579999999991</v>
      </c>
      <c r="BV1053">
        <v>28.918769999999999</v>
      </c>
      <c r="BW1053">
        <v>82.643990000000002</v>
      </c>
      <c r="BX1053">
        <v>56.186439999999997</v>
      </c>
      <c r="BY1053">
        <v>160.57499999999999</v>
      </c>
      <c r="BZ1053">
        <v>-138.85640000000001</v>
      </c>
      <c r="CA1053">
        <v>-185.37389999999999</v>
      </c>
      <c r="CB1053">
        <v>19.222709999999999</v>
      </c>
      <c r="CC1053">
        <v>-259.79090000000002</v>
      </c>
      <c r="CD1053">
        <v>-111.99939999999999</v>
      </c>
      <c r="CE1053">
        <v>62.340339999999998</v>
      </c>
      <c r="CF1053">
        <v>20.986989999999999</v>
      </c>
      <c r="CG1053">
        <v>455.54570000000001</v>
      </c>
      <c r="CH1053">
        <v>359.9511</v>
      </c>
      <c r="CI1053">
        <v>427.57429999999999</v>
      </c>
      <c r="CJ1053">
        <v>331.89170000000001</v>
      </c>
      <c r="CK1053">
        <v>898.3116</v>
      </c>
      <c r="CL1053">
        <v>2366.4259999999999</v>
      </c>
      <c r="CM1053">
        <v>2461.9259999999999</v>
      </c>
      <c r="CN1053">
        <v>757.82470000000001</v>
      </c>
      <c r="CO1053">
        <v>293.3383</v>
      </c>
      <c r="CP1053">
        <v>200.58439999999999</v>
      </c>
      <c r="CQ1053">
        <v>12251.49</v>
      </c>
      <c r="CR1053">
        <v>6842.9080000000004</v>
      </c>
      <c r="CS1053">
        <v>6632.567</v>
      </c>
      <c r="CT1053">
        <v>5642.1570000000002</v>
      </c>
      <c r="CU1053">
        <v>5585.7520000000004</v>
      </c>
      <c r="CV1053">
        <v>4203.9309999999996</v>
      </c>
      <c r="CW1053">
        <v>2333.873</v>
      </c>
      <c r="CX1053">
        <v>2912.498</v>
      </c>
      <c r="CY1053">
        <v>4998.1239999999998</v>
      </c>
      <c r="CZ1053">
        <v>13932.23</v>
      </c>
      <c r="DA1053">
        <v>17237.78</v>
      </c>
      <c r="DB1053">
        <v>25658.9</v>
      </c>
      <c r="DC1053">
        <v>17862.73</v>
      </c>
      <c r="DD1053">
        <v>16067.67</v>
      </c>
      <c r="DE1053">
        <v>16455.599999999999</v>
      </c>
      <c r="DF1053">
        <v>15945.37</v>
      </c>
      <c r="DG1053">
        <v>16513.63</v>
      </c>
      <c r="DH1053">
        <v>9790.7579999999998</v>
      </c>
      <c r="DI1053">
        <v>9056.8459999999995</v>
      </c>
      <c r="DJ1053">
        <v>8852.2780000000002</v>
      </c>
      <c r="DK1053">
        <v>8047.6030000000001</v>
      </c>
      <c r="DL1053">
        <v>7571.3760000000002</v>
      </c>
      <c r="DM1053">
        <v>7977.2309999999998</v>
      </c>
      <c r="DN1053">
        <v>9331.41</v>
      </c>
      <c r="DO1053">
        <v>20</v>
      </c>
      <c r="DP1053">
        <v>21</v>
      </c>
    </row>
    <row r="1054" spans="1:120" hidden="1" x14ac:dyDescent="0.25">
      <c r="A1054" t="str">
        <f t="shared" si="16"/>
        <v>sublap_id-SLAP_PGEB_Elect DA 1-4 (1PM-9PM)_44398_20-21</v>
      </c>
      <c r="B1054" t="s">
        <v>62</v>
      </c>
      <c r="C1054" t="s">
        <v>287</v>
      </c>
      <c r="D1054" t="s">
        <v>61</v>
      </c>
      <c r="E1054" t="s">
        <v>288</v>
      </c>
      <c r="F1054" t="s">
        <v>61</v>
      </c>
      <c r="G1054" t="s">
        <v>61</v>
      </c>
      <c r="H1054" t="s">
        <v>61</v>
      </c>
      <c r="I1054" t="s">
        <v>61</v>
      </c>
      <c r="J1054" t="s">
        <v>61</v>
      </c>
      <c r="K1054" t="s">
        <v>203</v>
      </c>
      <c r="L1054" s="18">
        <v>44398</v>
      </c>
      <c r="M1054">
        <v>20</v>
      </c>
      <c r="N1054">
        <v>21</v>
      </c>
      <c r="O1054" t="s">
        <v>263</v>
      </c>
      <c r="P1054">
        <v>1</v>
      </c>
      <c r="Q1054">
        <v>1</v>
      </c>
      <c r="R1054">
        <v>0</v>
      </c>
      <c r="S1054">
        <v>0</v>
      </c>
      <c r="T1054">
        <v>1</v>
      </c>
      <c r="U1054">
        <v>0</v>
      </c>
      <c r="V1054">
        <v>1</v>
      </c>
      <c r="W1054">
        <v>1784.76</v>
      </c>
      <c r="X1054">
        <v>1826.88</v>
      </c>
      <c r="Y1054">
        <v>1824.66</v>
      </c>
      <c r="Z1054">
        <v>1825.02</v>
      </c>
      <c r="AA1054">
        <v>1792.5</v>
      </c>
      <c r="AB1054">
        <v>1791.72</v>
      </c>
      <c r="AC1054">
        <v>1824.3</v>
      </c>
      <c r="AD1054">
        <v>1825.5</v>
      </c>
      <c r="AE1054">
        <v>1824.78</v>
      </c>
      <c r="AF1054">
        <v>1826.04</v>
      </c>
      <c r="AG1054">
        <v>1827.18</v>
      </c>
      <c r="AH1054">
        <v>1823.94</v>
      </c>
      <c r="AI1054">
        <v>1828.56</v>
      </c>
      <c r="AJ1054">
        <v>1827.42</v>
      </c>
      <c r="AK1054">
        <v>1826.64</v>
      </c>
      <c r="AL1054">
        <v>1826.4</v>
      </c>
      <c r="AM1054">
        <v>1827.36</v>
      </c>
      <c r="AN1054">
        <v>1826.16</v>
      </c>
      <c r="AO1054">
        <v>1444.74</v>
      </c>
      <c r="AP1054">
        <v>468.6</v>
      </c>
      <c r="AQ1054">
        <v>300.72000000000003</v>
      </c>
      <c r="AR1054">
        <v>1406.4</v>
      </c>
      <c r="AS1054">
        <v>1791.9</v>
      </c>
      <c r="AT1054">
        <v>1806.78</v>
      </c>
      <c r="AU1054">
        <v>61</v>
      </c>
      <c r="AV1054">
        <v>61</v>
      </c>
      <c r="AW1054">
        <v>60</v>
      </c>
      <c r="AX1054">
        <v>60</v>
      </c>
      <c r="AY1054">
        <v>59</v>
      </c>
      <c r="AZ1054">
        <v>58</v>
      </c>
      <c r="BA1054">
        <v>59</v>
      </c>
      <c r="BB1054">
        <v>61</v>
      </c>
      <c r="BC1054">
        <v>64</v>
      </c>
      <c r="BD1054">
        <v>67</v>
      </c>
      <c r="BE1054">
        <v>70</v>
      </c>
      <c r="BF1054">
        <v>72.5</v>
      </c>
      <c r="BG1054">
        <v>75.5</v>
      </c>
      <c r="BH1054">
        <v>77.5</v>
      </c>
      <c r="BI1054">
        <v>79.5</v>
      </c>
      <c r="BJ1054">
        <v>81</v>
      </c>
      <c r="BK1054">
        <v>80.5</v>
      </c>
      <c r="BL1054">
        <v>78.5</v>
      </c>
      <c r="BM1054">
        <v>75.5</v>
      </c>
      <c r="BN1054">
        <v>73</v>
      </c>
      <c r="BO1054">
        <v>68</v>
      </c>
      <c r="BP1054">
        <v>64.5</v>
      </c>
      <c r="BQ1054">
        <v>62.5</v>
      </c>
      <c r="BR1054">
        <v>62</v>
      </c>
      <c r="BS1054">
        <v>105.5916</v>
      </c>
      <c r="BT1054">
        <v>-24.07385</v>
      </c>
      <c r="BU1054">
        <v>-17.88843</v>
      </c>
      <c r="BV1054">
        <v>-16.058350000000001</v>
      </c>
      <c r="BW1054">
        <v>26.23743</v>
      </c>
      <c r="BX1054">
        <v>44.278199999999998</v>
      </c>
      <c r="BY1054">
        <v>-2.3861080000000001</v>
      </c>
      <c r="BZ1054">
        <v>-29.439450000000001</v>
      </c>
      <c r="CA1054">
        <v>-94.685670000000002</v>
      </c>
      <c r="CB1054">
        <v>55.995609999999999</v>
      </c>
      <c r="CC1054">
        <v>80.907589999999999</v>
      </c>
      <c r="CD1054">
        <v>45.306269999999998</v>
      </c>
      <c r="CE1054">
        <v>105.55929999999999</v>
      </c>
      <c r="CF1054">
        <v>154.995</v>
      </c>
      <c r="CG1054">
        <v>162.9606</v>
      </c>
      <c r="CH1054">
        <v>162.06180000000001</v>
      </c>
      <c r="CI1054">
        <v>160.0635</v>
      </c>
      <c r="CJ1054">
        <v>237.36320000000001</v>
      </c>
      <c r="CK1054">
        <v>647.9502</v>
      </c>
      <c r="CL1054">
        <v>1618.193</v>
      </c>
      <c r="CM1054">
        <v>1752.741</v>
      </c>
      <c r="CN1054">
        <v>657.89340000000004</v>
      </c>
      <c r="CO1054">
        <v>257.45179999999999</v>
      </c>
      <c r="CP1054">
        <v>200.01990000000001</v>
      </c>
      <c r="CQ1054">
        <v>6937.1559999999999</v>
      </c>
      <c r="CR1054">
        <v>4756.9930000000004</v>
      </c>
      <c r="CS1054">
        <v>4395.567</v>
      </c>
      <c r="CT1054">
        <v>4138.4489999999996</v>
      </c>
      <c r="CU1054">
        <v>3669.0909999999999</v>
      </c>
      <c r="CV1054">
        <v>2937.4090000000001</v>
      </c>
      <c r="CW1054">
        <v>1513.8520000000001</v>
      </c>
      <c r="CX1054">
        <v>2002.8889999999999</v>
      </c>
      <c r="CY1054">
        <v>3711.7060000000001</v>
      </c>
      <c r="CZ1054">
        <v>11889.8</v>
      </c>
      <c r="DA1054">
        <v>14200.87</v>
      </c>
      <c r="DB1054">
        <v>21382.71</v>
      </c>
      <c r="DC1054">
        <v>12769.63</v>
      </c>
      <c r="DD1054">
        <v>10258.83</v>
      </c>
      <c r="DE1054">
        <v>9661.7800000000007</v>
      </c>
      <c r="DF1054">
        <v>10535.85</v>
      </c>
      <c r="DG1054">
        <v>10996.73</v>
      </c>
      <c r="DH1054">
        <v>5570.223</v>
      </c>
      <c r="DI1054">
        <v>5046.366</v>
      </c>
      <c r="DJ1054">
        <v>5448.3360000000002</v>
      </c>
      <c r="DK1054">
        <v>5388.7179999999998</v>
      </c>
      <c r="DL1054">
        <v>5205.6639999999998</v>
      </c>
      <c r="DM1054">
        <v>5061.942</v>
      </c>
      <c r="DN1054">
        <v>7131.6270000000004</v>
      </c>
      <c r="DO1054">
        <v>20</v>
      </c>
      <c r="DP1054">
        <v>21</v>
      </c>
    </row>
    <row r="1055" spans="1:120" hidden="1" x14ac:dyDescent="0.25">
      <c r="A1055" t="str">
        <f t="shared" si="16"/>
        <v>Size_Grp-Below 20 kW_Elect DA 1-4 (1PM-9PM)_44398_20-21</v>
      </c>
      <c r="B1055" t="s">
        <v>62</v>
      </c>
      <c r="C1055" t="s">
        <v>259</v>
      </c>
      <c r="D1055" t="s">
        <v>61</v>
      </c>
      <c r="E1055" t="s">
        <v>61</v>
      </c>
      <c r="F1055" t="s">
        <v>61</v>
      </c>
      <c r="G1055" t="s">
        <v>61</v>
      </c>
      <c r="H1055" t="s">
        <v>61</v>
      </c>
      <c r="I1055" t="s">
        <v>61</v>
      </c>
      <c r="J1055" t="s">
        <v>260</v>
      </c>
      <c r="K1055" t="s">
        <v>203</v>
      </c>
      <c r="L1055" s="18">
        <v>44398</v>
      </c>
      <c r="M1055">
        <v>20</v>
      </c>
      <c r="N1055">
        <v>21</v>
      </c>
      <c r="O1055" t="s">
        <v>263</v>
      </c>
      <c r="P1055">
        <v>1</v>
      </c>
      <c r="Q1055">
        <v>1</v>
      </c>
      <c r="R1055">
        <v>0</v>
      </c>
      <c r="S1055">
        <v>0</v>
      </c>
      <c r="T1055">
        <v>1</v>
      </c>
      <c r="U1055">
        <v>0</v>
      </c>
      <c r="V1055">
        <v>1</v>
      </c>
      <c r="W1055">
        <v>3.36</v>
      </c>
      <c r="X1055">
        <v>3.44</v>
      </c>
      <c r="Y1055">
        <v>3.44</v>
      </c>
      <c r="Z1055">
        <v>3.44</v>
      </c>
      <c r="AA1055">
        <v>3.44</v>
      </c>
      <c r="AB1055">
        <v>3.44</v>
      </c>
      <c r="AC1055">
        <v>3.44</v>
      </c>
      <c r="AD1055">
        <v>3.44</v>
      </c>
      <c r="AE1055">
        <v>3.44</v>
      </c>
      <c r="AF1055">
        <v>3.44</v>
      </c>
      <c r="AG1055">
        <v>3.44</v>
      </c>
      <c r="AH1055">
        <v>3.44</v>
      </c>
      <c r="AI1055">
        <v>3.04</v>
      </c>
      <c r="AJ1055">
        <v>2.96</v>
      </c>
      <c r="AK1055">
        <v>3.04</v>
      </c>
      <c r="AL1055">
        <v>3.04</v>
      </c>
      <c r="AM1055">
        <v>3.04</v>
      </c>
      <c r="AN1055">
        <v>2.96</v>
      </c>
      <c r="AO1055">
        <v>3.04</v>
      </c>
      <c r="AP1055">
        <v>2.96</v>
      </c>
      <c r="AQ1055">
        <v>2.96</v>
      </c>
      <c r="AR1055">
        <v>3.36</v>
      </c>
      <c r="AS1055">
        <v>3.36</v>
      </c>
      <c r="AT1055">
        <v>3.36</v>
      </c>
      <c r="AU1055">
        <v>62.5</v>
      </c>
      <c r="AV1055">
        <v>62.5</v>
      </c>
      <c r="AW1055">
        <v>61.5</v>
      </c>
      <c r="AX1055">
        <v>60.5</v>
      </c>
      <c r="AY1055">
        <v>59</v>
      </c>
      <c r="AZ1055">
        <v>58.5</v>
      </c>
      <c r="BA1055">
        <v>58</v>
      </c>
      <c r="BB1055">
        <v>60</v>
      </c>
      <c r="BC1055">
        <v>63.5</v>
      </c>
      <c r="BD1055">
        <v>67</v>
      </c>
      <c r="BE1055">
        <v>69.5</v>
      </c>
      <c r="BF1055">
        <v>72</v>
      </c>
      <c r="BG1055">
        <v>74</v>
      </c>
      <c r="BH1055">
        <v>74.5</v>
      </c>
      <c r="BI1055">
        <v>76</v>
      </c>
      <c r="BJ1055">
        <v>76</v>
      </c>
      <c r="BK1055">
        <v>76.5</v>
      </c>
      <c r="BL1055">
        <v>74</v>
      </c>
      <c r="BM1055">
        <v>73</v>
      </c>
      <c r="BN1055">
        <v>71.5</v>
      </c>
      <c r="BO1055">
        <v>68.5</v>
      </c>
      <c r="BP1055">
        <v>66</v>
      </c>
      <c r="BQ1055">
        <v>64.5</v>
      </c>
      <c r="BR1055">
        <v>62.5</v>
      </c>
      <c r="BS1055">
        <v>8.1863400000000003E-2</v>
      </c>
      <c r="BT1055">
        <v>4.1277599999999998E-2</v>
      </c>
      <c r="BU1055">
        <v>6.3652299999999995E-2</v>
      </c>
      <c r="BV1055">
        <v>2.9992100000000001E-2</v>
      </c>
      <c r="BW1055">
        <v>2.0884799999999999E-2</v>
      </c>
      <c r="BX1055">
        <v>-6.1413799999999998E-2</v>
      </c>
      <c r="BY1055">
        <v>-4.6690200000000001E-2</v>
      </c>
      <c r="BZ1055">
        <v>-1.9118799999999998E-2</v>
      </c>
      <c r="CA1055">
        <v>2.3088500000000001E-2</v>
      </c>
      <c r="CB1055">
        <v>6.4040399999999997E-2</v>
      </c>
      <c r="CC1055">
        <v>6.1044899999999999E-2</v>
      </c>
      <c r="CD1055">
        <v>7.5490699999999994E-2</v>
      </c>
      <c r="CE1055">
        <v>6.4851800000000001E-2</v>
      </c>
      <c r="CF1055">
        <v>0.1345074</v>
      </c>
      <c r="CG1055">
        <v>6.7524699999999993E-2</v>
      </c>
      <c r="CH1055">
        <v>3.9324499999999998E-2</v>
      </c>
      <c r="CI1055">
        <v>3.0800600000000001E-2</v>
      </c>
      <c r="CJ1055">
        <v>7.0784600000000003E-2</v>
      </c>
      <c r="CK1055">
        <v>5.15976E-2</v>
      </c>
      <c r="CL1055">
        <v>0.1009948</v>
      </c>
      <c r="CM1055">
        <v>0.1308424</v>
      </c>
      <c r="CN1055">
        <v>9.1146500000000005E-2</v>
      </c>
      <c r="CO1055">
        <v>8.5804699999999998E-2</v>
      </c>
      <c r="CP1055">
        <v>8.82492E-2</v>
      </c>
      <c r="CQ1055">
        <v>6.3360000000000001E-4</v>
      </c>
      <c r="CR1055">
        <v>8.4329999999999995E-4</v>
      </c>
      <c r="CS1055">
        <v>6.5209999999999997E-4</v>
      </c>
      <c r="CT1055">
        <v>7.4339999999999996E-4</v>
      </c>
      <c r="CU1055">
        <v>8.2390000000000002E-4</v>
      </c>
      <c r="CV1055">
        <v>3.256E-4</v>
      </c>
      <c r="CW1055">
        <v>3.0929999999999998E-4</v>
      </c>
      <c r="CX1055">
        <v>3.2029999999999998E-4</v>
      </c>
      <c r="CY1055">
        <v>2.7129999999999998E-4</v>
      </c>
      <c r="CZ1055">
        <v>5.9880000000000003E-4</v>
      </c>
      <c r="DA1055">
        <v>8.1349999999999999E-4</v>
      </c>
      <c r="DB1055">
        <v>4.6789999999999999E-4</v>
      </c>
      <c r="DC1055">
        <v>4.3530000000000001E-4</v>
      </c>
      <c r="DD1055">
        <v>5.9179999999999996E-4</v>
      </c>
      <c r="DE1055">
        <v>8.5789999999999998E-4</v>
      </c>
      <c r="DF1055">
        <v>7.7870000000000001E-4</v>
      </c>
      <c r="DG1055">
        <v>7.3169999999999995E-4</v>
      </c>
      <c r="DH1055">
        <v>8.1939999999999997E-4</v>
      </c>
      <c r="DI1055">
        <v>1.1894E-3</v>
      </c>
      <c r="DJ1055">
        <v>1.2072999999999999E-3</v>
      </c>
      <c r="DK1055">
        <v>1.1211999999999999E-3</v>
      </c>
      <c r="DL1055">
        <v>5.2999999999999998E-4</v>
      </c>
      <c r="DM1055">
        <v>4.5370000000000002E-4</v>
      </c>
      <c r="DN1055">
        <v>5.9270000000000004E-4</v>
      </c>
      <c r="DO1055">
        <v>20</v>
      </c>
      <c r="DP1055">
        <v>21</v>
      </c>
    </row>
    <row r="1056" spans="1:120" hidden="1" x14ac:dyDescent="0.25">
      <c r="A1056" t="str">
        <f t="shared" si="16"/>
        <v>sublap_id-SLAP_PGST_Elect DA 1-4 (1PM-9PM)_44398_20-21</v>
      </c>
      <c r="B1056" t="s">
        <v>62</v>
      </c>
      <c r="C1056" t="s">
        <v>285</v>
      </c>
      <c r="D1056" t="s">
        <v>61</v>
      </c>
      <c r="E1056" t="s">
        <v>286</v>
      </c>
      <c r="F1056" t="s">
        <v>61</v>
      </c>
      <c r="G1056" t="s">
        <v>61</v>
      </c>
      <c r="H1056" t="s">
        <v>61</v>
      </c>
      <c r="I1056" t="s">
        <v>61</v>
      </c>
      <c r="J1056" t="s">
        <v>61</v>
      </c>
      <c r="K1056" t="s">
        <v>203</v>
      </c>
      <c r="L1056" s="18">
        <v>44398</v>
      </c>
      <c r="M1056">
        <v>20</v>
      </c>
      <c r="N1056">
        <v>21</v>
      </c>
      <c r="O1056" t="s">
        <v>263</v>
      </c>
      <c r="P1056">
        <v>1</v>
      </c>
      <c r="Q1056">
        <v>0</v>
      </c>
      <c r="R1056">
        <v>0</v>
      </c>
      <c r="S1056">
        <v>0</v>
      </c>
      <c r="T1056">
        <v>1</v>
      </c>
      <c r="U1056">
        <v>0</v>
      </c>
      <c r="V1056">
        <v>1</v>
      </c>
      <c r="DO1056">
        <v>20</v>
      </c>
      <c r="DP1056">
        <v>21</v>
      </c>
    </row>
    <row r="1057" spans="1:120" hidden="1" x14ac:dyDescent="0.25">
      <c r="A1057" t="str">
        <f t="shared" si="16"/>
        <v>All_Elect DA 1-4 (1PM-9PM)_44398_20-21</v>
      </c>
      <c r="B1057" t="s">
        <v>62</v>
      </c>
      <c r="C1057" t="s">
        <v>61</v>
      </c>
      <c r="D1057" t="s">
        <v>61</v>
      </c>
      <c r="E1057" t="s">
        <v>61</v>
      </c>
      <c r="F1057" t="s">
        <v>61</v>
      </c>
      <c r="G1057" t="s">
        <v>61</v>
      </c>
      <c r="H1057" t="s">
        <v>61</v>
      </c>
      <c r="I1057" t="s">
        <v>61</v>
      </c>
      <c r="J1057" t="s">
        <v>61</v>
      </c>
      <c r="K1057" t="s">
        <v>203</v>
      </c>
      <c r="L1057" s="18">
        <v>44398</v>
      </c>
      <c r="M1057">
        <v>20</v>
      </c>
      <c r="N1057">
        <v>21</v>
      </c>
      <c r="O1057" t="s">
        <v>263</v>
      </c>
      <c r="P1057">
        <v>47</v>
      </c>
      <c r="Q1057">
        <v>46</v>
      </c>
      <c r="R1057">
        <v>0</v>
      </c>
      <c r="S1057">
        <v>1</v>
      </c>
      <c r="T1057">
        <v>0</v>
      </c>
      <c r="U1057">
        <v>1</v>
      </c>
      <c r="V1057">
        <v>1</v>
      </c>
      <c r="W1057">
        <v>10060.376</v>
      </c>
      <c r="X1057">
        <v>9944.7831000000006</v>
      </c>
      <c r="Y1057">
        <v>9448.9897999999994</v>
      </c>
      <c r="Z1057">
        <v>9350.3644000000004</v>
      </c>
      <c r="AA1057">
        <v>9617.5732000000007</v>
      </c>
      <c r="AB1057">
        <v>9845.2152000000006</v>
      </c>
      <c r="AC1057">
        <v>10416.573</v>
      </c>
      <c r="AD1057">
        <v>11144.829</v>
      </c>
      <c r="AE1057">
        <v>11433.944</v>
      </c>
      <c r="AF1057">
        <v>12085.958000000001</v>
      </c>
      <c r="AG1057">
        <v>12878.128000000001</v>
      </c>
      <c r="AH1057">
        <v>13079.217000000001</v>
      </c>
      <c r="AI1057">
        <v>13135.813</v>
      </c>
      <c r="AJ1057">
        <v>13271.84</v>
      </c>
      <c r="AK1057">
        <v>12913.763999999999</v>
      </c>
      <c r="AL1057">
        <v>12831.525</v>
      </c>
      <c r="AM1057">
        <v>12733.397999999999</v>
      </c>
      <c r="AN1057">
        <v>12678.11</v>
      </c>
      <c r="AO1057">
        <v>11875.829</v>
      </c>
      <c r="AP1057">
        <v>10051.157999999999</v>
      </c>
      <c r="AQ1057">
        <v>9469.9186000000009</v>
      </c>
      <c r="AR1057">
        <v>10764.904</v>
      </c>
      <c r="AS1057">
        <v>10462.777</v>
      </c>
      <c r="AT1057">
        <v>10382.136</v>
      </c>
      <c r="AU1057">
        <v>61.880434999999999</v>
      </c>
      <c r="AV1057">
        <v>61.891303999999998</v>
      </c>
      <c r="AW1057">
        <v>60.923912999999999</v>
      </c>
      <c r="AX1057">
        <v>59.956522</v>
      </c>
      <c r="AY1057">
        <v>58.586956999999998</v>
      </c>
      <c r="AZ1057">
        <v>58.065216999999997</v>
      </c>
      <c r="BA1057">
        <v>57.543478</v>
      </c>
      <c r="BB1057">
        <v>59.413043000000002</v>
      </c>
      <c r="BC1057">
        <v>62.782609000000001</v>
      </c>
      <c r="BD1057">
        <v>66.271738999999997</v>
      </c>
      <c r="BE1057">
        <v>68.728261000000003</v>
      </c>
      <c r="BF1057">
        <v>71.293477999999993</v>
      </c>
      <c r="BG1057">
        <v>73.336956999999998</v>
      </c>
      <c r="BH1057">
        <v>73.989130000000003</v>
      </c>
      <c r="BI1057">
        <v>75.445651999999995</v>
      </c>
      <c r="BJ1057">
        <v>75.652174000000002</v>
      </c>
      <c r="BK1057">
        <v>76.108695999999995</v>
      </c>
      <c r="BL1057">
        <v>73.771738999999997</v>
      </c>
      <c r="BM1057">
        <v>72.619564999999994</v>
      </c>
      <c r="BN1057">
        <v>71.043477999999993</v>
      </c>
      <c r="BO1057">
        <v>67.956522000000007</v>
      </c>
      <c r="BP1057">
        <v>65.402174000000002</v>
      </c>
      <c r="BQ1057">
        <v>63.913043000000002</v>
      </c>
      <c r="BR1057">
        <v>61.978261000000003</v>
      </c>
      <c r="BS1057">
        <v>6.570074</v>
      </c>
      <c r="BT1057">
        <v>-14.25445</v>
      </c>
      <c r="BU1057">
        <v>8.0069579999999991</v>
      </c>
      <c r="BV1057">
        <v>28.918769999999999</v>
      </c>
      <c r="BW1057">
        <v>82.643990000000002</v>
      </c>
      <c r="BX1057">
        <v>56.186439999999997</v>
      </c>
      <c r="BY1057">
        <v>160.57499999999999</v>
      </c>
      <c r="BZ1057">
        <v>-138.85640000000001</v>
      </c>
      <c r="CA1057">
        <v>-185.37389999999999</v>
      </c>
      <c r="CB1057">
        <v>19.222709999999999</v>
      </c>
      <c r="CC1057">
        <v>-259.79090000000002</v>
      </c>
      <c r="CD1057">
        <v>-111.99939999999999</v>
      </c>
      <c r="CE1057">
        <v>62.340339999999998</v>
      </c>
      <c r="CF1057">
        <v>20.986989999999999</v>
      </c>
      <c r="CG1057">
        <v>455.54570000000001</v>
      </c>
      <c r="CH1057">
        <v>359.9511</v>
      </c>
      <c r="CI1057">
        <v>427.57429999999999</v>
      </c>
      <c r="CJ1057">
        <v>331.89170000000001</v>
      </c>
      <c r="CK1057">
        <v>898.3116</v>
      </c>
      <c r="CL1057">
        <v>2366.4259999999999</v>
      </c>
      <c r="CM1057">
        <v>2461.9259999999999</v>
      </c>
      <c r="CN1057">
        <v>757.82470000000001</v>
      </c>
      <c r="CO1057">
        <v>293.3383</v>
      </c>
      <c r="CP1057">
        <v>200.58439999999999</v>
      </c>
      <c r="CQ1057">
        <v>12251.49</v>
      </c>
      <c r="CR1057">
        <v>6842.9080000000004</v>
      </c>
      <c r="CS1057">
        <v>6632.567</v>
      </c>
      <c r="CT1057">
        <v>5642.1570000000002</v>
      </c>
      <c r="CU1057">
        <v>5585.7520000000004</v>
      </c>
      <c r="CV1057">
        <v>4203.9309999999996</v>
      </c>
      <c r="CW1057">
        <v>2333.873</v>
      </c>
      <c r="CX1057">
        <v>2912.498</v>
      </c>
      <c r="CY1057">
        <v>4998.1239999999998</v>
      </c>
      <c r="CZ1057">
        <v>13932.23</v>
      </c>
      <c r="DA1057">
        <v>17237.78</v>
      </c>
      <c r="DB1057">
        <v>25658.9</v>
      </c>
      <c r="DC1057">
        <v>17862.73</v>
      </c>
      <c r="DD1057">
        <v>16067.67</v>
      </c>
      <c r="DE1057">
        <v>16455.599999999999</v>
      </c>
      <c r="DF1057">
        <v>15945.37</v>
      </c>
      <c r="DG1057">
        <v>16513.63</v>
      </c>
      <c r="DH1057">
        <v>9790.7579999999998</v>
      </c>
      <c r="DI1057">
        <v>9056.8459999999995</v>
      </c>
      <c r="DJ1057">
        <v>8852.2780000000002</v>
      </c>
      <c r="DK1057">
        <v>8047.6030000000001</v>
      </c>
      <c r="DL1057">
        <v>7571.3760000000002</v>
      </c>
      <c r="DM1057">
        <v>7977.2309999999998</v>
      </c>
      <c r="DN1057">
        <v>9331.41</v>
      </c>
      <c r="DO1057">
        <v>20</v>
      </c>
      <c r="DP1057">
        <v>21</v>
      </c>
    </row>
    <row r="1058" spans="1:120" hidden="1" x14ac:dyDescent="0.25">
      <c r="A1058" t="str">
        <f t="shared" si="16"/>
        <v>LCA-Northern Coast_Elect DA 1-4 (1PM-9PM)_44398_20-21</v>
      </c>
      <c r="B1058" t="s">
        <v>62</v>
      </c>
      <c r="C1058" t="s">
        <v>222</v>
      </c>
      <c r="D1058" t="s">
        <v>104</v>
      </c>
      <c r="E1058" t="s">
        <v>61</v>
      </c>
      <c r="F1058" t="s">
        <v>61</v>
      </c>
      <c r="G1058" t="s">
        <v>61</v>
      </c>
      <c r="H1058" t="s">
        <v>61</v>
      </c>
      <c r="I1058" t="s">
        <v>61</v>
      </c>
      <c r="J1058" t="s">
        <v>61</v>
      </c>
      <c r="K1058" t="s">
        <v>203</v>
      </c>
      <c r="L1058" s="18">
        <v>44398</v>
      </c>
      <c r="M1058">
        <v>20</v>
      </c>
      <c r="N1058">
        <v>21</v>
      </c>
      <c r="O1058" t="s">
        <v>263</v>
      </c>
      <c r="P1058">
        <v>2</v>
      </c>
      <c r="Q1058">
        <v>2</v>
      </c>
      <c r="R1058">
        <v>0</v>
      </c>
      <c r="S1058">
        <v>0</v>
      </c>
      <c r="T1058">
        <v>1</v>
      </c>
      <c r="U1058">
        <v>1</v>
      </c>
      <c r="V1058">
        <v>1</v>
      </c>
      <c r="W1058">
        <v>1035.585</v>
      </c>
      <c r="X1058">
        <v>962.745</v>
      </c>
      <c r="Y1058">
        <v>979.68</v>
      </c>
      <c r="Z1058">
        <v>1060.845</v>
      </c>
      <c r="AA1058">
        <v>1034.73</v>
      </c>
      <c r="AB1058">
        <v>988.875</v>
      </c>
      <c r="AC1058">
        <v>914.46</v>
      </c>
      <c r="AD1058">
        <v>1242.1199999999999</v>
      </c>
      <c r="AE1058">
        <v>1049.145</v>
      </c>
      <c r="AF1058">
        <v>991.11</v>
      </c>
      <c r="AG1058">
        <v>1071.75</v>
      </c>
      <c r="AH1058">
        <v>1017.03</v>
      </c>
      <c r="AI1058">
        <v>1053.825</v>
      </c>
      <c r="AJ1058">
        <v>1190.52</v>
      </c>
      <c r="AK1058">
        <v>911.4</v>
      </c>
      <c r="AL1058">
        <v>1012.1849999999999</v>
      </c>
      <c r="AM1058">
        <v>1052.8050000000001</v>
      </c>
      <c r="AN1058">
        <v>1151.43</v>
      </c>
      <c r="AO1058">
        <v>869.08500000000004</v>
      </c>
      <c r="AP1058">
        <v>817.26</v>
      </c>
      <c r="AQ1058">
        <v>753.58500000000004</v>
      </c>
      <c r="AR1058">
        <v>908.25</v>
      </c>
      <c r="AS1058">
        <v>1075.8599999999999</v>
      </c>
      <c r="AT1058">
        <v>1114.2750000000001</v>
      </c>
      <c r="AU1058">
        <v>59.5</v>
      </c>
      <c r="AV1058">
        <v>60.5</v>
      </c>
      <c r="AW1058">
        <v>58</v>
      </c>
      <c r="AX1058">
        <v>56.5</v>
      </c>
      <c r="AY1058">
        <v>55.5</v>
      </c>
      <c r="AZ1058">
        <v>54</v>
      </c>
      <c r="BA1058">
        <v>53</v>
      </c>
      <c r="BB1058">
        <v>55</v>
      </c>
      <c r="BC1058">
        <v>59.5</v>
      </c>
      <c r="BD1058">
        <v>66</v>
      </c>
      <c r="BE1058">
        <v>68</v>
      </c>
      <c r="BF1058">
        <v>72</v>
      </c>
      <c r="BG1058">
        <v>76</v>
      </c>
      <c r="BH1058">
        <v>78.5</v>
      </c>
      <c r="BI1058">
        <v>81</v>
      </c>
      <c r="BJ1058">
        <v>85</v>
      </c>
      <c r="BK1058">
        <v>85</v>
      </c>
      <c r="BL1058">
        <v>83</v>
      </c>
      <c r="BM1058">
        <v>79.5</v>
      </c>
      <c r="BN1058">
        <v>76</v>
      </c>
      <c r="BO1058">
        <v>70.5</v>
      </c>
      <c r="BP1058">
        <v>66.5</v>
      </c>
      <c r="BQ1058">
        <v>64</v>
      </c>
      <c r="BR1058">
        <v>60.5</v>
      </c>
      <c r="BS1058">
        <v>-101.28360000000001</v>
      </c>
      <c r="BT1058">
        <v>53.081699999999998</v>
      </c>
      <c r="BU1058">
        <v>44.76529</v>
      </c>
      <c r="BV1058">
        <v>-51.304720000000003</v>
      </c>
      <c r="BW1058">
        <v>-5.3321839999999998</v>
      </c>
      <c r="BX1058">
        <v>-65.921719999999993</v>
      </c>
      <c r="BY1058">
        <v>20.474640000000001</v>
      </c>
      <c r="BZ1058">
        <v>-164.76580000000001</v>
      </c>
      <c r="CA1058">
        <v>58.038179999999997</v>
      </c>
      <c r="CB1058">
        <v>157.5069</v>
      </c>
      <c r="CC1058">
        <v>41.876040000000003</v>
      </c>
      <c r="CD1058">
        <v>119.3182</v>
      </c>
      <c r="CE1058">
        <v>92.802520000000001</v>
      </c>
      <c r="CF1058">
        <v>-118.0568</v>
      </c>
      <c r="CG1058">
        <v>168.95079999999999</v>
      </c>
      <c r="CH1058">
        <v>100.8488</v>
      </c>
      <c r="CI1058">
        <v>40.527920000000002</v>
      </c>
      <c r="CJ1058">
        <v>-1.7741089999999999</v>
      </c>
      <c r="CK1058">
        <v>269.55169999999998</v>
      </c>
      <c r="CL1058">
        <v>340.52530000000002</v>
      </c>
      <c r="CM1058">
        <v>422.6626</v>
      </c>
      <c r="CN1058">
        <v>212.27529999999999</v>
      </c>
      <c r="CO1058">
        <v>-1.4015200000000001</v>
      </c>
      <c r="CP1058">
        <v>-59.829129999999999</v>
      </c>
      <c r="CQ1058">
        <v>3579.4180000000001</v>
      </c>
      <c r="CR1058">
        <v>1172.9159999999999</v>
      </c>
      <c r="CS1058">
        <v>1444.269</v>
      </c>
      <c r="CT1058">
        <v>873.25580000000002</v>
      </c>
      <c r="CU1058">
        <v>1125.1780000000001</v>
      </c>
      <c r="CV1058">
        <v>493.97149999999999</v>
      </c>
      <c r="CW1058">
        <v>357.62189999999998</v>
      </c>
      <c r="CX1058">
        <v>508.87599999999998</v>
      </c>
      <c r="CY1058">
        <v>737.16520000000003</v>
      </c>
      <c r="CZ1058">
        <v>882.11990000000003</v>
      </c>
      <c r="DA1058">
        <v>937.18989999999997</v>
      </c>
      <c r="DB1058">
        <v>1271.624</v>
      </c>
      <c r="DC1058">
        <v>1673.079</v>
      </c>
      <c r="DD1058">
        <v>1700.0609999999999</v>
      </c>
      <c r="DE1058">
        <v>2597.761</v>
      </c>
      <c r="DF1058">
        <v>2144.0300000000002</v>
      </c>
      <c r="DG1058">
        <v>2161.3330000000001</v>
      </c>
      <c r="DH1058">
        <v>1721.5129999999999</v>
      </c>
      <c r="DI1058">
        <v>1591.2349999999999</v>
      </c>
      <c r="DJ1058">
        <v>1555.0219999999999</v>
      </c>
      <c r="DK1058">
        <v>1278.191</v>
      </c>
      <c r="DL1058">
        <v>1156.93</v>
      </c>
      <c r="DM1058">
        <v>1866.4839999999999</v>
      </c>
      <c r="DN1058">
        <v>1141.4559999999999</v>
      </c>
      <c r="DO1058">
        <v>20</v>
      </c>
      <c r="DP1058">
        <v>21</v>
      </c>
    </row>
    <row r="1059" spans="1:120" hidden="1" x14ac:dyDescent="0.25">
      <c r="A1059" t="str">
        <f t="shared" si="16"/>
        <v>sublap_id-SLAP_PGP2_Elect DA 1-4 (1PM-9PM) with Weekends_44398_20-21</v>
      </c>
      <c r="B1059" t="s">
        <v>62</v>
      </c>
      <c r="C1059" t="s">
        <v>301</v>
      </c>
      <c r="D1059" t="s">
        <v>61</v>
      </c>
      <c r="E1059" t="s">
        <v>302</v>
      </c>
      <c r="F1059" t="s">
        <v>61</v>
      </c>
      <c r="G1059" t="s">
        <v>61</v>
      </c>
      <c r="H1059" t="s">
        <v>61</v>
      </c>
      <c r="I1059" t="s">
        <v>61</v>
      </c>
      <c r="J1059" t="s">
        <v>61</v>
      </c>
      <c r="K1059" t="s">
        <v>264</v>
      </c>
      <c r="L1059" s="18">
        <v>44398</v>
      </c>
      <c r="M1059">
        <v>20</v>
      </c>
      <c r="N1059">
        <v>21</v>
      </c>
      <c r="O1059" t="s">
        <v>263</v>
      </c>
      <c r="P1059">
        <v>1</v>
      </c>
      <c r="Q1059">
        <v>1</v>
      </c>
      <c r="R1059">
        <v>0</v>
      </c>
      <c r="S1059">
        <v>0</v>
      </c>
      <c r="T1059">
        <v>1</v>
      </c>
      <c r="U1059">
        <v>0</v>
      </c>
      <c r="V1059">
        <v>1</v>
      </c>
      <c r="W1059">
        <v>554.04</v>
      </c>
      <c r="X1059">
        <v>529.55999999999995</v>
      </c>
      <c r="Y1059">
        <v>514.44000000000005</v>
      </c>
      <c r="Z1059">
        <v>532.79999999999995</v>
      </c>
      <c r="AA1059">
        <v>667.44</v>
      </c>
      <c r="AB1059">
        <v>723.96</v>
      </c>
      <c r="AC1059">
        <v>791.28</v>
      </c>
      <c r="AD1059">
        <v>799.2</v>
      </c>
      <c r="AE1059">
        <v>844.92</v>
      </c>
      <c r="AF1059">
        <v>891.72</v>
      </c>
      <c r="AG1059">
        <v>920.88</v>
      </c>
      <c r="AH1059">
        <v>931.32</v>
      </c>
      <c r="AI1059">
        <v>959.04</v>
      </c>
      <c r="AJ1059">
        <v>964.44</v>
      </c>
      <c r="AK1059">
        <v>974.16</v>
      </c>
      <c r="AL1059">
        <v>915.48</v>
      </c>
      <c r="AM1059">
        <v>823.32</v>
      </c>
      <c r="AN1059">
        <v>752.4</v>
      </c>
      <c r="AO1059">
        <v>713.16</v>
      </c>
      <c r="AP1059">
        <v>666</v>
      </c>
      <c r="AQ1059">
        <v>663.12</v>
      </c>
      <c r="AR1059">
        <v>642.96</v>
      </c>
      <c r="AS1059">
        <v>609.48</v>
      </c>
      <c r="AT1059">
        <v>584.28</v>
      </c>
      <c r="AU1059">
        <v>61</v>
      </c>
      <c r="AV1059">
        <v>60.5</v>
      </c>
      <c r="AW1059">
        <v>60</v>
      </c>
      <c r="AX1059">
        <v>59</v>
      </c>
      <c r="AY1059">
        <v>59</v>
      </c>
      <c r="AZ1059">
        <v>59</v>
      </c>
      <c r="BA1059">
        <v>58</v>
      </c>
      <c r="BB1059">
        <v>61.5</v>
      </c>
      <c r="BC1059">
        <v>64</v>
      </c>
      <c r="BD1059">
        <v>68</v>
      </c>
      <c r="BE1059">
        <v>69.5</v>
      </c>
      <c r="BF1059">
        <v>69</v>
      </c>
      <c r="BG1059">
        <v>72</v>
      </c>
      <c r="BH1059">
        <v>76.5</v>
      </c>
      <c r="BI1059">
        <v>77.5</v>
      </c>
      <c r="BJ1059">
        <v>78</v>
      </c>
      <c r="BK1059">
        <v>76</v>
      </c>
      <c r="BL1059">
        <v>72.5</v>
      </c>
      <c r="BM1059">
        <v>69.5</v>
      </c>
      <c r="BN1059">
        <v>66.5</v>
      </c>
      <c r="BO1059">
        <v>64</v>
      </c>
      <c r="BP1059">
        <v>61.5</v>
      </c>
      <c r="BQ1059">
        <v>62</v>
      </c>
      <c r="BR1059">
        <v>60.5</v>
      </c>
      <c r="BS1059">
        <v>-4.5504759999999997</v>
      </c>
      <c r="BT1059">
        <v>3.423584</v>
      </c>
      <c r="BU1059">
        <v>14.70087</v>
      </c>
      <c r="BV1059">
        <v>2.6931150000000001</v>
      </c>
      <c r="BW1059">
        <v>-30.464289999999998</v>
      </c>
      <c r="BX1059">
        <v>13.22955</v>
      </c>
      <c r="BY1059">
        <v>2.5283199999999999</v>
      </c>
      <c r="BZ1059">
        <v>10.949769999999999</v>
      </c>
      <c r="CA1059">
        <v>9.1517940000000007</v>
      </c>
      <c r="CB1059">
        <v>-4.1318359999999998</v>
      </c>
      <c r="CC1059">
        <v>-2.939819</v>
      </c>
      <c r="CD1059">
        <v>16.02948</v>
      </c>
      <c r="CE1059">
        <v>11.076230000000001</v>
      </c>
      <c r="CF1059">
        <v>0.35302729999999999</v>
      </c>
      <c r="CG1059">
        <v>-18.390080000000001</v>
      </c>
      <c r="CH1059">
        <v>16.205079999999999</v>
      </c>
      <c r="CI1059">
        <v>31.534790000000001</v>
      </c>
      <c r="CJ1059">
        <v>51.237119999999997</v>
      </c>
      <c r="CK1059">
        <v>64.156980000000004</v>
      </c>
      <c r="CL1059">
        <v>40.540410000000001</v>
      </c>
      <c r="CM1059">
        <v>20.335570000000001</v>
      </c>
      <c r="CN1059">
        <v>20.73273</v>
      </c>
      <c r="CO1059">
        <v>20.40973</v>
      </c>
      <c r="CP1059">
        <v>-20.426089999999999</v>
      </c>
      <c r="CQ1059">
        <v>39.084899999999998</v>
      </c>
      <c r="CR1059">
        <v>43.600760000000001</v>
      </c>
      <c r="CS1059">
        <v>18.450859999999999</v>
      </c>
      <c r="CT1059">
        <v>16.13955</v>
      </c>
      <c r="CU1059">
        <v>92.486760000000004</v>
      </c>
      <c r="CV1059">
        <v>14.129949999999999</v>
      </c>
      <c r="CW1059">
        <v>15.97425</v>
      </c>
      <c r="CX1059">
        <v>22.312950000000001</v>
      </c>
      <c r="CY1059">
        <v>30.460709999999999</v>
      </c>
      <c r="CZ1059">
        <v>53.914479999999998</v>
      </c>
      <c r="DA1059">
        <v>72.332449999999994</v>
      </c>
      <c r="DB1059">
        <v>90.57526</v>
      </c>
      <c r="DC1059">
        <v>92.225059999999999</v>
      </c>
      <c r="DD1059">
        <v>139.13730000000001</v>
      </c>
      <c r="DE1059">
        <v>186.8503</v>
      </c>
      <c r="DF1059">
        <v>121.304</v>
      </c>
      <c r="DG1059">
        <v>146.8647</v>
      </c>
      <c r="DH1059">
        <v>124.0874</v>
      </c>
      <c r="DI1059">
        <v>112.8989</v>
      </c>
      <c r="DJ1059">
        <v>54.905889999999999</v>
      </c>
      <c r="DK1059">
        <v>46.648510000000002</v>
      </c>
      <c r="DL1059">
        <v>40.674030000000002</v>
      </c>
      <c r="DM1059">
        <v>33.828150000000001</v>
      </c>
      <c r="DN1059">
        <v>39.676360000000003</v>
      </c>
      <c r="DO1059">
        <v>20</v>
      </c>
      <c r="DP1059">
        <v>21</v>
      </c>
    </row>
    <row r="1060" spans="1:120" hidden="1" x14ac:dyDescent="0.25">
      <c r="A1060" t="str">
        <f t="shared" si="16"/>
        <v>LCA-Other_Elect DA 1-4 (1PM-9PM) with Weekends_44398_20-21</v>
      </c>
      <c r="B1060" t="s">
        <v>62</v>
      </c>
      <c r="C1060" t="s">
        <v>212</v>
      </c>
      <c r="D1060" t="s">
        <v>32</v>
      </c>
      <c r="E1060" t="s">
        <v>61</v>
      </c>
      <c r="F1060" t="s">
        <v>61</v>
      </c>
      <c r="G1060" t="s">
        <v>61</v>
      </c>
      <c r="H1060" t="s">
        <v>61</v>
      </c>
      <c r="I1060" t="s">
        <v>61</v>
      </c>
      <c r="J1060" t="s">
        <v>61</v>
      </c>
      <c r="K1060" t="s">
        <v>264</v>
      </c>
      <c r="L1060" s="18">
        <v>44398</v>
      </c>
      <c r="M1060">
        <v>20</v>
      </c>
      <c r="N1060">
        <v>21</v>
      </c>
      <c r="O1060" t="s">
        <v>263</v>
      </c>
      <c r="P1060">
        <v>1</v>
      </c>
      <c r="Q1060">
        <v>1</v>
      </c>
      <c r="R1060">
        <v>0</v>
      </c>
      <c r="S1060">
        <v>0</v>
      </c>
      <c r="T1060">
        <v>1</v>
      </c>
      <c r="U1060">
        <v>0</v>
      </c>
      <c r="V1060">
        <v>1</v>
      </c>
      <c r="W1060">
        <v>3.04</v>
      </c>
      <c r="X1060">
        <v>3.04</v>
      </c>
      <c r="Y1060">
        <v>3.04</v>
      </c>
      <c r="Z1060">
        <v>3.04</v>
      </c>
      <c r="AA1060">
        <v>2.88</v>
      </c>
      <c r="AB1060">
        <v>3.04</v>
      </c>
      <c r="AC1060">
        <v>3.04</v>
      </c>
      <c r="AD1060">
        <v>3.04</v>
      </c>
      <c r="AE1060">
        <v>3.04</v>
      </c>
      <c r="AF1060">
        <v>2.88</v>
      </c>
      <c r="AG1060">
        <v>3.04</v>
      </c>
      <c r="AH1060">
        <v>3.2</v>
      </c>
      <c r="AI1060">
        <v>2.88</v>
      </c>
      <c r="AJ1060">
        <v>3.04</v>
      </c>
      <c r="AK1060">
        <v>3.04</v>
      </c>
      <c r="AL1060">
        <v>3.04</v>
      </c>
      <c r="AM1060">
        <v>2.88</v>
      </c>
      <c r="AN1060">
        <v>3.04</v>
      </c>
      <c r="AO1060">
        <v>3.04</v>
      </c>
      <c r="AP1060">
        <v>3.04</v>
      </c>
      <c r="AQ1060">
        <v>2.88</v>
      </c>
      <c r="AR1060">
        <v>3.04</v>
      </c>
      <c r="AS1060">
        <v>3.04</v>
      </c>
      <c r="AT1060">
        <v>2.88</v>
      </c>
      <c r="AU1060">
        <v>59.5</v>
      </c>
      <c r="AV1060">
        <v>60.5</v>
      </c>
      <c r="AW1060">
        <v>58</v>
      </c>
      <c r="AX1060">
        <v>56.5</v>
      </c>
      <c r="AY1060">
        <v>55.5</v>
      </c>
      <c r="AZ1060">
        <v>54</v>
      </c>
      <c r="BA1060">
        <v>53</v>
      </c>
      <c r="BB1060">
        <v>55</v>
      </c>
      <c r="BC1060">
        <v>59.5</v>
      </c>
      <c r="BD1060">
        <v>66</v>
      </c>
      <c r="BE1060">
        <v>68</v>
      </c>
      <c r="BF1060">
        <v>72</v>
      </c>
      <c r="BG1060">
        <v>76</v>
      </c>
      <c r="BH1060">
        <v>78.5</v>
      </c>
      <c r="BI1060">
        <v>81</v>
      </c>
      <c r="BJ1060">
        <v>85</v>
      </c>
      <c r="BK1060">
        <v>85</v>
      </c>
      <c r="BL1060">
        <v>83</v>
      </c>
      <c r="BM1060">
        <v>79.5</v>
      </c>
      <c r="BN1060">
        <v>76</v>
      </c>
      <c r="BO1060">
        <v>70.5</v>
      </c>
      <c r="BP1060">
        <v>66.5</v>
      </c>
      <c r="BQ1060">
        <v>64</v>
      </c>
      <c r="BR1060">
        <v>60.5</v>
      </c>
      <c r="BS1060">
        <v>119.71169999999999</v>
      </c>
      <c r="BT1060">
        <v>13.951589999999999</v>
      </c>
      <c r="BU1060">
        <v>13.53979</v>
      </c>
      <c r="BV1060">
        <v>13.917310000000001</v>
      </c>
      <c r="BW1060">
        <v>12.209440000000001</v>
      </c>
      <c r="BX1060">
        <v>10.16216</v>
      </c>
      <c r="BY1060">
        <v>4.8487669999999996</v>
      </c>
      <c r="BZ1060">
        <v>-10.201309999999999</v>
      </c>
      <c r="CA1060">
        <v>-14.80166</v>
      </c>
      <c r="CB1060">
        <v>-0.24510480000000001</v>
      </c>
      <c r="CC1060">
        <v>5.8856089999999996</v>
      </c>
      <c r="CD1060">
        <v>46.8123</v>
      </c>
      <c r="CE1060">
        <v>59.580620000000003</v>
      </c>
      <c r="CF1060">
        <v>55.836329999999997</v>
      </c>
      <c r="CG1060">
        <v>56.290579999999999</v>
      </c>
      <c r="CH1060">
        <v>75.560850000000002</v>
      </c>
      <c r="CI1060">
        <v>64.682460000000006</v>
      </c>
      <c r="CJ1060">
        <v>64.03895</v>
      </c>
      <c r="CK1060">
        <v>63.371169999999999</v>
      </c>
      <c r="CL1060">
        <v>63.654319999999998</v>
      </c>
      <c r="CM1060">
        <v>66.778450000000007</v>
      </c>
      <c r="CN1060">
        <v>63.804020000000001</v>
      </c>
      <c r="CO1060">
        <v>70.127380000000002</v>
      </c>
      <c r="CP1060">
        <v>67.11036</v>
      </c>
      <c r="CQ1060">
        <v>3161.328</v>
      </c>
      <c r="CR1060">
        <v>347.67469999999997</v>
      </c>
      <c r="CS1060">
        <v>302.21570000000003</v>
      </c>
      <c r="CT1060">
        <v>295.22669999999999</v>
      </c>
      <c r="CU1060">
        <v>266.58499999999998</v>
      </c>
      <c r="CV1060">
        <v>214.37350000000001</v>
      </c>
      <c r="CW1060">
        <v>108.7604</v>
      </c>
      <c r="CX1060">
        <v>52.45391</v>
      </c>
      <c r="CY1060">
        <v>230.4316</v>
      </c>
      <c r="CZ1060">
        <v>217.7465</v>
      </c>
      <c r="DA1060">
        <v>378.45080000000002</v>
      </c>
      <c r="DB1060">
        <v>735.92380000000003</v>
      </c>
      <c r="DC1060">
        <v>810.0154</v>
      </c>
      <c r="DD1060">
        <v>928.3587</v>
      </c>
      <c r="DE1060">
        <v>936.49710000000005</v>
      </c>
      <c r="DF1060">
        <v>1166.241</v>
      </c>
      <c r="DG1060">
        <v>1228.4490000000001</v>
      </c>
      <c r="DH1060">
        <v>1238.9110000000001</v>
      </c>
      <c r="DI1060">
        <v>1188.6579999999999</v>
      </c>
      <c r="DJ1060">
        <v>1298.288</v>
      </c>
      <c r="DK1060">
        <v>1512.5830000000001</v>
      </c>
      <c r="DL1060">
        <v>1606.2149999999999</v>
      </c>
      <c r="DM1060">
        <v>1634.01</v>
      </c>
      <c r="DN1060">
        <v>2240.723</v>
      </c>
      <c r="DO1060">
        <v>20</v>
      </c>
      <c r="DP1060">
        <v>21</v>
      </c>
    </row>
    <row r="1061" spans="1:120" hidden="1" x14ac:dyDescent="0.25">
      <c r="A1061" t="str">
        <f t="shared" si="16"/>
        <v>Industry_Type-3. Wholesale, Transport, other utilities_Elect DA 1-4 (1PM-9PM) with Weekends_44398_20-21</v>
      </c>
      <c r="B1061" t="s">
        <v>62</v>
      </c>
      <c r="C1061" t="s">
        <v>202</v>
      </c>
      <c r="D1061" t="s">
        <v>61</v>
      </c>
      <c r="E1061" t="s">
        <v>61</v>
      </c>
      <c r="F1061" t="s">
        <v>61</v>
      </c>
      <c r="G1061" t="s">
        <v>31</v>
      </c>
      <c r="H1061" t="s">
        <v>61</v>
      </c>
      <c r="I1061" t="s">
        <v>61</v>
      </c>
      <c r="J1061" t="s">
        <v>61</v>
      </c>
      <c r="K1061" t="s">
        <v>264</v>
      </c>
      <c r="L1061" s="18">
        <v>44398</v>
      </c>
      <c r="M1061">
        <v>20</v>
      </c>
      <c r="N1061">
        <v>21</v>
      </c>
      <c r="O1061" t="s">
        <v>263</v>
      </c>
      <c r="P1061">
        <v>3</v>
      </c>
      <c r="Q1061">
        <v>3</v>
      </c>
      <c r="R1061">
        <v>0</v>
      </c>
      <c r="S1061">
        <v>1</v>
      </c>
      <c r="T1061">
        <v>1</v>
      </c>
      <c r="U1061">
        <v>1</v>
      </c>
      <c r="V1061">
        <v>1</v>
      </c>
      <c r="W1061">
        <v>1218.625</v>
      </c>
      <c r="X1061">
        <v>1035.43</v>
      </c>
      <c r="Y1061">
        <v>1036.105</v>
      </c>
      <c r="Z1061">
        <v>1033.8399999999999</v>
      </c>
      <c r="AA1061">
        <v>1036.155</v>
      </c>
      <c r="AB1061">
        <v>1034.605</v>
      </c>
      <c r="AC1061">
        <v>1032.3399999999999</v>
      </c>
      <c r="AD1061">
        <v>1102.96</v>
      </c>
      <c r="AE1061">
        <v>1220.095</v>
      </c>
      <c r="AF1061">
        <v>1217.2950000000001</v>
      </c>
      <c r="AG1061">
        <v>1230.415</v>
      </c>
      <c r="AH1061">
        <v>1308.23</v>
      </c>
      <c r="AI1061">
        <v>1224.3150000000001</v>
      </c>
      <c r="AJ1061">
        <v>1350.52</v>
      </c>
      <c r="AK1061">
        <v>1389.01</v>
      </c>
      <c r="AL1061">
        <v>1391.38</v>
      </c>
      <c r="AM1061">
        <v>1376.4</v>
      </c>
      <c r="AN1061">
        <v>1374.0250000000001</v>
      </c>
      <c r="AO1061">
        <v>1177.3900000000001</v>
      </c>
      <c r="AP1061">
        <v>220.255</v>
      </c>
      <c r="AQ1061">
        <v>215.38499999999999</v>
      </c>
      <c r="AR1061">
        <v>1055.1400000000001</v>
      </c>
      <c r="AS1061">
        <v>1176.5350000000001</v>
      </c>
      <c r="AT1061">
        <v>1149.7950000000001</v>
      </c>
      <c r="AU1061">
        <v>59.5</v>
      </c>
      <c r="AV1061">
        <v>60.5</v>
      </c>
      <c r="AW1061">
        <v>58</v>
      </c>
      <c r="AX1061">
        <v>56.5</v>
      </c>
      <c r="AY1061">
        <v>55.5</v>
      </c>
      <c r="AZ1061">
        <v>54</v>
      </c>
      <c r="BA1061">
        <v>53</v>
      </c>
      <c r="BB1061">
        <v>55</v>
      </c>
      <c r="BC1061">
        <v>59.5</v>
      </c>
      <c r="BD1061">
        <v>66</v>
      </c>
      <c r="BE1061">
        <v>68</v>
      </c>
      <c r="BF1061">
        <v>72</v>
      </c>
      <c r="BG1061">
        <v>76</v>
      </c>
      <c r="BH1061">
        <v>78.5</v>
      </c>
      <c r="BI1061">
        <v>81</v>
      </c>
      <c r="BJ1061">
        <v>85</v>
      </c>
      <c r="BK1061">
        <v>85</v>
      </c>
      <c r="BL1061">
        <v>83</v>
      </c>
      <c r="BM1061">
        <v>79.5</v>
      </c>
      <c r="BN1061">
        <v>76</v>
      </c>
      <c r="BO1061">
        <v>70.5</v>
      </c>
      <c r="BP1061">
        <v>66.5</v>
      </c>
      <c r="BQ1061">
        <v>64</v>
      </c>
      <c r="BR1061">
        <v>60.5</v>
      </c>
      <c r="BS1061">
        <v>18.182950000000002</v>
      </c>
      <c r="BT1061">
        <v>61.150509999999997</v>
      </c>
      <c r="BU1061">
        <v>75.342929999999996</v>
      </c>
      <c r="BV1061">
        <v>81.600809999999996</v>
      </c>
      <c r="BW1061">
        <v>12.398239999999999</v>
      </c>
      <c r="BX1061">
        <v>54.572009999999999</v>
      </c>
      <c r="BY1061">
        <v>98.481870000000001</v>
      </c>
      <c r="BZ1061">
        <v>13.2774</v>
      </c>
      <c r="CA1061">
        <v>-102.78870000000001</v>
      </c>
      <c r="CB1061">
        <v>-77.366039999999998</v>
      </c>
      <c r="CC1061">
        <v>-76.638599999999997</v>
      </c>
      <c r="CD1061">
        <v>-107.4847</v>
      </c>
      <c r="CE1061">
        <v>-5.1862060000000003</v>
      </c>
      <c r="CF1061">
        <v>-119.5966</v>
      </c>
      <c r="CG1061">
        <v>-171.34649999999999</v>
      </c>
      <c r="CH1061">
        <v>-148.18039999999999</v>
      </c>
      <c r="CI1061">
        <v>-151.39830000000001</v>
      </c>
      <c r="CJ1061">
        <v>-156.83709999999999</v>
      </c>
      <c r="CK1061">
        <v>54.22045</v>
      </c>
      <c r="CL1061">
        <v>989.64599999999996</v>
      </c>
      <c r="CM1061">
        <v>975.53639999999996</v>
      </c>
      <c r="CN1061">
        <v>138.3948</v>
      </c>
      <c r="CO1061">
        <v>22.077390000000001</v>
      </c>
      <c r="CP1061">
        <v>55.602919999999997</v>
      </c>
      <c r="CQ1061">
        <v>4303.8739999999998</v>
      </c>
      <c r="CR1061">
        <v>700.15909999999997</v>
      </c>
      <c r="CS1061">
        <v>622.35709999999995</v>
      </c>
      <c r="CT1061">
        <v>434.3098</v>
      </c>
      <c r="CU1061">
        <v>575.93399999999997</v>
      </c>
      <c r="CV1061">
        <v>349.60109999999997</v>
      </c>
      <c r="CW1061">
        <v>223.6908</v>
      </c>
      <c r="CX1061">
        <v>127.7492</v>
      </c>
      <c r="CY1061">
        <v>324.01459999999997</v>
      </c>
      <c r="CZ1061">
        <v>421.50209999999998</v>
      </c>
      <c r="DA1061">
        <v>683.54960000000005</v>
      </c>
      <c r="DB1061">
        <v>1127.69</v>
      </c>
      <c r="DC1061">
        <v>1242.068</v>
      </c>
      <c r="DD1061">
        <v>1462.155</v>
      </c>
      <c r="DE1061">
        <v>1492.9469999999999</v>
      </c>
      <c r="DF1061">
        <v>1812.3340000000001</v>
      </c>
      <c r="DG1061">
        <v>1923.77</v>
      </c>
      <c r="DH1061">
        <v>1880.0229999999999</v>
      </c>
      <c r="DI1061">
        <v>1812.64</v>
      </c>
      <c r="DJ1061">
        <v>1917.3579999999999</v>
      </c>
      <c r="DK1061">
        <v>2231.2510000000002</v>
      </c>
      <c r="DL1061">
        <v>2431.5520000000001</v>
      </c>
      <c r="DM1061">
        <v>2470.0070000000001</v>
      </c>
      <c r="DN1061">
        <v>3113.8890000000001</v>
      </c>
      <c r="DO1061">
        <v>20</v>
      </c>
      <c r="DP1061">
        <v>21</v>
      </c>
    </row>
    <row r="1062" spans="1:120" hidden="1" x14ac:dyDescent="0.25">
      <c r="A1062" t="str">
        <f t="shared" si="16"/>
        <v>Industry_Type-1. Agriculture, Mining &amp; Construction_Elect DA 1-4 (1PM-9PM) with Weekends_44398_20-21</v>
      </c>
      <c r="B1062" t="s">
        <v>62</v>
      </c>
      <c r="C1062" t="s">
        <v>211</v>
      </c>
      <c r="D1062" t="s">
        <v>61</v>
      </c>
      <c r="E1062" t="s">
        <v>61</v>
      </c>
      <c r="F1062" t="s">
        <v>61</v>
      </c>
      <c r="G1062" t="s">
        <v>30</v>
      </c>
      <c r="H1062" t="s">
        <v>61</v>
      </c>
      <c r="I1062" t="s">
        <v>61</v>
      </c>
      <c r="J1062" t="s">
        <v>61</v>
      </c>
      <c r="K1062" t="s">
        <v>264</v>
      </c>
      <c r="L1062" s="18">
        <v>44398</v>
      </c>
      <c r="M1062">
        <v>20</v>
      </c>
      <c r="N1062">
        <v>21</v>
      </c>
      <c r="O1062" t="s">
        <v>263</v>
      </c>
      <c r="P1062">
        <v>16</v>
      </c>
      <c r="Q1062">
        <v>15</v>
      </c>
      <c r="R1062">
        <v>0</v>
      </c>
      <c r="S1062">
        <v>0</v>
      </c>
      <c r="T1062">
        <v>0</v>
      </c>
      <c r="U1062">
        <v>1</v>
      </c>
      <c r="V1062">
        <v>1</v>
      </c>
      <c r="W1062">
        <v>4691.7076999999999</v>
      </c>
      <c r="X1062">
        <v>4445.3028999999997</v>
      </c>
      <c r="Y1062">
        <v>4316.5429000000004</v>
      </c>
      <c r="Z1062">
        <v>4366.1472000000003</v>
      </c>
      <c r="AA1062">
        <v>4495.0379000000003</v>
      </c>
      <c r="AB1062">
        <v>4689.6490999999996</v>
      </c>
      <c r="AC1062">
        <v>4521.6992</v>
      </c>
      <c r="AD1062">
        <v>3940.0810999999999</v>
      </c>
      <c r="AE1062">
        <v>3127.7514999999999</v>
      </c>
      <c r="AF1062">
        <v>3237.7301000000002</v>
      </c>
      <c r="AG1062">
        <v>3777.3184000000001</v>
      </c>
      <c r="AH1062">
        <v>4143.7888000000003</v>
      </c>
      <c r="AI1062">
        <v>4315.8644999999997</v>
      </c>
      <c r="AJ1062">
        <v>4939.4218000000001</v>
      </c>
      <c r="AK1062">
        <v>4836.5963000000002</v>
      </c>
      <c r="AL1062">
        <v>5227.0964999999997</v>
      </c>
      <c r="AM1062">
        <v>5128.4907000000003</v>
      </c>
      <c r="AN1062">
        <v>5009.8474999999999</v>
      </c>
      <c r="AO1062">
        <v>4978.2848000000004</v>
      </c>
      <c r="AP1062">
        <v>3755.9220999999998</v>
      </c>
      <c r="AQ1062">
        <v>3489.9146999999998</v>
      </c>
      <c r="AR1062">
        <v>3982.3434999999999</v>
      </c>
      <c r="AS1062">
        <v>4991.1360000000004</v>
      </c>
      <c r="AT1062">
        <v>4847.2426999999998</v>
      </c>
      <c r="AU1062">
        <v>66.5</v>
      </c>
      <c r="AV1062">
        <v>65.666667000000004</v>
      </c>
      <c r="AW1062">
        <v>65.166667000000004</v>
      </c>
      <c r="AX1062">
        <v>64.666667000000004</v>
      </c>
      <c r="AY1062">
        <v>64</v>
      </c>
      <c r="AZ1062">
        <v>64.333332999999996</v>
      </c>
      <c r="BA1062">
        <v>63.666666999999997</v>
      </c>
      <c r="BB1062">
        <v>63.666666999999997</v>
      </c>
      <c r="BC1062">
        <v>65.666667000000004</v>
      </c>
      <c r="BD1062">
        <v>68.5</v>
      </c>
      <c r="BE1062">
        <v>71.166667000000004</v>
      </c>
      <c r="BF1062">
        <v>74</v>
      </c>
      <c r="BG1062">
        <v>75.666667000000004</v>
      </c>
      <c r="BH1062">
        <v>78</v>
      </c>
      <c r="BI1062">
        <v>80</v>
      </c>
      <c r="BJ1062">
        <v>81.333332999999996</v>
      </c>
      <c r="BK1062">
        <v>82.833332999999996</v>
      </c>
      <c r="BL1062">
        <v>83</v>
      </c>
      <c r="BM1062">
        <v>83</v>
      </c>
      <c r="BN1062">
        <v>80.666667000000004</v>
      </c>
      <c r="BO1062">
        <v>76.333332999999996</v>
      </c>
      <c r="BP1062">
        <v>72</v>
      </c>
      <c r="BQ1062">
        <v>70.5</v>
      </c>
      <c r="BR1062">
        <v>68.666667000000004</v>
      </c>
      <c r="BS1062">
        <v>-169.04</v>
      </c>
      <c r="BT1062">
        <v>-191.19280000000001</v>
      </c>
      <c r="BU1062">
        <v>-166.7039</v>
      </c>
      <c r="BV1062">
        <v>-192.9136</v>
      </c>
      <c r="BW1062">
        <v>-274.28680000000003</v>
      </c>
      <c r="BX1062">
        <v>-505.25740000000002</v>
      </c>
      <c r="BY1062">
        <v>-16.952470000000002</v>
      </c>
      <c r="BZ1062">
        <v>330.75970000000001</v>
      </c>
      <c r="CA1062">
        <v>497.2672</v>
      </c>
      <c r="CB1062">
        <v>-42.740110000000001</v>
      </c>
      <c r="CC1062">
        <v>-166.96780000000001</v>
      </c>
      <c r="CD1062">
        <v>-241.8049</v>
      </c>
      <c r="CE1062">
        <v>-140.2182</v>
      </c>
      <c r="CF1062">
        <v>-525.73069999999996</v>
      </c>
      <c r="CG1062">
        <v>-361.04610000000002</v>
      </c>
      <c r="CH1062">
        <v>-753.15030000000002</v>
      </c>
      <c r="CI1062">
        <v>-531.8519</v>
      </c>
      <c r="CJ1062">
        <v>-524.16219999999998</v>
      </c>
      <c r="CK1062">
        <v>-441.92770000000002</v>
      </c>
      <c r="CL1062">
        <v>630.57280000000003</v>
      </c>
      <c r="CM1062">
        <v>711.53219999999999</v>
      </c>
      <c r="CN1062">
        <v>305.0985</v>
      </c>
      <c r="CO1062">
        <v>-150.8657</v>
      </c>
      <c r="CP1062">
        <v>-40.189079999999997</v>
      </c>
      <c r="CQ1062">
        <v>9385.3729999999996</v>
      </c>
      <c r="CR1062">
        <v>12725.19</v>
      </c>
      <c r="CS1062">
        <v>11932.69</v>
      </c>
      <c r="CT1062">
        <v>12752.14</v>
      </c>
      <c r="CU1062">
        <v>9463.15</v>
      </c>
      <c r="CV1062">
        <v>6922.6970000000001</v>
      </c>
      <c r="CW1062">
        <v>6711.8190000000004</v>
      </c>
      <c r="CX1062">
        <v>6876.2049999999999</v>
      </c>
      <c r="CY1062">
        <v>10709.22</v>
      </c>
      <c r="CZ1062">
        <v>9938.8459999999995</v>
      </c>
      <c r="DA1062">
        <v>12627.57</v>
      </c>
      <c r="DB1062">
        <v>15017.55</v>
      </c>
      <c r="DC1062">
        <v>17425.82</v>
      </c>
      <c r="DD1062">
        <v>17313</v>
      </c>
      <c r="DE1062">
        <v>17624.25</v>
      </c>
      <c r="DF1062">
        <v>17187.060000000001</v>
      </c>
      <c r="DG1062">
        <v>21467.31</v>
      </c>
      <c r="DH1062">
        <v>21117.99</v>
      </c>
      <c r="DI1062">
        <v>20905.939999999999</v>
      </c>
      <c r="DJ1062">
        <v>21319.919999999998</v>
      </c>
      <c r="DK1062">
        <v>20913.900000000001</v>
      </c>
      <c r="DL1062">
        <v>16028.51</v>
      </c>
      <c r="DM1062">
        <v>12692.05</v>
      </c>
      <c r="DN1062">
        <v>8227.7999999999993</v>
      </c>
      <c r="DO1062">
        <v>20</v>
      </c>
      <c r="DP1062">
        <v>21</v>
      </c>
    </row>
    <row r="1063" spans="1:120" hidden="1" x14ac:dyDescent="0.25">
      <c r="A1063" t="str">
        <f t="shared" si="16"/>
        <v>LCA-Northern Coast_Elect DA 1-4 (1PM-9PM) with Weekends_44398_20-21</v>
      </c>
      <c r="B1063" t="s">
        <v>62</v>
      </c>
      <c r="C1063" t="s">
        <v>222</v>
      </c>
      <c r="D1063" t="s">
        <v>104</v>
      </c>
      <c r="E1063" t="s">
        <v>61</v>
      </c>
      <c r="F1063" t="s">
        <v>61</v>
      </c>
      <c r="G1063" t="s">
        <v>61</v>
      </c>
      <c r="H1063" t="s">
        <v>61</v>
      </c>
      <c r="I1063" t="s">
        <v>61</v>
      </c>
      <c r="J1063" t="s">
        <v>61</v>
      </c>
      <c r="K1063" t="s">
        <v>264</v>
      </c>
      <c r="L1063" s="18">
        <v>44398</v>
      </c>
      <c r="M1063">
        <v>20</v>
      </c>
      <c r="N1063">
        <v>21</v>
      </c>
      <c r="O1063" t="s">
        <v>263</v>
      </c>
      <c r="P1063">
        <v>2</v>
      </c>
      <c r="Q1063">
        <v>2</v>
      </c>
      <c r="R1063">
        <v>0</v>
      </c>
      <c r="S1063">
        <v>1</v>
      </c>
      <c r="T1063">
        <v>1</v>
      </c>
      <c r="U1063">
        <v>1</v>
      </c>
      <c r="V1063">
        <v>1</v>
      </c>
      <c r="W1063">
        <v>1215.585</v>
      </c>
      <c r="X1063">
        <v>1032.3900000000001</v>
      </c>
      <c r="Y1063">
        <v>1033.0650000000001</v>
      </c>
      <c r="Z1063">
        <v>1030.8</v>
      </c>
      <c r="AA1063">
        <v>1033.2750000000001</v>
      </c>
      <c r="AB1063">
        <v>1031.5650000000001</v>
      </c>
      <c r="AC1063">
        <v>1029.3</v>
      </c>
      <c r="AD1063">
        <v>1099.92</v>
      </c>
      <c r="AE1063">
        <v>1217.0550000000001</v>
      </c>
      <c r="AF1063">
        <v>1214.415</v>
      </c>
      <c r="AG1063">
        <v>1227.375</v>
      </c>
      <c r="AH1063">
        <v>1305.03</v>
      </c>
      <c r="AI1063">
        <v>1221.4349999999999</v>
      </c>
      <c r="AJ1063">
        <v>1347.48</v>
      </c>
      <c r="AK1063">
        <v>1385.97</v>
      </c>
      <c r="AL1063">
        <v>1388.34</v>
      </c>
      <c r="AM1063">
        <v>1373.52</v>
      </c>
      <c r="AN1063">
        <v>1370.9849999999999</v>
      </c>
      <c r="AO1063">
        <v>1174.3499999999999</v>
      </c>
      <c r="AP1063">
        <v>217.215</v>
      </c>
      <c r="AQ1063">
        <v>212.505</v>
      </c>
      <c r="AR1063">
        <v>1052.0999999999999</v>
      </c>
      <c r="AS1063">
        <v>1173.4949999999999</v>
      </c>
      <c r="AT1063">
        <v>1146.915</v>
      </c>
      <c r="AU1063">
        <v>59.5</v>
      </c>
      <c r="AV1063">
        <v>60.5</v>
      </c>
      <c r="AW1063">
        <v>58</v>
      </c>
      <c r="AX1063">
        <v>56.5</v>
      </c>
      <c r="AY1063">
        <v>55.5</v>
      </c>
      <c r="AZ1063">
        <v>54</v>
      </c>
      <c r="BA1063">
        <v>53</v>
      </c>
      <c r="BB1063">
        <v>55</v>
      </c>
      <c r="BC1063">
        <v>59.5</v>
      </c>
      <c r="BD1063">
        <v>66</v>
      </c>
      <c r="BE1063">
        <v>68</v>
      </c>
      <c r="BF1063">
        <v>72</v>
      </c>
      <c r="BG1063">
        <v>76</v>
      </c>
      <c r="BH1063">
        <v>78.5</v>
      </c>
      <c r="BI1063">
        <v>81</v>
      </c>
      <c r="BJ1063">
        <v>85</v>
      </c>
      <c r="BK1063">
        <v>85</v>
      </c>
      <c r="BL1063">
        <v>83</v>
      </c>
      <c r="BM1063">
        <v>79.5</v>
      </c>
      <c r="BN1063">
        <v>76</v>
      </c>
      <c r="BO1063">
        <v>70.5</v>
      </c>
      <c r="BP1063">
        <v>66.5</v>
      </c>
      <c r="BQ1063">
        <v>64</v>
      </c>
      <c r="BR1063">
        <v>60.5</v>
      </c>
      <c r="BS1063">
        <v>-101.5287</v>
      </c>
      <c r="BT1063">
        <v>47.198909999999998</v>
      </c>
      <c r="BU1063">
        <v>61.803130000000003</v>
      </c>
      <c r="BV1063">
        <v>67.683499999999995</v>
      </c>
      <c r="BW1063">
        <v>0.18880459999999999</v>
      </c>
      <c r="BX1063">
        <v>44.409849999999999</v>
      </c>
      <c r="BY1063">
        <v>93.633099999999999</v>
      </c>
      <c r="BZ1063">
        <v>23.47871</v>
      </c>
      <c r="CA1063">
        <v>-87.987089999999995</v>
      </c>
      <c r="CB1063">
        <v>-77.120940000000004</v>
      </c>
      <c r="CC1063">
        <v>-82.524199999999993</v>
      </c>
      <c r="CD1063">
        <v>-154.297</v>
      </c>
      <c r="CE1063">
        <v>-64.766829999999999</v>
      </c>
      <c r="CF1063">
        <v>-175.43289999999999</v>
      </c>
      <c r="CG1063">
        <v>-227.6371</v>
      </c>
      <c r="CH1063">
        <v>-223.7413</v>
      </c>
      <c r="CI1063">
        <v>-216.08070000000001</v>
      </c>
      <c r="CJ1063">
        <v>-220.876</v>
      </c>
      <c r="CK1063">
        <v>-9.1507190000000005</v>
      </c>
      <c r="CL1063">
        <v>925.99159999999995</v>
      </c>
      <c r="CM1063">
        <v>908.75800000000004</v>
      </c>
      <c r="CN1063">
        <v>74.590729999999994</v>
      </c>
      <c r="CO1063">
        <v>-48.049990000000001</v>
      </c>
      <c r="CP1063">
        <v>-11.507440000000001</v>
      </c>
      <c r="CQ1063">
        <v>1142.546</v>
      </c>
      <c r="CR1063">
        <v>352.48439999999999</v>
      </c>
      <c r="CS1063">
        <v>320.14139999999998</v>
      </c>
      <c r="CT1063">
        <v>139.0831</v>
      </c>
      <c r="CU1063">
        <v>309.34899999999999</v>
      </c>
      <c r="CV1063">
        <v>135.2276</v>
      </c>
      <c r="CW1063">
        <v>114.93049999999999</v>
      </c>
      <c r="CX1063">
        <v>75.295330000000007</v>
      </c>
      <c r="CY1063">
        <v>93.58305</v>
      </c>
      <c r="CZ1063">
        <v>203.75559999999999</v>
      </c>
      <c r="DA1063">
        <v>305.09879999999998</v>
      </c>
      <c r="DB1063">
        <v>391.76580000000001</v>
      </c>
      <c r="DC1063">
        <v>432.05309999999997</v>
      </c>
      <c r="DD1063">
        <v>533.79629999999997</v>
      </c>
      <c r="DE1063">
        <v>556.44979999999998</v>
      </c>
      <c r="DF1063">
        <v>646.09310000000005</v>
      </c>
      <c r="DG1063">
        <v>695.32050000000004</v>
      </c>
      <c r="DH1063">
        <v>641.11239999999998</v>
      </c>
      <c r="DI1063">
        <v>623.98239999999998</v>
      </c>
      <c r="DJ1063">
        <v>619.0693</v>
      </c>
      <c r="DK1063">
        <v>718.66780000000006</v>
      </c>
      <c r="DL1063">
        <v>825.33759999999995</v>
      </c>
      <c r="DM1063">
        <v>835.99699999999996</v>
      </c>
      <c r="DN1063">
        <v>873.16639999999995</v>
      </c>
      <c r="DO1063">
        <v>20</v>
      </c>
      <c r="DP1063">
        <v>21</v>
      </c>
    </row>
    <row r="1064" spans="1:120" hidden="1" x14ac:dyDescent="0.25">
      <c r="A1064" t="str">
        <f t="shared" si="16"/>
        <v>sublap_id-SLAP_PGNB_Elect DA 1-4 (1PM-9PM) with Weekends_44398_20-21</v>
      </c>
      <c r="B1064" t="s">
        <v>62</v>
      </c>
      <c r="C1064" t="s">
        <v>295</v>
      </c>
      <c r="D1064" t="s">
        <v>61</v>
      </c>
      <c r="E1064" t="s">
        <v>296</v>
      </c>
      <c r="F1064" t="s">
        <v>61</v>
      </c>
      <c r="G1064" t="s">
        <v>61</v>
      </c>
      <c r="H1064" t="s">
        <v>61</v>
      </c>
      <c r="I1064" t="s">
        <v>61</v>
      </c>
      <c r="J1064" t="s">
        <v>61</v>
      </c>
      <c r="K1064" t="s">
        <v>264</v>
      </c>
      <c r="L1064" s="18">
        <v>44398</v>
      </c>
      <c r="M1064">
        <v>20</v>
      </c>
      <c r="N1064">
        <v>21</v>
      </c>
      <c r="O1064" t="s">
        <v>263</v>
      </c>
      <c r="P1064">
        <v>3</v>
      </c>
      <c r="Q1064">
        <v>3</v>
      </c>
      <c r="R1064">
        <v>0</v>
      </c>
      <c r="S1064">
        <v>1</v>
      </c>
      <c r="T1064">
        <v>1</v>
      </c>
      <c r="U1064">
        <v>1</v>
      </c>
      <c r="V1064">
        <v>1</v>
      </c>
      <c r="W1064">
        <v>1218.625</v>
      </c>
      <c r="X1064">
        <v>1035.43</v>
      </c>
      <c r="Y1064">
        <v>1036.105</v>
      </c>
      <c r="Z1064">
        <v>1033.8399999999999</v>
      </c>
      <c r="AA1064">
        <v>1036.155</v>
      </c>
      <c r="AB1064">
        <v>1034.605</v>
      </c>
      <c r="AC1064">
        <v>1032.3399999999999</v>
      </c>
      <c r="AD1064">
        <v>1102.96</v>
      </c>
      <c r="AE1064">
        <v>1220.095</v>
      </c>
      <c r="AF1064">
        <v>1217.2950000000001</v>
      </c>
      <c r="AG1064">
        <v>1230.415</v>
      </c>
      <c r="AH1064">
        <v>1308.23</v>
      </c>
      <c r="AI1064">
        <v>1224.3150000000001</v>
      </c>
      <c r="AJ1064">
        <v>1350.52</v>
      </c>
      <c r="AK1064">
        <v>1389.01</v>
      </c>
      <c r="AL1064">
        <v>1391.38</v>
      </c>
      <c r="AM1064">
        <v>1376.4</v>
      </c>
      <c r="AN1064">
        <v>1374.0250000000001</v>
      </c>
      <c r="AO1064">
        <v>1177.3900000000001</v>
      </c>
      <c r="AP1064">
        <v>220.255</v>
      </c>
      <c r="AQ1064">
        <v>215.38499999999999</v>
      </c>
      <c r="AR1064">
        <v>1055.1400000000001</v>
      </c>
      <c r="AS1064">
        <v>1176.5350000000001</v>
      </c>
      <c r="AT1064">
        <v>1149.7950000000001</v>
      </c>
      <c r="AU1064">
        <v>59.5</v>
      </c>
      <c r="AV1064">
        <v>60.5</v>
      </c>
      <c r="AW1064">
        <v>58</v>
      </c>
      <c r="AX1064">
        <v>56.5</v>
      </c>
      <c r="AY1064">
        <v>55.5</v>
      </c>
      <c r="AZ1064">
        <v>54</v>
      </c>
      <c r="BA1064">
        <v>53</v>
      </c>
      <c r="BB1064">
        <v>55</v>
      </c>
      <c r="BC1064">
        <v>59.5</v>
      </c>
      <c r="BD1064">
        <v>66</v>
      </c>
      <c r="BE1064">
        <v>68</v>
      </c>
      <c r="BF1064">
        <v>72</v>
      </c>
      <c r="BG1064">
        <v>76</v>
      </c>
      <c r="BH1064">
        <v>78.5</v>
      </c>
      <c r="BI1064">
        <v>81</v>
      </c>
      <c r="BJ1064">
        <v>85</v>
      </c>
      <c r="BK1064">
        <v>85</v>
      </c>
      <c r="BL1064">
        <v>83</v>
      </c>
      <c r="BM1064">
        <v>79.5</v>
      </c>
      <c r="BN1064">
        <v>76</v>
      </c>
      <c r="BO1064">
        <v>70.5</v>
      </c>
      <c r="BP1064">
        <v>66.5</v>
      </c>
      <c r="BQ1064">
        <v>64</v>
      </c>
      <c r="BR1064">
        <v>60.5</v>
      </c>
      <c r="BS1064">
        <v>18.182950000000002</v>
      </c>
      <c r="BT1064">
        <v>61.150509999999997</v>
      </c>
      <c r="BU1064">
        <v>75.342929999999996</v>
      </c>
      <c r="BV1064">
        <v>81.600809999999996</v>
      </c>
      <c r="BW1064">
        <v>12.398239999999999</v>
      </c>
      <c r="BX1064">
        <v>54.572009999999999</v>
      </c>
      <c r="BY1064">
        <v>98.481870000000001</v>
      </c>
      <c r="BZ1064">
        <v>13.2774</v>
      </c>
      <c r="CA1064">
        <v>-102.78870000000001</v>
      </c>
      <c r="CB1064">
        <v>-77.366039999999998</v>
      </c>
      <c r="CC1064">
        <v>-76.638599999999997</v>
      </c>
      <c r="CD1064">
        <v>-107.4847</v>
      </c>
      <c r="CE1064">
        <v>-5.1862060000000003</v>
      </c>
      <c r="CF1064">
        <v>-119.5966</v>
      </c>
      <c r="CG1064">
        <v>-171.34649999999999</v>
      </c>
      <c r="CH1064">
        <v>-148.18039999999999</v>
      </c>
      <c r="CI1064">
        <v>-151.39830000000001</v>
      </c>
      <c r="CJ1064">
        <v>-156.83709999999999</v>
      </c>
      <c r="CK1064">
        <v>54.22045</v>
      </c>
      <c r="CL1064">
        <v>989.64599999999996</v>
      </c>
      <c r="CM1064">
        <v>975.53639999999996</v>
      </c>
      <c r="CN1064">
        <v>138.3948</v>
      </c>
      <c r="CO1064">
        <v>22.077390000000001</v>
      </c>
      <c r="CP1064">
        <v>55.602919999999997</v>
      </c>
      <c r="CQ1064">
        <v>4303.8739999999998</v>
      </c>
      <c r="CR1064">
        <v>700.15909999999997</v>
      </c>
      <c r="CS1064">
        <v>622.35709999999995</v>
      </c>
      <c r="CT1064">
        <v>434.3098</v>
      </c>
      <c r="CU1064">
        <v>575.93399999999997</v>
      </c>
      <c r="CV1064">
        <v>349.60109999999997</v>
      </c>
      <c r="CW1064">
        <v>223.6908</v>
      </c>
      <c r="CX1064">
        <v>127.7492</v>
      </c>
      <c r="CY1064">
        <v>324.01459999999997</v>
      </c>
      <c r="CZ1064">
        <v>421.50209999999998</v>
      </c>
      <c r="DA1064">
        <v>683.54960000000005</v>
      </c>
      <c r="DB1064">
        <v>1127.69</v>
      </c>
      <c r="DC1064">
        <v>1242.068</v>
      </c>
      <c r="DD1064">
        <v>1462.155</v>
      </c>
      <c r="DE1064">
        <v>1492.9469999999999</v>
      </c>
      <c r="DF1064">
        <v>1812.3340000000001</v>
      </c>
      <c r="DG1064">
        <v>1923.77</v>
      </c>
      <c r="DH1064">
        <v>1880.0229999999999</v>
      </c>
      <c r="DI1064">
        <v>1812.64</v>
      </c>
      <c r="DJ1064">
        <v>1917.3579999999999</v>
      </c>
      <c r="DK1064">
        <v>2231.2510000000002</v>
      </c>
      <c r="DL1064">
        <v>2431.5520000000001</v>
      </c>
      <c r="DM1064">
        <v>2470.0070000000001</v>
      </c>
      <c r="DN1064">
        <v>3113.8890000000001</v>
      </c>
      <c r="DO1064">
        <v>20</v>
      </c>
      <c r="DP1064">
        <v>21</v>
      </c>
    </row>
    <row r="1065" spans="1:120" hidden="1" x14ac:dyDescent="0.25">
      <c r="A1065" t="str">
        <f t="shared" si="16"/>
        <v>Aggregator-Voltus, Inc._Elect DA 1-4 (1PM-9PM) with Weekends_44398_20-21</v>
      </c>
      <c r="B1065" t="s">
        <v>62</v>
      </c>
      <c r="C1065" t="s">
        <v>221</v>
      </c>
      <c r="D1065" t="s">
        <v>61</v>
      </c>
      <c r="E1065" t="s">
        <v>61</v>
      </c>
      <c r="F1065" t="s">
        <v>198</v>
      </c>
      <c r="G1065" t="s">
        <v>61</v>
      </c>
      <c r="H1065" t="s">
        <v>61</v>
      </c>
      <c r="I1065" t="s">
        <v>61</v>
      </c>
      <c r="J1065" t="s">
        <v>61</v>
      </c>
      <c r="K1065" t="s">
        <v>264</v>
      </c>
      <c r="L1065" s="18">
        <v>44398</v>
      </c>
      <c r="M1065">
        <v>20</v>
      </c>
      <c r="N1065">
        <v>21</v>
      </c>
      <c r="O1065" t="s">
        <v>263</v>
      </c>
      <c r="P1065">
        <v>22</v>
      </c>
      <c r="Q1065">
        <v>21</v>
      </c>
      <c r="R1065">
        <v>0</v>
      </c>
      <c r="S1065">
        <v>0</v>
      </c>
      <c r="T1065">
        <v>0</v>
      </c>
      <c r="U1065">
        <v>1</v>
      </c>
      <c r="V1065">
        <v>1</v>
      </c>
      <c r="W1065">
        <v>9913.2554999999993</v>
      </c>
      <c r="X1065">
        <v>9160.7302999999993</v>
      </c>
      <c r="Y1065">
        <v>8985.8057000000008</v>
      </c>
      <c r="Z1065">
        <v>9013.1517000000003</v>
      </c>
      <c r="AA1065">
        <v>9350.2649999999994</v>
      </c>
      <c r="AB1065">
        <v>9761.4786000000004</v>
      </c>
      <c r="AC1065">
        <v>9449.6841000000004</v>
      </c>
      <c r="AD1065">
        <v>9025.1479999999992</v>
      </c>
      <c r="AE1065">
        <v>8387.2317999999996</v>
      </c>
      <c r="AF1065">
        <v>8838.7063999999991</v>
      </c>
      <c r="AG1065">
        <v>9389.4689999999991</v>
      </c>
      <c r="AH1065">
        <v>9977.5238000000008</v>
      </c>
      <c r="AI1065">
        <v>10438.406999999999</v>
      </c>
      <c r="AJ1065">
        <v>11146.728999999999</v>
      </c>
      <c r="AK1065">
        <v>10890.853999999999</v>
      </c>
      <c r="AL1065">
        <v>11272.69</v>
      </c>
      <c r="AM1065">
        <v>10981.126</v>
      </c>
      <c r="AN1065">
        <v>10711.994000000001</v>
      </c>
      <c r="AO1065">
        <v>9994.3652999999995</v>
      </c>
      <c r="AP1065">
        <v>7299.8010999999997</v>
      </c>
      <c r="AQ1065">
        <v>6957.7367999999997</v>
      </c>
      <c r="AR1065">
        <v>8900.5997000000007</v>
      </c>
      <c r="AS1065">
        <v>10024.218999999999</v>
      </c>
      <c r="AT1065">
        <v>9771.6761000000006</v>
      </c>
      <c r="AU1065">
        <v>65.309523999999996</v>
      </c>
      <c r="AV1065">
        <v>64.785713999999999</v>
      </c>
      <c r="AW1065">
        <v>63.952381000000003</v>
      </c>
      <c r="AX1065">
        <v>63.261904999999999</v>
      </c>
      <c r="AY1065">
        <v>62.523809999999997</v>
      </c>
      <c r="AZ1065">
        <v>62.547618999999997</v>
      </c>
      <c r="BA1065">
        <v>61.833333000000003</v>
      </c>
      <c r="BB1065">
        <v>62.380952000000001</v>
      </c>
      <c r="BC1065">
        <v>64.857142999999994</v>
      </c>
      <c r="BD1065">
        <v>68.333332999999996</v>
      </c>
      <c r="BE1065">
        <v>70.857142999999994</v>
      </c>
      <c r="BF1065">
        <v>73.690476000000004</v>
      </c>
      <c r="BG1065">
        <v>75.785713999999999</v>
      </c>
      <c r="BH1065">
        <v>78.190476000000004</v>
      </c>
      <c r="BI1065">
        <v>80.238095000000001</v>
      </c>
      <c r="BJ1065">
        <v>81.880951999999994</v>
      </c>
      <c r="BK1065">
        <v>82.976190000000003</v>
      </c>
      <c r="BL1065">
        <v>82.547618999999997</v>
      </c>
      <c r="BM1065">
        <v>81.880951999999994</v>
      </c>
      <c r="BN1065">
        <v>79.357142999999994</v>
      </c>
      <c r="BO1065">
        <v>74.952381000000003</v>
      </c>
      <c r="BP1065">
        <v>70.785713999999999</v>
      </c>
      <c r="BQ1065">
        <v>69.214286000000001</v>
      </c>
      <c r="BR1065">
        <v>67.119048000000006</v>
      </c>
      <c r="BS1065">
        <v>-695.00450000000001</v>
      </c>
      <c r="BT1065">
        <v>-239.05609999999999</v>
      </c>
      <c r="BU1065">
        <v>-169.80160000000001</v>
      </c>
      <c r="BV1065">
        <v>-124.3873</v>
      </c>
      <c r="BW1065">
        <v>-358.15300000000002</v>
      </c>
      <c r="BX1065">
        <v>-562.81100000000004</v>
      </c>
      <c r="BY1065">
        <v>209.67959999999999</v>
      </c>
      <c r="BZ1065">
        <v>395.43439999999998</v>
      </c>
      <c r="CA1065">
        <v>481.47109999999998</v>
      </c>
      <c r="CB1065">
        <v>-72.238550000000004</v>
      </c>
      <c r="CC1065">
        <v>-234.36009999999999</v>
      </c>
      <c r="CD1065">
        <v>-362.1035</v>
      </c>
      <c r="CE1065">
        <v>-436.52440000000001</v>
      </c>
      <c r="CF1065">
        <v>-842.08889999999997</v>
      </c>
      <c r="CG1065">
        <v>-613.02359999999999</v>
      </c>
      <c r="CH1065">
        <v>-1001.203</v>
      </c>
      <c r="CI1065">
        <v>-765.44090000000006</v>
      </c>
      <c r="CJ1065">
        <v>-727.52980000000002</v>
      </c>
      <c r="CK1065">
        <v>-48.26914</v>
      </c>
      <c r="CL1065">
        <v>2412.4929999999999</v>
      </c>
      <c r="CM1065">
        <v>2486.625</v>
      </c>
      <c r="CN1065">
        <v>536.25040000000001</v>
      </c>
      <c r="CO1065">
        <v>-229.7413</v>
      </c>
      <c r="CP1065">
        <v>-89.458200000000005</v>
      </c>
      <c r="CQ1065">
        <v>30730.79</v>
      </c>
      <c r="CR1065">
        <v>16791.97</v>
      </c>
      <c r="CS1065">
        <v>15354.32</v>
      </c>
      <c r="CT1065">
        <v>15296.47</v>
      </c>
      <c r="CU1065">
        <v>11896.21</v>
      </c>
      <c r="CV1065">
        <v>8245.7360000000008</v>
      </c>
      <c r="CW1065">
        <v>7425.9920000000002</v>
      </c>
      <c r="CX1065">
        <v>7496.4610000000002</v>
      </c>
      <c r="CY1065">
        <v>12547.15</v>
      </c>
      <c r="CZ1065">
        <v>12677.08</v>
      </c>
      <c r="DA1065">
        <v>15007.97</v>
      </c>
      <c r="DB1065">
        <v>17796.03</v>
      </c>
      <c r="DC1065">
        <v>21542.55</v>
      </c>
      <c r="DD1065">
        <v>21906.69</v>
      </c>
      <c r="DE1065">
        <v>22585.919999999998</v>
      </c>
      <c r="DF1065">
        <v>22554.79</v>
      </c>
      <c r="DG1065">
        <v>28820.560000000001</v>
      </c>
      <c r="DH1065">
        <v>27506</v>
      </c>
      <c r="DI1065">
        <v>28364.63</v>
      </c>
      <c r="DJ1065">
        <v>27658.09</v>
      </c>
      <c r="DK1065">
        <v>29294.19</v>
      </c>
      <c r="DL1065">
        <v>24460.22</v>
      </c>
      <c r="DM1065">
        <v>19318.91</v>
      </c>
      <c r="DN1065">
        <v>16470.8</v>
      </c>
      <c r="DO1065">
        <v>20</v>
      </c>
      <c r="DP1065">
        <v>21</v>
      </c>
    </row>
    <row r="1066" spans="1:120" hidden="1" x14ac:dyDescent="0.25">
      <c r="A1066" t="str">
        <f t="shared" si="16"/>
        <v>All_Elect DA 1-4 (1PM-9PM) with Weekends_44398_20-21</v>
      </c>
      <c r="B1066" t="s">
        <v>62</v>
      </c>
      <c r="C1066" t="s">
        <v>61</v>
      </c>
      <c r="D1066" t="s">
        <v>61</v>
      </c>
      <c r="E1066" t="s">
        <v>61</v>
      </c>
      <c r="F1066" t="s">
        <v>61</v>
      </c>
      <c r="G1066" t="s">
        <v>61</v>
      </c>
      <c r="H1066" t="s">
        <v>61</v>
      </c>
      <c r="I1066" t="s">
        <v>61</v>
      </c>
      <c r="J1066" t="s">
        <v>61</v>
      </c>
      <c r="K1066" t="s">
        <v>264</v>
      </c>
      <c r="L1066" s="18">
        <v>44398</v>
      </c>
      <c r="M1066">
        <v>20</v>
      </c>
      <c r="N1066">
        <v>21</v>
      </c>
      <c r="O1066" t="s">
        <v>263</v>
      </c>
      <c r="P1066">
        <v>22</v>
      </c>
      <c r="Q1066">
        <v>21</v>
      </c>
      <c r="R1066">
        <v>0</v>
      </c>
      <c r="S1066">
        <v>0</v>
      </c>
      <c r="T1066">
        <v>0</v>
      </c>
      <c r="U1066">
        <v>1</v>
      </c>
      <c r="V1066">
        <v>1</v>
      </c>
      <c r="W1066">
        <v>9913.2554999999993</v>
      </c>
      <c r="X1066">
        <v>9160.7302999999993</v>
      </c>
      <c r="Y1066">
        <v>8985.8057000000008</v>
      </c>
      <c r="Z1066">
        <v>9013.1517000000003</v>
      </c>
      <c r="AA1066">
        <v>9350.2649999999994</v>
      </c>
      <c r="AB1066">
        <v>9761.4786000000004</v>
      </c>
      <c r="AC1066">
        <v>9449.6841000000004</v>
      </c>
      <c r="AD1066">
        <v>9025.1479999999992</v>
      </c>
      <c r="AE1066">
        <v>8387.2317999999996</v>
      </c>
      <c r="AF1066">
        <v>8838.7063999999991</v>
      </c>
      <c r="AG1066">
        <v>9389.4689999999991</v>
      </c>
      <c r="AH1066">
        <v>9977.5238000000008</v>
      </c>
      <c r="AI1066">
        <v>10438.406999999999</v>
      </c>
      <c r="AJ1066">
        <v>11146.728999999999</v>
      </c>
      <c r="AK1066">
        <v>10890.853999999999</v>
      </c>
      <c r="AL1066">
        <v>11272.69</v>
      </c>
      <c r="AM1066">
        <v>10981.126</v>
      </c>
      <c r="AN1066">
        <v>10711.994000000001</v>
      </c>
      <c r="AO1066">
        <v>9994.3652999999995</v>
      </c>
      <c r="AP1066">
        <v>7299.8010999999997</v>
      </c>
      <c r="AQ1066">
        <v>6957.7367999999997</v>
      </c>
      <c r="AR1066">
        <v>8900.5997000000007</v>
      </c>
      <c r="AS1066">
        <v>10024.218999999999</v>
      </c>
      <c r="AT1066">
        <v>9771.6761000000006</v>
      </c>
      <c r="AU1066">
        <v>65.309523999999996</v>
      </c>
      <c r="AV1066">
        <v>64.785713999999999</v>
      </c>
      <c r="AW1066">
        <v>63.952381000000003</v>
      </c>
      <c r="AX1066">
        <v>63.261904999999999</v>
      </c>
      <c r="AY1066">
        <v>62.523809999999997</v>
      </c>
      <c r="AZ1066">
        <v>62.547618999999997</v>
      </c>
      <c r="BA1066">
        <v>61.833333000000003</v>
      </c>
      <c r="BB1066">
        <v>62.380952000000001</v>
      </c>
      <c r="BC1066">
        <v>64.857142999999994</v>
      </c>
      <c r="BD1066">
        <v>68.333332999999996</v>
      </c>
      <c r="BE1066">
        <v>70.857142999999994</v>
      </c>
      <c r="BF1066">
        <v>73.690476000000004</v>
      </c>
      <c r="BG1066">
        <v>75.785713999999999</v>
      </c>
      <c r="BH1066">
        <v>78.190476000000004</v>
      </c>
      <c r="BI1066">
        <v>80.238095000000001</v>
      </c>
      <c r="BJ1066">
        <v>81.880951999999994</v>
      </c>
      <c r="BK1066">
        <v>82.976190000000003</v>
      </c>
      <c r="BL1066">
        <v>82.547618999999997</v>
      </c>
      <c r="BM1066">
        <v>81.880951999999994</v>
      </c>
      <c r="BN1066">
        <v>79.357142999999994</v>
      </c>
      <c r="BO1066">
        <v>74.952381000000003</v>
      </c>
      <c r="BP1066">
        <v>70.785713999999999</v>
      </c>
      <c r="BQ1066">
        <v>69.214286000000001</v>
      </c>
      <c r="BR1066">
        <v>67.119048000000006</v>
      </c>
      <c r="BS1066">
        <v>-695.00450000000001</v>
      </c>
      <c r="BT1066">
        <v>-239.05609999999999</v>
      </c>
      <c r="BU1066">
        <v>-169.80160000000001</v>
      </c>
      <c r="BV1066">
        <v>-124.3873</v>
      </c>
      <c r="BW1066">
        <v>-358.15300000000002</v>
      </c>
      <c r="BX1066">
        <v>-562.81100000000004</v>
      </c>
      <c r="BY1066">
        <v>209.67959999999999</v>
      </c>
      <c r="BZ1066">
        <v>395.43439999999998</v>
      </c>
      <c r="CA1066">
        <v>481.47109999999998</v>
      </c>
      <c r="CB1066">
        <v>-72.238550000000004</v>
      </c>
      <c r="CC1066">
        <v>-234.36009999999999</v>
      </c>
      <c r="CD1066">
        <v>-362.1035</v>
      </c>
      <c r="CE1066">
        <v>-436.52440000000001</v>
      </c>
      <c r="CF1066">
        <v>-842.08889999999997</v>
      </c>
      <c r="CG1066">
        <v>-613.02359999999999</v>
      </c>
      <c r="CH1066">
        <v>-1001.203</v>
      </c>
      <c r="CI1066">
        <v>-765.44090000000006</v>
      </c>
      <c r="CJ1066">
        <v>-727.52980000000002</v>
      </c>
      <c r="CK1066">
        <v>-48.26914</v>
      </c>
      <c r="CL1066">
        <v>2412.4929999999999</v>
      </c>
      <c r="CM1066">
        <v>2486.625</v>
      </c>
      <c r="CN1066">
        <v>536.25040000000001</v>
      </c>
      <c r="CO1066">
        <v>-229.7413</v>
      </c>
      <c r="CP1066">
        <v>-89.458200000000005</v>
      </c>
      <c r="CQ1066">
        <v>30730.79</v>
      </c>
      <c r="CR1066">
        <v>16791.97</v>
      </c>
      <c r="CS1066">
        <v>15354.32</v>
      </c>
      <c r="CT1066">
        <v>15296.47</v>
      </c>
      <c r="CU1066">
        <v>11896.21</v>
      </c>
      <c r="CV1066">
        <v>8245.7360000000008</v>
      </c>
      <c r="CW1066">
        <v>7425.9920000000002</v>
      </c>
      <c r="CX1066">
        <v>7496.4610000000002</v>
      </c>
      <c r="CY1066">
        <v>12547.15</v>
      </c>
      <c r="CZ1066">
        <v>12677.08</v>
      </c>
      <c r="DA1066">
        <v>15007.97</v>
      </c>
      <c r="DB1066">
        <v>17796.03</v>
      </c>
      <c r="DC1066">
        <v>21542.55</v>
      </c>
      <c r="DD1066">
        <v>21906.69</v>
      </c>
      <c r="DE1066">
        <v>22585.919999999998</v>
      </c>
      <c r="DF1066">
        <v>22554.79</v>
      </c>
      <c r="DG1066">
        <v>28820.560000000001</v>
      </c>
      <c r="DH1066">
        <v>27506</v>
      </c>
      <c r="DI1066">
        <v>28364.63</v>
      </c>
      <c r="DJ1066">
        <v>27658.09</v>
      </c>
      <c r="DK1066">
        <v>29294.19</v>
      </c>
      <c r="DL1066">
        <v>24460.22</v>
      </c>
      <c r="DM1066">
        <v>19318.91</v>
      </c>
      <c r="DN1066">
        <v>16470.8</v>
      </c>
      <c r="DO1066">
        <v>20</v>
      </c>
      <c r="DP1066">
        <v>21</v>
      </c>
    </row>
    <row r="1067" spans="1:120" hidden="1" x14ac:dyDescent="0.25">
      <c r="A1067" t="str">
        <f t="shared" si="16"/>
        <v>LCA-Greater Bay Area_Elect DA 1-4 (1PM-9PM) with Weekends_44398_20-21</v>
      </c>
      <c r="B1067" t="s">
        <v>62</v>
      </c>
      <c r="C1067" t="s">
        <v>209</v>
      </c>
      <c r="D1067" t="s">
        <v>36</v>
      </c>
      <c r="E1067" t="s">
        <v>61</v>
      </c>
      <c r="F1067" t="s">
        <v>61</v>
      </c>
      <c r="G1067" t="s">
        <v>61</v>
      </c>
      <c r="H1067" t="s">
        <v>61</v>
      </c>
      <c r="I1067" t="s">
        <v>61</v>
      </c>
      <c r="J1067" t="s">
        <v>61</v>
      </c>
      <c r="K1067" t="s">
        <v>264</v>
      </c>
      <c r="L1067" s="18">
        <v>44398</v>
      </c>
      <c r="M1067">
        <v>20</v>
      </c>
      <c r="N1067">
        <v>21</v>
      </c>
      <c r="O1067" t="s">
        <v>263</v>
      </c>
      <c r="P1067">
        <v>7</v>
      </c>
      <c r="Q1067">
        <v>7</v>
      </c>
      <c r="R1067">
        <v>0</v>
      </c>
      <c r="S1067">
        <v>0</v>
      </c>
      <c r="T1067">
        <v>1</v>
      </c>
      <c r="U1067">
        <v>1</v>
      </c>
      <c r="V1067">
        <v>1</v>
      </c>
      <c r="W1067">
        <v>4943.232</v>
      </c>
      <c r="X1067">
        <v>4700.5720000000001</v>
      </c>
      <c r="Y1067">
        <v>4558.5959999999995</v>
      </c>
      <c r="Z1067">
        <v>4627.3599999999997</v>
      </c>
      <c r="AA1067">
        <v>4813.04</v>
      </c>
      <c r="AB1067">
        <v>5047.5439999999999</v>
      </c>
      <c r="AC1067">
        <v>4901.3599999999997</v>
      </c>
      <c r="AD1067">
        <v>4398.5680000000002</v>
      </c>
      <c r="AE1067">
        <v>3756.712</v>
      </c>
      <c r="AF1067">
        <v>4042.1</v>
      </c>
      <c r="AG1067">
        <v>4642.884</v>
      </c>
      <c r="AH1067">
        <v>4924.6679999999997</v>
      </c>
      <c r="AI1067">
        <v>5119.0559999999996</v>
      </c>
      <c r="AJ1067">
        <v>5790.5919999999996</v>
      </c>
      <c r="AK1067">
        <v>5776.576</v>
      </c>
      <c r="AL1067">
        <v>6002.7120000000004</v>
      </c>
      <c r="AM1067">
        <v>5755.0039999999999</v>
      </c>
      <c r="AN1067">
        <v>5504.6880000000001</v>
      </c>
      <c r="AO1067">
        <v>5443.6440000000002</v>
      </c>
      <c r="AP1067">
        <v>4518.9399999999996</v>
      </c>
      <c r="AQ1067">
        <v>4250.9359999999997</v>
      </c>
      <c r="AR1067">
        <v>4580.32</v>
      </c>
      <c r="AS1067">
        <v>5396.6080000000002</v>
      </c>
      <c r="AT1067">
        <v>5219.3239999999996</v>
      </c>
      <c r="AU1067">
        <v>57.285713999999999</v>
      </c>
      <c r="AV1067">
        <v>56.857143000000001</v>
      </c>
      <c r="AW1067">
        <v>57</v>
      </c>
      <c r="AX1067">
        <v>56.357143000000001</v>
      </c>
      <c r="AY1067">
        <v>56.142856999999999</v>
      </c>
      <c r="AZ1067">
        <v>56.071429000000002</v>
      </c>
      <c r="BA1067">
        <v>55.142856999999999</v>
      </c>
      <c r="BB1067">
        <v>55.928570999999998</v>
      </c>
      <c r="BC1067">
        <v>57.5</v>
      </c>
      <c r="BD1067">
        <v>59.642856999999999</v>
      </c>
      <c r="BE1067">
        <v>61.642856999999999</v>
      </c>
      <c r="BF1067">
        <v>63.714286000000001</v>
      </c>
      <c r="BG1067">
        <v>65.142857000000006</v>
      </c>
      <c r="BH1067">
        <v>66.571428999999995</v>
      </c>
      <c r="BI1067">
        <v>66.928571000000005</v>
      </c>
      <c r="BJ1067">
        <v>67</v>
      </c>
      <c r="BK1067">
        <v>67.142857000000006</v>
      </c>
      <c r="BL1067">
        <v>65.928571000000005</v>
      </c>
      <c r="BM1067">
        <v>64.642857000000006</v>
      </c>
      <c r="BN1067">
        <v>63.285713999999999</v>
      </c>
      <c r="BO1067">
        <v>61.071429000000002</v>
      </c>
      <c r="BP1067">
        <v>58.928570999999998</v>
      </c>
      <c r="BQ1067">
        <v>58.428570999999998</v>
      </c>
      <c r="BR1067">
        <v>57.571429000000002</v>
      </c>
      <c r="BS1067">
        <v>-72.321259999999995</v>
      </c>
      <c r="BT1067">
        <v>-122.66</v>
      </c>
      <c r="BU1067">
        <v>-75.919120000000007</v>
      </c>
      <c r="BV1067">
        <v>-103.72239999999999</v>
      </c>
      <c r="BW1067">
        <v>-196.09870000000001</v>
      </c>
      <c r="BX1067">
        <v>-412.80799999999999</v>
      </c>
      <c r="BY1067">
        <v>8.9202919999999999</v>
      </c>
      <c r="BZ1067">
        <v>303.09210000000002</v>
      </c>
      <c r="CA1067">
        <v>445.5926</v>
      </c>
      <c r="CB1067">
        <v>-137.35210000000001</v>
      </c>
      <c r="CC1067">
        <v>-254.131</v>
      </c>
      <c r="CD1067">
        <v>-201.2413</v>
      </c>
      <c r="CE1067">
        <v>-150.1163</v>
      </c>
      <c r="CF1067">
        <v>-600.59550000000002</v>
      </c>
      <c r="CG1067">
        <v>-504.77820000000003</v>
      </c>
      <c r="CH1067">
        <v>-732.27530000000002</v>
      </c>
      <c r="CI1067">
        <v>-478.63940000000002</v>
      </c>
      <c r="CJ1067">
        <v>-454.58949999999999</v>
      </c>
      <c r="CK1067">
        <v>-438.86130000000003</v>
      </c>
      <c r="CL1067">
        <v>231.36500000000001</v>
      </c>
      <c r="CM1067">
        <v>304.17259999999999</v>
      </c>
      <c r="CN1067">
        <v>80.35342</v>
      </c>
      <c r="CO1067">
        <v>-253.84620000000001</v>
      </c>
      <c r="CP1067">
        <v>-178.1259</v>
      </c>
      <c r="CQ1067">
        <v>6639.3410000000003</v>
      </c>
      <c r="CR1067">
        <v>10840.54</v>
      </c>
      <c r="CS1067">
        <v>10165.51</v>
      </c>
      <c r="CT1067">
        <v>10947.79</v>
      </c>
      <c r="CU1067">
        <v>8091.4939999999997</v>
      </c>
      <c r="CV1067">
        <v>5804.5680000000002</v>
      </c>
      <c r="CW1067">
        <v>5768.7510000000002</v>
      </c>
      <c r="CX1067">
        <v>5884.8630000000003</v>
      </c>
      <c r="CY1067">
        <v>9249.9760000000006</v>
      </c>
      <c r="CZ1067">
        <v>8568.3639999999996</v>
      </c>
      <c r="DA1067">
        <v>10832.81</v>
      </c>
      <c r="DB1067">
        <v>12842.26</v>
      </c>
      <c r="DC1067">
        <v>14800.6</v>
      </c>
      <c r="DD1067">
        <v>14714.16</v>
      </c>
      <c r="DE1067">
        <v>14942.67</v>
      </c>
      <c r="DF1067">
        <v>14474.61</v>
      </c>
      <c r="DG1067">
        <v>18127.919999999998</v>
      </c>
      <c r="DH1067">
        <v>17657.419999999998</v>
      </c>
      <c r="DI1067">
        <v>17300.09</v>
      </c>
      <c r="DJ1067">
        <v>17535.86</v>
      </c>
      <c r="DK1067">
        <v>17079.57</v>
      </c>
      <c r="DL1067">
        <v>12729.89</v>
      </c>
      <c r="DM1067">
        <v>9693.8970000000008</v>
      </c>
      <c r="DN1067">
        <v>5786.4589999999998</v>
      </c>
      <c r="DO1067">
        <v>20</v>
      </c>
      <c r="DP1067">
        <v>21</v>
      </c>
    </row>
    <row r="1068" spans="1:120" hidden="1" x14ac:dyDescent="0.25">
      <c r="A1068" t="str">
        <f t="shared" si="16"/>
        <v>Size_Grp-200 kW and above_Elect DA 1-4 (1PM-9PM) with Weekends_44398_20-21</v>
      </c>
      <c r="B1068" t="s">
        <v>62</v>
      </c>
      <c r="C1068" t="s">
        <v>207</v>
      </c>
      <c r="D1068" t="s">
        <v>61</v>
      </c>
      <c r="E1068" t="s">
        <v>61</v>
      </c>
      <c r="F1068" t="s">
        <v>61</v>
      </c>
      <c r="G1068" t="s">
        <v>61</v>
      </c>
      <c r="H1068" t="s">
        <v>61</v>
      </c>
      <c r="I1068" t="s">
        <v>61</v>
      </c>
      <c r="J1068" t="s">
        <v>102</v>
      </c>
      <c r="K1068" t="s">
        <v>264</v>
      </c>
      <c r="L1068" s="18">
        <v>44398</v>
      </c>
      <c r="M1068">
        <v>20</v>
      </c>
      <c r="N1068">
        <v>21</v>
      </c>
      <c r="O1068" t="s">
        <v>263</v>
      </c>
      <c r="P1068">
        <v>13</v>
      </c>
      <c r="Q1068">
        <v>12</v>
      </c>
      <c r="R1068">
        <v>0</v>
      </c>
      <c r="S1068">
        <v>0</v>
      </c>
      <c r="T1068">
        <v>1</v>
      </c>
      <c r="U1068">
        <v>1</v>
      </c>
      <c r="V1068">
        <v>1</v>
      </c>
      <c r="W1068">
        <v>9886.0418000000009</v>
      </c>
      <c r="X1068">
        <v>9107.1522000000004</v>
      </c>
      <c r="Y1068">
        <v>8926.2561000000005</v>
      </c>
      <c r="Z1068">
        <v>8954.4433000000008</v>
      </c>
      <c r="AA1068">
        <v>9303.8346000000001</v>
      </c>
      <c r="AB1068">
        <v>9727.6713999999993</v>
      </c>
      <c r="AC1068">
        <v>9310.1450000000004</v>
      </c>
      <c r="AD1068">
        <v>8886.2453000000005</v>
      </c>
      <c r="AE1068">
        <v>8280.0108999999993</v>
      </c>
      <c r="AF1068">
        <v>8872.5378999999994</v>
      </c>
      <c r="AG1068">
        <v>9485.1671999999999</v>
      </c>
      <c r="AH1068">
        <v>10007.463</v>
      </c>
      <c r="AI1068">
        <v>10473.245000000001</v>
      </c>
      <c r="AJ1068">
        <v>11259.205</v>
      </c>
      <c r="AK1068">
        <v>10987.411</v>
      </c>
      <c r="AL1068">
        <v>11292.636</v>
      </c>
      <c r="AM1068">
        <v>10934.998</v>
      </c>
      <c r="AN1068">
        <v>10605.392</v>
      </c>
      <c r="AO1068">
        <v>9905.0401999999995</v>
      </c>
      <c r="AP1068">
        <v>7439.8078999999998</v>
      </c>
      <c r="AQ1068">
        <v>7085.4344000000001</v>
      </c>
      <c r="AR1068">
        <v>9003.5617000000002</v>
      </c>
      <c r="AS1068">
        <v>10090.018</v>
      </c>
      <c r="AT1068">
        <v>9828.9956000000002</v>
      </c>
      <c r="AU1068">
        <v>60.291666999999997</v>
      </c>
      <c r="AV1068">
        <v>60.125</v>
      </c>
      <c r="AW1068">
        <v>59.416666999999997</v>
      </c>
      <c r="AX1068">
        <v>58.583333000000003</v>
      </c>
      <c r="AY1068">
        <v>58.041666999999997</v>
      </c>
      <c r="AZ1068">
        <v>57.708333000000003</v>
      </c>
      <c r="BA1068">
        <v>56.833333000000003</v>
      </c>
      <c r="BB1068">
        <v>57.791666999999997</v>
      </c>
      <c r="BC1068">
        <v>60.25</v>
      </c>
      <c r="BD1068">
        <v>63.708333000000003</v>
      </c>
      <c r="BE1068">
        <v>65.875</v>
      </c>
      <c r="BF1068">
        <v>68.583332999999996</v>
      </c>
      <c r="BG1068">
        <v>70.75</v>
      </c>
      <c r="BH1068">
        <v>72.708332999999996</v>
      </c>
      <c r="BI1068">
        <v>74.041667000000004</v>
      </c>
      <c r="BJ1068">
        <v>75.416667000000004</v>
      </c>
      <c r="BK1068">
        <v>75.833332999999996</v>
      </c>
      <c r="BL1068">
        <v>74.708332999999996</v>
      </c>
      <c r="BM1068">
        <v>73.166667000000004</v>
      </c>
      <c r="BN1068">
        <v>71</v>
      </c>
      <c r="BO1068">
        <v>67.416667000000004</v>
      </c>
      <c r="BP1068">
        <v>64.25</v>
      </c>
      <c r="BQ1068">
        <v>63</v>
      </c>
      <c r="BR1068">
        <v>61.208333000000003</v>
      </c>
      <c r="BS1068">
        <v>-615.27480000000003</v>
      </c>
      <c r="BT1068">
        <v>-167.0668</v>
      </c>
      <c r="BU1068">
        <v>-92.657700000000006</v>
      </c>
      <c r="BV1068">
        <v>-44.746400000000001</v>
      </c>
      <c r="BW1068">
        <v>-286.48899999999998</v>
      </c>
      <c r="BX1068">
        <v>-534.10810000000004</v>
      </c>
      <c r="BY1068">
        <v>238.4033</v>
      </c>
      <c r="BZ1068">
        <v>389.7269</v>
      </c>
      <c r="CA1068">
        <v>474.7842</v>
      </c>
      <c r="CB1068">
        <v>-166.62880000000001</v>
      </c>
      <c r="CC1068">
        <v>-332.93380000000002</v>
      </c>
      <c r="CD1068">
        <v>-365.86680000000001</v>
      </c>
      <c r="CE1068">
        <v>-460.15820000000002</v>
      </c>
      <c r="CF1068">
        <v>-957.78530000000001</v>
      </c>
      <c r="CG1068">
        <v>-740.07010000000002</v>
      </c>
      <c r="CH1068">
        <v>-1039.8869999999999</v>
      </c>
      <c r="CI1068">
        <v>-774.14819999999997</v>
      </c>
      <c r="CJ1068">
        <v>-736.97389999999996</v>
      </c>
      <c r="CK1068">
        <v>-121.6127</v>
      </c>
      <c r="CL1068">
        <v>2076.4589999999998</v>
      </c>
      <c r="CM1068">
        <v>2171.3389999999999</v>
      </c>
      <c r="CN1068">
        <v>324.82170000000002</v>
      </c>
      <c r="CO1068">
        <v>-370.94200000000001</v>
      </c>
      <c r="CP1068">
        <v>-216.94820000000001</v>
      </c>
      <c r="CQ1068">
        <v>31008.86</v>
      </c>
      <c r="CR1068">
        <v>17560.21</v>
      </c>
      <c r="CS1068">
        <v>16051.77</v>
      </c>
      <c r="CT1068">
        <v>16008.63</v>
      </c>
      <c r="CU1068">
        <v>12359.67</v>
      </c>
      <c r="CV1068">
        <v>8477.2440000000006</v>
      </c>
      <c r="CW1068">
        <v>7775.7420000000002</v>
      </c>
      <c r="CX1068">
        <v>7808.9269999999997</v>
      </c>
      <c r="CY1068">
        <v>13208.92</v>
      </c>
      <c r="CZ1068">
        <v>13308.31</v>
      </c>
      <c r="DA1068">
        <v>15705.82</v>
      </c>
      <c r="DB1068">
        <v>18537.34</v>
      </c>
      <c r="DC1068">
        <v>22352.32</v>
      </c>
      <c r="DD1068">
        <v>22713.29</v>
      </c>
      <c r="DE1068">
        <v>23314.59</v>
      </c>
      <c r="DF1068">
        <v>23281.33</v>
      </c>
      <c r="DG1068">
        <v>29837.62</v>
      </c>
      <c r="DH1068">
        <v>28309.13</v>
      </c>
      <c r="DI1068">
        <v>29038.66</v>
      </c>
      <c r="DJ1068">
        <v>28205.25</v>
      </c>
      <c r="DK1068">
        <v>29856.81</v>
      </c>
      <c r="DL1068">
        <v>24627.32</v>
      </c>
      <c r="DM1068">
        <v>19021.43</v>
      </c>
      <c r="DN1068">
        <v>15975.05</v>
      </c>
      <c r="DO1068">
        <v>20</v>
      </c>
      <c r="DP1068">
        <v>21</v>
      </c>
    </row>
    <row r="1069" spans="1:120" hidden="1" x14ac:dyDescent="0.25">
      <c r="A1069" t="str">
        <f t="shared" si="16"/>
        <v>Industry_Type-6. Schools_Elect DA 1-4 (1PM-9PM) with Weekends_44398_20-21</v>
      </c>
      <c r="B1069" t="s">
        <v>62</v>
      </c>
      <c r="C1069" t="s">
        <v>220</v>
      </c>
      <c r="D1069" t="s">
        <v>61</v>
      </c>
      <c r="E1069" t="s">
        <v>61</v>
      </c>
      <c r="F1069" t="s">
        <v>61</v>
      </c>
      <c r="G1069" t="s">
        <v>40</v>
      </c>
      <c r="H1069" t="s">
        <v>61</v>
      </c>
      <c r="I1069" t="s">
        <v>61</v>
      </c>
      <c r="J1069" t="s">
        <v>61</v>
      </c>
      <c r="K1069" t="s">
        <v>264</v>
      </c>
      <c r="L1069" s="18">
        <v>44398</v>
      </c>
      <c r="M1069">
        <v>20</v>
      </c>
      <c r="N1069">
        <v>21</v>
      </c>
      <c r="O1069" t="s">
        <v>263</v>
      </c>
      <c r="P1069">
        <v>1</v>
      </c>
      <c r="Q1069">
        <v>1</v>
      </c>
      <c r="R1069">
        <v>0</v>
      </c>
      <c r="S1069">
        <v>0</v>
      </c>
      <c r="T1069">
        <v>1</v>
      </c>
      <c r="U1069">
        <v>0</v>
      </c>
      <c r="V1069">
        <v>1</v>
      </c>
      <c r="W1069">
        <v>554.04</v>
      </c>
      <c r="X1069">
        <v>529.55999999999995</v>
      </c>
      <c r="Y1069">
        <v>514.44000000000005</v>
      </c>
      <c r="Z1069">
        <v>532.79999999999995</v>
      </c>
      <c r="AA1069">
        <v>667.44</v>
      </c>
      <c r="AB1069">
        <v>723.96</v>
      </c>
      <c r="AC1069">
        <v>791.28</v>
      </c>
      <c r="AD1069">
        <v>799.2</v>
      </c>
      <c r="AE1069">
        <v>844.92</v>
      </c>
      <c r="AF1069">
        <v>891.72</v>
      </c>
      <c r="AG1069">
        <v>920.88</v>
      </c>
      <c r="AH1069">
        <v>931.32</v>
      </c>
      <c r="AI1069">
        <v>959.04</v>
      </c>
      <c r="AJ1069">
        <v>964.44</v>
      </c>
      <c r="AK1069">
        <v>974.16</v>
      </c>
      <c r="AL1069">
        <v>915.48</v>
      </c>
      <c r="AM1069">
        <v>823.32</v>
      </c>
      <c r="AN1069">
        <v>752.4</v>
      </c>
      <c r="AO1069">
        <v>713.16</v>
      </c>
      <c r="AP1069">
        <v>666</v>
      </c>
      <c r="AQ1069">
        <v>663.12</v>
      </c>
      <c r="AR1069">
        <v>642.96</v>
      </c>
      <c r="AS1069">
        <v>609.48</v>
      </c>
      <c r="AT1069">
        <v>584.28</v>
      </c>
      <c r="AU1069">
        <v>61</v>
      </c>
      <c r="AV1069">
        <v>60.5</v>
      </c>
      <c r="AW1069">
        <v>60</v>
      </c>
      <c r="AX1069">
        <v>59</v>
      </c>
      <c r="AY1069">
        <v>59</v>
      </c>
      <c r="AZ1069">
        <v>59</v>
      </c>
      <c r="BA1069">
        <v>58</v>
      </c>
      <c r="BB1069">
        <v>61.5</v>
      </c>
      <c r="BC1069">
        <v>64</v>
      </c>
      <c r="BD1069">
        <v>68</v>
      </c>
      <c r="BE1069">
        <v>69.5</v>
      </c>
      <c r="BF1069">
        <v>69</v>
      </c>
      <c r="BG1069">
        <v>72</v>
      </c>
      <c r="BH1069">
        <v>76.5</v>
      </c>
      <c r="BI1069">
        <v>77.5</v>
      </c>
      <c r="BJ1069">
        <v>78</v>
      </c>
      <c r="BK1069">
        <v>76</v>
      </c>
      <c r="BL1069">
        <v>72.5</v>
      </c>
      <c r="BM1069">
        <v>69.5</v>
      </c>
      <c r="BN1069">
        <v>66.5</v>
      </c>
      <c r="BO1069">
        <v>64</v>
      </c>
      <c r="BP1069">
        <v>61.5</v>
      </c>
      <c r="BQ1069">
        <v>62</v>
      </c>
      <c r="BR1069">
        <v>60.5</v>
      </c>
      <c r="BS1069">
        <v>-4.5504759999999997</v>
      </c>
      <c r="BT1069">
        <v>3.423584</v>
      </c>
      <c r="BU1069">
        <v>14.70087</v>
      </c>
      <c r="BV1069">
        <v>2.6931150000000001</v>
      </c>
      <c r="BW1069">
        <v>-30.464289999999998</v>
      </c>
      <c r="BX1069">
        <v>13.22955</v>
      </c>
      <c r="BY1069">
        <v>2.5283199999999999</v>
      </c>
      <c r="BZ1069">
        <v>10.949769999999999</v>
      </c>
      <c r="CA1069">
        <v>9.1517940000000007</v>
      </c>
      <c r="CB1069">
        <v>-4.1318359999999998</v>
      </c>
      <c r="CC1069">
        <v>-2.939819</v>
      </c>
      <c r="CD1069">
        <v>16.02948</v>
      </c>
      <c r="CE1069">
        <v>11.076230000000001</v>
      </c>
      <c r="CF1069">
        <v>0.35302729999999999</v>
      </c>
      <c r="CG1069">
        <v>-18.390080000000001</v>
      </c>
      <c r="CH1069">
        <v>16.205079999999999</v>
      </c>
      <c r="CI1069">
        <v>31.534790000000001</v>
      </c>
      <c r="CJ1069">
        <v>51.237119999999997</v>
      </c>
      <c r="CK1069">
        <v>64.156980000000004</v>
      </c>
      <c r="CL1069">
        <v>40.540410000000001</v>
      </c>
      <c r="CM1069">
        <v>20.335570000000001</v>
      </c>
      <c r="CN1069">
        <v>20.73273</v>
      </c>
      <c r="CO1069">
        <v>20.40973</v>
      </c>
      <c r="CP1069">
        <v>-20.426089999999999</v>
      </c>
      <c r="CQ1069">
        <v>39.084899999999998</v>
      </c>
      <c r="CR1069">
        <v>43.600760000000001</v>
      </c>
      <c r="CS1069">
        <v>18.450859999999999</v>
      </c>
      <c r="CT1069">
        <v>16.13955</v>
      </c>
      <c r="CU1069">
        <v>92.486760000000004</v>
      </c>
      <c r="CV1069">
        <v>14.129949999999999</v>
      </c>
      <c r="CW1069">
        <v>15.97425</v>
      </c>
      <c r="CX1069">
        <v>22.312950000000001</v>
      </c>
      <c r="CY1069">
        <v>30.460709999999999</v>
      </c>
      <c r="CZ1069">
        <v>53.914479999999998</v>
      </c>
      <c r="DA1069">
        <v>72.332449999999994</v>
      </c>
      <c r="DB1069">
        <v>90.57526</v>
      </c>
      <c r="DC1069">
        <v>92.225059999999999</v>
      </c>
      <c r="DD1069">
        <v>139.13730000000001</v>
      </c>
      <c r="DE1069">
        <v>186.8503</v>
      </c>
      <c r="DF1069">
        <v>121.304</v>
      </c>
      <c r="DG1069">
        <v>146.8647</v>
      </c>
      <c r="DH1069">
        <v>124.0874</v>
      </c>
      <c r="DI1069">
        <v>112.8989</v>
      </c>
      <c r="DJ1069">
        <v>54.905889999999999</v>
      </c>
      <c r="DK1069">
        <v>46.648510000000002</v>
      </c>
      <c r="DL1069">
        <v>40.674030000000002</v>
      </c>
      <c r="DM1069">
        <v>33.828150000000001</v>
      </c>
      <c r="DN1069">
        <v>39.676360000000003</v>
      </c>
      <c r="DO1069">
        <v>20</v>
      </c>
      <c r="DP1069">
        <v>21</v>
      </c>
    </row>
    <row r="1070" spans="1:120" hidden="1" x14ac:dyDescent="0.25">
      <c r="A1070" t="str">
        <f t="shared" si="16"/>
        <v>sublap_id-SLAP_PGCC_Elect DA 1-4 (1PM-9PM) with Weekends_44398_20-21</v>
      </c>
      <c r="B1070" t="s">
        <v>62</v>
      </c>
      <c r="C1070" t="s">
        <v>299</v>
      </c>
      <c r="D1070" t="s">
        <v>61</v>
      </c>
      <c r="E1070" t="s">
        <v>300</v>
      </c>
      <c r="F1070" t="s">
        <v>61</v>
      </c>
      <c r="G1070" t="s">
        <v>61</v>
      </c>
      <c r="H1070" t="s">
        <v>61</v>
      </c>
      <c r="I1070" t="s">
        <v>61</v>
      </c>
      <c r="J1070" t="s">
        <v>61</v>
      </c>
      <c r="K1070" t="s">
        <v>264</v>
      </c>
      <c r="L1070" s="18">
        <v>44398</v>
      </c>
      <c r="M1070">
        <v>20</v>
      </c>
      <c r="N1070">
        <v>21</v>
      </c>
      <c r="O1070" t="s">
        <v>263</v>
      </c>
      <c r="P1070">
        <v>6</v>
      </c>
      <c r="Q1070">
        <v>6</v>
      </c>
      <c r="R1070">
        <v>0</v>
      </c>
      <c r="S1070">
        <v>0</v>
      </c>
      <c r="T1070">
        <v>1</v>
      </c>
      <c r="U1070">
        <v>1</v>
      </c>
      <c r="V1070">
        <v>1</v>
      </c>
      <c r="W1070">
        <v>4389.192</v>
      </c>
      <c r="X1070">
        <v>4171.0119999999997</v>
      </c>
      <c r="Y1070">
        <v>4044.1559999999999</v>
      </c>
      <c r="Z1070">
        <v>4094.56</v>
      </c>
      <c r="AA1070">
        <v>4145.6000000000004</v>
      </c>
      <c r="AB1070">
        <v>4323.5839999999998</v>
      </c>
      <c r="AC1070">
        <v>4110.08</v>
      </c>
      <c r="AD1070">
        <v>3599.3679999999999</v>
      </c>
      <c r="AE1070">
        <v>2911.7919999999999</v>
      </c>
      <c r="AF1070">
        <v>3150.38</v>
      </c>
      <c r="AG1070">
        <v>3722.0039999999999</v>
      </c>
      <c r="AH1070">
        <v>3993.348</v>
      </c>
      <c r="AI1070">
        <v>4160.0159999999996</v>
      </c>
      <c r="AJ1070">
        <v>4826.152</v>
      </c>
      <c r="AK1070">
        <v>4802.4160000000002</v>
      </c>
      <c r="AL1070">
        <v>5087.232</v>
      </c>
      <c r="AM1070">
        <v>4931.6840000000002</v>
      </c>
      <c r="AN1070">
        <v>4752.2879999999996</v>
      </c>
      <c r="AO1070">
        <v>4730.4840000000004</v>
      </c>
      <c r="AP1070">
        <v>3852.94</v>
      </c>
      <c r="AQ1070">
        <v>3587.8159999999998</v>
      </c>
      <c r="AR1070">
        <v>3937.36</v>
      </c>
      <c r="AS1070">
        <v>4787.1279999999997</v>
      </c>
      <c r="AT1070">
        <v>4635.0439999999999</v>
      </c>
      <c r="AU1070">
        <v>56.666666999999997</v>
      </c>
      <c r="AV1070">
        <v>56.25</v>
      </c>
      <c r="AW1070">
        <v>56.5</v>
      </c>
      <c r="AX1070">
        <v>55.916666999999997</v>
      </c>
      <c r="AY1070">
        <v>55.666666999999997</v>
      </c>
      <c r="AZ1070">
        <v>55.583333000000003</v>
      </c>
      <c r="BA1070">
        <v>54.666666999999997</v>
      </c>
      <c r="BB1070">
        <v>55</v>
      </c>
      <c r="BC1070">
        <v>56.416666999999997</v>
      </c>
      <c r="BD1070">
        <v>58.25</v>
      </c>
      <c r="BE1070">
        <v>60.333333000000003</v>
      </c>
      <c r="BF1070">
        <v>62.833333000000003</v>
      </c>
      <c r="BG1070">
        <v>64</v>
      </c>
      <c r="BH1070">
        <v>64.916667000000004</v>
      </c>
      <c r="BI1070">
        <v>65.166667000000004</v>
      </c>
      <c r="BJ1070">
        <v>65.166667000000004</v>
      </c>
      <c r="BK1070">
        <v>65.666667000000004</v>
      </c>
      <c r="BL1070">
        <v>64.833332999999996</v>
      </c>
      <c r="BM1070">
        <v>63.833333000000003</v>
      </c>
      <c r="BN1070">
        <v>62.75</v>
      </c>
      <c r="BO1070">
        <v>60.583333000000003</v>
      </c>
      <c r="BP1070">
        <v>58.5</v>
      </c>
      <c r="BQ1070">
        <v>57.833333000000003</v>
      </c>
      <c r="BR1070">
        <v>57.083333000000003</v>
      </c>
      <c r="BS1070">
        <v>-67.770780000000002</v>
      </c>
      <c r="BT1070">
        <v>-126.0835</v>
      </c>
      <c r="BU1070">
        <v>-90.619990000000001</v>
      </c>
      <c r="BV1070">
        <v>-106.41549999999999</v>
      </c>
      <c r="BW1070">
        <v>-165.6344</v>
      </c>
      <c r="BX1070">
        <v>-426.0376</v>
      </c>
      <c r="BY1070">
        <v>6.391972</v>
      </c>
      <c r="BZ1070">
        <v>292.14229999999998</v>
      </c>
      <c r="CA1070">
        <v>436.44080000000002</v>
      </c>
      <c r="CB1070">
        <v>-133.22030000000001</v>
      </c>
      <c r="CC1070">
        <v>-251.19110000000001</v>
      </c>
      <c r="CD1070">
        <v>-217.27080000000001</v>
      </c>
      <c r="CE1070">
        <v>-161.1925</v>
      </c>
      <c r="CF1070">
        <v>-600.94849999999997</v>
      </c>
      <c r="CG1070">
        <v>-486.38810000000001</v>
      </c>
      <c r="CH1070">
        <v>-748.48040000000003</v>
      </c>
      <c r="CI1070">
        <v>-510.17410000000001</v>
      </c>
      <c r="CJ1070">
        <v>-505.82659999999998</v>
      </c>
      <c r="CK1070">
        <v>-503.01819999999998</v>
      </c>
      <c r="CL1070">
        <v>190.8246</v>
      </c>
      <c r="CM1070">
        <v>283.83699999999999</v>
      </c>
      <c r="CN1070">
        <v>59.620699999999999</v>
      </c>
      <c r="CO1070">
        <v>-274.2559</v>
      </c>
      <c r="CP1070">
        <v>-157.69980000000001</v>
      </c>
      <c r="CQ1070">
        <v>6600.2569999999996</v>
      </c>
      <c r="CR1070">
        <v>10796.94</v>
      </c>
      <c r="CS1070">
        <v>10147.06</v>
      </c>
      <c r="CT1070">
        <v>10931.65</v>
      </c>
      <c r="CU1070">
        <v>7999.0079999999998</v>
      </c>
      <c r="CV1070">
        <v>5790.4380000000001</v>
      </c>
      <c r="CW1070">
        <v>5752.777</v>
      </c>
      <c r="CX1070">
        <v>5862.55</v>
      </c>
      <c r="CY1070">
        <v>9219.5149999999994</v>
      </c>
      <c r="CZ1070">
        <v>8514.4500000000007</v>
      </c>
      <c r="DA1070">
        <v>10760.48</v>
      </c>
      <c r="DB1070">
        <v>12751.69</v>
      </c>
      <c r="DC1070">
        <v>14708.37</v>
      </c>
      <c r="DD1070">
        <v>14575.02</v>
      </c>
      <c r="DE1070">
        <v>14755.82</v>
      </c>
      <c r="DF1070">
        <v>14353.3</v>
      </c>
      <c r="DG1070">
        <v>17981.05</v>
      </c>
      <c r="DH1070">
        <v>17533.330000000002</v>
      </c>
      <c r="DI1070">
        <v>17187.189999999999</v>
      </c>
      <c r="DJ1070">
        <v>17480.96</v>
      </c>
      <c r="DK1070">
        <v>17032.93</v>
      </c>
      <c r="DL1070">
        <v>12689.22</v>
      </c>
      <c r="DM1070">
        <v>9660.0689999999995</v>
      </c>
      <c r="DN1070">
        <v>5746.7830000000004</v>
      </c>
      <c r="DO1070">
        <v>20</v>
      </c>
      <c r="DP1070">
        <v>21</v>
      </c>
    </row>
    <row r="1071" spans="1:120" hidden="1" x14ac:dyDescent="0.25">
      <c r="A1071" t="str">
        <f t="shared" si="16"/>
        <v>sublap_id-SLAP_PGST_Elect DA 1-4 (1PM-9PM) with Weekends_44398_20-21</v>
      </c>
      <c r="B1071" t="s">
        <v>62</v>
      </c>
      <c r="C1071" t="s">
        <v>285</v>
      </c>
      <c r="D1071" t="s">
        <v>61</v>
      </c>
      <c r="E1071" t="s">
        <v>286</v>
      </c>
      <c r="F1071" t="s">
        <v>61</v>
      </c>
      <c r="G1071" t="s">
        <v>61</v>
      </c>
      <c r="H1071" t="s">
        <v>61</v>
      </c>
      <c r="I1071" t="s">
        <v>61</v>
      </c>
      <c r="J1071" t="s">
        <v>61</v>
      </c>
      <c r="K1071" t="s">
        <v>264</v>
      </c>
      <c r="L1071" s="18">
        <v>44398</v>
      </c>
      <c r="M1071">
        <v>20</v>
      </c>
      <c r="N1071">
        <v>21</v>
      </c>
      <c r="O1071" t="s">
        <v>263</v>
      </c>
      <c r="P1071">
        <v>12</v>
      </c>
      <c r="Q1071">
        <v>11</v>
      </c>
      <c r="R1071">
        <v>0</v>
      </c>
      <c r="S1071">
        <v>1</v>
      </c>
      <c r="T1071">
        <v>1</v>
      </c>
      <c r="U1071">
        <v>1</v>
      </c>
      <c r="V1071">
        <v>1</v>
      </c>
      <c r="W1071">
        <v>3600.8683999999998</v>
      </c>
      <c r="X1071">
        <v>3281.8162000000002</v>
      </c>
      <c r="Y1071">
        <v>3253.8098</v>
      </c>
      <c r="Z1071">
        <v>3209.7415000000001</v>
      </c>
      <c r="AA1071">
        <v>3355.6995999999999</v>
      </c>
      <c r="AB1071">
        <v>3529.7737999999999</v>
      </c>
      <c r="AC1071">
        <v>3367.0396000000001</v>
      </c>
      <c r="AD1071">
        <v>3396.4211</v>
      </c>
      <c r="AE1071">
        <v>3304.5675999999999</v>
      </c>
      <c r="AF1071">
        <v>3466.4204</v>
      </c>
      <c r="AG1071">
        <v>3370.2284</v>
      </c>
      <c r="AH1071">
        <v>3590.2930999999999</v>
      </c>
      <c r="AI1071">
        <v>3949.7051000000001</v>
      </c>
      <c r="AJ1071">
        <v>3817.0340999999999</v>
      </c>
      <c r="AK1071">
        <v>3523.8861999999999</v>
      </c>
      <c r="AL1071">
        <v>3672.2215000000001</v>
      </c>
      <c r="AM1071">
        <v>3655.1781999999998</v>
      </c>
      <c r="AN1071">
        <v>3650.5875999999998</v>
      </c>
      <c r="AO1071">
        <v>3184.4095000000002</v>
      </c>
      <c r="AP1071">
        <v>2431.4149000000002</v>
      </c>
      <c r="AQ1071">
        <v>2372.8964000000001</v>
      </c>
      <c r="AR1071">
        <v>3120.6185</v>
      </c>
      <c r="AS1071">
        <v>3267.7417999999998</v>
      </c>
      <c r="AT1071">
        <v>3227.3344999999999</v>
      </c>
      <c r="AU1071">
        <v>72</v>
      </c>
      <c r="AV1071">
        <v>71</v>
      </c>
      <c r="AW1071">
        <v>70</v>
      </c>
      <c r="AX1071">
        <v>69.5</v>
      </c>
      <c r="AY1071">
        <v>68.5</v>
      </c>
      <c r="AZ1071">
        <v>69</v>
      </c>
      <c r="BA1071">
        <v>68.5</v>
      </c>
      <c r="BB1071">
        <v>68.5</v>
      </c>
      <c r="BC1071">
        <v>71</v>
      </c>
      <c r="BD1071">
        <v>74.5</v>
      </c>
      <c r="BE1071">
        <v>77.5</v>
      </c>
      <c r="BF1071">
        <v>80.5</v>
      </c>
      <c r="BG1071">
        <v>82.5</v>
      </c>
      <c r="BH1071">
        <v>85.5</v>
      </c>
      <c r="BI1071">
        <v>88.5</v>
      </c>
      <c r="BJ1071">
        <v>90.5</v>
      </c>
      <c r="BK1071">
        <v>92.5</v>
      </c>
      <c r="BL1071">
        <v>93</v>
      </c>
      <c r="BM1071">
        <v>93.5</v>
      </c>
      <c r="BN1071">
        <v>90.5</v>
      </c>
      <c r="BO1071">
        <v>85</v>
      </c>
      <c r="BP1071">
        <v>79.5</v>
      </c>
      <c r="BQ1071">
        <v>77.5</v>
      </c>
      <c r="BR1071">
        <v>75</v>
      </c>
      <c r="BS1071">
        <v>-664.66380000000004</v>
      </c>
      <c r="BT1071">
        <v>-181.83320000000001</v>
      </c>
      <c r="BU1071">
        <v>-176.18960000000001</v>
      </c>
      <c r="BV1071">
        <v>-105.3947</v>
      </c>
      <c r="BW1071">
        <v>-172.5523</v>
      </c>
      <c r="BX1071">
        <v>-195.26480000000001</v>
      </c>
      <c r="BY1071">
        <v>101.1781</v>
      </c>
      <c r="BZ1071">
        <v>66.644270000000006</v>
      </c>
      <c r="CA1071">
        <v>127.39879999999999</v>
      </c>
      <c r="CB1071">
        <v>159.01439999999999</v>
      </c>
      <c r="CC1071">
        <v>116.79510000000001</v>
      </c>
      <c r="CD1071">
        <v>-40.274419999999999</v>
      </c>
      <c r="CE1071">
        <v>-285.14170000000001</v>
      </c>
      <c r="CF1071">
        <v>-91.22184</v>
      </c>
      <c r="CG1071">
        <v>99.235460000000003</v>
      </c>
      <c r="CH1071">
        <v>-82.077809999999999</v>
      </c>
      <c r="CI1071">
        <v>-109.7569</v>
      </c>
      <c r="CJ1071">
        <v>-90.582279999999997</v>
      </c>
      <c r="CK1071">
        <v>369.34449999999998</v>
      </c>
      <c r="CL1071">
        <v>1180.171</v>
      </c>
      <c r="CM1071">
        <v>1193.3320000000001</v>
      </c>
      <c r="CN1071">
        <v>319.77510000000001</v>
      </c>
      <c r="CO1071">
        <v>13.603859999999999</v>
      </c>
      <c r="CP1071">
        <v>40.50665</v>
      </c>
      <c r="CQ1071">
        <v>20299.669999999998</v>
      </c>
      <c r="CR1071">
        <v>4474.0209999999997</v>
      </c>
      <c r="CS1071">
        <v>3811.0309999999999</v>
      </c>
      <c r="CT1071">
        <v>3041.12</v>
      </c>
      <c r="CU1071">
        <v>2584.7249999999999</v>
      </c>
      <c r="CV1071">
        <v>1617.3119999999999</v>
      </c>
      <c r="CW1071">
        <v>920.88890000000004</v>
      </c>
      <c r="CX1071">
        <v>973.29819999999995</v>
      </c>
      <c r="CY1071">
        <v>2211.6860000000001</v>
      </c>
      <c r="CZ1071">
        <v>3047.7370000000001</v>
      </c>
      <c r="DA1071">
        <v>2568.502</v>
      </c>
      <c r="DB1071">
        <v>2671.7710000000002</v>
      </c>
      <c r="DC1071">
        <v>4267.6109999999999</v>
      </c>
      <c r="DD1071">
        <v>4503.42</v>
      </c>
      <c r="DE1071">
        <v>4931.3459999999995</v>
      </c>
      <c r="DF1071">
        <v>5074.5330000000004</v>
      </c>
      <c r="DG1071">
        <v>7388.4719999999998</v>
      </c>
      <c r="DH1071">
        <v>6575.02</v>
      </c>
      <c r="DI1071">
        <v>8011.5169999999998</v>
      </c>
      <c r="DJ1071">
        <v>6840.1670000000004</v>
      </c>
      <c r="DK1071">
        <v>8783.7420000000002</v>
      </c>
      <c r="DL1071">
        <v>8480.125</v>
      </c>
      <c r="DM1071">
        <v>6472.4489999999996</v>
      </c>
      <c r="DN1071">
        <v>7267.9939999999997</v>
      </c>
      <c r="DO1071">
        <v>20</v>
      </c>
      <c r="DP1071">
        <v>21</v>
      </c>
    </row>
    <row r="1072" spans="1:120" hidden="1" x14ac:dyDescent="0.25">
      <c r="A1072" t="str">
        <f t="shared" si="16"/>
        <v>LCA-Stockton_Elect DA 1-4 (1PM-9PM) with Weekends_44398_20-21</v>
      </c>
      <c r="B1072" t="s">
        <v>62</v>
      </c>
      <c r="C1072" t="s">
        <v>213</v>
      </c>
      <c r="D1072" t="s">
        <v>39</v>
      </c>
      <c r="E1072" t="s">
        <v>61</v>
      </c>
      <c r="F1072" t="s">
        <v>61</v>
      </c>
      <c r="G1072" t="s">
        <v>61</v>
      </c>
      <c r="H1072" t="s">
        <v>61</v>
      </c>
      <c r="I1072" t="s">
        <v>61</v>
      </c>
      <c r="J1072" t="s">
        <v>61</v>
      </c>
      <c r="K1072" t="s">
        <v>264</v>
      </c>
      <c r="L1072" s="18">
        <v>44398</v>
      </c>
      <c r="M1072">
        <v>20</v>
      </c>
      <c r="N1072">
        <v>21</v>
      </c>
      <c r="O1072" t="s">
        <v>263</v>
      </c>
      <c r="P1072">
        <v>12</v>
      </c>
      <c r="Q1072">
        <v>11</v>
      </c>
      <c r="R1072">
        <v>0</v>
      </c>
      <c r="S1072">
        <v>1</v>
      </c>
      <c r="T1072">
        <v>1</v>
      </c>
      <c r="U1072">
        <v>1</v>
      </c>
      <c r="V1072">
        <v>1</v>
      </c>
      <c r="W1072">
        <v>3600.8683999999998</v>
      </c>
      <c r="X1072">
        <v>3281.8162000000002</v>
      </c>
      <c r="Y1072">
        <v>3253.8098</v>
      </c>
      <c r="Z1072">
        <v>3209.7415000000001</v>
      </c>
      <c r="AA1072">
        <v>3355.6995999999999</v>
      </c>
      <c r="AB1072">
        <v>3529.7737999999999</v>
      </c>
      <c r="AC1072">
        <v>3367.0396000000001</v>
      </c>
      <c r="AD1072">
        <v>3396.4211</v>
      </c>
      <c r="AE1072">
        <v>3304.5675999999999</v>
      </c>
      <c r="AF1072">
        <v>3466.4204</v>
      </c>
      <c r="AG1072">
        <v>3370.2284</v>
      </c>
      <c r="AH1072">
        <v>3590.2930999999999</v>
      </c>
      <c r="AI1072">
        <v>3949.7051000000001</v>
      </c>
      <c r="AJ1072">
        <v>3817.0340999999999</v>
      </c>
      <c r="AK1072">
        <v>3523.8861999999999</v>
      </c>
      <c r="AL1072">
        <v>3672.2215000000001</v>
      </c>
      <c r="AM1072">
        <v>3655.1781999999998</v>
      </c>
      <c r="AN1072">
        <v>3650.5875999999998</v>
      </c>
      <c r="AO1072">
        <v>3184.4095000000002</v>
      </c>
      <c r="AP1072">
        <v>2431.4149000000002</v>
      </c>
      <c r="AQ1072">
        <v>2372.8964000000001</v>
      </c>
      <c r="AR1072">
        <v>3120.6185</v>
      </c>
      <c r="AS1072">
        <v>3267.7417999999998</v>
      </c>
      <c r="AT1072">
        <v>3227.3344999999999</v>
      </c>
      <c r="AU1072">
        <v>72</v>
      </c>
      <c r="AV1072">
        <v>71</v>
      </c>
      <c r="AW1072">
        <v>70</v>
      </c>
      <c r="AX1072">
        <v>69.5</v>
      </c>
      <c r="AY1072">
        <v>68.5</v>
      </c>
      <c r="AZ1072">
        <v>69</v>
      </c>
      <c r="BA1072">
        <v>68.5</v>
      </c>
      <c r="BB1072">
        <v>68.5</v>
      </c>
      <c r="BC1072">
        <v>71</v>
      </c>
      <c r="BD1072">
        <v>74.5</v>
      </c>
      <c r="BE1072">
        <v>77.5</v>
      </c>
      <c r="BF1072">
        <v>80.5</v>
      </c>
      <c r="BG1072">
        <v>82.5</v>
      </c>
      <c r="BH1072">
        <v>85.5</v>
      </c>
      <c r="BI1072">
        <v>88.5</v>
      </c>
      <c r="BJ1072">
        <v>90.5</v>
      </c>
      <c r="BK1072">
        <v>92.5</v>
      </c>
      <c r="BL1072">
        <v>93</v>
      </c>
      <c r="BM1072">
        <v>93.5</v>
      </c>
      <c r="BN1072">
        <v>90.5</v>
      </c>
      <c r="BO1072">
        <v>85</v>
      </c>
      <c r="BP1072">
        <v>79.5</v>
      </c>
      <c r="BQ1072">
        <v>77.5</v>
      </c>
      <c r="BR1072">
        <v>75</v>
      </c>
      <c r="BS1072">
        <v>-664.66380000000004</v>
      </c>
      <c r="BT1072">
        <v>-181.83320000000001</v>
      </c>
      <c r="BU1072">
        <v>-176.18960000000001</v>
      </c>
      <c r="BV1072">
        <v>-105.3947</v>
      </c>
      <c r="BW1072">
        <v>-172.5523</v>
      </c>
      <c r="BX1072">
        <v>-195.26480000000001</v>
      </c>
      <c r="BY1072">
        <v>101.1781</v>
      </c>
      <c r="BZ1072">
        <v>66.644270000000006</v>
      </c>
      <c r="CA1072">
        <v>127.39879999999999</v>
      </c>
      <c r="CB1072">
        <v>159.01439999999999</v>
      </c>
      <c r="CC1072">
        <v>116.79510000000001</v>
      </c>
      <c r="CD1072">
        <v>-40.274419999999999</v>
      </c>
      <c r="CE1072">
        <v>-285.14170000000001</v>
      </c>
      <c r="CF1072">
        <v>-91.22184</v>
      </c>
      <c r="CG1072">
        <v>99.235460000000003</v>
      </c>
      <c r="CH1072">
        <v>-82.077809999999999</v>
      </c>
      <c r="CI1072">
        <v>-109.7569</v>
      </c>
      <c r="CJ1072">
        <v>-90.582279999999997</v>
      </c>
      <c r="CK1072">
        <v>369.34449999999998</v>
      </c>
      <c r="CL1072">
        <v>1180.171</v>
      </c>
      <c r="CM1072">
        <v>1193.3320000000001</v>
      </c>
      <c r="CN1072">
        <v>319.77510000000001</v>
      </c>
      <c r="CO1072">
        <v>13.603859999999999</v>
      </c>
      <c r="CP1072">
        <v>40.50665</v>
      </c>
      <c r="CQ1072">
        <v>20299.669999999998</v>
      </c>
      <c r="CR1072">
        <v>4474.0209999999997</v>
      </c>
      <c r="CS1072">
        <v>3811.0309999999999</v>
      </c>
      <c r="CT1072">
        <v>3041.12</v>
      </c>
      <c r="CU1072">
        <v>2584.7249999999999</v>
      </c>
      <c r="CV1072">
        <v>1617.3119999999999</v>
      </c>
      <c r="CW1072">
        <v>920.88890000000004</v>
      </c>
      <c r="CX1072">
        <v>973.29819999999995</v>
      </c>
      <c r="CY1072">
        <v>2211.6860000000001</v>
      </c>
      <c r="CZ1072">
        <v>3047.7370000000001</v>
      </c>
      <c r="DA1072">
        <v>2568.502</v>
      </c>
      <c r="DB1072">
        <v>2671.7710000000002</v>
      </c>
      <c r="DC1072">
        <v>4267.6109999999999</v>
      </c>
      <c r="DD1072">
        <v>4503.42</v>
      </c>
      <c r="DE1072">
        <v>4931.3459999999995</v>
      </c>
      <c r="DF1072">
        <v>5074.5330000000004</v>
      </c>
      <c r="DG1072">
        <v>7388.4719999999998</v>
      </c>
      <c r="DH1072">
        <v>6575.02</v>
      </c>
      <c r="DI1072">
        <v>8011.5169999999998</v>
      </c>
      <c r="DJ1072">
        <v>6840.1670000000004</v>
      </c>
      <c r="DK1072">
        <v>8783.7420000000002</v>
      </c>
      <c r="DL1072">
        <v>8480.125</v>
      </c>
      <c r="DM1072">
        <v>6472.4489999999996</v>
      </c>
      <c r="DN1072">
        <v>7267.9939999999997</v>
      </c>
      <c r="DO1072">
        <v>20</v>
      </c>
      <c r="DP1072">
        <v>21</v>
      </c>
    </row>
    <row r="1073" spans="1:120" hidden="1" x14ac:dyDescent="0.25">
      <c r="A1073" t="str">
        <f t="shared" si="16"/>
        <v>Industry_Type-2. Manufacturing_Elect DA 1-4 (1PM-9PM) with Weekends_44398_20-21</v>
      </c>
      <c r="B1073" t="s">
        <v>62</v>
      </c>
      <c r="C1073" t="s">
        <v>218</v>
      </c>
      <c r="D1073" t="s">
        <v>61</v>
      </c>
      <c r="E1073" t="s">
        <v>61</v>
      </c>
      <c r="F1073" t="s">
        <v>61</v>
      </c>
      <c r="G1073" t="s">
        <v>38</v>
      </c>
      <c r="H1073" t="s">
        <v>61</v>
      </c>
      <c r="I1073" t="s">
        <v>61</v>
      </c>
      <c r="J1073" t="s">
        <v>61</v>
      </c>
      <c r="K1073" t="s">
        <v>264</v>
      </c>
      <c r="L1073" s="18">
        <v>44398</v>
      </c>
      <c r="M1073">
        <v>20</v>
      </c>
      <c r="N1073">
        <v>21</v>
      </c>
      <c r="O1073" t="s">
        <v>263</v>
      </c>
      <c r="P1073">
        <v>2</v>
      </c>
      <c r="Q1073">
        <v>2</v>
      </c>
      <c r="R1073">
        <v>0</v>
      </c>
      <c r="S1073">
        <v>0</v>
      </c>
      <c r="T1073">
        <v>1</v>
      </c>
      <c r="U1073">
        <v>1</v>
      </c>
      <c r="V1073">
        <v>1</v>
      </c>
      <c r="W1073">
        <v>3291.5120000000002</v>
      </c>
      <c r="X1073">
        <v>3011.8719999999998</v>
      </c>
      <c r="Y1073">
        <v>2980.056</v>
      </c>
      <c r="Z1073">
        <v>2943.56</v>
      </c>
      <c r="AA1073">
        <v>3007.56</v>
      </c>
      <c r="AB1073">
        <v>3162.6640000000002</v>
      </c>
      <c r="AC1073">
        <v>2957.44</v>
      </c>
      <c r="AD1073">
        <v>3018.9279999999999</v>
      </c>
      <c r="AE1073">
        <v>3008.712</v>
      </c>
      <c r="AF1073">
        <v>3292.56</v>
      </c>
      <c r="AG1073">
        <v>3270.1439999999998</v>
      </c>
      <c r="AH1073">
        <v>3399.6480000000001</v>
      </c>
      <c r="AI1073">
        <v>3734.4560000000001</v>
      </c>
      <c r="AJ1073">
        <v>3694.3919999999998</v>
      </c>
      <c r="AK1073">
        <v>3498.3359999999998</v>
      </c>
      <c r="AL1073">
        <v>3553.0320000000002</v>
      </c>
      <c r="AM1073">
        <v>3474.3040000000001</v>
      </c>
      <c r="AN1073">
        <v>3401.9279999999999</v>
      </c>
      <c r="AO1073">
        <v>2982.384</v>
      </c>
      <c r="AP1073">
        <v>2560.56</v>
      </c>
      <c r="AQ1073">
        <v>2491.1759999999999</v>
      </c>
      <c r="AR1073">
        <v>3064.48</v>
      </c>
      <c r="AS1073">
        <v>3103.3679999999999</v>
      </c>
      <c r="AT1073">
        <v>3049.1439999999998</v>
      </c>
      <c r="AU1073">
        <v>67.25</v>
      </c>
      <c r="AV1073">
        <v>66.75</v>
      </c>
      <c r="AW1073">
        <v>65.75</v>
      </c>
      <c r="AX1073">
        <v>65</v>
      </c>
      <c r="AY1073">
        <v>63.75</v>
      </c>
      <c r="AZ1073">
        <v>63.75</v>
      </c>
      <c r="BA1073">
        <v>63.25</v>
      </c>
      <c r="BB1073">
        <v>64.25</v>
      </c>
      <c r="BC1073">
        <v>67.25</v>
      </c>
      <c r="BD1073">
        <v>70.75</v>
      </c>
      <c r="BE1073">
        <v>73.5</v>
      </c>
      <c r="BF1073">
        <v>76.25</v>
      </c>
      <c r="BG1073">
        <v>78.25</v>
      </c>
      <c r="BH1073">
        <v>80</v>
      </c>
      <c r="BI1073">
        <v>82.25</v>
      </c>
      <c r="BJ1073">
        <v>83.25</v>
      </c>
      <c r="BK1073">
        <v>84.5</v>
      </c>
      <c r="BL1073">
        <v>83.5</v>
      </c>
      <c r="BM1073">
        <v>83.25</v>
      </c>
      <c r="BN1073">
        <v>81</v>
      </c>
      <c r="BO1073">
        <v>76.75</v>
      </c>
      <c r="BP1073">
        <v>72.75</v>
      </c>
      <c r="BQ1073">
        <v>71</v>
      </c>
      <c r="BR1073">
        <v>68.75</v>
      </c>
      <c r="BS1073">
        <v>-518.57090000000005</v>
      </c>
      <c r="BT1073">
        <v>-113.52079999999999</v>
      </c>
      <c r="BU1073">
        <v>-95.842250000000007</v>
      </c>
      <c r="BV1073">
        <v>-22.170809999999999</v>
      </c>
      <c r="BW1073">
        <v>-66.663480000000007</v>
      </c>
      <c r="BX1073">
        <v>-131.35159999999999</v>
      </c>
      <c r="BY1073">
        <v>115.03149999999999</v>
      </c>
      <c r="BZ1073">
        <v>43.145719999999997</v>
      </c>
      <c r="CA1073">
        <v>87.034909999999996</v>
      </c>
      <c r="CB1073">
        <v>52.611759999999997</v>
      </c>
      <c r="CC1073">
        <v>12.40338</v>
      </c>
      <c r="CD1073">
        <v>-27.49689</v>
      </c>
      <c r="CE1073">
        <v>-291.11779999999999</v>
      </c>
      <c r="CF1073">
        <v>-191.696</v>
      </c>
      <c r="CG1073">
        <v>-56.94153</v>
      </c>
      <c r="CH1073">
        <v>-117.64</v>
      </c>
      <c r="CI1073">
        <v>-112.1734</v>
      </c>
      <c r="CJ1073">
        <v>-97.458309999999997</v>
      </c>
      <c r="CK1073">
        <v>249.85470000000001</v>
      </c>
      <c r="CL1073">
        <v>681.48590000000002</v>
      </c>
      <c r="CM1073">
        <v>710.66369999999995</v>
      </c>
      <c r="CN1073">
        <v>66.71799</v>
      </c>
      <c r="CO1073">
        <v>-120.34910000000001</v>
      </c>
      <c r="CP1073">
        <v>-82.891480000000001</v>
      </c>
      <c r="CQ1073">
        <v>15408.75</v>
      </c>
      <c r="CR1073">
        <v>3372.11</v>
      </c>
      <c r="CS1073">
        <v>2861.6689999999999</v>
      </c>
      <c r="CT1073">
        <v>2279.1</v>
      </c>
      <c r="CU1073">
        <v>1853.673</v>
      </c>
      <c r="CV1073">
        <v>1065.029</v>
      </c>
      <c r="CW1073">
        <v>627.51940000000002</v>
      </c>
      <c r="CX1073">
        <v>636.851</v>
      </c>
      <c r="CY1073">
        <v>1665.546</v>
      </c>
      <c r="CZ1073">
        <v>2340.0830000000001</v>
      </c>
      <c r="DA1073">
        <v>1820.2860000000001</v>
      </c>
      <c r="DB1073">
        <v>1797.6959999999999</v>
      </c>
      <c r="DC1073">
        <v>2978.692</v>
      </c>
      <c r="DD1073">
        <v>3142.6419999999998</v>
      </c>
      <c r="DE1073">
        <v>3409.4560000000001</v>
      </c>
      <c r="DF1073">
        <v>3511.502</v>
      </c>
      <c r="DG1073">
        <v>5321.67</v>
      </c>
      <c r="DH1073">
        <v>4497.4399999999996</v>
      </c>
      <c r="DI1073">
        <v>5544.73</v>
      </c>
      <c r="DJ1073">
        <v>4490.3900000000003</v>
      </c>
      <c r="DK1073">
        <v>6032.3540000000003</v>
      </c>
      <c r="DL1073">
        <v>5727.3190000000004</v>
      </c>
      <c r="DM1073">
        <v>3943.5990000000002</v>
      </c>
      <c r="DN1073">
        <v>4622.4520000000002</v>
      </c>
      <c r="DO1073">
        <v>20</v>
      </c>
      <c r="DP1073">
        <v>21</v>
      </c>
    </row>
    <row r="1074" spans="1:120" x14ac:dyDescent="0.25">
      <c r="A1074" t="str">
        <f t="shared" si="16"/>
        <v>AutoDR-No_Elect DA 1-4 (1PM-9PM) with Weekends_44398_20-21</v>
      </c>
      <c r="B1074" t="s">
        <v>62</v>
      </c>
      <c r="C1074" t="s">
        <v>321</v>
      </c>
      <c r="D1074" t="s">
        <v>61</v>
      </c>
      <c r="E1074" t="s">
        <v>61</v>
      </c>
      <c r="F1074" t="s">
        <v>61</v>
      </c>
      <c r="G1074" t="s">
        <v>61</v>
      </c>
      <c r="H1074" t="s">
        <v>97</v>
      </c>
      <c r="I1074" t="s">
        <v>61</v>
      </c>
      <c r="J1074" t="s">
        <v>61</v>
      </c>
      <c r="K1074" t="s">
        <v>264</v>
      </c>
      <c r="L1074" s="18">
        <v>44398</v>
      </c>
      <c r="M1074">
        <v>20</v>
      </c>
      <c r="N1074">
        <v>21</v>
      </c>
      <c r="O1074" t="s">
        <v>263</v>
      </c>
      <c r="P1074">
        <v>22</v>
      </c>
      <c r="Q1074">
        <v>21</v>
      </c>
      <c r="R1074">
        <v>0</v>
      </c>
      <c r="S1074">
        <v>0</v>
      </c>
      <c r="T1074">
        <v>0</v>
      </c>
      <c r="U1074">
        <v>1</v>
      </c>
      <c r="V1074">
        <v>1</v>
      </c>
      <c r="W1074">
        <v>9913.2554999999993</v>
      </c>
      <c r="X1074">
        <v>9160.7302999999993</v>
      </c>
      <c r="Y1074">
        <v>8985.8057000000008</v>
      </c>
      <c r="Z1074">
        <v>9013.1517000000003</v>
      </c>
      <c r="AA1074">
        <v>9350.2649999999994</v>
      </c>
      <c r="AB1074">
        <v>9761.4786000000004</v>
      </c>
      <c r="AC1074">
        <v>9449.6841000000004</v>
      </c>
      <c r="AD1074">
        <v>9025.1479999999992</v>
      </c>
      <c r="AE1074">
        <v>8387.2317999999996</v>
      </c>
      <c r="AF1074">
        <v>8838.7063999999991</v>
      </c>
      <c r="AG1074">
        <v>9389.4689999999991</v>
      </c>
      <c r="AH1074">
        <v>9977.5238000000008</v>
      </c>
      <c r="AI1074">
        <v>10438.406999999999</v>
      </c>
      <c r="AJ1074">
        <v>11146.728999999999</v>
      </c>
      <c r="AK1074">
        <v>10890.853999999999</v>
      </c>
      <c r="AL1074">
        <v>11272.69</v>
      </c>
      <c r="AM1074">
        <v>10981.126</v>
      </c>
      <c r="AN1074">
        <v>10711.994000000001</v>
      </c>
      <c r="AO1074">
        <v>9994.3652999999995</v>
      </c>
      <c r="AP1074">
        <v>7299.8010999999997</v>
      </c>
      <c r="AQ1074">
        <v>6957.7367999999997</v>
      </c>
      <c r="AR1074">
        <v>8900.5997000000007</v>
      </c>
      <c r="AS1074">
        <v>10024.218999999999</v>
      </c>
      <c r="AT1074">
        <v>9771.6761000000006</v>
      </c>
      <c r="AU1074">
        <v>65.309523999999996</v>
      </c>
      <c r="AV1074">
        <v>64.785713999999999</v>
      </c>
      <c r="AW1074">
        <v>63.952381000000003</v>
      </c>
      <c r="AX1074">
        <v>63.261904999999999</v>
      </c>
      <c r="AY1074">
        <v>62.523809999999997</v>
      </c>
      <c r="AZ1074">
        <v>62.547618999999997</v>
      </c>
      <c r="BA1074">
        <v>61.833333000000003</v>
      </c>
      <c r="BB1074">
        <v>62.380952000000001</v>
      </c>
      <c r="BC1074">
        <v>64.857142999999994</v>
      </c>
      <c r="BD1074">
        <v>68.333332999999996</v>
      </c>
      <c r="BE1074">
        <v>70.857142999999994</v>
      </c>
      <c r="BF1074">
        <v>73.690476000000004</v>
      </c>
      <c r="BG1074">
        <v>75.785713999999999</v>
      </c>
      <c r="BH1074">
        <v>78.190476000000004</v>
      </c>
      <c r="BI1074">
        <v>80.238095000000001</v>
      </c>
      <c r="BJ1074">
        <v>81.880951999999994</v>
      </c>
      <c r="BK1074">
        <v>82.976190000000003</v>
      </c>
      <c r="BL1074">
        <v>82.547618999999997</v>
      </c>
      <c r="BM1074">
        <v>81.880951999999994</v>
      </c>
      <c r="BN1074">
        <v>79.357142999999994</v>
      </c>
      <c r="BO1074">
        <v>74.952381000000003</v>
      </c>
      <c r="BP1074">
        <v>70.785713999999999</v>
      </c>
      <c r="BQ1074">
        <v>69.214286000000001</v>
      </c>
      <c r="BR1074">
        <v>67.119048000000006</v>
      </c>
      <c r="BS1074">
        <v>-695.00450000000001</v>
      </c>
      <c r="BT1074">
        <v>-239.05609999999999</v>
      </c>
      <c r="BU1074">
        <v>-169.80160000000001</v>
      </c>
      <c r="BV1074">
        <v>-124.3873</v>
      </c>
      <c r="BW1074">
        <v>-358.15300000000002</v>
      </c>
      <c r="BX1074">
        <v>-562.81100000000004</v>
      </c>
      <c r="BY1074">
        <v>209.67959999999999</v>
      </c>
      <c r="BZ1074">
        <v>395.43439999999998</v>
      </c>
      <c r="CA1074">
        <v>481.47109999999998</v>
      </c>
      <c r="CB1074">
        <v>-72.238550000000004</v>
      </c>
      <c r="CC1074">
        <v>-234.36009999999999</v>
      </c>
      <c r="CD1074">
        <v>-362.1035</v>
      </c>
      <c r="CE1074">
        <v>-436.52440000000001</v>
      </c>
      <c r="CF1074">
        <v>-842.08889999999997</v>
      </c>
      <c r="CG1074">
        <v>-613.02359999999999</v>
      </c>
      <c r="CH1074">
        <v>-1001.203</v>
      </c>
      <c r="CI1074">
        <v>-765.44090000000006</v>
      </c>
      <c r="CJ1074">
        <v>-727.52980000000002</v>
      </c>
      <c r="CK1074">
        <v>-48.26914</v>
      </c>
      <c r="CL1074">
        <v>2412.4929999999999</v>
      </c>
      <c r="CM1074">
        <v>2486.625</v>
      </c>
      <c r="CN1074">
        <v>536.25040000000001</v>
      </c>
      <c r="CO1074">
        <v>-229.7413</v>
      </c>
      <c r="CP1074">
        <v>-89.458200000000005</v>
      </c>
      <c r="CQ1074">
        <v>30730.79</v>
      </c>
      <c r="CR1074">
        <v>16791.97</v>
      </c>
      <c r="CS1074">
        <v>15354.32</v>
      </c>
      <c r="CT1074">
        <v>15296.47</v>
      </c>
      <c r="CU1074">
        <v>11896.21</v>
      </c>
      <c r="CV1074">
        <v>8245.7360000000008</v>
      </c>
      <c r="CW1074">
        <v>7425.9920000000002</v>
      </c>
      <c r="CX1074">
        <v>7496.4610000000002</v>
      </c>
      <c r="CY1074">
        <v>12547.15</v>
      </c>
      <c r="CZ1074">
        <v>12677.08</v>
      </c>
      <c r="DA1074">
        <v>15007.97</v>
      </c>
      <c r="DB1074">
        <v>17796.03</v>
      </c>
      <c r="DC1074">
        <v>21542.55</v>
      </c>
      <c r="DD1074">
        <v>21906.69</v>
      </c>
      <c r="DE1074">
        <v>22585.919999999998</v>
      </c>
      <c r="DF1074">
        <v>22554.79</v>
      </c>
      <c r="DG1074">
        <v>28820.560000000001</v>
      </c>
      <c r="DH1074">
        <v>27506</v>
      </c>
      <c r="DI1074">
        <v>28364.63</v>
      </c>
      <c r="DJ1074">
        <v>27658.09</v>
      </c>
      <c r="DK1074">
        <v>29294.19</v>
      </c>
      <c r="DL1074">
        <v>24460.22</v>
      </c>
      <c r="DM1074">
        <v>19318.91</v>
      </c>
      <c r="DN1074">
        <v>16470.8</v>
      </c>
      <c r="DO1074">
        <v>20</v>
      </c>
      <c r="DP1074">
        <v>21</v>
      </c>
    </row>
    <row r="1075" spans="1:120" hidden="1" x14ac:dyDescent="0.25">
      <c r="A1075" t="str">
        <f t="shared" si="16"/>
        <v>OtherDR-No_Elect DA 1-4 (1PM-9PM) with Weekends_44398_20-21</v>
      </c>
      <c r="B1075" t="s">
        <v>62</v>
      </c>
      <c r="C1075" t="s">
        <v>323</v>
      </c>
      <c r="D1075" t="s">
        <v>61</v>
      </c>
      <c r="E1075" t="s">
        <v>61</v>
      </c>
      <c r="F1075" t="s">
        <v>61</v>
      </c>
      <c r="G1075" t="s">
        <v>61</v>
      </c>
      <c r="H1075" t="s">
        <v>61</v>
      </c>
      <c r="I1075" t="s">
        <v>97</v>
      </c>
      <c r="J1075" t="s">
        <v>61</v>
      </c>
      <c r="K1075" t="s">
        <v>264</v>
      </c>
      <c r="L1075" s="18">
        <v>44398</v>
      </c>
      <c r="M1075">
        <v>20</v>
      </c>
      <c r="N1075">
        <v>21</v>
      </c>
      <c r="O1075" t="s">
        <v>263</v>
      </c>
      <c r="P1075">
        <v>22</v>
      </c>
      <c r="Q1075">
        <v>21</v>
      </c>
      <c r="R1075">
        <v>0</v>
      </c>
      <c r="S1075">
        <v>0</v>
      </c>
      <c r="T1075">
        <v>0</v>
      </c>
      <c r="U1075">
        <v>1</v>
      </c>
      <c r="V1075">
        <v>1</v>
      </c>
      <c r="W1075">
        <v>9913.2554999999993</v>
      </c>
      <c r="X1075">
        <v>9160.7302999999993</v>
      </c>
      <c r="Y1075">
        <v>8985.8057000000008</v>
      </c>
      <c r="Z1075">
        <v>9013.1517000000003</v>
      </c>
      <c r="AA1075">
        <v>9350.2649999999994</v>
      </c>
      <c r="AB1075">
        <v>9761.4786000000004</v>
      </c>
      <c r="AC1075">
        <v>9449.6841000000004</v>
      </c>
      <c r="AD1075">
        <v>9025.1479999999992</v>
      </c>
      <c r="AE1075">
        <v>8387.2317999999996</v>
      </c>
      <c r="AF1075">
        <v>8838.7063999999991</v>
      </c>
      <c r="AG1075">
        <v>9389.4689999999991</v>
      </c>
      <c r="AH1075">
        <v>9977.5238000000008</v>
      </c>
      <c r="AI1075">
        <v>10438.406999999999</v>
      </c>
      <c r="AJ1075">
        <v>11146.728999999999</v>
      </c>
      <c r="AK1075">
        <v>10890.853999999999</v>
      </c>
      <c r="AL1075">
        <v>11272.69</v>
      </c>
      <c r="AM1075">
        <v>10981.126</v>
      </c>
      <c r="AN1075">
        <v>10711.994000000001</v>
      </c>
      <c r="AO1075">
        <v>9994.3652999999995</v>
      </c>
      <c r="AP1075">
        <v>7299.8010999999997</v>
      </c>
      <c r="AQ1075">
        <v>6957.7367999999997</v>
      </c>
      <c r="AR1075">
        <v>8900.5997000000007</v>
      </c>
      <c r="AS1075">
        <v>10024.218999999999</v>
      </c>
      <c r="AT1075">
        <v>9771.6761000000006</v>
      </c>
      <c r="AU1075">
        <v>65.309523999999996</v>
      </c>
      <c r="AV1075">
        <v>64.785713999999999</v>
      </c>
      <c r="AW1075">
        <v>63.952381000000003</v>
      </c>
      <c r="AX1075">
        <v>63.261904999999999</v>
      </c>
      <c r="AY1075">
        <v>62.523809999999997</v>
      </c>
      <c r="AZ1075">
        <v>62.547618999999997</v>
      </c>
      <c r="BA1075">
        <v>61.833333000000003</v>
      </c>
      <c r="BB1075">
        <v>62.380952000000001</v>
      </c>
      <c r="BC1075">
        <v>64.857142999999994</v>
      </c>
      <c r="BD1075">
        <v>68.333332999999996</v>
      </c>
      <c r="BE1075">
        <v>70.857142999999994</v>
      </c>
      <c r="BF1075">
        <v>73.690476000000004</v>
      </c>
      <c r="BG1075">
        <v>75.785713999999999</v>
      </c>
      <c r="BH1075">
        <v>78.190476000000004</v>
      </c>
      <c r="BI1075">
        <v>80.238095000000001</v>
      </c>
      <c r="BJ1075">
        <v>81.880951999999994</v>
      </c>
      <c r="BK1075">
        <v>82.976190000000003</v>
      </c>
      <c r="BL1075">
        <v>82.547618999999997</v>
      </c>
      <c r="BM1075">
        <v>81.880951999999994</v>
      </c>
      <c r="BN1075">
        <v>79.357142999999994</v>
      </c>
      <c r="BO1075">
        <v>74.952381000000003</v>
      </c>
      <c r="BP1075">
        <v>70.785713999999999</v>
      </c>
      <c r="BQ1075">
        <v>69.214286000000001</v>
      </c>
      <c r="BR1075">
        <v>67.119048000000006</v>
      </c>
      <c r="BS1075">
        <v>-695.00450000000001</v>
      </c>
      <c r="BT1075">
        <v>-239.05609999999999</v>
      </c>
      <c r="BU1075">
        <v>-169.80160000000001</v>
      </c>
      <c r="BV1075">
        <v>-124.3873</v>
      </c>
      <c r="BW1075">
        <v>-358.15300000000002</v>
      </c>
      <c r="BX1075">
        <v>-562.81100000000004</v>
      </c>
      <c r="BY1075">
        <v>209.67959999999999</v>
      </c>
      <c r="BZ1075">
        <v>395.43439999999998</v>
      </c>
      <c r="CA1075">
        <v>481.47109999999998</v>
      </c>
      <c r="CB1075">
        <v>-72.238550000000004</v>
      </c>
      <c r="CC1075">
        <v>-234.36009999999999</v>
      </c>
      <c r="CD1075">
        <v>-362.1035</v>
      </c>
      <c r="CE1075">
        <v>-436.52440000000001</v>
      </c>
      <c r="CF1075">
        <v>-842.08889999999997</v>
      </c>
      <c r="CG1075">
        <v>-613.02359999999999</v>
      </c>
      <c r="CH1075">
        <v>-1001.203</v>
      </c>
      <c r="CI1075">
        <v>-765.44090000000006</v>
      </c>
      <c r="CJ1075">
        <v>-727.52980000000002</v>
      </c>
      <c r="CK1075">
        <v>-48.26914</v>
      </c>
      <c r="CL1075">
        <v>2412.4929999999999</v>
      </c>
      <c r="CM1075">
        <v>2486.625</v>
      </c>
      <c r="CN1075">
        <v>536.25040000000001</v>
      </c>
      <c r="CO1075">
        <v>-229.7413</v>
      </c>
      <c r="CP1075">
        <v>-89.458200000000005</v>
      </c>
      <c r="CQ1075">
        <v>30730.79</v>
      </c>
      <c r="CR1075">
        <v>16791.97</v>
      </c>
      <c r="CS1075">
        <v>15354.32</v>
      </c>
      <c r="CT1075">
        <v>15296.47</v>
      </c>
      <c r="CU1075">
        <v>11896.21</v>
      </c>
      <c r="CV1075">
        <v>8245.7360000000008</v>
      </c>
      <c r="CW1075">
        <v>7425.9920000000002</v>
      </c>
      <c r="CX1075">
        <v>7496.4610000000002</v>
      </c>
      <c r="CY1075">
        <v>12547.15</v>
      </c>
      <c r="CZ1075">
        <v>12677.08</v>
      </c>
      <c r="DA1075">
        <v>15007.97</v>
      </c>
      <c r="DB1075">
        <v>17796.03</v>
      </c>
      <c r="DC1075">
        <v>21542.55</v>
      </c>
      <c r="DD1075">
        <v>21906.69</v>
      </c>
      <c r="DE1075">
        <v>22585.919999999998</v>
      </c>
      <c r="DF1075">
        <v>22554.79</v>
      </c>
      <c r="DG1075">
        <v>28820.560000000001</v>
      </c>
      <c r="DH1075">
        <v>27506</v>
      </c>
      <c r="DI1075">
        <v>28364.63</v>
      </c>
      <c r="DJ1075">
        <v>27658.09</v>
      </c>
      <c r="DK1075">
        <v>29294.19</v>
      </c>
      <c r="DL1075">
        <v>24460.22</v>
      </c>
      <c r="DM1075">
        <v>19318.91</v>
      </c>
      <c r="DN1075">
        <v>16470.8</v>
      </c>
      <c r="DO1075">
        <v>20</v>
      </c>
      <c r="DP1075">
        <v>21</v>
      </c>
    </row>
    <row r="1076" spans="1:120" hidden="1" x14ac:dyDescent="0.25">
      <c r="A1076" t="str">
        <f t="shared" si="16"/>
        <v>Size_Grp-20 to 199.99 kW_Elect DA 1-4 (1PM-9PM) with Weekends_44398_20-21</v>
      </c>
      <c r="B1076" t="s">
        <v>62</v>
      </c>
      <c r="C1076" t="s">
        <v>201</v>
      </c>
      <c r="D1076" t="s">
        <v>61</v>
      </c>
      <c r="E1076" t="s">
        <v>61</v>
      </c>
      <c r="F1076" t="s">
        <v>61</v>
      </c>
      <c r="G1076" t="s">
        <v>61</v>
      </c>
      <c r="H1076" t="s">
        <v>61</v>
      </c>
      <c r="I1076" t="s">
        <v>61</v>
      </c>
      <c r="J1076" t="s">
        <v>101</v>
      </c>
      <c r="K1076" t="s">
        <v>264</v>
      </c>
      <c r="L1076" s="18">
        <v>44398</v>
      </c>
      <c r="M1076">
        <v>20</v>
      </c>
      <c r="N1076">
        <v>21</v>
      </c>
      <c r="O1076" t="s">
        <v>263</v>
      </c>
      <c r="P1076">
        <v>9</v>
      </c>
      <c r="Q1076">
        <v>9</v>
      </c>
      <c r="R1076">
        <v>0</v>
      </c>
      <c r="S1076">
        <v>0</v>
      </c>
      <c r="T1076">
        <v>1</v>
      </c>
      <c r="U1076">
        <v>1</v>
      </c>
      <c r="V1076">
        <v>1</v>
      </c>
      <c r="W1076">
        <v>337.07600000000002</v>
      </c>
      <c r="X1076">
        <v>337.73149999999998</v>
      </c>
      <c r="Y1076">
        <v>337.73899999999998</v>
      </c>
      <c r="Z1076">
        <v>337.82299999999998</v>
      </c>
      <c r="AA1076">
        <v>337.09800000000001</v>
      </c>
      <c r="AB1076">
        <v>338.38600000000002</v>
      </c>
      <c r="AC1076">
        <v>426.173</v>
      </c>
      <c r="AD1076">
        <v>412.226</v>
      </c>
      <c r="AE1076">
        <v>362.90699999999998</v>
      </c>
      <c r="AF1076">
        <v>246.91200000000001</v>
      </c>
      <c r="AG1076">
        <v>207.136</v>
      </c>
      <c r="AH1076">
        <v>286.34199999999998</v>
      </c>
      <c r="AI1076">
        <v>296.32299999999998</v>
      </c>
      <c r="AJ1076">
        <v>246.94794999999999</v>
      </c>
      <c r="AK1076">
        <v>253.58904999999999</v>
      </c>
      <c r="AL1076">
        <v>336.32299999999998</v>
      </c>
      <c r="AM1076">
        <v>388.14</v>
      </c>
      <c r="AN1076">
        <v>435.49200000000002</v>
      </c>
      <c r="AO1076">
        <v>396.96199999999999</v>
      </c>
      <c r="AP1076">
        <v>100.477</v>
      </c>
      <c r="AQ1076">
        <v>101.075</v>
      </c>
      <c r="AR1076">
        <v>185.047</v>
      </c>
      <c r="AS1076">
        <v>254.71</v>
      </c>
      <c r="AT1076">
        <v>254.59</v>
      </c>
      <c r="AU1076">
        <v>72</v>
      </c>
      <c r="AV1076">
        <v>71</v>
      </c>
      <c r="AW1076">
        <v>70</v>
      </c>
      <c r="AX1076">
        <v>69.5</v>
      </c>
      <c r="AY1076">
        <v>68.5</v>
      </c>
      <c r="AZ1076">
        <v>69</v>
      </c>
      <c r="BA1076">
        <v>68.5</v>
      </c>
      <c r="BB1076">
        <v>68.5</v>
      </c>
      <c r="BC1076">
        <v>71</v>
      </c>
      <c r="BD1076">
        <v>74.5</v>
      </c>
      <c r="BE1076">
        <v>77.5</v>
      </c>
      <c r="BF1076">
        <v>80.5</v>
      </c>
      <c r="BG1076">
        <v>82.5</v>
      </c>
      <c r="BH1076">
        <v>85.5</v>
      </c>
      <c r="BI1076">
        <v>88.5</v>
      </c>
      <c r="BJ1076">
        <v>90.5</v>
      </c>
      <c r="BK1076">
        <v>92.5</v>
      </c>
      <c r="BL1076">
        <v>93</v>
      </c>
      <c r="BM1076">
        <v>93.5</v>
      </c>
      <c r="BN1076">
        <v>90.5</v>
      </c>
      <c r="BO1076">
        <v>85</v>
      </c>
      <c r="BP1076">
        <v>79.5</v>
      </c>
      <c r="BQ1076">
        <v>77.5</v>
      </c>
      <c r="BR1076">
        <v>75</v>
      </c>
      <c r="BS1076">
        <v>-95.467479999999995</v>
      </c>
      <c r="BT1076">
        <v>-73.97439</v>
      </c>
      <c r="BU1076">
        <v>-76.553190000000001</v>
      </c>
      <c r="BV1076">
        <v>-77.429010000000005</v>
      </c>
      <c r="BW1076">
        <v>-77.42201</v>
      </c>
      <c r="BX1076">
        <v>-44.205910000000003</v>
      </c>
      <c r="BY1076">
        <v>-19.915800000000001</v>
      </c>
      <c r="BZ1076">
        <v>17.712240000000001</v>
      </c>
      <c r="CA1076">
        <v>21.323640000000001</v>
      </c>
      <c r="CB1076">
        <v>84.856200000000001</v>
      </c>
      <c r="CC1076">
        <v>83.616110000000006</v>
      </c>
      <c r="CD1076">
        <v>-7.9210260000000003</v>
      </c>
      <c r="CE1076">
        <v>8.0790980000000001</v>
      </c>
      <c r="CF1076">
        <v>80.297319999999999</v>
      </c>
      <c r="CG1076">
        <v>97.982799999999997</v>
      </c>
      <c r="CH1076">
        <v>4.2020369999999998</v>
      </c>
      <c r="CI1076">
        <v>-16.049700000000001</v>
      </c>
      <c r="CJ1076">
        <v>-14.176740000000001</v>
      </c>
      <c r="CK1076">
        <v>66.182789999999997</v>
      </c>
      <c r="CL1076">
        <v>386.10270000000003</v>
      </c>
      <c r="CM1076">
        <v>369.28410000000002</v>
      </c>
      <c r="CN1076">
        <v>212.03989999999999</v>
      </c>
      <c r="CO1076">
        <v>123.10939999999999</v>
      </c>
      <c r="CP1076">
        <v>114.86799999999999</v>
      </c>
      <c r="CQ1076">
        <v>1578.8240000000001</v>
      </c>
      <c r="CR1076">
        <v>337.5804</v>
      </c>
      <c r="CS1076">
        <v>312.95010000000002</v>
      </c>
      <c r="CT1076">
        <v>296.99979999999999</v>
      </c>
      <c r="CU1076">
        <v>307.99700000000001</v>
      </c>
      <c r="CV1076">
        <v>289.94709999999998</v>
      </c>
      <c r="CW1076">
        <v>140.7602</v>
      </c>
      <c r="CX1076">
        <v>176.6925</v>
      </c>
      <c r="CY1076">
        <v>177.48750000000001</v>
      </c>
      <c r="CZ1076">
        <v>211.1859</v>
      </c>
      <c r="DA1076">
        <v>292.14749999999998</v>
      </c>
      <c r="DB1076">
        <v>419.8535</v>
      </c>
      <c r="DC1076">
        <v>582.88409999999999</v>
      </c>
      <c r="DD1076">
        <v>607.10519999999997</v>
      </c>
      <c r="DE1076">
        <v>713.62789999999995</v>
      </c>
      <c r="DF1076">
        <v>713.60860000000002</v>
      </c>
      <c r="DG1076">
        <v>836.28470000000004</v>
      </c>
      <c r="DH1076">
        <v>940.89840000000004</v>
      </c>
      <c r="DI1076">
        <v>1101.627</v>
      </c>
      <c r="DJ1076">
        <v>1167.9839999999999</v>
      </c>
      <c r="DK1076">
        <v>1251.482</v>
      </c>
      <c r="DL1076">
        <v>1302.883</v>
      </c>
      <c r="DM1076">
        <v>1394.951</v>
      </c>
      <c r="DN1076">
        <v>1395.6020000000001</v>
      </c>
      <c r="DO1076">
        <v>20</v>
      </c>
      <c r="DP1076">
        <v>21</v>
      </c>
    </row>
    <row r="1077" spans="1:120" hidden="1" x14ac:dyDescent="0.25">
      <c r="A1077" t="str">
        <f t="shared" si="16"/>
        <v>OtherDR-No_All CBP_44400</v>
      </c>
      <c r="B1077" t="s">
        <v>62</v>
      </c>
      <c r="C1077" t="s">
        <v>323</v>
      </c>
      <c r="D1077" t="s">
        <v>61</v>
      </c>
      <c r="E1077" t="s">
        <v>61</v>
      </c>
      <c r="F1077" t="s">
        <v>61</v>
      </c>
      <c r="G1077" t="s">
        <v>61</v>
      </c>
      <c r="H1077" t="s">
        <v>61</v>
      </c>
      <c r="I1077" t="s">
        <v>97</v>
      </c>
      <c r="J1077" t="s">
        <v>61</v>
      </c>
      <c r="K1077" t="s">
        <v>197</v>
      </c>
      <c r="L1077" s="18">
        <v>44400</v>
      </c>
      <c r="M1077">
        <v>19</v>
      </c>
      <c r="N1077">
        <v>20</v>
      </c>
      <c r="O1077" t="s">
        <v>258</v>
      </c>
      <c r="P1077">
        <v>7</v>
      </c>
      <c r="Q1077">
        <v>5</v>
      </c>
      <c r="R1077">
        <v>0</v>
      </c>
      <c r="S1077">
        <v>0</v>
      </c>
      <c r="T1077">
        <v>1</v>
      </c>
      <c r="U1077">
        <v>0</v>
      </c>
      <c r="V1077">
        <v>1</v>
      </c>
      <c r="W1077">
        <v>218.20679999999999</v>
      </c>
      <c r="X1077">
        <v>196.70699999999999</v>
      </c>
      <c r="Y1077">
        <v>191.5522</v>
      </c>
      <c r="Z1077">
        <v>191.66139999999999</v>
      </c>
      <c r="AA1077">
        <v>187.96680000000001</v>
      </c>
      <c r="AB1077">
        <v>189.92959999999999</v>
      </c>
      <c r="AC1077">
        <v>211.03039999999999</v>
      </c>
      <c r="AD1077">
        <v>240.8434</v>
      </c>
      <c r="AE1077">
        <v>268.83080000000001</v>
      </c>
      <c r="AF1077">
        <v>284.82859999999999</v>
      </c>
      <c r="AG1077">
        <v>331.74259999999998</v>
      </c>
      <c r="AH1077">
        <v>345.3716</v>
      </c>
      <c r="AI1077">
        <v>367.37819999999999</v>
      </c>
      <c r="AJ1077">
        <v>371.31779999999998</v>
      </c>
      <c r="AK1077">
        <v>363.02280000000002</v>
      </c>
      <c r="AL1077">
        <v>355.0204</v>
      </c>
      <c r="AM1077">
        <v>348.67700000000002</v>
      </c>
      <c r="AN1077">
        <v>346.24380000000002</v>
      </c>
      <c r="AO1077">
        <v>331.72300000000001</v>
      </c>
      <c r="AP1077">
        <v>323.46440000000001</v>
      </c>
      <c r="AQ1077">
        <v>297.10939999999999</v>
      </c>
      <c r="AR1077">
        <v>252.7364</v>
      </c>
      <c r="AS1077">
        <v>185.983</v>
      </c>
      <c r="AT1077">
        <v>182.95339999999999</v>
      </c>
      <c r="AU1077">
        <v>64.5</v>
      </c>
      <c r="AV1077">
        <v>62.4</v>
      </c>
      <c r="AW1077">
        <v>62</v>
      </c>
      <c r="AX1077">
        <v>62</v>
      </c>
      <c r="AY1077">
        <v>61.7</v>
      </c>
      <c r="AZ1077">
        <v>59.9</v>
      </c>
      <c r="BA1077">
        <v>59</v>
      </c>
      <c r="BB1077">
        <v>60.6</v>
      </c>
      <c r="BC1077">
        <v>64.599999999999994</v>
      </c>
      <c r="BD1077">
        <v>68</v>
      </c>
      <c r="BE1077">
        <v>72.099999999999994</v>
      </c>
      <c r="BF1077">
        <v>75.3</v>
      </c>
      <c r="BG1077">
        <v>78.900000000000006</v>
      </c>
      <c r="BH1077">
        <v>82.7</v>
      </c>
      <c r="BI1077">
        <v>85.5</v>
      </c>
      <c r="BJ1077">
        <v>87.4</v>
      </c>
      <c r="BK1077">
        <v>87.9</v>
      </c>
      <c r="BL1077">
        <v>86</v>
      </c>
      <c r="BM1077">
        <v>84.4</v>
      </c>
      <c r="BN1077">
        <v>79.7</v>
      </c>
      <c r="BO1077">
        <v>74.099999999999994</v>
      </c>
      <c r="BP1077">
        <v>70.400000000000006</v>
      </c>
      <c r="BQ1077">
        <v>68.7</v>
      </c>
      <c r="BR1077">
        <v>67.5</v>
      </c>
      <c r="BS1077">
        <v>-23.715409999999999</v>
      </c>
      <c r="BT1077">
        <v>0.66852999999999996</v>
      </c>
      <c r="BU1077">
        <v>1.0172140000000001</v>
      </c>
      <c r="BV1077">
        <v>-1.438564</v>
      </c>
      <c r="BW1077">
        <v>0.62222860000000002</v>
      </c>
      <c r="BX1077">
        <v>-1.7294119999999999</v>
      </c>
      <c r="BY1077">
        <v>-6.499733</v>
      </c>
      <c r="BZ1077">
        <v>-5.5029139999999996</v>
      </c>
      <c r="CA1077">
        <v>-0.663381</v>
      </c>
      <c r="CB1077">
        <v>13.32305</v>
      </c>
      <c r="CC1077">
        <v>5.5798050000000003</v>
      </c>
      <c r="CD1077">
        <v>-0.13589960000000001</v>
      </c>
      <c r="CE1077">
        <v>-8.4395150000000001</v>
      </c>
      <c r="CF1077">
        <v>3.0171610000000002</v>
      </c>
      <c r="CG1077">
        <v>11.13063</v>
      </c>
      <c r="CH1077">
        <v>13.34408</v>
      </c>
      <c r="CI1077">
        <v>20.935099999999998</v>
      </c>
      <c r="CJ1077">
        <v>21.987200000000001</v>
      </c>
      <c r="CK1077">
        <v>24.195799999999998</v>
      </c>
      <c r="CL1077">
        <v>12.796480000000001</v>
      </c>
      <c r="CM1077">
        <v>12.840479999999999</v>
      </c>
      <c r="CN1077">
        <v>18.6448</v>
      </c>
      <c r="CO1077">
        <v>27.5288</v>
      </c>
      <c r="CP1077">
        <v>20.724599999999999</v>
      </c>
      <c r="CQ1077">
        <v>11.10215</v>
      </c>
      <c r="CR1077">
        <v>1.9388879999999999</v>
      </c>
      <c r="CS1077">
        <v>1.891756</v>
      </c>
      <c r="CT1077">
        <v>1.449425</v>
      </c>
      <c r="CU1077">
        <v>1.449487</v>
      </c>
      <c r="CV1077">
        <v>2.068038</v>
      </c>
      <c r="CW1077">
        <v>2.133699</v>
      </c>
      <c r="CX1077">
        <v>2.8259310000000002</v>
      </c>
      <c r="CY1077">
        <v>3.546033</v>
      </c>
      <c r="CZ1077">
        <v>6.9065669999999999</v>
      </c>
      <c r="DA1077">
        <v>12.29449</v>
      </c>
      <c r="DB1077">
        <v>11.36842</v>
      </c>
      <c r="DC1077">
        <v>17.664010000000001</v>
      </c>
      <c r="DD1077">
        <v>25.701049999999999</v>
      </c>
      <c r="DE1077">
        <v>29.532260000000001</v>
      </c>
      <c r="DF1077">
        <v>29.262519999999999</v>
      </c>
      <c r="DG1077">
        <v>23.63466</v>
      </c>
      <c r="DH1077">
        <v>22.852460000000001</v>
      </c>
      <c r="DI1077">
        <v>26.10633</v>
      </c>
      <c r="DJ1077">
        <v>30.93404</v>
      </c>
      <c r="DK1077">
        <v>24.26793</v>
      </c>
      <c r="DL1077">
        <v>20.16639</v>
      </c>
      <c r="DM1077">
        <v>17.306470000000001</v>
      </c>
      <c r="DN1077">
        <v>7.0417230000000002</v>
      </c>
      <c r="DO1077">
        <v>19</v>
      </c>
      <c r="DP1077">
        <v>20</v>
      </c>
    </row>
    <row r="1078" spans="1:120" x14ac:dyDescent="0.25">
      <c r="A1078" t="str">
        <f t="shared" si="16"/>
        <v>AutoDR-Yes_All CBP_44400</v>
      </c>
      <c r="B1078" t="s">
        <v>62</v>
      </c>
      <c r="C1078" t="s">
        <v>322</v>
      </c>
      <c r="D1078" t="s">
        <v>61</v>
      </c>
      <c r="E1078" t="s">
        <v>61</v>
      </c>
      <c r="F1078" t="s">
        <v>61</v>
      </c>
      <c r="G1078" t="s">
        <v>61</v>
      </c>
      <c r="H1078" t="s">
        <v>98</v>
      </c>
      <c r="I1078" t="s">
        <v>61</v>
      </c>
      <c r="J1078" t="s">
        <v>61</v>
      </c>
      <c r="K1078" t="s">
        <v>197</v>
      </c>
      <c r="L1078" s="18">
        <v>44400</v>
      </c>
      <c r="M1078">
        <v>19</v>
      </c>
      <c r="N1078">
        <v>20</v>
      </c>
      <c r="O1078" t="s">
        <v>258</v>
      </c>
      <c r="P1078">
        <v>1</v>
      </c>
      <c r="Q1078">
        <v>1</v>
      </c>
      <c r="R1078">
        <v>0</v>
      </c>
      <c r="S1078">
        <v>0</v>
      </c>
      <c r="T1078">
        <v>1</v>
      </c>
      <c r="U1078">
        <v>0</v>
      </c>
      <c r="V1078">
        <v>1</v>
      </c>
      <c r="W1078">
        <v>6.96</v>
      </c>
      <c r="X1078">
        <v>5.92</v>
      </c>
      <c r="Y1078">
        <v>5.92</v>
      </c>
      <c r="Z1078">
        <v>6</v>
      </c>
      <c r="AA1078">
        <v>5.92</v>
      </c>
      <c r="AB1078">
        <v>6</v>
      </c>
      <c r="AC1078">
        <v>5.92</v>
      </c>
      <c r="AD1078">
        <v>5.92</v>
      </c>
      <c r="AE1078">
        <v>19.600000000000001</v>
      </c>
      <c r="AF1078">
        <v>21.76</v>
      </c>
      <c r="AG1078">
        <v>39.92</v>
      </c>
      <c r="AH1078">
        <v>39.36</v>
      </c>
      <c r="AI1078">
        <v>43.12</v>
      </c>
      <c r="AJ1078">
        <v>44</v>
      </c>
      <c r="AK1078">
        <v>44.72</v>
      </c>
      <c r="AL1078">
        <v>43.76</v>
      </c>
      <c r="AM1078">
        <v>42.56</v>
      </c>
      <c r="AN1078">
        <v>41.92</v>
      </c>
      <c r="AO1078">
        <v>38.96</v>
      </c>
      <c r="AP1078">
        <v>40</v>
      </c>
      <c r="AQ1078">
        <v>34.24</v>
      </c>
      <c r="AR1078">
        <v>24.32</v>
      </c>
      <c r="AS1078">
        <v>6.96</v>
      </c>
      <c r="AT1078">
        <v>6.08</v>
      </c>
      <c r="AU1078">
        <v>60</v>
      </c>
      <c r="AV1078">
        <v>60</v>
      </c>
      <c r="AW1078">
        <v>59</v>
      </c>
      <c r="AX1078">
        <v>59</v>
      </c>
      <c r="AY1078">
        <v>59</v>
      </c>
      <c r="AZ1078">
        <v>59</v>
      </c>
      <c r="BA1078">
        <v>59</v>
      </c>
      <c r="BB1078">
        <v>60</v>
      </c>
      <c r="BC1078">
        <v>64</v>
      </c>
      <c r="BD1078">
        <v>65</v>
      </c>
      <c r="BE1078">
        <v>68.5</v>
      </c>
      <c r="BF1078">
        <v>70.5</v>
      </c>
      <c r="BG1078">
        <v>73.5</v>
      </c>
      <c r="BH1078">
        <v>74</v>
      </c>
      <c r="BI1078">
        <v>75</v>
      </c>
      <c r="BJ1078">
        <v>76</v>
      </c>
      <c r="BK1078">
        <v>75</v>
      </c>
      <c r="BL1078">
        <v>72.5</v>
      </c>
      <c r="BM1078">
        <v>71.5</v>
      </c>
      <c r="BN1078">
        <v>68</v>
      </c>
      <c r="BO1078">
        <v>63</v>
      </c>
      <c r="BP1078">
        <v>60.5</v>
      </c>
      <c r="BQ1078">
        <v>60</v>
      </c>
      <c r="BR1078">
        <v>60</v>
      </c>
      <c r="BS1078">
        <v>-0.60408260000000003</v>
      </c>
      <c r="BT1078">
        <v>0.28141880000000002</v>
      </c>
      <c r="BU1078">
        <v>0.24943299999999999</v>
      </c>
      <c r="BV1078">
        <v>0.15725230000000001</v>
      </c>
      <c r="BW1078">
        <v>0.29331869999999999</v>
      </c>
      <c r="BX1078">
        <v>-0.2286377</v>
      </c>
      <c r="BY1078">
        <v>-2.5335300000000002E-2</v>
      </c>
      <c r="BZ1078">
        <v>-0.3087993</v>
      </c>
      <c r="CA1078">
        <v>-0.55566409999999999</v>
      </c>
      <c r="CB1078">
        <v>1.095758</v>
      </c>
      <c r="CC1078">
        <v>-2.1277499999999998</v>
      </c>
      <c r="CD1078">
        <v>-0.33286670000000002</v>
      </c>
      <c r="CE1078">
        <v>-0.98888019999999999</v>
      </c>
      <c r="CF1078">
        <v>-0.82584000000000002</v>
      </c>
      <c r="CG1078">
        <v>-0.57396320000000001</v>
      </c>
      <c r="CH1078">
        <v>0.15725710000000001</v>
      </c>
      <c r="CI1078">
        <v>0.95114520000000002</v>
      </c>
      <c r="CJ1078">
        <v>0.86124800000000001</v>
      </c>
      <c r="CK1078">
        <v>1.965916</v>
      </c>
      <c r="CL1078">
        <v>-2.5575489999999999</v>
      </c>
      <c r="CM1078">
        <v>2.7412070000000002</v>
      </c>
      <c r="CN1078">
        <v>4.4141079999999997</v>
      </c>
      <c r="CO1078">
        <v>4.8019319999999999</v>
      </c>
      <c r="CP1078">
        <v>0.76879359999999997</v>
      </c>
      <c r="CQ1078">
        <v>6.7491599999999999E-2</v>
      </c>
      <c r="CR1078">
        <v>6.9040900000000002E-2</v>
      </c>
      <c r="CS1078">
        <v>6.7444799999999999E-2</v>
      </c>
      <c r="CT1078">
        <v>7.0626900000000006E-2</v>
      </c>
      <c r="CU1078">
        <v>7.3114700000000005E-2</v>
      </c>
      <c r="CV1078">
        <v>0.1361029</v>
      </c>
      <c r="CW1078">
        <v>0.33250999999999997</v>
      </c>
      <c r="CX1078">
        <v>0.61411119999999997</v>
      </c>
      <c r="CY1078">
        <v>0.71108899999999997</v>
      </c>
      <c r="CZ1078">
        <v>0.40358569999999999</v>
      </c>
      <c r="DA1078">
        <v>0.52343799999999996</v>
      </c>
      <c r="DB1078">
        <v>0.19239590000000001</v>
      </c>
      <c r="DC1078">
        <v>0.28327150000000001</v>
      </c>
      <c r="DD1078">
        <v>0.1933493</v>
      </c>
      <c r="DE1078">
        <v>0.31119740000000001</v>
      </c>
      <c r="DF1078">
        <v>0.31765870000000002</v>
      </c>
      <c r="DG1078">
        <v>0.27613870000000001</v>
      </c>
      <c r="DH1078">
        <v>0.42170600000000003</v>
      </c>
      <c r="DI1078">
        <v>0.74799959999999999</v>
      </c>
      <c r="DJ1078">
        <v>3.241301</v>
      </c>
      <c r="DK1078">
        <v>3.2065450000000002</v>
      </c>
      <c r="DL1078">
        <v>2.7101130000000002</v>
      </c>
      <c r="DM1078">
        <v>3.5422899999999999</v>
      </c>
      <c r="DN1078">
        <v>0.1796008</v>
      </c>
      <c r="DO1078">
        <v>19</v>
      </c>
      <c r="DP1078">
        <v>20</v>
      </c>
    </row>
    <row r="1079" spans="1:120" hidden="1" x14ac:dyDescent="0.25">
      <c r="A1079" t="str">
        <f t="shared" si="16"/>
        <v>Industry_Type-5. Offices, Hotels, Finance, Services_All CBP_44400</v>
      </c>
      <c r="B1079" t="s">
        <v>62</v>
      </c>
      <c r="C1079" t="s">
        <v>205</v>
      </c>
      <c r="D1079" t="s">
        <v>61</v>
      </c>
      <c r="E1079" t="s">
        <v>61</v>
      </c>
      <c r="F1079" t="s">
        <v>61</v>
      </c>
      <c r="G1079" t="s">
        <v>37</v>
      </c>
      <c r="H1079" t="s">
        <v>61</v>
      </c>
      <c r="I1079" t="s">
        <v>61</v>
      </c>
      <c r="J1079" t="s">
        <v>61</v>
      </c>
      <c r="K1079" t="s">
        <v>197</v>
      </c>
      <c r="L1079" s="18">
        <v>44400</v>
      </c>
      <c r="M1079">
        <v>19</v>
      </c>
      <c r="N1079">
        <v>20</v>
      </c>
      <c r="O1079" t="s">
        <v>258</v>
      </c>
      <c r="P1079">
        <v>1</v>
      </c>
      <c r="Q1079">
        <v>1</v>
      </c>
      <c r="R1079">
        <v>0</v>
      </c>
      <c r="S1079">
        <v>0</v>
      </c>
      <c r="T1079">
        <v>1</v>
      </c>
      <c r="U1079">
        <v>0</v>
      </c>
      <c r="V1079">
        <v>1</v>
      </c>
      <c r="W1079">
        <v>142.56</v>
      </c>
      <c r="X1079">
        <v>128.24</v>
      </c>
      <c r="Y1079">
        <v>124.56</v>
      </c>
      <c r="Z1079">
        <v>124.56</v>
      </c>
      <c r="AA1079">
        <v>122</v>
      </c>
      <c r="AB1079">
        <v>123.28</v>
      </c>
      <c r="AC1079">
        <v>137.44</v>
      </c>
      <c r="AD1079">
        <v>138.72</v>
      </c>
      <c r="AE1079">
        <v>150.47999999999999</v>
      </c>
      <c r="AF1079">
        <v>156.47999999999999</v>
      </c>
      <c r="AG1079">
        <v>160.80000000000001</v>
      </c>
      <c r="AH1079">
        <v>166.64</v>
      </c>
      <c r="AI1079">
        <v>175.92</v>
      </c>
      <c r="AJ1079">
        <v>170.4</v>
      </c>
      <c r="AK1079">
        <v>161.68</v>
      </c>
      <c r="AL1079">
        <v>156.63999999999999</v>
      </c>
      <c r="AM1079">
        <v>152.32</v>
      </c>
      <c r="AN1079">
        <v>152.96</v>
      </c>
      <c r="AO1079">
        <v>147.76</v>
      </c>
      <c r="AP1079">
        <v>143.76</v>
      </c>
      <c r="AQ1079">
        <v>135.6</v>
      </c>
      <c r="AR1079">
        <v>126.72</v>
      </c>
      <c r="AS1079">
        <v>119.52</v>
      </c>
      <c r="AT1079">
        <v>118.24</v>
      </c>
      <c r="AU1079">
        <v>60</v>
      </c>
      <c r="AV1079">
        <v>60</v>
      </c>
      <c r="AW1079">
        <v>59</v>
      </c>
      <c r="AX1079">
        <v>59</v>
      </c>
      <c r="AY1079">
        <v>59</v>
      </c>
      <c r="AZ1079">
        <v>59</v>
      </c>
      <c r="BA1079">
        <v>59</v>
      </c>
      <c r="BB1079">
        <v>60</v>
      </c>
      <c r="BC1079">
        <v>64</v>
      </c>
      <c r="BD1079">
        <v>65</v>
      </c>
      <c r="BE1079">
        <v>68.5</v>
      </c>
      <c r="BF1079">
        <v>70.5</v>
      </c>
      <c r="BG1079">
        <v>73.5</v>
      </c>
      <c r="BH1079">
        <v>74</v>
      </c>
      <c r="BI1079">
        <v>75</v>
      </c>
      <c r="BJ1079">
        <v>76</v>
      </c>
      <c r="BK1079">
        <v>75</v>
      </c>
      <c r="BL1079">
        <v>72.5</v>
      </c>
      <c r="BM1079">
        <v>71.5</v>
      </c>
      <c r="BN1079">
        <v>68</v>
      </c>
      <c r="BO1079">
        <v>63</v>
      </c>
      <c r="BP1079">
        <v>60.5</v>
      </c>
      <c r="BQ1079">
        <v>60</v>
      </c>
      <c r="BR1079">
        <v>60</v>
      </c>
      <c r="BS1079">
        <v>-16.802060000000001</v>
      </c>
      <c r="BT1079">
        <v>9.4406100000000007E-2</v>
      </c>
      <c r="BU1079">
        <v>0.36997989999999997</v>
      </c>
      <c r="BV1079">
        <v>-1.241096</v>
      </c>
      <c r="BW1079">
        <v>0.1052628</v>
      </c>
      <c r="BX1079">
        <v>-0.9583817</v>
      </c>
      <c r="BY1079">
        <v>-4.2432249999999998</v>
      </c>
      <c r="BZ1079">
        <v>-1.6645509999999999</v>
      </c>
      <c r="CA1079">
        <v>-0.44218439999999998</v>
      </c>
      <c r="CB1079">
        <v>7.023682</v>
      </c>
      <c r="CC1079">
        <v>2.2348629999999998</v>
      </c>
      <c r="CD1079">
        <v>-1.2897799999999999</v>
      </c>
      <c r="CE1079">
        <v>-6.9191130000000003</v>
      </c>
      <c r="CF1079">
        <v>3.8862459999999999</v>
      </c>
      <c r="CG1079">
        <v>9.8885799999999993</v>
      </c>
      <c r="CH1079">
        <v>9.304214</v>
      </c>
      <c r="CI1079">
        <v>14.455260000000001</v>
      </c>
      <c r="CJ1079">
        <v>14.34529</v>
      </c>
      <c r="CK1079">
        <v>15.536160000000001</v>
      </c>
      <c r="CL1079">
        <v>11.76207</v>
      </c>
      <c r="CM1079">
        <v>6.0868679999999999</v>
      </c>
      <c r="CN1079">
        <v>10.64101</v>
      </c>
      <c r="CO1079">
        <v>14.72536</v>
      </c>
      <c r="CP1079">
        <v>14.01488</v>
      </c>
      <c r="CQ1079">
        <v>5.3471330000000004</v>
      </c>
      <c r="CR1079">
        <v>0.91668819999999995</v>
      </c>
      <c r="CS1079">
        <v>0.89307859999999994</v>
      </c>
      <c r="CT1079">
        <v>0.66534020000000005</v>
      </c>
      <c r="CU1079">
        <v>0.66241269999999997</v>
      </c>
      <c r="CV1079">
        <v>0.91482370000000002</v>
      </c>
      <c r="CW1079">
        <v>0.74902150000000001</v>
      </c>
      <c r="CX1079">
        <v>0.42469400000000002</v>
      </c>
      <c r="CY1079">
        <v>0.55931030000000004</v>
      </c>
      <c r="CZ1079">
        <v>2.6041289999999999</v>
      </c>
      <c r="DA1079">
        <v>4.8975010000000001</v>
      </c>
      <c r="DB1079">
        <v>5.1392449999999998</v>
      </c>
      <c r="DC1079">
        <v>8.1763069999999995</v>
      </c>
      <c r="DD1079">
        <v>12.429130000000001</v>
      </c>
      <c r="DE1079">
        <v>13.62866</v>
      </c>
      <c r="DF1079">
        <v>13.964169999999999</v>
      </c>
      <c r="DG1079">
        <v>11.028309999999999</v>
      </c>
      <c r="DH1079">
        <v>10.552849999999999</v>
      </c>
      <c r="DI1079">
        <v>11.454829999999999</v>
      </c>
      <c r="DJ1079">
        <v>9.8481780000000008</v>
      </c>
      <c r="DK1079">
        <v>6.8481019999999999</v>
      </c>
      <c r="DL1079">
        <v>6.2485900000000001</v>
      </c>
      <c r="DM1079">
        <v>5.2796320000000003</v>
      </c>
      <c r="DN1079">
        <v>3.4073980000000001</v>
      </c>
      <c r="DO1079">
        <v>19</v>
      </c>
      <c r="DP1079">
        <v>20</v>
      </c>
    </row>
    <row r="1080" spans="1:120" hidden="1" x14ac:dyDescent="0.25">
      <c r="A1080" t="str">
        <f t="shared" si="16"/>
        <v>Industry_Type-1. Agriculture, Mining &amp; Construction_All CBP_44400</v>
      </c>
      <c r="B1080" t="s">
        <v>62</v>
      </c>
      <c r="C1080" t="s">
        <v>211</v>
      </c>
      <c r="D1080" t="s">
        <v>61</v>
      </c>
      <c r="E1080" t="s">
        <v>61</v>
      </c>
      <c r="F1080" t="s">
        <v>61</v>
      </c>
      <c r="G1080" t="s">
        <v>30</v>
      </c>
      <c r="H1080" t="s">
        <v>61</v>
      </c>
      <c r="I1080" t="s">
        <v>61</v>
      </c>
      <c r="J1080" t="s">
        <v>61</v>
      </c>
      <c r="K1080" t="s">
        <v>197</v>
      </c>
      <c r="L1080" s="18">
        <v>44400</v>
      </c>
      <c r="M1080">
        <v>19</v>
      </c>
      <c r="N1080">
        <v>20</v>
      </c>
      <c r="O1080" t="s">
        <v>258</v>
      </c>
      <c r="P1080">
        <v>2</v>
      </c>
      <c r="Q1080">
        <v>0</v>
      </c>
      <c r="R1080">
        <v>0</v>
      </c>
      <c r="S1080">
        <v>0</v>
      </c>
      <c r="T1080">
        <v>1</v>
      </c>
      <c r="U1080">
        <v>0</v>
      </c>
      <c r="V1080">
        <v>1</v>
      </c>
      <c r="W1080">
        <v>0</v>
      </c>
      <c r="X1080">
        <v>0</v>
      </c>
      <c r="Y1080">
        <v>0</v>
      </c>
      <c r="Z1080">
        <v>0</v>
      </c>
      <c r="AA1080">
        <v>0</v>
      </c>
      <c r="AB1080">
        <v>0</v>
      </c>
      <c r="AC1080">
        <v>0</v>
      </c>
      <c r="AD1080">
        <v>0</v>
      </c>
      <c r="AE1080">
        <v>0</v>
      </c>
      <c r="AF1080">
        <v>0</v>
      </c>
      <c r="AG1080">
        <v>0</v>
      </c>
      <c r="AH1080">
        <v>0</v>
      </c>
      <c r="AI1080">
        <v>0</v>
      </c>
      <c r="AJ1080">
        <v>0</v>
      </c>
      <c r="AK1080">
        <v>0</v>
      </c>
      <c r="AL1080">
        <v>0</v>
      </c>
      <c r="AM1080">
        <v>0</v>
      </c>
      <c r="AN1080">
        <v>0</v>
      </c>
      <c r="AO1080">
        <v>0</v>
      </c>
      <c r="AP1080">
        <v>0</v>
      </c>
      <c r="AQ1080">
        <v>0</v>
      </c>
      <c r="AR1080">
        <v>0</v>
      </c>
      <c r="AS1080">
        <v>0</v>
      </c>
      <c r="AT1080">
        <v>0</v>
      </c>
      <c r="AU1080">
        <v>0</v>
      </c>
      <c r="AV1080">
        <v>0</v>
      </c>
      <c r="AW1080">
        <v>0</v>
      </c>
      <c r="AX1080">
        <v>0</v>
      </c>
      <c r="AY1080">
        <v>0</v>
      </c>
      <c r="AZ1080">
        <v>0</v>
      </c>
      <c r="BA1080">
        <v>0</v>
      </c>
      <c r="BB1080">
        <v>0</v>
      </c>
      <c r="BC1080">
        <v>0</v>
      </c>
      <c r="BD1080">
        <v>0</v>
      </c>
      <c r="BE1080">
        <v>0</v>
      </c>
      <c r="BF1080">
        <v>0</v>
      </c>
      <c r="BG1080">
        <v>0</v>
      </c>
      <c r="BH1080">
        <v>0</v>
      </c>
      <c r="BI1080">
        <v>0</v>
      </c>
      <c r="BJ1080">
        <v>0</v>
      </c>
      <c r="BK1080">
        <v>0</v>
      </c>
      <c r="BL1080">
        <v>0</v>
      </c>
      <c r="BM1080">
        <v>0</v>
      </c>
      <c r="BN1080">
        <v>0</v>
      </c>
      <c r="BO1080">
        <v>0</v>
      </c>
      <c r="BP1080">
        <v>0</v>
      </c>
      <c r="BQ1080">
        <v>0</v>
      </c>
      <c r="BR1080">
        <v>0</v>
      </c>
      <c r="BS1080">
        <v>0</v>
      </c>
      <c r="BT1080">
        <v>0</v>
      </c>
      <c r="BU1080">
        <v>0</v>
      </c>
      <c r="BV1080">
        <v>0</v>
      </c>
      <c r="BW1080">
        <v>0</v>
      </c>
      <c r="BX1080">
        <v>0</v>
      </c>
      <c r="BY1080">
        <v>0</v>
      </c>
      <c r="BZ1080">
        <v>0</v>
      </c>
      <c r="CA1080">
        <v>0</v>
      </c>
      <c r="CB1080">
        <v>0</v>
      </c>
      <c r="CC1080">
        <v>0</v>
      </c>
      <c r="CD1080">
        <v>0</v>
      </c>
      <c r="CE1080">
        <v>0</v>
      </c>
      <c r="CF1080">
        <v>0</v>
      </c>
      <c r="CG1080">
        <v>0</v>
      </c>
      <c r="CH1080">
        <v>0</v>
      </c>
      <c r="CI1080">
        <v>0</v>
      </c>
      <c r="CJ1080">
        <v>0</v>
      </c>
      <c r="CK1080">
        <v>0</v>
      </c>
      <c r="CL1080">
        <v>0</v>
      </c>
      <c r="CM1080">
        <v>0</v>
      </c>
      <c r="CN1080">
        <v>0</v>
      </c>
      <c r="CO1080">
        <v>0</v>
      </c>
      <c r="CP1080">
        <v>0</v>
      </c>
      <c r="CQ1080">
        <v>0</v>
      </c>
      <c r="CR1080">
        <v>0</v>
      </c>
      <c r="CS1080">
        <v>0</v>
      </c>
      <c r="CT1080">
        <v>0</v>
      </c>
      <c r="CU1080">
        <v>0</v>
      </c>
      <c r="CV1080">
        <v>0</v>
      </c>
      <c r="CW1080">
        <v>0</v>
      </c>
      <c r="CX1080">
        <v>0</v>
      </c>
      <c r="CY1080">
        <v>0</v>
      </c>
      <c r="CZ1080">
        <v>0</v>
      </c>
      <c r="DA1080">
        <v>0</v>
      </c>
      <c r="DB1080">
        <v>0</v>
      </c>
      <c r="DC1080">
        <v>0</v>
      </c>
      <c r="DD1080">
        <v>0</v>
      </c>
      <c r="DE1080">
        <v>0</v>
      </c>
      <c r="DF1080">
        <v>0</v>
      </c>
      <c r="DG1080">
        <v>0</v>
      </c>
      <c r="DH1080">
        <v>0</v>
      </c>
      <c r="DI1080">
        <v>0</v>
      </c>
      <c r="DJ1080">
        <v>0</v>
      </c>
      <c r="DK1080">
        <v>0</v>
      </c>
      <c r="DL1080">
        <v>0</v>
      </c>
      <c r="DM1080">
        <v>0</v>
      </c>
      <c r="DN1080">
        <v>0</v>
      </c>
      <c r="DO1080">
        <v>19</v>
      </c>
      <c r="DP1080">
        <v>20</v>
      </c>
    </row>
    <row r="1081" spans="1:120" hidden="1" x14ac:dyDescent="0.25">
      <c r="A1081" t="str">
        <f t="shared" si="16"/>
        <v>All_All CBP_44400</v>
      </c>
      <c r="B1081" t="s">
        <v>62</v>
      </c>
      <c r="C1081" t="s">
        <v>61</v>
      </c>
      <c r="D1081" t="s">
        <v>61</v>
      </c>
      <c r="E1081" t="s">
        <v>61</v>
      </c>
      <c r="F1081" t="s">
        <v>61</v>
      </c>
      <c r="G1081" t="s">
        <v>61</v>
      </c>
      <c r="H1081" t="s">
        <v>61</v>
      </c>
      <c r="I1081" t="s">
        <v>61</v>
      </c>
      <c r="J1081" t="s">
        <v>61</v>
      </c>
      <c r="K1081" t="s">
        <v>197</v>
      </c>
      <c r="L1081" s="18">
        <v>44400</v>
      </c>
      <c r="M1081">
        <v>19</v>
      </c>
      <c r="N1081">
        <v>20</v>
      </c>
      <c r="O1081" t="s">
        <v>258</v>
      </c>
      <c r="P1081">
        <v>7</v>
      </c>
      <c r="Q1081">
        <v>5</v>
      </c>
      <c r="R1081">
        <v>0</v>
      </c>
      <c r="S1081">
        <v>0</v>
      </c>
      <c r="T1081">
        <v>1</v>
      </c>
      <c r="U1081">
        <v>0</v>
      </c>
      <c r="V1081">
        <v>1</v>
      </c>
      <c r="W1081">
        <v>218.20679999999999</v>
      </c>
      <c r="X1081">
        <v>196.70699999999999</v>
      </c>
      <c r="Y1081">
        <v>191.5522</v>
      </c>
      <c r="Z1081">
        <v>191.66139999999999</v>
      </c>
      <c r="AA1081">
        <v>187.96680000000001</v>
      </c>
      <c r="AB1081">
        <v>189.92959999999999</v>
      </c>
      <c r="AC1081">
        <v>211.03039999999999</v>
      </c>
      <c r="AD1081">
        <v>240.8434</v>
      </c>
      <c r="AE1081">
        <v>268.83080000000001</v>
      </c>
      <c r="AF1081">
        <v>284.82859999999999</v>
      </c>
      <c r="AG1081">
        <v>331.74259999999998</v>
      </c>
      <c r="AH1081">
        <v>345.3716</v>
      </c>
      <c r="AI1081">
        <v>367.37819999999999</v>
      </c>
      <c r="AJ1081">
        <v>371.31779999999998</v>
      </c>
      <c r="AK1081">
        <v>363.02280000000002</v>
      </c>
      <c r="AL1081">
        <v>355.0204</v>
      </c>
      <c r="AM1081">
        <v>348.67700000000002</v>
      </c>
      <c r="AN1081">
        <v>346.24380000000002</v>
      </c>
      <c r="AO1081">
        <v>331.72300000000001</v>
      </c>
      <c r="AP1081">
        <v>323.46440000000001</v>
      </c>
      <c r="AQ1081">
        <v>297.10939999999999</v>
      </c>
      <c r="AR1081">
        <v>252.7364</v>
      </c>
      <c r="AS1081">
        <v>185.983</v>
      </c>
      <c r="AT1081">
        <v>182.95339999999999</v>
      </c>
      <c r="AU1081">
        <v>64.5</v>
      </c>
      <c r="AV1081">
        <v>62.4</v>
      </c>
      <c r="AW1081">
        <v>62</v>
      </c>
      <c r="AX1081">
        <v>62</v>
      </c>
      <c r="AY1081">
        <v>61.7</v>
      </c>
      <c r="AZ1081">
        <v>59.9</v>
      </c>
      <c r="BA1081">
        <v>59</v>
      </c>
      <c r="BB1081">
        <v>60.6</v>
      </c>
      <c r="BC1081">
        <v>64.599999999999994</v>
      </c>
      <c r="BD1081">
        <v>68</v>
      </c>
      <c r="BE1081">
        <v>72.099999999999994</v>
      </c>
      <c r="BF1081">
        <v>75.3</v>
      </c>
      <c r="BG1081">
        <v>78.900000000000006</v>
      </c>
      <c r="BH1081">
        <v>82.7</v>
      </c>
      <c r="BI1081">
        <v>85.5</v>
      </c>
      <c r="BJ1081">
        <v>87.4</v>
      </c>
      <c r="BK1081">
        <v>87.9</v>
      </c>
      <c r="BL1081">
        <v>86</v>
      </c>
      <c r="BM1081">
        <v>84.4</v>
      </c>
      <c r="BN1081">
        <v>79.7</v>
      </c>
      <c r="BO1081">
        <v>74.099999999999994</v>
      </c>
      <c r="BP1081">
        <v>70.400000000000006</v>
      </c>
      <c r="BQ1081">
        <v>68.7</v>
      </c>
      <c r="BR1081">
        <v>67.5</v>
      </c>
      <c r="BS1081">
        <v>-23.715409999999999</v>
      </c>
      <c r="BT1081">
        <v>0.66852999999999996</v>
      </c>
      <c r="BU1081">
        <v>1.0172140000000001</v>
      </c>
      <c r="BV1081">
        <v>-1.438564</v>
      </c>
      <c r="BW1081">
        <v>0.62222860000000002</v>
      </c>
      <c r="BX1081">
        <v>-1.7294119999999999</v>
      </c>
      <c r="BY1081">
        <v>-6.499733</v>
      </c>
      <c r="BZ1081">
        <v>-5.5029139999999996</v>
      </c>
      <c r="CA1081">
        <v>-0.663381</v>
      </c>
      <c r="CB1081">
        <v>13.32305</v>
      </c>
      <c r="CC1081">
        <v>5.5798050000000003</v>
      </c>
      <c r="CD1081">
        <v>-0.13589960000000001</v>
      </c>
      <c r="CE1081">
        <v>-8.4395150000000001</v>
      </c>
      <c r="CF1081">
        <v>3.0171610000000002</v>
      </c>
      <c r="CG1081">
        <v>11.13063</v>
      </c>
      <c r="CH1081">
        <v>13.34408</v>
      </c>
      <c r="CI1081">
        <v>20.935099999999998</v>
      </c>
      <c r="CJ1081">
        <v>21.987200000000001</v>
      </c>
      <c r="CK1081">
        <v>24.195799999999998</v>
      </c>
      <c r="CL1081">
        <v>12.796480000000001</v>
      </c>
      <c r="CM1081">
        <v>12.840479999999999</v>
      </c>
      <c r="CN1081">
        <v>18.6448</v>
      </c>
      <c r="CO1081">
        <v>27.5288</v>
      </c>
      <c r="CP1081">
        <v>20.724599999999999</v>
      </c>
      <c r="CQ1081">
        <v>11.10215</v>
      </c>
      <c r="CR1081">
        <v>1.9388879999999999</v>
      </c>
      <c r="CS1081">
        <v>1.891756</v>
      </c>
      <c r="CT1081">
        <v>1.449425</v>
      </c>
      <c r="CU1081">
        <v>1.449487</v>
      </c>
      <c r="CV1081">
        <v>2.068038</v>
      </c>
      <c r="CW1081">
        <v>2.133699</v>
      </c>
      <c r="CX1081">
        <v>2.8259310000000002</v>
      </c>
      <c r="CY1081">
        <v>3.546033</v>
      </c>
      <c r="CZ1081">
        <v>6.9065669999999999</v>
      </c>
      <c r="DA1081">
        <v>12.29449</v>
      </c>
      <c r="DB1081">
        <v>11.36842</v>
      </c>
      <c r="DC1081">
        <v>17.664010000000001</v>
      </c>
      <c r="DD1081">
        <v>25.701049999999999</v>
      </c>
      <c r="DE1081">
        <v>29.532260000000001</v>
      </c>
      <c r="DF1081">
        <v>29.262519999999999</v>
      </c>
      <c r="DG1081">
        <v>23.63466</v>
      </c>
      <c r="DH1081">
        <v>22.852460000000001</v>
      </c>
      <c r="DI1081">
        <v>26.10633</v>
      </c>
      <c r="DJ1081">
        <v>30.93404</v>
      </c>
      <c r="DK1081">
        <v>24.26793</v>
      </c>
      <c r="DL1081">
        <v>20.16639</v>
      </c>
      <c r="DM1081">
        <v>17.306470000000001</v>
      </c>
      <c r="DN1081">
        <v>7.0417230000000002</v>
      </c>
      <c r="DO1081">
        <v>19</v>
      </c>
      <c r="DP1081">
        <v>20</v>
      </c>
    </row>
    <row r="1082" spans="1:120" hidden="1" x14ac:dyDescent="0.25">
      <c r="A1082" t="str">
        <f t="shared" si="16"/>
        <v>Size_Grp-20 to 199.99 kW_All CBP_44400</v>
      </c>
      <c r="B1082" t="s">
        <v>62</v>
      </c>
      <c r="C1082" t="s">
        <v>201</v>
      </c>
      <c r="D1082" t="s">
        <v>61</v>
      </c>
      <c r="E1082" t="s">
        <v>61</v>
      </c>
      <c r="F1082" t="s">
        <v>61</v>
      </c>
      <c r="G1082" t="s">
        <v>61</v>
      </c>
      <c r="H1082" t="s">
        <v>61</v>
      </c>
      <c r="I1082" t="s">
        <v>61</v>
      </c>
      <c r="J1082" t="s">
        <v>101</v>
      </c>
      <c r="K1082" t="s">
        <v>197</v>
      </c>
      <c r="L1082" s="18">
        <v>44400</v>
      </c>
      <c r="M1082">
        <v>19</v>
      </c>
      <c r="N1082">
        <v>20</v>
      </c>
      <c r="O1082" t="s">
        <v>258</v>
      </c>
      <c r="P1082">
        <v>3</v>
      </c>
      <c r="Q1082">
        <v>3</v>
      </c>
      <c r="R1082">
        <v>0</v>
      </c>
      <c r="S1082">
        <v>0</v>
      </c>
      <c r="T1082">
        <v>1</v>
      </c>
      <c r="U1082">
        <v>0</v>
      </c>
      <c r="V1082">
        <v>1</v>
      </c>
      <c r="W1082">
        <v>153.55699999999999</v>
      </c>
      <c r="X1082">
        <v>138.196</v>
      </c>
      <c r="Y1082">
        <v>134.518</v>
      </c>
      <c r="Z1082">
        <v>134.596</v>
      </c>
      <c r="AA1082">
        <v>131.95699999999999</v>
      </c>
      <c r="AB1082">
        <v>133.36199999999999</v>
      </c>
      <c r="AC1082">
        <v>148.40700000000001</v>
      </c>
      <c r="AD1082">
        <v>156.29400000000001</v>
      </c>
      <c r="AE1082">
        <v>179.86799999999999</v>
      </c>
      <c r="AF1082">
        <v>188.87</v>
      </c>
      <c r="AG1082">
        <v>217.804</v>
      </c>
      <c r="AH1082">
        <v>226.22</v>
      </c>
      <c r="AI1082">
        <v>239.94200000000001</v>
      </c>
      <c r="AJ1082">
        <v>236.255</v>
      </c>
      <c r="AK1082">
        <v>228.25200000000001</v>
      </c>
      <c r="AL1082">
        <v>222.31200000000001</v>
      </c>
      <c r="AM1082">
        <v>219.453</v>
      </c>
      <c r="AN1082">
        <v>217.38499999999999</v>
      </c>
      <c r="AO1082">
        <v>208.33799999999999</v>
      </c>
      <c r="AP1082">
        <v>203.98599999999999</v>
      </c>
      <c r="AQ1082">
        <v>188.96799999999999</v>
      </c>
      <c r="AR1082">
        <v>166.77099999999999</v>
      </c>
      <c r="AS1082">
        <v>130.53100000000001</v>
      </c>
      <c r="AT1082">
        <v>128.369</v>
      </c>
      <c r="AU1082">
        <v>62.5</v>
      </c>
      <c r="AV1082">
        <v>61.333333000000003</v>
      </c>
      <c r="AW1082">
        <v>60.666666999999997</v>
      </c>
      <c r="AX1082">
        <v>60.666666999999997</v>
      </c>
      <c r="AY1082">
        <v>60.5</v>
      </c>
      <c r="AZ1082">
        <v>59.5</v>
      </c>
      <c r="BA1082">
        <v>59</v>
      </c>
      <c r="BB1082">
        <v>60.333333000000003</v>
      </c>
      <c r="BC1082">
        <v>64.333332999999996</v>
      </c>
      <c r="BD1082">
        <v>66.666667000000004</v>
      </c>
      <c r="BE1082">
        <v>70.5</v>
      </c>
      <c r="BF1082">
        <v>73.166667000000004</v>
      </c>
      <c r="BG1082">
        <v>76.5</v>
      </c>
      <c r="BH1082">
        <v>78.833332999999996</v>
      </c>
      <c r="BI1082">
        <v>80.833332999999996</v>
      </c>
      <c r="BJ1082">
        <v>82.333332999999996</v>
      </c>
      <c r="BK1082">
        <v>82.166667000000004</v>
      </c>
      <c r="BL1082">
        <v>80</v>
      </c>
      <c r="BM1082">
        <v>78.666667000000004</v>
      </c>
      <c r="BN1082">
        <v>74.5</v>
      </c>
      <c r="BO1082">
        <v>69.166667000000004</v>
      </c>
      <c r="BP1082">
        <v>66</v>
      </c>
      <c r="BQ1082">
        <v>64.833332999999996</v>
      </c>
      <c r="BR1082">
        <v>64.166667000000004</v>
      </c>
      <c r="BS1082">
        <v>-17.475809999999999</v>
      </c>
      <c r="BT1082">
        <v>0.41970590000000002</v>
      </c>
      <c r="BU1082">
        <v>0.66602709999999998</v>
      </c>
      <c r="BV1082">
        <v>-1.087766</v>
      </c>
      <c r="BW1082">
        <v>0.39861390000000002</v>
      </c>
      <c r="BX1082">
        <v>-1.2940020000000001</v>
      </c>
      <c r="BY1082">
        <v>-4.7089259999999999</v>
      </c>
      <c r="BZ1082">
        <v>-3.2108449999999999</v>
      </c>
      <c r="CA1082">
        <v>-0.94078349999999999</v>
      </c>
      <c r="CB1082">
        <v>9.8523589999999999</v>
      </c>
      <c r="CC1082">
        <v>2.8729480000000001</v>
      </c>
      <c r="CD1082">
        <v>-2.8700160000000001</v>
      </c>
      <c r="CE1082">
        <v>-8.9796639999999996</v>
      </c>
      <c r="CF1082">
        <v>2.7477680000000002</v>
      </c>
      <c r="CG1082">
        <v>9.6057030000000001</v>
      </c>
      <c r="CH1082">
        <v>10.170389999999999</v>
      </c>
      <c r="CI1082">
        <v>13.540979999999999</v>
      </c>
      <c r="CJ1082">
        <v>15.1233</v>
      </c>
      <c r="CK1082">
        <v>16.938949999999998</v>
      </c>
      <c r="CL1082">
        <v>9.7963640000000005</v>
      </c>
      <c r="CM1082">
        <v>9.1225380000000005</v>
      </c>
      <c r="CN1082">
        <v>13.673539999999999</v>
      </c>
      <c r="CO1082">
        <v>19.621829999999999</v>
      </c>
      <c r="CP1082">
        <v>14.79152</v>
      </c>
      <c r="CQ1082">
        <v>5.4198890000000004</v>
      </c>
      <c r="CR1082">
        <v>0.98742929999999995</v>
      </c>
      <c r="CS1082">
        <v>0.96339059999999999</v>
      </c>
      <c r="CT1082">
        <v>0.73771359999999997</v>
      </c>
      <c r="CU1082">
        <v>0.73771350000000002</v>
      </c>
      <c r="CV1082">
        <v>1.0533330000000001</v>
      </c>
      <c r="CW1082">
        <v>1.086803</v>
      </c>
      <c r="CX1082">
        <v>1.1185959999999999</v>
      </c>
      <c r="CY1082">
        <v>1.4500390000000001</v>
      </c>
      <c r="CZ1082">
        <v>3.1138699999999999</v>
      </c>
      <c r="DA1082">
        <v>5.78071</v>
      </c>
      <c r="DB1082">
        <v>5.4635699999999998</v>
      </c>
      <c r="DC1082">
        <v>8.7029870000000003</v>
      </c>
      <c r="DD1082">
        <v>12.77594</v>
      </c>
      <c r="DE1082">
        <v>14.128579999999999</v>
      </c>
      <c r="DF1082">
        <v>14.462590000000001</v>
      </c>
      <c r="DG1082">
        <v>11.50065</v>
      </c>
      <c r="DH1082">
        <v>11.176069999999999</v>
      </c>
      <c r="DI1082">
        <v>12.50071</v>
      </c>
      <c r="DJ1082">
        <v>14.086349999999999</v>
      </c>
      <c r="DK1082">
        <v>10.99633</v>
      </c>
      <c r="DL1082">
        <v>9.6094279999999994</v>
      </c>
      <c r="DM1082">
        <v>8.8250659999999996</v>
      </c>
      <c r="DN1082">
        <v>3.5880709999999998</v>
      </c>
      <c r="DO1082">
        <v>19</v>
      </c>
      <c r="DP1082">
        <v>20</v>
      </c>
    </row>
    <row r="1083" spans="1:120" hidden="1" x14ac:dyDescent="0.25">
      <c r="A1083" t="str">
        <f t="shared" si="16"/>
        <v>Size_Grp-200 kW and above_All CBP_44400</v>
      </c>
      <c r="B1083" t="s">
        <v>62</v>
      </c>
      <c r="C1083" t="s">
        <v>207</v>
      </c>
      <c r="D1083" t="s">
        <v>61</v>
      </c>
      <c r="E1083" t="s">
        <v>61</v>
      </c>
      <c r="F1083" t="s">
        <v>61</v>
      </c>
      <c r="G1083" t="s">
        <v>61</v>
      </c>
      <c r="H1083" t="s">
        <v>61</v>
      </c>
      <c r="I1083" t="s">
        <v>61</v>
      </c>
      <c r="J1083" t="s">
        <v>102</v>
      </c>
      <c r="K1083" t="s">
        <v>197</v>
      </c>
      <c r="L1083" s="18">
        <v>44400</v>
      </c>
      <c r="M1083">
        <v>19</v>
      </c>
      <c r="N1083">
        <v>20</v>
      </c>
      <c r="O1083" t="s">
        <v>258</v>
      </c>
      <c r="P1083">
        <v>2</v>
      </c>
      <c r="Q1083">
        <v>0</v>
      </c>
      <c r="R1083">
        <v>0</v>
      </c>
      <c r="S1083">
        <v>0</v>
      </c>
      <c r="T1083">
        <v>1</v>
      </c>
      <c r="U1083">
        <v>0</v>
      </c>
      <c r="V1083">
        <v>1</v>
      </c>
      <c r="W1083">
        <v>0</v>
      </c>
      <c r="X1083">
        <v>0</v>
      </c>
      <c r="Y1083">
        <v>0</v>
      </c>
      <c r="Z1083">
        <v>0</v>
      </c>
      <c r="AA1083">
        <v>0</v>
      </c>
      <c r="AB1083">
        <v>0</v>
      </c>
      <c r="AC1083">
        <v>0</v>
      </c>
      <c r="AD1083">
        <v>0</v>
      </c>
      <c r="AE1083">
        <v>0</v>
      </c>
      <c r="AF1083">
        <v>0</v>
      </c>
      <c r="AG1083">
        <v>0</v>
      </c>
      <c r="AH1083">
        <v>0</v>
      </c>
      <c r="AI1083">
        <v>0</v>
      </c>
      <c r="AJ1083">
        <v>0</v>
      </c>
      <c r="AK1083">
        <v>0</v>
      </c>
      <c r="AL1083">
        <v>0</v>
      </c>
      <c r="AM1083">
        <v>0</v>
      </c>
      <c r="AN1083">
        <v>0</v>
      </c>
      <c r="AO1083">
        <v>0</v>
      </c>
      <c r="AP1083">
        <v>0</v>
      </c>
      <c r="AQ1083">
        <v>0</v>
      </c>
      <c r="AR1083">
        <v>0</v>
      </c>
      <c r="AS1083">
        <v>0</v>
      </c>
      <c r="AT1083">
        <v>0</v>
      </c>
      <c r="AU1083">
        <v>0</v>
      </c>
      <c r="AV1083">
        <v>0</v>
      </c>
      <c r="AW1083">
        <v>0</v>
      </c>
      <c r="AX1083">
        <v>0</v>
      </c>
      <c r="AY1083">
        <v>0</v>
      </c>
      <c r="AZ1083">
        <v>0</v>
      </c>
      <c r="BA1083">
        <v>0</v>
      </c>
      <c r="BB1083">
        <v>0</v>
      </c>
      <c r="BC1083">
        <v>0</v>
      </c>
      <c r="BD1083">
        <v>0</v>
      </c>
      <c r="BE1083">
        <v>0</v>
      </c>
      <c r="BF1083">
        <v>0</v>
      </c>
      <c r="BG1083">
        <v>0</v>
      </c>
      <c r="BH1083">
        <v>0</v>
      </c>
      <c r="BI1083">
        <v>0</v>
      </c>
      <c r="BJ1083">
        <v>0</v>
      </c>
      <c r="BK1083">
        <v>0</v>
      </c>
      <c r="BL1083">
        <v>0</v>
      </c>
      <c r="BM1083">
        <v>0</v>
      </c>
      <c r="BN1083">
        <v>0</v>
      </c>
      <c r="BO1083">
        <v>0</v>
      </c>
      <c r="BP1083">
        <v>0</v>
      </c>
      <c r="BQ1083">
        <v>0</v>
      </c>
      <c r="BR1083">
        <v>0</v>
      </c>
      <c r="BS1083">
        <v>0</v>
      </c>
      <c r="BT1083">
        <v>0</v>
      </c>
      <c r="BU1083">
        <v>0</v>
      </c>
      <c r="BV1083">
        <v>0</v>
      </c>
      <c r="BW1083">
        <v>0</v>
      </c>
      <c r="BX1083">
        <v>0</v>
      </c>
      <c r="BY1083">
        <v>0</v>
      </c>
      <c r="BZ1083">
        <v>0</v>
      </c>
      <c r="CA1083">
        <v>0</v>
      </c>
      <c r="CB1083">
        <v>0</v>
      </c>
      <c r="CC1083">
        <v>0</v>
      </c>
      <c r="CD1083">
        <v>0</v>
      </c>
      <c r="CE1083">
        <v>0</v>
      </c>
      <c r="CF1083">
        <v>0</v>
      </c>
      <c r="CG1083">
        <v>0</v>
      </c>
      <c r="CH1083">
        <v>0</v>
      </c>
      <c r="CI1083">
        <v>0</v>
      </c>
      <c r="CJ1083">
        <v>0</v>
      </c>
      <c r="CK1083">
        <v>0</v>
      </c>
      <c r="CL1083">
        <v>0</v>
      </c>
      <c r="CM1083">
        <v>0</v>
      </c>
      <c r="CN1083">
        <v>0</v>
      </c>
      <c r="CO1083">
        <v>0</v>
      </c>
      <c r="CP1083">
        <v>0</v>
      </c>
      <c r="CQ1083">
        <v>0</v>
      </c>
      <c r="CR1083">
        <v>0</v>
      </c>
      <c r="CS1083">
        <v>0</v>
      </c>
      <c r="CT1083">
        <v>0</v>
      </c>
      <c r="CU1083">
        <v>0</v>
      </c>
      <c r="CV1083">
        <v>0</v>
      </c>
      <c r="CW1083">
        <v>0</v>
      </c>
      <c r="CX1083">
        <v>0</v>
      </c>
      <c r="CY1083">
        <v>0</v>
      </c>
      <c r="CZ1083">
        <v>0</v>
      </c>
      <c r="DA1083">
        <v>0</v>
      </c>
      <c r="DB1083">
        <v>0</v>
      </c>
      <c r="DC1083">
        <v>0</v>
      </c>
      <c r="DD1083">
        <v>0</v>
      </c>
      <c r="DE1083">
        <v>0</v>
      </c>
      <c r="DF1083">
        <v>0</v>
      </c>
      <c r="DG1083">
        <v>0</v>
      </c>
      <c r="DH1083">
        <v>0</v>
      </c>
      <c r="DI1083">
        <v>0</v>
      </c>
      <c r="DJ1083">
        <v>0</v>
      </c>
      <c r="DK1083">
        <v>0</v>
      </c>
      <c r="DL1083">
        <v>0</v>
      </c>
      <c r="DM1083">
        <v>0</v>
      </c>
      <c r="DN1083">
        <v>0</v>
      </c>
      <c r="DO1083">
        <v>19</v>
      </c>
      <c r="DP1083">
        <v>20</v>
      </c>
    </row>
    <row r="1084" spans="1:120" x14ac:dyDescent="0.25">
      <c r="A1084" t="str">
        <f t="shared" si="16"/>
        <v>AutoDR-No_All CBP_44400</v>
      </c>
      <c r="B1084" t="s">
        <v>62</v>
      </c>
      <c r="C1084" t="s">
        <v>321</v>
      </c>
      <c r="D1084" t="s">
        <v>61</v>
      </c>
      <c r="E1084" t="s">
        <v>61</v>
      </c>
      <c r="F1084" t="s">
        <v>61</v>
      </c>
      <c r="G1084" t="s">
        <v>61</v>
      </c>
      <c r="H1084" t="s">
        <v>97</v>
      </c>
      <c r="I1084" t="s">
        <v>61</v>
      </c>
      <c r="J1084" t="s">
        <v>61</v>
      </c>
      <c r="K1084" t="s">
        <v>197</v>
      </c>
      <c r="L1084" s="18">
        <v>44400</v>
      </c>
      <c r="M1084">
        <v>19</v>
      </c>
      <c r="N1084">
        <v>20</v>
      </c>
      <c r="O1084" t="s">
        <v>258</v>
      </c>
      <c r="P1084">
        <v>6</v>
      </c>
      <c r="Q1084">
        <v>4</v>
      </c>
      <c r="R1084">
        <v>0</v>
      </c>
      <c r="S1084">
        <v>0</v>
      </c>
      <c r="T1084">
        <v>1</v>
      </c>
      <c r="U1084">
        <v>0</v>
      </c>
      <c r="V1084">
        <v>1</v>
      </c>
      <c r="W1084">
        <v>223.35300000000001</v>
      </c>
      <c r="X1084">
        <v>201.8775</v>
      </c>
      <c r="Y1084">
        <v>196.3545</v>
      </c>
      <c r="Z1084">
        <v>196.35149999999999</v>
      </c>
      <c r="AA1084">
        <v>192.51300000000001</v>
      </c>
      <c r="AB1084">
        <v>194.49600000000001</v>
      </c>
      <c r="AC1084">
        <v>217.22399999999999</v>
      </c>
      <c r="AD1084">
        <v>249.16650000000001</v>
      </c>
      <c r="AE1084">
        <v>258.63299999999998</v>
      </c>
      <c r="AF1084">
        <v>272.5335</v>
      </c>
      <c r="AG1084">
        <v>295.55849999999998</v>
      </c>
      <c r="AH1084">
        <v>311.00099999999998</v>
      </c>
      <c r="AI1084">
        <v>328.93950000000001</v>
      </c>
      <c r="AJ1084">
        <v>331.84050000000002</v>
      </c>
      <c r="AK1084">
        <v>321.87299999999999</v>
      </c>
      <c r="AL1084">
        <v>314.73899999999998</v>
      </c>
      <c r="AM1084">
        <v>309.74250000000001</v>
      </c>
      <c r="AN1084">
        <v>308.09550000000002</v>
      </c>
      <c r="AO1084">
        <v>296.97750000000002</v>
      </c>
      <c r="AP1084">
        <v>286.56900000000002</v>
      </c>
      <c r="AQ1084">
        <v>266.97149999999999</v>
      </c>
      <c r="AR1084">
        <v>234.309</v>
      </c>
      <c r="AS1084">
        <v>188.82749999999999</v>
      </c>
      <c r="AT1084">
        <v>186.9015</v>
      </c>
      <c r="AU1084">
        <v>65.625</v>
      </c>
      <c r="AV1084">
        <v>63</v>
      </c>
      <c r="AW1084">
        <v>62.75</v>
      </c>
      <c r="AX1084">
        <v>62.75</v>
      </c>
      <c r="AY1084">
        <v>62.375</v>
      </c>
      <c r="AZ1084">
        <v>60.125</v>
      </c>
      <c r="BA1084">
        <v>59</v>
      </c>
      <c r="BB1084">
        <v>60.75</v>
      </c>
      <c r="BC1084">
        <v>64.75</v>
      </c>
      <c r="BD1084">
        <v>68.75</v>
      </c>
      <c r="BE1084">
        <v>73</v>
      </c>
      <c r="BF1084">
        <v>76.5</v>
      </c>
      <c r="BG1084">
        <v>80.25</v>
      </c>
      <c r="BH1084">
        <v>84.875</v>
      </c>
      <c r="BI1084">
        <v>88.125</v>
      </c>
      <c r="BJ1084">
        <v>90.25</v>
      </c>
      <c r="BK1084">
        <v>91.125</v>
      </c>
      <c r="BL1084">
        <v>89.375</v>
      </c>
      <c r="BM1084">
        <v>87.625</v>
      </c>
      <c r="BN1084">
        <v>82.625</v>
      </c>
      <c r="BO1084">
        <v>76.875</v>
      </c>
      <c r="BP1084">
        <v>72.875</v>
      </c>
      <c r="BQ1084">
        <v>70.875</v>
      </c>
      <c r="BR1084">
        <v>69.375</v>
      </c>
      <c r="BS1084">
        <v>-24.503250000000001</v>
      </c>
      <c r="BT1084">
        <v>0.29415390000000002</v>
      </c>
      <c r="BU1084">
        <v>0.71572219999999998</v>
      </c>
      <c r="BV1084">
        <v>-1.7771969999999999</v>
      </c>
      <c r="BW1084">
        <v>0.22669529999999999</v>
      </c>
      <c r="BX1084">
        <v>-1.509984</v>
      </c>
      <c r="BY1084">
        <v>-6.9259969999999997</v>
      </c>
      <c r="BZ1084">
        <v>-5.4327800000000002</v>
      </c>
      <c r="CA1084">
        <v>0.1227307</v>
      </c>
      <c r="CB1084">
        <v>12.63106</v>
      </c>
      <c r="CC1084">
        <v>9.169988</v>
      </c>
      <c r="CD1084">
        <v>0.35369319999999999</v>
      </c>
      <c r="CE1084">
        <v>-7.5590169999999999</v>
      </c>
      <c r="CF1084">
        <v>4.4714330000000002</v>
      </c>
      <c r="CG1084">
        <v>12.786619999999999</v>
      </c>
      <c r="CH1084">
        <v>14.06134</v>
      </c>
      <c r="CI1084">
        <v>21.00375</v>
      </c>
      <c r="CJ1084">
        <v>22.265840000000001</v>
      </c>
      <c r="CK1084">
        <v>22.975200000000001</v>
      </c>
      <c r="CL1084">
        <v>17.54683</v>
      </c>
      <c r="CM1084">
        <v>9.6458510000000004</v>
      </c>
      <c r="CN1084">
        <v>13.355409999999999</v>
      </c>
      <c r="CO1084">
        <v>22.292249999999999</v>
      </c>
      <c r="CP1084">
        <v>21.051739999999999</v>
      </c>
      <c r="CQ1084">
        <v>12.59296</v>
      </c>
      <c r="CR1084">
        <v>2.0704220000000002</v>
      </c>
      <c r="CS1084">
        <v>2.0199069999999999</v>
      </c>
      <c r="CT1084">
        <v>1.5049710000000001</v>
      </c>
      <c r="CU1084">
        <v>1.499444</v>
      </c>
      <c r="CV1084">
        <v>2.0677910000000002</v>
      </c>
      <c r="CW1084">
        <v>1.701252</v>
      </c>
      <c r="CX1084">
        <v>1.862303</v>
      </c>
      <c r="CY1084">
        <v>2.4707509999999999</v>
      </c>
      <c r="CZ1084">
        <v>7.0203899999999999</v>
      </c>
      <c r="DA1084">
        <v>12.935840000000001</v>
      </c>
      <c r="DB1084">
        <v>12.61759</v>
      </c>
      <c r="DC1084">
        <v>19.6402</v>
      </c>
      <c r="DD1084">
        <v>29.068719999999999</v>
      </c>
      <c r="DE1084">
        <v>33.201639999999998</v>
      </c>
      <c r="DF1084">
        <v>32.877450000000003</v>
      </c>
      <c r="DG1084">
        <v>26.51032</v>
      </c>
      <c r="DH1084">
        <v>25.284849999999999</v>
      </c>
      <c r="DI1084">
        <v>28.286000000000001</v>
      </c>
      <c r="DJ1084">
        <v>28.21809</v>
      </c>
      <c r="DK1084">
        <v>20.64386</v>
      </c>
      <c r="DL1084">
        <v>17.052440000000001</v>
      </c>
      <c r="DM1084">
        <v>11.89697</v>
      </c>
      <c r="DN1084">
        <v>7.6795090000000004</v>
      </c>
      <c r="DO1084">
        <v>19</v>
      </c>
      <c r="DP1084">
        <v>20</v>
      </c>
    </row>
    <row r="1085" spans="1:120" hidden="1" x14ac:dyDescent="0.25">
      <c r="A1085" t="str">
        <f t="shared" si="16"/>
        <v>Size_Grp-Below 20 kW_All CBP_44400</v>
      </c>
      <c r="B1085" t="s">
        <v>62</v>
      </c>
      <c r="C1085" t="s">
        <v>259</v>
      </c>
      <c r="D1085" t="s">
        <v>61</v>
      </c>
      <c r="E1085" t="s">
        <v>61</v>
      </c>
      <c r="F1085" t="s">
        <v>61</v>
      </c>
      <c r="G1085" t="s">
        <v>61</v>
      </c>
      <c r="H1085" t="s">
        <v>61</v>
      </c>
      <c r="I1085" t="s">
        <v>61</v>
      </c>
      <c r="J1085" t="s">
        <v>260</v>
      </c>
      <c r="K1085" t="s">
        <v>197</v>
      </c>
      <c r="L1085" s="18">
        <v>44400</v>
      </c>
      <c r="M1085">
        <v>19</v>
      </c>
      <c r="N1085">
        <v>20</v>
      </c>
      <c r="O1085" t="s">
        <v>258</v>
      </c>
      <c r="P1085">
        <v>2</v>
      </c>
      <c r="Q1085">
        <v>2</v>
      </c>
      <c r="R1085">
        <v>0</v>
      </c>
      <c r="S1085">
        <v>0</v>
      </c>
      <c r="T1085">
        <v>1</v>
      </c>
      <c r="U1085">
        <v>0</v>
      </c>
      <c r="V1085">
        <v>1</v>
      </c>
      <c r="W1085">
        <v>2.3050000000000002</v>
      </c>
      <c r="X1085">
        <v>2.3090000000000002</v>
      </c>
      <c r="Y1085">
        <v>2.3050000000000002</v>
      </c>
      <c r="Z1085">
        <v>2.3050000000000002</v>
      </c>
      <c r="AA1085">
        <v>2.3050000000000002</v>
      </c>
      <c r="AB1085">
        <v>2.302</v>
      </c>
      <c r="AC1085">
        <v>2.3290000000000002</v>
      </c>
      <c r="AD1085">
        <v>15.737</v>
      </c>
      <c r="AE1085">
        <v>12.154</v>
      </c>
      <c r="AF1085">
        <v>14.579000000000001</v>
      </c>
      <c r="AG1085">
        <v>19.155000000000001</v>
      </c>
      <c r="AH1085">
        <v>20.474</v>
      </c>
      <c r="AI1085">
        <v>22.471</v>
      </c>
      <c r="AJ1085">
        <v>28.972000000000001</v>
      </c>
      <c r="AK1085">
        <v>31.05</v>
      </c>
      <c r="AL1085">
        <v>31.274000000000001</v>
      </c>
      <c r="AM1085">
        <v>29.602</v>
      </c>
      <c r="AN1085">
        <v>29.931999999999999</v>
      </c>
      <c r="AO1085">
        <v>28.606999999999999</v>
      </c>
      <c r="AP1085">
        <v>27.06</v>
      </c>
      <c r="AQ1085">
        <v>23.253</v>
      </c>
      <c r="AR1085">
        <v>13.755000000000001</v>
      </c>
      <c r="AS1085">
        <v>2.3140000000000001</v>
      </c>
      <c r="AT1085">
        <v>2.3119999999999998</v>
      </c>
      <c r="AU1085">
        <v>67.5</v>
      </c>
      <c r="AV1085">
        <v>64</v>
      </c>
      <c r="AW1085">
        <v>64</v>
      </c>
      <c r="AX1085">
        <v>64</v>
      </c>
      <c r="AY1085">
        <v>63.5</v>
      </c>
      <c r="AZ1085">
        <v>60.5</v>
      </c>
      <c r="BA1085">
        <v>59</v>
      </c>
      <c r="BB1085">
        <v>61</v>
      </c>
      <c r="BC1085">
        <v>65</v>
      </c>
      <c r="BD1085">
        <v>70</v>
      </c>
      <c r="BE1085">
        <v>74.5</v>
      </c>
      <c r="BF1085">
        <v>78.5</v>
      </c>
      <c r="BG1085">
        <v>82.5</v>
      </c>
      <c r="BH1085">
        <v>88.5</v>
      </c>
      <c r="BI1085">
        <v>92.5</v>
      </c>
      <c r="BJ1085">
        <v>95</v>
      </c>
      <c r="BK1085">
        <v>96.5</v>
      </c>
      <c r="BL1085">
        <v>95</v>
      </c>
      <c r="BM1085">
        <v>93</v>
      </c>
      <c r="BN1085">
        <v>87.5</v>
      </c>
      <c r="BO1085">
        <v>81.5</v>
      </c>
      <c r="BP1085">
        <v>77</v>
      </c>
      <c r="BQ1085">
        <v>74.5</v>
      </c>
      <c r="BR1085">
        <v>72.5</v>
      </c>
      <c r="BS1085">
        <v>0.53622860000000006</v>
      </c>
      <c r="BT1085">
        <v>5.7815600000000002E-2</v>
      </c>
      <c r="BU1085">
        <v>6.05541E-2</v>
      </c>
      <c r="BV1085">
        <v>6.0219700000000001E-2</v>
      </c>
      <c r="BW1085">
        <v>4.5835000000000001E-2</v>
      </c>
      <c r="BX1085">
        <v>5.87079E-2</v>
      </c>
      <c r="BY1085">
        <v>6.6258899999999996E-2</v>
      </c>
      <c r="BZ1085">
        <v>-0.71980739999999999</v>
      </c>
      <c r="CA1085">
        <v>0.46693990000000002</v>
      </c>
      <c r="CB1085">
        <v>-0.33589550000000001</v>
      </c>
      <c r="CC1085">
        <v>1.112627</v>
      </c>
      <c r="CD1085">
        <v>2.772945</v>
      </c>
      <c r="CE1085">
        <v>2.9514390000000001</v>
      </c>
      <c r="CF1085">
        <v>-0.59265330000000005</v>
      </c>
      <c r="CG1085">
        <v>-1.6552519999999999</v>
      </c>
      <c r="CH1085">
        <v>-0.63890360000000002</v>
      </c>
      <c r="CI1085">
        <v>1.4126590000000001</v>
      </c>
      <c r="CJ1085">
        <v>0.58184429999999998</v>
      </c>
      <c r="CK1085">
        <v>0.34376430000000002</v>
      </c>
      <c r="CL1085">
        <v>-0.65602210000000005</v>
      </c>
      <c r="CM1085">
        <v>4.9237299999999998E-2</v>
      </c>
      <c r="CN1085">
        <v>-0.35582209999999997</v>
      </c>
      <c r="CO1085">
        <v>4.1605400000000001E-2</v>
      </c>
      <c r="CP1085">
        <v>1.17666E-2</v>
      </c>
      <c r="CQ1085">
        <v>0.24447430000000001</v>
      </c>
      <c r="CR1085">
        <v>1.7995000000000001E-3</v>
      </c>
      <c r="CS1085">
        <v>1.7909E-3</v>
      </c>
      <c r="CT1085">
        <v>1.789E-3</v>
      </c>
      <c r="CU1085">
        <v>1.8205999999999999E-3</v>
      </c>
      <c r="CV1085">
        <v>1.7880000000000001E-3</v>
      </c>
      <c r="CW1085">
        <v>1.8194000000000001E-3</v>
      </c>
      <c r="CX1085">
        <v>0.32320520000000003</v>
      </c>
      <c r="CY1085">
        <v>0.35916140000000002</v>
      </c>
      <c r="CZ1085">
        <v>0.40988869999999999</v>
      </c>
      <c r="DA1085">
        <v>0.4919906</v>
      </c>
      <c r="DB1085">
        <v>0.3366442</v>
      </c>
      <c r="DC1085">
        <v>0.30926300000000001</v>
      </c>
      <c r="DD1085">
        <v>0.33683940000000001</v>
      </c>
      <c r="DE1085">
        <v>0.93890039999999997</v>
      </c>
      <c r="DF1085">
        <v>0.46726469999999998</v>
      </c>
      <c r="DG1085">
        <v>0.55785680000000004</v>
      </c>
      <c r="DH1085">
        <v>0.4833499</v>
      </c>
      <c r="DI1085">
        <v>0.81884659999999998</v>
      </c>
      <c r="DJ1085">
        <v>1.696321</v>
      </c>
      <c r="DK1085">
        <v>1.385267</v>
      </c>
      <c r="DL1085">
        <v>0.67954689999999995</v>
      </c>
      <c r="DM1085">
        <v>4.7667999999999999E-3</v>
      </c>
      <c r="DN1085">
        <v>4.6446999999999999E-3</v>
      </c>
      <c r="DO1085">
        <v>19</v>
      </c>
      <c r="DP1085">
        <v>20</v>
      </c>
    </row>
    <row r="1086" spans="1:120" hidden="1" x14ac:dyDescent="0.25">
      <c r="A1086" t="str">
        <f t="shared" si="16"/>
        <v>Aggregator-Enersponse_All CBP_44400</v>
      </c>
      <c r="B1086" t="s">
        <v>62</v>
      </c>
      <c r="C1086" t="s">
        <v>219</v>
      </c>
      <c r="D1086" t="s">
        <v>61</v>
      </c>
      <c r="E1086" t="s">
        <v>61</v>
      </c>
      <c r="F1086" t="s">
        <v>107</v>
      </c>
      <c r="G1086" t="s">
        <v>61</v>
      </c>
      <c r="H1086" t="s">
        <v>61</v>
      </c>
      <c r="I1086" t="s">
        <v>61</v>
      </c>
      <c r="J1086" t="s">
        <v>61</v>
      </c>
      <c r="K1086" t="s">
        <v>197</v>
      </c>
      <c r="L1086" s="18">
        <v>44400</v>
      </c>
      <c r="M1086">
        <v>19</v>
      </c>
      <c r="N1086">
        <v>20</v>
      </c>
      <c r="O1086" t="s">
        <v>258</v>
      </c>
      <c r="P1086">
        <v>4</v>
      </c>
      <c r="Q1086">
        <v>4</v>
      </c>
      <c r="R1086">
        <v>0</v>
      </c>
      <c r="S1086">
        <v>0</v>
      </c>
      <c r="T1086">
        <v>1</v>
      </c>
      <c r="U1086">
        <v>0</v>
      </c>
      <c r="V1086">
        <v>1</v>
      </c>
      <c r="W1086">
        <v>13.302</v>
      </c>
      <c r="X1086">
        <v>12.265000000000001</v>
      </c>
      <c r="Y1086">
        <v>12.263</v>
      </c>
      <c r="Z1086">
        <v>12.340999999999999</v>
      </c>
      <c r="AA1086">
        <v>12.262</v>
      </c>
      <c r="AB1086">
        <v>12.384</v>
      </c>
      <c r="AC1086">
        <v>13.295999999999999</v>
      </c>
      <c r="AD1086">
        <v>33.311</v>
      </c>
      <c r="AE1086">
        <v>41.542000000000002</v>
      </c>
      <c r="AF1086">
        <v>46.969000000000001</v>
      </c>
      <c r="AG1086">
        <v>76.159000000000006</v>
      </c>
      <c r="AH1086">
        <v>80.054000000000002</v>
      </c>
      <c r="AI1086">
        <v>86.492999999999995</v>
      </c>
      <c r="AJ1086">
        <v>94.826999999999998</v>
      </c>
      <c r="AK1086">
        <v>97.622</v>
      </c>
      <c r="AL1086">
        <v>96.945999999999998</v>
      </c>
      <c r="AM1086">
        <v>96.734999999999999</v>
      </c>
      <c r="AN1086">
        <v>94.356999999999999</v>
      </c>
      <c r="AO1086">
        <v>89.185000000000002</v>
      </c>
      <c r="AP1086">
        <v>87.286000000000001</v>
      </c>
      <c r="AQ1086">
        <v>76.620999999999995</v>
      </c>
      <c r="AR1086">
        <v>53.805999999999997</v>
      </c>
      <c r="AS1086">
        <v>13.324999999999999</v>
      </c>
      <c r="AT1086">
        <v>12.441000000000001</v>
      </c>
      <c r="AU1086">
        <v>65.625</v>
      </c>
      <c r="AV1086">
        <v>63</v>
      </c>
      <c r="AW1086">
        <v>62.75</v>
      </c>
      <c r="AX1086">
        <v>62.75</v>
      </c>
      <c r="AY1086">
        <v>62.375</v>
      </c>
      <c r="AZ1086">
        <v>60.125</v>
      </c>
      <c r="BA1086">
        <v>59</v>
      </c>
      <c r="BB1086">
        <v>60.75</v>
      </c>
      <c r="BC1086">
        <v>64.75</v>
      </c>
      <c r="BD1086">
        <v>68.75</v>
      </c>
      <c r="BE1086">
        <v>73</v>
      </c>
      <c r="BF1086">
        <v>76.5</v>
      </c>
      <c r="BG1086">
        <v>80.25</v>
      </c>
      <c r="BH1086">
        <v>84.875</v>
      </c>
      <c r="BI1086">
        <v>88.125</v>
      </c>
      <c r="BJ1086">
        <v>90.25</v>
      </c>
      <c r="BK1086">
        <v>91.125</v>
      </c>
      <c r="BL1086">
        <v>89.375</v>
      </c>
      <c r="BM1086">
        <v>87.625</v>
      </c>
      <c r="BN1086">
        <v>82.625</v>
      </c>
      <c r="BO1086">
        <v>76.875</v>
      </c>
      <c r="BP1086">
        <v>72.875</v>
      </c>
      <c r="BQ1086">
        <v>70.875</v>
      </c>
      <c r="BR1086">
        <v>69.375</v>
      </c>
      <c r="BS1086">
        <v>-0.13752629999999999</v>
      </c>
      <c r="BT1086">
        <v>0.38311529999999999</v>
      </c>
      <c r="BU1086">
        <v>0.35660130000000001</v>
      </c>
      <c r="BV1086">
        <v>0.2135505</v>
      </c>
      <c r="BW1086">
        <v>0.33918619999999999</v>
      </c>
      <c r="BX1086">
        <v>-0.2769123</v>
      </c>
      <c r="BY1086">
        <v>-0.39944170000000001</v>
      </c>
      <c r="BZ1086">
        <v>-2.2661020000000001</v>
      </c>
      <c r="CA1086">
        <v>-3.1659100000000003E-2</v>
      </c>
      <c r="CB1086">
        <v>2.4927820000000001</v>
      </c>
      <c r="CC1086">
        <v>1.7507109999999999</v>
      </c>
      <c r="CD1086">
        <v>1.1927080000000001</v>
      </c>
      <c r="CE1086">
        <v>0.89088820000000002</v>
      </c>
      <c r="CF1086">
        <v>-1.731131</v>
      </c>
      <c r="CG1086">
        <v>-1.9381280000000001</v>
      </c>
      <c r="CH1086">
        <v>0.2272711</v>
      </c>
      <c r="CI1086">
        <v>0.49838070000000001</v>
      </c>
      <c r="CJ1086">
        <v>1.35985</v>
      </c>
      <c r="CK1086">
        <v>1.746551</v>
      </c>
      <c r="CL1086">
        <v>-2.6217280000000001</v>
      </c>
      <c r="CM1086">
        <v>3.0849069999999998</v>
      </c>
      <c r="CN1086">
        <v>2.6767069999999999</v>
      </c>
      <c r="CO1086">
        <v>4.9380660000000001</v>
      </c>
      <c r="CP1086">
        <v>0.7884004</v>
      </c>
      <c r="CQ1086">
        <v>0.31723089999999998</v>
      </c>
      <c r="CR1086">
        <v>7.2540499999999994E-2</v>
      </c>
      <c r="CS1086">
        <v>7.2102899999999998E-2</v>
      </c>
      <c r="CT1086">
        <v>7.4162400000000003E-2</v>
      </c>
      <c r="CU1086">
        <v>7.7121499999999996E-2</v>
      </c>
      <c r="CV1086">
        <v>0.14029749999999999</v>
      </c>
      <c r="CW1086">
        <v>0.33960069999999998</v>
      </c>
      <c r="CX1086">
        <v>1.017107</v>
      </c>
      <c r="CY1086">
        <v>1.2498899999999999</v>
      </c>
      <c r="CZ1086">
        <v>0.91962960000000005</v>
      </c>
      <c r="DA1086">
        <v>1.3752</v>
      </c>
      <c r="DB1086">
        <v>0.66096920000000003</v>
      </c>
      <c r="DC1086">
        <v>0.83594290000000004</v>
      </c>
      <c r="DD1086">
        <v>0.68365129999999996</v>
      </c>
      <c r="DE1086">
        <v>1.4388270000000001</v>
      </c>
      <c r="DF1086">
        <v>0.96568540000000003</v>
      </c>
      <c r="DG1086">
        <v>1.030197</v>
      </c>
      <c r="DH1086">
        <v>1.1065700000000001</v>
      </c>
      <c r="DI1086">
        <v>1.864722</v>
      </c>
      <c r="DJ1086">
        <v>5.9344960000000002</v>
      </c>
      <c r="DK1086">
        <v>5.533493</v>
      </c>
      <c r="DL1086">
        <v>4.0403840000000004</v>
      </c>
      <c r="DM1086">
        <v>3.5501999999999998</v>
      </c>
      <c r="DN1086">
        <v>0.18531810000000001</v>
      </c>
      <c r="DO1086">
        <v>19</v>
      </c>
      <c r="DP1086">
        <v>20</v>
      </c>
    </row>
    <row r="1087" spans="1:120" hidden="1" x14ac:dyDescent="0.25">
      <c r="A1087" t="str">
        <f t="shared" si="16"/>
        <v>Aggregator-Blue Zone Resources, LLC_All CBP_44400</v>
      </c>
      <c r="B1087" t="s">
        <v>62</v>
      </c>
      <c r="C1087" t="s">
        <v>261</v>
      </c>
      <c r="D1087" t="s">
        <v>61</v>
      </c>
      <c r="E1087" t="s">
        <v>61</v>
      </c>
      <c r="F1087" t="s">
        <v>262</v>
      </c>
      <c r="G1087" t="s">
        <v>61</v>
      </c>
      <c r="H1087" t="s">
        <v>61</v>
      </c>
      <c r="I1087" t="s">
        <v>61</v>
      </c>
      <c r="J1087" t="s">
        <v>61</v>
      </c>
      <c r="K1087" t="s">
        <v>197</v>
      </c>
      <c r="L1087" s="18">
        <v>44400</v>
      </c>
      <c r="M1087">
        <v>19</v>
      </c>
      <c r="N1087">
        <v>20</v>
      </c>
      <c r="O1087" t="s">
        <v>258</v>
      </c>
      <c r="P1087">
        <v>3</v>
      </c>
      <c r="Q1087">
        <v>1</v>
      </c>
      <c r="R1087">
        <v>0</v>
      </c>
      <c r="S1087">
        <v>0</v>
      </c>
      <c r="T1087">
        <v>1</v>
      </c>
      <c r="U1087">
        <v>0</v>
      </c>
      <c r="V1087">
        <v>1</v>
      </c>
      <c r="W1087">
        <v>427.68</v>
      </c>
      <c r="X1087">
        <v>384.72</v>
      </c>
      <c r="Y1087">
        <v>373.68</v>
      </c>
      <c r="Z1087">
        <v>373.68</v>
      </c>
      <c r="AA1087">
        <v>366</v>
      </c>
      <c r="AB1087">
        <v>369.84</v>
      </c>
      <c r="AC1087">
        <v>412.32</v>
      </c>
      <c r="AD1087">
        <v>416.16</v>
      </c>
      <c r="AE1087">
        <v>451.44</v>
      </c>
      <c r="AF1087">
        <v>469.44</v>
      </c>
      <c r="AG1087">
        <v>482.4</v>
      </c>
      <c r="AH1087">
        <v>499.92</v>
      </c>
      <c r="AI1087">
        <v>527.76</v>
      </c>
      <c r="AJ1087">
        <v>511.2</v>
      </c>
      <c r="AK1087">
        <v>485.04</v>
      </c>
      <c r="AL1087">
        <v>469.92</v>
      </c>
      <c r="AM1087">
        <v>456.96</v>
      </c>
      <c r="AN1087">
        <v>458.88</v>
      </c>
      <c r="AO1087">
        <v>443.28</v>
      </c>
      <c r="AP1087">
        <v>431.28</v>
      </c>
      <c r="AQ1087">
        <v>406.8</v>
      </c>
      <c r="AR1087">
        <v>380.16</v>
      </c>
      <c r="AS1087">
        <v>358.56</v>
      </c>
      <c r="AT1087">
        <v>354.72</v>
      </c>
      <c r="AU1087">
        <v>60</v>
      </c>
      <c r="AV1087">
        <v>60</v>
      </c>
      <c r="AW1087">
        <v>59</v>
      </c>
      <c r="AX1087">
        <v>59</v>
      </c>
      <c r="AY1087">
        <v>59</v>
      </c>
      <c r="AZ1087">
        <v>59</v>
      </c>
      <c r="BA1087">
        <v>59</v>
      </c>
      <c r="BB1087">
        <v>60</v>
      </c>
      <c r="BC1087">
        <v>64</v>
      </c>
      <c r="BD1087">
        <v>65</v>
      </c>
      <c r="BE1087">
        <v>68.5</v>
      </c>
      <c r="BF1087">
        <v>70.5</v>
      </c>
      <c r="BG1087">
        <v>73.5</v>
      </c>
      <c r="BH1087">
        <v>74</v>
      </c>
      <c r="BI1087">
        <v>75</v>
      </c>
      <c r="BJ1087">
        <v>76</v>
      </c>
      <c r="BK1087">
        <v>75</v>
      </c>
      <c r="BL1087">
        <v>72.5</v>
      </c>
      <c r="BM1087">
        <v>71.5</v>
      </c>
      <c r="BN1087">
        <v>68</v>
      </c>
      <c r="BO1087">
        <v>63</v>
      </c>
      <c r="BP1087">
        <v>60.5</v>
      </c>
      <c r="BQ1087">
        <v>60</v>
      </c>
      <c r="BR1087">
        <v>60</v>
      </c>
      <c r="BS1087">
        <v>-50.406170000000003</v>
      </c>
      <c r="BT1087">
        <v>0.28321839999999998</v>
      </c>
      <c r="BU1087">
        <v>1.1099399999999999</v>
      </c>
      <c r="BV1087">
        <v>-3.7232889999999998</v>
      </c>
      <c r="BW1087">
        <v>0.31578830000000002</v>
      </c>
      <c r="BX1087">
        <v>-2.8751449999999998</v>
      </c>
      <c r="BY1087">
        <v>-12.72968</v>
      </c>
      <c r="BZ1087">
        <v>-4.993652</v>
      </c>
      <c r="CA1087">
        <v>-1.3265530000000001</v>
      </c>
      <c r="CB1087">
        <v>21.07104</v>
      </c>
      <c r="CC1087">
        <v>6.7045899999999996</v>
      </c>
      <c r="CD1087">
        <v>-3.8693390000000001</v>
      </c>
      <c r="CE1087">
        <v>-20.757339999999999</v>
      </c>
      <c r="CF1087">
        <v>11.65874</v>
      </c>
      <c r="CG1087">
        <v>29.66574</v>
      </c>
      <c r="CH1087">
        <v>27.91264</v>
      </c>
      <c r="CI1087">
        <v>43.365780000000001</v>
      </c>
      <c r="CJ1087">
        <v>43.035870000000003</v>
      </c>
      <c r="CK1087">
        <v>46.608490000000003</v>
      </c>
      <c r="CL1087">
        <v>35.286209999999997</v>
      </c>
      <c r="CM1087">
        <v>18.2606</v>
      </c>
      <c r="CN1087">
        <v>31.923020000000001</v>
      </c>
      <c r="CO1087">
        <v>44.176090000000002</v>
      </c>
      <c r="CP1087">
        <v>42.044649999999997</v>
      </c>
      <c r="CQ1087">
        <v>48.124200000000002</v>
      </c>
      <c r="CR1087">
        <v>8.2501940000000005</v>
      </c>
      <c r="CS1087">
        <v>8.0377069999999993</v>
      </c>
      <c r="CT1087">
        <v>5.9880620000000002</v>
      </c>
      <c r="CU1087">
        <v>5.9617139999999997</v>
      </c>
      <c r="CV1087">
        <v>8.2334139999999998</v>
      </c>
      <c r="CW1087">
        <v>6.741193</v>
      </c>
      <c r="CX1087">
        <v>3.8222459999999998</v>
      </c>
      <c r="CY1087">
        <v>5.0337930000000002</v>
      </c>
      <c r="CZ1087">
        <v>23.437159999999999</v>
      </c>
      <c r="DA1087">
        <v>44.077509999999997</v>
      </c>
      <c r="DB1087">
        <v>46.2532</v>
      </c>
      <c r="DC1087">
        <v>73.586759999999998</v>
      </c>
      <c r="DD1087">
        <v>111.8622</v>
      </c>
      <c r="DE1087">
        <v>122.6579</v>
      </c>
      <c r="DF1087">
        <v>125.67749999999999</v>
      </c>
      <c r="DG1087">
        <v>99.254750000000001</v>
      </c>
      <c r="DH1087">
        <v>94.975629999999995</v>
      </c>
      <c r="DI1087">
        <v>103.09350000000001</v>
      </c>
      <c r="DJ1087">
        <v>88.633600000000001</v>
      </c>
      <c r="DK1087">
        <v>61.632919999999999</v>
      </c>
      <c r="DL1087">
        <v>56.237310000000001</v>
      </c>
      <c r="DM1087">
        <v>47.516689999999997</v>
      </c>
      <c r="DN1087">
        <v>30.66658</v>
      </c>
      <c r="DO1087">
        <v>19</v>
      </c>
      <c r="DP1087">
        <v>20</v>
      </c>
    </row>
    <row r="1088" spans="1:120" hidden="1" x14ac:dyDescent="0.25">
      <c r="A1088" t="str">
        <f t="shared" si="16"/>
        <v>sublap_id-SLAP_PGEB_All CBP_44400</v>
      </c>
      <c r="B1088" t="s">
        <v>62</v>
      </c>
      <c r="C1088" t="s">
        <v>287</v>
      </c>
      <c r="D1088" t="s">
        <v>61</v>
      </c>
      <c r="E1088" t="s">
        <v>288</v>
      </c>
      <c r="F1088" t="s">
        <v>61</v>
      </c>
      <c r="G1088" t="s">
        <v>61</v>
      </c>
      <c r="H1088" t="s">
        <v>61</v>
      </c>
      <c r="I1088" t="s">
        <v>61</v>
      </c>
      <c r="J1088" t="s">
        <v>61</v>
      </c>
      <c r="K1088" t="s">
        <v>197</v>
      </c>
      <c r="L1088" s="18">
        <v>44400</v>
      </c>
      <c r="M1088">
        <v>19</v>
      </c>
      <c r="N1088">
        <v>20</v>
      </c>
      <c r="O1088" t="s">
        <v>258</v>
      </c>
      <c r="P1088">
        <v>7</v>
      </c>
      <c r="Q1088">
        <v>5</v>
      </c>
      <c r="R1088">
        <v>0</v>
      </c>
      <c r="S1088">
        <v>0</v>
      </c>
      <c r="T1088">
        <v>1</v>
      </c>
      <c r="U1088">
        <v>0</v>
      </c>
      <c r="V1088">
        <v>1</v>
      </c>
      <c r="W1088">
        <v>218.20679999999999</v>
      </c>
      <c r="X1088">
        <v>196.70699999999999</v>
      </c>
      <c r="Y1088">
        <v>191.5522</v>
      </c>
      <c r="Z1088">
        <v>191.66139999999999</v>
      </c>
      <c r="AA1088">
        <v>187.96680000000001</v>
      </c>
      <c r="AB1088">
        <v>189.92959999999999</v>
      </c>
      <c r="AC1088">
        <v>211.03039999999999</v>
      </c>
      <c r="AD1088">
        <v>240.8434</v>
      </c>
      <c r="AE1088">
        <v>268.83080000000001</v>
      </c>
      <c r="AF1088">
        <v>284.82859999999999</v>
      </c>
      <c r="AG1088">
        <v>331.74259999999998</v>
      </c>
      <c r="AH1088">
        <v>345.3716</v>
      </c>
      <c r="AI1088">
        <v>367.37819999999999</v>
      </c>
      <c r="AJ1088">
        <v>371.31779999999998</v>
      </c>
      <c r="AK1088">
        <v>363.02280000000002</v>
      </c>
      <c r="AL1088">
        <v>355.0204</v>
      </c>
      <c r="AM1088">
        <v>348.67700000000002</v>
      </c>
      <c r="AN1088">
        <v>346.24380000000002</v>
      </c>
      <c r="AO1088">
        <v>331.72300000000001</v>
      </c>
      <c r="AP1088">
        <v>323.46440000000001</v>
      </c>
      <c r="AQ1088">
        <v>297.10939999999999</v>
      </c>
      <c r="AR1088">
        <v>252.7364</v>
      </c>
      <c r="AS1088">
        <v>185.983</v>
      </c>
      <c r="AT1088">
        <v>182.95339999999999</v>
      </c>
      <c r="AU1088">
        <v>64.5</v>
      </c>
      <c r="AV1088">
        <v>62.4</v>
      </c>
      <c r="AW1088">
        <v>62</v>
      </c>
      <c r="AX1088">
        <v>62</v>
      </c>
      <c r="AY1088">
        <v>61.7</v>
      </c>
      <c r="AZ1088">
        <v>59.9</v>
      </c>
      <c r="BA1088">
        <v>59</v>
      </c>
      <c r="BB1088">
        <v>60.6</v>
      </c>
      <c r="BC1088">
        <v>64.599999999999994</v>
      </c>
      <c r="BD1088">
        <v>68</v>
      </c>
      <c r="BE1088">
        <v>72.099999999999994</v>
      </c>
      <c r="BF1088">
        <v>75.3</v>
      </c>
      <c r="BG1088">
        <v>78.900000000000006</v>
      </c>
      <c r="BH1088">
        <v>82.7</v>
      </c>
      <c r="BI1088">
        <v>85.5</v>
      </c>
      <c r="BJ1088">
        <v>87.4</v>
      </c>
      <c r="BK1088">
        <v>87.9</v>
      </c>
      <c r="BL1088">
        <v>86</v>
      </c>
      <c r="BM1088">
        <v>84.4</v>
      </c>
      <c r="BN1088">
        <v>79.7</v>
      </c>
      <c r="BO1088">
        <v>74.099999999999994</v>
      </c>
      <c r="BP1088">
        <v>70.400000000000006</v>
      </c>
      <c r="BQ1088">
        <v>68.7</v>
      </c>
      <c r="BR1088">
        <v>67.5</v>
      </c>
      <c r="BS1088">
        <v>-23.715409999999999</v>
      </c>
      <c r="BT1088">
        <v>0.66852999999999996</v>
      </c>
      <c r="BU1088">
        <v>1.0172140000000001</v>
      </c>
      <c r="BV1088">
        <v>-1.438564</v>
      </c>
      <c r="BW1088">
        <v>0.62222860000000002</v>
      </c>
      <c r="BX1088">
        <v>-1.7294119999999999</v>
      </c>
      <c r="BY1088">
        <v>-6.499733</v>
      </c>
      <c r="BZ1088">
        <v>-5.5029139999999996</v>
      </c>
      <c r="CA1088">
        <v>-0.663381</v>
      </c>
      <c r="CB1088">
        <v>13.32305</v>
      </c>
      <c r="CC1088">
        <v>5.5798050000000003</v>
      </c>
      <c r="CD1088">
        <v>-0.13589960000000001</v>
      </c>
      <c r="CE1088">
        <v>-8.4395150000000001</v>
      </c>
      <c r="CF1088">
        <v>3.0171610000000002</v>
      </c>
      <c r="CG1088">
        <v>11.13063</v>
      </c>
      <c r="CH1088">
        <v>13.34408</v>
      </c>
      <c r="CI1088">
        <v>20.935099999999998</v>
      </c>
      <c r="CJ1088">
        <v>21.987200000000001</v>
      </c>
      <c r="CK1088">
        <v>24.195799999999998</v>
      </c>
      <c r="CL1088">
        <v>12.796480000000001</v>
      </c>
      <c r="CM1088">
        <v>12.840479999999999</v>
      </c>
      <c r="CN1088">
        <v>18.6448</v>
      </c>
      <c r="CO1088">
        <v>27.5288</v>
      </c>
      <c r="CP1088">
        <v>20.724599999999999</v>
      </c>
      <c r="CQ1088">
        <v>11.10215</v>
      </c>
      <c r="CR1088">
        <v>1.9388879999999999</v>
      </c>
      <c r="CS1088">
        <v>1.891756</v>
      </c>
      <c r="CT1088">
        <v>1.449425</v>
      </c>
      <c r="CU1088">
        <v>1.449487</v>
      </c>
      <c r="CV1088">
        <v>2.068038</v>
      </c>
      <c r="CW1088">
        <v>2.133699</v>
      </c>
      <c r="CX1088">
        <v>2.8259310000000002</v>
      </c>
      <c r="CY1088">
        <v>3.546033</v>
      </c>
      <c r="CZ1088">
        <v>6.9065669999999999</v>
      </c>
      <c r="DA1088">
        <v>12.29449</v>
      </c>
      <c r="DB1088">
        <v>11.36842</v>
      </c>
      <c r="DC1088">
        <v>17.664010000000001</v>
      </c>
      <c r="DD1088">
        <v>25.701049999999999</v>
      </c>
      <c r="DE1088">
        <v>29.532260000000001</v>
      </c>
      <c r="DF1088">
        <v>29.262519999999999</v>
      </c>
      <c r="DG1088">
        <v>23.63466</v>
      </c>
      <c r="DH1088">
        <v>22.852460000000001</v>
      </c>
      <c r="DI1088">
        <v>26.10633</v>
      </c>
      <c r="DJ1088">
        <v>30.93404</v>
      </c>
      <c r="DK1088">
        <v>24.26793</v>
      </c>
      <c r="DL1088">
        <v>20.16639</v>
      </c>
      <c r="DM1088">
        <v>17.306470000000001</v>
      </c>
      <c r="DN1088">
        <v>7.0417230000000002</v>
      </c>
      <c r="DO1088">
        <v>19</v>
      </c>
      <c r="DP1088">
        <v>20</v>
      </c>
    </row>
    <row r="1089" spans="1:120" hidden="1" x14ac:dyDescent="0.25">
      <c r="A1089" t="str">
        <f t="shared" si="16"/>
        <v>LCA-Greater Bay Area_All CBP_44400</v>
      </c>
      <c r="B1089" t="s">
        <v>62</v>
      </c>
      <c r="C1089" t="s">
        <v>209</v>
      </c>
      <c r="D1089" t="s">
        <v>36</v>
      </c>
      <c r="E1089" t="s">
        <v>61</v>
      </c>
      <c r="F1089" t="s">
        <v>61</v>
      </c>
      <c r="G1089" t="s">
        <v>61</v>
      </c>
      <c r="H1089" t="s">
        <v>61</v>
      </c>
      <c r="I1089" t="s">
        <v>61</v>
      </c>
      <c r="J1089" t="s">
        <v>61</v>
      </c>
      <c r="K1089" t="s">
        <v>197</v>
      </c>
      <c r="L1089" s="18">
        <v>44400</v>
      </c>
      <c r="M1089">
        <v>19</v>
      </c>
      <c r="N1089">
        <v>20</v>
      </c>
      <c r="O1089" t="s">
        <v>258</v>
      </c>
      <c r="P1089">
        <v>7</v>
      </c>
      <c r="Q1089">
        <v>5</v>
      </c>
      <c r="R1089">
        <v>0</v>
      </c>
      <c r="S1089">
        <v>0</v>
      </c>
      <c r="T1089">
        <v>1</v>
      </c>
      <c r="U1089">
        <v>0</v>
      </c>
      <c r="V1089">
        <v>1</v>
      </c>
      <c r="W1089">
        <v>218.20679999999999</v>
      </c>
      <c r="X1089">
        <v>196.70699999999999</v>
      </c>
      <c r="Y1089">
        <v>191.5522</v>
      </c>
      <c r="Z1089">
        <v>191.66139999999999</v>
      </c>
      <c r="AA1089">
        <v>187.96680000000001</v>
      </c>
      <c r="AB1089">
        <v>189.92959999999999</v>
      </c>
      <c r="AC1089">
        <v>211.03039999999999</v>
      </c>
      <c r="AD1089">
        <v>240.8434</v>
      </c>
      <c r="AE1089">
        <v>268.83080000000001</v>
      </c>
      <c r="AF1089">
        <v>284.82859999999999</v>
      </c>
      <c r="AG1089">
        <v>331.74259999999998</v>
      </c>
      <c r="AH1089">
        <v>345.3716</v>
      </c>
      <c r="AI1089">
        <v>367.37819999999999</v>
      </c>
      <c r="AJ1089">
        <v>371.31779999999998</v>
      </c>
      <c r="AK1089">
        <v>363.02280000000002</v>
      </c>
      <c r="AL1089">
        <v>355.0204</v>
      </c>
      <c r="AM1089">
        <v>348.67700000000002</v>
      </c>
      <c r="AN1089">
        <v>346.24380000000002</v>
      </c>
      <c r="AO1089">
        <v>331.72300000000001</v>
      </c>
      <c r="AP1089">
        <v>323.46440000000001</v>
      </c>
      <c r="AQ1089">
        <v>297.10939999999999</v>
      </c>
      <c r="AR1089">
        <v>252.7364</v>
      </c>
      <c r="AS1089">
        <v>185.983</v>
      </c>
      <c r="AT1089">
        <v>182.95339999999999</v>
      </c>
      <c r="AU1089">
        <v>64.5</v>
      </c>
      <c r="AV1089">
        <v>62.4</v>
      </c>
      <c r="AW1089">
        <v>62</v>
      </c>
      <c r="AX1089">
        <v>62</v>
      </c>
      <c r="AY1089">
        <v>61.7</v>
      </c>
      <c r="AZ1089">
        <v>59.9</v>
      </c>
      <c r="BA1089">
        <v>59</v>
      </c>
      <c r="BB1089">
        <v>60.6</v>
      </c>
      <c r="BC1089">
        <v>64.599999999999994</v>
      </c>
      <c r="BD1089">
        <v>68</v>
      </c>
      <c r="BE1089">
        <v>72.099999999999994</v>
      </c>
      <c r="BF1089">
        <v>75.3</v>
      </c>
      <c r="BG1089">
        <v>78.900000000000006</v>
      </c>
      <c r="BH1089">
        <v>82.7</v>
      </c>
      <c r="BI1089">
        <v>85.5</v>
      </c>
      <c r="BJ1089">
        <v>87.4</v>
      </c>
      <c r="BK1089">
        <v>87.9</v>
      </c>
      <c r="BL1089">
        <v>86</v>
      </c>
      <c r="BM1089">
        <v>84.4</v>
      </c>
      <c r="BN1089">
        <v>79.7</v>
      </c>
      <c r="BO1089">
        <v>74.099999999999994</v>
      </c>
      <c r="BP1089">
        <v>70.400000000000006</v>
      </c>
      <c r="BQ1089">
        <v>68.7</v>
      </c>
      <c r="BR1089">
        <v>67.5</v>
      </c>
      <c r="BS1089">
        <v>-23.715409999999999</v>
      </c>
      <c r="BT1089">
        <v>0.66852999999999996</v>
      </c>
      <c r="BU1089">
        <v>1.0172140000000001</v>
      </c>
      <c r="BV1089">
        <v>-1.438564</v>
      </c>
      <c r="BW1089">
        <v>0.62222860000000002</v>
      </c>
      <c r="BX1089">
        <v>-1.7294119999999999</v>
      </c>
      <c r="BY1089">
        <v>-6.499733</v>
      </c>
      <c r="BZ1089">
        <v>-5.5029139999999996</v>
      </c>
      <c r="CA1089">
        <v>-0.663381</v>
      </c>
      <c r="CB1089">
        <v>13.32305</v>
      </c>
      <c r="CC1089">
        <v>5.5798050000000003</v>
      </c>
      <c r="CD1089">
        <v>-0.13589960000000001</v>
      </c>
      <c r="CE1089">
        <v>-8.4395150000000001</v>
      </c>
      <c r="CF1089">
        <v>3.0171610000000002</v>
      </c>
      <c r="CG1089">
        <v>11.13063</v>
      </c>
      <c r="CH1089">
        <v>13.34408</v>
      </c>
      <c r="CI1089">
        <v>20.935099999999998</v>
      </c>
      <c r="CJ1089">
        <v>21.987200000000001</v>
      </c>
      <c r="CK1089">
        <v>24.195799999999998</v>
      </c>
      <c r="CL1089">
        <v>12.796480000000001</v>
      </c>
      <c r="CM1089">
        <v>12.840479999999999</v>
      </c>
      <c r="CN1089">
        <v>18.6448</v>
      </c>
      <c r="CO1089">
        <v>27.5288</v>
      </c>
      <c r="CP1089">
        <v>20.724599999999999</v>
      </c>
      <c r="CQ1089">
        <v>11.10215</v>
      </c>
      <c r="CR1089">
        <v>1.9388879999999999</v>
      </c>
      <c r="CS1089">
        <v>1.891756</v>
      </c>
      <c r="CT1089">
        <v>1.449425</v>
      </c>
      <c r="CU1089">
        <v>1.449487</v>
      </c>
      <c r="CV1089">
        <v>2.068038</v>
      </c>
      <c r="CW1089">
        <v>2.133699</v>
      </c>
      <c r="CX1089">
        <v>2.8259310000000002</v>
      </c>
      <c r="CY1089">
        <v>3.546033</v>
      </c>
      <c r="CZ1089">
        <v>6.9065669999999999</v>
      </c>
      <c r="DA1089">
        <v>12.29449</v>
      </c>
      <c r="DB1089">
        <v>11.36842</v>
      </c>
      <c r="DC1089">
        <v>17.664010000000001</v>
      </c>
      <c r="DD1089">
        <v>25.701049999999999</v>
      </c>
      <c r="DE1089">
        <v>29.532260000000001</v>
      </c>
      <c r="DF1089">
        <v>29.262519999999999</v>
      </c>
      <c r="DG1089">
        <v>23.63466</v>
      </c>
      <c r="DH1089">
        <v>22.852460000000001</v>
      </c>
      <c r="DI1089">
        <v>26.10633</v>
      </c>
      <c r="DJ1089">
        <v>30.93404</v>
      </c>
      <c r="DK1089">
        <v>24.26793</v>
      </c>
      <c r="DL1089">
        <v>20.16639</v>
      </c>
      <c r="DM1089">
        <v>17.306470000000001</v>
      </c>
      <c r="DN1089">
        <v>7.0417230000000002</v>
      </c>
      <c r="DO1089">
        <v>19</v>
      </c>
      <c r="DP1089">
        <v>20</v>
      </c>
    </row>
    <row r="1090" spans="1:120" hidden="1" x14ac:dyDescent="0.25">
      <c r="A1090" t="str">
        <f t="shared" si="16"/>
        <v>Industry_Type-7. Institutional/Government_All CBP_44400</v>
      </c>
      <c r="B1090" t="s">
        <v>62</v>
      </c>
      <c r="C1090" t="s">
        <v>208</v>
      </c>
      <c r="D1090" t="s">
        <v>61</v>
      </c>
      <c r="E1090" t="s">
        <v>61</v>
      </c>
      <c r="F1090" t="s">
        <v>61</v>
      </c>
      <c r="G1090" t="s">
        <v>35</v>
      </c>
      <c r="H1090" t="s">
        <v>61</v>
      </c>
      <c r="I1090" t="s">
        <v>61</v>
      </c>
      <c r="J1090" t="s">
        <v>61</v>
      </c>
      <c r="K1090" t="s">
        <v>197</v>
      </c>
      <c r="L1090" s="18">
        <v>44400</v>
      </c>
      <c r="M1090">
        <v>19</v>
      </c>
      <c r="N1090">
        <v>20</v>
      </c>
      <c r="O1090" t="s">
        <v>258</v>
      </c>
      <c r="P1090">
        <v>4</v>
      </c>
      <c r="Q1090">
        <v>4</v>
      </c>
      <c r="R1090">
        <v>0</v>
      </c>
      <c r="S1090">
        <v>0</v>
      </c>
      <c r="T1090">
        <v>1</v>
      </c>
      <c r="U1090">
        <v>0</v>
      </c>
      <c r="V1090">
        <v>1</v>
      </c>
      <c r="W1090">
        <v>13.302</v>
      </c>
      <c r="X1090">
        <v>12.265000000000001</v>
      </c>
      <c r="Y1090">
        <v>12.263</v>
      </c>
      <c r="Z1090">
        <v>12.340999999999999</v>
      </c>
      <c r="AA1090">
        <v>12.262</v>
      </c>
      <c r="AB1090">
        <v>12.384</v>
      </c>
      <c r="AC1090">
        <v>13.295999999999999</v>
      </c>
      <c r="AD1090">
        <v>33.311</v>
      </c>
      <c r="AE1090">
        <v>41.542000000000002</v>
      </c>
      <c r="AF1090">
        <v>46.969000000000001</v>
      </c>
      <c r="AG1090">
        <v>76.159000000000006</v>
      </c>
      <c r="AH1090">
        <v>80.054000000000002</v>
      </c>
      <c r="AI1090">
        <v>86.492999999999995</v>
      </c>
      <c r="AJ1090">
        <v>94.826999999999998</v>
      </c>
      <c r="AK1090">
        <v>97.622</v>
      </c>
      <c r="AL1090">
        <v>96.945999999999998</v>
      </c>
      <c r="AM1090">
        <v>96.734999999999999</v>
      </c>
      <c r="AN1090">
        <v>94.356999999999999</v>
      </c>
      <c r="AO1090">
        <v>89.185000000000002</v>
      </c>
      <c r="AP1090">
        <v>87.286000000000001</v>
      </c>
      <c r="AQ1090">
        <v>76.620999999999995</v>
      </c>
      <c r="AR1090">
        <v>53.805999999999997</v>
      </c>
      <c r="AS1090">
        <v>13.324999999999999</v>
      </c>
      <c r="AT1090">
        <v>12.441000000000001</v>
      </c>
      <c r="AU1090">
        <v>65.625</v>
      </c>
      <c r="AV1090">
        <v>63</v>
      </c>
      <c r="AW1090">
        <v>62.75</v>
      </c>
      <c r="AX1090">
        <v>62.75</v>
      </c>
      <c r="AY1090">
        <v>62.375</v>
      </c>
      <c r="AZ1090">
        <v>60.125</v>
      </c>
      <c r="BA1090">
        <v>59</v>
      </c>
      <c r="BB1090">
        <v>60.75</v>
      </c>
      <c r="BC1090">
        <v>64.75</v>
      </c>
      <c r="BD1090">
        <v>68.75</v>
      </c>
      <c r="BE1090">
        <v>73</v>
      </c>
      <c r="BF1090">
        <v>76.5</v>
      </c>
      <c r="BG1090">
        <v>80.25</v>
      </c>
      <c r="BH1090">
        <v>84.875</v>
      </c>
      <c r="BI1090">
        <v>88.125</v>
      </c>
      <c r="BJ1090">
        <v>90.25</v>
      </c>
      <c r="BK1090">
        <v>91.125</v>
      </c>
      <c r="BL1090">
        <v>89.375</v>
      </c>
      <c r="BM1090">
        <v>87.625</v>
      </c>
      <c r="BN1090">
        <v>82.625</v>
      </c>
      <c r="BO1090">
        <v>76.875</v>
      </c>
      <c r="BP1090">
        <v>72.875</v>
      </c>
      <c r="BQ1090">
        <v>70.875</v>
      </c>
      <c r="BR1090">
        <v>69.375</v>
      </c>
      <c r="BS1090">
        <v>-0.13752629999999999</v>
      </c>
      <c r="BT1090">
        <v>0.38311529999999999</v>
      </c>
      <c r="BU1090">
        <v>0.35660130000000001</v>
      </c>
      <c r="BV1090">
        <v>0.2135505</v>
      </c>
      <c r="BW1090">
        <v>0.33918619999999999</v>
      </c>
      <c r="BX1090">
        <v>-0.2769123</v>
      </c>
      <c r="BY1090">
        <v>-0.39944170000000001</v>
      </c>
      <c r="BZ1090">
        <v>-2.2661020000000001</v>
      </c>
      <c r="CA1090">
        <v>-3.1659100000000003E-2</v>
      </c>
      <c r="CB1090">
        <v>2.4927820000000001</v>
      </c>
      <c r="CC1090">
        <v>1.7507109999999999</v>
      </c>
      <c r="CD1090">
        <v>1.1927080000000001</v>
      </c>
      <c r="CE1090">
        <v>0.89088820000000002</v>
      </c>
      <c r="CF1090">
        <v>-1.731131</v>
      </c>
      <c r="CG1090">
        <v>-1.9381280000000001</v>
      </c>
      <c r="CH1090">
        <v>0.2272711</v>
      </c>
      <c r="CI1090">
        <v>0.49838070000000001</v>
      </c>
      <c r="CJ1090">
        <v>1.35985</v>
      </c>
      <c r="CK1090">
        <v>1.746551</v>
      </c>
      <c r="CL1090">
        <v>-2.6217280000000001</v>
      </c>
      <c r="CM1090">
        <v>3.0849069999999998</v>
      </c>
      <c r="CN1090">
        <v>2.6767069999999999</v>
      </c>
      <c r="CO1090">
        <v>4.9380660000000001</v>
      </c>
      <c r="CP1090">
        <v>0.7884004</v>
      </c>
      <c r="CQ1090">
        <v>0.31723089999999998</v>
      </c>
      <c r="CR1090">
        <v>7.2540499999999994E-2</v>
      </c>
      <c r="CS1090">
        <v>7.2102899999999998E-2</v>
      </c>
      <c r="CT1090">
        <v>7.4162400000000003E-2</v>
      </c>
      <c r="CU1090">
        <v>7.7121499999999996E-2</v>
      </c>
      <c r="CV1090">
        <v>0.14029749999999999</v>
      </c>
      <c r="CW1090">
        <v>0.33960069999999998</v>
      </c>
      <c r="CX1090">
        <v>1.017107</v>
      </c>
      <c r="CY1090">
        <v>1.2498899999999999</v>
      </c>
      <c r="CZ1090">
        <v>0.91962960000000005</v>
      </c>
      <c r="DA1090">
        <v>1.3752</v>
      </c>
      <c r="DB1090">
        <v>0.66096920000000003</v>
      </c>
      <c r="DC1090">
        <v>0.83594290000000004</v>
      </c>
      <c r="DD1090">
        <v>0.68365129999999996</v>
      </c>
      <c r="DE1090">
        <v>1.4388270000000001</v>
      </c>
      <c r="DF1090">
        <v>0.96568540000000003</v>
      </c>
      <c r="DG1090">
        <v>1.030197</v>
      </c>
      <c r="DH1090">
        <v>1.1065700000000001</v>
      </c>
      <c r="DI1090">
        <v>1.864722</v>
      </c>
      <c r="DJ1090">
        <v>5.9344960000000002</v>
      </c>
      <c r="DK1090">
        <v>5.533493</v>
      </c>
      <c r="DL1090">
        <v>4.0403840000000004</v>
      </c>
      <c r="DM1090">
        <v>3.5501999999999998</v>
      </c>
      <c r="DN1090">
        <v>0.18531810000000001</v>
      </c>
      <c r="DO1090">
        <v>19</v>
      </c>
      <c r="DP1090">
        <v>20</v>
      </c>
    </row>
    <row r="1091" spans="1:120" hidden="1" x14ac:dyDescent="0.25">
      <c r="A1091" t="str">
        <f t="shared" si="16"/>
        <v>OtherDR-No_Prescribed DA 1-4 (1PM-9PM)_44400_19-20</v>
      </c>
      <c r="B1091" t="s">
        <v>62</v>
      </c>
      <c r="C1091" t="s">
        <v>323</v>
      </c>
      <c r="D1091" t="s">
        <v>61</v>
      </c>
      <c r="E1091" t="s">
        <v>61</v>
      </c>
      <c r="F1091" t="s">
        <v>61</v>
      </c>
      <c r="G1091" t="s">
        <v>61</v>
      </c>
      <c r="H1091" t="s">
        <v>61</v>
      </c>
      <c r="I1091" t="s">
        <v>97</v>
      </c>
      <c r="J1091" t="s">
        <v>61</v>
      </c>
      <c r="K1091" t="s">
        <v>214</v>
      </c>
      <c r="L1091" s="18">
        <v>44400</v>
      </c>
      <c r="M1091">
        <v>19</v>
      </c>
      <c r="N1091">
        <v>20</v>
      </c>
      <c r="O1091" t="s">
        <v>258</v>
      </c>
      <c r="P1091">
        <v>7</v>
      </c>
      <c r="Q1091">
        <v>5</v>
      </c>
      <c r="R1091">
        <v>0</v>
      </c>
      <c r="S1091">
        <v>1</v>
      </c>
      <c r="T1091">
        <v>1</v>
      </c>
      <c r="U1091">
        <v>0</v>
      </c>
      <c r="V1091">
        <v>1</v>
      </c>
      <c r="W1091">
        <v>218.20679999999999</v>
      </c>
      <c r="X1091">
        <v>196.70699999999999</v>
      </c>
      <c r="Y1091">
        <v>191.5522</v>
      </c>
      <c r="Z1091">
        <v>191.66139999999999</v>
      </c>
      <c r="AA1091">
        <v>187.96680000000001</v>
      </c>
      <c r="AB1091">
        <v>189.92959999999999</v>
      </c>
      <c r="AC1091">
        <v>211.03039999999999</v>
      </c>
      <c r="AD1091">
        <v>240.8434</v>
      </c>
      <c r="AE1091">
        <v>268.83080000000001</v>
      </c>
      <c r="AF1091">
        <v>284.82859999999999</v>
      </c>
      <c r="AG1091">
        <v>331.74259999999998</v>
      </c>
      <c r="AH1091">
        <v>345.3716</v>
      </c>
      <c r="AI1091">
        <v>367.37819999999999</v>
      </c>
      <c r="AJ1091">
        <v>371.31779999999998</v>
      </c>
      <c r="AK1091">
        <v>363.02280000000002</v>
      </c>
      <c r="AL1091">
        <v>355.0204</v>
      </c>
      <c r="AM1091">
        <v>348.67700000000002</v>
      </c>
      <c r="AN1091">
        <v>346.24380000000002</v>
      </c>
      <c r="AO1091">
        <v>331.72300000000001</v>
      </c>
      <c r="AP1091">
        <v>323.46440000000001</v>
      </c>
      <c r="AQ1091">
        <v>297.10939999999999</v>
      </c>
      <c r="AR1091">
        <v>252.7364</v>
      </c>
      <c r="AS1091">
        <v>185.983</v>
      </c>
      <c r="AT1091">
        <v>182.95339999999999</v>
      </c>
      <c r="AU1091">
        <v>64.5</v>
      </c>
      <c r="AV1091">
        <v>62.4</v>
      </c>
      <c r="AW1091">
        <v>62</v>
      </c>
      <c r="AX1091">
        <v>62</v>
      </c>
      <c r="AY1091">
        <v>61.7</v>
      </c>
      <c r="AZ1091">
        <v>59.9</v>
      </c>
      <c r="BA1091">
        <v>59</v>
      </c>
      <c r="BB1091">
        <v>60.6</v>
      </c>
      <c r="BC1091">
        <v>64.599999999999994</v>
      </c>
      <c r="BD1091">
        <v>68</v>
      </c>
      <c r="BE1091">
        <v>72.099999999999994</v>
      </c>
      <c r="BF1091">
        <v>75.3</v>
      </c>
      <c r="BG1091">
        <v>78.900000000000006</v>
      </c>
      <c r="BH1091">
        <v>82.7</v>
      </c>
      <c r="BI1091">
        <v>85.5</v>
      </c>
      <c r="BJ1091">
        <v>87.4</v>
      </c>
      <c r="BK1091">
        <v>87.9</v>
      </c>
      <c r="BL1091">
        <v>86</v>
      </c>
      <c r="BM1091">
        <v>84.4</v>
      </c>
      <c r="BN1091">
        <v>79.7</v>
      </c>
      <c r="BO1091">
        <v>74.099999999999994</v>
      </c>
      <c r="BP1091">
        <v>70.400000000000006</v>
      </c>
      <c r="BQ1091">
        <v>68.7</v>
      </c>
      <c r="BR1091">
        <v>67.5</v>
      </c>
      <c r="BS1091">
        <v>-23.715409999999999</v>
      </c>
      <c r="BT1091">
        <v>0.66852999999999996</v>
      </c>
      <c r="BU1091">
        <v>1.0172140000000001</v>
      </c>
      <c r="BV1091">
        <v>-1.438564</v>
      </c>
      <c r="BW1091">
        <v>0.62222860000000002</v>
      </c>
      <c r="BX1091">
        <v>-1.7294119999999999</v>
      </c>
      <c r="BY1091">
        <v>-6.499733</v>
      </c>
      <c r="BZ1091">
        <v>-5.5029139999999996</v>
      </c>
      <c r="CA1091">
        <v>-0.663381</v>
      </c>
      <c r="CB1091">
        <v>13.32305</v>
      </c>
      <c r="CC1091">
        <v>5.5798050000000003</v>
      </c>
      <c r="CD1091">
        <v>-0.13589960000000001</v>
      </c>
      <c r="CE1091">
        <v>-8.4395150000000001</v>
      </c>
      <c r="CF1091">
        <v>3.0171610000000002</v>
      </c>
      <c r="CG1091">
        <v>11.13063</v>
      </c>
      <c r="CH1091">
        <v>13.34408</v>
      </c>
      <c r="CI1091">
        <v>20.935099999999998</v>
      </c>
      <c r="CJ1091">
        <v>21.987200000000001</v>
      </c>
      <c r="CK1091">
        <v>24.195799999999998</v>
      </c>
      <c r="CL1091">
        <v>12.796480000000001</v>
      </c>
      <c r="CM1091">
        <v>12.840479999999999</v>
      </c>
      <c r="CN1091">
        <v>18.6448</v>
      </c>
      <c r="CO1091">
        <v>27.5288</v>
      </c>
      <c r="CP1091">
        <v>20.724599999999999</v>
      </c>
      <c r="CQ1091">
        <v>11.10215</v>
      </c>
      <c r="CR1091">
        <v>1.9388879999999999</v>
      </c>
      <c r="CS1091">
        <v>1.891756</v>
      </c>
      <c r="CT1091">
        <v>1.449425</v>
      </c>
      <c r="CU1091">
        <v>1.449487</v>
      </c>
      <c r="CV1091">
        <v>2.068038</v>
      </c>
      <c r="CW1091">
        <v>2.133699</v>
      </c>
      <c r="CX1091">
        <v>2.8259310000000002</v>
      </c>
      <c r="CY1091">
        <v>3.546033</v>
      </c>
      <c r="CZ1091">
        <v>6.9065669999999999</v>
      </c>
      <c r="DA1091">
        <v>12.29449</v>
      </c>
      <c r="DB1091">
        <v>11.36842</v>
      </c>
      <c r="DC1091">
        <v>17.664010000000001</v>
      </c>
      <c r="DD1091">
        <v>25.701049999999999</v>
      </c>
      <c r="DE1091">
        <v>29.532260000000001</v>
      </c>
      <c r="DF1091">
        <v>29.262519999999999</v>
      </c>
      <c r="DG1091">
        <v>23.63466</v>
      </c>
      <c r="DH1091">
        <v>22.852460000000001</v>
      </c>
      <c r="DI1091">
        <v>26.10633</v>
      </c>
      <c r="DJ1091">
        <v>30.93404</v>
      </c>
      <c r="DK1091">
        <v>24.26793</v>
      </c>
      <c r="DL1091">
        <v>20.16639</v>
      </c>
      <c r="DM1091">
        <v>17.306470000000001</v>
      </c>
      <c r="DN1091">
        <v>7.0417230000000002</v>
      </c>
      <c r="DO1091">
        <v>19</v>
      </c>
      <c r="DP1091">
        <v>20</v>
      </c>
    </row>
    <row r="1092" spans="1:120" hidden="1" x14ac:dyDescent="0.25">
      <c r="A1092" t="str">
        <f t="shared" ref="A1092:A1155" si="17">C1092&amp;"_"&amp;K1092&amp;"_"&amp;IF(L1092="",O1092,L1092&amp;IF(LEFT(K1092,3)="All","",IF(R1092=1,"_Combined","_"&amp;M1092&amp;"-"&amp;N1092)))</f>
        <v>Aggregator-Blue Zone Resources, LLC_Prescribed DA 1-4 (1PM-9PM)_44400_19-20</v>
      </c>
      <c r="B1092" t="s">
        <v>62</v>
      </c>
      <c r="C1092" t="s">
        <v>261</v>
      </c>
      <c r="D1092" t="s">
        <v>61</v>
      </c>
      <c r="E1092" t="s">
        <v>61</v>
      </c>
      <c r="F1092" t="s">
        <v>262</v>
      </c>
      <c r="G1092" t="s">
        <v>61</v>
      </c>
      <c r="H1092" t="s">
        <v>61</v>
      </c>
      <c r="I1092" t="s">
        <v>61</v>
      </c>
      <c r="J1092" t="s">
        <v>61</v>
      </c>
      <c r="K1092" t="s">
        <v>214</v>
      </c>
      <c r="L1092" s="18">
        <v>44400</v>
      </c>
      <c r="M1092">
        <v>19</v>
      </c>
      <c r="N1092">
        <v>20</v>
      </c>
      <c r="O1092" t="s">
        <v>258</v>
      </c>
      <c r="P1092">
        <v>3</v>
      </c>
      <c r="Q1092">
        <v>1</v>
      </c>
      <c r="R1092">
        <v>0</v>
      </c>
      <c r="S1092">
        <v>0</v>
      </c>
      <c r="T1092">
        <v>1</v>
      </c>
      <c r="U1092">
        <v>0</v>
      </c>
      <c r="V1092">
        <v>1</v>
      </c>
      <c r="W1092">
        <v>427.68</v>
      </c>
      <c r="X1092">
        <v>384.72</v>
      </c>
      <c r="Y1092">
        <v>373.68</v>
      </c>
      <c r="Z1092">
        <v>373.68</v>
      </c>
      <c r="AA1092">
        <v>366</v>
      </c>
      <c r="AB1092">
        <v>369.84</v>
      </c>
      <c r="AC1092">
        <v>412.32</v>
      </c>
      <c r="AD1092">
        <v>416.16</v>
      </c>
      <c r="AE1092">
        <v>451.44</v>
      </c>
      <c r="AF1092">
        <v>469.44</v>
      </c>
      <c r="AG1092">
        <v>482.4</v>
      </c>
      <c r="AH1092">
        <v>499.92</v>
      </c>
      <c r="AI1092">
        <v>527.76</v>
      </c>
      <c r="AJ1092">
        <v>511.2</v>
      </c>
      <c r="AK1092">
        <v>485.04</v>
      </c>
      <c r="AL1092">
        <v>469.92</v>
      </c>
      <c r="AM1092">
        <v>456.96</v>
      </c>
      <c r="AN1092">
        <v>458.88</v>
      </c>
      <c r="AO1092">
        <v>443.28</v>
      </c>
      <c r="AP1092">
        <v>431.28</v>
      </c>
      <c r="AQ1092">
        <v>406.8</v>
      </c>
      <c r="AR1092">
        <v>380.16</v>
      </c>
      <c r="AS1092">
        <v>358.56</v>
      </c>
      <c r="AT1092">
        <v>354.72</v>
      </c>
      <c r="AU1092">
        <v>60</v>
      </c>
      <c r="AV1092">
        <v>60</v>
      </c>
      <c r="AW1092">
        <v>59</v>
      </c>
      <c r="AX1092">
        <v>59</v>
      </c>
      <c r="AY1092">
        <v>59</v>
      </c>
      <c r="AZ1092">
        <v>59</v>
      </c>
      <c r="BA1092">
        <v>59</v>
      </c>
      <c r="BB1092">
        <v>60</v>
      </c>
      <c r="BC1092">
        <v>64</v>
      </c>
      <c r="BD1092">
        <v>65</v>
      </c>
      <c r="BE1092">
        <v>68.5</v>
      </c>
      <c r="BF1092">
        <v>70.5</v>
      </c>
      <c r="BG1092">
        <v>73.5</v>
      </c>
      <c r="BH1092">
        <v>74</v>
      </c>
      <c r="BI1092">
        <v>75</v>
      </c>
      <c r="BJ1092">
        <v>76</v>
      </c>
      <c r="BK1092">
        <v>75</v>
      </c>
      <c r="BL1092">
        <v>72.5</v>
      </c>
      <c r="BM1092">
        <v>71.5</v>
      </c>
      <c r="BN1092">
        <v>68</v>
      </c>
      <c r="BO1092">
        <v>63</v>
      </c>
      <c r="BP1092">
        <v>60.5</v>
      </c>
      <c r="BQ1092">
        <v>60</v>
      </c>
      <c r="BR1092">
        <v>60</v>
      </c>
      <c r="BS1092">
        <v>-50.406170000000003</v>
      </c>
      <c r="BT1092">
        <v>0.28321839999999998</v>
      </c>
      <c r="BU1092">
        <v>1.1099399999999999</v>
      </c>
      <c r="BV1092">
        <v>-3.7232889999999998</v>
      </c>
      <c r="BW1092">
        <v>0.31578830000000002</v>
      </c>
      <c r="BX1092">
        <v>-2.8751449999999998</v>
      </c>
      <c r="BY1092">
        <v>-12.72968</v>
      </c>
      <c r="BZ1092">
        <v>-4.993652</v>
      </c>
      <c r="CA1092">
        <v>-1.3265530000000001</v>
      </c>
      <c r="CB1092">
        <v>21.07104</v>
      </c>
      <c r="CC1092">
        <v>6.7045899999999996</v>
      </c>
      <c r="CD1092">
        <v>-3.8693390000000001</v>
      </c>
      <c r="CE1092">
        <v>-20.757339999999999</v>
      </c>
      <c r="CF1092">
        <v>11.65874</v>
      </c>
      <c r="CG1092">
        <v>29.66574</v>
      </c>
      <c r="CH1092">
        <v>27.91264</v>
      </c>
      <c r="CI1092">
        <v>43.365780000000001</v>
      </c>
      <c r="CJ1092">
        <v>43.035870000000003</v>
      </c>
      <c r="CK1092">
        <v>46.608490000000003</v>
      </c>
      <c r="CL1092">
        <v>35.286209999999997</v>
      </c>
      <c r="CM1092">
        <v>18.2606</v>
      </c>
      <c r="CN1092">
        <v>31.923020000000001</v>
      </c>
      <c r="CO1092">
        <v>44.176090000000002</v>
      </c>
      <c r="CP1092">
        <v>42.044649999999997</v>
      </c>
      <c r="CQ1092">
        <v>48.124200000000002</v>
      </c>
      <c r="CR1092">
        <v>8.2501940000000005</v>
      </c>
      <c r="CS1092">
        <v>8.0377069999999993</v>
      </c>
      <c r="CT1092">
        <v>5.9880620000000002</v>
      </c>
      <c r="CU1092">
        <v>5.9617139999999997</v>
      </c>
      <c r="CV1092">
        <v>8.2334139999999998</v>
      </c>
      <c r="CW1092">
        <v>6.741193</v>
      </c>
      <c r="CX1092">
        <v>3.8222459999999998</v>
      </c>
      <c r="CY1092">
        <v>5.0337930000000002</v>
      </c>
      <c r="CZ1092">
        <v>23.437159999999999</v>
      </c>
      <c r="DA1092">
        <v>44.077509999999997</v>
      </c>
      <c r="DB1092">
        <v>46.2532</v>
      </c>
      <c r="DC1092">
        <v>73.586759999999998</v>
      </c>
      <c r="DD1092">
        <v>111.8622</v>
      </c>
      <c r="DE1092">
        <v>122.6579</v>
      </c>
      <c r="DF1092">
        <v>125.67749999999999</v>
      </c>
      <c r="DG1092">
        <v>99.254750000000001</v>
      </c>
      <c r="DH1092">
        <v>94.975629999999995</v>
      </c>
      <c r="DI1092">
        <v>103.09350000000001</v>
      </c>
      <c r="DJ1092">
        <v>88.633600000000001</v>
      </c>
      <c r="DK1092">
        <v>61.632919999999999</v>
      </c>
      <c r="DL1092">
        <v>56.237310000000001</v>
      </c>
      <c r="DM1092">
        <v>47.516689999999997</v>
      </c>
      <c r="DN1092">
        <v>30.66658</v>
      </c>
      <c r="DO1092">
        <v>19</v>
      </c>
      <c r="DP1092">
        <v>20</v>
      </c>
    </row>
    <row r="1093" spans="1:120" hidden="1" x14ac:dyDescent="0.25">
      <c r="A1093" t="str">
        <f t="shared" si="17"/>
        <v>Industry_Type-1. Agriculture, Mining &amp; Construction_Prescribed DA 1-4 (1PM-9PM)_44400_19-20</v>
      </c>
      <c r="B1093" t="s">
        <v>62</v>
      </c>
      <c r="C1093" t="s">
        <v>211</v>
      </c>
      <c r="D1093" t="s">
        <v>61</v>
      </c>
      <c r="E1093" t="s">
        <v>61</v>
      </c>
      <c r="F1093" t="s">
        <v>61</v>
      </c>
      <c r="G1093" t="s">
        <v>30</v>
      </c>
      <c r="H1093" t="s">
        <v>61</v>
      </c>
      <c r="I1093" t="s">
        <v>61</v>
      </c>
      <c r="J1093" t="s">
        <v>61</v>
      </c>
      <c r="K1093" t="s">
        <v>214</v>
      </c>
      <c r="L1093" s="18">
        <v>44400</v>
      </c>
      <c r="M1093">
        <v>19</v>
      </c>
      <c r="N1093">
        <v>20</v>
      </c>
      <c r="O1093" t="s">
        <v>258</v>
      </c>
      <c r="P1093">
        <v>2</v>
      </c>
      <c r="Q1093">
        <v>0</v>
      </c>
      <c r="R1093">
        <v>0</v>
      </c>
      <c r="S1093">
        <v>0</v>
      </c>
      <c r="T1093">
        <v>1</v>
      </c>
      <c r="U1093">
        <v>0</v>
      </c>
      <c r="V1093">
        <v>1</v>
      </c>
      <c r="DO1093">
        <v>19</v>
      </c>
      <c r="DP1093">
        <v>20</v>
      </c>
    </row>
    <row r="1094" spans="1:120" hidden="1" x14ac:dyDescent="0.25">
      <c r="A1094" t="str">
        <f t="shared" si="17"/>
        <v>Size_Grp-200 kW and above_Prescribed DA 1-4 (1PM-9PM)_44400_19-20</v>
      </c>
      <c r="B1094" t="s">
        <v>62</v>
      </c>
      <c r="C1094" t="s">
        <v>207</v>
      </c>
      <c r="D1094" t="s">
        <v>61</v>
      </c>
      <c r="E1094" t="s">
        <v>61</v>
      </c>
      <c r="F1094" t="s">
        <v>61</v>
      </c>
      <c r="G1094" t="s">
        <v>61</v>
      </c>
      <c r="H1094" t="s">
        <v>61</v>
      </c>
      <c r="I1094" t="s">
        <v>61</v>
      </c>
      <c r="J1094" t="s">
        <v>102</v>
      </c>
      <c r="K1094" t="s">
        <v>214</v>
      </c>
      <c r="L1094" s="18">
        <v>44400</v>
      </c>
      <c r="M1094">
        <v>19</v>
      </c>
      <c r="N1094">
        <v>20</v>
      </c>
      <c r="O1094" t="s">
        <v>258</v>
      </c>
      <c r="P1094">
        <v>2</v>
      </c>
      <c r="Q1094">
        <v>0</v>
      </c>
      <c r="R1094">
        <v>0</v>
      </c>
      <c r="S1094">
        <v>0</v>
      </c>
      <c r="T1094">
        <v>1</v>
      </c>
      <c r="U1094">
        <v>0</v>
      </c>
      <c r="V1094">
        <v>1</v>
      </c>
      <c r="DO1094">
        <v>19</v>
      </c>
      <c r="DP1094">
        <v>20</v>
      </c>
    </row>
    <row r="1095" spans="1:120" hidden="1" x14ac:dyDescent="0.25">
      <c r="A1095" t="str">
        <f t="shared" si="17"/>
        <v>All_Prescribed DA 1-4 (1PM-9PM)_44400_19-20</v>
      </c>
      <c r="B1095" t="s">
        <v>62</v>
      </c>
      <c r="C1095" t="s">
        <v>61</v>
      </c>
      <c r="D1095" t="s">
        <v>61</v>
      </c>
      <c r="E1095" t="s">
        <v>61</v>
      </c>
      <c r="F1095" t="s">
        <v>61</v>
      </c>
      <c r="G1095" t="s">
        <v>61</v>
      </c>
      <c r="H1095" t="s">
        <v>61</v>
      </c>
      <c r="I1095" t="s">
        <v>61</v>
      </c>
      <c r="J1095" t="s">
        <v>61</v>
      </c>
      <c r="K1095" t="s">
        <v>214</v>
      </c>
      <c r="L1095" s="18">
        <v>44400</v>
      </c>
      <c r="M1095">
        <v>19</v>
      </c>
      <c r="N1095">
        <v>20</v>
      </c>
      <c r="O1095" t="s">
        <v>258</v>
      </c>
      <c r="P1095">
        <v>7</v>
      </c>
      <c r="Q1095">
        <v>5</v>
      </c>
      <c r="R1095">
        <v>0</v>
      </c>
      <c r="S1095">
        <v>1</v>
      </c>
      <c r="T1095">
        <v>1</v>
      </c>
      <c r="U1095">
        <v>0</v>
      </c>
      <c r="V1095">
        <v>1</v>
      </c>
      <c r="W1095">
        <v>218.20679999999999</v>
      </c>
      <c r="X1095">
        <v>196.70699999999999</v>
      </c>
      <c r="Y1095">
        <v>191.5522</v>
      </c>
      <c r="Z1095">
        <v>191.66139999999999</v>
      </c>
      <c r="AA1095">
        <v>187.96680000000001</v>
      </c>
      <c r="AB1095">
        <v>189.92959999999999</v>
      </c>
      <c r="AC1095">
        <v>211.03039999999999</v>
      </c>
      <c r="AD1095">
        <v>240.8434</v>
      </c>
      <c r="AE1095">
        <v>268.83080000000001</v>
      </c>
      <c r="AF1095">
        <v>284.82859999999999</v>
      </c>
      <c r="AG1095">
        <v>331.74259999999998</v>
      </c>
      <c r="AH1095">
        <v>345.3716</v>
      </c>
      <c r="AI1095">
        <v>367.37819999999999</v>
      </c>
      <c r="AJ1095">
        <v>371.31779999999998</v>
      </c>
      <c r="AK1095">
        <v>363.02280000000002</v>
      </c>
      <c r="AL1095">
        <v>355.0204</v>
      </c>
      <c r="AM1095">
        <v>348.67700000000002</v>
      </c>
      <c r="AN1095">
        <v>346.24380000000002</v>
      </c>
      <c r="AO1095">
        <v>331.72300000000001</v>
      </c>
      <c r="AP1095">
        <v>323.46440000000001</v>
      </c>
      <c r="AQ1095">
        <v>297.10939999999999</v>
      </c>
      <c r="AR1095">
        <v>252.7364</v>
      </c>
      <c r="AS1095">
        <v>185.983</v>
      </c>
      <c r="AT1095">
        <v>182.95339999999999</v>
      </c>
      <c r="AU1095">
        <v>64.5</v>
      </c>
      <c r="AV1095">
        <v>62.4</v>
      </c>
      <c r="AW1095">
        <v>62</v>
      </c>
      <c r="AX1095">
        <v>62</v>
      </c>
      <c r="AY1095">
        <v>61.7</v>
      </c>
      <c r="AZ1095">
        <v>59.9</v>
      </c>
      <c r="BA1095">
        <v>59</v>
      </c>
      <c r="BB1095">
        <v>60.6</v>
      </c>
      <c r="BC1095">
        <v>64.599999999999994</v>
      </c>
      <c r="BD1095">
        <v>68</v>
      </c>
      <c r="BE1095">
        <v>72.099999999999994</v>
      </c>
      <c r="BF1095">
        <v>75.3</v>
      </c>
      <c r="BG1095">
        <v>78.900000000000006</v>
      </c>
      <c r="BH1095">
        <v>82.7</v>
      </c>
      <c r="BI1095">
        <v>85.5</v>
      </c>
      <c r="BJ1095">
        <v>87.4</v>
      </c>
      <c r="BK1095">
        <v>87.9</v>
      </c>
      <c r="BL1095">
        <v>86</v>
      </c>
      <c r="BM1095">
        <v>84.4</v>
      </c>
      <c r="BN1095">
        <v>79.7</v>
      </c>
      <c r="BO1095">
        <v>74.099999999999994</v>
      </c>
      <c r="BP1095">
        <v>70.400000000000006</v>
      </c>
      <c r="BQ1095">
        <v>68.7</v>
      </c>
      <c r="BR1095">
        <v>67.5</v>
      </c>
      <c r="BS1095">
        <v>-23.715409999999999</v>
      </c>
      <c r="BT1095">
        <v>0.66852999999999996</v>
      </c>
      <c r="BU1095">
        <v>1.0172140000000001</v>
      </c>
      <c r="BV1095">
        <v>-1.438564</v>
      </c>
      <c r="BW1095">
        <v>0.62222860000000002</v>
      </c>
      <c r="BX1095">
        <v>-1.7294119999999999</v>
      </c>
      <c r="BY1095">
        <v>-6.499733</v>
      </c>
      <c r="BZ1095">
        <v>-5.5029139999999996</v>
      </c>
      <c r="CA1095">
        <v>-0.663381</v>
      </c>
      <c r="CB1095">
        <v>13.32305</v>
      </c>
      <c r="CC1095">
        <v>5.5798050000000003</v>
      </c>
      <c r="CD1095">
        <v>-0.13589960000000001</v>
      </c>
      <c r="CE1095">
        <v>-8.4395150000000001</v>
      </c>
      <c r="CF1095">
        <v>3.0171610000000002</v>
      </c>
      <c r="CG1095">
        <v>11.13063</v>
      </c>
      <c r="CH1095">
        <v>13.34408</v>
      </c>
      <c r="CI1095">
        <v>20.935099999999998</v>
      </c>
      <c r="CJ1095">
        <v>21.987200000000001</v>
      </c>
      <c r="CK1095">
        <v>24.195799999999998</v>
      </c>
      <c r="CL1095">
        <v>12.796480000000001</v>
      </c>
      <c r="CM1095">
        <v>12.840479999999999</v>
      </c>
      <c r="CN1095">
        <v>18.6448</v>
      </c>
      <c r="CO1095">
        <v>27.5288</v>
      </c>
      <c r="CP1095">
        <v>20.724599999999999</v>
      </c>
      <c r="CQ1095">
        <v>11.10215</v>
      </c>
      <c r="CR1095">
        <v>1.9388879999999999</v>
      </c>
      <c r="CS1095">
        <v>1.891756</v>
      </c>
      <c r="CT1095">
        <v>1.449425</v>
      </c>
      <c r="CU1095">
        <v>1.449487</v>
      </c>
      <c r="CV1095">
        <v>2.068038</v>
      </c>
      <c r="CW1095">
        <v>2.133699</v>
      </c>
      <c r="CX1095">
        <v>2.8259310000000002</v>
      </c>
      <c r="CY1095">
        <v>3.546033</v>
      </c>
      <c r="CZ1095">
        <v>6.9065669999999999</v>
      </c>
      <c r="DA1095">
        <v>12.29449</v>
      </c>
      <c r="DB1095">
        <v>11.36842</v>
      </c>
      <c r="DC1095">
        <v>17.664010000000001</v>
      </c>
      <c r="DD1095">
        <v>25.701049999999999</v>
      </c>
      <c r="DE1095">
        <v>29.532260000000001</v>
      </c>
      <c r="DF1095">
        <v>29.262519999999999</v>
      </c>
      <c r="DG1095">
        <v>23.63466</v>
      </c>
      <c r="DH1095">
        <v>22.852460000000001</v>
      </c>
      <c r="DI1095">
        <v>26.10633</v>
      </c>
      <c r="DJ1095">
        <v>30.93404</v>
      </c>
      <c r="DK1095">
        <v>24.26793</v>
      </c>
      <c r="DL1095">
        <v>20.16639</v>
      </c>
      <c r="DM1095">
        <v>17.306470000000001</v>
      </c>
      <c r="DN1095">
        <v>7.0417230000000002</v>
      </c>
      <c r="DO1095">
        <v>19</v>
      </c>
      <c r="DP1095">
        <v>20</v>
      </c>
    </row>
    <row r="1096" spans="1:120" hidden="1" x14ac:dyDescent="0.25">
      <c r="A1096" t="str">
        <f t="shared" si="17"/>
        <v>LCA-Greater Bay Area_Prescribed DA 1-4 (1PM-9PM)_44400_19-20</v>
      </c>
      <c r="B1096" t="s">
        <v>62</v>
      </c>
      <c r="C1096" t="s">
        <v>209</v>
      </c>
      <c r="D1096" t="s">
        <v>36</v>
      </c>
      <c r="E1096" t="s">
        <v>61</v>
      </c>
      <c r="F1096" t="s">
        <v>61</v>
      </c>
      <c r="G1096" t="s">
        <v>61</v>
      </c>
      <c r="H1096" t="s">
        <v>61</v>
      </c>
      <c r="I1096" t="s">
        <v>61</v>
      </c>
      <c r="J1096" t="s">
        <v>61</v>
      </c>
      <c r="K1096" t="s">
        <v>214</v>
      </c>
      <c r="L1096" s="18">
        <v>44400</v>
      </c>
      <c r="M1096">
        <v>19</v>
      </c>
      <c r="N1096">
        <v>20</v>
      </c>
      <c r="O1096" t="s">
        <v>258</v>
      </c>
      <c r="P1096">
        <v>7</v>
      </c>
      <c r="Q1096">
        <v>5</v>
      </c>
      <c r="R1096">
        <v>0</v>
      </c>
      <c r="S1096">
        <v>1</v>
      </c>
      <c r="T1096">
        <v>1</v>
      </c>
      <c r="U1096">
        <v>0</v>
      </c>
      <c r="V1096">
        <v>1</v>
      </c>
      <c r="W1096">
        <v>218.20679999999999</v>
      </c>
      <c r="X1096">
        <v>196.70699999999999</v>
      </c>
      <c r="Y1096">
        <v>191.5522</v>
      </c>
      <c r="Z1096">
        <v>191.66139999999999</v>
      </c>
      <c r="AA1096">
        <v>187.96680000000001</v>
      </c>
      <c r="AB1096">
        <v>189.92959999999999</v>
      </c>
      <c r="AC1096">
        <v>211.03039999999999</v>
      </c>
      <c r="AD1096">
        <v>240.8434</v>
      </c>
      <c r="AE1096">
        <v>268.83080000000001</v>
      </c>
      <c r="AF1096">
        <v>284.82859999999999</v>
      </c>
      <c r="AG1096">
        <v>331.74259999999998</v>
      </c>
      <c r="AH1096">
        <v>345.3716</v>
      </c>
      <c r="AI1096">
        <v>367.37819999999999</v>
      </c>
      <c r="AJ1096">
        <v>371.31779999999998</v>
      </c>
      <c r="AK1096">
        <v>363.02280000000002</v>
      </c>
      <c r="AL1096">
        <v>355.0204</v>
      </c>
      <c r="AM1096">
        <v>348.67700000000002</v>
      </c>
      <c r="AN1096">
        <v>346.24380000000002</v>
      </c>
      <c r="AO1096">
        <v>331.72300000000001</v>
      </c>
      <c r="AP1096">
        <v>323.46440000000001</v>
      </c>
      <c r="AQ1096">
        <v>297.10939999999999</v>
      </c>
      <c r="AR1096">
        <v>252.7364</v>
      </c>
      <c r="AS1096">
        <v>185.983</v>
      </c>
      <c r="AT1096">
        <v>182.95339999999999</v>
      </c>
      <c r="AU1096">
        <v>64.5</v>
      </c>
      <c r="AV1096">
        <v>62.4</v>
      </c>
      <c r="AW1096">
        <v>62</v>
      </c>
      <c r="AX1096">
        <v>62</v>
      </c>
      <c r="AY1096">
        <v>61.7</v>
      </c>
      <c r="AZ1096">
        <v>59.9</v>
      </c>
      <c r="BA1096">
        <v>59</v>
      </c>
      <c r="BB1096">
        <v>60.6</v>
      </c>
      <c r="BC1096">
        <v>64.599999999999994</v>
      </c>
      <c r="BD1096">
        <v>68</v>
      </c>
      <c r="BE1096">
        <v>72.099999999999994</v>
      </c>
      <c r="BF1096">
        <v>75.3</v>
      </c>
      <c r="BG1096">
        <v>78.900000000000006</v>
      </c>
      <c r="BH1096">
        <v>82.7</v>
      </c>
      <c r="BI1096">
        <v>85.5</v>
      </c>
      <c r="BJ1096">
        <v>87.4</v>
      </c>
      <c r="BK1096">
        <v>87.9</v>
      </c>
      <c r="BL1096">
        <v>86</v>
      </c>
      <c r="BM1096">
        <v>84.4</v>
      </c>
      <c r="BN1096">
        <v>79.7</v>
      </c>
      <c r="BO1096">
        <v>74.099999999999994</v>
      </c>
      <c r="BP1096">
        <v>70.400000000000006</v>
      </c>
      <c r="BQ1096">
        <v>68.7</v>
      </c>
      <c r="BR1096">
        <v>67.5</v>
      </c>
      <c r="BS1096">
        <v>-23.715409999999999</v>
      </c>
      <c r="BT1096">
        <v>0.66852999999999996</v>
      </c>
      <c r="BU1096">
        <v>1.0172140000000001</v>
      </c>
      <c r="BV1096">
        <v>-1.438564</v>
      </c>
      <c r="BW1096">
        <v>0.62222860000000002</v>
      </c>
      <c r="BX1096">
        <v>-1.7294119999999999</v>
      </c>
      <c r="BY1096">
        <v>-6.499733</v>
      </c>
      <c r="BZ1096">
        <v>-5.5029139999999996</v>
      </c>
      <c r="CA1096">
        <v>-0.663381</v>
      </c>
      <c r="CB1096">
        <v>13.32305</v>
      </c>
      <c r="CC1096">
        <v>5.5798050000000003</v>
      </c>
      <c r="CD1096">
        <v>-0.13589960000000001</v>
      </c>
      <c r="CE1096">
        <v>-8.4395150000000001</v>
      </c>
      <c r="CF1096">
        <v>3.0171610000000002</v>
      </c>
      <c r="CG1096">
        <v>11.13063</v>
      </c>
      <c r="CH1096">
        <v>13.34408</v>
      </c>
      <c r="CI1096">
        <v>20.935099999999998</v>
      </c>
      <c r="CJ1096">
        <v>21.987200000000001</v>
      </c>
      <c r="CK1096">
        <v>24.195799999999998</v>
      </c>
      <c r="CL1096">
        <v>12.796480000000001</v>
      </c>
      <c r="CM1096">
        <v>12.840479999999999</v>
      </c>
      <c r="CN1096">
        <v>18.6448</v>
      </c>
      <c r="CO1096">
        <v>27.5288</v>
      </c>
      <c r="CP1096">
        <v>20.724599999999999</v>
      </c>
      <c r="CQ1096">
        <v>11.10215</v>
      </c>
      <c r="CR1096">
        <v>1.9388879999999999</v>
      </c>
      <c r="CS1096">
        <v>1.891756</v>
      </c>
      <c r="CT1096">
        <v>1.449425</v>
      </c>
      <c r="CU1096">
        <v>1.449487</v>
      </c>
      <c r="CV1096">
        <v>2.068038</v>
      </c>
      <c r="CW1096">
        <v>2.133699</v>
      </c>
      <c r="CX1096">
        <v>2.8259310000000002</v>
      </c>
      <c r="CY1096">
        <v>3.546033</v>
      </c>
      <c r="CZ1096">
        <v>6.9065669999999999</v>
      </c>
      <c r="DA1096">
        <v>12.29449</v>
      </c>
      <c r="DB1096">
        <v>11.36842</v>
      </c>
      <c r="DC1096">
        <v>17.664010000000001</v>
      </c>
      <c r="DD1096">
        <v>25.701049999999999</v>
      </c>
      <c r="DE1096">
        <v>29.532260000000001</v>
      </c>
      <c r="DF1096">
        <v>29.262519999999999</v>
      </c>
      <c r="DG1096">
        <v>23.63466</v>
      </c>
      <c r="DH1096">
        <v>22.852460000000001</v>
      </c>
      <c r="DI1096">
        <v>26.10633</v>
      </c>
      <c r="DJ1096">
        <v>30.93404</v>
      </c>
      <c r="DK1096">
        <v>24.26793</v>
      </c>
      <c r="DL1096">
        <v>20.16639</v>
      </c>
      <c r="DM1096">
        <v>17.306470000000001</v>
      </c>
      <c r="DN1096">
        <v>7.0417230000000002</v>
      </c>
      <c r="DO1096">
        <v>19</v>
      </c>
      <c r="DP1096">
        <v>20</v>
      </c>
    </row>
    <row r="1097" spans="1:120" hidden="1" x14ac:dyDescent="0.25">
      <c r="A1097" t="str">
        <f t="shared" si="17"/>
        <v>Industry_Type-7. Institutional/Government_Prescribed DA 1-4 (1PM-9PM)_44400_19-20</v>
      </c>
      <c r="B1097" t="s">
        <v>62</v>
      </c>
      <c r="C1097" t="s">
        <v>208</v>
      </c>
      <c r="D1097" t="s">
        <v>61</v>
      </c>
      <c r="E1097" t="s">
        <v>61</v>
      </c>
      <c r="F1097" t="s">
        <v>61</v>
      </c>
      <c r="G1097" t="s">
        <v>35</v>
      </c>
      <c r="H1097" t="s">
        <v>61</v>
      </c>
      <c r="I1097" t="s">
        <v>61</v>
      </c>
      <c r="J1097" t="s">
        <v>61</v>
      </c>
      <c r="K1097" t="s">
        <v>214</v>
      </c>
      <c r="L1097" s="18">
        <v>44400</v>
      </c>
      <c r="M1097">
        <v>19</v>
      </c>
      <c r="N1097">
        <v>20</v>
      </c>
      <c r="O1097" t="s">
        <v>258</v>
      </c>
      <c r="P1097">
        <v>4</v>
      </c>
      <c r="Q1097">
        <v>4</v>
      </c>
      <c r="R1097">
        <v>0</v>
      </c>
      <c r="S1097">
        <v>0</v>
      </c>
      <c r="T1097">
        <v>1</v>
      </c>
      <c r="U1097">
        <v>1</v>
      </c>
      <c r="V1097">
        <v>1</v>
      </c>
      <c r="W1097">
        <v>13.302</v>
      </c>
      <c r="X1097">
        <v>12.265000000000001</v>
      </c>
      <c r="Y1097">
        <v>12.263</v>
      </c>
      <c r="Z1097">
        <v>12.340999999999999</v>
      </c>
      <c r="AA1097">
        <v>12.262</v>
      </c>
      <c r="AB1097">
        <v>12.384</v>
      </c>
      <c r="AC1097">
        <v>13.295999999999999</v>
      </c>
      <c r="AD1097">
        <v>33.311</v>
      </c>
      <c r="AE1097">
        <v>41.542000000000002</v>
      </c>
      <c r="AF1097">
        <v>46.969000000000001</v>
      </c>
      <c r="AG1097">
        <v>76.159000000000006</v>
      </c>
      <c r="AH1097">
        <v>80.054000000000002</v>
      </c>
      <c r="AI1097">
        <v>86.492999999999995</v>
      </c>
      <c r="AJ1097">
        <v>94.826999999999998</v>
      </c>
      <c r="AK1097">
        <v>97.622</v>
      </c>
      <c r="AL1097">
        <v>96.945999999999998</v>
      </c>
      <c r="AM1097">
        <v>96.734999999999999</v>
      </c>
      <c r="AN1097">
        <v>94.356999999999999</v>
      </c>
      <c r="AO1097">
        <v>89.185000000000002</v>
      </c>
      <c r="AP1097">
        <v>87.286000000000001</v>
      </c>
      <c r="AQ1097">
        <v>76.620999999999995</v>
      </c>
      <c r="AR1097">
        <v>53.805999999999997</v>
      </c>
      <c r="AS1097">
        <v>13.324999999999999</v>
      </c>
      <c r="AT1097">
        <v>12.441000000000001</v>
      </c>
      <c r="AU1097">
        <v>65.625</v>
      </c>
      <c r="AV1097">
        <v>63</v>
      </c>
      <c r="AW1097">
        <v>62.75</v>
      </c>
      <c r="AX1097">
        <v>62.75</v>
      </c>
      <c r="AY1097">
        <v>62.375</v>
      </c>
      <c r="AZ1097">
        <v>60.125</v>
      </c>
      <c r="BA1097">
        <v>59</v>
      </c>
      <c r="BB1097">
        <v>60.75</v>
      </c>
      <c r="BC1097">
        <v>64.75</v>
      </c>
      <c r="BD1097">
        <v>68.75</v>
      </c>
      <c r="BE1097">
        <v>73</v>
      </c>
      <c r="BF1097">
        <v>76.5</v>
      </c>
      <c r="BG1097">
        <v>80.25</v>
      </c>
      <c r="BH1097">
        <v>84.875</v>
      </c>
      <c r="BI1097">
        <v>88.125</v>
      </c>
      <c r="BJ1097">
        <v>90.25</v>
      </c>
      <c r="BK1097">
        <v>91.125</v>
      </c>
      <c r="BL1097">
        <v>89.375</v>
      </c>
      <c r="BM1097">
        <v>87.625</v>
      </c>
      <c r="BN1097">
        <v>82.625</v>
      </c>
      <c r="BO1097">
        <v>76.875</v>
      </c>
      <c r="BP1097">
        <v>72.875</v>
      </c>
      <c r="BQ1097">
        <v>70.875</v>
      </c>
      <c r="BR1097">
        <v>69.375</v>
      </c>
      <c r="BS1097">
        <v>-0.13752629999999999</v>
      </c>
      <c r="BT1097">
        <v>0.38311529999999999</v>
      </c>
      <c r="BU1097">
        <v>0.35660130000000001</v>
      </c>
      <c r="BV1097">
        <v>0.2135505</v>
      </c>
      <c r="BW1097">
        <v>0.33918619999999999</v>
      </c>
      <c r="BX1097">
        <v>-0.2769123</v>
      </c>
      <c r="BY1097">
        <v>-0.39944170000000001</v>
      </c>
      <c r="BZ1097">
        <v>-2.2661020000000001</v>
      </c>
      <c r="CA1097">
        <v>-3.1659100000000003E-2</v>
      </c>
      <c r="CB1097">
        <v>2.4927820000000001</v>
      </c>
      <c r="CC1097">
        <v>1.7507109999999999</v>
      </c>
      <c r="CD1097">
        <v>1.1927080000000001</v>
      </c>
      <c r="CE1097">
        <v>0.89088820000000002</v>
      </c>
      <c r="CF1097">
        <v>-1.731131</v>
      </c>
      <c r="CG1097">
        <v>-1.9381280000000001</v>
      </c>
      <c r="CH1097">
        <v>0.2272711</v>
      </c>
      <c r="CI1097">
        <v>0.49838070000000001</v>
      </c>
      <c r="CJ1097">
        <v>1.35985</v>
      </c>
      <c r="CK1097">
        <v>1.746551</v>
      </c>
      <c r="CL1097">
        <v>-2.6217280000000001</v>
      </c>
      <c r="CM1097">
        <v>3.0849069999999998</v>
      </c>
      <c r="CN1097">
        <v>2.6767069999999999</v>
      </c>
      <c r="CO1097">
        <v>4.9380660000000001</v>
      </c>
      <c r="CP1097">
        <v>0.7884004</v>
      </c>
      <c r="CQ1097">
        <v>0.31723089999999998</v>
      </c>
      <c r="CR1097">
        <v>7.2540499999999994E-2</v>
      </c>
      <c r="CS1097">
        <v>7.2102899999999998E-2</v>
      </c>
      <c r="CT1097">
        <v>7.4162400000000003E-2</v>
      </c>
      <c r="CU1097">
        <v>7.7121499999999996E-2</v>
      </c>
      <c r="CV1097">
        <v>0.14029749999999999</v>
      </c>
      <c r="CW1097">
        <v>0.33960069999999998</v>
      </c>
      <c r="CX1097">
        <v>1.017107</v>
      </c>
      <c r="CY1097">
        <v>1.2498899999999999</v>
      </c>
      <c r="CZ1097">
        <v>0.91962960000000005</v>
      </c>
      <c r="DA1097">
        <v>1.3752</v>
      </c>
      <c r="DB1097">
        <v>0.66096920000000003</v>
      </c>
      <c r="DC1097">
        <v>0.83594290000000004</v>
      </c>
      <c r="DD1097">
        <v>0.68365129999999996</v>
      </c>
      <c r="DE1097">
        <v>1.4388270000000001</v>
      </c>
      <c r="DF1097">
        <v>0.96568540000000003</v>
      </c>
      <c r="DG1097">
        <v>1.030197</v>
      </c>
      <c r="DH1097">
        <v>1.1065700000000001</v>
      </c>
      <c r="DI1097">
        <v>1.864722</v>
      </c>
      <c r="DJ1097">
        <v>5.9344960000000002</v>
      </c>
      <c r="DK1097">
        <v>5.533493</v>
      </c>
      <c r="DL1097">
        <v>4.0403840000000004</v>
      </c>
      <c r="DM1097">
        <v>3.5501999999999998</v>
      </c>
      <c r="DN1097">
        <v>0.18531810000000001</v>
      </c>
      <c r="DO1097">
        <v>19</v>
      </c>
      <c r="DP1097">
        <v>20</v>
      </c>
    </row>
    <row r="1098" spans="1:120" hidden="1" x14ac:dyDescent="0.25">
      <c r="A1098" t="str">
        <f t="shared" si="17"/>
        <v>Aggregator-Enersponse_Prescribed DA 1-4 (1PM-9PM)_44400_19-20</v>
      </c>
      <c r="B1098" t="s">
        <v>62</v>
      </c>
      <c r="C1098" t="s">
        <v>219</v>
      </c>
      <c r="D1098" t="s">
        <v>61</v>
      </c>
      <c r="E1098" t="s">
        <v>61</v>
      </c>
      <c r="F1098" t="s">
        <v>107</v>
      </c>
      <c r="G1098" t="s">
        <v>61</v>
      </c>
      <c r="H1098" t="s">
        <v>61</v>
      </c>
      <c r="I1098" t="s">
        <v>61</v>
      </c>
      <c r="J1098" t="s">
        <v>61</v>
      </c>
      <c r="K1098" t="s">
        <v>214</v>
      </c>
      <c r="L1098" s="18">
        <v>44400</v>
      </c>
      <c r="M1098">
        <v>19</v>
      </c>
      <c r="N1098">
        <v>20</v>
      </c>
      <c r="O1098" t="s">
        <v>258</v>
      </c>
      <c r="P1098">
        <v>4</v>
      </c>
      <c r="Q1098">
        <v>4</v>
      </c>
      <c r="R1098">
        <v>0</v>
      </c>
      <c r="S1098">
        <v>0</v>
      </c>
      <c r="T1098">
        <v>1</v>
      </c>
      <c r="U1098">
        <v>1</v>
      </c>
      <c r="V1098">
        <v>1</v>
      </c>
      <c r="W1098">
        <v>13.302</v>
      </c>
      <c r="X1098">
        <v>12.265000000000001</v>
      </c>
      <c r="Y1098">
        <v>12.263</v>
      </c>
      <c r="Z1098">
        <v>12.340999999999999</v>
      </c>
      <c r="AA1098">
        <v>12.262</v>
      </c>
      <c r="AB1098">
        <v>12.384</v>
      </c>
      <c r="AC1098">
        <v>13.295999999999999</v>
      </c>
      <c r="AD1098">
        <v>33.311</v>
      </c>
      <c r="AE1098">
        <v>41.542000000000002</v>
      </c>
      <c r="AF1098">
        <v>46.969000000000001</v>
      </c>
      <c r="AG1098">
        <v>76.159000000000006</v>
      </c>
      <c r="AH1098">
        <v>80.054000000000002</v>
      </c>
      <c r="AI1098">
        <v>86.492999999999995</v>
      </c>
      <c r="AJ1098">
        <v>94.826999999999998</v>
      </c>
      <c r="AK1098">
        <v>97.622</v>
      </c>
      <c r="AL1098">
        <v>96.945999999999998</v>
      </c>
      <c r="AM1098">
        <v>96.734999999999999</v>
      </c>
      <c r="AN1098">
        <v>94.356999999999999</v>
      </c>
      <c r="AO1098">
        <v>89.185000000000002</v>
      </c>
      <c r="AP1098">
        <v>87.286000000000001</v>
      </c>
      <c r="AQ1098">
        <v>76.620999999999995</v>
      </c>
      <c r="AR1098">
        <v>53.805999999999997</v>
      </c>
      <c r="AS1098">
        <v>13.324999999999999</v>
      </c>
      <c r="AT1098">
        <v>12.441000000000001</v>
      </c>
      <c r="AU1098">
        <v>65.625</v>
      </c>
      <c r="AV1098">
        <v>63</v>
      </c>
      <c r="AW1098">
        <v>62.75</v>
      </c>
      <c r="AX1098">
        <v>62.75</v>
      </c>
      <c r="AY1098">
        <v>62.375</v>
      </c>
      <c r="AZ1098">
        <v>60.125</v>
      </c>
      <c r="BA1098">
        <v>59</v>
      </c>
      <c r="BB1098">
        <v>60.75</v>
      </c>
      <c r="BC1098">
        <v>64.75</v>
      </c>
      <c r="BD1098">
        <v>68.75</v>
      </c>
      <c r="BE1098">
        <v>73</v>
      </c>
      <c r="BF1098">
        <v>76.5</v>
      </c>
      <c r="BG1098">
        <v>80.25</v>
      </c>
      <c r="BH1098">
        <v>84.875</v>
      </c>
      <c r="BI1098">
        <v>88.125</v>
      </c>
      <c r="BJ1098">
        <v>90.25</v>
      </c>
      <c r="BK1098">
        <v>91.125</v>
      </c>
      <c r="BL1098">
        <v>89.375</v>
      </c>
      <c r="BM1098">
        <v>87.625</v>
      </c>
      <c r="BN1098">
        <v>82.625</v>
      </c>
      <c r="BO1098">
        <v>76.875</v>
      </c>
      <c r="BP1098">
        <v>72.875</v>
      </c>
      <c r="BQ1098">
        <v>70.875</v>
      </c>
      <c r="BR1098">
        <v>69.375</v>
      </c>
      <c r="BS1098">
        <v>-0.13752629999999999</v>
      </c>
      <c r="BT1098">
        <v>0.38311529999999999</v>
      </c>
      <c r="BU1098">
        <v>0.35660130000000001</v>
      </c>
      <c r="BV1098">
        <v>0.2135505</v>
      </c>
      <c r="BW1098">
        <v>0.33918619999999999</v>
      </c>
      <c r="BX1098">
        <v>-0.2769123</v>
      </c>
      <c r="BY1098">
        <v>-0.39944170000000001</v>
      </c>
      <c r="BZ1098">
        <v>-2.2661020000000001</v>
      </c>
      <c r="CA1098">
        <v>-3.1659100000000003E-2</v>
      </c>
      <c r="CB1098">
        <v>2.4927820000000001</v>
      </c>
      <c r="CC1098">
        <v>1.7507109999999999</v>
      </c>
      <c r="CD1098">
        <v>1.1927080000000001</v>
      </c>
      <c r="CE1098">
        <v>0.89088820000000002</v>
      </c>
      <c r="CF1098">
        <v>-1.731131</v>
      </c>
      <c r="CG1098">
        <v>-1.9381280000000001</v>
      </c>
      <c r="CH1098">
        <v>0.2272711</v>
      </c>
      <c r="CI1098">
        <v>0.49838070000000001</v>
      </c>
      <c r="CJ1098">
        <v>1.35985</v>
      </c>
      <c r="CK1098">
        <v>1.746551</v>
      </c>
      <c r="CL1098">
        <v>-2.6217280000000001</v>
      </c>
      <c r="CM1098">
        <v>3.0849069999999998</v>
      </c>
      <c r="CN1098">
        <v>2.6767069999999999</v>
      </c>
      <c r="CO1098">
        <v>4.9380660000000001</v>
      </c>
      <c r="CP1098">
        <v>0.7884004</v>
      </c>
      <c r="CQ1098">
        <v>0.31723089999999998</v>
      </c>
      <c r="CR1098">
        <v>7.2540499999999994E-2</v>
      </c>
      <c r="CS1098">
        <v>7.2102899999999998E-2</v>
      </c>
      <c r="CT1098">
        <v>7.4162400000000003E-2</v>
      </c>
      <c r="CU1098">
        <v>7.7121499999999996E-2</v>
      </c>
      <c r="CV1098">
        <v>0.14029749999999999</v>
      </c>
      <c r="CW1098">
        <v>0.33960069999999998</v>
      </c>
      <c r="CX1098">
        <v>1.017107</v>
      </c>
      <c r="CY1098">
        <v>1.2498899999999999</v>
      </c>
      <c r="CZ1098">
        <v>0.91962960000000005</v>
      </c>
      <c r="DA1098">
        <v>1.3752</v>
      </c>
      <c r="DB1098">
        <v>0.66096920000000003</v>
      </c>
      <c r="DC1098">
        <v>0.83594290000000004</v>
      </c>
      <c r="DD1098">
        <v>0.68365129999999996</v>
      </c>
      <c r="DE1098">
        <v>1.4388270000000001</v>
      </c>
      <c r="DF1098">
        <v>0.96568540000000003</v>
      </c>
      <c r="DG1098">
        <v>1.030197</v>
      </c>
      <c r="DH1098">
        <v>1.1065700000000001</v>
      </c>
      <c r="DI1098">
        <v>1.864722</v>
      </c>
      <c r="DJ1098">
        <v>5.9344960000000002</v>
      </c>
      <c r="DK1098">
        <v>5.533493</v>
      </c>
      <c r="DL1098">
        <v>4.0403840000000004</v>
      </c>
      <c r="DM1098">
        <v>3.5501999999999998</v>
      </c>
      <c r="DN1098">
        <v>0.18531810000000001</v>
      </c>
      <c r="DO1098">
        <v>19</v>
      </c>
      <c r="DP1098">
        <v>20</v>
      </c>
    </row>
    <row r="1099" spans="1:120" x14ac:dyDescent="0.25">
      <c r="A1099" t="str">
        <f t="shared" si="17"/>
        <v>AutoDR-Yes_Prescribed DA 1-4 (1PM-9PM)_44400_19-20</v>
      </c>
      <c r="B1099" t="s">
        <v>62</v>
      </c>
      <c r="C1099" t="s">
        <v>322</v>
      </c>
      <c r="D1099" t="s">
        <v>61</v>
      </c>
      <c r="E1099" t="s">
        <v>61</v>
      </c>
      <c r="F1099" t="s">
        <v>61</v>
      </c>
      <c r="G1099" t="s">
        <v>61</v>
      </c>
      <c r="H1099" t="s">
        <v>98</v>
      </c>
      <c r="I1099" t="s">
        <v>61</v>
      </c>
      <c r="J1099" t="s">
        <v>61</v>
      </c>
      <c r="K1099" t="s">
        <v>214</v>
      </c>
      <c r="L1099" s="18">
        <v>44400</v>
      </c>
      <c r="M1099">
        <v>19</v>
      </c>
      <c r="N1099">
        <v>20</v>
      </c>
      <c r="O1099" t="s">
        <v>258</v>
      </c>
      <c r="P1099">
        <v>1</v>
      </c>
      <c r="Q1099">
        <v>1</v>
      </c>
      <c r="R1099">
        <v>0</v>
      </c>
      <c r="S1099">
        <v>0</v>
      </c>
      <c r="T1099">
        <v>1</v>
      </c>
      <c r="U1099">
        <v>0</v>
      </c>
      <c r="V1099">
        <v>1</v>
      </c>
      <c r="W1099">
        <v>6.96</v>
      </c>
      <c r="X1099">
        <v>5.92</v>
      </c>
      <c r="Y1099">
        <v>5.92</v>
      </c>
      <c r="Z1099">
        <v>6</v>
      </c>
      <c r="AA1099">
        <v>5.92</v>
      </c>
      <c r="AB1099">
        <v>6</v>
      </c>
      <c r="AC1099">
        <v>5.92</v>
      </c>
      <c r="AD1099">
        <v>5.92</v>
      </c>
      <c r="AE1099">
        <v>19.600000000000001</v>
      </c>
      <c r="AF1099">
        <v>21.76</v>
      </c>
      <c r="AG1099">
        <v>39.92</v>
      </c>
      <c r="AH1099">
        <v>39.36</v>
      </c>
      <c r="AI1099">
        <v>43.12</v>
      </c>
      <c r="AJ1099">
        <v>44</v>
      </c>
      <c r="AK1099">
        <v>44.72</v>
      </c>
      <c r="AL1099">
        <v>43.76</v>
      </c>
      <c r="AM1099">
        <v>42.56</v>
      </c>
      <c r="AN1099">
        <v>41.92</v>
      </c>
      <c r="AO1099">
        <v>38.96</v>
      </c>
      <c r="AP1099">
        <v>40</v>
      </c>
      <c r="AQ1099">
        <v>34.24</v>
      </c>
      <c r="AR1099">
        <v>24.32</v>
      </c>
      <c r="AS1099">
        <v>6.96</v>
      </c>
      <c r="AT1099">
        <v>6.08</v>
      </c>
      <c r="AU1099">
        <v>60</v>
      </c>
      <c r="AV1099">
        <v>60</v>
      </c>
      <c r="AW1099">
        <v>59</v>
      </c>
      <c r="AX1099">
        <v>59</v>
      </c>
      <c r="AY1099">
        <v>59</v>
      </c>
      <c r="AZ1099">
        <v>59</v>
      </c>
      <c r="BA1099">
        <v>59</v>
      </c>
      <c r="BB1099">
        <v>60</v>
      </c>
      <c r="BC1099">
        <v>64</v>
      </c>
      <c r="BD1099">
        <v>65</v>
      </c>
      <c r="BE1099">
        <v>68.5</v>
      </c>
      <c r="BF1099">
        <v>70.5</v>
      </c>
      <c r="BG1099">
        <v>73.5</v>
      </c>
      <c r="BH1099">
        <v>74</v>
      </c>
      <c r="BI1099">
        <v>75</v>
      </c>
      <c r="BJ1099">
        <v>76</v>
      </c>
      <c r="BK1099">
        <v>75</v>
      </c>
      <c r="BL1099">
        <v>72.5</v>
      </c>
      <c r="BM1099">
        <v>71.5</v>
      </c>
      <c r="BN1099">
        <v>68</v>
      </c>
      <c r="BO1099">
        <v>63</v>
      </c>
      <c r="BP1099">
        <v>60.5</v>
      </c>
      <c r="BQ1099">
        <v>60</v>
      </c>
      <c r="BR1099">
        <v>60</v>
      </c>
      <c r="BS1099">
        <v>-0.60408260000000003</v>
      </c>
      <c r="BT1099">
        <v>0.28141880000000002</v>
      </c>
      <c r="BU1099">
        <v>0.24943299999999999</v>
      </c>
      <c r="BV1099">
        <v>0.15725230000000001</v>
      </c>
      <c r="BW1099">
        <v>0.29331869999999999</v>
      </c>
      <c r="BX1099">
        <v>-0.2286377</v>
      </c>
      <c r="BY1099">
        <v>-2.5335300000000002E-2</v>
      </c>
      <c r="BZ1099">
        <v>-0.3087993</v>
      </c>
      <c r="CA1099">
        <v>-0.55566409999999999</v>
      </c>
      <c r="CB1099">
        <v>1.095758</v>
      </c>
      <c r="CC1099">
        <v>-2.1277499999999998</v>
      </c>
      <c r="CD1099">
        <v>-0.33286670000000002</v>
      </c>
      <c r="CE1099">
        <v>-0.98888019999999999</v>
      </c>
      <c r="CF1099">
        <v>-0.82584000000000002</v>
      </c>
      <c r="CG1099">
        <v>-0.57396320000000001</v>
      </c>
      <c r="CH1099">
        <v>0.15725710000000001</v>
      </c>
      <c r="CI1099">
        <v>0.95114520000000002</v>
      </c>
      <c r="CJ1099">
        <v>0.86124800000000001</v>
      </c>
      <c r="CK1099">
        <v>1.965916</v>
      </c>
      <c r="CL1099">
        <v>-2.5575489999999999</v>
      </c>
      <c r="CM1099">
        <v>2.7412070000000002</v>
      </c>
      <c r="CN1099">
        <v>4.4141079999999997</v>
      </c>
      <c r="CO1099">
        <v>4.8019319999999999</v>
      </c>
      <c r="CP1099">
        <v>0.76879359999999997</v>
      </c>
      <c r="CQ1099">
        <v>6.7491599999999999E-2</v>
      </c>
      <c r="CR1099">
        <v>6.9040900000000002E-2</v>
      </c>
      <c r="CS1099">
        <v>6.7444799999999999E-2</v>
      </c>
      <c r="CT1099">
        <v>7.0626900000000006E-2</v>
      </c>
      <c r="CU1099">
        <v>7.3114700000000005E-2</v>
      </c>
      <c r="CV1099">
        <v>0.1361029</v>
      </c>
      <c r="CW1099">
        <v>0.33250999999999997</v>
      </c>
      <c r="CX1099">
        <v>0.61411119999999997</v>
      </c>
      <c r="CY1099">
        <v>0.71108899999999997</v>
      </c>
      <c r="CZ1099">
        <v>0.40358569999999999</v>
      </c>
      <c r="DA1099">
        <v>0.52343799999999996</v>
      </c>
      <c r="DB1099">
        <v>0.19239590000000001</v>
      </c>
      <c r="DC1099">
        <v>0.28327150000000001</v>
      </c>
      <c r="DD1099">
        <v>0.1933493</v>
      </c>
      <c r="DE1099">
        <v>0.31119740000000001</v>
      </c>
      <c r="DF1099">
        <v>0.31765870000000002</v>
      </c>
      <c r="DG1099">
        <v>0.27613870000000001</v>
      </c>
      <c r="DH1099">
        <v>0.42170600000000003</v>
      </c>
      <c r="DI1099">
        <v>0.74799959999999999</v>
      </c>
      <c r="DJ1099">
        <v>3.241301</v>
      </c>
      <c r="DK1099">
        <v>3.2065450000000002</v>
      </c>
      <c r="DL1099">
        <v>2.7101130000000002</v>
      </c>
      <c r="DM1099">
        <v>3.5422899999999999</v>
      </c>
      <c r="DN1099">
        <v>0.1796008</v>
      </c>
      <c r="DO1099">
        <v>19</v>
      </c>
      <c r="DP1099">
        <v>20</v>
      </c>
    </row>
    <row r="1100" spans="1:120" hidden="1" x14ac:dyDescent="0.25">
      <c r="A1100" t="str">
        <f t="shared" si="17"/>
        <v>sublap_id-SLAP_PGEB_Prescribed DA 1-4 (1PM-9PM)_44400_19-20</v>
      </c>
      <c r="B1100" t="s">
        <v>62</v>
      </c>
      <c r="C1100" t="s">
        <v>287</v>
      </c>
      <c r="D1100" t="s">
        <v>61</v>
      </c>
      <c r="E1100" t="s">
        <v>288</v>
      </c>
      <c r="F1100" t="s">
        <v>61</v>
      </c>
      <c r="G1100" t="s">
        <v>61</v>
      </c>
      <c r="H1100" t="s">
        <v>61</v>
      </c>
      <c r="I1100" t="s">
        <v>61</v>
      </c>
      <c r="J1100" t="s">
        <v>61</v>
      </c>
      <c r="K1100" t="s">
        <v>214</v>
      </c>
      <c r="L1100" s="18">
        <v>44400</v>
      </c>
      <c r="M1100">
        <v>19</v>
      </c>
      <c r="N1100">
        <v>20</v>
      </c>
      <c r="O1100" t="s">
        <v>258</v>
      </c>
      <c r="P1100">
        <v>7</v>
      </c>
      <c r="Q1100">
        <v>5</v>
      </c>
      <c r="R1100">
        <v>0</v>
      </c>
      <c r="S1100">
        <v>1</v>
      </c>
      <c r="T1100">
        <v>1</v>
      </c>
      <c r="U1100">
        <v>0</v>
      </c>
      <c r="V1100">
        <v>1</v>
      </c>
      <c r="W1100">
        <v>218.20679999999999</v>
      </c>
      <c r="X1100">
        <v>196.70699999999999</v>
      </c>
      <c r="Y1100">
        <v>191.5522</v>
      </c>
      <c r="Z1100">
        <v>191.66139999999999</v>
      </c>
      <c r="AA1100">
        <v>187.96680000000001</v>
      </c>
      <c r="AB1100">
        <v>189.92959999999999</v>
      </c>
      <c r="AC1100">
        <v>211.03039999999999</v>
      </c>
      <c r="AD1100">
        <v>240.8434</v>
      </c>
      <c r="AE1100">
        <v>268.83080000000001</v>
      </c>
      <c r="AF1100">
        <v>284.82859999999999</v>
      </c>
      <c r="AG1100">
        <v>331.74259999999998</v>
      </c>
      <c r="AH1100">
        <v>345.3716</v>
      </c>
      <c r="AI1100">
        <v>367.37819999999999</v>
      </c>
      <c r="AJ1100">
        <v>371.31779999999998</v>
      </c>
      <c r="AK1100">
        <v>363.02280000000002</v>
      </c>
      <c r="AL1100">
        <v>355.0204</v>
      </c>
      <c r="AM1100">
        <v>348.67700000000002</v>
      </c>
      <c r="AN1100">
        <v>346.24380000000002</v>
      </c>
      <c r="AO1100">
        <v>331.72300000000001</v>
      </c>
      <c r="AP1100">
        <v>323.46440000000001</v>
      </c>
      <c r="AQ1100">
        <v>297.10939999999999</v>
      </c>
      <c r="AR1100">
        <v>252.7364</v>
      </c>
      <c r="AS1100">
        <v>185.983</v>
      </c>
      <c r="AT1100">
        <v>182.95339999999999</v>
      </c>
      <c r="AU1100">
        <v>64.5</v>
      </c>
      <c r="AV1100">
        <v>62.4</v>
      </c>
      <c r="AW1100">
        <v>62</v>
      </c>
      <c r="AX1100">
        <v>62</v>
      </c>
      <c r="AY1100">
        <v>61.7</v>
      </c>
      <c r="AZ1100">
        <v>59.9</v>
      </c>
      <c r="BA1100">
        <v>59</v>
      </c>
      <c r="BB1100">
        <v>60.6</v>
      </c>
      <c r="BC1100">
        <v>64.599999999999994</v>
      </c>
      <c r="BD1100">
        <v>68</v>
      </c>
      <c r="BE1100">
        <v>72.099999999999994</v>
      </c>
      <c r="BF1100">
        <v>75.3</v>
      </c>
      <c r="BG1100">
        <v>78.900000000000006</v>
      </c>
      <c r="BH1100">
        <v>82.7</v>
      </c>
      <c r="BI1100">
        <v>85.5</v>
      </c>
      <c r="BJ1100">
        <v>87.4</v>
      </c>
      <c r="BK1100">
        <v>87.9</v>
      </c>
      <c r="BL1100">
        <v>86</v>
      </c>
      <c r="BM1100">
        <v>84.4</v>
      </c>
      <c r="BN1100">
        <v>79.7</v>
      </c>
      <c r="BO1100">
        <v>74.099999999999994</v>
      </c>
      <c r="BP1100">
        <v>70.400000000000006</v>
      </c>
      <c r="BQ1100">
        <v>68.7</v>
      </c>
      <c r="BR1100">
        <v>67.5</v>
      </c>
      <c r="BS1100">
        <v>-23.715409999999999</v>
      </c>
      <c r="BT1100">
        <v>0.66852999999999996</v>
      </c>
      <c r="BU1100">
        <v>1.0172140000000001</v>
      </c>
      <c r="BV1100">
        <v>-1.438564</v>
      </c>
      <c r="BW1100">
        <v>0.62222860000000002</v>
      </c>
      <c r="BX1100">
        <v>-1.7294119999999999</v>
      </c>
      <c r="BY1100">
        <v>-6.499733</v>
      </c>
      <c r="BZ1100">
        <v>-5.5029139999999996</v>
      </c>
      <c r="CA1100">
        <v>-0.663381</v>
      </c>
      <c r="CB1100">
        <v>13.32305</v>
      </c>
      <c r="CC1100">
        <v>5.5798050000000003</v>
      </c>
      <c r="CD1100">
        <v>-0.13589960000000001</v>
      </c>
      <c r="CE1100">
        <v>-8.4395150000000001</v>
      </c>
      <c r="CF1100">
        <v>3.0171610000000002</v>
      </c>
      <c r="CG1100">
        <v>11.13063</v>
      </c>
      <c r="CH1100">
        <v>13.34408</v>
      </c>
      <c r="CI1100">
        <v>20.935099999999998</v>
      </c>
      <c r="CJ1100">
        <v>21.987200000000001</v>
      </c>
      <c r="CK1100">
        <v>24.195799999999998</v>
      </c>
      <c r="CL1100">
        <v>12.796480000000001</v>
      </c>
      <c r="CM1100">
        <v>12.840479999999999</v>
      </c>
      <c r="CN1100">
        <v>18.6448</v>
      </c>
      <c r="CO1100">
        <v>27.5288</v>
      </c>
      <c r="CP1100">
        <v>20.724599999999999</v>
      </c>
      <c r="CQ1100">
        <v>11.10215</v>
      </c>
      <c r="CR1100">
        <v>1.9388879999999999</v>
      </c>
      <c r="CS1100">
        <v>1.891756</v>
      </c>
      <c r="CT1100">
        <v>1.449425</v>
      </c>
      <c r="CU1100">
        <v>1.449487</v>
      </c>
      <c r="CV1100">
        <v>2.068038</v>
      </c>
      <c r="CW1100">
        <v>2.133699</v>
      </c>
      <c r="CX1100">
        <v>2.8259310000000002</v>
      </c>
      <c r="CY1100">
        <v>3.546033</v>
      </c>
      <c r="CZ1100">
        <v>6.9065669999999999</v>
      </c>
      <c r="DA1100">
        <v>12.29449</v>
      </c>
      <c r="DB1100">
        <v>11.36842</v>
      </c>
      <c r="DC1100">
        <v>17.664010000000001</v>
      </c>
      <c r="DD1100">
        <v>25.701049999999999</v>
      </c>
      <c r="DE1100">
        <v>29.532260000000001</v>
      </c>
      <c r="DF1100">
        <v>29.262519999999999</v>
      </c>
      <c r="DG1100">
        <v>23.63466</v>
      </c>
      <c r="DH1100">
        <v>22.852460000000001</v>
      </c>
      <c r="DI1100">
        <v>26.10633</v>
      </c>
      <c r="DJ1100">
        <v>30.93404</v>
      </c>
      <c r="DK1100">
        <v>24.26793</v>
      </c>
      <c r="DL1100">
        <v>20.16639</v>
      </c>
      <c r="DM1100">
        <v>17.306470000000001</v>
      </c>
      <c r="DN1100">
        <v>7.0417230000000002</v>
      </c>
      <c r="DO1100">
        <v>19</v>
      </c>
      <c r="DP1100">
        <v>20</v>
      </c>
    </row>
    <row r="1101" spans="1:120" hidden="1" x14ac:dyDescent="0.25">
      <c r="A1101" t="str">
        <f t="shared" si="17"/>
        <v>Size_Grp-Below 20 kW_Prescribed DA 1-4 (1PM-9PM)_44400_19-20</v>
      </c>
      <c r="B1101" t="s">
        <v>62</v>
      </c>
      <c r="C1101" t="s">
        <v>259</v>
      </c>
      <c r="D1101" t="s">
        <v>61</v>
      </c>
      <c r="E1101" t="s">
        <v>61</v>
      </c>
      <c r="F1101" t="s">
        <v>61</v>
      </c>
      <c r="G1101" t="s">
        <v>61</v>
      </c>
      <c r="H1101" t="s">
        <v>61</v>
      </c>
      <c r="I1101" t="s">
        <v>61</v>
      </c>
      <c r="J1101" t="s">
        <v>260</v>
      </c>
      <c r="K1101" t="s">
        <v>214</v>
      </c>
      <c r="L1101" s="18">
        <v>44400</v>
      </c>
      <c r="M1101">
        <v>19</v>
      </c>
      <c r="N1101">
        <v>20</v>
      </c>
      <c r="O1101" t="s">
        <v>258</v>
      </c>
      <c r="P1101">
        <v>2</v>
      </c>
      <c r="Q1101">
        <v>2</v>
      </c>
      <c r="R1101">
        <v>0</v>
      </c>
      <c r="S1101">
        <v>0</v>
      </c>
      <c r="T1101">
        <v>1</v>
      </c>
      <c r="U1101">
        <v>1</v>
      </c>
      <c r="V1101">
        <v>1</v>
      </c>
      <c r="W1101">
        <v>2.3050000000000002</v>
      </c>
      <c r="X1101">
        <v>2.3090000000000002</v>
      </c>
      <c r="Y1101">
        <v>2.3050000000000002</v>
      </c>
      <c r="Z1101">
        <v>2.3050000000000002</v>
      </c>
      <c r="AA1101">
        <v>2.3050000000000002</v>
      </c>
      <c r="AB1101">
        <v>2.302</v>
      </c>
      <c r="AC1101">
        <v>2.3290000000000002</v>
      </c>
      <c r="AD1101">
        <v>15.737</v>
      </c>
      <c r="AE1101">
        <v>12.154</v>
      </c>
      <c r="AF1101">
        <v>14.579000000000001</v>
      </c>
      <c r="AG1101">
        <v>19.155000000000001</v>
      </c>
      <c r="AH1101">
        <v>20.474</v>
      </c>
      <c r="AI1101">
        <v>22.471</v>
      </c>
      <c r="AJ1101">
        <v>28.972000000000001</v>
      </c>
      <c r="AK1101">
        <v>31.05</v>
      </c>
      <c r="AL1101">
        <v>31.274000000000001</v>
      </c>
      <c r="AM1101">
        <v>29.602</v>
      </c>
      <c r="AN1101">
        <v>29.931999999999999</v>
      </c>
      <c r="AO1101">
        <v>28.606999999999999</v>
      </c>
      <c r="AP1101">
        <v>27.06</v>
      </c>
      <c r="AQ1101">
        <v>23.253</v>
      </c>
      <c r="AR1101">
        <v>13.755000000000001</v>
      </c>
      <c r="AS1101">
        <v>2.3140000000000001</v>
      </c>
      <c r="AT1101">
        <v>2.3119999999999998</v>
      </c>
      <c r="AU1101">
        <v>67.5</v>
      </c>
      <c r="AV1101">
        <v>64</v>
      </c>
      <c r="AW1101">
        <v>64</v>
      </c>
      <c r="AX1101">
        <v>64</v>
      </c>
      <c r="AY1101">
        <v>63.5</v>
      </c>
      <c r="AZ1101">
        <v>60.5</v>
      </c>
      <c r="BA1101">
        <v>59</v>
      </c>
      <c r="BB1101">
        <v>61</v>
      </c>
      <c r="BC1101">
        <v>65</v>
      </c>
      <c r="BD1101">
        <v>70</v>
      </c>
      <c r="BE1101">
        <v>74.5</v>
      </c>
      <c r="BF1101">
        <v>78.5</v>
      </c>
      <c r="BG1101">
        <v>82.5</v>
      </c>
      <c r="BH1101">
        <v>88.5</v>
      </c>
      <c r="BI1101">
        <v>92.5</v>
      </c>
      <c r="BJ1101">
        <v>95</v>
      </c>
      <c r="BK1101">
        <v>96.5</v>
      </c>
      <c r="BL1101">
        <v>95</v>
      </c>
      <c r="BM1101">
        <v>93</v>
      </c>
      <c r="BN1101">
        <v>87.5</v>
      </c>
      <c r="BO1101">
        <v>81.5</v>
      </c>
      <c r="BP1101">
        <v>77</v>
      </c>
      <c r="BQ1101">
        <v>74.5</v>
      </c>
      <c r="BR1101">
        <v>72.5</v>
      </c>
      <c r="BS1101">
        <v>0.53622860000000006</v>
      </c>
      <c r="BT1101">
        <v>5.7815600000000002E-2</v>
      </c>
      <c r="BU1101">
        <v>6.05541E-2</v>
      </c>
      <c r="BV1101">
        <v>6.0219700000000001E-2</v>
      </c>
      <c r="BW1101">
        <v>4.5835000000000001E-2</v>
      </c>
      <c r="BX1101">
        <v>5.87079E-2</v>
      </c>
      <c r="BY1101">
        <v>6.6258899999999996E-2</v>
      </c>
      <c r="BZ1101">
        <v>-0.71980739999999999</v>
      </c>
      <c r="CA1101">
        <v>0.46693990000000002</v>
      </c>
      <c r="CB1101">
        <v>-0.33589550000000001</v>
      </c>
      <c r="CC1101">
        <v>1.112627</v>
      </c>
      <c r="CD1101">
        <v>2.772945</v>
      </c>
      <c r="CE1101">
        <v>2.9514390000000001</v>
      </c>
      <c r="CF1101">
        <v>-0.59265330000000005</v>
      </c>
      <c r="CG1101">
        <v>-1.6552519999999999</v>
      </c>
      <c r="CH1101">
        <v>-0.63890360000000002</v>
      </c>
      <c r="CI1101">
        <v>1.4126590000000001</v>
      </c>
      <c r="CJ1101">
        <v>0.58184429999999998</v>
      </c>
      <c r="CK1101">
        <v>0.34376430000000002</v>
      </c>
      <c r="CL1101">
        <v>-0.65602210000000005</v>
      </c>
      <c r="CM1101">
        <v>4.9237299999999998E-2</v>
      </c>
      <c r="CN1101">
        <v>-0.35582209999999997</v>
      </c>
      <c r="CO1101">
        <v>4.1605400000000001E-2</v>
      </c>
      <c r="CP1101">
        <v>1.17666E-2</v>
      </c>
      <c r="CQ1101">
        <v>0.24447430000000001</v>
      </c>
      <c r="CR1101">
        <v>1.7995000000000001E-3</v>
      </c>
      <c r="CS1101">
        <v>1.7909E-3</v>
      </c>
      <c r="CT1101">
        <v>1.789E-3</v>
      </c>
      <c r="CU1101">
        <v>1.8205999999999999E-3</v>
      </c>
      <c r="CV1101">
        <v>1.7880000000000001E-3</v>
      </c>
      <c r="CW1101">
        <v>1.8194000000000001E-3</v>
      </c>
      <c r="CX1101">
        <v>0.32320520000000003</v>
      </c>
      <c r="CY1101">
        <v>0.35916140000000002</v>
      </c>
      <c r="CZ1101">
        <v>0.40988869999999999</v>
      </c>
      <c r="DA1101">
        <v>0.4919906</v>
      </c>
      <c r="DB1101">
        <v>0.3366442</v>
      </c>
      <c r="DC1101">
        <v>0.30926300000000001</v>
      </c>
      <c r="DD1101">
        <v>0.33683940000000001</v>
      </c>
      <c r="DE1101">
        <v>0.93890039999999997</v>
      </c>
      <c r="DF1101">
        <v>0.46726469999999998</v>
      </c>
      <c r="DG1101">
        <v>0.55785680000000004</v>
      </c>
      <c r="DH1101">
        <v>0.4833499</v>
      </c>
      <c r="DI1101">
        <v>0.81884659999999998</v>
      </c>
      <c r="DJ1101">
        <v>1.696321</v>
      </c>
      <c r="DK1101">
        <v>1.385267</v>
      </c>
      <c r="DL1101">
        <v>0.67954689999999995</v>
      </c>
      <c r="DM1101">
        <v>4.7667999999999999E-3</v>
      </c>
      <c r="DN1101">
        <v>4.6446999999999999E-3</v>
      </c>
      <c r="DO1101">
        <v>19</v>
      </c>
      <c r="DP1101">
        <v>20</v>
      </c>
    </row>
    <row r="1102" spans="1:120" hidden="1" x14ac:dyDescent="0.25">
      <c r="A1102" t="str">
        <f t="shared" si="17"/>
        <v>Size_Grp-20 to 199.99 kW_Prescribed DA 1-4 (1PM-9PM)_44400_19-20</v>
      </c>
      <c r="B1102" t="s">
        <v>62</v>
      </c>
      <c r="C1102" t="s">
        <v>201</v>
      </c>
      <c r="D1102" t="s">
        <v>61</v>
      </c>
      <c r="E1102" t="s">
        <v>61</v>
      </c>
      <c r="F1102" t="s">
        <v>61</v>
      </c>
      <c r="G1102" t="s">
        <v>61</v>
      </c>
      <c r="H1102" t="s">
        <v>61</v>
      </c>
      <c r="I1102" t="s">
        <v>61</v>
      </c>
      <c r="J1102" t="s">
        <v>101</v>
      </c>
      <c r="K1102" t="s">
        <v>214</v>
      </c>
      <c r="L1102" s="18">
        <v>44400</v>
      </c>
      <c r="M1102">
        <v>19</v>
      </c>
      <c r="N1102">
        <v>20</v>
      </c>
      <c r="O1102" t="s">
        <v>258</v>
      </c>
      <c r="P1102">
        <v>3</v>
      </c>
      <c r="Q1102">
        <v>3</v>
      </c>
      <c r="R1102">
        <v>0</v>
      </c>
      <c r="S1102">
        <v>1</v>
      </c>
      <c r="T1102">
        <v>1</v>
      </c>
      <c r="U1102">
        <v>0</v>
      </c>
      <c r="V1102">
        <v>1</v>
      </c>
      <c r="W1102">
        <v>153.55699999999999</v>
      </c>
      <c r="X1102">
        <v>138.196</v>
      </c>
      <c r="Y1102">
        <v>134.518</v>
      </c>
      <c r="Z1102">
        <v>134.596</v>
      </c>
      <c r="AA1102">
        <v>131.95699999999999</v>
      </c>
      <c r="AB1102">
        <v>133.36199999999999</v>
      </c>
      <c r="AC1102">
        <v>148.40700000000001</v>
      </c>
      <c r="AD1102">
        <v>156.29400000000001</v>
      </c>
      <c r="AE1102">
        <v>179.86799999999999</v>
      </c>
      <c r="AF1102">
        <v>188.87</v>
      </c>
      <c r="AG1102">
        <v>217.804</v>
      </c>
      <c r="AH1102">
        <v>226.22</v>
      </c>
      <c r="AI1102">
        <v>239.94200000000001</v>
      </c>
      <c r="AJ1102">
        <v>236.255</v>
      </c>
      <c r="AK1102">
        <v>228.25200000000001</v>
      </c>
      <c r="AL1102">
        <v>222.31200000000001</v>
      </c>
      <c r="AM1102">
        <v>219.453</v>
      </c>
      <c r="AN1102">
        <v>217.38499999999999</v>
      </c>
      <c r="AO1102">
        <v>208.33799999999999</v>
      </c>
      <c r="AP1102">
        <v>203.98599999999999</v>
      </c>
      <c r="AQ1102">
        <v>188.96799999999999</v>
      </c>
      <c r="AR1102">
        <v>166.77099999999999</v>
      </c>
      <c r="AS1102">
        <v>130.53100000000001</v>
      </c>
      <c r="AT1102">
        <v>128.369</v>
      </c>
      <c r="AU1102">
        <v>62.5</v>
      </c>
      <c r="AV1102">
        <v>61.333333000000003</v>
      </c>
      <c r="AW1102">
        <v>60.666666999999997</v>
      </c>
      <c r="AX1102">
        <v>60.666666999999997</v>
      </c>
      <c r="AY1102">
        <v>60.5</v>
      </c>
      <c r="AZ1102">
        <v>59.5</v>
      </c>
      <c r="BA1102">
        <v>59</v>
      </c>
      <c r="BB1102">
        <v>60.333333000000003</v>
      </c>
      <c r="BC1102">
        <v>64.333332999999996</v>
      </c>
      <c r="BD1102">
        <v>66.666667000000004</v>
      </c>
      <c r="BE1102">
        <v>70.5</v>
      </c>
      <c r="BF1102">
        <v>73.166667000000004</v>
      </c>
      <c r="BG1102">
        <v>76.5</v>
      </c>
      <c r="BH1102">
        <v>78.833332999999996</v>
      </c>
      <c r="BI1102">
        <v>80.833332999999996</v>
      </c>
      <c r="BJ1102">
        <v>82.333332999999996</v>
      </c>
      <c r="BK1102">
        <v>82.166667000000004</v>
      </c>
      <c r="BL1102">
        <v>80</v>
      </c>
      <c r="BM1102">
        <v>78.666667000000004</v>
      </c>
      <c r="BN1102">
        <v>74.5</v>
      </c>
      <c r="BO1102">
        <v>69.166667000000004</v>
      </c>
      <c r="BP1102">
        <v>66</v>
      </c>
      <c r="BQ1102">
        <v>64.833332999999996</v>
      </c>
      <c r="BR1102">
        <v>64.166667000000004</v>
      </c>
      <c r="BS1102">
        <v>-17.475809999999999</v>
      </c>
      <c r="BT1102">
        <v>0.41970590000000002</v>
      </c>
      <c r="BU1102">
        <v>0.66602709999999998</v>
      </c>
      <c r="BV1102">
        <v>-1.087766</v>
      </c>
      <c r="BW1102">
        <v>0.39861390000000002</v>
      </c>
      <c r="BX1102">
        <v>-1.2940020000000001</v>
      </c>
      <c r="BY1102">
        <v>-4.7089259999999999</v>
      </c>
      <c r="BZ1102">
        <v>-3.2108449999999999</v>
      </c>
      <c r="CA1102">
        <v>-0.94078349999999999</v>
      </c>
      <c r="CB1102">
        <v>9.8523589999999999</v>
      </c>
      <c r="CC1102">
        <v>2.8729480000000001</v>
      </c>
      <c r="CD1102">
        <v>-2.8700160000000001</v>
      </c>
      <c r="CE1102">
        <v>-8.9796639999999996</v>
      </c>
      <c r="CF1102">
        <v>2.7477680000000002</v>
      </c>
      <c r="CG1102">
        <v>9.6057030000000001</v>
      </c>
      <c r="CH1102">
        <v>10.170389999999999</v>
      </c>
      <c r="CI1102">
        <v>13.540979999999999</v>
      </c>
      <c r="CJ1102">
        <v>15.1233</v>
      </c>
      <c r="CK1102">
        <v>16.938949999999998</v>
      </c>
      <c r="CL1102">
        <v>9.7963640000000005</v>
      </c>
      <c r="CM1102">
        <v>9.1225380000000005</v>
      </c>
      <c r="CN1102">
        <v>13.673539999999999</v>
      </c>
      <c r="CO1102">
        <v>19.621829999999999</v>
      </c>
      <c r="CP1102">
        <v>14.79152</v>
      </c>
      <c r="CQ1102">
        <v>5.4198890000000004</v>
      </c>
      <c r="CR1102">
        <v>0.98742929999999995</v>
      </c>
      <c r="CS1102">
        <v>0.96339059999999999</v>
      </c>
      <c r="CT1102">
        <v>0.73771359999999997</v>
      </c>
      <c r="CU1102">
        <v>0.73771350000000002</v>
      </c>
      <c r="CV1102">
        <v>1.0533330000000001</v>
      </c>
      <c r="CW1102">
        <v>1.086803</v>
      </c>
      <c r="CX1102">
        <v>1.1185959999999999</v>
      </c>
      <c r="CY1102">
        <v>1.4500390000000001</v>
      </c>
      <c r="CZ1102">
        <v>3.1138699999999999</v>
      </c>
      <c r="DA1102">
        <v>5.78071</v>
      </c>
      <c r="DB1102">
        <v>5.4635699999999998</v>
      </c>
      <c r="DC1102">
        <v>8.7029870000000003</v>
      </c>
      <c r="DD1102">
        <v>12.77594</v>
      </c>
      <c r="DE1102">
        <v>14.128579999999999</v>
      </c>
      <c r="DF1102">
        <v>14.462590000000001</v>
      </c>
      <c r="DG1102">
        <v>11.50065</v>
      </c>
      <c r="DH1102">
        <v>11.176069999999999</v>
      </c>
      <c r="DI1102">
        <v>12.50071</v>
      </c>
      <c r="DJ1102">
        <v>14.086349999999999</v>
      </c>
      <c r="DK1102">
        <v>10.99633</v>
      </c>
      <c r="DL1102">
        <v>9.6094279999999994</v>
      </c>
      <c r="DM1102">
        <v>8.8250659999999996</v>
      </c>
      <c r="DN1102">
        <v>3.5880709999999998</v>
      </c>
      <c r="DO1102">
        <v>19</v>
      </c>
      <c r="DP1102">
        <v>20</v>
      </c>
    </row>
    <row r="1103" spans="1:120" hidden="1" x14ac:dyDescent="0.25">
      <c r="A1103" t="str">
        <f t="shared" si="17"/>
        <v>Industry_Type-5. Offices, Hotels, Finance, Services_Prescribed DA 1-4 (1PM-9PM)_44400_19-20</v>
      </c>
      <c r="B1103" t="s">
        <v>62</v>
      </c>
      <c r="C1103" t="s">
        <v>205</v>
      </c>
      <c r="D1103" t="s">
        <v>61</v>
      </c>
      <c r="E1103" t="s">
        <v>61</v>
      </c>
      <c r="F1103" t="s">
        <v>61</v>
      </c>
      <c r="G1103" t="s">
        <v>37</v>
      </c>
      <c r="H1103" t="s">
        <v>61</v>
      </c>
      <c r="I1103" t="s">
        <v>61</v>
      </c>
      <c r="J1103" t="s">
        <v>61</v>
      </c>
      <c r="K1103" t="s">
        <v>214</v>
      </c>
      <c r="L1103" s="18">
        <v>44400</v>
      </c>
      <c r="M1103">
        <v>19</v>
      </c>
      <c r="N1103">
        <v>20</v>
      </c>
      <c r="O1103" t="s">
        <v>258</v>
      </c>
      <c r="P1103">
        <v>1</v>
      </c>
      <c r="Q1103">
        <v>1</v>
      </c>
      <c r="R1103">
        <v>0</v>
      </c>
      <c r="S1103">
        <v>0</v>
      </c>
      <c r="T1103">
        <v>1</v>
      </c>
      <c r="U1103">
        <v>0</v>
      </c>
      <c r="V1103">
        <v>1</v>
      </c>
      <c r="W1103">
        <v>142.56</v>
      </c>
      <c r="X1103">
        <v>128.24</v>
      </c>
      <c r="Y1103">
        <v>124.56</v>
      </c>
      <c r="Z1103">
        <v>124.56</v>
      </c>
      <c r="AA1103">
        <v>122</v>
      </c>
      <c r="AB1103">
        <v>123.28</v>
      </c>
      <c r="AC1103">
        <v>137.44</v>
      </c>
      <c r="AD1103">
        <v>138.72</v>
      </c>
      <c r="AE1103">
        <v>150.47999999999999</v>
      </c>
      <c r="AF1103">
        <v>156.47999999999999</v>
      </c>
      <c r="AG1103">
        <v>160.80000000000001</v>
      </c>
      <c r="AH1103">
        <v>166.64</v>
      </c>
      <c r="AI1103">
        <v>175.92</v>
      </c>
      <c r="AJ1103">
        <v>170.4</v>
      </c>
      <c r="AK1103">
        <v>161.68</v>
      </c>
      <c r="AL1103">
        <v>156.63999999999999</v>
      </c>
      <c r="AM1103">
        <v>152.32</v>
      </c>
      <c r="AN1103">
        <v>152.96</v>
      </c>
      <c r="AO1103">
        <v>147.76</v>
      </c>
      <c r="AP1103">
        <v>143.76</v>
      </c>
      <c r="AQ1103">
        <v>135.6</v>
      </c>
      <c r="AR1103">
        <v>126.72</v>
      </c>
      <c r="AS1103">
        <v>119.52</v>
      </c>
      <c r="AT1103">
        <v>118.24</v>
      </c>
      <c r="AU1103">
        <v>60</v>
      </c>
      <c r="AV1103">
        <v>60</v>
      </c>
      <c r="AW1103">
        <v>59</v>
      </c>
      <c r="AX1103">
        <v>59</v>
      </c>
      <c r="AY1103">
        <v>59</v>
      </c>
      <c r="AZ1103">
        <v>59</v>
      </c>
      <c r="BA1103">
        <v>59</v>
      </c>
      <c r="BB1103">
        <v>60</v>
      </c>
      <c r="BC1103">
        <v>64</v>
      </c>
      <c r="BD1103">
        <v>65</v>
      </c>
      <c r="BE1103">
        <v>68.5</v>
      </c>
      <c r="BF1103">
        <v>70.5</v>
      </c>
      <c r="BG1103">
        <v>73.5</v>
      </c>
      <c r="BH1103">
        <v>74</v>
      </c>
      <c r="BI1103">
        <v>75</v>
      </c>
      <c r="BJ1103">
        <v>76</v>
      </c>
      <c r="BK1103">
        <v>75</v>
      </c>
      <c r="BL1103">
        <v>72.5</v>
      </c>
      <c r="BM1103">
        <v>71.5</v>
      </c>
      <c r="BN1103">
        <v>68</v>
      </c>
      <c r="BO1103">
        <v>63</v>
      </c>
      <c r="BP1103">
        <v>60.5</v>
      </c>
      <c r="BQ1103">
        <v>60</v>
      </c>
      <c r="BR1103">
        <v>60</v>
      </c>
      <c r="BS1103">
        <v>-16.802060000000001</v>
      </c>
      <c r="BT1103">
        <v>9.4406100000000007E-2</v>
      </c>
      <c r="BU1103">
        <v>0.36997989999999997</v>
      </c>
      <c r="BV1103">
        <v>-1.241096</v>
      </c>
      <c r="BW1103">
        <v>0.1052628</v>
      </c>
      <c r="BX1103">
        <v>-0.9583817</v>
      </c>
      <c r="BY1103">
        <v>-4.2432249999999998</v>
      </c>
      <c r="BZ1103">
        <v>-1.6645509999999999</v>
      </c>
      <c r="CA1103">
        <v>-0.44218439999999998</v>
      </c>
      <c r="CB1103">
        <v>7.023682</v>
      </c>
      <c r="CC1103">
        <v>2.2348629999999998</v>
      </c>
      <c r="CD1103">
        <v>-1.2897799999999999</v>
      </c>
      <c r="CE1103">
        <v>-6.9191130000000003</v>
      </c>
      <c r="CF1103">
        <v>3.8862459999999999</v>
      </c>
      <c r="CG1103">
        <v>9.8885799999999993</v>
      </c>
      <c r="CH1103">
        <v>9.304214</v>
      </c>
      <c r="CI1103">
        <v>14.455260000000001</v>
      </c>
      <c r="CJ1103">
        <v>14.34529</v>
      </c>
      <c r="CK1103">
        <v>15.536160000000001</v>
      </c>
      <c r="CL1103">
        <v>11.76207</v>
      </c>
      <c r="CM1103">
        <v>6.0868679999999999</v>
      </c>
      <c r="CN1103">
        <v>10.64101</v>
      </c>
      <c r="CO1103">
        <v>14.72536</v>
      </c>
      <c r="CP1103">
        <v>14.01488</v>
      </c>
      <c r="CQ1103">
        <v>5.3471330000000004</v>
      </c>
      <c r="CR1103">
        <v>0.91668819999999995</v>
      </c>
      <c r="CS1103">
        <v>0.89307859999999994</v>
      </c>
      <c r="CT1103">
        <v>0.66534020000000005</v>
      </c>
      <c r="CU1103">
        <v>0.66241269999999997</v>
      </c>
      <c r="CV1103">
        <v>0.91482370000000002</v>
      </c>
      <c r="CW1103">
        <v>0.74902150000000001</v>
      </c>
      <c r="CX1103">
        <v>0.42469400000000002</v>
      </c>
      <c r="CY1103">
        <v>0.55931030000000004</v>
      </c>
      <c r="CZ1103">
        <v>2.6041289999999999</v>
      </c>
      <c r="DA1103">
        <v>4.8975010000000001</v>
      </c>
      <c r="DB1103">
        <v>5.1392449999999998</v>
      </c>
      <c r="DC1103">
        <v>8.1763069999999995</v>
      </c>
      <c r="DD1103">
        <v>12.429130000000001</v>
      </c>
      <c r="DE1103">
        <v>13.62866</v>
      </c>
      <c r="DF1103">
        <v>13.964169999999999</v>
      </c>
      <c r="DG1103">
        <v>11.028309999999999</v>
      </c>
      <c r="DH1103">
        <v>10.552849999999999</v>
      </c>
      <c r="DI1103">
        <v>11.454829999999999</v>
      </c>
      <c r="DJ1103">
        <v>9.8481780000000008</v>
      </c>
      <c r="DK1103">
        <v>6.8481019999999999</v>
      </c>
      <c r="DL1103">
        <v>6.2485900000000001</v>
      </c>
      <c r="DM1103">
        <v>5.2796320000000003</v>
      </c>
      <c r="DN1103">
        <v>3.4073980000000001</v>
      </c>
      <c r="DO1103">
        <v>19</v>
      </c>
      <c r="DP1103">
        <v>20</v>
      </c>
    </row>
    <row r="1104" spans="1:120" x14ac:dyDescent="0.25">
      <c r="A1104" t="str">
        <f t="shared" si="17"/>
        <v>AutoDR-No_Prescribed DA 1-4 (1PM-9PM)_44400_19-20</v>
      </c>
      <c r="B1104" t="s">
        <v>62</v>
      </c>
      <c r="C1104" t="s">
        <v>321</v>
      </c>
      <c r="D1104" t="s">
        <v>61</v>
      </c>
      <c r="E1104" t="s">
        <v>61</v>
      </c>
      <c r="F1104" t="s">
        <v>61</v>
      </c>
      <c r="G1104" t="s">
        <v>61</v>
      </c>
      <c r="H1104" t="s">
        <v>97</v>
      </c>
      <c r="I1104" t="s">
        <v>61</v>
      </c>
      <c r="J1104" t="s">
        <v>61</v>
      </c>
      <c r="K1104" t="s">
        <v>214</v>
      </c>
      <c r="L1104" s="18">
        <v>44400</v>
      </c>
      <c r="M1104">
        <v>19</v>
      </c>
      <c r="N1104">
        <v>20</v>
      </c>
      <c r="O1104" t="s">
        <v>258</v>
      </c>
      <c r="P1104">
        <v>6</v>
      </c>
      <c r="Q1104">
        <v>4</v>
      </c>
      <c r="R1104">
        <v>0</v>
      </c>
      <c r="S1104">
        <v>1</v>
      </c>
      <c r="T1104">
        <v>1</v>
      </c>
      <c r="U1104">
        <v>0</v>
      </c>
      <c r="V1104">
        <v>1</v>
      </c>
      <c r="W1104">
        <v>223.35300000000001</v>
      </c>
      <c r="X1104">
        <v>201.8775</v>
      </c>
      <c r="Y1104">
        <v>196.3545</v>
      </c>
      <c r="Z1104">
        <v>196.35149999999999</v>
      </c>
      <c r="AA1104">
        <v>192.51300000000001</v>
      </c>
      <c r="AB1104">
        <v>194.49600000000001</v>
      </c>
      <c r="AC1104">
        <v>217.22399999999999</v>
      </c>
      <c r="AD1104">
        <v>249.16650000000001</v>
      </c>
      <c r="AE1104">
        <v>258.63299999999998</v>
      </c>
      <c r="AF1104">
        <v>272.5335</v>
      </c>
      <c r="AG1104">
        <v>295.55849999999998</v>
      </c>
      <c r="AH1104">
        <v>311.00099999999998</v>
      </c>
      <c r="AI1104">
        <v>328.93950000000001</v>
      </c>
      <c r="AJ1104">
        <v>331.84050000000002</v>
      </c>
      <c r="AK1104">
        <v>321.87299999999999</v>
      </c>
      <c r="AL1104">
        <v>314.73899999999998</v>
      </c>
      <c r="AM1104">
        <v>309.74250000000001</v>
      </c>
      <c r="AN1104">
        <v>308.09550000000002</v>
      </c>
      <c r="AO1104">
        <v>296.97750000000002</v>
      </c>
      <c r="AP1104">
        <v>286.56900000000002</v>
      </c>
      <c r="AQ1104">
        <v>266.97149999999999</v>
      </c>
      <c r="AR1104">
        <v>234.309</v>
      </c>
      <c r="AS1104">
        <v>188.82749999999999</v>
      </c>
      <c r="AT1104">
        <v>186.9015</v>
      </c>
      <c r="AU1104">
        <v>65.625</v>
      </c>
      <c r="AV1104">
        <v>63</v>
      </c>
      <c r="AW1104">
        <v>62.75</v>
      </c>
      <c r="AX1104">
        <v>62.75</v>
      </c>
      <c r="AY1104">
        <v>62.375</v>
      </c>
      <c r="AZ1104">
        <v>60.125</v>
      </c>
      <c r="BA1104">
        <v>59</v>
      </c>
      <c r="BB1104">
        <v>60.75</v>
      </c>
      <c r="BC1104">
        <v>64.75</v>
      </c>
      <c r="BD1104">
        <v>68.75</v>
      </c>
      <c r="BE1104">
        <v>73</v>
      </c>
      <c r="BF1104">
        <v>76.5</v>
      </c>
      <c r="BG1104">
        <v>80.25</v>
      </c>
      <c r="BH1104">
        <v>84.875</v>
      </c>
      <c r="BI1104">
        <v>88.125</v>
      </c>
      <c r="BJ1104">
        <v>90.25</v>
      </c>
      <c r="BK1104">
        <v>91.125</v>
      </c>
      <c r="BL1104">
        <v>89.375</v>
      </c>
      <c r="BM1104">
        <v>87.625</v>
      </c>
      <c r="BN1104">
        <v>82.625</v>
      </c>
      <c r="BO1104">
        <v>76.875</v>
      </c>
      <c r="BP1104">
        <v>72.875</v>
      </c>
      <c r="BQ1104">
        <v>70.875</v>
      </c>
      <c r="BR1104">
        <v>69.375</v>
      </c>
      <c r="BS1104">
        <v>-24.503250000000001</v>
      </c>
      <c r="BT1104">
        <v>0.29415390000000002</v>
      </c>
      <c r="BU1104">
        <v>0.71572219999999998</v>
      </c>
      <c r="BV1104">
        <v>-1.7771969999999999</v>
      </c>
      <c r="BW1104">
        <v>0.22669529999999999</v>
      </c>
      <c r="BX1104">
        <v>-1.509984</v>
      </c>
      <c r="BY1104">
        <v>-6.9259969999999997</v>
      </c>
      <c r="BZ1104">
        <v>-5.4327800000000002</v>
      </c>
      <c r="CA1104">
        <v>0.1227307</v>
      </c>
      <c r="CB1104">
        <v>12.63106</v>
      </c>
      <c r="CC1104">
        <v>9.169988</v>
      </c>
      <c r="CD1104">
        <v>0.35369319999999999</v>
      </c>
      <c r="CE1104">
        <v>-7.5590169999999999</v>
      </c>
      <c r="CF1104">
        <v>4.4714330000000002</v>
      </c>
      <c r="CG1104">
        <v>12.786619999999999</v>
      </c>
      <c r="CH1104">
        <v>14.06134</v>
      </c>
      <c r="CI1104">
        <v>21.00375</v>
      </c>
      <c r="CJ1104">
        <v>22.265840000000001</v>
      </c>
      <c r="CK1104">
        <v>22.975200000000001</v>
      </c>
      <c r="CL1104">
        <v>17.54683</v>
      </c>
      <c r="CM1104">
        <v>9.6458510000000004</v>
      </c>
      <c r="CN1104">
        <v>13.355409999999999</v>
      </c>
      <c r="CO1104">
        <v>22.292249999999999</v>
      </c>
      <c r="CP1104">
        <v>21.051739999999999</v>
      </c>
      <c r="CQ1104">
        <v>12.59296</v>
      </c>
      <c r="CR1104">
        <v>2.0704220000000002</v>
      </c>
      <c r="CS1104">
        <v>2.0199069999999999</v>
      </c>
      <c r="CT1104">
        <v>1.5049710000000001</v>
      </c>
      <c r="CU1104">
        <v>1.499444</v>
      </c>
      <c r="CV1104">
        <v>2.0677910000000002</v>
      </c>
      <c r="CW1104">
        <v>1.701252</v>
      </c>
      <c r="CX1104">
        <v>1.862303</v>
      </c>
      <c r="CY1104">
        <v>2.4707509999999999</v>
      </c>
      <c r="CZ1104">
        <v>7.0203899999999999</v>
      </c>
      <c r="DA1104">
        <v>12.935840000000001</v>
      </c>
      <c r="DB1104">
        <v>12.61759</v>
      </c>
      <c r="DC1104">
        <v>19.6402</v>
      </c>
      <c r="DD1104">
        <v>29.068719999999999</v>
      </c>
      <c r="DE1104">
        <v>33.201639999999998</v>
      </c>
      <c r="DF1104">
        <v>32.877450000000003</v>
      </c>
      <c r="DG1104">
        <v>26.51032</v>
      </c>
      <c r="DH1104">
        <v>25.284849999999999</v>
      </c>
      <c r="DI1104">
        <v>28.286000000000001</v>
      </c>
      <c r="DJ1104">
        <v>28.21809</v>
      </c>
      <c r="DK1104">
        <v>20.64386</v>
      </c>
      <c r="DL1104">
        <v>17.052440000000001</v>
      </c>
      <c r="DM1104">
        <v>11.89697</v>
      </c>
      <c r="DN1104">
        <v>7.6795090000000004</v>
      </c>
      <c r="DO1104">
        <v>19</v>
      </c>
      <c r="DP1104">
        <v>20</v>
      </c>
    </row>
    <row r="1105" spans="1:122" x14ac:dyDescent="0.25">
      <c r="A1105" t="str">
        <f t="shared" si="17"/>
        <v>AutoDR-Yes_All CBP_44403</v>
      </c>
      <c r="B1105" t="s">
        <v>62</v>
      </c>
      <c r="C1105" t="s">
        <v>322</v>
      </c>
      <c r="D1105" t="s">
        <v>61</v>
      </c>
      <c r="E1105" t="s">
        <v>61</v>
      </c>
      <c r="F1105" t="s">
        <v>61</v>
      </c>
      <c r="G1105" t="s">
        <v>61</v>
      </c>
      <c r="H1105" t="s">
        <v>98</v>
      </c>
      <c r="I1105" t="s">
        <v>61</v>
      </c>
      <c r="J1105" t="s">
        <v>61</v>
      </c>
      <c r="K1105" t="s">
        <v>197</v>
      </c>
      <c r="L1105" s="18">
        <v>44403</v>
      </c>
      <c r="M1105">
        <v>20</v>
      </c>
      <c r="N1105">
        <v>20</v>
      </c>
      <c r="O1105" t="s">
        <v>258</v>
      </c>
      <c r="P1105">
        <v>1</v>
      </c>
      <c r="Q1105">
        <v>1</v>
      </c>
      <c r="R1105">
        <v>0</v>
      </c>
      <c r="S1105">
        <v>0</v>
      </c>
      <c r="T1105">
        <v>1</v>
      </c>
      <c r="U1105">
        <v>0</v>
      </c>
      <c r="V1105">
        <v>1</v>
      </c>
      <c r="W1105">
        <v>5.92</v>
      </c>
      <c r="X1105">
        <v>5.84</v>
      </c>
      <c r="Y1105">
        <v>5.92</v>
      </c>
      <c r="Z1105">
        <v>5.84</v>
      </c>
      <c r="AA1105">
        <v>5.92</v>
      </c>
      <c r="AB1105">
        <v>6.64</v>
      </c>
      <c r="AC1105">
        <v>6.96</v>
      </c>
      <c r="AD1105">
        <v>7.04</v>
      </c>
      <c r="AE1105">
        <v>18.72</v>
      </c>
      <c r="AF1105">
        <v>23.2</v>
      </c>
      <c r="AG1105">
        <v>36.32</v>
      </c>
      <c r="AH1105">
        <v>35.6</v>
      </c>
      <c r="AI1105">
        <v>37.44</v>
      </c>
      <c r="AJ1105">
        <v>40.799999999999997</v>
      </c>
      <c r="AK1105">
        <v>39.04</v>
      </c>
      <c r="AL1105">
        <v>39.04</v>
      </c>
      <c r="AM1105">
        <v>39.76</v>
      </c>
      <c r="AN1105">
        <v>40.159999999999997</v>
      </c>
      <c r="AO1105">
        <v>42.56</v>
      </c>
      <c r="AP1105">
        <v>35.6</v>
      </c>
      <c r="AQ1105">
        <v>27.12</v>
      </c>
      <c r="AR1105">
        <v>6.72</v>
      </c>
      <c r="AS1105">
        <v>5.92</v>
      </c>
      <c r="AT1105">
        <v>5.92</v>
      </c>
      <c r="AU1105">
        <v>61</v>
      </c>
      <c r="AV1105">
        <v>60</v>
      </c>
      <c r="AW1105">
        <v>59</v>
      </c>
      <c r="AX1105">
        <v>59.5</v>
      </c>
      <c r="AY1105">
        <v>59</v>
      </c>
      <c r="AZ1105">
        <v>59.5</v>
      </c>
      <c r="BA1105">
        <v>60.5</v>
      </c>
      <c r="BB1105">
        <v>61.5</v>
      </c>
      <c r="BC1105">
        <v>62</v>
      </c>
      <c r="BD1105">
        <v>63.5</v>
      </c>
      <c r="BE1105">
        <v>64.5</v>
      </c>
      <c r="BF1105">
        <v>65</v>
      </c>
      <c r="BG1105">
        <v>66.5</v>
      </c>
      <c r="BH1105">
        <v>69</v>
      </c>
      <c r="BI1105">
        <v>71</v>
      </c>
      <c r="BJ1105">
        <v>71.5</v>
      </c>
      <c r="BK1105">
        <v>70.5</v>
      </c>
      <c r="BL1105">
        <v>69.5</v>
      </c>
      <c r="BM1105">
        <v>68</v>
      </c>
      <c r="BN1105">
        <v>68</v>
      </c>
      <c r="BO1105">
        <v>65.5</v>
      </c>
      <c r="BP1105">
        <v>63.5</v>
      </c>
      <c r="BQ1105">
        <v>62</v>
      </c>
      <c r="BR1105">
        <v>62</v>
      </c>
      <c r="BS1105">
        <v>6.7892999999999995E-2</v>
      </c>
      <c r="BT1105">
        <v>0.36471700000000001</v>
      </c>
      <c r="BU1105">
        <v>0.2452722</v>
      </c>
      <c r="BV1105">
        <v>0.33583740000000001</v>
      </c>
      <c r="BW1105">
        <v>0.24495030000000001</v>
      </c>
      <c r="BX1105">
        <v>-0.93620440000000005</v>
      </c>
      <c r="BY1105">
        <v>-1.207705</v>
      </c>
      <c r="BZ1105">
        <v>-1.4276899999999999</v>
      </c>
      <c r="CA1105">
        <v>2.4026239999999999</v>
      </c>
      <c r="CB1105">
        <v>1.476952</v>
      </c>
      <c r="CC1105">
        <v>1.3665309999999999</v>
      </c>
      <c r="CD1105">
        <v>2.4175260000000001</v>
      </c>
      <c r="CE1105">
        <v>3.3516159999999999</v>
      </c>
      <c r="CF1105">
        <v>0.87354279999999995</v>
      </c>
      <c r="CG1105">
        <v>2.7629009999999998</v>
      </c>
      <c r="CH1105">
        <v>3.1697009999999999</v>
      </c>
      <c r="CI1105">
        <v>2.4106830000000001</v>
      </c>
      <c r="CJ1105">
        <v>1.330357</v>
      </c>
      <c r="CK1105">
        <v>-1.8411139999999999</v>
      </c>
      <c r="CL1105">
        <v>0.5127602</v>
      </c>
      <c r="CM1105">
        <v>3.2323819999999999</v>
      </c>
      <c r="CN1105">
        <v>3.117712</v>
      </c>
      <c r="CO1105">
        <v>1.1144499999999999</v>
      </c>
      <c r="CP1105">
        <v>0.13988210000000001</v>
      </c>
      <c r="CQ1105">
        <v>0.16719239999999999</v>
      </c>
      <c r="CR1105">
        <v>0.18490319999999999</v>
      </c>
      <c r="CS1105">
        <v>0.18602050000000001</v>
      </c>
      <c r="CT1105">
        <v>0.18608720000000001</v>
      </c>
      <c r="CU1105">
        <v>0.18648129999999999</v>
      </c>
      <c r="CV1105">
        <v>0.54328010000000004</v>
      </c>
      <c r="CW1105">
        <v>1.111175</v>
      </c>
      <c r="CX1105">
        <v>1.471584</v>
      </c>
      <c r="CY1105">
        <v>2.0427110000000002</v>
      </c>
      <c r="CZ1105">
        <v>1.3137779999999999</v>
      </c>
      <c r="DA1105">
        <v>0.95951730000000002</v>
      </c>
      <c r="DB1105">
        <v>0.33527230000000002</v>
      </c>
      <c r="DC1105">
        <v>0.44615260000000001</v>
      </c>
      <c r="DD1105">
        <v>0.4443628</v>
      </c>
      <c r="DE1105">
        <v>0.4680396</v>
      </c>
      <c r="DF1105">
        <v>0.47597689999999998</v>
      </c>
      <c r="DG1105">
        <v>0.48927759999999998</v>
      </c>
      <c r="DH1105">
        <v>0.61160709999999996</v>
      </c>
      <c r="DI1105">
        <v>1.2357100000000001</v>
      </c>
      <c r="DJ1105">
        <v>4.6231479999999996</v>
      </c>
      <c r="DK1105">
        <v>5.9029569999999998</v>
      </c>
      <c r="DL1105">
        <v>4.8839560000000004</v>
      </c>
      <c r="DM1105">
        <v>0.93891380000000002</v>
      </c>
      <c r="DN1105">
        <v>0.17776719999999999</v>
      </c>
      <c r="DO1105">
        <v>20</v>
      </c>
      <c r="DP1105">
        <v>20</v>
      </c>
    </row>
    <row r="1106" spans="1:122" hidden="1" x14ac:dyDescent="0.25">
      <c r="A1106" t="str">
        <f t="shared" si="17"/>
        <v>Industry_Type-5. Offices, Hotels, Finance, Services_All CBP_44403</v>
      </c>
      <c r="B1106" t="s">
        <v>62</v>
      </c>
      <c r="C1106" t="s">
        <v>205</v>
      </c>
      <c r="D1106" t="s">
        <v>61</v>
      </c>
      <c r="E1106" t="s">
        <v>61</v>
      </c>
      <c r="F1106" t="s">
        <v>61</v>
      </c>
      <c r="G1106" t="s">
        <v>37</v>
      </c>
      <c r="H1106" t="s">
        <v>61</v>
      </c>
      <c r="I1106" t="s">
        <v>61</v>
      </c>
      <c r="J1106" t="s">
        <v>61</v>
      </c>
      <c r="K1106" t="s">
        <v>197</v>
      </c>
      <c r="L1106" s="18">
        <v>44403</v>
      </c>
      <c r="M1106">
        <v>20</v>
      </c>
      <c r="N1106">
        <v>20</v>
      </c>
      <c r="O1106" t="s">
        <v>258</v>
      </c>
      <c r="P1106">
        <v>1</v>
      </c>
      <c r="Q1106">
        <v>1</v>
      </c>
      <c r="R1106">
        <v>0</v>
      </c>
      <c r="S1106">
        <v>0</v>
      </c>
      <c r="T1106">
        <v>1</v>
      </c>
      <c r="U1106">
        <v>0</v>
      </c>
      <c r="V1106">
        <v>1</v>
      </c>
      <c r="W1106">
        <v>110.16</v>
      </c>
      <c r="X1106">
        <v>109.28</v>
      </c>
      <c r="Y1106">
        <v>106.4</v>
      </c>
      <c r="Z1106">
        <v>106</v>
      </c>
      <c r="AA1106">
        <v>106.88</v>
      </c>
      <c r="AB1106">
        <v>106.32</v>
      </c>
      <c r="AC1106">
        <v>121.12</v>
      </c>
      <c r="AD1106">
        <v>127.52</v>
      </c>
      <c r="AE1106">
        <v>135.04</v>
      </c>
      <c r="AF1106">
        <v>143.28</v>
      </c>
      <c r="AG1106">
        <v>141.44</v>
      </c>
      <c r="AH1106">
        <v>144.24</v>
      </c>
      <c r="AI1106">
        <v>155.28</v>
      </c>
      <c r="AJ1106">
        <v>160.56</v>
      </c>
      <c r="AK1106">
        <v>154.08000000000001</v>
      </c>
      <c r="AL1106">
        <v>147.12</v>
      </c>
      <c r="AM1106">
        <v>140.72</v>
      </c>
      <c r="AN1106">
        <v>145.04</v>
      </c>
      <c r="AO1106">
        <v>141.68</v>
      </c>
      <c r="AP1106">
        <v>134.96</v>
      </c>
      <c r="AQ1106">
        <v>131.76</v>
      </c>
      <c r="AR1106">
        <v>136.63999999999999</v>
      </c>
      <c r="AS1106">
        <v>132.88</v>
      </c>
      <c r="AT1106">
        <v>120</v>
      </c>
      <c r="AU1106">
        <v>61</v>
      </c>
      <c r="AV1106">
        <v>60</v>
      </c>
      <c r="AW1106">
        <v>59</v>
      </c>
      <c r="AX1106">
        <v>59.5</v>
      </c>
      <c r="AY1106">
        <v>59</v>
      </c>
      <c r="AZ1106">
        <v>59.5</v>
      </c>
      <c r="BA1106">
        <v>60.5</v>
      </c>
      <c r="BB1106">
        <v>61.5</v>
      </c>
      <c r="BC1106">
        <v>62</v>
      </c>
      <c r="BD1106">
        <v>63.5</v>
      </c>
      <c r="BE1106">
        <v>64.5</v>
      </c>
      <c r="BF1106">
        <v>65</v>
      </c>
      <c r="BG1106">
        <v>66.5</v>
      </c>
      <c r="BH1106">
        <v>69</v>
      </c>
      <c r="BI1106">
        <v>71</v>
      </c>
      <c r="BJ1106">
        <v>71.5</v>
      </c>
      <c r="BK1106">
        <v>70.5</v>
      </c>
      <c r="BL1106">
        <v>69.5</v>
      </c>
      <c r="BM1106">
        <v>68</v>
      </c>
      <c r="BN1106">
        <v>68</v>
      </c>
      <c r="BO1106">
        <v>65.5</v>
      </c>
      <c r="BP1106">
        <v>63.5</v>
      </c>
      <c r="BQ1106">
        <v>62</v>
      </c>
      <c r="BR1106">
        <v>62</v>
      </c>
      <c r="BS1106">
        <v>3.2217250000000002</v>
      </c>
      <c r="BT1106">
        <v>1.3170010000000001</v>
      </c>
      <c r="BU1106">
        <v>1.7824169999999999</v>
      </c>
      <c r="BV1106">
        <v>1.1484220000000001</v>
      </c>
      <c r="BW1106">
        <v>-0.89911649999999999</v>
      </c>
      <c r="BX1106">
        <v>1.9034420000000001</v>
      </c>
      <c r="BY1106">
        <v>-2.8322069999999999</v>
      </c>
      <c r="BZ1106">
        <v>-3.9018549999999999</v>
      </c>
      <c r="CA1106">
        <v>0.85549929999999996</v>
      </c>
      <c r="CB1106">
        <v>4.6683649999999997</v>
      </c>
      <c r="CC1106">
        <v>8.0968630000000008</v>
      </c>
      <c r="CD1106">
        <v>9.8257600000000007</v>
      </c>
      <c r="CE1106">
        <v>5.3772130000000002</v>
      </c>
      <c r="CF1106">
        <v>5.2401119999999999</v>
      </c>
      <c r="CG1106">
        <v>10.368270000000001</v>
      </c>
      <c r="CH1106">
        <v>15.36182</v>
      </c>
      <c r="CI1106">
        <v>19.006229999999999</v>
      </c>
      <c r="CJ1106">
        <v>11.558210000000001</v>
      </c>
      <c r="CK1106">
        <v>11.602980000000001</v>
      </c>
      <c r="CL1106">
        <v>8.3612369999999991</v>
      </c>
      <c r="CM1106">
        <v>-0.16322329999999999</v>
      </c>
      <c r="CN1106">
        <v>-6.9039460000000004</v>
      </c>
      <c r="CO1106">
        <v>-4.4140779999999999</v>
      </c>
      <c r="CP1106">
        <v>5.1479569999999999</v>
      </c>
      <c r="CQ1106">
        <v>4.9942469999999997</v>
      </c>
      <c r="CR1106">
        <v>0.94912819999999998</v>
      </c>
      <c r="CS1106">
        <v>0.82889009999999996</v>
      </c>
      <c r="CT1106">
        <v>0.82424169999999997</v>
      </c>
      <c r="CU1106">
        <v>0.8544254</v>
      </c>
      <c r="CV1106">
        <v>1.3449450000000001</v>
      </c>
      <c r="CW1106">
        <v>0.70024319999999995</v>
      </c>
      <c r="CX1106">
        <v>0.36813940000000001</v>
      </c>
      <c r="CY1106">
        <v>0.78752549999999999</v>
      </c>
      <c r="CZ1106">
        <v>3.2373539999999998</v>
      </c>
      <c r="DA1106">
        <v>4.0006519999999997</v>
      </c>
      <c r="DB1106">
        <v>4.11972</v>
      </c>
      <c r="DC1106">
        <v>5.991072</v>
      </c>
      <c r="DD1106">
        <v>7.078843</v>
      </c>
      <c r="DE1106">
        <v>7.8321139999999998</v>
      </c>
      <c r="DF1106">
        <v>11.336819999999999</v>
      </c>
      <c r="DG1106">
        <v>10.499930000000001</v>
      </c>
      <c r="DH1106">
        <v>9.1938490000000002</v>
      </c>
      <c r="DI1106">
        <v>8.5900400000000001</v>
      </c>
      <c r="DJ1106">
        <v>6.6426220000000002</v>
      </c>
      <c r="DK1106">
        <v>5.2150949999999998</v>
      </c>
      <c r="DL1106">
        <v>5.1362009999999998</v>
      </c>
      <c r="DM1106">
        <v>4.2182139999999997</v>
      </c>
      <c r="DN1106">
        <v>3.6169660000000001</v>
      </c>
      <c r="DO1106">
        <v>20</v>
      </c>
      <c r="DP1106">
        <v>20</v>
      </c>
    </row>
    <row r="1107" spans="1:122" hidden="1" x14ac:dyDescent="0.25">
      <c r="A1107" t="str">
        <f t="shared" si="17"/>
        <v>All_All CBP_44403</v>
      </c>
      <c r="B1107" t="s">
        <v>62</v>
      </c>
      <c r="C1107" t="s">
        <v>61</v>
      </c>
      <c r="D1107" t="s">
        <v>61</v>
      </c>
      <c r="E1107" t="s">
        <v>61</v>
      </c>
      <c r="F1107" t="s">
        <v>61</v>
      </c>
      <c r="G1107" t="s">
        <v>61</v>
      </c>
      <c r="H1107" t="s">
        <v>61</v>
      </c>
      <c r="I1107" t="s">
        <v>61</v>
      </c>
      <c r="J1107" t="s">
        <v>61</v>
      </c>
      <c r="K1107" t="s">
        <v>197</v>
      </c>
      <c r="L1107" s="18">
        <v>44403</v>
      </c>
      <c r="M1107">
        <v>20</v>
      </c>
      <c r="N1107">
        <v>20</v>
      </c>
      <c r="O1107" t="s">
        <v>258</v>
      </c>
      <c r="P1107">
        <v>7</v>
      </c>
      <c r="Q1107">
        <v>5</v>
      </c>
      <c r="R1107">
        <v>0</v>
      </c>
      <c r="S1107">
        <v>0</v>
      </c>
      <c r="T1107">
        <v>1</v>
      </c>
      <c r="U1107">
        <v>0</v>
      </c>
      <c r="V1107">
        <v>1</v>
      </c>
      <c r="W1107">
        <v>171.40199999999999</v>
      </c>
      <c r="X1107">
        <v>170.0496</v>
      </c>
      <c r="Y1107">
        <v>166.12960000000001</v>
      </c>
      <c r="Z1107">
        <v>165.45480000000001</v>
      </c>
      <c r="AA1107">
        <v>166.79320000000001</v>
      </c>
      <c r="AB1107">
        <v>167.0214</v>
      </c>
      <c r="AC1107">
        <v>188.19290000000001</v>
      </c>
      <c r="AD1107">
        <v>229.45580000000001</v>
      </c>
      <c r="AE1107">
        <v>249.23920000000001</v>
      </c>
      <c r="AF1107">
        <v>266.76440000000002</v>
      </c>
      <c r="AG1107">
        <v>302.28100000000001</v>
      </c>
      <c r="AH1107">
        <v>302.4896</v>
      </c>
      <c r="AI1107">
        <v>320.64760000000001</v>
      </c>
      <c r="AJ1107">
        <v>334.78480000000002</v>
      </c>
      <c r="AK1107">
        <v>323.6044</v>
      </c>
      <c r="AL1107">
        <v>320.97379999999998</v>
      </c>
      <c r="AM1107">
        <v>317.78039999999999</v>
      </c>
      <c r="AN1107">
        <v>328.03820000000002</v>
      </c>
      <c r="AO1107">
        <v>323.11020000000002</v>
      </c>
      <c r="AP1107">
        <v>291.47719999999998</v>
      </c>
      <c r="AQ1107">
        <v>262.0016</v>
      </c>
      <c r="AR1107">
        <v>210.37799999999999</v>
      </c>
      <c r="AS1107">
        <v>203.4186</v>
      </c>
      <c r="AT1107">
        <v>185.381</v>
      </c>
      <c r="AU1107">
        <v>64</v>
      </c>
      <c r="AV1107">
        <v>64.8</v>
      </c>
      <c r="AW1107">
        <v>62.6</v>
      </c>
      <c r="AX1107">
        <v>61.9</v>
      </c>
      <c r="AY1107">
        <v>60.8</v>
      </c>
      <c r="AZ1107">
        <v>60.1</v>
      </c>
      <c r="BA1107">
        <v>61.1</v>
      </c>
      <c r="BB1107">
        <v>62.1</v>
      </c>
      <c r="BC1107">
        <v>64.400000000000006</v>
      </c>
      <c r="BD1107">
        <v>68</v>
      </c>
      <c r="BE1107">
        <v>70.2</v>
      </c>
      <c r="BF1107">
        <v>70.099999999999994</v>
      </c>
      <c r="BG1107">
        <v>70.400000000000006</v>
      </c>
      <c r="BH1107">
        <v>73.2</v>
      </c>
      <c r="BI1107">
        <v>74.900000000000006</v>
      </c>
      <c r="BJ1107">
        <v>76.599999999999994</v>
      </c>
      <c r="BK1107">
        <v>78</v>
      </c>
      <c r="BL1107">
        <v>77.599999999999994</v>
      </c>
      <c r="BM1107">
        <v>75.5</v>
      </c>
      <c r="BN1107">
        <v>73.099999999999994</v>
      </c>
      <c r="BO1107">
        <v>68.8</v>
      </c>
      <c r="BP1107">
        <v>65.900000000000006</v>
      </c>
      <c r="BQ1107">
        <v>64.099999999999994</v>
      </c>
      <c r="BR1107">
        <v>62.9</v>
      </c>
      <c r="BS1107">
        <v>4.4895060000000004</v>
      </c>
      <c r="BT1107">
        <v>2.6510129999999998</v>
      </c>
      <c r="BU1107">
        <v>3.1027749999999998</v>
      </c>
      <c r="BV1107">
        <v>2.303995</v>
      </c>
      <c r="BW1107">
        <v>-0.69317099999999998</v>
      </c>
      <c r="BX1107">
        <v>1.7263599999999999</v>
      </c>
      <c r="BY1107">
        <v>-4.7647219999999999</v>
      </c>
      <c r="BZ1107">
        <v>-12.78424</v>
      </c>
      <c r="CA1107">
        <v>3.7429420000000002</v>
      </c>
      <c r="CB1107">
        <v>12.577629999999999</v>
      </c>
      <c r="CC1107">
        <v>13.812799999999999</v>
      </c>
      <c r="CD1107">
        <v>22.369669999999999</v>
      </c>
      <c r="CE1107">
        <v>20.63411</v>
      </c>
      <c r="CF1107">
        <v>19.179780000000001</v>
      </c>
      <c r="CG1107">
        <v>28.281189999999999</v>
      </c>
      <c r="CH1107">
        <v>29.986260000000001</v>
      </c>
      <c r="CI1107">
        <v>30.893540000000002</v>
      </c>
      <c r="CJ1107">
        <v>14.34281</v>
      </c>
      <c r="CK1107">
        <v>11.405239999999999</v>
      </c>
      <c r="CL1107">
        <v>20.454039999999999</v>
      </c>
      <c r="CM1107">
        <v>4.4970610000000004</v>
      </c>
      <c r="CN1107">
        <v>-4.6950010000000004</v>
      </c>
      <c r="CO1107">
        <v>-4.8327140000000002</v>
      </c>
      <c r="CP1107">
        <v>7.1765480000000004</v>
      </c>
      <c r="CQ1107">
        <v>10.183400000000001</v>
      </c>
      <c r="CR1107">
        <v>2.239522</v>
      </c>
      <c r="CS1107">
        <v>2.004562</v>
      </c>
      <c r="CT1107">
        <v>1.993465</v>
      </c>
      <c r="CU1107">
        <v>2.0547080000000002</v>
      </c>
      <c r="CV1107">
        <v>3.7226490000000001</v>
      </c>
      <c r="CW1107">
        <v>3.586757</v>
      </c>
      <c r="CX1107">
        <v>5.6075670000000004</v>
      </c>
      <c r="CY1107">
        <v>6.8931129999999996</v>
      </c>
      <c r="CZ1107">
        <v>11.06795</v>
      </c>
      <c r="DA1107">
        <v>11.747640000000001</v>
      </c>
      <c r="DB1107">
        <v>10.120039999999999</v>
      </c>
      <c r="DC1107">
        <v>14.65011</v>
      </c>
      <c r="DD1107">
        <v>16.727440000000001</v>
      </c>
      <c r="DE1107">
        <v>17.5274</v>
      </c>
      <c r="DF1107">
        <v>24.454499999999999</v>
      </c>
      <c r="DG1107">
        <v>23.175820000000002</v>
      </c>
      <c r="DH1107">
        <v>20.772549999999999</v>
      </c>
      <c r="DI1107">
        <v>21.61261</v>
      </c>
      <c r="DJ1107">
        <v>28.160779999999999</v>
      </c>
      <c r="DK1107">
        <v>27.94604</v>
      </c>
      <c r="DL1107">
        <v>21.693729999999999</v>
      </c>
      <c r="DM1107">
        <v>10.1599</v>
      </c>
      <c r="DN1107">
        <v>7.4959930000000004</v>
      </c>
      <c r="DO1107">
        <v>20</v>
      </c>
      <c r="DP1107">
        <v>20</v>
      </c>
    </row>
    <row r="1108" spans="1:122" hidden="1" x14ac:dyDescent="0.25">
      <c r="A1108" t="str">
        <f t="shared" si="17"/>
        <v>Size_Grp-200 kW and above_All CBP_44403</v>
      </c>
      <c r="B1108" t="s">
        <v>62</v>
      </c>
      <c r="C1108" t="s">
        <v>207</v>
      </c>
      <c r="D1108" t="s">
        <v>61</v>
      </c>
      <c r="E1108" t="s">
        <v>61</v>
      </c>
      <c r="F1108" t="s">
        <v>61</v>
      </c>
      <c r="G1108" t="s">
        <v>61</v>
      </c>
      <c r="H1108" t="s">
        <v>61</v>
      </c>
      <c r="I1108" t="s">
        <v>61</v>
      </c>
      <c r="J1108" t="s">
        <v>102</v>
      </c>
      <c r="K1108" t="s">
        <v>197</v>
      </c>
      <c r="L1108" s="18">
        <v>44403</v>
      </c>
      <c r="M1108">
        <v>20</v>
      </c>
      <c r="N1108">
        <v>20</v>
      </c>
      <c r="O1108" t="s">
        <v>258</v>
      </c>
      <c r="P1108">
        <v>2</v>
      </c>
      <c r="Q1108">
        <v>0</v>
      </c>
      <c r="R1108">
        <v>0</v>
      </c>
      <c r="S1108">
        <v>0</v>
      </c>
      <c r="T1108">
        <v>1</v>
      </c>
      <c r="U1108">
        <v>0</v>
      </c>
      <c r="V1108">
        <v>1</v>
      </c>
      <c r="W1108">
        <v>0</v>
      </c>
      <c r="X1108">
        <v>0</v>
      </c>
      <c r="Y1108">
        <v>0</v>
      </c>
      <c r="Z1108">
        <v>0</v>
      </c>
      <c r="AA1108">
        <v>0</v>
      </c>
      <c r="AB1108">
        <v>0</v>
      </c>
      <c r="AC1108">
        <v>0</v>
      </c>
      <c r="AD1108">
        <v>0</v>
      </c>
      <c r="AE1108">
        <v>0</v>
      </c>
      <c r="AF1108">
        <v>0</v>
      </c>
      <c r="AG1108">
        <v>0</v>
      </c>
      <c r="AH1108">
        <v>0</v>
      </c>
      <c r="AI1108">
        <v>0</v>
      </c>
      <c r="AJ1108">
        <v>0</v>
      </c>
      <c r="AK1108">
        <v>0</v>
      </c>
      <c r="AL1108">
        <v>0</v>
      </c>
      <c r="AM1108">
        <v>0</v>
      </c>
      <c r="AN1108">
        <v>0</v>
      </c>
      <c r="AO1108">
        <v>0</v>
      </c>
      <c r="AP1108">
        <v>0</v>
      </c>
      <c r="AQ1108">
        <v>0</v>
      </c>
      <c r="AR1108">
        <v>0</v>
      </c>
      <c r="AS1108">
        <v>0</v>
      </c>
      <c r="AT1108">
        <v>0</v>
      </c>
      <c r="AU1108">
        <v>0</v>
      </c>
      <c r="AV1108">
        <v>0</v>
      </c>
      <c r="AW1108">
        <v>0</v>
      </c>
      <c r="AX1108">
        <v>0</v>
      </c>
      <c r="AY1108">
        <v>0</v>
      </c>
      <c r="AZ1108">
        <v>0</v>
      </c>
      <c r="BA1108">
        <v>0</v>
      </c>
      <c r="BB1108">
        <v>0</v>
      </c>
      <c r="BC1108">
        <v>0</v>
      </c>
      <c r="BD1108">
        <v>0</v>
      </c>
      <c r="BE1108">
        <v>0</v>
      </c>
      <c r="BF1108">
        <v>0</v>
      </c>
      <c r="BG1108">
        <v>0</v>
      </c>
      <c r="BH1108">
        <v>0</v>
      </c>
      <c r="BI1108">
        <v>0</v>
      </c>
      <c r="BJ1108">
        <v>0</v>
      </c>
      <c r="BK1108">
        <v>0</v>
      </c>
      <c r="BL1108">
        <v>0</v>
      </c>
      <c r="BM1108">
        <v>0</v>
      </c>
      <c r="BN1108">
        <v>0</v>
      </c>
      <c r="BO1108">
        <v>0</v>
      </c>
      <c r="BP1108">
        <v>0</v>
      </c>
      <c r="BQ1108">
        <v>0</v>
      </c>
      <c r="BR1108">
        <v>0</v>
      </c>
      <c r="BS1108">
        <v>0</v>
      </c>
      <c r="BT1108">
        <v>0</v>
      </c>
      <c r="BU1108">
        <v>0</v>
      </c>
      <c r="BV1108">
        <v>0</v>
      </c>
      <c r="BW1108">
        <v>0</v>
      </c>
      <c r="BX1108">
        <v>0</v>
      </c>
      <c r="BY1108">
        <v>0</v>
      </c>
      <c r="BZ1108">
        <v>0</v>
      </c>
      <c r="CA1108">
        <v>0</v>
      </c>
      <c r="CB1108">
        <v>0</v>
      </c>
      <c r="CC1108">
        <v>0</v>
      </c>
      <c r="CD1108">
        <v>0</v>
      </c>
      <c r="CE1108">
        <v>0</v>
      </c>
      <c r="CF1108">
        <v>0</v>
      </c>
      <c r="CG1108">
        <v>0</v>
      </c>
      <c r="CH1108">
        <v>0</v>
      </c>
      <c r="CI1108">
        <v>0</v>
      </c>
      <c r="CJ1108">
        <v>0</v>
      </c>
      <c r="CK1108">
        <v>0</v>
      </c>
      <c r="CL1108">
        <v>0</v>
      </c>
      <c r="CM1108">
        <v>0</v>
      </c>
      <c r="CN1108">
        <v>0</v>
      </c>
      <c r="CO1108">
        <v>0</v>
      </c>
      <c r="CP1108">
        <v>0</v>
      </c>
      <c r="CQ1108">
        <v>0</v>
      </c>
      <c r="CR1108">
        <v>0</v>
      </c>
      <c r="CS1108">
        <v>0</v>
      </c>
      <c r="CT1108">
        <v>0</v>
      </c>
      <c r="CU1108">
        <v>0</v>
      </c>
      <c r="CV1108">
        <v>0</v>
      </c>
      <c r="CW1108">
        <v>0</v>
      </c>
      <c r="CX1108">
        <v>0</v>
      </c>
      <c r="CY1108">
        <v>0</v>
      </c>
      <c r="CZ1108">
        <v>0</v>
      </c>
      <c r="DA1108">
        <v>0</v>
      </c>
      <c r="DB1108">
        <v>0</v>
      </c>
      <c r="DC1108">
        <v>0</v>
      </c>
      <c r="DD1108">
        <v>0</v>
      </c>
      <c r="DE1108">
        <v>0</v>
      </c>
      <c r="DF1108">
        <v>0</v>
      </c>
      <c r="DG1108">
        <v>0</v>
      </c>
      <c r="DH1108">
        <v>0</v>
      </c>
      <c r="DI1108">
        <v>0</v>
      </c>
      <c r="DJ1108">
        <v>0</v>
      </c>
      <c r="DK1108">
        <v>0</v>
      </c>
      <c r="DL1108">
        <v>0</v>
      </c>
      <c r="DM1108">
        <v>0</v>
      </c>
      <c r="DN1108">
        <v>0</v>
      </c>
      <c r="DO1108">
        <v>20</v>
      </c>
      <c r="DP1108">
        <v>20</v>
      </c>
      <c r="DR1108" s="20"/>
    </row>
    <row r="1109" spans="1:122" hidden="1" x14ac:dyDescent="0.25">
      <c r="A1109" t="str">
        <f t="shared" si="17"/>
        <v>Aggregator-Enersponse_All CBP_44403</v>
      </c>
      <c r="B1109" t="s">
        <v>62</v>
      </c>
      <c r="C1109" t="s">
        <v>219</v>
      </c>
      <c r="D1109" t="s">
        <v>61</v>
      </c>
      <c r="E1109" t="s">
        <v>61</v>
      </c>
      <c r="F1109" t="s">
        <v>107</v>
      </c>
      <c r="G1109" t="s">
        <v>61</v>
      </c>
      <c r="H1109" t="s">
        <v>61</v>
      </c>
      <c r="I1109" t="s">
        <v>61</v>
      </c>
      <c r="J1109" t="s">
        <v>61</v>
      </c>
      <c r="K1109" t="s">
        <v>197</v>
      </c>
      <c r="L1109" s="18">
        <v>44403</v>
      </c>
      <c r="M1109">
        <v>20</v>
      </c>
      <c r="N1109">
        <v>20</v>
      </c>
      <c r="O1109" t="s">
        <v>258</v>
      </c>
      <c r="P1109">
        <v>4</v>
      </c>
      <c r="Q1109">
        <v>4</v>
      </c>
      <c r="R1109">
        <v>0</v>
      </c>
      <c r="S1109">
        <v>0</v>
      </c>
      <c r="T1109">
        <v>1</v>
      </c>
      <c r="U1109">
        <v>0</v>
      </c>
      <c r="V1109">
        <v>1</v>
      </c>
      <c r="W1109">
        <v>12.27</v>
      </c>
      <c r="X1109">
        <v>12.183999999999999</v>
      </c>
      <c r="Y1109">
        <v>12.263999999999999</v>
      </c>
      <c r="Z1109">
        <v>12.182</v>
      </c>
      <c r="AA1109">
        <v>12.257999999999999</v>
      </c>
      <c r="AB1109">
        <v>12.981</v>
      </c>
      <c r="AC1109">
        <v>13.3035</v>
      </c>
      <c r="AD1109">
        <v>36.377000000000002</v>
      </c>
      <c r="AE1109">
        <v>42.988</v>
      </c>
      <c r="AF1109">
        <v>47.265999999999998</v>
      </c>
      <c r="AG1109">
        <v>74.474999999999994</v>
      </c>
      <c r="AH1109">
        <v>71.823999999999998</v>
      </c>
      <c r="AI1109">
        <v>73.754000000000005</v>
      </c>
      <c r="AJ1109">
        <v>78.572000000000003</v>
      </c>
      <c r="AK1109">
        <v>77.066000000000003</v>
      </c>
      <c r="AL1109">
        <v>82.147000000000006</v>
      </c>
      <c r="AM1109">
        <v>86.266000000000005</v>
      </c>
      <c r="AN1109">
        <v>89.272999999999996</v>
      </c>
      <c r="AO1109">
        <v>89.113</v>
      </c>
      <c r="AP1109">
        <v>73.238</v>
      </c>
      <c r="AQ1109">
        <v>55.384</v>
      </c>
      <c r="AR1109">
        <v>13.63</v>
      </c>
      <c r="AS1109">
        <v>12.419</v>
      </c>
      <c r="AT1109">
        <v>12.414999999999999</v>
      </c>
      <c r="AU1109">
        <v>64.75</v>
      </c>
      <c r="AV1109">
        <v>66</v>
      </c>
      <c r="AW1109">
        <v>63.5</v>
      </c>
      <c r="AX1109">
        <v>62.5</v>
      </c>
      <c r="AY1109">
        <v>61.25</v>
      </c>
      <c r="AZ1109">
        <v>60.25</v>
      </c>
      <c r="BA1109">
        <v>61.25</v>
      </c>
      <c r="BB1109">
        <v>62.25</v>
      </c>
      <c r="BC1109">
        <v>65</v>
      </c>
      <c r="BD1109">
        <v>69.125</v>
      </c>
      <c r="BE1109">
        <v>71.625</v>
      </c>
      <c r="BF1109">
        <v>71.375</v>
      </c>
      <c r="BG1109">
        <v>71.375</v>
      </c>
      <c r="BH1109">
        <v>74.25</v>
      </c>
      <c r="BI1109">
        <v>75.875</v>
      </c>
      <c r="BJ1109">
        <v>77.875</v>
      </c>
      <c r="BK1109">
        <v>79.875</v>
      </c>
      <c r="BL1109">
        <v>79.625</v>
      </c>
      <c r="BM1109">
        <v>77.375</v>
      </c>
      <c r="BN1109">
        <v>74.375</v>
      </c>
      <c r="BO1109">
        <v>69.625</v>
      </c>
      <c r="BP1109">
        <v>66.5</v>
      </c>
      <c r="BQ1109">
        <v>64.625</v>
      </c>
      <c r="BR1109">
        <v>63.125</v>
      </c>
      <c r="BS1109">
        <v>-1.49353E-2</v>
      </c>
      <c r="BT1109">
        <v>0.57657950000000002</v>
      </c>
      <c r="BU1109">
        <v>0.43385040000000002</v>
      </c>
      <c r="BV1109">
        <v>0.49728879999999998</v>
      </c>
      <c r="BW1109">
        <v>0.40399439999999998</v>
      </c>
      <c r="BX1109">
        <v>-0.67032789999999998</v>
      </c>
      <c r="BY1109">
        <v>-0.57116630000000002</v>
      </c>
      <c r="BZ1109">
        <v>-5.229743</v>
      </c>
      <c r="CA1109">
        <v>1.818031</v>
      </c>
      <c r="CB1109">
        <v>4.3156590000000001</v>
      </c>
      <c r="CC1109">
        <v>1.7694220000000001</v>
      </c>
      <c r="CD1109">
        <v>6.1525730000000003</v>
      </c>
      <c r="CE1109">
        <v>9.3614379999999997</v>
      </c>
      <c r="CF1109">
        <v>8.4597280000000001</v>
      </c>
      <c r="CG1109">
        <v>9.8325809999999993</v>
      </c>
      <c r="CH1109">
        <v>6.0569439999999997</v>
      </c>
      <c r="CI1109">
        <v>3.060594</v>
      </c>
      <c r="CJ1109">
        <v>-1.313347</v>
      </c>
      <c r="CK1109">
        <v>-3.4563820000000001</v>
      </c>
      <c r="CL1109">
        <v>6.2487940000000002</v>
      </c>
      <c r="CM1109">
        <v>3.37541</v>
      </c>
      <c r="CN1109">
        <v>3.5503740000000001</v>
      </c>
      <c r="CO1109">
        <v>0.96213919999999997</v>
      </c>
      <c r="CP1109">
        <v>-2.1851599999999999E-2</v>
      </c>
      <c r="CQ1109">
        <v>0.20136680000000001</v>
      </c>
      <c r="CR1109">
        <v>0.1934852</v>
      </c>
      <c r="CS1109">
        <v>0.19384560000000001</v>
      </c>
      <c r="CT1109">
        <v>0.19283210000000001</v>
      </c>
      <c r="CU1109">
        <v>0.19389480000000001</v>
      </c>
      <c r="CV1109">
        <v>0.55436609999999997</v>
      </c>
      <c r="CW1109">
        <v>1.1297349999999999</v>
      </c>
      <c r="CX1109">
        <v>2.492864</v>
      </c>
      <c r="CY1109">
        <v>2.7293690000000002</v>
      </c>
      <c r="CZ1109">
        <v>2.4095599999999999</v>
      </c>
      <c r="DA1109">
        <v>1.9930429999999999</v>
      </c>
      <c r="DB1109">
        <v>1.0435680000000001</v>
      </c>
      <c r="DC1109">
        <v>1.4834719999999999</v>
      </c>
      <c r="DD1109">
        <v>1.4555640000000001</v>
      </c>
      <c r="DE1109">
        <v>1.110439</v>
      </c>
      <c r="DF1109">
        <v>1.1399649999999999</v>
      </c>
      <c r="DG1109">
        <v>1.3244659999999999</v>
      </c>
      <c r="DH1109">
        <v>1.4043920000000001</v>
      </c>
      <c r="DI1109">
        <v>2.436801</v>
      </c>
      <c r="DJ1109">
        <v>7.725123</v>
      </c>
      <c r="DK1109">
        <v>9.0430879999999991</v>
      </c>
      <c r="DL1109">
        <v>5.9320269999999997</v>
      </c>
      <c r="DM1109">
        <v>0.96540870000000001</v>
      </c>
      <c r="DN1109">
        <v>0.2075205</v>
      </c>
      <c r="DO1109">
        <v>20</v>
      </c>
      <c r="DP1109">
        <v>20</v>
      </c>
      <c r="DR1109" s="20"/>
    </row>
    <row r="1110" spans="1:122" x14ac:dyDescent="0.25">
      <c r="A1110" t="str">
        <f t="shared" si="17"/>
        <v>AutoDR-No_All CBP_44403</v>
      </c>
      <c r="B1110" t="s">
        <v>62</v>
      </c>
      <c r="C1110" t="s">
        <v>321</v>
      </c>
      <c r="D1110" t="s">
        <v>61</v>
      </c>
      <c r="E1110" t="s">
        <v>61</v>
      </c>
      <c r="F1110" t="s">
        <v>61</v>
      </c>
      <c r="G1110" t="s">
        <v>61</v>
      </c>
      <c r="H1110" t="s">
        <v>97</v>
      </c>
      <c r="I1110" t="s">
        <v>61</v>
      </c>
      <c r="J1110" t="s">
        <v>61</v>
      </c>
      <c r="K1110" t="s">
        <v>197</v>
      </c>
      <c r="L1110" s="18">
        <v>44403</v>
      </c>
      <c r="M1110">
        <v>20</v>
      </c>
      <c r="N1110">
        <v>20</v>
      </c>
      <c r="O1110" t="s">
        <v>258</v>
      </c>
      <c r="P1110">
        <v>6</v>
      </c>
      <c r="Q1110">
        <v>4</v>
      </c>
      <c r="R1110">
        <v>0</v>
      </c>
      <c r="S1110">
        <v>0</v>
      </c>
      <c r="T1110">
        <v>1</v>
      </c>
      <c r="U1110">
        <v>0</v>
      </c>
      <c r="V1110">
        <v>1</v>
      </c>
      <c r="W1110">
        <v>174.76499999999999</v>
      </c>
      <c r="X1110">
        <v>173.43600000000001</v>
      </c>
      <c r="Y1110">
        <v>169.11600000000001</v>
      </c>
      <c r="Z1110">
        <v>168.51300000000001</v>
      </c>
      <c r="AA1110">
        <v>169.827</v>
      </c>
      <c r="AB1110">
        <v>168.9915</v>
      </c>
      <c r="AC1110">
        <v>191.19524999999999</v>
      </c>
      <c r="AD1110">
        <v>235.28550000000001</v>
      </c>
      <c r="AE1110">
        <v>238.96199999999999</v>
      </c>
      <c r="AF1110">
        <v>251.01900000000001</v>
      </c>
      <c r="AG1110">
        <v>269.39249999999998</v>
      </c>
      <c r="AH1110">
        <v>270.69600000000003</v>
      </c>
      <c r="AI1110">
        <v>287.39100000000002</v>
      </c>
      <c r="AJ1110">
        <v>297.49799999999999</v>
      </c>
      <c r="AK1110">
        <v>288.15899999999999</v>
      </c>
      <c r="AL1110">
        <v>285.34050000000002</v>
      </c>
      <c r="AM1110">
        <v>280.839</v>
      </c>
      <c r="AN1110">
        <v>291.22949999999997</v>
      </c>
      <c r="AO1110">
        <v>282.34949999999998</v>
      </c>
      <c r="AP1110">
        <v>258.89699999999999</v>
      </c>
      <c r="AQ1110">
        <v>240.036</v>
      </c>
      <c r="AR1110">
        <v>215.32499999999999</v>
      </c>
      <c r="AS1110">
        <v>209.0685</v>
      </c>
      <c r="AT1110">
        <v>189.74250000000001</v>
      </c>
      <c r="AU1110">
        <v>64.75</v>
      </c>
      <c r="AV1110">
        <v>66</v>
      </c>
      <c r="AW1110">
        <v>63.5</v>
      </c>
      <c r="AX1110">
        <v>62.5</v>
      </c>
      <c r="AY1110">
        <v>61.25</v>
      </c>
      <c r="AZ1110">
        <v>60.25</v>
      </c>
      <c r="BA1110">
        <v>61.25</v>
      </c>
      <c r="BB1110">
        <v>62.25</v>
      </c>
      <c r="BC1110">
        <v>65</v>
      </c>
      <c r="BD1110">
        <v>69.125</v>
      </c>
      <c r="BE1110">
        <v>71.625</v>
      </c>
      <c r="BF1110">
        <v>71.375</v>
      </c>
      <c r="BG1110">
        <v>71.375</v>
      </c>
      <c r="BH1110">
        <v>74.25</v>
      </c>
      <c r="BI1110">
        <v>75.875</v>
      </c>
      <c r="BJ1110">
        <v>77.875</v>
      </c>
      <c r="BK1110">
        <v>79.875</v>
      </c>
      <c r="BL1110">
        <v>79.625</v>
      </c>
      <c r="BM1110">
        <v>77.375</v>
      </c>
      <c r="BN1110">
        <v>74.375</v>
      </c>
      <c r="BO1110">
        <v>69.625</v>
      </c>
      <c r="BP1110">
        <v>66.5</v>
      </c>
      <c r="BQ1110">
        <v>64.625</v>
      </c>
      <c r="BR1110">
        <v>63.125</v>
      </c>
      <c r="BS1110">
        <v>4.7083459999999997</v>
      </c>
      <c r="BT1110">
        <v>2.2932959999999998</v>
      </c>
      <c r="BU1110">
        <v>2.956493</v>
      </c>
      <c r="BV1110">
        <v>1.9648099999999999</v>
      </c>
      <c r="BW1110">
        <v>-1.110109</v>
      </c>
      <c r="BX1110">
        <v>3.253978</v>
      </c>
      <c r="BY1110">
        <v>-3.2935020000000002</v>
      </c>
      <c r="BZ1110">
        <v>-11.555859999999999</v>
      </c>
      <c r="CA1110">
        <v>0.40635929999999998</v>
      </c>
      <c r="CB1110">
        <v>11.26061</v>
      </c>
      <c r="CC1110">
        <v>12.74963</v>
      </c>
      <c r="CD1110">
        <v>20.34121</v>
      </c>
      <c r="CE1110">
        <v>17.080549999999999</v>
      </c>
      <c r="CF1110">
        <v>19.239450000000001</v>
      </c>
      <c r="CG1110">
        <v>26.156929999999999</v>
      </c>
      <c r="CH1110">
        <v>27.37359</v>
      </c>
      <c r="CI1110">
        <v>29.484200000000001</v>
      </c>
      <c r="CJ1110">
        <v>13.37176</v>
      </c>
      <c r="CK1110">
        <v>14.98157</v>
      </c>
      <c r="CL1110">
        <v>21.145910000000001</v>
      </c>
      <c r="CM1110">
        <v>-3.02925E-2</v>
      </c>
      <c r="CN1110">
        <v>-9.7069259999999993</v>
      </c>
      <c r="CO1110">
        <v>-6.8495819999999998</v>
      </c>
      <c r="CP1110">
        <v>7.4793349999999998</v>
      </c>
      <c r="CQ1110">
        <v>11.31395</v>
      </c>
      <c r="CR1110">
        <v>2.1548479999999999</v>
      </c>
      <c r="CS1110">
        <v>1.882609</v>
      </c>
      <c r="CT1110">
        <v>1.86972</v>
      </c>
      <c r="CU1110">
        <v>1.9391370000000001</v>
      </c>
      <c r="CV1110">
        <v>3.051069</v>
      </c>
      <c r="CW1110">
        <v>1.617308</v>
      </c>
      <c r="CX1110">
        <v>3.1261939999999999</v>
      </c>
      <c r="CY1110">
        <v>3.3169140000000001</v>
      </c>
      <c r="CZ1110">
        <v>9.7495569999999994</v>
      </c>
      <c r="DA1110">
        <v>11.3269</v>
      </c>
      <c r="DB1110">
        <v>10.86303</v>
      </c>
      <c r="DC1110">
        <v>15.813879999999999</v>
      </c>
      <c r="DD1110">
        <v>18.2026</v>
      </c>
      <c r="DE1110">
        <v>19.06765</v>
      </c>
      <c r="DF1110">
        <v>27.001819999999999</v>
      </c>
      <c r="DG1110">
        <v>25.504020000000001</v>
      </c>
      <c r="DH1110">
        <v>22.469919999999998</v>
      </c>
      <c r="DI1110">
        <v>22.03004</v>
      </c>
      <c r="DJ1110">
        <v>21.925339999999998</v>
      </c>
      <c r="DK1110">
        <v>18.79926</v>
      </c>
      <c r="DL1110">
        <v>13.91461</v>
      </c>
      <c r="DM1110">
        <v>9.5505940000000002</v>
      </c>
      <c r="DN1110">
        <v>8.2051180000000006</v>
      </c>
      <c r="DO1110">
        <v>20</v>
      </c>
      <c r="DP1110">
        <v>20</v>
      </c>
      <c r="DR1110" s="20"/>
    </row>
    <row r="1111" spans="1:122" hidden="1" x14ac:dyDescent="0.25">
      <c r="A1111" t="str">
        <f t="shared" si="17"/>
        <v>LCA-Greater Bay Area_All CBP_44403</v>
      </c>
      <c r="B1111" t="s">
        <v>62</v>
      </c>
      <c r="C1111" t="s">
        <v>209</v>
      </c>
      <c r="D1111" t="s">
        <v>36</v>
      </c>
      <c r="E1111" t="s">
        <v>61</v>
      </c>
      <c r="F1111" t="s">
        <v>61</v>
      </c>
      <c r="G1111" t="s">
        <v>61</v>
      </c>
      <c r="H1111" t="s">
        <v>61</v>
      </c>
      <c r="I1111" t="s">
        <v>61</v>
      </c>
      <c r="J1111" t="s">
        <v>61</v>
      </c>
      <c r="K1111" t="s">
        <v>197</v>
      </c>
      <c r="L1111" s="18">
        <v>44403</v>
      </c>
      <c r="M1111">
        <v>20</v>
      </c>
      <c r="N1111">
        <v>20</v>
      </c>
      <c r="O1111" t="s">
        <v>258</v>
      </c>
      <c r="P1111">
        <v>7</v>
      </c>
      <c r="Q1111">
        <v>5</v>
      </c>
      <c r="R1111">
        <v>0</v>
      </c>
      <c r="S1111">
        <v>0</v>
      </c>
      <c r="T1111">
        <v>1</v>
      </c>
      <c r="U1111">
        <v>0</v>
      </c>
      <c r="V1111">
        <v>1</v>
      </c>
      <c r="W1111">
        <v>171.40199999999999</v>
      </c>
      <c r="X1111">
        <v>170.0496</v>
      </c>
      <c r="Y1111">
        <v>166.12960000000001</v>
      </c>
      <c r="Z1111">
        <v>165.45480000000001</v>
      </c>
      <c r="AA1111">
        <v>166.79320000000001</v>
      </c>
      <c r="AB1111">
        <v>167.0214</v>
      </c>
      <c r="AC1111">
        <v>188.19290000000001</v>
      </c>
      <c r="AD1111">
        <v>229.45580000000001</v>
      </c>
      <c r="AE1111">
        <v>249.23920000000001</v>
      </c>
      <c r="AF1111">
        <v>266.76440000000002</v>
      </c>
      <c r="AG1111">
        <v>302.28100000000001</v>
      </c>
      <c r="AH1111">
        <v>302.4896</v>
      </c>
      <c r="AI1111">
        <v>320.64760000000001</v>
      </c>
      <c r="AJ1111">
        <v>334.78480000000002</v>
      </c>
      <c r="AK1111">
        <v>323.6044</v>
      </c>
      <c r="AL1111">
        <v>320.97379999999998</v>
      </c>
      <c r="AM1111">
        <v>317.78039999999999</v>
      </c>
      <c r="AN1111">
        <v>328.03820000000002</v>
      </c>
      <c r="AO1111">
        <v>323.11020000000002</v>
      </c>
      <c r="AP1111">
        <v>291.47719999999998</v>
      </c>
      <c r="AQ1111">
        <v>262.0016</v>
      </c>
      <c r="AR1111">
        <v>210.37799999999999</v>
      </c>
      <c r="AS1111">
        <v>203.4186</v>
      </c>
      <c r="AT1111">
        <v>185.381</v>
      </c>
      <c r="AU1111">
        <v>64</v>
      </c>
      <c r="AV1111">
        <v>64.8</v>
      </c>
      <c r="AW1111">
        <v>62.6</v>
      </c>
      <c r="AX1111">
        <v>61.9</v>
      </c>
      <c r="AY1111">
        <v>60.8</v>
      </c>
      <c r="AZ1111">
        <v>60.1</v>
      </c>
      <c r="BA1111">
        <v>61.1</v>
      </c>
      <c r="BB1111">
        <v>62.1</v>
      </c>
      <c r="BC1111">
        <v>64.400000000000006</v>
      </c>
      <c r="BD1111">
        <v>68</v>
      </c>
      <c r="BE1111">
        <v>70.2</v>
      </c>
      <c r="BF1111">
        <v>70.099999999999994</v>
      </c>
      <c r="BG1111">
        <v>70.400000000000006</v>
      </c>
      <c r="BH1111">
        <v>73.2</v>
      </c>
      <c r="BI1111">
        <v>74.900000000000006</v>
      </c>
      <c r="BJ1111">
        <v>76.599999999999994</v>
      </c>
      <c r="BK1111">
        <v>78</v>
      </c>
      <c r="BL1111">
        <v>77.599999999999994</v>
      </c>
      <c r="BM1111">
        <v>75.5</v>
      </c>
      <c r="BN1111">
        <v>73.099999999999994</v>
      </c>
      <c r="BO1111">
        <v>68.8</v>
      </c>
      <c r="BP1111">
        <v>65.900000000000006</v>
      </c>
      <c r="BQ1111">
        <v>64.099999999999994</v>
      </c>
      <c r="BR1111">
        <v>62.9</v>
      </c>
      <c r="BS1111">
        <v>4.4895060000000004</v>
      </c>
      <c r="BT1111">
        <v>2.6510129999999998</v>
      </c>
      <c r="BU1111">
        <v>3.1027749999999998</v>
      </c>
      <c r="BV1111">
        <v>2.303995</v>
      </c>
      <c r="BW1111">
        <v>-0.69317099999999998</v>
      </c>
      <c r="BX1111">
        <v>1.7263599999999999</v>
      </c>
      <c r="BY1111">
        <v>-4.7647219999999999</v>
      </c>
      <c r="BZ1111">
        <v>-12.78424</v>
      </c>
      <c r="CA1111">
        <v>3.7429420000000002</v>
      </c>
      <c r="CB1111">
        <v>12.577629999999999</v>
      </c>
      <c r="CC1111">
        <v>13.812799999999999</v>
      </c>
      <c r="CD1111">
        <v>22.369669999999999</v>
      </c>
      <c r="CE1111">
        <v>20.63411</v>
      </c>
      <c r="CF1111">
        <v>19.179780000000001</v>
      </c>
      <c r="CG1111">
        <v>28.281189999999999</v>
      </c>
      <c r="CH1111">
        <v>29.986260000000001</v>
      </c>
      <c r="CI1111">
        <v>30.893540000000002</v>
      </c>
      <c r="CJ1111">
        <v>14.34281</v>
      </c>
      <c r="CK1111">
        <v>11.405239999999999</v>
      </c>
      <c r="CL1111">
        <v>20.454039999999999</v>
      </c>
      <c r="CM1111">
        <v>4.4970610000000004</v>
      </c>
      <c r="CN1111">
        <v>-4.6950010000000004</v>
      </c>
      <c r="CO1111">
        <v>-4.8327140000000002</v>
      </c>
      <c r="CP1111">
        <v>7.1765480000000004</v>
      </c>
      <c r="CQ1111">
        <v>10.183400000000001</v>
      </c>
      <c r="CR1111">
        <v>2.239522</v>
      </c>
      <c r="CS1111">
        <v>2.004562</v>
      </c>
      <c r="CT1111">
        <v>1.993465</v>
      </c>
      <c r="CU1111">
        <v>2.0547080000000002</v>
      </c>
      <c r="CV1111">
        <v>3.7226490000000001</v>
      </c>
      <c r="CW1111">
        <v>3.586757</v>
      </c>
      <c r="CX1111">
        <v>5.6075670000000004</v>
      </c>
      <c r="CY1111">
        <v>6.8931129999999996</v>
      </c>
      <c r="CZ1111">
        <v>11.06795</v>
      </c>
      <c r="DA1111">
        <v>11.747640000000001</v>
      </c>
      <c r="DB1111">
        <v>10.120039999999999</v>
      </c>
      <c r="DC1111">
        <v>14.65011</v>
      </c>
      <c r="DD1111">
        <v>16.727440000000001</v>
      </c>
      <c r="DE1111">
        <v>17.5274</v>
      </c>
      <c r="DF1111">
        <v>24.454499999999999</v>
      </c>
      <c r="DG1111">
        <v>23.175820000000002</v>
      </c>
      <c r="DH1111">
        <v>20.772549999999999</v>
      </c>
      <c r="DI1111">
        <v>21.61261</v>
      </c>
      <c r="DJ1111">
        <v>28.160779999999999</v>
      </c>
      <c r="DK1111">
        <v>27.94604</v>
      </c>
      <c r="DL1111">
        <v>21.693729999999999</v>
      </c>
      <c r="DM1111">
        <v>10.1599</v>
      </c>
      <c r="DN1111">
        <v>7.4959930000000004</v>
      </c>
      <c r="DO1111">
        <v>20</v>
      </c>
      <c r="DP1111">
        <v>20</v>
      </c>
      <c r="DR1111" s="20"/>
    </row>
    <row r="1112" spans="1:122" hidden="1" x14ac:dyDescent="0.25">
      <c r="A1112" t="str">
        <f t="shared" si="17"/>
        <v>sublap_id-SLAP_PGEB_All CBP_44403</v>
      </c>
      <c r="B1112" t="s">
        <v>62</v>
      </c>
      <c r="C1112" t="s">
        <v>287</v>
      </c>
      <c r="D1112" t="s">
        <v>61</v>
      </c>
      <c r="E1112" t="s">
        <v>288</v>
      </c>
      <c r="F1112" t="s">
        <v>61</v>
      </c>
      <c r="G1112" t="s">
        <v>61</v>
      </c>
      <c r="H1112" t="s">
        <v>61</v>
      </c>
      <c r="I1112" t="s">
        <v>61</v>
      </c>
      <c r="J1112" t="s">
        <v>61</v>
      </c>
      <c r="K1112" t="s">
        <v>197</v>
      </c>
      <c r="L1112" s="18">
        <v>44403</v>
      </c>
      <c r="M1112">
        <v>20</v>
      </c>
      <c r="N1112">
        <v>20</v>
      </c>
      <c r="O1112" t="s">
        <v>258</v>
      </c>
      <c r="P1112">
        <v>7</v>
      </c>
      <c r="Q1112">
        <v>5</v>
      </c>
      <c r="R1112">
        <v>0</v>
      </c>
      <c r="S1112">
        <v>0</v>
      </c>
      <c r="T1112">
        <v>1</v>
      </c>
      <c r="U1112">
        <v>0</v>
      </c>
      <c r="V1112">
        <v>1</v>
      </c>
      <c r="W1112">
        <v>171.40199999999999</v>
      </c>
      <c r="X1112">
        <v>170.0496</v>
      </c>
      <c r="Y1112">
        <v>166.12960000000001</v>
      </c>
      <c r="Z1112">
        <v>165.45480000000001</v>
      </c>
      <c r="AA1112">
        <v>166.79320000000001</v>
      </c>
      <c r="AB1112">
        <v>167.0214</v>
      </c>
      <c r="AC1112">
        <v>188.19290000000001</v>
      </c>
      <c r="AD1112">
        <v>229.45580000000001</v>
      </c>
      <c r="AE1112">
        <v>249.23920000000001</v>
      </c>
      <c r="AF1112">
        <v>266.76440000000002</v>
      </c>
      <c r="AG1112">
        <v>302.28100000000001</v>
      </c>
      <c r="AH1112">
        <v>302.4896</v>
      </c>
      <c r="AI1112">
        <v>320.64760000000001</v>
      </c>
      <c r="AJ1112">
        <v>334.78480000000002</v>
      </c>
      <c r="AK1112">
        <v>323.6044</v>
      </c>
      <c r="AL1112">
        <v>320.97379999999998</v>
      </c>
      <c r="AM1112">
        <v>317.78039999999999</v>
      </c>
      <c r="AN1112">
        <v>328.03820000000002</v>
      </c>
      <c r="AO1112">
        <v>323.11020000000002</v>
      </c>
      <c r="AP1112">
        <v>291.47719999999998</v>
      </c>
      <c r="AQ1112">
        <v>262.0016</v>
      </c>
      <c r="AR1112">
        <v>210.37799999999999</v>
      </c>
      <c r="AS1112">
        <v>203.4186</v>
      </c>
      <c r="AT1112">
        <v>185.381</v>
      </c>
      <c r="AU1112">
        <v>64</v>
      </c>
      <c r="AV1112">
        <v>64.8</v>
      </c>
      <c r="AW1112">
        <v>62.6</v>
      </c>
      <c r="AX1112">
        <v>61.9</v>
      </c>
      <c r="AY1112">
        <v>60.8</v>
      </c>
      <c r="AZ1112">
        <v>60.1</v>
      </c>
      <c r="BA1112">
        <v>61.1</v>
      </c>
      <c r="BB1112">
        <v>62.1</v>
      </c>
      <c r="BC1112">
        <v>64.400000000000006</v>
      </c>
      <c r="BD1112">
        <v>68</v>
      </c>
      <c r="BE1112">
        <v>70.2</v>
      </c>
      <c r="BF1112">
        <v>70.099999999999994</v>
      </c>
      <c r="BG1112">
        <v>70.400000000000006</v>
      </c>
      <c r="BH1112">
        <v>73.2</v>
      </c>
      <c r="BI1112">
        <v>74.900000000000006</v>
      </c>
      <c r="BJ1112">
        <v>76.599999999999994</v>
      </c>
      <c r="BK1112">
        <v>78</v>
      </c>
      <c r="BL1112">
        <v>77.599999999999994</v>
      </c>
      <c r="BM1112">
        <v>75.5</v>
      </c>
      <c r="BN1112">
        <v>73.099999999999994</v>
      </c>
      <c r="BO1112">
        <v>68.8</v>
      </c>
      <c r="BP1112">
        <v>65.900000000000006</v>
      </c>
      <c r="BQ1112">
        <v>64.099999999999994</v>
      </c>
      <c r="BR1112">
        <v>62.9</v>
      </c>
      <c r="BS1112">
        <v>4.4895060000000004</v>
      </c>
      <c r="BT1112">
        <v>2.6510129999999998</v>
      </c>
      <c r="BU1112">
        <v>3.1027749999999998</v>
      </c>
      <c r="BV1112">
        <v>2.303995</v>
      </c>
      <c r="BW1112">
        <v>-0.69317099999999998</v>
      </c>
      <c r="BX1112">
        <v>1.7263599999999999</v>
      </c>
      <c r="BY1112">
        <v>-4.7647219999999999</v>
      </c>
      <c r="BZ1112">
        <v>-12.78424</v>
      </c>
      <c r="CA1112">
        <v>3.7429420000000002</v>
      </c>
      <c r="CB1112">
        <v>12.577629999999999</v>
      </c>
      <c r="CC1112">
        <v>13.812799999999999</v>
      </c>
      <c r="CD1112">
        <v>22.369669999999999</v>
      </c>
      <c r="CE1112">
        <v>20.63411</v>
      </c>
      <c r="CF1112">
        <v>19.179780000000001</v>
      </c>
      <c r="CG1112">
        <v>28.281189999999999</v>
      </c>
      <c r="CH1112">
        <v>29.986260000000001</v>
      </c>
      <c r="CI1112">
        <v>30.893540000000002</v>
      </c>
      <c r="CJ1112">
        <v>14.34281</v>
      </c>
      <c r="CK1112">
        <v>11.405239999999999</v>
      </c>
      <c r="CL1112">
        <v>20.454039999999999</v>
      </c>
      <c r="CM1112">
        <v>4.4970610000000004</v>
      </c>
      <c r="CN1112">
        <v>-4.6950010000000004</v>
      </c>
      <c r="CO1112">
        <v>-4.8327140000000002</v>
      </c>
      <c r="CP1112">
        <v>7.1765480000000004</v>
      </c>
      <c r="CQ1112">
        <v>10.183400000000001</v>
      </c>
      <c r="CR1112">
        <v>2.239522</v>
      </c>
      <c r="CS1112">
        <v>2.004562</v>
      </c>
      <c r="CT1112">
        <v>1.993465</v>
      </c>
      <c r="CU1112">
        <v>2.0547080000000002</v>
      </c>
      <c r="CV1112">
        <v>3.7226490000000001</v>
      </c>
      <c r="CW1112">
        <v>3.586757</v>
      </c>
      <c r="CX1112">
        <v>5.6075670000000004</v>
      </c>
      <c r="CY1112">
        <v>6.8931129999999996</v>
      </c>
      <c r="CZ1112">
        <v>11.06795</v>
      </c>
      <c r="DA1112">
        <v>11.747640000000001</v>
      </c>
      <c r="DB1112">
        <v>10.120039999999999</v>
      </c>
      <c r="DC1112">
        <v>14.65011</v>
      </c>
      <c r="DD1112">
        <v>16.727440000000001</v>
      </c>
      <c r="DE1112">
        <v>17.5274</v>
      </c>
      <c r="DF1112">
        <v>24.454499999999999</v>
      </c>
      <c r="DG1112">
        <v>23.175820000000002</v>
      </c>
      <c r="DH1112">
        <v>20.772549999999999</v>
      </c>
      <c r="DI1112">
        <v>21.61261</v>
      </c>
      <c r="DJ1112">
        <v>28.160779999999999</v>
      </c>
      <c r="DK1112">
        <v>27.94604</v>
      </c>
      <c r="DL1112">
        <v>21.693729999999999</v>
      </c>
      <c r="DM1112">
        <v>10.1599</v>
      </c>
      <c r="DN1112">
        <v>7.4959930000000004</v>
      </c>
      <c r="DO1112">
        <v>20</v>
      </c>
      <c r="DP1112">
        <v>20</v>
      </c>
      <c r="DR1112" s="20"/>
    </row>
    <row r="1113" spans="1:122" hidden="1" x14ac:dyDescent="0.25">
      <c r="A1113" t="str">
        <f t="shared" si="17"/>
        <v>OtherDR-No_All CBP_44403</v>
      </c>
      <c r="B1113" t="s">
        <v>62</v>
      </c>
      <c r="C1113" t="s">
        <v>323</v>
      </c>
      <c r="D1113" t="s">
        <v>61</v>
      </c>
      <c r="E1113" t="s">
        <v>61</v>
      </c>
      <c r="F1113" t="s">
        <v>61</v>
      </c>
      <c r="G1113" t="s">
        <v>61</v>
      </c>
      <c r="H1113" t="s">
        <v>61</v>
      </c>
      <c r="I1113" t="s">
        <v>97</v>
      </c>
      <c r="J1113" t="s">
        <v>61</v>
      </c>
      <c r="K1113" t="s">
        <v>197</v>
      </c>
      <c r="L1113" s="18">
        <v>44403</v>
      </c>
      <c r="M1113">
        <v>20</v>
      </c>
      <c r="N1113">
        <v>20</v>
      </c>
      <c r="O1113" t="s">
        <v>258</v>
      </c>
      <c r="P1113">
        <v>7</v>
      </c>
      <c r="Q1113">
        <v>5</v>
      </c>
      <c r="R1113">
        <v>0</v>
      </c>
      <c r="S1113">
        <v>0</v>
      </c>
      <c r="T1113">
        <v>1</v>
      </c>
      <c r="U1113">
        <v>0</v>
      </c>
      <c r="V1113">
        <v>1</v>
      </c>
      <c r="W1113">
        <v>171.40199999999999</v>
      </c>
      <c r="X1113">
        <v>170.0496</v>
      </c>
      <c r="Y1113">
        <v>166.12960000000001</v>
      </c>
      <c r="Z1113">
        <v>165.45480000000001</v>
      </c>
      <c r="AA1113">
        <v>166.79320000000001</v>
      </c>
      <c r="AB1113">
        <v>167.0214</v>
      </c>
      <c r="AC1113">
        <v>188.19290000000001</v>
      </c>
      <c r="AD1113">
        <v>229.45580000000001</v>
      </c>
      <c r="AE1113">
        <v>249.23920000000001</v>
      </c>
      <c r="AF1113">
        <v>266.76440000000002</v>
      </c>
      <c r="AG1113">
        <v>302.28100000000001</v>
      </c>
      <c r="AH1113">
        <v>302.4896</v>
      </c>
      <c r="AI1113">
        <v>320.64760000000001</v>
      </c>
      <c r="AJ1113">
        <v>334.78480000000002</v>
      </c>
      <c r="AK1113">
        <v>323.6044</v>
      </c>
      <c r="AL1113">
        <v>320.97379999999998</v>
      </c>
      <c r="AM1113">
        <v>317.78039999999999</v>
      </c>
      <c r="AN1113">
        <v>328.03820000000002</v>
      </c>
      <c r="AO1113">
        <v>323.11020000000002</v>
      </c>
      <c r="AP1113">
        <v>291.47719999999998</v>
      </c>
      <c r="AQ1113">
        <v>262.0016</v>
      </c>
      <c r="AR1113">
        <v>210.37799999999999</v>
      </c>
      <c r="AS1113">
        <v>203.4186</v>
      </c>
      <c r="AT1113">
        <v>185.381</v>
      </c>
      <c r="AU1113">
        <v>64</v>
      </c>
      <c r="AV1113">
        <v>64.8</v>
      </c>
      <c r="AW1113">
        <v>62.6</v>
      </c>
      <c r="AX1113">
        <v>61.9</v>
      </c>
      <c r="AY1113">
        <v>60.8</v>
      </c>
      <c r="AZ1113">
        <v>60.1</v>
      </c>
      <c r="BA1113">
        <v>61.1</v>
      </c>
      <c r="BB1113">
        <v>62.1</v>
      </c>
      <c r="BC1113">
        <v>64.400000000000006</v>
      </c>
      <c r="BD1113">
        <v>68</v>
      </c>
      <c r="BE1113">
        <v>70.2</v>
      </c>
      <c r="BF1113">
        <v>70.099999999999994</v>
      </c>
      <c r="BG1113">
        <v>70.400000000000006</v>
      </c>
      <c r="BH1113">
        <v>73.2</v>
      </c>
      <c r="BI1113">
        <v>74.900000000000006</v>
      </c>
      <c r="BJ1113">
        <v>76.599999999999994</v>
      </c>
      <c r="BK1113">
        <v>78</v>
      </c>
      <c r="BL1113">
        <v>77.599999999999994</v>
      </c>
      <c r="BM1113">
        <v>75.5</v>
      </c>
      <c r="BN1113">
        <v>73.099999999999994</v>
      </c>
      <c r="BO1113">
        <v>68.8</v>
      </c>
      <c r="BP1113">
        <v>65.900000000000006</v>
      </c>
      <c r="BQ1113">
        <v>64.099999999999994</v>
      </c>
      <c r="BR1113">
        <v>62.9</v>
      </c>
      <c r="BS1113">
        <v>4.4895060000000004</v>
      </c>
      <c r="BT1113">
        <v>2.6510129999999998</v>
      </c>
      <c r="BU1113">
        <v>3.1027749999999998</v>
      </c>
      <c r="BV1113">
        <v>2.303995</v>
      </c>
      <c r="BW1113">
        <v>-0.69317099999999998</v>
      </c>
      <c r="BX1113">
        <v>1.7263599999999999</v>
      </c>
      <c r="BY1113">
        <v>-4.7647219999999999</v>
      </c>
      <c r="BZ1113">
        <v>-12.78424</v>
      </c>
      <c r="CA1113">
        <v>3.7429420000000002</v>
      </c>
      <c r="CB1113">
        <v>12.577629999999999</v>
      </c>
      <c r="CC1113">
        <v>13.812799999999999</v>
      </c>
      <c r="CD1113">
        <v>22.369669999999999</v>
      </c>
      <c r="CE1113">
        <v>20.63411</v>
      </c>
      <c r="CF1113">
        <v>19.179780000000001</v>
      </c>
      <c r="CG1113">
        <v>28.281189999999999</v>
      </c>
      <c r="CH1113">
        <v>29.986260000000001</v>
      </c>
      <c r="CI1113">
        <v>30.893540000000002</v>
      </c>
      <c r="CJ1113">
        <v>14.34281</v>
      </c>
      <c r="CK1113">
        <v>11.405239999999999</v>
      </c>
      <c r="CL1113">
        <v>20.454039999999999</v>
      </c>
      <c r="CM1113">
        <v>4.4970610000000004</v>
      </c>
      <c r="CN1113">
        <v>-4.6950010000000004</v>
      </c>
      <c r="CO1113">
        <v>-4.8327140000000002</v>
      </c>
      <c r="CP1113">
        <v>7.1765480000000004</v>
      </c>
      <c r="CQ1113">
        <v>10.183400000000001</v>
      </c>
      <c r="CR1113">
        <v>2.239522</v>
      </c>
      <c r="CS1113">
        <v>2.004562</v>
      </c>
      <c r="CT1113">
        <v>1.993465</v>
      </c>
      <c r="CU1113">
        <v>2.0547080000000002</v>
      </c>
      <c r="CV1113">
        <v>3.7226490000000001</v>
      </c>
      <c r="CW1113">
        <v>3.586757</v>
      </c>
      <c r="CX1113">
        <v>5.6075670000000004</v>
      </c>
      <c r="CY1113">
        <v>6.8931129999999996</v>
      </c>
      <c r="CZ1113">
        <v>11.06795</v>
      </c>
      <c r="DA1113">
        <v>11.747640000000001</v>
      </c>
      <c r="DB1113">
        <v>10.120039999999999</v>
      </c>
      <c r="DC1113">
        <v>14.65011</v>
      </c>
      <c r="DD1113">
        <v>16.727440000000001</v>
      </c>
      <c r="DE1113">
        <v>17.5274</v>
      </c>
      <c r="DF1113">
        <v>24.454499999999999</v>
      </c>
      <c r="DG1113">
        <v>23.175820000000002</v>
      </c>
      <c r="DH1113">
        <v>20.772549999999999</v>
      </c>
      <c r="DI1113">
        <v>21.61261</v>
      </c>
      <c r="DJ1113">
        <v>28.160779999999999</v>
      </c>
      <c r="DK1113">
        <v>27.94604</v>
      </c>
      <c r="DL1113">
        <v>21.693729999999999</v>
      </c>
      <c r="DM1113">
        <v>10.1599</v>
      </c>
      <c r="DN1113">
        <v>7.4959930000000004</v>
      </c>
      <c r="DO1113">
        <v>20</v>
      </c>
      <c r="DP1113">
        <v>20</v>
      </c>
    </row>
    <row r="1114" spans="1:122" hidden="1" x14ac:dyDescent="0.25">
      <c r="A1114" t="str">
        <f t="shared" si="17"/>
        <v>Industry_Type-1. Agriculture, Mining &amp; Construction_All CBP_44403</v>
      </c>
      <c r="B1114" t="s">
        <v>62</v>
      </c>
      <c r="C1114" t="s">
        <v>211</v>
      </c>
      <c r="D1114" t="s">
        <v>61</v>
      </c>
      <c r="E1114" t="s">
        <v>61</v>
      </c>
      <c r="F1114" t="s">
        <v>61</v>
      </c>
      <c r="G1114" t="s">
        <v>30</v>
      </c>
      <c r="H1114" t="s">
        <v>61</v>
      </c>
      <c r="I1114" t="s">
        <v>61</v>
      </c>
      <c r="J1114" t="s">
        <v>61</v>
      </c>
      <c r="K1114" t="s">
        <v>197</v>
      </c>
      <c r="L1114" s="18">
        <v>44403</v>
      </c>
      <c r="M1114">
        <v>20</v>
      </c>
      <c r="N1114">
        <v>20</v>
      </c>
      <c r="O1114" t="s">
        <v>258</v>
      </c>
      <c r="P1114">
        <v>2</v>
      </c>
      <c r="Q1114">
        <v>0</v>
      </c>
      <c r="R1114">
        <v>0</v>
      </c>
      <c r="S1114">
        <v>0</v>
      </c>
      <c r="T1114">
        <v>1</v>
      </c>
      <c r="U1114">
        <v>0</v>
      </c>
      <c r="V1114">
        <v>1</v>
      </c>
      <c r="W1114">
        <v>0</v>
      </c>
      <c r="X1114">
        <v>0</v>
      </c>
      <c r="Y1114">
        <v>0</v>
      </c>
      <c r="Z1114">
        <v>0</v>
      </c>
      <c r="AA1114">
        <v>0</v>
      </c>
      <c r="AB1114">
        <v>0</v>
      </c>
      <c r="AC1114">
        <v>0</v>
      </c>
      <c r="AD1114">
        <v>0</v>
      </c>
      <c r="AE1114">
        <v>0</v>
      </c>
      <c r="AF1114">
        <v>0</v>
      </c>
      <c r="AG1114">
        <v>0</v>
      </c>
      <c r="AH1114">
        <v>0</v>
      </c>
      <c r="AI1114">
        <v>0</v>
      </c>
      <c r="AJ1114">
        <v>0</v>
      </c>
      <c r="AK1114">
        <v>0</v>
      </c>
      <c r="AL1114">
        <v>0</v>
      </c>
      <c r="AM1114">
        <v>0</v>
      </c>
      <c r="AN1114">
        <v>0</v>
      </c>
      <c r="AO1114">
        <v>0</v>
      </c>
      <c r="AP1114">
        <v>0</v>
      </c>
      <c r="AQ1114">
        <v>0</v>
      </c>
      <c r="AR1114">
        <v>0</v>
      </c>
      <c r="AS1114">
        <v>0</v>
      </c>
      <c r="AT1114">
        <v>0</v>
      </c>
      <c r="AU1114">
        <v>0</v>
      </c>
      <c r="AV1114">
        <v>0</v>
      </c>
      <c r="AW1114">
        <v>0</v>
      </c>
      <c r="AX1114">
        <v>0</v>
      </c>
      <c r="AY1114">
        <v>0</v>
      </c>
      <c r="AZ1114">
        <v>0</v>
      </c>
      <c r="BA1114">
        <v>0</v>
      </c>
      <c r="BB1114">
        <v>0</v>
      </c>
      <c r="BC1114">
        <v>0</v>
      </c>
      <c r="BD1114">
        <v>0</v>
      </c>
      <c r="BE1114">
        <v>0</v>
      </c>
      <c r="BF1114">
        <v>0</v>
      </c>
      <c r="BG1114">
        <v>0</v>
      </c>
      <c r="BH1114">
        <v>0</v>
      </c>
      <c r="BI1114">
        <v>0</v>
      </c>
      <c r="BJ1114">
        <v>0</v>
      </c>
      <c r="BK1114">
        <v>0</v>
      </c>
      <c r="BL1114">
        <v>0</v>
      </c>
      <c r="BM1114">
        <v>0</v>
      </c>
      <c r="BN1114">
        <v>0</v>
      </c>
      <c r="BO1114">
        <v>0</v>
      </c>
      <c r="BP1114">
        <v>0</v>
      </c>
      <c r="BQ1114">
        <v>0</v>
      </c>
      <c r="BR1114">
        <v>0</v>
      </c>
      <c r="BS1114">
        <v>0</v>
      </c>
      <c r="BT1114">
        <v>0</v>
      </c>
      <c r="BU1114">
        <v>0</v>
      </c>
      <c r="BV1114">
        <v>0</v>
      </c>
      <c r="BW1114">
        <v>0</v>
      </c>
      <c r="BX1114">
        <v>0</v>
      </c>
      <c r="BY1114">
        <v>0</v>
      </c>
      <c r="BZ1114">
        <v>0</v>
      </c>
      <c r="CA1114">
        <v>0</v>
      </c>
      <c r="CB1114">
        <v>0</v>
      </c>
      <c r="CC1114">
        <v>0</v>
      </c>
      <c r="CD1114">
        <v>0</v>
      </c>
      <c r="CE1114">
        <v>0</v>
      </c>
      <c r="CF1114">
        <v>0</v>
      </c>
      <c r="CG1114">
        <v>0</v>
      </c>
      <c r="CH1114">
        <v>0</v>
      </c>
      <c r="CI1114">
        <v>0</v>
      </c>
      <c r="CJ1114">
        <v>0</v>
      </c>
      <c r="CK1114">
        <v>0</v>
      </c>
      <c r="CL1114">
        <v>0</v>
      </c>
      <c r="CM1114">
        <v>0</v>
      </c>
      <c r="CN1114">
        <v>0</v>
      </c>
      <c r="CO1114">
        <v>0</v>
      </c>
      <c r="CP1114">
        <v>0</v>
      </c>
      <c r="CQ1114">
        <v>0</v>
      </c>
      <c r="CR1114">
        <v>0</v>
      </c>
      <c r="CS1114">
        <v>0</v>
      </c>
      <c r="CT1114">
        <v>0</v>
      </c>
      <c r="CU1114">
        <v>0</v>
      </c>
      <c r="CV1114">
        <v>0</v>
      </c>
      <c r="CW1114">
        <v>0</v>
      </c>
      <c r="CX1114">
        <v>0</v>
      </c>
      <c r="CY1114">
        <v>0</v>
      </c>
      <c r="CZ1114">
        <v>0</v>
      </c>
      <c r="DA1114">
        <v>0</v>
      </c>
      <c r="DB1114">
        <v>0</v>
      </c>
      <c r="DC1114">
        <v>0</v>
      </c>
      <c r="DD1114">
        <v>0</v>
      </c>
      <c r="DE1114">
        <v>0</v>
      </c>
      <c r="DF1114">
        <v>0</v>
      </c>
      <c r="DG1114">
        <v>0</v>
      </c>
      <c r="DH1114">
        <v>0</v>
      </c>
      <c r="DI1114">
        <v>0</v>
      </c>
      <c r="DJ1114">
        <v>0</v>
      </c>
      <c r="DK1114">
        <v>0</v>
      </c>
      <c r="DL1114">
        <v>0</v>
      </c>
      <c r="DM1114">
        <v>0</v>
      </c>
      <c r="DN1114">
        <v>0</v>
      </c>
      <c r="DO1114">
        <v>20</v>
      </c>
      <c r="DP1114">
        <v>20</v>
      </c>
    </row>
    <row r="1115" spans="1:122" hidden="1" x14ac:dyDescent="0.25">
      <c r="A1115" t="str">
        <f t="shared" si="17"/>
        <v>Aggregator-Blue Zone Resources, LLC_All CBP_44403</v>
      </c>
      <c r="B1115" t="s">
        <v>62</v>
      </c>
      <c r="C1115" t="s">
        <v>261</v>
      </c>
      <c r="D1115" t="s">
        <v>61</v>
      </c>
      <c r="E1115" t="s">
        <v>61</v>
      </c>
      <c r="F1115" t="s">
        <v>262</v>
      </c>
      <c r="G1115" t="s">
        <v>61</v>
      </c>
      <c r="H1115" t="s">
        <v>61</v>
      </c>
      <c r="I1115" t="s">
        <v>61</v>
      </c>
      <c r="J1115" t="s">
        <v>61</v>
      </c>
      <c r="K1115" t="s">
        <v>197</v>
      </c>
      <c r="L1115" s="18">
        <v>44403</v>
      </c>
      <c r="M1115">
        <v>20</v>
      </c>
      <c r="N1115">
        <v>20</v>
      </c>
      <c r="O1115" t="s">
        <v>258</v>
      </c>
      <c r="P1115">
        <v>3</v>
      </c>
      <c r="Q1115">
        <v>1</v>
      </c>
      <c r="R1115">
        <v>0</v>
      </c>
      <c r="S1115">
        <v>0</v>
      </c>
      <c r="T1115">
        <v>1</v>
      </c>
      <c r="U1115">
        <v>0</v>
      </c>
      <c r="V1115">
        <v>1</v>
      </c>
      <c r="W1115">
        <v>330.48</v>
      </c>
      <c r="X1115">
        <v>327.84</v>
      </c>
      <c r="Y1115">
        <v>319.2</v>
      </c>
      <c r="Z1115">
        <v>318</v>
      </c>
      <c r="AA1115">
        <v>320.64</v>
      </c>
      <c r="AB1115">
        <v>318.95999999999998</v>
      </c>
      <c r="AC1115">
        <v>363.36</v>
      </c>
      <c r="AD1115">
        <v>382.56</v>
      </c>
      <c r="AE1115">
        <v>405.12</v>
      </c>
      <c r="AF1115">
        <v>429.84</v>
      </c>
      <c r="AG1115">
        <v>424.32</v>
      </c>
      <c r="AH1115">
        <v>432.72</v>
      </c>
      <c r="AI1115">
        <v>465.84</v>
      </c>
      <c r="AJ1115">
        <v>481.68</v>
      </c>
      <c r="AK1115">
        <v>462.24</v>
      </c>
      <c r="AL1115">
        <v>441.36</v>
      </c>
      <c r="AM1115">
        <v>422.16</v>
      </c>
      <c r="AN1115">
        <v>435.12</v>
      </c>
      <c r="AO1115">
        <v>425.04</v>
      </c>
      <c r="AP1115">
        <v>404.88</v>
      </c>
      <c r="AQ1115">
        <v>395.28</v>
      </c>
      <c r="AR1115">
        <v>409.92</v>
      </c>
      <c r="AS1115">
        <v>398.64</v>
      </c>
      <c r="AT1115">
        <v>360</v>
      </c>
      <c r="AU1115">
        <v>61</v>
      </c>
      <c r="AV1115">
        <v>60</v>
      </c>
      <c r="AW1115">
        <v>59</v>
      </c>
      <c r="AX1115">
        <v>59.5</v>
      </c>
      <c r="AY1115">
        <v>59</v>
      </c>
      <c r="AZ1115">
        <v>59.5</v>
      </c>
      <c r="BA1115">
        <v>60.5</v>
      </c>
      <c r="BB1115">
        <v>61.5</v>
      </c>
      <c r="BC1115">
        <v>62</v>
      </c>
      <c r="BD1115">
        <v>63.5</v>
      </c>
      <c r="BE1115">
        <v>64.5</v>
      </c>
      <c r="BF1115">
        <v>65</v>
      </c>
      <c r="BG1115">
        <v>66.5</v>
      </c>
      <c r="BH1115">
        <v>69</v>
      </c>
      <c r="BI1115">
        <v>71</v>
      </c>
      <c r="BJ1115">
        <v>71.5</v>
      </c>
      <c r="BK1115">
        <v>70.5</v>
      </c>
      <c r="BL1115">
        <v>69.5</v>
      </c>
      <c r="BM1115">
        <v>68</v>
      </c>
      <c r="BN1115">
        <v>68</v>
      </c>
      <c r="BO1115">
        <v>65.5</v>
      </c>
      <c r="BP1115">
        <v>63.5</v>
      </c>
      <c r="BQ1115">
        <v>62</v>
      </c>
      <c r="BR1115">
        <v>62</v>
      </c>
      <c r="BS1115">
        <v>9.6651760000000007</v>
      </c>
      <c r="BT1115">
        <v>3.9510040000000002</v>
      </c>
      <c r="BU1115">
        <v>5.3472520000000001</v>
      </c>
      <c r="BV1115">
        <v>3.4452669999999999</v>
      </c>
      <c r="BW1115">
        <v>-2.6973500000000001</v>
      </c>
      <c r="BX1115">
        <v>5.7103270000000004</v>
      </c>
      <c r="BY1115">
        <v>-8.4966200000000001</v>
      </c>
      <c r="BZ1115">
        <v>-11.70557</v>
      </c>
      <c r="CA1115">
        <v>2.5664980000000002</v>
      </c>
      <c r="CB1115">
        <v>14.005100000000001</v>
      </c>
      <c r="CC1115">
        <v>24.290590000000002</v>
      </c>
      <c r="CD1115">
        <v>29.47728</v>
      </c>
      <c r="CE1115">
        <v>16.131640000000001</v>
      </c>
      <c r="CF1115">
        <v>15.72034</v>
      </c>
      <c r="CG1115">
        <v>31.104810000000001</v>
      </c>
      <c r="CH1115">
        <v>46.085450000000002</v>
      </c>
      <c r="CI1115">
        <v>57.018680000000003</v>
      </c>
      <c r="CJ1115">
        <v>34.674639999999997</v>
      </c>
      <c r="CK1115">
        <v>34.80894</v>
      </c>
      <c r="CL1115">
        <v>25.08371</v>
      </c>
      <c r="CM1115">
        <v>-0.48966979999999999</v>
      </c>
      <c r="CN1115">
        <v>-20.711839999999999</v>
      </c>
      <c r="CO1115">
        <v>-13.242229999999999</v>
      </c>
      <c r="CP1115">
        <v>15.44387</v>
      </c>
      <c r="CQ1115">
        <v>44.948230000000002</v>
      </c>
      <c r="CR1115">
        <v>8.5421530000000008</v>
      </c>
      <c r="CS1115">
        <v>7.4600109999999997</v>
      </c>
      <c r="CT1115">
        <v>7.4181749999999997</v>
      </c>
      <c r="CU1115">
        <v>7.6898280000000003</v>
      </c>
      <c r="CV1115">
        <v>12.1045</v>
      </c>
      <c r="CW1115">
        <v>6.3021880000000001</v>
      </c>
      <c r="CX1115">
        <v>3.3132549999999998</v>
      </c>
      <c r="CY1115">
        <v>7.0877290000000004</v>
      </c>
      <c r="CZ1115">
        <v>29.136189999999999</v>
      </c>
      <c r="DA1115">
        <v>36.005870000000002</v>
      </c>
      <c r="DB1115">
        <v>37.077480000000001</v>
      </c>
      <c r="DC1115">
        <v>53.919649999999997</v>
      </c>
      <c r="DD1115">
        <v>63.709580000000003</v>
      </c>
      <c r="DE1115">
        <v>70.489019999999996</v>
      </c>
      <c r="DF1115">
        <v>102.0314</v>
      </c>
      <c r="DG1115">
        <v>94.499399999999994</v>
      </c>
      <c r="DH1115">
        <v>82.744640000000004</v>
      </c>
      <c r="DI1115">
        <v>77.310360000000003</v>
      </c>
      <c r="DJ1115">
        <v>59.7836</v>
      </c>
      <c r="DK1115">
        <v>46.935859999999998</v>
      </c>
      <c r="DL1115">
        <v>46.225810000000003</v>
      </c>
      <c r="DM1115">
        <v>37.963920000000002</v>
      </c>
      <c r="DN1115">
        <v>32.552689999999998</v>
      </c>
      <c r="DO1115">
        <v>20</v>
      </c>
      <c r="DP1115">
        <v>20</v>
      </c>
    </row>
    <row r="1116" spans="1:122" hidden="1" x14ac:dyDescent="0.25">
      <c r="A1116" t="str">
        <f t="shared" si="17"/>
        <v>Size_Grp-Below 20 kW_All CBP_44403</v>
      </c>
      <c r="B1116" t="s">
        <v>62</v>
      </c>
      <c r="C1116" t="s">
        <v>259</v>
      </c>
      <c r="D1116" t="s">
        <v>61</v>
      </c>
      <c r="E1116" t="s">
        <v>61</v>
      </c>
      <c r="F1116" t="s">
        <v>61</v>
      </c>
      <c r="G1116" t="s">
        <v>61</v>
      </c>
      <c r="H1116" t="s">
        <v>61</v>
      </c>
      <c r="I1116" t="s">
        <v>61</v>
      </c>
      <c r="J1116" t="s">
        <v>260</v>
      </c>
      <c r="K1116" t="s">
        <v>197</v>
      </c>
      <c r="L1116" s="18">
        <v>44403</v>
      </c>
      <c r="M1116">
        <v>20</v>
      </c>
      <c r="N1116">
        <v>20</v>
      </c>
      <c r="O1116" t="s">
        <v>258</v>
      </c>
      <c r="P1116">
        <v>2</v>
      </c>
      <c r="Q1116">
        <v>2</v>
      </c>
      <c r="R1116">
        <v>0</v>
      </c>
      <c r="S1116">
        <v>0</v>
      </c>
      <c r="T1116">
        <v>1</v>
      </c>
      <c r="U1116">
        <v>0</v>
      </c>
      <c r="V1116">
        <v>1</v>
      </c>
      <c r="W1116">
        <v>2.3079999999999998</v>
      </c>
      <c r="X1116">
        <v>2.3029999999999999</v>
      </c>
      <c r="Y1116">
        <v>2.2989999999999999</v>
      </c>
      <c r="Z1116">
        <v>2.2989999999999999</v>
      </c>
      <c r="AA1116">
        <v>2.2959999999999998</v>
      </c>
      <c r="AB1116">
        <v>2.298</v>
      </c>
      <c r="AC1116">
        <v>2.2974999999999999</v>
      </c>
      <c r="AD1116">
        <v>17.141999999999999</v>
      </c>
      <c r="AE1116">
        <v>12.504</v>
      </c>
      <c r="AF1116">
        <v>13.436999999999999</v>
      </c>
      <c r="AG1116">
        <v>19.597000000000001</v>
      </c>
      <c r="AH1116">
        <v>19.742000000000001</v>
      </c>
      <c r="AI1116">
        <v>19.445</v>
      </c>
      <c r="AJ1116">
        <v>20.317</v>
      </c>
      <c r="AK1116">
        <v>20.59</v>
      </c>
      <c r="AL1116">
        <v>23.971</v>
      </c>
      <c r="AM1116">
        <v>25.893000000000001</v>
      </c>
      <c r="AN1116">
        <v>28.273</v>
      </c>
      <c r="AO1116">
        <v>27.065000000000001</v>
      </c>
      <c r="AP1116">
        <v>19.728999999999999</v>
      </c>
      <c r="AQ1116">
        <v>13.263</v>
      </c>
      <c r="AR1116">
        <v>2.3519999999999999</v>
      </c>
      <c r="AS1116">
        <v>2.3140000000000001</v>
      </c>
      <c r="AT1116">
        <v>2.31</v>
      </c>
      <c r="AU1116">
        <v>66</v>
      </c>
      <c r="AV1116">
        <v>68</v>
      </c>
      <c r="AW1116">
        <v>65</v>
      </c>
      <c r="AX1116">
        <v>63.5</v>
      </c>
      <c r="AY1116">
        <v>62</v>
      </c>
      <c r="AZ1116">
        <v>60.5</v>
      </c>
      <c r="BA1116">
        <v>61.5</v>
      </c>
      <c r="BB1116">
        <v>62.5</v>
      </c>
      <c r="BC1116">
        <v>66</v>
      </c>
      <c r="BD1116">
        <v>71</v>
      </c>
      <c r="BE1116">
        <v>74</v>
      </c>
      <c r="BF1116">
        <v>73.5</v>
      </c>
      <c r="BG1116">
        <v>73</v>
      </c>
      <c r="BH1116">
        <v>76</v>
      </c>
      <c r="BI1116">
        <v>77.5</v>
      </c>
      <c r="BJ1116">
        <v>80</v>
      </c>
      <c r="BK1116">
        <v>83</v>
      </c>
      <c r="BL1116">
        <v>83</v>
      </c>
      <c r="BM1116">
        <v>80.5</v>
      </c>
      <c r="BN1116">
        <v>76.5</v>
      </c>
      <c r="BO1116">
        <v>71</v>
      </c>
      <c r="BP1116">
        <v>67.5</v>
      </c>
      <c r="BQ1116">
        <v>65.5</v>
      </c>
      <c r="BR1116">
        <v>63.5</v>
      </c>
      <c r="BS1116">
        <v>-0.15073329999999999</v>
      </c>
      <c r="BT1116">
        <v>0.11209239999999999</v>
      </c>
      <c r="BU1116">
        <v>0.115893</v>
      </c>
      <c r="BV1116">
        <v>0.1140509</v>
      </c>
      <c r="BW1116">
        <v>0.1005553</v>
      </c>
      <c r="BX1116">
        <v>0.1290123</v>
      </c>
      <c r="BY1116">
        <v>0.13469619999999999</v>
      </c>
      <c r="BZ1116">
        <v>-2.1979860000000002</v>
      </c>
      <c r="CA1116">
        <v>0.77035980000000004</v>
      </c>
      <c r="CB1116">
        <v>0.70564459999999996</v>
      </c>
      <c r="CC1116">
        <v>-0.19961789999999999</v>
      </c>
      <c r="CD1116">
        <v>1.852625</v>
      </c>
      <c r="CE1116">
        <v>4.1744719999999997</v>
      </c>
      <c r="CF1116">
        <v>4.847315</v>
      </c>
      <c r="CG1116">
        <v>4.6951580000000002</v>
      </c>
      <c r="CH1116">
        <v>2.2309019999999999</v>
      </c>
      <c r="CI1116">
        <v>0.82245729999999995</v>
      </c>
      <c r="CJ1116">
        <v>-2.0271319999999999</v>
      </c>
      <c r="CK1116">
        <v>-1.845639</v>
      </c>
      <c r="CL1116">
        <v>4.0004879999999998</v>
      </c>
      <c r="CM1116">
        <v>1.054899</v>
      </c>
      <c r="CN1116">
        <v>0.51983729999999995</v>
      </c>
      <c r="CO1116">
        <v>-0.11117489999999999</v>
      </c>
      <c r="CP1116">
        <v>-0.12981889999999999</v>
      </c>
      <c r="CQ1116">
        <v>3.0011099999999999E-2</v>
      </c>
      <c r="CR1116">
        <v>3.7978E-3</v>
      </c>
      <c r="CS1116">
        <v>3.7902000000000001E-3</v>
      </c>
      <c r="CT1116">
        <v>3.7875999999999999E-3</v>
      </c>
      <c r="CU1116">
        <v>3.8135999999999999E-3</v>
      </c>
      <c r="CV1116">
        <v>3.9392999999999997E-3</v>
      </c>
      <c r="CW1116">
        <v>3.7881999999999998E-3</v>
      </c>
      <c r="CX1116">
        <v>0.86310949999999997</v>
      </c>
      <c r="CY1116">
        <v>0.49776090000000001</v>
      </c>
      <c r="CZ1116">
        <v>0.96486430000000001</v>
      </c>
      <c r="DA1116">
        <v>0.83954490000000004</v>
      </c>
      <c r="DB1116">
        <v>0.55457239999999997</v>
      </c>
      <c r="DC1116">
        <v>0.83091420000000005</v>
      </c>
      <c r="DD1116">
        <v>0.66892609999999997</v>
      </c>
      <c r="DE1116">
        <v>0.57474119999999995</v>
      </c>
      <c r="DF1116">
        <v>0.56742950000000003</v>
      </c>
      <c r="DG1116">
        <v>0.72416510000000001</v>
      </c>
      <c r="DH1116">
        <v>0.67812269999999997</v>
      </c>
      <c r="DI1116">
        <v>0.96767199999999998</v>
      </c>
      <c r="DJ1116">
        <v>1.9061300000000001</v>
      </c>
      <c r="DK1116">
        <v>1.5307580000000001</v>
      </c>
      <c r="DL1116">
        <v>0.55313460000000003</v>
      </c>
      <c r="DM1116">
        <v>1.89328E-2</v>
      </c>
      <c r="DN1116">
        <v>2.1805700000000001E-2</v>
      </c>
      <c r="DO1116">
        <v>20</v>
      </c>
      <c r="DP1116">
        <v>20</v>
      </c>
    </row>
    <row r="1117" spans="1:122" hidden="1" x14ac:dyDescent="0.25">
      <c r="A1117" t="str">
        <f t="shared" si="17"/>
        <v>Industry_Type-7. Institutional/Government_All CBP_44403</v>
      </c>
      <c r="B1117" t="s">
        <v>62</v>
      </c>
      <c r="C1117" t="s">
        <v>208</v>
      </c>
      <c r="D1117" t="s">
        <v>61</v>
      </c>
      <c r="E1117" t="s">
        <v>61</v>
      </c>
      <c r="F1117" t="s">
        <v>61</v>
      </c>
      <c r="G1117" t="s">
        <v>35</v>
      </c>
      <c r="H1117" t="s">
        <v>61</v>
      </c>
      <c r="I1117" t="s">
        <v>61</v>
      </c>
      <c r="J1117" t="s">
        <v>61</v>
      </c>
      <c r="K1117" t="s">
        <v>197</v>
      </c>
      <c r="L1117" s="18">
        <v>44403</v>
      </c>
      <c r="M1117">
        <v>20</v>
      </c>
      <c r="N1117">
        <v>20</v>
      </c>
      <c r="O1117" t="s">
        <v>258</v>
      </c>
      <c r="P1117">
        <v>4</v>
      </c>
      <c r="Q1117">
        <v>4</v>
      </c>
      <c r="R1117">
        <v>0</v>
      </c>
      <c r="S1117">
        <v>0</v>
      </c>
      <c r="T1117">
        <v>1</v>
      </c>
      <c r="U1117">
        <v>0</v>
      </c>
      <c r="V1117">
        <v>1</v>
      </c>
      <c r="W1117">
        <v>12.27</v>
      </c>
      <c r="X1117">
        <v>12.183999999999999</v>
      </c>
      <c r="Y1117">
        <v>12.263999999999999</v>
      </c>
      <c r="Z1117">
        <v>12.182</v>
      </c>
      <c r="AA1117">
        <v>12.257999999999999</v>
      </c>
      <c r="AB1117">
        <v>12.981</v>
      </c>
      <c r="AC1117">
        <v>13.3035</v>
      </c>
      <c r="AD1117">
        <v>36.377000000000002</v>
      </c>
      <c r="AE1117">
        <v>42.988</v>
      </c>
      <c r="AF1117">
        <v>47.265999999999998</v>
      </c>
      <c r="AG1117">
        <v>74.474999999999994</v>
      </c>
      <c r="AH1117">
        <v>71.823999999999998</v>
      </c>
      <c r="AI1117">
        <v>73.754000000000005</v>
      </c>
      <c r="AJ1117">
        <v>78.572000000000003</v>
      </c>
      <c r="AK1117">
        <v>77.066000000000003</v>
      </c>
      <c r="AL1117">
        <v>82.147000000000006</v>
      </c>
      <c r="AM1117">
        <v>86.266000000000005</v>
      </c>
      <c r="AN1117">
        <v>89.272999999999996</v>
      </c>
      <c r="AO1117">
        <v>89.113</v>
      </c>
      <c r="AP1117">
        <v>73.238</v>
      </c>
      <c r="AQ1117">
        <v>55.384</v>
      </c>
      <c r="AR1117">
        <v>13.63</v>
      </c>
      <c r="AS1117">
        <v>12.419</v>
      </c>
      <c r="AT1117">
        <v>12.414999999999999</v>
      </c>
      <c r="AU1117">
        <v>64.75</v>
      </c>
      <c r="AV1117">
        <v>66</v>
      </c>
      <c r="AW1117">
        <v>63.5</v>
      </c>
      <c r="AX1117">
        <v>62.5</v>
      </c>
      <c r="AY1117">
        <v>61.25</v>
      </c>
      <c r="AZ1117">
        <v>60.25</v>
      </c>
      <c r="BA1117">
        <v>61.25</v>
      </c>
      <c r="BB1117">
        <v>62.25</v>
      </c>
      <c r="BC1117">
        <v>65</v>
      </c>
      <c r="BD1117">
        <v>69.125</v>
      </c>
      <c r="BE1117">
        <v>71.625</v>
      </c>
      <c r="BF1117">
        <v>71.375</v>
      </c>
      <c r="BG1117">
        <v>71.375</v>
      </c>
      <c r="BH1117">
        <v>74.25</v>
      </c>
      <c r="BI1117">
        <v>75.875</v>
      </c>
      <c r="BJ1117">
        <v>77.875</v>
      </c>
      <c r="BK1117">
        <v>79.875</v>
      </c>
      <c r="BL1117">
        <v>79.625</v>
      </c>
      <c r="BM1117">
        <v>77.375</v>
      </c>
      <c r="BN1117">
        <v>74.375</v>
      </c>
      <c r="BO1117">
        <v>69.625</v>
      </c>
      <c r="BP1117">
        <v>66.5</v>
      </c>
      <c r="BQ1117">
        <v>64.625</v>
      </c>
      <c r="BR1117">
        <v>63.125</v>
      </c>
      <c r="BS1117">
        <v>-1.49353E-2</v>
      </c>
      <c r="BT1117">
        <v>0.57657950000000002</v>
      </c>
      <c r="BU1117">
        <v>0.43385040000000002</v>
      </c>
      <c r="BV1117">
        <v>0.49728879999999998</v>
      </c>
      <c r="BW1117">
        <v>0.40399439999999998</v>
      </c>
      <c r="BX1117">
        <v>-0.67032789999999998</v>
      </c>
      <c r="BY1117">
        <v>-0.57116630000000002</v>
      </c>
      <c r="BZ1117">
        <v>-5.229743</v>
      </c>
      <c r="CA1117">
        <v>1.818031</v>
      </c>
      <c r="CB1117">
        <v>4.3156590000000001</v>
      </c>
      <c r="CC1117">
        <v>1.7694220000000001</v>
      </c>
      <c r="CD1117">
        <v>6.1525730000000003</v>
      </c>
      <c r="CE1117">
        <v>9.3614379999999997</v>
      </c>
      <c r="CF1117">
        <v>8.4597280000000001</v>
      </c>
      <c r="CG1117">
        <v>9.8325809999999993</v>
      </c>
      <c r="CH1117">
        <v>6.0569439999999997</v>
      </c>
      <c r="CI1117">
        <v>3.060594</v>
      </c>
      <c r="CJ1117">
        <v>-1.313347</v>
      </c>
      <c r="CK1117">
        <v>-3.4563820000000001</v>
      </c>
      <c r="CL1117">
        <v>6.2487940000000002</v>
      </c>
      <c r="CM1117">
        <v>3.37541</v>
      </c>
      <c r="CN1117">
        <v>3.5503740000000001</v>
      </c>
      <c r="CO1117">
        <v>0.96213919999999997</v>
      </c>
      <c r="CP1117">
        <v>-2.1851599999999999E-2</v>
      </c>
      <c r="CQ1117">
        <v>0.20136680000000001</v>
      </c>
      <c r="CR1117">
        <v>0.1934852</v>
      </c>
      <c r="CS1117">
        <v>0.19384560000000001</v>
      </c>
      <c r="CT1117">
        <v>0.19283210000000001</v>
      </c>
      <c r="CU1117">
        <v>0.19389480000000001</v>
      </c>
      <c r="CV1117">
        <v>0.55436609999999997</v>
      </c>
      <c r="CW1117">
        <v>1.1297349999999999</v>
      </c>
      <c r="CX1117">
        <v>2.492864</v>
      </c>
      <c r="CY1117">
        <v>2.7293690000000002</v>
      </c>
      <c r="CZ1117">
        <v>2.4095599999999999</v>
      </c>
      <c r="DA1117">
        <v>1.9930429999999999</v>
      </c>
      <c r="DB1117">
        <v>1.0435680000000001</v>
      </c>
      <c r="DC1117">
        <v>1.4834719999999999</v>
      </c>
      <c r="DD1117">
        <v>1.4555640000000001</v>
      </c>
      <c r="DE1117">
        <v>1.110439</v>
      </c>
      <c r="DF1117">
        <v>1.1399649999999999</v>
      </c>
      <c r="DG1117">
        <v>1.3244659999999999</v>
      </c>
      <c r="DH1117">
        <v>1.4043920000000001</v>
      </c>
      <c r="DI1117">
        <v>2.436801</v>
      </c>
      <c r="DJ1117">
        <v>7.725123</v>
      </c>
      <c r="DK1117">
        <v>9.0430879999999991</v>
      </c>
      <c r="DL1117">
        <v>5.9320269999999997</v>
      </c>
      <c r="DM1117">
        <v>0.96540870000000001</v>
      </c>
      <c r="DN1117">
        <v>0.2075205</v>
      </c>
      <c r="DO1117">
        <v>20</v>
      </c>
      <c r="DP1117">
        <v>20</v>
      </c>
    </row>
    <row r="1118" spans="1:122" hidden="1" x14ac:dyDescent="0.25">
      <c r="A1118" t="str">
        <f t="shared" si="17"/>
        <v>Size_Grp-20 to 199.99 kW_All CBP_44403</v>
      </c>
      <c r="B1118" t="s">
        <v>62</v>
      </c>
      <c r="C1118" t="s">
        <v>201</v>
      </c>
      <c r="D1118" t="s">
        <v>61</v>
      </c>
      <c r="E1118" t="s">
        <v>61</v>
      </c>
      <c r="F1118" t="s">
        <v>61</v>
      </c>
      <c r="G1118" t="s">
        <v>61</v>
      </c>
      <c r="H1118" t="s">
        <v>61</v>
      </c>
      <c r="I1118" t="s">
        <v>61</v>
      </c>
      <c r="J1118" t="s">
        <v>101</v>
      </c>
      <c r="K1118" t="s">
        <v>197</v>
      </c>
      <c r="L1118" s="18">
        <v>44403</v>
      </c>
      <c r="M1118">
        <v>20</v>
      </c>
      <c r="N1118">
        <v>20</v>
      </c>
      <c r="O1118" t="s">
        <v>258</v>
      </c>
      <c r="P1118">
        <v>3</v>
      </c>
      <c r="Q1118">
        <v>3</v>
      </c>
      <c r="R1118">
        <v>0</v>
      </c>
      <c r="S1118">
        <v>0</v>
      </c>
      <c r="T1118">
        <v>1</v>
      </c>
      <c r="U1118">
        <v>0</v>
      </c>
      <c r="V1118">
        <v>1</v>
      </c>
      <c r="W1118">
        <v>120.122</v>
      </c>
      <c r="X1118">
        <v>119.161</v>
      </c>
      <c r="Y1118">
        <v>116.36499999999999</v>
      </c>
      <c r="Z1118">
        <v>115.883</v>
      </c>
      <c r="AA1118">
        <v>116.842</v>
      </c>
      <c r="AB1118">
        <v>117.003</v>
      </c>
      <c r="AC1118">
        <v>132.126</v>
      </c>
      <c r="AD1118">
        <v>146.755</v>
      </c>
      <c r="AE1118">
        <v>165.524</v>
      </c>
      <c r="AF1118">
        <v>177.10900000000001</v>
      </c>
      <c r="AG1118">
        <v>196.31800000000001</v>
      </c>
      <c r="AH1118">
        <v>196.322</v>
      </c>
      <c r="AI1118">
        <v>209.589</v>
      </c>
      <c r="AJ1118">
        <v>218.815</v>
      </c>
      <c r="AK1118">
        <v>210.55600000000001</v>
      </c>
      <c r="AL1118">
        <v>205.29599999999999</v>
      </c>
      <c r="AM1118">
        <v>201.09299999999999</v>
      </c>
      <c r="AN1118">
        <v>206.04</v>
      </c>
      <c r="AO1118">
        <v>203.72800000000001</v>
      </c>
      <c r="AP1118">
        <v>188.46899999999999</v>
      </c>
      <c r="AQ1118">
        <v>173.881</v>
      </c>
      <c r="AR1118">
        <v>147.91800000000001</v>
      </c>
      <c r="AS1118">
        <v>142.98500000000001</v>
      </c>
      <c r="AT1118">
        <v>130.10499999999999</v>
      </c>
      <c r="AU1118">
        <v>62.666666999999997</v>
      </c>
      <c r="AV1118">
        <v>62.666666999999997</v>
      </c>
      <c r="AW1118">
        <v>61</v>
      </c>
      <c r="AX1118">
        <v>60.833333000000003</v>
      </c>
      <c r="AY1118">
        <v>60</v>
      </c>
      <c r="AZ1118">
        <v>59.833333000000003</v>
      </c>
      <c r="BA1118">
        <v>60.833333000000003</v>
      </c>
      <c r="BB1118">
        <v>61.833333000000003</v>
      </c>
      <c r="BC1118">
        <v>63.333333000000003</v>
      </c>
      <c r="BD1118">
        <v>66</v>
      </c>
      <c r="BE1118">
        <v>67.666667000000004</v>
      </c>
      <c r="BF1118">
        <v>67.833332999999996</v>
      </c>
      <c r="BG1118">
        <v>68.666667000000004</v>
      </c>
      <c r="BH1118">
        <v>71.333332999999996</v>
      </c>
      <c r="BI1118">
        <v>73.166667000000004</v>
      </c>
      <c r="BJ1118">
        <v>74.333332999999996</v>
      </c>
      <c r="BK1118">
        <v>74.666667000000004</v>
      </c>
      <c r="BL1118">
        <v>74</v>
      </c>
      <c r="BM1118">
        <v>72.166667000000004</v>
      </c>
      <c r="BN1118">
        <v>70.833332999999996</v>
      </c>
      <c r="BO1118">
        <v>67.333332999999996</v>
      </c>
      <c r="BP1118">
        <v>64.833332999999996</v>
      </c>
      <c r="BQ1118">
        <v>63.166666999999997</v>
      </c>
      <c r="BR1118">
        <v>62.5</v>
      </c>
      <c r="BS1118">
        <v>3.357523</v>
      </c>
      <c r="BT1118">
        <v>1.781488</v>
      </c>
      <c r="BU1118">
        <v>2.1003750000000001</v>
      </c>
      <c r="BV1118">
        <v>1.53166</v>
      </c>
      <c r="BW1118">
        <v>-0.59567740000000002</v>
      </c>
      <c r="BX1118">
        <v>1.1041019999999999</v>
      </c>
      <c r="BY1118">
        <v>-3.5380690000000001</v>
      </c>
      <c r="BZ1118">
        <v>-6.9336130000000002</v>
      </c>
      <c r="CA1118">
        <v>1.9031709999999999</v>
      </c>
      <c r="CB1118">
        <v>8.2783789999999993</v>
      </c>
      <c r="CC1118">
        <v>10.065899999999999</v>
      </c>
      <c r="CD1118">
        <v>14.12571</v>
      </c>
      <c r="CE1118">
        <v>10.56418</v>
      </c>
      <c r="CF1118">
        <v>8.8525259999999992</v>
      </c>
      <c r="CG1118">
        <v>15.50569</v>
      </c>
      <c r="CH1118">
        <v>19.187860000000001</v>
      </c>
      <c r="CI1118">
        <v>21.24436</v>
      </c>
      <c r="CJ1118">
        <v>12.272</v>
      </c>
      <c r="CK1118">
        <v>9.9922389999999996</v>
      </c>
      <c r="CL1118">
        <v>10.609540000000001</v>
      </c>
      <c r="CM1118">
        <v>2.1572879999999999</v>
      </c>
      <c r="CN1118">
        <v>-3.8734090000000001</v>
      </c>
      <c r="CO1118">
        <v>-3.3407640000000001</v>
      </c>
      <c r="CP1118">
        <v>5.2559240000000003</v>
      </c>
      <c r="CQ1118">
        <v>5.1656029999999999</v>
      </c>
      <c r="CR1118">
        <v>1.1388160000000001</v>
      </c>
      <c r="CS1118">
        <v>1.018945</v>
      </c>
      <c r="CT1118">
        <v>1.0132859999999999</v>
      </c>
      <c r="CU1118">
        <v>1.0445070000000001</v>
      </c>
      <c r="CV1118">
        <v>1.8953720000000001</v>
      </c>
      <c r="CW1118">
        <v>1.82619</v>
      </c>
      <c r="CX1118">
        <v>1.9978940000000001</v>
      </c>
      <c r="CY1118">
        <v>3.0191340000000002</v>
      </c>
      <c r="CZ1118">
        <v>4.6820500000000003</v>
      </c>
      <c r="DA1118">
        <v>5.1541509999999997</v>
      </c>
      <c r="DB1118">
        <v>4.6087150000000001</v>
      </c>
      <c r="DC1118">
        <v>6.6436310000000001</v>
      </c>
      <c r="DD1118">
        <v>7.8654809999999999</v>
      </c>
      <c r="DE1118">
        <v>8.3678109999999997</v>
      </c>
      <c r="DF1118">
        <v>11.90936</v>
      </c>
      <c r="DG1118">
        <v>11.10023</v>
      </c>
      <c r="DH1118">
        <v>9.9201180000000004</v>
      </c>
      <c r="DI1118">
        <v>10.05917</v>
      </c>
      <c r="DJ1118">
        <v>12.46161</v>
      </c>
      <c r="DK1118">
        <v>12.72742</v>
      </c>
      <c r="DL1118">
        <v>10.515090000000001</v>
      </c>
      <c r="DM1118">
        <v>5.1646900000000002</v>
      </c>
      <c r="DN1118">
        <v>3.8026800000000001</v>
      </c>
      <c r="DO1118">
        <v>20</v>
      </c>
      <c r="DP1118">
        <v>20</v>
      </c>
    </row>
    <row r="1119" spans="1:122" hidden="1" x14ac:dyDescent="0.25">
      <c r="A1119" t="str">
        <f t="shared" si="17"/>
        <v>OtherDR-No_Prescribed DA 1-4 (1PM-9PM)_44403_20-20</v>
      </c>
      <c r="B1119" t="s">
        <v>62</v>
      </c>
      <c r="C1119" t="s">
        <v>323</v>
      </c>
      <c r="D1119" t="s">
        <v>61</v>
      </c>
      <c r="E1119" t="s">
        <v>61</v>
      </c>
      <c r="F1119" t="s">
        <v>61</v>
      </c>
      <c r="G1119" t="s">
        <v>61</v>
      </c>
      <c r="H1119" t="s">
        <v>61</v>
      </c>
      <c r="I1119" t="s">
        <v>97</v>
      </c>
      <c r="J1119" t="s">
        <v>61</v>
      </c>
      <c r="K1119" t="s">
        <v>214</v>
      </c>
      <c r="L1119" s="18">
        <v>44403</v>
      </c>
      <c r="M1119">
        <v>20</v>
      </c>
      <c r="N1119">
        <v>20</v>
      </c>
      <c r="O1119" t="s">
        <v>258</v>
      </c>
      <c r="P1119">
        <v>7</v>
      </c>
      <c r="Q1119">
        <v>5</v>
      </c>
      <c r="R1119">
        <v>0</v>
      </c>
      <c r="S1119">
        <v>1</v>
      </c>
      <c r="T1119">
        <v>1</v>
      </c>
      <c r="U1119">
        <v>0</v>
      </c>
      <c r="V1119">
        <v>1</v>
      </c>
      <c r="W1119">
        <v>171.40199999999999</v>
      </c>
      <c r="X1119">
        <v>170.0496</v>
      </c>
      <c r="Y1119">
        <v>166.12960000000001</v>
      </c>
      <c r="Z1119">
        <v>165.45480000000001</v>
      </c>
      <c r="AA1119">
        <v>166.79320000000001</v>
      </c>
      <c r="AB1119">
        <v>167.0214</v>
      </c>
      <c r="AC1119">
        <v>188.19290000000001</v>
      </c>
      <c r="AD1119">
        <v>229.45580000000001</v>
      </c>
      <c r="AE1119">
        <v>249.23920000000001</v>
      </c>
      <c r="AF1119">
        <v>266.76440000000002</v>
      </c>
      <c r="AG1119">
        <v>302.28100000000001</v>
      </c>
      <c r="AH1119">
        <v>302.4896</v>
      </c>
      <c r="AI1119">
        <v>320.64760000000001</v>
      </c>
      <c r="AJ1119">
        <v>334.78480000000002</v>
      </c>
      <c r="AK1119">
        <v>323.6044</v>
      </c>
      <c r="AL1119">
        <v>320.97379999999998</v>
      </c>
      <c r="AM1119">
        <v>317.78039999999999</v>
      </c>
      <c r="AN1119">
        <v>328.03820000000002</v>
      </c>
      <c r="AO1119">
        <v>323.11020000000002</v>
      </c>
      <c r="AP1119">
        <v>291.47719999999998</v>
      </c>
      <c r="AQ1119">
        <v>262.0016</v>
      </c>
      <c r="AR1119">
        <v>210.37799999999999</v>
      </c>
      <c r="AS1119">
        <v>203.4186</v>
      </c>
      <c r="AT1119">
        <v>185.381</v>
      </c>
      <c r="AU1119">
        <v>64</v>
      </c>
      <c r="AV1119">
        <v>64.8</v>
      </c>
      <c r="AW1119">
        <v>62.6</v>
      </c>
      <c r="AX1119">
        <v>61.9</v>
      </c>
      <c r="AY1119">
        <v>60.8</v>
      </c>
      <c r="AZ1119">
        <v>60.1</v>
      </c>
      <c r="BA1119">
        <v>61.1</v>
      </c>
      <c r="BB1119">
        <v>62.1</v>
      </c>
      <c r="BC1119">
        <v>64.400000000000006</v>
      </c>
      <c r="BD1119">
        <v>68</v>
      </c>
      <c r="BE1119">
        <v>70.2</v>
      </c>
      <c r="BF1119">
        <v>70.099999999999994</v>
      </c>
      <c r="BG1119">
        <v>70.400000000000006</v>
      </c>
      <c r="BH1119">
        <v>73.2</v>
      </c>
      <c r="BI1119">
        <v>74.900000000000006</v>
      </c>
      <c r="BJ1119">
        <v>76.599999999999994</v>
      </c>
      <c r="BK1119">
        <v>78</v>
      </c>
      <c r="BL1119">
        <v>77.599999999999994</v>
      </c>
      <c r="BM1119">
        <v>75.5</v>
      </c>
      <c r="BN1119">
        <v>73.099999999999994</v>
      </c>
      <c r="BO1119">
        <v>68.8</v>
      </c>
      <c r="BP1119">
        <v>65.900000000000006</v>
      </c>
      <c r="BQ1119">
        <v>64.099999999999994</v>
      </c>
      <c r="BR1119">
        <v>62.9</v>
      </c>
      <c r="BS1119">
        <v>4.4895060000000004</v>
      </c>
      <c r="BT1119">
        <v>2.6510129999999998</v>
      </c>
      <c r="BU1119">
        <v>3.1027749999999998</v>
      </c>
      <c r="BV1119">
        <v>2.303995</v>
      </c>
      <c r="BW1119">
        <v>-0.69317099999999998</v>
      </c>
      <c r="BX1119">
        <v>1.7263599999999999</v>
      </c>
      <c r="BY1119">
        <v>-4.7647219999999999</v>
      </c>
      <c r="BZ1119">
        <v>-12.78424</v>
      </c>
      <c r="CA1119">
        <v>3.7429420000000002</v>
      </c>
      <c r="CB1119">
        <v>12.577629999999999</v>
      </c>
      <c r="CC1119">
        <v>13.812799999999999</v>
      </c>
      <c r="CD1119">
        <v>22.369669999999999</v>
      </c>
      <c r="CE1119">
        <v>20.63411</v>
      </c>
      <c r="CF1119">
        <v>19.179780000000001</v>
      </c>
      <c r="CG1119">
        <v>28.281189999999999</v>
      </c>
      <c r="CH1119">
        <v>29.986260000000001</v>
      </c>
      <c r="CI1119">
        <v>30.893540000000002</v>
      </c>
      <c r="CJ1119">
        <v>14.34281</v>
      </c>
      <c r="CK1119">
        <v>11.405239999999999</v>
      </c>
      <c r="CL1119">
        <v>20.454039999999999</v>
      </c>
      <c r="CM1119">
        <v>4.4970610000000004</v>
      </c>
      <c r="CN1119">
        <v>-4.6950010000000004</v>
      </c>
      <c r="CO1119">
        <v>-4.8327140000000002</v>
      </c>
      <c r="CP1119">
        <v>7.1765480000000004</v>
      </c>
      <c r="CQ1119">
        <v>10.183400000000001</v>
      </c>
      <c r="CR1119">
        <v>2.239522</v>
      </c>
      <c r="CS1119">
        <v>2.004562</v>
      </c>
      <c r="CT1119">
        <v>1.993465</v>
      </c>
      <c r="CU1119">
        <v>2.0547080000000002</v>
      </c>
      <c r="CV1119">
        <v>3.7226490000000001</v>
      </c>
      <c r="CW1119">
        <v>3.586757</v>
      </c>
      <c r="CX1119">
        <v>5.6075670000000004</v>
      </c>
      <c r="CY1119">
        <v>6.8931129999999996</v>
      </c>
      <c r="CZ1119">
        <v>11.06795</v>
      </c>
      <c r="DA1119">
        <v>11.747640000000001</v>
      </c>
      <c r="DB1119">
        <v>10.120039999999999</v>
      </c>
      <c r="DC1119">
        <v>14.65011</v>
      </c>
      <c r="DD1119">
        <v>16.727440000000001</v>
      </c>
      <c r="DE1119">
        <v>17.5274</v>
      </c>
      <c r="DF1119">
        <v>24.454499999999999</v>
      </c>
      <c r="DG1119">
        <v>23.175820000000002</v>
      </c>
      <c r="DH1119">
        <v>20.772549999999999</v>
      </c>
      <c r="DI1119">
        <v>21.61261</v>
      </c>
      <c r="DJ1119">
        <v>28.160779999999999</v>
      </c>
      <c r="DK1119">
        <v>27.94604</v>
      </c>
      <c r="DL1119">
        <v>21.693729999999999</v>
      </c>
      <c r="DM1119">
        <v>10.1599</v>
      </c>
      <c r="DN1119">
        <v>7.4959930000000004</v>
      </c>
      <c r="DO1119">
        <v>20</v>
      </c>
      <c r="DP1119">
        <v>20</v>
      </c>
    </row>
    <row r="1120" spans="1:122" hidden="1" x14ac:dyDescent="0.25">
      <c r="A1120" t="str">
        <f t="shared" si="17"/>
        <v>Industry_Type-7. Institutional/Government_Prescribed DA 1-4 (1PM-9PM)_44403_20-20</v>
      </c>
      <c r="B1120" t="s">
        <v>62</v>
      </c>
      <c r="C1120" t="s">
        <v>208</v>
      </c>
      <c r="D1120" t="s">
        <v>61</v>
      </c>
      <c r="E1120" t="s">
        <v>61</v>
      </c>
      <c r="F1120" t="s">
        <v>61</v>
      </c>
      <c r="G1120" t="s">
        <v>35</v>
      </c>
      <c r="H1120" t="s">
        <v>61</v>
      </c>
      <c r="I1120" t="s">
        <v>61</v>
      </c>
      <c r="J1120" t="s">
        <v>61</v>
      </c>
      <c r="K1120" t="s">
        <v>214</v>
      </c>
      <c r="L1120" s="18">
        <v>44403</v>
      </c>
      <c r="M1120">
        <v>20</v>
      </c>
      <c r="N1120">
        <v>20</v>
      </c>
      <c r="O1120" t="s">
        <v>258</v>
      </c>
      <c r="P1120">
        <v>4</v>
      </c>
      <c r="Q1120">
        <v>4</v>
      </c>
      <c r="R1120">
        <v>0</v>
      </c>
      <c r="S1120">
        <v>0</v>
      </c>
      <c r="T1120">
        <v>1</v>
      </c>
      <c r="U1120">
        <v>1</v>
      </c>
      <c r="V1120">
        <v>1</v>
      </c>
      <c r="W1120">
        <v>12.27</v>
      </c>
      <c r="X1120">
        <v>12.183999999999999</v>
      </c>
      <c r="Y1120">
        <v>12.263999999999999</v>
      </c>
      <c r="Z1120">
        <v>12.182</v>
      </c>
      <c r="AA1120">
        <v>12.257999999999999</v>
      </c>
      <c r="AB1120">
        <v>12.981</v>
      </c>
      <c r="AC1120">
        <v>13.3035</v>
      </c>
      <c r="AD1120">
        <v>36.377000000000002</v>
      </c>
      <c r="AE1120">
        <v>42.988</v>
      </c>
      <c r="AF1120">
        <v>47.265999999999998</v>
      </c>
      <c r="AG1120">
        <v>74.474999999999994</v>
      </c>
      <c r="AH1120">
        <v>71.823999999999998</v>
      </c>
      <c r="AI1120">
        <v>73.754000000000005</v>
      </c>
      <c r="AJ1120">
        <v>78.572000000000003</v>
      </c>
      <c r="AK1120">
        <v>77.066000000000003</v>
      </c>
      <c r="AL1120">
        <v>82.147000000000006</v>
      </c>
      <c r="AM1120">
        <v>86.266000000000005</v>
      </c>
      <c r="AN1120">
        <v>89.272999999999996</v>
      </c>
      <c r="AO1120">
        <v>89.113</v>
      </c>
      <c r="AP1120">
        <v>73.238</v>
      </c>
      <c r="AQ1120">
        <v>55.384</v>
      </c>
      <c r="AR1120">
        <v>13.63</v>
      </c>
      <c r="AS1120">
        <v>12.419</v>
      </c>
      <c r="AT1120">
        <v>12.414999999999999</v>
      </c>
      <c r="AU1120">
        <v>64.75</v>
      </c>
      <c r="AV1120">
        <v>66</v>
      </c>
      <c r="AW1120">
        <v>63.5</v>
      </c>
      <c r="AX1120">
        <v>62.5</v>
      </c>
      <c r="AY1120">
        <v>61.25</v>
      </c>
      <c r="AZ1120">
        <v>60.25</v>
      </c>
      <c r="BA1120">
        <v>61.25</v>
      </c>
      <c r="BB1120">
        <v>62.25</v>
      </c>
      <c r="BC1120">
        <v>65</v>
      </c>
      <c r="BD1120">
        <v>69.125</v>
      </c>
      <c r="BE1120">
        <v>71.625</v>
      </c>
      <c r="BF1120">
        <v>71.375</v>
      </c>
      <c r="BG1120">
        <v>71.375</v>
      </c>
      <c r="BH1120">
        <v>74.25</v>
      </c>
      <c r="BI1120">
        <v>75.875</v>
      </c>
      <c r="BJ1120">
        <v>77.875</v>
      </c>
      <c r="BK1120">
        <v>79.875</v>
      </c>
      <c r="BL1120">
        <v>79.625</v>
      </c>
      <c r="BM1120">
        <v>77.375</v>
      </c>
      <c r="BN1120">
        <v>74.375</v>
      </c>
      <c r="BO1120">
        <v>69.625</v>
      </c>
      <c r="BP1120">
        <v>66.5</v>
      </c>
      <c r="BQ1120">
        <v>64.625</v>
      </c>
      <c r="BR1120">
        <v>63.125</v>
      </c>
      <c r="BS1120">
        <v>-1.49353E-2</v>
      </c>
      <c r="BT1120">
        <v>0.57657950000000002</v>
      </c>
      <c r="BU1120">
        <v>0.43385040000000002</v>
      </c>
      <c r="BV1120">
        <v>0.49728879999999998</v>
      </c>
      <c r="BW1120">
        <v>0.40399439999999998</v>
      </c>
      <c r="BX1120">
        <v>-0.67032789999999998</v>
      </c>
      <c r="BY1120">
        <v>-0.57116630000000002</v>
      </c>
      <c r="BZ1120">
        <v>-5.229743</v>
      </c>
      <c r="CA1120">
        <v>1.818031</v>
      </c>
      <c r="CB1120">
        <v>4.3156590000000001</v>
      </c>
      <c r="CC1120">
        <v>1.7694220000000001</v>
      </c>
      <c r="CD1120">
        <v>6.1525730000000003</v>
      </c>
      <c r="CE1120">
        <v>9.3614379999999997</v>
      </c>
      <c r="CF1120">
        <v>8.4597280000000001</v>
      </c>
      <c r="CG1120">
        <v>9.8325809999999993</v>
      </c>
      <c r="CH1120">
        <v>6.0569439999999997</v>
      </c>
      <c r="CI1120">
        <v>3.060594</v>
      </c>
      <c r="CJ1120">
        <v>-1.313347</v>
      </c>
      <c r="CK1120">
        <v>-3.4563820000000001</v>
      </c>
      <c r="CL1120">
        <v>6.2487940000000002</v>
      </c>
      <c r="CM1120">
        <v>3.37541</v>
      </c>
      <c r="CN1120">
        <v>3.5503740000000001</v>
      </c>
      <c r="CO1120">
        <v>0.96213919999999997</v>
      </c>
      <c r="CP1120">
        <v>-2.1851599999999999E-2</v>
      </c>
      <c r="CQ1120">
        <v>0.20136680000000001</v>
      </c>
      <c r="CR1120">
        <v>0.1934852</v>
      </c>
      <c r="CS1120">
        <v>0.19384560000000001</v>
      </c>
      <c r="CT1120">
        <v>0.19283210000000001</v>
      </c>
      <c r="CU1120">
        <v>0.19389480000000001</v>
      </c>
      <c r="CV1120">
        <v>0.55436609999999997</v>
      </c>
      <c r="CW1120">
        <v>1.1297349999999999</v>
      </c>
      <c r="CX1120">
        <v>2.492864</v>
      </c>
      <c r="CY1120">
        <v>2.7293690000000002</v>
      </c>
      <c r="CZ1120">
        <v>2.4095599999999999</v>
      </c>
      <c r="DA1120">
        <v>1.9930429999999999</v>
      </c>
      <c r="DB1120">
        <v>1.0435680000000001</v>
      </c>
      <c r="DC1120">
        <v>1.4834719999999999</v>
      </c>
      <c r="DD1120">
        <v>1.4555640000000001</v>
      </c>
      <c r="DE1120">
        <v>1.110439</v>
      </c>
      <c r="DF1120">
        <v>1.1399649999999999</v>
      </c>
      <c r="DG1120">
        <v>1.3244659999999999</v>
      </c>
      <c r="DH1120">
        <v>1.4043920000000001</v>
      </c>
      <c r="DI1120">
        <v>2.436801</v>
      </c>
      <c r="DJ1120">
        <v>7.725123</v>
      </c>
      <c r="DK1120">
        <v>9.0430879999999991</v>
      </c>
      <c r="DL1120">
        <v>5.9320269999999997</v>
      </c>
      <c r="DM1120">
        <v>0.96540870000000001</v>
      </c>
      <c r="DN1120">
        <v>0.2075205</v>
      </c>
      <c r="DO1120">
        <v>20</v>
      </c>
      <c r="DP1120">
        <v>20</v>
      </c>
    </row>
    <row r="1121" spans="1:122" hidden="1" x14ac:dyDescent="0.25">
      <c r="A1121" t="str">
        <f t="shared" si="17"/>
        <v>Size_Grp-Below 20 kW_Prescribed DA 1-4 (1PM-9PM)_44403_20-20</v>
      </c>
      <c r="B1121" t="s">
        <v>62</v>
      </c>
      <c r="C1121" t="s">
        <v>259</v>
      </c>
      <c r="D1121" t="s">
        <v>61</v>
      </c>
      <c r="E1121" t="s">
        <v>61</v>
      </c>
      <c r="F1121" t="s">
        <v>61</v>
      </c>
      <c r="G1121" t="s">
        <v>61</v>
      </c>
      <c r="H1121" t="s">
        <v>61</v>
      </c>
      <c r="I1121" t="s">
        <v>61</v>
      </c>
      <c r="J1121" t="s">
        <v>260</v>
      </c>
      <c r="K1121" t="s">
        <v>214</v>
      </c>
      <c r="L1121" s="18">
        <v>44403</v>
      </c>
      <c r="M1121">
        <v>20</v>
      </c>
      <c r="N1121">
        <v>20</v>
      </c>
      <c r="O1121" t="s">
        <v>258</v>
      </c>
      <c r="P1121">
        <v>2</v>
      </c>
      <c r="Q1121">
        <v>2</v>
      </c>
      <c r="R1121">
        <v>0</v>
      </c>
      <c r="S1121">
        <v>0</v>
      </c>
      <c r="T1121">
        <v>1</v>
      </c>
      <c r="U1121">
        <v>1</v>
      </c>
      <c r="V1121">
        <v>1</v>
      </c>
      <c r="W1121">
        <v>2.3079999999999998</v>
      </c>
      <c r="X1121">
        <v>2.3029999999999999</v>
      </c>
      <c r="Y1121">
        <v>2.2989999999999999</v>
      </c>
      <c r="Z1121">
        <v>2.2989999999999999</v>
      </c>
      <c r="AA1121">
        <v>2.2959999999999998</v>
      </c>
      <c r="AB1121">
        <v>2.298</v>
      </c>
      <c r="AC1121">
        <v>2.2974999999999999</v>
      </c>
      <c r="AD1121">
        <v>17.141999999999999</v>
      </c>
      <c r="AE1121">
        <v>12.504</v>
      </c>
      <c r="AF1121">
        <v>13.436999999999999</v>
      </c>
      <c r="AG1121">
        <v>19.597000000000001</v>
      </c>
      <c r="AH1121">
        <v>19.742000000000001</v>
      </c>
      <c r="AI1121">
        <v>19.445</v>
      </c>
      <c r="AJ1121">
        <v>20.317</v>
      </c>
      <c r="AK1121">
        <v>20.59</v>
      </c>
      <c r="AL1121">
        <v>23.971</v>
      </c>
      <c r="AM1121">
        <v>25.893000000000001</v>
      </c>
      <c r="AN1121">
        <v>28.273</v>
      </c>
      <c r="AO1121">
        <v>27.065000000000001</v>
      </c>
      <c r="AP1121">
        <v>19.728999999999999</v>
      </c>
      <c r="AQ1121">
        <v>13.263</v>
      </c>
      <c r="AR1121">
        <v>2.3519999999999999</v>
      </c>
      <c r="AS1121">
        <v>2.3140000000000001</v>
      </c>
      <c r="AT1121">
        <v>2.31</v>
      </c>
      <c r="AU1121">
        <v>66</v>
      </c>
      <c r="AV1121">
        <v>68</v>
      </c>
      <c r="AW1121">
        <v>65</v>
      </c>
      <c r="AX1121">
        <v>63.5</v>
      </c>
      <c r="AY1121">
        <v>62</v>
      </c>
      <c r="AZ1121">
        <v>60.5</v>
      </c>
      <c r="BA1121">
        <v>61.5</v>
      </c>
      <c r="BB1121">
        <v>62.5</v>
      </c>
      <c r="BC1121">
        <v>66</v>
      </c>
      <c r="BD1121">
        <v>71</v>
      </c>
      <c r="BE1121">
        <v>74</v>
      </c>
      <c r="BF1121">
        <v>73.5</v>
      </c>
      <c r="BG1121">
        <v>73</v>
      </c>
      <c r="BH1121">
        <v>76</v>
      </c>
      <c r="BI1121">
        <v>77.5</v>
      </c>
      <c r="BJ1121">
        <v>80</v>
      </c>
      <c r="BK1121">
        <v>83</v>
      </c>
      <c r="BL1121">
        <v>83</v>
      </c>
      <c r="BM1121">
        <v>80.5</v>
      </c>
      <c r="BN1121">
        <v>76.5</v>
      </c>
      <c r="BO1121">
        <v>71</v>
      </c>
      <c r="BP1121">
        <v>67.5</v>
      </c>
      <c r="BQ1121">
        <v>65.5</v>
      </c>
      <c r="BR1121">
        <v>63.5</v>
      </c>
      <c r="BS1121">
        <v>-0.15073329999999999</v>
      </c>
      <c r="BT1121">
        <v>0.11209239999999999</v>
      </c>
      <c r="BU1121">
        <v>0.115893</v>
      </c>
      <c r="BV1121">
        <v>0.1140509</v>
      </c>
      <c r="BW1121">
        <v>0.1005553</v>
      </c>
      <c r="BX1121">
        <v>0.1290123</v>
      </c>
      <c r="BY1121">
        <v>0.13469619999999999</v>
      </c>
      <c r="BZ1121">
        <v>-2.1979860000000002</v>
      </c>
      <c r="CA1121">
        <v>0.77035980000000004</v>
      </c>
      <c r="CB1121">
        <v>0.70564459999999996</v>
      </c>
      <c r="CC1121">
        <v>-0.19961789999999999</v>
      </c>
      <c r="CD1121">
        <v>1.852625</v>
      </c>
      <c r="CE1121">
        <v>4.1744719999999997</v>
      </c>
      <c r="CF1121">
        <v>4.847315</v>
      </c>
      <c r="CG1121">
        <v>4.6951580000000002</v>
      </c>
      <c r="CH1121">
        <v>2.2309019999999999</v>
      </c>
      <c r="CI1121">
        <v>0.82245729999999995</v>
      </c>
      <c r="CJ1121">
        <v>-2.0271319999999999</v>
      </c>
      <c r="CK1121">
        <v>-1.845639</v>
      </c>
      <c r="CL1121">
        <v>4.0004879999999998</v>
      </c>
      <c r="CM1121">
        <v>1.054899</v>
      </c>
      <c r="CN1121">
        <v>0.51983729999999995</v>
      </c>
      <c r="CO1121">
        <v>-0.11117489999999999</v>
      </c>
      <c r="CP1121">
        <v>-0.12981889999999999</v>
      </c>
      <c r="CQ1121">
        <v>3.0011099999999999E-2</v>
      </c>
      <c r="CR1121">
        <v>3.7978E-3</v>
      </c>
      <c r="CS1121">
        <v>3.7902000000000001E-3</v>
      </c>
      <c r="CT1121">
        <v>3.7875999999999999E-3</v>
      </c>
      <c r="CU1121">
        <v>3.8135999999999999E-3</v>
      </c>
      <c r="CV1121">
        <v>3.9392999999999997E-3</v>
      </c>
      <c r="CW1121">
        <v>3.7881999999999998E-3</v>
      </c>
      <c r="CX1121">
        <v>0.86310949999999997</v>
      </c>
      <c r="CY1121">
        <v>0.49776090000000001</v>
      </c>
      <c r="CZ1121">
        <v>0.96486430000000001</v>
      </c>
      <c r="DA1121">
        <v>0.83954490000000004</v>
      </c>
      <c r="DB1121">
        <v>0.55457239999999997</v>
      </c>
      <c r="DC1121">
        <v>0.83091420000000005</v>
      </c>
      <c r="DD1121">
        <v>0.66892609999999997</v>
      </c>
      <c r="DE1121">
        <v>0.57474119999999995</v>
      </c>
      <c r="DF1121">
        <v>0.56742950000000003</v>
      </c>
      <c r="DG1121">
        <v>0.72416510000000001</v>
      </c>
      <c r="DH1121">
        <v>0.67812269999999997</v>
      </c>
      <c r="DI1121">
        <v>0.96767199999999998</v>
      </c>
      <c r="DJ1121">
        <v>1.9061300000000001</v>
      </c>
      <c r="DK1121">
        <v>1.5307580000000001</v>
      </c>
      <c r="DL1121">
        <v>0.55313460000000003</v>
      </c>
      <c r="DM1121">
        <v>1.89328E-2</v>
      </c>
      <c r="DN1121">
        <v>2.1805700000000001E-2</v>
      </c>
      <c r="DO1121">
        <v>20</v>
      </c>
      <c r="DP1121">
        <v>20</v>
      </c>
    </row>
    <row r="1122" spans="1:122" hidden="1" x14ac:dyDescent="0.25">
      <c r="A1122" t="str">
        <f t="shared" si="17"/>
        <v>All_Prescribed DA 1-4 (1PM-9PM)_44403_20-20</v>
      </c>
      <c r="B1122" t="s">
        <v>62</v>
      </c>
      <c r="C1122" t="s">
        <v>61</v>
      </c>
      <c r="D1122" t="s">
        <v>61</v>
      </c>
      <c r="E1122" t="s">
        <v>61</v>
      </c>
      <c r="F1122" t="s">
        <v>61</v>
      </c>
      <c r="G1122" t="s">
        <v>61</v>
      </c>
      <c r="H1122" t="s">
        <v>61</v>
      </c>
      <c r="I1122" t="s">
        <v>61</v>
      </c>
      <c r="J1122" t="s">
        <v>61</v>
      </c>
      <c r="K1122" t="s">
        <v>214</v>
      </c>
      <c r="L1122" s="18">
        <v>44403</v>
      </c>
      <c r="M1122">
        <v>20</v>
      </c>
      <c r="N1122">
        <v>20</v>
      </c>
      <c r="O1122" t="s">
        <v>258</v>
      </c>
      <c r="P1122">
        <v>7</v>
      </c>
      <c r="Q1122">
        <v>5</v>
      </c>
      <c r="R1122">
        <v>0</v>
      </c>
      <c r="S1122">
        <v>1</v>
      </c>
      <c r="T1122">
        <v>1</v>
      </c>
      <c r="U1122">
        <v>0</v>
      </c>
      <c r="V1122">
        <v>1</v>
      </c>
      <c r="W1122">
        <v>171.40199999999999</v>
      </c>
      <c r="X1122">
        <v>170.0496</v>
      </c>
      <c r="Y1122">
        <v>166.12960000000001</v>
      </c>
      <c r="Z1122">
        <v>165.45480000000001</v>
      </c>
      <c r="AA1122">
        <v>166.79320000000001</v>
      </c>
      <c r="AB1122">
        <v>167.0214</v>
      </c>
      <c r="AC1122">
        <v>188.19290000000001</v>
      </c>
      <c r="AD1122">
        <v>229.45580000000001</v>
      </c>
      <c r="AE1122">
        <v>249.23920000000001</v>
      </c>
      <c r="AF1122">
        <v>266.76440000000002</v>
      </c>
      <c r="AG1122">
        <v>302.28100000000001</v>
      </c>
      <c r="AH1122">
        <v>302.4896</v>
      </c>
      <c r="AI1122">
        <v>320.64760000000001</v>
      </c>
      <c r="AJ1122">
        <v>334.78480000000002</v>
      </c>
      <c r="AK1122">
        <v>323.6044</v>
      </c>
      <c r="AL1122">
        <v>320.97379999999998</v>
      </c>
      <c r="AM1122">
        <v>317.78039999999999</v>
      </c>
      <c r="AN1122">
        <v>328.03820000000002</v>
      </c>
      <c r="AO1122">
        <v>323.11020000000002</v>
      </c>
      <c r="AP1122">
        <v>291.47719999999998</v>
      </c>
      <c r="AQ1122">
        <v>262.0016</v>
      </c>
      <c r="AR1122">
        <v>210.37799999999999</v>
      </c>
      <c r="AS1122">
        <v>203.4186</v>
      </c>
      <c r="AT1122">
        <v>185.381</v>
      </c>
      <c r="AU1122">
        <v>64</v>
      </c>
      <c r="AV1122">
        <v>64.8</v>
      </c>
      <c r="AW1122">
        <v>62.6</v>
      </c>
      <c r="AX1122">
        <v>61.9</v>
      </c>
      <c r="AY1122">
        <v>60.8</v>
      </c>
      <c r="AZ1122">
        <v>60.1</v>
      </c>
      <c r="BA1122">
        <v>61.1</v>
      </c>
      <c r="BB1122">
        <v>62.1</v>
      </c>
      <c r="BC1122">
        <v>64.400000000000006</v>
      </c>
      <c r="BD1122">
        <v>68</v>
      </c>
      <c r="BE1122">
        <v>70.2</v>
      </c>
      <c r="BF1122">
        <v>70.099999999999994</v>
      </c>
      <c r="BG1122">
        <v>70.400000000000006</v>
      </c>
      <c r="BH1122">
        <v>73.2</v>
      </c>
      <c r="BI1122">
        <v>74.900000000000006</v>
      </c>
      <c r="BJ1122">
        <v>76.599999999999994</v>
      </c>
      <c r="BK1122">
        <v>78</v>
      </c>
      <c r="BL1122">
        <v>77.599999999999994</v>
      </c>
      <c r="BM1122">
        <v>75.5</v>
      </c>
      <c r="BN1122">
        <v>73.099999999999994</v>
      </c>
      <c r="BO1122">
        <v>68.8</v>
      </c>
      <c r="BP1122">
        <v>65.900000000000006</v>
      </c>
      <c r="BQ1122">
        <v>64.099999999999994</v>
      </c>
      <c r="BR1122">
        <v>62.9</v>
      </c>
      <c r="BS1122">
        <v>4.4895060000000004</v>
      </c>
      <c r="BT1122">
        <v>2.6510129999999998</v>
      </c>
      <c r="BU1122">
        <v>3.1027749999999998</v>
      </c>
      <c r="BV1122">
        <v>2.303995</v>
      </c>
      <c r="BW1122">
        <v>-0.69317099999999998</v>
      </c>
      <c r="BX1122">
        <v>1.7263599999999999</v>
      </c>
      <c r="BY1122">
        <v>-4.7647219999999999</v>
      </c>
      <c r="BZ1122">
        <v>-12.78424</v>
      </c>
      <c r="CA1122">
        <v>3.7429420000000002</v>
      </c>
      <c r="CB1122">
        <v>12.577629999999999</v>
      </c>
      <c r="CC1122">
        <v>13.812799999999999</v>
      </c>
      <c r="CD1122">
        <v>22.369669999999999</v>
      </c>
      <c r="CE1122">
        <v>20.63411</v>
      </c>
      <c r="CF1122">
        <v>19.179780000000001</v>
      </c>
      <c r="CG1122">
        <v>28.281189999999999</v>
      </c>
      <c r="CH1122">
        <v>29.986260000000001</v>
      </c>
      <c r="CI1122">
        <v>30.893540000000002</v>
      </c>
      <c r="CJ1122">
        <v>14.34281</v>
      </c>
      <c r="CK1122">
        <v>11.405239999999999</v>
      </c>
      <c r="CL1122">
        <v>20.454039999999999</v>
      </c>
      <c r="CM1122">
        <v>4.4970610000000004</v>
      </c>
      <c r="CN1122">
        <v>-4.6950010000000004</v>
      </c>
      <c r="CO1122">
        <v>-4.8327140000000002</v>
      </c>
      <c r="CP1122">
        <v>7.1765480000000004</v>
      </c>
      <c r="CQ1122">
        <v>10.183400000000001</v>
      </c>
      <c r="CR1122">
        <v>2.239522</v>
      </c>
      <c r="CS1122">
        <v>2.004562</v>
      </c>
      <c r="CT1122">
        <v>1.993465</v>
      </c>
      <c r="CU1122">
        <v>2.0547080000000002</v>
      </c>
      <c r="CV1122">
        <v>3.7226490000000001</v>
      </c>
      <c r="CW1122">
        <v>3.586757</v>
      </c>
      <c r="CX1122">
        <v>5.6075670000000004</v>
      </c>
      <c r="CY1122">
        <v>6.8931129999999996</v>
      </c>
      <c r="CZ1122">
        <v>11.06795</v>
      </c>
      <c r="DA1122">
        <v>11.747640000000001</v>
      </c>
      <c r="DB1122">
        <v>10.120039999999999</v>
      </c>
      <c r="DC1122">
        <v>14.65011</v>
      </c>
      <c r="DD1122">
        <v>16.727440000000001</v>
      </c>
      <c r="DE1122">
        <v>17.5274</v>
      </c>
      <c r="DF1122">
        <v>24.454499999999999</v>
      </c>
      <c r="DG1122">
        <v>23.175820000000002</v>
      </c>
      <c r="DH1122">
        <v>20.772549999999999</v>
      </c>
      <c r="DI1122">
        <v>21.61261</v>
      </c>
      <c r="DJ1122">
        <v>28.160779999999999</v>
      </c>
      <c r="DK1122">
        <v>27.94604</v>
      </c>
      <c r="DL1122">
        <v>21.693729999999999</v>
      </c>
      <c r="DM1122">
        <v>10.1599</v>
      </c>
      <c r="DN1122">
        <v>7.4959930000000004</v>
      </c>
      <c r="DO1122">
        <v>20</v>
      </c>
      <c r="DP1122">
        <v>20</v>
      </c>
    </row>
    <row r="1123" spans="1:122" x14ac:dyDescent="0.25">
      <c r="A1123" t="str">
        <f t="shared" si="17"/>
        <v>AutoDR-Yes_Prescribed DA 1-4 (1PM-9PM)_44403_20-20</v>
      </c>
      <c r="B1123" t="s">
        <v>62</v>
      </c>
      <c r="C1123" t="s">
        <v>322</v>
      </c>
      <c r="D1123" t="s">
        <v>61</v>
      </c>
      <c r="E1123" t="s">
        <v>61</v>
      </c>
      <c r="F1123" t="s">
        <v>61</v>
      </c>
      <c r="G1123" t="s">
        <v>61</v>
      </c>
      <c r="H1123" t="s">
        <v>98</v>
      </c>
      <c r="I1123" t="s">
        <v>61</v>
      </c>
      <c r="J1123" t="s">
        <v>61</v>
      </c>
      <c r="K1123" t="s">
        <v>214</v>
      </c>
      <c r="L1123" s="18">
        <v>44403</v>
      </c>
      <c r="M1123">
        <v>20</v>
      </c>
      <c r="N1123">
        <v>20</v>
      </c>
      <c r="O1123" t="s">
        <v>258</v>
      </c>
      <c r="P1123">
        <v>1</v>
      </c>
      <c r="Q1123">
        <v>1</v>
      </c>
      <c r="R1123">
        <v>0</v>
      </c>
      <c r="S1123">
        <v>0</v>
      </c>
      <c r="T1123">
        <v>1</v>
      </c>
      <c r="U1123">
        <v>0</v>
      </c>
      <c r="V1123">
        <v>1</v>
      </c>
      <c r="W1123">
        <v>5.92</v>
      </c>
      <c r="X1123">
        <v>5.84</v>
      </c>
      <c r="Y1123">
        <v>5.92</v>
      </c>
      <c r="Z1123">
        <v>5.84</v>
      </c>
      <c r="AA1123">
        <v>5.92</v>
      </c>
      <c r="AB1123">
        <v>6.64</v>
      </c>
      <c r="AC1123">
        <v>6.96</v>
      </c>
      <c r="AD1123">
        <v>7.04</v>
      </c>
      <c r="AE1123">
        <v>18.72</v>
      </c>
      <c r="AF1123">
        <v>23.2</v>
      </c>
      <c r="AG1123">
        <v>36.32</v>
      </c>
      <c r="AH1123">
        <v>35.6</v>
      </c>
      <c r="AI1123">
        <v>37.44</v>
      </c>
      <c r="AJ1123">
        <v>40.799999999999997</v>
      </c>
      <c r="AK1123">
        <v>39.04</v>
      </c>
      <c r="AL1123">
        <v>39.04</v>
      </c>
      <c r="AM1123">
        <v>39.76</v>
      </c>
      <c r="AN1123">
        <v>40.159999999999997</v>
      </c>
      <c r="AO1123">
        <v>42.56</v>
      </c>
      <c r="AP1123">
        <v>35.6</v>
      </c>
      <c r="AQ1123">
        <v>27.12</v>
      </c>
      <c r="AR1123">
        <v>6.72</v>
      </c>
      <c r="AS1123">
        <v>5.92</v>
      </c>
      <c r="AT1123">
        <v>5.92</v>
      </c>
      <c r="AU1123">
        <v>61</v>
      </c>
      <c r="AV1123">
        <v>60</v>
      </c>
      <c r="AW1123">
        <v>59</v>
      </c>
      <c r="AX1123">
        <v>59.5</v>
      </c>
      <c r="AY1123">
        <v>59</v>
      </c>
      <c r="AZ1123">
        <v>59.5</v>
      </c>
      <c r="BA1123">
        <v>60.5</v>
      </c>
      <c r="BB1123">
        <v>61.5</v>
      </c>
      <c r="BC1123">
        <v>62</v>
      </c>
      <c r="BD1123">
        <v>63.5</v>
      </c>
      <c r="BE1123">
        <v>64.5</v>
      </c>
      <c r="BF1123">
        <v>65</v>
      </c>
      <c r="BG1123">
        <v>66.5</v>
      </c>
      <c r="BH1123">
        <v>69</v>
      </c>
      <c r="BI1123">
        <v>71</v>
      </c>
      <c r="BJ1123">
        <v>71.5</v>
      </c>
      <c r="BK1123">
        <v>70.5</v>
      </c>
      <c r="BL1123">
        <v>69.5</v>
      </c>
      <c r="BM1123">
        <v>68</v>
      </c>
      <c r="BN1123">
        <v>68</v>
      </c>
      <c r="BO1123">
        <v>65.5</v>
      </c>
      <c r="BP1123">
        <v>63.5</v>
      </c>
      <c r="BQ1123">
        <v>62</v>
      </c>
      <c r="BR1123">
        <v>62</v>
      </c>
      <c r="BS1123">
        <v>6.7892999999999995E-2</v>
      </c>
      <c r="BT1123">
        <v>0.36471700000000001</v>
      </c>
      <c r="BU1123">
        <v>0.2452722</v>
      </c>
      <c r="BV1123">
        <v>0.33583740000000001</v>
      </c>
      <c r="BW1123">
        <v>0.24495030000000001</v>
      </c>
      <c r="BX1123">
        <v>-0.93620440000000005</v>
      </c>
      <c r="BY1123">
        <v>-1.207705</v>
      </c>
      <c r="BZ1123">
        <v>-1.4276899999999999</v>
      </c>
      <c r="CA1123">
        <v>2.4026239999999999</v>
      </c>
      <c r="CB1123">
        <v>1.476952</v>
      </c>
      <c r="CC1123">
        <v>1.3665309999999999</v>
      </c>
      <c r="CD1123">
        <v>2.4175260000000001</v>
      </c>
      <c r="CE1123">
        <v>3.3516159999999999</v>
      </c>
      <c r="CF1123">
        <v>0.87354279999999995</v>
      </c>
      <c r="CG1123">
        <v>2.7629009999999998</v>
      </c>
      <c r="CH1123">
        <v>3.1697009999999999</v>
      </c>
      <c r="CI1123">
        <v>2.4106830000000001</v>
      </c>
      <c r="CJ1123">
        <v>1.330357</v>
      </c>
      <c r="CK1123">
        <v>-1.8411139999999999</v>
      </c>
      <c r="CL1123">
        <v>0.5127602</v>
      </c>
      <c r="CM1123">
        <v>3.2323819999999999</v>
      </c>
      <c r="CN1123">
        <v>3.117712</v>
      </c>
      <c r="CO1123">
        <v>1.1144499999999999</v>
      </c>
      <c r="CP1123">
        <v>0.13988210000000001</v>
      </c>
      <c r="CQ1123">
        <v>0.16719239999999999</v>
      </c>
      <c r="CR1123">
        <v>0.18490319999999999</v>
      </c>
      <c r="CS1123">
        <v>0.18602050000000001</v>
      </c>
      <c r="CT1123">
        <v>0.18608720000000001</v>
      </c>
      <c r="CU1123">
        <v>0.18648129999999999</v>
      </c>
      <c r="CV1123">
        <v>0.54328010000000004</v>
      </c>
      <c r="CW1123">
        <v>1.111175</v>
      </c>
      <c r="CX1123">
        <v>1.471584</v>
      </c>
      <c r="CY1123">
        <v>2.0427110000000002</v>
      </c>
      <c r="CZ1123">
        <v>1.3137779999999999</v>
      </c>
      <c r="DA1123">
        <v>0.95951730000000002</v>
      </c>
      <c r="DB1123">
        <v>0.33527230000000002</v>
      </c>
      <c r="DC1123">
        <v>0.44615260000000001</v>
      </c>
      <c r="DD1123">
        <v>0.4443628</v>
      </c>
      <c r="DE1123">
        <v>0.4680396</v>
      </c>
      <c r="DF1123">
        <v>0.47597689999999998</v>
      </c>
      <c r="DG1123">
        <v>0.48927759999999998</v>
      </c>
      <c r="DH1123">
        <v>0.61160709999999996</v>
      </c>
      <c r="DI1123">
        <v>1.2357100000000001</v>
      </c>
      <c r="DJ1123">
        <v>4.6231479999999996</v>
      </c>
      <c r="DK1123">
        <v>5.9029569999999998</v>
      </c>
      <c r="DL1123">
        <v>4.8839560000000004</v>
      </c>
      <c r="DM1123">
        <v>0.93891380000000002</v>
      </c>
      <c r="DN1123">
        <v>0.17776719999999999</v>
      </c>
      <c r="DO1123">
        <v>20</v>
      </c>
      <c r="DP1123">
        <v>20</v>
      </c>
    </row>
    <row r="1124" spans="1:122" hidden="1" x14ac:dyDescent="0.25">
      <c r="A1124" t="str">
        <f t="shared" si="17"/>
        <v>LCA-Greater Bay Area_Prescribed DA 1-4 (1PM-9PM)_44403_20-20</v>
      </c>
      <c r="B1124" t="s">
        <v>62</v>
      </c>
      <c r="C1124" t="s">
        <v>209</v>
      </c>
      <c r="D1124" t="s">
        <v>36</v>
      </c>
      <c r="E1124" t="s">
        <v>61</v>
      </c>
      <c r="F1124" t="s">
        <v>61</v>
      </c>
      <c r="G1124" t="s">
        <v>61</v>
      </c>
      <c r="H1124" t="s">
        <v>61</v>
      </c>
      <c r="I1124" t="s">
        <v>61</v>
      </c>
      <c r="J1124" t="s">
        <v>61</v>
      </c>
      <c r="K1124" t="s">
        <v>214</v>
      </c>
      <c r="L1124" s="18">
        <v>44403</v>
      </c>
      <c r="M1124">
        <v>20</v>
      </c>
      <c r="N1124">
        <v>20</v>
      </c>
      <c r="O1124" t="s">
        <v>258</v>
      </c>
      <c r="P1124">
        <v>7</v>
      </c>
      <c r="Q1124">
        <v>5</v>
      </c>
      <c r="R1124">
        <v>0</v>
      </c>
      <c r="S1124">
        <v>1</v>
      </c>
      <c r="T1124">
        <v>1</v>
      </c>
      <c r="U1124">
        <v>0</v>
      </c>
      <c r="V1124">
        <v>1</v>
      </c>
      <c r="W1124">
        <v>171.40199999999999</v>
      </c>
      <c r="X1124">
        <v>170.0496</v>
      </c>
      <c r="Y1124">
        <v>166.12960000000001</v>
      </c>
      <c r="Z1124">
        <v>165.45480000000001</v>
      </c>
      <c r="AA1124">
        <v>166.79320000000001</v>
      </c>
      <c r="AB1124">
        <v>167.0214</v>
      </c>
      <c r="AC1124">
        <v>188.19290000000001</v>
      </c>
      <c r="AD1124">
        <v>229.45580000000001</v>
      </c>
      <c r="AE1124">
        <v>249.23920000000001</v>
      </c>
      <c r="AF1124">
        <v>266.76440000000002</v>
      </c>
      <c r="AG1124">
        <v>302.28100000000001</v>
      </c>
      <c r="AH1124">
        <v>302.4896</v>
      </c>
      <c r="AI1124">
        <v>320.64760000000001</v>
      </c>
      <c r="AJ1124">
        <v>334.78480000000002</v>
      </c>
      <c r="AK1124">
        <v>323.6044</v>
      </c>
      <c r="AL1124">
        <v>320.97379999999998</v>
      </c>
      <c r="AM1124">
        <v>317.78039999999999</v>
      </c>
      <c r="AN1124">
        <v>328.03820000000002</v>
      </c>
      <c r="AO1124">
        <v>323.11020000000002</v>
      </c>
      <c r="AP1124">
        <v>291.47719999999998</v>
      </c>
      <c r="AQ1124">
        <v>262.0016</v>
      </c>
      <c r="AR1124">
        <v>210.37799999999999</v>
      </c>
      <c r="AS1124">
        <v>203.4186</v>
      </c>
      <c r="AT1124">
        <v>185.381</v>
      </c>
      <c r="AU1124">
        <v>64</v>
      </c>
      <c r="AV1124">
        <v>64.8</v>
      </c>
      <c r="AW1124">
        <v>62.6</v>
      </c>
      <c r="AX1124">
        <v>61.9</v>
      </c>
      <c r="AY1124">
        <v>60.8</v>
      </c>
      <c r="AZ1124">
        <v>60.1</v>
      </c>
      <c r="BA1124">
        <v>61.1</v>
      </c>
      <c r="BB1124">
        <v>62.1</v>
      </c>
      <c r="BC1124">
        <v>64.400000000000006</v>
      </c>
      <c r="BD1124">
        <v>68</v>
      </c>
      <c r="BE1124">
        <v>70.2</v>
      </c>
      <c r="BF1124">
        <v>70.099999999999994</v>
      </c>
      <c r="BG1124">
        <v>70.400000000000006</v>
      </c>
      <c r="BH1124">
        <v>73.2</v>
      </c>
      <c r="BI1124">
        <v>74.900000000000006</v>
      </c>
      <c r="BJ1124">
        <v>76.599999999999994</v>
      </c>
      <c r="BK1124">
        <v>78</v>
      </c>
      <c r="BL1124">
        <v>77.599999999999994</v>
      </c>
      <c r="BM1124">
        <v>75.5</v>
      </c>
      <c r="BN1124">
        <v>73.099999999999994</v>
      </c>
      <c r="BO1124">
        <v>68.8</v>
      </c>
      <c r="BP1124">
        <v>65.900000000000006</v>
      </c>
      <c r="BQ1124">
        <v>64.099999999999994</v>
      </c>
      <c r="BR1124">
        <v>62.9</v>
      </c>
      <c r="BS1124">
        <v>4.4895060000000004</v>
      </c>
      <c r="BT1124">
        <v>2.6510129999999998</v>
      </c>
      <c r="BU1124">
        <v>3.1027749999999998</v>
      </c>
      <c r="BV1124">
        <v>2.303995</v>
      </c>
      <c r="BW1124">
        <v>-0.69317099999999998</v>
      </c>
      <c r="BX1124">
        <v>1.7263599999999999</v>
      </c>
      <c r="BY1124">
        <v>-4.7647219999999999</v>
      </c>
      <c r="BZ1124">
        <v>-12.78424</v>
      </c>
      <c r="CA1124">
        <v>3.7429420000000002</v>
      </c>
      <c r="CB1124">
        <v>12.577629999999999</v>
      </c>
      <c r="CC1124">
        <v>13.812799999999999</v>
      </c>
      <c r="CD1124">
        <v>22.369669999999999</v>
      </c>
      <c r="CE1124">
        <v>20.63411</v>
      </c>
      <c r="CF1124">
        <v>19.179780000000001</v>
      </c>
      <c r="CG1124">
        <v>28.281189999999999</v>
      </c>
      <c r="CH1124">
        <v>29.986260000000001</v>
      </c>
      <c r="CI1124">
        <v>30.893540000000002</v>
      </c>
      <c r="CJ1124">
        <v>14.34281</v>
      </c>
      <c r="CK1124">
        <v>11.405239999999999</v>
      </c>
      <c r="CL1124">
        <v>20.454039999999999</v>
      </c>
      <c r="CM1124">
        <v>4.4970610000000004</v>
      </c>
      <c r="CN1124">
        <v>-4.6950010000000004</v>
      </c>
      <c r="CO1124">
        <v>-4.8327140000000002</v>
      </c>
      <c r="CP1124">
        <v>7.1765480000000004</v>
      </c>
      <c r="CQ1124">
        <v>10.183400000000001</v>
      </c>
      <c r="CR1124">
        <v>2.239522</v>
      </c>
      <c r="CS1124">
        <v>2.004562</v>
      </c>
      <c r="CT1124">
        <v>1.993465</v>
      </c>
      <c r="CU1124">
        <v>2.0547080000000002</v>
      </c>
      <c r="CV1124">
        <v>3.7226490000000001</v>
      </c>
      <c r="CW1124">
        <v>3.586757</v>
      </c>
      <c r="CX1124">
        <v>5.6075670000000004</v>
      </c>
      <c r="CY1124">
        <v>6.8931129999999996</v>
      </c>
      <c r="CZ1124">
        <v>11.06795</v>
      </c>
      <c r="DA1124">
        <v>11.747640000000001</v>
      </c>
      <c r="DB1124">
        <v>10.120039999999999</v>
      </c>
      <c r="DC1124">
        <v>14.65011</v>
      </c>
      <c r="DD1124">
        <v>16.727440000000001</v>
      </c>
      <c r="DE1124">
        <v>17.5274</v>
      </c>
      <c r="DF1124">
        <v>24.454499999999999</v>
      </c>
      <c r="DG1124">
        <v>23.175820000000002</v>
      </c>
      <c r="DH1124">
        <v>20.772549999999999</v>
      </c>
      <c r="DI1124">
        <v>21.61261</v>
      </c>
      <c r="DJ1124">
        <v>28.160779999999999</v>
      </c>
      <c r="DK1124">
        <v>27.94604</v>
      </c>
      <c r="DL1124">
        <v>21.693729999999999</v>
      </c>
      <c r="DM1124">
        <v>10.1599</v>
      </c>
      <c r="DN1124">
        <v>7.4959930000000004</v>
      </c>
      <c r="DO1124">
        <v>20</v>
      </c>
      <c r="DP1124">
        <v>20</v>
      </c>
    </row>
    <row r="1125" spans="1:122" hidden="1" x14ac:dyDescent="0.25">
      <c r="A1125" t="str">
        <f t="shared" si="17"/>
        <v>Size_Grp-20 to 199.99 kW_Prescribed DA 1-4 (1PM-9PM)_44403_20-20</v>
      </c>
      <c r="B1125" t="s">
        <v>62</v>
      </c>
      <c r="C1125" t="s">
        <v>201</v>
      </c>
      <c r="D1125" t="s">
        <v>61</v>
      </c>
      <c r="E1125" t="s">
        <v>61</v>
      </c>
      <c r="F1125" t="s">
        <v>61</v>
      </c>
      <c r="G1125" t="s">
        <v>61</v>
      </c>
      <c r="H1125" t="s">
        <v>61</v>
      </c>
      <c r="I1125" t="s">
        <v>61</v>
      </c>
      <c r="J1125" t="s">
        <v>101</v>
      </c>
      <c r="K1125" t="s">
        <v>214</v>
      </c>
      <c r="L1125" s="18">
        <v>44403</v>
      </c>
      <c r="M1125">
        <v>20</v>
      </c>
      <c r="N1125">
        <v>20</v>
      </c>
      <c r="O1125" t="s">
        <v>258</v>
      </c>
      <c r="P1125">
        <v>3</v>
      </c>
      <c r="Q1125">
        <v>3</v>
      </c>
      <c r="R1125">
        <v>0</v>
      </c>
      <c r="S1125">
        <v>1</v>
      </c>
      <c r="T1125">
        <v>1</v>
      </c>
      <c r="U1125">
        <v>0</v>
      </c>
      <c r="V1125">
        <v>1</v>
      </c>
      <c r="W1125">
        <v>120.122</v>
      </c>
      <c r="X1125">
        <v>119.161</v>
      </c>
      <c r="Y1125">
        <v>116.36499999999999</v>
      </c>
      <c r="Z1125">
        <v>115.883</v>
      </c>
      <c r="AA1125">
        <v>116.842</v>
      </c>
      <c r="AB1125">
        <v>117.003</v>
      </c>
      <c r="AC1125">
        <v>132.126</v>
      </c>
      <c r="AD1125">
        <v>146.755</v>
      </c>
      <c r="AE1125">
        <v>165.524</v>
      </c>
      <c r="AF1125">
        <v>177.10900000000001</v>
      </c>
      <c r="AG1125">
        <v>196.31800000000001</v>
      </c>
      <c r="AH1125">
        <v>196.322</v>
      </c>
      <c r="AI1125">
        <v>209.589</v>
      </c>
      <c r="AJ1125">
        <v>218.815</v>
      </c>
      <c r="AK1125">
        <v>210.55600000000001</v>
      </c>
      <c r="AL1125">
        <v>205.29599999999999</v>
      </c>
      <c r="AM1125">
        <v>201.09299999999999</v>
      </c>
      <c r="AN1125">
        <v>206.04</v>
      </c>
      <c r="AO1125">
        <v>203.72800000000001</v>
      </c>
      <c r="AP1125">
        <v>188.46899999999999</v>
      </c>
      <c r="AQ1125">
        <v>173.881</v>
      </c>
      <c r="AR1125">
        <v>147.91800000000001</v>
      </c>
      <c r="AS1125">
        <v>142.98500000000001</v>
      </c>
      <c r="AT1125">
        <v>130.10499999999999</v>
      </c>
      <c r="AU1125">
        <v>62.666666999999997</v>
      </c>
      <c r="AV1125">
        <v>62.666666999999997</v>
      </c>
      <c r="AW1125">
        <v>61</v>
      </c>
      <c r="AX1125">
        <v>60.833333000000003</v>
      </c>
      <c r="AY1125">
        <v>60</v>
      </c>
      <c r="AZ1125">
        <v>59.833333000000003</v>
      </c>
      <c r="BA1125">
        <v>60.833333000000003</v>
      </c>
      <c r="BB1125">
        <v>61.833333000000003</v>
      </c>
      <c r="BC1125">
        <v>63.333333000000003</v>
      </c>
      <c r="BD1125">
        <v>66</v>
      </c>
      <c r="BE1125">
        <v>67.666667000000004</v>
      </c>
      <c r="BF1125">
        <v>67.833332999999996</v>
      </c>
      <c r="BG1125">
        <v>68.666667000000004</v>
      </c>
      <c r="BH1125">
        <v>71.333332999999996</v>
      </c>
      <c r="BI1125">
        <v>73.166667000000004</v>
      </c>
      <c r="BJ1125">
        <v>74.333332999999996</v>
      </c>
      <c r="BK1125">
        <v>74.666667000000004</v>
      </c>
      <c r="BL1125">
        <v>74</v>
      </c>
      <c r="BM1125">
        <v>72.166667000000004</v>
      </c>
      <c r="BN1125">
        <v>70.833332999999996</v>
      </c>
      <c r="BO1125">
        <v>67.333332999999996</v>
      </c>
      <c r="BP1125">
        <v>64.833332999999996</v>
      </c>
      <c r="BQ1125">
        <v>63.166666999999997</v>
      </c>
      <c r="BR1125">
        <v>62.5</v>
      </c>
      <c r="BS1125">
        <v>3.357523</v>
      </c>
      <c r="BT1125">
        <v>1.781488</v>
      </c>
      <c r="BU1125">
        <v>2.1003750000000001</v>
      </c>
      <c r="BV1125">
        <v>1.53166</v>
      </c>
      <c r="BW1125">
        <v>-0.59567740000000002</v>
      </c>
      <c r="BX1125">
        <v>1.1041019999999999</v>
      </c>
      <c r="BY1125">
        <v>-3.5380690000000001</v>
      </c>
      <c r="BZ1125">
        <v>-6.9336130000000002</v>
      </c>
      <c r="CA1125">
        <v>1.9031709999999999</v>
      </c>
      <c r="CB1125">
        <v>8.2783789999999993</v>
      </c>
      <c r="CC1125">
        <v>10.065899999999999</v>
      </c>
      <c r="CD1125">
        <v>14.12571</v>
      </c>
      <c r="CE1125">
        <v>10.56418</v>
      </c>
      <c r="CF1125">
        <v>8.8525259999999992</v>
      </c>
      <c r="CG1125">
        <v>15.50569</v>
      </c>
      <c r="CH1125">
        <v>19.187860000000001</v>
      </c>
      <c r="CI1125">
        <v>21.24436</v>
      </c>
      <c r="CJ1125">
        <v>12.272</v>
      </c>
      <c r="CK1125">
        <v>9.9922389999999996</v>
      </c>
      <c r="CL1125">
        <v>10.609540000000001</v>
      </c>
      <c r="CM1125">
        <v>2.1572879999999999</v>
      </c>
      <c r="CN1125">
        <v>-3.8734090000000001</v>
      </c>
      <c r="CO1125">
        <v>-3.3407640000000001</v>
      </c>
      <c r="CP1125">
        <v>5.2559240000000003</v>
      </c>
      <c r="CQ1125">
        <v>5.1656029999999999</v>
      </c>
      <c r="CR1125">
        <v>1.1388160000000001</v>
      </c>
      <c r="CS1125">
        <v>1.018945</v>
      </c>
      <c r="CT1125">
        <v>1.0132859999999999</v>
      </c>
      <c r="CU1125">
        <v>1.0445070000000001</v>
      </c>
      <c r="CV1125">
        <v>1.8953720000000001</v>
      </c>
      <c r="CW1125">
        <v>1.82619</v>
      </c>
      <c r="CX1125">
        <v>1.9978940000000001</v>
      </c>
      <c r="CY1125">
        <v>3.0191340000000002</v>
      </c>
      <c r="CZ1125">
        <v>4.6820500000000003</v>
      </c>
      <c r="DA1125">
        <v>5.1541509999999997</v>
      </c>
      <c r="DB1125">
        <v>4.6087150000000001</v>
      </c>
      <c r="DC1125">
        <v>6.6436310000000001</v>
      </c>
      <c r="DD1125">
        <v>7.8654809999999999</v>
      </c>
      <c r="DE1125">
        <v>8.3678109999999997</v>
      </c>
      <c r="DF1125">
        <v>11.90936</v>
      </c>
      <c r="DG1125">
        <v>11.10023</v>
      </c>
      <c r="DH1125">
        <v>9.9201180000000004</v>
      </c>
      <c r="DI1125">
        <v>10.05917</v>
      </c>
      <c r="DJ1125">
        <v>12.46161</v>
      </c>
      <c r="DK1125">
        <v>12.72742</v>
      </c>
      <c r="DL1125">
        <v>10.515090000000001</v>
      </c>
      <c r="DM1125">
        <v>5.1646900000000002</v>
      </c>
      <c r="DN1125">
        <v>3.8026800000000001</v>
      </c>
      <c r="DO1125">
        <v>20</v>
      </c>
      <c r="DP1125">
        <v>20</v>
      </c>
    </row>
    <row r="1126" spans="1:122" hidden="1" x14ac:dyDescent="0.25">
      <c r="A1126" t="str">
        <f t="shared" si="17"/>
        <v>Industry_Type-1. Agriculture, Mining &amp; Construction_Prescribed DA 1-4 (1PM-9PM)_44403_20-20</v>
      </c>
      <c r="B1126" t="s">
        <v>62</v>
      </c>
      <c r="C1126" t="s">
        <v>211</v>
      </c>
      <c r="D1126" t="s">
        <v>61</v>
      </c>
      <c r="E1126" t="s">
        <v>61</v>
      </c>
      <c r="F1126" t="s">
        <v>61</v>
      </c>
      <c r="G1126" t="s">
        <v>30</v>
      </c>
      <c r="H1126" t="s">
        <v>61</v>
      </c>
      <c r="I1126" t="s">
        <v>61</v>
      </c>
      <c r="J1126" t="s">
        <v>61</v>
      </c>
      <c r="K1126" t="s">
        <v>214</v>
      </c>
      <c r="L1126" s="18">
        <v>44403</v>
      </c>
      <c r="M1126">
        <v>20</v>
      </c>
      <c r="N1126">
        <v>20</v>
      </c>
      <c r="O1126" t="s">
        <v>258</v>
      </c>
      <c r="P1126">
        <v>2</v>
      </c>
      <c r="Q1126">
        <v>0</v>
      </c>
      <c r="R1126">
        <v>0</v>
      </c>
      <c r="S1126">
        <v>0</v>
      </c>
      <c r="T1126">
        <v>1</v>
      </c>
      <c r="U1126">
        <v>0</v>
      </c>
      <c r="V1126">
        <v>1</v>
      </c>
      <c r="DO1126">
        <v>20</v>
      </c>
      <c r="DP1126">
        <v>20</v>
      </c>
    </row>
    <row r="1127" spans="1:122" hidden="1" x14ac:dyDescent="0.25">
      <c r="A1127" t="str">
        <f t="shared" si="17"/>
        <v>sublap_id-SLAP_PGEB_Prescribed DA 1-4 (1PM-9PM)_44403_20-20</v>
      </c>
      <c r="B1127" t="s">
        <v>62</v>
      </c>
      <c r="C1127" t="s">
        <v>287</v>
      </c>
      <c r="D1127" t="s">
        <v>61</v>
      </c>
      <c r="E1127" t="s">
        <v>288</v>
      </c>
      <c r="F1127" t="s">
        <v>61</v>
      </c>
      <c r="G1127" t="s">
        <v>61</v>
      </c>
      <c r="H1127" t="s">
        <v>61</v>
      </c>
      <c r="I1127" t="s">
        <v>61</v>
      </c>
      <c r="J1127" t="s">
        <v>61</v>
      </c>
      <c r="K1127" t="s">
        <v>214</v>
      </c>
      <c r="L1127" s="18">
        <v>44403</v>
      </c>
      <c r="M1127">
        <v>20</v>
      </c>
      <c r="N1127">
        <v>20</v>
      </c>
      <c r="O1127" t="s">
        <v>258</v>
      </c>
      <c r="P1127">
        <v>7</v>
      </c>
      <c r="Q1127">
        <v>5</v>
      </c>
      <c r="R1127">
        <v>0</v>
      </c>
      <c r="S1127">
        <v>1</v>
      </c>
      <c r="T1127">
        <v>1</v>
      </c>
      <c r="U1127">
        <v>0</v>
      </c>
      <c r="V1127">
        <v>1</v>
      </c>
      <c r="W1127">
        <v>171.40199999999999</v>
      </c>
      <c r="X1127">
        <v>170.0496</v>
      </c>
      <c r="Y1127">
        <v>166.12960000000001</v>
      </c>
      <c r="Z1127">
        <v>165.45480000000001</v>
      </c>
      <c r="AA1127">
        <v>166.79320000000001</v>
      </c>
      <c r="AB1127">
        <v>167.0214</v>
      </c>
      <c r="AC1127">
        <v>188.19290000000001</v>
      </c>
      <c r="AD1127">
        <v>229.45580000000001</v>
      </c>
      <c r="AE1127">
        <v>249.23920000000001</v>
      </c>
      <c r="AF1127">
        <v>266.76440000000002</v>
      </c>
      <c r="AG1127">
        <v>302.28100000000001</v>
      </c>
      <c r="AH1127">
        <v>302.4896</v>
      </c>
      <c r="AI1127">
        <v>320.64760000000001</v>
      </c>
      <c r="AJ1127">
        <v>334.78480000000002</v>
      </c>
      <c r="AK1127">
        <v>323.6044</v>
      </c>
      <c r="AL1127">
        <v>320.97379999999998</v>
      </c>
      <c r="AM1127">
        <v>317.78039999999999</v>
      </c>
      <c r="AN1127">
        <v>328.03820000000002</v>
      </c>
      <c r="AO1127">
        <v>323.11020000000002</v>
      </c>
      <c r="AP1127">
        <v>291.47719999999998</v>
      </c>
      <c r="AQ1127">
        <v>262.0016</v>
      </c>
      <c r="AR1127">
        <v>210.37799999999999</v>
      </c>
      <c r="AS1127">
        <v>203.4186</v>
      </c>
      <c r="AT1127">
        <v>185.381</v>
      </c>
      <c r="AU1127">
        <v>64</v>
      </c>
      <c r="AV1127">
        <v>64.8</v>
      </c>
      <c r="AW1127">
        <v>62.6</v>
      </c>
      <c r="AX1127">
        <v>61.9</v>
      </c>
      <c r="AY1127">
        <v>60.8</v>
      </c>
      <c r="AZ1127">
        <v>60.1</v>
      </c>
      <c r="BA1127">
        <v>61.1</v>
      </c>
      <c r="BB1127">
        <v>62.1</v>
      </c>
      <c r="BC1127">
        <v>64.400000000000006</v>
      </c>
      <c r="BD1127">
        <v>68</v>
      </c>
      <c r="BE1127">
        <v>70.2</v>
      </c>
      <c r="BF1127">
        <v>70.099999999999994</v>
      </c>
      <c r="BG1127">
        <v>70.400000000000006</v>
      </c>
      <c r="BH1127">
        <v>73.2</v>
      </c>
      <c r="BI1127">
        <v>74.900000000000006</v>
      </c>
      <c r="BJ1127">
        <v>76.599999999999994</v>
      </c>
      <c r="BK1127">
        <v>78</v>
      </c>
      <c r="BL1127">
        <v>77.599999999999994</v>
      </c>
      <c r="BM1127">
        <v>75.5</v>
      </c>
      <c r="BN1127">
        <v>73.099999999999994</v>
      </c>
      <c r="BO1127">
        <v>68.8</v>
      </c>
      <c r="BP1127">
        <v>65.900000000000006</v>
      </c>
      <c r="BQ1127">
        <v>64.099999999999994</v>
      </c>
      <c r="BR1127">
        <v>62.9</v>
      </c>
      <c r="BS1127">
        <v>4.4895060000000004</v>
      </c>
      <c r="BT1127">
        <v>2.6510129999999998</v>
      </c>
      <c r="BU1127">
        <v>3.1027749999999998</v>
      </c>
      <c r="BV1127">
        <v>2.303995</v>
      </c>
      <c r="BW1127">
        <v>-0.69317099999999998</v>
      </c>
      <c r="BX1127">
        <v>1.7263599999999999</v>
      </c>
      <c r="BY1127">
        <v>-4.7647219999999999</v>
      </c>
      <c r="BZ1127">
        <v>-12.78424</v>
      </c>
      <c r="CA1127">
        <v>3.7429420000000002</v>
      </c>
      <c r="CB1127">
        <v>12.577629999999999</v>
      </c>
      <c r="CC1127">
        <v>13.812799999999999</v>
      </c>
      <c r="CD1127">
        <v>22.369669999999999</v>
      </c>
      <c r="CE1127">
        <v>20.63411</v>
      </c>
      <c r="CF1127">
        <v>19.179780000000001</v>
      </c>
      <c r="CG1127">
        <v>28.281189999999999</v>
      </c>
      <c r="CH1127">
        <v>29.986260000000001</v>
      </c>
      <c r="CI1127">
        <v>30.893540000000002</v>
      </c>
      <c r="CJ1127">
        <v>14.34281</v>
      </c>
      <c r="CK1127">
        <v>11.405239999999999</v>
      </c>
      <c r="CL1127">
        <v>20.454039999999999</v>
      </c>
      <c r="CM1127">
        <v>4.4970610000000004</v>
      </c>
      <c r="CN1127">
        <v>-4.6950010000000004</v>
      </c>
      <c r="CO1127">
        <v>-4.8327140000000002</v>
      </c>
      <c r="CP1127">
        <v>7.1765480000000004</v>
      </c>
      <c r="CQ1127">
        <v>10.183400000000001</v>
      </c>
      <c r="CR1127">
        <v>2.239522</v>
      </c>
      <c r="CS1127">
        <v>2.004562</v>
      </c>
      <c r="CT1127">
        <v>1.993465</v>
      </c>
      <c r="CU1127">
        <v>2.0547080000000002</v>
      </c>
      <c r="CV1127">
        <v>3.7226490000000001</v>
      </c>
      <c r="CW1127">
        <v>3.586757</v>
      </c>
      <c r="CX1127">
        <v>5.6075670000000004</v>
      </c>
      <c r="CY1127">
        <v>6.8931129999999996</v>
      </c>
      <c r="CZ1127">
        <v>11.06795</v>
      </c>
      <c r="DA1127">
        <v>11.747640000000001</v>
      </c>
      <c r="DB1127">
        <v>10.120039999999999</v>
      </c>
      <c r="DC1127">
        <v>14.65011</v>
      </c>
      <c r="DD1127">
        <v>16.727440000000001</v>
      </c>
      <c r="DE1127">
        <v>17.5274</v>
      </c>
      <c r="DF1127">
        <v>24.454499999999999</v>
      </c>
      <c r="DG1127">
        <v>23.175820000000002</v>
      </c>
      <c r="DH1127">
        <v>20.772549999999999</v>
      </c>
      <c r="DI1127">
        <v>21.61261</v>
      </c>
      <c r="DJ1127">
        <v>28.160779999999999</v>
      </c>
      <c r="DK1127">
        <v>27.94604</v>
      </c>
      <c r="DL1127">
        <v>21.693729999999999</v>
      </c>
      <c r="DM1127">
        <v>10.1599</v>
      </c>
      <c r="DN1127">
        <v>7.4959930000000004</v>
      </c>
      <c r="DO1127">
        <v>20</v>
      </c>
      <c r="DP1127">
        <v>20</v>
      </c>
    </row>
    <row r="1128" spans="1:122" hidden="1" x14ac:dyDescent="0.25">
      <c r="A1128" t="str">
        <f t="shared" si="17"/>
        <v>Industry_Type-5. Offices, Hotels, Finance, Services_Prescribed DA 1-4 (1PM-9PM)_44403_20-20</v>
      </c>
      <c r="B1128" t="s">
        <v>62</v>
      </c>
      <c r="C1128" t="s">
        <v>205</v>
      </c>
      <c r="D1128" t="s">
        <v>61</v>
      </c>
      <c r="E1128" t="s">
        <v>61</v>
      </c>
      <c r="F1128" t="s">
        <v>61</v>
      </c>
      <c r="G1128" t="s">
        <v>37</v>
      </c>
      <c r="H1128" t="s">
        <v>61</v>
      </c>
      <c r="I1128" t="s">
        <v>61</v>
      </c>
      <c r="J1128" t="s">
        <v>61</v>
      </c>
      <c r="K1128" t="s">
        <v>214</v>
      </c>
      <c r="L1128" s="18">
        <v>44403</v>
      </c>
      <c r="M1128">
        <v>20</v>
      </c>
      <c r="N1128">
        <v>20</v>
      </c>
      <c r="O1128" t="s">
        <v>258</v>
      </c>
      <c r="P1128">
        <v>1</v>
      </c>
      <c r="Q1128">
        <v>1</v>
      </c>
      <c r="R1128">
        <v>0</v>
      </c>
      <c r="S1128">
        <v>0</v>
      </c>
      <c r="T1128">
        <v>1</v>
      </c>
      <c r="U1128">
        <v>0</v>
      </c>
      <c r="V1128">
        <v>1</v>
      </c>
      <c r="W1128">
        <v>110.16</v>
      </c>
      <c r="X1128">
        <v>109.28</v>
      </c>
      <c r="Y1128">
        <v>106.4</v>
      </c>
      <c r="Z1128">
        <v>106</v>
      </c>
      <c r="AA1128">
        <v>106.88</v>
      </c>
      <c r="AB1128">
        <v>106.32</v>
      </c>
      <c r="AC1128">
        <v>121.12</v>
      </c>
      <c r="AD1128">
        <v>127.52</v>
      </c>
      <c r="AE1128">
        <v>135.04</v>
      </c>
      <c r="AF1128">
        <v>143.28</v>
      </c>
      <c r="AG1128">
        <v>141.44</v>
      </c>
      <c r="AH1128">
        <v>144.24</v>
      </c>
      <c r="AI1128">
        <v>155.28</v>
      </c>
      <c r="AJ1128">
        <v>160.56</v>
      </c>
      <c r="AK1128">
        <v>154.08000000000001</v>
      </c>
      <c r="AL1128">
        <v>147.12</v>
      </c>
      <c r="AM1128">
        <v>140.72</v>
      </c>
      <c r="AN1128">
        <v>145.04</v>
      </c>
      <c r="AO1128">
        <v>141.68</v>
      </c>
      <c r="AP1128">
        <v>134.96</v>
      </c>
      <c r="AQ1128">
        <v>131.76</v>
      </c>
      <c r="AR1128">
        <v>136.63999999999999</v>
      </c>
      <c r="AS1128">
        <v>132.88</v>
      </c>
      <c r="AT1128">
        <v>120</v>
      </c>
      <c r="AU1128">
        <v>61</v>
      </c>
      <c r="AV1128">
        <v>60</v>
      </c>
      <c r="AW1128">
        <v>59</v>
      </c>
      <c r="AX1128">
        <v>59.5</v>
      </c>
      <c r="AY1128">
        <v>59</v>
      </c>
      <c r="AZ1128">
        <v>59.5</v>
      </c>
      <c r="BA1128">
        <v>60.5</v>
      </c>
      <c r="BB1128">
        <v>61.5</v>
      </c>
      <c r="BC1128">
        <v>62</v>
      </c>
      <c r="BD1128">
        <v>63.5</v>
      </c>
      <c r="BE1128">
        <v>64.5</v>
      </c>
      <c r="BF1128">
        <v>65</v>
      </c>
      <c r="BG1128">
        <v>66.5</v>
      </c>
      <c r="BH1128">
        <v>69</v>
      </c>
      <c r="BI1128">
        <v>71</v>
      </c>
      <c r="BJ1128">
        <v>71.5</v>
      </c>
      <c r="BK1128">
        <v>70.5</v>
      </c>
      <c r="BL1128">
        <v>69.5</v>
      </c>
      <c r="BM1128">
        <v>68</v>
      </c>
      <c r="BN1128">
        <v>68</v>
      </c>
      <c r="BO1128">
        <v>65.5</v>
      </c>
      <c r="BP1128">
        <v>63.5</v>
      </c>
      <c r="BQ1128">
        <v>62</v>
      </c>
      <c r="BR1128">
        <v>62</v>
      </c>
      <c r="BS1128">
        <v>3.2217250000000002</v>
      </c>
      <c r="BT1128">
        <v>1.3170010000000001</v>
      </c>
      <c r="BU1128">
        <v>1.7824169999999999</v>
      </c>
      <c r="BV1128">
        <v>1.1484220000000001</v>
      </c>
      <c r="BW1128">
        <v>-0.89911649999999999</v>
      </c>
      <c r="BX1128">
        <v>1.9034420000000001</v>
      </c>
      <c r="BY1128">
        <v>-2.8322069999999999</v>
      </c>
      <c r="BZ1128">
        <v>-3.9018549999999999</v>
      </c>
      <c r="CA1128">
        <v>0.85549929999999996</v>
      </c>
      <c r="CB1128">
        <v>4.6683649999999997</v>
      </c>
      <c r="CC1128">
        <v>8.0968630000000008</v>
      </c>
      <c r="CD1128">
        <v>9.8257600000000007</v>
      </c>
      <c r="CE1128">
        <v>5.3772130000000002</v>
      </c>
      <c r="CF1128">
        <v>5.2401119999999999</v>
      </c>
      <c r="CG1128">
        <v>10.368270000000001</v>
      </c>
      <c r="CH1128">
        <v>15.36182</v>
      </c>
      <c r="CI1128">
        <v>19.006229999999999</v>
      </c>
      <c r="CJ1128">
        <v>11.558210000000001</v>
      </c>
      <c r="CK1128">
        <v>11.602980000000001</v>
      </c>
      <c r="CL1128">
        <v>8.3612369999999991</v>
      </c>
      <c r="CM1128">
        <v>-0.16322329999999999</v>
      </c>
      <c r="CN1128">
        <v>-6.9039460000000004</v>
      </c>
      <c r="CO1128">
        <v>-4.4140779999999999</v>
      </c>
      <c r="CP1128">
        <v>5.1479569999999999</v>
      </c>
      <c r="CQ1128">
        <v>4.9942469999999997</v>
      </c>
      <c r="CR1128">
        <v>0.94912819999999998</v>
      </c>
      <c r="CS1128">
        <v>0.82889009999999996</v>
      </c>
      <c r="CT1128">
        <v>0.82424169999999997</v>
      </c>
      <c r="CU1128">
        <v>0.8544254</v>
      </c>
      <c r="CV1128">
        <v>1.3449450000000001</v>
      </c>
      <c r="CW1128">
        <v>0.70024319999999995</v>
      </c>
      <c r="CX1128">
        <v>0.36813940000000001</v>
      </c>
      <c r="CY1128">
        <v>0.78752549999999999</v>
      </c>
      <c r="CZ1128">
        <v>3.2373539999999998</v>
      </c>
      <c r="DA1128">
        <v>4.0006519999999997</v>
      </c>
      <c r="DB1128">
        <v>4.11972</v>
      </c>
      <c r="DC1128">
        <v>5.991072</v>
      </c>
      <c r="DD1128">
        <v>7.078843</v>
      </c>
      <c r="DE1128">
        <v>7.8321139999999998</v>
      </c>
      <c r="DF1128">
        <v>11.336819999999999</v>
      </c>
      <c r="DG1128">
        <v>10.499930000000001</v>
      </c>
      <c r="DH1128">
        <v>9.1938490000000002</v>
      </c>
      <c r="DI1128">
        <v>8.5900400000000001</v>
      </c>
      <c r="DJ1128">
        <v>6.6426220000000002</v>
      </c>
      <c r="DK1128">
        <v>5.2150949999999998</v>
      </c>
      <c r="DL1128">
        <v>5.1362009999999998</v>
      </c>
      <c r="DM1128">
        <v>4.2182139999999997</v>
      </c>
      <c r="DN1128">
        <v>3.6169660000000001</v>
      </c>
      <c r="DO1128">
        <v>20</v>
      </c>
      <c r="DP1128">
        <v>20</v>
      </c>
    </row>
    <row r="1129" spans="1:122" hidden="1" x14ac:dyDescent="0.25">
      <c r="A1129" t="str">
        <f t="shared" si="17"/>
        <v>Size_Grp-200 kW and above_Prescribed DA 1-4 (1PM-9PM)_44403_20-20</v>
      </c>
      <c r="B1129" t="s">
        <v>62</v>
      </c>
      <c r="C1129" t="s">
        <v>207</v>
      </c>
      <c r="D1129" t="s">
        <v>61</v>
      </c>
      <c r="E1129" t="s">
        <v>61</v>
      </c>
      <c r="F1129" t="s">
        <v>61</v>
      </c>
      <c r="G1129" t="s">
        <v>61</v>
      </c>
      <c r="H1129" t="s">
        <v>61</v>
      </c>
      <c r="I1129" t="s">
        <v>61</v>
      </c>
      <c r="J1129" t="s">
        <v>102</v>
      </c>
      <c r="K1129" t="s">
        <v>214</v>
      </c>
      <c r="L1129" s="18">
        <v>44403</v>
      </c>
      <c r="M1129">
        <v>20</v>
      </c>
      <c r="N1129">
        <v>20</v>
      </c>
      <c r="O1129" t="s">
        <v>258</v>
      </c>
      <c r="P1129">
        <v>2</v>
      </c>
      <c r="Q1129">
        <v>0</v>
      </c>
      <c r="R1129">
        <v>0</v>
      </c>
      <c r="S1129">
        <v>0</v>
      </c>
      <c r="T1129">
        <v>1</v>
      </c>
      <c r="U1129">
        <v>0</v>
      </c>
      <c r="V1129">
        <v>1</v>
      </c>
      <c r="DO1129">
        <v>20</v>
      </c>
      <c r="DP1129">
        <v>20</v>
      </c>
    </row>
    <row r="1130" spans="1:122" hidden="1" x14ac:dyDescent="0.25">
      <c r="A1130" t="str">
        <f t="shared" si="17"/>
        <v>Aggregator-Enersponse_Prescribed DA 1-4 (1PM-9PM)_44403_20-20</v>
      </c>
      <c r="B1130" t="s">
        <v>62</v>
      </c>
      <c r="C1130" t="s">
        <v>219</v>
      </c>
      <c r="D1130" t="s">
        <v>61</v>
      </c>
      <c r="E1130" t="s">
        <v>61</v>
      </c>
      <c r="F1130" t="s">
        <v>107</v>
      </c>
      <c r="G1130" t="s">
        <v>61</v>
      </c>
      <c r="H1130" t="s">
        <v>61</v>
      </c>
      <c r="I1130" t="s">
        <v>61</v>
      </c>
      <c r="J1130" t="s">
        <v>61</v>
      </c>
      <c r="K1130" t="s">
        <v>214</v>
      </c>
      <c r="L1130" s="18">
        <v>44403</v>
      </c>
      <c r="M1130">
        <v>20</v>
      </c>
      <c r="N1130">
        <v>20</v>
      </c>
      <c r="O1130" t="s">
        <v>258</v>
      </c>
      <c r="P1130">
        <v>4</v>
      </c>
      <c r="Q1130">
        <v>4</v>
      </c>
      <c r="R1130">
        <v>0</v>
      </c>
      <c r="S1130">
        <v>0</v>
      </c>
      <c r="T1130">
        <v>1</v>
      </c>
      <c r="U1130">
        <v>1</v>
      </c>
      <c r="V1130">
        <v>1</v>
      </c>
      <c r="W1130">
        <v>12.27</v>
      </c>
      <c r="X1130">
        <v>12.183999999999999</v>
      </c>
      <c r="Y1130">
        <v>12.263999999999999</v>
      </c>
      <c r="Z1130">
        <v>12.182</v>
      </c>
      <c r="AA1130">
        <v>12.257999999999999</v>
      </c>
      <c r="AB1130">
        <v>12.981</v>
      </c>
      <c r="AC1130">
        <v>13.3035</v>
      </c>
      <c r="AD1130">
        <v>36.377000000000002</v>
      </c>
      <c r="AE1130">
        <v>42.988</v>
      </c>
      <c r="AF1130">
        <v>47.265999999999998</v>
      </c>
      <c r="AG1130">
        <v>74.474999999999994</v>
      </c>
      <c r="AH1130">
        <v>71.823999999999998</v>
      </c>
      <c r="AI1130">
        <v>73.754000000000005</v>
      </c>
      <c r="AJ1130">
        <v>78.572000000000003</v>
      </c>
      <c r="AK1130">
        <v>77.066000000000003</v>
      </c>
      <c r="AL1130">
        <v>82.147000000000006</v>
      </c>
      <c r="AM1130">
        <v>86.266000000000005</v>
      </c>
      <c r="AN1130">
        <v>89.272999999999996</v>
      </c>
      <c r="AO1130">
        <v>89.113</v>
      </c>
      <c r="AP1130">
        <v>73.238</v>
      </c>
      <c r="AQ1130">
        <v>55.384</v>
      </c>
      <c r="AR1130">
        <v>13.63</v>
      </c>
      <c r="AS1130">
        <v>12.419</v>
      </c>
      <c r="AT1130">
        <v>12.414999999999999</v>
      </c>
      <c r="AU1130">
        <v>64.75</v>
      </c>
      <c r="AV1130">
        <v>66</v>
      </c>
      <c r="AW1130">
        <v>63.5</v>
      </c>
      <c r="AX1130">
        <v>62.5</v>
      </c>
      <c r="AY1130">
        <v>61.25</v>
      </c>
      <c r="AZ1130">
        <v>60.25</v>
      </c>
      <c r="BA1130">
        <v>61.25</v>
      </c>
      <c r="BB1130">
        <v>62.25</v>
      </c>
      <c r="BC1130">
        <v>65</v>
      </c>
      <c r="BD1130">
        <v>69.125</v>
      </c>
      <c r="BE1130">
        <v>71.625</v>
      </c>
      <c r="BF1130">
        <v>71.375</v>
      </c>
      <c r="BG1130">
        <v>71.375</v>
      </c>
      <c r="BH1130">
        <v>74.25</v>
      </c>
      <c r="BI1130">
        <v>75.875</v>
      </c>
      <c r="BJ1130">
        <v>77.875</v>
      </c>
      <c r="BK1130">
        <v>79.875</v>
      </c>
      <c r="BL1130">
        <v>79.625</v>
      </c>
      <c r="BM1130">
        <v>77.375</v>
      </c>
      <c r="BN1130">
        <v>74.375</v>
      </c>
      <c r="BO1130">
        <v>69.625</v>
      </c>
      <c r="BP1130">
        <v>66.5</v>
      </c>
      <c r="BQ1130">
        <v>64.625</v>
      </c>
      <c r="BR1130">
        <v>63.125</v>
      </c>
      <c r="BS1130">
        <v>-1.49353E-2</v>
      </c>
      <c r="BT1130">
        <v>0.57657950000000002</v>
      </c>
      <c r="BU1130">
        <v>0.43385040000000002</v>
      </c>
      <c r="BV1130">
        <v>0.49728879999999998</v>
      </c>
      <c r="BW1130">
        <v>0.40399439999999998</v>
      </c>
      <c r="BX1130">
        <v>-0.67032789999999998</v>
      </c>
      <c r="BY1130">
        <v>-0.57116630000000002</v>
      </c>
      <c r="BZ1130">
        <v>-5.229743</v>
      </c>
      <c r="CA1130">
        <v>1.818031</v>
      </c>
      <c r="CB1130">
        <v>4.3156590000000001</v>
      </c>
      <c r="CC1130">
        <v>1.7694220000000001</v>
      </c>
      <c r="CD1130">
        <v>6.1525730000000003</v>
      </c>
      <c r="CE1130">
        <v>9.3614379999999997</v>
      </c>
      <c r="CF1130">
        <v>8.4597280000000001</v>
      </c>
      <c r="CG1130">
        <v>9.8325809999999993</v>
      </c>
      <c r="CH1130">
        <v>6.0569439999999997</v>
      </c>
      <c r="CI1130">
        <v>3.060594</v>
      </c>
      <c r="CJ1130">
        <v>-1.313347</v>
      </c>
      <c r="CK1130">
        <v>-3.4563820000000001</v>
      </c>
      <c r="CL1130">
        <v>6.2487940000000002</v>
      </c>
      <c r="CM1130">
        <v>3.37541</v>
      </c>
      <c r="CN1130">
        <v>3.5503740000000001</v>
      </c>
      <c r="CO1130">
        <v>0.96213919999999997</v>
      </c>
      <c r="CP1130">
        <v>-2.1851599999999999E-2</v>
      </c>
      <c r="CQ1130">
        <v>0.20136680000000001</v>
      </c>
      <c r="CR1130">
        <v>0.1934852</v>
      </c>
      <c r="CS1130">
        <v>0.19384560000000001</v>
      </c>
      <c r="CT1130">
        <v>0.19283210000000001</v>
      </c>
      <c r="CU1130">
        <v>0.19389480000000001</v>
      </c>
      <c r="CV1130">
        <v>0.55436609999999997</v>
      </c>
      <c r="CW1130">
        <v>1.1297349999999999</v>
      </c>
      <c r="CX1130">
        <v>2.492864</v>
      </c>
      <c r="CY1130">
        <v>2.7293690000000002</v>
      </c>
      <c r="CZ1130">
        <v>2.4095599999999999</v>
      </c>
      <c r="DA1130">
        <v>1.9930429999999999</v>
      </c>
      <c r="DB1130">
        <v>1.0435680000000001</v>
      </c>
      <c r="DC1130">
        <v>1.4834719999999999</v>
      </c>
      <c r="DD1130">
        <v>1.4555640000000001</v>
      </c>
      <c r="DE1130">
        <v>1.110439</v>
      </c>
      <c r="DF1130">
        <v>1.1399649999999999</v>
      </c>
      <c r="DG1130">
        <v>1.3244659999999999</v>
      </c>
      <c r="DH1130">
        <v>1.4043920000000001</v>
      </c>
      <c r="DI1130">
        <v>2.436801</v>
      </c>
      <c r="DJ1130">
        <v>7.725123</v>
      </c>
      <c r="DK1130">
        <v>9.0430879999999991</v>
      </c>
      <c r="DL1130">
        <v>5.9320269999999997</v>
      </c>
      <c r="DM1130">
        <v>0.96540870000000001</v>
      </c>
      <c r="DN1130">
        <v>0.2075205</v>
      </c>
      <c r="DO1130">
        <v>20</v>
      </c>
      <c r="DP1130">
        <v>20</v>
      </c>
    </row>
    <row r="1131" spans="1:122" x14ac:dyDescent="0.25">
      <c r="A1131" t="str">
        <f t="shared" si="17"/>
        <v>AutoDR-No_Prescribed DA 1-4 (1PM-9PM)_44403_20-20</v>
      </c>
      <c r="B1131" t="s">
        <v>62</v>
      </c>
      <c r="C1131" t="s">
        <v>321</v>
      </c>
      <c r="D1131" t="s">
        <v>61</v>
      </c>
      <c r="E1131" t="s">
        <v>61</v>
      </c>
      <c r="F1131" t="s">
        <v>61</v>
      </c>
      <c r="G1131" t="s">
        <v>61</v>
      </c>
      <c r="H1131" t="s">
        <v>97</v>
      </c>
      <c r="I1131" t="s">
        <v>61</v>
      </c>
      <c r="J1131" t="s">
        <v>61</v>
      </c>
      <c r="K1131" t="s">
        <v>214</v>
      </c>
      <c r="L1131" s="18">
        <v>44403</v>
      </c>
      <c r="M1131">
        <v>20</v>
      </c>
      <c r="N1131">
        <v>20</v>
      </c>
      <c r="O1131" t="s">
        <v>258</v>
      </c>
      <c r="P1131">
        <v>6</v>
      </c>
      <c r="Q1131">
        <v>4</v>
      </c>
      <c r="R1131">
        <v>0</v>
      </c>
      <c r="S1131">
        <v>1</v>
      </c>
      <c r="T1131">
        <v>1</v>
      </c>
      <c r="U1131">
        <v>0</v>
      </c>
      <c r="V1131">
        <v>1</v>
      </c>
      <c r="W1131">
        <v>174.76499999999999</v>
      </c>
      <c r="X1131">
        <v>173.43600000000001</v>
      </c>
      <c r="Y1131">
        <v>169.11600000000001</v>
      </c>
      <c r="Z1131">
        <v>168.51300000000001</v>
      </c>
      <c r="AA1131">
        <v>169.827</v>
      </c>
      <c r="AB1131">
        <v>168.9915</v>
      </c>
      <c r="AC1131">
        <v>191.19524999999999</v>
      </c>
      <c r="AD1131">
        <v>235.28550000000001</v>
      </c>
      <c r="AE1131">
        <v>238.96199999999999</v>
      </c>
      <c r="AF1131">
        <v>251.01900000000001</v>
      </c>
      <c r="AG1131">
        <v>269.39249999999998</v>
      </c>
      <c r="AH1131">
        <v>270.69600000000003</v>
      </c>
      <c r="AI1131">
        <v>287.39100000000002</v>
      </c>
      <c r="AJ1131">
        <v>297.49799999999999</v>
      </c>
      <c r="AK1131">
        <v>288.15899999999999</v>
      </c>
      <c r="AL1131">
        <v>285.34050000000002</v>
      </c>
      <c r="AM1131">
        <v>280.839</v>
      </c>
      <c r="AN1131">
        <v>291.22949999999997</v>
      </c>
      <c r="AO1131">
        <v>282.34949999999998</v>
      </c>
      <c r="AP1131">
        <v>258.89699999999999</v>
      </c>
      <c r="AQ1131">
        <v>240.036</v>
      </c>
      <c r="AR1131">
        <v>215.32499999999999</v>
      </c>
      <c r="AS1131">
        <v>209.0685</v>
      </c>
      <c r="AT1131">
        <v>189.74250000000001</v>
      </c>
      <c r="AU1131">
        <v>64.75</v>
      </c>
      <c r="AV1131">
        <v>66</v>
      </c>
      <c r="AW1131">
        <v>63.5</v>
      </c>
      <c r="AX1131">
        <v>62.5</v>
      </c>
      <c r="AY1131">
        <v>61.25</v>
      </c>
      <c r="AZ1131">
        <v>60.25</v>
      </c>
      <c r="BA1131">
        <v>61.25</v>
      </c>
      <c r="BB1131">
        <v>62.25</v>
      </c>
      <c r="BC1131">
        <v>65</v>
      </c>
      <c r="BD1131">
        <v>69.125</v>
      </c>
      <c r="BE1131">
        <v>71.625</v>
      </c>
      <c r="BF1131">
        <v>71.375</v>
      </c>
      <c r="BG1131">
        <v>71.375</v>
      </c>
      <c r="BH1131">
        <v>74.25</v>
      </c>
      <c r="BI1131">
        <v>75.875</v>
      </c>
      <c r="BJ1131">
        <v>77.875</v>
      </c>
      <c r="BK1131">
        <v>79.875</v>
      </c>
      <c r="BL1131">
        <v>79.625</v>
      </c>
      <c r="BM1131">
        <v>77.375</v>
      </c>
      <c r="BN1131">
        <v>74.375</v>
      </c>
      <c r="BO1131">
        <v>69.625</v>
      </c>
      <c r="BP1131">
        <v>66.5</v>
      </c>
      <c r="BQ1131">
        <v>64.625</v>
      </c>
      <c r="BR1131">
        <v>63.125</v>
      </c>
      <c r="BS1131">
        <v>4.7083459999999997</v>
      </c>
      <c r="BT1131">
        <v>2.2932959999999998</v>
      </c>
      <c r="BU1131">
        <v>2.956493</v>
      </c>
      <c r="BV1131">
        <v>1.9648099999999999</v>
      </c>
      <c r="BW1131">
        <v>-1.110109</v>
      </c>
      <c r="BX1131">
        <v>3.253978</v>
      </c>
      <c r="BY1131">
        <v>-3.2935020000000002</v>
      </c>
      <c r="BZ1131">
        <v>-11.555859999999999</v>
      </c>
      <c r="CA1131">
        <v>0.40635929999999998</v>
      </c>
      <c r="CB1131">
        <v>11.26061</v>
      </c>
      <c r="CC1131">
        <v>12.74963</v>
      </c>
      <c r="CD1131">
        <v>20.34121</v>
      </c>
      <c r="CE1131">
        <v>17.080549999999999</v>
      </c>
      <c r="CF1131">
        <v>19.239450000000001</v>
      </c>
      <c r="CG1131">
        <v>26.156929999999999</v>
      </c>
      <c r="CH1131">
        <v>27.37359</v>
      </c>
      <c r="CI1131">
        <v>29.484200000000001</v>
      </c>
      <c r="CJ1131">
        <v>13.37176</v>
      </c>
      <c r="CK1131">
        <v>14.98157</v>
      </c>
      <c r="CL1131">
        <v>21.145910000000001</v>
      </c>
      <c r="CM1131">
        <v>-3.02925E-2</v>
      </c>
      <c r="CN1131">
        <v>-9.7069259999999993</v>
      </c>
      <c r="CO1131">
        <v>-6.8495819999999998</v>
      </c>
      <c r="CP1131">
        <v>7.4793349999999998</v>
      </c>
      <c r="CQ1131">
        <v>11.31395</v>
      </c>
      <c r="CR1131">
        <v>2.1548479999999999</v>
      </c>
      <c r="CS1131">
        <v>1.882609</v>
      </c>
      <c r="CT1131">
        <v>1.86972</v>
      </c>
      <c r="CU1131">
        <v>1.9391370000000001</v>
      </c>
      <c r="CV1131">
        <v>3.051069</v>
      </c>
      <c r="CW1131">
        <v>1.617308</v>
      </c>
      <c r="CX1131">
        <v>3.1261939999999999</v>
      </c>
      <c r="CY1131">
        <v>3.3169140000000001</v>
      </c>
      <c r="CZ1131">
        <v>9.7495569999999994</v>
      </c>
      <c r="DA1131">
        <v>11.3269</v>
      </c>
      <c r="DB1131">
        <v>10.86303</v>
      </c>
      <c r="DC1131">
        <v>15.813879999999999</v>
      </c>
      <c r="DD1131">
        <v>18.2026</v>
      </c>
      <c r="DE1131">
        <v>19.06765</v>
      </c>
      <c r="DF1131">
        <v>27.001819999999999</v>
      </c>
      <c r="DG1131">
        <v>25.504020000000001</v>
      </c>
      <c r="DH1131">
        <v>22.469919999999998</v>
      </c>
      <c r="DI1131">
        <v>22.03004</v>
      </c>
      <c r="DJ1131">
        <v>21.925339999999998</v>
      </c>
      <c r="DK1131">
        <v>18.79926</v>
      </c>
      <c r="DL1131">
        <v>13.91461</v>
      </c>
      <c r="DM1131">
        <v>9.5505940000000002</v>
      </c>
      <c r="DN1131">
        <v>8.2051180000000006</v>
      </c>
      <c r="DO1131">
        <v>20</v>
      </c>
      <c r="DP1131">
        <v>20</v>
      </c>
    </row>
    <row r="1132" spans="1:122" hidden="1" x14ac:dyDescent="0.25">
      <c r="A1132" t="str">
        <f t="shared" si="17"/>
        <v>Aggregator-Blue Zone Resources, LLC_Prescribed DA 1-4 (1PM-9PM)_44403_20-20</v>
      </c>
      <c r="B1132" t="s">
        <v>62</v>
      </c>
      <c r="C1132" t="s">
        <v>261</v>
      </c>
      <c r="D1132" t="s">
        <v>61</v>
      </c>
      <c r="E1132" t="s">
        <v>61</v>
      </c>
      <c r="F1132" t="s">
        <v>262</v>
      </c>
      <c r="G1132" t="s">
        <v>61</v>
      </c>
      <c r="H1132" t="s">
        <v>61</v>
      </c>
      <c r="I1132" t="s">
        <v>61</v>
      </c>
      <c r="J1132" t="s">
        <v>61</v>
      </c>
      <c r="K1132" t="s">
        <v>214</v>
      </c>
      <c r="L1132" s="18">
        <v>44403</v>
      </c>
      <c r="M1132">
        <v>20</v>
      </c>
      <c r="N1132">
        <v>20</v>
      </c>
      <c r="O1132" t="s">
        <v>258</v>
      </c>
      <c r="P1132">
        <v>3</v>
      </c>
      <c r="Q1132">
        <v>1</v>
      </c>
      <c r="R1132">
        <v>0</v>
      </c>
      <c r="S1132">
        <v>0</v>
      </c>
      <c r="T1132">
        <v>1</v>
      </c>
      <c r="U1132">
        <v>0</v>
      </c>
      <c r="V1132">
        <v>1</v>
      </c>
      <c r="W1132">
        <v>330.48</v>
      </c>
      <c r="X1132">
        <v>327.84</v>
      </c>
      <c r="Y1132">
        <v>319.2</v>
      </c>
      <c r="Z1132">
        <v>318</v>
      </c>
      <c r="AA1132">
        <v>320.64</v>
      </c>
      <c r="AB1132">
        <v>318.95999999999998</v>
      </c>
      <c r="AC1132">
        <v>363.36</v>
      </c>
      <c r="AD1132">
        <v>382.56</v>
      </c>
      <c r="AE1132">
        <v>405.12</v>
      </c>
      <c r="AF1132">
        <v>429.84</v>
      </c>
      <c r="AG1132">
        <v>424.32</v>
      </c>
      <c r="AH1132">
        <v>432.72</v>
      </c>
      <c r="AI1132">
        <v>465.84</v>
      </c>
      <c r="AJ1132">
        <v>481.68</v>
      </c>
      <c r="AK1132">
        <v>462.24</v>
      </c>
      <c r="AL1132">
        <v>441.36</v>
      </c>
      <c r="AM1132">
        <v>422.16</v>
      </c>
      <c r="AN1132">
        <v>435.12</v>
      </c>
      <c r="AO1132">
        <v>425.04</v>
      </c>
      <c r="AP1132">
        <v>404.88</v>
      </c>
      <c r="AQ1132">
        <v>395.28</v>
      </c>
      <c r="AR1132">
        <v>409.92</v>
      </c>
      <c r="AS1132">
        <v>398.64</v>
      </c>
      <c r="AT1132">
        <v>360</v>
      </c>
      <c r="AU1132">
        <v>61</v>
      </c>
      <c r="AV1132">
        <v>60</v>
      </c>
      <c r="AW1132">
        <v>59</v>
      </c>
      <c r="AX1132">
        <v>59.5</v>
      </c>
      <c r="AY1132">
        <v>59</v>
      </c>
      <c r="AZ1132">
        <v>59.5</v>
      </c>
      <c r="BA1132">
        <v>60.5</v>
      </c>
      <c r="BB1132">
        <v>61.5</v>
      </c>
      <c r="BC1132">
        <v>62</v>
      </c>
      <c r="BD1132">
        <v>63.5</v>
      </c>
      <c r="BE1132">
        <v>64.5</v>
      </c>
      <c r="BF1132">
        <v>65</v>
      </c>
      <c r="BG1132">
        <v>66.5</v>
      </c>
      <c r="BH1132">
        <v>69</v>
      </c>
      <c r="BI1132">
        <v>71</v>
      </c>
      <c r="BJ1132">
        <v>71.5</v>
      </c>
      <c r="BK1132">
        <v>70.5</v>
      </c>
      <c r="BL1132">
        <v>69.5</v>
      </c>
      <c r="BM1132">
        <v>68</v>
      </c>
      <c r="BN1132">
        <v>68</v>
      </c>
      <c r="BO1132">
        <v>65.5</v>
      </c>
      <c r="BP1132">
        <v>63.5</v>
      </c>
      <c r="BQ1132">
        <v>62</v>
      </c>
      <c r="BR1132">
        <v>62</v>
      </c>
      <c r="BS1132">
        <v>9.6651760000000007</v>
      </c>
      <c r="BT1132">
        <v>3.9510040000000002</v>
      </c>
      <c r="BU1132">
        <v>5.3472520000000001</v>
      </c>
      <c r="BV1132">
        <v>3.4452669999999999</v>
      </c>
      <c r="BW1132">
        <v>-2.6973500000000001</v>
      </c>
      <c r="BX1132">
        <v>5.7103270000000004</v>
      </c>
      <c r="BY1132">
        <v>-8.4966200000000001</v>
      </c>
      <c r="BZ1132">
        <v>-11.70557</v>
      </c>
      <c r="CA1132">
        <v>2.5664980000000002</v>
      </c>
      <c r="CB1132">
        <v>14.005100000000001</v>
      </c>
      <c r="CC1132">
        <v>24.290590000000002</v>
      </c>
      <c r="CD1132">
        <v>29.47728</v>
      </c>
      <c r="CE1132">
        <v>16.131640000000001</v>
      </c>
      <c r="CF1132">
        <v>15.72034</v>
      </c>
      <c r="CG1132">
        <v>31.104810000000001</v>
      </c>
      <c r="CH1132">
        <v>46.085450000000002</v>
      </c>
      <c r="CI1132">
        <v>57.018680000000003</v>
      </c>
      <c r="CJ1132">
        <v>34.674639999999997</v>
      </c>
      <c r="CK1132">
        <v>34.80894</v>
      </c>
      <c r="CL1132">
        <v>25.08371</v>
      </c>
      <c r="CM1132">
        <v>-0.48966979999999999</v>
      </c>
      <c r="CN1132">
        <v>-20.711839999999999</v>
      </c>
      <c r="CO1132">
        <v>-13.242229999999999</v>
      </c>
      <c r="CP1132">
        <v>15.44387</v>
      </c>
      <c r="CQ1132">
        <v>44.948230000000002</v>
      </c>
      <c r="CR1132">
        <v>8.5421530000000008</v>
      </c>
      <c r="CS1132">
        <v>7.4600109999999997</v>
      </c>
      <c r="CT1132">
        <v>7.4181749999999997</v>
      </c>
      <c r="CU1132">
        <v>7.6898280000000003</v>
      </c>
      <c r="CV1132">
        <v>12.1045</v>
      </c>
      <c r="CW1132">
        <v>6.3021880000000001</v>
      </c>
      <c r="CX1132">
        <v>3.3132549999999998</v>
      </c>
      <c r="CY1132">
        <v>7.0877290000000004</v>
      </c>
      <c r="CZ1132">
        <v>29.136189999999999</v>
      </c>
      <c r="DA1132">
        <v>36.005870000000002</v>
      </c>
      <c r="DB1132">
        <v>37.077480000000001</v>
      </c>
      <c r="DC1132">
        <v>53.919649999999997</v>
      </c>
      <c r="DD1132">
        <v>63.709580000000003</v>
      </c>
      <c r="DE1132">
        <v>70.489019999999996</v>
      </c>
      <c r="DF1132">
        <v>102.0314</v>
      </c>
      <c r="DG1132">
        <v>94.499399999999994</v>
      </c>
      <c r="DH1132">
        <v>82.744640000000004</v>
      </c>
      <c r="DI1132">
        <v>77.310360000000003</v>
      </c>
      <c r="DJ1132">
        <v>59.7836</v>
      </c>
      <c r="DK1132">
        <v>46.935859999999998</v>
      </c>
      <c r="DL1132">
        <v>46.225810000000003</v>
      </c>
      <c r="DM1132">
        <v>37.963920000000002</v>
      </c>
      <c r="DN1132">
        <v>32.552689999999998</v>
      </c>
      <c r="DO1132">
        <v>20</v>
      </c>
      <c r="DP1132">
        <v>20</v>
      </c>
    </row>
    <row r="1133" spans="1:122" hidden="1" x14ac:dyDescent="0.25">
      <c r="A1133" t="str">
        <f t="shared" si="17"/>
        <v>Industry_Type-1. Agriculture, Mining &amp; Construction_All CBP_44404</v>
      </c>
      <c r="B1133" t="s">
        <v>62</v>
      </c>
      <c r="C1133" t="s">
        <v>211</v>
      </c>
      <c r="D1133" t="s">
        <v>61</v>
      </c>
      <c r="E1133" t="s">
        <v>61</v>
      </c>
      <c r="F1133" t="s">
        <v>61</v>
      </c>
      <c r="G1133" t="s">
        <v>30</v>
      </c>
      <c r="H1133" t="s">
        <v>61</v>
      </c>
      <c r="I1133" t="s">
        <v>61</v>
      </c>
      <c r="J1133" t="s">
        <v>61</v>
      </c>
      <c r="K1133" t="s">
        <v>197</v>
      </c>
      <c r="L1133" s="18">
        <v>44404</v>
      </c>
      <c r="M1133">
        <v>19</v>
      </c>
      <c r="N1133">
        <v>21</v>
      </c>
      <c r="O1133" t="s">
        <v>258</v>
      </c>
      <c r="P1133">
        <v>2</v>
      </c>
      <c r="Q1133">
        <v>0</v>
      </c>
      <c r="R1133">
        <v>0</v>
      </c>
      <c r="S1133">
        <v>0</v>
      </c>
      <c r="T1133">
        <v>1</v>
      </c>
      <c r="U1133">
        <v>0</v>
      </c>
      <c r="V1133">
        <v>1</v>
      </c>
      <c r="W1133">
        <v>0</v>
      </c>
      <c r="X1133">
        <v>0</v>
      </c>
      <c r="Y1133">
        <v>0</v>
      </c>
      <c r="Z1133">
        <v>0</v>
      </c>
      <c r="AA1133">
        <v>0</v>
      </c>
      <c r="AB1133">
        <v>0</v>
      </c>
      <c r="AC1133">
        <v>0</v>
      </c>
      <c r="AD1133">
        <v>0</v>
      </c>
      <c r="AE1133">
        <v>0</v>
      </c>
      <c r="AF1133">
        <v>0</v>
      </c>
      <c r="AG1133">
        <v>0</v>
      </c>
      <c r="AH1133">
        <v>0</v>
      </c>
      <c r="AI1133">
        <v>0</v>
      </c>
      <c r="AJ1133">
        <v>0</v>
      </c>
      <c r="AK1133">
        <v>0</v>
      </c>
      <c r="AL1133">
        <v>0</v>
      </c>
      <c r="AM1133">
        <v>0</v>
      </c>
      <c r="AN1133">
        <v>0</v>
      </c>
      <c r="AO1133">
        <v>0</v>
      </c>
      <c r="AP1133">
        <v>0</v>
      </c>
      <c r="AQ1133">
        <v>0</v>
      </c>
      <c r="AR1133">
        <v>0</v>
      </c>
      <c r="AS1133">
        <v>0</v>
      </c>
      <c r="AT1133">
        <v>0</v>
      </c>
      <c r="AU1133">
        <v>0</v>
      </c>
      <c r="AV1133">
        <v>0</v>
      </c>
      <c r="AW1133">
        <v>0</v>
      </c>
      <c r="AX1133">
        <v>0</v>
      </c>
      <c r="AY1133">
        <v>0</v>
      </c>
      <c r="AZ1133">
        <v>0</v>
      </c>
      <c r="BA1133">
        <v>0</v>
      </c>
      <c r="BB1133">
        <v>0</v>
      </c>
      <c r="BC1133">
        <v>0</v>
      </c>
      <c r="BD1133">
        <v>0</v>
      </c>
      <c r="BE1133">
        <v>0</v>
      </c>
      <c r="BF1133">
        <v>0</v>
      </c>
      <c r="BG1133">
        <v>0</v>
      </c>
      <c r="BH1133">
        <v>0</v>
      </c>
      <c r="BI1133">
        <v>0</v>
      </c>
      <c r="BJ1133">
        <v>0</v>
      </c>
      <c r="BK1133">
        <v>0</v>
      </c>
      <c r="BL1133">
        <v>0</v>
      </c>
      <c r="BM1133">
        <v>0</v>
      </c>
      <c r="BN1133">
        <v>0</v>
      </c>
      <c r="BO1133">
        <v>0</v>
      </c>
      <c r="BP1133">
        <v>0</v>
      </c>
      <c r="BQ1133">
        <v>0</v>
      </c>
      <c r="BR1133">
        <v>0</v>
      </c>
      <c r="BS1133">
        <v>0</v>
      </c>
      <c r="BT1133">
        <v>0</v>
      </c>
      <c r="BU1133">
        <v>0</v>
      </c>
      <c r="BV1133">
        <v>0</v>
      </c>
      <c r="BW1133">
        <v>0</v>
      </c>
      <c r="BX1133">
        <v>0</v>
      </c>
      <c r="BY1133">
        <v>0</v>
      </c>
      <c r="BZ1133">
        <v>0</v>
      </c>
      <c r="CA1133">
        <v>0</v>
      </c>
      <c r="CB1133">
        <v>0</v>
      </c>
      <c r="CC1133">
        <v>0</v>
      </c>
      <c r="CD1133">
        <v>0</v>
      </c>
      <c r="CE1133">
        <v>0</v>
      </c>
      <c r="CF1133">
        <v>0</v>
      </c>
      <c r="CG1133">
        <v>0</v>
      </c>
      <c r="CH1133">
        <v>0</v>
      </c>
      <c r="CI1133">
        <v>0</v>
      </c>
      <c r="CJ1133">
        <v>0</v>
      </c>
      <c r="CK1133">
        <v>0</v>
      </c>
      <c r="CL1133">
        <v>0</v>
      </c>
      <c r="CM1133">
        <v>0</v>
      </c>
      <c r="CN1133">
        <v>0</v>
      </c>
      <c r="CO1133">
        <v>0</v>
      </c>
      <c r="CP1133">
        <v>0</v>
      </c>
      <c r="CQ1133">
        <v>0</v>
      </c>
      <c r="CR1133">
        <v>0</v>
      </c>
      <c r="CS1133">
        <v>0</v>
      </c>
      <c r="CT1133">
        <v>0</v>
      </c>
      <c r="CU1133">
        <v>0</v>
      </c>
      <c r="CV1133">
        <v>0</v>
      </c>
      <c r="CW1133">
        <v>0</v>
      </c>
      <c r="CX1133">
        <v>0</v>
      </c>
      <c r="CY1133">
        <v>0</v>
      </c>
      <c r="CZ1133">
        <v>0</v>
      </c>
      <c r="DA1133">
        <v>0</v>
      </c>
      <c r="DB1133">
        <v>0</v>
      </c>
      <c r="DC1133">
        <v>0</v>
      </c>
      <c r="DD1133">
        <v>0</v>
      </c>
      <c r="DE1133">
        <v>0</v>
      </c>
      <c r="DF1133">
        <v>0</v>
      </c>
      <c r="DG1133">
        <v>0</v>
      </c>
      <c r="DH1133">
        <v>0</v>
      </c>
      <c r="DI1133">
        <v>0</v>
      </c>
      <c r="DJ1133">
        <v>0</v>
      </c>
      <c r="DK1133">
        <v>0</v>
      </c>
      <c r="DL1133">
        <v>0</v>
      </c>
      <c r="DM1133">
        <v>0</v>
      </c>
      <c r="DN1133">
        <v>0</v>
      </c>
      <c r="DO1133">
        <v>19</v>
      </c>
      <c r="DP1133">
        <v>21</v>
      </c>
    </row>
    <row r="1134" spans="1:122" hidden="1" x14ac:dyDescent="0.25">
      <c r="A1134" t="str">
        <f t="shared" si="17"/>
        <v>LCA-Greater Bay Area_All CBP_44404</v>
      </c>
      <c r="B1134" t="s">
        <v>62</v>
      </c>
      <c r="C1134" t="s">
        <v>209</v>
      </c>
      <c r="D1134" t="s">
        <v>36</v>
      </c>
      <c r="E1134" t="s">
        <v>61</v>
      </c>
      <c r="F1134" t="s">
        <v>61</v>
      </c>
      <c r="G1134" t="s">
        <v>61</v>
      </c>
      <c r="H1134" t="s">
        <v>61</v>
      </c>
      <c r="I1134" t="s">
        <v>61</v>
      </c>
      <c r="J1134" t="s">
        <v>61</v>
      </c>
      <c r="K1134" t="s">
        <v>197</v>
      </c>
      <c r="L1134" s="18">
        <v>44404</v>
      </c>
      <c r="M1134">
        <v>19</v>
      </c>
      <c r="N1134">
        <v>21</v>
      </c>
      <c r="O1134" t="s">
        <v>258</v>
      </c>
      <c r="P1134">
        <v>7</v>
      </c>
      <c r="Q1134">
        <v>5</v>
      </c>
      <c r="R1134">
        <v>0</v>
      </c>
      <c r="S1134">
        <v>0</v>
      </c>
      <c r="T1134">
        <v>1</v>
      </c>
      <c r="U1134">
        <v>0</v>
      </c>
      <c r="V1134">
        <v>1</v>
      </c>
      <c r="W1134">
        <v>176.88579999999999</v>
      </c>
      <c r="X1134">
        <v>180.19399999999999</v>
      </c>
      <c r="Y1134">
        <v>176.86760000000001</v>
      </c>
      <c r="Z1134">
        <v>174.489</v>
      </c>
      <c r="AA1134">
        <v>176.1704</v>
      </c>
      <c r="AB1134">
        <v>176.16900000000001</v>
      </c>
      <c r="AC1134">
        <v>190.61279999999999</v>
      </c>
      <c r="AD1134">
        <v>214.886</v>
      </c>
      <c r="AE1134">
        <v>249.24619999999999</v>
      </c>
      <c r="AF1134">
        <v>260.50080000000003</v>
      </c>
      <c r="AG1134">
        <v>303.00760000000002</v>
      </c>
      <c r="AH1134">
        <v>320.19400000000002</v>
      </c>
      <c r="AI1134">
        <v>339.06880000000001</v>
      </c>
      <c r="AJ1134">
        <v>343.63139999999999</v>
      </c>
      <c r="AK1134">
        <v>356.2636</v>
      </c>
      <c r="AL1134">
        <v>362.14499999999998</v>
      </c>
      <c r="AM1134">
        <v>354.84960000000001</v>
      </c>
      <c r="AN1134">
        <v>370.91039999999998</v>
      </c>
      <c r="AO1134">
        <v>359.91480000000001</v>
      </c>
      <c r="AP1134">
        <v>336.63560000000001</v>
      </c>
      <c r="AQ1134">
        <v>306.95839999999998</v>
      </c>
      <c r="AR1134">
        <v>229.5958</v>
      </c>
      <c r="AS1134">
        <v>194.54259999999999</v>
      </c>
      <c r="AT1134">
        <v>186.7012</v>
      </c>
      <c r="AU1134">
        <v>66.099999999999994</v>
      </c>
      <c r="AV1134">
        <v>62.2</v>
      </c>
      <c r="AW1134">
        <v>62</v>
      </c>
      <c r="AX1134">
        <v>61.8</v>
      </c>
      <c r="AY1134">
        <v>61.8</v>
      </c>
      <c r="AZ1134">
        <v>62.6</v>
      </c>
      <c r="BA1134">
        <v>62.8</v>
      </c>
      <c r="BB1134">
        <v>63.7</v>
      </c>
      <c r="BC1134">
        <v>64.900000000000006</v>
      </c>
      <c r="BD1134">
        <v>66.5</v>
      </c>
      <c r="BE1134">
        <v>68.900000000000006</v>
      </c>
      <c r="BF1134">
        <v>73.7</v>
      </c>
      <c r="BG1134">
        <v>77.8</v>
      </c>
      <c r="BH1134">
        <v>81.3</v>
      </c>
      <c r="BI1134">
        <v>85.2</v>
      </c>
      <c r="BJ1134">
        <v>88.2</v>
      </c>
      <c r="BK1134">
        <v>88.8</v>
      </c>
      <c r="BL1134">
        <v>90</v>
      </c>
      <c r="BM1134">
        <v>89.1</v>
      </c>
      <c r="BN1134">
        <v>86</v>
      </c>
      <c r="BO1134">
        <v>80.599999999999994</v>
      </c>
      <c r="BP1134">
        <v>75.400000000000006</v>
      </c>
      <c r="BQ1134">
        <v>72.400000000000006</v>
      </c>
      <c r="BR1134">
        <v>70.900000000000006</v>
      </c>
      <c r="BS1134">
        <v>-7.6967590000000001</v>
      </c>
      <c r="BT1134">
        <v>0.23670040000000001</v>
      </c>
      <c r="BU1134">
        <v>0.62863769999999997</v>
      </c>
      <c r="BV1134">
        <v>-3.45846E-2</v>
      </c>
      <c r="BW1134">
        <v>-2.801631</v>
      </c>
      <c r="BX1134">
        <v>-3.8607390000000001</v>
      </c>
      <c r="BY1134">
        <v>-3.9225029999999999</v>
      </c>
      <c r="BZ1134">
        <v>-8.4298629999999992</v>
      </c>
      <c r="CA1134">
        <v>3.169848</v>
      </c>
      <c r="CB1134">
        <v>15.03449</v>
      </c>
      <c r="CC1134">
        <v>15.809530000000001</v>
      </c>
      <c r="CD1134">
        <v>10.93501</v>
      </c>
      <c r="CE1134">
        <v>6.629766</v>
      </c>
      <c r="CF1134">
        <v>7.4941120000000003</v>
      </c>
      <c r="CG1134">
        <v>4.4525990000000002</v>
      </c>
      <c r="CH1134">
        <v>-2.4549789999999998</v>
      </c>
      <c r="CI1134">
        <v>-0.57536030000000005</v>
      </c>
      <c r="CJ1134">
        <v>-10.11186</v>
      </c>
      <c r="CK1134">
        <v>-20.2532</v>
      </c>
      <c r="CL1134">
        <v>-23.083559999999999</v>
      </c>
      <c r="CM1134">
        <v>-17.374199999999998</v>
      </c>
      <c r="CN1134">
        <v>-10.10993</v>
      </c>
      <c r="CO1134">
        <v>-12.963509999999999</v>
      </c>
      <c r="CP1134">
        <v>-5.9693670000000001</v>
      </c>
      <c r="CQ1134">
        <v>47.186489999999999</v>
      </c>
      <c r="CR1134">
        <v>3.7217630000000002</v>
      </c>
      <c r="CS1134">
        <v>2.6285829999999999</v>
      </c>
      <c r="CT1134">
        <v>2.7972269999999999</v>
      </c>
      <c r="CU1134">
        <v>1.920007</v>
      </c>
      <c r="CV1134">
        <v>3.6536900000000001</v>
      </c>
      <c r="CW1134">
        <v>3.91425</v>
      </c>
      <c r="CX1134">
        <v>15.7285</v>
      </c>
      <c r="CY1134">
        <v>13.925219999999999</v>
      </c>
      <c r="CZ1134">
        <v>19.361599999999999</v>
      </c>
      <c r="DA1134">
        <v>13.76413</v>
      </c>
      <c r="DB1134">
        <v>15.237299999999999</v>
      </c>
      <c r="DC1134">
        <v>60.249209999999998</v>
      </c>
      <c r="DD1134">
        <v>196.42169999999999</v>
      </c>
      <c r="DE1134">
        <v>211.83940000000001</v>
      </c>
      <c r="DF1134">
        <v>227.93780000000001</v>
      </c>
      <c r="DG1134">
        <v>191.005</v>
      </c>
      <c r="DH1134">
        <v>189.1891</v>
      </c>
      <c r="DI1134">
        <v>176.36269999999999</v>
      </c>
      <c r="DJ1134">
        <v>172.9845</v>
      </c>
      <c r="DK1134">
        <v>184.9599</v>
      </c>
      <c r="DL1134">
        <v>167.2285</v>
      </c>
      <c r="DM1134">
        <v>121.0829</v>
      </c>
      <c r="DN1134">
        <v>26.815930000000002</v>
      </c>
      <c r="DO1134">
        <v>19</v>
      </c>
      <c r="DP1134">
        <v>21</v>
      </c>
    </row>
    <row r="1135" spans="1:122" hidden="1" x14ac:dyDescent="0.25">
      <c r="A1135" t="str">
        <f t="shared" si="17"/>
        <v>Size_Grp-Below 20 kW_All CBP_44404</v>
      </c>
      <c r="B1135" t="s">
        <v>62</v>
      </c>
      <c r="C1135" t="s">
        <v>259</v>
      </c>
      <c r="D1135" t="s">
        <v>61</v>
      </c>
      <c r="E1135" t="s">
        <v>61</v>
      </c>
      <c r="F1135" t="s">
        <v>61</v>
      </c>
      <c r="G1135" t="s">
        <v>61</v>
      </c>
      <c r="H1135" t="s">
        <v>61</v>
      </c>
      <c r="I1135" t="s">
        <v>61</v>
      </c>
      <c r="J1135" t="s">
        <v>260</v>
      </c>
      <c r="K1135" t="s">
        <v>197</v>
      </c>
      <c r="L1135" s="18">
        <v>44404</v>
      </c>
      <c r="M1135">
        <v>19</v>
      </c>
      <c r="N1135">
        <v>21</v>
      </c>
      <c r="O1135" t="s">
        <v>258</v>
      </c>
      <c r="P1135">
        <v>2</v>
      </c>
      <c r="Q1135">
        <v>2</v>
      </c>
      <c r="R1135">
        <v>0</v>
      </c>
      <c r="S1135">
        <v>0</v>
      </c>
      <c r="T1135">
        <v>1</v>
      </c>
      <c r="U1135">
        <v>0</v>
      </c>
      <c r="V1135">
        <v>1</v>
      </c>
      <c r="W1135">
        <v>2.3050000000000002</v>
      </c>
      <c r="X1135">
        <v>2.3090000000000002</v>
      </c>
      <c r="Y1135">
        <v>2.3039999999999998</v>
      </c>
      <c r="Z1135">
        <v>2.3029999999999999</v>
      </c>
      <c r="AA1135">
        <v>2.302</v>
      </c>
      <c r="AB1135">
        <v>2.2999999999999998</v>
      </c>
      <c r="AC1135">
        <v>2.298</v>
      </c>
      <c r="AD1135">
        <v>8.9030000000000005</v>
      </c>
      <c r="AE1135">
        <v>12.593</v>
      </c>
      <c r="AF1135">
        <v>9.4440000000000008</v>
      </c>
      <c r="AG1135">
        <v>19.66</v>
      </c>
      <c r="AH1135">
        <v>20.309000000000001</v>
      </c>
      <c r="AI1135">
        <v>24.638999999999999</v>
      </c>
      <c r="AJ1135">
        <v>26.524999999999999</v>
      </c>
      <c r="AK1135">
        <v>26.928000000000001</v>
      </c>
      <c r="AL1135">
        <v>30.456</v>
      </c>
      <c r="AM1135">
        <v>30.36</v>
      </c>
      <c r="AN1135">
        <v>30.57</v>
      </c>
      <c r="AO1135">
        <v>29.806999999999999</v>
      </c>
      <c r="AP1135">
        <v>29.212</v>
      </c>
      <c r="AQ1135">
        <v>18.754000000000001</v>
      </c>
      <c r="AR1135">
        <v>2.3029999999999999</v>
      </c>
      <c r="AS1135">
        <v>2.306</v>
      </c>
      <c r="AT1135">
        <v>2.3050000000000002</v>
      </c>
      <c r="AU1135">
        <v>68.5</v>
      </c>
      <c r="AV1135">
        <v>63</v>
      </c>
      <c r="AW1135">
        <v>63</v>
      </c>
      <c r="AX1135">
        <v>63</v>
      </c>
      <c r="AY1135">
        <v>63</v>
      </c>
      <c r="AZ1135">
        <v>64</v>
      </c>
      <c r="BA1135">
        <v>64</v>
      </c>
      <c r="BB1135">
        <v>64.5</v>
      </c>
      <c r="BC1135">
        <v>65.5</v>
      </c>
      <c r="BD1135">
        <v>67.5</v>
      </c>
      <c r="BE1135">
        <v>69.5</v>
      </c>
      <c r="BF1135">
        <v>75.5</v>
      </c>
      <c r="BG1135">
        <v>80</v>
      </c>
      <c r="BH1135">
        <v>84.5</v>
      </c>
      <c r="BI1135">
        <v>90</v>
      </c>
      <c r="BJ1135">
        <v>94</v>
      </c>
      <c r="BK1135">
        <v>95</v>
      </c>
      <c r="BL1135">
        <v>97</v>
      </c>
      <c r="BM1135">
        <v>96.5</v>
      </c>
      <c r="BN1135">
        <v>94</v>
      </c>
      <c r="BO1135">
        <v>88</v>
      </c>
      <c r="BP1135">
        <v>82</v>
      </c>
      <c r="BQ1135">
        <v>78</v>
      </c>
      <c r="BR1135">
        <v>75.5</v>
      </c>
      <c r="BS1135">
        <v>-6.7443699999999995E-2</v>
      </c>
      <c r="BT1135">
        <v>9.3637999999999999E-2</v>
      </c>
      <c r="BU1135">
        <v>9.6366800000000002E-2</v>
      </c>
      <c r="BV1135">
        <v>9.5289899999999997E-2</v>
      </c>
      <c r="BW1135">
        <v>8.0775E-2</v>
      </c>
      <c r="BX1135">
        <v>8.9469199999999999E-2</v>
      </c>
      <c r="BY1135">
        <v>9.2261099999999999E-2</v>
      </c>
      <c r="BZ1135">
        <v>-2.9808490000000001</v>
      </c>
      <c r="CA1135">
        <v>-0.24318719999999999</v>
      </c>
      <c r="CB1135">
        <v>2.8124199999999999</v>
      </c>
      <c r="CC1135">
        <v>1.0483180000000001</v>
      </c>
      <c r="CD1135">
        <v>1.971106</v>
      </c>
      <c r="CE1135">
        <v>0.83865069999999997</v>
      </c>
      <c r="CF1135">
        <v>-1.052181</v>
      </c>
      <c r="CG1135">
        <v>-0.25314710000000001</v>
      </c>
      <c r="CH1135">
        <v>-1.0841400000000001</v>
      </c>
      <c r="CI1135">
        <v>-1.7643</v>
      </c>
      <c r="CJ1135">
        <v>-1.5033639999999999</v>
      </c>
      <c r="CK1135">
        <v>-1.272481</v>
      </c>
      <c r="CL1135">
        <v>-2.4837499999999998E-2</v>
      </c>
      <c r="CM1135">
        <v>1.003177</v>
      </c>
      <c r="CN1135">
        <v>1.324648</v>
      </c>
      <c r="CO1135">
        <v>0.11457580000000001</v>
      </c>
      <c r="CP1135">
        <v>9.4501500000000002E-2</v>
      </c>
      <c r="CQ1135">
        <v>3.7084600000000002E-2</v>
      </c>
      <c r="CR1135">
        <v>1.06558E-2</v>
      </c>
      <c r="CS1135">
        <v>1.0645E-2</v>
      </c>
      <c r="CT1135">
        <v>1.0573300000000001E-2</v>
      </c>
      <c r="CU1135">
        <v>1.0567500000000001E-2</v>
      </c>
      <c r="CV1135">
        <v>1.1376499999999999E-2</v>
      </c>
      <c r="CW1135">
        <v>9.2314000000000007E-3</v>
      </c>
      <c r="CX1135">
        <v>3.162884</v>
      </c>
      <c r="CY1135">
        <v>3.3281670000000001</v>
      </c>
      <c r="CZ1135">
        <v>2.1044040000000002</v>
      </c>
      <c r="DA1135">
        <v>0.93979849999999998</v>
      </c>
      <c r="DB1135">
        <v>0.56819799999999998</v>
      </c>
      <c r="DC1135">
        <v>1.275374</v>
      </c>
      <c r="DD1135">
        <v>0.87782700000000002</v>
      </c>
      <c r="DE1135">
        <v>3.4958909999999999</v>
      </c>
      <c r="DF1135">
        <v>0.77991509999999997</v>
      </c>
      <c r="DG1135">
        <v>1.8165309999999999</v>
      </c>
      <c r="DH1135">
        <v>0.69166669999999997</v>
      </c>
      <c r="DI1135">
        <v>1.0927480000000001</v>
      </c>
      <c r="DJ1135">
        <v>3.1860119999999998</v>
      </c>
      <c r="DK1135">
        <v>3.0756760000000001</v>
      </c>
      <c r="DL1135">
        <v>0.69549689999999997</v>
      </c>
      <c r="DM1135">
        <v>2.4831099999999998E-2</v>
      </c>
      <c r="DN1135">
        <v>2.4113699999999998E-2</v>
      </c>
      <c r="DO1135">
        <v>19</v>
      </c>
      <c r="DP1135">
        <v>21</v>
      </c>
      <c r="DR1135" s="20"/>
    </row>
    <row r="1136" spans="1:122" hidden="1" x14ac:dyDescent="0.25">
      <c r="A1136" t="str">
        <f t="shared" si="17"/>
        <v>All_All CBP_44404</v>
      </c>
      <c r="B1136" t="s">
        <v>62</v>
      </c>
      <c r="C1136" t="s">
        <v>61</v>
      </c>
      <c r="D1136" t="s">
        <v>61</v>
      </c>
      <c r="E1136" t="s">
        <v>61</v>
      </c>
      <c r="F1136" t="s">
        <v>61</v>
      </c>
      <c r="G1136" t="s">
        <v>61</v>
      </c>
      <c r="H1136" t="s">
        <v>61</v>
      </c>
      <c r="I1136" t="s">
        <v>61</v>
      </c>
      <c r="J1136" t="s">
        <v>61</v>
      </c>
      <c r="K1136" t="s">
        <v>197</v>
      </c>
      <c r="L1136" s="18">
        <v>44404</v>
      </c>
      <c r="M1136">
        <v>19</v>
      </c>
      <c r="N1136">
        <v>21</v>
      </c>
      <c r="O1136" t="s">
        <v>258</v>
      </c>
      <c r="P1136">
        <v>7</v>
      </c>
      <c r="Q1136">
        <v>5</v>
      </c>
      <c r="R1136">
        <v>0</v>
      </c>
      <c r="S1136">
        <v>0</v>
      </c>
      <c r="T1136">
        <v>1</v>
      </c>
      <c r="U1136">
        <v>0</v>
      </c>
      <c r="V1136">
        <v>1</v>
      </c>
      <c r="W1136">
        <v>176.88579999999999</v>
      </c>
      <c r="X1136">
        <v>180.19399999999999</v>
      </c>
      <c r="Y1136">
        <v>176.86760000000001</v>
      </c>
      <c r="Z1136">
        <v>174.489</v>
      </c>
      <c r="AA1136">
        <v>176.1704</v>
      </c>
      <c r="AB1136">
        <v>176.16900000000001</v>
      </c>
      <c r="AC1136">
        <v>190.61279999999999</v>
      </c>
      <c r="AD1136">
        <v>214.886</v>
      </c>
      <c r="AE1136">
        <v>249.24619999999999</v>
      </c>
      <c r="AF1136">
        <v>260.50080000000003</v>
      </c>
      <c r="AG1136">
        <v>303.00760000000002</v>
      </c>
      <c r="AH1136">
        <v>320.19400000000002</v>
      </c>
      <c r="AI1136">
        <v>339.06880000000001</v>
      </c>
      <c r="AJ1136">
        <v>343.63139999999999</v>
      </c>
      <c r="AK1136">
        <v>356.2636</v>
      </c>
      <c r="AL1136">
        <v>362.14499999999998</v>
      </c>
      <c r="AM1136">
        <v>354.84960000000001</v>
      </c>
      <c r="AN1136">
        <v>370.91039999999998</v>
      </c>
      <c r="AO1136">
        <v>359.91480000000001</v>
      </c>
      <c r="AP1136">
        <v>336.63560000000001</v>
      </c>
      <c r="AQ1136">
        <v>306.95839999999998</v>
      </c>
      <c r="AR1136">
        <v>229.5958</v>
      </c>
      <c r="AS1136">
        <v>194.54259999999999</v>
      </c>
      <c r="AT1136">
        <v>186.7012</v>
      </c>
      <c r="AU1136">
        <v>66.099999999999994</v>
      </c>
      <c r="AV1136">
        <v>62.2</v>
      </c>
      <c r="AW1136">
        <v>62</v>
      </c>
      <c r="AX1136">
        <v>61.8</v>
      </c>
      <c r="AY1136">
        <v>61.8</v>
      </c>
      <c r="AZ1136">
        <v>62.6</v>
      </c>
      <c r="BA1136">
        <v>62.8</v>
      </c>
      <c r="BB1136">
        <v>63.7</v>
      </c>
      <c r="BC1136">
        <v>64.900000000000006</v>
      </c>
      <c r="BD1136">
        <v>66.5</v>
      </c>
      <c r="BE1136">
        <v>68.900000000000006</v>
      </c>
      <c r="BF1136">
        <v>73.7</v>
      </c>
      <c r="BG1136">
        <v>77.8</v>
      </c>
      <c r="BH1136">
        <v>81.3</v>
      </c>
      <c r="BI1136">
        <v>85.2</v>
      </c>
      <c r="BJ1136">
        <v>88.2</v>
      </c>
      <c r="BK1136">
        <v>88.8</v>
      </c>
      <c r="BL1136">
        <v>90</v>
      </c>
      <c r="BM1136">
        <v>89.1</v>
      </c>
      <c r="BN1136">
        <v>86</v>
      </c>
      <c r="BO1136">
        <v>80.599999999999994</v>
      </c>
      <c r="BP1136">
        <v>75.400000000000006</v>
      </c>
      <c r="BQ1136">
        <v>72.400000000000006</v>
      </c>
      <c r="BR1136">
        <v>70.900000000000006</v>
      </c>
      <c r="BS1136">
        <v>-7.6967590000000001</v>
      </c>
      <c r="BT1136">
        <v>0.23670040000000001</v>
      </c>
      <c r="BU1136">
        <v>0.62863769999999997</v>
      </c>
      <c r="BV1136">
        <v>-3.45846E-2</v>
      </c>
      <c r="BW1136">
        <v>-2.801631</v>
      </c>
      <c r="BX1136">
        <v>-3.8607390000000001</v>
      </c>
      <c r="BY1136">
        <v>-3.9225029999999999</v>
      </c>
      <c r="BZ1136">
        <v>-8.4298629999999992</v>
      </c>
      <c r="CA1136">
        <v>3.169848</v>
      </c>
      <c r="CB1136">
        <v>15.03449</v>
      </c>
      <c r="CC1136">
        <v>15.809530000000001</v>
      </c>
      <c r="CD1136">
        <v>10.93501</v>
      </c>
      <c r="CE1136">
        <v>6.629766</v>
      </c>
      <c r="CF1136">
        <v>7.4941120000000003</v>
      </c>
      <c r="CG1136">
        <v>4.4525990000000002</v>
      </c>
      <c r="CH1136">
        <v>-2.4549789999999998</v>
      </c>
      <c r="CI1136">
        <v>-0.57536030000000005</v>
      </c>
      <c r="CJ1136">
        <v>-10.11186</v>
      </c>
      <c r="CK1136">
        <v>-20.2532</v>
      </c>
      <c r="CL1136">
        <v>-23.083559999999999</v>
      </c>
      <c r="CM1136">
        <v>-17.374199999999998</v>
      </c>
      <c r="CN1136">
        <v>-10.10993</v>
      </c>
      <c r="CO1136">
        <v>-12.963509999999999</v>
      </c>
      <c r="CP1136">
        <v>-5.9693670000000001</v>
      </c>
      <c r="CQ1136">
        <v>47.186489999999999</v>
      </c>
      <c r="CR1136">
        <v>3.7217630000000002</v>
      </c>
      <c r="CS1136">
        <v>2.6285829999999999</v>
      </c>
      <c r="CT1136">
        <v>2.7972269999999999</v>
      </c>
      <c r="CU1136">
        <v>1.920007</v>
      </c>
      <c r="CV1136">
        <v>3.6536900000000001</v>
      </c>
      <c r="CW1136">
        <v>3.91425</v>
      </c>
      <c r="CX1136">
        <v>15.7285</v>
      </c>
      <c r="CY1136">
        <v>13.925219999999999</v>
      </c>
      <c r="CZ1136">
        <v>19.361599999999999</v>
      </c>
      <c r="DA1136">
        <v>13.76413</v>
      </c>
      <c r="DB1136">
        <v>15.237299999999999</v>
      </c>
      <c r="DC1136">
        <v>60.249209999999998</v>
      </c>
      <c r="DD1136">
        <v>196.42169999999999</v>
      </c>
      <c r="DE1136">
        <v>211.83940000000001</v>
      </c>
      <c r="DF1136">
        <v>227.93780000000001</v>
      </c>
      <c r="DG1136">
        <v>191.005</v>
      </c>
      <c r="DH1136">
        <v>189.1891</v>
      </c>
      <c r="DI1136">
        <v>176.36269999999999</v>
      </c>
      <c r="DJ1136">
        <v>172.9845</v>
      </c>
      <c r="DK1136">
        <v>184.9599</v>
      </c>
      <c r="DL1136">
        <v>167.2285</v>
      </c>
      <c r="DM1136">
        <v>121.0829</v>
      </c>
      <c r="DN1136">
        <v>26.815930000000002</v>
      </c>
      <c r="DO1136">
        <v>19</v>
      </c>
      <c r="DP1136">
        <v>21</v>
      </c>
      <c r="DR1136" s="20"/>
    </row>
    <row r="1137" spans="1:122" hidden="1" x14ac:dyDescent="0.25">
      <c r="A1137" t="str">
        <f t="shared" si="17"/>
        <v>Aggregator-Enersponse_All CBP_44404</v>
      </c>
      <c r="B1137" t="s">
        <v>62</v>
      </c>
      <c r="C1137" t="s">
        <v>219</v>
      </c>
      <c r="D1137" t="s">
        <v>61</v>
      </c>
      <c r="E1137" t="s">
        <v>61</v>
      </c>
      <c r="F1137" t="s">
        <v>107</v>
      </c>
      <c r="G1137" t="s">
        <v>61</v>
      </c>
      <c r="H1137" t="s">
        <v>61</v>
      </c>
      <c r="I1137" t="s">
        <v>61</v>
      </c>
      <c r="J1137" t="s">
        <v>61</v>
      </c>
      <c r="K1137" t="s">
        <v>197</v>
      </c>
      <c r="L1137" s="18">
        <v>44404</v>
      </c>
      <c r="M1137">
        <v>19</v>
      </c>
      <c r="N1137">
        <v>21</v>
      </c>
      <c r="O1137" t="s">
        <v>258</v>
      </c>
      <c r="P1137">
        <v>4</v>
      </c>
      <c r="Q1137">
        <v>4</v>
      </c>
      <c r="R1137">
        <v>0</v>
      </c>
      <c r="S1137">
        <v>0</v>
      </c>
      <c r="T1137">
        <v>1</v>
      </c>
      <c r="U1137">
        <v>0</v>
      </c>
      <c r="V1137">
        <v>1</v>
      </c>
      <c r="W1137">
        <v>12.266999999999999</v>
      </c>
      <c r="X1137">
        <v>12.39</v>
      </c>
      <c r="Y1137">
        <v>12.334</v>
      </c>
      <c r="Z1137">
        <v>12.315</v>
      </c>
      <c r="AA1137">
        <v>12.316000000000001</v>
      </c>
      <c r="AB1137">
        <v>12.234999999999999</v>
      </c>
      <c r="AC1137">
        <v>12.311999999999999</v>
      </c>
      <c r="AD1137">
        <v>23.89</v>
      </c>
      <c r="AE1137">
        <v>42.832999999999998</v>
      </c>
      <c r="AF1137">
        <v>48.072000000000003</v>
      </c>
      <c r="AG1137">
        <v>73.953999999999994</v>
      </c>
      <c r="AH1137">
        <v>79.27</v>
      </c>
      <c r="AI1137">
        <v>87.391999999999996</v>
      </c>
      <c r="AJ1137">
        <v>89.691000000000003</v>
      </c>
      <c r="AK1137">
        <v>94.634</v>
      </c>
      <c r="AL1137">
        <v>99.795000000000002</v>
      </c>
      <c r="AM1137">
        <v>98.504000000000005</v>
      </c>
      <c r="AN1137">
        <v>106.616</v>
      </c>
      <c r="AO1137">
        <v>102.682</v>
      </c>
      <c r="AP1137">
        <v>94.694000000000003</v>
      </c>
      <c r="AQ1137">
        <v>73.816000000000003</v>
      </c>
      <c r="AR1137">
        <v>26.716999999999999</v>
      </c>
      <c r="AS1137">
        <v>12.319000000000001</v>
      </c>
      <c r="AT1137">
        <v>12.238</v>
      </c>
      <c r="AU1137">
        <v>67</v>
      </c>
      <c r="AV1137">
        <v>62.5</v>
      </c>
      <c r="AW1137">
        <v>62.375</v>
      </c>
      <c r="AX1137">
        <v>62.25</v>
      </c>
      <c r="AY1137">
        <v>62.25</v>
      </c>
      <c r="AZ1137">
        <v>63.125</v>
      </c>
      <c r="BA1137">
        <v>63.25</v>
      </c>
      <c r="BB1137">
        <v>64</v>
      </c>
      <c r="BC1137">
        <v>65.125</v>
      </c>
      <c r="BD1137">
        <v>66.875</v>
      </c>
      <c r="BE1137">
        <v>69.125</v>
      </c>
      <c r="BF1137">
        <v>74.375</v>
      </c>
      <c r="BG1137">
        <v>78.625</v>
      </c>
      <c r="BH1137">
        <v>82.5</v>
      </c>
      <c r="BI1137">
        <v>87</v>
      </c>
      <c r="BJ1137">
        <v>90.375</v>
      </c>
      <c r="BK1137">
        <v>91.125</v>
      </c>
      <c r="BL1137">
        <v>92.625</v>
      </c>
      <c r="BM1137">
        <v>91.875</v>
      </c>
      <c r="BN1137">
        <v>89</v>
      </c>
      <c r="BO1137">
        <v>83.375</v>
      </c>
      <c r="BP1137">
        <v>77.875</v>
      </c>
      <c r="BQ1137">
        <v>74.5</v>
      </c>
      <c r="BR1137">
        <v>72.625</v>
      </c>
      <c r="BS1137">
        <v>-0.2251705</v>
      </c>
      <c r="BT1137">
        <v>0.13148170000000001</v>
      </c>
      <c r="BU1137">
        <v>0.12743270000000001</v>
      </c>
      <c r="BV1137">
        <v>5.9403200000000003E-2</v>
      </c>
      <c r="BW1137">
        <v>3.2980000000000002E-3</v>
      </c>
      <c r="BX1137">
        <v>-0.27791909999999997</v>
      </c>
      <c r="BY1137">
        <v>0.20552899999999999</v>
      </c>
      <c r="BZ1137">
        <v>-4.3143070000000003</v>
      </c>
      <c r="CA1137">
        <v>0.39903430000000001</v>
      </c>
      <c r="CB1137">
        <v>3.600924</v>
      </c>
      <c r="CC1137">
        <v>2.4243079999999999</v>
      </c>
      <c r="CD1137">
        <v>2.508934</v>
      </c>
      <c r="CE1137">
        <v>1.680936</v>
      </c>
      <c r="CF1137">
        <v>0.49922369999999999</v>
      </c>
      <c r="CG1137">
        <v>-0.38134000000000001</v>
      </c>
      <c r="CH1137">
        <v>-1.8470930000000001</v>
      </c>
      <c r="CI1137">
        <v>-1.1161719999999999</v>
      </c>
      <c r="CJ1137">
        <v>-5.591043</v>
      </c>
      <c r="CK1137">
        <v>-6.4846389999999996</v>
      </c>
      <c r="CL1137">
        <v>-3.7992629999999998</v>
      </c>
      <c r="CM1137">
        <v>-0.25378990000000001</v>
      </c>
      <c r="CN1137">
        <v>2.6291920000000002</v>
      </c>
      <c r="CO1137">
        <v>0.97960199999999997</v>
      </c>
      <c r="CP1137">
        <v>-2.31104E-2</v>
      </c>
      <c r="CQ1137">
        <v>0.1934476</v>
      </c>
      <c r="CR1137">
        <v>0.20300840000000001</v>
      </c>
      <c r="CS1137">
        <v>0.18712819999999999</v>
      </c>
      <c r="CT1137">
        <v>0.19674349999999999</v>
      </c>
      <c r="CU1137">
        <v>0.19937650000000001</v>
      </c>
      <c r="CV1137">
        <v>0.49878600000000001</v>
      </c>
      <c r="CW1137">
        <v>0.72193249999999998</v>
      </c>
      <c r="CX1137">
        <v>5.2839410000000004</v>
      </c>
      <c r="CY1137">
        <v>5.2978100000000001</v>
      </c>
      <c r="CZ1137">
        <v>4.0135620000000003</v>
      </c>
      <c r="DA1137">
        <v>2.7770269999999999</v>
      </c>
      <c r="DB1137">
        <v>1.944107</v>
      </c>
      <c r="DC1137">
        <v>2.108625</v>
      </c>
      <c r="DD1137">
        <v>1.972145</v>
      </c>
      <c r="DE1137">
        <v>4.4715090000000002</v>
      </c>
      <c r="DF1137">
        <v>1.795439</v>
      </c>
      <c r="DG1137">
        <v>2.7962539999999998</v>
      </c>
      <c r="DH1137">
        <v>4.1441249999999998</v>
      </c>
      <c r="DI1137">
        <v>5.1952020000000001</v>
      </c>
      <c r="DJ1137">
        <v>12.15202</v>
      </c>
      <c r="DK1137">
        <v>19.781639999999999</v>
      </c>
      <c r="DL1137">
        <v>21.999580000000002</v>
      </c>
      <c r="DM1137">
        <v>1.3584510000000001</v>
      </c>
      <c r="DN1137">
        <v>0.22405220000000001</v>
      </c>
      <c r="DO1137">
        <v>19</v>
      </c>
      <c r="DP1137">
        <v>21</v>
      </c>
      <c r="DR1137" s="20"/>
    </row>
    <row r="1138" spans="1:122" hidden="1" x14ac:dyDescent="0.25">
      <c r="A1138" t="str">
        <f t="shared" si="17"/>
        <v>Industry_Type-7. Institutional/Government_All CBP_44404</v>
      </c>
      <c r="B1138" t="s">
        <v>62</v>
      </c>
      <c r="C1138" t="s">
        <v>208</v>
      </c>
      <c r="D1138" t="s">
        <v>61</v>
      </c>
      <c r="E1138" t="s">
        <v>61</v>
      </c>
      <c r="F1138" t="s">
        <v>61</v>
      </c>
      <c r="G1138" t="s">
        <v>35</v>
      </c>
      <c r="H1138" t="s">
        <v>61</v>
      </c>
      <c r="I1138" t="s">
        <v>61</v>
      </c>
      <c r="J1138" t="s">
        <v>61</v>
      </c>
      <c r="K1138" t="s">
        <v>197</v>
      </c>
      <c r="L1138" s="18">
        <v>44404</v>
      </c>
      <c r="M1138">
        <v>19</v>
      </c>
      <c r="N1138">
        <v>21</v>
      </c>
      <c r="O1138" t="s">
        <v>258</v>
      </c>
      <c r="P1138">
        <v>4</v>
      </c>
      <c r="Q1138">
        <v>4</v>
      </c>
      <c r="R1138">
        <v>0</v>
      </c>
      <c r="S1138">
        <v>0</v>
      </c>
      <c r="T1138">
        <v>1</v>
      </c>
      <c r="U1138">
        <v>0</v>
      </c>
      <c r="V1138">
        <v>1</v>
      </c>
      <c r="W1138">
        <v>12.266999999999999</v>
      </c>
      <c r="X1138">
        <v>12.39</v>
      </c>
      <c r="Y1138">
        <v>12.334</v>
      </c>
      <c r="Z1138">
        <v>12.315</v>
      </c>
      <c r="AA1138">
        <v>12.316000000000001</v>
      </c>
      <c r="AB1138">
        <v>12.234999999999999</v>
      </c>
      <c r="AC1138">
        <v>12.311999999999999</v>
      </c>
      <c r="AD1138">
        <v>23.89</v>
      </c>
      <c r="AE1138">
        <v>42.832999999999998</v>
      </c>
      <c r="AF1138">
        <v>48.072000000000003</v>
      </c>
      <c r="AG1138">
        <v>73.953999999999994</v>
      </c>
      <c r="AH1138">
        <v>79.27</v>
      </c>
      <c r="AI1138">
        <v>87.391999999999996</v>
      </c>
      <c r="AJ1138">
        <v>89.691000000000003</v>
      </c>
      <c r="AK1138">
        <v>94.634</v>
      </c>
      <c r="AL1138">
        <v>99.795000000000002</v>
      </c>
      <c r="AM1138">
        <v>98.504000000000005</v>
      </c>
      <c r="AN1138">
        <v>106.616</v>
      </c>
      <c r="AO1138">
        <v>102.682</v>
      </c>
      <c r="AP1138">
        <v>94.694000000000003</v>
      </c>
      <c r="AQ1138">
        <v>73.816000000000003</v>
      </c>
      <c r="AR1138">
        <v>26.716999999999999</v>
      </c>
      <c r="AS1138">
        <v>12.319000000000001</v>
      </c>
      <c r="AT1138">
        <v>12.238</v>
      </c>
      <c r="AU1138">
        <v>67</v>
      </c>
      <c r="AV1138">
        <v>62.5</v>
      </c>
      <c r="AW1138">
        <v>62.375</v>
      </c>
      <c r="AX1138">
        <v>62.25</v>
      </c>
      <c r="AY1138">
        <v>62.25</v>
      </c>
      <c r="AZ1138">
        <v>63.125</v>
      </c>
      <c r="BA1138">
        <v>63.25</v>
      </c>
      <c r="BB1138">
        <v>64</v>
      </c>
      <c r="BC1138">
        <v>65.125</v>
      </c>
      <c r="BD1138">
        <v>66.875</v>
      </c>
      <c r="BE1138">
        <v>69.125</v>
      </c>
      <c r="BF1138">
        <v>74.375</v>
      </c>
      <c r="BG1138">
        <v>78.625</v>
      </c>
      <c r="BH1138">
        <v>82.5</v>
      </c>
      <c r="BI1138">
        <v>87</v>
      </c>
      <c r="BJ1138">
        <v>90.375</v>
      </c>
      <c r="BK1138">
        <v>91.125</v>
      </c>
      <c r="BL1138">
        <v>92.625</v>
      </c>
      <c r="BM1138">
        <v>91.875</v>
      </c>
      <c r="BN1138">
        <v>89</v>
      </c>
      <c r="BO1138">
        <v>83.375</v>
      </c>
      <c r="BP1138">
        <v>77.875</v>
      </c>
      <c r="BQ1138">
        <v>74.5</v>
      </c>
      <c r="BR1138">
        <v>72.625</v>
      </c>
      <c r="BS1138">
        <v>-0.2251705</v>
      </c>
      <c r="BT1138">
        <v>0.13148170000000001</v>
      </c>
      <c r="BU1138">
        <v>0.12743270000000001</v>
      </c>
      <c r="BV1138">
        <v>5.9403200000000003E-2</v>
      </c>
      <c r="BW1138">
        <v>3.2980000000000002E-3</v>
      </c>
      <c r="BX1138">
        <v>-0.27791909999999997</v>
      </c>
      <c r="BY1138">
        <v>0.20552899999999999</v>
      </c>
      <c r="BZ1138">
        <v>-4.3143070000000003</v>
      </c>
      <c r="CA1138">
        <v>0.39903430000000001</v>
      </c>
      <c r="CB1138">
        <v>3.600924</v>
      </c>
      <c r="CC1138">
        <v>2.4243079999999999</v>
      </c>
      <c r="CD1138">
        <v>2.508934</v>
      </c>
      <c r="CE1138">
        <v>1.680936</v>
      </c>
      <c r="CF1138">
        <v>0.49922369999999999</v>
      </c>
      <c r="CG1138">
        <v>-0.38134000000000001</v>
      </c>
      <c r="CH1138">
        <v>-1.8470930000000001</v>
      </c>
      <c r="CI1138">
        <v>-1.1161719999999999</v>
      </c>
      <c r="CJ1138">
        <v>-5.591043</v>
      </c>
      <c r="CK1138">
        <v>-6.4846389999999996</v>
      </c>
      <c r="CL1138">
        <v>-3.7992629999999998</v>
      </c>
      <c r="CM1138">
        <v>-0.25378990000000001</v>
      </c>
      <c r="CN1138">
        <v>2.6291920000000002</v>
      </c>
      <c r="CO1138">
        <v>0.97960199999999997</v>
      </c>
      <c r="CP1138">
        <v>-2.31104E-2</v>
      </c>
      <c r="CQ1138">
        <v>0.1934476</v>
      </c>
      <c r="CR1138">
        <v>0.20300840000000001</v>
      </c>
      <c r="CS1138">
        <v>0.18712819999999999</v>
      </c>
      <c r="CT1138">
        <v>0.19674349999999999</v>
      </c>
      <c r="CU1138">
        <v>0.19937650000000001</v>
      </c>
      <c r="CV1138">
        <v>0.49878600000000001</v>
      </c>
      <c r="CW1138">
        <v>0.72193249999999998</v>
      </c>
      <c r="CX1138">
        <v>5.2839410000000004</v>
      </c>
      <c r="CY1138">
        <v>5.2978100000000001</v>
      </c>
      <c r="CZ1138">
        <v>4.0135620000000003</v>
      </c>
      <c r="DA1138">
        <v>2.7770269999999999</v>
      </c>
      <c r="DB1138">
        <v>1.944107</v>
      </c>
      <c r="DC1138">
        <v>2.108625</v>
      </c>
      <c r="DD1138">
        <v>1.972145</v>
      </c>
      <c r="DE1138">
        <v>4.4715090000000002</v>
      </c>
      <c r="DF1138">
        <v>1.795439</v>
      </c>
      <c r="DG1138">
        <v>2.7962539999999998</v>
      </c>
      <c r="DH1138">
        <v>4.1441249999999998</v>
      </c>
      <c r="DI1138">
        <v>5.1952020000000001</v>
      </c>
      <c r="DJ1138">
        <v>12.15202</v>
      </c>
      <c r="DK1138">
        <v>19.781639999999999</v>
      </c>
      <c r="DL1138">
        <v>21.999580000000002</v>
      </c>
      <c r="DM1138">
        <v>1.3584510000000001</v>
      </c>
      <c r="DN1138">
        <v>0.22405220000000001</v>
      </c>
      <c r="DO1138">
        <v>19</v>
      </c>
      <c r="DP1138">
        <v>21</v>
      </c>
      <c r="DR1138" s="20"/>
    </row>
    <row r="1139" spans="1:122" hidden="1" x14ac:dyDescent="0.25">
      <c r="A1139" t="str">
        <f t="shared" si="17"/>
        <v>Industry_Type-5. Offices, Hotels, Finance, Services_All CBP_44404</v>
      </c>
      <c r="B1139" t="s">
        <v>62</v>
      </c>
      <c r="C1139" t="s">
        <v>205</v>
      </c>
      <c r="D1139" t="s">
        <v>61</v>
      </c>
      <c r="E1139" t="s">
        <v>61</v>
      </c>
      <c r="F1139" t="s">
        <v>61</v>
      </c>
      <c r="G1139" t="s">
        <v>37</v>
      </c>
      <c r="H1139" t="s">
        <v>61</v>
      </c>
      <c r="I1139" t="s">
        <v>61</v>
      </c>
      <c r="J1139" t="s">
        <v>61</v>
      </c>
      <c r="K1139" t="s">
        <v>197</v>
      </c>
      <c r="L1139" s="18">
        <v>44404</v>
      </c>
      <c r="M1139">
        <v>19</v>
      </c>
      <c r="N1139">
        <v>21</v>
      </c>
      <c r="O1139" t="s">
        <v>258</v>
      </c>
      <c r="P1139">
        <v>1</v>
      </c>
      <c r="Q1139">
        <v>1</v>
      </c>
      <c r="R1139">
        <v>0</v>
      </c>
      <c r="S1139">
        <v>0</v>
      </c>
      <c r="T1139">
        <v>1</v>
      </c>
      <c r="U1139">
        <v>0</v>
      </c>
      <c r="V1139">
        <v>1</v>
      </c>
      <c r="W1139">
        <v>114.08</v>
      </c>
      <c r="X1139">
        <v>116.32</v>
      </c>
      <c r="Y1139">
        <v>114</v>
      </c>
      <c r="Z1139">
        <v>112.32</v>
      </c>
      <c r="AA1139">
        <v>113.52</v>
      </c>
      <c r="AB1139">
        <v>113.6</v>
      </c>
      <c r="AC1139">
        <v>123.84</v>
      </c>
      <c r="AD1139">
        <v>129.6</v>
      </c>
      <c r="AE1139">
        <v>135.19999999999999</v>
      </c>
      <c r="AF1139">
        <v>138</v>
      </c>
      <c r="AG1139">
        <v>142.47999999999999</v>
      </c>
      <c r="AH1139">
        <v>149.44</v>
      </c>
      <c r="AI1139">
        <v>154.80000000000001</v>
      </c>
      <c r="AJ1139">
        <v>155.76</v>
      </c>
      <c r="AK1139">
        <v>159.84</v>
      </c>
      <c r="AL1139">
        <v>158.88</v>
      </c>
      <c r="AM1139">
        <v>154.96</v>
      </c>
      <c r="AN1139">
        <v>158.32</v>
      </c>
      <c r="AO1139">
        <v>154.4</v>
      </c>
      <c r="AP1139">
        <v>145.76</v>
      </c>
      <c r="AQ1139">
        <v>145.44</v>
      </c>
      <c r="AR1139">
        <v>137.28</v>
      </c>
      <c r="AS1139">
        <v>126.64</v>
      </c>
      <c r="AT1139">
        <v>121.12</v>
      </c>
      <c r="AU1139">
        <v>62.5</v>
      </c>
      <c r="AV1139">
        <v>61</v>
      </c>
      <c r="AW1139">
        <v>60.5</v>
      </c>
      <c r="AX1139">
        <v>60</v>
      </c>
      <c r="AY1139">
        <v>60</v>
      </c>
      <c r="AZ1139">
        <v>60.5</v>
      </c>
      <c r="BA1139">
        <v>61</v>
      </c>
      <c r="BB1139">
        <v>62.5</v>
      </c>
      <c r="BC1139">
        <v>64</v>
      </c>
      <c r="BD1139">
        <v>65</v>
      </c>
      <c r="BE1139">
        <v>68</v>
      </c>
      <c r="BF1139">
        <v>71</v>
      </c>
      <c r="BG1139">
        <v>74.5</v>
      </c>
      <c r="BH1139">
        <v>76.5</v>
      </c>
      <c r="BI1139">
        <v>78</v>
      </c>
      <c r="BJ1139">
        <v>79.5</v>
      </c>
      <c r="BK1139">
        <v>79.5</v>
      </c>
      <c r="BL1139">
        <v>79.5</v>
      </c>
      <c r="BM1139">
        <v>78</v>
      </c>
      <c r="BN1139">
        <v>74</v>
      </c>
      <c r="BO1139">
        <v>69.5</v>
      </c>
      <c r="BP1139">
        <v>65.5</v>
      </c>
      <c r="BQ1139">
        <v>64</v>
      </c>
      <c r="BR1139">
        <v>64</v>
      </c>
      <c r="BS1139">
        <v>-5.2725140000000001</v>
      </c>
      <c r="BT1139">
        <v>3.7589999999999998E-2</v>
      </c>
      <c r="BU1139">
        <v>0.3215942</v>
      </c>
      <c r="BV1139">
        <v>-8.4106399999999998E-2</v>
      </c>
      <c r="BW1139">
        <v>-2.0044629999999999</v>
      </c>
      <c r="BX1139">
        <v>-2.479752</v>
      </c>
      <c r="BY1139">
        <v>-3.007317</v>
      </c>
      <c r="BZ1139">
        <v>-1.7070240000000001</v>
      </c>
      <c r="CA1139">
        <v>1.865143</v>
      </c>
      <c r="CB1139">
        <v>7.1379999999999999</v>
      </c>
      <c r="CC1139">
        <v>8.8682099999999995</v>
      </c>
      <c r="CD1139">
        <v>5.3017880000000002</v>
      </c>
      <c r="CE1139">
        <v>3.054611</v>
      </c>
      <c r="CF1139">
        <v>4.8537140000000001</v>
      </c>
      <c r="CG1139">
        <v>3.5617679999999998</v>
      </c>
      <c r="CH1139">
        <v>9.3536400000000006E-2</v>
      </c>
      <c r="CI1139">
        <v>0.70520020000000005</v>
      </c>
      <c r="CJ1139">
        <v>-1.6317140000000001</v>
      </c>
      <c r="CK1139">
        <v>-7.9819339999999999</v>
      </c>
      <c r="CL1139">
        <v>-12.689</v>
      </c>
      <c r="CM1139">
        <v>-12.15635</v>
      </c>
      <c r="CN1139">
        <v>-9.8505710000000004</v>
      </c>
      <c r="CO1139">
        <v>-10.23925</v>
      </c>
      <c r="CP1139">
        <v>-4.240723</v>
      </c>
      <c r="CQ1139">
        <v>23.88129</v>
      </c>
      <c r="CR1139">
        <v>1.6958500000000001</v>
      </c>
      <c r="CS1139">
        <v>1.153986</v>
      </c>
      <c r="CT1139">
        <v>1.230413</v>
      </c>
      <c r="CU1139">
        <v>0.78021859999999998</v>
      </c>
      <c r="CV1139">
        <v>1.3653420000000001</v>
      </c>
      <c r="CW1139">
        <v>1.275134</v>
      </c>
      <c r="CX1139">
        <v>2.7408030000000001</v>
      </c>
      <c r="CY1139">
        <v>1.8068930000000001</v>
      </c>
      <c r="CZ1139">
        <v>5.8648069999999999</v>
      </c>
      <c r="DA1139">
        <v>4.2454900000000002</v>
      </c>
      <c r="DB1139">
        <v>5.8300239999999999</v>
      </c>
      <c r="DC1139">
        <v>28.630769999999998</v>
      </c>
      <c r="DD1139">
        <v>98.242999999999995</v>
      </c>
      <c r="DE1139">
        <v>103.60980000000001</v>
      </c>
      <c r="DF1139">
        <v>114.49930000000001</v>
      </c>
      <c r="DG1139">
        <v>94.655289999999994</v>
      </c>
      <c r="DH1139">
        <v>92.38091</v>
      </c>
      <c r="DI1139">
        <v>84.785749999999993</v>
      </c>
      <c r="DJ1139">
        <v>76.105379999999997</v>
      </c>
      <c r="DK1139">
        <v>74.585679999999996</v>
      </c>
      <c r="DL1139">
        <v>63.321089999999998</v>
      </c>
      <c r="DM1139">
        <v>60.41854</v>
      </c>
      <c r="DN1139">
        <v>13.45754</v>
      </c>
      <c r="DO1139">
        <v>19</v>
      </c>
      <c r="DP1139">
        <v>21</v>
      </c>
      <c r="DR1139" s="20"/>
    </row>
    <row r="1140" spans="1:122" hidden="1" x14ac:dyDescent="0.25">
      <c r="A1140" t="str">
        <f t="shared" si="17"/>
        <v>Size_Grp-20 to 199.99 kW_All CBP_44404</v>
      </c>
      <c r="B1140" t="s">
        <v>62</v>
      </c>
      <c r="C1140" t="s">
        <v>201</v>
      </c>
      <c r="D1140" t="s">
        <v>61</v>
      </c>
      <c r="E1140" t="s">
        <v>61</v>
      </c>
      <c r="F1140" t="s">
        <v>61</v>
      </c>
      <c r="G1140" t="s">
        <v>61</v>
      </c>
      <c r="H1140" t="s">
        <v>61</v>
      </c>
      <c r="I1140" t="s">
        <v>61</v>
      </c>
      <c r="J1140" t="s">
        <v>101</v>
      </c>
      <c r="K1140" t="s">
        <v>197</v>
      </c>
      <c r="L1140" s="18">
        <v>44404</v>
      </c>
      <c r="M1140">
        <v>19</v>
      </c>
      <c r="N1140">
        <v>21</v>
      </c>
      <c r="O1140" t="s">
        <v>258</v>
      </c>
      <c r="P1140">
        <v>3</v>
      </c>
      <c r="Q1140">
        <v>3</v>
      </c>
      <c r="R1140">
        <v>0</v>
      </c>
      <c r="S1140">
        <v>0</v>
      </c>
      <c r="T1140">
        <v>1</v>
      </c>
      <c r="U1140">
        <v>0</v>
      </c>
      <c r="V1140">
        <v>1</v>
      </c>
      <c r="W1140">
        <v>124.042</v>
      </c>
      <c r="X1140">
        <v>126.401</v>
      </c>
      <c r="Y1140">
        <v>124.03</v>
      </c>
      <c r="Z1140">
        <v>122.33199999999999</v>
      </c>
      <c r="AA1140">
        <v>123.53400000000001</v>
      </c>
      <c r="AB1140">
        <v>123.535</v>
      </c>
      <c r="AC1140">
        <v>133.85400000000001</v>
      </c>
      <c r="AD1140">
        <v>144.58699999999999</v>
      </c>
      <c r="AE1140">
        <v>165.44</v>
      </c>
      <c r="AF1140">
        <v>176.62799999999999</v>
      </c>
      <c r="AG1140">
        <v>196.774</v>
      </c>
      <c r="AH1140">
        <v>208.40100000000001</v>
      </c>
      <c r="AI1140">
        <v>217.553</v>
      </c>
      <c r="AJ1140">
        <v>218.92599999999999</v>
      </c>
      <c r="AK1140">
        <v>227.54599999999999</v>
      </c>
      <c r="AL1140">
        <v>228.21899999999999</v>
      </c>
      <c r="AM1140">
        <v>223.10400000000001</v>
      </c>
      <c r="AN1140">
        <v>234.36600000000001</v>
      </c>
      <c r="AO1140">
        <v>227.27500000000001</v>
      </c>
      <c r="AP1140">
        <v>211.24199999999999</v>
      </c>
      <c r="AQ1140">
        <v>200.50200000000001</v>
      </c>
      <c r="AR1140">
        <v>161.69399999999999</v>
      </c>
      <c r="AS1140">
        <v>136.65299999999999</v>
      </c>
      <c r="AT1140">
        <v>131.053</v>
      </c>
      <c r="AU1140">
        <v>64.5</v>
      </c>
      <c r="AV1140">
        <v>61.666666999999997</v>
      </c>
      <c r="AW1140">
        <v>61.333333000000003</v>
      </c>
      <c r="AX1140">
        <v>61</v>
      </c>
      <c r="AY1140">
        <v>61</v>
      </c>
      <c r="AZ1140">
        <v>61.666666999999997</v>
      </c>
      <c r="BA1140">
        <v>62</v>
      </c>
      <c r="BB1140">
        <v>63.166666999999997</v>
      </c>
      <c r="BC1140">
        <v>64.5</v>
      </c>
      <c r="BD1140">
        <v>65.833332999999996</v>
      </c>
      <c r="BE1140">
        <v>68.5</v>
      </c>
      <c r="BF1140">
        <v>72.5</v>
      </c>
      <c r="BG1140">
        <v>76.333332999999996</v>
      </c>
      <c r="BH1140">
        <v>79.166667000000004</v>
      </c>
      <c r="BI1140">
        <v>82</v>
      </c>
      <c r="BJ1140">
        <v>84.333332999999996</v>
      </c>
      <c r="BK1140">
        <v>84.666667000000004</v>
      </c>
      <c r="BL1140">
        <v>85.333332999999996</v>
      </c>
      <c r="BM1140">
        <v>84.166667000000004</v>
      </c>
      <c r="BN1140">
        <v>80.666667000000004</v>
      </c>
      <c r="BO1140">
        <v>75.666667000000004</v>
      </c>
      <c r="BP1140">
        <v>71</v>
      </c>
      <c r="BQ1140">
        <v>68.666667000000004</v>
      </c>
      <c r="BR1140">
        <v>67.833332999999996</v>
      </c>
      <c r="BS1140">
        <v>-5.4302409999999997</v>
      </c>
      <c r="BT1140">
        <v>7.5433700000000006E-2</v>
      </c>
      <c r="BU1140">
        <v>0.35266019999999998</v>
      </c>
      <c r="BV1140">
        <v>-0.11999319999999999</v>
      </c>
      <c r="BW1140">
        <v>-2.0819399999999999</v>
      </c>
      <c r="BX1140">
        <v>-2.84714</v>
      </c>
      <c r="BY1140">
        <v>-2.8940489999999999</v>
      </c>
      <c r="BZ1140">
        <v>-3.0404819999999999</v>
      </c>
      <c r="CA1140">
        <v>2.5073639999999999</v>
      </c>
      <c r="CB1140">
        <v>7.9265049999999997</v>
      </c>
      <c r="CC1140">
        <v>10.244199999999999</v>
      </c>
      <c r="CD1140">
        <v>5.8396169999999996</v>
      </c>
      <c r="CE1140">
        <v>3.8968959999999999</v>
      </c>
      <c r="CF1140">
        <v>6.405119</v>
      </c>
      <c r="CG1140">
        <v>3.4335749999999998</v>
      </c>
      <c r="CH1140">
        <v>-0.66941640000000002</v>
      </c>
      <c r="CI1140">
        <v>1.353329</v>
      </c>
      <c r="CJ1140">
        <v>-5.7193930000000002</v>
      </c>
      <c r="CK1140">
        <v>-13.194089999999999</v>
      </c>
      <c r="CL1140">
        <v>-16.463419999999999</v>
      </c>
      <c r="CM1140">
        <v>-13.413309999999999</v>
      </c>
      <c r="CN1140">
        <v>-8.5460270000000005</v>
      </c>
      <c r="CO1140">
        <v>-9.3742239999999999</v>
      </c>
      <c r="CP1140">
        <v>-4.3583350000000003</v>
      </c>
      <c r="CQ1140">
        <v>24.037649999999999</v>
      </c>
      <c r="CR1140">
        <v>1.8882030000000001</v>
      </c>
      <c r="CS1140">
        <v>1.3304689999999999</v>
      </c>
      <c r="CT1140">
        <v>1.4165829999999999</v>
      </c>
      <c r="CU1140">
        <v>0.96902759999999999</v>
      </c>
      <c r="CV1140">
        <v>1.852751</v>
      </c>
      <c r="CW1140">
        <v>1.987835</v>
      </c>
      <c r="CX1140">
        <v>4.8618600000000001</v>
      </c>
      <c r="CY1140">
        <v>3.776535</v>
      </c>
      <c r="CZ1140">
        <v>7.7739640000000003</v>
      </c>
      <c r="DA1140">
        <v>6.0827179999999998</v>
      </c>
      <c r="DB1140">
        <v>7.2059329999999999</v>
      </c>
      <c r="DC1140">
        <v>29.464020000000001</v>
      </c>
      <c r="DD1140">
        <v>99.337310000000002</v>
      </c>
      <c r="DE1140">
        <v>104.5855</v>
      </c>
      <c r="DF1140">
        <v>115.5149</v>
      </c>
      <c r="DG1140">
        <v>95.635009999999994</v>
      </c>
      <c r="DH1140">
        <v>95.833359999999999</v>
      </c>
      <c r="DI1140">
        <v>88.888210000000001</v>
      </c>
      <c r="DJ1140">
        <v>85.071389999999994</v>
      </c>
      <c r="DK1140">
        <v>91.291640000000001</v>
      </c>
      <c r="DL1140">
        <v>84.62518</v>
      </c>
      <c r="DM1140">
        <v>61.752160000000003</v>
      </c>
      <c r="DN1140">
        <v>13.65748</v>
      </c>
      <c r="DO1140">
        <v>19</v>
      </c>
      <c r="DP1140">
        <v>21</v>
      </c>
    </row>
    <row r="1141" spans="1:122" x14ac:dyDescent="0.25">
      <c r="A1141" t="str">
        <f t="shared" si="17"/>
        <v>AutoDR-Yes_All CBP_44404</v>
      </c>
      <c r="B1141" t="s">
        <v>62</v>
      </c>
      <c r="C1141" t="s">
        <v>322</v>
      </c>
      <c r="D1141" t="s">
        <v>61</v>
      </c>
      <c r="E1141" t="s">
        <v>61</v>
      </c>
      <c r="F1141" t="s">
        <v>61</v>
      </c>
      <c r="G1141" t="s">
        <v>61</v>
      </c>
      <c r="H1141" t="s">
        <v>98</v>
      </c>
      <c r="I1141" t="s">
        <v>61</v>
      </c>
      <c r="J1141" t="s">
        <v>61</v>
      </c>
      <c r="K1141" t="s">
        <v>197</v>
      </c>
      <c r="L1141" s="18">
        <v>44404</v>
      </c>
      <c r="M1141">
        <v>19</v>
      </c>
      <c r="N1141">
        <v>21</v>
      </c>
      <c r="O1141" t="s">
        <v>258</v>
      </c>
      <c r="P1141">
        <v>1</v>
      </c>
      <c r="Q1141">
        <v>1</v>
      </c>
      <c r="R1141">
        <v>0</v>
      </c>
      <c r="S1141">
        <v>0</v>
      </c>
      <c r="T1141">
        <v>1</v>
      </c>
      <c r="U1141">
        <v>0</v>
      </c>
      <c r="V1141">
        <v>1</v>
      </c>
      <c r="W1141">
        <v>5.92</v>
      </c>
      <c r="X1141">
        <v>5.92</v>
      </c>
      <c r="Y1141">
        <v>5.92</v>
      </c>
      <c r="Z1141">
        <v>5.92</v>
      </c>
      <c r="AA1141">
        <v>5.92</v>
      </c>
      <c r="AB1141">
        <v>5.84</v>
      </c>
      <c r="AC1141">
        <v>5.92</v>
      </c>
      <c r="AD1141">
        <v>6.8</v>
      </c>
      <c r="AE1141">
        <v>20.079999999999998</v>
      </c>
      <c r="AF1141">
        <v>23.92</v>
      </c>
      <c r="AG1141">
        <v>36.4</v>
      </c>
      <c r="AH1141">
        <v>40.799999999999997</v>
      </c>
      <c r="AI1141">
        <v>42.8</v>
      </c>
      <c r="AJ1141">
        <v>42.64</v>
      </c>
      <c r="AK1141">
        <v>46.72</v>
      </c>
      <c r="AL1141">
        <v>47.44</v>
      </c>
      <c r="AM1141">
        <v>45.76</v>
      </c>
      <c r="AN1141">
        <v>51.36</v>
      </c>
      <c r="AO1141">
        <v>49.6</v>
      </c>
      <c r="AP1141">
        <v>44.56</v>
      </c>
      <c r="AQ1141">
        <v>39.119999999999997</v>
      </c>
      <c r="AR1141">
        <v>20.32</v>
      </c>
      <c r="AS1141">
        <v>5.92</v>
      </c>
      <c r="AT1141">
        <v>5.84</v>
      </c>
      <c r="AU1141">
        <v>62.5</v>
      </c>
      <c r="AV1141">
        <v>61</v>
      </c>
      <c r="AW1141">
        <v>60.5</v>
      </c>
      <c r="AX1141">
        <v>60</v>
      </c>
      <c r="AY1141">
        <v>60</v>
      </c>
      <c r="AZ1141">
        <v>60.5</v>
      </c>
      <c r="BA1141">
        <v>61</v>
      </c>
      <c r="BB1141">
        <v>62.5</v>
      </c>
      <c r="BC1141">
        <v>64</v>
      </c>
      <c r="BD1141">
        <v>65</v>
      </c>
      <c r="BE1141">
        <v>68</v>
      </c>
      <c r="BF1141">
        <v>71</v>
      </c>
      <c r="BG1141">
        <v>74.5</v>
      </c>
      <c r="BH1141">
        <v>76.5</v>
      </c>
      <c r="BI1141">
        <v>78</v>
      </c>
      <c r="BJ1141">
        <v>79.5</v>
      </c>
      <c r="BK1141">
        <v>79.5</v>
      </c>
      <c r="BL1141">
        <v>79.5</v>
      </c>
      <c r="BM1141">
        <v>78</v>
      </c>
      <c r="BN1141">
        <v>74</v>
      </c>
      <c r="BO1141">
        <v>69.5</v>
      </c>
      <c r="BP1141">
        <v>65.5</v>
      </c>
      <c r="BQ1141">
        <v>64</v>
      </c>
      <c r="BR1141">
        <v>64</v>
      </c>
      <c r="BS1141">
        <v>-0.20062070000000001</v>
      </c>
      <c r="BT1141">
        <v>-8.8128999999999999E-2</v>
      </c>
      <c r="BU1141">
        <v>-8.3500900000000003E-2</v>
      </c>
      <c r="BV1141">
        <v>-0.13167329999999999</v>
      </c>
      <c r="BW1141">
        <v>-0.1642866</v>
      </c>
      <c r="BX1141">
        <v>-0.41165780000000002</v>
      </c>
      <c r="BY1141">
        <v>-8.6651000000000002E-3</v>
      </c>
      <c r="BZ1141">
        <v>-0.62059120000000001</v>
      </c>
      <c r="CA1141">
        <v>0.51700780000000002</v>
      </c>
      <c r="CB1141">
        <v>0.70400810000000003</v>
      </c>
      <c r="CC1141">
        <v>0.92214200000000002</v>
      </c>
      <c r="CD1141">
        <v>-0.57059099999999996</v>
      </c>
      <c r="CE1141">
        <v>0.66679759999999999</v>
      </c>
      <c r="CF1141">
        <v>0.66606140000000003</v>
      </c>
      <c r="CG1141">
        <v>-0.2301598</v>
      </c>
      <c r="CH1141">
        <v>-0.88541029999999998</v>
      </c>
      <c r="CI1141">
        <v>0.5546913</v>
      </c>
      <c r="CJ1141">
        <v>-2.9192239999999998</v>
      </c>
      <c r="CK1141">
        <v>-3.7807240000000002</v>
      </c>
      <c r="CL1141">
        <v>-3.7913890000000001</v>
      </c>
      <c r="CM1141">
        <v>-0.78320310000000004</v>
      </c>
      <c r="CN1141">
        <v>0.61352830000000003</v>
      </c>
      <c r="CO1141">
        <v>0.92465779999999997</v>
      </c>
      <c r="CP1141">
        <v>-7.0810799999999993E-2</v>
      </c>
      <c r="CQ1141">
        <v>0.15119920000000001</v>
      </c>
      <c r="CR1141">
        <v>0.1789104</v>
      </c>
      <c r="CS1141">
        <v>0.1650683</v>
      </c>
      <c r="CT1141">
        <v>0.17342340000000001</v>
      </c>
      <c r="CU1141">
        <v>0.1775467</v>
      </c>
      <c r="CV1141">
        <v>0.47500490000000001</v>
      </c>
      <c r="CW1141">
        <v>0.69304960000000004</v>
      </c>
      <c r="CX1141">
        <v>1.2661770000000001</v>
      </c>
      <c r="CY1141">
        <v>1.5859989999999999</v>
      </c>
      <c r="CZ1141">
        <v>1.052211</v>
      </c>
      <c r="DA1141">
        <v>1.2494719999999999</v>
      </c>
      <c r="DB1141">
        <v>0.32988459999999997</v>
      </c>
      <c r="DC1141">
        <v>0.42965360000000002</v>
      </c>
      <c r="DD1141">
        <v>0.81962469999999998</v>
      </c>
      <c r="DE1141">
        <v>0.69788249999999996</v>
      </c>
      <c r="DF1141">
        <v>0.80329740000000005</v>
      </c>
      <c r="DG1141">
        <v>0.81477049999999995</v>
      </c>
      <c r="DH1141">
        <v>2.960019</v>
      </c>
      <c r="DI1141">
        <v>3.0813860000000002</v>
      </c>
      <c r="DJ1141">
        <v>6.0285700000000002</v>
      </c>
      <c r="DK1141">
        <v>14.11727</v>
      </c>
      <c r="DL1141">
        <v>20.263169999999999</v>
      </c>
      <c r="DM1141">
        <v>1.3191919999999999</v>
      </c>
      <c r="DN1141">
        <v>0.18281430000000001</v>
      </c>
      <c r="DO1141">
        <v>19</v>
      </c>
      <c r="DP1141">
        <v>21</v>
      </c>
    </row>
    <row r="1142" spans="1:122" hidden="1" x14ac:dyDescent="0.25">
      <c r="A1142" t="str">
        <f t="shared" si="17"/>
        <v>Size_Grp-200 kW and above_All CBP_44404</v>
      </c>
      <c r="B1142" t="s">
        <v>62</v>
      </c>
      <c r="C1142" t="s">
        <v>207</v>
      </c>
      <c r="D1142" t="s">
        <v>61</v>
      </c>
      <c r="E1142" t="s">
        <v>61</v>
      </c>
      <c r="F1142" t="s">
        <v>61</v>
      </c>
      <c r="G1142" t="s">
        <v>61</v>
      </c>
      <c r="H1142" t="s">
        <v>61</v>
      </c>
      <c r="I1142" t="s">
        <v>61</v>
      </c>
      <c r="J1142" t="s">
        <v>102</v>
      </c>
      <c r="K1142" t="s">
        <v>197</v>
      </c>
      <c r="L1142" s="18">
        <v>44404</v>
      </c>
      <c r="M1142">
        <v>19</v>
      </c>
      <c r="N1142">
        <v>21</v>
      </c>
      <c r="O1142" t="s">
        <v>258</v>
      </c>
      <c r="P1142">
        <v>2</v>
      </c>
      <c r="Q1142">
        <v>0</v>
      </c>
      <c r="R1142">
        <v>0</v>
      </c>
      <c r="S1142">
        <v>0</v>
      </c>
      <c r="T1142">
        <v>1</v>
      </c>
      <c r="U1142">
        <v>0</v>
      </c>
      <c r="V1142">
        <v>1</v>
      </c>
      <c r="W1142">
        <v>0</v>
      </c>
      <c r="X1142">
        <v>0</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c r="BN1142">
        <v>0</v>
      </c>
      <c r="BO1142">
        <v>0</v>
      </c>
      <c r="BP1142">
        <v>0</v>
      </c>
      <c r="BQ1142">
        <v>0</v>
      </c>
      <c r="BR1142">
        <v>0</v>
      </c>
      <c r="BS1142">
        <v>0</v>
      </c>
      <c r="BT1142">
        <v>0</v>
      </c>
      <c r="BU1142">
        <v>0</v>
      </c>
      <c r="BV1142">
        <v>0</v>
      </c>
      <c r="BW1142">
        <v>0</v>
      </c>
      <c r="BX1142">
        <v>0</v>
      </c>
      <c r="BY1142">
        <v>0</v>
      </c>
      <c r="BZ1142">
        <v>0</v>
      </c>
      <c r="CA1142">
        <v>0</v>
      </c>
      <c r="CB1142">
        <v>0</v>
      </c>
      <c r="CC1142">
        <v>0</v>
      </c>
      <c r="CD1142">
        <v>0</v>
      </c>
      <c r="CE1142">
        <v>0</v>
      </c>
      <c r="CF1142">
        <v>0</v>
      </c>
      <c r="CG1142">
        <v>0</v>
      </c>
      <c r="CH1142">
        <v>0</v>
      </c>
      <c r="CI1142">
        <v>0</v>
      </c>
      <c r="CJ1142">
        <v>0</v>
      </c>
      <c r="CK1142">
        <v>0</v>
      </c>
      <c r="CL1142">
        <v>0</v>
      </c>
      <c r="CM1142">
        <v>0</v>
      </c>
      <c r="CN1142">
        <v>0</v>
      </c>
      <c r="CO1142">
        <v>0</v>
      </c>
      <c r="CP1142">
        <v>0</v>
      </c>
      <c r="CQ1142">
        <v>0</v>
      </c>
      <c r="CR1142">
        <v>0</v>
      </c>
      <c r="CS1142">
        <v>0</v>
      </c>
      <c r="CT1142">
        <v>0</v>
      </c>
      <c r="CU1142">
        <v>0</v>
      </c>
      <c r="CV1142">
        <v>0</v>
      </c>
      <c r="CW1142">
        <v>0</v>
      </c>
      <c r="CX1142">
        <v>0</v>
      </c>
      <c r="CY1142">
        <v>0</v>
      </c>
      <c r="CZ1142">
        <v>0</v>
      </c>
      <c r="DA1142">
        <v>0</v>
      </c>
      <c r="DB1142">
        <v>0</v>
      </c>
      <c r="DC1142">
        <v>0</v>
      </c>
      <c r="DD1142">
        <v>0</v>
      </c>
      <c r="DE1142">
        <v>0</v>
      </c>
      <c r="DF1142">
        <v>0</v>
      </c>
      <c r="DG1142">
        <v>0</v>
      </c>
      <c r="DH1142">
        <v>0</v>
      </c>
      <c r="DI1142">
        <v>0</v>
      </c>
      <c r="DJ1142">
        <v>0</v>
      </c>
      <c r="DK1142">
        <v>0</v>
      </c>
      <c r="DL1142">
        <v>0</v>
      </c>
      <c r="DM1142">
        <v>0</v>
      </c>
      <c r="DN1142">
        <v>0</v>
      </c>
      <c r="DO1142">
        <v>19</v>
      </c>
      <c r="DP1142">
        <v>21</v>
      </c>
    </row>
    <row r="1143" spans="1:122" hidden="1" x14ac:dyDescent="0.25">
      <c r="A1143" t="str">
        <f t="shared" si="17"/>
        <v>sublap_id-SLAP_PGEB_All CBP_44404</v>
      </c>
      <c r="B1143" t="s">
        <v>62</v>
      </c>
      <c r="C1143" t="s">
        <v>287</v>
      </c>
      <c r="D1143" t="s">
        <v>61</v>
      </c>
      <c r="E1143" t="s">
        <v>288</v>
      </c>
      <c r="F1143" t="s">
        <v>61</v>
      </c>
      <c r="G1143" t="s">
        <v>61</v>
      </c>
      <c r="H1143" t="s">
        <v>61</v>
      </c>
      <c r="I1143" t="s">
        <v>61</v>
      </c>
      <c r="J1143" t="s">
        <v>61</v>
      </c>
      <c r="K1143" t="s">
        <v>197</v>
      </c>
      <c r="L1143" s="18">
        <v>44404</v>
      </c>
      <c r="M1143">
        <v>19</v>
      </c>
      <c r="N1143">
        <v>21</v>
      </c>
      <c r="O1143" t="s">
        <v>258</v>
      </c>
      <c r="P1143">
        <v>7</v>
      </c>
      <c r="Q1143">
        <v>5</v>
      </c>
      <c r="R1143">
        <v>0</v>
      </c>
      <c r="S1143">
        <v>0</v>
      </c>
      <c r="T1143">
        <v>1</v>
      </c>
      <c r="U1143">
        <v>0</v>
      </c>
      <c r="V1143">
        <v>1</v>
      </c>
      <c r="W1143">
        <v>176.88579999999999</v>
      </c>
      <c r="X1143">
        <v>180.19399999999999</v>
      </c>
      <c r="Y1143">
        <v>176.86760000000001</v>
      </c>
      <c r="Z1143">
        <v>174.489</v>
      </c>
      <c r="AA1143">
        <v>176.1704</v>
      </c>
      <c r="AB1143">
        <v>176.16900000000001</v>
      </c>
      <c r="AC1143">
        <v>190.61279999999999</v>
      </c>
      <c r="AD1143">
        <v>214.886</v>
      </c>
      <c r="AE1143">
        <v>249.24619999999999</v>
      </c>
      <c r="AF1143">
        <v>260.50080000000003</v>
      </c>
      <c r="AG1143">
        <v>303.00760000000002</v>
      </c>
      <c r="AH1143">
        <v>320.19400000000002</v>
      </c>
      <c r="AI1143">
        <v>339.06880000000001</v>
      </c>
      <c r="AJ1143">
        <v>343.63139999999999</v>
      </c>
      <c r="AK1143">
        <v>356.2636</v>
      </c>
      <c r="AL1143">
        <v>362.14499999999998</v>
      </c>
      <c r="AM1143">
        <v>354.84960000000001</v>
      </c>
      <c r="AN1143">
        <v>370.91039999999998</v>
      </c>
      <c r="AO1143">
        <v>359.91480000000001</v>
      </c>
      <c r="AP1143">
        <v>336.63560000000001</v>
      </c>
      <c r="AQ1143">
        <v>306.95839999999998</v>
      </c>
      <c r="AR1143">
        <v>229.5958</v>
      </c>
      <c r="AS1143">
        <v>194.54259999999999</v>
      </c>
      <c r="AT1143">
        <v>186.7012</v>
      </c>
      <c r="AU1143">
        <v>66.099999999999994</v>
      </c>
      <c r="AV1143">
        <v>62.2</v>
      </c>
      <c r="AW1143">
        <v>62</v>
      </c>
      <c r="AX1143">
        <v>61.8</v>
      </c>
      <c r="AY1143">
        <v>61.8</v>
      </c>
      <c r="AZ1143">
        <v>62.6</v>
      </c>
      <c r="BA1143">
        <v>62.8</v>
      </c>
      <c r="BB1143">
        <v>63.7</v>
      </c>
      <c r="BC1143">
        <v>64.900000000000006</v>
      </c>
      <c r="BD1143">
        <v>66.5</v>
      </c>
      <c r="BE1143">
        <v>68.900000000000006</v>
      </c>
      <c r="BF1143">
        <v>73.7</v>
      </c>
      <c r="BG1143">
        <v>77.8</v>
      </c>
      <c r="BH1143">
        <v>81.3</v>
      </c>
      <c r="BI1143">
        <v>85.2</v>
      </c>
      <c r="BJ1143">
        <v>88.2</v>
      </c>
      <c r="BK1143">
        <v>88.8</v>
      </c>
      <c r="BL1143">
        <v>90</v>
      </c>
      <c r="BM1143">
        <v>89.1</v>
      </c>
      <c r="BN1143">
        <v>86</v>
      </c>
      <c r="BO1143">
        <v>80.599999999999994</v>
      </c>
      <c r="BP1143">
        <v>75.400000000000006</v>
      </c>
      <c r="BQ1143">
        <v>72.400000000000006</v>
      </c>
      <c r="BR1143">
        <v>70.900000000000006</v>
      </c>
      <c r="BS1143">
        <v>-7.6967590000000001</v>
      </c>
      <c r="BT1143">
        <v>0.23670040000000001</v>
      </c>
      <c r="BU1143">
        <v>0.62863769999999997</v>
      </c>
      <c r="BV1143">
        <v>-3.45846E-2</v>
      </c>
      <c r="BW1143">
        <v>-2.801631</v>
      </c>
      <c r="BX1143">
        <v>-3.8607390000000001</v>
      </c>
      <c r="BY1143">
        <v>-3.9225029999999999</v>
      </c>
      <c r="BZ1143">
        <v>-8.4298629999999992</v>
      </c>
      <c r="CA1143">
        <v>3.169848</v>
      </c>
      <c r="CB1143">
        <v>15.03449</v>
      </c>
      <c r="CC1143">
        <v>15.809530000000001</v>
      </c>
      <c r="CD1143">
        <v>10.93501</v>
      </c>
      <c r="CE1143">
        <v>6.629766</v>
      </c>
      <c r="CF1143">
        <v>7.4941120000000003</v>
      </c>
      <c r="CG1143">
        <v>4.4525990000000002</v>
      </c>
      <c r="CH1143">
        <v>-2.4549789999999998</v>
      </c>
      <c r="CI1143">
        <v>-0.57536030000000005</v>
      </c>
      <c r="CJ1143">
        <v>-10.11186</v>
      </c>
      <c r="CK1143">
        <v>-20.2532</v>
      </c>
      <c r="CL1143">
        <v>-23.083559999999999</v>
      </c>
      <c r="CM1143">
        <v>-17.374199999999998</v>
      </c>
      <c r="CN1143">
        <v>-10.10993</v>
      </c>
      <c r="CO1143">
        <v>-12.963509999999999</v>
      </c>
      <c r="CP1143">
        <v>-5.9693670000000001</v>
      </c>
      <c r="CQ1143">
        <v>47.186489999999999</v>
      </c>
      <c r="CR1143">
        <v>3.7217630000000002</v>
      </c>
      <c r="CS1143">
        <v>2.6285829999999999</v>
      </c>
      <c r="CT1143">
        <v>2.7972269999999999</v>
      </c>
      <c r="CU1143">
        <v>1.920007</v>
      </c>
      <c r="CV1143">
        <v>3.6536900000000001</v>
      </c>
      <c r="CW1143">
        <v>3.91425</v>
      </c>
      <c r="CX1143">
        <v>15.7285</v>
      </c>
      <c r="CY1143">
        <v>13.925219999999999</v>
      </c>
      <c r="CZ1143">
        <v>19.361599999999999</v>
      </c>
      <c r="DA1143">
        <v>13.76413</v>
      </c>
      <c r="DB1143">
        <v>15.237299999999999</v>
      </c>
      <c r="DC1143">
        <v>60.249209999999998</v>
      </c>
      <c r="DD1143">
        <v>196.42169999999999</v>
      </c>
      <c r="DE1143">
        <v>211.83940000000001</v>
      </c>
      <c r="DF1143">
        <v>227.93780000000001</v>
      </c>
      <c r="DG1143">
        <v>191.005</v>
      </c>
      <c r="DH1143">
        <v>189.1891</v>
      </c>
      <c r="DI1143">
        <v>176.36269999999999</v>
      </c>
      <c r="DJ1143">
        <v>172.9845</v>
      </c>
      <c r="DK1143">
        <v>184.9599</v>
      </c>
      <c r="DL1143">
        <v>167.2285</v>
      </c>
      <c r="DM1143">
        <v>121.0829</v>
      </c>
      <c r="DN1143">
        <v>26.815930000000002</v>
      </c>
      <c r="DO1143">
        <v>19</v>
      </c>
      <c r="DP1143">
        <v>21</v>
      </c>
    </row>
    <row r="1144" spans="1:122" x14ac:dyDescent="0.25">
      <c r="A1144" t="str">
        <f t="shared" si="17"/>
        <v>AutoDR-No_All CBP_44404</v>
      </c>
      <c r="B1144" t="s">
        <v>62</v>
      </c>
      <c r="C1144" t="s">
        <v>321</v>
      </c>
      <c r="D1144" t="s">
        <v>61</v>
      </c>
      <c r="E1144" t="s">
        <v>61</v>
      </c>
      <c r="F1144" t="s">
        <v>61</v>
      </c>
      <c r="G1144" t="s">
        <v>61</v>
      </c>
      <c r="H1144" t="s">
        <v>97</v>
      </c>
      <c r="I1144" t="s">
        <v>61</v>
      </c>
      <c r="J1144" t="s">
        <v>61</v>
      </c>
      <c r="K1144" t="s">
        <v>197</v>
      </c>
      <c r="L1144" s="18">
        <v>44404</v>
      </c>
      <c r="M1144">
        <v>19</v>
      </c>
      <c r="N1144">
        <v>21</v>
      </c>
      <c r="O1144" t="s">
        <v>258</v>
      </c>
      <c r="P1144">
        <v>6</v>
      </c>
      <c r="Q1144">
        <v>4</v>
      </c>
      <c r="R1144">
        <v>0</v>
      </c>
      <c r="S1144">
        <v>0</v>
      </c>
      <c r="T1144">
        <v>1</v>
      </c>
      <c r="U1144">
        <v>0</v>
      </c>
      <c r="V1144">
        <v>1</v>
      </c>
      <c r="W1144">
        <v>180.6405</v>
      </c>
      <c r="X1144">
        <v>184.185</v>
      </c>
      <c r="Y1144">
        <v>180.62100000000001</v>
      </c>
      <c r="Z1144">
        <v>178.07249999999999</v>
      </c>
      <c r="AA1144">
        <v>179.874</v>
      </c>
      <c r="AB1144">
        <v>179.99250000000001</v>
      </c>
      <c r="AC1144">
        <v>195.34800000000001</v>
      </c>
      <c r="AD1144">
        <v>220.035</v>
      </c>
      <c r="AE1144">
        <v>236.92949999999999</v>
      </c>
      <c r="AF1144">
        <v>243.22800000000001</v>
      </c>
      <c r="AG1144">
        <v>270.05099999999999</v>
      </c>
      <c r="AH1144">
        <v>281.86500000000001</v>
      </c>
      <c r="AI1144">
        <v>299.08800000000002</v>
      </c>
      <c r="AJ1144">
        <v>304.2165</v>
      </c>
      <c r="AK1144">
        <v>311.63099999999997</v>
      </c>
      <c r="AL1144">
        <v>316.85250000000002</v>
      </c>
      <c r="AM1144">
        <v>311.55599999999998</v>
      </c>
      <c r="AN1144">
        <v>320.36399999999998</v>
      </c>
      <c r="AO1144">
        <v>311.22300000000001</v>
      </c>
      <c r="AP1144">
        <v>293.84100000000001</v>
      </c>
      <c r="AQ1144">
        <v>270.20400000000001</v>
      </c>
      <c r="AR1144">
        <v>215.5155</v>
      </c>
      <c r="AS1144">
        <v>199.55850000000001</v>
      </c>
      <c r="AT1144">
        <v>191.27699999999999</v>
      </c>
      <c r="AU1144">
        <v>67</v>
      </c>
      <c r="AV1144">
        <v>62.5</v>
      </c>
      <c r="AW1144">
        <v>62.375</v>
      </c>
      <c r="AX1144">
        <v>62.25</v>
      </c>
      <c r="AY1144">
        <v>62.25</v>
      </c>
      <c r="AZ1144">
        <v>63.125</v>
      </c>
      <c r="BA1144">
        <v>63.25</v>
      </c>
      <c r="BB1144">
        <v>64</v>
      </c>
      <c r="BC1144">
        <v>65.125</v>
      </c>
      <c r="BD1144">
        <v>66.875</v>
      </c>
      <c r="BE1144">
        <v>69.125</v>
      </c>
      <c r="BF1144">
        <v>74.375</v>
      </c>
      <c r="BG1144">
        <v>78.625</v>
      </c>
      <c r="BH1144">
        <v>82.5</v>
      </c>
      <c r="BI1144">
        <v>87</v>
      </c>
      <c r="BJ1144">
        <v>90.375</v>
      </c>
      <c r="BK1144">
        <v>91.125</v>
      </c>
      <c r="BL1144">
        <v>92.625</v>
      </c>
      <c r="BM1144">
        <v>91.875</v>
      </c>
      <c r="BN1144">
        <v>89</v>
      </c>
      <c r="BO1144">
        <v>83.375</v>
      </c>
      <c r="BP1144">
        <v>77.875</v>
      </c>
      <c r="BQ1144">
        <v>74.5</v>
      </c>
      <c r="BR1144">
        <v>72.625</v>
      </c>
      <c r="BS1144">
        <v>-7.9455970000000002</v>
      </c>
      <c r="BT1144">
        <v>0.38580110000000001</v>
      </c>
      <c r="BU1144">
        <v>0.79879169999999999</v>
      </c>
      <c r="BV1144">
        <v>0.16045509999999999</v>
      </c>
      <c r="BW1144">
        <v>-2.7553179999999999</v>
      </c>
      <c r="BX1144">
        <v>-3.5190190000000001</v>
      </c>
      <c r="BY1144">
        <v>-4.1896839999999997</v>
      </c>
      <c r="BZ1144">
        <v>-8.1011089999999992</v>
      </c>
      <c r="CA1144">
        <v>2.6207539999999998</v>
      </c>
      <c r="CB1144">
        <v>15.052379999999999</v>
      </c>
      <c r="CC1144">
        <v>15.55556</v>
      </c>
      <c r="CD1144">
        <v>12.57197</v>
      </c>
      <c r="CE1144">
        <v>6.1031240000000002</v>
      </c>
      <c r="CF1144">
        <v>7.0303139999999997</v>
      </c>
      <c r="CG1144">
        <v>5.1158809999999999</v>
      </c>
      <c r="CH1144">
        <v>-1.302219</v>
      </c>
      <c r="CI1144">
        <v>-1.4484939999999999</v>
      </c>
      <c r="CJ1144">
        <v>-6.4552990000000001</v>
      </c>
      <c r="CK1144">
        <v>-16.028770000000002</v>
      </c>
      <c r="CL1144">
        <v>-19.045300000000001</v>
      </c>
      <c r="CM1144">
        <v>-17.4404</v>
      </c>
      <c r="CN1144">
        <v>-11.752359999999999</v>
      </c>
      <c r="CO1144">
        <v>-15.27646</v>
      </c>
      <c r="CP1144">
        <v>-6.2895339999999997</v>
      </c>
      <c r="CQ1144">
        <v>53.827959999999997</v>
      </c>
      <c r="CR1144">
        <v>3.8698830000000002</v>
      </c>
      <c r="CS1144">
        <v>2.646102</v>
      </c>
      <c r="CT1144">
        <v>2.8209</v>
      </c>
      <c r="CU1144">
        <v>1.8046089999999999</v>
      </c>
      <c r="CV1144">
        <v>3.1255259999999998</v>
      </c>
      <c r="CW1144">
        <v>2.9340380000000001</v>
      </c>
      <c r="CX1144">
        <v>15.20678</v>
      </c>
      <c r="CY1144">
        <v>12.41708</v>
      </c>
      <c r="CZ1144">
        <v>19.85885</v>
      </c>
      <c r="DA1144">
        <v>12.98935</v>
      </c>
      <c r="DB1144">
        <v>16.749549999999999</v>
      </c>
      <c r="DC1144">
        <v>68.196910000000003</v>
      </c>
      <c r="DD1144">
        <v>223.63990000000001</v>
      </c>
      <c r="DE1144">
        <v>241.61279999999999</v>
      </c>
      <c r="DF1144">
        <v>259.85579999999999</v>
      </c>
      <c r="DG1144">
        <v>217.43270000000001</v>
      </c>
      <c r="DH1144">
        <v>210.5213</v>
      </c>
      <c r="DI1144">
        <v>195.524</v>
      </c>
      <c r="DJ1144">
        <v>185.01490000000001</v>
      </c>
      <c r="DK1144">
        <v>180.5626</v>
      </c>
      <c r="DL1144">
        <v>146.3794</v>
      </c>
      <c r="DM1144">
        <v>136.03</v>
      </c>
      <c r="DN1144">
        <v>30.372260000000001</v>
      </c>
      <c r="DO1144">
        <v>19</v>
      </c>
      <c r="DP1144">
        <v>21</v>
      </c>
    </row>
    <row r="1145" spans="1:122" hidden="1" x14ac:dyDescent="0.25">
      <c r="A1145" t="str">
        <f t="shared" si="17"/>
        <v>OtherDR-No_All CBP_44404</v>
      </c>
      <c r="B1145" t="s">
        <v>62</v>
      </c>
      <c r="C1145" t="s">
        <v>323</v>
      </c>
      <c r="D1145" t="s">
        <v>61</v>
      </c>
      <c r="E1145" t="s">
        <v>61</v>
      </c>
      <c r="F1145" t="s">
        <v>61</v>
      </c>
      <c r="G1145" t="s">
        <v>61</v>
      </c>
      <c r="H1145" t="s">
        <v>61</v>
      </c>
      <c r="I1145" t="s">
        <v>97</v>
      </c>
      <c r="J1145" t="s">
        <v>61</v>
      </c>
      <c r="K1145" t="s">
        <v>197</v>
      </c>
      <c r="L1145" s="18">
        <v>44404</v>
      </c>
      <c r="M1145">
        <v>19</v>
      </c>
      <c r="N1145">
        <v>21</v>
      </c>
      <c r="O1145" t="s">
        <v>258</v>
      </c>
      <c r="P1145">
        <v>7</v>
      </c>
      <c r="Q1145">
        <v>5</v>
      </c>
      <c r="R1145">
        <v>0</v>
      </c>
      <c r="S1145">
        <v>0</v>
      </c>
      <c r="T1145">
        <v>1</v>
      </c>
      <c r="U1145">
        <v>0</v>
      </c>
      <c r="V1145">
        <v>1</v>
      </c>
      <c r="W1145">
        <v>176.88579999999999</v>
      </c>
      <c r="X1145">
        <v>180.19399999999999</v>
      </c>
      <c r="Y1145">
        <v>176.86760000000001</v>
      </c>
      <c r="Z1145">
        <v>174.489</v>
      </c>
      <c r="AA1145">
        <v>176.1704</v>
      </c>
      <c r="AB1145">
        <v>176.16900000000001</v>
      </c>
      <c r="AC1145">
        <v>190.61279999999999</v>
      </c>
      <c r="AD1145">
        <v>214.886</v>
      </c>
      <c r="AE1145">
        <v>249.24619999999999</v>
      </c>
      <c r="AF1145">
        <v>260.50080000000003</v>
      </c>
      <c r="AG1145">
        <v>303.00760000000002</v>
      </c>
      <c r="AH1145">
        <v>320.19400000000002</v>
      </c>
      <c r="AI1145">
        <v>339.06880000000001</v>
      </c>
      <c r="AJ1145">
        <v>343.63139999999999</v>
      </c>
      <c r="AK1145">
        <v>356.2636</v>
      </c>
      <c r="AL1145">
        <v>362.14499999999998</v>
      </c>
      <c r="AM1145">
        <v>354.84960000000001</v>
      </c>
      <c r="AN1145">
        <v>370.91039999999998</v>
      </c>
      <c r="AO1145">
        <v>359.91480000000001</v>
      </c>
      <c r="AP1145">
        <v>336.63560000000001</v>
      </c>
      <c r="AQ1145">
        <v>306.95839999999998</v>
      </c>
      <c r="AR1145">
        <v>229.5958</v>
      </c>
      <c r="AS1145">
        <v>194.54259999999999</v>
      </c>
      <c r="AT1145">
        <v>186.7012</v>
      </c>
      <c r="AU1145">
        <v>66.099999999999994</v>
      </c>
      <c r="AV1145">
        <v>62.2</v>
      </c>
      <c r="AW1145">
        <v>62</v>
      </c>
      <c r="AX1145">
        <v>61.8</v>
      </c>
      <c r="AY1145">
        <v>61.8</v>
      </c>
      <c r="AZ1145">
        <v>62.6</v>
      </c>
      <c r="BA1145">
        <v>62.8</v>
      </c>
      <c r="BB1145">
        <v>63.7</v>
      </c>
      <c r="BC1145">
        <v>64.900000000000006</v>
      </c>
      <c r="BD1145">
        <v>66.5</v>
      </c>
      <c r="BE1145">
        <v>68.900000000000006</v>
      </c>
      <c r="BF1145">
        <v>73.7</v>
      </c>
      <c r="BG1145">
        <v>77.8</v>
      </c>
      <c r="BH1145">
        <v>81.3</v>
      </c>
      <c r="BI1145">
        <v>85.2</v>
      </c>
      <c r="BJ1145">
        <v>88.2</v>
      </c>
      <c r="BK1145">
        <v>88.8</v>
      </c>
      <c r="BL1145">
        <v>90</v>
      </c>
      <c r="BM1145">
        <v>89.1</v>
      </c>
      <c r="BN1145">
        <v>86</v>
      </c>
      <c r="BO1145">
        <v>80.599999999999994</v>
      </c>
      <c r="BP1145">
        <v>75.400000000000006</v>
      </c>
      <c r="BQ1145">
        <v>72.400000000000006</v>
      </c>
      <c r="BR1145">
        <v>70.900000000000006</v>
      </c>
      <c r="BS1145">
        <v>-7.6967590000000001</v>
      </c>
      <c r="BT1145">
        <v>0.23670040000000001</v>
      </c>
      <c r="BU1145">
        <v>0.62863769999999997</v>
      </c>
      <c r="BV1145">
        <v>-3.45846E-2</v>
      </c>
      <c r="BW1145">
        <v>-2.801631</v>
      </c>
      <c r="BX1145">
        <v>-3.8607390000000001</v>
      </c>
      <c r="BY1145">
        <v>-3.9225029999999999</v>
      </c>
      <c r="BZ1145">
        <v>-8.4298629999999992</v>
      </c>
      <c r="CA1145">
        <v>3.169848</v>
      </c>
      <c r="CB1145">
        <v>15.03449</v>
      </c>
      <c r="CC1145">
        <v>15.809530000000001</v>
      </c>
      <c r="CD1145">
        <v>10.93501</v>
      </c>
      <c r="CE1145">
        <v>6.629766</v>
      </c>
      <c r="CF1145">
        <v>7.4941120000000003</v>
      </c>
      <c r="CG1145">
        <v>4.4525990000000002</v>
      </c>
      <c r="CH1145">
        <v>-2.4549789999999998</v>
      </c>
      <c r="CI1145">
        <v>-0.57536030000000005</v>
      </c>
      <c r="CJ1145">
        <v>-10.11186</v>
      </c>
      <c r="CK1145">
        <v>-20.2532</v>
      </c>
      <c r="CL1145">
        <v>-23.083559999999999</v>
      </c>
      <c r="CM1145">
        <v>-17.374199999999998</v>
      </c>
      <c r="CN1145">
        <v>-10.10993</v>
      </c>
      <c r="CO1145">
        <v>-12.963509999999999</v>
      </c>
      <c r="CP1145">
        <v>-5.9693670000000001</v>
      </c>
      <c r="CQ1145">
        <v>47.186489999999999</v>
      </c>
      <c r="CR1145">
        <v>3.7217630000000002</v>
      </c>
      <c r="CS1145">
        <v>2.6285829999999999</v>
      </c>
      <c r="CT1145">
        <v>2.7972269999999999</v>
      </c>
      <c r="CU1145">
        <v>1.920007</v>
      </c>
      <c r="CV1145">
        <v>3.6536900000000001</v>
      </c>
      <c r="CW1145">
        <v>3.91425</v>
      </c>
      <c r="CX1145">
        <v>15.7285</v>
      </c>
      <c r="CY1145">
        <v>13.925219999999999</v>
      </c>
      <c r="CZ1145">
        <v>19.361599999999999</v>
      </c>
      <c r="DA1145">
        <v>13.76413</v>
      </c>
      <c r="DB1145">
        <v>15.237299999999999</v>
      </c>
      <c r="DC1145">
        <v>60.249209999999998</v>
      </c>
      <c r="DD1145">
        <v>196.42169999999999</v>
      </c>
      <c r="DE1145">
        <v>211.83940000000001</v>
      </c>
      <c r="DF1145">
        <v>227.93780000000001</v>
      </c>
      <c r="DG1145">
        <v>191.005</v>
      </c>
      <c r="DH1145">
        <v>189.1891</v>
      </c>
      <c r="DI1145">
        <v>176.36269999999999</v>
      </c>
      <c r="DJ1145">
        <v>172.9845</v>
      </c>
      <c r="DK1145">
        <v>184.9599</v>
      </c>
      <c r="DL1145">
        <v>167.2285</v>
      </c>
      <c r="DM1145">
        <v>121.0829</v>
      </c>
      <c r="DN1145">
        <v>26.815930000000002</v>
      </c>
      <c r="DO1145">
        <v>19</v>
      </c>
      <c r="DP1145">
        <v>21</v>
      </c>
    </row>
    <row r="1146" spans="1:122" hidden="1" x14ac:dyDescent="0.25">
      <c r="A1146" t="str">
        <f t="shared" si="17"/>
        <v>Aggregator-Blue Zone Resources, LLC_All CBP_44404</v>
      </c>
      <c r="B1146" t="s">
        <v>62</v>
      </c>
      <c r="C1146" t="s">
        <v>261</v>
      </c>
      <c r="D1146" t="s">
        <v>61</v>
      </c>
      <c r="E1146" t="s">
        <v>61</v>
      </c>
      <c r="F1146" t="s">
        <v>262</v>
      </c>
      <c r="G1146" t="s">
        <v>61</v>
      </c>
      <c r="H1146" t="s">
        <v>61</v>
      </c>
      <c r="I1146" t="s">
        <v>61</v>
      </c>
      <c r="J1146" t="s">
        <v>61</v>
      </c>
      <c r="K1146" t="s">
        <v>197</v>
      </c>
      <c r="L1146" s="18">
        <v>44404</v>
      </c>
      <c r="M1146">
        <v>19</v>
      </c>
      <c r="N1146">
        <v>21</v>
      </c>
      <c r="O1146" t="s">
        <v>258</v>
      </c>
      <c r="P1146">
        <v>3</v>
      </c>
      <c r="Q1146">
        <v>1</v>
      </c>
      <c r="R1146">
        <v>0</v>
      </c>
      <c r="S1146">
        <v>0</v>
      </c>
      <c r="T1146">
        <v>1</v>
      </c>
      <c r="U1146">
        <v>0</v>
      </c>
      <c r="V1146">
        <v>1</v>
      </c>
      <c r="W1146">
        <v>342.24</v>
      </c>
      <c r="X1146">
        <v>348.96</v>
      </c>
      <c r="Y1146">
        <v>342</v>
      </c>
      <c r="Z1146">
        <v>336.96</v>
      </c>
      <c r="AA1146">
        <v>340.56</v>
      </c>
      <c r="AB1146">
        <v>340.8</v>
      </c>
      <c r="AC1146">
        <v>371.52</v>
      </c>
      <c r="AD1146">
        <v>388.8</v>
      </c>
      <c r="AE1146">
        <v>405.6</v>
      </c>
      <c r="AF1146">
        <v>414</v>
      </c>
      <c r="AG1146">
        <v>427.44</v>
      </c>
      <c r="AH1146">
        <v>448.32</v>
      </c>
      <c r="AI1146">
        <v>464.4</v>
      </c>
      <c r="AJ1146">
        <v>467.28</v>
      </c>
      <c r="AK1146">
        <v>479.52</v>
      </c>
      <c r="AL1146">
        <v>476.64</v>
      </c>
      <c r="AM1146">
        <v>464.88</v>
      </c>
      <c r="AN1146">
        <v>474.96</v>
      </c>
      <c r="AO1146">
        <v>463.2</v>
      </c>
      <c r="AP1146">
        <v>437.28</v>
      </c>
      <c r="AQ1146">
        <v>436.32</v>
      </c>
      <c r="AR1146">
        <v>411.84</v>
      </c>
      <c r="AS1146">
        <v>379.92</v>
      </c>
      <c r="AT1146">
        <v>363.36</v>
      </c>
      <c r="AU1146">
        <v>62.5</v>
      </c>
      <c r="AV1146">
        <v>61</v>
      </c>
      <c r="AW1146">
        <v>60.5</v>
      </c>
      <c r="AX1146">
        <v>60</v>
      </c>
      <c r="AY1146">
        <v>60</v>
      </c>
      <c r="AZ1146">
        <v>60.5</v>
      </c>
      <c r="BA1146">
        <v>61</v>
      </c>
      <c r="BB1146">
        <v>62.5</v>
      </c>
      <c r="BC1146">
        <v>64</v>
      </c>
      <c r="BD1146">
        <v>65</v>
      </c>
      <c r="BE1146">
        <v>68</v>
      </c>
      <c r="BF1146">
        <v>71</v>
      </c>
      <c r="BG1146">
        <v>74.5</v>
      </c>
      <c r="BH1146">
        <v>76.5</v>
      </c>
      <c r="BI1146">
        <v>78</v>
      </c>
      <c r="BJ1146">
        <v>79.5</v>
      </c>
      <c r="BK1146">
        <v>79.5</v>
      </c>
      <c r="BL1146">
        <v>79.5</v>
      </c>
      <c r="BM1146">
        <v>78</v>
      </c>
      <c r="BN1146">
        <v>74</v>
      </c>
      <c r="BO1146">
        <v>69.5</v>
      </c>
      <c r="BP1146">
        <v>65.5</v>
      </c>
      <c r="BQ1146">
        <v>64</v>
      </c>
      <c r="BR1146">
        <v>64</v>
      </c>
      <c r="BS1146">
        <v>-15.817539999999999</v>
      </c>
      <c r="BT1146">
        <v>0.1127701</v>
      </c>
      <c r="BU1146">
        <v>0.96478269999999999</v>
      </c>
      <c r="BV1146">
        <v>-0.25231930000000002</v>
      </c>
      <c r="BW1146">
        <v>-6.0133900000000002</v>
      </c>
      <c r="BX1146">
        <v>-7.4392550000000002</v>
      </c>
      <c r="BY1146">
        <v>-9.0219500000000004</v>
      </c>
      <c r="BZ1146">
        <v>-5.1210709999999997</v>
      </c>
      <c r="CA1146">
        <v>5.5954280000000001</v>
      </c>
      <c r="CB1146">
        <v>21.414000000000001</v>
      </c>
      <c r="CC1146">
        <v>26.60463</v>
      </c>
      <c r="CD1146">
        <v>15.90536</v>
      </c>
      <c r="CE1146">
        <v>9.1638339999999996</v>
      </c>
      <c r="CF1146">
        <v>14.56114</v>
      </c>
      <c r="CG1146">
        <v>10.6853</v>
      </c>
      <c r="CH1146">
        <v>0.2806091</v>
      </c>
      <c r="CI1146">
        <v>2.1156009999999998</v>
      </c>
      <c r="CJ1146">
        <v>-4.8951419999999999</v>
      </c>
      <c r="CK1146">
        <v>-23.945799999999998</v>
      </c>
      <c r="CL1146">
        <v>-38.066989999999997</v>
      </c>
      <c r="CM1146">
        <v>-36.469050000000003</v>
      </c>
      <c r="CN1146">
        <v>-29.55171</v>
      </c>
      <c r="CO1146">
        <v>-30.717749999999999</v>
      </c>
      <c r="CP1146">
        <v>-12.72217</v>
      </c>
      <c r="CQ1146">
        <v>214.9316</v>
      </c>
      <c r="CR1146">
        <v>15.262650000000001</v>
      </c>
      <c r="CS1146">
        <v>10.385870000000001</v>
      </c>
      <c r="CT1146">
        <v>11.07372</v>
      </c>
      <c r="CU1146">
        <v>7.0219670000000001</v>
      </c>
      <c r="CV1146">
        <v>12.288069999999999</v>
      </c>
      <c r="CW1146">
        <v>11.4762</v>
      </c>
      <c r="CX1146">
        <v>24.66723</v>
      </c>
      <c r="CY1146">
        <v>16.262029999999999</v>
      </c>
      <c r="CZ1146">
        <v>52.783259999999999</v>
      </c>
      <c r="DA1146">
        <v>38.209409999999998</v>
      </c>
      <c r="DB1146">
        <v>52.470219999999998</v>
      </c>
      <c r="DC1146">
        <v>257.67689999999999</v>
      </c>
      <c r="DD1146">
        <v>884.18700000000001</v>
      </c>
      <c r="DE1146">
        <v>932.48860000000002</v>
      </c>
      <c r="DF1146">
        <v>1030.4939999999999</v>
      </c>
      <c r="DG1146">
        <v>851.89760000000001</v>
      </c>
      <c r="DH1146">
        <v>831.42819999999995</v>
      </c>
      <c r="DI1146">
        <v>763.07180000000005</v>
      </c>
      <c r="DJ1146">
        <v>684.94839999999999</v>
      </c>
      <c r="DK1146">
        <v>671.27110000000005</v>
      </c>
      <c r="DL1146">
        <v>569.88980000000004</v>
      </c>
      <c r="DM1146">
        <v>543.76679999999999</v>
      </c>
      <c r="DN1146">
        <v>121.11790000000001</v>
      </c>
      <c r="DO1146">
        <v>19</v>
      </c>
      <c r="DP1146">
        <v>21</v>
      </c>
    </row>
    <row r="1147" spans="1:122" x14ac:dyDescent="0.25">
      <c r="A1147" t="str">
        <f t="shared" si="17"/>
        <v>AutoDR-No_Prescribed DA 1-4 (1PM-9PM)_44404_19-21</v>
      </c>
      <c r="B1147" t="s">
        <v>62</v>
      </c>
      <c r="C1147" t="s">
        <v>321</v>
      </c>
      <c r="D1147" t="s">
        <v>61</v>
      </c>
      <c r="E1147" t="s">
        <v>61</v>
      </c>
      <c r="F1147" t="s">
        <v>61</v>
      </c>
      <c r="G1147" t="s">
        <v>61</v>
      </c>
      <c r="H1147" t="s">
        <v>97</v>
      </c>
      <c r="I1147" t="s">
        <v>61</v>
      </c>
      <c r="J1147" t="s">
        <v>61</v>
      </c>
      <c r="K1147" t="s">
        <v>214</v>
      </c>
      <c r="L1147" s="18">
        <v>44404</v>
      </c>
      <c r="M1147">
        <v>19</v>
      </c>
      <c r="N1147">
        <v>21</v>
      </c>
      <c r="O1147" t="s">
        <v>258</v>
      </c>
      <c r="P1147">
        <v>6</v>
      </c>
      <c r="Q1147">
        <v>4</v>
      </c>
      <c r="R1147">
        <v>0</v>
      </c>
      <c r="S1147">
        <v>1</v>
      </c>
      <c r="T1147">
        <v>1</v>
      </c>
      <c r="U1147">
        <v>0</v>
      </c>
      <c r="V1147">
        <v>1</v>
      </c>
      <c r="W1147">
        <v>180.6405</v>
      </c>
      <c r="X1147">
        <v>184.185</v>
      </c>
      <c r="Y1147">
        <v>180.62100000000001</v>
      </c>
      <c r="Z1147">
        <v>178.07249999999999</v>
      </c>
      <c r="AA1147">
        <v>179.874</v>
      </c>
      <c r="AB1147">
        <v>179.99250000000001</v>
      </c>
      <c r="AC1147">
        <v>195.34800000000001</v>
      </c>
      <c r="AD1147">
        <v>220.035</v>
      </c>
      <c r="AE1147">
        <v>236.92949999999999</v>
      </c>
      <c r="AF1147">
        <v>243.22800000000001</v>
      </c>
      <c r="AG1147">
        <v>270.05099999999999</v>
      </c>
      <c r="AH1147">
        <v>281.86500000000001</v>
      </c>
      <c r="AI1147">
        <v>299.08800000000002</v>
      </c>
      <c r="AJ1147">
        <v>304.2165</v>
      </c>
      <c r="AK1147">
        <v>311.63099999999997</v>
      </c>
      <c r="AL1147">
        <v>316.85250000000002</v>
      </c>
      <c r="AM1147">
        <v>311.55599999999998</v>
      </c>
      <c r="AN1147">
        <v>320.36399999999998</v>
      </c>
      <c r="AO1147">
        <v>311.22300000000001</v>
      </c>
      <c r="AP1147">
        <v>293.84100000000001</v>
      </c>
      <c r="AQ1147">
        <v>270.20400000000001</v>
      </c>
      <c r="AR1147">
        <v>215.5155</v>
      </c>
      <c r="AS1147">
        <v>199.55850000000001</v>
      </c>
      <c r="AT1147">
        <v>191.27699999999999</v>
      </c>
      <c r="AU1147">
        <v>67</v>
      </c>
      <c r="AV1147">
        <v>62.5</v>
      </c>
      <c r="AW1147">
        <v>62.375</v>
      </c>
      <c r="AX1147">
        <v>62.25</v>
      </c>
      <c r="AY1147">
        <v>62.25</v>
      </c>
      <c r="AZ1147">
        <v>63.125</v>
      </c>
      <c r="BA1147">
        <v>63.25</v>
      </c>
      <c r="BB1147">
        <v>64</v>
      </c>
      <c r="BC1147">
        <v>65.125</v>
      </c>
      <c r="BD1147">
        <v>66.875</v>
      </c>
      <c r="BE1147">
        <v>69.125</v>
      </c>
      <c r="BF1147">
        <v>74.375</v>
      </c>
      <c r="BG1147">
        <v>78.625</v>
      </c>
      <c r="BH1147">
        <v>82.5</v>
      </c>
      <c r="BI1147">
        <v>87</v>
      </c>
      <c r="BJ1147">
        <v>90.375</v>
      </c>
      <c r="BK1147">
        <v>91.125</v>
      </c>
      <c r="BL1147">
        <v>92.625</v>
      </c>
      <c r="BM1147">
        <v>91.875</v>
      </c>
      <c r="BN1147">
        <v>89</v>
      </c>
      <c r="BO1147">
        <v>83.375</v>
      </c>
      <c r="BP1147">
        <v>77.875</v>
      </c>
      <c r="BQ1147">
        <v>74.5</v>
      </c>
      <c r="BR1147">
        <v>72.625</v>
      </c>
      <c r="BS1147">
        <v>-7.9455970000000002</v>
      </c>
      <c r="BT1147">
        <v>0.38580110000000001</v>
      </c>
      <c r="BU1147">
        <v>0.79879169999999999</v>
      </c>
      <c r="BV1147">
        <v>0.16045509999999999</v>
      </c>
      <c r="BW1147">
        <v>-2.7553179999999999</v>
      </c>
      <c r="BX1147">
        <v>-3.5190190000000001</v>
      </c>
      <c r="BY1147">
        <v>-4.1896839999999997</v>
      </c>
      <c r="BZ1147">
        <v>-8.1011089999999992</v>
      </c>
      <c r="CA1147">
        <v>2.6207539999999998</v>
      </c>
      <c r="CB1147">
        <v>15.052379999999999</v>
      </c>
      <c r="CC1147">
        <v>15.55556</v>
      </c>
      <c r="CD1147">
        <v>12.57197</v>
      </c>
      <c r="CE1147">
        <v>6.1031240000000002</v>
      </c>
      <c r="CF1147">
        <v>7.0303139999999997</v>
      </c>
      <c r="CG1147">
        <v>5.1158809999999999</v>
      </c>
      <c r="CH1147">
        <v>-1.302219</v>
      </c>
      <c r="CI1147">
        <v>-1.4484939999999999</v>
      </c>
      <c r="CJ1147">
        <v>-6.4552990000000001</v>
      </c>
      <c r="CK1147">
        <v>-16.028770000000002</v>
      </c>
      <c r="CL1147">
        <v>-19.045300000000001</v>
      </c>
      <c r="CM1147">
        <v>-17.4404</v>
      </c>
      <c r="CN1147">
        <v>-11.752359999999999</v>
      </c>
      <c r="CO1147">
        <v>-15.27646</v>
      </c>
      <c r="CP1147">
        <v>-6.2895339999999997</v>
      </c>
      <c r="CQ1147">
        <v>53.827959999999997</v>
      </c>
      <c r="CR1147">
        <v>3.8698830000000002</v>
      </c>
      <c r="CS1147">
        <v>2.646102</v>
      </c>
      <c r="CT1147">
        <v>2.8209</v>
      </c>
      <c r="CU1147">
        <v>1.8046089999999999</v>
      </c>
      <c r="CV1147">
        <v>3.1255259999999998</v>
      </c>
      <c r="CW1147">
        <v>2.9340380000000001</v>
      </c>
      <c r="CX1147">
        <v>15.20678</v>
      </c>
      <c r="CY1147">
        <v>12.41708</v>
      </c>
      <c r="CZ1147">
        <v>19.85885</v>
      </c>
      <c r="DA1147">
        <v>12.98935</v>
      </c>
      <c r="DB1147">
        <v>16.749549999999999</v>
      </c>
      <c r="DC1147">
        <v>68.196910000000003</v>
      </c>
      <c r="DD1147">
        <v>223.63990000000001</v>
      </c>
      <c r="DE1147">
        <v>241.61279999999999</v>
      </c>
      <c r="DF1147">
        <v>259.85579999999999</v>
      </c>
      <c r="DG1147">
        <v>217.43270000000001</v>
      </c>
      <c r="DH1147">
        <v>210.5213</v>
      </c>
      <c r="DI1147">
        <v>195.524</v>
      </c>
      <c r="DJ1147">
        <v>185.01490000000001</v>
      </c>
      <c r="DK1147">
        <v>180.5626</v>
      </c>
      <c r="DL1147">
        <v>146.3794</v>
      </c>
      <c r="DM1147">
        <v>136.03</v>
      </c>
      <c r="DN1147">
        <v>30.372260000000001</v>
      </c>
      <c r="DO1147">
        <v>19</v>
      </c>
      <c r="DP1147">
        <v>21</v>
      </c>
    </row>
    <row r="1148" spans="1:122" hidden="1" x14ac:dyDescent="0.25">
      <c r="A1148" t="str">
        <f t="shared" si="17"/>
        <v>All_Prescribed DA 1-4 (1PM-9PM)_44404_19-21</v>
      </c>
      <c r="B1148" t="s">
        <v>62</v>
      </c>
      <c r="C1148" t="s">
        <v>61</v>
      </c>
      <c r="D1148" t="s">
        <v>61</v>
      </c>
      <c r="E1148" t="s">
        <v>61</v>
      </c>
      <c r="F1148" t="s">
        <v>61</v>
      </c>
      <c r="G1148" t="s">
        <v>61</v>
      </c>
      <c r="H1148" t="s">
        <v>61</v>
      </c>
      <c r="I1148" t="s">
        <v>61</v>
      </c>
      <c r="J1148" t="s">
        <v>61</v>
      </c>
      <c r="K1148" t="s">
        <v>214</v>
      </c>
      <c r="L1148" s="18">
        <v>44404</v>
      </c>
      <c r="M1148">
        <v>19</v>
      </c>
      <c r="N1148">
        <v>21</v>
      </c>
      <c r="O1148" t="s">
        <v>258</v>
      </c>
      <c r="P1148">
        <v>7</v>
      </c>
      <c r="Q1148">
        <v>5</v>
      </c>
      <c r="R1148">
        <v>0</v>
      </c>
      <c r="S1148">
        <v>1</v>
      </c>
      <c r="T1148">
        <v>1</v>
      </c>
      <c r="U1148">
        <v>0</v>
      </c>
      <c r="V1148">
        <v>1</v>
      </c>
      <c r="W1148">
        <v>176.88579999999999</v>
      </c>
      <c r="X1148">
        <v>180.19399999999999</v>
      </c>
      <c r="Y1148">
        <v>176.86760000000001</v>
      </c>
      <c r="Z1148">
        <v>174.489</v>
      </c>
      <c r="AA1148">
        <v>176.1704</v>
      </c>
      <c r="AB1148">
        <v>176.16900000000001</v>
      </c>
      <c r="AC1148">
        <v>190.61279999999999</v>
      </c>
      <c r="AD1148">
        <v>214.886</v>
      </c>
      <c r="AE1148">
        <v>249.24619999999999</v>
      </c>
      <c r="AF1148">
        <v>260.50080000000003</v>
      </c>
      <c r="AG1148">
        <v>303.00760000000002</v>
      </c>
      <c r="AH1148">
        <v>320.19400000000002</v>
      </c>
      <c r="AI1148">
        <v>339.06880000000001</v>
      </c>
      <c r="AJ1148">
        <v>343.63139999999999</v>
      </c>
      <c r="AK1148">
        <v>356.2636</v>
      </c>
      <c r="AL1148">
        <v>362.14499999999998</v>
      </c>
      <c r="AM1148">
        <v>354.84960000000001</v>
      </c>
      <c r="AN1148">
        <v>370.91039999999998</v>
      </c>
      <c r="AO1148">
        <v>359.91480000000001</v>
      </c>
      <c r="AP1148">
        <v>336.63560000000001</v>
      </c>
      <c r="AQ1148">
        <v>306.95839999999998</v>
      </c>
      <c r="AR1148">
        <v>229.5958</v>
      </c>
      <c r="AS1148">
        <v>194.54259999999999</v>
      </c>
      <c r="AT1148">
        <v>186.7012</v>
      </c>
      <c r="AU1148">
        <v>66.099999999999994</v>
      </c>
      <c r="AV1148">
        <v>62.2</v>
      </c>
      <c r="AW1148">
        <v>62</v>
      </c>
      <c r="AX1148">
        <v>61.8</v>
      </c>
      <c r="AY1148">
        <v>61.8</v>
      </c>
      <c r="AZ1148">
        <v>62.6</v>
      </c>
      <c r="BA1148">
        <v>62.8</v>
      </c>
      <c r="BB1148">
        <v>63.7</v>
      </c>
      <c r="BC1148">
        <v>64.900000000000006</v>
      </c>
      <c r="BD1148">
        <v>66.5</v>
      </c>
      <c r="BE1148">
        <v>68.900000000000006</v>
      </c>
      <c r="BF1148">
        <v>73.7</v>
      </c>
      <c r="BG1148">
        <v>77.8</v>
      </c>
      <c r="BH1148">
        <v>81.3</v>
      </c>
      <c r="BI1148">
        <v>85.2</v>
      </c>
      <c r="BJ1148">
        <v>88.2</v>
      </c>
      <c r="BK1148">
        <v>88.8</v>
      </c>
      <c r="BL1148">
        <v>90</v>
      </c>
      <c r="BM1148">
        <v>89.1</v>
      </c>
      <c r="BN1148">
        <v>86</v>
      </c>
      <c r="BO1148">
        <v>80.599999999999994</v>
      </c>
      <c r="BP1148">
        <v>75.400000000000006</v>
      </c>
      <c r="BQ1148">
        <v>72.400000000000006</v>
      </c>
      <c r="BR1148">
        <v>70.900000000000006</v>
      </c>
      <c r="BS1148">
        <v>-7.6967590000000001</v>
      </c>
      <c r="BT1148">
        <v>0.23670040000000001</v>
      </c>
      <c r="BU1148">
        <v>0.62863769999999997</v>
      </c>
      <c r="BV1148">
        <v>-3.45846E-2</v>
      </c>
      <c r="BW1148">
        <v>-2.801631</v>
      </c>
      <c r="BX1148">
        <v>-3.8607390000000001</v>
      </c>
      <c r="BY1148">
        <v>-3.9225029999999999</v>
      </c>
      <c r="BZ1148">
        <v>-8.4298629999999992</v>
      </c>
      <c r="CA1148">
        <v>3.169848</v>
      </c>
      <c r="CB1148">
        <v>15.03449</v>
      </c>
      <c r="CC1148">
        <v>15.809530000000001</v>
      </c>
      <c r="CD1148">
        <v>10.93501</v>
      </c>
      <c r="CE1148">
        <v>6.629766</v>
      </c>
      <c r="CF1148">
        <v>7.4941120000000003</v>
      </c>
      <c r="CG1148">
        <v>4.4525990000000002</v>
      </c>
      <c r="CH1148">
        <v>-2.4549789999999998</v>
      </c>
      <c r="CI1148">
        <v>-0.57536030000000005</v>
      </c>
      <c r="CJ1148">
        <v>-10.11186</v>
      </c>
      <c r="CK1148">
        <v>-20.2532</v>
      </c>
      <c r="CL1148">
        <v>-23.083559999999999</v>
      </c>
      <c r="CM1148">
        <v>-17.374199999999998</v>
      </c>
      <c r="CN1148">
        <v>-10.10993</v>
      </c>
      <c r="CO1148">
        <v>-12.963509999999999</v>
      </c>
      <c r="CP1148">
        <v>-5.9693670000000001</v>
      </c>
      <c r="CQ1148">
        <v>47.186489999999999</v>
      </c>
      <c r="CR1148">
        <v>3.7217630000000002</v>
      </c>
      <c r="CS1148">
        <v>2.6285829999999999</v>
      </c>
      <c r="CT1148">
        <v>2.7972269999999999</v>
      </c>
      <c r="CU1148">
        <v>1.920007</v>
      </c>
      <c r="CV1148">
        <v>3.6536900000000001</v>
      </c>
      <c r="CW1148">
        <v>3.91425</v>
      </c>
      <c r="CX1148">
        <v>15.7285</v>
      </c>
      <c r="CY1148">
        <v>13.925219999999999</v>
      </c>
      <c r="CZ1148">
        <v>19.361599999999999</v>
      </c>
      <c r="DA1148">
        <v>13.76413</v>
      </c>
      <c r="DB1148">
        <v>15.237299999999999</v>
      </c>
      <c r="DC1148">
        <v>60.249209999999998</v>
      </c>
      <c r="DD1148">
        <v>196.42169999999999</v>
      </c>
      <c r="DE1148">
        <v>211.83940000000001</v>
      </c>
      <c r="DF1148">
        <v>227.93780000000001</v>
      </c>
      <c r="DG1148">
        <v>191.005</v>
      </c>
      <c r="DH1148">
        <v>189.1891</v>
      </c>
      <c r="DI1148">
        <v>176.36269999999999</v>
      </c>
      <c r="DJ1148">
        <v>172.9845</v>
      </c>
      <c r="DK1148">
        <v>184.9599</v>
      </c>
      <c r="DL1148">
        <v>167.2285</v>
      </c>
      <c r="DM1148">
        <v>121.0829</v>
      </c>
      <c r="DN1148">
        <v>26.815930000000002</v>
      </c>
      <c r="DO1148">
        <v>19</v>
      </c>
      <c r="DP1148">
        <v>21</v>
      </c>
    </row>
    <row r="1149" spans="1:122" hidden="1" x14ac:dyDescent="0.25">
      <c r="A1149" t="str">
        <f t="shared" si="17"/>
        <v>Size_Grp-20 to 199.99 kW_Prescribed DA 1-4 (1PM-9PM)_44404_19-21</v>
      </c>
      <c r="B1149" t="s">
        <v>62</v>
      </c>
      <c r="C1149" t="s">
        <v>201</v>
      </c>
      <c r="D1149" t="s">
        <v>61</v>
      </c>
      <c r="E1149" t="s">
        <v>61</v>
      </c>
      <c r="F1149" t="s">
        <v>61</v>
      </c>
      <c r="G1149" t="s">
        <v>61</v>
      </c>
      <c r="H1149" t="s">
        <v>61</v>
      </c>
      <c r="I1149" t="s">
        <v>61</v>
      </c>
      <c r="J1149" t="s">
        <v>101</v>
      </c>
      <c r="K1149" t="s">
        <v>214</v>
      </c>
      <c r="L1149" s="18">
        <v>44404</v>
      </c>
      <c r="M1149">
        <v>19</v>
      </c>
      <c r="N1149">
        <v>21</v>
      </c>
      <c r="O1149" t="s">
        <v>258</v>
      </c>
      <c r="P1149">
        <v>3</v>
      </c>
      <c r="Q1149">
        <v>3</v>
      </c>
      <c r="R1149">
        <v>0</v>
      </c>
      <c r="S1149">
        <v>1</v>
      </c>
      <c r="T1149">
        <v>1</v>
      </c>
      <c r="U1149">
        <v>0</v>
      </c>
      <c r="V1149">
        <v>1</v>
      </c>
      <c r="W1149">
        <v>124.042</v>
      </c>
      <c r="X1149">
        <v>126.401</v>
      </c>
      <c r="Y1149">
        <v>124.03</v>
      </c>
      <c r="Z1149">
        <v>122.33199999999999</v>
      </c>
      <c r="AA1149">
        <v>123.53400000000001</v>
      </c>
      <c r="AB1149">
        <v>123.535</v>
      </c>
      <c r="AC1149">
        <v>133.85400000000001</v>
      </c>
      <c r="AD1149">
        <v>144.58699999999999</v>
      </c>
      <c r="AE1149">
        <v>165.44</v>
      </c>
      <c r="AF1149">
        <v>176.62799999999999</v>
      </c>
      <c r="AG1149">
        <v>196.774</v>
      </c>
      <c r="AH1149">
        <v>208.40100000000001</v>
      </c>
      <c r="AI1149">
        <v>217.553</v>
      </c>
      <c r="AJ1149">
        <v>218.92599999999999</v>
      </c>
      <c r="AK1149">
        <v>227.54599999999999</v>
      </c>
      <c r="AL1149">
        <v>228.21899999999999</v>
      </c>
      <c r="AM1149">
        <v>223.10400000000001</v>
      </c>
      <c r="AN1149">
        <v>234.36600000000001</v>
      </c>
      <c r="AO1149">
        <v>227.27500000000001</v>
      </c>
      <c r="AP1149">
        <v>211.24199999999999</v>
      </c>
      <c r="AQ1149">
        <v>200.50200000000001</v>
      </c>
      <c r="AR1149">
        <v>161.69399999999999</v>
      </c>
      <c r="AS1149">
        <v>136.65299999999999</v>
      </c>
      <c r="AT1149">
        <v>131.053</v>
      </c>
      <c r="AU1149">
        <v>64.5</v>
      </c>
      <c r="AV1149">
        <v>61.666666999999997</v>
      </c>
      <c r="AW1149">
        <v>61.333333000000003</v>
      </c>
      <c r="AX1149">
        <v>61</v>
      </c>
      <c r="AY1149">
        <v>61</v>
      </c>
      <c r="AZ1149">
        <v>61.666666999999997</v>
      </c>
      <c r="BA1149">
        <v>62</v>
      </c>
      <c r="BB1149">
        <v>63.166666999999997</v>
      </c>
      <c r="BC1149">
        <v>64.5</v>
      </c>
      <c r="BD1149">
        <v>65.833332999999996</v>
      </c>
      <c r="BE1149">
        <v>68.5</v>
      </c>
      <c r="BF1149">
        <v>72.5</v>
      </c>
      <c r="BG1149">
        <v>76.333332999999996</v>
      </c>
      <c r="BH1149">
        <v>79.166667000000004</v>
      </c>
      <c r="BI1149">
        <v>82</v>
      </c>
      <c r="BJ1149">
        <v>84.333332999999996</v>
      </c>
      <c r="BK1149">
        <v>84.666667000000004</v>
      </c>
      <c r="BL1149">
        <v>85.333332999999996</v>
      </c>
      <c r="BM1149">
        <v>84.166667000000004</v>
      </c>
      <c r="BN1149">
        <v>80.666667000000004</v>
      </c>
      <c r="BO1149">
        <v>75.666667000000004</v>
      </c>
      <c r="BP1149">
        <v>71</v>
      </c>
      <c r="BQ1149">
        <v>68.666667000000004</v>
      </c>
      <c r="BR1149">
        <v>67.833332999999996</v>
      </c>
      <c r="BS1149">
        <v>-5.4302409999999997</v>
      </c>
      <c r="BT1149">
        <v>7.5433700000000006E-2</v>
      </c>
      <c r="BU1149">
        <v>0.35266019999999998</v>
      </c>
      <c r="BV1149">
        <v>-0.11999319999999999</v>
      </c>
      <c r="BW1149">
        <v>-2.0819399999999999</v>
      </c>
      <c r="BX1149">
        <v>-2.84714</v>
      </c>
      <c r="BY1149">
        <v>-2.8940489999999999</v>
      </c>
      <c r="BZ1149">
        <v>-3.0404819999999999</v>
      </c>
      <c r="CA1149">
        <v>2.5073639999999999</v>
      </c>
      <c r="CB1149">
        <v>7.9265049999999997</v>
      </c>
      <c r="CC1149">
        <v>10.244199999999999</v>
      </c>
      <c r="CD1149">
        <v>5.8396169999999996</v>
      </c>
      <c r="CE1149">
        <v>3.8968959999999999</v>
      </c>
      <c r="CF1149">
        <v>6.405119</v>
      </c>
      <c r="CG1149">
        <v>3.4335749999999998</v>
      </c>
      <c r="CH1149">
        <v>-0.66941640000000002</v>
      </c>
      <c r="CI1149">
        <v>1.353329</v>
      </c>
      <c r="CJ1149">
        <v>-5.7193930000000002</v>
      </c>
      <c r="CK1149">
        <v>-13.194089999999999</v>
      </c>
      <c r="CL1149">
        <v>-16.463419999999999</v>
      </c>
      <c r="CM1149">
        <v>-13.413309999999999</v>
      </c>
      <c r="CN1149">
        <v>-8.5460270000000005</v>
      </c>
      <c r="CO1149">
        <v>-9.3742239999999999</v>
      </c>
      <c r="CP1149">
        <v>-4.3583350000000003</v>
      </c>
      <c r="CQ1149">
        <v>24.037649999999999</v>
      </c>
      <c r="CR1149">
        <v>1.8882030000000001</v>
      </c>
      <c r="CS1149">
        <v>1.3304689999999999</v>
      </c>
      <c r="CT1149">
        <v>1.4165829999999999</v>
      </c>
      <c r="CU1149">
        <v>0.96902759999999999</v>
      </c>
      <c r="CV1149">
        <v>1.852751</v>
      </c>
      <c r="CW1149">
        <v>1.987835</v>
      </c>
      <c r="CX1149">
        <v>4.8618600000000001</v>
      </c>
      <c r="CY1149">
        <v>3.776535</v>
      </c>
      <c r="CZ1149">
        <v>7.7739640000000003</v>
      </c>
      <c r="DA1149">
        <v>6.0827179999999998</v>
      </c>
      <c r="DB1149">
        <v>7.2059329999999999</v>
      </c>
      <c r="DC1149">
        <v>29.464020000000001</v>
      </c>
      <c r="DD1149">
        <v>99.337310000000002</v>
      </c>
      <c r="DE1149">
        <v>104.5855</v>
      </c>
      <c r="DF1149">
        <v>115.5149</v>
      </c>
      <c r="DG1149">
        <v>95.635009999999994</v>
      </c>
      <c r="DH1149">
        <v>95.833359999999999</v>
      </c>
      <c r="DI1149">
        <v>88.888210000000001</v>
      </c>
      <c r="DJ1149">
        <v>85.071389999999994</v>
      </c>
      <c r="DK1149">
        <v>91.291640000000001</v>
      </c>
      <c r="DL1149">
        <v>84.62518</v>
      </c>
      <c r="DM1149">
        <v>61.752160000000003</v>
      </c>
      <c r="DN1149">
        <v>13.65748</v>
      </c>
      <c r="DO1149">
        <v>19</v>
      </c>
      <c r="DP1149">
        <v>21</v>
      </c>
    </row>
    <row r="1150" spans="1:122" hidden="1" x14ac:dyDescent="0.25">
      <c r="A1150" t="str">
        <f t="shared" si="17"/>
        <v>Industry_Type-7. Institutional/Government_Prescribed DA 1-4 (1PM-9PM)_44404_19-21</v>
      </c>
      <c r="B1150" t="s">
        <v>62</v>
      </c>
      <c r="C1150" t="s">
        <v>208</v>
      </c>
      <c r="D1150" t="s">
        <v>61</v>
      </c>
      <c r="E1150" t="s">
        <v>61</v>
      </c>
      <c r="F1150" t="s">
        <v>61</v>
      </c>
      <c r="G1150" t="s">
        <v>35</v>
      </c>
      <c r="H1150" t="s">
        <v>61</v>
      </c>
      <c r="I1150" t="s">
        <v>61</v>
      </c>
      <c r="J1150" t="s">
        <v>61</v>
      </c>
      <c r="K1150" t="s">
        <v>214</v>
      </c>
      <c r="L1150" s="18">
        <v>44404</v>
      </c>
      <c r="M1150">
        <v>19</v>
      </c>
      <c r="N1150">
        <v>21</v>
      </c>
      <c r="O1150" t="s">
        <v>258</v>
      </c>
      <c r="P1150">
        <v>4</v>
      </c>
      <c r="Q1150">
        <v>4</v>
      </c>
      <c r="R1150">
        <v>0</v>
      </c>
      <c r="S1150">
        <v>0</v>
      </c>
      <c r="T1150">
        <v>1</v>
      </c>
      <c r="U1150">
        <v>1</v>
      </c>
      <c r="V1150">
        <v>1</v>
      </c>
      <c r="W1150">
        <v>12.266999999999999</v>
      </c>
      <c r="X1150">
        <v>12.39</v>
      </c>
      <c r="Y1150">
        <v>12.334</v>
      </c>
      <c r="Z1150">
        <v>12.315</v>
      </c>
      <c r="AA1150">
        <v>12.316000000000001</v>
      </c>
      <c r="AB1150">
        <v>12.234999999999999</v>
      </c>
      <c r="AC1150">
        <v>12.311999999999999</v>
      </c>
      <c r="AD1150">
        <v>23.89</v>
      </c>
      <c r="AE1150">
        <v>42.832999999999998</v>
      </c>
      <c r="AF1150">
        <v>48.072000000000003</v>
      </c>
      <c r="AG1150">
        <v>73.953999999999994</v>
      </c>
      <c r="AH1150">
        <v>79.27</v>
      </c>
      <c r="AI1150">
        <v>87.391999999999996</v>
      </c>
      <c r="AJ1150">
        <v>89.691000000000003</v>
      </c>
      <c r="AK1150">
        <v>94.634</v>
      </c>
      <c r="AL1150">
        <v>99.795000000000002</v>
      </c>
      <c r="AM1150">
        <v>98.504000000000005</v>
      </c>
      <c r="AN1150">
        <v>106.616</v>
      </c>
      <c r="AO1150">
        <v>102.682</v>
      </c>
      <c r="AP1150">
        <v>94.694000000000003</v>
      </c>
      <c r="AQ1150">
        <v>73.816000000000003</v>
      </c>
      <c r="AR1150">
        <v>26.716999999999999</v>
      </c>
      <c r="AS1150">
        <v>12.319000000000001</v>
      </c>
      <c r="AT1150">
        <v>12.238</v>
      </c>
      <c r="AU1150">
        <v>67</v>
      </c>
      <c r="AV1150">
        <v>62.5</v>
      </c>
      <c r="AW1150">
        <v>62.375</v>
      </c>
      <c r="AX1150">
        <v>62.25</v>
      </c>
      <c r="AY1150">
        <v>62.25</v>
      </c>
      <c r="AZ1150">
        <v>63.125</v>
      </c>
      <c r="BA1150">
        <v>63.25</v>
      </c>
      <c r="BB1150">
        <v>64</v>
      </c>
      <c r="BC1150">
        <v>65.125</v>
      </c>
      <c r="BD1150">
        <v>66.875</v>
      </c>
      <c r="BE1150">
        <v>69.125</v>
      </c>
      <c r="BF1150">
        <v>74.375</v>
      </c>
      <c r="BG1150">
        <v>78.625</v>
      </c>
      <c r="BH1150">
        <v>82.5</v>
      </c>
      <c r="BI1150">
        <v>87</v>
      </c>
      <c r="BJ1150">
        <v>90.375</v>
      </c>
      <c r="BK1150">
        <v>91.125</v>
      </c>
      <c r="BL1150">
        <v>92.625</v>
      </c>
      <c r="BM1150">
        <v>91.875</v>
      </c>
      <c r="BN1150">
        <v>89</v>
      </c>
      <c r="BO1150">
        <v>83.375</v>
      </c>
      <c r="BP1150">
        <v>77.875</v>
      </c>
      <c r="BQ1150">
        <v>74.5</v>
      </c>
      <c r="BR1150">
        <v>72.625</v>
      </c>
      <c r="BS1150">
        <v>-0.2251705</v>
      </c>
      <c r="BT1150">
        <v>0.13148170000000001</v>
      </c>
      <c r="BU1150">
        <v>0.12743270000000001</v>
      </c>
      <c r="BV1150">
        <v>5.9403200000000003E-2</v>
      </c>
      <c r="BW1150">
        <v>3.2980000000000002E-3</v>
      </c>
      <c r="BX1150">
        <v>-0.27791909999999997</v>
      </c>
      <c r="BY1150">
        <v>0.20552899999999999</v>
      </c>
      <c r="BZ1150">
        <v>-4.3143070000000003</v>
      </c>
      <c r="CA1150">
        <v>0.39903430000000001</v>
      </c>
      <c r="CB1150">
        <v>3.600924</v>
      </c>
      <c r="CC1150">
        <v>2.4243079999999999</v>
      </c>
      <c r="CD1150">
        <v>2.508934</v>
      </c>
      <c r="CE1150">
        <v>1.680936</v>
      </c>
      <c r="CF1150">
        <v>0.49922369999999999</v>
      </c>
      <c r="CG1150">
        <v>-0.38134000000000001</v>
      </c>
      <c r="CH1150">
        <v>-1.8470930000000001</v>
      </c>
      <c r="CI1150">
        <v>-1.1161719999999999</v>
      </c>
      <c r="CJ1150">
        <v>-5.591043</v>
      </c>
      <c r="CK1150">
        <v>-6.4846389999999996</v>
      </c>
      <c r="CL1150">
        <v>-3.7992629999999998</v>
      </c>
      <c r="CM1150">
        <v>-0.25378990000000001</v>
      </c>
      <c r="CN1150">
        <v>2.6291920000000002</v>
      </c>
      <c r="CO1150">
        <v>0.97960199999999997</v>
      </c>
      <c r="CP1150">
        <v>-2.31104E-2</v>
      </c>
      <c r="CQ1150">
        <v>0.1934476</v>
      </c>
      <c r="CR1150">
        <v>0.20300840000000001</v>
      </c>
      <c r="CS1150">
        <v>0.18712819999999999</v>
      </c>
      <c r="CT1150">
        <v>0.19674349999999999</v>
      </c>
      <c r="CU1150">
        <v>0.19937650000000001</v>
      </c>
      <c r="CV1150">
        <v>0.49878600000000001</v>
      </c>
      <c r="CW1150">
        <v>0.72193249999999998</v>
      </c>
      <c r="CX1150">
        <v>5.2839410000000004</v>
      </c>
      <c r="CY1150">
        <v>5.2978100000000001</v>
      </c>
      <c r="CZ1150">
        <v>4.0135620000000003</v>
      </c>
      <c r="DA1150">
        <v>2.7770269999999999</v>
      </c>
      <c r="DB1150">
        <v>1.944107</v>
      </c>
      <c r="DC1150">
        <v>2.108625</v>
      </c>
      <c r="DD1150">
        <v>1.972145</v>
      </c>
      <c r="DE1150">
        <v>4.4715090000000002</v>
      </c>
      <c r="DF1150">
        <v>1.795439</v>
      </c>
      <c r="DG1150">
        <v>2.7962539999999998</v>
      </c>
      <c r="DH1150">
        <v>4.1441249999999998</v>
      </c>
      <c r="DI1150">
        <v>5.1952020000000001</v>
      </c>
      <c r="DJ1150">
        <v>12.15202</v>
      </c>
      <c r="DK1150">
        <v>19.781639999999999</v>
      </c>
      <c r="DL1150">
        <v>21.999580000000002</v>
      </c>
      <c r="DM1150">
        <v>1.3584510000000001</v>
      </c>
      <c r="DN1150">
        <v>0.22405220000000001</v>
      </c>
      <c r="DO1150">
        <v>19</v>
      </c>
      <c r="DP1150">
        <v>21</v>
      </c>
    </row>
    <row r="1151" spans="1:122" hidden="1" x14ac:dyDescent="0.25">
      <c r="A1151" t="str">
        <f t="shared" si="17"/>
        <v>Size_Grp-Below 20 kW_Prescribed DA 1-4 (1PM-9PM)_44404_19-21</v>
      </c>
      <c r="B1151" t="s">
        <v>62</v>
      </c>
      <c r="C1151" t="s">
        <v>259</v>
      </c>
      <c r="D1151" t="s">
        <v>61</v>
      </c>
      <c r="E1151" t="s">
        <v>61</v>
      </c>
      <c r="F1151" t="s">
        <v>61</v>
      </c>
      <c r="G1151" t="s">
        <v>61</v>
      </c>
      <c r="H1151" t="s">
        <v>61</v>
      </c>
      <c r="I1151" t="s">
        <v>61</v>
      </c>
      <c r="J1151" t="s">
        <v>260</v>
      </c>
      <c r="K1151" t="s">
        <v>214</v>
      </c>
      <c r="L1151" s="18">
        <v>44404</v>
      </c>
      <c r="M1151">
        <v>19</v>
      </c>
      <c r="N1151">
        <v>21</v>
      </c>
      <c r="O1151" t="s">
        <v>258</v>
      </c>
      <c r="P1151">
        <v>2</v>
      </c>
      <c r="Q1151">
        <v>2</v>
      </c>
      <c r="R1151">
        <v>0</v>
      </c>
      <c r="S1151">
        <v>0</v>
      </c>
      <c r="T1151">
        <v>1</v>
      </c>
      <c r="U1151">
        <v>1</v>
      </c>
      <c r="V1151">
        <v>1</v>
      </c>
      <c r="W1151">
        <v>2.3050000000000002</v>
      </c>
      <c r="X1151">
        <v>2.3090000000000002</v>
      </c>
      <c r="Y1151">
        <v>2.3039999999999998</v>
      </c>
      <c r="Z1151">
        <v>2.3029999999999999</v>
      </c>
      <c r="AA1151">
        <v>2.302</v>
      </c>
      <c r="AB1151">
        <v>2.2999999999999998</v>
      </c>
      <c r="AC1151">
        <v>2.298</v>
      </c>
      <c r="AD1151">
        <v>8.9030000000000005</v>
      </c>
      <c r="AE1151">
        <v>12.593</v>
      </c>
      <c r="AF1151">
        <v>9.4440000000000008</v>
      </c>
      <c r="AG1151">
        <v>19.66</v>
      </c>
      <c r="AH1151">
        <v>20.309000000000001</v>
      </c>
      <c r="AI1151">
        <v>24.638999999999999</v>
      </c>
      <c r="AJ1151">
        <v>26.524999999999999</v>
      </c>
      <c r="AK1151">
        <v>26.928000000000001</v>
      </c>
      <c r="AL1151">
        <v>30.456</v>
      </c>
      <c r="AM1151">
        <v>30.36</v>
      </c>
      <c r="AN1151">
        <v>30.57</v>
      </c>
      <c r="AO1151">
        <v>29.806999999999999</v>
      </c>
      <c r="AP1151">
        <v>29.212</v>
      </c>
      <c r="AQ1151">
        <v>18.754000000000001</v>
      </c>
      <c r="AR1151">
        <v>2.3029999999999999</v>
      </c>
      <c r="AS1151">
        <v>2.306</v>
      </c>
      <c r="AT1151">
        <v>2.3050000000000002</v>
      </c>
      <c r="AU1151">
        <v>68.5</v>
      </c>
      <c r="AV1151">
        <v>63</v>
      </c>
      <c r="AW1151">
        <v>63</v>
      </c>
      <c r="AX1151">
        <v>63</v>
      </c>
      <c r="AY1151">
        <v>63</v>
      </c>
      <c r="AZ1151">
        <v>64</v>
      </c>
      <c r="BA1151">
        <v>64</v>
      </c>
      <c r="BB1151">
        <v>64.5</v>
      </c>
      <c r="BC1151">
        <v>65.5</v>
      </c>
      <c r="BD1151">
        <v>67.5</v>
      </c>
      <c r="BE1151">
        <v>69.5</v>
      </c>
      <c r="BF1151">
        <v>75.5</v>
      </c>
      <c r="BG1151">
        <v>80</v>
      </c>
      <c r="BH1151">
        <v>84.5</v>
      </c>
      <c r="BI1151">
        <v>90</v>
      </c>
      <c r="BJ1151">
        <v>94</v>
      </c>
      <c r="BK1151">
        <v>95</v>
      </c>
      <c r="BL1151">
        <v>97</v>
      </c>
      <c r="BM1151">
        <v>96.5</v>
      </c>
      <c r="BN1151">
        <v>94</v>
      </c>
      <c r="BO1151">
        <v>88</v>
      </c>
      <c r="BP1151">
        <v>82</v>
      </c>
      <c r="BQ1151">
        <v>78</v>
      </c>
      <c r="BR1151">
        <v>75.5</v>
      </c>
      <c r="BS1151">
        <v>-6.7443699999999995E-2</v>
      </c>
      <c r="BT1151">
        <v>9.3637999999999999E-2</v>
      </c>
      <c r="BU1151">
        <v>9.6366800000000002E-2</v>
      </c>
      <c r="BV1151">
        <v>9.5289899999999997E-2</v>
      </c>
      <c r="BW1151">
        <v>8.0775E-2</v>
      </c>
      <c r="BX1151">
        <v>8.9469199999999999E-2</v>
      </c>
      <c r="BY1151">
        <v>9.2261099999999999E-2</v>
      </c>
      <c r="BZ1151">
        <v>-2.9808490000000001</v>
      </c>
      <c r="CA1151">
        <v>-0.24318719999999999</v>
      </c>
      <c r="CB1151">
        <v>2.8124199999999999</v>
      </c>
      <c r="CC1151">
        <v>1.0483180000000001</v>
      </c>
      <c r="CD1151">
        <v>1.971106</v>
      </c>
      <c r="CE1151">
        <v>0.83865069999999997</v>
      </c>
      <c r="CF1151">
        <v>-1.052181</v>
      </c>
      <c r="CG1151">
        <v>-0.25314710000000001</v>
      </c>
      <c r="CH1151">
        <v>-1.0841400000000001</v>
      </c>
      <c r="CI1151">
        <v>-1.7643</v>
      </c>
      <c r="CJ1151">
        <v>-1.5033639999999999</v>
      </c>
      <c r="CK1151">
        <v>-1.272481</v>
      </c>
      <c r="CL1151">
        <v>-2.4837499999999998E-2</v>
      </c>
      <c r="CM1151">
        <v>1.003177</v>
      </c>
      <c r="CN1151">
        <v>1.324648</v>
      </c>
      <c r="CO1151">
        <v>0.11457580000000001</v>
      </c>
      <c r="CP1151">
        <v>9.4501500000000002E-2</v>
      </c>
      <c r="CQ1151">
        <v>3.7084600000000002E-2</v>
      </c>
      <c r="CR1151">
        <v>1.06558E-2</v>
      </c>
      <c r="CS1151">
        <v>1.0645E-2</v>
      </c>
      <c r="CT1151">
        <v>1.0573300000000001E-2</v>
      </c>
      <c r="CU1151">
        <v>1.0567500000000001E-2</v>
      </c>
      <c r="CV1151">
        <v>1.1376499999999999E-2</v>
      </c>
      <c r="CW1151">
        <v>9.2314000000000007E-3</v>
      </c>
      <c r="CX1151">
        <v>3.162884</v>
      </c>
      <c r="CY1151">
        <v>3.3281670000000001</v>
      </c>
      <c r="CZ1151">
        <v>2.1044040000000002</v>
      </c>
      <c r="DA1151">
        <v>0.93979849999999998</v>
      </c>
      <c r="DB1151">
        <v>0.56819799999999998</v>
      </c>
      <c r="DC1151">
        <v>1.275374</v>
      </c>
      <c r="DD1151">
        <v>0.87782700000000002</v>
      </c>
      <c r="DE1151">
        <v>3.4958909999999999</v>
      </c>
      <c r="DF1151">
        <v>0.77991509999999997</v>
      </c>
      <c r="DG1151">
        <v>1.8165309999999999</v>
      </c>
      <c r="DH1151">
        <v>0.69166669999999997</v>
      </c>
      <c r="DI1151">
        <v>1.0927480000000001</v>
      </c>
      <c r="DJ1151">
        <v>3.1860119999999998</v>
      </c>
      <c r="DK1151">
        <v>3.0756760000000001</v>
      </c>
      <c r="DL1151">
        <v>0.69549689999999997</v>
      </c>
      <c r="DM1151">
        <v>2.4831099999999998E-2</v>
      </c>
      <c r="DN1151">
        <v>2.4113699999999998E-2</v>
      </c>
      <c r="DO1151">
        <v>19</v>
      </c>
      <c r="DP1151">
        <v>21</v>
      </c>
    </row>
    <row r="1152" spans="1:122" hidden="1" x14ac:dyDescent="0.25">
      <c r="A1152" t="str">
        <f t="shared" si="17"/>
        <v>Industry_Type-5. Offices, Hotels, Finance, Services_Prescribed DA 1-4 (1PM-9PM)_44404_19-21</v>
      </c>
      <c r="B1152" t="s">
        <v>62</v>
      </c>
      <c r="C1152" t="s">
        <v>205</v>
      </c>
      <c r="D1152" t="s">
        <v>61</v>
      </c>
      <c r="E1152" t="s">
        <v>61</v>
      </c>
      <c r="F1152" t="s">
        <v>61</v>
      </c>
      <c r="G1152" t="s">
        <v>37</v>
      </c>
      <c r="H1152" t="s">
        <v>61</v>
      </c>
      <c r="I1152" t="s">
        <v>61</v>
      </c>
      <c r="J1152" t="s">
        <v>61</v>
      </c>
      <c r="K1152" t="s">
        <v>214</v>
      </c>
      <c r="L1152" s="18">
        <v>44404</v>
      </c>
      <c r="M1152">
        <v>19</v>
      </c>
      <c r="N1152">
        <v>21</v>
      </c>
      <c r="O1152" t="s">
        <v>258</v>
      </c>
      <c r="P1152">
        <v>1</v>
      </c>
      <c r="Q1152">
        <v>1</v>
      </c>
      <c r="R1152">
        <v>0</v>
      </c>
      <c r="S1152">
        <v>0</v>
      </c>
      <c r="T1152">
        <v>1</v>
      </c>
      <c r="U1152">
        <v>0</v>
      </c>
      <c r="V1152">
        <v>1</v>
      </c>
      <c r="W1152">
        <v>114.08</v>
      </c>
      <c r="X1152">
        <v>116.32</v>
      </c>
      <c r="Y1152">
        <v>114</v>
      </c>
      <c r="Z1152">
        <v>112.32</v>
      </c>
      <c r="AA1152">
        <v>113.52</v>
      </c>
      <c r="AB1152">
        <v>113.6</v>
      </c>
      <c r="AC1152">
        <v>123.84</v>
      </c>
      <c r="AD1152">
        <v>129.6</v>
      </c>
      <c r="AE1152">
        <v>135.19999999999999</v>
      </c>
      <c r="AF1152">
        <v>138</v>
      </c>
      <c r="AG1152">
        <v>142.47999999999999</v>
      </c>
      <c r="AH1152">
        <v>149.44</v>
      </c>
      <c r="AI1152">
        <v>154.80000000000001</v>
      </c>
      <c r="AJ1152">
        <v>155.76</v>
      </c>
      <c r="AK1152">
        <v>159.84</v>
      </c>
      <c r="AL1152">
        <v>158.88</v>
      </c>
      <c r="AM1152">
        <v>154.96</v>
      </c>
      <c r="AN1152">
        <v>158.32</v>
      </c>
      <c r="AO1152">
        <v>154.4</v>
      </c>
      <c r="AP1152">
        <v>145.76</v>
      </c>
      <c r="AQ1152">
        <v>145.44</v>
      </c>
      <c r="AR1152">
        <v>137.28</v>
      </c>
      <c r="AS1152">
        <v>126.64</v>
      </c>
      <c r="AT1152">
        <v>121.12</v>
      </c>
      <c r="AU1152">
        <v>62.5</v>
      </c>
      <c r="AV1152">
        <v>61</v>
      </c>
      <c r="AW1152">
        <v>60.5</v>
      </c>
      <c r="AX1152">
        <v>60</v>
      </c>
      <c r="AY1152">
        <v>60</v>
      </c>
      <c r="AZ1152">
        <v>60.5</v>
      </c>
      <c r="BA1152">
        <v>61</v>
      </c>
      <c r="BB1152">
        <v>62.5</v>
      </c>
      <c r="BC1152">
        <v>64</v>
      </c>
      <c r="BD1152">
        <v>65</v>
      </c>
      <c r="BE1152">
        <v>68</v>
      </c>
      <c r="BF1152">
        <v>71</v>
      </c>
      <c r="BG1152">
        <v>74.5</v>
      </c>
      <c r="BH1152">
        <v>76.5</v>
      </c>
      <c r="BI1152">
        <v>78</v>
      </c>
      <c r="BJ1152">
        <v>79.5</v>
      </c>
      <c r="BK1152">
        <v>79.5</v>
      </c>
      <c r="BL1152">
        <v>79.5</v>
      </c>
      <c r="BM1152">
        <v>78</v>
      </c>
      <c r="BN1152">
        <v>74</v>
      </c>
      <c r="BO1152">
        <v>69.5</v>
      </c>
      <c r="BP1152">
        <v>65.5</v>
      </c>
      <c r="BQ1152">
        <v>64</v>
      </c>
      <c r="BR1152">
        <v>64</v>
      </c>
      <c r="BS1152">
        <v>-5.2725140000000001</v>
      </c>
      <c r="BT1152">
        <v>3.7589999999999998E-2</v>
      </c>
      <c r="BU1152">
        <v>0.3215942</v>
      </c>
      <c r="BV1152">
        <v>-8.4106399999999998E-2</v>
      </c>
      <c r="BW1152">
        <v>-2.0044629999999999</v>
      </c>
      <c r="BX1152">
        <v>-2.479752</v>
      </c>
      <c r="BY1152">
        <v>-3.007317</v>
      </c>
      <c r="BZ1152">
        <v>-1.7070240000000001</v>
      </c>
      <c r="CA1152">
        <v>1.865143</v>
      </c>
      <c r="CB1152">
        <v>7.1379999999999999</v>
      </c>
      <c r="CC1152">
        <v>8.8682099999999995</v>
      </c>
      <c r="CD1152">
        <v>5.3017880000000002</v>
      </c>
      <c r="CE1152">
        <v>3.054611</v>
      </c>
      <c r="CF1152">
        <v>4.8537140000000001</v>
      </c>
      <c r="CG1152">
        <v>3.5617679999999998</v>
      </c>
      <c r="CH1152">
        <v>9.3536400000000006E-2</v>
      </c>
      <c r="CI1152">
        <v>0.70520020000000005</v>
      </c>
      <c r="CJ1152">
        <v>-1.6317140000000001</v>
      </c>
      <c r="CK1152">
        <v>-7.9819339999999999</v>
      </c>
      <c r="CL1152">
        <v>-12.689</v>
      </c>
      <c r="CM1152">
        <v>-12.15635</v>
      </c>
      <c r="CN1152">
        <v>-9.8505710000000004</v>
      </c>
      <c r="CO1152">
        <v>-10.23925</v>
      </c>
      <c r="CP1152">
        <v>-4.240723</v>
      </c>
      <c r="CQ1152">
        <v>23.88129</v>
      </c>
      <c r="CR1152">
        <v>1.6958500000000001</v>
      </c>
      <c r="CS1152">
        <v>1.153986</v>
      </c>
      <c r="CT1152">
        <v>1.230413</v>
      </c>
      <c r="CU1152">
        <v>0.78021859999999998</v>
      </c>
      <c r="CV1152">
        <v>1.3653420000000001</v>
      </c>
      <c r="CW1152">
        <v>1.275134</v>
      </c>
      <c r="CX1152">
        <v>2.7408030000000001</v>
      </c>
      <c r="CY1152">
        <v>1.8068930000000001</v>
      </c>
      <c r="CZ1152">
        <v>5.8648069999999999</v>
      </c>
      <c r="DA1152">
        <v>4.2454900000000002</v>
      </c>
      <c r="DB1152">
        <v>5.8300239999999999</v>
      </c>
      <c r="DC1152">
        <v>28.630769999999998</v>
      </c>
      <c r="DD1152">
        <v>98.242999999999995</v>
      </c>
      <c r="DE1152">
        <v>103.60980000000001</v>
      </c>
      <c r="DF1152">
        <v>114.49930000000001</v>
      </c>
      <c r="DG1152">
        <v>94.655289999999994</v>
      </c>
      <c r="DH1152">
        <v>92.38091</v>
      </c>
      <c r="DI1152">
        <v>84.785749999999993</v>
      </c>
      <c r="DJ1152">
        <v>76.105379999999997</v>
      </c>
      <c r="DK1152">
        <v>74.585679999999996</v>
      </c>
      <c r="DL1152">
        <v>63.321089999999998</v>
      </c>
      <c r="DM1152">
        <v>60.41854</v>
      </c>
      <c r="DN1152">
        <v>13.45754</v>
      </c>
      <c r="DO1152">
        <v>19</v>
      </c>
      <c r="DP1152">
        <v>21</v>
      </c>
    </row>
    <row r="1153" spans="1:120" x14ac:dyDescent="0.25">
      <c r="A1153" t="str">
        <f t="shared" si="17"/>
        <v>AutoDR-Yes_Prescribed DA 1-4 (1PM-9PM)_44404_19-21</v>
      </c>
      <c r="B1153" t="s">
        <v>62</v>
      </c>
      <c r="C1153" t="s">
        <v>322</v>
      </c>
      <c r="D1153" t="s">
        <v>61</v>
      </c>
      <c r="E1153" t="s">
        <v>61</v>
      </c>
      <c r="F1153" t="s">
        <v>61</v>
      </c>
      <c r="G1153" t="s">
        <v>61</v>
      </c>
      <c r="H1153" t="s">
        <v>98</v>
      </c>
      <c r="I1153" t="s">
        <v>61</v>
      </c>
      <c r="J1153" t="s">
        <v>61</v>
      </c>
      <c r="K1153" t="s">
        <v>214</v>
      </c>
      <c r="L1153" s="18">
        <v>44404</v>
      </c>
      <c r="M1153">
        <v>19</v>
      </c>
      <c r="N1153">
        <v>21</v>
      </c>
      <c r="O1153" t="s">
        <v>258</v>
      </c>
      <c r="P1153">
        <v>1</v>
      </c>
      <c r="Q1153">
        <v>1</v>
      </c>
      <c r="R1153">
        <v>0</v>
      </c>
      <c r="S1153">
        <v>0</v>
      </c>
      <c r="T1153">
        <v>1</v>
      </c>
      <c r="U1153">
        <v>0</v>
      </c>
      <c r="V1153">
        <v>1</v>
      </c>
      <c r="W1153">
        <v>5.92</v>
      </c>
      <c r="X1153">
        <v>5.92</v>
      </c>
      <c r="Y1153">
        <v>5.92</v>
      </c>
      <c r="Z1153">
        <v>5.92</v>
      </c>
      <c r="AA1153">
        <v>5.92</v>
      </c>
      <c r="AB1153">
        <v>5.84</v>
      </c>
      <c r="AC1153">
        <v>5.92</v>
      </c>
      <c r="AD1153">
        <v>6.8</v>
      </c>
      <c r="AE1153">
        <v>20.079999999999998</v>
      </c>
      <c r="AF1153">
        <v>23.92</v>
      </c>
      <c r="AG1153">
        <v>36.4</v>
      </c>
      <c r="AH1153">
        <v>40.799999999999997</v>
      </c>
      <c r="AI1153">
        <v>42.8</v>
      </c>
      <c r="AJ1153">
        <v>42.64</v>
      </c>
      <c r="AK1153">
        <v>46.72</v>
      </c>
      <c r="AL1153">
        <v>47.44</v>
      </c>
      <c r="AM1153">
        <v>45.76</v>
      </c>
      <c r="AN1153">
        <v>51.36</v>
      </c>
      <c r="AO1153">
        <v>49.6</v>
      </c>
      <c r="AP1153">
        <v>44.56</v>
      </c>
      <c r="AQ1153">
        <v>39.119999999999997</v>
      </c>
      <c r="AR1153">
        <v>20.32</v>
      </c>
      <c r="AS1153">
        <v>5.92</v>
      </c>
      <c r="AT1153">
        <v>5.84</v>
      </c>
      <c r="AU1153">
        <v>62.5</v>
      </c>
      <c r="AV1153">
        <v>61</v>
      </c>
      <c r="AW1153">
        <v>60.5</v>
      </c>
      <c r="AX1153">
        <v>60</v>
      </c>
      <c r="AY1153">
        <v>60</v>
      </c>
      <c r="AZ1153">
        <v>60.5</v>
      </c>
      <c r="BA1153">
        <v>61</v>
      </c>
      <c r="BB1153">
        <v>62.5</v>
      </c>
      <c r="BC1153">
        <v>64</v>
      </c>
      <c r="BD1153">
        <v>65</v>
      </c>
      <c r="BE1153">
        <v>68</v>
      </c>
      <c r="BF1153">
        <v>71</v>
      </c>
      <c r="BG1153">
        <v>74.5</v>
      </c>
      <c r="BH1153">
        <v>76.5</v>
      </c>
      <c r="BI1153">
        <v>78</v>
      </c>
      <c r="BJ1153">
        <v>79.5</v>
      </c>
      <c r="BK1153">
        <v>79.5</v>
      </c>
      <c r="BL1153">
        <v>79.5</v>
      </c>
      <c r="BM1153">
        <v>78</v>
      </c>
      <c r="BN1153">
        <v>74</v>
      </c>
      <c r="BO1153">
        <v>69.5</v>
      </c>
      <c r="BP1153">
        <v>65.5</v>
      </c>
      <c r="BQ1153">
        <v>64</v>
      </c>
      <c r="BR1153">
        <v>64</v>
      </c>
      <c r="BS1153">
        <v>-0.20062070000000001</v>
      </c>
      <c r="BT1153">
        <v>-8.8128999999999999E-2</v>
      </c>
      <c r="BU1153">
        <v>-8.3500900000000003E-2</v>
      </c>
      <c r="BV1153">
        <v>-0.13167329999999999</v>
      </c>
      <c r="BW1153">
        <v>-0.1642866</v>
      </c>
      <c r="BX1153">
        <v>-0.41165780000000002</v>
      </c>
      <c r="BY1153">
        <v>-8.6651000000000002E-3</v>
      </c>
      <c r="BZ1153">
        <v>-0.62059120000000001</v>
      </c>
      <c r="CA1153">
        <v>0.51700780000000002</v>
      </c>
      <c r="CB1153">
        <v>0.70400810000000003</v>
      </c>
      <c r="CC1153">
        <v>0.92214200000000002</v>
      </c>
      <c r="CD1153">
        <v>-0.57059099999999996</v>
      </c>
      <c r="CE1153">
        <v>0.66679759999999999</v>
      </c>
      <c r="CF1153">
        <v>0.66606140000000003</v>
      </c>
      <c r="CG1153">
        <v>-0.2301598</v>
      </c>
      <c r="CH1153">
        <v>-0.88541029999999998</v>
      </c>
      <c r="CI1153">
        <v>0.5546913</v>
      </c>
      <c r="CJ1153">
        <v>-2.9192239999999998</v>
      </c>
      <c r="CK1153">
        <v>-3.7807240000000002</v>
      </c>
      <c r="CL1153">
        <v>-3.7913890000000001</v>
      </c>
      <c r="CM1153">
        <v>-0.78320310000000004</v>
      </c>
      <c r="CN1153">
        <v>0.61352830000000003</v>
      </c>
      <c r="CO1153">
        <v>0.92465779999999997</v>
      </c>
      <c r="CP1153">
        <v>-7.0810799999999993E-2</v>
      </c>
      <c r="CQ1153">
        <v>0.15119920000000001</v>
      </c>
      <c r="CR1153">
        <v>0.1789104</v>
      </c>
      <c r="CS1153">
        <v>0.1650683</v>
      </c>
      <c r="CT1153">
        <v>0.17342340000000001</v>
      </c>
      <c r="CU1153">
        <v>0.1775467</v>
      </c>
      <c r="CV1153">
        <v>0.47500490000000001</v>
      </c>
      <c r="CW1153">
        <v>0.69304960000000004</v>
      </c>
      <c r="CX1153">
        <v>1.2661770000000001</v>
      </c>
      <c r="CY1153">
        <v>1.5859989999999999</v>
      </c>
      <c r="CZ1153">
        <v>1.052211</v>
      </c>
      <c r="DA1153">
        <v>1.2494719999999999</v>
      </c>
      <c r="DB1153">
        <v>0.32988459999999997</v>
      </c>
      <c r="DC1153">
        <v>0.42965360000000002</v>
      </c>
      <c r="DD1153">
        <v>0.81962469999999998</v>
      </c>
      <c r="DE1153">
        <v>0.69788249999999996</v>
      </c>
      <c r="DF1153">
        <v>0.80329740000000005</v>
      </c>
      <c r="DG1153">
        <v>0.81477049999999995</v>
      </c>
      <c r="DH1153">
        <v>2.960019</v>
      </c>
      <c r="DI1153">
        <v>3.0813860000000002</v>
      </c>
      <c r="DJ1153">
        <v>6.0285700000000002</v>
      </c>
      <c r="DK1153">
        <v>14.11727</v>
      </c>
      <c r="DL1153">
        <v>20.263169999999999</v>
      </c>
      <c r="DM1153">
        <v>1.3191919999999999</v>
      </c>
      <c r="DN1153">
        <v>0.18281430000000001</v>
      </c>
      <c r="DO1153">
        <v>19</v>
      </c>
      <c r="DP1153">
        <v>21</v>
      </c>
    </row>
    <row r="1154" spans="1:120" hidden="1" x14ac:dyDescent="0.25">
      <c r="A1154" t="str">
        <f t="shared" si="17"/>
        <v>Aggregator-Enersponse_Prescribed DA 1-4 (1PM-9PM)_44404_19-21</v>
      </c>
      <c r="B1154" t="s">
        <v>62</v>
      </c>
      <c r="C1154" t="s">
        <v>219</v>
      </c>
      <c r="D1154" t="s">
        <v>61</v>
      </c>
      <c r="E1154" t="s">
        <v>61</v>
      </c>
      <c r="F1154" t="s">
        <v>107</v>
      </c>
      <c r="G1154" t="s">
        <v>61</v>
      </c>
      <c r="H1154" t="s">
        <v>61</v>
      </c>
      <c r="I1154" t="s">
        <v>61</v>
      </c>
      <c r="J1154" t="s">
        <v>61</v>
      </c>
      <c r="K1154" t="s">
        <v>214</v>
      </c>
      <c r="L1154" s="18">
        <v>44404</v>
      </c>
      <c r="M1154">
        <v>19</v>
      </c>
      <c r="N1154">
        <v>21</v>
      </c>
      <c r="O1154" t="s">
        <v>258</v>
      </c>
      <c r="P1154">
        <v>4</v>
      </c>
      <c r="Q1154">
        <v>4</v>
      </c>
      <c r="R1154">
        <v>0</v>
      </c>
      <c r="S1154">
        <v>0</v>
      </c>
      <c r="T1154">
        <v>1</v>
      </c>
      <c r="U1154">
        <v>1</v>
      </c>
      <c r="V1154">
        <v>1</v>
      </c>
      <c r="W1154">
        <v>12.266999999999999</v>
      </c>
      <c r="X1154">
        <v>12.39</v>
      </c>
      <c r="Y1154">
        <v>12.334</v>
      </c>
      <c r="Z1154">
        <v>12.315</v>
      </c>
      <c r="AA1154">
        <v>12.316000000000001</v>
      </c>
      <c r="AB1154">
        <v>12.234999999999999</v>
      </c>
      <c r="AC1154">
        <v>12.311999999999999</v>
      </c>
      <c r="AD1154">
        <v>23.89</v>
      </c>
      <c r="AE1154">
        <v>42.832999999999998</v>
      </c>
      <c r="AF1154">
        <v>48.072000000000003</v>
      </c>
      <c r="AG1154">
        <v>73.953999999999994</v>
      </c>
      <c r="AH1154">
        <v>79.27</v>
      </c>
      <c r="AI1154">
        <v>87.391999999999996</v>
      </c>
      <c r="AJ1154">
        <v>89.691000000000003</v>
      </c>
      <c r="AK1154">
        <v>94.634</v>
      </c>
      <c r="AL1154">
        <v>99.795000000000002</v>
      </c>
      <c r="AM1154">
        <v>98.504000000000005</v>
      </c>
      <c r="AN1154">
        <v>106.616</v>
      </c>
      <c r="AO1154">
        <v>102.682</v>
      </c>
      <c r="AP1154">
        <v>94.694000000000003</v>
      </c>
      <c r="AQ1154">
        <v>73.816000000000003</v>
      </c>
      <c r="AR1154">
        <v>26.716999999999999</v>
      </c>
      <c r="AS1154">
        <v>12.319000000000001</v>
      </c>
      <c r="AT1154">
        <v>12.238</v>
      </c>
      <c r="AU1154">
        <v>67</v>
      </c>
      <c r="AV1154">
        <v>62.5</v>
      </c>
      <c r="AW1154">
        <v>62.375</v>
      </c>
      <c r="AX1154">
        <v>62.25</v>
      </c>
      <c r="AY1154">
        <v>62.25</v>
      </c>
      <c r="AZ1154">
        <v>63.125</v>
      </c>
      <c r="BA1154">
        <v>63.25</v>
      </c>
      <c r="BB1154">
        <v>64</v>
      </c>
      <c r="BC1154">
        <v>65.125</v>
      </c>
      <c r="BD1154">
        <v>66.875</v>
      </c>
      <c r="BE1154">
        <v>69.125</v>
      </c>
      <c r="BF1154">
        <v>74.375</v>
      </c>
      <c r="BG1154">
        <v>78.625</v>
      </c>
      <c r="BH1154">
        <v>82.5</v>
      </c>
      <c r="BI1154">
        <v>87</v>
      </c>
      <c r="BJ1154">
        <v>90.375</v>
      </c>
      <c r="BK1154">
        <v>91.125</v>
      </c>
      <c r="BL1154">
        <v>92.625</v>
      </c>
      <c r="BM1154">
        <v>91.875</v>
      </c>
      <c r="BN1154">
        <v>89</v>
      </c>
      <c r="BO1154">
        <v>83.375</v>
      </c>
      <c r="BP1154">
        <v>77.875</v>
      </c>
      <c r="BQ1154">
        <v>74.5</v>
      </c>
      <c r="BR1154">
        <v>72.625</v>
      </c>
      <c r="BS1154">
        <v>-0.2251705</v>
      </c>
      <c r="BT1154">
        <v>0.13148170000000001</v>
      </c>
      <c r="BU1154">
        <v>0.12743270000000001</v>
      </c>
      <c r="BV1154">
        <v>5.9403200000000003E-2</v>
      </c>
      <c r="BW1154">
        <v>3.2980000000000002E-3</v>
      </c>
      <c r="BX1154">
        <v>-0.27791909999999997</v>
      </c>
      <c r="BY1154">
        <v>0.20552899999999999</v>
      </c>
      <c r="BZ1154">
        <v>-4.3143070000000003</v>
      </c>
      <c r="CA1154">
        <v>0.39903430000000001</v>
      </c>
      <c r="CB1154">
        <v>3.600924</v>
      </c>
      <c r="CC1154">
        <v>2.4243079999999999</v>
      </c>
      <c r="CD1154">
        <v>2.508934</v>
      </c>
      <c r="CE1154">
        <v>1.680936</v>
      </c>
      <c r="CF1154">
        <v>0.49922369999999999</v>
      </c>
      <c r="CG1154">
        <v>-0.38134000000000001</v>
      </c>
      <c r="CH1154">
        <v>-1.8470930000000001</v>
      </c>
      <c r="CI1154">
        <v>-1.1161719999999999</v>
      </c>
      <c r="CJ1154">
        <v>-5.591043</v>
      </c>
      <c r="CK1154">
        <v>-6.4846389999999996</v>
      </c>
      <c r="CL1154">
        <v>-3.7992629999999998</v>
      </c>
      <c r="CM1154">
        <v>-0.25378990000000001</v>
      </c>
      <c r="CN1154">
        <v>2.6291920000000002</v>
      </c>
      <c r="CO1154">
        <v>0.97960199999999997</v>
      </c>
      <c r="CP1154">
        <v>-2.31104E-2</v>
      </c>
      <c r="CQ1154">
        <v>0.1934476</v>
      </c>
      <c r="CR1154">
        <v>0.20300840000000001</v>
      </c>
      <c r="CS1154">
        <v>0.18712819999999999</v>
      </c>
      <c r="CT1154">
        <v>0.19674349999999999</v>
      </c>
      <c r="CU1154">
        <v>0.19937650000000001</v>
      </c>
      <c r="CV1154">
        <v>0.49878600000000001</v>
      </c>
      <c r="CW1154">
        <v>0.72193249999999998</v>
      </c>
      <c r="CX1154">
        <v>5.2839410000000004</v>
      </c>
      <c r="CY1154">
        <v>5.2978100000000001</v>
      </c>
      <c r="CZ1154">
        <v>4.0135620000000003</v>
      </c>
      <c r="DA1154">
        <v>2.7770269999999999</v>
      </c>
      <c r="DB1154">
        <v>1.944107</v>
      </c>
      <c r="DC1154">
        <v>2.108625</v>
      </c>
      <c r="DD1154">
        <v>1.972145</v>
      </c>
      <c r="DE1154">
        <v>4.4715090000000002</v>
      </c>
      <c r="DF1154">
        <v>1.795439</v>
      </c>
      <c r="DG1154">
        <v>2.7962539999999998</v>
      </c>
      <c r="DH1154">
        <v>4.1441249999999998</v>
      </c>
      <c r="DI1154">
        <v>5.1952020000000001</v>
      </c>
      <c r="DJ1154">
        <v>12.15202</v>
      </c>
      <c r="DK1154">
        <v>19.781639999999999</v>
      </c>
      <c r="DL1154">
        <v>21.999580000000002</v>
      </c>
      <c r="DM1154">
        <v>1.3584510000000001</v>
      </c>
      <c r="DN1154">
        <v>0.22405220000000001</v>
      </c>
      <c r="DO1154">
        <v>19</v>
      </c>
      <c r="DP1154">
        <v>21</v>
      </c>
    </row>
    <row r="1155" spans="1:120" hidden="1" x14ac:dyDescent="0.25">
      <c r="A1155" t="str">
        <f t="shared" si="17"/>
        <v>OtherDR-No_Prescribed DA 1-4 (1PM-9PM)_44404_19-21</v>
      </c>
      <c r="B1155" t="s">
        <v>62</v>
      </c>
      <c r="C1155" t="s">
        <v>323</v>
      </c>
      <c r="D1155" t="s">
        <v>61</v>
      </c>
      <c r="E1155" t="s">
        <v>61</v>
      </c>
      <c r="F1155" t="s">
        <v>61</v>
      </c>
      <c r="G1155" t="s">
        <v>61</v>
      </c>
      <c r="H1155" t="s">
        <v>61</v>
      </c>
      <c r="I1155" t="s">
        <v>97</v>
      </c>
      <c r="J1155" t="s">
        <v>61</v>
      </c>
      <c r="K1155" t="s">
        <v>214</v>
      </c>
      <c r="L1155" s="18">
        <v>44404</v>
      </c>
      <c r="M1155">
        <v>19</v>
      </c>
      <c r="N1155">
        <v>21</v>
      </c>
      <c r="O1155" t="s">
        <v>258</v>
      </c>
      <c r="P1155">
        <v>7</v>
      </c>
      <c r="Q1155">
        <v>5</v>
      </c>
      <c r="R1155">
        <v>0</v>
      </c>
      <c r="S1155">
        <v>1</v>
      </c>
      <c r="T1155">
        <v>1</v>
      </c>
      <c r="U1155">
        <v>0</v>
      </c>
      <c r="V1155">
        <v>1</v>
      </c>
      <c r="W1155">
        <v>176.88579999999999</v>
      </c>
      <c r="X1155">
        <v>180.19399999999999</v>
      </c>
      <c r="Y1155">
        <v>176.86760000000001</v>
      </c>
      <c r="Z1155">
        <v>174.489</v>
      </c>
      <c r="AA1155">
        <v>176.1704</v>
      </c>
      <c r="AB1155">
        <v>176.16900000000001</v>
      </c>
      <c r="AC1155">
        <v>190.61279999999999</v>
      </c>
      <c r="AD1155">
        <v>214.886</v>
      </c>
      <c r="AE1155">
        <v>249.24619999999999</v>
      </c>
      <c r="AF1155">
        <v>260.50080000000003</v>
      </c>
      <c r="AG1155">
        <v>303.00760000000002</v>
      </c>
      <c r="AH1155">
        <v>320.19400000000002</v>
      </c>
      <c r="AI1155">
        <v>339.06880000000001</v>
      </c>
      <c r="AJ1155">
        <v>343.63139999999999</v>
      </c>
      <c r="AK1155">
        <v>356.2636</v>
      </c>
      <c r="AL1155">
        <v>362.14499999999998</v>
      </c>
      <c r="AM1155">
        <v>354.84960000000001</v>
      </c>
      <c r="AN1155">
        <v>370.91039999999998</v>
      </c>
      <c r="AO1155">
        <v>359.91480000000001</v>
      </c>
      <c r="AP1155">
        <v>336.63560000000001</v>
      </c>
      <c r="AQ1155">
        <v>306.95839999999998</v>
      </c>
      <c r="AR1155">
        <v>229.5958</v>
      </c>
      <c r="AS1155">
        <v>194.54259999999999</v>
      </c>
      <c r="AT1155">
        <v>186.7012</v>
      </c>
      <c r="AU1155">
        <v>66.099999999999994</v>
      </c>
      <c r="AV1155">
        <v>62.2</v>
      </c>
      <c r="AW1155">
        <v>62</v>
      </c>
      <c r="AX1155">
        <v>61.8</v>
      </c>
      <c r="AY1155">
        <v>61.8</v>
      </c>
      <c r="AZ1155">
        <v>62.6</v>
      </c>
      <c r="BA1155">
        <v>62.8</v>
      </c>
      <c r="BB1155">
        <v>63.7</v>
      </c>
      <c r="BC1155">
        <v>64.900000000000006</v>
      </c>
      <c r="BD1155">
        <v>66.5</v>
      </c>
      <c r="BE1155">
        <v>68.900000000000006</v>
      </c>
      <c r="BF1155">
        <v>73.7</v>
      </c>
      <c r="BG1155">
        <v>77.8</v>
      </c>
      <c r="BH1155">
        <v>81.3</v>
      </c>
      <c r="BI1155">
        <v>85.2</v>
      </c>
      <c r="BJ1155">
        <v>88.2</v>
      </c>
      <c r="BK1155">
        <v>88.8</v>
      </c>
      <c r="BL1155">
        <v>90</v>
      </c>
      <c r="BM1155">
        <v>89.1</v>
      </c>
      <c r="BN1155">
        <v>86</v>
      </c>
      <c r="BO1155">
        <v>80.599999999999994</v>
      </c>
      <c r="BP1155">
        <v>75.400000000000006</v>
      </c>
      <c r="BQ1155">
        <v>72.400000000000006</v>
      </c>
      <c r="BR1155">
        <v>70.900000000000006</v>
      </c>
      <c r="BS1155">
        <v>-7.6967590000000001</v>
      </c>
      <c r="BT1155">
        <v>0.23670040000000001</v>
      </c>
      <c r="BU1155">
        <v>0.62863769999999997</v>
      </c>
      <c r="BV1155">
        <v>-3.45846E-2</v>
      </c>
      <c r="BW1155">
        <v>-2.801631</v>
      </c>
      <c r="BX1155">
        <v>-3.8607390000000001</v>
      </c>
      <c r="BY1155">
        <v>-3.9225029999999999</v>
      </c>
      <c r="BZ1155">
        <v>-8.4298629999999992</v>
      </c>
      <c r="CA1155">
        <v>3.169848</v>
      </c>
      <c r="CB1155">
        <v>15.03449</v>
      </c>
      <c r="CC1155">
        <v>15.809530000000001</v>
      </c>
      <c r="CD1155">
        <v>10.93501</v>
      </c>
      <c r="CE1155">
        <v>6.629766</v>
      </c>
      <c r="CF1155">
        <v>7.4941120000000003</v>
      </c>
      <c r="CG1155">
        <v>4.4525990000000002</v>
      </c>
      <c r="CH1155">
        <v>-2.4549789999999998</v>
      </c>
      <c r="CI1155">
        <v>-0.57536030000000005</v>
      </c>
      <c r="CJ1155">
        <v>-10.11186</v>
      </c>
      <c r="CK1155">
        <v>-20.2532</v>
      </c>
      <c r="CL1155">
        <v>-23.083559999999999</v>
      </c>
      <c r="CM1155">
        <v>-17.374199999999998</v>
      </c>
      <c r="CN1155">
        <v>-10.10993</v>
      </c>
      <c r="CO1155">
        <v>-12.963509999999999</v>
      </c>
      <c r="CP1155">
        <v>-5.9693670000000001</v>
      </c>
      <c r="CQ1155">
        <v>47.186489999999999</v>
      </c>
      <c r="CR1155">
        <v>3.7217630000000002</v>
      </c>
      <c r="CS1155">
        <v>2.6285829999999999</v>
      </c>
      <c r="CT1155">
        <v>2.7972269999999999</v>
      </c>
      <c r="CU1155">
        <v>1.920007</v>
      </c>
      <c r="CV1155">
        <v>3.6536900000000001</v>
      </c>
      <c r="CW1155">
        <v>3.91425</v>
      </c>
      <c r="CX1155">
        <v>15.7285</v>
      </c>
      <c r="CY1155">
        <v>13.925219999999999</v>
      </c>
      <c r="CZ1155">
        <v>19.361599999999999</v>
      </c>
      <c r="DA1155">
        <v>13.76413</v>
      </c>
      <c r="DB1155">
        <v>15.237299999999999</v>
      </c>
      <c r="DC1155">
        <v>60.249209999999998</v>
      </c>
      <c r="DD1155">
        <v>196.42169999999999</v>
      </c>
      <c r="DE1155">
        <v>211.83940000000001</v>
      </c>
      <c r="DF1155">
        <v>227.93780000000001</v>
      </c>
      <c r="DG1155">
        <v>191.005</v>
      </c>
      <c r="DH1155">
        <v>189.1891</v>
      </c>
      <c r="DI1155">
        <v>176.36269999999999</v>
      </c>
      <c r="DJ1155">
        <v>172.9845</v>
      </c>
      <c r="DK1155">
        <v>184.9599</v>
      </c>
      <c r="DL1155">
        <v>167.2285</v>
      </c>
      <c r="DM1155">
        <v>121.0829</v>
      </c>
      <c r="DN1155">
        <v>26.815930000000002</v>
      </c>
      <c r="DO1155">
        <v>19</v>
      </c>
      <c r="DP1155">
        <v>21</v>
      </c>
    </row>
    <row r="1156" spans="1:120" hidden="1" x14ac:dyDescent="0.25">
      <c r="A1156" t="str">
        <f t="shared" ref="A1156:A1219" si="18">C1156&amp;"_"&amp;K1156&amp;"_"&amp;IF(L1156="",O1156,L1156&amp;IF(LEFT(K1156,3)="All","",IF(R1156=1,"_Combined","_"&amp;M1156&amp;"-"&amp;N1156)))</f>
        <v>LCA-Greater Bay Area_Prescribed DA 1-4 (1PM-9PM)_44404_19-21</v>
      </c>
      <c r="B1156" t="s">
        <v>62</v>
      </c>
      <c r="C1156" t="s">
        <v>209</v>
      </c>
      <c r="D1156" t="s">
        <v>36</v>
      </c>
      <c r="E1156" t="s">
        <v>61</v>
      </c>
      <c r="F1156" t="s">
        <v>61</v>
      </c>
      <c r="G1156" t="s">
        <v>61</v>
      </c>
      <c r="H1156" t="s">
        <v>61</v>
      </c>
      <c r="I1156" t="s">
        <v>61</v>
      </c>
      <c r="J1156" t="s">
        <v>61</v>
      </c>
      <c r="K1156" t="s">
        <v>214</v>
      </c>
      <c r="L1156" s="18">
        <v>44404</v>
      </c>
      <c r="M1156">
        <v>19</v>
      </c>
      <c r="N1156">
        <v>21</v>
      </c>
      <c r="O1156" t="s">
        <v>258</v>
      </c>
      <c r="P1156">
        <v>7</v>
      </c>
      <c r="Q1156">
        <v>5</v>
      </c>
      <c r="R1156">
        <v>0</v>
      </c>
      <c r="S1156">
        <v>1</v>
      </c>
      <c r="T1156">
        <v>1</v>
      </c>
      <c r="U1156">
        <v>0</v>
      </c>
      <c r="V1156">
        <v>1</v>
      </c>
      <c r="W1156">
        <v>176.88579999999999</v>
      </c>
      <c r="X1156">
        <v>180.19399999999999</v>
      </c>
      <c r="Y1156">
        <v>176.86760000000001</v>
      </c>
      <c r="Z1156">
        <v>174.489</v>
      </c>
      <c r="AA1156">
        <v>176.1704</v>
      </c>
      <c r="AB1156">
        <v>176.16900000000001</v>
      </c>
      <c r="AC1156">
        <v>190.61279999999999</v>
      </c>
      <c r="AD1156">
        <v>214.886</v>
      </c>
      <c r="AE1156">
        <v>249.24619999999999</v>
      </c>
      <c r="AF1156">
        <v>260.50080000000003</v>
      </c>
      <c r="AG1156">
        <v>303.00760000000002</v>
      </c>
      <c r="AH1156">
        <v>320.19400000000002</v>
      </c>
      <c r="AI1156">
        <v>339.06880000000001</v>
      </c>
      <c r="AJ1156">
        <v>343.63139999999999</v>
      </c>
      <c r="AK1156">
        <v>356.2636</v>
      </c>
      <c r="AL1156">
        <v>362.14499999999998</v>
      </c>
      <c r="AM1156">
        <v>354.84960000000001</v>
      </c>
      <c r="AN1156">
        <v>370.91039999999998</v>
      </c>
      <c r="AO1156">
        <v>359.91480000000001</v>
      </c>
      <c r="AP1156">
        <v>336.63560000000001</v>
      </c>
      <c r="AQ1156">
        <v>306.95839999999998</v>
      </c>
      <c r="AR1156">
        <v>229.5958</v>
      </c>
      <c r="AS1156">
        <v>194.54259999999999</v>
      </c>
      <c r="AT1156">
        <v>186.7012</v>
      </c>
      <c r="AU1156">
        <v>66.099999999999994</v>
      </c>
      <c r="AV1156">
        <v>62.2</v>
      </c>
      <c r="AW1156">
        <v>62</v>
      </c>
      <c r="AX1156">
        <v>61.8</v>
      </c>
      <c r="AY1156">
        <v>61.8</v>
      </c>
      <c r="AZ1156">
        <v>62.6</v>
      </c>
      <c r="BA1156">
        <v>62.8</v>
      </c>
      <c r="BB1156">
        <v>63.7</v>
      </c>
      <c r="BC1156">
        <v>64.900000000000006</v>
      </c>
      <c r="BD1156">
        <v>66.5</v>
      </c>
      <c r="BE1156">
        <v>68.900000000000006</v>
      </c>
      <c r="BF1156">
        <v>73.7</v>
      </c>
      <c r="BG1156">
        <v>77.8</v>
      </c>
      <c r="BH1156">
        <v>81.3</v>
      </c>
      <c r="BI1156">
        <v>85.2</v>
      </c>
      <c r="BJ1156">
        <v>88.2</v>
      </c>
      <c r="BK1156">
        <v>88.8</v>
      </c>
      <c r="BL1156">
        <v>90</v>
      </c>
      <c r="BM1156">
        <v>89.1</v>
      </c>
      <c r="BN1156">
        <v>86</v>
      </c>
      <c r="BO1156">
        <v>80.599999999999994</v>
      </c>
      <c r="BP1156">
        <v>75.400000000000006</v>
      </c>
      <c r="BQ1156">
        <v>72.400000000000006</v>
      </c>
      <c r="BR1156">
        <v>70.900000000000006</v>
      </c>
      <c r="BS1156">
        <v>-7.6967590000000001</v>
      </c>
      <c r="BT1156">
        <v>0.23670040000000001</v>
      </c>
      <c r="BU1156">
        <v>0.62863769999999997</v>
      </c>
      <c r="BV1156">
        <v>-3.45846E-2</v>
      </c>
      <c r="BW1156">
        <v>-2.801631</v>
      </c>
      <c r="BX1156">
        <v>-3.8607390000000001</v>
      </c>
      <c r="BY1156">
        <v>-3.9225029999999999</v>
      </c>
      <c r="BZ1156">
        <v>-8.4298629999999992</v>
      </c>
      <c r="CA1156">
        <v>3.169848</v>
      </c>
      <c r="CB1156">
        <v>15.03449</v>
      </c>
      <c r="CC1156">
        <v>15.809530000000001</v>
      </c>
      <c r="CD1156">
        <v>10.93501</v>
      </c>
      <c r="CE1156">
        <v>6.629766</v>
      </c>
      <c r="CF1156">
        <v>7.4941120000000003</v>
      </c>
      <c r="CG1156">
        <v>4.4525990000000002</v>
      </c>
      <c r="CH1156">
        <v>-2.4549789999999998</v>
      </c>
      <c r="CI1156">
        <v>-0.57536030000000005</v>
      </c>
      <c r="CJ1156">
        <v>-10.11186</v>
      </c>
      <c r="CK1156">
        <v>-20.2532</v>
      </c>
      <c r="CL1156">
        <v>-23.083559999999999</v>
      </c>
      <c r="CM1156">
        <v>-17.374199999999998</v>
      </c>
      <c r="CN1156">
        <v>-10.10993</v>
      </c>
      <c r="CO1156">
        <v>-12.963509999999999</v>
      </c>
      <c r="CP1156">
        <v>-5.9693670000000001</v>
      </c>
      <c r="CQ1156">
        <v>47.186489999999999</v>
      </c>
      <c r="CR1156">
        <v>3.7217630000000002</v>
      </c>
      <c r="CS1156">
        <v>2.6285829999999999</v>
      </c>
      <c r="CT1156">
        <v>2.7972269999999999</v>
      </c>
      <c r="CU1156">
        <v>1.920007</v>
      </c>
      <c r="CV1156">
        <v>3.6536900000000001</v>
      </c>
      <c r="CW1156">
        <v>3.91425</v>
      </c>
      <c r="CX1156">
        <v>15.7285</v>
      </c>
      <c r="CY1156">
        <v>13.925219999999999</v>
      </c>
      <c r="CZ1156">
        <v>19.361599999999999</v>
      </c>
      <c r="DA1156">
        <v>13.76413</v>
      </c>
      <c r="DB1156">
        <v>15.237299999999999</v>
      </c>
      <c r="DC1156">
        <v>60.249209999999998</v>
      </c>
      <c r="DD1156">
        <v>196.42169999999999</v>
      </c>
      <c r="DE1156">
        <v>211.83940000000001</v>
      </c>
      <c r="DF1156">
        <v>227.93780000000001</v>
      </c>
      <c r="DG1156">
        <v>191.005</v>
      </c>
      <c r="DH1156">
        <v>189.1891</v>
      </c>
      <c r="DI1156">
        <v>176.36269999999999</v>
      </c>
      <c r="DJ1156">
        <v>172.9845</v>
      </c>
      <c r="DK1156">
        <v>184.9599</v>
      </c>
      <c r="DL1156">
        <v>167.2285</v>
      </c>
      <c r="DM1156">
        <v>121.0829</v>
      </c>
      <c r="DN1156">
        <v>26.815930000000002</v>
      </c>
      <c r="DO1156">
        <v>19</v>
      </c>
      <c r="DP1156">
        <v>21</v>
      </c>
    </row>
    <row r="1157" spans="1:120" hidden="1" x14ac:dyDescent="0.25">
      <c r="A1157" t="str">
        <f t="shared" si="18"/>
        <v>Size_Grp-200 kW and above_Prescribed DA 1-4 (1PM-9PM)_44404_19-21</v>
      </c>
      <c r="B1157" t="s">
        <v>62</v>
      </c>
      <c r="C1157" t="s">
        <v>207</v>
      </c>
      <c r="D1157" t="s">
        <v>61</v>
      </c>
      <c r="E1157" t="s">
        <v>61</v>
      </c>
      <c r="F1157" t="s">
        <v>61</v>
      </c>
      <c r="G1157" t="s">
        <v>61</v>
      </c>
      <c r="H1157" t="s">
        <v>61</v>
      </c>
      <c r="I1157" t="s">
        <v>61</v>
      </c>
      <c r="J1157" t="s">
        <v>102</v>
      </c>
      <c r="K1157" t="s">
        <v>214</v>
      </c>
      <c r="L1157" s="18">
        <v>44404</v>
      </c>
      <c r="M1157">
        <v>19</v>
      </c>
      <c r="N1157">
        <v>21</v>
      </c>
      <c r="O1157" t="s">
        <v>258</v>
      </c>
      <c r="P1157">
        <v>2</v>
      </c>
      <c r="Q1157">
        <v>0</v>
      </c>
      <c r="R1157">
        <v>0</v>
      </c>
      <c r="S1157">
        <v>0</v>
      </c>
      <c r="T1157">
        <v>1</v>
      </c>
      <c r="U1157">
        <v>0</v>
      </c>
      <c r="V1157">
        <v>1</v>
      </c>
      <c r="DO1157">
        <v>19</v>
      </c>
      <c r="DP1157">
        <v>21</v>
      </c>
    </row>
    <row r="1158" spans="1:120" hidden="1" x14ac:dyDescent="0.25">
      <c r="A1158" t="str">
        <f t="shared" si="18"/>
        <v>Aggregator-Blue Zone Resources, LLC_Prescribed DA 1-4 (1PM-9PM)_44404_19-21</v>
      </c>
      <c r="B1158" t="s">
        <v>62</v>
      </c>
      <c r="C1158" t="s">
        <v>261</v>
      </c>
      <c r="D1158" t="s">
        <v>61</v>
      </c>
      <c r="E1158" t="s">
        <v>61</v>
      </c>
      <c r="F1158" t="s">
        <v>262</v>
      </c>
      <c r="G1158" t="s">
        <v>61</v>
      </c>
      <c r="H1158" t="s">
        <v>61</v>
      </c>
      <c r="I1158" t="s">
        <v>61</v>
      </c>
      <c r="J1158" t="s">
        <v>61</v>
      </c>
      <c r="K1158" t="s">
        <v>214</v>
      </c>
      <c r="L1158" s="18">
        <v>44404</v>
      </c>
      <c r="M1158">
        <v>19</v>
      </c>
      <c r="N1158">
        <v>21</v>
      </c>
      <c r="O1158" t="s">
        <v>258</v>
      </c>
      <c r="P1158">
        <v>3</v>
      </c>
      <c r="Q1158">
        <v>1</v>
      </c>
      <c r="R1158">
        <v>0</v>
      </c>
      <c r="S1158">
        <v>0</v>
      </c>
      <c r="T1158">
        <v>1</v>
      </c>
      <c r="U1158">
        <v>0</v>
      </c>
      <c r="V1158">
        <v>1</v>
      </c>
      <c r="W1158">
        <v>342.24</v>
      </c>
      <c r="X1158">
        <v>348.96</v>
      </c>
      <c r="Y1158">
        <v>342</v>
      </c>
      <c r="Z1158">
        <v>336.96</v>
      </c>
      <c r="AA1158">
        <v>340.56</v>
      </c>
      <c r="AB1158">
        <v>340.8</v>
      </c>
      <c r="AC1158">
        <v>371.52</v>
      </c>
      <c r="AD1158">
        <v>388.8</v>
      </c>
      <c r="AE1158">
        <v>405.6</v>
      </c>
      <c r="AF1158">
        <v>414</v>
      </c>
      <c r="AG1158">
        <v>427.44</v>
      </c>
      <c r="AH1158">
        <v>448.32</v>
      </c>
      <c r="AI1158">
        <v>464.4</v>
      </c>
      <c r="AJ1158">
        <v>467.28</v>
      </c>
      <c r="AK1158">
        <v>479.52</v>
      </c>
      <c r="AL1158">
        <v>476.64</v>
      </c>
      <c r="AM1158">
        <v>464.88</v>
      </c>
      <c r="AN1158">
        <v>474.96</v>
      </c>
      <c r="AO1158">
        <v>463.2</v>
      </c>
      <c r="AP1158">
        <v>437.28</v>
      </c>
      <c r="AQ1158">
        <v>436.32</v>
      </c>
      <c r="AR1158">
        <v>411.84</v>
      </c>
      <c r="AS1158">
        <v>379.92</v>
      </c>
      <c r="AT1158">
        <v>363.36</v>
      </c>
      <c r="AU1158">
        <v>62.5</v>
      </c>
      <c r="AV1158">
        <v>61</v>
      </c>
      <c r="AW1158">
        <v>60.5</v>
      </c>
      <c r="AX1158">
        <v>60</v>
      </c>
      <c r="AY1158">
        <v>60</v>
      </c>
      <c r="AZ1158">
        <v>60.5</v>
      </c>
      <c r="BA1158">
        <v>61</v>
      </c>
      <c r="BB1158">
        <v>62.5</v>
      </c>
      <c r="BC1158">
        <v>64</v>
      </c>
      <c r="BD1158">
        <v>65</v>
      </c>
      <c r="BE1158">
        <v>68</v>
      </c>
      <c r="BF1158">
        <v>71</v>
      </c>
      <c r="BG1158">
        <v>74.5</v>
      </c>
      <c r="BH1158">
        <v>76.5</v>
      </c>
      <c r="BI1158">
        <v>78</v>
      </c>
      <c r="BJ1158">
        <v>79.5</v>
      </c>
      <c r="BK1158">
        <v>79.5</v>
      </c>
      <c r="BL1158">
        <v>79.5</v>
      </c>
      <c r="BM1158">
        <v>78</v>
      </c>
      <c r="BN1158">
        <v>74</v>
      </c>
      <c r="BO1158">
        <v>69.5</v>
      </c>
      <c r="BP1158">
        <v>65.5</v>
      </c>
      <c r="BQ1158">
        <v>64</v>
      </c>
      <c r="BR1158">
        <v>64</v>
      </c>
      <c r="BS1158">
        <v>-15.817539999999999</v>
      </c>
      <c r="BT1158">
        <v>0.1127701</v>
      </c>
      <c r="BU1158">
        <v>0.96478269999999999</v>
      </c>
      <c r="BV1158">
        <v>-0.25231930000000002</v>
      </c>
      <c r="BW1158">
        <v>-6.0133900000000002</v>
      </c>
      <c r="BX1158">
        <v>-7.4392550000000002</v>
      </c>
      <c r="BY1158">
        <v>-9.0219500000000004</v>
      </c>
      <c r="BZ1158">
        <v>-5.1210709999999997</v>
      </c>
      <c r="CA1158">
        <v>5.5954280000000001</v>
      </c>
      <c r="CB1158">
        <v>21.414000000000001</v>
      </c>
      <c r="CC1158">
        <v>26.60463</v>
      </c>
      <c r="CD1158">
        <v>15.90536</v>
      </c>
      <c r="CE1158">
        <v>9.1638339999999996</v>
      </c>
      <c r="CF1158">
        <v>14.56114</v>
      </c>
      <c r="CG1158">
        <v>10.6853</v>
      </c>
      <c r="CH1158">
        <v>0.2806091</v>
      </c>
      <c r="CI1158">
        <v>2.1156009999999998</v>
      </c>
      <c r="CJ1158">
        <v>-4.8951419999999999</v>
      </c>
      <c r="CK1158">
        <v>-23.945799999999998</v>
      </c>
      <c r="CL1158">
        <v>-38.066989999999997</v>
      </c>
      <c r="CM1158">
        <v>-36.469050000000003</v>
      </c>
      <c r="CN1158">
        <v>-29.55171</v>
      </c>
      <c r="CO1158">
        <v>-30.717749999999999</v>
      </c>
      <c r="CP1158">
        <v>-12.72217</v>
      </c>
      <c r="CQ1158">
        <v>214.9316</v>
      </c>
      <c r="CR1158">
        <v>15.262650000000001</v>
      </c>
      <c r="CS1158">
        <v>10.385870000000001</v>
      </c>
      <c r="CT1158">
        <v>11.07372</v>
      </c>
      <c r="CU1158">
        <v>7.0219670000000001</v>
      </c>
      <c r="CV1158">
        <v>12.288069999999999</v>
      </c>
      <c r="CW1158">
        <v>11.4762</v>
      </c>
      <c r="CX1158">
        <v>24.66723</v>
      </c>
      <c r="CY1158">
        <v>16.262029999999999</v>
      </c>
      <c r="CZ1158">
        <v>52.783259999999999</v>
      </c>
      <c r="DA1158">
        <v>38.209409999999998</v>
      </c>
      <c r="DB1158">
        <v>52.470219999999998</v>
      </c>
      <c r="DC1158">
        <v>257.67689999999999</v>
      </c>
      <c r="DD1158">
        <v>884.18700000000001</v>
      </c>
      <c r="DE1158">
        <v>932.48860000000002</v>
      </c>
      <c r="DF1158">
        <v>1030.4939999999999</v>
      </c>
      <c r="DG1158">
        <v>851.89760000000001</v>
      </c>
      <c r="DH1158">
        <v>831.42819999999995</v>
      </c>
      <c r="DI1158">
        <v>763.07180000000005</v>
      </c>
      <c r="DJ1158">
        <v>684.94839999999999</v>
      </c>
      <c r="DK1158">
        <v>671.27110000000005</v>
      </c>
      <c r="DL1158">
        <v>569.88980000000004</v>
      </c>
      <c r="DM1158">
        <v>543.76679999999999</v>
      </c>
      <c r="DN1158">
        <v>121.11790000000001</v>
      </c>
      <c r="DO1158">
        <v>19</v>
      </c>
      <c r="DP1158">
        <v>21</v>
      </c>
    </row>
    <row r="1159" spans="1:120" hidden="1" x14ac:dyDescent="0.25">
      <c r="A1159" t="str">
        <f t="shared" si="18"/>
        <v>Industry_Type-1. Agriculture, Mining &amp; Construction_Prescribed DA 1-4 (1PM-9PM)_44404_19-21</v>
      </c>
      <c r="B1159" t="s">
        <v>62</v>
      </c>
      <c r="C1159" t="s">
        <v>211</v>
      </c>
      <c r="D1159" t="s">
        <v>61</v>
      </c>
      <c r="E1159" t="s">
        <v>61</v>
      </c>
      <c r="F1159" t="s">
        <v>61</v>
      </c>
      <c r="G1159" t="s">
        <v>30</v>
      </c>
      <c r="H1159" t="s">
        <v>61</v>
      </c>
      <c r="I1159" t="s">
        <v>61</v>
      </c>
      <c r="J1159" t="s">
        <v>61</v>
      </c>
      <c r="K1159" t="s">
        <v>214</v>
      </c>
      <c r="L1159" s="18">
        <v>44404</v>
      </c>
      <c r="M1159">
        <v>19</v>
      </c>
      <c r="N1159">
        <v>21</v>
      </c>
      <c r="O1159" t="s">
        <v>258</v>
      </c>
      <c r="P1159">
        <v>2</v>
      </c>
      <c r="Q1159">
        <v>0</v>
      </c>
      <c r="R1159">
        <v>0</v>
      </c>
      <c r="S1159">
        <v>0</v>
      </c>
      <c r="T1159">
        <v>1</v>
      </c>
      <c r="U1159">
        <v>0</v>
      </c>
      <c r="V1159">
        <v>1</v>
      </c>
      <c r="DO1159">
        <v>19</v>
      </c>
      <c r="DP1159">
        <v>21</v>
      </c>
    </row>
    <row r="1160" spans="1:120" hidden="1" x14ac:dyDescent="0.25">
      <c r="A1160" t="str">
        <f t="shared" si="18"/>
        <v>sublap_id-SLAP_PGEB_Prescribed DA 1-4 (1PM-9PM)_44404_19-21</v>
      </c>
      <c r="B1160" t="s">
        <v>62</v>
      </c>
      <c r="C1160" t="s">
        <v>287</v>
      </c>
      <c r="D1160" t="s">
        <v>61</v>
      </c>
      <c r="E1160" t="s">
        <v>288</v>
      </c>
      <c r="F1160" t="s">
        <v>61</v>
      </c>
      <c r="G1160" t="s">
        <v>61</v>
      </c>
      <c r="H1160" t="s">
        <v>61</v>
      </c>
      <c r="I1160" t="s">
        <v>61</v>
      </c>
      <c r="J1160" t="s">
        <v>61</v>
      </c>
      <c r="K1160" t="s">
        <v>214</v>
      </c>
      <c r="L1160" s="18">
        <v>44404</v>
      </c>
      <c r="M1160">
        <v>19</v>
      </c>
      <c r="N1160">
        <v>21</v>
      </c>
      <c r="O1160" t="s">
        <v>258</v>
      </c>
      <c r="P1160">
        <v>7</v>
      </c>
      <c r="Q1160">
        <v>5</v>
      </c>
      <c r="R1160">
        <v>0</v>
      </c>
      <c r="S1160">
        <v>1</v>
      </c>
      <c r="T1160">
        <v>1</v>
      </c>
      <c r="U1160">
        <v>0</v>
      </c>
      <c r="V1160">
        <v>1</v>
      </c>
      <c r="W1160">
        <v>176.88579999999999</v>
      </c>
      <c r="X1160">
        <v>180.19399999999999</v>
      </c>
      <c r="Y1160">
        <v>176.86760000000001</v>
      </c>
      <c r="Z1160">
        <v>174.489</v>
      </c>
      <c r="AA1160">
        <v>176.1704</v>
      </c>
      <c r="AB1160">
        <v>176.16900000000001</v>
      </c>
      <c r="AC1160">
        <v>190.61279999999999</v>
      </c>
      <c r="AD1160">
        <v>214.886</v>
      </c>
      <c r="AE1160">
        <v>249.24619999999999</v>
      </c>
      <c r="AF1160">
        <v>260.50080000000003</v>
      </c>
      <c r="AG1160">
        <v>303.00760000000002</v>
      </c>
      <c r="AH1160">
        <v>320.19400000000002</v>
      </c>
      <c r="AI1160">
        <v>339.06880000000001</v>
      </c>
      <c r="AJ1160">
        <v>343.63139999999999</v>
      </c>
      <c r="AK1160">
        <v>356.2636</v>
      </c>
      <c r="AL1160">
        <v>362.14499999999998</v>
      </c>
      <c r="AM1160">
        <v>354.84960000000001</v>
      </c>
      <c r="AN1160">
        <v>370.91039999999998</v>
      </c>
      <c r="AO1160">
        <v>359.91480000000001</v>
      </c>
      <c r="AP1160">
        <v>336.63560000000001</v>
      </c>
      <c r="AQ1160">
        <v>306.95839999999998</v>
      </c>
      <c r="AR1160">
        <v>229.5958</v>
      </c>
      <c r="AS1160">
        <v>194.54259999999999</v>
      </c>
      <c r="AT1160">
        <v>186.7012</v>
      </c>
      <c r="AU1160">
        <v>66.099999999999994</v>
      </c>
      <c r="AV1160">
        <v>62.2</v>
      </c>
      <c r="AW1160">
        <v>62</v>
      </c>
      <c r="AX1160">
        <v>61.8</v>
      </c>
      <c r="AY1160">
        <v>61.8</v>
      </c>
      <c r="AZ1160">
        <v>62.6</v>
      </c>
      <c r="BA1160">
        <v>62.8</v>
      </c>
      <c r="BB1160">
        <v>63.7</v>
      </c>
      <c r="BC1160">
        <v>64.900000000000006</v>
      </c>
      <c r="BD1160">
        <v>66.5</v>
      </c>
      <c r="BE1160">
        <v>68.900000000000006</v>
      </c>
      <c r="BF1160">
        <v>73.7</v>
      </c>
      <c r="BG1160">
        <v>77.8</v>
      </c>
      <c r="BH1160">
        <v>81.3</v>
      </c>
      <c r="BI1160">
        <v>85.2</v>
      </c>
      <c r="BJ1160">
        <v>88.2</v>
      </c>
      <c r="BK1160">
        <v>88.8</v>
      </c>
      <c r="BL1160">
        <v>90</v>
      </c>
      <c r="BM1160">
        <v>89.1</v>
      </c>
      <c r="BN1160">
        <v>86</v>
      </c>
      <c r="BO1160">
        <v>80.599999999999994</v>
      </c>
      <c r="BP1160">
        <v>75.400000000000006</v>
      </c>
      <c r="BQ1160">
        <v>72.400000000000006</v>
      </c>
      <c r="BR1160">
        <v>70.900000000000006</v>
      </c>
      <c r="BS1160">
        <v>-7.6967590000000001</v>
      </c>
      <c r="BT1160">
        <v>0.23670040000000001</v>
      </c>
      <c r="BU1160">
        <v>0.62863769999999997</v>
      </c>
      <c r="BV1160">
        <v>-3.45846E-2</v>
      </c>
      <c r="BW1160">
        <v>-2.801631</v>
      </c>
      <c r="BX1160">
        <v>-3.8607390000000001</v>
      </c>
      <c r="BY1160">
        <v>-3.9225029999999999</v>
      </c>
      <c r="BZ1160">
        <v>-8.4298629999999992</v>
      </c>
      <c r="CA1160">
        <v>3.169848</v>
      </c>
      <c r="CB1160">
        <v>15.03449</v>
      </c>
      <c r="CC1160">
        <v>15.809530000000001</v>
      </c>
      <c r="CD1160">
        <v>10.93501</v>
      </c>
      <c r="CE1160">
        <v>6.629766</v>
      </c>
      <c r="CF1160">
        <v>7.4941120000000003</v>
      </c>
      <c r="CG1160">
        <v>4.4525990000000002</v>
      </c>
      <c r="CH1160">
        <v>-2.4549789999999998</v>
      </c>
      <c r="CI1160">
        <v>-0.57536030000000005</v>
      </c>
      <c r="CJ1160">
        <v>-10.11186</v>
      </c>
      <c r="CK1160">
        <v>-20.2532</v>
      </c>
      <c r="CL1160">
        <v>-23.083559999999999</v>
      </c>
      <c r="CM1160">
        <v>-17.374199999999998</v>
      </c>
      <c r="CN1160">
        <v>-10.10993</v>
      </c>
      <c r="CO1160">
        <v>-12.963509999999999</v>
      </c>
      <c r="CP1160">
        <v>-5.9693670000000001</v>
      </c>
      <c r="CQ1160">
        <v>47.186489999999999</v>
      </c>
      <c r="CR1160">
        <v>3.7217630000000002</v>
      </c>
      <c r="CS1160">
        <v>2.6285829999999999</v>
      </c>
      <c r="CT1160">
        <v>2.7972269999999999</v>
      </c>
      <c r="CU1160">
        <v>1.920007</v>
      </c>
      <c r="CV1160">
        <v>3.6536900000000001</v>
      </c>
      <c r="CW1160">
        <v>3.91425</v>
      </c>
      <c r="CX1160">
        <v>15.7285</v>
      </c>
      <c r="CY1160">
        <v>13.925219999999999</v>
      </c>
      <c r="CZ1160">
        <v>19.361599999999999</v>
      </c>
      <c r="DA1160">
        <v>13.76413</v>
      </c>
      <c r="DB1160">
        <v>15.237299999999999</v>
      </c>
      <c r="DC1160">
        <v>60.249209999999998</v>
      </c>
      <c r="DD1160">
        <v>196.42169999999999</v>
      </c>
      <c r="DE1160">
        <v>211.83940000000001</v>
      </c>
      <c r="DF1160">
        <v>227.93780000000001</v>
      </c>
      <c r="DG1160">
        <v>191.005</v>
      </c>
      <c r="DH1160">
        <v>189.1891</v>
      </c>
      <c r="DI1160">
        <v>176.36269999999999</v>
      </c>
      <c r="DJ1160">
        <v>172.9845</v>
      </c>
      <c r="DK1160">
        <v>184.9599</v>
      </c>
      <c r="DL1160">
        <v>167.2285</v>
      </c>
      <c r="DM1160">
        <v>121.0829</v>
      </c>
      <c r="DN1160">
        <v>26.815930000000002</v>
      </c>
      <c r="DO1160">
        <v>19</v>
      </c>
      <c r="DP1160">
        <v>21</v>
      </c>
    </row>
    <row r="1161" spans="1:120" hidden="1" x14ac:dyDescent="0.25">
      <c r="A1161" t="str">
        <f t="shared" si="18"/>
        <v>sublap_id-SLAP_PGKN_All CBP_44405</v>
      </c>
      <c r="B1161" t="s">
        <v>62</v>
      </c>
      <c r="C1161" t="s">
        <v>279</v>
      </c>
      <c r="D1161" t="s">
        <v>61</v>
      </c>
      <c r="E1161" t="s">
        <v>280</v>
      </c>
      <c r="F1161" t="s">
        <v>61</v>
      </c>
      <c r="G1161" t="s">
        <v>61</v>
      </c>
      <c r="H1161" t="s">
        <v>61</v>
      </c>
      <c r="I1161" t="s">
        <v>61</v>
      </c>
      <c r="J1161" t="s">
        <v>61</v>
      </c>
      <c r="K1161" t="s">
        <v>197</v>
      </c>
      <c r="L1161" s="18">
        <v>44405</v>
      </c>
      <c r="M1161">
        <v>20</v>
      </c>
      <c r="N1161">
        <v>20</v>
      </c>
      <c r="O1161" t="s">
        <v>258</v>
      </c>
      <c r="P1161">
        <v>19</v>
      </c>
      <c r="Q1161">
        <v>19</v>
      </c>
      <c r="R1161">
        <v>0</v>
      </c>
      <c r="S1161">
        <v>0</v>
      </c>
      <c r="T1161">
        <v>0</v>
      </c>
      <c r="U1161">
        <v>0</v>
      </c>
      <c r="V1161">
        <v>0</v>
      </c>
      <c r="W1161">
        <v>238.83099999999999</v>
      </c>
      <c r="X1161">
        <v>334.31700000000001</v>
      </c>
      <c r="Y1161">
        <v>342.70699999999999</v>
      </c>
      <c r="Z1161">
        <v>338.17200000000003</v>
      </c>
      <c r="AA1161">
        <v>307.57799999999997</v>
      </c>
      <c r="AB1161">
        <v>417.41</v>
      </c>
      <c r="AC1161">
        <v>413.54899999999998</v>
      </c>
      <c r="AD1161">
        <v>766.98099999999999</v>
      </c>
      <c r="AE1161">
        <v>822.62699999999995</v>
      </c>
      <c r="AF1161">
        <v>928.72</v>
      </c>
      <c r="AG1161">
        <v>1013.0170000000001</v>
      </c>
      <c r="AH1161">
        <v>1050.201</v>
      </c>
      <c r="AI1161">
        <v>1110.164</v>
      </c>
      <c r="AJ1161">
        <v>1135.693</v>
      </c>
      <c r="AK1161">
        <v>1161.0519999999999</v>
      </c>
      <c r="AL1161">
        <v>1199.867</v>
      </c>
      <c r="AM1161">
        <v>1193.3330000000001</v>
      </c>
      <c r="AN1161">
        <v>1255.394</v>
      </c>
      <c r="AO1161">
        <v>1197.5450000000001</v>
      </c>
      <c r="AP1161">
        <v>718.63300000000004</v>
      </c>
      <c r="AQ1161">
        <v>1027.3330000000001</v>
      </c>
      <c r="AR1161">
        <v>585.44500000000005</v>
      </c>
      <c r="AS1161">
        <v>334.29399999999998</v>
      </c>
      <c r="AT1161">
        <v>272.72899999999998</v>
      </c>
      <c r="AU1161">
        <v>87</v>
      </c>
      <c r="AV1161">
        <v>84.5</v>
      </c>
      <c r="AW1161">
        <v>83</v>
      </c>
      <c r="AX1161">
        <v>82</v>
      </c>
      <c r="AY1161">
        <v>80.5</v>
      </c>
      <c r="AZ1161">
        <v>80</v>
      </c>
      <c r="BA1161">
        <v>78.5</v>
      </c>
      <c r="BB1161">
        <v>78.5</v>
      </c>
      <c r="BC1161">
        <v>81</v>
      </c>
      <c r="BD1161">
        <v>84</v>
      </c>
      <c r="BE1161">
        <v>86.5</v>
      </c>
      <c r="BF1161">
        <v>88.5</v>
      </c>
      <c r="BG1161">
        <v>91.5</v>
      </c>
      <c r="BH1161">
        <v>93.5</v>
      </c>
      <c r="BI1161">
        <v>96.5</v>
      </c>
      <c r="BJ1161">
        <v>98.5</v>
      </c>
      <c r="BK1161">
        <v>100</v>
      </c>
      <c r="BL1161">
        <v>101</v>
      </c>
      <c r="BM1161">
        <v>102</v>
      </c>
      <c r="BN1161">
        <v>100.5</v>
      </c>
      <c r="BO1161">
        <v>98.5</v>
      </c>
      <c r="BP1161">
        <v>96.5</v>
      </c>
      <c r="BQ1161">
        <v>93.5</v>
      </c>
      <c r="BR1161">
        <v>90.5</v>
      </c>
      <c r="BS1161">
        <v>6.1724819999999996</v>
      </c>
      <c r="BT1161">
        <v>-4.2554360000000004</v>
      </c>
      <c r="BU1161">
        <v>0.4060704</v>
      </c>
      <c r="BV1161">
        <v>3.227328</v>
      </c>
      <c r="BW1161">
        <v>3.2108729999999999</v>
      </c>
      <c r="BX1161">
        <v>-23.411670000000001</v>
      </c>
      <c r="BY1161">
        <v>-92.050759999999997</v>
      </c>
      <c r="BZ1161">
        <v>20.489439999999998</v>
      </c>
      <c r="CA1161">
        <v>40.3157</v>
      </c>
      <c r="CB1161">
        <v>25.70121</v>
      </c>
      <c r="CC1161">
        <v>21.921019999999999</v>
      </c>
      <c r="CD1161">
        <v>4.5618660000000002</v>
      </c>
      <c r="CE1161">
        <v>0.1166229</v>
      </c>
      <c r="CF1161">
        <v>3.845469</v>
      </c>
      <c r="CG1161">
        <v>18.352060000000002</v>
      </c>
      <c r="CH1161">
        <v>24.892969999999998</v>
      </c>
      <c r="CI1161">
        <v>14.06184</v>
      </c>
      <c r="CJ1161">
        <v>-15.24053</v>
      </c>
      <c r="CK1161">
        <v>13.89878</v>
      </c>
      <c r="CL1161">
        <v>238.00470000000001</v>
      </c>
      <c r="CM1161">
        <v>-5.6877420000000001</v>
      </c>
      <c r="CN1161">
        <v>-20.37331</v>
      </c>
      <c r="CO1161">
        <v>-6.8465639999999999</v>
      </c>
      <c r="CP1161">
        <v>0.50915029999999994</v>
      </c>
      <c r="CQ1161">
        <v>232.8314</v>
      </c>
      <c r="CR1161">
        <v>284.11770000000001</v>
      </c>
      <c r="CS1161">
        <v>235.78909999999999</v>
      </c>
      <c r="CT1161">
        <v>208.7441</v>
      </c>
      <c r="CU1161">
        <v>147.52539999999999</v>
      </c>
      <c r="CV1161">
        <v>245.7808</v>
      </c>
      <c r="CW1161">
        <v>1057.645</v>
      </c>
      <c r="CX1161">
        <v>406.33629999999999</v>
      </c>
      <c r="CY1161">
        <v>299.22739999999999</v>
      </c>
      <c r="CZ1161">
        <v>239.31010000000001</v>
      </c>
      <c r="DA1161">
        <v>272.83199999999999</v>
      </c>
      <c r="DB1161">
        <v>233.2457</v>
      </c>
      <c r="DC1161">
        <v>213.96100000000001</v>
      </c>
      <c r="DD1161">
        <v>273.91770000000002</v>
      </c>
      <c r="DE1161">
        <v>268.95780000000002</v>
      </c>
      <c r="DF1161">
        <v>190.47630000000001</v>
      </c>
      <c r="DG1161">
        <v>198.90270000000001</v>
      </c>
      <c r="DH1161">
        <v>293.72140000000002</v>
      </c>
      <c r="DI1161">
        <v>279.78129999999999</v>
      </c>
      <c r="DJ1161">
        <v>1177.6769999999999</v>
      </c>
      <c r="DK1161">
        <v>3993.12</v>
      </c>
      <c r="DL1161">
        <v>2560.328</v>
      </c>
      <c r="DM1161">
        <v>145.10390000000001</v>
      </c>
      <c r="DN1161">
        <v>45.146140000000003</v>
      </c>
      <c r="DO1161">
        <v>20</v>
      </c>
      <c r="DP1161">
        <v>20</v>
      </c>
    </row>
    <row r="1162" spans="1:120" hidden="1" x14ac:dyDescent="0.25">
      <c r="A1162" t="str">
        <f t="shared" si="18"/>
        <v>sublap_id-SLAP_PGSF_All CBP_44405</v>
      </c>
      <c r="B1162" t="s">
        <v>62</v>
      </c>
      <c r="C1162" t="s">
        <v>297</v>
      </c>
      <c r="D1162" t="s">
        <v>61</v>
      </c>
      <c r="E1162" t="s">
        <v>298</v>
      </c>
      <c r="F1162" t="s">
        <v>61</v>
      </c>
      <c r="G1162" t="s">
        <v>61</v>
      </c>
      <c r="H1162" t="s">
        <v>61</v>
      </c>
      <c r="I1162" t="s">
        <v>61</v>
      </c>
      <c r="J1162" t="s">
        <v>61</v>
      </c>
      <c r="K1162" t="s">
        <v>197</v>
      </c>
      <c r="L1162" s="18">
        <v>44405</v>
      </c>
      <c r="M1162">
        <v>20</v>
      </c>
      <c r="N1162">
        <v>20</v>
      </c>
      <c r="O1162" t="s">
        <v>258</v>
      </c>
      <c r="P1162">
        <v>20</v>
      </c>
      <c r="Q1162">
        <v>20</v>
      </c>
      <c r="R1162">
        <v>0</v>
      </c>
      <c r="S1162">
        <v>0</v>
      </c>
      <c r="T1162">
        <v>0</v>
      </c>
      <c r="U1162">
        <v>0</v>
      </c>
      <c r="V1162">
        <v>0</v>
      </c>
      <c r="W1162">
        <v>3883.145</v>
      </c>
      <c r="X1162">
        <v>3986.9920000000002</v>
      </c>
      <c r="Y1162">
        <v>4018.0540000000001</v>
      </c>
      <c r="Z1162">
        <v>3935.8249999999998</v>
      </c>
      <c r="AA1162">
        <v>3970.0160000000001</v>
      </c>
      <c r="AB1162">
        <v>4163.0690000000004</v>
      </c>
      <c r="AC1162">
        <v>4420.9350000000004</v>
      </c>
      <c r="AD1162">
        <v>4908.5010000000002</v>
      </c>
      <c r="AE1162">
        <v>5619.9530000000004</v>
      </c>
      <c r="AF1162">
        <v>6318.95</v>
      </c>
      <c r="AG1162">
        <v>6878.7460000000001</v>
      </c>
      <c r="AH1162">
        <v>7368.76</v>
      </c>
      <c r="AI1162">
        <v>7386.3459999999995</v>
      </c>
      <c r="AJ1162">
        <v>7503.625</v>
      </c>
      <c r="AK1162">
        <v>7681.0360000000001</v>
      </c>
      <c r="AL1162">
        <v>7762.1189999999997</v>
      </c>
      <c r="AM1162">
        <v>7890.8029999999999</v>
      </c>
      <c r="AN1162">
        <v>7693.7259999999997</v>
      </c>
      <c r="AO1162">
        <v>7522.45</v>
      </c>
      <c r="AP1162">
        <v>6686.35</v>
      </c>
      <c r="AQ1162">
        <v>5849.9830000000002</v>
      </c>
      <c r="AR1162">
        <v>5102.4870000000001</v>
      </c>
      <c r="AS1162">
        <v>4766.1350000000002</v>
      </c>
      <c r="AT1162">
        <v>4247.0640000000003</v>
      </c>
      <c r="AU1162">
        <v>57.4</v>
      </c>
      <c r="AV1162">
        <v>57.2</v>
      </c>
      <c r="AW1162">
        <v>56.4</v>
      </c>
      <c r="AX1162">
        <v>56.2</v>
      </c>
      <c r="AY1162">
        <v>55.8</v>
      </c>
      <c r="AZ1162">
        <v>55.8</v>
      </c>
      <c r="BA1162">
        <v>55.8</v>
      </c>
      <c r="BB1162">
        <v>55.8</v>
      </c>
      <c r="BC1162">
        <v>56.7</v>
      </c>
      <c r="BD1162">
        <v>58.7</v>
      </c>
      <c r="BE1162">
        <v>63.1</v>
      </c>
      <c r="BF1162">
        <v>63.2</v>
      </c>
      <c r="BG1162">
        <v>64</v>
      </c>
      <c r="BH1162">
        <v>64.8</v>
      </c>
      <c r="BI1162">
        <v>64.599999999999994</v>
      </c>
      <c r="BJ1162">
        <v>65</v>
      </c>
      <c r="BK1162">
        <v>64.900000000000006</v>
      </c>
      <c r="BL1162">
        <v>64</v>
      </c>
      <c r="BM1162">
        <v>63.5</v>
      </c>
      <c r="BN1162">
        <v>62</v>
      </c>
      <c r="BO1162">
        <v>60.4</v>
      </c>
      <c r="BP1162">
        <v>59</v>
      </c>
      <c r="BQ1162">
        <v>58.2</v>
      </c>
      <c r="BR1162">
        <v>57.8</v>
      </c>
      <c r="BS1162">
        <v>68.315380000000005</v>
      </c>
      <c r="BT1162">
        <v>33.182380000000002</v>
      </c>
      <c r="BU1162">
        <v>0.32834200000000002</v>
      </c>
      <c r="BV1162">
        <v>22.958860000000001</v>
      </c>
      <c r="BW1162">
        <v>42.432110000000002</v>
      </c>
      <c r="BX1162">
        <v>27.25224</v>
      </c>
      <c r="BY1162">
        <v>56.226999999999997</v>
      </c>
      <c r="BZ1162">
        <v>23.041080000000001</v>
      </c>
      <c r="CA1162">
        <v>-66.85727</v>
      </c>
      <c r="CB1162">
        <v>-82.063770000000005</v>
      </c>
      <c r="CC1162">
        <v>-128.08609999999999</v>
      </c>
      <c r="CD1162">
        <v>-176.9605</v>
      </c>
      <c r="CE1162">
        <v>-123.1431</v>
      </c>
      <c r="CF1162">
        <v>-203.57820000000001</v>
      </c>
      <c r="CG1162">
        <v>-230.55789999999999</v>
      </c>
      <c r="CH1162">
        <v>-213.99930000000001</v>
      </c>
      <c r="CI1162">
        <v>-197.35589999999999</v>
      </c>
      <c r="CJ1162">
        <v>-121.9335</v>
      </c>
      <c r="CK1162">
        <v>-72.252660000000006</v>
      </c>
      <c r="CL1162">
        <v>9.5557250000000007</v>
      </c>
      <c r="CM1162">
        <v>-51.116039999999998</v>
      </c>
      <c r="CN1162">
        <v>-55.111429999999999</v>
      </c>
      <c r="CO1162">
        <v>-37.663620000000002</v>
      </c>
      <c r="CP1162">
        <v>-28.42981</v>
      </c>
      <c r="CQ1162">
        <v>5823.6490000000003</v>
      </c>
      <c r="CR1162">
        <v>2593.7689999999998</v>
      </c>
      <c r="CS1162">
        <v>2319.174</v>
      </c>
      <c r="CT1162">
        <v>1660.43</v>
      </c>
      <c r="CU1162">
        <v>1214.4000000000001</v>
      </c>
      <c r="CV1162">
        <v>1337.837</v>
      </c>
      <c r="CW1162">
        <v>1053.527</v>
      </c>
      <c r="CX1162">
        <v>668.95039999999995</v>
      </c>
      <c r="CY1162">
        <v>2205.0410000000002</v>
      </c>
      <c r="CZ1162">
        <v>4838.3289999999997</v>
      </c>
      <c r="DA1162">
        <v>8797.1419999999998</v>
      </c>
      <c r="DB1162">
        <v>13044.24</v>
      </c>
      <c r="DC1162">
        <v>14281.05</v>
      </c>
      <c r="DD1162">
        <v>16724.5</v>
      </c>
      <c r="DE1162">
        <v>23653.17</v>
      </c>
      <c r="DF1162">
        <v>27547.49</v>
      </c>
      <c r="DG1162">
        <v>29371</v>
      </c>
      <c r="DH1162">
        <v>22277.51</v>
      </c>
      <c r="DI1162">
        <v>21550.98</v>
      </c>
      <c r="DJ1162">
        <v>21520.34</v>
      </c>
      <c r="DK1162">
        <v>18099.11</v>
      </c>
      <c r="DL1162">
        <v>16231.75</v>
      </c>
      <c r="DM1162">
        <v>12659.96</v>
      </c>
      <c r="DN1162">
        <v>11718.91</v>
      </c>
      <c r="DO1162">
        <v>20</v>
      </c>
      <c r="DP1162">
        <v>20</v>
      </c>
    </row>
    <row r="1163" spans="1:120" hidden="1" x14ac:dyDescent="0.25">
      <c r="A1163" t="str">
        <f t="shared" si="18"/>
        <v>sublap_id-SLAP_PGST_All CBP_44405</v>
      </c>
      <c r="B1163" t="s">
        <v>62</v>
      </c>
      <c r="C1163" t="s">
        <v>285</v>
      </c>
      <c r="D1163" t="s">
        <v>61</v>
      </c>
      <c r="E1163" t="s">
        <v>286</v>
      </c>
      <c r="F1163" t="s">
        <v>61</v>
      </c>
      <c r="G1163" t="s">
        <v>61</v>
      </c>
      <c r="H1163" t="s">
        <v>61</v>
      </c>
      <c r="I1163" t="s">
        <v>61</v>
      </c>
      <c r="J1163" t="s">
        <v>61</v>
      </c>
      <c r="K1163" t="s">
        <v>197</v>
      </c>
      <c r="L1163" s="18">
        <v>44405</v>
      </c>
      <c r="M1163">
        <v>20</v>
      </c>
      <c r="N1163">
        <v>20</v>
      </c>
      <c r="O1163" t="s">
        <v>258</v>
      </c>
      <c r="P1163">
        <v>20</v>
      </c>
      <c r="Q1163">
        <v>19</v>
      </c>
      <c r="R1163">
        <v>0</v>
      </c>
      <c r="S1163">
        <v>0</v>
      </c>
      <c r="T1163">
        <v>0</v>
      </c>
      <c r="U1163">
        <v>0</v>
      </c>
      <c r="V1163">
        <v>0</v>
      </c>
      <c r="W1163">
        <v>963.83158000000003</v>
      </c>
      <c r="X1163">
        <v>766.00631999999996</v>
      </c>
      <c r="Y1163">
        <v>787.92632000000003</v>
      </c>
      <c r="Z1163">
        <v>743.99579000000006</v>
      </c>
      <c r="AA1163">
        <v>766.50211000000002</v>
      </c>
      <c r="AB1163">
        <v>853.68210999999997</v>
      </c>
      <c r="AC1163">
        <v>865.25157999999999</v>
      </c>
      <c r="AD1163">
        <v>831.76211000000001</v>
      </c>
      <c r="AE1163">
        <v>969.81158000000005</v>
      </c>
      <c r="AF1163">
        <v>1108.5736999999999</v>
      </c>
      <c r="AG1163">
        <v>1197.5726</v>
      </c>
      <c r="AH1163">
        <v>1234.6663000000001</v>
      </c>
      <c r="AI1163">
        <v>1228.6199999999999</v>
      </c>
      <c r="AJ1163">
        <v>1287.2842000000001</v>
      </c>
      <c r="AK1163">
        <v>1321.0220999999999</v>
      </c>
      <c r="AL1163">
        <v>1318.1895</v>
      </c>
      <c r="AM1163">
        <v>1285.6904999999999</v>
      </c>
      <c r="AN1163">
        <v>1233.9905000000001</v>
      </c>
      <c r="AO1163">
        <v>1066.0505000000001</v>
      </c>
      <c r="AP1163">
        <v>828.17579000000001</v>
      </c>
      <c r="AQ1163">
        <v>1103.76</v>
      </c>
      <c r="AR1163">
        <v>969.36315999999999</v>
      </c>
      <c r="AS1163">
        <v>1003.7989</v>
      </c>
      <c r="AT1163">
        <v>952.41474000000005</v>
      </c>
      <c r="AU1163">
        <v>74.5</v>
      </c>
      <c r="AV1163">
        <v>72.789473999999998</v>
      </c>
      <c r="AW1163">
        <v>72.078946999999999</v>
      </c>
      <c r="AX1163">
        <v>71.236841999999996</v>
      </c>
      <c r="AY1163">
        <v>70.052632000000003</v>
      </c>
      <c r="AZ1163">
        <v>69.026315999999994</v>
      </c>
      <c r="BA1163">
        <v>68.342105000000004</v>
      </c>
      <c r="BB1163">
        <v>69.184211000000005</v>
      </c>
      <c r="BC1163">
        <v>72</v>
      </c>
      <c r="BD1163">
        <v>76.473684000000006</v>
      </c>
      <c r="BE1163">
        <v>80.421053000000001</v>
      </c>
      <c r="BF1163">
        <v>84.368420999999998</v>
      </c>
      <c r="BG1163">
        <v>87.526315999999994</v>
      </c>
      <c r="BH1163">
        <v>90.578946999999999</v>
      </c>
      <c r="BI1163">
        <v>92.973684000000006</v>
      </c>
      <c r="BJ1163">
        <v>94.868420999999998</v>
      </c>
      <c r="BK1163">
        <v>96.289473999999998</v>
      </c>
      <c r="BL1163">
        <v>95.842105000000004</v>
      </c>
      <c r="BM1163">
        <v>93.868420999999998</v>
      </c>
      <c r="BN1163">
        <v>89.736841999999996</v>
      </c>
      <c r="BO1163">
        <v>84.236841999999996</v>
      </c>
      <c r="BP1163">
        <v>80.710526000000002</v>
      </c>
      <c r="BQ1163">
        <v>78.868420999999998</v>
      </c>
      <c r="BR1163">
        <v>77.342105000000004</v>
      </c>
      <c r="BS1163">
        <v>-101.3766</v>
      </c>
      <c r="BT1163">
        <v>37.316630000000004</v>
      </c>
      <c r="BU1163">
        <v>-7.1243910000000001</v>
      </c>
      <c r="BV1163">
        <v>-4.1938740000000001</v>
      </c>
      <c r="BW1163">
        <v>-10.07179</v>
      </c>
      <c r="BX1163">
        <v>-13.167820000000001</v>
      </c>
      <c r="BY1163">
        <v>-24.2456</v>
      </c>
      <c r="BZ1163">
        <v>19.27637</v>
      </c>
      <c r="CA1163">
        <v>27.671399999999998</v>
      </c>
      <c r="CB1163">
        <v>7.1489599999999998</v>
      </c>
      <c r="CC1163">
        <v>-26.2242</v>
      </c>
      <c r="CD1163">
        <v>-21.857980000000001</v>
      </c>
      <c r="CE1163">
        <v>-9.8298749999999995</v>
      </c>
      <c r="CF1163">
        <v>-6.0715649999999997</v>
      </c>
      <c r="CG1163">
        <v>13.43613</v>
      </c>
      <c r="CH1163">
        <v>27.05725</v>
      </c>
      <c r="CI1163">
        <v>49.473379999999999</v>
      </c>
      <c r="CJ1163">
        <v>16.294879999999999</v>
      </c>
      <c r="CK1163">
        <v>67.956689999999995</v>
      </c>
      <c r="CL1163">
        <v>276.9194</v>
      </c>
      <c r="CM1163">
        <v>11.60258</v>
      </c>
      <c r="CN1163">
        <v>-61.52543</v>
      </c>
      <c r="CO1163">
        <v>-73.730879999999999</v>
      </c>
      <c r="CP1163">
        <v>-78.538570000000007</v>
      </c>
      <c r="CQ1163">
        <v>5462.0439999999999</v>
      </c>
      <c r="CR1163">
        <v>3276.6010000000001</v>
      </c>
      <c r="CS1163">
        <v>2901.3629999999998</v>
      </c>
      <c r="CT1163">
        <v>2502.8330000000001</v>
      </c>
      <c r="CU1163">
        <v>2484.509</v>
      </c>
      <c r="CV1163">
        <v>1751.3779999999999</v>
      </c>
      <c r="CW1163">
        <v>539.40679999999998</v>
      </c>
      <c r="CX1163">
        <v>1068.6559999999999</v>
      </c>
      <c r="CY1163">
        <v>1464.28</v>
      </c>
      <c r="CZ1163">
        <v>863.48450000000003</v>
      </c>
      <c r="DA1163">
        <v>2261.7730000000001</v>
      </c>
      <c r="DB1163">
        <v>3862.2820000000002</v>
      </c>
      <c r="DC1163">
        <v>3951.9780000000001</v>
      </c>
      <c r="DD1163">
        <v>5581.6750000000002</v>
      </c>
      <c r="DE1163">
        <v>5108.2299999999996</v>
      </c>
      <c r="DF1163">
        <v>5552.65</v>
      </c>
      <c r="DG1163">
        <v>6921.9809999999998</v>
      </c>
      <c r="DH1163">
        <v>2512.8240000000001</v>
      </c>
      <c r="DI1163">
        <v>4012.3719999999998</v>
      </c>
      <c r="DJ1163">
        <v>5126.1030000000001</v>
      </c>
      <c r="DK1163">
        <v>2247.3829999999998</v>
      </c>
      <c r="DL1163">
        <v>1569.1510000000001</v>
      </c>
      <c r="DM1163">
        <v>3055.5770000000002</v>
      </c>
      <c r="DN1163">
        <v>2354.73</v>
      </c>
      <c r="DO1163">
        <v>20</v>
      </c>
      <c r="DP1163">
        <v>20</v>
      </c>
    </row>
    <row r="1164" spans="1:120" hidden="1" x14ac:dyDescent="0.25">
      <c r="A1164" t="str">
        <f t="shared" si="18"/>
        <v>Size_Grp-200 kW and above_All CBP_44405</v>
      </c>
      <c r="B1164" t="s">
        <v>62</v>
      </c>
      <c r="C1164" t="s">
        <v>207</v>
      </c>
      <c r="D1164" t="s">
        <v>61</v>
      </c>
      <c r="E1164" t="s">
        <v>61</v>
      </c>
      <c r="F1164" t="s">
        <v>61</v>
      </c>
      <c r="G1164" t="s">
        <v>61</v>
      </c>
      <c r="H1164" t="s">
        <v>61</v>
      </c>
      <c r="I1164" t="s">
        <v>61</v>
      </c>
      <c r="J1164" t="s">
        <v>102</v>
      </c>
      <c r="K1164" t="s">
        <v>197</v>
      </c>
      <c r="L1164" s="18">
        <v>44405</v>
      </c>
      <c r="M1164">
        <v>20</v>
      </c>
      <c r="N1164">
        <v>20</v>
      </c>
      <c r="O1164" t="s">
        <v>258</v>
      </c>
      <c r="P1164">
        <v>56</v>
      </c>
      <c r="Q1164">
        <v>56</v>
      </c>
      <c r="R1164">
        <v>0</v>
      </c>
      <c r="S1164">
        <v>0</v>
      </c>
      <c r="T1164">
        <v>0</v>
      </c>
      <c r="U1164">
        <v>0</v>
      </c>
      <c r="V1164">
        <v>0</v>
      </c>
      <c r="W1164">
        <v>11599.781999999999</v>
      </c>
      <c r="X1164">
        <v>11698.858</v>
      </c>
      <c r="Y1164">
        <v>11344.278</v>
      </c>
      <c r="Z1164">
        <v>11003.617</v>
      </c>
      <c r="AA1164">
        <v>11354.678</v>
      </c>
      <c r="AB1164">
        <v>12070.13</v>
      </c>
      <c r="AC1164">
        <v>13176.519</v>
      </c>
      <c r="AD1164">
        <v>14451.708000000001</v>
      </c>
      <c r="AE1164">
        <v>15696.471</v>
      </c>
      <c r="AF1164">
        <v>16254.829</v>
      </c>
      <c r="AG1164">
        <v>17238.496999999999</v>
      </c>
      <c r="AH1164">
        <v>19082.879000000001</v>
      </c>
      <c r="AI1164">
        <v>19054.985000000001</v>
      </c>
      <c r="AJ1164">
        <v>19370.337</v>
      </c>
      <c r="AK1164">
        <v>19778.841</v>
      </c>
      <c r="AL1164">
        <v>19873.242999999999</v>
      </c>
      <c r="AM1164">
        <v>20353.650000000001</v>
      </c>
      <c r="AN1164">
        <v>21188.292000000001</v>
      </c>
      <c r="AO1164">
        <v>19179.308000000001</v>
      </c>
      <c r="AP1164">
        <v>14000.806</v>
      </c>
      <c r="AQ1164">
        <v>13919.15</v>
      </c>
      <c r="AR1164">
        <v>13204.237999999999</v>
      </c>
      <c r="AS1164">
        <v>12870.303</v>
      </c>
      <c r="AT1164">
        <v>11881.351000000001</v>
      </c>
      <c r="AU1164">
        <v>72.223213999999999</v>
      </c>
      <c r="AV1164">
        <v>70.267857000000006</v>
      </c>
      <c r="AW1164">
        <v>69.044642999999994</v>
      </c>
      <c r="AX1164">
        <v>67.857142999999994</v>
      </c>
      <c r="AY1164">
        <v>66.723213999999999</v>
      </c>
      <c r="AZ1164">
        <v>65.973213999999999</v>
      </c>
      <c r="BA1164">
        <v>65.330357000000006</v>
      </c>
      <c r="BB1164">
        <v>65.723213999999999</v>
      </c>
      <c r="BC1164">
        <v>68.044642999999994</v>
      </c>
      <c r="BD1164">
        <v>71.357142999999994</v>
      </c>
      <c r="BE1164">
        <v>74.821428999999995</v>
      </c>
      <c r="BF1164">
        <v>78.517857000000006</v>
      </c>
      <c r="BG1164">
        <v>82.383928999999995</v>
      </c>
      <c r="BH1164">
        <v>85.071428999999995</v>
      </c>
      <c r="BI1164">
        <v>87.330357000000006</v>
      </c>
      <c r="BJ1164">
        <v>89.098213999999999</v>
      </c>
      <c r="BK1164">
        <v>90.357142999999994</v>
      </c>
      <c r="BL1164">
        <v>90.169642999999994</v>
      </c>
      <c r="BM1164">
        <v>88.553571000000005</v>
      </c>
      <c r="BN1164">
        <v>85.607142999999994</v>
      </c>
      <c r="BO1164">
        <v>81.892857000000006</v>
      </c>
      <c r="BP1164">
        <v>78.348213999999999</v>
      </c>
      <c r="BQ1164">
        <v>76.375</v>
      </c>
      <c r="BR1164">
        <v>74.669642999999994</v>
      </c>
      <c r="BS1164">
        <v>-241.0179</v>
      </c>
      <c r="BT1164">
        <v>82.760949999999994</v>
      </c>
      <c r="BU1164">
        <v>15.330310000000001</v>
      </c>
      <c r="BV1164">
        <v>27.28763</v>
      </c>
      <c r="BW1164">
        <v>99.261560000000003</v>
      </c>
      <c r="BX1164">
        <v>113.4421</v>
      </c>
      <c r="BY1164">
        <v>77.089489999999998</v>
      </c>
      <c r="BZ1164">
        <v>74.887609999999995</v>
      </c>
      <c r="CA1164">
        <v>-149.15379999999999</v>
      </c>
      <c r="CB1164">
        <v>-247.60290000000001</v>
      </c>
      <c r="CC1164">
        <v>67.721779999999995</v>
      </c>
      <c r="CD1164">
        <v>-234.4633</v>
      </c>
      <c r="CE1164">
        <v>-230.13460000000001</v>
      </c>
      <c r="CF1164">
        <v>-388.38830000000002</v>
      </c>
      <c r="CG1164">
        <v>-555.43079999999998</v>
      </c>
      <c r="CH1164">
        <v>-485.02780000000001</v>
      </c>
      <c r="CI1164">
        <v>-579.51499999999999</v>
      </c>
      <c r="CJ1164">
        <v>-580.82839999999999</v>
      </c>
      <c r="CK1164">
        <v>1922.6179999999999</v>
      </c>
      <c r="CL1164">
        <v>5690.8050000000003</v>
      </c>
      <c r="CM1164">
        <v>2386.855</v>
      </c>
      <c r="CN1164">
        <v>325.2396</v>
      </c>
      <c r="CO1164">
        <v>-97.963220000000007</v>
      </c>
      <c r="CP1164">
        <v>-73.834549999999993</v>
      </c>
      <c r="CQ1164">
        <v>36125.78</v>
      </c>
      <c r="CR1164">
        <v>13754.69</v>
      </c>
      <c r="CS1164">
        <v>15488.91</v>
      </c>
      <c r="CT1164">
        <v>14955.72</v>
      </c>
      <c r="CU1164">
        <v>10605.62</v>
      </c>
      <c r="CV1164">
        <v>11210.4</v>
      </c>
      <c r="CW1164">
        <v>7149.6620000000003</v>
      </c>
      <c r="CX1164">
        <v>6677.49</v>
      </c>
      <c r="CY1164">
        <v>13220.61</v>
      </c>
      <c r="CZ1164">
        <v>14033.23</v>
      </c>
      <c r="DA1164">
        <v>28720.79</v>
      </c>
      <c r="DB1164">
        <v>28897.040000000001</v>
      </c>
      <c r="DC1164">
        <v>31153.85</v>
      </c>
      <c r="DD1164">
        <v>35144.49</v>
      </c>
      <c r="DE1164">
        <v>43788.67</v>
      </c>
      <c r="DF1164">
        <v>49462.69</v>
      </c>
      <c r="DG1164">
        <v>53297.06</v>
      </c>
      <c r="DH1164">
        <v>53343.07</v>
      </c>
      <c r="DI1164">
        <v>59471.7</v>
      </c>
      <c r="DJ1164">
        <v>58617.3</v>
      </c>
      <c r="DK1164">
        <v>67569.36</v>
      </c>
      <c r="DL1164">
        <v>50557.25</v>
      </c>
      <c r="DM1164">
        <v>33905.440000000002</v>
      </c>
      <c r="DN1164">
        <v>28839.97</v>
      </c>
      <c r="DO1164">
        <v>20</v>
      </c>
      <c r="DP1164">
        <v>20</v>
      </c>
    </row>
    <row r="1165" spans="1:120" hidden="1" x14ac:dyDescent="0.25">
      <c r="A1165" t="str">
        <f t="shared" si="18"/>
        <v>sublap_id-SLAP_PGCC_All CBP_44405</v>
      </c>
      <c r="B1165" t="s">
        <v>62</v>
      </c>
      <c r="C1165" t="s">
        <v>299</v>
      </c>
      <c r="D1165" t="s">
        <v>61</v>
      </c>
      <c r="E1165" t="s">
        <v>300</v>
      </c>
      <c r="F1165" t="s">
        <v>61</v>
      </c>
      <c r="G1165" t="s">
        <v>61</v>
      </c>
      <c r="H1165" t="s">
        <v>61</v>
      </c>
      <c r="I1165" t="s">
        <v>61</v>
      </c>
      <c r="J1165" t="s">
        <v>61</v>
      </c>
      <c r="K1165" t="s">
        <v>197</v>
      </c>
      <c r="L1165" s="18">
        <v>44405</v>
      </c>
      <c r="M1165">
        <v>20</v>
      </c>
      <c r="N1165">
        <v>20</v>
      </c>
      <c r="O1165" t="s">
        <v>258</v>
      </c>
      <c r="P1165">
        <v>29</v>
      </c>
      <c r="Q1165">
        <v>29</v>
      </c>
      <c r="R1165">
        <v>0</v>
      </c>
      <c r="S1165">
        <v>0</v>
      </c>
      <c r="T1165">
        <v>0</v>
      </c>
      <c r="U1165">
        <v>0</v>
      </c>
      <c r="V1165">
        <v>0</v>
      </c>
      <c r="W1165">
        <v>579.91250000000002</v>
      </c>
      <c r="X1165">
        <v>593.07550000000003</v>
      </c>
      <c r="Y1165">
        <v>594.476</v>
      </c>
      <c r="Z1165">
        <v>595.56200000000001</v>
      </c>
      <c r="AA1165">
        <v>595</v>
      </c>
      <c r="AB1165">
        <v>643.84749999999997</v>
      </c>
      <c r="AC1165">
        <v>630.23599999999999</v>
      </c>
      <c r="AD1165">
        <v>892.89049999999997</v>
      </c>
      <c r="AE1165">
        <v>989.73649999999998</v>
      </c>
      <c r="AF1165">
        <v>1094.242</v>
      </c>
      <c r="AG1165">
        <v>1214.2190000000001</v>
      </c>
      <c r="AH1165">
        <v>1588.6310000000001</v>
      </c>
      <c r="AI1165">
        <v>1663.3595</v>
      </c>
      <c r="AJ1165">
        <v>1695.9359999999999</v>
      </c>
      <c r="AK1165">
        <v>1719.479</v>
      </c>
      <c r="AL1165">
        <v>1714.85</v>
      </c>
      <c r="AM1165">
        <v>1695.4929999999999</v>
      </c>
      <c r="AN1165">
        <v>1789.002</v>
      </c>
      <c r="AO1165">
        <v>1857.6315</v>
      </c>
      <c r="AP1165">
        <v>1497.8</v>
      </c>
      <c r="AQ1165">
        <v>1242.1025</v>
      </c>
      <c r="AR1165">
        <v>854.43949999999995</v>
      </c>
      <c r="AS1165">
        <v>705.79449999999997</v>
      </c>
      <c r="AT1165">
        <v>647.9</v>
      </c>
      <c r="AU1165">
        <v>58.431033999999997</v>
      </c>
      <c r="AV1165">
        <v>57.913792999999998</v>
      </c>
      <c r="AW1165">
        <v>57.896552</v>
      </c>
      <c r="AX1165">
        <v>57.051724</v>
      </c>
      <c r="AY1165">
        <v>56.862068999999998</v>
      </c>
      <c r="AZ1165">
        <v>56.344828</v>
      </c>
      <c r="BA1165">
        <v>56.5</v>
      </c>
      <c r="BB1165">
        <v>56.5</v>
      </c>
      <c r="BC1165">
        <v>57.172414000000003</v>
      </c>
      <c r="BD1165">
        <v>58.396552</v>
      </c>
      <c r="BE1165">
        <v>61.344828</v>
      </c>
      <c r="BF1165">
        <v>64.465517000000006</v>
      </c>
      <c r="BG1165">
        <v>67.051723999999993</v>
      </c>
      <c r="BH1165">
        <v>67.413792999999998</v>
      </c>
      <c r="BI1165">
        <v>66.724137999999996</v>
      </c>
      <c r="BJ1165">
        <v>66.586207000000002</v>
      </c>
      <c r="BK1165">
        <v>65.120689999999996</v>
      </c>
      <c r="BL1165">
        <v>64.396552</v>
      </c>
      <c r="BM1165">
        <v>63.275861999999996</v>
      </c>
      <c r="BN1165">
        <v>61.517240999999999</v>
      </c>
      <c r="BO1165">
        <v>60</v>
      </c>
      <c r="BP1165">
        <v>59.465516999999998</v>
      </c>
      <c r="BQ1165">
        <v>58.655172</v>
      </c>
      <c r="BR1165">
        <v>58.603448</v>
      </c>
      <c r="BS1165">
        <v>-6.3055630000000003</v>
      </c>
      <c r="BT1165">
        <v>-1.86514</v>
      </c>
      <c r="BU1165">
        <v>-4.895416</v>
      </c>
      <c r="BV1165">
        <v>-5.8832959999999996</v>
      </c>
      <c r="BW1165">
        <v>-1.7952159999999999</v>
      </c>
      <c r="BX1165">
        <v>-2.5528330000000001</v>
      </c>
      <c r="BY1165">
        <v>-7.6512969999999996</v>
      </c>
      <c r="BZ1165">
        <v>4.4277790000000001</v>
      </c>
      <c r="CA1165">
        <v>-2.5929549999999999</v>
      </c>
      <c r="CB1165">
        <v>7.5413170000000003</v>
      </c>
      <c r="CC1165">
        <v>30.376930000000002</v>
      </c>
      <c r="CD1165">
        <v>-27.852699999999999</v>
      </c>
      <c r="CE1165">
        <v>-26.445450000000001</v>
      </c>
      <c r="CF1165">
        <v>-51.872459999999997</v>
      </c>
      <c r="CG1165">
        <v>-58.071680000000001</v>
      </c>
      <c r="CH1165">
        <v>-46.550420000000003</v>
      </c>
      <c r="CI1165">
        <v>-99.671440000000004</v>
      </c>
      <c r="CJ1165">
        <v>-117.7452</v>
      </c>
      <c r="CK1165">
        <v>-95.154499999999999</v>
      </c>
      <c r="CL1165">
        <v>76.486630000000005</v>
      </c>
      <c r="CM1165">
        <v>-7.102589</v>
      </c>
      <c r="CN1165">
        <v>-8.1340559999999993</v>
      </c>
      <c r="CO1165">
        <v>-23.56325</v>
      </c>
      <c r="CP1165">
        <v>-4.6631830000000001</v>
      </c>
      <c r="CQ1165">
        <v>67.387379999999993</v>
      </c>
      <c r="CR1165">
        <v>44.261870000000002</v>
      </c>
      <c r="CS1165">
        <v>46.344700000000003</v>
      </c>
      <c r="CT1165">
        <v>46.292050000000003</v>
      </c>
      <c r="CU1165">
        <v>45.05001</v>
      </c>
      <c r="CV1165">
        <v>78.386899999999997</v>
      </c>
      <c r="CW1165">
        <v>274.29640000000001</v>
      </c>
      <c r="CX1165">
        <v>76.011250000000004</v>
      </c>
      <c r="CY1165">
        <v>240.7841</v>
      </c>
      <c r="CZ1165">
        <v>194.84139999999999</v>
      </c>
      <c r="DA1165">
        <v>664.72469999999998</v>
      </c>
      <c r="DB1165">
        <v>322.0138</v>
      </c>
      <c r="DC1165">
        <v>351.28879999999998</v>
      </c>
      <c r="DD1165">
        <v>539.9162</v>
      </c>
      <c r="DE1165">
        <v>627.45740000000001</v>
      </c>
      <c r="DF1165">
        <v>994.62289999999996</v>
      </c>
      <c r="DG1165">
        <v>1208.1289999999999</v>
      </c>
      <c r="DH1165">
        <v>1294.3510000000001</v>
      </c>
      <c r="DI1165">
        <v>1396.4390000000001</v>
      </c>
      <c r="DJ1165">
        <v>844.5068</v>
      </c>
      <c r="DK1165">
        <v>940.83079999999995</v>
      </c>
      <c r="DL1165">
        <v>952.64340000000004</v>
      </c>
      <c r="DM1165">
        <v>422.9622</v>
      </c>
      <c r="DN1165">
        <v>61.820659999999997</v>
      </c>
      <c r="DO1165">
        <v>20</v>
      </c>
      <c r="DP1165">
        <v>20</v>
      </c>
    </row>
    <row r="1166" spans="1:120" x14ac:dyDescent="0.25">
      <c r="A1166" t="str">
        <f t="shared" si="18"/>
        <v>AutoDR-Yes_All CBP_44405</v>
      </c>
      <c r="B1166" t="s">
        <v>62</v>
      </c>
      <c r="C1166" t="s">
        <v>322</v>
      </c>
      <c r="D1166" t="s">
        <v>61</v>
      </c>
      <c r="E1166" t="s">
        <v>61</v>
      </c>
      <c r="F1166" t="s">
        <v>61</v>
      </c>
      <c r="G1166" t="s">
        <v>61</v>
      </c>
      <c r="H1166" t="s">
        <v>98</v>
      </c>
      <c r="I1166" t="s">
        <v>61</v>
      </c>
      <c r="J1166" t="s">
        <v>61</v>
      </c>
      <c r="K1166" t="s">
        <v>197</v>
      </c>
      <c r="L1166" s="18">
        <v>44405</v>
      </c>
      <c r="M1166">
        <v>20</v>
      </c>
      <c r="N1166">
        <v>20</v>
      </c>
      <c r="O1166" t="s">
        <v>258</v>
      </c>
      <c r="P1166">
        <v>39</v>
      </c>
      <c r="Q1166">
        <v>39</v>
      </c>
      <c r="R1166">
        <v>0</v>
      </c>
      <c r="S1166">
        <v>0</v>
      </c>
      <c r="T1166">
        <v>0</v>
      </c>
      <c r="U1166">
        <v>0</v>
      </c>
      <c r="V1166">
        <v>0</v>
      </c>
      <c r="W1166">
        <v>1915.8240000000001</v>
      </c>
      <c r="X1166">
        <v>1925.6305</v>
      </c>
      <c r="Y1166">
        <v>1909.307</v>
      </c>
      <c r="Z1166">
        <v>1774.7059999999999</v>
      </c>
      <c r="AA1166">
        <v>1871.4175</v>
      </c>
      <c r="AB1166">
        <v>1793.4475</v>
      </c>
      <c r="AC1166">
        <v>1775.1324999999999</v>
      </c>
      <c r="AD1166">
        <v>1952.26</v>
      </c>
      <c r="AE1166">
        <v>2257.2179999999998</v>
      </c>
      <c r="AF1166">
        <v>2830.5045</v>
      </c>
      <c r="AG1166">
        <v>3059.3845000000001</v>
      </c>
      <c r="AH1166">
        <v>3219.5540000000001</v>
      </c>
      <c r="AI1166">
        <v>3264.1559999999999</v>
      </c>
      <c r="AJ1166">
        <v>3380.2179999999998</v>
      </c>
      <c r="AK1166">
        <v>3545.953</v>
      </c>
      <c r="AL1166">
        <v>3604.8204999999998</v>
      </c>
      <c r="AM1166">
        <v>3658.8679999999999</v>
      </c>
      <c r="AN1166">
        <v>3611.6019999999999</v>
      </c>
      <c r="AO1166">
        <v>3570.36</v>
      </c>
      <c r="AP1166">
        <v>3285.5250000000001</v>
      </c>
      <c r="AQ1166">
        <v>3439.7424999999998</v>
      </c>
      <c r="AR1166">
        <v>3102.6880000000001</v>
      </c>
      <c r="AS1166">
        <v>2892.0535</v>
      </c>
      <c r="AT1166">
        <v>2412.8580000000002</v>
      </c>
      <c r="AU1166">
        <v>69.987178999999998</v>
      </c>
      <c r="AV1166">
        <v>68.205128000000002</v>
      </c>
      <c r="AW1166">
        <v>67.102564000000001</v>
      </c>
      <c r="AX1166">
        <v>66.128204999999994</v>
      </c>
      <c r="AY1166">
        <v>65.192307999999997</v>
      </c>
      <c r="AZ1166">
        <v>64.397435999999999</v>
      </c>
      <c r="BA1166">
        <v>63.769230999999998</v>
      </c>
      <c r="BB1166">
        <v>64.525640999999993</v>
      </c>
      <c r="BC1166">
        <v>66.807692000000003</v>
      </c>
      <c r="BD1166">
        <v>70.307692000000003</v>
      </c>
      <c r="BE1166">
        <v>74.269231000000005</v>
      </c>
      <c r="BF1166">
        <v>78.333332999999996</v>
      </c>
      <c r="BG1166">
        <v>82</v>
      </c>
      <c r="BH1166">
        <v>84.743589999999998</v>
      </c>
      <c r="BI1166">
        <v>86.820513000000005</v>
      </c>
      <c r="BJ1166">
        <v>88.384614999999997</v>
      </c>
      <c r="BK1166">
        <v>89.461538000000004</v>
      </c>
      <c r="BL1166">
        <v>88.474359000000007</v>
      </c>
      <c r="BM1166">
        <v>86.153846000000001</v>
      </c>
      <c r="BN1166">
        <v>82.769231000000005</v>
      </c>
      <c r="BO1166">
        <v>79.025640999999993</v>
      </c>
      <c r="BP1166">
        <v>75.692307999999997</v>
      </c>
      <c r="BQ1166">
        <v>73.615385000000003</v>
      </c>
      <c r="BR1166">
        <v>71.987178999999998</v>
      </c>
      <c r="BS1166">
        <v>-15.51458</v>
      </c>
      <c r="BT1166">
        <v>-11.424759999999999</v>
      </c>
      <c r="BU1166">
        <v>-4.3650460000000004</v>
      </c>
      <c r="BV1166">
        <v>-2.2894589999999999</v>
      </c>
      <c r="BW1166">
        <v>-5.9649450000000002</v>
      </c>
      <c r="BX1166">
        <v>-15.059150000000001</v>
      </c>
      <c r="BY1166">
        <v>26.104320000000001</v>
      </c>
      <c r="BZ1166">
        <v>16.335789999999999</v>
      </c>
      <c r="CA1166">
        <v>20.62256</v>
      </c>
      <c r="CB1166">
        <v>-32.772590000000001</v>
      </c>
      <c r="CC1166">
        <v>30.096070000000001</v>
      </c>
      <c r="CD1166">
        <v>37.50367</v>
      </c>
      <c r="CE1166">
        <v>9.9509910000000001</v>
      </c>
      <c r="CF1166">
        <v>-48.841180000000001</v>
      </c>
      <c r="CG1166">
        <v>-62.094320000000003</v>
      </c>
      <c r="CH1166">
        <v>-33.350110000000001</v>
      </c>
      <c r="CI1166">
        <v>-9.8480609999999995</v>
      </c>
      <c r="CJ1166">
        <v>24.712150000000001</v>
      </c>
      <c r="CK1166">
        <v>71.424180000000007</v>
      </c>
      <c r="CL1166">
        <v>351.25060000000002</v>
      </c>
      <c r="CM1166">
        <v>-45.98845</v>
      </c>
      <c r="CN1166">
        <v>0.69728469999999998</v>
      </c>
      <c r="CO1166">
        <v>-27.539339999999999</v>
      </c>
      <c r="CP1166">
        <v>-37.172490000000003</v>
      </c>
      <c r="CQ1166">
        <v>1179.2139999999999</v>
      </c>
      <c r="CR1166">
        <v>744.8691</v>
      </c>
      <c r="CS1166">
        <v>1079.6379999999999</v>
      </c>
      <c r="CT1166">
        <v>500.0677</v>
      </c>
      <c r="CU1166">
        <v>534.68820000000005</v>
      </c>
      <c r="CV1166">
        <v>380.70089999999999</v>
      </c>
      <c r="CW1166">
        <v>381.77030000000002</v>
      </c>
      <c r="CX1166">
        <v>376.90530000000001</v>
      </c>
      <c r="CY1166">
        <v>760.96119999999996</v>
      </c>
      <c r="CZ1166">
        <v>623.39269999999999</v>
      </c>
      <c r="DA1166">
        <v>1026.1890000000001</v>
      </c>
      <c r="DB1166">
        <v>990.22029999999995</v>
      </c>
      <c r="DC1166">
        <v>1264.1569999999999</v>
      </c>
      <c r="DD1166">
        <v>1095.6600000000001</v>
      </c>
      <c r="DE1166">
        <v>1141.104</v>
      </c>
      <c r="DF1166">
        <v>1267.635</v>
      </c>
      <c r="DG1166">
        <v>1884.816</v>
      </c>
      <c r="DH1166">
        <v>2540.5320000000002</v>
      </c>
      <c r="DI1166">
        <v>2550.6579999999999</v>
      </c>
      <c r="DJ1166">
        <v>2100.8710000000001</v>
      </c>
      <c r="DK1166">
        <v>2552.1610000000001</v>
      </c>
      <c r="DL1166">
        <v>1716.0419999999999</v>
      </c>
      <c r="DM1166">
        <v>3339.752</v>
      </c>
      <c r="DN1166">
        <v>1398.934</v>
      </c>
      <c r="DO1166">
        <v>20</v>
      </c>
      <c r="DP1166">
        <v>20</v>
      </c>
    </row>
    <row r="1167" spans="1:120" hidden="1" x14ac:dyDescent="0.25">
      <c r="A1167" t="str">
        <f t="shared" si="18"/>
        <v>sublap_id-SLAP_PGEB_All CBP_44405</v>
      </c>
      <c r="B1167" t="s">
        <v>62</v>
      </c>
      <c r="C1167" t="s">
        <v>287</v>
      </c>
      <c r="D1167" t="s">
        <v>61</v>
      </c>
      <c r="E1167" t="s">
        <v>288</v>
      </c>
      <c r="F1167" t="s">
        <v>61</v>
      </c>
      <c r="G1167" t="s">
        <v>61</v>
      </c>
      <c r="H1167" t="s">
        <v>61</v>
      </c>
      <c r="I1167" t="s">
        <v>61</v>
      </c>
      <c r="J1167" t="s">
        <v>61</v>
      </c>
      <c r="K1167" t="s">
        <v>197</v>
      </c>
      <c r="L1167" s="18">
        <v>44405</v>
      </c>
      <c r="M1167">
        <v>20</v>
      </c>
      <c r="N1167">
        <v>20</v>
      </c>
      <c r="O1167" t="s">
        <v>258</v>
      </c>
      <c r="P1167">
        <v>59</v>
      </c>
      <c r="Q1167">
        <v>57</v>
      </c>
      <c r="R1167">
        <v>0</v>
      </c>
      <c r="S1167">
        <v>0</v>
      </c>
      <c r="T1167">
        <v>0</v>
      </c>
      <c r="U1167">
        <v>0</v>
      </c>
      <c r="V1167">
        <v>0</v>
      </c>
      <c r="W1167">
        <v>952.64401999999995</v>
      </c>
      <c r="X1167">
        <v>1031.9618</v>
      </c>
      <c r="Y1167">
        <v>1027.5678</v>
      </c>
      <c r="Z1167">
        <v>1036.4654</v>
      </c>
      <c r="AA1167">
        <v>1111.6376</v>
      </c>
      <c r="AB1167">
        <v>1341.9197999999999</v>
      </c>
      <c r="AC1167">
        <v>1562.1181999999999</v>
      </c>
      <c r="AD1167">
        <v>1922.6258</v>
      </c>
      <c r="AE1167">
        <v>2148.2375999999999</v>
      </c>
      <c r="AF1167">
        <v>2460.8744999999999</v>
      </c>
      <c r="AG1167">
        <v>2662.1545000000001</v>
      </c>
      <c r="AH1167">
        <v>2951.1314000000002</v>
      </c>
      <c r="AI1167">
        <v>3042.2148999999999</v>
      </c>
      <c r="AJ1167">
        <v>3225.9088000000002</v>
      </c>
      <c r="AK1167">
        <v>3400.6068</v>
      </c>
      <c r="AL1167">
        <v>3402.9978999999998</v>
      </c>
      <c r="AM1167">
        <v>3527.1949</v>
      </c>
      <c r="AN1167">
        <v>3645.3811999999998</v>
      </c>
      <c r="AO1167">
        <v>3637.3085999999998</v>
      </c>
      <c r="AP1167">
        <v>2849.9112</v>
      </c>
      <c r="AQ1167">
        <v>2642.3584999999998</v>
      </c>
      <c r="AR1167">
        <v>1750.2091</v>
      </c>
      <c r="AS1167">
        <v>1271.5225</v>
      </c>
      <c r="AT1167">
        <v>1056.4197999999999</v>
      </c>
      <c r="AU1167">
        <v>68.429824999999994</v>
      </c>
      <c r="AV1167">
        <v>67.035088000000002</v>
      </c>
      <c r="AW1167">
        <v>64.535088000000002</v>
      </c>
      <c r="AX1167">
        <v>62.982455999999999</v>
      </c>
      <c r="AY1167">
        <v>62.298245999999999</v>
      </c>
      <c r="AZ1167">
        <v>61.666666999999997</v>
      </c>
      <c r="BA1167">
        <v>61.412281</v>
      </c>
      <c r="BB1167">
        <v>63.017544000000001</v>
      </c>
      <c r="BC1167">
        <v>66.640350999999995</v>
      </c>
      <c r="BD1167">
        <v>70.964911999999998</v>
      </c>
      <c r="BE1167">
        <v>75.184211000000005</v>
      </c>
      <c r="BF1167">
        <v>80.070175000000006</v>
      </c>
      <c r="BG1167">
        <v>84.973684000000006</v>
      </c>
      <c r="BH1167">
        <v>88.692982000000001</v>
      </c>
      <c r="BI1167">
        <v>92.008771999999993</v>
      </c>
      <c r="BJ1167">
        <v>94.289473999999998</v>
      </c>
      <c r="BK1167">
        <v>95.105262999999994</v>
      </c>
      <c r="BL1167">
        <v>92.903509</v>
      </c>
      <c r="BM1167">
        <v>89.456140000000005</v>
      </c>
      <c r="BN1167">
        <v>85.236841999999996</v>
      </c>
      <c r="BO1167">
        <v>79.798246000000006</v>
      </c>
      <c r="BP1167">
        <v>75.043859999999995</v>
      </c>
      <c r="BQ1167">
        <v>71.622806999999995</v>
      </c>
      <c r="BR1167">
        <v>69.578946999999999</v>
      </c>
      <c r="BS1167">
        <v>-13.72953</v>
      </c>
      <c r="BT1167">
        <v>-4.3494149999999996</v>
      </c>
      <c r="BU1167">
        <v>1.061877</v>
      </c>
      <c r="BV1167">
        <v>4.117629</v>
      </c>
      <c r="BW1167">
        <v>11.94328</v>
      </c>
      <c r="BX1167">
        <v>31.27862</v>
      </c>
      <c r="BY1167">
        <v>50.796709999999997</v>
      </c>
      <c r="BZ1167">
        <v>-43.861930000000001</v>
      </c>
      <c r="CA1167">
        <v>-12.96937</v>
      </c>
      <c r="CB1167">
        <v>-42.55198</v>
      </c>
      <c r="CC1167">
        <v>-21.9923</v>
      </c>
      <c r="CD1167">
        <v>-41.85727</v>
      </c>
      <c r="CE1167">
        <v>-78.567989999999995</v>
      </c>
      <c r="CF1167">
        <v>-38.801079999999999</v>
      </c>
      <c r="CG1167">
        <v>-65.833029999999994</v>
      </c>
      <c r="CH1167">
        <v>-65.442539999999994</v>
      </c>
      <c r="CI1167">
        <v>-93.800190000000001</v>
      </c>
      <c r="CJ1167">
        <v>-144.62629999999999</v>
      </c>
      <c r="CK1167">
        <v>-95.303240000000002</v>
      </c>
      <c r="CL1167">
        <v>386.49400000000003</v>
      </c>
      <c r="CM1167">
        <v>-10.58719</v>
      </c>
      <c r="CN1167">
        <v>-16.90785</v>
      </c>
      <c r="CO1167">
        <v>-51.424430000000001</v>
      </c>
      <c r="CP1167">
        <v>-34.714170000000003</v>
      </c>
      <c r="CQ1167">
        <v>717.40340000000003</v>
      </c>
      <c r="CR1167">
        <v>514.41480000000001</v>
      </c>
      <c r="CS1167">
        <v>476.3897</v>
      </c>
      <c r="CT1167">
        <v>535.27250000000004</v>
      </c>
      <c r="CU1167">
        <v>589.96619999999996</v>
      </c>
      <c r="CV1167">
        <v>1696.7149999999999</v>
      </c>
      <c r="CW1167">
        <v>981.47820000000002</v>
      </c>
      <c r="CX1167">
        <v>783.06759999999997</v>
      </c>
      <c r="CY1167">
        <v>930.98080000000004</v>
      </c>
      <c r="CZ1167">
        <v>1346.0260000000001</v>
      </c>
      <c r="DA1167">
        <v>2263.616</v>
      </c>
      <c r="DB1167">
        <v>1415.212</v>
      </c>
      <c r="DC1167">
        <v>1266.9929999999999</v>
      </c>
      <c r="DD1167">
        <v>1090.6179999999999</v>
      </c>
      <c r="DE1167">
        <v>1337.23</v>
      </c>
      <c r="DF1167">
        <v>1391.8720000000001</v>
      </c>
      <c r="DG1167">
        <v>1055.057</v>
      </c>
      <c r="DH1167">
        <v>1899.162</v>
      </c>
      <c r="DI1167">
        <v>1954.2270000000001</v>
      </c>
      <c r="DJ1167">
        <v>3781.6729999999998</v>
      </c>
      <c r="DK1167">
        <v>4729.3519999999999</v>
      </c>
      <c r="DL1167">
        <v>3010.0459999999998</v>
      </c>
      <c r="DM1167">
        <v>1292.8800000000001</v>
      </c>
      <c r="DN1167">
        <v>792.75319999999999</v>
      </c>
      <c r="DO1167">
        <v>20</v>
      </c>
      <c r="DP1167">
        <v>20</v>
      </c>
    </row>
    <row r="1168" spans="1:120" hidden="1" x14ac:dyDescent="0.25">
      <c r="A1168" t="str">
        <f t="shared" si="18"/>
        <v>sublap_id-SLAP_PGNB_All CBP_44405</v>
      </c>
      <c r="B1168" t="s">
        <v>62</v>
      </c>
      <c r="C1168" t="s">
        <v>295</v>
      </c>
      <c r="D1168" t="s">
        <v>61</v>
      </c>
      <c r="E1168" t="s">
        <v>296</v>
      </c>
      <c r="F1168" t="s">
        <v>61</v>
      </c>
      <c r="G1168" t="s">
        <v>61</v>
      </c>
      <c r="H1168" t="s">
        <v>61</v>
      </c>
      <c r="I1168" t="s">
        <v>61</v>
      </c>
      <c r="J1168" t="s">
        <v>61</v>
      </c>
      <c r="K1168" t="s">
        <v>197</v>
      </c>
      <c r="L1168" s="18">
        <v>44405</v>
      </c>
      <c r="M1168">
        <v>20</v>
      </c>
      <c r="N1168">
        <v>20</v>
      </c>
      <c r="O1168" t="s">
        <v>258</v>
      </c>
      <c r="P1168">
        <v>15</v>
      </c>
      <c r="Q1168">
        <v>15</v>
      </c>
      <c r="R1168">
        <v>0</v>
      </c>
      <c r="S1168">
        <v>0</v>
      </c>
      <c r="T1168">
        <v>0</v>
      </c>
      <c r="U1168">
        <v>0</v>
      </c>
      <c r="V1168">
        <v>0</v>
      </c>
      <c r="W1168">
        <v>210.03399999999999</v>
      </c>
      <c r="X1168">
        <v>221.75</v>
      </c>
      <c r="Y1168">
        <v>221.91</v>
      </c>
      <c r="Z1168">
        <v>241.40799999999999</v>
      </c>
      <c r="AA1168">
        <v>239.43799999999999</v>
      </c>
      <c r="AB1168">
        <v>250.77799999999999</v>
      </c>
      <c r="AC1168">
        <v>481.214</v>
      </c>
      <c r="AD1168">
        <v>527.10199999999998</v>
      </c>
      <c r="AE1168">
        <v>672.01400000000001</v>
      </c>
      <c r="AF1168">
        <v>706.976</v>
      </c>
      <c r="AG1168">
        <v>805.36</v>
      </c>
      <c r="AH1168">
        <v>929.35199999999998</v>
      </c>
      <c r="AI1168">
        <v>984.87599999999998</v>
      </c>
      <c r="AJ1168">
        <v>1047</v>
      </c>
      <c r="AK1168">
        <v>1093.9459999999999</v>
      </c>
      <c r="AL1168">
        <v>1090.192</v>
      </c>
      <c r="AM1168">
        <v>1114.1320000000001</v>
      </c>
      <c r="AN1168">
        <v>1176.482</v>
      </c>
      <c r="AO1168">
        <v>1161.252</v>
      </c>
      <c r="AP1168">
        <v>823.904</v>
      </c>
      <c r="AQ1168">
        <v>588.88</v>
      </c>
      <c r="AR1168">
        <v>357.05799999999999</v>
      </c>
      <c r="AS1168">
        <v>266.91800000000001</v>
      </c>
      <c r="AT1168">
        <v>251.208</v>
      </c>
      <c r="AU1168">
        <v>61.833333000000003</v>
      </c>
      <c r="AV1168">
        <v>60.833333000000003</v>
      </c>
      <c r="AW1168">
        <v>59.833333000000003</v>
      </c>
      <c r="AX1168">
        <v>58.666666999999997</v>
      </c>
      <c r="AY1168">
        <v>57.5</v>
      </c>
      <c r="AZ1168">
        <v>56.666666999999997</v>
      </c>
      <c r="BA1168">
        <v>56.333333000000003</v>
      </c>
      <c r="BB1168">
        <v>57.5</v>
      </c>
      <c r="BC1168">
        <v>61.666666999999997</v>
      </c>
      <c r="BD1168">
        <v>67.5</v>
      </c>
      <c r="BE1168">
        <v>72.166667000000004</v>
      </c>
      <c r="BF1168">
        <v>77.166667000000004</v>
      </c>
      <c r="BG1168">
        <v>81.833332999999996</v>
      </c>
      <c r="BH1168">
        <v>85</v>
      </c>
      <c r="BI1168">
        <v>87.666667000000004</v>
      </c>
      <c r="BJ1168">
        <v>89.5</v>
      </c>
      <c r="BK1168">
        <v>89.833332999999996</v>
      </c>
      <c r="BL1168">
        <v>88.833332999999996</v>
      </c>
      <c r="BM1168">
        <v>84.666667000000004</v>
      </c>
      <c r="BN1168">
        <v>79.833332999999996</v>
      </c>
      <c r="BO1168">
        <v>73.166667000000004</v>
      </c>
      <c r="BP1168">
        <v>66.833332999999996</v>
      </c>
      <c r="BQ1168">
        <v>64.5</v>
      </c>
      <c r="BR1168">
        <v>62.333333000000003</v>
      </c>
      <c r="BS1168">
        <v>6.2019700000000002</v>
      </c>
      <c r="BT1168">
        <v>-4.5931329999999999</v>
      </c>
      <c r="BU1168">
        <v>-3.3879079999999999</v>
      </c>
      <c r="BV1168">
        <v>2.0988419999999999</v>
      </c>
      <c r="BW1168">
        <v>-0.1875048</v>
      </c>
      <c r="BX1168">
        <v>14.59567</v>
      </c>
      <c r="BY1168">
        <v>2.0266700000000002</v>
      </c>
      <c r="BZ1168">
        <v>-4.7675599999999999E-2</v>
      </c>
      <c r="CA1168">
        <v>8.1990470000000002</v>
      </c>
      <c r="CB1168">
        <v>-26.962389999999999</v>
      </c>
      <c r="CC1168">
        <v>-21.88691</v>
      </c>
      <c r="CD1168">
        <v>-7.2149219999999996</v>
      </c>
      <c r="CE1168">
        <v>-2.593162</v>
      </c>
      <c r="CF1168">
        <v>4.6198040000000002</v>
      </c>
      <c r="CG1168">
        <v>-34.702599999999997</v>
      </c>
      <c r="CH1168">
        <v>-14.908860000000001</v>
      </c>
      <c r="CI1168">
        <v>-87.819680000000005</v>
      </c>
      <c r="CJ1168">
        <v>-76.071529999999996</v>
      </c>
      <c r="CK1168">
        <v>-27.45289</v>
      </c>
      <c r="CL1168">
        <v>78.849109999999996</v>
      </c>
      <c r="CM1168">
        <v>-25.85688</v>
      </c>
      <c r="CN1168">
        <v>-4.472207</v>
      </c>
      <c r="CO1168">
        <v>-8.5877269999999992</v>
      </c>
      <c r="CP1168">
        <v>-8.4170590000000001</v>
      </c>
      <c r="CQ1168">
        <v>35.924779999999998</v>
      </c>
      <c r="CR1168">
        <v>31.970330000000001</v>
      </c>
      <c r="CS1168">
        <v>24.756550000000001</v>
      </c>
      <c r="CT1168">
        <v>9.7232020000000006</v>
      </c>
      <c r="CU1168">
        <v>9.706804</v>
      </c>
      <c r="CV1168">
        <v>124.849</v>
      </c>
      <c r="CW1168">
        <v>106.5958</v>
      </c>
      <c r="CX1168">
        <v>64.299009999999996</v>
      </c>
      <c r="CY1168">
        <v>295.13600000000002</v>
      </c>
      <c r="CZ1168">
        <v>278.65940000000001</v>
      </c>
      <c r="DA1168">
        <v>452.3347</v>
      </c>
      <c r="DB1168">
        <v>518.43669999999997</v>
      </c>
      <c r="DC1168">
        <v>801.22829999999999</v>
      </c>
      <c r="DD1168">
        <v>519.0403</v>
      </c>
      <c r="DE1168">
        <v>1077.231</v>
      </c>
      <c r="DF1168">
        <v>1166.9549999999999</v>
      </c>
      <c r="DG1168">
        <v>1441.038</v>
      </c>
      <c r="DH1168">
        <v>1471.9490000000001</v>
      </c>
      <c r="DI1168">
        <v>2027.385</v>
      </c>
      <c r="DJ1168">
        <v>955.92610000000002</v>
      </c>
      <c r="DK1168">
        <v>918.73950000000002</v>
      </c>
      <c r="DL1168">
        <v>333.46010000000001</v>
      </c>
      <c r="DM1168">
        <v>64.896330000000006</v>
      </c>
      <c r="DN1168">
        <v>40.541289999999996</v>
      </c>
      <c r="DO1168">
        <v>20</v>
      </c>
      <c r="DP1168">
        <v>20</v>
      </c>
    </row>
    <row r="1169" spans="1:120" hidden="1" x14ac:dyDescent="0.25">
      <c r="A1169" t="str">
        <f t="shared" si="18"/>
        <v>sublap_id-SLAP_PGF1_All CBP_44405</v>
      </c>
      <c r="B1169" t="s">
        <v>62</v>
      </c>
      <c r="C1169" t="s">
        <v>289</v>
      </c>
      <c r="D1169" t="s">
        <v>61</v>
      </c>
      <c r="E1169" t="s">
        <v>290</v>
      </c>
      <c r="F1169" t="s">
        <v>61</v>
      </c>
      <c r="G1169" t="s">
        <v>61</v>
      </c>
      <c r="H1169" t="s">
        <v>61</v>
      </c>
      <c r="I1169" t="s">
        <v>61</v>
      </c>
      <c r="J1169" t="s">
        <v>61</v>
      </c>
      <c r="K1169" t="s">
        <v>197</v>
      </c>
      <c r="L1169" s="18">
        <v>44405</v>
      </c>
      <c r="M1169">
        <v>20</v>
      </c>
      <c r="N1169">
        <v>20</v>
      </c>
      <c r="O1169" t="s">
        <v>258</v>
      </c>
      <c r="P1169">
        <v>87</v>
      </c>
      <c r="Q1169">
        <v>86</v>
      </c>
      <c r="R1169">
        <v>0</v>
      </c>
      <c r="S1169">
        <v>0</v>
      </c>
      <c r="T1169">
        <v>0</v>
      </c>
      <c r="U1169">
        <v>0</v>
      </c>
      <c r="V1169">
        <v>0</v>
      </c>
      <c r="W1169">
        <v>2724.2725</v>
      </c>
      <c r="X1169">
        <v>2820.5569</v>
      </c>
      <c r="Y1169">
        <v>2751.5554000000002</v>
      </c>
      <c r="Z1169">
        <v>2778.8316</v>
      </c>
      <c r="AA1169">
        <v>2770.5783000000001</v>
      </c>
      <c r="AB1169">
        <v>2905.1332000000002</v>
      </c>
      <c r="AC1169">
        <v>3153.3528000000001</v>
      </c>
      <c r="AD1169">
        <v>3689.1759000000002</v>
      </c>
      <c r="AE1169">
        <v>4678.3284000000003</v>
      </c>
      <c r="AF1169">
        <v>4931.424</v>
      </c>
      <c r="AG1169">
        <v>5025.6728999999996</v>
      </c>
      <c r="AH1169">
        <v>5343.5637999999999</v>
      </c>
      <c r="AI1169">
        <v>5554.4847</v>
      </c>
      <c r="AJ1169">
        <v>5727.8321999999998</v>
      </c>
      <c r="AK1169">
        <v>5831.3890000000001</v>
      </c>
      <c r="AL1169">
        <v>5953.3453</v>
      </c>
      <c r="AM1169">
        <v>6050.1980000000003</v>
      </c>
      <c r="AN1169">
        <v>6136.7831999999999</v>
      </c>
      <c r="AO1169">
        <v>5085.1944000000003</v>
      </c>
      <c r="AP1169">
        <v>4068.5617000000002</v>
      </c>
      <c r="AQ1169">
        <v>5287.8892999999998</v>
      </c>
      <c r="AR1169">
        <v>4235.1489000000001</v>
      </c>
      <c r="AS1169">
        <v>3311.8051999999998</v>
      </c>
      <c r="AT1169">
        <v>2985.8759</v>
      </c>
      <c r="AU1169">
        <v>85.395348999999996</v>
      </c>
      <c r="AV1169">
        <v>81.511628000000002</v>
      </c>
      <c r="AW1169">
        <v>80.040698000000006</v>
      </c>
      <c r="AX1169">
        <v>78.104651000000004</v>
      </c>
      <c r="AY1169">
        <v>76.616279000000006</v>
      </c>
      <c r="AZ1169">
        <v>75.604651000000004</v>
      </c>
      <c r="BA1169">
        <v>74.616279000000006</v>
      </c>
      <c r="BB1169">
        <v>74.197674000000006</v>
      </c>
      <c r="BC1169">
        <v>76.709301999999994</v>
      </c>
      <c r="BD1169">
        <v>79.784884000000005</v>
      </c>
      <c r="BE1169">
        <v>82.348837000000003</v>
      </c>
      <c r="BF1169">
        <v>86.325581</v>
      </c>
      <c r="BG1169">
        <v>90.744185999999999</v>
      </c>
      <c r="BH1169">
        <v>93.296512000000007</v>
      </c>
      <c r="BI1169">
        <v>96.284884000000005</v>
      </c>
      <c r="BJ1169">
        <v>98.773256000000003</v>
      </c>
      <c r="BK1169">
        <v>100.77325999999999</v>
      </c>
      <c r="BL1169">
        <v>102.18022999999999</v>
      </c>
      <c r="BM1169">
        <v>102.07558</v>
      </c>
      <c r="BN1169">
        <v>100.43604999999999</v>
      </c>
      <c r="BO1169">
        <v>97.290698000000006</v>
      </c>
      <c r="BP1169">
        <v>93.779070000000004</v>
      </c>
      <c r="BQ1169">
        <v>92.726743999999997</v>
      </c>
      <c r="BR1169">
        <v>90.744185999999999</v>
      </c>
      <c r="BS1169">
        <v>-54.603999999999999</v>
      </c>
      <c r="BT1169">
        <v>-38.121450000000003</v>
      </c>
      <c r="BU1169">
        <v>-27.996600000000001</v>
      </c>
      <c r="BV1169">
        <v>-42.248690000000003</v>
      </c>
      <c r="BW1169">
        <v>-32.940010000000001</v>
      </c>
      <c r="BX1169">
        <v>-17.933260000000001</v>
      </c>
      <c r="BY1169">
        <v>-34.436729999999997</v>
      </c>
      <c r="BZ1169">
        <v>64.252809999999997</v>
      </c>
      <c r="CA1169">
        <v>6.3434169999999996</v>
      </c>
      <c r="CB1169">
        <v>-5.1423899999999998</v>
      </c>
      <c r="CC1169">
        <v>110.8133</v>
      </c>
      <c r="CD1169">
        <v>70.857889999999998</v>
      </c>
      <c r="CE1169">
        <v>15.87018</v>
      </c>
      <c r="CF1169">
        <v>8.4291319999999992</v>
      </c>
      <c r="CG1169">
        <v>-1.3433550000000001</v>
      </c>
      <c r="CH1169">
        <v>-28.12763</v>
      </c>
      <c r="CI1169">
        <v>-30.815989999999999</v>
      </c>
      <c r="CJ1169">
        <v>31.379100000000001</v>
      </c>
      <c r="CK1169">
        <v>1137.096</v>
      </c>
      <c r="CL1169">
        <v>2053.6680000000001</v>
      </c>
      <c r="CM1169">
        <v>499.51740000000001</v>
      </c>
      <c r="CN1169">
        <v>6.8438330000000001</v>
      </c>
      <c r="CO1169">
        <v>-64.503439999999998</v>
      </c>
      <c r="CP1169">
        <v>-52.568809999999999</v>
      </c>
      <c r="CQ1169">
        <v>9454.91</v>
      </c>
      <c r="CR1169">
        <v>1752.097</v>
      </c>
      <c r="CS1169">
        <v>1650.423</v>
      </c>
      <c r="CT1169">
        <v>1704.039</v>
      </c>
      <c r="CU1169">
        <v>1604.1010000000001</v>
      </c>
      <c r="CV1169">
        <v>1778.71</v>
      </c>
      <c r="CW1169">
        <v>1189.124</v>
      </c>
      <c r="CX1169">
        <v>1387.675</v>
      </c>
      <c r="CY1169">
        <v>2383.3319999999999</v>
      </c>
      <c r="CZ1169">
        <v>1754.5260000000001</v>
      </c>
      <c r="DA1169">
        <v>6406.4949999999999</v>
      </c>
      <c r="DB1169">
        <v>3570.4760000000001</v>
      </c>
      <c r="DC1169">
        <v>3008.451</v>
      </c>
      <c r="DD1169">
        <v>3067.018</v>
      </c>
      <c r="DE1169">
        <v>3302.5770000000002</v>
      </c>
      <c r="DF1169">
        <v>3550.777</v>
      </c>
      <c r="DG1169">
        <v>4215.5739999999996</v>
      </c>
      <c r="DH1169">
        <v>10815.76</v>
      </c>
      <c r="DI1169">
        <v>13518.72</v>
      </c>
      <c r="DJ1169">
        <v>14287.19</v>
      </c>
      <c r="DK1169">
        <v>6454.982</v>
      </c>
      <c r="DL1169">
        <v>7958.652</v>
      </c>
      <c r="DM1169">
        <v>5093.625</v>
      </c>
      <c r="DN1169">
        <v>4723.7820000000002</v>
      </c>
      <c r="DO1169">
        <v>20</v>
      </c>
      <c r="DP1169">
        <v>20</v>
      </c>
    </row>
    <row r="1170" spans="1:120" x14ac:dyDescent="0.25">
      <c r="A1170" t="str">
        <f t="shared" si="18"/>
        <v>AutoDR-No_All CBP_44405</v>
      </c>
      <c r="B1170" t="s">
        <v>62</v>
      </c>
      <c r="C1170" t="s">
        <v>321</v>
      </c>
      <c r="D1170" t="s">
        <v>61</v>
      </c>
      <c r="E1170" t="s">
        <v>61</v>
      </c>
      <c r="F1170" t="s">
        <v>61</v>
      </c>
      <c r="G1170" t="s">
        <v>61</v>
      </c>
      <c r="H1170" t="s">
        <v>97</v>
      </c>
      <c r="I1170" t="s">
        <v>61</v>
      </c>
      <c r="J1170" t="s">
        <v>61</v>
      </c>
      <c r="K1170" t="s">
        <v>197</v>
      </c>
      <c r="L1170" s="18">
        <v>44405</v>
      </c>
      <c r="M1170">
        <v>20</v>
      </c>
      <c r="N1170">
        <v>20</v>
      </c>
      <c r="O1170" t="s">
        <v>258</v>
      </c>
      <c r="P1170">
        <v>439</v>
      </c>
      <c r="Q1170">
        <v>428</v>
      </c>
      <c r="R1170">
        <v>0</v>
      </c>
      <c r="S1170">
        <v>0</v>
      </c>
      <c r="T1170">
        <v>0</v>
      </c>
      <c r="U1170">
        <v>0</v>
      </c>
      <c r="V1170">
        <v>0</v>
      </c>
      <c r="W1170">
        <v>16177.743</v>
      </c>
      <c r="X1170">
        <v>16393.948</v>
      </c>
      <c r="Y1170">
        <v>16071.754999999999</v>
      </c>
      <c r="Z1170">
        <v>15869.708000000001</v>
      </c>
      <c r="AA1170">
        <v>16373.75</v>
      </c>
      <c r="AB1170">
        <v>17745.080000000002</v>
      </c>
      <c r="AC1170">
        <v>19225.931</v>
      </c>
      <c r="AD1170">
        <v>22438.829000000002</v>
      </c>
      <c r="AE1170">
        <v>26151.525000000001</v>
      </c>
      <c r="AF1170">
        <v>28311.626</v>
      </c>
      <c r="AG1170">
        <v>30086.25</v>
      </c>
      <c r="AH1170">
        <v>32907.317000000003</v>
      </c>
      <c r="AI1170">
        <v>33772.375999999997</v>
      </c>
      <c r="AJ1170">
        <v>34754.233999999997</v>
      </c>
      <c r="AK1170">
        <v>35617.949000000001</v>
      </c>
      <c r="AL1170">
        <v>35984.347999999998</v>
      </c>
      <c r="AM1170">
        <v>36435.406000000003</v>
      </c>
      <c r="AN1170">
        <v>37147.135000000002</v>
      </c>
      <c r="AO1170">
        <v>34371.345999999998</v>
      </c>
      <c r="AP1170">
        <v>25124.815999999999</v>
      </c>
      <c r="AQ1170">
        <v>26277.65</v>
      </c>
      <c r="AR1170">
        <v>21724.383999999998</v>
      </c>
      <c r="AS1170">
        <v>18422.968000000001</v>
      </c>
      <c r="AT1170">
        <v>16655.350999999999</v>
      </c>
      <c r="AU1170">
        <v>72.247664</v>
      </c>
      <c r="AV1170">
        <v>70.064251999999996</v>
      </c>
      <c r="AW1170">
        <v>68.908878999999999</v>
      </c>
      <c r="AX1170">
        <v>67.804907</v>
      </c>
      <c r="AY1170">
        <v>66.768692000000001</v>
      </c>
      <c r="AZ1170">
        <v>65.957943999999998</v>
      </c>
      <c r="BA1170">
        <v>65.342290000000006</v>
      </c>
      <c r="BB1170">
        <v>65.956776000000005</v>
      </c>
      <c r="BC1170">
        <v>68.598130999999995</v>
      </c>
      <c r="BD1170">
        <v>72.209112000000005</v>
      </c>
      <c r="BE1170">
        <v>75.988318000000007</v>
      </c>
      <c r="BF1170">
        <v>80.072429999999997</v>
      </c>
      <c r="BG1170">
        <v>83.925234000000003</v>
      </c>
      <c r="BH1170">
        <v>86.574765999999997</v>
      </c>
      <c r="BI1170">
        <v>88.814251999999996</v>
      </c>
      <c r="BJ1170">
        <v>90.474299000000002</v>
      </c>
      <c r="BK1170">
        <v>91.427570000000003</v>
      </c>
      <c r="BL1170">
        <v>90.927570000000003</v>
      </c>
      <c r="BM1170">
        <v>89.038550999999998</v>
      </c>
      <c r="BN1170">
        <v>85.984813000000003</v>
      </c>
      <c r="BO1170">
        <v>82.089952999999994</v>
      </c>
      <c r="BP1170">
        <v>78.573598000000004</v>
      </c>
      <c r="BQ1170">
        <v>76.521028000000001</v>
      </c>
      <c r="BR1170">
        <v>74.827102999999994</v>
      </c>
      <c r="BS1170">
        <v>-256.83760000000001</v>
      </c>
      <c r="BT1170">
        <v>90.022390000000001</v>
      </c>
      <c r="BU1170">
        <v>32.02122</v>
      </c>
      <c r="BV1170">
        <v>42.873269999999998</v>
      </c>
      <c r="BW1170">
        <v>135.77629999999999</v>
      </c>
      <c r="BX1170">
        <v>181.10249999999999</v>
      </c>
      <c r="BY1170">
        <v>23.77786</v>
      </c>
      <c r="BZ1170">
        <v>3.568956</v>
      </c>
      <c r="CA1170">
        <v>-195.39699999999999</v>
      </c>
      <c r="CB1170">
        <v>-240.3817</v>
      </c>
      <c r="CC1170">
        <v>-67.255260000000007</v>
      </c>
      <c r="CD1170">
        <v>-404.08460000000002</v>
      </c>
      <c r="CE1170">
        <v>-355.25439999999998</v>
      </c>
      <c r="CF1170">
        <v>-440.23419999999999</v>
      </c>
      <c r="CG1170">
        <v>-566.57280000000003</v>
      </c>
      <c r="CH1170">
        <v>-483.19040000000001</v>
      </c>
      <c r="CI1170">
        <v>-606.37570000000005</v>
      </c>
      <c r="CJ1170">
        <v>-578.48099999999999</v>
      </c>
      <c r="CK1170">
        <v>2290.7350000000001</v>
      </c>
      <c r="CL1170">
        <v>8186.152</v>
      </c>
      <c r="CM1170">
        <v>2580.7750000000001</v>
      </c>
      <c r="CN1170">
        <v>287.65179999999998</v>
      </c>
      <c r="CO1170">
        <v>-288.72190000000001</v>
      </c>
      <c r="CP1170">
        <v>-196.75829999999999</v>
      </c>
      <c r="CQ1170">
        <v>39627.5</v>
      </c>
      <c r="CR1170">
        <v>15063.97</v>
      </c>
      <c r="CS1170">
        <v>16511.349999999999</v>
      </c>
      <c r="CT1170">
        <v>16429.22</v>
      </c>
      <c r="CU1170">
        <v>11687.56</v>
      </c>
      <c r="CV1170">
        <v>12689.3</v>
      </c>
      <c r="CW1170">
        <v>8336.6440000000002</v>
      </c>
      <c r="CX1170">
        <v>7538.0839999999998</v>
      </c>
      <c r="CY1170">
        <v>14610.05</v>
      </c>
      <c r="CZ1170">
        <v>15785.94</v>
      </c>
      <c r="DA1170">
        <v>31199.14</v>
      </c>
      <c r="DB1170">
        <v>31832.65</v>
      </c>
      <c r="DC1170">
        <v>33885.1</v>
      </c>
      <c r="DD1170">
        <v>38391.94</v>
      </c>
      <c r="DE1170">
        <v>47645.5</v>
      </c>
      <c r="DF1170">
        <v>53616.08</v>
      </c>
      <c r="DG1170">
        <v>57063.22</v>
      </c>
      <c r="DH1170">
        <v>56604.54</v>
      </c>
      <c r="DI1170">
        <v>63218.34</v>
      </c>
      <c r="DJ1170">
        <v>63870.13</v>
      </c>
      <c r="DK1170">
        <v>72885.88</v>
      </c>
      <c r="DL1170">
        <v>54064.46</v>
      </c>
      <c r="DM1170">
        <v>34683.160000000003</v>
      </c>
      <c r="DN1170">
        <v>31178.97</v>
      </c>
      <c r="DO1170">
        <v>20</v>
      </c>
      <c r="DP1170">
        <v>20</v>
      </c>
    </row>
    <row r="1171" spans="1:120" hidden="1" x14ac:dyDescent="0.25">
      <c r="A1171" t="str">
        <f t="shared" si="18"/>
        <v>Aggregator-CPower_All CBP_44405</v>
      </c>
      <c r="B1171" t="s">
        <v>62</v>
      </c>
      <c r="C1171" t="s">
        <v>215</v>
      </c>
      <c r="D1171" t="s">
        <v>61</v>
      </c>
      <c r="E1171" t="s">
        <v>61</v>
      </c>
      <c r="F1171" t="s">
        <v>42</v>
      </c>
      <c r="G1171" t="s">
        <v>61</v>
      </c>
      <c r="H1171" t="s">
        <v>61</v>
      </c>
      <c r="I1171" t="s">
        <v>61</v>
      </c>
      <c r="J1171" t="s">
        <v>61</v>
      </c>
      <c r="K1171" t="s">
        <v>197</v>
      </c>
      <c r="L1171" s="18">
        <v>44405</v>
      </c>
      <c r="M1171">
        <v>20</v>
      </c>
      <c r="N1171">
        <v>20</v>
      </c>
      <c r="O1171" t="s">
        <v>258</v>
      </c>
      <c r="P1171">
        <v>478</v>
      </c>
      <c r="Q1171">
        <v>467</v>
      </c>
      <c r="R1171">
        <v>0</v>
      </c>
      <c r="S1171">
        <v>0</v>
      </c>
      <c r="T1171">
        <v>0</v>
      </c>
      <c r="U1171">
        <v>0</v>
      </c>
      <c r="V1171">
        <v>0</v>
      </c>
      <c r="W1171">
        <v>18104.84</v>
      </c>
      <c r="X1171">
        <v>18330.631000000001</v>
      </c>
      <c r="Y1171">
        <v>17992.403999999999</v>
      </c>
      <c r="Z1171">
        <v>17653.008000000002</v>
      </c>
      <c r="AA1171">
        <v>18254.985000000001</v>
      </c>
      <c r="AB1171">
        <v>19543.638999999999</v>
      </c>
      <c r="AC1171">
        <v>21002.645</v>
      </c>
      <c r="AD1171">
        <v>24390.118999999999</v>
      </c>
      <c r="AE1171">
        <v>28407.187000000002</v>
      </c>
      <c r="AF1171">
        <v>31149.559000000001</v>
      </c>
      <c r="AG1171">
        <v>33154.74</v>
      </c>
      <c r="AH1171">
        <v>36133.845999999998</v>
      </c>
      <c r="AI1171">
        <v>37042.747000000003</v>
      </c>
      <c r="AJ1171">
        <v>38141.347000000002</v>
      </c>
      <c r="AK1171">
        <v>39172.892999999996</v>
      </c>
      <c r="AL1171">
        <v>39598.78</v>
      </c>
      <c r="AM1171">
        <v>40104.214</v>
      </c>
      <c r="AN1171">
        <v>40766.074000000001</v>
      </c>
      <c r="AO1171">
        <v>37953.881000000001</v>
      </c>
      <c r="AP1171">
        <v>28435.155999999999</v>
      </c>
      <c r="AQ1171">
        <v>29743.427</v>
      </c>
      <c r="AR1171">
        <v>24854.695</v>
      </c>
      <c r="AS1171">
        <v>21344.592000000001</v>
      </c>
      <c r="AT1171">
        <v>19090.190999999999</v>
      </c>
      <c r="AU1171">
        <v>72.058886999999999</v>
      </c>
      <c r="AV1171">
        <v>69.908994000000007</v>
      </c>
      <c r="AW1171">
        <v>68.758030000000005</v>
      </c>
      <c r="AX1171">
        <v>67.664882000000006</v>
      </c>
      <c r="AY1171">
        <v>66.637045000000001</v>
      </c>
      <c r="AZ1171">
        <v>65.827623000000003</v>
      </c>
      <c r="BA1171">
        <v>65.210920999999999</v>
      </c>
      <c r="BB1171">
        <v>65.837259000000003</v>
      </c>
      <c r="BC1171">
        <v>68.448607999999993</v>
      </c>
      <c r="BD1171">
        <v>72.050320999999997</v>
      </c>
      <c r="BE1171">
        <v>75.844753999999995</v>
      </c>
      <c r="BF1171">
        <v>79.927194999999998</v>
      </c>
      <c r="BG1171">
        <v>83.764454000000001</v>
      </c>
      <c r="BH1171">
        <v>86.421841999999998</v>
      </c>
      <c r="BI1171">
        <v>88.647751999999997</v>
      </c>
      <c r="BJ1171">
        <v>90.299785999999997</v>
      </c>
      <c r="BK1171">
        <v>91.263383000000005</v>
      </c>
      <c r="BL1171">
        <v>90.722697999999994</v>
      </c>
      <c r="BM1171">
        <v>88.797645000000003</v>
      </c>
      <c r="BN1171">
        <v>85.716273999999999</v>
      </c>
      <c r="BO1171">
        <v>81.834046999999998</v>
      </c>
      <c r="BP1171">
        <v>78.332976000000002</v>
      </c>
      <c r="BQ1171">
        <v>76.278373000000002</v>
      </c>
      <c r="BR1171">
        <v>74.589935999999994</v>
      </c>
      <c r="BS1171">
        <v>-272.18009999999998</v>
      </c>
      <c r="BT1171">
        <v>78.140150000000006</v>
      </c>
      <c r="BU1171">
        <v>27.486350000000002</v>
      </c>
      <c r="BV1171">
        <v>40.440170000000002</v>
      </c>
      <c r="BW1171">
        <v>129.38679999999999</v>
      </c>
      <c r="BX1171">
        <v>165.30969999999999</v>
      </c>
      <c r="BY1171">
        <v>50.447299999999998</v>
      </c>
      <c r="BZ1171">
        <v>20.282060000000001</v>
      </c>
      <c r="CA1171">
        <v>-173.87979999999999</v>
      </c>
      <c r="CB1171">
        <v>-273.42320000000001</v>
      </c>
      <c r="CC1171">
        <v>-36.309550000000002</v>
      </c>
      <c r="CD1171">
        <v>-364.85199999999998</v>
      </c>
      <c r="CE1171">
        <v>-344.32560000000001</v>
      </c>
      <c r="CF1171">
        <v>-489.30459999999999</v>
      </c>
      <c r="CG1171">
        <v>-628.94399999999996</v>
      </c>
      <c r="CH1171">
        <v>-516.31489999999997</v>
      </c>
      <c r="CI1171">
        <v>-615.18690000000004</v>
      </c>
      <c r="CJ1171">
        <v>-551.97630000000004</v>
      </c>
      <c r="CK1171">
        <v>2359.0479999999998</v>
      </c>
      <c r="CL1171">
        <v>8528.5460000000003</v>
      </c>
      <c r="CM1171">
        <v>2528.3029999999999</v>
      </c>
      <c r="CN1171">
        <v>287.76350000000002</v>
      </c>
      <c r="CO1171">
        <v>-316.3057</v>
      </c>
      <c r="CP1171">
        <v>-234.3946</v>
      </c>
      <c r="CQ1171">
        <v>40697.25</v>
      </c>
      <c r="CR1171">
        <v>15781.36</v>
      </c>
      <c r="CS1171">
        <v>17573.41</v>
      </c>
      <c r="CT1171">
        <v>16884.439999999999</v>
      </c>
      <c r="CU1171">
        <v>12198.87</v>
      </c>
      <c r="CV1171">
        <v>13035.1</v>
      </c>
      <c r="CW1171">
        <v>8701.759</v>
      </c>
      <c r="CX1171">
        <v>7901.4390000000003</v>
      </c>
      <c r="CY1171">
        <v>15346.2</v>
      </c>
      <c r="CZ1171">
        <v>16373.05</v>
      </c>
      <c r="DA1171">
        <v>32143.81</v>
      </c>
      <c r="DB1171">
        <v>32736.99</v>
      </c>
      <c r="DC1171">
        <v>35067.839999999997</v>
      </c>
      <c r="DD1171">
        <v>39379.31</v>
      </c>
      <c r="DE1171">
        <v>48641.8</v>
      </c>
      <c r="DF1171">
        <v>54719.98</v>
      </c>
      <c r="DG1171">
        <v>58799.31</v>
      </c>
      <c r="DH1171">
        <v>59029.51</v>
      </c>
      <c r="DI1171">
        <v>65626.28</v>
      </c>
      <c r="DJ1171">
        <v>65804.11</v>
      </c>
      <c r="DK1171">
        <v>75254.97</v>
      </c>
      <c r="DL1171">
        <v>55636.27</v>
      </c>
      <c r="DM1171">
        <v>38037.11</v>
      </c>
      <c r="DN1171">
        <v>32514.240000000002</v>
      </c>
      <c r="DO1171">
        <v>20</v>
      </c>
      <c r="DP1171">
        <v>20</v>
      </c>
    </row>
    <row r="1172" spans="1:120" hidden="1" x14ac:dyDescent="0.25">
      <c r="A1172" t="str">
        <f t="shared" si="18"/>
        <v>Size_Grp-Below 20 kW_All CBP_44405</v>
      </c>
      <c r="B1172" t="s">
        <v>62</v>
      </c>
      <c r="C1172" t="s">
        <v>259</v>
      </c>
      <c r="D1172" t="s">
        <v>61</v>
      </c>
      <c r="E1172" t="s">
        <v>61</v>
      </c>
      <c r="F1172" t="s">
        <v>61</v>
      </c>
      <c r="G1172" t="s">
        <v>61</v>
      </c>
      <c r="H1172" t="s">
        <v>61</v>
      </c>
      <c r="I1172" t="s">
        <v>61</v>
      </c>
      <c r="J1172" t="s">
        <v>260</v>
      </c>
      <c r="K1172" t="s">
        <v>197</v>
      </c>
      <c r="L1172" s="18">
        <v>44405</v>
      </c>
      <c r="M1172">
        <v>20</v>
      </c>
      <c r="N1172">
        <v>20</v>
      </c>
      <c r="O1172" t="s">
        <v>258</v>
      </c>
      <c r="P1172">
        <v>63</v>
      </c>
      <c r="Q1172">
        <v>62</v>
      </c>
      <c r="R1172">
        <v>0</v>
      </c>
      <c r="S1172">
        <v>0</v>
      </c>
      <c r="T1172">
        <v>0</v>
      </c>
      <c r="U1172">
        <v>0</v>
      </c>
      <c r="V1172">
        <v>0</v>
      </c>
      <c r="W1172">
        <v>251.87654000000001</v>
      </c>
      <c r="X1172">
        <v>259.20350999999999</v>
      </c>
      <c r="Y1172">
        <v>253.96807000000001</v>
      </c>
      <c r="Z1172">
        <v>279.61126999999999</v>
      </c>
      <c r="AA1172">
        <v>294.03777000000002</v>
      </c>
      <c r="AB1172">
        <v>316.77569</v>
      </c>
      <c r="AC1172">
        <v>330.80232999999998</v>
      </c>
      <c r="AD1172">
        <v>457.24484999999999</v>
      </c>
      <c r="AE1172">
        <v>598.65698999999995</v>
      </c>
      <c r="AF1172">
        <v>687.93866000000003</v>
      </c>
      <c r="AG1172">
        <v>748.72706000000005</v>
      </c>
      <c r="AH1172">
        <v>815.10059999999999</v>
      </c>
      <c r="AI1172">
        <v>880.64143999999999</v>
      </c>
      <c r="AJ1172">
        <v>918.89819</v>
      </c>
      <c r="AK1172">
        <v>966.27723000000003</v>
      </c>
      <c r="AL1172">
        <v>989.41804999999999</v>
      </c>
      <c r="AM1172">
        <v>1001.6721</v>
      </c>
      <c r="AN1172">
        <v>1003.0194</v>
      </c>
      <c r="AO1172">
        <v>1003.1277</v>
      </c>
      <c r="AP1172">
        <v>692.09463000000005</v>
      </c>
      <c r="AQ1172">
        <v>794.11144000000002</v>
      </c>
      <c r="AR1172">
        <v>608.78931999999998</v>
      </c>
      <c r="AS1172">
        <v>387.21679999999998</v>
      </c>
      <c r="AT1172">
        <v>261.07961999999998</v>
      </c>
      <c r="AU1172">
        <v>73.725806000000006</v>
      </c>
      <c r="AV1172">
        <v>70.612903000000003</v>
      </c>
      <c r="AW1172">
        <v>69.282257999999999</v>
      </c>
      <c r="AX1172">
        <v>68.137096999999997</v>
      </c>
      <c r="AY1172">
        <v>67.177419</v>
      </c>
      <c r="AZ1172">
        <v>66.322581</v>
      </c>
      <c r="BA1172">
        <v>65.903226000000004</v>
      </c>
      <c r="BB1172">
        <v>66.766129000000006</v>
      </c>
      <c r="BC1172">
        <v>70.451612999999995</v>
      </c>
      <c r="BD1172">
        <v>74.766129000000006</v>
      </c>
      <c r="BE1172">
        <v>78.903226000000004</v>
      </c>
      <c r="BF1172">
        <v>83.354838999999998</v>
      </c>
      <c r="BG1172">
        <v>87.241934999999998</v>
      </c>
      <c r="BH1172">
        <v>89.943548000000007</v>
      </c>
      <c r="BI1172">
        <v>92.604838999999998</v>
      </c>
      <c r="BJ1172">
        <v>94.411289999999994</v>
      </c>
      <c r="BK1172">
        <v>95.080645000000004</v>
      </c>
      <c r="BL1172">
        <v>94.564515999999998</v>
      </c>
      <c r="BM1172">
        <v>92.725806000000006</v>
      </c>
      <c r="BN1172">
        <v>89.967742000000001</v>
      </c>
      <c r="BO1172">
        <v>85.298387000000005</v>
      </c>
      <c r="BP1172">
        <v>81.201612999999995</v>
      </c>
      <c r="BQ1172">
        <v>78.911289999999994</v>
      </c>
      <c r="BR1172">
        <v>77.177419</v>
      </c>
      <c r="BS1172">
        <v>2.976216</v>
      </c>
      <c r="BT1172">
        <v>-2.3109320000000002</v>
      </c>
      <c r="BU1172">
        <v>-2.2112080000000001</v>
      </c>
      <c r="BV1172">
        <v>-4.9718210000000003</v>
      </c>
      <c r="BW1172">
        <v>-5.5252869999999996</v>
      </c>
      <c r="BX1172">
        <v>6.2970329999999999</v>
      </c>
      <c r="BY1172">
        <v>6.1646270000000003</v>
      </c>
      <c r="BZ1172">
        <v>2.159036</v>
      </c>
      <c r="CA1172">
        <v>-3.8772380000000002</v>
      </c>
      <c r="CB1172">
        <v>-6.249231</v>
      </c>
      <c r="CC1172">
        <v>-9.9662290000000002</v>
      </c>
      <c r="CD1172">
        <v>-17.345310000000001</v>
      </c>
      <c r="CE1172">
        <v>-15.76928</v>
      </c>
      <c r="CF1172">
        <v>-5.6249909999999996</v>
      </c>
      <c r="CG1172">
        <v>-1.434788</v>
      </c>
      <c r="CH1172">
        <v>-3.2378420000000001</v>
      </c>
      <c r="CI1172">
        <v>-5.3958899999999996</v>
      </c>
      <c r="CJ1172">
        <v>-6.861586</v>
      </c>
      <c r="CK1172">
        <v>-33.023940000000003</v>
      </c>
      <c r="CL1172">
        <v>139.2808</v>
      </c>
      <c r="CM1172">
        <v>-30.283460000000002</v>
      </c>
      <c r="CN1172">
        <v>-15.95407</v>
      </c>
      <c r="CO1172">
        <v>-8.6351840000000006</v>
      </c>
      <c r="CP1172">
        <v>1.613237</v>
      </c>
      <c r="CQ1172">
        <v>17.78426</v>
      </c>
      <c r="CR1172">
        <v>16.604520000000001</v>
      </c>
      <c r="CS1172">
        <v>15.74432</v>
      </c>
      <c r="CT1172">
        <v>16.0791</v>
      </c>
      <c r="CU1172">
        <v>22.127410000000001</v>
      </c>
      <c r="CV1172">
        <v>16.027570000000001</v>
      </c>
      <c r="CW1172">
        <v>15.711</v>
      </c>
      <c r="CX1172">
        <v>19.640149999999998</v>
      </c>
      <c r="CY1172">
        <v>22.344149999999999</v>
      </c>
      <c r="CZ1172">
        <v>25.49756</v>
      </c>
      <c r="DA1172">
        <v>28.73405</v>
      </c>
      <c r="DB1172">
        <v>34.587179999999996</v>
      </c>
      <c r="DC1172">
        <v>40.083289999999998</v>
      </c>
      <c r="DD1172">
        <v>43.408909999999999</v>
      </c>
      <c r="DE1172">
        <v>49.889879999999998</v>
      </c>
      <c r="DF1172">
        <v>53.547400000000003</v>
      </c>
      <c r="DG1172">
        <v>62.31597</v>
      </c>
      <c r="DH1172">
        <v>106.1482</v>
      </c>
      <c r="DI1172">
        <v>115.06010000000001</v>
      </c>
      <c r="DJ1172">
        <v>127.7428</v>
      </c>
      <c r="DK1172">
        <v>80.105779999999996</v>
      </c>
      <c r="DL1172">
        <v>55.830440000000003</v>
      </c>
      <c r="DM1172">
        <v>21.755040000000001</v>
      </c>
      <c r="DN1172">
        <v>9.9082190000000008</v>
      </c>
      <c r="DO1172">
        <v>20</v>
      </c>
      <c r="DP1172">
        <v>20</v>
      </c>
    </row>
    <row r="1173" spans="1:120" hidden="1" x14ac:dyDescent="0.25">
      <c r="A1173" t="str">
        <f t="shared" si="18"/>
        <v>LCA-Sierra_All CBP_44405</v>
      </c>
      <c r="B1173" t="s">
        <v>62</v>
      </c>
      <c r="C1173" t="s">
        <v>206</v>
      </c>
      <c r="D1173" t="s">
        <v>34</v>
      </c>
      <c r="E1173" t="s">
        <v>61</v>
      </c>
      <c r="F1173" t="s">
        <v>61</v>
      </c>
      <c r="G1173" t="s">
        <v>61</v>
      </c>
      <c r="H1173" t="s">
        <v>61</v>
      </c>
      <c r="I1173" t="s">
        <v>61</v>
      </c>
      <c r="J1173" t="s">
        <v>61</v>
      </c>
      <c r="K1173" t="s">
        <v>197</v>
      </c>
      <c r="L1173" s="18">
        <v>44405</v>
      </c>
      <c r="M1173">
        <v>20</v>
      </c>
      <c r="N1173">
        <v>20</v>
      </c>
      <c r="O1173" t="s">
        <v>258</v>
      </c>
      <c r="P1173">
        <v>35</v>
      </c>
      <c r="Q1173">
        <v>34</v>
      </c>
      <c r="R1173">
        <v>0</v>
      </c>
      <c r="S1173">
        <v>0</v>
      </c>
      <c r="T1173">
        <v>0</v>
      </c>
      <c r="U1173">
        <v>0</v>
      </c>
      <c r="V1173">
        <v>0</v>
      </c>
      <c r="W1173">
        <v>679.84041000000002</v>
      </c>
      <c r="X1173">
        <v>661.36514999999997</v>
      </c>
      <c r="Y1173">
        <v>666.65323999999998</v>
      </c>
      <c r="Z1173">
        <v>643.05808999999999</v>
      </c>
      <c r="AA1173">
        <v>679.78853000000004</v>
      </c>
      <c r="AB1173">
        <v>671.66853000000003</v>
      </c>
      <c r="AC1173">
        <v>721.98206000000005</v>
      </c>
      <c r="AD1173">
        <v>839.87441000000001</v>
      </c>
      <c r="AE1173">
        <v>1103.1104</v>
      </c>
      <c r="AF1173">
        <v>1243.8928000000001</v>
      </c>
      <c r="AG1173">
        <v>1314.4640999999999</v>
      </c>
      <c r="AH1173">
        <v>1363.6319000000001</v>
      </c>
      <c r="AI1173">
        <v>1376.2021</v>
      </c>
      <c r="AJ1173">
        <v>1431.3394000000001</v>
      </c>
      <c r="AK1173">
        <v>1487.3425</v>
      </c>
      <c r="AL1173">
        <v>1518.5944</v>
      </c>
      <c r="AM1173">
        <v>1530.7971</v>
      </c>
      <c r="AN1173">
        <v>1526.1831999999999</v>
      </c>
      <c r="AO1173">
        <v>1655.0306</v>
      </c>
      <c r="AP1173">
        <v>1395.4623999999999</v>
      </c>
      <c r="AQ1173">
        <v>1390.7888</v>
      </c>
      <c r="AR1173">
        <v>1140.1682000000001</v>
      </c>
      <c r="AS1173">
        <v>937.37926000000004</v>
      </c>
      <c r="AT1173">
        <v>801.27661999999998</v>
      </c>
      <c r="AU1173">
        <v>73.25</v>
      </c>
      <c r="AV1173">
        <v>68.544117999999997</v>
      </c>
      <c r="AW1173">
        <v>67.647058999999999</v>
      </c>
      <c r="AX1173">
        <v>67.852941000000001</v>
      </c>
      <c r="AY1173">
        <v>67.25</v>
      </c>
      <c r="AZ1173">
        <v>65.602941000000001</v>
      </c>
      <c r="BA1173">
        <v>64.941175999999999</v>
      </c>
      <c r="BB1173">
        <v>66.235293999999996</v>
      </c>
      <c r="BC1173">
        <v>72.058824000000001</v>
      </c>
      <c r="BD1173">
        <v>78.485293999999996</v>
      </c>
      <c r="BE1173">
        <v>83.632352999999995</v>
      </c>
      <c r="BF1173">
        <v>87.617647000000005</v>
      </c>
      <c r="BG1173">
        <v>88.882352999999995</v>
      </c>
      <c r="BH1173">
        <v>91.955882000000003</v>
      </c>
      <c r="BI1173">
        <v>96.088234999999997</v>
      </c>
      <c r="BJ1173">
        <v>98.544117999999997</v>
      </c>
      <c r="BK1173">
        <v>99.926471000000006</v>
      </c>
      <c r="BL1173">
        <v>100.58824</v>
      </c>
      <c r="BM1173">
        <v>100.17646999999999</v>
      </c>
      <c r="BN1173">
        <v>96.867647000000005</v>
      </c>
      <c r="BO1173">
        <v>89.823528999999994</v>
      </c>
      <c r="BP1173">
        <v>84.264706000000004</v>
      </c>
      <c r="BQ1173">
        <v>80</v>
      </c>
      <c r="BR1173">
        <v>77.514706000000004</v>
      </c>
      <c r="BS1173">
        <v>-14.24131</v>
      </c>
      <c r="BT1173">
        <v>-12.94261</v>
      </c>
      <c r="BU1173">
        <v>8.8603880000000004</v>
      </c>
      <c r="BV1173">
        <v>-1.0402260000000001</v>
      </c>
      <c r="BW1173">
        <v>-21.283380000000001</v>
      </c>
      <c r="BX1173">
        <v>-25.220880000000001</v>
      </c>
      <c r="BY1173">
        <v>13.960660000000001</v>
      </c>
      <c r="BZ1173">
        <v>25.213419999999999</v>
      </c>
      <c r="CA1173">
        <v>9.1476279999999992</v>
      </c>
      <c r="CB1173">
        <v>-4.1631729999999996</v>
      </c>
      <c r="CC1173">
        <v>-0.36267319999999997</v>
      </c>
      <c r="CD1173">
        <v>9.7675549999999998</v>
      </c>
      <c r="CE1173">
        <v>-0.21993989999999999</v>
      </c>
      <c r="CF1173">
        <v>-10.36323</v>
      </c>
      <c r="CG1173">
        <v>4.7160859999999998</v>
      </c>
      <c r="CH1173">
        <v>-1.7691950000000001</v>
      </c>
      <c r="CI1173">
        <v>1.750804</v>
      </c>
      <c r="CJ1173">
        <v>0.21457670000000001</v>
      </c>
      <c r="CK1173">
        <v>40.869869999999999</v>
      </c>
      <c r="CL1173">
        <v>180.49770000000001</v>
      </c>
      <c r="CM1173">
        <v>-33.178559999999997</v>
      </c>
      <c r="CN1173">
        <v>-12.072559999999999</v>
      </c>
      <c r="CO1173">
        <v>-51.748849999999997</v>
      </c>
      <c r="CP1173">
        <v>-30.14601</v>
      </c>
      <c r="CQ1173">
        <v>557.45360000000005</v>
      </c>
      <c r="CR1173">
        <v>377.06830000000002</v>
      </c>
      <c r="CS1173">
        <v>749.22709999999995</v>
      </c>
      <c r="CT1173">
        <v>357.85210000000001</v>
      </c>
      <c r="CU1173">
        <v>290.60320000000002</v>
      </c>
      <c r="CV1173">
        <v>223.38419999999999</v>
      </c>
      <c r="CW1173">
        <v>176.35589999999999</v>
      </c>
      <c r="CX1173">
        <v>200.75040000000001</v>
      </c>
      <c r="CY1173">
        <v>349.1003</v>
      </c>
      <c r="CZ1173">
        <v>253.8442</v>
      </c>
      <c r="DA1173">
        <v>358.36450000000002</v>
      </c>
      <c r="DB1173">
        <v>341.31900000000002</v>
      </c>
      <c r="DC1173">
        <v>138.3819</v>
      </c>
      <c r="DD1173">
        <v>462.74630000000002</v>
      </c>
      <c r="DE1173">
        <v>226.1266</v>
      </c>
      <c r="DF1173">
        <v>407.04539999999997</v>
      </c>
      <c r="DG1173">
        <v>953.89</v>
      </c>
      <c r="DH1173">
        <v>1093.0609999999999</v>
      </c>
      <c r="DI1173">
        <v>1323.337</v>
      </c>
      <c r="DJ1173">
        <v>928.67740000000003</v>
      </c>
      <c r="DK1173">
        <v>1127.1679999999999</v>
      </c>
      <c r="DL1173">
        <v>1012.3440000000001</v>
      </c>
      <c r="DM1173">
        <v>833.12189999999998</v>
      </c>
      <c r="DN1173">
        <v>554.93780000000004</v>
      </c>
      <c r="DO1173">
        <v>20</v>
      </c>
      <c r="DP1173">
        <v>20</v>
      </c>
    </row>
    <row r="1174" spans="1:120" hidden="1" x14ac:dyDescent="0.25">
      <c r="A1174" t="str">
        <f t="shared" si="18"/>
        <v>sublap_id-SLAP_PGFG_All CBP_44405</v>
      </c>
      <c r="B1174" t="s">
        <v>62</v>
      </c>
      <c r="C1174" t="s">
        <v>293</v>
      </c>
      <c r="D1174" t="s">
        <v>61</v>
      </c>
      <c r="E1174" t="s">
        <v>294</v>
      </c>
      <c r="F1174" t="s">
        <v>61</v>
      </c>
      <c r="G1174" t="s">
        <v>61</v>
      </c>
      <c r="H1174" t="s">
        <v>61</v>
      </c>
      <c r="I1174" t="s">
        <v>61</v>
      </c>
      <c r="J1174" t="s">
        <v>61</v>
      </c>
      <c r="K1174" t="s">
        <v>197</v>
      </c>
      <c r="L1174" s="18">
        <v>44405</v>
      </c>
      <c r="M1174">
        <v>20</v>
      </c>
      <c r="N1174">
        <v>20</v>
      </c>
      <c r="O1174" t="s">
        <v>258</v>
      </c>
      <c r="P1174">
        <v>19</v>
      </c>
      <c r="Q1174">
        <v>19</v>
      </c>
      <c r="R1174">
        <v>0</v>
      </c>
      <c r="S1174">
        <v>0</v>
      </c>
      <c r="T1174">
        <v>0</v>
      </c>
      <c r="U1174">
        <v>0</v>
      </c>
      <c r="V1174">
        <v>0</v>
      </c>
      <c r="W1174">
        <v>1783.2505000000001</v>
      </c>
      <c r="X1174">
        <v>1763.375</v>
      </c>
      <c r="Y1174">
        <v>1404.1420000000001</v>
      </c>
      <c r="Z1174">
        <v>1267.3135</v>
      </c>
      <c r="AA1174">
        <v>1334.675</v>
      </c>
      <c r="AB1174">
        <v>1457.7545</v>
      </c>
      <c r="AC1174">
        <v>1733.4939999999999</v>
      </c>
      <c r="AD1174">
        <v>2026.2855</v>
      </c>
      <c r="AE1174">
        <v>2311.5785000000001</v>
      </c>
      <c r="AF1174">
        <v>2363.6415000000002</v>
      </c>
      <c r="AG1174">
        <v>2594.587</v>
      </c>
      <c r="AH1174">
        <v>2752.7840000000001</v>
      </c>
      <c r="AI1174">
        <v>2855.6705000000002</v>
      </c>
      <c r="AJ1174">
        <v>2941.5765000000001</v>
      </c>
      <c r="AK1174">
        <v>2958.2559999999999</v>
      </c>
      <c r="AL1174">
        <v>2793.4744999999998</v>
      </c>
      <c r="AM1174">
        <v>2691.5645</v>
      </c>
      <c r="AN1174">
        <v>2908.623</v>
      </c>
      <c r="AO1174">
        <v>2803.6129999999998</v>
      </c>
      <c r="AP1174">
        <v>1261.0965000000001</v>
      </c>
      <c r="AQ1174">
        <v>2037.5235</v>
      </c>
      <c r="AR1174">
        <v>1980.0830000000001</v>
      </c>
      <c r="AS1174">
        <v>1861.52</v>
      </c>
      <c r="AT1174">
        <v>1805.7995000000001</v>
      </c>
      <c r="AU1174">
        <v>59.5</v>
      </c>
      <c r="AV1174">
        <v>59.5</v>
      </c>
      <c r="AW1174">
        <v>58.5</v>
      </c>
      <c r="AX1174">
        <v>58</v>
      </c>
      <c r="AY1174">
        <v>56.5</v>
      </c>
      <c r="AZ1174">
        <v>56</v>
      </c>
      <c r="BA1174">
        <v>56</v>
      </c>
      <c r="BB1174">
        <v>56.5</v>
      </c>
      <c r="BC1174">
        <v>59</v>
      </c>
      <c r="BD1174">
        <v>63.5</v>
      </c>
      <c r="BE1174">
        <v>69.5</v>
      </c>
      <c r="BF1174">
        <v>75.5</v>
      </c>
      <c r="BG1174">
        <v>81.5</v>
      </c>
      <c r="BH1174">
        <v>85</v>
      </c>
      <c r="BI1174">
        <v>86</v>
      </c>
      <c r="BJ1174">
        <v>86.5</v>
      </c>
      <c r="BK1174">
        <v>86.5</v>
      </c>
      <c r="BL1174">
        <v>82.5</v>
      </c>
      <c r="BM1174">
        <v>78</v>
      </c>
      <c r="BN1174">
        <v>72.5</v>
      </c>
      <c r="BO1174">
        <v>67.5</v>
      </c>
      <c r="BP1174">
        <v>62.5</v>
      </c>
      <c r="BQ1174">
        <v>60.5</v>
      </c>
      <c r="BR1174">
        <v>59</v>
      </c>
      <c r="BS1174">
        <v>-89.947779999999995</v>
      </c>
      <c r="BT1174">
        <v>-6.1823860000000002</v>
      </c>
      <c r="BU1174">
        <v>2.069337</v>
      </c>
      <c r="BV1174">
        <v>-12.211729999999999</v>
      </c>
      <c r="BW1174">
        <v>42.847709999999999</v>
      </c>
      <c r="BX1174">
        <v>32.814999999999998</v>
      </c>
      <c r="BY1174">
        <v>-9.9963470000000001</v>
      </c>
      <c r="BZ1174">
        <v>-8.9975299999999994</v>
      </c>
      <c r="CA1174">
        <v>-44.754539999999999</v>
      </c>
      <c r="CB1174">
        <v>-29.774979999999999</v>
      </c>
      <c r="CC1174">
        <v>-18.79655</v>
      </c>
      <c r="CD1174">
        <v>2.0882869999999998</v>
      </c>
      <c r="CE1174">
        <v>-85.520319999999998</v>
      </c>
      <c r="CF1174">
        <v>-63.025350000000003</v>
      </c>
      <c r="CG1174">
        <v>-76.659030000000001</v>
      </c>
      <c r="CH1174">
        <v>-56.462029999999999</v>
      </c>
      <c r="CI1174">
        <v>-44.568809999999999</v>
      </c>
      <c r="CJ1174">
        <v>-79.257379999999998</v>
      </c>
      <c r="CK1174">
        <v>11.540940000000001</v>
      </c>
      <c r="CL1174">
        <v>1331.84</v>
      </c>
      <c r="CM1174">
        <v>214.43969999999999</v>
      </c>
      <c r="CN1174">
        <v>-45.71537</v>
      </c>
      <c r="CO1174">
        <v>-68.597769999999997</v>
      </c>
      <c r="CP1174">
        <v>-46.824759999999998</v>
      </c>
      <c r="CQ1174">
        <v>9161.1550000000007</v>
      </c>
      <c r="CR1174">
        <v>3476.1880000000001</v>
      </c>
      <c r="CS1174">
        <v>5725.21</v>
      </c>
      <c r="CT1174">
        <v>6820.8739999999998</v>
      </c>
      <c r="CU1174">
        <v>1709.627</v>
      </c>
      <c r="CV1174">
        <v>1197.864</v>
      </c>
      <c r="CW1174">
        <v>735.8777</v>
      </c>
      <c r="CX1174">
        <v>556.64020000000005</v>
      </c>
      <c r="CY1174">
        <v>1702.4469999999999</v>
      </c>
      <c r="CZ1174">
        <v>1621.0029999999999</v>
      </c>
      <c r="DA1174">
        <v>2582.0219999999999</v>
      </c>
      <c r="DB1174">
        <v>1522.1679999999999</v>
      </c>
      <c r="DC1174">
        <v>2064.1680000000001</v>
      </c>
      <c r="DD1174">
        <v>2167.6619999999998</v>
      </c>
      <c r="DE1174">
        <v>1751.5170000000001</v>
      </c>
      <c r="DF1174">
        <v>1466.0429999999999</v>
      </c>
      <c r="DG1174">
        <v>1760.568</v>
      </c>
      <c r="DH1174">
        <v>2634.0749999999998</v>
      </c>
      <c r="DI1174">
        <v>3223.1590000000001</v>
      </c>
      <c r="DJ1174">
        <v>2931.201</v>
      </c>
      <c r="DK1174">
        <v>5166.7690000000002</v>
      </c>
      <c r="DL1174">
        <v>2350.3679999999999</v>
      </c>
      <c r="DM1174">
        <v>1255.636</v>
      </c>
      <c r="DN1174">
        <v>972.91610000000003</v>
      </c>
      <c r="DO1174">
        <v>20</v>
      </c>
      <c r="DP1174">
        <v>20</v>
      </c>
    </row>
    <row r="1175" spans="1:120" hidden="1" x14ac:dyDescent="0.25">
      <c r="A1175" t="str">
        <f t="shared" si="18"/>
        <v>Industry_Type-5. Offices, Hotels, Finance, Services_All CBP_44405</v>
      </c>
      <c r="B1175" t="s">
        <v>62</v>
      </c>
      <c r="C1175" t="s">
        <v>205</v>
      </c>
      <c r="D1175" t="s">
        <v>61</v>
      </c>
      <c r="E1175" t="s">
        <v>61</v>
      </c>
      <c r="F1175" t="s">
        <v>61</v>
      </c>
      <c r="G1175" t="s">
        <v>37</v>
      </c>
      <c r="H1175" t="s">
        <v>61</v>
      </c>
      <c r="I1175" t="s">
        <v>61</v>
      </c>
      <c r="J1175" t="s">
        <v>61</v>
      </c>
      <c r="K1175" t="s">
        <v>197</v>
      </c>
      <c r="L1175" s="18">
        <v>44405</v>
      </c>
      <c r="M1175">
        <v>20</v>
      </c>
      <c r="N1175">
        <v>20</v>
      </c>
      <c r="O1175" t="s">
        <v>258</v>
      </c>
      <c r="P1175">
        <v>26</v>
      </c>
      <c r="Q1175">
        <v>26</v>
      </c>
      <c r="R1175">
        <v>0</v>
      </c>
      <c r="S1175">
        <v>0</v>
      </c>
      <c r="T1175">
        <v>0</v>
      </c>
      <c r="U1175">
        <v>0</v>
      </c>
      <c r="V1175">
        <v>0</v>
      </c>
      <c r="W1175">
        <v>4073.7779999999998</v>
      </c>
      <c r="X1175">
        <v>4185.4610000000002</v>
      </c>
      <c r="Y1175">
        <v>4159.232</v>
      </c>
      <c r="Z1175">
        <v>4056.4870000000001</v>
      </c>
      <c r="AA1175">
        <v>4068.8040000000001</v>
      </c>
      <c r="AB1175">
        <v>4230.027</v>
      </c>
      <c r="AC1175">
        <v>4344.1239999999998</v>
      </c>
      <c r="AD1175">
        <v>4949.1589999999997</v>
      </c>
      <c r="AE1175">
        <v>5760.8410000000003</v>
      </c>
      <c r="AF1175">
        <v>6797.6840000000002</v>
      </c>
      <c r="AG1175">
        <v>7575.576</v>
      </c>
      <c r="AH1175">
        <v>7990.7309999999998</v>
      </c>
      <c r="AI1175">
        <v>8119.4449999999997</v>
      </c>
      <c r="AJ1175">
        <v>8299.7090000000007</v>
      </c>
      <c r="AK1175">
        <v>8428.8279999999995</v>
      </c>
      <c r="AL1175">
        <v>8456.0470000000005</v>
      </c>
      <c r="AM1175">
        <v>8615.3009999999995</v>
      </c>
      <c r="AN1175">
        <v>8376.9159999999993</v>
      </c>
      <c r="AO1175">
        <v>8161.7889999999998</v>
      </c>
      <c r="AP1175">
        <v>7384.5519999999997</v>
      </c>
      <c r="AQ1175">
        <v>6866.5330000000004</v>
      </c>
      <c r="AR1175">
        <v>5932.8919999999998</v>
      </c>
      <c r="AS1175">
        <v>5336.7730000000001</v>
      </c>
      <c r="AT1175">
        <v>4637.6750000000002</v>
      </c>
      <c r="AU1175">
        <v>66.557692000000003</v>
      </c>
      <c r="AV1175">
        <v>65.25</v>
      </c>
      <c r="AW1175">
        <v>64.576922999999994</v>
      </c>
      <c r="AX1175">
        <v>63.884614999999997</v>
      </c>
      <c r="AY1175">
        <v>63.057692000000003</v>
      </c>
      <c r="AZ1175">
        <v>62.384614999999997</v>
      </c>
      <c r="BA1175">
        <v>61.923076999999999</v>
      </c>
      <c r="BB1175">
        <v>62.365385000000003</v>
      </c>
      <c r="BC1175">
        <v>64.115385000000003</v>
      </c>
      <c r="BD1175">
        <v>66.942307999999997</v>
      </c>
      <c r="BE1175">
        <v>70.423077000000006</v>
      </c>
      <c r="BF1175">
        <v>73.634614999999997</v>
      </c>
      <c r="BG1175">
        <v>76.75</v>
      </c>
      <c r="BH1175">
        <v>78.576922999999994</v>
      </c>
      <c r="BI1175">
        <v>79.75</v>
      </c>
      <c r="BJ1175">
        <v>80.673077000000006</v>
      </c>
      <c r="BK1175">
        <v>81.211538000000004</v>
      </c>
      <c r="BL1175">
        <v>81.115385000000003</v>
      </c>
      <c r="BM1175">
        <v>79.576922999999994</v>
      </c>
      <c r="BN1175">
        <v>76.711538000000004</v>
      </c>
      <c r="BO1175">
        <v>73.75</v>
      </c>
      <c r="BP1175">
        <v>71.307692000000003</v>
      </c>
      <c r="BQ1175">
        <v>69.153846000000001</v>
      </c>
      <c r="BR1175">
        <v>67.884614999999997</v>
      </c>
      <c r="BS1175">
        <v>85.768870000000007</v>
      </c>
      <c r="BT1175">
        <v>69.068650000000005</v>
      </c>
      <c r="BU1175">
        <v>21.851959999999998</v>
      </c>
      <c r="BV1175">
        <v>47.384450000000001</v>
      </c>
      <c r="BW1175">
        <v>57.399940000000001</v>
      </c>
      <c r="BX1175">
        <v>34.091970000000003</v>
      </c>
      <c r="BY1175">
        <v>44.702770000000001</v>
      </c>
      <c r="BZ1175">
        <v>44.26332</v>
      </c>
      <c r="CA1175">
        <v>-66.838669999999993</v>
      </c>
      <c r="CB1175">
        <v>-120.2385</v>
      </c>
      <c r="CC1175">
        <v>-164.45009999999999</v>
      </c>
      <c r="CD1175">
        <v>-172.54839999999999</v>
      </c>
      <c r="CE1175">
        <v>-117.03400000000001</v>
      </c>
      <c r="CF1175">
        <v>-186.7159</v>
      </c>
      <c r="CG1175">
        <v>-197.4203</v>
      </c>
      <c r="CH1175">
        <v>-112.44670000000001</v>
      </c>
      <c r="CI1175">
        <v>-99.038719999999998</v>
      </c>
      <c r="CJ1175">
        <v>6.301749</v>
      </c>
      <c r="CK1175">
        <v>45.029020000000003</v>
      </c>
      <c r="CL1175">
        <v>106.9228</v>
      </c>
      <c r="CM1175">
        <v>9.9877020000000005</v>
      </c>
      <c r="CN1175">
        <v>19.3596</v>
      </c>
      <c r="CO1175">
        <v>15.20852</v>
      </c>
      <c r="CP1175">
        <v>-22.106860000000001</v>
      </c>
      <c r="CQ1175">
        <v>6255.866</v>
      </c>
      <c r="CR1175">
        <v>2705.931</v>
      </c>
      <c r="CS1175">
        <v>2418.8809999999999</v>
      </c>
      <c r="CT1175">
        <v>1704.126</v>
      </c>
      <c r="CU1175">
        <v>1257.6279999999999</v>
      </c>
      <c r="CV1175">
        <v>1323.277</v>
      </c>
      <c r="CW1175">
        <v>885.10239999999999</v>
      </c>
      <c r="CX1175">
        <v>607.05280000000005</v>
      </c>
      <c r="CY1175">
        <v>2005.0920000000001</v>
      </c>
      <c r="CZ1175">
        <v>4278.2690000000002</v>
      </c>
      <c r="DA1175">
        <v>8446.1229999999996</v>
      </c>
      <c r="DB1175">
        <v>12097.45</v>
      </c>
      <c r="DC1175">
        <v>13335.86</v>
      </c>
      <c r="DD1175">
        <v>15113.53</v>
      </c>
      <c r="DE1175">
        <v>22353.99</v>
      </c>
      <c r="DF1175">
        <v>26209.08</v>
      </c>
      <c r="DG1175">
        <v>28071.98</v>
      </c>
      <c r="DH1175">
        <v>21277.18</v>
      </c>
      <c r="DI1175">
        <v>20552.28</v>
      </c>
      <c r="DJ1175">
        <v>21453.59</v>
      </c>
      <c r="DK1175">
        <v>17892.7</v>
      </c>
      <c r="DL1175">
        <v>14766.93</v>
      </c>
      <c r="DM1175">
        <v>12730.49</v>
      </c>
      <c r="DN1175">
        <v>12060.72</v>
      </c>
      <c r="DO1175">
        <v>20</v>
      </c>
      <c r="DP1175">
        <v>20</v>
      </c>
    </row>
    <row r="1176" spans="1:120" hidden="1" x14ac:dyDescent="0.25">
      <c r="A1176" t="str">
        <f t="shared" si="18"/>
        <v>sublap_id-SLAP_PGSB_All CBP_44405</v>
      </c>
      <c r="B1176" t="s">
        <v>62</v>
      </c>
      <c r="C1176" t="s">
        <v>281</v>
      </c>
      <c r="D1176" t="s">
        <v>61</v>
      </c>
      <c r="E1176" t="s">
        <v>282</v>
      </c>
      <c r="F1176" t="s">
        <v>61</v>
      </c>
      <c r="G1176" t="s">
        <v>61</v>
      </c>
      <c r="H1176" t="s">
        <v>61</v>
      </c>
      <c r="I1176" t="s">
        <v>61</v>
      </c>
      <c r="J1176" t="s">
        <v>61</v>
      </c>
      <c r="K1176" t="s">
        <v>197</v>
      </c>
      <c r="L1176" s="18">
        <v>44405</v>
      </c>
      <c r="M1176">
        <v>20</v>
      </c>
      <c r="N1176">
        <v>20</v>
      </c>
      <c r="O1176" t="s">
        <v>258</v>
      </c>
      <c r="P1176">
        <v>47</v>
      </c>
      <c r="Q1176">
        <v>47</v>
      </c>
      <c r="R1176">
        <v>0</v>
      </c>
      <c r="S1176">
        <v>0</v>
      </c>
      <c r="T1176">
        <v>0</v>
      </c>
      <c r="U1176">
        <v>0</v>
      </c>
      <c r="V1176">
        <v>0</v>
      </c>
      <c r="W1176">
        <v>1021.4185</v>
      </c>
      <c r="X1176">
        <v>982.79549999999995</v>
      </c>
      <c r="Y1176">
        <v>993.07749999999999</v>
      </c>
      <c r="Z1176">
        <v>962.18600000000004</v>
      </c>
      <c r="AA1176">
        <v>1029.2584999999999</v>
      </c>
      <c r="AB1176">
        <v>1196.9124999999999</v>
      </c>
      <c r="AC1176">
        <v>1356.7375</v>
      </c>
      <c r="AD1176">
        <v>1528.7529999999999</v>
      </c>
      <c r="AE1176">
        <v>1907.2615000000001</v>
      </c>
      <c r="AF1176">
        <v>2451.7489999999998</v>
      </c>
      <c r="AG1176">
        <v>2643.6695</v>
      </c>
      <c r="AH1176">
        <v>3171.9425000000001</v>
      </c>
      <c r="AI1176">
        <v>3406.8780000000002</v>
      </c>
      <c r="AJ1176">
        <v>3532.0414999999998</v>
      </c>
      <c r="AK1176">
        <v>3628.2995000000001</v>
      </c>
      <c r="AL1176">
        <v>3699.6460000000002</v>
      </c>
      <c r="AM1176">
        <v>3809.3935000000001</v>
      </c>
      <c r="AN1176">
        <v>3947.7885000000001</v>
      </c>
      <c r="AO1176">
        <v>3885.29</v>
      </c>
      <c r="AP1176">
        <v>3014.5569999999998</v>
      </c>
      <c r="AQ1176">
        <v>2922.2435</v>
      </c>
      <c r="AR1176">
        <v>1898.461</v>
      </c>
      <c r="AS1176">
        <v>1347.8615</v>
      </c>
      <c r="AT1176">
        <v>1135.4349999999999</v>
      </c>
      <c r="AU1176">
        <v>66</v>
      </c>
      <c r="AV1176">
        <v>65.5</v>
      </c>
      <c r="AW1176">
        <v>64.659574000000006</v>
      </c>
      <c r="AX1176">
        <v>63.659573999999999</v>
      </c>
      <c r="AY1176">
        <v>62.659573999999999</v>
      </c>
      <c r="AZ1176">
        <v>62</v>
      </c>
      <c r="BA1176">
        <v>61.159573999999999</v>
      </c>
      <c r="BB1176">
        <v>62.180850999999997</v>
      </c>
      <c r="BC1176">
        <v>63.180850999999997</v>
      </c>
      <c r="BD1176">
        <v>66.521276999999998</v>
      </c>
      <c r="BE1176">
        <v>71</v>
      </c>
      <c r="BF1176">
        <v>75.319148999999996</v>
      </c>
      <c r="BG1176">
        <v>80</v>
      </c>
      <c r="BH1176">
        <v>82.5</v>
      </c>
      <c r="BI1176">
        <v>83.180851000000004</v>
      </c>
      <c r="BJ1176">
        <v>83.5</v>
      </c>
      <c r="BK1176">
        <v>84.021276999999998</v>
      </c>
      <c r="BL1176">
        <v>82.202128000000002</v>
      </c>
      <c r="BM1176">
        <v>77.861701999999994</v>
      </c>
      <c r="BN1176">
        <v>73.361701999999994</v>
      </c>
      <c r="BO1176">
        <v>71.542552999999998</v>
      </c>
      <c r="BP1176">
        <v>69.702128000000002</v>
      </c>
      <c r="BQ1176">
        <v>68.340425999999994</v>
      </c>
      <c r="BR1176">
        <v>66.5</v>
      </c>
      <c r="BS1176">
        <v>-19.363330000000001</v>
      </c>
      <c r="BT1176">
        <v>1.4359390000000001</v>
      </c>
      <c r="BU1176">
        <v>-6.8375120000000003</v>
      </c>
      <c r="BV1176">
        <v>-9.8905740000000009</v>
      </c>
      <c r="BW1176">
        <v>17.32883</v>
      </c>
      <c r="BX1176">
        <v>43.311509999999998</v>
      </c>
      <c r="BY1176">
        <v>-0.40687580000000001</v>
      </c>
      <c r="BZ1176">
        <v>-21.574870000000001</v>
      </c>
      <c r="CA1176">
        <v>-35.71237</v>
      </c>
      <c r="CB1176">
        <v>-21.746130000000001</v>
      </c>
      <c r="CC1176">
        <v>26.281279999999999</v>
      </c>
      <c r="CD1176">
        <v>-88.077560000000005</v>
      </c>
      <c r="CE1176">
        <v>-40.606589999999997</v>
      </c>
      <c r="CF1176">
        <v>-65.433210000000003</v>
      </c>
      <c r="CG1176">
        <v>-102.60339999999999</v>
      </c>
      <c r="CH1176">
        <v>-86.055599999999998</v>
      </c>
      <c r="CI1176">
        <v>-94.239000000000004</v>
      </c>
      <c r="CJ1176">
        <v>-64.481899999999996</v>
      </c>
      <c r="CK1176">
        <v>42.206420000000001</v>
      </c>
      <c r="CL1176">
        <v>368.21440000000001</v>
      </c>
      <c r="CM1176">
        <v>-12.407249999999999</v>
      </c>
      <c r="CN1176">
        <v>18.079719999999998</v>
      </c>
      <c r="CO1176">
        <v>22.086269999999999</v>
      </c>
      <c r="CP1176">
        <v>-5.9645820000000001</v>
      </c>
      <c r="CQ1176">
        <v>237.30719999999999</v>
      </c>
      <c r="CR1176">
        <v>117.5939</v>
      </c>
      <c r="CS1176">
        <v>125.5428</v>
      </c>
      <c r="CT1176">
        <v>112.1677</v>
      </c>
      <c r="CU1176">
        <v>512.01890000000003</v>
      </c>
      <c r="CV1176">
        <v>935.5684</v>
      </c>
      <c r="CW1176">
        <v>443.91399999999999</v>
      </c>
      <c r="CX1176">
        <v>508.59269999999998</v>
      </c>
      <c r="CY1176">
        <v>1517.0609999999999</v>
      </c>
      <c r="CZ1176">
        <v>818.02499999999998</v>
      </c>
      <c r="DA1176">
        <v>2229.0549999999998</v>
      </c>
      <c r="DB1176">
        <v>1399.068</v>
      </c>
      <c r="DC1176">
        <v>1270.7270000000001</v>
      </c>
      <c r="DD1176">
        <v>1461.212</v>
      </c>
      <c r="DE1176">
        <v>2121.431</v>
      </c>
      <c r="DF1176">
        <v>2235.5030000000002</v>
      </c>
      <c r="DG1176">
        <v>2175.2979999999998</v>
      </c>
      <c r="DH1176">
        <v>2293.2190000000001</v>
      </c>
      <c r="DI1176">
        <v>1650.6579999999999</v>
      </c>
      <c r="DJ1176">
        <v>2103.5590000000002</v>
      </c>
      <c r="DK1176">
        <v>2010.7439999999999</v>
      </c>
      <c r="DL1176">
        <v>1062.654</v>
      </c>
      <c r="DM1176">
        <v>539.16859999999997</v>
      </c>
      <c r="DN1176">
        <v>361.32409999999999</v>
      </c>
      <c r="DO1176">
        <v>20</v>
      </c>
      <c r="DP1176">
        <v>20</v>
      </c>
    </row>
    <row r="1177" spans="1:120" hidden="1" x14ac:dyDescent="0.25">
      <c r="A1177" t="str">
        <f t="shared" si="18"/>
        <v>All_All CBP_44405</v>
      </c>
      <c r="B1177" t="s">
        <v>62</v>
      </c>
      <c r="C1177" t="s">
        <v>61</v>
      </c>
      <c r="D1177" t="s">
        <v>61</v>
      </c>
      <c r="E1177" t="s">
        <v>61</v>
      </c>
      <c r="F1177" t="s">
        <v>61</v>
      </c>
      <c r="G1177" t="s">
        <v>61</v>
      </c>
      <c r="H1177" t="s">
        <v>61</v>
      </c>
      <c r="I1177" t="s">
        <v>61</v>
      </c>
      <c r="J1177" t="s">
        <v>61</v>
      </c>
      <c r="K1177" t="s">
        <v>197</v>
      </c>
      <c r="L1177" s="18">
        <v>44405</v>
      </c>
      <c r="M1177">
        <v>20</v>
      </c>
      <c r="N1177">
        <v>20</v>
      </c>
      <c r="O1177" t="s">
        <v>258</v>
      </c>
      <c r="P1177">
        <v>478</v>
      </c>
      <c r="Q1177">
        <v>467</v>
      </c>
      <c r="R1177">
        <v>0</v>
      </c>
      <c r="S1177">
        <v>0</v>
      </c>
      <c r="T1177">
        <v>0</v>
      </c>
      <c r="U1177">
        <v>0</v>
      </c>
      <c r="V1177">
        <v>0</v>
      </c>
      <c r="W1177">
        <v>18104.84</v>
      </c>
      <c r="X1177">
        <v>18330.631000000001</v>
      </c>
      <c r="Y1177">
        <v>17992.403999999999</v>
      </c>
      <c r="Z1177">
        <v>17653.008000000002</v>
      </c>
      <c r="AA1177">
        <v>18254.985000000001</v>
      </c>
      <c r="AB1177">
        <v>19543.638999999999</v>
      </c>
      <c r="AC1177">
        <v>21002.645</v>
      </c>
      <c r="AD1177">
        <v>24390.118999999999</v>
      </c>
      <c r="AE1177">
        <v>28407.187000000002</v>
      </c>
      <c r="AF1177">
        <v>31149.559000000001</v>
      </c>
      <c r="AG1177">
        <v>33154.74</v>
      </c>
      <c r="AH1177">
        <v>36133.845999999998</v>
      </c>
      <c r="AI1177">
        <v>37042.747000000003</v>
      </c>
      <c r="AJ1177">
        <v>38141.347000000002</v>
      </c>
      <c r="AK1177">
        <v>39172.892999999996</v>
      </c>
      <c r="AL1177">
        <v>39598.78</v>
      </c>
      <c r="AM1177">
        <v>40104.214</v>
      </c>
      <c r="AN1177">
        <v>40766.074000000001</v>
      </c>
      <c r="AO1177">
        <v>37953.881000000001</v>
      </c>
      <c r="AP1177">
        <v>28435.155999999999</v>
      </c>
      <c r="AQ1177">
        <v>29743.427</v>
      </c>
      <c r="AR1177">
        <v>24854.695</v>
      </c>
      <c r="AS1177">
        <v>21344.592000000001</v>
      </c>
      <c r="AT1177">
        <v>19090.190999999999</v>
      </c>
      <c r="AU1177">
        <v>72.058886999999999</v>
      </c>
      <c r="AV1177">
        <v>69.908994000000007</v>
      </c>
      <c r="AW1177">
        <v>68.758030000000005</v>
      </c>
      <c r="AX1177">
        <v>67.664882000000006</v>
      </c>
      <c r="AY1177">
        <v>66.637045000000001</v>
      </c>
      <c r="AZ1177">
        <v>65.827623000000003</v>
      </c>
      <c r="BA1177">
        <v>65.210920999999999</v>
      </c>
      <c r="BB1177">
        <v>65.837259000000003</v>
      </c>
      <c r="BC1177">
        <v>68.448607999999993</v>
      </c>
      <c r="BD1177">
        <v>72.050320999999997</v>
      </c>
      <c r="BE1177">
        <v>75.844753999999995</v>
      </c>
      <c r="BF1177">
        <v>79.927194999999998</v>
      </c>
      <c r="BG1177">
        <v>83.764454000000001</v>
      </c>
      <c r="BH1177">
        <v>86.421841999999998</v>
      </c>
      <c r="BI1177">
        <v>88.647751999999997</v>
      </c>
      <c r="BJ1177">
        <v>90.299785999999997</v>
      </c>
      <c r="BK1177">
        <v>91.263383000000005</v>
      </c>
      <c r="BL1177">
        <v>90.722697999999994</v>
      </c>
      <c r="BM1177">
        <v>88.797645000000003</v>
      </c>
      <c r="BN1177">
        <v>85.716273999999999</v>
      </c>
      <c r="BO1177">
        <v>81.834046999999998</v>
      </c>
      <c r="BP1177">
        <v>78.332976000000002</v>
      </c>
      <c r="BQ1177">
        <v>76.278373000000002</v>
      </c>
      <c r="BR1177">
        <v>74.589935999999994</v>
      </c>
      <c r="BS1177">
        <v>-272.18009999999998</v>
      </c>
      <c r="BT1177">
        <v>78.140150000000006</v>
      </c>
      <c r="BU1177">
        <v>27.486350000000002</v>
      </c>
      <c r="BV1177">
        <v>40.440170000000002</v>
      </c>
      <c r="BW1177">
        <v>129.38679999999999</v>
      </c>
      <c r="BX1177">
        <v>165.30969999999999</v>
      </c>
      <c r="BY1177">
        <v>50.447299999999998</v>
      </c>
      <c r="BZ1177">
        <v>20.282060000000001</v>
      </c>
      <c r="CA1177">
        <v>-173.87979999999999</v>
      </c>
      <c r="CB1177">
        <v>-273.42320000000001</v>
      </c>
      <c r="CC1177">
        <v>-36.309550000000002</v>
      </c>
      <c r="CD1177">
        <v>-364.85199999999998</v>
      </c>
      <c r="CE1177">
        <v>-344.32560000000001</v>
      </c>
      <c r="CF1177">
        <v>-489.30459999999999</v>
      </c>
      <c r="CG1177">
        <v>-628.94399999999996</v>
      </c>
      <c r="CH1177">
        <v>-516.31489999999997</v>
      </c>
      <c r="CI1177">
        <v>-615.18690000000004</v>
      </c>
      <c r="CJ1177">
        <v>-551.97630000000004</v>
      </c>
      <c r="CK1177">
        <v>2359.0479999999998</v>
      </c>
      <c r="CL1177">
        <v>8528.5460000000003</v>
      </c>
      <c r="CM1177">
        <v>2528.3029999999999</v>
      </c>
      <c r="CN1177">
        <v>287.76350000000002</v>
      </c>
      <c r="CO1177">
        <v>-316.3057</v>
      </c>
      <c r="CP1177">
        <v>-234.3946</v>
      </c>
      <c r="CQ1177">
        <v>40697.25</v>
      </c>
      <c r="CR1177">
        <v>15781.36</v>
      </c>
      <c r="CS1177">
        <v>17573.41</v>
      </c>
      <c r="CT1177">
        <v>16884.439999999999</v>
      </c>
      <c r="CU1177">
        <v>12198.87</v>
      </c>
      <c r="CV1177">
        <v>13035.1</v>
      </c>
      <c r="CW1177">
        <v>8701.759</v>
      </c>
      <c r="CX1177">
        <v>7901.4390000000003</v>
      </c>
      <c r="CY1177">
        <v>15346.2</v>
      </c>
      <c r="CZ1177">
        <v>16373.05</v>
      </c>
      <c r="DA1177">
        <v>32143.81</v>
      </c>
      <c r="DB1177">
        <v>32736.99</v>
      </c>
      <c r="DC1177">
        <v>35067.839999999997</v>
      </c>
      <c r="DD1177">
        <v>39379.31</v>
      </c>
      <c r="DE1177">
        <v>48641.8</v>
      </c>
      <c r="DF1177">
        <v>54719.98</v>
      </c>
      <c r="DG1177">
        <v>58799.31</v>
      </c>
      <c r="DH1177">
        <v>59029.51</v>
      </c>
      <c r="DI1177">
        <v>65626.28</v>
      </c>
      <c r="DJ1177">
        <v>65804.11</v>
      </c>
      <c r="DK1177">
        <v>75254.97</v>
      </c>
      <c r="DL1177">
        <v>55636.27</v>
      </c>
      <c r="DM1177">
        <v>38037.11</v>
      </c>
      <c r="DN1177">
        <v>32514.240000000002</v>
      </c>
      <c r="DO1177">
        <v>20</v>
      </c>
      <c r="DP1177">
        <v>20</v>
      </c>
    </row>
    <row r="1178" spans="1:120" hidden="1" x14ac:dyDescent="0.25">
      <c r="A1178" t="str">
        <f t="shared" si="18"/>
        <v>OtherDR-No_All CBP_44405</v>
      </c>
      <c r="B1178" t="s">
        <v>62</v>
      </c>
      <c r="C1178" t="s">
        <v>323</v>
      </c>
      <c r="D1178" t="s">
        <v>61</v>
      </c>
      <c r="E1178" t="s">
        <v>61</v>
      </c>
      <c r="F1178" t="s">
        <v>61</v>
      </c>
      <c r="G1178" t="s">
        <v>61</v>
      </c>
      <c r="H1178" t="s">
        <v>61</v>
      </c>
      <c r="I1178" t="s">
        <v>97</v>
      </c>
      <c r="J1178" t="s">
        <v>61</v>
      </c>
      <c r="K1178" t="s">
        <v>197</v>
      </c>
      <c r="L1178" s="18">
        <v>44405</v>
      </c>
      <c r="M1178">
        <v>20</v>
      </c>
      <c r="N1178">
        <v>20</v>
      </c>
      <c r="O1178" t="s">
        <v>258</v>
      </c>
      <c r="P1178">
        <v>478</v>
      </c>
      <c r="Q1178">
        <v>467</v>
      </c>
      <c r="R1178">
        <v>0</v>
      </c>
      <c r="S1178">
        <v>0</v>
      </c>
      <c r="T1178">
        <v>0</v>
      </c>
      <c r="U1178">
        <v>0</v>
      </c>
      <c r="V1178">
        <v>0</v>
      </c>
      <c r="W1178">
        <v>18104.84</v>
      </c>
      <c r="X1178">
        <v>18330.631000000001</v>
      </c>
      <c r="Y1178">
        <v>17992.403999999999</v>
      </c>
      <c r="Z1178">
        <v>17653.008000000002</v>
      </c>
      <c r="AA1178">
        <v>18254.985000000001</v>
      </c>
      <c r="AB1178">
        <v>19543.638999999999</v>
      </c>
      <c r="AC1178">
        <v>21002.645</v>
      </c>
      <c r="AD1178">
        <v>24390.118999999999</v>
      </c>
      <c r="AE1178">
        <v>28407.187000000002</v>
      </c>
      <c r="AF1178">
        <v>31149.559000000001</v>
      </c>
      <c r="AG1178">
        <v>33154.74</v>
      </c>
      <c r="AH1178">
        <v>36133.845999999998</v>
      </c>
      <c r="AI1178">
        <v>37042.747000000003</v>
      </c>
      <c r="AJ1178">
        <v>38141.347000000002</v>
      </c>
      <c r="AK1178">
        <v>39172.892999999996</v>
      </c>
      <c r="AL1178">
        <v>39598.78</v>
      </c>
      <c r="AM1178">
        <v>40104.214</v>
      </c>
      <c r="AN1178">
        <v>40766.074000000001</v>
      </c>
      <c r="AO1178">
        <v>37953.881000000001</v>
      </c>
      <c r="AP1178">
        <v>28435.155999999999</v>
      </c>
      <c r="AQ1178">
        <v>29743.427</v>
      </c>
      <c r="AR1178">
        <v>24854.695</v>
      </c>
      <c r="AS1178">
        <v>21344.592000000001</v>
      </c>
      <c r="AT1178">
        <v>19090.190999999999</v>
      </c>
      <c r="AU1178">
        <v>72.058886999999999</v>
      </c>
      <c r="AV1178">
        <v>69.908994000000007</v>
      </c>
      <c r="AW1178">
        <v>68.758030000000005</v>
      </c>
      <c r="AX1178">
        <v>67.664882000000006</v>
      </c>
      <c r="AY1178">
        <v>66.637045000000001</v>
      </c>
      <c r="AZ1178">
        <v>65.827623000000003</v>
      </c>
      <c r="BA1178">
        <v>65.210920999999999</v>
      </c>
      <c r="BB1178">
        <v>65.837259000000003</v>
      </c>
      <c r="BC1178">
        <v>68.448607999999993</v>
      </c>
      <c r="BD1178">
        <v>72.050320999999997</v>
      </c>
      <c r="BE1178">
        <v>75.844753999999995</v>
      </c>
      <c r="BF1178">
        <v>79.927194999999998</v>
      </c>
      <c r="BG1178">
        <v>83.764454000000001</v>
      </c>
      <c r="BH1178">
        <v>86.421841999999998</v>
      </c>
      <c r="BI1178">
        <v>88.647751999999997</v>
      </c>
      <c r="BJ1178">
        <v>90.299785999999997</v>
      </c>
      <c r="BK1178">
        <v>91.263383000000005</v>
      </c>
      <c r="BL1178">
        <v>90.722697999999994</v>
      </c>
      <c r="BM1178">
        <v>88.797645000000003</v>
      </c>
      <c r="BN1178">
        <v>85.716273999999999</v>
      </c>
      <c r="BO1178">
        <v>81.834046999999998</v>
      </c>
      <c r="BP1178">
        <v>78.332976000000002</v>
      </c>
      <c r="BQ1178">
        <v>76.278373000000002</v>
      </c>
      <c r="BR1178">
        <v>74.589935999999994</v>
      </c>
      <c r="BS1178">
        <v>-272.18009999999998</v>
      </c>
      <c r="BT1178">
        <v>78.140150000000006</v>
      </c>
      <c r="BU1178">
        <v>27.486350000000002</v>
      </c>
      <c r="BV1178">
        <v>40.440170000000002</v>
      </c>
      <c r="BW1178">
        <v>129.38679999999999</v>
      </c>
      <c r="BX1178">
        <v>165.30969999999999</v>
      </c>
      <c r="BY1178">
        <v>50.447299999999998</v>
      </c>
      <c r="BZ1178">
        <v>20.282060000000001</v>
      </c>
      <c r="CA1178">
        <v>-173.87979999999999</v>
      </c>
      <c r="CB1178">
        <v>-273.42320000000001</v>
      </c>
      <c r="CC1178">
        <v>-36.309550000000002</v>
      </c>
      <c r="CD1178">
        <v>-364.85199999999998</v>
      </c>
      <c r="CE1178">
        <v>-344.32560000000001</v>
      </c>
      <c r="CF1178">
        <v>-489.30459999999999</v>
      </c>
      <c r="CG1178">
        <v>-628.94399999999996</v>
      </c>
      <c r="CH1178">
        <v>-516.31489999999997</v>
      </c>
      <c r="CI1178">
        <v>-615.18690000000004</v>
      </c>
      <c r="CJ1178">
        <v>-551.97630000000004</v>
      </c>
      <c r="CK1178">
        <v>2359.0479999999998</v>
      </c>
      <c r="CL1178">
        <v>8528.5460000000003</v>
      </c>
      <c r="CM1178">
        <v>2528.3029999999999</v>
      </c>
      <c r="CN1178">
        <v>287.76350000000002</v>
      </c>
      <c r="CO1178">
        <v>-316.3057</v>
      </c>
      <c r="CP1178">
        <v>-234.3946</v>
      </c>
      <c r="CQ1178">
        <v>40697.25</v>
      </c>
      <c r="CR1178">
        <v>15781.36</v>
      </c>
      <c r="CS1178">
        <v>17573.41</v>
      </c>
      <c r="CT1178">
        <v>16884.439999999999</v>
      </c>
      <c r="CU1178">
        <v>12198.87</v>
      </c>
      <c r="CV1178">
        <v>13035.1</v>
      </c>
      <c r="CW1178">
        <v>8701.759</v>
      </c>
      <c r="CX1178">
        <v>7901.4390000000003</v>
      </c>
      <c r="CY1178">
        <v>15346.2</v>
      </c>
      <c r="CZ1178">
        <v>16373.05</v>
      </c>
      <c r="DA1178">
        <v>32143.81</v>
      </c>
      <c r="DB1178">
        <v>32736.99</v>
      </c>
      <c r="DC1178">
        <v>35067.839999999997</v>
      </c>
      <c r="DD1178">
        <v>39379.31</v>
      </c>
      <c r="DE1178">
        <v>48641.8</v>
      </c>
      <c r="DF1178">
        <v>54719.98</v>
      </c>
      <c r="DG1178">
        <v>58799.31</v>
      </c>
      <c r="DH1178">
        <v>59029.51</v>
      </c>
      <c r="DI1178">
        <v>65626.28</v>
      </c>
      <c r="DJ1178">
        <v>65804.11</v>
      </c>
      <c r="DK1178">
        <v>75254.97</v>
      </c>
      <c r="DL1178">
        <v>55636.27</v>
      </c>
      <c r="DM1178">
        <v>38037.11</v>
      </c>
      <c r="DN1178">
        <v>32514.240000000002</v>
      </c>
      <c r="DO1178">
        <v>20</v>
      </c>
      <c r="DP1178">
        <v>20</v>
      </c>
    </row>
    <row r="1179" spans="1:120" hidden="1" x14ac:dyDescent="0.25">
      <c r="A1179" t="str">
        <f t="shared" si="18"/>
        <v>LCA-Northern Coast_All CBP_44405</v>
      </c>
      <c r="B1179" t="s">
        <v>62</v>
      </c>
      <c r="C1179" t="s">
        <v>222</v>
      </c>
      <c r="D1179" t="s">
        <v>104</v>
      </c>
      <c r="E1179" t="s">
        <v>61</v>
      </c>
      <c r="F1179" t="s">
        <v>61</v>
      </c>
      <c r="G1179" t="s">
        <v>61</v>
      </c>
      <c r="H1179" t="s">
        <v>61</v>
      </c>
      <c r="I1179" t="s">
        <v>61</v>
      </c>
      <c r="J1179" t="s">
        <v>61</v>
      </c>
      <c r="K1179" t="s">
        <v>197</v>
      </c>
      <c r="L1179" s="18">
        <v>44405</v>
      </c>
      <c r="M1179">
        <v>20</v>
      </c>
      <c r="N1179">
        <v>20</v>
      </c>
      <c r="O1179" t="s">
        <v>258</v>
      </c>
      <c r="P1179">
        <v>34</v>
      </c>
      <c r="Q1179">
        <v>34</v>
      </c>
      <c r="R1179">
        <v>0</v>
      </c>
      <c r="S1179">
        <v>0</v>
      </c>
      <c r="T1179">
        <v>0</v>
      </c>
      <c r="U1179">
        <v>0</v>
      </c>
      <c r="V1179">
        <v>0</v>
      </c>
      <c r="W1179">
        <v>1993.2845</v>
      </c>
      <c r="X1179">
        <v>1985.125</v>
      </c>
      <c r="Y1179">
        <v>1626.0519999999999</v>
      </c>
      <c r="Z1179">
        <v>1508.7215000000001</v>
      </c>
      <c r="AA1179">
        <v>1574.1130000000001</v>
      </c>
      <c r="AB1179">
        <v>1708.5325</v>
      </c>
      <c r="AC1179">
        <v>2214.7080000000001</v>
      </c>
      <c r="AD1179">
        <v>2553.3874999999998</v>
      </c>
      <c r="AE1179">
        <v>2983.5925000000002</v>
      </c>
      <c r="AF1179">
        <v>3070.6174999999998</v>
      </c>
      <c r="AG1179">
        <v>3399.9470000000001</v>
      </c>
      <c r="AH1179">
        <v>3682.136</v>
      </c>
      <c r="AI1179">
        <v>3840.5464999999999</v>
      </c>
      <c r="AJ1179">
        <v>3988.5765000000001</v>
      </c>
      <c r="AK1179">
        <v>4052.2020000000002</v>
      </c>
      <c r="AL1179">
        <v>3883.6664999999998</v>
      </c>
      <c r="AM1179">
        <v>3805.6965</v>
      </c>
      <c r="AN1179">
        <v>4085.105</v>
      </c>
      <c r="AO1179">
        <v>3964.8649999999998</v>
      </c>
      <c r="AP1179">
        <v>2085.0005000000001</v>
      </c>
      <c r="AQ1179">
        <v>2626.4034999999999</v>
      </c>
      <c r="AR1179">
        <v>2337.1410000000001</v>
      </c>
      <c r="AS1179">
        <v>2128.4380000000001</v>
      </c>
      <c r="AT1179">
        <v>2057.0075000000002</v>
      </c>
      <c r="AU1179">
        <v>60.529412000000001</v>
      </c>
      <c r="AV1179">
        <v>60.088234999999997</v>
      </c>
      <c r="AW1179">
        <v>59.088234999999997</v>
      </c>
      <c r="AX1179">
        <v>58.294117999999997</v>
      </c>
      <c r="AY1179">
        <v>56.941175999999999</v>
      </c>
      <c r="AZ1179">
        <v>56.294117999999997</v>
      </c>
      <c r="BA1179">
        <v>56.147058999999999</v>
      </c>
      <c r="BB1179">
        <v>56.941175999999999</v>
      </c>
      <c r="BC1179">
        <v>60.176470999999999</v>
      </c>
      <c r="BD1179">
        <v>65.264706000000004</v>
      </c>
      <c r="BE1179">
        <v>70.676471000000006</v>
      </c>
      <c r="BF1179">
        <v>76.235293999999996</v>
      </c>
      <c r="BG1179">
        <v>81.647058999999999</v>
      </c>
      <c r="BH1179">
        <v>85</v>
      </c>
      <c r="BI1179">
        <v>86.735293999999996</v>
      </c>
      <c r="BJ1179">
        <v>87.823528999999994</v>
      </c>
      <c r="BK1179">
        <v>87.970588000000006</v>
      </c>
      <c r="BL1179">
        <v>85.294117999999997</v>
      </c>
      <c r="BM1179">
        <v>80.941175999999999</v>
      </c>
      <c r="BN1179">
        <v>75.735293999999996</v>
      </c>
      <c r="BO1179">
        <v>70</v>
      </c>
      <c r="BP1179">
        <v>64.411765000000003</v>
      </c>
      <c r="BQ1179">
        <v>62.264705999999997</v>
      </c>
      <c r="BR1179">
        <v>60.470587999999999</v>
      </c>
      <c r="BS1179">
        <v>-83.745810000000006</v>
      </c>
      <c r="BT1179">
        <v>-10.77552</v>
      </c>
      <c r="BU1179">
        <v>-1.3185720000000001</v>
      </c>
      <c r="BV1179">
        <v>-10.11289</v>
      </c>
      <c r="BW1179">
        <v>42.660200000000003</v>
      </c>
      <c r="BX1179">
        <v>47.410679999999999</v>
      </c>
      <c r="BY1179">
        <v>-7.969678</v>
      </c>
      <c r="BZ1179">
        <v>-9.0452060000000003</v>
      </c>
      <c r="CA1179">
        <v>-36.555500000000002</v>
      </c>
      <c r="CB1179">
        <v>-56.737380000000002</v>
      </c>
      <c r="CC1179">
        <v>-40.68347</v>
      </c>
      <c r="CD1179">
        <v>-5.1266350000000003</v>
      </c>
      <c r="CE1179">
        <v>-88.113479999999996</v>
      </c>
      <c r="CF1179">
        <v>-58.405540000000002</v>
      </c>
      <c r="CG1179">
        <v>-111.3616</v>
      </c>
      <c r="CH1179">
        <v>-71.370900000000006</v>
      </c>
      <c r="CI1179">
        <v>-132.38849999999999</v>
      </c>
      <c r="CJ1179">
        <v>-155.3289</v>
      </c>
      <c r="CK1179">
        <v>-15.911949999999999</v>
      </c>
      <c r="CL1179">
        <v>1410.6890000000001</v>
      </c>
      <c r="CM1179">
        <v>188.5829</v>
      </c>
      <c r="CN1179">
        <v>-50.187579999999997</v>
      </c>
      <c r="CO1179">
        <v>-77.185500000000005</v>
      </c>
      <c r="CP1179">
        <v>-55.241819999999997</v>
      </c>
      <c r="CQ1179">
        <v>9197.08</v>
      </c>
      <c r="CR1179">
        <v>3508.1590000000001</v>
      </c>
      <c r="CS1179">
        <v>5749.9669999999996</v>
      </c>
      <c r="CT1179">
        <v>6830.5969999999998</v>
      </c>
      <c r="CU1179">
        <v>1719.3330000000001</v>
      </c>
      <c r="CV1179">
        <v>1322.713</v>
      </c>
      <c r="CW1179">
        <v>842.47349999999994</v>
      </c>
      <c r="CX1179">
        <v>620.93920000000003</v>
      </c>
      <c r="CY1179">
        <v>1997.5830000000001</v>
      </c>
      <c r="CZ1179">
        <v>1899.662</v>
      </c>
      <c r="DA1179">
        <v>3034.357</v>
      </c>
      <c r="DB1179">
        <v>2040.604</v>
      </c>
      <c r="DC1179">
        <v>2865.3969999999999</v>
      </c>
      <c r="DD1179">
        <v>2686.7020000000002</v>
      </c>
      <c r="DE1179">
        <v>2828.748</v>
      </c>
      <c r="DF1179">
        <v>2632.998</v>
      </c>
      <c r="DG1179">
        <v>3201.6060000000002</v>
      </c>
      <c r="DH1179">
        <v>4106.0240000000003</v>
      </c>
      <c r="DI1179">
        <v>5250.5439999999999</v>
      </c>
      <c r="DJ1179">
        <v>3887.127</v>
      </c>
      <c r="DK1179">
        <v>6085.5079999999998</v>
      </c>
      <c r="DL1179">
        <v>2683.828</v>
      </c>
      <c r="DM1179">
        <v>1320.5329999999999</v>
      </c>
      <c r="DN1179">
        <v>1013.457</v>
      </c>
      <c r="DO1179">
        <v>20</v>
      </c>
      <c r="DP1179">
        <v>20</v>
      </c>
    </row>
    <row r="1180" spans="1:120" hidden="1" x14ac:dyDescent="0.25">
      <c r="A1180" t="str">
        <f t="shared" si="18"/>
        <v>Industry_Type-1. Agriculture, Mining &amp; Construction_All CBP_44405</v>
      </c>
      <c r="B1180" t="s">
        <v>62</v>
      </c>
      <c r="C1180" t="s">
        <v>211</v>
      </c>
      <c r="D1180" t="s">
        <v>61</v>
      </c>
      <c r="E1180" t="s">
        <v>61</v>
      </c>
      <c r="F1180" t="s">
        <v>61</v>
      </c>
      <c r="G1180" t="s">
        <v>30</v>
      </c>
      <c r="H1180" t="s">
        <v>61</v>
      </c>
      <c r="I1180" t="s">
        <v>61</v>
      </c>
      <c r="J1180" t="s">
        <v>61</v>
      </c>
      <c r="K1180" t="s">
        <v>197</v>
      </c>
      <c r="L1180" s="18">
        <v>44405</v>
      </c>
      <c r="M1180">
        <v>20</v>
      </c>
      <c r="N1180">
        <v>20</v>
      </c>
      <c r="O1180" t="s">
        <v>258</v>
      </c>
      <c r="P1180">
        <v>17</v>
      </c>
      <c r="Q1180">
        <v>17</v>
      </c>
      <c r="R1180">
        <v>0</v>
      </c>
      <c r="S1180">
        <v>0</v>
      </c>
      <c r="T1180">
        <v>0</v>
      </c>
      <c r="U1180">
        <v>0</v>
      </c>
      <c r="V1180">
        <v>0</v>
      </c>
      <c r="W1180">
        <v>4155.12</v>
      </c>
      <c r="X1180">
        <v>4265.12</v>
      </c>
      <c r="Y1180">
        <v>4264.8</v>
      </c>
      <c r="Z1180">
        <v>4261.76</v>
      </c>
      <c r="AA1180">
        <v>4260.16</v>
      </c>
      <c r="AB1180">
        <v>4258.6400000000003</v>
      </c>
      <c r="AC1180">
        <v>4225.28</v>
      </c>
      <c r="AD1180">
        <v>4139.6000000000004</v>
      </c>
      <c r="AE1180">
        <v>4054.72</v>
      </c>
      <c r="AF1180">
        <v>3991.2</v>
      </c>
      <c r="AG1180">
        <v>3894</v>
      </c>
      <c r="AH1180">
        <v>3852.64</v>
      </c>
      <c r="AI1180">
        <v>3847.2</v>
      </c>
      <c r="AJ1180">
        <v>3844.88</v>
      </c>
      <c r="AK1180">
        <v>3845.84</v>
      </c>
      <c r="AL1180">
        <v>3840.88</v>
      </c>
      <c r="AM1180">
        <v>3878.64</v>
      </c>
      <c r="AN1180">
        <v>4003.6</v>
      </c>
      <c r="AO1180">
        <v>1611.2</v>
      </c>
      <c r="AP1180">
        <v>100.24</v>
      </c>
      <c r="AQ1180">
        <v>1772.16</v>
      </c>
      <c r="AR1180">
        <v>3385.36</v>
      </c>
      <c r="AS1180">
        <v>3827.12</v>
      </c>
      <c r="AT1180">
        <v>3771.36</v>
      </c>
      <c r="AU1180">
        <v>86</v>
      </c>
      <c r="AV1180">
        <v>82</v>
      </c>
      <c r="AW1180">
        <v>80.5</v>
      </c>
      <c r="AX1180">
        <v>78.5</v>
      </c>
      <c r="AY1180">
        <v>77</v>
      </c>
      <c r="AZ1180">
        <v>76</v>
      </c>
      <c r="BA1180">
        <v>75</v>
      </c>
      <c r="BB1180">
        <v>74.5</v>
      </c>
      <c r="BC1180">
        <v>77</v>
      </c>
      <c r="BD1180">
        <v>80</v>
      </c>
      <c r="BE1180">
        <v>82.5</v>
      </c>
      <c r="BF1180">
        <v>86.5</v>
      </c>
      <c r="BG1180">
        <v>91</v>
      </c>
      <c r="BH1180">
        <v>93.5</v>
      </c>
      <c r="BI1180">
        <v>96.5</v>
      </c>
      <c r="BJ1180">
        <v>99</v>
      </c>
      <c r="BK1180">
        <v>101</v>
      </c>
      <c r="BL1180">
        <v>102.5</v>
      </c>
      <c r="BM1180">
        <v>102.5</v>
      </c>
      <c r="BN1180">
        <v>101</v>
      </c>
      <c r="BO1180">
        <v>98</v>
      </c>
      <c r="BP1180">
        <v>94.5</v>
      </c>
      <c r="BQ1180">
        <v>93.5</v>
      </c>
      <c r="BR1180">
        <v>91.5</v>
      </c>
      <c r="BS1180">
        <v>-98.505939999999995</v>
      </c>
      <c r="BT1180">
        <v>21.126709999999999</v>
      </c>
      <c r="BU1180">
        <v>32.627009999999999</v>
      </c>
      <c r="BV1180">
        <v>25.534870000000002</v>
      </c>
      <c r="BW1180">
        <v>13.07465</v>
      </c>
      <c r="BX1180">
        <v>16.117450000000002</v>
      </c>
      <c r="BY1180">
        <v>23.572620000000001</v>
      </c>
      <c r="BZ1180">
        <v>2.4564149999999998</v>
      </c>
      <c r="CA1180">
        <v>-22.964379999999998</v>
      </c>
      <c r="CB1180">
        <v>-34.722239999999999</v>
      </c>
      <c r="CC1180">
        <v>52.588769999999997</v>
      </c>
      <c r="CD1180">
        <v>42.726030000000002</v>
      </c>
      <c r="CE1180">
        <v>30.212050000000001</v>
      </c>
      <c r="CF1180">
        <v>31.68891</v>
      </c>
      <c r="CG1180">
        <v>-6.041728</v>
      </c>
      <c r="CH1180">
        <v>-4.9645130000000002</v>
      </c>
      <c r="CI1180">
        <v>6.5244280000000003</v>
      </c>
      <c r="CJ1180">
        <v>115.8546</v>
      </c>
      <c r="CK1180">
        <v>2449.3240000000001</v>
      </c>
      <c r="CL1180">
        <v>4374.7820000000002</v>
      </c>
      <c r="CM1180">
        <v>2290.2339999999999</v>
      </c>
      <c r="CN1180">
        <v>547.71299999999997</v>
      </c>
      <c r="CO1180">
        <v>94.314019999999999</v>
      </c>
      <c r="CP1180">
        <v>92.762110000000007</v>
      </c>
      <c r="CQ1180">
        <v>15413.07</v>
      </c>
      <c r="CR1180">
        <v>3592.1410000000001</v>
      </c>
      <c r="CS1180">
        <v>3389.2629999999999</v>
      </c>
      <c r="CT1180">
        <v>3268.4789999999998</v>
      </c>
      <c r="CU1180">
        <v>3191.92</v>
      </c>
      <c r="CV1180">
        <v>3286.0369999999998</v>
      </c>
      <c r="CW1180">
        <v>1543.1510000000001</v>
      </c>
      <c r="CX1180">
        <v>1915.097</v>
      </c>
      <c r="CY1180">
        <v>3635.4989999999998</v>
      </c>
      <c r="CZ1180">
        <v>3302.5239999999999</v>
      </c>
      <c r="DA1180">
        <v>7646.8040000000001</v>
      </c>
      <c r="DB1180">
        <v>5480.1139999999996</v>
      </c>
      <c r="DC1180">
        <v>5198.9380000000001</v>
      </c>
      <c r="DD1180">
        <v>5189.72</v>
      </c>
      <c r="DE1180">
        <v>6227.67</v>
      </c>
      <c r="DF1180">
        <v>6917.625</v>
      </c>
      <c r="DG1180">
        <v>7791.7979999999998</v>
      </c>
      <c r="DH1180">
        <v>16164.07</v>
      </c>
      <c r="DI1180">
        <v>19901.57</v>
      </c>
      <c r="DJ1180">
        <v>17915.02</v>
      </c>
      <c r="DK1180">
        <v>25795.16</v>
      </c>
      <c r="DL1180">
        <v>17430.53</v>
      </c>
      <c r="DM1180">
        <v>13101.82</v>
      </c>
      <c r="DN1180">
        <v>12972.84</v>
      </c>
      <c r="DO1180">
        <v>20</v>
      </c>
      <c r="DP1180">
        <v>20</v>
      </c>
    </row>
    <row r="1181" spans="1:120" hidden="1" x14ac:dyDescent="0.25">
      <c r="A1181" t="str">
        <f t="shared" si="18"/>
        <v>LCA-Greater Bay Area_All CBP_44405</v>
      </c>
      <c r="B1181" t="s">
        <v>62</v>
      </c>
      <c r="C1181" t="s">
        <v>209</v>
      </c>
      <c r="D1181" t="s">
        <v>36</v>
      </c>
      <c r="E1181" t="s">
        <v>61</v>
      </c>
      <c r="F1181" t="s">
        <v>61</v>
      </c>
      <c r="G1181" t="s">
        <v>61</v>
      </c>
      <c r="H1181" t="s">
        <v>61</v>
      </c>
      <c r="I1181" t="s">
        <v>61</v>
      </c>
      <c r="J1181" t="s">
        <v>61</v>
      </c>
      <c r="K1181" t="s">
        <v>197</v>
      </c>
      <c r="L1181" s="18">
        <v>44405</v>
      </c>
      <c r="M1181">
        <v>20</v>
      </c>
      <c r="N1181">
        <v>20</v>
      </c>
      <c r="O1181" t="s">
        <v>258</v>
      </c>
      <c r="P1181">
        <v>178</v>
      </c>
      <c r="Q1181">
        <v>176</v>
      </c>
      <c r="R1181">
        <v>0</v>
      </c>
      <c r="S1181">
        <v>0</v>
      </c>
      <c r="T1181">
        <v>0</v>
      </c>
      <c r="U1181">
        <v>0</v>
      </c>
      <c r="V1181">
        <v>0</v>
      </c>
      <c r="W1181">
        <v>6931.1390000000001</v>
      </c>
      <c r="X1181">
        <v>7149.1059999999998</v>
      </c>
      <c r="Y1181">
        <v>7182.3035</v>
      </c>
      <c r="Z1181">
        <v>7066.9296999999997</v>
      </c>
      <c r="AA1181">
        <v>7386.7142999999996</v>
      </c>
      <c r="AB1181">
        <v>8057.1943000000001</v>
      </c>
      <c r="AC1181">
        <v>8696.5687999999991</v>
      </c>
      <c r="AD1181">
        <v>10157.646000000001</v>
      </c>
      <c r="AE1181">
        <v>11775.777</v>
      </c>
      <c r="AF1181">
        <v>13434.796</v>
      </c>
      <c r="AG1181">
        <v>14572.870999999999</v>
      </c>
      <c r="AH1181">
        <v>16528.394</v>
      </c>
      <c r="AI1181">
        <v>17000.120999999999</v>
      </c>
      <c r="AJ1181">
        <v>17502.655999999999</v>
      </c>
      <c r="AK1181">
        <v>18032.095000000001</v>
      </c>
      <c r="AL1181">
        <v>18223.405999999999</v>
      </c>
      <c r="AM1181">
        <v>18590.618999999999</v>
      </c>
      <c r="AN1181">
        <v>18761.661</v>
      </c>
      <c r="AO1181">
        <v>18557.008999999998</v>
      </c>
      <c r="AP1181">
        <v>15291.43</v>
      </c>
      <c r="AQ1181">
        <v>13786.352999999999</v>
      </c>
      <c r="AR1181">
        <v>10453.434999999999</v>
      </c>
      <c r="AS1181">
        <v>8738.7209000000003</v>
      </c>
      <c r="AT1181">
        <v>7660.4070000000002</v>
      </c>
      <c r="AU1181">
        <v>64.426136</v>
      </c>
      <c r="AV1181">
        <v>63.633522999999997</v>
      </c>
      <c r="AW1181">
        <v>62.457386</v>
      </c>
      <c r="AX1181">
        <v>61.360795000000003</v>
      </c>
      <c r="AY1181">
        <v>60.664772999999997</v>
      </c>
      <c r="AZ1181">
        <v>60.119318</v>
      </c>
      <c r="BA1181">
        <v>59.755682</v>
      </c>
      <c r="BB1181">
        <v>60.769886</v>
      </c>
      <c r="BC1181">
        <v>62.65625</v>
      </c>
      <c r="BD1181">
        <v>65.684658999999996</v>
      </c>
      <c r="BE1181">
        <v>69.59375</v>
      </c>
      <c r="BF1181">
        <v>73.440341000000004</v>
      </c>
      <c r="BG1181">
        <v>77.25</v>
      </c>
      <c r="BH1181">
        <v>79.497158999999996</v>
      </c>
      <c r="BI1181">
        <v>80.71875</v>
      </c>
      <c r="BJ1181">
        <v>81.764205000000004</v>
      </c>
      <c r="BK1181">
        <v>82.207386</v>
      </c>
      <c r="BL1181">
        <v>80.392044999999996</v>
      </c>
      <c r="BM1181">
        <v>77.335227000000003</v>
      </c>
      <c r="BN1181">
        <v>74.025568000000007</v>
      </c>
      <c r="BO1181">
        <v>71.224431999999993</v>
      </c>
      <c r="BP1181">
        <v>68.426136</v>
      </c>
      <c r="BQ1181">
        <v>66.491477000000003</v>
      </c>
      <c r="BR1181">
        <v>65.139205000000004</v>
      </c>
      <c r="BS1181">
        <v>52.500810000000001</v>
      </c>
      <c r="BT1181">
        <v>35.126510000000003</v>
      </c>
      <c r="BU1181">
        <v>-4.6130019999999998</v>
      </c>
      <c r="BV1181">
        <v>22.68826</v>
      </c>
      <c r="BW1181">
        <v>100.72450000000001</v>
      </c>
      <c r="BX1181">
        <v>141.0992</v>
      </c>
      <c r="BY1181">
        <v>114.6785</v>
      </c>
      <c r="BZ1181">
        <v>-43.993479999999998</v>
      </c>
      <c r="CA1181">
        <v>-159.45849999999999</v>
      </c>
      <c r="CB1181">
        <v>-171.9314</v>
      </c>
      <c r="CC1181">
        <v>-95.946520000000007</v>
      </c>
      <c r="CD1181">
        <v>-366.54140000000001</v>
      </c>
      <c r="CE1181">
        <v>-280.10090000000002</v>
      </c>
      <c r="CF1181">
        <v>-387.78129999999999</v>
      </c>
      <c r="CG1181">
        <v>-494.5763</v>
      </c>
      <c r="CH1181">
        <v>-436.41410000000002</v>
      </c>
      <c r="CI1181">
        <v>-507.01319999999998</v>
      </c>
      <c r="CJ1181">
        <v>-485.98180000000002</v>
      </c>
      <c r="CK1181">
        <v>-231.26910000000001</v>
      </c>
      <c r="CL1181">
        <v>943.5317</v>
      </c>
      <c r="CM1181">
        <v>-118.3082</v>
      </c>
      <c r="CN1181">
        <v>-99.265270000000001</v>
      </c>
      <c r="CO1181">
        <v>-103.2154</v>
      </c>
      <c r="CP1181">
        <v>-80.929910000000007</v>
      </c>
      <c r="CQ1181">
        <v>7156.59</v>
      </c>
      <c r="CR1181">
        <v>3640.0430000000001</v>
      </c>
      <c r="CS1181">
        <v>3336.1930000000002</v>
      </c>
      <c r="CT1181">
        <v>2680.944</v>
      </c>
      <c r="CU1181">
        <v>3519.4609999999998</v>
      </c>
      <c r="CV1181">
        <v>4784.7359999999999</v>
      </c>
      <c r="CW1181">
        <v>2938.875</v>
      </c>
      <c r="CX1181">
        <v>2179.0129999999999</v>
      </c>
      <c r="CY1181">
        <v>5852.4009999999998</v>
      </c>
      <c r="CZ1181">
        <v>8071.7929999999997</v>
      </c>
      <c r="DA1181">
        <v>15361.82</v>
      </c>
      <c r="DB1181">
        <v>18324.650000000001</v>
      </c>
      <c r="DC1181">
        <v>20076.080000000002</v>
      </c>
      <c r="DD1181">
        <v>23041.119999999999</v>
      </c>
      <c r="DE1181">
        <v>31259.38</v>
      </c>
      <c r="DF1181">
        <v>35993.96</v>
      </c>
      <c r="DG1181">
        <v>36630.97</v>
      </c>
      <c r="DH1181">
        <v>30465.040000000001</v>
      </c>
      <c r="DI1181">
        <v>30190.39</v>
      </c>
      <c r="DJ1181">
        <v>31522.29</v>
      </c>
      <c r="DK1181">
        <v>29200.58</v>
      </c>
      <c r="DL1181">
        <v>23319.71</v>
      </c>
      <c r="DM1181">
        <v>15574.99</v>
      </c>
      <c r="DN1181">
        <v>13464.62</v>
      </c>
      <c r="DO1181">
        <v>20</v>
      </c>
      <c r="DP1181">
        <v>20</v>
      </c>
    </row>
    <row r="1182" spans="1:120" hidden="1" x14ac:dyDescent="0.25">
      <c r="A1182" t="str">
        <f t="shared" si="18"/>
        <v>LCA-Stockton_All CBP_44405</v>
      </c>
      <c r="B1182" t="s">
        <v>62</v>
      </c>
      <c r="C1182" t="s">
        <v>213</v>
      </c>
      <c r="D1182" t="s">
        <v>39</v>
      </c>
      <c r="E1182" t="s">
        <v>61</v>
      </c>
      <c r="F1182" t="s">
        <v>61</v>
      </c>
      <c r="G1182" t="s">
        <v>61</v>
      </c>
      <c r="H1182" t="s">
        <v>61</v>
      </c>
      <c r="I1182" t="s">
        <v>61</v>
      </c>
      <c r="J1182" t="s">
        <v>61</v>
      </c>
      <c r="K1182" t="s">
        <v>197</v>
      </c>
      <c r="L1182" s="18">
        <v>44405</v>
      </c>
      <c r="M1182">
        <v>20</v>
      </c>
      <c r="N1182">
        <v>20</v>
      </c>
      <c r="O1182" t="s">
        <v>258</v>
      </c>
      <c r="P1182">
        <v>33</v>
      </c>
      <c r="Q1182">
        <v>32</v>
      </c>
      <c r="R1182">
        <v>0</v>
      </c>
      <c r="S1182">
        <v>0</v>
      </c>
      <c r="T1182">
        <v>0</v>
      </c>
      <c r="U1182">
        <v>0</v>
      </c>
      <c r="V1182">
        <v>0</v>
      </c>
      <c r="W1182">
        <v>1353.5198</v>
      </c>
      <c r="X1182">
        <v>1174.6659</v>
      </c>
      <c r="Y1182">
        <v>1246.8369</v>
      </c>
      <c r="Z1182">
        <v>1140.0788</v>
      </c>
      <c r="AA1182">
        <v>1296.6185</v>
      </c>
      <c r="AB1182">
        <v>1388.4151999999999</v>
      </c>
      <c r="AC1182">
        <v>1311.2571</v>
      </c>
      <c r="AD1182">
        <v>1533.9572000000001</v>
      </c>
      <c r="AE1182">
        <v>1660.251</v>
      </c>
      <c r="AF1182">
        <v>1876.4367</v>
      </c>
      <c r="AG1182">
        <v>1995.1252999999999</v>
      </c>
      <c r="AH1182">
        <v>2084.5945000000002</v>
      </c>
      <c r="AI1182">
        <v>2024.3045999999999</v>
      </c>
      <c r="AJ1182">
        <v>2049.4164999999998</v>
      </c>
      <c r="AK1182">
        <v>2164.8227000000002</v>
      </c>
      <c r="AL1182">
        <v>2286.1316999999999</v>
      </c>
      <c r="AM1182">
        <v>2303.4288999999999</v>
      </c>
      <c r="AN1182">
        <v>2275.3200999999999</v>
      </c>
      <c r="AO1182">
        <v>2117.3584000000001</v>
      </c>
      <c r="AP1182">
        <v>1769.9786999999999</v>
      </c>
      <c r="AQ1182">
        <v>1958.4983999999999</v>
      </c>
      <c r="AR1182">
        <v>1673.2949000000001</v>
      </c>
      <c r="AS1182">
        <v>1681.2283</v>
      </c>
      <c r="AT1182">
        <v>1400.6314</v>
      </c>
      <c r="AU1182">
        <v>75.71875</v>
      </c>
      <c r="AV1182">
        <v>73.6875</v>
      </c>
      <c r="AW1182">
        <v>72.65625</v>
      </c>
      <c r="AX1182">
        <v>71.75</v>
      </c>
      <c r="AY1182">
        <v>70.4375</v>
      </c>
      <c r="AZ1182">
        <v>69.21875</v>
      </c>
      <c r="BA1182">
        <v>68.40625</v>
      </c>
      <c r="BB1182">
        <v>69.3125</v>
      </c>
      <c r="BC1182">
        <v>72</v>
      </c>
      <c r="BD1182">
        <v>76.28125</v>
      </c>
      <c r="BE1182">
        <v>79.84375</v>
      </c>
      <c r="BF1182">
        <v>83.40625</v>
      </c>
      <c r="BG1182">
        <v>86.5</v>
      </c>
      <c r="BH1182">
        <v>89.9375</v>
      </c>
      <c r="BI1182">
        <v>92.78125</v>
      </c>
      <c r="BJ1182">
        <v>95.125</v>
      </c>
      <c r="BK1182">
        <v>97.1875</v>
      </c>
      <c r="BL1182">
        <v>97.125</v>
      </c>
      <c r="BM1182">
        <v>95.34375</v>
      </c>
      <c r="BN1182">
        <v>91.46875</v>
      </c>
      <c r="BO1182">
        <v>85.96875</v>
      </c>
      <c r="BP1182">
        <v>82.25</v>
      </c>
      <c r="BQ1182">
        <v>80.34375</v>
      </c>
      <c r="BR1182">
        <v>78.625</v>
      </c>
      <c r="BS1182">
        <v>-92.533209999999997</v>
      </c>
      <c r="BT1182">
        <v>49.937809999999999</v>
      </c>
      <c r="BU1182">
        <v>-13.825659999999999</v>
      </c>
      <c r="BV1182">
        <v>8.2801589999999994</v>
      </c>
      <c r="BW1182">
        <v>-9.1823709999999998</v>
      </c>
      <c r="BX1182">
        <v>-11.51121</v>
      </c>
      <c r="BY1182">
        <v>7.7758770000000004</v>
      </c>
      <c r="BZ1182">
        <v>-6.7052110000000003</v>
      </c>
      <c r="CA1182">
        <v>39.140909999999998</v>
      </c>
      <c r="CB1182">
        <v>-6.1762699999999997</v>
      </c>
      <c r="CC1182">
        <v>-26.3886</v>
      </c>
      <c r="CD1182">
        <v>-41.787089999999999</v>
      </c>
      <c r="CE1182">
        <v>-24.84104</v>
      </c>
      <c r="CF1182">
        <v>-41.380020000000002</v>
      </c>
      <c r="CG1182">
        <v>-27.875540000000001</v>
      </c>
      <c r="CH1182">
        <v>-16.187740000000002</v>
      </c>
      <c r="CI1182">
        <v>17.37913</v>
      </c>
      <c r="CJ1182">
        <v>-9.0466499999999996</v>
      </c>
      <c r="CK1182">
        <v>62.437159999999999</v>
      </c>
      <c r="CL1182">
        <v>357.55009999999999</v>
      </c>
      <c r="CM1182">
        <v>-4.807569</v>
      </c>
      <c r="CN1182">
        <v>-71.456190000000007</v>
      </c>
      <c r="CO1182">
        <v>-82.008219999999994</v>
      </c>
      <c r="CP1182">
        <v>-76.740009999999998</v>
      </c>
      <c r="CQ1182">
        <v>5562.48</v>
      </c>
      <c r="CR1182">
        <v>3326.9369999999999</v>
      </c>
      <c r="CS1182">
        <v>2991.1610000000001</v>
      </c>
      <c r="CT1182">
        <v>2476.1750000000002</v>
      </c>
      <c r="CU1182">
        <v>2621.02</v>
      </c>
      <c r="CV1182">
        <v>1886.8130000000001</v>
      </c>
      <c r="CW1182">
        <v>1005.939</v>
      </c>
      <c r="CX1182">
        <v>1339.674</v>
      </c>
      <c r="CY1182">
        <v>1763.19</v>
      </c>
      <c r="CZ1182">
        <v>1079.2349999999999</v>
      </c>
      <c r="DA1182">
        <v>2663.7289999999998</v>
      </c>
      <c r="DB1182">
        <v>4074.6289999999999</v>
      </c>
      <c r="DC1182">
        <v>4274.0290000000005</v>
      </c>
      <c r="DD1182">
        <v>5659.6189999999997</v>
      </c>
      <c r="DE1182">
        <v>5249.9840000000004</v>
      </c>
      <c r="DF1182">
        <v>5676.9930000000004</v>
      </c>
      <c r="DG1182">
        <v>6941.5789999999997</v>
      </c>
      <c r="DH1182">
        <v>2864.5309999999999</v>
      </c>
      <c r="DI1182">
        <v>4483.1530000000002</v>
      </c>
      <c r="DJ1182">
        <v>5701.1660000000002</v>
      </c>
      <c r="DK1182">
        <v>3452.413</v>
      </c>
      <c r="DL1182">
        <v>2148.4189999999999</v>
      </c>
      <c r="DM1182">
        <v>5118.3069999999998</v>
      </c>
      <c r="DN1182">
        <v>2630.7489999999998</v>
      </c>
      <c r="DO1182">
        <v>20</v>
      </c>
      <c r="DP1182">
        <v>20</v>
      </c>
    </row>
    <row r="1183" spans="1:120" hidden="1" x14ac:dyDescent="0.25">
      <c r="A1183" t="str">
        <f t="shared" si="18"/>
        <v>LCA-Kern_All CBP_44405</v>
      </c>
      <c r="B1183" t="s">
        <v>62</v>
      </c>
      <c r="C1183" t="s">
        <v>210</v>
      </c>
      <c r="D1183" t="s">
        <v>29</v>
      </c>
      <c r="E1183" t="s">
        <v>61</v>
      </c>
      <c r="F1183" t="s">
        <v>61</v>
      </c>
      <c r="G1183" t="s">
        <v>61</v>
      </c>
      <c r="H1183" t="s">
        <v>61</v>
      </c>
      <c r="I1183" t="s">
        <v>61</v>
      </c>
      <c r="J1183" t="s">
        <v>61</v>
      </c>
      <c r="K1183" t="s">
        <v>197</v>
      </c>
      <c r="L1183" s="18">
        <v>44405</v>
      </c>
      <c r="M1183">
        <v>20</v>
      </c>
      <c r="N1183">
        <v>20</v>
      </c>
      <c r="O1183" t="s">
        <v>258</v>
      </c>
      <c r="P1183">
        <v>19</v>
      </c>
      <c r="Q1183">
        <v>19</v>
      </c>
      <c r="R1183">
        <v>0</v>
      </c>
      <c r="S1183">
        <v>0</v>
      </c>
      <c r="T1183">
        <v>0</v>
      </c>
      <c r="U1183">
        <v>0</v>
      </c>
      <c r="V1183">
        <v>0</v>
      </c>
      <c r="W1183">
        <v>238.83099999999999</v>
      </c>
      <c r="X1183">
        <v>334.31700000000001</v>
      </c>
      <c r="Y1183">
        <v>342.70699999999999</v>
      </c>
      <c r="Z1183">
        <v>338.17200000000003</v>
      </c>
      <c r="AA1183">
        <v>307.57799999999997</v>
      </c>
      <c r="AB1183">
        <v>417.41</v>
      </c>
      <c r="AC1183">
        <v>413.54899999999998</v>
      </c>
      <c r="AD1183">
        <v>766.98099999999999</v>
      </c>
      <c r="AE1183">
        <v>822.62699999999995</v>
      </c>
      <c r="AF1183">
        <v>928.72</v>
      </c>
      <c r="AG1183">
        <v>1013.0170000000001</v>
      </c>
      <c r="AH1183">
        <v>1050.201</v>
      </c>
      <c r="AI1183">
        <v>1110.164</v>
      </c>
      <c r="AJ1183">
        <v>1135.693</v>
      </c>
      <c r="AK1183">
        <v>1161.0519999999999</v>
      </c>
      <c r="AL1183">
        <v>1199.867</v>
      </c>
      <c r="AM1183">
        <v>1193.3330000000001</v>
      </c>
      <c r="AN1183">
        <v>1255.394</v>
      </c>
      <c r="AO1183">
        <v>1197.5450000000001</v>
      </c>
      <c r="AP1183">
        <v>718.63300000000004</v>
      </c>
      <c r="AQ1183">
        <v>1027.3330000000001</v>
      </c>
      <c r="AR1183">
        <v>585.44500000000005</v>
      </c>
      <c r="AS1183">
        <v>334.29399999999998</v>
      </c>
      <c r="AT1183">
        <v>272.72899999999998</v>
      </c>
      <c r="AU1183">
        <v>87</v>
      </c>
      <c r="AV1183">
        <v>84.5</v>
      </c>
      <c r="AW1183">
        <v>83</v>
      </c>
      <c r="AX1183">
        <v>82</v>
      </c>
      <c r="AY1183">
        <v>80.5</v>
      </c>
      <c r="AZ1183">
        <v>80</v>
      </c>
      <c r="BA1183">
        <v>78.5</v>
      </c>
      <c r="BB1183">
        <v>78.5</v>
      </c>
      <c r="BC1183">
        <v>81</v>
      </c>
      <c r="BD1183">
        <v>84</v>
      </c>
      <c r="BE1183">
        <v>86.5</v>
      </c>
      <c r="BF1183">
        <v>88.5</v>
      </c>
      <c r="BG1183">
        <v>91.5</v>
      </c>
      <c r="BH1183">
        <v>93.5</v>
      </c>
      <c r="BI1183">
        <v>96.5</v>
      </c>
      <c r="BJ1183">
        <v>98.5</v>
      </c>
      <c r="BK1183">
        <v>100</v>
      </c>
      <c r="BL1183">
        <v>101</v>
      </c>
      <c r="BM1183">
        <v>102</v>
      </c>
      <c r="BN1183">
        <v>100.5</v>
      </c>
      <c r="BO1183">
        <v>98.5</v>
      </c>
      <c r="BP1183">
        <v>96.5</v>
      </c>
      <c r="BQ1183">
        <v>93.5</v>
      </c>
      <c r="BR1183">
        <v>90.5</v>
      </c>
      <c r="BS1183">
        <v>6.1724819999999996</v>
      </c>
      <c r="BT1183">
        <v>-4.2554360000000004</v>
      </c>
      <c r="BU1183">
        <v>0.4060704</v>
      </c>
      <c r="BV1183">
        <v>3.227328</v>
      </c>
      <c r="BW1183">
        <v>3.2108729999999999</v>
      </c>
      <c r="BX1183">
        <v>-23.411670000000001</v>
      </c>
      <c r="BY1183">
        <v>-92.050759999999997</v>
      </c>
      <c r="BZ1183">
        <v>20.489439999999998</v>
      </c>
      <c r="CA1183">
        <v>40.3157</v>
      </c>
      <c r="CB1183">
        <v>25.70121</v>
      </c>
      <c r="CC1183">
        <v>21.921019999999999</v>
      </c>
      <c r="CD1183">
        <v>4.5618660000000002</v>
      </c>
      <c r="CE1183">
        <v>0.1166229</v>
      </c>
      <c r="CF1183">
        <v>3.845469</v>
      </c>
      <c r="CG1183">
        <v>18.352060000000002</v>
      </c>
      <c r="CH1183">
        <v>24.892969999999998</v>
      </c>
      <c r="CI1183">
        <v>14.06184</v>
      </c>
      <c r="CJ1183">
        <v>-15.24053</v>
      </c>
      <c r="CK1183">
        <v>13.89878</v>
      </c>
      <c r="CL1183">
        <v>238.00470000000001</v>
      </c>
      <c r="CM1183">
        <v>-5.6877420000000001</v>
      </c>
      <c r="CN1183">
        <v>-20.37331</v>
      </c>
      <c r="CO1183">
        <v>-6.8465639999999999</v>
      </c>
      <c r="CP1183">
        <v>0.50915029999999994</v>
      </c>
      <c r="CQ1183">
        <v>232.8314</v>
      </c>
      <c r="CR1183">
        <v>284.11770000000001</v>
      </c>
      <c r="CS1183">
        <v>235.78909999999999</v>
      </c>
      <c r="CT1183">
        <v>208.7441</v>
      </c>
      <c r="CU1183">
        <v>147.52539999999999</v>
      </c>
      <c r="CV1183">
        <v>245.7808</v>
      </c>
      <c r="CW1183">
        <v>1057.645</v>
      </c>
      <c r="CX1183">
        <v>406.33629999999999</v>
      </c>
      <c r="CY1183">
        <v>299.22739999999999</v>
      </c>
      <c r="CZ1183">
        <v>239.31010000000001</v>
      </c>
      <c r="DA1183">
        <v>272.83199999999999</v>
      </c>
      <c r="DB1183">
        <v>233.2457</v>
      </c>
      <c r="DC1183">
        <v>213.96100000000001</v>
      </c>
      <c r="DD1183">
        <v>273.91770000000002</v>
      </c>
      <c r="DE1183">
        <v>268.95780000000002</v>
      </c>
      <c r="DF1183">
        <v>190.47630000000001</v>
      </c>
      <c r="DG1183">
        <v>198.90270000000001</v>
      </c>
      <c r="DH1183">
        <v>293.72140000000002</v>
      </c>
      <c r="DI1183">
        <v>279.78129999999999</v>
      </c>
      <c r="DJ1183">
        <v>1177.6769999999999</v>
      </c>
      <c r="DK1183">
        <v>3993.12</v>
      </c>
      <c r="DL1183">
        <v>2560.328</v>
      </c>
      <c r="DM1183">
        <v>145.10390000000001</v>
      </c>
      <c r="DN1183">
        <v>45.146140000000003</v>
      </c>
      <c r="DO1183">
        <v>20</v>
      </c>
      <c r="DP1183">
        <v>20</v>
      </c>
    </row>
    <row r="1184" spans="1:120" hidden="1" x14ac:dyDescent="0.25">
      <c r="A1184" t="str">
        <f t="shared" si="18"/>
        <v>Industry_Type-4. Retail stores_All CBP_44405</v>
      </c>
      <c r="B1184" t="s">
        <v>62</v>
      </c>
      <c r="C1184" t="s">
        <v>204</v>
      </c>
      <c r="D1184" t="s">
        <v>61</v>
      </c>
      <c r="E1184" t="s">
        <v>61</v>
      </c>
      <c r="F1184" t="s">
        <v>61</v>
      </c>
      <c r="G1184" t="s">
        <v>33</v>
      </c>
      <c r="H1184" t="s">
        <v>61</v>
      </c>
      <c r="I1184" t="s">
        <v>61</v>
      </c>
      <c r="J1184" t="s">
        <v>61</v>
      </c>
      <c r="K1184" t="s">
        <v>197</v>
      </c>
      <c r="L1184" s="18">
        <v>44405</v>
      </c>
      <c r="M1184">
        <v>20</v>
      </c>
      <c r="N1184">
        <v>20</v>
      </c>
      <c r="O1184" t="s">
        <v>258</v>
      </c>
      <c r="P1184">
        <v>426</v>
      </c>
      <c r="Q1184">
        <v>415</v>
      </c>
      <c r="R1184">
        <v>0</v>
      </c>
      <c r="S1184">
        <v>0</v>
      </c>
      <c r="T1184">
        <v>0</v>
      </c>
      <c r="U1184">
        <v>0</v>
      </c>
      <c r="V1184">
        <v>0</v>
      </c>
      <c r="W1184">
        <v>7411.7968000000001</v>
      </c>
      <c r="X1184">
        <v>7634.3903</v>
      </c>
      <c r="Y1184">
        <v>7701.4679999999998</v>
      </c>
      <c r="Z1184">
        <v>7641.9585999999999</v>
      </c>
      <c r="AA1184">
        <v>8175.0493999999999</v>
      </c>
      <c r="AB1184">
        <v>9126.6767999999993</v>
      </c>
      <c r="AC1184">
        <v>10226.469999999999</v>
      </c>
      <c r="AD1184">
        <v>13180.700999999999</v>
      </c>
      <c r="AE1184">
        <v>16431.956999999999</v>
      </c>
      <c r="AF1184">
        <v>18150.745999999999</v>
      </c>
      <c r="AG1184">
        <v>19377.210999999999</v>
      </c>
      <c r="AH1184">
        <v>21992.694</v>
      </c>
      <c r="AI1184">
        <v>22786.666000000001</v>
      </c>
      <c r="AJ1184">
        <v>23713.357</v>
      </c>
      <c r="AK1184">
        <v>24629.898000000001</v>
      </c>
      <c r="AL1184">
        <v>25218.859</v>
      </c>
      <c r="AM1184">
        <v>25652.795999999998</v>
      </c>
      <c r="AN1184">
        <v>26248.67</v>
      </c>
      <c r="AO1184">
        <v>26233.507000000001</v>
      </c>
      <c r="AP1184">
        <v>20442.552</v>
      </c>
      <c r="AQ1184">
        <v>19325.914000000001</v>
      </c>
      <c r="AR1184">
        <v>13318.71</v>
      </c>
      <c r="AS1184">
        <v>9759.2585999999992</v>
      </c>
      <c r="AT1184">
        <v>8296.7847000000002</v>
      </c>
      <c r="AU1184">
        <v>71.848192999999995</v>
      </c>
      <c r="AV1184">
        <v>69.733734999999996</v>
      </c>
      <c r="AW1184">
        <v>68.571083999999999</v>
      </c>
      <c r="AX1184">
        <v>67.479517999999999</v>
      </c>
      <c r="AY1184">
        <v>66.459035999999998</v>
      </c>
      <c r="AZ1184">
        <v>65.660240999999999</v>
      </c>
      <c r="BA1184">
        <v>65.043373000000003</v>
      </c>
      <c r="BB1184">
        <v>65.725301000000002</v>
      </c>
      <c r="BC1184">
        <v>68.356627000000003</v>
      </c>
      <c r="BD1184">
        <v>71.995181000000002</v>
      </c>
      <c r="BE1184">
        <v>75.842168999999998</v>
      </c>
      <c r="BF1184">
        <v>79.977108000000001</v>
      </c>
      <c r="BG1184">
        <v>83.840964</v>
      </c>
      <c r="BH1184">
        <v>86.546987999999999</v>
      </c>
      <c r="BI1184">
        <v>88.795180999999999</v>
      </c>
      <c r="BJ1184">
        <v>90.456626999999997</v>
      </c>
      <c r="BK1184">
        <v>91.407229000000001</v>
      </c>
      <c r="BL1184">
        <v>90.772289000000001</v>
      </c>
      <c r="BM1184">
        <v>88.750602000000001</v>
      </c>
      <c r="BN1184">
        <v>85.598794999999996</v>
      </c>
      <c r="BO1184">
        <v>81.651807000000005</v>
      </c>
      <c r="BP1184">
        <v>78.115662999999998</v>
      </c>
      <c r="BQ1184">
        <v>76.032529999999994</v>
      </c>
      <c r="BR1184">
        <v>74.333735000000004</v>
      </c>
      <c r="BS1184">
        <v>-47.540239999999997</v>
      </c>
      <c r="BT1184">
        <v>-31.366910000000001</v>
      </c>
      <c r="BU1184">
        <v>-20.773009999999999</v>
      </c>
      <c r="BV1184">
        <v>-11.41793</v>
      </c>
      <c r="BW1184">
        <v>26.094950000000001</v>
      </c>
      <c r="BX1184">
        <v>94.478700000000003</v>
      </c>
      <c r="BY1184">
        <v>54.963520000000003</v>
      </c>
      <c r="BZ1184">
        <v>-34.638590000000001</v>
      </c>
      <c r="CA1184">
        <v>-109.4174</v>
      </c>
      <c r="CB1184">
        <v>-113.7384</v>
      </c>
      <c r="CC1184">
        <v>100.842</v>
      </c>
      <c r="CD1184">
        <v>-217.58920000000001</v>
      </c>
      <c r="CE1184">
        <v>-209.05600000000001</v>
      </c>
      <c r="CF1184">
        <v>-294.82690000000002</v>
      </c>
      <c r="CG1184">
        <v>-391.71699999999998</v>
      </c>
      <c r="CH1184">
        <v>-397.44600000000003</v>
      </c>
      <c r="CI1184">
        <v>-567.18709999999999</v>
      </c>
      <c r="CJ1184">
        <v>-670.87429999999995</v>
      </c>
      <c r="CK1184">
        <v>-272.2704</v>
      </c>
      <c r="CL1184">
        <v>2503.047</v>
      </c>
      <c r="CM1184">
        <v>-126.7414</v>
      </c>
      <c r="CN1184">
        <v>-241.91050000000001</v>
      </c>
      <c r="CO1184">
        <v>-340.64670000000001</v>
      </c>
      <c r="CP1184">
        <v>-214.77979999999999</v>
      </c>
      <c r="CQ1184">
        <v>3479.4169999999999</v>
      </c>
      <c r="CR1184">
        <v>2625.1179999999999</v>
      </c>
      <c r="CS1184">
        <v>2992.076</v>
      </c>
      <c r="CT1184">
        <v>2380.2750000000001</v>
      </c>
      <c r="CU1184">
        <v>3609.866</v>
      </c>
      <c r="CV1184">
        <v>5529.8450000000003</v>
      </c>
      <c r="CW1184">
        <v>5411.1310000000003</v>
      </c>
      <c r="CX1184">
        <v>4045.49</v>
      </c>
      <c r="CY1184">
        <v>7364.3819999999996</v>
      </c>
      <c r="CZ1184">
        <v>6908.0879999999997</v>
      </c>
      <c r="DA1184">
        <v>12140.73</v>
      </c>
      <c r="DB1184">
        <v>9772.4879999999994</v>
      </c>
      <c r="DC1184">
        <v>10640.08</v>
      </c>
      <c r="DD1184">
        <v>11324.01</v>
      </c>
      <c r="DE1184">
        <v>12626.64</v>
      </c>
      <c r="DF1184">
        <v>13910.12</v>
      </c>
      <c r="DG1184">
        <v>13570.96</v>
      </c>
      <c r="DH1184">
        <v>15361.11</v>
      </c>
      <c r="DI1184">
        <v>17024.28</v>
      </c>
      <c r="DJ1184">
        <v>18646.349999999999</v>
      </c>
      <c r="DK1184">
        <v>23768.86</v>
      </c>
      <c r="DL1184">
        <v>19190.68</v>
      </c>
      <c r="DM1184">
        <v>7503.6220000000003</v>
      </c>
      <c r="DN1184">
        <v>3304.605</v>
      </c>
      <c r="DO1184">
        <v>20</v>
      </c>
      <c r="DP1184">
        <v>20</v>
      </c>
    </row>
    <row r="1185" spans="1:120" hidden="1" x14ac:dyDescent="0.25">
      <c r="A1185" t="str">
        <f t="shared" si="18"/>
        <v>LCA-Greater Fresno Area_All CBP_44405</v>
      </c>
      <c r="B1185" t="s">
        <v>62</v>
      </c>
      <c r="C1185" t="s">
        <v>224</v>
      </c>
      <c r="D1185" t="s">
        <v>182</v>
      </c>
      <c r="E1185" t="s">
        <v>61</v>
      </c>
      <c r="F1185" t="s">
        <v>61</v>
      </c>
      <c r="G1185" t="s">
        <v>61</v>
      </c>
      <c r="H1185" t="s">
        <v>61</v>
      </c>
      <c r="I1185" t="s">
        <v>61</v>
      </c>
      <c r="J1185" t="s">
        <v>61</v>
      </c>
      <c r="K1185" t="s">
        <v>197</v>
      </c>
      <c r="L1185" s="18">
        <v>44405</v>
      </c>
      <c r="M1185">
        <v>20</v>
      </c>
      <c r="N1185">
        <v>20</v>
      </c>
      <c r="O1185" t="s">
        <v>258</v>
      </c>
      <c r="P1185">
        <v>85</v>
      </c>
      <c r="Q1185">
        <v>84</v>
      </c>
      <c r="R1185">
        <v>0</v>
      </c>
      <c r="S1185">
        <v>0</v>
      </c>
      <c r="T1185">
        <v>0</v>
      </c>
      <c r="U1185">
        <v>0</v>
      </c>
      <c r="V1185">
        <v>0</v>
      </c>
      <c r="W1185">
        <v>2693.5680000000002</v>
      </c>
      <c r="X1185">
        <v>2791.8620999999998</v>
      </c>
      <c r="Y1185">
        <v>2724.1774999999998</v>
      </c>
      <c r="Z1185">
        <v>2749.7206999999999</v>
      </c>
      <c r="AA1185">
        <v>2742.1936999999998</v>
      </c>
      <c r="AB1185">
        <v>2872.5354000000002</v>
      </c>
      <c r="AC1185">
        <v>3118.2325000000001</v>
      </c>
      <c r="AD1185">
        <v>3642.6260000000002</v>
      </c>
      <c r="AE1185">
        <v>4547.0897000000004</v>
      </c>
      <c r="AF1185">
        <v>4812.1140999999998</v>
      </c>
      <c r="AG1185">
        <v>4883.7221</v>
      </c>
      <c r="AH1185">
        <v>5193.1594999999998</v>
      </c>
      <c r="AI1185">
        <v>5394.8689999999997</v>
      </c>
      <c r="AJ1185">
        <v>5559.5616</v>
      </c>
      <c r="AK1185">
        <v>5660.6372000000001</v>
      </c>
      <c r="AL1185">
        <v>5778.0126</v>
      </c>
      <c r="AM1185">
        <v>5879.4656999999997</v>
      </c>
      <c r="AN1185">
        <v>5971.2151000000003</v>
      </c>
      <c r="AO1185">
        <v>4921.0789000000004</v>
      </c>
      <c r="AP1185">
        <v>3980.6680000000001</v>
      </c>
      <c r="AQ1185">
        <v>5114.8841000000002</v>
      </c>
      <c r="AR1185">
        <v>4145.9246000000003</v>
      </c>
      <c r="AS1185">
        <v>3271.1424999999999</v>
      </c>
      <c r="AT1185">
        <v>2957.7121000000002</v>
      </c>
      <c r="AU1185">
        <v>85.380951999999994</v>
      </c>
      <c r="AV1185">
        <v>81.5</v>
      </c>
      <c r="AW1185">
        <v>80.029762000000005</v>
      </c>
      <c r="AX1185">
        <v>78.095237999999995</v>
      </c>
      <c r="AY1185">
        <v>76.607142999999994</v>
      </c>
      <c r="AZ1185">
        <v>75.595237999999995</v>
      </c>
      <c r="BA1185">
        <v>74.607142999999994</v>
      </c>
      <c r="BB1185">
        <v>74.190476000000004</v>
      </c>
      <c r="BC1185">
        <v>76.702381000000003</v>
      </c>
      <c r="BD1185">
        <v>79.779762000000005</v>
      </c>
      <c r="BE1185">
        <v>82.345237999999995</v>
      </c>
      <c r="BF1185">
        <v>86.321428999999995</v>
      </c>
      <c r="BG1185">
        <v>90.738095000000001</v>
      </c>
      <c r="BH1185">
        <v>93.291667000000004</v>
      </c>
      <c r="BI1185">
        <v>96.279762000000005</v>
      </c>
      <c r="BJ1185">
        <v>98.767857000000006</v>
      </c>
      <c r="BK1185">
        <v>100.76786</v>
      </c>
      <c r="BL1185">
        <v>102.17261999999999</v>
      </c>
      <c r="BM1185">
        <v>102.06547999999999</v>
      </c>
      <c r="BN1185">
        <v>100.42261999999999</v>
      </c>
      <c r="BO1185">
        <v>97.273809999999997</v>
      </c>
      <c r="BP1185">
        <v>93.761904999999999</v>
      </c>
      <c r="BQ1185">
        <v>92.708332999999996</v>
      </c>
      <c r="BR1185">
        <v>90.726190000000003</v>
      </c>
      <c r="BS1185">
        <v>-40.337440000000001</v>
      </c>
      <c r="BT1185">
        <v>-36.899949999999997</v>
      </c>
      <c r="BU1185">
        <v>-29.974679999999999</v>
      </c>
      <c r="BV1185">
        <v>-42.346600000000002</v>
      </c>
      <c r="BW1185">
        <v>-34.025179999999999</v>
      </c>
      <c r="BX1185">
        <v>-20.499890000000001</v>
      </c>
      <c r="BY1185">
        <v>-35.442230000000002</v>
      </c>
      <c r="BZ1185">
        <v>62.946210000000001</v>
      </c>
      <c r="CA1185">
        <v>8.9950379999999992</v>
      </c>
      <c r="CB1185">
        <v>2.052197</v>
      </c>
      <c r="CC1185">
        <v>120.3278</v>
      </c>
      <c r="CD1185">
        <v>76.823980000000006</v>
      </c>
      <c r="CE1185">
        <v>23.51576</v>
      </c>
      <c r="CF1185">
        <v>16.00995</v>
      </c>
      <c r="CG1185">
        <v>6.2486550000000003</v>
      </c>
      <c r="CH1185">
        <v>-22.27769</v>
      </c>
      <c r="CI1185">
        <v>-25.620480000000001</v>
      </c>
      <c r="CJ1185">
        <v>40.220970000000001</v>
      </c>
      <c r="CK1185">
        <v>1144.1199999999999</v>
      </c>
      <c r="CL1185">
        <v>1990.213</v>
      </c>
      <c r="CM1185">
        <v>528.82449999999994</v>
      </c>
      <c r="CN1185">
        <v>4.3605020000000003</v>
      </c>
      <c r="CO1185">
        <v>-66.240780000000001</v>
      </c>
      <c r="CP1185">
        <v>-50.264850000000003</v>
      </c>
      <c r="CQ1185">
        <v>9345.8140000000003</v>
      </c>
      <c r="CR1185">
        <v>1744.6559999999999</v>
      </c>
      <c r="CS1185">
        <v>1641.7139999999999</v>
      </c>
      <c r="CT1185">
        <v>1699.095</v>
      </c>
      <c r="CU1185">
        <v>1597.7619999999999</v>
      </c>
      <c r="CV1185">
        <v>1771.3530000000001</v>
      </c>
      <c r="CW1185">
        <v>1182.124</v>
      </c>
      <c r="CX1185">
        <v>1376.05</v>
      </c>
      <c r="CY1185">
        <v>2270.1089999999999</v>
      </c>
      <c r="CZ1185">
        <v>1732.4970000000001</v>
      </c>
      <c r="DA1185">
        <v>6393.9009999999998</v>
      </c>
      <c r="DB1185">
        <v>3558.2159999999999</v>
      </c>
      <c r="DC1185">
        <v>3000.5239999999999</v>
      </c>
      <c r="DD1185">
        <v>3057.201</v>
      </c>
      <c r="DE1185">
        <v>3293.1</v>
      </c>
      <c r="DF1185">
        <v>3538.4409999999998</v>
      </c>
      <c r="DG1185">
        <v>4204.692</v>
      </c>
      <c r="DH1185">
        <v>10807.85</v>
      </c>
      <c r="DI1185">
        <v>13519.89</v>
      </c>
      <c r="DJ1185">
        <v>14267.21</v>
      </c>
      <c r="DK1185">
        <v>6401.6840000000002</v>
      </c>
      <c r="DL1185">
        <v>7939.933</v>
      </c>
      <c r="DM1185">
        <v>5090.8280000000004</v>
      </c>
      <c r="DN1185">
        <v>4702.5240000000003</v>
      </c>
      <c r="DO1185">
        <v>20</v>
      </c>
      <c r="DP1185">
        <v>20</v>
      </c>
    </row>
    <row r="1186" spans="1:120" hidden="1" x14ac:dyDescent="0.25">
      <c r="A1186" t="str">
        <f t="shared" si="18"/>
        <v>sublap_id-SLAP_PGSI_All CBP_44405</v>
      </c>
      <c r="B1186" t="s">
        <v>62</v>
      </c>
      <c r="C1186" t="s">
        <v>277</v>
      </c>
      <c r="D1186" t="s">
        <v>61</v>
      </c>
      <c r="E1186" t="s">
        <v>278</v>
      </c>
      <c r="F1186" t="s">
        <v>61</v>
      </c>
      <c r="G1186" t="s">
        <v>61</v>
      </c>
      <c r="H1186" t="s">
        <v>61</v>
      </c>
      <c r="I1186" t="s">
        <v>61</v>
      </c>
      <c r="J1186" t="s">
        <v>61</v>
      </c>
      <c r="K1186" t="s">
        <v>197</v>
      </c>
      <c r="L1186" s="18">
        <v>44405</v>
      </c>
      <c r="M1186">
        <v>20</v>
      </c>
      <c r="N1186">
        <v>20</v>
      </c>
      <c r="O1186" t="s">
        <v>258</v>
      </c>
      <c r="P1186">
        <v>34</v>
      </c>
      <c r="Q1186">
        <v>34</v>
      </c>
      <c r="R1186">
        <v>0</v>
      </c>
      <c r="S1186">
        <v>0</v>
      </c>
      <c r="T1186">
        <v>0</v>
      </c>
      <c r="U1186">
        <v>0</v>
      </c>
      <c r="V1186">
        <v>0</v>
      </c>
      <c r="W1186">
        <v>660.41639999999995</v>
      </c>
      <c r="X1186">
        <v>642.46900000000005</v>
      </c>
      <c r="Y1186">
        <v>647.60599999999999</v>
      </c>
      <c r="Z1186">
        <v>624.68499999999995</v>
      </c>
      <c r="AA1186">
        <v>660.36599999999999</v>
      </c>
      <c r="AB1186">
        <v>652.47799999999995</v>
      </c>
      <c r="AC1186">
        <v>701.35400000000004</v>
      </c>
      <c r="AD1186">
        <v>815.87800000000004</v>
      </c>
      <c r="AE1186">
        <v>1071.5930000000001</v>
      </c>
      <c r="AF1186">
        <v>1208.3530000000001</v>
      </c>
      <c r="AG1186">
        <v>1276.9079999999999</v>
      </c>
      <c r="AH1186">
        <v>1324.671</v>
      </c>
      <c r="AI1186">
        <v>1336.8820000000001</v>
      </c>
      <c r="AJ1186">
        <v>1390.444</v>
      </c>
      <c r="AK1186">
        <v>1444.847</v>
      </c>
      <c r="AL1186">
        <v>1475.2059999999999</v>
      </c>
      <c r="AM1186">
        <v>1487.06</v>
      </c>
      <c r="AN1186">
        <v>1482.578</v>
      </c>
      <c r="AO1186">
        <v>1607.7439999999999</v>
      </c>
      <c r="AP1186">
        <v>1355.5920000000001</v>
      </c>
      <c r="AQ1186">
        <v>1351.0519999999999</v>
      </c>
      <c r="AR1186">
        <v>1107.5920000000001</v>
      </c>
      <c r="AS1186">
        <v>910.59699999999998</v>
      </c>
      <c r="AT1186">
        <v>778.38300000000004</v>
      </c>
      <c r="AU1186">
        <v>73.25</v>
      </c>
      <c r="AV1186">
        <v>68.544117999999997</v>
      </c>
      <c r="AW1186">
        <v>67.647058999999999</v>
      </c>
      <c r="AX1186">
        <v>67.852941000000001</v>
      </c>
      <c r="AY1186">
        <v>67.25</v>
      </c>
      <c r="AZ1186">
        <v>65.602941000000001</v>
      </c>
      <c r="BA1186">
        <v>64.941175999999999</v>
      </c>
      <c r="BB1186">
        <v>66.235293999999996</v>
      </c>
      <c r="BC1186">
        <v>72.058824000000001</v>
      </c>
      <c r="BD1186">
        <v>78.485293999999996</v>
      </c>
      <c r="BE1186">
        <v>83.632352999999995</v>
      </c>
      <c r="BF1186">
        <v>87.617647000000005</v>
      </c>
      <c r="BG1186">
        <v>88.882352999999995</v>
      </c>
      <c r="BH1186">
        <v>91.955882000000003</v>
      </c>
      <c r="BI1186">
        <v>96.088234999999997</v>
      </c>
      <c r="BJ1186">
        <v>98.544117999999997</v>
      </c>
      <c r="BK1186">
        <v>99.926471000000006</v>
      </c>
      <c r="BL1186">
        <v>100.58824</v>
      </c>
      <c r="BM1186">
        <v>100.17646999999999</v>
      </c>
      <c r="BN1186">
        <v>96.867647000000005</v>
      </c>
      <c r="BO1186">
        <v>89.823528999999994</v>
      </c>
      <c r="BP1186">
        <v>84.264706000000004</v>
      </c>
      <c r="BQ1186">
        <v>80</v>
      </c>
      <c r="BR1186">
        <v>77.514706000000004</v>
      </c>
      <c r="BS1186">
        <v>-13.83441</v>
      </c>
      <c r="BT1186">
        <v>-12.57282</v>
      </c>
      <c r="BU1186">
        <v>8.6072340000000001</v>
      </c>
      <c r="BV1186">
        <v>-1.010505</v>
      </c>
      <c r="BW1186">
        <v>-20.67529</v>
      </c>
      <c r="BX1186">
        <v>-24.50028</v>
      </c>
      <c r="BY1186">
        <v>13.561780000000001</v>
      </c>
      <c r="BZ1186">
        <v>24.493040000000001</v>
      </c>
      <c r="CA1186">
        <v>8.8862670000000001</v>
      </c>
      <c r="CB1186">
        <v>-4.0442260000000001</v>
      </c>
      <c r="CC1186">
        <v>-0.35231109999999999</v>
      </c>
      <c r="CD1186">
        <v>9.4884819999999994</v>
      </c>
      <c r="CE1186">
        <v>-0.21365590000000001</v>
      </c>
      <c r="CF1186">
        <v>-10.06714</v>
      </c>
      <c r="CG1186">
        <v>4.5813410000000001</v>
      </c>
      <c r="CH1186">
        <v>-1.718647</v>
      </c>
      <c r="CI1186">
        <v>1.7007810000000001</v>
      </c>
      <c r="CJ1186">
        <v>0.20844589999999999</v>
      </c>
      <c r="CK1186">
        <v>39.702159999999999</v>
      </c>
      <c r="CL1186">
        <v>175.34059999999999</v>
      </c>
      <c r="CM1186">
        <v>-32.230600000000003</v>
      </c>
      <c r="CN1186">
        <v>-11.72763</v>
      </c>
      <c r="CO1186">
        <v>-50.270310000000002</v>
      </c>
      <c r="CP1186">
        <v>-29.284690000000001</v>
      </c>
      <c r="CQ1186">
        <v>526.05420000000004</v>
      </c>
      <c r="CR1186">
        <v>355.82940000000002</v>
      </c>
      <c r="CS1186">
        <v>707.0258</v>
      </c>
      <c r="CT1186">
        <v>337.69549999999998</v>
      </c>
      <c r="CU1186">
        <v>274.2346</v>
      </c>
      <c r="CV1186">
        <v>210.80170000000001</v>
      </c>
      <c r="CW1186">
        <v>166.42230000000001</v>
      </c>
      <c r="CX1186">
        <v>189.44280000000001</v>
      </c>
      <c r="CY1186">
        <v>329.4366</v>
      </c>
      <c r="CZ1186">
        <v>239.54599999999999</v>
      </c>
      <c r="DA1186">
        <v>338.17910000000001</v>
      </c>
      <c r="DB1186">
        <v>322.09370000000001</v>
      </c>
      <c r="DC1186">
        <v>130.5873</v>
      </c>
      <c r="DD1186">
        <v>436.6814</v>
      </c>
      <c r="DE1186">
        <v>213.3896</v>
      </c>
      <c r="DF1186">
        <v>384.11799999999999</v>
      </c>
      <c r="DG1186">
        <v>900.16060000000004</v>
      </c>
      <c r="DH1186">
        <v>1031.4929999999999</v>
      </c>
      <c r="DI1186">
        <v>1248.798</v>
      </c>
      <c r="DJ1186">
        <v>876.3682</v>
      </c>
      <c r="DK1186">
        <v>1063.6790000000001</v>
      </c>
      <c r="DL1186">
        <v>955.32230000000004</v>
      </c>
      <c r="DM1186">
        <v>786.19510000000002</v>
      </c>
      <c r="DN1186">
        <v>523.68010000000004</v>
      </c>
      <c r="DO1186">
        <v>20</v>
      </c>
      <c r="DP1186">
        <v>20</v>
      </c>
    </row>
    <row r="1187" spans="1:120" hidden="1" x14ac:dyDescent="0.25">
      <c r="A1187" t="str">
        <f t="shared" si="18"/>
        <v>sublap_id-SLAP_PGP2_All CBP_44405</v>
      </c>
      <c r="B1187" t="s">
        <v>62</v>
      </c>
      <c r="C1187" t="s">
        <v>301</v>
      </c>
      <c r="D1187" t="s">
        <v>61</v>
      </c>
      <c r="E1187" t="s">
        <v>302</v>
      </c>
      <c r="F1187" t="s">
        <v>61</v>
      </c>
      <c r="G1187" t="s">
        <v>61</v>
      </c>
      <c r="H1187" t="s">
        <v>61</v>
      </c>
      <c r="I1187" t="s">
        <v>61</v>
      </c>
      <c r="J1187" t="s">
        <v>61</v>
      </c>
      <c r="K1187" t="s">
        <v>197</v>
      </c>
      <c r="L1187" s="18">
        <v>44405</v>
      </c>
      <c r="M1187">
        <v>20</v>
      </c>
      <c r="N1187">
        <v>20</v>
      </c>
      <c r="O1187" t="s">
        <v>258</v>
      </c>
      <c r="P1187">
        <v>23</v>
      </c>
      <c r="Q1187">
        <v>23</v>
      </c>
      <c r="R1187">
        <v>0</v>
      </c>
      <c r="S1187">
        <v>0</v>
      </c>
      <c r="T1187">
        <v>0</v>
      </c>
      <c r="U1187">
        <v>0</v>
      </c>
      <c r="V1187">
        <v>0</v>
      </c>
      <c r="W1187">
        <v>448.43400000000003</v>
      </c>
      <c r="X1187">
        <v>508.93599999999998</v>
      </c>
      <c r="Y1187">
        <v>503.26100000000002</v>
      </c>
      <c r="Z1187">
        <v>492.62200000000001</v>
      </c>
      <c r="AA1187">
        <v>635.48800000000006</v>
      </c>
      <c r="AB1187">
        <v>666.404</v>
      </c>
      <c r="AC1187">
        <v>681.78099999999995</v>
      </c>
      <c r="AD1187">
        <v>855.91899999999998</v>
      </c>
      <c r="AE1187">
        <v>1051.098</v>
      </c>
      <c r="AF1187">
        <v>1041.4469999999999</v>
      </c>
      <c r="AG1187">
        <v>1100.5840000000001</v>
      </c>
      <c r="AH1187">
        <v>1362.2550000000001</v>
      </c>
      <c r="AI1187">
        <v>1413.4359999999999</v>
      </c>
      <c r="AJ1187">
        <v>1457.838</v>
      </c>
      <c r="AK1187">
        <v>1515.3409999999999</v>
      </c>
      <c r="AL1187">
        <v>1554.3920000000001</v>
      </c>
      <c r="AM1187">
        <v>1578.4169999999999</v>
      </c>
      <c r="AN1187">
        <v>1598.53</v>
      </c>
      <c r="AO1187">
        <v>1569.1220000000001</v>
      </c>
      <c r="AP1187">
        <v>1167.605</v>
      </c>
      <c r="AQ1187">
        <v>1064.3340000000001</v>
      </c>
      <c r="AR1187">
        <v>789.71299999999997</v>
      </c>
      <c r="AS1187">
        <v>592.322</v>
      </c>
      <c r="AT1187">
        <v>523.327</v>
      </c>
      <c r="AU1187">
        <v>64.956522000000007</v>
      </c>
      <c r="AV1187">
        <v>64.195651999999995</v>
      </c>
      <c r="AW1187">
        <v>63.826087000000001</v>
      </c>
      <c r="AX1187">
        <v>62.565216999999997</v>
      </c>
      <c r="AY1187">
        <v>61.565216999999997</v>
      </c>
      <c r="AZ1187">
        <v>60.956522</v>
      </c>
      <c r="BA1187">
        <v>60.326087000000001</v>
      </c>
      <c r="BB1187">
        <v>62.021738999999997</v>
      </c>
      <c r="BC1187">
        <v>63.804347999999997</v>
      </c>
      <c r="BD1187">
        <v>66.152174000000002</v>
      </c>
      <c r="BE1187">
        <v>68.913043000000002</v>
      </c>
      <c r="BF1187">
        <v>73.391304000000005</v>
      </c>
      <c r="BG1187">
        <v>76.869564999999994</v>
      </c>
      <c r="BH1187">
        <v>78.586956999999998</v>
      </c>
      <c r="BI1187">
        <v>79.369564999999994</v>
      </c>
      <c r="BJ1187">
        <v>80.891304000000005</v>
      </c>
      <c r="BK1187">
        <v>83.130435000000006</v>
      </c>
      <c r="BL1187">
        <v>80.108695999999995</v>
      </c>
      <c r="BM1187">
        <v>75.978261000000003</v>
      </c>
      <c r="BN1187">
        <v>73.826087000000001</v>
      </c>
      <c r="BO1187">
        <v>72.891304000000005</v>
      </c>
      <c r="BP1187">
        <v>68.913043000000002</v>
      </c>
      <c r="BQ1187">
        <v>67.086956999999998</v>
      </c>
      <c r="BR1187">
        <v>65.978261000000003</v>
      </c>
      <c r="BS1187">
        <v>22.528549999999999</v>
      </c>
      <c r="BT1187">
        <v>6.1806369999999999</v>
      </c>
      <c r="BU1187">
        <v>5.8175350000000003</v>
      </c>
      <c r="BV1187">
        <v>11.270300000000001</v>
      </c>
      <c r="BW1187">
        <v>30.088640000000002</v>
      </c>
      <c r="BX1187">
        <v>41.28454</v>
      </c>
      <c r="BY1187">
        <v>16.14639</v>
      </c>
      <c r="BZ1187">
        <v>-7.018065</v>
      </c>
      <c r="CA1187">
        <v>-39.974519999999998</v>
      </c>
      <c r="CB1187">
        <v>-32.621420000000001</v>
      </c>
      <c r="CC1187">
        <v>-2.1937630000000001</v>
      </c>
      <c r="CD1187">
        <v>-29.093800000000002</v>
      </c>
      <c r="CE1187">
        <v>-10.85383</v>
      </c>
      <c r="CF1187">
        <v>-25.054500000000001</v>
      </c>
      <c r="CG1187">
        <v>-34.184899999999999</v>
      </c>
      <c r="CH1187">
        <v>-21.68113</v>
      </c>
      <c r="CI1187">
        <v>-19.42952</v>
      </c>
      <c r="CJ1187">
        <v>-36.63702</v>
      </c>
      <c r="CK1187">
        <v>-11.397270000000001</v>
      </c>
      <c r="CL1187">
        <v>105.2809</v>
      </c>
      <c r="CM1187">
        <v>-36.124650000000003</v>
      </c>
      <c r="CN1187">
        <v>-36.649459999999998</v>
      </c>
      <c r="CO1187">
        <v>-13.233890000000001</v>
      </c>
      <c r="CP1187">
        <v>-7.425592</v>
      </c>
      <c r="CQ1187">
        <v>198.73740000000001</v>
      </c>
      <c r="CR1187">
        <v>322.94889999999998</v>
      </c>
      <c r="CS1187">
        <v>325.94229999999999</v>
      </c>
      <c r="CT1187">
        <v>302.54829999999998</v>
      </c>
      <c r="CU1187">
        <v>1118.702</v>
      </c>
      <c r="CV1187">
        <v>742.39359999999999</v>
      </c>
      <c r="CW1187">
        <v>185.40180000000001</v>
      </c>
      <c r="CX1187">
        <v>145.88910000000001</v>
      </c>
      <c r="CY1187">
        <v>889.8066</v>
      </c>
      <c r="CZ1187">
        <v>783.91229999999996</v>
      </c>
      <c r="DA1187">
        <v>1214.8789999999999</v>
      </c>
      <c r="DB1187">
        <v>1828.9670000000001</v>
      </c>
      <c r="DC1187">
        <v>2541.8490000000002</v>
      </c>
      <c r="DD1187">
        <v>2782.6909999999998</v>
      </c>
      <c r="DE1187">
        <v>2910.7069999999999</v>
      </c>
      <c r="DF1187">
        <v>3112.93</v>
      </c>
      <c r="DG1187">
        <v>2073.2620000000002</v>
      </c>
      <c r="DH1187">
        <v>2146.614</v>
      </c>
      <c r="DI1187">
        <v>3093.7089999999998</v>
      </c>
      <c r="DJ1187">
        <v>2819.8670000000002</v>
      </c>
      <c r="DK1187">
        <v>3083.2429999999999</v>
      </c>
      <c r="DL1187">
        <v>1742.1320000000001</v>
      </c>
      <c r="DM1187">
        <v>398.14780000000002</v>
      </c>
      <c r="DN1187">
        <v>281.7722</v>
      </c>
      <c r="DO1187">
        <v>20</v>
      </c>
      <c r="DP1187">
        <v>20</v>
      </c>
    </row>
    <row r="1188" spans="1:120" hidden="1" x14ac:dyDescent="0.25">
      <c r="A1188" t="str">
        <f t="shared" si="18"/>
        <v>Size_Grp-20 to 199.99 kW_All CBP_44405</v>
      </c>
      <c r="B1188" t="s">
        <v>62</v>
      </c>
      <c r="C1188" t="s">
        <v>201</v>
      </c>
      <c r="D1188" t="s">
        <v>61</v>
      </c>
      <c r="E1188" t="s">
        <v>61</v>
      </c>
      <c r="F1188" t="s">
        <v>61</v>
      </c>
      <c r="G1188" t="s">
        <v>61</v>
      </c>
      <c r="H1188" t="s">
        <v>61</v>
      </c>
      <c r="I1188" t="s">
        <v>61</v>
      </c>
      <c r="J1188" t="s">
        <v>101</v>
      </c>
      <c r="K1188" t="s">
        <v>197</v>
      </c>
      <c r="L1188" s="18">
        <v>44405</v>
      </c>
      <c r="M1188">
        <v>20</v>
      </c>
      <c r="N1188">
        <v>20</v>
      </c>
      <c r="O1188" t="s">
        <v>258</v>
      </c>
      <c r="P1188">
        <v>359</v>
      </c>
      <c r="Q1188">
        <v>349</v>
      </c>
      <c r="R1188">
        <v>0</v>
      </c>
      <c r="S1188">
        <v>0</v>
      </c>
      <c r="T1188">
        <v>0</v>
      </c>
      <c r="U1188">
        <v>0</v>
      </c>
      <c r="V1188">
        <v>0</v>
      </c>
      <c r="W1188">
        <v>6007.8915999999999</v>
      </c>
      <c r="X1188">
        <v>6125.4755999999998</v>
      </c>
      <c r="Y1188">
        <v>6155.6032999999998</v>
      </c>
      <c r="Z1188">
        <v>6138.9802</v>
      </c>
      <c r="AA1188">
        <v>6368.2305999999999</v>
      </c>
      <c r="AB1188">
        <v>6904.3342000000002</v>
      </c>
      <c r="AC1188">
        <v>7218.3167000000003</v>
      </c>
      <c r="AD1188">
        <v>9182.9377999999997</v>
      </c>
      <c r="AE1188">
        <v>11796.431</v>
      </c>
      <c r="AF1188">
        <v>13887.725</v>
      </c>
      <c r="AG1188">
        <v>14829.503000000001</v>
      </c>
      <c r="AH1188">
        <v>15859.028</v>
      </c>
      <c r="AI1188">
        <v>16734.800999999999</v>
      </c>
      <c r="AJ1188">
        <v>17475.757000000001</v>
      </c>
      <c r="AK1188">
        <v>18044.27</v>
      </c>
      <c r="AL1188">
        <v>18351.745999999999</v>
      </c>
      <c r="AM1188">
        <v>18353.12</v>
      </c>
      <c r="AN1188">
        <v>18158.356</v>
      </c>
      <c r="AO1188">
        <v>17398.592000000001</v>
      </c>
      <c r="AP1188">
        <v>13474.200999999999</v>
      </c>
      <c r="AQ1188">
        <v>14769.710999999999</v>
      </c>
      <c r="AR1188">
        <v>10779.63</v>
      </c>
      <c r="AS1188">
        <v>7819.8476000000001</v>
      </c>
      <c r="AT1188">
        <v>6699.1976999999997</v>
      </c>
      <c r="AU1188">
        <v>71.73639</v>
      </c>
      <c r="AV1188">
        <v>69.726360999999997</v>
      </c>
      <c r="AW1188">
        <v>68.618910999999997</v>
      </c>
      <c r="AX1188">
        <v>67.550143000000006</v>
      </c>
      <c r="AY1188">
        <v>66.527220999999997</v>
      </c>
      <c r="AZ1188">
        <v>65.716331999999994</v>
      </c>
      <c r="BA1188">
        <v>65.068768000000006</v>
      </c>
      <c r="BB1188">
        <v>65.690544000000003</v>
      </c>
      <c r="BC1188">
        <v>68.157593000000006</v>
      </c>
      <c r="BD1188">
        <v>71.679083000000006</v>
      </c>
      <c r="BE1188">
        <v>75.465615999999997</v>
      </c>
      <c r="BF1188">
        <v>79.544413000000006</v>
      </c>
      <c r="BG1188">
        <v>83.368195</v>
      </c>
      <c r="BH1188">
        <v>86.012894000000003</v>
      </c>
      <c r="BI1188">
        <v>88.15616</v>
      </c>
      <c r="BJ1188">
        <v>89.762178000000006</v>
      </c>
      <c r="BK1188">
        <v>90.730659000000003</v>
      </c>
      <c r="BL1188">
        <v>90.12894</v>
      </c>
      <c r="BM1188">
        <v>88.138968000000006</v>
      </c>
      <c r="BN1188">
        <v>84.97851</v>
      </c>
      <c r="BO1188">
        <v>81.209169000000003</v>
      </c>
      <c r="BP1188">
        <v>77.820916999999994</v>
      </c>
      <c r="BQ1188">
        <v>75.795129000000003</v>
      </c>
      <c r="BR1188">
        <v>74.117479000000003</v>
      </c>
      <c r="BS1188">
        <v>-28.62499</v>
      </c>
      <c r="BT1188">
        <v>-4.2635160000000001</v>
      </c>
      <c r="BU1188">
        <v>14.09215</v>
      </c>
      <c r="BV1188">
        <v>17.60521</v>
      </c>
      <c r="BW1188">
        <v>33.518949999999997</v>
      </c>
      <c r="BX1188">
        <v>43.065899999999999</v>
      </c>
      <c r="BY1188">
        <v>-34.84037</v>
      </c>
      <c r="BZ1188">
        <v>-58.835949999999997</v>
      </c>
      <c r="CA1188">
        <v>-17.39339</v>
      </c>
      <c r="CB1188">
        <v>-13.7614</v>
      </c>
      <c r="CC1188">
        <v>-96.063599999999994</v>
      </c>
      <c r="CD1188">
        <v>-107.9289</v>
      </c>
      <c r="CE1188">
        <v>-93.348489999999998</v>
      </c>
      <c r="CF1188">
        <v>-86.530720000000002</v>
      </c>
      <c r="CG1188">
        <v>-59.2789</v>
      </c>
      <c r="CH1188">
        <v>-16.683720000000001</v>
      </c>
      <c r="CI1188">
        <v>-16.668900000000001</v>
      </c>
      <c r="CJ1188">
        <v>49.691310000000001</v>
      </c>
      <c r="CK1188">
        <v>426.52289999999999</v>
      </c>
      <c r="CL1188">
        <v>2576.1669999999999</v>
      </c>
      <c r="CM1188">
        <v>116.3074</v>
      </c>
      <c r="CN1188">
        <v>-29.211040000000001</v>
      </c>
      <c r="CO1188">
        <v>-208.36959999999999</v>
      </c>
      <c r="CP1188">
        <v>-161.24520000000001</v>
      </c>
      <c r="CQ1188">
        <v>2859.8040000000001</v>
      </c>
      <c r="CR1188">
        <v>1367.7460000000001</v>
      </c>
      <c r="CS1188">
        <v>1343.548</v>
      </c>
      <c r="CT1188">
        <v>1211.5329999999999</v>
      </c>
      <c r="CU1188">
        <v>1075.9349999999999</v>
      </c>
      <c r="CV1188">
        <v>1286.8340000000001</v>
      </c>
      <c r="CW1188">
        <v>1207.3119999999999</v>
      </c>
      <c r="CX1188">
        <v>894.59169999999995</v>
      </c>
      <c r="CY1188">
        <v>1487.4760000000001</v>
      </c>
      <c r="CZ1188">
        <v>1661.492</v>
      </c>
      <c r="DA1188">
        <v>2045.144</v>
      </c>
      <c r="DB1188">
        <v>2451.752</v>
      </c>
      <c r="DC1188">
        <v>2412.261</v>
      </c>
      <c r="DD1188">
        <v>2540.7719999999999</v>
      </c>
      <c r="DE1188">
        <v>2742.49</v>
      </c>
      <c r="DF1188">
        <v>2873.7860000000001</v>
      </c>
      <c r="DG1188">
        <v>2927.6089999999999</v>
      </c>
      <c r="DH1188">
        <v>3066.511</v>
      </c>
      <c r="DI1188">
        <v>3235.163</v>
      </c>
      <c r="DJ1188">
        <v>4305.8419999999996</v>
      </c>
      <c r="DK1188">
        <v>4427.4840000000004</v>
      </c>
      <c r="DL1188">
        <v>2638.7049999999999</v>
      </c>
      <c r="DM1188">
        <v>2518.4250000000002</v>
      </c>
      <c r="DN1188">
        <v>2312.4459999999999</v>
      </c>
      <c r="DO1188">
        <v>20</v>
      </c>
      <c r="DP1188">
        <v>20</v>
      </c>
    </row>
    <row r="1189" spans="1:120" hidden="1" x14ac:dyDescent="0.25">
      <c r="A1189" t="str">
        <f t="shared" si="18"/>
        <v>Industry_Type-3. Wholesale, Transport, other utilities_All CBP_44405</v>
      </c>
      <c r="B1189" t="s">
        <v>62</v>
      </c>
      <c r="C1189" t="s">
        <v>202</v>
      </c>
      <c r="D1189" t="s">
        <v>61</v>
      </c>
      <c r="E1189" t="s">
        <v>61</v>
      </c>
      <c r="F1189" t="s">
        <v>61</v>
      </c>
      <c r="G1189" t="s">
        <v>31</v>
      </c>
      <c r="H1189" t="s">
        <v>61</v>
      </c>
      <c r="I1189" t="s">
        <v>61</v>
      </c>
      <c r="J1189" t="s">
        <v>61</v>
      </c>
      <c r="K1189" t="s">
        <v>197</v>
      </c>
      <c r="L1189" s="18">
        <v>44405</v>
      </c>
      <c r="M1189">
        <v>20</v>
      </c>
      <c r="N1189">
        <v>20</v>
      </c>
      <c r="O1189" t="s">
        <v>258</v>
      </c>
      <c r="P1189">
        <v>1</v>
      </c>
      <c r="Q1189">
        <v>1</v>
      </c>
      <c r="R1189">
        <v>0</v>
      </c>
      <c r="S1189">
        <v>0</v>
      </c>
      <c r="T1189">
        <v>1</v>
      </c>
      <c r="U1189">
        <v>0</v>
      </c>
      <c r="V1189">
        <v>1</v>
      </c>
      <c r="W1189">
        <v>631.20000000000005</v>
      </c>
      <c r="X1189">
        <v>430</v>
      </c>
      <c r="Y1189">
        <v>416</v>
      </c>
      <c r="Z1189">
        <v>381.2</v>
      </c>
      <c r="AA1189">
        <v>386</v>
      </c>
      <c r="AB1189">
        <v>461.6</v>
      </c>
      <c r="AC1189">
        <v>475.2</v>
      </c>
      <c r="AD1189">
        <v>371.6</v>
      </c>
      <c r="AE1189">
        <v>368.8</v>
      </c>
      <c r="AF1189">
        <v>364</v>
      </c>
      <c r="AG1189">
        <v>449.6</v>
      </c>
      <c r="AH1189">
        <v>439.6</v>
      </c>
      <c r="AI1189">
        <v>400</v>
      </c>
      <c r="AJ1189">
        <v>398.8</v>
      </c>
      <c r="AK1189">
        <v>399.6</v>
      </c>
      <c r="AL1189">
        <v>374</v>
      </c>
      <c r="AM1189">
        <v>343.2</v>
      </c>
      <c r="AN1189">
        <v>303.2</v>
      </c>
      <c r="AO1189">
        <v>191.6</v>
      </c>
      <c r="AP1189">
        <v>158.80000000000001</v>
      </c>
      <c r="AQ1189">
        <v>352.4</v>
      </c>
      <c r="AR1189">
        <v>412</v>
      </c>
      <c r="AS1189">
        <v>565.6</v>
      </c>
      <c r="AT1189">
        <v>546.4</v>
      </c>
      <c r="AU1189">
        <v>77.5</v>
      </c>
      <c r="AV1189">
        <v>75</v>
      </c>
      <c r="AW1189">
        <v>73.5</v>
      </c>
      <c r="AX1189">
        <v>72.5</v>
      </c>
      <c r="AY1189">
        <v>71</v>
      </c>
      <c r="AZ1189">
        <v>69.5</v>
      </c>
      <c r="BA1189">
        <v>68.5</v>
      </c>
      <c r="BB1189">
        <v>69.5</v>
      </c>
      <c r="BC1189">
        <v>72</v>
      </c>
      <c r="BD1189">
        <v>76</v>
      </c>
      <c r="BE1189">
        <v>79</v>
      </c>
      <c r="BF1189">
        <v>82</v>
      </c>
      <c r="BG1189">
        <v>85</v>
      </c>
      <c r="BH1189">
        <v>89</v>
      </c>
      <c r="BI1189">
        <v>92.5</v>
      </c>
      <c r="BJ1189">
        <v>95.5</v>
      </c>
      <c r="BK1189">
        <v>98.5</v>
      </c>
      <c r="BL1189">
        <v>99</v>
      </c>
      <c r="BM1189">
        <v>97.5</v>
      </c>
      <c r="BN1189">
        <v>94</v>
      </c>
      <c r="BO1189">
        <v>88.5</v>
      </c>
      <c r="BP1189">
        <v>84.5</v>
      </c>
      <c r="BQ1189">
        <v>82.5</v>
      </c>
      <c r="BR1189">
        <v>80.5</v>
      </c>
      <c r="BS1189">
        <v>-107.3806</v>
      </c>
      <c r="BT1189">
        <v>22.72766</v>
      </c>
      <c r="BU1189">
        <v>-11.668979999999999</v>
      </c>
      <c r="BV1189">
        <v>-10.88007</v>
      </c>
      <c r="BW1189">
        <v>-12.293430000000001</v>
      </c>
      <c r="BX1189">
        <v>-11.22879</v>
      </c>
      <c r="BY1189">
        <v>-21.050930000000001</v>
      </c>
      <c r="BZ1189">
        <v>23.422239999999999</v>
      </c>
      <c r="CA1189">
        <v>20.986450000000001</v>
      </c>
      <c r="CB1189">
        <v>0.16439819999999999</v>
      </c>
      <c r="CC1189">
        <v>-24.724489999999999</v>
      </c>
      <c r="CD1189">
        <v>-26.351900000000001</v>
      </c>
      <c r="CE1189">
        <v>-18.12228</v>
      </c>
      <c r="CF1189">
        <v>-16.57001</v>
      </c>
      <c r="CG1189">
        <v>-0.99176030000000004</v>
      </c>
      <c r="CH1189">
        <v>9.0467829999999996</v>
      </c>
      <c r="CI1189">
        <v>35.65869</v>
      </c>
      <c r="CJ1189">
        <v>6.2643740000000001</v>
      </c>
      <c r="CK1189">
        <v>35.352690000000003</v>
      </c>
      <c r="CL1189">
        <v>139.9418</v>
      </c>
      <c r="CM1189">
        <v>22.223109999999998</v>
      </c>
      <c r="CN1189">
        <v>-51.861109999999996</v>
      </c>
      <c r="CO1189">
        <v>-62.836120000000001</v>
      </c>
      <c r="CP1189">
        <v>-67.975459999999998</v>
      </c>
      <c r="CQ1189">
        <v>4877.6570000000002</v>
      </c>
      <c r="CR1189">
        <v>2935.8330000000001</v>
      </c>
      <c r="CS1189">
        <v>2529.1779999999999</v>
      </c>
      <c r="CT1189">
        <v>2194.0169999999998</v>
      </c>
      <c r="CU1189">
        <v>2190.2759999999998</v>
      </c>
      <c r="CV1189">
        <v>1508.4269999999999</v>
      </c>
      <c r="CW1189">
        <v>436.74290000000002</v>
      </c>
      <c r="CX1189">
        <v>933.25710000000004</v>
      </c>
      <c r="CY1189">
        <v>1287.568</v>
      </c>
      <c r="CZ1189">
        <v>726.976</v>
      </c>
      <c r="DA1189">
        <v>1986.297</v>
      </c>
      <c r="DB1189">
        <v>3427.3670000000002</v>
      </c>
      <c r="DC1189">
        <v>3510.9940000000001</v>
      </c>
      <c r="DD1189">
        <v>4972.5820000000003</v>
      </c>
      <c r="DE1189">
        <v>4518.6850000000004</v>
      </c>
      <c r="DF1189">
        <v>4909.6379999999999</v>
      </c>
      <c r="DG1189">
        <v>6144.5780000000004</v>
      </c>
      <c r="DH1189">
        <v>2169.4630000000002</v>
      </c>
      <c r="DI1189">
        <v>3532.3339999999998</v>
      </c>
      <c r="DJ1189">
        <v>4474.067</v>
      </c>
      <c r="DK1189">
        <v>1958.029</v>
      </c>
      <c r="DL1189">
        <v>1343.2470000000001</v>
      </c>
      <c r="DM1189">
        <v>2703.085</v>
      </c>
      <c r="DN1189">
        <v>2085.8069999999998</v>
      </c>
      <c r="DO1189">
        <v>20</v>
      </c>
      <c r="DP1189">
        <v>20</v>
      </c>
    </row>
    <row r="1190" spans="1:120" hidden="1" x14ac:dyDescent="0.25">
      <c r="A1190" t="str">
        <f t="shared" si="18"/>
        <v>Industry_Type-2. Manufacturing_All CBP_44405</v>
      </c>
      <c r="B1190" t="s">
        <v>62</v>
      </c>
      <c r="C1190" t="s">
        <v>218</v>
      </c>
      <c r="D1190" t="s">
        <v>61</v>
      </c>
      <c r="E1190" t="s">
        <v>61</v>
      </c>
      <c r="F1190" t="s">
        <v>61</v>
      </c>
      <c r="G1190" t="s">
        <v>38</v>
      </c>
      <c r="H1190" t="s">
        <v>61</v>
      </c>
      <c r="I1190" t="s">
        <v>61</v>
      </c>
      <c r="J1190" t="s">
        <v>61</v>
      </c>
      <c r="K1190" t="s">
        <v>197</v>
      </c>
      <c r="L1190" s="18">
        <v>44405</v>
      </c>
      <c r="M1190">
        <v>20</v>
      </c>
      <c r="N1190">
        <v>20</v>
      </c>
      <c r="O1190" t="s">
        <v>258</v>
      </c>
      <c r="P1190">
        <v>2</v>
      </c>
      <c r="Q1190">
        <v>2</v>
      </c>
      <c r="R1190">
        <v>0</v>
      </c>
      <c r="S1190">
        <v>0</v>
      </c>
      <c r="T1190">
        <v>1</v>
      </c>
      <c r="U1190">
        <v>0</v>
      </c>
      <c r="V1190">
        <v>1</v>
      </c>
      <c r="W1190">
        <v>1567.0485000000001</v>
      </c>
      <c r="X1190">
        <v>1548.96</v>
      </c>
      <c r="Y1190">
        <v>1193.9760000000001</v>
      </c>
      <c r="Z1190">
        <v>1061.2184999999999</v>
      </c>
      <c r="AA1190">
        <v>1117.3530000000001</v>
      </c>
      <c r="AB1190">
        <v>1207.4535000000001</v>
      </c>
      <c r="AC1190">
        <v>1461.174</v>
      </c>
      <c r="AD1190">
        <v>1474.8315</v>
      </c>
      <c r="AE1190">
        <v>1503.1185</v>
      </c>
      <c r="AF1190">
        <v>1535.1344999999999</v>
      </c>
      <c r="AG1190">
        <v>1531.347</v>
      </c>
      <c r="AH1190">
        <v>1527.432</v>
      </c>
      <c r="AI1190">
        <v>1556.8244999999999</v>
      </c>
      <c r="AJ1190">
        <v>1547.8275000000001</v>
      </c>
      <c r="AK1190">
        <v>1529.817</v>
      </c>
      <c r="AL1190">
        <v>1376.1614999999999</v>
      </c>
      <c r="AM1190">
        <v>1283.0205000000001</v>
      </c>
      <c r="AN1190">
        <v>1496.3130000000001</v>
      </c>
      <c r="AO1190">
        <v>1484.1179999999999</v>
      </c>
      <c r="AP1190">
        <v>161.10749999999999</v>
      </c>
      <c r="AQ1190">
        <v>1173.9314999999999</v>
      </c>
      <c r="AR1190">
        <v>1521.6420000000001</v>
      </c>
      <c r="AS1190">
        <v>1571.7239999999999</v>
      </c>
      <c r="AT1190">
        <v>1571.0595000000001</v>
      </c>
      <c r="AU1190">
        <v>59.5</v>
      </c>
      <c r="AV1190">
        <v>59.5</v>
      </c>
      <c r="AW1190">
        <v>58.5</v>
      </c>
      <c r="AX1190">
        <v>58</v>
      </c>
      <c r="AY1190">
        <v>56.5</v>
      </c>
      <c r="AZ1190">
        <v>56</v>
      </c>
      <c r="BA1190">
        <v>56</v>
      </c>
      <c r="BB1190">
        <v>56.5</v>
      </c>
      <c r="BC1190">
        <v>59</v>
      </c>
      <c r="BD1190">
        <v>63.5</v>
      </c>
      <c r="BE1190">
        <v>69.5</v>
      </c>
      <c r="BF1190">
        <v>75.5</v>
      </c>
      <c r="BG1190">
        <v>81.5</v>
      </c>
      <c r="BH1190">
        <v>85</v>
      </c>
      <c r="BI1190">
        <v>86</v>
      </c>
      <c r="BJ1190">
        <v>86.5</v>
      </c>
      <c r="BK1190">
        <v>86.5</v>
      </c>
      <c r="BL1190">
        <v>82.5</v>
      </c>
      <c r="BM1190">
        <v>78</v>
      </c>
      <c r="BN1190">
        <v>72.5</v>
      </c>
      <c r="BO1190">
        <v>67.5</v>
      </c>
      <c r="BP1190">
        <v>62.5</v>
      </c>
      <c r="BQ1190">
        <v>60.5</v>
      </c>
      <c r="BR1190">
        <v>59</v>
      </c>
      <c r="BS1190">
        <v>-99.472530000000006</v>
      </c>
      <c r="BT1190">
        <v>-6.5754999999999999</v>
      </c>
      <c r="BU1190">
        <v>4.0265199999999997</v>
      </c>
      <c r="BV1190">
        <v>-11.3674</v>
      </c>
      <c r="BW1190">
        <v>42.18732</v>
      </c>
      <c r="BX1190">
        <v>30.66656</v>
      </c>
      <c r="BY1190">
        <v>-50.746639999999999</v>
      </c>
      <c r="BZ1190">
        <v>-17.442990000000002</v>
      </c>
      <c r="CA1190">
        <v>6.2401119999999999</v>
      </c>
      <c r="CB1190">
        <v>-0.88146970000000002</v>
      </c>
      <c r="CC1190">
        <v>3.5771480000000002</v>
      </c>
      <c r="CD1190">
        <v>11.161799999999999</v>
      </c>
      <c r="CE1190">
        <v>-27.615300000000001</v>
      </c>
      <c r="CF1190">
        <v>-19.3584</v>
      </c>
      <c r="CG1190">
        <v>-29.161069999999999</v>
      </c>
      <c r="CH1190">
        <v>-8.9615480000000005</v>
      </c>
      <c r="CI1190">
        <v>8.2370000000000001</v>
      </c>
      <c r="CJ1190">
        <v>-13.493650000000001</v>
      </c>
      <c r="CK1190">
        <v>41.871639999999999</v>
      </c>
      <c r="CL1190">
        <v>1266.83</v>
      </c>
      <c r="CM1190">
        <v>271.91789999999997</v>
      </c>
      <c r="CN1190">
        <v>2.0357059999999998</v>
      </c>
      <c r="CO1190">
        <v>-23.552800000000001</v>
      </c>
      <c r="CP1190">
        <v>-22.867069999999998</v>
      </c>
      <c r="CQ1190">
        <v>8996.0210000000006</v>
      </c>
      <c r="CR1190">
        <v>3337.8180000000002</v>
      </c>
      <c r="CS1190">
        <v>5596.7309999999998</v>
      </c>
      <c r="CT1190">
        <v>6690.482</v>
      </c>
      <c r="CU1190">
        <v>1577.7070000000001</v>
      </c>
      <c r="CV1190">
        <v>1075.8440000000001</v>
      </c>
      <c r="CW1190">
        <v>304.59559999999999</v>
      </c>
      <c r="CX1190">
        <v>246.48169999999999</v>
      </c>
      <c r="CY1190">
        <v>730.36030000000005</v>
      </c>
      <c r="CZ1190">
        <v>763.74789999999996</v>
      </c>
      <c r="DA1190">
        <v>1079.633</v>
      </c>
      <c r="DB1190">
        <v>967.44349999999997</v>
      </c>
      <c r="DC1190">
        <v>1327.9590000000001</v>
      </c>
      <c r="DD1190">
        <v>1563.6969999999999</v>
      </c>
      <c r="DE1190">
        <v>1343.913</v>
      </c>
      <c r="DF1190">
        <v>991.84249999999997</v>
      </c>
      <c r="DG1190">
        <v>1235.4949999999999</v>
      </c>
      <c r="DH1190">
        <v>2154.2840000000001</v>
      </c>
      <c r="DI1190">
        <v>2496.6849999999999</v>
      </c>
      <c r="DJ1190">
        <v>1271.1590000000001</v>
      </c>
      <c r="DK1190">
        <v>3627.3629999999998</v>
      </c>
      <c r="DL1190">
        <v>1351.4269999999999</v>
      </c>
      <c r="DM1190">
        <v>649.77139999999997</v>
      </c>
      <c r="DN1190">
        <v>778.64279999999997</v>
      </c>
      <c r="DO1190">
        <v>20</v>
      </c>
      <c r="DP1190">
        <v>20</v>
      </c>
    </row>
    <row r="1191" spans="1:120" hidden="1" x14ac:dyDescent="0.25">
      <c r="A1191" t="str">
        <f t="shared" si="18"/>
        <v>LCA-Other_All CBP_44405</v>
      </c>
      <c r="B1191" t="s">
        <v>62</v>
      </c>
      <c r="C1191" t="s">
        <v>212</v>
      </c>
      <c r="D1191" t="s">
        <v>32</v>
      </c>
      <c r="E1191" t="s">
        <v>61</v>
      </c>
      <c r="F1191" t="s">
        <v>61</v>
      </c>
      <c r="G1191" t="s">
        <v>61</v>
      </c>
      <c r="H1191" t="s">
        <v>61</v>
      </c>
      <c r="I1191" t="s">
        <v>61</v>
      </c>
      <c r="J1191" t="s">
        <v>61</v>
      </c>
      <c r="K1191" t="s">
        <v>197</v>
      </c>
      <c r="L1191" s="18">
        <v>44405</v>
      </c>
      <c r="M1191">
        <v>20</v>
      </c>
      <c r="N1191">
        <v>20</v>
      </c>
      <c r="O1191" t="s">
        <v>258</v>
      </c>
      <c r="P1191">
        <v>94</v>
      </c>
      <c r="Q1191">
        <v>88</v>
      </c>
      <c r="R1191">
        <v>0</v>
      </c>
      <c r="S1191">
        <v>0</v>
      </c>
      <c r="T1191">
        <v>0</v>
      </c>
      <c r="U1191">
        <v>0</v>
      </c>
      <c r="V1191">
        <v>0</v>
      </c>
      <c r="W1191">
        <v>4238.5731999999998</v>
      </c>
      <c r="X1191">
        <v>4251.3845000000001</v>
      </c>
      <c r="Y1191">
        <v>4229.1476000000002</v>
      </c>
      <c r="Z1191">
        <v>4235.0856000000003</v>
      </c>
      <c r="AA1191">
        <v>4296.0751</v>
      </c>
      <c r="AB1191">
        <v>4447.6126999999997</v>
      </c>
      <c r="AC1191">
        <v>4526.7254000000003</v>
      </c>
      <c r="AD1191">
        <v>4872.8671000000004</v>
      </c>
      <c r="AE1191">
        <v>5478.3338999999996</v>
      </c>
      <c r="AF1191">
        <v>5731.9902000000002</v>
      </c>
      <c r="AG1191">
        <v>5908.9985999999999</v>
      </c>
      <c r="AH1191">
        <v>6141.1225000000004</v>
      </c>
      <c r="AI1191">
        <v>6194.6385</v>
      </c>
      <c r="AJ1191">
        <v>6367.9008000000003</v>
      </c>
      <c r="AK1191">
        <v>6505.8392999999996</v>
      </c>
      <c r="AL1191">
        <v>6604.8154999999997</v>
      </c>
      <c r="AM1191">
        <v>6697.0352999999996</v>
      </c>
      <c r="AN1191">
        <v>6779.4017999999996</v>
      </c>
      <c r="AO1191">
        <v>5389.4345000000003</v>
      </c>
      <c r="AP1191">
        <v>3046.2078000000001</v>
      </c>
      <c r="AQ1191">
        <v>3705.3705</v>
      </c>
      <c r="AR1191">
        <v>4482.9763999999996</v>
      </c>
      <c r="AS1191">
        <v>4247.7269999999999</v>
      </c>
      <c r="AT1191">
        <v>3938.7271000000001</v>
      </c>
      <c r="AU1191">
        <v>74.045455000000004</v>
      </c>
      <c r="AV1191">
        <v>71.193181999999993</v>
      </c>
      <c r="AW1191">
        <v>70.272727000000003</v>
      </c>
      <c r="AX1191">
        <v>69.284091000000004</v>
      </c>
      <c r="AY1191">
        <v>68.198864</v>
      </c>
      <c r="AZ1191">
        <v>67.397727000000003</v>
      </c>
      <c r="BA1191">
        <v>66.727272999999997</v>
      </c>
      <c r="BB1191">
        <v>67.284091000000004</v>
      </c>
      <c r="BC1191">
        <v>69.954544999999996</v>
      </c>
      <c r="BD1191">
        <v>73.420455000000004</v>
      </c>
      <c r="BE1191">
        <v>77.375</v>
      </c>
      <c r="BF1191">
        <v>82.136364</v>
      </c>
      <c r="BG1191">
        <v>86.3125</v>
      </c>
      <c r="BH1191">
        <v>89.318181999999993</v>
      </c>
      <c r="BI1191">
        <v>91.886364</v>
      </c>
      <c r="BJ1191">
        <v>93.534091000000004</v>
      </c>
      <c r="BK1191">
        <v>94.1875</v>
      </c>
      <c r="BL1191">
        <v>94.193181999999993</v>
      </c>
      <c r="BM1191">
        <v>92.465908999999996</v>
      </c>
      <c r="BN1191">
        <v>89.323864</v>
      </c>
      <c r="BO1191">
        <v>84.698864</v>
      </c>
      <c r="BP1191">
        <v>81.159091000000004</v>
      </c>
      <c r="BQ1191">
        <v>78.948864</v>
      </c>
      <c r="BR1191">
        <v>77.511364</v>
      </c>
      <c r="BS1191">
        <v>-103.42959999999999</v>
      </c>
      <c r="BT1191">
        <v>61.158940000000001</v>
      </c>
      <c r="BU1191">
        <v>71.300060000000002</v>
      </c>
      <c r="BV1191">
        <v>62.799930000000003</v>
      </c>
      <c r="BW1191">
        <v>47.159880000000001</v>
      </c>
      <c r="BX1191">
        <v>57.590040000000002</v>
      </c>
      <c r="BY1191">
        <v>53.238239999999998</v>
      </c>
      <c r="BZ1191">
        <v>-30.25778</v>
      </c>
      <c r="CA1191">
        <v>-76.590850000000003</v>
      </c>
      <c r="CB1191">
        <v>-62.050739999999998</v>
      </c>
      <c r="CC1191">
        <v>-15.823980000000001</v>
      </c>
      <c r="CD1191">
        <v>-40.9711</v>
      </c>
      <c r="CE1191">
        <v>31.630510000000001</v>
      </c>
      <c r="CF1191">
        <v>-6.0763509999999998</v>
      </c>
      <c r="CG1191">
        <v>-17.269639999999999</v>
      </c>
      <c r="CH1191">
        <v>13.87215</v>
      </c>
      <c r="CI1191">
        <v>27.109380000000002</v>
      </c>
      <c r="CJ1191">
        <v>86.13091</v>
      </c>
      <c r="CK1191">
        <v>1393.4829999999999</v>
      </c>
      <c r="CL1191">
        <v>3484.2</v>
      </c>
      <c r="CM1191">
        <v>2049.3000000000002</v>
      </c>
      <c r="CN1191">
        <v>562.46339999999998</v>
      </c>
      <c r="CO1191">
        <v>77.246600000000001</v>
      </c>
      <c r="CP1191">
        <v>63.156680000000001</v>
      </c>
      <c r="CQ1191">
        <v>8597.98</v>
      </c>
      <c r="CR1191">
        <v>2880.33</v>
      </c>
      <c r="CS1191">
        <v>2742.4670000000001</v>
      </c>
      <c r="CT1191">
        <v>2430.8939999999998</v>
      </c>
      <c r="CU1191">
        <v>2324.2420000000002</v>
      </c>
      <c r="CV1191">
        <v>2830.665</v>
      </c>
      <c r="CW1191">
        <v>1444.24</v>
      </c>
      <c r="CX1191">
        <v>1815.7439999999999</v>
      </c>
      <c r="CY1191">
        <v>2767.163</v>
      </c>
      <c r="CZ1191">
        <v>3025.299</v>
      </c>
      <c r="DA1191">
        <v>3729.2979999999998</v>
      </c>
      <c r="DB1191">
        <v>3913.752</v>
      </c>
      <c r="DC1191">
        <v>4205.4809999999998</v>
      </c>
      <c r="DD1191">
        <v>3830.0210000000002</v>
      </c>
      <c r="DE1191">
        <v>5025.2</v>
      </c>
      <c r="DF1191">
        <v>5750.0140000000001</v>
      </c>
      <c r="DG1191">
        <v>6135.81</v>
      </c>
      <c r="DH1191">
        <v>8990.9660000000003</v>
      </c>
      <c r="DI1191">
        <v>10185.219999999999</v>
      </c>
      <c r="DJ1191">
        <v>7709.6909999999998</v>
      </c>
      <c r="DK1191">
        <v>25835.41</v>
      </c>
      <c r="DL1191">
        <v>16353.65</v>
      </c>
      <c r="DM1191">
        <v>10318.450000000001</v>
      </c>
      <c r="DN1191">
        <v>10523.22</v>
      </c>
      <c r="DO1191">
        <v>20</v>
      </c>
      <c r="DP1191">
        <v>20</v>
      </c>
    </row>
    <row r="1192" spans="1:120" hidden="1" x14ac:dyDescent="0.25">
      <c r="A1192" t="str">
        <f t="shared" si="18"/>
        <v>Industry_Type-8. Other_All CBP_44405</v>
      </c>
      <c r="B1192" t="s">
        <v>62</v>
      </c>
      <c r="C1192" t="s">
        <v>267</v>
      </c>
      <c r="D1192" t="s">
        <v>61</v>
      </c>
      <c r="E1192" t="s">
        <v>61</v>
      </c>
      <c r="F1192" t="s">
        <v>61</v>
      </c>
      <c r="G1192" t="s">
        <v>268</v>
      </c>
      <c r="H1192" t="s">
        <v>61</v>
      </c>
      <c r="I1192" t="s">
        <v>61</v>
      </c>
      <c r="J1192" t="s">
        <v>61</v>
      </c>
      <c r="K1192" t="s">
        <v>197</v>
      </c>
      <c r="L1192" s="18">
        <v>44405</v>
      </c>
      <c r="M1192">
        <v>20</v>
      </c>
      <c r="N1192">
        <v>20</v>
      </c>
      <c r="O1192" t="s">
        <v>258</v>
      </c>
      <c r="P1192">
        <v>6</v>
      </c>
      <c r="Q1192">
        <v>6</v>
      </c>
      <c r="R1192">
        <v>0</v>
      </c>
      <c r="S1192">
        <v>0</v>
      </c>
      <c r="T1192">
        <v>1</v>
      </c>
      <c r="U1192">
        <v>0</v>
      </c>
      <c r="V1192">
        <v>1</v>
      </c>
      <c r="W1192">
        <v>40.643000000000001</v>
      </c>
      <c r="X1192">
        <v>41.997</v>
      </c>
      <c r="Y1192">
        <v>41.741</v>
      </c>
      <c r="Z1192">
        <v>41.470999999999997</v>
      </c>
      <c r="AA1192">
        <v>38.618000000000002</v>
      </c>
      <c r="AB1192">
        <v>45.158000000000001</v>
      </c>
      <c r="AC1192">
        <v>51.136000000000003</v>
      </c>
      <c r="AD1192">
        <v>53.295000000000002</v>
      </c>
      <c r="AE1192">
        <v>58.328000000000003</v>
      </c>
      <c r="AF1192">
        <v>62.645000000000003</v>
      </c>
      <c r="AG1192">
        <v>64.381</v>
      </c>
      <c r="AH1192">
        <v>67.102999999999994</v>
      </c>
      <c r="AI1192">
        <v>68.552000000000007</v>
      </c>
      <c r="AJ1192">
        <v>71.36</v>
      </c>
      <c r="AK1192">
        <v>73.424999999999997</v>
      </c>
      <c r="AL1192">
        <v>72.754999999999995</v>
      </c>
      <c r="AM1192">
        <v>70.751999999999995</v>
      </c>
      <c r="AN1192">
        <v>77.027000000000001</v>
      </c>
      <c r="AO1192">
        <v>75.641999999999996</v>
      </c>
      <c r="AP1192">
        <v>61.398000000000003</v>
      </c>
      <c r="AQ1192">
        <v>67.042000000000002</v>
      </c>
      <c r="AR1192">
        <v>56.031999999999996</v>
      </c>
      <c r="AS1192">
        <v>44.921999999999997</v>
      </c>
      <c r="AT1192">
        <v>41.834000000000003</v>
      </c>
      <c r="AU1192">
        <v>74.25</v>
      </c>
      <c r="AV1192">
        <v>70.583332999999996</v>
      </c>
      <c r="AW1192">
        <v>69.166667000000004</v>
      </c>
      <c r="AX1192">
        <v>68.583332999999996</v>
      </c>
      <c r="AY1192">
        <v>67.75</v>
      </c>
      <c r="AZ1192">
        <v>66.166667000000004</v>
      </c>
      <c r="BA1192">
        <v>65.833332999999996</v>
      </c>
      <c r="BB1192">
        <v>66.583332999999996</v>
      </c>
      <c r="BC1192">
        <v>71.916667000000004</v>
      </c>
      <c r="BD1192">
        <v>77.666667000000004</v>
      </c>
      <c r="BE1192">
        <v>82.25</v>
      </c>
      <c r="BF1192">
        <v>86.25</v>
      </c>
      <c r="BG1192">
        <v>88.916667000000004</v>
      </c>
      <c r="BH1192">
        <v>91.75</v>
      </c>
      <c r="BI1192">
        <v>95</v>
      </c>
      <c r="BJ1192">
        <v>96.916667000000004</v>
      </c>
      <c r="BK1192">
        <v>97.666667000000004</v>
      </c>
      <c r="BL1192">
        <v>96.916667000000004</v>
      </c>
      <c r="BM1192">
        <v>95.333332999999996</v>
      </c>
      <c r="BN1192">
        <v>92.583332999999996</v>
      </c>
      <c r="BO1192">
        <v>87.333332999999996</v>
      </c>
      <c r="BP1192">
        <v>82.25</v>
      </c>
      <c r="BQ1192">
        <v>79.583332999999996</v>
      </c>
      <c r="BR1192">
        <v>77.666667000000004</v>
      </c>
      <c r="BS1192">
        <v>-1.37036E-2</v>
      </c>
      <c r="BT1192">
        <v>0.55138900000000002</v>
      </c>
      <c r="BU1192">
        <v>0.25391970000000003</v>
      </c>
      <c r="BV1192">
        <v>-3.9210700000000001E-2</v>
      </c>
      <c r="BW1192">
        <v>0.61963060000000003</v>
      </c>
      <c r="BX1192">
        <v>-0.18082029999999999</v>
      </c>
      <c r="BY1192">
        <v>-0.73571169999999997</v>
      </c>
      <c r="BZ1192">
        <v>0.86049810000000004</v>
      </c>
      <c r="CA1192">
        <v>-0.70985109999999996</v>
      </c>
      <c r="CB1192">
        <v>-0.65173360000000002</v>
      </c>
      <c r="CC1192">
        <v>-0.70338959999999995</v>
      </c>
      <c r="CD1192">
        <v>0.52734740000000002</v>
      </c>
      <c r="CE1192">
        <v>-0.1843352</v>
      </c>
      <c r="CF1192">
        <v>0.1249788</v>
      </c>
      <c r="CG1192">
        <v>0.74660340000000003</v>
      </c>
      <c r="CH1192">
        <v>7.5981699999999999E-2</v>
      </c>
      <c r="CI1192">
        <v>0.1302007</v>
      </c>
      <c r="CJ1192">
        <v>-0.64970550000000005</v>
      </c>
      <c r="CK1192">
        <v>-1.5774429999999999</v>
      </c>
      <c r="CL1192">
        <v>5.3906070000000001</v>
      </c>
      <c r="CM1192">
        <v>-0.77371679999999998</v>
      </c>
      <c r="CN1192">
        <v>-0.44177889999999997</v>
      </c>
      <c r="CO1192">
        <v>-0.30968679999999998</v>
      </c>
      <c r="CP1192">
        <v>0.420518</v>
      </c>
      <c r="CQ1192">
        <v>1.0446629999999999</v>
      </c>
      <c r="CR1192">
        <v>0.35715010000000003</v>
      </c>
      <c r="CS1192">
        <v>0.29877609999999999</v>
      </c>
      <c r="CT1192">
        <v>0.23126140000000001</v>
      </c>
      <c r="CU1192">
        <v>0.49564619999999998</v>
      </c>
      <c r="CV1192">
        <v>0.52369060000000001</v>
      </c>
      <c r="CW1192">
        <v>0.98461290000000001</v>
      </c>
      <c r="CX1192">
        <v>0.80540659999999997</v>
      </c>
      <c r="CY1192">
        <v>0.52119680000000002</v>
      </c>
      <c r="CZ1192">
        <v>0.69275759999999997</v>
      </c>
      <c r="DA1192">
        <v>0.72014639999999996</v>
      </c>
      <c r="DB1192">
        <v>0.90314280000000002</v>
      </c>
      <c r="DC1192">
        <v>0.98157159999999999</v>
      </c>
      <c r="DD1192">
        <v>1.450502</v>
      </c>
      <c r="DE1192">
        <v>1.578992</v>
      </c>
      <c r="DF1192">
        <v>1.2448920000000001</v>
      </c>
      <c r="DG1192">
        <v>1.196949</v>
      </c>
      <c r="DH1192">
        <v>0.87732600000000005</v>
      </c>
      <c r="DI1192">
        <v>1.261314</v>
      </c>
      <c r="DJ1192">
        <v>0.65303840000000002</v>
      </c>
      <c r="DK1192">
        <v>0.75373460000000003</v>
      </c>
      <c r="DL1192">
        <v>0.52536729999999998</v>
      </c>
      <c r="DM1192">
        <v>0.30286390000000002</v>
      </c>
      <c r="DN1192">
        <v>0.82074879999999995</v>
      </c>
      <c r="DO1192">
        <v>20</v>
      </c>
      <c r="DP1192">
        <v>20</v>
      </c>
    </row>
    <row r="1193" spans="1:120" hidden="1" x14ac:dyDescent="0.25">
      <c r="A1193" t="str">
        <f t="shared" si="18"/>
        <v>sublap_id-SLAP_PGZP_All CBP_44405</v>
      </c>
      <c r="B1193" t="s">
        <v>62</v>
      </c>
      <c r="C1193" t="s">
        <v>283</v>
      </c>
      <c r="D1193" t="s">
        <v>61</v>
      </c>
      <c r="E1193" t="s">
        <v>284</v>
      </c>
      <c r="F1193" t="s">
        <v>61</v>
      </c>
      <c r="G1193" t="s">
        <v>61</v>
      </c>
      <c r="H1193" t="s">
        <v>61</v>
      </c>
      <c r="I1193" t="s">
        <v>61</v>
      </c>
      <c r="J1193" t="s">
        <v>61</v>
      </c>
      <c r="K1193" t="s">
        <v>197</v>
      </c>
      <c r="L1193" s="18">
        <v>44405</v>
      </c>
      <c r="M1193">
        <v>20</v>
      </c>
      <c r="N1193">
        <v>20</v>
      </c>
      <c r="O1193" t="s">
        <v>258</v>
      </c>
      <c r="P1193">
        <v>45</v>
      </c>
      <c r="Q1193">
        <v>39</v>
      </c>
      <c r="R1193">
        <v>0</v>
      </c>
      <c r="S1193">
        <v>0</v>
      </c>
      <c r="T1193">
        <v>0</v>
      </c>
      <c r="U1193">
        <v>0</v>
      </c>
      <c r="V1193">
        <v>0</v>
      </c>
      <c r="W1193">
        <v>3642.1304</v>
      </c>
      <c r="X1193">
        <v>3634.0212000000001</v>
      </c>
      <c r="Y1193">
        <v>3625.9085</v>
      </c>
      <c r="Z1193">
        <v>3617.9562000000001</v>
      </c>
      <c r="AA1193">
        <v>3639.4834999999998</v>
      </c>
      <c r="AB1193">
        <v>3693.9854</v>
      </c>
      <c r="AC1193">
        <v>3738.7026999999998</v>
      </c>
      <c r="AD1193">
        <v>3710.6388000000002</v>
      </c>
      <c r="AE1193">
        <v>3725.5430999999999</v>
      </c>
      <c r="AF1193">
        <v>3749.2995999999998</v>
      </c>
      <c r="AG1193">
        <v>3761.9549999999999</v>
      </c>
      <c r="AH1193">
        <v>3798.03</v>
      </c>
      <c r="AI1193">
        <v>3808.3915000000002</v>
      </c>
      <c r="AJ1193">
        <v>3841.7723000000001</v>
      </c>
      <c r="AK1193">
        <v>3890.9342000000001</v>
      </c>
      <c r="AL1193">
        <v>3967.9014999999999</v>
      </c>
      <c r="AM1193">
        <v>4028.6053999999999</v>
      </c>
      <c r="AN1193">
        <v>4165.2312000000002</v>
      </c>
      <c r="AO1193">
        <v>2634.6541999999999</v>
      </c>
      <c r="AP1193">
        <v>795.46268999999995</v>
      </c>
      <c r="AQ1193">
        <v>1439.7554</v>
      </c>
      <c r="AR1193">
        <v>2974.9823000000001</v>
      </c>
      <c r="AS1193">
        <v>3343.5796</v>
      </c>
      <c r="AT1193">
        <v>3183.5562</v>
      </c>
      <c r="AU1193">
        <v>72.115385000000003</v>
      </c>
      <c r="AV1193">
        <v>70.538461999999996</v>
      </c>
      <c r="AW1193">
        <v>69.692307999999997</v>
      </c>
      <c r="AX1193">
        <v>68.692307999999997</v>
      </c>
      <c r="AY1193">
        <v>67.769231000000005</v>
      </c>
      <c r="AZ1193">
        <v>67.192307999999997</v>
      </c>
      <c r="BA1193">
        <v>66.538461999999996</v>
      </c>
      <c r="BB1193">
        <v>67.076922999999994</v>
      </c>
      <c r="BC1193">
        <v>69.307692000000003</v>
      </c>
      <c r="BD1193">
        <v>71.269231000000005</v>
      </c>
      <c r="BE1193">
        <v>74.692307999999997</v>
      </c>
      <c r="BF1193">
        <v>79.192307999999997</v>
      </c>
      <c r="BG1193">
        <v>83.730768999999995</v>
      </c>
      <c r="BH1193">
        <v>86.307692000000003</v>
      </c>
      <c r="BI1193">
        <v>87.384614999999997</v>
      </c>
      <c r="BJ1193">
        <v>88</v>
      </c>
      <c r="BK1193">
        <v>88.076922999999994</v>
      </c>
      <c r="BL1193">
        <v>87.192307999999997</v>
      </c>
      <c r="BM1193">
        <v>85.153846000000001</v>
      </c>
      <c r="BN1193">
        <v>82.269231000000005</v>
      </c>
      <c r="BO1193">
        <v>79.576922999999994</v>
      </c>
      <c r="BP1193">
        <v>77.461538000000004</v>
      </c>
      <c r="BQ1193">
        <v>75.923077000000006</v>
      </c>
      <c r="BR1193">
        <v>74.538461999999996</v>
      </c>
      <c r="BS1193">
        <v>-90.927710000000005</v>
      </c>
      <c r="BT1193">
        <v>60.401719999999997</v>
      </c>
      <c r="BU1193">
        <v>77.540580000000006</v>
      </c>
      <c r="BV1193">
        <v>66.350149999999999</v>
      </c>
      <c r="BW1193">
        <v>57.453569999999999</v>
      </c>
      <c r="BX1193">
        <v>58.269820000000003</v>
      </c>
      <c r="BY1193">
        <v>59.691279999999999</v>
      </c>
      <c r="BZ1193">
        <v>-31.488250000000001</v>
      </c>
      <c r="CA1193">
        <v>-72.283810000000003</v>
      </c>
      <c r="CB1193">
        <v>-78.129289999999997</v>
      </c>
      <c r="CC1193">
        <v>-42.539279999999998</v>
      </c>
      <c r="CD1193">
        <v>-62.034170000000003</v>
      </c>
      <c r="CE1193">
        <v>-15.353249999999999</v>
      </c>
      <c r="CF1193">
        <v>-11.63162</v>
      </c>
      <c r="CG1193">
        <v>-43.14517</v>
      </c>
      <c r="CH1193">
        <v>-44.731740000000002</v>
      </c>
      <c r="CI1193">
        <v>-55.835439999999998</v>
      </c>
      <c r="CJ1193">
        <v>7.0196459999999998</v>
      </c>
      <c r="CK1193">
        <v>1423.692</v>
      </c>
      <c r="CL1193">
        <v>3321.5039999999999</v>
      </c>
      <c r="CM1193">
        <v>2151.1109999999999</v>
      </c>
      <c r="CN1193">
        <v>577.67610000000002</v>
      </c>
      <c r="CO1193">
        <v>86.438999999999993</v>
      </c>
      <c r="CP1193">
        <v>95.294889999999995</v>
      </c>
      <c r="CQ1193">
        <v>8930.8160000000007</v>
      </c>
      <c r="CR1193">
        <v>2881.0160000000001</v>
      </c>
      <c r="CS1193">
        <v>2716.2420000000002</v>
      </c>
      <c r="CT1193">
        <v>2556.8359999999998</v>
      </c>
      <c r="CU1193">
        <v>2456.8440000000001</v>
      </c>
      <c r="CV1193">
        <v>2590.0720000000001</v>
      </c>
      <c r="CW1193">
        <v>1386.5830000000001</v>
      </c>
      <c r="CX1193">
        <v>1711.816</v>
      </c>
      <c r="CY1193">
        <v>2618.886</v>
      </c>
      <c r="CZ1193">
        <v>2884.6889999999999</v>
      </c>
      <c r="DA1193">
        <v>3078.3159999999998</v>
      </c>
      <c r="DB1193">
        <v>3551.797</v>
      </c>
      <c r="DC1193">
        <v>3718.5929999999998</v>
      </c>
      <c r="DD1193">
        <v>3701.605</v>
      </c>
      <c r="DE1193">
        <v>4747.6369999999997</v>
      </c>
      <c r="DF1193">
        <v>5517.8869999999997</v>
      </c>
      <c r="DG1193">
        <v>5827.9129999999996</v>
      </c>
      <c r="DH1193">
        <v>8710.3960000000006</v>
      </c>
      <c r="DI1193">
        <v>10496.93</v>
      </c>
      <c r="DJ1193">
        <v>7228.9009999999998</v>
      </c>
      <c r="DK1193">
        <v>27903.97</v>
      </c>
      <c r="DL1193">
        <v>17364.84</v>
      </c>
      <c r="DM1193">
        <v>11655.51</v>
      </c>
      <c r="DN1193">
        <v>11901.88</v>
      </c>
      <c r="DO1193">
        <v>20</v>
      </c>
      <c r="DP1193">
        <v>20</v>
      </c>
    </row>
    <row r="1194" spans="1:120" hidden="1" x14ac:dyDescent="0.25">
      <c r="A1194" t="str">
        <f t="shared" si="18"/>
        <v>sublap_id-SLAP_PGNP_All CBP_44405</v>
      </c>
      <c r="B1194" t="s">
        <v>62</v>
      </c>
      <c r="C1194" t="s">
        <v>291</v>
      </c>
      <c r="D1194" t="s">
        <v>61</v>
      </c>
      <c r="E1194" t="s">
        <v>292</v>
      </c>
      <c r="F1194" t="s">
        <v>61</v>
      </c>
      <c r="G1194" t="s">
        <v>61</v>
      </c>
      <c r="H1194" t="s">
        <v>61</v>
      </c>
      <c r="I1194" t="s">
        <v>61</v>
      </c>
      <c r="J1194" t="s">
        <v>61</v>
      </c>
      <c r="K1194" t="s">
        <v>197</v>
      </c>
      <c r="L1194" s="18">
        <v>44405</v>
      </c>
      <c r="M1194">
        <v>20</v>
      </c>
      <c r="N1194">
        <v>20</v>
      </c>
      <c r="O1194" t="s">
        <v>258</v>
      </c>
      <c r="P1194">
        <v>61</v>
      </c>
      <c r="Q1194">
        <v>60</v>
      </c>
      <c r="R1194">
        <v>0</v>
      </c>
      <c r="S1194">
        <v>0</v>
      </c>
      <c r="T1194">
        <v>0</v>
      </c>
      <c r="U1194">
        <v>0</v>
      </c>
      <c r="V1194">
        <v>0</v>
      </c>
      <c r="W1194">
        <v>1196.9186</v>
      </c>
      <c r="X1194">
        <v>1232.9915000000001</v>
      </c>
      <c r="Y1194">
        <v>1270.2964999999999</v>
      </c>
      <c r="Z1194">
        <v>1218.3876</v>
      </c>
      <c r="AA1194">
        <v>1390.7882999999999</v>
      </c>
      <c r="AB1194">
        <v>1489.0227</v>
      </c>
      <c r="AC1194">
        <v>1435.0753</v>
      </c>
      <c r="AD1194">
        <v>2029.5164</v>
      </c>
      <c r="AE1194">
        <v>2498.4668999999999</v>
      </c>
      <c r="AF1194">
        <v>2809.9807999999998</v>
      </c>
      <c r="AG1194">
        <v>2975.5805</v>
      </c>
      <c r="AH1194">
        <v>3208.5207</v>
      </c>
      <c r="AI1194">
        <v>3187.4157</v>
      </c>
      <c r="AJ1194">
        <v>3282.2636000000002</v>
      </c>
      <c r="AK1194">
        <v>3448.9002999999998</v>
      </c>
      <c r="AL1194">
        <v>3592.9798000000001</v>
      </c>
      <c r="AM1194">
        <v>3680.3018000000002</v>
      </c>
      <c r="AN1194">
        <v>3665.7004000000002</v>
      </c>
      <c r="AO1194">
        <v>3699.5981999999999</v>
      </c>
      <c r="AP1194">
        <v>3054.0504000000001</v>
      </c>
      <c r="AQ1194">
        <v>2947.5682999999999</v>
      </c>
      <c r="AR1194">
        <v>2268.0664000000002</v>
      </c>
      <c r="AS1194">
        <v>1742.9931999999999</v>
      </c>
      <c r="AT1194">
        <v>1375.5409</v>
      </c>
      <c r="AU1194">
        <v>75.650000000000006</v>
      </c>
      <c r="AV1194">
        <v>72.083332999999996</v>
      </c>
      <c r="AW1194">
        <v>71.008332999999993</v>
      </c>
      <c r="AX1194">
        <v>70.058333000000005</v>
      </c>
      <c r="AY1194">
        <v>68.791667000000004</v>
      </c>
      <c r="AZ1194">
        <v>67.7</v>
      </c>
      <c r="BA1194">
        <v>66.958332999999996</v>
      </c>
      <c r="BB1194">
        <v>67.658332999999999</v>
      </c>
      <c r="BC1194">
        <v>70.583332999999996</v>
      </c>
      <c r="BD1194">
        <v>75.158332999999999</v>
      </c>
      <c r="BE1194">
        <v>79.3</v>
      </c>
      <c r="BF1194">
        <v>83.875</v>
      </c>
      <c r="BG1194">
        <v>87.55</v>
      </c>
      <c r="BH1194">
        <v>91.066666999999995</v>
      </c>
      <c r="BI1194">
        <v>94.791667000000004</v>
      </c>
      <c r="BJ1194">
        <v>97.375</v>
      </c>
      <c r="BK1194">
        <v>98.866667000000007</v>
      </c>
      <c r="BL1194">
        <v>99.508332999999993</v>
      </c>
      <c r="BM1194">
        <v>97.974999999999994</v>
      </c>
      <c r="BN1194">
        <v>94.533332999999999</v>
      </c>
      <c r="BO1194">
        <v>88.408332999999999</v>
      </c>
      <c r="BP1194">
        <v>83.841667000000001</v>
      </c>
      <c r="BQ1194">
        <v>81.2</v>
      </c>
      <c r="BR1194">
        <v>79.625</v>
      </c>
      <c r="BS1194">
        <v>2.712853</v>
      </c>
      <c r="BT1194">
        <v>19.41649</v>
      </c>
      <c r="BU1194">
        <v>-9.1892499999999995</v>
      </c>
      <c r="BV1194">
        <v>13.43633</v>
      </c>
      <c r="BW1194">
        <v>-6.1435360000000001</v>
      </c>
      <c r="BX1194">
        <v>2.2661799999999999</v>
      </c>
      <c r="BY1194">
        <v>28.15842</v>
      </c>
      <c r="BZ1194">
        <v>-27.612449999999999</v>
      </c>
      <c r="CA1194">
        <v>5.316764</v>
      </c>
      <c r="CB1194">
        <v>4.0185870000000001</v>
      </c>
      <c r="CC1194">
        <v>31.262550000000001</v>
      </c>
      <c r="CD1194">
        <v>1.553498</v>
      </c>
      <c r="CE1194">
        <v>36.314450000000001</v>
      </c>
      <c r="CF1194">
        <v>-22.851109999999998</v>
      </c>
      <c r="CG1194">
        <v>-11.251390000000001</v>
      </c>
      <c r="CH1194">
        <v>16.410360000000001</v>
      </c>
      <c r="CI1194">
        <v>49.577950000000001</v>
      </c>
      <c r="CJ1194">
        <v>60.009979999999999</v>
      </c>
      <c r="CK1194">
        <v>74.51276</v>
      </c>
      <c r="CL1194">
        <v>410.2704</v>
      </c>
      <c r="CM1194">
        <v>68.462310000000002</v>
      </c>
      <c r="CN1194">
        <v>12.82137</v>
      </c>
      <c r="CO1194">
        <v>-14.00568</v>
      </c>
      <c r="CP1194">
        <v>-21.324940000000002</v>
      </c>
      <c r="CQ1194">
        <v>1050.9079999999999</v>
      </c>
      <c r="CR1194">
        <v>541.01520000000005</v>
      </c>
      <c r="CS1194">
        <v>566.51880000000006</v>
      </c>
      <c r="CT1194">
        <v>283.03809999999999</v>
      </c>
      <c r="CU1194">
        <v>420.57339999999999</v>
      </c>
      <c r="CV1194">
        <v>745.07150000000001</v>
      </c>
      <c r="CW1194">
        <v>698.60170000000005</v>
      </c>
      <c r="CX1194">
        <v>608.52359999999999</v>
      </c>
      <c r="CY1194">
        <v>705.64260000000002</v>
      </c>
      <c r="CZ1194">
        <v>721.21810000000005</v>
      </c>
      <c r="DA1194">
        <v>1451.2070000000001</v>
      </c>
      <c r="DB1194">
        <v>1130.8810000000001</v>
      </c>
      <c r="DC1194">
        <v>1380.472</v>
      </c>
      <c r="DD1194">
        <v>878.04129999999998</v>
      </c>
      <c r="DE1194">
        <v>1192.355</v>
      </c>
      <c r="DF1194">
        <v>1248.3800000000001</v>
      </c>
      <c r="DG1194">
        <v>1309.9849999999999</v>
      </c>
      <c r="DH1194">
        <v>1808.3630000000001</v>
      </c>
      <c r="DI1194">
        <v>1685.2329999999999</v>
      </c>
      <c r="DJ1194">
        <v>2102.9810000000002</v>
      </c>
      <c r="DK1194">
        <v>2941.7930000000001</v>
      </c>
      <c r="DL1194">
        <v>1934.038</v>
      </c>
      <c r="DM1194">
        <v>2416.9520000000002</v>
      </c>
      <c r="DN1194">
        <v>628.81020000000001</v>
      </c>
      <c r="DO1194">
        <v>20</v>
      </c>
      <c r="DP1194">
        <v>20</v>
      </c>
    </row>
    <row r="1195" spans="1:120" hidden="1" x14ac:dyDescent="0.25">
      <c r="A1195" t="str">
        <f t="shared" si="18"/>
        <v>LCA-Greater Fresno Area_All Elect_44405</v>
      </c>
      <c r="B1195" t="s">
        <v>62</v>
      </c>
      <c r="C1195" t="s">
        <v>224</v>
      </c>
      <c r="D1195" t="s">
        <v>182</v>
      </c>
      <c r="E1195" t="s">
        <v>61</v>
      </c>
      <c r="F1195" t="s">
        <v>61</v>
      </c>
      <c r="G1195" t="s">
        <v>61</v>
      </c>
      <c r="H1195" t="s">
        <v>61</v>
      </c>
      <c r="I1195" t="s">
        <v>61</v>
      </c>
      <c r="J1195" t="s">
        <v>61</v>
      </c>
      <c r="K1195" t="s">
        <v>190</v>
      </c>
      <c r="L1195" s="18">
        <v>44405</v>
      </c>
      <c r="M1195">
        <v>20</v>
      </c>
      <c r="N1195">
        <v>20</v>
      </c>
      <c r="O1195" t="s">
        <v>258</v>
      </c>
      <c r="P1195">
        <v>85</v>
      </c>
      <c r="Q1195">
        <v>84</v>
      </c>
      <c r="R1195">
        <v>0</v>
      </c>
      <c r="S1195">
        <v>0</v>
      </c>
      <c r="T1195">
        <v>0</v>
      </c>
      <c r="U1195">
        <v>0</v>
      </c>
      <c r="V1195">
        <v>0</v>
      </c>
      <c r="W1195">
        <v>2693.5680000000002</v>
      </c>
      <c r="X1195">
        <v>2791.8620999999998</v>
      </c>
      <c r="Y1195">
        <v>2724.1774999999998</v>
      </c>
      <c r="Z1195">
        <v>2749.7206999999999</v>
      </c>
      <c r="AA1195">
        <v>2742.1936999999998</v>
      </c>
      <c r="AB1195">
        <v>2872.5354000000002</v>
      </c>
      <c r="AC1195">
        <v>3118.2325000000001</v>
      </c>
      <c r="AD1195">
        <v>3642.6260000000002</v>
      </c>
      <c r="AE1195">
        <v>4547.0897000000004</v>
      </c>
      <c r="AF1195">
        <v>4812.1140999999998</v>
      </c>
      <c r="AG1195">
        <v>4883.7221</v>
      </c>
      <c r="AH1195">
        <v>5193.1594999999998</v>
      </c>
      <c r="AI1195">
        <v>5394.8689999999997</v>
      </c>
      <c r="AJ1195">
        <v>5559.5616</v>
      </c>
      <c r="AK1195">
        <v>5660.6372000000001</v>
      </c>
      <c r="AL1195">
        <v>5778.0126</v>
      </c>
      <c r="AM1195">
        <v>5879.4656999999997</v>
      </c>
      <c r="AN1195">
        <v>5971.2151000000003</v>
      </c>
      <c r="AO1195">
        <v>4921.0789000000004</v>
      </c>
      <c r="AP1195">
        <v>3980.6680000000001</v>
      </c>
      <c r="AQ1195">
        <v>5114.8841000000002</v>
      </c>
      <c r="AR1195">
        <v>4145.9246000000003</v>
      </c>
      <c r="AS1195">
        <v>3271.1424999999999</v>
      </c>
      <c r="AT1195">
        <v>2957.7121000000002</v>
      </c>
      <c r="AU1195">
        <v>85.380951999999994</v>
      </c>
      <c r="AV1195">
        <v>81.5</v>
      </c>
      <c r="AW1195">
        <v>80.029762000000005</v>
      </c>
      <c r="AX1195">
        <v>78.095237999999995</v>
      </c>
      <c r="AY1195">
        <v>76.607142999999994</v>
      </c>
      <c r="AZ1195">
        <v>75.595237999999995</v>
      </c>
      <c r="BA1195">
        <v>74.607142999999994</v>
      </c>
      <c r="BB1195">
        <v>74.190476000000004</v>
      </c>
      <c r="BC1195">
        <v>76.702381000000003</v>
      </c>
      <c r="BD1195">
        <v>79.779762000000005</v>
      </c>
      <c r="BE1195">
        <v>82.345237999999995</v>
      </c>
      <c r="BF1195">
        <v>86.321428999999995</v>
      </c>
      <c r="BG1195">
        <v>90.738095000000001</v>
      </c>
      <c r="BH1195">
        <v>93.291667000000004</v>
      </c>
      <c r="BI1195">
        <v>96.279762000000005</v>
      </c>
      <c r="BJ1195">
        <v>98.767857000000006</v>
      </c>
      <c r="BK1195">
        <v>100.76786</v>
      </c>
      <c r="BL1195">
        <v>102.17261999999999</v>
      </c>
      <c r="BM1195">
        <v>102.06547999999999</v>
      </c>
      <c r="BN1195">
        <v>100.42261999999999</v>
      </c>
      <c r="BO1195">
        <v>97.273809999999997</v>
      </c>
      <c r="BP1195">
        <v>93.761904999999999</v>
      </c>
      <c r="BQ1195">
        <v>92.708332999999996</v>
      </c>
      <c r="BR1195">
        <v>90.726190000000003</v>
      </c>
      <c r="BS1195">
        <v>-40.337440000000001</v>
      </c>
      <c r="BT1195">
        <v>-36.899949999999997</v>
      </c>
      <c r="BU1195">
        <v>-29.974679999999999</v>
      </c>
      <c r="BV1195">
        <v>-42.346600000000002</v>
      </c>
      <c r="BW1195">
        <v>-34.025179999999999</v>
      </c>
      <c r="BX1195">
        <v>-20.499890000000001</v>
      </c>
      <c r="BY1195">
        <v>-35.442230000000002</v>
      </c>
      <c r="BZ1195">
        <v>62.946210000000001</v>
      </c>
      <c r="CA1195">
        <v>8.9950379999999992</v>
      </c>
      <c r="CB1195">
        <v>2.052197</v>
      </c>
      <c r="CC1195">
        <v>120.3278</v>
      </c>
      <c r="CD1195">
        <v>76.823980000000006</v>
      </c>
      <c r="CE1195">
        <v>23.51576</v>
      </c>
      <c r="CF1195">
        <v>16.00995</v>
      </c>
      <c r="CG1195">
        <v>6.2486550000000003</v>
      </c>
      <c r="CH1195">
        <v>-22.27769</v>
      </c>
      <c r="CI1195">
        <v>-25.620480000000001</v>
      </c>
      <c r="CJ1195">
        <v>40.220970000000001</v>
      </c>
      <c r="CK1195">
        <v>1144.1199999999999</v>
      </c>
      <c r="CL1195">
        <v>1990.213</v>
      </c>
      <c r="CM1195">
        <v>528.82449999999994</v>
      </c>
      <c r="CN1195">
        <v>4.3605020000000003</v>
      </c>
      <c r="CO1195">
        <v>-66.240780000000001</v>
      </c>
      <c r="CP1195">
        <v>-50.264850000000003</v>
      </c>
      <c r="CQ1195">
        <v>9345.8140000000003</v>
      </c>
      <c r="CR1195">
        <v>1744.6559999999999</v>
      </c>
      <c r="CS1195">
        <v>1641.7139999999999</v>
      </c>
      <c r="CT1195">
        <v>1699.095</v>
      </c>
      <c r="CU1195">
        <v>1597.7619999999999</v>
      </c>
      <c r="CV1195">
        <v>1771.3530000000001</v>
      </c>
      <c r="CW1195">
        <v>1182.124</v>
      </c>
      <c r="CX1195">
        <v>1376.05</v>
      </c>
      <c r="CY1195">
        <v>2270.1089999999999</v>
      </c>
      <c r="CZ1195">
        <v>1732.4970000000001</v>
      </c>
      <c r="DA1195">
        <v>6393.9009999999998</v>
      </c>
      <c r="DB1195">
        <v>3558.2159999999999</v>
      </c>
      <c r="DC1195">
        <v>3000.5239999999999</v>
      </c>
      <c r="DD1195">
        <v>3057.201</v>
      </c>
      <c r="DE1195">
        <v>3293.1</v>
      </c>
      <c r="DF1195">
        <v>3538.4409999999998</v>
      </c>
      <c r="DG1195">
        <v>4204.692</v>
      </c>
      <c r="DH1195">
        <v>10807.85</v>
      </c>
      <c r="DI1195">
        <v>13519.89</v>
      </c>
      <c r="DJ1195">
        <v>14267.21</v>
      </c>
      <c r="DK1195">
        <v>6401.6840000000002</v>
      </c>
      <c r="DL1195">
        <v>7939.933</v>
      </c>
      <c r="DM1195">
        <v>5090.8280000000004</v>
      </c>
      <c r="DN1195">
        <v>4702.5240000000003</v>
      </c>
      <c r="DO1195">
        <v>20</v>
      </c>
      <c r="DP1195">
        <v>20</v>
      </c>
    </row>
    <row r="1196" spans="1:120" x14ac:dyDescent="0.25">
      <c r="A1196" t="str">
        <f t="shared" si="18"/>
        <v>AutoDR-Yes_All Elect_44405</v>
      </c>
      <c r="B1196" t="s">
        <v>62</v>
      </c>
      <c r="C1196" t="s">
        <v>322</v>
      </c>
      <c r="D1196" t="s">
        <v>61</v>
      </c>
      <c r="E1196" t="s">
        <v>61</v>
      </c>
      <c r="F1196" t="s">
        <v>61</v>
      </c>
      <c r="G1196" t="s">
        <v>61</v>
      </c>
      <c r="H1196" t="s">
        <v>98</v>
      </c>
      <c r="I1196" t="s">
        <v>61</v>
      </c>
      <c r="J1196" t="s">
        <v>61</v>
      </c>
      <c r="K1196" t="s">
        <v>190</v>
      </c>
      <c r="L1196" s="18">
        <v>44405</v>
      </c>
      <c r="M1196">
        <v>20</v>
      </c>
      <c r="N1196">
        <v>20</v>
      </c>
      <c r="O1196" t="s">
        <v>258</v>
      </c>
      <c r="P1196">
        <v>39</v>
      </c>
      <c r="Q1196">
        <v>39</v>
      </c>
      <c r="R1196">
        <v>0</v>
      </c>
      <c r="S1196">
        <v>0</v>
      </c>
      <c r="T1196">
        <v>0</v>
      </c>
      <c r="U1196">
        <v>0</v>
      </c>
      <c r="V1196">
        <v>0</v>
      </c>
      <c r="W1196">
        <v>1915.8240000000001</v>
      </c>
      <c r="X1196">
        <v>1925.6305</v>
      </c>
      <c r="Y1196">
        <v>1909.307</v>
      </c>
      <c r="Z1196">
        <v>1774.7059999999999</v>
      </c>
      <c r="AA1196">
        <v>1871.4175</v>
      </c>
      <c r="AB1196">
        <v>1793.4475</v>
      </c>
      <c r="AC1196">
        <v>1775.1324999999999</v>
      </c>
      <c r="AD1196">
        <v>1952.26</v>
      </c>
      <c r="AE1196">
        <v>2257.2179999999998</v>
      </c>
      <c r="AF1196">
        <v>2830.5045</v>
      </c>
      <c r="AG1196">
        <v>3059.3845000000001</v>
      </c>
      <c r="AH1196">
        <v>3219.5540000000001</v>
      </c>
      <c r="AI1196">
        <v>3264.1559999999999</v>
      </c>
      <c r="AJ1196">
        <v>3380.2179999999998</v>
      </c>
      <c r="AK1196">
        <v>3545.953</v>
      </c>
      <c r="AL1196">
        <v>3604.8204999999998</v>
      </c>
      <c r="AM1196">
        <v>3658.8679999999999</v>
      </c>
      <c r="AN1196">
        <v>3611.6019999999999</v>
      </c>
      <c r="AO1196">
        <v>3570.36</v>
      </c>
      <c r="AP1196">
        <v>3285.5250000000001</v>
      </c>
      <c r="AQ1196">
        <v>3439.7424999999998</v>
      </c>
      <c r="AR1196">
        <v>3102.6880000000001</v>
      </c>
      <c r="AS1196">
        <v>2892.0535</v>
      </c>
      <c r="AT1196">
        <v>2412.8580000000002</v>
      </c>
      <c r="AU1196">
        <v>69.987178999999998</v>
      </c>
      <c r="AV1196">
        <v>68.205128000000002</v>
      </c>
      <c r="AW1196">
        <v>67.102564000000001</v>
      </c>
      <c r="AX1196">
        <v>66.128204999999994</v>
      </c>
      <c r="AY1196">
        <v>65.192307999999997</v>
      </c>
      <c r="AZ1196">
        <v>64.397435999999999</v>
      </c>
      <c r="BA1196">
        <v>63.769230999999998</v>
      </c>
      <c r="BB1196">
        <v>64.525640999999993</v>
      </c>
      <c r="BC1196">
        <v>66.807692000000003</v>
      </c>
      <c r="BD1196">
        <v>70.307692000000003</v>
      </c>
      <c r="BE1196">
        <v>74.269231000000005</v>
      </c>
      <c r="BF1196">
        <v>78.333332999999996</v>
      </c>
      <c r="BG1196">
        <v>82</v>
      </c>
      <c r="BH1196">
        <v>84.743589999999998</v>
      </c>
      <c r="BI1196">
        <v>86.820513000000005</v>
      </c>
      <c r="BJ1196">
        <v>88.384614999999997</v>
      </c>
      <c r="BK1196">
        <v>89.461538000000004</v>
      </c>
      <c r="BL1196">
        <v>88.474359000000007</v>
      </c>
      <c r="BM1196">
        <v>86.153846000000001</v>
      </c>
      <c r="BN1196">
        <v>82.769231000000005</v>
      </c>
      <c r="BO1196">
        <v>79.025640999999993</v>
      </c>
      <c r="BP1196">
        <v>75.692307999999997</v>
      </c>
      <c r="BQ1196">
        <v>73.615385000000003</v>
      </c>
      <c r="BR1196">
        <v>71.987178999999998</v>
      </c>
      <c r="BS1196">
        <v>-15.51458</v>
      </c>
      <c r="BT1196">
        <v>-11.424759999999999</v>
      </c>
      <c r="BU1196">
        <v>-4.3650460000000004</v>
      </c>
      <c r="BV1196">
        <v>-2.2894589999999999</v>
      </c>
      <c r="BW1196">
        <v>-5.9649450000000002</v>
      </c>
      <c r="BX1196">
        <v>-15.059150000000001</v>
      </c>
      <c r="BY1196">
        <v>26.104320000000001</v>
      </c>
      <c r="BZ1196">
        <v>16.335789999999999</v>
      </c>
      <c r="CA1196">
        <v>20.62256</v>
      </c>
      <c r="CB1196">
        <v>-32.772590000000001</v>
      </c>
      <c r="CC1196">
        <v>30.096070000000001</v>
      </c>
      <c r="CD1196">
        <v>37.50367</v>
      </c>
      <c r="CE1196">
        <v>9.9509910000000001</v>
      </c>
      <c r="CF1196">
        <v>-48.841180000000001</v>
      </c>
      <c r="CG1196">
        <v>-62.094320000000003</v>
      </c>
      <c r="CH1196">
        <v>-33.350110000000001</v>
      </c>
      <c r="CI1196">
        <v>-9.8480609999999995</v>
      </c>
      <c r="CJ1196">
        <v>24.712150000000001</v>
      </c>
      <c r="CK1196">
        <v>71.424180000000007</v>
      </c>
      <c r="CL1196">
        <v>351.25060000000002</v>
      </c>
      <c r="CM1196">
        <v>-45.98845</v>
      </c>
      <c r="CN1196">
        <v>0.69728469999999998</v>
      </c>
      <c r="CO1196">
        <v>-27.539339999999999</v>
      </c>
      <c r="CP1196">
        <v>-37.172490000000003</v>
      </c>
      <c r="CQ1196">
        <v>1179.2139999999999</v>
      </c>
      <c r="CR1196">
        <v>744.8691</v>
      </c>
      <c r="CS1196">
        <v>1079.6379999999999</v>
      </c>
      <c r="CT1196">
        <v>500.0677</v>
      </c>
      <c r="CU1196">
        <v>534.68820000000005</v>
      </c>
      <c r="CV1196">
        <v>380.70089999999999</v>
      </c>
      <c r="CW1196">
        <v>381.77030000000002</v>
      </c>
      <c r="CX1196">
        <v>376.90530000000001</v>
      </c>
      <c r="CY1196">
        <v>760.96119999999996</v>
      </c>
      <c r="CZ1196">
        <v>623.39269999999999</v>
      </c>
      <c r="DA1196">
        <v>1026.1890000000001</v>
      </c>
      <c r="DB1196">
        <v>990.22029999999995</v>
      </c>
      <c r="DC1196">
        <v>1264.1569999999999</v>
      </c>
      <c r="DD1196">
        <v>1095.6600000000001</v>
      </c>
      <c r="DE1196">
        <v>1141.104</v>
      </c>
      <c r="DF1196">
        <v>1267.635</v>
      </c>
      <c r="DG1196">
        <v>1884.816</v>
      </c>
      <c r="DH1196">
        <v>2540.5320000000002</v>
      </c>
      <c r="DI1196">
        <v>2550.6579999999999</v>
      </c>
      <c r="DJ1196">
        <v>2100.8710000000001</v>
      </c>
      <c r="DK1196">
        <v>2552.1610000000001</v>
      </c>
      <c r="DL1196">
        <v>1716.0419999999999</v>
      </c>
      <c r="DM1196">
        <v>3339.752</v>
      </c>
      <c r="DN1196">
        <v>1398.934</v>
      </c>
      <c r="DO1196">
        <v>20</v>
      </c>
      <c r="DP1196">
        <v>20</v>
      </c>
    </row>
    <row r="1197" spans="1:120" hidden="1" x14ac:dyDescent="0.25">
      <c r="A1197" t="str">
        <f t="shared" si="18"/>
        <v>sublap_id-SLAP_PGF1_All Elect_44405</v>
      </c>
      <c r="B1197" t="s">
        <v>62</v>
      </c>
      <c r="C1197" t="s">
        <v>289</v>
      </c>
      <c r="D1197" t="s">
        <v>61</v>
      </c>
      <c r="E1197" t="s">
        <v>290</v>
      </c>
      <c r="F1197" t="s">
        <v>61</v>
      </c>
      <c r="G1197" t="s">
        <v>61</v>
      </c>
      <c r="H1197" t="s">
        <v>61</v>
      </c>
      <c r="I1197" t="s">
        <v>61</v>
      </c>
      <c r="J1197" t="s">
        <v>61</v>
      </c>
      <c r="K1197" t="s">
        <v>190</v>
      </c>
      <c r="L1197" s="18">
        <v>44405</v>
      </c>
      <c r="M1197">
        <v>20</v>
      </c>
      <c r="N1197">
        <v>20</v>
      </c>
      <c r="O1197" t="s">
        <v>258</v>
      </c>
      <c r="P1197">
        <v>87</v>
      </c>
      <c r="Q1197">
        <v>86</v>
      </c>
      <c r="R1197">
        <v>0</v>
      </c>
      <c r="S1197">
        <v>0</v>
      </c>
      <c r="T1197">
        <v>0</v>
      </c>
      <c r="U1197">
        <v>0</v>
      </c>
      <c r="V1197">
        <v>0</v>
      </c>
      <c r="W1197">
        <v>2724.2725</v>
      </c>
      <c r="X1197">
        <v>2820.5569</v>
      </c>
      <c r="Y1197">
        <v>2751.5554000000002</v>
      </c>
      <c r="Z1197">
        <v>2778.8316</v>
      </c>
      <c r="AA1197">
        <v>2770.5783000000001</v>
      </c>
      <c r="AB1197">
        <v>2905.1332000000002</v>
      </c>
      <c r="AC1197">
        <v>3153.3528000000001</v>
      </c>
      <c r="AD1197">
        <v>3689.1759000000002</v>
      </c>
      <c r="AE1197">
        <v>4678.3284000000003</v>
      </c>
      <c r="AF1197">
        <v>4931.424</v>
      </c>
      <c r="AG1197">
        <v>5025.6728999999996</v>
      </c>
      <c r="AH1197">
        <v>5343.5637999999999</v>
      </c>
      <c r="AI1197">
        <v>5554.4847</v>
      </c>
      <c r="AJ1197">
        <v>5727.8321999999998</v>
      </c>
      <c r="AK1197">
        <v>5831.3890000000001</v>
      </c>
      <c r="AL1197">
        <v>5953.3453</v>
      </c>
      <c r="AM1197">
        <v>6050.1980000000003</v>
      </c>
      <c r="AN1197">
        <v>6136.7831999999999</v>
      </c>
      <c r="AO1197">
        <v>5085.1944000000003</v>
      </c>
      <c r="AP1197">
        <v>4068.5617000000002</v>
      </c>
      <c r="AQ1197">
        <v>5287.8892999999998</v>
      </c>
      <c r="AR1197">
        <v>4235.1489000000001</v>
      </c>
      <c r="AS1197">
        <v>3311.8051999999998</v>
      </c>
      <c r="AT1197">
        <v>2985.8759</v>
      </c>
      <c r="AU1197">
        <v>85.395348999999996</v>
      </c>
      <c r="AV1197">
        <v>81.511628000000002</v>
      </c>
      <c r="AW1197">
        <v>80.040698000000006</v>
      </c>
      <c r="AX1197">
        <v>78.104651000000004</v>
      </c>
      <c r="AY1197">
        <v>76.616279000000006</v>
      </c>
      <c r="AZ1197">
        <v>75.604651000000004</v>
      </c>
      <c r="BA1197">
        <v>74.616279000000006</v>
      </c>
      <c r="BB1197">
        <v>74.197674000000006</v>
      </c>
      <c r="BC1197">
        <v>76.709301999999994</v>
      </c>
      <c r="BD1197">
        <v>79.784884000000005</v>
      </c>
      <c r="BE1197">
        <v>82.348837000000003</v>
      </c>
      <c r="BF1197">
        <v>86.325581</v>
      </c>
      <c r="BG1197">
        <v>90.744185999999999</v>
      </c>
      <c r="BH1197">
        <v>93.296512000000007</v>
      </c>
      <c r="BI1197">
        <v>96.284884000000005</v>
      </c>
      <c r="BJ1197">
        <v>98.773256000000003</v>
      </c>
      <c r="BK1197">
        <v>100.77325999999999</v>
      </c>
      <c r="BL1197">
        <v>102.18022999999999</v>
      </c>
      <c r="BM1197">
        <v>102.07558</v>
      </c>
      <c r="BN1197">
        <v>100.43604999999999</v>
      </c>
      <c r="BO1197">
        <v>97.290698000000006</v>
      </c>
      <c r="BP1197">
        <v>93.779070000000004</v>
      </c>
      <c r="BQ1197">
        <v>92.726743999999997</v>
      </c>
      <c r="BR1197">
        <v>90.744185999999999</v>
      </c>
      <c r="BS1197">
        <v>-54.603999999999999</v>
      </c>
      <c r="BT1197">
        <v>-38.121450000000003</v>
      </c>
      <c r="BU1197">
        <v>-27.996600000000001</v>
      </c>
      <c r="BV1197">
        <v>-42.248690000000003</v>
      </c>
      <c r="BW1197">
        <v>-32.940010000000001</v>
      </c>
      <c r="BX1197">
        <v>-17.933260000000001</v>
      </c>
      <c r="BY1197">
        <v>-34.436729999999997</v>
      </c>
      <c r="BZ1197">
        <v>64.252809999999997</v>
      </c>
      <c r="CA1197">
        <v>6.3434169999999996</v>
      </c>
      <c r="CB1197">
        <v>-5.1423899999999998</v>
      </c>
      <c r="CC1197">
        <v>110.8133</v>
      </c>
      <c r="CD1197">
        <v>70.857889999999998</v>
      </c>
      <c r="CE1197">
        <v>15.87018</v>
      </c>
      <c r="CF1197">
        <v>8.4291319999999992</v>
      </c>
      <c r="CG1197">
        <v>-1.3433550000000001</v>
      </c>
      <c r="CH1197">
        <v>-28.12763</v>
      </c>
      <c r="CI1197">
        <v>-30.815989999999999</v>
      </c>
      <c r="CJ1197">
        <v>31.379100000000001</v>
      </c>
      <c r="CK1197">
        <v>1137.096</v>
      </c>
      <c r="CL1197">
        <v>2053.6680000000001</v>
      </c>
      <c r="CM1197">
        <v>499.51740000000001</v>
      </c>
      <c r="CN1197">
        <v>6.8438330000000001</v>
      </c>
      <c r="CO1197">
        <v>-64.503439999999998</v>
      </c>
      <c r="CP1197">
        <v>-52.568809999999999</v>
      </c>
      <c r="CQ1197">
        <v>9454.91</v>
      </c>
      <c r="CR1197">
        <v>1752.097</v>
      </c>
      <c r="CS1197">
        <v>1650.423</v>
      </c>
      <c r="CT1197">
        <v>1704.039</v>
      </c>
      <c r="CU1197">
        <v>1604.1010000000001</v>
      </c>
      <c r="CV1197">
        <v>1778.71</v>
      </c>
      <c r="CW1197">
        <v>1189.124</v>
      </c>
      <c r="CX1197">
        <v>1387.675</v>
      </c>
      <c r="CY1197">
        <v>2383.3319999999999</v>
      </c>
      <c r="CZ1197">
        <v>1754.5260000000001</v>
      </c>
      <c r="DA1197">
        <v>6406.4949999999999</v>
      </c>
      <c r="DB1197">
        <v>3570.4760000000001</v>
      </c>
      <c r="DC1197">
        <v>3008.451</v>
      </c>
      <c r="DD1197">
        <v>3067.018</v>
      </c>
      <c r="DE1197">
        <v>3302.5770000000002</v>
      </c>
      <c r="DF1197">
        <v>3550.777</v>
      </c>
      <c r="DG1197">
        <v>4215.5739999999996</v>
      </c>
      <c r="DH1197">
        <v>10815.76</v>
      </c>
      <c r="DI1197">
        <v>13518.72</v>
      </c>
      <c r="DJ1197">
        <v>14287.19</v>
      </c>
      <c r="DK1197">
        <v>6454.982</v>
      </c>
      <c r="DL1197">
        <v>7958.652</v>
      </c>
      <c r="DM1197">
        <v>5093.625</v>
      </c>
      <c r="DN1197">
        <v>4723.7820000000002</v>
      </c>
      <c r="DO1197">
        <v>20</v>
      </c>
      <c r="DP1197">
        <v>20</v>
      </c>
    </row>
    <row r="1198" spans="1:120" hidden="1" x14ac:dyDescent="0.25">
      <c r="A1198" t="str">
        <f t="shared" si="18"/>
        <v>sublap_id-SLAP_PGEB_All Elect_44405</v>
      </c>
      <c r="B1198" t="s">
        <v>62</v>
      </c>
      <c r="C1198" t="s">
        <v>287</v>
      </c>
      <c r="D1198" t="s">
        <v>61</v>
      </c>
      <c r="E1198" t="s">
        <v>288</v>
      </c>
      <c r="F1198" t="s">
        <v>61</v>
      </c>
      <c r="G1198" t="s">
        <v>61</v>
      </c>
      <c r="H1198" t="s">
        <v>61</v>
      </c>
      <c r="I1198" t="s">
        <v>61</v>
      </c>
      <c r="J1198" t="s">
        <v>61</v>
      </c>
      <c r="K1198" t="s">
        <v>190</v>
      </c>
      <c r="L1198" s="18">
        <v>44405</v>
      </c>
      <c r="M1198">
        <v>20</v>
      </c>
      <c r="N1198">
        <v>20</v>
      </c>
      <c r="O1198" t="s">
        <v>258</v>
      </c>
      <c r="P1198">
        <v>59</v>
      </c>
      <c r="Q1198">
        <v>57</v>
      </c>
      <c r="R1198">
        <v>0</v>
      </c>
      <c r="S1198">
        <v>0</v>
      </c>
      <c r="T1198">
        <v>0</v>
      </c>
      <c r="U1198">
        <v>0</v>
      </c>
      <c r="V1198">
        <v>0</v>
      </c>
      <c r="W1198">
        <v>952.64401999999995</v>
      </c>
      <c r="X1198">
        <v>1031.9618</v>
      </c>
      <c r="Y1198">
        <v>1027.5678</v>
      </c>
      <c r="Z1198">
        <v>1036.4654</v>
      </c>
      <c r="AA1198">
        <v>1111.6376</v>
      </c>
      <c r="AB1198">
        <v>1341.9197999999999</v>
      </c>
      <c r="AC1198">
        <v>1562.1181999999999</v>
      </c>
      <c r="AD1198">
        <v>1922.6258</v>
      </c>
      <c r="AE1198">
        <v>2148.2375999999999</v>
      </c>
      <c r="AF1198">
        <v>2460.8744999999999</v>
      </c>
      <c r="AG1198">
        <v>2662.1545000000001</v>
      </c>
      <c r="AH1198">
        <v>2951.1314000000002</v>
      </c>
      <c r="AI1198">
        <v>3042.2148999999999</v>
      </c>
      <c r="AJ1198">
        <v>3225.9088000000002</v>
      </c>
      <c r="AK1198">
        <v>3400.6068</v>
      </c>
      <c r="AL1198">
        <v>3402.9978999999998</v>
      </c>
      <c r="AM1198">
        <v>3527.1949</v>
      </c>
      <c r="AN1198">
        <v>3645.3811999999998</v>
      </c>
      <c r="AO1198">
        <v>3637.3085999999998</v>
      </c>
      <c r="AP1198">
        <v>2849.9112</v>
      </c>
      <c r="AQ1198">
        <v>2642.3584999999998</v>
      </c>
      <c r="AR1198">
        <v>1750.2091</v>
      </c>
      <c r="AS1198">
        <v>1271.5225</v>
      </c>
      <c r="AT1198">
        <v>1056.4197999999999</v>
      </c>
      <c r="AU1198">
        <v>68.429824999999994</v>
      </c>
      <c r="AV1198">
        <v>67.035088000000002</v>
      </c>
      <c r="AW1198">
        <v>64.535088000000002</v>
      </c>
      <c r="AX1198">
        <v>62.982455999999999</v>
      </c>
      <c r="AY1198">
        <v>62.298245999999999</v>
      </c>
      <c r="AZ1198">
        <v>61.666666999999997</v>
      </c>
      <c r="BA1198">
        <v>61.412281</v>
      </c>
      <c r="BB1198">
        <v>63.017544000000001</v>
      </c>
      <c r="BC1198">
        <v>66.640350999999995</v>
      </c>
      <c r="BD1198">
        <v>70.964911999999998</v>
      </c>
      <c r="BE1198">
        <v>75.184211000000005</v>
      </c>
      <c r="BF1198">
        <v>80.070175000000006</v>
      </c>
      <c r="BG1198">
        <v>84.973684000000006</v>
      </c>
      <c r="BH1198">
        <v>88.692982000000001</v>
      </c>
      <c r="BI1198">
        <v>92.008771999999993</v>
      </c>
      <c r="BJ1198">
        <v>94.289473999999998</v>
      </c>
      <c r="BK1198">
        <v>95.105262999999994</v>
      </c>
      <c r="BL1198">
        <v>92.903509</v>
      </c>
      <c r="BM1198">
        <v>89.456140000000005</v>
      </c>
      <c r="BN1198">
        <v>85.236841999999996</v>
      </c>
      <c r="BO1198">
        <v>79.798246000000006</v>
      </c>
      <c r="BP1198">
        <v>75.043859999999995</v>
      </c>
      <c r="BQ1198">
        <v>71.622806999999995</v>
      </c>
      <c r="BR1198">
        <v>69.578946999999999</v>
      </c>
      <c r="BS1198">
        <v>-13.72953</v>
      </c>
      <c r="BT1198">
        <v>-4.3494149999999996</v>
      </c>
      <c r="BU1198">
        <v>1.061877</v>
      </c>
      <c r="BV1198">
        <v>4.117629</v>
      </c>
      <c r="BW1198">
        <v>11.94328</v>
      </c>
      <c r="BX1198">
        <v>31.27862</v>
      </c>
      <c r="BY1198">
        <v>50.796709999999997</v>
      </c>
      <c r="BZ1198">
        <v>-43.861930000000001</v>
      </c>
      <c r="CA1198">
        <v>-12.96937</v>
      </c>
      <c r="CB1198">
        <v>-42.55198</v>
      </c>
      <c r="CC1198">
        <v>-21.9923</v>
      </c>
      <c r="CD1198">
        <v>-41.85727</v>
      </c>
      <c r="CE1198">
        <v>-78.567989999999995</v>
      </c>
      <c r="CF1198">
        <v>-38.801079999999999</v>
      </c>
      <c r="CG1198">
        <v>-65.833029999999994</v>
      </c>
      <c r="CH1198">
        <v>-65.442539999999994</v>
      </c>
      <c r="CI1198">
        <v>-93.800190000000001</v>
      </c>
      <c r="CJ1198">
        <v>-144.62629999999999</v>
      </c>
      <c r="CK1198">
        <v>-95.303240000000002</v>
      </c>
      <c r="CL1198">
        <v>386.49400000000003</v>
      </c>
      <c r="CM1198">
        <v>-10.58719</v>
      </c>
      <c r="CN1198">
        <v>-16.90785</v>
      </c>
      <c r="CO1198">
        <v>-51.424430000000001</v>
      </c>
      <c r="CP1198">
        <v>-34.714170000000003</v>
      </c>
      <c r="CQ1198">
        <v>717.40340000000003</v>
      </c>
      <c r="CR1198">
        <v>514.41480000000001</v>
      </c>
      <c r="CS1198">
        <v>476.3897</v>
      </c>
      <c r="CT1198">
        <v>535.27250000000004</v>
      </c>
      <c r="CU1198">
        <v>589.96619999999996</v>
      </c>
      <c r="CV1198">
        <v>1696.7149999999999</v>
      </c>
      <c r="CW1198">
        <v>981.47820000000002</v>
      </c>
      <c r="CX1198">
        <v>783.06759999999997</v>
      </c>
      <c r="CY1198">
        <v>930.98080000000004</v>
      </c>
      <c r="CZ1198">
        <v>1346.0260000000001</v>
      </c>
      <c r="DA1198">
        <v>2263.616</v>
      </c>
      <c r="DB1198">
        <v>1415.212</v>
      </c>
      <c r="DC1198">
        <v>1266.9929999999999</v>
      </c>
      <c r="DD1198">
        <v>1090.6179999999999</v>
      </c>
      <c r="DE1198">
        <v>1337.23</v>
      </c>
      <c r="DF1198">
        <v>1391.8720000000001</v>
      </c>
      <c r="DG1198">
        <v>1055.057</v>
      </c>
      <c r="DH1198">
        <v>1899.162</v>
      </c>
      <c r="DI1198">
        <v>1954.2270000000001</v>
      </c>
      <c r="DJ1198">
        <v>3781.6729999999998</v>
      </c>
      <c r="DK1198">
        <v>4729.3519999999999</v>
      </c>
      <c r="DL1198">
        <v>3010.0459999999998</v>
      </c>
      <c r="DM1198">
        <v>1292.8800000000001</v>
      </c>
      <c r="DN1198">
        <v>792.75319999999999</v>
      </c>
      <c r="DO1198">
        <v>20</v>
      </c>
      <c r="DP1198">
        <v>20</v>
      </c>
    </row>
    <row r="1199" spans="1:120" hidden="1" x14ac:dyDescent="0.25">
      <c r="A1199" t="str">
        <f t="shared" si="18"/>
        <v>Size_Grp-20 to 199.99 kW_All Elect_44405</v>
      </c>
      <c r="B1199" t="s">
        <v>62</v>
      </c>
      <c r="C1199" t="s">
        <v>201</v>
      </c>
      <c r="D1199" t="s">
        <v>61</v>
      </c>
      <c r="E1199" t="s">
        <v>61</v>
      </c>
      <c r="F1199" t="s">
        <v>61</v>
      </c>
      <c r="G1199" t="s">
        <v>61</v>
      </c>
      <c r="H1199" t="s">
        <v>61</v>
      </c>
      <c r="I1199" t="s">
        <v>61</v>
      </c>
      <c r="J1199" t="s">
        <v>101</v>
      </c>
      <c r="K1199" t="s">
        <v>190</v>
      </c>
      <c r="L1199" s="18">
        <v>44405</v>
      </c>
      <c r="M1199">
        <v>20</v>
      </c>
      <c r="N1199">
        <v>20</v>
      </c>
      <c r="O1199" t="s">
        <v>258</v>
      </c>
      <c r="P1199">
        <v>359</v>
      </c>
      <c r="Q1199">
        <v>349</v>
      </c>
      <c r="R1199">
        <v>0</v>
      </c>
      <c r="S1199">
        <v>0</v>
      </c>
      <c r="T1199">
        <v>0</v>
      </c>
      <c r="U1199">
        <v>0</v>
      </c>
      <c r="V1199">
        <v>0</v>
      </c>
      <c r="W1199">
        <v>6007.8915999999999</v>
      </c>
      <c r="X1199">
        <v>6125.4755999999998</v>
      </c>
      <c r="Y1199">
        <v>6155.6032999999998</v>
      </c>
      <c r="Z1199">
        <v>6138.9802</v>
      </c>
      <c r="AA1199">
        <v>6368.2305999999999</v>
      </c>
      <c r="AB1199">
        <v>6904.3342000000002</v>
      </c>
      <c r="AC1199">
        <v>7218.3167000000003</v>
      </c>
      <c r="AD1199">
        <v>9182.9377999999997</v>
      </c>
      <c r="AE1199">
        <v>11796.431</v>
      </c>
      <c r="AF1199">
        <v>13887.725</v>
      </c>
      <c r="AG1199">
        <v>14829.503000000001</v>
      </c>
      <c r="AH1199">
        <v>15859.028</v>
      </c>
      <c r="AI1199">
        <v>16734.800999999999</v>
      </c>
      <c r="AJ1199">
        <v>17475.757000000001</v>
      </c>
      <c r="AK1199">
        <v>18044.27</v>
      </c>
      <c r="AL1199">
        <v>18351.745999999999</v>
      </c>
      <c r="AM1199">
        <v>18353.12</v>
      </c>
      <c r="AN1199">
        <v>18158.356</v>
      </c>
      <c r="AO1199">
        <v>17398.592000000001</v>
      </c>
      <c r="AP1199">
        <v>13474.200999999999</v>
      </c>
      <c r="AQ1199">
        <v>14769.710999999999</v>
      </c>
      <c r="AR1199">
        <v>10779.63</v>
      </c>
      <c r="AS1199">
        <v>7819.8476000000001</v>
      </c>
      <c r="AT1199">
        <v>6699.1976999999997</v>
      </c>
      <c r="AU1199">
        <v>71.73639</v>
      </c>
      <c r="AV1199">
        <v>69.726360999999997</v>
      </c>
      <c r="AW1199">
        <v>68.618910999999997</v>
      </c>
      <c r="AX1199">
        <v>67.550143000000006</v>
      </c>
      <c r="AY1199">
        <v>66.527220999999997</v>
      </c>
      <c r="AZ1199">
        <v>65.716331999999994</v>
      </c>
      <c r="BA1199">
        <v>65.068768000000006</v>
      </c>
      <c r="BB1199">
        <v>65.690544000000003</v>
      </c>
      <c r="BC1199">
        <v>68.157593000000006</v>
      </c>
      <c r="BD1199">
        <v>71.679083000000006</v>
      </c>
      <c r="BE1199">
        <v>75.465615999999997</v>
      </c>
      <c r="BF1199">
        <v>79.544413000000006</v>
      </c>
      <c r="BG1199">
        <v>83.368195</v>
      </c>
      <c r="BH1199">
        <v>86.012894000000003</v>
      </c>
      <c r="BI1199">
        <v>88.15616</v>
      </c>
      <c r="BJ1199">
        <v>89.762178000000006</v>
      </c>
      <c r="BK1199">
        <v>90.730659000000003</v>
      </c>
      <c r="BL1199">
        <v>90.12894</v>
      </c>
      <c r="BM1199">
        <v>88.138968000000006</v>
      </c>
      <c r="BN1199">
        <v>84.97851</v>
      </c>
      <c r="BO1199">
        <v>81.209169000000003</v>
      </c>
      <c r="BP1199">
        <v>77.820916999999994</v>
      </c>
      <c r="BQ1199">
        <v>75.795129000000003</v>
      </c>
      <c r="BR1199">
        <v>74.117479000000003</v>
      </c>
      <c r="BS1199">
        <v>-28.62499</v>
      </c>
      <c r="BT1199">
        <v>-4.2635160000000001</v>
      </c>
      <c r="BU1199">
        <v>14.09215</v>
      </c>
      <c r="BV1199">
        <v>17.60521</v>
      </c>
      <c r="BW1199">
        <v>33.518949999999997</v>
      </c>
      <c r="BX1199">
        <v>43.065899999999999</v>
      </c>
      <c r="BY1199">
        <v>-34.84037</v>
      </c>
      <c r="BZ1199">
        <v>-58.835949999999997</v>
      </c>
      <c r="CA1199">
        <v>-17.39339</v>
      </c>
      <c r="CB1199">
        <v>-13.7614</v>
      </c>
      <c r="CC1199">
        <v>-96.063599999999994</v>
      </c>
      <c r="CD1199">
        <v>-107.9289</v>
      </c>
      <c r="CE1199">
        <v>-93.348489999999998</v>
      </c>
      <c r="CF1199">
        <v>-86.530720000000002</v>
      </c>
      <c r="CG1199">
        <v>-59.2789</v>
      </c>
      <c r="CH1199">
        <v>-16.683720000000001</v>
      </c>
      <c r="CI1199">
        <v>-16.668900000000001</v>
      </c>
      <c r="CJ1199">
        <v>49.691310000000001</v>
      </c>
      <c r="CK1199">
        <v>426.52289999999999</v>
      </c>
      <c r="CL1199">
        <v>2576.1669999999999</v>
      </c>
      <c r="CM1199">
        <v>116.3074</v>
      </c>
      <c r="CN1199">
        <v>-29.211040000000001</v>
      </c>
      <c r="CO1199">
        <v>-208.36959999999999</v>
      </c>
      <c r="CP1199">
        <v>-161.24520000000001</v>
      </c>
      <c r="CQ1199">
        <v>2859.8040000000001</v>
      </c>
      <c r="CR1199">
        <v>1367.7460000000001</v>
      </c>
      <c r="CS1199">
        <v>1343.548</v>
      </c>
      <c r="CT1199">
        <v>1211.5329999999999</v>
      </c>
      <c r="CU1199">
        <v>1075.9349999999999</v>
      </c>
      <c r="CV1199">
        <v>1286.8340000000001</v>
      </c>
      <c r="CW1199">
        <v>1207.3119999999999</v>
      </c>
      <c r="CX1199">
        <v>894.59169999999995</v>
      </c>
      <c r="CY1199">
        <v>1487.4760000000001</v>
      </c>
      <c r="CZ1199">
        <v>1661.492</v>
      </c>
      <c r="DA1199">
        <v>2045.144</v>
      </c>
      <c r="DB1199">
        <v>2451.752</v>
      </c>
      <c r="DC1199">
        <v>2412.261</v>
      </c>
      <c r="DD1199">
        <v>2540.7719999999999</v>
      </c>
      <c r="DE1199">
        <v>2742.49</v>
      </c>
      <c r="DF1199">
        <v>2873.7860000000001</v>
      </c>
      <c r="DG1199">
        <v>2927.6089999999999</v>
      </c>
      <c r="DH1199">
        <v>3066.511</v>
      </c>
      <c r="DI1199">
        <v>3235.163</v>
      </c>
      <c r="DJ1199">
        <v>4305.8419999999996</v>
      </c>
      <c r="DK1199">
        <v>4427.4840000000004</v>
      </c>
      <c r="DL1199">
        <v>2638.7049999999999</v>
      </c>
      <c r="DM1199">
        <v>2518.4250000000002</v>
      </c>
      <c r="DN1199">
        <v>2312.4459999999999</v>
      </c>
      <c r="DO1199">
        <v>20</v>
      </c>
      <c r="DP1199">
        <v>20</v>
      </c>
    </row>
    <row r="1200" spans="1:120" hidden="1" x14ac:dyDescent="0.25">
      <c r="A1200" t="str">
        <f t="shared" si="18"/>
        <v>LCA-Kern_All Elect_44405</v>
      </c>
      <c r="B1200" t="s">
        <v>62</v>
      </c>
      <c r="C1200" t="s">
        <v>210</v>
      </c>
      <c r="D1200" t="s">
        <v>29</v>
      </c>
      <c r="E1200" t="s">
        <v>61</v>
      </c>
      <c r="F1200" t="s">
        <v>61</v>
      </c>
      <c r="G1200" t="s">
        <v>61</v>
      </c>
      <c r="H1200" t="s">
        <v>61</v>
      </c>
      <c r="I1200" t="s">
        <v>61</v>
      </c>
      <c r="J1200" t="s">
        <v>61</v>
      </c>
      <c r="K1200" t="s">
        <v>190</v>
      </c>
      <c r="L1200" s="18">
        <v>44405</v>
      </c>
      <c r="M1200">
        <v>20</v>
      </c>
      <c r="N1200">
        <v>20</v>
      </c>
      <c r="O1200" t="s">
        <v>258</v>
      </c>
      <c r="P1200">
        <v>19</v>
      </c>
      <c r="Q1200">
        <v>19</v>
      </c>
      <c r="R1200">
        <v>0</v>
      </c>
      <c r="S1200">
        <v>0</v>
      </c>
      <c r="T1200">
        <v>0</v>
      </c>
      <c r="U1200">
        <v>0</v>
      </c>
      <c r="V1200">
        <v>0</v>
      </c>
      <c r="W1200">
        <v>238.83099999999999</v>
      </c>
      <c r="X1200">
        <v>334.31700000000001</v>
      </c>
      <c r="Y1200">
        <v>342.70699999999999</v>
      </c>
      <c r="Z1200">
        <v>338.17200000000003</v>
      </c>
      <c r="AA1200">
        <v>307.57799999999997</v>
      </c>
      <c r="AB1200">
        <v>417.41</v>
      </c>
      <c r="AC1200">
        <v>413.54899999999998</v>
      </c>
      <c r="AD1200">
        <v>766.98099999999999</v>
      </c>
      <c r="AE1200">
        <v>822.62699999999995</v>
      </c>
      <c r="AF1200">
        <v>928.72</v>
      </c>
      <c r="AG1200">
        <v>1013.0170000000001</v>
      </c>
      <c r="AH1200">
        <v>1050.201</v>
      </c>
      <c r="AI1200">
        <v>1110.164</v>
      </c>
      <c r="AJ1200">
        <v>1135.693</v>
      </c>
      <c r="AK1200">
        <v>1161.0519999999999</v>
      </c>
      <c r="AL1200">
        <v>1199.867</v>
      </c>
      <c r="AM1200">
        <v>1193.3330000000001</v>
      </c>
      <c r="AN1200">
        <v>1255.394</v>
      </c>
      <c r="AO1200">
        <v>1197.5450000000001</v>
      </c>
      <c r="AP1200">
        <v>718.63300000000004</v>
      </c>
      <c r="AQ1200">
        <v>1027.3330000000001</v>
      </c>
      <c r="AR1200">
        <v>585.44500000000005</v>
      </c>
      <c r="AS1200">
        <v>334.29399999999998</v>
      </c>
      <c r="AT1200">
        <v>272.72899999999998</v>
      </c>
      <c r="AU1200">
        <v>87</v>
      </c>
      <c r="AV1200">
        <v>84.5</v>
      </c>
      <c r="AW1200">
        <v>83</v>
      </c>
      <c r="AX1200">
        <v>82</v>
      </c>
      <c r="AY1200">
        <v>80.5</v>
      </c>
      <c r="AZ1200">
        <v>80</v>
      </c>
      <c r="BA1200">
        <v>78.5</v>
      </c>
      <c r="BB1200">
        <v>78.5</v>
      </c>
      <c r="BC1200">
        <v>81</v>
      </c>
      <c r="BD1200">
        <v>84</v>
      </c>
      <c r="BE1200">
        <v>86.5</v>
      </c>
      <c r="BF1200">
        <v>88.5</v>
      </c>
      <c r="BG1200">
        <v>91.5</v>
      </c>
      <c r="BH1200">
        <v>93.5</v>
      </c>
      <c r="BI1200">
        <v>96.5</v>
      </c>
      <c r="BJ1200">
        <v>98.5</v>
      </c>
      <c r="BK1200">
        <v>100</v>
      </c>
      <c r="BL1200">
        <v>101</v>
      </c>
      <c r="BM1200">
        <v>102</v>
      </c>
      <c r="BN1200">
        <v>100.5</v>
      </c>
      <c r="BO1200">
        <v>98.5</v>
      </c>
      <c r="BP1200">
        <v>96.5</v>
      </c>
      <c r="BQ1200">
        <v>93.5</v>
      </c>
      <c r="BR1200">
        <v>90.5</v>
      </c>
      <c r="BS1200">
        <v>6.1724819999999996</v>
      </c>
      <c r="BT1200">
        <v>-4.2554360000000004</v>
      </c>
      <c r="BU1200">
        <v>0.4060704</v>
      </c>
      <c r="BV1200">
        <v>3.227328</v>
      </c>
      <c r="BW1200">
        <v>3.2108729999999999</v>
      </c>
      <c r="BX1200">
        <v>-23.411670000000001</v>
      </c>
      <c r="BY1200">
        <v>-92.050759999999997</v>
      </c>
      <c r="BZ1200">
        <v>20.489439999999998</v>
      </c>
      <c r="CA1200">
        <v>40.3157</v>
      </c>
      <c r="CB1200">
        <v>25.70121</v>
      </c>
      <c r="CC1200">
        <v>21.921019999999999</v>
      </c>
      <c r="CD1200">
        <v>4.5618660000000002</v>
      </c>
      <c r="CE1200">
        <v>0.1166229</v>
      </c>
      <c r="CF1200">
        <v>3.845469</v>
      </c>
      <c r="CG1200">
        <v>18.352060000000002</v>
      </c>
      <c r="CH1200">
        <v>24.892969999999998</v>
      </c>
      <c r="CI1200">
        <v>14.06184</v>
      </c>
      <c r="CJ1200">
        <v>-15.24053</v>
      </c>
      <c r="CK1200">
        <v>13.89878</v>
      </c>
      <c r="CL1200">
        <v>238.00470000000001</v>
      </c>
      <c r="CM1200">
        <v>-5.6877420000000001</v>
      </c>
      <c r="CN1200">
        <v>-20.37331</v>
      </c>
      <c r="CO1200">
        <v>-6.8465639999999999</v>
      </c>
      <c r="CP1200">
        <v>0.50915029999999994</v>
      </c>
      <c r="CQ1200">
        <v>232.8314</v>
      </c>
      <c r="CR1200">
        <v>284.11770000000001</v>
      </c>
      <c r="CS1200">
        <v>235.78909999999999</v>
      </c>
      <c r="CT1200">
        <v>208.7441</v>
      </c>
      <c r="CU1200">
        <v>147.52539999999999</v>
      </c>
      <c r="CV1200">
        <v>245.7808</v>
      </c>
      <c r="CW1200">
        <v>1057.645</v>
      </c>
      <c r="CX1200">
        <v>406.33629999999999</v>
      </c>
      <c r="CY1200">
        <v>299.22739999999999</v>
      </c>
      <c r="CZ1200">
        <v>239.31010000000001</v>
      </c>
      <c r="DA1200">
        <v>272.83199999999999</v>
      </c>
      <c r="DB1200">
        <v>233.2457</v>
      </c>
      <c r="DC1200">
        <v>213.96100000000001</v>
      </c>
      <c r="DD1200">
        <v>273.91770000000002</v>
      </c>
      <c r="DE1200">
        <v>268.95780000000002</v>
      </c>
      <c r="DF1200">
        <v>190.47630000000001</v>
      </c>
      <c r="DG1200">
        <v>198.90270000000001</v>
      </c>
      <c r="DH1200">
        <v>293.72140000000002</v>
      </c>
      <c r="DI1200">
        <v>279.78129999999999</v>
      </c>
      <c r="DJ1200">
        <v>1177.6769999999999</v>
      </c>
      <c r="DK1200">
        <v>3993.12</v>
      </c>
      <c r="DL1200">
        <v>2560.328</v>
      </c>
      <c r="DM1200">
        <v>145.10390000000001</v>
      </c>
      <c r="DN1200">
        <v>45.146140000000003</v>
      </c>
      <c r="DO1200">
        <v>20</v>
      </c>
      <c r="DP1200">
        <v>20</v>
      </c>
    </row>
    <row r="1201" spans="1:120" hidden="1" x14ac:dyDescent="0.25">
      <c r="A1201" t="str">
        <f t="shared" si="18"/>
        <v>Industry_Type-1. Agriculture, Mining &amp; Construction_All Elect_44405</v>
      </c>
      <c r="B1201" t="s">
        <v>62</v>
      </c>
      <c r="C1201" t="s">
        <v>211</v>
      </c>
      <c r="D1201" t="s">
        <v>61</v>
      </c>
      <c r="E1201" t="s">
        <v>61</v>
      </c>
      <c r="F1201" t="s">
        <v>61</v>
      </c>
      <c r="G1201" t="s">
        <v>30</v>
      </c>
      <c r="H1201" t="s">
        <v>61</v>
      </c>
      <c r="I1201" t="s">
        <v>61</v>
      </c>
      <c r="J1201" t="s">
        <v>61</v>
      </c>
      <c r="K1201" t="s">
        <v>190</v>
      </c>
      <c r="L1201" s="18">
        <v>44405</v>
      </c>
      <c r="M1201">
        <v>20</v>
      </c>
      <c r="N1201">
        <v>20</v>
      </c>
      <c r="O1201" t="s">
        <v>258</v>
      </c>
      <c r="P1201">
        <v>17</v>
      </c>
      <c r="Q1201">
        <v>17</v>
      </c>
      <c r="R1201">
        <v>0</v>
      </c>
      <c r="S1201">
        <v>0</v>
      </c>
      <c r="T1201">
        <v>0</v>
      </c>
      <c r="U1201">
        <v>0</v>
      </c>
      <c r="V1201">
        <v>0</v>
      </c>
      <c r="W1201">
        <v>4155.12</v>
      </c>
      <c r="X1201">
        <v>4265.12</v>
      </c>
      <c r="Y1201">
        <v>4264.8</v>
      </c>
      <c r="Z1201">
        <v>4261.76</v>
      </c>
      <c r="AA1201">
        <v>4260.16</v>
      </c>
      <c r="AB1201">
        <v>4258.6400000000003</v>
      </c>
      <c r="AC1201">
        <v>4225.28</v>
      </c>
      <c r="AD1201">
        <v>4139.6000000000004</v>
      </c>
      <c r="AE1201">
        <v>4054.72</v>
      </c>
      <c r="AF1201">
        <v>3991.2</v>
      </c>
      <c r="AG1201">
        <v>3894</v>
      </c>
      <c r="AH1201">
        <v>3852.64</v>
      </c>
      <c r="AI1201">
        <v>3847.2</v>
      </c>
      <c r="AJ1201">
        <v>3844.88</v>
      </c>
      <c r="AK1201">
        <v>3845.84</v>
      </c>
      <c r="AL1201">
        <v>3840.88</v>
      </c>
      <c r="AM1201">
        <v>3878.64</v>
      </c>
      <c r="AN1201">
        <v>4003.6</v>
      </c>
      <c r="AO1201">
        <v>1611.2</v>
      </c>
      <c r="AP1201">
        <v>100.24</v>
      </c>
      <c r="AQ1201">
        <v>1772.16</v>
      </c>
      <c r="AR1201">
        <v>3385.36</v>
      </c>
      <c r="AS1201">
        <v>3827.12</v>
      </c>
      <c r="AT1201">
        <v>3771.36</v>
      </c>
      <c r="AU1201">
        <v>86</v>
      </c>
      <c r="AV1201">
        <v>82</v>
      </c>
      <c r="AW1201">
        <v>80.5</v>
      </c>
      <c r="AX1201">
        <v>78.5</v>
      </c>
      <c r="AY1201">
        <v>77</v>
      </c>
      <c r="AZ1201">
        <v>76</v>
      </c>
      <c r="BA1201">
        <v>75</v>
      </c>
      <c r="BB1201">
        <v>74.5</v>
      </c>
      <c r="BC1201">
        <v>77</v>
      </c>
      <c r="BD1201">
        <v>80</v>
      </c>
      <c r="BE1201">
        <v>82.5</v>
      </c>
      <c r="BF1201">
        <v>86.5</v>
      </c>
      <c r="BG1201">
        <v>91</v>
      </c>
      <c r="BH1201">
        <v>93.5</v>
      </c>
      <c r="BI1201">
        <v>96.5</v>
      </c>
      <c r="BJ1201">
        <v>99</v>
      </c>
      <c r="BK1201">
        <v>101</v>
      </c>
      <c r="BL1201">
        <v>102.5</v>
      </c>
      <c r="BM1201">
        <v>102.5</v>
      </c>
      <c r="BN1201">
        <v>101</v>
      </c>
      <c r="BO1201">
        <v>98</v>
      </c>
      <c r="BP1201">
        <v>94.5</v>
      </c>
      <c r="BQ1201">
        <v>93.5</v>
      </c>
      <c r="BR1201">
        <v>91.5</v>
      </c>
      <c r="BS1201">
        <v>-98.505939999999995</v>
      </c>
      <c r="BT1201">
        <v>21.126709999999999</v>
      </c>
      <c r="BU1201">
        <v>32.627009999999999</v>
      </c>
      <c r="BV1201">
        <v>25.534870000000002</v>
      </c>
      <c r="BW1201">
        <v>13.07465</v>
      </c>
      <c r="BX1201">
        <v>16.117450000000002</v>
      </c>
      <c r="BY1201">
        <v>23.572620000000001</v>
      </c>
      <c r="BZ1201">
        <v>2.4564149999999998</v>
      </c>
      <c r="CA1201">
        <v>-22.964379999999998</v>
      </c>
      <c r="CB1201">
        <v>-34.722239999999999</v>
      </c>
      <c r="CC1201">
        <v>52.588769999999997</v>
      </c>
      <c r="CD1201">
        <v>42.726030000000002</v>
      </c>
      <c r="CE1201">
        <v>30.212050000000001</v>
      </c>
      <c r="CF1201">
        <v>31.68891</v>
      </c>
      <c r="CG1201">
        <v>-6.041728</v>
      </c>
      <c r="CH1201">
        <v>-4.9645130000000002</v>
      </c>
      <c r="CI1201">
        <v>6.5244280000000003</v>
      </c>
      <c r="CJ1201">
        <v>115.8546</v>
      </c>
      <c r="CK1201">
        <v>2449.3240000000001</v>
      </c>
      <c r="CL1201">
        <v>4374.7820000000002</v>
      </c>
      <c r="CM1201">
        <v>2290.2339999999999</v>
      </c>
      <c r="CN1201">
        <v>547.71299999999997</v>
      </c>
      <c r="CO1201">
        <v>94.314019999999999</v>
      </c>
      <c r="CP1201">
        <v>92.762110000000007</v>
      </c>
      <c r="CQ1201">
        <v>15413.07</v>
      </c>
      <c r="CR1201">
        <v>3592.1410000000001</v>
      </c>
      <c r="CS1201">
        <v>3389.2629999999999</v>
      </c>
      <c r="CT1201">
        <v>3268.4789999999998</v>
      </c>
      <c r="CU1201">
        <v>3191.92</v>
      </c>
      <c r="CV1201">
        <v>3286.0369999999998</v>
      </c>
      <c r="CW1201">
        <v>1543.1510000000001</v>
      </c>
      <c r="CX1201">
        <v>1915.097</v>
      </c>
      <c r="CY1201">
        <v>3635.4989999999998</v>
      </c>
      <c r="CZ1201">
        <v>3302.5239999999999</v>
      </c>
      <c r="DA1201">
        <v>7646.8040000000001</v>
      </c>
      <c r="DB1201">
        <v>5480.1139999999996</v>
      </c>
      <c r="DC1201">
        <v>5198.9380000000001</v>
      </c>
      <c r="DD1201">
        <v>5189.72</v>
      </c>
      <c r="DE1201">
        <v>6227.67</v>
      </c>
      <c r="DF1201">
        <v>6917.625</v>
      </c>
      <c r="DG1201">
        <v>7791.7979999999998</v>
      </c>
      <c r="DH1201">
        <v>16164.07</v>
      </c>
      <c r="DI1201">
        <v>19901.57</v>
      </c>
      <c r="DJ1201">
        <v>17915.02</v>
      </c>
      <c r="DK1201">
        <v>25795.16</v>
      </c>
      <c r="DL1201">
        <v>17430.53</v>
      </c>
      <c r="DM1201">
        <v>13101.82</v>
      </c>
      <c r="DN1201">
        <v>12972.84</v>
      </c>
      <c r="DO1201">
        <v>20</v>
      </c>
      <c r="DP1201">
        <v>20</v>
      </c>
    </row>
    <row r="1202" spans="1:120" x14ac:dyDescent="0.25">
      <c r="A1202" t="str">
        <f t="shared" si="18"/>
        <v>AutoDR-No_All Elect_44405</v>
      </c>
      <c r="B1202" t="s">
        <v>62</v>
      </c>
      <c r="C1202" t="s">
        <v>321</v>
      </c>
      <c r="D1202" t="s">
        <v>61</v>
      </c>
      <c r="E1202" t="s">
        <v>61</v>
      </c>
      <c r="F1202" t="s">
        <v>61</v>
      </c>
      <c r="G1202" t="s">
        <v>61</v>
      </c>
      <c r="H1202" t="s">
        <v>97</v>
      </c>
      <c r="I1202" t="s">
        <v>61</v>
      </c>
      <c r="J1202" t="s">
        <v>61</v>
      </c>
      <c r="K1202" t="s">
        <v>190</v>
      </c>
      <c r="L1202" s="18">
        <v>44405</v>
      </c>
      <c r="M1202">
        <v>20</v>
      </c>
      <c r="N1202">
        <v>20</v>
      </c>
      <c r="O1202" t="s">
        <v>258</v>
      </c>
      <c r="P1202">
        <v>439</v>
      </c>
      <c r="Q1202">
        <v>428</v>
      </c>
      <c r="R1202">
        <v>0</v>
      </c>
      <c r="S1202">
        <v>0</v>
      </c>
      <c r="T1202">
        <v>0</v>
      </c>
      <c r="U1202">
        <v>0</v>
      </c>
      <c r="V1202">
        <v>0</v>
      </c>
      <c r="W1202">
        <v>16177.743</v>
      </c>
      <c r="X1202">
        <v>16393.948</v>
      </c>
      <c r="Y1202">
        <v>16071.754999999999</v>
      </c>
      <c r="Z1202">
        <v>15869.708000000001</v>
      </c>
      <c r="AA1202">
        <v>16373.75</v>
      </c>
      <c r="AB1202">
        <v>17745.080000000002</v>
      </c>
      <c r="AC1202">
        <v>19225.931</v>
      </c>
      <c r="AD1202">
        <v>22438.829000000002</v>
      </c>
      <c r="AE1202">
        <v>26151.525000000001</v>
      </c>
      <c r="AF1202">
        <v>28311.626</v>
      </c>
      <c r="AG1202">
        <v>30086.25</v>
      </c>
      <c r="AH1202">
        <v>32907.317000000003</v>
      </c>
      <c r="AI1202">
        <v>33772.375999999997</v>
      </c>
      <c r="AJ1202">
        <v>34754.233999999997</v>
      </c>
      <c r="AK1202">
        <v>35617.949000000001</v>
      </c>
      <c r="AL1202">
        <v>35984.347999999998</v>
      </c>
      <c r="AM1202">
        <v>36435.406000000003</v>
      </c>
      <c r="AN1202">
        <v>37147.135000000002</v>
      </c>
      <c r="AO1202">
        <v>34371.345999999998</v>
      </c>
      <c r="AP1202">
        <v>25124.815999999999</v>
      </c>
      <c r="AQ1202">
        <v>26277.65</v>
      </c>
      <c r="AR1202">
        <v>21724.383999999998</v>
      </c>
      <c r="AS1202">
        <v>18422.968000000001</v>
      </c>
      <c r="AT1202">
        <v>16655.350999999999</v>
      </c>
      <c r="AU1202">
        <v>72.247664</v>
      </c>
      <c r="AV1202">
        <v>70.064251999999996</v>
      </c>
      <c r="AW1202">
        <v>68.908878999999999</v>
      </c>
      <c r="AX1202">
        <v>67.804907</v>
      </c>
      <c r="AY1202">
        <v>66.768692000000001</v>
      </c>
      <c r="AZ1202">
        <v>65.957943999999998</v>
      </c>
      <c r="BA1202">
        <v>65.342290000000006</v>
      </c>
      <c r="BB1202">
        <v>65.956776000000005</v>
      </c>
      <c r="BC1202">
        <v>68.598130999999995</v>
      </c>
      <c r="BD1202">
        <v>72.209112000000005</v>
      </c>
      <c r="BE1202">
        <v>75.988318000000007</v>
      </c>
      <c r="BF1202">
        <v>80.072429999999997</v>
      </c>
      <c r="BG1202">
        <v>83.925234000000003</v>
      </c>
      <c r="BH1202">
        <v>86.574765999999997</v>
      </c>
      <c r="BI1202">
        <v>88.814251999999996</v>
      </c>
      <c r="BJ1202">
        <v>90.474299000000002</v>
      </c>
      <c r="BK1202">
        <v>91.427570000000003</v>
      </c>
      <c r="BL1202">
        <v>90.927570000000003</v>
      </c>
      <c r="BM1202">
        <v>89.038550999999998</v>
      </c>
      <c r="BN1202">
        <v>85.984813000000003</v>
      </c>
      <c r="BO1202">
        <v>82.089952999999994</v>
      </c>
      <c r="BP1202">
        <v>78.573598000000004</v>
      </c>
      <c r="BQ1202">
        <v>76.521028000000001</v>
      </c>
      <c r="BR1202">
        <v>74.827102999999994</v>
      </c>
      <c r="BS1202">
        <v>-256.83760000000001</v>
      </c>
      <c r="BT1202">
        <v>90.022390000000001</v>
      </c>
      <c r="BU1202">
        <v>32.02122</v>
      </c>
      <c r="BV1202">
        <v>42.873269999999998</v>
      </c>
      <c r="BW1202">
        <v>135.77629999999999</v>
      </c>
      <c r="BX1202">
        <v>181.10249999999999</v>
      </c>
      <c r="BY1202">
        <v>23.77786</v>
      </c>
      <c r="BZ1202">
        <v>3.568956</v>
      </c>
      <c r="CA1202">
        <v>-195.39699999999999</v>
      </c>
      <c r="CB1202">
        <v>-240.3817</v>
      </c>
      <c r="CC1202">
        <v>-67.255260000000007</v>
      </c>
      <c r="CD1202">
        <v>-404.08460000000002</v>
      </c>
      <c r="CE1202">
        <v>-355.25439999999998</v>
      </c>
      <c r="CF1202">
        <v>-440.23419999999999</v>
      </c>
      <c r="CG1202">
        <v>-566.57280000000003</v>
      </c>
      <c r="CH1202">
        <v>-483.19040000000001</v>
      </c>
      <c r="CI1202">
        <v>-606.37570000000005</v>
      </c>
      <c r="CJ1202">
        <v>-578.48099999999999</v>
      </c>
      <c r="CK1202">
        <v>2290.7350000000001</v>
      </c>
      <c r="CL1202">
        <v>8186.152</v>
      </c>
      <c r="CM1202">
        <v>2580.7750000000001</v>
      </c>
      <c r="CN1202">
        <v>287.65179999999998</v>
      </c>
      <c r="CO1202">
        <v>-288.72190000000001</v>
      </c>
      <c r="CP1202">
        <v>-196.75829999999999</v>
      </c>
      <c r="CQ1202">
        <v>39627.5</v>
      </c>
      <c r="CR1202">
        <v>15063.97</v>
      </c>
      <c r="CS1202">
        <v>16511.349999999999</v>
      </c>
      <c r="CT1202">
        <v>16429.22</v>
      </c>
      <c r="CU1202">
        <v>11687.56</v>
      </c>
      <c r="CV1202">
        <v>12689.3</v>
      </c>
      <c r="CW1202">
        <v>8336.6440000000002</v>
      </c>
      <c r="CX1202">
        <v>7538.0839999999998</v>
      </c>
      <c r="CY1202">
        <v>14610.05</v>
      </c>
      <c r="CZ1202">
        <v>15785.94</v>
      </c>
      <c r="DA1202">
        <v>31199.14</v>
      </c>
      <c r="DB1202">
        <v>31832.65</v>
      </c>
      <c r="DC1202">
        <v>33885.1</v>
      </c>
      <c r="DD1202">
        <v>38391.94</v>
      </c>
      <c r="DE1202">
        <v>47645.5</v>
      </c>
      <c r="DF1202">
        <v>53616.08</v>
      </c>
      <c r="DG1202">
        <v>57063.22</v>
      </c>
      <c r="DH1202">
        <v>56604.54</v>
      </c>
      <c r="DI1202">
        <v>63218.34</v>
      </c>
      <c r="DJ1202">
        <v>63870.13</v>
      </c>
      <c r="DK1202">
        <v>72885.88</v>
      </c>
      <c r="DL1202">
        <v>54064.46</v>
      </c>
      <c r="DM1202">
        <v>34683.160000000003</v>
      </c>
      <c r="DN1202">
        <v>31178.97</v>
      </c>
      <c r="DO1202">
        <v>20</v>
      </c>
      <c r="DP1202">
        <v>20</v>
      </c>
    </row>
    <row r="1203" spans="1:120" hidden="1" x14ac:dyDescent="0.25">
      <c r="A1203" t="str">
        <f t="shared" si="18"/>
        <v>sublap_id-SLAP_PGP2_All Elect_44405</v>
      </c>
      <c r="B1203" t="s">
        <v>62</v>
      </c>
      <c r="C1203" t="s">
        <v>301</v>
      </c>
      <c r="D1203" t="s">
        <v>61</v>
      </c>
      <c r="E1203" t="s">
        <v>302</v>
      </c>
      <c r="F1203" t="s">
        <v>61</v>
      </c>
      <c r="G1203" t="s">
        <v>61</v>
      </c>
      <c r="H1203" t="s">
        <v>61</v>
      </c>
      <c r="I1203" t="s">
        <v>61</v>
      </c>
      <c r="J1203" t="s">
        <v>61</v>
      </c>
      <c r="K1203" t="s">
        <v>190</v>
      </c>
      <c r="L1203" s="18">
        <v>44405</v>
      </c>
      <c r="M1203">
        <v>20</v>
      </c>
      <c r="N1203">
        <v>20</v>
      </c>
      <c r="O1203" t="s">
        <v>258</v>
      </c>
      <c r="P1203">
        <v>23</v>
      </c>
      <c r="Q1203">
        <v>23</v>
      </c>
      <c r="R1203">
        <v>0</v>
      </c>
      <c r="S1203">
        <v>0</v>
      </c>
      <c r="T1203">
        <v>0</v>
      </c>
      <c r="U1203">
        <v>0</v>
      </c>
      <c r="V1203">
        <v>0</v>
      </c>
      <c r="W1203">
        <v>448.43400000000003</v>
      </c>
      <c r="X1203">
        <v>508.93599999999998</v>
      </c>
      <c r="Y1203">
        <v>503.26100000000002</v>
      </c>
      <c r="Z1203">
        <v>492.62200000000001</v>
      </c>
      <c r="AA1203">
        <v>635.48800000000006</v>
      </c>
      <c r="AB1203">
        <v>666.404</v>
      </c>
      <c r="AC1203">
        <v>681.78099999999995</v>
      </c>
      <c r="AD1203">
        <v>855.91899999999998</v>
      </c>
      <c r="AE1203">
        <v>1051.098</v>
      </c>
      <c r="AF1203">
        <v>1041.4469999999999</v>
      </c>
      <c r="AG1203">
        <v>1100.5840000000001</v>
      </c>
      <c r="AH1203">
        <v>1362.2550000000001</v>
      </c>
      <c r="AI1203">
        <v>1413.4359999999999</v>
      </c>
      <c r="AJ1203">
        <v>1457.838</v>
      </c>
      <c r="AK1203">
        <v>1515.3409999999999</v>
      </c>
      <c r="AL1203">
        <v>1554.3920000000001</v>
      </c>
      <c r="AM1203">
        <v>1578.4169999999999</v>
      </c>
      <c r="AN1203">
        <v>1598.53</v>
      </c>
      <c r="AO1203">
        <v>1569.1220000000001</v>
      </c>
      <c r="AP1203">
        <v>1167.605</v>
      </c>
      <c r="AQ1203">
        <v>1064.3340000000001</v>
      </c>
      <c r="AR1203">
        <v>789.71299999999997</v>
      </c>
      <c r="AS1203">
        <v>592.322</v>
      </c>
      <c r="AT1203">
        <v>523.327</v>
      </c>
      <c r="AU1203">
        <v>64.956522000000007</v>
      </c>
      <c r="AV1203">
        <v>64.195651999999995</v>
      </c>
      <c r="AW1203">
        <v>63.826087000000001</v>
      </c>
      <c r="AX1203">
        <v>62.565216999999997</v>
      </c>
      <c r="AY1203">
        <v>61.565216999999997</v>
      </c>
      <c r="AZ1203">
        <v>60.956522</v>
      </c>
      <c r="BA1203">
        <v>60.326087000000001</v>
      </c>
      <c r="BB1203">
        <v>62.021738999999997</v>
      </c>
      <c r="BC1203">
        <v>63.804347999999997</v>
      </c>
      <c r="BD1203">
        <v>66.152174000000002</v>
      </c>
      <c r="BE1203">
        <v>68.913043000000002</v>
      </c>
      <c r="BF1203">
        <v>73.391304000000005</v>
      </c>
      <c r="BG1203">
        <v>76.869564999999994</v>
      </c>
      <c r="BH1203">
        <v>78.586956999999998</v>
      </c>
      <c r="BI1203">
        <v>79.369564999999994</v>
      </c>
      <c r="BJ1203">
        <v>80.891304000000005</v>
      </c>
      <c r="BK1203">
        <v>83.130435000000006</v>
      </c>
      <c r="BL1203">
        <v>80.108695999999995</v>
      </c>
      <c r="BM1203">
        <v>75.978261000000003</v>
      </c>
      <c r="BN1203">
        <v>73.826087000000001</v>
      </c>
      <c r="BO1203">
        <v>72.891304000000005</v>
      </c>
      <c r="BP1203">
        <v>68.913043000000002</v>
      </c>
      <c r="BQ1203">
        <v>67.086956999999998</v>
      </c>
      <c r="BR1203">
        <v>65.978261000000003</v>
      </c>
      <c r="BS1203">
        <v>22.528549999999999</v>
      </c>
      <c r="BT1203">
        <v>6.1806369999999999</v>
      </c>
      <c r="BU1203">
        <v>5.8175350000000003</v>
      </c>
      <c r="BV1203">
        <v>11.270300000000001</v>
      </c>
      <c r="BW1203">
        <v>30.088640000000002</v>
      </c>
      <c r="BX1203">
        <v>41.28454</v>
      </c>
      <c r="BY1203">
        <v>16.14639</v>
      </c>
      <c r="BZ1203">
        <v>-7.018065</v>
      </c>
      <c r="CA1203">
        <v>-39.974519999999998</v>
      </c>
      <c r="CB1203">
        <v>-32.621420000000001</v>
      </c>
      <c r="CC1203">
        <v>-2.1937630000000001</v>
      </c>
      <c r="CD1203">
        <v>-29.093800000000002</v>
      </c>
      <c r="CE1203">
        <v>-10.85383</v>
      </c>
      <c r="CF1203">
        <v>-25.054500000000001</v>
      </c>
      <c r="CG1203">
        <v>-34.184899999999999</v>
      </c>
      <c r="CH1203">
        <v>-21.68113</v>
      </c>
      <c r="CI1203">
        <v>-19.42952</v>
      </c>
      <c r="CJ1203">
        <v>-36.63702</v>
      </c>
      <c r="CK1203">
        <v>-11.397270000000001</v>
      </c>
      <c r="CL1203">
        <v>105.2809</v>
      </c>
      <c r="CM1203">
        <v>-36.124650000000003</v>
      </c>
      <c r="CN1203">
        <v>-36.649459999999998</v>
      </c>
      <c r="CO1203">
        <v>-13.233890000000001</v>
      </c>
      <c r="CP1203">
        <v>-7.425592</v>
      </c>
      <c r="CQ1203">
        <v>198.73740000000001</v>
      </c>
      <c r="CR1203">
        <v>322.94889999999998</v>
      </c>
      <c r="CS1203">
        <v>325.94229999999999</v>
      </c>
      <c r="CT1203">
        <v>302.54829999999998</v>
      </c>
      <c r="CU1203">
        <v>1118.702</v>
      </c>
      <c r="CV1203">
        <v>742.39359999999999</v>
      </c>
      <c r="CW1203">
        <v>185.40180000000001</v>
      </c>
      <c r="CX1203">
        <v>145.88910000000001</v>
      </c>
      <c r="CY1203">
        <v>889.8066</v>
      </c>
      <c r="CZ1203">
        <v>783.91229999999996</v>
      </c>
      <c r="DA1203">
        <v>1214.8789999999999</v>
      </c>
      <c r="DB1203">
        <v>1828.9670000000001</v>
      </c>
      <c r="DC1203">
        <v>2541.8490000000002</v>
      </c>
      <c r="DD1203">
        <v>2782.6909999999998</v>
      </c>
      <c r="DE1203">
        <v>2910.7069999999999</v>
      </c>
      <c r="DF1203">
        <v>3112.93</v>
      </c>
      <c r="DG1203">
        <v>2073.2620000000002</v>
      </c>
      <c r="DH1203">
        <v>2146.614</v>
      </c>
      <c r="DI1203">
        <v>3093.7089999999998</v>
      </c>
      <c r="DJ1203">
        <v>2819.8670000000002</v>
      </c>
      <c r="DK1203">
        <v>3083.2429999999999</v>
      </c>
      <c r="DL1203">
        <v>1742.1320000000001</v>
      </c>
      <c r="DM1203">
        <v>398.14780000000002</v>
      </c>
      <c r="DN1203">
        <v>281.7722</v>
      </c>
      <c r="DO1203">
        <v>20</v>
      </c>
      <c r="DP1203">
        <v>20</v>
      </c>
    </row>
    <row r="1204" spans="1:120" hidden="1" x14ac:dyDescent="0.25">
      <c r="A1204" t="str">
        <f t="shared" si="18"/>
        <v>sublap_id-SLAP_PGZP_All Elect_44405</v>
      </c>
      <c r="B1204" t="s">
        <v>62</v>
      </c>
      <c r="C1204" t="s">
        <v>283</v>
      </c>
      <c r="D1204" t="s">
        <v>61</v>
      </c>
      <c r="E1204" t="s">
        <v>284</v>
      </c>
      <c r="F1204" t="s">
        <v>61</v>
      </c>
      <c r="G1204" t="s">
        <v>61</v>
      </c>
      <c r="H1204" t="s">
        <v>61</v>
      </c>
      <c r="I1204" t="s">
        <v>61</v>
      </c>
      <c r="J1204" t="s">
        <v>61</v>
      </c>
      <c r="K1204" t="s">
        <v>190</v>
      </c>
      <c r="L1204" s="18">
        <v>44405</v>
      </c>
      <c r="M1204">
        <v>20</v>
      </c>
      <c r="N1204">
        <v>20</v>
      </c>
      <c r="O1204" t="s">
        <v>258</v>
      </c>
      <c r="P1204">
        <v>45</v>
      </c>
      <c r="Q1204">
        <v>39</v>
      </c>
      <c r="R1204">
        <v>0</v>
      </c>
      <c r="S1204">
        <v>0</v>
      </c>
      <c r="T1204">
        <v>0</v>
      </c>
      <c r="U1204">
        <v>0</v>
      </c>
      <c r="V1204">
        <v>0</v>
      </c>
      <c r="W1204">
        <v>3642.1304</v>
      </c>
      <c r="X1204">
        <v>3634.0212000000001</v>
      </c>
      <c r="Y1204">
        <v>3625.9085</v>
      </c>
      <c r="Z1204">
        <v>3617.9562000000001</v>
      </c>
      <c r="AA1204">
        <v>3639.4834999999998</v>
      </c>
      <c r="AB1204">
        <v>3693.9854</v>
      </c>
      <c r="AC1204">
        <v>3738.7026999999998</v>
      </c>
      <c r="AD1204">
        <v>3710.6388000000002</v>
      </c>
      <c r="AE1204">
        <v>3725.5430999999999</v>
      </c>
      <c r="AF1204">
        <v>3749.2995999999998</v>
      </c>
      <c r="AG1204">
        <v>3761.9549999999999</v>
      </c>
      <c r="AH1204">
        <v>3798.03</v>
      </c>
      <c r="AI1204">
        <v>3808.3915000000002</v>
      </c>
      <c r="AJ1204">
        <v>3841.7723000000001</v>
      </c>
      <c r="AK1204">
        <v>3890.9342000000001</v>
      </c>
      <c r="AL1204">
        <v>3967.9014999999999</v>
      </c>
      <c r="AM1204">
        <v>4028.6053999999999</v>
      </c>
      <c r="AN1204">
        <v>4165.2312000000002</v>
      </c>
      <c r="AO1204">
        <v>2634.6541999999999</v>
      </c>
      <c r="AP1204">
        <v>795.46268999999995</v>
      </c>
      <c r="AQ1204">
        <v>1439.7554</v>
      </c>
      <c r="AR1204">
        <v>2974.9823000000001</v>
      </c>
      <c r="AS1204">
        <v>3343.5796</v>
      </c>
      <c r="AT1204">
        <v>3183.5562</v>
      </c>
      <c r="AU1204">
        <v>72.115385000000003</v>
      </c>
      <c r="AV1204">
        <v>70.538461999999996</v>
      </c>
      <c r="AW1204">
        <v>69.692307999999997</v>
      </c>
      <c r="AX1204">
        <v>68.692307999999997</v>
      </c>
      <c r="AY1204">
        <v>67.769231000000005</v>
      </c>
      <c r="AZ1204">
        <v>67.192307999999997</v>
      </c>
      <c r="BA1204">
        <v>66.538461999999996</v>
      </c>
      <c r="BB1204">
        <v>67.076922999999994</v>
      </c>
      <c r="BC1204">
        <v>69.307692000000003</v>
      </c>
      <c r="BD1204">
        <v>71.269231000000005</v>
      </c>
      <c r="BE1204">
        <v>74.692307999999997</v>
      </c>
      <c r="BF1204">
        <v>79.192307999999997</v>
      </c>
      <c r="BG1204">
        <v>83.730768999999995</v>
      </c>
      <c r="BH1204">
        <v>86.307692000000003</v>
      </c>
      <c r="BI1204">
        <v>87.384614999999997</v>
      </c>
      <c r="BJ1204">
        <v>88</v>
      </c>
      <c r="BK1204">
        <v>88.076922999999994</v>
      </c>
      <c r="BL1204">
        <v>87.192307999999997</v>
      </c>
      <c r="BM1204">
        <v>85.153846000000001</v>
      </c>
      <c r="BN1204">
        <v>82.269231000000005</v>
      </c>
      <c r="BO1204">
        <v>79.576922999999994</v>
      </c>
      <c r="BP1204">
        <v>77.461538000000004</v>
      </c>
      <c r="BQ1204">
        <v>75.923077000000006</v>
      </c>
      <c r="BR1204">
        <v>74.538461999999996</v>
      </c>
      <c r="BS1204">
        <v>-90.927710000000005</v>
      </c>
      <c r="BT1204">
        <v>60.401719999999997</v>
      </c>
      <c r="BU1204">
        <v>77.540580000000006</v>
      </c>
      <c r="BV1204">
        <v>66.350149999999999</v>
      </c>
      <c r="BW1204">
        <v>57.453569999999999</v>
      </c>
      <c r="BX1204">
        <v>58.269820000000003</v>
      </c>
      <c r="BY1204">
        <v>59.691279999999999</v>
      </c>
      <c r="BZ1204">
        <v>-31.488250000000001</v>
      </c>
      <c r="CA1204">
        <v>-72.283810000000003</v>
      </c>
      <c r="CB1204">
        <v>-78.129289999999997</v>
      </c>
      <c r="CC1204">
        <v>-42.539279999999998</v>
      </c>
      <c r="CD1204">
        <v>-62.034170000000003</v>
      </c>
      <c r="CE1204">
        <v>-15.353249999999999</v>
      </c>
      <c r="CF1204">
        <v>-11.63162</v>
      </c>
      <c r="CG1204">
        <v>-43.14517</v>
      </c>
      <c r="CH1204">
        <v>-44.731740000000002</v>
      </c>
      <c r="CI1204">
        <v>-55.835439999999998</v>
      </c>
      <c r="CJ1204">
        <v>7.0196459999999998</v>
      </c>
      <c r="CK1204">
        <v>1423.692</v>
      </c>
      <c r="CL1204">
        <v>3321.5039999999999</v>
      </c>
      <c r="CM1204">
        <v>2151.1109999999999</v>
      </c>
      <c r="CN1204">
        <v>577.67610000000002</v>
      </c>
      <c r="CO1204">
        <v>86.438999999999993</v>
      </c>
      <c r="CP1204">
        <v>95.294889999999995</v>
      </c>
      <c r="CQ1204">
        <v>8930.8160000000007</v>
      </c>
      <c r="CR1204">
        <v>2881.0160000000001</v>
      </c>
      <c r="CS1204">
        <v>2716.2420000000002</v>
      </c>
      <c r="CT1204">
        <v>2556.8359999999998</v>
      </c>
      <c r="CU1204">
        <v>2456.8440000000001</v>
      </c>
      <c r="CV1204">
        <v>2590.0720000000001</v>
      </c>
      <c r="CW1204">
        <v>1386.5830000000001</v>
      </c>
      <c r="CX1204">
        <v>1711.816</v>
      </c>
      <c r="CY1204">
        <v>2618.886</v>
      </c>
      <c r="CZ1204">
        <v>2884.6889999999999</v>
      </c>
      <c r="DA1204">
        <v>3078.3159999999998</v>
      </c>
      <c r="DB1204">
        <v>3551.797</v>
      </c>
      <c r="DC1204">
        <v>3718.5929999999998</v>
      </c>
      <c r="DD1204">
        <v>3701.605</v>
      </c>
      <c r="DE1204">
        <v>4747.6369999999997</v>
      </c>
      <c r="DF1204">
        <v>5517.8869999999997</v>
      </c>
      <c r="DG1204">
        <v>5827.9129999999996</v>
      </c>
      <c r="DH1204">
        <v>8710.3960000000006</v>
      </c>
      <c r="DI1204">
        <v>10496.93</v>
      </c>
      <c r="DJ1204">
        <v>7228.9009999999998</v>
      </c>
      <c r="DK1204">
        <v>27903.97</v>
      </c>
      <c r="DL1204">
        <v>17364.84</v>
      </c>
      <c r="DM1204">
        <v>11655.51</v>
      </c>
      <c r="DN1204">
        <v>11901.88</v>
      </c>
      <c r="DO1204">
        <v>20</v>
      </c>
      <c r="DP1204">
        <v>20</v>
      </c>
    </row>
    <row r="1205" spans="1:120" hidden="1" x14ac:dyDescent="0.25">
      <c r="A1205" t="str">
        <f t="shared" si="18"/>
        <v>LCA-Greater Bay Area_All Elect_44405</v>
      </c>
      <c r="B1205" t="s">
        <v>62</v>
      </c>
      <c r="C1205" t="s">
        <v>209</v>
      </c>
      <c r="D1205" t="s">
        <v>36</v>
      </c>
      <c r="E1205" t="s">
        <v>61</v>
      </c>
      <c r="F1205" t="s">
        <v>61</v>
      </c>
      <c r="G1205" t="s">
        <v>61</v>
      </c>
      <c r="H1205" t="s">
        <v>61</v>
      </c>
      <c r="I1205" t="s">
        <v>61</v>
      </c>
      <c r="J1205" t="s">
        <v>61</v>
      </c>
      <c r="K1205" t="s">
        <v>190</v>
      </c>
      <c r="L1205" s="18">
        <v>44405</v>
      </c>
      <c r="M1205">
        <v>20</v>
      </c>
      <c r="N1205">
        <v>20</v>
      </c>
      <c r="O1205" t="s">
        <v>258</v>
      </c>
      <c r="P1205">
        <v>178</v>
      </c>
      <c r="Q1205">
        <v>176</v>
      </c>
      <c r="R1205">
        <v>0</v>
      </c>
      <c r="S1205">
        <v>0</v>
      </c>
      <c r="T1205">
        <v>0</v>
      </c>
      <c r="U1205">
        <v>0</v>
      </c>
      <c r="V1205">
        <v>0</v>
      </c>
      <c r="W1205">
        <v>6931.1390000000001</v>
      </c>
      <c r="X1205">
        <v>7149.1059999999998</v>
      </c>
      <c r="Y1205">
        <v>7182.3035</v>
      </c>
      <c r="Z1205">
        <v>7066.9296999999997</v>
      </c>
      <c r="AA1205">
        <v>7386.7142999999996</v>
      </c>
      <c r="AB1205">
        <v>8057.1943000000001</v>
      </c>
      <c r="AC1205">
        <v>8696.5687999999991</v>
      </c>
      <c r="AD1205">
        <v>10157.646000000001</v>
      </c>
      <c r="AE1205">
        <v>11775.777</v>
      </c>
      <c r="AF1205">
        <v>13434.796</v>
      </c>
      <c r="AG1205">
        <v>14572.870999999999</v>
      </c>
      <c r="AH1205">
        <v>16528.394</v>
      </c>
      <c r="AI1205">
        <v>17000.120999999999</v>
      </c>
      <c r="AJ1205">
        <v>17502.655999999999</v>
      </c>
      <c r="AK1205">
        <v>18032.095000000001</v>
      </c>
      <c r="AL1205">
        <v>18223.405999999999</v>
      </c>
      <c r="AM1205">
        <v>18590.618999999999</v>
      </c>
      <c r="AN1205">
        <v>18761.661</v>
      </c>
      <c r="AO1205">
        <v>18557.008999999998</v>
      </c>
      <c r="AP1205">
        <v>15291.43</v>
      </c>
      <c r="AQ1205">
        <v>13786.352999999999</v>
      </c>
      <c r="AR1205">
        <v>10453.434999999999</v>
      </c>
      <c r="AS1205">
        <v>8738.7209000000003</v>
      </c>
      <c r="AT1205">
        <v>7660.4070000000002</v>
      </c>
      <c r="AU1205">
        <v>64.426136</v>
      </c>
      <c r="AV1205">
        <v>63.633522999999997</v>
      </c>
      <c r="AW1205">
        <v>62.457386</v>
      </c>
      <c r="AX1205">
        <v>61.360795000000003</v>
      </c>
      <c r="AY1205">
        <v>60.664772999999997</v>
      </c>
      <c r="AZ1205">
        <v>60.119318</v>
      </c>
      <c r="BA1205">
        <v>59.755682</v>
      </c>
      <c r="BB1205">
        <v>60.769886</v>
      </c>
      <c r="BC1205">
        <v>62.65625</v>
      </c>
      <c r="BD1205">
        <v>65.684658999999996</v>
      </c>
      <c r="BE1205">
        <v>69.59375</v>
      </c>
      <c r="BF1205">
        <v>73.440341000000004</v>
      </c>
      <c r="BG1205">
        <v>77.25</v>
      </c>
      <c r="BH1205">
        <v>79.497158999999996</v>
      </c>
      <c r="BI1205">
        <v>80.71875</v>
      </c>
      <c r="BJ1205">
        <v>81.764205000000004</v>
      </c>
      <c r="BK1205">
        <v>82.207386</v>
      </c>
      <c r="BL1205">
        <v>80.392044999999996</v>
      </c>
      <c r="BM1205">
        <v>77.335227000000003</v>
      </c>
      <c r="BN1205">
        <v>74.025568000000007</v>
      </c>
      <c r="BO1205">
        <v>71.224431999999993</v>
      </c>
      <c r="BP1205">
        <v>68.426136</v>
      </c>
      <c r="BQ1205">
        <v>66.491477000000003</v>
      </c>
      <c r="BR1205">
        <v>65.139205000000004</v>
      </c>
      <c r="BS1205">
        <v>52.500810000000001</v>
      </c>
      <c r="BT1205">
        <v>35.126510000000003</v>
      </c>
      <c r="BU1205">
        <v>-4.6130019999999998</v>
      </c>
      <c r="BV1205">
        <v>22.68826</v>
      </c>
      <c r="BW1205">
        <v>100.72450000000001</v>
      </c>
      <c r="BX1205">
        <v>141.0992</v>
      </c>
      <c r="BY1205">
        <v>114.6785</v>
      </c>
      <c r="BZ1205">
        <v>-43.993479999999998</v>
      </c>
      <c r="CA1205">
        <v>-159.45849999999999</v>
      </c>
      <c r="CB1205">
        <v>-171.9314</v>
      </c>
      <c r="CC1205">
        <v>-95.946520000000007</v>
      </c>
      <c r="CD1205">
        <v>-366.54140000000001</v>
      </c>
      <c r="CE1205">
        <v>-280.10090000000002</v>
      </c>
      <c r="CF1205">
        <v>-387.78129999999999</v>
      </c>
      <c r="CG1205">
        <v>-494.5763</v>
      </c>
      <c r="CH1205">
        <v>-436.41410000000002</v>
      </c>
      <c r="CI1205">
        <v>-507.01319999999998</v>
      </c>
      <c r="CJ1205">
        <v>-485.98180000000002</v>
      </c>
      <c r="CK1205">
        <v>-231.26910000000001</v>
      </c>
      <c r="CL1205">
        <v>943.5317</v>
      </c>
      <c r="CM1205">
        <v>-118.3082</v>
      </c>
      <c r="CN1205">
        <v>-99.265270000000001</v>
      </c>
      <c r="CO1205">
        <v>-103.2154</v>
      </c>
      <c r="CP1205">
        <v>-80.929910000000007</v>
      </c>
      <c r="CQ1205">
        <v>7156.59</v>
      </c>
      <c r="CR1205">
        <v>3640.0430000000001</v>
      </c>
      <c r="CS1205">
        <v>3336.1930000000002</v>
      </c>
      <c r="CT1205">
        <v>2680.944</v>
      </c>
      <c r="CU1205">
        <v>3519.4609999999998</v>
      </c>
      <c r="CV1205">
        <v>4784.7359999999999</v>
      </c>
      <c r="CW1205">
        <v>2938.875</v>
      </c>
      <c r="CX1205">
        <v>2179.0129999999999</v>
      </c>
      <c r="CY1205">
        <v>5852.4009999999998</v>
      </c>
      <c r="CZ1205">
        <v>8071.7929999999997</v>
      </c>
      <c r="DA1205">
        <v>15361.82</v>
      </c>
      <c r="DB1205">
        <v>18324.650000000001</v>
      </c>
      <c r="DC1205">
        <v>20076.080000000002</v>
      </c>
      <c r="DD1205">
        <v>23041.119999999999</v>
      </c>
      <c r="DE1205">
        <v>31259.38</v>
      </c>
      <c r="DF1205">
        <v>35993.96</v>
      </c>
      <c r="DG1205">
        <v>36630.97</v>
      </c>
      <c r="DH1205">
        <v>30465.040000000001</v>
      </c>
      <c r="DI1205">
        <v>30190.39</v>
      </c>
      <c r="DJ1205">
        <v>31522.29</v>
      </c>
      <c r="DK1205">
        <v>29200.58</v>
      </c>
      <c r="DL1205">
        <v>23319.71</v>
      </c>
      <c r="DM1205">
        <v>15574.99</v>
      </c>
      <c r="DN1205">
        <v>13464.62</v>
      </c>
      <c r="DO1205">
        <v>20</v>
      </c>
      <c r="DP1205">
        <v>20</v>
      </c>
    </row>
    <row r="1206" spans="1:120" hidden="1" x14ac:dyDescent="0.25">
      <c r="A1206" t="str">
        <f t="shared" si="18"/>
        <v>All_All Elect_44405</v>
      </c>
      <c r="B1206" t="s">
        <v>62</v>
      </c>
      <c r="C1206" t="s">
        <v>61</v>
      </c>
      <c r="D1206" t="s">
        <v>61</v>
      </c>
      <c r="E1206" t="s">
        <v>61</v>
      </c>
      <c r="F1206" t="s">
        <v>61</v>
      </c>
      <c r="G1206" t="s">
        <v>61</v>
      </c>
      <c r="H1206" t="s">
        <v>61</v>
      </c>
      <c r="I1206" t="s">
        <v>61</v>
      </c>
      <c r="J1206" t="s">
        <v>61</v>
      </c>
      <c r="K1206" t="s">
        <v>190</v>
      </c>
      <c r="L1206" s="18">
        <v>44405</v>
      </c>
      <c r="M1206">
        <v>20</v>
      </c>
      <c r="N1206">
        <v>20</v>
      </c>
      <c r="O1206" t="s">
        <v>258</v>
      </c>
      <c r="P1206">
        <v>478</v>
      </c>
      <c r="Q1206">
        <v>467</v>
      </c>
      <c r="R1206">
        <v>0</v>
      </c>
      <c r="S1206">
        <v>0</v>
      </c>
      <c r="T1206">
        <v>0</v>
      </c>
      <c r="U1206">
        <v>0</v>
      </c>
      <c r="V1206">
        <v>0</v>
      </c>
      <c r="W1206">
        <v>18104.84</v>
      </c>
      <c r="X1206">
        <v>18330.631000000001</v>
      </c>
      <c r="Y1206">
        <v>17992.403999999999</v>
      </c>
      <c r="Z1206">
        <v>17653.008000000002</v>
      </c>
      <c r="AA1206">
        <v>18254.985000000001</v>
      </c>
      <c r="AB1206">
        <v>19543.638999999999</v>
      </c>
      <c r="AC1206">
        <v>21002.645</v>
      </c>
      <c r="AD1206">
        <v>24390.118999999999</v>
      </c>
      <c r="AE1206">
        <v>28407.187000000002</v>
      </c>
      <c r="AF1206">
        <v>31149.559000000001</v>
      </c>
      <c r="AG1206">
        <v>33154.74</v>
      </c>
      <c r="AH1206">
        <v>36133.845999999998</v>
      </c>
      <c r="AI1206">
        <v>37042.747000000003</v>
      </c>
      <c r="AJ1206">
        <v>38141.347000000002</v>
      </c>
      <c r="AK1206">
        <v>39172.892999999996</v>
      </c>
      <c r="AL1206">
        <v>39598.78</v>
      </c>
      <c r="AM1206">
        <v>40104.214</v>
      </c>
      <c r="AN1206">
        <v>40766.074000000001</v>
      </c>
      <c r="AO1206">
        <v>37953.881000000001</v>
      </c>
      <c r="AP1206">
        <v>28435.155999999999</v>
      </c>
      <c r="AQ1206">
        <v>29743.427</v>
      </c>
      <c r="AR1206">
        <v>24854.695</v>
      </c>
      <c r="AS1206">
        <v>21344.592000000001</v>
      </c>
      <c r="AT1206">
        <v>19090.190999999999</v>
      </c>
      <c r="AU1206">
        <v>72.058886999999999</v>
      </c>
      <c r="AV1206">
        <v>69.908994000000007</v>
      </c>
      <c r="AW1206">
        <v>68.758030000000005</v>
      </c>
      <c r="AX1206">
        <v>67.664882000000006</v>
      </c>
      <c r="AY1206">
        <v>66.637045000000001</v>
      </c>
      <c r="AZ1206">
        <v>65.827623000000003</v>
      </c>
      <c r="BA1206">
        <v>65.210920999999999</v>
      </c>
      <c r="BB1206">
        <v>65.837259000000003</v>
      </c>
      <c r="BC1206">
        <v>68.448607999999993</v>
      </c>
      <c r="BD1206">
        <v>72.050320999999997</v>
      </c>
      <c r="BE1206">
        <v>75.844753999999995</v>
      </c>
      <c r="BF1206">
        <v>79.927194999999998</v>
      </c>
      <c r="BG1206">
        <v>83.764454000000001</v>
      </c>
      <c r="BH1206">
        <v>86.421841999999998</v>
      </c>
      <c r="BI1206">
        <v>88.647751999999997</v>
      </c>
      <c r="BJ1206">
        <v>90.299785999999997</v>
      </c>
      <c r="BK1206">
        <v>91.263383000000005</v>
      </c>
      <c r="BL1206">
        <v>90.722697999999994</v>
      </c>
      <c r="BM1206">
        <v>88.797645000000003</v>
      </c>
      <c r="BN1206">
        <v>85.716273999999999</v>
      </c>
      <c r="BO1206">
        <v>81.834046999999998</v>
      </c>
      <c r="BP1206">
        <v>78.332976000000002</v>
      </c>
      <c r="BQ1206">
        <v>76.278373000000002</v>
      </c>
      <c r="BR1206">
        <v>74.589935999999994</v>
      </c>
      <c r="BS1206">
        <v>-272.18009999999998</v>
      </c>
      <c r="BT1206">
        <v>78.140150000000006</v>
      </c>
      <c r="BU1206">
        <v>27.486350000000002</v>
      </c>
      <c r="BV1206">
        <v>40.440170000000002</v>
      </c>
      <c r="BW1206">
        <v>129.38679999999999</v>
      </c>
      <c r="BX1206">
        <v>165.30969999999999</v>
      </c>
      <c r="BY1206">
        <v>50.447299999999998</v>
      </c>
      <c r="BZ1206">
        <v>20.282060000000001</v>
      </c>
      <c r="CA1206">
        <v>-173.87979999999999</v>
      </c>
      <c r="CB1206">
        <v>-273.42320000000001</v>
      </c>
      <c r="CC1206">
        <v>-36.309550000000002</v>
      </c>
      <c r="CD1206">
        <v>-364.85199999999998</v>
      </c>
      <c r="CE1206">
        <v>-344.32560000000001</v>
      </c>
      <c r="CF1206">
        <v>-489.30459999999999</v>
      </c>
      <c r="CG1206">
        <v>-628.94399999999996</v>
      </c>
      <c r="CH1206">
        <v>-516.31489999999997</v>
      </c>
      <c r="CI1206">
        <v>-615.18690000000004</v>
      </c>
      <c r="CJ1206">
        <v>-551.97630000000004</v>
      </c>
      <c r="CK1206">
        <v>2359.0479999999998</v>
      </c>
      <c r="CL1206">
        <v>8528.5460000000003</v>
      </c>
      <c r="CM1206">
        <v>2528.3029999999999</v>
      </c>
      <c r="CN1206">
        <v>287.76350000000002</v>
      </c>
      <c r="CO1206">
        <v>-316.3057</v>
      </c>
      <c r="CP1206">
        <v>-234.3946</v>
      </c>
      <c r="CQ1206">
        <v>40697.25</v>
      </c>
      <c r="CR1206">
        <v>15781.36</v>
      </c>
      <c r="CS1206">
        <v>17573.41</v>
      </c>
      <c r="CT1206">
        <v>16884.439999999999</v>
      </c>
      <c r="CU1206">
        <v>12198.87</v>
      </c>
      <c r="CV1206">
        <v>13035.1</v>
      </c>
      <c r="CW1206">
        <v>8701.759</v>
      </c>
      <c r="CX1206">
        <v>7901.4390000000003</v>
      </c>
      <c r="CY1206">
        <v>15346.2</v>
      </c>
      <c r="CZ1206">
        <v>16373.05</v>
      </c>
      <c r="DA1206">
        <v>32143.81</v>
      </c>
      <c r="DB1206">
        <v>32736.99</v>
      </c>
      <c r="DC1206">
        <v>35067.839999999997</v>
      </c>
      <c r="DD1206">
        <v>39379.31</v>
      </c>
      <c r="DE1206">
        <v>48641.8</v>
      </c>
      <c r="DF1206">
        <v>54719.98</v>
      </c>
      <c r="DG1206">
        <v>58799.31</v>
      </c>
      <c r="DH1206">
        <v>59029.51</v>
      </c>
      <c r="DI1206">
        <v>65626.28</v>
      </c>
      <c r="DJ1206">
        <v>65804.11</v>
      </c>
      <c r="DK1206">
        <v>75254.97</v>
      </c>
      <c r="DL1206">
        <v>55636.27</v>
      </c>
      <c r="DM1206">
        <v>38037.11</v>
      </c>
      <c r="DN1206">
        <v>32514.240000000002</v>
      </c>
      <c r="DO1206">
        <v>20</v>
      </c>
      <c r="DP1206">
        <v>20</v>
      </c>
    </row>
    <row r="1207" spans="1:120" hidden="1" x14ac:dyDescent="0.25">
      <c r="A1207" t="str">
        <f t="shared" si="18"/>
        <v>Size_Grp-Below 20 kW_All Elect_44405</v>
      </c>
      <c r="B1207" t="s">
        <v>62</v>
      </c>
      <c r="C1207" t="s">
        <v>259</v>
      </c>
      <c r="D1207" t="s">
        <v>61</v>
      </c>
      <c r="E1207" t="s">
        <v>61</v>
      </c>
      <c r="F1207" t="s">
        <v>61</v>
      </c>
      <c r="G1207" t="s">
        <v>61</v>
      </c>
      <c r="H1207" t="s">
        <v>61</v>
      </c>
      <c r="I1207" t="s">
        <v>61</v>
      </c>
      <c r="J1207" t="s">
        <v>260</v>
      </c>
      <c r="K1207" t="s">
        <v>190</v>
      </c>
      <c r="L1207" s="18">
        <v>44405</v>
      </c>
      <c r="M1207">
        <v>20</v>
      </c>
      <c r="N1207">
        <v>20</v>
      </c>
      <c r="O1207" t="s">
        <v>258</v>
      </c>
      <c r="P1207">
        <v>63</v>
      </c>
      <c r="Q1207">
        <v>62</v>
      </c>
      <c r="R1207">
        <v>0</v>
      </c>
      <c r="S1207">
        <v>0</v>
      </c>
      <c r="T1207">
        <v>0</v>
      </c>
      <c r="U1207">
        <v>0</v>
      </c>
      <c r="V1207">
        <v>0</v>
      </c>
      <c r="W1207">
        <v>251.87654000000001</v>
      </c>
      <c r="X1207">
        <v>259.20350999999999</v>
      </c>
      <c r="Y1207">
        <v>253.96807000000001</v>
      </c>
      <c r="Z1207">
        <v>279.61126999999999</v>
      </c>
      <c r="AA1207">
        <v>294.03777000000002</v>
      </c>
      <c r="AB1207">
        <v>316.77569</v>
      </c>
      <c r="AC1207">
        <v>330.80232999999998</v>
      </c>
      <c r="AD1207">
        <v>457.24484999999999</v>
      </c>
      <c r="AE1207">
        <v>598.65698999999995</v>
      </c>
      <c r="AF1207">
        <v>687.93866000000003</v>
      </c>
      <c r="AG1207">
        <v>748.72706000000005</v>
      </c>
      <c r="AH1207">
        <v>815.10059999999999</v>
      </c>
      <c r="AI1207">
        <v>880.64143999999999</v>
      </c>
      <c r="AJ1207">
        <v>918.89819</v>
      </c>
      <c r="AK1207">
        <v>966.27723000000003</v>
      </c>
      <c r="AL1207">
        <v>989.41804999999999</v>
      </c>
      <c r="AM1207">
        <v>1001.6721</v>
      </c>
      <c r="AN1207">
        <v>1003.0194</v>
      </c>
      <c r="AO1207">
        <v>1003.1277</v>
      </c>
      <c r="AP1207">
        <v>692.09463000000005</v>
      </c>
      <c r="AQ1207">
        <v>794.11144000000002</v>
      </c>
      <c r="AR1207">
        <v>608.78931999999998</v>
      </c>
      <c r="AS1207">
        <v>387.21679999999998</v>
      </c>
      <c r="AT1207">
        <v>261.07961999999998</v>
      </c>
      <c r="AU1207">
        <v>73.725806000000006</v>
      </c>
      <c r="AV1207">
        <v>70.612903000000003</v>
      </c>
      <c r="AW1207">
        <v>69.282257999999999</v>
      </c>
      <c r="AX1207">
        <v>68.137096999999997</v>
      </c>
      <c r="AY1207">
        <v>67.177419</v>
      </c>
      <c r="AZ1207">
        <v>66.322581</v>
      </c>
      <c r="BA1207">
        <v>65.903226000000004</v>
      </c>
      <c r="BB1207">
        <v>66.766129000000006</v>
      </c>
      <c r="BC1207">
        <v>70.451612999999995</v>
      </c>
      <c r="BD1207">
        <v>74.766129000000006</v>
      </c>
      <c r="BE1207">
        <v>78.903226000000004</v>
      </c>
      <c r="BF1207">
        <v>83.354838999999998</v>
      </c>
      <c r="BG1207">
        <v>87.241934999999998</v>
      </c>
      <c r="BH1207">
        <v>89.943548000000007</v>
      </c>
      <c r="BI1207">
        <v>92.604838999999998</v>
      </c>
      <c r="BJ1207">
        <v>94.411289999999994</v>
      </c>
      <c r="BK1207">
        <v>95.080645000000004</v>
      </c>
      <c r="BL1207">
        <v>94.564515999999998</v>
      </c>
      <c r="BM1207">
        <v>92.725806000000006</v>
      </c>
      <c r="BN1207">
        <v>89.967742000000001</v>
      </c>
      <c r="BO1207">
        <v>85.298387000000005</v>
      </c>
      <c r="BP1207">
        <v>81.201612999999995</v>
      </c>
      <c r="BQ1207">
        <v>78.911289999999994</v>
      </c>
      <c r="BR1207">
        <v>77.177419</v>
      </c>
      <c r="BS1207">
        <v>2.976216</v>
      </c>
      <c r="BT1207">
        <v>-2.3109320000000002</v>
      </c>
      <c r="BU1207">
        <v>-2.2112080000000001</v>
      </c>
      <c r="BV1207">
        <v>-4.9718210000000003</v>
      </c>
      <c r="BW1207">
        <v>-5.5252869999999996</v>
      </c>
      <c r="BX1207">
        <v>6.2970329999999999</v>
      </c>
      <c r="BY1207">
        <v>6.1646270000000003</v>
      </c>
      <c r="BZ1207">
        <v>2.159036</v>
      </c>
      <c r="CA1207">
        <v>-3.8772380000000002</v>
      </c>
      <c r="CB1207">
        <v>-6.249231</v>
      </c>
      <c r="CC1207">
        <v>-9.9662290000000002</v>
      </c>
      <c r="CD1207">
        <v>-17.345310000000001</v>
      </c>
      <c r="CE1207">
        <v>-15.76928</v>
      </c>
      <c r="CF1207">
        <v>-5.6249909999999996</v>
      </c>
      <c r="CG1207">
        <v>-1.434788</v>
      </c>
      <c r="CH1207">
        <v>-3.2378420000000001</v>
      </c>
      <c r="CI1207">
        <v>-5.3958899999999996</v>
      </c>
      <c r="CJ1207">
        <v>-6.861586</v>
      </c>
      <c r="CK1207">
        <v>-33.023940000000003</v>
      </c>
      <c r="CL1207">
        <v>139.2808</v>
      </c>
      <c r="CM1207">
        <v>-30.283460000000002</v>
      </c>
      <c r="CN1207">
        <v>-15.95407</v>
      </c>
      <c r="CO1207">
        <v>-8.6351840000000006</v>
      </c>
      <c r="CP1207">
        <v>1.613237</v>
      </c>
      <c r="CQ1207">
        <v>17.78426</v>
      </c>
      <c r="CR1207">
        <v>16.604520000000001</v>
      </c>
      <c r="CS1207">
        <v>15.74432</v>
      </c>
      <c r="CT1207">
        <v>16.0791</v>
      </c>
      <c r="CU1207">
        <v>22.127410000000001</v>
      </c>
      <c r="CV1207">
        <v>16.027570000000001</v>
      </c>
      <c r="CW1207">
        <v>15.711</v>
      </c>
      <c r="CX1207">
        <v>19.640149999999998</v>
      </c>
      <c r="CY1207">
        <v>22.344149999999999</v>
      </c>
      <c r="CZ1207">
        <v>25.49756</v>
      </c>
      <c r="DA1207">
        <v>28.73405</v>
      </c>
      <c r="DB1207">
        <v>34.587179999999996</v>
      </c>
      <c r="DC1207">
        <v>40.083289999999998</v>
      </c>
      <c r="DD1207">
        <v>43.408909999999999</v>
      </c>
      <c r="DE1207">
        <v>49.889879999999998</v>
      </c>
      <c r="DF1207">
        <v>53.547400000000003</v>
      </c>
      <c r="DG1207">
        <v>62.31597</v>
      </c>
      <c r="DH1207">
        <v>106.1482</v>
      </c>
      <c r="DI1207">
        <v>115.06010000000001</v>
      </c>
      <c r="DJ1207">
        <v>127.7428</v>
      </c>
      <c r="DK1207">
        <v>80.105779999999996</v>
      </c>
      <c r="DL1207">
        <v>55.830440000000003</v>
      </c>
      <c r="DM1207">
        <v>21.755040000000001</v>
      </c>
      <c r="DN1207">
        <v>9.9082190000000008</v>
      </c>
      <c r="DO1207">
        <v>20</v>
      </c>
      <c r="DP1207">
        <v>20</v>
      </c>
    </row>
    <row r="1208" spans="1:120" hidden="1" x14ac:dyDescent="0.25">
      <c r="A1208" t="str">
        <f t="shared" si="18"/>
        <v>LCA-Other_All Elect_44405</v>
      </c>
      <c r="B1208" t="s">
        <v>62</v>
      </c>
      <c r="C1208" t="s">
        <v>212</v>
      </c>
      <c r="D1208" t="s">
        <v>32</v>
      </c>
      <c r="E1208" t="s">
        <v>61</v>
      </c>
      <c r="F1208" t="s">
        <v>61</v>
      </c>
      <c r="G1208" t="s">
        <v>61</v>
      </c>
      <c r="H1208" t="s">
        <v>61</v>
      </c>
      <c r="I1208" t="s">
        <v>61</v>
      </c>
      <c r="J1208" t="s">
        <v>61</v>
      </c>
      <c r="K1208" t="s">
        <v>190</v>
      </c>
      <c r="L1208" s="18">
        <v>44405</v>
      </c>
      <c r="M1208">
        <v>20</v>
      </c>
      <c r="N1208">
        <v>20</v>
      </c>
      <c r="O1208" t="s">
        <v>258</v>
      </c>
      <c r="P1208">
        <v>94</v>
      </c>
      <c r="Q1208">
        <v>88</v>
      </c>
      <c r="R1208">
        <v>0</v>
      </c>
      <c r="S1208">
        <v>0</v>
      </c>
      <c r="T1208">
        <v>0</v>
      </c>
      <c r="U1208">
        <v>0</v>
      </c>
      <c r="V1208">
        <v>0</v>
      </c>
      <c r="W1208">
        <v>4238.5731999999998</v>
      </c>
      <c r="X1208">
        <v>4251.3845000000001</v>
      </c>
      <c r="Y1208">
        <v>4229.1476000000002</v>
      </c>
      <c r="Z1208">
        <v>4235.0856000000003</v>
      </c>
      <c r="AA1208">
        <v>4296.0751</v>
      </c>
      <c r="AB1208">
        <v>4447.6126999999997</v>
      </c>
      <c r="AC1208">
        <v>4526.7254000000003</v>
      </c>
      <c r="AD1208">
        <v>4872.8671000000004</v>
      </c>
      <c r="AE1208">
        <v>5478.3338999999996</v>
      </c>
      <c r="AF1208">
        <v>5731.9902000000002</v>
      </c>
      <c r="AG1208">
        <v>5908.9985999999999</v>
      </c>
      <c r="AH1208">
        <v>6141.1225000000004</v>
      </c>
      <c r="AI1208">
        <v>6194.6385</v>
      </c>
      <c r="AJ1208">
        <v>6367.9008000000003</v>
      </c>
      <c r="AK1208">
        <v>6505.8392999999996</v>
      </c>
      <c r="AL1208">
        <v>6604.8154999999997</v>
      </c>
      <c r="AM1208">
        <v>6697.0352999999996</v>
      </c>
      <c r="AN1208">
        <v>6779.4017999999996</v>
      </c>
      <c r="AO1208">
        <v>5389.4345000000003</v>
      </c>
      <c r="AP1208">
        <v>3046.2078000000001</v>
      </c>
      <c r="AQ1208">
        <v>3705.3705</v>
      </c>
      <c r="AR1208">
        <v>4482.9763999999996</v>
      </c>
      <c r="AS1208">
        <v>4247.7269999999999</v>
      </c>
      <c r="AT1208">
        <v>3938.7271000000001</v>
      </c>
      <c r="AU1208">
        <v>74.045455000000004</v>
      </c>
      <c r="AV1208">
        <v>71.193181999999993</v>
      </c>
      <c r="AW1208">
        <v>70.272727000000003</v>
      </c>
      <c r="AX1208">
        <v>69.284091000000004</v>
      </c>
      <c r="AY1208">
        <v>68.198864</v>
      </c>
      <c r="AZ1208">
        <v>67.397727000000003</v>
      </c>
      <c r="BA1208">
        <v>66.727272999999997</v>
      </c>
      <c r="BB1208">
        <v>67.284091000000004</v>
      </c>
      <c r="BC1208">
        <v>69.954544999999996</v>
      </c>
      <c r="BD1208">
        <v>73.420455000000004</v>
      </c>
      <c r="BE1208">
        <v>77.375</v>
      </c>
      <c r="BF1208">
        <v>82.136364</v>
      </c>
      <c r="BG1208">
        <v>86.3125</v>
      </c>
      <c r="BH1208">
        <v>89.318181999999993</v>
      </c>
      <c r="BI1208">
        <v>91.886364</v>
      </c>
      <c r="BJ1208">
        <v>93.534091000000004</v>
      </c>
      <c r="BK1208">
        <v>94.1875</v>
      </c>
      <c r="BL1208">
        <v>94.193181999999993</v>
      </c>
      <c r="BM1208">
        <v>92.465908999999996</v>
      </c>
      <c r="BN1208">
        <v>89.323864</v>
      </c>
      <c r="BO1208">
        <v>84.698864</v>
      </c>
      <c r="BP1208">
        <v>81.159091000000004</v>
      </c>
      <c r="BQ1208">
        <v>78.948864</v>
      </c>
      <c r="BR1208">
        <v>77.511364</v>
      </c>
      <c r="BS1208">
        <v>-103.42959999999999</v>
      </c>
      <c r="BT1208">
        <v>61.158940000000001</v>
      </c>
      <c r="BU1208">
        <v>71.300060000000002</v>
      </c>
      <c r="BV1208">
        <v>62.799930000000003</v>
      </c>
      <c r="BW1208">
        <v>47.159880000000001</v>
      </c>
      <c r="BX1208">
        <v>57.590040000000002</v>
      </c>
      <c r="BY1208">
        <v>53.238239999999998</v>
      </c>
      <c r="BZ1208">
        <v>-30.25778</v>
      </c>
      <c r="CA1208">
        <v>-76.590850000000003</v>
      </c>
      <c r="CB1208">
        <v>-62.050739999999998</v>
      </c>
      <c r="CC1208">
        <v>-15.823980000000001</v>
      </c>
      <c r="CD1208">
        <v>-40.9711</v>
      </c>
      <c r="CE1208">
        <v>31.630510000000001</v>
      </c>
      <c r="CF1208">
        <v>-6.0763509999999998</v>
      </c>
      <c r="CG1208">
        <v>-17.269639999999999</v>
      </c>
      <c r="CH1208">
        <v>13.87215</v>
      </c>
      <c r="CI1208">
        <v>27.109380000000002</v>
      </c>
      <c r="CJ1208">
        <v>86.13091</v>
      </c>
      <c r="CK1208">
        <v>1393.4829999999999</v>
      </c>
      <c r="CL1208">
        <v>3484.2</v>
      </c>
      <c r="CM1208">
        <v>2049.3000000000002</v>
      </c>
      <c r="CN1208">
        <v>562.46339999999998</v>
      </c>
      <c r="CO1208">
        <v>77.246600000000001</v>
      </c>
      <c r="CP1208">
        <v>63.156680000000001</v>
      </c>
      <c r="CQ1208">
        <v>8597.98</v>
      </c>
      <c r="CR1208">
        <v>2880.33</v>
      </c>
      <c r="CS1208">
        <v>2742.4670000000001</v>
      </c>
      <c r="CT1208">
        <v>2430.8939999999998</v>
      </c>
      <c r="CU1208">
        <v>2324.2420000000002</v>
      </c>
      <c r="CV1208">
        <v>2830.665</v>
      </c>
      <c r="CW1208">
        <v>1444.24</v>
      </c>
      <c r="CX1208">
        <v>1815.7439999999999</v>
      </c>
      <c r="CY1208">
        <v>2767.163</v>
      </c>
      <c r="CZ1208">
        <v>3025.299</v>
      </c>
      <c r="DA1208">
        <v>3729.2979999999998</v>
      </c>
      <c r="DB1208">
        <v>3913.752</v>
      </c>
      <c r="DC1208">
        <v>4205.4809999999998</v>
      </c>
      <c r="DD1208">
        <v>3830.0210000000002</v>
      </c>
      <c r="DE1208">
        <v>5025.2</v>
      </c>
      <c r="DF1208">
        <v>5750.0140000000001</v>
      </c>
      <c r="DG1208">
        <v>6135.81</v>
      </c>
      <c r="DH1208">
        <v>8990.9660000000003</v>
      </c>
      <c r="DI1208">
        <v>10185.219999999999</v>
      </c>
      <c r="DJ1208">
        <v>7709.6909999999998</v>
      </c>
      <c r="DK1208">
        <v>25835.41</v>
      </c>
      <c r="DL1208">
        <v>16353.65</v>
      </c>
      <c r="DM1208">
        <v>10318.450000000001</v>
      </c>
      <c r="DN1208">
        <v>10523.22</v>
      </c>
      <c r="DO1208">
        <v>20</v>
      </c>
      <c r="DP1208">
        <v>20</v>
      </c>
    </row>
    <row r="1209" spans="1:120" hidden="1" x14ac:dyDescent="0.25">
      <c r="A1209" t="str">
        <f t="shared" si="18"/>
        <v>sublap_id-SLAP_PGNP_All Elect_44405</v>
      </c>
      <c r="B1209" t="s">
        <v>62</v>
      </c>
      <c r="C1209" t="s">
        <v>291</v>
      </c>
      <c r="D1209" t="s">
        <v>61</v>
      </c>
      <c r="E1209" t="s">
        <v>292</v>
      </c>
      <c r="F1209" t="s">
        <v>61</v>
      </c>
      <c r="G1209" t="s">
        <v>61</v>
      </c>
      <c r="H1209" t="s">
        <v>61</v>
      </c>
      <c r="I1209" t="s">
        <v>61</v>
      </c>
      <c r="J1209" t="s">
        <v>61</v>
      </c>
      <c r="K1209" t="s">
        <v>190</v>
      </c>
      <c r="L1209" s="18">
        <v>44405</v>
      </c>
      <c r="M1209">
        <v>20</v>
      </c>
      <c r="N1209">
        <v>20</v>
      </c>
      <c r="O1209" t="s">
        <v>258</v>
      </c>
      <c r="P1209">
        <v>61</v>
      </c>
      <c r="Q1209">
        <v>60</v>
      </c>
      <c r="R1209">
        <v>0</v>
      </c>
      <c r="S1209">
        <v>0</v>
      </c>
      <c r="T1209">
        <v>0</v>
      </c>
      <c r="U1209">
        <v>0</v>
      </c>
      <c r="V1209">
        <v>0</v>
      </c>
      <c r="W1209">
        <v>1196.9186</v>
      </c>
      <c r="X1209">
        <v>1232.9915000000001</v>
      </c>
      <c r="Y1209">
        <v>1270.2964999999999</v>
      </c>
      <c r="Z1209">
        <v>1218.3876</v>
      </c>
      <c r="AA1209">
        <v>1390.7882999999999</v>
      </c>
      <c r="AB1209">
        <v>1489.0227</v>
      </c>
      <c r="AC1209">
        <v>1435.0753</v>
      </c>
      <c r="AD1209">
        <v>2029.5164</v>
      </c>
      <c r="AE1209">
        <v>2498.4668999999999</v>
      </c>
      <c r="AF1209">
        <v>2809.9807999999998</v>
      </c>
      <c r="AG1209">
        <v>2975.5805</v>
      </c>
      <c r="AH1209">
        <v>3208.5207</v>
      </c>
      <c r="AI1209">
        <v>3187.4157</v>
      </c>
      <c r="AJ1209">
        <v>3282.2636000000002</v>
      </c>
      <c r="AK1209">
        <v>3448.9002999999998</v>
      </c>
      <c r="AL1209">
        <v>3592.9798000000001</v>
      </c>
      <c r="AM1209">
        <v>3680.3018000000002</v>
      </c>
      <c r="AN1209">
        <v>3665.7004000000002</v>
      </c>
      <c r="AO1209">
        <v>3699.5981999999999</v>
      </c>
      <c r="AP1209">
        <v>3054.0504000000001</v>
      </c>
      <c r="AQ1209">
        <v>2947.5682999999999</v>
      </c>
      <c r="AR1209">
        <v>2268.0664000000002</v>
      </c>
      <c r="AS1209">
        <v>1742.9931999999999</v>
      </c>
      <c r="AT1209">
        <v>1375.5409</v>
      </c>
      <c r="AU1209">
        <v>75.650000000000006</v>
      </c>
      <c r="AV1209">
        <v>72.083332999999996</v>
      </c>
      <c r="AW1209">
        <v>71.008332999999993</v>
      </c>
      <c r="AX1209">
        <v>70.058333000000005</v>
      </c>
      <c r="AY1209">
        <v>68.791667000000004</v>
      </c>
      <c r="AZ1209">
        <v>67.7</v>
      </c>
      <c r="BA1209">
        <v>66.958332999999996</v>
      </c>
      <c r="BB1209">
        <v>67.658332999999999</v>
      </c>
      <c r="BC1209">
        <v>70.583332999999996</v>
      </c>
      <c r="BD1209">
        <v>75.158332999999999</v>
      </c>
      <c r="BE1209">
        <v>79.3</v>
      </c>
      <c r="BF1209">
        <v>83.875</v>
      </c>
      <c r="BG1209">
        <v>87.55</v>
      </c>
      <c r="BH1209">
        <v>91.066666999999995</v>
      </c>
      <c r="BI1209">
        <v>94.791667000000004</v>
      </c>
      <c r="BJ1209">
        <v>97.375</v>
      </c>
      <c r="BK1209">
        <v>98.866667000000007</v>
      </c>
      <c r="BL1209">
        <v>99.508332999999993</v>
      </c>
      <c r="BM1209">
        <v>97.974999999999994</v>
      </c>
      <c r="BN1209">
        <v>94.533332999999999</v>
      </c>
      <c r="BO1209">
        <v>88.408332999999999</v>
      </c>
      <c r="BP1209">
        <v>83.841667000000001</v>
      </c>
      <c r="BQ1209">
        <v>81.2</v>
      </c>
      <c r="BR1209">
        <v>79.625</v>
      </c>
      <c r="BS1209">
        <v>2.712853</v>
      </c>
      <c r="BT1209">
        <v>19.41649</v>
      </c>
      <c r="BU1209">
        <v>-9.1892499999999995</v>
      </c>
      <c r="BV1209">
        <v>13.43633</v>
      </c>
      <c r="BW1209">
        <v>-6.1435360000000001</v>
      </c>
      <c r="BX1209">
        <v>2.2661799999999999</v>
      </c>
      <c r="BY1209">
        <v>28.15842</v>
      </c>
      <c r="BZ1209">
        <v>-27.612449999999999</v>
      </c>
      <c r="CA1209">
        <v>5.316764</v>
      </c>
      <c r="CB1209">
        <v>4.0185870000000001</v>
      </c>
      <c r="CC1209">
        <v>31.262550000000001</v>
      </c>
      <c r="CD1209">
        <v>1.553498</v>
      </c>
      <c r="CE1209">
        <v>36.314450000000001</v>
      </c>
      <c r="CF1209">
        <v>-22.851109999999998</v>
      </c>
      <c r="CG1209">
        <v>-11.251390000000001</v>
      </c>
      <c r="CH1209">
        <v>16.410360000000001</v>
      </c>
      <c r="CI1209">
        <v>49.577950000000001</v>
      </c>
      <c r="CJ1209">
        <v>60.009979999999999</v>
      </c>
      <c r="CK1209">
        <v>74.51276</v>
      </c>
      <c r="CL1209">
        <v>410.2704</v>
      </c>
      <c r="CM1209">
        <v>68.462310000000002</v>
      </c>
      <c r="CN1209">
        <v>12.82137</v>
      </c>
      <c r="CO1209">
        <v>-14.00568</v>
      </c>
      <c r="CP1209">
        <v>-21.324940000000002</v>
      </c>
      <c r="CQ1209">
        <v>1050.9079999999999</v>
      </c>
      <c r="CR1209">
        <v>541.01520000000005</v>
      </c>
      <c r="CS1209">
        <v>566.51880000000006</v>
      </c>
      <c r="CT1209">
        <v>283.03809999999999</v>
      </c>
      <c r="CU1209">
        <v>420.57339999999999</v>
      </c>
      <c r="CV1209">
        <v>745.07150000000001</v>
      </c>
      <c r="CW1209">
        <v>698.60170000000005</v>
      </c>
      <c r="CX1209">
        <v>608.52359999999999</v>
      </c>
      <c r="CY1209">
        <v>705.64260000000002</v>
      </c>
      <c r="CZ1209">
        <v>721.21810000000005</v>
      </c>
      <c r="DA1209">
        <v>1451.2070000000001</v>
      </c>
      <c r="DB1209">
        <v>1130.8810000000001</v>
      </c>
      <c r="DC1209">
        <v>1380.472</v>
      </c>
      <c r="DD1209">
        <v>878.04129999999998</v>
      </c>
      <c r="DE1209">
        <v>1192.355</v>
      </c>
      <c r="DF1209">
        <v>1248.3800000000001</v>
      </c>
      <c r="DG1209">
        <v>1309.9849999999999</v>
      </c>
      <c r="DH1209">
        <v>1808.3630000000001</v>
      </c>
      <c r="DI1209">
        <v>1685.2329999999999</v>
      </c>
      <c r="DJ1209">
        <v>2102.9810000000002</v>
      </c>
      <c r="DK1209">
        <v>2941.7930000000001</v>
      </c>
      <c r="DL1209">
        <v>1934.038</v>
      </c>
      <c r="DM1209">
        <v>2416.9520000000002</v>
      </c>
      <c r="DN1209">
        <v>628.81020000000001</v>
      </c>
      <c r="DO1209">
        <v>20</v>
      </c>
      <c r="DP1209">
        <v>20</v>
      </c>
    </row>
    <row r="1210" spans="1:120" hidden="1" x14ac:dyDescent="0.25">
      <c r="A1210" t="str">
        <f t="shared" si="18"/>
        <v>Industry_Type-3. Wholesale, Transport, other utilities_All Elect_44405</v>
      </c>
      <c r="B1210" t="s">
        <v>62</v>
      </c>
      <c r="C1210" t="s">
        <v>202</v>
      </c>
      <c r="D1210" t="s">
        <v>61</v>
      </c>
      <c r="E1210" t="s">
        <v>61</v>
      </c>
      <c r="F1210" t="s">
        <v>61</v>
      </c>
      <c r="G1210" t="s">
        <v>31</v>
      </c>
      <c r="H1210" t="s">
        <v>61</v>
      </c>
      <c r="I1210" t="s">
        <v>61</v>
      </c>
      <c r="J1210" t="s">
        <v>61</v>
      </c>
      <c r="K1210" t="s">
        <v>190</v>
      </c>
      <c r="L1210" s="18">
        <v>44405</v>
      </c>
      <c r="M1210">
        <v>20</v>
      </c>
      <c r="N1210">
        <v>20</v>
      </c>
      <c r="O1210" t="s">
        <v>258</v>
      </c>
      <c r="P1210">
        <v>1</v>
      </c>
      <c r="Q1210">
        <v>1</v>
      </c>
      <c r="R1210">
        <v>0</v>
      </c>
      <c r="S1210">
        <v>0</v>
      </c>
      <c r="T1210">
        <v>1</v>
      </c>
      <c r="U1210">
        <v>0</v>
      </c>
      <c r="V1210">
        <v>1</v>
      </c>
      <c r="W1210">
        <v>631.20000000000005</v>
      </c>
      <c r="X1210">
        <v>430</v>
      </c>
      <c r="Y1210">
        <v>416</v>
      </c>
      <c r="Z1210">
        <v>381.2</v>
      </c>
      <c r="AA1210">
        <v>386</v>
      </c>
      <c r="AB1210">
        <v>461.6</v>
      </c>
      <c r="AC1210">
        <v>475.2</v>
      </c>
      <c r="AD1210">
        <v>371.6</v>
      </c>
      <c r="AE1210">
        <v>368.8</v>
      </c>
      <c r="AF1210">
        <v>364</v>
      </c>
      <c r="AG1210">
        <v>449.6</v>
      </c>
      <c r="AH1210">
        <v>439.6</v>
      </c>
      <c r="AI1210">
        <v>400</v>
      </c>
      <c r="AJ1210">
        <v>398.8</v>
      </c>
      <c r="AK1210">
        <v>399.6</v>
      </c>
      <c r="AL1210">
        <v>374</v>
      </c>
      <c r="AM1210">
        <v>343.2</v>
      </c>
      <c r="AN1210">
        <v>303.2</v>
      </c>
      <c r="AO1210">
        <v>191.6</v>
      </c>
      <c r="AP1210">
        <v>158.80000000000001</v>
      </c>
      <c r="AQ1210">
        <v>352.4</v>
      </c>
      <c r="AR1210">
        <v>412</v>
      </c>
      <c r="AS1210">
        <v>565.6</v>
      </c>
      <c r="AT1210">
        <v>546.4</v>
      </c>
      <c r="AU1210">
        <v>77.5</v>
      </c>
      <c r="AV1210">
        <v>75</v>
      </c>
      <c r="AW1210">
        <v>73.5</v>
      </c>
      <c r="AX1210">
        <v>72.5</v>
      </c>
      <c r="AY1210">
        <v>71</v>
      </c>
      <c r="AZ1210">
        <v>69.5</v>
      </c>
      <c r="BA1210">
        <v>68.5</v>
      </c>
      <c r="BB1210">
        <v>69.5</v>
      </c>
      <c r="BC1210">
        <v>72</v>
      </c>
      <c r="BD1210">
        <v>76</v>
      </c>
      <c r="BE1210">
        <v>79</v>
      </c>
      <c r="BF1210">
        <v>82</v>
      </c>
      <c r="BG1210">
        <v>85</v>
      </c>
      <c r="BH1210">
        <v>89</v>
      </c>
      <c r="BI1210">
        <v>92.5</v>
      </c>
      <c r="BJ1210">
        <v>95.5</v>
      </c>
      <c r="BK1210">
        <v>98.5</v>
      </c>
      <c r="BL1210">
        <v>99</v>
      </c>
      <c r="BM1210">
        <v>97.5</v>
      </c>
      <c r="BN1210">
        <v>94</v>
      </c>
      <c r="BO1210">
        <v>88.5</v>
      </c>
      <c r="BP1210">
        <v>84.5</v>
      </c>
      <c r="BQ1210">
        <v>82.5</v>
      </c>
      <c r="BR1210">
        <v>80.5</v>
      </c>
      <c r="BS1210">
        <v>-107.3806</v>
      </c>
      <c r="BT1210">
        <v>22.72766</v>
      </c>
      <c r="BU1210">
        <v>-11.668979999999999</v>
      </c>
      <c r="BV1210">
        <v>-10.88007</v>
      </c>
      <c r="BW1210">
        <v>-12.293430000000001</v>
      </c>
      <c r="BX1210">
        <v>-11.22879</v>
      </c>
      <c r="BY1210">
        <v>-21.050930000000001</v>
      </c>
      <c r="BZ1210">
        <v>23.422239999999999</v>
      </c>
      <c r="CA1210">
        <v>20.986450000000001</v>
      </c>
      <c r="CB1210">
        <v>0.16439819999999999</v>
      </c>
      <c r="CC1210">
        <v>-24.724489999999999</v>
      </c>
      <c r="CD1210">
        <v>-26.351900000000001</v>
      </c>
      <c r="CE1210">
        <v>-18.12228</v>
      </c>
      <c r="CF1210">
        <v>-16.57001</v>
      </c>
      <c r="CG1210">
        <v>-0.99176030000000004</v>
      </c>
      <c r="CH1210">
        <v>9.0467829999999996</v>
      </c>
      <c r="CI1210">
        <v>35.65869</v>
      </c>
      <c r="CJ1210">
        <v>6.2643740000000001</v>
      </c>
      <c r="CK1210">
        <v>35.352690000000003</v>
      </c>
      <c r="CL1210">
        <v>139.9418</v>
      </c>
      <c r="CM1210">
        <v>22.223109999999998</v>
      </c>
      <c r="CN1210">
        <v>-51.861109999999996</v>
      </c>
      <c r="CO1210">
        <v>-62.836120000000001</v>
      </c>
      <c r="CP1210">
        <v>-67.975459999999998</v>
      </c>
      <c r="CQ1210">
        <v>4877.6570000000002</v>
      </c>
      <c r="CR1210">
        <v>2935.8330000000001</v>
      </c>
      <c r="CS1210">
        <v>2529.1779999999999</v>
      </c>
      <c r="CT1210">
        <v>2194.0169999999998</v>
      </c>
      <c r="CU1210">
        <v>2190.2759999999998</v>
      </c>
      <c r="CV1210">
        <v>1508.4269999999999</v>
      </c>
      <c r="CW1210">
        <v>436.74290000000002</v>
      </c>
      <c r="CX1210">
        <v>933.25710000000004</v>
      </c>
      <c r="CY1210">
        <v>1287.568</v>
      </c>
      <c r="CZ1210">
        <v>726.976</v>
      </c>
      <c r="DA1210">
        <v>1986.297</v>
      </c>
      <c r="DB1210">
        <v>3427.3670000000002</v>
      </c>
      <c r="DC1210">
        <v>3510.9940000000001</v>
      </c>
      <c r="DD1210">
        <v>4972.5820000000003</v>
      </c>
      <c r="DE1210">
        <v>4518.6850000000004</v>
      </c>
      <c r="DF1210">
        <v>4909.6379999999999</v>
      </c>
      <c r="DG1210">
        <v>6144.5780000000004</v>
      </c>
      <c r="DH1210">
        <v>2169.4630000000002</v>
      </c>
      <c r="DI1210">
        <v>3532.3339999999998</v>
      </c>
      <c r="DJ1210">
        <v>4474.067</v>
      </c>
      <c r="DK1210">
        <v>1958.029</v>
      </c>
      <c r="DL1210">
        <v>1343.2470000000001</v>
      </c>
      <c r="DM1210">
        <v>2703.085</v>
      </c>
      <c r="DN1210">
        <v>2085.8069999999998</v>
      </c>
      <c r="DO1210">
        <v>20</v>
      </c>
      <c r="DP1210">
        <v>20</v>
      </c>
    </row>
    <row r="1211" spans="1:120" hidden="1" x14ac:dyDescent="0.25">
      <c r="A1211" t="str">
        <f t="shared" si="18"/>
        <v>Industry_Type-2. Manufacturing_All Elect_44405</v>
      </c>
      <c r="B1211" t="s">
        <v>62</v>
      </c>
      <c r="C1211" t="s">
        <v>218</v>
      </c>
      <c r="D1211" t="s">
        <v>61</v>
      </c>
      <c r="E1211" t="s">
        <v>61</v>
      </c>
      <c r="F1211" t="s">
        <v>61</v>
      </c>
      <c r="G1211" t="s">
        <v>38</v>
      </c>
      <c r="H1211" t="s">
        <v>61</v>
      </c>
      <c r="I1211" t="s">
        <v>61</v>
      </c>
      <c r="J1211" t="s">
        <v>61</v>
      </c>
      <c r="K1211" t="s">
        <v>190</v>
      </c>
      <c r="L1211" s="18">
        <v>44405</v>
      </c>
      <c r="M1211">
        <v>20</v>
      </c>
      <c r="N1211">
        <v>20</v>
      </c>
      <c r="O1211" t="s">
        <v>258</v>
      </c>
      <c r="P1211">
        <v>2</v>
      </c>
      <c r="Q1211">
        <v>2</v>
      </c>
      <c r="R1211">
        <v>0</v>
      </c>
      <c r="S1211">
        <v>0</v>
      </c>
      <c r="T1211">
        <v>1</v>
      </c>
      <c r="U1211">
        <v>0</v>
      </c>
      <c r="V1211">
        <v>1</v>
      </c>
      <c r="W1211">
        <v>1567.0485000000001</v>
      </c>
      <c r="X1211">
        <v>1548.96</v>
      </c>
      <c r="Y1211">
        <v>1193.9760000000001</v>
      </c>
      <c r="Z1211">
        <v>1061.2184999999999</v>
      </c>
      <c r="AA1211">
        <v>1117.3530000000001</v>
      </c>
      <c r="AB1211">
        <v>1207.4535000000001</v>
      </c>
      <c r="AC1211">
        <v>1461.174</v>
      </c>
      <c r="AD1211">
        <v>1474.8315</v>
      </c>
      <c r="AE1211">
        <v>1503.1185</v>
      </c>
      <c r="AF1211">
        <v>1535.1344999999999</v>
      </c>
      <c r="AG1211">
        <v>1531.347</v>
      </c>
      <c r="AH1211">
        <v>1527.432</v>
      </c>
      <c r="AI1211">
        <v>1556.8244999999999</v>
      </c>
      <c r="AJ1211">
        <v>1547.8275000000001</v>
      </c>
      <c r="AK1211">
        <v>1529.817</v>
      </c>
      <c r="AL1211">
        <v>1376.1614999999999</v>
      </c>
      <c r="AM1211">
        <v>1283.0205000000001</v>
      </c>
      <c r="AN1211">
        <v>1496.3130000000001</v>
      </c>
      <c r="AO1211">
        <v>1484.1179999999999</v>
      </c>
      <c r="AP1211">
        <v>161.10749999999999</v>
      </c>
      <c r="AQ1211">
        <v>1173.9314999999999</v>
      </c>
      <c r="AR1211">
        <v>1521.6420000000001</v>
      </c>
      <c r="AS1211">
        <v>1571.7239999999999</v>
      </c>
      <c r="AT1211">
        <v>1571.0595000000001</v>
      </c>
      <c r="AU1211">
        <v>59.5</v>
      </c>
      <c r="AV1211">
        <v>59.5</v>
      </c>
      <c r="AW1211">
        <v>58.5</v>
      </c>
      <c r="AX1211">
        <v>58</v>
      </c>
      <c r="AY1211">
        <v>56.5</v>
      </c>
      <c r="AZ1211">
        <v>56</v>
      </c>
      <c r="BA1211">
        <v>56</v>
      </c>
      <c r="BB1211">
        <v>56.5</v>
      </c>
      <c r="BC1211">
        <v>59</v>
      </c>
      <c r="BD1211">
        <v>63.5</v>
      </c>
      <c r="BE1211">
        <v>69.5</v>
      </c>
      <c r="BF1211">
        <v>75.5</v>
      </c>
      <c r="BG1211">
        <v>81.5</v>
      </c>
      <c r="BH1211">
        <v>85</v>
      </c>
      <c r="BI1211">
        <v>86</v>
      </c>
      <c r="BJ1211">
        <v>86.5</v>
      </c>
      <c r="BK1211">
        <v>86.5</v>
      </c>
      <c r="BL1211">
        <v>82.5</v>
      </c>
      <c r="BM1211">
        <v>78</v>
      </c>
      <c r="BN1211">
        <v>72.5</v>
      </c>
      <c r="BO1211">
        <v>67.5</v>
      </c>
      <c r="BP1211">
        <v>62.5</v>
      </c>
      <c r="BQ1211">
        <v>60.5</v>
      </c>
      <c r="BR1211">
        <v>59</v>
      </c>
      <c r="BS1211">
        <v>-99.472530000000006</v>
      </c>
      <c r="BT1211">
        <v>-6.5754999999999999</v>
      </c>
      <c r="BU1211">
        <v>4.0265199999999997</v>
      </c>
      <c r="BV1211">
        <v>-11.3674</v>
      </c>
      <c r="BW1211">
        <v>42.18732</v>
      </c>
      <c r="BX1211">
        <v>30.66656</v>
      </c>
      <c r="BY1211">
        <v>-50.746639999999999</v>
      </c>
      <c r="BZ1211">
        <v>-17.442990000000002</v>
      </c>
      <c r="CA1211">
        <v>6.2401119999999999</v>
      </c>
      <c r="CB1211">
        <v>-0.88146970000000002</v>
      </c>
      <c r="CC1211">
        <v>3.5771480000000002</v>
      </c>
      <c r="CD1211">
        <v>11.161799999999999</v>
      </c>
      <c r="CE1211">
        <v>-27.615300000000001</v>
      </c>
      <c r="CF1211">
        <v>-19.3584</v>
      </c>
      <c r="CG1211">
        <v>-29.161069999999999</v>
      </c>
      <c r="CH1211">
        <v>-8.9615480000000005</v>
      </c>
      <c r="CI1211">
        <v>8.2370000000000001</v>
      </c>
      <c r="CJ1211">
        <v>-13.493650000000001</v>
      </c>
      <c r="CK1211">
        <v>41.871639999999999</v>
      </c>
      <c r="CL1211">
        <v>1266.83</v>
      </c>
      <c r="CM1211">
        <v>271.91789999999997</v>
      </c>
      <c r="CN1211">
        <v>2.0357059999999998</v>
      </c>
      <c r="CO1211">
        <v>-23.552800000000001</v>
      </c>
      <c r="CP1211">
        <v>-22.867069999999998</v>
      </c>
      <c r="CQ1211">
        <v>8996.0210000000006</v>
      </c>
      <c r="CR1211">
        <v>3337.8180000000002</v>
      </c>
      <c r="CS1211">
        <v>5596.7309999999998</v>
      </c>
      <c r="CT1211">
        <v>6690.482</v>
      </c>
      <c r="CU1211">
        <v>1577.7070000000001</v>
      </c>
      <c r="CV1211">
        <v>1075.8440000000001</v>
      </c>
      <c r="CW1211">
        <v>304.59559999999999</v>
      </c>
      <c r="CX1211">
        <v>246.48169999999999</v>
      </c>
      <c r="CY1211">
        <v>730.36030000000005</v>
      </c>
      <c r="CZ1211">
        <v>763.74789999999996</v>
      </c>
      <c r="DA1211">
        <v>1079.633</v>
      </c>
      <c r="DB1211">
        <v>967.44349999999997</v>
      </c>
      <c r="DC1211">
        <v>1327.9590000000001</v>
      </c>
      <c r="DD1211">
        <v>1563.6969999999999</v>
      </c>
      <c r="DE1211">
        <v>1343.913</v>
      </c>
      <c r="DF1211">
        <v>991.84249999999997</v>
      </c>
      <c r="DG1211">
        <v>1235.4949999999999</v>
      </c>
      <c r="DH1211">
        <v>2154.2840000000001</v>
      </c>
      <c r="DI1211">
        <v>2496.6849999999999</v>
      </c>
      <c r="DJ1211">
        <v>1271.1590000000001</v>
      </c>
      <c r="DK1211">
        <v>3627.3629999999998</v>
      </c>
      <c r="DL1211">
        <v>1351.4269999999999</v>
      </c>
      <c r="DM1211">
        <v>649.77139999999997</v>
      </c>
      <c r="DN1211">
        <v>778.64279999999997</v>
      </c>
      <c r="DO1211">
        <v>20</v>
      </c>
      <c r="DP1211">
        <v>20</v>
      </c>
    </row>
    <row r="1212" spans="1:120" hidden="1" x14ac:dyDescent="0.25">
      <c r="A1212" t="str">
        <f t="shared" si="18"/>
        <v>sublap_id-SLAP_PGNB_All Elect_44405</v>
      </c>
      <c r="B1212" t="s">
        <v>62</v>
      </c>
      <c r="C1212" t="s">
        <v>295</v>
      </c>
      <c r="D1212" t="s">
        <v>61</v>
      </c>
      <c r="E1212" t="s">
        <v>296</v>
      </c>
      <c r="F1212" t="s">
        <v>61</v>
      </c>
      <c r="G1212" t="s">
        <v>61</v>
      </c>
      <c r="H1212" t="s">
        <v>61</v>
      </c>
      <c r="I1212" t="s">
        <v>61</v>
      </c>
      <c r="J1212" t="s">
        <v>61</v>
      </c>
      <c r="K1212" t="s">
        <v>190</v>
      </c>
      <c r="L1212" s="18">
        <v>44405</v>
      </c>
      <c r="M1212">
        <v>20</v>
      </c>
      <c r="N1212">
        <v>20</v>
      </c>
      <c r="O1212" t="s">
        <v>258</v>
      </c>
      <c r="P1212">
        <v>15</v>
      </c>
      <c r="Q1212">
        <v>15</v>
      </c>
      <c r="R1212">
        <v>0</v>
      </c>
      <c r="S1212">
        <v>0</v>
      </c>
      <c r="T1212">
        <v>0</v>
      </c>
      <c r="U1212">
        <v>0</v>
      </c>
      <c r="V1212">
        <v>0</v>
      </c>
      <c r="W1212">
        <v>210.03399999999999</v>
      </c>
      <c r="X1212">
        <v>221.75</v>
      </c>
      <c r="Y1212">
        <v>221.91</v>
      </c>
      <c r="Z1212">
        <v>241.40799999999999</v>
      </c>
      <c r="AA1212">
        <v>239.43799999999999</v>
      </c>
      <c r="AB1212">
        <v>250.77799999999999</v>
      </c>
      <c r="AC1212">
        <v>481.214</v>
      </c>
      <c r="AD1212">
        <v>527.10199999999998</v>
      </c>
      <c r="AE1212">
        <v>672.01400000000001</v>
      </c>
      <c r="AF1212">
        <v>706.976</v>
      </c>
      <c r="AG1212">
        <v>805.36</v>
      </c>
      <c r="AH1212">
        <v>929.35199999999998</v>
      </c>
      <c r="AI1212">
        <v>984.87599999999998</v>
      </c>
      <c r="AJ1212">
        <v>1047</v>
      </c>
      <c r="AK1212">
        <v>1093.9459999999999</v>
      </c>
      <c r="AL1212">
        <v>1090.192</v>
      </c>
      <c r="AM1212">
        <v>1114.1320000000001</v>
      </c>
      <c r="AN1212">
        <v>1176.482</v>
      </c>
      <c r="AO1212">
        <v>1161.252</v>
      </c>
      <c r="AP1212">
        <v>823.904</v>
      </c>
      <c r="AQ1212">
        <v>588.88</v>
      </c>
      <c r="AR1212">
        <v>357.05799999999999</v>
      </c>
      <c r="AS1212">
        <v>266.91800000000001</v>
      </c>
      <c r="AT1212">
        <v>251.208</v>
      </c>
      <c r="AU1212">
        <v>61.833333000000003</v>
      </c>
      <c r="AV1212">
        <v>60.833333000000003</v>
      </c>
      <c r="AW1212">
        <v>59.833333000000003</v>
      </c>
      <c r="AX1212">
        <v>58.666666999999997</v>
      </c>
      <c r="AY1212">
        <v>57.5</v>
      </c>
      <c r="AZ1212">
        <v>56.666666999999997</v>
      </c>
      <c r="BA1212">
        <v>56.333333000000003</v>
      </c>
      <c r="BB1212">
        <v>57.5</v>
      </c>
      <c r="BC1212">
        <v>61.666666999999997</v>
      </c>
      <c r="BD1212">
        <v>67.5</v>
      </c>
      <c r="BE1212">
        <v>72.166667000000004</v>
      </c>
      <c r="BF1212">
        <v>77.166667000000004</v>
      </c>
      <c r="BG1212">
        <v>81.833332999999996</v>
      </c>
      <c r="BH1212">
        <v>85</v>
      </c>
      <c r="BI1212">
        <v>87.666667000000004</v>
      </c>
      <c r="BJ1212">
        <v>89.5</v>
      </c>
      <c r="BK1212">
        <v>89.833332999999996</v>
      </c>
      <c r="BL1212">
        <v>88.833332999999996</v>
      </c>
      <c r="BM1212">
        <v>84.666667000000004</v>
      </c>
      <c r="BN1212">
        <v>79.833332999999996</v>
      </c>
      <c r="BO1212">
        <v>73.166667000000004</v>
      </c>
      <c r="BP1212">
        <v>66.833332999999996</v>
      </c>
      <c r="BQ1212">
        <v>64.5</v>
      </c>
      <c r="BR1212">
        <v>62.333333000000003</v>
      </c>
      <c r="BS1212">
        <v>6.2019700000000002</v>
      </c>
      <c r="BT1212">
        <v>-4.5931329999999999</v>
      </c>
      <c r="BU1212">
        <v>-3.3879079999999999</v>
      </c>
      <c r="BV1212">
        <v>2.0988419999999999</v>
      </c>
      <c r="BW1212">
        <v>-0.1875048</v>
      </c>
      <c r="BX1212">
        <v>14.59567</v>
      </c>
      <c r="BY1212">
        <v>2.0266700000000002</v>
      </c>
      <c r="BZ1212">
        <v>-4.7675599999999999E-2</v>
      </c>
      <c r="CA1212">
        <v>8.1990470000000002</v>
      </c>
      <c r="CB1212">
        <v>-26.962389999999999</v>
      </c>
      <c r="CC1212">
        <v>-21.88691</v>
      </c>
      <c r="CD1212">
        <v>-7.2149219999999996</v>
      </c>
      <c r="CE1212">
        <v>-2.593162</v>
      </c>
      <c r="CF1212">
        <v>4.6198040000000002</v>
      </c>
      <c r="CG1212">
        <v>-34.702599999999997</v>
      </c>
      <c r="CH1212">
        <v>-14.908860000000001</v>
      </c>
      <c r="CI1212">
        <v>-87.819680000000005</v>
      </c>
      <c r="CJ1212">
        <v>-76.071529999999996</v>
      </c>
      <c r="CK1212">
        <v>-27.45289</v>
      </c>
      <c r="CL1212">
        <v>78.849109999999996</v>
      </c>
      <c r="CM1212">
        <v>-25.85688</v>
      </c>
      <c r="CN1212">
        <v>-4.472207</v>
      </c>
      <c r="CO1212">
        <v>-8.5877269999999992</v>
      </c>
      <c r="CP1212">
        <v>-8.4170590000000001</v>
      </c>
      <c r="CQ1212">
        <v>35.924779999999998</v>
      </c>
      <c r="CR1212">
        <v>31.970330000000001</v>
      </c>
      <c r="CS1212">
        <v>24.756550000000001</v>
      </c>
      <c r="CT1212">
        <v>9.7232020000000006</v>
      </c>
      <c r="CU1212">
        <v>9.706804</v>
      </c>
      <c r="CV1212">
        <v>124.849</v>
      </c>
      <c r="CW1212">
        <v>106.5958</v>
      </c>
      <c r="CX1212">
        <v>64.299009999999996</v>
      </c>
      <c r="CY1212">
        <v>295.13600000000002</v>
      </c>
      <c r="CZ1212">
        <v>278.65940000000001</v>
      </c>
      <c r="DA1212">
        <v>452.3347</v>
      </c>
      <c r="DB1212">
        <v>518.43669999999997</v>
      </c>
      <c r="DC1212">
        <v>801.22829999999999</v>
      </c>
      <c r="DD1212">
        <v>519.0403</v>
      </c>
      <c r="DE1212">
        <v>1077.231</v>
      </c>
      <c r="DF1212">
        <v>1166.9549999999999</v>
      </c>
      <c r="DG1212">
        <v>1441.038</v>
      </c>
      <c r="DH1212">
        <v>1471.9490000000001</v>
      </c>
      <c r="DI1212">
        <v>2027.385</v>
      </c>
      <c r="DJ1212">
        <v>955.92610000000002</v>
      </c>
      <c r="DK1212">
        <v>918.73950000000002</v>
      </c>
      <c r="DL1212">
        <v>333.46010000000001</v>
      </c>
      <c r="DM1212">
        <v>64.896330000000006</v>
      </c>
      <c r="DN1212">
        <v>40.541289999999996</v>
      </c>
      <c r="DO1212">
        <v>20</v>
      </c>
      <c r="DP1212">
        <v>20</v>
      </c>
    </row>
    <row r="1213" spans="1:120" hidden="1" x14ac:dyDescent="0.25">
      <c r="A1213" t="str">
        <f t="shared" si="18"/>
        <v>LCA-Stockton_All Elect_44405</v>
      </c>
      <c r="B1213" t="s">
        <v>62</v>
      </c>
      <c r="C1213" t="s">
        <v>213</v>
      </c>
      <c r="D1213" t="s">
        <v>39</v>
      </c>
      <c r="E1213" t="s">
        <v>61</v>
      </c>
      <c r="F1213" t="s">
        <v>61</v>
      </c>
      <c r="G1213" t="s">
        <v>61</v>
      </c>
      <c r="H1213" t="s">
        <v>61</v>
      </c>
      <c r="I1213" t="s">
        <v>61</v>
      </c>
      <c r="J1213" t="s">
        <v>61</v>
      </c>
      <c r="K1213" t="s">
        <v>190</v>
      </c>
      <c r="L1213" s="18">
        <v>44405</v>
      </c>
      <c r="M1213">
        <v>20</v>
      </c>
      <c r="N1213">
        <v>20</v>
      </c>
      <c r="O1213" t="s">
        <v>258</v>
      </c>
      <c r="P1213">
        <v>33</v>
      </c>
      <c r="Q1213">
        <v>32</v>
      </c>
      <c r="R1213">
        <v>0</v>
      </c>
      <c r="S1213">
        <v>0</v>
      </c>
      <c r="T1213">
        <v>0</v>
      </c>
      <c r="U1213">
        <v>0</v>
      </c>
      <c r="V1213">
        <v>0</v>
      </c>
      <c r="W1213">
        <v>1353.5198</v>
      </c>
      <c r="X1213">
        <v>1174.6659</v>
      </c>
      <c r="Y1213">
        <v>1246.8369</v>
      </c>
      <c r="Z1213">
        <v>1140.0788</v>
      </c>
      <c r="AA1213">
        <v>1296.6185</v>
      </c>
      <c r="AB1213">
        <v>1388.4151999999999</v>
      </c>
      <c r="AC1213">
        <v>1311.2571</v>
      </c>
      <c r="AD1213">
        <v>1533.9572000000001</v>
      </c>
      <c r="AE1213">
        <v>1660.251</v>
      </c>
      <c r="AF1213">
        <v>1876.4367</v>
      </c>
      <c r="AG1213">
        <v>1995.1252999999999</v>
      </c>
      <c r="AH1213">
        <v>2084.5945000000002</v>
      </c>
      <c r="AI1213">
        <v>2024.3045999999999</v>
      </c>
      <c r="AJ1213">
        <v>2049.4164999999998</v>
      </c>
      <c r="AK1213">
        <v>2164.8227000000002</v>
      </c>
      <c r="AL1213">
        <v>2286.1316999999999</v>
      </c>
      <c r="AM1213">
        <v>2303.4288999999999</v>
      </c>
      <c r="AN1213">
        <v>2275.3200999999999</v>
      </c>
      <c r="AO1213">
        <v>2117.3584000000001</v>
      </c>
      <c r="AP1213">
        <v>1769.9786999999999</v>
      </c>
      <c r="AQ1213">
        <v>1958.4983999999999</v>
      </c>
      <c r="AR1213">
        <v>1673.2949000000001</v>
      </c>
      <c r="AS1213">
        <v>1681.2283</v>
      </c>
      <c r="AT1213">
        <v>1400.6314</v>
      </c>
      <c r="AU1213">
        <v>75.71875</v>
      </c>
      <c r="AV1213">
        <v>73.6875</v>
      </c>
      <c r="AW1213">
        <v>72.65625</v>
      </c>
      <c r="AX1213">
        <v>71.75</v>
      </c>
      <c r="AY1213">
        <v>70.4375</v>
      </c>
      <c r="AZ1213">
        <v>69.21875</v>
      </c>
      <c r="BA1213">
        <v>68.40625</v>
      </c>
      <c r="BB1213">
        <v>69.3125</v>
      </c>
      <c r="BC1213">
        <v>72</v>
      </c>
      <c r="BD1213">
        <v>76.28125</v>
      </c>
      <c r="BE1213">
        <v>79.84375</v>
      </c>
      <c r="BF1213">
        <v>83.40625</v>
      </c>
      <c r="BG1213">
        <v>86.5</v>
      </c>
      <c r="BH1213">
        <v>89.9375</v>
      </c>
      <c r="BI1213">
        <v>92.78125</v>
      </c>
      <c r="BJ1213">
        <v>95.125</v>
      </c>
      <c r="BK1213">
        <v>97.1875</v>
      </c>
      <c r="BL1213">
        <v>97.125</v>
      </c>
      <c r="BM1213">
        <v>95.34375</v>
      </c>
      <c r="BN1213">
        <v>91.46875</v>
      </c>
      <c r="BO1213">
        <v>85.96875</v>
      </c>
      <c r="BP1213">
        <v>82.25</v>
      </c>
      <c r="BQ1213">
        <v>80.34375</v>
      </c>
      <c r="BR1213">
        <v>78.625</v>
      </c>
      <c r="BS1213">
        <v>-92.533209999999997</v>
      </c>
      <c r="BT1213">
        <v>49.937809999999999</v>
      </c>
      <c r="BU1213">
        <v>-13.825659999999999</v>
      </c>
      <c r="BV1213">
        <v>8.2801589999999994</v>
      </c>
      <c r="BW1213">
        <v>-9.1823709999999998</v>
      </c>
      <c r="BX1213">
        <v>-11.51121</v>
      </c>
      <c r="BY1213">
        <v>7.7758770000000004</v>
      </c>
      <c r="BZ1213">
        <v>-6.7052110000000003</v>
      </c>
      <c r="CA1213">
        <v>39.140909999999998</v>
      </c>
      <c r="CB1213">
        <v>-6.1762699999999997</v>
      </c>
      <c r="CC1213">
        <v>-26.3886</v>
      </c>
      <c r="CD1213">
        <v>-41.787089999999999</v>
      </c>
      <c r="CE1213">
        <v>-24.84104</v>
      </c>
      <c r="CF1213">
        <v>-41.380020000000002</v>
      </c>
      <c r="CG1213">
        <v>-27.875540000000001</v>
      </c>
      <c r="CH1213">
        <v>-16.187740000000002</v>
      </c>
      <c r="CI1213">
        <v>17.37913</v>
      </c>
      <c r="CJ1213">
        <v>-9.0466499999999996</v>
      </c>
      <c r="CK1213">
        <v>62.437159999999999</v>
      </c>
      <c r="CL1213">
        <v>357.55009999999999</v>
      </c>
      <c r="CM1213">
        <v>-4.807569</v>
      </c>
      <c r="CN1213">
        <v>-71.456190000000007</v>
      </c>
      <c r="CO1213">
        <v>-82.008219999999994</v>
      </c>
      <c r="CP1213">
        <v>-76.740009999999998</v>
      </c>
      <c r="CQ1213">
        <v>5562.48</v>
      </c>
      <c r="CR1213">
        <v>3326.9369999999999</v>
      </c>
      <c r="CS1213">
        <v>2991.1610000000001</v>
      </c>
      <c r="CT1213">
        <v>2476.1750000000002</v>
      </c>
      <c r="CU1213">
        <v>2621.02</v>
      </c>
      <c r="CV1213">
        <v>1886.8130000000001</v>
      </c>
      <c r="CW1213">
        <v>1005.939</v>
      </c>
      <c r="CX1213">
        <v>1339.674</v>
      </c>
      <c r="CY1213">
        <v>1763.19</v>
      </c>
      <c r="CZ1213">
        <v>1079.2349999999999</v>
      </c>
      <c r="DA1213">
        <v>2663.7289999999998</v>
      </c>
      <c r="DB1213">
        <v>4074.6289999999999</v>
      </c>
      <c r="DC1213">
        <v>4274.0290000000005</v>
      </c>
      <c r="DD1213">
        <v>5659.6189999999997</v>
      </c>
      <c r="DE1213">
        <v>5249.9840000000004</v>
      </c>
      <c r="DF1213">
        <v>5676.9930000000004</v>
      </c>
      <c r="DG1213">
        <v>6941.5789999999997</v>
      </c>
      <c r="DH1213">
        <v>2864.5309999999999</v>
      </c>
      <c r="DI1213">
        <v>4483.1530000000002</v>
      </c>
      <c r="DJ1213">
        <v>5701.1660000000002</v>
      </c>
      <c r="DK1213">
        <v>3452.413</v>
      </c>
      <c r="DL1213">
        <v>2148.4189999999999</v>
      </c>
      <c r="DM1213">
        <v>5118.3069999999998</v>
      </c>
      <c r="DN1213">
        <v>2630.7489999999998</v>
      </c>
      <c r="DO1213">
        <v>20</v>
      </c>
      <c r="DP1213">
        <v>20</v>
      </c>
    </row>
    <row r="1214" spans="1:120" hidden="1" x14ac:dyDescent="0.25">
      <c r="A1214" t="str">
        <f t="shared" si="18"/>
        <v>Industry_Type-4. Retail stores_All Elect_44405</v>
      </c>
      <c r="B1214" t="s">
        <v>62</v>
      </c>
      <c r="C1214" t="s">
        <v>204</v>
      </c>
      <c r="D1214" t="s">
        <v>61</v>
      </c>
      <c r="E1214" t="s">
        <v>61</v>
      </c>
      <c r="F1214" t="s">
        <v>61</v>
      </c>
      <c r="G1214" t="s">
        <v>33</v>
      </c>
      <c r="H1214" t="s">
        <v>61</v>
      </c>
      <c r="I1214" t="s">
        <v>61</v>
      </c>
      <c r="J1214" t="s">
        <v>61</v>
      </c>
      <c r="K1214" t="s">
        <v>190</v>
      </c>
      <c r="L1214" s="18">
        <v>44405</v>
      </c>
      <c r="M1214">
        <v>20</v>
      </c>
      <c r="N1214">
        <v>20</v>
      </c>
      <c r="O1214" t="s">
        <v>258</v>
      </c>
      <c r="P1214">
        <v>426</v>
      </c>
      <c r="Q1214">
        <v>415</v>
      </c>
      <c r="R1214">
        <v>0</v>
      </c>
      <c r="S1214">
        <v>0</v>
      </c>
      <c r="T1214">
        <v>0</v>
      </c>
      <c r="U1214">
        <v>0</v>
      </c>
      <c r="V1214">
        <v>0</v>
      </c>
      <c r="W1214">
        <v>7411.7968000000001</v>
      </c>
      <c r="X1214">
        <v>7634.3903</v>
      </c>
      <c r="Y1214">
        <v>7701.4679999999998</v>
      </c>
      <c r="Z1214">
        <v>7641.9585999999999</v>
      </c>
      <c r="AA1214">
        <v>8175.0493999999999</v>
      </c>
      <c r="AB1214">
        <v>9126.6767999999993</v>
      </c>
      <c r="AC1214">
        <v>10226.469999999999</v>
      </c>
      <c r="AD1214">
        <v>13180.700999999999</v>
      </c>
      <c r="AE1214">
        <v>16431.956999999999</v>
      </c>
      <c r="AF1214">
        <v>18150.745999999999</v>
      </c>
      <c r="AG1214">
        <v>19377.210999999999</v>
      </c>
      <c r="AH1214">
        <v>21992.694</v>
      </c>
      <c r="AI1214">
        <v>22786.666000000001</v>
      </c>
      <c r="AJ1214">
        <v>23713.357</v>
      </c>
      <c r="AK1214">
        <v>24629.898000000001</v>
      </c>
      <c r="AL1214">
        <v>25218.859</v>
      </c>
      <c r="AM1214">
        <v>25652.795999999998</v>
      </c>
      <c r="AN1214">
        <v>26248.67</v>
      </c>
      <c r="AO1214">
        <v>26233.507000000001</v>
      </c>
      <c r="AP1214">
        <v>20442.552</v>
      </c>
      <c r="AQ1214">
        <v>19325.914000000001</v>
      </c>
      <c r="AR1214">
        <v>13318.71</v>
      </c>
      <c r="AS1214">
        <v>9759.2585999999992</v>
      </c>
      <c r="AT1214">
        <v>8296.7847000000002</v>
      </c>
      <c r="AU1214">
        <v>71.848192999999995</v>
      </c>
      <c r="AV1214">
        <v>69.733734999999996</v>
      </c>
      <c r="AW1214">
        <v>68.571083999999999</v>
      </c>
      <c r="AX1214">
        <v>67.479517999999999</v>
      </c>
      <c r="AY1214">
        <v>66.459035999999998</v>
      </c>
      <c r="AZ1214">
        <v>65.660240999999999</v>
      </c>
      <c r="BA1214">
        <v>65.043373000000003</v>
      </c>
      <c r="BB1214">
        <v>65.725301000000002</v>
      </c>
      <c r="BC1214">
        <v>68.356627000000003</v>
      </c>
      <c r="BD1214">
        <v>71.995181000000002</v>
      </c>
      <c r="BE1214">
        <v>75.842168999999998</v>
      </c>
      <c r="BF1214">
        <v>79.977108000000001</v>
      </c>
      <c r="BG1214">
        <v>83.840964</v>
      </c>
      <c r="BH1214">
        <v>86.546987999999999</v>
      </c>
      <c r="BI1214">
        <v>88.795180999999999</v>
      </c>
      <c r="BJ1214">
        <v>90.456626999999997</v>
      </c>
      <c r="BK1214">
        <v>91.407229000000001</v>
      </c>
      <c r="BL1214">
        <v>90.772289000000001</v>
      </c>
      <c r="BM1214">
        <v>88.750602000000001</v>
      </c>
      <c r="BN1214">
        <v>85.598794999999996</v>
      </c>
      <c r="BO1214">
        <v>81.651807000000005</v>
      </c>
      <c r="BP1214">
        <v>78.115662999999998</v>
      </c>
      <c r="BQ1214">
        <v>76.032529999999994</v>
      </c>
      <c r="BR1214">
        <v>74.333735000000004</v>
      </c>
      <c r="BS1214">
        <v>-47.540239999999997</v>
      </c>
      <c r="BT1214">
        <v>-31.366910000000001</v>
      </c>
      <c r="BU1214">
        <v>-20.773009999999999</v>
      </c>
      <c r="BV1214">
        <v>-11.41793</v>
      </c>
      <c r="BW1214">
        <v>26.094950000000001</v>
      </c>
      <c r="BX1214">
        <v>94.478700000000003</v>
      </c>
      <c r="BY1214">
        <v>54.963520000000003</v>
      </c>
      <c r="BZ1214">
        <v>-34.638590000000001</v>
      </c>
      <c r="CA1214">
        <v>-109.4174</v>
      </c>
      <c r="CB1214">
        <v>-113.7384</v>
      </c>
      <c r="CC1214">
        <v>100.842</v>
      </c>
      <c r="CD1214">
        <v>-217.58920000000001</v>
      </c>
      <c r="CE1214">
        <v>-209.05600000000001</v>
      </c>
      <c r="CF1214">
        <v>-294.82690000000002</v>
      </c>
      <c r="CG1214">
        <v>-391.71699999999998</v>
      </c>
      <c r="CH1214">
        <v>-397.44600000000003</v>
      </c>
      <c r="CI1214">
        <v>-567.18709999999999</v>
      </c>
      <c r="CJ1214">
        <v>-670.87429999999995</v>
      </c>
      <c r="CK1214">
        <v>-272.2704</v>
      </c>
      <c r="CL1214">
        <v>2503.047</v>
      </c>
      <c r="CM1214">
        <v>-126.7414</v>
      </c>
      <c r="CN1214">
        <v>-241.91050000000001</v>
      </c>
      <c r="CO1214">
        <v>-340.64670000000001</v>
      </c>
      <c r="CP1214">
        <v>-214.77979999999999</v>
      </c>
      <c r="CQ1214">
        <v>3479.4169999999999</v>
      </c>
      <c r="CR1214">
        <v>2625.1179999999999</v>
      </c>
      <c r="CS1214">
        <v>2992.076</v>
      </c>
      <c r="CT1214">
        <v>2380.2750000000001</v>
      </c>
      <c r="CU1214">
        <v>3609.866</v>
      </c>
      <c r="CV1214">
        <v>5529.8450000000003</v>
      </c>
      <c r="CW1214">
        <v>5411.1310000000003</v>
      </c>
      <c r="CX1214">
        <v>4045.49</v>
      </c>
      <c r="CY1214">
        <v>7364.3819999999996</v>
      </c>
      <c r="CZ1214">
        <v>6908.0879999999997</v>
      </c>
      <c r="DA1214">
        <v>12140.73</v>
      </c>
      <c r="DB1214">
        <v>9772.4879999999994</v>
      </c>
      <c r="DC1214">
        <v>10640.08</v>
      </c>
      <c r="DD1214">
        <v>11324.01</v>
      </c>
      <c r="DE1214">
        <v>12626.64</v>
      </c>
      <c r="DF1214">
        <v>13910.12</v>
      </c>
      <c r="DG1214">
        <v>13570.96</v>
      </c>
      <c r="DH1214">
        <v>15361.11</v>
      </c>
      <c r="DI1214">
        <v>17024.28</v>
      </c>
      <c r="DJ1214">
        <v>18646.349999999999</v>
      </c>
      <c r="DK1214">
        <v>23768.86</v>
      </c>
      <c r="DL1214">
        <v>19190.68</v>
      </c>
      <c r="DM1214">
        <v>7503.6220000000003</v>
      </c>
      <c r="DN1214">
        <v>3304.605</v>
      </c>
      <c r="DO1214">
        <v>20</v>
      </c>
      <c r="DP1214">
        <v>20</v>
      </c>
    </row>
    <row r="1215" spans="1:120" hidden="1" x14ac:dyDescent="0.25">
      <c r="A1215" t="str">
        <f t="shared" si="18"/>
        <v>OtherDR-No_All Elect_44405</v>
      </c>
      <c r="B1215" t="s">
        <v>62</v>
      </c>
      <c r="C1215" t="s">
        <v>323</v>
      </c>
      <c r="D1215" t="s">
        <v>61</v>
      </c>
      <c r="E1215" t="s">
        <v>61</v>
      </c>
      <c r="F1215" t="s">
        <v>61</v>
      </c>
      <c r="G1215" t="s">
        <v>61</v>
      </c>
      <c r="H1215" t="s">
        <v>61</v>
      </c>
      <c r="I1215" t="s">
        <v>97</v>
      </c>
      <c r="J1215" t="s">
        <v>61</v>
      </c>
      <c r="K1215" t="s">
        <v>190</v>
      </c>
      <c r="L1215" s="18">
        <v>44405</v>
      </c>
      <c r="M1215">
        <v>20</v>
      </c>
      <c r="N1215">
        <v>20</v>
      </c>
      <c r="O1215" t="s">
        <v>258</v>
      </c>
      <c r="P1215">
        <v>478</v>
      </c>
      <c r="Q1215">
        <v>467</v>
      </c>
      <c r="R1215">
        <v>0</v>
      </c>
      <c r="S1215">
        <v>0</v>
      </c>
      <c r="T1215">
        <v>0</v>
      </c>
      <c r="U1215">
        <v>0</v>
      </c>
      <c r="V1215">
        <v>0</v>
      </c>
      <c r="W1215">
        <v>18104.84</v>
      </c>
      <c r="X1215">
        <v>18330.631000000001</v>
      </c>
      <c r="Y1215">
        <v>17992.403999999999</v>
      </c>
      <c r="Z1215">
        <v>17653.008000000002</v>
      </c>
      <c r="AA1215">
        <v>18254.985000000001</v>
      </c>
      <c r="AB1215">
        <v>19543.638999999999</v>
      </c>
      <c r="AC1215">
        <v>21002.645</v>
      </c>
      <c r="AD1215">
        <v>24390.118999999999</v>
      </c>
      <c r="AE1215">
        <v>28407.187000000002</v>
      </c>
      <c r="AF1215">
        <v>31149.559000000001</v>
      </c>
      <c r="AG1215">
        <v>33154.74</v>
      </c>
      <c r="AH1215">
        <v>36133.845999999998</v>
      </c>
      <c r="AI1215">
        <v>37042.747000000003</v>
      </c>
      <c r="AJ1215">
        <v>38141.347000000002</v>
      </c>
      <c r="AK1215">
        <v>39172.892999999996</v>
      </c>
      <c r="AL1215">
        <v>39598.78</v>
      </c>
      <c r="AM1215">
        <v>40104.214</v>
      </c>
      <c r="AN1215">
        <v>40766.074000000001</v>
      </c>
      <c r="AO1215">
        <v>37953.881000000001</v>
      </c>
      <c r="AP1215">
        <v>28435.155999999999</v>
      </c>
      <c r="AQ1215">
        <v>29743.427</v>
      </c>
      <c r="AR1215">
        <v>24854.695</v>
      </c>
      <c r="AS1215">
        <v>21344.592000000001</v>
      </c>
      <c r="AT1215">
        <v>19090.190999999999</v>
      </c>
      <c r="AU1215">
        <v>72.058886999999999</v>
      </c>
      <c r="AV1215">
        <v>69.908994000000007</v>
      </c>
      <c r="AW1215">
        <v>68.758030000000005</v>
      </c>
      <c r="AX1215">
        <v>67.664882000000006</v>
      </c>
      <c r="AY1215">
        <v>66.637045000000001</v>
      </c>
      <c r="AZ1215">
        <v>65.827623000000003</v>
      </c>
      <c r="BA1215">
        <v>65.210920999999999</v>
      </c>
      <c r="BB1215">
        <v>65.837259000000003</v>
      </c>
      <c r="BC1215">
        <v>68.448607999999993</v>
      </c>
      <c r="BD1215">
        <v>72.050320999999997</v>
      </c>
      <c r="BE1215">
        <v>75.844753999999995</v>
      </c>
      <c r="BF1215">
        <v>79.927194999999998</v>
      </c>
      <c r="BG1215">
        <v>83.764454000000001</v>
      </c>
      <c r="BH1215">
        <v>86.421841999999998</v>
      </c>
      <c r="BI1215">
        <v>88.647751999999997</v>
      </c>
      <c r="BJ1215">
        <v>90.299785999999997</v>
      </c>
      <c r="BK1215">
        <v>91.263383000000005</v>
      </c>
      <c r="BL1215">
        <v>90.722697999999994</v>
      </c>
      <c r="BM1215">
        <v>88.797645000000003</v>
      </c>
      <c r="BN1215">
        <v>85.716273999999999</v>
      </c>
      <c r="BO1215">
        <v>81.834046999999998</v>
      </c>
      <c r="BP1215">
        <v>78.332976000000002</v>
      </c>
      <c r="BQ1215">
        <v>76.278373000000002</v>
      </c>
      <c r="BR1215">
        <v>74.589935999999994</v>
      </c>
      <c r="BS1215">
        <v>-272.18009999999998</v>
      </c>
      <c r="BT1215">
        <v>78.140150000000006</v>
      </c>
      <c r="BU1215">
        <v>27.486350000000002</v>
      </c>
      <c r="BV1215">
        <v>40.440170000000002</v>
      </c>
      <c r="BW1215">
        <v>129.38679999999999</v>
      </c>
      <c r="BX1215">
        <v>165.30969999999999</v>
      </c>
      <c r="BY1215">
        <v>50.447299999999998</v>
      </c>
      <c r="BZ1215">
        <v>20.282060000000001</v>
      </c>
      <c r="CA1215">
        <v>-173.87979999999999</v>
      </c>
      <c r="CB1215">
        <v>-273.42320000000001</v>
      </c>
      <c r="CC1215">
        <v>-36.309550000000002</v>
      </c>
      <c r="CD1215">
        <v>-364.85199999999998</v>
      </c>
      <c r="CE1215">
        <v>-344.32560000000001</v>
      </c>
      <c r="CF1215">
        <v>-489.30459999999999</v>
      </c>
      <c r="CG1215">
        <v>-628.94399999999996</v>
      </c>
      <c r="CH1215">
        <v>-516.31489999999997</v>
      </c>
      <c r="CI1215">
        <v>-615.18690000000004</v>
      </c>
      <c r="CJ1215">
        <v>-551.97630000000004</v>
      </c>
      <c r="CK1215">
        <v>2359.0479999999998</v>
      </c>
      <c r="CL1215">
        <v>8528.5460000000003</v>
      </c>
      <c r="CM1215">
        <v>2528.3029999999999</v>
      </c>
      <c r="CN1215">
        <v>287.76350000000002</v>
      </c>
      <c r="CO1215">
        <v>-316.3057</v>
      </c>
      <c r="CP1215">
        <v>-234.3946</v>
      </c>
      <c r="CQ1215">
        <v>40697.25</v>
      </c>
      <c r="CR1215">
        <v>15781.36</v>
      </c>
      <c r="CS1215">
        <v>17573.41</v>
      </c>
      <c r="CT1215">
        <v>16884.439999999999</v>
      </c>
      <c r="CU1215">
        <v>12198.87</v>
      </c>
      <c r="CV1215">
        <v>13035.1</v>
      </c>
      <c r="CW1215">
        <v>8701.759</v>
      </c>
      <c r="CX1215">
        <v>7901.4390000000003</v>
      </c>
      <c r="CY1215">
        <v>15346.2</v>
      </c>
      <c r="CZ1215">
        <v>16373.05</v>
      </c>
      <c r="DA1215">
        <v>32143.81</v>
      </c>
      <c r="DB1215">
        <v>32736.99</v>
      </c>
      <c r="DC1215">
        <v>35067.839999999997</v>
      </c>
      <c r="DD1215">
        <v>39379.31</v>
      </c>
      <c r="DE1215">
        <v>48641.8</v>
      </c>
      <c r="DF1215">
        <v>54719.98</v>
      </c>
      <c r="DG1215">
        <v>58799.31</v>
      </c>
      <c r="DH1215">
        <v>59029.51</v>
      </c>
      <c r="DI1215">
        <v>65626.28</v>
      </c>
      <c r="DJ1215">
        <v>65804.11</v>
      </c>
      <c r="DK1215">
        <v>75254.97</v>
      </c>
      <c r="DL1215">
        <v>55636.27</v>
      </c>
      <c r="DM1215">
        <v>38037.11</v>
      </c>
      <c r="DN1215">
        <v>32514.240000000002</v>
      </c>
      <c r="DO1215">
        <v>20</v>
      </c>
      <c r="DP1215">
        <v>20</v>
      </c>
    </row>
    <row r="1216" spans="1:120" hidden="1" x14ac:dyDescent="0.25">
      <c r="A1216" t="str">
        <f t="shared" si="18"/>
        <v>sublap_id-SLAP_PGSF_All Elect_44405</v>
      </c>
      <c r="B1216" t="s">
        <v>62</v>
      </c>
      <c r="C1216" t="s">
        <v>297</v>
      </c>
      <c r="D1216" t="s">
        <v>61</v>
      </c>
      <c r="E1216" t="s">
        <v>298</v>
      </c>
      <c r="F1216" t="s">
        <v>61</v>
      </c>
      <c r="G1216" t="s">
        <v>61</v>
      </c>
      <c r="H1216" t="s">
        <v>61</v>
      </c>
      <c r="I1216" t="s">
        <v>61</v>
      </c>
      <c r="J1216" t="s">
        <v>61</v>
      </c>
      <c r="K1216" t="s">
        <v>190</v>
      </c>
      <c r="L1216" s="18">
        <v>44405</v>
      </c>
      <c r="M1216">
        <v>20</v>
      </c>
      <c r="N1216">
        <v>20</v>
      </c>
      <c r="O1216" t="s">
        <v>258</v>
      </c>
      <c r="P1216">
        <v>20</v>
      </c>
      <c r="Q1216">
        <v>20</v>
      </c>
      <c r="R1216">
        <v>0</v>
      </c>
      <c r="S1216">
        <v>0</v>
      </c>
      <c r="T1216">
        <v>0</v>
      </c>
      <c r="U1216">
        <v>0</v>
      </c>
      <c r="V1216">
        <v>0</v>
      </c>
      <c r="W1216">
        <v>3883.145</v>
      </c>
      <c r="X1216">
        <v>3986.9920000000002</v>
      </c>
      <c r="Y1216">
        <v>4018.0540000000001</v>
      </c>
      <c r="Z1216">
        <v>3935.8249999999998</v>
      </c>
      <c r="AA1216">
        <v>3970.0160000000001</v>
      </c>
      <c r="AB1216">
        <v>4163.0690000000004</v>
      </c>
      <c r="AC1216">
        <v>4420.9350000000004</v>
      </c>
      <c r="AD1216">
        <v>4908.5010000000002</v>
      </c>
      <c r="AE1216">
        <v>5619.9530000000004</v>
      </c>
      <c r="AF1216">
        <v>6318.95</v>
      </c>
      <c r="AG1216">
        <v>6878.7460000000001</v>
      </c>
      <c r="AH1216">
        <v>7368.76</v>
      </c>
      <c r="AI1216">
        <v>7386.3459999999995</v>
      </c>
      <c r="AJ1216">
        <v>7503.625</v>
      </c>
      <c r="AK1216">
        <v>7681.0360000000001</v>
      </c>
      <c r="AL1216">
        <v>7762.1189999999997</v>
      </c>
      <c r="AM1216">
        <v>7890.8029999999999</v>
      </c>
      <c r="AN1216">
        <v>7693.7259999999997</v>
      </c>
      <c r="AO1216">
        <v>7522.45</v>
      </c>
      <c r="AP1216">
        <v>6686.35</v>
      </c>
      <c r="AQ1216">
        <v>5849.9830000000002</v>
      </c>
      <c r="AR1216">
        <v>5102.4870000000001</v>
      </c>
      <c r="AS1216">
        <v>4766.1350000000002</v>
      </c>
      <c r="AT1216">
        <v>4247.0640000000003</v>
      </c>
      <c r="AU1216">
        <v>57.4</v>
      </c>
      <c r="AV1216">
        <v>57.2</v>
      </c>
      <c r="AW1216">
        <v>56.4</v>
      </c>
      <c r="AX1216">
        <v>56.2</v>
      </c>
      <c r="AY1216">
        <v>55.8</v>
      </c>
      <c r="AZ1216">
        <v>55.8</v>
      </c>
      <c r="BA1216">
        <v>55.8</v>
      </c>
      <c r="BB1216">
        <v>55.8</v>
      </c>
      <c r="BC1216">
        <v>56.7</v>
      </c>
      <c r="BD1216">
        <v>58.7</v>
      </c>
      <c r="BE1216">
        <v>63.1</v>
      </c>
      <c r="BF1216">
        <v>63.2</v>
      </c>
      <c r="BG1216">
        <v>64</v>
      </c>
      <c r="BH1216">
        <v>64.8</v>
      </c>
      <c r="BI1216">
        <v>64.599999999999994</v>
      </c>
      <c r="BJ1216">
        <v>65</v>
      </c>
      <c r="BK1216">
        <v>64.900000000000006</v>
      </c>
      <c r="BL1216">
        <v>64</v>
      </c>
      <c r="BM1216">
        <v>63.5</v>
      </c>
      <c r="BN1216">
        <v>62</v>
      </c>
      <c r="BO1216">
        <v>60.4</v>
      </c>
      <c r="BP1216">
        <v>59</v>
      </c>
      <c r="BQ1216">
        <v>58.2</v>
      </c>
      <c r="BR1216">
        <v>57.8</v>
      </c>
      <c r="BS1216">
        <v>68.315380000000005</v>
      </c>
      <c r="BT1216">
        <v>33.182380000000002</v>
      </c>
      <c r="BU1216">
        <v>0.32834200000000002</v>
      </c>
      <c r="BV1216">
        <v>22.958860000000001</v>
      </c>
      <c r="BW1216">
        <v>42.432110000000002</v>
      </c>
      <c r="BX1216">
        <v>27.25224</v>
      </c>
      <c r="BY1216">
        <v>56.226999999999997</v>
      </c>
      <c r="BZ1216">
        <v>23.041080000000001</v>
      </c>
      <c r="CA1216">
        <v>-66.85727</v>
      </c>
      <c r="CB1216">
        <v>-82.063770000000005</v>
      </c>
      <c r="CC1216">
        <v>-128.08609999999999</v>
      </c>
      <c r="CD1216">
        <v>-176.9605</v>
      </c>
      <c r="CE1216">
        <v>-123.1431</v>
      </c>
      <c r="CF1216">
        <v>-203.57820000000001</v>
      </c>
      <c r="CG1216">
        <v>-230.55789999999999</v>
      </c>
      <c r="CH1216">
        <v>-213.99930000000001</v>
      </c>
      <c r="CI1216">
        <v>-197.35589999999999</v>
      </c>
      <c r="CJ1216">
        <v>-121.9335</v>
      </c>
      <c r="CK1216">
        <v>-72.252660000000006</v>
      </c>
      <c r="CL1216">
        <v>9.5557250000000007</v>
      </c>
      <c r="CM1216">
        <v>-51.116039999999998</v>
      </c>
      <c r="CN1216">
        <v>-55.111429999999999</v>
      </c>
      <c r="CO1216">
        <v>-37.663620000000002</v>
      </c>
      <c r="CP1216">
        <v>-28.42981</v>
      </c>
      <c r="CQ1216">
        <v>5823.6490000000003</v>
      </c>
      <c r="CR1216">
        <v>2593.7689999999998</v>
      </c>
      <c r="CS1216">
        <v>2319.174</v>
      </c>
      <c r="CT1216">
        <v>1660.43</v>
      </c>
      <c r="CU1216">
        <v>1214.4000000000001</v>
      </c>
      <c r="CV1216">
        <v>1337.837</v>
      </c>
      <c r="CW1216">
        <v>1053.527</v>
      </c>
      <c r="CX1216">
        <v>668.95039999999995</v>
      </c>
      <c r="CY1216">
        <v>2205.0410000000002</v>
      </c>
      <c r="CZ1216">
        <v>4838.3289999999997</v>
      </c>
      <c r="DA1216">
        <v>8797.1419999999998</v>
      </c>
      <c r="DB1216">
        <v>13044.24</v>
      </c>
      <c r="DC1216">
        <v>14281.05</v>
      </c>
      <c r="DD1216">
        <v>16724.5</v>
      </c>
      <c r="DE1216">
        <v>23653.17</v>
      </c>
      <c r="DF1216">
        <v>27547.49</v>
      </c>
      <c r="DG1216">
        <v>29371</v>
      </c>
      <c r="DH1216">
        <v>22277.51</v>
      </c>
      <c r="DI1216">
        <v>21550.98</v>
      </c>
      <c r="DJ1216">
        <v>21520.34</v>
      </c>
      <c r="DK1216">
        <v>18099.11</v>
      </c>
      <c r="DL1216">
        <v>16231.75</v>
      </c>
      <c r="DM1216">
        <v>12659.96</v>
      </c>
      <c r="DN1216">
        <v>11718.91</v>
      </c>
      <c r="DO1216">
        <v>20</v>
      </c>
      <c r="DP1216">
        <v>20</v>
      </c>
    </row>
    <row r="1217" spans="1:120" hidden="1" x14ac:dyDescent="0.25">
      <c r="A1217" t="str">
        <f t="shared" si="18"/>
        <v>Aggregator-CPower_All Elect_44405</v>
      </c>
      <c r="B1217" t="s">
        <v>62</v>
      </c>
      <c r="C1217" t="s">
        <v>215</v>
      </c>
      <c r="D1217" t="s">
        <v>61</v>
      </c>
      <c r="E1217" t="s">
        <v>61</v>
      </c>
      <c r="F1217" t="s">
        <v>42</v>
      </c>
      <c r="G1217" t="s">
        <v>61</v>
      </c>
      <c r="H1217" t="s">
        <v>61</v>
      </c>
      <c r="I1217" t="s">
        <v>61</v>
      </c>
      <c r="J1217" t="s">
        <v>61</v>
      </c>
      <c r="K1217" t="s">
        <v>190</v>
      </c>
      <c r="L1217" s="18">
        <v>44405</v>
      </c>
      <c r="M1217">
        <v>20</v>
      </c>
      <c r="N1217">
        <v>20</v>
      </c>
      <c r="O1217" t="s">
        <v>258</v>
      </c>
      <c r="P1217">
        <v>478</v>
      </c>
      <c r="Q1217">
        <v>467</v>
      </c>
      <c r="R1217">
        <v>0</v>
      </c>
      <c r="S1217">
        <v>0</v>
      </c>
      <c r="T1217">
        <v>0</v>
      </c>
      <c r="U1217">
        <v>0</v>
      </c>
      <c r="V1217">
        <v>0</v>
      </c>
      <c r="W1217">
        <v>18104.84</v>
      </c>
      <c r="X1217">
        <v>18330.631000000001</v>
      </c>
      <c r="Y1217">
        <v>17992.403999999999</v>
      </c>
      <c r="Z1217">
        <v>17653.008000000002</v>
      </c>
      <c r="AA1217">
        <v>18254.985000000001</v>
      </c>
      <c r="AB1217">
        <v>19543.638999999999</v>
      </c>
      <c r="AC1217">
        <v>21002.645</v>
      </c>
      <c r="AD1217">
        <v>24390.118999999999</v>
      </c>
      <c r="AE1217">
        <v>28407.187000000002</v>
      </c>
      <c r="AF1217">
        <v>31149.559000000001</v>
      </c>
      <c r="AG1217">
        <v>33154.74</v>
      </c>
      <c r="AH1217">
        <v>36133.845999999998</v>
      </c>
      <c r="AI1217">
        <v>37042.747000000003</v>
      </c>
      <c r="AJ1217">
        <v>38141.347000000002</v>
      </c>
      <c r="AK1217">
        <v>39172.892999999996</v>
      </c>
      <c r="AL1217">
        <v>39598.78</v>
      </c>
      <c r="AM1217">
        <v>40104.214</v>
      </c>
      <c r="AN1217">
        <v>40766.074000000001</v>
      </c>
      <c r="AO1217">
        <v>37953.881000000001</v>
      </c>
      <c r="AP1217">
        <v>28435.155999999999</v>
      </c>
      <c r="AQ1217">
        <v>29743.427</v>
      </c>
      <c r="AR1217">
        <v>24854.695</v>
      </c>
      <c r="AS1217">
        <v>21344.592000000001</v>
      </c>
      <c r="AT1217">
        <v>19090.190999999999</v>
      </c>
      <c r="AU1217">
        <v>72.058886999999999</v>
      </c>
      <c r="AV1217">
        <v>69.908994000000007</v>
      </c>
      <c r="AW1217">
        <v>68.758030000000005</v>
      </c>
      <c r="AX1217">
        <v>67.664882000000006</v>
      </c>
      <c r="AY1217">
        <v>66.637045000000001</v>
      </c>
      <c r="AZ1217">
        <v>65.827623000000003</v>
      </c>
      <c r="BA1217">
        <v>65.210920999999999</v>
      </c>
      <c r="BB1217">
        <v>65.837259000000003</v>
      </c>
      <c r="BC1217">
        <v>68.448607999999993</v>
      </c>
      <c r="BD1217">
        <v>72.050320999999997</v>
      </c>
      <c r="BE1217">
        <v>75.844753999999995</v>
      </c>
      <c r="BF1217">
        <v>79.927194999999998</v>
      </c>
      <c r="BG1217">
        <v>83.764454000000001</v>
      </c>
      <c r="BH1217">
        <v>86.421841999999998</v>
      </c>
      <c r="BI1217">
        <v>88.647751999999997</v>
      </c>
      <c r="BJ1217">
        <v>90.299785999999997</v>
      </c>
      <c r="BK1217">
        <v>91.263383000000005</v>
      </c>
      <c r="BL1217">
        <v>90.722697999999994</v>
      </c>
      <c r="BM1217">
        <v>88.797645000000003</v>
      </c>
      <c r="BN1217">
        <v>85.716273999999999</v>
      </c>
      <c r="BO1217">
        <v>81.834046999999998</v>
      </c>
      <c r="BP1217">
        <v>78.332976000000002</v>
      </c>
      <c r="BQ1217">
        <v>76.278373000000002</v>
      </c>
      <c r="BR1217">
        <v>74.589935999999994</v>
      </c>
      <c r="BS1217">
        <v>-272.18009999999998</v>
      </c>
      <c r="BT1217">
        <v>78.140150000000006</v>
      </c>
      <c r="BU1217">
        <v>27.486350000000002</v>
      </c>
      <c r="BV1217">
        <v>40.440170000000002</v>
      </c>
      <c r="BW1217">
        <v>129.38679999999999</v>
      </c>
      <c r="BX1217">
        <v>165.30969999999999</v>
      </c>
      <c r="BY1217">
        <v>50.447299999999998</v>
      </c>
      <c r="BZ1217">
        <v>20.282060000000001</v>
      </c>
      <c r="CA1217">
        <v>-173.87979999999999</v>
      </c>
      <c r="CB1217">
        <v>-273.42320000000001</v>
      </c>
      <c r="CC1217">
        <v>-36.309550000000002</v>
      </c>
      <c r="CD1217">
        <v>-364.85199999999998</v>
      </c>
      <c r="CE1217">
        <v>-344.32560000000001</v>
      </c>
      <c r="CF1217">
        <v>-489.30459999999999</v>
      </c>
      <c r="CG1217">
        <v>-628.94399999999996</v>
      </c>
      <c r="CH1217">
        <v>-516.31489999999997</v>
      </c>
      <c r="CI1217">
        <v>-615.18690000000004</v>
      </c>
      <c r="CJ1217">
        <v>-551.97630000000004</v>
      </c>
      <c r="CK1217">
        <v>2359.0479999999998</v>
      </c>
      <c r="CL1217">
        <v>8528.5460000000003</v>
      </c>
      <c r="CM1217">
        <v>2528.3029999999999</v>
      </c>
      <c r="CN1217">
        <v>287.76350000000002</v>
      </c>
      <c r="CO1217">
        <v>-316.3057</v>
      </c>
      <c r="CP1217">
        <v>-234.3946</v>
      </c>
      <c r="CQ1217">
        <v>40697.25</v>
      </c>
      <c r="CR1217">
        <v>15781.36</v>
      </c>
      <c r="CS1217">
        <v>17573.41</v>
      </c>
      <c r="CT1217">
        <v>16884.439999999999</v>
      </c>
      <c r="CU1217">
        <v>12198.87</v>
      </c>
      <c r="CV1217">
        <v>13035.1</v>
      </c>
      <c r="CW1217">
        <v>8701.759</v>
      </c>
      <c r="CX1217">
        <v>7901.4390000000003</v>
      </c>
      <c r="CY1217">
        <v>15346.2</v>
      </c>
      <c r="CZ1217">
        <v>16373.05</v>
      </c>
      <c r="DA1217">
        <v>32143.81</v>
      </c>
      <c r="DB1217">
        <v>32736.99</v>
      </c>
      <c r="DC1217">
        <v>35067.839999999997</v>
      </c>
      <c r="DD1217">
        <v>39379.31</v>
      </c>
      <c r="DE1217">
        <v>48641.8</v>
      </c>
      <c r="DF1217">
        <v>54719.98</v>
      </c>
      <c r="DG1217">
        <v>58799.31</v>
      </c>
      <c r="DH1217">
        <v>59029.51</v>
      </c>
      <c r="DI1217">
        <v>65626.28</v>
      </c>
      <c r="DJ1217">
        <v>65804.11</v>
      </c>
      <c r="DK1217">
        <v>75254.97</v>
      </c>
      <c r="DL1217">
        <v>55636.27</v>
      </c>
      <c r="DM1217">
        <v>38037.11</v>
      </c>
      <c r="DN1217">
        <v>32514.240000000002</v>
      </c>
      <c r="DO1217">
        <v>20</v>
      </c>
      <c r="DP1217">
        <v>20</v>
      </c>
    </row>
    <row r="1218" spans="1:120" hidden="1" x14ac:dyDescent="0.25">
      <c r="A1218" t="str">
        <f t="shared" si="18"/>
        <v>sublap_id-SLAP_PGKN_All Elect_44405</v>
      </c>
      <c r="B1218" t="s">
        <v>62</v>
      </c>
      <c r="C1218" t="s">
        <v>279</v>
      </c>
      <c r="D1218" t="s">
        <v>61</v>
      </c>
      <c r="E1218" t="s">
        <v>280</v>
      </c>
      <c r="F1218" t="s">
        <v>61</v>
      </c>
      <c r="G1218" t="s">
        <v>61</v>
      </c>
      <c r="H1218" t="s">
        <v>61</v>
      </c>
      <c r="I1218" t="s">
        <v>61</v>
      </c>
      <c r="J1218" t="s">
        <v>61</v>
      </c>
      <c r="K1218" t="s">
        <v>190</v>
      </c>
      <c r="L1218" s="18">
        <v>44405</v>
      </c>
      <c r="M1218">
        <v>20</v>
      </c>
      <c r="N1218">
        <v>20</v>
      </c>
      <c r="O1218" t="s">
        <v>258</v>
      </c>
      <c r="P1218">
        <v>19</v>
      </c>
      <c r="Q1218">
        <v>19</v>
      </c>
      <c r="R1218">
        <v>0</v>
      </c>
      <c r="S1218">
        <v>0</v>
      </c>
      <c r="T1218">
        <v>0</v>
      </c>
      <c r="U1218">
        <v>0</v>
      </c>
      <c r="V1218">
        <v>0</v>
      </c>
      <c r="W1218">
        <v>238.83099999999999</v>
      </c>
      <c r="X1218">
        <v>334.31700000000001</v>
      </c>
      <c r="Y1218">
        <v>342.70699999999999</v>
      </c>
      <c r="Z1218">
        <v>338.17200000000003</v>
      </c>
      <c r="AA1218">
        <v>307.57799999999997</v>
      </c>
      <c r="AB1218">
        <v>417.41</v>
      </c>
      <c r="AC1218">
        <v>413.54899999999998</v>
      </c>
      <c r="AD1218">
        <v>766.98099999999999</v>
      </c>
      <c r="AE1218">
        <v>822.62699999999995</v>
      </c>
      <c r="AF1218">
        <v>928.72</v>
      </c>
      <c r="AG1218">
        <v>1013.0170000000001</v>
      </c>
      <c r="AH1218">
        <v>1050.201</v>
      </c>
      <c r="AI1218">
        <v>1110.164</v>
      </c>
      <c r="AJ1218">
        <v>1135.693</v>
      </c>
      <c r="AK1218">
        <v>1161.0519999999999</v>
      </c>
      <c r="AL1218">
        <v>1199.867</v>
      </c>
      <c r="AM1218">
        <v>1193.3330000000001</v>
      </c>
      <c r="AN1218">
        <v>1255.394</v>
      </c>
      <c r="AO1218">
        <v>1197.5450000000001</v>
      </c>
      <c r="AP1218">
        <v>718.63300000000004</v>
      </c>
      <c r="AQ1218">
        <v>1027.3330000000001</v>
      </c>
      <c r="AR1218">
        <v>585.44500000000005</v>
      </c>
      <c r="AS1218">
        <v>334.29399999999998</v>
      </c>
      <c r="AT1218">
        <v>272.72899999999998</v>
      </c>
      <c r="AU1218">
        <v>87</v>
      </c>
      <c r="AV1218">
        <v>84.5</v>
      </c>
      <c r="AW1218">
        <v>83</v>
      </c>
      <c r="AX1218">
        <v>82</v>
      </c>
      <c r="AY1218">
        <v>80.5</v>
      </c>
      <c r="AZ1218">
        <v>80</v>
      </c>
      <c r="BA1218">
        <v>78.5</v>
      </c>
      <c r="BB1218">
        <v>78.5</v>
      </c>
      <c r="BC1218">
        <v>81</v>
      </c>
      <c r="BD1218">
        <v>84</v>
      </c>
      <c r="BE1218">
        <v>86.5</v>
      </c>
      <c r="BF1218">
        <v>88.5</v>
      </c>
      <c r="BG1218">
        <v>91.5</v>
      </c>
      <c r="BH1218">
        <v>93.5</v>
      </c>
      <c r="BI1218">
        <v>96.5</v>
      </c>
      <c r="BJ1218">
        <v>98.5</v>
      </c>
      <c r="BK1218">
        <v>100</v>
      </c>
      <c r="BL1218">
        <v>101</v>
      </c>
      <c r="BM1218">
        <v>102</v>
      </c>
      <c r="BN1218">
        <v>100.5</v>
      </c>
      <c r="BO1218">
        <v>98.5</v>
      </c>
      <c r="BP1218">
        <v>96.5</v>
      </c>
      <c r="BQ1218">
        <v>93.5</v>
      </c>
      <c r="BR1218">
        <v>90.5</v>
      </c>
      <c r="BS1218">
        <v>6.1724819999999996</v>
      </c>
      <c r="BT1218">
        <v>-4.2554360000000004</v>
      </c>
      <c r="BU1218">
        <v>0.4060704</v>
      </c>
      <c r="BV1218">
        <v>3.227328</v>
      </c>
      <c r="BW1218">
        <v>3.2108729999999999</v>
      </c>
      <c r="BX1218">
        <v>-23.411670000000001</v>
      </c>
      <c r="BY1218">
        <v>-92.050759999999997</v>
      </c>
      <c r="BZ1218">
        <v>20.489439999999998</v>
      </c>
      <c r="CA1218">
        <v>40.3157</v>
      </c>
      <c r="CB1218">
        <v>25.70121</v>
      </c>
      <c r="CC1218">
        <v>21.921019999999999</v>
      </c>
      <c r="CD1218">
        <v>4.5618660000000002</v>
      </c>
      <c r="CE1218">
        <v>0.1166229</v>
      </c>
      <c r="CF1218">
        <v>3.845469</v>
      </c>
      <c r="CG1218">
        <v>18.352060000000002</v>
      </c>
      <c r="CH1218">
        <v>24.892969999999998</v>
      </c>
      <c r="CI1218">
        <v>14.06184</v>
      </c>
      <c r="CJ1218">
        <v>-15.24053</v>
      </c>
      <c r="CK1218">
        <v>13.89878</v>
      </c>
      <c r="CL1218">
        <v>238.00470000000001</v>
      </c>
      <c r="CM1218">
        <v>-5.6877420000000001</v>
      </c>
      <c r="CN1218">
        <v>-20.37331</v>
      </c>
      <c r="CO1218">
        <v>-6.8465639999999999</v>
      </c>
      <c r="CP1218">
        <v>0.50915029999999994</v>
      </c>
      <c r="CQ1218">
        <v>232.8314</v>
      </c>
      <c r="CR1218">
        <v>284.11770000000001</v>
      </c>
      <c r="CS1218">
        <v>235.78909999999999</v>
      </c>
      <c r="CT1218">
        <v>208.7441</v>
      </c>
      <c r="CU1218">
        <v>147.52539999999999</v>
      </c>
      <c r="CV1218">
        <v>245.7808</v>
      </c>
      <c r="CW1218">
        <v>1057.645</v>
      </c>
      <c r="CX1218">
        <v>406.33629999999999</v>
      </c>
      <c r="CY1218">
        <v>299.22739999999999</v>
      </c>
      <c r="CZ1218">
        <v>239.31010000000001</v>
      </c>
      <c r="DA1218">
        <v>272.83199999999999</v>
      </c>
      <c r="DB1218">
        <v>233.2457</v>
      </c>
      <c r="DC1218">
        <v>213.96100000000001</v>
      </c>
      <c r="DD1218">
        <v>273.91770000000002</v>
      </c>
      <c r="DE1218">
        <v>268.95780000000002</v>
      </c>
      <c r="DF1218">
        <v>190.47630000000001</v>
      </c>
      <c r="DG1218">
        <v>198.90270000000001</v>
      </c>
      <c r="DH1218">
        <v>293.72140000000002</v>
      </c>
      <c r="DI1218">
        <v>279.78129999999999</v>
      </c>
      <c r="DJ1218">
        <v>1177.6769999999999</v>
      </c>
      <c r="DK1218">
        <v>3993.12</v>
      </c>
      <c r="DL1218">
        <v>2560.328</v>
      </c>
      <c r="DM1218">
        <v>145.10390000000001</v>
      </c>
      <c r="DN1218">
        <v>45.146140000000003</v>
      </c>
      <c r="DO1218">
        <v>20</v>
      </c>
      <c r="DP1218">
        <v>20</v>
      </c>
    </row>
    <row r="1219" spans="1:120" hidden="1" x14ac:dyDescent="0.25">
      <c r="A1219" t="str">
        <f t="shared" si="18"/>
        <v>LCA-Northern Coast_All Elect_44405</v>
      </c>
      <c r="B1219" t="s">
        <v>62</v>
      </c>
      <c r="C1219" t="s">
        <v>222</v>
      </c>
      <c r="D1219" t="s">
        <v>104</v>
      </c>
      <c r="E1219" t="s">
        <v>61</v>
      </c>
      <c r="F1219" t="s">
        <v>61</v>
      </c>
      <c r="G1219" t="s">
        <v>61</v>
      </c>
      <c r="H1219" t="s">
        <v>61</v>
      </c>
      <c r="I1219" t="s">
        <v>61</v>
      </c>
      <c r="J1219" t="s">
        <v>61</v>
      </c>
      <c r="K1219" t="s">
        <v>190</v>
      </c>
      <c r="L1219" s="18">
        <v>44405</v>
      </c>
      <c r="M1219">
        <v>20</v>
      </c>
      <c r="N1219">
        <v>20</v>
      </c>
      <c r="O1219" t="s">
        <v>258</v>
      </c>
      <c r="P1219">
        <v>34</v>
      </c>
      <c r="Q1219">
        <v>34</v>
      </c>
      <c r="R1219">
        <v>0</v>
      </c>
      <c r="S1219">
        <v>0</v>
      </c>
      <c r="T1219">
        <v>0</v>
      </c>
      <c r="U1219">
        <v>0</v>
      </c>
      <c r="V1219">
        <v>0</v>
      </c>
      <c r="W1219">
        <v>1993.2845</v>
      </c>
      <c r="X1219">
        <v>1985.125</v>
      </c>
      <c r="Y1219">
        <v>1626.0519999999999</v>
      </c>
      <c r="Z1219">
        <v>1508.7215000000001</v>
      </c>
      <c r="AA1219">
        <v>1574.1130000000001</v>
      </c>
      <c r="AB1219">
        <v>1708.5325</v>
      </c>
      <c r="AC1219">
        <v>2214.7080000000001</v>
      </c>
      <c r="AD1219">
        <v>2553.3874999999998</v>
      </c>
      <c r="AE1219">
        <v>2983.5925000000002</v>
      </c>
      <c r="AF1219">
        <v>3070.6174999999998</v>
      </c>
      <c r="AG1219">
        <v>3399.9470000000001</v>
      </c>
      <c r="AH1219">
        <v>3682.136</v>
      </c>
      <c r="AI1219">
        <v>3840.5464999999999</v>
      </c>
      <c r="AJ1219">
        <v>3988.5765000000001</v>
      </c>
      <c r="AK1219">
        <v>4052.2020000000002</v>
      </c>
      <c r="AL1219">
        <v>3883.6664999999998</v>
      </c>
      <c r="AM1219">
        <v>3805.6965</v>
      </c>
      <c r="AN1219">
        <v>4085.105</v>
      </c>
      <c r="AO1219">
        <v>3964.8649999999998</v>
      </c>
      <c r="AP1219">
        <v>2085.0005000000001</v>
      </c>
      <c r="AQ1219">
        <v>2626.4034999999999</v>
      </c>
      <c r="AR1219">
        <v>2337.1410000000001</v>
      </c>
      <c r="AS1219">
        <v>2128.4380000000001</v>
      </c>
      <c r="AT1219">
        <v>2057.0075000000002</v>
      </c>
      <c r="AU1219">
        <v>60.529412000000001</v>
      </c>
      <c r="AV1219">
        <v>60.088234999999997</v>
      </c>
      <c r="AW1219">
        <v>59.088234999999997</v>
      </c>
      <c r="AX1219">
        <v>58.294117999999997</v>
      </c>
      <c r="AY1219">
        <v>56.941175999999999</v>
      </c>
      <c r="AZ1219">
        <v>56.294117999999997</v>
      </c>
      <c r="BA1219">
        <v>56.147058999999999</v>
      </c>
      <c r="BB1219">
        <v>56.941175999999999</v>
      </c>
      <c r="BC1219">
        <v>60.176470999999999</v>
      </c>
      <c r="BD1219">
        <v>65.264706000000004</v>
      </c>
      <c r="BE1219">
        <v>70.676471000000006</v>
      </c>
      <c r="BF1219">
        <v>76.235293999999996</v>
      </c>
      <c r="BG1219">
        <v>81.647058999999999</v>
      </c>
      <c r="BH1219">
        <v>85</v>
      </c>
      <c r="BI1219">
        <v>86.735293999999996</v>
      </c>
      <c r="BJ1219">
        <v>87.823528999999994</v>
      </c>
      <c r="BK1219">
        <v>87.970588000000006</v>
      </c>
      <c r="BL1219">
        <v>85.294117999999997</v>
      </c>
      <c r="BM1219">
        <v>80.941175999999999</v>
      </c>
      <c r="BN1219">
        <v>75.735293999999996</v>
      </c>
      <c r="BO1219">
        <v>70</v>
      </c>
      <c r="BP1219">
        <v>64.411765000000003</v>
      </c>
      <c r="BQ1219">
        <v>62.264705999999997</v>
      </c>
      <c r="BR1219">
        <v>60.470587999999999</v>
      </c>
      <c r="BS1219">
        <v>-83.745810000000006</v>
      </c>
      <c r="BT1219">
        <v>-10.77552</v>
      </c>
      <c r="BU1219">
        <v>-1.3185720000000001</v>
      </c>
      <c r="BV1219">
        <v>-10.11289</v>
      </c>
      <c r="BW1219">
        <v>42.660200000000003</v>
      </c>
      <c r="BX1219">
        <v>47.410679999999999</v>
      </c>
      <c r="BY1219">
        <v>-7.969678</v>
      </c>
      <c r="BZ1219">
        <v>-9.0452060000000003</v>
      </c>
      <c r="CA1219">
        <v>-36.555500000000002</v>
      </c>
      <c r="CB1219">
        <v>-56.737380000000002</v>
      </c>
      <c r="CC1219">
        <v>-40.68347</v>
      </c>
      <c r="CD1219">
        <v>-5.1266350000000003</v>
      </c>
      <c r="CE1219">
        <v>-88.113479999999996</v>
      </c>
      <c r="CF1219">
        <v>-58.405540000000002</v>
      </c>
      <c r="CG1219">
        <v>-111.3616</v>
      </c>
      <c r="CH1219">
        <v>-71.370900000000006</v>
      </c>
      <c r="CI1219">
        <v>-132.38849999999999</v>
      </c>
      <c r="CJ1219">
        <v>-155.3289</v>
      </c>
      <c r="CK1219">
        <v>-15.911949999999999</v>
      </c>
      <c r="CL1219">
        <v>1410.6890000000001</v>
      </c>
      <c r="CM1219">
        <v>188.5829</v>
      </c>
      <c r="CN1219">
        <v>-50.187579999999997</v>
      </c>
      <c r="CO1219">
        <v>-77.185500000000005</v>
      </c>
      <c r="CP1219">
        <v>-55.241819999999997</v>
      </c>
      <c r="CQ1219">
        <v>9197.08</v>
      </c>
      <c r="CR1219">
        <v>3508.1590000000001</v>
      </c>
      <c r="CS1219">
        <v>5749.9669999999996</v>
      </c>
      <c r="CT1219">
        <v>6830.5969999999998</v>
      </c>
      <c r="CU1219">
        <v>1719.3330000000001</v>
      </c>
      <c r="CV1219">
        <v>1322.713</v>
      </c>
      <c r="CW1219">
        <v>842.47349999999994</v>
      </c>
      <c r="CX1219">
        <v>620.93920000000003</v>
      </c>
      <c r="CY1219">
        <v>1997.5830000000001</v>
      </c>
      <c r="CZ1219">
        <v>1899.662</v>
      </c>
      <c r="DA1219">
        <v>3034.357</v>
      </c>
      <c r="DB1219">
        <v>2040.604</v>
      </c>
      <c r="DC1219">
        <v>2865.3969999999999</v>
      </c>
      <c r="DD1219">
        <v>2686.7020000000002</v>
      </c>
      <c r="DE1219">
        <v>2828.748</v>
      </c>
      <c r="DF1219">
        <v>2632.998</v>
      </c>
      <c r="DG1219">
        <v>3201.6060000000002</v>
      </c>
      <c r="DH1219">
        <v>4106.0240000000003</v>
      </c>
      <c r="DI1219">
        <v>5250.5439999999999</v>
      </c>
      <c r="DJ1219">
        <v>3887.127</v>
      </c>
      <c r="DK1219">
        <v>6085.5079999999998</v>
      </c>
      <c r="DL1219">
        <v>2683.828</v>
      </c>
      <c r="DM1219">
        <v>1320.5329999999999</v>
      </c>
      <c r="DN1219">
        <v>1013.457</v>
      </c>
      <c r="DO1219">
        <v>20</v>
      </c>
      <c r="DP1219">
        <v>20</v>
      </c>
    </row>
    <row r="1220" spans="1:120" hidden="1" x14ac:dyDescent="0.25">
      <c r="A1220" t="str">
        <f t="shared" ref="A1220:A1283" si="19">C1220&amp;"_"&amp;K1220&amp;"_"&amp;IF(L1220="",O1220,L1220&amp;IF(LEFT(K1220,3)="All","",IF(R1220=1,"_Combined","_"&amp;M1220&amp;"-"&amp;N1220)))</f>
        <v>Industry_Type-5. Offices, Hotels, Finance, Services_All Elect_44405</v>
      </c>
      <c r="B1220" t="s">
        <v>62</v>
      </c>
      <c r="C1220" t="s">
        <v>205</v>
      </c>
      <c r="D1220" t="s">
        <v>61</v>
      </c>
      <c r="E1220" t="s">
        <v>61</v>
      </c>
      <c r="F1220" t="s">
        <v>61</v>
      </c>
      <c r="G1220" t="s">
        <v>37</v>
      </c>
      <c r="H1220" t="s">
        <v>61</v>
      </c>
      <c r="I1220" t="s">
        <v>61</v>
      </c>
      <c r="J1220" t="s">
        <v>61</v>
      </c>
      <c r="K1220" t="s">
        <v>190</v>
      </c>
      <c r="L1220" s="18">
        <v>44405</v>
      </c>
      <c r="M1220">
        <v>20</v>
      </c>
      <c r="N1220">
        <v>20</v>
      </c>
      <c r="O1220" t="s">
        <v>258</v>
      </c>
      <c r="P1220">
        <v>26</v>
      </c>
      <c r="Q1220">
        <v>26</v>
      </c>
      <c r="R1220">
        <v>0</v>
      </c>
      <c r="S1220">
        <v>0</v>
      </c>
      <c r="T1220">
        <v>0</v>
      </c>
      <c r="U1220">
        <v>0</v>
      </c>
      <c r="V1220">
        <v>0</v>
      </c>
      <c r="W1220">
        <v>4073.7779999999998</v>
      </c>
      <c r="X1220">
        <v>4185.4610000000002</v>
      </c>
      <c r="Y1220">
        <v>4159.232</v>
      </c>
      <c r="Z1220">
        <v>4056.4870000000001</v>
      </c>
      <c r="AA1220">
        <v>4068.8040000000001</v>
      </c>
      <c r="AB1220">
        <v>4230.027</v>
      </c>
      <c r="AC1220">
        <v>4344.1239999999998</v>
      </c>
      <c r="AD1220">
        <v>4949.1589999999997</v>
      </c>
      <c r="AE1220">
        <v>5760.8410000000003</v>
      </c>
      <c r="AF1220">
        <v>6797.6840000000002</v>
      </c>
      <c r="AG1220">
        <v>7575.576</v>
      </c>
      <c r="AH1220">
        <v>7990.7309999999998</v>
      </c>
      <c r="AI1220">
        <v>8119.4449999999997</v>
      </c>
      <c r="AJ1220">
        <v>8299.7090000000007</v>
      </c>
      <c r="AK1220">
        <v>8428.8279999999995</v>
      </c>
      <c r="AL1220">
        <v>8456.0470000000005</v>
      </c>
      <c r="AM1220">
        <v>8615.3009999999995</v>
      </c>
      <c r="AN1220">
        <v>8376.9159999999993</v>
      </c>
      <c r="AO1220">
        <v>8161.7889999999998</v>
      </c>
      <c r="AP1220">
        <v>7384.5519999999997</v>
      </c>
      <c r="AQ1220">
        <v>6866.5330000000004</v>
      </c>
      <c r="AR1220">
        <v>5932.8919999999998</v>
      </c>
      <c r="AS1220">
        <v>5336.7730000000001</v>
      </c>
      <c r="AT1220">
        <v>4637.6750000000002</v>
      </c>
      <c r="AU1220">
        <v>66.557692000000003</v>
      </c>
      <c r="AV1220">
        <v>65.25</v>
      </c>
      <c r="AW1220">
        <v>64.576922999999994</v>
      </c>
      <c r="AX1220">
        <v>63.884614999999997</v>
      </c>
      <c r="AY1220">
        <v>63.057692000000003</v>
      </c>
      <c r="AZ1220">
        <v>62.384614999999997</v>
      </c>
      <c r="BA1220">
        <v>61.923076999999999</v>
      </c>
      <c r="BB1220">
        <v>62.365385000000003</v>
      </c>
      <c r="BC1220">
        <v>64.115385000000003</v>
      </c>
      <c r="BD1220">
        <v>66.942307999999997</v>
      </c>
      <c r="BE1220">
        <v>70.423077000000006</v>
      </c>
      <c r="BF1220">
        <v>73.634614999999997</v>
      </c>
      <c r="BG1220">
        <v>76.75</v>
      </c>
      <c r="BH1220">
        <v>78.576922999999994</v>
      </c>
      <c r="BI1220">
        <v>79.75</v>
      </c>
      <c r="BJ1220">
        <v>80.673077000000006</v>
      </c>
      <c r="BK1220">
        <v>81.211538000000004</v>
      </c>
      <c r="BL1220">
        <v>81.115385000000003</v>
      </c>
      <c r="BM1220">
        <v>79.576922999999994</v>
      </c>
      <c r="BN1220">
        <v>76.711538000000004</v>
      </c>
      <c r="BO1220">
        <v>73.75</v>
      </c>
      <c r="BP1220">
        <v>71.307692000000003</v>
      </c>
      <c r="BQ1220">
        <v>69.153846000000001</v>
      </c>
      <c r="BR1220">
        <v>67.884614999999997</v>
      </c>
      <c r="BS1220">
        <v>85.768870000000007</v>
      </c>
      <c r="BT1220">
        <v>69.068650000000005</v>
      </c>
      <c r="BU1220">
        <v>21.851959999999998</v>
      </c>
      <c r="BV1220">
        <v>47.384450000000001</v>
      </c>
      <c r="BW1220">
        <v>57.399940000000001</v>
      </c>
      <c r="BX1220">
        <v>34.091970000000003</v>
      </c>
      <c r="BY1220">
        <v>44.702770000000001</v>
      </c>
      <c r="BZ1220">
        <v>44.26332</v>
      </c>
      <c r="CA1220">
        <v>-66.838669999999993</v>
      </c>
      <c r="CB1220">
        <v>-120.2385</v>
      </c>
      <c r="CC1220">
        <v>-164.45009999999999</v>
      </c>
      <c r="CD1220">
        <v>-172.54839999999999</v>
      </c>
      <c r="CE1220">
        <v>-117.03400000000001</v>
      </c>
      <c r="CF1220">
        <v>-186.7159</v>
      </c>
      <c r="CG1220">
        <v>-197.4203</v>
      </c>
      <c r="CH1220">
        <v>-112.44670000000001</v>
      </c>
      <c r="CI1220">
        <v>-99.038719999999998</v>
      </c>
      <c r="CJ1220">
        <v>6.301749</v>
      </c>
      <c r="CK1220">
        <v>45.029020000000003</v>
      </c>
      <c r="CL1220">
        <v>106.9228</v>
      </c>
      <c r="CM1220">
        <v>9.9877020000000005</v>
      </c>
      <c r="CN1220">
        <v>19.3596</v>
      </c>
      <c r="CO1220">
        <v>15.20852</v>
      </c>
      <c r="CP1220">
        <v>-22.106860000000001</v>
      </c>
      <c r="CQ1220">
        <v>6255.866</v>
      </c>
      <c r="CR1220">
        <v>2705.931</v>
      </c>
      <c r="CS1220">
        <v>2418.8809999999999</v>
      </c>
      <c r="CT1220">
        <v>1704.126</v>
      </c>
      <c r="CU1220">
        <v>1257.6279999999999</v>
      </c>
      <c r="CV1220">
        <v>1323.277</v>
      </c>
      <c r="CW1220">
        <v>885.10239999999999</v>
      </c>
      <c r="CX1220">
        <v>607.05280000000005</v>
      </c>
      <c r="CY1220">
        <v>2005.0920000000001</v>
      </c>
      <c r="CZ1220">
        <v>4278.2690000000002</v>
      </c>
      <c r="DA1220">
        <v>8446.1229999999996</v>
      </c>
      <c r="DB1220">
        <v>12097.45</v>
      </c>
      <c r="DC1220">
        <v>13335.86</v>
      </c>
      <c r="DD1220">
        <v>15113.53</v>
      </c>
      <c r="DE1220">
        <v>22353.99</v>
      </c>
      <c r="DF1220">
        <v>26209.08</v>
      </c>
      <c r="DG1220">
        <v>28071.98</v>
      </c>
      <c r="DH1220">
        <v>21277.18</v>
      </c>
      <c r="DI1220">
        <v>20552.28</v>
      </c>
      <c r="DJ1220">
        <v>21453.59</v>
      </c>
      <c r="DK1220">
        <v>17892.7</v>
      </c>
      <c r="DL1220">
        <v>14766.93</v>
      </c>
      <c r="DM1220">
        <v>12730.49</v>
      </c>
      <c r="DN1220">
        <v>12060.72</v>
      </c>
      <c r="DO1220">
        <v>20</v>
      </c>
      <c r="DP1220">
        <v>20</v>
      </c>
    </row>
    <row r="1221" spans="1:120" hidden="1" x14ac:dyDescent="0.25">
      <c r="A1221" t="str">
        <f t="shared" si="19"/>
        <v>sublap_id-SLAP_PGFG_All Elect_44405</v>
      </c>
      <c r="B1221" t="s">
        <v>62</v>
      </c>
      <c r="C1221" t="s">
        <v>293</v>
      </c>
      <c r="D1221" t="s">
        <v>61</v>
      </c>
      <c r="E1221" t="s">
        <v>294</v>
      </c>
      <c r="F1221" t="s">
        <v>61</v>
      </c>
      <c r="G1221" t="s">
        <v>61</v>
      </c>
      <c r="H1221" t="s">
        <v>61</v>
      </c>
      <c r="I1221" t="s">
        <v>61</v>
      </c>
      <c r="J1221" t="s">
        <v>61</v>
      </c>
      <c r="K1221" t="s">
        <v>190</v>
      </c>
      <c r="L1221" s="18">
        <v>44405</v>
      </c>
      <c r="M1221">
        <v>20</v>
      </c>
      <c r="N1221">
        <v>20</v>
      </c>
      <c r="O1221" t="s">
        <v>258</v>
      </c>
      <c r="P1221">
        <v>19</v>
      </c>
      <c r="Q1221">
        <v>19</v>
      </c>
      <c r="R1221">
        <v>0</v>
      </c>
      <c r="S1221">
        <v>0</v>
      </c>
      <c r="T1221">
        <v>0</v>
      </c>
      <c r="U1221">
        <v>0</v>
      </c>
      <c r="V1221">
        <v>0</v>
      </c>
      <c r="W1221">
        <v>1783.2505000000001</v>
      </c>
      <c r="X1221">
        <v>1763.375</v>
      </c>
      <c r="Y1221">
        <v>1404.1420000000001</v>
      </c>
      <c r="Z1221">
        <v>1267.3135</v>
      </c>
      <c r="AA1221">
        <v>1334.675</v>
      </c>
      <c r="AB1221">
        <v>1457.7545</v>
      </c>
      <c r="AC1221">
        <v>1733.4939999999999</v>
      </c>
      <c r="AD1221">
        <v>2026.2855</v>
      </c>
      <c r="AE1221">
        <v>2311.5785000000001</v>
      </c>
      <c r="AF1221">
        <v>2363.6415000000002</v>
      </c>
      <c r="AG1221">
        <v>2594.587</v>
      </c>
      <c r="AH1221">
        <v>2752.7840000000001</v>
      </c>
      <c r="AI1221">
        <v>2855.6705000000002</v>
      </c>
      <c r="AJ1221">
        <v>2941.5765000000001</v>
      </c>
      <c r="AK1221">
        <v>2958.2559999999999</v>
      </c>
      <c r="AL1221">
        <v>2793.4744999999998</v>
      </c>
      <c r="AM1221">
        <v>2691.5645</v>
      </c>
      <c r="AN1221">
        <v>2908.623</v>
      </c>
      <c r="AO1221">
        <v>2803.6129999999998</v>
      </c>
      <c r="AP1221">
        <v>1261.0965000000001</v>
      </c>
      <c r="AQ1221">
        <v>2037.5235</v>
      </c>
      <c r="AR1221">
        <v>1980.0830000000001</v>
      </c>
      <c r="AS1221">
        <v>1861.52</v>
      </c>
      <c r="AT1221">
        <v>1805.7995000000001</v>
      </c>
      <c r="AU1221">
        <v>59.5</v>
      </c>
      <c r="AV1221">
        <v>59.5</v>
      </c>
      <c r="AW1221">
        <v>58.5</v>
      </c>
      <c r="AX1221">
        <v>58</v>
      </c>
      <c r="AY1221">
        <v>56.5</v>
      </c>
      <c r="AZ1221">
        <v>56</v>
      </c>
      <c r="BA1221">
        <v>56</v>
      </c>
      <c r="BB1221">
        <v>56.5</v>
      </c>
      <c r="BC1221">
        <v>59</v>
      </c>
      <c r="BD1221">
        <v>63.5</v>
      </c>
      <c r="BE1221">
        <v>69.5</v>
      </c>
      <c r="BF1221">
        <v>75.5</v>
      </c>
      <c r="BG1221">
        <v>81.5</v>
      </c>
      <c r="BH1221">
        <v>85</v>
      </c>
      <c r="BI1221">
        <v>86</v>
      </c>
      <c r="BJ1221">
        <v>86.5</v>
      </c>
      <c r="BK1221">
        <v>86.5</v>
      </c>
      <c r="BL1221">
        <v>82.5</v>
      </c>
      <c r="BM1221">
        <v>78</v>
      </c>
      <c r="BN1221">
        <v>72.5</v>
      </c>
      <c r="BO1221">
        <v>67.5</v>
      </c>
      <c r="BP1221">
        <v>62.5</v>
      </c>
      <c r="BQ1221">
        <v>60.5</v>
      </c>
      <c r="BR1221">
        <v>59</v>
      </c>
      <c r="BS1221">
        <v>-89.947779999999995</v>
      </c>
      <c r="BT1221">
        <v>-6.1823860000000002</v>
      </c>
      <c r="BU1221">
        <v>2.069337</v>
      </c>
      <c r="BV1221">
        <v>-12.211729999999999</v>
      </c>
      <c r="BW1221">
        <v>42.847709999999999</v>
      </c>
      <c r="BX1221">
        <v>32.814999999999998</v>
      </c>
      <c r="BY1221">
        <v>-9.9963470000000001</v>
      </c>
      <c r="BZ1221">
        <v>-8.9975299999999994</v>
      </c>
      <c r="CA1221">
        <v>-44.754539999999999</v>
      </c>
      <c r="CB1221">
        <v>-29.774979999999999</v>
      </c>
      <c r="CC1221">
        <v>-18.79655</v>
      </c>
      <c r="CD1221">
        <v>2.0882869999999998</v>
      </c>
      <c r="CE1221">
        <v>-85.520319999999998</v>
      </c>
      <c r="CF1221">
        <v>-63.025350000000003</v>
      </c>
      <c r="CG1221">
        <v>-76.659030000000001</v>
      </c>
      <c r="CH1221">
        <v>-56.462029999999999</v>
      </c>
      <c r="CI1221">
        <v>-44.568809999999999</v>
      </c>
      <c r="CJ1221">
        <v>-79.257379999999998</v>
      </c>
      <c r="CK1221">
        <v>11.540940000000001</v>
      </c>
      <c r="CL1221">
        <v>1331.84</v>
      </c>
      <c r="CM1221">
        <v>214.43969999999999</v>
      </c>
      <c r="CN1221">
        <v>-45.71537</v>
      </c>
      <c r="CO1221">
        <v>-68.597769999999997</v>
      </c>
      <c r="CP1221">
        <v>-46.824759999999998</v>
      </c>
      <c r="CQ1221">
        <v>9161.1550000000007</v>
      </c>
      <c r="CR1221">
        <v>3476.1880000000001</v>
      </c>
      <c r="CS1221">
        <v>5725.21</v>
      </c>
      <c r="CT1221">
        <v>6820.8739999999998</v>
      </c>
      <c r="CU1221">
        <v>1709.627</v>
      </c>
      <c r="CV1221">
        <v>1197.864</v>
      </c>
      <c r="CW1221">
        <v>735.8777</v>
      </c>
      <c r="CX1221">
        <v>556.64020000000005</v>
      </c>
      <c r="CY1221">
        <v>1702.4469999999999</v>
      </c>
      <c r="CZ1221">
        <v>1621.0029999999999</v>
      </c>
      <c r="DA1221">
        <v>2582.0219999999999</v>
      </c>
      <c r="DB1221">
        <v>1522.1679999999999</v>
      </c>
      <c r="DC1221">
        <v>2064.1680000000001</v>
      </c>
      <c r="DD1221">
        <v>2167.6619999999998</v>
      </c>
      <c r="DE1221">
        <v>1751.5170000000001</v>
      </c>
      <c r="DF1221">
        <v>1466.0429999999999</v>
      </c>
      <c r="DG1221">
        <v>1760.568</v>
      </c>
      <c r="DH1221">
        <v>2634.0749999999998</v>
      </c>
      <c r="DI1221">
        <v>3223.1590000000001</v>
      </c>
      <c r="DJ1221">
        <v>2931.201</v>
      </c>
      <c r="DK1221">
        <v>5166.7690000000002</v>
      </c>
      <c r="DL1221">
        <v>2350.3679999999999</v>
      </c>
      <c r="DM1221">
        <v>1255.636</v>
      </c>
      <c r="DN1221">
        <v>972.91610000000003</v>
      </c>
      <c r="DO1221">
        <v>20</v>
      </c>
      <c r="DP1221">
        <v>20</v>
      </c>
    </row>
    <row r="1222" spans="1:120" hidden="1" x14ac:dyDescent="0.25">
      <c r="A1222" t="str">
        <f t="shared" si="19"/>
        <v>sublap_id-SLAP_PGCC_All Elect_44405</v>
      </c>
      <c r="B1222" t="s">
        <v>62</v>
      </c>
      <c r="C1222" t="s">
        <v>299</v>
      </c>
      <c r="D1222" t="s">
        <v>61</v>
      </c>
      <c r="E1222" t="s">
        <v>300</v>
      </c>
      <c r="F1222" t="s">
        <v>61</v>
      </c>
      <c r="G1222" t="s">
        <v>61</v>
      </c>
      <c r="H1222" t="s">
        <v>61</v>
      </c>
      <c r="I1222" t="s">
        <v>61</v>
      </c>
      <c r="J1222" t="s">
        <v>61</v>
      </c>
      <c r="K1222" t="s">
        <v>190</v>
      </c>
      <c r="L1222" s="18">
        <v>44405</v>
      </c>
      <c r="M1222">
        <v>20</v>
      </c>
      <c r="N1222">
        <v>20</v>
      </c>
      <c r="O1222" t="s">
        <v>258</v>
      </c>
      <c r="P1222">
        <v>29</v>
      </c>
      <c r="Q1222">
        <v>29</v>
      </c>
      <c r="R1222">
        <v>0</v>
      </c>
      <c r="S1222">
        <v>0</v>
      </c>
      <c r="T1222">
        <v>0</v>
      </c>
      <c r="U1222">
        <v>0</v>
      </c>
      <c r="V1222">
        <v>0</v>
      </c>
      <c r="W1222">
        <v>579.91250000000002</v>
      </c>
      <c r="X1222">
        <v>593.07550000000003</v>
      </c>
      <c r="Y1222">
        <v>594.476</v>
      </c>
      <c r="Z1222">
        <v>595.56200000000001</v>
      </c>
      <c r="AA1222">
        <v>595</v>
      </c>
      <c r="AB1222">
        <v>643.84749999999997</v>
      </c>
      <c r="AC1222">
        <v>630.23599999999999</v>
      </c>
      <c r="AD1222">
        <v>892.89049999999997</v>
      </c>
      <c r="AE1222">
        <v>989.73649999999998</v>
      </c>
      <c r="AF1222">
        <v>1094.242</v>
      </c>
      <c r="AG1222">
        <v>1214.2190000000001</v>
      </c>
      <c r="AH1222">
        <v>1588.6310000000001</v>
      </c>
      <c r="AI1222">
        <v>1663.3595</v>
      </c>
      <c r="AJ1222">
        <v>1695.9359999999999</v>
      </c>
      <c r="AK1222">
        <v>1719.479</v>
      </c>
      <c r="AL1222">
        <v>1714.85</v>
      </c>
      <c r="AM1222">
        <v>1695.4929999999999</v>
      </c>
      <c r="AN1222">
        <v>1789.002</v>
      </c>
      <c r="AO1222">
        <v>1857.6315</v>
      </c>
      <c r="AP1222">
        <v>1497.8</v>
      </c>
      <c r="AQ1222">
        <v>1242.1025</v>
      </c>
      <c r="AR1222">
        <v>854.43949999999995</v>
      </c>
      <c r="AS1222">
        <v>705.79449999999997</v>
      </c>
      <c r="AT1222">
        <v>647.9</v>
      </c>
      <c r="AU1222">
        <v>58.431033999999997</v>
      </c>
      <c r="AV1222">
        <v>57.913792999999998</v>
      </c>
      <c r="AW1222">
        <v>57.896552</v>
      </c>
      <c r="AX1222">
        <v>57.051724</v>
      </c>
      <c r="AY1222">
        <v>56.862068999999998</v>
      </c>
      <c r="AZ1222">
        <v>56.344828</v>
      </c>
      <c r="BA1222">
        <v>56.5</v>
      </c>
      <c r="BB1222">
        <v>56.5</v>
      </c>
      <c r="BC1222">
        <v>57.172414000000003</v>
      </c>
      <c r="BD1222">
        <v>58.396552</v>
      </c>
      <c r="BE1222">
        <v>61.344828</v>
      </c>
      <c r="BF1222">
        <v>64.465517000000006</v>
      </c>
      <c r="BG1222">
        <v>67.051723999999993</v>
      </c>
      <c r="BH1222">
        <v>67.413792999999998</v>
      </c>
      <c r="BI1222">
        <v>66.724137999999996</v>
      </c>
      <c r="BJ1222">
        <v>66.586207000000002</v>
      </c>
      <c r="BK1222">
        <v>65.120689999999996</v>
      </c>
      <c r="BL1222">
        <v>64.396552</v>
      </c>
      <c r="BM1222">
        <v>63.275861999999996</v>
      </c>
      <c r="BN1222">
        <v>61.517240999999999</v>
      </c>
      <c r="BO1222">
        <v>60</v>
      </c>
      <c r="BP1222">
        <v>59.465516999999998</v>
      </c>
      <c r="BQ1222">
        <v>58.655172</v>
      </c>
      <c r="BR1222">
        <v>58.603448</v>
      </c>
      <c r="BS1222">
        <v>-6.3055630000000003</v>
      </c>
      <c r="BT1222">
        <v>-1.86514</v>
      </c>
      <c r="BU1222">
        <v>-4.895416</v>
      </c>
      <c r="BV1222">
        <v>-5.8832959999999996</v>
      </c>
      <c r="BW1222">
        <v>-1.7952159999999999</v>
      </c>
      <c r="BX1222">
        <v>-2.5528330000000001</v>
      </c>
      <c r="BY1222">
        <v>-7.6512969999999996</v>
      </c>
      <c r="BZ1222">
        <v>4.4277790000000001</v>
      </c>
      <c r="CA1222">
        <v>-2.5929549999999999</v>
      </c>
      <c r="CB1222">
        <v>7.5413170000000003</v>
      </c>
      <c r="CC1222">
        <v>30.376930000000002</v>
      </c>
      <c r="CD1222">
        <v>-27.852699999999999</v>
      </c>
      <c r="CE1222">
        <v>-26.445450000000001</v>
      </c>
      <c r="CF1222">
        <v>-51.872459999999997</v>
      </c>
      <c r="CG1222">
        <v>-58.071680000000001</v>
      </c>
      <c r="CH1222">
        <v>-46.550420000000003</v>
      </c>
      <c r="CI1222">
        <v>-99.671440000000004</v>
      </c>
      <c r="CJ1222">
        <v>-117.7452</v>
      </c>
      <c r="CK1222">
        <v>-95.154499999999999</v>
      </c>
      <c r="CL1222">
        <v>76.486630000000005</v>
      </c>
      <c r="CM1222">
        <v>-7.102589</v>
      </c>
      <c r="CN1222">
        <v>-8.1340559999999993</v>
      </c>
      <c r="CO1222">
        <v>-23.56325</v>
      </c>
      <c r="CP1222">
        <v>-4.6631830000000001</v>
      </c>
      <c r="CQ1222">
        <v>67.387379999999993</v>
      </c>
      <c r="CR1222">
        <v>44.261870000000002</v>
      </c>
      <c r="CS1222">
        <v>46.344700000000003</v>
      </c>
      <c r="CT1222">
        <v>46.292050000000003</v>
      </c>
      <c r="CU1222">
        <v>45.05001</v>
      </c>
      <c r="CV1222">
        <v>78.386899999999997</v>
      </c>
      <c r="CW1222">
        <v>274.29640000000001</v>
      </c>
      <c r="CX1222">
        <v>76.011250000000004</v>
      </c>
      <c r="CY1222">
        <v>240.7841</v>
      </c>
      <c r="CZ1222">
        <v>194.84139999999999</v>
      </c>
      <c r="DA1222">
        <v>664.72469999999998</v>
      </c>
      <c r="DB1222">
        <v>322.0138</v>
      </c>
      <c r="DC1222">
        <v>351.28879999999998</v>
      </c>
      <c r="DD1222">
        <v>539.9162</v>
      </c>
      <c r="DE1222">
        <v>627.45740000000001</v>
      </c>
      <c r="DF1222">
        <v>994.62289999999996</v>
      </c>
      <c r="DG1222">
        <v>1208.1289999999999</v>
      </c>
      <c r="DH1222">
        <v>1294.3510000000001</v>
      </c>
      <c r="DI1222">
        <v>1396.4390000000001</v>
      </c>
      <c r="DJ1222">
        <v>844.5068</v>
      </c>
      <c r="DK1222">
        <v>940.83079999999995</v>
      </c>
      <c r="DL1222">
        <v>952.64340000000004</v>
      </c>
      <c r="DM1222">
        <v>422.9622</v>
      </c>
      <c r="DN1222">
        <v>61.820659999999997</v>
      </c>
      <c r="DO1222">
        <v>20</v>
      </c>
      <c r="DP1222">
        <v>20</v>
      </c>
    </row>
    <row r="1223" spans="1:120" hidden="1" x14ac:dyDescent="0.25">
      <c r="A1223" t="str">
        <f t="shared" si="19"/>
        <v>LCA-Sierra_All Elect_44405</v>
      </c>
      <c r="B1223" t="s">
        <v>62</v>
      </c>
      <c r="C1223" t="s">
        <v>206</v>
      </c>
      <c r="D1223" t="s">
        <v>34</v>
      </c>
      <c r="E1223" t="s">
        <v>61</v>
      </c>
      <c r="F1223" t="s">
        <v>61</v>
      </c>
      <c r="G1223" t="s">
        <v>61</v>
      </c>
      <c r="H1223" t="s">
        <v>61</v>
      </c>
      <c r="I1223" t="s">
        <v>61</v>
      </c>
      <c r="J1223" t="s">
        <v>61</v>
      </c>
      <c r="K1223" t="s">
        <v>190</v>
      </c>
      <c r="L1223" s="18">
        <v>44405</v>
      </c>
      <c r="M1223">
        <v>20</v>
      </c>
      <c r="N1223">
        <v>20</v>
      </c>
      <c r="O1223" t="s">
        <v>258</v>
      </c>
      <c r="P1223">
        <v>35</v>
      </c>
      <c r="Q1223">
        <v>34</v>
      </c>
      <c r="R1223">
        <v>0</v>
      </c>
      <c r="S1223">
        <v>0</v>
      </c>
      <c r="T1223">
        <v>0</v>
      </c>
      <c r="U1223">
        <v>0</v>
      </c>
      <c r="V1223">
        <v>0</v>
      </c>
      <c r="W1223">
        <v>679.84041000000002</v>
      </c>
      <c r="X1223">
        <v>661.36514999999997</v>
      </c>
      <c r="Y1223">
        <v>666.65323999999998</v>
      </c>
      <c r="Z1223">
        <v>643.05808999999999</v>
      </c>
      <c r="AA1223">
        <v>679.78853000000004</v>
      </c>
      <c r="AB1223">
        <v>671.66853000000003</v>
      </c>
      <c r="AC1223">
        <v>721.98206000000005</v>
      </c>
      <c r="AD1223">
        <v>839.87441000000001</v>
      </c>
      <c r="AE1223">
        <v>1103.1104</v>
      </c>
      <c r="AF1223">
        <v>1243.8928000000001</v>
      </c>
      <c r="AG1223">
        <v>1314.4640999999999</v>
      </c>
      <c r="AH1223">
        <v>1363.6319000000001</v>
      </c>
      <c r="AI1223">
        <v>1376.2021</v>
      </c>
      <c r="AJ1223">
        <v>1431.3394000000001</v>
      </c>
      <c r="AK1223">
        <v>1487.3425</v>
      </c>
      <c r="AL1223">
        <v>1518.5944</v>
      </c>
      <c r="AM1223">
        <v>1530.7971</v>
      </c>
      <c r="AN1223">
        <v>1526.1831999999999</v>
      </c>
      <c r="AO1223">
        <v>1655.0306</v>
      </c>
      <c r="AP1223">
        <v>1395.4623999999999</v>
      </c>
      <c r="AQ1223">
        <v>1390.7888</v>
      </c>
      <c r="AR1223">
        <v>1140.1682000000001</v>
      </c>
      <c r="AS1223">
        <v>937.37926000000004</v>
      </c>
      <c r="AT1223">
        <v>801.27661999999998</v>
      </c>
      <c r="AU1223">
        <v>73.25</v>
      </c>
      <c r="AV1223">
        <v>68.544117999999997</v>
      </c>
      <c r="AW1223">
        <v>67.647058999999999</v>
      </c>
      <c r="AX1223">
        <v>67.852941000000001</v>
      </c>
      <c r="AY1223">
        <v>67.25</v>
      </c>
      <c r="AZ1223">
        <v>65.602941000000001</v>
      </c>
      <c r="BA1223">
        <v>64.941175999999999</v>
      </c>
      <c r="BB1223">
        <v>66.235293999999996</v>
      </c>
      <c r="BC1223">
        <v>72.058824000000001</v>
      </c>
      <c r="BD1223">
        <v>78.485293999999996</v>
      </c>
      <c r="BE1223">
        <v>83.632352999999995</v>
      </c>
      <c r="BF1223">
        <v>87.617647000000005</v>
      </c>
      <c r="BG1223">
        <v>88.882352999999995</v>
      </c>
      <c r="BH1223">
        <v>91.955882000000003</v>
      </c>
      <c r="BI1223">
        <v>96.088234999999997</v>
      </c>
      <c r="BJ1223">
        <v>98.544117999999997</v>
      </c>
      <c r="BK1223">
        <v>99.926471000000006</v>
      </c>
      <c r="BL1223">
        <v>100.58824</v>
      </c>
      <c r="BM1223">
        <v>100.17646999999999</v>
      </c>
      <c r="BN1223">
        <v>96.867647000000005</v>
      </c>
      <c r="BO1223">
        <v>89.823528999999994</v>
      </c>
      <c r="BP1223">
        <v>84.264706000000004</v>
      </c>
      <c r="BQ1223">
        <v>80</v>
      </c>
      <c r="BR1223">
        <v>77.514706000000004</v>
      </c>
      <c r="BS1223">
        <v>-14.24131</v>
      </c>
      <c r="BT1223">
        <v>-12.94261</v>
      </c>
      <c r="BU1223">
        <v>8.8603880000000004</v>
      </c>
      <c r="BV1223">
        <v>-1.0402260000000001</v>
      </c>
      <c r="BW1223">
        <v>-21.283380000000001</v>
      </c>
      <c r="BX1223">
        <v>-25.220880000000001</v>
      </c>
      <c r="BY1223">
        <v>13.960660000000001</v>
      </c>
      <c r="BZ1223">
        <v>25.213419999999999</v>
      </c>
      <c r="CA1223">
        <v>9.1476279999999992</v>
      </c>
      <c r="CB1223">
        <v>-4.1631729999999996</v>
      </c>
      <c r="CC1223">
        <v>-0.36267319999999997</v>
      </c>
      <c r="CD1223">
        <v>9.7675549999999998</v>
      </c>
      <c r="CE1223">
        <v>-0.21993989999999999</v>
      </c>
      <c r="CF1223">
        <v>-10.36323</v>
      </c>
      <c r="CG1223">
        <v>4.7160859999999998</v>
      </c>
      <c r="CH1223">
        <v>-1.7691950000000001</v>
      </c>
      <c r="CI1223">
        <v>1.750804</v>
      </c>
      <c r="CJ1223">
        <v>0.21457670000000001</v>
      </c>
      <c r="CK1223">
        <v>40.869869999999999</v>
      </c>
      <c r="CL1223">
        <v>180.49770000000001</v>
      </c>
      <c r="CM1223">
        <v>-33.178559999999997</v>
      </c>
      <c r="CN1223">
        <v>-12.072559999999999</v>
      </c>
      <c r="CO1223">
        <v>-51.748849999999997</v>
      </c>
      <c r="CP1223">
        <v>-30.14601</v>
      </c>
      <c r="CQ1223">
        <v>557.45360000000005</v>
      </c>
      <c r="CR1223">
        <v>377.06830000000002</v>
      </c>
      <c r="CS1223">
        <v>749.22709999999995</v>
      </c>
      <c r="CT1223">
        <v>357.85210000000001</v>
      </c>
      <c r="CU1223">
        <v>290.60320000000002</v>
      </c>
      <c r="CV1223">
        <v>223.38419999999999</v>
      </c>
      <c r="CW1223">
        <v>176.35589999999999</v>
      </c>
      <c r="CX1223">
        <v>200.75040000000001</v>
      </c>
      <c r="CY1223">
        <v>349.1003</v>
      </c>
      <c r="CZ1223">
        <v>253.8442</v>
      </c>
      <c r="DA1223">
        <v>358.36450000000002</v>
      </c>
      <c r="DB1223">
        <v>341.31900000000002</v>
      </c>
      <c r="DC1223">
        <v>138.3819</v>
      </c>
      <c r="DD1223">
        <v>462.74630000000002</v>
      </c>
      <c r="DE1223">
        <v>226.1266</v>
      </c>
      <c r="DF1223">
        <v>407.04539999999997</v>
      </c>
      <c r="DG1223">
        <v>953.89</v>
      </c>
      <c r="DH1223">
        <v>1093.0609999999999</v>
      </c>
      <c r="DI1223">
        <v>1323.337</v>
      </c>
      <c r="DJ1223">
        <v>928.67740000000003</v>
      </c>
      <c r="DK1223">
        <v>1127.1679999999999</v>
      </c>
      <c r="DL1223">
        <v>1012.3440000000001</v>
      </c>
      <c r="DM1223">
        <v>833.12189999999998</v>
      </c>
      <c r="DN1223">
        <v>554.93780000000004</v>
      </c>
      <c r="DO1223">
        <v>20</v>
      </c>
      <c r="DP1223">
        <v>20</v>
      </c>
    </row>
    <row r="1224" spans="1:120" hidden="1" x14ac:dyDescent="0.25">
      <c r="A1224" t="str">
        <f t="shared" si="19"/>
        <v>sublap_id-SLAP_PGSI_All Elect_44405</v>
      </c>
      <c r="B1224" t="s">
        <v>62</v>
      </c>
      <c r="C1224" t="s">
        <v>277</v>
      </c>
      <c r="D1224" t="s">
        <v>61</v>
      </c>
      <c r="E1224" t="s">
        <v>278</v>
      </c>
      <c r="F1224" t="s">
        <v>61</v>
      </c>
      <c r="G1224" t="s">
        <v>61</v>
      </c>
      <c r="H1224" t="s">
        <v>61</v>
      </c>
      <c r="I1224" t="s">
        <v>61</v>
      </c>
      <c r="J1224" t="s">
        <v>61</v>
      </c>
      <c r="K1224" t="s">
        <v>190</v>
      </c>
      <c r="L1224" s="18">
        <v>44405</v>
      </c>
      <c r="M1224">
        <v>20</v>
      </c>
      <c r="N1224">
        <v>20</v>
      </c>
      <c r="O1224" t="s">
        <v>258</v>
      </c>
      <c r="P1224">
        <v>34</v>
      </c>
      <c r="Q1224">
        <v>34</v>
      </c>
      <c r="R1224">
        <v>0</v>
      </c>
      <c r="S1224">
        <v>0</v>
      </c>
      <c r="T1224">
        <v>0</v>
      </c>
      <c r="U1224">
        <v>0</v>
      </c>
      <c r="V1224">
        <v>0</v>
      </c>
      <c r="W1224">
        <v>660.41639999999995</v>
      </c>
      <c r="X1224">
        <v>642.46900000000005</v>
      </c>
      <c r="Y1224">
        <v>647.60599999999999</v>
      </c>
      <c r="Z1224">
        <v>624.68499999999995</v>
      </c>
      <c r="AA1224">
        <v>660.36599999999999</v>
      </c>
      <c r="AB1224">
        <v>652.47799999999995</v>
      </c>
      <c r="AC1224">
        <v>701.35400000000004</v>
      </c>
      <c r="AD1224">
        <v>815.87800000000004</v>
      </c>
      <c r="AE1224">
        <v>1071.5930000000001</v>
      </c>
      <c r="AF1224">
        <v>1208.3530000000001</v>
      </c>
      <c r="AG1224">
        <v>1276.9079999999999</v>
      </c>
      <c r="AH1224">
        <v>1324.671</v>
      </c>
      <c r="AI1224">
        <v>1336.8820000000001</v>
      </c>
      <c r="AJ1224">
        <v>1390.444</v>
      </c>
      <c r="AK1224">
        <v>1444.847</v>
      </c>
      <c r="AL1224">
        <v>1475.2059999999999</v>
      </c>
      <c r="AM1224">
        <v>1487.06</v>
      </c>
      <c r="AN1224">
        <v>1482.578</v>
      </c>
      <c r="AO1224">
        <v>1607.7439999999999</v>
      </c>
      <c r="AP1224">
        <v>1355.5920000000001</v>
      </c>
      <c r="AQ1224">
        <v>1351.0519999999999</v>
      </c>
      <c r="AR1224">
        <v>1107.5920000000001</v>
      </c>
      <c r="AS1224">
        <v>910.59699999999998</v>
      </c>
      <c r="AT1224">
        <v>778.38300000000004</v>
      </c>
      <c r="AU1224">
        <v>73.25</v>
      </c>
      <c r="AV1224">
        <v>68.544117999999997</v>
      </c>
      <c r="AW1224">
        <v>67.647058999999999</v>
      </c>
      <c r="AX1224">
        <v>67.852941000000001</v>
      </c>
      <c r="AY1224">
        <v>67.25</v>
      </c>
      <c r="AZ1224">
        <v>65.602941000000001</v>
      </c>
      <c r="BA1224">
        <v>64.941175999999999</v>
      </c>
      <c r="BB1224">
        <v>66.235293999999996</v>
      </c>
      <c r="BC1224">
        <v>72.058824000000001</v>
      </c>
      <c r="BD1224">
        <v>78.485293999999996</v>
      </c>
      <c r="BE1224">
        <v>83.632352999999995</v>
      </c>
      <c r="BF1224">
        <v>87.617647000000005</v>
      </c>
      <c r="BG1224">
        <v>88.882352999999995</v>
      </c>
      <c r="BH1224">
        <v>91.955882000000003</v>
      </c>
      <c r="BI1224">
        <v>96.088234999999997</v>
      </c>
      <c r="BJ1224">
        <v>98.544117999999997</v>
      </c>
      <c r="BK1224">
        <v>99.926471000000006</v>
      </c>
      <c r="BL1224">
        <v>100.58824</v>
      </c>
      <c r="BM1224">
        <v>100.17646999999999</v>
      </c>
      <c r="BN1224">
        <v>96.867647000000005</v>
      </c>
      <c r="BO1224">
        <v>89.823528999999994</v>
      </c>
      <c r="BP1224">
        <v>84.264706000000004</v>
      </c>
      <c r="BQ1224">
        <v>80</v>
      </c>
      <c r="BR1224">
        <v>77.514706000000004</v>
      </c>
      <c r="BS1224">
        <v>-13.83441</v>
      </c>
      <c r="BT1224">
        <v>-12.57282</v>
      </c>
      <c r="BU1224">
        <v>8.6072340000000001</v>
      </c>
      <c r="BV1224">
        <v>-1.010505</v>
      </c>
      <c r="BW1224">
        <v>-20.67529</v>
      </c>
      <c r="BX1224">
        <v>-24.50028</v>
      </c>
      <c r="BY1224">
        <v>13.561780000000001</v>
      </c>
      <c r="BZ1224">
        <v>24.493040000000001</v>
      </c>
      <c r="CA1224">
        <v>8.8862670000000001</v>
      </c>
      <c r="CB1224">
        <v>-4.0442260000000001</v>
      </c>
      <c r="CC1224">
        <v>-0.35231109999999999</v>
      </c>
      <c r="CD1224">
        <v>9.4884819999999994</v>
      </c>
      <c r="CE1224">
        <v>-0.21365590000000001</v>
      </c>
      <c r="CF1224">
        <v>-10.06714</v>
      </c>
      <c r="CG1224">
        <v>4.5813410000000001</v>
      </c>
      <c r="CH1224">
        <v>-1.718647</v>
      </c>
      <c r="CI1224">
        <v>1.7007810000000001</v>
      </c>
      <c r="CJ1224">
        <v>0.20844589999999999</v>
      </c>
      <c r="CK1224">
        <v>39.702159999999999</v>
      </c>
      <c r="CL1224">
        <v>175.34059999999999</v>
      </c>
      <c r="CM1224">
        <v>-32.230600000000003</v>
      </c>
      <c r="CN1224">
        <v>-11.72763</v>
      </c>
      <c r="CO1224">
        <v>-50.270310000000002</v>
      </c>
      <c r="CP1224">
        <v>-29.284690000000001</v>
      </c>
      <c r="CQ1224">
        <v>526.05420000000004</v>
      </c>
      <c r="CR1224">
        <v>355.82940000000002</v>
      </c>
      <c r="CS1224">
        <v>707.0258</v>
      </c>
      <c r="CT1224">
        <v>337.69549999999998</v>
      </c>
      <c r="CU1224">
        <v>274.2346</v>
      </c>
      <c r="CV1224">
        <v>210.80170000000001</v>
      </c>
      <c r="CW1224">
        <v>166.42230000000001</v>
      </c>
      <c r="CX1224">
        <v>189.44280000000001</v>
      </c>
      <c r="CY1224">
        <v>329.4366</v>
      </c>
      <c r="CZ1224">
        <v>239.54599999999999</v>
      </c>
      <c r="DA1224">
        <v>338.17910000000001</v>
      </c>
      <c r="DB1224">
        <v>322.09370000000001</v>
      </c>
      <c r="DC1224">
        <v>130.5873</v>
      </c>
      <c r="DD1224">
        <v>436.6814</v>
      </c>
      <c r="DE1224">
        <v>213.3896</v>
      </c>
      <c r="DF1224">
        <v>384.11799999999999</v>
      </c>
      <c r="DG1224">
        <v>900.16060000000004</v>
      </c>
      <c r="DH1224">
        <v>1031.4929999999999</v>
      </c>
      <c r="DI1224">
        <v>1248.798</v>
      </c>
      <c r="DJ1224">
        <v>876.3682</v>
      </c>
      <c r="DK1224">
        <v>1063.6790000000001</v>
      </c>
      <c r="DL1224">
        <v>955.32230000000004</v>
      </c>
      <c r="DM1224">
        <v>786.19510000000002</v>
      </c>
      <c r="DN1224">
        <v>523.68010000000004</v>
      </c>
      <c r="DO1224">
        <v>20</v>
      </c>
      <c r="DP1224">
        <v>20</v>
      </c>
    </row>
    <row r="1225" spans="1:120" hidden="1" x14ac:dyDescent="0.25">
      <c r="A1225" t="str">
        <f t="shared" si="19"/>
        <v>Industry_Type-8. Other_All Elect_44405</v>
      </c>
      <c r="B1225" t="s">
        <v>62</v>
      </c>
      <c r="C1225" t="s">
        <v>267</v>
      </c>
      <c r="D1225" t="s">
        <v>61</v>
      </c>
      <c r="E1225" t="s">
        <v>61</v>
      </c>
      <c r="F1225" t="s">
        <v>61</v>
      </c>
      <c r="G1225" t="s">
        <v>268</v>
      </c>
      <c r="H1225" t="s">
        <v>61</v>
      </c>
      <c r="I1225" t="s">
        <v>61</v>
      </c>
      <c r="J1225" t="s">
        <v>61</v>
      </c>
      <c r="K1225" t="s">
        <v>190</v>
      </c>
      <c r="L1225" s="18">
        <v>44405</v>
      </c>
      <c r="M1225">
        <v>20</v>
      </c>
      <c r="N1225">
        <v>20</v>
      </c>
      <c r="O1225" t="s">
        <v>258</v>
      </c>
      <c r="P1225">
        <v>6</v>
      </c>
      <c r="Q1225">
        <v>6</v>
      </c>
      <c r="R1225">
        <v>0</v>
      </c>
      <c r="S1225">
        <v>0</v>
      </c>
      <c r="T1225">
        <v>1</v>
      </c>
      <c r="U1225">
        <v>0</v>
      </c>
      <c r="V1225">
        <v>1</v>
      </c>
      <c r="W1225">
        <v>40.643000000000001</v>
      </c>
      <c r="X1225">
        <v>41.997</v>
      </c>
      <c r="Y1225">
        <v>41.741</v>
      </c>
      <c r="Z1225">
        <v>41.470999999999997</v>
      </c>
      <c r="AA1225">
        <v>38.618000000000002</v>
      </c>
      <c r="AB1225">
        <v>45.158000000000001</v>
      </c>
      <c r="AC1225">
        <v>51.136000000000003</v>
      </c>
      <c r="AD1225">
        <v>53.295000000000002</v>
      </c>
      <c r="AE1225">
        <v>58.328000000000003</v>
      </c>
      <c r="AF1225">
        <v>62.645000000000003</v>
      </c>
      <c r="AG1225">
        <v>64.381</v>
      </c>
      <c r="AH1225">
        <v>67.102999999999994</v>
      </c>
      <c r="AI1225">
        <v>68.552000000000007</v>
      </c>
      <c r="AJ1225">
        <v>71.36</v>
      </c>
      <c r="AK1225">
        <v>73.424999999999997</v>
      </c>
      <c r="AL1225">
        <v>72.754999999999995</v>
      </c>
      <c r="AM1225">
        <v>70.751999999999995</v>
      </c>
      <c r="AN1225">
        <v>77.027000000000001</v>
      </c>
      <c r="AO1225">
        <v>75.641999999999996</v>
      </c>
      <c r="AP1225">
        <v>61.398000000000003</v>
      </c>
      <c r="AQ1225">
        <v>67.042000000000002</v>
      </c>
      <c r="AR1225">
        <v>56.031999999999996</v>
      </c>
      <c r="AS1225">
        <v>44.921999999999997</v>
      </c>
      <c r="AT1225">
        <v>41.834000000000003</v>
      </c>
      <c r="AU1225">
        <v>74.25</v>
      </c>
      <c r="AV1225">
        <v>70.583332999999996</v>
      </c>
      <c r="AW1225">
        <v>69.166667000000004</v>
      </c>
      <c r="AX1225">
        <v>68.583332999999996</v>
      </c>
      <c r="AY1225">
        <v>67.75</v>
      </c>
      <c r="AZ1225">
        <v>66.166667000000004</v>
      </c>
      <c r="BA1225">
        <v>65.833332999999996</v>
      </c>
      <c r="BB1225">
        <v>66.583332999999996</v>
      </c>
      <c r="BC1225">
        <v>71.916667000000004</v>
      </c>
      <c r="BD1225">
        <v>77.666667000000004</v>
      </c>
      <c r="BE1225">
        <v>82.25</v>
      </c>
      <c r="BF1225">
        <v>86.25</v>
      </c>
      <c r="BG1225">
        <v>88.916667000000004</v>
      </c>
      <c r="BH1225">
        <v>91.75</v>
      </c>
      <c r="BI1225">
        <v>95</v>
      </c>
      <c r="BJ1225">
        <v>96.916667000000004</v>
      </c>
      <c r="BK1225">
        <v>97.666667000000004</v>
      </c>
      <c r="BL1225">
        <v>96.916667000000004</v>
      </c>
      <c r="BM1225">
        <v>95.333332999999996</v>
      </c>
      <c r="BN1225">
        <v>92.583332999999996</v>
      </c>
      <c r="BO1225">
        <v>87.333332999999996</v>
      </c>
      <c r="BP1225">
        <v>82.25</v>
      </c>
      <c r="BQ1225">
        <v>79.583332999999996</v>
      </c>
      <c r="BR1225">
        <v>77.666667000000004</v>
      </c>
      <c r="BS1225">
        <v>-1.37036E-2</v>
      </c>
      <c r="BT1225">
        <v>0.55138900000000002</v>
      </c>
      <c r="BU1225">
        <v>0.25391970000000003</v>
      </c>
      <c r="BV1225">
        <v>-3.9210700000000001E-2</v>
      </c>
      <c r="BW1225">
        <v>0.61963060000000003</v>
      </c>
      <c r="BX1225">
        <v>-0.18082029999999999</v>
      </c>
      <c r="BY1225">
        <v>-0.73571169999999997</v>
      </c>
      <c r="BZ1225">
        <v>0.86049810000000004</v>
      </c>
      <c r="CA1225">
        <v>-0.70985109999999996</v>
      </c>
      <c r="CB1225">
        <v>-0.65173360000000002</v>
      </c>
      <c r="CC1225">
        <v>-0.70338959999999995</v>
      </c>
      <c r="CD1225">
        <v>0.52734740000000002</v>
      </c>
      <c r="CE1225">
        <v>-0.1843352</v>
      </c>
      <c r="CF1225">
        <v>0.1249788</v>
      </c>
      <c r="CG1225">
        <v>0.74660340000000003</v>
      </c>
      <c r="CH1225">
        <v>7.5981699999999999E-2</v>
      </c>
      <c r="CI1225">
        <v>0.1302007</v>
      </c>
      <c r="CJ1225">
        <v>-0.64970550000000005</v>
      </c>
      <c r="CK1225">
        <v>-1.5774429999999999</v>
      </c>
      <c r="CL1225">
        <v>5.3906070000000001</v>
      </c>
      <c r="CM1225">
        <v>-0.77371679999999998</v>
      </c>
      <c r="CN1225">
        <v>-0.44177889999999997</v>
      </c>
      <c r="CO1225">
        <v>-0.30968679999999998</v>
      </c>
      <c r="CP1225">
        <v>0.420518</v>
      </c>
      <c r="CQ1225">
        <v>1.0446629999999999</v>
      </c>
      <c r="CR1225">
        <v>0.35715010000000003</v>
      </c>
      <c r="CS1225">
        <v>0.29877609999999999</v>
      </c>
      <c r="CT1225">
        <v>0.23126140000000001</v>
      </c>
      <c r="CU1225">
        <v>0.49564619999999998</v>
      </c>
      <c r="CV1225">
        <v>0.52369060000000001</v>
      </c>
      <c r="CW1225">
        <v>0.98461290000000001</v>
      </c>
      <c r="CX1225">
        <v>0.80540659999999997</v>
      </c>
      <c r="CY1225">
        <v>0.52119680000000002</v>
      </c>
      <c r="CZ1225">
        <v>0.69275759999999997</v>
      </c>
      <c r="DA1225">
        <v>0.72014639999999996</v>
      </c>
      <c r="DB1225">
        <v>0.90314280000000002</v>
      </c>
      <c r="DC1225">
        <v>0.98157159999999999</v>
      </c>
      <c r="DD1225">
        <v>1.450502</v>
      </c>
      <c r="DE1225">
        <v>1.578992</v>
      </c>
      <c r="DF1225">
        <v>1.2448920000000001</v>
      </c>
      <c r="DG1225">
        <v>1.196949</v>
      </c>
      <c r="DH1225">
        <v>0.87732600000000005</v>
      </c>
      <c r="DI1225">
        <v>1.261314</v>
      </c>
      <c r="DJ1225">
        <v>0.65303840000000002</v>
      </c>
      <c r="DK1225">
        <v>0.75373460000000003</v>
      </c>
      <c r="DL1225">
        <v>0.52536729999999998</v>
      </c>
      <c r="DM1225">
        <v>0.30286390000000002</v>
      </c>
      <c r="DN1225">
        <v>0.82074879999999995</v>
      </c>
      <c r="DO1225">
        <v>20</v>
      </c>
      <c r="DP1225">
        <v>20</v>
      </c>
    </row>
    <row r="1226" spans="1:120" hidden="1" x14ac:dyDescent="0.25">
      <c r="A1226" t="str">
        <f t="shared" si="19"/>
        <v>sublap_id-SLAP_PGST_All Elect_44405</v>
      </c>
      <c r="B1226" t="s">
        <v>62</v>
      </c>
      <c r="C1226" t="s">
        <v>285</v>
      </c>
      <c r="D1226" t="s">
        <v>61</v>
      </c>
      <c r="E1226" t="s">
        <v>286</v>
      </c>
      <c r="F1226" t="s">
        <v>61</v>
      </c>
      <c r="G1226" t="s">
        <v>61</v>
      </c>
      <c r="H1226" t="s">
        <v>61</v>
      </c>
      <c r="I1226" t="s">
        <v>61</v>
      </c>
      <c r="J1226" t="s">
        <v>61</v>
      </c>
      <c r="K1226" t="s">
        <v>190</v>
      </c>
      <c r="L1226" s="18">
        <v>44405</v>
      </c>
      <c r="M1226">
        <v>20</v>
      </c>
      <c r="N1226">
        <v>20</v>
      </c>
      <c r="O1226" t="s">
        <v>258</v>
      </c>
      <c r="P1226">
        <v>20</v>
      </c>
      <c r="Q1226">
        <v>19</v>
      </c>
      <c r="R1226">
        <v>0</v>
      </c>
      <c r="S1226">
        <v>0</v>
      </c>
      <c r="T1226">
        <v>0</v>
      </c>
      <c r="U1226">
        <v>0</v>
      </c>
      <c r="V1226">
        <v>0</v>
      </c>
      <c r="W1226">
        <v>963.83158000000003</v>
      </c>
      <c r="X1226">
        <v>766.00631999999996</v>
      </c>
      <c r="Y1226">
        <v>787.92632000000003</v>
      </c>
      <c r="Z1226">
        <v>743.99579000000006</v>
      </c>
      <c r="AA1226">
        <v>766.50211000000002</v>
      </c>
      <c r="AB1226">
        <v>853.68210999999997</v>
      </c>
      <c r="AC1226">
        <v>865.25157999999999</v>
      </c>
      <c r="AD1226">
        <v>831.76211000000001</v>
      </c>
      <c r="AE1226">
        <v>969.81158000000005</v>
      </c>
      <c r="AF1226">
        <v>1108.5736999999999</v>
      </c>
      <c r="AG1226">
        <v>1197.5726</v>
      </c>
      <c r="AH1226">
        <v>1234.6663000000001</v>
      </c>
      <c r="AI1226">
        <v>1228.6199999999999</v>
      </c>
      <c r="AJ1226">
        <v>1287.2842000000001</v>
      </c>
      <c r="AK1226">
        <v>1321.0220999999999</v>
      </c>
      <c r="AL1226">
        <v>1318.1895</v>
      </c>
      <c r="AM1226">
        <v>1285.6904999999999</v>
      </c>
      <c r="AN1226">
        <v>1233.9905000000001</v>
      </c>
      <c r="AO1226">
        <v>1066.0505000000001</v>
      </c>
      <c r="AP1226">
        <v>828.17579000000001</v>
      </c>
      <c r="AQ1226">
        <v>1103.76</v>
      </c>
      <c r="AR1226">
        <v>969.36315999999999</v>
      </c>
      <c r="AS1226">
        <v>1003.7989</v>
      </c>
      <c r="AT1226">
        <v>952.41474000000005</v>
      </c>
      <c r="AU1226">
        <v>74.5</v>
      </c>
      <c r="AV1226">
        <v>72.789473999999998</v>
      </c>
      <c r="AW1226">
        <v>72.078946999999999</v>
      </c>
      <c r="AX1226">
        <v>71.236841999999996</v>
      </c>
      <c r="AY1226">
        <v>70.052632000000003</v>
      </c>
      <c r="AZ1226">
        <v>69.026315999999994</v>
      </c>
      <c r="BA1226">
        <v>68.342105000000004</v>
      </c>
      <c r="BB1226">
        <v>69.184211000000005</v>
      </c>
      <c r="BC1226">
        <v>72</v>
      </c>
      <c r="BD1226">
        <v>76.473684000000006</v>
      </c>
      <c r="BE1226">
        <v>80.421053000000001</v>
      </c>
      <c r="BF1226">
        <v>84.368420999999998</v>
      </c>
      <c r="BG1226">
        <v>87.526315999999994</v>
      </c>
      <c r="BH1226">
        <v>90.578946999999999</v>
      </c>
      <c r="BI1226">
        <v>92.973684000000006</v>
      </c>
      <c r="BJ1226">
        <v>94.868420999999998</v>
      </c>
      <c r="BK1226">
        <v>96.289473999999998</v>
      </c>
      <c r="BL1226">
        <v>95.842105000000004</v>
      </c>
      <c r="BM1226">
        <v>93.868420999999998</v>
      </c>
      <c r="BN1226">
        <v>89.736841999999996</v>
      </c>
      <c r="BO1226">
        <v>84.236841999999996</v>
      </c>
      <c r="BP1226">
        <v>80.710526000000002</v>
      </c>
      <c r="BQ1226">
        <v>78.868420999999998</v>
      </c>
      <c r="BR1226">
        <v>77.342105000000004</v>
      </c>
      <c r="BS1226">
        <v>-101.3766</v>
      </c>
      <c r="BT1226">
        <v>37.316630000000004</v>
      </c>
      <c r="BU1226">
        <v>-7.1243910000000001</v>
      </c>
      <c r="BV1226">
        <v>-4.1938740000000001</v>
      </c>
      <c r="BW1226">
        <v>-10.07179</v>
      </c>
      <c r="BX1226">
        <v>-13.167820000000001</v>
      </c>
      <c r="BY1226">
        <v>-24.2456</v>
      </c>
      <c r="BZ1226">
        <v>19.27637</v>
      </c>
      <c r="CA1226">
        <v>27.671399999999998</v>
      </c>
      <c r="CB1226">
        <v>7.1489599999999998</v>
      </c>
      <c r="CC1226">
        <v>-26.2242</v>
      </c>
      <c r="CD1226">
        <v>-21.857980000000001</v>
      </c>
      <c r="CE1226">
        <v>-9.8298749999999995</v>
      </c>
      <c r="CF1226">
        <v>-6.0715649999999997</v>
      </c>
      <c r="CG1226">
        <v>13.43613</v>
      </c>
      <c r="CH1226">
        <v>27.05725</v>
      </c>
      <c r="CI1226">
        <v>49.473379999999999</v>
      </c>
      <c r="CJ1226">
        <v>16.294879999999999</v>
      </c>
      <c r="CK1226">
        <v>67.956689999999995</v>
      </c>
      <c r="CL1226">
        <v>276.9194</v>
      </c>
      <c r="CM1226">
        <v>11.60258</v>
      </c>
      <c r="CN1226">
        <v>-61.52543</v>
      </c>
      <c r="CO1226">
        <v>-73.730879999999999</v>
      </c>
      <c r="CP1226">
        <v>-78.538570000000007</v>
      </c>
      <c r="CQ1226">
        <v>5462.0439999999999</v>
      </c>
      <c r="CR1226">
        <v>3276.6010000000001</v>
      </c>
      <c r="CS1226">
        <v>2901.3629999999998</v>
      </c>
      <c r="CT1226">
        <v>2502.8330000000001</v>
      </c>
      <c r="CU1226">
        <v>2484.509</v>
      </c>
      <c r="CV1226">
        <v>1751.3779999999999</v>
      </c>
      <c r="CW1226">
        <v>539.40679999999998</v>
      </c>
      <c r="CX1226">
        <v>1068.6559999999999</v>
      </c>
      <c r="CY1226">
        <v>1464.28</v>
      </c>
      <c r="CZ1226">
        <v>863.48450000000003</v>
      </c>
      <c r="DA1226">
        <v>2261.7730000000001</v>
      </c>
      <c r="DB1226">
        <v>3862.2820000000002</v>
      </c>
      <c r="DC1226">
        <v>3951.9780000000001</v>
      </c>
      <c r="DD1226">
        <v>5581.6750000000002</v>
      </c>
      <c r="DE1226">
        <v>5108.2299999999996</v>
      </c>
      <c r="DF1226">
        <v>5552.65</v>
      </c>
      <c r="DG1226">
        <v>6921.9809999999998</v>
      </c>
      <c r="DH1226">
        <v>2512.8240000000001</v>
      </c>
      <c r="DI1226">
        <v>4012.3719999999998</v>
      </c>
      <c r="DJ1226">
        <v>5126.1030000000001</v>
      </c>
      <c r="DK1226">
        <v>2247.3829999999998</v>
      </c>
      <c r="DL1226">
        <v>1569.1510000000001</v>
      </c>
      <c r="DM1226">
        <v>3055.5770000000002</v>
      </c>
      <c r="DN1226">
        <v>2354.73</v>
      </c>
      <c r="DO1226">
        <v>20</v>
      </c>
      <c r="DP1226">
        <v>20</v>
      </c>
    </row>
    <row r="1227" spans="1:120" hidden="1" x14ac:dyDescent="0.25">
      <c r="A1227" t="str">
        <f t="shared" si="19"/>
        <v>sublap_id-SLAP_PGSB_All Elect_44405</v>
      </c>
      <c r="B1227" t="s">
        <v>62</v>
      </c>
      <c r="C1227" t="s">
        <v>281</v>
      </c>
      <c r="D1227" t="s">
        <v>61</v>
      </c>
      <c r="E1227" t="s">
        <v>282</v>
      </c>
      <c r="F1227" t="s">
        <v>61</v>
      </c>
      <c r="G1227" t="s">
        <v>61</v>
      </c>
      <c r="H1227" t="s">
        <v>61</v>
      </c>
      <c r="I1227" t="s">
        <v>61</v>
      </c>
      <c r="J1227" t="s">
        <v>61</v>
      </c>
      <c r="K1227" t="s">
        <v>190</v>
      </c>
      <c r="L1227" s="18">
        <v>44405</v>
      </c>
      <c r="M1227">
        <v>20</v>
      </c>
      <c r="N1227">
        <v>20</v>
      </c>
      <c r="O1227" t="s">
        <v>258</v>
      </c>
      <c r="P1227">
        <v>47</v>
      </c>
      <c r="Q1227">
        <v>47</v>
      </c>
      <c r="R1227">
        <v>0</v>
      </c>
      <c r="S1227">
        <v>0</v>
      </c>
      <c r="T1227">
        <v>0</v>
      </c>
      <c r="U1227">
        <v>0</v>
      </c>
      <c r="V1227">
        <v>0</v>
      </c>
      <c r="W1227">
        <v>1021.4185</v>
      </c>
      <c r="X1227">
        <v>982.79549999999995</v>
      </c>
      <c r="Y1227">
        <v>993.07749999999999</v>
      </c>
      <c r="Z1227">
        <v>962.18600000000004</v>
      </c>
      <c r="AA1227">
        <v>1029.2584999999999</v>
      </c>
      <c r="AB1227">
        <v>1196.9124999999999</v>
      </c>
      <c r="AC1227">
        <v>1356.7375</v>
      </c>
      <c r="AD1227">
        <v>1528.7529999999999</v>
      </c>
      <c r="AE1227">
        <v>1907.2615000000001</v>
      </c>
      <c r="AF1227">
        <v>2451.7489999999998</v>
      </c>
      <c r="AG1227">
        <v>2643.6695</v>
      </c>
      <c r="AH1227">
        <v>3171.9425000000001</v>
      </c>
      <c r="AI1227">
        <v>3406.8780000000002</v>
      </c>
      <c r="AJ1227">
        <v>3532.0414999999998</v>
      </c>
      <c r="AK1227">
        <v>3628.2995000000001</v>
      </c>
      <c r="AL1227">
        <v>3699.6460000000002</v>
      </c>
      <c r="AM1227">
        <v>3809.3935000000001</v>
      </c>
      <c r="AN1227">
        <v>3947.7885000000001</v>
      </c>
      <c r="AO1227">
        <v>3885.29</v>
      </c>
      <c r="AP1227">
        <v>3014.5569999999998</v>
      </c>
      <c r="AQ1227">
        <v>2922.2435</v>
      </c>
      <c r="AR1227">
        <v>1898.461</v>
      </c>
      <c r="AS1227">
        <v>1347.8615</v>
      </c>
      <c r="AT1227">
        <v>1135.4349999999999</v>
      </c>
      <c r="AU1227">
        <v>66</v>
      </c>
      <c r="AV1227">
        <v>65.5</v>
      </c>
      <c r="AW1227">
        <v>64.659574000000006</v>
      </c>
      <c r="AX1227">
        <v>63.659573999999999</v>
      </c>
      <c r="AY1227">
        <v>62.659573999999999</v>
      </c>
      <c r="AZ1227">
        <v>62</v>
      </c>
      <c r="BA1227">
        <v>61.159573999999999</v>
      </c>
      <c r="BB1227">
        <v>62.180850999999997</v>
      </c>
      <c r="BC1227">
        <v>63.180850999999997</v>
      </c>
      <c r="BD1227">
        <v>66.521276999999998</v>
      </c>
      <c r="BE1227">
        <v>71</v>
      </c>
      <c r="BF1227">
        <v>75.319148999999996</v>
      </c>
      <c r="BG1227">
        <v>80</v>
      </c>
      <c r="BH1227">
        <v>82.5</v>
      </c>
      <c r="BI1227">
        <v>83.180851000000004</v>
      </c>
      <c r="BJ1227">
        <v>83.5</v>
      </c>
      <c r="BK1227">
        <v>84.021276999999998</v>
      </c>
      <c r="BL1227">
        <v>82.202128000000002</v>
      </c>
      <c r="BM1227">
        <v>77.861701999999994</v>
      </c>
      <c r="BN1227">
        <v>73.361701999999994</v>
      </c>
      <c r="BO1227">
        <v>71.542552999999998</v>
      </c>
      <c r="BP1227">
        <v>69.702128000000002</v>
      </c>
      <c r="BQ1227">
        <v>68.340425999999994</v>
      </c>
      <c r="BR1227">
        <v>66.5</v>
      </c>
      <c r="BS1227">
        <v>-19.363330000000001</v>
      </c>
      <c r="BT1227">
        <v>1.4359390000000001</v>
      </c>
      <c r="BU1227">
        <v>-6.8375120000000003</v>
      </c>
      <c r="BV1227">
        <v>-9.8905740000000009</v>
      </c>
      <c r="BW1227">
        <v>17.32883</v>
      </c>
      <c r="BX1227">
        <v>43.311509999999998</v>
      </c>
      <c r="BY1227">
        <v>-0.40687580000000001</v>
      </c>
      <c r="BZ1227">
        <v>-21.574870000000001</v>
      </c>
      <c r="CA1227">
        <v>-35.71237</v>
      </c>
      <c r="CB1227">
        <v>-21.746130000000001</v>
      </c>
      <c r="CC1227">
        <v>26.281279999999999</v>
      </c>
      <c r="CD1227">
        <v>-88.077560000000005</v>
      </c>
      <c r="CE1227">
        <v>-40.606589999999997</v>
      </c>
      <c r="CF1227">
        <v>-65.433210000000003</v>
      </c>
      <c r="CG1227">
        <v>-102.60339999999999</v>
      </c>
      <c r="CH1227">
        <v>-86.055599999999998</v>
      </c>
      <c r="CI1227">
        <v>-94.239000000000004</v>
      </c>
      <c r="CJ1227">
        <v>-64.481899999999996</v>
      </c>
      <c r="CK1227">
        <v>42.206420000000001</v>
      </c>
      <c r="CL1227">
        <v>368.21440000000001</v>
      </c>
      <c r="CM1227">
        <v>-12.407249999999999</v>
      </c>
      <c r="CN1227">
        <v>18.079719999999998</v>
      </c>
      <c r="CO1227">
        <v>22.086269999999999</v>
      </c>
      <c r="CP1227">
        <v>-5.9645820000000001</v>
      </c>
      <c r="CQ1227">
        <v>237.30719999999999</v>
      </c>
      <c r="CR1227">
        <v>117.5939</v>
      </c>
      <c r="CS1227">
        <v>125.5428</v>
      </c>
      <c r="CT1227">
        <v>112.1677</v>
      </c>
      <c r="CU1227">
        <v>512.01890000000003</v>
      </c>
      <c r="CV1227">
        <v>935.5684</v>
      </c>
      <c r="CW1227">
        <v>443.91399999999999</v>
      </c>
      <c r="CX1227">
        <v>508.59269999999998</v>
      </c>
      <c r="CY1227">
        <v>1517.0609999999999</v>
      </c>
      <c r="CZ1227">
        <v>818.02499999999998</v>
      </c>
      <c r="DA1227">
        <v>2229.0549999999998</v>
      </c>
      <c r="DB1227">
        <v>1399.068</v>
      </c>
      <c r="DC1227">
        <v>1270.7270000000001</v>
      </c>
      <c r="DD1227">
        <v>1461.212</v>
      </c>
      <c r="DE1227">
        <v>2121.431</v>
      </c>
      <c r="DF1227">
        <v>2235.5030000000002</v>
      </c>
      <c r="DG1227">
        <v>2175.2979999999998</v>
      </c>
      <c r="DH1227">
        <v>2293.2190000000001</v>
      </c>
      <c r="DI1227">
        <v>1650.6579999999999</v>
      </c>
      <c r="DJ1227">
        <v>2103.5590000000002</v>
      </c>
      <c r="DK1227">
        <v>2010.7439999999999</v>
      </c>
      <c r="DL1227">
        <v>1062.654</v>
      </c>
      <c r="DM1227">
        <v>539.16859999999997</v>
      </c>
      <c r="DN1227">
        <v>361.32409999999999</v>
      </c>
      <c r="DO1227">
        <v>20</v>
      </c>
      <c r="DP1227">
        <v>20</v>
      </c>
    </row>
    <row r="1228" spans="1:120" hidden="1" x14ac:dyDescent="0.25">
      <c r="A1228" t="str">
        <f t="shared" si="19"/>
        <v>Size_Grp-200 kW and above_All Elect_44405</v>
      </c>
      <c r="B1228" t="s">
        <v>62</v>
      </c>
      <c r="C1228" t="s">
        <v>207</v>
      </c>
      <c r="D1228" t="s">
        <v>61</v>
      </c>
      <c r="E1228" t="s">
        <v>61</v>
      </c>
      <c r="F1228" t="s">
        <v>61</v>
      </c>
      <c r="G1228" t="s">
        <v>61</v>
      </c>
      <c r="H1228" t="s">
        <v>61</v>
      </c>
      <c r="I1228" t="s">
        <v>61</v>
      </c>
      <c r="J1228" t="s">
        <v>102</v>
      </c>
      <c r="K1228" t="s">
        <v>190</v>
      </c>
      <c r="L1228" s="18">
        <v>44405</v>
      </c>
      <c r="M1228">
        <v>20</v>
      </c>
      <c r="N1228">
        <v>20</v>
      </c>
      <c r="O1228" t="s">
        <v>258</v>
      </c>
      <c r="P1228">
        <v>56</v>
      </c>
      <c r="Q1228">
        <v>56</v>
      </c>
      <c r="R1228">
        <v>0</v>
      </c>
      <c r="S1228">
        <v>0</v>
      </c>
      <c r="T1228">
        <v>0</v>
      </c>
      <c r="U1228">
        <v>0</v>
      </c>
      <c r="V1228">
        <v>0</v>
      </c>
      <c r="W1228">
        <v>11599.781999999999</v>
      </c>
      <c r="X1228">
        <v>11698.858</v>
      </c>
      <c r="Y1228">
        <v>11344.278</v>
      </c>
      <c r="Z1228">
        <v>11003.617</v>
      </c>
      <c r="AA1228">
        <v>11354.678</v>
      </c>
      <c r="AB1228">
        <v>12070.13</v>
      </c>
      <c r="AC1228">
        <v>13176.519</v>
      </c>
      <c r="AD1228">
        <v>14451.708000000001</v>
      </c>
      <c r="AE1228">
        <v>15696.471</v>
      </c>
      <c r="AF1228">
        <v>16254.829</v>
      </c>
      <c r="AG1228">
        <v>17238.496999999999</v>
      </c>
      <c r="AH1228">
        <v>19082.879000000001</v>
      </c>
      <c r="AI1228">
        <v>19054.985000000001</v>
      </c>
      <c r="AJ1228">
        <v>19370.337</v>
      </c>
      <c r="AK1228">
        <v>19778.841</v>
      </c>
      <c r="AL1228">
        <v>19873.242999999999</v>
      </c>
      <c r="AM1228">
        <v>20353.650000000001</v>
      </c>
      <c r="AN1228">
        <v>21188.292000000001</v>
      </c>
      <c r="AO1228">
        <v>19179.308000000001</v>
      </c>
      <c r="AP1228">
        <v>14000.806</v>
      </c>
      <c r="AQ1228">
        <v>13919.15</v>
      </c>
      <c r="AR1228">
        <v>13204.237999999999</v>
      </c>
      <c r="AS1228">
        <v>12870.303</v>
      </c>
      <c r="AT1228">
        <v>11881.351000000001</v>
      </c>
      <c r="AU1228">
        <v>72.223213999999999</v>
      </c>
      <c r="AV1228">
        <v>70.267857000000006</v>
      </c>
      <c r="AW1228">
        <v>69.044642999999994</v>
      </c>
      <c r="AX1228">
        <v>67.857142999999994</v>
      </c>
      <c r="AY1228">
        <v>66.723213999999999</v>
      </c>
      <c r="AZ1228">
        <v>65.973213999999999</v>
      </c>
      <c r="BA1228">
        <v>65.330357000000006</v>
      </c>
      <c r="BB1228">
        <v>65.723213999999999</v>
      </c>
      <c r="BC1228">
        <v>68.044642999999994</v>
      </c>
      <c r="BD1228">
        <v>71.357142999999994</v>
      </c>
      <c r="BE1228">
        <v>74.821428999999995</v>
      </c>
      <c r="BF1228">
        <v>78.517857000000006</v>
      </c>
      <c r="BG1228">
        <v>82.383928999999995</v>
      </c>
      <c r="BH1228">
        <v>85.071428999999995</v>
      </c>
      <c r="BI1228">
        <v>87.330357000000006</v>
      </c>
      <c r="BJ1228">
        <v>89.098213999999999</v>
      </c>
      <c r="BK1228">
        <v>90.357142999999994</v>
      </c>
      <c r="BL1228">
        <v>90.169642999999994</v>
      </c>
      <c r="BM1228">
        <v>88.553571000000005</v>
      </c>
      <c r="BN1228">
        <v>85.607142999999994</v>
      </c>
      <c r="BO1228">
        <v>81.892857000000006</v>
      </c>
      <c r="BP1228">
        <v>78.348213999999999</v>
      </c>
      <c r="BQ1228">
        <v>76.375</v>
      </c>
      <c r="BR1228">
        <v>74.669642999999994</v>
      </c>
      <c r="BS1228">
        <v>-241.0179</v>
      </c>
      <c r="BT1228">
        <v>82.760949999999994</v>
      </c>
      <c r="BU1228">
        <v>15.330310000000001</v>
      </c>
      <c r="BV1228">
        <v>27.28763</v>
      </c>
      <c r="BW1228">
        <v>99.261560000000003</v>
      </c>
      <c r="BX1228">
        <v>113.4421</v>
      </c>
      <c r="BY1228">
        <v>77.089489999999998</v>
      </c>
      <c r="BZ1228">
        <v>74.887609999999995</v>
      </c>
      <c r="CA1228">
        <v>-149.15379999999999</v>
      </c>
      <c r="CB1228">
        <v>-247.60290000000001</v>
      </c>
      <c r="CC1228">
        <v>67.721779999999995</v>
      </c>
      <c r="CD1228">
        <v>-234.4633</v>
      </c>
      <c r="CE1228">
        <v>-230.13460000000001</v>
      </c>
      <c r="CF1228">
        <v>-388.38830000000002</v>
      </c>
      <c r="CG1228">
        <v>-555.43079999999998</v>
      </c>
      <c r="CH1228">
        <v>-485.02780000000001</v>
      </c>
      <c r="CI1228">
        <v>-579.51499999999999</v>
      </c>
      <c r="CJ1228">
        <v>-580.82839999999999</v>
      </c>
      <c r="CK1228">
        <v>1922.6179999999999</v>
      </c>
      <c r="CL1228">
        <v>5690.8050000000003</v>
      </c>
      <c r="CM1228">
        <v>2386.855</v>
      </c>
      <c r="CN1228">
        <v>325.2396</v>
      </c>
      <c r="CO1228">
        <v>-97.963220000000007</v>
      </c>
      <c r="CP1228">
        <v>-73.834549999999993</v>
      </c>
      <c r="CQ1228">
        <v>36125.78</v>
      </c>
      <c r="CR1228">
        <v>13754.69</v>
      </c>
      <c r="CS1228">
        <v>15488.91</v>
      </c>
      <c r="CT1228">
        <v>14955.72</v>
      </c>
      <c r="CU1228">
        <v>10605.62</v>
      </c>
      <c r="CV1228">
        <v>11210.4</v>
      </c>
      <c r="CW1228">
        <v>7149.6620000000003</v>
      </c>
      <c r="CX1228">
        <v>6677.49</v>
      </c>
      <c r="CY1228">
        <v>13220.61</v>
      </c>
      <c r="CZ1228">
        <v>14033.23</v>
      </c>
      <c r="DA1228">
        <v>28720.79</v>
      </c>
      <c r="DB1228">
        <v>28897.040000000001</v>
      </c>
      <c r="DC1228">
        <v>31153.85</v>
      </c>
      <c r="DD1228">
        <v>35144.49</v>
      </c>
      <c r="DE1228">
        <v>43788.67</v>
      </c>
      <c r="DF1228">
        <v>49462.69</v>
      </c>
      <c r="DG1228">
        <v>53297.06</v>
      </c>
      <c r="DH1228">
        <v>53343.07</v>
      </c>
      <c r="DI1228">
        <v>59471.7</v>
      </c>
      <c r="DJ1228">
        <v>58617.3</v>
      </c>
      <c r="DK1228">
        <v>67569.36</v>
      </c>
      <c r="DL1228">
        <v>50557.25</v>
      </c>
      <c r="DM1228">
        <v>33905.440000000002</v>
      </c>
      <c r="DN1228">
        <v>28839.97</v>
      </c>
      <c r="DO1228">
        <v>20</v>
      </c>
      <c r="DP1228">
        <v>20</v>
      </c>
    </row>
    <row r="1229" spans="1:120" hidden="1" x14ac:dyDescent="0.25">
      <c r="A1229" t="str">
        <f t="shared" si="19"/>
        <v>All_Elect DA 1-4 (1PM-9PM)_44405_20-20</v>
      </c>
      <c r="B1229" t="s">
        <v>62</v>
      </c>
      <c r="C1229" t="s">
        <v>61</v>
      </c>
      <c r="D1229" t="s">
        <v>61</v>
      </c>
      <c r="E1229" t="s">
        <v>61</v>
      </c>
      <c r="F1229" t="s">
        <v>61</v>
      </c>
      <c r="G1229" t="s">
        <v>61</v>
      </c>
      <c r="H1229" t="s">
        <v>61</v>
      </c>
      <c r="I1229" t="s">
        <v>61</v>
      </c>
      <c r="J1229" t="s">
        <v>61</v>
      </c>
      <c r="K1229" t="s">
        <v>203</v>
      </c>
      <c r="L1229" s="18">
        <v>44405</v>
      </c>
      <c r="M1229">
        <v>20</v>
      </c>
      <c r="N1229">
        <v>20</v>
      </c>
      <c r="O1229" t="s">
        <v>258</v>
      </c>
      <c r="P1229">
        <v>478</v>
      </c>
      <c r="Q1229">
        <v>467</v>
      </c>
      <c r="R1229">
        <v>0</v>
      </c>
      <c r="S1229">
        <v>0</v>
      </c>
      <c r="T1229">
        <v>0</v>
      </c>
      <c r="U1229">
        <v>1</v>
      </c>
      <c r="V1229">
        <v>1</v>
      </c>
      <c r="W1229">
        <v>18104.84</v>
      </c>
      <c r="X1229">
        <v>18330.631000000001</v>
      </c>
      <c r="Y1229">
        <v>17992.403999999999</v>
      </c>
      <c r="Z1229">
        <v>17653.008000000002</v>
      </c>
      <c r="AA1229">
        <v>18254.985000000001</v>
      </c>
      <c r="AB1229">
        <v>19543.638999999999</v>
      </c>
      <c r="AC1229">
        <v>21002.645</v>
      </c>
      <c r="AD1229">
        <v>24390.118999999999</v>
      </c>
      <c r="AE1229">
        <v>28407.187000000002</v>
      </c>
      <c r="AF1229">
        <v>31149.559000000001</v>
      </c>
      <c r="AG1229">
        <v>33154.74</v>
      </c>
      <c r="AH1229">
        <v>36133.845999999998</v>
      </c>
      <c r="AI1229">
        <v>37042.747000000003</v>
      </c>
      <c r="AJ1229">
        <v>38141.347000000002</v>
      </c>
      <c r="AK1229">
        <v>39172.892999999996</v>
      </c>
      <c r="AL1229">
        <v>39598.78</v>
      </c>
      <c r="AM1229">
        <v>40104.214</v>
      </c>
      <c r="AN1229">
        <v>40766.074000000001</v>
      </c>
      <c r="AO1229">
        <v>37953.881000000001</v>
      </c>
      <c r="AP1229">
        <v>28435.155999999999</v>
      </c>
      <c r="AQ1229">
        <v>29743.427</v>
      </c>
      <c r="AR1229">
        <v>24854.695</v>
      </c>
      <c r="AS1229">
        <v>21344.592000000001</v>
      </c>
      <c r="AT1229">
        <v>19090.190999999999</v>
      </c>
      <c r="AU1229">
        <v>72.058886999999999</v>
      </c>
      <c r="AV1229">
        <v>69.908994000000007</v>
      </c>
      <c r="AW1229">
        <v>68.758030000000005</v>
      </c>
      <c r="AX1229">
        <v>67.664882000000006</v>
      </c>
      <c r="AY1229">
        <v>66.637045000000001</v>
      </c>
      <c r="AZ1229">
        <v>65.827623000000003</v>
      </c>
      <c r="BA1229">
        <v>65.210920999999999</v>
      </c>
      <c r="BB1229">
        <v>65.837259000000003</v>
      </c>
      <c r="BC1229">
        <v>68.448607999999993</v>
      </c>
      <c r="BD1229">
        <v>72.050320999999997</v>
      </c>
      <c r="BE1229">
        <v>75.844753999999995</v>
      </c>
      <c r="BF1229">
        <v>79.927194999999998</v>
      </c>
      <c r="BG1229">
        <v>83.764454000000001</v>
      </c>
      <c r="BH1229">
        <v>86.421841999999998</v>
      </c>
      <c r="BI1229">
        <v>88.647751999999997</v>
      </c>
      <c r="BJ1229">
        <v>90.299785999999997</v>
      </c>
      <c r="BK1229">
        <v>91.263383000000005</v>
      </c>
      <c r="BL1229">
        <v>90.722697999999994</v>
      </c>
      <c r="BM1229">
        <v>88.797645000000003</v>
      </c>
      <c r="BN1229">
        <v>85.716273999999999</v>
      </c>
      <c r="BO1229">
        <v>81.834046999999998</v>
      </c>
      <c r="BP1229">
        <v>78.332976000000002</v>
      </c>
      <c r="BQ1229">
        <v>76.278373000000002</v>
      </c>
      <c r="BR1229">
        <v>74.589935999999994</v>
      </c>
      <c r="BS1229">
        <v>-272.18009999999998</v>
      </c>
      <c r="BT1229">
        <v>78.140150000000006</v>
      </c>
      <c r="BU1229">
        <v>27.486350000000002</v>
      </c>
      <c r="BV1229">
        <v>40.440170000000002</v>
      </c>
      <c r="BW1229">
        <v>129.38679999999999</v>
      </c>
      <c r="BX1229">
        <v>165.30969999999999</v>
      </c>
      <c r="BY1229">
        <v>50.447299999999998</v>
      </c>
      <c r="BZ1229">
        <v>20.282060000000001</v>
      </c>
      <c r="CA1229">
        <v>-173.87979999999999</v>
      </c>
      <c r="CB1229">
        <v>-273.42320000000001</v>
      </c>
      <c r="CC1229">
        <v>-36.309550000000002</v>
      </c>
      <c r="CD1229">
        <v>-364.85199999999998</v>
      </c>
      <c r="CE1229">
        <v>-344.32560000000001</v>
      </c>
      <c r="CF1229">
        <v>-489.30459999999999</v>
      </c>
      <c r="CG1229">
        <v>-628.94399999999996</v>
      </c>
      <c r="CH1229">
        <v>-516.31489999999997</v>
      </c>
      <c r="CI1229">
        <v>-615.18690000000004</v>
      </c>
      <c r="CJ1229">
        <v>-551.97630000000004</v>
      </c>
      <c r="CK1229">
        <v>2359.0479999999998</v>
      </c>
      <c r="CL1229">
        <v>8528.5460000000003</v>
      </c>
      <c r="CM1229">
        <v>2528.3029999999999</v>
      </c>
      <c r="CN1229">
        <v>287.76350000000002</v>
      </c>
      <c r="CO1229">
        <v>-316.3057</v>
      </c>
      <c r="CP1229">
        <v>-234.3946</v>
      </c>
      <c r="CQ1229">
        <v>40697.25</v>
      </c>
      <c r="CR1229">
        <v>15781.36</v>
      </c>
      <c r="CS1229">
        <v>17573.41</v>
      </c>
      <c r="CT1229">
        <v>16884.439999999999</v>
      </c>
      <c r="CU1229">
        <v>12198.87</v>
      </c>
      <c r="CV1229">
        <v>13035.1</v>
      </c>
      <c r="CW1229">
        <v>8701.759</v>
      </c>
      <c r="CX1229">
        <v>7901.4390000000003</v>
      </c>
      <c r="CY1229">
        <v>15346.2</v>
      </c>
      <c r="CZ1229">
        <v>16373.05</v>
      </c>
      <c r="DA1229">
        <v>32143.81</v>
      </c>
      <c r="DB1229">
        <v>32736.99</v>
      </c>
      <c r="DC1229">
        <v>35067.839999999997</v>
      </c>
      <c r="DD1229">
        <v>39379.31</v>
      </c>
      <c r="DE1229">
        <v>48641.8</v>
      </c>
      <c r="DF1229">
        <v>54719.98</v>
      </c>
      <c r="DG1229">
        <v>58799.31</v>
      </c>
      <c r="DH1229">
        <v>59029.51</v>
      </c>
      <c r="DI1229">
        <v>65626.28</v>
      </c>
      <c r="DJ1229">
        <v>65804.11</v>
      </c>
      <c r="DK1229">
        <v>75254.97</v>
      </c>
      <c r="DL1229">
        <v>55636.27</v>
      </c>
      <c r="DM1229">
        <v>38037.11</v>
      </c>
      <c r="DN1229">
        <v>32514.240000000002</v>
      </c>
      <c r="DO1229">
        <v>20</v>
      </c>
      <c r="DP1229">
        <v>20</v>
      </c>
    </row>
    <row r="1230" spans="1:120" hidden="1" x14ac:dyDescent="0.25">
      <c r="A1230" t="str">
        <f t="shared" si="19"/>
        <v>Size_Grp-200 kW and above_Elect DA 1-4 (1PM-9PM)_44405_20-20</v>
      </c>
      <c r="B1230" t="s">
        <v>62</v>
      </c>
      <c r="C1230" t="s">
        <v>207</v>
      </c>
      <c r="D1230" t="s">
        <v>61</v>
      </c>
      <c r="E1230" t="s">
        <v>61</v>
      </c>
      <c r="F1230" t="s">
        <v>61</v>
      </c>
      <c r="G1230" t="s">
        <v>61</v>
      </c>
      <c r="H1230" t="s">
        <v>61</v>
      </c>
      <c r="I1230" t="s">
        <v>61</v>
      </c>
      <c r="J1230" t="s">
        <v>102</v>
      </c>
      <c r="K1230" t="s">
        <v>203</v>
      </c>
      <c r="L1230" s="18">
        <v>44405</v>
      </c>
      <c r="M1230">
        <v>20</v>
      </c>
      <c r="N1230">
        <v>20</v>
      </c>
      <c r="O1230" t="s">
        <v>258</v>
      </c>
      <c r="P1230">
        <v>56</v>
      </c>
      <c r="Q1230">
        <v>56</v>
      </c>
      <c r="R1230">
        <v>0</v>
      </c>
      <c r="S1230">
        <v>1</v>
      </c>
      <c r="T1230">
        <v>0</v>
      </c>
      <c r="U1230">
        <v>1</v>
      </c>
      <c r="V1230">
        <v>1</v>
      </c>
      <c r="W1230">
        <v>11599.781999999999</v>
      </c>
      <c r="X1230">
        <v>11698.858</v>
      </c>
      <c r="Y1230">
        <v>11344.278</v>
      </c>
      <c r="Z1230">
        <v>11003.617</v>
      </c>
      <c r="AA1230">
        <v>11354.678</v>
      </c>
      <c r="AB1230">
        <v>12070.13</v>
      </c>
      <c r="AC1230">
        <v>13176.519</v>
      </c>
      <c r="AD1230">
        <v>14451.708000000001</v>
      </c>
      <c r="AE1230">
        <v>15696.471</v>
      </c>
      <c r="AF1230">
        <v>16254.829</v>
      </c>
      <c r="AG1230">
        <v>17238.496999999999</v>
      </c>
      <c r="AH1230">
        <v>19082.879000000001</v>
      </c>
      <c r="AI1230">
        <v>19054.985000000001</v>
      </c>
      <c r="AJ1230">
        <v>19370.337</v>
      </c>
      <c r="AK1230">
        <v>19778.841</v>
      </c>
      <c r="AL1230">
        <v>19873.242999999999</v>
      </c>
      <c r="AM1230">
        <v>20353.650000000001</v>
      </c>
      <c r="AN1230">
        <v>21188.292000000001</v>
      </c>
      <c r="AO1230">
        <v>19179.308000000001</v>
      </c>
      <c r="AP1230">
        <v>14000.806</v>
      </c>
      <c r="AQ1230">
        <v>13919.15</v>
      </c>
      <c r="AR1230">
        <v>13204.237999999999</v>
      </c>
      <c r="AS1230">
        <v>12870.303</v>
      </c>
      <c r="AT1230">
        <v>11881.351000000001</v>
      </c>
      <c r="AU1230">
        <v>72.223213999999999</v>
      </c>
      <c r="AV1230">
        <v>70.267857000000006</v>
      </c>
      <c r="AW1230">
        <v>69.044642999999994</v>
      </c>
      <c r="AX1230">
        <v>67.857142999999994</v>
      </c>
      <c r="AY1230">
        <v>66.723213999999999</v>
      </c>
      <c r="AZ1230">
        <v>65.973213999999999</v>
      </c>
      <c r="BA1230">
        <v>65.330357000000006</v>
      </c>
      <c r="BB1230">
        <v>65.723213999999999</v>
      </c>
      <c r="BC1230">
        <v>68.044642999999994</v>
      </c>
      <c r="BD1230">
        <v>71.357142999999994</v>
      </c>
      <c r="BE1230">
        <v>74.821428999999995</v>
      </c>
      <c r="BF1230">
        <v>78.517857000000006</v>
      </c>
      <c r="BG1230">
        <v>82.383928999999995</v>
      </c>
      <c r="BH1230">
        <v>85.071428999999995</v>
      </c>
      <c r="BI1230">
        <v>87.330357000000006</v>
      </c>
      <c r="BJ1230">
        <v>89.098213999999999</v>
      </c>
      <c r="BK1230">
        <v>90.357142999999994</v>
      </c>
      <c r="BL1230">
        <v>90.169642999999994</v>
      </c>
      <c r="BM1230">
        <v>88.553571000000005</v>
      </c>
      <c r="BN1230">
        <v>85.607142999999994</v>
      </c>
      <c r="BO1230">
        <v>81.892857000000006</v>
      </c>
      <c r="BP1230">
        <v>78.348213999999999</v>
      </c>
      <c r="BQ1230">
        <v>76.375</v>
      </c>
      <c r="BR1230">
        <v>74.669642999999994</v>
      </c>
      <c r="BS1230">
        <v>-241.0179</v>
      </c>
      <c r="BT1230">
        <v>82.760949999999994</v>
      </c>
      <c r="BU1230">
        <v>15.330310000000001</v>
      </c>
      <c r="BV1230">
        <v>27.28763</v>
      </c>
      <c r="BW1230">
        <v>99.261560000000003</v>
      </c>
      <c r="BX1230">
        <v>113.4421</v>
      </c>
      <c r="BY1230">
        <v>77.089489999999998</v>
      </c>
      <c r="BZ1230">
        <v>74.887609999999995</v>
      </c>
      <c r="CA1230">
        <v>-149.15379999999999</v>
      </c>
      <c r="CB1230">
        <v>-247.60290000000001</v>
      </c>
      <c r="CC1230">
        <v>67.721779999999995</v>
      </c>
      <c r="CD1230">
        <v>-234.4633</v>
      </c>
      <c r="CE1230">
        <v>-230.13460000000001</v>
      </c>
      <c r="CF1230">
        <v>-388.38830000000002</v>
      </c>
      <c r="CG1230">
        <v>-555.43079999999998</v>
      </c>
      <c r="CH1230">
        <v>-485.02780000000001</v>
      </c>
      <c r="CI1230">
        <v>-579.51499999999999</v>
      </c>
      <c r="CJ1230">
        <v>-580.82839999999999</v>
      </c>
      <c r="CK1230">
        <v>1922.6179999999999</v>
      </c>
      <c r="CL1230">
        <v>5690.8050000000003</v>
      </c>
      <c r="CM1230">
        <v>2386.855</v>
      </c>
      <c r="CN1230">
        <v>325.2396</v>
      </c>
      <c r="CO1230">
        <v>-97.963220000000007</v>
      </c>
      <c r="CP1230">
        <v>-73.834549999999993</v>
      </c>
      <c r="CQ1230">
        <v>36125.78</v>
      </c>
      <c r="CR1230">
        <v>13754.69</v>
      </c>
      <c r="CS1230">
        <v>15488.91</v>
      </c>
      <c r="CT1230">
        <v>14955.72</v>
      </c>
      <c r="CU1230">
        <v>10605.62</v>
      </c>
      <c r="CV1230">
        <v>11210.4</v>
      </c>
      <c r="CW1230">
        <v>7149.6620000000003</v>
      </c>
      <c r="CX1230">
        <v>6677.49</v>
      </c>
      <c r="CY1230">
        <v>13220.61</v>
      </c>
      <c r="CZ1230">
        <v>14033.23</v>
      </c>
      <c r="DA1230">
        <v>28720.79</v>
      </c>
      <c r="DB1230">
        <v>28897.040000000001</v>
      </c>
      <c r="DC1230">
        <v>31153.85</v>
      </c>
      <c r="DD1230">
        <v>35144.49</v>
      </c>
      <c r="DE1230">
        <v>43788.67</v>
      </c>
      <c r="DF1230">
        <v>49462.69</v>
      </c>
      <c r="DG1230">
        <v>53297.06</v>
      </c>
      <c r="DH1230">
        <v>53343.07</v>
      </c>
      <c r="DI1230">
        <v>59471.7</v>
      </c>
      <c r="DJ1230">
        <v>58617.3</v>
      </c>
      <c r="DK1230">
        <v>67569.36</v>
      </c>
      <c r="DL1230">
        <v>50557.25</v>
      </c>
      <c r="DM1230">
        <v>33905.440000000002</v>
      </c>
      <c r="DN1230">
        <v>28839.97</v>
      </c>
      <c r="DO1230">
        <v>20</v>
      </c>
      <c r="DP1230">
        <v>20</v>
      </c>
    </row>
    <row r="1231" spans="1:120" hidden="1" x14ac:dyDescent="0.25">
      <c r="A1231" t="str">
        <f t="shared" si="19"/>
        <v>sublap_id-SLAP_PGZP_Elect DA 1-4 (1PM-9PM)_44405_20-20</v>
      </c>
      <c r="B1231" t="s">
        <v>62</v>
      </c>
      <c r="C1231" t="s">
        <v>283</v>
      </c>
      <c r="D1231" t="s">
        <v>61</v>
      </c>
      <c r="E1231" t="s">
        <v>284</v>
      </c>
      <c r="F1231" t="s">
        <v>61</v>
      </c>
      <c r="G1231" t="s">
        <v>61</v>
      </c>
      <c r="H1231" t="s">
        <v>61</v>
      </c>
      <c r="I1231" t="s">
        <v>61</v>
      </c>
      <c r="J1231" t="s">
        <v>61</v>
      </c>
      <c r="K1231" t="s">
        <v>203</v>
      </c>
      <c r="L1231" s="18">
        <v>44405</v>
      </c>
      <c r="M1231">
        <v>20</v>
      </c>
      <c r="N1231">
        <v>20</v>
      </c>
      <c r="O1231" t="s">
        <v>258</v>
      </c>
      <c r="P1231">
        <v>45</v>
      </c>
      <c r="Q1231">
        <v>39</v>
      </c>
      <c r="R1231">
        <v>0</v>
      </c>
      <c r="S1231">
        <v>0</v>
      </c>
      <c r="T1231">
        <v>0</v>
      </c>
      <c r="U1231">
        <v>1</v>
      </c>
      <c r="V1231">
        <v>1</v>
      </c>
      <c r="W1231">
        <v>3642.1304</v>
      </c>
      <c r="X1231">
        <v>3634.0212000000001</v>
      </c>
      <c r="Y1231">
        <v>3625.9085</v>
      </c>
      <c r="Z1231">
        <v>3617.9562000000001</v>
      </c>
      <c r="AA1231">
        <v>3639.4834999999998</v>
      </c>
      <c r="AB1231">
        <v>3693.9854</v>
      </c>
      <c r="AC1231">
        <v>3738.7026999999998</v>
      </c>
      <c r="AD1231">
        <v>3710.6388000000002</v>
      </c>
      <c r="AE1231">
        <v>3725.5430999999999</v>
      </c>
      <c r="AF1231">
        <v>3749.2995999999998</v>
      </c>
      <c r="AG1231">
        <v>3761.9549999999999</v>
      </c>
      <c r="AH1231">
        <v>3798.03</v>
      </c>
      <c r="AI1231">
        <v>3808.3915000000002</v>
      </c>
      <c r="AJ1231">
        <v>3841.7723000000001</v>
      </c>
      <c r="AK1231">
        <v>3890.9342000000001</v>
      </c>
      <c r="AL1231">
        <v>3967.9014999999999</v>
      </c>
      <c r="AM1231">
        <v>4028.6053999999999</v>
      </c>
      <c r="AN1231">
        <v>4165.2312000000002</v>
      </c>
      <c r="AO1231">
        <v>2634.6541999999999</v>
      </c>
      <c r="AP1231">
        <v>795.46268999999995</v>
      </c>
      <c r="AQ1231">
        <v>1439.7554</v>
      </c>
      <c r="AR1231">
        <v>2974.9823000000001</v>
      </c>
      <c r="AS1231">
        <v>3343.5796</v>
      </c>
      <c r="AT1231">
        <v>3183.5562</v>
      </c>
      <c r="AU1231">
        <v>72.115385000000003</v>
      </c>
      <c r="AV1231">
        <v>70.538461999999996</v>
      </c>
      <c r="AW1231">
        <v>69.692307999999997</v>
      </c>
      <c r="AX1231">
        <v>68.692307999999997</v>
      </c>
      <c r="AY1231">
        <v>67.769231000000005</v>
      </c>
      <c r="AZ1231">
        <v>67.192307999999997</v>
      </c>
      <c r="BA1231">
        <v>66.538461999999996</v>
      </c>
      <c r="BB1231">
        <v>67.076922999999994</v>
      </c>
      <c r="BC1231">
        <v>69.307692000000003</v>
      </c>
      <c r="BD1231">
        <v>71.269231000000005</v>
      </c>
      <c r="BE1231">
        <v>74.692307999999997</v>
      </c>
      <c r="BF1231">
        <v>79.192307999999997</v>
      </c>
      <c r="BG1231">
        <v>83.730768999999995</v>
      </c>
      <c r="BH1231">
        <v>86.307692000000003</v>
      </c>
      <c r="BI1231">
        <v>87.384614999999997</v>
      </c>
      <c r="BJ1231">
        <v>88</v>
      </c>
      <c r="BK1231">
        <v>88.076922999999994</v>
      </c>
      <c r="BL1231">
        <v>87.192307999999997</v>
      </c>
      <c r="BM1231">
        <v>85.153846000000001</v>
      </c>
      <c r="BN1231">
        <v>82.269231000000005</v>
      </c>
      <c r="BO1231">
        <v>79.576922999999994</v>
      </c>
      <c r="BP1231">
        <v>77.461538000000004</v>
      </c>
      <c r="BQ1231">
        <v>75.923077000000006</v>
      </c>
      <c r="BR1231">
        <v>74.538461999999996</v>
      </c>
      <c r="BS1231">
        <v>-90.927710000000005</v>
      </c>
      <c r="BT1231">
        <v>60.401719999999997</v>
      </c>
      <c r="BU1231">
        <v>77.540580000000006</v>
      </c>
      <c r="BV1231">
        <v>66.350149999999999</v>
      </c>
      <c r="BW1231">
        <v>57.453569999999999</v>
      </c>
      <c r="BX1231">
        <v>58.269820000000003</v>
      </c>
      <c r="BY1231">
        <v>59.691279999999999</v>
      </c>
      <c r="BZ1231">
        <v>-31.488250000000001</v>
      </c>
      <c r="CA1231">
        <v>-72.283810000000003</v>
      </c>
      <c r="CB1231">
        <v>-78.129289999999997</v>
      </c>
      <c r="CC1231">
        <v>-42.539279999999998</v>
      </c>
      <c r="CD1231">
        <v>-62.034170000000003</v>
      </c>
      <c r="CE1231">
        <v>-15.353249999999999</v>
      </c>
      <c r="CF1231">
        <v>-11.63162</v>
      </c>
      <c r="CG1231">
        <v>-43.14517</v>
      </c>
      <c r="CH1231">
        <v>-44.731740000000002</v>
      </c>
      <c r="CI1231">
        <v>-55.835439999999998</v>
      </c>
      <c r="CJ1231">
        <v>7.0196459999999998</v>
      </c>
      <c r="CK1231">
        <v>1423.692</v>
      </c>
      <c r="CL1231">
        <v>3321.5039999999999</v>
      </c>
      <c r="CM1231">
        <v>2151.1109999999999</v>
      </c>
      <c r="CN1231">
        <v>577.67610000000002</v>
      </c>
      <c r="CO1231">
        <v>86.438999999999993</v>
      </c>
      <c r="CP1231">
        <v>95.294889999999995</v>
      </c>
      <c r="CQ1231">
        <v>8930.8160000000007</v>
      </c>
      <c r="CR1231">
        <v>2881.0160000000001</v>
      </c>
      <c r="CS1231">
        <v>2716.2420000000002</v>
      </c>
      <c r="CT1231">
        <v>2556.8359999999998</v>
      </c>
      <c r="CU1231">
        <v>2456.8440000000001</v>
      </c>
      <c r="CV1231">
        <v>2590.0720000000001</v>
      </c>
      <c r="CW1231">
        <v>1386.5830000000001</v>
      </c>
      <c r="CX1231">
        <v>1711.816</v>
      </c>
      <c r="CY1231">
        <v>2618.886</v>
      </c>
      <c r="CZ1231">
        <v>2884.6889999999999</v>
      </c>
      <c r="DA1231">
        <v>3078.3159999999998</v>
      </c>
      <c r="DB1231">
        <v>3551.797</v>
      </c>
      <c r="DC1231">
        <v>3718.5929999999998</v>
      </c>
      <c r="DD1231">
        <v>3701.605</v>
      </c>
      <c r="DE1231">
        <v>4747.6369999999997</v>
      </c>
      <c r="DF1231">
        <v>5517.8869999999997</v>
      </c>
      <c r="DG1231">
        <v>5827.9129999999996</v>
      </c>
      <c r="DH1231">
        <v>8710.3960000000006</v>
      </c>
      <c r="DI1231">
        <v>10496.93</v>
      </c>
      <c r="DJ1231">
        <v>7228.9009999999998</v>
      </c>
      <c r="DK1231">
        <v>27903.97</v>
      </c>
      <c r="DL1231">
        <v>17364.84</v>
      </c>
      <c r="DM1231">
        <v>11655.51</v>
      </c>
      <c r="DN1231">
        <v>11901.88</v>
      </c>
      <c r="DO1231">
        <v>20</v>
      </c>
      <c r="DP1231">
        <v>20</v>
      </c>
    </row>
    <row r="1232" spans="1:120" hidden="1" x14ac:dyDescent="0.25">
      <c r="A1232" t="str">
        <f t="shared" si="19"/>
        <v>sublap_id-SLAP_PGCC_Elect DA 1-4 (1PM-9PM)_44405_20-20</v>
      </c>
      <c r="B1232" t="s">
        <v>62</v>
      </c>
      <c r="C1232" t="s">
        <v>299</v>
      </c>
      <c r="D1232" t="s">
        <v>61</v>
      </c>
      <c r="E1232" t="s">
        <v>300</v>
      </c>
      <c r="F1232" t="s">
        <v>61</v>
      </c>
      <c r="G1232" t="s">
        <v>61</v>
      </c>
      <c r="H1232" t="s">
        <v>61</v>
      </c>
      <c r="I1232" t="s">
        <v>61</v>
      </c>
      <c r="J1232" t="s">
        <v>61</v>
      </c>
      <c r="K1232" t="s">
        <v>203</v>
      </c>
      <c r="L1232" s="18">
        <v>44405</v>
      </c>
      <c r="M1232">
        <v>20</v>
      </c>
      <c r="N1232">
        <v>20</v>
      </c>
      <c r="O1232" t="s">
        <v>258</v>
      </c>
      <c r="P1232">
        <v>29</v>
      </c>
      <c r="Q1232">
        <v>29</v>
      </c>
      <c r="R1232">
        <v>0</v>
      </c>
      <c r="S1232">
        <v>1</v>
      </c>
      <c r="T1232">
        <v>0</v>
      </c>
      <c r="U1232">
        <v>1</v>
      </c>
      <c r="V1232">
        <v>1</v>
      </c>
      <c r="W1232">
        <v>579.91250000000002</v>
      </c>
      <c r="X1232">
        <v>593.07550000000003</v>
      </c>
      <c r="Y1232">
        <v>594.476</v>
      </c>
      <c r="Z1232">
        <v>595.56200000000001</v>
      </c>
      <c r="AA1232">
        <v>595</v>
      </c>
      <c r="AB1232">
        <v>643.84749999999997</v>
      </c>
      <c r="AC1232">
        <v>630.23599999999999</v>
      </c>
      <c r="AD1232">
        <v>892.89049999999997</v>
      </c>
      <c r="AE1232">
        <v>989.73649999999998</v>
      </c>
      <c r="AF1232">
        <v>1094.242</v>
      </c>
      <c r="AG1232">
        <v>1214.2190000000001</v>
      </c>
      <c r="AH1232">
        <v>1588.6310000000001</v>
      </c>
      <c r="AI1232">
        <v>1663.3595</v>
      </c>
      <c r="AJ1232">
        <v>1695.9359999999999</v>
      </c>
      <c r="AK1232">
        <v>1719.479</v>
      </c>
      <c r="AL1232">
        <v>1714.85</v>
      </c>
      <c r="AM1232">
        <v>1695.4929999999999</v>
      </c>
      <c r="AN1232">
        <v>1789.002</v>
      </c>
      <c r="AO1232">
        <v>1857.6315</v>
      </c>
      <c r="AP1232">
        <v>1497.8</v>
      </c>
      <c r="AQ1232">
        <v>1242.1025</v>
      </c>
      <c r="AR1232">
        <v>854.43949999999995</v>
      </c>
      <c r="AS1232">
        <v>705.79449999999997</v>
      </c>
      <c r="AT1232">
        <v>647.9</v>
      </c>
      <c r="AU1232">
        <v>58.431033999999997</v>
      </c>
      <c r="AV1232">
        <v>57.913792999999998</v>
      </c>
      <c r="AW1232">
        <v>57.896552</v>
      </c>
      <c r="AX1232">
        <v>57.051724</v>
      </c>
      <c r="AY1232">
        <v>56.862068999999998</v>
      </c>
      <c r="AZ1232">
        <v>56.344828</v>
      </c>
      <c r="BA1232">
        <v>56.5</v>
      </c>
      <c r="BB1232">
        <v>56.5</v>
      </c>
      <c r="BC1232">
        <v>57.172414000000003</v>
      </c>
      <c r="BD1232">
        <v>58.396552</v>
      </c>
      <c r="BE1232">
        <v>61.344828</v>
      </c>
      <c r="BF1232">
        <v>64.465517000000006</v>
      </c>
      <c r="BG1232">
        <v>67.051723999999993</v>
      </c>
      <c r="BH1232">
        <v>67.413792999999998</v>
      </c>
      <c r="BI1232">
        <v>66.724137999999996</v>
      </c>
      <c r="BJ1232">
        <v>66.586207000000002</v>
      </c>
      <c r="BK1232">
        <v>65.120689999999996</v>
      </c>
      <c r="BL1232">
        <v>64.396552</v>
      </c>
      <c r="BM1232">
        <v>63.275861999999996</v>
      </c>
      <c r="BN1232">
        <v>61.517240999999999</v>
      </c>
      <c r="BO1232">
        <v>60</v>
      </c>
      <c r="BP1232">
        <v>59.465516999999998</v>
      </c>
      <c r="BQ1232">
        <v>58.655172</v>
      </c>
      <c r="BR1232">
        <v>58.603448</v>
      </c>
      <c r="BS1232">
        <v>-6.3055630000000003</v>
      </c>
      <c r="BT1232">
        <v>-1.86514</v>
      </c>
      <c r="BU1232">
        <v>-4.895416</v>
      </c>
      <c r="BV1232">
        <v>-5.8832959999999996</v>
      </c>
      <c r="BW1232">
        <v>-1.7952159999999999</v>
      </c>
      <c r="BX1232">
        <v>-2.5528330000000001</v>
      </c>
      <c r="BY1232">
        <v>-7.6512969999999996</v>
      </c>
      <c r="BZ1232">
        <v>4.4277790000000001</v>
      </c>
      <c r="CA1232">
        <v>-2.5929549999999999</v>
      </c>
      <c r="CB1232">
        <v>7.5413170000000003</v>
      </c>
      <c r="CC1232">
        <v>30.376930000000002</v>
      </c>
      <c r="CD1232">
        <v>-27.852699999999999</v>
      </c>
      <c r="CE1232">
        <v>-26.445450000000001</v>
      </c>
      <c r="CF1232">
        <v>-51.872459999999997</v>
      </c>
      <c r="CG1232">
        <v>-58.071680000000001</v>
      </c>
      <c r="CH1232">
        <v>-46.550420000000003</v>
      </c>
      <c r="CI1232">
        <v>-99.671440000000004</v>
      </c>
      <c r="CJ1232">
        <v>-117.7452</v>
      </c>
      <c r="CK1232">
        <v>-95.154499999999999</v>
      </c>
      <c r="CL1232">
        <v>76.486630000000005</v>
      </c>
      <c r="CM1232">
        <v>-7.102589</v>
      </c>
      <c r="CN1232">
        <v>-8.1340559999999993</v>
      </c>
      <c r="CO1232">
        <v>-23.56325</v>
      </c>
      <c r="CP1232">
        <v>-4.6631830000000001</v>
      </c>
      <c r="CQ1232">
        <v>67.387379999999993</v>
      </c>
      <c r="CR1232">
        <v>44.261870000000002</v>
      </c>
      <c r="CS1232">
        <v>46.344700000000003</v>
      </c>
      <c r="CT1232">
        <v>46.292050000000003</v>
      </c>
      <c r="CU1232">
        <v>45.05001</v>
      </c>
      <c r="CV1232">
        <v>78.386899999999997</v>
      </c>
      <c r="CW1232">
        <v>274.29640000000001</v>
      </c>
      <c r="CX1232">
        <v>76.011250000000004</v>
      </c>
      <c r="CY1232">
        <v>240.7841</v>
      </c>
      <c r="CZ1232">
        <v>194.84139999999999</v>
      </c>
      <c r="DA1232">
        <v>664.72469999999998</v>
      </c>
      <c r="DB1232">
        <v>322.0138</v>
      </c>
      <c r="DC1232">
        <v>351.28879999999998</v>
      </c>
      <c r="DD1232">
        <v>539.9162</v>
      </c>
      <c r="DE1232">
        <v>627.45740000000001</v>
      </c>
      <c r="DF1232">
        <v>994.62289999999996</v>
      </c>
      <c r="DG1232">
        <v>1208.1289999999999</v>
      </c>
      <c r="DH1232">
        <v>1294.3510000000001</v>
      </c>
      <c r="DI1232">
        <v>1396.4390000000001</v>
      </c>
      <c r="DJ1232">
        <v>844.5068</v>
      </c>
      <c r="DK1232">
        <v>940.83079999999995</v>
      </c>
      <c r="DL1232">
        <v>952.64340000000004</v>
      </c>
      <c r="DM1232">
        <v>422.9622</v>
      </c>
      <c r="DN1232">
        <v>61.820659999999997</v>
      </c>
      <c r="DO1232">
        <v>20</v>
      </c>
      <c r="DP1232">
        <v>20</v>
      </c>
    </row>
    <row r="1233" spans="1:120" hidden="1" x14ac:dyDescent="0.25">
      <c r="A1233" t="str">
        <f t="shared" si="19"/>
        <v>Industry_Type-5. Offices, Hotels, Finance, Services_Elect DA 1-4 (1PM-9PM)_44405_20-20</v>
      </c>
      <c r="B1233" t="s">
        <v>62</v>
      </c>
      <c r="C1233" t="s">
        <v>205</v>
      </c>
      <c r="D1233" t="s">
        <v>61</v>
      </c>
      <c r="E1233" t="s">
        <v>61</v>
      </c>
      <c r="F1233" t="s">
        <v>61</v>
      </c>
      <c r="G1233" t="s">
        <v>37</v>
      </c>
      <c r="H1233" t="s">
        <v>61</v>
      </c>
      <c r="I1233" t="s">
        <v>61</v>
      </c>
      <c r="J1233" t="s">
        <v>61</v>
      </c>
      <c r="K1233" t="s">
        <v>203</v>
      </c>
      <c r="L1233" s="18">
        <v>44405</v>
      </c>
      <c r="M1233">
        <v>20</v>
      </c>
      <c r="N1233">
        <v>20</v>
      </c>
      <c r="O1233" t="s">
        <v>258</v>
      </c>
      <c r="P1233">
        <v>26</v>
      </c>
      <c r="Q1233">
        <v>26</v>
      </c>
      <c r="R1233">
        <v>0</v>
      </c>
      <c r="S1233">
        <v>1</v>
      </c>
      <c r="T1233">
        <v>0</v>
      </c>
      <c r="U1233">
        <v>1</v>
      </c>
      <c r="V1233">
        <v>1</v>
      </c>
      <c r="W1233">
        <v>4073.7779999999998</v>
      </c>
      <c r="X1233">
        <v>4185.4610000000002</v>
      </c>
      <c r="Y1233">
        <v>4159.232</v>
      </c>
      <c r="Z1233">
        <v>4056.4870000000001</v>
      </c>
      <c r="AA1233">
        <v>4068.8040000000001</v>
      </c>
      <c r="AB1233">
        <v>4230.027</v>
      </c>
      <c r="AC1233">
        <v>4344.1239999999998</v>
      </c>
      <c r="AD1233">
        <v>4949.1589999999997</v>
      </c>
      <c r="AE1233">
        <v>5760.8410000000003</v>
      </c>
      <c r="AF1233">
        <v>6797.6840000000002</v>
      </c>
      <c r="AG1233">
        <v>7575.576</v>
      </c>
      <c r="AH1233">
        <v>7990.7309999999998</v>
      </c>
      <c r="AI1233">
        <v>8119.4449999999997</v>
      </c>
      <c r="AJ1233">
        <v>8299.7090000000007</v>
      </c>
      <c r="AK1233">
        <v>8428.8279999999995</v>
      </c>
      <c r="AL1233">
        <v>8456.0470000000005</v>
      </c>
      <c r="AM1233">
        <v>8615.3009999999995</v>
      </c>
      <c r="AN1233">
        <v>8376.9159999999993</v>
      </c>
      <c r="AO1233">
        <v>8161.7889999999998</v>
      </c>
      <c r="AP1233">
        <v>7384.5519999999997</v>
      </c>
      <c r="AQ1233">
        <v>6866.5330000000004</v>
      </c>
      <c r="AR1233">
        <v>5932.8919999999998</v>
      </c>
      <c r="AS1233">
        <v>5336.7730000000001</v>
      </c>
      <c r="AT1233">
        <v>4637.6750000000002</v>
      </c>
      <c r="AU1233">
        <v>66.557692000000003</v>
      </c>
      <c r="AV1233">
        <v>65.25</v>
      </c>
      <c r="AW1233">
        <v>64.576922999999994</v>
      </c>
      <c r="AX1233">
        <v>63.884614999999997</v>
      </c>
      <c r="AY1233">
        <v>63.057692000000003</v>
      </c>
      <c r="AZ1233">
        <v>62.384614999999997</v>
      </c>
      <c r="BA1233">
        <v>61.923076999999999</v>
      </c>
      <c r="BB1233">
        <v>62.365385000000003</v>
      </c>
      <c r="BC1233">
        <v>64.115385000000003</v>
      </c>
      <c r="BD1233">
        <v>66.942307999999997</v>
      </c>
      <c r="BE1233">
        <v>70.423077000000006</v>
      </c>
      <c r="BF1233">
        <v>73.634614999999997</v>
      </c>
      <c r="BG1233">
        <v>76.75</v>
      </c>
      <c r="BH1233">
        <v>78.576922999999994</v>
      </c>
      <c r="BI1233">
        <v>79.75</v>
      </c>
      <c r="BJ1233">
        <v>80.673077000000006</v>
      </c>
      <c r="BK1233">
        <v>81.211538000000004</v>
      </c>
      <c r="BL1233">
        <v>81.115385000000003</v>
      </c>
      <c r="BM1233">
        <v>79.576922999999994</v>
      </c>
      <c r="BN1233">
        <v>76.711538000000004</v>
      </c>
      <c r="BO1233">
        <v>73.75</v>
      </c>
      <c r="BP1233">
        <v>71.307692000000003</v>
      </c>
      <c r="BQ1233">
        <v>69.153846000000001</v>
      </c>
      <c r="BR1233">
        <v>67.884614999999997</v>
      </c>
      <c r="BS1233">
        <v>85.768870000000007</v>
      </c>
      <c r="BT1233">
        <v>69.068650000000005</v>
      </c>
      <c r="BU1233">
        <v>21.851959999999998</v>
      </c>
      <c r="BV1233">
        <v>47.384450000000001</v>
      </c>
      <c r="BW1233">
        <v>57.399940000000001</v>
      </c>
      <c r="BX1233">
        <v>34.091970000000003</v>
      </c>
      <c r="BY1233">
        <v>44.702770000000001</v>
      </c>
      <c r="BZ1233">
        <v>44.26332</v>
      </c>
      <c r="CA1233">
        <v>-66.838669999999993</v>
      </c>
      <c r="CB1233">
        <v>-120.2385</v>
      </c>
      <c r="CC1233">
        <v>-164.45009999999999</v>
      </c>
      <c r="CD1233">
        <v>-172.54839999999999</v>
      </c>
      <c r="CE1233">
        <v>-117.03400000000001</v>
      </c>
      <c r="CF1233">
        <v>-186.7159</v>
      </c>
      <c r="CG1233">
        <v>-197.4203</v>
      </c>
      <c r="CH1233">
        <v>-112.44670000000001</v>
      </c>
      <c r="CI1233">
        <v>-99.038719999999998</v>
      </c>
      <c r="CJ1233">
        <v>6.301749</v>
      </c>
      <c r="CK1233">
        <v>45.029020000000003</v>
      </c>
      <c r="CL1233">
        <v>106.9228</v>
      </c>
      <c r="CM1233">
        <v>9.9877020000000005</v>
      </c>
      <c r="CN1233">
        <v>19.3596</v>
      </c>
      <c r="CO1233">
        <v>15.20852</v>
      </c>
      <c r="CP1233">
        <v>-22.106860000000001</v>
      </c>
      <c r="CQ1233">
        <v>6255.866</v>
      </c>
      <c r="CR1233">
        <v>2705.931</v>
      </c>
      <c r="CS1233">
        <v>2418.8809999999999</v>
      </c>
      <c r="CT1233">
        <v>1704.126</v>
      </c>
      <c r="CU1233">
        <v>1257.6279999999999</v>
      </c>
      <c r="CV1233">
        <v>1323.277</v>
      </c>
      <c r="CW1233">
        <v>885.10239999999999</v>
      </c>
      <c r="CX1233">
        <v>607.05280000000005</v>
      </c>
      <c r="CY1233">
        <v>2005.0920000000001</v>
      </c>
      <c r="CZ1233">
        <v>4278.2690000000002</v>
      </c>
      <c r="DA1233">
        <v>8446.1229999999996</v>
      </c>
      <c r="DB1233">
        <v>12097.45</v>
      </c>
      <c r="DC1233">
        <v>13335.86</v>
      </c>
      <c r="DD1233">
        <v>15113.53</v>
      </c>
      <c r="DE1233">
        <v>22353.99</v>
      </c>
      <c r="DF1233">
        <v>26209.08</v>
      </c>
      <c r="DG1233">
        <v>28071.98</v>
      </c>
      <c r="DH1233">
        <v>21277.18</v>
      </c>
      <c r="DI1233">
        <v>20552.28</v>
      </c>
      <c r="DJ1233">
        <v>21453.59</v>
      </c>
      <c r="DK1233">
        <v>17892.7</v>
      </c>
      <c r="DL1233">
        <v>14766.93</v>
      </c>
      <c r="DM1233">
        <v>12730.49</v>
      </c>
      <c r="DN1233">
        <v>12060.72</v>
      </c>
      <c r="DO1233">
        <v>20</v>
      </c>
      <c r="DP1233">
        <v>20</v>
      </c>
    </row>
    <row r="1234" spans="1:120" hidden="1" x14ac:dyDescent="0.25">
      <c r="A1234" t="str">
        <f t="shared" si="19"/>
        <v>LCA-Sierra_Elect DA 1-4 (1PM-9PM)_44405_20-20</v>
      </c>
      <c r="B1234" t="s">
        <v>62</v>
      </c>
      <c r="C1234" t="s">
        <v>206</v>
      </c>
      <c r="D1234" t="s">
        <v>34</v>
      </c>
      <c r="E1234" t="s">
        <v>61</v>
      </c>
      <c r="F1234" t="s">
        <v>61</v>
      </c>
      <c r="G1234" t="s">
        <v>61</v>
      </c>
      <c r="H1234" t="s">
        <v>61</v>
      </c>
      <c r="I1234" t="s">
        <v>61</v>
      </c>
      <c r="J1234" t="s">
        <v>61</v>
      </c>
      <c r="K1234" t="s">
        <v>203</v>
      </c>
      <c r="L1234" s="18">
        <v>44405</v>
      </c>
      <c r="M1234">
        <v>20</v>
      </c>
      <c r="N1234">
        <v>20</v>
      </c>
      <c r="O1234" t="s">
        <v>258</v>
      </c>
      <c r="P1234">
        <v>35</v>
      </c>
      <c r="Q1234">
        <v>34</v>
      </c>
      <c r="R1234">
        <v>0</v>
      </c>
      <c r="S1234">
        <v>0</v>
      </c>
      <c r="T1234">
        <v>0</v>
      </c>
      <c r="U1234">
        <v>1</v>
      </c>
      <c r="V1234">
        <v>1</v>
      </c>
      <c r="W1234">
        <v>679.84041000000002</v>
      </c>
      <c r="X1234">
        <v>661.36514999999997</v>
      </c>
      <c r="Y1234">
        <v>666.65323999999998</v>
      </c>
      <c r="Z1234">
        <v>643.05808999999999</v>
      </c>
      <c r="AA1234">
        <v>679.78853000000004</v>
      </c>
      <c r="AB1234">
        <v>671.66853000000003</v>
      </c>
      <c r="AC1234">
        <v>721.98206000000005</v>
      </c>
      <c r="AD1234">
        <v>839.87441000000001</v>
      </c>
      <c r="AE1234">
        <v>1103.1104</v>
      </c>
      <c r="AF1234">
        <v>1243.8928000000001</v>
      </c>
      <c r="AG1234">
        <v>1314.4640999999999</v>
      </c>
      <c r="AH1234">
        <v>1363.6319000000001</v>
      </c>
      <c r="AI1234">
        <v>1376.2021</v>
      </c>
      <c r="AJ1234">
        <v>1431.3394000000001</v>
      </c>
      <c r="AK1234">
        <v>1487.3425</v>
      </c>
      <c r="AL1234">
        <v>1518.5944</v>
      </c>
      <c r="AM1234">
        <v>1530.7971</v>
      </c>
      <c r="AN1234">
        <v>1526.1831999999999</v>
      </c>
      <c r="AO1234">
        <v>1655.0306</v>
      </c>
      <c r="AP1234">
        <v>1395.4623999999999</v>
      </c>
      <c r="AQ1234">
        <v>1390.7888</v>
      </c>
      <c r="AR1234">
        <v>1140.1682000000001</v>
      </c>
      <c r="AS1234">
        <v>937.37926000000004</v>
      </c>
      <c r="AT1234">
        <v>801.27661999999998</v>
      </c>
      <c r="AU1234">
        <v>73.25</v>
      </c>
      <c r="AV1234">
        <v>68.544117999999997</v>
      </c>
      <c r="AW1234">
        <v>67.647058999999999</v>
      </c>
      <c r="AX1234">
        <v>67.852941000000001</v>
      </c>
      <c r="AY1234">
        <v>67.25</v>
      </c>
      <c r="AZ1234">
        <v>65.602941000000001</v>
      </c>
      <c r="BA1234">
        <v>64.941175999999999</v>
      </c>
      <c r="BB1234">
        <v>66.235293999999996</v>
      </c>
      <c r="BC1234">
        <v>72.058824000000001</v>
      </c>
      <c r="BD1234">
        <v>78.485293999999996</v>
      </c>
      <c r="BE1234">
        <v>83.632352999999995</v>
      </c>
      <c r="BF1234">
        <v>87.617647000000005</v>
      </c>
      <c r="BG1234">
        <v>88.882352999999995</v>
      </c>
      <c r="BH1234">
        <v>91.955882000000003</v>
      </c>
      <c r="BI1234">
        <v>96.088234999999997</v>
      </c>
      <c r="BJ1234">
        <v>98.544117999999997</v>
      </c>
      <c r="BK1234">
        <v>99.926471000000006</v>
      </c>
      <c r="BL1234">
        <v>100.58824</v>
      </c>
      <c r="BM1234">
        <v>100.17646999999999</v>
      </c>
      <c r="BN1234">
        <v>96.867647000000005</v>
      </c>
      <c r="BO1234">
        <v>89.823528999999994</v>
      </c>
      <c r="BP1234">
        <v>84.264706000000004</v>
      </c>
      <c r="BQ1234">
        <v>80</v>
      </c>
      <c r="BR1234">
        <v>77.514706000000004</v>
      </c>
      <c r="BS1234">
        <v>-14.24131</v>
      </c>
      <c r="BT1234">
        <v>-12.94261</v>
      </c>
      <c r="BU1234">
        <v>8.8603880000000004</v>
      </c>
      <c r="BV1234">
        <v>-1.0402260000000001</v>
      </c>
      <c r="BW1234">
        <v>-21.283380000000001</v>
      </c>
      <c r="BX1234">
        <v>-25.220880000000001</v>
      </c>
      <c r="BY1234">
        <v>13.960660000000001</v>
      </c>
      <c r="BZ1234">
        <v>25.213419999999999</v>
      </c>
      <c r="CA1234">
        <v>9.1476279999999992</v>
      </c>
      <c r="CB1234">
        <v>-4.1631729999999996</v>
      </c>
      <c r="CC1234">
        <v>-0.36267319999999997</v>
      </c>
      <c r="CD1234">
        <v>9.7675549999999998</v>
      </c>
      <c r="CE1234">
        <v>-0.21993989999999999</v>
      </c>
      <c r="CF1234">
        <v>-10.36323</v>
      </c>
      <c r="CG1234">
        <v>4.7160859999999998</v>
      </c>
      <c r="CH1234">
        <v>-1.7691950000000001</v>
      </c>
      <c r="CI1234">
        <v>1.750804</v>
      </c>
      <c r="CJ1234">
        <v>0.21457670000000001</v>
      </c>
      <c r="CK1234">
        <v>40.869869999999999</v>
      </c>
      <c r="CL1234">
        <v>180.49770000000001</v>
      </c>
      <c r="CM1234">
        <v>-33.178559999999997</v>
      </c>
      <c r="CN1234">
        <v>-12.072559999999999</v>
      </c>
      <c r="CO1234">
        <v>-51.748849999999997</v>
      </c>
      <c r="CP1234">
        <v>-30.14601</v>
      </c>
      <c r="CQ1234">
        <v>557.45360000000005</v>
      </c>
      <c r="CR1234">
        <v>377.06830000000002</v>
      </c>
      <c r="CS1234">
        <v>749.22709999999995</v>
      </c>
      <c r="CT1234">
        <v>357.85210000000001</v>
      </c>
      <c r="CU1234">
        <v>290.60320000000002</v>
      </c>
      <c r="CV1234">
        <v>223.38419999999999</v>
      </c>
      <c r="CW1234">
        <v>176.35589999999999</v>
      </c>
      <c r="CX1234">
        <v>200.75040000000001</v>
      </c>
      <c r="CY1234">
        <v>349.1003</v>
      </c>
      <c r="CZ1234">
        <v>253.8442</v>
      </c>
      <c r="DA1234">
        <v>358.36450000000002</v>
      </c>
      <c r="DB1234">
        <v>341.31900000000002</v>
      </c>
      <c r="DC1234">
        <v>138.3819</v>
      </c>
      <c r="DD1234">
        <v>462.74630000000002</v>
      </c>
      <c r="DE1234">
        <v>226.1266</v>
      </c>
      <c r="DF1234">
        <v>407.04539999999997</v>
      </c>
      <c r="DG1234">
        <v>953.89</v>
      </c>
      <c r="DH1234">
        <v>1093.0609999999999</v>
      </c>
      <c r="DI1234">
        <v>1323.337</v>
      </c>
      <c r="DJ1234">
        <v>928.67740000000003</v>
      </c>
      <c r="DK1234">
        <v>1127.1679999999999</v>
      </c>
      <c r="DL1234">
        <v>1012.3440000000001</v>
      </c>
      <c r="DM1234">
        <v>833.12189999999998</v>
      </c>
      <c r="DN1234">
        <v>554.93780000000004</v>
      </c>
      <c r="DO1234">
        <v>20</v>
      </c>
      <c r="DP1234">
        <v>20</v>
      </c>
    </row>
    <row r="1235" spans="1:120" hidden="1" x14ac:dyDescent="0.25">
      <c r="A1235" t="str">
        <f t="shared" si="19"/>
        <v>sublap_id-SLAP_PGSB_Elect DA 1-4 (1PM-9PM)_44405_20-20</v>
      </c>
      <c r="B1235" t="s">
        <v>62</v>
      </c>
      <c r="C1235" t="s">
        <v>281</v>
      </c>
      <c r="D1235" t="s">
        <v>61</v>
      </c>
      <c r="E1235" t="s">
        <v>282</v>
      </c>
      <c r="F1235" t="s">
        <v>61</v>
      </c>
      <c r="G1235" t="s">
        <v>61</v>
      </c>
      <c r="H1235" t="s">
        <v>61</v>
      </c>
      <c r="I1235" t="s">
        <v>61</v>
      </c>
      <c r="J1235" t="s">
        <v>61</v>
      </c>
      <c r="K1235" t="s">
        <v>203</v>
      </c>
      <c r="L1235" s="18">
        <v>44405</v>
      </c>
      <c r="M1235">
        <v>20</v>
      </c>
      <c r="N1235">
        <v>20</v>
      </c>
      <c r="O1235" t="s">
        <v>258</v>
      </c>
      <c r="P1235">
        <v>47</v>
      </c>
      <c r="Q1235">
        <v>47</v>
      </c>
      <c r="R1235">
        <v>0</v>
      </c>
      <c r="S1235">
        <v>0</v>
      </c>
      <c r="T1235">
        <v>0</v>
      </c>
      <c r="U1235">
        <v>1</v>
      </c>
      <c r="V1235">
        <v>1</v>
      </c>
      <c r="W1235">
        <v>1021.4185</v>
      </c>
      <c r="X1235">
        <v>982.79549999999995</v>
      </c>
      <c r="Y1235">
        <v>993.07749999999999</v>
      </c>
      <c r="Z1235">
        <v>962.18600000000004</v>
      </c>
      <c r="AA1235">
        <v>1029.2584999999999</v>
      </c>
      <c r="AB1235">
        <v>1196.9124999999999</v>
      </c>
      <c r="AC1235">
        <v>1356.7375</v>
      </c>
      <c r="AD1235">
        <v>1528.7529999999999</v>
      </c>
      <c r="AE1235">
        <v>1907.2615000000001</v>
      </c>
      <c r="AF1235">
        <v>2451.7489999999998</v>
      </c>
      <c r="AG1235">
        <v>2643.6695</v>
      </c>
      <c r="AH1235">
        <v>3171.9425000000001</v>
      </c>
      <c r="AI1235">
        <v>3406.8780000000002</v>
      </c>
      <c r="AJ1235">
        <v>3532.0414999999998</v>
      </c>
      <c r="AK1235">
        <v>3628.2995000000001</v>
      </c>
      <c r="AL1235">
        <v>3699.6460000000002</v>
      </c>
      <c r="AM1235">
        <v>3809.3935000000001</v>
      </c>
      <c r="AN1235">
        <v>3947.7885000000001</v>
      </c>
      <c r="AO1235">
        <v>3885.29</v>
      </c>
      <c r="AP1235">
        <v>3014.5569999999998</v>
      </c>
      <c r="AQ1235">
        <v>2922.2435</v>
      </c>
      <c r="AR1235">
        <v>1898.461</v>
      </c>
      <c r="AS1235">
        <v>1347.8615</v>
      </c>
      <c r="AT1235">
        <v>1135.4349999999999</v>
      </c>
      <c r="AU1235">
        <v>66</v>
      </c>
      <c r="AV1235">
        <v>65.5</v>
      </c>
      <c r="AW1235">
        <v>64.659574000000006</v>
      </c>
      <c r="AX1235">
        <v>63.659573999999999</v>
      </c>
      <c r="AY1235">
        <v>62.659573999999999</v>
      </c>
      <c r="AZ1235">
        <v>62</v>
      </c>
      <c r="BA1235">
        <v>61.159573999999999</v>
      </c>
      <c r="BB1235">
        <v>62.180850999999997</v>
      </c>
      <c r="BC1235">
        <v>63.180850999999997</v>
      </c>
      <c r="BD1235">
        <v>66.521276999999998</v>
      </c>
      <c r="BE1235">
        <v>71</v>
      </c>
      <c r="BF1235">
        <v>75.319148999999996</v>
      </c>
      <c r="BG1235">
        <v>80</v>
      </c>
      <c r="BH1235">
        <v>82.5</v>
      </c>
      <c r="BI1235">
        <v>83.180851000000004</v>
      </c>
      <c r="BJ1235">
        <v>83.5</v>
      </c>
      <c r="BK1235">
        <v>84.021276999999998</v>
      </c>
      <c r="BL1235">
        <v>82.202128000000002</v>
      </c>
      <c r="BM1235">
        <v>77.861701999999994</v>
      </c>
      <c r="BN1235">
        <v>73.361701999999994</v>
      </c>
      <c r="BO1235">
        <v>71.542552999999998</v>
      </c>
      <c r="BP1235">
        <v>69.702128000000002</v>
      </c>
      <c r="BQ1235">
        <v>68.340425999999994</v>
      </c>
      <c r="BR1235">
        <v>66.5</v>
      </c>
      <c r="BS1235">
        <v>-19.363330000000001</v>
      </c>
      <c r="BT1235">
        <v>1.4359390000000001</v>
      </c>
      <c r="BU1235">
        <v>-6.8375120000000003</v>
      </c>
      <c r="BV1235">
        <v>-9.8905740000000009</v>
      </c>
      <c r="BW1235">
        <v>17.32883</v>
      </c>
      <c r="BX1235">
        <v>43.311509999999998</v>
      </c>
      <c r="BY1235">
        <v>-0.40687580000000001</v>
      </c>
      <c r="BZ1235">
        <v>-21.574870000000001</v>
      </c>
      <c r="CA1235">
        <v>-35.71237</v>
      </c>
      <c r="CB1235">
        <v>-21.746130000000001</v>
      </c>
      <c r="CC1235">
        <v>26.281279999999999</v>
      </c>
      <c r="CD1235">
        <v>-88.077560000000005</v>
      </c>
      <c r="CE1235">
        <v>-40.606589999999997</v>
      </c>
      <c r="CF1235">
        <v>-65.433210000000003</v>
      </c>
      <c r="CG1235">
        <v>-102.60339999999999</v>
      </c>
      <c r="CH1235">
        <v>-86.055599999999998</v>
      </c>
      <c r="CI1235">
        <v>-94.239000000000004</v>
      </c>
      <c r="CJ1235">
        <v>-64.481899999999996</v>
      </c>
      <c r="CK1235">
        <v>42.206420000000001</v>
      </c>
      <c r="CL1235">
        <v>368.21440000000001</v>
      </c>
      <c r="CM1235">
        <v>-12.407249999999999</v>
      </c>
      <c r="CN1235">
        <v>18.079719999999998</v>
      </c>
      <c r="CO1235">
        <v>22.086269999999999</v>
      </c>
      <c r="CP1235">
        <v>-5.9645820000000001</v>
      </c>
      <c r="CQ1235">
        <v>237.30719999999999</v>
      </c>
      <c r="CR1235">
        <v>117.5939</v>
      </c>
      <c r="CS1235">
        <v>125.5428</v>
      </c>
      <c r="CT1235">
        <v>112.1677</v>
      </c>
      <c r="CU1235">
        <v>512.01890000000003</v>
      </c>
      <c r="CV1235">
        <v>935.5684</v>
      </c>
      <c r="CW1235">
        <v>443.91399999999999</v>
      </c>
      <c r="CX1235">
        <v>508.59269999999998</v>
      </c>
      <c r="CY1235">
        <v>1517.0609999999999</v>
      </c>
      <c r="CZ1235">
        <v>818.02499999999998</v>
      </c>
      <c r="DA1235">
        <v>2229.0549999999998</v>
      </c>
      <c r="DB1235">
        <v>1399.068</v>
      </c>
      <c r="DC1235">
        <v>1270.7270000000001</v>
      </c>
      <c r="DD1235">
        <v>1461.212</v>
      </c>
      <c r="DE1235">
        <v>2121.431</v>
      </c>
      <c r="DF1235">
        <v>2235.5030000000002</v>
      </c>
      <c r="DG1235">
        <v>2175.2979999999998</v>
      </c>
      <c r="DH1235">
        <v>2293.2190000000001</v>
      </c>
      <c r="DI1235">
        <v>1650.6579999999999</v>
      </c>
      <c r="DJ1235">
        <v>2103.5590000000002</v>
      </c>
      <c r="DK1235">
        <v>2010.7439999999999</v>
      </c>
      <c r="DL1235">
        <v>1062.654</v>
      </c>
      <c r="DM1235">
        <v>539.16859999999997</v>
      </c>
      <c r="DN1235">
        <v>361.32409999999999</v>
      </c>
      <c r="DO1235">
        <v>20</v>
      </c>
      <c r="DP1235">
        <v>20</v>
      </c>
    </row>
    <row r="1236" spans="1:120" hidden="1" x14ac:dyDescent="0.25">
      <c r="A1236" t="str">
        <f t="shared" si="19"/>
        <v>LCA-Other_Elect DA 1-4 (1PM-9PM)_44405_20-20</v>
      </c>
      <c r="B1236" t="s">
        <v>62</v>
      </c>
      <c r="C1236" t="s">
        <v>212</v>
      </c>
      <c r="D1236" t="s">
        <v>32</v>
      </c>
      <c r="E1236" t="s">
        <v>61</v>
      </c>
      <c r="F1236" t="s">
        <v>61</v>
      </c>
      <c r="G1236" t="s">
        <v>61</v>
      </c>
      <c r="H1236" t="s">
        <v>61</v>
      </c>
      <c r="I1236" t="s">
        <v>61</v>
      </c>
      <c r="J1236" t="s">
        <v>61</v>
      </c>
      <c r="K1236" t="s">
        <v>203</v>
      </c>
      <c r="L1236" s="18">
        <v>44405</v>
      </c>
      <c r="M1236">
        <v>20</v>
      </c>
      <c r="N1236">
        <v>20</v>
      </c>
      <c r="O1236" t="s">
        <v>258</v>
      </c>
      <c r="P1236">
        <v>94</v>
      </c>
      <c r="Q1236">
        <v>88</v>
      </c>
      <c r="R1236">
        <v>0</v>
      </c>
      <c r="S1236">
        <v>0</v>
      </c>
      <c r="T1236">
        <v>0</v>
      </c>
      <c r="U1236">
        <v>1</v>
      </c>
      <c r="V1236">
        <v>1</v>
      </c>
      <c r="W1236">
        <v>4238.5731999999998</v>
      </c>
      <c r="X1236">
        <v>4251.3845000000001</v>
      </c>
      <c r="Y1236">
        <v>4229.1476000000002</v>
      </c>
      <c r="Z1236">
        <v>4235.0856000000003</v>
      </c>
      <c r="AA1236">
        <v>4296.0751</v>
      </c>
      <c r="AB1236">
        <v>4447.6126999999997</v>
      </c>
      <c r="AC1236">
        <v>4526.7254000000003</v>
      </c>
      <c r="AD1236">
        <v>4872.8671000000004</v>
      </c>
      <c r="AE1236">
        <v>5478.3338999999996</v>
      </c>
      <c r="AF1236">
        <v>5731.9902000000002</v>
      </c>
      <c r="AG1236">
        <v>5908.9985999999999</v>
      </c>
      <c r="AH1236">
        <v>6141.1225000000004</v>
      </c>
      <c r="AI1236">
        <v>6194.6385</v>
      </c>
      <c r="AJ1236">
        <v>6367.9008000000003</v>
      </c>
      <c r="AK1236">
        <v>6505.8392999999996</v>
      </c>
      <c r="AL1236">
        <v>6604.8154999999997</v>
      </c>
      <c r="AM1236">
        <v>6697.0352999999996</v>
      </c>
      <c r="AN1236">
        <v>6779.4017999999996</v>
      </c>
      <c r="AO1236">
        <v>5389.4345000000003</v>
      </c>
      <c r="AP1236">
        <v>3046.2078000000001</v>
      </c>
      <c r="AQ1236">
        <v>3705.3705</v>
      </c>
      <c r="AR1236">
        <v>4482.9763999999996</v>
      </c>
      <c r="AS1236">
        <v>4247.7269999999999</v>
      </c>
      <c r="AT1236">
        <v>3938.7271000000001</v>
      </c>
      <c r="AU1236">
        <v>74.045455000000004</v>
      </c>
      <c r="AV1236">
        <v>71.193181999999993</v>
      </c>
      <c r="AW1236">
        <v>70.272727000000003</v>
      </c>
      <c r="AX1236">
        <v>69.284091000000004</v>
      </c>
      <c r="AY1236">
        <v>68.198864</v>
      </c>
      <c r="AZ1236">
        <v>67.397727000000003</v>
      </c>
      <c r="BA1236">
        <v>66.727272999999997</v>
      </c>
      <c r="BB1236">
        <v>67.284091000000004</v>
      </c>
      <c r="BC1236">
        <v>69.954544999999996</v>
      </c>
      <c r="BD1236">
        <v>73.420455000000004</v>
      </c>
      <c r="BE1236">
        <v>77.375</v>
      </c>
      <c r="BF1236">
        <v>82.136364</v>
      </c>
      <c r="BG1236">
        <v>86.3125</v>
      </c>
      <c r="BH1236">
        <v>89.318181999999993</v>
      </c>
      <c r="BI1236">
        <v>91.886364</v>
      </c>
      <c r="BJ1236">
        <v>93.534091000000004</v>
      </c>
      <c r="BK1236">
        <v>94.1875</v>
      </c>
      <c r="BL1236">
        <v>94.193181999999993</v>
      </c>
      <c r="BM1236">
        <v>92.465908999999996</v>
      </c>
      <c r="BN1236">
        <v>89.323864</v>
      </c>
      <c r="BO1236">
        <v>84.698864</v>
      </c>
      <c r="BP1236">
        <v>81.159091000000004</v>
      </c>
      <c r="BQ1236">
        <v>78.948864</v>
      </c>
      <c r="BR1236">
        <v>77.511364</v>
      </c>
      <c r="BS1236">
        <v>-103.42959999999999</v>
      </c>
      <c r="BT1236">
        <v>61.158940000000001</v>
      </c>
      <c r="BU1236">
        <v>71.300060000000002</v>
      </c>
      <c r="BV1236">
        <v>62.799930000000003</v>
      </c>
      <c r="BW1236">
        <v>47.159880000000001</v>
      </c>
      <c r="BX1236">
        <v>57.590040000000002</v>
      </c>
      <c r="BY1236">
        <v>53.238239999999998</v>
      </c>
      <c r="BZ1236">
        <v>-30.25778</v>
      </c>
      <c r="CA1236">
        <v>-76.590850000000003</v>
      </c>
      <c r="CB1236">
        <v>-62.050739999999998</v>
      </c>
      <c r="CC1236">
        <v>-15.823980000000001</v>
      </c>
      <c r="CD1236">
        <v>-40.9711</v>
      </c>
      <c r="CE1236">
        <v>31.630510000000001</v>
      </c>
      <c r="CF1236">
        <v>-6.0763509999999998</v>
      </c>
      <c r="CG1236">
        <v>-17.269639999999999</v>
      </c>
      <c r="CH1236">
        <v>13.87215</v>
      </c>
      <c r="CI1236">
        <v>27.109380000000002</v>
      </c>
      <c r="CJ1236">
        <v>86.13091</v>
      </c>
      <c r="CK1236">
        <v>1393.4829999999999</v>
      </c>
      <c r="CL1236">
        <v>3484.2</v>
      </c>
      <c r="CM1236">
        <v>2049.3000000000002</v>
      </c>
      <c r="CN1236">
        <v>562.46339999999998</v>
      </c>
      <c r="CO1236">
        <v>77.246600000000001</v>
      </c>
      <c r="CP1236">
        <v>63.156680000000001</v>
      </c>
      <c r="CQ1236">
        <v>8597.98</v>
      </c>
      <c r="CR1236">
        <v>2880.33</v>
      </c>
      <c r="CS1236">
        <v>2742.4670000000001</v>
      </c>
      <c r="CT1236">
        <v>2430.8939999999998</v>
      </c>
      <c r="CU1236">
        <v>2324.2420000000002</v>
      </c>
      <c r="CV1236">
        <v>2830.665</v>
      </c>
      <c r="CW1236">
        <v>1444.24</v>
      </c>
      <c r="CX1236">
        <v>1815.7439999999999</v>
      </c>
      <c r="CY1236">
        <v>2767.163</v>
      </c>
      <c r="CZ1236">
        <v>3025.299</v>
      </c>
      <c r="DA1236">
        <v>3729.2979999999998</v>
      </c>
      <c r="DB1236">
        <v>3913.752</v>
      </c>
      <c r="DC1236">
        <v>4205.4809999999998</v>
      </c>
      <c r="DD1236">
        <v>3830.0210000000002</v>
      </c>
      <c r="DE1236">
        <v>5025.2</v>
      </c>
      <c r="DF1236">
        <v>5750.0140000000001</v>
      </c>
      <c r="DG1236">
        <v>6135.81</v>
      </c>
      <c r="DH1236">
        <v>8990.9660000000003</v>
      </c>
      <c r="DI1236">
        <v>10185.219999999999</v>
      </c>
      <c r="DJ1236">
        <v>7709.6909999999998</v>
      </c>
      <c r="DK1236">
        <v>25835.41</v>
      </c>
      <c r="DL1236">
        <v>16353.65</v>
      </c>
      <c r="DM1236">
        <v>10318.450000000001</v>
      </c>
      <c r="DN1236">
        <v>10523.22</v>
      </c>
      <c r="DO1236">
        <v>20</v>
      </c>
      <c r="DP1236">
        <v>20</v>
      </c>
    </row>
    <row r="1237" spans="1:120" hidden="1" x14ac:dyDescent="0.25">
      <c r="A1237" t="str">
        <f t="shared" si="19"/>
        <v>sublap_id-SLAP_PGF1_Elect DA 1-4 (1PM-9PM)_44405_20-20</v>
      </c>
      <c r="B1237" t="s">
        <v>62</v>
      </c>
      <c r="C1237" t="s">
        <v>289</v>
      </c>
      <c r="D1237" t="s">
        <v>61</v>
      </c>
      <c r="E1237" t="s">
        <v>290</v>
      </c>
      <c r="F1237" t="s">
        <v>61</v>
      </c>
      <c r="G1237" t="s">
        <v>61</v>
      </c>
      <c r="H1237" t="s">
        <v>61</v>
      </c>
      <c r="I1237" t="s">
        <v>61</v>
      </c>
      <c r="J1237" t="s">
        <v>61</v>
      </c>
      <c r="K1237" t="s">
        <v>203</v>
      </c>
      <c r="L1237" s="18">
        <v>44405</v>
      </c>
      <c r="M1237">
        <v>20</v>
      </c>
      <c r="N1237">
        <v>20</v>
      </c>
      <c r="O1237" t="s">
        <v>258</v>
      </c>
      <c r="P1237">
        <v>87</v>
      </c>
      <c r="Q1237">
        <v>86</v>
      </c>
      <c r="R1237">
        <v>0</v>
      </c>
      <c r="S1237">
        <v>0</v>
      </c>
      <c r="T1237">
        <v>0</v>
      </c>
      <c r="U1237">
        <v>1</v>
      </c>
      <c r="V1237">
        <v>1</v>
      </c>
      <c r="W1237">
        <v>2724.2725</v>
      </c>
      <c r="X1237">
        <v>2820.5569</v>
      </c>
      <c r="Y1237">
        <v>2751.5554000000002</v>
      </c>
      <c r="Z1237">
        <v>2778.8316</v>
      </c>
      <c r="AA1237">
        <v>2770.5783000000001</v>
      </c>
      <c r="AB1237">
        <v>2905.1332000000002</v>
      </c>
      <c r="AC1237">
        <v>3153.3528000000001</v>
      </c>
      <c r="AD1237">
        <v>3689.1759000000002</v>
      </c>
      <c r="AE1237">
        <v>4678.3284000000003</v>
      </c>
      <c r="AF1237">
        <v>4931.424</v>
      </c>
      <c r="AG1237">
        <v>5025.6728999999996</v>
      </c>
      <c r="AH1237">
        <v>5343.5637999999999</v>
      </c>
      <c r="AI1237">
        <v>5554.4847</v>
      </c>
      <c r="AJ1237">
        <v>5727.8321999999998</v>
      </c>
      <c r="AK1237">
        <v>5831.3890000000001</v>
      </c>
      <c r="AL1237">
        <v>5953.3453</v>
      </c>
      <c r="AM1237">
        <v>6050.1980000000003</v>
      </c>
      <c r="AN1237">
        <v>6136.7831999999999</v>
      </c>
      <c r="AO1237">
        <v>5085.1944000000003</v>
      </c>
      <c r="AP1237">
        <v>4068.5617000000002</v>
      </c>
      <c r="AQ1237">
        <v>5287.8892999999998</v>
      </c>
      <c r="AR1237">
        <v>4235.1489000000001</v>
      </c>
      <c r="AS1237">
        <v>3311.8051999999998</v>
      </c>
      <c r="AT1237">
        <v>2985.8759</v>
      </c>
      <c r="AU1237">
        <v>85.395348999999996</v>
      </c>
      <c r="AV1237">
        <v>81.511628000000002</v>
      </c>
      <c r="AW1237">
        <v>80.040698000000006</v>
      </c>
      <c r="AX1237">
        <v>78.104651000000004</v>
      </c>
      <c r="AY1237">
        <v>76.616279000000006</v>
      </c>
      <c r="AZ1237">
        <v>75.604651000000004</v>
      </c>
      <c r="BA1237">
        <v>74.616279000000006</v>
      </c>
      <c r="BB1237">
        <v>74.197674000000006</v>
      </c>
      <c r="BC1237">
        <v>76.709301999999994</v>
      </c>
      <c r="BD1237">
        <v>79.784884000000005</v>
      </c>
      <c r="BE1237">
        <v>82.348837000000003</v>
      </c>
      <c r="BF1237">
        <v>86.325581</v>
      </c>
      <c r="BG1237">
        <v>90.744185999999999</v>
      </c>
      <c r="BH1237">
        <v>93.296512000000007</v>
      </c>
      <c r="BI1237">
        <v>96.284884000000005</v>
      </c>
      <c r="BJ1237">
        <v>98.773256000000003</v>
      </c>
      <c r="BK1237">
        <v>100.77325999999999</v>
      </c>
      <c r="BL1237">
        <v>102.18022999999999</v>
      </c>
      <c r="BM1237">
        <v>102.07558</v>
      </c>
      <c r="BN1237">
        <v>100.43604999999999</v>
      </c>
      <c r="BO1237">
        <v>97.290698000000006</v>
      </c>
      <c r="BP1237">
        <v>93.779070000000004</v>
      </c>
      <c r="BQ1237">
        <v>92.726743999999997</v>
      </c>
      <c r="BR1237">
        <v>90.744185999999999</v>
      </c>
      <c r="BS1237">
        <v>-54.603999999999999</v>
      </c>
      <c r="BT1237">
        <v>-38.121450000000003</v>
      </c>
      <c r="BU1237">
        <v>-27.996600000000001</v>
      </c>
      <c r="BV1237">
        <v>-42.248690000000003</v>
      </c>
      <c r="BW1237">
        <v>-32.940010000000001</v>
      </c>
      <c r="BX1237">
        <v>-17.933260000000001</v>
      </c>
      <c r="BY1237">
        <v>-34.436729999999997</v>
      </c>
      <c r="BZ1237">
        <v>64.252809999999997</v>
      </c>
      <c r="CA1237">
        <v>6.3434169999999996</v>
      </c>
      <c r="CB1237">
        <v>-5.1423899999999998</v>
      </c>
      <c r="CC1237">
        <v>110.8133</v>
      </c>
      <c r="CD1237">
        <v>70.857889999999998</v>
      </c>
      <c r="CE1237">
        <v>15.87018</v>
      </c>
      <c r="CF1237">
        <v>8.4291319999999992</v>
      </c>
      <c r="CG1237">
        <v>-1.3433550000000001</v>
      </c>
      <c r="CH1237">
        <v>-28.12763</v>
      </c>
      <c r="CI1237">
        <v>-30.815989999999999</v>
      </c>
      <c r="CJ1237">
        <v>31.379100000000001</v>
      </c>
      <c r="CK1237">
        <v>1137.096</v>
      </c>
      <c r="CL1237">
        <v>2053.6680000000001</v>
      </c>
      <c r="CM1237">
        <v>499.51740000000001</v>
      </c>
      <c r="CN1237">
        <v>6.8438330000000001</v>
      </c>
      <c r="CO1237">
        <v>-64.503439999999998</v>
      </c>
      <c r="CP1237">
        <v>-52.568809999999999</v>
      </c>
      <c r="CQ1237">
        <v>9454.91</v>
      </c>
      <c r="CR1237">
        <v>1752.097</v>
      </c>
      <c r="CS1237">
        <v>1650.423</v>
      </c>
      <c r="CT1237">
        <v>1704.039</v>
      </c>
      <c r="CU1237">
        <v>1604.1010000000001</v>
      </c>
      <c r="CV1237">
        <v>1778.71</v>
      </c>
      <c r="CW1237">
        <v>1189.124</v>
      </c>
      <c r="CX1237">
        <v>1387.675</v>
      </c>
      <c r="CY1237">
        <v>2383.3319999999999</v>
      </c>
      <c r="CZ1237">
        <v>1754.5260000000001</v>
      </c>
      <c r="DA1237">
        <v>6406.4949999999999</v>
      </c>
      <c r="DB1237">
        <v>3570.4760000000001</v>
      </c>
      <c r="DC1237">
        <v>3008.451</v>
      </c>
      <c r="DD1237">
        <v>3067.018</v>
      </c>
      <c r="DE1237">
        <v>3302.5770000000002</v>
      </c>
      <c r="DF1237">
        <v>3550.777</v>
      </c>
      <c r="DG1237">
        <v>4215.5739999999996</v>
      </c>
      <c r="DH1237">
        <v>10815.76</v>
      </c>
      <c r="DI1237">
        <v>13518.72</v>
      </c>
      <c r="DJ1237">
        <v>14287.19</v>
      </c>
      <c r="DK1237">
        <v>6454.982</v>
      </c>
      <c r="DL1237">
        <v>7958.652</v>
      </c>
      <c r="DM1237">
        <v>5093.625</v>
      </c>
      <c r="DN1237">
        <v>4723.7820000000002</v>
      </c>
      <c r="DO1237">
        <v>20</v>
      </c>
      <c r="DP1237">
        <v>20</v>
      </c>
    </row>
    <row r="1238" spans="1:120" hidden="1" x14ac:dyDescent="0.25">
      <c r="A1238" t="str">
        <f t="shared" si="19"/>
        <v>Industry_Type-2. Manufacturing_Elect DA 1-4 (1PM-9PM)_44405_20-20</v>
      </c>
      <c r="B1238" t="s">
        <v>62</v>
      </c>
      <c r="C1238" t="s">
        <v>218</v>
      </c>
      <c r="D1238" t="s">
        <v>61</v>
      </c>
      <c r="E1238" t="s">
        <v>61</v>
      </c>
      <c r="F1238" t="s">
        <v>61</v>
      </c>
      <c r="G1238" t="s">
        <v>38</v>
      </c>
      <c r="H1238" t="s">
        <v>61</v>
      </c>
      <c r="I1238" t="s">
        <v>61</v>
      </c>
      <c r="J1238" t="s">
        <v>61</v>
      </c>
      <c r="K1238" t="s">
        <v>203</v>
      </c>
      <c r="L1238" s="18">
        <v>44405</v>
      </c>
      <c r="M1238">
        <v>20</v>
      </c>
      <c r="N1238">
        <v>20</v>
      </c>
      <c r="O1238" t="s">
        <v>258</v>
      </c>
      <c r="P1238">
        <v>2</v>
      </c>
      <c r="Q1238">
        <v>2</v>
      </c>
      <c r="R1238">
        <v>0</v>
      </c>
      <c r="S1238">
        <v>0</v>
      </c>
      <c r="T1238">
        <v>1</v>
      </c>
      <c r="U1238">
        <v>1</v>
      </c>
      <c r="V1238">
        <v>1</v>
      </c>
      <c r="W1238">
        <v>1567.0485000000001</v>
      </c>
      <c r="X1238">
        <v>1548.96</v>
      </c>
      <c r="Y1238">
        <v>1193.9760000000001</v>
      </c>
      <c r="Z1238">
        <v>1061.2184999999999</v>
      </c>
      <c r="AA1238">
        <v>1117.3530000000001</v>
      </c>
      <c r="AB1238">
        <v>1207.4535000000001</v>
      </c>
      <c r="AC1238">
        <v>1461.174</v>
      </c>
      <c r="AD1238">
        <v>1474.8315</v>
      </c>
      <c r="AE1238">
        <v>1503.1185</v>
      </c>
      <c r="AF1238">
        <v>1535.1344999999999</v>
      </c>
      <c r="AG1238">
        <v>1531.347</v>
      </c>
      <c r="AH1238">
        <v>1527.432</v>
      </c>
      <c r="AI1238">
        <v>1556.8244999999999</v>
      </c>
      <c r="AJ1238">
        <v>1547.8275000000001</v>
      </c>
      <c r="AK1238">
        <v>1529.817</v>
      </c>
      <c r="AL1238">
        <v>1376.1614999999999</v>
      </c>
      <c r="AM1238">
        <v>1283.0205000000001</v>
      </c>
      <c r="AN1238">
        <v>1496.3130000000001</v>
      </c>
      <c r="AO1238">
        <v>1484.1179999999999</v>
      </c>
      <c r="AP1238">
        <v>161.10749999999999</v>
      </c>
      <c r="AQ1238">
        <v>1173.9314999999999</v>
      </c>
      <c r="AR1238">
        <v>1521.6420000000001</v>
      </c>
      <c r="AS1238">
        <v>1571.7239999999999</v>
      </c>
      <c r="AT1238">
        <v>1571.0595000000001</v>
      </c>
      <c r="AU1238">
        <v>59.5</v>
      </c>
      <c r="AV1238">
        <v>59.5</v>
      </c>
      <c r="AW1238">
        <v>58.5</v>
      </c>
      <c r="AX1238">
        <v>58</v>
      </c>
      <c r="AY1238">
        <v>56.5</v>
      </c>
      <c r="AZ1238">
        <v>56</v>
      </c>
      <c r="BA1238">
        <v>56</v>
      </c>
      <c r="BB1238">
        <v>56.5</v>
      </c>
      <c r="BC1238">
        <v>59</v>
      </c>
      <c r="BD1238">
        <v>63.5</v>
      </c>
      <c r="BE1238">
        <v>69.5</v>
      </c>
      <c r="BF1238">
        <v>75.5</v>
      </c>
      <c r="BG1238">
        <v>81.5</v>
      </c>
      <c r="BH1238">
        <v>85</v>
      </c>
      <c r="BI1238">
        <v>86</v>
      </c>
      <c r="BJ1238">
        <v>86.5</v>
      </c>
      <c r="BK1238">
        <v>86.5</v>
      </c>
      <c r="BL1238">
        <v>82.5</v>
      </c>
      <c r="BM1238">
        <v>78</v>
      </c>
      <c r="BN1238">
        <v>72.5</v>
      </c>
      <c r="BO1238">
        <v>67.5</v>
      </c>
      <c r="BP1238">
        <v>62.5</v>
      </c>
      <c r="BQ1238">
        <v>60.5</v>
      </c>
      <c r="BR1238">
        <v>59</v>
      </c>
      <c r="BS1238">
        <v>-99.472530000000006</v>
      </c>
      <c r="BT1238">
        <v>-6.5754999999999999</v>
      </c>
      <c r="BU1238">
        <v>4.0265199999999997</v>
      </c>
      <c r="BV1238">
        <v>-11.3674</v>
      </c>
      <c r="BW1238">
        <v>42.18732</v>
      </c>
      <c r="BX1238">
        <v>30.66656</v>
      </c>
      <c r="BY1238">
        <v>-50.746639999999999</v>
      </c>
      <c r="BZ1238">
        <v>-17.442990000000002</v>
      </c>
      <c r="CA1238">
        <v>6.2401119999999999</v>
      </c>
      <c r="CB1238">
        <v>-0.88146970000000002</v>
      </c>
      <c r="CC1238">
        <v>3.5771480000000002</v>
      </c>
      <c r="CD1238">
        <v>11.161799999999999</v>
      </c>
      <c r="CE1238">
        <v>-27.615300000000001</v>
      </c>
      <c r="CF1238">
        <v>-19.3584</v>
      </c>
      <c r="CG1238">
        <v>-29.161069999999999</v>
      </c>
      <c r="CH1238">
        <v>-8.9615480000000005</v>
      </c>
      <c r="CI1238">
        <v>8.2370000000000001</v>
      </c>
      <c r="CJ1238">
        <v>-13.493650000000001</v>
      </c>
      <c r="CK1238">
        <v>41.871639999999999</v>
      </c>
      <c r="CL1238">
        <v>1266.83</v>
      </c>
      <c r="CM1238">
        <v>271.91789999999997</v>
      </c>
      <c r="CN1238">
        <v>2.0357059999999998</v>
      </c>
      <c r="CO1238">
        <v>-23.552800000000001</v>
      </c>
      <c r="CP1238">
        <v>-22.867069999999998</v>
      </c>
      <c r="CQ1238">
        <v>8996.0210000000006</v>
      </c>
      <c r="CR1238">
        <v>3337.8180000000002</v>
      </c>
      <c r="CS1238">
        <v>5596.7309999999998</v>
      </c>
      <c r="CT1238">
        <v>6690.482</v>
      </c>
      <c r="CU1238">
        <v>1577.7070000000001</v>
      </c>
      <c r="CV1238">
        <v>1075.8440000000001</v>
      </c>
      <c r="CW1238">
        <v>304.59559999999999</v>
      </c>
      <c r="CX1238">
        <v>246.48169999999999</v>
      </c>
      <c r="CY1238">
        <v>730.36030000000005</v>
      </c>
      <c r="CZ1238">
        <v>763.74789999999996</v>
      </c>
      <c r="DA1238">
        <v>1079.633</v>
      </c>
      <c r="DB1238">
        <v>967.44349999999997</v>
      </c>
      <c r="DC1238">
        <v>1327.9590000000001</v>
      </c>
      <c r="DD1238">
        <v>1563.6969999999999</v>
      </c>
      <c r="DE1238">
        <v>1343.913</v>
      </c>
      <c r="DF1238">
        <v>991.84249999999997</v>
      </c>
      <c r="DG1238">
        <v>1235.4949999999999</v>
      </c>
      <c r="DH1238">
        <v>2154.2840000000001</v>
      </c>
      <c r="DI1238">
        <v>2496.6849999999999</v>
      </c>
      <c r="DJ1238">
        <v>1271.1590000000001</v>
      </c>
      <c r="DK1238">
        <v>3627.3629999999998</v>
      </c>
      <c r="DL1238">
        <v>1351.4269999999999</v>
      </c>
      <c r="DM1238">
        <v>649.77139999999997</v>
      </c>
      <c r="DN1238">
        <v>778.64279999999997</v>
      </c>
      <c r="DO1238">
        <v>20</v>
      </c>
      <c r="DP1238">
        <v>20</v>
      </c>
    </row>
    <row r="1239" spans="1:120" hidden="1" x14ac:dyDescent="0.25">
      <c r="A1239" t="str">
        <f t="shared" si="19"/>
        <v>sublap_id-SLAP_PGSF_Elect DA 1-4 (1PM-9PM)_44405_20-20</v>
      </c>
      <c r="B1239" t="s">
        <v>62</v>
      </c>
      <c r="C1239" t="s">
        <v>297</v>
      </c>
      <c r="D1239" t="s">
        <v>61</v>
      </c>
      <c r="E1239" t="s">
        <v>298</v>
      </c>
      <c r="F1239" t="s">
        <v>61</v>
      </c>
      <c r="G1239" t="s">
        <v>61</v>
      </c>
      <c r="H1239" t="s">
        <v>61</v>
      </c>
      <c r="I1239" t="s">
        <v>61</v>
      </c>
      <c r="J1239" t="s">
        <v>61</v>
      </c>
      <c r="K1239" t="s">
        <v>203</v>
      </c>
      <c r="L1239" s="18">
        <v>44405</v>
      </c>
      <c r="M1239">
        <v>20</v>
      </c>
      <c r="N1239">
        <v>20</v>
      </c>
      <c r="O1239" t="s">
        <v>258</v>
      </c>
      <c r="P1239">
        <v>20</v>
      </c>
      <c r="Q1239">
        <v>20</v>
      </c>
      <c r="R1239">
        <v>0</v>
      </c>
      <c r="S1239">
        <v>1</v>
      </c>
      <c r="T1239">
        <v>0</v>
      </c>
      <c r="U1239">
        <v>1</v>
      </c>
      <c r="V1239">
        <v>1</v>
      </c>
      <c r="W1239">
        <v>3883.145</v>
      </c>
      <c r="X1239">
        <v>3986.9920000000002</v>
      </c>
      <c r="Y1239">
        <v>4018.0540000000001</v>
      </c>
      <c r="Z1239">
        <v>3935.8249999999998</v>
      </c>
      <c r="AA1239">
        <v>3970.0160000000001</v>
      </c>
      <c r="AB1239">
        <v>4163.0690000000004</v>
      </c>
      <c r="AC1239">
        <v>4420.9350000000004</v>
      </c>
      <c r="AD1239">
        <v>4908.5010000000002</v>
      </c>
      <c r="AE1239">
        <v>5619.9530000000004</v>
      </c>
      <c r="AF1239">
        <v>6318.95</v>
      </c>
      <c r="AG1239">
        <v>6878.7460000000001</v>
      </c>
      <c r="AH1239">
        <v>7368.76</v>
      </c>
      <c r="AI1239">
        <v>7386.3459999999995</v>
      </c>
      <c r="AJ1239">
        <v>7503.625</v>
      </c>
      <c r="AK1239">
        <v>7681.0360000000001</v>
      </c>
      <c r="AL1239">
        <v>7762.1189999999997</v>
      </c>
      <c r="AM1239">
        <v>7890.8029999999999</v>
      </c>
      <c r="AN1239">
        <v>7693.7259999999997</v>
      </c>
      <c r="AO1239">
        <v>7522.45</v>
      </c>
      <c r="AP1239">
        <v>6686.35</v>
      </c>
      <c r="AQ1239">
        <v>5849.9830000000002</v>
      </c>
      <c r="AR1239">
        <v>5102.4870000000001</v>
      </c>
      <c r="AS1239">
        <v>4766.1350000000002</v>
      </c>
      <c r="AT1239">
        <v>4247.0640000000003</v>
      </c>
      <c r="AU1239">
        <v>57.4</v>
      </c>
      <c r="AV1239">
        <v>57.2</v>
      </c>
      <c r="AW1239">
        <v>56.4</v>
      </c>
      <c r="AX1239">
        <v>56.2</v>
      </c>
      <c r="AY1239">
        <v>55.8</v>
      </c>
      <c r="AZ1239">
        <v>55.8</v>
      </c>
      <c r="BA1239">
        <v>55.8</v>
      </c>
      <c r="BB1239">
        <v>55.8</v>
      </c>
      <c r="BC1239">
        <v>56.7</v>
      </c>
      <c r="BD1239">
        <v>58.7</v>
      </c>
      <c r="BE1239">
        <v>63.1</v>
      </c>
      <c r="BF1239">
        <v>63.2</v>
      </c>
      <c r="BG1239">
        <v>64</v>
      </c>
      <c r="BH1239">
        <v>64.8</v>
      </c>
      <c r="BI1239">
        <v>64.599999999999994</v>
      </c>
      <c r="BJ1239">
        <v>65</v>
      </c>
      <c r="BK1239">
        <v>64.900000000000006</v>
      </c>
      <c r="BL1239">
        <v>64</v>
      </c>
      <c r="BM1239">
        <v>63.5</v>
      </c>
      <c r="BN1239">
        <v>62</v>
      </c>
      <c r="BO1239">
        <v>60.4</v>
      </c>
      <c r="BP1239">
        <v>59</v>
      </c>
      <c r="BQ1239">
        <v>58.2</v>
      </c>
      <c r="BR1239">
        <v>57.8</v>
      </c>
      <c r="BS1239">
        <v>68.315380000000005</v>
      </c>
      <c r="BT1239">
        <v>33.182380000000002</v>
      </c>
      <c r="BU1239">
        <v>0.32834200000000002</v>
      </c>
      <c r="BV1239">
        <v>22.958860000000001</v>
      </c>
      <c r="BW1239">
        <v>42.432110000000002</v>
      </c>
      <c r="BX1239">
        <v>27.25224</v>
      </c>
      <c r="BY1239">
        <v>56.226999999999997</v>
      </c>
      <c r="BZ1239">
        <v>23.041080000000001</v>
      </c>
      <c r="CA1239">
        <v>-66.85727</v>
      </c>
      <c r="CB1239">
        <v>-82.063770000000005</v>
      </c>
      <c r="CC1239">
        <v>-128.08609999999999</v>
      </c>
      <c r="CD1239">
        <v>-176.9605</v>
      </c>
      <c r="CE1239">
        <v>-123.1431</v>
      </c>
      <c r="CF1239">
        <v>-203.57820000000001</v>
      </c>
      <c r="CG1239">
        <v>-230.55789999999999</v>
      </c>
      <c r="CH1239">
        <v>-213.99930000000001</v>
      </c>
      <c r="CI1239">
        <v>-197.35589999999999</v>
      </c>
      <c r="CJ1239">
        <v>-121.9335</v>
      </c>
      <c r="CK1239">
        <v>-72.252660000000006</v>
      </c>
      <c r="CL1239">
        <v>9.5557250000000007</v>
      </c>
      <c r="CM1239">
        <v>-51.116039999999998</v>
      </c>
      <c r="CN1239">
        <v>-55.111429999999999</v>
      </c>
      <c r="CO1239">
        <v>-37.663620000000002</v>
      </c>
      <c r="CP1239">
        <v>-28.42981</v>
      </c>
      <c r="CQ1239">
        <v>5823.6490000000003</v>
      </c>
      <c r="CR1239">
        <v>2593.7689999999998</v>
      </c>
      <c r="CS1239">
        <v>2319.174</v>
      </c>
      <c r="CT1239">
        <v>1660.43</v>
      </c>
      <c r="CU1239">
        <v>1214.4000000000001</v>
      </c>
      <c r="CV1239">
        <v>1337.837</v>
      </c>
      <c r="CW1239">
        <v>1053.527</v>
      </c>
      <c r="CX1239">
        <v>668.95039999999995</v>
      </c>
      <c r="CY1239">
        <v>2205.0410000000002</v>
      </c>
      <c r="CZ1239">
        <v>4838.3289999999997</v>
      </c>
      <c r="DA1239">
        <v>8797.1419999999998</v>
      </c>
      <c r="DB1239">
        <v>13044.24</v>
      </c>
      <c r="DC1239">
        <v>14281.05</v>
      </c>
      <c r="DD1239">
        <v>16724.5</v>
      </c>
      <c r="DE1239">
        <v>23653.17</v>
      </c>
      <c r="DF1239">
        <v>27547.49</v>
      </c>
      <c r="DG1239">
        <v>29371</v>
      </c>
      <c r="DH1239">
        <v>22277.51</v>
      </c>
      <c r="DI1239">
        <v>21550.98</v>
      </c>
      <c r="DJ1239">
        <v>21520.34</v>
      </c>
      <c r="DK1239">
        <v>18099.11</v>
      </c>
      <c r="DL1239">
        <v>16231.75</v>
      </c>
      <c r="DM1239">
        <v>12659.96</v>
      </c>
      <c r="DN1239">
        <v>11718.91</v>
      </c>
      <c r="DO1239">
        <v>20</v>
      </c>
      <c r="DP1239">
        <v>20</v>
      </c>
    </row>
    <row r="1240" spans="1:120" hidden="1" x14ac:dyDescent="0.25">
      <c r="A1240" t="str">
        <f t="shared" si="19"/>
        <v>LCA-Kern_Elect DA 1-4 (1PM-9PM)_44405_20-20</v>
      </c>
      <c r="B1240" t="s">
        <v>62</v>
      </c>
      <c r="C1240" t="s">
        <v>210</v>
      </c>
      <c r="D1240" t="s">
        <v>29</v>
      </c>
      <c r="E1240" t="s">
        <v>61</v>
      </c>
      <c r="F1240" t="s">
        <v>61</v>
      </c>
      <c r="G1240" t="s">
        <v>61</v>
      </c>
      <c r="H1240" t="s">
        <v>61</v>
      </c>
      <c r="I1240" t="s">
        <v>61</v>
      </c>
      <c r="J1240" t="s">
        <v>61</v>
      </c>
      <c r="K1240" t="s">
        <v>203</v>
      </c>
      <c r="L1240" s="18">
        <v>44405</v>
      </c>
      <c r="M1240">
        <v>20</v>
      </c>
      <c r="N1240">
        <v>20</v>
      </c>
      <c r="O1240" t="s">
        <v>258</v>
      </c>
      <c r="P1240">
        <v>19</v>
      </c>
      <c r="Q1240">
        <v>19</v>
      </c>
      <c r="R1240">
        <v>0</v>
      </c>
      <c r="S1240">
        <v>1</v>
      </c>
      <c r="T1240">
        <v>0</v>
      </c>
      <c r="U1240">
        <v>1</v>
      </c>
      <c r="V1240">
        <v>1</v>
      </c>
      <c r="W1240">
        <v>238.83099999999999</v>
      </c>
      <c r="X1240">
        <v>334.31700000000001</v>
      </c>
      <c r="Y1240">
        <v>342.70699999999999</v>
      </c>
      <c r="Z1240">
        <v>338.17200000000003</v>
      </c>
      <c r="AA1240">
        <v>307.57799999999997</v>
      </c>
      <c r="AB1240">
        <v>417.41</v>
      </c>
      <c r="AC1240">
        <v>413.54899999999998</v>
      </c>
      <c r="AD1240">
        <v>766.98099999999999</v>
      </c>
      <c r="AE1240">
        <v>822.62699999999995</v>
      </c>
      <c r="AF1240">
        <v>928.72</v>
      </c>
      <c r="AG1240">
        <v>1013.0170000000001</v>
      </c>
      <c r="AH1240">
        <v>1050.201</v>
      </c>
      <c r="AI1240">
        <v>1110.164</v>
      </c>
      <c r="AJ1240">
        <v>1135.693</v>
      </c>
      <c r="AK1240">
        <v>1161.0519999999999</v>
      </c>
      <c r="AL1240">
        <v>1199.867</v>
      </c>
      <c r="AM1240">
        <v>1193.3330000000001</v>
      </c>
      <c r="AN1240">
        <v>1255.394</v>
      </c>
      <c r="AO1240">
        <v>1197.5450000000001</v>
      </c>
      <c r="AP1240">
        <v>718.63300000000004</v>
      </c>
      <c r="AQ1240">
        <v>1027.3330000000001</v>
      </c>
      <c r="AR1240">
        <v>585.44500000000005</v>
      </c>
      <c r="AS1240">
        <v>334.29399999999998</v>
      </c>
      <c r="AT1240">
        <v>272.72899999999998</v>
      </c>
      <c r="AU1240">
        <v>87</v>
      </c>
      <c r="AV1240">
        <v>84.5</v>
      </c>
      <c r="AW1240">
        <v>83</v>
      </c>
      <c r="AX1240">
        <v>82</v>
      </c>
      <c r="AY1240">
        <v>80.5</v>
      </c>
      <c r="AZ1240">
        <v>80</v>
      </c>
      <c r="BA1240">
        <v>78.5</v>
      </c>
      <c r="BB1240">
        <v>78.5</v>
      </c>
      <c r="BC1240">
        <v>81</v>
      </c>
      <c r="BD1240">
        <v>84</v>
      </c>
      <c r="BE1240">
        <v>86.5</v>
      </c>
      <c r="BF1240">
        <v>88.5</v>
      </c>
      <c r="BG1240">
        <v>91.5</v>
      </c>
      <c r="BH1240">
        <v>93.5</v>
      </c>
      <c r="BI1240">
        <v>96.5</v>
      </c>
      <c r="BJ1240">
        <v>98.5</v>
      </c>
      <c r="BK1240">
        <v>100</v>
      </c>
      <c r="BL1240">
        <v>101</v>
      </c>
      <c r="BM1240">
        <v>102</v>
      </c>
      <c r="BN1240">
        <v>100.5</v>
      </c>
      <c r="BO1240">
        <v>98.5</v>
      </c>
      <c r="BP1240">
        <v>96.5</v>
      </c>
      <c r="BQ1240">
        <v>93.5</v>
      </c>
      <c r="BR1240">
        <v>90.5</v>
      </c>
      <c r="BS1240">
        <v>6.1724819999999996</v>
      </c>
      <c r="BT1240">
        <v>-4.2554360000000004</v>
      </c>
      <c r="BU1240">
        <v>0.4060704</v>
      </c>
      <c r="BV1240">
        <v>3.227328</v>
      </c>
      <c r="BW1240">
        <v>3.2108729999999999</v>
      </c>
      <c r="BX1240">
        <v>-23.411670000000001</v>
      </c>
      <c r="BY1240">
        <v>-92.050759999999997</v>
      </c>
      <c r="BZ1240">
        <v>20.489439999999998</v>
      </c>
      <c r="CA1240">
        <v>40.3157</v>
      </c>
      <c r="CB1240">
        <v>25.70121</v>
      </c>
      <c r="CC1240">
        <v>21.921019999999999</v>
      </c>
      <c r="CD1240">
        <v>4.5618660000000002</v>
      </c>
      <c r="CE1240">
        <v>0.1166229</v>
      </c>
      <c r="CF1240">
        <v>3.845469</v>
      </c>
      <c r="CG1240">
        <v>18.352060000000002</v>
      </c>
      <c r="CH1240">
        <v>24.892969999999998</v>
      </c>
      <c r="CI1240">
        <v>14.06184</v>
      </c>
      <c r="CJ1240">
        <v>-15.24053</v>
      </c>
      <c r="CK1240">
        <v>13.89878</v>
      </c>
      <c r="CL1240">
        <v>238.00470000000001</v>
      </c>
      <c r="CM1240">
        <v>-5.6877420000000001</v>
      </c>
      <c r="CN1240">
        <v>-20.37331</v>
      </c>
      <c r="CO1240">
        <v>-6.8465639999999999</v>
      </c>
      <c r="CP1240">
        <v>0.50915029999999994</v>
      </c>
      <c r="CQ1240">
        <v>232.8314</v>
      </c>
      <c r="CR1240">
        <v>284.11770000000001</v>
      </c>
      <c r="CS1240">
        <v>235.78909999999999</v>
      </c>
      <c r="CT1240">
        <v>208.7441</v>
      </c>
      <c r="CU1240">
        <v>147.52539999999999</v>
      </c>
      <c r="CV1240">
        <v>245.7808</v>
      </c>
      <c r="CW1240">
        <v>1057.645</v>
      </c>
      <c r="CX1240">
        <v>406.33629999999999</v>
      </c>
      <c r="CY1240">
        <v>299.22739999999999</v>
      </c>
      <c r="CZ1240">
        <v>239.31010000000001</v>
      </c>
      <c r="DA1240">
        <v>272.83199999999999</v>
      </c>
      <c r="DB1240">
        <v>233.2457</v>
      </c>
      <c r="DC1240">
        <v>213.96100000000001</v>
      </c>
      <c r="DD1240">
        <v>273.91770000000002</v>
      </c>
      <c r="DE1240">
        <v>268.95780000000002</v>
      </c>
      <c r="DF1240">
        <v>190.47630000000001</v>
      </c>
      <c r="DG1240">
        <v>198.90270000000001</v>
      </c>
      <c r="DH1240">
        <v>293.72140000000002</v>
      </c>
      <c r="DI1240">
        <v>279.78129999999999</v>
      </c>
      <c r="DJ1240">
        <v>1177.6769999999999</v>
      </c>
      <c r="DK1240">
        <v>3993.12</v>
      </c>
      <c r="DL1240">
        <v>2560.328</v>
      </c>
      <c r="DM1240">
        <v>145.10390000000001</v>
      </c>
      <c r="DN1240">
        <v>45.146140000000003</v>
      </c>
      <c r="DO1240">
        <v>20</v>
      </c>
      <c r="DP1240">
        <v>20</v>
      </c>
    </row>
    <row r="1241" spans="1:120" hidden="1" x14ac:dyDescent="0.25">
      <c r="A1241" t="str">
        <f t="shared" si="19"/>
        <v>LCA-Greater Fresno Area_Elect DA 1-4 (1PM-9PM)_44405_20-20</v>
      </c>
      <c r="B1241" t="s">
        <v>62</v>
      </c>
      <c r="C1241" t="s">
        <v>224</v>
      </c>
      <c r="D1241" t="s">
        <v>182</v>
      </c>
      <c r="E1241" t="s">
        <v>61</v>
      </c>
      <c r="F1241" t="s">
        <v>61</v>
      </c>
      <c r="G1241" t="s">
        <v>61</v>
      </c>
      <c r="H1241" t="s">
        <v>61</v>
      </c>
      <c r="I1241" t="s">
        <v>61</v>
      </c>
      <c r="J1241" t="s">
        <v>61</v>
      </c>
      <c r="K1241" t="s">
        <v>203</v>
      </c>
      <c r="L1241" s="18">
        <v>44405</v>
      </c>
      <c r="M1241">
        <v>20</v>
      </c>
      <c r="N1241">
        <v>20</v>
      </c>
      <c r="O1241" t="s">
        <v>258</v>
      </c>
      <c r="P1241">
        <v>85</v>
      </c>
      <c r="Q1241">
        <v>84</v>
      </c>
      <c r="R1241">
        <v>0</v>
      </c>
      <c r="S1241">
        <v>0</v>
      </c>
      <c r="T1241">
        <v>0</v>
      </c>
      <c r="U1241">
        <v>1</v>
      </c>
      <c r="V1241">
        <v>1</v>
      </c>
      <c r="W1241">
        <v>2693.5680000000002</v>
      </c>
      <c r="X1241">
        <v>2791.8620999999998</v>
      </c>
      <c r="Y1241">
        <v>2724.1774999999998</v>
      </c>
      <c r="Z1241">
        <v>2749.7206999999999</v>
      </c>
      <c r="AA1241">
        <v>2742.1936999999998</v>
      </c>
      <c r="AB1241">
        <v>2872.5354000000002</v>
      </c>
      <c r="AC1241">
        <v>3118.2325000000001</v>
      </c>
      <c r="AD1241">
        <v>3642.6260000000002</v>
      </c>
      <c r="AE1241">
        <v>4547.0897000000004</v>
      </c>
      <c r="AF1241">
        <v>4812.1140999999998</v>
      </c>
      <c r="AG1241">
        <v>4883.7221</v>
      </c>
      <c r="AH1241">
        <v>5193.1594999999998</v>
      </c>
      <c r="AI1241">
        <v>5394.8689999999997</v>
      </c>
      <c r="AJ1241">
        <v>5559.5616</v>
      </c>
      <c r="AK1241">
        <v>5660.6372000000001</v>
      </c>
      <c r="AL1241">
        <v>5778.0126</v>
      </c>
      <c r="AM1241">
        <v>5879.4656999999997</v>
      </c>
      <c r="AN1241">
        <v>5971.2151000000003</v>
      </c>
      <c r="AO1241">
        <v>4921.0789000000004</v>
      </c>
      <c r="AP1241">
        <v>3980.6680000000001</v>
      </c>
      <c r="AQ1241">
        <v>5114.8841000000002</v>
      </c>
      <c r="AR1241">
        <v>4145.9246000000003</v>
      </c>
      <c r="AS1241">
        <v>3271.1424999999999</v>
      </c>
      <c r="AT1241">
        <v>2957.7121000000002</v>
      </c>
      <c r="AU1241">
        <v>85.380951999999994</v>
      </c>
      <c r="AV1241">
        <v>81.5</v>
      </c>
      <c r="AW1241">
        <v>80.029762000000005</v>
      </c>
      <c r="AX1241">
        <v>78.095237999999995</v>
      </c>
      <c r="AY1241">
        <v>76.607142999999994</v>
      </c>
      <c r="AZ1241">
        <v>75.595237999999995</v>
      </c>
      <c r="BA1241">
        <v>74.607142999999994</v>
      </c>
      <c r="BB1241">
        <v>74.190476000000004</v>
      </c>
      <c r="BC1241">
        <v>76.702381000000003</v>
      </c>
      <c r="BD1241">
        <v>79.779762000000005</v>
      </c>
      <c r="BE1241">
        <v>82.345237999999995</v>
      </c>
      <c r="BF1241">
        <v>86.321428999999995</v>
      </c>
      <c r="BG1241">
        <v>90.738095000000001</v>
      </c>
      <c r="BH1241">
        <v>93.291667000000004</v>
      </c>
      <c r="BI1241">
        <v>96.279762000000005</v>
      </c>
      <c r="BJ1241">
        <v>98.767857000000006</v>
      </c>
      <c r="BK1241">
        <v>100.76786</v>
      </c>
      <c r="BL1241">
        <v>102.17261999999999</v>
      </c>
      <c r="BM1241">
        <v>102.06547999999999</v>
      </c>
      <c r="BN1241">
        <v>100.42261999999999</v>
      </c>
      <c r="BO1241">
        <v>97.273809999999997</v>
      </c>
      <c r="BP1241">
        <v>93.761904999999999</v>
      </c>
      <c r="BQ1241">
        <v>92.708332999999996</v>
      </c>
      <c r="BR1241">
        <v>90.726190000000003</v>
      </c>
      <c r="BS1241">
        <v>-40.337440000000001</v>
      </c>
      <c r="BT1241">
        <v>-36.899949999999997</v>
      </c>
      <c r="BU1241">
        <v>-29.974679999999999</v>
      </c>
      <c r="BV1241">
        <v>-42.346600000000002</v>
      </c>
      <c r="BW1241">
        <v>-34.025179999999999</v>
      </c>
      <c r="BX1241">
        <v>-20.499890000000001</v>
      </c>
      <c r="BY1241">
        <v>-35.442230000000002</v>
      </c>
      <c r="BZ1241">
        <v>62.946210000000001</v>
      </c>
      <c r="CA1241">
        <v>8.9950379999999992</v>
      </c>
      <c r="CB1241">
        <v>2.052197</v>
      </c>
      <c r="CC1241">
        <v>120.3278</v>
      </c>
      <c r="CD1241">
        <v>76.823980000000006</v>
      </c>
      <c r="CE1241">
        <v>23.51576</v>
      </c>
      <c r="CF1241">
        <v>16.00995</v>
      </c>
      <c r="CG1241">
        <v>6.2486550000000003</v>
      </c>
      <c r="CH1241">
        <v>-22.27769</v>
      </c>
      <c r="CI1241">
        <v>-25.620480000000001</v>
      </c>
      <c r="CJ1241">
        <v>40.220970000000001</v>
      </c>
      <c r="CK1241">
        <v>1144.1199999999999</v>
      </c>
      <c r="CL1241">
        <v>1990.213</v>
      </c>
      <c r="CM1241">
        <v>528.82449999999994</v>
      </c>
      <c r="CN1241">
        <v>4.3605020000000003</v>
      </c>
      <c r="CO1241">
        <v>-66.240780000000001</v>
      </c>
      <c r="CP1241">
        <v>-50.264850000000003</v>
      </c>
      <c r="CQ1241">
        <v>9345.8140000000003</v>
      </c>
      <c r="CR1241">
        <v>1744.6559999999999</v>
      </c>
      <c r="CS1241">
        <v>1641.7139999999999</v>
      </c>
      <c r="CT1241">
        <v>1699.095</v>
      </c>
      <c r="CU1241">
        <v>1597.7619999999999</v>
      </c>
      <c r="CV1241">
        <v>1771.3530000000001</v>
      </c>
      <c r="CW1241">
        <v>1182.124</v>
      </c>
      <c r="CX1241">
        <v>1376.05</v>
      </c>
      <c r="CY1241">
        <v>2270.1089999999999</v>
      </c>
      <c r="CZ1241">
        <v>1732.4970000000001</v>
      </c>
      <c r="DA1241">
        <v>6393.9009999999998</v>
      </c>
      <c r="DB1241">
        <v>3558.2159999999999</v>
      </c>
      <c r="DC1241">
        <v>3000.5239999999999</v>
      </c>
      <c r="DD1241">
        <v>3057.201</v>
      </c>
      <c r="DE1241">
        <v>3293.1</v>
      </c>
      <c r="DF1241">
        <v>3538.4409999999998</v>
      </c>
      <c r="DG1241">
        <v>4204.692</v>
      </c>
      <c r="DH1241">
        <v>10807.85</v>
      </c>
      <c r="DI1241">
        <v>13519.89</v>
      </c>
      <c r="DJ1241">
        <v>14267.21</v>
      </c>
      <c r="DK1241">
        <v>6401.6840000000002</v>
      </c>
      <c r="DL1241">
        <v>7939.933</v>
      </c>
      <c r="DM1241">
        <v>5090.8280000000004</v>
      </c>
      <c r="DN1241">
        <v>4702.5240000000003</v>
      </c>
      <c r="DO1241">
        <v>20</v>
      </c>
      <c r="DP1241">
        <v>20</v>
      </c>
    </row>
    <row r="1242" spans="1:120" hidden="1" x14ac:dyDescent="0.25">
      <c r="A1242" t="str">
        <f t="shared" si="19"/>
        <v>Size_Grp-Below 20 kW_Elect DA 1-4 (1PM-9PM)_44405_20-20</v>
      </c>
      <c r="B1242" t="s">
        <v>62</v>
      </c>
      <c r="C1242" t="s">
        <v>259</v>
      </c>
      <c r="D1242" t="s">
        <v>61</v>
      </c>
      <c r="E1242" t="s">
        <v>61</v>
      </c>
      <c r="F1242" t="s">
        <v>61</v>
      </c>
      <c r="G1242" t="s">
        <v>61</v>
      </c>
      <c r="H1242" t="s">
        <v>61</v>
      </c>
      <c r="I1242" t="s">
        <v>61</v>
      </c>
      <c r="J1242" t="s">
        <v>260</v>
      </c>
      <c r="K1242" t="s">
        <v>203</v>
      </c>
      <c r="L1242" s="18">
        <v>44405</v>
      </c>
      <c r="M1242">
        <v>20</v>
      </c>
      <c r="N1242">
        <v>20</v>
      </c>
      <c r="O1242" t="s">
        <v>258</v>
      </c>
      <c r="P1242">
        <v>63</v>
      </c>
      <c r="Q1242">
        <v>62</v>
      </c>
      <c r="R1242">
        <v>0</v>
      </c>
      <c r="S1242">
        <v>0</v>
      </c>
      <c r="T1242">
        <v>0</v>
      </c>
      <c r="U1242">
        <v>1</v>
      </c>
      <c r="V1242">
        <v>1</v>
      </c>
      <c r="W1242">
        <v>251.87654000000001</v>
      </c>
      <c r="X1242">
        <v>259.20350999999999</v>
      </c>
      <c r="Y1242">
        <v>253.96807000000001</v>
      </c>
      <c r="Z1242">
        <v>279.61126999999999</v>
      </c>
      <c r="AA1242">
        <v>294.03777000000002</v>
      </c>
      <c r="AB1242">
        <v>316.77569</v>
      </c>
      <c r="AC1242">
        <v>330.80232999999998</v>
      </c>
      <c r="AD1242">
        <v>457.24484999999999</v>
      </c>
      <c r="AE1242">
        <v>598.65698999999995</v>
      </c>
      <c r="AF1242">
        <v>687.93866000000003</v>
      </c>
      <c r="AG1242">
        <v>748.72706000000005</v>
      </c>
      <c r="AH1242">
        <v>815.10059999999999</v>
      </c>
      <c r="AI1242">
        <v>880.64143999999999</v>
      </c>
      <c r="AJ1242">
        <v>918.89819</v>
      </c>
      <c r="AK1242">
        <v>966.27723000000003</v>
      </c>
      <c r="AL1242">
        <v>989.41804999999999</v>
      </c>
      <c r="AM1242">
        <v>1001.6721</v>
      </c>
      <c r="AN1242">
        <v>1003.0194</v>
      </c>
      <c r="AO1242">
        <v>1003.1277</v>
      </c>
      <c r="AP1242">
        <v>692.09463000000005</v>
      </c>
      <c r="AQ1242">
        <v>794.11144000000002</v>
      </c>
      <c r="AR1242">
        <v>608.78931999999998</v>
      </c>
      <c r="AS1242">
        <v>387.21679999999998</v>
      </c>
      <c r="AT1242">
        <v>261.07961999999998</v>
      </c>
      <c r="AU1242">
        <v>73.725806000000006</v>
      </c>
      <c r="AV1242">
        <v>70.612903000000003</v>
      </c>
      <c r="AW1242">
        <v>69.282257999999999</v>
      </c>
      <c r="AX1242">
        <v>68.137096999999997</v>
      </c>
      <c r="AY1242">
        <v>67.177419</v>
      </c>
      <c r="AZ1242">
        <v>66.322581</v>
      </c>
      <c r="BA1242">
        <v>65.903226000000004</v>
      </c>
      <c r="BB1242">
        <v>66.766129000000006</v>
      </c>
      <c r="BC1242">
        <v>70.451612999999995</v>
      </c>
      <c r="BD1242">
        <v>74.766129000000006</v>
      </c>
      <c r="BE1242">
        <v>78.903226000000004</v>
      </c>
      <c r="BF1242">
        <v>83.354838999999998</v>
      </c>
      <c r="BG1242">
        <v>87.241934999999998</v>
      </c>
      <c r="BH1242">
        <v>89.943548000000007</v>
      </c>
      <c r="BI1242">
        <v>92.604838999999998</v>
      </c>
      <c r="BJ1242">
        <v>94.411289999999994</v>
      </c>
      <c r="BK1242">
        <v>95.080645000000004</v>
      </c>
      <c r="BL1242">
        <v>94.564515999999998</v>
      </c>
      <c r="BM1242">
        <v>92.725806000000006</v>
      </c>
      <c r="BN1242">
        <v>89.967742000000001</v>
      </c>
      <c r="BO1242">
        <v>85.298387000000005</v>
      </c>
      <c r="BP1242">
        <v>81.201612999999995</v>
      </c>
      <c r="BQ1242">
        <v>78.911289999999994</v>
      </c>
      <c r="BR1242">
        <v>77.177419</v>
      </c>
      <c r="BS1242">
        <v>2.976216</v>
      </c>
      <c r="BT1242">
        <v>-2.3109320000000002</v>
      </c>
      <c r="BU1242">
        <v>-2.2112080000000001</v>
      </c>
      <c r="BV1242">
        <v>-4.9718210000000003</v>
      </c>
      <c r="BW1242">
        <v>-5.5252869999999996</v>
      </c>
      <c r="BX1242">
        <v>6.2970329999999999</v>
      </c>
      <c r="BY1242">
        <v>6.1646270000000003</v>
      </c>
      <c r="BZ1242">
        <v>2.159036</v>
      </c>
      <c r="CA1242">
        <v>-3.8772380000000002</v>
      </c>
      <c r="CB1242">
        <v>-6.249231</v>
      </c>
      <c r="CC1242">
        <v>-9.9662290000000002</v>
      </c>
      <c r="CD1242">
        <v>-17.345310000000001</v>
      </c>
      <c r="CE1242">
        <v>-15.76928</v>
      </c>
      <c r="CF1242">
        <v>-5.6249909999999996</v>
      </c>
      <c r="CG1242">
        <v>-1.434788</v>
      </c>
      <c r="CH1242">
        <v>-3.2378420000000001</v>
      </c>
      <c r="CI1242">
        <v>-5.3958899999999996</v>
      </c>
      <c r="CJ1242">
        <v>-6.861586</v>
      </c>
      <c r="CK1242">
        <v>-33.023940000000003</v>
      </c>
      <c r="CL1242">
        <v>139.2808</v>
      </c>
      <c r="CM1242">
        <v>-30.283460000000002</v>
      </c>
      <c r="CN1242">
        <v>-15.95407</v>
      </c>
      <c r="CO1242">
        <v>-8.6351840000000006</v>
      </c>
      <c r="CP1242">
        <v>1.613237</v>
      </c>
      <c r="CQ1242">
        <v>17.78426</v>
      </c>
      <c r="CR1242">
        <v>16.604520000000001</v>
      </c>
      <c r="CS1242">
        <v>15.74432</v>
      </c>
      <c r="CT1242">
        <v>16.0791</v>
      </c>
      <c r="CU1242">
        <v>22.127410000000001</v>
      </c>
      <c r="CV1242">
        <v>16.027570000000001</v>
      </c>
      <c r="CW1242">
        <v>15.711</v>
      </c>
      <c r="CX1242">
        <v>19.640149999999998</v>
      </c>
      <c r="CY1242">
        <v>22.344149999999999</v>
      </c>
      <c r="CZ1242">
        <v>25.49756</v>
      </c>
      <c r="DA1242">
        <v>28.73405</v>
      </c>
      <c r="DB1242">
        <v>34.587179999999996</v>
      </c>
      <c r="DC1242">
        <v>40.083289999999998</v>
      </c>
      <c r="DD1242">
        <v>43.408909999999999</v>
      </c>
      <c r="DE1242">
        <v>49.889879999999998</v>
      </c>
      <c r="DF1242">
        <v>53.547400000000003</v>
      </c>
      <c r="DG1242">
        <v>62.31597</v>
      </c>
      <c r="DH1242">
        <v>106.1482</v>
      </c>
      <c r="DI1242">
        <v>115.06010000000001</v>
      </c>
      <c r="DJ1242">
        <v>127.7428</v>
      </c>
      <c r="DK1242">
        <v>80.105779999999996</v>
      </c>
      <c r="DL1242">
        <v>55.830440000000003</v>
      </c>
      <c r="DM1242">
        <v>21.755040000000001</v>
      </c>
      <c r="DN1242">
        <v>9.9082190000000008</v>
      </c>
      <c r="DO1242">
        <v>20</v>
      </c>
      <c r="DP1242">
        <v>20</v>
      </c>
    </row>
    <row r="1243" spans="1:120" hidden="1" x14ac:dyDescent="0.25">
      <c r="A1243" t="str">
        <f t="shared" si="19"/>
        <v>sublap_id-SLAP_PGSI_Elect DA 1-4 (1PM-9PM)_44405_20-20</v>
      </c>
      <c r="B1243" t="s">
        <v>62</v>
      </c>
      <c r="C1243" t="s">
        <v>277</v>
      </c>
      <c r="D1243" t="s">
        <v>61</v>
      </c>
      <c r="E1243" t="s">
        <v>278</v>
      </c>
      <c r="F1243" t="s">
        <v>61</v>
      </c>
      <c r="G1243" t="s">
        <v>61</v>
      </c>
      <c r="H1243" t="s">
        <v>61</v>
      </c>
      <c r="I1243" t="s">
        <v>61</v>
      </c>
      <c r="J1243" t="s">
        <v>61</v>
      </c>
      <c r="K1243" t="s">
        <v>203</v>
      </c>
      <c r="L1243" s="18">
        <v>44405</v>
      </c>
      <c r="M1243">
        <v>20</v>
      </c>
      <c r="N1243">
        <v>20</v>
      </c>
      <c r="O1243" t="s">
        <v>258</v>
      </c>
      <c r="P1243">
        <v>34</v>
      </c>
      <c r="Q1243">
        <v>34</v>
      </c>
      <c r="R1243">
        <v>0</v>
      </c>
      <c r="S1243">
        <v>0</v>
      </c>
      <c r="T1243">
        <v>0</v>
      </c>
      <c r="U1243">
        <v>1</v>
      </c>
      <c r="V1243">
        <v>1</v>
      </c>
      <c r="W1243">
        <v>660.41639999999995</v>
      </c>
      <c r="X1243">
        <v>642.46900000000005</v>
      </c>
      <c r="Y1243">
        <v>647.60599999999999</v>
      </c>
      <c r="Z1243">
        <v>624.68499999999995</v>
      </c>
      <c r="AA1243">
        <v>660.36599999999999</v>
      </c>
      <c r="AB1243">
        <v>652.47799999999995</v>
      </c>
      <c r="AC1243">
        <v>701.35400000000004</v>
      </c>
      <c r="AD1243">
        <v>815.87800000000004</v>
      </c>
      <c r="AE1243">
        <v>1071.5930000000001</v>
      </c>
      <c r="AF1243">
        <v>1208.3530000000001</v>
      </c>
      <c r="AG1243">
        <v>1276.9079999999999</v>
      </c>
      <c r="AH1243">
        <v>1324.671</v>
      </c>
      <c r="AI1243">
        <v>1336.8820000000001</v>
      </c>
      <c r="AJ1243">
        <v>1390.444</v>
      </c>
      <c r="AK1243">
        <v>1444.847</v>
      </c>
      <c r="AL1243">
        <v>1475.2059999999999</v>
      </c>
      <c r="AM1243">
        <v>1487.06</v>
      </c>
      <c r="AN1243">
        <v>1482.578</v>
      </c>
      <c r="AO1243">
        <v>1607.7439999999999</v>
      </c>
      <c r="AP1243">
        <v>1355.5920000000001</v>
      </c>
      <c r="AQ1243">
        <v>1351.0519999999999</v>
      </c>
      <c r="AR1243">
        <v>1107.5920000000001</v>
      </c>
      <c r="AS1243">
        <v>910.59699999999998</v>
      </c>
      <c r="AT1243">
        <v>778.38300000000004</v>
      </c>
      <c r="AU1243">
        <v>73.25</v>
      </c>
      <c r="AV1243">
        <v>68.544117999999997</v>
      </c>
      <c r="AW1243">
        <v>67.647058999999999</v>
      </c>
      <c r="AX1243">
        <v>67.852941000000001</v>
      </c>
      <c r="AY1243">
        <v>67.25</v>
      </c>
      <c r="AZ1243">
        <v>65.602941000000001</v>
      </c>
      <c r="BA1243">
        <v>64.941175999999999</v>
      </c>
      <c r="BB1243">
        <v>66.235293999999996</v>
      </c>
      <c r="BC1243">
        <v>72.058824000000001</v>
      </c>
      <c r="BD1243">
        <v>78.485293999999996</v>
      </c>
      <c r="BE1243">
        <v>83.632352999999995</v>
      </c>
      <c r="BF1243">
        <v>87.617647000000005</v>
      </c>
      <c r="BG1243">
        <v>88.882352999999995</v>
      </c>
      <c r="BH1243">
        <v>91.955882000000003</v>
      </c>
      <c r="BI1243">
        <v>96.088234999999997</v>
      </c>
      <c r="BJ1243">
        <v>98.544117999999997</v>
      </c>
      <c r="BK1243">
        <v>99.926471000000006</v>
      </c>
      <c r="BL1243">
        <v>100.58824</v>
      </c>
      <c r="BM1243">
        <v>100.17646999999999</v>
      </c>
      <c r="BN1243">
        <v>96.867647000000005</v>
      </c>
      <c r="BO1243">
        <v>89.823528999999994</v>
      </c>
      <c r="BP1243">
        <v>84.264706000000004</v>
      </c>
      <c r="BQ1243">
        <v>80</v>
      </c>
      <c r="BR1243">
        <v>77.514706000000004</v>
      </c>
      <c r="BS1243">
        <v>-13.83441</v>
      </c>
      <c r="BT1243">
        <v>-12.57282</v>
      </c>
      <c r="BU1243">
        <v>8.6072340000000001</v>
      </c>
      <c r="BV1243">
        <v>-1.010505</v>
      </c>
      <c r="BW1243">
        <v>-20.67529</v>
      </c>
      <c r="BX1243">
        <v>-24.50028</v>
      </c>
      <c r="BY1243">
        <v>13.561780000000001</v>
      </c>
      <c r="BZ1243">
        <v>24.493040000000001</v>
      </c>
      <c r="CA1243">
        <v>8.8862670000000001</v>
      </c>
      <c r="CB1243">
        <v>-4.0442260000000001</v>
      </c>
      <c r="CC1243">
        <v>-0.35231109999999999</v>
      </c>
      <c r="CD1243">
        <v>9.4884819999999994</v>
      </c>
      <c r="CE1243">
        <v>-0.21365590000000001</v>
      </c>
      <c r="CF1243">
        <v>-10.06714</v>
      </c>
      <c r="CG1243">
        <v>4.5813410000000001</v>
      </c>
      <c r="CH1243">
        <v>-1.718647</v>
      </c>
      <c r="CI1243">
        <v>1.7007810000000001</v>
      </c>
      <c r="CJ1243">
        <v>0.20844589999999999</v>
      </c>
      <c r="CK1243">
        <v>39.702159999999999</v>
      </c>
      <c r="CL1243">
        <v>175.34059999999999</v>
      </c>
      <c r="CM1243">
        <v>-32.230600000000003</v>
      </c>
      <c r="CN1243">
        <v>-11.72763</v>
      </c>
      <c r="CO1243">
        <v>-50.270310000000002</v>
      </c>
      <c r="CP1243">
        <v>-29.284690000000001</v>
      </c>
      <c r="CQ1243">
        <v>526.05420000000004</v>
      </c>
      <c r="CR1243">
        <v>355.82940000000002</v>
      </c>
      <c r="CS1243">
        <v>707.0258</v>
      </c>
      <c r="CT1243">
        <v>337.69549999999998</v>
      </c>
      <c r="CU1243">
        <v>274.2346</v>
      </c>
      <c r="CV1243">
        <v>210.80170000000001</v>
      </c>
      <c r="CW1243">
        <v>166.42230000000001</v>
      </c>
      <c r="CX1243">
        <v>189.44280000000001</v>
      </c>
      <c r="CY1243">
        <v>329.4366</v>
      </c>
      <c r="CZ1243">
        <v>239.54599999999999</v>
      </c>
      <c r="DA1243">
        <v>338.17910000000001</v>
      </c>
      <c r="DB1243">
        <v>322.09370000000001</v>
      </c>
      <c r="DC1243">
        <v>130.5873</v>
      </c>
      <c r="DD1243">
        <v>436.6814</v>
      </c>
      <c r="DE1243">
        <v>213.3896</v>
      </c>
      <c r="DF1243">
        <v>384.11799999999999</v>
      </c>
      <c r="DG1243">
        <v>900.16060000000004</v>
      </c>
      <c r="DH1243">
        <v>1031.4929999999999</v>
      </c>
      <c r="DI1243">
        <v>1248.798</v>
      </c>
      <c r="DJ1243">
        <v>876.3682</v>
      </c>
      <c r="DK1243">
        <v>1063.6790000000001</v>
      </c>
      <c r="DL1243">
        <v>955.32230000000004</v>
      </c>
      <c r="DM1243">
        <v>786.19510000000002</v>
      </c>
      <c r="DN1243">
        <v>523.68010000000004</v>
      </c>
      <c r="DO1243">
        <v>20</v>
      </c>
      <c r="DP1243">
        <v>20</v>
      </c>
    </row>
    <row r="1244" spans="1:120" hidden="1" x14ac:dyDescent="0.25">
      <c r="A1244" t="str">
        <f t="shared" si="19"/>
        <v>LCA-Stockton_Elect DA 1-4 (1PM-9PM)_44405_20-20</v>
      </c>
      <c r="B1244" t="s">
        <v>62</v>
      </c>
      <c r="C1244" t="s">
        <v>213</v>
      </c>
      <c r="D1244" t="s">
        <v>39</v>
      </c>
      <c r="E1244" t="s">
        <v>61</v>
      </c>
      <c r="F1244" t="s">
        <v>61</v>
      </c>
      <c r="G1244" t="s">
        <v>61</v>
      </c>
      <c r="H1244" t="s">
        <v>61</v>
      </c>
      <c r="I1244" t="s">
        <v>61</v>
      </c>
      <c r="J1244" t="s">
        <v>61</v>
      </c>
      <c r="K1244" t="s">
        <v>203</v>
      </c>
      <c r="L1244" s="18">
        <v>44405</v>
      </c>
      <c r="M1244">
        <v>20</v>
      </c>
      <c r="N1244">
        <v>20</v>
      </c>
      <c r="O1244" t="s">
        <v>258</v>
      </c>
      <c r="P1244">
        <v>33</v>
      </c>
      <c r="Q1244">
        <v>32</v>
      </c>
      <c r="R1244">
        <v>0</v>
      </c>
      <c r="S1244">
        <v>0</v>
      </c>
      <c r="T1244">
        <v>0</v>
      </c>
      <c r="U1244">
        <v>1</v>
      </c>
      <c r="V1244">
        <v>1</v>
      </c>
      <c r="W1244">
        <v>1353.5198</v>
      </c>
      <c r="X1244">
        <v>1174.6659</v>
      </c>
      <c r="Y1244">
        <v>1246.8369</v>
      </c>
      <c r="Z1244">
        <v>1140.0788</v>
      </c>
      <c r="AA1244">
        <v>1296.6185</v>
      </c>
      <c r="AB1244">
        <v>1388.4151999999999</v>
      </c>
      <c r="AC1244">
        <v>1311.2571</v>
      </c>
      <c r="AD1244">
        <v>1533.9572000000001</v>
      </c>
      <c r="AE1244">
        <v>1660.251</v>
      </c>
      <c r="AF1244">
        <v>1876.4367</v>
      </c>
      <c r="AG1244">
        <v>1995.1252999999999</v>
      </c>
      <c r="AH1244">
        <v>2084.5945000000002</v>
      </c>
      <c r="AI1244">
        <v>2024.3045999999999</v>
      </c>
      <c r="AJ1244">
        <v>2049.4164999999998</v>
      </c>
      <c r="AK1244">
        <v>2164.8227000000002</v>
      </c>
      <c r="AL1244">
        <v>2286.1316999999999</v>
      </c>
      <c r="AM1244">
        <v>2303.4288999999999</v>
      </c>
      <c r="AN1244">
        <v>2275.3200999999999</v>
      </c>
      <c r="AO1244">
        <v>2117.3584000000001</v>
      </c>
      <c r="AP1244">
        <v>1769.9786999999999</v>
      </c>
      <c r="AQ1244">
        <v>1958.4983999999999</v>
      </c>
      <c r="AR1244">
        <v>1673.2949000000001</v>
      </c>
      <c r="AS1244">
        <v>1681.2283</v>
      </c>
      <c r="AT1244">
        <v>1400.6314</v>
      </c>
      <c r="AU1244">
        <v>75.71875</v>
      </c>
      <c r="AV1244">
        <v>73.6875</v>
      </c>
      <c r="AW1244">
        <v>72.65625</v>
      </c>
      <c r="AX1244">
        <v>71.75</v>
      </c>
      <c r="AY1244">
        <v>70.4375</v>
      </c>
      <c r="AZ1244">
        <v>69.21875</v>
      </c>
      <c r="BA1244">
        <v>68.40625</v>
      </c>
      <c r="BB1244">
        <v>69.3125</v>
      </c>
      <c r="BC1244">
        <v>72</v>
      </c>
      <c r="BD1244">
        <v>76.28125</v>
      </c>
      <c r="BE1244">
        <v>79.84375</v>
      </c>
      <c r="BF1244">
        <v>83.40625</v>
      </c>
      <c r="BG1244">
        <v>86.5</v>
      </c>
      <c r="BH1244">
        <v>89.9375</v>
      </c>
      <c r="BI1244">
        <v>92.78125</v>
      </c>
      <c r="BJ1244">
        <v>95.125</v>
      </c>
      <c r="BK1244">
        <v>97.1875</v>
      </c>
      <c r="BL1244">
        <v>97.125</v>
      </c>
      <c r="BM1244">
        <v>95.34375</v>
      </c>
      <c r="BN1244">
        <v>91.46875</v>
      </c>
      <c r="BO1244">
        <v>85.96875</v>
      </c>
      <c r="BP1244">
        <v>82.25</v>
      </c>
      <c r="BQ1244">
        <v>80.34375</v>
      </c>
      <c r="BR1244">
        <v>78.625</v>
      </c>
      <c r="BS1244">
        <v>-92.533209999999997</v>
      </c>
      <c r="BT1244">
        <v>49.937809999999999</v>
      </c>
      <c r="BU1244">
        <v>-13.825659999999999</v>
      </c>
      <c r="BV1244">
        <v>8.2801589999999994</v>
      </c>
      <c r="BW1244">
        <v>-9.1823709999999998</v>
      </c>
      <c r="BX1244">
        <v>-11.51121</v>
      </c>
      <c r="BY1244">
        <v>7.7758770000000004</v>
      </c>
      <c r="BZ1244">
        <v>-6.7052110000000003</v>
      </c>
      <c r="CA1244">
        <v>39.140909999999998</v>
      </c>
      <c r="CB1244">
        <v>-6.1762699999999997</v>
      </c>
      <c r="CC1244">
        <v>-26.3886</v>
      </c>
      <c r="CD1244">
        <v>-41.787089999999999</v>
      </c>
      <c r="CE1244">
        <v>-24.84104</v>
      </c>
      <c r="CF1244">
        <v>-41.380020000000002</v>
      </c>
      <c r="CG1244">
        <v>-27.875540000000001</v>
      </c>
      <c r="CH1244">
        <v>-16.187740000000002</v>
      </c>
      <c r="CI1244">
        <v>17.37913</v>
      </c>
      <c r="CJ1244">
        <v>-9.0466499999999996</v>
      </c>
      <c r="CK1244">
        <v>62.437159999999999</v>
      </c>
      <c r="CL1244">
        <v>357.55009999999999</v>
      </c>
      <c r="CM1244">
        <v>-4.807569</v>
      </c>
      <c r="CN1244">
        <v>-71.456190000000007</v>
      </c>
      <c r="CO1244">
        <v>-82.008219999999994</v>
      </c>
      <c r="CP1244">
        <v>-76.740009999999998</v>
      </c>
      <c r="CQ1244">
        <v>5562.48</v>
      </c>
      <c r="CR1244">
        <v>3326.9369999999999</v>
      </c>
      <c r="CS1244">
        <v>2991.1610000000001</v>
      </c>
      <c r="CT1244">
        <v>2476.1750000000002</v>
      </c>
      <c r="CU1244">
        <v>2621.02</v>
      </c>
      <c r="CV1244">
        <v>1886.8130000000001</v>
      </c>
      <c r="CW1244">
        <v>1005.939</v>
      </c>
      <c r="CX1244">
        <v>1339.674</v>
      </c>
      <c r="CY1244">
        <v>1763.19</v>
      </c>
      <c r="CZ1244">
        <v>1079.2349999999999</v>
      </c>
      <c r="DA1244">
        <v>2663.7289999999998</v>
      </c>
      <c r="DB1244">
        <v>4074.6289999999999</v>
      </c>
      <c r="DC1244">
        <v>4274.0290000000005</v>
      </c>
      <c r="DD1244">
        <v>5659.6189999999997</v>
      </c>
      <c r="DE1244">
        <v>5249.9840000000004</v>
      </c>
      <c r="DF1244">
        <v>5676.9930000000004</v>
      </c>
      <c r="DG1244">
        <v>6941.5789999999997</v>
      </c>
      <c r="DH1244">
        <v>2864.5309999999999</v>
      </c>
      <c r="DI1244">
        <v>4483.1530000000002</v>
      </c>
      <c r="DJ1244">
        <v>5701.1660000000002</v>
      </c>
      <c r="DK1244">
        <v>3452.413</v>
      </c>
      <c r="DL1244">
        <v>2148.4189999999999</v>
      </c>
      <c r="DM1244">
        <v>5118.3069999999998</v>
      </c>
      <c r="DN1244">
        <v>2630.7489999999998</v>
      </c>
      <c r="DO1244">
        <v>20</v>
      </c>
      <c r="DP1244">
        <v>20</v>
      </c>
    </row>
    <row r="1245" spans="1:120" hidden="1" x14ac:dyDescent="0.25">
      <c r="A1245" t="str">
        <f t="shared" si="19"/>
        <v>sublap_id-SLAP_PGFG_Elect DA 1-4 (1PM-9PM)_44405_20-20</v>
      </c>
      <c r="B1245" t="s">
        <v>62</v>
      </c>
      <c r="C1245" t="s">
        <v>293</v>
      </c>
      <c r="D1245" t="s">
        <v>61</v>
      </c>
      <c r="E1245" t="s">
        <v>294</v>
      </c>
      <c r="F1245" t="s">
        <v>61</v>
      </c>
      <c r="G1245" t="s">
        <v>61</v>
      </c>
      <c r="H1245" t="s">
        <v>61</v>
      </c>
      <c r="I1245" t="s">
        <v>61</v>
      </c>
      <c r="J1245" t="s">
        <v>61</v>
      </c>
      <c r="K1245" t="s">
        <v>203</v>
      </c>
      <c r="L1245" s="18">
        <v>44405</v>
      </c>
      <c r="M1245">
        <v>20</v>
      </c>
      <c r="N1245">
        <v>20</v>
      </c>
      <c r="O1245" t="s">
        <v>258</v>
      </c>
      <c r="P1245">
        <v>19</v>
      </c>
      <c r="Q1245">
        <v>19</v>
      </c>
      <c r="R1245">
        <v>0</v>
      </c>
      <c r="S1245">
        <v>0</v>
      </c>
      <c r="T1245">
        <v>0</v>
      </c>
      <c r="U1245">
        <v>1</v>
      </c>
      <c r="V1245">
        <v>1</v>
      </c>
      <c r="W1245">
        <v>1783.2505000000001</v>
      </c>
      <c r="X1245">
        <v>1763.375</v>
      </c>
      <c r="Y1245">
        <v>1404.1420000000001</v>
      </c>
      <c r="Z1245">
        <v>1267.3135</v>
      </c>
      <c r="AA1245">
        <v>1334.675</v>
      </c>
      <c r="AB1245">
        <v>1457.7545</v>
      </c>
      <c r="AC1245">
        <v>1733.4939999999999</v>
      </c>
      <c r="AD1245">
        <v>2026.2855</v>
      </c>
      <c r="AE1245">
        <v>2311.5785000000001</v>
      </c>
      <c r="AF1245">
        <v>2363.6415000000002</v>
      </c>
      <c r="AG1245">
        <v>2594.587</v>
      </c>
      <c r="AH1245">
        <v>2752.7840000000001</v>
      </c>
      <c r="AI1245">
        <v>2855.6705000000002</v>
      </c>
      <c r="AJ1245">
        <v>2941.5765000000001</v>
      </c>
      <c r="AK1245">
        <v>2958.2559999999999</v>
      </c>
      <c r="AL1245">
        <v>2793.4744999999998</v>
      </c>
      <c r="AM1245">
        <v>2691.5645</v>
      </c>
      <c r="AN1245">
        <v>2908.623</v>
      </c>
      <c r="AO1245">
        <v>2803.6129999999998</v>
      </c>
      <c r="AP1245">
        <v>1261.0965000000001</v>
      </c>
      <c r="AQ1245">
        <v>2037.5235</v>
      </c>
      <c r="AR1245">
        <v>1980.0830000000001</v>
      </c>
      <c r="AS1245">
        <v>1861.52</v>
      </c>
      <c r="AT1245">
        <v>1805.7995000000001</v>
      </c>
      <c r="AU1245">
        <v>59.5</v>
      </c>
      <c r="AV1245">
        <v>59.5</v>
      </c>
      <c r="AW1245">
        <v>58.5</v>
      </c>
      <c r="AX1245">
        <v>58</v>
      </c>
      <c r="AY1245">
        <v>56.5</v>
      </c>
      <c r="AZ1245">
        <v>56</v>
      </c>
      <c r="BA1245">
        <v>56</v>
      </c>
      <c r="BB1245">
        <v>56.5</v>
      </c>
      <c r="BC1245">
        <v>59</v>
      </c>
      <c r="BD1245">
        <v>63.5</v>
      </c>
      <c r="BE1245">
        <v>69.5</v>
      </c>
      <c r="BF1245">
        <v>75.5</v>
      </c>
      <c r="BG1245">
        <v>81.5</v>
      </c>
      <c r="BH1245">
        <v>85</v>
      </c>
      <c r="BI1245">
        <v>86</v>
      </c>
      <c r="BJ1245">
        <v>86.5</v>
      </c>
      <c r="BK1245">
        <v>86.5</v>
      </c>
      <c r="BL1245">
        <v>82.5</v>
      </c>
      <c r="BM1245">
        <v>78</v>
      </c>
      <c r="BN1245">
        <v>72.5</v>
      </c>
      <c r="BO1245">
        <v>67.5</v>
      </c>
      <c r="BP1245">
        <v>62.5</v>
      </c>
      <c r="BQ1245">
        <v>60.5</v>
      </c>
      <c r="BR1245">
        <v>59</v>
      </c>
      <c r="BS1245">
        <v>-89.947779999999995</v>
      </c>
      <c r="BT1245">
        <v>-6.1823860000000002</v>
      </c>
      <c r="BU1245">
        <v>2.069337</v>
      </c>
      <c r="BV1245">
        <v>-12.211729999999999</v>
      </c>
      <c r="BW1245">
        <v>42.847709999999999</v>
      </c>
      <c r="BX1245">
        <v>32.814999999999998</v>
      </c>
      <c r="BY1245">
        <v>-9.9963470000000001</v>
      </c>
      <c r="BZ1245">
        <v>-8.9975299999999994</v>
      </c>
      <c r="CA1245">
        <v>-44.754539999999999</v>
      </c>
      <c r="CB1245">
        <v>-29.774979999999999</v>
      </c>
      <c r="CC1245">
        <v>-18.79655</v>
      </c>
      <c r="CD1245">
        <v>2.0882869999999998</v>
      </c>
      <c r="CE1245">
        <v>-85.520319999999998</v>
      </c>
      <c r="CF1245">
        <v>-63.025350000000003</v>
      </c>
      <c r="CG1245">
        <v>-76.659030000000001</v>
      </c>
      <c r="CH1245">
        <v>-56.462029999999999</v>
      </c>
      <c r="CI1245">
        <v>-44.568809999999999</v>
      </c>
      <c r="CJ1245">
        <v>-79.257379999999998</v>
      </c>
      <c r="CK1245">
        <v>11.540940000000001</v>
      </c>
      <c r="CL1245">
        <v>1331.84</v>
      </c>
      <c r="CM1245">
        <v>214.43969999999999</v>
      </c>
      <c r="CN1245">
        <v>-45.71537</v>
      </c>
      <c r="CO1245">
        <v>-68.597769999999997</v>
      </c>
      <c r="CP1245">
        <v>-46.824759999999998</v>
      </c>
      <c r="CQ1245">
        <v>9161.1550000000007</v>
      </c>
      <c r="CR1245">
        <v>3476.1880000000001</v>
      </c>
      <c r="CS1245">
        <v>5725.21</v>
      </c>
      <c r="CT1245">
        <v>6820.8739999999998</v>
      </c>
      <c r="CU1245">
        <v>1709.627</v>
      </c>
      <c r="CV1245">
        <v>1197.864</v>
      </c>
      <c r="CW1245">
        <v>735.8777</v>
      </c>
      <c r="CX1245">
        <v>556.64020000000005</v>
      </c>
      <c r="CY1245">
        <v>1702.4469999999999</v>
      </c>
      <c r="CZ1245">
        <v>1621.0029999999999</v>
      </c>
      <c r="DA1245">
        <v>2582.0219999999999</v>
      </c>
      <c r="DB1245">
        <v>1522.1679999999999</v>
      </c>
      <c r="DC1245">
        <v>2064.1680000000001</v>
      </c>
      <c r="DD1245">
        <v>2167.6619999999998</v>
      </c>
      <c r="DE1245">
        <v>1751.5170000000001</v>
      </c>
      <c r="DF1245">
        <v>1466.0429999999999</v>
      </c>
      <c r="DG1245">
        <v>1760.568</v>
      </c>
      <c r="DH1245">
        <v>2634.0749999999998</v>
      </c>
      <c r="DI1245">
        <v>3223.1590000000001</v>
      </c>
      <c r="DJ1245">
        <v>2931.201</v>
      </c>
      <c r="DK1245">
        <v>5166.7690000000002</v>
      </c>
      <c r="DL1245">
        <v>2350.3679999999999</v>
      </c>
      <c r="DM1245">
        <v>1255.636</v>
      </c>
      <c r="DN1245">
        <v>972.91610000000003</v>
      </c>
      <c r="DO1245">
        <v>20</v>
      </c>
      <c r="DP1245">
        <v>20</v>
      </c>
    </row>
    <row r="1246" spans="1:120" hidden="1" x14ac:dyDescent="0.25">
      <c r="A1246" t="str">
        <f t="shared" si="19"/>
        <v>sublap_id-SLAP_PGP2_Elect DA 1-4 (1PM-9PM)_44405_20-20</v>
      </c>
      <c r="B1246" t="s">
        <v>62</v>
      </c>
      <c r="C1246" t="s">
        <v>301</v>
      </c>
      <c r="D1246" t="s">
        <v>61</v>
      </c>
      <c r="E1246" t="s">
        <v>302</v>
      </c>
      <c r="F1246" t="s">
        <v>61</v>
      </c>
      <c r="G1246" t="s">
        <v>61</v>
      </c>
      <c r="H1246" t="s">
        <v>61</v>
      </c>
      <c r="I1246" t="s">
        <v>61</v>
      </c>
      <c r="J1246" t="s">
        <v>61</v>
      </c>
      <c r="K1246" t="s">
        <v>203</v>
      </c>
      <c r="L1246" s="18">
        <v>44405</v>
      </c>
      <c r="M1246">
        <v>20</v>
      </c>
      <c r="N1246">
        <v>20</v>
      </c>
      <c r="O1246" t="s">
        <v>258</v>
      </c>
      <c r="P1246">
        <v>23</v>
      </c>
      <c r="Q1246">
        <v>23</v>
      </c>
      <c r="R1246">
        <v>0</v>
      </c>
      <c r="S1246">
        <v>1</v>
      </c>
      <c r="T1246">
        <v>0</v>
      </c>
      <c r="U1246">
        <v>1</v>
      </c>
      <c r="V1246">
        <v>1</v>
      </c>
      <c r="W1246">
        <v>448.43400000000003</v>
      </c>
      <c r="X1246">
        <v>508.93599999999998</v>
      </c>
      <c r="Y1246">
        <v>503.26100000000002</v>
      </c>
      <c r="Z1246">
        <v>492.62200000000001</v>
      </c>
      <c r="AA1246">
        <v>635.48800000000006</v>
      </c>
      <c r="AB1246">
        <v>666.404</v>
      </c>
      <c r="AC1246">
        <v>681.78099999999995</v>
      </c>
      <c r="AD1246">
        <v>855.91899999999998</v>
      </c>
      <c r="AE1246">
        <v>1051.098</v>
      </c>
      <c r="AF1246">
        <v>1041.4469999999999</v>
      </c>
      <c r="AG1246">
        <v>1100.5840000000001</v>
      </c>
      <c r="AH1246">
        <v>1362.2550000000001</v>
      </c>
      <c r="AI1246">
        <v>1413.4359999999999</v>
      </c>
      <c r="AJ1246">
        <v>1457.838</v>
      </c>
      <c r="AK1246">
        <v>1515.3409999999999</v>
      </c>
      <c r="AL1246">
        <v>1554.3920000000001</v>
      </c>
      <c r="AM1246">
        <v>1578.4169999999999</v>
      </c>
      <c r="AN1246">
        <v>1598.53</v>
      </c>
      <c r="AO1246">
        <v>1569.1220000000001</v>
      </c>
      <c r="AP1246">
        <v>1167.605</v>
      </c>
      <c r="AQ1246">
        <v>1064.3340000000001</v>
      </c>
      <c r="AR1246">
        <v>789.71299999999997</v>
      </c>
      <c r="AS1246">
        <v>592.322</v>
      </c>
      <c r="AT1246">
        <v>523.327</v>
      </c>
      <c r="AU1246">
        <v>64.956522000000007</v>
      </c>
      <c r="AV1246">
        <v>64.195651999999995</v>
      </c>
      <c r="AW1246">
        <v>63.826087000000001</v>
      </c>
      <c r="AX1246">
        <v>62.565216999999997</v>
      </c>
      <c r="AY1246">
        <v>61.565216999999997</v>
      </c>
      <c r="AZ1246">
        <v>60.956522</v>
      </c>
      <c r="BA1246">
        <v>60.326087000000001</v>
      </c>
      <c r="BB1246">
        <v>62.021738999999997</v>
      </c>
      <c r="BC1246">
        <v>63.804347999999997</v>
      </c>
      <c r="BD1246">
        <v>66.152174000000002</v>
      </c>
      <c r="BE1246">
        <v>68.913043000000002</v>
      </c>
      <c r="BF1246">
        <v>73.391304000000005</v>
      </c>
      <c r="BG1246">
        <v>76.869564999999994</v>
      </c>
      <c r="BH1246">
        <v>78.586956999999998</v>
      </c>
      <c r="BI1246">
        <v>79.369564999999994</v>
      </c>
      <c r="BJ1246">
        <v>80.891304000000005</v>
      </c>
      <c r="BK1246">
        <v>83.130435000000006</v>
      </c>
      <c r="BL1246">
        <v>80.108695999999995</v>
      </c>
      <c r="BM1246">
        <v>75.978261000000003</v>
      </c>
      <c r="BN1246">
        <v>73.826087000000001</v>
      </c>
      <c r="BO1246">
        <v>72.891304000000005</v>
      </c>
      <c r="BP1246">
        <v>68.913043000000002</v>
      </c>
      <c r="BQ1246">
        <v>67.086956999999998</v>
      </c>
      <c r="BR1246">
        <v>65.978261000000003</v>
      </c>
      <c r="BS1246">
        <v>22.528549999999999</v>
      </c>
      <c r="BT1246">
        <v>6.1806369999999999</v>
      </c>
      <c r="BU1246">
        <v>5.8175350000000003</v>
      </c>
      <c r="BV1246">
        <v>11.270300000000001</v>
      </c>
      <c r="BW1246">
        <v>30.088640000000002</v>
      </c>
      <c r="BX1246">
        <v>41.28454</v>
      </c>
      <c r="BY1246">
        <v>16.14639</v>
      </c>
      <c r="BZ1246">
        <v>-7.018065</v>
      </c>
      <c r="CA1246">
        <v>-39.974519999999998</v>
      </c>
      <c r="CB1246">
        <v>-32.621420000000001</v>
      </c>
      <c r="CC1246">
        <v>-2.1937630000000001</v>
      </c>
      <c r="CD1246">
        <v>-29.093800000000002</v>
      </c>
      <c r="CE1246">
        <v>-10.85383</v>
      </c>
      <c r="CF1246">
        <v>-25.054500000000001</v>
      </c>
      <c r="CG1246">
        <v>-34.184899999999999</v>
      </c>
      <c r="CH1246">
        <v>-21.68113</v>
      </c>
      <c r="CI1246">
        <v>-19.42952</v>
      </c>
      <c r="CJ1246">
        <v>-36.63702</v>
      </c>
      <c r="CK1246">
        <v>-11.397270000000001</v>
      </c>
      <c r="CL1246">
        <v>105.2809</v>
      </c>
      <c r="CM1246">
        <v>-36.124650000000003</v>
      </c>
      <c r="CN1246">
        <v>-36.649459999999998</v>
      </c>
      <c r="CO1246">
        <v>-13.233890000000001</v>
      </c>
      <c r="CP1246">
        <v>-7.425592</v>
      </c>
      <c r="CQ1246">
        <v>198.73740000000001</v>
      </c>
      <c r="CR1246">
        <v>322.94889999999998</v>
      </c>
      <c r="CS1246">
        <v>325.94229999999999</v>
      </c>
      <c r="CT1246">
        <v>302.54829999999998</v>
      </c>
      <c r="CU1246">
        <v>1118.702</v>
      </c>
      <c r="CV1246">
        <v>742.39359999999999</v>
      </c>
      <c r="CW1246">
        <v>185.40180000000001</v>
      </c>
      <c r="CX1246">
        <v>145.88910000000001</v>
      </c>
      <c r="CY1246">
        <v>889.8066</v>
      </c>
      <c r="CZ1246">
        <v>783.91229999999996</v>
      </c>
      <c r="DA1246">
        <v>1214.8789999999999</v>
      </c>
      <c r="DB1246">
        <v>1828.9670000000001</v>
      </c>
      <c r="DC1246">
        <v>2541.8490000000002</v>
      </c>
      <c r="DD1246">
        <v>2782.6909999999998</v>
      </c>
      <c r="DE1246">
        <v>2910.7069999999999</v>
      </c>
      <c r="DF1246">
        <v>3112.93</v>
      </c>
      <c r="DG1246">
        <v>2073.2620000000002</v>
      </c>
      <c r="DH1246">
        <v>2146.614</v>
      </c>
      <c r="DI1246">
        <v>3093.7089999999998</v>
      </c>
      <c r="DJ1246">
        <v>2819.8670000000002</v>
      </c>
      <c r="DK1246">
        <v>3083.2429999999999</v>
      </c>
      <c r="DL1246">
        <v>1742.1320000000001</v>
      </c>
      <c r="DM1246">
        <v>398.14780000000002</v>
      </c>
      <c r="DN1246">
        <v>281.7722</v>
      </c>
      <c r="DO1246">
        <v>20</v>
      </c>
      <c r="DP1246">
        <v>20</v>
      </c>
    </row>
    <row r="1247" spans="1:120" hidden="1" x14ac:dyDescent="0.25">
      <c r="A1247" t="str">
        <f t="shared" si="19"/>
        <v>sublap_id-SLAP_PGNP_Elect DA 1-4 (1PM-9PM)_44405_20-20</v>
      </c>
      <c r="B1247" t="s">
        <v>62</v>
      </c>
      <c r="C1247" t="s">
        <v>291</v>
      </c>
      <c r="D1247" t="s">
        <v>61</v>
      </c>
      <c r="E1247" t="s">
        <v>292</v>
      </c>
      <c r="F1247" t="s">
        <v>61</v>
      </c>
      <c r="G1247" t="s">
        <v>61</v>
      </c>
      <c r="H1247" t="s">
        <v>61</v>
      </c>
      <c r="I1247" t="s">
        <v>61</v>
      </c>
      <c r="J1247" t="s">
        <v>61</v>
      </c>
      <c r="K1247" t="s">
        <v>203</v>
      </c>
      <c r="L1247" s="18">
        <v>44405</v>
      </c>
      <c r="M1247">
        <v>20</v>
      </c>
      <c r="N1247">
        <v>20</v>
      </c>
      <c r="O1247" t="s">
        <v>258</v>
      </c>
      <c r="P1247">
        <v>61</v>
      </c>
      <c r="Q1247">
        <v>60</v>
      </c>
      <c r="R1247">
        <v>0</v>
      </c>
      <c r="S1247">
        <v>0</v>
      </c>
      <c r="T1247">
        <v>0</v>
      </c>
      <c r="U1247">
        <v>1</v>
      </c>
      <c r="V1247">
        <v>1</v>
      </c>
      <c r="W1247">
        <v>1196.9186</v>
      </c>
      <c r="X1247">
        <v>1232.9915000000001</v>
      </c>
      <c r="Y1247">
        <v>1270.2964999999999</v>
      </c>
      <c r="Z1247">
        <v>1218.3876</v>
      </c>
      <c r="AA1247">
        <v>1390.7882999999999</v>
      </c>
      <c r="AB1247">
        <v>1489.0227</v>
      </c>
      <c r="AC1247">
        <v>1435.0753</v>
      </c>
      <c r="AD1247">
        <v>2029.5164</v>
      </c>
      <c r="AE1247">
        <v>2498.4668999999999</v>
      </c>
      <c r="AF1247">
        <v>2809.9807999999998</v>
      </c>
      <c r="AG1247">
        <v>2975.5805</v>
      </c>
      <c r="AH1247">
        <v>3208.5207</v>
      </c>
      <c r="AI1247">
        <v>3187.4157</v>
      </c>
      <c r="AJ1247">
        <v>3282.2636000000002</v>
      </c>
      <c r="AK1247">
        <v>3448.9002999999998</v>
      </c>
      <c r="AL1247">
        <v>3592.9798000000001</v>
      </c>
      <c r="AM1247">
        <v>3680.3018000000002</v>
      </c>
      <c r="AN1247">
        <v>3665.7004000000002</v>
      </c>
      <c r="AO1247">
        <v>3699.5981999999999</v>
      </c>
      <c r="AP1247">
        <v>3054.0504000000001</v>
      </c>
      <c r="AQ1247">
        <v>2947.5682999999999</v>
      </c>
      <c r="AR1247">
        <v>2268.0664000000002</v>
      </c>
      <c r="AS1247">
        <v>1742.9931999999999</v>
      </c>
      <c r="AT1247">
        <v>1375.5409</v>
      </c>
      <c r="AU1247">
        <v>75.650000000000006</v>
      </c>
      <c r="AV1247">
        <v>72.083332999999996</v>
      </c>
      <c r="AW1247">
        <v>71.008332999999993</v>
      </c>
      <c r="AX1247">
        <v>70.058333000000005</v>
      </c>
      <c r="AY1247">
        <v>68.791667000000004</v>
      </c>
      <c r="AZ1247">
        <v>67.7</v>
      </c>
      <c r="BA1247">
        <v>66.958332999999996</v>
      </c>
      <c r="BB1247">
        <v>67.658332999999999</v>
      </c>
      <c r="BC1247">
        <v>70.583332999999996</v>
      </c>
      <c r="BD1247">
        <v>75.158332999999999</v>
      </c>
      <c r="BE1247">
        <v>79.3</v>
      </c>
      <c r="BF1247">
        <v>83.875</v>
      </c>
      <c r="BG1247">
        <v>87.55</v>
      </c>
      <c r="BH1247">
        <v>91.066666999999995</v>
      </c>
      <c r="BI1247">
        <v>94.791667000000004</v>
      </c>
      <c r="BJ1247">
        <v>97.375</v>
      </c>
      <c r="BK1247">
        <v>98.866667000000007</v>
      </c>
      <c r="BL1247">
        <v>99.508332999999993</v>
      </c>
      <c r="BM1247">
        <v>97.974999999999994</v>
      </c>
      <c r="BN1247">
        <v>94.533332999999999</v>
      </c>
      <c r="BO1247">
        <v>88.408332999999999</v>
      </c>
      <c r="BP1247">
        <v>83.841667000000001</v>
      </c>
      <c r="BQ1247">
        <v>81.2</v>
      </c>
      <c r="BR1247">
        <v>79.625</v>
      </c>
      <c r="BS1247">
        <v>2.712853</v>
      </c>
      <c r="BT1247">
        <v>19.41649</v>
      </c>
      <c r="BU1247">
        <v>-9.1892499999999995</v>
      </c>
      <c r="BV1247">
        <v>13.43633</v>
      </c>
      <c r="BW1247">
        <v>-6.1435360000000001</v>
      </c>
      <c r="BX1247">
        <v>2.2661799999999999</v>
      </c>
      <c r="BY1247">
        <v>28.15842</v>
      </c>
      <c r="BZ1247">
        <v>-27.612449999999999</v>
      </c>
      <c r="CA1247">
        <v>5.316764</v>
      </c>
      <c r="CB1247">
        <v>4.0185870000000001</v>
      </c>
      <c r="CC1247">
        <v>31.262550000000001</v>
      </c>
      <c r="CD1247">
        <v>1.553498</v>
      </c>
      <c r="CE1247">
        <v>36.314450000000001</v>
      </c>
      <c r="CF1247">
        <v>-22.851109999999998</v>
      </c>
      <c r="CG1247">
        <v>-11.251390000000001</v>
      </c>
      <c r="CH1247">
        <v>16.410360000000001</v>
      </c>
      <c r="CI1247">
        <v>49.577950000000001</v>
      </c>
      <c r="CJ1247">
        <v>60.009979999999999</v>
      </c>
      <c r="CK1247">
        <v>74.51276</v>
      </c>
      <c r="CL1247">
        <v>410.2704</v>
      </c>
      <c r="CM1247">
        <v>68.462310000000002</v>
      </c>
      <c r="CN1247">
        <v>12.82137</v>
      </c>
      <c r="CO1247">
        <v>-14.00568</v>
      </c>
      <c r="CP1247">
        <v>-21.324940000000002</v>
      </c>
      <c r="CQ1247">
        <v>1050.9079999999999</v>
      </c>
      <c r="CR1247">
        <v>541.01520000000005</v>
      </c>
      <c r="CS1247">
        <v>566.51880000000006</v>
      </c>
      <c r="CT1247">
        <v>283.03809999999999</v>
      </c>
      <c r="CU1247">
        <v>420.57339999999999</v>
      </c>
      <c r="CV1247">
        <v>745.07150000000001</v>
      </c>
      <c r="CW1247">
        <v>698.60170000000005</v>
      </c>
      <c r="CX1247">
        <v>608.52359999999999</v>
      </c>
      <c r="CY1247">
        <v>705.64260000000002</v>
      </c>
      <c r="CZ1247">
        <v>721.21810000000005</v>
      </c>
      <c r="DA1247">
        <v>1451.2070000000001</v>
      </c>
      <c r="DB1247">
        <v>1130.8810000000001</v>
      </c>
      <c r="DC1247">
        <v>1380.472</v>
      </c>
      <c r="DD1247">
        <v>878.04129999999998</v>
      </c>
      <c r="DE1247">
        <v>1192.355</v>
      </c>
      <c r="DF1247">
        <v>1248.3800000000001</v>
      </c>
      <c r="DG1247">
        <v>1309.9849999999999</v>
      </c>
      <c r="DH1247">
        <v>1808.3630000000001</v>
      </c>
      <c r="DI1247">
        <v>1685.2329999999999</v>
      </c>
      <c r="DJ1247">
        <v>2102.9810000000002</v>
      </c>
      <c r="DK1247">
        <v>2941.7930000000001</v>
      </c>
      <c r="DL1247">
        <v>1934.038</v>
      </c>
      <c r="DM1247">
        <v>2416.9520000000002</v>
      </c>
      <c r="DN1247">
        <v>628.81020000000001</v>
      </c>
      <c r="DO1247">
        <v>20</v>
      </c>
      <c r="DP1247">
        <v>20</v>
      </c>
    </row>
    <row r="1248" spans="1:120" hidden="1" x14ac:dyDescent="0.25">
      <c r="A1248" t="str">
        <f t="shared" si="19"/>
        <v>Aggregator-CPower_Elect DA 1-4 (1PM-9PM)_44405_20-20</v>
      </c>
      <c r="B1248" t="s">
        <v>62</v>
      </c>
      <c r="C1248" t="s">
        <v>215</v>
      </c>
      <c r="D1248" t="s">
        <v>61</v>
      </c>
      <c r="E1248" t="s">
        <v>61</v>
      </c>
      <c r="F1248" t="s">
        <v>42</v>
      </c>
      <c r="G1248" t="s">
        <v>61</v>
      </c>
      <c r="H1248" t="s">
        <v>61</v>
      </c>
      <c r="I1248" t="s">
        <v>61</v>
      </c>
      <c r="J1248" t="s">
        <v>61</v>
      </c>
      <c r="K1248" t="s">
        <v>203</v>
      </c>
      <c r="L1248" s="18">
        <v>44405</v>
      </c>
      <c r="M1248">
        <v>20</v>
      </c>
      <c r="N1248">
        <v>20</v>
      </c>
      <c r="O1248" t="s">
        <v>258</v>
      </c>
      <c r="P1248">
        <v>478</v>
      </c>
      <c r="Q1248">
        <v>467</v>
      </c>
      <c r="R1248">
        <v>0</v>
      </c>
      <c r="S1248">
        <v>0</v>
      </c>
      <c r="T1248">
        <v>0</v>
      </c>
      <c r="U1248">
        <v>1</v>
      </c>
      <c r="V1248">
        <v>1</v>
      </c>
      <c r="W1248">
        <v>18104.84</v>
      </c>
      <c r="X1248">
        <v>18330.631000000001</v>
      </c>
      <c r="Y1248">
        <v>17992.403999999999</v>
      </c>
      <c r="Z1248">
        <v>17653.008000000002</v>
      </c>
      <c r="AA1248">
        <v>18254.985000000001</v>
      </c>
      <c r="AB1248">
        <v>19543.638999999999</v>
      </c>
      <c r="AC1248">
        <v>21002.645</v>
      </c>
      <c r="AD1248">
        <v>24390.118999999999</v>
      </c>
      <c r="AE1248">
        <v>28407.187000000002</v>
      </c>
      <c r="AF1248">
        <v>31149.559000000001</v>
      </c>
      <c r="AG1248">
        <v>33154.74</v>
      </c>
      <c r="AH1248">
        <v>36133.845999999998</v>
      </c>
      <c r="AI1248">
        <v>37042.747000000003</v>
      </c>
      <c r="AJ1248">
        <v>38141.347000000002</v>
      </c>
      <c r="AK1248">
        <v>39172.892999999996</v>
      </c>
      <c r="AL1248">
        <v>39598.78</v>
      </c>
      <c r="AM1248">
        <v>40104.214</v>
      </c>
      <c r="AN1248">
        <v>40766.074000000001</v>
      </c>
      <c r="AO1248">
        <v>37953.881000000001</v>
      </c>
      <c r="AP1248">
        <v>28435.155999999999</v>
      </c>
      <c r="AQ1248">
        <v>29743.427</v>
      </c>
      <c r="AR1248">
        <v>24854.695</v>
      </c>
      <c r="AS1248">
        <v>21344.592000000001</v>
      </c>
      <c r="AT1248">
        <v>19090.190999999999</v>
      </c>
      <c r="AU1248">
        <v>72.058886999999999</v>
      </c>
      <c r="AV1248">
        <v>69.908994000000007</v>
      </c>
      <c r="AW1248">
        <v>68.758030000000005</v>
      </c>
      <c r="AX1248">
        <v>67.664882000000006</v>
      </c>
      <c r="AY1248">
        <v>66.637045000000001</v>
      </c>
      <c r="AZ1248">
        <v>65.827623000000003</v>
      </c>
      <c r="BA1248">
        <v>65.210920999999999</v>
      </c>
      <c r="BB1248">
        <v>65.837259000000003</v>
      </c>
      <c r="BC1248">
        <v>68.448607999999993</v>
      </c>
      <c r="BD1248">
        <v>72.050320999999997</v>
      </c>
      <c r="BE1248">
        <v>75.844753999999995</v>
      </c>
      <c r="BF1248">
        <v>79.927194999999998</v>
      </c>
      <c r="BG1248">
        <v>83.764454000000001</v>
      </c>
      <c r="BH1248">
        <v>86.421841999999998</v>
      </c>
      <c r="BI1248">
        <v>88.647751999999997</v>
      </c>
      <c r="BJ1248">
        <v>90.299785999999997</v>
      </c>
      <c r="BK1248">
        <v>91.263383000000005</v>
      </c>
      <c r="BL1248">
        <v>90.722697999999994</v>
      </c>
      <c r="BM1248">
        <v>88.797645000000003</v>
      </c>
      <c r="BN1248">
        <v>85.716273999999999</v>
      </c>
      <c r="BO1248">
        <v>81.834046999999998</v>
      </c>
      <c r="BP1248">
        <v>78.332976000000002</v>
      </c>
      <c r="BQ1248">
        <v>76.278373000000002</v>
      </c>
      <c r="BR1248">
        <v>74.589935999999994</v>
      </c>
      <c r="BS1248">
        <v>-272.18009999999998</v>
      </c>
      <c r="BT1248">
        <v>78.140150000000006</v>
      </c>
      <c r="BU1248">
        <v>27.486350000000002</v>
      </c>
      <c r="BV1248">
        <v>40.440170000000002</v>
      </c>
      <c r="BW1248">
        <v>129.38679999999999</v>
      </c>
      <c r="BX1248">
        <v>165.30969999999999</v>
      </c>
      <c r="BY1248">
        <v>50.447299999999998</v>
      </c>
      <c r="BZ1248">
        <v>20.282060000000001</v>
      </c>
      <c r="CA1248">
        <v>-173.87979999999999</v>
      </c>
      <c r="CB1248">
        <v>-273.42320000000001</v>
      </c>
      <c r="CC1248">
        <v>-36.309550000000002</v>
      </c>
      <c r="CD1248">
        <v>-364.85199999999998</v>
      </c>
      <c r="CE1248">
        <v>-344.32560000000001</v>
      </c>
      <c r="CF1248">
        <v>-489.30459999999999</v>
      </c>
      <c r="CG1248">
        <v>-628.94399999999996</v>
      </c>
      <c r="CH1248">
        <v>-516.31489999999997</v>
      </c>
      <c r="CI1248">
        <v>-615.18690000000004</v>
      </c>
      <c r="CJ1248">
        <v>-551.97630000000004</v>
      </c>
      <c r="CK1248">
        <v>2359.0479999999998</v>
      </c>
      <c r="CL1248">
        <v>8528.5460000000003</v>
      </c>
      <c r="CM1248">
        <v>2528.3029999999999</v>
      </c>
      <c r="CN1248">
        <v>287.76350000000002</v>
      </c>
      <c r="CO1248">
        <v>-316.3057</v>
      </c>
      <c r="CP1248">
        <v>-234.3946</v>
      </c>
      <c r="CQ1248">
        <v>40697.25</v>
      </c>
      <c r="CR1248">
        <v>15781.36</v>
      </c>
      <c r="CS1248">
        <v>17573.41</v>
      </c>
      <c r="CT1248">
        <v>16884.439999999999</v>
      </c>
      <c r="CU1248">
        <v>12198.87</v>
      </c>
      <c r="CV1248">
        <v>13035.1</v>
      </c>
      <c r="CW1248">
        <v>8701.759</v>
      </c>
      <c r="CX1248">
        <v>7901.4390000000003</v>
      </c>
      <c r="CY1248">
        <v>15346.2</v>
      </c>
      <c r="CZ1248">
        <v>16373.05</v>
      </c>
      <c r="DA1248">
        <v>32143.81</v>
      </c>
      <c r="DB1248">
        <v>32736.99</v>
      </c>
      <c r="DC1248">
        <v>35067.839999999997</v>
      </c>
      <c r="DD1248">
        <v>39379.31</v>
      </c>
      <c r="DE1248">
        <v>48641.8</v>
      </c>
      <c r="DF1248">
        <v>54719.98</v>
      </c>
      <c r="DG1248">
        <v>58799.31</v>
      </c>
      <c r="DH1248">
        <v>59029.51</v>
      </c>
      <c r="DI1248">
        <v>65626.28</v>
      </c>
      <c r="DJ1248">
        <v>65804.11</v>
      </c>
      <c r="DK1248">
        <v>75254.97</v>
      </c>
      <c r="DL1248">
        <v>55636.27</v>
      </c>
      <c r="DM1248">
        <v>38037.11</v>
      </c>
      <c r="DN1248">
        <v>32514.240000000002</v>
      </c>
      <c r="DO1248">
        <v>20</v>
      </c>
      <c r="DP1248">
        <v>20</v>
      </c>
    </row>
    <row r="1249" spans="1:120" hidden="1" x14ac:dyDescent="0.25">
      <c r="A1249" t="str">
        <f t="shared" si="19"/>
        <v>sublap_id-SLAP_PGST_Elect DA 1-4 (1PM-9PM)_44405_20-20</v>
      </c>
      <c r="B1249" t="s">
        <v>62</v>
      </c>
      <c r="C1249" t="s">
        <v>285</v>
      </c>
      <c r="D1249" t="s">
        <v>61</v>
      </c>
      <c r="E1249" t="s">
        <v>286</v>
      </c>
      <c r="F1249" t="s">
        <v>61</v>
      </c>
      <c r="G1249" t="s">
        <v>61</v>
      </c>
      <c r="H1249" t="s">
        <v>61</v>
      </c>
      <c r="I1249" t="s">
        <v>61</v>
      </c>
      <c r="J1249" t="s">
        <v>61</v>
      </c>
      <c r="K1249" t="s">
        <v>203</v>
      </c>
      <c r="L1249" s="18">
        <v>44405</v>
      </c>
      <c r="M1249">
        <v>20</v>
      </c>
      <c r="N1249">
        <v>20</v>
      </c>
      <c r="O1249" t="s">
        <v>258</v>
      </c>
      <c r="P1249">
        <v>20</v>
      </c>
      <c r="Q1249">
        <v>19</v>
      </c>
      <c r="R1249">
        <v>0</v>
      </c>
      <c r="S1249">
        <v>1</v>
      </c>
      <c r="T1249">
        <v>0</v>
      </c>
      <c r="U1249">
        <v>1</v>
      </c>
      <c r="V1249">
        <v>1</v>
      </c>
      <c r="W1249">
        <v>963.83158000000003</v>
      </c>
      <c r="X1249">
        <v>766.00631999999996</v>
      </c>
      <c r="Y1249">
        <v>787.92632000000003</v>
      </c>
      <c r="Z1249">
        <v>743.99579000000006</v>
      </c>
      <c r="AA1249">
        <v>766.50211000000002</v>
      </c>
      <c r="AB1249">
        <v>853.68210999999997</v>
      </c>
      <c r="AC1249">
        <v>865.25157999999999</v>
      </c>
      <c r="AD1249">
        <v>831.76211000000001</v>
      </c>
      <c r="AE1249">
        <v>969.81158000000005</v>
      </c>
      <c r="AF1249">
        <v>1108.5736999999999</v>
      </c>
      <c r="AG1249">
        <v>1197.5726</v>
      </c>
      <c r="AH1249">
        <v>1234.6663000000001</v>
      </c>
      <c r="AI1249">
        <v>1228.6199999999999</v>
      </c>
      <c r="AJ1249">
        <v>1287.2842000000001</v>
      </c>
      <c r="AK1249">
        <v>1321.0220999999999</v>
      </c>
      <c r="AL1249">
        <v>1318.1895</v>
      </c>
      <c r="AM1249">
        <v>1285.6904999999999</v>
      </c>
      <c r="AN1249">
        <v>1233.9905000000001</v>
      </c>
      <c r="AO1249">
        <v>1066.0505000000001</v>
      </c>
      <c r="AP1249">
        <v>828.17579000000001</v>
      </c>
      <c r="AQ1249">
        <v>1103.76</v>
      </c>
      <c r="AR1249">
        <v>969.36315999999999</v>
      </c>
      <c r="AS1249">
        <v>1003.7989</v>
      </c>
      <c r="AT1249">
        <v>952.41474000000005</v>
      </c>
      <c r="AU1249">
        <v>74.5</v>
      </c>
      <c r="AV1249">
        <v>72.789473999999998</v>
      </c>
      <c r="AW1249">
        <v>72.078946999999999</v>
      </c>
      <c r="AX1249">
        <v>71.236841999999996</v>
      </c>
      <c r="AY1249">
        <v>70.052632000000003</v>
      </c>
      <c r="AZ1249">
        <v>69.026315999999994</v>
      </c>
      <c r="BA1249">
        <v>68.342105000000004</v>
      </c>
      <c r="BB1249">
        <v>69.184211000000005</v>
      </c>
      <c r="BC1249">
        <v>72</v>
      </c>
      <c r="BD1249">
        <v>76.473684000000006</v>
      </c>
      <c r="BE1249">
        <v>80.421053000000001</v>
      </c>
      <c r="BF1249">
        <v>84.368420999999998</v>
      </c>
      <c r="BG1249">
        <v>87.526315999999994</v>
      </c>
      <c r="BH1249">
        <v>90.578946999999999</v>
      </c>
      <c r="BI1249">
        <v>92.973684000000006</v>
      </c>
      <c r="BJ1249">
        <v>94.868420999999998</v>
      </c>
      <c r="BK1249">
        <v>96.289473999999998</v>
      </c>
      <c r="BL1249">
        <v>95.842105000000004</v>
      </c>
      <c r="BM1249">
        <v>93.868420999999998</v>
      </c>
      <c r="BN1249">
        <v>89.736841999999996</v>
      </c>
      <c r="BO1249">
        <v>84.236841999999996</v>
      </c>
      <c r="BP1249">
        <v>80.710526000000002</v>
      </c>
      <c r="BQ1249">
        <v>78.868420999999998</v>
      </c>
      <c r="BR1249">
        <v>77.342105000000004</v>
      </c>
      <c r="BS1249">
        <v>-101.3766</v>
      </c>
      <c r="BT1249">
        <v>37.316630000000004</v>
      </c>
      <c r="BU1249">
        <v>-7.1243910000000001</v>
      </c>
      <c r="BV1249">
        <v>-4.1938740000000001</v>
      </c>
      <c r="BW1249">
        <v>-10.07179</v>
      </c>
      <c r="BX1249">
        <v>-13.167820000000001</v>
      </c>
      <c r="BY1249">
        <v>-24.2456</v>
      </c>
      <c r="BZ1249">
        <v>19.27637</v>
      </c>
      <c r="CA1249">
        <v>27.671399999999998</v>
      </c>
      <c r="CB1249">
        <v>7.1489599999999998</v>
      </c>
      <c r="CC1249">
        <v>-26.2242</v>
      </c>
      <c r="CD1249">
        <v>-21.857980000000001</v>
      </c>
      <c r="CE1249">
        <v>-9.8298749999999995</v>
      </c>
      <c r="CF1249">
        <v>-6.0715649999999997</v>
      </c>
      <c r="CG1249">
        <v>13.43613</v>
      </c>
      <c r="CH1249">
        <v>27.05725</v>
      </c>
      <c r="CI1249">
        <v>49.473379999999999</v>
      </c>
      <c r="CJ1249">
        <v>16.294879999999999</v>
      </c>
      <c r="CK1249">
        <v>67.956689999999995</v>
      </c>
      <c r="CL1249">
        <v>276.9194</v>
      </c>
      <c r="CM1249">
        <v>11.60258</v>
      </c>
      <c r="CN1249">
        <v>-61.52543</v>
      </c>
      <c r="CO1249">
        <v>-73.730879999999999</v>
      </c>
      <c r="CP1249">
        <v>-78.538570000000007</v>
      </c>
      <c r="CQ1249">
        <v>5462.0439999999999</v>
      </c>
      <c r="CR1249">
        <v>3276.6010000000001</v>
      </c>
      <c r="CS1249">
        <v>2901.3629999999998</v>
      </c>
      <c r="CT1249">
        <v>2502.8330000000001</v>
      </c>
      <c r="CU1249">
        <v>2484.509</v>
      </c>
      <c r="CV1249">
        <v>1751.3779999999999</v>
      </c>
      <c r="CW1249">
        <v>539.40679999999998</v>
      </c>
      <c r="CX1249">
        <v>1068.6559999999999</v>
      </c>
      <c r="CY1249">
        <v>1464.28</v>
      </c>
      <c r="CZ1249">
        <v>863.48450000000003</v>
      </c>
      <c r="DA1249">
        <v>2261.7730000000001</v>
      </c>
      <c r="DB1249">
        <v>3862.2820000000002</v>
      </c>
      <c r="DC1249">
        <v>3951.9780000000001</v>
      </c>
      <c r="DD1249">
        <v>5581.6750000000002</v>
      </c>
      <c r="DE1249">
        <v>5108.2299999999996</v>
      </c>
      <c r="DF1249">
        <v>5552.65</v>
      </c>
      <c r="DG1249">
        <v>6921.9809999999998</v>
      </c>
      <c r="DH1249">
        <v>2512.8240000000001</v>
      </c>
      <c r="DI1249">
        <v>4012.3719999999998</v>
      </c>
      <c r="DJ1249">
        <v>5126.1030000000001</v>
      </c>
      <c r="DK1249">
        <v>2247.3829999999998</v>
      </c>
      <c r="DL1249">
        <v>1569.1510000000001</v>
      </c>
      <c r="DM1249">
        <v>3055.5770000000002</v>
      </c>
      <c r="DN1249">
        <v>2354.73</v>
      </c>
      <c r="DO1249">
        <v>20</v>
      </c>
      <c r="DP1249">
        <v>20</v>
      </c>
    </row>
    <row r="1250" spans="1:120" hidden="1" x14ac:dyDescent="0.25">
      <c r="A1250" t="str">
        <f t="shared" si="19"/>
        <v>sublap_id-SLAP_PGKN_Elect DA 1-4 (1PM-9PM)_44405_20-20</v>
      </c>
      <c r="B1250" t="s">
        <v>62</v>
      </c>
      <c r="C1250" t="s">
        <v>279</v>
      </c>
      <c r="D1250" t="s">
        <v>61</v>
      </c>
      <c r="E1250" t="s">
        <v>280</v>
      </c>
      <c r="F1250" t="s">
        <v>61</v>
      </c>
      <c r="G1250" t="s">
        <v>61</v>
      </c>
      <c r="H1250" t="s">
        <v>61</v>
      </c>
      <c r="I1250" t="s">
        <v>61</v>
      </c>
      <c r="J1250" t="s">
        <v>61</v>
      </c>
      <c r="K1250" t="s">
        <v>203</v>
      </c>
      <c r="L1250" s="18">
        <v>44405</v>
      </c>
      <c r="M1250">
        <v>20</v>
      </c>
      <c r="N1250">
        <v>20</v>
      </c>
      <c r="O1250" t="s">
        <v>258</v>
      </c>
      <c r="P1250">
        <v>19</v>
      </c>
      <c r="Q1250">
        <v>19</v>
      </c>
      <c r="R1250">
        <v>0</v>
      </c>
      <c r="S1250">
        <v>1</v>
      </c>
      <c r="T1250">
        <v>0</v>
      </c>
      <c r="U1250">
        <v>1</v>
      </c>
      <c r="V1250">
        <v>1</v>
      </c>
      <c r="W1250">
        <v>238.83099999999999</v>
      </c>
      <c r="X1250">
        <v>334.31700000000001</v>
      </c>
      <c r="Y1250">
        <v>342.70699999999999</v>
      </c>
      <c r="Z1250">
        <v>338.17200000000003</v>
      </c>
      <c r="AA1250">
        <v>307.57799999999997</v>
      </c>
      <c r="AB1250">
        <v>417.41</v>
      </c>
      <c r="AC1250">
        <v>413.54899999999998</v>
      </c>
      <c r="AD1250">
        <v>766.98099999999999</v>
      </c>
      <c r="AE1250">
        <v>822.62699999999995</v>
      </c>
      <c r="AF1250">
        <v>928.72</v>
      </c>
      <c r="AG1250">
        <v>1013.0170000000001</v>
      </c>
      <c r="AH1250">
        <v>1050.201</v>
      </c>
      <c r="AI1250">
        <v>1110.164</v>
      </c>
      <c r="AJ1250">
        <v>1135.693</v>
      </c>
      <c r="AK1250">
        <v>1161.0519999999999</v>
      </c>
      <c r="AL1250">
        <v>1199.867</v>
      </c>
      <c r="AM1250">
        <v>1193.3330000000001</v>
      </c>
      <c r="AN1250">
        <v>1255.394</v>
      </c>
      <c r="AO1250">
        <v>1197.5450000000001</v>
      </c>
      <c r="AP1250">
        <v>718.63300000000004</v>
      </c>
      <c r="AQ1250">
        <v>1027.3330000000001</v>
      </c>
      <c r="AR1250">
        <v>585.44500000000005</v>
      </c>
      <c r="AS1250">
        <v>334.29399999999998</v>
      </c>
      <c r="AT1250">
        <v>272.72899999999998</v>
      </c>
      <c r="AU1250">
        <v>87</v>
      </c>
      <c r="AV1250">
        <v>84.5</v>
      </c>
      <c r="AW1250">
        <v>83</v>
      </c>
      <c r="AX1250">
        <v>82</v>
      </c>
      <c r="AY1250">
        <v>80.5</v>
      </c>
      <c r="AZ1250">
        <v>80</v>
      </c>
      <c r="BA1250">
        <v>78.5</v>
      </c>
      <c r="BB1250">
        <v>78.5</v>
      </c>
      <c r="BC1250">
        <v>81</v>
      </c>
      <c r="BD1250">
        <v>84</v>
      </c>
      <c r="BE1250">
        <v>86.5</v>
      </c>
      <c r="BF1250">
        <v>88.5</v>
      </c>
      <c r="BG1250">
        <v>91.5</v>
      </c>
      <c r="BH1250">
        <v>93.5</v>
      </c>
      <c r="BI1250">
        <v>96.5</v>
      </c>
      <c r="BJ1250">
        <v>98.5</v>
      </c>
      <c r="BK1250">
        <v>100</v>
      </c>
      <c r="BL1250">
        <v>101</v>
      </c>
      <c r="BM1250">
        <v>102</v>
      </c>
      <c r="BN1250">
        <v>100.5</v>
      </c>
      <c r="BO1250">
        <v>98.5</v>
      </c>
      <c r="BP1250">
        <v>96.5</v>
      </c>
      <c r="BQ1250">
        <v>93.5</v>
      </c>
      <c r="BR1250">
        <v>90.5</v>
      </c>
      <c r="BS1250">
        <v>6.1724819999999996</v>
      </c>
      <c r="BT1250">
        <v>-4.2554360000000004</v>
      </c>
      <c r="BU1250">
        <v>0.4060704</v>
      </c>
      <c r="BV1250">
        <v>3.227328</v>
      </c>
      <c r="BW1250">
        <v>3.2108729999999999</v>
      </c>
      <c r="BX1250">
        <v>-23.411670000000001</v>
      </c>
      <c r="BY1250">
        <v>-92.050759999999997</v>
      </c>
      <c r="BZ1250">
        <v>20.489439999999998</v>
      </c>
      <c r="CA1250">
        <v>40.3157</v>
      </c>
      <c r="CB1250">
        <v>25.70121</v>
      </c>
      <c r="CC1250">
        <v>21.921019999999999</v>
      </c>
      <c r="CD1250">
        <v>4.5618660000000002</v>
      </c>
      <c r="CE1250">
        <v>0.1166229</v>
      </c>
      <c r="CF1250">
        <v>3.845469</v>
      </c>
      <c r="CG1250">
        <v>18.352060000000002</v>
      </c>
      <c r="CH1250">
        <v>24.892969999999998</v>
      </c>
      <c r="CI1250">
        <v>14.06184</v>
      </c>
      <c r="CJ1250">
        <v>-15.24053</v>
      </c>
      <c r="CK1250">
        <v>13.89878</v>
      </c>
      <c r="CL1250">
        <v>238.00470000000001</v>
      </c>
      <c r="CM1250">
        <v>-5.6877420000000001</v>
      </c>
      <c r="CN1250">
        <v>-20.37331</v>
      </c>
      <c r="CO1250">
        <v>-6.8465639999999999</v>
      </c>
      <c r="CP1250">
        <v>0.50915029999999994</v>
      </c>
      <c r="CQ1250">
        <v>232.8314</v>
      </c>
      <c r="CR1250">
        <v>284.11770000000001</v>
      </c>
      <c r="CS1250">
        <v>235.78909999999999</v>
      </c>
      <c r="CT1250">
        <v>208.7441</v>
      </c>
      <c r="CU1250">
        <v>147.52539999999999</v>
      </c>
      <c r="CV1250">
        <v>245.7808</v>
      </c>
      <c r="CW1250">
        <v>1057.645</v>
      </c>
      <c r="CX1250">
        <v>406.33629999999999</v>
      </c>
      <c r="CY1250">
        <v>299.22739999999999</v>
      </c>
      <c r="CZ1250">
        <v>239.31010000000001</v>
      </c>
      <c r="DA1250">
        <v>272.83199999999999</v>
      </c>
      <c r="DB1250">
        <v>233.2457</v>
      </c>
      <c r="DC1250">
        <v>213.96100000000001</v>
      </c>
      <c r="DD1250">
        <v>273.91770000000002</v>
      </c>
      <c r="DE1250">
        <v>268.95780000000002</v>
      </c>
      <c r="DF1250">
        <v>190.47630000000001</v>
      </c>
      <c r="DG1250">
        <v>198.90270000000001</v>
      </c>
      <c r="DH1250">
        <v>293.72140000000002</v>
      </c>
      <c r="DI1250">
        <v>279.78129999999999</v>
      </c>
      <c r="DJ1250">
        <v>1177.6769999999999</v>
      </c>
      <c r="DK1250">
        <v>3993.12</v>
      </c>
      <c r="DL1250">
        <v>2560.328</v>
      </c>
      <c r="DM1250">
        <v>145.10390000000001</v>
      </c>
      <c r="DN1250">
        <v>45.146140000000003</v>
      </c>
      <c r="DO1250">
        <v>20</v>
      </c>
      <c r="DP1250">
        <v>20</v>
      </c>
    </row>
    <row r="1251" spans="1:120" hidden="1" x14ac:dyDescent="0.25">
      <c r="A1251" t="str">
        <f t="shared" si="19"/>
        <v>Industry_Type-8. Other_Elect DA 1-4 (1PM-9PM)_44405_20-20</v>
      </c>
      <c r="B1251" t="s">
        <v>62</v>
      </c>
      <c r="C1251" t="s">
        <v>267</v>
      </c>
      <c r="D1251" t="s">
        <v>61</v>
      </c>
      <c r="E1251" t="s">
        <v>61</v>
      </c>
      <c r="F1251" t="s">
        <v>61</v>
      </c>
      <c r="G1251" t="s">
        <v>268</v>
      </c>
      <c r="H1251" t="s">
        <v>61</v>
      </c>
      <c r="I1251" t="s">
        <v>61</v>
      </c>
      <c r="J1251" t="s">
        <v>61</v>
      </c>
      <c r="K1251" t="s">
        <v>203</v>
      </c>
      <c r="L1251" s="18">
        <v>44405</v>
      </c>
      <c r="M1251">
        <v>20</v>
      </c>
      <c r="N1251">
        <v>20</v>
      </c>
      <c r="O1251" t="s">
        <v>258</v>
      </c>
      <c r="P1251">
        <v>6</v>
      </c>
      <c r="Q1251">
        <v>6</v>
      </c>
      <c r="R1251">
        <v>0</v>
      </c>
      <c r="S1251">
        <v>0</v>
      </c>
      <c r="T1251">
        <v>1</v>
      </c>
      <c r="U1251">
        <v>1</v>
      </c>
      <c r="V1251">
        <v>1</v>
      </c>
      <c r="W1251">
        <v>40.643000000000001</v>
      </c>
      <c r="X1251">
        <v>41.997</v>
      </c>
      <c r="Y1251">
        <v>41.741</v>
      </c>
      <c r="Z1251">
        <v>41.470999999999997</v>
      </c>
      <c r="AA1251">
        <v>38.618000000000002</v>
      </c>
      <c r="AB1251">
        <v>45.158000000000001</v>
      </c>
      <c r="AC1251">
        <v>51.136000000000003</v>
      </c>
      <c r="AD1251">
        <v>53.295000000000002</v>
      </c>
      <c r="AE1251">
        <v>58.328000000000003</v>
      </c>
      <c r="AF1251">
        <v>62.645000000000003</v>
      </c>
      <c r="AG1251">
        <v>64.381</v>
      </c>
      <c r="AH1251">
        <v>67.102999999999994</v>
      </c>
      <c r="AI1251">
        <v>68.552000000000007</v>
      </c>
      <c r="AJ1251">
        <v>71.36</v>
      </c>
      <c r="AK1251">
        <v>73.424999999999997</v>
      </c>
      <c r="AL1251">
        <v>72.754999999999995</v>
      </c>
      <c r="AM1251">
        <v>70.751999999999995</v>
      </c>
      <c r="AN1251">
        <v>77.027000000000001</v>
      </c>
      <c r="AO1251">
        <v>75.641999999999996</v>
      </c>
      <c r="AP1251">
        <v>61.398000000000003</v>
      </c>
      <c r="AQ1251">
        <v>67.042000000000002</v>
      </c>
      <c r="AR1251">
        <v>56.031999999999996</v>
      </c>
      <c r="AS1251">
        <v>44.921999999999997</v>
      </c>
      <c r="AT1251">
        <v>41.834000000000003</v>
      </c>
      <c r="AU1251">
        <v>74.25</v>
      </c>
      <c r="AV1251">
        <v>70.583332999999996</v>
      </c>
      <c r="AW1251">
        <v>69.166667000000004</v>
      </c>
      <c r="AX1251">
        <v>68.583332999999996</v>
      </c>
      <c r="AY1251">
        <v>67.75</v>
      </c>
      <c r="AZ1251">
        <v>66.166667000000004</v>
      </c>
      <c r="BA1251">
        <v>65.833332999999996</v>
      </c>
      <c r="BB1251">
        <v>66.583332999999996</v>
      </c>
      <c r="BC1251">
        <v>71.916667000000004</v>
      </c>
      <c r="BD1251">
        <v>77.666667000000004</v>
      </c>
      <c r="BE1251">
        <v>82.25</v>
      </c>
      <c r="BF1251">
        <v>86.25</v>
      </c>
      <c r="BG1251">
        <v>88.916667000000004</v>
      </c>
      <c r="BH1251">
        <v>91.75</v>
      </c>
      <c r="BI1251">
        <v>95</v>
      </c>
      <c r="BJ1251">
        <v>96.916667000000004</v>
      </c>
      <c r="BK1251">
        <v>97.666667000000004</v>
      </c>
      <c r="BL1251">
        <v>96.916667000000004</v>
      </c>
      <c r="BM1251">
        <v>95.333332999999996</v>
      </c>
      <c r="BN1251">
        <v>92.583332999999996</v>
      </c>
      <c r="BO1251">
        <v>87.333332999999996</v>
      </c>
      <c r="BP1251">
        <v>82.25</v>
      </c>
      <c r="BQ1251">
        <v>79.583332999999996</v>
      </c>
      <c r="BR1251">
        <v>77.666667000000004</v>
      </c>
      <c r="BS1251">
        <v>-1.37036E-2</v>
      </c>
      <c r="BT1251">
        <v>0.55138900000000002</v>
      </c>
      <c r="BU1251">
        <v>0.25391970000000003</v>
      </c>
      <c r="BV1251">
        <v>-3.9210700000000001E-2</v>
      </c>
      <c r="BW1251">
        <v>0.61963060000000003</v>
      </c>
      <c r="BX1251">
        <v>-0.18082029999999999</v>
      </c>
      <c r="BY1251">
        <v>-0.73571169999999997</v>
      </c>
      <c r="BZ1251">
        <v>0.86049810000000004</v>
      </c>
      <c r="CA1251">
        <v>-0.70985109999999996</v>
      </c>
      <c r="CB1251">
        <v>-0.65173360000000002</v>
      </c>
      <c r="CC1251">
        <v>-0.70338959999999995</v>
      </c>
      <c r="CD1251">
        <v>0.52734740000000002</v>
      </c>
      <c r="CE1251">
        <v>-0.1843352</v>
      </c>
      <c r="CF1251">
        <v>0.1249788</v>
      </c>
      <c r="CG1251">
        <v>0.74660340000000003</v>
      </c>
      <c r="CH1251">
        <v>7.5981699999999999E-2</v>
      </c>
      <c r="CI1251">
        <v>0.1302007</v>
      </c>
      <c r="CJ1251">
        <v>-0.64970550000000005</v>
      </c>
      <c r="CK1251">
        <v>-1.5774429999999999</v>
      </c>
      <c r="CL1251">
        <v>5.3906070000000001</v>
      </c>
      <c r="CM1251">
        <v>-0.77371679999999998</v>
      </c>
      <c r="CN1251">
        <v>-0.44177889999999997</v>
      </c>
      <c r="CO1251">
        <v>-0.30968679999999998</v>
      </c>
      <c r="CP1251">
        <v>0.420518</v>
      </c>
      <c r="CQ1251">
        <v>1.0446629999999999</v>
      </c>
      <c r="CR1251">
        <v>0.35715010000000003</v>
      </c>
      <c r="CS1251">
        <v>0.29877609999999999</v>
      </c>
      <c r="CT1251">
        <v>0.23126140000000001</v>
      </c>
      <c r="CU1251">
        <v>0.49564619999999998</v>
      </c>
      <c r="CV1251">
        <v>0.52369060000000001</v>
      </c>
      <c r="CW1251">
        <v>0.98461290000000001</v>
      </c>
      <c r="CX1251">
        <v>0.80540659999999997</v>
      </c>
      <c r="CY1251">
        <v>0.52119680000000002</v>
      </c>
      <c r="CZ1251">
        <v>0.69275759999999997</v>
      </c>
      <c r="DA1251">
        <v>0.72014639999999996</v>
      </c>
      <c r="DB1251">
        <v>0.90314280000000002</v>
      </c>
      <c r="DC1251">
        <v>0.98157159999999999</v>
      </c>
      <c r="DD1251">
        <v>1.450502</v>
      </c>
      <c r="DE1251">
        <v>1.578992</v>
      </c>
      <c r="DF1251">
        <v>1.2448920000000001</v>
      </c>
      <c r="DG1251">
        <v>1.196949</v>
      </c>
      <c r="DH1251">
        <v>0.87732600000000005</v>
      </c>
      <c r="DI1251">
        <v>1.261314</v>
      </c>
      <c r="DJ1251">
        <v>0.65303840000000002</v>
      </c>
      <c r="DK1251">
        <v>0.75373460000000003</v>
      </c>
      <c r="DL1251">
        <v>0.52536729999999998</v>
      </c>
      <c r="DM1251">
        <v>0.30286390000000002</v>
      </c>
      <c r="DN1251">
        <v>0.82074879999999995</v>
      </c>
      <c r="DO1251">
        <v>20</v>
      </c>
      <c r="DP1251">
        <v>20</v>
      </c>
    </row>
    <row r="1252" spans="1:120" hidden="1" x14ac:dyDescent="0.25">
      <c r="A1252" t="str">
        <f t="shared" si="19"/>
        <v>LCA-Greater Bay Area_Elect DA 1-4 (1PM-9PM)_44405_20-20</v>
      </c>
      <c r="B1252" t="s">
        <v>62</v>
      </c>
      <c r="C1252" t="s">
        <v>209</v>
      </c>
      <c r="D1252" t="s">
        <v>36</v>
      </c>
      <c r="E1252" t="s">
        <v>61</v>
      </c>
      <c r="F1252" t="s">
        <v>61</v>
      </c>
      <c r="G1252" t="s">
        <v>61</v>
      </c>
      <c r="H1252" t="s">
        <v>61</v>
      </c>
      <c r="I1252" t="s">
        <v>61</v>
      </c>
      <c r="J1252" t="s">
        <v>61</v>
      </c>
      <c r="K1252" t="s">
        <v>203</v>
      </c>
      <c r="L1252" s="18">
        <v>44405</v>
      </c>
      <c r="M1252">
        <v>20</v>
      </c>
      <c r="N1252">
        <v>20</v>
      </c>
      <c r="O1252" t="s">
        <v>258</v>
      </c>
      <c r="P1252">
        <v>178</v>
      </c>
      <c r="Q1252">
        <v>176</v>
      </c>
      <c r="R1252">
        <v>0</v>
      </c>
      <c r="S1252">
        <v>1</v>
      </c>
      <c r="T1252">
        <v>0</v>
      </c>
      <c r="U1252">
        <v>1</v>
      </c>
      <c r="V1252">
        <v>1</v>
      </c>
      <c r="W1252">
        <v>6931.1390000000001</v>
      </c>
      <c r="X1252">
        <v>7149.1059999999998</v>
      </c>
      <c r="Y1252">
        <v>7182.3035</v>
      </c>
      <c r="Z1252">
        <v>7066.9296999999997</v>
      </c>
      <c r="AA1252">
        <v>7386.7142999999996</v>
      </c>
      <c r="AB1252">
        <v>8057.1943000000001</v>
      </c>
      <c r="AC1252">
        <v>8696.5687999999991</v>
      </c>
      <c r="AD1252">
        <v>10157.646000000001</v>
      </c>
      <c r="AE1252">
        <v>11775.777</v>
      </c>
      <c r="AF1252">
        <v>13434.796</v>
      </c>
      <c r="AG1252">
        <v>14572.870999999999</v>
      </c>
      <c r="AH1252">
        <v>16528.394</v>
      </c>
      <c r="AI1252">
        <v>17000.120999999999</v>
      </c>
      <c r="AJ1252">
        <v>17502.655999999999</v>
      </c>
      <c r="AK1252">
        <v>18032.095000000001</v>
      </c>
      <c r="AL1252">
        <v>18223.405999999999</v>
      </c>
      <c r="AM1252">
        <v>18590.618999999999</v>
      </c>
      <c r="AN1252">
        <v>18761.661</v>
      </c>
      <c r="AO1252">
        <v>18557.008999999998</v>
      </c>
      <c r="AP1252">
        <v>15291.43</v>
      </c>
      <c r="AQ1252">
        <v>13786.352999999999</v>
      </c>
      <c r="AR1252">
        <v>10453.434999999999</v>
      </c>
      <c r="AS1252">
        <v>8738.7209000000003</v>
      </c>
      <c r="AT1252">
        <v>7660.4070000000002</v>
      </c>
      <c r="AU1252">
        <v>64.426136</v>
      </c>
      <c r="AV1252">
        <v>63.633522999999997</v>
      </c>
      <c r="AW1252">
        <v>62.457386</v>
      </c>
      <c r="AX1252">
        <v>61.360795000000003</v>
      </c>
      <c r="AY1252">
        <v>60.664772999999997</v>
      </c>
      <c r="AZ1252">
        <v>60.119318</v>
      </c>
      <c r="BA1252">
        <v>59.755682</v>
      </c>
      <c r="BB1252">
        <v>60.769886</v>
      </c>
      <c r="BC1252">
        <v>62.65625</v>
      </c>
      <c r="BD1252">
        <v>65.684658999999996</v>
      </c>
      <c r="BE1252">
        <v>69.59375</v>
      </c>
      <c r="BF1252">
        <v>73.440341000000004</v>
      </c>
      <c r="BG1252">
        <v>77.25</v>
      </c>
      <c r="BH1252">
        <v>79.497158999999996</v>
      </c>
      <c r="BI1252">
        <v>80.71875</v>
      </c>
      <c r="BJ1252">
        <v>81.764205000000004</v>
      </c>
      <c r="BK1252">
        <v>82.207386</v>
      </c>
      <c r="BL1252">
        <v>80.392044999999996</v>
      </c>
      <c r="BM1252">
        <v>77.335227000000003</v>
      </c>
      <c r="BN1252">
        <v>74.025568000000007</v>
      </c>
      <c r="BO1252">
        <v>71.224431999999993</v>
      </c>
      <c r="BP1252">
        <v>68.426136</v>
      </c>
      <c r="BQ1252">
        <v>66.491477000000003</v>
      </c>
      <c r="BR1252">
        <v>65.139205000000004</v>
      </c>
      <c r="BS1252">
        <v>52.500810000000001</v>
      </c>
      <c r="BT1252">
        <v>35.126510000000003</v>
      </c>
      <c r="BU1252">
        <v>-4.6130019999999998</v>
      </c>
      <c r="BV1252">
        <v>22.68826</v>
      </c>
      <c r="BW1252">
        <v>100.72450000000001</v>
      </c>
      <c r="BX1252">
        <v>141.0992</v>
      </c>
      <c r="BY1252">
        <v>114.6785</v>
      </c>
      <c r="BZ1252">
        <v>-43.993479999999998</v>
      </c>
      <c r="CA1252">
        <v>-159.45849999999999</v>
      </c>
      <c r="CB1252">
        <v>-171.9314</v>
      </c>
      <c r="CC1252">
        <v>-95.946520000000007</v>
      </c>
      <c r="CD1252">
        <v>-366.54140000000001</v>
      </c>
      <c r="CE1252">
        <v>-280.10090000000002</v>
      </c>
      <c r="CF1252">
        <v>-387.78129999999999</v>
      </c>
      <c r="CG1252">
        <v>-494.5763</v>
      </c>
      <c r="CH1252">
        <v>-436.41410000000002</v>
      </c>
      <c r="CI1252">
        <v>-507.01319999999998</v>
      </c>
      <c r="CJ1252">
        <v>-485.98180000000002</v>
      </c>
      <c r="CK1252">
        <v>-231.26910000000001</v>
      </c>
      <c r="CL1252">
        <v>943.5317</v>
      </c>
      <c r="CM1252">
        <v>-118.3082</v>
      </c>
      <c r="CN1252">
        <v>-99.265270000000001</v>
      </c>
      <c r="CO1252">
        <v>-103.2154</v>
      </c>
      <c r="CP1252">
        <v>-80.929910000000007</v>
      </c>
      <c r="CQ1252">
        <v>7156.59</v>
      </c>
      <c r="CR1252">
        <v>3640.0430000000001</v>
      </c>
      <c r="CS1252">
        <v>3336.1930000000002</v>
      </c>
      <c r="CT1252">
        <v>2680.944</v>
      </c>
      <c r="CU1252">
        <v>3519.4609999999998</v>
      </c>
      <c r="CV1252">
        <v>4784.7359999999999</v>
      </c>
      <c r="CW1252">
        <v>2938.875</v>
      </c>
      <c r="CX1252">
        <v>2179.0129999999999</v>
      </c>
      <c r="CY1252">
        <v>5852.4009999999998</v>
      </c>
      <c r="CZ1252">
        <v>8071.7929999999997</v>
      </c>
      <c r="DA1252">
        <v>15361.82</v>
      </c>
      <c r="DB1252">
        <v>18324.650000000001</v>
      </c>
      <c r="DC1252">
        <v>20076.080000000002</v>
      </c>
      <c r="DD1252">
        <v>23041.119999999999</v>
      </c>
      <c r="DE1252">
        <v>31259.38</v>
      </c>
      <c r="DF1252">
        <v>35993.96</v>
      </c>
      <c r="DG1252">
        <v>36630.97</v>
      </c>
      <c r="DH1252">
        <v>30465.040000000001</v>
      </c>
      <c r="DI1252">
        <v>30190.39</v>
      </c>
      <c r="DJ1252">
        <v>31522.29</v>
      </c>
      <c r="DK1252">
        <v>29200.58</v>
      </c>
      <c r="DL1252">
        <v>23319.71</v>
      </c>
      <c r="DM1252">
        <v>15574.99</v>
      </c>
      <c r="DN1252">
        <v>13464.62</v>
      </c>
      <c r="DO1252">
        <v>20</v>
      </c>
      <c r="DP1252">
        <v>20</v>
      </c>
    </row>
    <row r="1253" spans="1:120" x14ac:dyDescent="0.25">
      <c r="A1253" t="str">
        <f t="shared" si="19"/>
        <v>AutoDR-No_Elect DA 1-4 (1PM-9PM)_44405_20-20</v>
      </c>
      <c r="B1253" t="s">
        <v>62</v>
      </c>
      <c r="C1253" t="s">
        <v>321</v>
      </c>
      <c r="D1253" t="s">
        <v>61</v>
      </c>
      <c r="E1253" t="s">
        <v>61</v>
      </c>
      <c r="F1253" t="s">
        <v>61</v>
      </c>
      <c r="G1253" t="s">
        <v>61</v>
      </c>
      <c r="H1253" t="s">
        <v>97</v>
      </c>
      <c r="I1253" t="s">
        <v>61</v>
      </c>
      <c r="J1253" t="s">
        <v>61</v>
      </c>
      <c r="K1253" t="s">
        <v>203</v>
      </c>
      <c r="L1253" s="18">
        <v>44405</v>
      </c>
      <c r="M1253">
        <v>20</v>
      </c>
      <c r="N1253">
        <v>20</v>
      </c>
      <c r="O1253" t="s">
        <v>258</v>
      </c>
      <c r="P1253">
        <v>439</v>
      </c>
      <c r="Q1253">
        <v>428</v>
      </c>
      <c r="R1253">
        <v>0</v>
      </c>
      <c r="S1253">
        <v>0</v>
      </c>
      <c r="T1253">
        <v>0</v>
      </c>
      <c r="U1253">
        <v>1</v>
      </c>
      <c r="V1253">
        <v>1</v>
      </c>
      <c r="W1253">
        <v>16177.743</v>
      </c>
      <c r="X1253">
        <v>16393.948</v>
      </c>
      <c r="Y1253">
        <v>16071.754999999999</v>
      </c>
      <c r="Z1253">
        <v>15869.708000000001</v>
      </c>
      <c r="AA1253">
        <v>16373.75</v>
      </c>
      <c r="AB1253">
        <v>17745.080000000002</v>
      </c>
      <c r="AC1253">
        <v>19225.931</v>
      </c>
      <c r="AD1253">
        <v>22438.829000000002</v>
      </c>
      <c r="AE1253">
        <v>26151.525000000001</v>
      </c>
      <c r="AF1253">
        <v>28311.626</v>
      </c>
      <c r="AG1253">
        <v>30086.25</v>
      </c>
      <c r="AH1253">
        <v>32907.317000000003</v>
      </c>
      <c r="AI1253">
        <v>33772.375999999997</v>
      </c>
      <c r="AJ1253">
        <v>34754.233999999997</v>
      </c>
      <c r="AK1253">
        <v>35617.949000000001</v>
      </c>
      <c r="AL1253">
        <v>35984.347999999998</v>
      </c>
      <c r="AM1253">
        <v>36435.406000000003</v>
      </c>
      <c r="AN1253">
        <v>37147.135000000002</v>
      </c>
      <c r="AO1253">
        <v>34371.345999999998</v>
      </c>
      <c r="AP1253">
        <v>25124.815999999999</v>
      </c>
      <c r="AQ1253">
        <v>26277.65</v>
      </c>
      <c r="AR1253">
        <v>21724.383999999998</v>
      </c>
      <c r="AS1253">
        <v>18422.968000000001</v>
      </c>
      <c r="AT1253">
        <v>16655.350999999999</v>
      </c>
      <c r="AU1253">
        <v>72.247664</v>
      </c>
      <c r="AV1253">
        <v>70.064251999999996</v>
      </c>
      <c r="AW1253">
        <v>68.908878999999999</v>
      </c>
      <c r="AX1253">
        <v>67.804907</v>
      </c>
      <c r="AY1253">
        <v>66.768692000000001</v>
      </c>
      <c r="AZ1253">
        <v>65.957943999999998</v>
      </c>
      <c r="BA1253">
        <v>65.342290000000006</v>
      </c>
      <c r="BB1253">
        <v>65.956776000000005</v>
      </c>
      <c r="BC1253">
        <v>68.598130999999995</v>
      </c>
      <c r="BD1253">
        <v>72.209112000000005</v>
      </c>
      <c r="BE1253">
        <v>75.988318000000007</v>
      </c>
      <c r="BF1253">
        <v>80.072429999999997</v>
      </c>
      <c r="BG1253">
        <v>83.925234000000003</v>
      </c>
      <c r="BH1253">
        <v>86.574765999999997</v>
      </c>
      <c r="BI1253">
        <v>88.814251999999996</v>
      </c>
      <c r="BJ1253">
        <v>90.474299000000002</v>
      </c>
      <c r="BK1253">
        <v>91.427570000000003</v>
      </c>
      <c r="BL1253">
        <v>90.927570000000003</v>
      </c>
      <c r="BM1253">
        <v>89.038550999999998</v>
      </c>
      <c r="BN1253">
        <v>85.984813000000003</v>
      </c>
      <c r="BO1253">
        <v>82.089952999999994</v>
      </c>
      <c r="BP1253">
        <v>78.573598000000004</v>
      </c>
      <c r="BQ1253">
        <v>76.521028000000001</v>
      </c>
      <c r="BR1253">
        <v>74.827102999999994</v>
      </c>
      <c r="BS1253">
        <v>-256.83760000000001</v>
      </c>
      <c r="BT1253">
        <v>90.022390000000001</v>
      </c>
      <c r="BU1253">
        <v>32.02122</v>
      </c>
      <c r="BV1253">
        <v>42.873269999999998</v>
      </c>
      <c r="BW1253">
        <v>135.77629999999999</v>
      </c>
      <c r="BX1253">
        <v>181.10249999999999</v>
      </c>
      <c r="BY1253">
        <v>23.77786</v>
      </c>
      <c r="BZ1253">
        <v>3.568956</v>
      </c>
      <c r="CA1253">
        <v>-195.39699999999999</v>
      </c>
      <c r="CB1253">
        <v>-240.3817</v>
      </c>
      <c r="CC1253">
        <v>-67.255260000000007</v>
      </c>
      <c r="CD1253">
        <v>-404.08460000000002</v>
      </c>
      <c r="CE1253">
        <v>-355.25439999999998</v>
      </c>
      <c r="CF1253">
        <v>-440.23419999999999</v>
      </c>
      <c r="CG1253">
        <v>-566.57280000000003</v>
      </c>
      <c r="CH1253">
        <v>-483.19040000000001</v>
      </c>
      <c r="CI1253">
        <v>-606.37570000000005</v>
      </c>
      <c r="CJ1253">
        <v>-578.48099999999999</v>
      </c>
      <c r="CK1253">
        <v>2290.7350000000001</v>
      </c>
      <c r="CL1253">
        <v>8186.152</v>
      </c>
      <c r="CM1253">
        <v>2580.7750000000001</v>
      </c>
      <c r="CN1253">
        <v>287.65179999999998</v>
      </c>
      <c r="CO1253">
        <v>-288.72190000000001</v>
      </c>
      <c r="CP1253">
        <v>-196.75829999999999</v>
      </c>
      <c r="CQ1253">
        <v>39627.5</v>
      </c>
      <c r="CR1253">
        <v>15063.97</v>
      </c>
      <c r="CS1253">
        <v>16511.349999999999</v>
      </c>
      <c r="CT1253">
        <v>16429.22</v>
      </c>
      <c r="CU1253">
        <v>11687.56</v>
      </c>
      <c r="CV1253">
        <v>12689.3</v>
      </c>
      <c r="CW1253">
        <v>8336.6440000000002</v>
      </c>
      <c r="CX1253">
        <v>7538.0839999999998</v>
      </c>
      <c r="CY1253">
        <v>14610.05</v>
      </c>
      <c r="CZ1253">
        <v>15785.94</v>
      </c>
      <c r="DA1253">
        <v>31199.14</v>
      </c>
      <c r="DB1253">
        <v>31832.65</v>
      </c>
      <c r="DC1253">
        <v>33885.1</v>
      </c>
      <c r="DD1253">
        <v>38391.94</v>
      </c>
      <c r="DE1253">
        <v>47645.5</v>
      </c>
      <c r="DF1253">
        <v>53616.08</v>
      </c>
      <c r="DG1253">
        <v>57063.22</v>
      </c>
      <c r="DH1253">
        <v>56604.54</v>
      </c>
      <c r="DI1253">
        <v>63218.34</v>
      </c>
      <c r="DJ1253">
        <v>63870.13</v>
      </c>
      <c r="DK1253">
        <v>72885.88</v>
      </c>
      <c r="DL1253">
        <v>54064.46</v>
      </c>
      <c r="DM1253">
        <v>34683.160000000003</v>
      </c>
      <c r="DN1253">
        <v>31178.97</v>
      </c>
      <c r="DO1253">
        <v>20</v>
      </c>
      <c r="DP1253">
        <v>20</v>
      </c>
    </row>
    <row r="1254" spans="1:120" hidden="1" x14ac:dyDescent="0.25">
      <c r="A1254" t="str">
        <f t="shared" si="19"/>
        <v>Industry_Type-4. Retail stores_Elect DA 1-4 (1PM-9PM)_44405_20-20</v>
      </c>
      <c r="B1254" t="s">
        <v>62</v>
      </c>
      <c r="C1254" t="s">
        <v>204</v>
      </c>
      <c r="D1254" t="s">
        <v>61</v>
      </c>
      <c r="E1254" t="s">
        <v>61</v>
      </c>
      <c r="F1254" t="s">
        <v>61</v>
      </c>
      <c r="G1254" t="s">
        <v>33</v>
      </c>
      <c r="H1254" t="s">
        <v>61</v>
      </c>
      <c r="I1254" t="s">
        <v>61</v>
      </c>
      <c r="J1254" t="s">
        <v>61</v>
      </c>
      <c r="K1254" t="s">
        <v>203</v>
      </c>
      <c r="L1254" s="18">
        <v>44405</v>
      </c>
      <c r="M1254">
        <v>20</v>
      </c>
      <c r="N1254">
        <v>20</v>
      </c>
      <c r="O1254" t="s">
        <v>258</v>
      </c>
      <c r="P1254">
        <v>426</v>
      </c>
      <c r="Q1254">
        <v>415</v>
      </c>
      <c r="R1254">
        <v>0</v>
      </c>
      <c r="S1254">
        <v>0</v>
      </c>
      <c r="T1254">
        <v>0</v>
      </c>
      <c r="U1254">
        <v>1</v>
      </c>
      <c r="V1254">
        <v>1</v>
      </c>
      <c r="W1254">
        <v>7411.7968000000001</v>
      </c>
      <c r="X1254">
        <v>7634.3903</v>
      </c>
      <c r="Y1254">
        <v>7701.4679999999998</v>
      </c>
      <c r="Z1254">
        <v>7641.9585999999999</v>
      </c>
      <c r="AA1254">
        <v>8175.0493999999999</v>
      </c>
      <c r="AB1254">
        <v>9126.6767999999993</v>
      </c>
      <c r="AC1254">
        <v>10226.469999999999</v>
      </c>
      <c r="AD1254">
        <v>13180.700999999999</v>
      </c>
      <c r="AE1254">
        <v>16431.956999999999</v>
      </c>
      <c r="AF1254">
        <v>18150.745999999999</v>
      </c>
      <c r="AG1254">
        <v>19377.210999999999</v>
      </c>
      <c r="AH1254">
        <v>21992.694</v>
      </c>
      <c r="AI1254">
        <v>22786.666000000001</v>
      </c>
      <c r="AJ1254">
        <v>23713.357</v>
      </c>
      <c r="AK1254">
        <v>24629.898000000001</v>
      </c>
      <c r="AL1254">
        <v>25218.859</v>
      </c>
      <c r="AM1254">
        <v>25652.795999999998</v>
      </c>
      <c r="AN1254">
        <v>26248.67</v>
      </c>
      <c r="AO1254">
        <v>26233.507000000001</v>
      </c>
      <c r="AP1254">
        <v>20442.552</v>
      </c>
      <c r="AQ1254">
        <v>19325.914000000001</v>
      </c>
      <c r="AR1254">
        <v>13318.71</v>
      </c>
      <c r="AS1254">
        <v>9759.2585999999992</v>
      </c>
      <c r="AT1254">
        <v>8296.7847000000002</v>
      </c>
      <c r="AU1254">
        <v>71.848192999999995</v>
      </c>
      <c r="AV1254">
        <v>69.733734999999996</v>
      </c>
      <c r="AW1254">
        <v>68.571083999999999</v>
      </c>
      <c r="AX1254">
        <v>67.479517999999999</v>
      </c>
      <c r="AY1254">
        <v>66.459035999999998</v>
      </c>
      <c r="AZ1254">
        <v>65.660240999999999</v>
      </c>
      <c r="BA1254">
        <v>65.043373000000003</v>
      </c>
      <c r="BB1254">
        <v>65.725301000000002</v>
      </c>
      <c r="BC1254">
        <v>68.356627000000003</v>
      </c>
      <c r="BD1254">
        <v>71.995181000000002</v>
      </c>
      <c r="BE1254">
        <v>75.842168999999998</v>
      </c>
      <c r="BF1254">
        <v>79.977108000000001</v>
      </c>
      <c r="BG1254">
        <v>83.840964</v>
      </c>
      <c r="BH1254">
        <v>86.546987999999999</v>
      </c>
      <c r="BI1254">
        <v>88.795180999999999</v>
      </c>
      <c r="BJ1254">
        <v>90.456626999999997</v>
      </c>
      <c r="BK1254">
        <v>91.407229000000001</v>
      </c>
      <c r="BL1254">
        <v>90.772289000000001</v>
      </c>
      <c r="BM1254">
        <v>88.750602000000001</v>
      </c>
      <c r="BN1254">
        <v>85.598794999999996</v>
      </c>
      <c r="BO1254">
        <v>81.651807000000005</v>
      </c>
      <c r="BP1254">
        <v>78.115662999999998</v>
      </c>
      <c r="BQ1254">
        <v>76.032529999999994</v>
      </c>
      <c r="BR1254">
        <v>74.333735000000004</v>
      </c>
      <c r="BS1254">
        <v>-47.540239999999997</v>
      </c>
      <c r="BT1254">
        <v>-31.366910000000001</v>
      </c>
      <c r="BU1254">
        <v>-20.773009999999999</v>
      </c>
      <c r="BV1254">
        <v>-11.41793</v>
      </c>
      <c r="BW1254">
        <v>26.094950000000001</v>
      </c>
      <c r="BX1254">
        <v>94.478700000000003</v>
      </c>
      <c r="BY1254">
        <v>54.963520000000003</v>
      </c>
      <c r="BZ1254">
        <v>-34.638590000000001</v>
      </c>
      <c r="CA1254">
        <v>-109.4174</v>
      </c>
      <c r="CB1254">
        <v>-113.7384</v>
      </c>
      <c r="CC1254">
        <v>100.842</v>
      </c>
      <c r="CD1254">
        <v>-217.58920000000001</v>
      </c>
      <c r="CE1254">
        <v>-209.05600000000001</v>
      </c>
      <c r="CF1254">
        <v>-294.82690000000002</v>
      </c>
      <c r="CG1254">
        <v>-391.71699999999998</v>
      </c>
      <c r="CH1254">
        <v>-397.44600000000003</v>
      </c>
      <c r="CI1254">
        <v>-567.18709999999999</v>
      </c>
      <c r="CJ1254">
        <v>-670.87429999999995</v>
      </c>
      <c r="CK1254">
        <v>-272.2704</v>
      </c>
      <c r="CL1254">
        <v>2503.047</v>
      </c>
      <c r="CM1254">
        <v>-126.7414</v>
      </c>
      <c r="CN1254">
        <v>-241.91050000000001</v>
      </c>
      <c r="CO1254">
        <v>-340.64670000000001</v>
      </c>
      <c r="CP1254">
        <v>-214.77979999999999</v>
      </c>
      <c r="CQ1254">
        <v>3479.4169999999999</v>
      </c>
      <c r="CR1254">
        <v>2625.1179999999999</v>
      </c>
      <c r="CS1254">
        <v>2992.076</v>
      </c>
      <c r="CT1254">
        <v>2380.2750000000001</v>
      </c>
      <c r="CU1254">
        <v>3609.866</v>
      </c>
      <c r="CV1254">
        <v>5529.8450000000003</v>
      </c>
      <c r="CW1254">
        <v>5411.1310000000003</v>
      </c>
      <c r="CX1254">
        <v>4045.49</v>
      </c>
      <c r="CY1254">
        <v>7364.3819999999996</v>
      </c>
      <c r="CZ1254">
        <v>6908.0879999999997</v>
      </c>
      <c r="DA1254">
        <v>12140.73</v>
      </c>
      <c r="DB1254">
        <v>9772.4879999999994</v>
      </c>
      <c r="DC1254">
        <v>10640.08</v>
      </c>
      <c r="DD1254">
        <v>11324.01</v>
      </c>
      <c r="DE1254">
        <v>12626.64</v>
      </c>
      <c r="DF1254">
        <v>13910.12</v>
      </c>
      <c r="DG1254">
        <v>13570.96</v>
      </c>
      <c r="DH1254">
        <v>15361.11</v>
      </c>
      <c r="DI1254">
        <v>17024.28</v>
      </c>
      <c r="DJ1254">
        <v>18646.349999999999</v>
      </c>
      <c r="DK1254">
        <v>23768.86</v>
      </c>
      <c r="DL1254">
        <v>19190.68</v>
      </c>
      <c r="DM1254">
        <v>7503.6220000000003</v>
      </c>
      <c r="DN1254">
        <v>3304.605</v>
      </c>
      <c r="DO1254">
        <v>20</v>
      </c>
      <c r="DP1254">
        <v>20</v>
      </c>
    </row>
    <row r="1255" spans="1:120" hidden="1" x14ac:dyDescent="0.25">
      <c r="A1255" t="str">
        <f t="shared" si="19"/>
        <v>sublap_id-SLAP_PGEB_Elect DA 1-4 (1PM-9PM)_44405_20-20</v>
      </c>
      <c r="B1255" t="s">
        <v>62</v>
      </c>
      <c r="C1255" t="s">
        <v>287</v>
      </c>
      <c r="D1255" t="s">
        <v>61</v>
      </c>
      <c r="E1255" t="s">
        <v>288</v>
      </c>
      <c r="F1255" t="s">
        <v>61</v>
      </c>
      <c r="G1255" t="s">
        <v>61</v>
      </c>
      <c r="H1255" t="s">
        <v>61</v>
      </c>
      <c r="I1255" t="s">
        <v>61</v>
      </c>
      <c r="J1255" t="s">
        <v>61</v>
      </c>
      <c r="K1255" t="s">
        <v>203</v>
      </c>
      <c r="L1255" s="18">
        <v>44405</v>
      </c>
      <c r="M1255">
        <v>20</v>
      </c>
      <c r="N1255">
        <v>20</v>
      </c>
      <c r="O1255" t="s">
        <v>258</v>
      </c>
      <c r="P1255">
        <v>59</v>
      </c>
      <c r="Q1255">
        <v>57</v>
      </c>
      <c r="R1255">
        <v>0</v>
      </c>
      <c r="S1255">
        <v>0</v>
      </c>
      <c r="T1255">
        <v>0</v>
      </c>
      <c r="U1255">
        <v>1</v>
      </c>
      <c r="V1255">
        <v>1</v>
      </c>
      <c r="W1255">
        <v>952.64401999999995</v>
      </c>
      <c r="X1255">
        <v>1031.9618</v>
      </c>
      <c r="Y1255">
        <v>1027.5678</v>
      </c>
      <c r="Z1255">
        <v>1036.4654</v>
      </c>
      <c r="AA1255">
        <v>1111.6376</v>
      </c>
      <c r="AB1255">
        <v>1341.9197999999999</v>
      </c>
      <c r="AC1255">
        <v>1562.1181999999999</v>
      </c>
      <c r="AD1255">
        <v>1922.6258</v>
      </c>
      <c r="AE1255">
        <v>2148.2375999999999</v>
      </c>
      <c r="AF1255">
        <v>2460.8744999999999</v>
      </c>
      <c r="AG1255">
        <v>2662.1545000000001</v>
      </c>
      <c r="AH1255">
        <v>2951.1314000000002</v>
      </c>
      <c r="AI1255">
        <v>3042.2148999999999</v>
      </c>
      <c r="AJ1255">
        <v>3225.9088000000002</v>
      </c>
      <c r="AK1255">
        <v>3400.6068</v>
      </c>
      <c r="AL1255">
        <v>3402.9978999999998</v>
      </c>
      <c r="AM1255">
        <v>3527.1949</v>
      </c>
      <c r="AN1255">
        <v>3645.3811999999998</v>
      </c>
      <c r="AO1255">
        <v>3637.3085999999998</v>
      </c>
      <c r="AP1255">
        <v>2849.9112</v>
      </c>
      <c r="AQ1255">
        <v>2642.3584999999998</v>
      </c>
      <c r="AR1255">
        <v>1750.2091</v>
      </c>
      <c r="AS1255">
        <v>1271.5225</v>
      </c>
      <c r="AT1255">
        <v>1056.4197999999999</v>
      </c>
      <c r="AU1255">
        <v>68.429824999999994</v>
      </c>
      <c r="AV1255">
        <v>67.035088000000002</v>
      </c>
      <c r="AW1255">
        <v>64.535088000000002</v>
      </c>
      <c r="AX1255">
        <v>62.982455999999999</v>
      </c>
      <c r="AY1255">
        <v>62.298245999999999</v>
      </c>
      <c r="AZ1255">
        <v>61.666666999999997</v>
      </c>
      <c r="BA1255">
        <v>61.412281</v>
      </c>
      <c r="BB1255">
        <v>63.017544000000001</v>
      </c>
      <c r="BC1255">
        <v>66.640350999999995</v>
      </c>
      <c r="BD1255">
        <v>70.964911999999998</v>
      </c>
      <c r="BE1255">
        <v>75.184211000000005</v>
      </c>
      <c r="BF1255">
        <v>80.070175000000006</v>
      </c>
      <c r="BG1255">
        <v>84.973684000000006</v>
      </c>
      <c r="BH1255">
        <v>88.692982000000001</v>
      </c>
      <c r="BI1255">
        <v>92.008771999999993</v>
      </c>
      <c r="BJ1255">
        <v>94.289473999999998</v>
      </c>
      <c r="BK1255">
        <v>95.105262999999994</v>
      </c>
      <c r="BL1255">
        <v>92.903509</v>
      </c>
      <c r="BM1255">
        <v>89.456140000000005</v>
      </c>
      <c r="BN1255">
        <v>85.236841999999996</v>
      </c>
      <c r="BO1255">
        <v>79.798246000000006</v>
      </c>
      <c r="BP1255">
        <v>75.043859999999995</v>
      </c>
      <c r="BQ1255">
        <v>71.622806999999995</v>
      </c>
      <c r="BR1255">
        <v>69.578946999999999</v>
      </c>
      <c r="BS1255">
        <v>-13.72953</v>
      </c>
      <c r="BT1255">
        <v>-4.3494149999999996</v>
      </c>
      <c r="BU1255">
        <v>1.061877</v>
      </c>
      <c r="BV1255">
        <v>4.117629</v>
      </c>
      <c r="BW1255">
        <v>11.94328</v>
      </c>
      <c r="BX1255">
        <v>31.27862</v>
      </c>
      <c r="BY1255">
        <v>50.796709999999997</v>
      </c>
      <c r="BZ1255">
        <v>-43.861930000000001</v>
      </c>
      <c r="CA1255">
        <v>-12.96937</v>
      </c>
      <c r="CB1255">
        <v>-42.55198</v>
      </c>
      <c r="CC1255">
        <v>-21.9923</v>
      </c>
      <c r="CD1255">
        <v>-41.85727</v>
      </c>
      <c r="CE1255">
        <v>-78.567989999999995</v>
      </c>
      <c r="CF1255">
        <v>-38.801079999999999</v>
      </c>
      <c r="CG1255">
        <v>-65.833029999999994</v>
      </c>
      <c r="CH1255">
        <v>-65.442539999999994</v>
      </c>
      <c r="CI1255">
        <v>-93.800190000000001</v>
      </c>
      <c r="CJ1255">
        <v>-144.62629999999999</v>
      </c>
      <c r="CK1255">
        <v>-95.303240000000002</v>
      </c>
      <c r="CL1255">
        <v>386.49400000000003</v>
      </c>
      <c r="CM1255">
        <v>-10.58719</v>
      </c>
      <c r="CN1255">
        <v>-16.90785</v>
      </c>
      <c r="CO1255">
        <v>-51.424430000000001</v>
      </c>
      <c r="CP1255">
        <v>-34.714170000000003</v>
      </c>
      <c r="CQ1255">
        <v>717.40340000000003</v>
      </c>
      <c r="CR1255">
        <v>514.41480000000001</v>
      </c>
      <c r="CS1255">
        <v>476.3897</v>
      </c>
      <c r="CT1255">
        <v>535.27250000000004</v>
      </c>
      <c r="CU1255">
        <v>589.96619999999996</v>
      </c>
      <c r="CV1255">
        <v>1696.7149999999999</v>
      </c>
      <c r="CW1255">
        <v>981.47820000000002</v>
      </c>
      <c r="CX1255">
        <v>783.06759999999997</v>
      </c>
      <c r="CY1255">
        <v>930.98080000000004</v>
      </c>
      <c r="CZ1255">
        <v>1346.0260000000001</v>
      </c>
      <c r="DA1255">
        <v>2263.616</v>
      </c>
      <c r="DB1255">
        <v>1415.212</v>
      </c>
      <c r="DC1255">
        <v>1266.9929999999999</v>
      </c>
      <c r="DD1255">
        <v>1090.6179999999999</v>
      </c>
      <c r="DE1255">
        <v>1337.23</v>
      </c>
      <c r="DF1255">
        <v>1391.8720000000001</v>
      </c>
      <c r="DG1255">
        <v>1055.057</v>
      </c>
      <c r="DH1255">
        <v>1899.162</v>
      </c>
      <c r="DI1255">
        <v>1954.2270000000001</v>
      </c>
      <c r="DJ1255">
        <v>3781.6729999999998</v>
      </c>
      <c r="DK1255">
        <v>4729.3519999999999</v>
      </c>
      <c r="DL1255">
        <v>3010.0459999999998</v>
      </c>
      <c r="DM1255">
        <v>1292.8800000000001</v>
      </c>
      <c r="DN1255">
        <v>792.75319999999999</v>
      </c>
      <c r="DO1255">
        <v>20</v>
      </c>
      <c r="DP1255">
        <v>20</v>
      </c>
    </row>
    <row r="1256" spans="1:120" hidden="1" x14ac:dyDescent="0.25">
      <c r="A1256" t="str">
        <f t="shared" si="19"/>
        <v>Industry_Type-3. Wholesale, Transport, other utilities_Elect DA 1-4 (1PM-9PM)_44405_20-20</v>
      </c>
      <c r="B1256" t="s">
        <v>62</v>
      </c>
      <c r="C1256" t="s">
        <v>202</v>
      </c>
      <c r="D1256" t="s">
        <v>61</v>
      </c>
      <c r="E1256" t="s">
        <v>61</v>
      </c>
      <c r="F1256" t="s">
        <v>61</v>
      </c>
      <c r="G1256" t="s">
        <v>31</v>
      </c>
      <c r="H1256" t="s">
        <v>61</v>
      </c>
      <c r="I1256" t="s">
        <v>61</v>
      </c>
      <c r="J1256" t="s">
        <v>61</v>
      </c>
      <c r="K1256" t="s">
        <v>203</v>
      </c>
      <c r="L1256" s="18">
        <v>44405</v>
      </c>
      <c r="M1256">
        <v>20</v>
      </c>
      <c r="N1256">
        <v>20</v>
      </c>
      <c r="O1256" t="s">
        <v>258</v>
      </c>
      <c r="P1256">
        <v>1</v>
      </c>
      <c r="Q1256">
        <v>1</v>
      </c>
      <c r="R1256">
        <v>0</v>
      </c>
      <c r="S1256">
        <v>0</v>
      </c>
      <c r="T1256">
        <v>1</v>
      </c>
      <c r="U1256">
        <v>0</v>
      </c>
      <c r="V1256">
        <v>1</v>
      </c>
      <c r="W1256">
        <v>631.20000000000005</v>
      </c>
      <c r="X1256">
        <v>430</v>
      </c>
      <c r="Y1256">
        <v>416</v>
      </c>
      <c r="Z1256">
        <v>381.2</v>
      </c>
      <c r="AA1256">
        <v>386</v>
      </c>
      <c r="AB1256">
        <v>461.6</v>
      </c>
      <c r="AC1256">
        <v>475.2</v>
      </c>
      <c r="AD1256">
        <v>371.6</v>
      </c>
      <c r="AE1256">
        <v>368.8</v>
      </c>
      <c r="AF1256">
        <v>364</v>
      </c>
      <c r="AG1256">
        <v>449.6</v>
      </c>
      <c r="AH1256">
        <v>439.6</v>
      </c>
      <c r="AI1256">
        <v>400</v>
      </c>
      <c r="AJ1256">
        <v>398.8</v>
      </c>
      <c r="AK1256">
        <v>399.6</v>
      </c>
      <c r="AL1256">
        <v>374</v>
      </c>
      <c r="AM1256">
        <v>343.2</v>
      </c>
      <c r="AN1256">
        <v>303.2</v>
      </c>
      <c r="AO1256">
        <v>191.6</v>
      </c>
      <c r="AP1256">
        <v>158.80000000000001</v>
      </c>
      <c r="AQ1256">
        <v>352.4</v>
      </c>
      <c r="AR1256">
        <v>412</v>
      </c>
      <c r="AS1256">
        <v>565.6</v>
      </c>
      <c r="AT1256">
        <v>546.4</v>
      </c>
      <c r="AU1256">
        <v>77.5</v>
      </c>
      <c r="AV1256">
        <v>75</v>
      </c>
      <c r="AW1256">
        <v>73.5</v>
      </c>
      <c r="AX1256">
        <v>72.5</v>
      </c>
      <c r="AY1256">
        <v>71</v>
      </c>
      <c r="AZ1256">
        <v>69.5</v>
      </c>
      <c r="BA1256">
        <v>68.5</v>
      </c>
      <c r="BB1256">
        <v>69.5</v>
      </c>
      <c r="BC1256">
        <v>72</v>
      </c>
      <c r="BD1256">
        <v>76</v>
      </c>
      <c r="BE1256">
        <v>79</v>
      </c>
      <c r="BF1256">
        <v>82</v>
      </c>
      <c r="BG1256">
        <v>85</v>
      </c>
      <c r="BH1256">
        <v>89</v>
      </c>
      <c r="BI1256">
        <v>92.5</v>
      </c>
      <c r="BJ1256">
        <v>95.5</v>
      </c>
      <c r="BK1256">
        <v>98.5</v>
      </c>
      <c r="BL1256">
        <v>99</v>
      </c>
      <c r="BM1256">
        <v>97.5</v>
      </c>
      <c r="BN1256">
        <v>94</v>
      </c>
      <c r="BO1256">
        <v>88.5</v>
      </c>
      <c r="BP1256">
        <v>84.5</v>
      </c>
      <c r="BQ1256">
        <v>82.5</v>
      </c>
      <c r="BR1256">
        <v>80.5</v>
      </c>
      <c r="BS1256">
        <v>-107.3806</v>
      </c>
      <c r="BT1256">
        <v>22.72766</v>
      </c>
      <c r="BU1256">
        <v>-11.668979999999999</v>
      </c>
      <c r="BV1256">
        <v>-10.88007</v>
      </c>
      <c r="BW1256">
        <v>-12.293430000000001</v>
      </c>
      <c r="BX1256">
        <v>-11.22879</v>
      </c>
      <c r="BY1256">
        <v>-21.050930000000001</v>
      </c>
      <c r="BZ1256">
        <v>23.422239999999999</v>
      </c>
      <c r="CA1256">
        <v>20.986450000000001</v>
      </c>
      <c r="CB1256">
        <v>0.16439819999999999</v>
      </c>
      <c r="CC1256">
        <v>-24.724489999999999</v>
      </c>
      <c r="CD1256">
        <v>-26.351900000000001</v>
      </c>
      <c r="CE1256">
        <v>-18.12228</v>
      </c>
      <c r="CF1256">
        <v>-16.57001</v>
      </c>
      <c r="CG1256">
        <v>-0.99176030000000004</v>
      </c>
      <c r="CH1256">
        <v>9.0467829999999996</v>
      </c>
      <c r="CI1256">
        <v>35.65869</v>
      </c>
      <c r="CJ1256">
        <v>6.2643740000000001</v>
      </c>
      <c r="CK1256">
        <v>35.352690000000003</v>
      </c>
      <c r="CL1256">
        <v>139.9418</v>
      </c>
      <c r="CM1256">
        <v>22.223109999999998</v>
      </c>
      <c r="CN1256">
        <v>-51.861109999999996</v>
      </c>
      <c r="CO1256">
        <v>-62.836120000000001</v>
      </c>
      <c r="CP1256">
        <v>-67.975459999999998</v>
      </c>
      <c r="CQ1256">
        <v>4877.6570000000002</v>
      </c>
      <c r="CR1256">
        <v>2935.8330000000001</v>
      </c>
      <c r="CS1256">
        <v>2529.1779999999999</v>
      </c>
      <c r="CT1256">
        <v>2194.0169999999998</v>
      </c>
      <c r="CU1256">
        <v>2190.2759999999998</v>
      </c>
      <c r="CV1256">
        <v>1508.4269999999999</v>
      </c>
      <c r="CW1256">
        <v>436.74290000000002</v>
      </c>
      <c r="CX1256">
        <v>933.25710000000004</v>
      </c>
      <c r="CY1256">
        <v>1287.568</v>
      </c>
      <c r="CZ1256">
        <v>726.976</v>
      </c>
      <c r="DA1256">
        <v>1986.297</v>
      </c>
      <c r="DB1256">
        <v>3427.3670000000002</v>
      </c>
      <c r="DC1256">
        <v>3510.9940000000001</v>
      </c>
      <c r="DD1256">
        <v>4972.5820000000003</v>
      </c>
      <c r="DE1256">
        <v>4518.6850000000004</v>
      </c>
      <c r="DF1256">
        <v>4909.6379999999999</v>
      </c>
      <c r="DG1256">
        <v>6144.5780000000004</v>
      </c>
      <c r="DH1256">
        <v>2169.4630000000002</v>
      </c>
      <c r="DI1256">
        <v>3532.3339999999998</v>
      </c>
      <c r="DJ1256">
        <v>4474.067</v>
      </c>
      <c r="DK1256">
        <v>1958.029</v>
      </c>
      <c r="DL1256">
        <v>1343.2470000000001</v>
      </c>
      <c r="DM1256">
        <v>2703.085</v>
      </c>
      <c r="DN1256">
        <v>2085.8069999999998</v>
      </c>
      <c r="DO1256">
        <v>20</v>
      </c>
      <c r="DP1256">
        <v>20</v>
      </c>
    </row>
    <row r="1257" spans="1:120" x14ac:dyDescent="0.25">
      <c r="A1257" t="str">
        <f t="shared" si="19"/>
        <v>AutoDR-Yes_Elect DA 1-4 (1PM-9PM)_44405_20-20</v>
      </c>
      <c r="B1257" t="s">
        <v>62</v>
      </c>
      <c r="C1257" t="s">
        <v>322</v>
      </c>
      <c r="D1257" t="s">
        <v>61</v>
      </c>
      <c r="E1257" t="s">
        <v>61</v>
      </c>
      <c r="F1257" t="s">
        <v>61</v>
      </c>
      <c r="G1257" t="s">
        <v>61</v>
      </c>
      <c r="H1257" t="s">
        <v>98</v>
      </c>
      <c r="I1257" t="s">
        <v>61</v>
      </c>
      <c r="J1257" t="s">
        <v>61</v>
      </c>
      <c r="K1257" t="s">
        <v>203</v>
      </c>
      <c r="L1257" s="18">
        <v>44405</v>
      </c>
      <c r="M1257">
        <v>20</v>
      </c>
      <c r="N1257">
        <v>20</v>
      </c>
      <c r="O1257" t="s">
        <v>258</v>
      </c>
      <c r="P1257">
        <v>39</v>
      </c>
      <c r="Q1257">
        <v>39</v>
      </c>
      <c r="R1257">
        <v>0</v>
      </c>
      <c r="S1257">
        <v>0</v>
      </c>
      <c r="T1257">
        <v>0</v>
      </c>
      <c r="U1257">
        <v>1</v>
      </c>
      <c r="V1257">
        <v>1</v>
      </c>
      <c r="W1257">
        <v>1915.8240000000001</v>
      </c>
      <c r="X1257">
        <v>1925.6305</v>
      </c>
      <c r="Y1257">
        <v>1909.307</v>
      </c>
      <c r="Z1257">
        <v>1774.7059999999999</v>
      </c>
      <c r="AA1257">
        <v>1871.4175</v>
      </c>
      <c r="AB1257">
        <v>1793.4475</v>
      </c>
      <c r="AC1257">
        <v>1775.1324999999999</v>
      </c>
      <c r="AD1257">
        <v>1952.26</v>
      </c>
      <c r="AE1257">
        <v>2257.2179999999998</v>
      </c>
      <c r="AF1257">
        <v>2830.5045</v>
      </c>
      <c r="AG1257">
        <v>3059.3845000000001</v>
      </c>
      <c r="AH1257">
        <v>3219.5540000000001</v>
      </c>
      <c r="AI1257">
        <v>3264.1559999999999</v>
      </c>
      <c r="AJ1257">
        <v>3380.2179999999998</v>
      </c>
      <c r="AK1257">
        <v>3545.953</v>
      </c>
      <c r="AL1257">
        <v>3604.8204999999998</v>
      </c>
      <c r="AM1257">
        <v>3658.8679999999999</v>
      </c>
      <c r="AN1257">
        <v>3611.6019999999999</v>
      </c>
      <c r="AO1257">
        <v>3570.36</v>
      </c>
      <c r="AP1257">
        <v>3285.5250000000001</v>
      </c>
      <c r="AQ1257">
        <v>3439.7424999999998</v>
      </c>
      <c r="AR1257">
        <v>3102.6880000000001</v>
      </c>
      <c r="AS1257">
        <v>2892.0535</v>
      </c>
      <c r="AT1257">
        <v>2412.8580000000002</v>
      </c>
      <c r="AU1257">
        <v>69.987178999999998</v>
      </c>
      <c r="AV1257">
        <v>68.205128000000002</v>
      </c>
      <c r="AW1257">
        <v>67.102564000000001</v>
      </c>
      <c r="AX1257">
        <v>66.128204999999994</v>
      </c>
      <c r="AY1257">
        <v>65.192307999999997</v>
      </c>
      <c r="AZ1257">
        <v>64.397435999999999</v>
      </c>
      <c r="BA1257">
        <v>63.769230999999998</v>
      </c>
      <c r="BB1257">
        <v>64.525640999999993</v>
      </c>
      <c r="BC1257">
        <v>66.807692000000003</v>
      </c>
      <c r="BD1257">
        <v>70.307692000000003</v>
      </c>
      <c r="BE1257">
        <v>74.269231000000005</v>
      </c>
      <c r="BF1257">
        <v>78.333332999999996</v>
      </c>
      <c r="BG1257">
        <v>82</v>
      </c>
      <c r="BH1257">
        <v>84.743589999999998</v>
      </c>
      <c r="BI1257">
        <v>86.820513000000005</v>
      </c>
      <c r="BJ1257">
        <v>88.384614999999997</v>
      </c>
      <c r="BK1257">
        <v>89.461538000000004</v>
      </c>
      <c r="BL1257">
        <v>88.474359000000007</v>
      </c>
      <c r="BM1257">
        <v>86.153846000000001</v>
      </c>
      <c r="BN1257">
        <v>82.769231000000005</v>
      </c>
      <c r="BO1257">
        <v>79.025640999999993</v>
      </c>
      <c r="BP1257">
        <v>75.692307999999997</v>
      </c>
      <c r="BQ1257">
        <v>73.615385000000003</v>
      </c>
      <c r="BR1257">
        <v>71.987178999999998</v>
      </c>
      <c r="BS1257">
        <v>-15.51458</v>
      </c>
      <c r="BT1257">
        <v>-11.424759999999999</v>
      </c>
      <c r="BU1257">
        <v>-4.3650460000000004</v>
      </c>
      <c r="BV1257">
        <v>-2.2894589999999999</v>
      </c>
      <c r="BW1257">
        <v>-5.9649450000000002</v>
      </c>
      <c r="BX1257">
        <v>-15.059150000000001</v>
      </c>
      <c r="BY1257">
        <v>26.104320000000001</v>
      </c>
      <c r="BZ1257">
        <v>16.335789999999999</v>
      </c>
      <c r="CA1257">
        <v>20.62256</v>
      </c>
      <c r="CB1257">
        <v>-32.772590000000001</v>
      </c>
      <c r="CC1257">
        <v>30.096070000000001</v>
      </c>
      <c r="CD1257">
        <v>37.50367</v>
      </c>
      <c r="CE1257">
        <v>9.9509910000000001</v>
      </c>
      <c r="CF1257">
        <v>-48.841180000000001</v>
      </c>
      <c r="CG1257">
        <v>-62.094320000000003</v>
      </c>
      <c r="CH1257">
        <v>-33.350110000000001</v>
      </c>
      <c r="CI1257">
        <v>-9.8480609999999995</v>
      </c>
      <c r="CJ1257">
        <v>24.712150000000001</v>
      </c>
      <c r="CK1257">
        <v>71.424180000000007</v>
      </c>
      <c r="CL1257">
        <v>351.25060000000002</v>
      </c>
      <c r="CM1257">
        <v>-45.98845</v>
      </c>
      <c r="CN1257">
        <v>0.69728469999999998</v>
      </c>
      <c r="CO1257">
        <v>-27.539339999999999</v>
      </c>
      <c r="CP1257">
        <v>-37.172490000000003</v>
      </c>
      <c r="CQ1257">
        <v>1179.2139999999999</v>
      </c>
      <c r="CR1257">
        <v>744.8691</v>
      </c>
      <c r="CS1257">
        <v>1079.6379999999999</v>
      </c>
      <c r="CT1257">
        <v>500.0677</v>
      </c>
      <c r="CU1257">
        <v>534.68820000000005</v>
      </c>
      <c r="CV1257">
        <v>380.70089999999999</v>
      </c>
      <c r="CW1257">
        <v>381.77030000000002</v>
      </c>
      <c r="CX1257">
        <v>376.90530000000001</v>
      </c>
      <c r="CY1257">
        <v>760.96119999999996</v>
      </c>
      <c r="CZ1257">
        <v>623.39269999999999</v>
      </c>
      <c r="DA1257">
        <v>1026.1890000000001</v>
      </c>
      <c r="DB1257">
        <v>990.22029999999995</v>
      </c>
      <c r="DC1257">
        <v>1264.1569999999999</v>
      </c>
      <c r="DD1257">
        <v>1095.6600000000001</v>
      </c>
      <c r="DE1257">
        <v>1141.104</v>
      </c>
      <c r="DF1257">
        <v>1267.635</v>
      </c>
      <c r="DG1257">
        <v>1884.816</v>
      </c>
      <c r="DH1257">
        <v>2540.5320000000002</v>
      </c>
      <c r="DI1257">
        <v>2550.6579999999999</v>
      </c>
      <c r="DJ1257">
        <v>2100.8710000000001</v>
      </c>
      <c r="DK1257">
        <v>2552.1610000000001</v>
      </c>
      <c r="DL1257">
        <v>1716.0419999999999</v>
      </c>
      <c r="DM1257">
        <v>3339.752</v>
      </c>
      <c r="DN1257">
        <v>1398.934</v>
      </c>
      <c r="DO1257">
        <v>20</v>
      </c>
      <c r="DP1257">
        <v>20</v>
      </c>
    </row>
    <row r="1258" spans="1:120" hidden="1" x14ac:dyDescent="0.25">
      <c r="A1258" t="str">
        <f t="shared" si="19"/>
        <v>Size_Grp-20 to 199.99 kW_Elect DA 1-4 (1PM-9PM)_44405_20-20</v>
      </c>
      <c r="B1258" t="s">
        <v>62</v>
      </c>
      <c r="C1258" t="s">
        <v>201</v>
      </c>
      <c r="D1258" t="s">
        <v>61</v>
      </c>
      <c r="E1258" t="s">
        <v>61</v>
      </c>
      <c r="F1258" t="s">
        <v>61</v>
      </c>
      <c r="G1258" t="s">
        <v>61</v>
      </c>
      <c r="H1258" t="s">
        <v>61</v>
      </c>
      <c r="I1258" t="s">
        <v>61</v>
      </c>
      <c r="J1258" t="s">
        <v>101</v>
      </c>
      <c r="K1258" t="s">
        <v>203</v>
      </c>
      <c r="L1258" s="18">
        <v>44405</v>
      </c>
      <c r="M1258">
        <v>20</v>
      </c>
      <c r="N1258">
        <v>20</v>
      </c>
      <c r="O1258" t="s">
        <v>258</v>
      </c>
      <c r="P1258">
        <v>359</v>
      </c>
      <c r="Q1258">
        <v>349</v>
      </c>
      <c r="R1258">
        <v>0</v>
      </c>
      <c r="S1258">
        <v>0</v>
      </c>
      <c r="T1258">
        <v>0</v>
      </c>
      <c r="U1258">
        <v>1</v>
      </c>
      <c r="V1258">
        <v>1</v>
      </c>
      <c r="W1258">
        <v>6007.8915999999999</v>
      </c>
      <c r="X1258">
        <v>6125.4755999999998</v>
      </c>
      <c r="Y1258">
        <v>6155.6032999999998</v>
      </c>
      <c r="Z1258">
        <v>6138.9802</v>
      </c>
      <c r="AA1258">
        <v>6368.2305999999999</v>
      </c>
      <c r="AB1258">
        <v>6904.3342000000002</v>
      </c>
      <c r="AC1258">
        <v>7218.3167000000003</v>
      </c>
      <c r="AD1258">
        <v>9182.9377999999997</v>
      </c>
      <c r="AE1258">
        <v>11796.431</v>
      </c>
      <c r="AF1258">
        <v>13887.725</v>
      </c>
      <c r="AG1258">
        <v>14829.503000000001</v>
      </c>
      <c r="AH1258">
        <v>15859.028</v>
      </c>
      <c r="AI1258">
        <v>16734.800999999999</v>
      </c>
      <c r="AJ1258">
        <v>17475.757000000001</v>
      </c>
      <c r="AK1258">
        <v>18044.27</v>
      </c>
      <c r="AL1258">
        <v>18351.745999999999</v>
      </c>
      <c r="AM1258">
        <v>18353.12</v>
      </c>
      <c r="AN1258">
        <v>18158.356</v>
      </c>
      <c r="AO1258">
        <v>17398.592000000001</v>
      </c>
      <c r="AP1258">
        <v>13474.200999999999</v>
      </c>
      <c r="AQ1258">
        <v>14769.710999999999</v>
      </c>
      <c r="AR1258">
        <v>10779.63</v>
      </c>
      <c r="AS1258">
        <v>7819.8476000000001</v>
      </c>
      <c r="AT1258">
        <v>6699.1976999999997</v>
      </c>
      <c r="AU1258">
        <v>71.73639</v>
      </c>
      <c r="AV1258">
        <v>69.726360999999997</v>
      </c>
      <c r="AW1258">
        <v>68.618910999999997</v>
      </c>
      <c r="AX1258">
        <v>67.550143000000006</v>
      </c>
      <c r="AY1258">
        <v>66.527220999999997</v>
      </c>
      <c r="AZ1258">
        <v>65.716331999999994</v>
      </c>
      <c r="BA1258">
        <v>65.068768000000006</v>
      </c>
      <c r="BB1258">
        <v>65.690544000000003</v>
      </c>
      <c r="BC1258">
        <v>68.157593000000006</v>
      </c>
      <c r="BD1258">
        <v>71.679083000000006</v>
      </c>
      <c r="BE1258">
        <v>75.465615999999997</v>
      </c>
      <c r="BF1258">
        <v>79.544413000000006</v>
      </c>
      <c r="BG1258">
        <v>83.368195</v>
      </c>
      <c r="BH1258">
        <v>86.012894000000003</v>
      </c>
      <c r="BI1258">
        <v>88.15616</v>
      </c>
      <c r="BJ1258">
        <v>89.762178000000006</v>
      </c>
      <c r="BK1258">
        <v>90.730659000000003</v>
      </c>
      <c r="BL1258">
        <v>90.12894</v>
      </c>
      <c r="BM1258">
        <v>88.138968000000006</v>
      </c>
      <c r="BN1258">
        <v>84.97851</v>
      </c>
      <c r="BO1258">
        <v>81.209169000000003</v>
      </c>
      <c r="BP1258">
        <v>77.820916999999994</v>
      </c>
      <c r="BQ1258">
        <v>75.795129000000003</v>
      </c>
      <c r="BR1258">
        <v>74.117479000000003</v>
      </c>
      <c r="BS1258">
        <v>-28.62499</v>
      </c>
      <c r="BT1258">
        <v>-4.2635160000000001</v>
      </c>
      <c r="BU1258">
        <v>14.09215</v>
      </c>
      <c r="BV1258">
        <v>17.60521</v>
      </c>
      <c r="BW1258">
        <v>33.518949999999997</v>
      </c>
      <c r="BX1258">
        <v>43.065899999999999</v>
      </c>
      <c r="BY1258">
        <v>-34.84037</v>
      </c>
      <c r="BZ1258">
        <v>-58.835949999999997</v>
      </c>
      <c r="CA1258">
        <v>-17.39339</v>
      </c>
      <c r="CB1258">
        <v>-13.7614</v>
      </c>
      <c r="CC1258">
        <v>-96.063599999999994</v>
      </c>
      <c r="CD1258">
        <v>-107.9289</v>
      </c>
      <c r="CE1258">
        <v>-93.348489999999998</v>
      </c>
      <c r="CF1258">
        <v>-86.530720000000002</v>
      </c>
      <c r="CG1258">
        <v>-59.2789</v>
      </c>
      <c r="CH1258">
        <v>-16.683720000000001</v>
      </c>
      <c r="CI1258">
        <v>-16.668900000000001</v>
      </c>
      <c r="CJ1258">
        <v>49.691310000000001</v>
      </c>
      <c r="CK1258">
        <v>426.52289999999999</v>
      </c>
      <c r="CL1258">
        <v>2576.1669999999999</v>
      </c>
      <c r="CM1258">
        <v>116.3074</v>
      </c>
      <c r="CN1258">
        <v>-29.211040000000001</v>
      </c>
      <c r="CO1258">
        <v>-208.36959999999999</v>
      </c>
      <c r="CP1258">
        <v>-161.24520000000001</v>
      </c>
      <c r="CQ1258">
        <v>2859.8040000000001</v>
      </c>
      <c r="CR1258">
        <v>1367.7460000000001</v>
      </c>
      <c r="CS1258">
        <v>1343.548</v>
      </c>
      <c r="CT1258">
        <v>1211.5329999999999</v>
      </c>
      <c r="CU1258">
        <v>1075.9349999999999</v>
      </c>
      <c r="CV1258">
        <v>1286.8340000000001</v>
      </c>
      <c r="CW1258">
        <v>1207.3119999999999</v>
      </c>
      <c r="CX1258">
        <v>894.59169999999995</v>
      </c>
      <c r="CY1258">
        <v>1487.4760000000001</v>
      </c>
      <c r="CZ1258">
        <v>1661.492</v>
      </c>
      <c r="DA1258">
        <v>2045.144</v>
      </c>
      <c r="DB1258">
        <v>2451.752</v>
      </c>
      <c r="DC1258">
        <v>2412.261</v>
      </c>
      <c r="DD1258">
        <v>2540.7719999999999</v>
      </c>
      <c r="DE1258">
        <v>2742.49</v>
      </c>
      <c r="DF1258">
        <v>2873.7860000000001</v>
      </c>
      <c r="DG1258">
        <v>2927.6089999999999</v>
      </c>
      <c r="DH1258">
        <v>3066.511</v>
      </c>
      <c r="DI1258">
        <v>3235.163</v>
      </c>
      <c r="DJ1258">
        <v>4305.8419999999996</v>
      </c>
      <c r="DK1258">
        <v>4427.4840000000004</v>
      </c>
      <c r="DL1258">
        <v>2638.7049999999999</v>
      </c>
      <c r="DM1258">
        <v>2518.4250000000002</v>
      </c>
      <c r="DN1258">
        <v>2312.4459999999999</v>
      </c>
      <c r="DO1258">
        <v>20</v>
      </c>
      <c r="DP1258">
        <v>20</v>
      </c>
    </row>
    <row r="1259" spans="1:120" hidden="1" x14ac:dyDescent="0.25">
      <c r="A1259" t="str">
        <f t="shared" si="19"/>
        <v>LCA-Northern Coast_Elect DA 1-4 (1PM-9PM)_44405_20-20</v>
      </c>
      <c r="B1259" t="s">
        <v>62</v>
      </c>
      <c r="C1259" t="s">
        <v>222</v>
      </c>
      <c r="D1259" t="s">
        <v>104</v>
      </c>
      <c r="E1259" t="s">
        <v>61</v>
      </c>
      <c r="F1259" t="s">
        <v>61</v>
      </c>
      <c r="G1259" t="s">
        <v>61</v>
      </c>
      <c r="H1259" t="s">
        <v>61</v>
      </c>
      <c r="I1259" t="s">
        <v>61</v>
      </c>
      <c r="J1259" t="s">
        <v>61</v>
      </c>
      <c r="K1259" t="s">
        <v>203</v>
      </c>
      <c r="L1259" s="18">
        <v>44405</v>
      </c>
      <c r="M1259">
        <v>20</v>
      </c>
      <c r="N1259">
        <v>20</v>
      </c>
      <c r="O1259" t="s">
        <v>258</v>
      </c>
      <c r="P1259">
        <v>34</v>
      </c>
      <c r="Q1259">
        <v>34</v>
      </c>
      <c r="R1259">
        <v>0</v>
      </c>
      <c r="S1259">
        <v>0</v>
      </c>
      <c r="T1259">
        <v>0</v>
      </c>
      <c r="U1259">
        <v>1</v>
      </c>
      <c r="V1259">
        <v>1</v>
      </c>
      <c r="W1259">
        <v>1993.2845</v>
      </c>
      <c r="X1259">
        <v>1985.125</v>
      </c>
      <c r="Y1259">
        <v>1626.0519999999999</v>
      </c>
      <c r="Z1259">
        <v>1508.7215000000001</v>
      </c>
      <c r="AA1259">
        <v>1574.1130000000001</v>
      </c>
      <c r="AB1259">
        <v>1708.5325</v>
      </c>
      <c r="AC1259">
        <v>2214.7080000000001</v>
      </c>
      <c r="AD1259">
        <v>2553.3874999999998</v>
      </c>
      <c r="AE1259">
        <v>2983.5925000000002</v>
      </c>
      <c r="AF1259">
        <v>3070.6174999999998</v>
      </c>
      <c r="AG1259">
        <v>3399.9470000000001</v>
      </c>
      <c r="AH1259">
        <v>3682.136</v>
      </c>
      <c r="AI1259">
        <v>3840.5464999999999</v>
      </c>
      <c r="AJ1259">
        <v>3988.5765000000001</v>
      </c>
      <c r="AK1259">
        <v>4052.2020000000002</v>
      </c>
      <c r="AL1259">
        <v>3883.6664999999998</v>
      </c>
      <c r="AM1259">
        <v>3805.6965</v>
      </c>
      <c r="AN1259">
        <v>4085.105</v>
      </c>
      <c r="AO1259">
        <v>3964.8649999999998</v>
      </c>
      <c r="AP1259">
        <v>2085.0005000000001</v>
      </c>
      <c r="AQ1259">
        <v>2626.4034999999999</v>
      </c>
      <c r="AR1259">
        <v>2337.1410000000001</v>
      </c>
      <c r="AS1259">
        <v>2128.4380000000001</v>
      </c>
      <c r="AT1259">
        <v>2057.0075000000002</v>
      </c>
      <c r="AU1259">
        <v>60.529412000000001</v>
      </c>
      <c r="AV1259">
        <v>60.088234999999997</v>
      </c>
      <c r="AW1259">
        <v>59.088234999999997</v>
      </c>
      <c r="AX1259">
        <v>58.294117999999997</v>
      </c>
      <c r="AY1259">
        <v>56.941175999999999</v>
      </c>
      <c r="AZ1259">
        <v>56.294117999999997</v>
      </c>
      <c r="BA1259">
        <v>56.147058999999999</v>
      </c>
      <c r="BB1259">
        <v>56.941175999999999</v>
      </c>
      <c r="BC1259">
        <v>60.176470999999999</v>
      </c>
      <c r="BD1259">
        <v>65.264706000000004</v>
      </c>
      <c r="BE1259">
        <v>70.676471000000006</v>
      </c>
      <c r="BF1259">
        <v>76.235293999999996</v>
      </c>
      <c r="BG1259">
        <v>81.647058999999999</v>
      </c>
      <c r="BH1259">
        <v>85</v>
      </c>
      <c r="BI1259">
        <v>86.735293999999996</v>
      </c>
      <c r="BJ1259">
        <v>87.823528999999994</v>
      </c>
      <c r="BK1259">
        <v>87.970588000000006</v>
      </c>
      <c r="BL1259">
        <v>85.294117999999997</v>
      </c>
      <c r="BM1259">
        <v>80.941175999999999</v>
      </c>
      <c r="BN1259">
        <v>75.735293999999996</v>
      </c>
      <c r="BO1259">
        <v>70</v>
      </c>
      <c r="BP1259">
        <v>64.411765000000003</v>
      </c>
      <c r="BQ1259">
        <v>62.264705999999997</v>
      </c>
      <c r="BR1259">
        <v>60.470587999999999</v>
      </c>
      <c r="BS1259">
        <v>-83.745810000000006</v>
      </c>
      <c r="BT1259">
        <v>-10.77552</v>
      </c>
      <c r="BU1259">
        <v>-1.3185720000000001</v>
      </c>
      <c r="BV1259">
        <v>-10.11289</v>
      </c>
      <c r="BW1259">
        <v>42.660200000000003</v>
      </c>
      <c r="BX1259">
        <v>47.410679999999999</v>
      </c>
      <c r="BY1259">
        <v>-7.969678</v>
      </c>
      <c r="BZ1259">
        <v>-9.0452060000000003</v>
      </c>
      <c r="CA1259">
        <v>-36.555500000000002</v>
      </c>
      <c r="CB1259">
        <v>-56.737380000000002</v>
      </c>
      <c r="CC1259">
        <v>-40.68347</v>
      </c>
      <c r="CD1259">
        <v>-5.1266350000000003</v>
      </c>
      <c r="CE1259">
        <v>-88.113479999999996</v>
      </c>
      <c r="CF1259">
        <v>-58.405540000000002</v>
      </c>
      <c r="CG1259">
        <v>-111.3616</v>
      </c>
      <c r="CH1259">
        <v>-71.370900000000006</v>
      </c>
      <c r="CI1259">
        <v>-132.38849999999999</v>
      </c>
      <c r="CJ1259">
        <v>-155.3289</v>
      </c>
      <c r="CK1259">
        <v>-15.911949999999999</v>
      </c>
      <c r="CL1259">
        <v>1410.6890000000001</v>
      </c>
      <c r="CM1259">
        <v>188.5829</v>
      </c>
      <c r="CN1259">
        <v>-50.187579999999997</v>
      </c>
      <c r="CO1259">
        <v>-77.185500000000005</v>
      </c>
      <c r="CP1259">
        <v>-55.241819999999997</v>
      </c>
      <c r="CQ1259">
        <v>9197.08</v>
      </c>
      <c r="CR1259">
        <v>3508.1590000000001</v>
      </c>
      <c r="CS1259">
        <v>5749.9669999999996</v>
      </c>
      <c r="CT1259">
        <v>6830.5969999999998</v>
      </c>
      <c r="CU1259">
        <v>1719.3330000000001</v>
      </c>
      <c r="CV1259">
        <v>1322.713</v>
      </c>
      <c r="CW1259">
        <v>842.47349999999994</v>
      </c>
      <c r="CX1259">
        <v>620.93920000000003</v>
      </c>
      <c r="CY1259">
        <v>1997.5830000000001</v>
      </c>
      <c r="CZ1259">
        <v>1899.662</v>
      </c>
      <c r="DA1259">
        <v>3034.357</v>
      </c>
      <c r="DB1259">
        <v>2040.604</v>
      </c>
      <c r="DC1259">
        <v>2865.3969999999999</v>
      </c>
      <c r="DD1259">
        <v>2686.7020000000002</v>
      </c>
      <c r="DE1259">
        <v>2828.748</v>
      </c>
      <c r="DF1259">
        <v>2632.998</v>
      </c>
      <c r="DG1259">
        <v>3201.6060000000002</v>
      </c>
      <c r="DH1259">
        <v>4106.0240000000003</v>
      </c>
      <c r="DI1259">
        <v>5250.5439999999999</v>
      </c>
      <c r="DJ1259">
        <v>3887.127</v>
      </c>
      <c r="DK1259">
        <v>6085.5079999999998</v>
      </c>
      <c r="DL1259">
        <v>2683.828</v>
      </c>
      <c r="DM1259">
        <v>1320.5329999999999</v>
      </c>
      <c r="DN1259">
        <v>1013.457</v>
      </c>
      <c r="DO1259">
        <v>20</v>
      </c>
      <c r="DP1259">
        <v>20</v>
      </c>
    </row>
    <row r="1260" spans="1:120" hidden="1" x14ac:dyDescent="0.25">
      <c r="A1260" t="str">
        <f t="shared" si="19"/>
        <v>Industry_Type-1. Agriculture, Mining &amp; Construction_Elect DA 1-4 (1PM-9PM)_44405_20-20</v>
      </c>
      <c r="B1260" t="s">
        <v>62</v>
      </c>
      <c r="C1260" t="s">
        <v>211</v>
      </c>
      <c r="D1260" t="s">
        <v>61</v>
      </c>
      <c r="E1260" t="s">
        <v>61</v>
      </c>
      <c r="F1260" t="s">
        <v>61</v>
      </c>
      <c r="G1260" t="s">
        <v>30</v>
      </c>
      <c r="H1260" t="s">
        <v>61</v>
      </c>
      <c r="I1260" t="s">
        <v>61</v>
      </c>
      <c r="J1260" t="s">
        <v>61</v>
      </c>
      <c r="K1260" t="s">
        <v>203</v>
      </c>
      <c r="L1260" s="18">
        <v>44405</v>
      </c>
      <c r="M1260">
        <v>20</v>
      </c>
      <c r="N1260">
        <v>20</v>
      </c>
      <c r="O1260" t="s">
        <v>258</v>
      </c>
      <c r="P1260">
        <v>17</v>
      </c>
      <c r="Q1260">
        <v>17</v>
      </c>
      <c r="R1260">
        <v>0</v>
      </c>
      <c r="S1260">
        <v>0</v>
      </c>
      <c r="T1260">
        <v>0</v>
      </c>
      <c r="U1260">
        <v>1</v>
      </c>
      <c r="V1260">
        <v>1</v>
      </c>
      <c r="W1260">
        <v>4155.12</v>
      </c>
      <c r="X1260">
        <v>4265.12</v>
      </c>
      <c r="Y1260">
        <v>4264.8</v>
      </c>
      <c r="Z1260">
        <v>4261.76</v>
      </c>
      <c r="AA1260">
        <v>4260.16</v>
      </c>
      <c r="AB1260">
        <v>4258.6400000000003</v>
      </c>
      <c r="AC1260">
        <v>4225.28</v>
      </c>
      <c r="AD1260">
        <v>4139.6000000000004</v>
      </c>
      <c r="AE1260">
        <v>4054.72</v>
      </c>
      <c r="AF1260">
        <v>3991.2</v>
      </c>
      <c r="AG1260">
        <v>3894</v>
      </c>
      <c r="AH1260">
        <v>3852.64</v>
      </c>
      <c r="AI1260">
        <v>3847.2</v>
      </c>
      <c r="AJ1260">
        <v>3844.88</v>
      </c>
      <c r="AK1260">
        <v>3845.84</v>
      </c>
      <c r="AL1260">
        <v>3840.88</v>
      </c>
      <c r="AM1260">
        <v>3878.64</v>
      </c>
      <c r="AN1260">
        <v>4003.6</v>
      </c>
      <c r="AO1260">
        <v>1611.2</v>
      </c>
      <c r="AP1260">
        <v>100.24</v>
      </c>
      <c r="AQ1260">
        <v>1772.16</v>
      </c>
      <c r="AR1260">
        <v>3385.36</v>
      </c>
      <c r="AS1260">
        <v>3827.12</v>
      </c>
      <c r="AT1260">
        <v>3771.36</v>
      </c>
      <c r="AU1260">
        <v>86</v>
      </c>
      <c r="AV1260">
        <v>82</v>
      </c>
      <c r="AW1260">
        <v>80.5</v>
      </c>
      <c r="AX1260">
        <v>78.5</v>
      </c>
      <c r="AY1260">
        <v>77</v>
      </c>
      <c r="AZ1260">
        <v>76</v>
      </c>
      <c r="BA1260">
        <v>75</v>
      </c>
      <c r="BB1260">
        <v>74.5</v>
      </c>
      <c r="BC1260">
        <v>77</v>
      </c>
      <c r="BD1260">
        <v>80</v>
      </c>
      <c r="BE1260">
        <v>82.5</v>
      </c>
      <c r="BF1260">
        <v>86.5</v>
      </c>
      <c r="BG1260">
        <v>91</v>
      </c>
      <c r="BH1260">
        <v>93.5</v>
      </c>
      <c r="BI1260">
        <v>96.5</v>
      </c>
      <c r="BJ1260">
        <v>99</v>
      </c>
      <c r="BK1260">
        <v>101</v>
      </c>
      <c r="BL1260">
        <v>102.5</v>
      </c>
      <c r="BM1260">
        <v>102.5</v>
      </c>
      <c r="BN1260">
        <v>101</v>
      </c>
      <c r="BO1260">
        <v>98</v>
      </c>
      <c r="BP1260">
        <v>94.5</v>
      </c>
      <c r="BQ1260">
        <v>93.5</v>
      </c>
      <c r="BR1260">
        <v>91.5</v>
      </c>
      <c r="BS1260">
        <v>-98.505939999999995</v>
      </c>
      <c r="BT1260">
        <v>21.126709999999999</v>
      </c>
      <c r="BU1260">
        <v>32.627009999999999</v>
      </c>
      <c r="BV1260">
        <v>25.534870000000002</v>
      </c>
      <c r="BW1260">
        <v>13.07465</v>
      </c>
      <c r="BX1260">
        <v>16.117450000000002</v>
      </c>
      <c r="BY1260">
        <v>23.572620000000001</v>
      </c>
      <c r="BZ1260">
        <v>2.4564149999999998</v>
      </c>
      <c r="CA1260">
        <v>-22.964379999999998</v>
      </c>
      <c r="CB1260">
        <v>-34.722239999999999</v>
      </c>
      <c r="CC1260">
        <v>52.588769999999997</v>
      </c>
      <c r="CD1260">
        <v>42.726030000000002</v>
      </c>
      <c r="CE1260">
        <v>30.212050000000001</v>
      </c>
      <c r="CF1260">
        <v>31.68891</v>
      </c>
      <c r="CG1260">
        <v>-6.041728</v>
      </c>
      <c r="CH1260">
        <v>-4.9645130000000002</v>
      </c>
      <c r="CI1260">
        <v>6.5244280000000003</v>
      </c>
      <c r="CJ1260">
        <v>115.8546</v>
      </c>
      <c r="CK1260">
        <v>2449.3240000000001</v>
      </c>
      <c r="CL1260">
        <v>4374.7820000000002</v>
      </c>
      <c r="CM1260">
        <v>2290.2339999999999</v>
      </c>
      <c r="CN1260">
        <v>547.71299999999997</v>
      </c>
      <c r="CO1260">
        <v>94.314019999999999</v>
      </c>
      <c r="CP1260">
        <v>92.762110000000007</v>
      </c>
      <c r="CQ1260">
        <v>15413.07</v>
      </c>
      <c r="CR1260">
        <v>3592.1410000000001</v>
      </c>
      <c r="CS1260">
        <v>3389.2629999999999</v>
      </c>
      <c r="CT1260">
        <v>3268.4789999999998</v>
      </c>
      <c r="CU1260">
        <v>3191.92</v>
      </c>
      <c r="CV1260">
        <v>3286.0369999999998</v>
      </c>
      <c r="CW1260">
        <v>1543.1510000000001</v>
      </c>
      <c r="CX1260">
        <v>1915.097</v>
      </c>
      <c r="CY1260">
        <v>3635.4989999999998</v>
      </c>
      <c r="CZ1260">
        <v>3302.5239999999999</v>
      </c>
      <c r="DA1260">
        <v>7646.8040000000001</v>
      </c>
      <c r="DB1260">
        <v>5480.1139999999996</v>
      </c>
      <c r="DC1260">
        <v>5198.9380000000001</v>
      </c>
      <c r="DD1260">
        <v>5189.72</v>
      </c>
      <c r="DE1260">
        <v>6227.67</v>
      </c>
      <c r="DF1260">
        <v>6917.625</v>
      </c>
      <c r="DG1260">
        <v>7791.7979999999998</v>
      </c>
      <c r="DH1260">
        <v>16164.07</v>
      </c>
      <c r="DI1260">
        <v>19901.57</v>
      </c>
      <c r="DJ1260">
        <v>17915.02</v>
      </c>
      <c r="DK1260">
        <v>25795.16</v>
      </c>
      <c r="DL1260">
        <v>17430.53</v>
      </c>
      <c r="DM1260">
        <v>13101.82</v>
      </c>
      <c r="DN1260">
        <v>12972.84</v>
      </c>
      <c r="DO1260">
        <v>20</v>
      </c>
      <c r="DP1260">
        <v>20</v>
      </c>
    </row>
    <row r="1261" spans="1:120" hidden="1" x14ac:dyDescent="0.25">
      <c r="A1261" t="str">
        <f t="shared" si="19"/>
        <v>OtherDR-No_Elect DA 1-4 (1PM-9PM)_44405_20-20</v>
      </c>
      <c r="B1261" t="s">
        <v>62</v>
      </c>
      <c r="C1261" t="s">
        <v>323</v>
      </c>
      <c r="D1261" t="s">
        <v>61</v>
      </c>
      <c r="E1261" t="s">
        <v>61</v>
      </c>
      <c r="F1261" t="s">
        <v>61</v>
      </c>
      <c r="G1261" t="s">
        <v>61</v>
      </c>
      <c r="H1261" t="s">
        <v>61</v>
      </c>
      <c r="I1261" t="s">
        <v>97</v>
      </c>
      <c r="J1261" t="s">
        <v>61</v>
      </c>
      <c r="K1261" t="s">
        <v>203</v>
      </c>
      <c r="L1261" s="18">
        <v>44405</v>
      </c>
      <c r="M1261">
        <v>20</v>
      </c>
      <c r="N1261">
        <v>20</v>
      </c>
      <c r="O1261" t="s">
        <v>258</v>
      </c>
      <c r="P1261">
        <v>478</v>
      </c>
      <c r="Q1261">
        <v>467</v>
      </c>
      <c r="R1261">
        <v>0</v>
      </c>
      <c r="S1261">
        <v>0</v>
      </c>
      <c r="T1261">
        <v>0</v>
      </c>
      <c r="U1261">
        <v>1</v>
      </c>
      <c r="V1261">
        <v>1</v>
      </c>
      <c r="W1261">
        <v>18104.84</v>
      </c>
      <c r="X1261">
        <v>18330.631000000001</v>
      </c>
      <c r="Y1261">
        <v>17992.403999999999</v>
      </c>
      <c r="Z1261">
        <v>17653.008000000002</v>
      </c>
      <c r="AA1261">
        <v>18254.985000000001</v>
      </c>
      <c r="AB1261">
        <v>19543.638999999999</v>
      </c>
      <c r="AC1261">
        <v>21002.645</v>
      </c>
      <c r="AD1261">
        <v>24390.118999999999</v>
      </c>
      <c r="AE1261">
        <v>28407.187000000002</v>
      </c>
      <c r="AF1261">
        <v>31149.559000000001</v>
      </c>
      <c r="AG1261">
        <v>33154.74</v>
      </c>
      <c r="AH1261">
        <v>36133.845999999998</v>
      </c>
      <c r="AI1261">
        <v>37042.747000000003</v>
      </c>
      <c r="AJ1261">
        <v>38141.347000000002</v>
      </c>
      <c r="AK1261">
        <v>39172.892999999996</v>
      </c>
      <c r="AL1261">
        <v>39598.78</v>
      </c>
      <c r="AM1261">
        <v>40104.214</v>
      </c>
      <c r="AN1261">
        <v>40766.074000000001</v>
      </c>
      <c r="AO1261">
        <v>37953.881000000001</v>
      </c>
      <c r="AP1261">
        <v>28435.155999999999</v>
      </c>
      <c r="AQ1261">
        <v>29743.427</v>
      </c>
      <c r="AR1261">
        <v>24854.695</v>
      </c>
      <c r="AS1261">
        <v>21344.592000000001</v>
      </c>
      <c r="AT1261">
        <v>19090.190999999999</v>
      </c>
      <c r="AU1261">
        <v>72.058886999999999</v>
      </c>
      <c r="AV1261">
        <v>69.908994000000007</v>
      </c>
      <c r="AW1261">
        <v>68.758030000000005</v>
      </c>
      <c r="AX1261">
        <v>67.664882000000006</v>
      </c>
      <c r="AY1261">
        <v>66.637045000000001</v>
      </c>
      <c r="AZ1261">
        <v>65.827623000000003</v>
      </c>
      <c r="BA1261">
        <v>65.210920999999999</v>
      </c>
      <c r="BB1261">
        <v>65.837259000000003</v>
      </c>
      <c r="BC1261">
        <v>68.448607999999993</v>
      </c>
      <c r="BD1261">
        <v>72.050320999999997</v>
      </c>
      <c r="BE1261">
        <v>75.844753999999995</v>
      </c>
      <c r="BF1261">
        <v>79.927194999999998</v>
      </c>
      <c r="BG1261">
        <v>83.764454000000001</v>
      </c>
      <c r="BH1261">
        <v>86.421841999999998</v>
      </c>
      <c r="BI1261">
        <v>88.647751999999997</v>
      </c>
      <c r="BJ1261">
        <v>90.299785999999997</v>
      </c>
      <c r="BK1261">
        <v>91.263383000000005</v>
      </c>
      <c r="BL1261">
        <v>90.722697999999994</v>
      </c>
      <c r="BM1261">
        <v>88.797645000000003</v>
      </c>
      <c r="BN1261">
        <v>85.716273999999999</v>
      </c>
      <c r="BO1261">
        <v>81.834046999999998</v>
      </c>
      <c r="BP1261">
        <v>78.332976000000002</v>
      </c>
      <c r="BQ1261">
        <v>76.278373000000002</v>
      </c>
      <c r="BR1261">
        <v>74.589935999999994</v>
      </c>
      <c r="BS1261">
        <v>-272.18009999999998</v>
      </c>
      <c r="BT1261">
        <v>78.140150000000006</v>
      </c>
      <c r="BU1261">
        <v>27.486350000000002</v>
      </c>
      <c r="BV1261">
        <v>40.440170000000002</v>
      </c>
      <c r="BW1261">
        <v>129.38679999999999</v>
      </c>
      <c r="BX1261">
        <v>165.30969999999999</v>
      </c>
      <c r="BY1261">
        <v>50.447299999999998</v>
      </c>
      <c r="BZ1261">
        <v>20.282060000000001</v>
      </c>
      <c r="CA1261">
        <v>-173.87979999999999</v>
      </c>
      <c r="CB1261">
        <v>-273.42320000000001</v>
      </c>
      <c r="CC1261">
        <v>-36.309550000000002</v>
      </c>
      <c r="CD1261">
        <v>-364.85199999999998</v>
      </c>
      <c r="CE1261">
        <v>-344.32560000000001</v>
      </c>
      <c r="CF1261">
        <v>-489.30459999999999</v>
      </c>
      <c r="CG1261">
        <v>-628.94399999999996</v>
      </c>
      <c r="CH1261">
        <v>-516.31489999999997</v>
      </c>
      <c r="CI1261">
        <v>-615.18690000000004</v>
      </c>
      <c r="CJ1261">
        <v>-551.97630000000004</v>
      </c>
      <c r="CK1261">
        <v>2359.0479999999998</v>
      </c>
      <c r="CL1261">
        <v>8528.5460000000003</v>
      </c>
      <c r="CM1261">
        <v>2528.3029999999999</v>
      </c>
      <c r="CN1261">
        <v>287.76350000000002</v>
      </c>
      <c r="CO1261">
        <v>-316.3057</v>
      </c>
      <c r="CP1261">
        <v>-234.3946</v>
      </c>
      <c r="CQ1261">
        <v>40697.25</v>
      </c>
      <c r="CR1261">
        <v>15781.36</v>
      </c>
      <c r="CS1261">
        <v>17573.41</v>
      </c>
      <c r="CT1261">
        <v>16884.439999999999</v>
      </c>
      <c r="CU1261">
        <v>12198.87</v>
      </c>
      <c r="CV1261">
        <v>13035.1</v>
      </c>
      <c r="CW1261">
        <v>8701.759</v>
      </c>
      <c r="CX1261">
        <v>7901.4390000000003</v>
      </c>
      <c r="CY1261">
        <v>15346.2</v>
      </c>
      <c r="CZ1261">
        <v>16373.05</v>
      </c>
      <c r="DA1261">
        <v>32143.81</v>
      </c>
      <c r="DB1261">
        <v>32736.99</v>
      </c>
      <c r="DC1261">
        <v>35067.839999999997</v>
      </c>
      <c r="DD1261">
        <v>39379.31</v>
      </c>
      <c r="DE1261">
        <v>48641.8</v>
      </c>
      <c r="DF1261">
        <v>54719.98</v>
      </c>
      <c r="DG1261">
        <v>58799.31</v>
      </c>
      <c r="DH1261">
        <v>59029.51</v>
      </c>
      <c r="DI1261">
        <v>65626.28</v>
      </c>
      <c r="DJ1261">
        <v>65804.11</v>
      </c>
      <c r="DK1261">
        <v>75254.97</v>
      </c>
      <c r="DL1261">
        <v>55636.27</v>
      </c>
      <c r="DM1261">
        <v>38037.11</v>
      </c>
      <c r="DN1261">
        <v>32514.240000000002</v>
      </c>
      <c r="DO1261">
        <v>20</v>
      </c>
      <c r="DP1261">
        <v>20</v>
      </c>
    </row>
    <row r="1262" spans="1:120" hidden="1" x14ac:dyDescent="0.25">
      <c r="A1262" t="str">
        <f t="shared" si="19"/>
        <v>sublap_id-SLAP_PGNB_Elect DA 1-4 (1PM-9PM)_44405_20-20</v>
      </c>
      <c r="B1262" t="s">
        <v>62</v>
      </c>
      <c r="C1262" t="s">
        <v>295</v>
      </c>
      <c r="D1262" t="s">
        <v>61</v>
      </c>
      <c r="E1262" t="s">
        <v>296</v>
      </c>
      <c r="F1262" t="s">
        <v>61</v>
      </c>
      <c r="G1262" t="s">
        <v>61</v>
      </c>
      <c r="H1262" t="s">
        <v>61</v>
      </c>
      <c r="I1262" t="s">
        <v>61</v>
      </c>
      <c r="J1262" t="s">
        <v>61</v>
      </c>
      <c r="K1262" t="s">
        <v>203</v>
      </c>
      <c r="L1262" s="18">
        <v>44405</v>
      </c>
      <c r="M1262">
        <v>20</v>
      </c>
      <c r="N1262">
        <v>20</v>
      </c>
      <c r="O1262" t="s">
        <v>258</v>
      </c>
      <c r="P1262">
        <v>15</v>
      </c>
      <c r="Q1262">
        <v>15</v>
      </c>
      <c r="R1262">
        <v>0</v>
      </c>
      <c r="S1262">
        <v>0</v>
      </c>
      <c r="T1262">
        <v>0</v>
      </c>
      <c r="U1262">
        <v>1</v>
      </c>
      <c r="V1262">
        <v>1</v>
      </c>
      <c r="W1262">
        <v>210.03399999999999</v>
      </c>
      <c r="X1262">
        <v>221.75</v>
      </c>
      <c r="Y1262">
        <v>221.91</v>
      </c>
      <c r="Z1262">
        <v>241.40799999999999</v>
      </c>
      <c r="AA1262">
        <v>239.43799999999999</v>
      </c>
      <c r="AB1262">
        <v>250.77799999999999</v>
      </c>
      <c r="AC1262">
        <v>481.214</v>
      </c>
      <c r="AD1262">
        <v>527.10199999999998</v>
      </c>
      <c r="AE1262">
        <v>672.01400000000001</v>
      </c>
      <c r="AF1262">
        <v>706.976</v>
      </c>
      <c r="AG1262">
        <v>805.36</v>
      </c>
      <c r="AH1262">
        <v>929.35199999999998</v>
      </c>
      <c r="AI1262">
        <v>984.87599999999998</v>
      </c>
      <c r="AJ1262">
        <v>1047</v>
      </c>
      <c r="AK1262">
        <v>1093.9459999999999</v>
      </c>
      <c r="AL1262">
        <v>1090.192</v>
      </c>
      <c r="AM1262">
        <v>1114.1320000000001</v>
      </c>
      <c r="AN1262">
        <v>1176.482</v>
      </c>
      <c r="AO1262">
        <v>1161.252</v>
      </c>
      <c r="AP1262">
        <v>823.904</v>
      </c>
      <c r="AQ1262">
        <v>588.88</v>
      </c>
      <c r="AR1262">
        <v>357.05799999999999</v>
      </c>
      <c r="AS1262">
        <v>266.91800000000001</v>
      </c>
      <c r="AT1262">
        <v>251.208</v>
      </c>
      <c r="AU1262">
        <v>61.833333000000003</v>
      </c>
      <c r="AV1262">
        <v>60.833333000000003</v>
      </c>
      <c r="AW1262">
        <v>59.833333000000003</v>
      </c>
      <c r="AX1262">
        <v>58.666666999999997</v>
      </c>
      <c r="AY1262">
        <v>57.5</v>
      </c>
      <c r="AZ1262">
        <v>56.666666999999997</v>
      </c>
      <c r="BA1262">
        <v>56.333333000000003</v>
      </c>
      <c r="BB1262">
        <v>57.5</v>
      </c>
      <c r="BC1262">
        <v>61.666666999999997</v>
      </c>
      <c r="BD1262">
        <v>67.5</v>
      </c>
      <c r="BE1262">
        <v>72.166667000000004</v>
      </c>
      <c r="BF1262">
        <v>77.166667000000004</v>
      </c>
      <c r="BG1262">
        <v>81.833332999999996</v>
      </c>
      <c r="BH1262">
        <v>85</v>
      </c>
      <c r="BI1262">
        <v>87.666667000000004</v>
      </c>
      <c r="BJ1262">
        <v>89.5</v>
      </c>
      <c r="BK1262">
        <v>89.833332999999996</v>
      </c>
      <c r="BL1262">
        <v>88.833332999999996</v>
      </c>
      <c r="BM1262">
        <v>84.666667000000004</v>
      </c>
      <c r="BN1262">
        <v>79.833332999999996</v>
      </c>
      <c r="BO1262">
        <v>73.166667000000004</v>
      </c>
      <c r="BP1262">
        <v>66.833332999999996</v>
      </c>
      <c r="BQ1262">
        <v>64.5</v>
      </c>
      <c r="BR1262">
        <v>62.333333000000003</v>
      </c>
      <c r="BS1262">
        <v>6.2019700000000002</v>
      </c>
      <c r="BT1262">
        <v>-4.5931329999999999</v>
      </c>
      <c r="BU1262">
        <v>-3.3879079999999999</v>
      </c>
      <c r="BV1262">
        <v>2.0988419999999999</v>
      </c>
      <c r="BW1262">
        <v>-0.1875048</v>
      </c>
      <c r="BX1262">
        <v>14.59567</v>
      </c>
      <c r="BY1262">
        <v>2.0266700000000002</v>
      </c>
      <c r="BZ1262">
        <v>-4.7675599999999999E-2</v>
      </c>
      <c r="CA1262">
        <v>8.1990470000000002</v>
      </c>
      <c r="CB1262">
        <v>-26.962389999999999</v>
      </c>
      <c r="CC1262">
        <v>-21.88691</v>
      </c>
      <c r="CD1262">
        <v>-7.2149219999999996</v>
      </c>
      <c r="CE1262">
        <v>-2.593162</v>
      </c>
      <c r="CF1262">
        <v>4.6198040000000002</v>
      </c>
      <c r="CG1262">
        <v>-34.702599999999997</v>
      </c>
      <c r="CH1262">
        <v>-14.908860000000001</v>
      </c>
      <c r="CI1262">
        <v>-87.819680000000005</v>
      </c>
      <c r="CJ1262">
        <v>-76.071529999999996</v>
      </c>
      <c r="CK1262">
        <v>-27.45289</v>
      </c>
      <c r="CL1262">
        <v>78.849109999999996</v>
      </c>
      <c r="CM1262">
        <v>-25.85688</v>
      </c>
      <c r="CN1262">
        <v>-4.472207</v>
      </c>
      <c r="CO1262">
        <v>-8.5877269999999992</v>
      </c>
      <c r="CP1262">
        <v>-8.4170590000000001</v>
      </c>
      <c r="CQ1262">
        <v>35.924779999999998</v>
      </c>
      <c r="CR1262">
        <v>31.970330000000001</v>
      </c>
      <c r="CS1262">
        <v>24.756550000000001</v>
      </c>
      <c r="CT1262">
        <v>9.7232020000000006</v>
      </c>
      <c r="CU1262">
        <v>9.706804</v>
      </c>
      <c r="CV1262">
        <v>124.849</v>
      </c>
      <c r="CW1262">
        <v>106.5958</v>
      </c>
      <c r="CX1262">
        <v>64.299009999999996</v>
      </c>
      <c r="CY1262">
        <v>295.13600000000002</v>
      </c>
      <c r="CZ1262">
        <v>278.65940000000001</v>
      </c>
      <c r="DA1262">
        <v>452.3347</v>
      </c>
      <c r="DB1262">
        <v>518.43669999999997</v>
      </c>
      <c r="DC1262">
        <v>801.22829999999999</v>
      </c>
      <c r="DD1262">
        <v>519.0403</v>
      </c>
      <c r="DE1262">
        <v>1077.231</v>
      </c>
      <c r="DF1262">
        <v>1166.9549999999999</v>
      </c>
      <c r="DG1262">
        <v>1441.038</v>
      </c>
      <c r="DH1262">
        <v>1471.9490000000001</v>
      </c>
      <c r="DI1262">
        <v>2027.385</v>
      </c>
      <c r="DJ1262">
        <v>955.92610000000002</v>
      </c>
      <c r="DK1262">
        <v>918.73950000000002</v>
      </c>
      <c r="DL1262">
        <v>333.46010000000001</v>
      </c>
      <c r="DM1262">
        <v>64.896330000000006</v>
      </c>
      <c r="DN1262">
        <v>40.541289999999996</v>
      </c>
      <c r="DO1262">
        <v>20</v>
      </c>
      <c r="DP1262">
        <v>20</v>
      </c>
    </row>
    <row r="1263" spans="1:120" hidden="1" x14ac:dyDescent="0.25">
      <c r="A1263" t="str">
        <f t="shared" si="19"/>
        <v>Industry_Type-3. Wholesale, Transport, other utilities_All CBP_44406</v>
      </c>
      <c r="B1263" t="s">
        <v>62</v>
      </c>
      <c r="C1263" t="s">
        <v>202</v>
      </c>
      <c r="D1263" t="s">
        <v>61</v>
      </c>
      <c r="E1263" t="s">
        <v>61</v>
      </c>
      <c r="F1263" t="s">
        <v>61</v>
      </c>
      <c r="G1263" t="s">
        <v>31</v>
      </c>
      <c r="H1263" t="s">
        <v>61</v>
      </c>
      <c r="I1263" t="s">
        <v>61</v>
      </c>
      <c r="J1263" t="s">
        <v>61</v>
      </c>
      <c r="K1263" t="s">
        <v>197</v>
      </c>
      <c r="L1263" s="18">
        <v>44406</v>
      </c>
      <c r="M1263">
        <v>19</v>
      </c>
      <c r="N1263">
        <v>20</v>
      </c>
      <c r="O1263" t="s">
        <v>258</v>
      </c>
      <c r="P1263">
        <v>1</v>
      </c>
      <c r="Q1263">
        <v>1</v>
      </c>
      <c r="R1263">
        <v>0</v>
      </c>
      <c r="S1263">
        <v>0</v>
      </c>
      <c r="T1263">
        <v>1</v>
      </c>
      <c r="U1263">
        <v>0</v>
      </c>
      <c r="V1263">
        <v>1</v>
      </c>
      <c r="W1263">
        <v>410.4</v>
      </c>
      <c r="X1263">
        <v>556.79999999999995</v>
      </c>
      <c r="Y1263">
        <v>526</v>
      </c>
      <c r="Z1263">
        <v>397.6</v>
      </c>
      <c r="AA1263">
        <v>377.6</v>
      </c>
      <c r="AB1263">
        <v>384.4</v>
      </c>
      <c r="AC1263">
        <v>514.79999999999995</v>
      </c>
      <c r="AD1263">
        <v>551.20000000000005</v>
      </c>
      <c r="AE1263">
        <v>535.6</v>
      </c>
      <c r="AF1263">
        <v>454.8</v>
      </c>
      <c r="AG1263">
        <v>576</v>
      </c>
      <c r="AH1263">
        <v>539.20000000000005</v>
      </c>
      <c r="AI1263">
        <v>484.4</v>
      </c>
      <c r="AJ1263">
        <v>588.79999999999995</v>
      </c>
      <c r="AK1263">
        <v>588.79999999999995</v>
      </c>
      <c r="AL1263">
        <v>458.4</v>
      </c>
      <c r="AM1263">
        <v>476</v>
      </c>
      <c r="AN1263">
        <v>238.8</v>
      </c>
      <c r="AO1263">
        <v>221.6</v>
      </c>
      <c r="AP1263">
        <v>242.4</v>
      </c>
      <c r="AQ1263">
        <v>246</v>
      </c>
      <c r="AR1263">
        <v>246.8</v>
      </c>
      <c r="AS1263">
        <v>227.2</v>
      </c>
      <c r="AT1263">
        <v>251.2</v>
      </c>
      <c r="AU1263">
        <v>80</v>
      </c>
      <c r="AV1263">
        <v>77.5</v>
      </c>
      <c r="AW1263">
        <v>75</v>
      </c>
      <c r="AX1263">
        <v>73.5</v>
      </c>
      <c r="AY1263">
        <v>72.5</v>
      </c>
      <c r="AZ1263">
        <v>71.5</v>
      </c>
      <c r="BA1263">
        <v>70.5</v>
      </c>
      <c r="BB1263">
        <v>70.5</v>
      </c>
      <c r="BC1263">
        <v>72</v>
      </c>
      <c r="BD1263">
        <v>76.5</v>
      </c>
      <c r="BE1263">
        <v>81</v>
      </c>
      <c r="BF1263">
        <v>84</v>
      </c>
      <c r="BG1263">
        <v>87</v>
      </c>
      <c r="BH1263">
        <v>91</v>
      </c>
      <c r="BI1263">
        <v>94</v>
      </c>
      <c r="BJ1263">
        <v>97.5</v>
      </c>
      <c r="BK1263">
        <v>98</v>
      </c>
      <c r="BL1263">
        <v>97</v>
      </c>
      <c r="BM1263">
        <v>96</v>
      </c>
      <c r="BN1263">
        <v>94</v>
      </c>
      <c r="BO1263">
        <v>90.5</v>
      </c>
      <c r="BP1263">
        <v>87.5</v>
      </c>
      <c r="BQ1263">
        <v>85</v>
      </c>
      <c r="BR1263">
        <v>82.5</v>
      </c>
      <c r="BS1263">
        <v>81.797420000000002</v>
      </c>
      <c r="BT1263">
        <v>-95.470179999999999</v>
      </c>
      <c r="BU1263">
        <v>-90.212549999999993</v>
      </c>
      <c r="BV1263">
        <v>-48.493070000000003</v>
      </c>
      <c r="BW1263">
        <v>-5.0138850000000001</v>
      </c>
      <c r="BX1263">
        <v>56.995759999999997</v>
      </c>
      <c r="BY1263">
        <v>21.26154</v>
      </c>
      <c r="BZ1263">
        <v>-37.805419999999998</v>
      </c>
      <c r="CA1263">
        <v>-22.928830000000001</v>
      </c>
      <c r="CB1263">
        <v>-12.50916</v>
      </c>
      <c r="CC1263">
        <v>-37.553800000000003</v>
      </c>
      <c r="CD1263">
        <v>-47.588679999999997</v>
      </c>
      <c r="CE1263">
        <v>-9.6350709999999999</v>
      </c>
      <c r="CF1263">
        <v>-29.583130000000001</v>
      </c>
      <c r="CG1263">
        <v>-24.404050000000002</v>
      </c>
      <c r="CH1263">
        <v>15.33414</v>
      </c>
      <c r="CI1263">
        <v>6.2980039999999997</v>
      </c>
      <c r="CJ1263">
        <v>86.152500000000003</v>
      </c>
      <c r="CK1263">
        <v>178.97620000000001</v>
      </c>
      <c r="CL1263">
        <v>208.9819</v>
      </c>
      <c r="CM1263">
        <v>142.76900000000001</v>
      </c>
      <c r="CN1263">
        <v>130.3622</v>
      </c>
      <c r="CO1263">
        <v>103.97580000000001</v>
      </c>
      <c r="CP1263">
        <v>83.086119999999994</v>
      </c>
      <c r="CQ1263">
        <v>3132.1979999999999</v>
      </c>
      <c r="CR1263">
        <v>3453.402</v>
      </c>
      <c r="CS1263">
        <v>3364.8589999999999</v>
      </c>
      <c r="CT1263">
        <v>2033.2629999999999</v>
      </c>
      <c r="CU1263">
        <v>1286.192</v>
      </c>
      <c r="CV1263">
        <v>429.95740000000001</v>
      </c>
      <c r="CW1263">
        <v>567.45749999999998</v>
      </c>
      <c r="CX1263">
        <v>704.79309999999998</v>
      </c>
      <c r="CY1263">
        <v>585.76710000000003</v>
      </c>
      <c r="CZ1263">
        <v>739.67830000000004</v>
      </c>
      <c r="DA1263">
        <v>1736.325</v>
      </c>
      <c r="DB1263">
        <v>1184.5809999999999</v>
      </c>
      <c r="DC1263">
        <v>1425.893</v>
      </c>
      <c r="DD1263">
        <v>1409.864</v>
      </c>
      <c r="DE1263">
        <v>1335.3130000000001</v>
      </c>
      <c r="DF1263">
        <v>1185.0319999999999</v>
      </c>
      <c r="DG1263">
        <v>1590.89</v>
      </c>
      <c r="DH1263">
        <v>2320.152</v>
      </c>
      <c r="DI1263">
        <v>1501.8050000000001</v>
      </c>
      <c r="DJ1263">
        <v>2025.2760000000001</v>
      </c>
      <c r="DK1263">
        <v>1429.3409999999999</v>
      </c>
      <c r="DL1263">
        <v>1450.9580000000001</v>
      </c>
      <c r="DM1263">
        <v>2611.462</v>
      </c>
      <c r="DN1263">
        <v>2535.4810000000002</v>
      </c>
      <c r="DO1263">
        <v>19</v>
      </c>
      <c r="DP1263">
        <v>20</v>
      </c>
    </row>
    <row r="1264" spans="1:120" hidden="1" x14ac:dyDescent="0.25">
      <c r="A1264" t="str">
        <f t="shared" si="19"/>
        <v>sublap_id-SLAP_PGKN_All CBP_44406</v>
      </c>
      <c r="B1264" t="s">
        <v>62</v>
      </c>
      <c r="C1264" t="s">
        <v>279</v>
      </c>
      <c r="D1264" t="s">
        <v>61</v>
      </c>
      <c r="E1264" t="s">
        <v>280</v>
      </c>
      <c r="F1264" t="s">
        <v>61</v>
      </c>
      <c r="G1264" t="s">
        <v>61</v>
      </c>
      <c r="H1264" t="s">
        <v>61</v>
      </c>
      <c r="I1264" t="s">
        <v>61</v>
      </c>
      <c r="J1264" t="s">
        <v>61</v>
      </c>
      <c r="K1264" t="s">
        <v>197</v>
      </c>
      <c r="L1264" s="18">
        <v>44406</v>
      </c>
      <c r="M1264">
        <v>19</v>
      </c>
      <c r="N1264">
        <v>20</v>
      </c>
      <c r="O1264" t="s">
        <v>258</v>
      </c>
      <c r="P1264">
        <v>19</v>
      </c>
      <c r="Q1264">
        <v>19</v>
      </c>
      <c r="R1264">
        <v>0</v>
      </c>
      <c r="S1264">
        <v>0</v>
      </c>
      <c r="T1264">
        <v>0</v>
      </c>
      <c r="U1264">
        <v>0</v>
      </c>
      <c r="V1264">
        <v>0</v>
      </c>
      <c r="W1264">
        <v>322.59199999999998</v>
      </c>
      <c r="X1264">
        <v>335.34750000000003</v>
      </c>
      <c r="Y1264">
        <v>345.85300000000001</v>
      </c>
      <c r="Z1264">
        <v>361.404</v>
      </c>
      <c r="AA1264">
        <v>344.99900000000002</v>
      </c>
      <c r="AB1264">
        <v>341.62599999999998</v>
      </c>
      <c r="AC1264">
        <v>387.61799999999999</v>
      </c>
      <c r="AD1264">
        <v>734.31899999999996</v>
      </c>
      <c r="AE1264">
        <v>844.61099999999999</v>
      </c>
      <c r="AF1264">
        <v>951.94</v>
      </c>
      <c r="AG1264">
        <v>1030.451</v>
      </c>
      <c r="AH1264">
        <v>1081.2180000000001</v>
      </c>
      <c r="AI1264">
        <v>1136.7280000000001</v>
      </c>
      <c r="AJ1264">
        <v>1183.7560000000001</v>
      </c>
      <c r="AK1264">
        <v>1206.8900000000001</v>
      </c>
      <c r="AL1264">
        <v>1223.625</v>
      </c>
      <c r="AM1264">
        <v>1261.2670000000001</v>
      </c>
      <c r="AN1264">
        <v>1199.634</v>
      </c>
      <c r="AO1264">
        <v>962.71600000000001</v>
      </c>
      <c r="AP1264">
        <v>997.03300000000002</v>
      </c>
      <c r="AQ1264">
        <v>1087.3720000000001</v>
      </c>
      <c r="AR1264">
        <v>617.428</v>
      </c>
      <c r="AS1264">
        <v>381.553</v>
      </c>
      <c r="AT1264">
        <v>296.84300000000002</v>
      </c>
      <c r="AU1264">
        <v>90</v>
      </c>
      <c r="AV1264">
        <v>86</v>
      </c>
      <c r="AW1264">
        <v>84.5</v>
      </c>
      <c r="AX1264">
        <v>83.5</v>
      </c>
      <c r="AY1264">
        <v>81.5</v>
      </c>
      <c r="AZ1264">
        <v>80.5</v>
      </c>
      <c r="BA1264">
        <v>79.5</v>
      </c>
      <c r="BB1264">
        <v>80</v>
      </c>
      <c r="BC1264">
        <v>83.5</v>
      </c>
      <c r="BD1264">
        <v>86.5</v>
      </c>
      <c r="BE1264">
        <v>90</v>
      </c>
      <c r="BF1264">
        <v>94</v>
      </c>
      <c r="BG1264">
        <v>96.5</v>
      </c>
      <c r="BH1264">
        <v>99</v>
      </c>
      <c r="BI1264">
        <v>100.5</v>
      </c>
      <c r="BJ1264">
        <v>102</v>
      </c>
      <c r="BK1264">
        <v>102</v>
      </c>
      <c r="BL1264">
        <v>103</v>
      </c>
      <c r="BM1264">
        <v>103</v>
      </c>
      <c r="BN1264">
        <v>102.5</v>
      </c>
      <c r="BO1264">
        <v>100.5</v>
      </c>
      <c r="BP1264">
        <v>98.5</v>
      </c>
      <c r="BQ1264">
        <v>96.5</v>
      </c>
      <c r="BR1264">
        <v>94.5</v>
      </c>
      <c r="BS1264">
        <v>18.81035</v>
      </c>
      <c r="BT1264">
        <v>-9.074192</v>
      </c>
      <c r="BU1264">
        <v>-17.485430000000001</v>
      </c>
      <c r="BV1264">
        <v>-15.669510000000001</v>
      </c>
      <c r="BW1264">
        <v>-17.456479999999999</v>
      </c>
      <c r="BX1264">
        <v>3.6837689999999998</v>
      </c>
      <c r="BY1264">
        <v>-11.65953</v>
      </c>
      <c r="BZ1264">
        <v>1.565313</v>
      </c>
      <c r="CA1264">
        <v>17.582509999999999</v>
      </c>
      <c r="CB1264">
        <v>21.565729999999999</v>
      </c>
      <c r="CC1264">
        <v>26.064540000000001</v>
      </c>
      <c r="CD1264">
        <v>16.764309999999998</v>
      </c>
      <c r="CE1264">
        <v>-6.1503199999999998</v>
      </c>
      <c r="CF1264">
        <v>-5.4402530000000002</v>
      </c>
      <c r="CG1264">
        <v>-18.23048</v>
      </c>
      <c r="CH1264">
        <v>-11.13702</v>
      </c>
      <c r="CI1264">
        <v>-53.567390000000003</v>
      </c>
      <c r="CJ1264">
        <v>-16.208870000000001</v>
      </c>
      <c r="CK1264">
        <v>189.17410000000001</v>
      </c>
      <c r="CL1264">
        <v>75.361980000000003</v>
      </c>
      <c r="CM1264">
        <v>-141.74760000000001</v>
      </c>
      <c r="CN1264">
        <v>-14.97925</v>
      </c>
      <c r="CO1264">
        <v>-19.69678</v>
      </c>
      <c r="CP1264">
        <v>-24.317260000000001</v>
      </c>
      <c r="CQ1264">
        <v>353.17630000000003</v>
      </c>
      <c r="CR1264">
        <v>191.88380000000001</v>
      </c>
      <c r="CS1264">
        <v>156.64850000000001</v>
      </c>
      <c r="CT1264">
        <v>149.52799999999999</v>
      </c>
      <c r="CU1264">
        <v>102.4671</v>
      </c>
      <c r="CV1264">
        <v>181.46690000000001</v>
      </c>
      <c r="CW1264">
        <v>405.46890000000002</v>
      </c>
      <c r="CX1264">
        <v>336.6198</v>
      </c>
      <c r="CY1264">
        <v>229.33760000000001</v>
      </c>
      <c r="CZ1264">
        <v>197.8229</v>
      </c>
      <c r="DA1264">
        <v>175.9674</v>
      </c>
      <c r="DB1264">
        <v>217.05459999999999</v>
      </c>
      <c r="DC1264">
        <v>172.0866</v>
      </c>
      <c r="DD1264">
        <v>150.81229999999999</v>
      </c>
      <c r="DE1264">
        <v>136.91909999999999</v>
      </c>
      <c r="DF1264">
        <v>153.84880000000001</v>
      </c>
      <c r="DG1264">
        <v>111.05419999999999</v>
      </c>
      <c r="DH1264">
        <v>180.4076</v>
      </c>
      <c r="DI1264">
        <v>343.46710000000002</v>
      </c>
      <c r="DJ1264">
        <v>510.20909999999998</v>
      </c>
      <c r="DK1264">
        <v>2614.114</v>
      </c>
      <c r="DL1264">
        <v>1658.576</v>
      </c>
      <c r="DM1264">
        <v>137.75489999999999</v>
      </c>
      <c r="DN1264">
        <v>54.515320000000003</v>
      </c>
      <c r="DO1264">
        <v>19</v>
      </c>
      <c r="DP1264">
        <v>20</v>
      </c>
    </row>
    <row r="1265" spans="1:120" hidden="1" x14ac:dyDescent="0.25">
      <c r="A1265" t="str">
        <f t="shared" si="19"/>
        <v>LCA-Other_All CBP_44406</v>
      </c>
      <c r="B1265" t="s">
        <v>62</v>
      </c>
      <c r="C1265" t="s">
        <v>212</v>
      </c>
      <c r="D1265" t="s">
        <v>32</v>
      </c>
      <c r="E1265" t="s">
        <v>61</v>
      </c>
      <c r="F1265" t="s">
        <v>61</v>
      </c>
      <c r="G1265" t="s">
        <v>61</v>
      </c>
      <c r="H1265" t="s">
        <v>61</v>
      </c>
      <c r="I1265" t="s">
        <v>61</v>
      </c>
      <c r="J1265" t="s">
        <v>61</v>
      </c>
      <c r="K1265" t="s">
        <v>197</v>
      </c>
      <c r="L1265" s="18">
        <v>44406</v>
      </c>
      <c r="M1265">
        <v>19</v>
      </c>
      <c r="N1265">
        <v>20</v>
      </c>
      <c r="O1265" t="s">
        <v>258</v>
      </c>
      <c r="P1265">
        <v>94</v>
      </c>
      <c r="Q1265">
        <v>88</v>
      </c>
      <c r="R1265">
        <v>0</v>
      </c>
      <c r="S1265">
        <v>0</v>
      </c>
      <c r="T1265">
        <v>0</v>
      </c>
      <c r="U1265">
        <v>0</v>
      </c>
      <c r="V1265">
        <v>0</v>
      </c>
      <c r="W1265">
        <v>4266.4067999999997</v>
      </c>
      <c r="X1265">
        <v>3896.84</v>
      </c>
      <c r="Y1265">
        <v>3859.029</v>
      </c>
      <c r="Z1265">
        <v>3882.6181999999999</v>
      </c>
      <c r="AA1265">
        <v>3979.0691000000002</v>
      </c>
      <c r="AB1265">
        <v>4025.1745000000001</v>
      </c>
      <c r="AC1265">
        <v>4178.9552999999996</v>
      </c>
      <c r="AD1265">
        <v>4580.5281000000004</v>
      </c>
      <c r="AE1265">
        <v>5163.2726000000002</v>
      </c>
      <c r="AF1265">
        <v>5413.2464</v>
      </c>
      <c r="AG1265">
        <v>5678.1378000000004</v>
      </c>
      <c r="AH1265">
        <v>5887.2130999999999</v>
      </c>
      <c r="AI1265">
        <v>6092.5091000000002</v>
      </c>
      <c r="AJ1265">
        <v>6177.4251999999997</v>
      </c>
      <c r="AK1265">
        <v>6326.74</v>
      </c>
      <c r="AL1265">
        <v>6503.6624000000002</v>
      </c>
      <c r="AM1265">
        <v>6563.4041999999999</v>
      </c>
      <c r="AN1265">
        <v>4922.3810000000003</v>
      </c>
      <c r="AO1265">
        <v>3438.7235000000001</v>
      </c>
      <c r="AP1265">
        <v>3323.8683999999998</v>
      </c>
      <c r="AQ1265">
        <v>4214.0285000000003</v>
      </c>
      <c r="AR1265">
        <v>4682.8064999999997</v>
      </c>
      <c r="AS1265">
        <v>4002.6855999999998</v>
      </c>
      <c r="AT1265">
        <v>3788.1904</v>
      </c>
      <c r="AU1265">
        <v>76.670455000000004</v>
      </c>
      <c r="AV1265">
        <v>74.5625</v>
      </c>
      <c r="AW1265">
        <v>73.085227000000003</v>
      </c>
      <c r="AX1265">
        <v>72</v>
      </c>
      <c r="AY1265">
        <v>70.590908999999996</v>
      </c>
      <c r="AZ1265">
        <v>69.409091000000004</v>
      </c>
      <c r="BA1265">
        <v>68.613636</v>
      </c>
      <c r="BB1265">
        <v>69.102272999999997</v>
      </c>
      <c r="BC1265">
        <v>71.301136</v>
      </c>
      <c r="BD1265">
        <v>74.556818000000007</v>
      </c>
      <c r="BE1265">
        <v>79.176136</v>
      </c>
      <c r="BF1265">
        <v>83.534091000000004</v>
      </c>
      <c r="BG1265">
        <v>87.102272999999997</v>
      </c>
      <c r="BH1265">
        <v>90.409091000000004</v>
      </c>
      <c r="BI1265">
        <v>93.005681999999993</v>
      </c>
      <c r="BJ1265">
        <v>94.181818000000007</v>
      </c>
      <c r="BK1265">
        <v>94.727272999999997</v>
      </c>
      <c r="BL1265">
        <v>94.102272999999997</v>
      </c>
      <c r="BM1265">
        <v>92.193181999999993</v>
      </c>
      <c r="BN1265">
        <v>89.903408999999996</v>
      </c>
      <c r="BO1265">
        <v>86.494318000000007</v>
      </c>
      <c r="BP1265">
        <v>83.051136</v>
      </c>
      <c r="BQ1265">
        <v>81.142044999999996</v>
      </c>
      <c r="BR1265">
        <v>79.107955000000004</v>
      </c>
      <c r="BS1265">
        <v>-178.4152</v>
      </c>
      <c r="BT1265">
        <v>3.7166090000000001</v>
      </c>
      <c r="BU1265">
        <v>26.362500000000001</v>
      </c>
      <c r="BV1265">
        <v>14.21435</v>
      </c>
      <c r="BW1265">
        <v>-20.660640000000001</v>
      </c>
      <c r="BX1265">
        <v>40.550640000000001</v>
      </c>
      <c r="BY1265">
        <v>23.764119999999998</v>
      </c>
      <c r="BZ1265">
        <v>42.708770000000001</v>
      </c>
      <c r="CA1265">
        <v>-15.611359999999999</v>
      </c>
      <c r="CB1265">
        <v>-68.172110000000004</v>
      </c>
      <c r="CC1265">
        <v>-17.574300000000001</v>
      </c>
      <c r="CD1265">
        <v>-26.45758</v>
      </c>
      <c r="CE1265">
        <v>-39.627200000000002</v>
      </c>
      <c r="CF1265">
        <v>-24.892019999999999</v>
      </c>
      <c r="CG1265">
        <v>-24.111750000000001</v>
      </c>
      <c r="CH1265">
        <v>-71.957239999999999</v>
      </c>
      <c r="CI1265">
        <v>-63.210859999999997</v>
      </c>
      <c r="CJ1265">
        <v>1264.23</v>
      </c>
      <c r="CK1265">
        <v>3081.9690000000001</v>
      </c>
      <c r="CL1265">
        <v>3150.1149999999998</v>
      </c>
      <c r="CM1265">
        <v>1810.461</v>
      </c>
      <c r="CN1265">
        <v>524.99609999999996</v>
      </c>
      <c r="CO1265">
        <v>261.53199999999998</v>
      </c>
      <c r="CP1265">
        <v>244.03749999999999</v>
      </c>
      <c r="CQ1265">
        <v>9553.7780000000002</v>
      </c>
      <c r="CR1265">
        <v>2265.2550000000001</v>
      </c>
      <c r="CS1265">
        <v>2103.3969999999999</v>
      </c>
      <c r="CT1265">
        <v>2091.1979999999999</v>
      </c>
      <c r="CU1265">
        <v>2134.402</v>
      </c>
      <c r="CV1265">
        <v>2093.0329999999999</v>
      </c>
      <c r="CW1265">
        <v>1487.713</v>
      </c>
      <c r="CX1265">
        <v>1451.4110000000001</v>
      </c>
      <c r="CY1265">
        <v>2816.27</v>
      </c>
      <c r="CZ1265">
        <v>3135.7420000000002</v>
      </c>
      <c r="DA1265">
        <v>3873.8820000000001</v>
      </c>
      <c r="DB1265">
        <v>5343.5619999999999</v>
      </c>
      <c r="DC1265">
        <v>4291.0209999999997</v>
      </c>
      <c r="DD1265">
        <v>4172.6390000000001</v>
      </c>
      <c r="DE1265">
        <v>4506.6319999999996</v>
      </c>
      <c r="DF1265">
        <v>5390.4709999999995</v>
      </c>
      <c r="DG1265">
        <v>6014.9260000000004</v>
      </c>
      <c r="DH1265">
        <v>12265.89</v>
      </c>
      <c r="DI1265">
        <v>11340.86</v>
      </c>
      <c r="DJ1265">
        <v>10470.11</v>
      </c>
      <c r="DK1265">
        <v>45948.89</v>
      </c>
      <c r="DL1265">
        <v>16923</v>
      </c>
      <c r="DM1265">
        <v>16428.48</v>
      </c>
      <c r="DN1265">
        <v>16320.74</v>
      </c>
      <c r="DO1265">
        <v>19</v>
      </c>
      <c r="DP1265">
        <v>20</v>
      </c>
    </row>
    <row r="1266" spans="1:120" hidden="1" x14ac:dyDescent="0.25">
      <c r="A1266" t="str">
        <f t="shared" si="19"/>
        <v>All_All CBP_44406</v>
      </c>
      <c r="B1266" t="s">
        <v>62</v>
      </c>
      <c r="C1266" t="s">
        <v>61</v>
      </c>
      <c r="D1266" t="s">
        <v>61</v>
      </c>
      <c r="E1266" t="s">
        <v>61</v>
      </c>
      <c r="F1266" t="s">
        <v>61</v>
      </c>
      <c r="G1266" t="s">
        <v>61</v>
      </c>
      <c r="H1266" t="s">
        <v>61</v>
      </c>
      <c r="I1266" t="s">
        <v>61</v>
      </c>
      <c r="J1266" t="s">
        <v>61</v>
      </c>
      <c r="K1266" t="s">
        <v>197</v>
      </c>
      <c r="L1266" s="18">
        <v>44406</v>
      </c>
      <c r="M1266">
        <v>19</v>
      </c>
      <c r="N1266">
        <v>20</v>
      </c>
      <c r="O1266" t="s">
        <v>258</v>
      </c>
      <c r="P1266">
        <v>478</v>
      </c>
      <c r="Q1266">
        <v>467</v>
      </c>
      <c r="R1266">
        <v>0</v>
      </c>
      <c r="S1266">
        <v>0</v>
      </c>
      <c r="T1266">
        <v>0</v>
      </c>
      <c r="U1266">
        <v>0</v>
      </c>
      <c r="V1266">
        <v>0</v>
      </c>
      <c r="W1266">
        <v>18563.196</v>
      </c>
      <c r="X1266">
        <v>18298.364000000001</v>
      </c>
      <c r="Y1266">
        <v>18157.782999999999</v>
      </c>
      <c r="Z1266">
        <v>17748.84</v>
      </c>
      <c r="AA1266">
        <v>18095.7</v>
      </c>
      <c r="AB1266">
        <v>18914.969000000001</v>
      </c>
      <c r="AC1266">
        <v>20811.349999999999</v>
      </c>
      <c r="AD1266">
        <v>24576.838</v>
      </c>
      <c r="AE1266">
        <v>28574.811000000002</v>
      </c>
      <c r="AF1266">
        <v>31207.760999999999</v>
      </c>
      <c r="AG1266">
        <v>33091.951999999997</v>
      </c>
      <c r="AH1266">
        <v>36136.714999999997</v>
      </c>
      <c r="AI1266">
        <v>37567.01</v>
      </c>
      <c r="AJ1266">
        <v>38674.438999999998</v>
      </c>
      <c r="AK1266">
        <v>39753.402000000002</v>
      </c>
      <c r="AL1266">
        <v>40382.423000000003</v>
      </c>
      <c r="AM1266">
        <v>41014.705000000002</v>
      </c>
      <c r="AN1266">
        <v>38163.034</v>
      </c>
      <c r="AO1266">
        <v>32071.701000000001</v>
      </c>
      <c r="AP1266">
        <v>31198.17</v>
      </c>
      <c r="AQ1266">
        <v>30593.268</v>
      </c>
      <c r="AR1266">
        <v>25496.116999999998</v>
      </c>
      <c r="AS1266">
        <v>21408.978999999999</v>
      </c>
      <c r="AT1266">
        <v>19276.955000000002</v>
      </c>
      <c r="AU1266">
        <v>73.437900999999997</v>
      </c>
      <c r="AV1266">
        <v>71.685225000000003</v>
      </c>
      <c r="AW1266">
        <v>70.563169000000002</v>
      </c>
      <c r="AX1266">
        <v>69.589935999999994</v>
      </c>
      <c r="AY1266">
        <v>68.568522000000002</v>
      </c>
      <c r="AZ1266">
        <v>67.733405000000005</v>
      </c>
      <c r="BA1266">
        <v>67.201284999999999</v>
      </c>
      <c r="BB1266">
        <v>67.877943999999999</v>
      </c>
      <c r="BC1266">
        <v>70.458243999999993</v>
      </c>
      <c r="BD1266">
        <v>74.078158000000002</v>
      </c>
      <c r="BE1266">
        <v>78.162740999999997</v>
      </c>
      <c r="BF1266">
        <v>81.589935999999994</v>
      </c>
      <c r="BG1266">
        <v>84.498929000000004</v>
      </c>
      <c r="BH1266">
        <v>86.835117999999994</v>
      </c>
      <c r="BI1266">
        <v>89.218414999999993</v>
      </c>
      <c r="BJ1266">
        <v>90.791220999999993</v>
      </c>
      <c r="BK1266">
        <v>91.369378999999995</v>
      </c>
      <c r="BL1266">
        <v>90.962526999999994</v>
      </c>
      <c r="BM1266">
        <v>89.043897000000001</v>
      </c>
      <c r="BN1266">
        <v>86.898286999999996</v>
      </c>
      <c r="BO1266">
        <v>83.531048999999996</v>
      </c>
      <c r="BP1266">
        <v>80.089935999999994</v>
      </c>
      <c r="BQ1266">
        <v>77.694861000000003</v>
      </c>
      <c r="BR1266">
        <v>75.609207999999995</v>
      </c>
      <c r="BS1266">
        <v>-404.25</v>
      </c>
      <c r="BT1266">
        <v>-231.70310000000001</v>
      </c>
      <c r="BU1266">
        <v>-491.95569999999998</v>
      </c>
      <c r="BV1266">
        <v>-301.34930000000003</v>
      </c>
      <c r="BW1266">
        <v>-99.010199999999998</v>
      </c>
      <c r="BX1266">
        <v>198.2542</v>
      </c>
      <c r="BY1266">
        <v>284.03320000000002</v>
      </c>
      <c r="BZ1266">
        <v>16.166830000000001</v>
      </c>
      <c r="CA1266">
        <v>-310.97280000000001</v>
      </c>
      <c r="CB1266">
        <v>-251.47800000000001</v>
      </c>
      <c r="CC1266">
        <v>-388.63299999999998</v>
      </c>
      <c r="CD1266">
        <v>-387.0752</v>
      </c>
      <c r="CE1266">
        <v>-466.7285</v>
      </c>
      <c r="CF1266">
        <v>-553.14509999999996</v>
      </c>
      <c r="CG1266">
        <v>-548.25459999999998</v>
      </c>
      <c r="CH1266">
        <v>-620.15729999999996</v>
      </c>
      <c r="CI1266">
        <v>-889.83720000000005</v>
      </c>
      <c r="CJ1266">
        <v>2055.6640000000002</v>
      </c>
      <c r="CK1266">
        <v>8078.9610000000002</v>
      </c>
      <c r="CL1266">
        <v>6334.7749999999996</v>
      </c>
      <c r="CM1266">
        <v>2082.2710000000002</v>
      </c>
      <c r="CN1266">
        <v>378.44720000000001</v>
      </c>
      <c r="CO1266">
        <v>-149.6413</v>
      </c>
      <c r="CP1266">
        <v>-106.84950000000001</v>
      </c>
      <c r="CQ1266">
        <v>35502.089999999997</v>
      </c>
      <c r="CR1266">
        <v>15587.53</v>
      </c>
      <c r="CS1266">
        <v>18220.43</v>
      </c>
      <c r="CT1266">
        <v>16367.55</v>
      </c>
      <c r="CU1266">
        <v>14470.46</v>
      </c>
      <c r="CV1266">
        <v>9915.4940000000006</v>
      </c>
      <c r="CW1266">
        <v>8703.1309999999994</v>
      </c>
      <c r="CX1266">
        <v>9182.7710000000006</v>
      </c>
      <c r="CY1266">
        <v>14594.31</v>
      </c>
      <c r="CZ1266">
        <v>17757.3</v>
      </c>
      <c r="DA1266">
        <v>32574.31</v>
      </c>
      <c r="DB1266">
        <v>32394.94</v>
      </c>
      <c r="DC1266">
        <v>37016.400000000001</v>
      </c>
      <c r="DD1266">
        <v>40448.620000000003</v>
      </c>
      <c r="DE1266">
        <v>50248.5</v>
      </c>
      <c r="DF1266">
        <v>57787.87</v>
      </c>
      <c r="DG1266">
        <v>63983.09</v>
      </c>
      <c r="DH1266">
        <v>76351.05</v>
      </c>
      <c r="DI1266">
        <v>82128.38</v>
      </c>
      <c r="DJ1266">
        <v>82456.22</v>
      </c>
      <c r="DK1266">
        <v>95541.04</v>
      </c>
      <c r="DL1266">
        <v>64040.82</v>
      </c>
      <c r="DM1266">
        <v>42317.58</v>
      </c>
      <c r="DN1266">
        <v>36548.199999999997</v>
      </c>
      <c r="DO1266">
        <v>19</v>
      </c>
      <c r="DP1266">
        <v>20</v>
      </c>
    </row>
    <row r="1267" spans="1:120" hidden="1" x14ac:dyDescent="0.25">
      <c r="A1267" t="str">
        <f t="shared" si="19"/>
        <v>sublap_id-SLAP_PGEB_All CBP_44406</v>
      </c>
      <c r="B1267" t="s">
        <v>62</v>
      </c>
      <c r="C1267" t="s">
        <v>287</v>
      </c>
      <c r="D1267" t="s">
        <v>61</v>
      </c>
      <c r="E1267" t="s">
        <v>288</v>
      </c>
      <c r="F1267" t="s">
        <v>61</v>
      </c>
      <c r="G1267" t="s">
        <v>61</v>
      </c>
      <c r="H1267" t="s">
        <v>61</v>
      </c>
      <c r="I1267" t="s">
        <v>61</v>
      </c>
      <c r="J1267" t="s">
        <v>61</v>
      </c>
      <c r="K1267" t="s">
        <v>197</v>
      </c>
      <c r="L1267" s="18">
        <v>44406</v>
      </c>
      <c r="M1267">
        <v>19</v>
      </c>
      <c r="N1267">
        <v>20</v>
      </c>
      <c r="O1267" t="s">
        <v>258</v>
      </c>
      <c r="P1267">
        <v>59</v>
      </c>
      <c r="Q1267">
        <v>57</v>
      </c>
      <c r="R1267">
        <v>0</v>
      </c>
      <c r="S1267">
        <v>0</v>
      </c>
      <c r="T1267">
        <v>0</v>
      </c>
      <c r="U1267">
        <v>0</v>
      </c>
      <c r="V1267">
        <v>0</v>
      </c>
      <c r="W1267">
        <v>1045.6943000000001</v>
      </c>
      <c r="X1267">
        <v>1096.8783000000001</v>
      </c>
      <c r="Y1267">
        <v>1058.5273</v>
      </c>
      <c r="Z1267">
        <v>1089.4577999999999</v>
      </c>
      <c r="AA1267">
        <v>1139.7009</v>
      </c>
      <c r="AB1267">
        <v>1406.9647</v>
      </c>
      <c r="AC1267">
        <v>1603.5496000000001</v>
      </c>
      <c r="AD1267">
        <v>2020.4302</v>
      </c>
      <c r="AE1267">
        <v>2290.1554000000001</v>
      </c>
      <c r="AF1267">
        <v>2416.1655999999998</v>
      </c>
      <c r="AG1267">
        <v>2598.1035999999999</v>
      </c>
      <c r="AH1267">
        <v>2933.4468999999999</v>
      </c>
      <c r="AI1267">
        <v>3267.7894999999999</v>
      </c>
      <c r="AJ1267">
        <v>3269.2231000000002</v>
      </c>
      <c r="AK1267">
        <v>3458.2042999999999</v>
      </c>
      <c r="AL1267">
        <v>3545.6122</v>
      </c>
      <c r="AM1267">
        <v>3547.8687</v>
      </c>
      <c r="AN1267">
        <v>3705.0634</v>
      </c>
      <c r="AO1267">
        <v>3127.2100999999998</v>
      </c>
      <c r="AP1267">
        <v>3010.1552000000001</v>
      </c>
      <c r="AQ1267">
        <v>2727.7096999999999</v>
      </c>
      <c r="AR1267">
        <v>1814.7841000000001</v>
      </c>
      <c r="AS1267">
        <v>1296.4866999999999</v>
      </c>
      <c r="AT1267">
        <v>1081.4295999999999</v>
      </c>
      <c r="AU1267">
        <v>67.850876999999997</v>
      </c>
      <c r="AV1267">
        <v>66.412280999999993</v>
      </c>
      <c r="AW1267">
        <v>65.464911999999998</v>
      </c>
      <c r="AX1267">
        <v>64.649123000000003</v>
      </c>
      <c r="AY1267">
        <v>64.087719000000007</v>
      </c>
      <c r="AZ1267">
        <v>63.201754000000001</v>
      </c>
      <c r="BA1267">
        <v>63.324561000000003</v>
      </c>
      <c r="BB1267">
        <v>64.815788999999995</v>
      </c>
      <c r="BC1267">
        <v>68.219297999999995</v>
      </c>
      <c r="BD1267">
        <v>72.710526000000002</v>
      </c>
      <c r="BE1267">
        <v>77.061403999999996</v>
      </c>
      <c r="BF1267">
        <v>80.798246000000006</v>
      </c>
      <c r="BG1267">
        <v>84.964911999999998</v>
      </c>
      <c r="BH1267">
        <v>87.008771999999993</v>
      </c>
      <c r="BI1267">
        <v>89.973684000000006</v>
      </c>
      <c r="BJ1267">
        <v>93.552632000000003</v>
      </c>
      <c r="BK1267">
        <v>93.631579000000002</v>
      </c>
      <c r="BL1267">
        <v>93.078946999999999</v>
      </c>
      <c r="BM1267">
        <v>89.578946999999999</v>
      </c>
      <c r="BN1267">
        <v>85.982455999999999</v>
      </c>
      <c r="BO1267">
        <v>81.210526000000002</v>
      </c>
      <c r="BP1267">
        <v>76.921053000000001</v>
      </c>
      <c r="BQ1267">
        <v>73.719297999999995</v>
      </c>
      <c r="BR1267">
        <v>70.807017999999999</v>
      </c>
      <c r="BS1267">
        <v>-10.04443</v>
      </c>
      <c r="BT1267">
        <v>24.681069999999998</v>
      </c>
      <c r="BU1267">
        <v>30.577210000000001</v>
      </c>
      <c r="BV1267">
        <v>38.138179999999998</v>
      </c>
      <c r="BW1267">
        <v>54.719230000000003</v>
      </c>
      <c r="BX1267">
        <v>-30.954519999999999</v>
      </c>
      <c r="BY1267">
        <v>31.185179999999999</v>
      </c>
      <c r="BZ1267">
        <v>-10.53739</v>
      </c>
      <c r="CA1267">
        <v>-10.692209999999999</v>
      </c>
      <c r="CB1267">
        <v>-67.964939999999999</v>
      </c>
      <c r="CC1267">
        <v>-128.5744</v>
      </c>
      <c r="CD1267">
        <v>-78.010090000000005</v>
      </c>
      <c r="CE1267">
        <v>-151.25370000000001</v>
      </c>
      <c r="CF1267">
        <v>-127.55200000000001</v>
      </c>
      <c r="CG1267">
        <v>-169.96270000000001</v>
      </c>
      <c r="CH1267">
        <v>-135.12190000000001</v>
      </c>
      <c r="CI1267">
        <v>-181.21709999999999</v>
      </c>
      <c r="CJ1267">
        <v>-102.922</v>
      </c>
      <c r="CK1267">
        <v>347.43950000000001</v>
      </c>
      <c r="CL1267">
        <v>250.2002</v>
      </c>
      <c r="CM1267">
        <v>-35.794849999999997</v>
      </c>
      <c r="CN1267">
        <v>-20.923439999999999</v>
      </c>
      <c r="CO1267">
        <v>-28.6511</v>
      </c>
      <c r="CP1267">
        <v>-31.775400000000001</v>
      </c>
      <c r="CQ1267">
        <v>789.52170000000001</v>
      </c>
      <c r="CR1267">
        <v>530.61300000000006</v>
      </c>
      <c r="CS1267">
        <v>441.90170000000001</v>
      </c>
      <c r="CT1267">
        <v>518.90840000000003</v>
      </c>
      <c r="CU1267">
        <v>542.03689999999995</v>
      </c>
      <c r="CV1267">
        <v>1345.644</v>
      </c>
      <c r="CW1267">
        <v>1059.7449999999999</v>
      </c>
      <c r="CX1267">
        <v>686.81479999999999</v>
      </c>
      <c r="CY1267">
        <v>1022.446</v>
      </c>
      <c r="CZ1267">
        <v>947.33849999999995</v>
      </c>
      <c r="DA1267">
        <v>2084.7579999999998</v>
      </c>
      <c r="DB1267">
        <v>907.32479999999998</v>
      </c>
      <c r="DC1267">
        <v>1113.7239999999999</v>
      </c>
      <c r="DD1267">
        <v>1474.5</v>
      </c>
      <c r="DE1267">
        <v>1740.943</v>
      </c>
      <c r="DF1267">
        <v>1830.7070000000001</v>
      </c>
      <c r="DG1267">
        <v>1028.7719999999999</v>
      </c>
      <c r="DH1267">
        <v>2447.6680000000001</v>
      </c>
      <c r="DI1267">
        <v>1925.9829999999999</v>
      </c>
      <c r="DJ1267">
        <v>3134.1759999999999</v>
      </c>
      <c r="DK1267">
        <v>4496.8429999999998</v>
      </c>
      <c r="DL1267">
        <v>3408.2539999999999</v>
      </c>
      <c r="DM1267">
        <v>1070.5899999999999</v>
      </c>
      <c r="DN1267">
        <v>759.73720000000003</v>
      </c>
      <c r="DO1267">
        <v>19</v>
      </c>
      <c r="DP1267">
        <v>20</v>
      </c>
    </row>
    <row r="1268" spans="1:120" hidden="1" x14ac:dyDescent="0.25">
      <c r="A1268" t="str">
        <f t="shared" si="19"/>
        <v>Industry_Type-5. Offices, Hotels, Finance, Services_All CBP_44406</v>
      </c>
      <c r="B1268" t="s">
        <v>62</v>
      </c>
      <c r="C1268" t="s">
        <v>205</v>
      </c>
      <c r="D1268" t="s">
        <v>61</v>
      </c>
      <c r="E1268" t="s">
        <v>61</v>
      </c>
      <c r="F1268" t="s">
        <v>61</v>
      </c>
      <c r="G1268" t="s">
        <v>37</v>
      </c>
      <c r="H1268" t="s">
        <v>61</v>
      </c>
      <c r="I1268" t="s">
        <v>61</v>
      </c>
      <c r="J1268" t="s">
        <v>61</v>
      </c>
      <c r="K1268" t="s">
        <v>197</v>
      </c>
      <c r="L1268" s="18">
        <v>44406</v>
      </c>
      <c r="M1268">
        <v>19</v>
      </c>
      <c r="N1268">
        <v>20</v>
      </c>
      <c r="O1268" t="s">
        <v>258</v>
      </c>
      <c r="P1268">
        <v>26</v>
      </c>
      <c r="Q1268">
        <v>26</v>
      </c>
      <c r="R1268">
        <v>0</v>
      </c>
      <c r="S1268">
        <v>0</v>
      </c>
      <c r="T1268">
        <v>0</v>
      </c>
      <c r="U1268">
        <v>0</v>
      </c>
      <c r="V1268">
        <v>0</v>
      </c>
      <c r="W1268">
        <v>4287.9250000000002</v>
      </c>
      <c r="X1268">
        <v>4069.6640000000002</v>
      </c>
      <c r="Y1268">
        <v>4007.7939999999999</v>
      </c>
      <c r="Z1268">
        <v>3915.77</v>
      </c>
      <c r="AA1268">
        <v>3906.9250000000002</v>
      </c>
      <c r="AB1268">
        <v>4048.308</v>
      </c>
      <c r="AC1268">
        <v>4288.0460000000003</v>
      </c>
      <c r="AD1268">
        <v>4892.0770000000002</v>
      </c>
      <c r="AE1268">
        <v>5611.7579999999998</v>
      </c>
      <c r="AF1268">
        <v>6749.982</v>
      </c>
      <c r="AG1268">
        <v>7448.8729999999996</v>
      </c>
      <c r="AH1268">
        <v>7917.134</v>
      </c>
      <c r="AI1268">
        <v>8102.2860000000001</v>
      </c>
      <c r="AJ1268">
        <v>8403.61</v>
      </c>
      <c r="AK1268">
        <v>8552.5010000000002</v>
      </c>
      <c r="AL1268">
        <v>8701.7929999999997</v>
      </c>
      <c r="AM1268">
        <v>8703.6319999999996</v>
      </c>
      <c r="AN1268">
        <v>8546.7479999999996</v>
      </c>
      <c r="AO1268">
        <v>8172.1040000000003</v>
      </c>
      <c r="AP1268">
        <v>7506.2640000000001</v>
      </c>
      <c r="AQ1268">
        <v>6916.7550000000001</v>
      </c>
      <c r="AR1268">
        <v>6126.4480000000003</v>
      </c>
      <c r="AS1268">
        <v>5646.0209999999997</v>
      </c>
      <c r="AT1268">
        <v>5004.4279999999999</v>
      </c>
      <c r="AU1268">
        <v>66.884614999999997</v>
      </c>
      <c r="AV1268">
        <v>65.923077000000006</v>
      </c>
      <c r="AW1268">
        <v>65</v>
      </c>
      <c r="AX1268">
        <v>64.173077000000006</v>
      </c>
      <c r="AY1268">
        <v>63.269230999999998</v>
      </c>
      <c r="AZ1268">
        <v>62.846153999999999</v>
      </c>
      <c r="BA1268">
        <v>62.673076999999999</v>
      </c>
      <c r="BB1268">
        <v>63.115385000000003</v>
      </c>
      <c r="BC1268">
        <v>64.942307999999997</v>
      </c>
      <c r="BD1268">
        <v>68.134614999999997</v>
      </c>
      <c r="BE1268">
        <v>71.884614999999997</v>
      </c>
      <c r="BF1268">
        <v>74.365385000000003</v>
      </c>
      <c r="BG1268">
        <v>76.230768999999995</v>
      </c>
      <c r="BH1268">
        <v>78</v>
      </c>
      <c r="BI1268">
        <v>79.442307999999997</v>
      </c>
      <c r="BJ1268">
        <v>80.673077000000006</v>
      </c>
      <c r="BK1268">
        <v>80.903846000000001</v>
      </c>
      <c r="BL1268">
        <v>80.923077000000006</v>
      </c>
      <c r="BM1268">
        <v>79.423077000000006</v>
      </c>
      <c r="BN1268">
        <v>77.519231000000005</v>
      </c>
      <c r="BO1268">
        <v>74.673077000000006</v>
      </c>
      <c r="BP1268">
        <v>71.75</v>
      </c>
      <c r="BQ1268">
        <v>69.769231000000005</v>
      </c>
      <c r="BR1268">
        <v>68.173077000000006</v>
      </c>
      <c r="BS1268">
        <v>26.771509999999999</v>
      </c>
      <c r="BT1268">
        <v>11.7372</v>
      </c>
      <c r="BU1268">
        <v>-13.74915</v>
      </c>
      <c r="BV1268">
        <v>45.051650000000002</v>
      </c>
      <c r="BW1268">
        <v>50.097180000000002</v>
      </c>
      <c r="BX1268">
        <v>74.54589</v>
      </c>
      <c r="BY1268">
        <v>39.870049999999999</v>
      </c>
      <c r="BZ1268">
        <v>-11.76351</v>
      </c>
      <c r="CA1268">
        <v>-23.408580000000001</v>
      </c>
      <c r="CB1268">
        <v>-135.59549999999999</v>
      </c>
      <c r="CC1268">
        <v>-153.01009999999999</v>
      </c>
      <c r="CD1268">
        <v>-110.7808</v>
      </c>
      <c r="CE1268">
        <v>-59.150320000000001</v>
      </c>
      <c r="CF1268">
        <v>-63.754159999999999</v>
      </c>
      <c r="CG1268">
        <v>-3.6503009999999998</v>
      </c>
      <c r="CH1268">
        <v>-17.246500000000001</v>
      </c>
      <c r="CI1268">
        <v>-0.1460562</v>
      </c>
      <c r="CJ1268">
        <v>76.736109999999996</v>
      </c>
      <c r="CK1268">
        <v>231.4785</v>
      </c>
      <c r="CL1268">
        <v>117.5956</v>
      </c>
      <c r="CM1268">
        <v>80.635199999999998</v>
      </c>
      <c r="CN1268">
        <v>61.460920000000002</v>
      </c>
      <c r="CO1268">
        <v>-34.847850000000001</v>
      </c>
      <c r="CP1268">
        <v>-38.032510000000002</v>
      </c>
      <c r="CQ1268">
        <v>5256.87</v>
      </c>
      <c r="CR1268">
        <v>3712.8710000000001</v>
      </c>
      <c r="CS1268">
        <v>3096.386</v>
      </c>
      <c r="CT1268">
        <v>1608.654</v>
      </c>
      <c r="CU1268">
        <v>1695.136</v>
      </c>
      <c r="CV1268">
        <v>1576.569</v>
      </c>
      <c r="CW1268">
        <v>901.12289999999996</v>
      </c>
      <c r="CX1268">
        <v>796.26750000000004</v>
      </c>
      <c r="CY1268">
        <v>2123.576</v>
      </c>
      <c r="CZ1268">
        <v>5709.0460000000003</v>
      </c>
      <c r="DA1268">
        <v>10650.11</v>
      </c>
      <c r="DB1268">
        <v>13611.35</v>
      </c>
      <c r="DC1268">
        <v>17132.47</v>
      </c>
      <c r="DD1268">
        <v>21779.67</v>
      </c>
      <c r="DE1268">
        <v>30302.23</v>
      </c>
      <c r="DF1268">
        <v>34965.629999999997</v>
      </c>
      <c r="DG1268">
        <v>36849.54</v>
      </c>
      <c r="DH1268">
        <v>32127.64</v>
      </c>
      <c r="DI1268">
        <v>31194.99</v>
      </c>
      <c r="DJ1268">
        <v>29792.79</v>
      </c>
      <c r="DK1268">
        <v>25513.19</v>
      </c>
      <c r="DL1268">
        <v>20988.87</v>
      </c>
      <c r="DM1268">
        <v>13972.19</v>
      </c>
      <c r="DN1268">
        <v>10368.530000000001</v>
      </c>
      <c r="DO1268">
        <v>19</v>
      </c>
      <c r="DP1268">
        <v>20</v>
      </c>
    </row>
    <row r="1269" spans="1:120" hidden="1" x14ac:dyDescent="0.25">
      <c r="A1269" t="str">
        <f t="shared" si="19"/>
        <v>Aggregator-CPower_All CBP_44406</v>
      </c>
      <c r="B1269" t="s">
        <v>62</v>
      </c>
      <c r="C1269" t="s">
        <v>215</v>
      </c>
      <c r="D1269" t="s">
        <v>61</v>
      </c>
      <c r="E1269" t="s">
        <v>61</v>
      </c>
      <c r="F1269" t="s">
        <v>42</v>
      </c>
      <c r="G1269" t="s">
        <v>61</v>
      </c>
      <c r="H1269" t="s">
        <v>61</v>
      </c>
      <c r="I1269" t="s">
        <v>61</v>
      </c>
      <c r="J1269" t="s">
        <v>61</v>
      </c>
      <c r="K1269" t="s">
        <v>197</v>
      </c>
      <c r="L1269" s="18">
        <v>44406</v>
      </c>
      <c r="M1269">
        <v>19</v>
      </c>
      <c r="N1269">
        <v>20</v>
      </c>
      <c r="O1269" t="s">
        <v>258</v>
      </c>
      <c r="P1269">
        <v>478</v>
      </c>
      <c r="Q1269">
        <v>467</v>
      </c>
      <c r="R1269">
        <v>0</v>
      </c>
      <c r="S1269">
        <v>0</v>
      </c>
      <c r="T1269">
        <v>0</v>
      </c>
      <c r="U1269">
        <v>0</v>
      </c>
      <c r="V1269">
        <v>0</v>
      </c>
      <c r="W1269">
        <v>18563.196</v>
      </c>
      <c r="X1269">
        <v>18298.364000000001</v>
      </c>
      <c r="Y1269">
        <v>18157.782999999999</v>
      </c>
      <c r="Z1269">
        <v>17748.84</v>
      </c>
      <c r="AA1269">
        <v>18095.7</v>
      </c>
      <c r="AB1269">
        <v>18914.969000000001</v>
      </c>
      <c r="AC1269">
        <v>20811.349999999999</v>
      </c>
      <c r="AD1269">
        <v>24576.838</v>
      </c>
      <c r="AE1269">
        <v>28574.811000000002</v>
      </c>
      <c r="AF1269">
        <v>31207.760999999999</v>
      </c>
      <c r="AG1269">
        <v>33091.951999999997</v>
      </c>
      <c r="AH1269">
        <v>36136.714999999997</v>
      </c>
      <c r="AI1269">
        <v>37567.01</v>
      </c>
      <c r="AJ1269">
        <v>38674.438999999998</v>
      </c>
      <c r="AK1269">
        <v>39753.402000000002</v>
      </c>
      <c r="AL1269">
        <v>40382.423000000003</v>
      </c>
      <c r="AM1269">
        <v>41014.705000000002</v>
      </c>
      <c r="AN1269">
        <v>38163.034</v>
      </c>
      <c r="AO1269">
        <v>32071.701000000001</v>
      </c>
      <c r="AP1269">
        <v>31198.17</v>
      </c>
      <c r="AQ1269">
        <v>30593.268</v>
      </c>
      <c r="AR1269">
        <v>25496.116999999998</v>
      </c>
      <c r="AS1269">
        <v>21408.978999999999</v>
      </c>
      <c r="AT1269">
        <v>19276.955000000002</v>
      </c>
      <c r="AU1269">
        <v>73.437900999999997</v>
      </c>
      <c r="AV1269">
        <v>71.685225000000003</v>
      </c>
      <c r="AW1269">
        <v>70.563169000000002</v>
      </c>
      <c r="AX1269">
        <v>69.589935999999994</v>
      </c>
      <c r="AY1269">
        <v>68.568522000000002</v>
      </c>
      <c r="AZ1269">
        <v>67.733405000000005</v>
      </c>
      <c r="BA1269">
        <v>67.201284999999999</v>
      </c>
      <c r="BB1269">
        <v>67.877943999999999</v>
      </c>
      <c r="BC1269">
        <v>70.458243999999993</v>
      </c>
      <c r="BD1269">
        <v>74.078158000000002</v>
      </c>
      <c r="BE1269">
        <v>78.162740999999997</v>
      </c>
      <c r="BF1269">
        <v>81.589935999999994</v>
      </c>
      <c r="BG1269">
        <v>84.498929000000004</v>
      </c>
      <c r="BH1269">
        <v>86.835117999999994</v>
      </c>
      <c r="BI1269">
        <v>89.218414999999993</v>
      </c>
      <c r="BJ1269">
        <v>90.791220999999993</v>
      </c>
      <c r="BK1269">
        <v>91.369378999999995</v>
      </c>
      <c r="BL1269">
        <v>90.962526999999994</v>
      </c>
      <c r="BM1269">
        <v>89.043897000000001</v>
      </c>
      <c r="BN1269">
        <v>86.898286999999996</v>
      </c>
      <c r="BO1269">
        <v>83.531048999999996</v>
      </c>
      <c r="BP1269">
        <v>80.089935999999994</v>
      </c>
      <c r="BQ1269">
        <v>77.694861000000003</v>
      </c>
      <c r="BR1269">
        <v>75.609207999999995</v>
      </c>
      <c r="BS1269">
        <v>-404.25</v>
      </c>
      <c r="BT1269">
        <v>-231.70310000000001</v>
      </c>
      <c r="BU1269">
        <v>-491.95569999999998</v>
      </c>
      <c r="BV1269">
        <v>-301.34930000000003</v>
      </c>
      <c r="BW1269">
        <v>-99.010199999999998</v>
      </c>
      <c r="BX1269">
        <v>198.2542</v>
      </c>
      <c r="BY1269">
        <v>284.03320000000002</v>
      </c>
      <c r="BZ1269">
        <v>16.166830000000001</v>
      </c>
      <c r="CA1269">
        <v>-310.97280000000001</v>
      </c>
      <c r="CB1269">
        <v>-251.47800000000001</v>
      </c>
      <c r="CC1269">
        <v>-388.63299999999998</v>
      </c>
      <c r="CD1269">
        <v>-387.0752</v>
      </c>
      <c r="CE1269">
        <v>-466.7285</v>
      </c>
      <c r="CF1269">
        <v>-553.14509999999996</v>
      </c>
      <c r="CG1269">
        <v>-548.25459999999998</v>
      </c>
      <c r="CH1269">
        <v>-620.15729999999996</v>
      </c>
      <c r="CI1269">
        <v>-889.83720000000005</v>
      </c>
      <c r="CJ1269">
        <v>2055.6640000000002</v>
      </c>
      <c r="CK1269">
        <v>8078.9610000000002</v>
      </c>
      <c r="CL1269">
        <v>6334.7749999999996</v>
      </c>
      <c r="CM1269">
        <v>2082.2710000000002</v>
      </c>
      <c r="CN1269">
        <v>378.44720000000001</v>
      </c>
      <c r="CO1269">
        <v>-149.6413</v>
      </c>
      <c r="CP1269">
        <v>-106.84950000000001</v>
      </c>
      <c r="CQ1269">
        <v>35502.089999999997</v>
      </c>
      <c r="CR1269">
        <v>15587.53</v>
      </c>
      <c r="CS1269">
        <v>18220.43</v>
      </c>
      <c r="CT1269">
        <v>16367.55</v>
      </c>
      <c r="CU1269">
        <v>14470.46</v>
      </c>
      <c r="CV1269">
        <v>9915.4940000000006</v>
      </c>
      <c r="CW1269">
        <v>8703.1309999999994</v>
      </c>
      <c r="CX1269">
        <v>9182.7710000000006</v>
      </c>
      <c r="CY1269">
        <v>14594.31</v>
      </c>
      <c r="CZ1269">
        <v>17757.3</v>
      </c>
      <c r="DA1269">
        <v>32574.31</v>
      </c>
      <c r="DB1269">
        <v>32394.94</v>
      </c>
      <c r="DC1269">
        <v>37016.400000000001</v>
      </c>
      <c r="DD1269">
        <v>40448.620000000003</v>
      </c>
      <c r="DE1269">
        <v>50248.5</v>
      </c>
      <c r="DF1269">
        <v>57787.87</v>
      </c>
      <c r="DG1269">
        <v>63983.09</v>
      </c>
      <c r="DH1269">
        <v>76351.05</v>
      </c>
      <c r="DI1269">
        <v>82128.38</v>
      </c>
      <c r="DJ1269">
        <v>82456.22</v>
      </c>
      <c r="DK1269">
        <v>95541.04</v>
      </c>
      <c r="DL1269">
        <v>64040.82</v>
      </c>
      <c r="DM1269">
        <v>42317.58</v>
      </c>
      <c r="DN1269">
        <v>36548.199999999997</v>
      </c>
      <c r="DO1269">
        <v>19</v>
      </c>
      <c r="DP1269">
        <v>20</v>
      </c>
    </row>
    <row r="1270" spans="1:120" hidden="1" x14ac:dyDescent="0.25">
      <c r="A1270" t="str">
        <f t="shared" si="19"/>
        <v>Size_Grp-200 kW and above_All CBP_44406</v>
      </c>
      <c r="B1270" t="s">
        <v>62</v>
      </c>
      <c r="C1270" t="s">
        <v>207</v>
      </c>
      <c r="D1270" t="s">
        <v>61</v>
      </c>
      <c r="E1270" t="s">
        <v>61</v>
      </c>
      <c r="F1270" t="s">
        <v>61</v>
      </c>
      <c r="G1270" t="s">
        <v>61</v>
      </c>
      <c r="H1270" t="s">
        <v>61</v>
      </c>
      <c r="I1270" t="s">
        <v>61</v>
      </c>
      <c r="J1270" t="s">
        <v>102</v>
      </c>
      <c r="K1270" t="s">
        <v>197</v>
      </c>
      <c r="L1270" s="18">
        <v>44406</v>
      </c>
      <c r="M1270">
        <v>19</v>
      </c>
      <c r="N1270">
        <v>20</v>
      </c>
      <c r="O1270" t="s">
        <v>258</v>
      </c>
      <c r="P1270">
        <v>56</v>
      </c>
      <c r="Q1270">
        <v>56</v>
      </c>
      <c r="R1270">
        <v>0</v>
      </c>
      <c r="S1270">
        <v>0</v>
      </c>
      <c r="T1270">
        <v>0</v>
      </c>
      <c r="U1270">
        <v>0</v>
      </c>
      <c r="V1270">
        <v>0</v>
      </c>
      <c r="W1270">
        <v>11826.402</v>
      </c>
      <c r="X1270">
        <v>11304.526</v>
      </c>
      <c r="Y1270">
        <v>11210.88</v>
      </c>
      <c r="Z1270">
        <v>10760.973</v>
      </c>
      <c r="AA1270">
        <v>10968.050999999999</v>
      </c>
      <c r="AB1270">
        <v>11342.805</v>
      </c>
      <c r="AC1270">
        <v>12561.736000000001</v>
      </c>
      <c r="AD1270">
        <v>14160.566999999999</v>
      </c>
      <c r="AE1270">
        <v>15404.92</v>
      </c>
      <c r="AF1270">
        <v>15911.618</v>
      </c>
      <c r="AG1270">
        <v>16895.155999999999</v>
      </c>
      <c r="AH1270">
        <v>18848.850999999999</v>
      </c>
      <c r="AI1270">
        <v>19367.11</v>
      </c>
      <c r="AJ1270">
        <v>19734.787</v>
      </c>
      <c r="AK1270">
        <v>20282.725999999999</v>
      </c>
      <c r="AL1270">
        <v>20643.078000000001</v>
      </c>
      <c r="AM1270">
        <v>21227.114000000001</v>
      </c>
      <c r="AN1270">
        <v>19099.696</v>
      </c>
      <c r="AO1270">
        <v>16272.242</v>
      </c>
      <c r="AP1270">
        <v>15317.359</v>
      </c>
      <c r="AQ1270">
        <v>14230.723</v>
      </c>
      <c r="AR1270">
        <v>13388.486000000001</v>
      </c>
      <c r="AS1270">
        <v>12600.468999999999</v>
      </c>
      <c r="AT1270">
        <v>11883.941999999999</v>
      </c>
      <c r="AU1270">
        <v>73.133928999999995</v>
      </c>
      <c r="AV1270">
        <v>71.428571000000005</v>
      </c>
      <c r="AW1270">
        <v>70.125</v>
      </c>
      <c r="AX1270">
        <v>69.044642999999994</v>
      </c>
      <c r="AY1270">
        <v>68.035713999999999</v>
      </c>
      <c r="AZ1270">
        <v>67.1875</v>
      </c>
      <c r="BA1270">
        <v>66.651786000000001</v>
      </c>
      <c r="BB1270">
        <v>67.214286000000001</v>
      </c>
      <c r="BC1270">
        <v>69.598213999999999</v>
      </c>
      <c r="BD1270">
        <v>73.017857000000006</v>
      </c>
      <c r="BE1270">
        <v>76.982142999999994</v>
      </c>
      <c r="BF1270">
        <v>80.196428999999995</v>
      </c>
      <c r="BG1270">
        <v>83.125</v>
      </c>
      <c r="BH1270">
        <v>85.535713999999999</v>
      </c>
      <c r="BI1270">
        <v>88.151786000000001</v>
      </c>
      <c r="BJ1270">
        <v>89.991071000000005</v>
      </c>
      <c r="BK1270">
        <v>90.875</v>
      </c>
      <c r="BL1270">
        <v>90.482142999999994</v>
      </c>
      <c r="BM1270">
        <v>88.732142999999994</v>
      </c>
      <c r="BN1270">
        <v>86.580357000000006</v>
      </c>
      <c r="BO1270">
        <v>83.267857000000006</v>
      </c>
      <c r="BP1270">
        <v>79.785713999999999</v>
      </c>
      <c r="BQ1270">
        <v>77.151786000000001</v>
      </c>
      <c r="BR1270">
        <v>75.035713999999999</v>
      </c>
      <c r="BS1270">
        <v>-332.80939999999998</v>
      </c>
      <c r="BT1270">
        <v>-181.37880000000001</v>
      </c>
      <c r="BU1270">
        <v>-444.79180000000002</v>
      </c>
      <c r="BV1270">
        <v>-209.16560000000001</v>
      </c>
      <c r="BW1270">
        <v>-105.5701</v>
      </c>
      <c r="BX1270">
        <v>183.86359999999999</v>
      </c>
      <c r="BY1270">
        <v>288.80470000000003</v>
      </c>
      <c r="BZ1270">
        <v>-16.219840000000001</v>
      </c>
      <c r="CA1270">
        <v>-216.29859999999999</v>
      </c>
      <c r="CB1270">
        <v>-203.00020000000001</v>
      </c>
      <c r="CC1270">
        <v>-249.00659999999999</v>
      </c>
      <c r="CD1270">
        <v>-242.0735</v>
      </c>
      <c r="CE1270">
        <v>-213.0523</v>
      </c>
      <c r="CF1270">
        <v>-313.33</v>
      </c>
      <c r="CG1270">
        <v>-353.03089999999997</v>
      </c>
      <c r="CH1270">
        <v>-452.82150000000001</v>
      </c>
      <c r="CI1270">
        <v>-718.94669999999996</v>
      </c>
      <c r="CJ1270">
        <v>1731.9739999999999</v>
      </c>
      <c r="CK1270">
        <v>5066.5</v>
      </c>
      <c r="CL1270">
        <v>4472.0129999999999</v>
      </c>
      <c r="CM1270">
        <v>2298.5709999999999</v>
      </c>
      <c r="CN1270">
        <v>585.73019999999997</v>
      </c>
      <c r="CO1270">
        <v>177.91990000000001</v>
      </c>
      <c r="CP1270">
        <v>133.64330000000001</v>
      </c>
      <c r="CQ1270">
        <v>31491.57</v>
      </c>
      <c r="CR1270">
        <v>13489.08</v>
      </c>
      <c r="CS1270">
        <v>16059.23</v>
      </c>
      <c r="CT1270">
        <v>14437.7</v>
      </c>
      <c r="CU1270">
        <v>12693.04</v>
      </c>
      <c r="CV1270">
        <v>8457.3160000000007</v>
      </c>
      <c r="CW1270">
        <v>7057.8639999999996</v>
      </c>
      <c r="CX1270">
        <v>7812.942</v>
      </c>
      <c r="CY1270">
        <v>12781</v>
      </c>
      <c r="CZ1270">
        <v>15414.13</v>
      </c>
      <c r="DA1270">
        <v>29014.639999999999</v>
      </c>
      <c r="DB1270">
        <v>28628.33</v>
      </c>
      <c r="DC1270">
        <v>32828.660000000003</v>
      </c>
      <c r="DD1270">
        <v>36092.29</v>
      </c>
      <c r="DE1270">
        <v>45220.5</v>
      </c>
      <c r="DF1270">
        <v>52200.92</v>
      </c>
      <c r="DG1270">
        <v>57962.32</v>
      </c>
      <c r="DH1270">
        <v>69177.850000000006</v>
      </c>
      <c r="DI1270">
        <v>73552.97</v>
      </c>
      <c r="DJ1270">
        <v>74198.45</v>
      </c>
      <c r="DK1270">
        <v>82900.73</v>
      </c>
      <c r="DL1270">
        <v>58668.93</v>
      </c>
      <c r="DM1270">
        <v>38138.01</v>
      </c>
      <c r="DN1270">
        <v>32937.1</v>
      </c>
      <c r="DO1270">
        <v>19</v>
      </c>
      <c r="DP1270">
        <v>20</v>
      </c>
    </row>
    <row r="1271" spans="1:120" x14ac:dyDescent="0.25">
      <c r="A1271" t="str">
        <f t="shared" si="19"/>
        <v>AutoDR-No_All CBP_44406</v>
      </c>
      <c r="B1271" t="s">
        <v>62</v>
      </c>
      <c r="C1271" t="s">
        <v>321</v>
      </c>
      <c r="D1271" t="s">
        <v>61</v>
      </c>
      <c r="E1271" t="s">
        <v>61</v>
      </c>
      <c r="F1271" t="s">
        <v>61</v>
      </c>
      <c r="G1271" t="s">
        <v>61</v>
      </c>
      <c r="H1271" t="s">
        <v>97</v>
      </c>
      <c r="I1271" t="s">
        <v>61</v>
      </c>
      <c r="J1271" t="s">
        <v>61</v>
      </c>
      <c r="K1271" t="s">
        <v>197</v>
      </c>
      <c r="L1271" s="18">
        <v>44406</v>
      </c>
      <c r="M1271">
        <v>19</v>
      </c>
      <c r="N1271">
        <v>20</v>
      </c>
      <c r="O1271" t="s">
        <v>258</v>
      </c>
      <c r="P1271">
        <v>439</v>
      </c>
      <c r="Q1271">
        <v>428</v>
      </c>
      <c r="R1271">
        <v>0</v>
      </c>
      <c r="S1271">
        <v>0</v>
      </c>
      <c r="T1271">
        <v>0</v>
      </c>
      <c r="U1271">
        <v>0</v>
      </c>
      <c r="V1271">
        <v>0</v>
      </c>
      <c r="W1271">
        <v>16515.441999999999</v>
      </c>
      <c r="X1271">
        <v>16185.88</v>
      </c>
      <c r="Y1271">
        <v>16136.069</v>
      </c>
      <c r="Z1271">
        <v>15903.362999999999</v>
      </c>
      <c r="AA1271">
        <v>16157.436</v>
      </c>
      <c r="AB1271">
        <v>17012.37</v>
      </c>
      <c r="AC1271">
        <v>18844.284</v>
      </c>
      <c r="AD1271">
        <v>22457.214</v>
      </c>
      <c r="AE1271">
        <v>25963.629000000001</v>
      </c>
      <c r="AF1271">
        <v>28104.112000000001</v>
      </c>
      <c r="AG1271">
        <v>29898.503000000001</v>
      </c>
      <c r="AH1271">
        <v>32908.107000000004</v>
      </c>
      <c r="AI1271">
        <v>34095.853000000003</v>
      </c>
      <c r="AJ1271">
        <v>35225.232000000004</v>
      </c>
      <c r="AK1271">
        <v>36173.752999999997</v>
      </c>
      <c r="AL1271">
        <v>36684.665000000001</v>
      </c>
      <c r="AM1271">
        <v>37331.256000000001</v>
      </c>
      <c r="AN1271">
        <v>34594.381999999998</v>
      </c>
      <c r="AO1271">
        <v>28655.83</v>
      </c>
      <c r="AP1271">
        <v>27676.644</v>
      </c>
      <c r="AQ1271">
        <v>27017.592000000001</v>
      </c>
      <c r="AR1271">
        <v>22341.142</v>
      </c>
      <c r="AS1271">
        <v>18470.293000000001</v>
      </c>
      <c r="AT1271">
        <v>16773.134999999998</v>
      </c>
      <c r="AU1271">
        <v>73.655373999999995</v>
      </c>
      <c r="AV1271">
        <v>71.879672999999997</v>
      </c>
      <c r="AW1271">
        <v>70.740654000000006</v>
      </c>
      <c r="AX1271">
        <v>69.769859999999994</v>
      </c>
      <c r="AY1271">
        <v>68.733644999999996</v>
      </c>
      <c r="AZ1271">
        <v>67.88785</v>
      </c>
      <c r="BA1271">
        <v>67.342290000000006</v>
      </c>
      <c r="BB1271">
        <v>68.024533000000005</v>
      </c>
      <c r="BC1271">
        <v>70.619158999999996</v>
      </c>
      <c r="BD1271">
        <v>74.246494999999996</v>
      </c>
      <c r="BE1271">
        <v>78.346963000000002</v>
      </c>
      <c r="BF1271">
        <v>81.783878999999999</v>
      </c>
      <c r="BG1271">
        <v>84.696262000000004</v>
      </c>
      <c r="BH1271">
        <v>87.040887999999995</v>
      </c>
      <c r="BI1271">
        <v>89.431075000000007</v>
      </c>
      <c r="BJ1271">
        <v>91.01285</v>
      </c>
      <c r="BK1271">
        <v>91.610980999999995</v>
      </c>
      <c r="BL1271">
        <v>91.214952999999994</v>
      </c>
      <c r="BM1271">
        <v>89.303737999999996</v>
      </c>
      <c r="BN1271">
        <v>87.160047000000006</v>
      </c>
      <c r="BO1271">
        <v>83.788550999999998</v>
      </c>
      <c r="BP1271">
        <v>80.339952999999994</v>
      </c>
      <c r="BQ1271">
        <v>77.925234000000003</v>
      </c>
      <c r="BR1271">
        <v>75.834112000000005</v>
      </c>
      <c r="BS1271">
        <v>-364.01260000000002</v>
      </c>
      <c r="BT1271">
        <v>-271.23399999999998</v>
      </c>
      <c r="BU1271">
        <v>-446.49079999999998</v>
      </c>
      <c r="BV1271">
        <v>-373.80799999999999</v>
      </c>
      <c r="BW1271">
        <v>-113.13760000000001</v>
      </c>
      <c r="BX1271">
        <v>165.75299999999999</v>
      </c>
      <c r="BY1271">
        <v>230.80680000000001</v>
      </c>
      <c r="BZ1271">
        <v>30.345009999999998</v>
      </c>
      <c r="CA1271">
        <v>-287.03140000000002</v>
      </c>
      <c r="CB1271">
        <v>-194.78229999999999</v>
      </c>
      <c r="CC1271">
        <v>-401.67919999999998</v>
      </c>
      <c r="CD1271">
        <v>-462.68270000000001</v>
      </c>
      <c r="CE1271">
        <v>-400.13639999999998</v>
      </c>
      <c r="CF1271">
        <v>-507.71289999999999</v>
      </c>
      <c r="CG1271">
        <v>-512.82839999999999</v>
      </c>
      <c r="CH1271">
        <v>-580.33529999999996</v>
      </c>
      <c r="CI1271">
        <v>-882.78800000000001</v>
      </c>
      <c r="CJ1271">
        <v>1935.6569999999999</v>
      </c>
      <c r="CK1271">
        <v>7704.6040000000003</v>
      </c>
      <c r="CL1271">
        <v>6128.3890000000001</v>
      </c>
      <c r="CM1271">
        <v>2074.9929999999999</v>
      </c>
      <c r="CN1271">
        <v>405.5027</v>
      </c>
      <c r="CO1271">
        <v>-36.714379999999998</v>
      </c>
      <c r="CP1271">
        <v>-57.064</v>
      </c>
      <c r="CQ1271">
        <v>34249.910000000003</v>
      </c>
      <c r="CR1271">
        <v>14926.08</v>
      </c>
      <c r="CS1271">
        <v>17388.86</v>
      </c>
      <c r="CT1271">
        <v>15923.82</v>
      </c>
      <c r="CU1271">
        <v>13784.92</v>
      </c>
      <c r="CV1271">
        <v>9250.0669999999991</v>
      </c>
      <c r="CW1271">
        <v>8132.2389999999996</v>
      </c>
      <c r="CX1271">
        <v>8345.08</v>
      </c>
      <c r="CY1271">
        <v>13617.98</v>
      </c>
      <c r="CZ1271">
        <v>16081.93</v>
      </c>
      <c r="DA1271">
        <v>28454.7</v>
      </c>
      <c r="DB1271">
        <v>31146.58</v>
      </c>
      <c r="DC1271">
        <v>35529.199999999997</v>
      </c>
      <c r="DD1271">
        <v>39906.93</v>
      </c>
      <c r="DE1271">
        <v>49750.17</v>
      </c>
      <c r="DF1271">
        <v>57213.69</v>
      </c>
      <c r="DG1271">
        <v>62888.42</v>
      </c>
      <c r="DH1271">
        <v>75006.34</v>
      </c>
      <c r="DI1271">
        <v>80576.27</v>
      </c>
      <c r="DJ1271">
        <v>81163.62</v>
      </c>
      <c r="DK1271">
        <v>93997.58</v>
      </c>
      <c r="DL1271">
        <v>62190.080000000002</v>
      </c>
      <c r="DM1271">
        <v>40567.269999999997</v>
      </c>
      <c r="DN1271">
        <v>34981.050000000003</v>
      </c>
      <c r="DO1271">
        <v>19</v>
      </c>
      <c r="DP1271">
        <v>20</v>
      </c>
    </row>
    <row r="1272" spans="1:120" hidden="1" x14ac:dyDescent="0.25">
      <c r="A1272" t="str">
        <f t="shared" si="19"/>
        <v>Industry_Type-2. Manufacturing_All CBP_44406</v>
      </c>
      <c r="B1272" t="s">
        <v>62</v>
      </c>
      <c r="C1272" t="s">
        <v>218</v>
      </c>
      <c r="D1272" t="s">
        <v>61</v>
      </c>
      <c r="E1272" t="s">
        <v>61</v>
      </c>
      <c r="F1272" t="s">
        <v>61</v>
      </c>
      <c r="G1272" t="s">
        <v>38</v>
      </c>
      <c r="H1272" t="s">
        <v>61</v>
      </c>
      <c r="I1272" t="s">
        <v>61</v>
      </c>
      <c r="J1272" t="s">
        <v>61</v>
      </c>
      <c r="K1272" t="s">
        <v>197</v>
      </c>
      <c r="L1272" s="18">
        <v>44406</v>
      </c>
      <c r="M1272">
        <v>19</v>
      </c>
      <c r="N1272">
        <v>20</v>
      </c>
      <c r="O1272" t="s">
        <v>258</v>
      </c>
      <c r="P1272">
        <v>2</v>
      </c>
      <c r="Q1272">
        <v>2</v>
      </c>
      <c r="R1272">
        <v>0</v>
      </c>
      <c r="S1272">
        <v>0</v>
      </c>
      <c r="T1272">
        <v>1</v>
      </c>
      <c r="U1272">
        <v>0</v>
      </c>
      <c r="V1272">
        <v>1</v>
      </c>
      <c r="W1272">
        <v>1570.683</v>
      </c>
      <c r="X1272">
        <v>1552.1279999999999</v>
      </c>
      <c r="Y1272">
        <v>1565.6804999999999</v>
      </c>
      <c r="Z1272">
        <v>1425.1695</v>
      </c>
      <c r="AA1272">
        <v>1356.1590000000001</v>
      </c>
      <c r="AB1272">
        <v>1402.5495000000001</v>
      </c>
      <c r="AC1272">
        <v>1567.5284999999999</v>
      </c>
      <c r="AD1272">
        <v>1508.145</v>
      </c>
      <c r="AE1272">
        <v>1494.1965</v>
      </c>
      <c r="AF1272">
        <v>1466.8979999999999</v>
      </c>
      <c r="AG1272">
        <v>1506.0045</v>
      </c>
      <c r="AH1272">
        <v>1502.1075000000001</v>
      </c>
      <c r="AI1272">
        <v>1508.367</v>
      </c>
      <c r="AJ1272">
        <v>1552.1385</v>
      </c>
      <c r="AK1272">
        <v>1541.3385000000001</v>
      </c>
      <c r="AL1272">
        <v>1440.6375</v>
      </c>
      <c r="AM1272">
        <v>1399.6005</v>
      </c>
      <c r="AN1272">
        <v>1558.1265000000001</v>
      </c>
      <c r="AO1272">
        <v>221.24549999999999</v>
      </c>
      <c r="AP1272">
        <v>966.29700000000003</v>
      </c>
      <c r="AQ1272">
        <v>1392.7619999999999</v>
      </c>
      <c r="AR1272">
        <v>1474.5345</v>
      </c>
      <c r="AS1272">
        <v>1571.463</v>
      </c>
      <c r="AT1272">
        <v>1592.2739999999999</v>
      </c>
      <c r="AU1272">
        <v>58</v>
      </c>
      <c r="AV1272">
        <v>57</v>
      </c>
      <c r="AW1272">
        <v>57</v>
      </c>
      <c r="AX1272">
        <v>57</v>
      </c>
      <c r="AY1272">
        <v>56.5</v>
      </c>
      <c r="AZ1272">
        <v>56</v>
      </c>
      <c r="BA1272">
        <v>55.5</v>
      </c>
      <c r="BB1272">
        <v>56</v>
      </c>
      <c r="BC1272">
        <v>58</v>
      </c>
      <c r="BD1272">
        <v>62</v>
      </c>
      <c r="BE1272">
        <v>66</v>
      </c>
      <c r="BF1272">
        <v>71.5</v>
      </c>
      <c r="BG1272">
        <v>78.5</v>
      </c>
      <c r="BH1272">
        <v>84</v>
      </c>
      <c r="BI1272">
        <v>86</v>
      </c>
      <c r="BJ1272">
        <v>85</v>
      </c>
      <c r="BK1272">
        <v>85.5</v>
      </c>
      <c r="BL1272">
        <v>83</v>
      </c>
      <c r="BM1272">
        <v>79</v>
      </c>
      <c r="BN1272">
        <v>75</v>
      </c>
      <c r="BO1272">
        <v>69.5</v>
      </c>
      <c r="BP1272">
        <v>64.5</v>
      </c>
      <c r="BQ1272">
        <v>60.5</v>
      </c>
      <c r="BR1272">
        <v>59</v>
      </c>
      <c r="BS1272">
        <v>-17.816890000000001</v>
      </c>
      <c r="BT1272">
        <v>-108.74120000000001</v>
      </c>
      <c r="BU1272">
        <v>-270.94060000000002</v>
      </c>
      <c r="BV1272">
        <v>-239.2919</v>
      </c>
      <c r="BW1272">
        <v>-212.85220000000001</v>
      </c>
      <c r="BX1272">
        <v>-38.917450000000002</v>
      </c>
      <c r="BY1272">
        <v>-3.437195</v>
      </c>
      <c r="BZ1272">
        <v>59.498660000000001</v>
      </c>
      <c r="CA1272">
        <v>52.763849999999998</v>
      </c>
      <c r="CB1272">
        <v>104.0341</v>
      </c>
      <c r="CC1272">
        <v>67.783389999999997</v>
      </c>
      <c r="CD1272">
        <v>81.326719999999995</v>
      </c>
      <c r="CE1272">
        <v>86.102969999999999</v>
      </c>
      <c r="CF1272">
        <v>57.342590000000001</v>
      </c>
      <c r="CG1272">
        <v>44.920290000000001</v>
      </c>
      <c r="CH1272">
        <v>73.900909999999996</v>
      </c>
      <c r="CI1272">
        <v>61.561770000000003</v>
      </c>
      <c r="CJ1272">
        <v>40.435389999999998</v>
      </c>
      <c r="CK1272">
        <v>1360.4269999999999</v>
      </c>
      <c r="CL1272">
        <v>591.59990000000005</v>
      </c>
      <c r="CM1272">
        <v>121.9327</v>
      </c>
      <c r="CN1272">
        <v>86.499629999999996</v>
      </c>
      <c r="CO1272">
        <v>35.545290000000001</v>
      </c>
      <c r="CP1272">
        <v>29.360779999999998</v>
      </c>
      <c r="CQ1272">
        <v>7048.9920000000002</v>
      </c>
      <c r="CR1272">
        <v>2540.835</v>
      </c>
      <c r="CS1272">
        <v>5869.3239999999996</v>
      </c>
      <c r="CT1272">
        <v>7434.1170000000002</v>
      </c>
      <c r="CU1272">
        <v>4453.125</v>
      </c>
      <c r="CV1272">
        <v>937.69029999999998</v>
      </c>
      <c r="CW1272">
        <v>746.23649999999998</v>
      </c>
      <c r="CX1272">
        <v>641.18119999999999</v>
      </c>
      <c r="CY1272">
        <v>280.3972</v>
      </c>
      <c r="CZ1272">
        <v>241.86429999999999</v>
      </c>
      <c r="DA1272">
        <v>500.35169999999999</v>
      </c>
      <c r="DB1272">
        <v>624.16250000000002</v>
      </c>
      <c r="DC1272">
        <v>1602.327</v>
      </c>
      <c r="DD1272">
        <v>1529.3889999999999</v>
      </c>
      <c r="DE1272">
        <v>1699.63</v>
      </c>
      <c r="DF1272">
        <v>2705.4810000000002</v>
      </c>
      <c r="DG1272">
        <v>1521.4670000000001</v>
      </c>
      <c r="DH1272">
        <v>3210.665</v>
      </c>
      <c r="DI1272">
        <v>2082.4699999999998</v>
      </c>
      <c r="DJ1272">
        <v>3434.453</v>
      </c>
      <c r="DK1272">
        <v>3607.7910000000002</v>
      </c>
      <c r="DL1272">
        <v>1553.4390000000001</v>
      </c>
      <c r="DM1272">
        <v>737.82119999999998</v>
      </c>
      <c r="DN1272">
        <v>984.86580000000004</v>
      </c>
      <c r="DO1272">
        <v>19</v>
      </c>
      <c r="DP1272">
        <v>20</v>
      </c>
    </row>
    <row r="1273" spans="1:120" hidden="1" x14ac:dyDescent="0.25">
      <c r="A1273" t="str">
        <f t="shared" si="19"/>
        <v>LCA-Northern Coast_All CBP_44406</v>
      </c>
      <c r="B1273" t="s">
        <v>62</v>
      </c>
      <c r="C1273" t="s">
        <v>222</v>
      </c>
      <c r="D1273" t="s">
        <v>104</v>
      </c>
      <c r="E1273" t="s">
        <v>61</v>
      </c>
      <c r="F1273" t="s">
        <v>61</v>
      </c>
      <c r="G1273" t="s">
        <v>61</v>
      </c>
      <c r="H1273" t="s">
        <v>61</v>
      </c>
      <c r="I1273" t="s">
        <v>61</v>
      </c>
      <c r="J1273" t="s">
        <v>61</v>
      </c>
      <c r="K1273" t="s">
        <v>197</v>
      </c>
      <c r="L1273" s="18">
        <v>44406</v>
      </c>
      <c r="M1273">
        <v>19</v>
      </c>
      <c r="N1273">
        <v>20</v>
      </c>
      <c r="O1273" t="s">
        <v>258</v>
      </c>
      <c r="P1273">
        <v>34</v>
      </c>
      <c r="Q1273">
        <v>34</v>
      </c>
      <c r="R1273">
        <v>0</v>
      </c>
      <c r="S1273">
        <v>0</v>
      </c>
      <c r="T1273">
        <v>0</v>
      </c>
      <c r="U1273">
        <v>0</v>
      </c>
      <c r="V1273">
        <v>0</v>
      </c>
      <c r="W1273">
        <v>2009.9929999999999</v>
      </c>
      <c r="X1273">
        <v>2052.5320000000002</v>
      </c>
      <c r="Y1273">
        <v>2056.1244999999999</v>
      </c>
      <c r="Z1273">
        <v>1935.5864999999999</v>
      </c>
      <c r="AA1273">
        <v>1874.854</v>
      </c>
      <c r="AB1273">
        <v>1968.6985</v>
      </c>
      <c r="AC1273">
        <v>2364.7085000000002</v>
      </c>
      <c r="AD1273">
        <v>2630.5079999999998</v>
      </c>
      <c r="AE1273">
        <v>2825.8254999999999</v>
      </c>
      <c r="AF1273">
        <v>2997.5790000000002</v>
      </c>
      <c r="AG1273">
        <v>3202.5225</v>
      </c>
      <c r="AH1273">
        <v>3589.5695000000001</v>
      </c>
      <c r="AI1273">
        <v>3736.7080000000001</v>
      </c>
      <c r="AJ1273">
        <v>3936.5155</v>
      </c>
      <c r="AK1273">
        <v>3983.5185000000001</v>
      </c>
      <c r="AL1273">
        <v>3960.6444999999999</v>
      </c>
      <c r="AM1273">
        <v>4000.5005000000001</v>
      </c>
      <c r="AN1273">
        <v>4075.7134999999998</v>
      </c>
      <c r="AO1273">
        <v>2562.4085</v>
      </c>
      <c r="AP1273">
        <v>2946.2089999999998</v>
      </c>
      <c r="AQ1273">
        <v>2875.5929999999998</v>
      </c>
      <c r="AR1273">
        <v>2267.6475</v>
      </c>
      <c r="AS1273">
        <v>2115.607</v>
      </c>
      <c r="AT1273">
        <v>2054.7080000000001</v>
      </c>
      <c r="AU1273">
        <v>59.470587999999999</v>
      </c>
      <c r="AV1273">
        <v>58.470587999999999</v>
      </c>
      <c r="AW1273">
        <v>58.176470999999999</v>
      </c>
      <c r="AX1273">
        <v>57.882353000000002</v>
      </c>
      <c r="AY1273">
        <v>57.235294000000003</v>
      </c>
      <c r="AZ1273">
        <v>56.588234999999997</v>
      </c>
      <c r="BA1273">
        <v>56.382353000000002</v>
      </c>
      <c r="BB1273">
        <v>57.029412000000001</v>
      </c>
      <c r="BC1273">
        <v>59.470587999999999</v>
      </c>
      <c r="BD1273">
        <v>63.323529000000001</v>
      </c>
      <c r="BE1273">
        <v>67.323528999999994</v>
      </c>
      <c r="BF1273">
        <v>73.117647000000005</v>
      </c>
      <c r="BG1273">
        <v>79.676471000000006</v>
      </c>
      <c r="BH1273">
        <v>84.147058999999999</v>
      </c>
      <c r="BI1273">
        <v>86.441175999999999</v>
      </c>
      <c r="BJ1273">
        <v>86.323528999999994</v>
      </c>
      <c r="BK1273">
        <v>87.411765000000003</v>
      </c>
      <c r="BL1273">
        <v>85.794117999999997</v>
      </c>
      <c r="BM1273">
        <v>81.058824000000001</v>
      </c>
      <c r="BN1273">
        <v>76.764706000000004</v>
      </c>
      <c r="BO1273">
        <v>71.558824000000001</v>
      </c>
      <c r="BP1273">
        <v>66.705882000000003</v>
      </c>
      <c r="BQ1273">
        <v>62.705882000000003</v>
      </c>
      <c r="BR1273">
        <v>60.617646999999998</v>
      </c>
      <c r="BS1273">
        <v>-1.776038</v>
      </c>
      <c r="BT1273">
        <v>-129.6866</v>
      </c>
      <c r="BU1273">
        <v>-288.13679999999999</v>
      </c>
      <c r="BV1273">
        <v>-258.03120000000001</v>
      </c>
      <c r="BW1273">
        <v>-220.6446</v>
      </c>
      <c r="BX1273">
        <v>-38.0886</v>
      </c>
      <c r="BY1273">
        <v>41.910679999999999</v>
      </c>
      <c r="BZ1273">
        <v>38.665439999999997</v>
      </c>
      <c r="CA1273">
        <v>-24.54626</v>
      </c>
      <c r="CB1273">
        <v>98.165880000000001</v>
      </c>
      <c r="CC1273">
        <v>-68.038539999999998</v>
      </c>
      <c r="CD1273">
        <v>61.578679999999999</v>
      </c>
      <c r="CE1273">
        <v>101.29470000000001</v>
      </c>
      <c r="CF1273">
        <v>53.623829999999998</v>
      </c>
      <c r="CG1273">
        <v>37.646329999999999</v>
      </c>
      <c r="CH1273">
        <v>23.171759999999999</v>
      </c>
      <c r="CI1273">
        <v>-15.15784</v>
      </c>
      <c r="CJ1273">
        <v>-13.07704</v>
      </c>
      <c r="CK1273">
        <v>1432.2190000000001</v>
      </c>
      <c r="CL1273">
        <v>689.8229</v>
      </c>
      <c r="CM1273">
        <v>100.40649999999999</v>
      </c>
      <c r="CN1273">
        <v>93.082660000000004</v>
      </c>
      <c r="CO1273">
        <v>31.419260000000001</v>
      </c>
      <c r="CP1273">
        <v>5.8503790000000002</v>
      </c>
      <c r="CQ1273">
        <v>7271.0450000000001</v>
      </c>
      <c r="CR1273">
        <v>2752.4369999999999</v>
      </c>
      <c r="CS1273">
        <v>6036.2309999999998</v>
      </c>
      <c r="CT1273">
        <v>7586.643</v>
      </c>
      <c r="CU1273">
        <v>4651.7020000000002</v>
      </c>
      <c r="CV1273">
        <v>1232.904</v>
      </c>
      <c r="CW1273">
        <v>1309.5909999999999</v>
      </c>
      <c r="CX1273">
        <v>1250.627</v>
      </c>
      <c r="CY1273">
        <v>3385.0390000000002</v>
      </c>
      <c r="CZ1273">
        <v>2229.1729999999998</v>
      </c>
      <c r="DA1273">
        <v>2040.6079999999999</v>
      </c>
      <c r="DB1273">
        <v>2894.08</v>
      </c>
      <c r="DC1273">
        <v>4363.348</v>
      </c>
      <c r="DD1273">
        <v>2785.2849999999999</v>
      </c>
      <c r="DE1273">
        <v>3235.7220000000002</v>
      </c>
      <c r="DF1273">
        <v>4269.1450000000004</v>
      </c>
      <c r="DG1273">
        <v>2625.7469999999998</v>
      </c>
      <c r="DH1273">
        <v>6865.9690000000001</v>
      </c>
      <c r="DI1273">
        <v>4056.8530000000001</v>
      </c>
      <c r="DJ1273">
        <v>6857.7209999999995</v>
      </c>
      <c r="DK1273">
        <v>5202.4160000000002</v>
      </c>
      <c r="DL1273">
        <v>2442.607</v>
      </c>
      <c r="DM1273">
        <v>1317.4749999999999</v>
      </c>
      <c r="DN1273">
        <v>1092.0309999999999</v>
      </c>
      <c r="DO1273">
        <v>19</v>
      </c>
      <c r="DP1273">
        <v>20</v>
      </c>
    </row>
    <row r="1274" spans="1:120" hidden="1" x14ac:dyDescent="0.25">
      <c r="A1274" t="str">
        <f t="shared" si="19"/>
        <v>Size_Grp-20 to 199.99 kW_All CBP_44406</v>
      </c>
      <c r="B1274" t="s">
        <v>62</v>
      </c>
      <c r="C1274" t="s">
        <v>201</v>
      </c>
      <c r="D1274" t="s">
        <v>61</v>
      </c>
      <c r="E1274" t="s">
        <v>61</v>
      </c>
      <c r="F1274" t="s">
        <v>61</v>
      </c>
      <c r="G1274" t="s">
        <v>61</v>
      </c>
      <c r="H1274" t="s">
        <v>61</v>
      </c>
      <c r="I1274" t="s">
        <v>61</v>
      </c>
      <c r="J1274" t="s">
        <v>101</v>
      </c>
      <c r="K1274" t="s">
        <v>197</v>
      </c>
      <c r="L1274" s="18">
        <v>44406</v>
      </c>
      <c r="M1274">
        <v>19</v>
      </c>
      <c r="N1274">
        <v>20</v>
      </c>
      <c r="O1274" t="s">
        <v>258</v>
      </c>
      <c r="P1274">
        <v>359</v>
      </c>
      <c r="Q1274">
        <v>349</v>
      </c>
      <c r="R1274">
        <v>0</v>
      </c>
      <c r="S1274">
        <v>0</v>
      </c>
      <c r="T1274">
        <v>0</v>
      </c>
      <c r="U1274">
        <v>0</v>
      </c>
      <c r="V1274">
        <v>0</v>
      </c>
      <c r="W1274">
        <v>6229.5632999999998</v>
      </c>
      <c r="X1274">
        <v>6483.2673999999997</v>
      </c>
      <c r="Y1274">
        <v>6423.6558999999997</v>
      </c>
      <c r="Z1274">
        <v>6464.2492000000002</v>
      </c>
      <c r="AA1274">
        <v>6609.2029000000002</v>
      </c>
      <c r="AB1274">
        <v>7034.8508000000002</v>
      </c>
      <c r="AC1274">
        <v>7649.0529999999999</v>
      </c>
      <c r="AD1274">
        <v>9638.2417000000005</v>
      </c>
      <c r="AE1274">
        <v>12228.289000000001</v>
      </c>
      <c r="AF1274">
        <v>14263.56</v>
      </c>
      <c r="AG1274">
        <v>15086.446</v>
      </c>
      <c r="AH1274">
        <v>16076.975</v>
      </c>
      <c r="AI1274">
        <v>16925.691999999999</v>
      </c>
      <c r="AJ1274">
        <v>17615.797999999999</v>
      </c>
      <c r="AK1274">
        <v>18085.991000000002</v>
      </c>
      <c r="AL1274">
        <v>18340.22</v>
      </c>
      <c r="AM1274">
        <v>18371.958999999999</v>
      </c>
      <c r="AN1274">
        <v>17684.276999999998</v>
      </c>
      <c r="AO1274">
        <v>14690.087</v>
      </c>
      <c r="AP1274">
        <v>14792.668</v>
      </c>
      <c r="AQ1274">
        <v>15255.164000000001</v>
      </c>
      <c r="AR1274">
        <v>11195.308999999999</v>
      </c>
      <c r="AS1274">
        <v>8118.3535000000002</v>
      </c>
      <c r="AT1274">
        <v>6864.0173000000004</v>
      </c>
      <c r="AU1274">
        <v>73.018625</v>
      </c>
      <c r="AV1274">
        <v>71.302291999999994</v>
      </c>
      <c r="AW1274">
        <v>70.224928000000006</v>
      </c>
      <c r="AX1274">
        <v>69.239255</v>
      </c>
      <c r="AY1274">
        <v>68.250715999999997</v>
      </c>
      <c r="AZ1274">
        <v>67.467049000000003</v>
      </c>
      <c r="BA1274">
        <v>66.941260999999997</v>
      </c>
      <c r="BB1274">
        <v>67.581661999999994</v>
      </c>
      <c r="BC1274">
        <v>70.097420999999997</v>
      </c>
      <c r="BD1274">
        <v>73.684814000000003</v>
      </c>
      <c r="BE1274">
        <v>77.767908000000006</v>
      </c>
      <c r="BF1274">
        <v>81.19914</v>
      </c>
      <c r="BG1274">
        <v>84.067335</v>
      </c>
      <c r="BH1274">
        <v>86.36533</v>
      </c>
      <c r="BI1274">
        <v>88.716331999999994</v>
      </c>
      <c r="BJ1274">
        <v>90.217765</v>
      </c>
      <c r="BK1274">
        <v>90.747850999999997</v>
      </c>
      <c r="BL1274">
        <v>90.345271999999994</v>
      </c>
      <c r="BM1274">
        <v>88.405444000000003</v>
      </c>
      <c r="BN1274">
        <v>86.269340999999997</v>
      </c>
      <c r="BO1274">
        <v>82.949856999999994</v>
      </c>
      <c r="BP1274">
        <v>79.545845</v>
      </c>
      <c r="BQ1274">
        <v>77.19341</v>
      </c>
      <c r="BR1274">
        <v>75.147564000000003</v>
      </c>
      <c r="BS1274">
        <v>-63.971809999999998</v>
      </c>
      <c r="BT1274">
        <v>-53.48</v>
      </c>
      <c r="BU1274">
        <v>-29.450019999999999</v>
      </c>
      <c r="BV1274">
        <v>-74.661799999999999</v>
      </c>
      <c r="BW1274">
        <v>6.7789979999999996</v>
      </c>
      <c r="BX1274">
        <v>7.2931080000000001</v>
      </c>
      <c r="BY1274">
        <v>-8.7469359999999998</v>
      </c>
      <c r="BZ1274">
        <v>30.210930000000001</v>
      </c>
      <c r="CA1274">
        <v>-84.949950000000001</v>
      </c>
      <c r="CB1274">
        <v>-37.70402</v>
      </c>
      <c r="CC1274">
        <v>-121.27330000000001</v>
      </c>
      <c r="CD1274">
        <v>-131.64660000000001</v>
      </c>
      <c r="CE1274">
        <v>-242.1429</v>
      </c>
      <c r="CF1274">
        <v>-224.8289</v>
      </c>
      <c r="CG1274">
        <v>-179.32660000000001</v>
      </c>
      <c r="CH1274">
        <v>-150.48929999999999</v>
      </c>
      <c r="CI1274">
        <v>-137.7945</v>
      </c>
      <c r="CJ1274">
        <v>319.15499999999997</v>
      </c>
      <c r="CK1274">
        <v>2769.1410000000001</v>
      </c>
      <c r="CL1274">
        <v>1695.212</v>
      </c>
      <c r="CM1274">
        <v>-209.2372</v>
      </c>
      <c r="CN1274">
        <v>-185.73920000000001</v>
      </c>
      <c r="CO1274">
        <v>-310.2835</v>
      </c>
      <c r="CP1274">
        <v>-241.96719999999999</v>
      </c>
      <c r="CQ1274">
        <v>2512.241</v>
      </c>
      <c r="CR1274">
        <v>1455.5329999999999</v>
      </c>
      <c r="CS1274">
        <v>1394.086</v>
      </c>
      <c r="CT1274">
        <v>1241.4880000000001</v>
      </c>
      <c r="CU1274">
        <v>1166.8119999999999</v>
      </c>
      <c r="CV1274">
        <v>1044.6400000000001</v>
      </c>
      <c r="CW1274">
        <v>1299.797</v>
      </c>
      <c r="CX1274">
        <v>986.40449999999998</v>
      </c>
      <c r="CY1274">
        <v>1194.7619999999999</v>
      </c>
      <c r="CZ1274">
        <v>1600.2819999999999</v>
      </c>
      <c r="DA1274">
        <v>2170.9639999999999</v>
      </c>
      <c r="DB1274">
        <v>2403.598</v>
      </c>
      <c r="DC1274">
        <v>2604.944</v>
      </c>
      <c r="DD1274">
        <v>2616.4769999999999</v>
      </c>
      <c r="DE1274">
        <v>2852.3890000000001</v>
      </c>
      <c r="DF1274">
        <v>3080.3670000000002</v>
      </c>
      <c r="DG1274">
        <v>3244.422</v>
      </c>
      <c r="DH1274">
        <v>3867.402</v>
      </c>
      <c r="DI1274">
        <v>5038.7479999999996</v>
      </c>
      <c r="DJ1274">
        <v>4696.7060000000001</v>
      </c>
      <c r="DK1274">
        <v>8706.8410000000003</v>
      </c>
      <c r="DL1274">
        <v>2566.0590000000002</v>
      </c>
      <c r="DM1274">
        <v>2350.8780000000002</v>
      </c>
      <c r="DN1274">
        <v>2048.3580000000002</v>
      </c>
      <c r="DO1274">
        <v>19</v>
      </c>
      <c r="DP1274">
        <v>20</v>
      </c>
    </row>
    <row r="1275" spans="1:120" hidden="1" x14ac:dyDescent="0.25">
      <c r="A1275" t="str">
        <f t="shared" si="19"/>
        <v>Industry_Type-4. Retail stores_All CBP_44406</v>
      </c>
      <c r="B1275" t="s">
        <v>62</v>
      </c>
      <c r="C1275" t="s">
        <v>204</v>
      </c>
      <c r="D1275" t="s">
        <v>61</v>
      </c>
      <c r="E1275" t="s">
        <v>61</v>
      </c>
      <c r="F1275" t="s">
        <v>61</v>
      </c>
      <c r="G1275" t="s">
        <v>33</v>
      </c>
      <c r="H1275" t="s">
        <v>61</v>
      </c>
      <c r="I1275" t="s">
        <v>61</v>
      </c>
      <c r="J1275" t="s">
        <v>61</v>
      </c>
      <c r="K1275" t="s">
        <v>197</v>
      </c>
      <c r="L1275" s="18">
        <v>44406</v>
      </c>
      <c r="M1275">
        <v>19</v>
      </c>
      <c r="N1275">
        <v>20</v>
      </c>
      <c r="O1275" t="s">
        <v>258</v>
      </c>
      <c r="P1275">
        <v>426</v>
      </c>
      <c r="Q1275">
        <v>415</v>
      </c>
      <c r="R1275">
        <v>0</v>
      </c>
      <c r="S1275">
        <v>0</v>
      </c>
      <c r="T1275">
        <v>0</v>
      </c>
      <c r="U1275">
        <v>0</v>
      </c>
      <c r="V1275">
        <v>0</v>
      </c>
      <c r="W1275">
        <v>7759.3995000000004</v>
      </c>
      <c r="X1275">
        <v>8085.1216999999997</v>
      </c>
      <c r="Y1275">
        <v>8035.5667000000003</v>
      </c>
      <c r="Z1275">
        <v>7990.7340000000004</v>
      </c>
      <c r="AA1275">
        <v>8436.2950999999994</v>
      </c>
      <c r="AB1275">
        <v>9088.7263999999996</v>
      </c>
      <c r="AC1275">
        <v>10540.216</v>
      </c>
      <c r="AD1275">
        <v>13751.999</v>
      </c>
      <c r="AE1275">
        <v>17078.259999999998</v>
      </c>
      <c r="AF1275">
        <v>18701.974999999999</v>
      </c>
      <c r="AG1275">
        <v>19554.545999999998</v>
      </c>
      <c r="AH1275">
        <v>22167.75</v>
      </c>
      <c r="AI1275">
        <v>23462.021000000001</v>
      </c>
      <c r="AJ1275">
        <v>24106.687000000002</v>
      </c>
      <c r="AK1275">
        <v>25001.563999999998</v>
      </c>
      <c r="AL1275">
        <v>25653.743999999999</v>
      </c>
      <c r="AM1275">
        <v>26339.942999999999</v>
      </c>
      <c r="AN1275">
        <v>26465.727999999999</v>
      </c>
      <c r="AO1275">
        <v>23237.178</v>
      </c>
      <c r="AP1275">
        <v>22024.288</v>
      </c>
      <c r="AQ1275">
        <v>19973.701000000001</v>
      </c>
      <c r="AR1275">
        <v>13747.696</v>
      </c>
      <c r="AS1275">
        <v>10017.973</v>
      </c>
      <c r="AT1275">
        <v>8505.7464999999993</v>
      </c>
      <c r="AU1275">
        <v>73.226506000000001</v>
      </c>
      <c r="AV1275">
        <v>71.466265000000007</v>
      </c>
      <c r="AW1275">
        <v>70.361446000000001</v>
      </c>
      <c r="AX1275">
        <v>69.395180999999994</v>
      </c>
      <c r="AY1275">
        <v>68.384337000000002</v>
      </c>
      <c r="AZ1275">
        <v>67.554216999999994</v>
      </c>
      <c r="BA1275">
        <v>67.042169000000001</v>
      </c>
      <c r="BB1275">
        <v>67.733734999999996</v>
      </c>
      <c r="BC1275">
        <v>70.334940000000003</v>
      </c>
      <c r="BD1275">
        <v>73.965059999999994</v>
      </c>
      <c r="BE1275">
        <v>78.060241000000005</v>
      </c>
      <c r="BF1275">
        <v>81.554216999999994</v>
      </c>
      <c r="BG1275">
        <v>84.540964000000002</v>
      </c>
      <c r="BH1275">
        <v>86.910843</v>
      </c>
      <c r="BI1275">
        <v>89.309639000000004</v>
      </c>
      <c r="BJ1275">
        <v>90.867469999999997</v>
      </c>
      <c r="BK1275">
        <v>91.402410000000003</v>
      </c>
      <c r="BL1275">
        <v>90.963854999999995</v>
      </c>
      <c r="BM1275">
        <v>88.961445999999995</v>
      </c>
      <c r="BN1275">
        <v>86.756626999999995</v>
      </c>
      <c r="BO1275">
        <v>83.350601999999995</v>
      </c>
      <c r="BP1275">
        <v>79.903614000000005</v>
      </c>
      <c r="BQ1275">
        <v>77.531324999999995</v>
      </c>
      <c r="BR1275">
        <v>75.436144999999996</v>
      </c>
      <c r="BS1275">
        <v>-139.61250000000001</v>
      </c>
      <c r="BT1275">
        <v>-16.411010000000001</v>
      </c>
      <c r="BU1275">
        <v>-99.179190000000006</v>
      </c>
      <c r="BV1275">
        <v>-33.263539999999999</v>
      </c>
      <c r="BW1275">
        <v>90.481819999999999</v>
      </c>
      <c r="BX1275">
        <v>105.7854</v>
      </c>
      <c r="BY1275">
        <v>177.07759999999999</v>
      </c>
      <c r="BZ1275">
        <v>-32.953530000000001</v>
      </c>
      <c r="CA1275">
        <v>-309.37880000000001</v>
      </c>
      <c r="CB1275">
        <v>-158.9135</v>
      </c>
      <c r="CC1275">
        <v>-143.77019999999999</v>
      </c>
      <c r="CD1275">
        <v>-196.8991</v>
      </c>
      <c r="CE1275">
        <v>-371.0575</v>
      </c>
      <c r="CF1275">
        <v>-416.6497</v>
      </c>
      <c r="CG1275">
        <v>-426.6397</v>
      </c>
      <c r="CH1275">
        <v>-521.3655</v>
      </c>
      <c r="CI1275">
        <v>-814.87699999999995</v>
      </c>
      <c r="CJ1275">
        <v>-626.72749999999996</v>
      </c>
      <c r="CK1275">
        <v>2213.02</v>
      </c>
      <c r="CL1275">
        <v>1546.373</v>
      </c>
      <c r="CM1275">
        <v>-289.51100000000002</v>
      </c>
      <c r="CN1275">
        <v>-112.3181</v>
      </c>
      <c r="CO1275">
        <v>-306.74860000000001</v>
      </c>
      <c r="CP1275">
        <v>-284.94569999999999</v>
      </c>
      <c r="CQ1275">
        <v>4084.6770000000001</v>
      </c>
      <c r="CR1275">
        <v>2782.377</v>
      </c>
      <c r="CS1275">
        <v>2843.1869999999999</v>
      </c>
      <c r="CT1275">
        <v>2422.8389999999999</v>
      </c>
      <c r="CU1275">
        <v>4403.5309999999999</v>
      </c>
      <c r="CV1275">
        <v>4615.2809999999999</v>
      </c>
      <c r="CW1275">
        <v>4995.1180000000004</v>
      </c>
      <c r="CX1275">
        <v>5593.8850000000002</v>
      </c>
      <c r="CY1275">
        <v>8920.4840000000004</v>
      </c>
      <c r="CZ1275">
        <v>7993.7349999999997</v>
      </c>
      <c r="DA1275">
        <v>13548.29</v>
      </c>
      <c r="DB1275">
        <v>10424.219999999999</v>
      </c>
      <c r="DC1275">
        <v>10728.1</v>
      </c>
      <c r="DD1275">
        <v>9622.0570000000007</v>
      </c>
      <c r="DE1275">
        <v>9850.5869999999995</v>
      </c>
      <c r="DF1275">
        <v>10333.209999999999</v>
      </c>
      <c r="DG1275">
        <v>11947.13</v>
      </c>
      <c r="DH1275">
        <v>15080.76</v>
      </c>
      <c r="DI1275">
        <v>13906.66</v>
      </c>
      <c r="DJ1275">
        <v>16615.57</v>
      </c>
      <c r="DK1275">
        <v>18687.57</v>
      </c>
      <c r="DL1275">
        <v>15099.05</v>
      </c>
      <c r="DM1275">
        <v>5595.7780000000002</v>
      </c>
      <c r="DN1275">
        <v>3584.7020000000002</v>
      </c>
      <c r="DO1275">
        <v>19</v>
      </c>
      <c r="DP1275">
        <v>20</v>
      </c>
    </row>
    <row r="1276" spans="1:120" x14ac:dyDescent="0.25">
      <c r="A1276" t="str">
        <f t="shared" si="19"/>
        <v>AutoDR-Yes_All CBP_44406</v>
      </c>
      <c r="B1276" t="s">
        <v>62</v>
      </c>
      <c r="C1276" t="s">
        <v>322</v>
      </c>
      <c r="D1276" t="s">
        <v>61</v>
      </c>
      <c r="E1276" t="s">
        <v>61</v>
      </c>
      <c r="F1276" t="s">
        <v>61</v>
      </c>
      <c r="G1276" t="s">
        <v>61</v>
      </c>
      <c r="H1276" t="s">
        <v>98</v>
      </c>
      <c r="I1276" t="s">
        <v>61</v>
      </c>
      <c r="J1276" t="s">
        <v>61</v>
      </c>
      <c r="K1276" t="s">
        <v>197</v>
      </c>
      <c r="L1276" s="18">
        <v>44406</v>
      </c>
      <c r="M1276">
        <v>19</v>
      </c>
      <c r="N1276">
        <v>20</v>
      </c>
      <c r="O1276" t="s">
        <v>258</v>
      </c>
      <c r="P1276">
        <v>39</v>
      </c>
      <c r="Q1276">
        <v>39</v>
      </c>
      <c r="R1276">
        <v>0</v>
      </c>
      <c r="S1276">
        <v>0</v>
      </c>
      <c r="T1276">
        <v>0</v>
      </c>
      <c r="U1276">
        <v>0</v>
      </c>
      <c r="V1276">
        <v>0</v>
      </c>
      <c r="W1276">
        <v>2034.394</v>
      </c>
      <c r="X1276">
        <v>2096.9605000000001</v>
      </c>
      <c r="Y1276">
        <v>2008.1780000000001</v>
      </c>
      <c r="Z1276">
        <v>1835.5205000000001</v>
      </c>
      <c r="AA1276">
        <v>1926.6914999999999</v>
      </c>
      <c r="AB1276">
        <v>1893.5954999999999</v>
      </c>
      <c r="AC1276">
        <v>1960.3235</v>
      </c>
      <c r="AD1276">
        <v>2116.7570000000001</v>
      </c>
      <c r="AE1276">
        <v>2604.172</v>
      </c>
      <c r="AF1276">
        <v>3089.6819999999998</v>
      </c>
      <c r="AG1276">
        <v>3181.0835000000002</v>
      </c>
      <c r="AH1276">
        <v>3221.5864999999999</v>
      </c>
      <c r="AI1276">
        <v>3460.9825000000001</v>
      </c>
      <c r="AJ1276">
        <v>3441.8465000000001</v>
      </c>
      <c r="AK1276">
        <v>3571.2255</v>
      </c>
      <c r="AL1276">
        <v>3687.6610000000001</v>
      </c>
      <c r="AM1276">
        <v>3675.0025000000001</v>
      </c>
      <c r="AN1276">
        <v>3557.2534999999998</v>
      </c>
      <c r="AO1276">
        <v>3395.8474999999999</v>
      </c>
      <c r="AP1276">
        <v>3497.0680000000002</v>
      </c>
      <c r="AQ1276">
        <v>3548.625</v>
      </c>
      <c r="AR1276">
        <v>3128.0450000000001</v>
      </c>
      <c r="AS1276">
        <v>2908.82</v>
      </c>
      <c r="AT1276">
        <v>2480.4920000000002</v>
      </c>
      <c r="AU1276">
        <v>71.051282</v>
      </c>
      <c r="AV1276">
        <v>69.551282</v>
      </c>
      <c r="AW1276">
        <v>68.615385000000003</v>
      </c>
      <c r="AX1276">
        <v>67.615385000000003</v>
      </c>
      <c r="AY1276">
        <v>66.756410000000002</v>
      </c>
      <c r="AZ1276">
        <v>66.038461999999996</v>
      </c>
      <c r="BA1276">
        <v>65.653846000000001</v>
      </c>
      <c r="BB1276">
        <v>66.269231000000005</v>
      </c>
      <c r="BC1276">
        <v>68.692307999999997</v>
      </c>
      <c r="BD1276">
        <v>72.230768999999995</v>
      </c>
      <c r="BE1276">
        <v>76.141025999999997</v>
      </c>
      <c r="BF1276">
        <v>79.461538000000004</v>
      </c>
      <c r="BG1276">
        <v>82.333332999999996</v>
      </c>
      <c r="BH1276">
        <v>84.576922999999994</v>
      </c>
      <c r="BI1276">
        <v>86.884614999999997</v>
      </c>
      <c r="BJ1276">
        <v>88.358974000000003</v>
      </c>
      <c r="BK1276">
        <v>88.717949000000004</v>
      </c>
      <c r="BL1276">
        <v>88.192307999999997</v>
      </c>
      <c r="BM1276">
        <v>86.192307999999997</v>
      </c>
      <c r="BN1276">
        <v>84.025640999999993</v>
      </c>
      <c r="BO1276">
        <v>80.705128000000002</v>
      </c>
      <c r="BP1276">
        <v>77.346153999999999</v>
      </c>
      <c r="BQ1276">
        <v>75.166667000000004</v>
      </c>
      <c r="BR1276">
        <v>73.141025999999997</v>
      </c>
      <c r="BS1276">
        <v>-40.055680000000002</v>
      </c>
      <c r="BT1276">
        <v>38.066719999999997</v>
      </c>
      <c r="BU1276">
        <v>-45.331490000000002</v>
      </c>
      <c r="BV1276">
        <v>70.027050000000003</v>
      </c>
      <c r="BW1276">
        <v>13.570959999999999</v>
      </c>
      <c r="BX1276">
        <v>32.092120000000001</v>
      </c>
      <c r="BY1276">
        <v>52.473370000000003</v>
      </c>
      <c r="BZ1276">
        <v>-13.789859999999999</v>
      </c>
      <c r="CA1276">
        <v>-23.977239999999998</v>
      </c>
      <c r="CB1276">
        <v>-55.78922</v>
      </c>
      <c r="CC1276">
        <v>11.92482</v>
      </c>
      <c r="CD1276">
        <v>72.921620000000004</v>
      </c>
      <c r="CE1276">
        <v>-65.877700000000004</v>
      </c>
      <c r="CF1276">
        <v>-45.424590000000002</v>
      </c>
      <c r="CG1276">
        <v>-35.659309999999998</v>
      </c>
      <c r="CH1276">
        <v>-40.092140000000001</v>
      </c>
      <c r="CI1276">
        <v>-8.6916349999999998</v>
      </c>
      <c r="CJ1276">
        <v>121.20189999999999</v>
      </c>
      <c r="CK1276">
        <v>381.49270000000001</v>
      </c>
      <c r="CL1276">
        <v>214.16560000000001</v>
      </c>
      <c r="CM1276">
        <v>11.35294</v>
      </c>
      <c r="CN1276">
        <v>-25.603909999999999</v>
      </c>
      <c r="CO1276">
        <v>-110.4032</v>
      </c>
      <c r="CP1276">
        <v>-48.756450000000001</v>
      </c>
      <c r="CQ1276">
        <v>1331.877</v>
      </c>
      <c r="CR1276">
        <v>690.92049999999995</v>
      </c>
      <c r="CS1276">
        <v>863.12850000000003</v>
      </c>
      <c r="CT1276">
        <v>487.08780000000002</v>
      </c>
      <c r="CU1276">
        <v>709.35490000000004</v>
      </c>
      <c r="CV1276">
        <v>672.06600000000003</v>
      </c>
      <c r="CW1276">
        <v>577.37099999999998</v>
      </c>
      <c r="CX1276">
        <v>832.87959999999998</v>
      </c>
      <c r="CY1276">
        <v>986.25419999999997</v>
      </c>
      <c r="CZ1276">
        <v>1663.325</v>
      </c>
      <c r="DA1276">
        <v>4045.7379999999998</v>
      </c>
      <c r="DB1276">
        <v>1315.86</v>
      </c>
      <c r="DC1276">
        <v>1561.326</v>
      </c>
      <c r="DD1276">
        <v>676.29740000000004</v>
      </c>
      <c r="DE1276">
        <v>674.18849999999998</v>
      </c>
      <c r="DF1276">
        <v>776.3605</v>
      </c>
      <c r="DG1276">
        <v>1295.8209999999999</v>
      </c>
      <c r="DH1276">
        <v>1582.8440000000001</v>
      </c>
      <c r="DI1276">
        <v>1803.0350000000001</v>
      </c>
      <c r="DJ1276">
        <v>1557.6859999999999</v>
      </c>
      <c r="DK1276">
        <v>1848.3309999999999</v>
      </c>
      <c r="DL1276">
        <v>2014.7090000000001</v>
      </c>
      <c r="DM1276">
        <v>1832.566</v>
      </c>
      <c r="DN1276">
        <v>1635.4480000000001</v>
      </c>
      <c r="DO1276">
        <v>19</v>
      </c>
      <c r="DP1276">
        <v>20</v>
      </c>
    </row>
    <row r="1277" spans="1:120" hidden="1" x14ac:dyDescent="0.25">
      <c r="A1277" t="str">
        <f t="shared" si="19"/>
        <v>sublap_id-SLAP_PGZP_All CBP_44406</v>
      </c>
      <c r="B1277" t="s">
        <v>62</v>
      </c>
      <c r="C1277" t="s">
        <v>283</v>
      </c>
      <c r="D1277" t="s">
        <v>61</v>
      </c>
      <c r="E1277" t="s">
        <v>284</v>
      </c>
      <c r="F1277" t="s">
        <v>61</v>
      </c>
      <c r="G1277" t="s">
        <v>61</v>
      </c>
      <c r="H1277" t="s">
        <v>61</v>
      </c>
      <c r="I1277" t="s">
        <v>61</v>
      </c>
      <c r="J1277" t="s">
        <v>61</v>
      </c>
      <c r="K1277" t="s">
        <v>197</v>
      </c>
      <c r="L1277" s="18">
        <v>44406</v>
      </c>
      <c r="M1277">
        <v>19</v>
      </c>
      <c r="N1277">
        <v>20</v>
      </c>
      <c r="O1277" t="s">
        <v>258</v>
      </c>
      <c r="P1277">
        <v>45</v>
      </c>
      <c r="Q1277">
        <v>39</v>
      </c>
      <c r="R1277">
        <v>0</v>
      </c>
      <c r="S1277">
        <v>0</v>
      </c>
      <c r="T1277">
        <v>0</v>
      </c>
      <c r="U1277">
        <v>0</v>
      </c>
      <c r="V1277">
        <v>0</v>
      </c>
      <c r="W1277">
        <v>3628.6662000000001</v>
      </c>
      <c r="X1277">
        <v>3186.9785000000002</v>
      </c>
      <c r="Y1277">
        <v>3179.0585000000001</v>
      </c>
      <c r="Z1277">
        <v>3186.2134999999998</v>
      </c>
      <c r="AA1277">
        <v>3230.3018999999999</v>
      </c>
      <c r="AB1277">
        <v>3227.3204000000001</v>
      </c>
      <c r="AC1277">
        <v>3255.8712</v>
      </c>
      <c r="AD1277">
        <v>3268.2773000000002</v>
      </c>
      <c r="AE1277">
        <v>3314.5234999999998</v>
      </c>
      <c r="AF1277">
        <v>3337.7064999999998</v>
      </c>
      <c r="AG1277">
        <v>3393.2561999999998</v>
      </c>
      <c r="AH1277">
        <v>3436.1815000000001</v>
      </c>
      <c r="AI1277">
        <v>3491.3458000000001</v>
      </c>
      <c r="AJ1277">
        <v>3528.3045999999999</v>
      </c>
      <c r="AK1277">
        <v>3615.5907999999999</v>
      </c>
      <c r="AL1277">
        <v>3727.2485000000001</v>
      </c>
      <c r="AM1277">
        <v>3764.3584999999998</v>
      </c>
      <c r="AN1277">
        <v>2114.7541999999999</v>
      </c>
      <c r="AO1277">
        <v>849.48692000000005</v>
      </c>
      <c r="AP1277">
        <v>876.42876999999999</v>
      </c>
      <c r="AQ1277">
        <v>1963.1504</v>
      </c>
      <c r="AR1277">
        <v>3086.7438000000002</v>
      </c>
      <c r="AS1277">
        <v>2989.7746000000002</v>
      </c>
      <c r="AT1277">
        <v>2915.1253999999999</v>
      </c>
      <c r="AU1277">
        <v>73.384614999999997</v>
      </c>
      <c r="AV1277">
        <v>71.615385000000003</v>
      </c>
      <c r="AW1277">
        <v>70.384614999999997</v>
      </c>
      <c r="AX1277">
        <v>69.576922999999994</v>
      </c>
      <c r="AY1277">
        <v>68.307692000000003</v>
      </c>
      <c r="AZ1277">
        <v>67.615385000000003</v>
      </c>
      <c r="BA1277">
        <v>66.461538000000004</v>
      </c>
      <c r="BB1277">
        <v>67.192307999999997</v>
      </c>
      <c r="BC1277">
        <v>69.923077000000006</v>
      </c>
      <c r="BD1277">
        <v>72.615385000000003</v>
      </c>
      <c r="BE1277">
        <v>76.807692000000003</v>
      </c>
      <c r="BF1277">
        <v>81.846153999999999</v>
      </c>
      <c r="BG1277">
        <v>85.807692000000003</v>
      </c>
      <c r="BH1277">
        <v>88.076922999999994</v>
      </c>
      <c r="BI1277">
        <v>90.115385000000003</v>
      </c>
      <c r="BJ1277">
        <v>90.038461999999996</v>
      </c>
      <c r="BK1277">
        <v>89.192307999999997</v>
      </c>
      <c r="BL1277">
        <v>87.576922999999994</v>
      </c>
      <c r="BM1277">
        <v>85.615385000000003</v>
      </c>
      <c r="BN1277">
        <v>83.230768999999995</v>
      </c>
      <c r="BO1277">
        <v>80.884614999999997</v>
      </c>
      <c r="BP1277">
        <v>78.307692000000003</v>
      </c>
      <c r="BQ1277">
        <v>76.769231000000005</v>
      </c>
      <c r="BR1277">
        <v>75.346153999999999</v>
      </c>
      <c r="BS1277">
        <v>-220.12649999999999</v>
      </c>
      <c r="BT1277">
        <v>-8.4054300000000008</v>
      </c>
      <c r="BU1277">
        <v>12.6076</v>
      </c>
      <c r="BV1277">
        <v>-0.1863427</v>
      </c>
      <c r="BW1277">
        <v>-24.364989999999999</v>
      </c>
      <c r="BX1277">
        <v>4.8373109999999997</v>
      </c>
      <c r="BY1277">
        <v>41.002160000000003</v>
      </c>
      <c r="BZ1277">
        <v>24.20214</v>
      </c>
      <c r="CA1277">
        <v>-1.9466349999999999</v>
      </c>
      <c r="CB1277">
        <v>-42.48592</v>
      </c>
      <c r="CC1277">
        <v>-18.111129999999999</v>
      </c>
      <c r="CD1277">
        <v>-45.468890000000002</v>
      </c>
      <c r="CE1277">
        <v>15.69816</v>
      </c>
      <c r="CF1277">
        <v>27.84545</v>
      </c>
      <c r="CG1277">
        <v>-21.116679999999999</v>
      </c>
      <c r="CH1277">
        <v>-58.100230000000003</v>
      </c>
      <c r="CI1277">
        <v>-82.032390000000007</v>
      </c>
      <c r="CJ1277">
        <v>1292.8989999999999</v>
      </c>
      <c r="CK1277">
        <v>2940.5920000000001</v>
      </c>
      <c r="CL1277">
        <v>3075.183</v>
      </c>
      <c r="CM1277">
        <v>1877.308</v>
      </c>
      <c r="CN1277">
        <v>507.94220000000001</v>
      </c>
      <c r="CO1277">
        <v>269.7824</v>
      </c>
      <c r="CP1277">
        <v>259.15570000000002</v>
      </c>
      <c r="CQ1277">
        <v>10442.879999999999</v>
      </c>
      <c r="CR1277">
        <v>2260.0810000000001</v>
      </c>
      <c r="CS1277">
        <v>2144.288</v>
      </c>
      <c r="CT1277">
        <v>2055.6219999999998</v>
      </c>
      <c r="CU1277">
        <v>2094.16</v>
      </c>
      <c r="CV1277">
        <v>2048.2420000000002</v>
      </c>
      <c r="CW1277">
        <v>1423.2919999999999</v>
      </c>
      <c r="CX1277">
        <v>1353.81</v>
      </c>
      <c r="CY1277">
        <v>2415.366</v>
      </c>
      <c r="CZ1277">
        <v>2784.3560000000002</v>
      </c>
      <c r="DA1277">
        <v>3298.8040000000001</v>
      </c>
      <c r="DB1277">
        <v>4841.62</v>
      </c>
      <c r="DC1277">
        <v>3706.3510000000001</v>
      </c>
      <c r="DD1277">
        <v>3886.527</v>
      </c>
      <c r="DE1277">
        <v>4341.1109999999999</v>
      </c>
      <c r="DF1277">
        <v>5334.3879999999999</v>
      </c>
      <c r="DG1277">
        <v>5815.7129999999997</v>
      </c>
      <c r="DH1277">
        <v>13110.8</v>
      </c>
      <c r="DI1277">
        <v>12093.75</v>
      </c>
      <c r="DJ1277">
        <v>10222.209999999999</v>
      </c>
      <c r="DK1277">
        <v>51934.15</v>
      </c>
      <c r="DL1277">
        <v>18820.37</v>
      </c>
      <c r="DM1277">
        <v>18843.98</v>
      </c>
      <c r="DN1277">
        <v>18689.48</v>
      </c>
      <c r="DO1277">
        <v>19</v>
      </c>
      <c r="DP1277">
        <v>20</v>
      </c>
    </row>
    <row r="1278" spans="1:120" hidden="1" x14ac:dyDescent="0.25">
      <c r="A1278" t="str">
        <f t="shared" si="19"/>
        <v>LCA-Stockton_All CBP_44406</v>
      </c>
      <c r="B1278" t="s">
        <v>62</v>
      </c>
      <c r="C1278" t="s">
        <v>213</v>
      </c>
      <c r="D1278" t="s">
        <v>39</v>
      </c>
      <c r="E1278" t="s">
        <v>61</v>
      </c>
      <c r="F1278" t="s">
        <v>61</v>
      </c>
      <c r="G1278" t="s">
        <v>61</v>
      </c>
      <c r="H1278" t="s">
        <v>61</v>
      </c>
      <c r="I1278" t="s">
        <v>61</v>
      </c>
      <c r="J1278" t="s">
        <v>61</v>
      </c>
      <c r="K1278" t="s">
        <v>197</v>
      </c>
      <c r="L1278" s="18">
        <v>44406</v>
      </c>
      <c r="M1278">
        <v>19</v>
      </c>
      <c r="N1278">
        <v>20</v>
      </c>
      <c r="O1278" t="s">
        <v>258</v>
      </c>
      <c r="P1278">
        <v>33</v>
      </c>
      <c r="Q1278">
        <v>32</v>
      </c>
      <c r="R1278">
        <v>0</v>
      </c>
      <c r="S1278">
        <v>0</v>
      </c>
      <c r="T1278">
        <v>0</v>
      </c>
      <c r="U1278">
        <v>0</v>
      </c>
      <c r="V1278">
        <v>0</v>
      </c>
      <c r="W1278">
        <v>1196.2221999999999</v>
      </c>
      <c r="X1278">
        <v>1343.4794999999999</v>
      </c>
      <c r="Y1278">
        <v>1401.0128999999999</v>
      </c>
      <c r="Z1278">
        <v>1158.3896999999999</v>
      </c>
      <c r="AA1278">
        <v>1261.2166999999999</v>
      </c>
      <c r="AB1278">
        <v>1293.3009</v>
      </c>
      <c r="AC1278">
        <v>1509.982</v>
      </c>
      <c r="AD1278">
        <v>1777.4862000000001</v>
      </c>
      <c r="AE1278">
        <v>1930.4680000000001</v>
      </c>
      <c r="AF1278">
        <v>1991.6902</v>
      </c>
      <c r="AG1278">
        <v>2060.4757</v>
      </c>
      <c r="AH1278">
        <v>2149.8231999999998</v>
      </c>
      <c r="AI1278">
        <v>2183.1170999999999</v>
      </c>
      <c r="AJ1278">
        <v>2302.1284999999998</v>
      </c>
      <c r="AK1278">
        <v>2401.9895999999999</v>
      </c>
      <c r="AL1278">
        <v>2376.4373000000001</v>
      </c>
      <c r="AM1278">
        <v>2438.8588</v>
      </c>
      <c r="AN1278">
        <v>2220.3885</v>
      </c>
      <c r="AO1278">
        <v>1951.6685</v>
      </c>
      <c r="AP1278">
        <v>2022.6876</v>
      </c>
      <c r="AQ1278">
        <v>1914.5868</v>
      </c>
      <c r="AR1278">
        <v>1534.4639</v>
      </c>
      <c r="AS1278">
        <v>1287.2681</v>
      </c>
      <c r="AT1278">
        <v>1136.3107</v>
      </c>
      <c r="AU1278">
        <v>78.21875</v>
      </c>
      <c r="AV1278">
        <v>76</v>
      </c>
      <c r="AW1278">
        <v>74.0625</v>
      </c>
      <c r="AX1278">
        <v>72.75</v>
      </c>
      <c r="AY1278">
        <v>71.84375</v>
      </c>
      <c r="AZ1278">
        <v>71.03125</v>
      </c>
      <c r="BA1278">
        <v>70.21875</v>
      </c>
      <c r="BB1278">
        <v>70.3125</v>
      </c>
      <c r="BC1278">
        <v>72.1875</v>
      </c>
      <c r="BD1278">
        <v>76.6875</v>
      </c>
      <c r="BE1278">
        <v>81.46875</v>
      </c>
      <c r="BF1278">
        <v>85.03125</v>
      </c>
      <c r="BG1278">
        <v>88.125</v>
      </c>
      <c r="BH1278">
        <v>91.5625</v>
      </c>
      <c r="BI1278">
        <v>94</v>
      </c>
      <c r="BJ1278">
        <v>96.75</v>
      </c>
      <c r="BK1278">
        <v>96.78125</v>
      </c>
      <c r="BL1278">
        <v>95.59375</v>
      </c>
      <c r="BM1278">
        <v>94.125</v>
      </c>
      <c r="BN1278">
        <v>91.5625</v>
      </c>
      <c r="BO1278">
        <v>87.78125</v>
      </c>
      <c r="BP1278">
        <v>84.78125</v>
      </c>
      <c r="BQ1278">
        <v>82.5625</v>
      </c>
      <c r="BR1278">
        <v>80.34375</v>
      </c>
      <c r="BS1278">
        <v>53.02684</v>
      </c>
      <c r="BT1278">
        <v>-93.733590000000007</v>
      </c>
      <c r="BU1278">
        <v>-165.50970000000001</v>
      </c>
      <c r="BV1278">
        <v>-23.880980000000001</v>
      </c>
      <c r="BW1278">
        <v>-23.729220000000002</v>
      </c>
      <c r="BX1278">
        <v>65.948989999999995</v>
      </c>
      <c r="BY1278">
        <v>40.334470000000003</v>
      </c>
      <c r="BZ1278">
        <v>-74.312029999999993</v>
      </c>
      <c r="CA1278">
        <v>6.0556349999999997</v>
      </c>
      <c r="CB1278">
        <v>-17.213370000000001</v>
      </c>
      <c r="CC1278">
        <v>-16.28173</v>
      </c>
      <c r="CD1278">
        <v>-56.078600000000002</v>
      </c>
      <c r="CE1278">
        <v>-71.039230000000003</v>
      </c>
      <c r="CF1278">
        <v>-89.471590000000006</v>
      </c>
      <c r="CG1278">
        <v>-84.966579999999993</v>
      </c>
      <c r="CH1278">
        <v>-31.138649999999998</v>
      </c>
      <c r="CI1278">
        <v>-38.171390000000002</v>
      </c>
      <c r="CJ1278">
        <v>91.316909999999993</v>
      </c>
      <c r="CK1278">
        <v>415.94819999999999</v>
      </c>
      <c r="CL1278">
        <v>353.7978</v>
      </c>
      <c r="CM1278">
        <v>145.55600000000001</v>
      </c>
      <c r="CN1278">
        <v>134.50899999999999</v>
      </c>
      <c r="CO1278">
        <v>67.773099999999999</v>
      </c>
      <c r="CP1278">
        <v>64.492739999999998</v>
      </c>
      <c r="CQ1278">
        <v>3889.9059999999999</v>
      </c>
      <c r="CR1278">
        <v>4036.6060000000002</v>
      </c>
      <c r="CS1278">
        <v>3834.393</v>
      </c>
      <c r="CT1278">
        <v>2334.241</v>
      </c>
      <c r="CU1278">
        <v>1639.3920000000001</v>
      </c>
      <c r="CV1278">
        <v>943.65210000000002</v>
      </c>
      <c r="CW1278">
        <v>1352.252</v>
      </c>
      <c r="CX1278">
        <v>1560.337</v>
      </c>
      <c r="CY1278">
        <v>1387.88</v>
      </c>
      <c r="CZ1278">
        <v>1155.2190000000001</v>
      </c>
      <c r="DA1278">
        <v>2770.114</v>
      </c>
      <c r="DB1278">
        <v>1704.0619999999999</v>
      </c>
      <c r="DC1278">
        <v>2546.8139999999999</v>
      </c>
      <c r="DD1278">
        <v>1819.1759999999999</v>
      </c>
      <c r="DE1278">
        <v>1787.079</v>
      </c>
      <c r="DF1278">
        <v>1659.8409999999999</v>
      </c>
      <c r="DG1278">
        <v>2047.07</v>
      </c>
      <c r="DH1278">
        <v>3029.1550000000002</v>
      </c>
      <c r="DI1278">
        <v>2433.1979999999999</v>
      </c>
      <c r="DJ1278">
        <v>2813.8539999999998</v>
      </c>
      <c r="DK1278">
        <v>2399.6239999999998</v>
      </c>
      <c r="DL1278">
        <v>2375.7240000000002</v>
      </c>
      <c r="DM1278">
        <v>3899.078</v>
      </c>
      <c r="DN1278">
        <v>3272.1869999999999</v>
      </c>
      <c r="DO1278">
        <v>19</v>
      </c>
      <c r="DP1278">
        <v>20</v>
      </c>
    </row>
    <row r="1279" spans="1:120" hidden="1" x14ac:dyDescent="0.25">
      <c r="A1279" t="str">
        <f t="shared" si="19"/>
        <v>sublap_id-SLAP_PGNP_All CBP_44406</v>
      </c>
      <c r="B1279" t="s">
        <v>62</v>
      </c>
      <c r="C1279" t="s">
        <v>291</v>
      </c>
      <c r="D1279" t="s">
        <v>61</v>
      </c>
      <c r="E1279" t="s">
        <v>292</v>
      </c>
      <c r="F1279" t="s">
        <v>61</v>
      </c>
      <c r="G1279" t="s">
        <v>61</v>
      </c>
      <c r="H1279" t="s">
        <v>61</v>
      </c>
      <c r="I1279" t="s">
        <v>61</v>
      </c>
      <c r="J1279" t="s">
        <v>61</v>
      </c>
      <c r="K1279" t="s">
        <v>197</v>
      </c>
      <c r="L1279" s="18">
        <v>44406</v>
      </c>
      <c r="M1279">
        <v>19</v>
      </c>
      <c r="N1279">
        <v>20</v>
      </c>
      <c r="O1279" t="s">
        <v>258</v>
      </c>
      <c r="P1279">
        <v>61</v>
      </c>
      <c r="Q1279">
        <v>60</v>
      </c>
      <c r="R1279">
        <v>0</v>
      </c>
      <c r="S1279">
        <v>0</v>
      </c>
      <c r="T1279">
        <v>0</v>
      </c>
      <c r="U1279">
        <v>0</v>
      </c>
      <c r="V1279">
        <v>0</v>
      </c>
      <c r="W1279">
        <v>1280.7366999999999</v>
      </c>
      <c r="X1279">
        <v>1298.7973</v>
      </c>
      <c r="Y1279">
        <v>1330.7170000000001</v>
      </c>
      <c r="Z1279">
        <v>1251.0148999999999</v>
      </c>
      <c r="AA1279">
        <v>1420.5872999999999</v>
      </c>
      <c r="AB1279">
        <v>1447.4299000000001</v>
      </c>
      <c r="AC1279">
        <v>1632.8108999999999</v>
      </c>
      <c r="AD1279">
        <v>2130.9648999999999</v>
      </c>
      <c r="AE1279">
        <v>2629.0868</v>
      </c>
      <c r="AF1279">
        <v>2862.0904999999998</v>
      </c>
      <c r="AG1279">
        <v>2966.1316000000002</v>
      </c>
      <c r="AH1279">
        <v>3221.4715000000001</v>
      </c>
      <c r="AI1279">
        <v>3403.89</v>
      </c>
      <c r="AJ1279">
        <v>3404.6972000000001</v>
      </c>
      <c r="AK1279">
        <v>3534.7674999999999</v>
      </c>
      <c r="AL1279">
        <v>3674.4306000000001</v>
      </c>
      <c r="AM1279">
        <v>3741.5961000000002</v>
      </c>
      <c r="AN1279">
        <v>3687.8094000000001</v>
      </c>
      <c r="AO1279">
        <v>3414.6950999999999</v>
      </c>
      <c r="AP1279">
        <v>3251.7350999999999</v>
      </c>
      <c r="AQ1279">
        <v>3001.4785999999999</v>
      </c>
      <c r="AR1279">
        <v>2367.7444999999998</v>
      </c>
      <c r="AS1279">
        <v>1765.2637999999999</v>
      </c>
      <c r="AT1279">
        <v>1515.5450000000001</v>
      </c>
      <c r="AU1279">
        <v>79.116667000000007</v>
      </c>
      <c r="AV1279">
        <v>76.733333000000002</v>
      </c>
      <c r="AW1279">
        <v>74.891666999999998</v>
      </c>
      <c r="AX1279">
        <v>73.55</v>
      </c>
      <c r="AY1279">
        <v>72.141666999999998</v>
      </c>
      <c r="AZ1279">
        <v>70.691666999999995</v>
      </c>
      <c r="BA1279">
        <v>70.108333000000002</v>
      </c>
      <c r="BB1279">
        <v>70.333332999999996</v>
      </c>
      <c r="BC1279">
        <v>72.008332999999993</v>
      </c>
      <c r="BD1279">
        <v>75.891666999999998</v>
      </c>
      <c r="BE1279">
        <v>80.766666999999998</v>
      </c>
      <c r="BF1279">
        <v>84.433333000000005</v>
      </c>
      <c r="BG1279">
        <v>87.674999999999997</v>
      </c>
      <c r="BH1279">
        <v>91.85</v>
      </c>
      <c r="BI1279">
        <v>94.866667000000007</v>
      </c>
      <c r="BJ1279">
        <v>97.316666999999995</v>
      </c>
      <c r="BK1279">
        <v>98.708332999999996</v>
      </c>
      <c r="BL1279">
        <v>98.625</v>
      </c>
      <c r="BM1279">
        <v>96.9</v>
      </c>
      <c r="BN1279">
        <v>94.691666999999995</v>
      </c>
      <c r="BO1279">
        <v>90.541667000000004</v>
      </c>
      <c r="BP1279">
        <v>86.633332999999993</v>
      </c>
      <c r="BQ1279">
        <v>84.391666999999998</v>
      </c>
      <c r="BR1279">
        <v>81.875</v>
      </c>
      <c r="BS1279">
        <v>22.7729</v>
      </c>
      <c r="BT1279">
        <v>20.901420000000002</v>
      </c>
      <c r="BU1279">
        <v>-47.941630000000004</v>
      </c>
      <c r="BV1279">
        <v>51.579090000000001</v>
      </c>
      <c r="BW1279">
        <v>-20.474609999999998</v>
      </c>
      <c r="BX1279">
        <v>42.054549999999999</v>
      </c>
      <c r="BY1279">
        <v>18.89434</v>
      </c>
      <c r="BZ1279">
        <v>-10.740819999999999</v>
      </c>
      <c r="CA1279">
        <v>24.835989999999999</v>
      </c>
      <c r="CB1279">
        <v>-45.295290000000001</v>
      </c>
      <c r="CC1279">
        <v>33.288460000000001</v>
      </c>
      <c r="CD1279">
        <v>24.908860000000001</v>
      </c>
      <c r="CE1279">
        <v>-76.288169999999994</v>
      </c>
      <c r="CF1279">
        <v>-67.575230000000005</v>
      </c>
      <c r="CG1279">
        <v>-31.54044</v>
      </c>
      <c r="CH1279">
        <v>-38.035969999999999</v>
      </c>
      <c r="CI1279">
        <v>3.3439589999999999</v>
      </c>
      <c r="CJ1279">
        <v>83.901769999999999</v>
      </c>
      <c r="CK1279">
        <v>376.96960000000001</v>
      </c>
      <c r="CL1279">
        <v>353.9264</v>
      </c>
      <c r="CM1279">
        <v>128.49100000000001</v>
      </c>
      <c r="CN1279">
        <v>65.319850000000002</v>
      </c>
      <c r="CO1279">
        <v>-28.71508</v>
      </c>
      <c r="CP1279">
        <v>-17.50798</v>
      </c>
      <c r="CQ1279">
        <v>966.60140000000001</v>
      </c>
      <c r="CR1279">
        <v>603.70439999999996</v>
      </c>
      <c r="CS1279">
        <v>345.40649999999999</v>
      </c>
      <c r="CT1279">
        <v>382.43799999999999</v>
      </c>
      <c r="CU1279">
        <v>518.70550000000003</v>
      </c>
      <c r="CV1279">
        <v>709.34270000000004</v>
      </c>
      <c r="CW1279">
        <v>878.67409999999995</v>
      </c>
      <c r="CX1279">
        <v>969.36490000000003</v>
      </c>
      <c r="CY1279">
        <v>1327.865</v>
      </c>
      <c r="CZ1279">
        <v>953.64200000000005</v>
      </c>
      <c r="DA1279">
        <v>1759.8420000000001</v>
      </c>
      <c r="DB1279">
        <v>1418.4269999999999</v>
      </c>
      <c r="DC1279">
        <v>1915.337</v>
      </c>
      <c r="DD1279">
        <v>994.17399999999998</v>
      </c>
      <c r="DE1279">
        <v>938.2971</v>
      </c>
      <c r="DF1279">
        <v>1009.4640000000001</v>
      </c>
      <c r="DG1279">
        <v>1151.01</v>
      </c>
      <c r="DH1279">
        <v>1353.779</v>
      </c>
      <c r="DI1279">
        <v>1552.44</v>
      </c>
      <c r="DJ1279">
        <v>2035.154</v>
      </c>
      <c r="DK1279">
        <v>2018.796</v>
      </c>
      <c r="DL1279">
        <v>1402.117</v>
      </c>
      <c r="DM1279">
        <v>1276.0830000000001</v>
      </c>
      <c r="DN1279">
        <v>773.57429999999999</v>
      </c>
      <c r="DO1279">
        <v>19</v>
      </c>
      <c r="DP1279">
        <v>20</v>
      </c>
    </row>
    <row r="1280" spans="1:120" hidden="1" x14ac:dyDescent="0.25">
      <c r="A1280" t="str">
        <f t="shared" si="19"/>
        <v>LCA-Kern_All CBP_44406</v>
      </c>
      <c r="B1280" t="s">
        <v>62</v>
      </c>
      <c r="C1280" t="s">
        <v>210</v>
      </c>
      <c r="D1280" t="s">
        <v>29</v>
      </c>
      <c r="E1280" t="s">
        <v>61</v>
      </c>
      <c r="F1280" t="s">
        <v>61</v>
      </c>
      <c r="G1280" t="s">
        <v>61</v>
      </c>
      <c r="H1280" t="s">
        <v>61</v>
      </c>
      <c r="I1280" t="s">
        <v>61</v>
      </c>
      <c r="J1280" t="s">
        <v>61</v>
      </c>
      <c r="K1280" t="s">
        <v>197</v>
      </c>
      <c r="L1280" s="18">
        <v>44406</v>
      </c>
      <c r="M1280">
        <v>19</v>
      </c>
      <c r="N1280">
        <v>20</v>
      </c>
      <c r="O1280" t="s">
        <v>258</v>
      </c>
      <c r="P1280">
        <v>19</v>
      </c>
      <c r="Q1280">
        <v>19</v>
      </c>
      <c r="R1280">
        <v>0</v>
      </c>
      <c r="S1280">
        <v>0</v>
      </c>
      <c r="T1280">
        <v>0</v>
      </c>
      <c r="U1280">
        <v>0</v>
      </c>
      <c r="V1280">
        <v>0</v>
      </c>
      <c r="W1280">
        <v>322.59199999999998</v>
      </c>
      <c r="X1280">
        <v>335.34750000000003</v>
      </c>
      <c r="Y1280">
        <v>345.85300000000001</v>
      </c>
      <c r="Z1280">
        <v>361.404</v>
      </c>
      <c r="AA1280">
        <v>344.99900000000002</v>
      </c>
      <c r="AB1280">
        <v>341.62599999999998</v>
      </c>
      <c r="AC1280">
        <v>387.61799999999999</v>
      </c>
      <c r="AD1280">
        <v>734.31899999999996</v>
      </c>
      <c r="AE1280">
        <v>844.61099999999999</v>
      </c>
      <c r="AF1280">
        <v>951.94</v>
      </c>
      <c r="AG1280">
        <v>1030.451</v>
      </c>
      <c r="AH1280">
        <v>1081.2180000000001</v>
      </c>
      <c r="AI1280">
        <v>1136.7280000000001</v>
      </c>
      <c r="AJ1280">
        <v>1183.7560000000001</v>
      </c>
      <c r="AK1280">
        <v>1206.8900000000001</v>
      </c>
      <c r="AL1280">
        <v>1223.625</v>
      </c>
      <c r="AM1280">
        <v>1261.2670000000001</v>
      </c>
      <c r="AN1280">
        <v>1199.634</v>
      </c>
      <c r="AO1280">
        <v>962.71600000000001</v>
      </c>
      <c r="AP1280">
        <v>997.03300000000002</v>
      </c>
      <c r="AQ1280">
        <v>1087.3720000000001</v>
      </c>
      <c r="AR1280">
        <v>617.428</v>
      </c>
      <c r="AS1280">
        <v>381.553</v>
      </c>
      <c r="AT1280">
        <v>296.84300000000002</v>
      </c>
      <c r="AU1280">
        <v>90</v>
      </c>
      <c r="AV1280">
        <v>86</v>
      </c>
      <c r="AW1280">
        <v>84.5</v>
      </c>
      <c r="AX1280">
        <v>83.5</v>
      </c>
      <c r="AY1280">
        <v>81.5</v>
      </c>
      <c r="AZ1280">
        <v>80.5</v>
      </c>
      <c r="BA1280">
        <v>79.5</v>
      </c>
      <c r="BB1280">
        <v>80</v>
      </c>
      <c r="BC1280">
        <v>83.5</v>
      </c>
      <c r="BD1280">
        <v>86.5</v>
      </c>
      <c r="BE1280">
        <v>90</v>
      </c>
      <c r="BF1280">
        <v>94</v>
      </c>
      <c r="BG1280">
        <v>96.5</v>
      </c>
      <c r="BH1280">
        <v>99</v>
      </c>
      <c r="BI1280">
        <v>100.5</v>
      </c>
      <c r="BJ1280">
        <v>102</v>
      </c>
      <c r="BK1280">
        <v>102</v>
      </c>
      <c r="BL1280">
        <v>103</v>
      </c>
      <c r="BM1280">
        <v>103</v>
      </c>
      <c r="BN1280">
        <v>102.5</v>
      </c>
      <c r="BO1280">
        <v>100.5</v>
      </c>
      <c r="BP1280">
        <v>98.5</v>
      </c>
      <c r="BQ1280">
        <v>96.5</v>
      </c>
      <c r="BR1280">
        <v>94.5</v>
      </c>
      <c r="BS1280">
        <v>18.81035</v>
      </c>
      <c r="BT1280">
        <v>-9.074192</v>
      </c>
      <c r="BU1280">
        <v>-17.485430000000001</v>
      </c>
      <c r="BV1280">
        <v>-15.669510000000001</v>
      </c>
      <c r="BW1280">
        <v>-17.456479999999999</v>
      </c>
      <c r="BX1280">
        <v>3.6837689999999998</v>
      </c>
      <c r="BY1280">
        <v>-11.65953</v>
      </c>
      <c r="BZ1280">
        <v>1.565313</v>
      </c>
      <c r="CA1280">
        <v>17.582509999999999</v>
      </c>
      <c r="CB1280">
        <v>21.565729999999999</v>
      </c>
      <c r="CC1280">
        <v>26.064540000000001</v>
      </c>
      <c r="CD1280">
        <v>16.764309999999998</v>
      </c>
      <c r="CE1280">
        <v>-6.1503199999999998</v>
      </c>
      <c r="CF1280">
        <v>-5.4402530000000002</v>
      </c>
      <c r="CG1280">
        <v>-18.23048</v>
      </c>
      <c r="CH1280">
        <v>-11.13702</v>
      </c>
      <c r="CI1280">
        <v>-53.567390000000003</v>
      </c>
      <c r="CJ1280">
        <v>-16.208870000000001</v>
      </c>
      <c r="CK1280">
        <v>189.17410000000001</v>
      </c>
      <c r="CL1280">
        <v>75.361980000000003</v>
      </c>
      <c r="CM1280">
        <v>-141.74760000000001</v>
      </c>
      <c r="CN1280">
        <v>-14.97925</v>
      </c>
      <c r="CO1280">
        <v>-19.69678</v>
      </c>
      <c r="CP1280">
        <v>-24.317260000000001</v>
      </c>
      <c r="CQ1280">
        <v>353.17630000000003</v>
      </c>
      <c r="CR1280">
        <v>191.88380000000001</v>
      </c>
      <c r="CS1280">
        <v>156.64850000000001</v>
      </c>
      <c r="CT1280">
        <v>149.52799999999999</v>
      </c>
      <c r="CU1280">
        <v>102.4671</v>
      </c>
      <c r="CV1280">
        <v>181.46690000000001</v>
      </c>
      <c r="CW1280">
        <v>405.46890000000002</v>
      </c>
      <c r="CX1280">
        <v>336.6198</v>
      </c>
      <c r="CY1280">
        <v>229.33760000000001</v>
      </c>
      <c r="CZ1280">
        <v>197.8229</v>
      </c>
      <c r="DA1280">
        <v>175.9674</v>
      </c>
      <c r="DB1280">
        <v>217.05459999999999</v>
      </c>
      <c r="DC1280">
        <v>172.0866</v>
      </c>
      <c r="DD1280">
        <v>150.81229999999999</v>
      </c>
      <c r="DE1280">
        <v>136.91909999999999</v>
      </c>
      <c r="DF1280">
        <v>153.84880000000001</v>
      </c>
      <c r="DG1280">
        <v>111.05419999999999</v>
      </c>
      <c r="DH1280">
        <v>180.4076</v>
      </c>
      <c r="DI1280">
        <v>343.46710000000002</v>
      </c>
      <c r="DJ1280">
        <v>510.20909999999998</v>
      </c>
      <c r="DK1280">
        <v>2614.114</v>
      </c>
      <c r="DL1280">
        <v>1658.576</v>
      </c>
      <c r="DM1280">
        <v>137.75489999999999</v>
      </c>
      <c r="DN1280">
        <v>54.515320000000003</v>
      </c>
      <c r="DO1280">
        <v>19</v>
      </c>
      <c r="DP1280">
        <v>20</v>
      </c>
    </row>
    <row r="1281" spans="1:120" hidden="1" x14ac:dyDescent="0.25">
      <c r="A1281" t="str">
        <f t="shared" si="19"/>
        <v>sublap_id-SLAP_PGF1_All CBP_44406</v>
      </c>
      <c r="B1281" t="s">
        <v>62</v>
      </c>
      <c r="C1281" t="s">
        <v>289</v>
      </c>
      <c r="D1281" t="s">
        <v>61</v>
      </c>
      <c r="E1281" t="s">
        <v>290</v>
      </c>
      <c r="F1281" t="s">
        <v>61</v>
      </c>
      <c r="G1281" t="s">
        <v>61</v>
      </c>
      <c r="H1281" t="s">
        <v>61</v>
      </c>
      <c r="I1281" t="s">
        <v>61</v>
      </c>
      <c r="J1281" t="s">
        <v>61</v>
      </c>
      <c r="K1281" t="s">
        <v>197</v>
      </c>
      <c r="L1281" s="18">
        <v>44406</v>
      </c>
      <c r="M1281">
        <v>19</v>
      </c>
      <c r="N1281">
        <v>20</v>
      </c>
      <c r="O1281" t="s">
        <v>258</v>
      </c>
      <c r="P1281">
        <v>87</v>
      </c>
      <c r="Q1281">
        <v>86</v>
      </c>
      <c r="R1281">
        <v>0</v>
      </c>
      <c r="S1281">
        <v>0</v>
      </c>
      <c r="T1281">
        <v>0</v>
      </c>
      <c r="U1281">
        <v>0</v>
      </c>
      <c r="V1281">
        <v>0</v>
      </c>
      <c r="W1281">
        <v>2861.7136999999998</v>
      </c>
      <c r="X1281">
        <v>2809.6300999999999</v>
      </c>
      <c r="Y1281">
        <v>2743.2961</v>
      </c>
      <c r="Z1281">
        <v>2735.6174000000001</v>
      </c>
      <c r="AA1281">
        <v>2675.7583</v>
      </c>
      <c r="AB1281">
        <v>2738.5495999999998</v>
      </c>
      <c r="AC1281">
        <v>3020.0684000000001</v>
      </c>
      <c r="AD1281">
        <v>3661.4744000000001</v>
      </c>
      <c r="AE1281">
        <v>4659.4715999999999</v>
      </c>
      <c r="AF1281">
        <v>4933.1777000000002</v>
      </c>
      <c r="AG1281">
        <v>5241.8060999999998</v>
      </c>
      <c r="AH1281">
        <v>5629.3193000000001</v>
      </c>
      <c r="AI1281">
        <v>5836.0924999999997</v>
      </c>
      <c r="AJ1281">
        <v>5994.7244000000001</v>
      </c>
      <c r="AK1281">
        <v>6140.5424000000003</v>
      </c>
      <c r="AL1281">
        <v>6275.3074999999999</v>
      </c>
      <c r="AM1281">
        <v>6361.3559999999998</v>
      </c>
      <c r="AN1281">
        <v>5208.6656999999996</v>
      </c>
      <c r="AO1281">
        <v>4366.2204000000002</v>
      </c>
      <c r="AP1281">
        <v>4610.6226999999999</v>
      </c>
      <c r="AQ1281">
        <v>5129.2007999999996</v>
      </c>
      <c r="AR1281">
        <v>4500.0051999999996</v>
      </c>
      <c r="AS1281">
        <v>3593.9690000000001</v>
      </c>
      <c r="AT1281">
        <v>3192.2242000000001</v>
      </c>
      <c r="AU1281">
        <v>88.366279000000006</v>
      </c>
      <c r="AV1281">
        <v>85.412790999999999</v>
      </c>
      <c r="AW1281">
        <v>83.418604999999999</v>
      </c>
      <c r="AX1281">
        <v>81.930233000000001</v>
      </c>
      <c r="AY1281">
        <v>80.465115999999995</v>
      </c>
      <c r="AZ1281">
        <v>79.005814000000001</v>
      </c>
      <c r="BA1281">
        <v>77.546512000000007</v>
      </c>
      <c r="BB1281">
        <v>78.023256000000003</v>
      </c>
      <c r="BC1281">
        <v>80.959301999999994</v>
      </c>
      <c r="BD1281">
        <v>84.517442000000003</v>
      </c>
      <c r="BE1281">
        <v>89.034884000000005</v>
      </c>
      <c r="BF1281">
        <v>92.069766999999999</v>
      </c>
      <c r="BG1281">
        <v>94.133720999999994</v>
      </c>
      <c r="BH1281">
        <v>96.215115999999995</v>
      </c>
      <c r="BI1281">
        <v>99.651162999999997</v>
      </c>
      <c r="BJ1281">
        <v>102.16279</v>
      </c>
      <c r="BK1281">
        <v>104.04651</v>
      </c>
      <c r="BL1281">
        <v>103.97674000000001</v>
      </c>
      <c r="BM1281">
        <v>103.4186</v>
      </c>
      <c r="BN1281">
        <v>102.32558</v>
      </c>
      <c r="BO1281">
        <v>99.75</v>
      </c>
      <c r="BP1281">
        <v>96.279070000000004</v>
      </c>
      <c r="BQ1281">
        <v>93.325581</v>
      </c>
      <c r="BR1281">
        <v>90.843023000000002</v>
      </c>
      <c r="BS1281">
        <v>-105.1403</v>
      </c>
      <c r="BT1281">
        <v>-1.06091</v>
      </c>
      <c r="BU1281">
        <v>-6.7604280000000001</v>
      </c>
      <c r="BV1281">
        <v>-49.911520000000003</v>
      </c>
      <c r="BW1281">
        <v>-5.4571370000000003</v>
      </c>
      <c r="BX1281">
        <v>27.021439999999998</v>
      </c>
      <c r="BY1281">
        <v>19.91638</v>
      </c>
      <c r="BZ1281">
        <v>49.357979999999998</v>
      </c>
      <c r="CA1281">
        <v>-76.371920000000003</v>
      </c>
      <c r="CB1281">
        <v>-49.161810000000003</v>
      </c>
      <c r="CC1281">
        <v>-69.562190000000001</v>
      </c>
      <c r="CD1281">
        <v>-127.2255</v>
      </c>
      <c r="CE1281">
        <v>-179.8382</v>
      </c>
      <c r="CF1281">
        <v>-195.7354</v>
      </c>
      <c r="CG1281">
        <v>-155.1138</v>
      </c>
      <c r="CH1281">
        <v>-230.50829999999999</v>
      </c>
      <c r="CI1281">
        <v>-257.33519999999999</v>
      </c>
      <c r="CJ1281">
        <v>1044.9190000000001</v>
      </c>
      <c r="CK1281">
        <v>1936.817</v>
      </c>
      <c r="CL1281">
        <v>1295.3789999999999</v>
      </c>
      <c r="CM1281">
        <v>222.64019999999999</v>
      </c>
      <c r="CN1281">
        <v>-378.017</v>
      </c>
      <c r="CO1281">
        <v>-385.3827</v>
      </c>
      <c r="CP1281">
        <v>-260.85919999999999</v>
      </c>
      <c r="CQ1281">
        <v>7177.4260000000004</v>
      </c>
      <c r="CR1281">
        <v>1187.9860000000001</v>
      </c>
      <c r="CS1281">
        <v>1106.204</v>
      </c>
      <c r="CT1281">
        <v>1038.123</v>
      </c>
      <c r="CU1281">
        <v>880.19640000000004</v>
      </c>
      <c r="CV1281">
        <v>941.82259999999997</v>
      </c>
      <c r="CW1281">
        <v>1016.279</v>
      </c>
      <c r="CX1281">
        <v>1546.808</v>
      </c>
      <c r="CY1281">
        <v>1195.5419999999999</v>
      </c>
      <c r="CZ1281">
        <v>1104.2070000000001</v>
      </c>
      <c r="DA1281">
        <v>3755.3209999999999</v>
      </c>
      <c r="DB1281">
        <v>3579.99</v>
      </c>
      <c r="DC1281">
        <v>3011.576</v>
      </c>
      <c r="DD1281">
        <v>2724.3530000000001</v>
      </c>
      <c r="DE1281">
        <v>2636.46</v>
      </c>
      <c r="DF1281">
        <v>3148.4349999999999</v>
      </c>
      <c r="DG1281">
        <v>6391.674</v>
      </c>
      <c r="DH1281">
        <v>12104.34</v>
      </c>
      <c r="DI1281">
        <v>23666.97</v>
      </c>
      <c r="DJ1281">
        <v>22009.96</v>
      </c>
      <c r="DK1281">
        <v>5537.5720000000001</v>
      </c>
      <c r="DL1281">
        <v>10353.33</v>
      </c>
      <c r="DM1281">
        <v>4209.3450000000003</v>
      </c>
      <c r="DN1281">
        <v>4096.5839999999998</v>
      </c>
      <c r="DO1281">
        <v>19</v>
      </c>
      <c r="DP1281">
        <v>20</v>
      </c>
    </row>
    <row r="1282" spans="1:120" hidden="1" x14ac:dyDescent="0.25">
      <c r="A1282" t="str">
        <f t="shared" si="19"/>
        <v>LCA-Greater Fresno Area_All CBP_44406</v>
      </c>
      <c r="B1282" t="s">
        <v>62</v>
      </c>
      <c r="C1282" t="s">
        <v>224</v>
      </c>
      <c r="D1282" t="s">
        <v>182</v>
      </c>
      <c r="E1282" t="s">
        <v>61</v>
      </c>
      <c r="F1282" t="s">
        <v>61</v>
      </c>
      <c r="G1282" t="s">
        <v>61</v>
      </c>
      <c r="H1282" t="s">
        <v>61</v>
      </c>
      <c r="I1282" t="s">
        <v>61</v>
      </c>
      <c r="J1282" t="s">
        <v>61</v>
      </c>
      <c r="K1282" t="s">
        <v>197</v>
      </c>
      <c r="L1282" s="18">
        <v>44406</v>
      </c>
      <c r="M1282">
        <v>19</v>
      </c>
      <c r="N1282">
        <v>20</v>
      </c>
      <c r="O1282" t="s">
        <v>258</v>
      </c>
      <c r="P1282">
        <v>85</v>
      </c>
      <c r="Q1282">
        <v>84</v>
      </c>
      <c r="R1282">
        <v>0</v>
      </c>
      <c r="S1282">
        <v>0</v>
      </c>
      <c r="T1282">
        <v>0</v>
      </c>
      <c r="U1282">
        <v>0</v>
      </c>
      <c r="V1282">
        <v>0</v>
      </c>
      <c r="W1282">
        <v>2833.3539999999998</v>
      </c>
      <c r="X1282">
        <v>2779.1109000000001</v>
      </c>
      <c r="Y1282">
        <v>2713.6898000000001</v>
      </c>
      <c r="Z1282">
        <v>2702.2040999999999</v>
      </c>
      <c r="AA1282">
        <v>2642.0859</v>
      </c>
      <c r="AB1282">
        <v>2703.0729000000001</v>
      </c>
      <c r="AC1282">
        <v>2983.8186999999998</v>
      </c>
      <c r="AD1282">
        <v>3615.5646000000002</v>
      </c>
      <c r="AE1282">
        <v>4518.3110999999999</v>
      </c>
      <c r="AF1282">
        <v>4805.2873</v>
      </c>
      <c r="AG1282">
        <v>5084.8168999999998</v>
      </c>
      <c r="AH1282">
        <v>5470.9790000000003</v>
      </c>
      <c r="AI1282">
        <v>5668.4183000000003</v>
      </c>
      <c r="AJ1282">
        <v>5816.2458999999999</v>
      </c>
      <c r="AK1282">
        <v>5961.6587</v>
      </c>
      <c r="AL1282">
        <v>6093.0605999999998</v>
      </c>
      <c r="AM1282">
        <v>6178.1612999999998</v>
      </c>
      <c r="AN1282">
        <v>5032.4007000000001</v>
      </c>
      <c r="AO1282">
        <v>4271.2439000000004</v>
      </c>
      <c r="AP1282">
        <v>4464.1868000000004</v>
      </c>
      <c r="AQ1282">
        <v>4946.3164999999999</v>
      </c>
      <c r="AR1282">
        <v>4405.9152999999997</v>
      </c>
      <c r="AS1282">
        <v>3552.2907</v>
      </c>
      <c r="AT1282">
        <v>3163.9955</v>
      </c>
      <c r="AU1282">
        <v>88.351190000000003</v>
      </c>
      <c r="AV1282">
        <v>85.398809999999997</v>
      </c>
      <c r="AW1282">
        <v>83.404762000000005</v>
      </c>
      <c r="AX1282">
        <v>81.916667000000004</v>
      </c>
      <c r="AY1282">
        <v>80.452381000000003</v>
      </c>
      <c r="AZ1282">
        <v>78.994048000000006</v>
      </c>
      <c r="BA1282">
        <v>77.535713999999999</v>
      </c>
      <c r="BB1282">
        <v>78.011904999999999</v>
      </c>
      <c r="BC1282">
        <v>80.946428999999995</v>
      </c>
      <c r="BD1282">
        <v>84.505951999999994</v>
      </c>
      <c r="BE1282">
        <v>89.023809999999997</v>
      </c>
      <c r="BF1282">
        <v>92.059523999999996</v>
      </c>
      <c r="BG1282">
        <v>94.125</v>
      </c>
      <c r="BH1282">
        <v>96.208332999999996</v>
      </c>
      <c r="BI1282">
        <v>99.642857000000006</v>
      </c>
      <c r="BJ1282">
        <v>102.15476</v>
      </c>
      <c r="BK1282">
        <v>104.03570999999999</v>
      </c>
      <c r="BL1282">
        <v>103.96429000000001</v>
      </c>
      <c r="BM1282">
        <v>103.40476</v>
      </c>
      <c r="BN1282">
        <v>102.30952000000001</v>
      </c>
      <c r="BO1282">
        <v>99.732142999999994</v>
      </c>
      <c r="BP1282">
        <v>96.261904999999999</v>
      </c>
      <c r="BQ1282">
        <v>93.309523999999996</v>
      </c>
      <c r="BR1282">
        <v>90.827381000000003</v>
      </c>
      <c r="BS1282">
        <v>-101.5714</v>
      </c>
      <c r="BT1282">
        <v>-0.76850249999999998</v>
      </c>
      <c r="BU1282">
        <v>-9.506653</v>
      </c>
      <c r="BV1282">
        <v>-48.904670000000003</v>
      </c>
      <c r="BW1282">
        <v>-5.2583719999999996</v>
      </c>
      <c r="BX1282">
        <v>25.445170000000001</v>
      </c>
      <c r="BY1282">
        <v>18.375969999999999</v>
      </c>
      <c r="BZ1282">
        <v>46.874020000000002</v>
      </c>
      <c r="CA1282">
        <v>-69.007429999999999</v>
      </c>
      <c r="CB1282">
        <v>-46.99089</v>
      </c>
      <c r="CC1282">
        <v>-55.738930000000003</v>
      </c>
      <c r="CD1282">
        <v>-121.9688</v>
      </c>
      <c r="CE1282">
        <v>-168.62180000000001</v>
      </c>
      <c r="CF1282">
        <v>-182.52600000000001</v>
      </c>
      <c r="CG1282">
        <v>-143.8937</v>
      </c>
      <c r="CH1282">
        <v>-218.0857</v>
      </c>
      <c r="CI1282">
        <v>-243.5617</v>
      </c>
      <c r="CJ1282">
        <v>1056.365</v>
      </c>
      <c r="CK1282">
        <v>1874.845</v>
      </c>
      <c r="CL1282">
        <v>1282.723</v>
      </c>
      <c r="CM1282">
        <v>262.41919999999999</v>
      </c>
      <c r="CN1282">
        <v>-369.78089999999997</v>
      </c>
      <c r="CO1282">
        <v>-383.64330000000001</v>
      </c>
      <c r="CP1282">
        <v>-260.3032</v>
      </c>
      <c r="CQ1282">
        <v>7154.2060000000001</v>
      </c>
      <c r="CR1282">
        <v>1184.105</v>
      </c>
      <c r="CS1282">
        <v>1102.5340000000001</v>
      </c>
      <c r="CT1282">
        <v>1035.251</v>
      </c>
      <c r="CU1282">
        <v>876.49469999999997</v>
      </c>
      <c r="CV1282">
        <v>937.77329999999995</v>
      </c>
      <c r="CW1282">
        <v>1012.576</v>
      </c>
      <c r="CX1282">
        <v>1541.5329999999999</v>
      </c>
      <c r="CY1282">
        <v>1152.9259999999999</v>
      </c>
      <c r="CZ1282">
        <v>1088.7829999999999</v>
      </c>
      <c r="DA1282">
        <v>3745.9209999999998</v>
      </c>
      <c r="DB1282">
        <v>3573.1329999999998</v>
      </c>
      <c r="DC1282">
        <v>3003.9459999999999</v>
      </c>
      <c r="DD1282">
        <v>2717.6469999999999</v>
      </c>
      <c r="DE1282">
        <v>2616.7809999999999</v>
      </c>
      <c r="DF1282">
        <v>3137.3359999999998</v>
      </c>
      <c r="DG1282">
        <v>6379.5839999999998</v>
      </c>
      <c r="DH1282">
        <v>12101.07</v>
      </c>
      <c r="DI1282">
        <v>23655.98</v>
      </c>
      <c r="DJ1282">
        <v>21959.01</v>
      </c>
      <c r="DK1282">
        <v>5518.03</v>
      </c>
      <c r="DL1282">
        <v>10349.42</v>
      </c>
      <c r="DM1282">
        <v>4209.951</v>
      </c>
      <c r="DN1282">
        <v>4095.8130000000001</v>
      </c>
      <c r="DO1282">
        <v>19</v>
      </c>
      <c r="DP1282">
        <v>20</v>
      </c>
    </row>
    <row r="1283" spans="1:120" hidden="1" x14ac:dyDescent="0.25">
      <c r="A1283" t="str">
        <f t="shared" si="19"/>
        <v>sublap_id-SLAP_PGP2_All CBP_44406</v>
      </c>
      <c r="B1283" t="s">
        <v>62</v>
      </c>
      <c r="C1283" t="s">
        <v>301</v>
      </c>
      <c r="D1283" t="s">
        <v>61</v>
      </c>
      <c r="E1283" t="s">
        <v>302</v>
      </c>
      <c r="F1283" t="s">
        <v>61</v>
      </c>
      <c r="G1283" t="s">
        <v>61</v>
      </c>
      <c r="H1283" t="s">
        <v>61</v>
      </c>
      <c r="I1283" t="s">
        <v>61</v>
      </c>
      <c r="J1283" t="s">
        <v>61</v>
      </c>
      <c r="K1283" t="s">
        <v>197</v>
      </c>
      <c r="L1283" s="18">
        <v>44406</v>
      </c>
      <c r="M1283">
        <v>19</v>
      </c>
      <c r="N1283">
        <v>20</v>
      </c>
      <c r="O1283" t="s">
        <v>258</v>
      </c>
      <c r="P1283">
        <v>23</v>
      </c>
      <c r="Q1283">
        <v>23</v>
      </c>
      <c r="R1283">
        <v>0</v>
      </c>
      <c r="S1283">
        <v>0</v>
      </c>
      <c r="T1283">
        <v>0</v>
      </c>
      <c r="U1283">
        <v>0</v>
      </c>
      <c r="V1283">
        <v>0</v>
      </c>
      <c r="W1283">
        <v>514.149</v>
      </c>
      <c r="X1283">
        <v>524.93499999999995</v>
      </c>
      <c r="Y1283">
        <v>505.73399999999998</v>
      </c>
      <c r="Z1283">
        <v>489.87200000000001</v>
      </c>
      <c r="AA1283">
        <v>624.62099999999998</v>
      </c>
      <c r="AB1283">
        <v>633.12300000000005</v>
      </c>
      <c r="AC1283">
        <v>682.88499999999999</v>
      </c>
      <c r="AD1283">
        <v>808.31899999999996</v>
      </c>
      <c r="AE1283">
        <v>1043.95</v>
      </c>
      <c r="AF1283">
        <v>1042.463</v>
      </c>
      <c r="AG1283">
        <v>1044.0260000000001</v>
      </c>
      <c r="AH1283">
        <v>1315.8810000000001</v>
      </c>
      <c r="AI1283">
        <v>1382.614</v>
      </c>
      <c r="AJ1283">
        <v>1430.82</v>
      </c>
      <c r="AK1283">
        <v>1475.9649999999999</v>
      </c>
      <c r="AL1283">
        <v>1527.4179999999999</v>
      </c>
      <c r="AM1283">
        <v>1571.41</v>
      </c>
      <c r="AN1283">
        <v>1575.0309999999999</v>
      </c>
      <c r="AO1283">
        <v>1391.692</v>
      </c>
      <c r="AP1283">
        <v>1177.665</v>
      </c>
      <c r="AQ1283">
        <v>1073.8440000000001</v>
      </c>
      <c r="AR1283">
        <v>800.60900000000004</v>
      </c>
      <c r="AS1283">
        <v>610.125</v>
      </c>
      <c r="AT1283">
        <v>526.096</v>
      </c>
      <c r="AU1283">
        <v>64.934782999999996</v>
      </c>
      <c r="AV1283">
        <v>64.086956999999998</v>
      </c>
      <c r="AW1283">
        <v>63.326087000000001</v>
      </c>
      <c r="AX1283">
        <v>62.586956999999998</v>
      </c>
      <c r="AY1283">
        <v>62.217390999999999</v>
      </c>
      <c r="AZ1283">
        <v>62.217390999999999</v>
      </c>
      <c r="BA1283">
        <v>62.478261000000003</v>
      </c>
      <c r="BB1283">
        <v>63.5</v>
      </c>
      <c r="BC1283">
        <v>65.847825999999998</v>
      </c>
      <c r="BD1283">
        <v>69.478261000000003</v>
      </c>
      <c r="BE1283">
        <v>71.782608999999994</v>
      </c>
      <c r="BF1283">
        <v>73.326087000000001</v>
      </c>
      <c r="BG1283">
        <v>75.282608999999994</v>
      </c>
      <c r="BH1283">
        <v>76.891304000000005</v>
      </c>
      <c r="BI1283">
        <v>78.586956999999998</v>
      </c>
      <c r="BJ1283">
        <v>78.739130000000003</v>
      </c>
      <c r="BK1283">
        <v>78.760869999999997</v>
      </c>
      <c r="BL1283">
        <v>78.239130000000003</v>
      </c>
      <c r="BM1283">
        <v>76.956522000000007</v>
      </c>
      <c r="BN1283">
        <v>74.739130000000003</v>
      </c>
      <c r="BO1283">
        <v>71.847825999999998</v>
      </c>
      <c r="BP1283">
        <v>68.847825999999998</v>
      </c>
      <c r="BQ1283">
        <v>67.217391000000006</v>
      </c>
      <c r="BR1283">
        <v>66.369564999999994</v>
      </c>
      <c r="BS1283">
        <v>-51.251370000000001</v>
      </c>
      <c r="BT1283">
        <v>-17.8752</v>
      </c>
      <c r="BU1283">
        <v>-15.833930000000001</v>
      </c>
      <c r="BV1283">
        <v>-10.69617</v>
      </c>
      <c r="BW1283">
        <v>19.42051</v>
      </c>
      <c r="BX1283">
        <v>-28.630659999999999</v>
      </c>
      <c r="BY1283">
        <v>20.61533</v>
      </c>
      <c r="BZ1283">
        <v>13.028370000000001</v>
      </c>
      <c r="CA1283">
        <v>-17.39114</v>
      </c>
      <c r="CB1283">
        <v>-9.1091650000000008</v>
      </c>
      <c r="CC1283">
        <v>48.137659999999997</v>
      </c>
      <c r="CD1283">
        <v>31.124389999999998</v>
      </c>
      <c r="CE1283">
        <v>25.144380000000002</v>
      </c>
      <c r="CF1283">
        <v>18.5166</v>
      </c>
      <c r="CG1283">
        <v>35.403239999999997</v>
      </c>
      <c r="CH1283">
        <v>10.96743</v>
      </c>
      <c r="CI1283">
        <v>-31.17173</v>
      </c>
      <c r="CJ1283">
        <v>-31.162430000000001</v>
      </c>
      <c r="CK1283">
        <v>131.68729999999999</v>
      </c>
      <c r="CL1283">
        <v>118.5547</v>
      </c>
      <c r="CM1283">
        <v>-14.80766</v>
      </c>
      <c r="CN1283">
        <v>7.0081829999999998</v>
      </c>
      <c r="CO1283">
        <v>-11.98325</v>
      </c>
      <c r="CP1283">
        <v>-13.670669999999999</v>
      </c>
      <c r="CQ1283">
        <v>344.8143</v>
      </c>
      <c r="CR1283">
        <v>326.8596</v>
      </c>
      <c r="CS1283">
        <v>301.0376</v>
      </c>
      <c r="CT1283">
        <v>298.7482</v>
      </c>
      <c r="CU1283">
        <v>1551.963</v>
      </c>
      <c r="CV1283">
        <v>323.10120000000001</v>
      </c>
      <c r="CW1283">
        <v>189.5772</v>
      </c>
      <c r="CX1283">
        <v>343.22719999999998</v>
      </c>
      <c r="CY1283">
        <v>342.39830000000001</v>
      </c>
      <c r="CZ1283">
        <v>281.9359</v>
      </c>
      <c r="DA1283">
        <v>661.23969999999997</v>
      </c>
      <c r="DB1283">
        <v>696.02390000000003</v>
      </c>
      <c r="DC1283">
        <v>965.48519999999996</v>
      </c>
      <c r="DD1283">
        <v>1080.617</v>
      </c>
      <c r="DE1283">
        <v>1089.7660000000001</v>
      </c>
      <c r="DF1283">
        <v>1094.5650000000001</v>
      </c>
      <c r="DG1283">
        <v>1686.05</v>
      </c>
      <c r="DH1283">
        <v>1071.1869999999999</v>
      </c>
      <c r="DI1283">
        <v>1493.5640000000001</v>
      </c>
      <c r="DJ1283">
        <v>1725.1</v>
      </c>
      <c r="DK1283">
        <v>1362.317</v>
      </c>
      <c r="DL1283">
        <v>703.58510000000001</v>
      </c>
      <c r="DM1283">
        <v>465.59460000000001</v>
      </c>
      <c r="DN1283">
        <v>445.5872</v>
      </c>
      <c r="DO1283">
        <v>19</v>
      </c>
      <c r="DP1283">
        <v>20</v>
      </c>
    </row>
    <row r="1284" spans="1:120" hidden="1" x14ac:dyDescent="0.25">
      <c r="A1284" t="str">
        <f t="shared" ref="A1284:A1347" si="20">C1284&amp;"_"&amp;K1284&amp;"_"&amp;IF(L1284="",O1284,L1284&amp;IF(LEFT(K1284,3)="All","",IF(R1284=1,"_Combined","_"&amp;M1284&amp;"-"&amp;N1284)))</f>
        <v>LCA-Greater Bay Area_All CBP_44406</v>
      </c>
      <c r="B1284" t="s">
        <v>62</v>
      </c>
      <c r="C1284" t="s">
        <v>209</v>
      </c>
      <c r="D1284" t="s">
        <v>36</v>
      </c>
      <c r="E1284" t="s">
        <v>61</v>
      </c>
      <c r="F1284" t="s">
        <v>61</v>
      </c>
      <c r="G1284" t="s">
        <v>61</v>
      </c>
      <c r="H1284" t="s">
        <v>61</v>
      </c>
      <c r="I1284" t="s">
        <v>61</v>
      </c>
      <c r="J1284" t="s">
        <v>61</v>
      </c>
      <c r="K1284" t="s">
        <v>197</v>
      </c>
      <c r="L1284" s="18">
        <v>44406</v>
      </c>
      <c r="M1284">
        <v>19</v>
      </c>
      <c r="N1284">
        <v>20</v>
      </c>
      <c r="O1284" t="s">
        <v>258</v>
      </c>
      <c r="P1284">
        <v>178</v>
      </c>
      <c r="Q1284">
        <v>176</v>
      </c>
      <c r="R1284">
        <v>0</v>
      </c>
      <c r="S1284">
        <v>0</v>
      </c>
      <c r="T1284">
        <v>0</v>
      </c>
      <c r="U1284">
        <v>0</v>
      </c>
      <c r="V1284">
        <v>0</v>
      </c>
      <c r="W1284">
        <v>7280.8058000000001</v>
      </c>
      <c r="X1284">
        <v>7141.7022999999999</v>
      </c>
      <c r="Y1284">
        <v>7022.8852999999999</v>
      </c>
      <c r="Z1284">
        <v>6975.69</v>
      </c>
      <c r="AA1284">
        <v>7251.3690999999999</v>
      </c>
      <c r="AB1284">
        <v>7777.2664999999997</v>
      </c>
      <c r="AC1284">
        <v>8521.7080000000005</v>
      </c>
      <c r="AD1284">
        <v>10188.511</v>
      </c>
      <c r="AE1284">
        <v>11945.557000000001</v>
      </c>
      <c r="AF1284">
        <v>13572.406999999999</v>
      </c>
      <c r="AG1284">
        <v>14485.800999999999</v>
      </c>
      <c r="AH1284">
        <v>16524.512999999999</v>
      </c>
      <c r="AI1284">
        <v>17221.084999999999</v>
      </c>
      <c r="AJ1284">
        <v>17656.611000000001</v>
      </c>
      <c r="AK1284">
        <v>18223.252</v>
      </c>
      <c r="AL1284">
        <v>18548.918000000001</v>
      </c>
      <c r="AM1284">
        <v>18906.994999999999</v>
      </c>
      <c r="AN1284">
        <v>19027.958999999999</v>
      </c>
      <c r="AO1284">
        <v>17190.477999999999</v>
      </c>
      <c r="AP1284">
        <v>15738.210999999999</v>
      </c>
      <c r="AQ1284">
        <v>13989.77</v>
      </c>
      <c r="AR1284">
        <v>10748.634</v>
      </c>
      <c r="AS1284">
        <v>9070.8749000000007</v>
      </c>
      <c r="AT1284">
        <v>7984.8621000000003</v>
      </c>
      <c r="AU1284">
        <v>64.045455000000004</v>
      </c>
      <c r="AV1284">
        <v>63.048295000000003</v>
      </c>
      <c r="AW1284">
        <v>62.505682</v>
      </c>
      <c r="AX1284">
        <v>61.803977000000003</v>
      </c>
      <c r="AY1284">
        <v>61.301136</v>
      </c>
      <c r="AZ1284">
        <v>61.014204999999997</v>
      </c>
      <c r="BA1284">
        <v>61.15625</v>
      </c>
      <c r="BB1284">
        <v>62.090909000000003</v>
      </c>
      <c r="BC1284">
        <v>64.599431999999993</v>
      </c>
      <c r="BD1284">
        <v>67.988636</v>
      </c>
      <c r="BE1284">
        <v>71.5625</v>
      </c>
      <c r="BF1284">
        <v>74.03125</v>
      </c>
      <c r="BG1284">
        <v>76.289772999999997</v>
      </c>
      <c r="BH1284">
        <v>77.508522999999997</v>
      </c>
      <c r="BI1284">
        <v>79.346591000000004</v>
      </c>
      <c r="BJ1284">
        <v>80.690341000000004</v>
      </c>
      <c r="BK1284">
        <v>80.426136</v>
      </c>
      <c r="BL1284">
        <v>80.008522999999997</v>
      </c>
      <c r="BM1284">
        <v>77.505681999999993</v>
      </c>
      <c r="BN1284">
        <v>75.167614</v>
      </c>
      <c r="BO1284">
        <v>72.227272999999997</v>
      </c>
      <c r="BP1284">
        <v>69.335227000000003</v>
      </c>
      <c r="BQ1284">
        <v>67.414772999999997</v>
      </c>
      <c r="BR1284">
        <v>65.727272999999997</v>
      </c>
      <c r="BS1284">
        <v>-119.7129</v>
      </c>
      <c r="BT1284">
        <v>1.446804</v>
      </c>
      <c r="BU1284">
        <v>-0.90550070000000005</v>
      </c>
      <c r="BV1284">
        <v>60.830970000000001</v>
      </c>
      <c r="BW1284">
        <v>211.3458</v>
      </c>
      <c r="BX1284">
        <v>115.63330000000001</v>
      </c>
      <c r="BY1284">
        <v>176.5866</v>
      </c>
      <c r="BZ1284">
        <v>-64.115269999999995</v>
      </c>
      <c r="CA1284">
        <v>-223.53720000000001</v>
      </c>
      <c r="CB1284">
        <v>-245.2431</v>
      </c>
      <c r="CC1284">
        <v>-225.22120000000001</v>
      </c>
      <c r="CD1284">
        <v>-329.83589999999998</v>
      </c>
      <c r="CE1284">
        <v>-308.18520000000001</v>
      </c>
      <c r="CF1284">
        <v>-337.03899999999999</v>
      </c>
      <c r="CG1284">
        <v>-345.00189999999998</v>
      </c>
      <c r="CH1284">
        <v>-340.84379999999999</v>
      </c>
      <c r="CI1284">
        <v>-527.85350000000005</v>
      </c>
      <c r="CJ1284">
        <v>-390.40750000000003</v>
      </c>
      <c r="CK1284">
        <v>890.22190000000001</v>
      </c>
      <c r="CL1284">
        <v>709.91459999999995</v>
      </c>
      <c r="CM1284">
        <v>1.4491259999999999</v>
      </c>
      <c r="CN1284">
        <v>50.974670000000003</v>
      </c>
      <c r="CO1284">
        <v>-65.602429999999998</v>
      </c>
      <c r="CP1284">
        <v>-106.8974</v>
      </c>
      <c r="CQ1284">
        <v>6400.1880000000001</v>
      </c>
      <c r="CR1284">
        <v>4765.6080000000002</v>
      </c>
      <c r="CS1284">
        <v>4014.9029999999998</v>
      </c>
      <c r="CT1284">
        <v>2522.7860000000001</v>
      </c>
      <c r="CU1284">
        <v>4390.942</v>
      </c>
      <c r="CV1284">
        <v>4183.8450000000003</v>
      </c>
      <c r="CW1284">
        <v>2849.8890000000001</v>
      </c>
      <c r="CX1284">
        <v>2785.4119999999998</v>
      </c>
      <c r="CY1284">
        <v>5254.6120000000001</v>
      </c>
      <c r="CZ1284">
        <v>8557.2639999999992</v>
      </c>
      <c r="DA1284">
        <v>16614.32</v>
      </c>
      <c r="DB1284">
        <v>17914.29</v>
      </c>
      <c r="DC1284">
        <v>22077.32</v>
      </c>
      <c r="DD1284">
        <v>28087.65</v>
      </c>
      <c r="DE1284">
        <v>37015.699999999997</v>
      </c>
      <c r="DF1284">
        <v>41979.19</v>
      </c>
      <c r="DG1284">
        <v>45152.69</v>
      </c>
      <c r="DH1284">
        <v>39844.68</v>
      </c>
      <c r="DI1284">
        <v>38503.019999999997</v>
      </c>
      <c r="DJ1284">
        <v>37635.129999999997</v>
      </c>
      <c r="DK1284">
        <v>35060.629999999997</v>
      </c>
      <c r="DL1284">
        <v>29146.01</v>
      </c>
      <c r="DM1284">
        <v>16678.63</v>
      </c>
      <c r="DN1284">
        <v>11973.96</v>
      </c>
      <c r="DO1284">
        <v>19</v>
      </c>
      <c r="DP1284">
        <v>20</v>
      </c>
    </row>
    <row r="1285" spans="1:120" hidden="1" x14ac:dyDescent="0.25">
      <c r="A1285" t="str">
        <f t="shared" si="20"/>
        <v>sublap_id-SLAP_PGSB_All CBP_44406</v>
      </c>
      <c r="B1285" t="s">
        <v>62</v>
      </c>
      <c r="C1285" t="s">
        <v>281</v>
      </c>
      <c r="D1285" t="s">
        <v>61</v>
      </c>
      <c r="E1285" t="s">
        <v>282</v>
      </c>
      <c r="F1285" t="s">
        <v>61</v>
      </c>
      <c r="G1285" t="s">
        <v>61</v>
      </c>
      <c r="H1285" t="s">
        <v>61</v>
      </c>
      <c r="I1285" t="s">
        <v>61</v>
      </c>
      <c r="J1285" t="s">
        <v>61</v>
      </c>
      <c r="K1285" t="s">
        <v>197</v>
      </c>
      <c r="L1285" s="18">
        <v>44406</v>
      </c>
      <c r="M1285">
        <v>19</v>
      </c>
      <c r="N1285">
        <v>20</v>
      </c>
      <c r="O1285" t="s">
        <v>258</v>
      </c>
      <c r="P1285">
        <v>47</v>
      </c>
      <c r="Q1285">
        <v>47</v>
      </c>
      <c r="R1285">
        <v>0</v>
      </c>
      <c r="S1285">
        <v>0</v>
      </c>
      <c r="T1285">
        <v>0</v>
      </c>
      <c r="U1285">
        <v>0</v>
      </c>
      <c r="V1285">
        <v>0</v>
      </c>
      <c r="W1285">
        <v>1018.9765</v>
      </c>
      <c r="X1285">
        <v>1031.4034999999999</v>
      </c>
      <c r="Y1285">
        <v>992.15949999999998</v>
      </c>
      <c r="Z1285">
        <v>963.59500000000003</v>
      </c>
      <c r="AA1285">
        <v>1037.0835</v>
      </c>
      <c r="AB1285">
        <v>1071.0485000000001</v>
      </c>
      <c r="AC1285">
        <v>1245.5630000000001</v>
      </c>
      <c r="AD1285">
        <v>1526.0654999999999</v>
      </c>
      <c r="AE1285">
        <v>2007.0395000000001</v>
      </c>
      <c r="AF1285">
        <v>2539.154</v>
      </c>
      <c r="AG1285">
        <v>2717.3584999999998</v>
      </c>
      <c r="AH1285">
        <v>3252.0515</v>
      </c>
      <c r="AI1285">
        <v>3419.4609999999998</v>
      </c>
      <c r="AJ1285">
        <v>3517.1374999999998</v>
      </c>
      <c r="AK1285">
        <v>3652.7514999999999</v>
      </c>
      <c r="AL1285">
        <v>3693.4140000000002</v>
      </c>
      <c r="AM1285">
        <v>3845.5081</v>
      </c>
      <c r="AN1285">
        <v>3833.6588999999999</v>
      </c>
      <c r="AO1285">
        <v>3320.538</v>
      </c>
      <c r="AP1285">
        <v>3117.0940000000001</v>
      </c>
      <c r="AQ1285">
        <v>2937.9634999999998</v>
      </c>
      <c r="AR1285">
        <v>1906.096</v>
      </c>
      <c r="AS1285">
        <v>1365.7235000000001</v>
      </c>
      <c r="AT1285">
        <v>1103.0065</v>
      </c>
      <c r="AU1285">
        <v>65.819148999999996</v>
      </c>
      <c r="AV1285">
        <v>64.659574000000006</v>
      </c>
      <c r="AW1285">
        <v>64.159574000000006</v>
      </c>
      <c r="AX1285">
        <v>63.159573999999999</v>
      </c>
      <c r="AY1285">
        <v>62.319149000000003</v>
      </c>
      <c r="AZ1285">
        <v>62.319149000000003</v>
      </c>
      <c r="BA1285">
        <v>62.319149000000003</v>
      </c>
      <c r="BB1285">
        <v>63.5</v>
      </c>
      <c r="BC1285">
        <v>66.840425999999994</v>
      </c>
      <c r="BD1285">
        <v>70</v>
      </c>
      <c r="BE1285">
        <v>73.659574000000006</v>
      </c>
      <c r="BF1285">
        <v>77.5</v>
      </c>
      <c r="BG1285">
        <v>79.202128000000002</v>
      </c>
      <c r="BH1285">
        <v>80.180851000000004</v>
      </c>
      <c r="BI1285">
        <v>81.819148999999996</v>
      </c>
      <c r="BJ1285">
        <v>82.340425999999994</v>
      </c>
      <c r="BK1285">
        <v>81.840425999999994</v>
      </c>
      <c r="BL1285">
        <v>81.159574000000006</v>
      </c>
      <c r="BM1285">
        <v>78</v>
      </c>
      <c r="BN1285">
        <v>76.297871999999998</v>
      </c>
      <c r="BO1285">
        <v>74.138298000000006</v>
      </c>
      <c r="BP1285">
        <v>71.138298000000006</v>
      </c>
      <c r="BQ1285">
        <v>69.297871999999998</v>
      </c>
      <c r="BR1285">
        <v>67.457447000000002</v>
      </c>
      <c r="BS1285">
        <v>-76.888990000000007</v>
      </c>
      <c r="BT1285">
        <v>-24.21312</v>
      </c>
      <c r="BU1285">
        <v>-9.4333030000000004</v>
      </c>
      <c r="BV1285">
        <v>-6.8885509999999996</v>
      </c>
      <c r="BW1285">
        <v>76.112269999999995</v>
      </c>
      <c r="BX1285">
        <v>94.123140000000006</v>
      </c>
      <c r="BY1285">
        <v>38.780239999999999</v>
      </c>
      <c r="BZ1285">
        <v>-39.399920000000002</v>
      </c>
      <c r="CA1285">
        <v>-120.4187</v>
      </c>
      <c r="CB1285">
        <v>-50.593690000000002</v>
      </c>
      <c r="CC1285">
        <v>13.737030000000001</v>
      </c>
      <c r="CD1285">
        <v>-59.740070000000003</v>
      </c>
      <c r="CE1285">
        <v>-24.68826</v>
      </c>
      <c r="CF1285">
        <v>-39.115139999999997</v>
      </c>
      <c r="CG1285">
        <v>-67.42886</v>
      </c>
      <c r="CH1285">
        <v>-77.377769999999998</v>
      </c>
      <c r="CI1285">
        <v>-152.82040000000001</v>
      </c>
      <c r="CJ1285">
        <v>-68.649540000000002</v>
      </c>
      <c r="CK1285">
        <v>355.86720000000003</v>
      </c>
      <c r="CL1285">
        <v>272.86900000000003</v>
      </c>
      <c r="CM1285">
        <v>60.262659999999997</v>
      </c>
      <c r="CN1285">
        <v>61.12312</v>
      </c>
      <c r="CO1285">
        <v>15.269030000000001</v>
      </c>
      <c r="CP1285">
        <v>-26.213270000000001</v>
      </c>
      <c r="CQ1285">
        <v>189.9984</v>
      </c>
      <c r="CR1285">
        <v>159.52549999999999</v>
      </c>
      <c r="CS1285">
        <v>148.1302</v>
      </c>
      <c r="CT1285">
        <v>155.81049999999999</v>
      </c>
      <c r="CU1285">
        <v>552.17859999999996</v>
      </c>
      <c r="CV1285">
        <v>861.19579999999996</v>
      </c>
      <c r="CW1285">
        <v>435.61989999999997</v>
      </c>
      <c r="CX1285">
        <v>852.17280000000005</v>
      </c>
      <c r="CY1285">
        <v>1348.5440000000001</v>
      </c>
      <c r="CZ1285">
        <v>788.95979999999997</v>
      </c>
      <c r="DA1285">
        <v>2350.6010000000001</v>
      </c>
      <c r="DB1285">
        <v>1225.7170000000001</v>
      </c>
      <c r="DC1285">
        <v>1480.1479999999999</v>
      </c>
      <c r="DD1285">
        <v>1546.97</v>
      </c>
      <c r="DE1285">
        <v>1622.549</v>
      </c>
      <c r="DF1285">
        <v>1690.905</v>
      </c>
      <c r="DG1285">
        <v>2514.1779999999999</v>
      </c>
      <c r="DH1285">
        <v>1548.4860000000001</v>
      </c>
      <c r="DI1285">
        <v>1712.816</v>
      </c>
      <c r="DJ1285">
        <v>1708.4290000000001</v>
      </c>
      <c r="DK1285">
        <v>2301.1570000000002</v>
      </c>
      <c r="DL1285">
        <v>1558.8420000000001</v>
      </c>
      <c r="DM1285">
        <v>663.14829999999995</v>
      </c>
      <c r="DN1285">
        <v>393.65730000000002</v>
      </c>
      <c r="DO1285">
        <v>19</v>
      </c>
      <c r="DP1285">
        <v>20</v>
      </c>
    </row>
    <row r="1286" spans="1:120" hidden="1" x14ac:dyDescent="0.25">
      <c r="A1286" t="str">
        <f t="shared" si="20"/>
        <v>sublap_id-SLAP_PGCC_All CBP_44406</v>
      </c>
      <c r="B1286" t="s">
        <v>62</v>
      </c>
      <c r="C1286" t="s">
        <v>299</v>
      </c>
      <c r="D1286" t="s">
        <v>61</v>
      </c>
      <c r="E1286" t="s">
        <v>300</v>
      </c>
      <c r="F1286" t="s">
        <v>61</v>
      </c>
      <c r="G1286" t="s">
        <v>61</v>
      </c>
      <c r="H1286" t="s">
        <v>61</v>
      </c>
      <c r="I1286" t="s">
        <v>61</v>
      </c>
      <c r="J1286" t="s">
        <v>61</v>
      </c>
      <c r="K1286" t="s">
        <v>197</v>
      </c>
      <c r="L1286" s="18">
        <v>44406</v>
      </c>
      <c r="M1286">
        <v>19</v>
      </c>
      <c r="N1286">
        <v>20</v>
      </c>
      <c r="O1286" t="s">
        <v>258</v>
      </c>
      <c r="P1286">
        <v>29</v>
      </c>
      <c r="Q1286">
        <v>29</v>
      </c>
      <c r="R1286">
        <v>0</v>
      </c>
      <c r="S1286">
        <v>0</v>
      </c>
      <c r="T1286">
        <v>0</v>
      </c>
      <c r="U1286">
        <v>0</v>
      </c>
      <c r="V1286">
        <v>0</v>
      </c>
      <c r="W1286">
        <v>599.74749999999995</v>
      </c>
      <c r="X1286">
        <v>584.75800000000004</v>
      </c>
      <c r="Y1286">
        <v>583.43499999999995</v>
      </c>
      <c r="Z1286">
        <v>590.5915</v>
      </c>
      <c r="AA1286">
        <v>601.75350000000003</v>
      </c>
      <c r="AB1286">
        <v>637.25400000000002</v>
      </c>
      <c r="AC1286">
        <v>637.53549999999996</v>
      </c>
      <c r="AD1286">
        <v>942.09199999999998</v>
      </c>
      <c r="AE1286">
        <v>1051.7280000000001</v>
      </c>
      <c r="AF1286">
        <v>1159.3019999999999</v>
      </c>
      <c r="AG1286">
        <v>1289.394</v>
      </c>
      <c r="AH1286">
        <v>1596.04</v>
      </c>
      <c r="AI1286">
        <v>1640.309</v>
      </c>
      <c r="AJ1286">
        <v>1669.9214999999999</v>
      </c>
      <c r="AK1286">
        <v>1703.6655000000001</v>
      </c>
      <c r="AL1286">
        <v>1715.1665</v>
      </c>
      <c r="AM1286">
        <v>1797.1115</v>
      </c>
      <c r="AN1286">
        <v>1839.6904999999999</v>
      </c>
      <c r="AO1286">
        <v>1745.1655000000001</v>
      </c>
      <c r="AP1286">
        <v>1520.1085</v>
      </c>
      <c r="AQ1286">
        <v>1276.0719999999999</v>
      </c>
      <c r="AR1286">
        <v>873.50699999999995</v>
      </c>
      <c r="AS1286">
        <v>704.44449999999995</v>
      </c>
      <c r="AT1286">
        <v>646.99800000000005</v>
      </c>
      <c r="AU1286">
        <v>58.120690000000003</v>
      </c>
      <c r="AV1286">
        <v>57.586207000000002</v>
      </c>
      <c r="AW1286">
        <v>57.568966000000003</v>
      </c>
      <c r="AX1286">
        <v>57.534483000000002</v>
      </c>
      <c r="AY1286">
        <v>57.517240999999999</v>
      </c>
      <c r="AZ1286">
        <v>57.517240999999999</v>
      </c>
      <c r="BA1286">
        <v>57.517240999999999</v>
      </c>
      <c r="BB1286">
        <v>57.534483000000002</v>
      </c>
      <c r="BC1286">
        <v>57.965516999999998</v>
      </c>
      <c r="BD1286">
        <v>60.534483000000002</v>
      </c>
      <c r="BE1286">
        <v>64.258621000000005</v>
      </c>
      <c r="BF1286">
        <v>64.241378999999995</v>
      </c>
      <c r="BG1286">
        <v>64.689655000000002</v>
      </c>
      <c r="BH1286">
        <v>65.068966000000003</v>
      </c>
      <c r="BI1286">
        <v>65.293103000000002</v>
      </c>
      <c r="BJ1286">
        <v>64.965517000000006</v>
      </c>
      <c r="BK1286">
        <v>64.275862000000004</v>
      </c>
      <c r="BL1286">
        <v>64.758621000000005</v>
      </c>
      <c r="BM1286">
        <v>63.344828</v>
      </c>
      <c r="BN1286">
        <v>61.568966000000003</v>
      </c>
      <c r="BO1286">
        <v>60.206896999999998</v>
      </c>
      <c r="BP1286">
        <v>59.293103000000002</v>
      </c>
      <c r="BQ1286">
        <v>58.758620999999998</v>
      </c>
      <c r="BR1286">
        <v>58.379309999999997</v>
      </c>
      <c r="BS1286">
        <v>-0.89224709999999996</v>
      </c>
      <c r="BT1286">
        <v>20.249610000000001</v>
      </c>
      <c r="BU1286">
        <v>15.6965</v>
      </c>
      <c r="BV1286">
        <v>8.3197419999999997</v>
      </c>
      <c r="BW1286">
        <v>20.921340000000001</v>
      </c>
      <c r="BX1286">
        <v>14.63664</v>
      </c>
      <c r="BY1286">
        <v>42.123359999999998</v>
      </c>
      <c r="BZ1286">
        <v>-11.19598</v>
      </c>
      <c r="CA1286">
        <v>-22.71387</v>
      </c>
      <c r="CB1286">
        <v>-27.437580000000001</v>
      </c>
      <c r="CC1286">
        <v>-53.418379999999999</v>
      </c>
      <c r="CD1286">
        <v>-99.563760000000002</v>
      </c>
      <c r="CE1286">
        <v>-71.159040000000005</v>
      </c>
      <c r="CF1286">
        <v>-65.171040000000005</v>
      </c>
      <c r="CG1286">
        <v>-44.428139999999999</v>
      </c>
      <c r="CH1286">
        <v>-36.2575</v>
      </c>
      <c r="CI1286">
        <v>-58.880679999999998</v>
      </c>
      <c r="CJ1286">
        <v>-115.71729999999999</v>
      </c>
      <c r="CK1286">
        <v>25.63871</v>
      </c>
      <c r="CL1286">
        <v>72.041730000000001</v>
      </c>
      <c r="CM1286">
        <v>13.204639999999999</v>
      </c>
      <c r="CN1286">
        <v>45.207819999999998</v>
      </c>
      <c r="CO1286">
        <v>10.0724</v>
      </c>
      <c r="CP1286">
        <v>4.4820180000000001</v>
      </c>
      <c r="CQ1286">
        <v>55.824460000000002</v>
      </c>
      <c r="CR1286">
        <v>31.60284</v>
      </c>
      <c r="CS1286">
        <v>33.51632</v>
      </c>
      <c r="CT1286">
        <v>33.887349999999998</v>
      </c>
      <c r="CU1286">
        <v>35.189169999999997</v>
      </c>
      <c r="CV1286">
        <v>61.090319999999998</v>
      </c>
      <c r="CW1286">
        <v>122.16930000000001</v>
      </c>
      <c r="CX1286">
        <v>82.414330000000007</v>
      </c>
      <c r="CY1286">
        <v>180.95490000000001</v>
      </c>
      <c r="CZ1286">
        <v>177.44130000000001</v>
      </c>
      <c r="DA1286">
        <v>497.15730000000002</v>
      </c>
      <c r="DB1286">
        <v>429.9366</v>
      </c>
      <c r="DC1286">
        <v>346.53050000000002</v>
      </c>
      <c r="DD1286">
        <v>301.51729999999998</v>
      </c>
      <c r="DE1286">
        <v>249.0719</v>
      </c>
      <c r="DF1286">
        <v>316.49529999999999</v>
      </c>
      <c r="DG1286">
        <v>997.00469999999996</v>
      </c>
      <c r="DH1286">
        <v>776.11410000000001</v>
      </c>
      <c r="DI1286">
        <v>681.8116</v>
      </c>
      <c r="DJ1286">
        <v>564.0566</v>
      </c>
      <c r="DK1286">
        <v>624.36739999999998</v>
      </c>
      <c r="DL1286">
        <v>455.83710000000002</v>
      </c>
      <c r="DM1286">
        <v>183.13890000000001</v>
      </c>
      <c r="DN1286">
        <v>49.836350000000003</v>
      </c>
      <c r="DO1286">
        <v>19</v>
      </c>
      <c r="DP1286">
        <v>20</v>
      </c>
    </row>
    <row r="1287" spans="1:120" hidden="1" x14ac:dyDescent="0.25">
      <c r="A1287" t="str">
        <f t="shared" si="20"/>
        <v>Industry_Type-8. Other_All CBP_44406</v>
      </c>
      <c r="B1287" t="s">
        <v>62</v>
      </c>
      <c r="C1287" t="s">
        <v>267</v>
      </c>
      <c r="D1287" t="s">
        <v>61</v>
      </c>
      <c r="E1287" t="s">
        <v>61</v>
      </c>
      <c r="F1287" t="s">
        <v>61</v>
      </c>
      <c r="G1287" t="s">
        <v>268</v>
      </c>
      <c r="H1287" t="s">
        <v>61</v>
      </c>
      <c r="I1287" t="s">
        <v>61</v>
      </c>
      <c r="J1287" t="s">
        <v>61</v>
      </c>
      <c r="K1287" t="s">
        <v>197</v>
      </c>
      <c r="L1287" s="18">
        <v>44406</v>
      </c>
      <c r="M1287">
        <v>19</v>
      </c>
      <c r="N1287">
        <v>20</v>
      </c>
      <c r="O1287" t="s">
        <v>258</v>
      </c>
      <c r="P1287">
        <v>6</v>
      </c>
      <c r="Q1287">
        <v>6</v>
      </c>
      <c r="R1287">
        <v>0</v>
      </c>
      <c r="S1287">
        <v>0</v>
      </c>
      <c r="T1287">
        <v>1</v>
      </c>
      <c r="U1287">
        <v>0</v>
      </c>
      <c r="V1287">
        <v>1</v>
      </c>
      <c r="W1287">
        <v>39.642000000000003</v>
      </c>
      <c r="X1287">
        <v>41.209000000000003</v>
      </c>
      <c r="Y1287">
        <v>41.335999999999999</v>
      </c>
      <c r="Z1287">
        <v>41.774000000000001</v>
      </c>
      <c r="AA1287">
        <v>39.491</v>
      </c>
      <c r="AB1287">
        <v>41.988999999999997</v>
      </c>
      <c r="AC1287">
        <v>48.881999999999998</v>
      </c>
      <c r="AD1287">
        <v>51.58</v>
      </c>
      <c r="AE1287">
        <v>54.405500000000004</v>
      </c>
      <c r="AF1287">
        <v>61.090670000000003</v>
      </c>
      <c r="AG1287">
        <v>64.247330000000005</v>
      </c>
      <c r="AH1287">
        <v>68.132000000000005</v>
      </c>
      <c r="AI1287">
        <v>67.25</v>
      </c>
      <c r="AJ1287">
        <v>69.998999999999995</v>
      </c>
      <c r="AK1287">
        <v>71.710999999999999</v>
      </c>
      <c r="AL1287">
        <v>74.007000000000005</v>
      </c>
      <c r="AM1287">
        <v>72.135000000000005</v>
      </c>
      <c r="AN1287">
        <v>74.63</v>
      </c>
      <c r="AO1287">
        <v>68.102999999999994</v>
      </c>
      <c r="AP1287">
        <v>66.231999999999999</v>
      </c>
      <c r="AQ1287">
        <v>68.334000000000003</v>
      </c>
      <c r="AR1287">
        <v>54.655000000000001</v>
      </c>
      <c r="AS1287">
        <v>46.326999999999998</v>
      </c>
      <c r="AT1287">
        <v>41.167000000000002</v>
      </c>
      <c r="AU1287">
        <v>76.416667000000004</v>
      </c>
      <c r="AV1287">
        <v>75.166667000000004</v>
      </c>
      <c r="AW1287">
        <v>74.333332999999996</v>
      </c>
      <c r="AX1287">
        <v>73.5</v>
      </c>
      <c r="AY1287">
        <v>72.416667000000004</v>
      </c>
      <c r="AZ1287">
        <v>71.25</v>
      </c>
      <c r="BA1287">
        <v>70.583332999999996</v>
      </c>
      <c r="BB1287">
        <v>71.916667000000004</v>
      </c>
      <c r="BC1287">
        <v>75.5</v>
      </c>
      <c r="BD1287">
        <v>80.333332999999996</v>
      </c>
      <c r="BE1287">
        <v>83.916667000000004</v>
      </c>
      <c r="BF1287">
        <v>87.416667000000004</v>
      </c>
      <c r="BG1287">
        <v>90.666667000000004</v>
      </c>
      <c r="BH1287">
        <v>92.75</v>
      </c>
      <c r="BI1287">
        <v>95</v>
      </c>
      <c r="BJ1287">
        <v>97</v>
      </c>
      <c r="BK1287">
        <v>98.083332999999996</v>
      </c>
      <c r="BL1287">
        <v>97.666667000000004</v>
      </c>
      <c r="BM1287">
        <v>96.25</v>
      </c>
      <c r="BN1287">
        <v>94.5</v>
      </c>
      <c r="BO1287">
        <v>89.833332999999996</v>
      </c>
      <c r="BP1287">
        <v>85.166667000000004</v>
      </c>
      <c r="BQ1287">
        <v>81.666667000000004</v>
      </c>
      <c r="BR1287">
        <v>79.166667000000004</v>
      </c>
      <c r="BS1287">
        <v>1.6747460000000001</v>
      </c>
      <c r="BT1287">
        <v>0.4907821</v>
      </c>
      <c r="BU1287">
        <v>-0.28240409999999999</v>
      </c>
      <c r="BV1287">
        <v>-0.47795209999999999</v>
      </c>
      <c r="BW1287">
        <v>1.3895580000000001</v>
      </c>
      <c r="BX1287">
        <v>0.2110841</v>
      </c>
      <c r="BY1287">
        <v>-1.519798</v>
      </c>
      <c r="BZ1287">
        <v>-0.1071767</v>
      </c>
      <c r="CA1287">
        <v>1.342541</v>
      </c>
      <c r="CB1287">
        <v>-2.66225E-2</v>
      </c>
      <c r="CC1287">
        <v>-1.7264710000000001</v>
      </c>
      <c r="CD1287">
        <v>-2.7161439999999999</v>
      </c>
      <c r="CE1287">
        <v>2.4414440000000002</v>
      </c>
      <c r="CF1287">
        <v>2.8742999999999999</v>
      </c>
      <c r="CG1287">
        <v>3.1736179999999998</v>
      </c>
      <c r="CH1287">
        <v>0.8118554</v>
      </c>
      <c r="CI1287">
        <v>2.0659269999999998</v>
      </c>
      <c r="CJ1287">
        <v>1.3337950000000001</v>
      </c>
      <c r="CK1287">
        <v>3.1478429999999999</v>
      </c>
      <c r="CL1287">
        <v>1.431492</v>
      </c>
      <c r="CM1287">
        <v>-1.746731</v>
      </c>
      <c r="CN1287">
        <v>-1.2496609999999999</v>
      </c>
      <c r="CO1287">
        <v>-0.79082520000000001</v>
      </c>
      <c r="CP1287">
        <v>0.3394356</v>
      </c>
      <c r="CQ1287">
        <v>0.66851830000000001</v>
      </c>
      <c r="CR1287">
        <v>0.27449780000000001</v>
      </c>
      <c r="CS1287">
        <v>0.1924632</v>
      </c>
      <c r="CT1287">
        <v>0.1506236</v>
      </c>
      <c r="CU1287">
        <v>0.48810199999999998</v>
      </c>
      <c r="CV1287">
        <v>0.48805789999999999</v>
      </c>
      <c r="CW1287">
        <v>0.59234180000000003</v>
      </c>
      <c r="CX1287">
        <v>0.77077589999999996</v>
      </c>
      <c r="CY1287">
        <v>0.26809660000000002</v>
      </c>
      <c r="CZ1287">
        <v>0.27075939999999998</v>
      </c>
      <c r="DA1287">
        <v>0.72302330000000004</v>
      </c>
      <c r="DB1287">
        <v>0.59132969999999996</v>
      </c>
      <c r="DC1287">
        <v>0.80661490000000002</v>
      </c>
      <c r="DD1287">
        <v>0.66689310000000002</v>
      </c>
      <c r="DE1287">
        <v>0.91923889999999997</v>
      </c>
      <c r="DF1287">
        <v>1.2198279999999999</v>
      </c>
      <c r="DG1287">
        <v>0.95189939999999995</v>
      </c>
      <c r="DH1287">
        <v>0.9420615</v>
      </c>
      <c r="DI1287">
        <v>4.0130420000000004</v>
      </c>
      <c r="DJ1287">
        <v>1.1397349999999999</v>
      </c>
      <c r="DK1287">
        <v>0.73219659999999998</v>
      </c>
      <c r="DL1287">
        <v>0.8246057</v>
      </c>
      <c r="DM1287">
        <v>0.29875600000000002</v>
      </c>
      <c r="DN1287">
        <v>0.82811000000000001</v>
      </c>
      <c r="DO1287">
        <v>19</v>
      </c>
      <c r="DP1287">
        <v>20</v>
      </c>
    </row>
    <row r="1288" spans="1:120" hidden="1" x14ac:dyDescent="0.25">
      <c r="A1288" t="str">
        <f t="shared" si="20"/>
        <v>sublap_id-SLAP_PGNB_All CBP_44406</v>
      </c>
      <c r="B1288" t="s">
        <v>62</v>
      </c>
      <c r="C1288" t="s">
        <v>295</v>
      </c>
      <c r="D1288" t="s">
        <v>61</v>
      </c>
      <c r="E1288" t="s">
        <v>296</v>
      </c>
      <c r="F1288" t="s">
        <v>61</v>
      </c>
      <c r="G1288" t="s">
        <v>61</v>
      </c>
      <c r="H1288" t="s">
        <v>61</v>
      </c>
      <c r="I1288" t="s">
        <v>61</v>
      </c>
      <c r="J1288" t="s">
        <v>61</v>
      </c>
      <c r="K1288" t="s">
        <v>197</v>
      </c>
      <c r="L1288" s="18">
        <v>44406</v>
      </c>
      <c r="M1288">
        <v>19</v>
      </c>
      <c r="N1288">
        <v>20</v>
      </c>
      <c r="O1288" t="s">
        <v>258</v>
      </c>
      <c r="P1288">
        <v>15</v>
      </c>
      <c r="Q1288">
        <v>15</v>
      </c>
      <c r="R1288">
        <v>0</v>
      </c>
      <c r="S1288">
        <v>0</v>
      </c>
      <c r="T1288">
        <v>0</v>
      </c>
      <c r="U1288">
        <v>0</v>
      </c>
      <c r="V1288">
        <v>0</v>
      </c>
      <c r="W1288">
        <v>224.80199999999999</v>
      </c>
      <c r="X1288">
        <v>238.678</v>
      </c>
      <c r="Y1288">
        <v>238.03200000000001</v>
      </c>
      <c r="Z1288">
        <v>259.31</v>
      </c>
      <c r="AA1288">
        <v>262.61</v>
      </c>
      <c r="AB1288">
        <v>283.20800000000003</v>
      </c>
      <c r="AC1288">
        <v>489.36</v>
      </c>
      <c r="AD1288">
        <v>553.38599999999997</v>
      </c>
      <c r="AE1288">
        <v>673.16800000000001</v>
      </c>
      <c r="AF1288">
        <v>707.08199999999999</v>
      </c>
      <c r="AG1288">
        <v>791.22400000000005</v>
      </c>
      <c r="AH1288">
        <v>902.86800000000005</v>
      </c>
      <c r="AI1288">
        <v>943.85199999999998</v>
      </c>
      <c r="AJ1288">
        <v>1010.8920000000001</v>
      </c>
      <c r="AK1288">
        <v>1030.0820000000001</v>
      </c>
      <c r="AL1288">
        <v>1108.508</v>
      </c>
      <c r="AM1288">
        <v>1168.93</v>
      </c>
      <c r="AN1288">
        <v>1157.0940000000001</v>
      </c>
      <c r="AO1288">
        <v>1114.6600000000001</v>
      </c>
      <c r="AP1288">
        <v>881.88800000000003</v>
      </c>
      <c r="AQ1288">
        <v>597.21199999999999</v>
      </c>
      <c r="AR1288">
        <v>336.56200000000001</v>
      </c>
      <c r="AS1288">
        <v>253.91399999999999</v>
      </c>
      <c r="AT1288">
        <v>234.43600000000001</v>
      </c>
      <c r="AU1288">
        <v>61.333333000000003</v>
      </c>
      <c r="AV1288">
        <v>60.333333000000003</v>
      </c>
      <c r="AW1288">
        <v>59.666666999999997</v>
      </c>
      <c r="AX1288">
        <v>59</v>
      </c>
      <c r="AY1288">
        <v>58.166666999999997</v>
      </c>
      <c r="AZ1288">
        <v>57.333333000000003</v>
      </c>
      <c r="BA1288">
        <v>57.5</v>
      </c>
      <c r="BB1288">
        <v>58.333333000000003</v>
      </c>
      <c r="BC1288">
        <v>61.333333000000003</v>
      </c>
      <c r="BD1288">
        <v>65</v>
      </c>
      <c r="BE1288">
        <v>69</v>
      </c>
      <c r="BF1288">
        <v>75.166667000000004</v>
      </c>
      <c r="BG1288">
        <v>81.166667000000004</v>
      </c>
      <c r="BH1288">
        <v>84.333332999999996</v>
      </c>
      <c r="BI1288">
        <v>87</v>
      </c>
      <c r="BJ1288">
        <v>88</v>
      </c>
      <c r="BK1288">
        <v>89.833332999999996</v>
      </c>
      <c r="BL1288">
        <v>89.333332999999996</v>
      </c>
      <c r="BM1288">
        <v>83.666667000000004</v>
      </c>
      <c r="BN1288">
        <v>79</v>
      </c>
      <c r="BO1288">
        <v>74.166667000000004</v>
      </c>
      <c r="BP1288">
        <v>69.5</v>
      </c>
      <c r="BQ1288">
        <v>65.5</v>
      </c>
      <c r="BR1288">
        <v>62.666666999999997</v>
      </c>
      <c r="BS1288">
        <v>-1.6739310000000001</v>
      </c>
      <c r="BT1288">
        <v>-9.8973089999999999</v>
      </c>
      <c r="BU1288">
        <v>-7.9615999999999998</v>
      </c>
      <c r="BV1288">
        <v>-14.08272</v>
      </c>
      <c r="BW1288">
        <v>-7.4134640000000003</v>
      </c>
      <c r="BX1288">
        <v>5.0854460000000001</v>
      </c>
      <c r="BY1288">
        <v>2.120857</v>
      </c>
      <c r="BZ1288">
        <v>-16.780940000000001</v>
      </c>
      <c r="CA1288">
        <v>-30.924700000000001</v>
      </c>
      <c r="CB1288">
        <v>30.515350000000002</v>
      </c>
      <c r="CC1288">
        <v>-59.015569999999997</v>
      </c>
      <c r="CD1288">
        <v>32.97974</v>
      </c>
      <c r="CE1288">
        <v>48.699420000000003</v>
      </c>
      <c r="CF1288">
        <v>43.823869999999999</v>
      </c>
      <c r="CG1288">
        <v>26.75132</v>
      </c>
      <c r="CH1288">
        <v>-19.597829999999998</v>
      </c>
      <c r="CI1288">
        <v>-35.479959999999998</v>
      </c>
      <c r="CJ1288">
        <v>-49.721850000000003</v>
      </c>
      <c r="CK1288">
        <v>-14.36149</v>
      </c>
      <c r="CL1288">
        <v>41.794719999999998</v>
      </c>
      <c r="CM1288">
        <v>-0.40792469999999997</v>
      </c>
      <c r="CN1288">
        <v>19.52486</v>
      </c>
      <c r="CO1288">
        <v>-3.7497349999999998</v>
      </c>
      <c r="CP1288">
        <v>-9.0330809999999992</v>
      </c>
      <c r="CQ1288">
        <v>22.024550000000001</v>
      </c>
      <c r="CR1288">
        <v>43.138210000000001</v>
      </c>
      <c r="CS1288">
        <v>35.86759</v>
      </c>
      <c r="CT1288">
        <v>27.871790000000001</v>
      </c>
      <c r="CU1288">
        <v>64.004769999999994</v>
      </c>
      <c r="CV1288">
        <v>125.7486</v>
      </c>
      <c r="CW1288">
        <v>168.37569999999999</v>
      </c>
      <c r="CX1288">
        <v>87.528239999999997</v>
      </c>
      <c r="CY1288">
        <v>1797.2670000000001</v>
      </c>
      <c r="CZ1288">
        <v>1448.4059999999999</v>
      </c>
      <c r="DA1288">
        <v>836.84190000000001</v>
      </c>
      <c r="DB1288">
        <v>1866.155</v>
      </c>
      <c r="DC1288">
        <v>2387.0140000000001</v>
      </c>
      <c r="DD1288">
        <v>965.79780000000005</v>
      </c>
      <c r="DE1288">
        <v>1196.3440000000001</v>
      </c>
      <c r="DF1288">
        <v>1196.8630000000001</v>
      </c>
      <c r="DG1288">
        <v>705.59259999999995</v>
      </c>
      <c r="DH1288">
        <v>3256.931</v>
      </c>
      <c r="DI1288">
        <v>1272.069</v>
      </c>
      <c r="DJ1288">
        <v>1567.6669999999999</v>
      </c>
      <c r="DK1288">
        <v>527.13400000000001</v>
      </c>
      <c r="DL1288">
        <v>157.7988</v>
      </c>
      <c r="DM1288">
        <v>84.20129</v>
      </c>
      <c r="DN1288">
        <v>17.135390000000001</v>
      </c>
      <c r="DO1288">
        <v>19</v>
      </c>
      <c r="DP1288">
        <v>20</v>
      </c>
    </row>
    <row r="1289" spans="1:120" hidden="1" x14ac:dyDescent="0.25">
      <c r="A1289" t="str">
        <f t="shared" si="20"/>
        <v>Size_Grp-Below 20 kW_All CBP_44406</v>
      </c>
      <c r="B1289" t="s">
        <v>62</v>
      </c>
      <c r="C1289" t="s">
        <v>259</v>
      </c>
      <c r="D1289" t="s">
        <v>61</v>
      </c>
      <c r="E1289" t="s">
        <v>61</v>
      </c>
      <c r="F1289" t="s">
        <v>61</v>
      </c>
      <c r="G1289" t="s">
        <v>61</v>
      </c>
      <c r="H1289" t="s">
        <v>61</v>
      </c>
      <c r="I1289" t="s">
        <v>61</v>
      </c>
      <c r="J1289" t="s">
        <v>260</v>
      </c>
      <c r="K1289" t="s">
        <v>197</v>
      </c>
      <c r="L1289" s="18">
        <v>44406</v>
      </c>
      <c r="M1289">
        <v>19</v>
      </c>
      <c r="N1289">
        <v>20</v>
      </c>
      <c r="O1289" t="s">
        <v>258</v>
      </c>
      <c r="P1289">
        <v>63</v>
      </c>
      <c r="Q1289">
        <v>62</v>
      </c>
      <c r="R1289">
        <v>0</v>
      </c>
      <c r="S1289">
        <v>0</v>
      </c>
      <c r="T1289">
        <v>0</v>
      </c>
      <c r="U1289">
        <v>0</v>
      </c>
      <c r="V1289">
        <v>0</v>
      </c>
      <c r="W1289">
        <v>257.65933000000001</v>
      </c>
      <c r="X1289">
        <v>274.42698000000001</v>
      </c>
      <c r="Y1289">
        <v>288.90733</v>
      </c>
      <c r="Z1289">
        <v>299.99583999999999</v>
      </c>
      <c r="AA1289">
        <v>290.73280999999997</v>
      </c>
      <c r="AB1289">
        <v>302.79477000000003</v>
      </c>
      <c r="AC1289">
        <v>340.10244999999998</v>
      </c>
      <c r="AD1289">
        <v>488.68439999999998</v>
      </c>
      <c r="AE1289">
        <v>634.71889999999996</v>
      </c>
      <c r="AF1289">
        <v>723.20613000000003</v>
      </c>
      <c r="AG1289">
        <v>781.45893999999998</v>
      </c>
      <c r="AH1289">
        <v>840.45911999999998</v>
      </c>
      <c r="AI1289">
        <v>895.37531000000001</v>
      </c>
      <c r="AJ1289">
        <v>939.45853999999997</v>
      </c>
      <c r="AK1289">
        <v>989.34946000000002</v>
      </c>
      <c r="AL1289">
        <v>996.50960999999995</v>
      </c>
      <c r="AM1289">
        <v>999.39593000000002</v>
      </c>
      <c r="AN1289">
        <v>1009.4536000000001</v>
      </c>
      <c r="AO1289">
        <v>793.10395000000005</v>
      </c>
      <c r="AP1289">
        <v>794.86287000000004</v>
      </c>
      <c r="AQ1289">
        <v>841.64595999999995</v>
      </c>
      <c r="AR1289">
        <v>647.72027000000003</v>
      </c>
      <c r="AS1289">
        <v>430.45206999999999</v>
      </c>
      <c r="AT1289">
        <v>281.04351000000003</v>
      </c>
      <c r="AU1289">
        <v>76.072581</v>
      </c>
      <c r="AV1289">
        <v>74.072581</v>
      </c>
      <c r="AW1289">
        <v>72.862903000000003</v>
      </c>
      <c r="AX1289">
        <v>72.056451999999993</v>
      </c>
      <c r="AY1289">
        <v>70.838710000000006</v>
      </c>
      <c r="AZ1289">
        <v>69.725806000000006</v>
      </c>
      <c r="BA1289">
        <v>69.161289999999994</v>
      </c>
      <c r="BB1289">
        <v>70.145161000000002</v>
      </c>
      <c r="BC1289">
        <v>73.266129000000006</v>
      </c>
      <c r="BD1289">
        <v>77.25</v>
      </c>
      <c r="BE1289">
        <v>81.451612999999995</v>
      </c>
      <c r="BF1289">
        <v>85.048387000000005</v>
      </c>
      <c r="BG1289">
        <v>88.169354999999996</v>
      </c>
      <c r="BH1289">
        <v>90.653226000000004</v>
      </c>
      <c r="BI1289">
        <v>93.008065000000002</v>
      </c>
      <c r="BJ1289">
        <v>94.741934999999998</v>
      </c>
      <c r="BK1289">
        <v>95.314515999999998</v>
      </c>
      <c r="BL1289">
        <v>94.870968000000005</v>
      </c>
      <c r="BM1289">
        <v>92.919354999999996</v>
      </c>
      <c r="BN1289">
        <v>90.725806000000006</v>
      </c>
      <c r="BO1289">
        <v>87.040323000000001</v>
      </c>
      <c r="BP1289">
        <v>83.427419</v>
      </c>
      <c r="BQ1289">
        <v>81.008065000000002</v>
      </c>
      <c r="BR1289">
        <v>78.725806000000006</v>
      </c>
      <c r="BS1289">
        <v>5.2917899999999997E-2</v>
      </c>
      <c r="BT1289">
        <v>7.1109159999999996</v>
      </c>
      <c r="BU1289">
        <v>-7.3293799999999996</v>
      </c>
      <c r="BV1289">
        <v>-12.871130000000001</v>
      </c>
      <c r="BW1289">
        <v>2.284484</v>
      </c>
      <c r="BX1289">
        <v>2.7823869999999999</v>
      </c>
      <c r="BY1289">
        <v>-2.8497680000000001</v>
      </c>
      <c r="BZ1289">
        <v>2.6878959999999998</v>
      </c>
      <c r="CA1289">
        <v>-5.0138689999999997</v>
      </c>
      <c r="CB1289">
        <v>-6.1342660000000002</v>
      </c>
      <c r="CC1289">
        <v>-12.994009999999999</v>
      </c>
      <c r="CD1289">
        <v>-8.2454929999999997</v>
      </c>
      <c r="CE1289">
        <v>-7.6591120000000004</v>
      </c>
      <c r="CF1289">
        <v>-8.6568640000000006</v>
      </c>
      <c r="CG1289">
        <v>-8.4088630000000002</v>
      </c>
      <c r="CH1289">
        <v>-6.8761599999999996</v>
      </c>
      <c r="CI1289">
        <v>-16.722259999999999</v>
      </c>
      <c r="CJ1289">
        <v>-34.428040000000003</v>
      </c>
      <c r="CK1289">
        <v>136.70840000000001</v>
      </c>
      <c r="CL1289">
        <v>70.104010000000002</v>
      </c>
      <c r="CM1289">
        <v>-61.78998</v>
      </c>
      <c r="CN1289">
        <v>-35.998060000000002</v>
      </c>
      <c r="CO1289">
        <v>-22.839559999999999</v>
      </c>
      <c r="CP1289">
        <v>-2.8520059999999998</v>
      </c>
      <c r="CQ1289">
        <v>21.78098</v>
      </c>
      <c r="CR1289">
        <v>14.160880000000001</v>
      </c>
      <c r="CS1289">
        <v>15.22916</v>
      </c>
      <c r="CT1289">
        <v>12.297230000000001</v>
      </c>
      <c r="CU1289">
        <v>16.895060000000001</v>
      </c>
      <c r="CV1289">
        <v>20.459019999999999</v>
      </c>
      <c r="CW1289">
        <v>21.600960000000001</v>
      </c>
      <c r="CX1289">
        <v>20.48104</v>
      </c>
      <c r="CY1289">
        <v>20.867329999999999</v>
      </c>
      <c r="CZ1289">
        <v>23.668880000000001</v>
      </c>
      <c r="DA1289">
        <v>26.817630000000001</v>
      </c>
      <c r="DB1289">
        <v>21.92023</v>
      </c>
      <c r="DC1289">
        <v>43.174520000000001</v>
      </c>
      <c r="DD1289">
        <v>44.763489999999997</v>
      </c>
      <c r="DE1289">
        <v>47.72795</v>
      </c>
      <c r="DF1289">
        <v>48.233870000000003</v>
      </c>
      <c r="DG1289">
        <v>45.053060000000002</v>
      </c>
      <c r="DH1289">
        <v>46.075650000000003</v>
      </c>
      <c r="DI1289">
        <v>79.504239999999996</v>
      </c>
      <c r="DJ1289">
        <v>69.893879999999996</v>
      </c>
      <c r="DK1289">
        <v>67.19556</v>
      </c>
      <c r="DL1289">
        <v>34.314749999999997</v>
      </c>
      <c r="DM1289">
        <v>33.636339999999997</v>
      </c>
      <c r="DN1289">
        <v>12.896100000000001</v>
      </c>
      <c r="DO1289">
        <v>19</v>
      </c>
      <c r="DP1289">
        <v>20</v>
      </c>
    </row>
    <row r="1290" spans="1:120" hidden="1" x14ac:dyDescent="0.25">
      <c r="A1290" t="str">
        <f t="shared" si="20"/>
        <v>sublap_id-SLAP_PGST_All CBP_44406</v>
      </c>
      <c r="B1290" t="s">
        <v>62</v>
      </c>
      <c r="C1290" t="s">
        <v>285</v>
      </c>
      <c r="D1290" t="s">
        <v>61</v>
      </c>
      <c r="E1290" t="s">
        <v>286</v>
      </c>
      <c r="F1290" t="s">
        <v>61</v>
      </c>
      <c r="G1290" t="s">
        <v>61</v>
      </c>
      <c r="H1290" t="s">
        <v>61</v>
      </c>
      <c r="I1290" t="s">
        <v>61</v>
      </c>
      <c r="J1290" t="s">
        <v>61</v>
      </c>
      <c r="K1290" t="s">
        <v>197</v>
      </c>
      <c r="L1290" s="18">
        <v>44406</v>
      </c>
      <c r="M1290">
        <v>19</v>
      </c>
      <c r="N1290">
        <v>20</v>
      </c>
      <c r="O1290" t="s">
        <v>258</v>
      </c>
      <c r="P1290">
        <v>20</v>
      </c>
      <c r="Q1290">
        <v>19</v>
      </c>
      <c r="R1290">
        <v>0</v>
      </c>
      <c r="S1290">
        <v>0</v>
      </c>
      <c r="T1290">
        <v>0</v>
      </c>
      <c r="U1290">
        <v>0</v>
      </c>
      <c r="V1290">
        <v>0</v>
      </c>
      <c r="W1290">
        <v>758.60104999999999</v>
      </c>
      <c r="X1290">
        <v>926.73684000000003</v>
      </c>
      <c r="Y1290">
        <v>923.34736999999996</v>
      </c>
      <c r="Z1290">
        <v>770.97578999999996</v>
      </c>
      <c r="AA1290">
        <v>754.93683999999996</v>
      </c>
      <c r="AB1290">
        <v>806.15368000000001</v>
      </c>
      <c r="AC1290">
        <v>960</v>
      </c>
      <c r="AD1290">
        <v>1091.4516000000001</v>
      </c>
      <c r="AE1290">
        <v>1164.5653</v>
      </c>
      <c r="AF1290">
        <v>1224.7221</v>
      </c>
      <c r="AG1290">
        <v>1367.2126000000001</v>
      </c>
      <c r="AH1290">
        <v>1359.3958</v>
      </c>
      <c r="AI1290">
        <v>1346.7221</v>
      </c>
      <c r="AJ1290">
        <v>1506.0442</v>
      </c>
      <c r="AK1290">
        <v>1540.3525999999999</v>
      </c>
      <c r="AL1290">
        <v>1438.6137000000001</v>
      </c>
      <c r="AM1290">
        <v>1456.7946999999999</v>
      </c>
      <c r="AN1290">
        <v>1184.7895000000001</v>
      </c>
      <c r="AO1290">
        <v>970.29367999999999</v>
      </c>
      <c r="AP1290">
        <v>1020.1484</v>
      </c>
      <c r="AQ1290">
        <v>1016.6589</v>
      </c>
      <c r="AR1290">
        <v>814.27579000000003</v>
      </c>
      <c r="AS1290">
        <v>658.77053000000001</v>
      </c>
      <c r="AT1290">
        <v>634.06947000000002</v>
      </c>
      <c r="AU1290">
        <v>77</v>
      </c>
      <c r="AV1290">
        <v>74.973684000000006</v>
      </c>
      <c r="AW1290">
        <v>73.421053000000001</v>
      </c>
      <c r="AX1290">
        <v>72.236841999999996</v>
      </c>
      <c r="AY1290">
        <v>71.394737000000006</v>
      </c>
      <c r="AZ1290">
        <v>70.710526000000002</v>
      </c>
      <c r="BA1290">
        <v>70.026315999999994</v>
      </c>
      <c r="BB1290">
        <v>70.184211000000005</v>
      </c>
      <c r="BC1290">
        <v>72.315788999999995</v>
      </c>
      <c r="BD1290">
        <v>76.815788999999995</v>
      </c>
      <c r="BE1290">
        <v>81.789473999999998</v>
      </c>
      <c r="BF1290">
        <v>85.736841999999996</v>
      </c>
      <c r="BG1290">
        <v>88.894737000000006</v>
      </c>
      <c r="BH1290">
        <v>91.947367999999997</v>
      </c>
      <c r="BI1290">
        <v>94</v>
      </c>
      <c r="BJ1290">
        <v>96.236841999999996</v>
      </c>
      <c r="BK1290">
        <v>95.947367999999997</v>
      </c>
      <c r="BL1290">
        <v>94.631579000000002</v>
      </c>
      <c r="BM1290">
        <v>92.842105000000004</v>
      </c>
      <c r="BN1290">
        <v>89.894737000000006</v>
      </c>
      <c r="BO1290">
        <v>85.921053000000001</v>
      </c>
      <c r="BP1290">
        <v>82.921053000000001</v>
      </c>
      <c r="BQ1290">
        <v>80.894737000000006</v>
      </c>
      <c r="BR1290">
        <v>78.868420999999998</v>
      </c>
      <c r="BS1290">
        <v>59.28951</v>
      </c>
      <c r="BT1290">
        <v>-105.6828</v>
      </c>
      <c r="BU1290">
        <v>-107.6815</v>
      </c>
      <c r="BV1290">
        <v>-62.54083</v>
      </c>
      <c r="BW1290">
        <v>-0.94614909999999997</v>
      </c>
      <c r="BX1290">
        <v>57.674039999999998</v>
      </c>
      <c r="BY1290">
        <v>6.0126299999999997</v>
      </c>
      <c r="BZ1290">
        <v>-47.322119999999998</v>
      </c>
      <c r="CA1290">
        <v>-25.458970000000001</v>
      </c>
      <c r="CB1290">
        <v>3.1790620000000001</v>
      </c>
      <c r="CC1290">
        <v>-37.481960000000001</v>
      </c>
      <c r="CD1290">
        <v>-62.1188</v>
      </c>
      <c r="CE1290">
        <v>-35.177610000000001</v>
      </c>
      <c r="CF1290">
        <v>-57.49671</v>
      </c>
      <c r="CG1290">
        <v>-46.852580000000003</v>
      </c>
      <c r="CH1290">
        <v>2.679433</v>
      </c>
      <c r="CI1290">
        <v>-15.47805</v>
      </c>
      <c r="CJ1290">
        <v>84.288309999999996</v>
      </c>
      <c r="CK1290">
        <v>323.70800000000003</v>
      </c>
      <c r="CL1290">
        <v>279.97829999999999</v>
      </c>
      <c r="CM1290">
        <v>128.32740000000001</v>
      </c>
      <c r="CN1290">
        <v>132.31</v>
      </c>
      <c r="CO1290">
        <v>112.4355</v>
      </c>
      <c r="CP1290">
        <v>88.672060000000002</v>
      </c>
      <c r="CQ1290">
        <v>3573.7979999999998</v>
      </c>
      <c r="CR1290">
        <v>3872.4679999999998</v>
      </c>
      <c r="CS1290">
        <v>3878.1439999999998</v>
      </c>
      <c r="CT1290">
        <v>2338.2939999999999</v>
      </c>
      <c r="CU1290">
        <v>1477.3309999999999</v>
      </c>
      <c r="CV1290">
        <v>545.70690000000002</v>
      </c>
      <c r="CW1290">
        <v>722.52589999999998</v>
      </c>
      <c r="CX1290">
        <v>862.66899999999998</v>
      </c>
      <c r="CY1290">
        <v>700.39790000000005</v>
      </c>
      <c r="CZ1290">
        <v>891.78089999999997</v>
      </c>
      <c r="DA1290">
        <v>2003.6880000000001</v>
      </c>
      <c r="DB1290">
        <v>1405.0070000000001</v>
      </c>
      <c r="DC1290">
        <v>1672.596</v>
      </c>
      <c r="DD1290">
        <v>1638.2170000000001</v>
      </c>
      <c r="DE1290">
        <v>1596.6980000000001</v>
      </c>
      <c r="DF1290">
        <v>1428.452</v>
      </c>
      <c r="DG1290">
        <v>1882.9939999999999</v>
      </c>
      <c r="DH1290">
        <v>2693.9270000000001</v>
      </c>
      <c r="DI1290">
        <v>1792.9949999999999</v>
      </c>
      <c r="DJ1290">
        <v>2341.8719999999998</v>
      </c>
      <c r="DK1290">
        <v>1709.875</v>
      </c>
      <c r="DL1290">
        <v>1732.318</v>
      </c>
      <c r="DM1290">
        <v>2963.259</v>
      </c>
      <c r="DN1290">
        <v>2871.3359999999998</v>
      </c>
      <c r="DO1290">
        <v>19</v>
      </c>
      <c r="DP1290">
        <v>20</v>
      </c>
    </row>
    <row r="1291" spans="1:120" hidden="1" x14ac:dyDescent="0.25">
      <c r="A1291" t="str">
        <f t="shared" si="20"/>
        <v>sublap_id-SLAP_PGSI_All CBP_44406</v>
      </c>
      <c r="B1291" t="s">
        <v>62</v>
      </c>
      <c r="C1291" t="s">
        <v>277</v>
      </c>
      <c r="D1291" t="s">
        <v>61</v>
      </c>
      <c r="E1291" t="s">
        <v>278</v>
      </c>
      <c r="F1291" t="s">
        <v>61</v>
      </c>
      <c r="G1291" t="s">
        <v>61</v>
      </c>
      <c r="H1291" t="s">
        <v>61</v>
      </c>
      <c r="I1291" t="s">
        <v>61</v>
      </c>
      <c r="J1291" t="s">
        <v>61</v>
      </c>
      <c r="K1291" t="s">
        <v>197</v>
      </c>
      <c r="L1291" s="18">
        <v>44406</v>
      </c>
      <c r="M1291">
        <v>19</v>
      </c>
      <c r="N1291">
        <v>20</v>
      </c>
      <c r="O1291" t="s">
        <v>258</v>
      </c>
      <c r="P1291">
        <v>34</v>
      </c>
      <c r="Q1291">
        <v>34</v>
      </c>
      <c r="R1291">
        <v>0</v>
      </c>
      <c r="S1291">
        <v>0</v>
      </c>
      <c r="T1291">
        <v>0</v>
      </c>
      <c r="U1291">
        <v>0</v>
      </c>
      <c r="V1291">
        <v>0</v>
      </c>
      <c r="W1291">
        <v>650.34900000000005</v>
      </c>
      <c r="X1291">
        <v>730.64499999999998</v>
      </c>
      <c r="Y1291">
        <v>740.94200000000001</v>
      </c>
      <c r="Z1291">
        <v>717.6</v>
      </c>
      <c r="AA1291">
        <v>730.43899999999996</v>
      </c>
      <c r="AB1291">
        <v>785.851</v>
      </c>
      <c r="AC1291">
        <v>828.98900000000003</v>
      </c>
      <c r="AD1291">
        <v>987.596</v>
      </c>
      <c r="AE1291">
        <v>1264.6324999999999</v>
      </c>
      <c r="AF1291">
        <v>1372.354</v>
      </c>
      <c r="AG1291">
        <v>1435.673</v>
      </c>
      <c r="AH1291">
        <v>1292.76</v>
      </c>
      <c r="AI1291">
        <v>1379.153</v>
      </c>
      <c r="AJ1291">
        <v>1442.64</v>
      </c>
      <c r="AK1291">
        <v>1486.0409999999999</v>
      </c>
      <c r="AL1291">
        <v>1514.011</v>
      </c>
      <c r="AM1291">
        <v>1499.633</v>
      </c>
      <c r="AN1291">
        <v>1460.81</v>
      </c>
      <c r="AO1291">
        <v>1478.4469999999999</v>
      </c>
      <c r="AP1291">
        <v>1490.8330000000001</v>
      </c>
      <c r="AQ1291">
        <v>1403.951</v>
      </c>
      <c r="AR1291">
        <v>1170.498</v>
      </c>
      <c r="AS1291">
        <v>944.23500000000001</v>
      </c>
      <c r="AT1291">
        <v>811.60799999999995</v>
      </c>
      <c r="AU1291">
        <v>77.058824000000001</v>
      </c>
      <c r="AV1291">
        <v>76.220588000000006</v>
      </c>
      <c r="AW1291">
        <v>75.323528999999994</v>
      </c>
      <c r="AX1291">
        <v>74.161765000000003</v>
      </c>
      <c r="AY1291">
        <v>72.617647000000005</v>
      </c>
      <c r="AZ1291">
        <v>71.264706000000004</v>
      </c>
      <c r="BA1291">
        <v>70.411765000000003</v>
      </c>
      <c r="BB1291">
        <v>71.411765000000003</v>
      </c>
      <c r="BC1291">
        <v>74.764706000000004</v>
      </c>
      <c r="BD1291">
        <v>79.955882000000003</v>
      </c>
      <c r="BE1291">
        <v>83.985293999999996</v>
      </c>
      <c r="BF1291">
        <v>88.117647000000005</v>
      </c>
      <c r="BG1291">
        <v>91.176471000000006</v>
      </c>
      <c r="BH1291">
        <v>94.147058999999999</v>
      </c>
      <c r="BI1291">
        <v>96.735293999999996</v>
      </c>
      <c r="BJ1291">
        <v>98.823528999999994</v>
      </c>
      <c r="BK1291">
        <v>100.95587999999999</v>
      </c>
      <c r="BL1291">
        <v>101.5</v>
      </c>
      <c r="BM1291">
        <v>100.54412000000001</v>
      </c>
      <c r="BN1291">
        <v>98.794117999999997</v>
      </c>
      <c r="BO1291">
        <v>92.838234999999997</v>
      </c>
      <c r="BP1291">
        <v>86.823528999999994</v>
      </c>
      <c r="BQ1291">
        <v>83.308824000000001</v>
      </c>
      <c r="BR1291">
        <v>80.088234999999997</v>
      </c>
      <c r="BS1291">
        <v>-77.630260000000007</v>
      </c>
      <c r="BT1291">
        <v>-0.86753650000000004</v>
      </c>
      <c r="BU1291">
        <v>-28.90766</v>
      </c>
      <c r="BV1291">
        <v>-22.681699999999999</v>
      </c>
      <c r="BW1291">
        <v>-20.05331</v>
      </c>
      <c r="BX1291">
        <v>-13.296049999999999</v>
      </c>
      <c r="BY1291">
        <v>-6.876017</v>
      </c>
      <c r="BZ1291">
        <v>24.713830000000002</v>
      </c>
      <c r="CA1291">
        <v>1.1111249999999999</v>
      </c>
      <c r="CB1291">
        <v>4.0155909999999997</v>
      </c>
      <c r="CC1291">
        <v>-27.700849999999999</v>
      </c>
      <c r="CD1291">
        <v>69.301090000000002</v>
      </c>
      <c r="CE1291">
        <v>26.212569999999999</v>
      </c>
      <c r="CF1291">
        <v>35.094880000000003</v>
      </c>
      <c r="CG1291">
        <v>33.237090000000002</v>
      </c>
      <c r="CH1291">
        <v>32.172730000000001</v>
      </c>
      <c r="CI1291">
        <v>58.1751</v>
      </c>
      <c r="CJ1291">
        <v>107.6433</v>
      </c>
      <c r="CK1291">
        <v>250.0522</v>
      </c>
      <c r="CL1291">
        <v>162.12039999999999</v>
      </c>
      <c r="CM1291">
        <v>-21.116129999999998</v>
      </c>
      <c r="CN1291">
        <v>-15.25529</v>
      </c>
      <c r="CO1291">
        <v>-24.482679999999998</v>
      </c>
      <c r="CP1291">
        <v>-13.985620000000001</v>
      </c>
      <c r="CQ1291">
        <v>987.84619999999995</v>
      </c>
      <c r="CR1291">
        <v>337.54539999999997</v>
      </c>
      <c r="CS1291">
        <v>747.69290000000001</v>
      </c>
      <c r="CT1291">
        <v>381.60520000000002</v>
      </c>
      <c r="CU1291">
        <v>496.9683</v>
      </c>
      <c r="CV1291">
        <v>322.12909999999999</v>
      </c>
      <c r="CW1291">
        <v>241.6283</v>
      </c>
      <c r="CX1291">
        <v>209.8612</v>
      </c>
      <c r="CY1291">
        <v>279.5446</v>
      </c>
      <c r="CZ1291">
        <v>1258.5909999999999</v>
      </c>
      <c r="DA1291">
        <v>2974.4810000000002</v>
      </c>
      <c r="DB1291">
        <v>520.91729999999995</v>
      </c>
      <c r="DC1291">
        <v>123.70189999999999</v>
      </c>
      <c r="DD1291">
        <v>190.64169999999999</v>
      </c>
      <c r="DE1291">
        <v>215.554</v>
      </c>
      <c r="DF1291">
        <v>345.64440000000002</v>
      </c>
      <c r="DG1291">
        <v>764.80640000000005</v>
      </c>
      <c r="DH1291">
        <v>1460.348</v>
      </c>
      <c r="DI1291">
        <v>1019.039</v>
      </c>
      <c r="DJ1291">
        <v>1275.326</v>
      </c>
      <c r="DK1291">
        <v>1185.0060000000001</v>
      </c>
      <c r="DL1291">
        <v>1358.527</v>
      </c>
      <c r="DM1291">
        <v>455.17099999999999</v>
      </c>
      <c r="DN1291">
        <v>651.8646</v>
      </c>
      <c r="DO1291">
        <v>19</v>
      </c>
      <c r="DP1291">
        <v>20</v>
      </c>
    </row>
    <row r="1292" spans="1:120" hidden="1" x14ac:dyDescent="0.25">
      <c r="A1292" t="str">
        <f t="shared" si="20"/>
        <v>sublap_id-SLAP_PGSF_All CBP_44406</v>
      </c>
      <c r="B1292" t="s">
        <v>62</v>
      </c>
      <c r="C1292" t="s">
        <v>297</v>
      </c>
      <c r="D1292" t="s">
        <v>61</v>
      </c>
      <c r="E1292" t="s">
        <v>298</v>
      </c>
      <c r="F1292" t="s">
        <v>61</v>
      </c>
      <c r="G1292" t="s">
        <v>61</v>
      </c>
      <c r="H1292" t="s">
        <v>61</v>
      </c>
      <c r="I1292" t="s">
        <v>61</v>
      </c>
      <c r="J1292" t="s">
        <v>61</v>
      </c>
      <c r="K1292" t="s">
        <v>197</v>
      </c>
      <c r="L1292" s="18">
        <v>44406</v>
      </c>
      <c r="M1292">
        <v>19</v>
      </c>
      <c r="N1292">
        <v>20</v>
      </c>
      <c r="O1292" t="s">
        <v>258</v>
      </c>
      <c r="P1292">
        <v>20</v>
      </c>
      <c r="Q1292">
        <v>20</v>
      </c>
      <c r="R1292">
        <v>0</v>
      </c>
      <c r="S1292">
        <v>0</v>
      </c>
      <c r="T1292">
        <v>0</v>
      </c>
      <c r="U1292">
        <v>0</v>
      </c>
      <c r="V1292">
        <v>0</v>
      </c>
      <c r="W1292">
        <v>4055.8789999999999</v>
      </c>
      <c r="X1292">
        <v>3860.6660000000002</v>
      </c>
      <c r="Y1292">
        <v>3840.0030000000002</v>
      </c>
      <c r="Z1292">
        <v>3800.7260000000001</v>
      </c>
      <c r="AA1292">
        <v>3805.3679999999999</v>
      </c>
      <c r="AB1292">
        <v>3989.1849999999999</v>
      </c>
      <c r="AC1292">
        <v>4310.7830000000004</v>
      </c>
      <c r="AD1292">
        <v>4845.616</v>
      </c>
      <c r="AE1292">
        <v>5496.0969999999998</v>
      </c>
      <c r="AF1292">
        <v>6344.7269999999999</v>
      </c>
      <c r="AG1292">
        <v>6762.2280000000001</v>
      </c>
      <c r="AH1292">
        <v>7340.8639999999996</v>
      </c>
      <c r="AI1292">
        <v>7428.1890000000003</v>
      </c>
      <c r="AJ1292">
        <v>7681.9409999999998</v>
      </c>
      <c r="AK1292">
        <v>7845.1369999999997</v>
      </c>
      <c r="AL1292">
        <v>7979.0829999999996</v>
      </c>
      <c r="AM1292">
        <v>8052.9250000000002</v>
      </c>
      <c r="AN1292">
        <v>7986.3130000000001</v>
      </c>
      <c r="AO1292">
        <v>7518.7280000000001</v>
      </c>
      <c r="AP1292">
        <v>6838.3940000000002</v>
      </c>
      <c r="AQ1292">
        <v>5909.4570000000003</v>
      </c>
      <c r="AR1292">
        <v>5294.3850000000002</v>
      </c>
      <c r="AS1292">
        <v>5036.1239999999998</v>
      </c>
      <c r="AT1292">
        <v>4574.2730000000001</v>
      </c>
      <c r="AU1292">
        <v>56.6</v>
      </c>
      <c r="AV1292">
        <v>56.4</v>
      </c>
      <c r="AW1292">
        <v>56.4</v>
      </c>
      <c r="AX1292">
        <v>55.8</v>
      </c>
      <c r="AY1292">
        <v>55.4</v>
      </c>
      <c r="AZ1292">
        <v>55.4</v>
      </c>
      <c r="BA1292">
        <v>56</v>
      </c>
      <c r="BB1292">
        <v>56</v>
      </c>
      <c r="BC1292">
        <v>57.2</v>
      </c>
      <c r="BD1292">
        <v>58.9</v>
      </c>
      <c r="BE1292">
        <v>61.3</v>
      </c>
      <c r="BF1292">
        <v>61.6</v>
      </c>
      <c r="BG1292">
        <v>62.7</v>
      </c>
      <c r="BH1292">
        <v>62.9</v>
      </c>
      <c r="BI1292">
        <v>64.5</v>
      </c>
      <c r="BJ1292">
        <v>65.2</v>
      </c>
      <c r="BK1292">
        <v>64.8</v>
      </c>
      <c r="BL1292">
        <v>64.2</v>
      </c>
      <c r="BM1292">
        <v>63.1</v>
      </c>
      <c r="BN1292">
        <v>61.9</v>
      </c>
      <c r="BO1292">
        <v>60</v>
      </c>
      <c r="BP1292">
        <v>58.6</v>
      </c>
      <c r="BQ1292">
        <v>57.8</v>
      </c>
      <c r="BR1292">
        <v>57.1</v>
      </c>
      <c r="BS1292">
        <v>20.368760000000002</v>
      </c>
      <c r="BT1292">
        <v>-0.57517019999999996</v>
      </c>
      <c r="BU1292">
        <v>-20.865279999999998</v>
      </c>
      <c r="BV1292">
        <v>32.56709</v>
      </c>
      <c r="BW1292">
        <v>39.652700000000003</v>
      </c>
      <c r="BX1292">
        <v>64.110159999999993</v>
      </c>
      <c r="BY1292">
        <v>42.955480000000001</v>
      </c>
      <c r="BZ1292">
        <v>-15.64716</v>
      </c>
      <c r="CA1292">
        <v>-50.1721</v>
      </c>
      <c r="CB1292">
        <v>-89.686049999999994</v>
      </c>
      <c r="CC1292">
        <v>-106.931</v>
      </c>
      <c r="CD1292">
        <v>-122.5847</v>
      </c>
      <c r="CE1292">
        <v>-87.893100000000004</v>
      </c>
      <c r="CF1292">
        <v>-124.2543</v>
      </c>
      <c r="CG1292">
        <v>-100.4704</v>
      </c>
      <c r="CH1292">
        <v>-103.8047</v>
      </c>
      <c r="CI1292">
        <v>-103.9756</v>
      </c>
      <c r="CJ1292">
        <v>-71.05847</v>
      </c>
      <c r="CK1292">
        <v>31.36421</v>
      </c>
      <c r="CL1292">
        <v>-3.2462800000000001</v>
      </c>
      <c r="CM1292">
        <v>-22.645330000000001</v>
      </c>
      <c r="CN1292">
        <v>-42.723039999999997</v>
      </c>
      <c r="CO1292">
        <v>-50.54363</v>
      </c>
      <c r="CP1292">
        <v>-39.596130000000002</v>
      </c>
      <c r="CQ1292">
        <v>4929.6319999999996</v>
      </c>
      <c r="CR1292">
        <v>3645.8809999999999</v>
      </c>
      <c r="CS1292">
        <v>3030.0529999999999</v>
      </c>
      <c r="CT1292">
        <v>1493.6420000000001</v>
      </c>
      <c r="CU1292">
        <v>1647.5809999999999</v>
      </c>
      <c r="CV1292">
        <v>1589.0070000000001</v>
      </c>
      <c r="CW1292">
        <v>1049.7239999999999</v>
      </c>
      <c r="CX1292">
        <v>804.31500000000005</v>
      </c>
      <c r="CY1292">
        <v>2310.9949999999999</v>
      </c>
      <c r="CZ1292">
        <v>6233.5079999999998</v>
      </c>
      <c r="DA1292">
        <v>10788.25</v>
      </c>
      <c r="DB1292">
        <v>14315.45</v>
      </c>
      <c r="DC1292">
        <v>17752.330000000002</v>
      </c>
      <c r="DD1292">
        <v>23154.68</v>
      </c>
      <c r="DE1292">
        <v>31602.26</v>
      </c>
      <c r="DF1292">
        <v>36230.47</v>
      </c>
      <c r="DG1292">
        <v>37986.29</v>
      </c>
      <c r="DH1292">
        <v>33274</v>
      </c>
      <c r="DI1292">
        <v>31956.83</v>
      </c>
      <c r="DJ1292">
        <v>29871.279999999999</v>
      </c>
      <c r="DK1292">
        <v>25792.19</v>
      </c>
      <c r="DL1292">
        <v>22595.35</v>
      </c>
      <c r="DM1292">
        <v>13994.81</v>
      </c>
      <c r="DN1292">
        <v>10108.209999999999</v>
      </c>
      <c r="DO1292">
        <v>19</v>
      </c>
      <c r="DP1292">
        <v>20</v>
      </c>
    </row>
    <row r="1293" spans="1:120" hidden="1" x14ac:dyDescent="0.25">
      <c r="A1293" t="str">
        <f t="shared" si="20"/>
        <v>LCA-Sierra_All CBP_44406</v>
      </c>
      <c r="B1293" t="s">
        <v>62</v>
      </c>
      <c r="C1293" t="s">
        <v>206</v>
      </c>
      <c r="D1293" t="s">
        <v>34</v>
      </c>
      <c r="E1293" t="s">
        <v>61</v>
      </c>
      <c r="F1293" t="s">
        <v>61</v>
      </c>
      <c r="G1293" t="s">
        <v>61</v>
      </c>
      <c r="H1293" t="s">
        <v>61</v>
      </c>
      <c r="I1293" t="s">
        <v>61</v>
      </c>
      <c r="J1293" t="s">
        <v>61</v>
      </c>
      <c r="K1293" t="s">
        <v>197</v>
      </c>
      <c r="L1293" s="18">
        <v>44406</v>
      </c>
      <c r="M1293">
        <v>19</v>
      </c>
      <c r="N1293">
        <v>20</v>
      </c>
      <c r="O1293" t="s">
        <v>258</v>
      </c>
      <c r="P1293">
        <v>35</v>
      </c>
      <c r="Q1293">
        <v>34</v>
      </c>
      <c r="R1293">
        <v>0</v>
      </c>
      <c r="S1293">
        <v>0</v>
      </c>
      <c r="T1293">
        <v>0</v>
      </c>
      <c r="U1293">
        <v>0</v>
      </c>
      <c r="V1293">
        <v>0</v>
      </c>
      <c r="W1293">
        <v>669.47690999999998</v>
      </c>
      <c r="X1293">
        <v>752.13455999999996</v>
      </c>
      <c r="Y1293">
        <v>762.73441000000003</v>
      </c>
      <c r="Z1293">
        <v>738.70587999999998</v>
      </c>
      <c r="AA1293">
        <v>751.92250000000001</v>
      </c>
      <c r="AB1293">
        <v>808.96425999999997</v>
      </c>
      <c r="AC1293">
        <v>853.37103000000002</v>
      </c>
      <c r="AD1293">
        <v>1016.6429000000001</v>
      </c>
      <c r="AE1293">
        <v>1301.8276000000001</v>
      </c>
      <c r="AF1293">
        <v>1412.7174</v>
      </c>
      <c r="AG1293">
        <v>1477.8987</v>
      </c>
      <c r="AH1293">
        <v>1330.7824000000001</v>
      </c>
      <c r="AI1293">
        <v>1419.7163</v>
      </c>
      <c r="AJ1293">
        <v>1485.0706</v>
      </c>
      <c r="AK1293">
        <v>1529.7481</v>
      </c>
      <c r="AL1293">
        <v>1558.5407</v>
      </c>
      <c r="AM1293">
        <v>1543.7399</v>
      </c>
      <c r="AN1293">
        <v>1503.7750000000001</v>
      </c>
      <c r="AO1293">
        <v>1521.9306999999999</v>
      </c>
      <c r="AP1293">
        <v>1534.681</v>
      </c>
      <c r="AQ1293">
        <v>1445.2437</v>
      </c>
      <c r="AR1293">
        <v>1204.9244000000001</v>
      </c>
      <c r="AS1293">
        <v>972.00662</v>
      </c>
      <c r="AT1293">
        <v>835.47882000000004</v>
      </c>
      <c r="AU1293">
        <v>77.058824000000001</v>
      </c>
      <c r="AV1293">
        <v>76.220588000000006</v>
      </c>
      <c r="AW1293">
        <v>75.323528999999994</v>
      </c>
      <c r="AX1293">
        <v>74.161765000000003</v>
      </c>
      <c r="AY1293">
        <v>72.617647000000005</v>
      </c>
      <c r="AZ1293">
        <v>71.264706000000004</v>
      </c>
      <c r="BA1293">
        <v>70.411765000000003</v>
      </c>
      <c r="BB1293">
        <v>71.411765000000003</v>
      </c>
      <c r="BC1293">
        <v>74.764706000000004</v>
      </c>
      <c r="BD1293">
        <v>79.955882000000003</v>
      </c>
      <c r="BE1293">
        <v>83.985293999999996</v>
      </c>
      <c r="BF1293">
        <v>88.117647000000005</v>
      </c>
      <c r="BG1293">
        <v>91.176471000000006</v>
      </c>
      <c r="BH1293">
        <v>94.147058999999999</v>
      </c>
      <c r="BI1293">
        <v>96.735293999999996</v>
      </c>
      <c r="BJ1293">
        <v>98.823528999999994</v>
      </c>
      <c r="BK1293">
        <v>100.95587999999999</v>
      </c>
      <c r="BL1293">
        <v>101.5</v>
      </c>
      <c r="BM1293">
        <v>100.54412000000001</v>
      </c>
      <c r="BN1293">
        <v>98.794117999999997</v>
      </c>
      <c r="BO1293">
        <v>92.838234999999997</v>
      </c>
      <c r="BP1293">
        <v>86.823528999999994</v>
      </c>
      <c r="BQ1293">
        <v>83.308824000000001</v>
      </c>
      <c r="BR1293">
        <v>80.088234999999997</v>
      </c>
      <c r="BS1293">
        <v>-79.913510000000002</v>
      </c>
      <c r="BT1293">
        <v>-0.89305230000000002</v>
      </c>
      <c r="BU1293">
        <v>-29.75789</v>
      </c>
      <c r="BV1293">
        <v>-23.34881</v>
      </c>
      <c r="BW1293">
        <v>-20.64311</v>
      </c>
      <c r="BX1293">
        <v>-13.687110000000001</v>
      </c>
      <c r="BY1293">
        <v>-7.0782530000000001</v>
      </c>
      <c r="BZ1293">
        <v>25.440709999999999</v>
      </c>
      <c r="CA1293">
        <v>1.143805</v>
      </c>
      <c r="CB1293">
        <v>4.1336959999999996</v>
      </c>
      <c r="CC1293">
        <v>-28.51558</v>
      </c>
      <c r="CD1293">
        <v>71.339349999999996</v>
      </c>
      <c r="CE1293">
        <v>26.983529999999998</v>
      </c>
      <c r="CF1293">
        <v>36.127079999999999</v>
      </c>
      <c r="CG1293">
        <v>34.214660000000002</v>
      </c>
      <c r="CH1293">
        <v>33.118989999999997</v>
      </c>
      <c r="CI1293">
        <v>59.886139999999997</v>
      </c>
      <c r="CJ1293">
        <v>110.80929999999999</v>
      </c>
      <c r="CK1293">
        <v>257.40660000000003</v>
      </c>
      <c r="CL1293">
        <v>166.8887</v>
      </c>
      <c r="CM1293">
        <v>-21.737189999999998</v>
      </c>
      <c r="CN1293">
        <v>-15.70397</v>
      </c>
      <c r="CO1293">
        <v>-25.202750000000002</v>
      </c>
      <c r="CP1293">
        <v>-14.39696</v>
      </c>
      <c r="CQ1293">
        <v>1046.809</v>
      </c>
      <c r="CR1293">
        <v>357.69299999999998</v>
      </c>
      <c r="CS1293">
        <v>792.32169999999996</v>
      </c>
      <c r="CT1293">
        <v>404.3827</v>
      </c>
      <c r="CU1293">
        <v>526.63170000000002</v>
      </c>
      <c r="CV1293">
        <v>341.35649999999998</v>
      </c>
      <c r="CW1293">
        <v>256.05070000000001</v>
      </c>
      <c r="CX1293">
        <v>222.38749999999999</v>
      </c>
      <c r="CY1293">
        <v>296.23020000000002</v>
      </c>
      <c r="CZ1293">
        <v>1333.7149999999999</v>
      </c>
      <c r="DA1293">
        <v>3152.0239999999999</v>
      </c>
      <c r="DB1293">
        <v>552.01009999999997</v>
      </c>
      <c r="DC1293">
        <v>131.08539999999999</v>
      </c>
      <c r="DD1293">
        <v>202.02080000000001</v>
      </c>
      <c r="DE1293">
        <v>228.42009999999999</v>
      </c>
      <c r="DF1293">
        <v>366.27550000000002</v>
      </c>
      <c r="DG1293">
        <v>810.45659999999998</v>
      </c>
      <c r="DH1293">
        <v>1547.5139999999999</v>
      </c>
      <c r="DI1293">
        <v>1079.865</v>
      </c>
      <c r="DJ1293">
        <v>1351.4480000000001</v>
      </c>
      <c r="DK1293">
        <v>1255.7370000000001</v>
      </c>
      <c r="DL1293">
        <v>1439.615</v>
      </c>
      <c r="DM1293">
        <v>482.33949999999999</v>
      </c>
      <c r="DN1293">
        <v>690.77350000000001</v>
      </c>
      <c r="DO1293">
        <v>19</v>
      </c>
      <c r="DP1293">
        <v>20</v>
      </c>
    </row>
    <row r="1294" spans="1:120" hidden="1" x14ac:dyDescent="0.25">
      <c r="A1294" t="str">
        <f t="shared" si="20"/>
        <v>Industry_Type-1. Agriculture, Mining &amp; Construction_All CBP_44406</v>
      </c>
      <c r="B1294" t="s">
        <v>62</v>
      </c>
      <c r="C1294" t="s">
        <v>211</v>
      </c>
      <c r="D1294" t="s">
        <v>61</v>
      </c>
      <c r="E1294" t="s">
        <v>61</v>
      </c>
      <c r="F1294" t="s">
        <v>61</v>
      </c>
      <c r="G1294" t="s">
        <v>30</v>
      </c>
      <c r="H1294" t="s">
        <v>61</v>
      </c>
      <c r="I1294" t="s">
        <v>61</v>
      </c>
      <c r="J1294" t="s">
        <v>61</v>
      </c>
      <c r="K1294" t="s">
        <v>197</v>
      </c>
      <c r="L1294" s="18">
        <v>44406</v>
      </c>
      <c r="M1294">
        <v>19</v>
      </c>
      <c r="N1294">
        <v>20</v>
      </c>
      <c r="O1294" t="s">
        <v>258</v>
      </c>
      <c r="P1294">
        <v>17</v>
      </c>
      <c r="Q1294">
        <v>17</v>
      </c>
      <c r="R1294">
        <v>0</v>
      </c>
      <c r="S1294">
        <v>0</v>
      </c>
      <c r="T1294">
        <v>0</v>
      </c>
      <c r="U1294">
        <v>0</v>
      </c>
      <c r="V1294">
        <v>0</v>
      </c>
      <c r="W1294">
        <v>4268.32</v>
      </c>
      <c r="X1294">
        <v>3781.12</v>
      </c>
      <c r="Y1294">
        <v>3771.04</v>
      </c>
      <c r="Z1294">
        <v>3775.68</v>
      </c>
      <c r="AA1294">
        <v>3780.64</v>
      </c>
      <c r="AB1294">
        <v>3748.4</v>
      </c>
      <c r="AC1294">
        <v>3645.12</v>
      </c>
      <c r="AD1294">
        <v>3611.36</v>
      </c>
      <c r="AE1294">
        <v>3584</v>
      </c>
      <c r="AF1294">
        <v>3537.76</v>
      </c>
      <c r="AG1294">
        <v>3685.68</v>
      </c>
      <c r="AH1294">
        <v>3683.2</v>
      </c>
      <c r="AI1294">
        <v>3684</v>
      </c>
      <c r="AJ1294">
        <v>3685.68</v>
      </c>
      <c r="AK1294">
        <v>3728.24</v>
      </c>
      <c r="AL1294">
        <v>3786.96</v>
      </c>
      <c r="AM1294">
        <v>3759.68</v>
      </c>
      <c r="AN1294">
        <v>1084.1600000000001</v>
      </c>
      <c r="AO1294">
        <v>13.44</v>
      </c>
      <c r="AP1294">
        <v>243.44159999999999</v>
      </c>
      <c r="AQ1294">
        <v>1807.44</v>
      </c>
      <c r="AR1294">
        <v>3614.24</v>
      </c>
      <c r="AS1294">
        <v>3666</v>
      </c>
      <c r="AT1294">
        <v>3658.16</v>
      </c>
      <c r="AU1294">
        <v>89</v>
      </c>
      <c r="AV1294">
        <v>86</v>
      </c>
      <c r="AW1294">
        <v>84</v>
      </c>
      <c r="AX1294">
        <v>82.5</v>
      </c>
      <c r="AY1294">
        <v>81</v>
      </c>
      <c r="AZ1294">
        <v>79.5</v>
      </c>
      <c r="BA1294">
        <v>78</v>
      </c>
      <c r="BB1294">
        <v>78.5</v>
      </c>
      <c r="BC1294">
        <v>81.5</v>
      </c>
      <c r="BD1294">
        <v>85</v>
      </c>
      <c r="BE1294">
        <v>89.5</v>
      </c>
      <c r="BF1294">
        <v>92.5</v>
      </c>
      <c r="BG1294">
        <v>94.5</v>
      </c>
      <c r="BH1294">
        <v>96.5</v>
      </c>
      <c r="BI1294">
        <v>100</v>
      </c>
      <c r="BJ1294">
        <v>102.5</v>
      </c>
      <c r="BK1294">
        <v>104.5</v>
      </c>
      <c r="BL1294">
        <v>104.5</v>
      </c>
      <c r="BM1294">
        <v>104</v>
      </c>
      <c r="BN1294">
        <v>103</v>
      </c>
      <c r="BO1294">
        <v>100.5</v>
      </c>
      <c r="BP1294">
        <v>97</v>
      </c>
      <c r="BQ1294">
        <v>94</v>
      </c>
      <c r="BR1294">
        <v>91.5</v>
      </c>
      <c r="BS1294">
        <v>-351.36649999999997</v>
      </c>
      <c r="BT1294">
        <v>-18.400369999999999</v>
      </c>
      <c r="BU1294">
        <v>-8.8316219999999994</v>
      </c>
      <c r="BV1294">
        <v>-18.798559999999998</v>
      </c>
      <c r="BW1294">
        <v>-18.49783</v>
      </c>
      <c r="BX1294">
        <v>-2.1972800000000001</v>
      </c>
      <c r="BY1294">
        <v>48.81709</v>
      </c>
      <c r="BZ1294">
        <v>38.074860000000001</v>
      </c>
      <c r="CA1294">
        <v>-10.195399999999999</v>
      </c>
      <c r="CB1294">
        <v>-46.783580000000001</v>
      </c>
      <c r="CC1294">
        <v>-115.1247</v>
      </c>
      <c r="CD1294">
        <v>-106.5939</v>
      </c>
      <c r="CE1294">
        <v>-114.27070000000001</v>
      </c>
      <c r="CF1294">
        <v>-101.4042</v>
      </c>
      <c r="CG1294">
        <v>-140.05420000000001</v>
      </c>
      <c r="CH1294">
        <v>-170.7833</v>
      </c>
      <c r="CI1294">
        <v>-145.3038</v>
      </c>
      <c r="CJ1294">
        <v>2414.2440000000001</v>
      </c>
      <c r="CK1294">
        <v>3963.1370000000002</v>
      </c>
      <c r="CL1294">
        <v>3762.944</v>
      </c>
      <c r="CM1294">
        <v>1972.798</v>
      </c>
      <c r="CN1294">
        <v>202.0829</v>
      </c>
      <c r="CO1294">
        <v>48.747860000000003</v>
      </c>
      <c r="CP1294">
        <v>98.443569999999994</v>
      </c>
      <c r="CQ1294">
        <v>14571.71</v>
      </c>
      <c r="CR1294">
        <v>2530.4389999999999</v>
      </c>
      <c r="CS1294">
        <v>2362.4659999999999</v>
      </c>
      <c r="CT1294">
        <v>2247.38</v>
      </c>
      <c r="CU1294">
        <v>2198.1179999999999</v>
      </c>
      <c r="CV1294">
        <v>2139.6680000000001</v>
      </c>
      <c r="CW1294">
        <v>1351.2829999999999</v>
      </c>
      <c r="CX1294">
        <v>1313.2539999999999</v>
      </c>
      <c r="CY1294">
        <v>2474.576</v>
      </c>
      <c r="CZ1294">
        <v>2672.3240000000001</v>
      </c>
      <c r="DA1294">
        <v>5347.1620000000003</v>
      </c>
      <c r="DB1294">
        <v>5607.6059999999998</v>
      </c>
      <c r="DC1294">
        <v>4989.6040000000003</v>
      </c>
      <c r="DD1294">
        <v>4757.2330000000002</v>
      </c>
      <c r="DE1294">
        <v>5275.89</v>
      </c>
      <c r="DF1294">
        <v>6494.9549999999999</v>
      </c>
      <c r="DG1294">
        <v>9771.2000000000007</v>
      </c>
      <c r="DH1294">
        <v>20906.03</v>
      </c>
      <c r="DI1294">
        <v>30410.89</v>
      </c>
      <c r="DJ1294">
        <v>27682.61</v>
      </c>
      <c r="DK1294">
        <v>42908.34</v>
      </c>
      <c r="DL1294">
        <v>22803.81</v>
      </c>
      <c r="DM1294">
        <v>17760.02</v>
      </c>
      <c r="DN1294">
        <v>17593.75</v>
      </c>
      <c r="DO1294">
        <v>19</v>
      </c>
      <c r="DP1294">
        <v>20</v>
      </c>
    </row>
    <row r="1295" spans="1:120" hidden="1" x14ac:dyDescent="0.25">
      <c r="A1295" t="str">
        <f t="shared" si="20"/>
        <v>OtherDR-No_All CBP_44406</v>
      </c>
      <c r="B1295" t="s">
        <v>62</v>
      </c>
      <c r="C1295" t="s">
        <v>323</v>
      </c>
      <c r="D1295" t="s">
        <v>61</v>
      </c>
      <c r="E1295" t="s">
        <v>61</v>
      </c>
      <c r="F1295" t="s">
        <v>61</v>
      </c>
      <c r="G1295" t="s">
        <v>61</v>
      </c>
      <c r="H1295" t="s">
        <v>61</v>
      </c>
      <c r="I1295" t="s">
        <v>97</v>
      </c>
      <c r="J1295" t="s">
        <v>61</v>
      </c>
      <c r="K1295" t="s">
        <v>197</v>
      </c>
      <c r="L1295" s="18">
        <v>44406</v>
      </c>
      <c r="M1295">
        <v>19</v>
      </c>
      <c r="N1295">
        <v>20</v>
      </c>
      <c r="O1295" t="s">
        <v>258</v>
      </c>
      <c r="P1295">
        <v>478</v>
      </c>
      <c r="Q1295">
        <v>467</v>
      </c>
      <c r="R1295">
        <v>0</v>
      </c>
      <c r="S1295">
        <v>0</v>
      </c>
      <c r="T1295">
        <v>0</v>
      </c>
      <c r="U1295">
        <v>0</v>
      </c>
      <c r="V1295">
        <v>0</v>
      </c>
      <c r="W1295">
        <v>18563.196</v>
      </c>
      <c r="X1295">
        <v>18298.364000000001</v>
      </c>
      <c r="Y1295">
        <v>18157.782999999999</v>
      </c>
      <c r="Z1295">
        <v>17748.84</v>
      </c>
      <c r="AA1295">
        <v>18095.7</v>
      </c>
      <c r="AB1295">
        <v>18914.969000000001</v>
      </c>
      <c r="AC1295">
        <v>20811.349999999999</v>
      </c>
      <c r="AD1295">
        <v>24576.838</v>
      </c>
      <c r="AE1295">
        <v>28574.811000000002</v>
      </c>
      <c r="AF1295">
        <v>31207.760999999999</v>
      </c>
      <c r="AG1295">
        <v>33091.951999999997</v>
      </c>
      <c r="AH1295">
        <v>36136.714999999997</v>
      </c>
      <c r="AI1295">
        <v>37567.01</v>
      </c>
      <c r="AJ1295">
        <v>38674.438999999998</v>
      </c>
      <c r="AK1295">
        <v>39753.402000000002</v>
      </c>
      <c r="AL1295">
        <v>40382.423000000003</v>
      </c>
      <c r="AM1295">
        <v>41014.705000000002</v>
      </c>
      <c r="AN1295">
        <v>38163.034</v>
      </c>
      <c r="AO1295">
        <v>32071.701000000001</v>
      </c>
      <c r="AP1295">
        <v>31198.17</v>
      </c>
      <c r="AQ1295">
        <v>30593.268</v>
      </c>
      <c r="AR1295">
        <v>25496.116999999998</v>
      </c>
      <c r="AS1295">
        <v>21408.978999999999</v>
      </c>
      <c r="AT1295">
        <v>19276.955000000002</v>
      </c>
      <c r="AU1295">
        <v>73.437900999999997</v>
      </c>
      <c r="AV1295">
        <v>71.685225000000003</v>
      </c>
      <c r="AW1295">
        <v>70.563169000000002</v>
      </c>
      <c r="AX1295">
        <v>69.589935999999994</v>
      </c>
      <c r="AY1295">
        <v>68.568522000000002</v>
      </c>
      <c r="AZ1295">
        <v>67.733405000000005</v>
      </c>
      <c r="BA1295">
        <v>67.201284999999999</v>
      </c>
      <c r="BB1295">
        <v>67.877943999999999</v>
      </c>
      <c r="BC1295">
        <v>70.458243999999993</v>
      </c>
      <c r="BD1295">
        <v>74.078158000000002</v>
      </c>
      <c r="BE1295">
        <v>78.162740999999997</v>
      </c>
      <c r="BF1295">
        <v>81.589935999999994</v>
      </c>
      <c r="BG1295">
        <v>84.498929000000004</v>
      </c>
      <c r="BH1295">
        <v>86.835117999999994</v>
      </c>
      <c r="BI1295">
        <v>89.218414999999993</v>
      </c>
      <c r="BJ1295">
        <v>90.791220999999993</v>
      </c>
      <c r="BK1295">
        <v>91.369378999999995</v>
      </c>
      <c r="BL1295">
        <v>90.962526999999994</v>
      </c>
      <c r="BM1295">
        <v>89.043897000000001</v>
      </c>
      <c r="BN1295">
        <v>86.898286999999996</v>
      </c>
      <c r="BO1295">
        <v>83.531048999999996</v>
      </c>
      <c r="BP1295">
        <v>80.089935999999994</v>
      </c>
      <c r="BQ1295">
        <v>77.694861000000003</v>
      </c>
      <c r="BR1295">
        <v>75.609207999999995</v>
      </c>
      <c r="BS1295">
        <v>-404.25</v>
      </c>
      <c r="BT1295">
        <v>-231.70310000000001</v>
      </c>
      <c r="BU1295">
        <v>-491.95569999999998</v>
      </c>
      <c r="BV1295">
        <v>-301.34930000000003</v>
      </c>
      <c r="BW1295">
        <v>-99.010199999999998</v>
      </c>
      <c r="BX1295">
        <v>198.2542</v>
      </c>
      <c r="BY1295">
        <v>284.03320000000002</v>
      </c>
      <c r="BZ1295">
        <v>16.166830000000001</v>
      </c>
      <c r="CA1295">
        <v>-310.97280000000001</v>
      </c>
      <c r="CB1295">
        <v>-251.47800000000001</v>
      </c>
      <c r="CC1295">
        <v>-388.63299999999998</v>
      </c>
      <c r="CD1295">
        <v>-387.0752</v>
      </c>
      <c r="CE1295">
        <v>-466.7285</v>
      </c>
      <c r="CF1295">
        <v>-553.14509999999996</v>
      </c>
      <c r="CG1295">
        <v>-548.25459999999998</v>
      </c>
      <c r="CH1295">
        <v>-620.15729999999996</v>
      </c>
      <c r="CI1295">
        <v>-889.83720000000005</v>
      </c>
      <c r="CJ1295">
        <v>2055.6640000000002</v>
      </c>
      <c r="CK1295">
        <v>8078.9610000000002</v>
      </c>
      <c r="CL1295">
        <v>6334.7749999999996</v>
      </c>
      <c r="CM1295">
        <v>2082.2710000000002</v>
      </c>
      <c r="CN1295">
        <v>378.44720000000001</v>
      </c>
      <c r="CO1295">
        <v>-149.6413</v>
      </c>
      <c r="CP1295">
        <v>-106.84950000000001</v>
      </c>
      <c r="CQ1295">
        <v>35502.089999999997</v>
      </c>
      <c r="CR1295">
        <v>15587.53</v>
      </c>
      <c r="CS1295">
        <v>18220.43</v>
      </c>
      <c r="CT1295">
        <v>16367.55</v>
      </c>
      <c r="CU1295">
        <v>14470.46</v>
      </c>
      <c r="CV1295">
        <v>9915.4940000000006</v>
      </c>
      <c r="CW1295">
        <v>8703.1309999999994</v>
      </c>
      <c r="CX1295">
        <v>9182.7710000000006</v>
      </c>
      <c r="CY1295">
        <v>14594.31</v>
      </c>
      <c r="CZ1295">
        <v>17757.3</v>
      </c>
      <c r="DA1295">
        <v>32574.31</v>
      </c>
      <c r="DB1295">
        <v>32394.94</v>
      </c>
      <c r="DC1295">
        <v>37016.400000000001</v>
      </c>
      <c r="DD1295">
        <v>40448.620000000003</v>
      </c>
      <c r="DE1295">
        <v>50248.5</v>
      </c>
      <c r="DF1295">
        <v>57787.87</v>
      </c>
      <c r="DG1295">
        <v>63983.09</v>
      </c>
      <c r="DH1295">
        <v>76351.05</v>
      </c>
      <c r="DI1295">
        <v>82128.38</v>
      </c>
      <c r="DJ1295">
        <v>82456.22</v>
      </c>
      <c r="DK1295">
        <v>95541.04</v>
      </c>
      <c r="DL1295">
        <v>64040.82</v>
      </c>
      <c r="DM1295">
        <v>42317.58</v>
      </c>
      <c r="DN1295">
        <v>36548.199999999997</v>
      </c>
      <c r="DO1295">
        <v>19</v>
      </c>
      <c r="DP1295">
        <v>20</v>
      </c>
    </row>
    <row r="1296" spans="1:120" hidden="1" x14ac:dyDescent="0.25">
      <c r="A1296" t="str">
        <f t="shared" si="20"/>
        <v>sublap_id-SLAP_PGFG_All CBP_44406</v>
      </c>
      <c r="B1296" t="s">
        <v>62</v>
      </c>
      <c r="C1296" t="s">
        <v>293</v>
      </c>
      <c r="D1296" t="s">
        <v>61</v>
      </c>
      <c r="E1296" t="s">
        <v>294</v>
      </c>
      <c r="F1296" t="s">
        <v>61</v>
      </c>
      <c r="G1296" t="s">
        <v>61</v>
      </c>
      <c r="H1296" t="s">
        <v>61</v>
      </c>
      <c r="I1296" t="s">
        <v>61</v>
      </c>
      <c r="J1296" t="s">
        <v>61</v>
      </c>
      <c r="K1296" t="s">
        <v>197</v>
      </c>
      <c r="L1296" s="18">
        <v>44406</v>
      </c>
      <c r="M1296">
        <v>19</v>
      </c>
      <c r="N1296">
        <v>20</v>
      </c>
      <c r="O1296" t="s">
        <v>258</v>
      </c>
      <c r="P1296">
        <v>19</v>
      </c>
      <c r="Q1296">
        <v>19</v>
      </c>
      <c r="R1296">
        <v>0</v>
      </c>
      <c r="S1296">
        <v>0</v>
      </c>
      <c r="T1296">
        <v>0</v>
      </c>
      <c r="U1296">
        <v>0</v>
      </c>
      <c r="V1296">
        <v>0</v>
      </c>
      <c r="W1296">
        <v>1785.191</v>
      </c>
      <c r="X1296">
        <v>1813.854</v>
      </c>
      <c r="Y1296">
        <v>1818.0925</v>
      </c>
      <c r="Z1296">
        <v>1676.2764999999999</v>
      </c>
      <c r="AA1296">
        <v>1612.2439999999999</v>
      </c>
      <c r="AB1296">
        <v>1685.4905000000001</v>
      </c>
      <c r="AC1296">
        <v>1875.3485000000001</v>
      </c>
      <c r="AD1296">
        <v>2077.1219999999998</v>
      </c>
      <c r="AE1296">
        <v>2152.6574999999998</v>
      </c>
      <c r="AF1296">
        <v>2290.4969999999998</v>
      </c>
      <c r="AG1296">
        <v>2411.2984999999999</v>
      </c>
      <c r="AH1296">
        <v>2686.7015000000001</v>
      </c>
      <c r="AI1296">
        <v>2792.8560000000002</v>
      </c>
      <c r="AJ1296">
        <v>2925.6235000000001</v>
      </c>
      <c r="AK1296">
        <v>2953.4364999999998</v>
      </c>
      <c r="AL1296">
        <v>2852.1365000000001</v>
      </c>
      <c r="AM1296">
        <v>2831.5704999999998</v>
      </c>
      <c r="AN1296">
        <v>2918.6194999999998</v>
      </c>
      <c r="AO1296">
        <v>1447.7484999999999</v>
      </c>
      <c r="AP1296">
        <v>2064.3209999999999</v>
      </c>
      <c r="AQ1296">
        <v>2278.3809999999999</v>
      </c>
      <c r="AR1296">
        <v>1931.0854999999999</v>
      </c>
      <c r="AS1296">
        <v>1861.693</v>
      </c>
      <c r="AT1296">
        <v>1820.2719999999999</v>
      </c>
      <c r="AU1296">
        <v>58</v>
      </c>
      <c r="AV1296">
        <v>57</v>
      </c>
      <c r="AW1296">
        <v>57</v>
      </c>
      <c r="AX1296">
        <v>57</v>
      </c>
      <c r="AY1296">
        <v>56.5</v>
      </c>
      <c r="AZ1296">
        <v>56</v>
      </c>
      <c r="BA1296">
        <v>55.5</v>
      </c>
      <c r="BB1296">
        <v>56</v>
      </c>
      <c r="BC1296">
        <v>58</v>
      </c>
      <c r="BD1296">
        <v>62</v>
      </c>
      <c r="BE1296">
        <v>66</v>
      </c>
      <c r="BF1296">
        <v>71.5</v>
      </c>
      <c r="BG1296">
        <v>78.5</v>
      </c>
      <c r="BH1296">
        <v>84</v>
      </c>
      <c r="BI1296">
        <v>86</v>
      </c>
      <c r="BJ1296">
        <v>85</v>
      </c>
      <c r="BK1296">
        <v>85.5</v>
      </c>
      <c r="BL1296">
        <v>83</v>
      </c>
      <c r="BM1296">
        <v>79</v>
      </c>
      <c r="BN1296">
        <v>75</v>
      </c>
      <c r="BO1296">
        <v>69.5</v>
      </c>
      <c r="BP1296">
        <v>64.5</v>
      </c>
      <c r="BQ1296">
        <v>60.5</v>
      </c>
      <c r="BR1296">
        <v>59</v>
      </c>
      <c r="BS1296">
        <v>-0.1021073</v>
      </c>
      <c r="BT1296">
        <v>-119.7893</v>
      </c>
      <c r="BU1296">
        <v>-280.17520000000002</v>
      </c>
      <c r="BV1296">
        <v>-243.9485</v>
      </c>
      <c r="BW1296">
        <v>-213.2311</v>
      </c>
      <c r="BX1296">
        <v>-43.174050000000001</v>
      </c>
      <c r="BY1296">
        <v>39.789819999999999</v>
      </c>
      <c r="BZ1296">
        <v>55.446379999999998</v>
      </c>
      <c r="CA1296">
        <v>6.378444</v>
      </c>
      <c r="CB1296">
        <v>67.650530000000003</v>
      </c>
      <c r="CC1296">
        <v>-9.0229710000000001</v>
      </c>
      <c r="CD1296">
        <v>28.598939999999999</v>
      </c>
      <c r="CE1296">
        <v>52.595269999999999</v>
      </c>
      <c r="CF1296">
        <v>9.7999600000000004</v>
      </c>
      <c r="CG1296">
        <v>10.895009999999999</v>
      </c>
      <c r="CH1296">
        <v>42.769599999999997</v>
      </c>
      <c r="CI1296">
        <v>20.322120000000002</v>
      </c>
      <c r="CJ1296">
        <v>36.64481</v>
      </c>
      <c r="CK1296">
        <v>1446.58</v>
      </c>
      <c r="CL1296">
        <v>648.02819999999997</v>
      </c>
      <c r="CM1296">
        <v>100.8145</v>
      </c>
      <c r="CN1296">
        <v>73.5578</v>
      </c>
      <c r="CO1296">
        <v>35.168990000000001</v>
      </c>
      <c r="CP1296">
        <v>14.883459999999999</v>
      </c>
      <c r="CQ1296">
        <v>7249.0209999999997</v>
      </c>
      <c r="CR1296">
        <v>2709.299</v>
      </c>
      <c r="CS1296">
        <v>6000.3639999999996</v>
      </c>
      <c r="CT1296">
        <v>7558.7709999999997</v>
      </c>
      <c r="CU1296">
        <v>4587.6970000000001</v>
      </c>
      <c r="CV1296">
        <v>1107.155</v>
      </c>
      <c r="CW1296">
        <v>1141.2149999999999</v>
      </c>
      <c r="CX1296">
        <v>1163.0989999999999</v>
      </c>
      <c r="CY1296">
        <v>1587.7729999999999</v>
      </c>
      <c r="CZ1296">
        <v>780.76639999999998</v>
      </c>
      <c r="DA1296">
        <v>1203.7670000000001</v>
      </c>
      <c r="DB1296">
        <v>1027.925</v>
      </c>
      <c r="DC1296">
        <v>1976.3340000000001</v>
      </c>
      <c r="DD1296">
        <v>1819.4880000000001</v>
      </c>
      <c r="DE1296">
        <v>2039.3789999999999</v>
      </c>
      <c r="DF1296">
        <v>3072.2809999999999</v>
      </c>
      <c r="DG1296">
        <v>1920.154</v>
      </c>
      <c r="DH1296">
        <v>3609.038</v>
      </c>
      <c r="DI1296">
        <v>2784.7829999999999</v>
      </c>
      <c r="DJ1296">
        <v>5290.0540000000001</v>
      </c>
      <c r="DK1296">
        <v>4675.2820000000002</v>
      </c>
      <c r="DL1296">
        <v>2284.808</v>
      </c>
      <c r="DM1296">
        <v>1233.2739999999999</v>
      </c>
      <c r="DN1296">
        <v>1074.896</v>
      </c>
      <c r="DO1296">
        <v>19</v>
      </c>
      <c r="DP1296">
        <v>20</v>
      </c>
    </row>
    <row r="1297" spans="1:120" hidden="1" x14ac:dyDescent="0.25">
      <c r="A1297" t="str">
        <f t="shared" si="20"/>
        <v>Size_Grp-20 to 199.99 kW_All Elect_44406</v>
      </c>
      <c r="B1297" t="s">
        <v>62</v>
      </c>
      <c r="C1297" t="s">
        <v>201</v>
      </c>
      <c r="D1297" t="s">
        <v>61</v>
      </c>
      <c r="E1297" t="s">
        <v>61</v>
      </c>
      <c r="F1297" t="s">
        <v>61</v>
      </c>
      <c r="G1297" t="s">
        <v>61</v>
      </c>
      <c r="H1297" t="s">
        <v>61</v>
      </c>
      <c r="I1297" t="s">
        <v>61</v>
      </c>
      <c r="J1297" t="s">
        <v>101</v>
      </c>
      <c r="K1297" t="s">
        <v>190</v>
      </c>
      <c r="L1297" s="18">
        <v>44406</v>
      </c>
      <c r="M1297">
        <v>19</v>
      </c>
      <c r="N1297">
        <v>20</v>
      </c>
      <c r="O1297" t="s">
        <v>258</v>
      </c>
      <c r="P1297">
        <v>359</v>
      </c>
      <c r="Q1297">
        <v>349</v>
      </c>
      <c r="R1297">
        <v>0</v>
      </c>
      <c r="S1297">
        <v>0</v>
      </c>
      <c r="T1297">
        <v>0</v>
      </c>
      <c r="U1297">
        <v>0</v>
      </c>
      <c r="V1297">
        <v>0</v>
      </c>
      <c r="W1297">
        <v>6229.5632999999998</v>
      </c>
      <c r="X1297">
        <v>6483.2673999999997</v>
      </c>
      <c r="Y1297">
        <v>6423.6558999999997</v>
      </c>
      <c r="Z1297">
        <v>6464.2492000000002</v>
      </c>
      <c r="AA1297">
        <v>6609.2029000000002</v>
      </c>
      <c r="AB1297">
        <v>7034.8508000000002</v>
      </c>
      <c r="AC1297">
        <v>7649.0529999999999</v>
      </c>
      <c r="AD1297">
        <v>9638.2417000000005</v>
      </c>
      <c r="AE1297">
        <v>12228.289000000001</v>
      </c>
      <c r="AF1297">
        <v>14263.56</v>
      </c>
      <c r="AG1297">
        <v>15086.446</v>
      </c>
      <c r="AH1297">
        <v>16076.975</v>
      </c>
      <c r="AI1297">
        <v>16925.691999999999</v>
      </c>
      <c r="AJ1297">
        <v>17615.797999999999</v>
      </c>
      <c r="AK1297">
        <v>18085.991000000002</v>
      </c>
      <c r="AL1297">
        <v>18340.22</v>
      </c>
      <c r="AM1297">
        <v>18371.958999999999</v>
      </c>
      <c r="AN1297">
        <v>17684.276999999998</v>
      </c>
      <c r="AO1297">
        <v>14690.087</v>
      </c>
      <c r="AP1297">
        <v>14792.668</v>
      </c>
      <c r="AQ1297">
        <v>15255.164000000001</v>
      </c>
      <c r="AR1297">
        <v>11195.308999999999</v>
      </c>
      <c r="AS1297">
        <v>8118.3535000000002</v>
      </c>
      <c r="AT1297">
        <v>6864.0173000000004</v>
      </c>
      <c r="AU1297">
        <v>73.018625</v>
      </c>
      <c r="AV1297">
        <v>71.302291999999994</v>
      </c>
      <c r="AW1297">
        <v>70.224928000000006</v>
      </c>
      <c r="AX1297">
        <v>69.239255</v>
      </c>
      <c r="AY1297">
        <v>68.250715999999997</v>
      </c>
      <c r="AZ1297">
        <v>67.467049000000003</v>
      </c>
      <c r="BA1297">
        <v>66.941260999999997</v>
      </c>
      <c r="BB1297">
        <v>67.581661999999994</v>
      </c>
      <c r="BC1297">
        <v>70.097420999999997</v>
      </c>
      <c r="BD1297">
        <v>73.684814000000003</v>
      </c>
      <c r="BE1297">
        <v>77.767908000000006</v>
      </c>
      <c r="BF1297">
        <v>81.19914</v>
      </c>
      <c r="BG1297">
        <v>84.067335</v>
      </c>
      <c r="BH1297">
        <v>86.36533</v>
      </c>
      <c r="BI1297">
        <v>88.716331999999994</v>
      </c>
      <c r="BJ1297">
        <v>90.217765</v>
      </c>
      <c r="BK1297">
        <v>90.747850999999997</v>
      </c>
      <c r="BL1297">
        <v>90.345271999999994</v>
      </c>
      <c r="BM1297">
        <v>88.405444000000003</v>
      </c>
      <c r="BN1297">
        <v>86.269340999999997</v>
      </c>
      <c r="BO1297">
        <v>82.949856999999994</v>
      </c>
      <c r="BP1297">
        <v>79.545845</v>
      </c>
      <c r="BQ1297">
        <v>77.19341</v>
      </c>
      <c r="BR1297">
        <v>75.147564000000003</v>
      </c>
      <c r="BS1297">
        <v>-63.971809999999998</v>
      </c>
      <c r="BT1297">
        <v>-53.48</v>
      </c>
      <c r="BU1297">
        <v>-29.450019999999999</v>
      </c>
      <c r="BV1297">
        <v>-74.661799999999999</v>
      </c>
      <c r="BW1297">
        <v>6.7789979999999996</v>
      </c>
      <c r="BX1297">
        <v>7.2931080000000001</v>
      </c>
      <c r="BY1297">
        <v>-8.7469359999999998</v>
      </c>
      <c r="BZ1297">
        <v>30.210930000000001</v>
      </c>
      <c r="CA1297">
        <v>-84.949950000000001</v>
      </c>
      <c r="CB1297">
        <v>-37.70402</v>
      </c>
      <c r="CC1297">
        <v>-121.27330000000001</v>
      </c>
      <c r="CD1297">
        <v>-131.64660000000001</v>
      </c>
      <c r="CE1297">
        <v>-242.1429</v>
      </c>
      <c r="CF1297">
        <v>-224.8289</v>
      </c>
      <c r="CG1297">
        <v>-179.32660000000001</v>
      </c>
      <c r="CH1297">
        <v>-150.48929999999999</v>
      </c>
      <c r="CI1297">
        <v>-137.7945</v>
      </c>
      <c r="CJ1297">
        <v>319.15499999999997</v>
      </c>
      <c r="CK1297">
        <v>2769.1410000000001</v>
      </c>
      <c r="CL1297">
        <v>1695.212</v>
      </c>
      <c r="CM1297">
        <v>-209.2372</v>
      </c>
      <c r="CN1297">
        <v>-185.73920000000001</v>
      </c>
      <c r="CO1297">
        <v>-310.2835</v>
      </c>
      <c r="CP1297">
        <v>-241.96719999999999</v>
      </c>
      <c r="CQ1297">
        <v>2512.241</v>
      </c>
      <c r="CR1297">
        <v>1455.5329999999999</v>
      </c>
      <c r="CS1297">
        <v>1394.086</v>
      </c>
      <c r="CT1297">
        <v>1241.4880000000001</v>
      </c>
      <c r="CU1297">
        <v>1166.8119999999999</v>
      </c>
      <c r="CV1297">
        <v>1044.6400000000001</v>
      </c>
      <c r="CW1297">
        <v>1299.797</v>
      </c>
      <c r="CX1297">
        <v>986.40449999999998</v>
      </c>
      <c r="CY1297">
        <v>1194.7619999999999</v>
      </c>
      <c r="CZ1297">
        <v>1600.2819999999999</v>
      </c>
      <c r="DA1297">
        <v>2170.9639999999999</v>
      </c>
      <c r="DB1297">
        <v>2403.598</v>
      </c>
      <c r="DC1297">
        <v>2604.944</v>
      </c>
      <c r="DD1297">
        <v>2616.4769999999999</v>
      </c>
      <c r="DE1297">
        <v>2852.3890000000001</v>
      </c>
      <c r="DF1297">
        <v>3080.3670000000002</v>
      </c>
      <c r="DG1297">
        <v>3244.422</v>
      </c>
      <c r="DH1297">
        <v>3867.402</v>
      </c>
      <c r="DI1297">
        <v>5038.7479999999996</v>
      </c>
      <c r="DJ1297">
        <v>4696.7060000000001</v>
      </c>
      <c r="DK1297">
        <v>8706.8410000000003</v>
      </c>
      <c r="DL1297">
        <v>2566.0590000000002</v>
      </c>
      <c r="DM1297">
        <v>2350.8780000000002</v>
      </c>
      <c r="DN1297">
        <v>2048.3580000000002</v>
      </c>
      <c r="DO1297">
        <v>19</v>
      </c>
      <c r="DP1297">
        <v>20</v>
      </c>
    </row>
    <row r="1298" spans="1:120" x14ac:dyDescent="0.25">
      <c r="A1298" t="str">
        <f t="shared" si="20"/>
        <v>AutoDR-Yes_All Elect_44406</v>
      </c>
      <c r="B1298" t="s">
        <v>62</v>
      </c>
      <c r="C1298" t="s">
        <v>322</v>
      </c>
      <c r="D1298" t="s">
        <v>61</v>
      </c>
      <c r="E1298" t="s">
        <v>61</v>
      </c>
      <c r="F1298" t="s">
        <v>61</v>
      </c>
      <c r="G1298" t="s">
        <v>61</v>
      </c>
      <c r="H1298" t="s">
        <v>98</v>
      </c>
      <c r="I1298" t="s">
        <v>61</v>
      </c>
      <c r="J1298" t="s">
        <v>61</v>
      </c>
      <c r="K1298" t="s">
        <v>190</v>
      </c>
      <c r="L1298" s="18">
        <v>44406</v>
      </c>
      <c r="M1298">
        <v>19</v>
      </c>
      <c r="N1298">
        <v>20</v>
      </c>
      <c r="O1298" t="s">
        <v>258</v>
      </c>
      <c r="P1298">
        <v>39</v>
      </c>
      <c r="Q1298">
        <v>39</v>
      </c>
      <c r="R1298">
        <v>0</v>
      </c>
      <c r="S1298">
        <v>0</v>
      </c>
      <c r="T1298">
        <v>0</v>
      </c>
      <c r="U1298">
        <v>0</v>
      </c>
      <c r="V1298">
        <v>0</v>
      </c>
      <c r="W1298">
        <v>2034.394</v>
      </c>
      <c r="X1298">
        <v>2096.9605000000001</v>
      </c>
      <c r="Y1298">
        <v>2008.1780000000001</v>
      </c>
      <c r="Z1298">
        <v>1835.5205000000001</v>
      </c>
      <c r="AA1298">
        <v>1926.6914999999999</v>
      </c>
      <c r="AB1298">
        <v>1893.5954999999999</v>
      </c>
      <c r="AC1298">
        <v>1960.3235</v>
      </c>
      <c r="AD1298">
        <v>2116.7570000000001</v>
      </c>
      <c r="AE1298">
        <v>2604.172</v>
      </c>
      <c r="AF1298">
        <v>3089.6819999999998</v>
      </c>
      <c r="AG1298">
        <v>3181.0835000000002</v>
      </c>
      <c r="AH1298">
        <v>3221.5864999999999</v>
      </c>
      <c r="AI1298">
        <v>3460.9825000000001</v>
      </c>
      <c r="AJ1298">
        <v>3441.8465000000001</v>
      </c>
      <c r="AK1298">
        <v>3571.2255</v>
      </c>
      <c r="AL1298">
        <v>3687.6610000000001</v>
      </c>
      <c r="AM1298">
        <v>3675.0025000000001</v>
      </c>
      <c r="AN1298">
        <v>3557.2534999999998</v>
      </c>
      <c r="AO1298">
        <v>3395.8474999999999</v>
      </c>
      <c r="AP1298">
        <v>3497.0680000000002</v>
      </c>
      <c r="AQ1298">
        <v>3548.625</v>
      </c>
      <c r="AR1298">
        <v>3128.0450000000001</v>
      </c>
      <c r="AS1298">
        <v>2908.82</v>
      </c>
      <c r="AT1298">
        <v>2480.4920000000002</v>
      </c>
      <c r="AU1298">
        <v>71.051282</v>
      </c>
      <c r="AV1298">
        <v>69.551282</v>
      </c>
      <c r="AW1298">
        <v>68.615385000000003</v>
      </c>
      <c r="AX1298">
        <v>67.615385000000003</v>
      </c>
      <c r="AY1298">
        <v>66.756410000000002</v>
      </c>
      <c r="AZ1298">
        <v>66.038461999999996</v>
      </c>
      <c r="BA1298">
        <v>65.653846000000001</v>
      </c>
      <c r="BB1298">
        <v>66.269231000000005</v>
      </c>
      <c r="BC1298">
        <v>68.692307999999997</v>
      </c>
      <c r="BD1298">
        <v>72.230768999999995</v>
      </c>
      <c r="BE1298">
        <v>76.141025999999997</v>
      </c>
      <c r="BF1298">
        <v>79.461538000000004</v>
      </c>
      <c r="BG1298">
        <v>82.333332999999996</v>
      </c>
      <c r="BH1298">
        <v>84.576922999999994</v>
      </c>
      <c r="BI1298">
        <v>86.884614999999997</v>
      </c>
      <c r="BJ1298">
        <v>88.358974000000003</v>
      </c>
      <c r="BK1298">
        <v>88.717949000000004</v>
      </c>
      <c r="BL1298">
        <v>88.192307999999997</v>
      </c>
      <c r="BM1298">
        <v>86.192307999999997</v>
      </c>
      <c r="BN1298">
        <v>84.025640999999993</v>
      </c>
      <c r="BO1298">
        <v>80.705128000000002</v>
      </c>
      <c r="BP1298">
        <v>77.346153999999999</v>
      </c>
      <c r="BQ1298">
        <v>75.166667000000004</v>
      </c>
      <c r="BR1298">
        <v>73.141025999999997</v>
      </c>
      <c r="BS1298">
        <v>-40.055680000000002</v>
      </c>
      <c r="BT1298">
        <v>38.066719999999997</v>
      </c>
      <c r="BU1298">
        <v>-45.331490000000002</v>
      </c>
      <c r="BV1298">
        <v>70.027050000000003</v>
      </c>
      <c r="BW1298">
        <v>13.570959999999999</v>
      </c>
      <c r="BX1298">
        <v>32.092120000000001</v>
      </c>
      <c r="BY1298">
        <v>52.473370000000003</v>
      </c>
      <c r="BZ1298">
        <v>-13.789859999999999</v>
      </c>
      <c r="CA1298">
        <v>-23.977239999999998</v>
      </c>
      <c r="CB1298">
        <v>-55.78922</v>
      </c>
      <c r="CC1298">
        <v>11.92482</v>
      </c>
      <c r="CD1298">
        <v>72.921620000000004</v>
      </c>
      <c r="CE1298">
        <v>-65.877700000000004</v>
      </c>
      <c r="CF1298">
        <v>-45.424590000000002</v>
      </c>
      <c r="CG1298">
        <v>-35.659309999999998</v>
      </c>
      <c r="CH1298">
        <v>-40.092140000000001</v>
      </c>
      <c r="CI1298">
        <v>-8.6916349999999998</v>
      </c>
      <c r="CJ1298">
        <v>121.20189999999999</v>
      </c>
      <c r="CK1298">
        <v>381.49270000000001</v>
      </c>
      <c r="CL1298">
        <v>214.16560000000001</v>
      </c>
      <c r="CM1298">
        <v>11.35294</v>
      </c>
      <c r="CN1298">
        <v>-25.603909999999999</v>
      </c>
      <c r="CO1298">
        <v>-110.4032</v>
      </c>
      <c r="CP1298">
        <v>-48.756450000000001</v>
      </c>
      <c r="CQ1298">
        <v>1331.877</v>
      </c>
      <c r="CR1298">
        <v>690.92049999999995</v>
      </c>
      <c r="CS1298">
        <v>863.12850000000003</v>
      </c>
      <c r="CT1298">
        <v>487.08780000000002</v>
      </c>
      <c r="CU1298">
        <v>709.35490000000004</v>
      </c>
      <c r="CV1298">
        <v>672.06600000000003</v>
      </c>
      <c r="CW1298">
        <v>577.37099999999998</v>
      </c>
      <c r="CX1298">
        <v>832.87959999999998</v>
      </c>
      <c r="CY1298">
        <v>986.25419999999997</v>
      </c>
      <c r="CZ1298">
        <v>1663.325</v>
      </c>
      <c r="DA1298">
        <v>4045.7379999999998</v>
      </c>
      <c r="DB1298">
        <v>1315.86</v>
      </c>
      <c r="DC1298">
        <v>1561.326</v>
      </c>
      <c r="DD1298">
        <v>676.29740000000004</v>
      </c>
      <c r="DE1298">
        <v>674.18849999999998</v>
      </c>
      <c r="DF1298">
        <v>776.3605</v>
      </c>
      <c r="DG1298">
        <v>1295.8209999999999</v>
      </c>
      <c r="DH1298">
        <v>1582.8440000000001</v>
      </c>
      <c r="DI1298">
        <v>1803.0350000000001</v>
      </c>
      <c r="DJ1298">
        <v>1557.6859999999999</v>
      </c>
      <c r="DK1298">
        <v>1848.3309999999999</v>
      </c>
      <c r="DL1298">
        <v>2014.7090000000001</v>
      </c>
      <c r="DM1298">
        <v>1832.566</v>
      </c>
      <c r="DN1298">
        <v>1635.4480000000001</v>
      </c>
      <c r="DO1298">
        <v>19</v>
      </c>
      <c r="DP1298">
        <v>20</v>
      </c>
    </row>
    <row r="1299" spans="1:120" hidden="1" x14ac:dyDescent="0.25">
      <c r="A1299" t="str">
        <f t="shared" si="20"/>
        <v>sublap_id-SLAP_PGST_All Elect_44406</v>
      </c>
      <c r="B1299" t="s">
        <v>62</v>
      </c>
      <c r="C1299" t="s">
        <v>285</v>
      </c>
      <c r="D1299" t="s">
        <v>61</v>
      </c>
      <c r="E1299" t="s">
        <v>286</v>
      </c>
      <c r="F1299" t="s">
        <v>61</v>
      </c>
      <c r="G1299" t="s">
        <v>61</v>
      </c>
      <c r="H1299" t="s">
        <v>61</v>
      </c>
      <c r="I1299" t="s">
        <v>61</v>
      </c>
      <c r="J1299" t="s">
        <v>61</v>
      </c>
      <c r="K1299" t="s">
        <v>190</v>
      </c>
      <c r="L1299" s="18">
        <v>44406</v>
      </c>
      <c r="M1299">
        <v>19</v>
      </c>
      <c r="N1299">
        <v>20</v>
      </c>
      <c r="O1299" t="s">
        <v>258</v>
      </c>
      <c r="P1299">
        <v>20</v>
      </c>
      <c r="Q1299">
        <v>19</v>
      </c>
      <c r="R1299">
        <v>0</v>
      </c>
      <c r="S1299">
        <v>0</v>
      </c>
      <c r="T1299">
        <v>0</v>
      </c>
      <c r="U1299">
        <v>0</v>
      </c>
      <c r="V1299">
        <v>0</v>
      </c>
      <c r="W1299">
        <v>758.60104999999999</v>
      </c>
      <c r="X1299">
        <v>926.73684000000003</v>
      </c>
      <c r="Y1299">
        <v>923.34736999999996</v>
      </c>
      <c r="Z1299">
        <v>770.97578999999996</v>
      </c>
      <c r="AA1299">
        <v>754.93683999999996</v>
      </c>
      <c r="AB1299">
        <v>806.15368000000001</v>
      </c>
      <c r="AC1299">
        <v>960</v>
      </c>
      <c r="AD1299">
        <v>1091.4516000000001</v>
      </c>
      <c r="AE1299">
        <v>1164.5653</v>
      </c>
      <c r="AF1299">
        <v>1224.7221</v>
      </c>
      <c r="AG1299">
        <v>1367.2126000000001</v>
      </c>
      <c r="AH1299">
        <v>1359.3958</v>
      </c>
      <c r="AI1299">
        <v>1346.7221</v>
      </c>
      <c r="AJ1299">
        <v>1506.0442</v>
      </c>
      <c r="AK1299">
        <v>1540.3525999999999</v>
      </c>
      <c r="AL1299">
        <v>1438.6137000000001</v>
      </c>
      <c r="AM1299">
        <v>1456.7946999999999</v>
      </c>
      <c r="AN1299">
        <v>1184.7895000000001</v>
      </c>
      <c r="AO1299">
        <v>970.29367999999999</v>
      </c>
      <c r="AP1299">
        <v>1020.1484</v>
      </c>
      <c r="AQ1299">
        <v>1016.6589</v>
      </c>
      <c r="AR1299">
        <v>814.27579000000003</v>
      </c>
      <c r="AS1299">
        <v>658.77053000000001</v>
      </c>
      <c r="AT1299">
        <v>634.06947000000002</v>
      </c>
      <c r="AU1299">
        <v>77</v>
      </c>
      <c r="AV1299">
        <v>74.973684000000006</v>
      </c>
      <c r="AW1299">
        <v>73.421053000000001</v>
      </c>
      <c r="AX1299">
        <v>72.236841999999996</v>
      </c>
      <c r="AY1299">
        <v>71.394737000000006</v>
      </c>
      <c r="AZ1299">
        <v>70.710526000000002</v>
      </c>
      <c r="BA1299">
        <v>70.026315999999994</v>
      </c>
      <c r="BB1299">
        <v>70.184211000000005</v>
      </c>
      <c r="BC1299">
        <v>72.315788999999995</v>
      </c>
      <c r="BD1299">
        <v>76.815788999999995</v>
      </c>
      <c r="BE1299">
        <v>81.789473999999998</v>
      </c>
      <c r="BF1299">
        <v>85.736841999999996</v>
      </c>
      <c r="BG1299">
        <v>88.894737000000006</v>
      </c>
      <c r="BH1299">
        <v>91.947367999999997</v>
      </c>
      <c r="BI1299">
        <v>94</v>
      </c>
      <c r="BJ1299">
        <v>96.236841999999996</v>
      </c>
      <c r="BK1299">
        <v>95.947367999999997</v>
      </c>
      <c r="BL1299">
        <v>94.631579000000002</v>
      </c>
      <c r="BM1299">
        <v>92.842105000000004</v>
      </c>
      <c r="BN1299">
        <v>89.894737000000006</v>
      </c>
      <c r="BO1299">
        <v>85.921053000000001</v>
      </c>
      <c r="BP1299">
        <v>82.921053000000001</v>
      </c>
      <c r="BQ1299">
        <v>80.894737000000006</v>
      </c>
      <c r="BR1299">
        <v>78.868420999999998</v>
      </c>
      <c r="BS1299">
        <v>59.28951</v>
      </c>
      <c r="BT1299">
        <v>-105.6828</v>
      </c>
      <c r="BU1299">
        <v>-107.6815</v>
      </c>
      <c r="BV1299">
        <v>-62.54083</v>
      </c>
      <c r="BW1299">
        <v>-0.94614909999999997</v>
      </c>
      <c r="BX1299">
        <v>57.674039999999998</v>
      </c>
      <c r="BY1299">
        <v>6.0126299999999997</v>
      </c>
      <c r="BZ1299">
        <v>-47.322119999999998</v>
      </c>
      <c r="CA1299">
        <v>-25.458970000000001</v>
      </c>
      <c r="CB1299">
        <v>3.1790620000000001</v>
      </c>
      <c r="CC1299">
        <v>-37.481960000000001</v>
      </c>
      <c r="CD1299">
        <v>-62.1188</v>
      </c>
      <c r="CE1299">
        <v>-35.177610000000001</v>
      </c>
      <c r="CF1299">
        <v>-57.49671</v>
      </c>
      <c r="CG1299">
        <v>-46.852580000000003</v>
      </c>
      <c r="CH1299">
        <v>2.679433</v>
      </c>
      <c r="CI1299">
        <v>-15.47805</v>
      </c>
      <c r="CJ1299">
        <v>84.288309999999996</v>
      </c>
      <c r="CK1299">
        <v>323.70800000000003</v>
      </c>
      <c r="CL1299">
        <v>279.97829999999999</v>
      </c>
      <c r="CM1299">
        <v>128.32740000000001</v>
      </c>
      <c r="CN1299">
        <v>132.31</v>
      </c>
      <c r="CO1299">
        <v>112.4355</v>
      </c>
      <c r="CP1299">
        <v>88.672060000000002</v>
      </c>
      <c r="CQ1299">
        <v>3573.7979999999998</v>
      </c>
      <c r="CR1299">
        <v>3872.4679999999998</v>
      </c>
      <c r="CS1299">
        <v>3878.1439999999998</v>
      </c>
      <c r="CT1299">
        <v>2338.2939999999999</v>
      </c>
      <c r="CU1299">
        <v>1477.3309999999999</v>
      </c>
      <c r="CV1299">
        <v>545.70690000000002</v>
      </c>
      <c r="CW1299">
        <v>722.52589999999998</v>
      </c>
      <c r="CX1299">
        <v>862.66899999999998</v>
      </c>
      <c r="CY1299">
        <v>700.39790000000005</v>
      </c>
      <c r="CZ1299">
        <v>891.78089999999997</v>
      </c>
      <c r="DA1299">
        <v>2003.6880000000001</v>
      </c>
      <c r="DB1299">
        <v>1405.0070000000001</v>
      </c>
      <c r="DC1299">
        <v>1672.596</v>
      </c>
      <c r="DD1299">
        <v>1638.2170000000001</v>
      </c>
      <c r="DE1299">
        <v>1596.6980000000001</v>
      </c>
      <c r="DF1299">
        <v>1428.452</v>
      </c>
      <c r="DG1299">
        <v>1882.9939999999999</v>
      </c>
      <c r="DH1299">
        <v>2693.9270000000001</v>
      </c>
      <c r="DI1299">
        <v>1792.9949999999999</v>
      </c>
      <c r="DJ1299">
        <v>2341.8719999999998</v>
      </c>
      <c r="DK1299">
        <v>1709.875</v>
      </c>
      <c r="DL1299">
        <v>1732.318</v>
      </c>
      <c r="DM1299">
        <v>2963.259</v>
      </c>
      <c r="DN1299">
        <v>2871.3359999999998</v>
      </c>
      <c r="DO1299">
        <v>19</v>
      </c>
      <c r="DP1299">
        <v>20</v>
      </c>
    </row>
    <row r="1300" spans="1:120" hidden="1" x14ac:dyDescent="0.25">
      <c r="A1300" t="str">
        <f t="shared" si="20"/>
        <v>OtherDR-No_All Elect_44406</v>
      </c>
      <c r="B1300" t="s">
        <v>62</v>
      </c>
      <c r="C1300" t="s">
        <v>323</v>
      </c>
      <c r="D1300" t="s">
        <v>61</v>
      </c>
      <c r="E1300" t="s">
        <v>61</v>
      </c>
      <c r="F1300" t="s">
        <v>61</v>
      </c>
      <c r="G1300" t="s">
        <v>61</v>
      </c>
      <c r="H1300" t="s">
        <v>61</v>
      </c>
      <c r="I1300" t="s">
        <v>97</v>
      </c>
      <c r="J1300" t="s">
        <v>61</v>
      </c>
      <c r="K1300" t="s">
        <v>190</v>
      </c>
      <c r="L1300" s="18">
        <v>44406</v>
      </c>
      <c r="M1300">
        <v>19</v>
      </c>
      <c r="N1300">
        <v>20</v>
      </c>
      <c r="O1300" t="s">
        <v>258</v>
      </c>
      <c r="P1300">
        <v>478</v>
      </c>
      <c r="Q1300">
        <v>467</v>
      </c>
      <c r="R1300">
        <v>0</v>
      </c>
      <c r="S1300">
        <v>0</v>
      </c>
      <c r="T1300">
        <v>0</v>
      </c>
      <c r="U1300">
        <v>0</v>
      </c>
      <c r="V1300">
        <v>0</v>
      </c>
      <c r="W1300">
        <v>18563.196</v>
      </c>
      <c r="X1300">
        <v>18298.364000000001</v>
      </c>
      <c r="Y1300">
        <v>18157.782999999999</v>
      </c>
      <c r="Z1300">
        <v>17748.84</v>
      </c>
      <c r="AA1300">
        <v>18095.7</v>
      </c>
      <c r="AB1300">
        <v>18914.969000000001</v>
      </c>
      <c r="AC1300">
        <v>20811.349999999999</v>
      </c>
      <c r="AD1300">
        <v>24576.838</v>
      </c>
      <c r="AE1300">
        <v>28574.811000000002</v>
      </c>
      <c r="AF1300">
        <v>31207.760999999999</v>
      </c>
      <c r="AG1300">
        <v>33091.951999999997</v>
      </c>
      <c r="AH1300">
        <v>36136.714999999997</v>
      </c>
      <c r="AI1300">
        <v>37567.01</v>
      </c>
      <c r="AJ1300">
        <v>38674.438999999998</v>
      </c>
      <c r="AK1300">
        <v>39753.402000000002</v>
      </c>
      <c r="AL1300">
        <v>40382.423000000003</v>
      </c>
      <c r="AM1300">
        <v>41014.705000000002</v>
      </c>
      <c r="AN1300">
        <v>38163.034</v>
      </c>
      <c r="AO1300">
        <v>32071.701000000001</v>
      </c>
      <c r="AP1300">
        <v>31198.17</v>
      </c>
      <c r="AQ1300">
        <v>30593.268</v>
      </c>
      <c r="AR1300">
        <v>25496.116999999998</v>
      </c>
      <c r="AS1300">
        <v>21408.978999999999</v>
      </c>
      <c r="AT1300">
        <v>19276.955000000002</v>
      </c>
      <c r="AU1300">
        <v>73.437900999999997</v>
      </c>
      <c r="AV1300">
        <v>71.685225000000003</v>
      </c>
      <c r="AW1300">
        <v>70.563169000000002</v>
      </c>
      <c r="AX1300">
        <v>69.589935999999994</v>
      </c>
      <c r="AY1300">
        <v>68.568522000000002</v>
      </c>
      <c r="AZ1300">
        <v>67.733405000000005</v>
      </c>
      <c r="BA1300">
        <v>67.201284999999999</v>
      </c>
      <c r="BB1300">
        <v>67.877943999999999</v>
      </c>
      <c r="BC1300">
        <v>70.458243999999993</v>
      </c>
      <c r="BD1300">
        <v>74.078158000000002</v>
      </c>
      <c r="BE1300">
        <v>78.162740999999997</v>
      </c>
      <c r="BF1300">
        <v>81.589935999999994</v>
      </c>
      <c r="BG1300">
        <v>84.498929000000004</v>
      </c>
      <c r="BH1300">
        <v>86.835117999999994</v>
      </c>
      <c r="BI1300">
        <v>89.218414999999993</v>
      </c>
      <c r="BJ1300">
        <v>90.791220999999993</v>
      </c>
      <c r="BK1300">
        <v>91.369378999999995</v>
      </c>
      <c r="BL1300">
        <v>90.962526999999994</v>
      </c>
      <c r="BM1300">
        <v>89.043897000000001</v>
      </c>
      <c r="BN1300">
        <v>86.898286999999996</v>
      </c>
      <c r="BO1300">
        <v>83.531048999999996</v>
      </c>
      <c r="BP1300">
        <v>80.089935999999994</v>
      </c>
      <c r="BQ1300">
        <v>77.694861000000003</v>
      </c>
      <c r="BR1300">
        <v>75.609207999999995</v>
      </c>
      <c r="BS1300">
        <v>-404.25</v>
      </c>
      <c r="BT1300">
        <v>-231.70310000000001</v>
      </c>
      <c r="BU1300">
        <v>-491.95569999999998</v>
      </c>
      <c r="BV1300">
        <v>-301.34930000000003</v>
      </c>
      <c r="BW1300">
        <v>-99.010199999999998</v>
      </c>
      <c r="BX1300">
        <v>198.2542</v>
      </c>
      <c r="BY1300">
        <v>284.03320000000002</v>
      </c>
      <c r="BZ1300">
        <v>16.166830000000001</v>
      </c>
      <c r="CA1300">
        <v>-310.97280000000001</v>
      </c>
      <c r="CB1300">
        <v>-251.47800000000001</v>
      </c>
      <c r="CC1300">
        <v>-388.63299999999998</v>
      </c>
      <c r="CD1300">
        <v>-387.0752</v>
      </c>
      <c r="CE1300">
        <v>-466.7285</v>
      </c>
      <c r="CF1300">
        <v>-553.14509999999996</v>
      </c>
      <c r="CG1300">
        <v>-548.25459999999998</v>
      </c>
      <c r="CH1300">
        <v>-620.15729999999996</v>
      </c>
      <c r="CI1300">
        <v>-889.83720000000005</v>
      </c>
      <c r="CJ1300">
        <v>2055.6640000000002</v>
      </c>
      <c r="CK1300">
        <v>8078.9610000000002</v>
      </c>
      <c r="CL1300">
        <v>6334.7749999999996</v>
      </c>
      <c r="CM1300">
        <v>2082.2710000000002</v>
      </c>
      <c r="CN1300">
        <v>378.44720000000001</v>
      </c>
      <c r="CO1300">
        <v>-149.6413</v>
      </c>
      <c r="CP1300">
        <v>-106.84950000000001</v>
      </c>
      <c r="CQ1300">
        <v>35502.089999999997</v>
      </c>
      <c r="CR1300">
        <v>15587.53</v>
      </c>
      <c r="CS1300">
        <v>18220.43</v>
      </c>
      <c r="CT1300">
        <v>16367.55</v>
      </c>
      <c r="CU1300">
        <v>14470.46</v>
      </c>
      <c r="CV1300">
        <v>9915.4940000000006</v>
      </c>
      <c r="CW1300">
        <v>8703.1309999999994</v>
      </c>
      <c r="CX1300">
        <v>9182.7710000000006</v>
      </c>
      <c r="CY1300">
        <v>14594.31</v>
      </c>
      <c r="CZ1300">
        <v>17757.3</v>
      </c>
      <c r="DA1300">
        <v>32574.31</v>
      </c>
      <c r="DB1300">
        <v>32394.94</v>
      </c>
      <c r="DC1300">
        <v>37016.400000000001</v>
      </c>
      <c r="DD1300">
        <v>40448.620000000003</v>
      </c>
      <c r="DE1300">
        <v>50248.5</v>
      </c>
      <c r="DF1300">
        <v>57787.87</v>
      </c>
      <c r="DG1300">
        <v>63983.09</v>
      </c>
      <c r="DH1300">
        <v>76351.05</v>
      </c>
      <c r="DI1300">
        <v>82128.38</v>
      </c>
      <c r="DJ1300">
        <v>82456.22</v>
      </c>
      <c r="DK1300">
        <v>95541.04</v>
      </c>
      <c r="DL1300">
        <v>64040.82</v>
      </c>
      <c r="DM1300">
        <v>42317.58</v>
      </c>
      <c r="DN1300">
        <v>36548.199999999997</v>
      </c>
      <c r="DO1300">
        <v>19</v>
      </c>
      <c r="DP1300">
        <v>20</v>
      </c>
    </row>
    <row r="1301" spans="1:120" hidden="1" x14ac:dyDescent="0.25">
      <c r="A1301" t="str">
        <f t="shared" si="20"/>
        <v>Industry_Type-5. Offices, Hotels, Finance, Services_All Elect_44406</v>
      </c>
      <c r="B1301" t="s">
        <v>62</v>
      </c>
      <c r="C1301" t="s">
        <v>205</v>
      </c>
      <c r="D1301" t="s">
        <v>61</v>
      </c>
      <c r="E1301" t="s">
        <v>61</v>
      </c>
      <c r="F1301" t="s">
        <v>61</v>
      </c>
      <c r="G1301" t="s">
        <v>37</v>
      </c>
      <c r="H1301" t="s">
        <v>61</v>
      </c>
      <c r="I1301" t="s">
        <v>61</v>
      </c>
      <c r="J1301" t="s">
        <v>61</v>
      </c>
      <c r="K1301" t="s">
        <v>190</v>
      </c>
      <c r="L1301" s="18">
        <v>44406</v>
      </c>
      <c r="M1301">
        <v>19</v>
      </c>
      <c r="N1301">
        <v>20</v>
      </c>
      <c r="O1301" t="s">
        <v>258</v>
      </c>
      <c r="P1301">
        <v>26</v>
      </c>
      <c r="Q1301">
        <v>26</v>
      </c>
      <c r="R1301">
        <v>0</v>
      </c>
      <c r="S1301">
        <v>0</v>
      </c>
      <c r="T1301">
        <v>0</v>
      </c>
      <c r="U1301">
        <v>0</v>
      </c>
      <c r="V1301">
        <v>0</v>
      </c>
      <c r="W1301">
        <v>4287.9250000000002</v>
      </c>
      <c r="X1301">
        <v>4069.6640000000002</v>
      </c>
      <c r="Y1301">
        <v>4007.7939999999999</v>
      </c>
      <c r="Z1301">
        <v>3915.77</v>
      </c>
      <c r="AA1301">
        <v>3906.9250000000002</v>
      </c>
      <c r="AB1301">
        <v>4048.308</v>
      </c>
      <c r="AC1301">
        <v>4288.0460000000003</v>
      </c>
      <c r="AD1301">
        <v>4892.0770000000002</v>
      </c>
      <c r="AE1301">
        <v>5611.7579999999998</v>
      </c>
      <c r="AF1301">
        <v>6749.982</v>
      </c>
      <c r="AG1301">
        <v>7448.8729999999996</v>
      </c>
      <c r="AH1301">
        <v>7917.134</v>
      </c>
      <c r="AI1301">
        <v>8102.2860000000001</v>
      </c>
      <c r="AJ1301">
        <v>8403.61</v>
      </c>
      <c r="AK1301">
        <v>8552.5010000000002</v>
      </c>
      <c r="AL1301">
        <v>8701.7929999999997</v>
      </c>
      <c r="AM1301">
        <v>8703.6319999999996</v>
      </c>
      <c r="AN1301">
        <v>8546.7479999999996</v>
      </c>
      <c r="AO1301">
        <v>8172.1040000000003</v>
      </c>
      <c r="AP1301">
        <v>7506.2640000000001</v>
      </c>
      <c r="AQ1301">
        <v>6916.7550000000001</v>
      </c>
      <c r="AR1301">
        <v>6126.4480000000003</v>
      </c>
      <c r="AS1301">
        <v>5646.0209999999997</v>
      </c>
      <c r="AT1301">
        <v>5004.4279999999999</v>
      </c>
      <c r="AU1301">
        <v>66.884614999999997</v>
      </c>
      <c r="AV1301">
        <v>65.923077000000006</v>
      </c>
      <c r="AW1301">
        <v>65</v>
      </c>
      <c r="AX1301">
        <v>64.173077000000006</v>
      </c>
      <c r="AY1301">
        <v>63.269230999999998</v>
      </c>
      <c r="AZ1301">
        <v>62.846153999999999</v>
      </c>
      <c r="BA1301">
        <v>62.673076999999999</v>
      </c>
      <c r="BB1301">
        <v>63.115385000000003</v>
      </c>
      <c r="BC1301">
        <v>64.942307999999997</v>
      </c>
      <c r="BD1301">
        <v>68.134614999999997</v>
      </c>
      <c r="BE1301">
        <v>71.884614999999997</v>
      </c>
      <c r="BF1301">
        <v>74.365385000000003</v>
      </c>
      <c r="BG1301">
        <v>76.230768999999995</v>
      </c>
      <c r="BH1301">
        <v>78</v>
      </c>
      <c r="BI1301">
        <v>79.442307999999997</v>
      </c>
      <c r="BJ1301">
        <v>80.673077000000006</v>
      </c>
      <c r="BK1301">
        <v>80.903846000000001</v>
      </c>
      <c r="BL1301">
        <v>80.923077000000006</v>
      </c>
      <c r="BM1301">
        <v>79.423077000000006</v>
      </c>
      <c r="BN1301">
        <v>77.519231000000005</v>
      </c>
      <c r="BO1301">
        <v>74.673077000000006</v>
      </c>
      <c r="BP1301">
        <v>71.75</v>
      </c>
      <c r="BQ1301">
        <v>69.769231000000005</v>
      </c>
      <c r="BR1301">
        <v>68.173077000000006</v>
      </c>
      <c r="BS1301">
        <v>26.771509999999999</v>
      </c>
      <c r="BT1301">
        <v>11.7372</v>
      </c>
      <c r="BU1301">
        <v>-13.74915</v>
      </c>
      <c r="BV1301">
        <v>45.051650000000002</v>
      </c>
      <c r="BW1301">
        <v>50.097180000000002</v>
      </c>
      <c r="BX1301">
        <v>74.54589</v>
      </c>
      <c r="BY1301">
        <v>39.870049999999999</v>
      </c>
      <c r="BZ1301">
        <v>-11.76351</v>
      </c>
      <c r="CA1301">
        <v>-23.408580000000001</v>
      </c>
      <c r="CB1301">
        <v>-135.59549999999999</v>
      </c>
      <c r="CC1301">
        <v>-153.01009999999999</v>
      </c>
      <c r="CD1301">
        <v>-110.7808</v>
      </c>
      <c r="CE1301">
        <v>-59.150320000000001</v>
      </c>
      <c r="CF1301">
        <v>-63.754159999999999</v>
      </c>
      <c r="CG1301">
        <v>-3.6503009999999998</v>
      </c>
      <c r="CH1301">
        <v>-17.246500000000001</v>
      </c>
      <c r="CI1301">
        <v>-0.1460562</v>
      </c>
      <c r="CJ1301">
        <v>76.736109999999996</v>
      </c>
      <c r="CK1301">
        <v>231.4785</v>
      </c>
      <c r="CL1301">
        <v>117.5956</v>
      </c>
      <c r="CM1301">
        <v>80.635199999999998</v>
      </c>
      <c r="CN1301">
        <v>61.460920000000002</v>
      </c>
      <c r="CO1301">
        <v>-34.847850000000001</v>
      </c>
      <c r="CP1301">
        <v>-38.032510000000002</v>
      </c>
      <c r="CQ1301">
        <v>5256.87</v>
      </c>
      <c r="CR1301">
        <v>3712.8710000000001</v>
      </c>
      <c r="CS1301">
        <v>3096.386</v>
      </c>
      <c r="CT1301">
        <v>1608.654</v>
      </c>
      <c r="CU1301">
        <v>1695.136</v>
      </c>
      <c r="CV1301">
        <v>1576.569</v>
      </c>
      <c r="CW1301">
        <v>901.12289999999996</v>
      </c>
      <c r="CX1301">
        <v>796.26750000000004</v>
      </c>
      <c r="CY1301">
        <v>2123.576</v>
      </c>
      <c r="CZ1301">
        <v>5709.0460000000003</v>
      </c>
      <c r="DA1301">
        <v>10650.11</v>
      </c>
      <c r="DB1301">
        <v>13611.35</v>
      </c>
      <c r="DC1301">
        <v>17132.47</v>
      </c>
      <c r="DD1301">
        <v>21779.67</v>
      </c>
      <c r="DE1301">
        <v>30302.23</v>
      </c>
      <c r="DF1301">
        <v>34965.629999999997</v>
      </c>
      <c r="DG1301">
        <v>36849.54</v>
      </c>
      <c r="DH1301">
        <v>32127.64</v>
      </c>
      <c r="DI1301">
        <v>31194.99</v>
      </c>
      <c r="DJ1301">
        <v>29792.79</v>
      </c>
      <c r="DK1301">
        <v>25513.19</v>
      </c>
      <c r="DL1301">
        <v>20988.87</v>
      </c>
      <c r="DM1301">
        <v>13972.19</v>
      </c>
      <c r="DN1301">
        <v>10368.530000000001</v>
      </c>
      <c r="DO1301">
        <v>19</v>
      </c>
      <c r="DP1301">
        <v>20</v>
      </c>
    </row>
    <row r="1302" spans="1:120" hidden="1" x14ac:dyDescent="0.25">
      <c r="A1302" t="str">
        <f t="shared" si="20"/>
        <v>sublap_id-SLAP_PGKN_All Elect_44406</v>
      </c>
      <c r="B1302" t="s">
        <v>62</v>
      </c>
      <c r="C1302" t="s">
        <v>279</v>
      </c>
      <c r="D1302" t="s">
        <v>61</v>
      </c>
      <c r="E1302" t="s">
        <v>280</v>
      </c>
      <c r="F1302" t="s">
        <v>61</v>
      </c>
      <c r="G1302" t="s">
        <v>61</v>
      </c>
      <c r="H1302" t="s">
        <v>61</v>
      </c>
      <c r="I1302" t="s">
        <v>61</v>
      </c>
      <c r="J1302" t="s">
        <v>61</v>
      </c>
      <c r="K1302" t="s">
        <v>190</v>
      </c>
      <c r="L1302" s="18">
        <v>44406</v>
      </c>
      <c r="M1302">
        <v>19</v>
      </c>
      <c r="N1302">
        <v>20</v>
      </c>
      <c r="O1302" t="s">
        <v>258</v>
      </c>
      <c r="P1302">
        <v>19</v>
      </c>
      <c r="Q1302">
        <v>19</v>
      </c>
      <c r="R1302">
        <v>0</v>
      </c>
      <c r="S1302">
        <v>0</v>
      </c>
      <c r="T1302">
        <v>0</v>
      </c>
      <c r="U1302">
        <v>0</v>
      </c>
      <c r="V1302">
        <v>0</v>
      </c>
      <c r="W1302">
        <v>322.59199999999998</v>
      </c>
      <c r="X1302">
        <v>335.34750000000003</v>
      </c>
      <c r="Y1302">
        <v>345.85300000000001</v>
      </c>
      <c r="Z1302">
        <v>361.404</v>
      </c>
      <c r="AA1302">
        <v>344.99900000000002</v>
      </c>
      <c r="AB1302">
        <v>341.62599999999998</v>
      </c>
      <c r="AC1302">
        <v>387.61799999999999</v>
      </c>
      <c r="AD1302">
        <v>734.31899999999996</v>
      </c>
      <c r="AE1302">
        <v>844.61099999999999</v>
      </c>
      <c r="AF1302">
        <v>951.94</v>
      </c>
      <c r="AG1302">
        <v>1030.451</v>
      </c>
      <c r="AH1302">
        <v>1081.2180000000001</v>
      </c>
      <c r="AI1302">
        <v>1136.7280000000001</v>
      </c>
      <c r="AJ1302">
        <v>1183.7560000000001</v>
      </c>
      <c r="AK1302">
        <v>1206.8900000000001</v>
      </c>
      <c r="AL1302">
        <v>1223.625</v>
      </c>
      <c r="AM1302">
        <v>1261.2670000000001</v>
      </c>
      <c r="AN1302">
        <v>1199.634</v>
      </c>
      <c r="AO1302">
        <v>962.71600000000001</v>
      </c>
      <c r="AP1302">
        <v>997.03300000000002</v>
      </c>
      <c r="AQ1302">
        <v>1087.3720000000001</v>
      </c>
      <c r="AR1302">
        <v>617.428</v>
      </c>
      <c r="AS1302">
        <v>381.553</v>
      </c>
      <c r="AT1302">
        <v>296.84300000000002</v>
      </c>
      <c r="AU1302">
        <v>90</v>
      </c>
      <c r="AV1302">
        <v>86</v>
      </c>
      <c r="AW1302">
        <v>84.5</v>
      </c>
      <c r="AX1302">
        <v>83.5</v>
      </c>
      <c r="AY1302">
        <v>81.5</v>
      </c>
      <c r="AZ1302">
        <v>80.5</v>
      </c>
      <c r="BA1302">
        <v>79.5</v>
      </c>
      <c r="BB1302">
        <v>80</v>
      </c>
      <c r="BC1302">
        <v>83.5</v>
      </c>
      <c r="BD1302">
        <v>86.5</v>
      </c>
      <c r="BE1302">
        <v>90</v>
      </c>
      <c r="BF1302">
        <v>94</v>
      </c>
      <c r="BG1302">
        <v>96.5</v>
      </c>
      <c r="BH1302">
        <v>99</v>
      </c>
      <c r="BI1302">
        <v>100.5</v>
      </c>
      <c r="BJ1302">
        <v>102</v>
      </c>
      <c r="BK1302">
        <v>102</v>
      </c>
      <c r="BL1302">
        <v>103</v>
      </c>
      <c r="BM1302">
        <v>103</v>
      </c>
      <c r="BN1302">
        <v>102.5</v>
      </c>
      <c r="BO1302">
        <v>100.5</v>
      </c>
      <c r="BP1302">
        <v>98.5</v>
      </c>
      <c r="BQ1302">
        <v>96.5</v>
      </c>
      <c r="BR1302">
        <v>94.5</v>
      </c>
      <c r="BS1302">
        <v>18.81035</v>
      </c>
      <c r="BT1302">
        <v>-9.074192</v>
      </c>
      <c r="BU1302">
        <v>-17.485430000000001</v>
      </c>
      <c r="BV1302">
        <v>-15.669510000000001</v>
      </c>
      <c r="BW1302">
        <v>-17.456479999999999</v>
      </c>
      <c r="BX1302">
        <v>3.6837689999999998</v>
      </c>
      <c r="BY1302">
        <v>-11.65953</v>
      </c>
      <c r="BZ1302">
        <v>1.565313</v>
      </c>
      <c r="CA1302">
        <v>17.582509999999999</v>
      </c>
      <c r="CB1302">
        <v>21.565729999999999</v>
      </c>
      <c r="CC1302">
        <v>26.064540000000001</v>
      </c>
      <c r="CD1302">
        <v>16.764309999999998</v>
      </c>
      <c r="CE1302">
        <v>-6.1503199999999998</v>
      </c>
      <c r="CF1302">
        <v>-5.4402530000000002</v>
      </c>
      <c r="CG1302">
        <v>-18.23048</v>
      </c>
      <c r="CH1302">
        <v>-11.13702</v>
      </c>
      <c r="CI1302">
        <v>-53.567390000000003</v>
      </c>
      <c r="CJ1302">
        <v>-16.208870000000001</v>
      </c>
      <c r="CK1302">
        <v>189.17410000000001</v>
      </c>
      <c r="CL1302">
        <v>75.361980000000003</v>
      </c>
      <c r="CM1302">
        <v>-141.74760000000001</v>
      </c>
      <c r="CN1302">
        <v>-14.97925</v>
      </c>
      <c r="CO1302">
        <v>-19.69678</v>
      </c>
      <c r="CP1302">
        <v>-24.317260000000001</v>
      </c>
      <c r="CQ1302">
        <v>353.17630000000003</v>
      </c>
      <c r="CR1302">
        <v>191.88380000000001</v>
      </c>
      <c r="CS1302">
        <v>156.64850000000001</v>
      </c>
      <c r="CT1302">
        <v>149.52799999999999</v>
      </c>
      <c r="CU1302">
        <v>102.4671</v>
      </c>
      <c r="CV1302">
        <v>181.46690000000001</v>
      </c>
      <c r="CW1302">
        <v>405.46890000000002</v>
      </c>
      <c r="CX1302">
        <v>336.6198</v>
      </c>
      <c r="CY1302">
        <v>229.33760000000001</v>
      </c>
      <c r="CZ1302">
        <v>197.8229</v>
      </c>
      <c r="DA1302">
        <v>175.9674</v>
      </c>
      <c r="DB1302">
        <v>217.05459999999999</v>
      </c>
      <c r="DC1302">
        <v>172.0866</v>
      </c>
      <c r="DD1302">
        <v>150.81229999999999</v>
      </c>
      <c r="DE1302">
        <v>136.91909999999999</v>
      </c>
      <c r="DF1302">
        <v>153.84880000000001</v>
      </c>
      <c r="DG1302">
        <v>111.05419999999999</v>
      </c>
      <c r="DH1302">
        <v>180.4076</v>
      </c>
      <c r="DI1302">
        <v>343.46710000000002</v>
      </c>
      <c r="DJ1302">
        <v>510.20909999999998</v>
      </c>
      <c r="DK1302">
        <v>2614.114</v>
      </c>
      <c r="DL1302">
        <v>1658.576</v>
      </c>
      <c r="DM1302">
        <v>137.75489999999999</v>
      </c>
      <c r="DN1302">
        <v>54.515320000000003</v>
      </c>
      <c r="DO1302">
        <v>19</v>
      </c>
      <c r="DP1302">
        <v>20</v>
      </c>
    </row>
    <row r="1303" spans="1:120" hidden="1" x14ac:dyDescent="0.25">
      <c r="A1303" t="str">
        <f t="shared" si="20"/>
        <v>Industry_Type-8. Other_All Elect_44406</v>
      </c>
      <c r="B1303" t="s">
        <v>62</v>
      </c>
      <c r="C1303" t="s">
        <v>267</v>
      </c>
      <c r="D1303" t="s">
        <v>61</v>
      </c>
      <c r="E1303" t="s">
        <v>61</v>
      </c>
      <c r="F1303" t="s">
        <v>61</v>
      </c>
      <c r="G1303" t="s">
        <v>268</v>
      </c>
      <c r="H1303" t="s">
        <v>61</v>
      </c>
      <c r="I1303" t="s">
        <v>61</v>
      </c>
      <c r="J1303" t="s">
        <v>61</v>
      </c>
      <c r="K1303" t="s">
        <v>190</v>
      </c>
      <c r="L1303" s="18">
        <v>44406</v>
      </c>
      <c r="M1303">
        <v>19</v>
      </c>
      <c r="N1303">
        <v>20</v>
      </c>
      <c r="O1303" t="s">
        <v>258</v>
      </c>
      <c r="P1303">
        <v>6</v>
      </c>
      <c r="Q1303">
        <v>6</v>
      </c>
      <c r="R1303">
        <v>0</v>
      </c>
      <c r="S1303">
        <v>0</v>
      </c>
      <c r="T1303">
        <v>1</v>
      </c>
      <c r="U1303">
        <v>0</v>
      </c>
      <c r="V1303">
        <v>1</v>
      </c>
      <c r="W1303">
        <v>39.642000000000003</v>
      </c>
      <c r="X1303">
        <v>41.209000000000003</v>
      </c>
      <c r="Y1303">
        <v>41.335999999999999</v>
      </c>
      <c r="Z1303">
        <v>41.774000000000001</v>
      </c>
      <c r="AA1303">
        <v>39.491</v>
      </c>
      <c r="AB1303">
        <v>41.988999999999997</v>
      </c>
      <c r="AC1303">
        <v>48.881999999999998</v>
      </c>
      <c r="AD1303">
        <v>51.58</v>
      </c>
      <c r="AE1303">
        <v>54.405500000000004</v>
      </c>
      <c r="AF1303">
        <v>61.090670000000003</v>
      </c>
      <c r="AG1303">
        <v>64.247330000000005</v>
      </c>
      <c r="AH1303">
        <v>68.132000000000005</v>
      </c>
      <c r="AI1303">
        <v>67.25</v>
      </c>
      <c r="AJ1303">
        <v>69.998999999999995</v>
      </c>
      <c r="AK1303">
        <v>71.710999999999999</v>
      </c>
      <c r="AL1303">
        <v>74.007000000000005</v>
      </c>
      <c r="AM1303">
        <v>72.135000000000005</v>
      </c>
      <c r="AN1303">
        <v>74.63</v>
      </c>
      <c r="AO1303">
        <v>68.102999999999994</v>
      </c>
      <c r="AP1303">
        <v>66.231999999999999</v>
      </c>
      <c r="AQ1303">
        <v>68.334000000000003</v>
      </c>
      <c r="AR1303">
        <v>54.655000000000001</v>
      </c>
      <c r="AS1303">
        <v>46.326999999999998</v>
      </c>
      <c r="AT1303">
        <v>41.167000000000002</v>
      </c>
      <c r="AU1303">
        <v>76.416667000000004</v>
      </c>
      <c r="AV1303">
        <v>75.166667000000004</v>
      </c>
      <c r="AW1303">
        <v>74.333332999999996</v>
      </c>
      <c r="AX1303">
        <v>73.5</v>
      </c>
      <c r="AY1303">
        <v>72.416667000000004</v>
      </c>
      <c r="AZ1303">
        <v>71.25</v>
      </c>
      <c r="BA1303">
        <v>70.583332999999996</v>
      </c>
      <c r="BB1303">
        <v>71.916667000000004</v>
      </c>
      <c r="BC1303">
        <v>75.5</v>
      </c>
      <c r="BD1303">
        <v>80.333332999999996</v>
      </c>
      <c r="BE1303">
        <v>83.916667000000004</v>
      </c>
      <c r="BF1303">
        <v>87.416667000000004</v>
      </c>
      <c r="BG1303">
        <v>90.666667000000004</v>
      </c>
      <c r="BH1303">
        <v>92.75</v>
      </c>
      <c r="BI1303">
        <v>95</v>
      </c>
      <c r="BJ1303">
        <v>97</v>
      </c>
      <c r="BK1303">
        <v>98.083332999999996</v>
      </c>
      <c r="BL1303">
        <v>97.666667000000004</v>
      </c>
      <c r="BM1303">
        <v>96.25</v>
      </c>
      <c r="BN1303">
        <v>94.5</v>
      </c>
      <c r="BO1303">
        <v>89.833332999999996</v>
      </c>
      <c r="BP1303">
        <v>85.166667000000004</v>
      </c>
      <c r="BQ1303">
        <v>81.666667000000004</v>
      </c>
      <c r="BR1303">
        <v>79.166667000000004</v>
      </c>
      <c r="BS1303">
        <v>1.6747460000000001</v>
      </c>
      <c r="BT1303">
        <v>0.4907821</v>
      </c>
      <c r="BU1303">
        <v>-0.28240409999999999</v>
      </c>
      <c r="BV1303">
        <v>-0.47795209999999999</v>
      </c>
      <c r="BW1303">
        <v>1.3895580000000001</v>
      </c>
      <c r="BX1303">
        <v>0.2110841</v>
      </c>
      <c r="BY1303">
        <v>-1.519798</v>
      </c>
      <c r="BZ1303">
        <v>-0.1071767</v>
      </c>
      <c r="CA1303">
        <v>1.342541</v>
      </c>
      <c r="CB1303">
        <v>-2.66225E-2</v>
      </c>
      <c r="CC1303">
        <v>-1.7264710000000001</v>
      </c>
      <c r="CD1303">
        <v>-2.7161439999999999</v>
      </c>
      <c r="CE1303">
        <v>2.4414440000000002</v>
      </c>
      <c r="CF1303">
        <v>2.8742999999999999</v>
      </c>
      <c r="CG1303">
        <v>3.1736179999999998</v>
      </c>
      <c r="CH1303">
        <v>0.8118554</v>
      </c>
      <c r="CI1303">
        <v>2.0659269999999998</v>
      </c>
      <c r="CJ1303">
        <v>1.3337950000000001</v>
      </c>
      <c r="CK1303">
        <v>3.1478429999999999</v>
      </c>
      <c r="CL1303">
        <v>1.431492</v>
      </c>
      <c r="CM1303">
        <v>-1.746731</v>
      </c>
      <c r="CN1303">
        <v>-1.2496609999999999</v>
      </c>
      <c r="CO1303">
        <v>-0.79082520000000001</v>
      </c>
      <c r="CP1303">
        <v>0.3394356</v>
      </c>
      <c r="CQ1303">
        <v>0.66851830000000001</v>
      </c>
      <c r="CR1303">
        <v>0.27449780000000001</v>
      </c>
      <c r="CS1303">
        <v>0.1924632</v>
      </c>
      <c r="CT1303">
        <v>0.1506236</v>
      </c>
      <c r="CU1303">
        <v>0.48810199999999998</v>
      </c>
      <c r="CV1303">
        <v>0.48805789999999999</v>
      </c>
      <c r="CW1303">
        <v>0.59234180000000003</v>
      </c>
      <c r="CX1303">
        <v>0.77077589999999996</v>
      </c>
      <c r="CY1303">
        <v>0.26809660000000002</v>
      </c>
      <c r="CZ1303">
        <v>0.27075939999999998</v>
      </c>
      <c r="DA1303">
        <v>0.72302330000000004</v>
      </c>
      <c r="DB1303">
        <v>0.59132969999999996</v>
      </c>
      <c r="DC1303">
        <v>0.80661490000000002</v>
      </c>
      <c r="DD1303">
        <v>0.66689310000000002</v>
      </c>
      <c r="DE1303">
        <v>0.91923889999999997</v>
      </c>
      <c r="DF1303">
        <v>1.2198279999999999</v>
      </c>
      <c r="DG1303">
        <v>0.95189939999999995</v>
      </c>
      <c r="DH1303">
        <v>0.9420615</v>
      </c>
      <c r="DI1303">
        <v>4.0130420000000004</v>
      </c>
      <c r="DJ1303">
        <v>1.1397349999999999</v>
      </c>
      <c r="DK1303">
        <v>0.73219659999999998</v>
      </c>
      <c r="DL1303">
        <v>0.8246057</v>
      </c>
      <c r="DM1303">
        <v>0.29875600000000002</v>
      </c>
      <c r="DN1303">
        <v>0.82811000000000001</v>
      </c>
      <c r="DO1303">
        <v>19</v>
      </c>
      <c r="DP1303">
        <v>20</v>
      </c>
    </row>
    <row r="1304" spans="1:120" hidden="1" x14ac:dyDescent="0.25">
      <c r="A1304" t="str">
        <f t="shared" si="20"/>
        <v>sublap_id-SLAP_PGZP_All Elect_44406</v>
      </c>
      <c r="B1304" t="s">
        <v>62</v>
      </c>
      <c r="C1304" t="s">
        <v>283</v>
      </c>
      <c r="D1304" t="s">
        <v>61</v>
      </c>
      <c r="E1304" t="s">
        <v>284</v>
      </c>
      <c r="F1304" t="s">
        <v>61</v>
      </c>
      <c r="G1304" t="s">
        <v>61</v>
      </c>
      <c r="H1304" t="s">
        <v>61</v>
      </c>
      <c r="I1304" t="s">
        <v>61</v>
      </c>
      <c r="J1304" t="s">
        <v>61</v>
      </c>
      <c r="K1304" t="s">
        <v>190</v>
      </c>
      <c r="L1304" s="18">
        <v>44406</v>
      </c>
      <c r="M1304">
        <v>19</v>
      </c>
      <c r="N1304">
        <v>20</v>
      </c>
      <c r="O1304" t="s">
        <v>258</v>
      </c>
      <c r="P1304">
        <v>45</v>
      </c>
      <c r="Q1304">
        <v>39</v>
      </c>
      <c r="R1304">
        <v>0</v>
      </c>
      <c r="S1304">
        <v>0</v>
      </c>
      <c r="T1304">
        <v>0</v>
      </c>
      <c r="U1304">
        <v>0</v>
      </c>
      <c r="V1304">
        <v>0</v>
      </c>
      <c r="W1304">
        <v>3628.6662000000001</v>
      </c>
      <c r="X1304">
        <v>3186.9785000000002</v>
      </c>
      <c r="Y1304">
        <v>3179.0585000000001</v>
      </c>
      <c r="Z1304">
        <v>3186.2134999999998</v>
      </c>
      <c r="AA1304">
        <v>3230.3018999999999</v>
      </c>
      <c r="AB1304">
        <v>3227.3204000000001</v>
      </c>
      <c r="AC1304">
        <v>3255.8712</v>
      </c>
      <c r="AD1304">
        <v>3268.2773000000002</v>
      </c>
      <c r="AE1304">
        <v>3314.5234999999998</v>
      </c>
      <c r="AF1304">
        <v>3337.7064999999998</v>
      </c>
      <c r="AG1304">
        <v>3393.2561999999998</v>
      </c>
      <c r="AH1304">
        <v>3436.1815000000001</v>
      </c>
      <c r="AI1304">
        <v>3491.3458000000001</v>
      </c>
      <c r="AJ1304">
        <v>3528.3045999999999</v>
      </c>
      <c r="AK1304">
        <v>3615.5907999999999</v>
      </c>
      <c r="AL1304">
        <v>3727.2485000000001</v>
      </c>
      <c r="AM1304">
        <v>3764.3584999999998</v>
      </c>
      <c r="AN1304">
        <v>2114.7541999999999</v>
      </c>
      <c r="AO1304">
        <v>849.48692000000005</v>
      </c>
      <c r="AP1304">
        <v>876.42876999999999</v>
      </c>
      <c r="AQ1304">
        <v>1963.1504</v>
      </c>
      <c r="AR1304">
        <v>3086.7438000000002</v>
      </c>
      <c r="AS1304">
        <v>2989.7746000000002</v>
      </c>
      <c r="AT1304">
        <v>2915.1253999999999</v>
      </c>
      <c r="AU1304">
        <v>73.384614999999997</v>
      </c>
      <c r="AV1304">
        <v>71.615385000000003</v>
      </c>
      <c r="AW1304">
        <v>70.384614999999997</v>
      </c>
      <c r="AX1304">
        <v>69.576922999999994</v>
      </c>
      <c r="AY1304">
        <v>68.307692000000003</v>
      </c>
      <c r="AZ1304">
        <v>67.615385000000003</v>
      </c>
      <c r="BA1304">
        <v>66.461538000000004</v>
      </c>
      <c r="BB1304">
        <v>67.192307999999997</v>
      </c>
      <c r="BC1304">
        <v>69.923077000000006</v>
      </c>
      <c r="BD1304">
        <v>72.615385000000003</v>
      </c>
      <c r="BE1304">
        <v>76.807692000000003</v>
      </c>
      <c r="BF1304">
        <v>81.846153999999999</v>
      </c>
      <c r="BG1304">
        <v>85.807692000000003</v>
      </c>
      <c r="BH1304">
        <v>88.076922999999994</v>
      </c>
      <c r="BI1304">
        <v>90.115385000000003</v>
      </c>
      <c r="BJ1304">
        <v>90.038461999999996</v>
      </c>
      <c r="BK1304">
        <v>89.192307999999997</v>
      </c>
      <c r="BL1304">
        <v>87.576922999999994</v>
      </c>
      <c r="BM1304">
        <v>85.615385000000003</v>
      </c>
      <c r="BN1304">
        <v>83.230768999999995</v>
      </c>
      <c r="BO1304">
        <v>80.884614999999997</v>
      </c>
      <c r="BP1304">
        <v>78.307692000000003</v>
      </c>
      <c r="BQ1304">
        <v>76.769231000000005</v>
      </c>
      <c r="BR1304">
        <v>75.346153999999999</v>
      </c>
      <c r="BS1304">
        <v>-220.12649999999999</v>
      </c>
      <c r="BT1304">
        <v>-8.4054300000000008</v>
      </c>
      <c r="BU1304">
        <v>12.6076</v>
      </c>
      <c r="BV1304">
        <v>-0.1863427</v>
      </c>
      <c r="BW1304">
        <v>-24.364989999999999</v>
      </c>
      <c r="BX1304">
        <v>4.8373109999999997</v>
      </c>
      <c r="BY1304">
        <v>41.002160000000003</v>
      </c>
      <c r="BZ1304">
        <v>24.20214</v>
      </c>
      <c r="CA1304">
        <v>-1.9466349999999999</v>
      </c>
      <c r="CB1304">
        <v>-42.48592</v>
      </c>
      <c r="CC1304">
        <v>-18.111129999999999</v>
      </c>
      <c r="CD1304">
        <v>-45.468890000000002</v>
      </c>
      <c r="CE1304">
        <v>15.69816</v>
      </c>
      <c r="CF1304">
        <v>27.84545</v>
      </c>
      <c r="CG1304">
        <v>-21.116679999999999</v>
      </c>
      <c r="CH1304">
        <v>-58.100230000000003</v>
      </c>
      <c r="CI1304">
        <v>-82.032390000000007</v>
      </c>
      <c r="CJ1304">
        <v>1292.8989999999999</v>
      </c>
      <c r="CK1304">
        <v>2940.5920000000001</v>
      </c>
      <c r="CL1304">
        <v>3075.183</v>
      </c>
      <c r="CM1304">
        <v>1877.308</v>
      </c>
      <c r="CN1304">
        <v>507.94220000000001</v>
      </c>
      <c r="CO1304">
        <v>269.7824</v>
      </c>
      <c r="CP1304">
        <v>259.15570000000002</v>
      </c>
      <c r="CQ1304">
        <v>10442.879999999999</v>
      </c>
      <c r="CR1304">
        <v>2260.0810000000001</v>
      </c>
      <c r="CS1304">
        <v>2144.288</v>
      </c>
      <c r="CT1304">
        <v>2055.6219999999998</v>
      </c>
      <c r="CU1304">
        <v>2094.16</v>
      </c>
      <c r="CV1304">
        <v>2048.2420000000002</v>
      </c>
      <c r="CW1304">
        <v>1423.2919999999999</v>
      </c>
      <c r="CX1304">
        <v>1353.81</v>
      </c>
      <c r="CY1304">
        <v>2415.366</v>
      </c>
      <c r="CZ1304">
        <v>2784.3560000000002</v>
      </c>
      <c r="DA1304">
        <v>3298.8040000000001</v>
      </c>
      <c r="DB1304">
        <v>4841.62</v>
      </c>
      <c r="DC1304">
        <v>3706.3510000000001</v>
      </c>
      <c r="DD1304">
        <v>3886.527</v>
      </c>
      <c r="DE1304">
        <v>4341.1109999999999</v>
      </c>
      <c r="DF1304">
        <v>5334.3879999999999</v>
      </c>
      <c r="DG1304">
        <v>5815.7129999999997</v>
      </c>
      <c r="DH1304">
        <v>13110.8</v>
      </c>
      <c r="DI1304">
        <v>12093.75</v>
      </c>
      <c r="DJ1304">
        <v>10222.209999999999</v>
      </c>
      <c r="DK1304">
        <v>51934.15</v>
      </c>
      <c r="DL1304">
        <v>18820.37</v>
      </c>
      <c r="DM1304">
        <v>18843.98</v>
      </c>
      <c r="DN1304">
        <v>18689.48</v>
      </c>
      <c r="DO1304">
        <v>19</v>
      </c>
      <c r="DP1304">
        <v>20</v>
      </c>
    </row>
    <row r="1305" spans="1:120" hidden="1" x14ac:dyDescent="0.25">
      <c r="A1305" t="str">
        <f t="shared" si="20"/>
        <v>Aggregator-CPower_All Elect_44406</v>
      </c>
      <c r="B1305" t="s">
        <v>62</v>
      </c>
      <c r="C1305" t="s">
        <v>215</v>
      </c>
      <c r="D1305" t="s">
        <v>61</v>
      </c>
      <c r="E1305" t="s">
        <v>61</v>
      </c>
      <c r="F1305" t="s">
        <v>42</v>
      </c>
      <c r="G1305" t="s">
        <v>61</v>
      </c>
      <c r="H1305" t="s">
        <v>61</v>
      </c>
      <c r="I1305" t="s">
        <v>61</v>
      </c>
      <c r="J1305" t="s">
        <v>61</v>
      </c>
      <c r="K1305" t="s">
        <v>190</v>
      </c>
      <c r="L1305" s="18">
        <v>44406</v>
      </c>
      <c r="M1305">
        <v>19</v>
      </c>
      <c r="N1305">
        <v>20</v>
      </c>
      <c r="O1305" t="s">
        <v>258</v>
      </c>
      <c r="P1305">
        <v>478</v>
      </c>
      <c r="Q1305">
        <v>467</v>
      </c>
      <c r="R1305">
        <v>0</v>
      </c>
      <c r="S1305">
        <v>0</v>
      </c>
      <c r="T1305">
        <v>0</v>
      </c>
      <c r="U1305">
        <v>0</v>
      </c>
      <c r="V1305">
        <v>0</v>
      </c>
      <c r="W1305">
        <v>18563.196</v>
      </c>
      <c r="X1305">
        <v>18298.364000000001</v>
      </c>
      <c r="Y1305">
        <v>18157.782999999999</v>
      </c>
      <c r="Z1305">
        <v>17748.84</v>
      </c>
      <c r="AA1305">
        <v>18095.7</v>
      </c>
      <c r="AB1305">
        <v>18914.969000000001</v>
      </c>
      <c r="AC1305">
        <v>20811.349999999999</v>
      </c>
      <c r="AD1305">
        <v>24576.838</v>
      </c>
      <c r="AE1305">
        <v>28574.811000000002</v>
      </c>
      <c r="AF1305">
        <v>31207.760999999999</v>
      </c>
      <c r="AG1305">
        <v>33091.951999999997</v>
      </c>
      <c r="AH1305">
        <v>36136.714999999997</v>
      </c>
      <c r="AI1305">
        <v>37567.01</v>
      </c>
      <c r="AJ1305">
        <v>38674.438999999998</v>
      </c>
      <c r="AK1305">
        <v>39753.402000000002</v>
      </c>
      <c r="AL1305">
        <v>40382.423000000003</v>
      </c>
      <c r="AM1305">
        <v>41014.705000000002</v>
      </c>
      <c r="AN1305">
        <v>38163.034</v>
      </c>
      <c r="AO1305">
        <v>32071.701000000001</v>
      </c>
      <c r="AP1305">
        <v>31198.17</v>
      </c>
      <c r="AQ1305">
        <v>30593.268</v>
      </c>
      <c r="AR1305">
        <v>25496.116999999998</v>
      </c>
      <c r="AS1305">
        <v>21408.978999999999</v>
      </c>
      <c r="AT1305">
        <v>19276.955000000002</v>
      </c>
      <c r="AU1305">
        <v>73.437900999999997</v>
      </c>
      <c r="AV1305">
        <v>71.685225000000003</v>
      </c>
      <c r="AW1305">
        <v>70.563169000000002</v>
      </c>
      <c r="AX1305">
        <v>69.589935999999994</v>
      </c>
      <c r="AY1305">
        <v>68.568522000000002</v>
      </c>
      <c r="AZ1305">
        <v>67.733405000000005</v>
      </c>
      <c r="BA1305">
        <v>67.201284999999999</v>
      </c>
      <c r="BB1305">
        <v>67.877943999999999</v>
      </c>
      <c r="BC1305">
        <v>70.458243999999993</v>
      </c>
      <c r="BD1305">
        <v>74.078158000000002</v>
      </c>
      <c r="BE1305">
        <v>78.162740999999997</v>
      </c>
      <c r="BF1305">
        <v>81.589935999999994</v>
      </c>
      <c r="BG1305">
        <v>84.498929000000004</v>
      </c>
      <c r="BH1305">
        <v>86.835117999999994</v>
      </c>
      <c r="BI1305">
        <v>89.218414999999993</v>
      </c>
      <c r="BJ1305">
        <v>90.791220999999993</v>
      </c>
      <c r="BK1305">
        <v>91.369378999999995</v>
      </c>
      <c r="BL1305">
        <v>90.962526999999994</v>
      </c>
      <c r="BM1305">
        <v>89.043897000000001</v>
      </c>
      <c r="BN1305">
        <v>86.898286999999996</v>
      </c>
      <c r="BO1305">
        <v>83.531048999999996</v>
      </c>
      <c r="BP1305">
        <v>80.089935999999994</v>
      </c>
      <c r="BQ1305">
        <v>77.694861000000003</v>
      </c>
      <c r="BR1305">
        <v>75.609207999999995</v>
      </c>
      <c r="BS1305">
        <v>-404.25</v>
      </c>
      <c r="BT1305">
        <v>-231.70310000000001</v>
      </c>
      <c r="BU1305">
        <v>-491.95569999999998</v>
      </c>
      <c r="BV1305">
        <v>-301.34930000000003</v>
      </c>
      <c r="BW1305">
        <v>-99.010199999999998</v>
      </c>
      <c r="BX1305">
        <v>198.2542</v>
      </c>
      <c r="BY1305">
        <v>284.03320000000002</v>
      </c>
      <c r="BZ1305">
        <v>16.166830000000001</v>
      </c>
      <c r="CA1305">
        <v>-310.97280000000001</v>
      </c>
      <c r="CB1305">
        <v>-251.47800000000001</v>
      </c>
      <c r="CC1305">
        <v>-388.63299999999998</v>
      </c>
      <c r="CD1305">
        <v>-387.0752</v>
      </c>
      <c r="CE1305">
        <v>-466.7285</v>
      </c>
      <c r="CF1305">
        <v>-553.14509999999996</v>
      </c>
      <c r="CG1305">
        <v>-548.25459999999998</v>
      </c>
      <c r="CH1305">
        <v>-620.15729999999996</v>
      </c>
      <c r="CI1305">
        <v>-889.83720000000005</v>
      </c>
      <c r="CJ1305">
        <v>2055.6640000000002</v>
      </c>
      <c r="CK1305">
        <v>8078.9610000000002</v>
      </c>
      <c r="CL1305">
        <v>6334.7749999999996</v>
      </c>
      <c r="CM1305">
        <v>2082.2710000000002</v>
      </c>
      <c r="CN1305">
        <v>378.44720000000001</v>
      </c>
      <c r="CO1305">
        <v>-149.6413</v>
      </c>
      <c r="CP1305">
        <v>-106.84950000000001</v>
      </c>
      <c r="CQ1305">
        <v>35502.089999999997</v>
      </c>
      <c r="CR1305">
        <v>15587.53</v>
      </c>
      <c r="CS1305">
        <v>18220.43</v>
      </c>
      <c r="CT1305">
        <v>16367.55</v>
      </c>
      <c r="CU1305">
        <v>14470.46</v>
      </c>
      <c r="CV1305">
        <v>9915.4940000000006</v>
      </c>
      <c r="CW1305">
        <v>8703.1309999999994</v>
      </c>
      <c r="CX1305">
        <v>9182.7710000000006</v>
      </c>
      <c r="CY1305">
        <v>14594.31</v>
      </c>
      <c r="CZ1305">
        <v>17757.3</v>
      </c>
      <c r="DA1305">
        <v>32574.31</v>
      </c>
      <c r="DB1305">
        <v>32394.94</v>
      </c>
      <c r="DC1305">
        <v>37016.400000000001</v>
      </c>
      <c r="DD1305">
        <v>40448.620000000003</v>
      </c>
      <c r="DE1305">
        <v>50248.5</v>
      </c>
      <c r="DF1305">
        <v>57787.87</v>
      </c>
      <c r="DG1305">
        <v>63983.09</v>
      </c>
      <c r="DH1305">
        <v>76351.05</v>
      </c>
      <c r="DI1305">
        <v>82128.38</v>
      </c>
      <c r="DJ1305">
        <v>82456.22</v>
      </c>
      <c r="DK1305">
        <v>95541.04</v>
      </c>
      <c r="DL1305">
        <v>64040.82</v>
      </c>
      <c r="DM1305">
        <v>42317.58</v>
      </c>
      <c r="DN1305">
        <v>36548.199999999997</v>
      </c>
      <c r="DO1305">
        <v>19</v>
      </c>
      <c r="DP1305">
        <v>20</v>
      </c>
    </row>
    <row r="1306" spans="1:120" hidden="1" x14ac:dyDescent="0.25">
      <c r="A1306" t="str">
        <f t="shared" si="20"/>
        <v>sublap_id-SLAP_PGSF_All Elect_44406</v>
      </c>
      <c r="B1306" t="s">
        <v>62</v>
      </c>
      <c r="C1306" t="s">
        <v>297</v>
      </c>
      <c r="D1306" t="s">
        <v>61</v>
      </c>
      <c r="E1306" t="s">
        <v>298</v>
      </c>
      <c r="F1306" t="s">
        <v>61</v>
      </c>
      <c r="G1306" t="s">
        <v>61</v>
      </c>
      <c r="H1306" t="s">
        <v>61</v>
      </c>
      <c r="I1306" t="s">
        <v>61</v>
      </c>
      <c r="J1306" t="s">
        <v>61</v>
      </c>
      <c r="K1306" t="s">
        <v>190</v>
      </c>
      <c r="L1306" s="18">
        <v>44406</v>
      </c>
      <c r="M1306">
        <v>19</v>
      </c>
      <c r="N1306">
        <v>20</v>
      </c>
      <c r="O1306" t="s">
        <v>258</v>
      </c>
      <c r="P1306">
        <v>20</v>
      </c>
      <c r="Q1306">
        <v>20</v>
      </c>
      <c r="R1306">
        <v>0</v>
      </c>
      <c r="S1306">
        <v>0</v>
      </c>
      <c r="T1306">
        <v>0</v>
      </c>
      <c r="U1306">
        <v>0</v>
      </c>
      <c r="V1306">
        <v>0</v>
      </c>
      <c r="W1306">
        <v>4055.8789999999999</v>
      </c>
      <c r="X1306">
        <v>3860.6660000000002</v>
      </c>
      <c r="Y1306">
        <v>3840.0030000000002</v>
      </c>
      <c r="Z1306">
        <v>3800.7260000000001</v>
      </c>
      <c r="AA1306">
        <v>3805.3679999999999</v>
      </c>
      <c r="AB1306">
        <v>3989.1849999999999</v>
      </c>
      <c r="AC1306">
        <v>4310.7830000000004</v>
      </c>
      <c r="AD1306">
        <v>4845.616</v>
      </c>
      <c r="AE1306">
        <v>5496.0969999999998</v>
      </c>
      <c r="AF1306">
        <v>6344.7269999999999</v>
      </c>
      <c r="AG1306">
        <v>6762.2280000000001</v>
      </c>
      <c r="AH1306">
        <v>7340.8639999999996</v>
      </c>
      <c r="AI1306">
        <v>7428.1890000000003</v>
      </c>
      <c r="AJ1306">
        <v>7681.9409999999998</v>
      </c>
      <c r="AK1306">
        <v>7845.1369999999997</v>
      </c>
      <c r="AL1306">
        <v>7979.0829999999996</v>
      </c>
      <c r="AM1306">
        <v>8052.9250000000002</v>
      </c>
      <c r="AN1306">
        <v>7986.3130000000001</v>
      </c>
      <c r="AO1306">
        <v>7518.7280000000001</v>
      </c>
      <c r="AP1306">
        <v>6838.3940000000002</v>
      </c>
      <c r="AQ1306">
        <v>5909.4570000000003</v>
      </c>
      <c r="AR1306">
        <v>5294.3850000000002</v>
      </c>
      <c r="AS1306">
        <v>5036.1239999999998</v>
      </c>
      <c r="AT1306">
        <v>4574.2730000000001</v>
      </c>
      <c r="AU1306">
        <v>56.6</v>
      </c>
      <c r="AV1306">
        <v>56.4</v>
      </c>
      <c r="AW1306">
        <v>56.4</v>
      </c>
      <c r="AX1306">
        <v>55.8</v>
      </c>
      <c r="AY1306">
        <v>55.4</v>
      </c>
      <c r="AZ1306">
        <v>55.4</v>
      </c>
      <c r="BA1306">
        <v>56</v>
      </c>
      <c r="BB1306">
        <v>56</v>
      </c>
      <c r="BC1306">
        <v>57.2</v>
      </c>
      <c r="BD1306">
        <v>58.9</v>
      </c>
      <c r="BE1306">
        <v>61.3</v>
      </c>
      <c r="BF1306">
        <v>61.6</v>
      </c>
      <c r="BG1306">
        <v>62.7</v>
      </c>
      <c r="BH1306">
        <v>62.9</v>
      </c>
      <c r="BI1306">
        <v>64.5</v>
      </c>
      <c r="BJ1306">
        <v>65.2</v>
      </c>
      <c r="BK1306">
        <v>64.8</v>
      </c>
      <c r="BL1306">
        <v>64.2</v>
      </c>
      <c r="BM1306">
        <v>63.1</v>
      </c>
      <c r="BN1306">
        <v>61.9</v>
      </c>
      <c r="BO1306">
        <v>60</v>
      </c>
      <c r="BP1306">
        <v>58.6</v>
      </c>
      <c r="BQ1306">
        <v>57.8</v>
      </c>
      <c r="BR1306">
        <v>57.1</v>
      </c>
      <c r="BS1306">
        <v>20.368760000000002</v>
      </c>
      <c r="BT1306">
        <v>-0.57517019999999996</v>
      </c>
      <c r="BU1306">
        <v>-20.865279999999998</v>
      </c>
      <c r="BV1306">
        <v>32.56709</v>
      </c>
      <c r="BW1306">
        <v>39.652700000000003</v>
      </c>
      <c r="BX1306">
        <v>64.110159999999993</v>
      </c>
      <c r="BY1306">
        <v>42.955480000000001</v>
      </c>
      <c r="BZ1306">
        <v>-15.64716</v>
      </c>
      <c r="CA1306">
        <v>-50.1721</v>
      </c>
      <c r="CB1306">
        <v>-89.686049999999994</v>
      </c>
      <c r="CC1306">
        <v>-106.931</v>
      </c>
      <c r="CD1306">
        <v>-122.5847</v>
      </c>
      <c r="CE1306">
        <v>-87.893100000000004</v>
      </c>
      <c r="CF1306">
        <v>-124.2543</v>
      </c>
      <c r="CG1306">
        <v>-100.4704</v>
      </c>
      <c r="CH1306">
        <v>-103.8047</v>
      </c>
      <c r="CI1306">
        <v>-103.9756</v>
      </c>
      <c r="CJ1306">
        <v>-71.05847</v>
      </c>
      <c r="CK1306">
        <v>31.36421</v>
      </c>
      <c r="CL1306">
        <v>-3.2462800000000001</v>
      </c>
      <c r="CM1306">
        <v>-22.645330000000001</v>
      </c>
      <c r="CN1306">
        <v>-42.723039999999997</v>
      </c>
      <c r="CO1306">
        <v>-50.54363</v>
      </c>
      <c r="CP1306">
        <v>-39.596130000000002</v>
      </c>
      <c r="CQ1306">
        <v>4929.6319999999996</v>
      </c>
      <c r="CR1306">
        <v>3645.8809999999999</v>
      </c>
      <c r="CS1306">
        <v>3030.0529999999999</v>
      </c>
      <c r="CT1306">
        <v>1493.6420000000001</v>
      </c>
      <c r="CU1306">
        <v>1647.5809999999999</v>
      </c>
      <c r="CV1306">
        <v>1589.0070000000001</v>
      </c>
      <c r="CW1306">
        <v>1049.7239999999999</v>
      </c>
      <c r="CX1306">
        <v>804.31500000000005</v>
      </c>
      <c r="CY1306">
        <v>2310.9949999999999</v>
      </c>
      <c r="CZ1306">
        <v>6233.5079999999998</v>
      </c>
      <c r="DA1306">
        <v>10788.25</v>
      </c>
      <c r="DB1306">
        <v>14315.45</v>
      </c>
      <c r="DC1306">
        <v>17752.330000000002</v>
      </c>
      <c r="DD1306">
        <v>23154.68</v>
      </c>
      <c r="DE1306">
        <v>31602.26</v>
      </c>
      <c r="DF1306">
        <v>36230.47</v>
      </c>
      <c r="DG1306">
        <v>37986.29</v>
      </c>
      <c r="DH1306">
        <v>33274</v>
      </c>
      <c r="DI1306">
        <v>31956.83</v>
      </c>
      <c r="DJ1306">
        <v>29871.279999999999</v>
      </c>
      <c r="DK1306">
        <v>25792.19</v>
      </c>
      <c r="DL1306">
        <v>22595.35</v>
      </c>
      <c r="DM1306">
        <v>13994.81</v>
      </c>
      <c r="DN1306">
        <v>10108.209999999999</v>
      </c>
      <c r="DO1306">
        <v>19</v>
      </c>
      <c r="DP1306">
        <v>20</v>
      </c>
    </row>
    <row r="1307" spans="1:120" hidden="1" x14ac:dyDescent="0.25">
      <c r="A1307" t="str">
        <f t="shared" si="20"/>
        <v>sublap_id-SLAP_PGSI_All Elect_44406</v>
      </c>
      <c r="B1307" t="s">
        <v>62</v>
      </c>
      <c r="C1307" t="s">
        <v>277</v>
      </c>
      <c r="D1307" t="s">
        <v>61</v>
      </c>
      <c r="E1307" t="s">
        <v>278</v>
      </c>
      <c r="F1307" t="s">
        <v>61</v>
      </c>
      <c r="G1307" t="s">
        <v>61</v>
      </c>
      <c r="H1307" t="s">
        <v>61</v>
      </c>
      <c r="I1307" t="s">
        <v>61</v>
      </c>
      <c r="J1307" t="s">
        <v>61</v>
      </c>
      <c r="K1307" t="s">
        <v>190</v>
      </c>
      <c r="L1307" s="18">
        <v>44406</v>
      </c>
      <c r="M1307">
        <v>19</v>
      </c>
      <c r="N1307">
        <v>20</v>
      </c>
      <c r="O1307" t="s">
        <v>258</v>
      </c>
      <c r="P1307">
        <v>34</v>
      </c>
      <c r="Q1307">
        <v>34</v>
      </c>
      <c r="R1307">
        <v>0</v>
      </c>
      <c r="S1307">
        <v>0</v>
      </c>
      <c r="T1307">
        <v>0</v>
      </c>
      <c r="U1307">
        <v>0</v>
      </c>
      <c r="V1307">
        <v>0</v>
      </c>
      <c r="W1307">
        <v>650.34900000000005</v>
      </c>
      <c r="X1307">
        <v>730.64499999999998</v>
      </c>
      <c r="Y1307">
        <v>740.94200000000001</v>
      </c>
      <c r="Z1307">
        <v>717.6</v>
      </c>
      <c r="AA1307">
        <v>730.43899999999996</v>
      </c>
      <c r="AB1307">
        <v>785.851</v>
      </c>
      <c r="AC1307">
        <v>828.98900000000003</v>
      </c>
      <c r="AD1307">
        <v>987.596</v>
      </c>
      <c r="AE1307">
        <v>1264.6324999999999</v>
      </c>
      <c r="AF1307">
        <v>1372.354</v>
      </c>
      <c r="AG1307">
        <v>1435.673</v>
      </c>
      <c r="AH1307">
        <v>1292.76</v>
      </c>
      <c r="AI1307">
        <v>1379.153</v>
      </c>
      <c r="AJ1307">
        <v>1442.64</v>
      </c>
      <c r="AK1307">
        <v>1486.0409999999999</v>
      </c>
      <c r="AL1307">
        <v>1514.011</v>
      </c>
      <c r="AM1307">
        <v>1499.633</v>
      </c>
      <c r="AN1307">
        <v>1460.81</v>
      </c>
      <c r="AO1307">
        <v>1478.4469999999999</v>
      </c>
      <c r="AP1307">
        <v>1490.8330000000001</v>
      </c>
      <c r="AQ1307">
        <v>1403.951</v>
      </c>
      <c r="AR1307">
        <v>1170.498</v>
      </c>
      <c r="AS1307">
        <v>944.23500000000001</v>
      </c>
      <c r="AT1307">
        <v>811.60799999999995</v>
      </c>
      <c r="AU1307">
        <v>77.058824000000001</v>
      </c>
      <c r="AV1307">
        <v>76.220588000000006</v>
      </c>
      <c r="AW1307">
        <v>75.323528999999994</v>
      </c>
      <c r="AX1307">
        <v>74.161765000000003</v>
      </c>
      <c r="AY1307">
        <v>72.617647000000005</v>
      </c>
      <c r="AZ1307">
        <v>71.264706000000004</v>
      </c>
      <c r="BA1307">
        <v>70.411765000000003</v>
      </c>
      <c r="BB1307">
        <v>71.411765000000003</v>
      </c>
      <c r="BC1307">
        <v>74.764706000000004</v>
      </c>
      <c r="BD1307">
        <v>79.955882000000003</v>
      </c>
      <c r="BE1307">
        <v>83.985293999999996</v>
      </c>
      <c r="BF1307">
        <v>88.117647000000005</v>
      </c>
      <c r="BG1307">
        <v>91.176471000000006</v>
      </c>
      <c r="BH1307">
        <v>94.147058999999999</v>
      </c>
      <c r="BI1307">
        <v>96.735293999999996</v>
      </c>
      <c r="BJ1307">
        <v>98.823528999999994</v>
      </c>
      <c r="BK1307">
        <v>100.95587999999999</v>
      </c>
      <c r="BL1307">
        <v>101.5</v>
      </c>
      <c r="BM1307">
        <v>100.54412000000001</v>
      </c>
      <c r="BN1307">
        <v>98.794117999999997</v>
      </c>
      <c r="BO1307">
        <v>92.838234999999997</v>
      </c>
      <c r="BP1307">
        <v>86.823528999999994</v>
      </c>
      <c r="BQ1307">
        <v>83.308824000000001</v>
      </c>
      <c r="BR1307">
        <v>80.088234999999997</v>
      </c>
      <c r="BS1307">
        <v>-77.630260000000007</v>
      </c>
      <c r="BT1307">
        <v>-0.86753650000000004</v>
      </c>
      <c r="BU1307">
        <v>-28.90766</v>
      </c>
      <c r="BV1307">
        <v>-22.681699999999999</v>
      </c>
      <c r="BW1307">
        <v>-20.05331</v>
      </c>
      <c r="BX1307">
        <v>-13.296049999999999</v>
      </c>
      <c r="BY1307">
        <v>-6.876017</v>
      </c>
      <c r="BZ1307">
        <v>24.713830000000002</v>
      </c>
      <c r="CA1307">
        <v>1.1111249999999999</v>
      </c>
      <c r="CB1307">
        <v>4.0155909999999997</v>
      </c>
      <c r="CC1307">
        <v>-27.700849999999999</v>
      </c>
      <c r="CD1307">
        <v>69.301090000000002</v>
      </c>
      <c r="CE1307">
        <v>26.212569999999999</v>
      </c>
      <c r="CF1307">
        <v>35.094880000000003</v>
      </c>
      <c r="CG1307">
        <v>33.237090000000002</v>
      </c>
      <c r="CH1307">
        <v>32.172730000000001</v>
      </c>
      <c r="CI1307">
        <v>58.1751</v>
      </c>
      <c r="CJ1307">
        <v>107.6433</v>
      </c>
      <c r="CK1307">
        <v>250.0522</v>
      </c>
      <c r="CL1307">
        <v>162.12039999999999</v>
      </c>
      <c r="CM1307">
        <v>-21.116129999999998</v>
      </c>
      <c r="CN1307">
        <v>-15.25529</v>
      </c>
      <c r="CO1307">
        <v>-24.482679999999998</v>
      </c>
      <c r="CP1307">
        <v>-13.985620000000001</v>
      </c>
      <c r="CQ1307">
        <v>987.84619999999995</v>
      </c>
      <c r="CR1307">
        <v>337.54539999999997</v>
      </c>
      <c r="CS1307">
        <v>747.69290000000001</v>
      </c>
      <c r="CT1307">
        <v>381.60520000000002</v>
      </c>
      <c r="CU1307">
        <v>496.9683</v>
      </c>
      <c r="CV1307">
        <v>322.12909999999999</v>
      </c>
      <c r="CW1307">
        <v>241.6283</v>
      </c>
      <c r="CX1307">
        <v>209.8612</v>
      </c>
      <c r="CY1307">
        <v>279.5446</v>
      </c>
      <c r="CZ1307">
        <v>1258.5909999999999</v>
      </c>
      <c r="DA1307">
        <v>2974.4810000000002</v>
      </c>
      <c r="DB1307">
        <v>520.91729999999995</v>
      </c>
      <c r="DC1307">
        <v>123.70189999999999</v>
      </c>
      <c r="DD1307">
        <v>190.64169999999999</v>
      </c>
      <c r="DE1307">
        <v>215.554</v>
      </c>
      <c r="DF1307">
        <v>345.64440000000002</v>
      </c>
      <c r="DG1307">
        <v>764.80640000000005</v>
      </c>
      <c r="DH1307">
        <v>1460.348</v>
      </c>
      <c r="DI1307">
        <v>1019.039</v>
      </c>
      <c r="DJ1307">
        <v>1275.326</v>
      </c>
      <c r="DK1307">
        <v>1185.0060000000001</v>
      </c>
      <c r="DL1307">
        <v>1358.527</v>
      </c>
      <c r="DM1307">
        <v>455.17099999999999</v>
      </c>
      <c r="DN1307">
        <v>651.8646</v>
      </c>
      <c r="DO1307">
        <v>19</v>
      </c>
      <c r="DP1307">
        <v>20</v>
      </c>
    </row>
    <row r="1308" spans="1:120" hidden="1" x14ac:dyDescent="0.25">
      <c r="A1308" t="str">
        <f t="shared" si="20"/>
        <v>Industry_Type-4. Retail stores_All Elect_44406</v>
      </c>
      <c r="B1308" t="s">
        <v>62</v>
      </c>
      <c r="C1308" t="s">
        <v>204</v>
      </c>
      <c r="D1308" t="s">
        <v>61</v>
      </c>
      <c r="E1308" t="s">
        <v>61</v>
      </c>
      <c r="F1308" t="s">
        <v>61</v>
      </c>
      <c r="G1308" t="s">
        <v>33</v>
      </c>
      <c r="H1308" t="s">
        <v>61</v>
      </c>
      <c r="I1308" t="s">
        <v>61</v>
      </c>
      <c r="J1308" t="s">
        <v>61</v>
      </c>
      <c r="K1308" t="s">
        <v>190</v>
      </c>
      <c r="L1308" s="18">
        <v>44406</v>
      </c>
      <c r="M1308">
        <v>19</v>
      </c>
      <c r="N1308">
        <v>20</v>
      </c>
      <c r="O1308" t="s">
        <v>258</v>
      </c>
      <c r="P1308">
        <v>426</v>
      </c>
      <c r="Q1308">
        <v>415</v>
      </c>
      <c r="R1308">
        <v>0</v>
      </c>
      <c r="S1308">
        <v>0</v>
      </c>
      <c r="T1308">
        <v>0</v>
      </c>
      <c r="U1308">
        <v>0</v>
      </c>
      <c r="V1308">
        <v>0</v>
      </c>
      <c r="W1308">
        <v>7759.3995000000004</v>
      </c>
      <c r="X1308">
        <v>8085.1216999999997</v>
      </c>
      <c r="Y1308">
        <v>8035.5667000000003</v>
      </c>
      <c r="Z1308">
        <v>7990.7340000000004</v>
      </c>
      <c r="AA1308">
        <v>8436.2950999999994</v>
      </c>
      <c r="AB1308">
        <v>9088.7263999999996</v>
      </c>
      <c r="AC1308">
        <v>10540.216</v>
      </c>
      <c r="AD1308">
        <v>13751.999</v>
      </c>
      <c r="AE1308">
        <v>17078.259999999998</v>
      </c>
      <c r="AF1308">
        <v>18701.974999999999</v>
      </c>
      <c r="AG1308">
        <v>19554.545999999998</v>
      </c>
      <c r="AH1308">
        <v>22167.75</v>
      </c>
      <c r="AI1308">
        <v>23462.021000000001</v>
      </c>
      <c r="AJ1308">
        <v>24106.687000000002</v>
      </c>
      <c r="AK1308">
        <v>25001.563999999998</v>
      </c>
      <c r="AL1308">
        <v>25653.743999999999</v>
      </c>
      <c r="AM1308">
        <v>26339.942999999999</v>
      </c>
      <c r="AN1308">
        <v>26465.727999999999</v>
      </c>
      <c r="AO1308">
        <v>23237.178</v>
      </c>
      <c r="AP1308">
        <v>22024.288</v>
      </c>
      <c r="AQ1308">
        <v>19973.701000000001</v>
      </c>
      <c r="AR1308">
        <v>13747.696</v>
      </c>
      <c r="AS1308">
        <v>10017.973</v>
      </c>
      <c r="AT1308">
        <v>8505.7464999999993</v>
      </c>
      <c r="AU1308">
        <v>73.226506000000001</v>
      </c>
      <c r="AV1308">
        <v>71.466265000000007</v>
      </c>
      <c r="AW1308">
        <v>70.361446000000001</v>
      </c>
      <c r="AX1308">
        <v>69.395180999999994</v>
      </c>
      <c r="AY1308">
        <v>68.384337000000002</v>
      </c>
      <c r="AZ1308">
        <v>67.554216999999994</v>
      </c>
      <c r="BA1308">
        <v>67.042169000000001</v>
      </c>
      <c r="BB1308">
        <v>67.733734999999996</v>
      </c>
      <c r="BC1308">
        <v>70.334940000000003</v>
      </c>
      <c r="BD1308">
        <v>73.965059999999994</v>
      </c>
      <c r="BE1308">
        <v>78.060241000000005</v>
      </c>
      <c r="BF1308">
        <v>81.554216999999994</v>
      </c>
      <c r="BG1308">
        <v>84.540964000000002</v>
      </c>
      <c r="BH1308">
        <v>86.910843</v>
      </c>
      <c r="BI1308">
        <v>89.309639000000004</v>
      </c>
      <c r="BJ1308">
        <v>90.867469999999997</v>
      </c>
      <c r="BK1308">
        <v>91.402410000000003</v>
      </c>
      <c r="BL1308">
        <v>90.963854999999995</v>
      </c>
      <c r="BM1308">
        <v>88.961445999999995</v>
      </c>
      <c r="BN1308">
        <v>86.756626999999995</v>
      </c>
      <c r="BO1308">
        <v>83.350601999999995</v>
      </c>
      <c r="BP1308">
        <v>79.903614000000005</v>
      </c>
      <c r="BQ1308">
        <v>77.531324999999995</v>
      </c>
      <c r="BR1308">
        <v>75.436144999999996</v>
      </c>
      <c r="BS1308">
        <v>-139.61250000000001</v>
      </c>
      <c r="BT1308">
        <v>-16.411010000000001</v>
      </c>
      <c r="BU1308">
        <v>-99.179190000000006</v>
      </c>
      <c r="BV1308">
        <v>-33.263539999999999</v>
      </c>
      <c r="BW1308">
        <v>90.481819999999999</v>
      </c>
      <c r="BX1308">
        <v>105.7854</v>
      </c>
      <c r="BY1308">
        <v>177.07759999999999</v>
      </c>
      <c r="BZ1308">
        <v>-32.953530000000001</v>
      </c>
      <c r="CA1308">
        <v>-309.37880000000001</v>
      </c>
      <c r="CB1308">
        <v>-158.9135</v>
      </c>
      <c r="CC1308">
        <v>-143.77019999999999</v>
      </c>
      <c r="CD1308">
        <v>-196.8991</v>
      </c>
      <c r="CE1308">
        <v>-371.0575</v>
      </c>
      <c r="CF1308">
        <v>-416.6497</v>
      </c>
      <c r="CG1308">
        <v>-426.6397</v>
      </c>
      <c r="CH1308">
        <v>-521.3655</v>
      </c>
      <c r="CI1308">
        <v>-814.87699999999995</v>
      </c>
      <c r="CJ1308">
        <v>-626.72749999999996</v>
      </c>
      <c r="CK1308">
        <v>2213.02</v>
      </c>
      <c r="CL1308">
        <v>1546.373</v>
      </c>
      <c r="CM1308">
        <v>-289.51100000000002</v>
      </c>
      <c r="CN1308">
        <v>-112.3181</v>
      </c>
      <c r="CO1308">
        <v>-306.74860000000001</v>
      </c>
      <c r="CP1308">
        <v>-284.94569999999999</v>
      </c>
      <c r="CQ1308">
        <v>4084.6770000000001</v>
      </c>
      <c r="CR1308">
        <v>2782.377</v>
      </c>
      <c r="CS1308">
        <v>2843.1869999999999</v>
      </c>
      <c r="CT1308">
        <v>2422.8389999999999</v>
      </c>
      <c r="CU1308">
        <v>4403.5309999999999</v>
      </c>
      <c r="CV1308">
        <v>4615.2809999999999</v>
      </c>
      <c r="CW1308">
        <v>4995.1180000000004</v>
      </c>
      <c r="CX1308">
        <v>5593.8850000000002</v>
      </c>
      <c r="CY1308">
        <v>8920.4840000000004</v>
      </c>
      <c r="CZ1308">
        <v>7993.7349999999997</v>
      </c>
      <c r="DA1308">
        <v>13548.29</v>
      </c>
      <c r="DB1308">
        <v>10424.219999999999</v>
      </c>
      <c r="DC1308">
        <v>10728.1</v>
      </c>
      <c r="DD1308">
        <v>9622.0570000000007</v>
      </c>
      <c r="DE1308">
        <v>9850.5869999999995</v>
      </c>
      <c r="DF1308">
        <v>10333.209999999999</v>
      </c>
      <c r="DG1308">
        <v>11947.13</v>
      </c>
      <c r="DH1308">
        <v>15080.76</v>
      </c>
      <c r="DI1308">
        <v>13906.66</v>
      </c>
      <c r="DJ1308">
        <v>16615.57</v>
      </c>
      <c r="DK1308">
        <v>18687.57</v>
      </c>
      <c r="DL1308">
        <v>15099.05</v>
      </c>
      <c r="DM1308">
        <v>5595.7780000000002</v>
      </c>
      <c r="DN1308">
        <v>3584.7020000000002</v>
      </c>
      <c r="DO1308">
        <v>19</v>
      </c>
      <c r="DP1308">
        <v>20</v>
      </c>
    </row>
    <row r="1309" spans="1:120" hidden="1" x14ac:dyDescent="0.25">
      <c r="A1309" t="str">
        <f t="shared" si="20"/>
        <v>Industry_Type-3. Wholesale, Transport, other utilities_All Elect_44406</v>
      </c>
      <c r="B1309" t="s">
        <v>62</v>
      </c>
      <c r="C1309" t="s">
        <v>202</v>
      </c>
      <c r="D1309" t="s">
        <v>61</v>
      </c>
      <c r="E1309" t="s">
        <v>61</v>
      </c>
      <c r="F1309" t="s">
        <v>61</v>
      </c>
      <c r="G1309" t="s">
        <v>31</v>
      </c>
      <c r="H1309" t="s">
        <v>61</v>
      </c>
      <c r="I1309" t="s">
        <v>61</v>
      </c>
      <c r="J1309" t="s">
        <v>61</v>
      </c>
      <c r="K1309" t="s">
        <v>190</v>
      </c>
      <c r="L1309" s="18">
        <v>44406</v>
      </c>
      <c r="M1309">
        <v>19</v>
      </c>
      <c r="N1309">
        <v>20</v>
      </c>
      <c r="O1309" t="s">
        <v>258</v>
      </c>
      <c r="P1309">
        <v>1</v>
      </c>
      <c r="Q1309">
        <v>1</v>
      </c>
      <c r="R1309">
        <v>0</v>
      </c>
      <c r="S1309">
        <v>0</v>
      </c>
      <c r="T1309">
        <v>1</v>
      </c>
      <c r="U1309">
        <v>0</v>
      </c>
      <c r="V1309">
        <v>1</v>
      </c>
      <c r="W1309">
        <v>410.4</v>
      </c>
      <c r="X1309">
        <v>556.79999999999995</v>
      </c>
      <c r="Y1309">
        <v>526</v>
      </c>
      <c r="Z1309">
        <v>397.6</v>
      </c>
      <c r="AA1309">
        <v>377.6</v>
      </c>
      <c r="AB1309">
        <v>384.4</v>
      </c>
      <c r="AC1309">
        <v>514.79999999999995</v>
      </c>
      <c r="AD1309">
        <v>551.20000000000005</v>
      </c>
      <c r="AE1309">
        <v>535.6</v>
      </c>
      <c r="AF1309">
        <v>454.8</v>
      </c>
      <c r="AG1309">
        <v>576</v>
      </c>
      <c r="AH1309">
        <v>539.20000000000005</v>
      </c>
      <c r="AI1309">
        <v>484.4</v>
      </c>
      <c r="AJ1309">
        <v>588.79999999999995</v>
      </c>
      <c r="AK1309">
        <v>588.79999999999995</v>
      </c>
      <c r="AL1309">
        <v>458.4</v>
      </c>
      <c r="AM1309">
        <v>476</v>
      </c>
      <c r="AN1309">
        <v>238.8</v>
      </c>
      <c r="AO1309">
        <v>221.6</v>
      </c>
      <c r="AP1309">
        <v>242.4</v>
      </c>
      <c r="AQ1309">
        <v>246</v>
      </c>
      <c r="AR1309">
        <v>246.8</v>
      </c>
      <c r="AS1309">
        <v>227.2</v>
      </c>
      <c r="AT1309">
        <v>251.2</v>
      </c>
      <c r="AU1309">
        <v>80</v>
      </c>
      <c r="AV1309">
        <v>77.5</v>
      </c>
      <c r="AW1309">
        <v>75</v>
      </c>
      <c r="AX1309">
        <v>73.5</v>
      </c>
      <c r="AY1309">
        <v>72.5</v>
      </c>
      <c r="AZ1309">
        <v>71.5</v>
      </c>
      <c r="BA1309">
        <v>70.5</v>
      </c>
      <c r="BB1309">
        <v>70.5</v>
      </c>
      <c r="BC1309">
        <v>72</v>
      </c>
      <c r="BD1309">
        <v>76.5</v>
      </c>
      <c r="BE1309">
        <v>81</v>
      </c>
      <c r="BF1309">
        <v>84</v>
      </c>
      <c r="BG1309">
        <v>87</v>
      </c>
      <c r="BH1309">
        <v>91</v>
      </c>
      <c r="BI1309">
        <v>94</v>
      </c>
      <c r="BJ1309">
        <v>97.5</v>
      </c>
      <c r="BK1309">
        <v>98</v>
      </c>
      <c r="BL1309">
        <v>97</v>
      </c>
      <c r="BM1309">
        <v>96</v>
      </c>
      <c r="BN1309">
        <v>94</v>
      </c>
      <c r="BO1309">
        <v>90.5</v>
      </c>
      <c r="BP1309">
        <v>87.5</v>
      </c>
      <c r="BQ1309">
        <v>85</v>
      </c>
      <c r="BR1309">
        <v>82.5</v>
      </c>
      <c r="BS1309">
        <v>81.797420000000002</v>
      </c>
      <c r="BT1309">
        <v>-95.470179999999999</v>
      </c>
      <c r="BU1309">
        <v>-90.212549999999993</v>
      </c>
      <c r="BV1309">
        <v>-48.493070000000003</v>
      </c>
      <c r="BW1309">
        <v>-5.0138850000000001</v>
      </c>
      <c r="BX1309">
        <v>56.995759999999997</v>
      </c>
      <c r="BY1309">
        <v>21.26154</v>
      </c>
      <c r="BZ1309">
        <v>-37.805419999999998</v>
      </c>
      <c r="CA1309">
        <v>-22.928830000000001</v>
      </c>
      <c r="CB1309">
        <v>-12.50916</v>
      </c>
      <c r="CC1309">
        <v>-37.553800000000003</v>
      </c>
      <c r="CD1309">
        <v>-47.588679999999997</v>
      </c>
      <c r="CE1309">
        <v>-9.6350709999999999</v>
      </c>
      <c r="CF1309">
        <v>-29.583130000000001</v>
      </c>
      <c r="CG1309">
        <v>-24.404050000000002</v>
      </c>
      <c r="CH1309">
        <v>15.33414</v>
      </c>
      <c r="CI1309">
        <v>6.2980039999999997</v>
      </c>
      <c r="CJ1309">
        <v>86.152500000000003</v>
      </c>
      <c r="CK1309">
        <v>178.97620000000001</v>
      </c>
      <c r="CL1309">
        <v>208.9819</v>
      </c>
      <c r="CM1309">
        <v>142.76900000000001</v>
      </c>
      <c r="CN1309">
        <v>130.3622</v>
      </c>
      <c r="CO1309">
        <v>103.97580000000001</v>
      </c>
      <c r="CP1309">
        <v>83.086119999999994</v>
      </c>
      <c r="CQ1309">
        <v>3132.1979999999999</v>
      </c>
      <c r="CR1309">
        <v>3453.402</v>
      </c>
      <c r="CS1309">
        <v>3364.8589999999999</v>
      </c>
      <c r="CT1309">
        <v>2033.2629999999999</v>
      </c>
      <c r="CU1309">
        <v>1286.192</v>
      </c>
      <c r="CV1309">
        <v>429.95740000000001</v>
      </c>
      <c r="CW1309">
        <v>567.45749999999998</v>
      </c>
      <c r="CX1309">
        <v>704.79309999999998</v>
      </c>
      <c r="CY1309">
        <v>585.76710000000003</v>
      </c>
      <c r="CZ1309">
        <v>739.67830000000004</v>
      </c>
      <c r="DA1309">
        <v>1736.325</v>
      </c>
      <c r="DB1309">
        <v>1184.5809999999999</v>
      </c>
      <c r="DC1309">
        <v>1425.893</v>
      </c>
      <c r="DD1309">
        <v>1409.864</v>
      </c>
      <c r="DE1309">
        <v>1335.3130000000001</v>
      </c>
      <c r="DF1309">
        <v>1185.0319999999999</v>
      </c>
      <c r="DG1309">
        <v>1590.89</v>
      </c>
      <c r="DH1309">
        <v>2320.152</v>
      </c>
      <c r="DI1309">
        <v>1501.8050000000001</v>
      </c>
      <c r="DJ1309">
        <v>2025.2760000000001</v>
      </c>
      <c r="DK1309">
        <v>1429.3409999999999</v>
      </c>
      <c r="DL1309">
        <v>1450.9580000000001</v>
      </c>
      <c r="DM1309">
        <v>2611.462</v>
      </c>
      <c r="DN1309">
        <v>2535.4810000000002</v>
      </c>
      <c r="DO1309">
        <v>19</v>
      </c>
      <c r="DP1309">
        <v>20</v>
      </c>
    </row>
    <row r="1310" spans="1:120" hidden="1" x14ac:dyDescent="0.25">
      <c r="A1310" t="str">
        <f t="shared" si="20"/>
        <v>sublap_id-SLAP_PGNB_All Elect_44406</v>
      </c>
      <c r="B1310" t="s">
        <v>62</v>
      </c>
      <c r="C1310" t="s">
        <v>295</v>
      </c>
      <c r="D1310" t="s">
        <v>61</v>
      </c>
      <c r="E1310" t="s">
        <v>296</v>
      </c>
      <c r="F1310" t="s">
        <v>61</v>
      </c>
      <c r="G1310" t="s">
        <v>61</v>
      </c>
      <c r="H1310" t="s">
        <v>61</v>
      </c>
      <c r="I1310" t="s">
        <v>61</v>
      </c>
      <c r="J1310" t="s">
        <v>61</v>
      </c>
      <c r="K1310" t="s">
        <v>190</v>
      </c>
      <c r="L1310" s="18">
        <v>44406</v>
      </c>
      <c r="M1310">
        <v>19</v>
      </c>
      <c r="N1310">
        <v>20</v>
      </c>
      <c r="O1310" t="s">
        <v>258</v>
      </c>
      <c r="P1310">
        <v>15</v>
      </c>
      <c r="Q1310">
        <v>15</v>
      </c>
      <c r="R1310">
        <v>0</v>
      </c>
      <c r="S1310">
        <v>0</v>
      </c>
      <c r="T1310">
        <v>0</v>
      </c>
      <c r="U1310">
        <v>0</v>
      </c>
      <c r="V1310">
        <v>0</v>
      </c>
      <c r="W1310">
        <v>224.80199999999999</v>
      </c>
      <c r="X1310">
        <v>238.678</v>
      </c>
      <c r="Y1310">
        <v>238.03200000000001</v>
      </c>
      <c r="Z1310">
        <v>259.31</v>
      </c>
      <c r="AA1310">
        <v>262.61</v>
      </c>
      <c r="AB1310">
        <v>283.20800000000003</v>
      </c>
      <c r="AC1310">
        <v>489.36</v>
      </c>
      <c r="AD1310">
        <v>553.38599999999997</v>
      </c>
      <c r="AE1310">
        <v>673.16800000000001</v>
      </c>
      <c r="AF1310">
        <v>707.08199999999999</v>
      </c>
      <c r="AG1310">
        <v>791.22400000000005</v>
      </c>
      <c r="AH1310">
        <v>902.86800000000005</v>
      </c>
      <c r="AI1310">
        <v>943.85199999999998</v>
      </c>
      <c r="AJ1310">
        <v>1010.8920000000001</v>
      </c>
      <c r="AK1310">
        <v>1030.0820000000001</v>
      </c>
      <c r="AL1310">
        <v>1108.508</v>
      </c>
      <c r="AM1310">
        <v>1168.93</v>
      </c>
      <c r="AN1310">
        <v>1157.0940000000001</v>
      </c>
      <c r="AO1310">
        <v>1114.6600000000001</v>
      </c>
      <c r="AP1310">
        <v>881.88800000000003</v>
      </c>
      <c r="AQ1310">
        <v>597.21199999999999</v>
      </c>
      <c r="AR1310">
        <v>336.56200000000001</v>
      </c>
      <c r="AS1310">
        <v>253.91399999999999</v>
      </c>
      <c r="AT1310">
        <v>234.43600000000001</v>
      </c>
      <c r="AU1310">
        <v>61.333333000000003</v>
      </c>
      <c r="AV1310">
        <v>60.333333000000003</v>
      </c>
      <c r="AW1310">
        <v>59.666666999999997</v>
      </c>
      <c r="AX1310">
        <v>59</v>
      </c>
      <c r="AY1310">
        <v>58.166666999999997</v>
      </c>
      <c r="AZ1310">
        <v>57.333333000000003</v>
      </c>
      <c r="BA1310">
        <v>57.5</v>
      </c>
      <c r="BB1310">
        <v>58.333333000000003</v>
      </c>
      <c r="BC1310">
        <v>61.333333000000003</v>
      </c>
      <c r="BD1310">
        <v>65</v>
      </c>
      <c r="BE1310">
        <v>69</v>
      </c>
      <c r="BF1310">
        <v>75.166667000000004</v>
      </c>
      <c r="BG1310">
        <v>81.166667000000004</v>
      </c>
      <c r="BH1310">
        <v>84.333332999999996</v>
      </c>
      <c r="BI1310">
        <v>87</v>
      </c>
      <c r="BJ1310">
        <v>88</v>
      </c>
      <c r="BK1310">
        <v>89.833332999999996</v>
      </c>
      <c r="BL1310">
        <v>89.333332999999996</v>
      </c>
      <c r="BM1310">
        <v>83.666667000000004</v>
      </c>
      <c r="BN1310">
        <v>79</v>
      </c>
      <c r="BO1310">
        <v>74.166667000000004</v>
      </c>
      <c r="BP1310">
        <v>69.5</v>
      </c>
      <c r="BQ1310">
        <v>65.5</v>
      </c>
      <c r="BR1310">
        <v>62.666666999999997</v>
      </c>
      <c r="BS1310">
        <v>-1.6739310000000001</v>
      </c>
      <c r="BT1310">
        <v>-9.8973089999999999</v>
      </c>
      <c r="BU1310">
        <v>-7.9615999999999998</v>
      </c>
      <c r="BV1310">
        <v>-14.08272</v>
      </c>
      <c r="BW1310">
        <v>-7.4134640000000003</v>
      </c>
      <c r="BX1310">
        <v>5.0854460000000001</v>
      </c>
      <c r="BY1310">
        <v>2.120857</v>
      </c>
      <c r="BZ1310">
        <v>-16.780940000000001</v>
      </c>
      <c r="CA1310">
        <v>-30.924700000000001</v>
      </c>
      <c r="CB1310">
        <v>30.515350000000002</v>
      </c>
      <c r="CC1310">
        <v>-59.015569999999997</v>
      </c>
      <c r="CD1310">
        <v>32.97974</v>
      </c>
      <c r="CE1310">
        <v>48.699420000000003</v>
      </c>
      <c r="CF1310">
        <v>43.823869999999999</v>
      </c>
      <c r="CG1310">
        <v>26.75132</v>
      </c>
      <c r="CH1310">
        <v>-19.597829999999998</v>
      </c>
      <c r="CI1310">
        <v>-35.479959999999998</v>
      </c>
      <c r="CJ1310">
        <v>-49.721850000000003</v>
      </c>
      <c r="CK1310">
        <v>-14.36149</v>
      </c>
      <c r="CL1310">
        <v>41.794719999999998</v>
      </c>
      <c r="CM1310">
        <v>-0.40792469999999997</v>
      </c>
      <c r="CN1310">
        <v>19.52486</v>
      </c>
      <c r="CO1310">
        <v>-3.7497349999999998</v>
      </c>
      <c r="CP1310">
        <v>-9.0330809999999992</v>
      </c>
      <c r="CQ1310">
        <v>22.024550000000001</v>
      </c>
      <c r="CR1310">
        <v>43.138210000000001</v>
      </c>
      <c r="CS1310">
        <v>35.86759</v>
      </c>
      <c r="CT1310">
        <v>27.871790000000001</v>
      </c>
      <c r="CU1310">
        <v>64.004769999999994</v>
      </c>
      <c r="CV1310">
        <v>125.7486</v>
      </c>
      <c r="CW1310">
        <v>168.37569999999999</v>
      </c>
      <c r="CX1310">
        <v>87.528239999999997</v>
      </c>
      <c r="CY1310">
        <v>1797.2670000000001</v>
      </c>
      <c r="CZ1310">
        <v>1448.4059999999999</v>
      </c>
      <c r="DA1310">
        <v>836.84190000000001</v>
      </c>
      <c r="DB1310">
        <v>1866.155</v>
      </c>
      <c r="DC1310">
        <v>2387.0140000000001</v>
      </c>
      <c r="DD1310">
        <v>965.79780000000005</v>
      </c>
      <c r="DE1310">
        <v>1196.3440000000001</v>
      </c>
      <c r="DF1310">
        <v>1196.8630000000001</v>
      </c>
      <c r="DG1310">
        <v>705.59259999999995</v>
      </c>
      <c r="DH1310">
        <v>3256.931</v>
      </c>
      <c r="DI1310">
        <v>1272.069</v>
      </c>
      <c r="DJ1310">
        <v>1567.6669999999999</v>
      </c>
      <c r="DK1310">
        <v>527.13400000000001</v>
      </c>
      <c r="DL1310">
        <v>157.7988</v>
      </c>
      <c r="DM1310">
        <v>84.20129</v>
      </c>
      <c r="DN1310">
        <v>17.135390000000001</v>
      </c>
      <c r="DO1310">
        <v>19</v>
      </c>
      <c r="DP1310">
        <v>20</v>
      </c>
    </row>
    <row r="1311" spans="1:120" hidden="1" x14ac:dyDescent="0.25">
      <c r="A1311" t="str">
        <f t="shared" si="20"/>
        <v>LCA-Northern Coast_All Elect_44406</v>
      </c>
      <c r="B1311" t="s">
        <v>62</v>
      </c>
      <c r="C1311" t="s">
        <v>222</v>
      </c>
      <c r="D1311" t="s">
        <v>104</v>
      </c>
      <c r="E1311" t="s">
        <v>61</v>
      </c>
      <c r="F1311" t="s">
        <v>61</v>
      </c>
      <c r="G1311" t="s">
        <v>61</v>
      </c>
      <c r="H1311" t="s">
        <v>61</v>
      </c>
      <c r="I1311" t="s">
        <v>61</v>
      </c>
      <c r="J1311" t="s">
        <v>61</v>
      </c>
      <c r="K1311" t="s">
        <v>190</v>
      </c>
      <c r="L1311" s="18">
        <v>44406</v>
      </c>
      <c r="M1311">
        <v>19</v>
      </c>
      <c r="N1311">
        <v>20</v>
      </c>
      <c r="O1311" t="s">
        <v>258</v>
      </c>
      <c r="P1311">
        <v>34</v>
      </c>
      <c r="Q1311">
        <v>34</v>
      </c>
      <c r="R1311">
        <v>0</v>
      </c>
      <c r="S1311">
        <v>0</v>
      </c>
      <c r="T1311">
        <v>0</v>
      </c>
      <c r="U1311">
        <v>0</v>
      </c>
      <c r="V1311">
        <v>0</v>
      </c>
      <c r="W1311">
        <v>2009.9929999999999</v>
      </c>
      <c r="X1311">
        <v>2052.5320000000002</v>
      </c>
      <c r="Y1311">
        <v>2056.1244999999999</v>
      </c>
      <c r="Z1311">
        <v>1935.5864999999999</v>
      </c>
      <c r="AA1311">
        <v>1874.854</v>
      </c>
      <c r="AB1311">
        <v>1968.6985</v>
      </c>
      <c r="AC1311">
        <v>2364.7085000000002</v>
      </c>
      <c r="AD1311">
        <v>2630.5079999999998</v>
      </c>
      <c r="AE1311">
        <v>2825.8254999999999</v>
      </c>
      <c r="AF1311">
        <v>2997.5790000000002</v>
      </c>
      <c r="AG1311">
        <v>3202.5225</v>
      </c>
      <c r="AH1311">
        <v>3589.5695000000001</v>
      </c>
      <c r="AI1311">
        <v>3736.7080000000001</v>
      </c>
      <c r="AJ1311">
        <v>3936.5155</v>
      </c>
      <c r="AK1311">
        <v>3983.5185000000001</v>
      </c>
      <c r="AL1311">
        <v>3960.6444999999999</v>
      </c>
      <c r="AM1311">
        <v>4000.5005000000001</v>
      </c>
      <c r="AN1311">
        <v>4075.7134999999998</v>
      </c>
      <c r="AO1311">
        <v>2562.4085</v>
      </c>
      <c r="AP1311">
        <v>2946.2089999999998</v>
      </c>
      <c r="AQ1311">
        <v>2875.5929999999998</v>
      </c>
      <c r="AR1311">
        <v>2267.6475</v>
      </c>
      <c r="AS1311">
        <v>2115.607</v>
      </c>
      <c r="AT1311">
        <v>2054.7080000000001</v>
      </c>
      <c r="AU1311">
        <v>59.470587999999999</v>
      </c>
      <c r="AV1311">
        <v>58.470587999999999</v>
      </c>
      <c r="AW1311">
        <v>58.176470999999999</v>
      </c>
      <c r="AX1311">
        <v>57.882353000000002</v>
      </c>
      <c r="AY1311">
        <v>57.235294000000003</v>
      </c>
      <c r="AZ1311">
        <v>56.588234999999997</v>
      </c>
      <c r="BA1311">
        <v>56.382353000000002</v>
      </c>
      <c r="BB1311">
        <v>57.029412000000001</v>
      </c>
      <c r="BC1311">
        <v>59.470587999999999</v>
      </c>
      <c r="BD1311">
        <v>63.323529000000001</v>
      </c>
      <c r="BE1311">
        <v>67.323528999999994</v>
      </c>
      <c r="BF1311">
        <v>73.117647000000005</v>
      </c>
      <c r="BG1311">
        <v>79.676471000000006</v>
      </c>
      <c r="BH1311">
        <v>84.147058999999999</v>
      </c>
      <c r="BI1311">
        <v>86.441175999999999</v>
      </c>
      <c r="BJ1311">
        <v>86.323528999999994</v>
      </c>
      <c r="BK1311">
        <v>87.411765000000003</v>
      </c>
      <c r="BL1311">
        <v>85.794117999999997</v>
      </c>
      <c r="BM1311">
        <v>81.058824000000001</v>
      </c>
      <c r="BN1311">
        <v>76.764706000000004</v>
      </c>
      <c r="BO1311">
        <v>71.558824000000001</v>
      </c>
      <c r="BP1311">
        <v>66.705882000000003</v>
      </c>
      <c r="BQ1311">
        <v>62.705882000000003</v>
      </c>
      <c r="BR1311">
        <v>60.617646999999998</v>
      </c>
      <c r="BS1311">
        <v>-1.776038</v>
      </c>
      <c r="BT1311">
        <v>-129.6866</v>
      </c>
      <c r="BU1311">
        <v>-288.13679999999999</v>
      </c>
      <c r="BV1311">
        <v>-258.03120000000001</v>
      </c>
      <c r="BW1311">
        <v>-220.6446</v>
      </c>
      <c r="BX1311">
        <v>-38.0886</v>
      </c>
      <c r="BY1311">
        <v>41.910679999999999</v>
      </c>
      <c r="BZ1311">
        <v>38.665439999999997</v>
      </c>
      <c r="CA1311">
        <v>-24.54626</v>
      </c>
      <c r="CB1311">
        <v>98.165880000000001</v>
      </c>
      <c r="CC1311">
        <v>-68.038539999999998</v>
      </c>
      <c r="CD1311">
        <v>61.578679999999999</v>
      </c>
      <c r="CE1311">
        <v>101.29470000000001</v>
      </c>
      <c r="CF1311">
        <v>53.623829999999998</v>
      </c>
      <c r="CG1311">
        <v>37.646329999999999</v>
      </c>
      <c r="CH1311">
        <v>23.171759999999999</v>
      </c>
      <c r="CI1311">
        <v>-15.15784</v>
      </c>
      <c r="CJ1311">
        <v>-13.07704</v>
      </c>
      <c r="CK1311">
        <v>1432.2190000000001</v>
      </c>
      <c r="CL1311">
        <v>689.8229</v>
      </c>
      <c r="CM1311">
        <v>100.40649999999999</v>
      </c>
      <c r="CN1311">
        <v>93.082660000000004</v>
      </c>
      <c r="CO1311">
        <v>31.419260000000001</v>
      </c>
      <c r="CP1311">
        <v>5.8503790000000002</v>
      </c>
      <c r="CQ1311">
        <v>7271.0450000000001</v>
      </c>
      <c r="CR1311">
        <v>2752.4369999999999</v>
      </c>
      <c r="CS1311">
        <v>6036.2309999999998</v>
      </c>
      <c r="CT1311">
        <v>7586.643</v>
      </c>
      <c r="CU1311">
        <v>4651.7020000000002</v>
      </c>
      <c r="CV1311">
        <v>1232.904</v>
      </c>
      <c r="CW1311">
        <v>1309.5909999999999</v>
      </c>
      <c r="CX1311">
        <v>1250.627</v>
      </c>
      <c r="CY1311">
        <v>3385.0390000000002</v>
      </c>
      <c r="CZ1311">
        <v>2229.1729999999998</v>
      </c>
      <c r="DA1311">
        <v>2040.6079999999999</v>
      </c>
      <c r="DB1311">
        <v>2894.08</v>
      </c>
      <c r="DC1311">
        <v>4363.348</v>
      </c>
      <c r="DD1311">
        <v>2785.2849999999999</v>
      </c>
      <c r="DE1311">
        <v>3235.7220000000002</v>
      </c>
      <c r="DF1311">
        <v>4269.1450000000004</v>
      </c>
      <c r="DG1311">
        <v>2625.7469999999998</v>
      </c>
      <c r="DH1311">
        <v>6865.9690000000001</v>
      </c>
      <c r="DI1311">
        <v>4056.8530000000001</v>
      </c>
      <c r="DJ1311">
        <v>6857.7209999999995</v>
      </c>
      <c r="DK1311">
        <v>5202.4160000000002</v>
      </c>
      <c r="DL1311">
        <v>2442.607</v>
      </c>
      <c r="DM1311">
        <v>1317.4749999999999</v>
      </c>
      <c r="DN1311">
        <v>1092.0309999999999</v>
      </c>
      <c r="DO1311">
        <v>19</v>
      </c>
      <c r="DP1311">
        <v>20</v>
      </c>
    </row>
    <row r="1312" spans="1:120" hidden="1" x14ac:dyDescent="0.25">
      <c r="A1312" t="str">
        <f t="shared" si="20"/>
        <v>LCA-Other_All Elect_44406</v>
      </c>
      <c r="B1312" t="s">
        <v>62</v>
      </c>
      <c r="C1312" t="s">
        <v>212</v>
      </c>
      <c r="D1312" t="s">
        <v>32</v>
      </c>
      <c r="E1312" t="s">
        <v>61</v>
      </c>
      <c r="F1312" t="s">
        <v>61</v>
      </c>
      <c r="G1312" t="s">
        <v>61</v>
      </c>
      <c r="H1312" t="s">
        <v>61</v>
      </c>
      <c r="I1312" t="s">
        <v>61</v>
      </c>
      <c r="J1312" t="s">
        <v>61</v>
      </c>
      <c r="K1312" t="s">
        <v>190</v>
      </c>
      <c r="L1312" s="18">
        <v>44406</v>
      </c>
      <c r="M1312">
        <v>19</v>
      </c>
      <c r="N1312">
        <v>20</v>
      </c>
      <c r="O1312" t="s">
        <v>258</v>
      </c>
      <c r="P1312">
        <v>94</v>
      </c>
      <c r="Q1312">
        <v>88</v>
      </c>
      <c r="R1312">
        <v>0</v>
      </c>
      <c r="S1312">
        <v>0</v>
      </c>
      <c r="T1312">
        <v>0</v>
      </c>
      <c r="U1312">
        <v>0</v>
      </c>
      <c r="V1312">
        <v>0</v>
      </c>
      <c r="W1312">
        <v>4266.4067999999997</v>
      </c>
      <c r="X1312">
        <v>3896.84</v>
      </c>
      <c r="Y1312">
        <v>3859.029</v>
      </c>
      <c r="Z1312">
        <v>3882.6181999999999</v>
      </c>
      <c r="AA1312">
        <v>3979.0691000000002</v>
      </c>
      <c r="AB1312">
        <v>4025.1745000000001</v>
      </c>
      <c r="AC1312">
        <v>4178.9552999999996</v>
      </c>
      <c r="AD1312">
        <v>4580.5281000000004</v>
      </c>
      <c r="AE1312">
        <v>5163.2726000000002</v>
      </c>
      <c r="AF1312">
        <v>5413.2464</v>
      </c>
      <c r="AG1312">
        <v>5678.1378000000004</v>
      </c>
      <c r="AH1312">
        <v>5887.2130999999999</v>
      </c>
      <c r="AI1312">
        <v>6092.5091000000002</v>
      </c>
      <c r="AJ1312">
        <v>6177.4251999999997</v>
      </c>
      <c r="AK1312">
        <v>6326.74</v>
      </c>
      <c r="AL1312">
        <v>6503.6624000000002</v>
      </c>
      <c r="AM1312">
        <v>6563.4041999999999</v>
      </c>
      <c r="AN1312">
        <v>4922.3810000000003</v>
      </c>
      <c r="AO1312">
        <v>3438.7235000000001</v>
      </c>
      <c r="AP1312">
        <v>3323.8683999999998</v>
      </c>
      <c r="AQ1312">
        <v>4214.0285000000003</v>
      </c>
      <c r="AR1312">
        <v>4682.8064999999997</v>
      </c>
      <c r="AS1312">
        <v>4002.6855999999998</v>
      </c>
      <c r="AT1312">
        <v>3788.1904</v>
      </c>
      <c r="AU1312">
        <v>76.670455000000004</v>
      </c>
      <c r="AV1312">
        <v>74.5625</v>
      </c>
      <c r="AW1312">
        <v>73.085227000000003</v>
      </c>
      <c r="AX1312">
        <v>72</v>
      </c>
      <c r="AY1312">
        <v>70.590908999999996</v>
      </c>
      <c r="AZ1312">
        <v>69.409091000000004</v>
      </c>
      <c r="BA1312">
        <v>68.613636</v>
      </c>
      <c r="BB1312">
        <v>69.102272999999997</v>
      </c>
      <c r="BC1312">
        <v>71.301136</v>
      </c>
      <c r="BD1312">
        <v>74.556818000000007</v>
      </c>
      <c r="BE1312">
        <v>79.176136</v>
      </c>
      <c r="BF1312">
        <v>83.534091000000004</v>
      </c>
      <c r="BG1312">
        <v>87.102272999999997</v>
      </c>
      <c r="BH1312">
        <v>90.409091000000004</v>
      </c>
      <c r="BI1312">
        <v>93.005681999999993</v>
      </c>
      <c r="BJ1312">
        <v>94.181818000000007</v>
      </c>
      <c r="BK1312">
        <v>94.727272999999997</v>
      </c>
      <c r="BL1312">
        <v>94.102272999999997</v>
      </c>
      <c r="BM1312">
        <v>92.193181999999993</v>
      </c>
      <c r="BN1312">
        <v>89.903408999999996</v>
      </c>
      <c r="BO1312">
        <v>86.494318000000007</v>
      </c>
      <c r="BP1312">
        <v>83.051136</v>
      </c>
      <c r="BQ1312">
        <v>81.142044999999996</v>
      </c>
      <c r="BR1312">
        <v>79.107955000000004</v>
      </c>
      <c r="BS1312">
        <v>-178.4152</v>
      </c>
      <c r="BT1312">
        <v>3.7166090000000001</v>
      </c>
      <c r="BU1312">
        <v>26.362500000000001</v>
      </c>
      <c r="BV1312">
        <v>14.21435</v>
      </c>
      <c r="BW1312">
        <v>-20.660640000000001</v>
      </c>
      <c r="BX1312">
        <v>40.550640000000001</v>
      </c>
      <c r="BY1312">
        <v>23.764119999999998</v>
      </c>
      <c r="BZ1312">
        <v>42.708770000000001</v>
      </c>
      <c r="CA1312">
        <v>-15.611359999999999</v>
      </c>
      <c r="CB1312">
        <v>-68.172110000000004</v>
      </c>
      <c r="CC1312">
        <v>-17.574300000000001</v>
      </c>
      <c r="CD1312">
        <v>-26.45758</v>
      </c>
      <c r="CE1312">
        <v>-39.627200000000002</v>
      </c>
      <c r="CF1312">
        <v>-24.892019999999999</v>
      </c>
      <c r="CG1312">
        <v>-24.111750000000001</v>
      </c>
      <c r="CH1312">
        <v>-71.957239999999999</v>
      </c>
      <c r="CI1312">
        <v>-63.210859999999997</v>
      </c>
      <c r="CJ1312">
        <v>1264.23</v>
      </c>
      <c r="CK1312">
        <v>3081.9690000000001</v>
      </c>
      <c r="CL1312">
        <v>3150.1149999999998</v>
      </c>
      <c r="CM1312">
        <v>1810.461</v>
      </c>
      <c r="CN1312">
        <v>524.99609999999996</v>
      </c>
      <c r="CO1312">
        <v>261.53199999999998</v>
      </c>
      <c r="CP1312">
        <v>244.03749999999999</v>
      </c>
      <c r="CQ1312">
        <v>9553.7780000000002</v>
      </c>
      <c r="CR1312">
        <v>2265.2550000000001</v>
      </c>
      <c r="CS1312">
        <v>2103.3969999999999</v>
      </c>
      <c r="CT1312">
        <v>2091.1979999999999</v>
      </c>
      <c r="CU1312">
        <v>2134.402</v>
      </c>
      <c r="CV1312">
        <v>2093.0329999999999</v>
      </c>
      <c r="CW1312">
        <v>1487.713</v>
      </c>
      <c r="CX1312">
        <v>1451.4110000000001</v>
      </c>
      <c r="CY1312">
        <v>2816.27</v>
      </c>
      <c r="CZ1312">
        <v>3135.7420000000002</v>
      </c>
      <c r="DA1312">
        <v>3873.8820000000001</v>
      </c>
      <c r="DB1312">
        <v>5343.5619999999999</v>
      </c>
      <c r="DC1312">
        <v>4291.0209999999997</v>
      </c>
      <c r="DD1312">
        <v>4172.6390000000001</v>
      </c>
      <c r="DE1312">
        <v>4506.6319999999996</v>
      </c>
      <c r="DF1312">
        <v>5390.4709999999995</v>
      </c>
      <c r="DG1312">
        <v>6014.9260000000004</v>
      </c>
      <c r="DH1312">
        <v>12265.89</v>
      </c>
      <c r="DI1312">
        <v>11340.86</v>
      </c>
      <c r="DJ1312">
        <v>10470.11</v>
      </c>
      <c r="DK1312">
        <v>45948.89</v>
      </c>
      <c r="DL1312">
        <v>16923</v>
      </c>
      <c r="DM1312">
        <v>16428.48</v>
      </c>
      <c r="DN1312">
        <v>16320.74</v>
      </c>
      <c r="DO1312">
        <v>19</v>
      </c>
      <c r="DP1312">
        <v>20</v>
      </c>
    </row>
    <row r="1313" spans="1:120" hidden="1" x14ac:dyDescent="0.25">
      <c r="A1313" t="str">
        <f t="shared" si="20"/>
        <v>Industry_Type-2. Manufacturing_All Elect_44406</v>
      </c>
      <c r="B1313" t="s">
        <v>62</v>
      </c>
      <c r="C1313" t="s">
        <v>218</v>
      </c>
      <c r="D1313" t="s">
        <v>61</v>
      </c>
      <c r="E1313" t="s">
        <v>61</v>
      </c>
      <c r="F1313" t="s">
        <v>61</v>
      </c>
      <c r="G1313" t="s">
        <v>38</v>
      </c>
      <c r="H1313" t="s">
        <v>61</v>
      </c>
      <c r="I1313" t="s">
        <v>61</v>
      </c>
      <c r="J1313" t="s">
        <v>61</v>
      </c>
      <c r="K1313" t="s">
        <v>190</v>
      </c>
      <c r="L1313" s="18">
        <v>44406</v>
      </c>
      <c r="M1313">
        <v>19</v>
      </c>
      <c r="N1313">
        <v>20</v>
      </c>
      <c r="O1313" t="s">
        <v>258</v>
      </c>
      <c r="P1313">
        <v>2</v>
      </c>
      <c r="Q1313">
        <v>2</v>
      </c>
      <c r="R1313">
        <v>0</v>
      </c>
      <c r="S1313">
        <v>0</v>
      </c>
      <c r="T1313">
        <v>1</v>
      </c>
      <c r="U1313">
        <v>0</v>
      </c>
      <c r="V1313">
        <v>1</v>
      </c>
      <c r="W1313">
        <v>1570.683</v>
      </c>
      <c r="X1313">
        <v>1552.1279999999999</v>
      </c>
      <c r="Y1313">
        <v>1565.6804999999999</v>
      </c>
      <c r="Z1313">
        <v>1425.1695</v>
      </c>
      <c r="AA1313">
        <v>1356.1590000000001</v>
      </c>
      <c r="AB1313">
        <v>1402.5495000000001</v>
      </c>
      <c r="AC1313">
        <v>1567.5284999999999</v>
      </c>
      <c r="AD1313">
        <v>1508.145</v>
      </c>
      <c r="AE1313">
        <v>1494.1965</v>
      </c>
      <c r="AF1313">
        <v>1466.8979999999999</v>
      </c>
      <c r="AG1313">
        <v>1506.0045</v>
      </c>
      <c r="AH1313">
        <v>1502.1075000000001</v>
      </c>
      <c r="AI1313">
        <v>1508.367</v>
      </c>
      <c r="AJ1313">
        <v>1552.1385</v>
      </c>
      <c r="AK1313">
        <v>1541.3385000000001</v>
      </c>
      <c r="AL1313">
        <v>1440.6375</v>
      </c>
      <c r="AM1313">
        <v>1399.6005</v>
      </c>
      <c r="AN1313">
        <v>1558.1265000000001</v>
      </c>
      <c r="AO1313">
        <v>221.24549999999999</v>
      </c>
      <c r="AP1313">
        <v>966.29700000000003</v>
      </c>
      <c r="AQ1313">
        <v>1392.7619999999999</v>
      </c>
      <c r="AR1313">
        <v>1474.5345</v>
      </c>
      <c r="AS1313">
        <v>1571.463</v>
      </c>
      <c r="AT1313">
        <v>1592.2739999999999</v>
      </c>
      <c r="AU1313">
        <v>58</v>
      </c>
      <c r="AV1313">
        <v>57</v>
      </c>
      <c r="AW1313">
        <v>57</v>
      </c>
      <c r="AX1313">
        <v>57</v>
      </c>
      <c r="AY1313">
        <v>56.5</v>
      </c>
      <c r="AZ1313">
        <v>56</v>
      </c>
      <c r="BA1313">
        <v>55.5</v>
      </c>
      <c r="BB1313">
        <v>56</v>
      </c>
      <c r="BC1313">
        <v>58</v>
      </c>
      <c r="BD1313">
        <v>62</v>
      </c>
      <c r="BE1313">
        <v>66</v>
      </c>
      <c r="BF1313">
        <v>71.5</v>
      </c>
      <c r="BG1313">
        <v>78.5</v>
      </c>
      <c r="BH1313">
        <v>84</v>
      </c>
      <c r="BI1313">
        <v>86</v>
      </c>
      <c r="BJ1313">
        <v>85</v>
      </c>
      <c r="BK1313">
        <v>85.5</v>
      </c>
      <c r="BL1313">
        <v>83</v>
      </c>
      <c r="BM1313">
        <v>79</v>
      </c>
      <c r="BN1313">
        <v>75</v>
      </c>
      <c r="BO1313">
        <v>69.5</v>
      </c>
      <c r="BP1313">
        <v>64.5</v>
      </c>
      <c r="BQ1313">
        <v>60.5</v>
      </c>
      <c r="BR1313">
        <v>59</v>
      </c>
      <c r="BS1313">
        <v>-17.816890000000001</v>
      </c>
      <c r="BT1313">
        <v>-108.74120000000001</v>
      </c>
      <c r="BU1313">
        <v>-270.94060000000002</v>
      </c>
      <c r="BV1313">
        <v>-239.2919</v>
      </c>
      <c r="BW1313">
        <v>-212.85220000000001</v>
      </c>
      <c r="BX1313">
        <v>-38.917450000000002</v>
      </c>
      <c r="BY1313">
        <v>-3.437195</v>
      </c>
      <c r="BZ1313">
        <v>59.498660000000001</v>
      </c>
      <c r="CA1313">
        <v>52.763849999999998</v>
      </c>
      <c r="CB1313">
        <v>104.0341</v>
      </c>
      <c r="CC1313">
        <v>67.783389999999997</v>
      </c>
      <c r="CD1313">
        <v>81.326719999999995</v>
      </c>
      <c r="CE1313">
        <v>86.102969999999999</v>
      </c>
      <c r="CF1313">
        <v>57.342590000000001</v>
      </c>
      <c r="CG1313">
        <v>44.920290000000001</v>
      </c>
      <c r="CH1313">
        <v>73.900909999999996</v>
      </c>
      <c r="CI1313">
        <v>61.561770000000003</v>
      </c>
      <c r="CJ1313">
        <v>40.435389999999998</v>
      </c>
      <c r="CK1313">
        <v>1360.4269999999999</v>
      </c>
      <c r="CL1313">
        <v>591.59990000000005</v>
      </c>
      <c r="CM1313">
        <v>121.9327</v>
      </c>
      <c r="CN1313">
        <v>86.499629999999996</v>
      </c>
      <c r="CO1313">
        <v>35.545290000000001</v>
      </c>
      <c r="CP1313">
        <v>29.360779999999998</v>
      </c>
      <c r="CQ1313">
        <v>7048.9920000000002</v>
      </c>
      <c r="CR1313">
        <v>2540.835</v>
      </c>
      <c r="CS1313">
        <v>5869.3239999999996</v>
      </c>
      <c r="CT1313">
        <v>7434.1170000000002</v>
      </c>
      <c r="CU1313">
        <v>4453.125</v>
      </c>
      <c r="CV1313">
        <v>937.69029999999998</v>
      </c>
      <c r="CW1313">
        <v>746.23649999999998</v>
      </c>
      <c r="CX1313">
        <v>641.18119999999999</v>
      </c>
      <c r="CY1313">
        <v>280.3972</v>
      </c>
      <c r="CZ1313">
        <v>241.86429999999999</v>
      </c>
      <c r="DA1313">
        <v>500.35169999999999</v>
      </c>
      <c r="DB1313">
        <v>624.16250000000002</v>
      </c>
      <c r="DC1313">
        <v>1602.327</v>
      </c>
      <c r="DD1313">
        <v>1529.3889999999999</v>
      </c>
      <c r="DE1313">
        <v>1699.63</v>
      </c>
      <c r="DF1313">
        <v>2705.4810000000002</v>
      </c>
      <c r="DG1313">
        <v>1521.4670000000001</v>
      </c>
      <c r="DH1313">
        <v>3210.665</v>
      </c>
      <c r="DI1313">
        <v>2082.4699999999998</v>
      </c>
      <c r="DJ1313">
        <v>3434.453</v>
      </c>
      <c r="DK1313">
        <v>3607.7910000000002</v>
      </c>
      <c r="DL1313">
        <v>1553.4390000000001</v>
      </c>
      <c r="DM1313">
        <v>737.82119999999998</v>
      </c>
      <c r="DN1313">
        <v>984.86580000000004</v>
      </c>
      <c r="DO1313">
        <v>19</v>
      </c>
      <c r="DP1313">
        <v>20</v>
      </c>
    </row>
    <row r="1314" spans="1:120" hidden="1" x14ac:dyDescent="0.25">
      <c r="A1314" t="str">
        <f t="shared" si="20"/>
        <v>sublap_id-SLAP_PGF1_All Elect_44406</v>
      </c>
      <c r="B1314" t="s">
        <v>62</v>
      </c>
      <c r="C1314" t="s">
        <v>289</v>
      </c>
      <c r="D1314" t="s">
        <v>61</v>
      </c>
      <c r="E1314" t="s">
        <v>290</v>
      </c>
      <c r="F1314" t="s">
        <v>61</v>
      </c>
      <c r="G1314" t="s">
        <v>61</v>
      </c>
      <c r="H1314" t="s">
        <v>61</v>
      </c>
      <c r="I1314" t="s">
        <v>61</v>
      </c>
      <c r="J1314" t="s">
        <v>61</v>
      </c>
      <c r="K1314" t="s">
        <v>190</v>
      </c>
      <c r="L1314" s="18">
        <v>44406</v>
      </c>
      <c r="M1314">
        <v>19</v>
      </c>
      <c r="N1314">
        <v>20</v>
      </c>
      <c r="O1314" t="s">
        <v>258</v>
      </c>
      <c r="P1314">
        <v>87</v>
      </c>
      <c r="Q1314">
        <v>86</v>
      </c>
      <c r="R1314">
        <v>0</v>
      </c>
      <c r="S1314">
        <v>0</v>
      </c>
      <c r="T1314">
        <v>0</v>
      </c>
      <c r="U1314">
        <v>0</v>
      </c>
      <c r="V1314">
        <v>0</v>
      </c>
      <c r="W1314">
        <v>2861.7136999999998</v>
      </c>
      <c r="X1314">
        <v>2809.6300999999999</v>
      </c>
      <c r="Y1314">
        <v>2743.2961</v>
      </c>
      <c r="Z1314">
        <v>2735.6174000000001</v>
      </c>
      <c r="AA1314">
        <v>2675.7583</v>
      </c>
      <c r="AB1314">
        <v>2738.5495999999998</v>
      </c>
      <c r="AC1314">
        <v>3020.0684000000001</v>
      </c>
      <c r="AD1314">
        <v>3661.4744000000001</v>
      </c>
      <c r="AE1314">
        <v>4659.4715999999999</v>
      </c>
      <c r="AF1314">
        <v>4933.1777000000002</v>
      </c>
      <c r="AG1314">
        <v>5241.8060999999998</v>
      </c>
      <c r="AH1314">
        <v>5629.3193000000001</v>
      </c>
      <c r="AI1314">
        <v>5836.0924999999997</v>
      </c>
      <c r="AJ1314">
        <v>5994.7244000000001</v>
      </c>
      <c r="AK1314">
        <v>6140.5424000000003</v>
      </c>
      <c r="AL1314">
        <v>6275.3074999999999</v>
      </c>
      <c r="AM1314">
        <v>6361.3559999999998</v>
      </c>
      <c r="AN1314">
        <v>5208.6656999999996</v>
      </c>
      <c r="AO1314">
        <v>4366.2204000000002</v>
      </c>
      <c r="AP1314">
        <v>4610.6226999999999</v>
      </c>
      <c r="AQ1314">
        <v>5129.2007999999996</v>
      </c>
      <c r="AR1314">
        <v>4500.0051999999996</v>
      </c>
      <c r="AS1314">
        <v>3593.9690000000001</v>
      </c>
      <c r="AT1314">
        <v>3192.2242000000001</v>
      </c>
      <c r="AU1314">
        <v>88.366279000000006</v>
      </c>
      <c r="AV1314">
        <v>85.412790999999999</v>
      </c>
      <c r="AW1314">
        <v>83.418604999999999</v>
      </c>
      <c r="AX1314">
        <v>81.930233000000001</v>
      </c>
      <c r="AY1314">
        <v>80.465115999999995</v>
      </c>
      <c r="AZ1314">
        <v>79.005814000000001</v>
      </c>
      <c r="BA1314">
        <v>77.546512000000007</v>
      </c>
      <c r="BB1314">
        <v>78.023256000000003</v>
      </c>
      <c r="BC1314">
        <v>80.959301999999994</v>
      </c>
      <c r="BD1314">
        <v>84.517442000000003</v>
      </c>
      <c r="BE1314">
        <v>89.034884000000005</v>
      </c>
      <c r="BF1314">
        <v>92.069766999999999</v>
      </c>
      <c r="BG1314">
        <v>94.133720999999994</v>
      </c>
      <c r="BH1314">
        <v>96.215115999999995</v>
      </c>
      <c r="BI1314">
        <v>99.651162999999997</v>
      </c>
      <c r="BJ1314">
        <v>102.16279</v>
      </c>
      <c r="BK1314">
        <v>104.04651</v>
      </c>
      <c r="BL1314">
        <v>103.97674000000001</v>
      </c>
      <c r="BM1314">
        <v>103.4186</v>
      </c>
      <c r="BN1314">
        <v>102.32558</v>
      </c>
      <c r="BO1314">
        <v>99.75</v>
      </c>
      <c r="BP1314">
        <v>96.279070000000004</v>
      </c>
      <c r="BQ1314">
        <v>93.325581</v>
      </c>
      <c r="BR1314">
        <v>90.843023000000002</v>
      </c>
      <c r="BS1314">
        <v>-105.1403</v>
      </c>
      <c r="BT1314">
        <v>-1.06091</v>
      </c>
      <c r="BU1314">
        <v>-6.7604280000000001</v>
      </c>
      <c r="BV1314">
        <v>-49.911520000000003</v>
      </c>
      <c r="BW1314">
        <v>-5.4571370000000003</v>
      </c>
      <c r="BX1314">
        <v>27.021439999999998</v>
      </c>
      <c r="BY1314">
        <v>19.91638</v>
      </c>
      <c r="BZ1314">
        <v>49.357979999999998</v>
      </c>
      <c r="CA1314">
        <v>-76.371920000000003</v>
      </c>
      <c r="CB1314">
        <v>-49.161810000000003</v>
      </c>
      <c r="CC1314">
        <v>-69.562190000000001</v>
      </c>
      <c r="CD1314">
        <v>-127.2255</v>
      </c>
      <c r="CE1314">
        <v>-179.8382</v>
      </c>
      <c r="CF1314">
        <v>-195.7354</v>
      </c>
      <c r="CG1314">
        <v>-155.1138</v>
      </c>
      <c r="CH1314">
        <v>-230.50829999999999</v>
      </c>
      <c r="CI1314">
        <v>-257.33519999999999</v>
      </c>
      <c r="CJ1314">
        <v>1044.9190000000001</v>
      </c>
      <c r="CK1314">
        <v>1936.817</v>
      </c>
      <c r="CL1314">
        <v>1295.3789999999999</v>
      </c>
      <c r="CM1314">
        <v>222.64019999999999</v>
      </c>
      <c r="CN1314">
        <v>-378.017</v>
      </c>
      <c r="CO1314">
        <v>-385.3827</v>
      </c>
      <c r="CP1314">
        <v>-260.85919999999999</v>
      </c>
      <c r="CQ1314">
        <v>7177.4260000000004</v>
      </c>
      <c r="CR1314">
        <v>1187.9860000000001</v>
      </c>
      <c r="CS1314">
        <v>1106.204</v>
      </c>
      <c r="CT1314">
        <v>1038.123</v>
      </c>
      <c r="CU1314">
        <v>880.19640000000004</v>
      </c>
      <c r="CV1314">
        <v>941.82259999999997</v>
      </c>
      <c r="CW1314">
        <v>1016.279</v>
      </c>
      <c r="CX1314">
        <v>1546.808</v>
      </c>
      <c r="CY1314">
        <v>1195.5419999999999</v>
      </c>
      <c r="CZ1314">
        <v>1104.2070000000001</v>
      </c>
      <c r="DA1314">
        <v>3755.3209999999999</v>
      </c>
      <c r="DB1314">
        <v>3579.99</v>
      </c>
      <c r="DC1314">
        <v>3011.576</v>
      </c>
      <c r="DD1314">
        <v>2724.3530000000001</v>
      </c>
      <c r="DE1314">
        <v>2636.46</v>
      </c>
      <c r="DF1314">
        <v>3148.4349999999999</v>
      </c>
      <c r="DG1314">
        <v>6391.674</v>
      </c>
      <c r="DH1314">
        <v>12104.34</v>
      </c>
      <c r="DI1314">
        <v>23666.97</v>
      </c>
      <c r="DJ1314">
        <v>22009.96</v>
      </c>
      <c r="DK1314">
        <v>5537.5720000000001</v>
      </c>
      <c r="DL1314">
        <v>10353.33</v>
      </c>
      <c r="DM1314">
        <v>4209.3450000000003</v>
      </c>
      <c r="DN1314">
        <v>4096.5839999999998</v>
      </c>
      <c r="DO1314">
        <v>19</v>
      </c>
      <c r="DP1314">
        <v>20</v>
      </c>
    </row>
    <row r="1315" spans="1:120" hidden="1" x14ac:dyDescent="0.25">
      <c r="A1315" t="str">
        <f t="shared" si="20"/>
        <v>LCA-Greater Bay Area_All Elect_44406</v>
      </c>
      <c r="B1315" t="s">
        <v>62</v>
      </c>
      <c r="C1315" t="s">
        <v>209</v>
      </c>
      <c r="D1315" t="s">
        <v>36</v>
      </c>
      <c r="E1315" t="s">
        <v>61</v>
      </c>
      <c r="F1315" t="s">
        <v>61</v>
      </c>
      <c r="G1315" t="s">
        <v>61</v>
      </c>
      <c r="H1315" t="s">
        <v>61</v>
      </c>
      <c r="I1315" t="s">
        <v>61</v>
      </c>
      <c r="J1315" t="s">
        <v>61</v>
      </c>
      <c r="K1315" t="s">
        <v>190</v>
      </c>
      <c r="L1315" s="18">
        <v>44406</v>
      </c>
      <c r="M1315">
        <v>19</v>
      </c>
      <c r="N1315">
        <v>20</v>
      </c>
      <c r="O1315" t="s">
        <v>258</v>
      </c>
      <c r="P1315">
        <v>178</v>
      </c>
      <c r="Q1315">
        <v>176</v>
      </c>
      <c r="R1315">
        <v>0</v>
      </c>
      <c r="S1315">
        <v>0</v>
      </c>
      <c r="T1315">
        <v>0</v>
      </c>
      <c r="U1315">
        <v>0</v>
      </c>
      <c r="V1315">
        <v>0</v>
      </c>
      <c r="W1315">
        <v>7280.8058000000001</v>
      </c>
      <c r="X1315">
        <v>7141.7022999999999</v>
      </c>
      <c r="Y1315">
        <v>7022.8852999999999</v>
      </c>
      <c r="Z1315">
        <v>6975.69</v>
      </c>
      <c r="AA1315">
        <v>7251.3690999999999</v>
      </c>
      <c r="AB1315">
        <v>7777.2664999999997</v>
      </c>
      <c r="AC1315">
        <v>8521.7080000000005</v>
      </c>
      <c r="AD1315">
        <v>10188.511</v>
      </c>
      <c r="AE1315">
        <v>11945.557000000001</v>
      </c>
      <c r="AF1315">
        <v>13572.406999999999</v>
      </c>
      <c r="AG1315">
        <v>14485.800999999999</v>
      </c>
      <c r="AH1315">
        <v>16524.512999999999</v>
      </c>
      <c r="AI1315">
        <v>17221.084999999999</v>
      </c>
      <c r="AJ1315">
        <v>17656.611000000001</v>
      </c>
      <c r="AK1315">
        <v>18223.252</v>
      </c>
      <c r="AL1315">
        <v>18548.918000000001</v>
      </c>
      <c r="AM1315">
        <v>18906.994999999999</v>
      </c>
      <c r="AN1315">
        <v>19027.958999999999</v>
      </c>
      <c r="AO1315">
        <v>17190.477999999999</v>
      </c>
      <c r="AP1315">
        <v>15738.210999999999</v>
      </c>
      <c r="AQ1315">
        <v>13989.77</v>
      </c>
      <c r="AR1315">
        <v>10748.634</v>
      </c>
      <c r="AS1315">
        <v>9070.8749000000007</v>
      </c>
      <c r="AT1315">
        <v>7984.8621000000003</v>
      </c>
      <c r="AU1315">
        <v>64.045455000000004</v>
      </c>
      <c r="AV1315">
        <v>63.048295000000003</v>
      </c>
      <c r="AW1315">
        <v>62.505682</v>
      </c>
      <c r="AX1315">
        <v>61.803977000000003</v>
      </c>
      <c r="AY1315">
        <v>61.301136</v>
      </c>
      <c r="AZ1315">
        <v>61.014204999999997</v>
      </c>
      <c r="BA1315">
        <v>61.15625</v>
      </c>
      <c r="BB1315">
        <v>62.090909000000003</v>
      </c>
      <c r="BC1315">
        <v>64.599431999999993</v>
      </c>
      <c r="BD1315">
        <v>67.988636</v>
      </c>
      <c r="BE1315">
        <v>71.5625</v>
      </c>
      <c r="BF1315">
        <v>74.03125</v>
      </c>
      <c r="BG1315">
        <v>76.289772999999997</v>
      </c>
      <c r="BH1315">
        <v>77.508522999999997</v>
      </c>
      <c r="BI1315">
        <v>79.346591000000004</v>
      </c>
      <c r="BJ1315">
        <v>80.690341000000004</v>
      </c>
      <c r="BK1315">
        <v>80.426136</v>
      </c>
      <c r="BL1315">
        <v>80.008522999999997</v>
      </c>
      <c r="BM1315">
        <v>77.505681999999993</v>
      </c>
      <c r="BN1315">
        <v>75.167614</v>
      </c>
      <c r="BO1315">
        <v>72.227272999999997</v>
      </c>
      <c r="BP1315">
        <v>69.335227000000003</v>
      </c>
      <c r="BQ1315">
        <v>67.414772999999997</v>
      </c>
      <c r="BR1315">
        <v>65.727272999999997</v>
      </c>
      <c r="BS1315">
        <v>-119.7129</v>
      </c>
      <c r="BT1315">
        <v>1.446804</v>
      </c>
      <c r="BU1315">
        <v>-0.90550070000000005</v>
      </c>
      <c r="BV1315">
        <v>60.830970000000001</v>
      </c>
      <c r="BW1315">
        <v>211.3458</v>
      </c>
      <c r="BX1315">
        <v>115.63330000000001</v>
      </c>
      <c r="BY1315">
        <v>176.5866</v>
      </c>
      <c r="BZ1315">
        <v>-64.115269999999995</v>
      </c>
      <c r="CA1315">
        <v>-223.53720000000001</v>
      </c>
      <c r="CB1315">
        <v>-245.2431</v>
      </c>
      <c r="CC1315">
        <v>-225.22120000000001</v>
      </c>
      <c r="CD1315">
        <v>-329.83589999999998</v>
      </c>
      <c r="CE1315">
        <v>-308.18520000000001</v>
      </c>
      <c r="CF1315">
        <v>-337.03899999999999</v>
      </c>
      <c r="CG1315">
        <v>-345.00189999999998</v>
      </c>
      <c r="CH1315">
        <v>-340.84379999999999</v>
      </c>
      <c r="CI1315">
        <v>-527.85350000000005</v>
      </c>
      <c r="CJ1315">
        <v>-390.40750000000003</v>
      </c>
      <c r="CK1315">
        <v>890.22190000000001</v>
      </c>
      <c r="CL1315">
        <v>709.91459999999995</v>
      </c>
      <c r="CM1315">
        <v>1.4491259999999999</v>
      </c>
      <c r="CN1315">
        <v>50.974670000000003</v>
      </c>
      <c r="CO1315">
        <v>-65.602429999999998</v>
      </c>
      <c r="CP1315">
        <v>-106.8974</v>
      </c>
      <c r="CQ1315">
        <v>6400.1880000000001</v>
      </c>
      <c r="CR1315">
        <v>4765.6080000000002</v>
      </c>
      <c r="CS1315">
        <v>4014.9029999999998</v>
      </c>
      <c r="CT1315">
        <v>2522.7860000000001</v>
      </c>
      <c r="CU1315">
        <v>4390.942</v>
      </c>
      <c r="CV1315">
        <v>4183.8450000000003</v>
      </c>
      <c r="CW1315">
        <v>2849.8890000000001</v>
      </c>
      <c r="CX1315">
        <v>2785.4119999999998</v>
      </c>
      <c r="CY1315">
        <v>5254.6120000000001</v>
      </c>
      <c r="CZ1315">
        <v>8557.2639999999992</v>
      </c>
      <c r="DA1315">
        <v>16614.32</v>
      </c>
      <c r="DB1315">
        <v>17914.29</v>
      </c>
      <c r="DC1315">
        <v>22077.32</v>
      </c>
      <c r="DD1315">
        <v>28087.65</v>
      </c>
      <c r="DE1315">
        <v>37015.699999999997</v>
      </c>
      <c r="DF1315">
        <v>41979.19</v>
      </c>
      <c r="DG1315">
        <v>45152.69</v>
      </c>
      <c r="DH1315">
        <v>39844.68</v>
      </c>
      <c r="DI1315">
        <v>38503.019999999997</v>
      </c>
      <c r="DJ1315">
        <v>37635.129999999997</v>
      </c>
      <c r="DK1315">
        <v>35060.629999999997</v>
      </c>
      <c r="DL1315">
        <v>29146.01</v>
      </c>
      <c r="DM1315">
        <v>16678.63</v>
      </c>
      <c r="DN1315">
        <v>11973.96</v>
      </c>
      <c r="DO1315">
        <v>19</v>
      </c>
      <c r="DP1315">
        <v>20</v>
      </c>
    </row>
    <row r="1316" spans="1:120" hidden="1" x14ac:dyDescent="0.25">
      <c r="A1316" t="str">
        <f t="shared" si="20"/>
        <v>LCA-Kern_All Elect_44406</v>
      </c>
      <c r="B1316" t="s">
        <v>62</v>
      </c>
      <c r="C1316" t="s">
        <v>210</v>
      </c>
      <c r="D1316" t="s">
        <v>29</v>
      </c>
      <c r="E1316" t="s">
        <v>61</v>
      </c>
      <c r="F1316" t="s">
        <v>61</v>
      </c>
      <c r="G1316" t="s">
        <v>61</v>
      </c>
      <c r="H1316" t="s">
        <v>61</v>
      </c>
      <c r="I1316" t="s">
        <v>61</v>
      </c>
      <c r="J1316" t="s">
        <v>61</v>
      </c>
      <c r="K1316" t="s">
        <v>190</v>
      </c>
      <c r="L1316" s="18">
        <v>44406</v>
      </c>
      <c r="M1316">
        <v>19</v>
      </c>
      <c r="N1316">
        <v>20</v>
      </c>
      <c r="O1316" t="s">
        <v>258</v>
      </c>
      <c r="P1316">
        <v>19</v>
      </c>
      <c r="Q1316">
        <v>19</v>
      </c>
      <c r="R1316">
        <v>0</v>
      </c>
      <c r="S1316">
        <v>0</v>
      </c>
      <c r="T1316">
        <v>0</v>
      </c>
      <c r="U1316">
        <v>0</v>
      </c>
      <c r="V1316">
        <v>0</v>
      </c>
      <c r="W1316">
        <v>322.59199999999998</v>
      </c>
      <c r="X1316">
        <v>335.34750000000003</v>
      </c>
      <c r="Y1316">
        <v>345.85300000000001</v>
      </c>
      <c r="Z1316">
        <v>361.404</v>
      </c>
      <c r="AA1316">
        <v>344.99900000000002</v>
      </c>
      <c r="AB1316">
        <v>341.62599999999998</v>
      </c>
      <c r="AC1316">
        <v>387.61799999999999</v>
      </c>
      <c r="AD1316">
        <v>734.31899999999996</v>
      </c>
      <c r="AE1316">
        <v>844.61099999999999</v>
      </c>
      <c r="AF1316">
        <v>951.94</v>
      </c>
      <c r="AG1316">
        <v>1030.451</v>
      </c>
      <c r="AH1316">
        <v>1081.2180000000001</v>
      </c>
      <c r="AI1316">
        <v>1136.7280000000001</v>
      </c>
      <c r="AJ1316">
        <v>1183.7560000000001</v>
      </c>
      <c r="AK1316">
        <v>1206.8900000000001</v>
      </c>
      <c r="AL1316">
        <v>1223.625</v>
      </c>
      <c r="AM1316">
        <v>1261.2670000000001</v>
      </c>
      <c r="AN1316">
        <v>1199.634</v>
      </c>
      <c r="AO1316">
        <v>962.71600000000001</v>
      </c>
      <c r="AP1316">
        <v>997.03300000000002</v>
      </c>
      <c r="AQ1316">
        <v>1087.3720000000001</v>
      </c>
      <c r="AR1316">
        <v>617.428</v>
      </c>
      <c r="AS1316">
        <v>381.553</v>
      </c>
      <c r="AT1316">
        <v>296.84300000000002</v>
      </c>
      <c r="AU1316">
        <v>90</v>
      </c>
      <c r="AV1316">
        <v>86</v>
      </c>
      <c r="AW1316">
        <v>84.5</v>
      </c>
      <c r="AX1316">
        <v>83.5</v>
      </c>
      <c r="AY1316">
        <v>81.5</v>
      </c>
      <c r="AZ1316">
        <v>80.5</v>
      </c>
      <c r="BA1316">
        <v>79.5</v>
      </c>
      <c r="BB1316">
        <v>80</v>
      </c>
      <c r="BC1316">
        <v>83.5</v>
      </c>
      <c r="BD1316">
        <v>86.5</v>
      </c>
      <c r="BE1316">
        <v>90</v>
      </c>
      <c r="BF1316">
        <v>94</v>
      </c>
      <c r="BG1316">
        <v>96.5</v>
      </c>
      <c r="BH1316">
        <v>99</v>
      </c>
      <c r="BI1316">
        <v>100.5</v>
      </c>
      <c r="BJ1316">
        <v>102</v>
      </c>
      <c r="BK1316">
        <v>102</v>
      </c>
      <c r="BL1316">
        <v>103</v>
      </c>
      <c r="BM1316">
        <v>103</v>
      </c>
      <c r="BN1316">
        <v>102.5</v>
      </c>
      <c r="BO1316">
        <v>100.5</v>
      </c>
      <c r="BP1316">
        <v>98.5</v>
      </c>
      <c r="BQ1316">
        <v>96.5</v>
      </c>
      <c r="BR1316">
        <v>94.5</v>
      </c>
      <c r="BS1316">
        <v>18.81035</v>
      </c>
      <c r="BT1316">
        <v>-9.074192</v>
      </c>
      <c r="BU1316">
        <v>-17.485430000000001</v>
      </c>
      <c r="BV1316">
        <v>-15.669510000000001</v>
      </c>
      <c r="BW1316">
        <v>-17.456479999999999</v>
      </c>
      <c r="BX1316">
        <v>3.6837689999999998</v>
      </c>
      <c r="BY1316">
        <v>-11.65953</v>
      </c>
      <c r="BZ1316">
        <v>1.565313</v>
      </c>
      <c r="CA1316">
        <v>17.582509999999999</v>
      </c>
      <c r="CB1316">
        <v>21.565729999999999</v>
      </c>
      <c r="CC1316">
        <v>26.064540000000001</v>
      </c>
      <c r="CD1316">
        <v>16.764309999999998</v>
      </c>
      <c r="CE1316">
        <v>-6.1503199999999998</v>
      </c>
      <c r="CF1316">
        <v>-5.4402530000000002</v>
      </c>
      <c r="CG1316">
        <v>-18.23048</v>
      </c>
      <c r="CH1316">
        <v>-11.13702</v>
      </c>
      <c r="CI1316">
        <v>-53.567390000000003</v>
      </c>
      <c r="CJ1316">
        <v>-16.208870000000001</v>
      </c>
      <c r="CK1316">
        <v>189.17410000000001</v>
      </c>
      <c r="CL1316">
        <v>75.361980000000003</v>
      </c>
      <c r="CM1316">
        <v>-141.74760000000001</v>
      </c>
      <c r="CN1316">
        <v>-14.97925</v>
      </c>
      <c r="CO1316">
        <v>-19.69678</v>
      </c>
      <c r="CP1316">
        <v>-24.317260000000001</v>
      </c>
      <c r="CQ1316">
        <v>353.17630000000003</v>
      </c>
      <c r="CR1316">
        <v>191.88380000000001</v>
      </c>
      <c r="CS1316">
        <v>156.64850000000001</v>
      </c>
      <c r="CT1316">
        <v>149.52799999999999</v>
      </c>
      <c r="CU1316">
        <v>102.4671</v>
      </c>
      <c r="CV1316">
        <v>181.46690000000001</v>
      </c>
      <c r="CW1316">
        <v>405.46890000000002</v>
      </c>
      <c r="CX1316">
        <v>336.6198</v>
      </c>
      <c r="CY1316">
        <v>229.33760000000001</v>
      </c>
      <c r="CZ1316">
        <v>197.8229</v>
      </c>
      <c r="DA1316">
        <v>175.9674</v>
      </c>
      <c r="DB1316">
        <v>217.05459999999999</v>
      </c>
      <c r="DC1316">
        <v>172.0866</v>
      </c>
      <c r="DD1316">
        <v>150.81229999999999</v>
      </c>
      <c r="DE1316">
        <v>136.91909999999999</v>
      </c>
      <c r="DF1316">
        <v>153.84880000000001</v>
      </c>
      <c r="DG1316">
        <v>111.05419999999999</v>
      </c>
      <c r="DH1316">
        <v>180.4076</v>
      </c>
      <c r="DI1316">
        <v>343.46710000000002</v>
      </c>
      <c r="DJ1316">
        <v>510.20909999999998</v>
      </c>
      <c r="DK1316">
        <v>2614.114</v>
      </c>
      <c r="DL1316">
        <v>1658.576</v>
      </c>
      <c r="DM1316">
        <v>137.75489999999999</v>
      </c>
      <c r="DN1316">
        <v>54.515320000000003</v>
      </c>
      <c r="DO1316">
        <v>19</v>
      </c>
      <c r="DP1316">
        <v>20</v>
      </c>
    </row>
    <row r="1317" spans="1:120" hidden="1" x14ac:dyDescent="0.25">
      <c r="A1317" t="str">
        <f t="shared" si="20"/>
        <v>LCA-Sierra_All Elect_44406</v>
      </c>
      <c r="B1317" t="s">
        <v>62</v>
      </c>
      <c r="C1317" t="s">
        <v>206</v>
      </c>
      <c r="D1317" t="s">
        <v>34</v>
      </c>
      <c r="E1317" t="s">
        <v>61</v>
      </c>
      <c r="F1317" t="s">
        <v>61</v>
      </c>
      <c r="G1317" t="s">
        <v>61</v>
      </c>
      <c r="H1317" t="s">
        <v>61</v>
      </c>
      <c r="I1317" t="s">
        <v>61</v>
      </c>
      <c r="J1317" t="s">
        <v>61</v>
      </c>
      <c r="K1317" t="s">
        <v>190</v>
      </c>
      <c r="L1317" s="18">
        <v>44406</v>
      </c>
      <c r="M1317">
        <v>19</v>
      </c>
      <c r="N1317">
        <v>20</v>
      </c>
      <c r="O1317" t="s">
        <v>258</v>
      </c>
      <c r="P1317">
        <v>35</v>
      </c>
      <c r="Q1317">
        <v>34</v>
      </c>
      <c r="R1317">
        <v>0</v>
      </c>
      <c r="S1317">
        <v>0</v>
      </c>
      <c r="T1317">
        <v>0</v>
      </c>
      <c r="U1317">
        <v>0</v>
      </c>
      <c r="V1317">
        <v>0</v>
      </c>
      <c r="W1317">
        <v>669.47690999999998</v>
      </c>
      <c r="X1317">
        <v>752.13455999999996</v>
      </c>
      <c r="Y1317">
        <v>762.73441000000003</v>
      </c>
      <c r="Z1317">
        <v>738.70587999999998</v>
      </c>
      <c r="AA1317">
        <v>751.92250000000001</v>
      </c>
      <c r="AB1317">
        <v>808.96425999999997</v>
      </c>
      <c r="AC1317">
        <v>853.37103000000002</v>
      </c>
      <c r="AD1317">
        <v>1016.6429000000001</v>
      </c>
      <c r="AE1317">
        <v>1301.8276000000001</v>
      </c>
      <c r="AF1317">
        <v>1412.7174</v>
      </c>
      <c r="AG1317">
        <v>1477.8987</v>
      </c>
      <c r="AH1317">
        <v>1330.7824000000001</v>
      </c>
      <c r="AI1317">
        <v>1419.7163</v>
      </c>
      <c r="AJ1317">
        <v>1485.0706</v>
      </c>
      <c r="AK1317">
        <v>1529.7481</v>
      </c>
      <c r="AL1317">
        <v>1558.5407</v>
      </c>
      <c r="AM1317">
        <v>1543.7399</v>
      </c>
      <c r="AN1317">
        <v>1503.7750000000001</v>
      </c>
      <c r="AO1317">
        <v>1521.9306999999999</v>
      </c>
      <c r="AP1317">
        <v>1534.681</v>
      </c>
      <c r="AQ1317">
        <v>1445.2437</v>
      </c>
      <c r="AR1317">
        <v>1204.9244000000001</v>
      </c>
      <c r="AS1317">
        <v>972.00662</v>
      </c>
      <c r="AT1317">
        <v>835.47882000000004</v>
      </c>
      <c r="AU1317">
        <v>77.058824000000001</v>
      </c>
      <c r="AV1317">
        <v>76.220588000000006</v>
      </c>
      <c r="AW1317">
        <v>75.323528999999994</v>
      </c>
      <c r="AX1317">
        <v>74.161765000000003</v>
      </c>
      <c r="AY1317">
        <v>72.617647000000005</v>
      </c>
      <c r="AZ1317">
        <v>71.264706000000004</v>
      </c>
      <c r="BA1317">
        <v>70.411765000000003</v>
      </c>
      <c r="BB1317">
        <v>71.411765000000003</v>
      </c>
      <c r="BC1317">
        <v>74.764706000000004</v>
      </c>
      <c r="BD1317">
        <v>79.955882000000003</v>
      </c>
      <c r="BE1317">
        <v>83.985293999999996</v>
      </c>
      <c r="BF1317">
        <v>88.117647000000005</v>
      </c>
      <c r="BG1317">
        <v>91.176471000000006</v>
      </c>
      <c r="BH1317">
        <v>94.147058999999999</v>
      </c>
      <c r="BI1317">
        <v>96.735293999999996</v>
      </c>
      <c r="BJ1317">
        <v>98.823528999999994</v>
      </c>
      <c r="BK1317">
        <v>100.95587999999999</v>
      </c>
      <c r="BL1317">
        <v>101.5</v>
      </c>
      <c r="BM1317">
        <v>100.54412000000001</v>
      </c>
      <c r="BN1317">
        <v>98.794117999999997</v>
      </c>
      <c r="BO1317">
        <v>92.838234999999997</v>
      </c>
      <c r="BP1317">
        <v>86.823528999999994</v>
      </c>
      <c r="BQ1317">
        <v>83.308824000000001</v>
      </c>
      <c r="BR1317">
        <v>80.088234999999997</v>
      </c>
      <c r="BS1317">
        <v>-79.913510000000002</v>
      </c>
      <c r="BT1317">
        <v>-0.89305230000000002</v>
      </c>
      <c r="BU1317">
        <v>-29.75789</v>
      </c>
      <c r="BV1317">
        <v>-23.34881</v>
      </c>
      <c r="BW1317">
        <v>-20.64311</v>
      </c>
      <c r="BX1317">
        <v>-13.687110000000001</v>
      </c>
      <c r="BY1317">
        <v>-7.0782530000000001</v>
      </c>
      <c r="BZ1317">
        <v>25.440709999999999</v>
      </c>
      <c r="CA1317">
        <v>1.143805</v>
      </c>
      <c r="CB1317">
        <v>4.1336959999999996</v>
      </c>
      <c r="CC1317">
        <v>-28.51558</v>
      </c>
      <c r="CD1317">
        <v>71.339349999999996</v>
      </c>
      <c r="CE1317">
        <v>26.983529999999998</v>
      </c>
      <c r="CF1317">
        <v>36.127079999999999</v>
      </c>
      <c r="CG1317">
        <v>34.214660000000002</v>
      </c>
      <c r="CH1317">
        <v>33.118989999999997</v>
      </c>
      <c r="CI1317">
        <v>59.886139999999997</v>
      </c>
      <c r="CJ1317">
        <v>110.80929999999999</v>
      </c>
      <c r="CK1317">
        <v>257.40660000000003</v>
      </c>
      <c r="CL1317">
        <v>166.8887</v>
      </c>
      <c r="CM1317">
        <v>-21.737189999999998</v>
      </c>
      <c r="CN1317">
        <v>-15.70397</v>
      </c>
      <c r="CO1317">
        <v>-25.202750000000002</v>
      </c>
      <c r="CP1317">
        <v>-14.39696</v>
      </c>
      <c r="CQ1317">
        <v>1046.809</v>
      </c>
      <c r="CR1317">
        <v>357.69299999999998</v>
      </c>
      <c r="CS1317">
        <v>792.32169999999996</v>
      </c>
      <c r="CT1317">
        <v>404.3827</v>
      </c>
      <c r="CU1317">
        <v>526.63170000000002</v>
      </c>
      <c r="CV1317">
        <v>341.35649999999998</v>
      </c>
      <c r="CW1317">
        <v>256.05070000000001</v>
      </c>
      <c r="CX1317">
        <v>222.38749999999999</v>
      </c>
      <c r="CY1317">
        <v>296.23020000000002</v>
      </c>
      <c r="CZ1317">
        <v>1333.7149999999999</v>
      </c>
      <c r="DA1317">
        <v>3152.0239999999999</v>
      </c>
      <c r="DB1317">
        <v>552.01009999999997</v>
      </c>
      <c r="DC1317">
        <v>131.08539999999999</v>
      </c>
      <c r="DD1317">
        <v>202.02080000000001</v>
      </c>
      <c r="DE1317">
        <v>228.42009999999999</v>
      </c>
      <c r="DF1317">
        <v>366.27550000000002</v>
      </c>
      <c r="DG1317">
        <v>810.45659999999998</v>
      </c>
      <c r="DH1317">
        <v>1547.5139999999999</v>
      </c>
      <c r="DI1317">
        <v>1079.865</v>
      </c>
      <c r="DJ1317">
        <v>1351.4480000000001</v>
      </c>
      <c r="DK1317">
        <v>1255.7370000000001</v>
      </c>
      <c r="DL1317">
        <v>1439.615</v>
      </c>
      <c r="DM1317">
        <v>482.33949999999999</v>
      </c>
      <c r="DN1317">
        <v>690.77350000000001</v>
      </c>
      <c r="DO1317">
        <v>19</v>
      </c>
      <c r="DP1317">
        <v>20</v>
      </c>
    </row>
    <row r="1318" spans="1:120" hidden="1" x14ac:dyDescent="0.25">
      <c r="A1318" t="str">
        <f t="shared" si="20"/>
        <v>LCA-Greater Fresno Area_All Elect_44406</v>
      </c>
      <c r="B1318" t="s">
        <v>62</v>
      </c>
      <c r="C1318" t="s">
        <v>224</v>
      </c>
      <c r="D1318" t="s">
        <v>182</v>
      </c>
      <c r="E1318" t="s">
        <v>61</v>
      </c>
      <c r="F1318" t="s">
        <v>61</v>
      </c>
      <c r="G1318" t="s">
        <v>61</v>
      </c>
      <c r="H1318" t="s">
        <v>61</v>
      </c>
      <c r="I1318" t="s">
        <v>61</v>
      </c>
      <c r="J1318" t="s">
        <v>61</v>
      </c>
      <c r="K1318" t="s">
        <v>190</v>
      </c>
      <c r="L1318" s="18">
        <v>44406</v>
      </c>
      <c r="M1318">
        <v>19</v>
      </c>
      <c r="N1318">
        <v>20</v>
      </c>
      <c r="O1318" t="s">
        <v>258</v>
      </c>
      <c r="P1318">
        <v>85</v>
      </c>
      <c r="Q1318">
        <v>84</v>
      </c>
      <c r="R1318">
        <v>0</v>
      </c>
      <c r="S1318">
        <v>0</v>
      </c>
      <c r="T1318">
        <v>0</v>
      </c>
      <c r="U1318">
        <v>0</v>
      </c>
      <c r="V1318">
        <v>0</v>
      </c>
      <c r="W1318">
        <v>2833.3539999999998</v>
      </c>
      <c r="X1318">
        <v>2779.1109000000001</v>
      </c>
      <c r="Y1318">
        <v>2713.6898000000001</v>
      </c>
      <c r="Z1318">
        <v>2702.2040999999999</v>
      </c>
      <c r="AA1318">
        <v>2642.0859</v>
      </c>
      <c r="AB1318">
        <v>2703.0729000000001</v>
      </c>
      <c r="AC1318">
        <v>2983.8186999999998</v>
      </c>
      <c r="AD1318">
        <v>3615.5646000000002</v>
      </c>
      <c r="AE1318">
        <v>4518.3110999999999</v>
      </c>
      <c r="AF1318">
        <v>4805.2873</v>
      </c>
      <c r="AG1318">
        <v>5084.8168999999998</v>
      </c>
      <c r="AH1318">
        <v>5470.9790000000003</v>
      </c>
      <c r="AI1318">
        <v>5668.4183000000003</v>
      </c>
      <c r="AJ1318">
        <v>5816.2458999999999</v>
      </c>
      <c r="AK1318">
        <v>5961.6587</v>
      </c>
      <c r="AL1318">
        <v>6093.0605999999998</v>
      </c>
      <c r="AM1318">
        <v>6178.1612999999998</v>
      </c>
      <c r="AN1318">
        <v>5032.4007000000001</v>
      </c>
      <c r="AO1318">
        <v>4271.2439000000004</v>
      </c>
      <c r="AP1318">
        <v>4464.1868000000004</v>
      </c>
      <c r="AQ1318">
        <v>4946.3164999999999</v>
      </c>
      <c r="AR1318">
        <v>4405.9152999999997</v>
      </c>
      <c r="AS1318">
        <v>3552.2907</v>
      </c>
      <c r="AT1318">
        <v>3163.9955</v>
      </c>
      <c r="AU1318">
        <v>88.351190000000003</v>
      </c>
      <c r="AV1318">
        <v>85.398809999999997</v>
      </c>
      <c r="AW1318">
        <v>83.404762000000005</v>
      </c>
      <c r="AX1318">
        <v>81.916667000000004</v>
      </c>
      <c r="AY1318">
        <v>80.452381000000003</v>
      </c>
      <c r="AZ1318">
        <v>78.994048000000006</v>
      </c>
      <c r="BA1318">
        <v>77.535713999999999</v>
      </c>
      <c r="BB1318">
        <v>78.011904999999999</v>
      </c>
      <c r="BC1318">
        <v>80.946428999999995</v>
      </c>
      <c r="BD1318">
        <v>84.505951999999994</v>
      </c>
      <c r="BE1318">
        <v>89.023809999999997</v>
      </c>
      <c r="BF1318">
        <v>92.059523999999996</v>
      </c>
      <c r="BG1318">
        <v>94.125</v>
      </c>
      <c r="BH1318">
        <v>96.208332999999996</v>
      </c>
      <c r="BI1318">
        <v>99.642857000000006</v>
      </c>
      <c r="BJ1318">
        <v>102.15476</v>
      </c>
      <c r="BK1318">
        <v>104.03570999999999</v>
      </c>
      <c r="BL1318">
        <v>103.96429000000001</v>
      </c>
      <c r="BM1318">
        <v>103.40476</v>
      </c>
      <c r="BN1318">
        <v>102.30952000000001</v>
      </c>
      <c r="BO1318">
        <v>99.732142999999994</v>
      </c>
      <c r="BP1318">
        <v>96.261904999999999</v>
      </c>
      <c r="BQ1318">
        <v>93.309523999999996</v>
      </c>
      <c r="BR1318">
        <v>90.827381000000003</v>
      </c>
      <c r="BS1318">
        <v>-101.5714</v>
      </c>
      <c r="BT1318">
        <v>-0.76850249999999998</v>
      </c>
      <c r="BU1318">
        <v>-9.506653</v>
      </c>
      <c r="BV1318">
        <v>-48.904670000000003</v>
      </c>
      <c r="BW1318">
        <v>-5.2583719999999996</v>
      </c>
      <c r="BX1318">
        <v>25.445170000000001</v>
      </c>
      <c r="BY1318">
        <v>18.375969999999999</v>
      </c>
      <c r="BZ1318">
        <v>46.874020000000002</v>
      </c>
      <c r="CA1318">
        <v>-69.007429999999999</v>
      </c>
      <c r="CB1318">
        <v>-46.99089</v>
      </c>
      <c r="CC1318">
        <v>-55.738930000000003</v>
      </c>
      <c r="CD1318">
        <v>-121.9688</v>
      </c>
      <c r="CE1318">
        <v>-168.62180000000001</v>
      </c>
      <c r="CF1318">
        <v>-182.52600000000001</v>
      </c>
      <c r="CG1318">
        <v>-143.8937</v>
      </c>
      <c r="CH1318">
        <v>-218.0857</v>
      </c>
      <c r="CI1318">
        <v>-243.5617</v>
      </c>
      <c r="CJ1318">
        <v>1056.365</v>
      </c>
      <c r="CK1318">
        <v>1874.845</v>
      </c>
      <c r="CL1318">
        <v>1282.723</v>
      </c>
      <c r="CM1318">
        <v>262.41919999999999</v>
      </c>
      <c r="CN1318">
        <v>-369.78089999999997</v>
      </c>
      <c r="CO1318">
        <v>-383.64330000000001</v>
      </c>
      <c r="CP1318">
        <v>-260.3032</v>
      </c>
      <c r="CQ1318">
        <v>7154.2060000000001</v>
      </c>
      <c r="CR1318">
        <v>1184.105</v>
      </c>
      <c r="CS1318">
        <v>1102.5340000000001</v>
      </c>
      <c r="CT1318">
        <v>1035.251</v>
      </c>
      <c r="CU1318">
        <v>876.49469999999997</v>
      </c>
      <c r="CV1318">
        <v>937.77329999999995</v>
      </c>
      <c r="CW1318">
        <v>1012.576</v>
      </c>
      <c r="CX1318">
        <v>1541.5329999999999</v>
      </c>
      <c r="CY1318">
        <v>1152.9259999999999</v>
      </c>
      <c r="CZ1318">
        <v>1088.7829999999999</v>
      </c>
      <c r="DA1318">
        <v>3745.9209999999998</v>
      </c>
      <c r="DB1318">
        <v>3573.1329999999998</v>
      </c>
      <c r="DC1318">
        <v>3003.9459999999999</v>
      </c>
      <c r="DD1318">
        <v>2717.6469999999999</v>
      </c>
      <c r="DE1318">
        <v>2616.7809999999999</v>
      </c>
      <c r="DF1318">
        <v>3137.3359999999998</v>
      </c>
      <c r="DG1318">
        <v>6379.5839999999998</v>
      </c>
      <c r="DH1318">
        <v>12101.07</v>
      </c>
      <c r="DI1318">
        <v>23655.98</v>
      </c>
      <c r="DJ1318">
        <v>21959.01</v>
      </c>
      <c r="DK1318">
        <v>5518.03</v>
      </c>
      <c r="DL1318">
        <v>10349.42</v>
      </c>
      <c r="DM1318">
        <v>4209.951</v>
      </c>
      <c r="DN1318">
        <v>4095.8130000000001</v>
      </c>
      <c r="DO1318">
        <v>19</v>
      </c>
      <c r="DP1318">
        <v>20</v>
      </c>
    </row>
    <row r="1319" spans="1:120" hidden="1" x14ac:dyDescent="0.25">
      <c r="A1319" t="str">
        <f t="shared" si="20"/>
        <v>LCA-Stockton_All Elect_44406</v>
      </c>
      <c r="B1319" t="s">
        <v>62</v>
      </c>
      <c r="C1319" t="s">
        <v>213</v>
      </c>
      <c r="D1319" t="s">
        <v>39</v>
      </c>
      <c r="E1319" t="s">
        <v>61</v>
      </c>
      <c r="F1319" t="s">
        <v>61</v>
      </c>
      <c r="G1319" t="s">
        <v>61</v>
      </c>
      <c r="H1319" t="s">
        <v>61</v>
      </c>
      <c r="I1319" t="s">
        <v>61</v>
      </c>
      <c r="J1319" t="s">
        <v>61</v>
      </c>
      <c r="K1319" t="s">
        <v>190</v>
      </c>
      <c r="L1319" s="18">
        <v>44406</v>
      </c>
      <c r="M1319">
        <v>19</v>
      </c>
      <c r="N1319">
        <v>20</v>
      </c>
      <c r="O1319" t="s">
        <v>258</v>
      </c>
      <c r="P1319">
        <v>33</v>
      </c>
      <c r="Q1319">
        <v>32</v>
      </c>
      <c r="R1319">
        <v>0</v>
      </c>
      <c r="S1319">
        <v>0</v>
      </c>
      <c r="T1319">
        <v>0</v>
      </c>
      <c r="U1319">
        <v>0</v>
      </c>
      <c r="V1319">
        <v>0</v>
      </c>
      <c r="W1319">
        <v>1196.2221999999999</v>
      </c>
      <c r="X1319">
        <v>1343.4794999999999</v>
      </c>
      <c r="Y1319">
        <v>1401.0128999999999</v>
      </c>
      <c r="Z1319">
        <v>1158.3896999999999</v>
      </c>
      <c r="AA1319">
        <v>1261.2166999999999</v>
      </c>
      <c r="AB1319">
        <v>1293.3009</v>
      </c>
      <c r="AC1319">
        <v>1509.982</v>
      </c>
      <c r="AD1319">
        <v>1777.4862000000001</v>
      </c>
      <c r="AE1319">
        <v>1930.4680000000001</v>
      </c>
      <c r="AF1319">
        <v>1991.6902</v>
      </c>
      <c r="AG1319">
        <v>2060.4757</v>
      </c>
      <c r="AH1319">
        <v>2149.8231999999998</v>
      </c>
      <c r="AI1319">
        <v>2183.1170999999999</v>
      </c>
      <c r="AJ1319">
        <v>2302.1284999999998</v>
      </c>
      <c r="AK1319">
        <v>2401.9895999999999</v>
      </c>
      <c r="AL1319">
        <v>2376.4373000000001</v>
      </c>
      <c r="AM1319">
        <v>2438.8588</v>
      </c>
      <c r="AN1319">
        <v>2220.3885</v>
      </c>
      <c r="AO1319">
        <v>1951.6685</v>
      </c>
      <c r="AP1319">
        <v>2022.6876</v>
      </c>
      <c r="AQ1319">
        <v>1914.5868</v>
      </c>
      <c r="AR1319">
        <v>1534.4639</v>
      </c>
      <c r="AS1319">
        <v>1287.2681</v>
      </c>
      <c r="AT1319">
        <v>1136.3107</v>
      </c>
      <c r="AU1319">
        <v>78.21875</v>
      </c>
      <c r="AV1319">
        <v>76</v>
      </c>
      <c r="AW1319">
        <v>74.0625</v>
      </c>
      <c r="AX1319">
        <v>72.75</v>
      </c>
      <c r="AY1319">
        <v>71.84375</v>
      </c>
      <c r="AZ1319">
        <v>71.03125</v>
      </c>
      <c r="BA1319">
        <v>70.21875</v>
      </c>
      <c r="BB1319">
        <v>70.3125</v>
      </c>
      <c r="BC1319">
        <v>72.1875</v>
      </c>
      <c r="BD1319">
        <v>76.6875</v>
      </c>
      <c r="BE1319">
        <v>81.46875</v>
      </c>
      <c r="BF1319">
        <v>85.03125</v>
      </c>
      <c r="BG1319">
        <v>88.125</v>
      </c>
      <c r="BH1319">
        <v>91.5625</v>
      </c>
      <c r="BI1319">
        <v>94</v>
      </c>
      <c r="BJ1319">
        <v>96.75</v>
      </c>
      <c r="BK1319">
        <v>96.78125</v>
      </c>
      <c r="BL1319">
        <v>95.59375</v>
      </c>
      <c r="BM1319">
        <v>94.125</v>
      </c>
      <c r="BN1319">
        <v>91.5625</v>
      </c>
      <c r="BO1319">
        <v>87.78125</v>
      </c>
      <c r="BP1319">
        <v>84.78125</v>
      </c>
      <c r="BQ1319">
        <v>82.5625</v>
      </c>
      <c r="BR1319">
        <v>80.34375</v>
      </c>
      <c r="BS1319">
        <v>53.02684</v>
      </c>
      <c r="BT1319">
        <v>-93.733590000000007</v>
      </c>
      <c r="BU1319">
        <v>-165.50970000000001</v>
      </c>
      <c r="BV1319">
        <v>-23.880980000000001</v>
      </c>
      <c r="BW1319">
        <v>-23.729220000000002</v>
      </c>
      <c r="BX1319">
        <v>65.948989999999995</v>
      </c>
      <c r="BY1319">
        <v>40.334470000000003</v>
      </c>
      <c r="BZ1319">
        <v>-74.312029999999993</v>
      </c>
      <c r="CA1319">
        <v>6.0556349999999997</v>
      </c>
      <c r="CB1319">
        <v>-17.213370000000001</v>
      </c>
      <c r="CC1319">
        <v>-16.28173</v>
      </c>
      <c r="CD1319">
        <v>-56.078600000000002</v>
      </c>
      <c r="CE1319">
        <v>-71.039230000000003</v>
      </c>
      <c r="CF1319">
        <v>-89.471590000000006</v>
      </c>
      <c r="CG1319">
        <v>-84.966579999999993</v>
      </c>
      <c r="CH1319">
        <v>-31.138649999999998</v>
      </c>
      <c r="CI1319">
        <v>-38.171390000000002</v>
      </c>
      <c r="CJ1319">
        <v>91.316909999999993</v>
      </c>
      <c r="CK1319">
        <v>415.94819999999999</v>
      </c>
      <c r="CL1319">
        <v>353.7978</v>
      </c>
      <c r="CM1319">
        <v>145.55600000000001</v>
      </c>
      <c r="CN1319">
        <v>134.50899999999999</v>
      </c>
      <c r="CO1319">
        <v>67.773099999999999</v>
      </c>
      <c r="CP1319">
        <v>64.492739999999998</v>
      </c>
      <c r="CQ1319">
        <v>3889.9059999999999</v>
      </c>
      <c r="CR1319">
        <v>4036.6060000000002</v>
      </c>
      <c r="CS1319">
        <v>3834.393</v>
      </c>
      <c r="CT1319">
        <v>2334.241</v>
      </c>
      <c r="CU1319">
        <v>1639.3920000000001</v>
      </c>
      <c r="CV1319">
        <v>943.65210000000002</v>
      </c>
      <c r="CW1319">
        <v>1352.252</v>
      </c>
      <c r="CX1319">
        <v>1560.337</v>
      </c>
      <c r="CY1319">
        <v>1387.88</v>
      </c>
      <c r="CZ1319">
        <v>1155.2190000000001</v>
      </c>
      <c r="DA1319">
        <v>2770.114</v>
      </c>
      <c r="DB1319">
        <v>1704.0619999999999</v>
      </c>
      <c r="DC1319">
        <v>2546.8139999999999</v>
      </c>
      <c r="DD1319">
        <v>1819.1759999999999</v>
      </c>
      <c r="DE1319">
        <v>1787.079</v>
      </c>
      <c r="DF1319">
        <v>1659.8409999999999</v>
      </c>
      <c r="DG1319">
        <v>2047.07</v>
      </c>
      <c r="DH1319">
        <v>3029.1550000000002</v>
      </c>
      <c r="DI1319">
        <v>2433.1979999999999</v>
      </c>
      <c r="DJ1319">
        <v>2813.8539999999998</v>
      </c>
      <c r="DK1319">
        <v>2399.6239999999998</v>
      </c>
      <c r="DL1319">
        <v>2375.7240000000002</v>
      </c>
      <c r="DM1319">
        <v>3899.078</v>
      </c>
      <c r="DN1319">
        <v>3272.1869999999999</v>
      </c>
      <c r="DO1319">
        <v>19</v>
      </c>
      <c r="DP1319">
        <v>20</v>
      </c>
    </row>
    <row r="1320" spans="1:120" hidden="1" x14ac:dyDescent="0.25">
      <c r="A1320" t="str">
        <f t="shared" si="20"/>
        <v>sublap_id-SLAP_PGP2_All Elect_44406</v>
      </c>
      <c r="B1320" t="s">
        <v>62</v>
      </c>
      <c r="C1320" t="s">
        <v>301</v>
      </c>
      <c r="D1320" t="s">
        <v>61</v>
      </c>
      <c r="E1320" t="s">
        <v>302</v>
      </c>
      <c r="F1320" t="s">
        <v>61</v>
      </c>
      <c r="G1320" t="s">
        <v>61</v>
      </c>
      <c r="H1320" t="s">
        <v>61</v>
      </c>
      <c r="I1320" t="s">
        <v>61</v>
      </c>
      <c r="J1320" t="s">
        <v>61</v>
      </c>
      <c r="K1320" t="s">
        <v>190</v>
      </c>
      <c r="L1320" s="18">
        <v>44406</v>
      </c>
      <c r="M1320">
        <v>19</v>
      </c>
      <c r="N1320">
        <v>20</v>
      </c>
      <c r="O1320" t="s">
        <v>258</v>
      </c>
      <c r="P1320">
        <v>23</v>
      </c>
      <c r="Q1320">
        <v>23</v>
      </c>
      <c r="R1320">
        <v>0</v>
      </c>
      <c r="S1320">
        <v>0</v>
      </c>
      <c r="T1320">
        <v>0</v>
      </c>
      <c r="U1320">
        <v>0</v>
      </c>
      <c r="V1320">
        <v>0</v>
      </c>
      <c r="W1320">
        <v>514.149</v>
      </c>
      <c r="X1320">
        <v>524.93499999999995</v>
      </c>
      <c r="Y1320">
        <v>505.73399999999998</v>
      </c>
      <c r="Z1320">
        <v>489.87200000000001</v>
      </c>
      <c r="AA1320">
        <v>624.62099999999998</v>
      </c>
      <c r="AB1320">
        <v>633.12300000000005</v>
      </c>
      <c r="AC1320">
        <v>682.88499999999999</v>
      </c>
      <c r="AD1320">
        <v>808.31899999999996</v>
      </c>
      <c r="AE1320">
        <v>1043.95</v>
      </c>
      <c r="AF1320">
        <v>1042.463</v>
      </c>
      <c r="AG1320">
        <v>1044.0260000000001</v>
      </c>
      <c r="AH1320">
        <v>1315.8810000000001</v>
      </c>
      <c r="AI1320">
        <v>1382.614</v>
      </c>
      <c r="AJ1320">
        <v>1430.82</v>
      </c>
      <c r="AK1320">
        <v>1475.9649999999999</v>
      </c>
      <c r="AL1320">
        <v>1527.4179999999999</v>
      </c>
      <c r="AM1320">
        <v>1571.41</v>
      </c>
      <c r="AN1320">
        <v>1575.0309999999999</v>
      </c>
      <c r="AO1320">
        <v>1391.692</v>
      </c>
      <c r="AP1320">
        <v>1177.665</v>
      </c>
      <c r="AQ1320">
        <v>1073.8440000000001</v>
      </c>
      <c r="AR1320">
        <v>800.60900000000004</v>
      </c>
      <c r="AS1320">
        <v>610.125</v>
      </c>
      <c r="AT1320">
        <v>526.096</v>
      </c>
      <c r="AU1320">
        <v>64.934782999999996</v>
      </c>
      <c r="AV1320">
        <v>64.086956999999998</v>
      </c>
      <c r="AW1320">
        <v>63.326087000000001</v>
      </c>
      <c r="AX1320">
        <v>62.586956999999998</v>
      </c>
      <c r="AY1320">
        <v>62.217390999999999</v>
      </c>
      <c r="AZ1320">
        <v>62.217390999999999</v>
      </c>
      <c r="BA1320">
        <v>62.478261000000003</v>
      </c>
      <c r="BB1320">
        <v>63.5</v>
      </c>
      <c r="BC1320">
        <v>65.847825999999998</v>
      </c>
      <c r="BD1320">
        <v>69.478261000000003</v>
      </c>
      <c r="BE1320">
        <v>71.782608999999994</v>
      </c>
      <c r="BF1320">
        <v>73.326087000000001</v>
      </c>
      <c r="BG1320">
        <v>75.282608999999994</v>
      </c>
      <c r="BH1320">
        <v>76.891304000000005</v>
      </c>
      <c r="BI1320">
        <v>78.586956999999998</v>
      </c>
      <c r="BJ1320">
        <v>78.739130000000003</v>
      </c>
      <c r="BK1320">
        <v>78.760869999999997</v>
      </c>
      <c r="BL1320">
        <v>78.239130000000003</v>
      </c>
      <c r="BM1320">
        <v>76.956522000000007</v>
      </c>
      <c r="BN1320">
        <v>74.739130000000003</v>
      </c>
      <c r="BO1320">
        <v>71.847825999999998</v>
      </c>
      <c r="BP1320">
        <v>68.847825999999998</v>
      </c>
      <c r="BQ1320">
        <v>67.217391000000006</v>
      </c>
      <c r="BR1320">
        <v>66.369564999999994</v>
      </c>
      <c r="BS1320">
        <v>-51.251370000000001</v>
      </c>
      <c r="BT1320">
        <v>-17.8752</v>
      </c>
      <c r="BU1320">
        <v>-15.833930000000001</v>
      </c>
      <c r="BV1320">
        <v>-10.69617</v>
      </c>
      <c r="BW1320">
        <v>19.42051</v>
      </c>
      <c r="BX1320">
        <v>-28.630659999999999</v>
      </c>
      <c r="BY1320">
        <v>20.61533</v>
      </c>
      <c r="BZ1320">
        <v>13.028370000000001</v>
      </c>
      <c r="CA1320">
        <v>-17.39114</v>
      </c>
      <c r="CB1320">
        <v>-9.1091650000000008</v>
      </c>
      <c r="CC1320">
        <v>48.137659999999997</v>
      </c>
      <c r="CD1320">
        <v>31.124389999999998</v>
      </c>
      <c r="CE1320">
        <v>25.144380000000002</v>
      </c>
      <c r="CF1320">
        <v>18.5166</v>
      </c>
      <c r="CG1320">
        <v>35.403239999999997</v>
      </c>
      <c r="CH1320">
        <v>10.96743</v>
      </c>
      <c r="CI1320">
        <v>-31.17173</v>
      </c>
      <c r="CJ1320">
        <v>-31.162430000000001</v>
      </c>
      <c r="CK1320">
        <v>131.68729999999999</v>
      </c>
      <c r="CL1320">
        <v>118.5547</v>
      </c>
      <c r="CM1320">
        <v>-14.80766</v>
      </c>
      <c r="CN1320">
        <v>7.0081829999999998</v>
      </c>
      <c r="CO1320">
        <v>-11.98325</v>
      </c>
      <c r="CP1320">
        <v>-13.670669999999999</v>
      </c>
      <c r="CQ1320">
        <v>344.8143</v>
      </c>
      <c r="CR1320">
        <v>326.8596</v>
      </c>
      <c r="CS1320">
        <v>301.0376</v>
      </c>
      <c r="CT1320">
        <v>298.7482</v>
      </c>
      <c r="CU1320">
        <v>1551.963</v>
      </c>
      <c r="CV1320">
        <v>323.10120000000001</v>
      </c>
      <c r="CW1320">
        <v>189.5772</v>
      </c>
      <c r="CX1320">
        <v>343.22719999999998</v>
      </c>
      <c r="CY1320">
        <v>342.39830000000001</v>
      </c>
      <c r="CZ1320">
        <v>281.9359</v>
      </c>
      <c r="DA1320">
        <v>661.23969999999997</v>
      </c>
      <c r="DB1320">
        <v>696.02390000000003</v>
      </c>
      <c r="DC1320">
        <v>965.48519999999996</v>
      </c>
      <c r="DD1320">
        <v>1080.617</v>
      </c>
      <c r="DE1320">
        <v>1089.7660000000001</v>
      </c>
      <c r="DF1320">
        <v>1094.5650000000001</v>
      </c>
      <c r="DG1320">
        <v>1686.05</v>
      </c>
      <c r="DH1320">
        <v>1071.1869999999999</v>
      </c>
      <c r="DI1320">
        <v>1493.5640000000001</v>
      </c>
      <c r="DJ1320">
        <v>1725.1</v>
      </c>
      <c r="DK1320">
        <v>1362.317</v>
      </c>
      <c r="DL1320">
        <v>703.58510000000001</v>
      </c>
      <c r="DM1320">
        <v>465.59460000000001</v>
      </c>
      <c r="DN1320">
        <v>445.5872</v>
      </c>
      <c r="DO1320">
        <v>19</v>
      </c>
      <c r="DP1320">
        <v>20</v>
      </c>
    </row>
    <row r="1321" spans="1:120" hidden="1" x14ac:dyDescent="0.25">
      <c r="A1321" t="str">
        <f t="shared" si="20"/>
        <v>Size_Grp-Below 20 kW_All Elect_44406</v>
      </c>
      <c r="B1321" t="s">
        <v>62</v>
      </c>
      <c r="C1321" t="s">
        <v>259</v>
      </c>
      <c r="D1321" t="s">
        <v>61</v>
      </c>
      <c r="E1321" t="s">
        <v>61</v>
      </c>
      <c r="F1321" t="s">
        <v>61</v>
      </c>
      <c r="G1321" t="s">
        <v>61</v>
      </c>
      <c r="H1321" t="s">
        <v>61</v>
      </c>
      <c r="I1321" t="s">
        <v>61</v>
      </c>
      <c r="J1321" t="s">
        <v>260</v>
      </c>
      <c r="K1321" t="s">
        <v>190</v>
      </c>
      <c r="L1321" s="18">
        <v>44406</v>
      </c>
      <c r="M1321">
        <v>19</v>
      </c>
      <c r="N1321">
        <v>20</v>
      </c>
      <c r="O1321" t="s">
        <v>258</v>
      </c>
      <c r="P1321">
        <v>63</v>
      </c>
      <c r="Q1321">
        <v>62</v>
      </c>
      <c r="R1321">
        <v>0</v>
      </c>
      <c r="S1321">
        <v>0</v>
      </c>
      <c r="T1321">
        <v>0</v>
      </c>
      <c r="U1321">
        <v>0</v>
      </c>
      <c r="V1321">
        <v>0</v>
      </c>
      <c r="W1321">
        <v>257.65933000000001</v>
      </c>
      <c r="X1321">
        <v>274.42698000000001</v>
      </c>
      <c r="Y1321">
        <v>288.90733</v>
      </c>
      <c r="Z1321">
        <v>299.99583999999999</v>
      </c>
      <c r="AA1321">
        <v>290.73280999999997</v>
      </c>
      <c r="AB1321">
        <v>302.79477000000003</v>
      </c>
      <c r="AC1321">
        <v>340.10244999999998</v>
      </c>
      <c r="AD1321">
        <v>488.68439999999998</v>
      </c>
      <c r="AE1321">
        <v>634.71889999999996</v>
      </c>
      <c r="AF1321">
        <v>723.20613000000003</v>
      </c>
      <c r="AG1321">
        <v>781.45893999999998</v>
      </c>
      <c r="AH1321">
        <v>840.45911999999998</v>
      </c>
      <c r="AI1321">
        <v>895.37531000000001</v>
      </c>
      <c r="AJ1321">
        <v>939.45853999999997</v>
      </c>
      <c r="AK1321">
        <v>989.34946000000002</v>
      </c>
      <c r="AL1321">
        <v>996.50960999999995</v>
      </c>
      <c r="AM1321">
        <v>999.39593000000002</v>
      </c>
      <c r="AN1321">
        <v>1009.4536000000001</v>
      </c>
      <c r="AO1321">
        <v>793.10395000000005</v>
      </c>
      <c r="AP1321">
        <v>794.86287000000004</v>
      </c>
      <c r="AQ1321">
        <v>841.64595999999995</v>
      </c>
      <c r="AR1321">
        <v>647.72027000000003</v>
      </c>
      <c r="AS1321">
        <v>430.45206999999999</v>
      </c>
      <c r="AT1321">
        <v>281.04351000000003</v>
      </c>
      <c r="AU1321">
        <v>76.072581</v>
      </c>
      <c r="AV1321">
        <v>74.072581</v>
      </c>
      <c r="AW1321">
        <v>72.862903000000003</v>
      </c>
      <c r="AX1321">
        <v>72.056451999999993</v>
      </c>
      <c r="AY1321">
        <v>70.838710000000006</v>
      </c>
      <c r="AZ1321">
        <v>69.725806000000006</v>
      </c>
      <c r="BA1321">
        <v>69.161289999999994</v>
      </c>
      <c r="BB1321">
        <v>70.145161000000002</v>
      </c>
      <c r="BC1321">
        <v>73.266129000000006</v>
      </c>
      <c r="BD1321">
        <v>77.25</v>
      </c>
      <c r="BE1321">
        <v>81.451612999999995</v>
      </c>
      <c r="BF1321">
        <v>85.048387000000005</v>
      </c>
      <c r="BG1321">
        <v>88.169354999999996</v>
      </c>
      <c r="BH1321">
        <v>90.653226000000004</v>
      </c>
      <c r="BI1321">
        <v>93.008065000000002</v>
      </c>
      <c r="BJ1321">
        <v>94.741934999999998</v>
      </c>
      <c r="BK1321">
        <v>95.314515999999998</v>
      </c>
      <c r="BL1321">
        <v>94.870968000000005</v>
      </c>
      <c r="BM1321">
        <v>92.919354999999996</v>
      </c>
      <c r="BN1321">
        <v>90.725806000000006</v>
      </c>
      <c r="BO1321">
        <v>87.040323000000001</v>
      </c>
      <c r="BP1321">
        <v>83.427419</v>
      </c>
      <c r="BQ1321">
        <v>81.008065000000002</v>
      </c>
      <c r="BR1321">
        <v>78.725806000000006</v>
      </c>
      <c r="BS1321">
        <v>5.2917899999999997E-2</v>
      </c>
      <c r="BT1321">
        <v>7.1109159999999996</v>
      </c>
      <c r="BU1321">
        <v>-7.3293799999999996</v>
      </c>
      <c r="BV1321">
        <v>-12.871130000000001</v>
      </c>
      <c r="BW1321">
        <v>2.284484</v>
      </c>
      <c r="BX1321">
        <v>2.7823869999999999</v>
      </c>
      <c r="BY1321">
        <v>-2.8497680000000001</v>
      </c>
      <c r="BZ1321">
        <v>2.6878959999999998</v>
      </c>
      <c r="CA1321">
        <v>-5.0138689999999997</v>
      </c>
      <c r="CB1321">
        <v>-6.1342660000000002</v>
      </c>
      <c r="CC1321">
        <v>-12.994009999999999</v>
      </c>
      <c r="CD1321">
        <v>-8.2454929999999997</v>
      </c>
      <c r="CE1321">
        <v>-7.6591120000000004</v>
      </c>
      <c r="CF1321">
        <v>-8.6568640000000006</v>
      </c>
      <c r="CG1321">
        <v>-8.4088630000000002</v>
      </c>
      <c r="CH1321">
        <v>-6.8761599999999996</v>
      </c>
      <c r="CI1321">
        <v>-16.722259999999999</v>
      </c>
      <c r="CJ1321">
        <v>-34.428040000000003</v>
      </c>
      <c r="CK1321">
        <v>136.70840000000001</v>
      </c>
      <c r="CL1321">
        <v>70.104010000000002</v>
      </c>
      <c r="CM1321">
        <v>-61.78998</v>
      </c>
      <c r="CN1321">
        <v>-35.998060000000002</v>
      </c>
      <c r="CO1321">
        <v>-22.839559999999999</v>
      </c>
      <c r="CP1321">
        <v>-2.8520059999999998</v>
      </c>
      <c r="CQ1321">
        <v>21.78098</v>
      </c>
      <c r="CR1321">
        <v>14.160880000000001</v>
      </c>
      <c r="CS1321">
        <v>15.22916</v>
      </c>
      <c r="CT1321">
        <v>12.297230000000001</v>
      </c>
      <c r="CU1321">
        <v>16.895060000000001</v>
      </c>
      <c r="CV1321">
        <v>20.459019999999999</v>
      </c>
      <c r="CW1321">
        <v>21.600960000000001</v>
      </c>
      <c r="CX1321">
        <v>20.48104</v>
      </c>
      <c r="CY1321">
        <v>20.867329999999999</v>
      </c>
      <c r="CZ1321">
        <v>23.668880000000001</v>
      </c>
      <c r="DA1321">
        <v>26.817630000000001</v>
      </c>
      <c r="DB1321">
        <v>21.92023</v>
      </c>
      <c r="DC1321">
        <v>43.174520000000001</v>
      </c>
      <c r="DD1321">
        <v>44.763489999999997</v>
      </c>
      <c r="DE1321">
        <v>47.72795</v>
      </c>
      <c r="DF1321">
        <v>48.233870000000003</v>
      </c>
      <c r="DG1321">
        <v>45.053060000000002</v>
      </c>
      <c r="DH1321">
        <v>46.075650000000003</v>
      </c>
      <c r="DI1321">
        <v>79.504239999999996</v>
      </c>
      <c r="DJ1321">
        <v>69.893879999999996</v>
      </c>
      <c r="DK1321">
        <v>67.19556</v>
      </c>
      <c r="DL1321">
        <v>34.314749999999997</v>
      </c>
      <c r="DM1321">
        <v>33.636339999999997</v>
      </c>
      <c r="DN1321">
        <v>12.896100000000001</v>
      </c>
      <c r="DO1321">
        <v>19</v>
      </c>
      <c r="DP1321">
        <v>20</v>
      </c>
    </row>
    <row r="1322" spans="1:120" hidden="1" x14ac:dyDescent="0.25">
      <c r="A1322" t="str">
        <f t="shared" si="20"/>
        <v>All_All Elect_44406</v>
      </c>
      <c r="B1322" t="s">
        <v>62</v>
      </c>
      <c r="C1322" t="s">
        <v>61</v>
      </c>
      <c r="D1322" t="s">
        <v>61</v>
      </c>
      <c r="E1322" t="s">
        <v>61</v>
      </c>
      <c r="F1322" t="s">
        <v>61</v>
      </c>
      <c r="G1322" t="s">
        <v>61</v>
      </c>
      <c r="H1322" t="s">
        <v>61</v>
      </c>
      <c r="I1322" t="s">
        <v>61</v>
      </c>
      <c r="J1322" t="s">
        <v>61</v>
      </c>
      <c r="K1322" t="s">
        <v>190</v>
      </c>
      <c r="L1322" s="18">
        <v>44406</v>
      </c>
      <c r="M1322">
        <v>19</v>
      </c>
      <c r="N1322">
        <v>20</v>
      </c>
      <c r="O1322" t="s">
        <v>258</v>
      </c>
      <c r="P1322">
        <v>478</v>
      </c>
      <c r="Q1322">
        <v>467</v>
      </c>
      <c r="R1322">
        <v>0</v>
      </c>
      <c r="S1322">
        <v>0</v>
      </c>
      <c r="T1322">
        <v>0</v>
      </c>
      <c r="U1322">
        <v>0</v>
      </c>
      <c r="V1322">
        <v>0</v>
      </c>
      <c r="W1322">
        <v>18563.196</v>
      </c>
      <c r="X1322">
        <v>18298.364000000001</v>
      </c>
      <c r="Y1322">
        <v>18157.782999999999</v>
      </c>
      <c r="Z1322">
        <v>17748.84</v>
      </c>
      <c r="AA1322">
        <v>18095.7</v>
      </c>
      <c r="AB1322">
        <v>18914.969000000001</v>
      </c>
      <c r="AC1322">
        <v>20811.349999999999</v>
      </c>
      <c r="AD1322">
        <v>24576.838</v>
      </c>
      <c r="AE1322">
        <v>28574.811000000002</v>
      </c>
      <c r="AF1322">
        <v>31207.760999999999</v>
      </c>
      <c r="AG1322">
        <v>33091.951999999997</v>
      </c>
      <c r="AH1322">
        <v>36136.714999999997</v>
      </c>
      <c r="AI1322">
        <v>37567.01</v>
      </c>
      <c r="AJ1322">
        <v>38674.438999999998</v>
      </c>
      <c r="AK1322">
        <v>39753.402000000002</v>
      </c>
      <c r="AL1322">
        <v>40382.423000000003</v>
      </c>
      <c r="AM1322">
        <v>41014.705000000002</v>
      </c>
      <c r="AN1322">
        <v>38163.034</v>
      </c>
      <c r="AO1322">
        <v>32071.701000000001</v>
      </c>
      <c r="AP1322">
        <v>31198.17</v>
      </c>
      <c r="AQ1322">
        <v>30593.268</v>
      </c>
      <c r="AR1322">
        <v>25496.116999999998</v>
      </c>
      <c r="AS1322">
        <v>21408.978999999999</v>
      </c>
      <c r="AT1322">
        <v>19276.955000000002</v>
      </c>
      <c r="AU1322">
        <v>73.437900999999997</v>
      </c>
      <c r="AV1322">
        <v>71.685225000000003</v>
      </c>
      <c r="AW1322">
        <v>70.563169000000002</v>
      </c>
      <c r="AX1322">
        <v>69.589935999999994</v>
      </c>
      <c r="AY1322">
        <v>68.568522000000002</v>
      </c>
      <c r="AZ1322">
        <v>67.733405000000005</v>
      </c>
      <c r="BA1322">
        <v>67.201284999999999</v>
      </c>
      <c r="BB1322">
        <v>67.877943999999999</v>
      </c>
      <c r="BC1322">
        <v>70.458243999999993</v>
      </c>
      <c r="BD1322">
        <v>74.078158000000002</v>
      </c>
      <c r="BE1322">
        <v>78.162740999999997</v>
      </c>
      <c r="BF1322">
        <v>81.589935999999994</v>
      </c>
      <c r="BG1322">
        <v>84.498929000000004</v>
      </c>
      <c r="BH1322">
        <v>86.835117999999994</v>
      </c>
      <c r="BI1322">
        <v>89.218414999999993</v>
      </c>
      <c r="BJ1322">
        <v>90.791220999999993</v>
      </c>
      <c r="BK1322">
        <v>91.369378999999995</v>
      </c>
      <c r="BL1322">
        <v>90.962526999999994</v>
      </c>
      <c r="BM1322">
        <v>89.043897000000001</v>
      </c>
      <c r="BN1322">
        <v>86.898286999999996</v>
      </c>
      <c r="BO1322">
        <v>83.531048999999996</v>
      </c>
      <c r="BP1322">
        <v>80.089935999999994</v>
      </c>
      <c r="BQ1322">
        <v>77.694861000000003</v>
      </c>
      <c r="BR1322">
        <v>75.609207999999995</v>
      </c>
      <c r="BS1322">
        <v>-404.25</v>
      </c>
      <c r="BT1322">
        <v>-231.70310000000001</v>
      </c>
      <c r="BU1322">
        <v>-491.95569999999998</v>
      </c>
      <c r="BV1322">
        <v>-301.34930000000003</v>
      </c>
      <c r="BW1322">
        <v>-99.010199999999998</v>
      </c>
      <c r="BX1322">
        <v>198.2542</v>
      </c>
      <c r="BY1322">
        <v>284.03320000000002</v>
      </c>
      <c r="BZ1322">
        <v>16.166830000000001</v>
      </c>
      <c r="CA1322">
        <v>-310.97280000000001</v>
      </c>
      <c r="CB1322">
        <v>-251.47800000000001</v>
      </c>
      <c r="CC1322">
        <v>-388.63299999999998</v>
      </c>
      <c r="CD1322">
        <v>-387.0752</v>
      </c>
      <c r="CE1322">
        <v>-466.7285</v>
      </c>
      <c r="CF1322">
        <v>-553.14509999999996</v>
      </c>
      <c r="CG1322">
        <v>-548.25459999999998</v>
      </c>
      <c r="CH1322">
        <v>-620.15729999999996</v>
      </c>
      <c r="CI1322">
        <v>-889.83720000000005</v>
      </c>
      <c r="CJ1322">
        <v>2055.6640000000002</v>
      </c>
      <c r="CK1322">
        <v>8078.9610000000002</v>
      </c>
      <c r="CL1322">
        <v>6334.7749999999996</v>
      </c>
      <c r="CM1322">
        <v>2082.2710000000002</v>
      </c>
      <c r="CN1322">
        <v>378.44720000000001</v>
      </c>
      <c r="CO1322">
        <v>-149.6413</v>
      </c>
      <c r="CP1322">
        <v>-106.84950000000001</v>
      </c>
      <c r="CQ1322">
        <v>35502.089999999997</v>
      </c>
      <c r="CR1322">
        <v>15587.53</v>
      </c>
      <c r="CS1322">
        <v>18220.43</v>
      </c>
      <c r="CT1322">
        <v>16367.55</v>
      </c>
      <c r="CU1322">
        <v>14470.46</v>
      </c>
      <c r="CV1322">
        <v>9915.4940000000006</v>
      </c>
      <c r="CW1322">
        <v>8703.1309999999994</v>
      </c>
      <c r="CX1322">
        <v>9182.7710000000006</v>
      </c>
      <c r="CY1322">
        <v>14594.31</v>
      </c>
      <c r="CZ1322">
        <v>17757.3</v>
      </c>
      <c r="DA1322">
        <v>32574.31</v>
      </c>
      <c r="DB1322">
        <v>32394.94</v>
      </c>
      <c r="DC1322">
        <v>37016.400000000001</v>
      </c>
      <c r="DD1322">
        <v>40448.620000000003</v>
      </c>
      <c r="DE1322">
        <v>50248.5</v>
      </c>
      <c r="DF1322">
        <v>57787.87</v>
      </c>
      <c r="DG1322">
        <v>63983.09</v>
      </c>
      <c r="DH1322">
        <v>76351.05</v>
      </c>
      <c r="DI1322">
        <v>82128.38</v>
      </c>
      <c r="DJ1322">
        <v>82456.22</v>
      </c>
      <c r="DK1322">
        <v>95541.04</v>
      </c>
      <c r="DL1322">
        <v>64040.82</v>
      </c>
      <c r="DM1322">
        <v>42317.58</v>
      </c>
      <c r="DN1322">
        <v>36548.199999999997</v>
      </c>
      <c r="DO1322">
        <v>19</v>
      </c>
      <c r="DP1322">
        <v>20</v>
      </c>
    </row>
    <row r="1323" spans="1:120" hidden="1" x14ac:dyDescent="0.25">
      <c r="A1323" t="str">
        <f t="shared" si="20"/>
        <v>Size_Grp-200 kW and above_All Elect_44406</v>
      </c>
      <c r="B1323" t="s">
        <v>62</v>
      </c>
      <c r="C1323" t="s">
        <v>207</v>
      </c>
      <c r="D1323" t="s">
        <v>61</v>
      </c>
      <c r="E1323" t="s">
        <v>61</v>
      </c>
      <c r="F1323" t="s">
        <v>61</v>
      </c>
      <c r="G1323" t="s">
        <v>61</v>
      </c>
      <c r="H1323" t="s">
        <v>61</v>
      </c>
      <c r="I1323" t="s">
        <v>61</v>
      </c>
      <c r="J1323" t="s">
        <v>102</v>
      </c>
      <c r="K1323" t="s">
        <v>190</v>
      </c>
      <c r="L1323" s="18">
        <v>44406</v>
      </c>
      <c r="M1323">
        <v>19</v>
      </c>
      <c r="N1323">
        <v>20</v>
      </c>
      <c r="O1323" t="s">
        <v>258</v>
      </c>
      <c r="P1323">
        <v>56</v>
      </c>
      <c r="Q1323">
        <v>56</v>
      </c>
      <c r="R1323">
        <v>0</v>
      </c>
      <c r="S1323">
        <v>0</v>
      </c>
      <c r="T1323">
        <v>0</v>
      </c>
      <c r="U1323">
        <v>0</v>
      </c>
      <c r="V1323">
        <v>0</v>
      </c>
      <c r="W1323">
        <v>11826.402</v>
      </c>
      <c r="X1323">
        <v>11304.526</v>
      </c>
      <c r="Y1323">
        <v>11210.88</v>
      </c>
      <c r="Z1323">
        <v>10760.973</v>
      </c>
      <c r="AA1323">
        <v>10968.050999999999</v>
      </c>
      <c r="AB1323">
        <v>11342.805</v>
      </c>
      <c r="AC1323">
        <v>12561.736000000001</v>
      </c>
      <c r="AD1323">
        <v>14160.566999999999</v>
      </c>
      <c r="AE1323">
        <v>15404.92</v>
      </c>
      <c r="AF1323">
        <v>15911.618</v>
      </c>
      <c r="AG1323">
        <v>16895.155999999999</v>
      </c>
      <c r="AH1323">
        <v>18848.850999999999</v>
      </c>
      <c r="AI1323">
        <v>19367.11</v>
      </c>
      <c r="AJ1323">
        <v>19734.787</v>
      </c>
      <c r="AK1323">
        <v>20282.725999999999</v>
      </c>
      <c r="AL1323">
        <v>20643.078000000001</v>
      </c>
      <c r="AM1323">
        <v>21227.114000000001</v>
      </c>
      <c r="AN1323">
        <v>19099.696</v>
      </c>
      <c r="AO1323">
        <v>16272.242</v>
      </c>
      <c r="AP1323">
        <v>15317.359</v>
      </c>
      <c r="AQ1323">
        <v>14230.723</v>
      </c>
      <c r="AR1323">
        <v>13388.486000000001</v>
      </c>
      <c r="AS1323">
        <v>12600.468999999999</v>
      </c>
      <c r="AT1323">
        <v>11883.941999999999</v>
      </c>
      <c r="AU1323">
        <v>73.133928999999995</v>
      </c>
      <c r="AV1323">
        <v>71.428571000000005</v>
      </c>
      <c r="AW1323">
        <v>70.125</v>
      </c>
      <c r="AX1323">
        <v>69.044642999999994</v>
      </c>
      <c r="AY1323">
        <v>68.035713999999999</v>
      </c>
      <c r="AZ1323">
        <v>67.1875</v>
      </c>
      <c r="BA1323">
        <v>66.651786000000001</v>
      </c>
      <c r="BB1323">
        <v>67.214286000000001</v>
      </c>
      <c r="BC1323">
        <v>69.598213999999999</v>
      </c>
      <c r="BD1323">
        <v>73.017857000000006</v>
      </c>
      <c r="BE1323">
        <v>76.982142999999994</v>
      </c>
      <c r="BF1323">
        <v>80.196428999999995</v>
      </c>
      <c r="BG1323">
        <v>83.125</v>
      </c>
      <c r="BH1323">
        <v>85.535713999999999</v>
      </c>
      <c r="BI1323">
        <v>88.151786000000001</v>
      </c>
      <c r="BJ1323">
        <v>89.991071000000005</v>
      </c>
      <c r="BK1323">
        <v>90.875</v>
      </c>
      <c r="BL1323">
        <v>90.482142999999994</v>
      </c>
      <c r="BM1323">
        <v>88.732142999999994</v>
      </c>
      <c r="BN1323">
        <v>86.580357000000006</v>
      </c>
      <c r="BO1323">
        <v>83.267857000000006</v>
      </c>
      <c r="BP1323">
        <v>79.785713999999999</v>
      </c>
      <c r="BQ1323">
        <v>77.151786000000001</v>
      </c>
      <c r="BR1323">
        <v>75.035713999999999</v>
      </c>
      <c r="BS1323">
        <v>-332.80939999999998</v>
      </c>
      <c r="BT1323">
        <v>-181.37880000000001</v>
      </c>
      <c r="BU1323">
        <v>-444.79180000000002</v>
      </c>
      <c r="BV1323">
        <v>-209.16560000000001</v>
      </c>
      <c r="BW1323">
        <v>-105.5701</v>
      </c>
      <c r="BX1323">
        <v>183.86359999999999</v>
      </c>
      <c r="BY1323">
        <v>288.80470000000003</v>
      </c>
      <c r="BZ1323">
        <v>-16.219840000000001</v>
      </c>
      <c r="CA1323">
        <v>-216.29859999999999</v>
      </c>
      <c r="CB1323">
        <v>-203.00020000000001</v>
      </c>
      <c r="CC1323">
        <v>-249.00659999999999</v>
      </c>
      <c r="CD1323">
        <v>-242.0735</v>
      </c>
      <c r="CE1323">
        <v>-213.0523</v>
      </c>
      <c r="CF1323">
        <v>-313.33</v>
      </c>
      <c r="CG1323">
        <v>-353.03089999999997</v>
      </c>
      <c r="CH1323">
        <v>-452.82150000000001</v>
      </c>
      <c r="CI1323">
        <v>-718.94669999999996</v>
      </c>
      <c r="CJ1323">
        <v>1731.9739999999999</v>
      </c>
      <c r="CK1323">
        <v>5066.5</v>
      </c>
      <c r="CL1323">
        <v>4472.0129999999999</v>
      </c>
      <c r="CM1323">
        <v>2298.5709999999999</v>
      </c>
      <c r="CN1323">
        <v>585.73019999999997</v>
      </c>
      <c r="CO1323">
        <v>177.91990000000001</v>
      </c>
      <c r="CP1323">
        <v>133.64330000000001</v>
      </c>
      <c r="CQ1323">
        <v>31491.57</v>
      </c>
      <c r="CR1323">
        <v>13489.08</v>
      </c>
      <c r="CS1323">
        <v>16059.23</v>
      </c>
      <c r="CT1323">
        <v>14437.7</v>
      </c>
      <c r="CU1323">
        <v>12693.04</v>
      </c>
      <c r="CV1323">
        <v>8457.3160000000007</v>
      </c>
      <c r="CW1323">
        <v>7057.8639999999996</v>
      </c>
      <c r="CX1323">
        <v>7812.942</v>
      </c>
      <c r="CY1323">
        <v>12781</v>
      </c>
      <c r="CZ1323">
        <v>15414.13</v>
      </c>
      <c r="DA1323">
        <v>29014.639999999999</v>
      </c>
      <c r="DB1323">
        <v>28628.33</v>
      </c>
      <c r="DC1323">
        <v>32828.660000000003</v>
      </c>
      <c r="DD1323">
        <v>36092.29</v>
      </c>
      <c r="DE1323">
        <v>45220.5</v>
      </c>
      <c r="DF1323">
        <v>52200.92</v>
      </c>
      <c r="DG1323">
        <v>57962.32</v>
      </c>
      <c r="DH1323">
        <v>69177.850000000006</v>
      </c>
      <c r="DI1323">
        <v>73552.97</v>
      </c>
      <c r="DJ1323">
        <v>74198.45</v>
      </c>
      <c r="DK1323">
        <v>82900.73</v>
      </c>
      <c r="DL1323">
        <v>58668.93</v>
      </c>
      <c r="DM1323">
        <v>38138.01</v>
      </c>
      <c r="DN1323">
        <v>32937.1</v>
      </c>
      <c r="DO1323">
        <v>19</v>
      </c>
      <c r="DP1323">
        <v>20</v>
      </c>
    </row>
    <row r="1324" spans="1:120" hidden="1" x14ac:dyDescent="0.25">
      <c r="A1324" t="str">
        <f t="shared" si="20"/>
        <v>sublap_id-SLAP_PGEB_All Elect_44406</v>
      </c>
      <c r="B1324" t="s">
        <v>62</v>
      </c>
      <c r="C1324" t="s">
        <v>287</v>
      </c>
      <c r="D1324" t="s">
        <v>61</v>
      </c>
      <c r="E1324" t="s">
        <v>288</v>
      </c>
      <c r="F1324" t="s">
        <v>61</v>
      </c>
      <c r="G1324" t="s">
        <v>61</v>
      </c>
      <c r="H1324" t="s">
        <v>61</v>
      </c>
      <c r="I1324" t="s">
        <v>61</v>
      </c>
      <c r="J1324" t="s">
        <v>61</v>
      </c>
      <c r="K1324" t="s">
        <v>190</v>
      </c>
      <c r="L1324" s="18">
        <v>44406</v>
      </c>
      <c r="M1324">
        <v>19</v>
      </c>
      <c r="N1324">
        <v>20</v>
      </c>
      <c r="O1324" t="s">
        <v>258</v>
      </c>
      <c r="P1324">
        <v>59</v>
      </c>
      <c r="Q1324">
        <v>57</v>
      </c>
      <c r="R1324">
        <v>0</v>
      </c>
      <c r="S1324">
        <v>0</v>
      </c>
      <c r="T1324">
        <v>0</v>
      </c>
      <c r="U1324">
        <v>0</v>
      </c>
      <c r="V1324">
        <v>0</v>
      </c>
      <c r="W1324">
        <v>1045.6943000000001</v>
      </c>
      <c r="X1324">
        <v>1096.8783000000001</v>
      </c>
      <c r="Y1324">
        <v>1058.5273</v>
      </c>
      <c r="Z1324">
        <v>1089.4577999999999</v>
      </c>
      <c r="AA1324">
        <v>1139.7009</v>
      </c>
      <c r="AB1324">
        <v>1406.9647</v>
      </c>
      <c r="AC1324">
        <v>1603.5496000000001</v>
      </c>
      <c r="AD1324">
        <v>2020.4302</v>
      </c>
      <c r="AE1324">
        <v>2290.1554000000001</v>
      </c>
      <c r="AF1324">
        <v>2416.1655999999998</v>
      </c>
      <c r="AG1324">
        <v>2598.1035999999999</v>
      </c>
      <c r="AH1324">
        <v>2933.4468999999999</v>
      </c>
      <c r="AI1324">
        <v>3267.7894999999999</v>
      </c>
      <c r="AJ1324">
        <v>3269.2231000000002</v>
      </c>
      <c r="AK1324">
        <v>3458.2042999999999</v>
      </c>
      <c r="AL1324">
        <v>3545.6122</v>
      </c>
      <c r="AM1324">
        <v>3547.8687</v>
      </c>
      <c r="AN1324">
        <v>3705.0634</v>
      </c>
      <c r="AO1324">
        <v>3127.2100999999998</v>
      </c>
      <c r="AP1324">
        <v>3010.1552000000001</v>
      </c>
      <c r="AQ1324">
        <v>2727.7096999999999</v>
      </c>
      <c r="AR1324">
        <v>1814.7841000000001</v>
      </c>
      <c r="AS1324">
        <v>1296.4866999999999</v>
      </c>
      <c r="AT1324">
        <v>1081.4295999999999</v>
      </c>
      <c r="AU1324">
        <v>67.850876999999997</v>
      </c>
      <c r="AV1324">
        <v>66.412280999999993</v>
      </c>
      <c r="AW1324">
        <v>65.464911999999998</v>
      </c>
      <c r="AX1324">
        <v>64.649123000000003</v>
      </c>
      <c r="AY1324">
        <v>64.087719000000007</v>
      </c>
      <c r="AZ1324">
        <v>63.201754000000001</v>
      </c>
      <c r="BA1324">
        <v>63.324561000000003</v>
      </c>
      <c r="BB1324">
        <v>64.815788999999995</v>
      </c>
      <c r="BC1324">
        <v>68.219297999999995</v>
      </c>
      <c r="BD1324">
        <v>72.710526000000002</v>
      </c>
      <c r="BE1324">
        <v>77.061403999999996</v>
      </c>
      <c r="BF1324">
        <v>80.798246000000006</v>
      </c>
      <c r="BG1324">
        <v>84.964911999999998</v>
      </c>
      <c r="BH1324">
        <v>87.008771999999993</v>
      </c>
      <c r="BI1324">
        <v>89.973684000000006</v>
      </c>
      <c r="BJ1324">
        <v>93.552632000000003</v>
      </c>
      <c r="BK1324">
        <v>93.631579000000002</v>
      </c>
      <c r="BL1324">
        <v>93.078946999999999</v>
      </c>
      <c r="BM1324">
        <v>89.578946999999999</v>
      </c>
      <c r="BN1324">
        <v>85.982455999999999</v>
      </c>
      <c r="BO1324">
        <v>81.210526000000002</v>
      </c>
      <c r="BP1324">
        <v>76.921053000000001</v>
      </c>
      <c r="BQ1324">
        <v>73.719297999999995</v>
      </c>
      <c r="BR1324">
        <v>70.807017999999999</v>
      </c>
      <c r="BS1324">
        <v>-10.04443</v>
      </c>
      <c r="BT1324">
        <v>24.681069999999998</v>
      </c>
      <c r="BU1324">
        <v>30.577210000000001</v>
      </c>
      <c r="BV1324">
        <v>38.138179999999998</v>
      </c>
      <c r="BW1324">
        <v>54.719230000000003</v>
      </c>
      <c r="BX1324">
        <v>-30.954519999999999</v>
      </c>
      <c r="BY1324">
        <v>31.185179999999999</v>
      </c>
      <c r="BZ1324">
        <v>-10.53739</v>
      </c>
      <c r="CA1324">
        <v>-10.692209999999999</v>
      </c>
      <c r="CB1324">
        <v>-67.964939999999999</v>
      </c>
      <c r="CC1324">
        <v>-128.5744</v>
      </c>
      <c r="CD1324">
        <v>-78.010090000000005</v>
      </c>
      <c r="CE1324">
        <v>-151.25370000000001</v>
      </c>
      <c r="CF1324">
        <v>-127.55200000000001</v>
      </c>
      <c r="CG1324">
        <v>-169.96270000000001</v>
      </c>
      <c r="CH1324">
        <v>-135.12190000000001</v>
      </c>
      <c r="CI1324">
        <v>-181.21709999999999</v>
      </c>
      <c r="CJ1324">
        <v>-102.922</v>
      </c>
      <c r="CK1324">
        <v>347.43950000000001</v>
      </c>
      <c r="CL1324">
        <v>250.2002</v>
      </c>
      <c r="CM1324">
        <v>-35.794849999999997</v>
      </c>
      <c r="CN1324">
        <v>-20.923439999999999</v>
      </c>
      <c r="CO1324">
        <v>-28.6511</v>
      </c>
      <c r="CP1324">
        <v>-31.775400000000001</v>
      </c>
      <c r="CQ1324">
        <v>789.52170000000001</v>
      </c>
      <c r="CR1324">
        <v>530.61300000000006</v>
      </c>
      <c r="CS1324">
        <v>441.90170000000001</v>
      </c>
      <c r="CT1324">
        <v>518.90840000000003</v>
      </c>
      <c r="CU1324">
        <v>542.03689999999995</v>
      </c>
      <c r="CV1324">
        <v>1345.644</v>
      </c>
      <c r="CW1324">
        <v>1059.7449999999999</v>
      </c>
      <c r="CX1324">
        <v>686.81479999999999</v>
      </c>
      <c r="CY1324">
        <v>1022.446</v>
      </c>
      <c r="CZ1324">
        <v>947.33849999999995</v>
      </c>
      <c r="DA1324">
        <v>2084.7579999999998</v>
      </c>
      <c r="DB1324">
        <v>907.32479999999998</v>
      </c>
      <c r="DC1324">
        <v>1113.7239999999999</v>
      </c>
      <c r="DD1324">
        <v>1474.5</v>
      </c>
      <c r="DE1324">
        <v>1740.943</v>
      </c>
      <c r="DF1324">
        <v>1830.7070000000001</v>
      </c>
      <c r="DG1324">
        <v>1028.7719999999999</v>
      </c>
      <c r="DH1324">
        <v>2447.6680000000001</v>
      </c>
      <c r="DI1324">
        <v>1925.9829999999999</v>
      </c>
      <c r="DJ1324">
        <v>3134.1759999999999</v>
      </c>
      <c r="DK1324">
        <v>4496.8429999999998</v>
      </c>
      <c r="DL1324">
        <v>3408.2539999999999</v>
      </c>
      <c r="DM1324">
        <v>1070.5899999999999</v>
      </c>
      <c r="DN1324">
        <v>759.73720000000003</v>
      </c>
      <c r="DO1324">
        <v>19</v>
      </c>
      <c r="DP1324">
        <v>20</v>
      </c>
    </row>
    <row r="1325" spans="1:120" x14ac:dyDescent="0.25">
      <c r="A1325" t="str">
        <f t="shared" si="20"/>
        <v>AutoDR-No_All Elect_44406</v>
      </c>
      <c r="B1325" t="s">
        <v>62</v>
      </c>
      <c r="C1325" t="s">
        <v>321</v>
      </c>
      <c r="D1325" t="s">
        <v>61</v>
      </c>
      <c r="E1325" t="s">
        <v>61</v>
      </c>
      <c r="F1325" t="s">
        <v>61</v>
      </c>
      <c r="G1325" t="s">
        <v>61</v>
      </c>
      <c r="H1325" t="s">
        <v>97</v>
      </c>
      <c r="I1325" t="s">
        <v>61</v>
      </c>
      <c r="J1325" t="s">
        <v>61</v>
      </c>
      <c r="K1325" t="s">
        <v>190</v>
      </c>
      <c r="L1325" s="18">
        <v>44406</v>
      </c>
      <c r="M1325">
        <v>19</v>
      </c>
      <c r="N1325">
        <v>20</v>
      </c>
      <c r="O1325" t="s">
        <v>258</v>
      </c>
      <c r="P1325">
        <v>439</v>
      </c>
      <c r="Q1325">
        <v>428</v>
      </c>
      <c r="R1325">
        <v>0</v>
      </c>
      <c r="S1325">
        <v>0</v>
      </c>
      <c r="T1325">
        <v>0</v>
      </c>
      <c r="U1325">
        <v>0</v>
      </c>
      <c r="V1325">
        <v>0</v>
      </c>
      <c r="W1325">
        <v>16515.441999999999</v>
      </c>
      <c r="X1325">
        <v>16185.88</v>
      </c>
      <c r="Y1325">
        <v>16136.069</v>
      </c>
      <c r="Z1325">
        <v>15903.362999999999</v>
      </c>
      <c r="AA1325">
        <v>16157.436</v>
      </c>
      <c r="AB1325">
        <v>17012.37</v>
      </c>
      <c r="AC1325">
        <v>18844.284</v>
      </c>
      <c r="AD1325">
        <v>22457.214</v>
      </c>
      <c r="AE1325">
        <v>25963.629000000001</v>
      </c>
      <c r="AF1325">
        <v>28104.112000000001</v>
      </c>
      <c r="AG1325">
        <v>29898.503000000001</v>
      </c>
      <c r="AH1325">
        <v>32908.107000000004</v>
      </c>
      <c r="AI1325">
        <v>34095.853000000003</v>
      </c>
      <c r="AJ1325">
        <v>35225.232000000004</v>
      </c>
      <c r="AK1325">
        <v>36173.752999999997</v>
      </c>
      <c r="AL1325">
        <v>36684.665000000001</v>
      </c>
      <c r="AM1325">
        <v>37331.256000000001</v>
      </c>
      <c r="AN1325">
        <v>34594.381999999998</v>
      </c>
      <c r="AO1325">
        <v>28655.83</v>
      </c>
      <c r="AP1325">
        <v>27676.644</v>
      </c>
      <c r="AQ1325">
        <v>27017.592000000001</v>
      </c>
      <c r="AR1325">
        <v>22341.142</v>
      </c>
      <c r="AS1325">
        <v>18470.293000000001</v>
      </c>
      <c r="AT1325">
        <v>16773.134999999998</v>
      </c>
      <c r="AU1325">
        <v>73.655373999999995</v>
      </c>
      <c r="AV1325">
        <v>71.879672999999997</v>
      </c>
      <c r="AW1325">
        <v>70.740654000000006</v>
      </c>
      <c r="AX1325">
        <v>69.769859999999994</v>
      </c>
      <c r="AY1325">
        <v>68.733644999999996</v>
      </c>
      <c r="AZ1325">
        <v>67.88785</v>
      </c>
      <c r="BA1325">
        <v>67.342290000000006</v>
      </c>
      <c r="BB1325">
        <v>68.024533000000005</v>
      </c>
      <c r="BC1325">
        <v>70.619158999999996</v>
      </c>
      <c r="BD1325">
        <v>74.246494999999996</v>
      </c>
      <c r="BE1325">
        <v>78.346963000000002</v>
      </c>
      <c r="BF1325">
        <v>81.783878999999999</v>
      </c>
      <c r="BG1325">
        <v>84.696262000000004</v>
      </c>
      <c r="BH1325">
        <v>87.040887999999995</v>
      </c>
      <c r="BI1325">
        <v>89.431075000000007</v>
      </c>
      <c r="BJ1325">
        <v>91.01285</v>
      </c>
      <c r="BK1325">
        <v>91.610980999999995</v>
      </c>
      <c r="BL1325">
        <v>91.214952999999994</v>
      </c>
      <c r="BM1325">
        <v>89.303737999999996</v>
      </c>
      <c r="BN1325">
        <v>87.160047000000006</v>
      </c>
      <c r="BO1325">
        <v>83.788550999999998</v>
      </c>
      <c r="BP1325">
        <v>80.339952999999994</v>
      </c>
      <c r="BQ1325">
        <v>77.925234000000003</v>
      </c>
      <c r="BR1325">
        <v>75.834112000000005</v>
      </c>
      <c r="BS1325">
        <v>-364.01260000000002</v>
      </c>
      <c r="BT1325">
        <v>-271.23399999999998</v>
      </c>
      <c r="BU1325">
        <v>-446.49079999999998</v>
      </c>
      <c r="BV1325">
        <v>-373.80799999999999</v>
      </c>
      <c r="BW1325">
        <v>-113.13760000000001</v>
      </c>
      <c r="BX1325">
        <v>165.75299999999999</v>
      </c>
      <c r="BY1325">
        <v>230.80680000000001</v>
      </c>
      <c r="BZ1325">
        <v>30.345009999999998</v>
      </c>
      <c r="CA1325">
        <v>-287.03140000000002</v>
      </c>
      <c r="CB1325">
        <v>-194.78229999999999</v>
      </c>
      <c r="CC1325">
        <v>-401.67919999999998</v>
      </c>
      <c r="CD1325">
        <v>-462.68270000000001</v>
      </c>
      <c r="CE1325">
        <v>-400.13639999999998</v>
      </c>
      <c r="CF1325">
        <v>-507.71289999999999</v>
      </c>
      <c r="CG1325">
        <v>-512.82839999999999</v>
      </c>
      <c r="CH1325">
        <v>-580.33529999999996</v>
      </c>
      <c r="CI1325">
        <v>-882.78800000000001</v>
      </c>
      <c r="CJ1325">
        <v>1935.6569999999999</v>
      </c>
      <c r="CK1325">
        <v>7704.6040000000003</v>
      </c>
      <c r="CL1325">
        <v>6128.3890000000001</v>
      </c>
      <c r="CM1325">
        <v>2074.9929999999999</v>
      </c>
      <c r="CN1325">
        <v>405.5027</v>
      </c>
      <c r="CO1325">
        <v>-36.714379999999998</v>
      </c>
      <c r="CP1325">
        <v>-57.064</v>
      </c>
      <c r="CQ1325">
        <v>34249.910000000003</v>
      </c>
      <c r="CR1325">
        <v>14926.08</v>
      </c>
      <c r="CS1325">
        <v>17388.86</v>
      </c>
      <c r="CT1325">
        <v>15923.82</v>
      </c>
      <c r="CU1325">
        <v>13784.92</v>
      </c>
      <c r="CV1325">
        <v>9250.0669999999991</v>
      </c>
      <c r="CW1325">
        <v>8132.2389999999996</v>
      </c>
      <c r="CX1325">
        <v>8345.08</v>
      </c>
      <c r="CY1325">
        <v>13617.98</v>
      </c>
      <c r="CZ1325">
        <v>16081.93</v>
      </c>
      <c r="DA1325">
        <v>28454.7</v>
      </c>
      <c r="DB1325">
        <v>31146.58</v>
      </c>
      <c r="DC1325">
        <v>35529.199999999997</v>
      </c>
      <c r="DD1325">
        <v>39906.93</v>
      </c>
      <c r="DE1325">
        <v>49750.17</v>
      </c>
      <c r="DF1325">
        <v>57213.69</v>
      </c>
      <c r="DG1325">
        <v>62888.42</v>
      </c>
      <c r="DH1325">
        <v>75006.34</v>
      </c>
      <c r="DI1325">
        <v>80576.27</v>
      </c>
      <c r="DJ1325">
        <v>81163.62</v>
      </c>
      <c r="DK1325">
        <v>93997.58</v>
      </c>
      <c r="DL1325">
        <v>62190.080000000002</v>
      </c>
      <c r="DM1325">
        <v>40567.269999999997</v>
      </c>
      <c r="DN1325">
        <v>34981.050000000003</v>
      </c>
      <c r="DO1325">
        <v>19</v>
      </c>
      <c r="DP1325">
        <v>20</v>
      </c>
    </row>
    <row r="1326" spans="1:120" hidden="1" x14ac:dyDescent="0.25">
      <c r="A1326" t="str">
        <f t="shared" si="20"/>
        <v>sublap_id-SLAP_PGCC_All Elect_44406</v>
      </c>
      <c r="B1326" t="s">
        <v>62</v>
      </c>
      <c r="C1326" t="s">
        <v>299</v>
      </c>
      <c r="D1326" t="s">
        <v>61</v>
      </c>
      <c r="E1326" t="s">
        <v>300</v>
      </c>
      <c r="F1326" t="s">
        <v>61</v>
      </c>
      <c r="G1326" t="s">
        <v>61</v>
      </c>
      <c r="H1326" t="s">
        <v>61</v>
      </c>
      <c r="I1326" t="s">
        <v>61</v>
      </c>
      <c r="J1326" t="s">
        <v>61</v>
      </c>
      <c r="K1326" t="s">
        <v>190</v>
      </c>
      <c r="L1326" s="18">
        <v>44406</v>
      </c>
      <c r="M1326">
        <v>19</v>
      </c>
      <c r="N1326">
        <v>20</v>
      </c>
      <c r="O1326" t="s">
        <v>258</v>
      </c>
      <c r="P1326">
        <v>29</v>
      </c>
      <c r="Q1326">
        <v>29</v>
      </c>
      <c r="R1326">
        <v>0</v>
      </c>
      <c r="S1326">
        <v>0</v>
      </c>
      <c r="T1326">
        <v>0</v>
      </c>
      <c r="U1326">
        <v>0</v>
      </c>
      <c r="V1326">
        <v>0</v>
      </c>
      <c r="W1326">
        <v>599.74749999999995</v>
      </c>
      <c r="X1326">
        <v>584.75800000000004</v>
      </c>
      <c r="Y1326">
        <v>583.43499999999995</v>
      </c>
      <c r="Z1326">
        <v>590.5915</v>
      </c>
      <c r="AA1326">
        <v>601.75350000000003</v>
      </c>
      <c r="AB1326">
        <v>637.25400000000002</v>
      </c>
      <c r="AC1326">
        <v>637.53549999999996</v>
      </c>
      <c r="AD1326">
        <v>942.09199999999998</v>
      </c>
      <c r="AE1326">
        <v>1051.7280000000001</v>
      </c>
      <c r="AF1326">
        <v>1159.3019999999999</v>
      </c>
      <c r="AG1326">
        <v>1289.394</v>
      </c>
      <c r="AH1326">
        <v>1596.04</v>
      </c>
      <c r="AI1326">
        <v>1640.309</v>
      </c>
      <c r="AJ1326">
        <v>1669.9214999999999</v>
      </c>
      <c r="AK1326">
        <v>1703.6655000000001</v>
      </c>
      <c r="AL1326">
        <v>1715.1665</v>
      </c>
      <c r="AM1326">
        <v>1797.1115</v>
      </c>
      <c r="AN1326">
        <v>1839.6904999999999</v>
      </c>
      <c r="AO1326">
        <v>1745.1655000000001</v>
      </c>
      <c r="AP1326">
        <v>1520.1085</v>
      </c>
      <c r="AQ1326">
        <v>1276.0719999999999</v>
      </c>
      <c r="AR1326">
        <v>873.50699999999995</v>
      </c>
      <c r="AS1326">
        <v>704.44449999999995</v>
      </c>
      <c r="AT1326">
        <v>646.99800000000005</v>
      </c>
      <c r="AU1326">
        <v>58.120690000000003</v>
      </c>
      <c r="AV1326">
        <v>57.586207000000002</v>
      </c>
      <c r="AW1326">
        <v>57.568966000000003</v>
      </c>
      <c r="AX1326">
        <v>57.534483000000002</v>
      </c>
      <c r="AY1326">
        <v>57.517240999999999</v>
      </c>
      <c r="AZ1326">
        <v>57.517240999999999</v>
      </c>
      <c r="BA1326">
        <v>57.517240999999999</v>
      </c>
      <c r="BB1326">
        <v>57.534483000000002</v>
      </c>
      <c r="BC1326">
        <v>57.965516999999998</v>
      </c>
      <c r="BD1326">
        <v>60.534483000000002</v>
      </c>
      <c r="BE1326">
        <v>64.258621000000005</v>
      </c>
      <c r="BF1326">
        <v>64.241378999999995</v>
      </c>
      <c r="BG1326">
        <v>64.689655000000002</v>
      </c>
      <c r="BH1326">
        <v>65.068966000000003</v>
      </c>
      <c r="BI1326">
        <v>65.293103000000002</v>
      </c>
      <c r="BJ1326">
        <v>64.965517000000006</v>
      </c>
      <c r="BK1326">
        <v>64.275862000000004</v>
      </c>
      <c r="BL1326">
        <v>64.758621000000005</v>
      </c>
      <c r="BM1326">
        <v>63.344828</v>
      </c>
      <c r="BN1326">
        <v>61.568966000000003</v>
      </c>
      <c r="BO1326">
        <v>60.206896999999998</v>
      </c>
      <c r="BP1326">
        <v>59.293103000000002</v>
      </c>
      <c r="BQ1326">
        <v>58.758620999999998</v>
      </c>
      <c r="BR1326">
        <v>58.379309999999997</v>
      </c>
      <c r="BS1326">
        <v>-0.89224709999999996</v>
      </c>
      <c r="BT1326">
        <v>20.249610000000001</v>
      </c>
      <c r="BU1326">
        <v>15.6965</v>
      </c>
      <c r="BV1326">
        <v>8.3197419999999997</v>
      </c>
      <c r="BW1326">
        <v>20.921340000000001</v>
      </c>
      <c r="BX1326">
        <v>14.63664</v>
      </c>
      <c r="BY1326">
        <v>42.123359999999998</v>
      </c>
      <c r="BZ1326">
        <v>-11.19598</v>
      </c>
      <c r="CA1326">
        <v>-22.71387</v>
      </c>
      <c r="CB1326">
        <v>-27.437580000000001</v>
      </c>
      <c r="CC1326">
        <v>-53.418379999999999</v>
      </c>
      <c r="CD1326">
        <v>-99.563760000000002</v>
      </c>
      <c r="CE1326">
        <v>-71.159040000000005</v>
      </c>
      <c r="CF1326">
        <v>-65.171040000000005</v>
      </c>
      <c r="CG1326">
        <v>-44.428139999999999</v>
      </c>
      <c r="CH1326">
        <v>-36.2575</v>
      </c>
      <c r="CI1326">
        <v>-58.880679999999998</v>
      </c>
      <c r="CJ1326">
        <v>-115.71729999999999</v>
      </c>
      <c r="CK1326">
        <v>25.63871</v>
      </c>
      <c r="CL1326">
        <v>72.041730000000001</v>
      </c>
      <c r="CM1326">
        <v>13.204639999999999</v>
      </c>
      <c r="CN1326">
        <v>45.207819999999998</v>
      </c>
      <c r="CO1326">
        <v>10.0724</v>
      </c>
      <c r="CP1326">
        <v>4.4820180000000001</v>
      </c>
      <c r="CQ1326">
        <v>55.824460000000002</v>
      </c>
      <c r="CR1326">
        <v>31.60284</v>
      </c>
      <c r="CS1326">
        <v>33.51632</v>
      </c>
      <c r="CT1326">
        <v>33.887349999999998</v>
      </c>
      <c r="CU1326">
        <v>35.189169999999997</v>
      </c>
      <c r="CV1326">
        <v>61.090319999999998</v>
      </c>
      <c r="CW1326">
        <v>122.16930000000001</v>
      </c>
      <c r="CX1326">
        <v>82.414330000000007</v>
      </c>
      <c r="CY1326">
        <v>180.95490000000001</v>
      </c>
      <c r="CZ1326">
        <v>177.44130000000001</v>
      </c>
      <c r="DA1326">
        <v>497.15730000000002</v>
      </c>
      <c r="DB1326">
        <v>429.9366</v>
      </c>
      <c r="DC1326">
        <v>346.53050000000002</v>
      </c>
      <c r="DD1326">
        <v>301.51729999999998</v>
      </c>
      <c r="DE1326">
        <v>249.0719</v>
      </c>
      <c r="DF1326">
        <v>316.49529999999999</v>
      </c>
      <c r="DG1326">
        <v>997.00469999999996</v>
      </c>
      <c r="DH1326">
        <v>776.11410000000001</v>
      </c>
      <c r="DI1326">
        <v>681.8116</v>
      </c>
      <c r="DJ1326">
        <v>564.0566</v>
      </c>
      <c r="DK1326">
        <v>624.36739999999998</v>
      </c>
      <c r="DL1326">
        <v>455.83710000000002</v>
      </c>
      <c r="DM1326">
        <v>183.13890000000001</v>
      </c>
      <c r="DN1326">
        <v>49.836350000000003</v>
      </c>
      <c r="DO1326">
        <v>19</v>
      </c>
      <c r="DP1326">
        <v>20</v>
      </c>
    </row>
    <row r="1327" spans="1:120" hidden="1" x14ac:dyDescent="0.25">
      <c r="A1327" t="str">
        <f t="shared" si="20"/>
        <v>sublap_id-SLAP_PGNP_All Elect_44406</v>
      </c>
      <c r="B1327" t="s">
        <v>62</v>
      </c>
      <c r="C1327" t="s">
        <v>291</v>
      </c>
      <c r="D1327" t="s">
        <v>61</v>
      </c>
      <c r="E1327" t="s">
        <v>292</v>
      </c>
      <c r="F1327" t="s">
        <v>61</v>
      </c>
      <c r="G1327" t="s">
        <v>61</v>
      </c>
      <c r="H1327" t="s">
        <v>61</v>
      </c>
      <c r="I1327" t="s">
        <v>61</v>
      </c>
      <c r="J1327" t="s">
        <v>61</v>
      </c>
      <c r="K1327" t="s">
        <v>190</v>
      </c>
      <c r="L1327" s="18">
        <v>44406</v>
      </c>
      <c r="M1327">
        <v>19</v>
      </c>
      <c r="N1327">
        <v>20</v>
      </c>
      <c r="O1327" t="s">
        <v>258</v>
      </c>
      <c r="P1327">
        <v>61</v>
      </c>
      <c r="Q1327">
        <v>60</v>
      </c>
      <c r="R1327">
        <v>0</v>
      </c>
      <c r="S1327">
        <v>0</v>
      </c>
      <c r="T1327">
        <v>0</v>
      </c>
      <c r="U1327">
        <v>0</v>
      </c>
      <c r="V1327">
        <v>0</v>
      </c>
      <c r="W1327">
        <v>1280.7366999999999</v>
      </c>
      <c r="X1327">
        <v>1298.7973</v>
      </c>
      <c r="Y1327">
        <v>1330.7170000000001</v>
      </c>
      <c r="Z1327">
        <v>1251.0148999999999</v>
      </c>
      <c r="AA1327">
        <v>1420.5872999999999</v>
      </c>
      <c r="AB1327">
        <v>1447.4299000000001</v>
      </c>
      <c r="AC1327">
        <v>1632.8108999999999</v>
      </c>
      <c r="AD1327">
        <v>2130.9648999999999</v>
      </c>
      <c r="AE1327">
        <v>2629.0868</v>
      </c>
      <c r="AF1327">
        <v>2862.0904999999998</v>
      </c>
      <c r="AG1327">
        <v>2966.1316000000002</v>
      </c>
      <c r="AH1327">
        <v>3221.4715000000001</v>
      </c>
      <c r="AI1327">
        <v>3403.89</v>
      </c>
      <c r="AJ1327">
        <v>3404.6972000000001</v>
      </c>
      <c r="AK1327">
        <v>3534.7674999999999</v>
      </c>
      <c r="AL1327">
        <v>3674.4306000000001</v>
      </c>
      <c r="AM1327">
        <v>3741.5961000000002</v>
      </c>
      <c r="AN1327">
        <v>3687.8094000000001</v>
      </c>
      <c r="AO1327">
        <v>3414.6950999999999</v>
      </c>
      <c r="AP1327">
        <v>3251.7350999999999</v>
      </c>
      <c r="AQ1327">
        <v>3001.4785999999999</v>
      </c>
      <c r="AR1327">
        <v>2367.7444999999998</v>
      </c>
      <c r="AS1327">
        <v>1765.2637999999999</v>
      </c>
      <c r="AT1327">
        <v>1515.5450000000001</v>
      </c>
      <c r="AU1327">
        <v>79.116667000000007</v>
      </c>
      <c r="AV1327">
        <v>76.733333000000002</v>
      </c>
      <c r="AW1327">
        <v>74.891666999999998</v>
      </c>
      <c r="AX1327">
        <v>73.55</v>
      </c>
      <c r="AY1327">
        <v>72.141666999999998</v>
      </c>
      <c r="AZ1327">
        <v>70.691666999999995</v>
      </c>
      <c r="BA1327">
        <v>70.108333000000002</v>
      </c>
      <c r="BB1327">
        <v>70.333332999999996</v>
      </c>
      <c r="BC1327">
        <v>72.008332999999993</v>
      </c>
      <c r="BD1327">
        <v>75.891666999999998</v>
      </c>
      <c r="BE1327">
        <v>80.766666999999998</v>
      </c>
      <c r="BF1327">
        <v>84.433333000000005</v>
      </c>
      <c r="BG1327">
        <v>87.674999999999997</v>
      </c>
      <c r="BH1327">
        <v>91.85</v>
      </c>
      <c r="BI1327">
        <v>94.866667000000007</v>
      </c>
      <c r="BJ1327">
        <v>97.316666999999995</v>
      </c>
      <c r="BK1327">
        <v>98.708332999999996</v>
      </c>
      <c r="BL1327">
        <v>98.625</v>
      </c>
      <c r="BM1327">
        <v>96.9</v>
      </c>
      <c r="BN1327">
        <v>94.691666999999995</v>
      </c>
      <c r="BO1327">
        <v>90.541667000000004</v>
      </c>
      <c r="BP1327">
        <v>86.633332999999993</v>
      </c>
      <c r="BQ1327">
        <v>84.391666999999998</v>
      </c>
      <c r="BR1327">
        <v>81.875</v>
      </c>
      <c r="BS1327">
        <v>22.7729</v>
      </c>
      <c r="BT1327">
        <v>20.901420000000002</v>
      </c>
      <c r="BU1327">
        <v>-47.941630000000004</v>
      </c>
      <c r="BV1327">
        <v>51.579090000000001</v>
      </c>
      <c r="BW1327">
        <v>-20.474609999999998</v>
      </c>
      <c r="BX1327">
        <v>42.054549999999999</v>
      </c>
      <c r="BY1327">
        <v>18.89434</v>
      </c>
      <c r="BZ1327">
        <v>-10.740819999999999</v>
      </c>
      <c r="CA1327">
        <v>24.835989999999999</v>
      </c>
      <c r="CB1327">
        <v>-45.295290000000001</v>
      </c>
      <c r="CC1327">
        <v>33.288460000000001</v>
      </c>
      <c r="CD1327">
        <v>24.908860000000001</v>
      </c>
      <c r="CE1327">
        <v>-76.288169999999994</v>
      </c>
      <c r="CF1327">
        <v>-67.575230000000005</v>
      </c>
      <c r="CG1327">
        <v>-31.54044</v>
      </c>
      <c r="CH1327">
        <v>-38.035969999999999</v>
      </c>
      <c r="CI1327">
        <v>3.3439589999999999</v>
      </c>
      <c r="CJ1327">
        <v>83.901769999999999</v>
      </c>
      <c r="CK1327">
        <v>376.96960000000001</v>
      </c>
      <c r="CL1327">
        <v>353.9264</v>
      </c>
      <c r="CM1327">
        <v>128.49100000000001</v>
      </c>
      <c r="CN1327">
        <v>65.319850000000002</v>
      </c>
      <c r="CO1327">
        <v>-28.71508</v>
      </c>
      <c r="CP1327">
        <v>-17.50798</v>
      </c>
      <c r="CQ1327">
        <v>966.60140000000001</v>
      </c>
      <c r="CR1327">
        <v>603.70439999999996</v>
      </c>
      <c r="CS1327">
        <v>345.40649999999999</v>
      </c>
      <c r="CT1327">
        <v>382.43799999999999</v>
      </c>
      <c r="CU1327">
        <v>518.70550000000003</v>
      </c>
      <c r="CV1327">
        <v>709.34270000000004</v>
      </c>
      <c r="CW1327">
        <v>878.67409999999995</v>
      </c>
      <c r="CX1327">
        <v>969.36490000000003</v>
      </c>
      <c r="CY1327">
        <v>1327.865</v>
      </c>
      <c r="CZ1327">
        <v>953.64200000000005</v>
      </c>
      <c r="DA1327">
        <v>1759.8420000000001</v>
      </c>
      <c r="DB1327">
        <v>1418.4269999999999</v>
      </c>
      <c r="DC1327">
        <v>1915.337</v>
      </c>
      <c r="DD1327">
        <v>994.17399999999998</v>
      </c>
      <c r="DE1327">
        <v>938.2971</v>
      </c>
      <c r="DF1327">
        <v>1009.4640000000001</v>
      </c>
      <c r="DG1327">
        <v>1151.01</v>
      </c>
      <c r="DH1327">
        <v>1353.779</v>
      </c>
      <c r="DI1327">
        <v>1552.44</v>
      </c>
      <c r="DJ1327">
        <v>2035.154</v>
      </c>
      <c r="DK1327">
        <v>2018.796</v>
      </c>
      <c r="DL1327">
        <v>1402.117</v>
      </c>
      <c r="DM1327">
        <v>1276.0830000000001</v>
      </c>
      <c r="DN1327">
        <v>773.57429999999999</v>
      </c>
      <c r="DO1327">
        <v>19</v>
      </c>
      <c r="DP1327">
        <v>20</v>
      </c>
    </row>
    <row r="1328" spans="1:120" hidden="1" x14ac:dyDescent="0.25">
      <c r="A1328" t="str">
        <f t="shared" si="20"/>
        <v>sublap_id-SLAP_PGFG_All Elect_44406</v>
      </c>
      <c r="B1328" t="s">
        <v>62</v>
      </c>
      <c r="C1328" t="s">
        <v>293</v>
      </c>
      <c r="D1328" t="s">
        <v>61</v>
      </c>
      <c r="E1328" t="s">
        <v>294</v>
      </c>
      <c r="F1328" t="s">
        <v>61</v>
      </c>
      <c r="G1328" t="s">
        <v>61</v>
      </c>
      <c r="H1328" t="s">
        <v>61</v>
      </c>
      <c r="I1328" t="s">
        <v>61</v>
      </c>
      <c r="J1328" t="s">
        <v>61</v>
      </c>
      <c r="K1328" t="s">
        <v>190</v>
      </c>
      <c r="L1328" s="18">
        <v>44406</v>
      </c>
      <c r="M1328">
        <v>19</v>
      </c>
      <c r="N1328">
        <v>20</v>
      </c>
      <c r="O1328" t="s">
        <v>258</v>
      </c>
      <c r="P1328">
        <v>19</v>
      </c>
      <c r="Q1328">
        <v>19</v>
      </c>
      <c r="R1328">
        <v>0</v>
      </c>
      <c r="S1328">
        <v>0</v>
      </c>
      <c r="T1328">
        <v>0</v>
      </c>
      <c r="U1328">
        <v>0</v>
      </c>
      <c r="V1328">
        <v>0</v>
      </c>
      <c r="W1328">
        <v>1785.191</v>
      </c>
      <c r="X1328">
        <v>1813.854</v>
      </c>
      <c r="Y1328">
        <v>1818.0925</v>
      </c>
      <c r="Z1328">
        <v>1676.2764999999999</v>
      </c>
      <c r="AA1328">
        <v>1612.2439999999999</v>
      </c>
      <c r="AB1328">
        <v>1685.4905000000001</v>
      </c>
      <c r="AC1328">
        <v>1875.3485000000001</v>
      </c>
      <c r="AD1328">
        <v>2077.1219999999998</v>
      </c>
      <c r="AE1328">
        <v>2152.6574999999998</v>
      </c>
      <c r="AF1328">
        <v>2290.4969999999998</v>
      </c>
      <c r="AG1328">
        <v>2411.2984999999999</v>
      </c>
      <c r="AH1328">
        <v>2686.7015000000001</v>
      </c>
      <c r="AI1328">
        <v>2792.8560000000002</v>
      </c>
      <c r="AJ1328">
        <v>2925.6235000000001</v>
      </c>
      <c r="AK1328">
        <v>2953.4364999999998</v>
      </c>
      <c r="AL1328">
        <v>2852.1365000000001</v>
      </c>
      <c r="AM1328">
        <v>2831.5704999999998</v>
      </c>
      <c r="AN1328">
        <v>2918.6194999999998</v>
      </c>
      <c r="AO1328">
        <v>1447.7484999999999</v>
      </c>
      <c r="AP1328">
        <v>2064.3209999999999</v>
      </c>
      <c r="AQ1328">
        <v>2278.3809999999999</v>
      </c>
      <c r="AR1328">
        <v>1931.0854999999999</v>
      </c>
      <c r="AS1328">
        <v>1861.693</v>
      </c>
      <c r="AT1328">
        <v>1820.2719999999999</v>
      </c>
      <c r="AU1328">
        <v>58</v>
      </c>
      <c r="AV1328">
        <v>57</v>
      </c>
      <c r="AW1328">
        <v>57</v>
      </c>
      <c r="AX1328">
        <v>57</v>
      </c>
      <c r="AY1328">
        <v>56.5</v>
      </c>
      <c r="AZ1328">
        <v>56</v>
      </c>
      <c r="BA1328">
        <v>55.5</v>
      </c>
      <c r="BB1328">
        <v>56</v>
      </c>
      <c r="BC1328">
        <v>58</v>
      </c>
      <c r="BD1328">
        <v>62</v>
      </c>
      <c r="BE1328">
        <v>66</v>
      </c>
      <c r="BF1328">
        <v>71.5</v>
      </c>
      <c r="BG1328">
        <v>78.5</v>
      </c>
      <c r="BH1328">
        <v>84</v>
      </c>
      <c r="BI1328">
        <v>86</v>
      </c>
      <c r="BJ1328">
        <v>85</v>
      </c>
      <c r="BK1328">
        <v>85.5</v>
      </c>
      <c r="BL1328">
        <v>83</v>
      </c>
      <c r="BM1328">
        <v>79</v>
      </c>
      <c r="BN1328">
        <v>75</v>
      </c>
      <c r="BO1328">
        <v>69.5</v>
      </c>
      <c r="BP1328">
        <v>64.5</v>
      </c>
      <c r="BQ1328">
        <v>60.5</v>
      </c>
      <c r="BR1328">
        <v>59</v>
      </c>
      <c r="BS1328">
        <v>-0.1021073</v>
      </c>
      <c r="BT1328">
        <v>-119.7893</v>
      </c>
      <c r="BU1328">
        <v>-280.17520000000002</v>
      </c>
      <c r="BV1328">
        <v>-243.9485</v>
      </c>
      <c r="BW1328">
        <v>-213.2311</v>
      </c>
      <c r="BX1328">
        <v>-43.174050000000001</v>
      </c>
      <c r="BY1328">
        <v>39.789819999999999</v>
      </c>
      <c r="BZ1328">
        <v>55.446379999999998</v>
      </c>
      <c r="CA1328">
        <v>6.378444</v>
      </c>
      <c r="CB1328">
        <v>67.650530000000003</v>
      </c>
      <c r="CC1328">
        <v>-9.0229710000000001</v>
      </c>
      <c r="CD1328">
        <v>28.598939999999999</v>
      </c>
      <c r="CE1328">
        <v>52.595269999999999</v>
      </c>
      <c r="CF1328">
        <v>9.7999600000000004</v>
      </c>
      <c r="CG1328">
        <v>10.895009999999999</v>
      </c>
      <c r="CH1328">
        <v>42.769599999999997</v>
      </c>
      <c r="CI1328">
        <v>20.322120000000002</v>
      </c>
      <c r="CJ1328">
        <v>36.64481</v>
      </c>
      <c r="CK1328">
        <v>1446.58</v>
      </c>
      <c r="CL1328">
        <v>648.02819999999997</v>
      </c>
      <c r="CM1328">
        <v>100.8145</v>
      </c>
      <c r="CN1328">
        <v>73.5578</v>
      </c>
      <c r="CO1328">
        <v>35.168990000000001</v>
      </c>
      <c r="CP1328">
        <v>14.883459999999999</v>
      </c>
      <c r="CQ1328">
        <v>7249.0209999999997</v>
      </c>
      <c r="CR1328">
        <v>2709.299</v>
      </c>
      <c r="CS1328">
        <v>6000.3639999999996</v>
      </c>
      <c r="CT1328">
        <v>7558.7709999999997</v>
      </c>
      <c r="CU1328">
        <v>4587.6970000000001</v>
      </c>
      <c r="CV1328">
        <v>1107.155</v>
      </c>
      <c r="CW1328">
        <v>1141.2149999999999</v>
      </c>
      <c r="CX1328">
        <v>1163.0989999999999</v>
      </c>
      <c r="CY1328">
        <v>1587.7729999999999</v>
      </c>
      <c r="CZ1328">
        <v>780.76639999999998</v>
      </c>
      <c r="DA1328">
        <v>1203.7670000000001</v>
      </c>
      <c r="DB1328">
        <v>1027.925</v>
      </c>
      <c r="DC1328">
        <v>1976.3340000000001</v>
      </c>
      <c r="DD1328">
        <v>1819.4880000000001</v>
      </c>
      <c r="DE1328">
        <v>2039.3789999999999</v>
      </c>
      <c r="DF1328">
        <v>3072.2809999999999</v>
      </c>
      <c r="DG1328">
        <v>1920.154</v>
      </c>
      <c r="DH1328">
        <v>3609.038</v>
      </c>
      <c r="DI1328">
        <v>2784.7829999999999</v>
      </c>
      <c r="DJ1328">
        <v>5290.0540000000001</v>
      </c>
      <c r="DK1328">
        <v>4675.2820000000002</v>
      </c>
      <c r="DL1328">
        <v>2284.808</v>
      </c>
      <c r="DM1328">
        <v>1233.2739999999999</v>
      </c>
      <c r="DN1328">
        <v>1074.896</v>
      </c>
      <c r="DO1328">
        <v>19</v>
      </c>
      <c r="DP1328">
        <v>20</v>
      </c>
    </row>
    <row r="1329" spans="1:120" hidden="1" x14ac:dyDescent="0.25">
      <c r="A1329" t="str">
        <f t="shared" si="20"/>
        <v>Industry_Type-1. Agriculture, Mining &amp; Construction_All Elect_44406</v>
      </c>
      <c r="B1329" t="s">
        <v>62</v>
      </c>
      <c r="C1329" t="s">
        <v>211</v>
      </c>
      <c r="D1329" t="s">
        <v>61</v>
      </c>
      <c r="E1329" t="s">
        <v>61</v>
      </c>
      <c r="F1329" t="s">
        <v>61</v>
      </c>
      <c r="G1329" t="s">
        <v>30</v>
      </c>
      <c r="H1329" t="s">
        <v>61</v>
      </c>
      <c r="I1329" t="s">
        <v>61</v>
      </c>
      <c r="J1329" t="s">
        <v>61</v>
      </c>
      <c r="K1329" t="s">
        <v>190</v>
      </c>
      <c r="L1329" s="18">
        <v>44406</v>
      </c>
      <c r="M1329">
        <v>19</v>
      </c>
      <c r="N1329">
        <v>20</v>
      </c>
      <c r="O1329" t="s">
        <v>258</v>
      </c>
      <c r="P1329">
        <v>17</v>
      </c>
      <c r="Q1329">
        <v>17</v>
      </c>
      <c r="R1329">
        <v>0</v>
      </c>
      <c r="S1329">
        <v>0</v>
      </c>
      <c r="T1329">
        <v>0</v>
      </c>
      <c r="U1329">
        <v>0</v>
      </c>
      <c r="V1329">
        <v>0</v>
      </c>
      <c r="W1329">
        <v>4268.32</v>
      </c>
      <c r="X1329">
        <v>3781.12</v>
      </c>
      <c r="Y1329">
        <v>3771.04</v>
      </c>
      <c r="Z1329">
        <v>3775.68</v>
      </c>
      <c r="AA1329">
        <v>3780.64</v>
      </c>
      <c r="AB1329">
        <v>3748.4</v>
      </c>
      <c r="AC1329">
        <v>3645.12</v>
      </c>
      <c r="AD1329">
        <v>3611.36</v>
      </c>
      <c r="AE1329">
        <v>3584</v>
      </c>
      <c r="AF1329">
        <v>3537.76</v>
      </c>
      <c r="AG1329">
        <v>3685.68</v>
      </c>
      <c r="AH1329">
        <v>3683.2</v>
      </c>
      <c r="AI1329">
        <v>3684</v>
      </c>
      <c r="AJ1329">
        <v>3685.68</v>
      </c>
      <c r="AK1329">
        <v>3728.24</v>
      </c>
      <c r="AL1329">
        <v>3786.96</v>
      </c>
      <c r="AM1329">
        <v>3759.68</v>
      </c>
      <c r="AN1329">
        <v>1084.1600000000001</v>
      </c>
      <c r="AO1329">
        <v>13.44</v>
      </c>
      <c r="AP1329">
        <v>243.44159999999999</v>
      </c>
      <c r="AQ1329">
        <v>1807.44</v>
      </c>
      <c r="AR1329">
        <v>3614.24</v>
      </c>
      <c r="AS1329">
        <v>3666</v>
      </c>
      <c r="AT1329">
        <v>3658.16</v>
      </c>
      <c r="AU1329">
        <v>89</v>
      </c>
      <c r="AV1329">
        <v>86</v>
      </c>
      <c r="AW1329">
        <v>84</v>
      </c>
      <c r="AX1329">
        <v>82.5</v>
      </c>
      <c r="AY1329">
        <v>81</v>
      </c>
      <c r="AZ1329">
        <v>79.5</v>
      </c>
      <c r="BA1329">
        <v>78</v>
      </c>
      <c r="BB1329">
        <v>78.5</v>
      </c>
      <c r="BC1329">
        <v>81.5</v>
      </c>
      <c r="BD1329">
        <v>85</v>
      </c>
      <c r="BE1329">
        <v>89.5</v>
      </c>
      <c r="BF1329">
        <v>92.5</v>
      </c>
      <c r="BG1329">
        <v>94.5</v>
      </c>
      <c r="BH1329">
        <v>96.5</v>
      </c>
      <c r="BI1329">
        <v>100</v>
      </c>
      <c r="BJ1329">
        <v>102.5</v>
      </c>
      <c r="BK1329">
        <v>104.5</v>
      </c>
      <c r="BL1329">
        <v>104.5</v>
      </c>
      <c r="BM1329">
        <v>104</v>
      </c>
      <c r="BN1329">
        <v>103</v>
      </c>
      <c r="BO1329">
        <v>100.5</v>
      </c>
      <c r="BP1329">
        <v>97</v>
      </c>
      <c r="BQ1329">
        <v>94</v>
      </c>
      <c r="BR1329">
        <v>91.5</v>
      </c>
      <c r="BS1329">
        <v>-351.36649999999997</v>
      </c>
      <c r="BT1329">
        <v>-18.400369999999999</v>
      </c>
      <c r="BU1329">
        <v>-8.8316219999999994</v>
      </c>
      <c r="BV1329">
        <v>-18.798559999999998</v>
      </c>
      <c r="BW1329">
        <v>-18.49783</v>
      </c>
      <c r="BX1329">
        <v>-2.1972800000000001</v>
      </c>
      <c r="BY1329">
        <v>48.81709</v>
      </c>
      <c r="BZ1329">
        <v>38.074860000000001</v>
      </c>
      <c r="CA1329">
        <v>-10.195399999999999</v>
      </c>
      <c r="CB1329">
        <v>-46.783580000000001</v>
      </c>
      <c r="CC1329">
        <v>-115.1247</v>
      </c>
      <c r="CD1329">
        <v>-106.5939</v>
      </c>
      <c r="CE1329">
        <v>-114.27070000000001</v>
      </c>
      <c r="CF1329">
        <v>-101.4042</v>
      </c>
      <c r="CG1329">
        <v>-140.05420000000001</v>
      </c>
      <c r="CH1329">
        <v>-170.7833</v>
      </c>
      <c r="CI1329">
        <v>-145.3038</v>
      </c>
      <c r="CJ1329">
        <v>2414.2440000000001</v>
      </c>
      <c r="CK1329">
        <v>3963.1370000000002</v>
      </c>
      <c r="CL1329">
        <v>3762.944</v>
      </c>
      <c r="CM1329">
        <v>1972.798</v>
      </c>
      <c r="CN1329">
        <v>202.0829</v>
      </c>
      <c r="CO1329">
        <v>48.747860000000003</v>
      </c>
      <c r="CP1329">
        <v>98.443569999999994</v>
      </c>
      <c r="CQ1329">
        <v>14571.71</v>
      </c>
      <c r="CR1329">
        <v>2530.4389999999999</v>
      </c>
      <c r="CS1329">
        <v>2362.4659999999999</v>
      </c>
      <c r="CT1329">
        <v>2247.38</v>
      </c>
      <c r="CU1329">
        <v>2198.1179999999999</v>
      </c>
      <c r="CV1329">
        <v>2139.6680000000001</v>
      </c>
      <c r="CW1329">
        <v>1351.2829999999999</v>
      </c>
      <c r="CX1329">
        <v>1313.2539999999999</v>
      </c>
      <c r="CY1329">
        <v>2474.576</v>
      </c>
      <c r="CZ1329">
        <v>2672.3240000000001</v>
      </c>
      <c r="DA1329">
        <v>5347.1620000000003</v>
      </c>
      <c r="DB1329">
        <v>5607.6059999999998</v>
      </c>
      <c r="DC1329">
        <v>4989.6040000000003</v>
      </c>
      <c r="DD1329">
        <v>4757.2330000000002</v>
      </c>
      <c r="DE1329">
        <v>5275.89</v>
      </c>
      <c r="DF1329">
        <v>6494.9549999999999</v>
      </c>
      <c r="DG1329">
        <v>9771.2000000000007</v>
      </c>
      <c r="DH1329">
        <v>20906.03</v>
      </c>
      <c r="DI1329">
        <v>30410.89</v>
      </c>
      <c r="DJ1329">
        <v>27682.61</v>
      </c>
      <c r="DK1329">
        <v>42908.34</v>
      </c>
      <c r="DL1329">
        <v>22803.81</v>
      </c>
      <c r="DM1329">
        <v>17760.02</v>
      </c>
      <c r="DN1329">
        <v>17593.75</v>
      </c>
      <c r="DO1329">
        <v>19</v>
      </c>
      <c r="DP1329">
        <v>20</v>
      </c>
    </row>
    <row r="1330" spans="1:120" hidden="1" x14ac:dyDescent="0.25">
      <c r="A1330" t="str">
        <f t="shared" si="20"/>
        <v>sublap_id-SLAP_PGSB_All Elect_44406</v>
      </c>
      <c r="B1330" t="s">
        <v>62</v>
      </c>
      <c r="C1330" t="s">
        <v>281</v>
      </c>
      <c r="D1330" t="s">
        <v>61</v>
      </c>
      <c r="E1330" t="s">
        <v>282</v>
      </c>
      <c r="F1330" t="s">
        <v>61</v>
      </c>
      <c r="G1330" t="s">
        <v>61</v>
      </c>
      <c r="H1330" t="s">
        <v>61</v>
      </c>
      <c r="I1330" t="s">
        <v>61</v>
      </c>
      <c r="J1330" t="s">
        <v>61</v>
      </c>
      <c r="K1330" t="s">
        <v>190</v>
      </c>
      <c r="L1330" s="18">
        <v>44406</v>
      </c>
      <c r="M1330">
        <v>19</v>
      </c>
      <c r="N1330">
        <v>20</v>
      </c>
      <c r="O1330" t="s">
        <v>258</v>
      </c>
      <c r="P1330">
        <v>47</v>
      </c>
      <c r="Q1330">
        <v>47</v>
      </c>
      <c r="R1330">
        <v>0</v>
      </c>
      <c r="S1330">
        <v>0</v>
      </c>
      <c r="T1330">
        <v>0</v>
      </c>
      <c r="U1330">
        <v>0</v>
      </c>
      <c r="V1330">
        <v>0</v>
      </c>
      <c r="W1330">
        <v>1018.9765</v>
      </c>
      <c r="X1330">
        <v>1031.4034999999999</v>
      </c>
      <c r="Y1330">
        <v>992.15949999999998</v>
      </c>
      <c r="Z1330">
        <v>963.59500000000003</v>
      </c>
      <c r="AA1330">
        <v>1037.0835</v>
      </c>
      <c r="AB1330">
        <v>1071.0485000000001</v>
      </c>
      <c r="AC1330">
        <v>1245.5630000000001</v>
      </c>
      <c r="AD1330">
        <v>1526.0654999999999</v>
      </c>
      <c r="AE1330">
        <v>2007.0395000000001</v>
      </c>
      <c r="AF1330">
        <v>2539.154</v>
      </c>
      <c r="AG1330">
        <v>2717.3584999999998</v>
      </c>
      <c r="AH1330">
        <v>3252.0515</v>
      </c>
      <c r="AI1330">
        <v>3419.4609999999998</v>
      </c>
      <c r="AJ1330">
        <v>3517.1374999999998</v>
      </c>
      <c r="AK1330">
        <v>3652.7514999999999</v>
      </c>
      <c r="AL1330">
        <v>3693.4140000000002</v>
      </c>
      <c r="AM1330">
        <v>3845.5081</v>
      </c>
      <c r="AN1330">
        <v>3833.6588999999999</v>
      </c>
      <c r="AO1330">
        <v>3320.538</v>
      </c>
      <c r="AP1330">
        <v>3117.0940000000001</v>
      </c>
      <c r="AQ1330">
        <v>2937.9634999999998</v>
      </c>
      <c r="AR1330">
        <v>1906.096</v>
      </c>
      <c r="AS1330">
        <v>1365.7235000000001</v>
      </c>
      <c r="AT1330">
        <v>1103.0065</v>
      </c>
      <c r="AU1330">
        <v>65.819148999999996</v>
      </c>
      <c r="AV1330">
        <v>64.659574000000006</v>
      </c>
      <c r="AW1330">
        <v>64.159574000000006</v>
      </c>
      <c r="AX1330">
        <v>63.159573999999999</v>
      </c>
      <c r="AY1330">
        <v>62.319149000000003</v>
      </c>
      <c r="AZ1330">
        <v>62.319149000000003</v>
      </c>
      <c r="BA1330">
        <v>62.319149000000003</v>
      </c>
      <c r="BB1330">
        <v>63.5</v>
      </c>
      <c r="BC1330">
        <v>66.840425999999994</v>
      </c>
      <c r="BD1330">
        <v>70</v>
      </c>
      <c r="BE1330">
        <v>73.659574000000006</v>
      </c>
      <c r="BF1330">
        <v>77.5</v>
      </c>
      <c r="BG1330">
        <v>79.202128000000002</v>
      </c>
      <c r="BH1330">
        <v>80.180851000000004</v>
      </c>
      <c r="BI1330">
        <v>81.819148999999996</v>
      </c>
      <c r="BJ1330">
        <v>82.340425999999994</v>
      </c>
      <c r="BK1330">
        <v>81.840425999999994</v>
      </c>
      <c r="BL1330">
        <v>81.159574000000006</v>
      </c>
      <c r="BM1330">
        <v>78</v>
      </c>
      <c r="BN1330">
        <v>76.297871999999998</v>
      </c>
      <c r="BO1330">
        <v>74.138298000000006</v>
      </c>
      <c r="BP1330">
        <v>71.138298000000006</v>
      </c>
      <c r="BQ1330">
        <v>69.297871999999998</v>
      </c>
      <c r="BR1330">
        <v>67.457447000000002</v>
      </c>
      <c r="BS1330">
        <v>-76.888990000000007</v>
      </c>
      <c r="BT1330">
        <v>-24.21312</v>
      </c>
      <c r="BU1330">
        <v>-9.4333030000000004</v>
      </c>
      <c r="BV1330">
        <v>-6.8885509999999996</v>
      </c>
      <c r="BW1330">
        <v>76.112269999999995</v>
      </c>
      <c r="BX1330">
        <v>94.123140000000006</v>
      </c>
      <c r="BY1330">
        <v>38.780239999999999</v>
      </c>
      <c r="BZ1330">
        <v>-39.399920000000002</v>
      </c>
      <c r="CA1330">
        <v>-120.4187</v>
      </c>
      <c r="CB1330">
        <v>-50.593690000000002</v>
      </c>
      <c r="CC1330">
        <v>13.737030000000001</v>
      </c>
      <c r="CD1330">
        <v>-59.740070000000003</v>
      </c>
      <c r="CE1330">
        <v>-24.68826</v>
      </c>
      <c r="CF1330">
        <v>-39.115139999999997</v>
      </c>
      <c r="CG1330">
        <v>-67.42886</v>
      </c>
      <c r="CH1330">
        <v>-77.377769999999998</v>
      </c>
      <c r="CI1330">
        <v>-152.82040000000001</v>
      </c>
      <c r="CJ1330">
        <v>-68.649540000000002</v>
      </c>
      <c r="CK1330">
        <v>355.86720000000003</v>
      </c>
      <c r="CL1330">
        <v>272.86900000000003</v>
      </c>
      <c r="CM1330">
        <v>60.262659999999997</v>
      </c>
      <c r="CN1330">
        <v>61.12312</v>
      </c>
      <c r="CO1330">
        <v>15.269030000000001</v>
      </c>
      <c r="CP1330">
        <v>-26.213270000000001</v>
      </c>
      <c r="CQ1330">
        <v>189.9984</v>
      </c>
      <c r="CR1330">
        <v>159.52549999999999</v>
      </c>
      <c r="CS1330">
        <v>148.1302</v>
      </c>
      <c r="CT1330">
        <v>155.81049999999999</v>
      </c>
      <c r="CU1330">
        <v>552.17859999999996</v>
      </c>
      <c r="CV1330">
        <v>861.19579999999996</v>
      </c>
      <c r="CW1330">
        <v>435.61989999999997</v>
      </c>
      <c r="CX1330">
        <v>852.17280000000005</v>
      </c>
      <c r="CY1330">
        <v>1348.5440000000001</v>
      </c>
      <c r="CZ1330">
        <v>788.95979999999997</v>
      </c>
      <c r="DA1330">
        <v>2350.6010000000001</v>
      </c>
      <c r="DB1330">
        <v>1225.7170000000001</v>
      </c>
      <c r="DC1330">
        <v>1480.1479999999999</v>
      </c>
      <c r="DD1330">
        <v>1546.97</v>
      </c>
      <c r="DE1330">
        <v>1622.549</v>
      </c>
      <c r="DF1330">
        <v>1690.905</v>
      </c>
      <c r="DG1330">
        <v>2514.1779999999999</v>
      </c>
      <c r="DH1330">
        <v>1548.4860000000001</v>
      </c>
      <c r="DI1330">
        <v>1712.816</v>
      </c>
      <c r="DJ1330">
        <v>1708.4290000000001</v>
      </c>
      <c r="DK1330">
        <v>2301.1570000000002</v>
      </c>
      <c r="DL1330">
        <v>1558.8420000000001</v>
      </c>
      <c r="DM1330">
        <v>663.14829999999995</v>
      </c>
      <c r="DN1330">
        <v>393.65730000000002</v>
      </c>
      <c r="DO1330">
        <v>19</v>
      </c>
      <c r="DP1330">
        <v>20</v>
      </c>
    </row>
    <row r="1331" spans="1:120" hidden="1" x14ac:dyDescent="0.25">
      <c r="A1331" t="str">
        <f t="shared" si="20"/>
        <v>OtherDR-No_Elect DA 1-4 (1PM-9PM)_44406_19-20</v>
      </c>
      <c r="B1331" t="s">
        <v>62</v>
      </c>
      <c r="C1331" t="s">
        <v>323</v>
      </c>
      <c r="D1331" t="s">
        <v>61</v>
      </c>
      <c r="E1331" t="s">
        <v>61</v>
      </c>
      <c r="F1331" t="s">
        <v>61</v>
      </c>
      <c r="G1331" t="s">
        <v>61</v>
      </c>
      <c r="H1331" t="s">
        <v>61</v>
      </c>
      <c r="I1331" t="s">
        <v>97</v>
      </c>
      <c r="J1331" t="s">
        <v>61</v>
      </c>
      <c r="K1331" t="s">
        <v>203</v>
      </c>
      <c r="L1331" s="18">
        <v>44406</v>
      </c>
      <c r="M1331">
        <v>19</v>
      </c>
      <c r="N1331">
        <v>20</v>
      </c>
      <c r="O1331" t="s">
        <v>258</v>
      </c>
      <c r="P1331">
        <v>478</v>
      </c>
      <c r="Q1331">
        <v>467</v>
      </c>
      <c r="R1331">
        <v>0</v>
      </c>
      <c r="S1331">
        <v>0</v>
      </c>
      <c r="T1331">
        <v>0</v>
      </c>
      <c r="U1331">
        <v>1</v>
      </c>
      <c r="V1331">
        <v>1</v>
      </c>
      <c r="W1331">
        <v>18563.196</v>
      </c>
      <c r="X1331">
        <v>18298.364000000001</v>
      </c>
      <c r="Y1331">
        <v>18157.782999999999</v>
      </c>
      <c r="Z1331">
        <v>17748.84</v>
      </c>
      <c r="AA1331">
        <v>18095.7</v>
      </c>
      <c r="AB1331">
        <v>18914.969000000001</v>
      </c>
      <c r="AC1331">
        <v>20811.349999999999</v>
      </c>
      <c r="AD1331">
        <v>24576.838</v>
      </c>
      <c r="AE1331">
        <v>28574.811000000002</v>
      </c>
      <c r="AF1331">
        <v>31207.760999999999</v>
      </c>
      <c r="AG1331">
        <v>33091.951999999997</v>
      </c>
      <c r="AH1331">
        <v>36136.714999999997</v>
      </c>
      <c r="AI1331">
        <v>37567.01</v>
      </c>
      <c r="AJ1331">
        <v>38674.438999999998</v>
      </c>
      <c r="AK1331">
        <v>39753.402000000002</v>
      </c>
      <c r="AL1331">
        <v>40382.423000000003</v>
      </c>
      <c r="AM1331">
        <v>41014.705000000002</v>
      </c>
      <c r="AN1331">
        <v>38163.034</v>
      </c>
      <c r="AO1331">
        <v>32071.701000000001</v>
      </c>
      <c r="AP1331">
        <v>31198.17</v>
      </c>
      <c r="AQ1331">
        <v>30593.268</v>
      </c>
      <c r="AR1331">
        <v>25496.116999999998</v>
      </c>
      <c r="AS1331">
        <v>21408.978999999999</v>
      </c>
      <c r="AT1331">
        <v>19276.955000000002</v>
      </c>
      <c r="AU1331">
        <v>73.437900999999997</v>
      </c>
      <c r="AV1331">
        <v>71.685225000000003</v>
      </c>
      <c r="AW1331">
        <v>70.563169000000002</v>
      </c>
      <c r="AX1331">
        <v>69.589935999999994</v>
      </c>
      <c r="AY1331">
        <v>68.568522000000002</v>
      </c>
      <c r="AZ1331">
        <v>67.733405000000005</v>
      </c>
      <c r="BA1331">
        <v>67.201284999999999</v>
      </c>
      <c r="BB1331">
        <v>67.877943999999999</v>
      </c>
      <c r="BC1331">
        <v>70.458243999999993</v>
      </c>
      <c r="BD1331">
        <v>74.078158000000002</v>
      </c>
      <c r="BE1331">
        <v>78.162740999999997</v>
      </c>
      <c r="BF1331">
        <v>81.589935999999994</v>
      </c>
      <c r="BG1331">
        <v>84.498929000000004</v>
      </c>
      <c r="BH1331">
        <v>86.835117999999994</v>
      </c>
      <c r="BI1331">
        <v>89.218414999999993</v>
      </c>
      <c r="BJ1331">
        <v>90.791220999999993</v>
      </c>
      <c r="BK1331">
        <v>91.369378999999995</v>
      </c>
      <c r="BL1331">
        <v>90.962526999999994</v>
      </c>
      <c r="BM1331">
        <v>89.043897000000001</v>
      </c>
      <c r="BN1331">
        <v>86.898286999999996</v>
      </c>
      <c r="BO1331">
        <v>83.531048999999996</v>
      </c>
      <c r="BP1331">
        <v>80.089935999999994</v>
      </c>
      <c r="BQ1331">
        <v>77.694861000000003</v>
      </c>
      <c r="BR1331">
        <v>75.609207999999995</v>
      </c>
      <c r="BS1331">
        <v>-404.25</v>
      </c>
      <c r="BT1331">
        <v>-231.70310000000001</v>
      </c>
      <c r="BU1331">
        <v>-491.95569999999998</v>
      </c>
      <c r="BV1331">
        <v>-301.34930000000003</v>
      </c>
      <c r="BW1331">
        <v>-99.010199999999998</v>
      </c>
      <c r="BX1331">
        <v>198.2542</v>
      </c>
      <c r="BY1331">
        <v>284.03320000000002</v>
      </c>
      <c r="BZ1331">
        <v>16.166830000000001</v>
      </c>
      <c r="CA1331">
        <v>-310.97280000000001</v>
      </c>
      <c r="CB1331">
        <v>-251.47800000000001</v>
      </c>
      <c r="CC1331">
        <v>-388.63299999999998</v>
      </c>
      <c r="CD1331">
        <v>-387.0752</v>
      </c>
      <c r="CE1331">
        <v>-466.7285</v>
      </c>
      <c r="CF1331">
        <v>-553.14509999999996</v>
      </c>
      <c r="CG1331">
        <v>-548.25459999999998</v>
      </c>
      <c r="CH1331">
        <v>-620.15729999999996</v>
      </c>
      <c r="CI1331">
        <v>-889.83720000000005</v>
      </c>
      <c r="CJ1331">
        <v>2055.6640000000002</v>
      </c>
      <c r="CK1331">
        <v>8078.9610000000002</v>
      </c>
      <c r="CL1331">
        <v>6334.7749999999996</v>
      </c>
      <c r="CM1331">
        <v>2082.2710000000002</v>
      </c>
      <c r="CN1331">
        <v>378.44720000000001</v>
      </c>
      <c r="CO1331">
        <v>-149.6413</v>
      </c>
      <c r="CP1331">
        <v>-106.84950000000001</v>
      </c>
      <c r="CQ1331">
        <v>35502.089999999997</v>
      </c>
      <c r="CR1331">
        <v>15587.53</v>
      </c>
      <c r="CS1331">
        <v>18220.43</v>
      </c>
      <c r="CT1331">
        <v>16367.55</v>
      </c>
      <c r="CU1331">
        <v>14470.46</v>
      </c>
      <c r="CV1331">
        <v>9915.4940000000006</v>
      </c>
      <c r="CW1331">
        <v>8703.1309999999994</v>
      </c>
      <c r="CX1331">
        <v>9182.7710000000006</v>
      </c>
      <c r="CY1331">
        <v>14594.31</v>
      </c>
      <c r="CZ1331">
        <v>17757.3</v>
      </c>
      <c r="DA1331">
        <v>32574.31</v>
      </c>
      <c r="DB1331">
        <v>32394.94</v>
      </c>
      <c r="DC1331">
        <v>37016.400000000001</v>
      </c>
      <c r="DD1331">
        <v>40448.620000000003</v>
      </c>
      <c r="DE1331">
        <v>50248.5</v>
      </c>
      <c r="DF1331">
        <v>57787.87</v>
      </c>
      <c r="DG1331">
        <v>63983.09</v>
      </c>
      <c r="DH1331">
        <v>76351.05</v>
      </c>
      <c r="DI1331">
        <v>82128.38</v>
      </c>
      <c r="DJ1331">
        <v>82456.22</v>
      </c>
      <c r="DK1331">
        <v>95541.04</v>
      </c>
      <c r="DL1331">
        <v>64040.82</v>
      </c>
      <c r="DM1331">
        <v>42317.58</v>
      </c>
      <c r="DN1331">
        <v>36548.199999999997</v>
      </c>
      <c r="DO1331">
        <v>19</v>
      </c>
      <c r="DP1331">
        <v>20</v>
      </c>
    </row>
    <row r="1332" spans="1:120" x14ac:dyDescent="0.25">
      <c r="A1332" t="str">
        <f t="shared" si="20"/>
        <v>AutoDR-No_Elect DA 1-4 (1PM-9PM)_44406_19-20</v>
      </c>
      <c r="B1332" t="s">
        <v>62</v>
      </c>
      <c r="C1332" t="s">
        <v>321</v>
      </c>
      <c r="D1332" t="s">
        <v>61</v>
      </c>
      <c r="E1332" t="s">
        <v>61</v>
      </c>
      <c r="F1332" t="s">
        <v>61</v>
      </c>
      <c r="G1332" t="s">
        <v>61</v>
      </c>
      <c r="H1332" t="s">
        <v>97</v>
      </c>
      <c r="I1332" t="s">
        <v>61</v>
      </c>
      <c r="J1332" t="s">
        <v>61</v>
      </c>
      <c r="K1332" t="s">
        <v>203</v>
      </c>
      <c r="L1332" s="18">
        <v>44406</v>
      </c>
      <c r="M1332">
        <v>19</v>
      </c>
      <c r="N1332">
        <v>20</v>
      </c>
      <c r="O1332" t="s">
        <v>258</v>
      </c>
      <c r="P1332">
        <v>439</v>
      </c>
      <c r="Q1332">
        <v>428</v>
      </c>
      <c r="R1332">
        <v>0</v>
      </c>
      <c r="S1332">
        <v>0</v>
      </c>
      <c r="T1332">
        <v>0</v>
      </c>
      <c r="U1332">
        <v>1</v>
      </c>
      <c r="V1332">
        <v>1</v>
      </c>
      <c r="W1332">
        <v>16515.441999999999</v>
      </c>
      <c r="X1332">
        <v>16185.88</v>
      </c>
      <c r="Y1332">
        <v>16136.069</v>
      </c>
      <c r="Z1332">
        <v>15903.362999999999</v>
      </c>
      <c r="AA1332">
        <v>16157.436</v>
      </c>
      <c r="AB1332">
        <v>17012.37</v>
      </c>
      <c r="AC1332">
        <v>18844.284</v>
      </c>
      <c r="AD1332">
        <v>22457.214</v>
      </c>
      <c r="AE1332">
        <v>25963.629000000001</v>
      </c>
      <c r="AF1332">
        <v>28104.112000000001</v>
      </c>
      <c r="AG1332">
        <v>29898.503000000001</v>
      </c>
      <c r="AH1332">
        <v>32908.107000000004</v>
      </c>
      <c r="AI1332">
        <v>34095.853000000003</v>
      </c>
      <c r="AJ1332">
        <v>35225.232000000004</v>
      </c>
      <c r="AK1332">
        <v>36173.752999999997</v>
      </c>
      <c r="AL1332">
        <v>36684.665000000001</v>
      </c>
      <c r="AM1332">
        <v>37331.256000000001</v>
      </c>
      <c r="AN1332">
        <v>34594.381999999998</v>
      </c>
      <c r="AO1332">
        <v>28655.83</v>
      </c>
      <c r="AP1332">
        <v>27676.644</v>
      </c>
      <c r="AQ1332">
        <v>27017.592000000001</v>
      </c>
      <c r="AR1332">
        <v>22341.142</v>
      </c>
      <c r="AS1332">
        <v>18470.293000000001</v>
      </c>
      <c r="AT1332">
        <v>16773.134999999998</v>
      </c>
      <c r="AU1332">
        <v>73.655373999999995</v>
      </c>
      <c r="AV1332">
        <v>71.879672999999997</v>
      </c>
      <c r="AW1332">
        <v>70.740654000000006</v>
      </c>
      <c r="AX1332">
        <v>69.769859999999994</v>
      </c>
      <c r="AY1332">
        <v>68.733644999999996</v>
      </c>
      <c r="AZ1332">
        <v>67.88785</v>
      </c>
      <c r="BA1332">
        <v>67.342290000000006</v>
      </c>
      <c r="BB1332">
        <v>68.024533000000005</v>
      </c>
      <c r="BC1332">
        <v>70.619158999999996</v>
      </c>
      <c r="BD1332">
        <v>74.246494999999996</v>
      </c>
      <c r="BE1332">
        <v>78.346963000000002</v>
      </c>
      <c r="BF1332">
        <v>81.783878999999999</v>
      </c>
      <c r="BG1332">
        <v>84.696262000000004</v>
      </c>
      <c r="BH1332">
        <v>87.040887999999995</v>
      </c>
      <c r="BI1332">
        <v>89.431075000000007</v>
      </c>
      <c r="BJ1332">
        <v>91.01285</v>
      </c>
      <c r="BK1332">
        <v>91.610980999999995</v>
      </c>
      <c r="BL1332">
        <v>91.214952999999994</v>
      </c>
      <c r="BM1332">
        <v>89.303737999999996</v>
      </c>
      <c r="BN1332">
        <v>87.160047000000006</v>
      </c>
      <c r="BO1332">
        <v>83.788550999999998</v>
      </c>
      <c r="BP1332">
        <v>80.339952999999994</v>
      </c>
      <c r="BQ1332">
        <v>77.925234000000003</v>
      </c>
      <c r="BR1332">
        <v>75.834112000000005</v>
      </c>
      <c r="BS1332">
        <v>-364.01260000000002</v>
      </c>
      <c r="BT1332">
        <v>-271.23399999999998</v>
      </c>
      <c r="BU1332">
        <v>-446.49079999999998</v>
      </c>
      <c r="BV1332">
        <v>-373.80799999999999</v>
      </c>
      <c r="BW1332">
        <v>-113.13760000000001</v>
      </c>
      <c r="BX1332">
        <v>165.75299999999999</v>
      </c>
      <c r="BY1332">
        <v>230.80680000000001</v>
      </c>
      <c r="BZ1332">
        <v>30.345009999999998</v>
      </c>
      <c r="CA1332">
        <v>-287.03140000000002</v>
      </c>
      <c r="CB1332">
        <v>-194.78229999999999</v>
      </c>
      <c r="CC1332">
        <v>-401.67919999999998</v>
      </c>
      <c r="CD1332">
        <v>-462.68270000000001</v>
      </c>
      <c r="CE1332">
        <v>-400.13639999999998</v>
      </c>
      <c r="CF1332">
        <v>-507.71289999999999</v>
      </c>
      <c r="CG1332">
        <v>-512.82839999999999</v>
      </c>
      <c r="CH1332">
        <v>-580.33529999999996</v>
      </c>
      <c r="CI1332">
        <v>-882.78800000000001</v>
      </c>
      <c r="CJ1332">
        <v>1935.6569999999999</v>
      </c>
      <c r="CK1332">
        <v>7704.6040000000003</v>
      </c>
      <c r="CL1332">
        <v>6128.3890000000001</v>
      </c>
      <c r="CM1332">
        <v>2074.9929999999999</v>
      </c>
      <c r="CN1332">
        <v>405.5027</v>
      </c>
      <c r="CO1332">
        <v>-36.714379999999998</v>
      </c>
      <c r="CP1332">
        <v>-57.064</v>
      </c>
      <c r="CQ1332">
        <v>34249.910000000003</v>
      </c>
      <c r="CR1332">
        <v>14926.08</v>
      </c>
      <c r="CS1332">
        <v>17388.86</v>
      </c>
      <c r="CT1332">
        <v>15923.82</v>
      </c>
      <c r="CU1332">
        <v>13784.92</v>
      </c>
      <c r="CV1332">
        <v>9250.0669999999991</v>
      </c>
      <c r="CW1332">
        <v>8132.2389999999996</v>
      </c>
      <c r="CX1332">
        <v>8345.08</v>
      </c>
      <c r="CY1332">
        <v>13617.98</v>
      </c>
      <c r="CZ1332">
        <v>16081.93</v>
      </c>
      <c r="DA1332">
        <v>28454.7</v>
      </c>
      <c r="DB1332">
        <v>31146.58</v>
      </c>
      <c r="DC1332">
        <v>35529.199999999997</v>
      </c>
      <c r="DD1332">
        <v>39906.93</v>
      </c>
      <c r="DE1332">
        <v>49750.17</v>
      </c>
      <c r="DF1332">
        <v>57213.69</v>
      </c>
      <c r="DG1332">
        <v>62888.42</v>
      </c>
      <c r="DH1332">
        <v>75006.34</v>
      </c>
      <c r="DI1332">
        <v>80576.27</v>
      </c>
      <c r="DJ1332">
        <v>81163.62</v>
      </c>
      <c r="DK1332">
        <v>93997.58</v>
      </c>
      <c r="DL1332">
        <v>62190.080000000002</v>
      </c>
      <c r="DM1332">
        <v>40567.269999999997</v>
      </c>
      <c r="DN1332">
        <v>34981.050000000003</v>
      </c>
      <c r="DO1332">
        <v>19</v>
      </c>
      <c r="DP1332">
        <v>20</v>
      </c>
    </row>
    <row r="1333" spans="1:120" hidden="1" x14ac:dyDescent="0.25">
      <c r="A1333" t="str">
        <f t="shared" si="20"/>
        <v>LCA-Kern_Elect DA 1-4 (1PM-9PM)_44406_19-20</v>
      </c>
      <c r="B1333" t="s">
        <v>62</v>
      </c>
      <c r="C1333" t="s">
        <v>210</v>
      </c>
      <c r="D1333" t="s">
        <v>29</v>
      </c>
      <c r="E1333" t="s">
        <v>61</v>
      </c>
      <c r="F1333" t="s">
        <v>61</v>
      </c>
      <c r="G1333" t="s">
        <v>61</v>
      </c>
      <c r="H1333" t="s">
        <v>61</v>
      </c>
      <c r="I1333" t="s">
        <v>61</v>
      </c>
      <c r="J1333" t="s">
        <v>61</v>
      </c>
      <c r="K1333" t="s">
        <v>203</v>
      </c>
      <c r="L1333" s="18">
        <v>44406</v>
      </c>
      <c r="M1333">
        <v>19</v>
      </c>
      <c r="N1333">
        <v>20</v>
      </c>
      <c r="O1333" t="s">
        <v>258</v>
      </c>
      <c r="P1333">
        <v>19</v>
      </c>
      <c r="Q1333">
        <v>19</v>
      </c>
      <c r="R1333">
        <v>0</v>
      </c>
      <c r="S1333">
        <v>1</v>
      </c>
      <c r="T1333">
        <v>0</v>
      </c>
      <c r="U1333">
        <v>1</v>
      </c>
      <c r="V1333">
        <v>1</v>
      </c>
      <c r="W1333">
        <v>322.59199999999998</v>
      </c>
      <c r="X1333">
        <v>335.34750000000003</v>
      </c>
      <c r="Y1333">
        <v>345.85300000000001</v>
      </c>
      <c r="Z1333">
        <v>361.404</v>
      </c>
      <c r="AA1333">
        <v>344.99900000000002</v>
      </c>
      <c r="AB1333">
        <v>341.62599999999998</v>
      </c>
      <c r="AC1333">
        <v>387.61799999999999</v>
      </c>
      <c r="AD1333">
        <v>734.31899999999996</v>
      </c>
      <c r="AE1333">
        <v>844.61099999999999</v>
      </c>
      <c r="AF1333">
        <v>951.94</v>
      </c>
      <c r="AG1333">
        <v>1030.451</v>
      </c>
      <c r="AH1333">
        <v>1081.2180000000001</v>
      </c>
      <c r="AI1333">
        <v>1136.7280000000001</v>
      </c>
      <c r="AJ1333">
        <v>1183.7560000000001</v>
      </c>
      <c r="AK1333">
        <v>1206.8900000000001</v>
      </c>
      <c r="AL1333">
        <v>1223.625</v>
      </c>
      <c r="AM1333">
        <v>1261.2670000000001</v>
      </c>
      <c r="AN1333">
        <v>1199.634</v>
      </c>
      <c r="AO1333">
        <v>962.71600000000001</v>
      </c>
      <c r="AP1333">
        <v>997.03300000000002</v>
      </c>
      <c r="AQ1333">
        <v>1087.3720000000001</v>
      </c>
      <c r="AR1333">
        <v>617.428</v>
      </c>
      <c r="AS1333">
        <v>381.553</v>
      </c>
      <c r="AT1333">
        <v>296.84300000000002</v>
      </c>
      <c r="AU1333">
        <v>90</v>
      </c>
      <c r="AV1333">
        <v>86</v>
      </c>
      <c r="AW1333">
        <v>84.5</v>
      </c>
      <c r="AX1333">
        <v>83.5</v>
      </c>
      <c r="AY1333">
        <v>81.5</v>
      </c>
      <c r="AZ1333">
        <v>80.5</v>
      </c>
      <c r="BA1333">
        <v>79.5</v>
      </c>
      <c r="BB1333">
        <v>80</v>
      </c>
      <c r="BC1333">
        <v>83.5</v>
      </c>
      <c r="BD1333">
        <v>86.5</v>
      </c>
      <c r="BE1333">
        <v>90</v>
      </c>
      <c r="BF1333">
        <v>94</v>
      </c>
      <c r="BG1333">
        <v>96.5</v>
      </c>
      <c r="BH1333">
        <v>99</v>
      </c>
      <c r="BI1333">
        <v>100.5</v>
      </c>
      <c r="BJ1333">
        <v>102</v>
      </c>
      <c r="BK1333">
        <v>102</v>
      </c>
      <c r="BL1333">
        <v>103</v>
      </c>
      <c r="BM1333">
        <v>103</v>
      </c>
      <c r="BN1333">
        <v>102.5</v>
      </c>
      <c r="BO1333">
        <v>100.5</v>
      </c>
      <c r="BP1333">
        <v>98.5</v>
      </c>
      <c r="BQ1333">
        <v>96.5</v>
      </c>
      <c r="BR1333">
        <v>94.5</v>
      </c>
      <c r="BS1333">
        <v>18.81035</v>
      </c>
      <c r="BT1333">
        <v>-9.074192</v>
      </c>
      <c r="BU1333">
        <v>-17.485430000000001</v>
      </c>
      <c r="BV1333">
        <v>-15.669510000000001</v>
      </c>
      <c r="BW1333">
        <v>-17.456479999999999</v>
      </c>
      <c r="BX1333">
        <v>3.6837689999999998</v>
      </c>
      <c r="BY1333">
        <v>-11.65953</v>
      </c>
      <c r="BZ1333">
        <v>1.565313</v>
      </c>
      <c r="CA1333">
        <v>17.582509999999999</v>
      </c>
      <c r="CB1333">
        <v>21.565729999999999</v>
      </c>
      <c r="CC1333">
        <v>26.064540000000001</v>
      </c>
      <c r="CD1333">
        <v>16.764309999999998</v>
      </c>
      <c r="CE1333">
        <v>-6.1503199999999998</v>
      </c>
      <c r="CF1333">
        <v>-5.4402530000000002</v>
      </c>
      <c r="CG1333">
        <v>-18.23048</v>
      </c>
      <c r="CH1333">
        <v>-11.13702</v>
      </c>
      <c r="CI1333">
        <v>-53.567390000000003</v>
      </c>
      <c r="CJ1333">
        <v>-16.208870000000001</v>
      </c>
      <c r="CK1333">
        <v>189.17410000000001</v>
      </c>
      <c r="CL1333">
        <v>75.361980000000003</v>
      </c>
      <c r="CM1333">
        <v>-141.74760000000001</v>
      </c>
      <c r="CN1333">
        <v>-14.97925</v>
      </c>
      <c r="CO1333">
        <v>-19.69678</v>
      </c>
      <c r="CP1333">
        <v>-24.317260000000001</v>
      </c>
      <c r="CQ1333">
        <v>353.17630000000003</v>
      </c>
      <c r="CR1333">
        <v>191.88380000000001</v>
      </c>
      <c r="CS1333">
        <v>156.64850000000001</v>
      </c>
      <c r="CT1333">
        <v>149.52799999999999</v>
      </c>
      <c r="CU1333">
        <v>102.4671</v>
      </c>
      <c r="CV1333">
        <v>181.46690000000001</v>
      </c>
      <c r="CW1333">
        <v>405.46890000000002</v>
      </c>
      <c r="CX1333">
        <v>336.6198</v>
      </c>
      <c r="CY1333">
        <v>229.33760000000001</v>
      </c>
      <c r="CZ1333">
        <v>197.8229</v>
      </c>
      <c r="DA1333">
        <v>175.9674</v>
      </c>
      <c r="DB1333">
        <v>217.05459999999999</v>
      </c>
      <c r="DC1333">
        <v>172.0866</v>
      </c>
      <c r="DD1333">
        <v>150.81229999999999</v>
      </c>
      <c r="DE1333">
        <v>136.91909999999999</v>
      </c>
      <c r="DF1333">
        <v>153.84880000000001</v>
      </c>
      <c r="DG1333">
        <v>111.05419999999999</v>
      </c>
      <c r="DH1333">
        <v>180.4076</v>
      </c>
      <c r="DI1333">
        <v>343.46710000000002</v>
      </c>
      <c r="DJ1333">
        <v>510.20909999999998</v>
      </c>
      <c r="DK1333">
        <v>2614.114</v>
      </c>
      <c r="DL1333">
        <v>1658.576</v>
      </c>
      <c r="DM1333">
        <v>137.75489999999999</v>
      </c>
      <c r="DN1333">
        <v>54.515320000000003</v>
      </c>
      <c r="DO1333">
        <v>19</v>
      </c>
      <c r="DP1333">
        <v>20</v>
      </c>
    </row>
    <row r="1334" spans="1:120" hidden="1" x14ac:dyDescent="0.25">
      <c r="A1334" t="str">
        <f t="shared" si="20"/>
        <v>Industry_Type-2. Manufacturing_Elect DA 1-4 (1PM-9PM)_44406_19-20</v>
      </c>
      <c r="B1334" t="s">
        <v>62</v>
      </c>
      <c r="C1334" t="s">
        <v>218</v>
      </c>
      <c r="D1334" t="s">
        <v>61</v>
      </c>
      <c r="E1334" t="s">
        <v>61</v>
      </c>
      <c r="F1334" t="s">
        <v>61</v>
      </c>
      <c r="G1334" t="s">
        <v>38</v>
      </c>
      <c r="H1334" t="s">
        <v>61</v>
      </c>
      <c r="I1334" t="s">
        <v>61</v>
      </c>
      <c r="J1334" t="s">
        <v>61</v>
      </c>
      <c r="K1334" t="s">
        <v>203</v>
      </c>
      <c r="L1334" s="18">
        <v>44406</v>
      </c>
      <c r="M1334">
        <v>19</v>
      </c>
      <c r="N1334">
        <v>20</v>
      </c>
      <c r="O1334" t="s">
        <v>258</v>
      </c>
      <c r="P1334">
        <v>2</v>
      </c>
      <c r="Q1334">
        <v>2</v>
      </c>
      <c r="R1334">
        <v>0</v>
      </c>
      <c r="S1334">
        <v>0</v>
      </c>
      <c r="T1334">
        <v>1</v>
      </c>
      <c r="U1334">
        <v>1</v>
      </c>
      <c r="V1334">
        <v>1</v>
      </c>
      <c r="W1334">
        <v>1570.683</v>
      </c>
      <c r="X1334">
        <v>1552.1279999999999</v>
      </c>
      <c r="Y1334">
        <v>1565.6804999999999</v>
      </c>
      <c r="Z1334">
        <v>1425.1695</v>
      </c>
      <c r="AA1334">
        <v>1356.1590000000001</v>
      </c>
      <c r="AB1334">
        <v>1402.5495000000001</v>
      </c>
      <c r="AC1334">
        <v>1567.5284999999999</v>
      </c>
      <c r="AD1334">
        <v>1508.145</v>
      </c>
      <c r="AE1334">
        <v>1494.1965</v>
      </c>
      <c r="AF1334">
        <v>1466.8979999999999</v>
      </c>
      <c r="AG1334">
        <v>1506.0045</v>
      </c>
      <c r="AH1334">
        <v>1502.1075000000001</v>
      </c>
      <c r="AI1334">
        <v>1508.367</v>
      </c>
      <c r="AJ1334">
        <v>1552.1385</v>
      </c>
      <c r="AK1334">
        <v>1541.3385000000001</v>
      </c>
      <c r="AL1334">
        <v>1440.6375</v>
      </c>
      <c r="AM1334">
        <v>1399.6005</v>
      </c>
      <c r="AN1334">
        <v>1558.1265000000001</v>
      </c>
      <c r="AO1334">
        <v>221.24549999999999</v>
      </c>
      <c r="AP1334">
        <v>966.29700000000003</v>
      </c>
      <c r="AQ1334">
        <v>1392.7619999999999</v>
      </c>
      <c r="AR1334">
        <v>1474.5345</v>
      </c>
      <c r="AS1334">
        <v>1571.463</v>
      </c>
      <c r="AT1334">
        <v>1592.2739999999999</v>
      </c>
      <c r="AU1334">
        <v>58</v>
      </c>
      <c r="AV1334">
        <v>57</v>
      </c>
      <c r="AW1334">
        <v>57</v>
      </c>
      <c r="AX1334">
        <v>57</v>
      </c>
      <c r="AY1334">
        <v>56.5</v>
      </c>
      <c r="AZ1334">
        <v>56</v>
      </c>
      <c r="BA1334">
        <v>55.5</v>
      </c>
      <c r="BB1334">
        <v>56</v>
      </c>
      <c r="BC1334">
        <v>58</v>
      </c>
      <c r="BD1334">
        <v>62</v>
      </c>
      <c r="BE1334">
        <v>66</v>
      </c>
      <c r="BF1334">
        <v>71.5</v>
      </c>
      <c r="BG1334">
        <v>78.5</v>
      </c>
      <c r="BH1334">
        <v>84</v>
      </c>
      <c r="BI1334">
        <v>86</v>
      </c>
      <c r="BJ1334">
        <v>85</v>
      </c>
      <c r="BK1334">
        <v>85.5</v>
      </c>
      <c r="BL1334">
        <v>83</v>
      </c>
      <c r="BM1334">
        <v>79</v>
      </c>
      <c r="BN1334">
        <v>75</v>
      </c>
      <c r="BO1334">
        <v>69.5</v>
      </c>
      <c r="BP1334">
        <v>64.5</v>
      </c>
      <c r="BQ1334">
        <v>60.5</v>
      </c>
      <c r="BR1334">
        <v>59</v>
      </c>
      <c r="BS1334">
        <v>-17.816890000000001</v>
      </c>
      <c r="BT1334">
        <v>-108.74120000000001</v>
      </c>
      <c r="BU1334">
        <v>-270.94060000000002</v>
      </c>
      <c r="BV1334">
        <v>-239.2919</v>
      </c>
      <c r="BW1334">
        <v>-212.85220000000001</v>
      </c>
      <c r="BX1334">
        <v>-38.917450000000002</v>
      </c>
      <c r="BY1334">
        <v>-3.437195</v>
      </c>
      <c r="BZ1334">
        <v>59.498660000000001</v>
      </c>
      <c r="CA1334">
        <v>52.763849999999998</v>
      </c>
      <c r="CB1334">
        <v>104.0341</v>
      </c>
      <c r="CC1334">
        <v>67.783389999999997</v>
      </c>
      <c r="CD1334">
        <v>81.326719999999995</v>
      </c>
      <c r="CE1334">
        <v>86.102969999999999</v>
      </c>
      <c r="CF1334">
        <v>57.342590000000001</v>
      </c>
      <c r="CG1334">
        <v>44.920290000000001</v>
      </c>
      <c r="CH1334">
        <v>73.900909999999996</v>
      </c>
      <c r="CI1334">
        <v>61.561770000000003</v>
      </c>
      <c r="CJ1334">
        <v>40.435389999999998</v>
      </c>
      <c r="CK1334">
        <v>1360.4269999999999</v>
      </c>
      <c r="CL1334">
        <v>591.59990000000005</v>
      </c>
      <c r="CM1334">
        <v>121.9327</v>
      </c>
      <c r="CN1334">
        <v>86.499629999999996</v>
      </c>
      <c r="CO1334">
        <v>35.545290000000001</v>
      </c>
      <c r="CP1334">
        <v>29.360779999999998</v>
      </c>
      <c r="CQ1334">
        <v>7048.9920000000002</v>
      </c>
      <c r="CR1334">
        <v>2540.835</v>
      </c>
      <c r="CS1334">
        <v>5869.3239999999996</v>
      </c>
      <c r="CT1334">
        <v>7434.1170000000002</v>
      </c>
      <c r="CU1334">
        <v>4453.125</v>
      </c>
      <c r="CV1334">
        <v>937.69029999999998</v>
      </c>
      <c r="CW1334">
        <v>746.23649999999998</v>
      </c>
      <c r="CX1334">
        <v>641.18119999999999</v>
      </c>
      <c r="CY1334">
        <v>280.3972</v>
      </c>
      <c r="CZ1334">
        <v>241.86429999999999</v>
      </c>
      <c r="DA1334">
        <v>500.35169999999999</v>
      </c>
      <c r="DB1334">
        <v>624.16250000000002</v>
      </c>
      <c r="DC1334">
        <v>1602.327</v>
      </c>
      <c r="DD1334">
        <v>1529.3889999999999</v>
      </c>
      <c r="DE1334">
        <v>1699.63</v>
      </c>
      <c r="DF1334">
        <v>2705.4810000000002</v>
      </c>
      <c r="DG1334">
        <v>1521.4670000000001</v>
      </c>
      <c r="DH1334">
        <v>3210.665</v>
      </c>
      <c r="DI1334">
        <v>2082.4699999999998</v>
      </c>
      <c r="DJ1334">
        <v>3434.453</v>
      </c>
      <c r="DK1334">
        <v>3607.7910000000002</v>
      </c>
      <c r="DL1334">
        <v>1553.4390000000001</v>
      </c>
      <c r="DM1334">
        <v>737.82119999999998</v>
      </c>
      <c r="DN1334">
        <v>984.86580000000004</v>
      </c>
      <c r="DO1334">
        <v>19</v>
      </c>
      <c r="DP1334">
        <v>20</v>
      </c>
    </row>
    <row r="1335" spans="1:120" hidden="1" x14ac:dyDescent="0.25">
      <c r="A1335" t="str">
        <f t="shared" si="20"/>
        <v>Industry_Type-8. Other_Elect DA 1-4 (1PM-9PM)_44406_19-20</v>
      </c>
      <c r="B1335" t="s">
        <v>62</v>
      </c>
      <c r="C1335" t="s">
        <v>267</v>
      </c>
      <c r="D1335" t="s">
        <v>61</v>
      </c>
      <c r="E1335" t="s">
        <v>61</v>
      </c>
      <c r="F1335" t="s">
        <v>61</v>
      </c>
      <c r="G1335" t="s">
        <v>268</v>
      </c>
      <c r="H1335" t="s">
        <v>61</v>
      </c>
      <c r="I1335" t="s">
        <v>61</v>
      </c>
      <c r="J1335" t="s">
        <v>61</v>
      </c>
      <c r="K1335" t="s">
        <v>203</v>
      </c>
      <c r="L1335" s="18">
        <v>44406</v>
      </c>
      <c r="M1335">
        <v>19</v>
      </c>
      <c r="N1335">
        <v>20</v>
      </c>
      <c r="O1335" t="s">
        <v>258</v>
      </c>
      <c r="P1335">
        <v>6</v>
      </c>
      <c r="Q1335">
        <v>6</v>
      </c>
      <c r="R1335">
        <v>0</v>
      </c>
      <c r="S1335">
        <v>0</v>
      </c>
      <c r="T1335">
        <v>1</v>
      </c>
      <c r="U1335">
        <v>1</v>
      </c>
      <c r="V1335">
        <v>1</v>
      </c>
      <c r="W1335">
        <v>39.642000000000003</v>
      </c>
      <c r="X1335">
        <v>41.209000000000003</v>
      </c>
      <c r="Y1335">
        <v>41.335999999999999</v>
      </c>
      <c r="Z1335">
        <v>41.774000000000001</v>
      </c>
      <c r="AA1335">
        <v>39.491</v>
      </c>
      <c r="AB1335">
        <v>41.988999999999997</v>
      </c>
      <c r="AC1335">
        <v>48.881999999999998</v>
      </c>
      <c r="AD1335">
        <v>51.58</v>
      </c>
      <c r="AE1335">
        <v>54.405500000000004</v>
      </c>
      <c r="AF1335">
        <v>61.090670000000003</v>
      </c>
      <c r="AG1335">
        <v>64.247330000000005</v>
      </c>
      <c r="AH1335">
        <v>68.132000000000005</v>
      </c>
      <c r="AI1335">
        <v>67.25</v>
      </c>
      <c r="AJ1335">
        <v>69.998999999999995</v>
      </c>
      <c r="AK1335">
        <v>71.710999999999999</v>
      </c>
      <c r="AL1335">
        <v>74.007000000000005</v>
      </c>
      <c r="AM1335">
        <v>72.135000000000005</v>
      </c>
      <c r="AN1335">
        <v>74.63</v>
      </c>
      <c r="AO1335">
        <v>68.102999999999994</v>
      </c>
      <c r="AP1335">
        <v>66.231999999999999</v>
      </c>
      <c r="AQ1335">
        <v>68.334000000000003</v>
      </c>
      <c r="AR1335">
        <v>54.655000000000001</v>
      </c>
      <c r="AS1335">
        <v>46.326999999999998</v>
      </c>
      <c r="AT1335">
        <v>41.167000000000002</v>
      </c>
      <c r="AU1335">
        <v>76.416667000000004</v>
      </c>
      <c r="AV1335">
        <v>75.166667000000004</v>
      </c>
      <c r="AW1335">
        <v>74.333332999999996</v>
      </c>
      <c r="AX1335">
        <v>73.5</v>
      </c>
      <c r="AY1335">
        <v>72.416667000000004</v>
      </c>
      <c r="AZ1335">
        <v>71.25</v>
      </c>
      <c r="BA1335">
        <v>70.583332999999996</v>
      </c>
      <c r="BB1335">
        <v>71.916667000000004</v>
      </c>
      <c r="BC1335">
        <v>75.5</v>
      </c>
      <c r="BD1335">
        <v>80.333332999999996</v>
      </c>
      <c r="BE1335">
        <v>83.916667000000004</v>
      </c>
      <c r="BF1335">
        <v>87.416667000000004</v>
      </c>
      <c r="BG1335">
        <v>90.666667000000004</v>
      </c>
      <c r="BH1335">
        <v>92.75</v>
      </c>
      <c r="BI1335">
        <v>95</v>
      </c>
      <c r="BJ1335">
        <v>97</v>
      </c>
      <c r="BK1335">
        <v>98.083332999999996</v>
      </c>
      <c r="BL1335">
        <v>97.666667000000004</v>
      </c>
      <c r="BM1335">
        <v>96.25</v>
      </c>
      <c r="BN1335">
        <v>94.5</v>
      </c>
      <c r="BO1335">
        <v>89.833332999999996</v>
      </c>
      <c r="BP1335">
        <v>85.166667000000004</v>
      </c>
      <c r="BQ1335">
        <v>81.666667000000004</v>
      </c>
      <c r="BR1335">
        <v>79.166667000000004</v>
      </c>
      <c r="BS1335">
        <v>1.6747460000000001</v>
      </c>
      <c r="BT1335">
        <v>0.4907821</v>
      </c>
      <c r="BU1335">
        <v>-0.28240409999999999</v>
      </c>
      <c r="BV1335">
        <v>-0.47795209999999999</v>
      </c>
      <c r="BW1335">
        <v>1.3895580000000001</v>
      </c>
      <c r="BX1335">
        <v>0.2110841</v>
      </c>
      <c r="BY1335">
        <v>-1.519798</v>
      </c>
      <c r="BZ1335">
        <v>-0.1071767</v>
      </c>
      <c r="CA1335">
        <v>1.342541</v>
      </c>
      <c r="CB1335">
        <v>-2.66225E-2</v>
      </c>
      <c r="CC1335">
        <v>-1.7264710000000001</v>
      </c>
      <c r="CD1335">
        <v>-2.7161439999999999</v>
      </c>
      <c r="CE1335">
        <v>2.4414440000000002</v>
      </c>
      <c r="CF1335">
        <v>2.8742999999999999</v>
      </c>
      <c r="CG1335">
        <v>3.1736179999999998</v>
      </c>
      <c r="CH1335">
        <v>0.8118554</v>
      </c>
      <c r="CI1335">
        <v>2.0659269999999998</v>
      </c>
      <c r="CJ1335">
        <v>1.3337950000000001</v>
      </c>
      <c r="CK1335">
        <v>3.1478429999999999</v>
      </c>
      <c r="CL1335">
        <v>1.431492</v>
      </c>
      <c r="CM1335">
        <v>-1.746731</v>
      </c>
      <c r="CN1335">
        <v>-1.2496609999999999</v>
      </c>
      <c r="CO1335">
        <v>-0.79082520000000001</v>
      </c>
      <c r="CP1335">
        <v>0.3394356</v>
      </c>
      <c r="CQ1335">
        <v>0.66851830000000001</v>
      </c>
      <c r="CR1335">
        <v>0.27449780000000001</v>
      </c>
      <c r="CS1335">
        <v>0.1924632</v>
      </c>
      <c r="CT1335">
        <v>0.1506236</v>
      </c>
      <c r="CU1335">
        <v>0.48810199999999998</v>
      </c>
      <c r="CV1335">
        <v>0.48805789999999999</v>
      </c>
      <c r="CW1335">
        <v>0.59234180000000003</v>
      </c>
      <c r="CX1335">
        <v>0.77077589999999996</v>
      </c>
      <c r="CY1335">
        <v>0.26809660000000002</v>
      </c>
      <c r="CZ1335">
        <v>0.27075939999999998</v>
      </c>
      <c r="DA1335">
        <v>0.72302330000000004</v>
      </c>
      <c r="DB1335">
        <v>0.59132969999999996</v>
      </c>
      <c r="DC1335">
        <v>0.80661490000000002</v>
      </c>
      <c r="DD1335">
        <v>0.66689310000000002</v>
      </c>
      <c r="DE1335">
        <v>0.91923889999999997</v>
      </c>
      <c r="DF1335">
        <v>1.2198279999999999</v>
      </c>
      <c r="DG1335">
        <v>0.95189939999999995</v>
      </c>
      <c r="DH1335">
        <v>0.9420615</v>
      </c>
      <c r="DI1335">
        <v>4.0130420000000004</v>
      </c>
      <c r="DJ1335">
        <v>1.1397349999999999</v>
      </c>
      <c r="DK1335">
        <v>0.73219659999999998</v>
      </c>
      <c r="DL1335">
        <v>0.8246057</v>
      </c>
      <c r="DM1335">
        <v>0.29875600000000002</v>
      </c>
      <c r="DN1335">
        <v>0.82811000000000001</v>
      </c>
      <c r="DO1335">
        <v>19</v>
      </c>
      <c r="DP1335">
        <v>20</v>
      </c>
    </row>
    <row r="1336" spans="1:120" hidden="1" x14ac:dyDescent="0.25">
      <c r="A1336" t="str">
        <f t="shared" si="20"/>
        <v>sublap_id-SLAP_PGF1_Elect DA 1-4 (1PM-9PM)_44406_19-20</v>
      </c>
      <c r="B1336" t="s">
        <v>62</v>
      </c>
      <c r="C1336" t="s">
        <v>289</v>
      </c>
      <c r="D1336" t="s">
        <v>61</v>
      </c>
      <c r="E1336" t="s">
        <v>290</v>
      </c>
      <c r="F1336" t="s">
        <v>61</v>
      </c>
      <c r="G1336" t="s">
        <v>61</v>
      </c>
      <c r="H1336" t="s">
        <v>61</v>
      </c>
      <c r="I1336" t="s">
        <v>61</v>
      </c>
      <c r="J1336" t="s">
        <v>61</v>
      </c>
      <c r="K1336" t="s">
        <v>203</v>
      </c>
      <c r="L1336" s="18">
        <v>44406</v>
      </c>
      <c r="M1336">
        <v>19</v>
      </c>
      <c r="N1336">
        <v>20</v>
      </c>
      <c r="O1336" t="s">
        <v>258</v>
      </c>
      <c r="P1336">
        <v>87</v>
      </c>
      <c r="Q1336">
        <v>86</v>
      </c>
      <c r="R1336">
        <v>0</v>
      </c>
      <c r="S1336">
        <v>0</v>
      </c>
      <c r="T1336">
        <v>0</v>
      </c>
      <c r="U1336">
        <v>1</v>
      </c>
      <c r="V1336">
        <v>1</v>
      </c>
      <c r="W1336">
        <v>2861.7136999999998</v>
      </c>
      <c r="X1336">
        <v>2809.6300999999999</v>
      </c>
      <c r="Y1336">
        <v>2743.2961</v>
      </c>
      <c r="Z1336">
        <v>2735.6174000000001</v>
      </c>
      <c r="AA1336">
        <v>2675.7583</v>
      </c>
      <c r="AB1336">
        <v>2738.5495999999998</v>
      </c>
      <c r="AC1336">
        <v>3020.0684000000001</v>
      </c>
      <c r="AD1336">
        <v>3661.4744000000001</v>
      </c>
      <c r="AE1336">
        <v>4659.4715999999999</v>
      </c>
      <c r="AF1336">
        <v>4933.1777000000002</v>
      </c>
      <c r="AG1336">
        <v>5241.8060999999998</v>
      </c>
      <c r="AH1336">
        <v>5629.3193000000001</v>
      </c>
      <c r="AI1336">
        <v>5836.0924999999997</v>
      </c>
      <c r="AJ1336">
        <v>5994.7244000000001</v>
      </c>
      <c r="AK1336">
        <v>6140.5424000000003</v>
      </c>
      <c r="AL1336">
        <v>6275.3074999999999</v>
      </c>
      <c r="AM1336">
        <v>6361.3559999999998</v>
      </c>
      <c r="AN1336">
        <v>5208.6656999999996</v>
      </c>
      <c r="AO1336">
        <v>4366.2204000000002</v>
      </c>
      <c r="AP1336">
        <v>4610.6226999999999</v>
      </c>
      <c r="AQ1336">
        <v>5129.2007999999996</v>
      </c>
      <c r="AR1336">
        <v>4500.0051999999996</v>
      </c>
      <c r="AS1336">
        <v>3593.9690000000001</v>
      </c>
      <c r="AT1336">
        <v>3192.2242000000001</v>
      </c>
      <c r="AU1336">
        <v>88.366279000000006</v>
      </c>
      <c r="AV1336">
        <v>85.412790999999999</v>
      </c>
      <c r="AW1336">
        <v>83.418604999999999</v>
      </c>
      <c r="AX1336">
        <v>81.930233000000001</v>
      </c>
      <c r="AY1336">
        <v>80.465115999999995</v>
      </c>
      <c r="AZ1336">
        <v>79.005814000000001</v>
      </c>
      <c r="BA1336">
        <v>77.546512000000007</v>
      </c>
      <c r="BB1336">
        <v>78.023256000000003</v>
      </c>
      <c r="BC1336">
        <v>80.959301999999994</v>
      </c>
      <c r="BD1336">
        <v>84.517442000000003</v>
      </c>
      <c r="BE1336">
        <v>89.034884000000005</v>
      </c>
      <c r="BF1336">
        <v>92.069766999999999</v>
      </c>
      <c r="BG1336">
        <v>94.133720999999994</v>
      </c>
      <c r="BH1336">
        <v>96.215115999999995</v>
      </c>
      <c r="BI1336">
        <v>99.651162999999997</v>
      </c>
      <c r="BJ1336">
        <v>102.16279</v>
      </c>
      <c r="BK1336">
        <v>104.04651</v>
      </c>
      <c r="BL1336">
        <v>103.97674000000001</v>
      </c>
      <c r="BM1336">
        <v>103.4186</v>
      </c>
      <c r="BN1336">
        <v>102.32558</v>
      </c>
      <c r="BO1336">
        <v>99.75</v>
      </c>
      <c r="BP1336">
        <v>96.279070000000004</v>
      </c>
      <c r="BQ1336">
        <v>93.325581</v>
      </c>
      <c r="BR1336">
        <v>90.843023000000002</v>
      </c>
      <c r="BS1336">
        <v>-105.1403</v>
      </c>
      <c r="BT1336">
        <v>-1.06091</v>
      </c>
      <c r="BU1336">
        <v>-6.7604280000000001</v>
      </c>
      <c r="BV1336">
        <v>-49.911520000000003</v>
      </c>
      <c r="BW1336">
        <v>-5.4571370000000003</v>
      </c>
      <c r="BX1336">
        <v>27.021439999999998</v>
      </c>
      <c r="BY1336">
        <v>19.91638</v>
      </c>
      <c r="BZ1336">
        <v>49.357979999999998</v>
      </c>
      <c r="CA1336">
        <v>-76.371920000000003</v>
      </c>
      <c r="CB1336">
        <v>-49.161810000000003</v>
      </c>
      <c r="CC1336">
        <v>-69.562190000000001</v>
      </c>
      <c r="CD1336">
        <v>-127.2255</v>
      </c>
      <c r="CE1336">
        <v>-179.8382</v>
      </c>
      <c r="CF1336">
        <v>-195.7354</v>
      </c>
      <c r="CG1336">
        <v>-155.1138</v>
      </c>
      <c r="CH1336">
        <v>-230.50829999999999</v>
      </c>
      <c r="CI1336">
        <v>-257.33519999999999</v>
      </c>
      <c r="CJ1336">
        <v>1044.9190000000001</v>
      </c>
      <c r="CK1336">
        <v>1936.817</v>
      </c>
      <c r="CL1336">
        <v>1295.3789999999999</v>
      </c>
      <c r="CM1336">
        <v>222.64019999999999</v>
      </c>
      <c r="CN1336">
        <v>-378.017</v>
      </c>
      <c r="CO1336">
        <v>-385.3827</v>
      </c>
      <c r="CP1336">
        <v>-260.85919999999999</v>
      </c>
      <c r="CQ1336">
        <v>7177.4260000000004</v>
      </c>
      <c r="CR1336">
        <v>1187.9860000000001</v>
      </c>
      <c r="CS1336">
        <v>1106.204</v>
      </c>
      <c r="CT1336">
        <v>1038.123</v>
      </c>
      <c r="CU1336">
        <v>880.19640000000004</v>
      </c>
      <c r="CV1336">
        <v>941.82259999999997</v>
      </c>
      <c r="CW1336">
        <v>1016.279</v>
      </c>
      <c r="CX1336">
        <v>1546.808</v>
      </c>
      <c r="CY1336">
        <v>1195.5419999999999</v>
      </c>
      <c r="CZ1336">
        <v>1104.2070000000001</v>
      </c>
      <c r="DA1336">
        <v>3755.3209999999999</v>
      </c>
      <c r="DB1336">
        <v>3579.99</v>
      </c>
      <c r="DC1336">
        <v>3011.576</v>
      </c>
      <c r="DD1336">
        <v>2724.3530000000001</v>
      </c>
      <c r="DE1336">
        <v>2636.46</v>
      </c>
      <c r="DF1336">
        <v>3148.4349999999999</v>
      </c>
      <c r="DG1336">
        <v>6391.674</v>
      </c>
      <c r="DH1336">
        <v>12104.34</v>
      </c>
      <c r="DI1336">
        <v>23666.97</v>
      </c>
      <c r="DJ1336">
        <v>22009.96</v>
      </c>
      <c r="DK1336">
        <v>5537.5720000000001</v>
      </c>
      <c r="DL1336">
        <v>10353.33</v>
      </c>
      <c r="DM1336">
        <v>4209.3450000000003</v>
      </c>
      <c r="DN1336">
        <v>4096.5839999999998</v>
      </c>
      <c r="DO1336">
        <v>19</v>
      </c>
      <c r="DP1336">
        <v>20</v>
      </c>
    </row>
    <row r="1337" spans="1:120" hidden="1" x14ac:dyDescent="0.25">
      <c r="A1337" t="str">
        <f t="shared" si="20"/>
        <v>LCA-Sierra_Elect DA 1-4 (1PM-9PM)_44406_19-20</v>
      </c>
      <c r="B1337" t="s">
        <v>62</v>
      </c>
      <c r="C1337" t="s">
        <v>206</v>
      </c>
      <c r="D1337" t="s">
        <v>34</v>
      </c>
      <c r="E1337" t="s">
        <v>61</v>
      </c>
      <c r="F1337" t="s">
        <v>61</v>
      </c>
      <c r="G1337" t="s">
        <v>61</v>
      </c>
      <c r="H1337" t="s">
        <v>61</v>
      </c>
      <c r="I1337" t="s">
        <v>61</v>
      </c>
      <c r="J1337" t="s">
        <v>61</v>
      </c>
      <c r="K1337" t="s">
        <v>203</v>
      </c>
      <c r="L1337" s="18">
        <v>44406</v>
      </c>
      <c r="M1337">
        <v>19</v>
      </c>
      <c r="N1337">
        <v>20</v>
      </c>
      <c r="O1337" t="s">
        <v>258</v>
      </c>
      <c r="P1337">
        <v>35</v>
      </c>
      <c r="Q1337">
        <v>34</v>
      </c>
      <c r="R1337">
        <v>0</v>
      </c>
      <c r="S1337">
        <v>1</v>
      </c>
      <c r="T1337">
        <v>0</v>
      </c>
      <c r="U1337">
        <v>1</v>
      </c>
      <c r="V1337">
        <v>1</v>
      </c>
      <c r="W1337">
        <v>669.47690999999998</v>
      </c>
      <c r="X1337">
        <v>752.13455999999996</v>
      </c>
      <c r="Y1337">
        <v>762.73441000000003</v>
      </c>
      <c r="Z1337">
        <v>738.70587999999998</v>
      </c>
      <c r="AA1337">
        <v>751.92250000000001</v>
      </c>
      <c r="AB1337">
        <v>808.96425999999997</v>
      </c>
      <c r="AC1337">
        <v>853.37103000000002</v>
      </c>
      <c r="AD1337">
        <v>1016.6429000000001</v>
      </c>
      <c r="AE1337">
        <v>1301.8276000000001</v>
      </c>
      <c r="AF1337">
        <v>1412.7174</v>
      </c>
      <c r="AG1337">
        <v>1477.8987</v>
      </c>
      <c r="AH1337">
        <v>1330.7824000000001</v>
      </c>
      <c r="AI1337">
        <v>1419.7163</v>
      </c>
      <c r="AJ1337">
        <v>1485.0706</v>
      </c>
      <c r="AK1337">
        <v>1529.7481</v>
      </c>
      <c r="AL1337">
        <v>1558.5407</v>
      </c>
      <c r="AM1337">
        <v>1543.7399</v>
      </c>
      <c r="AN1337">
        <v>1503.7750000000001</v>
      </c>
      <c r="AO1337">
        <v>1521.9306999999999</v>
      </c>
      <c r="AP1337">
        <v>1534.681</v>
      </c>
      <c r="AQ1337">
        <v>1445.2437</v>
      </c>
      <c r="AR1337">
        <v>1204.9244000000001</v>
      </c>
      <c r="AS1337">
        <v>972.00662</v>
      </c>
      <c r="AT1337">
        <v>835.47882000000004</v>
      </c>
      <c r="AU1337">
        <v>77.058824000000001</v>
      </c>
      <c r="AV1337">
        <v>76.220588000000006</v>
      </c>
      <c r="AW1337">
        <v>75.323528999999994</v>
      </c>
      <c r="AX1337">
        <v>74.161765000000003</v>
      </c>
      <c r="AY1337">
        <v>72.617647000000005</v>
      </c>
      <c r="AZ1337">
        <v>71.264706000000004</v>
      </c>
      <c r="BA1337">
        <v>70.411765000000003</v>
      </c>
      <c r="BB1337">
        <v>71.411765000000003</v>
      </c>
      <c r="BC1337">
        <v>74.764706000000004</v>
      </c>
      <c r="BD1337">
        <v>79.955882000000003</v>
      </c>
      <c r="BE1337">
        <v>83.985293999999996</v>
      </c>
      <c r="BF1337">
        <v>88.117647000000005</v>
      </c>
      <c r="BG1337">
        <v>91.176471000000006</v>
      </c>
      <c r="BH1337">
        <v>94.147058999999999</v>
      </c>
      <c r="BI1337">
        <v>96.735293999999996</v>
      </c>
      <c r="BJ1337">
        <v>98.823528999999994</v>
      </c>
      <c r="BK1337">
        <v>100.95587999999999</v>
      </c>
      <c r="BL1337">
        <v>101.5</v>
      </c>
      <c r="BM1337">
        <v>100.54412000000001</v>
      </c>
      <c r="BN1337">
        <v>98.794117999999997</v>
      </c>
      <c r="BO1337">
        <v>92.838234999999997</v>
      </c>
      <c r="BP1337">
        <v>86.823528999999994</v>
      </c>
      <c r="BQ1337">
        <v>83.308824000000001</v>
      </c>
      <c r="BR1337">
        <v>80.088234999999997</v>
      </c>
      <c r="BS1337">
        <v>-79.913510000000002</v>
      </c>
      <c r="BT1337">
        <v>-0.89305230000000002</v>
      </c>
      <c r="BU1337">
        <v>-29.75789</v>
      </c>
      <c r="BV1337">
        <v>-23.34881</v>
      </c>
      <c r="BW1337">
        <v>-20.64311</v>
      </c>
      <c r="BX1337">
        <v>-13.687110000000001</v>
      </c>
      <c r="BY1337">
        <v>-7.0782530000000001</v>
      </c>
      <c r="BZ1337">
        <v>25.440709999999999</v>
      </c>
      <c r="CA1337">
        <v>1.143805</v>
      </c>
      <c r="CB1337">
        <v>4.1336959999999996</v>
      </c>
      <c r="CC1337">
        <v>-28.51558</v>
      </c>
      <c r="CD1337">
        <v>71.339349999999996</v>
      </c>
      <c r="CE1337">
        <v>26.983529999999998</v>
      </c>
      <c r="CF1337">
        <v>36.127079999999999</v>
      </c>
      <c r="CG1337">
        <v>34.214660000000002</v>
      </c>
      <c r="CH1337">
        <v>33.118989999999997</v>
      </c>
      <c r="CI1337">
        <v>59.886139999999997</v>
      </c>
      <c r="CJ1337">
        <v>110.80929999999999</v>
      </c>
      <c r="CK1337">
        <v>257.40660000000003</v>
      </c>
      <c r="CL1337">
        <v>166.8887</v>
      </c>
      <c r="CM1337">
        <v>-21.737189999999998</v>
      </c>
      <c r="CN1337">
        <v>-15.70397</v>
      </c>
      <c r="CO1337">
        <v>-25.202750000000002</v>
      </c>
      <c r="CP1337">
        <v>-14.39696</v>
      </c>
      <c r="CQ1337">
        <v>1046.809</v>
      </c>
      <c r="CR1337">
        <v>357.69299999999998</v>
      </c>
      <c r="CS1337">
        <v>792.32169999999996</v>
      </c>
      <c r="CT1337">
        <v>404.3827</v>
      </c>
      <c r="CU1337">
        <v>526.63170000000002</v>
      </c>
      <c r="CV1337">
        <v>341.35649999999998</v>
      </c>
      <c r="CW1337">
        <v>256.05070000000001</v>
      </c>
      <c r="CX1337">
        <v>222.38749999999999</v>
      </c>
      <c r="CY1337">
        <v>296.23020000000002</v>
      </c>
      <c r="CZ1337">
        <v>1333.7149999999999</v>
      </c>
      <c r="DA1337">
        <v>3152.0239999999999</v>
      </c>
      <c r="DB1337">
        <v>552.01009999999997</v>
      </c>
      <c r="DC1337">
        <v>131.08539999999999</v>
      </c>
      <c r="DD1337">
        <v>202.02080000000001</v>
      </c>
      <c r="DE1337">
        <v>228.42009999999999</v>
      </c>
      <c r="DF1337">
        <v>366.27550000000002</v>
      </c>
      <c r="DG1337">
        <v>810.45659999999998</v>
      </c>
      <c r="DH1337">
        <v>1547.5139999999999</v>
      </c>
      <c r="DI1337">
        <v>1079.865</v>
      </c>
      <c r="DJ1337">
        <v>1351.4480000000001</v>
      </c>
      <c r="DK1337">
        <v>1255.7370000000001</v>
      </c>
      <c r="DL1337">
        <v>1439.615</v>
      </c>
      <c r="DM1337">
        <v>482.33949999999999</v>
      </c>
      <c r="DN1337">
        <v>690.77350000000001</v>
      </c>
      <c r="DO1337">
        <v>19</v>
      </c>
      <c r="DP1337">
        <v>20</v>
      </c>
    </row>
    <row r="1338" spans="1:120" hidden="1" x14ac:dyDescent="0.25">
      <c r="A1338" t="str">
        <f t="shared" si="20"/>
        <v>sublap_id-SLAP_PGNB_Elect DA 1-4 (1PM-9PM)_44406_19-20</v>
      </c>
      <c r="B1338" t="s">
        <v>62</v>
      </c>
      <c r="C1338" t="s">
        <v>295</v>
      </c>
      <c r="D1338" t="s">
        <v>61</v>
      </c>
      <c r="E1338" t="s">
        <v>296</v>
      </c>
      <c r="F1338" t="s">
        <v>61</v>
      </c>
      <c r="G1338" t="s">
        <v>61</v>
      </c>
      <c r="H1338" t="s">
        <v>61</v>
      </c>
      <c r="I1338" t="s">
        <v>61</v>
      </c>
      <c r="J1338" t="s">
        <v>61</v>
      </c>
      <c r="K1338" t="s">
        <v>203</v>
      </c>
      <c r="L1338" s="18">
        <v>44406</v>
      </c>
      <c r="M1338">
        <v>19</v>
      </c>
      <c r="N1338">
        <v>20</v>
      </c>
      <c r="O1338" t="s">
        <v>258</v>
      </c>
      <c r="P1338">
        <v>15</v>
      </c>
      <c r="Q1338">
        <v>15</v>
      </c>
      <c r="R1338">
        <v>0</v>
      </c>
      <c r="S1338">
        <v>0</v>
      </c>
      <c r="T1338">
        <v>0</v>
      </c>
      <c r="U1338">
        <v>1</v>
      </c>
      <c r="V1338">
        <v>1</v>
      </c>
      <c r="W1338">
        <v>224.80199999999999</v>
      </c>
      <c r="X1338">
        <v>238.678</v>
      </c>
      <c r="Y1338">
        <v>238.03200000000001</v>
      </c>
      <c r="Z1338">
        <v>259.31</v>
      </c>
      <c r="AA1338">
        <v>262.61</v>
      </c>
      <c r="AB1338">
        <v>283.20800000000003</v>
      </c>
      <c r="AC1338">
        <v>489.36</v>
      </c>
      <c r="AD1338">
        <v>553.38599999999997</v>
      </c>
      <c r="AE1338">
        <v>673.16800000000001</v>
      </c>
      <c r="AF1338">
        <v>707.08199999999999</v>
      </c>
      <c r="AG1338">
        <v>791.22400000000005</v>
      </c>
      <c r="AH1338">
        <v>902.86800000000005</v>
      </c>
      <c r="AI1338">
        <v>943.85199999999998</v>
      </c>
      <c r="AJ1338">
        <v>1010.8920000000001</v>
      </c>
      <c r="AK1338">
        <v>1030.0820000000001</v>
      </c>
      <c r="AL1338">
        <v>1108.508</v>
      </c>
      <c r="AM1338">
        <v>1168.93</v>
      </c>
      <c r="AN1338">
        <v>1157.0940000000001</v>
      </c>
      <c r="AO1338">
        <v>1114.6600000000001</v>
      </c>
      <c r="AP1338">
        <v>881.88800000000003</v>
      </c>
      <c r="AQ1338">
        <v>597.21199999999999</v>
      </c>
      <c r="AR1338">
        <v>336.56200000000001</v>
      </c>
      <c r="AS1338">
        <v>253.91399999999999</v>
      </c>
      <c r="AT1338">
        <v>234.43600000000001</v>
      </c>
      <c r="AU1338">
        <v>61.333333000000003</v>
      </c>
      <c r="AV1338">
        <v>60.333333000000003</v>
      </c>
      <c r="AW1338">
        <v>59.666666999999997</v>
      </c>
      <c r="AX1338">
        <v>59</v>
      </c>
      <c r="AY1338">
        <v>58.166666999999997</v>
      </c>
      <c r="AZ1338">
        <v>57.333333000000003</v>
      </c>
      <c r="BA1338">
        <v>57.5</v>
      </c>
      <c r="BB1338">
        <v>58.333333000000003</v>
      </c>
      <c r="BC1338">
        <v>61.333333000000003</v>
      </c>
      <c r="BD1338">
        <v>65</v>
      </c>
      <c r="BE1338">
        <v>69</v>
      </c>
      <c r="BF1338">
        <v>75.166667000000004</v>
      </c>
      <c r="BG1338">
        <v>81.166667000000004</v>
      </c>
      <c r="BH1338">
        <v>84.333332999999996</v>
      </c>
      <c r="BI1338">
        <v>87</v>
      </c>
      <c r="BJ1338">
        <v>88</v>
      </c>
      <c r="BK1338">
        <v>89.833332999999996</v>
      </c>
      <c r="BL1338">
        <v>89.333332999999996</v>
      </c>
      <c r="BM1338">
        <v>83.666667000000004</v>
      </c>
      <c r="BN1338">
        <v>79</v>
      </c>
      <c r="BO1338">
        <v>74.166667000000004</v>
      </c>
      <c r="BP1338">
        <v>69.5</v>
      </c>
      <c r="BQ1338">
        <v>65.5</v>
      </c>
      <c r="BR1338">
        <v>62.666666999999997</v>
      </c>
      <c r="BS1338">
        <v>-1.6739310000000001</v>
      </c>
      <c r="BT1338">
        <v>-9.8973089999999999</v>
      </c>
      <c r="BU1338">
        <v>-7.9615999999999998</v>
      </c>
      <c r="BV1338">
        <v>-14.08272</v>
      </c>
      <c r="BW1338">
        <v>-7.4134640000000003</v>
      </c>
      <c r="BX1338">
        <v>5.0854460000000001</v>
      </c>
      <c r="BY1338">
        <v>2.120857</v>
      </c>
      <c r="BZ1338">
        <v>-16.780940000000001</v>
      </c>
      <c r="CA1338">
        <v>-30.924700000000001</v>
      </c>
      <c r="CB1338">
        <v>30.515350000000002</v>
      </c>
      <c r="CC1338">
        <v>-59.015569999999997</v>
      </c>
      <c r="CD1338">
        <v>32.97974</v>
      </c>
      <c r="CE1338">
        <v>48.699420000000003</v>
      </c>
      <c r="CF1338">
        <v>43.823869999999999</v>
      </c>
      <c r="CG1338">
        <v>26.75132</v>
      </c>
      <c r="CH1338">
        <v>-19.597829999999998</v>
      </c>
      <c r="CI1338">
        <v>-35.479959999999998</v>
      </c>
      <c r="CJ1338">
        <v>-49.721850000000003</v>
      </c>
      <c r="CK1338">
        <v>-14.36149</v>
      </c>
      <c r="CL1338">
        <v>41.794719999999998</v>
      </c>
      <c r="CM1338">
        <v>-0.40792469999999997</v>
      </c>
      <c r="CN1338">
        <v>19.52486</v>
      </c>
      <c r="CO1338">
        <v>-3.7497349999999998</v>
      </c>
      <c r="CP1338">
        <v>-9.0330809999999992</v>
      </c>
      <c r="CQ1338">
        <v>22.024550000000001</v>
      </c>
      <c r="CR1338">
        <v>43.138210000000001</v>
      </c>
      <c r="CS1338">
        <v>35.86759</v>
      </c>
      <c r="CT1338">
        <v>27.871790000000001</v>
      </c>
      <c r="CU1338">
        <v>64.004769999999994</v>
      </c>
      <c r="CV1338">
        <v>125.7486</v>
      </c>
      <c r="CW1338">
        <v>168.37569999999999</v>
      </c>
      <c r="CX1338">
        <v>87.528239999999997</v>
      </c>
      <c r="CY1338">
        <v>1797.2670000000001</v>
      </c>
      <c r="CZ1338">
        <v>1448.4059999999999</v>
      </c>
      <c r="DA1338">
        <v>836.84190000000001</v>
      </c>
      <c r="DB1338">
        <v>1866.155</v>
      </c>
      <c r="DC1338">
        <v>2387.0140000000001</v>
      </c>
      <c r="DD1338">
        <v>965.79780000000005</v>
      </c>
      <c r="DE1338">
        <v>1196.3440000000001</v>
      </c>
      <c r="DF1338">
        <v>1196.8630000000001</v>
      </c>
      <c r="DG1338">
        <v>705.59259999999995</v>
      </c>
      <c r="DH1338">
        <v>3256.931</v>
      </c>
      <c r="DI1338">
        <v>1272.069</v>
      </c>
      <c r="DJ1338">
        <v>1567.6669999999999</v>
      </c>
      <c r="DK1338">
        <v>527.13400000000001</v>
      </c>
      <c r="DL1338">
        <v>157.7988</v>
      </c>
      <c r="DM1338">
        <v>84.20129</v>
      </c>
      <c r="DN1338">
        <v>17.135390000000001</v>
      </c>
      <c r="DO1338">
        <v>19</v>
      </c>
      <c r="DP1338">
        <v>20</v>
      </c>
    </row>
    <row r="1339" spans="1:120" hidden="1" x14ac:dyDescent="0.25">
      <c r="A1339" t="str">
        <f t="shared" si="20"/>
        <v>Size_Grp-200 kW and above_Elect DA 1-4 (1PM-9PM)_44406_19-20</v>
      </c>
      <c r="B1339" t="s">
        <v>62</v>
      </c>
      <c r="C1339" t="s">
        <v>207</v>
      </c>
      <c r="D1339" t="s">
        <v>61</v>
      </c>
      <c r="E1339" t="s">
        <v>61</v>
      </c>
      <c r="F1339" t="s">
        <v>61</v>
      </c>
      <c r="G1339" t="s">
        <v>61</v>
      </c>
      <c r="H1339" t="s">
        <v>61</v>
      </c>
      <c r="I1339" t="s">
        <v>61</v>
      </c>
      <c r="J1339" t="s">
        <v>102</v>
      </c>
      <c r="K1339" t="s">
        <v>203</v>
      </c>
      <c r="L1339" s="18">
        <v>44406</v>
      </c>
      <c r="M1339">
        <v>19</v>
      </c>
      <c r="N1339">
        <v>20</v>
      </c>
      <c r="O1339" t="s">
        <v>258</v>
      </c>
      <c r="P1339">
        <v>56</v>
      </c>
      <c r="Q1339">
        <v>56</v>
      </c>
      <c r="R1339">
        <v>0</v>
      </c>
      <c r="S1339">
        <v>1</v>
      </c>
      <c r="T1339">
        <v>0</v>
      </c>
      <c r="U1339">
        <v>1</v>
      </c>
      <c r="V1339">
        <v>1</v>
      </c>
      <c r="W1339">
        <v>11826.402</v>
      </c>
      <c r="X1339">
        <v>11304.526</v>
      </c>
      <c r="Y1339">
        <v>11210.88</v>
      </c>
      <c r="Z1339">
        <v>10760.973</v>
      </c>
      <c r="AA1339">
        <v>10968.050999999999</v>
      </c>
      <c r="AB1339">
        <v>11342.805</v>
      </c>
      <c r="AC1339">
        <v>12561.736000000001</v>
      </c>
      <c r="AD1339">
        <v>14160.566999999999</v>
      </c>
      <c r="AE1339">
        <v>15404.92</v>
      </c>
      <c r="AF1339">
        <v>15911.618</v>
      </c>
      <c r="AG1339">
        <v>16895.155999999999</v>
      </c>
      <c r="AH1339">
        <v>18848.850999999999</v>
      </c>
      <c r="AI1339">
        <v>19367.11</v>
      </c>
      <c r="AJ1339">
        <v>19734.787</v>
      </c>
      <c r="AK1339">
        <v>20282.725999999999</v>
      </c>
      <c r="AL1339">
        <v>20643.078000000001</v>
      </c>
      <c r="AM1339">
        <v>21227.114000000001</v>
      </c>
      <c r="AN1339">
        <v>19099.696</v>
      </c>
      <c r="AO1339">
        <v>16272.242</v>
      </c>
      <c r="AP1339">
        <v>15317.359</v>
      </c>
      <c r="AQ1339">
        <v>14230.723</v>
      </c>
      <c r="AR1339">
        <v>13388.486000000001</v>
      </c>
      <c r="AS1339">
        <v>12600.468999999999</v>
      </c>
      <c r="AT1339">
        <v>11883.941999999999</v>
      </c>
      <c r="AU1339">
        <v>73.133928999999995</v>
      </c>
      <c r="AV1339">
        <v>71.428571000000005</v>
      </c>
      <c r="AW1339">
        <v>70.125</v>
      </c>
      <c r="AX1339">
        <v>69.044642999999994</v>
      </c>
      <c r="AY1339">
        <v>68.035713999999999</v>
      </c>
      <c r="AZ1339">
        <v>67.1875</v>
      </c>
      <c r="BA1339">
        <v>66.651786000000001</v>
      </c>
      <c r="BB1339">
        <v>67.214286000000001</v>
      </c>
      <c r="BC1339">
        <v>69.598213999999999</v>
      </c>
      <c r="BD1339">
        <v>73.017857000000006</v>
      </c>
      <c r="BE1339">
        <v>76.982142999999994</v>
      </c>
      <c r="BF1339">
        <v>80.196428999999995</v>
      </c>
      <c r="BG1339">
        <v>83.125</v>
      </c>
      <c r="BH1339">
        <v>85.535713999999999</v>
      </c>
      <c r="BI1339">
        <v>88.151786000000001</v>
      </c>
      <c r="BJ1339">
        <v>89.991071000000005</v>
      </c>
      <c r="BK1339">
        <v>90.875</v>
      </c>
      <c r="BL1339">
        <v>90.482142999999994</v>
      </c>
      <c r="BM1339">
        <v>88.732142999999994</v>
      </c>
      <c r="BN1339">
        <v>86.580357000000006</v>
      </c>
      <c r="BO1339">
        <v>83.267857000000006</v>
      </c>
      <c r="BP1339">
        <v>79.785713999999999</v>
      </c>
      <c r="BQ1339">
        <v>77.151786000000001</v>
      </c>
      <c r="BR1339">
        <v>75.035713999999999</v>
      </c>
      <c r="BS1339">
        <v>-332.80939999999998</v>
      </c>
      <c r="BT1339">
        <v>-181.37880000000001</v>
      </c>
      <c r="BU1339">
        <v>-444.79180000000002</v>
      </c>
      <c r="BV1339">
        <v>-209.16560000000001</v>
      </c>
      <c r="BW1339">
        <v>-105.5701</v>
      </c>
      <c r="BX1339">
        <v>183.86359999999999</v>
      </c>
      <c r="BY1339">
        <v>288.80470000000003</v>
      </c>
      <c r="BZ1339">
        <v>-16.219840000000001</v>
      </c>
      <c r="CA1339">
        <v>-216.29859999999999</v>
      </c>
      <c r="CB1339">
        <v>-203.00020000000001</v>
      </c>
      <c r="CC1339">
        <v>-249.00659999999999</v>
      </c>
      <c r="CD1339">
        <v>-242.0735</v>
      </c>
      <c r="CE1339">
        <v>-213.0523</v>
      </c>
      <c r="CF1339">
        <v>-313.33</v>
      </c>
      <c r="CG1339">
        <v>-353.03089999999997</v>
      </c>
      <c r="CH1339">
        <v>-452.82150000000001</v>
      </c>
      <c r="CI1339">
        <v>-718.94669999999996</v>
      </c>
      <c r="CJ1339">
        <v>1731.9739999999999</v>
      </c>
      <c r="CK1339">
        <v>5066.5</v>
      </c>
      <c r="CL1339">
        <v>4472.0129999999999</v>
      </c>
      <c r="CM1339">
        <v>2298.5709999999999</v>
      </c>
      <c r="CN1339">
        <v>585.73019999999997</v>
      </c>
      <c r="CO1339">
        <v>177.91990000000001</v>
      </c>
      <c r="CP1339">
        <v>133.64330000000001</v>
      </c>
      <c r="CQ1339">
        <v>31491.57</v>
      </c>
      <c r="CR1339">
        <v>13489.08</v>
      </c>
      <c r="CS1339">
        <v>16059.23</v>
      </c>
      <c r="CT1339">
        <v>14437.7</v>
      </c>
      <c r="CU1339">
        <v>12693.04</v>
      </c>
      <c r="CV1339">
        <v>8457.3160000000007</v>
      </c>
      <c r="CW1339">
        <v>7057.8639999999996</v>
      </c>
      <c r="CX1339">
        <v>7812.942</v>
      </c>
      <c r="CY1339">
        <v>12781</v>
      </c>
      <c r="CZ1339">
        <v>15414.13</v>
      </c>
      <c r="DA1339">
        <v>29014.639999999999</v>
      </c>
      <c r="DB1339">
        <v>28628.33</v>
      </c>
      <c r="DC1339">
        <v>32828.660000000003</v>
      </c>
      <c r="DD1339">
        <v>36092.29</v>
      </c>
      <c r="DE1339">
        <v>45220.5</v>
      </c>
      <c r="DF1339">
        <v>52200.92</v>
      </c>
      <c r="DG1339">
        <v>57962.32</v>
      </c>
      <c r="DH1339">
        <v>69177.850000000006</v>
      </c>
      <c r="DI1339">
        <v>73552.97</v>
      </c>
      <c r="DJ1339">
        <v>74198.45</v>
      </c>
      <c r="DK1339">
        <v>82900.73</v>
      </c>
      <c r="DL1339">
        <v>58668.93</v>
      </c>
      <c r="DM1339">
        <v>38138.01</v>
      </c>
      <c r="DN1339">
        <v>32937.1</v>
      </c>
      <c r="DO1339">
        <v>19</v>
      </c>
      <c r="DP1339">
        <v>20</v>
      </c>
    </row>
    <row r="1340" spans="1:120" hidden="1" x14ac:dyDescent="0.25">
      <c r="A1340" t="str">
        <f t="shared" si="20"/>
        <v>Industry_Type-5. Offices, Hotels, Finance, Services_Elect DA 1-4 (1PM-9PM)_44406_19-20</v>
      </c>
      <c r="B1340" t="s">
        <v>62</v>
      </c>
      <c r="C1340" t="s">
        <v>205</v>
      </c>
      <c r="D1340" t="s">
        <v>61</v>
      </c>
      <c r="E1340" t="s">
        <v>61</v>
      </c>
      <c r="F1340" t="s">
        <v>61</v>
      </c>
      <c r="G1340" t="s">
        <v>37</v>
      </c>
      <c r="H1340" t="s">
        <v>61</v>
      </c>
      <c r="I1340" t="s">
        <v>61</v>
      </c>
      <c r="J1340" t="s">
        <v>61</v>
      </c>
      <c r="K1340" t="s">
        <v>203</v>
      </c>
      <c r="L1340" s="18">
        <v>44406</v>
      </c>
      <c r="M1340">
        <v>19</v>
      </c>
      <c r="N1340">
        <v>20</v>
      </c>
      <c r="O1340" t="s">
        <v>258</v>
      </c>
      <c r="P1340">
        <v>26</v>
      </c>
      <c r="Q1340">
        <v>26</v>
      </c>
      <c r="R1340">
        <v>0</v>
      </c>
      <c r="S1340">
        <v>1</v>
      </c>
      <c r="T1340">
        <v>0</v>
      </c>
      <c r="U1340">
        <v>1</v>
      </c>
      <c r="V1340">
        <v>1</v>
      </c>
      <c r="W1340">
        <v>4287.9250000000002</v>
      </c>
      <c r="X1340">
        <v>4069.6640000000002</v>
      </c>
      <c r="Y1340">
        <v>4007.7939999999999</v>
      </c>
      <c r="Z1340">
        <v>3915.77</v>
      </c>
      <c r="AA1340">
        <v>3906.9250000000002</v>
      </c>
      <c r="AB1340">
        <v>4048.308</v>
      </c>
      <c r="AC1340">
        <v>4288.0460000000003</v>
      </c>
      <c r="AD1340">
        <v>4892.0770000000002</v>
      </c>
      <c r="AE1340">
        <v>5611.7579999999998</v>
      </c>
      <c r="AF1340">
        <v>6749.982</v>
      </c>
      <c r="AG1340">
        <v>7448.8729999999996</v>
      </c>
      <c r="AH1340">
        <v>7917.134</v>
      </c>
      <c r="AI1340">
        <v>8102.2860000000001</v>
      </c>
      <c r="AJ1340">
        <v>8403.61</v>
      </c>
      <c r="AK1340">
        <v>8552.5010000000002</v>
      </c>
      <c r="AL1340">
        <v>8701.7929999999997</v>
      </c>
      <c r="AM1340">
        <v>8703.6319999999996</v>
      </c>
      <c r="AN1340">
        <v>8546.7479999999996</v>
      </c>
      <c r="AO1340">
        <v>8172.1040000000003</v>
      </c>
      <c r="AP1340">
        <v>7506.2640000000001</v>
      </c>
      <c r="AQ1340">
        <v>6916.7550000000001</v>
      </c>
      <c r="AR1340">
        <v>6126.4480000000003</v>
      </c>
      <c r="AS1340">
        <v>5646.0209999999997</v>
      </c>
      <c r="AT1340">
        <v>5004.4279999999999</v>
      </c>
      <c r="AU1340">
        <v>66.884614999999997</v>
      </c>
      <c r="AV1340">
        <v>65.923077000000006</v>
      </c>
      <c r="AW1340">
        <v>65</v>
      </c>
      <c r="AX1340">
        <v>64.173077000000006</v>
      </c>
      <c r="AY1340">
        <v>63.269230999999998</v>
      </c>
      <c r="AZ1340">
        <v>62.846153999999999</v>
      </c>
      <c r="BA1340">
        <v>62.673076999999999</v>
      </c>
      <c r="BB1340">
        <v>63.115385000000003</v>
      </c>
      <c r="BC1340">
        <v>64.942307999999997</v>
      </c>
      <c r="BD1340">
        <v>68.134614999999997</v>
      </c>
      <c r="BE1340">
        <v>71.884614999999997</v>
      </c>
      <c r="BF1340">
        <v>74.365385000000003</v>
      </c>
      <c r="BG1340">
        <v>76.230768999999995</v>
      </c>
      <c r="BH1340">
        <v>78</v>
      </c>
      <c r="BI1340">
        <v>79.442307999999997</v>
      </c>
      <c r="BJ1340">
        <v>80.673077000000006</v>
      </c>
      <c r="BK1340">
        <v>80.903846000000001</v>
      </c>
      <c r="BL1340">
        <v>80.923077000000006</v>
      </c>
      <c r="BM1340">
        <v>79.423077000000006</v>
      </c>
      <c r="BN1340">
        <v>77.519231000000005</v>
      </c>
      <c r="BO1340">
        <v>74.673077000000006</v>
      </c>
      <c r="BP1340">
        <v>71.75</v>
      </c>
      <c r="BQ1340">
        <v>69.769231000000005</v>
      </c>
      <c r="BR1340">
        <v>68.173077000000006</v>
      </c>
      <c r="BS1340">
        <v>26.771509999999999</v>
      </c>
      <c r="BT1340">
        <v>11.7372</v>
      </c>
      <c r="BU1340">
        <v>-13.74915</v>
      </c>
      <c r="BV1340">
        <v>45.051650000000002</v>
      </c>
      <c r="BW1340">
        <v>50.097180000000002</v>
      </c>
      <c r="BX1340">
        <v>74.54589</v>
      </c>
      <c r="BY1340">
        <v>39.870049999999999</v>
      </c>
      <c r="BZ1340">
        <v>-11.76351</v>
      </c>
      <c r="CA1340">
        <v>-23.408580000000001</v>
      </c>
      <c r="CB1340">
        <v>-135.59549999999999</v>
      </c>
      <c r="CC1340">
        <v>-153.01009999999999</v>
      </c>
      <c r="CD1340">
        <v>-110.7808</v>
      </c>
      <c r="CE1340">
        <v>-59.150320000000001</v>
      </c>
      <c r="CF1340">
        <v>-63.754159999999999</v>
      </c>
      <c r="CG1340">
        <v>-3.6503009999999998</v>
      </c>
      <c r="CH1340">
        <v>-17.246500000000001</v>
      </c>
      <c r="CI1340">
        <v>-0.1460562</v>
      </c>
      <c r="CJ1340">
        <v>76.736109999999996</v>
      </c>
      <c r="CK1340">
        <v>231.4785</v>
      </c>
      <c r="CL1340">
        <v>117.5956</v>
      </c>
      <c r="CM1340">
        <v>80.635199999999998</v>
      </c>
      <c r="CN1340">
        <v>61.460920000000002</v>
      </c>
      <c r="CO1340">
        <v>-34.847850000000001</v>
      </c>
      <c r="CP1340">
        <v>-38.032510000000002</v>
      </c>
      <c r="CQ1340">
        <v>5256.87</v>
      </c>
      <c r="CR1340">
        <v>3712.8710000000001</v>
      </c>
      <c r="CS1340">
        <v>3096.386</v>
      </c>
      <c r="CT1340">
        <v>1608.654</v>
      </c>
      <c r="CU1340">
        <v>1695.136</v>
      </c>
      <c r="CV1340">
        <v>1576.569</v>
      </c>
      <c r="CW1340">
        <v>901.12289999999996</v>
      </c>
      <c r="CX1340">
        <v>796.26750000000004</v>
      </c>
      <c r="CY1340">
        <v>2123.576</v>
      </c>
      <c r="CZ1340">
        <v>5709.0460000000003</v>
      </c>
      <c r="DA1340">
        <v>10650.11</v>
      </c>
      <c r="DB1340">
        <v>13611.35</v>
      </c>
      <c r="DC1340">
        <v>17132.47</v>
      </c>
      <c r="DD1340">
        <v>21779.67</v>
      </c>
      <c r="DE1340">
        <v>30302.23</v>
      </c>
      <c r="DF1340">
        <v>34965.629999999997</v>
      </c>
      <c r="DG1340">
        <v>36849.54</v>
      </c>
      <c r="DH1340">
        <v>32127.64</v>
      </c>
      <c r="DI1340">
        <v>31194.99</v>
      </c>
      <c r="DJ1340">
        <v>29792.79</v>
      </c>
      <c r="DK1340">
        <v>25513.19</v>
      </c>
      <c r="DL1340">
        <v>20988.87</v>
      </c>
      <c r="DM1340">
        <v>13972.19</v>
      </c>
      <c r="DN1340">
        <v>10368.530000000001</v>
      </c>
      <c r="DO1340">
        <v>19</v>
      </c>
      <c r="DP1340">
        <v>20</v>
      </c>
    </row>
    <row r="1341" spans="1:120" hidden="1" x14ac:dyDescent="0.25">
      <c r="A1341" t="str">
        <f t="shared" si="20"/>
        <v>sublap_id-SLAP_PGSI_Elect DA 1-4 (1PM-9PM)_44406_19-20</v>
      </c>
      <c r="B1341" t="s">
        <v>62</v>
      </c>
      <c r="C1341" t="s">
        <v>277</v>
      </c>
      <c r="D1341" t="s">
        <v>61</v>
      </c>
      <c r="E1341" t="s">
        <v>278</v>
      </c>
      <c r="F1341" t="s">
        <v>61</v>
      </c>
      <c r="G1341" t="s">
        <v>61</v>
      </c>
      <c r="H1341" t="s">
        <v>61</v>
      </c>
      <c r="I1341" t="s">
        <v>61</v>
      </c>
      <c r="J1341" t="s">
        <v>61</v>
      </c>
      <c r="K1341" t="s">
        <v>203</v>
      </c>
      <c r="L1341" s="18">
        <v>44406</v>
      </c>
      <c r="M1341">
        <v>19</v>
      </c>
      <c r="N1341">
        <v>20</v>
      </c>
      <c r="O1341" t="s">
        <v>258</v>
      </c>
      <c r="P1341">
        <v>34</v>
      </c>
      <c r="Q1341">
        <v>34</v>
      </c>
      <c r="R1341">
        <v>0</v>
      </c>
      <c r="S1341">
        <v>1</v>
      </c>
      <c r="T1341">
        <v>0</v>
      </c>
      <c r="U1341">
        <v>1</v>
      </c>
      <c r="V1341">
        <v>1</v>
      </c>
      <c r="W1341">
        <v>650.34900000000005</v>
      </c>
      <c r="X1341">
        <v>730.64499999999998</v>
      </c>
      <c r="Y1341">
        <v>740.94200000000001</v>
      </c>
      <c r="Z1341">
        <v>717.6</v>
      </c>
      <c r="AA1341">
        <v>730.43899999999996</v>
      </c>
      <c r="AB1341">
        <v>785.851</v>
      </c>
      <c r="AC1341">
        <v>828.98900000000003</v>
      </c>
      <c r="AD1341">
        <v>987.596</v>
      </c>
      <c r="AE1341">
        <v>1264.6324999999999</v>
      </c>
      <c r="AF1341">
        <v>1372.354</v>
      </c>
      <c r="AG1341">
        <v>1435.673</v>
      </c>
      <c r="AH1341">
        <v>1292.76</v>
      </c>
      <c r="AI1341">
        <v>1379.153</v>
      </c>
      <c r="AJ1341">
        <v>1442.64</v>
      </c>
      <c r="AK1341">
        <v>1486.0409999999999</v>
      </c>
      <c r="AL1341">
        <v>1514.011</v>
      </c>
      <c r="AM1341">
        <v>1499.633</v>
      </c>
      <c r="AN1341">
        <v>1460.81</v>
      </c>
      <c r="AO1341">
        <v>1478.4469999999999</v>
      </c>
      <c r="AP1341">
        <v>1490.8330000000001</v>
      </c>
      <c r="AQ1341">
        <v>1403.951</v>
      </c>
      <c r="AR1341">
        <v>1170.498</v>
      </c>
      <c r="AS1341">
        <v>944.23500000000001</v>
      </c>
      <c r="AT1341">
        <v>811.60799999999995</v>
      </c>
      <c r="AU1341">
        <v>77.058824000000001</v>
      </c>
      <c r="AV1341">
        <v>76.220588000000006</v>
      </c>
      <c r="AW1341">
        <v>75.323528999999994</v>
      </c>
      <c r="AX1341">
        <v>74.161765000000003</v>
      </c>
      <c r="AY1341">
        <v>72.617647000000005</v>
      </c>
      <c r="AZ1341">
        <v>71.264706000000004</v>
      </c>
      <c r="BA1341">
        <v>70.411765000000003</v>
      </c>
      <c r="BB1341">
        <v>71.411765000000003</v>
      </c>
      <c r="BC1341">
        <v>74.764706000000004</v>
      </c>
      <c r="BD1341">
        <v>79.955882000000003</v>
      </c>
      <c r="BE1341">
        <v>83.985293999999996</v>
      </c>
      <c r="BF1341">
        <v>88.117647000000005</v>
      </c>
      <c r="BG1341">
        <v>91.176471000000006</v>
      </c>
      <c r="BH1341">
        <v>94.147058999999999</v>
      </c>
      <c r="BI1341">
        <v>96.735293999999996</v>
      </c>
      <c r="BJ1341">
        <v>98.823528999999994</v>
      </c>
      <c r="BK1341">
        <v>100.95587999999999</v>
      </c>
      <c r="BL1341">
        <v>101.5</v>
      </c>
      <c r="BM1341">
        <v>100.54412000000001</v>
      </c>
      <c r="BN1341">
        <v>98.794117999999997</v>
      </c>
      <c r="BO1341">
        <v>92.838234999999997</v>
      </c>
      <c r="BP1341">
        <v>86.823528999999994</v>
      </c>
      <c r="BQ1341">
        <v>83.308824000000001</v>
      </c>
      <c r="BR1341">
        <v>80.088234999999997</v>
      </c>
      <c r="BS1341">
        <v>-77.630260000000007</v>
      </c>
      <c r="BT1341">
        <v>-0.86753650000000004</v>
      </c>
      <c r="BU1341">
        <v>-28.90766</v>
      </c>
      <c r="BV1341">
        <v>-22.681699999999999</v>
      </c>
      <c r="BW1341">
        <v>-20.05331</v>
      </c>
      <c r="BX1341">
        <v>-13.296049999999999</v>
      </c>
      <c r="BY1341">
        <v>-6.876017</v>
      </c>
      <c r="BZ1341">
        <v>24.713830000000002</v>
      </c>
      <c r="CA1341">
        <v>1.1111249999999999</v>
      </c>
      <c r="CB1341">
        <v>4.0155909999999997</v>
      </c>
      <c r="CC1341">
        <v>-27.700849999999999</v>
      </c>
      <c r="CD1341">
        <v>69.301090000000002</v>
      </c>
      <c r="CE1341">
        <v>26.212569999999999</v>
      </c>
      <c r="CF1341">
        <v>35.094880000000003</v>
      </c>
      <c r="CG1341">
        <v>33.237090000000002</v>
      </c>
      <c r="CH1341">
        <v>32.172730000000001</v>
      </c>
      <c r="CI1341">
        <v>58.1751</v>
      </c>
      <c r="CJ1341">
        <v>107.6433</v>
      </c>
      <c r="CK1341">
        <v>250.0522</v>
      </c>
      <c r="CL1341">
        <v>162.12039999999999</v>
      </c>
      <c r="CM1341">
        <v>-21.116129999999998</v>
      </c>
      <c r="CN1341">
        <v>-15.25529</v>
      </c>
      <c r="CO1341">
        <v>-24.482679999999998</v>
      </c>
      <c r="CP1341">
        <v>-13.985620000000001</v>
      </c>
      <c r="CQ1341">
        <v>987.84619999999995</v>
      </c>
      <c r="CR1341">
        <v>337.54539999999997</v>
      </c>
      <c r="CS1341">
        <v>747.69290000000001</v>
      </c>
      <c r="CT1341">
        <v>381.60520000000002</v>
      </c>
      <c r="CU1341">
        <v>496.9683</v>
      </c>
      <c r="CV1341">
        <v>322.12909999999999</v>
      </c>
      <c r="CW1341">
        <v>241.6283</v>
      </c>
      <c r="CX1341">
        <v>209.8612</v>
      </c>
      <c r="CY1341">
        <v>279.5446</v>
      </c>
      <c r="CZ1341">
        <v>1258.5909999999999</v>
      </c>
      <c r="DA1341">
        <v>2974.4810000000002</v>
      </c>
      <c r="DB1341">
        <v>520.91729999999995</v>
      </c>
      <c r="DC1341">
        <v>123.70189999999999</v>
      </c>
      <c r="DD1341">
        <v>190.64169999999999</v>
      </c>
      <c r="DE1341">
        <v>215.554</v>
      </c>
      <c r="DF1341">
        <v>345.64440000000002</v>
      </c>
      <c r="DG1341">
        <v>764.80640000000005</v>
      </c>
      <c r="DH1341">
        <v>1460.348</v>
      </c>
      <c r="DI1341">
        <v>1019.039</v>
      </c>
      <c r="DJ1341">
        <v>1275.326</v>
      </c>
      <c r="DK1341">
        <v>1185.0060000000001</v>
      </c>
      <c r="DL1341">
        <v>1358.527</v>
      </c>
      <c r="DM1341">
        <v>455.17099999999999</v>
      </c>
      <c r="DN1341">
        <v>651.8646</v>
      </c>
      <c r="DO1341">
        <v>19</v>
      </c>
      <c r="DP1341">
        <v>20</v>
      </c>
    </row>
    <row r="1342" spans="1:120" hidden="1" x14ac:dyDescent="0.25">
      <c r="A1342" t="str">
        <f t="shared" si="20"/>
        <v>sublap_id-SLAP_PGSF_Elect DA 1-4 (1PM-9PM)_44406_19-20</v>
      </c>
      <c r="B1342" t="s">
        <v>62</v>
      </c>
      <c r="C1342" t="s">
        <v>297</v>
      </c>
      <c r="D1342" t="s">
        <v>61</v>
      </c>
      <c r="E1342" t="s">
        <v>298</v>
      </c>
      <c r="F1342" t="s">
        <v>61</v>
      </c>
      <c r="G1342" t="s">
        <v>61</v>
      </c>
      <c r="H1342" t="s">
        <v>61</v>
      </c>
      <c r="I1342" t="s">
        <v>61</v>
      </c>
      <c r="J1342" t="s">
        <v>61</v>
      </c>
      <c r="K1342" t="s">
        <v>203</v>
      </c>
      <c r="L1342" s="18">
        <v>44406</v>
      </c>
      <c r="M1342">
        <v>19</v>
      </c>
      <c r="N1342">
        <v>20</v>
      </c>
      <c r="O1342" t="s">
        <v>258</v>
      </c>
      <c r="P1342">
        <v>20</v>
      </c>
      <c r="Q1342">
        <v>20</v>
      </c>
      <c r="R1342">
        <v>0</v>
      </c>
      <c r="S1342">
        <v>1</v>
      </c>
      <c r="T1342">
        <v>0</v>
      </c>
      <c r="U1342">
        <v>1</v>
      </c>
      <c r="V1342">
        <v>1</v>
      </c>
      <c r="W1342">
        <v>4055.8789999999999</v>
      </c>
      <c r="X1342">
        <v>3860.6660000000002</v>
      </c>
      <c r="Y1342">
        <v>3840.0030000000002</v>
      </c>
      <c r="Z1342">
        <v>3800.7260000000001</v>
      </c>
      <c r="AA1342">
        <v>3805.3679999999999</v>
      </c>
      <c r="AB1342">
        <v>3989.1849999999999</v>
      </c>
      <c r="AC1342">
        <v>4310.7830000000004</v>
      </c>
      <c r="AD1342">
        <v>4845.616</v>
      </c>
      <c r="AE1342">
        <v>5496.0969999999998</v>
      </c>
      <c r="AF1342">
        <v>6344.7269999999999</v>
      </c>
      <c r="AG1342">
        <v>6762.2280000000001</v>
      </c>
      <c r="AH1342">
        <v>7340.8639999999996</v>
      </c>
      <c r="AI1342">
        <v>7428.1890000000003</v>
      </c>
      <c r="AJ1342">
        <v>7681.9409999999998</v>
      </c>
      <c r="AK1342">
        <v>7845.1369999999997</v>
      </c>
      <c r="AL1342">
        <v>7979.0829999999996</v>
      </c>
      <c r="AM1342">
        <v>8052.9250000000002</v>
      </c>
      <c r="AN1342">
        <v>7986.3130000000001</v>
      </c>
      <c r="AO1342">
        <v>7518.7280000000001</v>
      </c>
      <c r="AP1342">
        <v>6838.3940000000002</v>
      </c>
      <c r="AQ1342">
        <v>5909.4570000000003</v>
      </c>
      <c r="AR1342">
        <v>5294.3850000000002</v>
      </c>
      <c r="AS1342">
        <v>5036.1239999999998</v>
      </c>
      <c r="AT1342">
        <v>4574.2730000000001</v>
      </c>
      <c r="AU1342">
        <v>56.6</v>
      </c>
      <c r="AV1342">
        <v>56.4</v>
      </c>
      <c r="AW1342">
        <v>56.4</v>
      </c>
      <c r="AX1342">
        <v>55.8</v>
      </c>
      <c r="AY1342">
        <v>55.4</v>
      </c>
      <c r="AZ1342">
        <v>55.4</v>
      </c>
      <c r="BA1342">
        <v>56</v>
      </c>
      <c r="BB1342">
        <v>56</v>
      </c>
      <c r="BC1342">
        <v>57.2</v>
      </c>
      <c r="BD1342">
        <v>58.9</v>
      </c>
      <c r="BE1342">
        <v>61.3</v>
      </c>
      <c r="BF1342">
        <v>61.6</v>
      </c>
      <c r="BG1342">
        <v>62.7</v>
      </c>
      <c r="BH1342">
        <v>62.9</v>
      </c>
      <c r="BI1342">
        <v>64.5</v>
      </c>
      <c r="BJ1342">
        <v>65.2</v>
      </c>
      <c r="BK1342">
        <v>64.8</v>
      </c>
      <c r="BL1342">
        <v>64.2</v>
      </c>
      <c r="BM1342">
        <v>63.1</v>
      </c>
      <c r="BN1342">
        <v>61.9</v>
      </c>
      <c r="BO1342">
        <v>60</v>
      </c>
      <c r="BP1342">
        <v>58.6</v>
      </c>
      <c r="BQ1342">
        <v>57.8</v>
      </c>
      <c r="BR1342">
        <v>57.1</v>
      </c>
      <c r="BS1342">
        <v>20.368760000000002</v>
      </c>
      <c r="BT1342">
        <v>-0.57517019999999996</v>
      </c>
      <c r="BU1342">
        <v>-20.865279999999998</v>
      </c>
      <c r="BV1342">
        <v>32.56709</v>
      </c>
      <c r="BW1342">
        <v>39.652700000000003</v>
      </c>
      <c r="BX1342">
        <v>64.110159999999993</v>
      </c>
      <c r="BY1342">
        <v>42.955480000000001</v>
      </c>
      <c r="BZ1342">
        <v>-15.64716</v>
      </c>
      <c r="CA1342">
        <v>-50.1721</v>
      </c>
      <c r="CB1342">
        <v>-89.686049999999994</v>
      </c>
      <c r="CC1342">
        <v>-106.931</v>
      </c>
      <c r="CD1342">
        <v>-122.5847</v>
      </c>
      <c r="CE1342">
        <v>-87.893100000000004</v>
      </c>
      <c r="CF1342">
        <v>-124.2543</v>
      </c>
      <c r="CG1342">
        <v>-100.4704</v>
      </c>
      <c r="CH1342">
        <v>-103.8047</v>
      </c>
      <c r="CI1342">
        <v>-103.9756</v>
      </c>
      <c r="CJ1342">
        <v>-71.05847</v>
      </c>
      <c r="CK1342">
        <v>31.36421</v>
      </c>
      <c r="CL1342">
        <v>-3.2462800000000001</v>
      </c>
      <c r="CM1342">
        <v>-22.645330000000001</v>
      </c>
      <c r="CN1342">
        <v>-42.723039999999997</v>
      </c>
      <c r="CO1342">
        <v>-50.54363</v>
      </c>
      <c r="CP1342">
        <v>-39.596130000000002</v>
      </c>
      <c r="CQ1342">
        <v>4929.6319999999996</v>
      </c>
      <c r="CR1342">
        <v>3645.8809999999999</v>
      </c>
      <c r="CS1342">
        <v>3030.0529999999999</v>
      </c>
      <c r="CT1342">
        <v>1493.6420000000001</v>
      </c>
      <c r="CU1342">
        <v>1647.5809999999999</v>
      </c>
      <c r="CV1342">
        <v>1589.0070000000001</v>
      </c>
      <c r="CW1342">
        <v>1049.7239999999999</v>
      </c>
      <c r="CX1342">
        <v>804.31500000000005</v>
      </c>
      <c r="CY1342">
        <v>2310.9949999999999</v>
      </c>
      <c r="CZ1342">
        <v>6233.5079999999998</v>
      </c>
      <c r="DA1342">
        <v>10788.25</v>
      </c>
      <c r="DB1342">
        <v>14315.45</v>
      </c>
      <c r="DC1342">
        <v>17752.330000000002</v>
      </c>
      <c r="DD1342">
        <v>23154.68</v>
      </c>
      <c r="DE1342">
        <v>31602.26</v>
      </c>
      <c r="DF1342">
        <v>36230.47</v>
      </c>
      <c r="DG1342">
        <v>37986.29</v>
      </c>
      <c r="DH1342">
        <v>33274</v>
      </c>
      <c r="DI1342">
        <v>31956.83</v>
      </c>
      <c r="DJ1342">
        <v>29871.279999999999</v>
      </c>
      <c r="DK1342">
        <v>25792.19</v>
      </c>
      <c r="DL1342">
        <v>22595.35</v>
      </c>
      <c r="DM1342">
        <v>13994.81</v>
      </c>
      <c r="DN1342">
        <v>10108.209999999999</v>
      </c>
      <c r="DO1342">
        <v>19</v>
      </c>
      <c r="DP1342">
        <v>20</v>
      </c>
    </row>
    <row r="1343" spans="1:120" hidden="1" x14ac:dyDescent="0.25">
      <c r="A1343" t="str">
        <f t="shared" si="20"/>
        <v>LCA-Greater Fresno Area_Elect DA 1-4 (1PM-9PM)_44406_19-20</v>
      </c>
      <c r="B1343" t="s">
        <v>62</v>
      </c>
      <c r="C1343" t="s">
        <v>224</v>
      </c>
      <c r="D1343" t="s">
        <v>182</v>
      </c>
      <c r="E1343" t="s">
        <v>61</v>
      </c>
      <c r="F1343" t="s">
        <v>61</v>
      </c>
      <c r="G1343" t="s">
        <v>61</v>
      </c>
      <c r="H1343" t="s">
        <v>61</v>
      </c>
      <c r="I1343" t="s">
        <v>61</v>
      </c>
      <c r="J1343" t="s">
        <v>61</v>
      </c>
      <c r="K1343" t="s">
        <v>203</v>
      </c>
      <c r="L1343" s="18">
        <v>44406</v>
      </c>
      <c r="M1343">
        <v>19</v>
      </c>
      <c r="N1343">
        <v>20</v>
      </c>
      <c r="O1343" t="s">
        <v>258</v>
      </c>
      <c r="P1343">
        <v>85</v>
      </c>
      <c r="Q1343">
        <v>84</v>
      </c>
      <c r="R1343">
        <v>0</v>
      </c>
      <c r="S1343">
        <v>0</v>
      </c>
      <c r="T1343">
        <v>0</v>
      </c>
      <c r="U1343">
        <v>1</v>
      </c>
      <c r="V1343">
        <v>1</v>
      </c>
      <c r="W1343">
        <v>2833.3539999999998</v>
      </c>
      <c r="X1343">
        <v>2779.1109000000001</v>
      </c>
      <c r="Y1343">
        <v>2713.6898000000001</v>
      </c>
      <c r="Z1343">
        <v>2702.2040999999999</v>
      </c>
      <c r="AA1343">
        <v>2642.0859</v>
      </c>
      <c r="AB1343">
        <v>2703.0729000000001</v>
      </c>
      <c r="AC1343">
        <v>2983.8186999999998</v>
      </c>
      <c r="AD1343">
        <v>3615.5646000000002</v>
      </c>
      <c r="AE1343">
        <v>4518.3110999999999</v>
      </c>
      <c r="AF1343">
        <v>4805.2873</v>
      </c>
      <c r="AG1343">
        <v>5084.8168999999998</v>
      </c>
      <c r="AH1343">
        <v>5470.9790000000003</v>
      </c>
      <c r="AI1343">
        <v>5668.4183000000003</v>
      </c>
      <c r="AJ1343">
        <v>5816.2458999999999</v>
      </c>
      <c r="AK1343">
        <v>5961.6587</v>
      </c>
      <c r="AL1343">
        <v>6093.0605999999998</v>
      </c>
      <c r="AM1343">
        <v>6178.1612999999998</v>
      </c>
      <c r="AN1343">
        <v>5032.4007000000001</v>
      </c>
      <c r="AO1343">
        <v>4271.2439000000004</v>
      </c>
      <c r="AP1343">
        <v>4464.1868000000004</v>
      </c>
      <c r="AQ1343">
        <v>4946.3164999999999</v>
      </c>
      <c r="AR1343">
        <v>4405.9152999999997</v>
      </c>
      <c r="AS1343">
        <v>3552.2907</v>
      </c>
      <c r="AT1343">
        <v>3163.9955</v>
      </c>
      <c r="AU1343">
        <v>88.351190000000003</v>
      </c>
      <c r="AV1343">
        <v>85.398809999999997</v>
      </c>
      <c r="AW1343">
        <v>83.404762000000005</v>
      </c>
      <c r="AX1343">
        <v>81.916667000000004</v>
      </c>
      <c r="AY1343">
        <v>80.452381000000003</v>
      </c>
      <c r="AZ1343">
        <v>78.994048000000006</v>
      </c>
      <c r="BA1343">
        <v>77.535713999999999</v>
      </c>
      <c r="BB1343">
        <v>78.011904999999999</v>
      </c>
      <c r="BC1343">
        <v>80.946428999999995</v>
      </c>
      <c r="BD1343">
        <v>84.505951999999994</v>
      </c>
      <c r="BE1343">
        <v>89.023809999999997</v>
      </c>
      <c r="BF1343">
        <v>92.059523999999996</v>
      </c>
      <c r="BG1343">
        <v>94.125</v>
      </c>
      <c r="BH1343">
        <v>96.208332999999996</v>
      </c>
      <c r="BI1343">
        <v>99.642857000000006</v>
      </c>
      <c r="BJ1343">
        <v>102.15476</v>
      </c>
      <c r="BK1343">
        <v>104.03570999999999</v>
      </c>
      <c r="BL1343">
        <v>103.96429000000001</v>
      </c>
      <c r="BM1343">
        <v>103.40476</v>
      </c>
      <c r="BN1343">
        <v>102.30952000000001</v>
      </c>
      <c r="BO1343">
        <v>99.732142999999994</v>
      </c>
      <c r="BP1343">
        <v>96.261904999999999</v>
      </c>
      <c r="BQ1343">
        <v>93.309523999999996</v>
      </c>
      <c r="BR1343">
        <v>90.827381000000003</v>
      </c>
      <c r="BS1343">
        <v>-101.5714</v>
      </c>
      <c r="BT1343">
        <v>-0.76850249999999998</v>
      </c>
      <c r="BU1343">
        <v>-9.506653</v>
      </c>
      <c r="BV1343">
        <v>-48.904670000000003</v>
      </c>
      <c r="BW1343">
        <v>-5.2583719999999996</v>
      </c>
      <c r="BX1343">
        <v>25.445170000000001</v>
      </c>
      <c r="BY1343">
        <v>18.375969999999999</v>
      </c>
      <c r="BZ1343">
        <v>46.874020000000002</v>
      </c>
      <c r="CA1343">
        <v>-69.007429999999999</v>
      </c>
      <c r="CB1343">
        <v>-46.99089</v>
      </c>
      <c r="CC1343">
        <v>-55.738930000000003</v>
      </c>
      <c r="CD1343">
        <v>-121.9688</v>
      </c>
      <c r="CE1343">
        <v>-168.62180000000001</v>
      </c>
      <c r="CF1343">
        <v>-182.52600000000001</v>
      </c>
      <c r="CG1343">
        <v>-143.8937</v>
      </c>
      <c r="CH1343">
        <v>-218.0857</v>
      </c>
      <c r="CI1343">
        <v>-243.5617</v>
      </c>
      <c r="CJ1343">
        <v>1056.365</v>
      </c>
      <c r="CK1343">
        <v>1874.845</v>
      </c>
      <c r="CL1343">
        <v>1282.723</v>
      </c>
      <c r="CM1343">
        <v>262.41919999999999</v>
      </c>
      <c r="CN1343">
        <v>-369.78089999999997</v>
      </c>
      <c r="CO1343">
        <v>-383.64330000000001</v>
      </c>
      <c r="CP1343">
        <v>-260.3032</v>
      </c>
      <c r="CQ1343">
        <v>7154.2060000000001</v>
      </c>
      <c r="CR1343">
        <v>1184.105</v>
      </c>
      <c r="CS1343">
        <v>1102.5340000000001</v>
      </c>
      <c r="CT1343">
        <v>1035.251</v>
      </c>
      <c r="CU1343">
        <v>876.49469999999997</v>
      </c>
      <c r="CV1343">
        <v>937.77329999999995</v>
      </c>
      <c r="CW1343">
        <v>1012.576</v>
      </c>
      <c r="CX1343">
        <v>1541.5329999999999</v>
      </c>
      <c r="CY1343">
        <v>1152.9259999999999</v>
      </c>
      <c r="CZ1343">
        <v>1088.7829999999999</v>
      </c>
      <c r="DA1343">
        <v>3745.9209999999998</v>
      </c>
      <c r="DB1343">
        <v>3573.1329999999998</v>
      </c>
      <c r="DC1343">
        <v>3003.9459999999999</v>
      </c>
      <c r="DD1343">
        <v>2717.6469999999999</v>
      </c>
      <c r="DE1343">
        <v>2616.7809999999999</v>
      </c>
      <c r="DF1343">
        <v>3137.3359999999998</v>
      </c>
      <c r="DG1343">
        <v>6379.5839999999998</v>
      </c>
      <c r="DH1343">
        <v>12101.07</v>
      </c>
      <c r="DI1343">
        <v>23655.98</v>
      </c>
      <c r="DJ1343">
        <v>21959.01</v>
      </c>
      <c r="DK1343">
        <v>5518.03</v>
      </c>
      <c r="DL1343">
        <v>10349.42</v>
      </c>
      <c r="DM1343">
        <v>4209.951</v>
      </c>
      <c r="DN1343">
        <v>4095.8130000000001</v>
      </c>
      <c r="DO1343">
        <v>19</v>
      </c>
      <c r="DP1343">
        <v>20</v>
      </c>
    </row>
    <row r="1344" spans="1:120" hidden="1" x14ac:dyDescent="0.25">
      <c r="A1344" t="str">
        <f t="shared" si="20"/>
        <v>sublap_id-SLAP_PGZP_Elect DA 1-4 (1PM-9PM)_44406_19-20</v>
      </c>
      <c r="B1344" t="s">
        <v>62</v>
      </c>
      <c r="C1344" t="s">
        <v>283</v>
      </c>
      <c r="D1344" t="s">
        <v>61</v>
      </c>
      <c r="E1344" t="s">
        <v>284</v>
      </c>
      <c r="F1344" t="s">
        <v>61</v>
      </c>
      <c r="G1344" t="s">
        <v>61</v>
      </c>
      <c r="H1344" t="s">
        <v>61</v>
      </c>
      <c r="I1344" t="s">
        <v>61</v>
      </c>
      <c r="J1344" t="s">
        <v>61</v>
      </c>
      <c r="K1344" t="s">
        <v>203</v>
      </c>
      <c r="L1344" s="18">
        <v>44406</v>
      </c>
      <c r="M1344">
        <v>19</v>
      </c>
      <c r="N1344">
        <v>20</v>
      </c>
      <c r="O1344" t="s">
        <v>258</v>
      </c>
      <c r="P1344">
        <v>45</v>
      </c>
      <c r="Q1344">
        <v>39</v>
      </c>
      <c r="R1344">
        <v>0</v>
      </c>
      <c r="S1344">
        <v>0</v>
      </c>
      <c r="T1344">
        <v>0</v>
      </c>
      <c r="U1344">
        <v>1</v>
      </c>
      <c r="V1344">
        <v>1</v>
      </c>
      <c r="W1344">
        <v>3628.6662000000001</v>
      </c>
      <c r="X1344">
        <v>3186.9785000000002</v>
      </c>
      <c r="Y1344">
        <v>3179.0585000000001</v>
      </c>
      <c r="Z1344">
        <v>3186.2134999999998</v>
      </c>
      <c r="AA1344">
        <v>3230.3018999999999</v>
      </c>
      <c r="AB1344">
        <v>3227.3204000000001</v>
      </c>
      <c r="AC1344">
        <v>3255.8712</v>
      </c>
      <c r="AD1344">
        <v>3268.2773000000002</v>
      </c>
      <c r="AE1344">
        <v>3314.5234999999998</v>
      </c>
      <c r="AF1344">
        <v>3337.7064999999998</v>
      </c>
      <c r="AG1344">
        <v>3393.2561999999998</v>
      </c>
      <c r="AH1344">
        <v>3436.1815000000001</v>
      </c>
      <c r="AI1344">
        <v>3491.3458000000001</v>
      </c>
      <c r="AJ1344">
        <v>3528.3045999999999</v>
      </c>
      <c r="AK1344">
        <v>3615.5907999999999</v>
      </c>
      <c r="AL1344">
        <v>3727.2485000000001</v>
      </c>
      <c r="AM1344">
        <v>3764.3584999999998</v>
      </c>
      <c r="AN1344">
        <v>2114.7541999999999</v>
      </c>
      <c r="AO1344">
        <v>849.48692000000005</v>
      </c>
      <c r="AP1344">
        <v>876.42876999999999</v>
      </c>
      <c r="AQ1344">
        <v>1963.1504</v>
      </c>
      <c r="AR1344">
        <v>3086.7438000000002</v>
      </c>
      <c r="AS1344">
        <v>2989.7746000000002</v>
      </c>
      <c r="AT1344">
        <v>2915.1253999999999</v>
      </c>
      <c r="AU1344">
        <v>73.384614999999997</v>
      </c>
      <c r="AV1344">
        <v>71.615385000000003</v>
      </c>
      <c r="AW1344">
        <v>70.384614999999997</v>
      </c>
      <c r="AX1344">
        <v>69.576922999999994</v>
      </c>
      <c r="AY1344">
        <v>68.307692000000003</v>
      </c>
      <c r="AZ1344">
        <v>67.615385000000003</v>
      </c>
      <c r="BA1344">
        <v>66.461538000000004</v>
      </c>
      <c r="BB1344">
        <v>67.192307999999997</v>
      </c>
      <c r="BC1344">
        <v>69.923077000000006</v>
      </c>
      <c r="BD1344">
        <v>72.615385000000003</v>
      </c>
      <c r="BE1344">
        <v>76.807692000000003</v>
      </c>
      <c r="BF1344">
        <v>81.846153999999999</v>
      </c>
      <c r="BG1344">
        <v>85.807692000000003</v>
      </c>
      <c r="BH1344">
        <v>88.076922999999994</v>
      </c>
      <c r="BI1344">
        <v>90.115385000000003</v>
      </c>
      <c r="BJ1344">
        <v>90.038461999999996</v>
      </c>
      <c r="BK1344">
        <v>89.192307999999997</v>
      </c>
      <c r="BL1344">
        <v>87.576922999999994</v>
      </c>
      <c r="BM1344">
        <v>85.615385000000003</v>
      </c>
      <c r="BN1344">
        <v>83.230768999999995</v>
      </c>
      <c r="BO1344">
        <v>80.884614999999997</v>
      </c>
      <c r="BP1344">
        <v>78.307692000000003</v>
      </c>
      <c r="BQ1344">
        <v>76.769231000000005</v>
      </c>
      <c r="BR1344">
        <v>75.346153999999999</v>
      </c>
      <c r="BS1344">
        <v>-220.12649999999999</v>
      </c>
      <c r="BT1344">
        <v>-8.4054300000000008</v>
      </c>
      <c r="BU1344">
        <v>12.6076</v>
      </c>
      <c r="BV1344">
        <v>-0.1863427</v>
      </c>
      <c r="BW1344">
        <v>-24.364989999999999</v>
      </c>
      <c r="BX1344">
        <v>4.8373109999999997</v>
      </c>
      <c r="BY1344">
        <v>41.002160000000003</v>
      </c>
      <c r="BZ1344">
        <v>24.20214</v>
      </c>
      <c r="CA1344">
        <v>-1.9466349999999999</v>
      </c>
      <c r="CB1344">
        <v>-42.48592</v>
      </c>
      <c r="CC1344">
        <v>-18.111129999999999</v>
      </c>
      <c r="CD1344">
        <v>-45.468890000000002</v>
      </c>
      <c r="CE1344">
        <v>15.69816</v>
      </c>
      <c r="CF1344">
        <v>27.84545</v>
      </c>
      <c r="CG1344">
        <v>-21.116679999999999</v>
      </c>
      <c r="CH1344">
        <v>-58.100230000000003</v>
      </c>
      <c r="CI1344">
        <v>-82.032390000000007</v>
      </c>
      <c r="CJ1344">
        <v>1292.8989999999999</v>
      </c>
      <c r="CK1344">
        <v>2940.5920000000001</v>
      </c>
      <c r="CL1344">
        <v>3075.183</v>
      </c>
      <c r="CM1344">
        <v>1877.308</v>
      </c>
      <c r="CN1344">
        <v>507.94220000000001</v>
      </c>
      <c r="CO1344">
        <v>269.7824</v>
      </c>
      <c r="CP1344">
        <v>259.15570000000002</v>
      </c>
      <c r="CQ1344">
        <v>10442.879999999999</v>
      </c>
      <c r="CR1344">
        <v>2260.0810000000001</v>
      </c>
      <c r="CS1344">
        <v>2144.288</v>
      </c>
      <c r="CT1344">
        <v>2055.6219999999998</v>
      </c>
      <c r="CU1344">
        <v>2094.16</v>
      </c>
      <c r="CV1344">
        <v>2048.2420000000002</v>
      </c>
      <c r="CW1344">
        <v>1423.2919999999999</v>
      </c>
      <c r="CX1344">
        <v>1353.81</v>
      </c>
      <c r="CY1344">
        <v>2415.366</v>
      </c>
      <c r="CZ1344">
        <v>2784.3560000000002</v>
      </c>
      <c r="DA1344">
        <v>3298.8040000000001</v>
      </c>
      <c r="DB1344">
        <v>4841.62</v>
      </c>
      <c r="DC1344">
        <v>3706.3510000000001</v>
      </c>
      <c r="DD1344">
        <v>3886.527</v>
      </c>
      <c r="DE1344">
        <v>4341.1109999999999</v>
      </c>
      <c r="DF1344">
        <v>5334.3879999999999</v>
      </c>
      <c r="DG1344">
        <v>5815.7129999999997</v>
      </c>
      <c r="DH1344">
        <v>13110.8</v>
      </c>
      <c r="DI1344">
        <v>12093.75</v>
      </c>
      <c r="DJ1344">
        <v>10222.209999999999</v>
      </c>
      <c r="DK1344">
        <v>51934.15</v>
      </c>
      <c r="DL1344">
        <v>18820.37</v>
      </c>
      <c r="DM1344">
        <v>18843.98</v>
      </c>
      <c r="DN1344">
        <v>18689.48</v>
      </c>
      <c r="DO1344">
        <v>19</v>
      </c>
      <c r="DP1344">
        <v>20</v>
      </c>
    </row>
    <row r="1345" spans="1:120" hidden="1" x14ac:dyDescent="0.25">
      <c r="A1345" t="str">
        <f t="shared" si="20"/>
        <v>sublap_id-SLAP_PGP2_Elect DA 1-4 (1PM-9PM)_44406_19-20</v>
      </c>
      <c r="B1345" t="s">
        <v>62</v>
      </c>
      <c r="C1345" t="s">
        <v>301</v>
      </c>
      <c r="D1345" t="s">
        <v>61</v>
      </c>
      <c r="E1345" t="s">
        <v>302</v>
      </c>
      <c r="F1345" t="s">
        <v>61</v>
      </c>
      <c r="G1345" t="s">
        <v>61</v>
      </c>
      <c r="H1345" t="s">
        <v>61</v>
      </c>
      <c r="I1345" t="s">
        <v>61</v>
      </c>
      <c r="J1345" t="s">
        <v>61</v>
      </c>
      <c r="K1345" t="s">
        <v>203</v>
      </c>
      <c r="L1345" s="18">
        <v>44406</v>
      </c>
      <c r="M1345">
        <v>19</v>
      </c>
      <c r="N1345">
        <v>20</v>
      </c>
      <c r="O1345" t="s">
        <v>258</v>
      </c>
      <c r="P1345">
        <v>23</v>
      </c>
      <c r="Q1345">
        <v>23</v>
      </c>
      <c r="R1345">
        <v>0</v>
      </c>
      <c r="S1345">
        <v>1</v>
      </c>
      <c r="T1345">
        <v>0</v>
      </c>
      <c r="U1345">
        <v>1</v>
      </c>
      <c r="V1345">
        <v>1</v>
      </c>
      <c r="W1345">
        <v>514.149</v>
      </c>
      <c r="X1345">
        <v>524.93499999999995</v>
      </c>
      <c r="Y1345">
        <v>505.73399999999998</v>
      </c>
      <c r="Z1345">
        <v>489.87200000000001</v>
      </c>
      <c r="AA1345">
        <v>624.62099999999998</v>
      </c>
      <c r="AB1345">
        <v>633.12300000000005</v>
      </c>
      <c r="AC1345">
        <v>682.88499999999999</v>
      </c>
      <c r="AD1345">
        <v>808.31899999999996</v>
      </c>
      <c r="AE1345">
        <v>1043.95</v>
      </c>
      <c r="AF1345">
        <v>1042.463</v>
      </c>
      <c r="AG1345">
        <v>1044.0260000000001</v>
      </c>
      <c r="AH1345">
        <v>1315.8810000000001</v>
      </c>
      <c r="AI1345">
        <v>1382.614</v>
      </c>
      <c r="AJ1345">
        <v>1430.82</v>
      </c>
      <c r="AK1345">
        <v>1475.9649999999999</v>
      </c>
      <c r="AL1345">
        <v>1527.4179999999999</v>
      </c>
      <c r="AM1345">
        <v>1571.41</v>
      </c>
      <c r="AN1345">
        <v>1575.0309999999999</v>
      </c>
      <c r="AO1345">
        <v>1391.692</v>
      </c>
      <c r="AP1345">
        <v>1177.665</v>
      </c>
      <c r="AQ1345">
        <v>1073.8440000000001</v>
      </c>
      <c r="AR1345">
        <v>800.60900000000004</v>
      </c>
      <c r="AS1345">
        <v>610.125</v>
      </c>
      <c r="AT1345">
        <v>526.096</v>
      </c>
      <c r="AU1345">
        <v>64.934782999999996</v>
      </c>
      <c r="AV1345">
        <v>64.086956999999998</v>
      </c>
      <c r="AW1345">
        <v>63.326087000000001</v>
      </c>
      <c r="AX1345">
        <v>62.586956999999998</v>
      </c>
      <c r="AY1345">
        <v>62.217390999999999</v>
      </c>
      <c r="AZ1345">
        <v>62.217390999999999</v>
      </c>
      <c r="BA1345">
        <v>62.478261000000003</v>
      </c>
      <c r="BB1345">
        <v>63.5</v>
      </c>
      <c r="BC1345">
        <v>65.847825999999998</v>
      </c>
      <c r="BD1345">
        <v>69.478261000000003</v>
      </c>
      <c r="BE1345">
        <v>71.782608999999994</v>
      </c>
      <c r="BF1345">
        <v>73.326087000000001</v>
      </c>
      <c r="BG1345">
        <v>75.282608999999994</v>
      </c>
      <c r="BH1345">
        <v>76.891304000000005</v>
      </c>
      <c r="BI1345">
        <v>78.586956999999998</v>
      </c>
      <c r="BJ1345">
        <v>78.739130000000003</v>
      </c>
      <c r="BK1345">
        <v>78.760869999999997</v>
      </c>
      <c r="BL1345">
        <v>78.239130000000003</v>
      </c>
      <c r="BM1345">
        <v>76.956522000000007</v>
      </c>
      <c r="BN1345">
        <v>74.739130000000003</v>
      </c>
      <c r="BO1345">
        <v>71.847825999999998</v>
      </c>
      <c r="BP1345">
        <v>68.847825999999998</v>
      </c>
      <c r="BQ1345">
        <v>67.217391000000006</v>
      </c>
      <c r="BR1345">
        <v>66.369564999999994</v>
      </c>
      <c r="BS1345">
        <v>-51.251370000000001</v>
      </c>
      <c r="BT1345">
        <v>-17.8752</v>
      </c>
      <c r="BU1345">
        <v>-15.833930000000001</v>
      </c>
      <c r="BV1345">
        <v>-10.69617</v>
      </c>
      <c r="BW1345">
        <v>19.42051</v>
      </c>
      <c r="BX1345">
        <v>-28.630659999999999</v>
      </c>
      <c r="BY1345">
        <v>20.61533</v>
      </c>
      <c r="BZ1345">
        <v>13.028370000000001</v>
      </c>
      <c r="CA1345">
        <v>-17.39114</v>
      </c>
      <c r="CB1345">
        <v>-9.1091650000000008</v>
      </c>
      <c r="CC1345">
        <v>48.137659999999997</v>
      </c>
      <c r="CD1345">
        <v>31.124389999999998</v>
      </c>
      <c r="CE1345">
        <v>25.144380000000002</v>
      </c>
      <c r="CF1345">
        <v>18.5166</v>
      </c>
      <c r="CG1345">
        <v>35.403239999999997</v>
      </c>
      <c r="CH1345">
        <v>10.96743</v>
      </c>
      <c r="CI1345">
        <v>-31.17173</v>
      </c>
      <c r="CJ1345">
        <v>-31.162430000000001</v>
      </c>
      <c r="CK1345">
        <v>131.68729999999999</v>
      </c>
      <c r="CL1345">
        <v>118.5547</v>
      </c>
      <c r="CM1345">
        <v>-14.80766</v>
      </c>
      <c r="CN1345">
        <v>7.0081829999999998</v>
      </c>
      <c r="CO1345">
        <v>-11.98325</v>
      </c>
      <c r="CP1345">
        <v>-13.670669999999999</v>
      </c>
      <c r="CQ1345">
        <v>344.8143</v>
      </c>
      <c r="CR1345">
        <v>326.8596</v>
      </c>
      <c r="CS1345">
        <v>301.0376</v>
      </c>
      <c r="CT1345">
        <v>298.7482</v>
      </c>
      <c r="CU1345">
        <v>1551.963</v>
      </c>
      <c r="CV1345">
        <v>323.10120000000001</v>
      </c>
      <c r="CW1345">
        <v>189.5772</v>
      </c>
      <c r="CX1345">
        <v>343.22719999999998</v>
      </c>
      <c r="CY1345">
        <v>342.39830000000001</v>
      </c>
      <c r="CZ1345">
        <v>281.9359</v>
      </c>
      <c r="DA1345">
        <v>661.23969999999997</v>
      </c>
      <c r="DB1345">
        <v>696.02390000000003</v>
      </c>
      <c r="DC1345">
        <v>965.48519999999996</v>
      </c>
      <c r="DD1345">
        <v>1080.617</v>
      </c>
      <c r="DE1345">
        <v>1089.7660000000001</v>
      </c>
      <c r="DF1345">
        <v>1094.5650000000001</v>
      </c>
      <c r="DG1345">
        <v>1686.05</v>
      </c>
      <c r="DH1345">
        <v>1071.1869999999999</v>
      </c>
      <c r="DI1345">
        <v>1493.5640000000001</v>
      </c>
      <c r="DJ1345">
        <v>1725.1</v>
      </c>
      <c r="DK1345">
        <v>1362.317</v>
      </c>
      <c r="DL1345">
        <v>703.58510000000001</v>
      </c>
      <c r="DM1345">
        <v>465.59460000000001</v>
      </c>
      <c r="DN1345">
        <v>445.5872</v>
      </c>
      <c r="DO1345">
        <v>19</v>
      </c>
      <c r="DP1345">
        <v>20</v>
      </c>
    </row>
    <row r="1346" spans="1:120" hidden="1" x14ac:dyDescent="0.25">
      <c r="A1346" t="str">
        <f t="shared" si="20"/>
        <v>sublap_id-SLAP_PGEB_Elect DA 1-4 (1PM-9PM)_44406_19-20</v>
      </c>
      <c r="B1346" t="s">
        <v>62</v>
      </c>
      <c r="C1346" t="s">
        <v>287</v>
      </c>
      <c r="D1346" t="s">
        <v>61</v>
      </c>
      <c r="E1346" t="s">
        <v>288</v>
      </c>
      <c r="F1346" t="s">
        <v>61</v>
      </c>
      <c r="G1346" t="s">
        <v>61</v>
      </c>
      <c r="H1346" t="s">
        <v>61</v>
      </c>
      <c r="I1346" t="s">
        <v>61</v>
      </c>
      <c r="J1346" t="s">
        <v>61</v>
      </c>
      <c r="K1346" t="s">
        <v>203</v>
      </c>
      <c r="L1346" s="18">
        <v>44406</v>
      </c>
      <c r="M1346">
        <v>19</v>
      </c>
      <c r="N1346">
        <v>20</v>
      </c>
      <c r="O1346" t="s">
        <v>258</v>
      </c>
      <c r="P1346">
        <v>59</v>
      </c>
      <c r="Q1346">
        <v>57</v>
      </c>
      <c r="R1346">
        <v>0</v>
      </c>
      <c r="S1346">
        <v>0</v>
      </c>
      <c r="T1346">
        <v>0</v>
      </c>
      <c r="U1346">
        <v>1</v>
      </c>
      <c r="V1346">
        <v>1</v>
      </c>
      <c r="W1346">
        <v>1045.6943000000001</v>
      </c>
      <c r="X1346">
        <v>1096.8783000000001</v>
      </c>
      <c r="Y1346">
        <v>1058.5273</v>
      </c>
      <c r="Z1346">
        <v>1089.4577999999999</v>
      </c>
      <c r="AA1346">
        <v>1139.7009</v>
      </c>
      <c r="AB1346">
        <v>1406.9647</v>
      </c>
      <c r="AC1346">
        <v>1603.5496000000001</v>
      </c>
      <c r="AD1346">
        <v>2020.4302</v>
      </c>
      <c r="AE1346">
        <v>2290.1554000000001</v>
      </c>
      <c r="AF1346">
        <v>2416.1655999999998</v>
      </c>
      <c r="AG1346">
        <v>2598.1035999999999</v>
      </c>
      <c r="AH1346">
        <v>2933.4468999999999</v>
      </c>
      <c r="AI1346">
        <v>3267.7894999999999</v>
      </c>
      <c r="AJ1346">
        <v>3269.2231000000002</v>
      </c>
      <c r="AK1346">
        <v>3458.2042999999999</v>
      </c>
      <c r="AL1346">
        <v>3545.6122</v>
      </c>
      <c r="AM1346">
        <v>3547.8687</v>
      </c>
      <c r="AN1346">
        <v>3705.0634</v>
      </c>
      <c r="AO1346">
        <v>3127.2100999999998</v>
      </c>
      <c r="AP1346">
        <v>3010.1552000000001</v>
      </c>
      <c r="AQ1346">
        <v>2727.7096999999999</v>
      </c>
      <c r="AR1346">
        <v>1814.7841000000001</v>
      </c>
      <c r="AS1346">
        <v>1296.4866999999999</v>
      </c>
      <c r="AT1346">
        <v>1081.4295999999999</v>
      </c>
      <c r="AU1346">
        <v>67.850876999999997</v>
      </c>
      <c r="AV1346">
        <v>66.412280999999993</v>
      </c>
      <c r="AW1346">
        <v>65.464911999999998</v>
      </c>
      <c r="AX1346">
        <v>64.649123000000003</v>
      </c>
      <c r="AY1346">
        <v>64.087719000000007</v>
      </c>
      <c r="AZ1346">
        <v>63.201754000000001</v>
      </c>
      <c r="BA1346">
        <v>63.324561000000003</v>
      </c>
      <c r="BB1346">
        <v>64.815788999999995</v>
      </c>
      <c r="BC1346">
        <v>68.219297999999995</v>
      </c>
      <c r="BD1346">
        <v>72.710526000000002</v>
      </c>
      <c r="BE1346">
        <v>77.061403999999996</v>
      </c>
      <c r="BF1346">
        <v>80.798246000000006</v>
      </c>
      <c r="BG1346">
        <v>84.964911999999998</v>
      </c>
      <c r="BH1346">
        <v>87.008771999999993</v>
      </c>
      <c r="BI1346">
        <v>89.973684000000006</v>
      </c>
      <c r="BJ1346">
        <v>93.552632000000003</v>
      </c>
      <c r="BK1346">
        <v>93.631579000000002</v>
      </c>
      <c r="BL1346">
        <v>93.078946999999999</v>
      </c>
      <c r="BM1346">
        <v>89.578946999999999</v>
      </c>
      <c r="BN1346">
        <v>85.982455999999999</v>
      </c>
      <c r="BO1346">
        <v>81.210526000000002</v>
      </c>
      <c r="BP1346">
        <v>76.921053000000001</v>
      </c>
      <c r="BQ1346">
        <v>73.719297999999995</v>
      </c>
      <c r="BR1346">
        <v>70.807017999999999</v>
      </c>
      <c r="BS1346">
        <v>-10.04443</v>
      </c>
      <c r="BT1346">
        <v>24.681069999999998</v>
      </c>
      <c r="BU1346">
        <v>30.577210000000001</v>
      </c>
      <c r="BV1346">
        <v>38.138179999999998</v>
      </c>
      <c r="BW1346">
        <v>54.719230000000003</v>
      </c>
      <c r="BX1346">
        <v>-30.954519999999999</v>
      </c>
      <c r="BY1346">
        <v>31.185179999999999</v>
      </c>
      <c r="BZ1346">
        <v>-10.53739</v>
      </c>
      <c r="CA1346">
        <v>-10.692209999999999</v>
      </c>
      <c r="CB1346">
        <v>-67.964939999999999</v>
      </c>
      <c r="CC1346">
        <v>-128.5744</v>
      </c>
      <c r="CD1346">
        <v>-78.010090000000005</v>
      </c>
      <c r="CE1346">
        <v>-151.25370000000001</v>
      </c>
      <c r="CF1346">
        <v>-127.55200000000001</v>
      </c>
      <c r="CG1346">
        <v>-169.96270000000001</v>
      </c>
      <c r="CH1346">
        <v>-135.12190000000001</v>
      </c>
      <c r="CI1346">
        <v>-181.21709999999999</v>
      </c>
      <c r="CJ1346">
        <v>-102.922</v>
      </c>
      <c r="CK1346">
        <v>347.43950000000001</v>
      </c>
      <c r="CL1346">
        <v>250.2002</v>
      </c>
      <c r="CM1346">
        <v>-35.794849999999997</v>
      </c>
      <c r="CN1346">
        <v>-20.923439999999999</v>
      </c>
      <c r="CO1346">
        <v>-28.6511</v>
      </c>
      <c r="CP1346">
        <v>-31.775400000000001</v>
      </c>
      <c r="CQ1346">
        <v>789.52170000000001</v>
      </c>
      <c r="CR1346">
        <v>530.61300000000006</v>
      </c>
      <c r="CS1346">
        <v>441.90170000000001</v>
      </c>
      <c r="CT1346">
        <v>518.90840000000003</v>
      </c>
      <c r="CU1346">
        <v>542.03689999999995</v>
      </c>
      <c r="CV1346">
        <v>1345.644</v>
      </c>
      <c r="CW1346">
        <v>1059.7449999999999</v>
      </c>
      <c r="CX1346">
        <v>686.81479999999999</v>
      </c>
      <c r="CY1346">
        <v>1022.446</v>
      </c>
      <c r="CZ1346">
        <v>947.33849999999995</v>
      </c>
      <c r="DA1346">
        <v>2084.7579999999998</v>
      </c>
      <c r="DB1346">
        <v>907.32479999999998</v>
      </c>
      <c r="DC1346">
        <v>1113.7239999999999</v>
      </c>
      <c r="DD1346">
        <v>1474.5</v>
      </c>
      <c r="DE1346">
        <v>1740.943</v>
      </c>
      <c r="DF1346">
        <v>1830.7070000000001</v>
      </c>
      <c r="DG1346">
        <v>1028.7719999999999</v>
      </c>
      <c r="DH1346">
        <v>2447.6680000000001</v>
      </c>
      <c r="DI1346">
        <v>1925.9829999999999</v>
      </c>
      <c r="DJ1346">
        <v>3134.1759999999999</v>
      </c>
      <c r="DK1346">
        <v>4496.8429999999998</v>
      </c>
      <c r="DL1346">
        <v>3408.2539999999999</v>
      </c>
      <c r="DM1346">
        <v>1070.5899999999999</v>
      </c>
      <c r="DN1346">
        <v>759.73720000000003</v>
      </c>
      <c r="DO1346">
        <v>19</v>
      </c>
      <c r="DP1346">
        <v>20</v>
      </c>
    </row>
    <row r="1347" spans="1:120" hidden="1" x14ac:dyDescent="0.25">
      <c r="A1347" t="str">
        <f t="shared" si="20"/>
        <v>LCA-Stockton_Elect DA 1-4 (1PM-9PM)_44406_19-20</v>
      </c>
      <c r="B1347" t="s">
        <v>62</v>
      </c>
      <c r="C1347" t="s">
        <v>213</v>
      </c>
      <c r="D1347" t="s">
        <v>39</v>
      </c>
      <c r="E1347" t="s">
        <v>61</v>
      </c>
      <c r="F1347" t="s">
        <v>61</v>
      </c>
      <c r="G1347" t="s">
        <v>61</v>
      </c>
      <c r="H1347" t="s">
        <v>61</v>
      </c>
      <c r="I1347" t="s">
        <v>61</v>
      </c>
      <c r="J1347" t="s">
        <v>61</v>
      </c>
      <c r="K1347" t="s">
        <v>203</v>
      </c>
      <c r="L1347" s="18">
        <v>44406</v>
      </c>
      <c r="M1347">
        <v>19</v>
      </c>
      <c r="N1347">
        <v>20</v>
      </c>
      <c r="O1347" t="s">
        <v>258</v>
      </c>
      <c r="P1347">
        <v>33</v>
      </c>
      <c r="Q1347">
        <v>32</v>
      </c>
      <c r="R1347">
        <v>0</v>
      </c>
      <c r="S1347">
        <v>0</v>
      </c>
      <c r="T1347">
        <v>0</v>
      </c>
      <c r="U1347">
        <v>1</v>
      </c>
      <c r="V1347">
        <v>1</v>
      </c>
      <c r="W1347">
        <v>1196.2221999999999</v>
      </c>
      <c r="X1347">
        <v>1343.4794999999999</v>
      </c>
      <c r="Y1347">
        <v>1401.0128999999999</v>
      </c>
      <c r="Z1347">
        <v>1158.3896999999999</v>
      </c>
      <c r="AA1347">
        <v>1261.2166999999999</v>
      </c>
      <c r="AB1347">
        <v>1293.3009</v>
      </c>
      <c r="AC1347">
        <v>1509.982</v>
      </c>
      <c r="AD1347">
        <v>1777.4862000000001</v>
      </c>
      <c r="AE1347">
        <v>1930.4680000000001</v>
      </c>
      <c r="AF1347">
        <v>1991.6902</v>
      </c>
      <c r="AG1347">
        <v>2060.4757</v>
      </c>
      <c r="AH1347">
        <v>2149.8231999999998</v>
      </c>
      <c r="AI1347">
        <v>2183.1170999999999</v>
      </c>
      <c r="AJ1347">
        <v>2302.1284999999998</v>
      </c>
      <c r="AK1347">
        <v>2401.9895999999999</v>
      </c>
      <c r="AL1347">
        <v>2376.4373000000001</v>
      </c>
      <c r="AM1347">
        <v>2438.8588</v>
      </c>
      <c r="AN1347">
        <v>2220.3885</v>
      </c>
      <c r="AO1347">
        <v>1951.6685</v>
      </c>
      <c r="AP1347">
        <v>2022.6876</v>
      </c>
      <c r="AQ1347">
        <v>1914.5868</v>
      </c>
      <c r="AR1347">
        <v>1534.4639</v>
      </c>
      <c r="AS1347">
        <v>1287.2681</v>
      </c>
      <c r="AT1347">
        <v>1136.3107</v>
      </c>
      <c r="AU1347">
        <v>78.21875</v>
      </c>
      <c r="AV1347">
        <v>76</v>
      </c>
      <c r="AW1347">
        <v>74.0625</v>
      </c>
      <c r="AX1347">
        <v>72.75</v>
      </c>
      <c r="AY1347">
        <v>71.84375</v>
      </c>
      <c r="AZ1347">
        <v>71.03125</v>
      </c>
      <c r="BA1347">
        <v>70.21875</v>
      </c>
      <c r="BB1347">
        <v>70.3125</v>
      </c>
      <c r="BC1347">
        <v>72.1875</v>
      </c>
      <c r="BD1347">
        <v>76.6875</v>
      </c>
      <c r="BE1347">
        <v>81.46875</v>
      </c>
      <c r="BF1347">
        <v>85.03125</v>
      </c>
      <c r="BG1347">
        <v>88.125</v>
      </c>
      <c r="BH1347">
        <v>91.5625</v>
      </c>
      <c r="BI1347">
        <v>94</v>
      </c>
      <c r="BJ1347">
        <v>96.75</v>
      </c>
      <c r="BK1347">
        <v>96.78125</v>
      </c>
      <c r="BL1347">
        <v>95.59375</v>
      </c>
      <c r="BM1347">
        <v>94.125</v>
      </c>
      <c r="BN1347">
        <v>91.5625</v>
      </c>
      <c r="BO1347">
        <v>87.78125</v>
      </c>
      <c r="BP1347">
        <v>84.78125</v>
      </c>
      <c r="BQ1347">
        <v>82.5625</v>
      </c>
      <c r="BR1347">
        <v>80.34375</v>
      </c>
      <c r="BS1347">
        <v>53.02684</v>
      </c>
      <c r="BT1347">
        <v>-93.733590000000007</v>
      </c>
      <c r="BU1347">
        <v>-165.50970000000001</v>
      </c>
      <c r="BV1347">
        <v>-23.880980000000001</v>
      </c>
      <c r="BW1347">
        <v>-23.729220000000002</v>
      </c>
      <c r="BX1347">
        <v>65.948989999999995</v>
      </c>
      <c r="BY1347">
        <v>40.334470000000003</v>
      </c>
      <c r="BZ1347">
        <v>-74.312029999999993</v>
      </c>
      <c r="CA1347">
        <v>6.0556349999999997</v>
      </c>
      <c r="CB1347">
        <v>-17.213370000000001</v>
      </c>
      <c r="CC1347">
        <v>-16.28173</v>
      </c>
      <c r="CD1347">
        <v>-56.078600000000002</v>
      </c>
      <c r="CE1347">
        <v>-71.039230000000003</v>
      </c>
      <c r="CF1347">
        <v>-89.471590000000006</v>
      </c>
      <c r="CG1347">
        <v>-84.966579999999993</v>
      </c>
      <c r="CH1347">
        <v>-31.138649999999998</v>
      </c>
      <c r="CI1347">
        <v>-38.171390000000002</v>
      </c>
      <c r="CJ1347">
        <v>91.316909999999993</v>
      </c>
      <c r="CK1347">
        <v>415.94819999999999</v>
      </c>
      <c r="CL1347">
        <v>353.7978</v>
      </c>
      <c r="CM1347">
        <v>145.55600000000001</v>
      </c>
      <c r="CN1347">
        <v>134.50899999999999</v>
      </c>
      <c r="CO1347">
        <v>67.773099999999999</v>
      </c>
      <c r="CP1347">
        <v>64.492739999999998</v>
      </c>
      <c r="CQ1347">
        <v>3889.9059999999999</v>
      </c>
      <c r="CR1347">
        <v>4036.6060000000002</v>
      </c>
      <c r="CS1347">
        <v>3834.393</v>
      </c>
      <c r="CT1347">
        <v>2334.241</v>
      </c>
      <c r="CU1347">
        <v>1639.3920000000001</v>
      </c>
      <c r="CV1347">
        <v>943.65210000000002</v>
      </c>
      <c r="CW1347">
        <v>1352.252</v>
      </c>
      <c r="CX1347">
        <v>1560.337</v>
      </c>
      <c r="CY1347">
        <v>1387.88</v>
      </c>
      <c r="CZ1347">
        <v>1155.2190000000001</v>
      </c>
      <c r="DA1347">
        <v>2770.114</v>
      </c>
      <c r="DB1347">
        <v>1704.0619999999999</v>
      </c>
      <c r="DC1347">
        <v>2546.8139999999999</v>
      </c>
      <c r="DD1347">
        <v>1819.1759999999999</v>
      </c>
      <c r="DE1347">
        <v>1787.079</v>
      </c>
      <c r="DF1347">
        <v>1659.8409999999999</v>
      </c>
      <c r="DG1347">
        <v>2047.07</v>
      </c>
      <c r="DH1347">
        <v>3029.1550000000002</v>
      </c>
      <c r="DI1347">
        <v>2433.1979999999999</v>
      </c>
      <c r="DJ1347">
        <v>2813.8539999999998</v>
      </c>
      <c r="DK1347">
        <v>2399.6239999999998</v>
      </c>
      <c r="DL1347">
        <v>2375.7240000000002</v>
      </c>
      <c r="DM1347">
        <v>3899.078</v>
      </c>
      <c r="DN1347">
        <v>3272.1869999999999</v>
      </c>
      <c r="DO1347">
        <v>19</v>
      </c>
      <c r="DP1347">
        <v>20</v>
      </c>
    </row>
    <row r="1348" spans="1:120" hidden="1" x14ac:dyDescent="0.25">
      <c r="A1348" t="str">
        <f t="shared" ref="A1348:A1411" si="21">C1348&amp;"_"&amp;K1348&amp;"_"&amp;IF(L1348="",O1348,L1348&amp;IF(LEFT(K1348,3)="All","",IF(R1348=1,"_Combined","_"&amp;M1348&amp;"-"&amp;N1348)))</f>
        <v>Industry_Type-3. Wholesale, Transport, other utilities_Elect DA 1-4 (1PM-9PM)_44406_19-20</v>
      </c>
      <c r="B1348" t="s">
        <v>62</v>
      </c>
      <c r="C1348" t="s">
        <v>202</v>
      </c>
      <c r="D1348" t="s">
        <v>61</v>
      </c>
      <c r="E1348" t="s">
        <v>61</v>
      </c>
      <c r="F1348" t="s">
        <v>61</v>
      </c>
      <c r="G1348" t="s">
        <v>31</v>
      </c>
      <c r="H1348" t="s">
        <v>61</v>
      </c>
      <c r="I1348" t="s">
        <v>61</v>
      </c>
      <c r="J1348" t="s">
        <v>61</v>
      </c>
      <c r="K1348" t="s">
        <v>203</v>
      </c>
      <c r="L1348" s="18">
        <v>44406</v>
      </c>
      <c r="M1348">
        <v>19</v>
      </c>
      <c r="N1348">
        <v>20</v>
      </c>
      <c r="O1348" t="s">
        <v>258</v>
      </c>
      <c r="P1348">
        <v>1</v>
      </c>
      <c r="Q1348">
        <v>1</v>
      </c>
      <c r="R1348">
        <v>0</v>
      </c>
      <c r="S1348">
        <v>0</v>
      </c>
      <c r="T1348">
        <v>1</v>
      </c>
      <c r="U1348">
        <v>0</v>
      </c>
      <c r="V1348">
        <v>1</v>
      </c>
      <c r="W1348">
        <v>410.4</v>
      </c>
      <c r="X1348">
        <v>556.79999999999995</v>
      </c>
      <c r="Y1348">
        <v>526</v>
      </c>
      <c r="Z1348">
        <v>397.6</v>
      </c>
      <c r="AA1348">
        <v>377.6</v>
      </c>
      <c r="AB1348">
        <v>384.4</v>
      </c>
      <c r="AC1348">
        <v>514.79999999999995</v>
      </c>
      <c r="AD1348">
        <v>551.20000000000005</v>
      </c>
      <c r="AE1348">
        <v>535.6</v>
      </c>
      <c r="AF1348">
        <v>454.8</v>
      </c>
      <c r="AG1348">
        <v>576</v>
      </c>
      <c r="AH1348">
        <v>539.20000000000005</v>
      </c>
      <c r="AI1348">
        <v>484.4</v>
      </c>
      <c r="AJ1348">
        <v>588.79999999999995</v>
      </c>
      <c r="AK1348">
        <v>588.79999999999995</v>
      </c>
      <c r="AL1348">
        <v>458.4</v>
      </c>
      <c r="AM1348">
        <v>476</v>
      </c>
      <c r="AN1348">
        <v>238.8</v>
      </c>
      <c r="AO1348">
        <v>221.6</v>
      </c>
      <c r="AP1348">
        <v>242.4</v>
      </c>
      <c r="AQ1348">
        <v>246</v>
      </c>
      <c r="AR1348">
        <v>246.8</v>
      </c>
      <c r="AS1348">
        <v>227.2</v>
      </c>
      <c r="AT1348">
        <v>251.2</v>
      </c>
      <c r="AU1348">
        <v>80</v>
      </c>
      <c r="AV1348">
        <v>77.5</v>
      </c>
      <c r="AW1348">
        <v>75</v>
      </c>
      <c r="AX1348">
        <v>73.5</v>
      </c>
      <c r="AY1348">
        <v>72.5</v>
      </c>
      <c r="AZ1348">
        <v>71.5</v>
      </c>
      <c r="BA1348">
        <v>70.5</v>
      </c>
      <c r="BB1348">
        <v>70.5</v>
      </c>
      <c r="BC1348">
        <v>72</v>
      </c>
      <c r="BD1348">
        <v>76.5</v>
      </c>
      <c r="BE1348">
        <v>81</v>
      </c>
      <c r="BF1348">
        <v>84</v>
      </c>
      <c r="BG1348">
        <v>87</v>
      </c>
      <c r="BH1348">
        <v>91</v>
      </c>
      <c r="BI1348">
        <v>94</v>
      </c>
      <c r="BJ1348">
        <v>97.5</v>
      </c>
      <c r="BK1348">
        <v>98</v>
      </c>
      <c r="BL1348">
        <v>97</v>
      </c>
      <c r="BM1348">
        <v>96</v>
      </c>
      <c r="BN1348">
        <v>94</v>
      </c>
      <c r="BO1348">
        <v>90.5</v>
      </c>
      <c r="BP1348">
        <v>87.5</v>
      </c>
      <c r="BQ1348">
        <v>85</v>
      </c>
      <c r="BR1348">
        <v>82.5</v>
      </c>
      <c r="BS1348">
        <v>81.797420000000002</v>
      </c>
      <c r="BT1348">
        <v>-95.470179999999999</v>
      </c>
      <c r="BU1348">
        <v>-90.212549999999993</v>
      </c>
      <c r="BV1348">
        <v>-48.493070000000003</v>
      </c>
      <c r="BW1348">
        <v>-5.0138850000000001</v>
      </c>
      <c r="BX1348">
        <v>56.995759999999997</v>
      </c>
      <c r="BY1348">
        <v>21.26154</v>
      </c>
      <c r="BZ1348">
        <v>-37.805419999999998</v>
      </c>
      <c r="CA1348">
        <v>-22.928830000000001</v>
      </c>
      <c r="CB1348">
        <v>-12.50916</v>
      </c>
      <c r="CC1348">
        <v>-37.553800000000003</v>
      </c>
      <c r="CD1348">
        <v>-47.588679999999997</v>
      </c>
      <c r="CE1348">
        <v>-9.6350709999999999</v>
      </c>
      <c r="CF1348">
        <v>-29.583130000000001</v>
      </c>
      <c r="CG1348">
        <v>-24.404050000000002</v>
      </c>
      <c r="CH1348">
        <v>15.33414</v>
      </c>
      <c r="CI1348">
        <v>6.2980039999999997</v>
      </c>
      <c r="CJ1348">
        <v>86.152500000000003</v>
      </c>
      <c r="CK1348">
        <v>178.97620000000001</v>
      </c>
      <c r="CL1348">
        <v>208.9819</v>
      </c>
      <c r="CM1348">
        <v>142.76900000000001</v>
      </c>
      <c r="CN1348">
        <v>130.3622</v>
      </c>
      <c r="CO1348">
        <v>103.97580000000001</v>
      </c>
      <c r="CP1348">
        <v>83.086119999999994</v>
      </c>
      <c r="CQ1348">
        <v>3132.1979999999999</v>
      </c>
      <c r="CR1348">
        <v>3453.402</v>
      </c>
      <c r="CS1348">
        <v>3364.8589999999999</v>
      </c>
      <c r="CT1348">
        <v>2033.2629999999999</v>
      </c>
      <c r="CU1348">
        <v>1286.192</v>
      </c>
      <c r="CV1348">
        <v>429.95740000000001</v>
      </c>
      <c r="CW1348">
        <v>567.45749999999998</v>
      </c>
      <c r="CX1348">
        <v>704.79309999999998</v>
      </c>
      <c r="CY1348">
        <v>585.76710000000003</v>
      </c>
      <c r="CZ1348">
        <v>739.67830000000004</v>
      </c>
      <c r="DA1348">
        <v>1736.325</v>
      </c>
      <c r="DB1348">
        <v>1184.5809999999999</v>
      </c>
      <c r="DC1348">
        <v>1425.893</v>
      </c>
      <c r="DD1348">
        <v>1409.864</v>
      </c>
      <c r="DE1348">
        <v>1335.3130000000001</v>
      </c>
      <c r="DF1348">
        <v>1185.0319999999999</v>
      </c>
      <c r="DG1348">
        <v>1590.89</v>
      </c>
      <c r="DH1348">
        <v>2320.152</v>
      </c>
      <c r="DI1348">
        <v>1501.8050000000001</v>
      </c>
      <c r="DJ1348">
        <v>2025.2760000000001</v>
      </c>
      <c r="DK1348">
        <v>1429.3409999999999</v>
      </c>
      <c r="DL1348">
        <v>1450.9580000000001</v>
      </c>
      <c r="DM1348">
        <v>2611.462</v>
      </c>
      <c r="DN1348">
        <v>2535.4810000000002</v>
      </c>
      <c r="DO1348">
        <v>19</v>
      </c>
      <c r="DP1348">
        <v>20</v>
      </c>
    </row>
    <row r="1349" spans="1:120" hidden="1" x14ac:dyDescent="0.25">
      <c r="A1349" t="str">
        <f t="shared" si="21"/>
        <v>All_Elect DA 1-4 (1PM-9PM)_44406_19-20</v>
      </c>
      <c r="B1349" t="s">
        <v>62</v>
      </c>
      <c r="C1349" t="s">
        <v>61</v>
      </c>
      <c r="D1349" t="s">
        <v>61</v>
      </c>
      <c r="E1349" t="s">
        <v>61</v>
      </c>
      <c r="F1349" t="s">
        <v>61</v>
      </c>
      <c r="G1349" t="s">
        <v>61</v>
      </c>
      <c r="H1349" t="s">
        <v>61</v>
      </c>
      <c r="I1349" t="s">
        <v>61</v>
      </c>
      <c r="J1349" t="s">
        <v>61</v>
      </c>
      <c r="K1349" t="s">
        <v>203</v>
      </c>
      <c r="L1349" s="18">
        <v>44406</v>
      </c>
      <c r="M1349">
        <v>19</v>
      </c>
      <c r="N1349">
        <v>20</v>
      </c>
      <c r="O1349" t="s">
        <v>258</v>
      </c>
      <c r="P1349">
        <v>478</v>
      </c>
      <c r="Q1349">
        <v>467</v>
      </c>
      <c r="R1349">
        <v>0</v>
      </c>
      <c r="S1349">
        <v>0</v>
      </c>
      <c r="T1349">
        <v>0</v>
      </c>
      <c r="U1349">
        <v>1</v>
      </c>
      <c r="V1349">
        <v>1</v>
      </c>
      <c r="W1349">
        <v>18563.196</v>
      </c>
      <c r="X1349">
        <v>18298.364000000001</v>
      </c>
      <c r="Y1349">
        <v>18157.782999999999</v>
      </c>
      <c r="Z1349">
        <v>17748.84</v>
      </c>
      <c r="AA1349">
        <v>18095.7</v>
      </c>
      <c r="AB1349">
        <v>18914.969000000001</v>
      </c>
      <c r="AC1349">
        <v>20811.349999999999</v>
      </c>
      <c r="AD1349">
        <v>24576.838</v>
      </c>
      <c r="AE1349">
        <v>28574.811000000002</v>
      </c>
      <c r="AF1349">
        <v>31207.760999999999</v>
      </c>
      <c r="AG1349">
        <v>33091.951999999997</v>
      </c>
      <c r="AH1349">
        <v>36136.714999999997</v>
      </c>
      <c r="AI1349">
        <v>37567.01</v>
      </c>
      <c r="AJ1349">
        <v>38674.438999999998</v>
      </c>
      <c r="AK1349">
        <v>39753.402000000002</v>
      </c>
      <c r="AL1349">
        <v>40382.423000000003</v>
      </c>
      <c r="AM1349">
        <v>41014.705000000002</v>
      </c>
      <c r="AN1349">
        <v>38163.034</v>
      </c>
      <c r="AO1349">
        <v>32071.701000000001</v>
      </c>
      <c r="AP1349">
        <v>31198.17</v>
      </c>
      <c r="AQ1349">
        <v>30593.268</v>
      </c>
      <c r="AR1349">
        <v>25496.116999999998</v>
      </c>
      <c r="AS1349">
        <v>21408.978999999999</v>
      </c>
      <c r="AT1349">
        <v>19276.955000000002</v>
      </c>
      <c r="AU1349">
        <v>73.437900999999997</v>
      </c>
      <c r="AV1349">
        <v>71.685225000000003</v>
      </c>
      <c r="AW1349">
        <v>70.563169000000002</v>
      </c>
      <c r="AX1349">
        <v>69.589935999999994</v>
      </c>
      <c r="AY1349">
        <v>68.568522000000002</v>
      </c>
      <c r="AZ1349">
        <v>67.733405000000005</v>
      </c>
      <c r="BA1349">
        <v>67.201284999999999</v>
      </c>
      <c r="BB1349">
        <v>67.877943999999999</v>
      </c>
      <c r="BC1349">
        <v>70.458243999999993</v>
      </c>
      <c r="BD1349">
        <v>74.078158000000002</v>
      </c>
      <c r="BE1349">
        <v>78.162740999999997</v>
      </c>
      <c r="BF1349">
        <v>81.589935999999994</v>
      </c>
      <c r="BG1349">
        <v>84.498929000000004</v>
      </c>
      <c r="BH1349">
        <v>86.835117999999994</v>
      </c>
      <c r="BI1349">
        <v>89.218414999999993</v>
      </c>
      <c r="BJ1349">
        <v>90.791220999999993</v>
      </c>
      <c r="BK1349">
        <v>91.369378999999995</v>
      </c>
      <c r="BL1349">
        <v>90.962526999999994</v>
      </c>
      <c r="BM1349">
        <v>89.043897000000001</v>
      </c>
      <c r="BN1349">
        <v>86.898286999999996</v>
      </c>
      <c r="BO1349">
        <v>83.531048999999996</v>
      </c>
      <c r="BP1349">
        <v>80.089935999999994</v>
      </c>
      <c r="BQ1349">
        <v>77.694861000000003</v>
      </c>
      <c r="BR1349">
        <v>75.609207999999995</v>
      </c>
      <c r="BS1349">
        <v>-404.25</v>
      </c>
      <c r="BT1349">
        <v>-231.70310000000001</v>
      </c>
      <c r="BU1349">
        <v>-491.95569999999998</v>
      </c>
      <c r="BV1349">
        <v>-301.34930000000003</v>
      </c>
      <c r="BW1349">
        <v>-99.010199999999998</v>
      </c>
      <c r="BX1349">
        <v>198.2542</v>
      </c>
      <c r="BY1349">
        <v>284.03320000000002</v>
      </c>
      <c r="BZ1349">
        <v>16.166830000000001</v>
      </c>
      <c r="CA1349">
        <v>-310.97280000000001</v>
      </c>
      <c r="CB1349">
        <v>-251.47800000000001</v>
      </c>
      <c r="CC1349">
        <v>-388.63299999999998</v>
      </c>
      <c r="CD1349">
        <v>-387.0752</v>
      </c>
      <c r="CE1349">
        <v>-466.7285</v>
      </c>
      <c r="CF1349">
        <v>-553.14509999999996</v>
      </c>
      <c r="CG1349">
        <v>-548.25459999999998</v>
      </c>
      <c r="CH1349">
        <v>-620.15729999999996</v>
      </c>
      <c r="CI1349">
        <v>-889.83720000000005</v>
      </c>
      <c r="CJ1349">
        <v>2055.6640000000002</v>
      </c>
      <c r="CK1349">
        <v>8078.9610000000002</v>
      </c>
      <c r="CL1349">
        <v>6334.7749999999996</v>
      </c>
      <c r="CM1349">
        <v>2082.2710000000002</v>
      </c>
      <c r="CN1349">
        <v>378.44720000000001</v>
      </c>
      <c r="CO1349">
        <v>-149.6413</v>
      </c>
      <c r="CP1349">
        <v>-106.84950000000001</v>
      </c>
      <c r="CQ1349">
        <v>35502.089999999997</v>
      </c>
      <c r="CR1349">
        <v>15587.53</v>
      </c>
      <c r="CS1349">
        <v>18220.43</v>
      </c>
      <c r="CT1349">
        <v>16367.55</v>
      </c>
      <c r="CU1349">
        <v>14470.46</v>
      </c>
      <c r="CV1349">
        <v>9915.4940000000006</v>
      </c>
      <c r="CW1349">
        <v>8703.1309999999994</v>
      </c>
      <c r="CX1349">
        <v>9182.7710000000006</v>
      </c>
      <c r="CY1349">
        <v>14594.31</v>
      </c>
      <c r="CZ1349">
        <v>17757.3</v>
      </c>
      <c r="DA1349">
        <v>32574.31</v>
      </c>
      <c r="DB1349">
        <v>32394.94</v>
      </c>
      <c r="DC1349">
        <v>37016.400000000001</v>
      </c>
      <c r="DD1349">
        <v>40448.620000000003</v>
      </c>
      <c r="DE1349">
        <v>50248.5</v>
      </c>
      <c r="DF1349">
        <v>57787.87</v>
      </c>
      <c r="DG1349">
        <v>63983.09</v>
      </c>
      <c r="DH1349">
        <v>76351.05</v>
      </c>
      <c r="DI1349">
        <v>82128.38</v>
      </c>
      <c r="DJ1349">
        <v>82456.22</v>
      </c>
      <c r="DK1349">
        <v>95541.04</v>
      </c>
      <c r="DL1349">
        <v>64040.82</v>
      </c>
      <c r="DM1349">
        <v>42317.58</v>
      </c>
      <c r="DN1349">
        <v>36548.199999999997</v>
      </c>
      <c r="DO1349">
        <v>19</v>
      </c>
      <c r="DP1349">
        <v>20</v>
      </c>
    </row>
    <row r="1350" spans="1:120" hidden="1" x14ac:dyDescent="0.25">
      <c r="A1350" t="str">
        <f t="shared" si="21"/>
        <v>sublap_id-SLAP_PGNP_Elect DA 1-4 (1PM-9PM)_44406_19-20</v>
      </c>
      <c r="B1350" t="s">
        <v>62</v>
      </c>
      <c r="C1350" t="s">
        <v>291</v>
      </c>
      <c r="D1350" t="s">
        <v>61</v>
      </c>
      <c r="E1350" t="s">
        <v>292</v>
      </c>
      <c r="F1350" t="s">
        <v>61</v>
      </c>
      <c r="G1350" t="s">
        <v>61</v>
      </c>
      <c r="H1350" t="s">
        <v>61</v>
      </c>
      <c r="I1350" t="s">
        <v>61</v>
      </c>
      <c r="J1350" t="s">
        <v>61</v>
      </c>
      <c r="K1350" t="s">
        <v>203</v>
      </c>
      <c r="L1350" s="18">
        <v>44406</v>
      </c>
      <c r="M1350">
        <v>19</v>
      </c>
      <c r="N1350">
        <v>20</v>
      </c>
      <c r="O1350" t="s">
        <v>258</v>
      </c>
      <c r="P1350">
        <v>61</v>
      </c>
      <c r="Q1350">
        <v>60</v>
      </c>
      <c r="R1350">
        <v>0</v>
      </c>
      <c r="S1350">
        <v>0</v>
      </c>
      <c r="T1350">
        <v>0</v>
      </c>
      <c r="U1350">
        <v>1</v>
      </c>
      <c r="V1350">
        <v>1</v>
      </c>
      <c r="W1350">
        <v>1280.7366999999999</v>
      </c>
      <c r="X1350">
        <v>1298.7973</v>
      </c>
      <c r="Y1350">
        <v>1330.7170000000001</v>
      </c>
      <c r="Z1350">
        <v>1251.0148999999999</v>
      </c>
      <c r="AA1350">
        <v>1420.5872999999999</v>
      </c>
      <c r="AB1350">
        <v>1447.4299000000001</v>
      </c>
      <c r="AC1350">
        <v>1632.8108999999999</v>
      </c>
      <c r="AD1350">
        <v>2130.9648999999999</v>
      </c>
      <c r="AE1350">
        <v>2629.0868</v>
      </c>
      <c r="AF1350">
        <v>2862.0904999999998</v>
      </c>
      <c r="AG1350">
        <v>2966.1316000000002</v>
      </c>
      <c r="AH1350">
        <v>3221.4715000000001</v>
      </c>
      <c r="AI1350">
        <v>3403.89</v>
      </c>
      <c r="AJ1350">
        <v>3404.6972000000001</v>
      </c>
      <c r="AK1350">
        <v>3534.7674999999999</v>
      </c>
      <c r="AL1350">
        <v>3674.4306000000001</v>
      </c>
      <c r="AM1350">
        <v>3741.5961000000002</v>
      </c>
      <c r="AN1350">
        <v>3687.8094000000001</v>
      </c>
      <c r="AO1350">
        <v>3414.6950999999999</v>
      </c>
      <c r="AP1350">
        <v>3251.7350999999999</v>
      </c>
      <c r="AQ1350">
        <v>3001.4785999999999</v>
      </c>
      <c r="AR1350">
        <v>2367.7444999999998</v>
      </c>
      <c r="AS1350">
        <v>1765.2637999999999</v>
      </c>
      <c r="AT1350">
        <v>1515.5450000000001</v>
      </c>
      <c r="AU1350">
        <v>79.116667000000007</v>
      </c>
      <c r="AV1350">
        <v>76.733333000000002</v>
      </c>
      <c r="AW1350">
        <v>74.891666999999998</v>
      </c>
      <c r="AX1350">
        <v>73.55</v>
      </c>
      <c r="AY1350">
        <v>72.141666999999998</v>
      </c>
      <c r="AZ1350">
        <v>70.691666999999995</v>
      </c>
      <c r="BA1350">
        <v>70.108333000000002</v>
      </c>
      <c r="BB1350">
        <v>70.333332999999996</v>
      </c>
      <c r="BC1350">
        <v>72.008332999999993</v>
      </c>
      <c r="BD1350">
        <v>75.891666999999998</v>
      </c>
      <c r="BE1350">
        <v>80.766666999999998</v>
      </c>
      <c r="BF1350">
        <v>84.433333000000005</v>
      </c>
      <c r="BG1350">
        <v>87.674999999999997</v>
      </c>
      <c r="BH1350">
        <v>91.85</v>
      </c>
      <c r="BI1350">
        <v>94.866667000000007</v>
      </c>
      <c r="BJ1350">
        <v>97.316666999999995</v>
      </c>
      <c r="BK1350">
        <v>98.708332999999996</v>
      </c>
      <c r="BL1350">
        <v>98.625</v>
      </c>
      <c r="BM1350">
        <v>96.9</v>
      </c>
      <c r="BN1350">
        <v>94.691666999999995</v>
      </c>
      <c r="BO1350">
        <v>90.541667000000004</v>
      </c>
      <c r="BP1350">
        <v>86.633332999999993</v>
      </c>
      <c r="BQ1350">
        <v>84.391666999999998</v>
      </c>
      <c r="BR1350">
        <v>81.875</v>
      </c>
      <c r="BS1350">
        <v>22.7729</v>
      </c>
      <c r="BT1350">
        <v>20.901420000000002</v>
      </c>
      <c r="BU1350">
        <v>-47.941630000000004</v>
      </c>
      <c r="BV1350">
        <v>51.579090000000001</v>
      </c>
      <c r="BW1350">
        <v>-20.474609999999998</v>
      </c>
      <c r="BX1350">
        <v>42.054549999999999</v>
      </c>
      <c r="BY1350">
        <v>18.89434</v>
      </c>
      <c r="BZ1350">
        <v>-10.740819999999999</v>
      </c>
      <c r="CA1350">
        <v>24.835989999999999</v>
      </c>
      <c r="CB1350">
        <v>-45.295290000000001</v>
      </c>
      <c r="CC1350">
        <v>33.288460000000001</v>
      </c>
      <c r="CD1350">
        <v>24.908860000000001</v>
      </c>
      <c r="CE1350">
        <v>-76.288169999999994</v>
      </c>
      <c r="CF1350">
        <v>-67.575230000000005</v>
      </c>
      <c r="CG1350">
        <v>-31.54044</v>
      </c>
      <c r="CH1350">
        <v>-38.035969999999999</v>
      </c>
      <c r="CI1350">
        <v>3.3439589999999999</v>
      </c>
      <c r="CJ1350">
        <v>83.901769999999999</v>
      </c>
      <c r="CK1350">
        <v>376.96960000000001</v>
      </c>
      <c r="CL1350">
        <v>353.9264</v>
      </c>
      <c r="CM1350">
        <v>128.49100000000001</v>
      </c>
      <c r="CN1350">
        <v>65.319850000000002</v>
      </c>
      <c r="CO1350">
        <v>-28.71508</v>
      </c>
      <c r="CP1350">
        <v>-17.50798</v>
      </c>
      <c r="CQ1350">
        <v>966.60140000000001</v>
      </c>
      <c r="CR1350">
        <v>603.70439999999996</v>
      </c>
      <c r="CS1350">
        <v>345.40649999999999</v>
      </c>
      <c r="CT1350">
        <v>382.43799999999999</v>
      </c>
      <c r="CU1350">
        <v>518.70550000000003</v>
      </c>
      <c r="CV1350">
        <v>709.34270000000004</v>
      </c>
      <c r="CW1350">
        <v>878.67409999999995</v>
      </c>
      <c r="CX1350">
        <v>969.36490000000003</v>
      </c>
      <c r="CY1350">
        <v>1327.865</v>
      </c>
      <c r="CZ1350">
        <v>953.64200000000005</v>
      </c>
      <c r="DA1350">
        <v>1759.8420000000001</v>
      </c>
      <c r="DB1350">
        <v>1418.4269999999999</v>
      </c>
      <c r="DC1350">
        <v>1915.337</v>
      </c>
      <c r="DD1350">
        <v>994.17399999999998</v>
      </c>
      <c r="DE1350">
        <v>938.2971</v>
      </c>
      <c r="DF1350">
        <v>1009.4640000000001</v>
      </c>
      <c r="DG1350">
        <v>1151.01</v>
      </c>
      <c r="DH1350">
        <v>1353.779</v>
      </c>
      <c r="DI1350">
        <v>1552.44</v>
      </c>
      <c r="DJ1350">
        <v>2035.154</v>
      </c>
      <c r="DK1350">
        <v>2018.796</v>
      </c>
      <c r="DL1350">
        <v>1402.117</v>
      </c>
      <c r="DM1350">
        <v>1276.0830000000001</v>
      </c>
      <c r="DN1350">
        <v>773.57429999999999</v>
      </c>
      <c r="DO1350">
        <v>19</v>
      </c>
      <c r="DP1350">
        <v>20</v>
      </c>
    </row>
    <row r="1351" spans="1:120" hidden="1" x14ac:dyDescent="0.25">
      <c r="A1351" t="str">
        <f t="shared" si="21"/>
        <v>sublap_id-SLAP_PGKN_Elect DA 1-4 (1PM-9PM)_44406_19-20</v>
      </c>
      <c r="B1351" t="s">
        <v>62</v>
      </c>
      <c r="C1351" t="s">
        <v>279</v>
      </c>
      <c r="D1351" t="s">
        <v>61</v>
      </c>
      <c r="E1351" t="s">
        <v>280</v>
      </c>
      <c r="F1351" t="s">
        <v>61</v>
      </c>
      <c r="G1351" t="s">
        <v>61</v>
      </c>
      <c r="H1351" t="s">
        <v>61</v>
      </c>
      <c r="I1351" t="s">
        <v>61</v>
      </c>
      <c r="J1351" t="s">
        <v>61</v>
      </c>
      <c r="K1351" t="s">
        <v>203</v>
      </c>
      <c r="L1351" s="18">
        <v>44406</v>
      </c>
      <c r="M1351">
        <v>19</v>
      </c>
      <c r="N1351">
        <v>20</v>
      </c>
      <c r="O1351" t="s">
        <v>258</v>
      </c>
      <c r="P1351">
        <v>19</v>
      </c>
      <c r="Q1351">
        <v>19</v>
      </c>
      <c r="R1351">
        <v>0</v>
      </c>
      <c r="S1351">
        <v>1</v>
      </c>
      <c r="T1351">
        <v>0</v>
      </c>
      <c r="U1351">
        <v>1</v>
      </c>
      <c r="V1351">
        <v>1</v>
      </c>
      <c r="W1351">
        <v>322.59199999999998</v>
      </c>
      <c r="X1351">
        <v>335.34750000000003</v>
      </c>
      <c r="Y1351">
        <v>345.85300000000001</v>
      </c>
      <c r="Z1351">
        <v>361.404</v>
      </c>
      <c r="AA1351">
        <v>344.99900000000002</v>
      </c>
      <c r="AB1351">
        <v>341.62599999999998</v>
      </c>
      <c r="AC1351">
        <v>387.61799999999999</v>
      </c>
      <c r="AD1351">
        <v>734.31899999999996</v>
      </c>
      <c r="AE1351">
        <v>844.61099999999999</v>
      </c>
      <c r="AF1351">
        <v>951.94</v>
      </c>
      <c r="AG1351">
        <v>1030.451</v>
      </c>
      <c r="AH1351">
        <v>1081.2180000000001</v>
      </c>
      <c r="AI1351">
        <v>1136.7280000000001</v>
      </c>
      <c r="AJ1351">
        <v>1183.7560000000001</v>
      </c>
      <c r="AK1351">
        <v>1206.8900000000001</v>
      </c>
      <c r="AL1351">
        <v>1223.625</v>
      </c>
      <c r="AM1351">
        <v>1261.2670000000001</v>
      </c>
      <c r="AN1351">
        <v>1199.634</v>
      </c>
      <c r="AO1351">
        <v>962.71600000000001</v>
      </c>
      <c r="AP1351">
        <v>997.03300000000002</v>
      </c>
      <c r="AQ1351">
        <v>1087.3720000000001</v>
      </c>
      <c r="AR1351">
        <v>617.428</v>
      </c>
      <c r="AS1351">
        <v>381.553</v>
      </c>
      <c r="AT1351">
        <v>296.84300000000002</v>
      </c>
      <c r="AU1351">
        <v>90</v>
      </c>
      <c r="AV1351">
        <v>86</v>
      </c>
      <c r="AW1351">
        <v>84.5</v>
      </c>
      <c r="AX1351">
        <v>83.5</v>
      </c>
      <c r="AY1351">
        <v>81.5</v>
      </c>
      <c r="AZ1351">
        <v>80.5</v>
      </c>
      <c r="BA1351">
        <v>79.5</v>
      </c>
      <c r="BB1351">
        <v>80</v>
      </c>
      <c r="BC1351">
        <v>83.5</v>
      </c>
      <c r="BD1351">
        <v>86.5</v>
      </c>
      <c r="BE1351">
        <v>90</v>
      </c>
      <c r="BF1351">
        <v>94</v>
      </c>
      <c r="BG1351">
        <v>96.5</v>
      </c>
      <c r="BH1351">
        <v>99</v>
      </c>
      <c r="BI1351">
        <v>100.5</v>
      </c>
      <c r="BJ1351">
        <v>102</v>
      </c>
      <c r="BK1351">
        <v>102</v>
      </c>
      <c r="BL1351">
        <v>103</v>
      </c>
      <c r="BM1351">
        <v>103</v>
      </c>
      <c r="BN1351">
        <v>102.5</v>
      </c>
      <c r="BO1351">
        <v>100.5</v>
      </c>
      <c r="BP1351">
        <v>98.5</v>
      </c>
      <c r="BQ1351">
        <v>96.5</v>
      </c>
      <c r="BR1351">
        <v>94.5</v>
      </c>
      <c r="BS1351">
        <v>18.81035</v>
      </c>
      <c r="BT1351">
        <v>-9.074192</v>
      </c>
      <c r="BU1351">
        <v>-17.485430000000001</v>
      </c>
      <c r="BV1351">
        <v>-15.669510000000001</v>
      </c>
      <c r="BW1351">
        <v>-17.456479999999999</v>
      </c>
      <c r="BX1351">
        <v>3.6837689999999998</v>
      </c>
      <c r="BY1351">
        <v>-11.65953</v>
      </c>
      <c r="BZ1351">
        <v>1.565313</v>
      </c>
      <c r="CA1351">
        <v>17.582509999999999</v>
      </c>
      <c r="CB1351">
        <v>21.565729999999999</v>
      </c>
      <c r="CC1351">
        <v>26.064540000000001</v>
      </c>
      <c r="CD1351">
        <v>16.764309999999998</v>
      </c>
      <c r="CE1351">
        <v>-6.1503199999999998</v>
      </c>
      <c r="CF1351">
        <v>-5.4402530000000002</v>
      </c>
      <c r="CG1351">
        <v>-18.23048</v>
      </c>
      <c r="CH1351">
        <v>-11.13702</v>
      </c>
      <c r="CI1351">
        <v>-53.567390000000003</v>
      </c>
      <c r="CJ1351">
        <v>-16.208870000000001</v>
      </c>
      <c r="CK1351">
        <v>189.17410000000001</v>
      </c>
      <c r="CL1351">
        <v>75.361980000000003</v>
      </c>
      <c r="CM1351">
        <v>-141.74760000000001</v>
      </c>
      <c r="CN1351">
        <v>-14.97925</v>
      </c>
      <c r="CO1351">
        <v>-19.69678</v>
      </c>
      <c r="CP1351">
        <v>-24.317260000000001</v>
      </c>
      <c r="CQ1351">
        <v>353.17630000000003</v>
      </c>
      <c r="CR1351">
        <v>191.88380000000001</v>
      </c>
      <c r="CS1351">
        <v>156.64850000000001</v>
      </c>
      <c r="CT1351">
        <v>149.52799999999999</v>
      </c>
      <c r="CU1351">
        <v>102.4671</v>
      </c>
      <c r="CV1351">
        <v>181.46690000000001</v>
      </c>
      <c r="CW1351">
        <v>405.46890000000002</v>
      </c>
      <c r="CX1351">
        <v>336.6198</v>
      </c>
      <c r="CY1351">
        <v>229.33760000000001</v>
      </c>
      <c r="CZ1351">
        <v>197.8229</v>
      </c>
      <c r="DA1351">
        <v>175.9674</v>
      </c>
      <c r="DB1351">
        <v>217.05459999999999</v>
      </c>
      <c r="DC1351">
        <v>172.0866</v>
      </c>
      <c r="DD1351">
        <v>150.81229999999999</v>
      </c>
      <c r="DE1351">
        <v>136.91909999999999</v>
      </c>
      <c r="DF1351">
        <v>153.84880000000001</v>
      </c>
      <c r="DG1351">
        <v>111.05419999999999</v>
      </c>
      <c r="DH1351">
        <v>180.4076</v>
      </c>
      <c r="DI1351">
        <v>343.46710000000002</v>
      </c>
      <c r="DJ1351">
        <v>510.20909999999998</v>
      </c>
      <c r="DK1351">
        <v>2614.114</v>
      </c>
      <c r="DL1351">
        <v>1658.576</v>
      </c>
      <c r="DM1351">
        <v>137.75489999999999</v>
      </c>
      <c r="DN1351">
        <v>54.515320000000003</v>
      </c>
      <c r="DO1351">
        <v>19</v>
      </c>
      <c r="DP1351">
        <v>20</v>
      </c>
    </row>
    <row r="1352" spans="1:120" hidden="1" x14ac:dyDescent="0.25">
      <c r="A1352" t="str">
        <f t="shared" si="21"/>
        <v>LCA-Northern Coast_Elect DA 1-4 (1PM-9PM)_44406_19-20</v>
      </c>
      <c r="B1352" t="s">
        <v>62</v>
      </c>
      <c r="C1352" t="s">
        <v>222</v>
      </c>
      <c r="D1352" t="s">
        <v>104</v>
      </c>
      <c r="E1352" t="s">
        <v>61</v>
      </c>
      <c r="F1352" t="s">
        <v>61</v>
      </c>
      <c r="G1352" t="s">
        <v>61</v>
      </c>
      <c r="H1352" t="s">
        <v>61</v>
      </c>
      <c r="I1352" t="s">
        <v>61</v>
      </c>
      <c r="J1352" t="s">
        <v>61</v>
      </c>
      <c r="K1352" t="s">
        <v>203</v>
      </c>
      <c r="L1352" s="18">
        <v>44406</v>
      </c>
      <c r="M1352">
        <v>19</v>
      </c>
      <c r="N1352">
        <v>20</v>
      </c>
      <c r="O1352" t="s">
        <v>258</v>
      </c>
      <c r="P1352">
        <v>34</v>
      </c>
      <c r="Q1352">
        <v>34</v>
      </c>
      <c r="R1352">
        <v>0</v>
      </c>
      <c r="S1352">
        <v>0</v>
      </c>
      <c r="T1352">
        <v>0</v>
      </c>
      <c r="U1352">
        <v>1</v>
      </c>
      <c r="V1352">
        <v>1</v>
      </c>
      <c r="W1352">
        <v>2009.9929999999999</v>
      </c>
      <c r="X1352">
        <v>2052.5320000000002</v>
      </c>
      <c r="Y1352">
        <v>2056.1244999999999</v>
      </c>
      <c r="Z1352">
        <v>1935.5864999999999</v>
      </c>
      <c r="AA1352">
        <v>1874.854</v>
      </c>
      <c r="AB1352">
        <v>1968.6985</v>
      </c>
      <c r="AC1352">
        <v>2364.7085000000002</v>
      </c>
      <c r="AD1352">
        <v>2630.5079999999998</v>
      </c>
      <c r="AE1352">
        <v>2825.8254999999999</v>
      </c>
      <c r="AF1352">
        <v>2997.5790000000002</v>
      </c>
      <c r="AG1352">
        <v>3202.5225</v>
      </c>
      <c r="AH1352">
        <v>3589.5695000000001</v>
      </c>
      <c r="AI1352">
        <v>3736.7080000000001</v>
      </c>
      <c r="AJ1352">
        <v>3936.5155</v>
      </c>
      <c r="AK1352">
        <v>3983.5185000000001</v>
      </c>
      <c r="AL1352">
        <v>3960.6444999999999</v>
      </c>
      <c r="AM1352">
        <v>4000.5005000000001</v>
      </c>
      <c r="AN1352">
        <v>4075.7134999999998</v>
      </c>
      <c r="AO1352">
        <v>2562.4085</v>
      </c>
      <c r="AP1352">
        <v>2946.2089999999998</v>
      </c>
      <c r="AQ1352">
        <v>2875.5929999999998</v>
      </c>
      <c r="AR1352">
        <v>2267.6475</v>
      </c>
      <c r="AS1352">
        <v>2115.607</v>
      </c>
      <c r="AT1352">
        <v>2054.7080000000001</v>
      </c>
      <c r="AU1352">
        <v>59.470587999999999</v>
      </c>
      <c r="AV1352">
        <v>58.470587999999999</v>
      </c>
      <c r="AW1352">
        <v>58.176470999999999</v>
      </c>
      <c r="AX1352">
        <v>57.882353000000002</v>
      </c>
      <c r="AY1352">
        <v>57.235294000000003</v>
      </c>
      <c r="AZ1352">
        <v>56.588234999999997</v>
      </c>
      <c r="BA1352">
        <v>56.382353000000002</v>
      </c>
      <c r="BB1352">
        <v>57.029412000000001</v>
      </c>
      <c r="BC1352">
        <v>59.470587999999999</v>
      </c>
      <c r="BD1352">
        <v>63.323529000000001</v>
      </c>
      <c r="BE1352">
        <v>67.323528999999994</v>
      </c>
      <c r="BF1352">
        <v>73.117647000000005</v>
      </c>
      <c r="BG1352">
        <v>79.676471000000006</v>
      </c>
      <c r="BH1352">
        <v>84.147058999999999</v>
      </c>
      <c r="BI1352">
        <v>86.441175999999999</v>
      </c>
      <c r="BJ1352">
        <v>86.323528999999994</v>
      </c>
      <c r="BK1352">
        <v>87.411765000000003</v>
      </c>
      <c r="BL1352">
        <v>85.794117999999997</v>
      </c>
      <c r="BM1352">
        <v>81.058824000000001</v>
      </c>
      <c r="BN1352">
        <v>76.764706000000004</v>
      </c>
      <c r="BO1352">
        <v>71.558824000000001</v>
      </c>
      <c r="BP1352">
        <v>66.705882000000003</v>
      </c>
      <c r="BQ1352">
        <v>62.705882000000003</v>
      </c>
      <c r="BR1352">
        <v>60.617646999999998</v>
      </c>
      <c r="BS1352">
        <v>-1.776038</v>
      </c>
      <c r="BT1352">
        <v>-129.6866</v>
      </c>
      <c r="BU1352">
        <v>-288.13679999999999</v>
      </c>
      <c r="BV1352">
        <v>-258.03120000000001</v>
      </c>
      <c r="BW1352">
        <v>-220.6446</v>
      </c>
      <c r="BX1352">
        <v>-38.0886</v>
      </c>
      <c r="BY1352">
        <v>41.910679999999999</v>
      </c>
      <c r="BZ1352">
        <v>38.665439999999997</v>
      </c>
      <c r="CA1352">
        <v>-24.54626</v>
      </c>
      <c r="CB1352">
        <v>98.165880000000001</v>
      </c>
      <c r="CC1352">
        <v>-68.038539999999998</v>
      </c>
      <c r="CD1352">
        <v>61.578679999999999</v>
      </c>
      <c r="CE1352">
        <v>101.29470000000001</v>
      </c>
      <c r="CF1352">
        <v>53.623829999999998</v>
      </c>
      <c r="CG1352">
        <v>37.646329999999999</v>
      </c>
      <c r="CH1352">
        <v>23.171759999999999</v>
      </c>
      <c r="CI1352">
        <v>-15.15784</v>
      </c>
      <c r="CJ1352">
        <v>-13.07704</v>
      </c>
      <c r="CK1352">
        <v>1432.2190000000001</v>
      </c>
      <c r="CL1352">
        <v>689.8229</v>
      </c>
      <c r="CM1352">
        <v>100.40649999999999</v>
      </c>
      <c r="CN1352">
        <v>93.082660000000004</v>
      </c>
      <c r="CO1352">
        <v>31.419260000000001</v>
      </c>
      <c r="CP1352">
        <v>5.8503790000000002</v>
      </c>
      <c r="CQ1352">
        <v>7271.0450000000001</v>
      </c>
      <c r="CR1352">
        <v>2752.4369999999999</v>
      </c>
      <c r="CS1352">
        <v>6036.2309999999998</v>
      </c>
      <c r="CT1352">
        <v>7586.643</v>
      </c>
      <c r="CU1352">
        <v>4651.7020000000002</v>
      </c>
      <c r="CV1352">
        <v>1232.904</v>
      </c>
      <c r="CW1352">
        <v>1309.5909999999999</v>
      </c>
      <c r="CX1352">
        <v>1250.627</v>
      </c>
      <c r="CY1352">
        <v>3385.0390000000002</v>
      </c>
      <c r="CZ1352">
        <v>2229.1729999999998</v>
      </c>
      <c r="DA1352">
        <v>2040.6079999999999</v>
      </c>
      <c r="DB1352">
        <v>2894.08</v>
      </c>
      <c r="DC1352">
        <v>4363.348</v>
      </c>
      <c r="DD1352">
        <v>2785.2849999999999</v>
      </c>
      <c r="DE1352">
        <v>3235.7220000000002</v>
      </c>
      <c r="DF1352">
        <v>4269.1450000000004</v>
      </c>
      <c r="DG1352">
        <v>2625.7469999999998</v>
      </c>
      <c r="DH1352">
        <v>6865.9690000000001</v>
      </c>
      <c r="DI1352">
        <v>4056.8530000000001</v>
      </c>
      <c r="DJ1352">
        <v>6857.7209999999995</v>
      </c>
      <c r="DK1352">
        <v>5202.4160000000002</v>
      </c>
      <c r="DL1352">
        <v>2442.607</v>
      </c>
      <c r="DM1352">
        <v>1317.4749999999999</v>
      </c>
      <c r="DN1352">
        <v>1092.0309999999999</v>
      </c>
      <c r="DO1352">
        <v>19</v>
      </c>
      <c r="DP1352">
        <v>20</v>
      </c>
    </row>
    <row r="1353" spans="1:120" hidden="1" x14ac:dyDescent="0.25">
      <c r="A1353" t="str">
        <f t="shared" si="21"/>
        <v>Size_Grp-20 to 199.99 kW_Elect DA 1-4 (1PM-9PM)_44406_19-20</v>
      </c>
      <c r="B1353" t="s">
        <v>62</v>
      </c>
      <c r="C1353" t="s">
        <v>201</v>
      </c>
      <c r="D1353" t="s">
        <v>61</v>
      </c>
      <c r="E1353" t="s">
        <v>61</v>
      </c>
      <c r="F1353" t="s">
        <v>61</v>
      </c>
      <c r="G1353" t="s">
        <v>61</v>
      </c>
      <c r="H1353" t="s">
        <v>61</v>
      </c>
      <c r="I1353" t="s">
        <v>61</v>
      </c>
      <c r="J1353" t="s">
        <v>101</v>
      </c>
      <c r="K1353" t="s">
        <v>203</v>
      </c>
      <c r="L1353" s="18">
        <v>44406</v>
      </c>
      <c r="M1353">
        <v>19</v>
      </c>
      <c r="N1353">
        <v>20</v>
      </c>
      <c r="O1353" t="s">
        <v>258</v>
      </c>
      <c r="P1353">
        <v>359</v>
      </c>
      <c r="Q1353">
        <v>349</v>
      </c>
      <c r="R1353">
        <v>0</v>
      </c>
      <c r="S1353">
        <v>0</v>
      </c>
      <c r="T1353">
        <v>0</v>
      </c>
      <c r="U1353">
        <v>1</v>
      </c>
      <c r="V1353">
        <v>1</v>
      </c>
      <c r="W1353">
        <v>6229.5632999999998</v>
      </c>
      <c r="X1353">
        <v>6483.2673999999997</v>
      </c>
      <c r="Y1353">
        <v>6423.6558999999997</v>
      </c>
      <c r="Z1353">
        <v>6464.2492000000002</v>
      </c>
      <c r="AA1353">
        <v>6609.2029000000002</v>
      </c>
      <c r="AB1353">
        <v>7034.8508000000002</v>
      </c>
      <c r="AC1353">
        <v>7649.0529999999999</v>
      </c>
      <c r="AD1353">
        <v>9638.2417000000005</v>
      </c>
      <c r="AE1353">
        <v>12228.289000000001</v>
      </c>
      <c r="AF1353">
        <v>14263.56</v>
      </c>
      <c r="AG1353">
        <v>15086.446</v>
      </c>
      <c r="AH1353">
        <v>16076.975</v>
      </c>
      <c r="AI1353">
        <v>16925.691999999999</v>
      </c>
      <c r="AJ1353">
        <v>17615.797999999999</v>
      </c>
      <c r="AK1353">
        <v>18085.991000000002</v>
      </c>
      <c r="AL1353">
        <v>18340.22</v>
      </c>
      <c r="AM1353">
        <v>18371.958999999999</v>
      </c>
      <c r="AN1353">
        <v>17684.276999999998</v>
      </c>
      <c r="AO1353">
        <v>14690.087</v>
      </c>
      <c r="AP1353">
        <v>14792.668</v>
      </c>
      <c r="AQ1353">
        <v>15255.164000000001</v>
      </c>
      <c r="AR1353">
        <v>11195.308999999999</v>
      </c>
      <c r="AS1353">
        <v>8118.3535000000002</v>
      </c>
      <c r="AT1353">
        <v>6864.0173000000004</v>
      </c>
      <c r="AU1353">
        <v>73.018625</v>
      </c>
      <c r="AV1353">
        <v>71.302291999999994</v>
      </c>
      <c r="AW1353">
        <v>70.224928000000006</v>
      </c>
      <c r="AX1353">
        <v>69.239255</v>
      </c>
      <c r="AY1353">
        <v>68.250715999999997</v>
      </c>
      <c r="AZ1353">
        <v>67.467049000000003</v>
      </c>
      <c r="BA1353">
        <v>66.941260999999997</v>
      </c>
      <c r="BB1353">
        <v>67.581661999999994</v>
      </c>
      <c r="BC1353">
        <v>70.097420999999997</v>
      </c>
      <c r="BD1353">
        <v>73.684814000000003</v>
      </c>
      <c r="BE1353">
        <v>77.767908000000006</v>
      </c>
      <c r="BF1353">
        <v>81.19914</v>
      </c>
      <c r="BG1353">
        <v>84.067335</v>
      </c>
      <c r="BH1353">
        <v>86.36533</v>
      </c>
      <c r="BI1353">
        <v>88.716331999999994</v>
      </c>
      <c r="BJ1353">
        <v>90.217765</v>
      </c>
      <c r="BK1353">
        <v>90.747850999999997</v>
      </c>
      <c r="BL1353">
        <v>90.345271999999994</v>
      </c>
      <c r="BM1353">
        <v>88.405444000000003</v>
      </c>
      <c r="BN1353">
        <v>86.269340999999997</v>
      </c>
      <c r="BO1353">
        <v>82.949856999999994</v>
      </c>
      <c r="BP1353">
        <v>79.545845</v>
      </c>
      <c r="BQ1353">
        <v>77.19341</v>
      </c>
      <c r="BR1353">
        <v>75.147564000000003</v>
      </c>
      <c r="BS1353">
        <v>-63.971809999999998</v>
      </c>
      <c r="BT1353">
        <v>-53.48</v>
      </c>
      <c r="BU1353">
        <v>-29.450019999999999</v>
      </c>
      <c r="BV1353">
        <v>-74.661799999999999</v>
      </c>
      <c r="BW1353">
        <v>6.7789979999999996</v>
      </c>
      <c r="BX1353">
        <v>7.2931080000000001</v>
      </c>
      <c r="BY1353">
        <v>-8.7469359999999998</v>
      </c>
      <c r="BZ1353">
        <v>30.210930000000001</v>
      </c>
      <c r="CA1353">
        <v>-84.949950000000001</v>
      </c>
      <c r="CB1353">
        <v>-37.70402</v>
      </c>
      <c r="CC1353">
        <v>-121.27330000000001</v>
      </c>
      <c r="CD1353">
        <v>-131.64660000000001</v>
      </c>
      <c r="CE1353">
        <v>-242.1429</v>
      </c>
      <c r="CF1353">
        <v>-224.8289</v>
      </c>
      <c r="CG1353">
        <v>-179.32660000000001</v>
      </c>
      <c r="CH1353">
        <v>-150.48929999999999</v>
      </c>
      <c r="CI1353">
        <v>-137.7945</v>
      </c>
      <c r="CJ1353">
        <v>319.15499999999997</v>
      </c>
      <c r="CK1353">
        <v>2769.1410000000001</v>
      </c>
      <c r="CL1353">
        <v>1695.212</v>
      </c>
      <c r="CM1353">
        <v>-209.2372</v>
      </c>
      <c r="CN1353">
        <v>-185.73920000000001</v>
      </c>
      <c r="CO1353">
        <v>-310.2835</v>
      </c>
      <c r="CP1353">
        <v>-241.96719999999999</v>
      </c>
      <c r="CQ1353">
        <v>2512.241</v>
      </c>
      <c r="CR1353">
        <v>1455.5329999999999</v>
      </c>
      <c r="CS1353">
        <v>1394.086</v>
      </c>
      <c r="CT1353">
        <v>1241.4880000000001</v>
      </c>
      <c r="CU1353">
        <v>1166.8119999999999</v>
      </c>
      <c r="CV1353">
        <v>1044.6400000000001</v>
      </c>
      <c r="CW1353">
        <v>1299.797</v>
      </c>
      <c r="CX1353">
        <v>986.40449999999998</v>
      </c>
      <c r="CY1353">
        <v>1194.7619999999999</v>
      </c>
      <c r="CZ1353">
        <v>1600.2819999999999</v>
      </c>
      <c r="DA1353">
        <v>2170.9639999999999</v>
      </c>
      <c r="DB1353">
        <v>2403.598</v>
      </c>
      <c r="DC1353">
        <v>2604.944</v>
      </c>
      <c r="DD1353">
        <v>2616.4769999999999</v>
      </c>
      <c r="DE1353">
        <v>2852.3890000000001</v>
      </c>
      <c r="DF1353">
        <v>3080.3670000000002</v>
      </c>
      <c r="DG1353">
        <v>3244.422</v>
      </c>
      <c r="DH1353">
        <v>3867.402</v>
      </c>
      <c r="DI1353">
        <v>5038.7479999999996</v>
      </c>
      <c r="DJ1353">
        <v>4696.7060000000001</v>
      </c>
      <c r="DK1353">
        <v>8706.8410000000003</v>
      </c>
      <c r="DL1353">
        <v>2566.0590000000002</v>
      </c>
      <c r="DM1353">
        <v>2350.8780000000002</v>
      </c>
      <c r="DN1353">
        <v>2048.3580000000002</v>
      </c>
      <c r="DO1353">
        <v>19</v>
      </c>
      <c r="DP1353">
        <v>20</v>
      </c>
    </row>
    <row r="1354" spans="1:120" hidden="1" x14ac:dyDescent="0.25">
      <c r="A1354" t="str">
        <f t="shared" si="21"/>
        <v>sublap_id-SLAP_PGFG_Elect DA 1-4 (1PM-9PM)_44406_19-20</v>
      </c>
      <c r="B1354" t="s">
        <v>62</v>
      </c>
      <c r="C1354" t="s">
        <v>293</v>
      </c>
      <c r="D1354" t="s">
        <v>61</v>
      </c>
      <c r="E1354" t="s">
        <v>294</v>
      </c>
      <c r="F1354" t="s">
        <v>61</v>
      </c>
      <c r="G1354" t="s">
        <v>61</v>
      </c>
      <c r="H1354" t="s">
        <v>61</v>
      </c>
      <c r="I1354" t="s">
        <v>61</v>
      </c>
      <c r="J1354" t="s">
        <v>61</v>
      </c>
      <c r="K1354" t="s">
        <v>203</v>
      </c>
      <c r="L1354" s="18">
        <v>44406</v>
      </c>
      <c r="M1354">
        <v>19</v>
      </c>
      <c r="N1354">
        <v>20</v>
      </c>
      <c r="O1354" t="s">
        <v>258</v>
      </c>
      <c r="P1354">
        <v>19</v>
      </c>
      <c r="Q1354">
        <v>19</v>
      </c>
      <c r="R1354">
        <v>0</v>
      </c>
      <c r="S1354">
        <v>0</v>
      </c>
      <c r="T1354">
        <v>0</v>
      </c>
      <c r="U1354">
        <v>1</v>
      </c>
      <c r="V1354">
        <v>1</v>
      </c>
      <c r="W1354">
        <v>1785.191</v>
      </c>
      <c r="X1354">
        <v>1813.854</v>
      </c>
      <c r="Y1354">
        <v>1818.0925</v>
      </c>
      <c r="Z1354">
        <v>1676.2764999999999</v>
      </c>
      <c r="AA1354">
        <v>1612.2439999999999</v>
      </c>
      <c r="AB1354">
        <v>1685.4905000000001</v>
      </c>
      <c r="AC1354">
        <v>1875.3485000000001</v>
      </c>
      <c r="AD1354">
        <v>2077.1219999999998</v>
      </c>
      <c r="AE1354">
        <v>2152.6574999999998</v>
      </c>
      <c r="AF1354">
        <v>2290.4969999999998</v>
      </c>
      <c r="AG1354">
        <v>2411.2984999999999</v>
      </c>
      <c r="AH1354">
        <v>2686.7015000000001</v>
      </c>
      <c r="AI1354">
        <v>2792.8560000000002</v>
      </c>
      <c r="AJ1354">
        <v>2925.6235000000001</v>
      </c>
      <c r="AK1354">
        <v>2953.4364999999998</v>
      </c>
      <c r="AL1354">
        <v>2852.1365000000001</v>
      </c>
      <c r="AM1354">
        <v>2831.5704999999998</v>
      </c>
      <c r="AN1354">
        <v>2918.6194999999998</v>
      </c>
      <c r="AO1354">
        <v>1447.7484999999999</v>
      </c>
      <c r="AP1354">
        <v>2064.3209999999999</v>
      </c>
      <c r="AQ1354">
        <v>2278.3809999999999</v>
      </c>
      <c r="AR1354">
        <v>1931.0854999999999</v>
      </c>
      <c r="AS1354">
        <v>1861.693</v>
      </c>
      <c r="AT1354">
        <v>1820.2719999999999</v>
      </c>
      <c r="AU1354">
        <v>58</v>
      </c>
      <c r="AV1354">
        <v>57</v>
      </c>
      <c r="AW1354">
        <v>57</v>
      </c>
      <c r="AX1354">
        <v>57</v>
      </c>
      <c r="AY1354">
        <v>56.5</v>
      </c>
      <c r="AZ1354">
        <v>56</v>
      </c>
      <c r="BA1354">
        <v>55.5</v>
      </c>
      <c r="BB1354">
        <v>56</v>
      </c>
      <c r="BC1354">
        <v>58</v>
      </c>
      <c r="BD1354">
        <v>62</v>
      </c>
      <c r="BE1354">
        <v>66</v>
      </c>
      <c r="BF1354">
        <v>71.5</v>
      </c>
      <c r="BG1354">
        <v>78.5</v>
      </c>
      <c r="BH1354">
        <v>84</v>
      </c>
      <c r="BI1354">
        <v>86</v>
      </c>
      <c r="BJ1354">
        <v>85</v>
      </c>
      <c r="BK1354">
        <v>85.5</v>
      </c>
      <c r="BL1354">
        <v>83</v>
      </c>
      <c r="BM1354">
        <v>79</v>
      </c>
      <c r="BN1354">
        <v>75</v>
      </c>
      <c r="BO1354">
        <v>69.5</v>
      </c>
      <c r="BP1354">
        <v>64.5</v>
      </c>
      <c r="BQ1354">
        <v>60.5</v>
      </c>
      <c r="BR1354">
        <v>59</v>
      </c>
      <c r="BS1354">
        <v>-0.1021073</v>
      </c>
      <c r="BT1354">
        <v>-119.7893</v>
      </c>
      <c r="BU1354">
        <v>-280.17520000000002</v>
      </c>
      <c r="BV1354">
        <v>-243.9485</v>
      </c>
      <c r="BW1354">
        <v>-213.2311</v>
      </c>
      <c r="BX1354">
        <v>-43.174050000000001</v>
      </c>
      <c r="BY1354">
        <v>39.789819999999999</v>
      </c>
      <c r="BZ1354">
        <v>55.446379999999998</v>
      </c>
      <c r="CA1354">
        <v>6.378444</v>
      </c>
      <c r="CB1354">
        <v>67.650530000000003</v>
      </c>
      <c r="CC1354">
        <v>-9.0229710000000001</v>
      </c>
      <c r="CD1354">
        <v>28.598939999999999</v>
      </c>
      <c r="CE1354">
        <v>52.595269999999999</v>
      </c>
      <c r="CF1354">
        <v>9.7999600000000004</v>
      </c>
      <c r="CG1354">
        <v>10.895009999999999</v>
      </c>
      <c r="CH1354">
        <v>42.769599999999997</v>
      </c>
      <c r="CI1354">
        <v>20.322120000000002</v>
      </c>
      <c r="CJ1354">
        <v>36.64481</v>
      </c>
      <c r="CK1354">
        <v>1446.58</v>
      </c>
      <c r="CL1354">
        <v>648.02819999999997</v>
      </c>
      <c r="CM1354">
        <v>100.8145</v>
      </c>
      <c r="CN1354">
        <v>73.5578</v>
      </c>
      <c r="CO1354">
        <v>35.168990000000001</v>
      </c>
      <c r="CP1354">
        <v>14.883459999999999</v>
      </c>
      <c r="CQ1354">
        <v>7249.0209999999997</v>
      </c>
      <c r="CR1354">
        <v>2709.299</v>
      </c>
      <c r="CS1354">
        <v>6000.3639999999996</v>
      </c>
      <c r="CT1354">
        <v>7558.7709999999997</v>
      </c>
      <c r="CU1354">
        <v>4587.6970000000001</v>
      </c>
      <c r="CV1354">
        <v>1107.155</v>
      </c>
      <c r="CW1354">
        <v>1141.2149999999999</v>
      </c>
      <c r="CX1354">
        <v>1163.0989999999999</v>
      </c>
      <c r="CY1354">
        <v>1587.7729999999999</v>
      </c>
      <c r="CZ1354">
        <v>780.76639999999998</v>
      </c>
      <c r="DA1354">
        <v>1203.7670000000001</v>
      </c>
      <c r="DB1354">
        <v>1027.925</v>
      </c>
      <c r="DC1354">
        <v>1976.3340000000001</v>
      </c>
      <c r="DD1354">
        <v>1819.4880000000001</v>
      </c>
      <c r="DE1354">
        <v>2039.3789999999999</v>
      </c>
      <c r="DF1354">
        <v>3072.2809999999999</v>
      </c>
      <c r="DG1354">
        <v>1920.154</v>
      </c>
      <c r="DH1354">
        <v>3609.038</v>
      </c>
      <c r="DI1354">
        <v>2784.7829999999999</v>
      </c>
      <c r="DJ1354">
        <v>5290.0540000000001</v>
      </c>
      <c r="DK1354">
        <v>4675.2820000000002</v>
      </c>
      <c r="DL1354">
        <v>2284.808</v>
      </c>
      <c r="DM1354">
        <v>1233.2739999999999</v>
      </c>
      <c r="DN1354">
        <v>1074.896</v>
      </c>
      <c r="DO1354">
        <v>19</v>
      </c>
      <c r="DP1354">
        <v>20</v>
      </c>
    </row>
    <row r="1355" spans="1:120" hidden="1" x14ac:dyDescent="0.25">
      <c r="A1355" t="str">
        <f t="shared" si="21"/>
        <v>LCA-Greater Bay Area_Elect DA 1-4 (1PM-9PM)_44406_19-20</v>
      </c>
      <c r="B1355" t="s">
        <v>62</v>
      </c>
      <c r="C1355" t="s">
        <v>209</v>
      </c>
      <c r="D1355" t="s">
        <v>36</v>
      </c>
      <c r="E1355" t="s">
        <v>61</v>
      </c>
      <c r="F1355" t="s">
        <v>61</v>
      </c>
      <c r="G1355" t="s">
        <v>61</v>
      </c>
      <c r="H1355" t="s">
        <v>61</v>
      </c>
      <c r="I1355" t="s">
        <v>61</v>
      </c>
      <c r="J1355" t="s">
        <v>61</v>
      </c>
      <c r="K1355" t="s">
        <v>203</v>
      </c>
      <c r="L1355" s="18">
        <v>44406</v>
      </c>
      <c r="M1355">
        <v>19</v>
      </c>
      <c r="N1355">
        <v>20</v>
      </c>
      <c r="O1355" t="s">
        <v>258</v>
      </c>
      <c r="P1355">
        <v>178</v>
      </c>
      <c r="Q1355">
        <v>176</v>
      </c>
      <c r="R1355">
        <v>0</v>
      </c>
      <c r="S1355">
        <v>1</v>
      </c>
      <c r="T1355">
        <v>0</v>
      </c>
      <c r="U1355">
        <v>1</v>
      </c>
      <c r="V1355">
        <v>1</v>
      </c>
      <c r="W1355">
        <v>7280.8058000000001</v>
      </c>
      <c r="X1355">
        <v>7141.7022999999999</v>
      </c>
      <c r="Y1355">
        <v>7022.8852999999999</v>
      </c>
      <c r="Z1355">
        <v>6975.69</v>
      </c>
      <c r="AA1355">
        <v>7251.3690999999999</v>
      </c>
      <c r="AB1355">
        <v>7777.2664999999997</v>
      </c>
      <c r="AC1355">
        <v>8521.7080000000005</v>
      </c>
      <c r="AD1355">
        <v>10188.511</v>
      </c>
      <c r="AE1355">
        <v>11945.557000000001</v>
      </c>
      <c r="AF1355">
        <v>13572.406999999999</v>
      </c>
      <c r="AG1355">
        <v>14485.800999999999</v>
      </c>
      <c r="AH1355">
        <v>16524.512999999999</v>
      </c>
      <c r="AI1355">
        <v>17221.084999999999</v>
      </c>
      <c r="AJ1355">
        <v>17656.611000000001</v>
      </c>
      <c r="AK1355">
        <v>18223.252</v>
      </c>
      <c r="AL1355">
        <v>18548.918000000001</v>
      </c>
      <c r="AM1355">
        <v>18906.994999999999</v>
      </c>
      <c r="AN1355">
        <v>19027.958999999999</v>
      </c>
      <c r="AO1355">
        <v>17190.477999999999</v>
      </c>
      <c r="AP1355">
        <v>15738.210999999999</v>
      </c>
      <c r="AQ1355">
        <v>13989.77</v>
      </c>
      <c r="AR1355">
        <v>10748.634</v>
      </c>
      <c r="AS1355">
        <v>9070.8749000000007</v>
      </c>
      <c r="AT1355">
        <v>7984.8621000000003</v>
      </c>
      <c r="AU1355">
        <v>64.045455000000004</v>
      </c>
      <c r="AV1355">
        <v>63.048295000000003</v>
      </c>
      <c r="AW1355">
        <v>62.505682</v>
      </c>
      <c r="AX1355">
        <v>61.803977000000003</v>
      </c>
      <c r="AY1355">
        <v>61.301136</v>
      </c>
      <c r="AZ1355">
        <v>61.014204999999997</v>
      </c>
      <c r="BA1355">
        <v>61.15625</v>
      </c>
      <c r="BB1355">
        <v>62.090909000000003</v>
      </c>
      <c r="BC1355">
        <v>64.599431999999993</v>
      </c>
      <c r="BD1355">
        <v>67.988636</v>
      </c>
      <c r="BE1355">
        <v>71.5625</v>
      </c>
      <c r="BF1355">
        <v>74.03125</v>
      </c>
      <c r="BG1355">
        <v>76.289772999999997</v>
      </c>
      <c r="BH1355">
        <v>77.508522999999997</v>
      </c>
      <c r="BI1355">
        <v>79.346591000000004</v>
      </c>
      <c r="BJ1355">
        <v>80.690341000000004</v>
      </c>
      <c r="BK1355">
        <v>80.426136</v>
      </c>
      <c r="BL1355">
        <v>80.008522999999997</v>
      </c>
      <c r="BM1355">
        <v>77.505681999999993</v>
      </c>
      <c r="BN1355">
        <v>75.167614</v>
      </c>
      <c r="BO1355">
        <v>72.227272999999997</v>
      </c>
      <c r="BP1355">
        <v>69.335227000000003</v>
      </c>
      <c r="BQ1355">
        <v>67.414772999999997</v>
      </c>
      <c r="BR1355">
        <v>65.727272999999997</v>
      </c>
      <c r="BS1355">
        <v>-119.7129</v>
      </c>
      <c r="BT1355">
        <v>1.446804</v>
      </c>
      <c r="BU1355">
        <v>-0.90550070000000005</v>
      </c>
      <c r="BV1355">
        <v>60.830970000000001</v>
      </c>
      <c r="BW1355">
        <v>211.3458</v>
      </c>
      <c r="BX1355">
        <v>115.63330000000001</v>
      </c>
      <c r="BY1355">
        <v>176.5866</v>
      </c>
      <c r="BZ1355">
        <v>-64.115269999999995</v>
      </c>
      <c r="CA1355">
        <v>-223.53720000000001</v>
      </c>
      <c r="CB1355">
        <v>-245.2431</v>
      </c>
      <c r="CC1355">
        <v>-225.22120000000001</v>
      </c>
      <c r="CD1355">
        <v>-329.83589999999998</v>
      </c>
      <c r="CE1355">
        <v>-308.18520000000001</v>
      </c>
      <c r="CF1355">
        <v>-337.03899999999999</v>
      </c>
      <c r="CG1355">
        <v>-345.00189999999998</v>
      </c>
      <c r="CH1355">
        <v>-340.84379999999999</v>
      </c>
      <c r="CI1355">
        <v>-527.85350000000005</v>
      </c>
      <c r="CJ1355">
        <v>-390.40750000000003</v>
      </c>
      <c r="CK1355">
        <v>890.22190000000001</v>
      </c>
      <c r="CL1355">
        <v>709.91459999999995</v>
      </c>
      <c r="CM1355">
        <v>1.4491259999999999</v>
      </c>
      <c r="CN1355">
        <v>50.974670000000003</v>
      </c>
      <c r="CO1355">
        <v>-65.602429999999998</v>
      </c>
      <c r="CP1355">
        <v>-106.8974</v>
      </c>
      <c r="CQ1355">
        <v>6400.1880000000001</v>
      </c>
      <c r="CR1355">
        <v>4765.6080000000002</v>
      </c>
      <c r="CS1355">
        <v>4014.9029999999998</v>
      </c>
      <c r="CT1355">
        <v>2522.7860000000001</v>
      </c>
      <c r="CU1355">
        <v>4390.942</v>
      </c>
      <c r="CV1355">
        <v>4183.8450000000003</v>
      </c>
      <c r="CW1355">
        <v>2849.8890000000001</v>
      </c>
      <c r="CX1355">
        <v>2785.4119999999998</v>
      </c>
      <c r="CY1355">
        <v>5254.6120000000001</v>
      </c>
      <c r="CZ1355">
        <v>8557.2639999999992</v>
      </c>
      <c r="DA1355">
        <v>16614.32</v>
      </c>
      <c r="DB1355">
        <v>17914.29</v>
      </c>
      <c r="DC1355">
        <v>22077.32</v>
      </c>
      <c r="DD1355">
        <v>28087.65</v>
      </c>
      <c r="DE1355">
        <v>37015.699999999997</v>
      </c>
      <c r="DF1355">
        <v>41979.19</v>
      </c>
      <c r="DG1355">
        <v>45152.69</v>
      </c>
      <c r="DH1355">
        <v>39844.68</v>
      </c>
      <c r="DI1355">
        <v>38503.019999999997</v>
      </c>
      <c r="DJ1355">
        <v>37635.129999999997</v>
      </c>
      <c r="DK1355">
        <v>35060.629999999997</v>
      </c>
      <c r="DL1355">
        <v>29146.01</v>
      </c>
      <c r="DM1355">
        <v>16678.63</v>
      </c>
      <c r="DN1355">
        <v>11973.96</v>
      </c>
      <c r="DO1355">
        <v>19</v>
      </c>
      <c r="DP1355">
        <v>20</v>
      </c>
    </row>
    <row r="1356" spans="1:120" hidden="1" x14ac:dyDescent="0.25">
      <c r="A1356" t="str">
        <f t="shared" si="21"/>
        <v>Industry_Type-1. Agriculture, Mining &amp; Construction_Elect DA 1-4 (1PM-9PM)_44406_19-20</v>
      </c>
      <c r="B1356" t="s">
        <v>62</v>
      </c>
      <c r="C1356" t="s">
        <v>211</v>
      </c>
      <c r="D1356" t="s">
        <v>61</v>
      </c>
      <c r="E1356" t="s">
        <v>61</v>
      </c>
      <c r="F1356" t="s">
        <v>61</v>
      </c>
      <c r="G1356" t="s">
        <v>30</v>
      </c>
      <c r="H1356" t="s">
        <v>61</v>
      </c>
      <c r="I1356" t="s">
        <v>61</v>
      </c>
      <c r="J1356" t="s">
        <v>61</v>
      </c>
      <c r="K1356" t="s">
        <v>203</v>
      </c>
      <c r="L1356" s="18">
        <v>44406</v>
      </c>
      <c r="M1356">
        <v>19</v>
      </c>
      <c r="N1356">
        <v>20</v>
      </c>
      <c r="O1356" t="s">
        <v>258</v>
      </c>
      <c r="P1356">
        <v>17</v>
      </c>
      <c r="Q1356">
        <v>17</v>
      </c>
      <c r="R1356">
        <v>0</v>
      </c>
      <c r="S1356">
        <v>0</v>
      </c>
      <c r="T1356">
        <v>0</v>
      </c>
      <c r="U1356">
        <v>1</v>
      </c>
      <c r="V1356">
        <v>1</v>
      </c>
      <c r="W1356">
        <v>4268.32</v>
      </c>
      <c r="X1356">
        <v>3781.12</v>
      </c>
      <c r="Y1356">
        <v>3771.04</v>
      </c>
      <c r="Z1356">
        <v>3775.68</v>
      </c>
      <c r="AA1356">
        <v>3780.64</v>
      </c>
      <c r="AB1356">
        <v>3748.4</v>
      </c>
      <c r="AC1356">
        <v>3645.12</v>
      </c>
      <c r="AD1356">
        <v>3611.36</v>
      </c>
      <c r="AE1356">
        <v>3584</v>
      </c>
      <c r="AF1356">
        <v>3537.76</v>
      </c>
      <c r="AG1356">
        <v>3685.68</v>
      </c>
      <c r="AH1356">
        <v>3683.2</v>
      </c>
      <c r="AI1356">
        <v>3684</v>
      </c>
      <c r="AJ1356">
        <v>3685.68</v>
      </c>
      <c r="AK1356">
        <v>3728.24</v>
      </c>
      <c r="AL1356">
        <v>3786.96</v>
      </c>
      <c r="AM1356">
        <v>3759.68</v>
      </c>
      <c r="AN1356">
        <v>1084.1600000000001</v>
      </c>
      <c r="AO1356">
        <v>13.44</v>
      </c>
      <c r="AP1356">
        <v>243.44159999999999</v>
      </c>
      <c r="AQ1356">
        <v>1807.44</v>
      </c>
      <c r="AR1356">
        <v>3614.24</v>
      </c>
      <c r="AS1356">
        <v>3666</v>
      </c>
      <c r="AT1356">
        <v>3658.16</v>
      </c>
      <c r="AU1356">
        <v>89</v>
      </c>
      <c r="AV1356">
        <v>86</v>
      </c>
      <c r="AW1356">
        <v>84</v>
      </c>
      <c r="AX1356">
        <v>82.5</v>
      </c>
      <c r="AY1356">
        <v>81</v>
      </c>
      <c r="AZ1356">
        <v>79.5</v>
      </c>
      <c r="BA1356">
        <v>78</v>
      </c>
      <c r="BB1356">
        <v>78.5</v>
      </c>
      <c r="BC1356">
        <v>81.5</v>
      </c>
      <c r="BD1356">
        <v>85</v>
      </c>
      <c r="BE1356">
        <v>89.5</v>
      </c>
      <c r="BF1356">
        <v>92.5</v>
      </c>
      <c r="BG1356">
        <v>94.5</v>
      </c>
      <c r="BH1356">
        <v>96.5</v>
      </c>
      <c r="BI1356">
        <v>100</v>
      </c>
      <c r="BJ1356">
        <v>102.5</v>
      </c>
      <c r="BK1356">
        <v>104.5</v>
      </c>
      <c r="BL1356">
        <v>104.5</v>
      </c>
      <c r="BM1356">
        <v>104</v>
      </c>
      <c r="BN1356">
        <v>103</v>
      </c>
      <c r="BO1356">
        <v>100.5</v>
      </c>
      <c r="BP1356">
        <v>97</v>
      </c>
      <c r="BQ1356">
        <v>94</v>
      </c>
      <c r="BR1356">
        <v>91.5</v>
      </c>
      <c r="BS1356">
        <v>-351.36649999999997</v>
      </c>
      <c r="BT1356">
        <v>-18.400369999999999</v>
      </c>
      <c r="BU1356">
        <v>-8.8316219999999994</v>
      </c>
      <c r="BV1356">
        <v>-18.798559999999998</v>
      </c>
      <c r="BW1356">
        <v>-18.49783</v>
      </c>
      <c r="BX1356">
        <v>-2.1972800000000001</v>
      </c>
      <c r="BY1356">
        <v>48.81709</v>
      </c>
      <c r="BZ1356">
        <v>38.074860000000001</v>
      </c>
      <c r="CA1356">
        <v>-10.195399999999999</v>
      </c>
      <c r="CB1356">
        <v>-46.783580000000001</v>
      </c>
      <c r="CC1356">
        <v>-115.1247</v>
      </c>
      <c r="CD1356">
        <v>-106.5939</v>
      </c>
      <c r="CE1356">
        <v>-114.27070000000001</v>
      </c>
      <c r="CF1356">
        <v>-101.4042</v>
      </c>
      <c r="CG1356">
        <v>-140.05420000000001</v>
      </c>
      <c r="CH1356">
        <v>-170.7833</v>
      </c>
      <c r="CI1356">
        <v>-145.3038</v>
      </c>
      <c r="CJ1356">
        <v>2414.2440000000001</v>
      </c>
      <c r="CK1356">
        <v>3963.1370000000002</v>
      </c>
      <c r="CL1356">
        <v>3762.944</v>
      </c>
      <c r="CM1356">
        <v>1972.798</v>
      </c>
      <c r="CN1356">
        <v>202.0829</v>
      </c>
      <c r="CO1356">
        <v>48.747860000000003</v>
      </c>
      <c r="CP1356">
        <v>98.443569999999994</v>
      </c>
      <c r="CQ1356">
        <v>14571.71</v>
      </c>
      <c r="CR1356">
        <v>2530.4389999999999</v>
      </c>
      <c r="CS1356">
        <v>2362.4659999999999</v>
      </c>
      <c r="CT1356">
        <v>2247.38</v>
      </c>
      <c r="CU1356">
        <v>2198.1179999999999</v>
      </c>
      <c r="CV1356">
        <v>2139.6680000000001</v>
      </c>
      <c r="CW1356">
        <v>1351.2829999999999</v>
      </c>
      <c r="CX1356">
        <v>1313.2539999999999</v>
      </c>
      <c r="CY1356">
        <v>2474.576</v>
      </c>
      <c r="CZ1356">
        <v>2672.3240000000001</v>
      </c>
      <c r="DA1356">
        <v>5347.1620000000003</v>
      </c>
      <c r="DB1356">
        <v>5607.6059999999998</v>
      </c>
      <c r="DC1356">
        <v>4989.6040000000003</v>
      </c>
      <c r="DD1356">
        <v>4757.2330000000002</v>
      </c>
      <c r="DE1356">
        <v>5275.89</v>
      </c>
      <c r="DF1356">
        <v>6494.9549999999999</v>
      </c>
      <c r="DG1356">
        <v>9771.2000000000007</v>
      </c>
      <c r="DH1356">
        <v>20906.03</v>
      </c>
      <c r="DI1356">
        <v>30410.89</v>
      </c>
      <c r="DJ1356">
        <v>27682.61</v>
      </c>
      <c r="DK1356">
        <v>42908.34</v>
      </c>
      <c r="DL1356">
        <v>22803.81</v>
      </c>
      <c r="DM1356">
        <v>17760.02</v>
      </c>
      <c r="DN1356">
        <v>17593.75</v>
      </c>
      <c r="DO1356">
        <v>19</v>
      </c>
      <c r="DP1356">
        <v>20</v>
      </c>
    </row>
    <row r="1357" spans="1:120" hidden="1" x14ac:dyDescent="0.25">
      <c r="A1357" t="str">
        <f t="shared" si="21"/>
        <v>Size_Grp-Below 20 kW_Elect DA 1-4 (1PM-9PM)_44406_19-20</v>
      </c>
      <c r="B1357" t="s">
        <v>62</v>
      </c>
      <c r="C1357" t="s">
        <v>259</v>
      </c>
      <c r="D1357" t="s">
        <v>61</v>
      </c>
      <c r="E1357" t="s">
        <v>61</v>
      </c>
      <c r="F1357" t="s">
        <v>61</v>
      </c>
      <c r="G1357" t="s">
        <v>61</v>
      </c>
      <c r="H1357" t="s">
        <v>61</v>
      </c>
      <c r="I1357" t="s">
        <v>61</v>
      </c>
      <c r="J1357" t="s">
        <v>260</v>
      </c>
      <c r="K1357" t="s">
        <v>203</v>
      </c>
      <c r="L1357" s="18">
        <v>44406</v>
      </c>
      <c r="M1357">
        <v>19</v>
      </c>
      <c r="N1357">
        <v>20</v>
      </c>
      <c r="O1357" t="s">
        <v>258</v>
      </c>
      <c r="P1357">
        <v>63</v>
      </c>
      <c r="Q1357">
        <v>62</v>
      </c>
      <c r="R1357">
        <v>0</v>
      </c>
      <c r="S1357">
        <v>0</v>
      </c>
      <c r="T1357">
        <v>0</v>
      </c>
      <c r="U1357">
        <v>1</v>
      </c>
      <c r="V1357">
        <v>1</v>
      </c>
      <c r="W1357">
        <v>257.65933000000001</v>
      </c>
      <c r="X1357">
        <v>274.42698000000001</v>
      </c>
      <c r="Y1357">
        <v>288.90733</v>
      </c>
      <c r="Z1357">
        <v>299.99583999999999</v>
      </c>
      <c r="AA1357">
        <v>290.73280999999997</v>
      </c>
      <c r="AB1357">
        <v>302.79477000000003</v>
      </c>
      <c r="AC1357">
        <v>340.10244999999998</v>
      </c>
      <c r="AD1357">
        <v>488.68439999999998</v>
      </c>
      <c r="AE1357">
        <v>634.71889999999996</v>
      </c>
      <c r="AF1357">
        <v>723.20613000000003</v>
      </c>
      <c r="AG1357">
        <v>781.45893999999998</v>
      </c>
      <c r="AH1357">
        <v>840.45911999999998</v>
      </c>
      <c r="AI1357">
        <v>895.37531000000001</v>
      </c>
      <c r="AJ1357">
        <v>939.45853999999997</v>
      </c>
      <c r="AK1357">
        <v>989.34946000000002</v>
      </c>
      <c r="AL1357">
        <v>996.50960999999995</v>
      </c>
      <c r="AM1357">
        <v>999.39593000000002</v>
      </c>
      <c r="AN1357">
        <v>1009.4536000000001</v>
      </c>
      <c r="AO1357">
        <v>793.10395000000005</v>
      </c>
      <c r="AP1357">
        <v>794.86287000000004</v>
      </c>
      <c r="AQ1357">
        <v>841.64595999999995</v>
      </c>
      <c r="AR1357">
        <v>647.72027000000003</v>
      </c>
      <c r="AS1357">
        <v>430.45206999999999</v>
      </c>
      <c r="AT1357">
        <v>281.04351000000003</v>
      </c>
      <c r="AU1357">
        <v>76.072581</v>
      </c>
      <c r="AV1357">
        <v>74.072581</v>
      </c>
      <c r="AW1357">
        <v>72.862903000000003</v>
      </c>
      <c r="AX1357">
        <v>72.056451999999993</v>
      </c>
      <c r="AY1357">
        <v>70.838710000000006</v>
      </c>
      <c r="AZ1357">
        <v>69.725806000000006</v>
      </c>
      <c r="BA1357">
        <v>69.161289999999994</v>
      </c>
      <c r="BB1357">
        <v>70.145161000000002</v>
      </c>
      <c r="BC1357">
        <v>73.266129000000006</v>
      </c>
      <c r="BD1357">
        <v>77.25</v>
      </c>
      <c r="BE1357">
        <v>81.451612999999995</v>
      </c>
      <c r="BF1357">
        <v>85.048387000000005</v>
      </c>
      <c r="BG1357">
        <v>88.169354999999996</v>
      </c>
      <c r="BH1357">
        <v>90.653226000000004</v>
      </c>
      <c r="BI1357">
        <v>93.008065000000002</v>
      </c>
      <c r="BJ1357">
        <v>94.741934999999998</v>
      </c>
      <c r="BK1357">
        <v>95.314515999999998</v>
      </c>
      <c r="BL1357">
        <v>94.870968000000005</v>
      </c>
      <c r="BM1357">
        <v>92.919354999999996</v>
      </c>
      <c r="BN1357">
        <v>90.725806000000006</v>
      </c>
      <c r="BO1357">
        <v>87.040323000000001</v>
      </c>
      <c r="BP1357">
        <v>83.427419</v>
      </c>
      <c r="BQ1357">
        <v>81.008065000000002</v>
      </c>
      <c r="BR1357">
        <v>78.725806000000006</v>
      </c>
      <c r="BS1357">
        <v>5.2917899999999997E-2</v>
      </c>
      <c r="BT1357">
        <v>7.1109159999999996</v>
      </c>
      <c r="BU1357">
        <v>-7.3293799999999996</v>
      </c>
      <c r="BV1357">
        <v>-12.871130000000001</v>
      </c>
      <c r="BW1357">
        <v>2.284484</v>
      </c>
      <c r="BX1357">
        <v>2.7823869999999999</v>
      </c>
      <c r="BY1357">
        <v>-2.8497680000000001</v>
      </c>
      <c r="BZ1357">
        <v>2.6878959999999998</v>
      </c>
      <c r="CA1357">
        <v>-5.0138689999999997</v>
      </c>
      <c r="CB1357">
        <v>-6.1342660000000002</v>
      </c>
      <c r="CC1357">
        <v>-12.994009999999999</v>
      </c>
      <c r="CD1357">
        <v>-8.2454929999999997</v>
      </c>
      <c r="CE1357">
        <v>-7.6591120000000004</v>
      </c>
      <c r="CF1357">
        <v>-8.6568640000000006</v>
      </c>
      <c r="CG1357">
        <v>-8.4088630000000002</v>
      </c>
      <c r="CH1357">
        <v>-6.8761599999999996</v>
      </c>
      <c r="CI1357">
        <v>-16.722259999999999</v>
      </c>
      <c r="CJ1357">
        <v>-34.428040000000003</v>
      </c>
      <c r="CK1357">
        <v>136.70840000000001</v>
      </c>
      <c r="CL1357">
        <v>70.104010000000002</v>
      </c>
      <c r="CM1357">
        <v>-61.78998</v>
      </c>
      <c r="CN1357">
        <v>-35.998060000000002</v>
      </c>
      <c r="CO1357">
        <v>-22.839559999999999</v>
      </c>
      <c r="CP1357">
        <v>-2.8520059999999998</v>
      </c>
      <c r="CQ1357">
        <v>21.78098</v>
      </c>
      <c r="CR1357">
        <v>14.160880000000001</v>
      </c>
      <c r="CS1357">
        <v>15.22916</v>
      </c>
      <c r="CT1357">
        <v>12.297230000000001</v>
      </c>
      <c r="CU1357">
        <v>16.895060000000001</v>
      </c>
      <c r="CV1357">
        <v>20.459019999999999</v>
      </c>
      <c r="CW1357">
        <v>21.600960000000001</v>
      </c>
      <c r="CX1357">
        <v>20.48104</v>
      </c>
      <c r="CY1357">
        <v>20.867329999999999</v>
      </c>
      <c r="CZ1357">
        <v>23.668880000000001</v>
      </c>
      <c r="DA1357">
        <v>26.817630000000001</v>
      </c>
      <c r="DB1357">
        <v>21.92023</v>
      </c>
      <c r="DC1357">
        <v>43.174520000000001</v>
      </c>
      <c r="DD1357">
        <v>44.763489999999997</v>
      </c>
      <c r="DE1357">
        <v>47.72795</v>
      </c>
      <c r="DF1357">
        <v>48.233870000000003</v>
      </c>
      <c r="DG1357">
        <v>45.053060000000002</v>
      </c>
      <c r="DH1357">
        <v>46.075650000000003</v>
      </c>
      <c r="DI1357">
        <v>79.504239999999996</v>
      </c>
      <c r="DJ1357">
        <v>69.893879999999996</v>
      </c>
      <c r="DK1357">
        <v>67.19556</v>
      </c>
      <c r="DL1357">
        <v>34.314749999999997</v>
      </c>
      <c r="DM1357">
        <v>33.636339999999997</v>
      </c>
      <c r="DN1357">
        <v>12.896100000000001</v>
      </c>
      <c r="DO1357">
        <v>19</v>
      </c>
      <c r="DP1357">
        <v>20</v>
      </c>
    </row>
    <row r="1358" spans="1:120" x14ac:dyDescent="0.25">
      <c r="A1358" t="str">
        <f t="shared" si="21"/>
        <v>AutoDR-Yes_Elect DA 1-4 (1PM-9PM)_44406_19-20</v>
      </c>
      <c r="B1358" t="s">
        <v>62</v>
      </c>
      <c r="C1358" t="s">
        <v>322</v>
      </c>
      <c r="D1358" t="s">
        <v>61</v>
      </c>
      <c r="E1358" t="s">
        <v>61</v>
      </c>
      <c r="F1358" t="s">
        <v>61</v>
      </c>
      <c r="G1358" t="s">
        <v>61</v>
      </c>
      <c r="H1358" t="s">
        <v>98</v>
      </c>
      <c r="I1358" t="s">
        <v>61</v>
      </c>
      <c r="J1358" t="s">
        <v>61</v>
      </c>
      <c r="K1358" t="s">
        <v>203</v>
      </c>
      <c r="L1358" s="18">
        <v>44406</v>
      </c>
      <c r="M1358">
        <v>19</v>
      </c>
      <c r="N1358">
        <v>20</v>
      </c>
      <c r="O1358" t="s">
        <v>258</v>
      </c>
      <c r="P1358">
        <v>39</v>
      </c>
      <c r="Q1358">
        <v>39</v>
      </c>
      <c r="R1358">
        <v>0</v>
      </c>
      <c r="S1358">
        <v>0</v>
      </c>
      <c r="T1358">
        <v>0</v>
      </c>
      <c r="U1358">
        <v>1</v>
      </c>
      <c r="V1358">
        <v>1</v>
      </c>
      <c r="W1358">
        <v>2034.394</v>
      </c>
      <c r="X1358">
        <v>2096.9605000000001</v>
      </c>
      <c r="Y1358">
        <v>2008.1780000000001</v>
      </c>
      <c r="Z1358">
        <v>1835.5205000000001</v>
      </c>
      <c r="AA1358">
        <v>1926.6914999999999</v>
      </c>
      <c r="AB1358">
        <v>1893.5954999999999</v>
      </c>
      <c r="AC1358">
        <v>1960.3235</v>
      </c>
      <c r="AD1358">
        <v>2116.7570000000001</v>
      </c>
      <c r="AE1358">
        <v>2604.172</v>
      </c>
      <c r="AF1358">
        <v>3089.6819999999998</v>
      </c>
      <c r="AG1358">
        <v>3181.0835000000002</v>
      </c>
      <c r="AH1358">
        <v>3221.5864999999999</v>
      </c>
      <c r="AI1358">
        <v>3460.9825000000001</v>
      </c>
      <c r="AJ1358">
        <v>3441.8465000000001</v>
      </c>
      <c r="AK1358">
        <v>3571.2255</v>
      </c>
      <c r="AL1358">
        <v>3687.6610000000001</v>
      </c>
      <c r="AM1358">
        <v>3675.0025000000001</v>
      </c>
      <c r="AN1358">
        <v>3557.2534999999998</v>
      </c>
      <c r="AO1358">
        <v>3395.8474999999999</v>
      </c>
      <c r="AP1358">
        <v>3497.0680000000002</v>
      </c>
      <c r="AQ1358">
        <v>3548.625</v>
      </c>
      <c r="AR1358">
        <v>3128.0450000000001</v>
      </c>
      <c r="AS1358">
        <v>2908.82</v>
      </c>
      <c r="AT1358">
        <v>2480.4920000000002</v>
      </c>
      <c r="AU1358">
        <v>71.051282</v>
      </c>
      <c r="AV1358">
        <v>69.551282</v>
      </c>
      <c r="AW1358">
        <v>68.615385000000003</v>
      </c>
      <c r="AX1358">
        <v>67.615385000000003</v>
      </c>
      <c r="AY1358">
        <v>66.756410000000002</v>
      </c>
      <c r="AZ1358">
        <v>66.038461999999996</v>
      </c>
      <c r="BA1358">
        <v>65.653846000000001</v>
      </c>
      <c r="BB1358">
        <v>66.269231000000005</v>
      </c>
      <c r="BC1358">
        <v>68.692307999999997</v>
      </c>
      <c r="BD1358">
        <v>72.230768999999995</v>
      </c>
      <c r="BE1358">
        <v>76.141025999999997</v>
      </c>
      <c r="BF1358">
        <v>79.461538000000004</v>
      </c>
      <c r="BG1358">
        <v>82.333332999999996</v>
      </c>
      <c r="BH1358">
        <v>84.576922999999994</v>
      </c>
      <c r="BI1358">
        <v>86.884614999999997</v>
      </c>
      <c r="BJ1358">
        <v>88.358974000000003</v>
      </c>
      <c r="BK1358">
        <v>88.717949000000004</v>
      </c>
      <c r="BL1358">
        <v>88.192307999999997</v>
      </c>
      <c r="BM1358">
        <v>86.192307999999997</v>
      </c>
      <c r="BN1358">
        <v>84.025640999999993</v>
      </c>
      <c r="BO1358">
        <v>80.705128000000002</v>
      </c>
      <c r="BP1358">
        <v>77.346153999999999</v>
      </c>
      <c r="BQ1358">
        <v>75.166667000000004</v>
      </c>
      <c r="BR1358">
        <v>73.141025999999997</v>
      </c>
      <c r="BS1358">
        <v>-40.055680000000002</v>
      </c>
      <c r="BT1358">
        <v>38.066719999999997</v>
      </c>
      <c r="BU1358">
        <v>-45.331490000000002</v>
      </c>
      <c r="BV1358">
        <v>70.027050000000003</v>
      </c>
      <c r="BW1358">
        <v>13.570959999999999</v>
      </c>
      <c r="BX1358">
        <v>32.092120000000001</v>
      </c>
      <c r="BY1358">
        <v>52.473370000000003</v>
      </c>
      <c r="BZ1358">
        <v>-13.789859999999999</v>
      </c>
      <c r="CA1358">
        <v>-23.977239999999998</v>
      </c>
      <c r="CB1358">
        <v>-55.78922</v>
      </c>
      <c r="CC1358">
        <v>11.92482</v>
      </c>
      <c r="CD1358">
        <v>72.921620000000004</v>
      </c>
      <c r="CE1358">
        <v>-65.877700000000004</v>
      </c>
      <c r="CF1358">
        <v>-45.424590000000002</v>
      </c>
      <c r="CG1358">
        <v>-35.659309999999998</v>
      </c>
      <c r="CH1358">
        <v>-40.092140000000001</v>
      </c>
      <c r="CI1358">
        <v>-8.6916349999999998</v>
      </c>
      <c r="CJ1358">
        <v>121.20189999999999</v>
      </c>
      <c r="CK1358">
        <v>381.49270000000001</v>
      </c>
      <c r="CL1358">
        <v>214.16560000000001</v>
      </c>
      <c r="CM1358">
        <v>11.35294</v>
      </c>
      <c r="CN1358">
        <v>-25.603909999999999</v>
      </c>
      <c r="CO1358">
        <v>-110.4032</v>
      </c>
      <c r="CP1358">
        <v>-48.756450000000001</v>
      </c>
      <c r="CQ1358">
        <v>1331.877</v>
      </c>
      <c r="CR1358">
        <v>690.92049999999995</v>
      </c>
      <c r="CS1358">
        <v>863.12850000000003</v>
      </c>
      <c r="CT1358">
        <v>487.08780000000002</v>
      </c>
      <c r="CU1358">
        <v>709.35490000000004</v>
      </c>
      <c r="CV1358">
        <v>672.06600000000003</v>
      </c>
      <c r="CW1358">
        <v>577.37099999999998</v>
      </c>
      <c r="CX1358">
        <v>832.87959999999998</v>
      </c>
      <c r="CY1358">
        <v>986.25419999999997</v>
      </c>
      <c r="CZ1358">
        <v>1663.325</v>
      </c>
      <c r="DA1358">
        <v>4045.7379999999998</v>
      </c>
      <c r="DB1358">
        <v>1315.86</v>
      </c>
      <c r="DC1358">
        <v>1561.326</v>
      </c>
      <c r="DD1358">
        <v>676.29740000000004</v>
      </c>
      <c r="DE1358">
        <v>674.18849999999998</v>
      </c>
      <c r="DF1358">
        <v>776.3605</v>
      </c>
      <c r="DG1358">
        <v>1295.8209999999999</v>
      </c>
      <c r="DH1358">
        <v>1582.8440000000001</v>
      </c>
      <c r="DI1358">
        <v>1803.0350000000001</v>
      </c>
      <c r="DJ1358">
        <v>1557.6859999999999</v>
      </c>
      <c r="DK1358">
        <v>1848.3309999999999</v>
      </c>
      <c r="DL1358">
        <v>2014.7090000000001</v>
      </c>
      <c r="DM1358">
        <v>1832.566</v>
      </c>
      <c r="DN1358">
        <v>1635.4480000000001</v>
      </c>
      <c r="DO1358">
        <v>19</v>
      </c>
      <c r="DP1358">
        <v>20</v>
      </c>
    </row>
    <row r="1359" spans="1:120" hidden="1" x14ac:dyDescent="0.25">
      <c r="A1359" t="str">
        <f t="shared" si="21"/>
        <v>sublap_id-SLAP_PGST_Elect DA 1-4 (1PM-9PM)_44406_19-20</v>
      </c>
      <c r="B1359" t="s">
        <v>62</v>
      </c>
      <c r="C1359" t="s">
        <v>285</v>
      </c>
      <c r="D1359" t="s">
        <v>61</v>
      </c>
      <c r="E1359" t="s">
        <v>286</v>
      </c>
      <c r="F1359" t="s">
        <v>61</v>
      </c>
      <c r="G1359" t="s">
        <v>61</v>
      </c>
      <c r="H1359" t="s">
        <v>61</v>
      </c>
      <c r="I1359" t="s">
        <v>61</v>
      </c>
      <c r="J1359" t="s">
        <v>61</v>
      </c>
      <c r="K1359" t="s">
        <v>203</v>
      </c>
      <c r="L1359" s="18">
        <v>44406</v>
      </c>
      <c r="M1359">
        <v>19</v>
      </c>
      <c r="N1359">
        <v>20</v>
      </c>
      <c r="O1359" t="s">
        <v>258</v>
      </c>
      <c r="P1359">
        <v>20</v>
      </c>
      <c r="Q1359">
        <v>19</v>
      </c>
      <c r="R1359">
        <v>0</v>
      </c>
      <c r="S1359">
        <v>1</v>
      </c>
      <c r="T1359">
        <v>0</v>
      </c>
      <c r="U1359">
        <v>1</v>
      </c>
      <c r="V1359">
        <v>1</v>
      </c>
      <c r="W1359">
        <v>758.60104999999999</v>
      </c>
      <c r="X1359">
        <v>926.73684000000003</v>
      </c>
      <c r="Y1359">
        <v>923.34736999999996</v>
      </c>
      <c r="Z1359">
        <v>770.97578999999996</v>
      </c>
      <c r="AA1359">
        <v>754.93683999999996</v>
      </c>
      <c r="AB1359">
        <v>806.15368000000001</v>
      </c>
      <c r="AC1359">
        <v>960</v>
      </c>
      <c r="AD1359">
        <v>1091.4516000000001</v>
      </c>
      <c r="AE1359">
        <v>1164.5653</v>
      </c>
      <c r="AF1359">
        <v>1224.7221</v>
      </c>
      <c r="AG1359">
        <v>1367.2126000000001</v>
      </c>
      <c r="AH1359">
        <v>1359.3958</v>
      </c>
      <c r="AI1359">
        <v>1346.7221</v>
      </c>
      <c r="AJ1359">
        <v>1506.0442</v>
      </c>
      <c r="AK1359">
        <v>1540.3525999999999</v>
      </c>
      <c r="AL1359">
        <v>1438.6137000000001</v>
      </c>
      <c r="AM1359">
        <v>1456.7946999999999</v>
      </c>
      <c r="AN1359">
        <v>1184.7895000000001</v>
      </c>
      <c r="AO1359">
        <v>970.29367999999999</v>
      </c>
      <c r="AP1359">
        <v>1020.1484</v>
      </c>
      <c r="AQ1359">
        <v>1016.6589</v>
      </c>
      <c r="AR1359">
        <v>814.27579000000003</v>
      </c>
      <c r="AS1359">
        <v>658.77053000000001</v>
      </c>
      <c r="AT1359">
        <v>634.06947000000002</v>
      </c>
      <c r="AU1359">
        <v>77</v>
      </c>
      <c r="AV1359">
        <v>74.973684000000006</v>
      </c>
      <c r="AW1359">
        <v>73.421053000000001</v>
      </c>
      <c r="AX1359">
        <v>72.236841999999996</v>
      </c>
      <c r="AY1359">
        <v>71.394737000000006</v>
      </c>
      <c r="AZ1359">
        <v>70.710526000000002</v>
      </c>
      <c r="BA1359">
        <v>70.026315999999994</v>
      </c>
      <c r="BB1359">
        <v>70.184211000000005</v>
      </c>
      <c r="BC1359">
        <v>72.315788999999995</v>
      </c>
      <c r="BD1359">
        <v>76.815788999999995</v>
      </c>
      <c r="BE1359">
        <v>81.789473999999998</v>
      </c>
      <c r="BF1359">
        <v>85.736841999999996</v>
      </c>
      <c r="BG1359">
        <v>88.894737000000006</v>
      </c>
      <c r="BH1359">
        <v>91.947367999999997</v>
      </c>
      <c r="BI1359">
        <v>94</v>
      </c>
      <c r="BJ1359">
        <v>96.236841999999996</v>
      </c>
      <c r="BK1359">
        <v>95.947367999999997</v>
      </c>
      <c r="BL1359">
        <v>94.631579000000002</v>
      </c>
      <c r="BM1359">
        <v>92.842105000000004</v>
      </c>
      <c r="BN1359">
        <v>89.894737000000006</v>
      </c>
      <c r="BO1359">
        <v>85.921053000000001</v>
      </c>
      <c r="BP1359">
        <v>82.921053000000001</v>
      </c>
      <c r="BQ1359">
        <v>80.894737000000006</v>
      </c>
      <c r="BR1359">
        <v>78.868420999999998</v>
      </c>
      <c r="BS1359">
        <v>59.28951</v>
      </c>
      <c r="BT1359">
        <v>-105.6828</v>
      </c>
      <c r="BU1359">
        <v>-107.6815</v>
      </c>
      <c r="BV1359">
        <v>-62.54083</v>
      </c>
      <c r="BW1359">
        <v>-0.94614909999999997</v>
      </c>
      <c r="BX1359">
        <v>57.674039999999998</v>
      </c>
      <c r="BY1359">
        <v>6.0126299999999997</v>
      </c>
      <c r="BZ1359">
        <v>-47.322119999999998</v>
      </c>
      <c r="CA1359">
        <v>-25.458970000000001</v>
      </c>
      <c r="CB1359">
        <v>3.1790620000000001</v>
      </c>
      <c r="CC1359">
        <v>-37.481960000000001</v>
      </c>
      <c r="CD1359">
        <v>-62.1188</v>
      </c>
      <c r="CE1359">
        <v>-35.177610000000001</v>
      </c>
      <c r="CF1359">
        <v>-57.49671</v>
      </c>
      <c r="CG1359">
        <v>-46.852580000000003</v>
      </c>
      <c r="CH1359">
        <v>2.679433</v>
      </c>
      <c r="CI1359">
        <v>-15.47805</v>
      </c>
      <c r="CJ1359">
        <v>84.288309999999996</v>
      </c>
      <c r="CK1359">
        <v>323.70800000000003</v>
      </c>
      <c r="CL1359">
        <v>279.97829999999999</v>
      </c>
      <c r="CM1359">
        <v>128.32740000000001</v>
      </c>
      <c r="CN1359">
        <v>132.31</v>
      </c>
      <c r="CO1359">
        <v>112.4355</v>
      </c>
      <c r="CP1359">
        <v>88.672060000000002</v>
      </c>
      <c r="CQ1359">
        <v>3573.7979999999998</v>
      </c>
      <c r="CR1359">
        <v>3872.4679999999998</v>
      </c>
      <c r="CS1359">
        <v>3878.1439999999998</v>
      </c>
      <c r="CT1359">
        <v>2338.2939999999999</v>
      </c>
      <c r="CU1359">
        <v>1477.3309999999999</v>
      </c>
      <c r="CV1359">
        <v>545.70690000000002</v>
      </c>
      <c r="CW1359">
        <v>722.52589999999998</v>
      </c>
      <c r="CX1359">
        <v>862.66899999999998</v>
      </c>
      <c r="CY1359">
        <v>700.39790000000005</v>
      </c>
      <c r="CZ1359">
        <v>891.78089999999997</v>
      </c>
      <c r="DA1359">
        <v>2003.6880000000001</v>
      </c>
      <c r="DB1359">
        <v>1405.0070000000001</v>
      </c>
      <c r="DC1359">
        <v>1672.596</v>
      </c>
      <c r="DD1359">
        <v>1638.2170000000001</v>
      </c>
      <c r="DE1359">
        <v>1596.6980000000001</v>
      </c>
      <c r="DF1359">
        <v>1428.452</v>
      </c>
      <c r="DG1359">
        <v>1882.9939999999999</v>
      </c>
      <c r="DH1359">
        <v>2693.9270000000001</v>
      </c>
      <c r="DI1359">
        <v>1792.9949999999999</v>
      </c>
      <c r="DJ1359">
        <v>2341.8719999999998</v>
      </c>
      <c r="DK1359">
        <v>1709.875</v>
      </c>
      <c r="DL1359">
        <v>1732.318</v>
      </c>
      <c r="DM1359">
        <v>2963.259</v>
      </c>
      <c r="DN1359">
        <v>2871.3359999999998</v>
      </c>
      <c r="DO1359">
        <v>19</v>
      </c>
      <c r="DP1359">
        <v>20</v>
      </c>
    </row>
    <row r="1360" spans="1:120" hidden="1" x14ac:dyDescent="0.25">
      <c r="A1360" t="str">
        <f t="shared" si="21"/>
        <v>Industry_Type-4. Retail stores_Elect DA 1-4 (1PM-9PM)_44406_19-20</v>
      </c>
      <c r="B1360" t="s">
        <v>62</v>
      </c>
      <c r="C1360" t="s">
        <v>204</v>
      </c>
      <c r="D1360" t="s">
        <v>61</v>
      </c>
      <c r="E1360" t="s">
        <v>61</v>
      </c>
      <c r="F1360" t="s">
        <v>61</v>
      </c>
      <c r="G1360" t="s">
        <v>33</v>
      </c>
      <c r="H1360" t="s">
        <v>61</v>
      </c>
      <c r="I1360" t="s">
        <v>61</v>
      </c>
      <c r="J1360" t="s">
        <v>61</v>
      </c>
      <c r="K1360" t="s">
        <v>203</v>
      </c>
      <c r="L1360" s="18">
        <v>44406</v>
      </c>
      <c r="M1360">
        <v>19</v>
      </c>
      <c r="N1360">
        <v>20</v>
      </c>
      <c r="O1360" t="s">
        <v>258</v>
      </c>
      <c r="P1360">
        <v>426</v>
      </c>
      <c r="Q1360">
        <v>415</v>
      </c>
      <c r="R1360">
        <v>0</v>
      </c>
      <c r="S1360">
        <v>0</v>
      </c>
      <c r="T1360">
        <v>0</v>
      </c>
      <c r="U1360">
        <v>1</v>
      </c>
      <c r="V1360">
        <v>1</v>
      </c>
      <c r="W1360">
        <v>7759.3995000000004</v>
      </c>
      <c r="X1360">
        <v>8085.1216999999997</v>
      </c>
      <c r="Y1360">
        <v>8035.5667000000003</v>
      </c>
      <c r="Z1360">
        <v>7990.7340000000004</v>
      </c>
      <c r="AA1360">
        <v>8436.2950999999994</v>
      </c>
      <c r="AB1360">
        <v>9088.7263999999996</v>
      </c>
      <c r="AC1360">
        <v>10540.216</v>
      </c>
      <c r="AD1360">
        <v>13751.999</v>
      </c>
      <c r="AE1360">
        <v>17078.259999999998</v>
      </c>
      <c r="AF1360">
        <v>18701.974999999999</v>
      </c>
      <c r="AG1360">
        <v>19554.545999999998</v>
      </c>
      <c r="AH1360">
        <v>22167.75</v>
      </c>
      <c r="AI1360">
        <v>23462.021000000001</v>
      </c>
      <c r="AJ1360">
        <v>24106.687000000002</v>
      </c>
      <c r="AK1360">
        <v>25001.563999999998</v>
      </c>
      <c r="AL1360">
        <v>25653.743999999999</v>
      </c>
      <c r="AM1360">
        <v>26339.942999999999</v>
      </c>
      <c r="AN1360">
        <v>26465.727999999999</v>
      </c>
      <c r="AO1360">
        <v>23237.178</v>
      </c>
      <c r="AP1360">
        <v>22024.288</v>
      </c>
      <c r="AQ1360">
        <v>19973.701000000001</v>
      </c>
      <c r="AR1360">
        <v>13747.696</v>
      </c>
      <c r="AS1360">
        <v>10017.973</v>
      </c>
      <c r="AT1360">
        <v>8505.7464999999993</v>
      </c>
      <c r="AU1360">
        <v>73.226506000000001</v>
      </c>
      <c r="AV1360">
        <v>71.466265000000007</v>
      </c>
      <c r="AW1360">
        <v>70.361446000000001</v>
      </c>
      <c r="AX1360">
        <v>69.395180999999994</v>
      </c>
      <c r="AY1360">
        <v>68.384337000000002</v>
      </c>
      <c r="AZ1360">
        <v>67.554216999999994</v>
      </c>
      <c r="BA1360">
        <v>67.042169000000001</v>
      </c>
      <c r="BB1360">
        <v>67.733734999999996</v>
      </c>
      <c r="BC1360">
        <v>70.334940000000003</v>
      </c>
      <c r="BD1360">
        <v>73.965059999999994</v>
      </c>
      <c r="BE1360">
        <v>78.060241000000005</v>
      </c>
      <c r="BF1360">
        <v>81.554216999999994</v>
      </c>
      <c r="BG1360">
        <v>84.540964000000002</v>
      </c>
      <c r="BH1360">
        <v>86.910843</v>
      </c>
      <c r="BI1360">
        <v>89.309639000000004</v>
      </c>
      <c r="BJ1360">
        <v>90.867469999999997</v>
      </c>
      <c r="BK1360">
        <v>91.402410000000003</v>
      </c>
      <c r="BL1360">
        <v>90.963854999999995</v>
      </c>
      <c r="BM1360">
        <v>88.961445999999995</v>
      </c>
      <c r="BN1360">
        <v>86.756626999999995</v>
      </c>
      <c r="BO1360">
        <v>83.350601999999995</v>
      </c>
      <c r="BP1360">
        <v>79.903614000000005</v>
      </c>
      <c r="BQ1360">
        <v>77.531324999999995</v>
      </c>
      <c r="BR1360">
        <v>75.436144999999996</v>
      </c>
      <c r="BS1360">
        <v>-139.61250000000001</v>
      </c>
      <c r="BT1360">
        <v>-16.411010000000001</v>
      </c>
      <c r="BU1360">
        <v>-99.179190000000006</v>
      </c>
      <c r="BV1360">
        <v>-33.263539999999999</v>
      </c>
      <c r="BW1360">
        <v>90.481819999999999</v>
      </c>
      <c r="BX1360">
        <v>105.7854</v>
      </c>
      <c r="BY1360">
        <v>177.07759999999999</v>
      </c>
      <c r="BZ1360">
        <v>-32.953530000000001</v>
      </c>
      <c r="CA1360">
        <v>-309.37880000000001</v>
      </c>
      <c r="CB1360">
        <v>-158.9135</v>
      </c>
      <c r="CC1360">
        <v>-143.77019999999999</v>
      </c>
      <c r="CD1360">
        <v>-196.8991</v>
      </c>
      <c r="CE1360">
        <v>-371.0575</v>
      </c>
      <c r="CF1360">
        <v>-416.6497</v>
      </c>
      <c r="CG1360">
        <v>-426.6397</v>
      </c>
      <c r="CH1360">
        <v>-521.3655</v>
      </c>
      <c r="CI1360">
        <v>-814.87699999999995</v>
      </c>
      <c r="CJ1360">
        <v>-626.72749999999996</v>
      </c>
      <c r="CK1360">
        <v>2213.02</v>
      </c>
      <c r="CL1360">
        <v>1546.373</v>
      </c>
      <c r="CM1360">
        <v>-289.51100000000002</v>
      </c>
      <c r="CN1360">
        <v>-112.3181</v>
      </c>
      <c r="CO1360">
        <v>-306.74860000000001</v>
      </c>
      <c r="CP1360">
        <v>-284.94569999999999</v>
      </c>
      <c r="CQ1360">
        <v>4084.6770000000001</v>
      </c>
      <c r="CR1360">
        <v>2782.377</v>
      </c>
      <c r="CS1360">
        <v>2843.1869999999999</v>
      </c>
      <c r="CT1360">
        <v>2422.8389999999999</v>
      </c>
      <c r="CU1360">
        <v>4403.5309999999999</v>
      </c>
      <c r="CV1360">
        <v>4615.2809999999999</v>
      </c>
      <c r="CW1360">
        <v>4995.1180000000004</v>
      </c>
      <c r="CX1360">
        <v>5593.8850000000002</v>
      </c>
      <c r="CY1360">
        <v>8920.4840000000004</v>
      </c>
      <c r="CZ1360">
        <v>7993.7349999999997</v>
      </c>
      <c r="DA1360">
        <v>13548.29</v>
      </c>
      <c r="DB1360">
        <v>10424.219999999999</v>
      </c>
      <c r="DC1360">
        <v>10728.1</v>
      </c>
      <c r="DD1360">
        <v>9622.0570000000007</v>
      </c>
      <c r="DE1360">
        <v>9850.5869999999995</v>
      </c>
      <c r="DF1360">
        <v>10333.209999999999</v>
      </c>
      <c r="DG1360">
        <v>11947.13</v>
      </c>
      <c r="DH1360">
        <v>15080.76</v>
      </c>
      <c r="DI1360">
        <v>13906.66</v>
      </c>
      <c r="DJ1360">
        <v>16615.57</v>
      </c>
      <c r="DK1360">
        <v>18687.57</v>
      </c>
      <c r="DL1360">
        <v>15099.05</v>
      </c>
      <c r="DM1360">
        <v>5595.7780000000002</v>
      </c>
      <c r="DN1360">
        <v>3584.7020000000002</v>
      </c>
      <c r="DO1360">
        <v>19</v>
      </c>
      <c r="DP1360">
        <v>20</v>
      </c>
    </row>
    <row r="1361" spans="1:120" hidden="1" x14ac:dyDescent="0.25">
      <c r="A1361" t="str">
        <f t="shared" si="21"/>
        <v>sublap_id-SLAP_PGSB_Elect DA 1-4 (1PM-9PM)_44406_19-20</v>
      </c>
      <c r="B1361" t="s">
        <v>62</v>
      </c>
      <c r="C1361" t="s">
        <v>281</v>
      </c>
      <c r="D1361" t="s">
        <v>61</v>
      </c>
      <c r="E1361" t="s">
        <v>282</v>
      </c>
      <c r="F1361" t="s">
        <v>61</v>
      </c>
      <c r="G1361" t="s">
        <v>61</v>
      </c>
      <c r="H1361" t="s">
        <v>61</v>
      </c>
      <c r="I1361" t="s">
        <v>61</v>
      </c>
      <c r="J1361" t="s">
        <v>61</v>
      </c>
      <c r="K1361" t="s">
        <v>203</v>
      </c>
      <c r="L1361" s="18">
        <v>44406</v>
      </c>
      <c r="M1361">
        <v>19</v>
      </c>
      <c r="N1361">
        <v>20</v>
      </c>
      <c r="O1361" t="s">
        <v>258</v>
      </c>
      <c r="P1361">
        <v>47</v>
      </c>
      <c r="Q1361">
        <v>47</v>
      </c>
      <c r="R1361">
        <v>0</v>
      </c>
      <c r="S1361">
        <v>0</v>
      </c>
      <c r="T1361">
        <v>0</v>
      </c>
      <c r="U1361">
        <v>1</v>
      </c>
      <c r="V1361">
        <v>1</v>
      </c>
      <c r="W1361">
        <v>1018.9765</v>
      </c>
      <c r="X1361">
        <v>1031.4034999999999</v>
      </c>
      <c r="Y1361">
        <v>992.15949999999998</v>
      </c>
      <c r="Z1361">
        <v>963.59500000000003</v>
      </c>
      <c r="AA1361">
        <v>1037.0835</v>
      </c>
      <c r="AB1361">
        <v>1071.0485000000001</v>
      </c>
      <c r="AC1361">
        <v>1245.5630000000001</v>
      </c>
      <c r="AD1361">
        <v>1526.0654999999999</v>
      </c>
      <c r="AE1361">
        <v>2007.0395000000001</v>
      </c>
      <c r="AF1361">
        <v>2539.154</v>
      </c>
      <c r="AG1361">
        <v>2717.3584999999998</v>
      </c>
      <c r="AH1361">
        <v>3252.0515</v>
      </c>
      <c r="AI1361">
        <v>3419.4609999999998</v>
      </c>
      <c r="AJ1361">
        <v>3517.1374999999998</v>
      </c>
      <c r="AK1361">
        <v>3652.7514999999999</v>
      </c>
      <c r="AL1361">
        <v>3693.4140000000002</v>
      </c>
      <c r="AM1361">
        <v>3845.5081</v>
      </c>
      <c r="AN1361">
        <v>3833.6588999999999</v>
      </c>
      <c r="AO1361">
        <v>3320.538</v>
      </c>
      <c r="AP1361">
        <v>3117.0940000000001</v>
      </c>
      <c r="AQ1361">
        <v>2937.9634999999998</v>
      </c>
      <c r="AR1361">
        <v>1906.096</v>
      </c>
      <c r="AS1361">
        <v>1365.7235000000001</v>
      </c>
      <c r="AT1361">
        <v>1103.0065</v>
      </c>
      <c r="AU1361">
        <v>65.819148999999996</v>
      </c>
      <c r="AV1361">
        <v>64.659574000000006</v>
      </c>
      <c r="AW1361">
        <v>64.159574000000006</v>
      </c>
      <c r="AX1361">
        <v>63.159573999999999</v>
      </c>
      <c r="AY1361">
        <v>62.319149000000003</v>
      </c>
      <c r="AZ1361">
        <v>62.319149000000003</v>
      </c>
      <c r="BA1361">
        <v>62.319149000000003</v>
      </c>
      <c r="BB1361">
        <v>63.5</v>
      </c>
      <c r="BC1361">
        <v>66.840425999999994</v>
      </c>
      <c r="BD1361">
        <v>70</v>
      </c>
      <c r="BE1361">
        <v>73.659574000000006</v>
      </c>
      <c r="BF1361">
        <v>77.5</v>
      </c>
      <c r="BG1361">
        <v>79.202128000000002</v>
      </c>
      <c r="BH1361">
        <v>80.180851000000004</v>
      </c>
      <c r="BI1361">
        <v>81.819148999999996</v>
      </c>
      <c r="BJ1361">
        <v>82.340425999999994</v>
      </c>
      <c r="BK1361">
        <v>81.840425999999994</v>
      </c>
      <c r="BL1361">
        <v>81.159574000000006</v>
      </c>
      <c r="BM1361">
        <v>78</v>
      </c>
      <c r="BN1361">
        <v>76.297871999999998</v>
      </c>
      <c r="BO1361">
        <v>74.138298000000006</v>
      </c>
      <c r="BP1361">
        <v>71.138298000000006</v>
      </c>
      <c r="BQ1361">
        <v>69.297871999999998</v>
      </c>
      <c r="BR1361">
        <v>67.457447000000002</v>
      </c>
      <c r="BS1361">
        <v>-76.888990000000007</v>
      </c>
      <c r="BT1361">
        <v>-24.21312</v>
      </c>
      <c r="BU1361">
        <v>-9.4333030000000004</v>
      </c>
      <c r="BV1361">
        <v>-6.8885509999999996</v>
      </c>
      <c r="BW1361">
        <v>76.112269999999995</v>
      </c>
      <c r="BX1361">
        <v>94.123140000000006</v>
      </c>
      <c r="BY1361">
        <v>38.780239999999999</v>
      </c>
      <c r="BZ1361">
        <v>-39.399920000000002</v>
      </c>
      <c r="CA1361">
        <v>-120.4187</v>
      </c>
      <c r="CB1361">
        <v>-50.593690000000002</v>
      </c>
      <c r="CC1361">
        <v>13.737030000000001</v>
      </c>
      <c r="CD1361">
        <v>-59.740070000000003</v>
      </c>
      <c r="CE1361">
        <v>-24.68826</v>
      </c>
      <c r="CF1361">
        <v>-39.115139999999997</v>
      </c>
      <c r="CG1361">
        <v>-67.42886</v>
      </c>
      <c r="CH1361">
        <v>-77.377769999999998</v>
      </c>
      <c r="CI1361">
        <v>-152.82040000000001</v>
      </c>
      <c r="CJ1361">
        <v>-68.649540000000002</v>
      </c>
      <c r="CK1361">
        <v>355.86720000000003</v>
      </c>
      <c r="CL1361">
        <v>272.86900000000003</v>
      </c>
      <c r="CM1361">
        <v>60.262659999999997</v>
      </c>
      <c r="CN1361">
        <v>61.12312</v>
      </c>
      <c r="CO1361">
        <v>15.269030000000001</v>
      </c>
      <c r="CP1361">
        <v>-26.213270000000001</v>
      </c>
      <c r="CQ1361">
        <v>189.9984</v>
      </c>
      <c r="CR1361">
        <v>159.52549999999999</v>
      </c>
      <c r="CS1361">
        <v>148.1302</v>
      </c>
      <c r="CT1361">
        <v>155.81049999999999</v>
      </c>
      <c r="CU1361">
        <v>552.17859999999996</v>
      </c>
      <c r="CV1361">
        <v>861.19579999999996</v>
      </c>
      <c r="CW1361">
        <v>435.61989999999997</v>
      </c>
      <c r="CX1361">
        <v>852.17280000000005</v>
      </c>
      <c r="CY1361">
        <v>1348.5440000000001</v>
      </c>
      <c r="CZ1361">
        <v>788.95979999999997</v>
      </c>
      <c r="DA1361">
        <v>2350.6010000000001</v>
      </c>
      <c r="DB1361">
        <v>1225.7170000000001</v>
      </c>
      <c r="DC1361">
        <v>1480.1479999999999</v>
      </c>
      <c r="DD1361">
        <v>1546.97</v>
      </c>
      <c r="DE1361">
        <v>1622.549</v>
      </c>
      <c r="DF1361">
        <v>1690.905</v>
      </c>
      <c r="DG1361">
        <v>2514.1779999999999</v>
      </c>
      <c r="DH1361">
        <v>1548.4860000000001</v>
      </c>
      <c r="DI1361">
        <v>1712.816</v>
      </c>
      <c r="DJ1361">
        <v>1708.4290000000001</v>
      </c>
      <c r="DK1361">
        <v>2301.1570000000002</v>
      </c>
      <c r="DL1361">
        <v>1558.8420000000001</v>
      </c>
      <c r="DM1361">
        <v>663.14829999999995</v>
      </c>
      <c r="DN1361">
        <v>393.65730000000002</v>
      </c>
      <c r="DO1361">
        <v>19</v>
      </c>
      <c r="DP1361">
        <v>20</v>
      </c>
    </row>
    <row r="1362" spans="1:120" hidden="1" x14ac:dyDescent="0.25">
      <c r="A1362" t="str">
        <f t="shared" si="21"/>
        <v>Aggregator-CPower_Elect DA 1-4 (1PM-9PM)_44406_19-20</v>
      </c>
      <c r="B1362" t="s">
        <v>62</v>
      </c>
      <c r="C1362" t="s">
        <v>215</v>
      </c>
      <c r="D1362" t="s">
        <v>61</v>
      </c>
      <c r="E1362" t="s">
        <v>61</v>
      </c>
      <c r="F1362" t="s">
        <v>42</v>
      </c>
      <c r="G1362" t="s">
        <v>61</v>
      </c>
      <c r="H1362" t="s">
        <v>61</v>
      </c>
      <c r="I1362" t="s">
        <v>61</v>
      </c>
      <c r="J1362" t="s">
        <v>61</v>
      </c>
      <c r="K1362" t="s">
        <v>203</v>
      </c>
      <c r="L1362" s="18">
        <v>44406</v>
      </c>
      <c r="M1362">
        <v>19</v>
      </c>
      <c r="N1362">
        <v>20</v>
      </c>
      <c r="O1362" t="s">
        <v>258</v>
      </c>
      <c r="P1362">
        <v>478</v>
      </c>
      <c r="Q1362">
        <v>467</v>
      </c>
      <c r="R1362">
        <v>0</v>
      </c>
      <c r="S1362">
        <v>0</v>
      </c>
      <c r="T1362">
        <v>0</v>
      </c>
      <c r="U1362">
        <v>1</v>
      </c>
      <c r="V1362">
        <v>1</v>
      </c>
      <c r="W1362">
        <v>18563.196</v>
      </c>
      <c r="X1362">
        <v>18298.364000000001</v>
      </c>
      <c r="Y1362">
        <v>18157.782999999999</v>
      </c>
      <c r="Z1362">
        <v>17748.84</v>
      </c>
      <c r="AA1362">
        <v>18095.7</v>
      </c>
      <c r="AB1362">
        <v>18914.969000000001</v>
      </c>
      <c r="AC1362">
        <v>20811.349999999999</v>
      </c>
      <c r="AD1362">
        <v>24576.838</v>
      </c>
      <c r="AE1362">
        <v>28574.811000000002</v>
      </c>
      <c r="AF1362">
        <v>31207.760999999999</v>
      </c>
      <c r="AG1362">
        <v>33091.951999999997</v>
      </c>
      <c r="AH1362">
        <v>36136.714999999997</v>
      </c>
      <c r="AI1362">
        <v>37567.01</v>
      </c>
      <c r="AJ1362">
        <v>38674.438999999998</v>
      </c>
      <c r="AK1362">
        <v>39753.402000000002</v>
      </c>
      <c r="AL1362">
        <v>40382.423000000003</v>
      </c>
      <c r="AM1362">
        <v>41014.705000000002</v>
      </c>
      <c r="AN1362">
        <v>38163.034</v>
      </c>
      <c r="AO1362">
        <v>32071.701000000001</v>
      </c>
      <c r="AP1362">
        <v>31198.17</v>
      </c>
      <c r="AQ1362">
        <v>30593.268</v>
      </c>
      <c r="AR1362">
        <v>25496.116999999998</v>
      </c>
      <c r="AS1362">
        <v>21408.978999999999</v>
      </c>
      <c r="AT1362">
        <v>19276.955000000002</v>
      </c>
      <c r="AU1362">
        <v>73.437900999999997</v>
      </c>
      <c r="AV1362">
        <v>71.685225000000003</v>
      </c>
      <c r="AW1362">
        <v>70.563169000000002</v>
      </c>
      <c r="AX1362">
        <v>69.589935999999994</v>
      </c>
      <c r="AY1362">
        <v>68.568522000000002</v>
      </c>
      <c r="AZ1362">
        <v>67.733405000000005</v>
      </c>
      <c r="BA1362">
        <v>67.201284999999999</v>
      </c>
      <c r="BB1362">
        <v>67.877943999999999</v>
      </c>
      <c r="BC1362">
        <v>70.458243999999993</v>
      </c>
      <c r="BD1362">
        <v>74.078158000000002</v>
      </c>
      <c r="BE1362">
        <v>78.162740999999997</v>
      </c>
      <c r="BF1362">
        <v>81.589935999999994</v>
      </c>
      <c r="BG1362">
        <v>84.498929000000004</v>
      </c>
      <c r="BH1362">
        <v>86.835117999999994</v>
      </c>
      <c r="BI1362">
        <v>89.218414999999993</v>
      </c>
      <c r="BJ1362">
        <v>90.791220999999993</v>
      </c>
      <c r="BK1362">
        <v>91.369378999999995</v>
      </c>
      <c r="BL1362">
        <v>90.962526999999994</v>
      </c>
      <c r="BM1362">
        <v>89.043897000000001</v>
      </c>
      <c r="BN1362">
        <v>86.898286999999996</v>
      </c>
      <c r="BO1362">
        <v>83.531048999999996</v>
      </c>
      <c r="BP1362">
        <v>80.089935999999994</v>
      </c>
      <c r="BQ1362">
        <v>77.694861000000003</v>
      </c>
      <c r="BR1362">
        <v>75.609207999999995</v>
      </c>
      <c r="BS1362">
        <v>-404.25</v>
      </c>
      <c r="BT1362">
        <v>-231.70310000000001</v>
      </c>
      <c r="BU1362">
        <v>-491.95569999999998</v>
      </c>
      <c r="BV1362">
        <v>-301.34930000000003</v>
      </c>
      <c r="BW1362">
        <v>-99.010199999999998</v>
      </c>
      <c r="BX1362">
        <v>198.2542</v>
      </c>
      <c r="BY1362">
        <v>284.03320000000002</v>
      </c>
      <c r="BZ1362">
        <v>16.166830000000001</v>
      </c>
      <c r="CA1362">
        <v>-310.97280000000001</v>
      </c>
      <c r="CB1362">
        <v>-251.47800000000001</v>
      </c>
      <c r="CC1362">
        <v>-388.63299999999998</v>
      </c>
      <c r="CD1362">
        <v>-387.0752</v>
      </c>
      <c r="CE1362">
        <v>-466.7285</v>
      </c>
      <c r="CF1362">
        <v>-553.14509999999996</v>
      </c>
      <c r="CG1362">
        <v>-548.25459999999998</v>
      </c>
      <c r="CH1362">
        <v>-620.15729999999996</v>
      </c>
      <c r="CI1362">
        <v>-889.83720000000005</v>
      </c>
      <c r="CJ1362">
        <v>2055.6640000000002</v>
      </c>
      <c r="CK1362">
        <v>8078.9610000000002</v>
      </c>
      <c r="CL1362">
        <v>6334.7749999999996</v>
      </c>
      <c r="CM1362">
        <v>2082.2710000000002</v>
      </c>
      <c r="CN1362">
        <v>378.44720000000001</v>
      </c>
      <c r="CO1362">
        <v>-149.6413</v>
      </c>
      <c r="CP1362">
        <v>-106.84950000000001</v>
      </c>
      <c r="CQ1362">
        <v>35502.089999999997</v>
      </c>
      <c r="CR1362">
        <v>15587.53</v>
      </c>
      <c r="CS1362">
        <v>18220.43</v>
      </c>
      <c r="CT1362">
        <v>16367.55</v>
      </c>
      <c r="CU1362">
        <v>14470.46</v>
      </c>
      <c r="CV1362">
        <v>9915.4940000000006</v>
      </c>
      <c r="CW1362">
        <v>8703.1309999999994</v>
      </c>
      <c r="CX1362">
        <v>9182.7710000000006</v>
      </c>
      <c r="CY1362">
        <v>14594.31</v>
      </c>
      <c r="CZ1362">
        <v>17757.3</v>
      </c>
      <c r="DA1362">
        <v>32574.31</v>
      </c>
      <c r="DB1362">
        <v>32394.94</v>
      </c>
      <c r="DC1362">
        <v>37016.400000000001</v>
      </c>
      <c r="DD1362">
        <v>40448.620000000003</v>
      </c>
      <c r="DE1362">
        <v>50248.5</v>
      </c>
      <c r="DF1362">
        <v>57787.87</v>
      </c>
      <c r="DG1362">
        <v>63983.09</v>
      </c>
      <c r="DH1362">
        <v>76351.05</v>
      </c>
      <c r="DI1362">
        <v>82128.38</v>
      </c>
      <c r="DJ1362">
        <v>82456.22</v>
      </c>
      <c r="DK1362">
        <v>95541.04</v>
      </c>
      <c r="DL1362">
        <v>64040.82</v>
      </c>
      <c r="DM1362">
        <v>42317.58</v>
      </c>
      <c r="DN1362">
        <v>36548.199999999997</v>
      </c>
      <c r="DO1362">
        <v>19</v>
      </c>
      <c r="DP1362">
        <v>20</v>
      </c>
    </row>
    <row r="1363" spans="1:120" hidden="1" x14ac:dyDescent="0.25">
      <c r="A1363" t="str">
        <f t="shared" si="21"/>
        <v>LCA-Other_Elect DA 1-4 (1PM-9PM)_44406_19-20</v>
      </c>
      <c r="B1363" t="s">
        <v>62</v>
      </c>
      <c r="C1363" t="s">
        <v>212</v>
      </c>
      <c r="D1363" t="s">
        <v>32</v>
      </c>
      <c r="E1363" t="s">
        <v>61</v>
      </c>
      <c r="F1363" t="s">
        <v>61</v>
      </c>
      <c r="G1363" t="s">
        <v>61</v>
      </c>
      <c r="H1363" t="s">
        <v>61</v>
      </c>
      <c r="I1363" t="s">
        <v>61</v>
      </c>
      <c r="J1363" t="s">
        <v>61</v>
      </c>
      <c r="K1363" t="s">
        <v>203</v>
      </c>
      <c r="L1363" s="18">
        <v>44406</v>
      </c>
      <c r="M1363">
        <v>19</v>
      </c>
      <c r="N1363">
        <v>20</v>
      </c>
      <c r="O1363" t="s">
        <v>258</v>
      </c>
      <c r="P1363">
        <v>94</v>
      </c>
      <c r="Q1363">
        <v>88</v>
      </c>
      <c r="R1363">
        <v>0</v>
      </c>
      <c r="S1363">
        <v>0</v>
      </c>
      <c r="T1363">
        <v>0</v>
      </c>
      <c r="U1363">
        <v>1</v>
      </c>
      <c r="V1363">
        <v>1</v>
      </c>
      <c r="W1363">
        <v>4266.4067999999997</v>
      </c>
      <c r="X1363">
        <v>3896.84</v>
      </c>
      <c r="Y1363">
        <v>3859.029</v>
      </c>
      <c r="Z1363">
        <v>3882.6181999999999</v>
      </c>
      <c r="AA1363">
        <v>3979.0691000000002</v>
      </c>
      <c r="AB1363">
        <v>4025.1745000000001</v>
      </c>
      <c r="AC1363">
        <v>4178.9552999999996</v>
      </c>
      <c r="AD1363">
        <v>4580.5281000000004</v>
      </c>
      <c r="AE1363">
        <v>5163.2726000000002</v>
      </c>
      <c r="AF1363">
        <v>5413.2464</v>
      </c>
      <c r="AG1363">
        <v>5678.1378000000004</v>
      </c>
      <c r="AH1363">
        <v>5887.2130999999999</v>
      </c>
      <c r="AI1363">
        <v>6092.5091000000002</v>
      </c>
      <c r="AJ1363">
        <v>6177.4251999999997</v>
      </c>
      <c r="AK1363">
        <v>6326.74</v>
      </c>
      <c r="AL1363">
        <v>6503.6624000000002</v>
      </c>
      <c r="AM1363">
        <v>6563.4041999999999</v>
      </c>
      <c r="AN1363">
        <v>4922.3810000000003</v>
      </c>
      <c r="AO1363">
        <v>3438.7235000000001</v>
      </c>
      <c r="AP1363">
        <v>3323.8683999999998</v>
      </c>
      <c r="AQ1363">
        <v>4214.0285000000003</v>
      </c>
      <c r="AR1363">
        <v>4682.8064999999997</v>
      </c>
      <c r="AS1363">
        <v>4002.6855999999998</v>
      </c>
      <c r="AT1363">
        <v>3788.1904</v>
      </c>
      <c r="AU1363">
        <v>76.670455000000004</v>
      </c>
      <c r="AV1363">
        <v>74.5625</v>
      </c>
      <c r="AW1363">
        <v>73.085227000000003</v>
      </c>
      <c r="AX1363">
        <v>72</v>
      </c>
      <c r="AY1363">
        <v>70.590908999999996</v>
      </c>
      <c r="AZ1363">
        <v>69.409091000000004</v>
      </c>
      <c r="BA1363">
        <v>68.613636</v>
      </c>
      <c r="BB1363">
        <v>69.102272999999997</v>
      </c>
      <c r="BC1363">
        <v>71.301136</v>
      </c>
      <c r="BD1363">
        <v>74.556818000000007</v>
      </c>
      <c r="BE1363">
        <v>79.176136</v>
      </c>
      <c r="BF1363">
        <v>83.534091000000004</v>
      </c>
      <c r="BG1363">
        <v>87.102272999999997</v>
      </c>
      <c r="BH1363">
        <v>90.409091000000004</v>
      </c>
      <c r="BI1363">
        <v>93.005681999999993</v>
      </c>
      <c r="BJ1363">
        <v>94.181818000000007</v>
      </c>
      <c r="BK1363">
        <v>94.727272999999997</v>
      </c>
      <c r="BL1363">
        <v>94.102272999999997</v>
      </c>
      <c r="BM1363">
        <v>92.193181999999993</v>
      </c>
      <c r="BN1363">
        <v>89.903408999999996</v>
      </c>
      <c r="BO1363">
        <v>86.494318000000007</v>
      </c>
      <c r="BP1363">
        <v>83.051136</v>
      </c>
      <c r="BQ1363">
        <v>81.142044999999996</v>
      </c>
      <c r="BR1363">
        <v>79.107955000000004</v>
      </c>
      <c r="BS1363">
        <v>-178.4152</v>
      </c>
      <c r="BT1363">
        <v>3.7166090000000001</v>
      </c>
      <c r="BU1363">
        <v>26.362500000000001</v>
      </c>
      <c r="BV1363">
        <v>14.21435</v>
      </c>
      <c r="BW1363">
        <v>-20.660640000000001</v>
      </c>
      <c r="BX1363">
        <v>40.550640000000001</v>
      </c>
      <c r="BY1363">
        <v>23.764119999999998</v>
      </c>
      <c r="BZ1363">
        <v>42.708770000000001</v>
      </c>
      <c r="CA1363">
        <v>-15.611359999999999</v>
      </c>
      <c r="CB1363">
        <v>-68.172110000000004</v>
      </c>
      <c r="CC1363">
        <v>-17.574300000000001</v>
      </c>
      <c r="CD1363">
        <v>-26.45758</v>
      </c>
      <c r="CE1363">
        <v>-39.627200000000002</v>
      </c>
      <c r="CF1363">
        <v>-24.892019999999999</v>
      </c>
      <c r="CG1363">
        <v>-24.111750000000001</v>
      </c>
      <c r="CH1363">
        <v>-71.957239999999999</v>
      </c>
      <c r="CI1363">
        <v>-63.210859999999997</v>
      </c>
      <c r="CJ1363">
        <v>1264.23</v>
      </c>
      <c r="CK1363">
        <v>3081.9690000000001</v>
      </c>
      <c r="CL1363">
        <v>3150.1149999999998</v>
      </c>
      <c r="CM1363">
        <v>1810.461</v>
      </c>
      <c r="CN1363">
        <v>524.99609999999996</v>
      </c>
      <c r="CO1363">
        <v>261.53199999999998</v>
      </c>
      <c r="CP1363">
        <v>244.03749999999999</v>
      </c>
      <c r="CQ1363">
        <v>9553.7780000000002</v>
      </c>
      <c r="CR1363">
        <v>2265.2550000000001</v>
      </c>
      <c r="CS1363">
        <v>2103.3969999999999</v>
      </c>
      <c r="CT1363">
        <v>2091.1979999999999</v>
      </c>
      <c r="CU1363">
        <v>2134.402</v>
      </c>
      <c r="CV1363">
        <v>2093.0329999999999</v>
      </c>
      <c r="CW1363">
        <v>1487.713</v>
      </c>
      <c r="CX1363">
        <v>1451.4110000000001</v>
      </c>
      <c r="CY1363">
        <v>2816.27</v>
      </c>
      <c r="CZ1363">
        <v>3135.7420000000002</v>
      </c>
      <c r="DA1363">
        <v>3873.8820000000001</v>
      </c>
      <c r="DB1363">
        <v>5343.5619999999999</v>
      </c>
      <c r="DC1363">
        <v>4291.0209999999997</v>
      </c>
      <c r="DD1363">
        <v>4172.6390000000001</v>
      </c>
      <c r="DE1363">
        <v>4506.6319999999996</v>
      </c>
      <c r="DF1363">
        <v>5390.4709999999995</v>
      </c>
      <c r="DG1363">
        <v>6014.9260000000004</v>
      </c>
      <c r="DH1363">
        <v>12265.89</v>
      </c>
      <c r="DI1363">
        <v>11340.86</v>
      </c>
      <c r="DJ1363">
        <v>10470.11</v>
      </c>
      <c r="DK1363">
        <v>45948.89</v>
      </c>
      <c r="DL1363">
        <v>16923</v>
      </c>
      <c r="DM1363">
        <v>16428.48</v>
      </c>
      <c r="DN1363">
        <v>16320.74</v>
      </c>
      <c r="DO1363">
        <v>19</v>
      </c>
      <c r="DP1363">
        <v>20</v>
      </c>
    </row>
    <row r="1364" spans="1:120" hidden="1" x14ac:dyDescent="0.25">
      <c r="A1364" t="str">
        <f t="shared" si="21"/>
        <v>sublap_id-SLAP_PGCC_Elect DA 1-4 (1PM-9PM)_44406_19-20</v>
      </c>
      <c r="B1364" t="s">
        <v>62</v>
      </c>
      <c r="C1364" t="s">
        <v>299</v>
      </c>
      <c r="D1364" t="s">
        <v>61</v>
      </c>
      <c r="E1364" t="s">
        <v>300</v>
      </c>
      <c r="F1364" t="s">
        <v>61</v>
      </c>
      <c r="G1364" t="s">
        <v>61</v>
      </c>
      <c r="H1364" t="s">
        <v>61</v>
      </c>
      <c r="I1364" t="s">
        <v>61</v>
      </c>
      <c r="J1364" t="s">
        <v>61</v>
      </c>
      <c r="K1364" t="s">
        <v>203</v>
      </c>
      <c r="L1364" s="18">
        <v>44406</v>
      </c>
      <c r="M1364">
        <v>19</v>
      </c>
      <c r="N1364">
        <v>20</v>
      </c>
      <c r="O1364" t="s">
        <v>258</v>
      </c>
      <c r="P1364">
        <v>29</v>
      </c>
      <c r="Q1364">
        <v>29</v>
      </c>
      <c r="R1364">
        <v>0</v>
      </c>
      <c r="S1364">
        <v>1</v>
      </c>
      <c r="T1364">
        <v>0</v>
      </c>
      <c r="U1364">
        <v>1</v>
      </c>
      <c r="V1364">
        <v>1</v>
      </c>
      <c r="W1364">
        <v>599.74749999999995</v>
      </c>
      <c r="X1364">
        <v>584.75800000000004</v>
      </c>
      <c r="Y1364">
        <v>583.43499999999995</v>
      </c>
      <c r="Z1364">
        <v>590.5915</v>
      </c>
      <c r="AA1364">
        <v>601.75350000000003</v>
      </c>
      <c r="AB1364">
        <v>637.25400000000002</v>
      </c>
      <c r="AC1364">
        <v>637.53549999999996</v>
      </c>
      <c r="AD1364">
        <v>942.09199999999998</v>
      </c>
      <c r="AE1364">
        <v>1051.7280000000001</v>
      </c>
      <c r="AF1364">
        <v>1159.3019999999999</v>
      </c>
      <c r="AG1364">
        <v>1289.394</v>
      </c>
      <c r="AH1364">
        <v>1596.04</v>
      </c>
      <c r="AI1364">
        <v>1640.309</v>
      </c>
      <c r="AJ1364">
        <v>1669.9214999999999</v>
      </c>
      <c r="AK1364">
        <v>1703.6655000000001</v>
      </c>
      <c r="AL1364">
        <v>1715.1665</v>
      </c>
      <c r="AM1364">
        <v>1797.1115</v>
      </c>
      <c r="AN1364">
        <v>1839.6904999999999</v>
      </c>
      <c r="AO1364">
        <v>1745.1655000000001</v>
      </c>
      <c r="AP1364">
        <v>1520.1085</v>
      </c>
      <c r="AQ1364">
        <v>1276.0719999999999</v>
      </c>
      <c r="AR1364">
        <v>873.50699999999995</v>
      </c>
      <c r="AS1364">
        <v>704.44449999999995</v>
      </c>
      <c r="AT1364">
        <v>646.99800000000005</v>
      </c>
      <c r="AU1364">
        <v>58.120690000000003</v>
      </c>
      <c r="AV1364">
        <v>57.586207000000002</v>
      </c>
      <c r="AW1364">
        <v>57.568966000000003</v>
      </c>
      <c r="AX1364">
        <v>57.534483000000002</v>
      </c>
      <c r="AY1364">
        <v>57.517240999999999</v>
      </c>
      <c r="AZ1364">
        <v>57.517240999999999</v>
      </c>
      <c r="BA1364">
        <v>57.517240999999999</v>
      </c>
      <c r="BB1364">
        <v>57.534483000000002</v>
      </c>
      <c r="BC1364">
        <v>57.965516999999998</v>
      </c>
      <c r="BD1364">
        <v>60.534483000000002</v>
      </c>
      <c r="BE1364">
        <v>64.258621000000005</v>
      </c>
      <c r="BF1364">
        <v>64.241378999999995</v>
      </c>
      <c r="BG1364">
        <v>64.689655000000002</v>
      </c>
      <c r="BH1364">
        <v>65.068966000000003</v>
      </c>
      <c r="BI1364">
        <v>65.293103000000002</v>
      </c>
      <c r="BJ1364">
        <v>64.965517000000006</v>
      </c>
      <c r="BK1364">
        <v>64.275862000000004</v>
      </c>
      <c r="BL1364">
        <v>64.758621000000005</v>
      </c>
      <c r="BM1364">
        <v>63.344828</v>
      </c>
      <c r="BN1364">
        <v>61.568966000000003</v>
      </c>
      <c r="BO1364">
        <v>60.206896999999998</v>
      </c>
      <c r="BP1364">
        <v>59.293103000000002</v>
      </c>
      <c r="BQ1364">
        <v>58.758620999999998</v>
      </c>
      <c r="BR1364">
        <v>58.379309999999997</v>
      </c>
      <c r="BS1364">
        <v>-0.89224709999999996</v>
      </c>
      <c r="BT1364">
        <v>20.249610000000001</v>
      </c>
      <c r="BU1364">
        <v>15.6965</v>
      </c>
      <c r="BV1364">
        <v>8.3197419999999997</v>
      </c>
      <c r="BW1364">
        <v>20.921340000000001</v>
      </c>
      <c r="BX1364">
        <v>14.63664</v>
      </c>
      <c r="BY1364">
        <v>42.123359999999998</v>
      </c>
      <c r="BZ1364">
        <v>-11.19598</v>
      </c>
      <c r="CA1364">
        <v>-22.71387</v>
      </c>
      <c r="CB1364">
        <v>-27.437580000000001</v>
      </c>
      <c r="CC1364">
        <v>-53.418379999999999</v>
      </c>
      <c r="CD1364">
        <v>-99.563760000000002</v>
      </c>
      <c r="CE1364">
        <v>-71.159040000000005</v>
      </c>
      <c r="CF1364">
        <v>-65.171040000000005</v>
      </c>
      <c r="CG1364">
        <v>-44.428139999999999</v>
      </c>
      <c r="CH1364">
        <v>-36.2575</v>
      </c>
      <c r="CI1364">
        <v>-58.880679999999998</v>
      </c>
      <c r="CJ1364">
        <v>-115.71729999999999</v>
      </c>
      <c r="CK1364">
        <v>25.63871</v>
      </c>
      <c r="CL1364">
        <v>72.041730000000001</v>
      </c>
      <c r="CM1364">
        <v>13.204639999999999</v>
      </c>
      <c r="CN1364">
        <v>45.207819999999998</v>
      </c>
      <c r="CO1364">
        <v>10.0724</v>
      </c>
      <c r="CP1364">
        <v>4.4820180000000001</v>
      </c>
      <c r="CQ1364">
        <v>55.824460000000002</v>
      </c>
      <c r="CR1364">
        <v>31.60284</v>
      </c>
      <c r="CS1364">
        <v>33.51632</v>
      </c>
      <c r="CT1364">
        <v>33.887349999999998</v>
      </c>
      <c r="CU1364">
        <v>35.189169999999997</v>
      </c>
      <c r="CV1364">
        <v>61.090319999999998</v>
      </c>
      <c r="CW1364">
        <v>122.16930000000001</v>
      </c>
      <c r="CX1364">
        <v>82.414330000000007</v>
      </c>
      <c r="CY1364">
        <v>180.95490000000001</v>
      </c>
      <c r="CZ1364">
        <v>177.44130000000001</v>
      </c>
      <c r="DA1364">
        <v>497.15730000000002</v>
      </c>
      <c r="DB1364">
        <v>429.9366</v>
      </c>
      <c r="DC1364">
        <v>346.53050000000002</v>
      </c>
      <c r="DD1364">
        <v>301.51729999999998</v>
      </c>
      <c r="DE1364">
        <v>249.0719</v>
      </c>
      <c r="DF1364">
        <v>316.49529999999999</v>
      </c>
      <c r="DG1364">
        <v>997.00469999999996</v>
      </c>
      <c r="DH1364">
        <v>776.11410000000001</v>
      </c>
      <c r="DI1364">
        <v>681.8116</v>
      </c>
      <c r="DJ1364">
        <v>564.0566</v>
      </c>
      <c r="DK1364">
        <v>624.36739999999998</v>
      </c>
      <c r="DL1364">
        <v>455.83710000000002</v>
      </c>
      <c r="DM1364">
        <v>183.13890000000001</v>
      </c>
      <c r="DN1364">
        <v>49.836350000000003</v>
      </c>
      <c r="DO1364">
        <v>19</v>
      </c>
      <c r="DP1364">
        <v>20</v>
      </c>
    </row>
    <row r="1365" spans="1:120" hidden="1" x14ac:dyDescent="0.25">
      <c r="A1365" t="str">
        <f t="shared" si="21"/>
        <v>sublap_id-SLAP_PGCC_All CBP_44406</v>
      </c>
      <c r="B1365" t="s">
        <v>62</v>
      </c>
      <c r="C1365" t="s">
        <v>299</v>
      </c>
      <c r="D1365" t="s">
        <v>61</v>
      </c>
      <c r="E1365" t="s">
        <v>300</v>
      </c>
      <c r="F1365" t="s">
        <v>61</v>
      </c>
      <c r="G1365" t="s">
        <v>61</v>
      </c>
      <c r="H1365" t="s">
        <v>61</v>
      </c>
      <c r="I1365" t="s">
        <v>61</v>
      </c>
      <c r="J1365" t="s">
        <v>61</v>
      </c>
      <c r="K1365" t="s">
        <v>197</v>
      </c>
      <c r="L1365" s="18">
        <v>44406</v>
      </c>
      <c r="M1365">
        <v>19</v>
      </c>
      <c r="N1365">
        <v>20</v>
      </c>
      <c r="O1365" t="s">
        <v>263</v>
      </c>
      <c r="P1365">
        <v>3</v>
      </c>
      <c r="Q1365">
        <v>3</v>
      </c>
      <c r="R1365">
        <v>0</v>
      </c>
      <c r="S1365">
        <v>0</v>
      </c>
      <c r="T1365">
        <v>1</v>
      </c>
      <c r="U1365">
        <v>0</v>
      </c>
      <c r="V1365">
        <v>1</v>
      </c>
      <c r="W1365">
        <v>25.170999999999999</v>
      </c>
      <c r="X1365">
        <v>20.986000000000001</v>
      </c>
      <c r="Y1365">
        <v>21.062000000000001</v>
      </c>
      <c r="Z1365">
        <v>21.823</v>
      </c>
      <c r="AA1365">
        <v>21.664000000000001</v>
      </c>
      <c r="AB1365">
        <v>25.670999999999999</v>
      </c>
      <c r="AC1365">
        <v>25.065999999999999</v>
      </c>
      <c r="AD1365">
        <v>29.797999999999998</v>
      </c>
      <c r="AE1365">
        <v>44.255000000000003</v>
      </c>
      <c r="AF1365">
        <v>49.341000000000001</v>
      </c>
      <c r="AG1365">
        <v>66.569999999999993</v>
      </c>
      <c r="AH1365">
        <v>71.097999999999999</v>
      </c>
      <c r="AI1365">
        <v>69.417000000000002</v>
      </c>
      <c r="AJ1365">
        <v>69.185000000000002</v>
      </c>
      <c r="AK1365">
        <v>70.069000000000003</v>
      </c>
      <c r="AL1365">
        <v>68.186000000000007</v>
      </c>
      <c r="AM1365">
        <v>69.783000000000001</v>
      </c>
      <c r="AN1365">
        <v>83.870999999999995</v>
      </c>
      <c r="AO1365">
        <v>63.402000000000001</v>
      </c>
      <c r="AP1365">
        <v>63.42</v>
      </c>
      <c r="AQ1365">
        <v>66.619</v>
      </c>
      <c r="AR1365">
        <v>48.017000000000003</v>
      </c>
      <c r="AS1365">
        <v>24.728999999999999</v>
      </c>
      <c r="AT1365">
        <v>21.69</v>
      </c>
      <c r="AU1365">
        <v>58.166666999999997</v>
      </c>
      <c r="AV1365">
        <v>57.666666999999997</v>
      </c>
      <c r="AW1365">
        <v>57.666666999999997</v>
      </c>
      <c r="AX1365">
        <v>57.666666999999997</v>
      </c>
      <c r="AY1365">
        <v>57.666666999999997</v>
      </c>
      <c r="AZ1365">
        <v>57.666666999999997</v>
      </c>
      <c r="BA1365">
        <v>57.666666999999997</v>
      </c>
      <c r="BB1365">
        <v>57.666666999999997</v>
      </c>
      <c r="BC1365">
        <v>57.833333000000003</v>
      </c>
      <c r="BD1365">
        <v>59.333333000000003</v>
      </c>
      <c r="BE1365">
        <v>61.666666999999997</v>
      </c>
      <c r="BF1365">
        <v>60.833333000000003</v>
      </c>
      <c r="BG1365">
        <v>62.333333000000003</v>
      </c>
      <c r="BH1365">
        <v>63</v>
      </c>
      <c r="BI1365">
        <v>64.333332999999996</v>
      </c>
      <c r="BJ1365">
        <v>63.666666999999997</v>
      </c>
      <c r="BK1365">
        <v>63.833333000000003</v>
      </c>
      <c r="BL1365">
        <v>64.333332999999996</v>
      </c>
      <c r="BM1365">
        <v>63.166666999999997</v>
      </c>
      <c r="BN1365">
        <v>61.5</v>
      </c>
      <c r="BO1365">
        <v>59.833333000000003</v>
      </c>
      <c r="BP1365">
        <v>59.166666999999997</v>
      </c>
      <c r="BQ1365">
        <v>58.666666999999997</v>
      </c>
      <c r="BR1365">
        <v>58.5</v>
      </c>
      <c r="BS1365">
        <v>-3.9623439999999999</v>
      </c>
      <c r="BT1365">
        <v>0.48965700000000001</v>
      </c>
      <c r="BU1365">
        <v>0.2686424</v>
      </c>
      <c r="BV1365">
        <v>-0.43770920000000002</v>
      </c>
      <c r="BW1365">
        <v>-0.1003748</v>
      </c>
      <c r="BX1365">
        <v>-0.2777309</v>
      </c>
      <c r="BY1365">
        <v>-3.2774699999999997E-2</v>
      </c>
      <c r="BZ1365">
        <v>3.314117</v>
      </c>
      <c r="CA1365">
        <v>-1.4954099999999999</v>
      </c>
      <c r="CB1365">
        <v>-1.426105</v>
      </c>
      <c r="CC1365">
        <v>-2.5615130000000002</v>
      </c>
      <c r="CD1365">
        <v>-6.6743129999999997</v>
      </c>
      <c r="CE1365">
        <v>-3.7439369999999998</v>
      </c>
      <c r="CF1365">
        <v>-2.8111030000000001</v>
      </c>
      <c r="CG1365">
        <v>-3.5607000000000002</v>
      </c>
      <c r="CH1365">
        <v>-1.8608979999999999</v>
      </c>
      <c r="CI1365">
        <v>-4.8368310000000001</v>
      </c>
      <c r="CJ1365">
        <v>-19.06305</v>
      </c>
      <c r="CK1365">
        <v>0.29068280000000002</v>
      </c>
      <c r="CL1365">
        <v>0.62551210000000002</v>
      </c>
      <c r="CM1365">
        <v>-3.5023010000000001</v>
      </c>
      <c r="CN1365">
        <v>1.0053939999999999</v>
      </c>
      <c r="CO1365">
        <v>-1.318403</v>
      </c>
      <c r="CP1365">
        <v>-0.16244159999999999</v>
      </c>
      <c r="CQ1365">
        <v>2.3459299999999999E-2</v>
      </c>
      <c r="CR1365">
        <v>3.4830699999999999E-2</v>
      </c>
      <c r="CS1365">
        <v>3.4365300000000001E-2</v>
      </c>
      <c r="CT1365">
        <v>2.3049699999999999E-2</v>
      </c>
      <c r="CU1365">
        <v>8.2029299999999999E-2</v>
      </c>
      <c r="CV1365">
        <v>0.3210732</v>
      </c>
      <c r="CW1365">
        <v>0.77594680000000005</v>
      </c>
      <c r="CX1365">
        <v>0.9139041</v>
      </c>
      <c r="CY1365">
        <v>1.1497010000000001</v>
      </c>
      <c r="CZ1365">
        <v>0.90941810000000001</v>
      </c>
      <c r="DA1365">
        <v>0.90084439999999999</v>
      </c>
      <c r="DB1365">
        <v>0.50230969999999997</v>
      </c>
      <c r="DC1365">
        <v>0.59687000000000001</v>
      </c>
      <c r="DD1365">
        <v>0.63584540000000001</v>
      </c>
      <c r="DE1365">
        <v>0.57456859999999998</v>
      </c>
      <c r="DF1365">
        <v>0.57959439999999995</v>
      </c>
      <c r="DG1365">
        <v>0.47902630000000002</v>
      </c>
      <c r="DH1365">
        <v>0.47784729999999997</v>
      </c>
      <c r="DI1365">
        <v>0.54056409999999999</v>
      </c>
      <c r="DJ1365">
        <v>2.1885249999999998</v>
      </c>
      <c r="DK1365">
        <v>2.1374689999999998</v>
      </c>
      <c r="DL1365">
        <v>1.0687219999999999</v>
      </c>
      <c r="DM1365">
        <v>0.1098339</v>
      </c>
      <c r="DN1365">
        <v>4.1971000000000001E-2</v>
      </c>
      <c r="DO1365">
        <v>19</v>
      </c>
      <c r="DP1365">
        <v>20</v>
      </c>
    </row>
    <row r="1366" spans="1:120" hidden="1" x14ac:dyDescent="0.25">
      <c r="A1366" t="str">
        <f t="shared" si="21"/>
        <v>OtherDR-No_All CBP_44406</v>
      </c>
      <c r="B1366" t="s">
        <v>62</v>
      </c>
      <c r="C1366" t="s">
        <v>323</v>
      </c>
      <c r="D1366" t="s">
        <v>61</v>
      </c>
      <c r="E1366" t="s">
        <v>61</v>
      </c>
      <c r="F1366" t="s">
        <v>61</v>
      </c>
      <c r="G1366" t="s">
        <v>61</v>
      </c>
      <c r="H1366" t="s">
        <v>61</v>
      </c>
      <c r="I1366" t="s">
        <v>97</v>
      </c>
      <c r="J1366" t="s">
        <v>61</v>
      </c>
      <c r="K1366" t="s">
        <v>197</v>
      </c>
      <c r="L1366" s="18">
        <v>44406</v>
      </c>
      <c r="M1366">
        <v>19</v>
      </c>
      <c r="N1366">
        <v>20</v>
      </c>
      <c r="O1366" t="s">
        <v>263</v>
      </c>
      <c r="P1366">
        <v>6</v>
      </c>
      <c r="Q1366">
        <v>5</v>
      </c>
      <c r="R1366">
        <v>0</v>
      </c>
      <c r="S1366">
        <v>0</v>
      </c>
      <c r="T1366">
        <v>1</v>
      </c>
      <c r="U1366">
        <v>0</v>
      </c>
      <c r="V1366">
        <v>1</v>
      </c>
      <c r="W1366">
        <v>59.869199999999999</v>
      </c>
      <c r="X1366">
        <v>42.0792</v>
      </c>
      <c r="Y1366">
        <v>41.7864</v>
      </c>
      <c r="Z1366">
        <v>43.083599999999997</v>
      </c>
      <c r="AA1366">
        <v>42.316800000000001</v>
      </c>
      <c r="AB1366">
        <v>47.605200000000004</v>
      </c>
      <c r="AC1366">
        <v>46.879199999999997</v>
      </c>
      <c r="AD1366">
        <v>65.325599999999994</v>
      </c>
      <c r="AE1366">
        <v>105.81</v>
      </c>
      <c r="AF1366">
        <v>141.76920000000001</v>
      </c>
      <c r="AG1366">
        <v>188.94</v>
      </c>
      <c r="AH1366">
        <v>199.55760000000001</v>
      </c>
      <c r="AI1366">
        <v>196.6764</v>
      </c>
      <c r="AJ1366">
        <v>198.702</v>
      </c>
      <c r="AK1366">
        <v>199.66679999999999</v>
      </c>
      <c r="AL1366">
        <v>195.19919999999999</v>
      </c>
      <c r="AM1366">
        <v>200.8596</v>
      </c>
      <c r="AN1366">
        <v>229.2852</v>
      </c>
      <c r="AO1366">
        <v>169.0104</v>
      </c>
      <c r="AP1366">
        <v>186.12</v>
      </c>
      <c r="AQ1366">
        <v>185.5428</v>
      </c>
      <c r="AR1366">
        <v>120.30840000000001</v>
      </c>
      <c r="AS1366">
        <v>46.954799999999999</v>
      </c>
      <c r="AT1366">
        <v>42.444000000000003</v>
      </c>
      <c r="AU1366">
        <v>61.1</v>
      </c>
      <c r="AV1366">
        <v>60.4</v>
      </c>
      <c r="AW1366">
        <v>60.2</v>
      </c>
      <c r="AX1366">
        <v>59.8</v>
      </c>
      <c r="AY1366">
        <v>59.4</v>
      </c>
      <c r="AZ1366">
        <v>59.4</v>
      </c>
      <c r="BA1366">
        <v>59.4</v>
      </c>
      <c r="BB1366">
        <v>60</v>
      </c>
      <c r="BC1366">
        <v>61.5</v>
      </c>
      <c r="BD1366">
        <v>63.6</v>
      </c>
      <c r="BE1366">
        <v>66.400000000000006</v>
      </c>
      <c r="BF1366">
        <v>67.5</v>
      </c>
      <c r="BG1366">
        <v>69.400000000000006</v>
      </c>
      <c r="BH1366">
        <v>70</v>
      </c>
      <c r="BI1366">
        <v>71.2</v>
      </c>
      <c r="BJ1366">
        <v>71.2</v>
      </c>
      <c r="BK1366">
        <v>71.099999999999994</v>
      </c>
      <c r="BL1366">
        <v>71</v>
      </c>
      <c r="BM1366">
        <v>69.099999999999994</v>
      </c>
      <c r="BN1366">
        <v>67.099999999999994</v>
      </c>
      <c r="BO1366">
        <v>65.3</v>
      </c>
      <c r="BP1366">
        <v>63.7</v>
      </c>
      <c r="BQ1366">
        <v>62.6</v>
      </c>
      <c r="BR1366">
        <v>61.7</v>
      </c>
      <c r="BS1366">
        <v>-5.2754830000000004</v>
      </c>
      <c r="BT1366">
        <v>12.881629999999999</v>
      </c>
      <c r="BU1366">
        <v>12.542590000000001</v>
      </c>
      <c r="BV1366">
        <v>11.79373</v>
      </c>
      <c r="BW1366">
        <v>10.485519999999999</v>
      </c>
      <c r="BX1366">
        <v>10.14955</v>
      </c>
      <c r="BY1366">
        <v>0.74849080000000001</v>
      </c>
      <c r="BZ1366">
        <v>-9.2166610000000002</v>
      </c>
      <c r="CA1366">
        <v>-4.6982010000000001</v>
      </c>
      <c r="CB1366">
        <v>-6.8076530000000002</v>
      </c>
      <c r="CC1366">
        <v>-1.830832</v>
      </c>
      <c r="CD1366">
        <v>-8.9574090000000002</v>
      </c>
      <c r="CE1366">
        <v>-4.0285250000000001</v>
      </c>
      <c r="CF1366">
        <v>-2.0315590000000001</v>
      </c>
      <c r="CG1366">
        <v>-2.314079</v>
      </c>
      <c r="CH1366">
        <v>3.1301269999999999</v>
      </c>
      <c r="CI1366">
        <v>-4.3991189999999998</v>
      </c>
      <c r="CJ1366">
        <v>-34.448950000000004</v>
      </c>
      <c r="CK1366">
        <v>32.46649</v>
      </c>
      <c r="CL1366">
        <v>20.97099</v>
      </c>
      <c r="CM1366">
        <v>14.38306</v>
      </c>
      <c r="CN1366">
        <v>20.592300000000002</v>
      </c>
      <c r="CO1366">
        <v>9.4654410000000002</v>
      </c>
      <c r="CP1366">
        <v>10.611969999999999</v>
      </c>
      <c r="CQ1366">
        <v>0.8223258</v>
      </c>
      <c r="CR1366">
        <v>1.9634069999999999</v>
      </c>
      <c r="CS1366">
        <v>2.222261</v>
      </c>
      <c r="CT1366">
        <v>1.9282870000000001</v>
      </c>
      <c r="CU1366">
        <v>3.2283789999999999</v>
      </c>
      <c r="CV1366">
        <v>3.89811</v>
      </c>
      <c r="CW1366">
        <v>5.9059270000000001</v>
      </c>
      <c r="CX1366">
        <v>6.8512230000000001</v>
      </c>
      <c r="CY1366">
        <v>18.223510000000001</v>
      </c>
      <c r="CZ1366">
        <v>8.8771730000000009</v>
      </c>
      <c r="DA1366">
        <v>6.0764230000000001</v>
      </c>
      <c r="DB1366">
        <v>2.329275</v>
      </c>
      <c r="DC1366">
        <v>2.3305370000000001</v>
      </c>
      <c r="DD1366">
        <v>2.583752</v>
      </c>
      <c r="DE1366">
        <v>2.5854330000000001</v>
      </c>
      <c r="DF1366">
        <v>2.470021</v>
      </c>
      <c r="DG1366">
        <v>2.482739</v>
      </c>
      <c r="DH1366">
        <v>2.4075169999999999</v>
      </c>
      <c r="DI1366">
        <v>6.6547070000000001</v>
      </c>
      <c r="DJ1366">
        <v>27.232700000000001</v>
      </c>
      <c r="DK1366">
        <v>25.488</v>
      </c>
      <c r="DL1366">
        <v>12.85374</v>
      </c>
      <c r="DM1366">
        <v>3.3321489999999998</v>
      </c>
      <c r="DN1366">
        <v>2.3815620000000002</v>
      </c>
      <c r="DO1366">
        <v>19</v>
      </c>
      <c r="DP1366">
        <v>20</v>
      </c>
    </row>
    <row r="1367" spans="1:120" hidden="1" x14ac:dyDescent="0.25">
      <c r="A1367" t="str">
        <f t="shared" si="21"/>
        <v>All_All CBP_44406</v>
      </c>
      <c r="B1367" t="s">
        <v>62</v>
      </c>
      <c r="C1367" t="s">
        <v>61</v>
      </c>
      <c r="D1367" t="s">
        <v>61</v>
      </c>
      <c r="E1367" t="s">
        <v>61</v>
      </c>
      <c r="F1367" t="s">
        <v>61</v>
      </c>
      <c r="G1367" t="s">
        <v>61</v>
      </c>
      <c r="H1367" t="s">
        <v>61</v>
      </c>
      <c r="I1367" t="s">
        <v>61</v>
      </c>
      <c r="J1367" t="s">
        <v>61</v>
      </c>
      <c r="K1367" t="s">
        <v>197</v>
      </c>
      <c r="L1367" s="18">
        <v>44406</v>
      </c>
      <c r="M1367">
        <v>19</v>
      </c>
      <c r="N1367">
        <v>20</v>
      </c>
      <c r="O1367" t="s">
        <v>263</v>
      </c>
      <c r="P1367">
        <v>6</v>
      </c>
      <c r="Q1367">
        <v>5</v>
      </c>
      <c r="R1367">
        <v>0</v>
      </c>
      <c r="S1367">
        <v>0</v>
      </c>
      <c r="T1367">
        <v>1</v>
      </c>
      <c r="U1367">
        <v>0</v>
      </c>
      <c r="V1367">
        <v>1</v>
      </c>
      <c r="W1367">
        <v>59.869199999999999</v>
      </c>
      <c r="X1367">
        <v>42.0792</v>
      </c>
      <c r="Y1367">
        <v>41.7864</v>
      </c>
      <c r="Z1367">
        <v>43.083599999999997</v>
      </c>
      <c r="AA1367">
        <v>42.316800000000001</v>
      </c>
      <c r="AB1367">
        <v>47.605200000000004</v>
      </c>
      <c r="AC1367">
        <v>46.879199999999997</v>
      </c>
      <c r="AD1367">
        <v>65.325599999999994</v>
      </c>
      <c r="AE1367">
        <v>105.81</v>
      </c>
      <c r="AF1367">
        <v>141.76920000000001</v>
      </c>
      <c r="AG1367">
        <v>188.94</v>
      </c>
      <c r="AH1367">
        <v>199.55760000000001</v>
      </c>
      <c r="AI1367">
        <v>196.6764</v>
      </c>
      <c r="AJ1367">
        <v>198.702</v>
      </c>
      <c r="AK1367">
        <v>199.66679999999999</v>
      </c>
      <c r="AL1367">
        <v>195.19919999999999</v>
      </c>
      <c r="AM1367">
        <v>200.8596</v>
      </c>
      <c r="AN1367">
        <v>229.2852</v>
      </c>
      <c r="AO1367">
        <v>169.0104</v>
      </c>
      <c r="AP1367">
        <v>186.12</v>
      </c>
      <c r="AQ1367">
        <v>185.5428</v>
      </c>
      <c r="AR1367">
        <v>120.30840000000001</v>
      </c>
      <c r="AS1367">
        <v>46.954799999999999</v>
      </c>
      <c r="AT1367">
        <v>42.444000000000003</v>
      </c>
      <c r="AU1367">
        <v>61.1</v>
      </c>
      <c r="AV1367">
        <v>60.4</v>
      </c>
      <c r="AW1367">
        <v>60.2</v>
      </c>
      <c r="AX1367">
        <v>59.8</v>
      </c>
      <c r="AY1367">
        <v>59.4</v>
      </c>
      <c r="AZ1367">
        <v>59.4</v>
      </c>
      <c r="BA1367">
        <v>59.4</v>
      </c>
      <c r="BB1367">
        <v>60</v>
      </c>
      <c r="BC1367">
        <v>61.5</v>
      </c>
      <c r="BD1367">
        <v>63.6</v>
      </c>
      <c r="BE1367">
        <v>66.400000000000006</v>
      </c>
      <c r="BF1367">
        <v>67.5</v>
      </c>
      <c r="BG1367">
        <v>69.400000000000006</v>
      </c>
      <c r="BH1367">
        <v>70</v>
      </c>
      <c r="BI1367">
        <v>71.2</v>
      </c>
      <c r="BJ1367">
        <v>71.2</v>
      </c>
      <c r="BK1367">
        <v>71.099999999999994</v>
      </c>
      <c r="BL1367">
        <v>71</v>
      </c>
      <c r="BM1367">
        <v>69.099999999999994</v>
      </c>
      <c r="BN1367">
        <v>67.099999999999994</v>
      </c>
      <c r="BO1367">
        <v>65.3</v>
      </c>
      <c r="BP1367">
        <v>63.7</v>
      </c>
      <c r="BQ1367">
        <v>62.6</v>
      </c>
      <c r="BR1367">
        <v>61.7</v>
      </c>
      <c r="BS1367">
        <v>-5.2754830000000004</v>
      </c>
      <c r="BT1367">
        <v>12.881629999999999</v>
      </c>
      <c r="BU1367">
        <v>12.542590000000001</v>
      </c>
      <c r="BV1367">
        <v>11.79373</v>
      </c>
      <c r="BW1367">
        <v>10.485519999999999</v>
      </c>
      <c r="BX1367">
        <v>10.14955</v>
      </c>
      <c r="BY1367">
        <v>0.74849080000000001</v>
      </c>
      <c r="BZ1367">
        <v>-9.2166610000000002</v>
      </c>
      <c r="CA1367">
        <v>-4.6982010000000001</v>
      </c>
      <c r="CB1367">
        <v>-6.8076530000000002</v>
      </c>
      <c r="CC1367">
        <v>-1.830832</v>
      </c>
      <c r="CD1367">
        <v>-8.9574090000000002</v>
      </c>
      <c r="CE1367">
        <v>-4.0285250000000001</v>
      </c>
      <c r="CF1367">
        <v>-2.0315590000000001</v>
      </c>
      <c r="CG1367">
        <v>-2.314079</v>
      </c>
      <c r="CH1367">
        <v>3.1301269999999999</v>
      </c>
      <c r="CI1367">
        <v>-4.3991189999999998</v>
      </c>
      <c r="CJ1367">
        <v>-34.448950000000004</v>
      </c>
      <c r="CK1367">
        <v>32.46649</v>
      </c>
      <c r="CL1367">
        <v>20.97099</v>
      </c>
      <c r="CM1367">
        <v>14.38306</v>
      </c>
      <c r="CN1367">
        <v>20.592300000000002</v>
      </c>
      <c r="CO1367">
        <v>9.4654410000000002</v>
      </c>
      <c r="CP1367">
        <v>10.611969999999999</v>
      </c>
      <c r="CQ1367">
        <v>0.8223258</v>
      </c>
      <c r="CR1367">
        <v>1.9634069999999999</v>
      </c>
      <c r="CS1367">
        <v>2.222261</v>
      </c>
      <c r="CT1367">
        <v>1.9282870000000001</v>
      </c>
      <c r="CU1367">
        <v>3.2283789999999999</v>
      </c>
      <c r="CV1367">
        <v>3.89811</v>
      </c>
      <c r="CW1367">
        <v>5.9059270000000001</v>
      </c>
      <c r="CX1367">
        <v>6.8512230000000001</v>
      </c>
      <c r="CY1367">
        <v>18.223510000000001</v>
      </c>
      <c r="CZ1367">
        <v>8.8771730000000009</v>
      </c>
      <c r="DA1367">
        <v>6.0764230000000001</v>
      </c>
      <c r="DB1367">
        <v>2.329275</v>
      </c>
      <c r="DC1367">
        <v>2.3305370000000001</v>
      </c>
      <c r="DD1367">
        <v>2.583752</v>
      </c>
      <c r="DE1367">
        <v>2.5854330000000001</v>
      </c>
      <c r="DF1367">
        <v>2.470021</v>
      </c>
      <c r="DG1367">
        <v>2.482739</v>
      </c>
      <c r="DH1367">
        <v>2.4075169999999999</v>
      </c>
      <c r="DI1367">
        <v>6.6547070000000001</v>
      </c>
      <c r="DJ1367">
        <v>27.232700000000001</v>
      </c>
      <c r="DK1367">
        <v>25.488</v>
      </c>
      <c r="DL1367">
        <v>12.85374</v>
      </c>
      <c r="DM1367">
        <v>3.3321489999999998</v>
      </c>
      <c r="DN1367">
        <v>2.3815620000000002</v>
      </c>
      <c r="DO1367">
        <v>19</v>
      </c>
      <c r="DP1367">
        <v>20</v>
      </c>
    </row>
    <row r="1368" spans="1:120" hidden="1" x14ac:dyDescent="0.25">
      <c r="A1368" t="str">
        <f t="shared" si="21"/>
        <v>Industry_Type-7. Institutional/Government_All CBP_44406</v>
      </c>
      <c r="B1368" t="s">
        <v>62</v>
      </c>
      <c r="C1368" t="s">
        <v>208</v>
      </c>
      <c r="D1368" t="s">
        <v>61</v>
      </c>
      <c r="E1368" t="s">
        <v>61</v>
      </c>
      <c r="F1368" t="s">
        <v>61</v>
      </c>
      <c r="G1368" t="s">
        <v>35</v>
      </c>
      <c r="H1368" t="s">
        <v>61</v>
      </c>
      <c r="I1368" t="s">
        <v>61</v>
      </c>
      <c r="J1368" t="s">
        <v>61</v>
      </c>
      <c r="K1368" t="s">
        <v>197</v>
      </c>
      <c r="L1368" s="18">
        <v>44406</v>
      </c>
      <c r="M1368">
        <v>19</v>
      </c>
      <c r="N1368">
        <v>20</v>
      </c>
      <c r="O1368" t="s">
        <v>263</v>
      </c>
      <c r="P1368">
        <v>6</v>
      </c>
      <c r="Q1368">
        <v>5</v>
      </c>
      <c r="R1368">
        <v>0</v>
      </c>
      <c r="S1368">
        <v>0</v>
      </c>
      <c r="T1368">
        <v>1</v>
      </c>
      <c r="U1368">
        <v>0</v>
      </c>
      <c r="V1368">
        <v>1</v>
      </c>
      <c r="W1368">
        <v>59.869199999999999</v>
      </c>
      <c r="X1368">
        <v>42.0792</v>
      </c>
      <c r="Y1368">
        <v>41.7864</v>
      </c>
      <c r="Z1368">
        <v>43.083599999999997</v>
      </c>
      <c r="AA1368">
        <v>42.316800000000001</v>
      </c>
      <c r="AB1368">
        <v>47.605200000000004</v>
      </c>
      <c r="AC1368">
        <v>46.879199999999997</v>
      </c>
      <c r="AD1368">
        <v>65.325599999999994</v>
      </c>
      <c r="AE1368">
        <v>105.81</v>
      </c>
      <c r="AF1368">
        <v>141.76920000000001</v>
      </c>
      <c r="AG1368">
        <v>188.94</v>
      </c>
      <c r="AH1368">
        <v>199.55760000000001</v>
      </c>
      <c r="AI1368">
        <v>196.6764</v>
      </c>
      <c r="AJ1368">
        <v>198.702</v>
      </c>
      <c r="AK1368">
        <v>199.66679999999999</v>
      </c>
      <c r="AL1368">
        <v>195.19919999999999</v>
      </c>
      <c r="AM1368">
        <v>200.8596</v>
      </c>
      <c r="AN1368">
        <v>229.2852</v>
      </c>
      <c r="AO1368">
        <v>169.0104</v>
      </c>
      <c r="AP1368">
        <v>186.12</v>
      </c>
      <c r="AQ1368">
        <v>185.5428</v>
      </c>
      <c r="AR1368">
        <v>120.30840000000001</v>
      </c>
      <c r="AS1368">
        <v>46.954799999999999</v>
      </c>
      <c r="AT1368">
        <v>42.444000000000003</v>
      </c>
      <c r="AU1368">
        <v>61.1</v>
      </c>
      <c r="AV1368">
        <v>60.4</v>
      </c>
      <c r="AW1368">
        <v>60.2</v>
      </c>
      <c r="AX1368">
        <v>59.8</v>
      </c>
      <c r="AY1368">
        <v>59.4</v>
      </c>
      <c r="AZ1368">
        <v>59.4</v>
      </c>
      <c r="BA1368">
        <v>59.4</v>
      </c>
      <c r="BB1368">
        <v>60</v>
      </c>
      <c r="BC1368">
        <v>61.5</v>
      </c>
      <c r="BD1368">
        <v>63.6</v>
      </c>
      <c r="BE1368">
        <v>66.400000000000006</v>
      </c>
      <c r="BF1368">
        <v>67.5</v>
      </c>
      <c r="BG1368">
        <v>69.400000000000006</v>
      </c>
      <c r="BH1368">
        <v>70</v>
      </c>
      <c r="BI1368">
        <v>71.2</v>
      </c>
      <c r="BJ1368">
        <v>71.2</v>
      </c>
      <c r="BK1368">
        <v>71.099999999999994</v>
      </c>
      <c r="BL1368">
        <v>71</v>
      </c>
      <c r="BM1368">
        <v>69.099999999999994</v>
      </c>
      <c r="BN1368">
        <v>67.099999999999994</v>
      </c>
      <c r="BO1368">
        <v>65.3</v>
      </c>
      <c r="BP1368">
        <v>63.7</v>
      </c>
      <c r="BQ1368">
        <v>62.6</v>
      </c>
      <c r="BR1368">
        <v>61.7</v>
      </c>
      <c r="BS1368">
        <v>-5.2754830000000004</v>
      </c>
      <c r="BT1368">
        <v>12.881629999999999</v>
      </c>
      <c r="BU1368">
        <v>12.542590000000001</v>
      </c>
      <c r="BV1368">
        <v>11.79373</v>
      </c>
      <c r="BW1368">
        <v>10.485519999999999</v>
      </c>
      <c r="BX1368">
        <v>10.14955</v>
      </c>
      <c r="BY1368">
        <v>0.74849080000000001</v>
      </c>
      <c r="BZ1368">
        <v>-9.2166610000000002</v>
      </c>
      <c r="CA1368">
        <v>-4.6982010000000001</v>
      </c>
      <c r="CB1368">
        <v>-6.8076530000000002</v>
      </c>
      <c r="CC1368">
        <v>-1.830832</v>
      </c>
      <c r="CD1368">
        <v>-8.9574090000000002</v>
      </c>
      <c r="CE1368">
        <v>-4.0285250000000001</v>
      </c>
      <c r="CF1368">
        <v>-2.0315590000000001</v>
      </c>
      <c r="CG1368">
        <v>-2.314079</v>
      </c>
      <c r="CH1368">
        <v>3.1301269999999999</v>
      </c>
      <c r="CI1368">
        <v>-4.3991189999999998</v>
      </c>
      <c r="CJ1368">
        <v>-34.448950000000004</v>
      </c>
      <c r="CK1368">
        <v>32.46649</v>
      </c>
      <c r="CL1368">
        <v>20.97099</v>
      </c>
      <c r="CM1368">
        <v>14.38306</v>
      </c>
      <c r="CN1368">
        <v>20.592300000000002</v>
      </c>
      <c r="CO1368">
        <v>9.4654410000000002</v>
      </c>
      <c r="CP1368">
        <v>10.611969999999999</v>
      </c>
      <c r="CQ1368">
        <v>0.8223258</v>
      </c>
      <c r="CR1368">
        <v>1.9634069999999999</v>
      </c>
      <c r="CS1368">
        <v>2.222261</v>
      </c>
      <c r="CT1368">
        <v>1.9282870000000001</v>
      </c>
      <c r="CU1368">
        <v>3.2283789999999999</v>
      </c>
      <c r="CV1368">
        <v>3.89811</v>
      </c>
      <c r="CW1368">
        <v>5.9059270000000001</v>
      </c>
      <c r="CX1368">
        <v>6.8512230000000001</v>
      </c>
      <c r="CY1368">
        <v>18.223510000000001</v>
      </c>
      <c r="CZ1368">
        <v>8.8771730000000009</v>
      </c>
      <c r="DA1368">
        <v>6.0764230000000001</v>
      </c>
      <c r="DB1368">
        <v>2.329275</v>
      </c>
      <c r="DC1368">
        <v>2.3305370000000001</v>
      </c>
      <c r="DD1368">
        <v>2.583752</v>
      </c>
      <c r="DE1368">
        <v>2.5854330000000001</v>
      </c>
      <c r="DF1368">
        <v>2.470021</v>
      </c>
      <c r="DG1368">
        <v>2.482739</v>
      </c>
      <c r="DH1368">
        <v>2.4075169999999999</v>
      </c>
      <c r="DI1368">
        <v>6.6547070000000001</v>
      </c>
      <c r="DJ1368">
        <v>27.232700000000001</v>
      </c>
      <c r="DK1368">
        <v>25.488</v>
      </c>
      <c r="DL1368">
        <v>12.85374</v>
      </c>
      <c r="DM1368">
        <v>3.3321489999999998</v>
      </c>
      <c r="DN1368">
        <v>2.3815620000000002</v>
      </c>
      <c r="DO1368">
        <v>19</v>
      </c>
      <c r="DP1368">
        <v>20</v>
      </c>
    </row>
    <row r="1369" spans="1:120" hidden="1" x14ac:dyDescent="0.25">
      <c r="A1369" t="str">
        <f t="shared" si="21"/>
        <v>Aggregator-Enersponse_All CBP_44406</v>
      </c>
      <c r="B1369" t="s">
        <v>62</v>
      </c>
      <c r="C1369" t="s">
        <v>219</v>
      </c>
      <c r="D1369" t="s">
        <v>61</v>
      </c>
      <c r="E1369" t="s">
        <v>61</v>
      </c>
      <c r="F1369" t="s">
        <v>107</v>
      </c>
      <c r="G1369" t="s">
        <v>61</v>
      </c>
      <c r="H1369" t="s">
        <v>61</v>
      </c>
      <c r="I1369" t="s">
        <v>61</v>
      </c>
      <c r="J1369" t="s">
        <v>61</v>
      </c>
      <c r="K1369" t="s">
        <v>197</v>
      </c>
      <c r="L1369" s="18">
        <v>44406</v>
      </c>
      <c r="M1369">
        <v>19</v>
      </c>
      <c r="N1369">
        <v>20</v>
      </c>
      <c r="O1369" t="s">
        <v>263</v>
      </c>
      <c r="P1369">
        <v>6</v>
      </c>
      <c r="Q1369">
        <v>5</v>
      </c>
      <c r="R1369">
        <v>0</v>
      </c>
      <c r="S1369">
        <v>0</v>
      </c>
      <c r="T1369">
        <v>1</v>
      </c>
      <c r="U1369">
        <v>0</v>
      </c>
      <c r="V1369">
        <v>1</v>
      </c>
      <c r="W1369">
        <v>59.869199999999999</v>
      </c>
      <c r="X1369">
        <v>42.0792</v>
      </c>
      <c r="Y1369">
        <v>41.7864</v>
      </c>
      <c r="Z1369">
        <v>43.083599999999997</v>
      </c>
      <c r="AA1369">
        <v>42.316800000000001</v>
      </c>
      <c r="AB1369">
        <v>47.605200000000004</v>
      </c>
      <c r="AC1369">
        <v>46.879199999999997</v>
      </c>
      <c r="AD1369">
        <v>65.325599999999994</v>
      </c>
      <c r="AE1369">
        <v>105.81</v>
      </c>
      <c r="AF1369">
        <v>141.76920000000001</v>
      </c>
      <c r="AG1369">
        <v>188.94</v>
      </c>
      <c r="AH1369">
        <v>199.55760000000001</v>
      </c>
      <c r="AI1369">
        <v>196.6764</v>
      </c>
      <c r="AJ1369">
        <v>198.702</v>
      </c>
      <c r="AK1369">
        <v>199.66679999999999</v>
      </c>
      <c r="AL1369">
        <v>195.19919999999999</v>
      </c>
      <c r="AM1369">
        <v>200.8596</v>
      </c>
      <c r="AN1369">
        <v>229.2852</v>
      </c>
      <c r="AO1369">
        <v>169.0104</v>
      </c>
      <c r="AP1369">
        <v>186.12</v>
      </c>
      <c r="AQ1369">
        <v>185.5428</v>
      </c>
      <c r="AR1369">
        <v>120.30840000000001</v>
      </c>
      <c r="AS1369">
        <v>46.954799999999999</v>
      </c>
      <c r="AT1369">
        <v>42.444000000000003</v>
      </c>
      <c r="AU1369">
        <v>61.1</v>
      </c>
      <c r="AV1369">
        <v>60.4</v>
      </c>
      <c r="AW1369">
        <v>60.2</v>
      </c>
      <c r="AX1369">
        <v>59.8</v>
      </c>
      <c r="AY1369">
        <v>59.4</v>
      </c>
      <c r="AZ1369">
        <v>59.4</v>
      </c>
      <c r="BA1369">
        <v>59.4</v>
      </c>
      <c r="BB1369">
        <v>60</v>
      </c>
      <c r="BC1369">
        <v>61.5</v>
      </c>
      <c r="BD1369">
        <v>63.6</v>
      </c>
      <c r="BE1369">
        <v>66.400000000000006</v>
      </c>
      <c r="BF1369">
        <v>67.5</v>
      </c>
      <c r="BG1369">
        <v>69.400000000000006</v>
      </c>
      <c r="BH1369">
        <v>70</v>
      </c>
      <c r="BI1369">
        <v>71.2</v>
      </c>
      <c r="BJ1369">
        <v>71.2</v>
      </c>
      <c r="BK1369">
        <v>71.099999999999994</v>
      </c>
      <c r="BL1369">
        <v>71</v>
      </c>
      <c r="BM1369">
        <v>69.099999999999994</v>
      </c>
      <c r="BN1369">
        <v>67.099999999999994</v>
      </c>
      <c r="BO1369">
        <v>65.3</v>
      </c>
      <c r="BP1369">
        <v>63.7</v>
      </c>
      <c r="BQ1369">
        <v>62.6</v>
      </c>
      <c r="BR1369">
        <v>61.7</v>
      </c>
      <c r="BS1369">
        <v>-5.2754830000000004</v>
      </c>
      <c r="BT1369">
        <v>12.881629999999999</v>
      </c>
      <c r="BU1369">
        <v>12.542590000000001</v>
      </c>
      <c r="BV1369">
        <v>11.79373</v>
      </c>
      <c r="BW1369">
        <v>10.485519999999999</v>
      </c>
      <c r="BX1369">
        <v>10.14955</v>
      </c>
      <c r="BY1369">
        <v>0.74849080000000001</v>
      </c>
      <c r="BZ1369">
        <v>-9.2166610000000002</v>
      </c>
      <c r="CA1369">
        <v>-4.6982010000000001</v>
      </c>
      <c r="CB1369">
        <v>-6.8076530000000002</v>
      </c>
      <c r="CC1369">
        <v>-1.830832</v>
      </c>
      <c r="CD1369">
        <v>-8.9574090000000002</v>
      </c>
      <c r="CE1369">
        <v>-4.0285250000000001</v>
      </c>
      <c r="CF1369">
        <v>-2.0315590000000001</v>
      </c>
      <c r="CG1369">
        <v>-2.314079</v>
      </c>
      <c r="CH1369">
        <v>3.1301269999999999</v>
      </c>
      <c r="CI1369">
        <v>-4.3991189999999998</v>
      </c>
      <c r="CJ1369">
        <v>-34.448950000000004</v>
      </c>
      <c r="CK1369">
        <v>32.46649</v>
      </c>
      <c r="CL1369">
        <v>20.97099</v>
      </c>
      <c r="CM1369">
        <v>14.38306</v>
      </c>
      <c r="CN1369">
        <v>20.592300000000002</v>
      </c>
      <c r="CO1369">
        <v>9.4654410000000002</v>
      </c>
      <c r="CP1369">
        <v>10.611969999999999</v>
      </c>
      <c r="CQ1369">
        <v>0.8223258</v>
      </c>
      <c r="CR1369">
        <v>1.9634069999999999</v>
      </c>
      <c r="CS1369">
        <v>2.222261</v>
      </c>
      <c r="CT1369">
        <v>1.9282870000000001</v>
      </c>
      <c r="CU1369">
        <v>3.2283789999999999</v>
      </c>
      <c r="CV1369">
        <v>3.89811</v>
      </c>
      <c r="CW1369">
        <v>5.9059270000000001</v>
      </c>
      <c r="CX1369">
        <v>6.8512230000000001</v>
      </c>
      <c r="CY1369">
        <v>18.223510000000001</v>
      </c>
      <c r="CZ1369">
        <v>8.8771730000000009</v>
      </c>
      <c r="DA1369">
        <v>6.0764230000000001</v>
      </c>
      <c r="DB1369">
        <v>2.329275</v>
      </c>
      <c r="DC1369">
        <v>2.3305370000000001</v>
      </c>
      <c r="DD1369">
        <v>2.583752</v>
      </c>
      <c r="DE1369">
        <v>2.5854330000000001</v>
      </c>
      <c r="DF1369">
        <v>2.470021</v>
      </c>
      <c r="DG1369">
        <v>2.482739</v>
      </c>
      <c r="DH1369">
        <v>2.4075169999999999</v>
      </c>
      <c r="DI1369">
        <v>6.6547070000000001</v>
      </c>
      <c r="DJ1369">
        <v>27.232700000000001</v>
      </c>
      <c r="DK1369">
        <v>25.488</v>
      </c>
      <c r="DL1369">
        <v>12.85374</v>
      </c>
      <c r="DM1369">
        <v>3.3321489999999998</v>
      </c>
      <c r="DN1369">
        <v>2.3815620000000002</v>
      </c>
      <c r="DO1369">
        <v>19</v>
      </c>
      <c r="DP1369">
        <v>20</v>
      </c>
    </row>
    <row r="1370" spans="1:120" hidden="1" x14ac:dyDescent="0.25">
      <c r="A1370" t="str">
        <f t="shared" si="21"/>
        <v>Size_Grp-20 to 199.99 kW_All CBP_44406</v>
      </c>
      <c r="B1370" t="s">
        <v>62</v>
      </c>
      <c r="C1370" t="s">
        <v>201</v>
      </c>
      <c r="D1370" t="s">
        <v>61</v>
      </c>
      <c r="E1370" t="s">
        <v>61</v>
      </c>
      <c r="F1370" t="s">
        <v>61</v>
      </c>
      <c r="G1370" t="s">
        <v>61</v>
      </c>
      <c r="H1370" t="s">
        <v>61</v>
      </c>
      <c r="I1370" t="s">
        <v>61</v>
      </c>
      <c r="J1370" t="s">
        <v>101</v>
      </c>
      <c r="K1370" t="s">
        <v>197</v>
      </c>
      <c r="L1370" s="18">
        <v>44406</v>
      </c>
      <c r="M1370">
        <v>19</v>
      </c>
      <c r="N1370">
        <v>20</v>
      </c>
      <c r="O1370" t="s">
        <v>263</v>
      </c>
      <c r="P1370">
        <v>4</v>
      </c>
      <c r="Q1370">
        <v>3</v>
      </c>
      <c r="R1370">
        <v>0</v>
      </c>
      <c r="S1370">
        <v>0</v>
      </c>
      <c r="T1370">
        <v>1</v>
      </c>
      <c r="U1370">
        <v>0</v>
      </c>
      <c r="V1370">
        <v>1</v>
      </c>
      <c r="W1370">
        <v>44.707999999999998</v>
      </c>
      <c r="X1370">
        <v>29.634667</v>
      </c>
      <c r="Y1370">
        <v>29.308</v>
      </c>
      <c r="Z1370">
        <v>30.643999999999998</v>
      </c>
      <c r="AA1370">
        <v>29.468</v>
      </c>
      <c r="AB1370">
        <v>29.377333</v>
      </c>
      <c r="AC1370">
        <v>30.597332999999999</v>
      </c>
      <c r="AD1370">
        <v>49.804000000000002</v>
      </c>
      <c r="AE1370">
        <v>77.78</v>
      </c>
      <c r="AF1370">
        <v>114.93467</v>
      </c>
      <c r="AG1370">
        <v>158.63866999999999</v>
      </c>
      <c r="AH1370">
        <v>165.48400000000001</v>
      </c>
      <c r="AI1370">
        <v>164.70133000000001</v>
      </c>
      <c r="AJ1370">
        <v>166.85333</v>
      </c>
      <c r="AK1370">
        <v>166.61067</v>
      </c>
      <c r="AL1370">
        <v>163.36533</v>
      </c>
      <c r="AM1370">
        <v>168.91467</v>
      </c>
      <c r="AN1370">
        <v>180.876</v>
      </c>
      <c r="AO1370">
        <v>140.87467000000001</v>
      </c>
      <c r="AP1370">
        <v>159.12532999999999</v>
      </c>
      <c r="AQ1370">
        <v>155.464</v>
      </c>
      <c r="AR1370">
        <v>97.610667000000007</v>
      </c>
      <c r="AS1370">
        <v>30.24</v>
      </c>
      <c r="AT1370">
        <v>29.931999999999999</v>
      </c>
      <c r="AU1370">
        <v>63.166666999999997</v>
      </c>
      <c r="AV1370">
        <v>62.333333000000003</v>
      </c>
      <c r="AW1370">
        <v>62</v>
      </c>
      <c r="AX1370">
        <v>61.333333000000003</v>
      </c>
      <c r="AY1370">
        <v>60.666666999999997</v>
      </c>
      <c r="AZ1370">
        <v>60.666666999999997</v>
      </c>
      <c r="BA1370">
        <v>60.666666999999997</v>
      </c>
      <c r="BB1370">
        <v>61.666666999999997</v>
      </c>
      <c r="BC1370">
        <v>64</v>
      </c>
      <c r="BD1370">
        <v>66.166667000000004</v>
      </c>
      <c r="BE1370">
        <v>68.833332999999996</v>
      </c>
      <c r="BF1370">
        <v>71</v>
      </c>
      <c r="BG1370">
        <v>73.5</v>
      </c>
      <c r="BH1370">
        <v>74.166667000000004</v>
      </c>
      <c r="BI1370">
        <v>75.666667000000004</v>
      </c>
      <c r="BJ1370">
        <v>76</v>
      </c>
      <c r="BK1370">
        <v>76</v>
      </c>
      <c r="BL1370">
        <v>75.5</v>
      </c>
      <c r="BM1370">
        <v>73.166667000000004</v>
      </c>
      <c r="BN1370">
        <v>71</v>
      </c>
      <c r="BO1370">
        <v>69</v>
      </c>
      <c r="BP1370">
        <v>66.833332999999996</v>
      </c>
      <c r="BQ1370">
        <v>65.333332999999996</v>
      </c>
      <c r="BR1370">
        <v>64</v>
      </c>
      <c r="BS1370">
        <v>-1.207446</v>
      </c>
      <c r="BT1370">
        <v>14.241709999999999</v>
      </c>
      <c r="BU1370">
        <v>13.83714</v>
      </c>
      <c r="BV1370">
        <v>13.22156</v>
      </c>
      <c r="BW1370">
        <v>11.74084</v>
      </c>
      <c r="BX1370">
        <v>12.02605</v>
      </c>
      <c r="BY1370">
        <v>0.586951</v>
      </c>
      <c r="BZ1370">
        <v>-15.364549999999999</v>
      </c>
      <c r="CA1370">
        <v>-3.126789</v>
      </c>
      <c r="CB1370">
        <v>-4.6871260000000001</v>
      </c>
      <c r="CC1370">
        <v>2.5669170000000001</v>
      </c>
      <c r="CD1370">
        <v>-1.296214</v>
      </c>
      <c r="CE1370">
        <v>0.49021910000000002</v>
      </c>
      <c r="CF1370">
        <v>1.4808680000000001</v>
      </c>
      <c r="CG1370">
        <v>2.2891360000000001</v>
      </c>
      <c r="CH1370">
        <v>6.3998340000000002</v>
      </c>
      <c r="CI1370">
        <v>0.97726440000000003</v>
      </c>
      <c r="CJ1370">
        <v>-12.227690000000001</v>
      </c>
      <c r="CK1370">
        <v>36.044800000000002</v>
      </c>
      <c r="CL1370">
        <v>23.956939999999999</v>
      </c>
      <c r="CM1370">
        <v>21.234960000000001</v>
      </c>
      <c r="CN1370">
        <v>21.260100000000001</v>
      </c>
      <c r="CO1370">
        <v>12.62744</v>
      </c>
      <c r="CP1370">
        <v>11.780570000000001</v>
      </c>
      <c r="CQ1370">
        <v>1.004653</v>
      </c>
      <c r="CR1370">
        <v>2.4018109999999999</v>
      </c>
      <c r="CS1370">
        <v>2.718718</v>
      </c>
      <c r="CT1370">
        <v>2.3747799999999999</v>
      </c>
      <c r="CU1370">
        <v>3.8999600000000001</v>
      </c>
      <c r="CV1370">
        <v>4.4110120000000004</v>
      </c>
      <c r="CW1370">
        <v>6.4666160000000001</v>
      </c>
      <c r="CX1370">
        <v>7.2246839999999999</v>
      </c>
      <c r="CY1370">
        <v>20.583100000000002</v>
      </c>
      <c r="CZ1370">
        <v>9.7877159999999996</v>
      </c>
      <c r="DA1370">
        <v>6.5438470000000004</v>
      </c>
      <c r="DB1370">
        <v>2.0456759999999998</v>
      </c>
      <c r="DC1370">
        <v>1.884825</v>
      </c>
      <c r="DD1370">
        <v>2.1247060000000002</v>
      </c>
      <c r="DE1370">
        <v>2.2333729999999998</v>
      </c>
      <c r="DF1370">
        <v>2.0696469999999998</v>
      </c>
      <c r="DG1370">
        <v>2.2987280000000001</v>
      </c>
      <c r="DH1370">
        <v>2.204412</v>
      </c>
      <c r="DI1370">
        <v>7.5518479999999997</v>
      </c>
      <c r="DJ1370">
        <v>31.652940000000001</v>
      </c>
      <c r="DK1370">
        <v>29.57291</v>
      </c>
      <c r="DL1370">
        <v>14.747479999999999</v>
      </c>
      <c r="DM1370">
        <v>3.9780289999999998</v>
      </c>
      <c r="DN1370">
        <v>2.9156599999999999</v>
      </c>
      <c r="DO1370">
        <v>19</v>
      </c>
      <c r="DP1370">
        <v>20</v>
      </c>
    </row>
    <row r="1371" spans="1:120" x14ac:dyDescent="0.25">
      <c r="A1371" t="str">
        <f t="shared" si="21"/>
        <v>AutoDR-No_All CBP_44406</v>
      </c>
      <c r="B1371" t="s">
        <v>62</v>
      </c>
      <c r="C1371" t="s">
        <v>321</v>
      </c>
      <c r="D1371" t="s">
        <v>61</v>
      </c>
      <c r="E1371" t="s">
        <v>61</v>
      </c>
      <c r="F1371" t="s">
        <v>61</v>
      </c>
      <c r="G1371" t="s">
        <v>61</v>
      </c>
      <c r="H1371" t="s">
        <v>97</v>
      </c>
      <c r="I1371" t="s">
        <v>61</v>
      </c>
      <c r="J1371" t="s">
        <v>61</v>
      </c>
      <c r="K1371" t="s">
        <v>197</v>
      </c>
      <c r="L1371" s="18">
        <v>44406</v>
      </c>
      <c r="M1371">
        <v>19</v>
      </c>
      <c r="N1371">
        <v>20</v>
      </c>
      <c r="O1371" t="s">
        <v>263</v>
      </c>
      <c r="P1371">
        <v>2</v>
      </c>
      <c r="Q1371">
        <v>2</v>
      </c>
      <c r="R1371">
        <v>0</v>
      </c>
      <c r="S1371">
        <v>0</v>
      </c>
      <c r="T1371">
        <v>1</v>
      </c>
      <c r="U1371">
        <v>0</v>
      </c>
      <c r="V1371">
        <v>1</v>
      </c>
      <c r="W1371">
        <v>9.1709999999999994</v>
      </c>
      <c r="X1371">
        <v>8.5060000000000002</v>
      </c>
      <c r="Y1371">
        <v>8.5820000000000007</v>
      </c>
      <c r="Z1371">
        <v>9.2629999999999999</v>
      </c>
      <c r="AA1371">
        <v>8.8640000000000008</v>
      </c>
      <c r="AB1371">
        <v>8.391</v>
      </c>
      <c r="AC1371">
        <v>9.3059999999999992</v>
      </c>
      <c r="AD1371">
        <v>13.077999999999999</v>
      </c>
      <c r="AE1371">
        <v>27.614999999999998</v>
      </c>
      <c r="AF1371">
        <v>29.100999999999999</v>
      </c>
      <c r="AG1371">
        <v>39.29</v>
      </c>
      <c r="AH1371">
        <v>41.258000000000003</v>
      </c>
      <c r="AI1371">
        <v>42.457000000000001</v>
      </c>
      <c r="AJ1371">
        <v>42.945</v>
      </c>
      <c r="AK1371">
        <v>42.548999999999999</v>
      </c>
      <c r="AL1371">
        <v>42.345999999999997</v>
      </c>
      <c r="AM1371">
        <v>42.823</v>
      </c>
      <c r="AN1371">
        <v>46.271000000000001</v>
      </c>
      <c r="AO1371">
        <v>40.122</v>
      </c>
      <c r="AP1371">
        <v>39.659999999999997</v>
      </c>
      <c r="AQ1371">
        <v>40.219000000000001</v>
      </c>
      <c r="AR1371">
        <v>27.376999999999999</v>
      </c>
      <c r="AS1371">
        <v>8.6489999999999991</v>
      </c>
      <c r="AT1371">
        <v>9.1300000000000008</v>
      </c>
      <c r="AU1371">
        <v>58.5</v>
      </c>
      <c r="AV1371">
        <v>58</v>
      </c>
      <c r="AW1371">
        <v>58</v>
      </c>
      <c r="AX1371">
        <v>58</v>
      </c>
      <c r="AY1371">
        <v>58</v>
      </c>
      <c r="AZ1371">
        <v>58</v>
      </c>
      <c r="BA1371">
        <v>58</v>
      </c>
      <c r="BB1371">
        <v>58</v>
      </c>
      <c r="BC1371">
        <v>58</v>
      </c>
      <c r="BD1371">
        <v>58.5</v>
      </c>
      <c r="BE1371">
        <v>59.5</v>
      </c>
      <c r="BF1371">
        <v>58</v>
      </c>
      <c r="BG1371">
        <v>60.5</v>
      </c>
      <c r="BH1371">
        <v>61.5</v>
      </c>
      <c r="BI1371">
        <v>64</v>
      </c>
      <c r="BJ1371">
        <v>63</v>
      </c>
      <c r="BK1371">
        <v>64</v>
      </c>
      <c r="BL1371">
        <v>64.5</v>
      </c>
      <c r="BM1371">
        <v>63.5</v>
      </c>
      <c r="BN1371">
        <v>62</v>
      </c>
      <c r="BO1371">
        <v>60</v>
      </c>
      <c r="BP1371">
        <v>59.5</v>
      </c>
      <c r="BQ1371">
        <v>59</v>
      </c>
      <c r="BR1371">
        <v>59</v>
      </c>
      <c r="BS1371">
        <v>-0.45132080000000002</v>
      </c>
      <c r="BT1371">
        <v>0.43830540000000001</v>
      </c>
      <c r="BU1371">
        <v>0.19488230000000001</v>
      </c>
      <c r="BV1371">
        <v>-0.32844869999999998</v>
      </c>
      <c r="BW1371">
        <v>6.1319699999999998E-2</v>
      </c>
      <c r="BX1371">
        <v>0.57169349999999997</v>
      </c>
      <c r="BY1371">
        <v>-0.13149430000000001</v>
      </c>
      <c r="BZ1371">
        <v>3.637413</v>
      </c>
      <c r="CA1371">
        <v>-2.7468919999999999</v>
      </c>
      <c r="CB1371">
        <v>-1.2109049999999999</v>
      </c>
      <c r="CC1371">
        <v>-0.34147169999999999</v>
      </c>
      <c r="CD1371">
        <v>-1.7800579999999999</v>
      </c>
      <c r="CE1371">
        <v>-2.2686190000000002</v>
      </c>
      <c r="CF1371">
        <v>-3.022723</v>
      </c>
      <c r="CG1371">
        <v>-2.4504419999999998</v>
      </c>
      <c r="CH1371">
        <v>-2.3278490000000001</v>
      </c>
      <c r="CI1371">
        <v>-3.2038090000000001</v>
      </c>
      <c r="CJ1371">
        <v>-6.4802960000000001</v>
      </c>
      <c r="CK1371">
        <v>-0.79512309999999997</v>
      </c>
      <c r="CL1371">
        <v>1.85156E-2</v>
      </c>
      <c r="CM1371">
        <v>-1.344516</v>
      </c>
      <c r="CN1371">
        <v>0.78088519999999995</v>
      </c>
      <c r="CO1371">
        <v>0.25659300000000002</v>
      </c>
      <c r="CP1371">
        <v>-0.1699031</v>
      </c>
      <c r="CQ1371">
        <v>1.7933000000000001E-2</v>
      </c>
      <c r="CR1371">
        <v>2.2389599999999999E-2</v>
      </c>
      <c r="CS1371">
        <v>2.04242E-2</v>
      </c>
      <c r="CT1371">
        <v>2.0215899999999998E-2</v>
      </c>
      <c r="CU1371">
        <v>4.3741200000000001E-2</v>
      </c>
      <c r="CV1371">
        <v>0.18415880000000001</v>
      </c>
      <c r="CW1371">
        <v>0.6631532</v>
      </c>
      <c r="CX1371">
        <v>0.82808579999999998</v>
      </c>
      <c r="CY1371">
        <v>0.90606330000000002</v>
      </c>
      <c r="CZ1371">
        <v>0.60028400000000004</v>
      </c>
      <c r="DA1371">
        <v>0.64149540000000005</v>
      </c>
      <c r="DB1371">
        <v>0.3151236</v>
      </c>
      <c r="DC1371">
        <v>0.37506250000000002</v>
      </c>
      <c r="DD1371">
        <v>0.35033340000000002</v>
      </c>
      <c r="DE1371">
        <v>0.35866589999999998</v>
      </c>
      <c r="DF1371">
        <v>0.4437855</v>
      </c>
      <c r="DG1371">
        <v>0.31764870000000001</v>
      </c>
      <c r="DH1371">
        <v>0.31348470000000001</v>
      </c>
      <c r="DI1371">
        <v>0.4123966</v>
      </c>
      <c r="DJ1371">
        <v>1.934302</v>
      </c>
      <c r="DK1371">
        <v>1.757161</v>
      </c>
      <c r="DL1371">
        <v>0.81941090000000005</v>
      </c>
      <c r="DM1371">
        <v>3.3610599999999997E-2</v>
      </c>
      <c r="DN1371">
        <v>2.8185999999999999E-2</v>
      </c>
      <c r="DO1371">
        <v>19</v>
      </c>
      <c r="DP1371">
        <v>20</v>
      </c>
    </row>
    <row r="1372" spans="1:120" hidden="1" x14ac:dyDescent="0.25">
      <c r="A1372" t="str">
        <f t="shared" si="21"/>
        <v>Size_Grp-Below 20 kW_All CBP_44406</v>
      </c>
      <c r="B1372" t="s">
        <v>62</v>
      </c>
      <c r="C1372" t="s">
        <v>259</v>
      </c>
      <c r="D1372" t="s">
        <v>61</v>
      </c>
      <c r="E1372" t="s">
        <v>61</v>
      </c>
      <c r="F1372" t="s">
        <v>61</v>
      </c>
      <c r="G1372" t="s">
        <v>61</v>
      </c>
      <c r="H1372" t="s">
        <v>61</v>
      </c>
      <c r="I1372" t="s">
        <v>61</v>
      </c>
      <c r="J1372" t="s">
        <v>260</v>
      </c>
      <c r="K1372" t="s">
        <v>197</v>
      </c>
      <c r="L1372" s="18">
        <v>44406</v>
      </c>
      <c r="M1372">
        <v>19</v>
      </c>
      <c r="N1372">
        <v>20</v>
      </c>
      <c r="O1372" t="s">
        <v>263</v>
      </c>
      <c r="P1372">
        <v>2</v>
      </c>
      <c r="Q1372">
        <v>2</v>
      </c>
      <c r="R1372">
        <v>0</v>
      </c>
      <c r="S1372">
        <v>0</v>
      </c>
      <c r="T1372">
        <v>1</v>
      </c>
      <c r="U1372">
        <v>0</v>
      </c>
      <c r="V1372">
        <v>1</v>
      </c>
      <c r="W1372">
        <v>16.36</v>
      </c>
      <c r="X1372">
        <v>12.84</v>
      </c>
      <c r="Y1372">
        <v>12.840999999999999</v>
      </c>
      <c r="Z1372">
        <v>12.92</v>
      </c>
      <c r="AA1372">
        <v>13.163</v>
      </c>
      <c r="AB1372">
        <v>17.638000000000002</v>
      </c>
      <c r="AC1372">
        <v>16.117999999999999</v>
      </c>
      <c r="AD1372">
        <v>17.085000000000001</v>
      </c>
      <c r="AE1372">
        <v>29.84</v>
      </c>
      <c r="AF1372">
        <v>31.94</v>
      </c>
      <c r="AG1372">
        <v>38.470999999999997</v>
      </c>
      <c r="AH1372">
        <v>42.185000000000002</v>
      </c>
      <c r="AI1372">
        <v>40.371000000000002</v>
      </c>
      <c r="AJ1372">
        <v>40.445</v>
      </c>
      <c r="AK1372">
        <v>41.430999999999997</v>
      </c>
      <c r="AL1372">
        <v>40.142000000000003</v>
      </c>
      <c r="AM1372">
        <v>40.697000000000003</v>
      </c>
      <c r="AN1372">
        <v>55.414000000000001</v>
      </c>
      <c r="AO1372">
        <v>35.186</v>
      </c>
      <c r="AP1372">
        <v>35.756</v>
      </c>
      <c r="AQ1372">
        <v>38.021000000000001</v>
      </c>
      <c r="AR1372">
        <v>27.048999999999999</v>
      </c>
      <c r="AS1372">
        <v>16.449000000000002</v>
      </c>
      <c r="AT1372">
        <v>12.920999999999999</v>
      </c>
      <c r="AU1372">
        <v>58</v>
      </c>
      <c r="AV1372">
        <v>57.5</v>
      </c>
      <c r="AW1372">
        <v>57.5</v>
      </c>
      <c r="AX1372">
        <v>57.5</v>
      </c>
      <c r="AY1372">
        <v>57.5</v>
      </c>
      <c r="AZ1372">
        <v>57.5</v>
      </c>
      <c r="BA1372">
        <v>57.5</v>
      </c>
      <c r="BB1372">
        <v>57.5</v>
      </c>
      <c r="BC1372">
        <v>57.75</v>
      </c>
      <c r="BD1372">
        <v>59.75</v>
      </c>
      <c r="BE1372">
        <v>62.75</v>
      </c>
      <c r="BF1372">
        <v>62.25</v>
      </c>
      <c r="BG1372">
        <v>63.25</v>
      </c>
      <c r="BH1372">
        <v>63.75</v>
      </c>
      <c r="BI1372">
        <v>64.5</v>
      </c>
      <c r="BJ1372">
        <v>64</v>
      </c>
      <c r="BK1372">
        <v>63.75</v>
      </c>
      <c r="BL1372">
        <v>64.25</v>
      </c>
      <c r="BM1372">
        <v>63</v>
      </c>
      <c r="BN1372">
        <v>61.25</v>
      </c>
      <c r="BO1372">
        <v>59.75</v>
      </c>
      <c r="BP1372">
        <v>59</v>
      </c>
      <c r="BQ1372">
        <v>58.5</v>
      </c>
      <c r="BR1372">
        <v>58.25</v>
      </c>
      <c r="BS1372">
        <v>-3.4906510000000002</v>
      </c>
      <c r="BT1372">
        <v>5.3404399999999998E-2</v>
      </c>
      <c r="BU1372">
        <v>7.4300699999999997E-2</v>
      </c>
      <c r="BV1372">
        <v>-8.8061700000000007E-2</v>
      </c>
      <c r="BW1372">
        <v>-6.7696199999999998E-2</v>
      </c>
      <c r="BX1372">
        <v>-0.56157959999999996</v>
      </c>
      <c r="BY1372">
        <v>0.1835291</v>
      </c>
      <c r="BZ1372">
        <v>3.8428610000000001</v>
      </c>
      <c r="CA1372">
        <v>-1.570076</v>
      </c>
      <c r="CB1372">
        <v>-2.1577000000000002</v>
      </c>
      <c r="CC1372">
        <v>-3.4508809999999999</v>
      </c>
      <c r="CD1372">
        <v>-6.4923479999999998</v>
      </c>
      <c r="CE1372">
        <v>-3.7247690000000002</v>
      </c>
      <c r="CF1372">
        <v>-2.803617</v>
      </c>
      <c r="CG1372">
        <v>-3.645251</v>
      </c>
      <c r="CH1372">
        <v>-2.1914359999999999</v>
      </c>
      <c r="CI1372">
        <v>-4.3988810000000003</v>
      </c>
      <c r="CJ1372">
        <v>-19.5367</v>
      </c>
      <c r="CK1372">
        <v>2.1809599999999998E-2</v>
      </c>
      <c r="CL1372">
        <v>-0.49188330000000002</v>
      </c>
      <c r="CM1372">
        <v>-3.940337</v>
      </c>
      <c r="CN1372">
        <v>1.2151749999999999</v>
      </c>
      <c r="CO1372">
        <v>-1.582714</v>
      </c>
      <c r="CP1372">
        <v>7.8846999999999997E-3</v>
      </c>
      <c r="CQ1372">
        <v>5.9426000000000001E-3</v>
      </c>
      <c r="CR1372">
        <v>1.24584E-2</v>
      </c>
      <c r="CS1372">
        <v>1.39582E-2</v>
      </c>
      <c r="CT1372">
        <v>3.274E-3</v>
      </c>
      <c r="CU1372">
        <v>4.8202500000000002E-2</v>
      </c>
      <c r="CV1372">
        <v>0.2258262</v>
      </c>
      <c r="CW1372">
        <v>0.46386650000000001</v>
      </c>
      <c r="CX1372">
        <v>0.693909</v>
      </c>
      <c r="CY1372">
        <v>1.0772189999999999</v>
      </c>
      <c r="CZ1372">
        <v>0.65911339999999996</v>
      </c>
      <c r="DA1372">
        <v>0.53882470000000005</v>
      </c>
      <c r="DB1372">
        <v>0.46685959999999999</v>
      </c>
      <c r="DC1372">
        <v>0.55821419999999999</v>
      </c>
      <c r="DD1372">
        <v>0.59912480000000001</v>
      </c>
      <c r="DE1372">
        <v>0.53916730000000002</v>
      </c>
      <c r="DF1372">
        <v>0.55111639999999995</v>
      </c>
      <c r="DG1372">
        <v>0.43109009999999998</v>
      </c>
      <c r="DH1372">
        <v>0.43190580000000001</v>
      </c>
      <c r="DI1372">
        <v>0.37340950000000001</v>
      </c>
      <c r="DJ1372">
        <v>1.1068229999999999</v>
      </c>
      <c r="DK1372">
        <v>1.0652379999999999</v>
      </c>
      <c r="DL1372">
        <v>0.63074889999999995</v>
      </c>
      <c r="DM1372">
        <v>7.6350500000000002E-2</v>
      </c>
      <c r="DN1372">
        <v>1.3803899999999999E-2</v>
      </c>
      <c r="DO1372">
        <v>19</v>
      </c>
      <c r="DP1372">
        <v>20</v>
      </c>
    </row>
    <row r="1373" spans="1:120" x14ac:dyDescent="0.25">
      <c r="A1373" t="str">
        <f t="shared" si="21"/>
        <v>AutoDR-Yes_All CBP_44406</v>
      </c>
      <c r="B1373" t="s">
        <v>62</v>
      </c>
      <c r="C1373" t="s">
        <v>322</v>
      </c>
      <c r="D1373" t="s">
        <v>61</v>
      </c>
      <c r="E1373" t="s">
        <v>61</v>
      </c>
      <c r="F1373" t="s">
        <v>61</v>
      </c>
      <c r="G1373" t="s">
        <v>61</v>
      </c>
      <c r="H1373" t="s">
        <v>98</v>
      </c>
      <c r="I1373" t="s">
        <v>61</v>
      </c>
      <c r="J1373" t="s">
        <v>61</v>
      </c>
      <c r="K1373" t="s">
        <v>197</v>
      </c>
      <c r="L1373" s="18">
        <v>44406</v>
      </c>
      <c r="M1373">
        <v>19</v>
      </c>
      <c r="N1373">
        <v>20</v>
      </c>
      <c r="O1373" t="s">
        <v>263</v>
      </c>
      <c r="P1373">
        <v>4</v>
      </c>
      <c r="Q1373">
        <v>3</v>
      </c>
      <c r="R1373">
        <v>0</v>
      </c>
      <c r="S1373">
        <v>0</v>
      </c>
      <c r="T1373">
        <v>1</v>
      </c>
      <c r="U1373">
        <v>0</v>
      </c>
      <c r="V1373">
        <v>1</v>
      </c>
      <c r="W1373">
        <v>54.293332999999997</v>
      </c>
      <c r="X1373">
        <v>35.413333000000002</v>
      </c>
      <c r="Y1373">
        <v>34.986666999999997</v>
      </c>
      <c r="Z1373">
        <v>35.520000000000003</v>
      </c>
      <c r="AA1373">
        <v>35.200000000000003</v>
      </c>
      <c r="AB1373">
        <v>41.706667000000003</v>
      </c>
      <c r="AC1373">
        <v>39.68</v>
      </c>
      <c r="AD1373">
        <v>55.146667000000001</v>
      </c>
      <c r="AE1373">
        <v>80.746667000000002</v>
      </c>
      <c r="AF1373">
        <v>118.72</v>
      </c>
      <c r="AG1373">
        <v>157.54667000000001</v>
      </c>
      <c r="AH1373">
        <v>166.72</v>
      </c>
      <c r="AI1373">
        <v>161.91999999999999</v>
      </c>
      <c r="AJ1373">
        <v>163.52000000000001</v>
      </c>
      <c r="AK1373">
        <v>165.12</v>
      </c>
      <c r="AL1373">
        <v>160.42667</v>
      </c>
      <c r="AM1373">
        <v>166.08</v>
      </c>
      <c r="AN1373">
        <v>193.06666999999999</v>
      </c>
      <c r="AO1373">
        <v>134.29333</v>
      </c>
      <c r="AP1373">
        <v>153.91999999999999</v>
      </c>
      <c r="AQ1373">
        <v>152.53333000000001</v>
      </c>
      <c r="AR1373">
        <v>97.173333</v>
      </c>
      <c r="AS1373">
        <v>40.64</v>
      </c>
      <c r="AT1373">
        <v>34.986666999999997</v>
      </c>
      <c r="AU1373">
        <v>62.833333000000003</v>
      </c>
      <c r="AV1373">
        <v>62</v>
      </c>
      <c r="AW1373">
        <v>61.666666999999997</v>
      </c>
      <c r="AX1373">
        <v>61</v>
      </c>
      <c r="AY1373">
        <v>60.333333000000003</v>
      </c>
      <c r="AZ1373">
        <v>60.333333000000003</v>
      </c>
      <c r="BA1373">
        <v>60.333333000000003</v>
      </c>
      <c r="BB1373">
        <v>61.333333000000003</v>
      </c>
      <c r="BC1373">
        <v>63.833333000000003</v>
      </c>
      <c r="BD1373">
        <v>67</v>
      </c>
      <c r="BE1373">
        <v>71</v>
      </c>
      <c r="BF1373">
        <v>73.833332999999996</v>
      </c>
      <c r="BG1373">
        <v>75.333332999999996</v>
      </c>
      <c r="BH1373">
        <v>75.666667000000004</v>
      </c>
      <c r="BI1373">
        <v>76</v>
      </c>
      <c r="BJ1373">
        <v>76.666667000000004</v>
      </c>
      <c r="BK1373">
        <v>75.833332999999996</v>
      </c>
      <c r="BL1373">
        <v>75.333332999999996</v>
      </c>
      <c r="BM1373">
        <v>72.833332999999996</v>
      </c>
      <c r="BN1373">
        <v>70.5</v>
      </c>
      <c r="BO1373">
        <v>68.833332999999996</v>
      </c>
      <c r="BP1373">
        <v>66.5</v>
      </c>
      <c r="BQ1373">
        <v>65</v>
      </c>
      <c r="BR1373">
        <v>63.5</v>
      </c>
      <c r="BS1373">
        <v>-5.259887</v>
      </c>
      <c r="BT1373">
        <v>13.72851</v>
      </c>
      <c r="BU1373">
        <v>13.67637</v>
      </c>
      <c r="BV1373">
        <v>13.54208</v>
      </c>
      <c r="BW1373">
        <v>11.568820000000001</v>
      </c>
      <c r="BX1373">
        <v>10.51502</v>
      </c>
      <c r="BY1373">
        <v>1.006982</v>
      </c>
      <c r="BZ1373">
        <v>-15.090619999999999</v>
      </c>
      <c r="CA1373">
        <v>-1.557701</v>
      </c>
      <c r="CB1373">
        <v>-5.9495189999999996</v>
      </c>
      <c r="CC1373">
        <v>-1.578962</v>
      </c>
      <c r="CD1373">
        <v>-7.5792669999999998</v>
      </c>
      <c r="CE1373">
        <v>-1.451314</v>
      </c>
      <c r="CF1373">
        <v>1.77301</v>
      </c>
      <c r="CG1373">
        <v>0.69605760000000005</v>
      </c>
      <c r="CH1373">
        <v>6.5817180000000004</v>
      </c>
      <c r="CI1373">
        <v>-0.61616519999999997</v>
      </c>
      <c r="CJ1373">
        <v>-29.636220000000002</v>
      </c>
      <c r="CK1373">
        <v>37.134039999999999</v>
      </c>
      <c r="CL1373">
        <v>23.276409999999998</v>
      </c>
      <c r="CM1373">
        <v>17.773869999999999</v>
      </c>
      <c r="CN1373">
        <v>21.83915</v>
      </c>
      <c r="CO1373">
        <v>10.17503</v>
      </c>
      <c r="CP1373">
        <v>12.017620000000001</v>
      </c>
      <c r="CQ1373">
        <v>0.98333619999999999</v>
      </c>
      <c r="CR1373">
        <v>2.3841549999999998</v>
      </c>
      <c r="CS1373">
        <v>2.7072229999999999</v>
      </c>
      <c r="CT1373">
        <v>2.3446609999999999</v>
      </c>
      <c r="CU1373">
        <v>3.9078909999999998</v>
      </c>
      <c r="CV1373">
        <v>4.485087</v>
      </c>
      <c r="CW1373">
        <v>6.1123289999999999</v>
      </c>
      <c r="CX1373">
        <v>6.9861469999999999</v>
      </c>
      <c r="CY1373">
        <v>20.88738</v>
      </c>
      <c r="CZ1373">
        <v>9.8923009999999998</v>
      </c>
      <c r="DA1373">
        <v>6.3613210000000002</v>
      </c>
      <c r="DB1373">
        <v>2.315429</v>
      </c>
      <c r="DC1373">
        <v>2.2104279999999998</v>
      </c>
      <c r="DD1373">
        <v>2.567002</v>
      </c>
      <c r="DE1373">
        <v>2.5542639999999999</v>
      </c>
      <c r="DF1373">
        <v>2.2604570000000002</v>
      </c>
      <c r="DG1373">
        <v>2.5004010000000001</v>
      </c>
      <c r="DH1373">
        <v>2.4149379999999998</v>
      </c>
      <c r="DI1373">
        <v>7.4825390000000001</v>
      </c>
      <c r="DJ1373">
        <v>30.18186</v>
      </c>
      <c r="DK1373">
        <v>28.34282</v>
      </c>
      <c r="DL1373">
        <v>14.41208</v>
      </c>
      <c r="DM1373">
        <v>4.054011</v>
      </c>
      <c r="DN1373">
        <v>2.8900920000000001</v>
      </c>
      <c r="DO1373">
        <v>19</v>
      </c>
      <c r="DP1373">
        <v>20</v>
      </c>
    </row>
    <row r="1374" spans="1:120" hidden="1" x14ac:dyDescent="0.25">
      <c r="A1374" t="str">
        <f t="shared" si="21"/>
        <v>sublap_id-SLAP_PGSB_All CBP_44406</v>
      </c>
      <c r="B1374" t="s">
        <v>62</v>
      </c>
      <c r="C1374" t="s">
        <v>281</v>
      </c>
      <c r="D1374" t="s">
        <v>61</v>
      </c>
      <c r="E1374" t="s">
        <v>282</v>
      </c>
      <c r="F1374" t="s">
        <v>61</v>
      </c>
      <c r="G1374" t="s">
        <v>61</v>
      </c>
      <c r="H1374" t="s">
        <v>61</v>
      </c>
      <c r="I1374" t="s">
        <v>61</v>
      </c>
      <c r="J1374" t="s">
        <v>61</v>
      </c>
      <c r="K1374" t="s">
        <v>197</v>
      </c>
      <c r="L1374" s="18">
        <v>44406</v>
      </c>
      <c r="M1374">
        <v>19</v>
      </c>
      <c r="N1374">
        <v>20</v>
      </c>
      <c r="O1374" t="s">
        <v>263</v>
      </c>
      <c r="P1374">
        <v>3</v>
      </c>
      <c r="Q1374">
        <v>2</v>
      </c>
      <c r="R1374">
        <v>0</v>
      </c>
      <c r="S1374">
        <v>0</v>
      </c>
      <c r="T1374">
        <v>1</v>
      </c>
      <c r="U1374">
        <v>0</v>
      </c>
      <c r="V1374">
        <v>1</v>
      </c>
      <c r="W1374">
        <v>37.08</v>
      </c>
      <c r="X1374">
        <v>21.12</v>
      </c>
      <c r="Y1374">
        <v>20.64</v>
      </c>
      <c r="Z1374">
        <v>21.12</v>
      </c>
      <c r="AA1374">
        <v>20.399999999999999</v>
      </c>
      <c r="AB1374">
        <v>21</v>
      </c>
      <c r="AC1374">
        <v>21</v>
      </c>
      <c r="AD1374">
        <v>36.96</v>
      </c>
      <c r="AE1374">
        <v>65.88</v>
      </c>
      <c r="AF1374">
        <v>103.2</v>
      </c>
      <c r="AG1374">
        <v>136.32</v>
      </c>
      <c r="AH1374">
        <v>142.80000000000001</v>
      </c>
      <c r="AI1374">
        <v>141.72</v>
      </c>
      <c r="AJ1374">
        <v>144.6</v>
      </c>
      <c r="AK1374">
        <v>144.47999999999999</v>
      </c>
      <c r="AL1374">
        <v>141.72</v>
      </c>
      <c r="AM1374">
        <v>146.4</v>
      </c>
      <c r="AN1374">
        <v>160.80000000000001</v>
      </c>
      <c r="AO1374">
        <v>116.16</v>
      </c>
      <c r="AP1374">
        <v>137.52000000000001</v>
      </c>
      <c r="AQ1374">
        <v>132</v>
      </c>
      <c r="AR1374">
        <v>78.36</v>
      </c>
      <c r="AS1374">
        <v>21.6</v>
      </c>
      <c r="AT1374">
        <v>20.52</v>
      </c>
      <c r="AU1374">
        <v>65.5</v>
      </c>
      <c r="AV1374">
        <v>64.5</v>
      </c>
      <c r="AW1374">
        <v>64</v>
      </c>
      <c r="AX1374">
        <v>63</v>
      </c>
      <c r="AY1374">
        <v>62</v>
      </c>
      <c r="AZ1374">
        <v>62</v>
      </c>
      <c r="BA1374">
        <v>62</v>
      </c>
      <c r="BB1374">
        <v>63.5</v>
      </c>
      <c r="BC1374">
        <v>67</v>
      </c>
      <c r="BD1374">
        <v>70</v>
      </c>
      <c r="BE1374">
        <v>73.5</v>
      </c>
      <c r="BF1374">
        <v>77.5</v>
      </c>
      <c r="BG1374">
        <v>80</v>
      </c>
      <c r="BH1374">
        <v>80.5</v>
      </c>
      <c r="BI1374">
        <v>81.5</v>
      </c>
      <c r="BJ1374">
        <v>82.5</v>
      </c>
      <c r="BK1374">
        <v>82</v>
      </c>
      <c r="BL1374">
        <v>81</v>
      </c>
      <c r="BM1374">
        <v>78</v>
      </c>
      <c r="BN1374">
        <v>75.5</v>
      </c>
      <c r="BO1374">
        <v>73.5</v>
      </c>
      <c r="BP1374">
        <v>70.5</v>
      </c>
      <c r="BQ1374">
        <v>68.5</v>
      </c>
      <c r="BR1374">
        <v>66.5</v>
      </c>
      <c r="BS1374">
        <v>-0.65083769999999996</v>
      </c>
      <c r="BT1374">
        <v>15.36755</v>
      </c>
      <c r="BU1374">
        <v>15.275270000000001</v>
      </c>
      <c r="BV1374">
        <v>15.39873</v>
      </c>
      <c r="BW1374">
        <v>13.25747</v>
      </c>
      <c r="BX1374">
        <v>13.103529999999999</v>
      </c>
      <c r="BY1374">
        <v>0.98477550000000003</v>
      </c>
      <c r="BZ1374">
        <v>-16.492000000000001</v>
      </c>
      <c r="CA1374">
        <v>-3.6296369999999998</v>
      </c>
      <c r="CB1374">
        <v>-6.3704080000000003</v>
      </c>
      <c r="CC1374">
        <v>1.5537300000000001</v>
      </c>
      <c r="CD1374">
        <v>-1.1852929999999999</v>
      </c>
      <c r="CE1374">
        <v>0.58024980000000004</v>
      </c>
      <c r="CF1374">
        <v>1.677206</v>
      </c>
      <c r="CG1374">
        <v>2.4484520000000001</v>
      </c>
      <c r="CH1374">
        <v>6.7040059999999997</v>
      </c>
      <c r="CI1374">
        <v>1.756348</v>
      </c>
      <c r="CJ1374">
        <v>-14.46663</v>
      </c>
      <c r="CK1374">
        <v>40.147089999999999</v>
      </c>
      <c r="CL1374">
        <v>25.275469999999999</v>
      </c>
      <c r="CM1374">
        <v>23.232279999999999</v>
      </c>
      <c r="CN1374">
        <v>24.232279999999999</v>
      </c>
      <c r="CO1374">
        <v>13.80941</v>
      </c>
      <c r="CP1374">
        <v>13.50863</v>
      </c>
      <c r="CQ1374">
        <v>1.2321009999999999</v>
      </c>
      <c r="CR1374">
        <v>2.9894539999999998</v>
      </c>
      <c r="CS1374">
        <v>3.394962</v>
      </c>
      <c r="CT1374">
        <v>2.9610859999999999</v>
      </c>
      <c r="CU1374">
        <v>4.8597760000000001</v>
      </c>
      <c r="CV1374">
        <v>5.3683820000000004</v>
      </c>
      <c r="CW1374">
        <v>7.4821309999999999</v>
      </c>
      <c r="CX1374">
        <v>8.648752</v>
      </c>
      <c r="CY1374">
        <v>25.8874</v>
      </c>
      <c r="CZ1374">
        <v>11.824389999999999</v>
      </c>
      <c r="DA1374">
        <v>7.4675120000000001</v>
      </c>
      <c r="DB1374">
        <v>2.5092949999999998</v>
      </c>
      <c r="DC1374">
        <v>2.2985060000000002</v>
      </c>
      <c r="DD1374">
        <v>2.6064600000000002</v>
      </c>
      <c r="DE1374">
        <v>2.7469589999999999</v>
      </c>
      <c r="DF1374">
        <v>2.5553210000000002</v>
      </c>
      <c r="DG1374">
        <v>2.8014709999999998</v>
      </c>
      <c r="DH1374">
        <v>2.6865899999999998</v>
      </c>
      <c r="DI1374">
        <v>9.181711</v>
      </c>
      <c r="DJ1374">
        <v>37.626919999999998</v>
      </c>
      <c r="DK1374">
        <v>35.015689999999999</v>
      </c>
      <c r="DL1374">
        <v>17.67934</v>
      </c>
      <c r="DM1374">
        <v>4.9593559999999997</v>
      </c>
      <c r="DN1374">
        <v>3.6267559999999999</v>
      </c>
      <c r="DO1374">
        <v>19</v>
      </c>
      <c r="DP1374">
        <v>20</v>
      </c>
    </row>
    <row r="1375" spans="1:120" hidden="1" x14ac:dyDescent="0.25">
      <c r="A1375" t="str">
        <f t="shared" si="21"/>
        <v>LCA-Greater Bay Area_All CBP_44406</v>
      </c>
      <c r="B1375" t="s">
        <v>62</v>
      </c>
      <c r="C1375" t="s">
        <v>209</v>
      </c>
      <c r="D1375" t="s">
        <v>36</v>
      </c>
      <c r="E1375" t="s">
        <v>61</v>
      </c>
      <c r="F1375" t="s">
        <v>61</v>
      </c>
      <c r="G1375" t="s">
        <v>61</v>
      </c>
      <c r="H1375" t="s">
        <v>61</v>
      </c>
      <c r="I1375" t="s">
        <v>61</v>
      </c>
      <c r="J1375" t="s">
        <v>61</v>
      </c>
      <c r="K1375" t="s">
        <v>197</v>
      </c>
      <c r="L1375" s="18">
        <v>44406</v>
      </c>
      <c r="M1375">
        <v>19</v>
      </c>
      <c r="N1375">
        <v>20</v>
      </c>
      <c r="O1375" t="s">
        <v>263</v>
      </c>
      <c r="P1375">
        <v>6</v>
      </c>
      <c r="Q1375">
        <v>5</v>
      </c>
      <c r="R1375">
        <v>0</v>
      </c>
      <c r="S1375">
        <v>0</v>
      </c>
      <c r="T1375">
        <v>1</v>
      </c>
      <c r="U1375">
        <v>0</v>
      </c>
      <c r="V1375">
        <v>1</v>
      </c>
      <c r="W1375">
        <v>59.869199999999999</v>
      </c>
      <c r="X1375">
        <v>42.0792</v>
      </c>
      <c r="Y1375">
        <v>41.7864</v>
      </c>
      <c r="Z1375">
        <v>43.083599999999997</v>
      </c>
      <c r="AA1375">
        <v>42.316800000000001</v>
      </c>
      <c r="AB1375">
        <v>47.605200000000004</v>
      </c>
      <c r="AC1375">
        <v>46.879199999999997</v>
      </c>
      <c r="AD1375">
        <v>65.325599999999994</v>
      </c>
      <c r="AE1375">
        <v>105.81</v>
      </c>
      <c r="AF1375">
        <v>141.76920000000001</v>
      </c>
      <c r="AG1375">
        <v>188.94</v>
      </c>
      <c r="AH1375">
        <v>199.55760000000001</v>
      </c>
      <c r="AI1375">
        <v>196.6764</v>
      </c>
      <c r="AJ1375">
        <v>198.702</v>
      </c>
      <c r="AK1375">
        <v>199.66679999999999</v>
      </c>
      <c r="AL1375">
        <v>195.19919999999999</v>
      </c>
      <c r="AM1375">
        <v>200.8596</v>
      </c>
      <c r="AN1375">
        <v>229.2852</v>
      </c>
      <c r="AO1375">
        <v>169.0104</v>
      </c>
      <c r="AP1375">
        <v>186.12</v>
      </c>
      <c r="AQ1375">
        <v>185.5428</v>
      </c>
      <c r="AR1375">
        <v>120.30840000000001</v>
      </c>
      <c r="AS1375">
        <v>46.954799999999999</v>
      </c>
      <c r="AT1375">
        <v>42.444000000000003</v>
      </c>
      <c r="AU1375">
        <v>61.1</v>
      </c>
      <c r="AV1375">
        <v>60.4</v>
      </c>
      <c r="AW1375">
        <v>60.2</v>
      </c>
      <c r="AX1375">
        <v>59.8</v>
      </c>
      <c r="AY1375">
        <v>59.4</v>
      </c>
      <c r="AZ1375">
        <v>59.4</v>
      </c>
      <c r="BA1375">
        <v>59.4</v>
      </c>
      <c r="BB1375">
        <v>60</v>
      </c>
      <c r="BC1375">
        <v>61.5</v>
      </c>
      <c r="BD1375">
        <v>63.6</v>
      </c>
      <c r="BE1375">
        <v>66.400000000000006</v>
      </c>
      <c r="BF1375">
        <v>67.5</v>
      </c>
      <c r="BG1375">
        <v>69.400000000000006</v>
      </c>
      <c r="BH1375">
        <v>70</v>
      </c>
      <c r="BI1375">
        <v>71.2</v>
      </c>
      <c r="BJ1375">
        <v>71.2</v>
      </c>
      <c r="BK1375">
        <v>71.099999999999994</v>
      </c>
      <c r="BL1375">
        <v>71</v>
      </c>
      <c r="BM1375">
        <v>69.099999999999994</v>
      </c>
      <c r="BN1375">
        <v>67.099999999999994</v>
      </c>
      <c r="BO1375">
        <v>65.3</v>
      </c>
      <c r="BP1375">
        <v>63.7</v>
      </c>
      <c r="BQ1375">
        <v>62.6</v>
      </c>
      <c r="BR1375">
        <v>61.7</v>
      </c>
      <c r="BS1375">
        <v>-5.2754830000000004</v>
      </c>
      <c r="BT1375">
        <v>12.881629999999999</v>
      </c>
      <c r="BU1375">
        <v>12.542590000000001</v>
      </c>
      <c r="BV1375">
        <v>11.79373</v>
      </c>
      <c r="BW1375">
        <v>10.485519999999999</v>
      </c>
      <c r="BX1375">
        <v>10.14955</v>
      </c>
      <c r="BY1375">
        <v>0.74849080000000001</v>
      </c>
      <c r="BZ1375">
        <v>-9.2166610000000002</v>
      </c>
      <c r="CA1375">
        <v>-4.6982010000000001</v>
      </c>
      <c r="CB1375">
        <v>-6.8076530000000002</v>
      </c>
      <c r="CC1375">
        <v>-1.830832</v>
      </c>
      <c r="CD1375">
        <v>-8.9574090000000002</v>
      </c>
      <c r="CE1375">
        <v>-4.0285250000000001</v>
      </c>
      <c r="CF1375">
        <v>-2.0315590000000001</v>
      </c>
      <c r="CG1375">
        <v>-2.314079</v>
      </c>
      <c r="CH1375">
        <v>3.1301269999999999</v>
      </c>
      <c r="CI1375">
        <v>-4.3991189999999998</v>
      </c>
      <c r="CJ1375">
        <v>-34.448950000000004</v>
      </c>
      <c r="CK1375">
        <v>32.46649</v>
      </c>
      <c r="CL1375">
        <v>20.97099</v>
      </c>
      <c r="CM1375">
        <v>14.38306</v>
      </c>
      <c r="CN1375">
        <v>20.592300000000002</v>
      </c>
      <c r="CO1375">
        <v>9.4654410000000002</v>
      </c>
      <c r="CP1375">
        <v>10.611969999999999</v>
      </c>
      <c r="CQ1375">
        <v>0.8223258</v>
      </c>
      <c r="CR1375">
        <v>1.9634069999999999</v>
      </c>
      <c r="CS1375">
        <v>2.222261</v>
      </c>
      <c r="CT1375">
        <v>1.9282870000000001</v>
      </c>
      <c r="CU1375">
        <v>3.2283789999999999</v>
      </c>
      <c r="CV1375">
        <v>3.89811</v>
      </c>
      <c r="CW1375">
        <v>5.9059270000000001</v>
      </c>
      <c r="CX1375">
        <v>6.8512230000000001</v>
      </c>
      <c r="CY1375">
        <v>18.223510000000001</v>
      </c>
      <c r="CZ1375">
        <v>8.8771730000000009</v>
      </c>
      <c r="DA1375">
        <v>6.0764230000000001</v>
      </c>
      <c r="DB1375">
        <v>2.329275</v>
      </c>
      <c r="DC1375">
        <v>2.3305370000000001</v>
      </c>
      <c r="DD1375">
        <v>2.583752</v>
      </c>
      <c r="DE1375">
        <v>2.5854330000000001</v>
      </c>
      <c r="DF1375">
        <v>2.470021</v>
      </c>
      <c r="DG1375">
        <v>2.482739</v>
      </c>
      <c r="DH1375">
        <v>2.4075169999999999</v>
      </c>
      <c r="DI1375">
        <v>6.6547070000000001</v>
      </c>
      <c r="DJ1375">
        <v>27.232700000000001</v>
      </c>
      <c r="DK1375">
        <v>25.488</v>
      </c>
      <c r="DL1375">
        <v>12.85374</v>
      </c>
      <c r="DM1375">
        <v>3.3321489999999998</v>
      </c>
      <c r="DN1375">
        <v>2.3815620000000002</v>
      </c>
      <c r="DO1375">
        <v>19</v>
      </c>
      <c r="DP1375">
        <v>20</v>
      </c>
    </row>
    <row r="1376" spans="1:120" hidden="1" x14ac:dyDescent="0.25">
      <c r="A1376" t="str">
        <f t="shared" si="21"/>
        <v>Industry_Type-7. Institutional/Government_All Elect_44406</v>
      </c>
      <c r="B1376" t="s">
        <v>62</v>
      </c>
      <c r="C1376" t="s">
        <v>208</v>
      </c>
      <c r="D1376" t="s">
        <v>61</v>
      </c>
      <c r="E1376" t="s">
        <v>61</v>
      </c>
      <c r="F1376" t="s">
        <v>61</v>
      </c>
      <c r="G1376" t="s">
        <v>35</v>
      </c>
      <c r="H1376" t="s">
        <v>61</v>
      </c>
      <c r="I1376" t="s">
        <v>61</v>
      </c>
      <c r="J1376" t="s">
        <v>61</v>
      </c>
      <c r="K1376" t="s">
        <v>190</v>
      </c>
      <c r="L1376" s="18">
        <v>44406</v>
      </c>
      <c r="M1376">
        <v>19</v>
      </c>
      <c r="N1376">
        <v>20</v>
      </c>
      <c r="O1376" t="s">
        <v>263</v>
      </c>
      <c r="P1376">
        <v>6</v>
      </c>
      <c r="Q1376">
        <v>5</v>
      </c>
      <c r="R1376">
        <v>0</v>
      </c>
      <c r="S1376">
        <v>0</v>
      </c>
      <c r="T1376">
        <v>1</v>
      </c>
      <c r="U1376">
        <v>0</v>
      </c>
      <c r="V1376">
        <v>1</v>
      </c>
      <c r="W1376">
        <v>59.869199999999999</v>
      </c>
      <c r="X1376">
        <v>42.0792</v>
      </c>
      <c r="Y1376">
        <v>41.7864</v>
      </c>
      <c r="Z1376">
        <v>43.083599999999997</v>
      </c>
      <c r="AA1376">
        <v>42.316800000000001</v>
      </c>
      <c r="AB1376">
        <v>47.605200000000004</v>
      </c>
      <c r="AC1376">
        <v>46.879199999999997</v>
      </c>
      <c r="AD1376">
        <v>65.325599999999994</v>
      </c>
      <c r="AE1376">
        <v>105.81</v>
      </c>
      <c r="AF1376">
        <v>141.76920000000001</v>
      </c>
      <c r="AG1376">
        <v>188.94</v>
      </c>
      <c r="AH1376">
        <v>199.55760000000001</v>
      </c>
      <c r="AI1376">
        <v>196.6764</v>
      </c>
      <c r="AJ1376">
        <v>198.702</v>
      </c>
      <c r="AK1376">
        <v>199.66679999999999</v>
      </c>
      <c r="AL1376">
        <v>195.19919999999999</v>
      </c>
      <c r="AM1376">
        <v>200.8596</v>
      </c>
      <c r="AN1376">
        <v>229.2852</v>
      </c>
      <c r="AO1376">
        <v>169.0104</v>
      </c>
      <c r="AP1376">
        <v>186.12</v>
      </c>
      <c r="AQ1376">
        <v>185.5428</v>
      </c>
      <c r="AR1376">
        <v>120.30840000000001</v>
      </c>
      <c r="AS1376">
        <v>46.954799999999999</v>
      </c>
      <c r="AT1376">
        <v>42.444000000000003</v>
      </c>
      <c r="AU1376">
        <v>61.1</v>
      </c>
      <c r="AV1376">
        <v>60.4</v>
      </c>
      <c r="AW1376">
        <v>60.2</v>
      </c>
      <c r="AX1376">
        <v>59.8</v>
      </c>
      <c r="AY1376">
        <v>59.4</v>
      </c>
      <c r="AZ1376">
        <v>59.4</v>
      </c>
      <c r="BA1376">
        <v>59.4</v>
      </c>
      <c r="BB1376">
        <v>60</v>
      </c>
      <c r="BC1376">
        <v>61.5</v>
      </c>
      <c r="BD1376">
        <v>63.6</v>
      </c>
      <c r="BE1376">
        <v>66.400000000000006</v>
      </c>
      <c r="BF1376">
        <v>67.5</v>
      </c>
      <c r="BG1376">
        <v>69.400000000000006</v>
      </c>
      <c r="BH1376">
        <v>70</v>
      </c>
      <c r="BI1376">
        <v>71.2</v>
      </c>
      <c r="BJ1376">
        <v>71.2</v>
      </c>
      <c r="BK1376">
        <v>71.099999999999994</v>
      </c>
      <c r="BL1376">
        <v>71</v>
      </c>
      <c r="BM1376">
        <v>69.099999999999994</v>
      </c>
      <c r="BN1376">
        <v>67.099999999999994</v>
      </c>
      <c r="BO1376">
        <v>65.3</v>
      </c>
      <c r="BP1376">
        <v>63.7</v>
      </c>
      <c r="BQ1376">
        <v>62.6</v>
      </c>
      <c r="BR1376">
        <v>61.7</v>
      </c>
      <c r="BS1376">
        <v>-5.2754830000000004</v>
      </c>
      <c r="BT1376">
        <v>12.881629999999999</v>
      </c>
      <c r="BU1376">
        <v>12.542590000000001</v>
      </c>
      <c r="BV1376">
        <v>11.79373</v>
      </c>
      <c r="BW1376">
        <v>10.485519999999999</v>
      </c>
      <c r="BX1376">
        <v>10.14955</v>
      </c>
      <c r="BY1376">
        <v>0.74849080000000001</v>
      </c>
      <c r="BZ1376">
        <v>-9.2166610000000002</v>
      </c>
      <c r="CA1376">
        <v>-4.6982010000000001</v>
      </c>
      <c r="CB1376">
        <v>-6.8076530000000002</v>
      </c>
      <c r="CC1376">
        <v>-1.830832</v>
      </c>
      <c r="CD1376">
        <v>-8.9574090000000002</v>
      </c>
      <c r="CE1376">
        <v>-4.0285250000000001</v>
      </c>
      <c r="CF1376">
        <v>-2.0315590000000001</v>
      </c>
      <c r="CG1376">
        <v>-2.314079</v>
      </c>
      <c r="CH1376">
        <v>3.1301269999999999</v>
      </c>
      <c r="CI1376">
        <v>-4.3991189999999998</v>
      </c>
      <c r="CJ1376">
        <v>-34.448950000000004</v>
      </c>
      <c r="CK1376">
        <v>32.46649</v>
      </c>
      <c r="CL1376">
        <v>20.97099</v>
      </c>
      <c r="CM1376">
        <v>14.38306</v>
      </c>
      <c r="CN1376">
        <v>20.592300000000002</v>
      </c>
      <c r="CO1376">
        <v>9.4654410000000002</v>
      </c>
      <c r="CP1376">
        <v>10.611969999999999</v>
      </c>
      <c r="CQ1376">
        <v>0.8223258</v>
      </c>
      <c r="CR1376">
        <v>1.9634069999999999</v>
      </c>
      <c r="CS1376">
        <v>2.222261</v>
      </c>
      <c r="CT1376">
        <v>1.9282870000000001</v>
      </c>
      <c r="CU1376">
        <v>3.2283789999999999</v>
      </c>
      <c r="CV1376">
        <v>3.89811</v>
      </c>
      <c r="CW1376">
        <v>5.9059270000000001</v>
      </c>
      <c r="CX1376">
        <v>6.8512230000000001</v>
      </c>
      <c r="CY1376">
        <v>18.223510000000001</v>
      </c>
      <c r="CZ1376">
        <v>8.8771730000000009</v>
      </c>
      <c r="DA1376">
        <v>6.0764230000000001</v>
      </c>
      <c r="DB1376">
        <v>2.329275</v>
      </c>
      <c r="DC1376">
        <v>2.3305370000000001</v>
      </c>
      <c r="DD1376">
        <v>2.583752</v>
      </c>
      <c r="DE1376">
        <v>2.5854330000000001</v>
      </c>
      <c r="DF1376">
        <v>2.470021</v>
      </c>
      <c r="DG1376">
        <v>2.482739</v>
      </c>
      <c r="DH1376">
        <v>2.4075169999999999</v>
      </c>
      <c r="DI1376">
        <v>6.6547070000000001</v>
      </c>
      <c r="DJ1376">
        <v>27.232700000000001</v>
      </c>
      <c r="DK1376">
        <v>25.488</v>
      </c>
      <c r="DL1376">
        <v>12.85374</v>
      </c>
      <c r="DM1376">
        <v>3.3321489999999998</v>
      </c>
      <c r="DN1376">
        <v>2.3815620000000002</v>
      </c>
      <c r="DO1376">
        <v>19</v>
      </c>
      <c r="DP1376">
        <v>20</v>
      </c>
    </row>
    <row r="1377" spans="1:120" hidden="1" x14ac:dyDescent="0.25">
      <c r="A1377" t="str">
        <f t="shared" si="21"/>
        <v>Size_Grp-20 to 199.99 kW_All Elect_44406</v>
      </c>
      <c r="B1377" t="s">
        <v>62</v>
      </c>
      <c r="C1377" t="s">
        <v>201</v>
      </c>
      <c r="D1377" t="s">
        <v>61</v>
      </c>
      <c r="E1377" t="s">
        <v>61</v>
      </c>
      <c r="F1377" t="s">
        <v>61</v>
      </c>
      <c r="G1377" t="s">
        <v>61</v>
      </c>
      <c r="H1377" t="s">
        <v>61</v>
      </c>
      <c r="I1377" t="s">
        <v>61</v>
      </c>
      <c r="J1377" t="s">
        <v>101</v>
      </c>
      <c r="K1377" t="s">
        <v>190</v>
      </c>
      <c r="L1377" s="18">
        <v>44406</v>
      </c>
      <c r="M1377">
        <v>19</v>
      </c>
      <c r="N1377">
        <v>20</v>
      </c>
      <c r="O1377" t="s">
        <v>263</v>
      </c>
      <c r="P1377">
        <v>4</v>
      </c>
      <c r="Q1377">
        <v>3</v>
      </c>
      <c r="R1377">
        <v>0</v>
      </c>
      <c r="S1377">
        <v>0</v>
      </c>
      <c r="T1377">
        <v>1</v>
      </c>
      <c r="U1377">
        <v>0</v>
      </c>
      <c r="V1377">
        <v>1</v>
      </c>
      <c r="W1377">
        <v>44.707999999999998</v>
      </c>
      <c r="X1377">
        <v>29.634667</v>
      </c>
      <c r="Y1377">
        <v>29.308</v>
      </c>
      <c r="Z1377">
        <v>30.643999999999998</v>
      </c>
      <c r="AA1377">
        <v>29.468</v>
      </c>
      <c r="AB1377">
        <v>29.377333</v>
      </c>
      <c r="AC1377">
        <v>30.597332999999999</v>
      </c>
      <c r="AD1377">
        <v>49.804000000000002</v>
      </c>
      <c r="AE1377">
        <v>77.78</v>
      </c>
      <c r="AF1377">
        <v>114.93467</v>
      </c>
      <c r="AG1377">
        <v>158.63866999999999</v>
      </c>
      <c r="AH1377">
        <v>165.48400000000001</v>
      </c>
      <c r="AI1377">
        <v>164.70133000000001</v>
      </c>
      <c r="AJ1377">
        <v>166.85333</v>
      </c>
      <c r="AK1377">
        <v>166.61067</v>
      </c>
      <c r="AL1377">
        <v>163.36533</v>
      </c>
      <c r="AM1377">
        <v>168.91467</v>
      </c>
      <c r="AN1377">
        <v>180.876</v>
      </c>
      <c r="AO1377">
        <v>140.87467000000001</v>
      </c>
      <c r="AP1377">
        <v>159.12532999999999</v>
      </c>
      <c r="AQ1377">
        <v>155.464</v>
      </c>
      <c r="AR1377">
        <v>97.610667000000007</v>
      </c>
      <c r="AS1377">
        <v>30.24</v>
      </c>
      <c r="AT1377">
        <v>29.931999999999999</v>
      </c>
      <c r="AU1377">
        <v>63.166666999999997</v>
      </c>
      <c r="AV1377">
        <v>62.333333000000003</v>
      </c>
      <c r="AW1377">
        <v>62</v>
      </c>
      <c r="AX1377">
        <v>61.333333000000003</v>
      </c>
      <c r="AY1377">
        <v>60.666666999999997</v>
      </c>
      <c r="AZ1377">
        <v>60.666666999999997</v>
      </c>
      <c r="BA1377">
        <v>60.666666999999997</v>
      </c>
      <c r="BB1377">
        <v>61.666666999999997</v>
      </c>
      <c r="BC1377">
        <v>64</v>
      </c>
      <c r="BD1377">
        <v>66.166667000000004</v>
      </c>
      <c r="BE1377">
        <v>68.833332999999996</v>
      </c>
      <c r="BF1377">
        <v>71</v>
      </c>
      <c r="BG1377">
        <v>73.5</v>
      </c>
      <c r="BH1377">
        <v>74.166667000000004</v>
      </c>
      <c r="BI1377">
        <v>75.666667000000004</v>
      </c>
      <c r="BJ1377">
        <v>76</v>
      </c>
      <c r="BK1377">
        <v>76</v>
      </c>
      <c r="BL1377">
        <v>75.5</v>
      </c>
      <c r="BM1377">
        <v>73.166667000000004</v>
      </c>
      <c r="BN1377">
        <v>71</v>
      </c>
      <c r="BO1377">
        <v>69</v>
      </c>
      <c r="BP1377">
        <v>66.833332999999996</v>
      </c>
      <c r="BQ1377">
        <v>65.333332999999996</v>
      </c>
      <c r="BR1377">
        <v>64</v>
      </c>
      <c r="BS1377">
        <v>-1.207446</v>
      </c>
      <c r="BT1377">
        <v>14.241709999999999</v>
      </c>
      <c r="BU1377">
        <v>13.83714</v>
      </c>
      <c r="BV1377">
        <v>13.22156</v>
      </c>
      <c r="BW1377">
        <v>11.74084</v>
      </c>
      <c r="BX1377">
        <v>12.02605</v>
      </c>
      <c r="BY1377">
        <v>0.586951</v>
      </c>
      <c r="BZ1377">
        <v>-15.364549999999999</v>
      </c>
      <c r="CA1377">
        <v>-3.126789</v>
      </c>
      <c r="CB1377">
        <v>-4.6871260000000001</v>
      </c>
      <c r="CC1377">
        <v>2.5669170000000001</v>
      </c>
      <c r="CD1377">
        <v>-1.296214</v>
      </c>
      <c r="CE1377">
        <v>0.49021910000000002</v>
      </c>
      <c r="CF1377">
        <v>1.4808680000000001</v>
      </c>
      <c r="CG1377">
        <v>2.2891360000000001</v>
      </c>
      <c r="CH1377">
        <v>6.3998340000000002</v>
      </c>
      <c r="CI1377">
        <v>0.97726440000000003</v>
      </c>
      <c r="CJ1377">
        <v>-12.227690000000001</v>
      </c>
      <c r="CK1377">
        <v>36.044800000000002</v>
      </c>
      <c r="CL1377">
        <v>23.956939999999999</v>
      </c>
      <c r="CM1377">
        <v>21.234960000000001</v>
      </c>
      <c r="CN1377">
        <v>21.260100000000001</v>
      </c>
      <c r="CO1377">
        <v>12.62744</v>
      </c>
      <c r="CP1377">
        <v>11.780570000000001</v>
      </c>
      <c r="CQ1377">
        <v>1.004653</v>
      </c>
      <c r="CR1377">
        <v>2.4018109999999999</v>
      </c>
      <c r="CS1377">
        <v>2.718718</v>
      </c>
      <c r="CT1377">
        <v>2.3747799999999999</v>
      </c>
      <c r="CU1377">
        <v>3.8999600000000001</v>
      </c>
      <c r="CV1377">
        <v>4.4110120000000004</v>
      </c>
      <c r="CW1377">
        <v>6.4666160000000001</v>
      </c>
      <c r="CX1377">
        <v>7.2246839999999999</v>
      </c>
      <c r="CY1377">
        <v>20.583100000000002</v>
      </c>
      <c r="CZ1377">
        <v>9.7877159999999996</v>
      </c>
      <c r="DA1377">
        <v>6.5438470000000004</v>
      </c>
      <c r="DB1377">
        <v>2.0456759999999998</v>
      </c>
      <c r="DC1377">
        <v>1.884825</v>
      </c>
      <c r="DD1377">
        <v>2.1247060000000002</v>
      </c>
      <c r="DE1377">
        <v>2.2333729999999998</v>
      </c>
      <c r="DF1377">
        <v>2.0696469999999998</v>
      </c>
      <c r="DG1377">
        <v>2.2987280000000001</v>
      </c>
      <c r="DH1377">
        <v>2.204412</v>
      </c>
      <c r="DI1377">
        <v>7.5518479999999997</v>
      </c>
      <c r="DJ1377">
        <v>31.652940000000001</v>
      </c>
      <c r="DK1377">
        <v>29.57291</v>
      </c>
      <c r="DL1377">
        <v>14.747479999999999</v>
      </c>
      <c r="DM1377">
        <v>3.9780289999999998</v>
      </c>
      <c r="DN1377">
        <v>2.9156599999999999</v>
      </c>
      <c r="DO1377">
        <v>19</v>
      </c>
      <c r="DP1377">
        <v>20</v>
      </c>
    </row>
    <row r="1378" spans="1:120" x14ac:dyDescent="0.25">
      <c r="A1378" t="str">
        <f t="shared" si="21"/>
        <v>AutoDR-Yes_All Elect_44406</v>
      </c>
      <c r="B1378" t="s">
        <v>62</v>
      </c>
      <c r="C1378" t="s">
        <v>322</v>
      </c>
      <c r="D1378" t="s">
        <v>61</v>
      </c>
      <c r="E1378" t="s">
        <v>61</v>
      </c>
      <c r="F1378" t="s">
        <v>61</v>
      </c>
      <c r="G1378" t="s">
        <v>61</v>
      </c>
      <c r="H1378" t="s">
        <v>98</v>
      </c>
      <c r="I1378" t="s">
        <v>61</v>
      </c>
      <c r="J1378" t="s">
        <v>61</v>
      </c>
      <c r="K1378" t="s">
        <v>190</v>
      </c>
      <c r="L1378" s="18">
        <v>44406</v>
      </c>
      <c r="M1378">
        <v>19</v>
      </c>
      <c r="N1378">
        <v>20</v>
      </c>
      <c r="O1378" t="s">
        <v>263</v>
      </c>
      <c r="P1378">
        <v>4</v>
      </c>
      <c r="Q1378">
        <v>3</v>
      </c>
      <c r="R1378">
        <v>0</v>
      </c>
      <c r="S1378">
        <v>0</v>
      </c>
      <c r="T1378">
        <v>1</v>
      </c>
      <c r="U1378">
        <v>0</v>
      </c>
      <c r="V1378">
        <v>1</v>
      </c>
      <c r="W1378">
        <v>54.293332999999997</v>
      </c>
      <c r="X1378">
        <v>35.413333000000002</v>
      </c>
      <c r="Y1378">
        <v>34.986666999999997</v>
      </c>
      <c r="Z1378">
        <v>35.520000000000003</v>
      </c>
      <c r="AA1378">
        <v>35.200000000000003</v>
      </c>
      <c r="AB1378">
        <v>41.706667000000003</v>
      </c>
      <c r="AC1378">
        <v>39.68</v>
      </c>
      <c r="AD1378">
        <v>55.146667000000001</v>
      </c>
      <c r="AE1378">
        <v>80.746667000000002</v>
      </c>
      <c r="AF1378">
        <v>118.72</v>
      </c>
      <c r="AG1378">
        <v>157.54667000000001</v>
      </c>
      <c r="AH1378">
        <v>166.72</v>
      </c>
      <c r="AI1378">
        <v>161.91999999999999</v>
      </c>
      <c r="AJ1378">
        <v>163.52000000000001</v>
      </c>
      <c r="AK1378">
        <v>165.12</v>
      </c>
      <c r="AL1378">
        <v>160.42667</v>
      </c>
      <c r="AM1378">
        <v>166.08</v>
      </c>
      <c r="AN1378">
        <v>193.06666999999999</v>
      </c>
      <c r="AO1378">
        <v>134.29333</v>
      </c>
      <c r="AP1378">
        <v>153.91999999999999</v>
      </c>
      <c r="AQ1378">
        <v>152.53333000000001</v>
      </c>
      <c r="AR1378">
        <v>97.173333</v>
      </c>
      <c r="AS1378">
        <v>40.64</v>
      </c>
      <c r="AT1378">
        <v>34.986666999999997</v>
      </c>
      <c r="AU1378">
        <v>62.833333000000003</v>
      </c>
      <c r="AV1378">
        <v>62</v>
      </c>
      <c r="AW1378">
        <v>61.666666999999997</v>
      </c>
      <c r="AX1378">
        <v>61</v>
      </c>
      <c r="AY1378">
        <v>60.333333000000003</v>
      </c>
      <c r="AZ1378">
        <v>60.333333000000003</v>
      </c>
      <c r="BA1378">
        <v>60.333333000000003</v>
      </c>
      <c r="BB1378">
        <v>61.333333000000003</v>
      </c>
      <c r="BC1378">
        <v>63.833333000000003</v>
      </c>
      <c r="BD1378">
        <v>67</v>
      </c>
      <c r="BE1378">
        <v>71</v>
      </c>
      <c r="BF1378">
        <v>73.833332999999996</v>
      </c>
      <c r="BG1378">
        <v>75.333332999999996</v>
      </c>
      <c r="BH1378">
        <v>75.666667000000004</v>
      </c>
      <c r="BI1378">
        <v>76</v>
      </c>
      <c r="BJ1378">
        <v>76.666667000000004</v>
      </c>
      <c r="BK1378">
        <v>75.833332999999996</v>
      </c>
      <c r="BL1378">
        <v>75.333332999999996</v>
      </c>
      <c r="BM1378">
        <v>72.833332999999996</v>
      </c>
      <c r="BN1378">
        <v>70.5</v>
      </c>
      <c r="BO1378">
        <v>68.833332999999996</v>
      </c>
      <c r="BP1378">
        <v>66.5</v>
      </c>
      <c r="BQ1378">
        <v>65</v>
      </c>
      <c r="BR1378">
        <v>63.5</v>
      </c>
      <c r="BS1378">
        <v>-5.259887</v>
      </c>
      <c r="BT1378">
        <v>13.72851</v>
      </c>
      <c r="BU1378">
        <v>13.67637</v>
      </c>
      <c r="BV1378">
        <v>13.54208</v>
      </c>
      <c r="BW1378">
        <v>11.568820000000001</v>
      </c>
      <c r="BX1378">
        <v>10.51502</v>
      </c>
      <c r="BY1378">
        <v>1.006982</v>
      </c>
      <c r="BZ1378">
        <v>-15.090619999999999</v>
      </c>
      <c r="CA1378">
        <v>-1.557701</v>
      </c>
      <c r="CB1378">
        <v>-5.9495189999999996</v>
      </c>
      <c r="CC1378">
        <v>-1.578962</v>
      </c>
      <c r="CD1378">
        <v>-7.5792669999999998</v>
      </c>
      <c r="CE1378">
        <v>-1.451314</v>
      </c>
      <c r="CF1378">
        <v>1.77301</v>
      </c>
      <c r="CG1378">
        <v>0.69605760000000005</v>
      </c>
      <c r="CH1378">
        <v>6.5817180000000004</v>
      </c>
      <c r="CI1378">
        <v>-0.61616519999999997</v>
      </c>
      <c r="CJ1378">
        <v>-29.636220000000002</v>
      </c>
      <c r="CK1378">
        <v>37.134039999999999</v>
      </c>
      <c r="CL1378">
        <v>23.276409999999998</v>
      </c>
      <c r="CM1378">
        <v>17.773869999999999</v>
      </c>
      <c r="CN1378">
        <v>21.83915</v>
      </c>
      <c r="CO1378">
        <v>10.17503</v>
      </c>
      <c r="CP1378">
        <v>12.017620000000001</v>
      </c>
      <c r="CQ1378">
        <v>0.98333619999999999</v>
      </c>
      <c r="CR1378">
        <v>2.3841549999999998</v>
      </c>
      <c r="CS1378">
        <v>2.7072229999999999</v>
      </c>
      <c r="CT1378">
        <v>2.3446609999999999</v>
      </c>
      <c r="CU1378">
        <v>3.9078909999999998</v>
      </c>
      <c r="CV1378">
        <v>4.485087</v>
      </c>
      <c r="CW1378">
        <v>6.1123289999999999</v>
      </c>
      <c r="CX1378">
        <v>6.9861469999999999</v>
      </c>
      <c r="CY1378">
        <v>20.88738</v>
      </c>
      <c r="CZ1378">
        <v>9.8923009999999998</v>
      </c>
      <c r="DA1378">
        <v>6.3613210000000002</v>
      </c>
      <c r="DB1378">
        <v>2.315429</v>
      </c>
      <c r="DC1378">
        <v>2.2104279999999998</v>
      </c>
      <c r="DD1378">
        <v>2.567002</v>
      </c>
      <c r="DE1378">
        <v>2.5542639999999999</v>
      </c>
      <c r="DF1378">
        <v>2.2604570000000002</v>
      </c>
      <c r="DG1378">
        <v>2.5004010000000001</v>
      </c>
      <c r="DH1378">
        <v>2.4149379999999998</v>
      </c>
      <c r="DI1378">
        <v>7.4825390000000001</v>
      </c>
      <c r="DJ1378">
        <v>30.18186</v>
      </c>
      <c r="DK1378">
        <v>28.34282</v>
      </c>
      <c r="DL1378">
        <v>14.41208</v>
      </c>
      <c r="DM1378">
        <v>4.054011</v>
      </c>
      <c r="DN1378">
        <v>2.8900920000000001</v>
      </c>
      <c r="DO1378">
        <v>19</v>
      </c>
      <c r="DP1378">
        <v>20</v>
      </c>
    </row>
    <row r="1379" spans="1:120" hidden="1" x14ac:dyDescent="0.25">
      <c r="A1379" t="str">
        <f t="shared" si="21"/>
        <v>sublap_id-SLAP_PGCC_All Elect_44406</v>
      </c>
      <c r="B1379" t="s">
        <v>62</v>
      </c>
      <c r="C1379" t="s">
        <v>299</v>
      </c>
      <c r="D1379" t="s">
        <v>61</v>
      </c>
      <c r="E1379" t="s">
        <v>300</v>
      </c>
      <c r="F1379" t="s">
        <v>61</v>
      </c>
      <c r="G1379" t="s">
        <v>61</v>
      </c>
      <c r="H1379" t="s">
        <v>61</v>
      </c>
      <c r="I1379" t="s">
        <v>61</v>
      </c>
      <c r="J1379" t="s">
        <v>61</v>
      </c>
      <c r="K1379" t="s">
        <v>190</v>
      </c>
      <c r="L1379" s="18">
        <v>44406</v>
      </c>
      <c r="M1379">
        <v>19</v>
      </c>
      <c r="N1379">
        <v>20</v>
      </c>
      <c r="O1379" t="s">
        <v>263</v>
      </c>
      <c r="P1379">
        <v>3</v>
      </c>
      <c r="Q1379">
        <v>3</v>
      </c>
      <c r="R1379">
        <v>0</v>
      </c>
      <c r="S1379">
        <v>0</v>
      </c>
      <c r="T1379">
        <v>1</v>
      </c>
      <c r="U1379">
        <v>0</v>
      </c>
      <c r="V1379">
        <v>1</v>
      </c>
      <c r="W1379">
        <v>25.170999999999999</v>
      </c>
      <c r="X1379">
        <v>20.986000000000001</v>
      </c>
      <c r="Y1379">
        <v>21.062000000000001</v>
      </c>
      <c r="Z1379">
        <v>21.823</v>
      </c>
      <c r="AA1379">
        <v>21.664000000000001</v>
      </c>
      <c r="AB1379">
        <v>25.670999999999999</v>
      </c>
      <c r="AC1379">
        <v>25.065999999999999</v>
      </c>
      <c r="AD1379">
        <v>29.797999999999998</v>
      </c>
      <c r="AE1379">
        <v>44.255000000000003</v>
      </c>
      <c r="AF1379">
        <v>49.341000000000001</v>
      </c>
      <c r="AG1379">
        <v>66.569999999999993</v>
      </c>
      <c r="AH1379">
        <v>71.097999999999999</v>
      </c>
      <c r="AI1379">
        <v>69.417000000000002</v>
      </c>
      <c r="AJ1379">
        <v>69.185000000000002</v>
      </c>
      <c r="AK1379">
        <v>70.069000000000003</v>
      </c>
      <c r="AL1379">
        <v>68.186000000000007</v>
      </c>
      <c r="AM1379">
        <v>69.783000000000001</v>
      </c>
      <c r="AN1379">
        <v>83.870999999999995</v>
      </c>
      <c r="AO1379">
        <v>63.402000000000001</v>
      </c>
      <c r="AP1379">
        <v>63.42</v>
      </c>
      <c r="AQ1379">
        <v>66.619</v>
      </c>
      <c r="AR1379">
        <v>48.017000000000003</v>
      </c>
      <c r="AS1379">
        <v>24.728999999999999</v>
      </c>
      <c r="AT1379">
        <v>21.69</v>
      </c>
      <c r="AU1379">
        <v>58.166666999999997</v>
      </c>
      <c r="AV1379">
        <v>57.666666999999997</v>
      </c>
      <c r="AW1379">
        <v>57.666666999999997</v>
      </c>
      <c r="AX1379">
        <v>57.666666999999997</v>
      </c>
      <c r="AY1379">
        <v>57.666666999999997</v>
      </c>
      <c r="AZ1379">
        <v>57.666666999999997</v>
      </c>
      <c r="BA1379">
        <v>57.666666999999997</v>
      </c>
      <c r="BB1379">
        <v>57.666666999999997</v>
      </c>
      <c r="BC1379">
        <v>57.833333000000003</v>
      </c>
      <c r="BD1379">
        <v>59.333333000000003</v>
      </c>
      <c r="BE1379">
        <v>61.666666999999997</v>
      </c>
      <c r="BF1379">
        <v>60.833333000000003</v>
      </c>
      <c r="BG1379">
        <v>62.333333000000003</v>
      </c>
      <c r="BH1379">
        <v>63</v>
      </c>
      <c r="BI1379">
        <v>64.333332999999996</v>
      </c>
      <c r="BJ1379">
        <v>63.666666999999997</v>
      </c>
      <c r="BK1379">
        <v>63.833333000000003</v>
      </c>
      <c r="BL1379">
        <v>64.333332999999996</v>
      </c>
      <c r="BM1379">
        <v>63.166666999999997</v>
      </c>
      <c r="BN1379">
        <v>61.5</v>
      </c>
      <c r="BO1379">
        <v>59.833333000000003</v>
      </c>
      <c r="BP1379">
        <v>59.166666999999997</v>
      </c>
      <c r="BQ1379">
        <v>58.666666999999997</v>
      </c>
      <c r="BR1379">
        <v>58.5</v>
      </c>
      <c r="BS1379">
        <v>-3.9623439999999999</v>
      </c>
      <c r="BT1379">
        <v>0.48965700000000001</v>
      </c>
      <c r="BU1379">
        <v>0.2686424</v>
      </c>
      <c r="BV1379">
        <v>-0.43770920000000002</v>
      </c>
      <c r="BW1379">
        <v>-0.1003748</v>
      </c>
      <c r="BX1379">
        <v>-0.2777309</v>
      </c>
      <c r="BY1379">
        <v>-3.2774699999999997E-2</v>
      </c>
      <c r="BZ1379">
        <v>3.314117</v>
      </c>
      <c r="CA1379">
        <v>-1.4954099999999999</v>
      </c>
      <c r="CB1379">
        <v>-1.426105</v>
      </c>
      <c r="CC1379">
        <v>-2.5615130000000002</v>
      </c>
      <c r="CD1379">
        <v>-6.6743129999999997</v>
      </c>
      <c r="CE1379">
        <v>-3.7439369999999998</v>
      </c>
      <c r="CF1379">
        <v>-2.8111030000000001</v>
      </c>
      <c r="CG1379">
        <v>-3.5607000000000002</v>
      </c>
      <c r="CH1379">
        <v>-1.8608979999999999</v>
      </c>
      <c r="CI1379">
        <v>-4.8368310000000001</v>
      </c>
      <c r="CJ1379">
        <v>-19.06305</v>
      </c>
      <c r="CK1379">
        <v>0.29068280000000002</v>
      </c>
      <c r="CL1379">
        <v>0.62551210000000002</v>
      </c>
      <c r="CM1379">
        <v>-3.5023010000000001</v>
      </c>
      <c r="CN1379">
        <v>1.0053939999999999</v>
      </c>
      <c r="CO1379">
        <v>-1.318403</v>
      </c>
      <c r="CP1379">
        <v>-0.16244159999999999</v>
      </c>
      <c r="CQ1379">
        <v>2.3459299999999999E-2</v>
      </c>
      <c r="CR1379">
        <v>3.4830699999999999E-2</v>
      </c>
      <c r="CS1379">
        <v>3.4365300000000001E-2</v>
      </c>
      <c r="CT1379">
        <v>2.3049699999999999E-2</v>
      </c>
      <c r="CU1379">
        <v>8.2029299999999999E-2</v>
      </c>
      <c r="CV1379">
        <v>0.3210732</v>
      </c>
      <c r="CW1379">
        <v>0.77594680000000005</v>
      </c>
      <c r="CX1379">
        <v>0.9139041</v>
      </c>
      <c r="CY1379">
        <v>1.1497010000000001</v>
      </c>
      <c r="CZ1379">
        <v>0.90941810000000001</v>
      </c>
      <c r="DA1379">
        <v>0.90084439999999999</v>
      </c>
      <c r="DB1379">
        <v>0.50230969999999997</v>
      </c>
      <c r="DC1379">
        <v>0.59687000000000001</v>
      </c>
      <c r="DD1379">
        <v>0.63584540000000001</v>
      </c>
      <c r="DE1379">
        <v>0.57456859999999998</v>
      </c>
      <c r="DF1379">
        <v>0.57959439999999995</v>
      </c>
      <c r="DG1379">
        <v>0.47902630000000002</v>
      </c>
      <c r="DH1379">
        <v>0.47784729999999997</v>
      </c>
      <c r="DI1379">
        <v>0.54056409999999999</v>
      </c>
      <c r="DJ1379">
        <v>2.1885249999999998</v>
      </c>
      <c r="DK1379">
        <v>2.1374689999999998</v>
      </c>
      <c r="DL1379">
        <v>1.0687219999999999</v>
      </c>
      <c r="DM1379">
        <v>0.1098339</v>
      </c>
      <c r="DN1379">
        <v>4.1971000000000001E-2</v>
      </c>
      <c r="DO1379">
        <v>19</v>
      </c>
      <c r="DP1379">
        <v>20</v>
      </c>
    </row>
    <row r="1380" spans="1:120" hidden="1" x14ac:dyDescent="0.25">
      <c r="A1380" t="str">
        <f t="shared" si="21"/>
        <v>Aggregator-Enersponse_All Elect_44406</v>
      </c>
      <c r="B1380" t="s">
        <v>62</v>
      </c>
      <c r="C1380" t="s">
        <v>219</v>
      </c>
      <c r="D1380" t="s">
        <v>61</v>
      </c>
      <c r="E1380" t="s">
        <v>61</v>
      </c>
      <c r="F1380" t="s">
        <v>107</v>
      </c>
      <c r="G1380" t="s">
        <v>61</v>
      </c>
      <c r="H1380" t="s">
        <v>61</v>
      </c>
      <c r="I1380" t="s">
        <v>61</v>
      </c>
      <c r="J1380" t="s">
        <v>61</v>
      </c>
      <c r="K1380" t="s">
        <v>190</v>
      </c>
      <c r="L1380" s="18">
        <v>44406</v>
      </c>
      <c r="M1380">
        <v>19</v>
      </c>
      <c r="N1380">
        <v>20</v>
      </c>
      <c r="O1380" t="s">
        <v>263</v>
      </c>
      <c r="P1380">
        <v>6</v>
      </c>
      <c r="Q1380">
        <v>5</v>
      </c>
      <c r="R1380">
        <v>0</v>
      </c>
      <c r="S1380">
        <v>0</v>
      </c>
      <c r="T1380">
        <v>1</v>
      </c>
      <c r="U1380">
        <v>0</v>
      </c>
      <c r="V1380">
        <v>1</v>
      </c>
      <c r="W1380">
        <v>59.869199999999999</v>
      </c>
      <c r="X1380">
        <v>42.0792</v>
      </c>
      <c r="Y1380">
        <v>41.7864</v>
      </c>
      <c r="Z1380">
        <v>43.083599999999997</v>
      </c>
      <c r="AA1380">
        <v>42.316800000000001</v>
      </c>
      <c r="AB1380">
        <v>47.605200000000004</v>
      </c>
      <c r="AC1380">
        <v>46.879199999999997</v>
      </c>
      <c r="AD1380">
        <v>65.325599999999994</v>
      </c>
      <c r="AE1380">
        <v>105.81</v>
      </c>
      <c r="AF1380">
        <v>141.76920000000001</v>
      </c>
      <c r="AG1380">
        <v>188.94</v>
      </c>
      <c r="AH1380">
        <v>199.55760000000001</v>
      </c>
      <c r="AI1380">
        <v>196.6764</v>
      </c>
      <c r="AJ1380">
        <v>198.702</v>
      </c>
      <c r="AK1380">
        <v>199.66679999999999</v>
      </c>
      <c r="AL1380">
        <v>195.19919999999999</v>
      </c>
      <c r="AM1380">
        <v>200.8596</v>
      </c>
      <c r="AN1380">
        <v>229.2852</v>
      </c>
      <c r="AO1380">
        <v>169.0104</v>
      </c>
      <c r="AP1380">
        <v>186.12</v>
      </c>
      <c r="AQ1380">
        <v>185.5428</v>
      </c>
      <c r="AR1380">
        <v>120.30840000000001</v>
      </c>
      <c r="AS1380">
        <v>46.954799999999999</v>
      </c>
      <c r="AT1380">
        <v>42.444000000000003</v>
      </c>
      <c r="AU1380">
        <v>61.1</v>
      </c>
      <c r="AV1380">
        <v>60.4</v>
      </c>
      <c r="AW1380">
        <v>60.2</v>
      </c>
      <c r="AX1380">
        <v>59.8</v>
      </c>
      <c r="AY1380">
        <v>59.4</v>
      </c>
      <c r="AZ1380">
        <v>59.4</v>
      </c>
      <c r="BA1380">
        <v>59.4</v>
      </c>
      <c r="BB1380">
        <v>60</v>
      </c>
      <c r="BC1380">
        <v>61.5</v>
      </c>
      <c r="BD1380">
        <v>63.6</v>
      </c>
      <c r="BE1380">
        <v>66.400000000000006</v>
      </c>
      <c r="BF1380">
        <v>67.5</v>
      </c>
      <c r="BG1380">
        <v>69.400000000000006</v>
      </c>
      <c r="BH1380">
        <v>70</v>
      </c>
      <c r="BI1380">
        <v>71.2</v>
      </c>
      <c r="BJ1380">
        <v>71.2</v>
      </c>
      <c r="BK1380">
        <v>71.099999999999994</v>
      </c>
      <c r="BL1380">
        <v>71</v>
      </c>
      <c r="BM1380">
        <v>69.099999999999994</v>
      </c>
      <c r="BN1380">
        <v>67.099999999999994</v>
      </c>
      <c r="BO1380">
        <v>65.3</v>
      </c>
      <c r="BP1380">
        <v>63.7</v>
      </c>
      <c r="BQ1380">
        <v>62.6</v>
      </c>
      <c r="BR1380">
        <v>61.7</v>
      </c>
      <c r="BS1380">
        <v>-5.2754830000000004</v>
      </c>
      <c r="BT1380">
        <v>12.881629999999999</v>
      </c>
      <c r="BU1380">
        <v>12.542590000000001</v>
      </c>
      <c r="BV1380">
        <v>11.79373</v>
      </c>
      <c r="BW1380">
        <v>10.485519999999999</v>
      </c>
      <c r="BX1380">
        <v>10.14955</v>
      </c>
      <c r="BY1380">
        <v>0.74849080000000001</v>
      </c>
      <c r="BZ1380">
        <v>-9.2166610000000002</v>
      </c>
      <c r="CA1380">
        <v>-4.6982010000000001</v>
      </c>
      <c r="CB1380">
        <v>-6.8076530000000002</v>
      </c>
      <c r="CC1380">
        <v>-1.830832</v>
      </c>
      <c r="CD1380">
        <v>-8.9574090000000002</v>
      </c>
      <c r="CE1380">
        <v>-4.0285250000000001</v>
      </c>
      <c r="CF1380">
        <v>-2.0315590000000001</v>
      </c>
      <c r="CG1380">
        <v>-2.314079</v>
      </c>
      <c r="CH1380">
        <v>3.1301269999999999</v>
      </c>
      <c r="CI1380">
        <v>-4.3991189999999998</v>
      </c>
      <c r="CJ1380">
        <v>-34.448950000000004</v>
      </c>
      <c r="CK1380">
        <v>32.46649</v>
      </c>
      <c r="CL1380">
        <v>20.97099</v>
      </c>
      <c r="CM1380">
        <v>14.38306</v>
      </c>
      <c r="CN1380">
        <v>20.592300000000002</v>
      </c>
      <c r="CO1380">
        <v>9.4654410000000002</v>
      </c>
      <c r="CP1380">
        <v>10.611969999999999</v>
      </c>
      <c r="CQ1380">
        <v>0.8223258</v>
      </c>
      <c r="CR1380">
        <v>1.9634069999999999</v>
      </c>
      <c r="CS1380">
        <v>2.222261</v>
      </c>
      <c r="CT1380">
        <v>1.9282870000000001</v>
      </c>
      <c r="CU1380">
        <v>3.2283789999999999</v>
      </c>
      <c r="CV1380">
        <v>3.89811</v>
      </c>
      <c r="CW1380">
        <v>5.9059270000000001</v>
      </c>
      <c r="CX1380">
        <v>6.8512230000000001</v>
      </c>
      <c r="CY1380">
        <v>18.223510000000001</v>
      </c>
      <c r="CZ1380">
        <v>8.8771730000000009</v>
      </c>
      <c r="DA1380">
        <v>6.0764230000000001</v>
      </c>
      <c r="DB1380">
        <v>2.329275</v>
      </c>
      <c r="DC1380">
        <v>2.3305370000000001</v>
      </c>
      <c r="DD1380">
        <v>2.583752</v>
      </c>
      <c r="DE1380">
        <v>2.5854330000000001</v>
      </c>
      <c r="DF1380">
        <v>2.470021</v>
      </c>
      <c r="DG1380">
        <v>2.482739</v>
      </c>
      <c r="DH1380">
        <v>2.4075169999999999</v>
      </c>
      <c r="DI1380">
        <v>6.6547070000000001</v>
      </c>
      <c r="DJ1380">
        <v>27.232700000000001</v>
      </c>
      <c r="DK1380">
        <v>25.488</v>
      </c>
      <c r="DL1380">
        <v>12.85374</v>
      </c>
      <c r="DM1380">
        <v>3.3321489999999998</v>
      </c>
      <c r="DN1380">
        <v>2.3815620000000002</v>
      </c>
      <c r="DO1380">
        <v>19</v>
      </c>
      <c r="DP1380">
        <v>20</v>
      </c>
    </row>
    <row r="1381" spans="1:120" hidden="1" x14ac:dyDescent="0.25">
      <c r="A1381" t="str">
        <f t="shared" si="21"/>
        <v>Size_Grp-Below 20 kW_All Elect_44406</v>
      </c>
      <c r="B1381" t="s">
        <v>62</v>
      </c>
      <c r="C1381" t="s">
        <v>259</v>
      </c>
      <c r="D1381" t="s">
        <v>61</v>
      </c>
      <c r="E1381" t="s">
        <v>61</v>
      </c>
      <c r="F1381" t="s">
        <v>61</v>
      </c>
      <c r="G1381" t="s">
        <v>61</v>
      </c>
      <c r="H1381" t="s">
        <v>61</v>
      </c>
      <c r="I1381" t="s">
        <v>61</v>
      </c>
      <c r="J1381" t="s">
        <v>260</v>
      </c>
      <c r="K1381" t="s">
        <v>190</v>
      </c>
      <c r="L1381" s="18">
        <v>44406</v>
      </c>
      <c r="M1381">
        <v>19</v>
      </c>
      <c r="N1381">
        <v>20</v>
      </c>
      <c r="O1381" t="s">
        <v>263</v>
      </c>
      <c r="P1381">
        <v>2</v>
      </c>
      <c r="Q1381">
        <v>2</v>
      </c>
      <c r="R1381">
        <v>0</v>
      </c>
      <c r="S1381">
        <v>0</v>
      </c>
      <c r="T1381">
        <v>1</v>
      </c>
      <c r="U1381">
        <v>0</v>
      </c>
      <c r="V1381">
        <v>1</v>
      </c>
      <c r="W1381">
        <v>16.36</v>
      </c>
      <c r="X1381">
        <v>12.84</v>
      </c>
      <c r="Y1381">
        <v>12.840999999999999</v>
      </c>
      <c r="Z1381">
        <v>12.92</v>
      </c>
      <c r="AA1381">
        <v>13.163</v>
      </c>
      <c r="AB1381">
        <v>17.638000000000002</v>
      </c>
      <c r="AC1381">
        <v>16.117999999999999</v>
      </c>
      <c r="AD1381">
        <v>17.085000000000001</v>
      </c>
      <c r="AE1381">
        <v>29.84</v>
      </c>
      <c r="AF1381">
        <v>31.94</v>
      </c>
      <c r="AG1381">
        <v>38.470999999999997</v>
      </c>
      <c r="AH1381">
        <v>42.185000000000002</v>
      </c>
      <c r="AI1381">
        <v>40.371000000000002</v>
      </c>
      <c r="AJ1381">
        <v>40.445</v>
      </c>
      <c r="AK1381">
        <v>41.430999999999997</v>
      </c>
      <c r="AL1381">
        <v>40.142000000000003</v>
      </c>
      <c r="AM1381">
        <v>40.697000000000003</v>
      </c>
      <c r="AN1381">
        <v>55.414000000000001</v>
      </c>
      <c r="AO1381">
        <v>35.186</v>
      </c>
      <c r="AP1381">
        <v>35.756</v>
      </c>
      <c r="AQ1381">
        <v>38.021000000000001</v>
      </c>
      <c r="AR1381">
        <v>27.048999999999999</v>
      </c>
      <c r="AS1381">
        <v>16.449000000000002</v>
      </c>
      <c r="AT1381">
        <v>12.920999999999999</v>
      </c>
      <c r="AU1381">
        <v>58</v>
      </c>
      <c r="AV1381">
        <v>57.5</v>
      </c>
      <c r="AW1381">
        <v>57.5</v>
      </c>
      <c r="AX1381">
        <v>57.5</v>
      </c>
      <c r="AY1381">
        <v>57.5</v>
      </c>
      <c r="AZ1381">
        <v>57.5</v>
      </c>
      <c r="BA1381">
        <v>57.5</v>
      </c>
      <c r="BB1381">
        <v>57.5</v>
      </c>
      <c r="BC1381">
        <v>57.75</v>
      </c>
      <c r="BD1381">
        <v>59.75</v>
      </c>
      <c r="BE1381">
        <v>62.75</v>
      </c>
      <c r="BF1381">
        <v>62.25</v>
      </c>
      <c r="BG1381">
        <v>63.25</v>
      </c>
      <c r="BH1381">
        <v>63.75</v>
      </c>
      <c r="BI1381">
        <v>64.5</v>
      </c>
      <c r="BJ1381">
        <v>64</v>
      </c>
      <c r="BK1381">
        <v>63.75</v>
      </c>
      <c r="BL1381">
        <v>64.25</v>
      </c>
      <c r="BM1381">
        <v>63</v>
      </c>
      <c r="BN1381">
        <v>61.25</v>
      </c>
      <c r="BO1381">
        <v>59.75</v>
      </c>
      <c r="BP1381">
        <v>59</v>
      </c>
      <c r="BQ1381">
        <v>58.5</v>
      </c>
      <c r="BR1381">
        <v>58.25</v>
      </c>
      <c r="BS1381">
        <v>-3.4906510000000002</v>
      </c>
      <c r="BT1381">
        <v>5.3404399999999998E-2</v>
      </c>
      <c r="BU1381">
        <v>7.4300699999999997E-2</v>
      </c>
      <c r="BV1381">
        <v>-8.8061700000000007E-2</v>
      </c>
      <c r="BW1381">
        <v>-6.7696199999999998E-2</v>
      </c>
      <c r="BX1381">
        <v>-0.56157959999999996</v>
      </c>
      <c r="BY1381">
        <v>0.1835291</v>
      </c>
      <c r="BZ1381">
        <v>3.8428610000000001</v>
      </c>
      <c r="CA1381">
        <v>-1.570076</v>
      </c>
      <c r="CB1381">
        <v>-2.1577000000000002</v>
      </c>
      <c r="CC1381">
        <v>-3.4508809999999999</v>
      </c>
      <c r="CD1381">
        <v>-6.4923479999999998</v>
      </c>
      <c r="CE1381">
        <v>-3.7247690000000002</v>
      </c>
      <c r="CF1381">
        <v>-2.803617</v>
      </c>
      <c r="CG1381">
        <v>-3.645251</v>
      </c>
      <c r="CH1381">
        <v>-2.1914359999999999</v>
      </c>
      <c r="CI1381">
        <v>-4.3988810000000003</v>
      </c>
      <c r="CJ1381">
        <v>-19.5367</v>
      </c>
      <c r="CK1381">
        <v>2.1809599999999998E-2</v>
      </c>
      <c r="CL1381">
        <v>-0.49188330000000002</v>
      </c>
      <c r="CM1381">
        <v>-3.940337</v>
      </c>
      <c r="CN1381">
        <v>1.2151749999999999</v>
      </c>
      <c r="CO1381">
        <v>-1.582714</v>
      </c>
      <c r="CP1381">
        <v>7.8846999999999997E-3</v>
      </c>
      <c r="CQ1381">
        <v>5.9426000000000001E-3</v>
      </c>
      <c r="CR1381">
        <v>1.24584E-2</v>
      </c>
      <c r="CS1381">
        <v>1.39582E-2</v>
      </c>
      <c r="CT1381">
        <v>3.274E-3</v>
      </c>
      <c r="CU1381">
        <v>4.8202500000000002E-2</v>
      </c>
      <c r="CV1381">
        <v>0.2258262</v>
      </c>
      <c r="CW1381">
        <v>0.46386650000000001</v>
      </c>
      <c r="CX1381">
        <v>0.693909</v>
      </c>
      <c r="CY1381">
        <v>1.0772189999999999</v>
      </c>
      <c r="CZ1381">
        <v>0.65911339999999996</v>
      </c>
      <c r="DA1381">
        <v>0.53882470000000005</v>
      </c>
      <c r="DB1381">
        <v>0.46685959999999999</v>
      </c>
      <c r="DC1381">
        <v>0.55821419999999999</v>
      </c>
      <c r="DD1381">
        <v>0.59912480000000001</v>
      </c>
      <c r="DE1381">
        <v>0.53916730000000002</v>
      </c>
      <c r="DF1381">
        <v>0.55111639999999995</v>
      </c>
      <c r="DG1381">
        <v>0.43109009999999998</v>
      </c>
      <c r="DH1381">
        <v>0.43190580000000001</v>
      </c>
      <c r="DI1381">
        <v>0.37340950000000001</v>
      </c>
      <c r="DJ1381">
        <v>1.1068229999999999</v>
      </c>
      <c r="DK1381">
        <v>1.0652379999999999</v>
      </c>
      <c r="DL1381">
        <v>0.63074889999999995</v>
      </c>
      <c r="DM1381">
        <v>7.6350500000000002E-2</v>
      </c>
      <c r="DN1381">
        <v>1.3803899999999999E-2</v>
      </c>
      <c r="DO1381">
        <v>19</v>
      </c>
      <c r="DP1381">
        <v>20</v>
      </c>
    </row>
    <row r="1382" spans="1:120" hidden="1" x14ac:dyDescent="0.25">
      <c r="A1382" t="str">
        <f t="shared" si="21"/>
        <v>OtherDR-No_All Elect_44406</v>
      </c>
      <c r="B1382" t="s">
        <v>62</v>
      </c>
      <c r="C1382" t="s">
        <v>323</v>
      </c>
      <c r="D1382" t="s">
        <v>61</v>
      </c>
      <c r="E1382" t="s">
        <v>61</v>
      </c>
      <c r="F1382" t="s">
        <v>61</v>
      </c>
      <c r="G1382" t="s">
        <v>61</v>
      </c>
      <c r="H1382" t="s">
        <v>61</v>
      </c>
      <c r="I1382" t="s">
        <v>97</v>
      </c>
      <c r="J1382" t="s">
        <v>61</v>
      </c>
      <c r="K1382" t="s">
        <v>190</v>
      </c>
      <c r="L1382" s="18">
        <v>44406</v>
      </c>
      <c r="M1382">
        <v>19</v>
      </c>
      <c r="N1382">
        <v>20</v>
      </c>
      <c r="O1382" t="s">
        <v>263</v>
      </c>
      <c r="P1382">
        <v>6</v>
      </c>
      <c r="Q1382">
        <v>5</v>
      </c>
      <c r="R1382">
        <v>0</v>
      </c>
      <c r="S1382">
        <v>0</v>
      </c>
      <c r="T1382">
        <v>1</v>
      </c>
      <c r="U1382">
        <v>0</v>
      </c>
      <c r="V1382">
        <v>1</v>
      </c>
      <c r="W1382">
        <v>59.869199999999999</v>
      </c>
      <c r="X1382">
        <v>42.0792</v>
      </c>
      <c r="Y1382">
        <v>41.7864</v>
      </c>
      <c r="Z1382">
        <v>43.083599999999997</v>
      </c>
      <c r="AA1382">
        <v>42.316800000000001</v>
      </c>
      <c r="AB1382">
        <v>47.605200000000004</v>
      </c>
      <c r="AC1382">
        <v>46.879199999999997</v>
      </c>
      <c r="AD1382">
        <v>65.325599999999994</v>
      </c>
      <c r="AE1382">
        <v>105.81</v>
      </c>
      <c r="AF1382">
        <v>141.76920000000001</v>
      </c>
      <c r="AG1382">
        <v>188.94</v>
      </c>
      <c r="AH1382">
        <v>199.55760000000001</v>
      </c>
      <c r="AI1382">
        <v>196.6764</v>
      </c>
      <c r="AJ1382">
        <v>198.702</v>
      </c>
      <c r="AK1382">
        <v>199.66679999999999</v>
      </c>
      <c r="AL1382">
        <v>195.19919999999999</v>
      </c>
      <c r="AM1382">
        <v>200.8596</v>
      </c>
      <c r="AN1382">
        <v>229.2852</v>
      </c>
      <c r="AO1382">
        <v>169.0104</v>
      </c>
      <c r="AP1382">
        <v>186.12</v>
      </c>
      <c r="AQ1382">
        <v>185.5428</v>
      </c>
      <c r="AR1382">
        <v>120.30840000000001</v>
      </c>
      <c r="AS1382">
        <v>46.954799999999999</v>
      </c>
      <c r="AT1382">
        <v>42.444000000000003</v>
      </c>
      <c r="AU1382">
        <v>61.1</v>
      </c>
      <c r="AV1382">
        <v>60.4</v>
      </c>
      <c r="AW1382">
        <v>60.2</v>
      </c>
      <c r="AX1382">
        <v>59.8</v>
      </c>
      <c r="AY1382">
        <v>59.4</v>
      </c>
      <c r="AZ1382">
        <v>59.4</v>
      </c>
      <c r="BA1382">
        <v>59.4</v>
      </c>
      <c r="BB1382">
        <v>60</v>
      </c>
      <c r="BC1382">
        <v>61.5</v>
      </c>
      <c r="BD1382">
        <v>63.6</v>
      </c>
      <c r="BE1382">
        <v>66.400000000000006</v>
      </c>
      <c r="BF1382">
        <v>67.5</v>
      </c>
      <c r="BG1382">
        <v>69.400000000000006</v>
      </c>
      <c r="BH1382">
        <v>70</v>
      </c>
      <c r="BI1382">
        <v>71.2</v>
      </c>
      <c r="BJ1382">
        <v>71.2</v>
      </c>
      <c r="BK1382">
        <v>71.099999999999994</v>
      </c>
      <c r="BL1382">
        <v>71</v>
      </c>
      <c r="BM1382">
        <v>69.099999999999994</v>
      </c>
      <c r="BN1382">
        <v>67.099999999999994</v>
      </c>
      <c r="BO1382">
        <v>65.3</v>
      </c>
      <c r="BP1382">
        <v>63.7</v>
      </c>
      <c r="BQ1382">
        <v>62.6</v>
      </c>
      <c r="BR1382">
        <v>61.7</v>
      </c>
      <c r="BS1382">
        <v>-5.2754830000000004</v>
      </c>
      <c r="BT1382">
        <v>12.881629999999999</v>
      </c>
      <c r="BU1382">
        <v>12.542590000000001</v>
      </c>
      <c r="BV1382">
        <v>11.79373</v>
      </c>
      <c r="BW1382">
        <v>10.485519999999999</v>
      </c>
      <c r="BX1382">
        <v>10.14955</v>
      </c>
      <c r="BY1382">
        <v>0.74849080000000001</v>
      </c>
      <c r="BZ1382">
        <v>-9.2166610000000002</v>
      </c>
      <c r="CA1382">
        <v>-4.6982010000000001</v>
      </c>
      <c r="CB1382">
        <v>-6.8076530000000002</v>
      </c>
      <c r="CC1382">
        <v>-1.830832</v>
      </c>
      <c r="CD1382">
        <v>-8.9574090000000002</v>
      </c>
      <c r="CE1382">
        <v>-4.0285250000000001</v>
      </c>
      <c r="CF1382">
        <v>-2.0315590000000001</v>
      </c>
      <c r="CG1382">
        <v>-2.314079</v>
      </c>
      <c r="CH1382">
        <v>3.1301269999999999</v>
      </c>
      <c r="CI1382">
        <v>-4.3991189999999998</v>
      </c>
      <c r="CJ1382">
        <v>-34.448950000000004</v>
      </c>
      <c r="CK1382">
        <v>32.46649</v>
      </c>
      <c r="CL1382">
        <v>20.97099</v>
      </c>
      <c r="CM1382">
        <v>14.38306</v>
      </c>
      <c r="CN1382">
        <v>20.592300000000002</v>
      </c>
      <c r="CO1382">
        <v>9.4654410000000002</v>
      </c>
      <c r="CP1382">
        <v>10.611969999999999</v>
      </c>
      <c r="CQ1382">
        <v>0.8223258</v>
      </c>
      <c r="CR1382">
        <v>1.9634069999999999</v>
      </c>
      <c r="CS1382">
        <v>2.222261</v>
      </c>
      <c r="CT1382">
        <v>1.9282870000000001</v>
      </c>
      <c r="CU1382">
        <v>3.2283789999999999</v>
      </c>
      <c r="CV1382">
        <v>3.89811</v>
      </c>
      <c r="CW1382">
        <v>5.9059270000000001</v>
      </c>
      <c r="CX1382">
        <v>6.8512230000000001</v>
      </c>
      <c r="CY1382">
        <v>18.223510000000001</v>
      </c>
      <c r="CZ1382">
        <v>8.8771730000000009</v>
      </c>
      <c r="DA1382">
        <v>6.0764230000000001</v>
      </c>
      <c r="DB1382">
        <v>2.329275</v>
      </c>
      <c r="DC1382">
        <v>2.3305370000000001</v>
      </c>
      <c r="DD1382">
        <v>2.583752</v>
      </c>
      <c r="DE1382">
        <v>2.5854330000000001</v>
      </c>
      <c r="DF1382">
        <v>2.470021</v>
      </c>
      <c r="DG1382">
        <v>2.482739</v>
      </c>
      <c r="DH1382">
        <v>2.4075169999999999</v>
      </c>
      <c r="DI1382">
        <v>6.6547070000000001</v>
      </c>
      <c r="DJ1382">
        <v>27.232700000000001</v>
      </c>
      <c r="DK1382">
        <v>25.488</v>
      </c>
      <c r="DL1382">
        <v>12.85374</v>
      </c>
      <c r="DM1382">
        <v>3.3321489999999998</v>
      </c>
      <c r="DN1382">
        <v>2.3815620000000002</v>
      </c>
      <c r="DO1382">
        <v>19</v>
      </c>
      <c r="DP1382">
        <v>20</v>
      </c>
    </row>
    <row r="1383" spans="1:120" x14ac:dyDescent="0.25">
      <c r="A1383" t="str">
        <f t="shared" si="21"/>
        <v>AutoDR-No_All Elect_44406</v>
      </c>
      <c r="B1383" t="s">
        <v>62</v>
      </c>
      <c r="C1383" t="s">
        <v>321</v>
      </c>
      <c r="D1383" t="s">
        <v>61</v>
      </c>
      <c r="E1383" t="s">
        <v>61</v>
      </c>
      <c r="F1383" t="s">
        <v>61</v>
      </c>
      <c r="G1383" t="s">
        <v>61</v>
      </c>
      <c r="H1383" t="s">
        <v>97</v>
      </c>
      <c r="I1383" t="s">
        <v>61</v>
      </c>
      <c r="J1383" t="s">
        <v>61</v>
      </c>
      <c r="K1383" t="s">
        <v>190</v>
      </c>
      <c r="L1383" s="18">
        <v>44406</v>
      </c>
      <c r="M1383">
        <v>19</v>
      </c>
      <c r="N1383">
        <v>20</v>
      </c>
      <c r="O1383" t="s">
        <v>263</v>
      </c>
      <c r="P1383">
        <v>2</v>
      </c>
      <c r="Q1383">
        <v>2</v>
      </c>
      <c r="R1383">
        <v>0</v>
      </c>
      <c r="S1383">
        <v>0</v>
      </c>
      <c r="T1383">
        <v>1</v>
      </c>
      <c r="U1383">
        <v>0</v>
      </c>
      <c r="V1383">
        <v>1</v>
      </c>
      <c r="W1383">
        <v>9.1709999999999994</v>
      </c>
      <c r="X1383">
        <v>8.5060000000000002</v>
      </c>
      <c r="Y1383">
        <v>8.5820000000000007</v>
      </c>
      <c r="Z1383">
        <v>9.2629999999999999</v>
      </c>
      <c r="AA1383">
        <v>8.8640000000000008</v>
      </c>
      <c r="AB1383">
        <v>8.391</v>
      </c>
      <c r="AC1383">
        <v>9.3059999999999992</v>
      </c>
      <c r="AD1383">
        <v>13.077999999999999</v>
      </c>
      <c r="AE1383">
        <v>27.614999999999998</v>
      </c>
      <c r="AF1383">
        <v>29.100999999999999</v>
      </c>
      <c r="AG1383">
        <v>39.29</v>
      </c>
      <c r="AH1383">
        <v>41.258000000000003</v>
      </c>
      <c r="AI1383">
        <v>42.457000000000001</v>
      </c>
      <c r="AJ1383">
        <v>42.945</v>
      </c>
      <c r="AK1383">
        <v>42.548999999999999</v>
      </c>
      <c r="AL1383">
        <v>42.345999999999997</v>
      </c>
      <c r="AM1383">
        <v>42.823</v>
      </c>
      <c r="AN1383">
        <v>46.271000000000001</v>
      </c>
      <c r="AO1383">
        <v>40.122</v>
      </c>
      <c r="AP1383">
        <v>39.659999999999997</v>
      </c>
      <c r="AQ1383">
        <v>40.219000000000001</v>
      </c>
      <c r="AR1383">
        <v>27.376999999999999</v>
      </c>
      <c r="AS1383">
        <v>8.6489999999999991</v>
      </c>
      <c r="AT1383">
        <v>9.1300000000000008</v>
      </c>
      <c r="AU1383">
        <v>58.5</v>
      </c>
      <c r="AV1383">
        <v>58</v>
      </c>
      <c r="AW1383">
        <v>58</v>
      </c>
      <c r="AX1383">
        <v>58</v>
      </c>
      <c r="AY1383">
        <v>58</v>
      </c>
      <c r="AZ1383">
        <v>58</v>
      </c>
      <c r="BA1383">
        <v>58</v>
      </c>
      <c r="BB1383">
        <v>58</v>
      </c>
      <c r="BC1383">
        <v>58</v>
      </c>
      <c r="BD1383">
        <v>58.5</v>
      </c>
      <c r="BE1383">
        <v>59.5</v>
      </c>
      <c r="BF1383">
        <v>58</v>
      </c>
      <c r="BG1383">
        <v>60.5</v>
      </c>
      <c r="BH1383">
        <v>61.5</v>
      </c>
      <c r="BI1383">
        <v>64</v>
      </c>
      <c r="BJ1383">
        <v>63</v>
      </c>
      <c r="BK1383">
        <v>64</v>
      </c>
      <c r="BL1383">
        <v>64.5</v>
      </c>
      <c r="BM1383">
        <v>63.5</v>
      </c>
      <c r="BN1383">
        <v>62</v>
      </c>
      <c r="BO1383">
        <v>60</v>
      </c>
      <c r="BP1383">
        <v>59.5</v>
      </c>
      <c r="BQ1383">
        <v>59</v>
      </c>
      <c r="BR1383">
        <v>59</v>
      </c>
      <c r="BS1383">
        <v>-0.45132080000000002</v>
      </c>
      <c r="BT1383">
        <v>0.43830540000000001</v>
      </c>
      <c r="BU1383">
        <v>0.19488230000000001</v>
      </c>
      <c r="BV1383">
        <v>-0.32844869999999998</v>
      </c>
      <c r="BW1383">
        <v>6.1319699999999998E-2</v>
      </c>
      <c r="BX1383">
        <v>0.57169349999999997</v>
      </c>
      <c r="BY1383">
        <v>-0.13149430000000001</v>
      </c>
      <c r="BZ1383">
        <v>3.637413</v>
      </c>
      <c r="CA1383">
        <v>-2.7468919999999999</v>
      </c>
      <c r="CB1383">
        <v>-1.2109049999999999</v>
      </c>
      <c r="CC1383">
        <v>-0.34147169999999999</v>
      </c>
      <c r="CD1383">
        <v>-1.7800579999999999</v>
      </c>
      <c r="CE1383">
        <v>-2.2686190000000002</v>
      </c>
      <c r="CF1383">
        <v>-3.022723</v>
      </c>
      <c r="CG1383">
        <v>-2.4504419999999998</v>
      </c>
      <c r="CH1383">
        <v>-2.3278490000000001</v>
      </c>
      <c r="CI1383">
        <v>-3.2038090000000001</v>
      </c>
      <c r="CJ1383">
        <v>-6.4802960000000001</v>
      </c>
      <c r="CK1383">
        <v>-0.79512309999999997</v>
      </c>
      <c r="CL1383">
        <v>1.85156E-2</v>
      </c>
      <c r="CM1383">
        <v>-1.344516</v>
      </c>
      <c r="CN1383">
        <v>0.78088519999999995</v>
      </c>
      <c r="CO1383">
        <v>0.25659300000000002</v>
      </c>
      <c r="CP1383">
        <v>-0.1699031</v>
      </c>
      <c r="CQ1383">
        <v>1.7933000000000001E-2</v>
      </c>
      <c r="CR1383">
        <v>2.2389599999999999E-2</v>
      </c>
      <c r="CS1383">
        <v>2.04242E-2</v>
      </c>
      <c r="CT1383">
        <v>2.0215899999999998E-2</v>
      </c>
      <c r="CU1383">
        <v>4.3741200000000001E-2</v>
      </c>
      <c r="CV1383">
        <v>0.18415880000000001</v>
      </c>
      <c r="CW1383">
        <v>0.6631532</v>
      </c>
      <c r="CX1383">
        <v>0.82808579999999998</v>
      </c>
      <c r="CY1383">
        <v>0.90606330000000002</v>
      </c>
      <c r="CZ1383">
        <v>0.60028400000000004</v>
      </c>
      <c r="DA1383">
        <v>0.64149540000000005</v>
      </c>
      <c r="DB1383">
        <v>0.3151236</v>
      </c>
      <c r="DC1383">
        <v>0.37506250000000002</v>
      </c>
      <c r="DD1383">
        <v>0.35033340000000002</v>
      </c>
      <c r="DE1383">
        <v>0.35866589999999998</v>
      </c>
      <c r="DF1383">
        <v>0.4437855</v>
      </c>
      <c r="DG1383">
        <v>0.31764870000000001</v>
      </c>
      <c r="DH1383">
        <v>0.31348470000000001</v>
      </c>
      <c r="DI1383">
        <v>0.4123966</v>
      </c>
      <c r="DJ1383">
        <v>1.934302</v>
      </c>
      <c r="DK1383">
        <v>1.757161</v>
      </c>
      <c r="DL1383">
        <v>0.81941090000000005</v>
      </c>
      <c r="DM1383">
        <v>3.3610599999999997E-2</v>
      </c>
      <c r="DN1383">
        <v>2.8185999999999999E-2</v>
      </c>
      <c r="DO1383">
        <v>19</v>
      </c>
      <c r="DP1383">
        <v>20</v>
      </c>
    </row>
    <row r="1384" spans="1:120" hidden="1" x14ac:dyDescent="0.25">
      <c r="A1384" t="str">
        <f t="shared" si="21"/>
        <v>sublap_id-SLAP_PGSB_All Elect_44406</v>
      </c>
      <c r="B1384" t="s">
        <v>62</v>
      </c>
      <c r="C1384" t="s">
        <v>281</v>
      </c>
      <c r="D1384" t="s">
        <v>61</v>
      </c>
      <c r="E1384" t="s">
        <v>282</v>
      </c>
      <c r="F1384" t="s">
        <v>61</v>
      </c>
      <c r="G1384" t="s">
        <v>61</v>
      </c>
      <c r="H1384" t="s">
        <v>61</v>
      </c>
      <c r="I1384" t="s">
        <v>61</v>
      </c>
      <c r="J1384" t="s">
        <v>61</v>
      </c>
      <c r="K1384" t="s">
        <v>190</v>
      </c>
      <c r="L1384" s="18">
        <v>44406</v>
      </c>
      <c r="M1384">
        <v>19</v>
      </c>
      <c r="N1384">
        <v>20</v>
      </c>
      <c r="O1384" t="s">
        <v>263</v>
      </c>
      <c r="P1384">
        <v>3</v>
      </c>
      <c r="Q1384">
        <v>2</v>
      </c>
      <c r="R1384">
        <v>0</v>
      </c>
      <c r="S1384">
        <v>0</v>
      </c>
      <c r="T1384">
        <v>1</v>
      </c>
      <c r="U1384">
        <v>0</v>
      </c>
      <c r="V1384">
        <v>1</v>
      </c>
      <c r="W1384">
        <v>37.08</v>
      </c>
      <c r="X1384">
        <v>21.12</v>
      </c>
      <c r="Y1384">
        <v>20.64</v>
      </c>
      <c r="Z1384">
        <v>21.12</v>
      </c>
      <c r="AA1384">
        <v>20.399999999999999</v>
      </c>
      <c r="AB1384">
        <v>21</v>
      </c>
      <c r="AC1384">
        <v>21</v>
      </c>
      <c r="AD1384">
        <v>36.96</v>
      </c>
      <c r="AE1384">
        <v>65.88</v>
      </c>
      <c r="AF1384">
        <v>103.2</v>
      </c>
      <c r="AG1384">
        <v>136.32</v>
      </c>
      <c r="AH1384">
        <v>142.80000000000001</v>
      </c>
      <c r="AI1384">
        <v>141.72</v>
      </c>
      <c r="AJ1384">
        <v>144.6</v>
      </c>
      <c r="AK1384">
        <v>144.47999999999999</v>
      </c>
      <c r="AL1384">
        <v>141.72</v>
      </c>
      <c r="AM1384">
        <v>146.4</v>
      </c>
      <c r="AN1384">
        <v>160.80000000000001</v>
      </c>
      <c r="AO1384">
        <v>116.16</v>
      </c>
      <c r="AP1384">
        <v>137.52000000000001</v>
      </c>
      <c r="AQ1384">
        <v>132</v>
      </c>
      <c r="AR1384">
        <v>78.36</v>
      </c>
      <c r="AS1384">
        <v>21.6</v>
      </c>
      <c r="AT1384">
        <v>20.52</v>
      </c>
      <c r="AU1384">
        <v>65.5</v>
      </c>
      <c r="AV1384">
        <v>64.5</v>
      </c>
      <c r="AW1384">
        <v>64</v>
      </c>
      <c r="AX1384">
        <v>63</v>
      </c>
      <c r="AY1384">
        <v>62</v>
      </c>
      <c r="AZ1384">
        <v>62</v>
      </c>
      <c r="BA1384">
        <v>62</v>
      </c>
      <c r="BB1384">
        <v>63.5</v>
      </c>
      <c r="BC1384">
        <v>67</v>
      </c>
      <c r="BD1384">
        <v>70</v>
      </c>
      <c r="BE1384">
        <v>73.5</v>
      </c>
      <c r="BF1384">
        <v>77.5</v>
      </c>
      <c r="BG1384">
        <v>80</v>
      </c>
      <c r="BH1384">
        <v>80.5</v>
      </c>
      <c r="BI1384">
        <v>81.5</v>
      </c>
      <c r="BJ1384">
        <v>82.5</v>
      </c>
      <c r="BK1384">
        <v>82</v>
      </c>
      <c r="BL1384">
        <v>81</v>
      </c>
      <c r="BM1384">
        <v>78</v>
      </c>
      <c r="BN1384">
        <v>75.5</v>
      </c>
      <c r="BO1384">
        <v>73.5</v>
      </c>
      <c r="BP1384">
        <v>70.5</v>
      </c>
      <c r="BQ1384">
        <v>68.5</v>
      </c>
      <c r="BR1384">
        <v>66.5</v>
      </c>
      <c r="BS1384">
        <v>-0.65083769999999996</v>
      </c>
      <c r="BT1384">
        <v>15.36755</v>
      </c>
      <c r="BU1384">
        <v>15.275270000000001</v>
      </c>
      <c r="BV1384">
        <v>15.39873</v>
      </c>
      <c r="BW1384">
        <v>13.25747</v>
      </c>
      <c r="BX1384">
        <v>13.103529999999999</v>
      </c>
      <c r="BY1384">
        <v>0.98477550000000003</v>
      </c>
      <c r="BZ1384">
        <v>-16.492000000000001</v>
      </c>
      <c r="CA1384">
        <v>-3.6296369999999998</v>
      </c>
      <c r="CB1384">
        <v>-6.3704080000000003</v>
      </c>
      <c r="CC1384">
        <v>1.5537300000000001</v>
      </c>
      <c r="CD1384">
        <v>-1.1852929999999999</v>
      </c>
      <c r="CE1384">
        <v>0.58024980000000004</v>
      </c>
      <c r="CF1384">
        <v>1.677206</v>
      </c>
      <c r="CG1384">
        <v>2.4484520000000001</v>
      </c>
      <c r="CH1384">
        <v>6.7040059999999997</v>
      </c>
      <c r="CI1384">
        <v>1.756348</v>
      </c>
      <c r="CJ1384">
        <v>-14.46663</v>
      </c>
      <c r="CK1384">
        <v>40.147089999999999</v>
      </c>
      <c r="CL1384">
        <v>25.275469999999999</v>
      </c>
      <c r="CM1384">
        <v>23.232279999999999</v>
      </c>
      <c r="CN1384">
        <v>24.232279999999999</v>
      </c>
      <c r="CO1384">
        <v>13.80941</v>
      </c>
      <c r="CP1384">
        <v>13.50863</v>
      </c>
      <c r="CQ1384">
        <v>1.2321009999999999</v>
      </c>
      <c r="CR1384">
        <v>2.9894539999999998</v>
      </c>
      <c r="CS1384">
        <v>3.394962</v>
      </c>
      <c r="CT1384">
        <v>2.9610859999999999</v>
      </c>
      <c r="CU1384">
        <v>4.8597760000000001</v>
      </c>
      <c r="CV1384">
        <v>5.3683820000000004</v>
      </c>
      <c r="CW1384">
        <v>7.4821309999999999</v>
      </c>
      <c r="CX1384">
        <v>8.648752</v>
      </c>
      <c r="CY1384">
        <v>25.8874</v>
      </c>
      <c r="CZ1384">
        <v>11.824389999999999</v>
      </c>
      <c r="DA1384">
        <v>7.4675120000000001</v>
      </c>
      <c r="DB1384">
        <v>2.5092949999999998</v>
      </c>
      <c r="DC1384">
        <v>2.2985060000000002</v>
      </c>
      <c r="DD1384">
        <v>2.6064600000000002</v>
      </c>
      <c r="DE1384">
        <v>2.7469589999999999</v>
      </c>
      <c r="DF1384">
        <v>2.5553210000000002</v>
      </c>
      <c r="DG1384">
        <v>2.8014709999999998</v>
      </c>
      <c r="DH1384">
        <v>2.6865899999999998</v>
      </c>
      <c r="DI1384">
        <v>9.181711</v>
      </c>
      <c r="DJ1384">
        <v>37.626919999999998</v>
      </c>
      <c r="DK1384">
        <v>35.015689999999999</v>
      </c>
      <c r="DL1384">
        <v>17.67934</v>
      </c>
      <c r="DM1384">
        <v>4.9593559999999997</v>
      </c>
      <c r="DN1384">
        <v>3.6267559999999999</v>
      </c>
      <c r="DO1384">
        <v>19</v>
      </c>
      <c r="DP1384">
        <v>20</v>
      </c>
    </row>
    <row r="1385" spans="1:120" hidden="1" x14ac:dyDescent="0.25">
      <c r="A1385" t="str">
        <f t="shared" si="21"/>
        <v>All_All Elect_44406</v>
      </c>
      <c r="B1385" t="s">
        <v>62</v>
      </c>
      <c r="C1385" t="s">
        <v>61</v>
      </c>
      <c r="D1385" t="s">
        <v>61</v>
      </c>
      <c r="E1385" t="s">
        <v>61</v>
      </c>
      <c r="F1385" t="s">
        <v>61</v>
      </c>
      <c r="G1385" t="s">
        <v>61</v>
      </c>
      <c r="H1385" t="s">
        <v>61</v>
      </c>
      <c r="I1385" t="s">
        <v>61</v>
      </c>
      <c r="J1385" t="s">
        <v>61</v>
      </c>
      <c r="K1385" t="s">
        <v>190</v>
      </c>
      <c r="L1385" s="18">
        <v>44406</v>
      </c>
      <c r="M1385">
        <v>19</v>
      </c>
      <c r="N1385">
        <v>20</v>
      </c>
      <c r="O1385" t="s">
        <v>263</v>
      </c>
      <c r="P1385">
        <v>6</v>
      </c>
      <c r="Q1385">
        <v>5</v>
      </c>
      <c r="R1385">
        <v>0</v>
      </c>
      <c r="S1385">
        <v>0</v>
      </c>
      <c r="T1385">
        <v>1</v>
      </c>
      <c r="U1385">
        <v>0</v>
      </c>
      <c r="V1385">
        <v>1</v>
      </c>
      <c r="W1385">
        <v>59.869199999999999</v>
      </c>
      <c r="X1385">
        <v>42.0792</v>
      </c>
      <c r="Y1385">
        <v>41.7864</v>
      </c>
      <c r="Z1385">
        <v>43.083599999999997</v>
      </c>
      <c r="AA1385">
        <v>42.316800000000001</v>
      </c>
      <c r="AB1385">
        <v>47.605200000000004</v>
      </c>
      <c r="AC1385">
        <v>46.879199999999997</v>
      </c>
      <c r="AD1385">
        <v>65.325599999999994</v>
      </c>
      <c r="AE1385">
        <v>105.81</v>
      </c>
      <c r="AF1385">
        <v>141.76920000000001</v>
      </c>
      <c r="AG1385">
        <v>188.94</v>
      </c>
      <c r="AH1385">
        <v>199.55760000000001</v>
      </c>
      <c r="AI1385">
        <v>196.6764</v>
      </c>
      <c r="AJ1385">
        <v>198.702</v>
      </c>
      <c r="AK1385">
        <v>199.66679999999999</v>
      </c>
      <c r="AL1385">
        <v>195.19919999999999</v>
      </c>
      <c r="AM1385">
        <v>200.8596</v>
      </c>
      <c r="AN1385">
        <v>229.2852</v>
      </c>
      <c r="AO1385">
        <v>169.0104</v>
      </c>
      <c r="AP1385">
        <v>186.12</v>
      </c>
      <c r="AQ1385">
        <v>185.5428</v>
      </c>
      <c r="AR1385">
        <v>120.30840000000001</v>
      </c>
      <c r="AS1385">
        <v>46.954799999999999</v>
      </c>
      <c r="AT1385">
        <v>42.444000000000003</v>
      </c>
      <c r="AU1385">
        <v>61.1</v>
      </c>
      <c r="AV1385">
        <v>60.4</v>
      </c>
      <c r="AW1385">
        <v>60.2</v>
      </c>
      <c r="AX1385">
        <v>59.8</v>
      </c>
      <c r="AY1385">
        <v>59.4</v>
      </c>
      <c r="AZ1385">
        <v>59.4</v>
      </c>
      <c r="BA1385">
        <v>59.4</v>
      </c>
      <c r="BB1385">
        <v>60</v>
      </c>
      <c r="BC1385">
        <v>61.5</v>
      </c>
      <c r="BD1385">
        <v>63.6</v>
      </c>
      <c r="BE1385">
        <v>66.400000000000006</v>
      </c>
      <c r="BF1385">
        <v>67.5</v>
      </c>
      <c r="BG1385">
        <v>69.400000000000006</v>
      </c>
      <c r="BH1385">
        <v>70</v>
      </c>
      <c r="BI1385">
        <v>71.2</v>
      </c>
      <c r="BJ1385">
        <v>71.2</v>
      </c>
      <c r="BK1385">
        <v>71.099999999999994</v>
      </c>
      <c r="BL1385">
        <v>71</v>
      </c>
      <c r="BM1385">
        <v>69.099999999999994</v>
      </c>
      <c r="BN1385">
        <v>67.099999999999994</v>
      </c>
      <c r="BO1385">
        <v>65.3</v>
      </c>
      <c r="BP1385">
        <v>63.7</v>
      </c>
      <c r="BQ1385">
        <v>62.6</v>
      </c>
      <c r="BR1385">
        <v>61.7</v>
      </c>
      <c r="BS1385">
        <v>-5.2754830000000004</v>
      </c>
      <c r="BT1385">
        <v>12.881629999999999</v>
      </c>
      <c r="BU1385">
        <v>12.542590000000001</v>
      </c>
      <c r="BV1385">
        <v>11.79373</v>
      </c>
      <c r="BW1385">
        <v>10.485519999999999</v>
      </c>
      <c r="BX1385">
        <v>10.14955</v>
      </c>
      <c r="BY1385">
        <v>0.74849080000000001</v>
      </c>
      <c r="BZ1385">
        <v>-9.2166610000000002</v>
      </c>
      <c r="CA1385">
        <v>-4.6982010000000001</v>
      </c>
      <c r="CB1385">
        <v>-6.8076530000000002</v>
      </c>
      <c r="CC1385">
        <v>-1.830832</v>
      </c>
      <c r="CD1385">
        <v>-8.9574090000000002</v>
      </c>
      <c r="CE1385">
        <v>-4.0285250000000001</v>
      </c>
      <c r="CF1385">
        <v>-2.0315590000000001</v>
      </c>
      <c r="CG1385">
        <v>-2.314079</v>
      </c>
      <c r="CH1385">
        <v>3.1301269999999999</v>
      </c>
      <c r="CI1385">
        <v>-4.3991189999999998</v>
      </c>
      <c r="CJ1385">
        <v>-34.448950000000004</v>
      </c>
      <c r="CK1385">
        <v>32.46649</v>
      </c>
      <c r="CL1385">
        <v>20.97099</v>
      </c>
      <c r="CM1385">
        <v>14.38306</v>
      </c>
      <c r="CN1385">
        <v>20.592300000000002</v>
      </c>
      <c r="CO1385">
        <v>9.4654410000000002</v>
      </c>
      <c r="CP1385">
        <v>10.611969999999999</v>
      </c>
      <c r="CQ1385">
        <v>0.8223258</v>
      </c>
      <c r="CR1385">
        <v>1.9634069999999999</v>
      </c>
      <c r="CS1385">
        <v>2.222261</v>
      </c>
      <c r="CT1385">
        <v>1.9282870000000001</v>
      </c>
      <c r="CU1385">
        <v>3.2283789999999999</v>
      </c>
      <c r="CV1385">
        <v>3.89811</v>
      </c>
      <c r="CW1385">
        <v>5.9059270000000001</v>
      </c>
      <c r="CX1385">
        <v>6.8512230000000001</v>
      </c>
      <c r="CY1385">
        <v>18.223510000000001</v>
      </c>
      <c r="CZ1385">
        <v>8.8771730000000009</v>
      </c>
      <c r="DA1385">
        <v>6.0764230000000001</v>
      </c>
      <c r="DB1385">
        <v>2.329275</v>
      </c>
      <c r="DC1385">
        <v>2.3305370000000001</v>
      </c>
      <c r="DD1385">
        <v>2.583752</v>
      </c>
      <c r="DE1385">
        <v>2.5854330000000001</v>
      </c>
      <c r="DF1385">
        <v>2.470021</v>
      </c>
      <c r="DG1385">
        <v>2.482739</v>
      </c>
      <c r="DH1385">
        <v>2.4075169999999999</v>
      </c>
      <c r="DI1385">
        <v>6.6547070000000001</v>
      </c>
      <c r="DJ1385">
        <v>27.232700000000001</v>
      </c>
      <c r="DK1385">
        <v>25.488</v>
      </c>
      <c r="DL1385">
        <v>12.85374</v>
      </c>
      <c r="DM1385">
        <v>3.3321489999999998</v>
      </c>
      <c r="DN1385">
        <v>2.3815620000000002</v>
      </c>
      <c r="DO1385">
        <v>19</v>
      </c>
      <c r="DP1385">
        <v>20</v>
      </c>
    </row>
    <row r="1386" spans="1:120" hidden="1" x14ac:dyDescent="0.25">
      <c r="A1386" t="str">
        <f t="shared" si="21"/>
        <v>LCA-Greater Bay Area_All Elect_44406</v>
      </c>
      <c r="B1386" t="s">
        <v>62</v>
      </c>
      <c r="C1386" t="s">
        <v>209</v>
      </c>
      <c r="D1386" t="s">
        <v>36</v>
      </c>
      <c r="E1386" t="s">
        <v>61</v>
      </c>
      <c r="F1386" t="s">
        <v>61</v>
      </c>
      <c r="G1386" t="s">
        <v>61</v>
      </c>
      <c r="H1386" t="s">
        <v>61</v>
      </c>
      <c r="I1386" t="s">
        <v>61</v>
      </c>
      <c r="J1386" t="s">
        <v>61</v>
      </c>
      <c r="K1386" t="s">
        <v>190</v>
      </c>
      <c r="L1386" s="18">
        <v>44406</v>
      </c>
      <c r="M1386">
        <v>19</v>
      </c>
      <c r="N1386">
        <v>20</v>
      </c>
      <c r="O1386" t="s">
        <v>263</v>
      </c>
      <c r="P1386">
        <v>6</v>
      </c>
      <c r="Q1386">
        <v>5</v>
      </c>
      <c r="R1386">
        <v>0</v>
      </c>
      <c r="S1386">
        <v>0</v>
      </c>
      <c r="T1386">
        <v>1</v>
      </c>
      <c r="U1386">
        <v>0</v>
      </c>
      <c r="V1386">
        <v>1</v>
      </c>
      <c r="W1386">
        <v>59.869199999999999</v>
      </c>
      <c r="X1386">
        <v>42.0792</v>
      </c>
      <c r="Y1386">
        <v>41.7864</v>
      </c>
      <c r="Z1386">
        <v>43.083599999999997</v>
      </c>
      <c r="AA1386">
        <v>42.316800000000001</v>
      </c>
      <c r="AB1386">
        <v>47.605200000000004</v>
      </c>
      <c r="AC1386">
        <v>46.879199999999997</v>
      </c>
      <c r="AD1386">
        <v>65.325599999999994</v>
      </c>
      <c r="AE1386">
        <v>105.81</v>
      </c>
      <c r="AF1386">
        <v>141.76920000000001</v>
      </c>
      <c r="AG1386">
        <v>188.94</v>
      </c>
      <c r="AH1386">
        <v>199.55760000000001</v>
      </c>
      <c r="AI1386">
        <v>196.6764</v>
      </c>
      <c r="AJ1386">
        <v>198.702</v>
      </c>
      <c r="AK1386">
        <v>199.66679999999999</v>
      </c>
      <c r="AL1386">
        <v>195.19919999999999</v>
      </c>
      <c r="AM1386">
        <v>200.8596</v>
      </c>
      <c r="AN1386">
        <v>229.2852</v>
      </c>
      <c r="AO1386">
        <v>169.0104</v>
      </c>
      <c r="AP1386">
        <v>186.12</v>
      </c>
      <c r="AQ1386">
        <v>185.5428</v>
      </c>
      <c r="AR1386">
        <v>120.30840000000001</v>
      </c>
      <c r="AS1386">
        <v>46.954799999999999</v>
      </c>
      <c r="AT1386">
        <v>42.444000000000003</v>
      </c>
      <c r="AU1386">
        <v>61.1</v>
      </c>
      <c r="AV1386">
        <v>60.4</v>
      </c>
      <c r="AW1386">
        <v>60.2</v>
      </c>
      <c r="AX1386">
        <v>59.8</v>
      </c>
      <c r="AY1386">
        <v>59.4</v>
      </c>
      <c r="AZ1386">
        <v>59.4</v>
      </c>
      <c r="BA1386">
        <v>59.4</v>
      </c>
      <c r="BB1386">
        <v>60</v>
      </c>
      <c r="BC1386">
        <v>61.5</v>
      </c>
      <c r="BD1386">
        <v>63.6</v>
      </c>
      <c r="BE1386">
        <v>66.400000000000006</v>
      </c>
      <c r="BF1386">
        <v>67.5</v>
      </c>
      <c r="BG1386">
        <v>69.400000000000006</v>
      </c>
      <c r="BH1386">
        <v>70</v>
      </c>
      <c r="BI1386">
        <v>71.2</v>
      </c>
      <c r="BJ1386">
        <v>71.2</v>
      </c>
      <c r="BK1386">
        <v>71.099999999999994</v>
      </c>
      <c r="BL1386">
        <v>71</v>
      </c>
      <c r="BM1386">
        <v>69.099999999999994</v>
      </c>
      <c r="BN1386">
        <v>67.099999999999994</v>
      </c>
      <c r="BO1386">
        <v>65.3</v>
      </c>
      <c r="BP1386">
        <v>63.7</v>
      </c>
      <c r="BQ1386">
        <v>62.6</v>
      </c>
      <c r="BR1386">
        <v>61.7</v>
      </c>
      <c r="BS1386">
        <v>-5.2754830000000004</v>
      </c>
      <c r="BT1386">
        <v>12.881629999999999</v>
      </c>
      <c r="BU1386">
        <v>12.542590000000001</v>
      </c>
      <c r="BV1386">
        <v>11.79373</v>
      </c>
      <c r="BW1386">
        <v>10.485519999999999</v>
      </c>
      <c r="BX1386">
        <v>10.14955</v>
      </c>
      <c r="BY1386">
        <v>0.74849080000000001</v>
      </c>
      <c r="BZ1386">
        <v>-9.2166610000000002</v>
      </c>
      <c r="CA1386">
        <v>-4.6982010000000001</v>
      </c>
      <c r="CB1386">
        <v>-6.8076530000000002</v>
      </c>
      <c r="CC1386">
        <v>-1.830832</v>
      </c>
      <c r="CD1386">
        <v>-8.9574090000000002</v>
      </c>
      <c r="CE1386">
        <v>-4.0285250000000001</v>
      </c>
      <c r="CF1386">
        <v>-2.0315590000000001</v>
      </c>
      <c r="CG1386">
        <v>-2.314079</v>
      </c>
      <c r="CH1386">
        <v>3.1301269999999999</v>
      </c>
      <c r="CI1386">
        <v>-4.3991189999999998</v>
      </c>
      <c r="CJ1386">
        <v>-34.448950000000004</v>
      </c>
      <c r="CK1386">
        <v>32.46649</v>
      </c>
      <c r="CL1386">
        <v>20.97099</v>
      </c>
      <c r="CM1386">
        <v>14.38306</v>
      </c>
      <c r="CN1386">
        <v>20.592300000000002</v>
      </c>
      <c r="CO1386">
        <v>9.4654410000000002</v>
      </c>
      <c r="CP1386">
        <v>10.611969999999999</v>
      </c>
      <c r="CQ1386">
        <v>0.8223258</v>
      </c>
      <c r="CR1386">
        <v>1.9634069999999999</v>
      </c>
      <c r="CS1386">
        <v>2.222261</v>
      </c>
      <c r="CT1386">
        <v>1.9282870000000001</v>
      </c>
      <c r="CU1386">
        <v>3.2283789999999999</v>
      </c>
      <c r="CV1386">
        <v>3.89811</v>
      </c>
      <c r="CW1386">
        <v>5.9059270000000001</v>
      </c>
      <c r="CX1386">
        <v>6.8512230000000001</v>
      </c>
      <c r="CY1386">
        <v>18.223510000000001</v>
      </c>
      <c r="CZ1386">
        <v>8.8771730000000009</v>
      </c>
      <c r="DA1386">
        <v>6.0764230000000001</v>
      </c>
      <c r="DB1386">
        <v>2.329275</v>
      </c>
      <c r="DC1386">
        <v>2.3305370000000001</v>
      </c>
      <c r="DD1386">
        <v>2.583752</v>
      </c>
      <c r="DE1386">
        <v>2.5854330000000001</v>
      </c>
      <c r="DF1386">
        <v>2.470021</v>
      </c>
      <c r="DG1386">
        <v>2.482739</v>
      </c>
      <c r="DH1386">
        <v>2.4075169999999999</v>
      </c>
      <c r="DI1386">
        <v>6.6547070000000001</v>
      </c>
      <c r="DJ1386">
        <v>27.232700000000001</v>
      </c>
      <c r="DK1386">
        <v>25.488</v>
      </c>
      <c r="DL1386">
        <v>12.85374</v>
      </c>
      <c r="DM1386">
        <v>3.3321489999999998</v>
      </c>
      <c r="DN1386">
        <v>2.3815620000000002</v>
      </c>
      <c r="DO1386">
        <v>19</v>
      </c>
      <c r="DP1386">
        <v>20</v>
      </c>
    </row>
    <row r="1387" spans="1:120" hidden="1" x14ac:dyDescent="0.25">
      <c r="A1387" t="str">
        <f t="shared" si="21"/>
        <v>OtherDR-No_Elect DA 2-6 (1PM-9PM)_44406_19-20</v>
      </c>
      <c r="B1387" t="s">
        <v>62</v>
      </c>
      <c r="C1387" t="s">
        <v>323</v>
      </c>
      <c r="D1387" t="s">
        <v>61</v>
      </c>
      <c r="E1387" t="s">
        <v>61</v>
      </c>
      <c r="F1387" t="s">
        <v>61</v>
      </c>
      <c r="G1387" t="s">
        <v>61</v>
      </c>
      <c r="H1387" t="s">
        <v>61</v>
      </c>
      <c r="I1387" t="s">
        <v>97</v>
      </c>
      <c r="J1387" t="s">
        <v>61</v>
      </c>
      <c r="K1387" t="s">
        <v>180</v>
      </c>
      <c r="L1387" s="18">
        <v>44406</v>
      </c>
      <c r="M1387">
        <v>19</v>
      </c>
      <c r="N1387">
        <v>20</v>
      </c>
      <c r="O1387" t="s">
        <v>263</v>
      </c>
      <c r="P1387">
        <v>6</v>
      </c>
      <c r="Q1387">
        <v>5</v>
      </c>
      <c r="R1387">
        <v>0</v>
      </c>
      <c r="S1387">
        <v>0</v>
      </c>
      <c r="T1387">
        <v>1</v>
      </c>
      <c r="U1387">
        <v>1</v>
      </c>
      <c r="V1387">
        <v>1</v>
      </c>
      <c r="W1387">
        <v>59.869199999999999</v>
      </c>
      <c r="X1387">
        <v>42.0792</v>
      </c>
      <c r="Y1387">
        <v>41.7864</v>
      </c>
      <c r="Z1387">
        <v>43.083599999999997</v>
      </c>
      <c r="AA1387">
        <v>42.316800000000001</v>
      </c>
      <c r="AB1387">
        <v>47.605200000000004</v>
      </c>
      <c r="AC1387">
        <v>46.879199999999997</v>
      </c>
      <c r="AD1387">
        <v>65.325599999999994</v>
      </c>
      <c r="AE1387">
        <v>105.81</v>
      </c>
      <c r="AF1387">
        <v>141.76920000000001</v>
      </c>
      <c r="AG1387">
        <v>188.94</v>
      </c>
      <c r="AH1387">
        <v>199.55760000000001</v>
      </c>
      <c r="AI1387">
        <v>196.6764</v>
      </c>
      <c r="AJ1387">
        <v>198.702</v>
      </c>
      <c r="AK1387">
        <v>199.66679999999999</v>
      </c>
      <c r="AL1387">
        <v>195.19919999999999</v>
      </c>
      <c r="AM1387">
        <v>200.8596</v>
      </c>
      <c r="AN1387">
        <v>229.2852</v>
      </c>
      <c r="AO1387">
        <v>169.0104</v>
      </c>
      <c r="AP1387">
        <v>186.12</v>
      </c>
      <c r="AQ1387">
        <v>185.5428</v>
      </c>
      <c r="AR1387">
        <v>120.30840000000001</v>
      </c>
      <c r="AS1387">
        <v>46.954799999999999</v>
      </c>
      <c r="AT1387">
        <v>42.444000000000003</v>
      </c>
      <c r="AU1387">
        <v>61.1</v>
      </c>
      <c r="AV1387">
        <v>60.4</v>
      </c>
      <c r="AW1387">
        <v>60.2</v>
      </c>
      <c r="AX1387">
        <v>59.8</v>
      </c>
      <c r="AY1387">
        <v>59.4</v>
      </c>
      <c r="AZ1387">
        <v>59.4</v>
      </c>
      <c r="BA1387">
        <v>59.4</v>
      </c>
      <c r="BB1387">
        <v>60</v>
      </c>
      <c r="BC1387">
        <v>61.5</v>
      </c>
      <c r="BD1387">
        <v>63.6</v>
      </c>
      <c r="BE1387">
        <v>66.400000000000006</v>
      </c>
      <c r="BF1387">
        <v>67.5</v>
      </c>
      <c r="BG1387">
        <v>69.400000000000006</v>
      </c>
      <c r="BH1387">
        <v>70</v>
      </c>
      <c r="BI1387">
        <v>71.2</v>
      </c>
      <c r="BJ1387">
        <v>71.2</v>
      </c>
      <c r="BK1387">
        <v>71.099999999999994</v>
      </c>
      <c r="BL1387">
        <v>71</v>
      </c>
      <c r="BM1387">
        <v>69.099999999999994</v>
      </c>
      <c r="BN1387">
        <v>67.099999999999994</v>
      </c>
      <c r="BO1387">
        <v>65.3</v>
      </c>
      <c r="BP1387">
        <v>63.7</v>
      </c>
      <c r="BQ1387">
        <v>62.6</v>
      </c>
      <c r="BR1387">
        <v>61.7</v>
      </c>
      <c r="BS1387">
        <v>-5.2754830000000004</v>
      </c>
      <c r="BT1387">
        <v>12.881629999999999</v>
      </c>
      <c r="BU1387">
        <v>12.542590000000001</v>
      </c>
      <c r="BV1387">
        <v>11.79373</v>
      </c>
      <c r="BW1387">
        <v>10.485519999999999</v>
      </c>
      <c r="BX1387">
        <v>10.14955</v>
      </c>
      <c r="BY1387">
        <v>0.74849080000000001</v>
      </c>
      <c r="BZ1387">
        <v>-9.2166610000000002</v>
      </c>
      <c r="CA1387">
        <v>-4.6982010000000001</v>
      </c>
      <c r="CB1387">
        <v>-6.8076530000000002</v>
      </c>
      <c r="CC1387">
        <v>-1.830832</v>
      </c>
      <c r="CD1387">
        <v>-8.9574090000000002</v>
      </c>
      <c r="CE1387">
        <v>-4.0285250000000001</v>
      </c>
      <c r="CF1387">
        <v>-2.0315590000000001</v>
      </c>
      <c r="CG1387">
        <v>-2.314079</v>
      </c>
      <c r="CH1387">
        <v>3.1301269999999999</v>
      </c>
      <c r="CI1387">
        <v>-4.3991189999999998</v>
      </c>
      <c r="CJ1387">
        <v>-34.448950000000004</v>
      </c>
      <c r="CK1387">
        <v>32.46649</v>
      </c>
      <c r="CL1387">
        <v>20.97099</v>
      </c>
      <c r="CM1387">
        <v>14.38306</v>
      </c>
      <c r="CN1387">
        <v>20.592300000000002</v>
      </c>
      <c r="CO1387">
        <v>9.4654410000000002</v>
      </c>
      <c r="CP1387">
        <v>10.611969999999999</v>
      </c>
      <c r="CQ1387">
        <v>0.8223258</v>
      </c>
      <c r="CR1387">
        <v>1.9634069999999999</v>
      </c>
      <c r="CS1387">
        <v>2.222261</v>
      </c>
      <c r="CT1387">
        <v>1.9282870000000001</v>
      </c>
      <c r="CU1387">
        <v>3.2283789999999999</v>
      </c>
      <c r="CV1387">
        <v>3.89811</v>
      </c>
      <c r="CW1387">
        <v>5.9059270000000001</v>
      </c>
      <c r="CX1387">
        <v>6.8512230000000001</v>
      </c>
      <c r="CY1387">
        <v>18.223510000000001</v>
      </c>
      <c r="CZ1387">
        <v>8.8771730000000009</v>
      </c>
      <c r="DA1387">
        <v>6.0764230000000001</v>
      </c>
      <c r="DB1387">
        <v>2.329275</v>
      </c>
      <c r="DC1387">
        <v>2.3305370000000001</v>
      </c>
      <c r="DD1387">
        <v>2.583752</v>
      </c>
      <c r="DE1387">
        <v>2.5854330000000001</v>
      </c>
      <c r="DF1387">
        <v>2.470021</v>
      </c>
      <c r="DG1387">
        <v>2.482739</v>
      </c>
      <c r="DH1387">
        <v>2.4075169999999999</v>
      </c>
      <c r="DI1387">
        <v>6.6547070000000001</v>
      </c>
      <c r="DJ1387">
        <v>27.232700000000001</v>
      </c>
      <c r="DK1387">
        <v>25.488</v>
      </c>
      <c r="DL1387">
        <v>12.85374</v>
      </c>
      <c r="DM1387">
        <v>3.3321489999999998</v>
      </c>
      <c r="DN1387">
        <v>2.3815620000000002</v>
      </c>
      <c r="DO1387">
        <v>19</v>
      </c>
      <c r="DP1387">
        <v>20</v>
      </c>
    </row>
    <row r="1388" spans="1:120" x14ac:dyDescent="0.25">
      <c r="A1388" t="str">
        <f t="shared" si="21"/>
        <v>AutoDR-Yes_Elect DA 2-6 (1PM-9PM)_44406_19-20</v>
      </c>
      <c r="B1388" t="s">
        <v>62</v>
      </c>
      <c r="C1388" t="s">
        <v>322</v>
      </c>
      <c r="D1388" t="s">
        <v>61</v>
      </c>
      <c r="E1388" t="s">
        <v>61</v>
      </c>
      <c r="F1388" t="s">
        <v>61</v>
      </c>
      <c r="G1388" t="s">
        <v>61</v>
      </c>
      <c r="H1388" t="s">
        <v>98</v>
      </c>
      <c r="I1388" t="s">
        <v>61</v>
      </c>
      <c r="J1388" t="s">
        <v>61</v>
      </c>
      <c r="K1388" t="s">
        <v>180</v>
      </c>
      <c r="L1388" s="18">
        <v>44406</v>
      </c>
      <c r="M1388">
        <v>19</v>
      </c>
      <c r="N1388">
        <v>20</v>
      </c>
      <c r="O1388" t="s">
        <v>263</v>
      </c>
      <c r="P1388">
        <v>4</v>
      </c>
      <c r="Q1388">
        <v>3</v>
      </c>
      <c r="R1388">
        <v>0</v>
      </c>
      <c r="S1388">
        <v>0</v>
      </c>
      <c r="T1388">
        <v>1</v>
      </c>
      <c r="U1388">
        <v>1</v>
      </c>
      <c r="V1388">
        <v>1</v>
      </c>
      <c r="W1388">
        <v>54.293332999999997</v>
      </c>
      <c r="X1388">
        <v>35.413333000000002</v>
      </c>
      <c r="Y1388">
        <v>34.986666999999997</v>
      </c>
      <c r="Z1388">
        <v>35.520000000000003</v>
      </c>
      <c r="AA1388">
        <v>35.200000000000003</v>
      </c>
      <c r="AB1388">
        <v>41.706667000000003</v>
      </c>
      <c r="AC1388">
        <v>39.68</v>
      </c>
      <c r="AD1388">
        <v>55.146667000000001</v>
      </c>
      <c r="AE1388">
        <v>80.746667000000002</v>
      </c>
      <c r="AF1388">
        <v>118.72</v>
      </c>
      <c r="AG1388">
        <v>157.54667000000001</v>
      </c>
      <c r="AH1388">
        <v>166.72</v>
      </c>
      <c r="AI1388">
        <v>161.91999999999999</v>
      </c>
      <c r="AJ1388">
        <v>163.52000000000001</v>
      </c>
      <c r="AK1388">
        <v>165.12</v>
      </c>
      <c r="AL1388">
        <v>160.42667</v>
      </c>
      <c r="AM1388">
        <v>166.08</v>
      </c>
      <c r="AN1388">
        <v>193.06666999999999</v>
      </c>
      <c r="AO1388">
        <v>134.29333</v>
      </c>
      <c r="AP1388">
        <v>153.91999999999999</v>
      </c>
      <c r="AQ1388">
        <v>152.53333000000001</v>
      </c>
      <c r="AR1388">
        <v>97.173333</v>
      </c>
      <c r="AS1388">
        <v>40.64</v>
      </c>
      <c r="AT1388">
        <v>34.986666999999997</v>
      </c>
      <c r="AU1388">
        <v>62.833333000000003</v>
      </c>
      <c r="AV1388">
        <v>62</v>
      </c>
      <c r="AW1388">
        <v>61.666666999999997</v>
      </c>
      <c r="AX1388">
        <v>61</v>
      </c>
      <c r="AY1388">
        <v>60.333333000000003</v>
      </c>
      <c r="AZ1388">
        <v>60.333333000000003</v>
      </c>
      <c r="BA1388">
        <v>60.333333000000003</v>
      </c>
      <c r="BB1388">
        <v>61.333333000000003</v>
      </c>
      <c r="BC1388">
        <v>63.833333000000003</v>
      </c>
      <c r="BD1388">
        <v>67</v>
      </c>
      <c r="BE1388">
        <v>71</v>
      </c>
      <c r="BF1388">
        <v>73.833332999999996</v>
      </c>
      <c r="BG1388">
        <v>75.333332999999996</v>
      </c>
      <c r="BH1388">
        <v>75.666667000000004</v>
      </c>
      <c r="BI1388">
        <v>76</v>
      </c>
      <c r="BJ1388">
        <v>76.666667000000004</v>
      </c>
      <c r="BK1388">
        <v>75.833332999999996</v>
      </c>
      <c r="BL1388">
        <v>75.333332999999996</v>
      </c>
      <c r="BM1388">
        <v>72.833332999999996</v>
      </c>
      <c r="BN1388">
        <v>70.5</v>
      </c>
      <c r="BO1388">
        <v>68.833332999999996</v>
      </c>
      <c r="BP1388">
        <v>66.5</v>
      </c>
      <c r="BQ1388">
        <v>65</v>
      </c>
      <c r="BR1388">
        <v>63.5</v>
      </c>
      <c r="BS1388">
        <v>-5.259887</v>
      </c>
      <c r="BT1388">
        <v>13.72851</v>
      </c>
      <c r="BU1388">
        <v>13.67637</v>
      </c>
      <c r="BV1388">
        <v>13.54208</v>
      </c>
      <c r="BW1388">
        <v>11.568820000000001</v>
      </c>
      <c r="BX1388">
        <v>10.51502</v>
      </c>
      <c r="BY1388">
        <v>1.006982</v>
      </c>
      <c r="BZ1388">
        <v>-15.090619999999999</v>
      </c>
      <c r="CA1388">
        <v>-1.557701</v>
      </c>
      <c r="CB1388">
        <v>-5.9495189999999996</v>
      </c>
      <c r="CC1388">
        <v>-1.578962</v>
      </c>
      <c r="CD1388">
        <v>-7.5792669999999998</v>
      </c>
      <c r="CE1388">
        <v>-1.451314</v>
      </c>
      <c r="CF1388">
        <v>1.77301</v>
      </c>
      <c r="CG1388">
        <v>0.69605760000000005</v>
      </c>
      <c r="CH1388">
        <v>6.5817180000000004</v>
      </c>
      <c r="CI1388">
        <v>-0.61616519999999997</v>
      </c>
      <c r="CJ1388">
        <v>-29.636220000000002</v>
      </c>
      <c r="CK1388">
        <v>37.134039999999999</v>
      </c>
      <c r="CL1388">
        <v>23.276409999999998</v>
      </c>
      <c r="CM1388">
        <v>17.773869999999999</v>
      </c>
      <c r="CN1388">
        <v>21.83915</v>
      </c>
      <c r="CO1388">
        <v>10.17503</v>
      </c>
      <c r="CP1388">
        <v>12.017620000000001</v>
      </c>
      <c r="CQ1388">
        <v>0.98333619999999999</v>
      </c>
      <c r="CR1388">
        <v>2.3841549999999998</v>
      </c>
      <c r="CS1388">
        <v>2.7072229999999999</v>
      </c>
      <c r="CT1388">
        <v>2.3446609999999999</v>
      </c>
      <c r="CU1388">
        <v>3.9078909999999998</v>
      </c>
      <c r="CV1388">
        <v>4.485087</v>
      </c>
      <c r="CW1388">
        <v>6.1123289999999999</v>
      </c>
      <c r="CX1388">
        <v>6.9861469999999999</v>
      </c>
      <c r="CY1388">
        <v>20.88738</v>
      </c>
      <c r="CZ1388">
        <v>9.8923009999999998</v>
      </c>
      <c r="DA1388">
        <v>6.3613210000000002</v>
      </c>
      <c r="DB1388">
        <v>2.315429</v>
      </c>
      <c r="DC1388">
        <v>2.2104279999999998</v>
      </c>
      <c r="DD1388">
        <v>2.567002</v>
      </c>
      <c r="DE1388">
        <v>2.5542639999999999</v>
      </c>
      <c r="DF1388">
        <v>2.2604570000000002</v>
      </c>
      <c r="DG1388">
        <v>2.5004010000000001</v>
      </c>
      <c r="DH1388">
        <v>2.4149379999999998</v>
      </c>
      <c r="DI1388">
        <v>7.4825390000000001</v>
      </c>
      <c r="DJ1388">
        <v>30.18186</v>
      </c>
      <c r="DK1388">
        <v>28.34282</v>
      </c>
      <c r="DL1388">
        <v>14.41208</v>
      </c>
      <c r="DM1388">
        <v>4.054011</v>
      </c>
      <c r="DN1388">
        <v>2.8900920000000001</v>
      </c>
      <c r="DO1388">
        <v>19</v>
      </c>
      <c r="DP1388">
        <v>20</v>
      </c>
    </row>
    <row r="1389" spans="1:120" hidden="1" x14ac:dyDescent="0.25">
      <c r="A1389" t="str">
        <f t="shared" si="21"/>
        <v>Size_Grp-Below 20 kW_Elect DA 2-6 (1PM-9PM)_44406_19-20</v>
      </c>
      <c r="B1389" t="s">
        <v>62</v>
      </c>
      <c r="C1389" t="s">
        <v>259</v>
      </c>
      <c r="D1389" t="s">
        <v>61</v>
      </c>
      <c r="E1389" t="s">
        <v>61</v>
      </c>
      <c r="F1389" t="s">
        <v>61</v>
      </c>
      <c r="G1389" t="s">
        <v>61</v>
      </c>
      <c r="H1389" t="s">
        <v>61</v>
      </c>
      <c r="I1389" t="s">
        <v>61</v>
      </c>
      <c r="J1389" t="s">
        <v>260</v>
      </c>
      <c r="K1389" t="s">
        <v>180</v>
      </c>
      <c r="L1389" s="18">
        <v>44406</v>
      </c>
      <c r="M1389">
        <v>19</v>
      </c>
      <c r="N1389">
        <v>20</v>
      </c>
      <c r="O1389" t="s">
        <v>263</v>
      </c>
      <c r="P1389">
        <v>2</v>
      </c>
      <c r="Q1389">
        <v>2</v>
      </c>
      <c r="R1389">
        <v>0</v>
      </c>
      <c r="S1389">
        <v>0</v>
      </c>
      <c r="T1389">
        <v>1</v>
      </c>
      <c r="U1389">
        <v>1</v>
      </c>
      <c r="V1389">
        <v>1</v>
      </c>
      <c r="W1389">
        <v>16.36</v>
      </c>
      <c r="X1389">
        <v>12.84</v>
      </c>
      <c r="Y1389">
        <v>12.840999999999999</v>
      </c>
      <c r="Z1389">
        <v>12.92</v>
      </c>
      <c r="AA1389">
        <v>13.163</v>
      </c>
      <c r="AB1389">
        <v>17.638000000000002</v>
      </c>
      <c r="AC1389">
        <v>16.117999999999999</v>
      </c>
      <c r="AD1389">
        <v>17.085000000000001</v>
      </c>
      <c r="AE1389">
        <v>29.84</v>
      </c>
      <c r="AF1389">
        <v>31.94</v>
      </c>
      <c r="AG1389">
        <v>38.470999999999997</v>
      </c>
      <c r="AH1389">
        <v>42.185000000000002</v>
      </c>
      <c r="AI1389">
        <v>40.371000000000002</v>
      </c>
      <c r="AJ1389">
        <v>40.445</v>
      </c>
      <c r="AK1389">
        <v>41.430999999999997</v>
      </c>
      <c r="AL1389">
        <v>40.142000000000003</v>
      </c>
      <c r="AM1389">
        <v>40.697000000000003</v>
      </c>
      <c r="AN1389">
        <v>55.414000000000001</v>
      </c>
      <c r="AO1389">
        <v>35.186</v>
      </c>
      <c r="AP1389">
        <v>35.756</v>
      </c>
      <c r="AQ1389">
        <v>38.021000000000001</v>
      </c>
      <c r="AR1389">
        <v>27.048999999999999</v>
      </c>
      <c r="AS1389">
        <v>16.449000000000002</v>
      </c>
      <c r="AT1389">
        <v>12.920999999999999</v>
      </c>
      <c r="AU1389">
        <v>58</v>
      </c>
      <c r="AV1389">
        <v>57.5</v>
      </c>
      <c r="AW1389">
        <v>57.5</v>
      </c>
      <c r="AX1389">
        <v>57.5</v>
      </c>
      <c r="AY1389">
        <v>57.5</v>
      </c>
      <c r="AZ1389">
        <v>57.5</v>
      </c>
      <c r="BA1389">
        <v>57.5</v>
      </c>
      <c r="BB1389">
        <v>57.5</v>
      </c>
      <c r="BC1389">
        <v>57.75</v>
      </c>
      <c r="BD1389">
        <v>59.75</v>
      </c>
      <c r="BE1389">
        <v>62.75</v>
      </c>
      <c r="BF1389">
        <v>62.25</v>
      </c>
      <c r="BG1389">
        <v>63.25</v>
      </c>
      <c r="BH1389">
        <v>63.75</v>
      </c>
      <c r="BI1389">
        <v>64.5</v>
      </c>
      <c r="BJ1389">
        <v>64</v>
      </c>
      <c r="BK1389">
        <v>63.75</v>
      </c>
      <c r="BL1389">
        <v>64.25</v>
      </c>
      <c r="BM1389">
        <v>63</v>
      </c>
      <c r="BN1389">
        <v>61.25</v>
      </c>
      <c r="BO1389">
        <v>59.75</v>
      </c>
      <c r="BP1389">
        <v>59</v>
      </c>
      <c r="BQ1389">
        <v>58.5</v>
      </c>
      <c r="BR1389">
        <v>58.25</v>
      </c>
      <c r="BS1389">
        <v>-3.4906510000000002</v>
      </c>
      <c r="BT1389">
        <v>5.3404399999999998E-2</v>
      </c>
      <c r="BU1389">
        <v>7.4300699999999997E-2</v>
      </c>
      <c r="BV1389">
        <v>-8.8061700000000007E-2</v>
      </c>
      <c r="BW1389">
        <v>-6.7696199999999998E-2</v>
      </c>
      <c r="BX1389">
        <v>-0.56157959999999996</v>
      </c>
      <c r="BY1389">
        <v>0.1835291</v>
      </c>
      <c r="BZ1389">
        <v>3.8428610000000001</v>
      </c>
      <c r="CA1389">
        <v>-1.570076</v>
      </c>
      <c r="CB1389">
        <v>-2.1577000000000002</v>
      </c>
      <c r="CC1389">
        <v>-3.4508809999999999</v>
      </c>
      <c r="CD1389">
        <v>-6.4923479999999998</v>
      </c>
      <c r="CE1389">
        <v>-3.7247690000000002</v>
      </c>
      <c r="CF1389">
        <v>-2.803617</v>
      </c>
      <c r="CG1389">
        <v>-3.645251</v>
      </c>
      <c r="CH1389">
        <v>-2.1914359999999999</v>
      </c>
      <c r="CI1389">
        <v>-4.3988810000000003</v>
      </c>
      <c r="CJ1389">
        <v>-19.5367</v>
      </c>
      <c r="CK1389">
        <v>2.1809599999999998E-2</v>
      </c>
      <c r="CL1389">
        <v>-0.49188330000000002</v>
      </c>
      <c r="CM1389">
        <v>-3.940337</v>
      </c>
      <c r="CN1389">
        <v>1.2151749999999999</v>
      </c>
      <c r="CO1389">
        <v>-1.582714</v>
      </c>
      <c r="CP1389">
        <v>7.8846999999999997E-3</v>
      </c>
      <c r="CQ1389">
        <v>5.9426000000000001E-3</v>
      </c>
      <c r="CR1389">
        <v>1.24584E-2</v>
      </c>
      <c r="CS1389">
        <v>1.39582E-2</v>
      </c>
      <c r="CT1389">
        <v>3.274E-3</v>
      </c>
      <c r="CU1389">
        <v>4.8202500000000002E-2</v>
      </c>
      <c r="CV1389">
        <v>0.2258262</v>
      </c>
      <c r="CW1389">
        <v>0.46386650000000001</v>
      </c>
      <c r="CX1389">
        <v>0.693909</v>
      </c>
      <c r="CY1389">
        <v>1.0772189999999999</v>
      </c>
      <c r="CZ1389">
        <v>0.65911339999999996</v>
      </c>
      <c r="DA1389">
        <v>0.53882470000000005</v>
      </c>
      <c r="DB1389">
        <v>0.46685959999999999</v>
      </c>
      <c r="DC1389">
        <v>0.55821419999999999</v>
      </c>
      <c r="DD1389">
        <v>0.59912480000000001</v>
      </c>
      <c r="DE1389">
        <v>0.53916730000000002</v>
      </c>
      <c r="DF1389">
        <v>0.55111639999999995</v>
      </c>
      <c r="DG1389">
        <v>0.43109009999999998</v>
      </c>
      <c r="DH1389">
        <v>0.43190580000000001</v>
      </c>
      <c r="DI1389">
        <v>0.37340950000000001</v>
      </c>
      <c r="DJ1389">
        <v>1.1068229999999999</v>
      </c>
      <c r="DK1389">
        <v>1.0652379999999999</v>
      </c>
      <c r="DL1389">
        <v>0.63074889999999995</v>
      </c>
      <c r="DM1389">
        <v>7.6350500000000002E-2</v>
      </c>
      <c r="DN1389">
        <v>1.3803899999999999E-2</v>
      </c>
      <c r="DO1389">
        <v>19</v>
      </c>
      <c r="DP1389">
        <v>20</v>
      </c>
    </row>
    <row r="1390" spans="1:120" hidden="1" x14ac:dyDescent="0.25">
      <c r="A1390" t="str">
        <f t="shared" si="21"/>
        <v>All_Elect DA 2-6 (1PM-9PM)_44406_19-20</v>
      </c>
      <c r="B1390" t="s">
        <v>62</v>
      </c>
      <c r="C1390" t="s">
        <v>61</v>
      </c>
      <c r="D1390" t="s">
        <v>61</v>
      </c>
      <c r="E1390" t="s">
        <v>61</v>
      </c>
      <c r="F1390" t="s">
        <v>61</v>
      </c>
      <c r="G1390" t="s">
        <v>61</v>
      </c>
      <c r="H1390" t="s">
        <v>61</v>
      </c>
      <c r="I1390" t="s">
        <v>61</v>
      </c>
      <c r="J1390" t="s">
        <v>61</v>
      </c>
      <c r="K1390" t="s">
        <v>180</v>
      </c>
      <c r="L1390" s="18">
        <v>44406</v>
      </c>
      <c r="M1390">
        <v>19</v>
      </c>
      <c r="N1390">
        <v>20</v>
      </c>
      <c r="O1390" t="s">
        <v>263</v>
      </c>
      <c r="P1390">
        <v>6</v>
      </c>
      <c r="Q1390">
        <v>5</v>
      </c>
      <c r="R1390">
        <v>0</v>
      </c>
      <c r="S1390">
        <v>0</v>
      </c>
      <c r="T1390">
        <v>1</v>
      </c>
      <c r="U1390">
        <v>1</v>
      </c>
      <c r="V1390">
        <v>1</v>
      </c>
      <c r="W1390">
        <v>59.869199999999999</v>
      </c>
      <c r="X1390">
        <v>42.0792</v>
      </c>
      <c r="Y1390">
        <v>41.7864</v>
      </c>
      <c r="Z1390">
        <v>43.083599999999997</v>
      </c>
      <c r="AA1390">
        <v>42.316800000000001</v>
      </c>
      <c r="AB1390">
        <v>47.605200000000004</v>
      </c>
      <c r="AC1390">
        <v>46.879199999999997</v>
      </c>
      <c r="AD1390">
        <v>65.325599999999994</v>
      </c>
      <c r="AE1390">
        <v>105.81</v>
      </c>
      <c r="AF1390">
        <v>141.76920000000001</v>
      </c>
      <c r="AG1390">
        <v>188.94</v>
      </c>
      <c r="AH1390">
        <v>199.55760000000001</v>
      </c>
      <c r="AI1390">
        <v>196.6764</v>
      </c>
      <c r="AJ1390">
        <v>198.702</v>
      </c>
      <c r="AK1390">
        <v>199.66679999999999</v>
      </c>
      <c r="AL1390">
        <v>195.19919999999999</v>
      </c>
      <c r="AM1390">
        <v>200.8596</v>
      </c>
      <c r="AN1390">
        <v>229.2852</v>
      </c>
      <c r="AO1390">
        <v>169.0104</v>
      </c>
      <c r="AP1390">
        <v>186.12</v>
      </c>
      <c r="AQ1390">
        <v>185.5428</v>
      </c>
      <c r="AR1390">
        <v>120.30840000000001</v>
      </c>
      <c r="AS1390">
        <v>46.954799999999999</v>
      </c>
      <c r="AT1390">
        <v>42.444000000000003</v>
      </c>
      <c r="AU1390">
        <v>61.1</v>
      </c>
      <c r="AV1390">
        <v>60.4</v>
      </c>
      <c r="AW1390">
        <v>60.2</v>
      </c>
      <c r="AX1390">
        <v>59.8</v>
      </c>
      <c r="AY1390">
        <v>59.4</v>
      </c>
      <c r="AZ1390">
        <v>59.4</v>
      </c>
      <c r="BA1390">
        <v>59.4</v>
      </c>
      <c r="BB1390">
        <v>60</v>
      </c>
      <c r="BC1390">
        <v>61.5</v>
      </c>
      <c r="BD1390">
        <v>63.6</v>
      </c>
      <c r="BE1390">
        <v>66.400000000000006</v>
      </c>
      <c r="BF1390">
        <v>67.5</v>
      </c>
      <c r="BG1390">
        <v>69.400000000000006</v>
      </c>
      <c r="BH1390">
        <v>70</v>
      </c>
      <c r="BI1390">
        <v>71.2</v>
      </c>
      <c r="BJ1390">
        <v>71.2</v>
      </c>
      <c r="BK1390">
        <v>71.099999999999994</v>
      </c>
      <c r="BL1390">
        <v>71</v>
      </c>
      <c r="BM1390">
        <v>69.099999999999994</v>
      </c>
      <c r="BN1390">
        <v>67.099999999999994</v>
      </c>
      <c r="BO1390">
        <v>65.3</v>
      </c>
      <c r="BP1390">
        <v>63.7</v>
      </c>
      <c r="BQ1390">
        <v>62.6</v>
      </c>
      <c r="BR1390">
        <v>61.7</v>
      </c>
      <c r="BS1390">
        <v>-5.2754830000000004</v>
      </c>
      <c r="BT1390">
        <v>12.881629999999999</v>
      </c>
      <c r="BU1390">
        <v>12.542590000000001</v>
      </c>
      <c r="BV1390">
        <v>11.79373</v>
      </c>
      <c r="BW1390">
        <v>10.485519999999999</v>
      </c>
      <c r="BX1390">
        <v>10.14955</v>
      </c>
      <c r="BY1390">
        <v>0.74849080000000001</v>
      </c>
      <c r="BZ1390">
        <v>-9.2166610000000002</v>
      </c>
      <c r="CA1390">
        <v>-4.6982010000000001</v>
      </c>
      <c r="CB1390">
        <v>-6.8076530000000002</v>
      </c>
      <c r="CC1390">
        <v>-1.830832</v>
      </c>
      <c r="CD1390">
        <v>-8.9574090000000002</v>
      </c>
      <c r="CE1390">
        <v>-4.0285250000000001</v>
      </c>
      <c r="CF1390">
        <v>-2.0315590000000001</v>
      </c>
      <c r="CG1390">
        <v>-2.314079</v>
      </c>
      <c r="CH1390">
        <v>3.1301269999999999</v>
      </c>
      <c r="CI1390">
        <v>-4.3991189999999998</v>
      </c>
      <c r="CJ1390">
        <v>-34.448950000000004</v>
      </c>
      <c r="CK1390">
        <v>32.46649</v>
      </c>
      <c r="CL1390">
        <v>20.97099</v>
      </c>
      <c r="CM1390">
        <v>14.38306</v>
      </c>
      <c r="CN1390">
        <v>20.592300000000002</v>
      </c>
      <c r="CO1390">
        <v>9.4654410000000002</v>
      </c>
      <c r="CP1390">
        <v>10.611969999999999</v>
      </c>
      <c r="CQ1390">
        <v>0.8223258</v>
      </c>
      <c r="CR1390">
        <v>1.9634069999999999</v>
      </c>
      <c r="CS1390">
        <v>2.222261</v>
      </c>
      <c r="CT1390">
        <v>1.9282870000000001</v>
      </c>
      <c r="CU1390">
        <v>3.2283789999999999</v>
      </c>
      <c r="CV1390">
        <v>3.89811</v>
      </c>
      <c r="CW1390">
        <v>5.9059270000000001</v>
      </c>
      <c r="CX1390">
        <v>6.8512230000000001</v>
      </c>
      <c r="CY1390">
        <v>18.223510000000001</v>
      </c>
      <c r="CZ1390">
        <v>8.8771730000000009</v>
      </c>
      <c r="DA1390">
        <v>6.0764230000000001</v>
      </c>
      <c r="DB1390">
        <v>2.329275</v>
      </c>
      <c r="DC1390">
        <v>2.3305370000000001</v>
      </c>
      <c r="DD1390">
        <v>2.583752</v>
      </c>
      <c r="DE1390">
        <v>2.5854330000000001</v>
      </c>
      <c r="DF1390">
        <v>2.470021</v>
      </c>
      <c r="DG1390">
        <v>2.482739</v>
      </c>
      <c r="DH1390">
        <v>2.4075169999999999</v>
      </c>
      <c r="DI1390">
        <v>6.6547070000000001</v>
      </c>
      <c r="DJ1390">
        <v>27.232700000000001</v>
      </c>
      <c r="DK1390">
        <v>25.488</v>
      </c>
      <c r="DL1390">
        <v>12.85374</v>
      </c>
      <c r="DM1390">
        <v>3.3321489999999998</v>
      </c>
      <c r="DN1390">
        <v>2.3815620000000002</v>
      </c>
      <c r="DO1390">
        <v>19</v>
      </c>
      <c r="DP1390">
        <v>20</v>
      </c>
    </row>
    <row r="1391" spans="1:120" hidden="1" x14ac:dyDescent="0.25">
      <c r="A1391" t="str">
        <f t="shared" si="21"/>
        <v>Industry_Type-7. Institutional/Government_Elect DA 2-6 (1PM-9PM)_44406_19-20</v>
      </c>
      <c r="B1391" t="s">
        <v>62</v>
      </c>
      <c r="C1391" t="s">
        <v>208</v>
      </c>
      <c r="D1391" t="s">
        <v>61</v>
      </c>
      <c r="E1391" t="s">
        <v>61</v>
      </c>
      <c r="F1391" t="s">
        <v>61</v>
      </c>
      <c r="G1391" t="s">
        <v>35</v>
      </c>
      <c r="H1391" t="s">
        <v>61</v>
      </c>
      <c r="I1391" t="s">
        <v>61</v>
      </c>
      <c r="J1391" t="s">
        <v>61</v>
      </c>
      <c r="K1391" t="s">
        <v>180</v>
      </c>
      <c r="L1391" s="18">
        <v>44406</v>
      </c>
      <c r="M1391">
        <v>19</v>
      </c>
      <c r="N1391">
        <v>20</v>
      </c>
      <c r="O1391" t="s">
        <v>263</v>
      </c>
      <c r="P1391">
        <v>6</v>
      </c>
      <c r="Q1391">
        <v>5</v>
      </c>
      <c r="R1391">
        <v>0</v>
      </c>
      <c r="S1391">
        <v>0</v>
      </c>
      <c r="T1391">
        <v>1</v>
      </c>
      <c r="U1391">
        <v>1</v>
      </c>
      <c r="V1391">
        <v>1</v>
      </c>
      <c r="W1391">
        <v>59.869199999999999</v>
      </c>
      <c r="X1391">
        <v>42.0792</v>
      </c>
      <c r="Y1391">
        <v>41.7864</v>
      </c>
      <c r="Z1391">
        <v>43.083599999999997</v>
      </c>
      <c r="AA1391">
        <v>42.316800000000001</v>
      </c>
      <c r="AB1391">
        <v>47.605200000000004</v>
      </c>
      <c r="AC1391">
        <v>46.879199999999997</v>
      </c>
      <c r="AD1391">
        <v>65.325599999999994</v>
      </c>
      <c r="AE1391">
        <v>105.81</v>
      </c>
      <c r="AF1391">
        <v>141.76920000000001</v>
      </c>
      <c r="AG1391">
        <v>188.94</v>
      </c>
      <c r="AH1391">
        <v>199.55760000000001</v>
      </c>
      <c r="AI1391">
        <v>196.6764</v>
      </c>
      <c r="AJ1391">
        <v>198.702</v>
      </c>
      <c r="AK1391">
        <v>199.66679999999999</v>
      </c>
      <c r="AL1391">
        <v>195.19919999999999</v>
      </c>
      <c r="AM1391">
        <v>200.8596</v>
      </c>
      <c r="AN1391">
        <v>229.2852</v>
      </c>
      <c r="AO1391">
        <v>169.0104</v>
      </c>
      <c r="AP1391">
        <v>186.12</v>
      </c>
      <c r="AQ1391">
        <v>185.5428</v>
      </c>
      <c r="AR1391">
        <v>120.30840000000001</v>
      </c>
      <c r="AS1391">
        <v>46.954799999999999</v>
      </c>
      <c r="AT1391">
        <v>42.444000000000003</v>
      </c>
      <c r="AU1391">
        <v>61.1</v>
      </c>
      <c r="AV1391">
        <v>60.4</v>
      </c>
      <c r="AW1391">
        <v>60.2</v>
      </c>
      <c r="AX1391">
        <v>59.8</v>
      </c>
      <c r="AY1391">
        <v>59.4</v>
      </c>
      <c r="AZ1391">
        <v>59.4</v>
      </c>
      <c r="BA1391">
        <v>59.4</v>
      </c>
      <c r="BB1391">
        <v>60</v>
      </c>
      <c r="BC1391">
        <v>61.5</v>
      </c>
      <c r="BD1391">
        <v>63.6</v>
      </c>
      <c r="BE1391">
        <v>66.400000000000006</v>
      </c>
      <c r="BF1391">
        <v>67.5</v>
      </c>
      <c r="BG1391">
        <v>69.400000000000006</v>
      </c>
      <c r="BH1391">
        <v>70</v>
      </c>
      <c r="BI1391">
        <v>71.2</v>
      </c>
      <c r="BJ1391">
        <v>71.2</v>
      </c>
      <c r="BK1391">
        <v>71.099999999999994</v>
      </c>
      <c r="BL1391">
        <v>71</v>
      </c>
      <c r="BM1391">
        <v>69.099999999999994</v>
      </c>
      <c r="BN1391">
        <v>67.099999999999994</v>
      </c>
      <c r="BO1391">
        <v>65.3</v>
      </c>
      <c r="BP1391">
        <v>63.7</v>
      </c>
      <c r="BQ1391">
        <v>62.6</v>
      </c>
      <c r="BR1391">
        <v>61.7</v>
      </c>
      <c r="BS1391">
        <v>-5.2754830000000004</v>
      </c>
      <c r="BT1391">
        <v>12.881629999999999</v>
      </c>
      <c r="BU1391">
        <v>12.542590000000001</v>
      </c>
      <c r="BV1391">
        <v>11.79373</v>
      </c>
      <c r="BW1391">
        <v>10.485519999999999</v>
      </c>
      <c r="BX1391">
        <v>10.14955</v>
      </c>
      <c r="BY1391">
        <v>0.74849080000000001</v>
      </c>
      <c r="BZ1391">
        <v>-9.2166610000000002</v>
      </c>
      <c r="CA1391">
        <v>-4.6982010000000001</v>
      </c>
      <c r="CB1391">
        <v>-6.8076530000000002</v>
      </c>
      <c r="CC1391">
        <v>-1.830832</v>
      </c>
      <c r="CD1391">
        <v>-8.9574090000000002</v>
      </c>
      <c r="CE1391">
        <v>-4.0285250000000001</v>
      </c>
      <c r="CF1391">
        <v>-2.0315590000000001</v>
      </c>
      <c r="CG1391">
        <v>-2.314079</v>
      </c>
      <c r="CH1391">
        <v>3.1301269999999999</v>
      </c>
      <c r="CI1391">
        <v>-4.3991189999999998</v>
      </c>
      <c r="CJ1391">
        <v>-34.448950000000004</v>
      </c>
      <c r="CK1391">
        <v>32.46649</v>
      </c>
      <c r="CL1391">
        <v>20.97099</v>
      </c>
      <c r="CM1391">
        <v>14.38306</v>
      </c>
      <c r="CN1391">
        <v>20.592300000000002</v>
      </c>
      <c r="CO1391">
        <v>9.4654410000000002</v>
      </c>
      <c r="CP1391">
        <v>10.611969999999999</v>
      </c>
      <c r="CQ1391">
        <v>0.8223258</v>
      </c>
      <c r="CR1391">
        <v>1.9634069999999999</v>
      </c>
      <c r="CS1391">
        <v>2.222261</v>
      </c>
      <c r="CT1391">
        <v>1.9282870000000001</v>
      </c>
      <c r="CU1391">
        <v>3.2283789999999999</v>
      </c>
      <c r="CV1391">
        <v>3.89811</v>
      </c>
      <c r="CW1391">
        <v>5.9059270000000001</v>
      </c>
      <c r="CX1391">
        <v>6.8512230000000001</v>
      </c>
      <c r="CY1391">
        <v>18.223510000000001</v>
      </c>
      <c r="CZ1391">
        <v>8.8771730000000009</v>
      </c>
      <c r="DA1391">
        <v>6.0764230000000001</v>
      </c>
      <c r="DB1391">
        <v>2.329275</v>
      </c>
      <c r="DC1391">
        <v>2.3305370000000001</v>
      </c>
      <c r="DD1391">
        <v>2.583752</v>
      </c>
      <c r="DE1391">
        <v>2.5854330000000001</v>
      </c>
      <c r="DF1391">
        <v>2.470021</v>
      </c>
      <c r="DG1391">
        <v>2.482739</v>
      </c>
      <c r="DH1391">
        <v>2.4075169999999999</v>
      </c>
      <c r="DI1391">
        <v>6.6547070000000001</v>
      </c>
      <c r="DJ1391">
        <v>27.232700000000001</v>
      </c>
      <c r="DK1391">
        <v>25.488</v>
      </c>
      <c r="DL1391">
        <v>12.85374</v>
      </c>
      <c r="DM1391">
        <v>3.3321489999999998</v>
      </c>
      <c r="DN1391">
        <v>2.3815620000000002</v>
      </c>
      <c r="DO1391">
        <v>19</v>
      </c>
      <c r="DP1391">
        <v>20</v>
      </c>
    </row>
    <row r="1392" spans="1:120" hidden="1" x14ac:dyDescent="0.25">
      <c r="A1392" t="str">
        <f t="shared" si="21"/>
        <v>sublap_id-SLAP_PGSB_Elect DA 2-6 (1PM-9PM)_44406_19-20</v>
      </c>
      <c r="B1392" t="s">
        <v>62</v>
      </c>
      <c r="C1392" t="s">
        <v>281</v>
      </c>
      <c r="D1392" t="s">
        <v>61</v>
      </c>
      <c r="E1392" t="s">
        <v>282</v>
      </c>
      <c r="F1392" t="s">
        <v>61</v>
      </c>
      <c r="G1392" t="s">
        <v>61</v>
      </c>
      <c r="H1392" t="s">
        <v>61</v>
      </c>
      <c r="I1392" t="s">
        <v>61</v>
      </c>
      <c r="J1392" t="s">
        <v>61</v>
      </c>
      <c r="K1392" t="s">
        <v>180</v>
      </c>
      <c r="L1392" s="18">
        <v>44406</v>
      </c>
      <c r="M1392">
        <v>19</v>
      </c>
      <c r="N1392">
        <v>20</v>
      </c>
      <c r="O1392" t="s">
        <v>263</v>
      </c>
      <c r="P1392">
        <v>3</v>
      </c>
      <c r="Q1392">
        <v>2</v>
      </c>
      <c r="R1392">
        <v>0</v>
      </c>
      <c r="S1392">
        <v>0</v>
      </c>
      <c r="T1392">
        <v>1</v>
      </c>
      <c r="U1392">
        <v>1</v>
      </c>
      <c r="V1392">
        <v>1</v>
      </c>
      <c r="W1392">
        <v>37.08</v>
      </c>
      <c r="X1392">
        <v>21.12</v>
      </c>
      <c r="Y1392">
        <v>20.64</v>
      </c>
      <c r="Z1392">
        <v>21.12</v>
      </c>
      <c r="AA1392">
        <v>20.399999999999999</v>
      </c>
      <c r="AB1392">
        <v>21</v>
      </c>
      <c r="AC1392">
        <v>21</v>
      </c>
      <c r="AD1392">
        <v>36.96</v>
      </c>
      <c r="AE1392">
        <v>65.88</v>
      </c>
      <c r="AF1392">
        <v>103.2</v>
      </c>
      <c r="AG1392">
        <v>136.32</v>
      </c>
      <c r="AH1392">
        <v>142.80000000000001</v>
      </c>
      <c r="AI1392">
        <v>141.72</v>
      </c>
      <c r="AJ1392">
        <v>144.6</v>
      </c>
      <c r="AK1392">
        <v>144.47999999999999</v>
      </c>
      <c r="AL1392">
        <v>141.72</v>
      </c>
      <c r="AM1392">
        <v>146.4</v>
      </c>
      <c r="AN1392">
        <v>160.80000000000001</v>
      </c>
      <c r="AO1392">
        <v>116.16</v>
      </c>
      <c r="AP1392">
        <v>137.52000000000001</v>
      </c>
      <c r="AQ1392">
        <v>132</v>
      </c>
      <c r="AR1392">
        <v>78.36</v>
      </c>
      <c r="AS1392">
        <v>21.6</v>
      </c>
      <c r="AT1392">
        <v>20.52</v>
      </c>
      <c r="AU1392">
        <v>65.5</v>
      </c>
      <c r="AV1392">
        <v>64.5</v>
      </c>
      <c r="AW1392">
        <v>64</v>
      </c>
      <c r="AX1392">
        <v>63</v>
      </c>
      <c r="AY1392">
        <v>62</v>
      </c>
      <c r="AZ1392">
        <v>62</v>
      </c>
      <c r="BA1392">
        <v>62</v>
      </c>
      <c r="BB1392">
        <v>63.5</v>
      </c>
      <c r="BC1392">
        <v>67</v>
      </c>
      <c r="BD1392">
        <v>70</v>
      </c>
      <c r="BE1392">
        <v>73.5</v>
      </c>
      <c r="BF1392">
        <v>77.5</v>
      </c>
      <c r="BG1392">
        <v>80</v>
      </c>
      <c r="BH1392">
        <v>80.5</v>
      </c>
      <c r="BI1392">
        <v>81.5</v>
      </c>
      <c r="BJ1392">
        <v>82.5</v>
      </c>
      <c r="BK1392">
        <v>82</v>
      </c>
      <c r="BL1392">
        <v>81</v>
      </c>
      <c r="BM1392">
        <v>78</v>
      </c>
      <c r="BN1392">
        <v>75.5</v>
      </c>
      <c r="BO1392">
        <v>73.5</v>
      </c>
      <c r="BP1392">
        <v>70.5</v>
      </c>
      <c r="BQ1392">
        <v>68.5</v>
      </c>
      <c r="BR1392">
        <v>66.5</v>
      </c>
      <c r="BS1392">
        <v>-0.65083769999999996</v>
      </c>
      <c r="BT1392">
        <v>15.36755</v>
      </c>
      <c r="BU1392">
        <v>15.275270000000001</v>
      </c>
      <c r="BV1392">
        <v>15.39873</v>
      </c>
      <c r="BW1392">
        <v>13.25747</v>
      </c>
      <c r="BX1392">
        <v>13.103529999999999</v>
      </c>
      <c r="BY1392">
        <v>0.98477550000000003</v>
      </c>
      <c r="BZ1392">
        <v>-16.492000000000001</v>
      </c>
      <c r="CA1392">
        <v>-3.6296369999999998</v>
      </c>
      <c r="CB1392">
        <v>-6.3704080000000003</v>
      </c>
      <c r="CC1392">
        <v>1.5537300000000001</v>
      </c>
      <c r="CD1392">
        <v>-1.1852929999999999</v>
      </c>
      <c r="CE1392">
        <v>0.58024980000000004</v>
      </c>
      <c r="CF1392">
        <v>1.677206</v>
      </c>
      <c r="CG1392">
        <v>2.4484520000000001</v>
      </c>
      <c r="CH1392">
        <v>6.7040059999999997</v>
      </c>
      <c r="CI1392">
        <v>1.756348</v>
      </c>
      <c r="CJ1392">
        <v>-14.46663</v>
      </c>
      <c r="CK1392">
        <v>40.147089999999999</v>
      </c>
      <c r="CL1392">
        <v>25.275469999999999</v>
      </c>
      <c r="CM1392">
        <v>23.232279999999999</v>
      </c>
      <c r="CN1392">
        <v>24.232279999999999</v>
      </c>
      <c r="CO1392">
        <v>13.80941</v>
      </c>
      <c r="CP1392">
        <v>13.50863</v>
      </c>
      <c r="CQ1392">
        <v>1.2321009999999999</v>
      </c>
      <c r="CR1392">
        <v>2.9894539999999998</v>
      </c>
      <c r="CS1392">
        <v>3.394962</v>
      </c>
      <c r="CT1392">
        <v>2.9610859999999999</v>
      </c>
      <c r="CU1392">
        <v>4.8597760000000001</v>
      </c>
      <c r="CV1392">
        <v>5.3683820000000004</v>
      </c>
      <c r="CW1392">
        <v>7.4821309999999999</v>
      </c>
      <c r="CX1392">
        <v>8.648752</v>
      </c>
      <c r="CY1392">
        <v>25.8874</v>
      </c>
      <c r="CZ1392">
        <v>11.824389999999999</v>
      </c>
      <c r="DA1392">
        <v>7.4675120000000001</v>
      </c>
      <c r="DB1392">
        <v>2.5092949999999998</v>
      </c>
      <c r="DC1392">
        <v>2.2985060000000002</v>
      </c>
      <c r="DD1392">
        <v>2.6064600000000002</v>
      </c>
      <c r="DE1392">
        <v>2.7469589999999999</v>
      </c>
      <c r="DF1392">
        <v>2.5553210000000002</v>
      </c>
      <c r="DG1392">
        <v>2.8014709999999998</v>
      </c>
      <c r="DH1392">
        <v>2.6865899999999998</v>
      </c>
      <c r="DI1392">
        <v>9.181711</v>
      </c>
      <c r="DJ1392">
        <v>37.626919999999998</v>
      </c>
      <c r="DK1392">
        <v>35.015689999999999</v>
      </c>
      <c r="DL1392">
        <v>17.67934</v>
      </c>
      <c r="DM1392">
        <v>4.9593559999999997</v>
      </c>
      <c r="DN1392">
        <v>3.6267559999999999</v>
      </c>
      <c r="DO1392">
        <v>19</v>
      </c>
      <c r="DP1392">
        <v>20</v>
      </c>
    </row>
    <row r="1393" spans="1:120" hidden="1" x14ac:dyDescent="0.25">
      <c r="A1393" t="str">
        <f t="shared" si="21"/>
        <v>Aggregator-Enersponse_Elect DA 2-6 (1PM-9PM)_44406_19-20</v>
      </c>
      <c r="B1393" t="s">
        <v>62</v>
      </c>
      <c r="C1393" t="s">
        <v>219</v>
      </c>
      <c r="D1393" t="s">
        <v>61</v>
      </c>
      <c r="E1393" t="s">
        <v>61</v>
      </c>
      <c r="F1393" t="s">
        <v>107</v>
      </c>
      <c r="G1393" t="s">
        <v>61</v>
      </c>
      <c r="H1393" t="s">
        <v>61</v>
      </c>
      <c r="I1393" t="s">
        <v>61</v>
      </c>
      <c r="J1393" t="s">
        <v>61</v>
      </c>
      <c r="K1393" t="s">
        <v>180</v>
      </c>
      <c r="L1393" s="18">
        <v>44406</v>
      </c>
      <c r="M1393">
        <v>19</v>
      </c>
      <c r="N1393">
        <v>20</v>
      </c>
      <c r="O1393" t="s">
        <v>263</v>
      </c>
      <c r="P1393">
        <v>6</v>
      </c>
      <c r="Q1393">
        <v>5</v>
      </c>
      <c r="R1393">
        <v>0</v>
      </c>
      <c r="S1393">
        <v>0</v>
      </c>
      <c r="T1393">
        <v>1</v>
      </c>
      <c r="U1393">
        <v>1</v>
      </c>
      <c r="V1393">
        <v>1</v>
      </c>
      <c r="W1393">
        <v>59.869199999999999</v>
      </c>
      <c r="X1393">
        <v>42.0792</v>
      </c>
      <c r="Y1393">
        <v>41.7864</v>
      </c>
      <c r="Z1393">
        <v>43.083599999999997</v>
      </c>
      <c r="AA1393">
        <v>42.316800000000001</v>
      </c>
      <c r="AB1393">
        <v>47.605200000000004</v>
      </c>
      <c r="AC1393">
        <v>46.879199999999997</v>
      </c>
      <c r="AD1393">
        <v>65.325599999999994</v>
      </c>
      <c r="AE1393">
        <v>105.81</v>
      </c>
      <c r="AF1393">
        <v>141.76920000000001</v>
      </c>
      <c r="AG1393">
        <v>188.94</v>
      </c>
      <c r="AH1393">
        <v>199.55760000000001</v>
      </c>
      <c r="AI1393">
        <v>196.6764</v>
      </c>
      <c r="AJ1393">
        <v>198.702</v>
      </c>
      <c r="AK1393">
        <v>199.66679999999999</v>
      </c>
      <c r="AL1393">
        <v>195.19919999999999</v>
      </c>
      <c r="AM1393">
        <v>200.8596</v>
      </c>
      <c r="AN1393">
        <v>229.2852</v>
      </c>
      <c r="AO1393">
        <v>169.0104</v>
      </c>
      <c r="AP1393">
        <v>186.12</v>
      </c>
      <c r="AQ1393">
        <v>185.5428</v>
      </c>
      <c r="AR1393">
        <v>120.30840000000001</v>
      </c>
      <c r="AS1393">
        <v>46.954799999999999</v>
      </c>
      <c r="AT1393">
        <v>42.444000000000003</v>
      </c>
      <c r="AU1393">
        <v>61.1</v>
      </c>
      <c r="AV1393">
        <v>60.4</v>
      </c>
      <c r="AW1393">
        <v>60.2</v>
      </c>
      <c r="AX1393">
        <v>59.8</v>
      </c>
      <c r="AY1393">
        <v>59.4</v>
      </c>
      <c r="AZ1393">
        <v>59.4</v>
      </c>
      <c r="BA1393">
        <v>59.4</v>
      </c>
      <c r="BB1393">
        <v>60</v>
      </c>
      <c r="BC1393">
        <v>61.5</v>
      </c>
      <c r="BD1393">
        <v>63.6</v>
      </c>
      <c r="BE1393">
        <v>66.400000000000006</v>
      </c>
      <c r="BF1393">
        <v>67.5</v>
      </c>
      <c r="BG1393">
        <v>69.400000000000006</v>
      </c>
      <c r="BH1393">
        <v>70</v>
      </c>
      <c r="BI1393">
        <v>71.2</v>
      </c>
      <c r="BJ1393">
        <v>71.2</v>
      </c>
      <c r="BK1393">
        <v>71.099999999999994</v>
      </c>
      <c r="BL1393">
        <v>71</v>
      </c>
      <c r="BM1393">
        <v>69.099999999999994</v>
      </c>
      <c r="BN1393">
        <v>67.099999999999994</v>
      </c>
      <c r="BO1393">
        <v>65.3</v>
      </c>
      <c r="BP1393">
        <v>63.7</v>
      </c>
      <c r="BQ1393">
        <v>62.6</v>
      </c>
      <c r="BR1393">
        <v>61.7</v>
      </c>
      <c r="BS1393">
        <v>-5.2754830000000004</v>
      </c>
      <c r="BT1393">
        <v>12.881629999999999</v>
      </c>
      <c r="BU1393">
        <v>12.542590000000001</v>
      </c>
      <c r="BV1393">
        <v>11.79373</v>
      </c>
      <c r="BW1393">
        <v>10.485519999999999</v>
      </c>
      <c r="BX1393">
        <v>10.14955</v>
      </c>
      <c r="BY1393">
        <v>0.74849080000000001</v>
      </c>
      <c r="BZ1393">
        <v>-9.2166610000000002</v>
      </c>
      <c r="CA1393">
        <v>-4.6982010000000001</v>
      </c>
      <c r="CB1393">
        <v>-6.8076530000000002</v>
      </c>
      <c r="CC1393">
        <v>-1.830832</v>
      </c>
      <c r="CD1393">
        <v>-8.9574090000000002</v>
      </c>
      <c r="CE1393">
        <v>-4.0285250000000001</v>
      </c>
      <c r="CF1393">
        <v>-2.0315590000000001</v>
      </c>
      <c r="CG1393">
        <v>-2.314079</v>
      </c>
      <c r="CH1393">
        <v>3.1301269999999999</v>
      </c>
      <c r="CI1393">
        <v>-4.3991189999999998</v>
      </c>
      <c r="CJ1393">
        <v>-34.448950000000004</v>
      </c>
      <c r="CK1393">
        <v>32.46649</v>
      </c>
      <c r="CL1393">
        <v>20.97099</v>
      </c>
      <c r="CM1393">
        <v>14.38306</v>
      </c>
      <c r="CN1393">
        <v>20.592300000000002</v>
      </c>
      <c r="CO1393">
        <v>9.4654410000000002</v>
      </c>
      <c r="CP1393">
        <v>10.611969999999999</v>
      </c>
      <c r="CQ1393">
        <v>0.8223258</v>
      </c>
      <c r="CR1393">
        <v>1.9634069999999999</v>
      </c>
      <c r="CS1393">
        <v>2.222261</v>
      </c>
      <c r="CT1393">
        <v>1.9282870000000001</v>
      </c>
      <c r="CU1393">
        <v>3.2283789999999999</v>
      </c>
      <c r="CV1393">
        <v>3.89811</v>
      </c>
      <c r="CW1393">
        <v>5.9059270000000001</v>
      </c>
      <c r="CX1393">
        <v>6.8512230000000001</v>
      </c>
      <c r="CY1393">
        <v>18.223510000000001</v>
      </c>
      <c r="CZ1393">
        <v>8.8771730000000009</v>
      </c>
      <c r="DA1393">
        <v>6.0764230000000001</v>
      </c>
      <c r="DB1393">
        <v>2.329275</v>
      </c>
      <c r="DC1393">
        <v>2.3305370000000001</v>
      </c>
      <c r="DD1393">
        <v>2.583752</v>
      </c>
      <c r="DE1393">
        <v>2.5854330000000001</v>
      </c>
      <c r="DF1393">
        <v>2.470021</v>
      </c>
      <c r="DG1393">
        <v>2.482739</v>
      </c>
      <c r="DH1393">
        <v>2.4075169999999999</v>
      </c>
      <c r="DI1393">
        <v>6.6547070000000001</v>
      </c>
      <c r="DJ1393">
        <v>27.232700000000001</v>
      </c>
      <c r="DK1393">
        <v>25.488</v>
      </c>
      <c r="DL1393">
        <v>12.85374</v>
      </c>
      <c r="DM1393">
        <v>3.3321489999999998</v>
      </c>
      <c r="DN1393">
        <v>2.3815620000000002</v>
      </c>
      <c r="DO1393">
        <v>19</v>
      </c>
      <c r="DP1393">
        <v>20</v>
      </c>
    </row>
    <row r="1394" spans="1:120" hidden="1" x14ac:dyDescent="0.25">
      <c r="A1394" t="str">
        <f t="shared" si="21"/>
        <v>sublap_id-SLAP_PGCC_Elect DA 2-6 (1PM-9PM)_44406_19-20</v>
      </c>
      <c r="B1394" t="s">
        <v>62</v>
      </c>
      <c r="C1394" t="s">
        <v>299</v>
      </c>
      <c r="D1394" t="s">
        <v>61</v>
      </c>
      <c r="E1394" t="s">
        <v>300</v>
      </c>
      <c r="F1394" t="s">
        <v>61</v>
      </c>
      <c r="G1394" t="s">
        <v>61</v>
      </c>
      <c r="H1394" t="s">
        <v>61</v>
      </c>
      <c r="I1394" t="s">
        <v>61</v>
      </c>
      <c r="J1394" t="s">
        <v>61</v>
      </c>
      <c r="K1394" t="s">
        <v>180</v>
      </c>
      <c r="L1394" s="18">
        <v>44406</v>
      </c>
      <c r="M1394">
        <v>19</v>
      </c>
      <c r="N1394">
        <v>20</v>
      </c>
      <c r="O1394" t="s">
        <v>263</v>
      </c>
      <c r="P1394">
        <v>3</v>
      </c>
      <c r="Q1394">
        <v>3</v>
      </c>
      <c r="R1394">
        <v>0</v>
      </c>
      <c r="S1394">
        <v>0</v>
      </c>
      <c r="T1394">
        <v>1</v>
      </c>
      <c r="U1394">
        <v>1</v>
      </c>
      <c r="V1394">
        <v>1</v>
      </c>
      <c r="W1394">
        <v>25.170999999999999</v>
      </c>
      <c r="X1394">
        <v>20.986000000000001</v>
      </c>
      <c r="Y1394">
        <v>21.062000000000001</v>
      </c>
      <c r="Z1394">
        <v>21.823</v>
      </c>
      <c r="AA1394">
        <v>21.664000000000001</v>
      </c>
      <c r="AB1394">
        <v>25.670999999999999</v>
      </c>
      <c r="AC1394">
        <v>25.065999999999999</v>
      </c>
      <c r="AD1394">
        <v>29.797999999999998</v>
      </c>
      <c r="AE1394">
        <v>44.255000000000003</v>
      </c>
      <c r="AF1394">
        <v>49.341000000000001</v>
      </c>
      <c r="AG1394">
        <v>66.569999999999993</v>
      </c>
      <c r="AH1394">
        <v>71.097999999999999</v>
      </c>
      <c r="AI1394">
        <v>69.417000000000002</v>
      </c>
      <c r="AJ1394">
        <v>69.185000000000002</v>
      </c>
      <c r="AK1394">
        <v>70.069000000000003</v>
      </c>
      <c r="AL1394">
        <v>68.186000000000007</v>
      </c>
      <c r="AM1394">
        <v>69.783000000000001</v>
      </c>
      <c r="AN1394">
        <v>83.870999999999995</v>
      </c>
      <c r="AO1394">
        <v>63.402000000000001</v>
      </c>
      <c r="AP1394">
        <v>63.42</v>
      </c>
      <c r="AQ1394">
        <v>66.619</v>
      </c>
      <c r="AR1394">
        <v>48.017000000000003</v>
      </c>
      <c r="AS1394">
        <v>24.728999999999999</v>
      </c>
      <c r="AT1394">
        <v>21.69</v>
      </c>
      <c r="AU1394">
        <v>58.166666999999997</v>
      </c>
      <c r="AV1394">
        <v>57.666666999999997</v>
      </c>
      <c r="AW1394">
        <v>57.666666999999997</v>
      </c>
      <c r="AX1394">
        <v>57.666666999999997</v>
      </c>
      <c r="AY1394">
        <v>57.666666999999997</v>
      </c>
      <c r="AZ1394">
        <v>57.666666999999997</v>
      </c>
      <c r="BA1394">
        <v>57.666666999999997</v>
      </c>
      <c r="BB1394">
        <v>57.666666999999997</v>
      </c>
      <c r="BC1394">
        <v>57.833333000000003</v>
      </c>
      <c r="BD1394">
        <v>59.333333000000003</v>
      </c>
      <c r="BE1394">
        <v>61.666666999999997</v>
      </c>
      <c r="BF1394">
        <v>60.833333000000003</v>
      </c>
      <c r="BG1394">
        <v>62.333333000000003</v>
      </c>
      <c r="BH1394">
        <v>63</v>
      </c>
      <c r="BI1394">
        <v>64.333332999999996</v>
      </c>
      <c r="BJ1394">
        <v>63.666666999999997</v>
      </c>
      <c r="BK1394">
        <v>63.833333000000003</v>
      </c>
      <c r="BL1394">
        <v>64.333332999999996</v>
      </c>
      <c r="BM1394">
        <v>63.166666999999997</v>
      </c>
      <c r="BN1394">
        <v>61.5</v>
      </c>
      <c r="BO1394">
        <v>59.833333000000003</v>
      </c>
      <c r="BP1394">
        <v>59.166666999999997</v>
      </c>
      <c r="BQ1394">
        <v>58.666666999999997</v>
      </c>
      <c r="BR1394">
        <v>58.5</v>
      </c>
      <c r="BS1394">
        <v>-3.9623439999999999</v>
      </c>
      <c r="BT1394">
        <v>0.48965700000000001</v>
      </c>
      <c r="BU1394">
        <v>0.2686424</v>
      </c>
      <c r="BV1394">
        <v>-0.43770920000000002</v>
      </c>
      <c r="BW1394">
        <v>-0.1003748</v>
      </c>
      <c r="BX1394">
        <v>-0.2777309</v>
      </c>
      <c r="BY1394">
        <v>-3.2774699999999997E-2</v>
      </c>
      <c r="BZ1394">
        <v>3.314117</v>
      </c>
      <c r="CA1394">
        <v>-1.4954099999999999</v>
      </c>
      <c r="CB1394">
        <v>-1.426105</v>
      </c>
      <c r="CC1394">
        <v>-2.5615130000000002</v>
      </c>
      <c r="CD1394">
        <v>-6.6743129999999997</v>
      </c>
      <c r="CE1394">
        <v>-3.7439369999999998</v>
      </c>
      <c r="CF1394">
        <v>-2.8111030000000001</v>
      </c>
      <c r="CG1394">
        <v>-3.5607000000000002</v>
      </c>
      <c r="CH1394">
        <v>-1.8608979999999999</v>
      </c>
      <c r="CI1394">
        <v>-4.8368310000000001</v>
      </c>
      <c r="CJ1394">
        <v>-19.06305</v>
      </c>
      <c r="CK1394">
        <v>0.29068280000000002</v>
      </c>
      <c r="CL1394">
        <v>0.62551210000000002</v>
      </c>
      <c r="CM1394">
        <v>-3.5023010000000001</v>
      </c>
      <c r="CN1394">
        <v>1.0053939999999999</v>
      </c>
      <c r="CO1394">
        <v>-1.318403</v>
      </c>
      <c r="CP1394">
        <v>-0.16244159999999999</v>
      </c>
      <c r="CQ1394">
        <v>2.3459299999999999E-2</v>
      </c>
      <c r="CR1394">
        <v>3.4830699999999999E-2</v>
      </c>
      <c r="CS1394">
        <v>3.4365300000000001E-2</v>
      </c>
      <c r="CT1394">
        <v>2.3049699999999999E-2</v>
      </c>
      <c r="CU1394">
        <v>8.2029299999999999E-2</v>
      </c>
      <c r="CV1394">
        <v>0.3210732</v>
      </c>
      <c r="CW1394">
        <v>0.77594680000000005</v>
      </c>
      <c r="CX1394">
        <v>0.9139041</v>
      </c>
      <c r="CY1394">
        <v>1.1497010000000001</v>
      </c>
      <c r="CZ1394">
        <v>0.90941810000000001</v>
      </c>
      <c r="DA1394">
        <v>0.90084439999999999</v>
      </c>
      <c r="DB1394">
        <v>0.50230969999999997</v>
      </c>
      <c r="DC1394">
        <v>0.59687000000000001</v>
      </c>
      <c r="DD1394">
        <v>0.63584540000000001</v>
      </c>
      <c r="DE1394">
        <v>0.57456859999999998</v>
      </c>
      <c r="DF1394">
        <v>0.57959439999999995</v>
      </c>
      <c r="DG1394">
        <v>0.47902630000000002</v>
      </c>
      <c r="DH1394">
        <v>0.47784729999999997</v>
      </c>
      <c r="DI1394">
        <v>0.54056409999999999</v>
      </c>
      <c r="DJ1394">
        <v>2.1885249999999998</v>
      </c>
      <c r="DK1394">
        <v>2.1374689999999998</v>
      </c>
      <c r="DL1394">
        <v>1.0687219999999999</v>
      </c>
      <c r="DM1394">
        <v>0.1098339</v>
      </c>
      <c r="DN1394">
        <v>4.1971000000000001E-2</v>
      </c>
      <c r="DO1394">
        <v>19</v>
      </c>
      <c r="DP1394">
        <v>20</v>
      </c>
    </row>
    <row r="1395" spans="1:120" hidden="1" x14ac:dyDescent="0.25">
      <c r="A1395" t="str">
        <f t="shared" si="21"/>
        <v>Size_Grp-20 to 199.99 kW_Elect DA 2-6 (1PM-9PM)_44406_19-20</v>
      </c>
      <c r="B1395" t="s">
        <v>62</v>
      </c>
      <c r="C1395" t="s">
        <v>201</v>
      </c>
      <c r="D1395" t="s">
        <v>61</v>
      </c>
      <c r="E1395" t="s">
        <v>61</v>
      </c>
      <c r="F1395" t="s">
        <v>61</v>
      </c>
      <c r="G1395" t="s">
        <v>61</v>
      </c>
      <c r="H1395" t="s">
        <v>61</v>
      </c>
      <c r="I1395" t="s">
        <v>61</v>
      </c>
      <c r="J1395" t="s">
        <v>101</v>
      </c>
      <c r="K1395" t="s">
        <v>180</v>
      </c>
      <c r="L1395" s="18">
        <v>44406</v>
      </c>
      <c r="M1395">
        <v>19</v>
      </c>
      <c r="N1395">
        <v>20</v>
      </c>
      <c r="O1395" t="s">
        <v>263</v>
      </c>
      <c r="P1395">
        <v>4</v>
      </c>
      <c r="Q1395">
        <v>3</v>
      </c>
      <c r="R1395">
        <v>0</v>
      </c>
      <c r="S1395">
        <v>0</v>
      </c>
      <c r="T1395">
        <v>1</v>
      </c>
      <c r="U1395">
        <v>1</v>
      </c>
      <c r="V1395">
        <v>1</v>
      </c>
      <c r="W1395">
        <v>44.707999999999998</v>
      </c>
      <c r="X1395">
        <v>29.634667</v>
      </c>
      <c r="Y1395">
        <v>29.308</v>
      </c>
      <c r="Z1395">
        <v>30.643999999999998</v>
      </c>
      <c r="AA1395">
        <v>29.468</v>
      </c>
      <c r="AB1395">
        <v>29.377333</v>
      </c>
      <c r="AC1395">
        <v>30.597332999999999</v>
      </c>
      <c r="AD1395">
        <v>49.804000000000002</v>
      </c>
      <c r="AE1395">
        <v>77.78</v>
      </c>
      <c r="AF1395">
        <v>114.93467</v>
      </c>
      <c r="AG1395">
        <v>158.63866999999999</v>
      </c>
      <c r="AH1395">
        <v>165.48400000000001</v>
      </c>
      <c r="AI1395">
        <v>164.70133000000001</v>
      </c>
      <c r="AJ1395">
        <v>166.85333</v>
      </c>
      <c r="AK1395">
        <v>166.61067</v>
      </c>
      <c r="AL1395">
        <v>163.36533</v>
      </c>
      <c r="AM1395">
        <v>168.91467</v>
      </c>
      <c r="AN1395">
        <v>180.876</v>
      </c>
      <c r="AO1395">
        <v>140.87467000000001</v>
      </c>
      <c r="AP1395">
        <v>159.12532999999999</v>
      </c>
      <c r="AQ1395">
        <v>155.464</v>
      </c>
      <c r="AR1395">
        <v>97.610667000000007</v>
      </c>
      <c r="AS1395">
        <v>30.24</v>
      </c>
      <c r="AT1395">
        <v>29.931999999999999</v>
      </c>
      <c r="AU1395">
        <v>63.166666999999997</v>
      </c>
      <c r="AV1395">
        <v>62.333333000000003</v>
      </c>
      <c r="AW1395">
        <v>62</v>
      </c>
      <c r="AX1395">
        <v>61.333333000000003</v>
      </c>
      <c r="AY1395">
        <v>60.666666999999997</v>
      </c>
      <c r="AZ1395">
        <v>60.666666999999997</v>
      </c>
      <c r="BA1395">
        <v>60.666666999999997</v>
      </c>
      <c r="BB1395">
        <v>61.666666999999997</v>
      </c>
      <c r="BC1395">
        <v>64</v>
      </c>
      <c r="BD1395">
        <v>66.166667000000004</v>
      </c>
      <c r="BE1395">
        <v>68.833332999999996</v>
      </c>
      <c r="BF1395">
        <v>71</v>
      </c>
      <c r="BG1395">
        <v>73.5</v>
      </c>
      <c r="BH1395">
        <v>74.166667000000004</v>
      </c>
      <c r="BI1395">
        <v>75.666667000000004</v>
      </c>
      <c r="BJ1395">
        <v>76</v>
      </c>
      <c r="BK1395">
        <v>76</v>
      </c>
      <c r="BL1395">
        <v>75.5</v>
      </c>
      <c r="BM1395">
        <v>73.166667000000004</v>
      </c>
      <c r="BN1395">
        <v>71</v>
      </c>
      <c r="BO1395">
        <v>69</v>
      </c>
      <c r="BP1395">
        <v>66.833332999999996</v>
      </c>
      <c r="BQ1395">
        <v>65.333332999999996</v>
      </c>
      <c r="BR1395">
        <v>64</v>
      </c>
      <c r="BS1395">
        <v>-1.207446</v>
      </c>
      <c r="BT1395">
        <v>14.241709999999999</v>
      </c>
      <c r="BU1395">
        <v>13.83714</v>
      </c>
      <c r="BV1395">
        <v>13.22156</v>
      </c>
      <c r="BW1395">
        <v>11.74084</v>
      </c>
      <c r="BX1395">
        <v>12.02605</v>
      </c>
      <c r="BY1395">
        <v>0.586951</v>
      </c>
      <c r="BZ1395">
        <v>-15.364549999999999</v>
      </c>
      <c r="CA1395">
        <v>-3.126789</v>
      </c>
      <c r="CB1395">
        <v>-4.6871260000000001</v>
      </c>
      <c r="CC1395">
        <v>2.5669170000000001</v>
      </c>
      <c r="CD1395">
        <v>-1.296214</v>
      </c>
      <c r="CE1395">
        <v>0.49021910000000002</v>
      </c>
      <c r="CF1395">
        <v>1.4808680000000001</v>
      </c>
      <c r="CG1395">
        <v>2.2891360000000001</v>
      </c>
      <c r="CH1395">
        <v>6.3998340000000002</v>
      </c>
      <c r="CI1395">
        <v>0.97726440000000003</v>
      </c>
      <c r="CJ1395">
        <v>-12.227690000000001</v>
      </c>
      <c r="CK1395">
        <v>36.044800000000002</v>
      </c>
      <c r="CL1395">
        <v>23.956939999999999</v>
      </c>
      <c r="CM1395">
        <v>21.234960000000001</v>
      </c>
      <c r="CN1395">
        <v>21.260100000000001</v>
      </c>
      <c r="CO1395">
        <v>12.62744</v>
      </c>
      <c r="CP1395">
        <v>11.780570000000001</v>
      </c>
      <c r="CQ1395">
        <v>1.004653</v>
      </c>
      <c r="CR1395">
        <v>2.4018109999999999</v>
      </c>
      <c r="CS1395">
        <v>2.718718</v>
      </c>
      <c r="CT1395">
        <v>2.3747799999999999</v>
      </c>
      <c r="CU1395">
        <v>3.8999600000000001</v>
      </c>
      <c r="CV1395">
        <v>4.4110120000000004</v>
      </c>
      <c r="CW1395">
        <v>6.4666160000000001</v>
      </c>
      <c r="CX1395">
        <v>7.2246839999999999</v>
      </c>
      <c r="CY1395">
        <v>20.583100000000002</v>
      </c>
      <c r="CZ1395">
        <v>9.7877159999999996</v>
      </c>
      <c r="DA1395">
        <v>6.5438470000000004</v>
      </c>
      <c r="DB1395">
        <v>2.0456759999999998</v>
      </c>
      <c r="DC1395">
        <v>1.884825</v>
      </c>
      <c r="DD1395">
        <v>2.1247060000000002</v>
      </c>
      <c r="DE1395">
        <v>2.2333729999999998</v>
      </c>
      <c r="DF1395">
        <v>2.0696469999999998</v>
      </c>
      <c r="DG1395">
        <v>2.2987280000000001</v>
      </c>
      <c r="DH1395">
        <v>2.204412</v>
      </c>
      <c r="DI1395">
        <v>7.5518479999999997</v>
      </c>
      <c r="DJ1395">
        <v>31.652940000000001</v>
      </c>
      <c r="DK1395">
        <v>29.57291</v>
      </c>
      <c r="DL1395">
        <v>14.747479999999999</v>
      </c>
      <c r="DM1395">
        <v>3.9780289999999998</v>
      </c>
      <c r="DN1395">
        <v>2.9156599999999999</v>
      </c>
      <c r="DO1395">
        <v>19</v>
      </c>
      <c r="DP1395">
        <v>20</v>
      </c>
    </row>
    <row r="1396" spans="1:120" x14ac:dyDescent="0.25">
      <c r="A1396" t="str">
        <f t="shared" si="21"/>
        <v>AutoDR-No_Elect DA 2-6 (1PM-9PM)_44406_19-20</v>
      </c>
      <c r="B1396" t="s">
        <v>62</v>
      </c>
      <c r="C1396" t="s">
        <v>321</v>
      </c>
      <c r="D1396" t="s">
        <v>61</v>
      </c>
      <c r="E1396" t="s">
        <v>61</v>
      </c>
      <c r="F1396" t="s">
        <v>61</v>
      </c>
      <c r="G1396" t="s">
        <v>61</v>
      </c>
      <c r="H1396" t="s">
        <v>97</v>
      </c>
      <c r="I1396" t="s">
        <v>61</v>
      </c>
      <c r="J1396" t="s">
        <v>61</v>
      </c>
      <c r="K1396" t="s">
        <v>180</v>
      </c>
      <c r="L1396" s="18">
        <v>44406</v>
      </c>
      <c r="M1396">
        <v>19</v>
      </c>
      <c r="N1396">
        <v>20</v>
      </c>
      <c r="O1396" t="s">
        <v>263</v>
      </c>
      <c r="P1396">
        <v>2</v>
      </c>
      <c r="Q1396">
        <v>2</v>
      </c>
      <c r="R1396">
        <v>0</v>
      </c>
      <c r="S1396">
        <v>0</v>
      </c>
      <c r="T1396">
        <v>1</v>
      </c>
      <c r="U1396">
        <v>1</v>
      </c>
      <c r="V1396">
        <v>1</v>
      </c>
      <c r="W1396">
        <v>9.1709999999999994</v>
      </c>
      <c r="X1396">
        <v>8.5060000000000002</v>
      </c>
      <c r="Y1396">
        <v>8.5820000000000007</v>
      </c>
      <c r="Z1396">
        <v>9.2629999999999999</v>
      </c>
      <c r="AA1396">
        <v>8.8640000000000008</v>
      </c>
      <c r="AB1396">
        <v>8.391</v>
      </c>
      <c r="AC1396">
        <v>9.3059999999999992</v>
      </c>
      <c r="AD1396">
        <v>13.077999999999999</v>
      </c>
      <c r="AE1396">
        <v>27.614999999999998</v>
      </c>
      <c r="AF1396">
        <v>29.100999999999999</v>
      </c>
      <c r="AG1396">
        <v>39.29</v>
      </c>
      <c r="AH1396">
        <v>41.258000000000003</v>
      </c>
      <c r="AI1396">
        <v>42.457000000000001</v>
      </c>
      <c r="AJ1396">
        <v>42.945</v>
      </c>
      <c r="AK1396">
        <v>42.548999999999999</v>
      </c>
      <c r="AL1396">
        <v>42.345999999999997</v>
      </c>
      <c r="AM1396">
        <v>42.823</v>
      </c>
      <c r="AN1396">
        <v>46.271000000000001</v>
      </c>
      <c r="AO1396">
        <v>40.122</v>
      </c>
      <c r="AP1396">
        <v>39.659999999999997</v>
      </c>
      <c r="AQ1396">
        <v>40.219000000000001</v>
      </c>
      <c r="AR1396">
        <v>27.376999999999999</v>
      </c>
      <c r="AS1396">
        <v>8.6489999999999991</v>
      </c>
      <c r="AT1396">
        <v>9.1300000000000008</v>
      </c>
      <c r="AU1396">
        <v>58.5</v>
      </c>
      <c r="AV1396">
        <v>58</v>
      </c>
      <c r="AW1396">
        <v>58</v>
      </c>
      <c r="AX1396">
        <v>58</v>
      </c>
      <c r="AY1396">
        <v>58</v>
      </c>
      <c r="AZ1396">
        <v>58</v>
      </c>
      <c r="BA1396">
        <v>58</v>
      </c>
      <c r="BB1396">
        <v>58</v>
      </c>
      <c r="BC1396">
        <v>58</v>
      </c>
      <c r="BD1396">
        <v>58.5</v>
      </c>
      <c r="BE1396">
        <v>59.5</v>
      </c>
      <c r="BF1396">
        <v>58</v>
      </c>
      <c r="BG1396">
        <v>60.5</v>
      </c>
      <c r="BH1396">
        <v>61.5</v>
      </c>
      <c r="BI1396">
        <v>64</v>
      </c>
      <c r="BJ1396">
        <v>63</v>
      </c>
      <c r="BK1396">
        <v>64</v>
      </c>
      <c r="BL1396">
        <v>64.5</v>
      </c>
      <c r="BM1396">
        <v>63.5</v>
      </c>
      <c r="BN1396">
        <v>62</v>
      </c>
      <c r="BO1396">
        <v>60</v>
      </c>
      <c r="BP1396">
        <v>59.5</v>
      </c>
      <c r="BQ1396">
        <v>59</v>
      </c>
      <c r="BR1396">
        <v>59</v>
      </c>
      <c r="BS1396">
        <v>-0.45132080000000002</v>
      </c>
      <c r="BT1396">
        <v>0.43830540000000001</v>
      </c>
      <c r="BU1396">
        <v>0.19488230000000001</v>
      </c>
      <c r="BV1396">
        <v>-0.32844869999999998</v>
      </c>
      <c r="BW1396">
        <v>6.1319699999999998E-2</v>
      </c>
      <c r="BX1396">
        <v>0.57169349999999997</v>
      </c>
      <c r="BY1396">
        <v>-0.13149430000000001</v>
      </c>
      <c r="BZ1396">
        <v>3.637413</v>
      </c>
      <c r="CA1396">
        <v>-2.7468919999999999</v>
      </c>
      <c r="CB1396">
        <v>-1.2109049999999999</v>
      </c>
      <c r="CC1396">
        <v>-0.34147169999999999</v>
      </c>
      <c r="CD1396">
        <v>-1.7800579999999999</v>
      </c>
      <c r="CE1396">
        <v>-2.2686190000000002</v>
      </c>
      <c r="CF1396">
        <v>-3.022723</v>
      </c>
      <c r="CG1396">
        <v>-2.4504419999999998</v>
      </c>
      <c r="CH1396">
        <v>-2.3278490000000001</v>
      </c>
      <c r="CI1396">
        <v>-3.2038090000000001</v>
      </c>
      <c r="CJ1396">
        <v>-6.4802960000000001</v>
      </c>
      <c r="CK1396">
        <v>-0.79512309999999997</v>
      </c>
      <c r="CL1396">
        <v>1.85156E-2</v>
      </c>
      <c r="CM1396">
        <v>-1.344516</v>
      </c>
      <c r="CN1396">
        <v>0.78088519999999995</v>
      </c>
      <c r="CO1396">
        <v>0.25659300000000002</v>
      </c>
      <c r="CP1396">
        <v>-0.1699031</v>
      </c>
      <c r="CQ1396">
        <v>1.7933000000000001E-2</v>
      </c>
      <c r="CR1396">
        <v>2.2389599999999999E-2</v>
      </c>
      <c r="CS1396">
        <v>2.04242E-2</v>
      </c>
      <c r="CT1396">
        <v>2.0215899999999998E-2</v>
      </c>
      <c r="CU1396">
        <v>4.3741200000000001E-2</v>
      </c>
      <c r="CV1396">
        <v>0.18415880000000001</v>
      </c>
      <c r="CW1396">
        <v>0.6631532</v>
      </c>
      <c r="CX1396">
        <v>0.82808579999999998</v>
      </c>
      <c r="CY1396">
        <v>0.90606330000000002</v>
      </c>
      <c r="CZ1396">
        <v>0.60028400000000004</v>
      </c>
      <c r="DA1396">
        <v>0.64149540000000005</v>
      </c>
      <c r="DB1396">
        <v>0.3151236</v>
      </c>
      <c r="DC1396">
        <v>0.37506250000000002</v>
      </c>
      <c r="DD1396">
        <v>0.35033340000000002</v>
      </c>
      <c r="DE1396">
        <v>0.35866589999999998</v>
      </c>
      <c r="DF1396">
        <v>0.4437855</v>
      </c>
      <c r="DG1396">
        <v>0.31764870000000001</v>
      </c>
      <c r="DH1396">
        <v>0.31348470000000001</v>
      </c>
      <c r="DI1396">
        <v>0.4123966</v>
      </c>
      <c r="DJ1396">
        <v>1.934302</v>
      </c>
      <c r="DK1396">
        <v>1.757161</v>
      </c>
      <c r="DL1396">
        <v>0.81941090000000005</v>
      </c>
      <c r="DM1396">
        <v>3.3610599999999997E-2</v>
      </c>
      <c r="DN1396">
        <v>2.8185999999999999E-2</v>
      </c>
      <c r="DO1396">
        <v>19</v>
      </c>
      <c r="DP1396">
        <v>20</v>
      </c>
    </row>
    <row r="1397" spans="1:120" hidden="1" x14ac:dyDescent="0.25">
      <c r="A1397" t="str">
        <f t="shared" si="21"/>
        <v>LCA-Greater Bay Area_Elect DA 2-6 (1PM-9PM)_44406_19-20</v>
      </c>
      <c r="B1397" t="s">
        <v>62</v>
      </c>
      <c r="C1397" t="s">
        <v>209</v>
      </c>
      <c r="D1397" t="s">
        <v>36</v>
      </c>
      <c r="E1397" t="s">
        <v>61</v>
      </c>
      <c r="F1397" t="s">
        <v>61</v>
      </c>
      <c r="G1397" t="s">
        <v>61</v>
      </c>
      <c r="H1397" t="s">
        <v>61</v>
      </c>
      <c r="I1397" t="s">
        <v>61</v>
      </c>
      <c r="J1397" t="s">
        <v>61</v>
      </c>
      <c r="K1397" t="s">
        <v>180</v>
      </c>
      <c r="L1397" s="18">
        <v>44406</v>
      </c>
      <c r="M1397">
        <v>19</v>
      </c>
      <c r="N1397">
        <v>20</v>
      </c>
      <c r="O1397" t="s">
        <v>263</v>
      </c>
      <c r="P1397">
        <v>6</v>
      </c>
      <c r="Q1397">
        <v>5</v>
      </c>
      <c r="R1397">
        <v>0</v>
      </c>
      <c r="S1397">
        <v>0</v>
      </c>
      <c r="T1397">
        <v>1</v>
      </c>
      <c r="U1397">
        <v>1</v>
      </c>
      <c r="V1397">
        <v>1</v>
      </c>
      <c r="W1397">
        <v>59.869199999999999</v>
      </c>
      <c r="X1397">
        <v>42.0792</v>
      </c>
      <c r="Y1397">
        <v>41.7864</v>
      </c>
      <c r="Z1397">
        <v>43.083599999999997</v>
      </c>
      <c r="AA1397">
        <v>42.316800000000001</v>
      </c>
      <c r="AB1397">
        <v>47.605200000000004</v>
      </c>
      <c r="AC1397">
        <v>46.879199999999997</v>
      </c>
      <c r="AD1397">
        <v>65.325599999999994</v>
      </c>
      <c r="AE1397">
        <v>105.81</v>
      </c>
      <c r="AF1397">
        <v>141.76920000000001</v>
      </c>
      <c r="AG1397">
        <v>188.94</v>
      </c>
      <c r="AH1397">
        <v>199.55760000000001</v>
      </c>
      <c r="AI1397">
        <v>196.6764</v>
      </c>
      <c r="AJ1397">
        <v>198.702</v>
      </c>
      <c r="AK1397">
        <v>199.66679999999999</v>
      </c>
      <c r="AL1397">
        <v>195.19919999999999</v>
      </c>
      <c r="AM1397">
        <v>200.8596</v>
      </c>
      <c r="AN1397">
        <v>229.2852</v>
      </c>
      <c r="AO1397">
        <v>169.0104</v>
      </c>
      <c r="AP1397">
        <v>186.12</v>
      </c>
      <c r="AQ1397">
        <v>185.5428</v>
      </c>
      <c r="AR1397">
        <v>120.30840000000001</v>
      </c>
      <c r="AS1397">
        <v>46.954799999999999</v>
      </c>
      <c r="AT1397">
        <v>42.444000000000003</v>
      </c>
      <c r="AU1397">
        <v>61.1</v>
      </c>
      <c r="AV1397">
        <v>60.4</v>
      </c>
      <c r="AW1397">
        <v>60.2</v>
      </c>
      <c r="AX1397">
        <v>59.8</v>
      </c>
      <c r="AY1397">
        <v>59.4</v>
      </c>
      <c r="AZ1397">
        <v>59.4</v>
      </c>
      <c r="BA1397">
        <v>59.4</v>
      </c>
      <c r="BB1397">
        <v>60</v>
      </c>
      <c r="BC1397">
        <v>61.5</v>
      </c>
      <c r="BD1397">
        <v>63.6</v>
      </c>
      <c r="BE1397">
        <v>66.400000000000006</v>
      </c>
      <c r="BF1397">
        <v>67.5</v>
      </c>
      <c r="BG1397">
        <v>69.400000000000006</v>
      </c>
      <c r="BH1397">
        <v>70</v>
      </c>
      <c r="BI1397">
        <v>71.2</v>
      </c>
      <c r="BJ1397">
        <v>71.2</v>
      </c>
      <c r="BK1397">
        <v>71.099999999999994</v>
      </c>
      <c r="BL1397">
        <v>71</v>
      </c>
      <c r="BM1397">
        <v>69.099999999999994</v>
      </c>
      <c r="BN1397">
        <v>67.099999999999994</v>
      </c>
      <c r="BO1397">
        <v>65.3</v>
      </c>
      <c r="BP1397">
        <v>63.7</v>
      </c>
      <c r="BQ1397">
        <v>62.6</v>
      </c>
      <c r="BR1397">
        <v>61.7</v>
      </c>
      <c r="BS1397">
        <v>-5.2754830000000004</v>
      </c>
      <c r="BT1397">
        <v>12.881629999999999</v>
      </c>
      <c r="BU1397">
        <v>12.542590000000001</v>
      </c>
      <c r="BV1397">
        <v>11.79373</v>
      </c>
      <c r="BW1397">
        <v>10.485519999999999</v>
      </c>
      <c r="BX1397">
        <v>10.14955</v>
      </c>
      <c r="BY1397">
        <v>0.74849080000000001</v>
      </c>
      <c r="BZ1397">
        <v>-9.2166610000000002</v>
      </c>
      <c r="CA1397">
        <v>-4.6982010000000001</v>
      </c>
      <c r="CB1397">
        <v>-6.8076530000000002</v>
      </c>
      <c r="CC1397">
        <v>-1.830832</v>
      </c>
      <c r="CD1397">
        <v>-8.9574090000000002</v>
      </c>
      <c r="CE1397">
        <v>-4.0285250000000001</v>
      </c>
      <c r="CF1397">
        <v>-2.0315590000000001</v>
      </c>
      <c r="CG1397">
        <v>-2.314079</v>
      </c>
      <c r="CH1397">
        <v>3.1301269999999999</v>
      </c>
      <c r="CI1397">
        <v>-4.3991189999999998</v>
      </c>
      <c r="CJ1397">
        <v>-34.448950000000004</v>
      </c>
      <c r="CK1397">
        <v>32.46649</v>
      </c>
      <c r="CL1397">
        <v>20.97099</v>
      </c>
      <c r="CM1397">
        <v>14.38306</v>
      </c>
      <c r="CN1397">
        <v>20.592300000000002</v>
      </c>
      <c r="CO1397">
        <v>9.4654410000000002</v>
      </c>
      <c r="CP1397">
        <v>10.611969999999999</v>
      </c>
      <c r="CQ1397">
        <v>0.8223258</v>
      </c>
      <c r="CR1397">
        <v>1.9634069999999999</v>
      </c>
      <c r="CS1397">
        <v>2.222261</v>
      </c>
      <c r="CT1397">
        <v>1.9282870000000001</v>
      </c>
      <c r="CU1397">
        <v>3.2283789999999999</v>
      </c>
      <c r="CV1397">
        <v>3.89811</v>
      </c>
      <c r="CW1397">
        <v>5.9059270000000001</v>
      </c>
      <c r="CX1397">
        <v>6.8512230000000001</v>
      </c>
      <c r="CY1397">
        <v>18.223510000000001</v>
      </c>
      <c r="CZ1397">
        <v>8.8771730000000009</v>
      </c>
      <c r="DA1397">
        <v>6.0764230000000001</v>
      </c>
      <c r="DB1397">
        <v>2.329275</v>
      </c>
      <c r="DC1397">
        <v>2.3305370000000001</v>
      </c>
      <c r="DD1397">
        <v>2.583752</v>
      </c>
      <c r="DE1397">
        <v>2.5854330000000001</v>
      </c>
      <c r="DF1397">
        <v>2.470021</v>
      </c>
      <c r="DG1397">
        <v>2.482739</v>
      </c>
      <c r="DH1397">
        <v>2.4075169999999999</v>
      </c>
      <c r="DI1397">
        <v>6.6547070000000001</v>
      </c>
      <c r="DJ1397">
        <v>27.232700000000001</v>
      </c>
      <c r="DK1397">
        <v>25.488</v>
      </c>
      <c r="DL1397">
        <v>12.85374</v>
      </c>
      <c r="DM1397">
        <v>3.3321489999999998</v>
      </c>
      <c r="DN1397">
        <v>2.3815620000000002</v>
      </c>
      <c r="DO1397">
        <v>19</v>
      </c>
      <c r="DP1397">
        <v>20</v>
      </c>
    </row>
    <row r="1398" spans="1:120" hidden="1" x14ac:dyDescent="0.25">
      <c r="A1398" t="str">
        <f t="shared" si="21"/>
        <v>sublap_id-SLAP_PGEB_All CBP_44407</v>
      </c>
      <c r="B1398" t="s">
        <v>62</v>
      </c>
      <c r="C1398" t="s">
        <v>287</v>
      </c>
      <c r="D1398" t="s">
        <v>61</v>
      </c>
      <c r="E1398" t="s">
        <v>288</v>
      </c>
      <c r="F1398" t="s">
        <v>61</v>
      </c>
      <c r="G1398" t="s">
        <v>61</v>
      </c>
      <c r="H1398" t="s">
        <v>61</v>
      </c>
      <c r="I1398" t="s">
        <v>61</v>
      </c>
      <c r="J1398" t="s">
        <v>61</v>
      </c>
      <c r="K1398" t="s">
        <v>197</v>
      </c>
      <c r="L1398" s="18">
        <v>44407</v>
      </c>
      <c r="M1398">
        <v>19</v>
      </c>
      <c r="N1398">
        <v>20</v>
      </c>
      <c r="O1398" t="s">
        <v>258</v>
      </c>
      <c r="P1398">
        <v>59</v>
      </c>
      <c r="Q1398">
        <v>57</v>
      </c>
      <c r="R1398">
        <v>0</v>
      </c>
      <c r="S1398">
        <v>0</v>
      </c>
      <c r="T1398">
        <v>0</v>
      </c>
      <c r="U1398">
        <v>0</v>
      </c>
      <c r="V1398">
        <v>0</v>
      </c>
      <c r="W1398">
        <v>1107.2054000000001</v>
      </c>
      <c r="X1398">
        <v>1022.3924</v>
      </c>
      <c r="Y1398">
        <v>1004.1002999999999</v>
      </c>
      <c r="Z1398">
        <v>1029.079</v>
      </c>
      <c r="AA1398">
        <v>1112.9966999999999</v>
      </c>
      <c r="AB1398">
        <v>1453.8459</v>
      </c>
      <c r="AC1398">
        <v>1573.3136999999999</v>
      </c>
      <c r="AD1398">
        <v>1957.3880999999999</v>
      </c>
      <c r="AE1398">
        <v>2233.5174999999999</v>
      </c>
      <c r="AF1398">
        <v>2362.5855999999999</v>
      </c>
      <c r="AG1398">
        <v>2627.6385</v>
      </c>
      <c r="AH1398">
        <v>2805.7429000000002</v>
      </c>
      <c r="AI1398">
        <v>3012.3629999999998</v>
      </c>
      <c r="AJ1398">
        <v>3194.9265999999998</v>
      </c>
      <c r="AK1398">
        <v>3320.5562</v>
      </c>
      <c r="AL1398">
        <v>3366.7636000000002</v>
      </c>
      <c r="AM1398">
        <v>3494.8928999999998</v>
      </c>
      <c r="AN1398">
        <v>3455.0772999999999</v>
      </c>
      <c r="AO1398">
        <v>3077.2867999999999</v>
      </c>
      <c r="AP1398">
        <v>3118.4014999999999</v>
      </c>
      <c r="AQ1398">
        <v>2974.8865999999998</v>
      </c>
      <c r="AR1398">
        <v>1853.9363000000001</v>
      </c>
      <c r="AS1398">
        <v>1238.4121</v>
      </c>
      <c r="AT1398">
        <v>1026.7356</v>
      </c>
      <c r="AU1398">
        <v>66.771929999999998</v>
      </c>
      <c r="AV1398">
        <v>65.771929999999998</v>
      </c>
      <c r="AW1398">
        <v>64.438596000000004</v>
      </c>
      <c r="AX1398">
        <v>62.991228</v>
      </c>
      <c r="AY1398">
        <v>62.008772</v>
      </c>
      <c r="AZ1398">
        <v>61.535088000000002</v>
      </c>
      <c r="BA1398">
        <v>60.991228</v>
      </c>
      <c r="BB1398">
        <v>61.807017999999999</v>
      </c>
      <c r="BC1398">
        <v>65.535088000000002</v>
      </c>
      <c r="BD1398">
        <v>70.833332999999996</v>
      </c>
      <c r="BE1398">
        <v>74.929824999999994</v>
      </c>
      <c r="BF1398">
        <v>77.228070000000002</v>
      </c>
      <c r="BG1398">
        <v>80.903509</v>
      </c>
      <c r="BH1398">
        <v>84.929824999999994</v>
      </c>
      <c r="BI1398">
        <v>88.798246000000006</v>
      </c>
      <c r="BJ1398">
        <v>91.982455999999999</v>
      </c>
      <c r="BK1398">
        <v>92.666667000000004</v>
      </c>
      <c r="BL1398">
        <v>91.157894999999996</v>
      </c>
      <c r="BM1398">
        <v>87.491228000000007</v>
      </c>
      <c r="BN1398">
        <v>81.087719000000007</v>
      </c>
      <c r="BO1398">
        <v>75.271929999999998</v>
      </c>
      <c r="BP1398">
        <v>70.526315999999994</v>
      </c>
      <c r="BQ1398">
        <v>68.122806999999995</v>
      </c>
      <c r="BR1398">
        <v>66.429824999999994</v>
      </c>
      <c r="BS1398">
        <v>-10.044420000000001</v>
      </c>
      <c r="BT1398">
        <v>24.681059999999999</v>
      </c>
      <c r="BU1398">
        <v>30.577210000000001</v>
      </c>
      <c r="BV1398">
        <v>38.138199999999998</v>
      </c>
      <c r="BW1398">
        <v>54.719250000000002</v>
      </c>
      <c r="BX1398">
        <v>-30.954550000000001</v>
      </c>
      <c r="BY1398">
        <v>31.185169999999999</v>
      </c>
      <c r="BZ1398">
        <v>-10.537409999999999</v>
      </c>
      <c r="CA1398">
        <v>-10.6922</v>
      </c>
      <c r="CB1398">
        <v>-67.964929999999995</v>
      </c>
      <c r="CC1398">
        <v>-128.5744</v>
      </c>
      <c r="CD1398">
        <v>-78.010090000000005</v>
      </c>
      <c r="CE1398">
        <v>-151.25380000000001</v>
      </c>
      <c r="CF1398">
        <v>-127.55200000000001</v>
      </c>
      <c r="CG1398">
        <v>-169.96279999999999</v>
      </c>
      <c r="CH1398">
        <v>-135.12190000000001</v>
      </c>
      <c r="CI1398">
        <v>-181.21709999999999</v>
      </c>
      <c r="CJ1398">
        <v>-102.9221</v>
      </c>
      <c r="CK1398">
        <v>347.43950000000001</v>
      </c>
      <c r="CL1398">
        <v>250.2002</v>
      </c>
      <c r="CM1398">
        <v>-35.794849999999997</v>
      </c>
      <c r="CN1398">
        <v>-20.92343</v>
      </c>
      <c r="CO1398">
        <v>-28.651119999999999</v>
      </c>
      <c r="CP1398">
        <v>-31.775390000000002</v>
      </c>
      <c r="CQ1398">
        <v>842.43709999999999</v>
      </c>
      <c r="CR1398">
        <v>539.71010000000001</v>
      </c>
      <c r="CS1398">
        <v>453.99009999999998</v>
      </c>
      <c r="CT1398">
        <v>545.05989999999997</v>
      </c>
      <c r="CU1398">
        <v>580.19140000000004</v>
      </c>
      <c r="CV1398">
        <v>1384.9960000000001</v>
      </c>
      <c r="CW1398">
        <v>1094.527</v>
      </c>
      <c r="CX1398">
        <v>700.14840000000004</v>
      </c>
      <c r="CY1398">
        <v>945.07809999999995</v>
      </c>
      <c r="CZ1398">
        <v>926.06489999999997</v>
      </c>
      <c r="DA1398">
        <v>2093.7840000000001</v>
      </c>
      <c r="DB1398">
        <v>1089.5429999999999</v>
      </c>
      <c r="DC1398">
        <v>923.85350000000005</v>
      </c>
      <c r="DD1398">
        <v>1207.194</v>
      </c>
      <c r="DE1398">
        <v>1265.4190000000001</v>
      </c>
      <c r="DF1398">
        <v>1345.769</v>
      </c>
      <c r="DG1398">
        <v>932.03769999999997</v>
      </c>
      <c r="DH1398">
        <v>1785.414</v>
      </c>
      <c r="DI1398">
        <v>1937.5229999999999</v>
      </c>
      <c r="DJ1398">
        <v>3029.6729999999998</v>
      </c>
      <c r="DK1398">
        <v>4421.7820000000002</v>
      </c>
      <c r="DL1398">
        <v>4379.9570000000003</v>
      </c>
      <c r="DM1398">
        <v>1353.03</v>
      </c>
      <c r="DN1398">
        <v>817.10659999999996</v>
      </c>
      <c r="DO1398">
        <v>19</v>
      </c>
      <c r="DP1398">
        <v>20</v>
      </c>
    </row>
    <row r="1399" spans="1:120" hidden="1" x14ac:dyDescent="0.25">
      <c r="A1399" t="str">
        <f t="shared" si="21"/>
        <v>OtherDR-No_All CBP_44407</v>
      </c>
      <c r="B1399" t="s">
        <v>62</v>
      </c>
      <c r="C1399" t="s">
        <v>323</v>
      </c>
      <c r="D1399" t="s">
        <v>61</v>
      </c>
      <c r="E1399" t="s">
        <v>61</v>
      </c>
      <c r="F1399" t="s">
        <v>61</v>
      </c>
      <c r="G1399" t="s">
        <v>61</v>
      </c>
      <c r="H1399" t="s">
        <v>61</v>
      </c>
      <c r="I1399" t="s">
        <v>97</v>
      </c>
      <c r="J1399" t="s">
        <v>61</v>
      </c>
      <c r="K1399" t="s">
        <v>197</v>
      </c>
      <c r="L1399" s="18">
        <v>44407</v>
      </c>
      <c r="M1399">
        <v>19</v>
      </c>
      <c r="N1399">
        <v>20</v>
      </c>
      <c r="O1399" t="s">
        <v>258</v>
      </c>
      <c r="P1399">
        <v>186</v>
      </c>
      <c r="Q1399">
        <v>183</v>
      </c>
      <c r="R1399">
        <v>0</v>
      </c>
      <c r="S1399">
        <v>0</v>
      </c>
      <c r="T1399">
        <v>0</v>
      </c>
      <c r="U1399">
        <v>0</v>
      </c>
      <c r="V1399">
        <v>0</v>
      </c>
      <c r="W1399">
        <v>3816.0338999999999</v>
      </c>
      <c r="X1399">
        <v>3902.748</v>
      </c>
      <c r="Y1399">
        <v>3835.7458999999999</v>
      </c>
      <c r="Z1399">
        <v>3759.3033999999998</v>
      </c>
      <c r="AA1399">
        <v>4048.6259</v>
      </c>
      <c r="AB1399">
        <v>4688.1980999999996</v>
      </c>
      <c r="AC1399">
        <v>5053.1525000000001</v>
      </c>
      <c r="AD1399">
        <v>6496.7366000000002</v>
      </c>
      <c r="AE1399">
        <v>7553.4894999999997</v>
      </c>
      <c r="AF1399">
        <v>8739.7212</v>
      </c>
      <c r="AG1399">
        <v>9512.5252999999993</v>
      </c>
      <c r="AH1399">
        <v>10152.474</v>
      </c>
      <c r="AI1399">
        <v>10775.299000000001</v>
      </c>
      <c r="AJ1399">
        <v>11242.297</v>
      </c>
      <c r="AK1399">
        <v>11705.605</v>
      </c>
      <c r="AL1399">
        <v>12078.41</v>
      </c>
      <c r="AM1399">
        <v>12491.468000000001</v>
      </c>
      <c r="AN1399">
        <v>12352.664000000001</v>
      </c>
      <c r="AO1399">
        <v>11128.745000000001</v>
      </c>
      <c r="AP1399">
        <v>11105.194</v>
      </c>
      <c r="AQ1399">
        <v>10461.522000000001</v>
      </c>
      <c r="AR1399">
        <v>6867.5834999999997</v>
      </c>
      <c r="AS1399">
        <v>4705.7160999999996</v>
      </c>
      <c r="AT1399">
        <v>3995.9178000000002</v>
      </c>
      <c r="AU1399">
        <v>72.901639000000003</v>
      </c>
      <c r="AV1399">
        <v>72.275955999999994</v>
      </c>
      <c r="AW1399">
        <v>70.584699000000001</v>
      </c>
      <c r="AX1399">
        <v>69.060108999999997</v>
      </c>
      <c r="AY1399">
        <v>68.183059999999998</v>
      </c>
      <c r="AZ1399">
        <v>67.494535999999997</v>
      </c>
      <c r="BA1399">
        <v>66.898906999999994</v>
      </c>
      <c r="BB1399">
        <v>67.284153000000003</v>
      </c>
      <c r="BC1399">
        <v>69.961748999999998</v>
      </c>
      <c r="BD1399">
        <v>74.398906999999994</v>
      </c>
      <c r="BE1399">
        <v>78.136612</v>
      </c>
      <c r="BF1399">
        <v>81.226776000000001</v>
      </c>
      <c r="BG1399">
        <v>84.581967000000006</v>
      </c>
      <c r="BH1399">
        <v>87.833332999999996</v>
      </c>
      <c r="BI1399">
        <v>90.363388</v>
      </c>
      <c r="BJ1399">
        <v>92.625682999999995</v>
      </c>
      <c r="BK1399">
        <v>93.631147999999996</v>
      </c>
      <c r="BL1399">
        <v>92.814207999999994</v>
      </c>
      <c r="BM1399">
        <v>90.341530000000006</v>
      </c>
      <c r="BN1399">
        <v>86.095628000000005</v>
      </c>
      <c r="BO1399">
        <v>81.521857999999995</v>
      </c>
      <c r="BP1399">
        <v>77.311475000000002</v>
      </c>
      <c r="BQ1399">
        <v>74.784153000000003</v>
      </c>
      <c r="BR1399">
        <v>72.685792000000006</v>
      </c>
      <c r="BS1399">
        <v>-46.126989999999999</v>
      </c>
      <c r="BT1399">
        <v>11.298109999999999</v>
      </c>
      <c r="BU1399">
        <v>-45.263840000000002</v>
      </c>
      <c r="BV1399">
        <v>66.086770000000001</v>
      </c>
      <c r="BW1399">
        <v>92.879279999999994</v>
      </c>
      <c r="BX1399">
        <v>111.05800000000001</v>
      </c>
      <c r="BY1399">
        <v>77.076530000000005</v>
      </c>
      <c r="BZ1399">
        <v>-59.539870000000001</v>
      </c>
      <c r="CA1399">
        <v>-90.191779999999994</v>
      </c>
      <c r="CB1399">
        <v>-141.52440000000001</v>
      </c>
      <c r="CC1399">
        <v>-52.518680000000003</v>
      </c>
      <c r="CD1399">
        <v>-95.379239999999996</v>
      </c>
      <c r="CE1399">
        <v>-256.13389999999998</v>
      </c>
      <c r="CF1399">
        <v>-238.09129999999999</v>
      </c>
      <c r="CG1399">
        <v>-285.48869999999999</v>
      </c>
      <c r="CH1399">
        <v>-260.67320000000001</v>
      </c>
      <c r="CI1399">
        <v>-384.37220000000002</v>
      </c>
      <c r="CJ1399">
        <v>-103.4336</v>
      </c>
      <c r="CK1399">
        <v>1272.009</v>
      </c>
      <c r="CL1399">
        <v>953.45240000000001</v>
      </c>
      <c r="CM1399">
        <v>10.487450000000001</v>
      </c>
      <c r="CN1399">
        <v>91.657139999999998</v>
      </c>
      <c r="CO1399">
        <v>-61.341380000000001</v>
      </c>
      <c r="CP1399">
        <v>-100.0637</v>
      </c>
      <c r="CQ1399">
        <v>2261.9560000000001</v>
      </c>
      <c r="CR1399">
        <v>1666.1420000000001</v>
      </c>
      <c r="CS1399">
        <v>1113.1389999999999</v>
      </c>
      <c r="CT1399">
        <v>1301.4269999999999</v>
      </c>
      <c r="CU1399">
        <v>2050.4229999999998</v>
      </c>
      <c r="CV1399">
        <v>3200.806</v>
      </c>
      <c r="CW1399">
        <v>2804.19</v>
      </c>
      <c r="CX1399">
        <v>3165.8679999999999</v>
      </c>
      <c r="CY1399">
        <v>3859.634</v>
      </c>
      <c r="CZ1399">
        <v>2984.2080000000001</v>
      </c>
      <c r="DA1399">
        <v>6515.0309999999999</v>
      </c>
      <c r="DB1399">
        <v>3844.0509999999999</v>
      </c>
      <c r="DC1399">
        <v>4552.3339999999998</v>
      </c>
      <c r="DD1399">
        <v>3941.8780000000002</v>
      </c>
      <c r="DE1399">
        <v>3985.5909999999999</v>
      </c>
      <c r="DF1399">
        <v>4177.384</v>
      </c>
      <c r="DG1399">
        <v>4524.4489999999996</v>
      </c>
      <c r="DH1399">
        <v>4783.1379999999999</v>
      </c>
      <c r="DI1399">
        <v>5641.7550000000001</v>
      </c>
      <c r="DJ1399">
        <v>7521.5860000000002</v>
      </c>
      <c r="DK1399">
        <v>11791.7</v>
      </c>
      <c r="DL1399">
        <v>10678.34</v>
      </c>
      <c r="DM1399">
        <v>3462.9380000000001</v>
      </c>
      <c r="DN1399">
        <v>2043.335</v>
      </c>
      <c r="DO1399">
        <v>19</v>
      </c>
      <c r="DP1399">
        <v>20</v>
      </c>
    </row>
    <row r="1400" spans="1:120" hidden="1" x14ac:dyDescent="0.25">
      <c r="A1400" t="str">
        <f t="shared" si="21"/>
        <v>LCA-Stockton_All CBP_44407</v>
      </c>
      <c r="B1400" t="s">
        <v>62</v>
      </c>
      <c r="C1400" t="s">
        <v>213</v>
      </c>
      <c r="D1400" t="s">
        <v>39</v>
      </c>
      <c r="E1400" t="s">
        <v>61</v>
      </c>
      <c r="F1400" t="s">
        <v>61</v>
      </c>
      <c r="G1400" t="s">
        <v>61</v>
      </c>
      <c r="H1400" t="s">
        <v>61</v>
      </c>
      <c r="I1400" t="s">
        <v>61</v>
      </c>
      <c r="J1400" t="s">
        <v>61</v>
      </c>
      <c r="K1400" t="s">
        <v>197</v>
      </c>
      <c r="L1400" s="18">
        <v>44407</v>
      </c>
      <c r="M1400">
        <v>19</v>
      </c>
      <c r="N1400">
        <v>20</v>
      </c>
      <c r="O1400" t="s">
        <v>258</v>
      </c>
      <c r="P1400">
        <v>13</v>
      </c>
      <c r="Q1400">
        <v>13</v>
      </c>
      <c r="R1400">
        <v>0</v>
      </c>
      <c r="S1400">
        <v>0</v>
      </c>
      <c r="T1400">
        <v>1</v>
      </c>
      <c r="U1400">
        <v>0</v>
      </c>
      <c r="V1400">
        <v>1</v>
      </c>
      <c r="W1400">
        <v>468.48200000000003</v>
      </c>
      <c r="X1400">
        <v>476.12400000000002</v>
      </c>
      <c r="Y1400">
        <v>509.22300000000001</v>
      </c>
      <c r="Z1400">
        <v>430.685</v>
      </c>
      <c r="AA1400">
        <v>539.99900000000002</v>
      </c>
      <c r="AB1400">
        <v>599.90599999999995</v>
      </c>
      <c r="AC1400">
        <v>524.58100000000002</v>
      </c>
      <c r="AD1400">
        <v>752.16499999999996</v>
      </c>
      <c r="AE1400">
        <v>752.59199999999998</v>
      </c>
      <c r="AF1400">
        <v>797.28200000000004</v>
      </c>
      <c r="AG1400">
        <v>799.31899999999996</v>
      </c>
      <c r="AH1400">
        <v>854.83900000000006</v>
      </c>
      <c r="AI1400">
        <v>844.91200000000003</v>
      </c>
      <c r="AJ1400">
        <v>833.41</v>
      </c>
      <c r="AK1400">
        <v>870.66200000000003</v>
      </c>
      <c r="AL1400">
        <v>934.17200000000003</v>
      </c>
      <c r="AM1400">
        <v>1006.145</v>
      </c>
      <c r="AN1400">
        <v>1060.722</v>
      </c>
      <c r="AO1400">
        <v>915.36</v>
      </c>
      <c r="AP1400">
        <v>1057.9259999999999</v>
      </c>
      <c r="AQ1400">
        <v>1067.453</v>
      </c>
      <c r="AR1400">
        <v>767.14300000000003</v>
      </c>
      <c r="AS1400">
        <v>592.37800000000004</v>
      </c>
      <c r="AT1400">
        <v>456.04399999999998</v>
      </c>
      <c r="AU1400">
        <v>80</v>
      </c>
      <c r="AV1400">
        <v>80.5</v>
      </c>
      <c r="AW1400">
        <v>77.5</v>
      </c>
      <c r="AX1400">
        <v>75.5</v>
      </c>
      <c r="AY1400">
        <v>74</v>
      </c>
      <c r="AZ1400">
        <v>72.5</v>
      </c>
      <c r="BA1400">
        <v>71.5</v>
      </c>
      <c r="BB1400">
        <v>73</v>
      </c>
      <c r="BC1400">
        <v>75</v>
      </c>
      <c r="BD1400">
        <v>78</v>
      </c>
      <c r="BE1400">
        <v>83</v>
      </c>
      <c r="BF1400">
        <v>87</v>
      </c>
      <c r="BG1400">
        <v>91</v>
      </c>
      <c r="BH1400">
        <v>94</v>
      </c>
      <c r="BI1400">
        <v>96</v>
      </c>
      <c r="BJ1400">
        <v>96.5</v>
      </c>
      <c r="BK1400">
        <v>97.5</v>
      </c>
      <c r="BL1400">
        <v>97</v>
      </c>
      <c r="BM1400">
        <v>95.5</v>
      </c>
      <c r="BN1400">
        <v>92</v>
      </c>
      <c r="BO1400">
        <v>88</v>
      </c>
      <c r="BP1400">
        <v>85</v>
      </c>
      <c r="BQ1400">
        <v>82</v>
      </c>
      <c r="BR1400">
        <v>78.5</v>
      </c>
      <c r="BS1400">
        <v>-4.9050599999999998</v>
      </c>
      <c r="BT1400">
        <v>9.5054440000000007</v>
      </c>
      <c r="BU1400">
        <v>-58.196840000000002</v>
      </c>
      <c r="BV1400">
        <v>36.25647</v>
      </c>
      <c r="BW1400">
        <v>-22.11131</v>
      </c>
      <c r="BX1400">
        <v>9.160202</v>
      </c>
      <c r="BY1400">
        <v>33.400210000000001</v>
      </c>
      <c r="BZ1400">
        <v>-27.10417</v>
      </c>
      <c r="CA1400">
        <v>30.058150000000001</v>
      </c>
      <c r="CB1400">
        <v>-19.711849999999998</v>
      </c>
      <c r="CC1400">
        <v>19.81953</v>
      </c>
      <c r="CD1400">
        <v>4.6336250000000003</v>
      </c>
      <c r="CE1400">
        <v>-35.467770000000002</v>
      </c>
      <c r="CF1400">
        <v>-32.138469999999998</v>
      </c>
      <c r="CG1400">
        <v>-37.881860000000003</v>
      </c>
      <c r="CH1400">
        <v>-32.740490000000001</v>
      </c>
      <c r="CI1400">
        <v>-22.310510000000001</v>
      </c>
      <c r="CJ1400">
        <v>8.4758139999999997</v>
      </c>
      <c r="CK1400">
        <v>95.821110000000004</v>
      </c>
      <c r="CL1400">
        <v>77.097329999999999</v>
      </c>
      <c r="CM1400">
        <v>19.234269999999999</v>
      </c>
      <c r="CN1400">
        <v>4.7384380000000004</v>
      </c>
      <c r="CO1400">
        <v>-41.094389999999997</v>
      </c>
      <c r="CP1400">
        <v>-21.700030000000002</v>
      </c>
      <c r="CQ1400">
        <v>427.24</v>
      </c>
      <c r="CR1400">
        <v>400.07709999999997</v>
      </c>
      <c r="CS1400">
        <v>116.9187</v>
      </c>
      <c r="CT1400">
        <v>101.6016</v>
      </c>
      <c r="CU1400">
        <v>192.1635</v>
      </c>
      <c r="CV1400">
        <v>452.33420000000001</v>
      </c>
      <c r="CW1400">
        <v>519.59090000000003</v>
      </c>
      <c r="CX1400">
        <v>929.00760000000002</v>
      </c>
      <c r="CY1400">
        <v>628.80079999999998</v>
      </c>
      <c r="CZ1400">
        <v>285.48500000000001</v>
      </c>
      <c r="DA1400">
        <v>746.27340000000004</v>
      </c>
      <c r="DB1400">
        <v>318.74369999999999</v>
      </c>
      <c r="DC1400">
        <v>990.63239999999996</v>
      </c>
      <c r="DD1400">
        <v>252.36170000000001</v>
      </c>
      <c r="DE1400">
        <v>300.93369999999999</v>
      </c>
      <c r="DF1400">
        <v>307.6284</v>
      </c>
      <c r="DG1400">
        <v>240.4256</v>
      </c>
      <c r="DH1400">
        <v>422.9203</v>
      </c>
      <c r="DI1400">
        <v>791.62710000000004</v>
      </c>
      <c r="DJ1400">
        <v>682.11030000000005</v>
      </c>
      <c r="DK1400">
        <v>721.14890000000003</v>
      </c>
      <c r="DL1400">
        <v>897.8329</v>
      </c>
      <c r="DM1400">
        <v>855.55529999999999</v>
      </c>
      <c r="DN1400">
        <v>593.50379999999996</v>
      </c>
      <c r="DO1400">
        <v>19</v>
      </c>
      <c r="DP1400">
        <v>20</v>
      </c>
    </row>
    <row r="1401" spans="1:120" hidden="1" x14ac:dyDescent="0.25">
      <c r="A1401" t="str">
        <f t="shared" si="21"/>
        <v>LCA-Other_All CBP_44407</v>
      </c>
      <c r="B1401" t="s">
        <v>62</v>
      </c>
      <c r="C1401" t="s">
        <v>212</v>
      </c>
      <c r="D1401" t="s">
        <v>32</v>
      </c>
      <c r="E1401" t="s">
        <v>61</v>
      </c>
      <c r="F1401" t="s">
        <v>61</v>
      </c>
      <c r="G1401" t="s">
        <v>61</v>
      </c>
      <c r="H1401" t="s">
        <v>61</v>
      </c>
      <c r="I1401" t="s">
        <v>61</v>
      </c>
      <c r="J1401" t="s">
        <v>61</v>
      </c>
      <c r="K1401" t="s">
        <v>197</v>
      </c>
      <c r="L1401" s="18">
        <v>44407</v>
      </c>
      <c r="M1401">
        <v>19</v>
      </c>
      <c r="N1401">
        <v>20</v>
      </c>
      <c r="O1401" t="s">
        <v>258</v>
      </c>
      <c r="P1401">
        <v>47</v>
      </c>
      <c r="Q1401">
        <v>47</v>
      </c>
      <c r="R1401">
        <v>0</v>
      </c>
      <c r="S1401">
        <v>0</v>
      </c>
      <c r="T1401">
        <v>0</v>
      </c>
      <c r="U1401">
        <v>0</v>
      </c>
      <c r="V1401">
        <v>0</v>
      </c>
      <c r="W1401">
        <v>847.07150000000001</v>
      </c>
      <c r="X1401">
        <v>936.86950000000002</v>
      </c>
      <c r="Y1401">
        <v>903.18050000000005</v>
      </c>
      <c r="Z1401">
        <v>914.22699999999998</v>
      </c>
      <c r="AA1401">
        <v>961.3895</v>
      </c>
      <c r="AB1401">
        <v>999.51649999999995</v>
      </c>
      <c r="AC1401">
        <v>1101.8885</v>
      </c>
      <c r="AD1401">
        <v>1373.06</v>
      </c>
      <c r="AE1401">
        <v>1757.789</v>
      </c>
      <c r="AF1401">
        <v>2015.663</v>
      </c>
      <c r="AG1401">
        <v>2115.998</v>
      </c>
      <c r="AH1401">
        <v>2208.5610000000001</v>
      </c>
      <c r="AI1401">
        <v>2402.5605</v>
      </c>
      <c r="AJ1401">
        <v>2486.9955</v>
      </c>
      <c r="AK1401">
        <v>2533.6970000000001</v>
      </c>
      <c r="AL1401">
        <v>2632.8780000000002</v>
      </c>
      <c r="AM1401">
        <v>2672.3935000000001</v>
      </c>
      <c r="AN1401">
        <v>2592.5965000000001</v>
      </c>
      <c r="AO1401">
        <v>2384.7240000000002</v>
      </c>
      <c r="AP1401">
        <v>2244.451</v>
      </c>
      <c r="AQ1401">
        <v>2174.9155000000001</v>
      </c>
      <c r="AR1401">
        <v>1618.7995000000001</v>
      </c>
      <c r="AS1401">
        <v>1113.9014999999999</v>
      </c>
      <c r="AT1401">
        <v>950.62300000000005</v>
      </c>
      <c r="AU1401">
        <v>78.797871999999998</v>
      </c>
      <c r="AV1401">
        <v>79.085105999999996</v>
      </c>
      <c r="AW1401">
        <v>76.755319</v>
      </c>
      <c r="AX1401">
        <v>74.776595999999998</v>
      </c>
      <c r="AY1401">
        <v>73.329786999999996</v>
      </c>
      <c r="AZ1401">
        <v>72.925532000000004</v>
      </c>
      <c r="BA1401">
        <v>71.946809000000002</v>
      </c>
      <c r="BB1401">
        <v>71.904255000000006</v>
      </c>
      <c r="BC1401">
        <v>73.297871999999998</v>
      </c>
      <c r="BD1401">
        <v>76.659574000000006</v>
      </c>
      <c r="BE1401">
        <v>80.287233999999998</v>
      </c>
      <c r="BF1401">
        <v>84.531914999999998</v>
      </c>
      <c r="BG1401">
        <v>88.340425999999994</v>
      </c>
      <c r="BH1401">
        <v>91.436170000000004</v>
      </c>
      <c r="BI1401">
        <v>94.276595999999998</v>
      </c>
      <c r="BJ1401">
        <v>96.457447000000002</v>
      </c>
      <c r="BK1401">
        <v>98.5</v>
      </c>
      <c r="BL1401">
        <v>98.425532000000004</v>
      </c>
      <c r="BM1401">
        <v>97.138298000000006</v>
      </c>
      <c r="BN1401">
        <v>93.787233999999998</v>
      </c>
      <c r="BO1401">
        <v>89.308510999999996</v>
      </c>
      <c r="BP1401">
        <v>84.255319</v>
      </c>
      <c r="BQ1401">
        <v>81.436170000000004</v>
      </c>
      <c r="BR1401">
        <v>78.861701999999994</v>
      </c>
      <c r="BS1401">
        <v>27.30463</v>
      </c>
      <c r="BT1401">
        <v>11.05334</v>
      </c>
      <c r="BU1401">
        <v>11.04111</v>
      </c>
      <c r="BV1401">
        <v>14.47705</v>
      </c>
      <c r="BW1401">
        <v>1.9723649999999999</v>
      </c>
      <c r="BX1401">
        <v>32.204909999999998</v>
      </c>
      <c r="BY1401">
        <v>-14.815619999999999</v>
      </c>
      <c r="BZ1401">
        <v>16.539400000000001</v>
      </c>
      <c r="CA1401">
        <v>-5.6293259999999998</v>
      </c>
      <c r="CB1401">
        <v>-24.840869999999999</v>
      </c>
      <c r="CC1401">
        <v>12.923249999999999</v>
      </c>
      <c r="CD1401">
        <v>19.866910000000001</v>
      </c>
      <c r="CE1401">
        <v>-39.569789999999998</v>
      </c>
      <c r="CF1401">
        <v>-34.329009999999997</v>
      </c>
      <c r="CG1401">
        <v>6.8584829999999997</v>
      </c>
      <c r="CH1401">
        <v>-4.6719200000000001</v>
      </c>
      <c r="CI1401">
        <v>25.599620000000002</v>
      </c>
      <c r="CJ1401">
        <v>74.050489999999996</v>
      </c>
      <c r="CK1401">
        <v>274.96870000000001</v>
      </c>
      <c r="CL1401">
        <v>271.02699999999999</v>
      </c>
      <c r="CM1401">
        <v>107.1504</v>
      </c>
      <c r="CN1401">
        <v>59.510599999999997</v>
      </c>
      <c r="CO1401">
        <v>12.850020000000001</v>
      </c>
      <c r="CP1401">
        <v>4.4790590000000003</v>
      </c>
      <c r="CQ1401">
        <v>484.87889999999999</v>
      </c>
      <c r="CR1401">
        <v>356.66969999999998</v>
      </c>
      <c r="CS1401">
        <v>255.4888</v>
      </c>
      <c r="CT1401">
        <v>267.70420000000001</v>
      </c>
      <c r="CU1401">
        <v>410.92090000000002</v>
      </c>
      <c r="CV1401">
        <v>321.98570000000001</v>
      </c>
      <c r="CW1401">
        <v>251.3288</v>
      </c>
      <c r="CX1401">
        <v>257.28370000000001</v>
      </c>
      <c r="CY1401">
        <v>546.28710000000001</v>
      </c>
      <c r="CZ1401">
        <v>696.89499999999998</v>
      </c>
      <c r="DA1401">
        <v>885.19060000000002</v>
      </c>
      <c r="DB1401">
        <v>1014.426</v>
      </c>
      <c r="DC1401">
        <v>888.02120000000002</v>
      </c>
      <c r="DD1401">
        <v>686.33330000000001</v>
      </c>
      <c r="DE1401">
        <v>581.45569999999998</v>
      </c>
      <c r="DF1401">
        <v>647.20180000000005</v>
      </c>
      <c r="DG1401">
        <v>802.64</v>
      </c>
      <c r="DH1401">
        <v>816.10879999999997</v>
      </c>
      <c r="DI1401">
        <v>824.12480000000005</v>
      </c>
      <c r="DJ1401">
        <v>1372.1769999999999</v>
      </c>
      <c r="DK1401">
        <v>1175.8979999999999</v>
      </c>
      <c r="DL1401">
        <v>749.52149999999995</v>
      </c>
      <c r="DM1401">
        <v>251.15459999999999</v>
      </c>
      <c r="DN1401">
        <v>239.2646</v>
      </c>
      <c r="DO1401">
        <v>19</v>
      </c>
      <c r="DP1401">
        <v>20</v>
      </c>
    </row>
    <row r="1402" spans="1:120" hidden="1" x14ac:dyDescent="0.25">
      <c r="A1402" t="str">
        <f t="shared" si="21"/>
        <v>Industry_Type-8. Other_All CBP_44407</v>
      </c>
      <c r="B1402" t="s">
        <v>62</v>
      </c>
      <c r="C1402" t="s">
        <v>267</v>
      </c>
      <c r="D1402" t="s">
        <v>61</v>
      </c>
      <c r="E1402" t="s">
        <v>61</v>
      </c>
      <c r="F1402" t="s">
        <v>61</v>
      </c>
      <c r="G1402" t="s">
        <v>268</v>
      </c>
      <c r="H1402" t="s">
        <v>61</v>
      </c>
      <c r="I1402" t="s">
        <v>61</v>
      </c>
      <c r="J1402" t="s">
        <v>61</v>
      </c>
      <c r="K1402" t="s">
        <v>197</v>
      </c>
      <c r="L1402" s="18">
        <v>44407</v>
      </c>
      <c r="M1402">
        <v>19</v>
      </c>
      <c r="N1402">
        <v>20</v>
      </c>
      <c r="O1402" t="s">
        <v>258</v>
      </c>
      <c r="P1402">
        <v>1</v>
      </c>
      <c r="Q1402">
        <v>1</v>
      </c>
      <c r="R1402">
        <v>0</v>
      </c>
      <c r="S1402">
        <v>0</v>
      </c>
      <c r="T1402">
        <v>1</v>
      </c>
      <c r="U1402">
        <v>0</v>
      </c>
      <c r="V1402">
        <v>1</v>
      </c>
      <c r="W1402">
        <v>8.3650000000000002</v>
      </c>
      <c r="X1402">
        <v>8.7270000000000003</v>
      </c>
      <c r="Y1402">
        <v>9.2010000000000005</v>
      </c>
      <c r="Z1402">
        <v>9.0649999999999995</v>
      </c>
      <c r="AA1402">
        <v>9.0549999999999997</v>
      </c>
      <c r="AB1402">
        <v>8.5790000000000006</v>
      </c>
      <c r="AC1402">
        <v>8.8239999999999998</v>
      </c>
      <c r="AD1402">
        <v>8.9380000000000006</v>
      </c>
      <c r="AE1402">
        <v>10.638</v>
      </c>
      <c r="AF1402">
        <v>12.734</v>
      </c>
      <c r="AG1402">
        <v>13.4</v>
      </c>
      <c r="AH1402">
        <v>13.106999999999999</v>
      </c>
      <c r="AI1402">
        <v>13.595000000000001</v>
      </c>
      <c r="AJ1402">
        <v>13.526</v>
      </c>
      <c r="AK1402">
        <v>13.798999999999999</v>
      </c>
      <c r="AL1402">
        <v>13.875</v>
      </c>
      <c r="AM1402">
        <v>13.861000000000001</v>
      </c>
      <c r="AN1402">
        <v>13.555</v>
      </c>
      <c r="AO1402">
        <v>13.686</v>
      </c>
      <c r="AP1402">
        <v>14.308</v>
      </c>
      <c r="AQ1402">
        <v>14.25</v>
      </c>
      <c r="AR1402">
        <v>10.836</v>
      </c>
      <c r="AS1402">
        <v>8.8279999999999994</v>
      </c>
      <c r="AT1402">
        <v>9.0640000000000001</v>
      </c>
      <c r="AU1402">
        <v>71</v>
      </c>
      <c r="AV1402">
        <v>70</v>
      </c>
      <c r="AW1402">
        <v>68.5</v>
      </c>
      <c r="AX1402">
        <v>66.5</v>
      </c>
      <c r="AY1402">
        <v>65</v>
      </c>
      <c r="AZ1402">
        <v>64.5</v>
      </c>
      <c r="BA1402">
        <v>63.5</v>
      </c>
      <c r="BB1402">
        <v>63.5</v>
      </c>
      <c r="BC1402">
        <v>68</v>
      </c>
      <c r="BD1402">
        <v>75</v>
      </c>
      <c r="BE1402">
        <v>79</v>
      </c>
      <c r="BF1402">
        <v>79.5</v>
      </c>
      <c r="BG1402">
        <v>83</v>
      </c>
      <c r="BH1402">
        <v>88</v>
      </c>
      <c r="BI1402">
        <v>93.5</v>
      </c>
      <c r="BJ1402">
        <v>99</v>
      </c>
      <c r="BK1402">
        <v>100</v>
      </c>
      <c r="BL1402">
        <v>98</v>
      </c>
      <c r="BM1402">
        <v>93.5</v>
      </c>
      <c r="BN1402">
        <v>85</v>
      </c>
      <c r="BO1402">
        <v>79</v>
      </c>
      <c r="BP1402">
        <v>74</v>
      </c>
      <c r="BQ1402">
        <v>71.5</v>
      </c>
      <c r="BR1402">
        <v>69.5</v>
      </c>
      <c r="BS1402">
        <v>8.4679599999999994E-2</v>
      </c>
      <c r="BT1402">
        <v>-0.214756</v>
      </c>
      <c r="BU1402">
        <v>-0.39042379999999999</v>
      </c>
      <c r="BV1402">
        <v>-0.39996530000000002</v>
      </c>
      <c r="BW1402">
        <v>-0.42319770000000001</v>
      </c>
      <c r="BX1402">
        <v>-0.4440308</v>
      </c>
      <c r="BY1402">
        <v>0.31757259999999998</v>
      </c>
      <c r="BZ1402">
        <v>0.1716404</v>
      </c>
      <c r="CA1402">
        <v>9.9873500000000004E-2</v>
      </c>
      <c r="CB1402">
        <v>0.32363989999999998</v>
      </c>
      <c r="CC1402">
        <v>-6.0354199999999997E-2</v>
      </c>
      <c r="CD1402">
        <v>-0.1201754</v>
      </c>
      <c r="CE1402">
        <v>-0.21202180000000001</v>
      </c>
      <c r="CF1402">
        <v>-7.4815999999999997E-3</v>
      </c>
      <c r="CG1402">
        <v>-0.42877389999999999</v>
      </c>
      <c r="CH1402">
        <v>-0.32173439999999998</v>
      </c>
      <c r="CI1402">
        <v>-0.3137064</v>
      </c>
      <c r="CJ1402">
        <v>-6.8802799999999997E-2</v>
      </c>
      <c r="CK1402">
        <v>-0.17327980000000001</v>
      </c>
      <c r="CL1402">
        <v>-0.55039119999999997</v>
      </c>
      <c r="CM1402">
        <v>-0.1487503</v>
      </c>
      <c r="CN1402">
        <v>-3.0261E-2</v>
      </c>
      <c r="CO1402">
        <v>-0.13929369999999999</v>
      </c>
      <c r="CP1402">
        <v>-0.43244929999999998</v>
      </c>
      <c r="CQ1402">
        <v>1.13423E-2</v>
      </c>
      <c r="CR1402">
        <v>2.0240399999999999E-2</v>
      </c>
      <c r="CS1402">
        <v>1.6020900000000001E-2</v>
      </c>
      <c r="CT1402">
        <v>1.7384799999999999E-2</v>
      </c>
      <c r="CU1402">
        <v>3.9981700000000002E-2</v>
      </c>
      <c r="CV1402">
        <v>0.121674</v>
      </c>
      <c r="CW1402">
        <v>4.5823299999999997E-2</v>
      </c>
      <c r="CX1402">
        <v>5.3615999999999997E-2</v>
      </c>
      <c r="CY1402">
        <v>2.70729E-2</v>
      </c>
      <c r="CZ1402">
        <v>3.7567000000000003E-2</v>
      </c>
      <c r="DA1402">
        <v>5.6516200000000003E-2</v>
      </c>
      <c r="DB1402">
        <v>5.83744E-2</v>
      </c>
      <c r="DC1402">
        <v>2.31127E-2</v>
      </c>
      <c r="DD1402">
        <v>3.2099500000000003E-2</v>
      </c>
      <c r="DE1402">
        <v>3.7610900000000003E-2</v>
      </c>
      <c r="DF1402">
        <v>1.8519799999999999E-2</v>
      </c>
      <c r="DG1402">
        <v>1.6640599999999998E-2</v>
      </c>
      <c r="DH1402">
        <v>3.1812E-2</v>
      </c>
      <c r="DI1402">
        <v>1.8060699999999999E-2</v>
      </c>
      <c r="DJ1402">
        <v>1.7919999999999998E-2</v>
      </c>
      <c r="DK1402">
        <v>6.6930900000000002E-2</v>
      </c>
      <c r="DL1402">
        <v>4.1739199999999997E-2</v>
      </c>
      <c r="DM1402">
        <v>2.4360699999999999E-2</v>
      </c>
      <c r="DN1402">
        <v>1.30797E-2</v>
      </c>
      <c r="DO1402">
        <v>19</v>
      </c>
      <c r="DP1402">
        <v>20</v>
      </c>
    </row>
    <row r="1403" spans="1:120" hidden="1" x14ac:dyDescent="0.25">
      <c r="A1403" t="str">
        <f t="shared" si="21"/>
        <v>sublap_id-SLAP_PGNP_All CBP_44407</v>
      </c>
      <c r="B1403" t="s">
        <v>62</v>
      </c>
      <c r="C1403" t="s">
        <v>291</v>
      </c>
      <c r="D1403" t="s">
        <v>61</v>
      </c>
      <c r="E1403" t="s">
        <v>292</v>
      </c>
      <c r="F1403" t="s">
        <v>61</v>
      </c>
      <c r="G1403" t="s">
        <v>61</v>
      </c>
      <c r="H1403" t="s">
        <v>61</v>
      </c>
      <c r="I1403" t="s">
        <v>61</v>
      </c>
      <c r="J1403" t="s">
        <v>61</v>
      </c>
      <c r="K1403" t="s">
        <v>197</v>
      </c>
      <c r="L1403" s="18">
        <v>44407</v>
      </c>
      <c r="M1403">
        <v>19</v>
      </c>
      <c r="N1403">
        <v>20</v>
      </c>
      <c r="O1403" t="s">
        <v>258</v>
      </c>
      <c r="P1403">
        <v>61</v>
      </c>
      <c r="Q1403">
        <v>60</v>
      </c>
      <c r="R1403">
        <v>0</v>
      </c>
      <c r="S1403">
        <v>0</v>
      </c>
      <c r="T1403">
        <v>0</v>
      </c>
      <c r="U1403">
        <v>0</v>
      </c>
      <c r="V1403">
        <v>0</v>
      </c>
      <c r="W1403">
        <v>1337.4793999999999</v>
      </c>
      <c r="X1403">
        <v>1436.5434</v>
      </c>
      <c r="Y1403">
        <v>1435.9436000000001</v>
      </c>
      <c r="Z1403">
        <v>1367.3271999999999</v>
      </c>
      <c r="AA1403">
        <v>1526.4115999999999</v>
      </c>
      <c r="AB1403">
        <v>1626.0795000000001</v>
      </c>
      <c r="AC1403">
        <v>1653.5772999999999</v>
      </c>
      <c r="AD1403">
        <v>2160.6453999999999</v>
      </c>
      <c r="AE1403">
        <v>2552.2206999999999</v>
      </c>
      <c r="AF1403">
        <v>2859.8274000000001</v>
      </c>
      <c r="AG1403">
        <v>2963.9056</v>
      </c>
      <c r="AH1403">
        <v>3114.4567000000002</v>
      </c>
      <c r="AI1403">
        <v>3301.5970000000002</v>
      </c>
      <c r="AJ1403">
        <v>3375.7456000000002</v>
      </c>
      <c r="AK1403">
        <v>3461.0983000000001</v>
      </c>
      <c r="AL1403">
        <v>3626.5007999999998</v>
      </c>
      <c r="AM1403">
        <v>3739.8474999999999</v>
      </c>
      <c r="AN1403">
        <v>3714.2071000000001</v>
      </c>
      <c r="AO1403">
        <v>3355.0853999999999</v>
      </c>
      <c r="AP1403">
        <v>3357.4166</v>
      </c>
      <c r="AQ1403">
        <v>3296.4079999999999</v>
      </c>
      <c r="AR1403">
        <v>2425.7082</v>
      </c>
      <c r="AS1403">
        <v>1734.7175</v>
      </c>
      <c r="AT1403">
        <v>1430.1114</v>
      </c>
      <c r="AU1403">
        <v>79.058333000000005</v>
      </c>
      <c r="AV1403">
        <v>79.391666999999998</v>
      </c>
      <c r="AW1403">
        <v>76.916667000000004</v>
      </c>
      <c r="AX1403">
        <v>74.933333000000005</v>
      </c>
      <c r="AY1403">
        <v>73.474999999999994</v>
      </c>
      <c r="AZ1403">
        <v>72.833332999999996</v>
      </c>
      <c r="BA1403">
        <v>71.849999999999994</v>
      </c>
      <c r="BB1403">
        <v>72.141666999999998</v>
      </c>
      <c r="BC1403">
        <v>73.666667000000004</v>
      </c>
      <c r="BD1403">
        <v>76.95</v>
      </c>
      <c r="BE1403">
        <v>80.875</v>
      </c>
      <c r="BF1403">
        <v>85.066666999999995</v>
      </c>
      <c r="BG1403">
        <v>88.916667000000004</v>
      </c>
      <c r="BH1403">
        <v>91.991667000000007</v>
      </c>
      <c r="BI1403">
        <v>94.65</v>
      </c>
      <c r="BJ1403">
        <v>96.466667000000001</v>
      </c>
      <c r="BK1403">
        <v>98.283332999999999</v>
      </c>
      <c r="BL1403">
        <v>98.116667000000007</v>
      </c>
      <c r="BM1403">
        <v>96.783332999999999</v>
      </c>
      <c r="BN1403">
        <v>93.4</v>
      </c>
      <c r="BO1403">
        <v>89.025000000000006</v>
      </c>
      <c r="BP1403">
        <v>84.416667000000004</v>
      </c>
      <c r="BQ1403">
        <v>81.558333000000005</v>
      </c>
      <c r="BR1403">
        <v>78.783332999999999</v>
      </c>
      <c r="BS1403">
        <v>22.77289</v>
      </c>
      <c r="BT1403">
        <v>20.901420000000002</v>
      </c>
      <c r="BU1403">
        <v>-47.941659999999999</v>
      </c>
      <c r="BV1403">
        <v>51.579079999999998</v>
      </c>
      <c r="BW1403">
        <v>-20.474599999999999</v>
      </c>
      <c r="BX1403">
        <v>42.054540000000003</v>
      </c>
      <c r="BY1403">
        <v>18.89433</v>
      </c>
      <c r="BZ1403">
        <v>-10.74085</v>
      </c>
      <c r="CA1403">
        <v>24.83597</v>
      </c>
      <c r="CB1403">
        <v>-45.295270000000002</v>
      </c>
      <c r="CC1403">
        <v>33.28848</v>
      </c>
      <c r="CD1403">
        <v>24.90888</v>
      </c>
      <c r="CE1403">
        <v>-76.28819</v>
      </c>
      <c r="CF1403">
        <v>-67.575270000000003</v>
      </c>
      <c r="CG1403">
        <v>-31.54044</v>
      </c>
      <c r="CH1403">
        <v>-38.03595</v>
      </c>
      <c r="CI1403">
        <v>3.3439369999999999</v>
      </c>
      <c r="CJ1403">
        <v>83.901750000000007</v>
      </c>
      <c r="CK1403">
        <v>376.96960000000001</v>
      </c>
      <c r="CL1403">
        <v>353.9264</v>
      </c>
      <c r="CM1403">
        <v>128.49109999999999</v>
      </c>
      <c r="CN1403">
        <v>65.319850000000002</v>
      </c>
      <c r="CO1403">
        <v>-28.715109999999999</v>
      </c>
      <c r="CP1403">
        <v>-17.50798</v>
      </c>
      <c r="CQ1403">
        <v>942.77620000000002</v>
      </c>
      <c r="CR1403">
        <v>782.18190000000004</v>
      </c>
      <c r="CS1403">
        <v>384.92450000000002</v>
      </c>
      <c r="CT1403">
        <v>381.71859999999998</v>
      </c>
      <c r="CU1403">
        <v>623.35469999999998</v>
      </c>
      <c r="CV1403">
        <v>800.34559999999999</v>
      </c>
      <c r="CW1403">
        <v>796.83119999999997</v>
      </c>
      <c r="CX1403">
        <v>1226.164</v>
      </c>
      <c r="CY1403">
        <v>1214.5840000000001</v>
      </c>
      <c r="CZ1403">
        <v>1015.399</v>
      </c>
      <c r="DA1403">
        <v>1686.299</v>
      </c>
      <c r="DB1403">
        <v>1377.979</v>
      </c>
      <c r="DC1403">
        <v>1941.797</v>
      </c>
      <c r="DD1403">
        <v>970.24559999999997</v>
      </c>
      <c r="DE1403">
        <v>912.04750000000001</v>
      </c>
      <c r="DF1403">
        <v>986.92330000000004</v>
      </c>
      <c r="DG1403">
        <v>1078.124</v>
      </c>
      <c r="DH1403">
        <v>1280.674</v>
      </c>
      <c r="DI1403">
        <v>1670.059</v>
      </c>
      <c r="DJ1403">
        <v>2123.3339999999998</v>
      </c>
      <c r="DK1403">
        <v>1960.809</v>
      </c>
      <c r="DL1403">
        <v>1702.7239999999999</v>
      </c>
      <c r="DM1403">
        <v>1143.9079999999999</v>
      </c>
      <c r="DN1403">
        <v>860.75869999999998</v>
      </c>
      <c r="DO1403">
        <v>19</v>
      </c>
      <c r="DP1403">
        <v>20</v>
      </c>
    </row>
    <row r="1404" spans="1:120" hidden="1" x14ac:dyDescent="0.25">
      <c r="A1404" t="str">
        <f t="shared" si="21"/>
        <v>sublap_id-SLAP_PGKN_All CBP_44407</v>
      </c>
      <c r="B1404" t="s">
        <v>62</v>
      </c>
      <c r="C1404" t="s">
        <v>279</v>
      </c>
      <c r="D1404" t="s">
        <v>61</v>
      </c>
      <c r="E1404" t="s">
        <v>280</v>
      </c>
      <c r="F1404" t="s">
        <v>61</v>
      </c>
      <c r="G1404" t="s">
        <v>61</v>
      </c>
      <c r="H1404" t="s">
        <v>61</v>
      </c>
      <c r="I1404" t="s">
        <v>61</v>
      </c>
      <c r="J1404" t="s">
        <v>61</v>
      </c>
      <c r="K1404" t="s">
        <v>197</v>
      </c>
      <c r="L1404" s="18">
        <v>44407</v>
      </c>
      <c r="M1404">
        <v>19</v>
      </c>
      <c r="N1404">
        <v>20</v>
      </c>
      <c r="O1404" t="s">
        <v>258</v>
      </c>
      <c r="P1404">
        <v>19</v>
      </c>
      <c r="Q1404">
        <v>19</v>
      </c>
      <c r="R1404">
        <v>0</v>
      </c>
      <c r="S1404">
        <v>0</v>
      </c>
      <c r="T1404">
        <v>0</v>
      </c>
      <c r="U1404">
        <v>0</v>
      </c>
      <c r="V1404">
        <v>0</v>
      </c>
      <c r="W1404">
        <v>280.23899999999998</v>
      </c>
      <c r="X1404">
        <v>401.608</v>
      </c>
      <c r="Y1404">
        <v>409.27300000000002</v>
      </c>
      <c r="Z1404">
        <v>404.89600000000002</v>
      </c>
      <c r="AA1404">
        <v>399.39299999999997</v>
      </c>
      <c r="AB1404">
        <v>398.68700000000001</v>
      </c>
      <c r="AC1404">
        <v>436.72199999999998</v>
      </c>
      <c r="AD1404">
        <v>795.30100000000004</v>
      </c>
      <c r="AE1404">
        <v>890.10900000000004</v>
      </c>
      <c r="AF1404">
        <v>1014.1</v>
      </c>
      <c r="AG1404">
        <v>1099.402</v>
      </c>
      <c r="AH1404">
        <v>1160.7329999999999</v>
      </c>
      <c r="AI1404">
        <v>1236.329</v>
      </c>
      <c r="AJ1404">
        <v>1270.626</v>
      </c>
      <c r="AK1404">
        <v>1291.06</v>
      </c>
      <c r="AL1404">
        <v>1319.191</v>
      </c>
      <c r="AM1404">
        <v>1350.1110000000001</v>
      </c>
      <c r="AN1404">
        <v>1282.4880000000001</v>
      </c>
      <c r="AO1404">
        <v>1034.7719999999999</v>
      </c>
      <c r="AP1404">
        <v>1075.327</v>
      </c>
      <c r="AQ1404">
        <v>1154.364</v>
      </c>
      <c r="AR1404">
        <v>633.70699999999999</v>
      </c>
      <c r="AS1404">
        <v>385.33300000000003</v>
      </c>
      <c r="AT1404">
        <v>303.779</v>
      </c>
      <c r="AU1404">
        <v>91</v>
      </c>
      <c r="AV1404">
        <v>89</v>
      </c>
      <c r="AW1404">
        <v>87</v>
      </c>
      <c r="AX1404">
        <v>85</v>
      </c>
      <c r="AY1404">
        <v>84.5</v>
      </c>
      <c r="AZ1404">
        <v>83</v>
      </c>
      <c r="BA1404">
        <v>82</v>
      </c>
      <c r="BB1404">
        <v>81.5</v>
      </c>
      <c r="BC1404">
        <v>85.5</v>
      </c>
      <c r="BD1404">
        <v>90</v>
      </c>
      <c r="BE1404">
        <v>93.5</v>
      </c>
      <c r="BF1404">
        <v>96.5</v>
      </c>
      <c r="BG1404">
        <v>99</v>
      </c>
      <c r="BH1404">
        <v>101.5</v>
      </c>
      <c r="BI1404">
        <v>103</v>
      </c>
      <c r="BJ1404">
        <v>105</v>
      </c>
      <c r="BK1404">
        <v>106.5</v>
      </c>
      <c r="BL1404">
        <v>107</v>
      </c>
      <c r="BM1404">
        <v>107</v>
      </c>
      <c r="BN1404">
        <v>105.5</v>
      </c>
      <c r="BO1404">
        <v>103</v>
      </c>
      <c r="BP1404">
        <v>99.5</v>
      </c>
      <c r="BQ1404">
        <v>95.5</v>
      </c>
      <c r="BR1404">
        <v>92</v>
      </c>
      <c r="BS1404">
        <v>18.81035</v>
      </c>
      <c r="BT1404">
        <v>-9.0741859999999992</v>
      </c>
      <c r="BU1404">
        <v>-17.485440000000001</v>
      </c>
      <c r="BV1404">
        <v>-15.66949</v>
      </c>
      <c r="BW1404">
        <v>-17.456469999999999</v>
      </c>
      <c r="BX1404">
        <v>3.6837650000000002</v>
      </c>
      <c r="BY1404">
        <v>-11.65953</v>
      </c>
      <c r="BZ1404">
        <v>1.565323</v>
      </c>
      <c r="CA1404">
        <v>17.582550000000001</v>
      </c>
      <c r="CB1404">
        <v>21.565740000000002</v>
      </c>
      <c r="CC1404">
        <v>26.064530000000001</v>
      </c>
      <c r="CD1404">
        <v>16.764320000000001</v>
      </c>
      <c r="CE1404">
        <v>-6.1503180000000004</v>
      </c>
      <c r="CF1404">
        <v>-5.4402530000000002</v>
      </c>
      <c r="CG1404">
        <v>-18.23049</v>
      </c>
      <c r="CH1404">
        <v>-11.13702</v>
      </c>
      <c r="CI1404">
        <v>-53.567360000000001</v>
      </c>
      <c r="CJ1404">
        <v>-16.208870000000001</v>
      </c>
      <c r="CK1404">
        <v>189.17410000000001</v>
      </c>
      <c r="CL1404">
        <v>75.361980000000003</v>
      </c>
      <c r="CM1404">
        <v>-141.74760000000001</v>
      </c>
      <c r="CN1404">
        <v>-14.979240000000001</v>
      </c>
      <c r="CO1404">
        <v>-19.69678</v>
      </c>
      <c r="CP1404">
        <v>-24.317270000000001</v>
      </c>
      <c r="CQ1404">
        <v>325.41719999999998</v>
      </c>
      <c r="CR1404">
        <v>200.84370000000001</v>
      </c>
      <c r="CS1404">
        <v>144.3468</v>
      </c>
      <c r="CT1404">
        <v>128.3665</v>
      </c>
      <c r="CU1404">
        <v>95.718149999999994</v>
      </c>
      <c r="CV1404">
        <v>169.7791</v>
      </c>
      <c r="CW1404">
        <v>432.77379999999999</v>
      </c>
      <c r="CX1404">
        <v>388.92579999999998</v>
      </c>
      <c r="CY1404">
        <v>235.25800000000001</v>
      </c>
      <c r="CZ1404">
        <v>207.02529999999999</v>
      </c>
      <c r="DA1404">
        <v>164.1953</v>
      </c>
      <c r="DB1404">
        <v>231.99440000000001</v>
      </c>
      <c r="DC1404">
        <v>175.0393</v>
      </c>
      <c r="DD1404">
        <v>159.90729999999999</v>
      </c>
      <c r="DE1404">
        <v>147.72720000000001</v>
      </c>
      <c r="DF1404">
        <v>134.7182</v>
      </c>
      <c r="DG1404">
        <v>103.2328</v>
      </c>
      <c r="DH1404">
        <v>203.04050000000001</v>
      </c>
      <c r="DI1404">
        <v>340.73649999999998</v>
      </c>
      <c r="DJ1404">
        <v>519.71749999999997</v>
      </c>
      <c r="DK1404">
        <v>2399.6419999999998</v>
      </c>
      <c r="DL1404">
        <v>2157.694</v>
      </c>
      <c r="DM1404">
        <v>177.85419999999999</v>
      </c>
      <c r="DN1404">
        <v>49.280450000000002</v>
      </c>
      <c r="DO1404">
        <v>19</v>
      </c>
      <c r="DP1404">
        <v>20</v>
      </c>
    </row>
    <row r="1405" spans="1:120" x14ac:dyDescent="0.25">
      <c r="A1405" t="str">
        <f t="shared" si="21"/>
        <v>AutoDR-No_All CBP_44407</v>
      </c>
      <c r="B1405" t="s">
        <v>62</v>
      </c>
      <c r="C1405" t="s">
        <v>321</v>
      </c>
      <c r="D1405" t="s">
        <v>61</v>
      </c>
      <c r="E1405" t="s">
        <v>61</v>
      </c>
      <c r="F1405" t="s">
        <v>61</v>
      </c>
      <c r="G1405" t="s">
        <v>61</v>
      </c>
      <c r="H1405" t="s">
        <v>97</v>
      </c>
      <c r="I1405" t="s">
        <v>61</v>
      </c>
      <c r="J1405" t="s">
        <v>61</v>
      </c>
      <c r="K1405" t="s">
        <v>197</v>
      </c>
      <c r="L1405" s="18">
        <v>44407</v>
      </c>
      <c r="M1405">
        <v>19</v>
      </c>
      <c r="N1405">
        <v>20</v>
      </c>
      <c r="O1405" t="s">
        <v>258</v>
      </c>
      <c r="P1405">
        <v>168</v>
      </c>
      <c r="Q1405">
        <v>165</v>
      </c>
      <c r="R1405">
        <v>0</v>
      </c>
      <c r="S1405">
        <v>0</v>
      </c>
      <c r="T1405">
        <v>0</v>
      </c>
      <c r="U1405">
        <v>0</v>
      </c>
      <c r="V1405">
        <v>0</v>
      </c>
      <c r="W1405">
        <v>2710.3220999999999</v>
      </c>
      <c r="X1405">
        <v>2820.5596</v>
      </c>
      <c r="Y1405">
        <v>2776.5171999999998</v>
      </c>
      <c r="Z1405">
        <v>2811.7575000000002</v>
      </c>
      <c r="AA1405">
        <v>2987.4422</v>
      </c>
      <c r="AB1405">
        <v>3627.2264</v>
      </c>
      <c r="AC1405">
        <v>4047.0288999999998</v>
      </c>
      <c r="AD1405">
        <v>5358.835</v>
      </c>
      <c r="AE1405">
        <v>6235.4512999999997</v>
      </c>
      <c r="AF1405">
        <v>7112.0478999999996</v>
      </c>
      <c r="AG1405">
        <v>7773.2119000000002</v>
      </c>
      <c r="AH1405">
        <v>8412.6921000000002</v>
      </c>
      <c r="AI1405">
        <v>8955.0856999999996</v>
      </c>
      <c r="AJ1405">
        <v>9415.4241000000002</v>
      </c>
      <c r="AK1405">
        <v>9802.2324000000008</v>
      </c>
      <c r="AL1405">
        <v>10111.157999999999</v>
      </c>
      <c r="AM1405">
        <v>10489.16</v>
      </c>
      <c r="AN1405">
        <v>10403.950000000001</v>
      </c>
      <c r="AO1405">
        <v>9373.0606000000007</v>
      </c>
      <c r="AP1405">
        <v>9297.0995999999996</v>
      </c>
      <c r="AQ1405">
        <v>8671.4966999999997</v>
      </c>
      <c r="AR1405">
        <v>5242.0373</v>
      </c>
      <c r="AS1405">
        <v>3267.8993</v>
      </c>
      <c r="AT1405">
        <v>2722.6410999999998</v>
      </c>
      <c r="AU1405">
        <v>73.024242000000001</v>
      </c>
      <c r="AV1405">
        <v>72.390908999999994</v>
      </c>
      <c r="AW1405">
        <v>70.693939</v>
      </c>
      <c r="AX1405">
        <v>69.163635999999997</v>
      </c>
      <c r="AY1405">
        <v>68.293938999999995</v>
      </c>
      <c r="AZ1405">
        <v>67.606060999999997</v>
      </c>
      <c r="BA1405">
        <v>67.006061000000003</v>
      </c>
      <c r="BB1405">
        <v>67.384848000000005</v>
      </c>
      <c r="BC1405">
        <v>70.054545000000005</v>
      </c>
      <c r="BD1405">
        <v>74.454544999999996</v>
      </c>
      <c r="BE1405">
        <v>78.193939</v>
      </c>
      <c r="BF1405">
        <v>81.3</v>
      </c>
      <c r="BG1405">
        <v>84.663635999999997</v>
      </c>
      <c r="BH1405">
        <v>87.9</v>
      </c>
      <c r="BI1405">
        <v>90.427273</v>
      </c>
      <c r="BJ1405">
        <v>92.663635999999997</v>
      </c>
      <c r="BK1405">
        <v>93.669696999999999</v>
      </c>
      <c r="BL1405">
        <v>92.869697000000002</v>
      </c>
      <c r="BM1405">
        <v>90.442424000000003</v>
      </c>
      <c r="BN1405">
        <v>86.233333000000002</v>
      </c>
      <c r="BO1405">
        <v>81.669696999999999</v>
      </c>
      <c r="BP1405">
        <v>77.469696999999996</v>
      </c>
      <c r="BQ1405">
        <v>74.942424000000003</v>
      </c>
      <c r="BR1405">
        <v>72.845455000000001</v>
      </c>
      <c r="BS1405">
        <v>-35.176079999999999</v>
      </c>
      <c r="BT1405">
        <v>-2.320783</v>
      </c>
      <c r="BU1405">
        <v>3.0427219999999999</v>
      </c>
      <c r="BV1405">
        <v>5.0865239999999998</v>
      </c>
      <c r="BW1405">
        <v>102.7407</v>
      </c>
      <c r="BX1405">
        <v>78.256029999999996</v>
      </c>
      <c r="BY1405">
        <v>27.532260000000001</v>
      </c>
      <c r="BZ1405">
        <v>-38.487079999999999</v>
      </c>
      <c r="CA1405">
        <v>-88.199650000000005</v>
      </c>
      <c r="CB1405">
        <v>-113.31870000000001</v>
      </c>
      <c r="CC1405">
        <v>-101.2092</v>
      </c>
      <c r="CD1405">
        <v>-132.5652</v>
      </c>
      <c r="CE1405">
        <v>-203.72040000000001</v>
      </c>
      <c r="CF1405">
        <v>-198.51759999999999</v>
      </c>
      <c r="CG1405">
        <v>-233.81180000000001</v>
      </c>
      <c r="CH1405">
        <v>-225.57149999999999</v>
      </c>
      <c r="CI1405">
        <v>-370.82139999999998</v>
      </c>
      <c r="CJ1405">
        <v>-191.209</v>
      </c>
      <c r="CK1405">
        <v>1063.797</v>
      </c>
      <c r="CL1405">
        <v>757.85130000000004</v>
      </c>
      <c r="CM1405">
        <v>-67.051289999999995</v>
      </c>
      <c r="CN1405">
        <v>88.438050000000004</v>
      </c>
      <c r="CO1405">
        <v>1.105399</v>
      </c>
      <c r="CP1405">
        <v>-62.323090000000001</v>
      </c>
      <c r="CQ1405">
        <v>1729.7090000000001</v>
      </c>
      <c r="CR1405">
        <v>1127.203</v>
      </c>
      <c r="CS1405">
        <v>912.2115</v>
      </c>
      <c r="CT1405">
        <v>1142.1489999999999</v>
      </c>
      <c r="CU1405">
        <v>1815.5650000000001</v>
      </c>
      <c r="CV1405">
        <v>2731.0279999999998</v>
      </c>
      <c r="CW1405">
        <v>2409.3629999999998</v>
      </c>
      <c r="CX1405">
        <v>2331.8130000000001</v>
      </c>
      <c r="CY1405">
        <v>3155.7689999999998</v>
      </c>
      <c r="CZ1405">
        <v>2587.1990000000001</v>
      </c>
      <c r="DA1405">
        <v>5462.8869999999997</v>
      </c>
      <c r="DB1405">
        <v>3023.0349999999999</v>
      </c>
      <c r="DC1405">
        <v>3176.8910000000001</v>
      </c>
      <c r="DD1405">
        <v>3440.6309999999999</v>
      </c>
      <c r="DE1405">
        <v>3574.5569999999998</v>
      </c>
      <c r="DF1405">
        <v>3762.672</v>
      </c>
      <c r="DG1405">
        <v>4048.2570000000001</v>
      </c>
      <c r="DH1405">
        <v>4018.3539999999998</v>
      </c>
      <c r="DI1405">
        <v>4465.7259999999997</v>
      </c>
      <c r="DJ1405">
        <v>6658.6409999999996</v>
      </c>
      <c r="DK1405">
        <v>10998.21</v>
      </c>
      <c r="DL1405">
        <v>10075.16</v>
      </c>
      <c r="DM1405">
        <v>2359.36</v>
      </c>
      <c r="DN1405">
        <v>1215.73</v>
      </c>
      <c r="DO1405">
        <v>19</v>
      </c>
      <c r="DP1405">
        <v>20</v>
      </c>
    </row>
    <row r="1406" spans="1:120" hidden="1" x14ac:dyDescent="0.25">
      <c r="A1406" t="str">
        <f t="shared" si="21"/>
        <v>Industry_Type-4. Retail stores_All CBP_44407</v>
      </c>
      <c r="B1406" t="s">
        <v>62</v>
      </c>
      <c r="C1406" t="s">
        <v>204</v>
      </c>
      <c r="D1406" t="s">
        <v>61</v>
      </c>
      <c r="E1406" t="s">
        <v>61</v>
      </c>
      <c r="F1406" t="s">
        <v>61</v>
      </c>
      <c r="G1406" t="s">
        <v>33</v>
      </c>
      <c r="H1406" t="s">
        <v>61</v>
      </c>
      <c r="I1406" t="s">
        <v>61</v>
      </c>
      <c r="J1406" t="s">
        <v>61</v>
      </c>
      <c r="K1406" t="s">
        <v>197</v>
      </c>
      <c r="L1406" s="18">
        <v>44407</v>
      </c>
      <c r="M1406">
        <v>19</v>
      </c>
      <c r="N1406">
        <v>20</v>
      </c>
      <c r="O1406" t="s">
        <v>258</v>
      </c>
      <c r="P1406">
        <v>174</v>
      </c>
      <c r="Q1406">
        <v>171</v>
      </c>
      <c r="R1406">
        <v>0</v>
      </c>
      <c r="S1406">
        <v>0</v>
      </c>
      <c r="T1406">
        <v>0</v>
      </c>
      <c r="U1406">
        <v>0</v>
      </c>
      <c r="V1406">
        <v>0</v>
      </c>
      <c r="W1406">
        <v>3413.5992000000001</v>
      </c>
      <c r="X1406">
        <v>3465.5158000000001</v>
      </c>
      <c r="Y1406">
        <v>3434.0457000000001</v>
      </c>
      <c r="Z1406">
        <v>3385.7892000000002</v>
      </c>
      <c r="AA1406">
        <v>3673.8130999999998</v>
      </c>
      <c r="AB1406">
        <v>4337.4537</v>
      </c>
      <c r="AC1406">
        <v>4739.9462000000003</v>
      </c>
      <c r="AD1406">
        <v>6050.6480000000001</v>
      </c>
      <c r="AE1406">
        <v>6948.3684999999996</v>
      </c>
      <c r="AF1406">
        <v>7710.7123000000001</v>
      </c>
      <c r="AG1406">
        <v>8405.4338000000007</v>
      </c>
      <c r="AH1406">
        <v>9007.9714000000004</v>
      </c>
      <c r="AI1406">
        <v>9598.6723999999995</v>
      </c>
      <c r="AJ1406">
        <v>9956.8844000000008</v>
      </c>
      <c r="AK1406">
        <v>10347.642</v>
      </c>
      <c r="AL1406">
        <v>10685.638999999999</v>
      </c>
      <c r="AM1406">
        <v>11081.55</v>
      </c>
      <c r="AN1406">
        <v>10960.377</v>
      </c>
      <c r="AO1406">
        <v>9796.5373</v>
      </c>
      <c r="AP1406">
        <v>9940.7309000000005</v>
      </c>
      <c r="AQ1406">
        <v>9319.1031999999996</v>
      </c>
      <c r="AR1406">
        <v>6021.5619999999999</v>
      </c>
      <c r="AS1406">
        <v>4091.6909000000001</v>
      </c>
      <c r="AT1406">
        <v>3437.6624999999999</v>
      </c>
      <c r="AU1406">
        <v>72.932749000000001</v>
      </c>
      <c r="AV1406">
        <v>72.251462000000004</v>
      </c>
      <c r="AW1406">
        <v>70.535088000000002</v>
      </c>
      <c r="AX1406">
        <v>69.029240000000001</v>
      </c>
      <c r="AY1406">
        <v>68.190057999999993</v>
      </c>
      <c r="AZ1406">
        <v>67.523392000000001</v>
      </c>
      <c r="BA1406">
        <v>66.926901000000001</v>
      </c>
      <c r="BB1406">
        <v>67.342105000000004</v>
      </c>
      <c r="BC1406">
        <v>70.026315999999994</v>
      </c>
      <c r="BD1406">
        <v>74.444444000000004</v>
      </c>
      <c r="BE1406">
        <v>78.195905999999994</v>
      </c>
      <c r="BF1406">
        <v>81.233918000000003</v>
      </c>
      <c r="BG1406">
        <v>84.570175000000006</v>
      </c>
      <c r="BH1406">
        <v>87.815788999999995</v>
      </c>
      <c r="BI1406">
        <v>90.336257000000003</v>
      </c>
      <c r="BJ1406">
        <v>92.567250999999999</v>
      </c>
      <c r="BK1406">
        <v>93.526315999999994</v>
      </c>
      <c r="BL1406">
        <v>92.690057999999993</v>
      </c>
      <c r="BM1406">
        <v>90.187134999999998</v>
      </c>
      <c r="BN1406">
        <v>85.964911999999998</v>
      </c>
      <c r="BO1406">
        <v>81.412280999999993</v>
      </c>
      <c r="BP1406">
        <v>77.292398000000006</v>
      </c>
      <c r="BQ1406">
        <v>74.815788999999995</v>
      </c>
      <c r="BR1406">
        <v>72.733918000000003</v>
      </c>
      <c r="BS1406">
        <v>-42.688049999999997</v>
      </c>
      <c r="BT1406">
        <v>8.6377989999999993</v>
      </c>
      <c r="BU1406">
        <v>-51.256140000000002</v>
      </c>
      <c r="BV1406">
        <v>59.75855</v>
      </c>
      <c r="BW1406">
        <v>94.930509999999998</v>
      </c>
      <c r="BX1406">
        <v>109.4601</v>
      </c>
      <c r="BY1406">
        <v>70.083460000000002</v>
      </c>
      <c r="BZ1406">
        <v>-46.81691</v>
      </c>
      <c r="CA1406">
        <v>-92.785129999999995</v>
      </c>
      <c r="CB1406">
        <v>-144.9991</v>
      </c>
      <c r="CC1406">
        <v>-67.758210000000005</v>
      </c>
      <c r="CD1406">
        <v>-133.06229999999999</v>
      </c>
      <c r="CE1406">
        <v>-296.66550000000001</v>
      </c>
      <c r="CF1406">
        <v>-284.84300000000002</v>
      </c>
      <c r="CG1406">
        <v>-346.887</v>
      </c>
      <c r="CH1406">
        <v>-325.58769999999998</v>
      </c>
      <c r="CI1406">
        <v>-435.31299999999999</v>
      </c>
      <c r="CJ1406">
        <v>-179.5652</v>
      </c>
      <c r="CK1406">
        <v>1103.568</v>
      </c>
      <c r="CL1406">
        <v>785.79390000000001</v>
      </c>
      <c r="CM1406">
        <v>-104.12690000000001</v>
      </c>
      <c r="CN1406">
        <v>15.83259</v>
      </c>
      <c r="CO1406">
        <v>-78.848709999999997</v>
      </c>
      <c r="CP1406">
        <v>-108.316</v>
      </c>
      <c r="CQ1406">
        <v>1951.0170000000001</v>
      </c>
      <c r="CR1406">
        <v>1461.8219999999999</v>
      </c>
      <c r="CS1406">
        <v>935.17700000000002</v>
      </c>
      <c r="CT1406">
        <v>1101.1089999999999</v>
      </c>
      <c r="CU1406">
        <v>1855.347</v>
      </c>
      <c r="CV1406">
        <v>3143.2530000000002</v>
      </c>
      <c r="CW1406">
        <v>2728.375</v>
      </c>
      <c r="CX1406">
        <v>3053.8850000000002</v>
      </c>
      <c r="CY1406">
        <v>3699.806</v>
      </c>
      <c r="CZ1406">
        <v>2703.8359999999998</v>
      </c>
      <c r="DA1406">
        <v>5900.6580000000004</v>
      </c>
      <c r="DB1406">
        <v>2997.598</v>
      </c>
      <c r="DC1406">
        <v>3666.8490000000002</v>
      </c>
      <c r="DD1406">
        <v>3166.355</v>
      </c>
      <c r="DE1406">
        <v>3348.1790000000001</v>
      </c>
      <c r="DF1406">
        <v>3463.8290000000002</v>
      </c>
      <c r="DG1406">
        <v>3633.7179999999998</v>
      </c>
      <c r="DH1406">
        <v>4071.817</v>
      </c>
      <c r="DI1406">
        <v>5076.7610000000004</v>
      </c>
      <c r="DJ1406">
        <v>6892.0910000000003</v>
      </c>
      <c r="DK1406">
        <v>11171.23</v>
      </c>
      <c r="DL1406">
        <v>10474.290000000001</v>
      </c>
      <c r="DM1406">
        <v>3130.2489999999998</v>
      </c>
      <c r="DN1406">
        <v>1729.9469999999999</v>
      </c>
      <c r="DO1406">
        <v>19</v>
      </c>
      <c r="DP1406">
        <v>20</v>
      </c>
    </row>
    <row r="1407" spans="1:120" hidden="1" x14ac:dyDescent="0.25">
      <c r="A1407" t="str">
        <f t="shared" si="21"/>
        <v>Aggregator-CPower_All CBP_44407</v>
      </c>
      <c r="B1407" t="s">
        <v>62</v>
      </c>
      <c r="C1407" t="s">
        <v>215</v>
      </c>
      <c r="D1407" t="s">
        <v>61</v>
      </c>
      <c r="E1407" t="s">
        <v>61</v>
      </c>
      <c r="F1407" t="s">
        <v>42</v>
      </c>
      <c r="G1407" t="s">
        <v>61</v>
      </c>
      <c r="H1407" t="s">
        <v>61</v>
      </c>
      <c r="I1407" t="s">
        <v>61</v>
      </c>
      <c r="J1407" t="s">
        <v>61</v>
      </c>
      <c r="K1407" t="s">
        <v>197</v>
      </c>
      <c r="L1407" s="18">
        <v>44407</v>
      </c>
      <c r="M1407">
        <v>19</v>
      </c>
      <c r="N1407">
        <v>20</v>
      </c>
      <c r="O1407" t="s">
        <v>258</v>
      </c>
      <c r="P1407">
        <v>186</v>
      </c>
      <c r="Q1407">
        <v>183</v>
      </c>
      <c r="R1407">
        <v>0</v>
      </c>
      <c r="S1407">
        <v>0</v>
      </c>
      <c r="T1407">
        <v>0</v>
      </c>
      <c r="U1407">
        <v>0</v>
      </c>
      <c r="V1407">
        <v>0</v>
      </c>
      <c r="W1407">
        <v>3816.0338999999999</v>
      </c>
      <c r="X1407">
        <v>3902.748</v>
      </c>
      <c r="Y1407">
        <v>3835.7458999999999</v>
      </c>
      <c r="Z1407">
        <v>3759.3033999999998</v>
      </c>
      <c r="AA1407">
        <v>4048.6259</v>
      </c>
      <c r="AB1407">
        <v>4688.1980999999996</v>
      </c>
      <c r="AC1407">
        <v>5053.1525000000001</v>
      </c>
      <c r="AD1407">
        <v>6496.7366000000002</v>
      </c>
      <c r="AE1407">
        <v>7553.4894999999997</v>
      </c>
      <c r="AF1407">
        <v>8739.7212</v>
      </c>
      <c r="AG1407">
        <v>9512.5252999999993</v>
      </c>
      <c r="AH1407">
        <v>10152.474</v>
      </c>
      <c r="AI1407">
        <v>10775.299000000001</v>
      </c>
      <c r="AJ1407">
        <v>11242.297</v>
      </c>
      <c r="AK1407">
        <v>11705.605</v>
      </c>
      <c r="AL1407">
        <v>12078.41</v>
      </c>
      <c r="AM1407">
        <v>12491.468000000001</v>
      </c>
      <c r="AN1407">
        <v>12352.664000000001</v>
      </c>
      <c r="AO1407">
        <v>11128.745000000001</v>
      </c>
      <c r="AP1407">
        <v>11105.194</v>
      </c>
      <c r="AQ1407">
        <v>10461.522000000001</v>
      </c>
      <c r="AR1407">
        <v>6867.5834999999997</v>
      </c>
      <c r="AS1407">
        <v>4705.7160999999996</v>
      </c>
      <c r="AT1407">
        <v>3995.9178000000002</v>
      </c>
      <c r="AU1407">
        <v>72.901639000000003</v>
      </c>
      <c r="AV1407">
        <v>72.275955999999994</v>
      </c>
      <c r="AW1407">
        <v>70.584699000000001</v>
      </c>
      <c r="AX1407">
        <v>69.060108999999997</v>
      </c>
      <c r="AY1407">
        <v>68.183059999999998</v>
      </c>
      <c r="AZ1407">
        <v>67.494535999999997</v>
      </c>
      <c r="BA1407">
        <v>66.898906999999994</v>
      </c>
      <c r="BB1407">
        <v>67.284153000000003</v>
      </c>
      <c r="BC1407">
        <v>69.961748999999998</v>
      </c>
      <c r="BD1407">
        <v>74.398906999999994</v>
      </c>
      <c r="BE1407">
        <v>78.136612</v>
      </c>
      <c r="BF1407">
        <v>81.226776000000001</v>
      </c>
      <c r="BG1407">
        <v>84.581967000000006</v>
      </c>
      <c r="BH1407">
        <v>87.833332999999996</v>
      </c>
      <c r="BI1407">
        <v>90.363388</v>
      </c>
      <c r="BJ1407">
        <v>92.625682999999995</v>
      </c>
      <c r="BK1407">
        <v>93.631147999999996</v>
      </c>
      <c r="BL1407">
        <v>92.814207999999994</v>
      </c>
      <c r="BM1407">
        <v>90.341530000000006</v>
      </c>
      <c r="BN1407">
        <v>86.095628000000005</v>
      </c>
      <c r="BO1407">
        <v>81.521857999999995</v>
      </c>
      <c r="BP1407">
        <v>77.311475000000002</v>
      </c>
      <c r="BQ1407">
        <v>74.784153000000003</v>
      </c>
      <c r="BR1407">
        <v>72.685792000000006</v>
      </c>
      <c r="BS1407">
        <v>-46.126989999999999</v>
      </c>
      <c r="BT1407">
        <v>11.298109999999999</v>
      </c>
      <c r="BU1407">
        <v>-45.263840000000002</v>
      </c>
      <c r="BV1407">
        <v>66.086770000000001</v>
      </c>
      <c r="BW1407">
        <v>92.879279999999994</v>
      </c>
      <c r="BX1407">
        <v>111.05800000000001</v>
      </c>
      <c r="BY1407">
        <v>77.076530000000005</v>
      </c>
      <c r="BZ1407">
        <v>-59.539870000000001</v>
      </c>
      <c r="CA1407">
        <v>-90.191779999999994</v>
      </c>
      <c r="CB1407">
        <v>-141.52440000000001</v>
      </c>
      <c r="CC1407">
        <v>-52.518680000000003</v>
      </c>
      <c r="CD1407">
        <v>-95.379239999999996</v>
      </c>
      <c r="CE1407">
        <v>-256.13389999999998</v>
      </c>
      <c r="CF1407">
        <v>-238.09129999999999</v>
      </c>
      <c r="CG1407">
        <v>-285.48869999999999</v>
      </c>
      <c r="CH1407">
        <v>-260.67320000000001</v>
      </c>
      <c r="CI1407">
        <v>-384.37220000000002</v>
      </c>
      <c r="CJ1407">
        <v>-103.4336</v>
      </c>
      <c r="CK1407">
        <v>1272.009</v>
      </c>
      <c r="CL1407">
        <v>953.45240000000001</v>
      </c>
      <c r="CM1407">
        <v>10.487450000000001</v>
      </c>
      <c r="CN1407">
        <v>91.657139999999998</v>
      </c>
      <c r="CO1407">
        <v>-61.341380000000001</v>
      </c>
      <c r="CP1407">
        <v>-100.0637</v>
      </c>
      <c r="CQ1407">
        <v>2261.9560000000001</v>
      </c>
      <c r="CR1407">
        <v>1666.1420000000001</v>
      </c>
      <c r="CS1407">
        <v>1113.1389999999999</v>
      </c>
      <c r="CT1407">
        <v>1301.4269999999999</v>
      </c>
      <c r="CU1407">
        <v>2050.4229999999998</v>
      </c>
      <c r="CV1407">
        <v>3200.806</v>
      </c>
      <c r="CW1407">
        <v>2804.19</v>
      </c>
      <c r="CX1407">
        <v>3165.8679999999999</v>
      </c>
      <c r="CY1407">
        <v>3859.634</v>
      </c>
      <c r="CZ1407">
        <v>2984.2080000000001</v>
      </c>
      <c r="DA1407">
        <v>6515.0309999999999</v>
      </c>
      <c r="DB1407">
        <v>3844.0509999999999</v>
      </c>
      <c r="DC1407">
        <v>4552.3339999999998</v>
      </c>
      <c r="DD1407">
        <v>3941.8780000000002</v>
      </c>
      <c r="DE1407">
        <v>3985.5909999999999</v>
      </c>
      <c r="DF1407">
        <v>4177.384</v>
      </c>
      <c r="DG1407">
        <v>4524.4489999999996</v>
      </c>
      <c r="DH1407">
        <v>4783.1379999999999</v>
      </c>
      <c r="DI1407">
        <v>5641.7550000000001</v>
      </c>
      <c r="DJ1407">
        <v>7521.5860000000002</v>
      </c>
      <c r="DK1407">
        <v>11791.7</v>
      </c>
      <c r="DL1407">
        <v>10678.34</v>
      </c>
      <c r="DM1407">
        <v>3462.9380000000001</v>
      </c>
      <c r="DN1407">
        <v>2043.335</v>
      </c>
      <c r="DO1407">
        <v>19</v>
      </c>
      <c r="DP1407">
        <v>20</v>
      </c>
    </row>
    <row r="1408" spans="1:120" hidden="1" x14ac:dyDescent="0.25">
      <c r="A1408" t="str">
        <f t="shared" si="21"/>
        <v>Industry_Type-5. Offices, Hotels, Finance, Services_All CBP_44407</v>
      </c>
      <c r="B1408" t="s">
        <v>62</v>
      </c>
      <c r="C1408" t="s">
        <v>205</v>
      </c>
      <c r="D1408" t="s">
        <v>61</v>
      </c>
      <c r="E1408" t="s">
        <v>61</v>
      </c>
      <c r="F1408" t="s">
        <v>61</v>
      </c>
      <c r="G1408" t="s">
        <v>37</v>
      </c>
      <c r="H1408" t="s">
        <v>61</v>
      </c>
      <c r="I1408" t="s">
        <v>61</v>
      </c>
      <c r="J1408" t="s">
        <v>61</v>
      </c>
      <c r="K1408" t="s">
        <v>197</v>
      </c>
      <c r="L1408" s="18">
        <v>44407</v>
      </c>
      <c r="M1408">
        <v>19</v>
      </c>
      <c r="N1408">
        <v>20</v>
      </c>
      <c r="O1408" t="s">
        <v>258</v>
      </c>
      <c r="P1408">
        <v>11</v>
      </c>
      <c r="Q1408">
        <v>11</v>
      </c>
      <c r="R1408">
        <v>0</v>
      </c>
      <c r="S1408">
        <v>0</v>
      </c>
      <c r="T1408">
        <v>1</v>
      </c>
      <c r="U1408">
        <v>0</v>
      </c>
      <c r="V1408">
        <v>1</v>
      </c>
      <c r="W1408">
        <v>391.37599999999998</v>
      </c>
      <c r="X1408">
        <v>425.30799999999999</v>
      </c>
      <c r="Y1408">
        <v>389.84</v>
      </c>
      <c r="Z1408">
        <v>362.19099999999997</v>
      </c>
      <c r="AA1408">
        <v>363.79899999999998</v>
      </c>
      <c r="AB1408">
        <v>341.33300000000003</v>
      </c>
      <c r="AC1408">
        <v>304.60300000000001</v>
      </c>
      <c r="AD1408">
        <v>436.68599999999998</v>
      </c>
      <c r="AE1408">
        <v>592.452</v>
      </c>
      <c r="AF1408">
        <v>1008.255</v>
      </c>
      <c r="AG1408">
        <v>1085.1849999999999</v>
      </c>
      <c r="AH1408">
        <v>1122.9559999999999</v>
      </c>
      <c r="AI1408">
        <v>1154.731</v>
      </c>
      <c r="AJ1408">
        <v>1262.23</v>
      </c>
      <c r="AK1408">
        <v>1333.771</v>
      </c>
      <c r="AL1408">
        <v>1368.318</v>
      </c>
      <c r="AM1408">
        <v>1385.643</v>
      </c>
      <c r="AN1408">
        <v>1368.4680000000001</v>
      </c>
      <c r="AO1408">
        <v>1307.932</v>
      </c>
      <c r="AP1408">
        <v>1142.431</v>
      </c>
      <c r="AQ1408">
        <v>1120.1089999999999</v>
      </c>
      <c r="AR1408">
        <v>828.23800000000006</v>
      </c>
      <c r="AS1408">
        <v>599.84500000000003</v>
      </c>
      <c r="AT1408">
        <v>544.01099999999997</v>
      </c>
      <c r="AU1408">
        <v>72.590908999999996</v>
      </c>
      <c r="AV1408">
        <v>72.863636</v>
      </c>
      <c r="AW1408">
        <v>71.545455000000004</v>
      </c>
      <c r="AX1408">
        <v>69.772727000000003</v>
      </c>
      <c r="AY1408">
        <v>68.363636</v>
      </c>
      <c r="AZ1408">
        <v>67.318181999999993</v>
      </c>
      <c r="BA1408">
        <v>66.772727000000003</v>
      </c>
      <c r="BB1408">
        <v>66.727272999999997</v>
      </c>
      <c r="BC1408">
        <v>69.136364</v>
      </c>
      <c r="BD1408">
        <v>73.636364</v>
      </c>
      <c r="BE1408">
        <v>77.136364</v>
      </c>
      <c r="BF1408">
        <v>81.272727000000003</v>
      </c>
      <c r="BG1408">
        <v>84.909091000000004</v>
      </c>
      <c r="BH1408">
        <v>88.090908999999996</v>
      </c>
      <c r="BI1408">
        <v>90.5</v>
      </c>
      <c r="BJ1408">
        <v>92.954544999999996</v>
      </c>
      <c r="BK1408">
        <v>94.681818000000007</v>
      </c>
      <c r="BL1408">
        <v>94.272727000000003</v>
      </c>
      <c r="BM1408">
        <v>92.454544999999996</v>
      </c>
      <c r="BN1408">
        <v>88.227272999999997</v>
      </c>
      <c r="BO1408">
        <v>83.454544999999996</v>
      </c>
      <c r="BP1408">
        <v>77.909091000000004</v>
      </c>
      <c r="BQ1408">
        <v>74.590908999999996</v>
      </c>
      <c r="BR1408">
        <v>72.227272999999997</v>
      </c>
      <c r="BS1408">
        <v>-3.5156350000000001</v>
      </c>
      <c r="BT1408">
        <v>2.8417680000000001</v>
      </c>
      <c r="BU1408">
        <v>6.2290650000000003</v>
      </c>
      <c r="BV1408">
        <v>6.69259</v>
      </c>
      <c r="BW1408">
        <v>-1.4893559999999999</v>
      </c>
      <c r="BX1408">
        <v>2.1379090000000001</v>
      </c>
      <c r="BY1408">
        <v>6.6406590000000003</v>
      </c>
      <c r="BZ1408">
        <v>-12.74147</v>
      </c>
      <c r="CA1408">
        <v>2.3484289999999999</v>
      </c>
      <c r="CB1408">
        <v>2.9338150000000001</v>
      </c>
      <c r="CC1408">
        <v>14.97871</v>
      </c>
      <c r="CD1408">
        <v>37.047370000000001</v>
      </c>
      <c r="CE1408">
        <v>39.75996</v>
      </c>
      <c r="CF1408">
        <v>45.688229999999997</v>
      </c>
      <c r="CG1408">
        <v>60.450969999999998</v>
      </c>
      <c r="CH1408">
        <v>63.827030000000001</v>
      </c>
      <c r="CI1408">
        <v>49.948630000000001</v>
      </c>
      <c r="CJ1408">
        <v>74.772790000000001</v>
      </c>
      <c r="CK1408">
        <v>167.12549999999999</v>
      </c>
      <c r="CL1408">
        <v>166.37880000000001</v>
      </c>
      <c r="CM1408">
        <v>112.79859999999999</v>
      </c>
      <c r="CN1408">
        <v>74.649439999999998</v>
      </c>
      <c r="CO1408">
        <v>17.276540000000001</v>
      </c>
      <c r="CP1408">
        <v>8.4311489999999996</v>
      </c>
      <c r="CQ1408">
        <v>305.24610000000001</v>
      </c>
      <c r="CR1408">
        <v>200.96039999999999</v>
      </c>
      <c r="CS1408">
        <v>174.29750000000001</v>
      </c>
      <c r="CT1408">
        <v>196.29929999999999</v>
      </c>
      <c r="CU1408">
        <v>192.85249999999999</v>
      </c>
      <c r="CV1408">
        <v>62.466500000000003</v>
      </c>
      <c r="CW1408">
        <v>79.312129999999996</v>
      </c>
      <c r="CX1408">
        <v>115.0262</v>
      </c>
      <c r="CY1408">
        <v>162.78</v>
      </c>
      <c r="CZ1408">
        <v>277.27769999999998</v>
      </c>
      <c r="DA1408">
        <v>607.56619999999998</v>
      </c>
      <c r="DB1408">
        <v>825.86630000000002</v>
      </c>
      <c r="DC1408">
        <v>865.14919999999995</v>
      </c>
      <c r="DD1408">
        <v>757.60209999999995</v>
      </c>
      <c r="DE1408">
        <v>624.30330000000004</v>
      </c>
      <c r="DF1408">
        <v>698.28189999999995</v>
      </c>
      <c r="DG1408">
        <v>870.16229999999996</v>
      </c>
      <c r="DH1408">
        <v>697.43529999999998</v>
      </c>
      <c r="DI1408">
        <v>558.00350000000003</v>
      </c>
      <c r="DJ1408">
        <v>624.41160000000002</v>
      </c>
      <c r="DK1408">
        <v>624.9905</v>
      </c>
      <c r="DL1408">
        <v>220.38980000000001</v>
      </c>
      <c r="DM1408">
        <v>328.86660000000001</v>
      </c>
      <c r="DN1408">
        <v>307.1318</v>
      </c>
      <c r="DO1408">
        <v>19</v>
      </c>
      <c r="DP1408">
        <v>20</v>
      </c>
    </row>
    <row r="1409" spans="1:120" hidden="1" x14ac:dyDescent="0.25">
      <c r="A1409" t="str">
        <f t="shared" si="21"/>
        <v>Size_Grp-20 to 199.99 kW_All CBP_44407</v>
      </c>
      <c r="B1409" t="s">
        <v>62</v>
      </c>
      <c r="C1409" t="s">
        <v>201</v>
      </c>
      <c r="D1409" t="s">
        <v>61</v>
      </c>
      <c r="E1409" t="s">
        <v>61</v>
      </c>
      <c r="F1409" t="s">
        <v>61</v>
      </c>
      <c r="G1409" t="s">
        <v>61</v>
      </c>
      <c r="H1409" t="s">
        <v>61</v>
      </c>
      <c r="I1409" t="s">
        <v>61</v>
      </c>
      <c r="J1409" t="s">
        <v>101</v>
      </c>
      <c r="K1409" t="s">
        <v>197</v>
      </c>
      <c r="L1409" s="18">
        <v>44407</v>
      </c>
      <c r="M1409">
        <v>19</v>
      </c>
      <c r="N1409">
        <v>20</v>
      </c>
      <c r="O1409" t="s">
        <v>258</v>
      </c>
      <c r="P1409">
        <v>137</v>
      </c>
      <c r="Q1409">
        <v>135</v>
      </c>
      <c r="R1409">
        <v>0</v>
      </c>
      <c r="S1409">
        <v>0</v>
      </c>
      <c r="T1409">
        <v>0</v>
      </c>
      <c r="U1409">
        <v>0</v>
      </c>
      <c r="V1409">
        <v>0</v>
      </c>
      <c r="W1409">
        <v>2386.9580999999998</v>
      </c>
      <c r="X1409">
        <v>2457.6237000000001</v>
      </c>
      <c r="Y1409">
        <v>2396.4395</v>
      </c>
      <c r="Z1409">
        <v>2412.8074999999999</v>
      </c>
      <c r="AA1409">
        <v>2583.8200000000002</v>
      </c>
      <c r="AB1409">
        <v>2756.4857000000002</v>
      </c>
      <c r="AC1409">
        <v>2939.9560999999999</v>
      </c>
      <c r="AD1409">
        <v>3625.0616</v>
      </c>
      <c r="AE1409">
        <v>4700.2497999999996</v>
      </c>
      <c r="AF1409">
        <v>5861.3958000000002</v>
      </c>
      <c r="AG1409">
        <v>6118.5144</v>
      </c>
      <c r="AH1409">
        <v>6432.2768999999998</v>
      </c>
      <c r="AI1409">
        <v>6901.7119000000002</v>
      </c>
      <c r="AJ1409">
        <v>7284.6136999999999</v>
      </c>
      <c r="AK1409">
        <v>7597.9844999999996</v>
      </c>
      <c r="AL1409">
        <v>7743.1567999999997</v>
      </c>
      <c r="AM1409">
        <v>7754.9368000000004</v>
      </c>
      <c r="AN1409">
        <v>7323.9458999999997</v>
      </c>
      <c r="AO1409">
        <v>6154.7686000000003</v>
      </c>
      <c r="AP1409">
        <v>6116.3131999999996</v>
      </c>
      <c r="AQ1409">
        <v>6188.7638999999999</v>
      </c>
      <c r="AR1409">
        <v>4126.3314</v>
      </c>
      <c r="AS1409">
        <v>2820.6707000000001</v>
      </c>
      <c r="AT1409">
        <v>2405.7422999999999</v>
      </c>
      <c r="AU1409">
        <v>72.525925999999998</v>
      </c>
      <c r="AV1409">
        <v>71.911111000000005</v>
      </c>
      <c r="AW1409">
        <v>70.281480999999999</v>
      </c>
      <c r="AX1409">
        <v>68.803703999999996</v>
      </c>
      <c r="AY1409">
        <v>67.966667000000001</v>
      </c>
      <c r="AZ1409">
        <v>67.225926000000001</v>
      </c>
      <c r="BA1409">
        <v>66.677778000000004</v>
      </c>
      <c r="BB1409">
        <v>67.055555999999996</v>
      </c>
      <c r="BC1409">
        <v>69.744444000000001</v>
      </c>
      <c r="BD1409">
        <v>74.237037000000001</v>
      </c>
      <c r="BE1409">
        <v>77.962963000000002</v>
      </c>
      <c r="BF1409">
        <v>81.037036999999998</v>
      </c>
      <c r="BG1409">
        <v>84.318518999999995</v>
      </c>
      <c r="BH1409">
        <v>87.5</v>
      </c>
      <c r="BI1409">
        <v>89.907407000000006</v>
      </c>
      <c r="BJ1409">
        <v>92.107406999999995</v>
      </c>
      <c r="BK1409">
        <v>93.040740999999997</v>
      </c>
      <c r="BL1409">
        <v>92.207407000000003</v>
      </c>
      <c r="BM1409">
        <v>89.688889000000003</v>
      </c>
      <c r="BN1409">
        <v>85.485185000000001</v>
      </c>
      <c r="BO1409">
        <v>80.981481000000002</v>
      </c>
      <c r="BP1409">
        <v>76.829629999999995</v>
      </c>
      <c r="BQ1409">
        <v>74.303703999999996</v>
      </c>
      <c r="BR1409">
        <v>72.248148</v>
      </c>
      <c r="BS1409">
        <v>-58.66686</v>
      </c>
      <c r="BT1409">
        <v>-23.09948</v>
      </c>
      <c r="BU1409">
        <v>-11.05902</v>
      </c>
      <c r="BV1409">
        <v>-10.14676</v>
      </c>
      <c r="BW1409">
        <v>16.398230000000002</v>
      </c>
      <c r="BX1409">
        <v>-1.8084210000000001</v>
      </c>
      <c r="BY1409">
        <v>9.2964490000000009</v>
      </c>
      <c r="BZ1409">
        <v>24.280419999999999</v>
      </c>
      <c r="CA1409">
        <v>-24.55453</v>
      </c>
      <c r="CB1409">
        <v>-52.187579999999997</v>
      </c>
      <c r="CC1409">
        <v>-77.798360000000002</v>
      </c>
      <c r="CD1409">
        <v>-103.74379999999999</v>
      </c>
      <c r="CE1409">
        <v>-170.13659999999999</v>
      </c>
      <c r="CF1409">
        <v>-178.7937</v>
      </c>
      <c r="CG1409">
        <v>-160.4179</v>
      </c>
      <c r="CH1409">
        <v>-142.13849999999999</v>
      </c>
      <c r="CI1409">
        <v>-156.17509999999999</v>
      </c>
      <c r="CJ1409">
        <v>111.0753</v>
      </c>
      <c r="CK1409">
        <v>1226.0319999999999</v>
      </c>
      <c r="CL1409">
        <v>700.5308</v>
      </c>
      <c r="CM1409">
        <v>-151.9597</v>
      </c>
      <c r="CN1409">
        <v>-51.469410000000003</v>
      </c>
      <c r="CO1409">
        <v>-86.949550000000002</v>
      </c>
      <c r="CP1409">
        <v>-56.457389999999997</v>
      </c>
      <c r="CQ1409">
        <v>830.30550000000005</v>
      </c>
      <c r="CR1409">
        <v>560.93830000000003</v>
      </c>
      <c r="CS1409">
        <v>425.5532</v>
      </c>
      <c r="CT1409">
        <v>410.00909999999999</v>
      </c>
      <c r="CU1409">
        <v>494.49250000000001</v>
      </c>
      <c r="CV1409">
        <v>353.8974</v>
      </c>
      <c r="CW1409">
        <v>383.911</v>
      </c>
      <c r="CX1409">
        <v>411.38260000000002</v>
      </c>
      <c r="CY1409">
        <v>440.07080000000002</v>
      </c>
      <c r="CZ1409">
        <v>654.67759999999998</v>
      </c>
      <c r="DA1409">
        <v>912.48789999999997</v>
      </c>
      <c r="DB1409">
        <v>1198.3140000000001</v>
      </c>
      <c r="DC1409">
        <v>1195.9469999999999</v>
      </c>
      <c r="DD1409">
        <v>1166.0309999999999</v>
      </c>
      <c r="DE1409">
        <v>1142.2829999999999</v>
      </c>
      <c r="DF1409">
        <v>1228.154</v>
      </c>
      <c r="DG1409">
        <v>1266.165</v>
      </c>
      <c r="DH1409">
        <v>1172.0999999999999</v>
      </c>
      <c r="DI1409">
        <v>1538.2550000000001</v>
      </c>
      <c r="DJ1409">
        <v>1549.65</v>
      </c>
      <c r="DK1409">
        <v>1293.4580000000001</v>
      </c>
      <c r="DL1409">
        <v>600.13779999999997</v>
      </c>
      <c r="DM1409">
        <v>486.16739999999999</v>
      </c>
      <c r="DN1409">
        <v>408.2242</v>
      </c>
      <c r="DO1409">
        <v>19</v>
      </c>
      <c r="DP1409">
        <v>20</v>
      </c>
    </row>
    <row r="1410" spans="1:120" hidden="1" x14ac:dyDescent="0.25">
      <c r="A1410" t="str">
        <f t="shared" si="21"/>
        <v>LCA-Sierra_All CBP_44407</v>
      </c>
      <c r="B1410" t="s">
        <v>62</v>
      </c>
      <c r="C1410" t="s">
        <v>206</v>
      </c>
      <c r="D1410" t="s">
        <v>34</v>
      </c>
      <c r="E1410" t="s">
        <v>61</v>
      </c>
      <c r="F1410" t="s">
        <v>61</v>
      </c>
      <c r="G1410" t="s">
        <v>61</v>
      </c>
      <c r="H1410" t="s">
        <v>61</v>
      </c>
      <c r="I1410" t="s">
        <v>61</v>
      </c>
      <c r="J1410" t="s">
        <v>61</v>
      </c>
      <c r="K1410" t="s">
        <v>197</v>
      </c>
      <c r="L1410" s="18">
        <v>44407</v>
      </c>
      <c r="M1410">
        <v>19</v>
      </c>
      <c r="N1410">
        <v>20</v>
      </c>
      <c r="O1410" t="s">
        <v>258</v>
      </c>
      <c r="P1410">
        <v>1</v>
      </c>
      <c r="Q1410">
        <v>0</v>
      </c>
      <c r="R1410">
        <v>0</v>
      </c>
      <c r="S1410">
        <v>0</v>
      </c>
      <c r="T1410">
        <v>1</v>
      </c>
      <c r="U1410">
        <v>0</v>
      </c>
      <c r="V1410">
        <v>1</v>
      </c>
      <c r="W1410">
        <v>0</v>
      </c>
      <c r="X1410">
        <v>0</v>
      </c>
      <c r="Y1410">
        <v>0</v>
      </c>
      <c r="Z1410">
        <v>0</v>
      </c>
      <c r="AA1410">
        <v>0</v>
      </c>
      <c r="AB1410">
        <v>0</v>
      </c>
      <c r="AC1410">
        <v>0</v>
      </c>
      <c r="AD1410">
        <v>0</v>
      </c>
      <c r="AE1410">
        <v>0</v>
      </c>
      <c r="AF1410">
        <v>0</v>
      </c>
      <c r="AG1410">
        <v>0</v>
      </c>
      <c r="AH1410">
        <v>0</v>
      </c>
      <c r="AI1410">
        <v>0</v>
      </c>
      <c r="AJ1410">
        <v>0</v>
      </c>
      <c r="AK1410">
        <v>0</v>
      </c>
      <c r="AL1410">
        <v>0</v>
      </c>
      <c r="AM1410">
        <v>0</v>
      </c>
      <c r="AN1410">
        <v>0</v>
      </c>
      <c r="AO1410">
        <v>0</v>
      </c>
      <c r="AP1410">
        <v>0</v>
      </c>
      <c r="AQ1410">
        <v>0</v>
      </c>
      <c r="AR1410">
        <v>0</v>
      </c>
      <c r="AS1410">
        <v>0</v>
      </c>
      <c r="AT1410">
        <v>0</v>
      </c>
      <c r="AU1410">
        <v>0</v>
      </c>
      <c r="AV1410">
        <v>0</v>
      </c>
      <c r="AW1410">
        <v>0</v>
      </c>
      <c r="AX1410">
        <v>0</v>
      </c>
      <c r="AY1410">
        <v>0</v>
      </c>
      <c r="AZ1410">
        <v>0</v>
      </c>
      <c r="BA1410">
        <v>0</v>
      </c>
      <c r="BB1410">
        <v>0</v>
      </c>
      <c r="BC1410">
        <v>0</v>
      </c>
      <c r="BD1410">
        <v>0</v>
      </c>
      <c r="BE1410">
        <v>0</v>
      </c>
      <c r="BF1410">
        <v>0</v>
      </c>
      <c r="BG1410">
        <v>0</v>
      </c>
      <c r="BH1410">
        <v>0</v>
      </c>
      <c r="BI1410">
        <v>0</v>
      </c>
      <c r="BJ1410">
        <v>0</v>
      </c>
      <c r="BK1410">
        <v>0</v>
      </c>
      <c r="BL1410">
        <v>0</v>
      </c>
      <c r="BM1410">
        <v>0</v>
      </c>
      <c r="BN1410">
        <v>0</v>
      </c>
      <c r="BO1410">
        <v>0</v>
      </c>
      <c r="BP1410">
        <v>0</v>
      </c>
      <c r="BQ1410">
        <v>0</v>
      </c>
      <c r="BR1410">
        <v>0</v>
      </c>
      <c r="BS1410">
        <v>0</v>
      </c>
      <c r="BT1410">
        <v>0</v>
      </c>
      <c r="BU1410">
        <v>0</v>
      </c>
      <c r="BV1410">
        <v>0</v>
      </c>
      <c r="BW1410">
        <v>0</v>
      </c>
      <c r="BX1410">
        <v>0</v>
      </c>
      <c r="BY1410">
        <v>0</v>
      </c>
      <c r="BZ1410">
        <v>0</v>
      </c>
      <c r="CA1410">
        <v>0</v>
      </c>
      <c r="CB1410">
        <v>0</v>
      </c>
      <c r="CC1410">
        <v>0</v>
      </c>
      <c r="CD1410">
        <v>0</v>
      </c>
      <c r="CE1410">
        <v>0</v>
      </c>
      <c r="CF1410">
        <v>0</v>
      </c>
      <c r="CG1410">
        <v>0</v>
      </c>
      <c r="CH1410">
        <v>0</v>
      </c>
      <c r="CI1410">
        <v>0</v>
      </c>
      <c r="CJ1410">
        <v>0</v>
      </c>
      <c r="CK1410">
        <v>0</v>
      </c>
      <c r="CL1410">
        <v>0</v>
      </c>
      <c r="CM1410">
        <v>0</v>
      </c>
      <c r="CN1410">
        <v>0</v>
      </c>
      <c r="CO1410">
        <v>0</v>
      </c>
      <c r="CP1410">
        <v>0</v>
      </c>
      <c r="CQ1410">
        <v>0</v>
      </c>
      <c r="CR1410">
        <v>0</v>
      </c>
      <c r="CS1410">
        <v>0</v>
      </c>
      <c r="CT1410">
        <v>0</v>
      </c>
      <c r="CU1410">
        <v>0</v>
      </c>
      <c r="CV1410">
        <v>0</v>
      </c>
      <c r="CW1410">
        <v>0</v>
      </c>
      <c r="CX1410">
        <v>0</v>
      </c>
      <c r="CY1410">
        <v>0</v>
      </c>
      <c r="CZ1410">
        <v>0</v>
      </c>
      <c r="DA1410">
        <v>0</v>
      </c>
      <c r="DB1410">
        <v>0</v>
      </c>
      <c r="DC1410">
        <v>0</v>
      </c>
      <c r="DD1410">
        <v>0</v>
      </c>
      <c r="DE1410">
        <v>0</v>
      </c>
      <c r="DF1410">
        <v>0</v>
      </c>
      <c r="DG1410">
        <v>0</v>
      </c>
      <c r="DH1410">
        <v>0</v>
      </c>
      <c r="DI1410">
        <v>0</v>
      </c>
      <c r="DJ1410">
        <v>0</v>
      </c>
      <c r="DK1410">
        <v>0</v>
      </c>
      <c r="DL1410">
        <v>0</v>
      </c>
      <c r="DM1410">
        <v>0</v>
      </c>
      <c r="DN1410">
        <v>0</v>
      </c>
      <c r="DO1410">
        <v>19</v>
      </c>
      <c r="DP1410">
        <v>20</v>
      </c>
    </row>
    <row r="1411" spans="1:120" hidden="1" x14ac:dyDescent="0.25">
      <c r="A1411" t="str">
        <f t="shared" si="21"/>
        <v>LCA-Kern_All CBP_44407</v>
      </c>
      <c r="B1411" t="s">
        <v>62</v>
      </c>
      <c r="C1411" t="s">
        <v>210</v>
      </c>
      <c r="D1411" t="s">
        <v>29</v>
      </c>
      <c r="E1411" t="s">
        <v>61</v>
      </c>
      <c r="F1411" t="s">
        <v>61</v>
      </c>
      <c r="G1411" t="s">
        <v>61</v>
      </c>
      <c r="H1411" t="s">
        <v>61</v>
      </c>
      <c r="I1411" t="s">
        <v>61</v>
      </c>
      <c r="J1411" t="s">
        <v>61</v>
      </c>
      <c r="K1411" t="s">
        <v>197</v>
      </c>
      <c r="L1411" s="18">
        <v>44407</v>
      </c>
      <c r="M1411">
        <v>19</v>
      </c>
      <c r="N1411">
        <v>20</v>
      </c>
      <c r="O1411" t="s">
        <v>258</v>
      </c>
      <c r="P1411">
        <v>19</v>
      </c>
      <c r="Q1411">
        <v>19</v>
      </c>
      <c r="R1411">
        <v>0</v>
      </c>
      <c r="S1411">
        <v>0</v>
      </c>
      <c r="T1411">
        <v>0</v>
      </c>
      <c r="U1411">
        <v>0</v>
      </c>
      <c r="V1411">
        <v>0</v>
      </c>
      <c r="W1411">
        <v>280.23899999999998</v>
      </c>
      <c r="X1411">
        <v>401.608</v>
      </c>
      <c r="Y1411">
        <v>409.27300000000002</v>
      </c>
      <c r="Z1411">
        <v>404.89600000000002</v>
      </c>
      <c r="AA1411">
        <v>399.39299999999997</v>
      </c>
      <c r="AB1411">
        <v>398.68700000000001</v>
      </c>
      <c r="AC1411">
        <v>436.72199999999998</v>
      </c>
      <c r="AD1411">
        <v>795.30100000000004</v>
      </c>
      <c r="AE1411">
        <v>890.10900000000004</v>
      </c>
      <c r="AF1411">
        <v>1014.1</v>
      </c>
      <c r="AG1411">
        <v>1099.402</v>
      </c>
      <c r="AH1411">
        <v>1160.7329999999999</v>
      </c>
      <c r="AI1411">
        <v>1236.329</v>
      </c>
      <c r="AJ1411">
        <v>1270.626</v>
      </c>
      <c r="AK1411">
        <v>1291.06</v>
      </c>
      <c r="AL1411">
        <v>1319.191</v>
      </c>
      <c r="AM1411">
        <v>1350.1110000000001</v>
      </c>
      <c r="AN1411">
        <v>1282.4880000000001</v>
      </c>
      <c r="AO1411">
        <v>1034.7719999999999</v>
      </c>
      <c r="AP1411">
        <v>1075.327</v>
      </c>
      <c r="AQ1411">
        <v>1154.364</v>
      </c>
      <c r="AR1411">
        <v>633.70699999999999</v>
      </c>
      <c r="AS1411">
        <v>385.33300000000003</v>
      </c>
      <c r="AT1411">
        <v>303.779</v>
      </c>
      <c r="AU1411">
        <v>91</v>
      </c>
      <c r="AV1411">
        <v>89</v>
      </c>
      <c r="AW1411">
        <v>87</v>
      </c>
      <c r="AX1411">
        <v>85</v>
      </c>
      <c r="AY1411">
        <v>84.5</v>
      </c>
      <c r="AZ1411">
        <v>83</v>
      </c>
      <c r="BA1411">
        <v>82</v>
      </c>
      <c r="BB1411">
        <v>81.5</v>
      </c>
      <c r="BC1411">
        <v>85.5</v>
      </c>
      <c r="BD1411">
        <v>90</v>
      </c>
      <c r="BE1411">
        <v>93.5</v>
      </c>
      <c r="BF1411">
        <v>96.5</v>
      </c>
      <c r="BG1411">
        <v>99</v>
      </c>
      <c r="BH1411">
        <v>101.5</v>
      </c>
      <c r="BI1411">
        <v>103</v>
      </c>
      <c r="BJ1411">
        <v>105</v>
      </c>
      <c r="BK1411">
        <v>106.5</v>
      </c>
      <c r="BL1411">
        <v>107</v>
      </c>
      <c r="BM1411">
        <v>107</v>
      </c>
      <c r="BN1411">
        <v>105.5</v>
      </c>
      <c r="BO1411">
        <v>103</v>
      </c>
      <c r="BP1411">
        <v>99.5</v>
      </c>
      <c r="BQ1411">
        <v>95.5</v>
      </c>
      <c r="BR1411">
        <v>92</v>
      </c>
      <c r="BS1411">
        <v>18.81035</v>
      </c>
      <c r="BT1411">
        <v>-9.0741859999999992</v>
      </c>
      <c r="BU1411">
        <v>-17.485440000000001</v>
      </c>
      <c r="BV1411">
        <v>-15.66949</v>
      </c>
      <c r="BW1411">
        <v>-17.456469999999999</v>
      </c>
      <c r="BX1411">
        <v>3.6837650000000002</v>
      </c>
      <c r="BY1411">
        <v>-11.65953</v>
      </c>
      <c r="BZ1411">
        <v>1.565323</v>
      </c>
      <c r="CA1411">
        <v>17.582550000000001</v>
      </c>
      <c r="CB1411">
        <v>21.565740000000002</v>
      </c>
      <c r="CC1411">
        <v>26.064530000000001</v>
      </c>
      <c r="CD1411">
        <v>16.764320000000001</v>
      </c>
      <c r="CE1411">
        <v>-6.1503180000000004</v>
      </c>
      <c r="CF1411">
        <v>-5.4402530000000002</v>
      </c>
      <c r="CG1411">
        <v>-18.23049</v>
      </c>
      <c r="CH1411">
        <v>-11.13702</v>
      </c>
      <c r="CI1411">
        <v>-53.567360000000001</v>
      </c>
      <c r="CJ1411">
        <v>-16.208870000000001</v>
      </c>
      <c r="CK1411">
        <v>189.17410000000001</v>
      </c>
      <c r="CL1411">
        <v>75.361980000000003</v>
      </c>
      <c r="CM1411">
        <v>-141.74760000000001</v>
      </c>
      <c r="CN1411">
        <v>-14.979240000000001</v>
      </c>
      <c r="CO1411">
        <v>-19.69678</v>
      </c>
      <c r="CP1411">
        <v>-24.317270000000001</v>
      </c>
      <c r="CQ1411">
        <v>325.41719999999998</v>
      </c>
      <c r="CR1411">
        <v>200.84370000000001</v>
      </c>
      <c r="CS1411">
        <v>144.3468</v>
      </c>
      <c r="CT1411">
        <v>128.3665</v>
      </c>
      <c r="CU1411">
        <v>95.718149999999994</v>
      </c>
      <c r="CV1411">
        <v>169.7791</v>
      </c>
      <c r="CW1411">
        <v>432.77379999999999</v>
      </c>
      <c r="CX1411">
        <v>388.92579999999998</v>
      </c>
      <c r="CY1411">
        <v>235.25800000000001</v>
      </c>
      <c r="CZ1411">
        <v>207.02529999999999</v>
      </c>
      <c r="DA1411">
        <v>164.1953</v>
      </c>
      <c r="DB1411">
        <v>231.99440000000001</v>
      </c>
      <c r="DC1411">
        <v>175.0393</v>
      </c>
      <c r="DD1411">
        <v>159.90729999999999</v>
      </c>
      <c r="DE1411">
        <v>147.72720000000001</v>
      </c>
      <c r="DF1411">
        <v>134.7182</v>
      </c>
      <c r="DG1411">
        <v>103.2328</v>
      </c>
      <c r="DH1411">
        <v>203.04050000000001</v>
      </c>
      <c r="DI1411">
        <v>340.73649999999998</v>
      </c>
      <c r="DJ1411">
        <v>519.71749999999997</v>
      </c>
      <c r="DK1411">
        <v>2399.6419999999998</v>
      </c>
      <c r="DL1411">
        <v>2157.694</v>
      </c>
      <c r="DM1411">
        <v>177.85419999999999</v>
      </c>
      <c r="DN1411">
        <v>49.280450000000002</v>
      </c>
      <c r="DO1411">
        <v>19</v>
      </c>
      <c r="DP1411">
        <v>20</v>
      </c>
    </row>
    <row r="1412" spans="1:120" hidden="1" x14ac:dyDescent="0.25">
      <c r="A1412" t="str">
        <f t="shared" ref="A1412:A1475" si="22">C1412&amp;"_"&amp;K1412&amp;"_"&amp;IF(L1412="",O1412,L1412&amp;IF(LEFT(K1412,3)="All","",IF(R1412=1,"_Combined","_"&amp;M1412&amp;"-"&amp;N1412)))</f>
        <v>All_All CBP_44407</v>
      </c>
      <c r="B1412" t="s">
        <v>62</v>
      </c>
      <c r="C1412" t="s">
        <v>61</v>
      </c>
      <c r="D1412" t="s">
        <v>61</v>
      </c>
      <c r="E1412" t="s">
        <v>61</v>
      </c>
      <c r="F1412" t="s">
        <v>61</v>
      </c>
      <c r="G1412" t="s">
        <v>61</v>
      </c>
      <c r="H1412" t="s">
        <v>61</v>
      </c>
      <c r="I1412" t="s">
        <v>61</v>
      </c>
      <c r="J1412" t="s">
        <v>61</v>
      </c>
      <c r="K1412" t="s">
        <v>197</v>
      </c>
      <c r="L1412" s="18">
        <v>44407</v>
      </c>
      <c r="M1412">
        <v>19</v>
      </c>
      <c r="N1412">
        <v>20</v>
      </c>
      <c r="O1412" t="s">
        <v>258</v>
      </c>
      <c r="P1412">
        <v>186</v>
      </c>
      <c r="Q1412">
        <v>183</v>
      </c>
      <c r="R1412">
        <v>0</v>
      </c>
      <c r="S1412">
        <v>0</v>
      </c>
      <c r="T1412">
        <v>0</v>
      </c>
      <c r="U1412">
        <v>0</v>
      </c>
      <c r="V1412">
        <v>0</v>
      </c>
      <c r="W1412">
        <v>3816.0338999999999</v>
      </c>
      <c r="X1412">
        <v>3902.748</v>
      </c>
      <c r="Y1412">
        <v>3835.7458999999999</v>
      </c>
      <c r="Z1412">
        <v>3759.3033999999998</v>
      </c>
      <c r="AA1412">
        <v>4048.6259</v>
      </c>
      <c r="AB1412">
        <v>4688.1980999999996</v>
      </c>
      <c r="AC1412">
        <v>5053.1525000000001</v>
      </c>
      <c r="AD1412">
        <v>6496.7366000000002</v>
      </c>
      <c r="AE1412">
        <v>7553.4894999999997</v>
      </c>
      <c r="AF1412">
        <v>8739.7212</v>
      </c>
      <c r="AG1412">
        <v>9512.5252999999993</v>
      </c>
      <c r="AH1412">
        <v>10152.474</v>
      </c>
      <c r="AI1412">
        <v>10775.299000000001</v>
      </c>
      <c r="AJ1412">
        <v>11242.297</v>
      </c>
      <c r="AK1412">
        <v>11705.605</v>
      </c>
      <c r="AL1412">
        <v>12078.41</v>
      </c>
      <c r="AM1412">
        <v>12491.468000000001</v>
      </c>
      <c r="AN1412">
        <v>12352.664000000001</v>
      </c>
      <c r="AO1412">
        <v>11128.745000000001</v>
      </c>
      <c r="AP1412">
        <v>11105.194</v>
      </c>
      <c r="AQ1412">
        <v>10461.522000000001</v>
      </c>
      <c r="AR1412">
        <v>6867.5834999999997</v>
      </c>
      <c r="AS1412">
        <v>4705.7160999999996</v>
      </c>
      <c r="AT1412">
        <v>3995.9178000000002</v>
      </c>
      <c r="AU1412">
        <v>72.901639000000003</v>
      </c>
      <c r="AV1412">
        <v>72.275955999999994</v>
      </c>
      <c r="AW1412">
        <v>70.584699000000001</v>
      </c>
      <c r="AX1412">
        <v>69.060108999999997</v>
      </c>
      <c r="AY1412">
        <v>68.183059999999998</v>
      </c>
      <c r="AZ1412">
        <v>67.494535999999997</v>
      </c>
      <c r="BA1412">
        <v>66.898906999999994</v>
      </c>
      <c r="BB1412">
        <v>67.284153000000003</v>
      </c>
      <c r="BC1412">
        <v>69.961748999999998</v>
      </c>
      <c r="BD1412">
        <v>74.398906999999994</v>
      </c>
      <c r="BE1412">
        <v>78.136612</v>
      </c>
      <c r="BF1412">
        <v>81.226776000000001</v>
      </c>
      <c r="BG1412">
        <v>84.581967000000006</v>
      </c>
      <c r="BH1412">
        <v>87.833332999999996</v>
      </c>
      <c r="BI1412">
        <v>90.363388</v>
      </c>
      <c r="BJ1412">
        <v>92.625682999999995</v>
      </c>
      <c r="BK1412">
        <v>93.631147999999996</v>
      </c>
      <c r="BL1412">
        <v>92.814207999999994</v>
      </c>
      <c r="BM1412">
        <v>90.341530000000006</v>
      </c>
      <c r="BN1412">
        <v>86.095628000000005</v>
      </c>
      <c r="BO1412">
        <v>81.521857999999995</v>
      </c>
      <c r="BP1412">
        <v>77.311475000000002</v>
      </c>
      <c r="BQ1412">
        <v>74.784153000000003</v>
      </c>
      <c r="BR1412">
        <v>72.685792000000006</v>
      </c>
      <c r="BS1412">
        <v>-46.126989999999999</v>
      </c>
      <c r="BT1412">
        <v>11.298109999999999</v>
      </c>
      <c r="BU1412">
        <v>-45.263840000000002</v>
      </c>
      <c r="BV1412">
        <v>66.086770000000001</v>
      </c>
      <c r="BW1412">
        <v>92.879279999999994</v>
      </c>
      <c r="BX1412">
        <v>111.05800000000001</v>
      </c>
      <c r="BY1412">
        <v>77.076530000000005</v>
      </c>
      <c r="BZ1412">
        <v>-59.539870000000001</v>
      </c>
      <c r="CA1412">
        <v>-90.191779999999994</v>
      </c>
      <c r="CB1412">
        <v>-141.52440000000001</v>
      </c>
      <c r="CC1412">
        <v>-52.518680000000003</v>
      </c>
      <c r="CD1412">
        <v>-95.379239999999996</v>
      </c>
      <c r="CE1412">
        <v>-256.13389999999998</v>
      </c>
      <c r="CF1412">
        <v>-238.09129999999999</v>
      </c>
      <c r="CG1412">
        <v>-285.48869999999999</v>
      </c>
      <c r="CH1412">
        <v>-260.67320000000001</v>
      </c>
      <c r="CI1412">
        <v>-384.37220000000002</v>
      </c>
      <c r="CJ1412">
        <v>-103.4336</v>
      </c>
      <c r="CK1412">
        <v>1272.009</v>
      </c>
      <c r="CL1412">
        <v>953.45240000000001</v>
      </c>
      <c r="CM1412">
        <v>10.487450000000001</v>
      </c>
      <c r="CN1412">
        <v>91.657139999999998</v>
      </c>
      <c r="CO1412">
        <v>-61.341380000000001</v>
      </c>
      <c r="CP1412">
        <v>-100.0637</v>
      </c>
      <c r="CQ1412">
        <v>2261.9560000000001</v>
      </c>
      <c r="CR1412">
        <v>1666.1420000000001</v>
      </c>
      <c r="CS1412">
        <v>1113.1389999999999</v>
      </c>
      <c r="CT1412">
        <v>1301.4269999999999</v>
      </c>
      <c r="CU1412">
        <v>2050.4229999999998</v>
      </c>
      <c r="CV1412">
        <v>3200.806</v>
      </c>
      <c r="CW1412">
        <v>2804.19</v>
      </c>
      <c r="CX1412">
        <v>3165.8679999999999</v>
      </c>
      <c r="CY1412">
        <v>3859.634</v>
      </c>
      <c r="CZ1412">
        <v>2984.2080000000001</v>
      </c>
      <c r="DA1412">
        <v>6515.0309999999999</v>
      </c>
      <c r="DB1412">
        <v>3844.0509999999999</v>
      </c>
      <c r="DC1412">
        <v>4552.3339999999998</v>
      </c>
      <c r="DD1412">
        <v>3941.8780000000002</v>
      </c>
      <c r="DE1412">
        <v>3985.5909999999999</v>
      </c>
      <c r="DF1412">
        <v>4177.384</v>
      </c>
      <c r="DG1412">
        <v>4524.4489999999996</v>
      </c>
      <c r="DH1412">
        <v>4783.1379999999999</v>
      </c>
      <c r="DI1412">
        <v>5641.7550000000001</v>
      </c>
      <c r="DJ1412">
        <v>7521.5860000000002</v>
      </c>
      <c r="DK1412">
        <v>11791.7</v>
      </c>
      <c r="DL1412">
        <v>10678.34</v>
      </c>
      <c r="DM1412">
        <v>3462.9380000000001</v>
      </c>
      <c r="DN1412">
        <v>2043.335</v>
      </c>
      <c r="DO1412">
        <v>19</v>
      </c>
      <c r="DP1412">
        <v>20</v>
      </c>
    </row>
    <row r="1413" spans="1:120" hidden="1" x14ac:dyDescent="0.25">
      <c r="A1413" t="str">
        <f t="shared" si="22"/>
        <v>Size_Grp-200 kW and above_All CBP_44407</v>
      </c>
      <c r="B1413" t="s">
        <v>62</v>
      </c>
      <c r="C1413" t="s">
        <v>207</v>
      </c>
      <c r="D1413" t="s">
        <v>61</v>
      </c>
      <c r="E1413" t="s">
        <v>61</v>
      </c>
      <c r="F1413" t="s">
        <v>61</v>
      </c>
      <c r="G1413" t="s">
        <v>61</v>
      </c>
      <c r="H1413" t="s">
        <v>61</v>
      </c>
      <c r="I1413" t="s">
        <v>61</v>
      </c>
      <c r="J1413" t="s">
        <v>102</v>
      </c>
      <c r="K1413" t="s">
        <v>197</v>
      </c>
      <c r="L1413" s="18">
        <v>44407</v>
      </c>
      <c r="M1413">
        <v>19</v>
      </c>
      <c r="N1413">
        <v>20</v>
      </c>
      <c r="O1413" t="s">
        <v>258</v>
      </c>
      <c r="P1413">
        <v>16</v>
      </c>
      <c r="Q1413">
        <v>16</v>
      </c>
      <c r="R1413">
        <v>0</v>
      </c>
      <c r="S1413">
        <v>0</v>
      </c>
      <c r="T1413">
        <v>0</v>
      </c>
      <c r="U1413">
        <v>0</v>
      </c>
      <c r="V1413">
        <v>0</v>
      </c>
      <c r="W1413">
        <v>1260.1675</v>
      </c>
      <c r="X1413">
        <v>1279.4079999999999</v>
      </c>
      <c r="Y1413">
        <v>1271.8644999999999</v>
      </c>
      <c r="Z1413">
        <v>1161.4780000000001</v>
      </c>
      <c r="AA1413">
        <v>1271.1285</v>
      </c>
      <c r="AB1413">
        <v>1711.7335</v>
      </c>
      <c r="AC1413">
        <v>1884.7535</v>
      </c>
      <c r="AD1413">
        <v>2552.2570000000001</v>
      </c>
      <c r="AE1413">
        <v>2460.605</v>
      </c>
      <c r="AF1413">
        <v>2455.127</v>
      </c>
      <c r="AG1413">
        <v>2935.3409999999999</v>
      </c>
      <c r="AH1413">
        <v>3222.739</v>
      </c>
      <c r="AI1413">
        <v>3344.0065</v>
      </c>
      <c r="AJ1413">
        <v>3394.9704999999999</v>
      </c>
      <c r="AK1413">
        <v>3527.2020000000002</v>
      </c>
      <c r="AL1413">
        <v>3734.3829999999998</v>
      </c>
      <c r="AM1413">
        <v>4117.3005000000003</v>
      </c>
      <c r="AN1413">
        <v>4430.4925000000003</v>
      </c>
      <c r="AO1413">
        <v>4468.8370000000004</v>
      </c>
      <c r="AP1413">
        <v>4516.5420000000004</v>
      </c>
      <c r="AQ1413">
        <v>3780.1815000000001</v>
      </c>
      <c r="AR1413">
        <v>2380.6905000000002</v>
      </c>
      <c r="AS1413">
        <v>1663.1334999999999</v>
      </c>
      <c r="AT1413">
        <v>1435.057</v>
      </c>
      <c r="AU1413">
        <v>72.375</v>
      </c>
      <c r="AV1413">
        <v>72.125</v>
      </c>
      <c r="AW1413">
        <v>70.46875</v>
      </c>
      <c r="AX1413">
        <v>68.71875</v>
      </c>
      <c r="AY1413">
        <v>67.34375</v>
      </c>
      <c r="AZ1413">
        <v>66.40625</v>
      </c>
      <c r="BA1413">
        <v>65.71875</v>
      </c>
      <c r="BB1413">
        <v>66.3125</v>
      </c>
      <c r="BC1413">
        <v>69.40625</v>
      </c>
      <c r="BD1413">
        <v>74.375</v>
      </c>
      <c r="BE1413">
        <v>78.46875</v>
      </c>
      <c r="BF1413">
        <v>82.125</v>
      </c>
      <c r="BG1413">
        <v>85.875</v>
      </c>
      <c r="BH1413">
        <v>89.53125</v>
      </c>
      <c r="BI1413">
        <v>92.59375</v>
      </c>
      <c r="BJ1413">
        <v>95.3125</v>
      </c>
      <c r="BK1413">
        <v>96.71875</v>
      </c>
      <c r="BL1413">
        <v>95.875</v>
      </c>
      <c r="BM1413">
        <v>93.40625</v>
      </c>
      <c r="BN1413">
        <v>88.28125</v>
      </c>
      <c r="BO1413">
        <v>83</v>
      </c>
      <c r="BP1413">
        <v>77.65625</v>
      </c>
      <c r="BQ1413">
        <v>74.4375</v>
      </c>
      <c r="BR1413">
        <v>71.90625</v>
      </c>
      <c r="BS1413">
        <v>11.34684</v>
      </c>
      <c r="BT1413">
        <v>34.794710000000002</v>
      </c>
      <c r="BU1413">
        <v>-32.87679</v>
      </c>
      <c r="BV1413">
        <v>81.354079999999996</v>
      </c>
      <c r="BW1413">
        <v>77.170810000000003</v>
      </c>
      <c r="BX1413">
        <v>116.0039</v>
      </c>
      <c r="BY1413">
        <v>70.700699999999998</v>
      </c>
      <c r="BZ1413">
        <v>-89.226380000000006</v>
      </c>
      <c r="CA1413">
        <v>-64.830719999999999</v>
      </c>
      <c r="CB1413">
        <v>-85.672880000000006</v>
      </c>
      <c r="CC1413">
        <v>26.22316</v>
      </c>
      <c r="CD1413">
        <v>11.09144</v>
      </c>
      <c r="CE1413">
        <v>-82.897319999999993</v>
      </c>
      <c r="CF1413">
        <v>-53.638620000000003</v>
      </c>
      <c r="CG1413">
        <v>-118.31</v>
      </c>
      <c r="CH1413">
        <v>-113.48909999999999</v>
      </c>
      <c r="CI1413">
        <v>-212.64240000000001</v>
      </c>
      <c r="CJ1413">
        <v>-207.14429999999999</v>
      </c>
      <c r="CK1413">
        <v>-22.57376</v>
      </c>
      <c r="CL1413">
        <v>209.99080000000001</v>
      </c>
      <c r="CM1413">
        <v>197.43199999999999</v>
      </c>
      <c r="CN1413">
        <v>163.37700000000001</v>
      </c>
      <c r="CO1413">
        <v>33.897320000000001</v>
      </c>
      <c r="CP1413">
        <v>-41.075609999999998</v>
      </c>
      <c r="CQ1413">
        <v>1376.5989999999999</v>
      </c>
      <c r="CR1413">
        <v>1065.32</v>
      </c>
      <c r="CS1413">
        <v>661.79259999999999</v>
      </c>
      <c r="CT1413">
        <v>856.09130000000005</v>
      </c>
      <c r="CU1413">
        <v>1496.0229999999999</v>
      </c>
      <c r="CV1413">
        <v>2740.8609999999999</v>
      </c>
      <c r="CW1413">
        <v>2330.9059999999999</v>
      </c>
      <c r="CX1413">
        <v>2649.335</v>
      </c>
      <c r="CY1413">
        <v>3297.2950000000001</v>
      </c>
      <c r="CZ1413">
        <v>2244.1239999999998</v>
      </c>
      <c r="DA1413">
        <v>5406.143</v>
      </c>
      <c r="DB1413">
        <v>2541.9589999999998</v>
      </c>
      <c r="DC1413">
        <v>3221.4110000000001</v>
      </c>
      <c r="DD1413">
        <v>2654.7559999999999</v>
      </c>
      <c r="DE1413">
        <v>2720.7950000000001</v>
      </c>
      <c r="DF1413">
        <v>2821.0639999999999</v>
      </c>
      <c r="DG1413">
        <v>3123.4560000000001</v>
      </c>
      <c r="DH1413">
        <v>3466.268</v>
      </c>
      <c r="DI1413">
        <v>3921.4850000000001</v>
      </c>
      <c r="DJ1413">
        <v>5732.4750000000004</v>
      </c>
      <c r="DK1413">
        <v>10130.1</v>
      </c>
      <c r="DL1413">
        <v>9736.8729999999996</v>
      </c>
      <c r="DM1413">
        <v>2865.712</v>
      </c>
      <c r="DN1413">
        <v>1574.93</v>
      </c>
      <c r="DO1413">
        <v>19</v>
      </c>
      <c r="DP1413">
        <v>20</v>
      </c>
    </row>
    <row r="1414" spans="1:120" hidden="1" x14ac:dyDescent="0.25">
      <c r="A1414" t="str">
        <f t="shared" si="22"/>
        <v>LCA-Greater Bay Area_All CBP_44407</v>
      </c>
      <c r="B1414" t="s">
        <v>62</v>
      </c>
      <c r="C1414" t="s">
        <v>209</v>
      </c>
      <c r="D1414" t="s">
        <v>36</v>
      </c>
      <c r="E1414" t="s">
        <v>61</v>
      </c>
      <c r="F1414" t="s">
        <v>61</v>
      </c>
      <c r="G1414" t="s">
        <v>61</v>
      </c>
      <c r="H1414" t="s">
        <v>61</v>
      </c>
      <c r="I1414" t="s">
        <v>61</v>
      </c>
      <c r="J1414" t="s">
        <v>61</v>
      </c>
      <c r="K1414" t="s">
        <v>197</v>
      </c>
      <c r="L1414" s="18">
        <v>44407</v>
      </c>
      <c r="M1414">
        <v>19</v>
      </c>
      <c r="N1414">
        <v>20</v>
      </c>
      <c r="O1414" t="s">
        <v>258</v>
      </c>
      <c r="P1414">
        <v>106</v>
      </c>
      <c r="Q1414">
        <v>104</v>
      </c>
      <c r="R1414">
        <v>0</v>
      </c>
      <c r="S1414">
        <v>0</v>
      </c>
      <c r="T1414">
        <v>0</v>
      </c>
      <c r="U1414">
        <v>0</v>
      </c>
      <c r="V1414">
        <v>0</v>
      </c>
      <c r="W1414">
        <v>2200.2058000000002</v>
      </c>
      <c r="X1414">
        <v>2064.1451000000002</v>
      </c>
      <c r="Y1414">
        <v>1989.7448999999999</v>
      </c>
      <c r="Z1414">
        <v>1986.3396</v>
      </c>
      <c r="AA1414">
        <v>2122.5929000000001</v>
      </c>
      <c r="AB1414">
        <v>2664.7507999999998</v>
      </c>
      <c r="AC1414">
        <v>2964.3904000000002</v>
      </c>
      <c r="AD1414">
        <v>3538.1826999999998</v>
      </c>
      <c r="AE1414">
        <v>4108.6914999999999</v>
      </c>
      <c r="AF1414">
        <v>4863.4767000000002</v>
      </c>
      <c r="AG1414">
        <v>5447.1549999999997</v>
      </c>
      <c r="AH1414">
        <v>5875.4489999999996</v>
      </c>
      <c r="AI1414">
        <v>6235.3505999999998</v>
      </c>
      <c r="AJ1414">
        <v>6594.3603999999996</v>
      </c>
      <c r="AK1414">
        <v>6952.5659999999998</v>
      </c>
      <c r="AL1414">
        <v>7131.92</v>
      </c>
      <c r="AM1414">
        <v>7400.9841999999999</v>
      </c>
      <c r="AN1414">
        <v>7356.4214000000002</v>
      </c>
      <c r="AO1414">
        <v>6741.5933999999997</v>
      </c>
      <c r="AP1414">
        <v>6674.3042999999998</v>
      </c>
      <c r="AQ1414">
        <v>6009.4412000000002</v>
      </c>
      <c r="AR1414">
        <v>3809.0351000000001</v>
      </c>
      <c r="AS1414">
        <v>2587.0165999999999</v>
      </c>
      <c r="AT1414">
        <v>2263.7334999999998</v>
      </c>
      <c r="AU1414">
        <v>66.043268999999995</v>
      </c>
      <c r="AV1414">
        <v>65.115385000000003</v>
      </c>
      <c r="AW1414">
        <v>63.932692000000003</v>
      </c>
      <c r="AX1414">
        <v>62.759614999999997</v>
      </c>
      <c r="AY1414">
        <v>62.149037999999997</v>
      </c>
      <c r="AZ1414">
        <v>61.581730999999998</v>
      </c>
      <c r="BA1414">
        <v>61.283653999999999</v>
      </c>
      <c r="BB1414">
        <v>61.884614999999997</v>
      </c>
      <c r="BC1414">
        <v>64.985577000000006</v>
      </c>
      <c r="BD1414">
        <v>70.076922999999994</v>
      </c>
      <c r="BE1414">
        <v>73.75</v>
      </c>
      <c r="BF1414">
        <v>76.221153999999999</v>
      </c>
      <c r="BG1414">
        <v>79.447114999999997</v>
      </c>
      <c r="BH1414">
        <v>82.9375</v>
      </c>
      <c r="BI1414">
        <v>85.581731000000005</v>
      </c>
      <c r="BJ1414">
        <v>88.149038000000004</v>
      </c>
      <c r="BK1414">
        <v>88.596153999999999</v>
      </c>
      <c r="BL1414">
        <v>87.163461999999996</v>
      </c>
      <c r="BM1414">
        <v>83.581731000000005</v>
      </c>
      <c r="BN1414">
        <v>78.336538000000004</v>
      </c>
      <c r="BO1414">
        <v>73.269231000000005</v>
      </c>
      <c r="BP1414">
        <v>69.158653999999999</v>
      </c>
      <c r="BQ1414">
        <v>67.091346000000001</v>
      </c>
      <c r="BR1414">
        <v>65.639422999999994</v>
      </c>
      <c r="BS1414">
        <v>-88.258160000000004</v>
      </c>
      <c r="BT1414">
        <v>-0.37580019999999997</v>
      </c>
      <c r="BU1414">
        <v>20.49408</v>
      </c>
      <c r="BV1414">
        <v>30.53293</v>
      </c>
      <c r="BW1414">
        <v>131.45699999999999</v>
      </c>
      <c r="BX1414">
        <v>65.452849999999998</v>
      </c>
      <c r="BY1414">
        <v>70.233459999999994</v>
      </c>
      <c r="BZ1414">
        <v>-50.533569999999997</v>
      </c>
      <c r="CA1414">
        <v>-133.2628</v>
      </c>
      <c r="CB1414">
        <v>-118.49039999999999</v>
      </c>
      <c r="CC1414">
        <v>-112.6035</v>
      </c>
      <c r="CD1414">
        <v>-137.7039</v>
      </c>
      <c r="CE1414">
        <v>-174.09970000000001</v>
      </c>
      <c r="CF1414">
        <v>-165.46539999999999</v>
      </c>
      <c r="CG1414">
        <v>-236.08449999999999</v>
      </c>
      <c r="CH1414">
        <v>-211.9178</v>
      </c>
      <c r="CI1414">
        <v>-334.20010000000002</v>
      </c>
      <c r="CJ1414">
        <v>-171.3151</v>
      </c>
      <c r="CK1414">
        <v>704.82780000000002</v>
      </c>
      <c r="CL1414">
        <v>524.4837</v>
      </c>
      <c r="CM1414">
        <v>26.175080000000001</v>
      </c>
      <c r="CN1414">
        <v>41.695709999999998</v>
      </c>
      <c r="CO1414">
        <v>-12.64953</v>
      </c>
      <c r="CP1414">
        <v>-58.006</v>
      </c>
      <c r="CQ1414">
        <v>989.01139999999998</v>
      </c>
      <c r="CR1414">
        <v>680.68240000000003</v>
      </c>
      <c r="CS1414">
        <v>582.5421</v>
      </c>
      <c r="CT1414">
        <v>791.70529999999997</v>
      </c>
      <c r="CU1414">
        <v>1335.9480000000001</v>
      </c>
      <c r="CV1414">
        <v>2237.942</v>
      </c>
      <c r="CW1414">
        <v>1569.434</v>
      </c>
      <c r="CX1414">
        <v>1547.183</v>
      </c>
      <c r="CY1414">
        <v>2416.1010000000001</v>
      </c>
      <c r="CZ1414">
        <v>1765.3009999999999</v>
      </c>
      <c r="DA1414">
        <v>4686.0690000000004</v>
      </c>
      <c r="DB1414">
        <v>2239.6</v>
      </c>
      <c r="DC1414">
        <v>2444.3449999999998</v>
      </c>
      <c r="DD1414">
        <v>2822.654</v>
      </c>
      <c r="DE1414">
        <v>2937.7570000000001</v>
      </c>
      <c r="DF1414">
        <v>3068.8829999999998</v>
      </c>
      <c r="DG1414">
        <v>3358.9340000000002</v>
      </c>
      <c r="DH1414">
        <v>3311.8130000000001</v>
      </c>
      <c r="DI1414">
        <v>3640.8359999999998</v>
      </c>
      <c r="DJ1414">
        <v>4889.6809999999996</v>
      </c>
      <c r="DK1414">
        <v>7394.0940000000001</v>
      </c>
      <c r="DL1414">
        <v>6785.2359999999999</v>
      </c>
      <c r="DM1414">
        <v>2147.8530000000001</v>
      </c>
      <c r="DN1414">
        <v>1138.4590000000001</v>
      </c>
      <c r="DO1414">
        <v>19</v>
      </c>
      <c r="DP1414">
        <v>20</v>
      </c>
    </row>
    <row r="1415" spans="1:120" hidden="1" x14ac:dyDescent="0.25">
      <c r="A1415" t="str">
        <f t="shared" si="22"/>
        <v>sublap_id-SLAP_PGSB_All CBP_44407</v>
      </c>
      <c r="B1415" t="s">
        <v>62</v>
      </c>
      <c r="C1415" t="s">
        <v>281</v>
      </c>
      <c r="D1415" t="s">
        <v>61</v>
      </c>
      <c r="E1415" t="s">
        <v>282</v>
      </c>
      <c r="F1415" t="s">
        <v>61</v>
      </c>
      <c r="G1415" t="s">
        <v>61</v>
      </c>
      <c r="H1415" t="s">
        <v>61</v>
      </c>
      <c r="I1415" t="s">
        <v>61</v>
      </c>
      <c r="J1415" t="s">
        <v>61</v>
      </c>
      <c r="K1415" t="s">
        <v>197</v>
      </c>
      <c r="L1415" s="18">
        <v>44407</v>
      </c>
      <c r="M1415">
        <v>19</v>
      </c>
      <c r="N1415">
        <v>20</v>
      </c>
      <c r="O1415" t="s">
        <v>258</v>
      </c>
      <c r="P1415">
        <v>47</v>
      </c>
      <c r="Q1415">
        <v>47</v>
      </c>
      <c r="R1415">
        <v>0</v>
      </c>
      <c r="S1415">
        <v>0</v>
      </c>
      <c r="T1415">
        <v>0</v>
      </c>
      <c r="U1415">
        <v>0</v>
      </c>
      <c r="V1415">
        <v>0</v>
      </c>
      <c r="W1415">
        <v>1089.0195000000001</v>
      </c>
      <c r="X1415">
        <v>1037.4639999999999</v>
      </c>
      <c r="Y1415">
        <v>982.1395</v>
      </c>
      <c r="Z1415">
        <v>954.66650000000004</v>
      </c>
      <c r="AA1415">
        <v>1007.276</v>
      </c>
      <c r="AB1415">
        <v>1209.9095</v>
      </c>
      <c r="AC1415">
        <v>1388.4775</v>
      </c>
      <c r="AD1415">
        <v>1580.3885</v>
      </c>
      <c r="AE1415">
        <v>1873.364</v>
      </c>
      <c r="AF1415">
        <v>2489.2150000000001</v>
      </c>
      <c r="AG1415">
        <v>2805.8125</v>
      </c>
      <c r="AH1415">
        <v>3053.9585000000002</v>
      </c>
      <c r="AI1415">
        <v>3207.4535000000001</v>
      </c>
      <c r="AJ1415">
        <v>3383.3145</v>
      </c>
      <c r="AK1415">
        <v>3613.3905</v>
      </c>
      <c r="AL1415">
        <v>3744.7195000000002</v>
      </c>
      <c r="AM1415">
        <v>3884.9209999999998</v>
      </c>
      <c r="AN1415">
        <v>3879.665</v>
      </c>
      <c r="AO1415">
        <v>3641.4214999999999</v>
      </c>
      <c r="AP1415">
        <v>3535.681</v>
      </c>
      <c r="AQ1415">
        <v>3022.0124999999998</v>
      </c>
      <c r="AR1415">
        <v>1946.0754999999999</v>
      </c>
      <c r="AS1415">
        <v>1341.7729999999999</v>
      </c>
      <c r="AT1415">
        <v>1229.0905</v>
      </c>
      <c r="AU1415">
        <v>65.159574000000006</v>
      </c>
      <c r="AV1415">
        <v>64.319148999999996</v>
      </c>
      <c r="AW1415">
        <v>63.319149000000003</v>
      </c>
      <c r="AX1415">
        <v>62.478723000000002</v>
      </c>
      <c r="AY1415">
        <v>62.319149000000003</v>
      </c>
      <c r="AZ1415">
        <v>61.638297999999999</v>
      </c>
      <c r="BA1415">
        <v>61.638297999999999</v>
      </c>
      <c r="BB1415">
        <v>61.978723000000002</v>
      </c>
      <c r="BC1415">
        <v>64.319148999999996</v>
      </c>
      <c r="BD1415">
        <v>69.159574000000006</v>
      </c>
      <c r="BE1415">
        <v>72.319148999999996</v>
      </c>
      <c r="BF1415">
        <v>75</v>
      </c>
      <c r="BG1415">
        <v>77.680851000000004</v>
      </c>
      <c r="BH1415">
        <v>80.521276999999998</v>
      </c>
      <c r="BI1415">
        <v>81.680851000000004</v>
      </c>
      <c r="BJ1415">
        <v>83.5</v>
      </c>
      <c r="BK1415">
        <v>83.659574000000006</v>
      </c>
      <c r="BL1415">
        <v>82.319148999999996</v>
      </c>
      <c r="BM1415">
        <v>78.840425999999994</v>
      </c>
      <c r="BN1415">
        <v>75</v>
      </c>
      <c r="BO1415">
        <v>70.840425999999994</v>
      </c>
      <c r="BP1415">
        <v>67.5</v>
      </c>
      <c r="BQ1415">
        <v>65.840425999999994</v>
      </c>
      <c r="BR1415">
        <v>64.680851000000004</v>
      </c>
      <c r="BS1415">
        <v>-76.888980000000004</v>
      </c>
      <c r="BT1415">
        <v>-24.21313</v>
      </c>
      <c r="BU1415">
        <v>-9.4332919999999998</v>
      </c>
      <c r="BV1415">
        <v>-6.8885490000000003</v>
      </c>
      <c r="BW1415">
        <v>76.112269999999995</v>
      </c>
      <c r="BX1415">
        <v>94.123140000000006</v>
      </c>
      <c r="BY1415">
        <v>38.780259999999998</v>
      </c>
      <c r="BZ1415">
        <v>-39.399889999999999</v>
      </c>
      <c r="CA1415">
        <v>-120.4187</v>
      </c>
      <c r="CB1415">
        <v>-50.593690000000002</v>
      </c>
      <c r="CC1415">
        <v>13.73704</v>
      </c>
      <c r="CD1415">
        <v>-59.74006</v>
      </c>
      <c r="CE1415">
        <v>-24.68825</v>
      </c>
      <c r="CF1415">
        <v>-39.115160000000003</v>
      </c>
      <c r="CG1415">
        <v>-67.428820000000002</v>
      </c>
      <c r="CH1415">
        <v>-77.377849999999995</v>
      </c>
      <c r="CI1415">
        <v>-152.8203</v>
      </c>
      <c r="CJ1415">
        <v>-68.649510000000006</v>
      </c>
      <c r="CK1415">
        <v>355.86720000000003</v>
      </c>
      <c r="CL1415">
        <v>272.86900000000003</v>
      </c>
      <c r="CM1415">
        <v>60.262680000000003</v>
      </c>
      <c r="CN1415">
        <v>61.123159999999999</v>
      </c>
      <c r="CO1415">
        <v>15.26904</v>
      </c>
      <c r="CP1415">
        <v>-26.213280000000001</v>
      </c>
      <c r="CQ1415">
        <v>165.75149999999999</v>
      </c>
      <c r="CR1415">
        <v>151.49879999999999</v>
      </c>
      <c r="CS1415">
        <v>137.0341</v>
      </c>
      <c r="CT1415">
        <v>253.3784</v>
      </c>
      <c r="CU1415">
        <v>744.48749999999995</v>
      </c>
      <c r="CV1415">
        <v>861.59860000000003</v>
      </c>
      <c r="CW1415">
        <v>489.18889999999999</v>
      </c>
      <c r="CX1415">
        <v>835.86440000000005</v>
      </c>
      <c r="CY1415">
        <v>1443.6969999999999</v>
      </c>
      <c r="CZ1415">
        <v>834.96939999999995</v>
      </c>
      <c r="DA1415">
        <v>2556.6660000000002</v>
      </c>
      <c r="DB1415">
        <v>1138.9570000000001</v>
      </c>
      <c r="DC1415">
        <v>1490.6949999999999</v>
      </c>
      <c r="DD1415">
        <v>1590.4059999999999</v>
      </c>
      <c r="DE1415">
        <v>1646.8620000000001</v>
      </c>
      <c r="DF1415">
        <v>1698.0909999999999</v>
      </c>
      <c r="DG1415">
        <v>2363.4580000000001</v>
      </c>
      <c r="DH1415">
        <v>1521.597</v>
      </c>
      <c r="DI1415">
        <v>1696.35</v>
      </c>
      <c r="DJ1415">
        <v>1879.153</v>
      </c>
      <c r="DK1415">
        <v>2990.623</v>
      </c>
      <c r="DL1415">
        <v>2443.5610000000001</v>
      </c>
      <c r="DM1415">
        <v>804.7133</v>
      </c>
      <c r="DN1415">
        <v>333.2552</v>
      </c>
      <c r="DO1415">
        <v>19</v>
      </c>
      <c r="DP1415">
        <v>20</v>
      </c>
    </row>
    <row r="1416" spans="1:120" hidden="1" x14ac:dyDescent="0.25">
      <c r="A1416" t="str">
        <f t="shared" si="22"/>
        <v>Size_Grp-Below 20 kW_All CBP_44407</v>
      </c>
      <c r="B1416" t="s">
        <v>62</v>
      </c>
      <c r="C1416" t="s">
        <v>259</v>
      </c>
      <c r="D1416" t="s">
        <v>61</v>
      </c>
      <c r="E1416" t="s">
        <v>61</v>
      </c>
      <c r="F1416" t="s">
        <v>61</v>
      </c>
      <c r="G1416" t="s">
        <v>61</v>
      </c>
      <c r="H1416" t="s">
        <v>61</v>
      </c>
      <c r="I1416" t="s">
        <v>61</v>
      </c>
      <c r="J1416" t="s">
        <v>260</v>
      </c>
      <c r="K1416" t="s">
        <v>197</v>
      </c>
      <c r="L1416" s="18">
        <v>44407</v>
      </c>
      <c r="M1416">
        <v>19</v>
      </c>
      <c r="N1416">
        <v>20</v>
      </c>
      <c r="O1416" t="s">
        <v>258</v>
      </c>
      <c r="P1416">
        <v>33</v>
      </c>
      <c r="Q1416">
        <v>32</v>
      </c>
      <c r="R1416">
        <v>0</v>
      </c>
      <c r="S1416">
        <v>0</v>
      </c>
      <c r="T1416">
        <v>0</v>
      </c>
      <c r="U1416">
        <v>0</v>
      </c>
      <c r="V1416">
        <v>0</v>
      </c>
      <c r="W1416">
        <v>146.64941999999999</v>
      </c>
      <c r="X1416">
        <v>142.97919999999999</v>
      </c>
      <c r="Y1416">
        <v>144.95197999999999</v>
      </c>
      <c r="Z1416">
        <v>164.59522999999999</v>
      </c>
      <c r="AA1416">
        <v>171.28753</v>
      </c>
      <c r="AB1416">
        <v>190.37235999999999</v>
      </c>
      <c r="AC1416">
        <v>195.79261</v>
      </c>
      <c r="AD1416">
        <v>275.91352000000001</v>
      </c>
      <c r="AE1416">
        <v>350.02791000000002</v>
      </c>
      <c r="AF1416">
        <v>379.29683999999997</v>
      </c>
      <c r="AG1416">
        <v>406.89361000000002</v>
      </c>
      <c r="AH1416">
        <v>440.97332999999998</v>
      </c>
      <c r="AI1416">
        <v>470.80739</v>
      </c>
      <c r="AJ1416">
        <v>502.97208000000001</v>
      </c>
      <c r="AK1416">
        <v>518.24180000000001</v>
      </c>
      <c r="AL1416">
        <v>535.31723</v>
      </c>
      <c r="AM1416">
        <v>547.55868999999996</v>
      </c>
      <c r="AN1416">
        <v>521.71762999999999</v>
      </c>
      <c r="AO1416">
        <v>428.4787</v>
      </c>
      <c r="AP1416">
        <v>394.46550000000002</v>
      </c>
      <c r="AQ1416">
        <v>427.13292000000001</v>
      </c>
      <c r="AR1416">
        <v>319.72102000000001</v>
      </c>
      <c r="AS1416">
        <v>193.04071999999999</v>
      </c>
      <c r="AT1416">
        <v>129.71939</v>
      </c>
      <c r="AU1416">
        <v>74.75</v>
      </c>
      <c r="AV1416">
        <v>73.890625</v>
      </c>
      <c r="AW1416">
        <v>71.921875</v>
      </c>
      <c r="AX1416">
        <v>70.3125</v>
      </c>
      <c r="AY1416">
        <v>69.515625</v>
      </c>
      <c r="AZ1416">
        <v>69.171875</v>
      </c>
      <c r="BA1416">
        <v>68.421875</v>
      </c>
      <c r="BB1416">
        <v>68.734375</v>
      </c>
      <c r="BC1416">
        <v>71.15625</v>
      </c>
      <c r="BD1416">
        <v>75.09375</v>
      </c>
      <c r="BE1416">
        <v>78.703125</v>
      </c>
      <c r="BF1416">
        <v>81.578125</v>
      </c>
      <c r="BG1416">
        <v>85.046875</v>
      </c>
      <c r="BH1416">
        <v>88.390625</v>
      </c>
      <c r="BI1416">
        <v>91.171875</v>
      </c>
      <c r="BJ1416">
        <v>93.46875</v>
      </c>
      <c r="BK1416">
        <v>94.578125</v>
      </c>
      <c r="BL1416">
        <v>93.84375</v>
      </c>
      <c r="BM1416">
        <v>91.5625</v>
      </c>
      <c r="BN1416">
        <v>87.578125</v>
      </c>
      <c r="BO1416">
        <v>83.0625</v>
      </c>
      <c r="BP1416">
        <v>79.171875</v>
      </c>
      <c r="BQ1416">
        <v>76.984375</v>
      </c>
      <c r="BR1416">
        <v>74.921875</v>
      </c>
      <c r="BS1416">
        <v>1.1143369999999999</v>
      </c>
      <c r="BT1416">
        <v>-0.94521060000000001</v>
      </c>
      <c r="BU1416">
        <v>-0.78314519999999999</v>
      </c>
      <c r="BV1416">
        <v>-6.5325470000000001</v>
      </c>
      <c r="BW1416">
        <v>-2.0093109999999998</v>
      </c>
      <c r="BX1416">
        <v>-5.1098990000000004</v>
      </c>
      <c r="BY1416">
        <v>-4.1539590000000004</v>
      </c>
      <c r="BZ1416">
        <v>6.9308940000000003</v>
      </c>
      <c r="CA1416">
        <v>0.29876370000000002</v>
      </c>
      <c r="CB1416">
        <v>-2.210083</v>
      </c>
      <c r="CC1416">
        <v>-1.270659</v>
      </c>
      <c r="CD1416">
        <v>-2.7875220000000001</v>
      </c>
      <c r="CE1416">
        <v>-1.4979100000000001</v>
      </c>
      <c r="CF1416">
        <v>-4.5673490000000001</v>
      </c>
      <c r="CG1416">
        <v>-4.638547</v>
      </c>
      <c r="CH1416">
        <v>-3.0073820000000002</v>
      </c>
      <c r="CI1416">
        <v>-11.99868</v>
      </c>
      <c r="CJ1416">
        <v>-4.2019780000000004</v>
      </c>
      <c r="CK1416">
        <v>67.993610000000004</v>
      </c>
      <c r="CL1416">
        <v>38.959820000000001</v>
      </c>
      <c r="CM1416">
        <v>-38.540230000000001</v>
      </c>
      <c r="CN1416">
        <v>-23.182700000000001</v>
      </c>
      <c r="CO1416">
        <v>-8.8369</v>
      </c>
      <c r="CP1416">
        <v>-1.7953760000000001</v>
      </c>
      <c r="CQ1416">
        <v>7.167351</v>
      </c>
      <c r="CR1416">
        <v>3.008702</v>
      </c>
      <c r="CS1416">
        <v>2.6687080000000001</v>
      </c>
      <c r="CT1416">
        <v>5.9203580000000002</v>
      </c>
      <c r="CU1416">
        <v>9.1776719999999994</v>
      </c>
      <c r="CV1416">
        <v>14.76736</v>
      </c>
      <c r="CW1416">
        <v>11.45612</v>
      </c>
      <c r="CX1416">
        <v>16.77373</v>
      </c>
      <c r="CY1416">
        <v>12.25461</v>
      </c>
      <c r="CZ1416">
        <v>9.4580319999999993</v>
      </c>
      <c r="DA1416">
        <v>15.293010000000001</v>
      </c>
      <c r="DB1416">
        <v>16.49175</v>
      </c>
      <c r="DC1416">
        <v>25.495229999999999</v>
      </c>
      <c r="DD1416">
        <v>30.580459999999999</v>
      </c>
      <c r="DE1416">
        <v>29.873529999999999</v>
      </c>
      <c r="DF1416">
        <v>32.006100000000004</v>
      </c>
      <c r="DG1416">
        <v>28.45194</v>
      </c>
      <c r="DH1416">
        <v>27.32283</v>
      </c>
      <c r="DI1416">
        <v>48.999670000000002</v>
      </c>
      <c r="DJ1416">
        <v>46.475650000000002</v>
      </c>
      <c r="DK1416">
        <v>30.118790000000001</v>
      </c>
      <c r="DL1416">
        <v>18.116980000000002</v>
      </c>
      <c r="DM1416">
        <v>15.252929999999999</v>
      </c>
      <c r="DN1416">
        <v>7.0506419999999999</v>
      </c>
      <c r="DO1416">
        <v>19</v>
      </c>
      <c r="DP1416">
        <v>20</v>
      </c>
    </row>
    <row r="1417" spans="1:120" x14ac:dyDescent="0.25">
      <c r="A1417" t="str">
        <f t="shared" si="22"/>
        <v>AutoDR-Yes_All CBP_44407</v>
      </c>
      <c r="B1417" t="s">
        <v>62</v>
      </c>
      <c r="C1417" t="s">
        <v>322</v>
      </c>
      <c r="D1417" t="s">
        <v>61</v>
      </c>
      <c r="E1417" t="s">
        <v>61</v>
      </c>
      <c r="F1417" t="s">
        <v>61</v>
      </c>
      <c r="G1417" t="s">
        <v>61</v>
      </c>
      <c r="H1417" t="s">
        <v>98</v>
      </c>
      <c r="I1417" t="s">
        <v>61</v>
      </c>
      <c r="J1417" t="s">
        <v>61</v>
      </c>
      <c r="K1417" t="s">
        <v>197</v>
      </c>
      <c r="L1417" s="18">
        <v>44407</v>
      </c>
      <c r="M1417">
        <v>19</v>
      </c>
      <c r="N1417">
        <v>20</v>
      </c>
      <c r="O1417" t="s">
        <v>258</v>
      </c>
      <c r="P1417">
        <v>18</v>
      </c>
      <c r="Q1417">
        <v>18</v>
      </c>
      <c r="R1417">
        <v>0</v>
      </c>
      <c r="S1417">
        <v>0</v>
      </c>
      <c r="T1417">
        <v>0</v>
      </c>
      <c r="U1417">
        <v>0</v>
      </c>
      <c r="V1417">
        <v>0</v>
      </c>
      <c r="W1417">
        <v>1092.5615</v>
      </c>
      <c r="X1417">
        <v>1069.6079999999999</v>
      </c>
      <c r="Y1417">
        <v>1046.9425000000001</v>
      </c>
      <c r="Z1417">
        <v>937.12199999999996</v>
      </c>
      <c r="AA1417">
        <v>1049.2304999999999</v>
      </c>
      <c r="AB1417">
        <v>1050.1275000000001</v>
      </c>
      <c r="AC1417">
        <v>996.8895</v>
      </c>
      <c r="AD1417">
        <v>1128.809</v>
      </c>
      <c r="AE1417">
        <v>1307.5550000000001</v>
      </c>
      <c r="AF1417">
        <v>1613.711</v>
      </c>
      <c r="AG1417">
        <v>1724.693</v>
      </c>
      <c r="AH1417">
        <v>1726.259</v>
      </c>
      <c r="AI1417">
        <v>1806.3305</v>
      </c>
      <c r="AJ1417">
        <v>1813.6785</v>
      </c>
      <c r="AK1417">
        <v>1889.6120000000001</v>
      </c>
      <c r="AL1417">
        <v>1952.9949999999999</v>
      </c>
      <c r="AM1417">
        <v>1988.1385</v>
      </c>
      <c r="AN1417">
        <v>1935.2625</v>
      </c>
      <c r="AO1417">
        <v>1743.5650000000001</v>
      </c>
      <c r="AP1417">
        <v>1794.998</v>
      </c>
      <c r="AQ1417">
        <v>1776.1395</v>
      </c>
      <c r="AR1417">
        <v>1608.3865000000001</v>
      </c>
      <c r="AS1417">
        <v>1420.2735</v>
      </c>
      <c r="AT1417">
        <v>1257.4449999999999</v>
      </c>
      <c r="AU1417">
        <v>71.777777999999998</v>
      </c>
      <c r="AV1417">
        <v>71.222222000000002</v>
      </c>
      <c r="AW1417">
        <v>69.583332999999996</v>
      </c>
      <c r="AX1417">
        <v>68.111110999999994</v>
      </c>
      <c r="AY1417">
        <v>67.166667000000004</v>
      </c>
      <c r="AZ1417">
        <v>66.472222000000002</v>
      </c>
      <c r="BA1417">
        <v>65.916667000000004</v>
      </c>
      <c r="BB1417">
        <v>66.361110999999994</v>
      </c>
      <c r="BC1417">
        <v>69.111110999999994</v>
      </c>
      <c r="BD1417">
        <v>73.888889000000006</v>
      </c>
      <c r="BE1417">
        <v>77.611110999999994</v>
      </c>
      <c r="BF1417">
        <v>80.555555999999996</v>
      </c>
      <c r="BG1417">
        <v>83.833332999999996</v>
      </c>
      <c r="BH1417">
        <v>87.222222000000002</v>
      </c>
      <c r="BI1417">
        <v>89.777777999999998</v>
      </c>
      <c r="BJ1417">
        <v>92.277777999999998</v>
      </c>
      <c r="BK1417">
        <v>93.277777999999998</v>
      </c>
      <c r="BL1417">
        <v>92.305555999999996</v>
      </c>
      <c r="BM1417">
        <v>89.416667000000004</v>
      </c>
      <c r="BN1417">
        <v>84.833332999999996</v>
      </c>
      <c r="BO1417">
        <v>80.166667000000004</v>
      </c>
      <c r="BP1417">
        <v>75.861110999999994</v>
      </c>
      <c r="BQ1417">
        <v>73.333332999999996</v>
      </c>
      <c r="BR1417">
        <v>71.222222000000002</v>
      </c>
      <c r="BS1417">
        <v>-10.83506</v>
      </c>
      <c r="BT1417">
        <v>13.39522</v>
      </c>
      <c r="BU1417">
        <v>-47.52216</v>
      </c>
      <c r="BV1417">
        <v>60.02516</v>
      </c>
      <c r="BW1417">
        <v>-9.5248299999999997</v>
      </c>
      <c r="BX1417">
        <v>32.408180000000002</v>
      </c>
      <c r="BY1417">
        <v>48.792740000000002</v>
      </c>
      <c r="BZ1417">
        <v>-20.779730000000001</v>
      </c>
      <c r="CA1417">
        <v>-2.1124209999999999</v>
      </c>
      <c r="CB1417">
        <v>-27.946529999999999</v>
      </c>
      <c r="CC1417">
        <v>47.730319999999999</v>
      </c>
      <c r="CD1417">
        <v>36.357050000000001</v>
      </c>
      <c r="CE1417">
        <v>-51.920140000000004</v>
      </c>
      <c r="CF1417">
        <v>-39.278500000000001</v>
      </c>
      <c r="CG1417">
        <v>-51.24738</v>
      </c>
      <c r="CH1417">
        <v>-34.925359999999998</v>
      </c>
      <c r="CI1417">
        <v>-13.973039999999999</v>
      </c>
      <c r="CJ1417">
        <v>86.029300000000006</v>
      </c>
      <c r="CK1417">
        <v>206.69220000000001</v>
      </c>
      <c r="CL1417">
        <v>193.7559</v>
      </c>
      <c r="CM1417">
        <v>76.172229999999999</v>
      </c>
      <c r="CN1417">
        <v>3.3199960000000002</v>
      </c>
      <c r="CO1417">
        <v>-61.437669999999997</v>
      </c>
      <c r="CP1417">
        <v>-37.23959</v>
      </c>
      <c r="CQ1417">
        <v>521.09270000000004</v>
      </c>
      <c r="CR1417">
        <v>525.52440000000001</v>
      </c>
      <c r="CS1417">
        <v>197.5976</v>
      </c>
      <c r="CT1417">
        <v>158.06180000000001</v>
      </c>
      <c r="CU1417">
        <v>233.511</v>
      </c>
      <c r="CV1417">
        <v>464.02460000000002</v>
      </c>
      <c r="CW1417">
        <v>390.37950000000001</v>
      </c>
      <c r="CX1417">
        <v>815.28970000000004</v>
      </c>
      <c r="CY1417">
        <v>692.06449999999995</v>
      </c>
      <c r="CZ1417">
        <v>393.0958</v>
      </c>
      <c r="DA1417">
        <v>1037.038</v>
      </c>
      <c r="DB1417">
        <v>805.01480000000004</v>
      </c>
      <c r="DC1417">
        <v>1342.2249999999999</v>
      </c>
      <c r="DD1417">
        <v>496.89690000000002</v>
      </c>
      <c r="DE1417">
        <v>410.02609999999999</v>
      </c>
      <c r="DF1417">
        <v>414.22609999999997</v>
      </c>
      <c r="DG1417">
        <v>474.70929999999998</v>
      </c>
      <c r="DH1417">
        <v>753.96529999999996</v>
      </c>
      <c r="DI1417">
        <v>1153.5709999999999</v>
      </c>
      <c r="DJ1417">
        <v>857.95579999999995</v>
      </c>
      <c r="DK1417">
        <v>805.46910000000003</v>
      </c>
      <c r="DL1417">
        <v>618.10440000000006</v>
      </c>
      <c r="DM1417">
        <v>1076.2809999999999</v>
      </c>
      <c r="DN1417">
        <v>805.25340000000006</v>
      </c>
      <c r="DO1417">
        <v>19</v>
      </c>
      <c r="DP1417">
        <v>20</v>
      </c>
    </row>
    <row r="1418" spans="1:120" x14ac:dyDescent="0.25">
      <c r="A1418" t="str">
        <f t="shared" si="22"/>
        <v>AutoDR-Yes_All Elect_44407</v>
      </c>
      <c r="B1418" t="s">
        <v>62</v>
      </c>
      <c r="C1418" t="s">
        <v>322</v>
      </c>
      <c r="D1418" t="s">
        <v>61</v>
      </c>
      <c r="E1418" t="s">
        <v>61</v>
      </c>
      <c r="F1418" t="s">
        <v>61</v>
      </c>
      <c r="G1418" t="s">
        <v>61</v>
      </c>
      <c r="H1418" t="s">
        <v>98</v>
      </c>
      <c r="I1418" t="s">
        <v>61</v>
      </c>
      <c r="J1418" t="s">
        <v>61</v>
      </c>
      <c r="K1418" t="s">
        <v>190</v>
      </c>
      <c r="L1418" s="18">
        <v>44407</v>
      </c>
      <c r="M1418">
        <v>19</v>
      </c>
      <c r="N1418">
        <v>20</v>
      </c>
      <c r="O1418" t="s">
        <v>258</v>
      </c>
      <c r="P1418">
        <v>18</v>
      </c>
      <c r="Q1418">
        <v>18</v>
      </c>
      <c r="R1418">
        <v>0</v>
      </c>
      <c r="S1418">
        <v>0</v>
      </c>
      <c r="T1418">
        <v>0</v>
      </c>
      <c r="U1418">
        <v>0</v>
      </c>
      <c r="V1418">
        <v>0</v>
      </c>
      <c r="W1418">
        <v>1092.5615</v>
      </c>
      <c r="X1418">
        <v>1069.6079999999999</v>
      </c>
      <c r="Y1418">
        <v>1046.9425000000001</v>
      </c>
      <c r="Z1418">
        <v>937.12199999999996</v>
      </c>
      <c r="AA1418">
        <v>1049.2304999999999</v>
      </c>
      <c r="AB1418">
        <v>1050.1275000000001</v>
      </c>
      <c r="AC1418">
        <v>996.8895</v>
      </c>
      <c r="AD1418">
        <v>1128.809</v>
      </c>
      <c r="AE1418">
        <v>1307.5550000000001</v>
      </c>
      <c r="AF1418">
        <v>1613.711</v>
      </c>
      <c r="AG1418">
        <v>1724.693</v>
      </c>
      <c r="AH1418">
        <v>1726.259</v>
      </c>
      <c r="AI1418">
        <v>1806.3305</v>
      </c>
      <c r="AJ1418">
        <v>1813.6785</v>
      </c>
      <c r="AK1418">
        <v>1889.6120000000001</v>
      </c>
      <c r="AL1418">
        <v>1952.9949999999999</v>
      </c>
      <c r="AM1418">
        <v>1988.1385</v>
      </c>
      <c r="AN1418">
        <v>1935.2625</v>
      </c>
      <c r="AO1418">
        <v>1743.5650000000001</v>
      </c>
      <c r="AP1418">
        <v>1794.998</v>
      </c>
      <c r="AQ1418">
        <v>1776.1395</v>
      </c>
      <c r="AR1418">
        <v>1608.3865000000001</v>
      </c>
      <c r="AS1418">
        <v>1420.2735</v>
      </c>
      <c r="AT1418">
        <v>1257.4449999999999</v>
      </c>
      <c r="AU1418">
        <v>71.777777999999998</v>
      </c>
      <c r="AV1418">
        <v>71.222222000000002</v>
      </c>
      <c r="AW1418">
        <v>69.583332999999996</v>
      </c>
      <c r="AX1418">
        <v>68.111110999999994</v>
      </c>
      <c r="AY1418">
        <v>67.166667000000004</v>
      </c>
      <c r="AZ1418">
        <v>66.472222000000002</v>
      </c>
      <c r="BA1418">
        <v>65.916667000000004</v>
      </c>
      <c r="BB1418">
        <v>66.361110999999994</v>
      </c>
      <c r="BC1418">
        <v>69.111110999999994</v>
      </c>
      <c r="BD1418">
        <v>73.888889000000006</v>
      </c>
      <c r="BE1418">
        <v>77.611110999999994</v>
      </c>
      <c r="BF1418">
        <v>80.555555999999996</v>
      </c>
      <c r="BG1418">
        <v>83.833332999999996</v>
      </c>
      <c r="BH1418">
        <v>87.222222000000002</v>
      </c>
      <c r="BI1418">
        <v>89.777777999999998</v>
      </c>
      <c r="BJ1418">
        <v>92.277777999999998</v>
      </c>
      <c r="BK1418">
        <v>93.277777999999998</v>
      </c>
      <c r="BL1418">
        <v>92.305555999999996</v>
      </c>
      <c r="BM1418">
        <v>89.416667000000004</v>
      </c>
      <c r="BN1418">
        <v>84.833332999999996</v>
      </c>
      <c r="BO1418">
        <v>80.166667000000004</v>
      </c>
      <c r="BP1418">
        <v>75.861110999999994</v>
      </c>
      <c r="BQ1418">
        <v>73.333332999999996</v>
      </c>
      <c r="BR1418">
        <v>71.222222000000002</v>
      </c>
      <c r="BS1418">
        <v>-10.83506</v>
      </c>
      <c r="BT1418">
        <v>13.39522</v>
      </c>
      <c r="BU1418">
        <v>-47.52216</v>
      </c>
      <c r="BV1418">
        <v>60.02516</v>
      </c>
      <c r="BW1418">
        <v>-9.5248299999999997</v>
      </c>
      <c r="BX1418">
        <v>32.408180000000002</v>
      </c>
      <c r="BY1418">
        <v>48.792740000000002</v>
      </c>
      <c r="BZ1418">
        <v>-20.779730000000001</v>
      </c>
      <c r="CA1418">
        <v>-2.1124209999999999</v>
      </c>
      <c r="CB1418">
        <v>-27.946529999999999</v>
      </c>
      <c r="CC1418">
        <v>47.730319999999999</v>
      </c>
      <c r="CD1418">
        <v>36.357050000000001</v>
      </c>
      <c r="CE1418">
        <v>-51.920140000000004</v>
      </c>
      <c r="CF1418">
        <v>-39.278500000000001</v>
      </c>
      <c r="CG1418">
        <v>-51.24738</v>
      </c>
      <c r="CH1418">
        <v>-34.925359999999998</v>
      </c>
      <c r="CI1418">
        <v>-13.973039999999999</v>
      </c>
      <c r="CJ1418">
        <v>86.029300000000006</v>
      </c>
      <c r="CK1418">
        <v>206.69220000000001</v>
      </c>
      <c r="CL1418">
        <v>193.7559</v>
      </c>
      <c r="CM1418">
        <v>76.172229999999999</v>
      </c>
      <c r="CN1418">
        <v>3.3199960000000002</v>
      </c>
      <c r="CO1418">
        <v>-61.437669999999997</v>
      </c>
      <c r="CP1418">
        <v>-37.23959</v>
      </c>
      <c r="CQ1418">
        <v>521.09270000000004</v>
      </c>
      <c r="CR1418">
        <v>525.52440000000001</v>
      </c>
      <c r="CS1418">
        <v>197.5976</v>
      </c>
      <c r="CT1418">
        <v>158.06180000000001</v>
      </c>
      <c r="CU1418">
        <v>233.511</v>
      </c>
      <c r="CV1418">
        <v>464.02460000000002</v>
      </c>
      <c r="CW1418">
        <v>390.37950000000001</v>
      </c>
      <c r="CX1418">
        <v>815.28970000000004</v>
      </c>
      <c r="CY1418">
        <v>692.06449999999995</v>
      </c>
      <c r="CZ1418">
        <v>393.0958</v>
      </c>
      <c r="DA1418">
        <v>1037.038</v>
      </c>
      <c r="DB1418">
        <v>805.01480000000004</v>
      </c>
      <c r="DC1418">
        <v>1342.2249999999999</v>
      </c>
      <c r="DD1418">
        <v>496.89690000000002</v>
      </c>
      <c r="DE1418">
        <v>410.02609999999999</v>
      </c>
      <c r="DF1418">
        <v>414.22609999999997</v>
      </c>
      <c r="DG1418">
        <v>474.70929999999998</v>
      </c>
      <c r="DH1418">
        <v>753.96529999999996</v>
      </c>
      <c r="DI1418">
        <v>1153.5709999999999</v>
      </c>
      <c r="DJ1418">
        <v>857.95579999999995</v>
      </c>
      <c r="DK1418">
        <v>805.46910000000003</v>
      </c>
      <c r="DL1418">
        <v>618.10440000000006</v>
      </c>
      <c r="DM1418">
        <v>1076.2809999999999</v>
      </c>
      <c r="DN1418">
        <v>805.25340000000006</v>
      </c>
      <c r="DO1418">
        <v>19</v>
      </c>
      <c r="DP1418">
        <v>20</v>
      </c>
    </row>
    <row r="1419" spans="1:120" hidden="1" x14ac:dyDescent="0.25">
      <c r="A1419" t="str">
        <f t="shared" si="22"/>
        <v>Industry_Type-8. Other_All Elect_44407</v>
      </c>
      <c r="B1419" t="s">
        <v>62</v>
      </c>
      <c r="C1419" t="s">
        <v>267</v>
      </c>
      <c r="D1419" t="s">
        <v>61</v>
      </c>
      <c r="E1419" t="s">
        <v>61</v>
      </c>
      <c r="F1419" t="s">
        <v>61</v>
      </c>
      <c r="G1419" t="s">
        <v>268</v>
      </c>
      <c r="H1419" t="s">
        <v>61</v>
      </c>
      <c r="I1419" t="s">
        <v>61</v>
      </c>
      <c r="J1419" t="s">
        <v>61</v>
      </c>
      <c r="K1419" t="s">
        <v>190</v>
      </c>
      <c r="L1419" s="18">
        <v>44407</v>
      </c>
      <c r="M1419">
        <v>19</v>
      </c>
      <c r="N1419">
        <v>20</v>
      </c>
      <c r="O1419" t="s">
        <v>258</v>
      </c>
      <c r="P1419">
        <v>1</v>
      </c>
      <c r="Q1419">
        <v>1</v>
      </c>
      <c r="R1419">
        <v>0</v>
      </c>
      <c r="S1419">
        <v>0</v>
      </c>
      <c r="T1419">
        <v>1</v>
      </c>
      <c r="U1419">
        <v>0</v>
      </c>
      <c r="V1419">
        <v>1</v>
      </c>
      <c r="W1419">
        <v>8.3650000000000002</v>
      </c>
      <c r="X1419">
        <v>8.7270000000000003</v>
      </c>
      <c r="Y1419">
        <v>9.2010000000000005</v>
      </c>
      <c r="Z1419">
        <v>9.0649999999999995</v>
      </c>
      <c r="AA1419">
        <v>9.0549999999999997</v>
      </c>
      <c r="AB1419">
        <v>8.5790000000000006</v>
      </c>
      <c r="AC1419">
        <v>8.8239999999999998</v>
      </c>
      <c r="AD1419">
        <v>8.9380000000000006</v>
      </c>
      <c r="AE1419">
        <v>10.638</v>
      </c>
      <c r="AF1419">
        <v>12.734</v>
      </c>
      <c r="AG1419">
        <v>13.4</v>
      </c>
      <c r="AH1419">
        <v>13.106999999999999</v>
      </c>
      <c r="AI1419">
        <v>13.595000000000001</v>
      </c>
      <c r="AJ1419">
        <v>13.526</v>
      </c>
      <c r="AK1419">
        <v>13.798999999999999</v>
      </c>
      <c r="AL1419">
        <v>13.875</v>
      </c>
      <c r="AM1419">
        <v>13.861000000000001</v>
      </c>
      <c r="AN1419">
        <v>13.555</v>
      </c>
      <c r="AO1419">
        <v>13.686</v>
      </c>
      <c r="AP1419">
        <v>14.308</v>
      </c>
      <c r="AQ1419">
        <v>14.25</v>
      </c>
      <c r="AR1419">
        <v>10.836</v>
      </c>
      <c r="AS1419">
        <v>8.8279999999999994</v>
      </c>
      <c r="AT1419">
        <v>9.0640000000000001</v>
      </c>
      <c r="AU1419">
        <v>71</v>
      </c>
      <c r="AV1419">
        <v>70</v>
      </c>
      <c r="AW1419">
        <v>68.5</v>
      </c>
      <c r="AX1419">
        <v>66.5</v>
      </c>
      <c r="AY1419">
        <v>65</v>
      </c>
      <c r="AZ1419">
        <v>64.5</v>
      </c>
      <c r="BA1419">
        <v>63.5</v>
      </c>
      <c r="BB1419">
        <v>63.5</v>
      </c>
      <c r="BC1419">
        <v>68</v>
      </c>
      <c r="BD1419">
        <v>75</v>
      </c>
      <c r="BE1419">
        <v>79</v>
      </c>
      <c r="BF1419">
        <v>79.5</v>
      </c>
      <c r="BG1419">
        <v>83</v>
      </c>
      <c r="BH1419">
        <v>88</v>
      </c>
      <c r="BI1419">
        <v>93.5</v>
      </c>
      <c r="BJ1419">
        <v>99</v>
      </c>
      <c r="BK1419">
        <v>100</v>
      </c>
      <c r="BL1419">
        <v>98</v>
      </c>
      <c r="BM1419">
        <v>93.5</v>
      </c>
      <c r="BN1419">
        <v>85</v>
      </c>
      <c r="BO1419">
        <v>79</v>
      </c>
      <c r="BP1419">
        <v>74</v>
      </c>
      <c r="BQ1419">
        <v>71.5</v>
      </c>
      <c r="BR1419">
        <v>69.5</v>
      </c>
      <c r="BS1419">
        <v>8.4679599999999994E-2</v>
      </c>
      <c r="BT1419">
        <v>-0.214756</v>
      </c>
      <c r="BU1419">
        <v>-0.39042379999999999</v>
      </c>
      <c r="BV1419">
        <v>-0.39996530000000002</v>
      </c>
      <c r="BW1419">
        <v>-0.42319770000000001</v>
      </c>
      <c r="BX1419">
        <v>-0.4440308</v>
      </c>
      <c r="BY1419">
        <v>0.31757259999999998</v>
      </c>
      <c r="BZ1419">
        <v>0.1716404</v>
      </c>
      <c r="CA1419">
        <v>9.9873500000000004E-2</v>
      </c>
      <c r="CB1419">
        <v>0.32363989999999998</v>
      </c>
      <c r="CC1419">
        <v>-6.0354199999999997E-2</v>
      </c>
      <c r="CD1419">
        <v>-0.1201754</v>
      </c>
      <c r="CE1419">
        <v>-0.21202180000000001</v>
      </c>
      <c r="CF1419">
        <v>-7.4815999999999997E-3</v>
      </c>
      <c r="CG1419">
        <v>-0.42877389999999999</v>
      </c>
      <c r="CH1419">
        <v>-0.32173439999999998</v>
      </c>
      <c r="CI1419">
        <v>-0.3137064</v>
      </c>
      <c r="CJ1419">
        <v>-6.8802799999999997E-2</v>
      </c>
      <c r="CK1419">
        <v>-0.17327980000000001</v>
      </c>
      <c r="CL1419">
        <v>-0.55039119999999997</v>
      </c>
      <c r="CM1419">
        <v>-0.1487503</v>
      </c>
      <c r="CN1419">
        <v>-3.0261E-2</v>
      </c>
      <c r="CO1419">
        <v>-0.13929369999999999</v>
      </c>
      <c r="CP1419">
        <v>-0.43244929999999998</v>
      </c>
      <c r="CQ1419">
        <v>1.13423E-2</v>
      </c>
      <c r="CR1419">
        <v>2.0240399999999999E-2</v>
      </c>
      <c r="CS1419">
        <v>1.6020900000000001E-2</v>
      </c>
      <c r="CT1419">
        <v>1.7384799999999999E-2</v>
      </c>
      <c r="CU1419">
        <v>3.9981700000000002E-2</v>
      </c>
      <c r="CV1419">
        <v>0.121674</v>
      </c>
      <c r="CW1419">
        <v>4.5823299999999997E-2</v>
      </c>
      <c r="CX1419">
        <v>5.3615999999999997E-2</v>
      </c>
      <c r="CY1419">
        <v>2.70729E-2</v>
      </c>
      <c r="CZ1419">
        <v>3.7567000000000003E-2</v>
      </c>
      <c r="DA1419">
        <v>5.6516200000000003E-2</v>
      </c>
      <c r="DB1419">
        <v>5.83744E-2</v>
      </c>
      <c r="DC1419">
        <v>2.31127E-2</v>
      </c>
      <c r="DD1419">
        <v>3.2099500000000003E-2</v>
      </c>
      <c r="DE1419">
        <v>3.7610900000000003E-2</v>
      </c>
      <c r="DF1419">
        <v>1.8519799999999999E-2</v>
      </c>
      <c r="DG1419">
        <v>1.6640599999999998E-2</v>
      </c>
      <c r="DH1419">
        <v>3.1812E-2</v>
      </c>
      <c r="DI1419">
        <v>1.8060699999999999E-2</v>
      </c>
      <c r="DJ1419">
        <v>1.7919999999999998E-2</v>
      </c>
      <c r="DK1419">
        <v>6.6930900000000002E-2</v>
      </c>
      <c r="DL1419">
        <v>4.1739199999999997E-2</v>
      </c>
      <c r="DM1419">
        <v>2.4360699999999999E-2</v>
      </c>
      <c r="DN1419">
        <v>1.30797E-2</v>
      </c>
      <c r="DO1419">
        <v>19</v>
      </c>
      <c r="DP1419">
        <v>20</v>
      </c>
    </row>
    <row r="1420" spans="1:120" hidden="1" x14ac:dyDescent="0.25">
      <c r="A1420" t="str">
        <f t="shared" si="22"/>
        <v>Industry_Type-5. Offices, Hotels, Finance, Services_All Elect_44407</v>
      </c>
      <c r="B1420" t="s">
        <v>62</v>
      </c>
      <c r="C1420" t="s">
        <v>205</v>
      </c>
      <c r="D1420" t="s">
        <v>61</v>
      </c>
      <c r="E1420" t="s">
        <v>61</v>
      </c>
      <c r="F1420" t="s">
        <v>61</v>
      </c>
      <c r="G1420" t="s">
        <v>37</v>
      </c>
      <c r="H1420" t="s">
        <v>61</v>
      </c>
      <c r="I1420" t="s">
        <v>61</v>
      </c>
      <c r="J1420" t="s">
        <v>61</v>
      </c>
      <c r="K1420" t="s">
        <v>190</v>
      </c>
      <c r="L1420" s="18">
        <v>44407</v>
      </c>
      <c r="M1420">
        <v>19</v>
      </c>
      <c r="N1420">
        <v>20</v>
      </c>
      <c r="O1420" t="s">
        <v>258</v>
      </c>
      <c r="P1420">
        <v>11</v>
      </c>
      <c r="Q1420">
        <v>11</v>
      </c>
      <c r="R1420">
        <v>0</v>
      </c>
      <c r="S1420">
        <v>0</v>
      </c>
      <c r="T1420">
        <v>1</v>
      </c>
      <c r="U1420">
        <v>0</v>
      </c>
      <c r="V1420">
        <v>1</v>
      </c>
      <c r="W1420">
        <v>391.37599999999998</v>
      </c>
      <c r="X1420">
        <v>425.30799999999999</v>
      </c>
      <c r="Y1420">
        <v>389.84</v>
      </c>
      <c r="Z1420">
        <v>362.19099999999997</v>
      </c>
      <c r="AA1420">
        <v>363.79899999999998</v>
      </c>
      <c r="AB1420">
        <v>341.33300000000003</v>
      </c>
      <c r="AC1420">
        <v>304.60300000000001</v>
      </c>
      <c r="AD1420">
        <v>436.68599999999998</v>
      </c>
      <c r="AE1420">
        <v>592.452</v>
      </c>
      <c r="AF1420">
        <v>1008.255</v>
      </c>
      <c r="AG1420">
        <v>1085.1849999999999</v>
      </c>
      <c r="AH1420">
        <v>1122.9559999999999</v>
      </c>
      <c r="AI1420">
        <v>1154.731</v>
      </c>
      <c r="AJ1420">
        <v>1262.23</v>
      </c>
      <c r="AK1420">
        <v>1333.771</v>
      </c>
      <c r="AL1420">
        <v>1368.318</v>
      </c>
      <c r="AM1420">
        <v>1385.643</v>
      </c>
      <c r="AN1420">
        <v>1368.4680000000001</v>
      </c>
      <c r="AO1420">
        <v>1307.932</v>
      </c>
      <c r="AP1420">
        <v>1142.431</v>
      </c>
      <c r="AQ1420">
        <v>1120.1089999999999</v>
      </c>
      <c r="AR1420">
        <v>828.23800000000006</v>
      </c>
      <c r="AS1420">
        <v>599.84500000000003</v>
      </c>
      <c r="AT1420">
        <v>544.01099999999997</v>
      </c>
      <c r="AU1420">
        <v>72.590908999999996</v>
      </c>
      <c r="AV1420">
        <v>72.863636</v>
      </c>
      <c r="AW1420">
        <v>71.545455000000004</v>
      </c>
      <c r="AX1420">
        <v>69.772727000000003</v>
      </c>
      <c r="AY1420">
        <v>68.363636</v>
      </c>
      <c r="AZ1420">
        <v>67.318181999999993</v>
      </c>
      <c r="BA1420">
        <v>66.772727000000003</v>
      </c>
      <c r="BB1420">
        <v>66.727272999999997</v>
      </c>
      <c r="BC1420">
        <v>69.136364</v>
      </c>
      <c r="BD1420">
        <v>73.636364</v>
      </c>
      <c r="BE1420">
        <v>77.136364</v>
      </c>
      <c r="BF1420">
        <v>81.272727000000003</v>
      </c>
      <c r="BG1420">
        <v>84.909091000000004</v>
      </c>
      <c r="BH1420">
        <v>88.090908999999996</v>
      </c>
      <c r="BI1420">
        <v>90.5</v>
      </c>
      <c r="BJ1420">
        <v>92.954544999999996</v>
      </c>
      <c r="BK1420">
        <v>94.681818000000007</v>
      </c>
      <c r="BL1420">
        <v>94.272727000000003</v>
      </c>
      <c r="BM1420">
        <v>92.454544999999996</v>
      </c>
      <c r="BN1420">
        <v>88.227272999999997</v>
      </c>
      <c r="BO1420">
        <v>83.454544999999996</v>
      </c>
      <c r="BP1420">
        <v>77.909091000000004</v>
      </c>
      <c r="BQ1420">
        <v>74.590908999999996</v>
      </c>
      <c r="BR1420">
        <v>72.227272999999997</v>
      </c>
      <c r="BS1420">
        <v>-3.5156350000000001</v>
      </c>
      <c r="BT1420">
        <v>2.8417680000000001</v>
      </c>
      <c r="BU1420">
        <v>6.2290650000000003</v>
      </c>
      <c r="BV1420">
        <v>6.69259</v>
      </c>
      <c r="BW1420">
        <v>-1.4893559999999999</v>
      </c>
      <c r="BX1420">
        <v>2.1379090000000001</v>
      </c>
      <c r="BY1420">
        <v>6.6406590000000003</v>
      </c>
      <c r="BZ1420">
        <v>-12.74147</v>
      </c>
      <c r="CA1420">
        <v>2.3484289999999999</v>
      </c>
      <c r="CB1420">
        <v>2.9338150000000001</v>
      </c>
      <c r="CC1420">
        <v>14.97871</v>
      </c>
      <c r="CD1420">
        <v>37.047370000000001</v>
      </c>
      <c r="CE1420">
        <v>39.75996</v>
      </c>
      <c r="CF1420">
        <v>45.688229999999997</v>
      </c>
      <c r="CG1420">
        <v>60.450969999999998</v>
      </c>
      <c r="CH1420">
        <v>63.827030000000001</v>
      </c>
      <c r="CI1420">
        <v>49.948630000000001</v>
      </c>
      <c r="CJ1420">
        <v>74.772790000000001</v>
      </c>
      <c r="CK1420">
        <v>167.12549999999999</v>
      </c>
      <c r="CL1420">
        <v>166.37880000000001</v>
      </c>
      <c r="CM1420">
        <v>112.79859999999999</v>
      </c>
      <c r="CN1420">
        <v>74.649439999999998</v>
      </c>
      <c r="CO1420">
        <v>17.276540000000001</v>
      </c>
      <c r="CP1420">
        <v>8.4311489999999996</v>
      </c>
      <c r="CQ1420">
        <v>305.24610000000001</v>
      </c>
      <c r="CR1420">
        <v>200.96039999999999</v>
      </c>
      <c r="CS1420">
        <v>174.29750000000001</v>
      </c>
      <c r="CT1420">
        <v>196.29929999999999</v>
      </c>
      <c r="CU1420">
        <v>192.85249999999999</v>
      </c>
      <c r="CV1420">
        <v>62.466500000000003</v>
      </c>
      <c r="CW1420">
        <v>79.312129999999996</v>
      </c>
      <c r="CX1420">
        <v>115.0262</v>
      </c>
      <c r="CY1420">
        <v>162.78</v>
      </c>
      <c r="CZ1420">
        <v>277.27769999999998</v>
      </c>
      <c r="DA1420">
        <v>607.56619999999998</v>
      </c>
      <c r="DB1420">
        <v>825.86630000000002</v>
      </c>
      <c r="DC1420">
        <v>865.14919999999995</v>
      </c>
      <c r="DD1420">
        <v>757.60209999999995</v>
      </c>
      <c r="DE1420">
        <v>624.30330000000004</v>
      </c>
      <c r="DF1420">
        <v>698.28189999999995</v>
      </c>
      <c r="DG1420">
        <v>870.16229999999996</v>
      </c>
      <c r="DH1420">
        <v>697.43529999999998</v>
      </c>
      <c r="DI1420">
        <v>558.00350000000003</v>
      </c>
      <c r="DJ1420">
        <v>624.41160000000002</v>
      </c>
      <c r="DK1420">
        <v>624.9905</v>
      </c>
      <c r="DL1420">
        <v>220.38980000000001</v>
      </c>
      <c r="DM1420">
        <v>328.86660000000001</v>
      </c>
      <c r="DN1420">
        <v>307.1318</v>
      </c>
      <c r="DO1420">
        <v>19</v>
      </c>
      <c r="DP1420">
        <v>20</v>
      </c>
    </row>
    <row r="1421" spans="1:120" hidden="1" x14ac:dyDescent="0.25">
      <c r="A1421" t="str">
        <f t="shared" si="22"/>
        <v>LCA-Other_All Elect_44407</v>
      </c>
      <c r="B1421" t="s">
        <v>62</v>
      </c>
      <c r="C1421" t="s">
        <v>212</v>
      </c>
      <c r="D1421" t="s">
        <v>32</v>
      </c>
      <c r="E1421" t="s">
        <v>61</v>
      </c>
      <c r="F1421" t="s">
        <v>61</v>
      </c>
      <c r="G1421" t="s">
        <v>61</v>
      </c>
      <c r="H1421" t="s">
        <v>61</v>
      </c>
      <c r="I1421" t="s">
        <v>61</v>
      </c>
      <c r="J1421" t="s">
        <v>61</v>
      </c>
      <c r="K1421" t="s">
        <v>190</v>
      </c>
      <c r="L1421" s="18">
        <v>44407</v>
      </c>
      <c r="M1421">
        <v>19</v>
      </c>
      <c r="N1421">
        <v>20</v>
      </c>
      <c r="O1421" t="s">
        <v>258</v>
      </c>
      <c r="P1421">
        <v>47</v>
      </c>
      <c r="Q1421">
        <v>47</v>
      </c>
      <c r="R1421">
        <v>0</v>
      </c>
      <c r="S1421">
        <v>0</v>
      </c>
      <c r="T1421">
        <v>0</v>
      </c>
      <c r="U1421">
        <v>0</v>
      </c>
      <c r="V1421">
        <v>0</v>
      </c>
      <c r="W1421">
        <v>847.07150000000001</v>
      </c>
      <c r="X1421">
        <v>936.86950000000002</v>
      </c>
      <c r="Y1421">
        <v>903.18050000000005</v>
      </c>
      <c r="Z1421">
        <v>914.22699999999998</v>
      </c>
      <c r="AA1421">
        <v>961.3895</v>
      </c>
      <c r="AB1421">
        <v>999.51649999999995</v>
      </c>
      <c r="AC1421">
        <v>1101.8885</v>
      </c>
      <c r="AD1421">
        <v>1373.06</v>
      </c>
      <c r="AE1421">
        <v>1757.789</v>
      </c>
      <c r="AF1421">
        <v>2015.663</v>
      </c>
      <c r="AG1421">
        <v>2115.998</v>
      </c>
      <c r="AH1421">
        <v>2208.5610000000001</v>
      </c>
      <c r="AI1421">
        <v>2402.5605</v>
      </c>
      <c r="AJ1421">
        <v>2486.9955</v>
      </c>
      <c r="AK1421">
        <v>2533.6970000000001</v>
      </c>
      <c r="AL1421">
        <v>2632.8780000000002</v>
      </c>
      <c r="AM1421">
        <v>2672.3935000000001</v>
      </c>
      <c r="AN1421">
        <v>2592.5965000000001</v>
      </c>
      <c r="AO1421">
        <v>2384.7240000000002</v>
      </c>
      <c r="AP1421">
        <v>2244.451</v>
      </c>
      <c r="AQ1421">
        <v>2174.9155000000001</v>
      </c>
      <c r="AR1421">
        <v>1618.7995000000001</v>
      </c>
      <c r="AS1421">
        <v>1113.9014999999999</v>
      </c>
      <c r="AT1421">
        <v>950.62300000000005</v>
      </c>
      <c r="AU1421">
        <v>78.797871999999998</v>
      </c>
      <c r="AV1421">
        <v>79.085105999999996</v>
      </c>
      <c r="AW1421">
        <v>76.755319</v>
      </c>
      <c r="AX1421">
        <v>74.776595999999998</v>
      </c>
      <c r="AY1421">
        <v>73.329786999999996</v>
      </c>
      <c r="AZ1421">
        <v>72.925532000000004</v>
      </c>
      <c r="BA1421">
        <v>71.946809000000002</v>
      </c>
      <c r="BB1421">
        <v>71.904255000000006</v>
      </c>
      <c r="BC1421">
        <v>73.297871999999998</v>
      </c>
      <c r="BD1421">
        <v>76.659574000000006</v>
      </c>
      <c r="BE1421">
        <v>80.287233999999998</v>
      </c>
      <c r="BF1421">
        <v>84.531914999999998</v>
      </c>
      <c r="BG1421">
        <v>88.340425999999994</v>
      </c>
      <c r="BH1421">
        <v>91.436170000000004</v>
      </c>
      <c r="BI1421">
        <v>94.276595999999998</v>
      </c>
      <c r="BJ1421">
        <v>96.457447000000002</v>
      </c>
      <c r="BK1421">
        <v>98.5</v>
      </c>
      <c r="BL1421">
        <v>98.425532000000004</v>
      </c>
      <c r="BM1421">
        <v>97.138298000000006</v>
      </c>
      <c r="BN1421">
        <v>93.787233999999998</v>
      </c>
      <c r="BO1421">
        <v>89.308510999999996</v>
      </c>
      <c r="BP1421">
        <v>84.255319</v>
      </c>
      <c r="BQ1421">
        <v>81.436170000000004</v>
      </c>
      <c r="BR1421">
        <v>78.861701999999994</v>
      </c>
      <c r="BS1421">
        <v>27.30463</v>
      </c>
      <c r="BT1421">
        <v>11.05334</v>
      </c>
      <c r="BU1421">
        <v>11.04111</v>
      </c>
      <c r="BV1421">
        <v>14.47705</v>
      </c>
      <c r="BW1421">
        <v>1.9723649999999999</v>
      </c>
      <c r="BX1421">
        <v>32.204909999999998</v>
      </c>
      <c r="BY1421">
        <v>-14.815619999999999</v>
      </c>
      <c r="BZ1421">
        <v>16.539400000000001</v>
      </c>
      <c r="CA1421">
        <v>-5.6293259999999998</v>
      </c>
      <c r="CB1421">
        <v>-24.840869999999999</v>
      </c>
      <c r="CC1421">
        <v>12.923249999999999</v>
      </c>
      <c r="CD1421">
        <v>19.866910000000001</v>
      </c>
      <c r="CE1421">
        <v>-39.569789999999998</v>
      </c>
      <c r="CF1421">
        <v>-34.329009999999997</v>
      </c>
      <c r="CG1421">
        <v>6.8584829999999997</v>
      </c>
      <c r="CH1421">
        <v>-4.6719200000000001</v>
      </c>
      <c r="CI1421">
        <v>25.599620000000002</v>
      </c>
      <c r="CJ1421">
        <v>74.050489999999996</v>
      </c>
      <c r="CK1421">
        <v>274.96870000000001</v>
      </c>
      <c r="CL1421">
        <v>271.02699999999999</v>
      </c>
      <c r="CM1421">
        <v>107.1504</v>
      </c>
      <c r="CN1421">
        <v>59.510599999999997</v>
      </c>
      <c r="CO1421">
        <v>12.850020000000001</v>
      </c>
      <c r="CP1421">
        <v>4.4790590000000003</v>
      </c>
      <c r="CQ1421">
        <v>484.87889999999999</v>
      </c>
      <c r="CR1421">
        <v>356.66969999999998</v>
      </c>
      <c r="CS1421">
        <v>255.4888</v>
      </c>
      <c r="CT1421">
        <v>267.70420000000001</v>
      </c>
      <c r="CU1421">
        <v>410.92090000000002</v>
      </c>
      <c r="CV1421">
        <v>321.98570000000001</v>
      </c>
      <c r="CW1421">
        <v>251.3288</v>
      </c>
      <c r="CX1421">
        <v>257.28370000000001</v>
      </c>
      <c r="CY1421">
        <v>546.28710000000001</v>
      </c>
      <c r="CZ1421">
        <v>696.89499999999998</v>
      </c>
      <c r="DA1421">
        <v>885.19060000000002</v>
      </c>
      <c r="DB1421">
        <v>1014.426</v>
      </c>
      <c r="DC1421">
        <v>888.02120000000002</v>
      </c>
      <c r="DD1421">
        <v>686.33330000000001</v>
      </c>
      <c r="DE1421">
        <v>581.45569999999998</v>
      </c>
      <c r="DF1421">
        <v>647.20180000000005</v>
      </c>
      <c r="DG1421">
        <v>802.64</v>
      </c>
      <c r="DH1421">
        <v>816.10879999999997</v>
      </c>
      <c r="DI1421">
        <v>824.12480000000005</v>
      </c>
      <c r="DJ1421">
        <v>1372.1769999999999</v>
      </c>
      <c r="DK1421">
        <v>1175.8979999999999</v>
      </c>
      <c r="DL1421">
        <v>749.52149999999995</v>
      </c>
      <c r="DM1421">
        <v>251.15459999999999</v>
      </c>
      <c r="DN1421">
        <v>239.2646</v>
      </c>
      <c r="DO1421">
        <v>19</v>
      </c>
      <c r="DP1421">
        <v>20</v>
      </c>
    </row>
    <row r="1422" spans="1:120" hidden="1" x14ac:dyDescent="0.25">
      <c r="A1422" t="str">
        <f t="shared" si="22"/>
        <v>Aggregator-CPower_All Elect_44407</v>
      </c>
      <c r="B1422" t="s">
        <v>62</v>
      </c>
      <c r="C1422" t="s">
        <v>215</v>
      </c>
      <c r="D1422" t="s">
        <v>61</v>
      </c>
      <c r="E1422" t="s">
        <v>61</v>
      </c>
      <c r="F1422" t="s">
        <v>42</v>
      </c>
      <c r="G1422" t="s">
        <v>61</v>
      </c>
      <c r="H1422" t="s">
        <v>61</v>
      </c>
      <c r="I1422" t="s">
        <v>61</v>
      </c>
      <c r="J1422" t="s">
        <v>61</v>
      </c>
      <c r="K1422" t="s">
        <v>190</v>
      </c>
      <c r="L1422" s="18">
        <v>44407</v>
      </c>
      <c r="M1422">
        <v>19</v>
      </c>
      <c r="N1422">
        <v>20</v>
      </c>
      <c r="O1422" t="s">
        <v>258</v>
      </c>
      <c r="P1422">
        <v>186</v>
      </c>
      <c r="Q1422">
        <v>183</v>
      </c>
      <c r="R1422">
        <v>0</v>
      </c>
      <c r="S1422">
        <v>0</v>
      </c>
      <c r="T1422">
        <v>0</v>
      </c>
      <c r="U1422">
        <v>0</v>
      </c>
      <c r="V1422">
        <v>0</v>
      </c>
      <c r="W1422">
        <v>3816.0338999999999</v>
      </c>
      <c r="X1422">
        <v>3902.748</v>
      </c>
      <c r="Y1422">
        <v>3835.7458999999999</v>
      </c>
      <c r="Z1422">
        <v>3759.3033999999998</v>
      </c>
      <c r="AA1422">
        <v>4048.6259</v>
      </c>
      <c r="AB1422">
        <v>4688.1980999999996</v>
      </c>
      <c r="AC1422">
        <v>5053.1525000000001</v>
      </c>
      <c r="AD1422">
        <v>6496.7366000000002</v>
      </c>
      <c r="AE1422">
        <v>7553.4894999999997</v>
      </c>
      <c r="AF1422">
        <v>8739.7212</v>
      </c>
      <c r="AG1422">
        <v>9512.5252999999993</v>
      </c>
      <c r="AH1422">
        <v>10152.474</v>
      </c>
      <c r="AI1422">
        <v>10775.299000000001</v>
      </c>
      <c r="AJ1422">
        <v>11242.297</v>
      </c>
      <c r="AK1422">
        <v>11705.605</v>
      </c>
      <c r="AL1422">
        <v>12078.41</v>
      </c>
      <c r="AM1422">
        <v>12491.468000000001</v>
      </c>
      <c r="AN1422">
        <v>12352.664000000001</v>
      </c>
      <c r="AO1422">
        <v>11128.745000000001</v>
      </c>
      <c r="AP1422">
        <v>11105.194</v>
      </c>
      <c r="AQ1422">
        <v>10461.522000000001</v>
      </c>
      <c r="AR1422">
        <v>6867.5834999999997</v>
      </c>
      <c r="AS1422">
        <v>4705.7160999999996</v>
      </c>
      <c r="AT1422">
        <v>3995.9178000000002</v>
      </c>
      <c r="AU1422">
        <v>72.901639000000003</v>
      </c>
      <c r="AV1422">
        <v>72.275955999999994</v>
      </c>
      <c r="AW1422">
        <v>70.584699000000001</v>
      </c>
      <c r="AX1422">
        <v>69.060108999999997</v>
      </c>
      <c r="AY1422">
        <v>68.183059999999998</v>
      </c>
      <c r="AZ1422">
        <v>67.494535999999997</v>
      </c>
      <c r="BA1422">
        <v>66.898906999999994</v>
      </c>
      <c r="BB1422">
        <v>67.284153000000003</v>
      </c>
      <c r="BC1422">
        <v>69.961748999999998</v>
      </c>
      <c r="BD1422">
        <v>74.398906999999994</v>
      </c>
      <c r="BE1422">
        <v>78.136612</v>
      </c>
      <c r="BF1422">
        <v>81.226776000000001</v>
      </c>
      <c r="BG1422">
        <v>84.581967000000006</v>
      </c>
      <c r="BH1422">
        <v>87.833332999999996</v>
      </c>
      <c r="BI1422">
        <v>90.363388</v>
      </c>
      <c r="BJ1422">
        <v>92.625682999999995</v>
      </c>
      <c r="BK1422">
        <v>93.631147999999996</v>
      </c>
      <c r="BL1422">
        <v>92.814207999999994</v>
      </c>
      <c r="BM1422">
        <v>90.341530000000006</v>
      </c>
      <c r="BN1422">
        <v>86.095628000000005</v>
      </c>
      <c r="BO1422">
        <v>81.521857999999995</v>
      </c>
      <c r="BP1422">
        <v>77.311475000000002</v>
      </c>
      <c r="BQ1422">
        <v>74.784153000000003</v>
      </c>
      <c r="BR1422">
        <v>72.685792000000006</v>
      </c>
      <c r="BS1422">
        <v>-46.126989999999999</v>
      </c>
      <c r="BT1422">
        <v>11.298109999999999</v>
      </c>
      <c r="BU1422">
        <v>-45.263840000000002</v>
      </c>
      <c r="BV1422">
        <v>66.086770000000001</v>
      </c>
      <c r="BW1422">
        <v>92.879279999999994</v>
      </c>
      <c r="BX1422">
        <v>111.05800000000001</v>
      </c>
      <c r="BY1422">
        <v>77.076530000000005</v>
      </c>
      <c r="BZ1422">
        <v>-59.539870000000001</v>
      </c>
      <c r="CA1422">
        <v>-90.191779999999994</v>
      </c>
      <c r="CB1422">
        <v>-141.52440000000001</v>
      </c>
      <c r="CC1422">
        <v>-52.518680000000003</v>
      </c>
      <c r="CD1422">
        <v>-95.379239999999996</v>
      </c>
      <c r="CE1422">
        <v>-256.13389999999998</v>
      </c>
      <c r="CF1422">
        <v>-238.09129999999999</v>
      </c>
      <c r="CG1422">
        <v>-285.48869999999999</v>
      </c>
      <c r="CH1422">
        <v>-260.67320000000001</v>
      </c>
      <c r="CI1422">
        <v>-384.37220000000002</v>
      </c>
      <c r="CJ1422">
        <v>-103.4336</v>
      </c>
      <c r="CK1422">
        <v>1272.009</v>
      </c>
      <c r="CL1422">
        <v>953.45240000000001</v>
      </c>
      <c r="CM1422">
        <v>10.487450000000001</v>
      </c>
      <c r="CN1422">
        <v>91.657139999999998</v>
      </c>
      <c r="CO1422">
        <v>-61.341380000000001</v>
      </c>
      <c r="CP1422">
        <v>-100.0637</v>
      </c>
      <c r="CQ1422">
        <v>2261.9560000000001</v>
      </c>
      <c r="CR1422">
        <v>1666.1420000000001</v>
      </c>
      <c r="CS1422">
        <v>1113.1389999999999</v>
      </c>
      <c r="CT1422">
        <v>1301.4269999999999</v>
      </c>
      <c r="CU1422">
        <v>2050.4229999999998</v>
      </c>
      <c r="CV1422">
        <v>3200.806</v>
      </c>
      <c r="CW1422">
        <v>2804.19</v>
      </c>
      <c r="CX1422">
        <v>3165.8679999999999</v>
      </c>
      <c r="CY1422">
        <v>3859.634</v>
      </c>
      <c r="CZ1422">
        <v>2984.2080000000001</v>
      </c>
      <c r="DA1422">
        <v>6515.0309999999999</v>
      </c>
      <c r="DB1422">
        <v>3844.0509999999999</v>
      </c>
      <c r="DC1422">
        <v>4552.3339999999998</v>
      </c>
      <c r="DD1422">
        <v>3941.8780000000002</v>
      </c>
      <c r="DE1422">
        <v>3985.5909999999999</v>
      </c>
      <c r="DF1422">
        <v>4177.384</v>
      </c>
      <c r="DG1422">
        <v>4524.4489999999996</v>
      </c>
      <c r="DH1422">
        <v>4783.1379999999999</v>
      </c>
      <c r="DI1422">
        <v>5641.7550000000001</v>
      </c>
      <c r="DJ1422">
        <v>7521.5860000000002</v>
      </c>
      <c r="DK1422">
        <v>11791.7</v>
      </c>
      <c r="DL1422">
        <v>10678.34</v>
      </c>
      <c r="DM1422">
        <v>3462.9380000000001</v>
      </c>
      <c r="DN1422">
        <v>2043.335</v>
      </c>
      <c r="DO1422">
        <v>19</v>
      </c>
      <c r="DP1422">
        <v>20</v>
      </c>
    </row>
    <row r="1423" spans="1:120" hidden="1" x14ac:dyDescent="0.25">
      <c r="A1423" t="str">
        <f t="shared" si="22"/>
        <v>LCA-Stockton_All Elect_44407</v>
      </c>
      <c r="B1423" t="s">
        <v>62</v>
      </c>
      <c r="C1423" t="s">
        <v>213</v>
      </c>
      <c r="D1423" t="s">
        <v>39</v>
      </c>
      <c r="E1423" t="s">
        <v>61</v>
      </c>
      <c r="F1423" t="s">
        <v>61</v>
      </c>
      <c r="G1423" t="s">
        <v>61</v>
      </c>
      <c r="H1423" t="s">
        <v>61</v>
      </c>
      <c r="I1423" t="s">
        <v>61</v>
      </c>
      <c r="J1423" t="s">
        <v>61</v>
      </c>
      <c r="K1423" t="s">
        <v>190</v>
      </c>
      <c r="L1423" s="18">
        <v>44407</v>
      </c>
      <c r="M1423">
        <v>19</v>
      </c>
      <c r="N1423">
        <v>20</v>
      </c>
      <c r="O1423" t="s">
        <v>258</v>
      </c>
      <c r="P1423">
        <v>13</v>
      </c>
      <c r="Q1423">
        <v>13</v>
      </c>
      <c r="R1423">
        <v>0</v>
      </c>
      <c r="S1423">
        <v>0</v>
      </c>
      <c r="T1423">
        <v>1</v>
      </c>
      <c r="U1423">
        <v>0</v>
      </c>
      <c r="V1423">
        <v>1</v>
      </c>
      <c r="W1423">
        <v>468.48200000000003</v>
      </c>
      <c r="X1423">
        <v>476.12400000000002</v>
      </c>
      <c r="Y1423">
        <v>509.22300000000001</v>
      </c>
      <c r="Z1423">
        <v>430.685</v>
      </c>
      <c r="AA1423">
        <v>539.99900000000002</v>
      </c>
      <c r="AB1423">
        <v>599.90599999999995</v>
      </c>
      <c r="AC1423">
        <v>524.58100000000002</v>
      </c>
      <c r="AD1423">
        <v>752.16499999999996</v>
      </c>
      <c r="AE1423">
        <v>752.59199999999998</v>
      </c>
      <c r="AF1423">
        <v>797.28200000000004</v>
      </c>
      <c r="AG1423">
        <v>799.31899999999996</v>
      </c>
      <c r="AH1423">
        <v>854.83900000000006</v>
      </c>
      <c r="AI1423">
        <v>844.91200000000003</v>
      </c>
      <c r="AJ1423">
        <v>833.41</v>
      </c>
      <c r="AK1423">
        <v>870.66200000000003</v>
      </c>
      <c r="AL1423">
        <v>934.17200000000003</v>
      </c>
      <c r="AM1423">
        <v>1006.145</v>
      </c>
      <c r="AN1423">
        <v>1060.722</v>
      </c>
      <c r="AO1423">
        <v>915.36</v>
      </c>
      <c r="AP1423">
        <v>1057.9259999999999</v>
      </c>
      <c r="AQ1423">
        <v>1067.453</v>
      </c>
      <c r="AR1423">
        <v>767.14300000000003</v>
      </c>
      <c r="AS1423">
        <v>592.37800000000004</v>
      </c>
      <c r="AT1423">
        <v>456.04399999999998</v>
      </c>
      <c r="AU1423">
        <v>80</v>
      </c>
      <c r="AV1423">
        <v>80.5</v>
      </c>
      <c r="AW1423">
        <v>77.5</v>
      </c>
      <c r="AX1423">
        <v>75.5</v>
      </c>
      <c r="AY1423">
        <v>74</v>
      </c>
      <c r="AZ1423">
        <v>72.5</v>
      </c>
      <c r="BA1423">
        <v>71.5</v>
      </c>
      <c r="BB1423">
        <v>73</v>
      </c>
      <c r="BC1423">
        <v>75</v>
      </c>
      <c r="BD1423">
        <v>78</v>
      </c>
      <c r="BE1423">
        <v>83</v>
      </c>
      <c r="BF1423">
        <v>87</v>
      </c>
      <c r="BG1423">
        <v>91</v>
      </c>
      <c r="BH1423">
        <v>94</v>
      </c>
      <c r="BI1423">
        <v>96</v>
      </c>
      <c r="BJ1423">
        <v>96.5</v>
      </c>
      <c r="BK1423">
        <v>97.5</v>
      </c>
      <c r="BL1423">
        <v>97</v>
      </c>
      <c r="BM1423">
        <v>95.5</v>
      </c>
      <c r="BN1423">
        <v>92</v>
      </c>
      <c r="BO1423">
        <v>88</v>
      </c>
      <c r="BP1423">
        <v>85</v>
      </c>
      <c r="BQ1423">
        <v>82</v>
      </c>
      <c r="BR1423">
        <v>78.5</v>
      </c>
      <c r="BS1423">
        <v>-4.9050599999999998</v>
      </c>
      <c r="BT1423">
        <v>9.5054440000000007</v>
      </c>
      <c r="BU1423">
        <v>-58.196840000000002</v>
      </c>
      <c r="BV1423">
        <v>36.25647</v>
      </c>
      <c r="BW1423">
        <v>-22.11131</v>
      </c>
      <c r="BX1423">
        <v>9.160202</v>
      </c>
      <c r="BY1423">
        <v>33.400210000000001</v>
      </c>
      <c r="BZ1423">
        <v>-27.10417</v>
      </c>
      <c r="CA1423">
        <v>30.058150000000001</v>
      </c>
      <c r="CB1423">
        <v>-19.711849999999998</v>
      </c>
      <c r="CC1423">
        <v>19.81953</v>
      </c>
      <c r="CD1423">
        <v>4.6336250000000003</v>
      </c>
      <c r="CE1423">
        <v>-35.467770000000002</v>
      </c>
      <c r="CF1423">
        <v>-32.138469999999998</v>
      </c>
      <c r="CG1423">
        <v>-37.881860000000003</v>
      </c>
      <c r="CH1423">
        <v>-32.740490000000001</v>
      </c>
      <c r="CI1423">
        <v>-22.310510000000001</v>
      </c>
      <c r="CJ1423">
        <v>8.4758139999999997</v>
      </c>
      <c r="CK1423">
        <v>95.821110000000004</v>
      </c>
      <c r="CL1423">
        <v>77.097329999999999</v>
      </c>
      <c r="CM1423">
        <v>19.234269999999999</v>
      </c>
      <c r="CN1423">
        <v>4.7384380000000004</v>
      </c>
      <c r="CO1423">
        <v>-41.094389999999997</v>
      </c>
      <c r="CP1423">
        <v>-21.700030000000002</v>
      </c>
      <c r="CQ1423">
        <v>427.24</v>
      </c>
      <c r="CR1423">
        <v>400.07709999999997</v>
      </c>
      <c r="CS1423">
        <v>116.9187</v>
      </c>
      <c r="CT1423">
        <v>101.6016</v>
      </c>
      <c r="CU1423">
        <v>192.1635</v>
      </c>
      <c r="CV1423">
        <v>452.33420000000001</v>
      </c>
      <c r="CW1423">
        <v>519.59090000000003</v>
      </c>
      <c r="CX1423">
        <v>929.00760000000002</v>
      </c>
      <c r="CY1423">
        <v>628.80079999999998</v>
      </c>
      <c r="CZ1423">
        <v>285.48500000000001</v>
      </c>
      <c r="DA1423">
        <v>746.27340000000004</v>
      </c>
      <c r="DB1423">
        <v>318.74369999999999</v>
      </c>
      <c r="DC1423">
        <v>990.63239999999996</v>
      </c>
      <c r="DD1423">
        <v>252.36170000000001</v>
      </c>
      <c r="DE1423">
        <v>300.93369999999999</v>
      </c>
      <c r="DF1423">
        <v>307.6284</v>
      </c>
      <c r="DG1423">
        <v>240.4256</v>
      </c>
      <c r="DH1423">
        <v>422.9203</v>
      </c>
      <c r="DI1423">
        <v>791.62710000000004</v>
      </c>
      <c r="DJ1423">
        <v>682.11030000000005</v>
      </c>
      <c r="DK1423">
        <v>721.14890000000003</v>
      </c>
      <c r="DL1423">
        <v>897.8329</v>
      </c>
      <c r="DM1423">
        <v>855.55529999999999</v>
      </c>
      <c r="DN1423">
        <v>593.50379999999996</v>
      </c>
      <c r="DO1423">
        <v>19</v>
      </c>
      <c r="DP1423">
        <v>20</v>
      </c>
    </row>
    <row r="1424" spans="1:120" hidden="1" x14ac:dyDescent="0.25">
      <c r="A1424" t="str">
        <f t="shared" si="22"/>
        <v>All_All Elect_44407</v>
      </c>
      <c r="B1424" t="s">
        <v>62</v>
      </c>
      <c r="C1424" t="s">
        <v>61</v>
      </c>
      <c r="D1424" t="s">
        <v>61</v>
      </c>
      <c r="E1424" t="s">
        <v>61</v>
      </c>
      <c r="F1424" t="s">
        <v>61</v>
      </c>
      <c r="G1424" t="s">
        <v>61</v>
      </c>
      <c r="H1424" t="s">
        <v>61</v>
      </c>
      <c r="I1424" t="s">
        <v>61</v>
      </c>
      <c r="J1424" t="s">
        <v>61</v>
      </c>
      <c r="K1424" t="s">
        <v>190</v>
      </c>
      <c r="L1424" s="18">
        <v>44407</v>
      </c>
      <c r="M1424">
        <v>19</v>
      </c>
      <c r="N1424">
        <v>20</v>
      </c>
      <c r="O1424" t="s">
        <v>258</v>
      </c>
      <c r="P1424">
        <v>186</v>
      </c>
      <c r="Q1424">
        <v>183</v>
      </c>
      <c r="R1424">
        <v>0</v>
      </c>
      <c r="S1424">
        <v>0</v>
      </c>
      <c r="T1424">
        <v>0</v>
      </c>
      <c r="U1424">
        <v>0</v>
      </c>
      <c r="V1424">
        <v>0</v>
      </c>
      <c r="W1424">
        <v>3816.0338999999999</v>
      </c>
      <c r="X1424">
        <v>3902.748</v>
      </c>
      <c r="Y1424">
        <v>3835.7458999999999</v>
      </c>
      <c r="Z1424">
        <v>3759.3033999999998</v>
      </c>
      <c r="AA1424">
        <v>4048.6259</v>
      </c>
      <c r="AB1424">
        <v>4688.1980999999996</v>
      </c>
      <c r="AC1424">
        <v>5053.1525000000001</v>
      </c>
      <c r="AD1424">
        <v>6496.7366000000002</v>
      </c>
      <c r="AE1424">
        <v>7553.4894999999997</v>
      </c>
      <c r="AF1424">
        <v>8739.7212</v>
      </c>
      <c r="AG1424">
        <v>9512.5252999999993</v>
      </c>
      <c r="AH1424">
        <v>10152.474</v>
      </c>
      <c r="AI1424">
        <v>10775.299000000001</v>
      </c>
      <c r="AJ1424">
        <v>11242.297</v>
      </c>
      <c r="AK1424">
        <v>11705.605</v>
      </c>
      <c r="AL1424">
        <v>12078.41</v>
      </c>
      <c r="AM1424">
        <v>12491.468000000001</v>
      </c>
      <c r="AN1424">
        <v>12352.664000000001</v>
      </c>
      <c r="AO1424">
        <v>11128.745000000001</v>
      </c>
      <c r="AP1424">
        <v>11105.194</v>
      </c>
      <c r="AQ1424">
        <v>10461.522000000001</v>
      </c>
      <c r="AR1424">
        <v>6867.5834999999997</v>
      </c>
      <c r="AS1424">
        <v>4705.7160999999996</v>
      </c>
      <c r="AT1424">
        <v>3995.9178000000002</v>
      </c>
      <c r="AU1424">
        <v>72.901639000000003</v>
      </c>
      <c r="AV1424">
        <v>72.275955999999994</v>
      </c>
      <c r="AW1424">
        <v>70.584699000000001</v>
      </c>
      <c r="AX1424">
        <v>69.060108999999997</v>
      </c>
      <c r="AY1424">
        <v>68.183059999999998</v>
      </c>
      <c r="AZ1424">
        <v>67.494535999999997</v>
      </c>
      <c r="BA1424">
        <v>66.898906999999994</v>
      </c>
      <c r="BB1424">
        <v>67.284153000000003</v>
      </c>
      <c r="BC1424">
        <v>69.961748999999998</v>
      </c>
      <c r="BD1424">
        <v>74.398906999999994</v>
      </c>
      <c r="BE1424">
        <v>78.136612</v>
      </c>
      <c r="BF1424">
        <v>81.226776000000001</v>
      </c>
      <c r="BG1424">
        <v>84.581967000000006</v>
      </c>
      <c r="BH1424">
        <v>87.833332999999996</v>
      </c>
      <c r="BI1424">
        <v>90.363388</v>
      </c>
      <c r="BJ1424">
        <v>92.625682999999995</v>
      </c>
      <c r="BK1424">
        <v>93.631147999999996</v>
      </c>
      <c r="BL1424">
        <v>92.814207999999994</v>
      </c>
      <c r="BM1424">
        <v>90.341530000000006</v>
      </c>
      <c r="BN1424">
        <v>86.095628000000005</v>
      </c>
      <c r="BO1424">
        <v>81.521857999999995</v>
      </c>
      <c r="BP1424">
        <v>77.311475000000002</v>
      </c>
      <c r="BQ1424">
        <v>74.784153000000003</v>
      </c>
      <c r="BR1424">
        <v>72.685792000000006</v>
      </c>
      <c r="BS1424">
        <v>-46.126989999999999</v>
      </c>
      <c r="BT1424">
        <v>11.298109999999999</v>
      </c>
      <c r="BU1424">
        <v>-45.263840000000002</v>
      </c>
      <c r="BV1424">
        <v>66.086770000000001</v>
      </c>
      <c r="BW1424">
        <v>92.879279999999994</v>
      </c>
      <c r="BX1424">
        <v>111.05800000000001</v>
      </c>
      <c r="BY1424">
        <v>77.076530000000005</v>
      </c>
      <c r="BZ1424">
        <v>-59.539870000000001</v>
      </c>
      <c r="CA1424">
        <v>-90.191779999999994</v>
      </c>
      <c r="CB1424">
        <v>-141.52440000000001</v>
      </c>
      <c r="CC1424">
        <v>-52.518680000000003</v>
      </c>
      <c r="CD1424">
        <v>-95.379239999999996</v>
      </c>
      <c r="CE1424">
        <v>-256.13389999999998</v>
      </c>
      <c r="CF1424">
        <v>-238.09129999999999</v>
      </c>
      <c r="CG1424">
        <v>-285.48869999999999</v>
      </c>
      <c r="CH1424">
        <v>-260.67320000000001</v>
      </c>
      <c r="CI1424">
        <v>-384.37220000000002</v>
      </c>
      <c r="CJ1424">
        <v>-103.4336</v>
      </c>
      <c r="CK1424">
        <v>1272.009</v>
      </c>
      <c r="CL1424">
        <v>953.45240000000001</v>
      </c>
      <c r="CM1424">
        <v>10.487450000000001</v>
      </c>
      <c r="CN1424">
        <v>91.657139999999998</v>
      </c>
      <c r="CO1424">
        <v>-61.341380000000001</v>
      </c>
      <c r="CP1424">
        <v>-100.0637</v>
      </c>
      <c r="CQ1424">
        <v>2261.9560000000001</v>
      </c>
      <c r="CR1424">
        <v>1666.1420000000001</v>
      </c>
      <c r="CS1424">
        <v>1113.1389999999999</v>
      </c>
      <c r="CT1424">
        <v>1301.4269999999999</v>
      </c>
      <c r="CU1424">
        <v>2050.4229999999998</v>
      </c>
      <c r="CV1424">
        <v>3200.806</v>
      </c>
      <c r="CW1424">
        <v>2804.19</v>
      </c>
      <c r="CX1424">
        <v>3165.8679999999999</v>
      </c>
      <c r="CY1424">
        <v>3859.634</v>
      </c>
      <c r="CZ1424">
        <v>2984.2080000000001</v>
      </c>
      <c r="DA1424">
        <v>6515.0309999999999</v>
      </c>
      <c r="DB1424">
        <v>3844.0509999999999</v>
      </c>
      <c r="DC1424">
        <v>4552.3339999999998</v>
      </c>
      <c r="DD1424">
        <v>3941.8780000000002</v>
      </c>
      <c r="DE1424">
        <v>3985.5909999999999</v>
      </c>
      <c r="DF1424">
        <v>4177.384</v>
      </c>
      <c r="DG1424">
        <v>4524.4489999999996</v>
      </c>
      <c r="DH1424">
        <v>4783.1379999999999</v>
      </c>
      <c r="DI1424">
        <v>5641.7550000000001</v>
      </c>
      <c r="DJ1424">
        <v>7521.5860000000002</v>
      </c>
      <c r="DK1424">
        <v>11791.7</v>
      </c>
      <c r="DL1424">
        <v>10678.34</v>
      </c>
      <c r="DM1424">
        <v>3462.9380000000001</v>
      </c>
      <c r="DN1424">
        <v>2043.335</v>
      </c>
      <c r="DO1424">
        <v>19</v>
      </c>
      <c r="DP1424">
        <v>20</v>
      </c>
    </row>
    <row r="1425" spans="1:120" hidden="1" x14ac:dyDescent="0.25">
      <c r="A1425" t="str">
        <f t="shared" si="22"/>
        <v>sublap_id-SLAP_PGKN_All Elect_44407</v>
      </c>
      <c r="B1425" t="s">
        <v>62</v>
      </c>
      <c r="C1425" t="s">
        <v>279</v>
      </c>
      <c r="D1425" t="s">
        <v>61</v>
      </c>
      <c r="E1425" t="s">
        <v>280</v>
      </c>
      <c r="F1425" t="s">
        <v>61</v>
      </c>
      <c r="G1425" t="s">
        <v>61</v>
      </c>
      <c r="H1425" t="s">
        <v>61</v>
      </c>
      <c r="I1425" t="s">
        <v>61</v>
      </c>
      <c r="J1425" t="s">
        <v>61</v>
      </c>
      <c r="K1425" t="s">
        <v>190</v>
      </c>
      <c r="L1425" s="18">
        <v>44407</v>
      </c>
      <c r="M1425">
        <v>19</v>
      </c>
      <c r="N1425">
        <v>20</v>
      </c>
      <c r="O1425" t="s">
        <v>258</v>
      </c>
      <c r="P1425">
        <v>19</v>
      </c>
      <c r="Q1425">
        <v>19</v>
      </c>
      <c r="R1425">
        <v>0</v>
      </c>
      <c r="S1425">
        <v>0</v>
      </c>
      <c r="T1425">
        <v>0</v>
      </c>
      <c r="U1425">
        <v>0</v>
      </c>
      <c r="V1425">
        <v>0</v>
      </c>
      <c r="W1425">
        <v>280.23899999999998</v>
      </c>
      <c r="X1425">
        <v>401.608</v>
      </c>
      <c r="Y1425">
        <v>409.27300000000002</v>
      </c>
      <c r="Z1425">
        <v>404.89600000000002</v>
      </c>
      <c r="AA1425">
        <v>399.39299999999997</v>
      </c>
      <c r="AB1425">
        <v>398.68700000000001</v>
      </c>
      <c r="AC1425">
        <v>436.72199999999998</v>
      </c>
      <c r="AD1425">
        <v>795.30100000000004</v>
      </c>
      <c r="AE1425">
        <v>890.10900000000004</v>
      </c>
      <c r="AF1425">
        <v>1014.1</v>
      </c>
      <c r="AG1425">
        <v>1099.402</v>
      </c>
      <c r="AH1425">
        <v>1160.7329999999999</v>
      </c>
      <c r="AI1425">
        <v>1236.329</v>
      </c>
      <c r="AJ1425">
        <v>1270.626</v>
      </c>
      <c r="AK1425">
        <v>1291.06</v>
      </c>
      <c r="AL1425">
        <v>1319.191</v>
      </c>
      <c r="AM1425">
        <v>1350.1110000000001</v>
      </c>
      <c r="AN1425">
        <v>1282.4880000000001</v>
      </c>
      <c r="AO1425">
        <v>1034.7719999999999</v>
      </c>
      <c r="AP1425">
        <v>1075.327</v>
      </c>
      <c r="AQ1425">
        <v>1154.364</v>
      </c>
      <c r="AR1425">
        <v>633.70699999999999</v>
      </c>
      <c r="AS1425">
        <v>385.33300000000003</v>
      </c>
      <c r="AT1425">
        <v>303.779</v>
      </c>
      <c r="AU1425">
        <v>91</v>
      </c>
      <c r="AV1425">
        <v>89</v>
      </c>
      <c r="AW1425">
        <v>87</v>
      </c>
      <c r="AX1425">
        <v>85</v>
      </c>
      <c r="AY1425">
        <v>84.5</v>
      </c>
      <c r="AZ1425">
        <v>83</v>
      </c>
      <c r="BA1425">
        <v>82</v>
      </c>
      <c r="BB1425">
        <v>81.5</v>
      </c>
      <c r="BC1425">
        <v>85.5</v>
      </c>
      <c r="BD1425">
        <v>90</v>
      </c>
      <c r="BE1425">
        <v>93.5</v>
      </c>
      <c r="BF1425">
        <v>96.5</v>
      </c>
      <c r="BG1425">
        <v>99</v>
      </c>
      <c r="BH1425">
        <v>101.5</v>
      </c>
      <c r="BI1425">
        <v>103</v>
      </c>
      <c r="BJ1425">
        <v>105</v>
      </c>
      <c r="BK1425">
        <v>106.5</v>
      </c>
      <c r="BL1425">
        <v>107</v>
      </c>
      <c r="BM1425">
        <v>107</v>
      </c>
      <c r="BN1425">
        <v>105.5</v>
      </c>
      <c r="BO1425">
        <v>103</v>
      </c>
      <c r="BP1425">
        <v>99.5</v>
      </c>
      <c r="BQ1425">
        <v>95.5</v>
      </c>
      <c r="BR1425">
        <v>92</v>
      </c>
      <c r="BS1425">
        <v>18.81035</v>
      </c>
      <c r="BT1425">
        <v>-9.0741859999999992</v>
      </c>
      <c r="BU1425">
        <v>-17.485440000000001</v>
      </c>
      <c r="BV1425">
        <v>-15.66949</v>
      </c>
      <c r="BW1425">
        <v>-17.456469999999999</v>
      </c>
      <c r="BX1425">
        <v>3.6837650000000002</v>
      </c>
      <c r="BY1425">
        <v>-11.65953</v>
      </c>
      <c r="BZ1425">
        <v>1.565323</v>
      </c>
      <c r="CA1425">
        <v>17.582550000000001</v>
      </c>
      <c r="CB1425">
        <v>21.565740000000002</v>
      </c>
      <c r="CC1425">
        <v>26.064530000000001</v>
      </c>
      <c r="CD1425">
        <v>16.764320000000001</v>
      </c>
      <c r="CE1425">
        <v>-6.1503180000000004</v>
      </c>
      <c r="CF1425">
        <v>-5.4402530000000002</v>
      </c>
      <c r="CG1425">
        <v>-18.23049</v>
      </c>
      <c r="CH1425">
        <v>-11.13702</v>
      </c>
      <c r="CI1425">
        <v>-53.567360000000001</v>
      </c>
      <c r="CJ1425">
        <v>-16.208870000000001</v>
      </c>
      <c r="CK1425">
        <v>189.17410000000001</v>
      </c>
      <c r="CL1425">
        <v>75.361980000000003</v>
      </c>
      <c r="CM1425">
        <v>-141.74760000000001</v>
      </c>
      <c r="CN1425">
        <v>-14.979240000000001</v>
      </c>
      <c r="CO1425">
        <v>-19.69678</v>
      </c>
      <c r="CP1425">
        <v>-24.317270000000001</v>
      </c>
      <c r="CQ1425">
        <v>325.41719999999998</v>
      </c>
      <c r="CR1425">
        <v>200.84370000000001</v>
      </c>
      <c r="CS1425">
        <v>144.3468</v>
      </c>
      <c r="CT1425">
        <v>128.3665</v>
      </c>
      <c r="CU1425">
        <v>95.718149999999994</v>
      </c>
      <c r="CV1425">
        <v>169.7791</v>
      </c>
      <c r="CW1425">
        <v>432.77379999999999</v>
      </c>
      <c r="CX1425">
        <v>388.92579999999998</v>
      </c>
      <c r="CY1425">
        <v>235.25800000000001</v>
      </c>
      <c r="CZ1425">
        <v>207.02529999999999</v>
      </c>
      <c r="DA1425">
        <v>164.1953</v>
      </c>
      <c r="DB1425">
        <v>231.99440000000001</v>
      </c>
      <c r="DC1425">
        <v>175.0393</v>
      </c>
      <c r="DD1425">
        <v>159.90729999999999</v>
      </c>
      <c r="DE1425">
        <v>147.72720000000001</v>
      </c>
      <c r="DF1425">
        <v>134.7182</v>
      </c>
      <c r="DG1425">
        <v>103.2328</v>
      </c>
      <c r="DH1425">
        <v>203.04050000000001</v>
      </c>
      <c r="DI1425">
        <v>340.73649999999998</v>
      </c>
      <c r="DJ1425">
        <v>519.71749999999997</v>
      </c>
      <c r="DK1425">
        <v>2399.6419999999998</v>
      </c>
      <c r="DL1425">
        <v>2157.694</v>
      </c>
      <c r="DM1425">
        <v>177.85419999999999</v>
      </c>
      <c r="DN1425">
        <v>49.280450000000002</v>
      </c>
      <c r="DO1425">
        <v>19</v>
      </c>
      <c r="DP1425">
        <v>20</v>
      </c>
    </row>
    <row r="1426" spans="1:120" hidden="1" x14ac:dyDescent="0.25">
      <c r="A1426" t="str">
        <f t="shared" si="22"/>
        <v>LCA-Greater Bay Area_All Elect_44407</v>
      </c>
      <c r="B1426" t="s">
        <v>62</v>
      </c>
      <c r="C1426" t="s">
        <v>209</v>
      </c>
      <c r="D1426" t="s">
        <v>36</v>
      </c>
      <c r="E1426" t="s">
        <v>61</v>
      </c>
      <c r="F1426" t="s">
        <v>61</v>
      </c>
      <c r="G1426" t="s">
        <v>61</v>
      </c>
      <c r="H1426" t="s">
        <v>61</v>
      </c>
      <c r="I1426" t="s">
        <v>61</v>
      </c>
      <c r="J1426" t="s">
        <v>61</v>
      </c>
      <c r="K1426" t="s">
        <v>190</v>
      </c>
      <c r="L1426" s="18">
        <v>44407</v>
      </c>
      <c r="M1426">
        <v>19</v>
      </c>
      <c r="N1426">
        <v>20</v>
      </c>
      <c r="O1426" t="s">
        <v>258</v>
      </c>
      <c r="P1426">
        <v>106</v>
      </c>
      <c r="Q1426">
        <v>104</v>
      </c>
      <c r="R1426">
        <v>0</v>
      </c>
      <c r="S1426">
        <v>0</v>
      </c>
      <c r="T1426">
        <v>0</v>
      </c>
      <c r="U1426">
        <v>0</v>
      </c>
      <c r="V1426">
        <v>0</v>
      </c>
      <c r="W1426">
        <v>2200.2058000000002</v>
      </c>
      <c r="X1426">
        <v>2064.1451000000002</v>
      </c>
      <c r="Y1426">
        <v>1989.7448999999999</v>
      </c>
      <c r="Z1426">
        <v>1986.3396</v>
      </c>
      <c r="AA1426">
        <v>2122.5929000000001</v>
      </c>
      <c r="AB1426">
        <v>2664.7507999999998</v>
      </c>
      <c r="AC1426">
        <v>2964.3904000000002</v>
      </c>
      <c r="AD1426">
        <v>3538.1826999999998</v>
      </c>
      <c r="AE1426">
        <v>4108.6914999999999</v>
      </c>
      <c r="AF1426">
        <v>4863.4767000000002</v>
      </c>
      <c r="AG1426">
        <v>5447.1549999999997</v>
      </c>
      <c r="AH1426">
        <v>5875.4489999999996</v>
      </c>
      <c r="AI1426">
        <v>6235.3505999999998</v>
      </c>
      <c r="AJ1426">
        <v>6594.3603999999996</v>
      </c>
      <c r="AK1426">
        <v>6952.5659999999998</v>
      </c>
      <c r="AL1426">
        <v>7131.92</v>
      </c>
      <c r="AM1426">
        <v>7400.9841999999999</v>
      </c>
      <c r="AN1426">
        <v>7356.4214000000002</v>
      </c>
      <c r="AO1426">
        <v>6741.5933999999997</v>
      </c>
      <c r="AP1426">
        <v>6674.3042999999998</v>
      </c>
      <c r="AQ1426">
        <v>6009.4412000000002</v>
      </c>
      <c r="AR1426">
        <v>3809.0351000000001</v>
      </c>
      <c r="AS1426">
        <v>2587.0165999999999</v>
      </c>
      <c r="AT1426">
        <v>2263.7334999999998</v>
      </c>
      <c r="AU1426">
        <v>66.043268999999995</v>
      </c>
      <c r="AV1426">
        <v>65.115385000000003</v>
      </c>
      <c r="AW1426">
        <v>63.932692000000003</v>
      </c>
      <c r="AX1426">
        <v>62.759614999999997</v>
      </c>
      <c r="AY1426">
        <v>62.149037999999997</v>
      </c>
      <c r="AZ1426">
        <v>61.581730999999998</v>
      </c>
      <c r="BA1426">
        <v>61.283653999999999</v>
      </c>
      <c r="BB1426">
        <v>61.884614999999997</v>
      </c>
      <c r="BC1426">
        <v>64.985577000000006</v>
      </c>
      <c r="BD1426">
        <v>70.076922999999994</v>
      </c>
      <c r="BE1426">
        <v>73.75</v>
      </c>
      <c r="BF1426">
        <v>76.221153999999999</v>
      </c>
      <c r="BG1426">
        <v>79.447114999999997</v>
      </c>
      <c r="BH1426">
        <v>82.9375</v>
      </c>
      <c r="BI1426">
        <v>85.581731000000005</v>
      </c>
      <c r="BJ1426">
        <v>88.149038000000004</v>
      </c>
      <c r="BK1426">
        <v>88.596153999999999</v>
      </c>
      <c r="BL1426">
        <v>87.163461999999996</v>
      </c>
      <c r="BM1426">
        <v>83.581731000000005</v>
      </c>
      <c r="BN1426">
        <v>78.336538000000004</v>
      </c>
      <c r="BO1426">
        <v>73.269231000000005</v>
      </c>
      <c r="BP1426">
        <v>69.158653999999999</v>
      </c>
      <c r="BQ1426">
        <v>67.091346000000001</v>
      </c>
      <c r="BR1426">
        <v>65.639422999999994</v>
      </c>
      <c r="BS1426">
        <v>-88.258160000000004</v>
      </c>
      <c r="BT1426">
        <v>-0.37580019999999997</v>
      </c>
      <c r="BU1426">
        <v>20.49408</v>
      </c>
      <c r="BV1426">
        <v>30.53293</v>
      </c>
      <c r="BW1426">
        <v>131.45699999999999</v>
      </c>
      <c r="BX1426">
        <v>65.452849999999998</v>
      </c>
      <c r="BY1426">
        <v>70.233459999999994</v>
      </c>
      <c r="BZ1426">
        <v>-50.533569999999997</v>
      </c>
      <c r="CA1426">
        <v>-133.2628</v>
      </c>
      <c r="CB1426">
        <v>-118.49039999999999</v>
      </c>
      <c r="CC1426">
        <v>-112.6035</v>
      </c>
      <c r="CD1426">
        <v>-137.7039</v>
      </c>
      <c r="CE1426">
        <v>-174.09970000000001</v>
      </c>
      <c r="CF1426">
        <v>-165.46539999999999</v>
      </c>
      <c r="CG1426">
        <v>-236.08449999999999</v>
      </c>
      <c r="CH1426">
        <v>-211.9178</v>
      </c>
      <c r="CI1426">
        <v>-334.20010000000002</v>
      </c>
      <c r="CJ1426">
        <v>-171.3151</v>
      </c>
      <c r="CK1426">
        <v>704.82780000000002</v>
      </c>
      <c r="CL1426">
        <v>524.4837</v>
      </c>
      <c r="CM1426">
        <v>26.175080000000001</v>
      </c>
      <c r="CN1426">
        <v>41.695709999999998</v>
      </c>
      <c r="CO1426">
        <v>-12.64953</v>
      </c>
      <c r="CP1426">
        <v>-58.006</v>
      </c>
      <c r="CQ1426">
        <v>989.01139999999998</v>
      </c>
      <c r="CR1426">
        <v>680.68240000000003</v>
      </c>
      <c r="CS1426">
        <v>582.5421</v>
      </c>
      <c r="CT1426">
        <v>791.70529999999997</v>
      </c>
      <c r="CU1426">
        <v>1335.9480000000001</v>
      </c>
      <c r="CV1426">
        <v>2237.942</v>
      </c>
      <c r="CW1426">
        <v>1569.434</v>
      </c>
      <c r="CX1426">
        <v>1547.183</v>
      </c>
      <c r="CY1426">
        <v>2416.1010000000001</v>
      </c>
      <c r="CZ1426">
        <v>1765.3009999999999</v>
      </c>
      <c r="DA1426">
        <v>4686.0690000000004</v>
      </c>
      <c r="DB1426">
        <v>2239.6</v>
      </c>
      <c r="DC1426">
        <v>2444.3449999999998</v>
      </c>
      <c r="DD1426">
        <v>2822.654</v>
      </c>
      <c r="DE1426">
        <v>2937.7570000000001</v>
      </c>
      <c r="DF1426">
        <v>3068.8829999999998</v>
      </c>
      <c r="DG1426">
        <v>3358.9340000000002</v>
      </c>
      <c r="DH1426">
        <v>3311.8130000000001</v>
      </c>
      <c r="DI1426">
        <v>3640.8359999999998</v>
      </c>
      <c r="DJ1426">
        <v>4889.6809999999996</v>
      </c>
      <c r="DK1426">
        <v>7394.0940000000001</v>
      </c>
      <c r="DL1426">
        <v>6785.2359999999999</v>
      </c>
      <c r="DM1426">
        <v>2147.8530000000001</v>
      </c>
      <c r="DN1426">
        <v>1138.4590000000001</v>
      </c>
      <c r="DO1426">
        <v>19</v>
      </c>
      <c r="DP1426">
        <v>20</v>
      </c>
    </row>
    <row r="1427" spans="1:120" hidden="1" x14ac:dyDescent="0.25">
      <c r="A1427" t="str">
        <f t="shared" si="22"/>
        <v>Industry_Type-4. Retail stores_All Elect_44407</v>
      </c>
      <c r="B1427" t="s">
        <v>62</v>
      </c>
      <c r="C1427" t="s">
        <v>204</v>
      </c>
      <c r="D1427" t="s">
        <v>61</v>
      </c>
      <c r="E1427" t="s">
        <v>61</v>
      </c>
      <c r="F1427" t="s">
        <v>61</v>
      </c>
      <c r="G1427" t="s">
        <v>33</v>
      </c>
      <c r="H1427" t="s">
        <v>61</v>
      </c>
      <c r="I1427" t="s">
        <v>61</v>
      </c>
      <c r="J1427" t="s">
        <v>61</v>
      </c>
      <c r="K1427" t="s">
        <v>190</v>
      </c>
      <c r="L1427" s="18">
        <v>44407</v>
      </c>
      <c r="M1427">
        <v>19</v>
      </c>
      <c r="N1427">
        <v>20</v>
      </c>
      <c r="O1427" t="s">
        <v>258</v>
      </c>
      <c r="P1427">
        <v>174</v>
      </c>
      <c r="Q1427">
        <v>171</v>
      </c>
      <c r="R1427">
        <v>0</v>
      </c>
      <c r="S1427">
        <v>0</v>
      </c>
      <c r="T1427">
        <v>0</v>
      </c>
      <c r="U1427">
        <v>0</v>
      </c>
      <c r="V1427">
        <v>0</v>
      </c>
      <c r="W1427">
        <v>3413.5992000000001</v>
      </c>
      <c r="X1427">
        <v>3465.5158000000001</v>
      </c>
      <c r="Y1427">
        <v>3434.0457000000001</v>
      </c>
      <c r="Z1427">
        <v>3385.7892000000002</v>
      </c>
      <c r="AA1427">
        <v>3673.8130999999998</v>
      </c>
      <c r="AB1427">
        <v>4337.4537</v>
      </c>
      <c r="AC1427">
        <v>4739.9462000000003</v>
      </c>
      <c r="AD1427">
        <v>6050.6480000000001</v>
      </c>
      <c r="AE1427">
        <v>6948.3684999999996</v>
      </c>
      <c r="AF1427">
        <v>7710.7123000000001</v>
      </c>
      <c r="AG1427">
        <v>8405.4338000000007</v>
      </c>
      <c r="AH1427">
        <v>9007.9714000000004</v>
      </c>
      <c r="AI1427">
        <v>9598.6723999999995</v>
      </c>
      <c r="AJ1427">
        <v>9956.8844000000008</v>
      </c>
      <c r="AK1427">
        <v>10347.642</v>
      </c>
      <c r="AL1427">
        <v>10685.638999999999</v>
      </c>
      <c r="AM1427">
        <v>11081.55</v>
      </c>
      <c r="AN1427">
        <v>10960.377</v>
      </c>
      <c r="AO1427">
        <v>9796.5373</v>
      </c>
      <c r="AP1427">
        <v>9940.7309000000005</v>
      </c>
      <c r="AQ1427">
        <v>9319.1031999999996</v>
      </c>
      <c r="AR1427">
        <v>6021.5619999999999</v>
      </c>
      <c r="AS1427">
        <v>4091.6909000000001</v>
      </c>
      <c r="AT1427">
        <v>3437.6624999999999</v>
      </c>
      <c r="AU1427">
        <v>72.932749000000001</v>
      </c>
      <c r="AV1427">
        <v>72.251462000000004</v>
      </c>
      <c r="AW1427">
        <v>70.535088000000002</v>
      </c>
      <c r="AX1427">
        <v>69.029240000000001</v>
      </c>
      <c r="AY1427">
        <v>68.190057999999993</v>
      </c>
      <c r="AZ1427">
        <v>67.523392000000001</v>
      </c>
      <c r="BA1427">
        <v>66.926901000000001</v>
      </c>
      <c r="BB1427">
        <v>67.342105000000004</v>
      </c>
      <c r="BC1427">
        <v>70.026315999999994</v>
      </c>
      <c r="BD1427">
        <v>74.444444000000004</v>
      </c>
      <c r="BE1427">
        <v>78.195905999999994</v>
      </c>
      <c r="BF1427">
        <v>81.233918000000003</v>
      </c>
      <c r="BG1427">
        <v>84.570175000000006</v>
      </c>
      <c r="BH1427">
        <v>87.815788999999995</v>
      </c>
      <c r="BI1427">
        <v>90.336257000000003</v>
      </c>
      <c r="BJ1427">
        <v>92.567250999999999</v>
      </c>
      <c r="BK1427">
        <v>93.526315999999994</v>
      </c>
      <c r="BL1427">
        <v>92.690057999999993</v>
      </c>
      <c r="BM1427">
        <v>90.187134999999998</v>
      </c>
      <c r="BN1427">
        <v>85.964911999999998</v>
      </c>
      <c r="BO1427">
        <v>81.412280999999993</v>
      </c>
      <c r="BP1427">
        <v>77.292398000000006</v>
      </c>
      <c r="BQ1427">
        <v>74.815788999999995</v>
      </c>
      <c r="BR1427">
        <v>72.733918000000003</v>
      </c>
      <c r="BS1427">
        <v>-42.688049999999997</v>
      </c>
      <c r="BT1427">
        <v>8.6377989999999993</v>
      </c>
      <c r="BU1427">
        <v>-51.256140000000002</v>
      </c>
      <c r="BV1427">
        <v>59.75855</v>
      </c>
      <c r="BW1427">
        <v>94.930509999999998</v>
      </c>
      <c r="BX1427">
        <v>109.4601</v>
      </c>
      <c r="BY1427">
        <v>70.083460000000002</v>
      </c>
      <c r="BZ1427">
        <v>-46.81691</v>
      </c>
      <c r="CA1427">
        <v>-92.785129999999995</v>
      </c>
      <c r="CB1427">
        <v>-144.9991</v>
      </c>
      <c r="CC1427">
        <v>-67.758210000000005</v>
      </c>
      <c r="CD1427">
        <v>-133.06229999999999</v>
      </c>
      <c r="CE1427">
        <v>-296.66550000000001</v>
      </c>
      <c r="CF1427">
        <v>-284.84300000000002</v>
      </c>
      <c r="CG1427">
        <v>-346.887</v>
      </c>
      <c r="CH1427">
        <v>-325.58769999999998</v>
      </c>
      <c r="CI1427">
        <v>-435.31299999999999</v>
      </c>
      <c r="CJ1427">
        <v>-179.5652</v>
      </c>
      <c r="CK1427">
        <v>1103.568</v>
      </c>
      <c r="CL1427">
        <v>785.79390000000001</v>
      </c>
      <c r="CM1427">
        <v>-104.12690000000001</v>
      </c>
      <c r="CN1427">
        <v>15.83259</v>
      </c>
      <c r="CO1427">
        <v>-78.848709999999997</v>
      </c>
      <c r="CP1427">
        <v>-108.316</v>
      </c>
      <c r="CQ1427">
        <v>1951.0170000000001</v>
      </c>
      <c r="CR1427">
        <v>1461.8219999999999</v>
      </c>
      <c r="CS1427">
        <v>935.17700000000002</v>
      </c>
      <c r="CT1427">
        <v>1101.1089999999999</v>
      </c>
      <c r="CU1427">
        <v>1855.347</v>
      </c>
      <c r="CV1427">
        <v>3143.2530000000002</v>
      </c>
      <c r="CW1427">
        <v>2728.375</v>
      </c>
      <c r="CX1427">
        <v>3053.8850000000002</v>
      </c>
      <c r="CY1427">
        <v>3699.806</v>
      </c>
      <c r="CZ1427">
        <v>2703.8359999999998</v>
      </c>
      <c r="DA1427">
        <v>5900.6580000000004</v>
      </c>
      <c r="DB1427">
        <v>2997.598</v>
      </c>
      <c r="DC1427">
        <v>3666.8490000000002</v>
      </c>
      <c r="DD1427">
        <v>3166.355</v>
      </c>
      <c r="DE1427">
        <v>3348.1790000000001</v>
      </c>
      <c r="DF1427">
        <v>3463.8290000000002</v>
      </c>
      <c r="DG1427">
        <v>3633.7179999999998</v>
      </c>
      <c r="DH1427">
        <v>4071.817</v>
      </c>
      <c r="DI1427">
        <v>5076.7610000000004</v>
      </c>
      <c r="DJ1427">
        <v>6892.0910000000003</v>
      </c>
      <c r="DK1427">
        <v>11171.23</v>
      </c>
      <c r="DL1427">
        <v>10474.290000000001</v>
      </c>
      <c r="DM1427">
        <v>3130.2489999999998</v>
      </c>
      <c r="DN1427">
        <v>1729.9469999999999</v>
      </c>
      <c r="DO1427">
        <v>19</v>
      </c>
      <c r="DP1427">
        <v>20</v>
      </c>
    </row>
    <row r="1428" spans="1:120" hidden="1" x14ac:dyDescent="0.25">
      <c r="A1428" t="str">
        <f t="shared" si="22"/>
        <v>Size_Grp-20 to 199.99 kW_All Elect_44407</v>
      </c>
      <c r="B1428" t="s">
        <v>62</v>
      </c>
      <c r="C1428" t="s">
        <v>201</v>
      </c>
      <c r="D1428" t="s">
        <v>61</v>
      </c>
      <c r="E1428" t="s">
        <v>61</v>
      </c>
      <c r="F1428" t="s">
        <v>61</v>
      </c>
      <c r="G1428" t="s">
        <v>61</v>
      </c>
      <c r="H1428" t="s">
        <v>61</v>
      </c>
      <c r="I1428" t="s">
        <v>61</v>
      </c>
      <c r="J1428" t="s">
        <v>101</v>
      </c>
      <c r="K1428" t="s">
        <v>190</v>
      </c>
      <c r="L1428" s="18">
        <v>44407</v>
      </c>
      <c r="M1428">
        <v>19</v>
      </c>
      <c r="N1428">
        <v>20</v>
      </c>
      <c r="O1428" t="s">
        <v>258</v>
      </c>
      <c r="P1428">
        <v>137</v>
      </c>
      <c r="Q1428">
        <v>135</v>
      </c>
      <c r="R1428">
        <v>0</v>
      </c>
      <c r="S1428">
        <v>0</v>
      </c>
      <c r="T1428">
        <v>0</v>
      </c>
      <c r="U1428">
        <v>0</v>
      </c>
      <c r="V1428">
        <v>0</v>
      </c>
      <c r="W1428">
        <v>2386.9580999999998</v>
      </c>
      <c r="X1428">
        <v>2457.6237000000001</v>
      </c>
      <c r="Y1428">
        <v>2396.4395</v>
      </c>
      <c r="Z1428">
        <v>2412.8074999999999</v>
      </c>
      <c r="AA1428">
        <v>2583.8200000000002</v>
      </c>
      <c r="AB1428">
        <v>2756.4857000000002</v>
      </c>
      <c r="AC1428">
        <v>2939.9560999999999</v>
      </c>
      <c r="AD1428">
        <v>3625.0616</v>
      </c>
      <c r="AE1428">
        <v>4700.2497999999996</v>
      </c>
      <c r="AF1428">
        <v>5861.3958000000002</v>
      </c>
      <c r="AG1428">
        <v>6118.5144</v>
      </c>
      <c r="AH1428">
        <v>6432.2768999999998</v>
      </c>
      <c r="AI1428">
        <v>6901.7119000000002</v>
      </c>
      <c r="AJ1428">
        <v>7284.6136999999999</v>
      </c>
      <c r="AK1428">
        <v>7597.9844999999996</v>
      </c>
      <c r="AL1428">
        <v>7743.1567999999997</v>
      </c>
      <c r="AM1428">
        <v>7754.9368000000004</v>
      </c>
      <c r="AN1428">
        <v>7323.9458999999997</v>
      </c>
      <c r="AO1428">
        <v>6154.7686000000003</v>
      </c>
      <c r="AP1428">
        <v>6116.3131999999996</v>
      </c>
      <c r="AQ1428">
        <v>6188.7638999999999</v>
      </c>
      <c r="AR1428">
        <v>4126.3314</v>
      </c>
      <c r="AS1428">
        <v>2820.6707000000001</v>
      </c>
      <c r="AT1428">
        <v>2405.7422999999999</v>
      </c>
      <c r="AU1428">
        <v>72.525925999999998</v>
      </c>
      <c r="AV1428">
        <v>71.911111000000005</v>
      </c>
      <c r="AW1428">
        <v>70.281480999999999</v>
      </c>
      <c r="AX1428">
        <v>68.803703999999996</v>
      </c>
      <c r="AY1428">
        <v>67.966667000000001</v>
      </c>
      <c r="AZ1428">
        <v>67.225926000000001</v>
      </c>
      <c r="BA1428">
        <v>66.677778000000004</v>
      </c>
      <c r="BB1428">
        <v>67.055555999999996</v>
      </c>
      <c r="BC1428">
        <v>69.744444000000001</v>
      </c>
      <c r="BD1428">
        <v>74.237037000000001</v>
      </c>
      <c r="BE1428">
        <v>77.962963000000002</v>
      </c>
      <c r="BF1428">
        <v>81.037036999999998</v>
      </c>
      <c r="BG1428">
        <v>84.318518999999995</v>
      </c>
      <c r="BH1428">
        <v>87.5</v>
      </c>
      <c r="BI1428">
        <v>89.907407000000006</v>
      </c>
      <c r="BJ1428">
        <v>92.107406999999995</v>
      </c>
      <c r="BK1428">
        <v>93.040740999999997</v>
      </c>
      <c r="BL1428">
        <v>92.207407000000003</v>
      </c>
      <c r="BM1428">
        <v>89.688889000000003</v>
      </c>
      <c r="BN1428">
        <v>85.485185000000001</v>
      </c>
      <c r="BO1428">
        <v>80.981481000000002</v>
      </c>
      <c r="BP1428">
        <v>76.829629999999995</v>
      </c>
      <c r="BQ1428">
        <v>74.303703999999996</v>
      </c>
      <c r="BR1428">
        <v>72.248148</v>
      </c>
      <c r="BS1428">
        <v>-58.66686</v>
      </c>
      <c r="BT1428">
        <v>-23.09948</v>
      </c>
      <c r="BU1428">
        <v>-11.05902</v>
      </c>
      <c r="BV1428">
        <v>-10.14676</v>
      </c>
      <c r="BW1428">
        <v>16.398230000000002</v>
      </c>
      <c r="BX1428">
        <v>-1.8084210000000001</v>
      </c>
      <c r="BY1428">
        <v>9.2964490000000009</v>
      </c>
      <c r="BZ1428">
        <v>24.280419999999999</v>
      </c>
      <c r="CA1428">
        <v>-24.55453</v>
      </c>
      <c r="CB1428">
        <v>-52.187579999999997</v>
      </c>
      <c r="CC1428">
        <v>-77.798360000000002</v>
      </c>
      <c r="CD1428">
        <v>-103.74379999999999</v>
      </c>
      <c r="CE1428">
        <v>-170.13659999999999</v>
      </c>
      <c r="CF1428">
        <v>-178.7937</v>
      </c>
      <c r="CG1428">
        <v>-160.4179</v>
      </c>
      <c r="CH1428">
        <v>-142.13849999999999</v>
      </c>
      <c r="CI1428">
        <v>-156.17509999999999</v>
      </c>
      <c r="CJ1428">
        <v>111.0753</v>
      </c>
      <c r="CK1428">
        <v>1226.0319999999999</v>
      </c>
      <c r="CL1428">
        <v>700.5308</v>
      </c>
      <c r="CM1428">
        <v>-151.9597</v>
      </c>
      <c r="CN1428">
        <v>-51.469410000000003</v>
      </c>
      <c r="CO1428">
        <v>-86.949550000000002</v>
      </c>
      <c r="CP1428">
        <v>-56.457389999999997</v>
      </c>
      <c r="CQ1428">
        <v>830.30550000000005</v>
      </c>
      <c r="CR1428">
        <v>560.93830000000003</v>
      </c>
      <c r="CS1428">
        <v>425.5532</v>
      </c>
      <c r="CT1428">
        <v>410.00909999999999</v>
      </c>
      <c r="CU1428">
        <v>494.49250000000001</v>
      </c>
      <c r="CV1428">
        <v>353.8974</v>
      </c>
      <c r="CW1428">
        <v>383.911</v>
      </c>
      <c r="CX1428">
        <v>411.38260000000002</v>
      </c>
      <c r="CY1428">
        <v>440.07080000000002</v>
      </c>
      <c r="CZ1428">
        <v>654.67759999999998</v>
      </c>
      <c r="DA1428">
        <v>912.48789999999997</v>
      </c>
      <c r="DB1428">
        <v>1198.3140000000001</v>
      </c>
      <c r="DC1428">
        <v>1195.9469999999999</v>
      </c>
      <c r="DD1428">
        <v>1166.0309999999999</v>
      </c>
      <c r="DE1428">
        <v>1142.2829999999999</v>
      </c>
      <c r="DF1428">
        <v>1228.154</v>
      </c>
      <c r="DG1428">
        <v>1266.165</v>
      </c>
      <c r="DH1428">
        <v>1172.0999999999999</v>
      </c>
      <c r="DI1428">
        <v>1538.2550000000001</v>
      </c>
      <c r="DJ1428">
        <v>1549.65</v>
      </c>
      <c r="DK1428">
        <v>1293.4580000000001</v>
      </c>
      <c r="DL1428">
        <v>600.13779999999997</v>
      </c>
      <c r="DM1428">
        <v>486.16739999999999</v>
      </c>
      <c r="DN1428">
        <v>408.2242</v>
      </c>
      <c r="DO1428">
        <v>19</v>
      </c>
      <c r="DP1428">
        <v>20</v>
      </c>
    </row>
    <row r="1429" spans="1:120" hidden="1" x14ac:dyDescent="0.25">
      <c r="A1429" t="str">
        <f t="shared" si="22"/>
        <v>OtherDR-No_All Elect_44407</v>
      </c>
      <c r="B1429" t="s">
        <v>62</v>
      </c>
      <c r="C1429" t="s">
        <v>323</v>
      </c>
      <c r="D1429" t="s">
        <v>61</v>
      </c>
      <c r="E1429" t="s">
        <v>61</v>
      </c>
      <c r="F1429" t="s">
        <v>61</v>
      </c>
      <c r="G1429" t="s">
        <v>61</v>
      </c>
      <c r="H1429" t="s">
        <v>61</v>
      </c>
      <c r="I1429" t="s">
        <v>97</v>
      </c>
      <c r="J1429" t="s">
        <v>61</v>
      </c>
      <c r="K1429" t="s">
        <v>190</v>
      </c>
      <c r="L1429" s="18">
        <v>44407</v>
      </c>
      <c r="M1429">
        <v>19</v>
      </c>
      <c r="N1429">
        <v>20</v>
      </c>
      <c r="O1429" t="s">
        <v>258</v>
      </c>
      <c r="P1429">
        <v>186</v>
      </c>
      <c r="Q1429">
        <v>183</v>
      </c>
      <c r="R1429">
        <v>0</v>
      </c>
      <c r="S1429">
        <v>0</v>
      </c>
      <c r="T1429">
        <v>0</v>
      </c>
      <c r="U1429">
        <v>0</v>
      </c>
      <c r="V1429">
        <v>0</v>
      </c>
      <c r="W1429">
        <v>3816.0338999999999</v>
      </c>
      <c r="X1429">
        <v>3902.748</v>
      </c>
      <c r="Y1429">
        <v>3835.7458999999999</v>
      </c>
      <c r="Z1429">
        <v>3759.3033999999998</v>
      </c>
      <c r="AA1429">
        <v>4048.6259</v>
      </c>
      <c r="AB1429">
        <v>4688.1980999999996</v>
      </c>
      <c r="AC1429">
        <v>5053.1525000000001</v>
      </c>
      <c r="AD1429">
        <v>6496.7366000000002</v>
      </c>
      <c r="AE1429">
        <v>7553.4894999999997</v>
      </c>
      <c r="AF1429">
        <v>8739.7212</v>
      </c>
      <c r="AG1429">
        <v>9512.5252999999993</v>
      </c>
      <c r="AH1429">
        <v>10152.474</v>
      </c>
      <c r="AI1429">
        <v>10775.299000000001</v>
      </c>
      <c r="AJ1429">
        <v>11242.297</v>
      </c>
      <c r="AK1429">
        <v>11705.605</v>
      </c>
      <c r="AL1429">
        <v>12078.41</v>
      </c>
      <c r="AM1429">
        <v>12491.468000000001</v>
      </c>
      <c r="AN1429">
        <v>12352.664000000001</v>
      </c>
      <c r="AO1429">
        <v>11128.745000000001</v>
      </c>
      <c r="AP1429">
        <v>11105.194</v>
      </c>
      <c r="AQ1429">
        <v>10461.522000000001</v>
      </c>
      <c r="AR1429">
        <v>6867.5834999999997</v>
      </c>
      <c r="AS1429">
        <v>4705.7160999999996</v>
      </c>
      <c r="AT1429">
        <v>3995.9178000000002</v>
      </c>
      <c r="AU1429">
        <v>72.901639000000003</v>
      </c>
      <c r="AV1429">
        <v>72.275955999999994</v>
      </c>
      <c r="AW1429">
        <v>70.584699000000001</v>
      </c>
      <c r="AX1429">
        <v>69.060108999999997</v>
      </c>
      <c r="AY1429">
        <v>68.183059999999998</v>
      </c>
      <c r="AZ1429">
        <v>67.494535999999997</v>
      </c>
      <c r="BA1429">
        <v>66.898906999999994</v>
      </c>
      <c r="BB1429">
        <v>67.284153000000003</v>
      </c>
      <c r="BC1429">
        <v>69.961748999999998</v>
      </c>
      <c r="BD1429">
        <v>74.398906999999994</v>
      </c>
      <c r="BE1429">
        <v>78.136612</v>
      </c>
      <c r="BF1429">
        <v>81.226776000000001</v>
      </c>
      <c r="BG1429">
        <v>84.581967000000006</v>
      </c>
      <c r="BH1429">
        <v>87.833332999999996</v>
      </c>
      <c r="BI1429">
        <v>90.363388</v>
      </c>
      <c r="BJ1429">
        <v>92.625682999999995</v>
      </c>
      <c r="BK1429">
        <v>93.631147999999996</v>
      </c>
      <c r="BL1429">
        <v>92.814207999999994</v>
      </c>
      <c r="BM1429">
        <v>90.341530000000006</v>
      </c>
      <c r="BN1429">
        <v>86.095628000000005</v>
      </c>
      <c r="BO1429">
        <v>81.521857999999995</v>
      </c>
      <c r="BP1429">
        <v>77.311475000000002</v>
      </c>
      <c r="BQ1429">
        <v>74.784153000000003</v>
      </c>
      <c r="BR1429">
        <v>72.685792000000006</v>
      </c>
      <c r="BS1429">
        <v>-46.126989999999999</v>
      </c>
      <c r="BT1429">
        <v>11.298109999999999</v>
      </c>
      <c r="BU1429">
        <v>-45.263840000000002</v>
      </c>
      <c r="BV1429">
        <v>66.086770000000001</v>
      </c>
      <c r="BW1429">
        <v>92.879279999999994</v>
      </c>
      <c r="BX1429">
        <v>111.05800000000001</v>
      </c>
      <c r="BY1429">
        <v>77.076530000000005</v>
      </c>
      <c r="BZ1429">
        <v>-59.539870000000001</v>
      </c>
      <c r="CA1429">
        <v>-90.191779999999994</v>
      </c>
      <c r="CB1429">
        <v>-141.52440000000001</v>
      </c>
      <c r="CC1429">
        <v>-52.518680000000003</v>
      </c>
      <c r="CD1429">
        <v>-95.379239999999996</v>
      </c>
      <c r="CE1429">
        <v>-256.13389999999998</v>
      </c>
      <c r="CF1429">
        <v>-238.09129999999999</v>
      </c>
      <c r="CG1429">
        <v>-285.48869999999999</v>
      </c>
      <c r="CH1429">
        <v>-260.67320000000001</v>
      </c>
      <c r="CI1429">
        <v>-384.37220000000002</v>
      </c>
      <c r="CJ1429">
        <v>-103.4336</v>
      </c>
      <c r="CK1429">
        <v>1272.009</v>
      </c>
      <c r="CL1429">
        <v>953.45240000000001</v>
      </c>
      <c r="CM1429">
        <v>10.487450000000001</v>
      </c>
      <c r="CN1429">
        <v>91.657139999999998</v>
      </c>
      <c r="CO1429">
        <v>-61.341380000000001</v>
      </c>
      <c r="CP1429">
        <v>-100.0637</v>
      </c>
      <c r="CQ1429">
        <v>2261.9560000000001</v>
      </c>
      <c r="CR1429">
        <v>1666.1420000000001</v>
      </c>
      <c r="CS1429">
        <v>1113.1389999999999</v>
      </c>
      <c r="CT1429">
        <v>1301.4269999999999</v>
      </c>
      <c r="CU1429">
        <v>2050.4229999999998</v>
      </c>
      <c r="CV1429">
        <v>3200.806</v>
      </c>
      <c r="CW1429">
        <v>2804.19</v>
      </c>
      <c r="CX1429">
        <v>3165.8679999999999</v>
      </c>
      <c r="CY1429">
        <v>3859.634</v>
      </c>
      <c r="CZ1429">
        <v>2984.2080000000001</v>
      </c>
      <c r="DA1429">
        <v>6515.0309999999999</v>
      </c>
      <c r="DB1429">
        <v>3844.0509999999999</v>
      </c>
      <c r="DC1429">
        <v>4552.3339999999998</v>
      </c>
      <c r="DD1429">
        <v>3941.8780000000002</v>
      </c>
      <c r="DE1429">
        <v>3985.5909999999999</v>
      </c>
      <c r="DF1429">
        <v>4177.384</v>
      </c>
      <c r="DG1429">
        <v>4524.4489999999996</v>
      </c>
      <c r="DH1429">
        <v>4783.1379999999999</v>
      </c>
      <c r="DI1429">
        <v>5641.7550000000001</v>
      </c>
      <c r="DJ1429">
        <v>7521.5860000000002</v>
      </c>
      <c r="DK1429">
        <v>11791.7</v>
      </c>
      <c r="DL1429">
        <v>10678.34</v>
      </c>
      <c r="DM1429">
        <v>3462.9380000000001</v>
      </c>
      <c r="DN1429">
        <v>2043.335</v>
      </c>
      <c r="DO1429">
        <v>19</v>
      </c>
      <c r="DP1429">
        <v>20</v>
      </c>
    </row>
    <row r="1430" spans="1:120" hidden="1" x14ac:dyDescent="0.25">
      <c r="A1430" t="str">
        <f t="shared" si="22"/>
        <v>LCA-Sierra_All Elect_44407</v>
      </c>
      <c r="B1430" t="s">
        <v>62</v>
      </c>
      <c r="C1430" t="s">
        <v>206</v>
      </c>
      <c r="D1430" t="s">
        <v>34</v>
      </c>
      <c r="E1430" t="s">
        <v>61</v>
      </c>
      <c r="F1430" t="s">
        <v>61</v>
      </c>
      <c r="G1430" t="s">
        <v>61</v>
      </c>
      <c r="H1430" t="s">
        <v>61</v>
      </c>
      <c r="I1430" t="s">
        <v>61</v>
      </c>
      <c r="J1430" t="s">
        <v>61</v>
      </c>
      <c r="K1430" t="s">
        <v>190</v>
      </c>
      <c r="L1430" s="18">
        <v>44407</v>
      </c>
      <c r="M1430">
        <v>19</v>
      </c>
      <c r="N1430">
        <v>20</v>
      </c>
      <c r="O1430" t="s">
        <v>258</v>
      </c>
      <c r="P1430">
        <v>1</v>
      </c>
      <c r="Q1430">
        <v>0</v>
      </c>
      <c r="R1430">
        <v>0</v>
      </c>
      <c r="S1430">
        <v>0</v>
      </c>
      <c r="T1430">
        <v>1</v>
      </c>
      <c r="U1430">
        <v>0</v>
      </c>
      <c r="V1430">
        <v>1</v>
      </c>
      <c r="W1430">
        <v>0</v>
      </c>
      <c r="X1430">
        <v>0</v>
      </c>
      <c r="Y1430">
        <v>0</v>
      </c>
      <c r="Z1430">
        <v>0</v>
      </c>
      <c r="AA1430">
        <v>0</v>
      </c>
      <c r="AB1430">
        <v>0</v>
      </c>
      <c r="AC1430">
        <v>0</v>
      </c>
      <c r="AD1430">
        <v>0</v>
      </c>
      <c r="AE1430">
        <v>0</v>
      </c>
      <c r="AF1430">
        <v>0</v>
      </c>
      <c r="AG1430">
        <v>0</v>
      </c>
      <c r="AH1430">
        <v>0</v>
      </c>
      <c r="AI1430">
        <v>0</v>
      </c>
      <c r="AJ1430">
        <v>0</v>
      </c>
      <c r="AK1430">
        <v>0</v>
      </c>
      <c r="AL1430">
        <v>0</v>
      </c>
      <c r="AM1430">
        <v>0</v>
      </c>
      <c r="AN1430">
        <v>0</v>
      </c>
      <c r="AO1430">
        <v>0</v>
      </c>
      <c r="AP1430">
        <v>0</v>
      </c>
      <c r="AQ1430">
        <v>0</v>
      </c>
      <c r="AR1430">
        <v>0</v>
      </c>
      <c r="AS1430">
        <v>0</v>
      </c>
      <c r="AT1430">
        <v>0</v>
      </c>
      <c r="AU1430">
        <v>0</v>
      </c>
      <c r="AV1430">
        <v>0</v>
      </c>
      <c r="AW1430">
        <v>0</v>
      </c>
      <c r="AX1430">
        <v>0</v>
      </c>
      <c r="AY1430">
        <v>0</v>
      </c>
      <c r="AZ1430">
        <v>0</v>
      </c>
      <c r="BA1430">
        <v>0</v>
      </c>
      <c r="BB1430">
        <v>0</v>
      </c>
      <c r="BC1430">
        <v>0</v>
      </c>
      <c r="BD1430">
        <v>0</v>
      </c>
      <c r="BE1430">
        <v>0</v>
      </c>
      <c r="BF1430">
        <v>0</v>
      </c>
      <c r="BG1430">
        <v>0</v>
      </c>
      <c r="BH1430">
        <v>0</v>
      </c>
      <c r="BI1430">
        <v>0</v>
      </c>
      <c r="BJ1430">
        <v>0</v>
      </c>
      <c r="BK1430">
        <v>0</v>
      </c>
      <c r="BL1430">
        <v>0</v>
      </c>
      <c r="BM1430">
        <v>0</v>
      </c>
      <c r="BN1430">
        <v>0</v>
      </c>
      <c r="BO1430">
        <v>0</v>
      </c>
      <c r="BP1430">
        <v>0</v>
      </c>
      <c r="BQ1430">
        <v>0</v>
      </c>
      <c r="BR1430">
        <v>0</v>
      </c>
      <c r="BS1430">
        <v>0</v>
      </c>
      <c r="BT1430">
        <v>0</v>
      </c>
      <c r="BU1430">
        <v>0</v>
      </c>
      <c r="BV1430">
        <v>0</v>
      </c>
      <c r="BW1430">
        <v>0</v>
      </c>
      <c r="BX1430">
        <v>0</v>
      </c>
      <c r="BY1430">
        <v>0</v>
      </c>
      <c r="BZ1430">
        <v>0</v>
      </c>
      <c r="CA1430">
        <v>0</v>
      </c>
      <c r="CB1430">
        <v>0</v>
      </c>
      <c r="CC1430">
        <v>0</v>
      </c>
      <c r="CD1430">
        <v>0</v>
      </c>
      <c r="CE1430">
        <v>0</v>
      </c>
      <c r="CF1430">
        <v>0</v>
      </c>
      <c r="CG1430">
        <v>0</v>
      </c>
      <c r="CH1430">
        <v>0</v>
      </c>
      <c r="CI1430">
        <v>0</v>
      </c>
      <c r="CJ1430">
        <v>0</v>
      </c>
      <c r="CK1430">
        <v>0</v>
      </c>
      <c r="CL1430">
        <v>0</v>
      </c>
      <c r="CM1430">
        <v>0</v>
      </c>
      <c r="CN1430">
        <v>0</v>
      </c>
      <c r="CO1430">
        <v>0</v>
      </c>
      <c r="CP1430">
        <v>0</v>
      </c>
      <c r="CQ1430">
        <v>0</v>
      </c>
      <c r="CR1430">
        <v>0</v>
      </c>
      <c r="CS1430">
        <v>0</v>
      </c>
      <c r="CT1430">
        <v>0</v>
      </c>
      <c r="CU1430">
        <v>0</v>
      </c>
      <c r="CV1430">
        <v>0</v>
      </c>
      <c r="CW1430">
        <v>0</v>
      </c>
      <c r="CX1430">
        <v>0</v>
      </c>
      <c r="CY1430">
        <v>0</v>
      </c>
      <c r="CZ1430">
        <v>0</v>
      </c>
      <c r="DA1430">
        <v>0</v>
      </c>
      <c r="DB1430">
        <v>0</v>
      </c>
      <c r="DC1430">
        <v>0</v>
      </c>
      <c r="DD1430">
        <v>0</v>
      </c>
      <c r="DE1430">
        <v>0</v>
      </c>
      <c r="DF1430">
        <v>0</v>
      </c>
      <c r="DG1430">
        <v>0</v>
      </c>
      <c r="DH1430">
        <v>0</v>
      </c>
      <c r="DI1430">
        <v>0</v>
      </c>
      <c r="DJ1430">
        <v>0</v>
      </c>
      <c r="DK1430">
        <v>0</v>
      </c>
      <c r="DL1430">
        <v>0</v>
      </c>
      <c r="DM1430">
        <v>0</v>
      </c>
      <c r="DN1430">
        <v>0</v>
      </c>
      <c r="DO1430">
        <v>19</v>
      </c>
      <c r="DP1430">
        <v>20</v>
      </c>
    </row>
    <row r="1431" spans="1:120" hidden="1" x14ac:dyDescent="0.25">
      <c r="A1431" t="str">
        <f t="shared" si="22"/>
        <v>Size_Grp-200 kW and above_All Elect_44407</v>
      </c>
      <c r="B1431" t="s">
        <v>62</v>
      </c>
      <c r="C1431" t="s">
        <v>207</v>
      </c>
      <c r="D1431" t="s">
        <v>61</v>
      </c>
      <c r="E1431" t="s">
        <v>61</v>
      </c>
      <c r="F1431" t="s">
        <v>61</v>
      </c>
      <c r="G1431" t="s">
        <v>61</v>
      </c>
      <c r="H1431" t="s">
        <v>61</v>
      </c>
      <c r="I1431" t="s">
        <v>61</v>
      </c>
      <c r="J1431" t="s">
        <v>102</v>
      </c>
      <c r="K1431" t="s">
        <v>190</v>
      </c>
      <c r="L1431" s="18">
        <v>44407</v>
      </c>
      <c r="M1431">
        <v>19</v>
      </c>
      <c r="N1431">
        <v>20</v>
      </c>
      <c r="O1431" t="s">
        <v>258</v>
      </c>
      <c r="P1431">
        <v>16</v>
      </c>
      <c r="Q1431">
        <v>16</v>
      </c>
      <c r="R1431">
        <v>0</v>
      </c>
      <c r="S1431">
        <v>0</v>
      </c>
      <c r="T1431">
        <v>0</v>
      </c>
      <c r="U1431">
        <v>0</v>
      </c>
      <c r="V1431">
        <v>0</v>
      </c>
      <c r="W1431">
        <v>1260.1675</v>
      </c>
      <c r="X1431">
        <v>1279.4079999999999</v>
      </c>
      <c r="Y1431">
        <v>1271.8644999999999</v>
      </c>
      <c r="Z1431">
        <v>1161.4780000000001</v>
      </c>
      <c r="AA1431">
        <v>1271.1285</v>
      </c>
      <c r="AB1431">
        <v>1711.7335</v>
      </c>
      <c r="AC1431">
        <v>1884.7535</v>
      </c>
      <c r="AD1431">
        <v>2552.2570000000001</v>
      </c>
      <c r="AE1431">
        <v>2460.605</v>
      </c>
      <c r="AF1431">
        <v>2455.127</v>
      </c>
      <c r="AG1431">
        <v>2935.3409999999999</v>
      </c>
      <c r="AH1431">
        <v>3222.739</v>
      </c>
      <c r="AI1431">
        <v>3344.0065</v>
      </c>
      <c r="AJ1431">
        <v>3394.9704999999999</v>
      </c>
      <c r="AK1431">
        <v>3527.2020000000002</v>
      </c>
      <c r="AL1431">
        <v>3734.3829999999998</v>
      </c>
      <c r="AM1431">
        <v>4117.3005000000003</v>
      </c>
      <c r="AN1431">
        <v>4430.4925000000003</v>
      </c>
      <c r="AO1431">
        <v>4468.8370000000004</v>
      </c>
      <c r="AP1431">
        <v>4516.5420000000004</v>
      </c>
      <c r="AQ1431">
        <v>3780.1815000000001</v>
      </c>
      <c r="AR1431">
        <v>2380.6905000000002</v>
      </c>
      <c r="AS1431">
        <v>1663.1334999999999</v>
      </c>
      <c r="AT1431">
        <v>1435.057</v>
      </c>
      <c r="AU1431">
        <v>72.375</v>
      </c>
      <c r="AV1431">
        <v>72.125</v>
      </c>
      <c r="AW1431">
        <v>70.46875</v>
      </c>
      <c r="AX1431">
        <v>68.71875</v>
      </c>
      <c r="AY1431">
        <v>67.34375</v>
      </c>
      <c r="AZ1431">
        <v>66.40625</v>
      </c>
      <c r="BA1431">
        <v>65.71875</v>
      </c>
      <c r="BB1431">
        <v>66.3125</v>
      </c>
      <c r="BC1431">
        <v>69.40625</v>
      </c>
      <c r="BD1431">
        <v>74.375</v>
      </c>
      <c r="BE1431">
        <v>78.46875</v>
      </c>
      <c r="BF1431">
        <v>82.125</v>
      </c>
      <c r="BG1431">
        <v>85.875</v>
      </c>
      <c r="BH1431">
        <v>89.53125</v>
      </c>
      <c r="BI1431">
        <v>92.59375</v>
      </c>
      <c r="BJ1431">
        <v>95.3125</v>
      </c>
      <c r="BK1431">
        <v>96.71875</v>
      </c>
      <c r="BL1431">
        <v>95.875</v>
      </c>
      <c r="BM1431">
        <v>93.40625</v>
      </c>
      <c r="BN1431">
        <v>88.28125</v>
      </c>
      <c r="BO1431">
        <v>83</v>
      </c>
      <c r="BP1431">
        <v>77.65625</v>
      </c>
      <c r="BQ1431">
        <v>74.4375</v>
      </c>
      <c r="BR1431">
        <v>71.90625</v>
      </c>
      <c r="BS1431">
        <v>11.34684</v>
      </c>
      <c r="BT1431">
        <v>34.794710000000002</v>
      </c>
      <c r="BU1431">
        <v>-32.87679</v>
      </c>
      <c r="BV1431">
        <v>81.354079999999996</v>
      </c>
      <c r="BW1431">
        <v>77.170810000000003</v>
      </c>
      <c r="BX1431">
        <v>116.0039</v>
      </c>
      <c r="BY1431">
        <v>70.700699999999998</v>
      </c>
      <c r="BZ1431">
        <v>-89.226380000000006</v>
      </c>
      <c r="CA1431">
        <v>-64.830719999999999</v>
      </c>
      <c r="CB1431">
        <v>-85.672880000000006</v>
      </c>
      <c r="CC1431">
        <v>26.22316</v>
      </c>
      <c r="CD1431">
        <v>11.09144</v>
      </c>
      <c r="CE1431">
        <v>-82.897319999999993</v>
      </c>
      <c r="CF1431">
        <v>-53.638620000000003</v>
      </c>
      <c r="CG1431">
        <v>-118.31</v>
      </c>
      <c r="CH1431">
        <v>-113.48909999999999</v>
      </c>
      <c r="CI1431">
        <v>-212.64240000000001</v>
      </c>
      <c r="CJ1431">
        <v>-207.14429999999999</v>
      </c>
      <c r="CK1431">
        <v>-22.57376</v>
      </c>
      <c r="CL1431">
        <v>209.99080000000001</v>
      </c>
      <c r="CM1431">
        <v>197.43199999999999</v>
      </c>
      <c r="CN1431">
        <v>163.37700000000001</v>
      </c>
      <c r="CO1431">
        <v>33.897320000000001</v>
      </c>
      <c r="CP1431">
        <v>-41.075609999999998</v>
      </c>
      <c r="CQ1431">
        <v>1376.5989999999999</v>
      </c>
      <c r="CR1431">
        <v>1065.32</v>
      </c>
      <c r="CS1431">
        <v>661.79259999999999</v>
      </c>
      <c r="CT1431">
        <v>856.09130000000005</v>
      </c>
      <c r="CU1431">
        <v>1496.0229999999999</v>
      </c>
      <c r="CV1431">
        <v>2740.8609999999999</v>
      </c>
      <c r="CW1431">
        <v>2330.9059999999999</v>
      </c>
      <c r="CX1431">
        <v>2649.335</v>
      </c>
      <c r="CY1431">
        <v>3297.2950000000001</v>
      </c>
      <c r="CZ1431">
        <v>2244.1239999999998</v>
      </c>
      <c r="DA1431">
        <v>5406.143</v>
      </c>
      <c r="DB1431">
        <v>2541.9589999999998</v>
      </c>
      <c r="DC1431">
        <v>3221.4110000000001</v>
      </c>
      <c r="DD1431">
        <v>2654.7559999999999</v>
      </c>
      <c r="DE1431">
        <v>2720.7950000000001</v>
      </c>
      <c r="DF1431">
        <v>2821.0639999999999</v>
      </c>
      <c r="DG1431">
        <v>3123.4560000000001</v>
      </c>
      <c r="DH1431">
        <v>3466.268</v>
      </c>
      <c r="DI1431">
        <v>3921.4850000000001</v>
      </c>
      <c r="DJ1431">
        <v>5732.4750000000004</v>
      </c>
      <c r="DK1431">
        <v>10130.1</v>
      </c>
      <c r="DL1431">
        <v>9736.8729999999996</v>
      </c>
      <c r="DM1431">
        <v>2865.712</v>
      </c>
      <c r="DN1431">
        <v>1574.93</v>
      </c>
      <c r="DO1431">
        <v>19</v>
      </c>
      <c r="DP1431">
        <v>20</v>
      </c>
    </row>
    <row r="1432" spans="1:120" hidden="1" x14ac:dyDescent="0.25">
      <c r="A1432" t="str">
        <f t="shared" si="22"/>
        <v>Size_Grp-Below 20 kW_All Elect_44407</v>
      </c>
      <c r="B1432" t="s">
        <v>62</v>
      </c>
      <c r="C1432" t="s">
        <v>259</v>
      </c>
      <c r="D1432" t="s">
        <v>61</v>
      </c>
      <c r="E1432" t="s">
        <v>61</v>
      </c>
      <c r="F1432" t="s">
        <v>61</v>
      </c>
      <c r="G1432" t="s">
        <v>61</v>
      </c>
      <c r="H1432" t="s">
        <v>61</v>
      </c>
      <c r="I1432" t="s">
        <v>61</v>
      </c>
      <c r="J1432" t="s">
        <v>260</v>
      </c>
      <c r="K1432" t="s">
        <v>190</v>
      </c>
      <c r="L1432" s="18">
        <v>44407</v>
      </c>
      <c r="M1432">
        <v>19</v>
      </c>
      <c r="N1432">
        <v>20</v>
      </c>
      <c r="O1432" t="s">
        <v>258</v>
      </c>
      <c r="P1432">
        <v>33</v>
      </c>
      <c r="Q1432">
        <v>32</v>
      </c>
      <c r="R1432">
        <v>0</v>
      </c>
      <c r="S1432">
        <v>0</v>
      </c>
      <c r="T1432">
        <v>0</v>
      </c>
      <c r="U1432">
        <v>0</v>
      </c>
      <c r="V1432">
        <v>0</v>
      </c>
      <c r="W1432">
        <v>146.64941999999999</v>
      </c>
      <c r="X1432">
        <v>142.97919999999999</v>
      </c>
      <c r="Y1432">
        <v>144.95197999999999</v>
      </c>
      <c r="Z1432">
        <v>164.59522999999999</v>
      </c>
      <c r="AA1432">
        <v>171.28753</v>
      </c>
      <c r="AB1432">
        <v>190.37235999999999</v>
      </c>
      <c r="AC1432">
        <v>195.79261</v>
      </c>
      <c r="AD1432">
        <v>275.91352000000001</v>
      </c>
      <c r="AE1432">
        <v>350.02791000000002</v>
      </c>
      <c r="AF1432">
        <v>379.29683999999997</v>
      </c>
      <c r="AG1432">
        <v>406.89361000000002</v>
      </c>
      <c r="AH1432">
        <v>440.97332999999998</v>
      </c>
      <c r="AI1432">
        <v>470.80739</v>
      </c>
      <c r="AJ1432">
        <v>502.97208000000001</v>
      </c>
      <c r="AK1432">
        <v>518.24180000000001</v>
      </c>
      <c r="AL1432">
        <v>535.31723</v>
      </c>
      <c r="AM1432">
        <v>547.55868999999996</v>
      </c>
      <c r="AN1432">
        <v>521.71762999999999</v>
      </c>
      <c r="AO1432">
        <v>428.4787</v>
      </c>
      <c r="AP1432">
        <v>394.46550000000002</v>
      </c>
      <c r="AQ1432">
        <v>427.13292000000001</v>
      </c>
      <c r="AR1432">
        <v>319.72102000000001</v>
      </c>
      <c r="AS1432">
        <v>193.04071999999999</v>
      </c>
      <c r="AT1432">
        <v>129.71939</v>
      </c>
      <c r="AU1432">
        <v>74.75</v>
      </c>
      <c r="AV1432">
        <v>73.890625</v>
      </c>
      <c r="AW1432">
        <v>71.921875</v>
      </c>
      <c r="AX1432">
        <v>70.3125</v>
      </c>
      <c r="AY1432">
        <v>69.515625</v>
      </c>
      <c r="AZ1432">
        <v>69.171875</v>
      </c>
      <c r="BA1432">
        <v>68.421875</v>
      </c>
      <c r="BB1432">
        <v>68.734375</v>
      </c>
      <c r="BC1432">
        <v>71.15625</v>
      </c>
      <c r="BD1432">
        <v>75.09375</v>
      </c>
      <c r="BE1432">
        <v>78.703125</v>
      </c>
      <c r="BF1432">
        <v>81.578125</v>
      </c>
      <c r="BG1432">
        <v>85.046875</v>
      </c>
      <c r="BH1432">
        <v>88.390625</v>
      </c>
      <c r="BI1432">
        <v>91.171875</v>
      </c>
      <c r="BJ1432">
        <v>93.46875</v>
      </c>
      <c r="BK1432">
        <v>94.578125</v>
      </c>
      <c r="BL1432">
        <v>93.84375</v>
      </c>
      <c r="BM1432">
        <v>91.5625</v>
      </c>
      <c r="BN1432">
        <v>87.578125</v>
      </c>
      <c r="BO1432">
        <v>83.0625</v>
      </c>
      <c r="BP1432">
        <v>79.171875</v>
      </c>
      <c r="BQ1432">
        <v>76.984375</v>
      </c>
      <c r="BR1432">
        <v>74.921875</v>
      </c>
      <c r="BS1432">
        <v>1.1143369999999999</v>
      </c>
      <c r="BT1432">
        <v>-0.94521060000000001</v>
      </c>
      <c r="BU1432">
        <v>-0.78314519999999999</v>
      </c>
      <c r="BV1432">
        <v>-6.5325470000000001</v>
      </c>
      <c r="BW1432">
        <v>-2.0093109999999998</v>
      </c>
      <c r="BX1432">
        <v>-5.1098990000000004</v>
      </c>
      <c r="BY1432">
        <v>-4.1539590000000004</v>
      </c>
      <c r="BZ1432">
        <v>6.9308940000000003</v>
      </c>
      <c r="CA1432">
        <v>0.29876370000000002</v>
      </c>
      <c r="CB1432">
        <v>-2.210083</v>
      </c>
      <c r="CC1432">
        <v>-1.270659</v>
      </c>
      <c r="CD1432">
        <v>-2.7875220000000001</v>
      </c>
      <c r="CE1432">
        <v>-1.4979100000000001</v>
      </c>
      <c r="CF1432">
        <v>-4.5673490000000001</v>
      </c>
      <c r="CG1432">
        <v>-4.638547</v>
      </c>
      <c r="CH1432">
        <v>-3.0073820000000002</v>
      </c>
      <c r="CI1432">
        <v>-11.99868</v>
      </c>
      <c r="CJ1432">
        <v>-4.2019780000000004</v>
      </c>
      <c r="CK1432">
        <v>67.993610000000004</v>
      </c>
      <c r="CL1432">
        <v>38.959820000000001</v>
      </c>
      <c r="CM1432">
        <v>-38.540230000000001</v>
      </c>
      <c r="CN1432">
        <v>-23.182700000000001</v>
      </c>
      <c r="CO1432">
        <v>-8.8369</v>
      </c>
      <c r="CP1432">
        <v>-1.7953760000000001</v>
      </c>
      <c r="CQ1432">
        <v>7.167351</v>
      </c>
      <c r="CR1432">
        <v>3.008702</v>
      </c>
      <c r="CS1432">
        <v>2.6687080000000001</v>
      </c>
      <c r="CT1432">
        <v>5.9203580000000002</v>
      </c>
      <c r="CU1432">
        <v>9.1776719999999994</v>
      </c>
      <c r="CV1432">
        <v>14.76736</v>
      </c>
      <c r="CW1432">
        <v>11.45612</v>
      </c>
      <c r="CX1432">
        <v>16.77373</v>
      </c>
      <c r="CY1432">
        <v>12.25461</v>
      </c>
      <c r="CZ1432">
        <v>9.4580319999999993</v>
      </c>
      <c r="DA1432">
        <v>15.293010000000001</v>
      </c>
      <c r="DB1432">
        <v>16.49175</v>
      </c>
      <c r="DC1432">
        <v>25.495229999999999</v>
      </c>
      <c r="DD1432">
        <v>30.580459999999999</v>
      </c>
      <c r="DE1432">
        <v>29.873529999999999</v>
      </c>
      <c r="DF1432">
        <v>32.006100000000004</v>
      </c>
      <c r="DG1432">
        <v>28.45194</v>
      </c>
      <c r="DH1432">
        <v>27.32283</v>
      </c>
      <c r="DI1432">
        <v>48.999670000000002</v>
      </c>
      <c r="DJ1432">
        <v>46.475650000000002</v>
      </c>
      <c r="DK1432">
        <v>30.118790000000001</v>
      </c>
      <c r="DL1432">
        <v>18.116980000000002</v>
      </c>
      <c r="DM1432">
        <v>15.252929999999999</v>
      </c>
      <c r="DN1432">
        <v>7.0506419999999999</v>
      </c>
      <c r="DO1432">
        <v>19</v>
      </c>
      <c r="DP1432">
        <v>20</v>
      </c>
    </row>
    <row r="1433" spans="1:120" x14ac:dyDescent="0.25">
      <c r="A1433" t="str">
        <f t="shared" si="22"/>
        <v>AutoDR-No_All Elect_44407</v>
      </c>
      <c r="B1433" t="s">
        <v>62</v>
      </c>
      <c r="C1433" t="s">
        <v>321</v>
      </c>
      <c r="D1433" t="s">
        <v>61</v>
      </c>
      <c r="E1433" t="s">
        <v>61</v>
      </c>
      <c r="F1433" t="s">
        <v>61</v>
      </c>
      <c r="G1433" t="s">
        <v>61</v>
      </c>
      <c r="H1433" t="s">
        <v>97</v>
      </c>
      <c r="I1433" t="s">
        <v>61</v>
      </c>
      <c r="J1433" t="s">
        <v>61</v>
      </c>
      <c r="K1433" t="s">
        <v>190</v>
      </c>
      <c r="L1433" s="18">
        <v>44407</v>
      </c>
      <c r="M1433">
        <v>19</v>
      </c>
      <c r="N1433">
        <v>20</v>
      </c>
      <c r="O1433" t="s">
        <v>258</v>
      </c>
      <c r="P1433">
        <v>168</v>
      </c>
      <c r="Q1433">
        <v>165</v>
      </c>
      <c r="R1433">
        <v>0</v>
      </c>
      <c r="S1433">
        <v>0</v>
      </c>
      <c r="T1433">
        <v>0</v>
      </c>
      <c r="U1433">
        <v>0</v>
      </c>
      <c r="V1433">
        <v>0</v>
      </c>
      <c r="W1433">
        <v>2710.3220999999999</v>
      </c>
      <c r="X1433">
        <v>2820.5596</v>
      </c>
      <c r="Y1433">
        <v>2776.5171999999998</v>
      </c>
      <c r="Z1433">
        <v>2811.7575000000002</v>
      </c>
      <c r="AA1433">
        <v>2987.4422</v>
      </c>
      <c r="AB1433">
        <v>3627.2264</v>
      </c>
      <c r="AC1433">
        <v>4047.0288999999998</v>
      </c>
      <c r="AD1433">
        <v>5358.835</v>
      </c>
      <c r="AE1433">
        <v>6235.4512999999997</v>
      </c>
      <c r="AF1433">
        <v>7112.0478999999996</v>
      </c>
      <c r="AG1433">
        <v>7773.2119000000002</v>
      </c>
      <c r="AH1433">
        <v>8412.6921000000002</v>
      </c>
      <c r="AI1433">
        <v>8955.0856999999996</v>
      </c>
      <c r="AJ1433">
        <v>9415.4241000000002</v>
      </c>
      <c r="AK1433">
        <v>9802.2324000000008</v>
      </c>
      <c r="AL1433">
        <v>10111.157999999999</v>
      </c>
      <c r="AM1433">
        <v>10489.16</v>
      </c>
      <c r="AN1433">
        <v>10403.950000000001</v>
      </c>
      <c r="AO1433">
        <v>9373.0606000000007</v>
      </c>
      <c r="AP1433">
        <v>9297.0995999999996</v>
      </c>
      <c r="AQ1433">
        <v>8671.4966999999997</v>
      </c>
      <c r="AR1433">
        <v>5242.0373</v>
      </c>
      <c r="AS1433">
        <v>3267.8993</v>
      </c>
      <c r="AT1433">
        <v>2722.6410999999998</v>
      </c>
      <c r="AU1433">
        <v>73.024242000000001</v>
      </c>
      <c r="AV1433">
        <v>72.390908999999994</v>
      </c>
      <c r="AW1433">
        <v>70.693939</v>
      </c>
      <c r="AX1433">
        <v>69.163635999999997</v>
      </c>
      <c r="AY1433">
        <v>68.293938999999995</v>
      </c>
      <c r="AZ1433">
        <v>67.606060999999997</v>
      </c>
      <c r="BA1433">
        <v>67.006061000000003</v>
      </c>
      <c r="BB1433">
        <v>67.384848000000005</v>
      </c>
      <c r="BC1433">
        <v>70.054545000000005</v>
      </c>
      <c r="BD1433">
        <v>74.454544999999996</v>
      </c>
      <c r="BE1433">
        <v>78.193939</v>
      </c>
      <c r="BF1433">
        <v>81.3</v>
      </c>
      <c r="BG1433">
        <v>84.663635999999997</v>
      </c>
      <c r="BH1433">
        <v>87.9</v>
      </c>
      <c r="BI1433">
        <v>90.427273</v>
      </c>
      <c r="BJ1433">
        <v>92.663635999999997</v>
      </c>
      <c r="BK1433">
        <v>93.669696999999999</v>
      </c>
      <c r="BL1433">
        <v>92.869697000000002</v>
      </c>
      <c r="BM1433">
        <v>90.442424000000003</v>
      </c>
      <c r="BN1433">
        <v>86.233333000000002</v>
      </c>
      <c r="BO1433">
        <v>81.669696999999999</v>
      </c>
      <c r="BP1433">
        <v>77.469696999999996</v>
      </c>
      <c r="BQ1433">
        <v>74.942424000000003</v>
      </c>
      <c r="BR1433">
        <v>72.845455000000001</v>
      </c>
      <c r="BS1433">
        <v>-35.176079999999999</v>
      </c>
      <c r="BT1433">
        <v>-2.320783</v>
      </c>
      <c r="BU1433">
        <v>3.0427219999999999</v>
      </c>
      <c r="BV1433">
        <v>5.0865239999999998</v>
      </c>
      <c r="BW1433">
        <v>102.7407</v>
      </c>
      <c r="BX1433">
        <v>78.256029999999996</v>
      </c>
      <c r="BY1433">
        <v>27.532260000000001</v>
      </c>
      <c r="BZ1433">
        <v>-38.487079999999999</v>
      </c>
      <c r="CA1433">
        <v>-88.199650000000005</v>
      </c>
      <c r="CB1433">
        <v>-113.31870000000001</v>
      </c>
      <c r="CC1433">
        <v>-101.2092</v>
      </c>
      <c r="CD1433">
        <v>-132.5652</v>
      </c>
      <c r="CE1433">
        <v>-203.72040000000001</v>
      </c>
      <c r="CF1433">
        <v>-198.51759999999999</v>
      </c>
      <c r="CG1433">
        <v>-233.81180000000001</v>
      </c>
      <c r="CH1433">
        <v>-225.57149999999999</v>
      </c>
      <c r="CI1433">
        <v>-370.82139999999998</v>
      </c>
      <c r="CJ1433">
        <v>-191.209</v>
      </c>
      <c r="CK1433">
        <v>1063.797</v>
      </c>
      <c r="CL1433">
        <v>757.85130000000004</v>
      </c>
      <c r="CM1433">
        <v>-67.051289999999995</v>
      </c>
      <c r="CN1433">
        <v>88.438050000000004</v>
      </c>
      <c r="CO1433">
        <v>1.105399</v>
      </c>
      <c r="CP1433">
        <v>-62.323090000000001</v>
      </c>
      <c r="CQ1433">
        <v>1729.7090000000001</v>
      </c>
      <c r="CR1433">
        <v>1127.203</v>
      </c>
      <c r="CS1433">
        <v>912.2115</v>
      </c>
      <c r="CT1433">
        <v>1142.1489999999999</v>
      </c>
      <c r="CU1433">
        <v>1815.5650000000001</v>
      </c>
      <c r="CV1433">
        <v>2731.0279999999998</v>
      </c>
      <c r="CW1433">
        <v>2409.3629999999998</v>
      </c>
      <c r="CX1433">
        <v>2331.8130000000001</v>
      </c>
      <c r="CY1433">
        <v>3155.7689999999998</v>
      </c>
      <c r="CZ1433">
        <v>2587.1990000000001</v>
      </c>
      <c r="DA1433">
        <v>5462.8869999999997</v>
      </c>
      <c r="DB1433">
        <v>3023.0349999999999</v>
      </c>
      <c r="DC1433">
        <v>3176.8910000000001</v>
      </c>
      <c r="DD1433">
        <v>3440.6309999999999</v>
      </c>
      <c r="DE1433">
        <v>3574.5569999999998</v>
      </c>
      <c r="DF1433">
        <v>3762.672</v>
      </c>
      <c r="DG1433">
        <v>4048.2570000000001</v>
      </c>
      <c r="DH1433">
        <v>4018.3539999999998</v>
      </c>
      <c r="DI1433">
        <v>4465.7259999999997</v>
      </c>
      <c r="DJ1433">
        <v>6658.6409999999996</v>
      </c>
      <c r="DK1433">
        <v>10998.21</v>
      </c>
      <c r="DL1433">
        <v>10075.16</v>
      </c>
      <c r="DM1433">
        <v>2359.36</v>
      </c>
      <c r="DN1433">
        <v>1215.73</v>
      </c>
      <c r="DO1433">
        <v>19</v>
      </c>
      <c r="DP1433">
        <v>20</v>
      </c>
    </row>
    <row r="1434" spans="1:120" hidden="1" x14ac:dyDescent="0.25">
      <c r="A1434" t="str">
        <f t="shared" si="22"/>
        <v>LCA-Kern_All Elect_44407</v>
      </c>
      <c r="B1434" t="s">
        <v>62</v>
      </c>
      <c r="C1434" t="s">
        <v>210</v>
      </c>
      <c r="D1434" t="s">
        <v>29</v>
      </c>
      <c r="E1434" t="s">
        <v>61</v>
      </c>
      <c r="F1434" t="s">
        <v>61</v>
      </c>
      <c r="G1434" t="s">
        <v>61</v>
      </c>
      <c r="H1434" t="s">
        <v>61</v>
      </c>
      <c r="I1434" t="s">
        <v>61</v>
      </c>
      <c r="J1434" t="s">
        <v>61</v>
      </c>
      <c r="K1434" t="s">
        <v>190</v>
      </c>
      <c r="L1434" s="18">
        <v>44407</v>
      </c>
      <c r="M1434">
        <v>19</v>
      </c>
      <c r="N1434">
        <v>20</v>
      </c>
      <c r="O1434" t="s">
        <v>258</v>
      </c>
      <c r="P1434">
        <v>19</v>
      </c>
      <c r="Q1434">
        <v>19</v>
      </c>
      <c r="R1434">
        <v>0</v>
      </c>
      <c r="S1434">
        <v>0</v>
      </c>
      <c r="T1434">
        <v>0</v>
      </c>
      <c r="U1434">
        <v>0</v>
      </c>
      <c r="V1434">
        <v>0</v>
      </c>
      <c r="W1434">
        <v>280.23899999999998</v>
      </c>
      <c r="X1434">
        <v>401.608</v>
      </c>
      <c r="Y1434">
        <v>409.27300000000002</v>
      </c>
      <c r="Z1434">
        <v>404.89600000000002</v>
      </c>
      <c r="AA1434">
        <v>399.39299999999997</v>
      </c>
      <c r="AB1434">
        <v>398.68700000000001</v>
      </c>
      <c r="AC1434">
        <v>436.72199999999998</v>
      </c>
      <c r="AD1434">
        <v>795.30100000000004</v>
      </c>
      <c r="AE1434">
        <v>890.10900000000004</v>
      </c>
      <c r="AF1434">
        <v>1014.1</v>
      </c>
      <c r="AG1434">
        <v>1099.402</v>
      </c>
      <c r="AH1434">
        <v>1160.7329999999999</v>
      </c>
      <c r="AI1434">
        <v>1236.329</v>
      </c>
      <c r="AJ1434">
        <v>1270.626</v>
      </c>
      <c r="AK1434">
        <v>1291.06</v>
      </c>
      <c r="AL1434">
        <v>1319.191</v>
      </c>
      <c r="AM1434">
        <v>1350.1110000000001</v>
      </c>
      <c r="AN1434">
        <v>1282.4880000000001</v>
      </c>
      <c r="AO1434">
        <v>1034.7719999999999</v>
      </c>
      <c r="AP1434">
        <v>1075.327</v>
      </c>
      <c r="AQ1434">
        <v>1154.364</v>
      </c>
      <c r="AR1434">
        <v>633.70699999999999</v>
      </c>
      <c r="AS1434">
        <v>385.33300000000003</v>
      </c>
      <c r="AT1434">
        <v>303.779</v>
      </c>
      <c r="AU1434">
        <v>91</v>
      </c>
      <c r="AV1434">
        <v>89</v>
      </c>
      <c r="AW1434">
        <v>87</v>
      </c>
      <c r="AX1434">
        <v>85</v>
      </c>
      <c r="AY1434">
        <v>84.5</v>
      </c>
      <c r="AZ1434">
        <v>83</v>
      </c>
      <c r="BA1434">
        <v>82</v>
      </c>
      <c r="BB1434">
        <v>81.5</v>
      </c>
      <c r="BC1434">
        <v>85.5</v>
      </c>
      <c r="BD1434">
        <v>90</v>
      </c>
      <c r="BE1434">
        <v>93.5</v>
      </c>
      <c r="BF1434">
        <v>96.5</v>
      </c>
      <c r="BG1434">
        <v>99</v>
      </c>
      <c r="BH1434">
        <v>101.5</v>
      </c>
      <c r="BI1434">
        <v>103</v>
      </c>
      <c r="BJ1434">
        <v>105</v>
      </c>
      <c r="BK1434">
        <v>106.5</v>
      </c>
      <c r="BL1434">
        <v>107</v>
      </c>
      <c r="BM1434">
        <v>107</v>
      </c>
      <c r="BN1434">
        <v>105.5</v>
      </c>
      <c r="BO1434">
        <v>103</v>
      </c>
      <c r="BP1434">
        <v>99.5</v>
      </c>
      <c r="BQ1434">
        <v>95.5</v>
      </c>
      <c r="BR1434">
        <v>92</v>
      </c>
      <c r="BS1434">
        <v>18.81035</v>
      </c>
      <c r="BT1434">
        <v>-9.0741859999999992</v>
      </c>
      <c r="BU1434">
        <v>-17.485440000000001</v>
      </c>
      <c r="BV1434">
        <v>-15.66949</v>
      </c>
      <c r="BW1434">
        <v>-17.456469999999999</v>
      </c>
      <c r="BX1434">
        <v>3.6837650000000002</v>
      </c>
      <c r="BY1434">
        <v>-11.65953</v>
      </c>
      <c r="BZ1434">
        <v>1.565323</v>
      </c>
      <c r="CA1434">
        <v>17.582550000000001</v>
      </c>
      <c r="CB1434">
        <v>21.565740000000002</v>
      </c>
      <c r="CC1434">
        <v>26.064530000000001</v>
      </c>
      <c r="CD1434">
        <v>16.764320000000001</v>
      </c>
      <c r="CE1434">
        <v>-6.1503180000000004</v>
      </c>
      <c r="CF1434">
        <v>-5.4402530000000002</v>
      </c>
      <c r="CG1434">
        <v>-18.23049</v>
      </c>
      <c r="CH1434">
        <v>-11.13702</v>
      </c>
      <c r="CI1434">
        <v>-53.567360000000001</v>
      </c>
      <c r="CJ1434">
        <v>-16.208870000000001</v>
      </c>
      <c r="CK1434">
        <v>189.17410000000001</v>
      </c>
      <c r="CL1434">
        <v>75.361980000000003</v>
      </c>
      <c r="CM1434">
        <v>-141.74760000000001</v>
      </c>
      <c r="CN1434">
        <v>-14.979240000000001</v>
      </c>
      <c r="CO1434">
        <v>-19.69678</v>
      </c>
      <c r="CP1434">
        <v>-24.317270000000001</v>
      </c>
      <c r="CQ1434">
        <v>325.41719999999998</v>
      </c>
      <c r="CR1434">
        <v>200.84370000000001</v>
      </c>
      <c r="CS1434">
        <v>144.3468</v>
      </c>
      <c r="CT1434">
        <v>128.3665</v>
      </c>
      <c r="CU1434">
        <v>95.718149999999994</v>
      </c>
      <c r="CV1434">
        <v>169.7791</v>
      </c>
      <c r="CW1434">
        <v>432.77379999999999</v>
      </c>
      <c r="CX1434">
        <v>388.92579999999998</v>
      </c>
      <c r="CY1434">
        <v>235.25800000000001</v>
      </c>
      <c r="CZ1434">
        <v>207.02529999999999</v>
      </c>
      <c r="DA1434">
        <v>164.1953</v>
      </c>
      <c r="DB1434">
        <v>231.99440000000001</v>
      </c>
      <c r="DC1434">
        <v>175.0393</v>
      </c>
      <c r="DD1434">
        <v>159.90729999999999</v>
      </c>
      <c r="DE1434">
        <v>147.72720000000001</v>
      </c>
      <c r="DF1434">
        <v>134.7182</v>
      </c>
      <c r="DG1434">
        <v>103.2328</v>
      </c>
      <c r="DH1434">
        <v>203.04050000000001</v>
      </c>
      <c r="DI1434">
        <v>340.73649999999998</v>
      </c>
      <c r="DJ1434">
        <v>519.71749999999997</v>
      </c>
      <c r="DK1434">
        <v>2399.6419999999998</v>
      </c>
      <c r="DL1434">
        <v>2157.694</v>
      </c>
      <c r="DM1434">
        <v>177.85419999999999</v>
      </c>
      <c r="DN1434">
        <v>49.280450000000002</v>
      </c>
      <c r="DO1434">
        <v>19</v>
      </c>
      <c r="DP1434">
        <v>20</v>
      </c>
    </row>
    <row r="1435" spans="1:120" hidden="1" x14ac:dyDescent="0.25">
      <c r="A1435" t="str">
        <f t="shared" si="22"/>
        <v>sublap_id-SLAP_PGNP_All Elect_44407</v>
      </c>
      <c r="B1435" t="s">
        <v>62</v>
      </c>
      <c r="C1435" t="s">
        <v>291</v>
      </c>
      <c r="D1435" t="s">
        <v>61</v>
      </c>
      <c r="E1435" t="s">
        <v>292</v>
      </c>
      <c r="F1435" t="s">
        <v>61</v>
      </c>
      <c r="G1435" t="s">
        <v>61</v>
      </c>
      <c r="H1435" t="s">
        <v>61</v>
      </c>
      <c r="I1435" t="s">
        <v>61</v>
      </c>
      <c r="J1435" t="s">
        <v>61</v>
      </c>
      <c r="K1435" t="s">
        <v>190</v>
      </c>
      <c r="L1435" s="18">
        <v>44407</v>
      </c>
      <c r="M1435">
        <v>19</v>
      </c>
      <c r="N1435">
        <v>20</v>
      </c>
      <c r="O1435" t="s">
        <v>258</v>
      </c>
      <c r="P1435">
        <v>61</v>
      </c>
      <c r="Q1435">
        <v>60</v>
      </c>
      <c r="R1435">
        <v>0</v>
      </c>
      <c r="S1435">
        <v>0</v>
      </c>
      <c r="T1435">
        <v>0</v>
      </c>
      <c r="U1435">
        <v>0</v>
      </c>
      <c r="V1435">
        <v>0</v>
      </c>
      <c r="W1435">
        <v>1337.4793999999999</v>
      </c>
      <c r="X1435">
        <v>1436.5434</v>
      </c>
      <c r="Y1435">
        <v>1435.9436000000001</v>
      </c>
      <c r="Z1435">
        <v>1367.3271999999999</v>
      </c>
      <c r="AA1435">
        <v>1526.4115999999999</v>
      </c>
      <c r="AB1435">
        <v>1626.0795000000001</v>
      </c>
      <c r="AC1435">
        <v>1653.5772999999999</v>
      </c>
      <c r="AD1435">
        <v>2160.6453999999999</v>
      </c>
      <c r="AE1435">
        <v>2552.2206999999999</v>
      </c>
      <c r="AF1435">
        <v>2859.8274000000001</v>
      </c>
      <c r="AG1435">
        <v>2963.9056</v>
      </c>
      <c r="AH1435">
        <v>3114.4567000000002</v>
      </c>
      <c r="AI1435">
        <v>3301.5970000000002</v>
      </c>
      <c r="AJ1435">
        <v>3375.7456000000002</v>
      </c>
      <c r="AK1435">
        <v>3461.0983000000001</v>
      </c>
      <c r="AL1435">
        <v>3626.5007999999998</v>
      </c>
      <c r="AM1435">
        <v>3739.8474999999999</v>
      </c>
      <c r="AN1435">
        <v>3714.2071000000001</v>
      </c>
      <c r="AO1435">
        <v>3355.0853999999999</v>
      </c>
      <c r="AP1435">
        <v>3357.4166</v>
      </c>
      <c r="AQ1435">
        <v>3296.4079999999999</v>
      </c>
      <c r="AR1435">
        <v>2425.7082</v>
      </c>
      <c r="AS1435">
        <v>1734.7175</v>
      </c>
      <c r="AT1435">
        <v>1430.1114</v>
      </c>
      <c r="AU1435">
        <v>79.058333000000005</v>
      </c>
      <c r="AV1435">
        <v>79.391666999999998</v>
      </c>
      <c r="AW1435">
        <v>76.916667000000004</v>
      </c>
      <c r="AX1435">
        <v>74.933333000000005</v>
      </c>
      <c r="AY1435">
        <v>73.474999999999994</v>
      </c>
      <c r="AZ1435">
        <v>72.833332999999996</v>
      </c>
      <c r="BA1435">
        <v>71.849999999999994</v>
      </c>
      <c r="BB1435">
        <v>72.141666999999998</v>
      </c>
      <c r="BC1435">
        <v>73.666667000000004</v>
      </c>
      <c r="BD1435">
        <v>76.95</v>
      </c>
      <c r="BE1435">
        <v>80.875</v>
      </c>
      <c r="BF1435">
        <v>85.066666999999995</v>
      </c>
      <c r="BG1435">
        <v>88.916667000000004</v>
      </c>
      <c r="BH1435">
        <v>91.991667000000007</v>
      </c>
      <c r="BI1435">
        <v>94.65</v>
      </c>
      <c r="BJ1435">
        <v>96.466667000000001</v>
      </c>
      <c r="BK1435">
        <v>98.283332999999999</v>
      </c>
      <c r="BL1435">
        <v>98.116667000000007</v>
      </c>
      <c r="BM1435">
        <v>96.783332999999999</v>
      </c>
      <c r="BN1435">
        <v>93.4</v>
      </c>
      <c r="BO1435">
        <v>89.025000000000006</v>
      </c>
      <c r="BP1435">
        <v>84.416667000000004</v>
      </c>
      <c r="BQ1435">
        <v>81.558333000000005</v>
      </c>
      <c r="BR1435">
        <v>78.783332999999999</v>
      </c>
      <c r="BS1435">
        <v>22.77289</v>
      </c>
      <c r="BT1435">
        <v>20.901420000000002</v>
      </c>
      <c r="BU1435">
        <v>-47.941659999999999</v>
      </c>
      <c r="BV1435">
        <v>51.579079999999998</v>
      </c>
      <c r="BW1435">
        <v>-20.474599999999999</v>
      </c>
      <c r="BX1435">
        <v>42.054540000000003</v>
      </c>
      <c r="BY1435">
        <v>18.89433</v>
      </c>
      <c r="BZ1435">
        <v>-10.74085</v>
      </c>
      <c r="CA1435">
        <v>24.83597</v>
      </c>
      <c r="CB1435">
        <v>-45.295270000000002</v>
      </c>
      <c r="CC1435">
        <v>33.28848</v>
      </c>
      <c r="CD1435">
        <v>24.90888</v>
      </c>
      <c r="CE1435">
        <v>-76.28819</v>
      </c>
      <c r="CF1435">
        <v>-67.575270000000003</v>
      </c>
      <c r="CG1435">
        <v>-31.54044</v>
      </c>
      <c r="CH1435">
        <v>-38.03595</v>
      </c>
      <c r="CI1435">
        <v>3.3439369999999999</v>
      </c>
      <c r="CJ1435">
        <v>83.901750000000007</v>
      </c>
      <c r="CK1435">
        <v>376.96960000000001</v>
      </c>
      <c r="CL1435">
        <v>353.9264</v>
      </c>
      <c r="CM1435">
        <v>128.49109999999999</v>
      </c>
      <c r="CN1435">
        <v>65.319850000000002</v>
      </c>
      <c r="CO1435">
        <v>-28.715109999999999</v>
      </c>
      <c r="CP1435">
        <v>-17.50798</v>
      </c>
      <c r="CQ1435">
        <v>942.77620000000002</v>
      </c>
      <c r="CR1435">
        <v>782.18190000000004</v>
      </c>
      <c r="CS1435">
        <v>384.92450000000002</v>
      </c>
      <c r="CT1435">
        <v>381.71859999999998</v>
      </c>
      <c r="CU1435">
        <v>623.35469999999998</v>
      </c>
      <c r="CV1435">
        <v>800.34559999999999</v>
      </c>
      <c r="CW1435">
        <v>796.83119999999997</v>
      </c>
      <c r="CX1435">
        <v>1226.164</v>
      </c>
      <c r="CY1435">
        <v>1214.5840000000001</v>
      </c>
      <c r="CZ1435">
        <v>1015.399</v>
      </c>
      <c r="DA1435">
        <v>1686.299</v>
      </c>
      <c r="DB1435">
        <v>1377.979</v>
      </c>
      <c r="DC1435">
        <v>1941.797</v>
      </c>
      <c r="DD1435">
        <v>970.24559999999997</v>
      </c>
      <c r="DE1435">
        <v>912.04750000000001</v>
      </c>
      <c r="DF1435">
        <v>986.92330000000004</v>
      </c>
      <c r="DG1435">
        <v>1078.124</v>
      </c>
      <c r="DH1435">
        <v>1280.674</v>
      </c>
      <c r="DI1435">
        <v>1670.059</v>
      </c>
      <c r="DJ1435">
        <v>2123.3339999999998</v>
      </c>
      <c r="DK1435">
        <v>1960.809</v>
      </c>
      <c r="DL1435">
        <v>1702.7239999999999</v>
      </c>
      <c r="DM1435">
        <v>1143.9079999999999</v>
      </c>
      <c r="DN1435">
        <v>860.75869999999998</v>
      </c>
      <c r="DO1435">
        <v>19</v>
      </c>
      <c r="DP1435">
        <v>20</v>
      </c>
    </row>
    <row r="1436" spans="1:120" hidden="1" x14ac:dyDescent="0.25">
      <c r="A1436" t="str">
        <f t="shared" si="22"/>
        <v>sublap_id-SLAP_PGSB_All Elect_44407</v>
      </c>
      <c r="B1436" t="s">
        <v>62</v>
      </c>
      <c r="C1436" t="s">
        <v>281</v>
      </c>
      <c r="D1436" t="s">
        <v>61</v>
      </c>
      <c r="E1436" t="s">
        <v>282</v>
      </c>
      <c r="F1436" t="s">
        <v>61</v>
      </c>
      <c r="G1436" t="s">
        <v>61</v>
      </c>
      <c r="H1436" t="s">
        <v>61</v>
      </c>
      <c r="I1436" t="s">
        <v>61</v>
      </c>
      <c r="J1436" t="s">
        <v>61</v>
      </c>
      <c r="K1436" t="s">
        <v>190</v>
      </c>
      <c r="L1436" s="18">
        <v>44407</v>
      </c>
      <c r="M1436">
        <v>19</v>
      </c>
      <c r="N1436">
        <v>20</v>
      </c>
      <c r="O1436" t="s">
        <v>258</v>
      </c>
      <c r="P1436">
        <v>47</v>
      </c>
      <c r="Q1436">
        <v>47</v>
      </c>
      <c r="R1436">
        <v>0</v>
      </c>
      <c r="S1436">
        <v>0</v>
      </c>
      <c r="T1436">
        <v>0</v>
      </c>
      <c r="U1436">
        <v>0</v>
      </c>
      <c r="V1436">
        <v>0</v>
      </c>
      <c r="W1436">
        <v>1089.0195000000001</v>
      </c>
      <c r="X1436">
        <v>1037.4639999999999</v>
      </c>
      <c r="Y1436">
        <v>982.1395</v>
      </c>
      <c r="Z1436">
        <v>954.66650000000004</v>
      </c>
      <c r="AA1436">
        <v>1007.276</v>
      </c>
      <c r="AB1436">
        <v>1209.9095</v>
      </c>
      <c r="AC1436">
        <v>1388.4775</v>
      </c>
      <c r="AD1436">
        <v>1580.3885</v>
      </c>
      <c r="AE1436">
        <v>1873.364</v>
      </c>
      <c r="AF1436">
        <v>2489.2150000000001</v>
      </c>
      <c r="AG1436">
        <v>2805.8125</v>
      </c>
      <c r="AH1436">
        <v>3053.9585000000002</v>
      </c>
      <c r="AI1436">
        <v>3207.4535000000001</v>
      </c>
      <c r="AJ1436">
        <v>3383.3145</v>
      </c>
      <c r="AK1436">
        <v>3613.3905</v>
      </c>
      <c r="AL1436">
        <v>3744.7195000000002</v>
      </c>
      <c r="AM1436">
        <v>3884.9209999999998</v>
      </c>
      <c r="AN1436">
        <v>3879.665</v>
      </c>
      <c r="AO1436">
        <v>3641.4214999999999</v>
      </c>
      <c r="AP1436">
        <v>3535.681</v>
      </c>
      <c r="AQ1436">
        <v>3022.0124999999998</v>
      </c>
      <c r="AR1436">
        <v>1946.0754999999999</v>
      </c>
      <c r="AS1436">
        <v>1341.7729999999999</v>
      </c>
      <c r="AT1436">
        <v>1229.0905</v>
      </c>
      <c r="AU1436">
        <v>65.159574000000006</v>
      </c>
      <c r="AV1436">
        <v>64.319148999999996</v>
      </c>
      <c r="AW1436">
        <v>63.319149000000003</v>
      </c>
      <c r="AX1436">
        <v>62.478723000000002</v>
      </c>
      <c r="AY1436">
        <v>62.319149000000003</v>
      </c>
      <c r="AZ1436">
        <v>61.638297999999999</v>
      </c>
      <c r="BA1436">
        <v>61.638297999999999</v>
      </c>
      <c r="BB1436">
        <v>61.978723000000002</v>
      </c>
      <c r="BC1436">
        <v>64.319148999999996</v>
      </c>
      <c r="BD1436">
        <v>69.159574000000006</v>
      </c>
      <c r="BE1436">
        <v>72.319148999999996</v>
      </c>
      <c r="BF1436">
        <v>75</v>
      </c>
      <c r="BG1436">
        <v>77.680851000000004</v>
      </c>
      <c r="BH1436">
        <v>80.521276999999998</v>
      </c>
      <c r="BI1436">
        <v>81.680851000000004</v>
      </c>
      <c r="BJ1436">
        <v>83.5</v>
      </c>
      <c r="BK1436">
        <v>83.659574000000006</v>
      </c>
      <c r="BL1436">
        <v>82.319148999999996</v>
      </c>
      <c r="BM1436">
        <v>78.840425999999994</v>
      </c>
      <c r="BN1436">
        <v>75</v>
      </c>
      <c r="BO1436">
        <v>70.840425999999994</v>
      </c>
      <c r="BP1436">
        <v>67.5</v>
      </c>
      <c r="BQ1436">
        <v>65.840425999999994</v>
      </c>
      <c r="BR1436">
        <v>64.680851000000004</v>
      </c>
      <c r="BS1436">
        <v>-76.888980000000004</v>
      </c>
      <c r="BT1436">
        <v>-24.21313</v>
      </c>
      <c r="BU1436">
        <v>-9.4332919999999998</v>
      </c>
      <c r="BV1436">
        <v>-6.8885490000000003</v>
      </c>
      <c r="BW1436">
        <v>76.112269999999995</v>
      </c>
      <c r="BX1436">
        <v>94.123140000000006</v>
      </c>
      <c r="BY1436">
        <v>38.780259999999998</v>
      </c>
      <c r="BZ1436">
        <v>-39.399889999999999</v>
      </c>
      <c r="CA1436">
        <v>-120.4187</v>
      </c>
      <c r="CB1436">
        <v>-50.593690000000002</v>
      </c>
      <c r="CC1436">
        <v>13.73704</v>
      </c>
      <c r="CD1436">
        <v>-59.74006</v>
      </c>
      <c r="CE1436">
        <v>-24.68825</v>
      </c>
      <c r="CF1436">
        <v>-39.115160000000003</v>
      </c>
      <c r="CG1436">
        <v>-67.428820000000002</v>
      </c>
      <c r="CH1436">
        <v>-77.377849999999995</v>
      </c>
      <c r="CI1436">
        <v>-152.8203</v>
      </c>
      <c r="CJ1436">
        <v>-68.649510000000006</v>
      </c>
      <c r="CK1436">
        <v>355.86720000000003</v>
      </c>
      <c r="CL1436">
        <v>272.86900000000003</v>
      </c>
      <c r="CM1436">
        <v>60.262680000000003</v>
      </c>
      <c r="CN1436">
        <v>61.123159999999999</v>
      </c>
      <c r="CO1436">
        <v>15.26904</v>
      </c>
      <c r="CP1436">
        <v>-26.213280000000001</v>
      </c>
      <c r="CQ1436">
        <v>165.75149999999999</v>
      </c>
      <c r="CR1436">
        <v>151.49879999999999</v>
      </c>
      <c r="CS1436">
        <v>137.0341</v>
      </c>
      <c r="CT1436">
        <v>253.3784</v>
      </c>
      <c r="CU1436">
        <v>744.48749999999995</v>
      </c>
      <c r="CV1436">
        <v>861.59860000000003</v>
      </c>
      <c r="CW1436">
        <v>489.18889999999999</v>
      </c>
      <c r="CX1436">
        <v>835.86440000000005</v>
      </c>
      <c r="CY1436">
        <v>1443.6969999999999</v>
      </c>
      <c r="CZ1436">
        <v>834.96939999999995</v>
      </c>
      <c r="DA1436">
        <v>2556.6660000000002</v>
      </c>
      <c r="DB1436">
        <v>1138.9570000000001</v>
      </c>
      <c r="DC1436">
        <v>1490.6949999999999</v>
      </c>
      <c r="DD1436">
        <v>1590.4059999999999</v>
      </c>
      <c r="DE1436">
        <v>1646.8620000000001</v>
      </c>
      <c r="DF1436">
        <v>1698.0909999999999</v>
      </c>
      <c r="DG1436">
        <v>2363.4580000000001</v>
      </c>
      <c r="DH1436">
        <v>1521.597</v>
      </c>
      <c r="DI1436">
        <v>1696.35</v>
      </c>
      <c r="DJ1436">
        <v>1879.153</v>
      </c>
      <c r="DK1436">
        <v>2990.623</v>
      </c>
      <c r="DL1436">
        <v>2443.5610000000001</v>
      </c>
      <c r="DM1436">
        <v>804.7133</v>
      </c>
      <c r="DN1436">
        <v>333.2552</v>
      </c>
      <c r="DO1436">
        <v>19</v>
      </c>
      <c r="DP1436">
        <v>20</v>
      </c>
    </row>
    <row r="1437" spans="1:120" hidden="1" x14ac:dyDescent="0.25">
      <c r="A1437" t="str">
        <f t="shared" si="22"/>
        <v>sublap_id-SLAP_PGEB_All Elect_44407</v>
      </c>
      <c r="B1437" t="s">
        <v>62</v>
      </c>
      <c r="C1437" t="s">
        <v>287</v>
      </c>
      <c r="D1437" t="s">
        <v>61</v>
      </c>
      <c r="E1437" t="s">
        <v>288</v>
      </c>
      <c r="F1437" t="s">
        <v>61</v>
      </c>
      <c r="G1437" t="s">
        <v>61</v>
      </c>
      <c r="H1437" t="s">
        <v>61</v>
      </c>
      <c r="I1437" t="s">
        <v>61</v>
      </c>
      <c r="J1437" t="s">
        <v>61</v>
      </c>
      <c r="K1437" t="s">
        <v>190</v>
      </c>
      <c r="L1437" s="18">
        <v>44407</v>
      </c>
      <c r="M1437">
        <v>19</v>
      </c>
      <c r="N1437">
        <v>20</v>
      </c>
      <c r="O1437" t="s">
        <v>258</v>
      </c>
      <c r="P1437">
        <v>59</v>
      </c>
      <c r="Q1437">
        <v>57</v>
      </c>
      <c r="R1437">
        <v>0</v>
      </c>
      <c r="S1437">
        <v>0</v>
      </c>
      <c r="T1437">
        <v>0</v>
      </c>
      <c r="U1437">
        <v>0</v>
      </c>
      <c r="V1437">
        <v>0</v>
      </c>
      <c r="W1437">
        <v>1107.2054000000001</v>
      </c>
      <c r="X1437">
        <v>1022.3924</v>
      </c>
      <c r="Y1437">
        <v>1004.1002999999999</v>
      </c>
      <c r="Z1437">
        <v>1029.079</v>
      </c>
      <c r="AA1437">
        <v>1112.9966999999999</v>
      </c>
      <c r="AB1437">
        <v>1453.8459</v>
      </c>
      <c r="AC1437">
        <v>1573.3136999999999</v>
      </c>
      <c r="AD1437">
        <v>1957.3880999999999</v>
      </c>
      <c r="AE1437">
        <v>2233.5174999999999</v>
      </c>
      <c r="AF1437">
        <v>2362.5855999999999</v>
      </c>
      <c r="AG1437">
        <v>2627.6385</v>
      </c>
      <c r="AH1437">
        <v>2805.7429000000002</v>
      </c>
      <c r="AI1437">
        <v>3012.3629999999998</v>
      </c>
      <c r="AJ1437">
        <v>3194.9265999999998</v>
      </c>
      <c r="AK1437">
        <v>3320.5562</v>
      </c>
      <c r="AL1437">
        <v>3366.7636000000002</v>
      </c>
      <c r="AM1437">
        <v>3494.8928999999998</v>
      </c>
      <c r="AN1437">
        <v>3455.0772999999999</v>
      </c>
      <c r="AO1437">
        <v>3077.2867999999999</v>
      </c>
      <c r="AP1437">
        <v>3118.4014999999999</v>
      </c>
      <c r="AQ1437">
        <v>2974.8865999999998</v>
      </c>
      <c r="AR1437">
        <v>1853.9363000000001</v>
      </c>
      <c r="AS1437">
        <v>1238.4121</v>
      </c>
      <c r="AT1437">
        <v>1026.7356</v>
      </c>
      <c r="AU1437">
        <v>66.771929999999998</v>
      </c>
      <c r="AV1437">
        <v>65.771929999999998</v>
      </c>
      <c r="AW1437">
        <v>64.438596000000004</v>
      </c>
      <c r="AX1437">
        <v>62.991228</v>
      </c>
      <c r="AY1437">
        <v>62.008772</v>
      </c>
      <c r="AZ1437">
        <v>61.535088000000002</v>
      </c>
      <c r="BA1437">
        <v>60.991228</v>
      </c>
      <c r="BB1437">
        <v>61.807017999999999</v>
      </c>
      <c r="BC1437">
        <v>65.535088000000002</v>
      </c>
      <c r="BD1437">
        <v>70.833332999999996</v>
      </c>
      <c r="BE1437">
        <v>74.929824999999994</v>
      </c>
      <c r="BF1437">
        <v>77.228070000000002</v>
      </c>
      <c r="BG1437">
        <v>80.903509</v>
      </c>
      <c r="BH1437">
        <v>84.929824999999994</v>
      </c>
      <c r="BI1437">
        <v>88.798246000000006</v>
      </c>
      <c r="BJ1437">
        <v>91.982455999999999</v>
      </c>
      <c r="BK1437">
        <v>92.666667000000004</v>
      </c>
      <c r="BL1437">
        <v>91.157894999999996</v>
      </c>
      <c r="BM1437">
        <v>87.491228000000007</v>
      </c>
      <c r="BN1437">
        <v>81.087719000000007</v>
      </c>
      <c r="BO1437">
        <v>75.271929999999998</v>
      </c>
      <c r="BP1437">
        <v>70.526315999999994</v>
      </c>
      <c r="BQ1437">
        <v>68.122806999999995</v>
      </c>
      <c r="BR1437">
        <v>66.429824999999994</v>
      </c>
      <c r="BS1437">
        <v>-10.044420000000001</v>
      </c>
      <c r="BT1437">
        <v>24.681059999999999</v>
      </c>
      <c r="BU1437">
        <v>30.577210000000001</v>
      </c>
      <c r="BV1437">
        <v>38.138199999999998</v>
      </c>
      <c r="BW1437">
        <v>54.719250000000002</v>
      </c>
      <c r="BX1437">
        <v>-30.954550000000001</v>
      </c>
      <c r="BY1437">
        <v>31.185169999999999</v>
      </c>
      <c r="BZ1437">
        <v>-10.537409999999999</v>
      </c>
      <c r="CA1437">
        <v>-10.6922</v>
      </c>
      <c r="CB1437">
        <v>-67.964929999999995</v>
      </c>
      <c r="CC1437">
        <v>-128.5744</v>
      </c>
      <c r="CD1437">
        <v>-78.010090000000005</v>
      </c>
      <c r="CE1437">
        <v>-151.25380000000001</v>
      </c>
      <c r="CF1437">
        <v>-127.55200000000001</v>
      </c>
      <c r="CG1437">
        <v>-169.96279999999999</v>
      </c>
      <c r="CH1437">
        <v>-135.12190000000001</v>
      </c>
      <c r="CI1437">
        <v>-181.21709999999999</v>
      </c>
      <c r="CJ1437">
        <v>-102.9221</v>
      </c>
      <c r="CK1437">
        <v>347.43950000000001</v>
      </c>
      <c r="CL1437">
        <v>250.2002</v>
      </c>
      <c r="CM1437">
        <v>-35.794849999999997</v>
      </c>
      <c r="CN1437">
        <v>-20.92343</v>
      </c>
      <c r="CO1437">
        <v>-28.651119999999999</v>
      </c>
      <c r="CP1437">
        <v>-31.775390000000002</v>
      </c>
      <c r="CQ1437">
        <v>842.43709999999999</v>
      </c>
      <c r="CR1437">
        <v>539.71010000000001</v>
      </c>
      <c r="CS1437">
        <v>453.99009999999998</v>
      </c>
      <c r="CT1437">
        <v>545.05989999999997</v>
      </c>
      <c r="CU1437">
        <v>580.19140000000004</v>
      </c>
      <c r="CV1437">
        <v>1384.9960000000001</v>
      </c>
      <c r="CW1437">
        <v>1094.527</v>
      </c>
      <c r="CX1437">
        <v>700.14840000000004</v>
      </c>
      <c r="CY1437">
        <v>945.07809999999995</v>
      </c>
      <c r="CZ1437">
        <v>926.06489999999997</v>
      </c>
      <c r="DA1437">
        <v>2093.7840000000001</v>
      </c>
      <c r="DB1437">
        <v>1089.5429999999999</v>
      </c>
      <c r="DC1437">
        <v>923.85350000000005</v>
      </c>
      <c r="DD1437">
        <v>1207.194</v>
      </c>
      <c r="DE1437">
        <v>1265.4190000000001</v>
      </c>
      <c r="DF1437">
        <v>1345.769</v>
      </c>
      <c r="DG1437">
        <v>932.03769999999997</v>
      </c>
      <c r="DH1437">
        <v>1785.414</v>
      </c>
      <c r="DI1437">
        <v>1937.5229999999999</v>
      </c>
      <c r="DJ1437">
        <v>3029.6729999999998</v>
      </c>
      <c r="DK1437">
        <v>4421.7820000000002</v>
      </c>
      <c r="DL1437">
        <v>4379.9570000000003</v>
      </c>
      <c r="DM1437">
        <v>1353.03</v>
      </c>
      <c r="DN1437">
        <v>817.10659999999996</v>
      </c>
      <c r="DO1437">
        <v>19</v>
      </c>
      <c r="DP1437">
        <v>20</v>
      </c>
    </row>
    <row r="1438" spans="1:120" hidden="1" x14ac:dyDescent="0.25">
      <c r="A1438" t="str">
        <f t="shared" si="22"/>
        <v>sublap_id-SLAP_PGNP_Elect DA 1-4 (1PM-9PM)_44407_19-20</v>
      </c>
      <c r="B1438" t="s">
        <v>62</v>
      </c>
      <c r="C1438" t="s">
        <v>291</v>
      </c>
      <c r="D1438" t="s">
        <v>61</v>
      </c>
      <c r="E1438" t="s">
        <v>292</v>
      </c>
      <c r="F1438" t="s">
        <v>61</v>
      </c>
      <c r="G1438" t="s">
        <v>61</v>
      </c>
      <c r="H1438" t="s">
        <v>61</v>
      </c>
      <c r="I1438" t="s">
        <v>61</v>
      </c>
      <c r="J1438" t="s">
        <v>61</v>
      </c>
      <c r="K1438" t="s">
        <v>203</v>
      </c>
      <c r="L1438" s="18">
        <v>44407</v>
      </c>
      <c r="M1438">
        <v>19</v>
      </c>
      <c r="N1438">
        <v>20</v>
      </c>
      <c r="O1438" t="s">
        <v>258</v>
      </c>
      <c r="P1438">
        <v>61</v>
      </c>
      <c r="Q1438">
        <v>60</v>
      </c>
      <c r="R1438">
        <v>0</v>
      </c>
      <c r="S1438">
        <v>0</v>
      </c>
      <c r="T1438">
        <v>0</v>
      </c>
      <c r="U1438">
        <v>1</v>
      </c>
      <c r="V1438">
        <v>1</v>
      </c>
      <c r="W1438">
        <v>1337.4793999999999</v>
      </c>
      <c r="X1438">
        <v>1436.5434</v>
      </c>
      <c r="Y1438">
        <v>1435.9436000000001</v>
      </c>
      <c r="Z1438">
        <v>1367.3271999999999</v>
      </c>
      <c r="AA1438">
        <v>1526.4115999999999</v>
      </c>
      <c r="AB1438">
        <v>1626.0795000000001</v>
      </c>
      <c r="AC1438">
        <v>1653.5772999999999</v>
      </c>
      <c r="AD1438">
        <v>2160.6453999999999</v>
      </c>
      <c r="AE1438">
        <v>2552.2206999999999</v>
      </c>
      <c r="AF1438">
        <v>2859.8274000000001</v>
      </c>
      <c r="AG1438">
        <v>2963.9056</v>
      </c>
      <c r="AH1438">
        <v>3114.4567000000002</v>
      </c>
      <c r="AI1438">
        <v>3301.5970000000002</v>
      </c>
      <c r="AJ1438">
        <v>3375.7456000000002</v>
      </c>
      <c r="AK1438">
        <v>3461.0983000000001</v>
      </c>
      <c r="AL1438">
        <v>3626.5007999999998</v>
      </c>
      <c r="AM1438">
        <v>3739.8474999999999</v>
      </c>
      <c r="AN1438">
        <v>3714.2071000000001</v>
      </c>
      <c r="AO1438">
        <v>3355.0853999999999</v>
      </c>
      <c r="AP1438">
        <v>3357.4166</v>
      </c>
      <c r="AQ1438">
        <v>3296.4079999999999</v>
      </c>
      <c r="AR1438">
        <v>2425.7082</v>
      </c>
      <c r="AS1438">
        <v>1734.7175</v>
      </c>
      <c r="AT1438">
        <v>1430.1114</v>
      </c>
      <c r="AU1438">
        <v>79.058333000000005</v>
      </c>
      <c r="AV1438">
        <v>79.391666999999998</v>
      </c>
      <c r="AW1438">
        <v>76.916667000000004</v>
      </c>
      <c r="AX1438">
        <v>74.933333000000005</v>
      </c>
      <c r="AY1438">
        <v>73.474999999999994</v>
      </c>
      <c r="AZ1438">
        <v>72.833332999999996</v>
      </c>
      <c r="BA1438">
        <v>71.849999999999994</v>
      </c>
      <c r="BB1438">
        <v>72.141666999999998</v>
      </c>
      <c r="BC1438">
        <v>73.666667000000004</v>
      </c>
      <c r="BD1438">
        <v>76.95</v>
      </c>
      <c r="BE1438">
        <v>80.875</v>
      </c>
      <c r="BF1438">
        <v>85.066666999999995</v>
      </c>
      <c r="BG1438">
        <v>88.916667000000004</v>
      </c>
      <c r="BH1438">
        <v>91.991667000000007</v>
      </c>
      <c r="BI1438">
        <v>94.65</v>
      </c>
      <c r="BJ1438">
        <v>96.466667000000001</v>
      </c>
      <c r="BK1438">
        <v>98.283332999999999</v>
      </c>
      <c r="BL1438">
        <v>98.116667000000007</v>
      </c>
      <c r="BM1438">
        <v>96.783332999999999</v>
      </c>
      <c r="BN1438">
        <v>93.4</v>
      </c>
      <c r="BO1438">
        <v>89.025000000000006</v>
      </c>
      <c r="BP1438">
        <v>84.416667000000004</v>
      </c>
      <c r="BQ1438">
        <v>81.558333000000005</v>
      </c>
      <c r="BR1438">
        <v>78.783332999999999</v>
      </c>
      <c r="BS1438">
        <v>22.77289</v>
      </c>
      <c r="BT1438">
        <v>20.901420000000002</v>
      </c>
      <c r="BU1438">
        <v>-47.941659999999999</v>
      </c>
      <c r="BV1438">
        <v>51.579079999999998</v>
      </c>
      <c r="BW1438">
        <v>-20.474599999999999</v>
      </c>
      <c r="BX1438">
        <v>42.054540000000003</v>
      </c>
      <c r="BY1438">
        <v>18.89433</v>
      </c>
      <c r="BZ1438">
        <v>-10.74085</v>
      </c>
      <c r="CA1438">
        <v>24.83597</v>
      </c>
      <c r="CB1438">
        <v>-45.295270000000002</v>
      </c>
      <c r="CC1438">
        <v>33.28848</v>
      </c>
      <c r="CD1438">
        <v>24.90888</v>
      </c>
      <c r="CE1438">
        <v>-76.28819</v>
      </c>
      <c r="CF1438">
        <v>-67.575270000000003</v>
      </c>
      <c r="CG1438">
        <v>-31.54044</v>
      </c>
      <c r="CH1438">
        <v>-38.03595</v>
      </c>
      <c r="CI1438">
        <v>3.3439369999999999</v>
      </c>
      <c r="CJ1438">
        <v>83.901750000000007</v>
      </c>
      <c r="CK1438">
        <v>376.96960000000001</v>
      </c>
      <c r="CL1438">
        <v>353.9264</v>
      </c>
      <c r="CM1438">
        <v>128.49109999999999</v>
      </c>
      <c r="CN1438">
        <v>65.319850000000002</v>
      </c>
      <c r="CO1438">
        <v>-28.715109999999999</v>
      </c>
      <c r="CP1438">
        <v>-17.50798</v>
      </c>
      <c r="CQ1438">
        <v>942.77620000000002</v>
      </c>
      <c r="CR1438">
        <v>782.18190000000004</v>
      </c>
      <c r="CS1438">
        <v>384.92450000000002</v>
      </c>
      <c r="CT1438">
        <v>381.71859999999998</v>
      </c>
      <c r="CU1438">
        <v>623.35469999999998</v>
      </c>
      <c r="CV1438">
        <v>800.34559999999999</v>
      </c>
      <c r="CW1438">
        <v>796.83119999999997</v>
      </c>
      <c r="CX1438">
        <v>1226.164</v>
      </c>
      <c r="CY1438">
        <v>1214.5840000000001</v>
      </c>
      <c r="CZ1438">
        <v>1015.399</v>
      </c>
      <c r="DA1438">
        <v>1686.299</v>
      </c>
      <c r="DB1438">
        <v>1377.979</v>
      </c>
      <c r="DC1438">
        <v>1941.797</v>
      </c>
      <c r="DD1438">
        <v>970.24559999999997</v>
      </c>
      <c r="DE1438">
        <v>912.04750000000001</v>
      </c>
      <c r="DF1438">
        <v>986.92330000000004</v>
      </c>
      <c r="DG1438">
        <v>1078.124</v>
      </c>
      <c r="DH1438">
        <v>1280.674</v>
      </c>
      <c r="DI1438">
        <v>1670.059</v>
      </c>
      <c r="DJ1438">
        <v>2123.3339999999998</v>
      </c>
      <c r="DK1438">
        <v>1960.809</v>
      </c>
      <c r="DL1438">
        <v>1702.7239999999999</v>
      </c>
      <c r="DM1438">
        <v>1143.9079999999999</v>
      </c>
      <c r="DN1438">
        <v>860.75869999999998</v>
      </c>
      <c r="DO1438">
        <v>19</v>
      </c>
      <c r="DP1438">
        <v>20</v>
      </c>
    </row>
    <row r="1439" spans="1:120" hidden="1" x14ac:dyDescent="0.25">
      <c r="A1439" t="str">
        <f t="shared" si="22"/>
        <v>LCA-Greater Bay Area_Elect DA 1-4 (1PM-9PM)_44407_19-20</v>
      </c>
      <c r="B1439" t="s">
        <v>62</v>
      </c>
      <c r="C1439" t="s">
        <v>209</v>
      </c>
      <c r="D1439" t="s">
        <v>36</v>
      </c>
      <c r="E1439" t="s">
        <v>61</v>
      </c>
      <c r="F1439" t="s">
        <v>61</v>
      </c>
      <c r="G1439" t="s">
        <v>61</v>
      </c>
      <c r="H1439" t="s">
        <v>61</v>
      </c>
      <c r="I1439" t="s">
        <v>61</v>
      </c>
      <c r="J1439" t="s">
        <v>61</v>
      </c>
      <c r="K1439" t="s">
        <v>203</v>
      </c>
      <c r="L1439" s="18">
        <v>44407</v>
      </c>
      <c r="M1439">
        <v>19</v>
      </c>
      <c r="N1439">
        <v>20</v>
      </c>
      <c r="O1439" t="s">
        <v>258</v>
      </c>
      <c r="P1439">
        <v>106</v>
      </c>
      <c r="Q1439">
        <v>104</v>
      </c>
      <c r="R1439">
        <v>0</v>
      </c>
      <c r="S1439">
        <v>0</v>
      </c>
      <c r="T1439">
        <v>0</v>
      </c>
      <c r="U1439">
        <v>1</v>
      </c>
      <c r="V1439">
        <v>1</v>
      </c>
      <c r="W1439">
        <v>2200.2058000000002</v>
      </c>
      <c r="X1439">
        <v>2064.1451000000002</v>
      </c>
      <c r="Y1439">
        <v>1989.7448999999999</v>
      </c>
      <c r="Z1439">
        <v>1986.3396</v>
      </c>
      <c r="AA1439">
        <v>2122.5929000000001</v>
      </c>
      <c r="AB1439">
        <v>2664.7507999999998</v>
      </c>
      <c r="AC1439">
        <v>2964.3904000000002</v>
      </c>
      <c r="AD1439">
        <v>3538.1826999999998</v>
      </c>
      <c r="AE1439">
        <v>4108.6914999999999</v>
      </c>
      <c r="AF1439">
        <v>4863.4767000000002</v>
      </c>
      <c r="AG1439">
        <v>5447.1549999999997</v>
      </c>
      <c r="AH1439">
        <v>5875.4489999999996</v>
      </c>
      <c r="AI1439">
        <v>6235.3505999999998</v>
      </c>
      <c r="AJ1439">
        <v>6594.3603999999996</v>
      </c>
      <c r="AK1439">
        <v>6952.5659999999998</v>
      </c>
      <c r="AL1439">
        <v>7131.92</v>
      </c>
      <c r="AM1439">
        <v>7400.9841999999999</v>
      </c>
      <c r="AN1439">
        <v>7356.4214000000002</v>
      </c>
      <c r="AO1439">
        <v>6741.5933999999997</v>
      </c>
      <c r="AP1439">
        <v>6674.3042999999998</v>
      </c>
      <c r="AQ1439">
        <v>6009.4412000000002</v>
      </c>
      <c r="AR1439">
        <v>3809.0351000000001</v>
      </c>
      <c r="AS1439">
        <v>2587.0165999999999</v>
      </c>
      <c r="AT1439">
        <v>2263.7334999999998</v>
      </c>
      <c r="AU1439">
        <v>66.043268999999995</v>
      </c>
      <c r="AV1439">
        <v>65.115385000000003</v>
      </c>
      <c r="AW1439">
        <v>63.932692000000003</v>
      </c>
      <c r="AX1439">
        <v>62.759614999999997</v>
      </c>
      <c r="AY1439">
        <v>62.149037999999997</v>
      </c>
      <c r="AZ1439">
        <v>61.581730999999998</v>
      </c>
      <c r="BA1439">
        <v>61.283653999999999</v>
      </c>
      <c r="BB1439">
        <v>61.884614999999997</v>
      </c>
      <c r="BC1439">
        <v>64.985577000000006</v>
      </c>
      <c r="BD1439">
        <v>70.076922999999994</v>
      </c>
      <c r="BE1439">
        <v>73.75</v>
      </c>
      <c r="BF1439">
        <v>76.221153999999999</v>
      </c>
      <c r="BG1439">
        <v>79.447114999999997</v>
      </c>
      <c r="BH1439">
        <v>82.9375</v>
      </c>
      <c r="BI1439">
        <v>85.581731000000005</v>
      </c>
      <c r="BJ1439">
        <v>88.149038000000004</v>
      </c>
      <c r="BK1439">
        <v>88.596153999999999</v>
      </c>
      <c r="BL1439">
        <v>87.163461999999996</v>
      </c>
      <c r="BM1439">
        <v>83.581731000000005</v>
      </c>
      <c r="BN1439">
        <v>78.336538000000004</v>
      </c>
      <c r="BO1439">
        <v>73.269231000000005</v>
      </c>
      <c r="BP1439">
        <v>69.158653999999999</v>
      </c>
      <c r="BQ1439">
        <v>67.091346000000001</v>
      </c>
      <c r="BR1439">
        <v>65.639422999999994</v>
      </c>
      <c r="BS1439">
        <v>-88.258160000000004</v>
      </c>
      <c r="BT1439">
        <v>-0.37580019999999997</v>
      </c>
      <c r="BU1439">
        <v>20.49408</v>
      </c>
      <c r="BV1439">
        <v>30.53293</v>
      </c>
      <c r="BW1439">
        <v>131.45699999999999</v>
      </c>
      <c r="BX1439">
        <v>65.452849999999998</v>
      </c>
      <c r="BY1439">
        <v>70.233459999999994</v>
      </c>
      <c r="BZ1439">
        <v>-50.533569999999997</v>
      </c>
      <c r="CA1439">
        <v>-133.2628</v>
      </c>
      <c r="CB1439">
        <v>-118.49039999999999</v>
      </c>
      <c r="CC1439">
        <v>-112.6035</v>
      </c>
      <c r="CD1439">
        <v>-137.7039</v>
      </c>
      <c r="CE1439">
        <v>-174.09970000000001</v>
      </c>
      <c r="CF1439">
        <v>-165.46539999999999</v>
      </c>
      <c r="CG1439">
        <v>-236.08449999999999</v>
      </c>
      <c r="CH1439">
        <v>-211.9178</v>
      </c>
      <c r="CI1439">
        <v>-334.20010000000002</v>
      </c>
      <c r="CJ1439">
        <v>-171.3151</v>
      </c>
      <c r="CK1439">
        <v>704.82780000000002</v>
      </c>
      <c r="CL1439">
        <v>524.4837</v>
      </c>
      <c r="CM1439">
        <v>26.175080000000001</v>
      </c>
      <c r="CN1439">
        <v>41.695709999999998</v>
      </c>
      <c r="CO1439">
        <v>-12.64953</v>
      </c>
      <c r="CP1439">
        <v>-58.006</v>
      </c>
      <c r="CQ1439">
        <v>989.01139999999998</v>
      </c>
      <c r="CR1439">
        <v>680.68240000000003</v>
      </c>
      <c r="CS1439">
        <v>582.5421</v>
      </c>
      <c r="CT1439">
        <v>791.70529999999997</v>
      </c>
      <c r="CU1439">
        <v>1335.9480000000001</v>
      </c>
      <c r="CV1439">
        <v>2237.942</v>
      </c>
      <c r="CW1439">
        <v>1569.434</v>
      </c>
      <c r="CX1439">
        <v>1547.183</v>
      </c>
      <c r="CY1439">
        <v>2416.1010000000001</v>
      </c>
      <c r="CZ1439">
        <v>1765.3009999999999</v>
      </c>
      <c r="DA1439">
        <v>4686.0690000000004</v>
      </c>
      <c r="DB1439">
        <v>2239.6</v>
      </c>
      <c r="DC1439">
        <v>2444.3449999999998</v>
      </c>
      <c r="DD1439">
        <v>2822.654</v>
      </c>
      <c r="DE1439">
        <v>2937.7570000000001</v>
      </c>
      <c r="DF1439">
        <v>3068.8829999999998</v>
      </c>
      <c r="DG1439">
        <v>3358.9340000000002</v>
      </c>
      <c r="DH1439">
        <v>3311.8130000000001</v>
      </c>
      <c r="DI1439">
        <v>3640.8359999999998</v>
      </c>
      <c r="DJ1439">
        <v>4889.6809999999996</v>
      </c>
      <c r="DK1439">
        <v>7394.0940000000001</v>
      </c>
      <c r="DL1439">
        <v>6785.2359999999999</v>
      </c>
      <c r="DM1439">
        <v>2147.8530000000001</v>
      </c>
      <c r="DN1439">
        <v>1138.4590000000001</v>
      </c>
      <c r="DO1439">
        <v>19</v>
      </c>
      <c r="DP1439">
        <v>20</v>
      </c>
    </row>
    <row r="1440" spans="1:120" x14ac:dyDescent="0.25">
      <c r="A1440" t="str">
        <f t="shared" si="22"/>
        <v>AutoDR-Yes_Elect DA 1-4 (1PM-9PM)_44407_19-20</v>
      </c>
      <c r="B1440" t="s">
        <v>62</v>
      </c>
      <c r="C1440" t="s">
        <v>322</v>
      </c>
      <c r="D1440" t="s">
        <v>61</v>
      </c>
      <c r="E1440" t="s">
        <v>61</v>
      </c>
      <c r="F1440" t="s">
        <v>61</v>
      </c>
      <c r="G1440" t="s">
        <v>61</v>
      </c>
      <c r="H1440" t="s">
        <v>98</v>
      </c>
      <c r="I1440" t="s">
        <v>61</v>
      </c>
      <c r="J1440" t="s">
        <v>61</v>
      </c>
      <c r="K1440" t="s">
        <v>203</v>
      </c>
      <c r="L1440" s="18">
        <v>44407</v>
      </c>
      <c r="M1440">
        <v>19</v>
      </c>
      <c r="N1440">
        <v>20</v>
      </c>
      <c r="O1440" t="s">
        <v>258</v>
      </c>
      <c r="P1440">
        <v>18</v>
      </c>
      <c r="Q1440">
        <v>18</v>
      </c>
      <c r="R1440">
        <v>0</v>
      </c>
      <c r="S1440">
        <v>0</v>
      </c>
      <c r="T1440">
        <v>0</v>
      </c>
      <c r="U1440">
        <v>1</v>
      </c>
      <c r="V1440">
        <v>1</v>
      </c>
      <c r="W1440">
        <v>1092.5615</v>
      </c>
      <c r="X1440">
        <v>1069.6079999999999</v>
      </c>
      <c r="Y1440">
        <v>1046.9425000000001</v>
      </c>
      <c r="Z1440">
        <v>937.12199999999996</v>
      </c>
      <c r="AA1440">
        <v>1049.2304999999999</v>
      </c>
      <c r="AB1440">
        <v>1050.1275000000001</v>
      </c>
      <c r="AC1440">
        <v>996.8895</v>
      </c>
      <c r="AD1440">
        <v>1128.809</v>
      </c>
      <c r="AE1440">
        <v>1307.5550000000001</v>
      </c>
      <c r="AF1440">
        <v>1613.711</v>
      </c>
      <c r="AG1440">
        <v>1724.693</v>
      </c>
      <c r="AH1440">
        <v>1726.259</v>
      </c>
      <c r="AI1440">
        <v>1806.3305</v>
      </c>
      <c r="AJ1440">
        <v>1813.6785</v>
      </c>
      <c r="AK1440">
        <v>1889.6120000000001</v>
      </c>
      <c r="AL1440">
        <v>1952.9949999999999</v>
      </c>
      <c r="AM1440">
        <v>1988.1385</v>
      </c>
      <c r="AN1440">
        <v>1935.2625</v>
      </c>
      <c r="AO1440">
        <v>1743.5650000000001</v>
      </c>
      <c r="AP1440">
        <v>1794.998</v>
      </c>
      <c r="AQ1440">
        <v>1776.1395</v>
      </c>
      <c r="AR1440">
        <v>1608.3865000000001</v>
      </c>
      <c r="AS1440">
        <v>1420.2735</v>
      </c>
      <c r="AT1440">
        <v>1257.4449999999999</v>
      </c>
      <c r="AU1440">
        <v>71.777777999999998</v>
      </c>
      <c r="AV1440">
        <v>71.222222000000002</v>
      </c>
      <c r="AW1440">
        <v>69.583332999999996</v>
      </c>
      <c r="AX1440">
        <v>68.111110999999994</v>
      </c>
      <c r="AY1440">
        <v>67.166667000000004</v>
      </c>
      <c r="AZ1440">
        <v>66.472222000000002</v>
      </c>
      <c r="BA1440">
        <v>65.916667000000004</v>
      </c>
      <c r="BB1440">
        <v>66.361110999999994</v>
      </c>
      <c r="BC1440">
        <v>69.111110999999994</v>
      </c>
      <c r="BD1440">
        <v>73.888889000000006</v>
      </c>
      <c r="BE1440">
        <v>77.611110999999994</v>
      </c>
      <c r="BF1440">
        <v>80.555555999999996</v>
      </c>
      <c r="BG1440">
        <v>83.833332999999996</v>
      </c>
      <c r="BH1440">
        <v>87.222222000000002</v>
      </c>
      <c r="BI1440">
        <v>89.777777999999998</v>
      </c>
      <c r="BJ1440">
        <v>92.277777999999998</v>
      </c>
      <c r="BK1440">
        <v>93.277777999999998</v>
      </c>
      <c r="BL1440">
        <v>92.305555999999996</v>
      </c>
      <c r="BM1440">
        <v>89.416667000000004</v>
      </c>
      <c r="BN1440">
        <v>84.833332999999996</v>
      </c>
      <c r="BO1440">
        <v>80.166667000000004</v>
      </c>
      <c r="BP1440">
        <v>75.861110999999994</v>
      </c>
      <c r="BQ1440">
        <v>73.333332999999996</v>
      </c>
      <c r="BR1440">
        <v>71.222222000000002</v>
      </c>
      <c r="BS1440">
        <v>-10.83506</v>
      </c>
      <c r="BT1440">
        <v>13.39522</v>
      </c>
      <c r="BU1440">
        <v>-47.52216</v>
      </c>
      <c r="BV1440">
        <v>60.02516</v>
      </c>
      <c r="BW1440">
        <v>-9.5248299999999997</v>
      </c>
      <c r="BX1440">
        <v>32.408180000000002</v>
      </c>
      <c r="BY1440">
        <v>48.792740000000002</v>
      </c>
      <c r="BZ1440">
        <v>-20.779730000000001</v>
      </c>
      <c r="CA1440">
        <v>-2.1124209999999999</v>
      </c>
      <c r="CB1440">
        <v>-27.946529999999999</v>
      </c>
      <c r="CC1440">
        <v>47.730319999999999</v>
      </c>
      <c r="CD1440">
        <v>36.357050000000001</v>
      </c>
      <c r="CE1440">
        <v>-51.920140000000004</v>
      </c>
      <c r="CF1440">
        <v>-39.278500000000001</v>
      </c>
      <c r="CG1440">
        <v>-51.24738</v>
      </c>
      <c r="CH1440">
        <v>-34.925359999999998</v>
      </c>
      <c r="CI1440">
        <v>-13.973039999999999</v>
      </c>
      <c r="CJ1440">
        <v>86.029300000000006</v>
      </c>
      <c r="CK1440">
        <v>206.69220000000001</v>
      </c>
      <c r="CL1440">
        <v>193.7559</v>
      </c>
      <c r="CM1440">
        <v>76.172229999999999</v>
      </c>
      <c r="CN1440">
        <v>3.3199960000000002</v>
      </c>
      <c r="CO1440">
        <v>-61.437669999999997</v>
      </c>
      <c r="CP1440">
        <v>-37.23959</v>
      </c>
      <c r="CQ1440">
        <v>521.09270000000004</v>
      </c>
      <c r="CR1440">
        <v>525.52440000000001</v>
      </c>
      <c r="CS1440">
        <v>197.5976</v>
      </c>
      <c r="CT1440">
        <v>158.06180000000001</v>
      </c>
      <c r="CU1440">
        <v>233.511</v>
      </c>
      <c r="CV1440">
        <v>464.02460000000002</v>
      </c>
      <c r="CW1440">
        <v>390.37950000000001</v>
      </c>
      <c r="CX1440">
        <v>815.28970000000004</v>
      </c>
      <c r="CY1440">
        <v>692.06449999999995</v>
      </c>
      <c r="CZ1440">
        <v>393.0958</v>
      </c>
      <c r="DA1440">
        <v>1037.038</v>
      </c>
      <c r="DB1440">
        <v>805.01480000000004</v>
      </c>
      <c r="DC1440">
        <v>1342.2249999999999</v>
      </c>
      <c r="DD1440">
        <v>496.89690000000002</v>
      </c>
      <c r="DE1440">
        <v>410.02609999999999</v>
      </c>
      <c r="DF1440">
        <v>414.22609999999997</v>
      </c>
      <c r="DG1440">
        <v>474.70929999999998</v>
      </c>
      <c r="DH1440">
        <v>753.96529999999996</v>
      </c>
      <c r="DI1440">
        <v>1153.5709999999999</v>
      </c>
      <c r="DJ1440">
        <v>857.95579999999995</v>
      </c>
      <c r="DK1440">
        <v>805.46910000000003</v>
      </c>
      <c r="DL1440">
        <v>618.10440000000006</v>
      </c>
      <c r="DM1440">
        <v>1076.2809999999999</v>
      </c>
      <c r="DN1440">
        <v>805.25340000000006</v>
      </c>
      <c r="DO1440">
        <v>19</v>
      </c>
      <c r="DP1440">
        <v>20</v>
      </c>
    </row>
    <row r="1441" spans="1:120" hidden="1" x14ac:dyDescent="0.25">
      <c r="A1441" t="str">
        <f t="shared" si="22"/>
        <v>Industry_Type-5. Offices, Hotels, Finance, Services_Elect DA 1-4 (1PM-9PM)_44407_19-20</v>
      </c>
      <c r="B1441" t="s">
        <v>62</v>
      </c>
      <c r="C1441" t="s">
        <v>205</v>
      </c>
      <c r="D1441" t="s">
        <v>61</v>
      </c>
      <c r="E1441" t="s">
        <v>61</v>
      </c>
      <c r="F1441" t="s">
        <v>61</v>
      </c>
      <c r="G1441" t="s">
        <v>37</v>
      </c>
      <c r="H1441" t="s">
        <v>61</v>
      </c>
      <c r="I1441" t="s">
        <v>61</v>
      </c>
      <c r="J1441" t="s">
        <v>61</v>
      </c>
      <c r="K1441" t="s">
        <v>203</v>
      </c>
      <c r="L1441" s="18">
        <v>44407</v>
      </c>
      <c r="M1441">
        <v>19</v>
      </c>
      <c r="N1441">
        <v>20</v>
      </c>
      <c r="O1441" t="s">
        <v>258</v>
      </c>
      <c r="P1441">
        <v>11</v>
      </c>
      <c r="Q1441">
        <v>11</v>
      </c>
      <c r="R1441">
        <v>0</v>
      </c>
      <c r="S1441">
        <v>0</v>
      </c>
      <c r="T1441">
        <v>1</v>
      </c>
      <c r="U1441">
        <v>1</v>
      </c>
      <c r="V1441">
        <v>1</v>
      </c>
      <c r="W1441">
        <v>391.37599999999998</v>
      </c>
      <c r="X1441">
        <v>425.30799999999999</v>
      </c>
      <c r="Y1441">
        <v>389.84</v>
      </c>
      <c r="Z1441">
        <v>362.19099999999997</v>
      </c>
      <c r="AA1441">
        <v>363.79899999999998</v>
      </c>
      <c r="AB1441">
        <v>341.33300000000003</v>
      </c>
      <c r="AC1441">
        <v>304.60300000000001</v>
      </c>
      <c r="AD1441">
        <v>436.68599999999998</v>
      </c>
      <c r="AE1441">
        <v>592.452</v>
      </c>
      <c r="AF1441">
        <v>1008.255</v>
      </c>
      <c r="AG1441">
        <v>1085.1849999999999</v>
      </c>
      <c r="AH1441">
        <v>1122.9559999999999</v>
      </c>
      <c r="AI1441">
        <v>1154.731</v>
      </c>
      <c r="AJ1441">
        <v>1262.23</v>
      </c>
      <c r="AK1441">
        <v>1333.771</v>
      </c>
      <c r="AL1441">
        <v>1368.318</v>
      </c>
      <c r="AM1441">
        <v>1385.643</v>
      </c>
      <c r="AN1441">
        <v>1368.4680000000001</v>
      </c>
      <c r="AO1441">
        <v>1307.932</v>
      </c>
      <c r="AP1441">
        <v>1142.431</v>
      </c>
      <c r="AQ1441">
        <v>1120.1089999999999</v>
      </c>
      <c r="AR1441">
        <v>828.23800000000006</v>
      </c>
      <c r="AS1441">
        <v>599.84500000000003</v>
      </c>
      <c r="AT1441">
        <v>544.01099999999997</v>
      </c>
      <c r="AU1441">
        <v>72.590908999999996</v>
      </c>
      <c r="AV1441">
        <v>72.863636</v>
      </c>
      <c r="AW1441">
        <v>71.545455000000004</v>
      </c>
      <c r="AX1441">
        <v>69.772727000000003</v>
      </c>
      <c r="AY1441">
        <v>68.363636</v>
      </c>
      <c r="AZ1441">
        <v>67.318181999999993</v>
      </c>
      <c r="BA1441">
        <v>66.772727000000003</v>
      </c>
      <c r="BB1441">
        <v>66.727272999999997</v>
      </c>
      <c r="BC1441">
        <v>69.136364</v>
      </c>
      <c r="BD1441">
        <v>73.636364</v>
      </c>
      <c r="BE1441">
        <v>77.136364</v>
      </c>
      <c r="BF1441">
        <v>81.272727000000003</v>
      </c>
      <c r="BG1441">
        <v>84.909091000000004</v>
      </c>
      <c r="BH1441">
        <v>88.090908999999996</v>
      </c>
      <c r="BI1441">
        <v>90.5</v>
      </c>
      <c r="BJ1441">
        <v>92.954544999999996</v>
      </c>
      <c r="BK1441">
        <v>94.681818000000007</v>
      </c>
      <c r="BL1441">
        <v>94.272727000000003</v>
      </c>
      <c r="BM1441">
        <v>92.454544999999996</v>
      </c>
      <c r="BN1441">
        <v>88.227272999999997</v>
      </c>
      <c r="BO1441">
        <v>83.454544999999996</v>
      </c>
      <c r="BP1441">
        <v>77.909091000000004</v>
      </c>
      <c r="BQ1441">
        <v>74.590908999999996</v>
      </c>
      <c r="BR1441">
        <v>72.227272999999997</v>
      </c>
      <c r="BS1441">
        <v>-3.5156350000000001</v>
      </c>
      <c r="BT1441">
        <v>2.8417680000000001</v>
      </c>
      <c r="BU1441">
        <v>6.2290650000000003</v>
      </c>
      <c r="BV1441">
        <v>6.69259</v>
      </c>
      <c r="BW1441">
        <v>-1.4893559999999999</v>
      </c>
      <c r="BX1441">
        <v>2.1379090000000001</v>
      </c>
      <c r="BY1441">
        <v>6.6406590000000003</v>
      </c>
      <c r="BZ1441">
        <v>-12.74147</v>
      </c>
      <c r="CA1441">
        <v>2.3484289999999999</v>
      </c>
      <c r="CB1441">
        <v>2.9338150000000001</v>
      </c>
      <c r="CC1441">
        <v>14.97871</v>
      </c>
      <c r="CD1441">
        <v>37.047370000000001</v>
      </c>
      <c r="CE1441">
        <v>39.75996</v>
      </c>
      <c r="CF1441">
        <v>45.688229999999997</v>
      </c>
      <c r="CG1441">
        <v>60.450969999999998</v>
      </c>
      <c r="CH1441">
        <v>63.827030000000001</v>
      </c>
      <c r="CI1441">
        <v>49.948630000000001</v>
      </c>
      <c r="CJ1441">
        <v>74.772790000000001</v>
      </c>
      <c r="CK1441">
        <v>167.12549999999999</v>
      </c>
      <c r="CL1441">
        <v>166.37880000000001</v>
      </c>
      <c r="CM1441">
        <v>112.79859999999999</v>
      </c>
      <c r="CN1441">
        <v>74.649439999999998</v>
      </c>
      <c r="CO1441">
        <v>17.276540000000001</v>
      </c>
      <c r="CP1441">
        <v>8.4311489999999996</v>
      </c>
      <c r="CQ1441">
        <v>305.24610000000001</v>
      </c>
      <c r="CR1441">
        <v>200.96039999999999</v>
      </c>
      <c r="CS1441">
        <v>174.29750000000001</v>
      </c>
      <c r="CT1441">
        <v>196.29929999999999</v>
      </c>
      <c r="CU1441">
        <v>192.85249999999999</v>
      </c>
      <c r="CV1441">
        <v>62.466500000000003</v>
      </c>
      <c r="CW1441">
        <v>79.312129999999996</v>
      </c>
      <c r="CX1441">
        <v>115.0262</v>
      </c>
      <c r="CY1441">
        <v>162.78</v>
      </c>
      <c r="CZ1441">
        <v>277.27769999999998</v>
      </c>
      <c r="DA1441">
        <v>607.56619999999998</v>
      </c>
      <c r="DB1441">
        <v>825.86630000000002</v>
      </c>
      <c r="DC1441">
        <v>865.14919999999995</v>
      </c>
      <c r="DD1441">
        <v>757.60209999999995</v>
      </c>
      <c r="DE1441">
        <v>624.30330000000004</v>
      </c>
      <c r="DF1441">
        <v>698.28189999999995</v>
      </c>
      <c r="DG1441">
        <v>870.16229999999996</v>
      </c>
      <c r="DH1441">
        <v>697.43529999999998</v>
      </c>
      <c r="DI1441">
        <v>558.00350000000003</v>
      </c>
      <c r="DJ1441">
        <v>624.41160000000002</v>
      </c>
      <c r="DK1441">
        <v>624.9905</v>
      </c>
      <c r="DL1441">
        <v>220.38980000000001</v>
      </c>
      <c r="DM1441">
        <v>328.86660000000001</v>
      </c>
      <c r="DN1441">
        <v>307.1318</v>
      </c>
      <c r="DO1441">
        <v>19</v>
      </c>
      <c r="DP1441">
        <v>20</v>
      </c>
    </row>
    <row r="1442" spans="1:120" hidden="1" x14ac:dyDescent="0.25">
      <c r="A1442" t="str">
        <f t="shared" si="22"/>
        <v>Industry_Type-8. Other_Elect DA 1-4 (1PM-9PM)_44407_19-20</v>
      </c>
      <c r="B1442" t="s">
        <v>62</v>
      </c>
      <c r="C1442" t="s">
        <v>267</v>
      </c>
      <c r="D1442" t="s">
        <v>61</v>
      </c>
      <c r="E1442" t="s">
        <v>61</v>
      </c>
      <c r="F1442" t="s">
        <v>61</v>
      </c>
      <c r="G1442" t="s">
        <v>268</v>
      </c>
      <c r="H1442" t="s">
        <v>61</v>
      </c>
      <c r="I1442" t="s">
        <v>61</v>
      </c>
      <c r="J1442" t="s">
        <v>61</v>
      </c>
      <c r="K1442" t="s">
        <v>203</v>
      </c>
      <c r="L1442" s="18">
        <v>44407</v>
      </c>
      <c r="M1442">
        <v>19</v>
      </c>
      <c r="N1442">
        <v>20</v>
      </c>
      <c r="O1442" t="s">
        <v>258</v>
      </c>
      <c r="P1442">
        <v>1</v>
      </c>
      <c r="Q1442">
        <v>1</v>
      </c>
      <c r="R1442">
        <v>0</v>
      </c>
      <c r="S1442">
        <v>0</v>
      </c>
      <c r="T1442">
        <v>1</v>
      </c>
      <c r="U1442">
        <v>0</v>
      </c>
      <c r="V1442">
        <v>1</v>
      </c>
      <c r="W1442">
        <v>8.3650000000000002</v>
      </c>
      <c r="X1442">
        <v>8.7270000000000003</v>
      </c>
      <c r="Y1442">
        <v>9.2010000000000005</v>
      </c>
      <c r="Z1442">
        <v>9.0649999999999995</v>
      </c>
      <c r="AA1442">
        <v>9.0549999999999997</v>
      </c>
      <c r="AB1442">
        <v>8.5790000000000006</v>
      </c>
      <c r="AC1442">
        <v>8.8239999999999998</v>
      </c>
      <c r="AD1442">
        <v>8.9380000000000006</v>
      </c>
      <c r="AE1442">
        <v>10.638</v>
      </c>
      <c r="AF1442">
        <v>12.734</v>
      </c>
      <c r="AG1442">
        <v>13.4</v>
      </c>
      <c r="AH1442">
        <v>13.106999999999999</v>
      </c>
      <c r="AI1442">
        <v>13.595000000000001</v>
      </c>
      <c r="AJ1442">
        <v>13.526</v>
      </c>
      <c r="AK1442">
        <v>13.798999999999999</v>
      </c>
      <c r="AL1442">
        <v>13.875</v>
      </c>
      <c r="AM1442">
        <v>13.861000000000001</v>
      </c>
      <c r="AN1442">
        <v>13.555</v>
      </c>
      <c r="AO1442">
        <v>13.686</v>
      </c>
      <c r="AP1442">
        <v>14.308</v>
      </c>
      <c r="AQ1442">
        <v>14.25</v>
      </c>
      <c r="AR1442">
        <v>10.836</v>
      </c>
      <c r="AS1442">
        <v>8.8279999999999994</v>
      </c>
      <c r="AT1442">
        <v>9.0640000000000001</v>
      </c>
      <c r="AU1442">
        <v>71</v>
      </c>
      <c r="AV1442">
        <v>70</v>
      </c>
      <c r="AW1442">
        <v>68.5</v>
      </c>
      <c r="AX1442">
        <v>66.5</v>
      </c>
      <c r="AY1442">
        <v>65</v>
      </c>
      <c r="AZ1442">
        <v>64.5</v>
      </c>
      <c r="BA1442">
        <v>63.5</v>
      </c>
      <c r="BB1442">
        <v>63.5</v>
      </c>
      <c r="BC1442">
        <v>68</v>
      </c>
      <c r="BD1442">
        <v>75</v>
      </c>
      <c r="BE1442">
        <v>79</v>
      </c>
      <c r="BF1442">
        <v>79.5</v>
      </c>
      <c r="BG1442">
        <v>83</v>
      </c>
      <c r="BH1442">
        <v>88</v>
      </c>
      <c r="BI1442">
        <v>93.5</v>
      </c>
      <c r="BJ1442">
        <v>99</v>
      </c>
      <c r="BK1442">
        <v>100</v>
      </c>
      <c r="BL1442">
        <v>98</v>
      </c>
      <c r="BM1442">
        <v>93.5</v>
      </c>
      <c r="BN1442">
        <v>85</v>
      </c>
      <c r="BO1442">
        <v>79</v>
      </c>
      <c r="BP1442">
        <v>74</v>
      </c>
      <c r="BQ1442">
        <v>71.5</v>
      </c>
      <c r="BR1442">
        <v>69.5</v>
      </c>
      <c r="BS1442">
        <v>8.4679599999999994E-2</v>
      </c>
      <c r="BT1442">
        <v>-0.214756</v>
      </c>
      <c r="BU1442">
        <v>-0.39042379999999999</v>
      </c>
      <c r="BV1442">
        <v>-0.39996530000000002</v>
      </c>
      <c r="BW1442">
        <v>-0.42319770000000001</v>
      </c>
      <c r="BX1442">
        <v>-0.4440308</v>
      </c>
      <c r="BY1442">
        <v>0.31757259999999998</v>
      </c>
      <c r="BZ1442">
        <v>0.1716404</v>
      </c>
      <c r="CA1442">
        <v>9.9873500000000004E-2</v>
      </c>
      <c r="CB1442">
        <v>0.32363989999999998</v>
      </c>
      <c r="CC1442">
        <v>-6.0354199999999997E-2</v>
      </c>
      <c r="CD1442">
        <v>-0.1201754</v>
      </c>
      <c r="CE1442">
        <v>-0.21202180000000001</v>
      </c>
      <c r="CF1442">
        <v>-7.4815999999999997E-3</v>
      </c>
      <c r="CG1442">
        <v>-0.42877389999999999</v>
      </c>
      <c r="CH1442">
        <v>-0.32173439999999998</v>
      </c>
      <c r="CI1442">
        <v>-0.3137064</v>
      </c>
      <c r="CJ1442">
        <v>-6.8802799999999997E-2</v>
      </c>
      <c r="CK1442">
        <v>-0.17327980000000001</v>
      </c>
      <c r="CL1442">
        <v>-0.55039119999999997</v>
      </c>
      <c r="CM1442">
        <v>-0.1487503</v>
      </c>
      <c r="CN1442">
        <v>-3.0261E-2</v>
      </c>
      <c r="CO1442">
        <v>-0.13929369999999999</v>
      </c>
      <c r="CP1442">
        <v>-0.43244929999999998</v>
      </c>
      <c r="CQ1442">
        <v>1.13423E-2</v>
      </c>
      <c r="CR1442">
        <v>2.0240399999999999E-2</v>
      </c>
      <c r="CS1442">
        <v>1.6020900000000001E-2</v>
      </c>
      <c r="CT1442">
        <v>1.7384799999999999E-2</v>
      </c>
      <c r="CU1442">
        <v>3.9981700000000002E-2</v>
      </c>
      <c r="CV1442">
        <v>0.121674</v>
      </c>
      <c r="CW1442">
        <v>4.5823299999999997E-2</v>
      </c>
      <c r="CX1442">
        <v>5.3615999999999997E-2</v>
      </c>
      <c r="CY1442">
        <v>2.70729E-2</v>
      </c>
      <c r="CZ1442">
        <v>3.7567000000000003E-2</v>
      </c>
      <c r="DA1442">
        <v>5.6516200000000003E-2</v>
      </c>
      <c r="DB1442">
        <v>5.83744E-2</v>
      </c>
      <c r="DC1442">
        <v>2.31127E-2</v>
      </c>
      <c r="DD1442">
        <v>3.2099500000000003E-2</v>
      </c>
      <c r="DE1442">
        <v>3.7610900000000003E-2</v>
      </c>
      <c r="DF1442">
        <v>1.8519799999999999E-2</v>
      </c>
      <c r="DG1442">
        <v>1.6640599999999998E-2</v>
      </c>
      <c r="DH1442">
        <v>3.1812E-2</v>
      </c>
      <c r="DI1442">
        <v>1.8060699999999999E-2</v>
      </c>
      <c r="DJ1442">
        <v>1.7919999999999998E-2</v>
      </c>
      <c r="DK1442">
        <v>6.6930900000000002E-2</v>
      </c>
      <c r="DL1442">
        <v>4.1739199999999997E-2</v>
      </c>
      <c r="DM1442">
        <v>2.4360699999999999E-2</v>
      </c>
      <c r="DN1442">
        <v>1.30797E-2</v>
      </c>
      <c r="DO1442">
        <v>19</v>
      </c>
      <c r="DP1442">
        <v>20</v>
      </c>
    </row>
    <row r="1443" spans="1:120" x14ac:dyDescent="0.25">
      <c r="A1443" t="str">
        <f t="shared" si="22"/>
        <v>AutoDR-No_Elect DA 1-4 (1PM-9PM)_44407_19-20</v>
      </c>
      <c r="B1443" t="s">
        <v>62</v>
      </c>
      <c r="C1443" t="s">
        <v>321</v>
      </c>
      <c r="D1443" t="s">
        <v>61</v>
      </c>
      <c r="E1443" t="s">
        <v>61</v>
      </c>
      <c r="F1443" t="s">
        <v>61</v>
      </c>
      <c r="G1443" t="s">
        <v>61</v>
      </c>
      <c r="H1443" t="s">
        <v>97</v>
      </c>
      <c r="I1443" t="s">
        <v>61</v>
      </c>
      <c r="J1443" t="s">
        <v>61</v>
      </c>
      <c r="K1443" t="s">
        <v>203</v>
      </c>
      <c r="L1443" s="18">
        <v>44407</v>
      </c>
      <c r="M1443">
        <v>19</v>
      </c>
      <c r="N1443">
        <v>20</v>
      </c>
      <c r="O1443" t="s">
        <v>258</v>
      </c>
      <c r="P1443">
        <v>168</v>
      </c>
      <c r="Q1443">
        <v>165</v>
      </c>
      <c r="R1443">
        <v>0</v>
      </c>
      <c r="S1443">
        <v>0</v>
      </c>
      <c r="T1443">
        <v>0</v>
      </c>
      <c r="U1443">
        <v>1</v>
      </c>
      <c r="V1443">
        <v>1</v>
      </c>
      <c r="W1443">
        <v>2710.3220999999999</v>
      </c>
      <c r="X1443">
        <v>2820.5596</v>
      </c>
      <c r="Y1443">
        <v>2776.5171999999998</v>
      </c>
      <c r="Z1443">
        <v>2811.7575000000002</v>
      </c>
      <c r="AA1443">
        <v>2987.4422</v>
      </c>
      <c r="AB1443">
        <v>3627.2264</v>
      </c>
      <c r="AC1443">
        <v>4047.0288999999998</v>
      </c>
      <c r="AD1443">
        <v>5358.835</v>
      </c>
      <c r="AE1443">
        <v>6235.4512999999997</v>
      </c>
      <c r="AF1443">
        <v>7112.0478999999996</v>
      </c>
      <c r="AG1443">
        <v>7773.2119000000002</v>
      </c>
      <c r="AH1443">
        <v>8412.6921000000002</v>
      </c>
      <c r="AI1443">
        <v>8955.0856999999996</v>
      </c>
      <c r="AJ1443">
        <v>9415.4241000000002</v>
      </c>
      <c r="AK1443">
        <v>9802.2324000000008</v>
      </c>
      <c r="AL1443">
        <v>10111.157999999999</v>
      </c>
      <c r="AM1443">
        <v>10489.16</v>
      </c>
      <c r="AN1443">
        <v>10403.950000000001</v>
      </c>
      <c r="AO1443">
        <v>9373.0606000000007</v>
      </c>
      <c r="AP1443">
        <v>9297.0995999999996</v>
      </c>
      <c r="AQ1443">
        <v>8671.4966999999997</v>
      </c>
      <c r="AR1443">
        <v>5242.0373</v>
      </c>
      <c r="AS1443">
        <v>3267.8993</v>
      </c>
      <c r="AT1443">
        <v>2722.6410999999998</v>
      </c>
      <c r="AU1443">
        <v>73.024242000000001</v>
      </c>
      <c r="AV1443">
        <v>72.390908999999994</v>
      </c>
      <c r="AW1443">
        <v>70.693939</v>
      </c>
      <c r="AX1443">
        <v>69.163635999999997</v>
      </c>
      <c r="AY1443">
        <v>68.293938999999995</v>
      </c>
      <c r="AZ1443">
        <v>67.606060999999997</v>
      </c>
      <c r="BA1443">
        <v>67.006061000000003</v>
      </c>
      <c r="BB1443">
        <v>67.384848000000005</v>
      </c>
      <c r="BC1443">
        <v>70.054545000000005</v>
      </c>
      <c r="BD1443">
        <v>74.454544999999996</v>
      </c>
      <c r="BE1443">
        <v>78.193939</v>
      </c>
      <c r="BF1443">
        <v>81.3</v>
      </c>
      <c r="BG1443">
        <v>84.663635999999997</v>
      </c>
      <c r="BH1443">
        <v>87.9</v>
      </c>
      <c r="BI1443">
        <v>90.427273</v>
      </c>
      <c r="BJ1443">
        <v>92.663635999999997</v>
      </c>
      <c r="BK1443">
        <v>93.669696999999999</v>
      </c>
      <c r="BL1443">
        <v>92.869697000000002</v>
      </c>
      <c r="BM1443">
        <v>90.442424000000003</v>
      </c>
      <c r="BN1443">
        <v>86.233333000000002</v>
      </c>
      <c r="BO1443">
        <v>81.669696999999999</v>
      </c>
      <c r="BP1443">
        <v>77.469696999999996</v>
      </c>
      <c r="BQ1443">
        <v>74.942424000000003</v>
      </c>
      <c r="BR1443">
        <v>72.845455000000001</v>
      </c>
      <c r="BS1443">
        <v>-35.176079999999999</v>
      </c>
      <c r="BT1443">
        <v>-2.320783</v>
      </c>
      <c r="BU1443">
        <v>3.0427219999999999</v>
      </c>
      <c r="BV1443">
        <v>5.0865239999999998</v>
      </c>
      <c r="BW1443">
        <v>102.7407</v>
      </c>
      <c r="BX1443">
        <v>78.256029999999996</v>
      </c>
      <c r="BY1443">
        <v>27.532260000000001</v>
      </c>
      <c r="BZ1443">
        <v>-38.487079999999999</v>
      </c>
      <c r="CA1443">
        <v>-88.199650000000005</v>
      </c>
      <c r="CB1443">
        <v>-113.31870000000001</v>
      </c>
      <c r="CC1443">
        <v>-101.2092</v>
      </c>
      <c r="CD1443">
        <v>-132.5652</v>
      </c>
      <c r="CE1443">
        <v>-203.72040000000001</v>
      </c>
      <c r="CF1443">
        <v>-198.51759999999999</v>
      </c>
      <c r="CG1443">
        <v>-233.81180000000001</v>
      </c>
      <c r="CH1443">
        <v>-225.57149999999999</v>
      </c>
      <c r="CI1443">
        <v>-370.82139999999998</v>
      </c>
      <c r="CJ1443">
        <v>-191.209</v>
      </c>
      <c r="CK1443">
        <v>1063.797</v>
      </c>
      <c r="CL1443">
        <v>757.85130000000004</v>
      </c>
      <c r="CM1443">
        <v>-67.051289999999995</v>
      </c>
      <c r="CN1443">
        <v>88.438050000000004</v>
      </c>
      <c r="CO1443">
        <v>1.105399</v>
      </c>
      <c r="CP1443">
        <v>-62.323090000000001</v>
      </c>
      <c r="CQ1443">
        <v>1729.7090000000001</v>
      </c>
      <c r="CR1443">
        <v>1127.203</v>
      </c>
      <c r="CS1443">
        <v>912.2115</v>
      </c>
      <c r="CT1443">
        <v>1142.1489999999999</v>
      </c>
      <c r="CU1443">
        <v>1815.5650000000001</v>
      </c>
      <c r="CV1443">
        <v>2731.0279999999998</v>
      </c>
      <c r="CW1443">
        <v>2409.3629999999998</v>
      </c>
      <c r="CX1443">
        <v>2331.8130000000001</v>
      </c>
      <c r="CY1443">
        <v>3155.7689999999998</v>
      </c>
      <c r="CZ1443">
        <v>2587.1990000000001</v>
      </c>
      <c r="DA1443">
        <v>5462.8869999999997</v>
      </c>
      <c r="DB1443">
        <v>3023.0349999999999</v>
      </c>
      <c r="DC1443">
        <v>3176.8910000000001</v>
      </c>
      <c r="DD1443">
        <v>3440.6309999999999</v>
      </c>
      <c r="DE1443">
        <v>3574.5569999999998</v>
      </c>
      <c r="DF1443">
        <v>3762.672</v>
      </c>
      <c r="DG1443">
        <v>4048.2570000000001</v>
      </c>
      <c r="DH1443">
        <v>4018.3539999999998</v>
      </c>
      <c r="DI1443">
        <v>4465.7259999999997</v>
      </c>
      <c r="DJ1443">
        <v>6658.6409999999996</v>
      </c>
      <c r="DK1443">
        <v>10998.21</v>
      </c>
      <c r="DL1443">
        <v>10075.16</v>
      </c>
      <c r="DM1443">
        <v>2359.36</v>
      </c>
      <c r="DN1443">
        <v>1215.73</v>
      </c>
      <c r="DO1443">
        <v>19</v>
      </c>
      <c r="DP1443">
        <v>20</v>
      </c>
    </row>
    <row r="1444" spans="1:120" hidden="1" x14ac:dyDescent="0.25">
      <c r="A1444" t="str">
        <f t="shared" si="22"/>
        <v>sublap_id-SLAP_PGEB_Elect DA 1-4 (1PM-9PM)_44407_19-20</v>
      </c>
      <c r="B1444" t="s">
        <v>62</v>
      </c>
      <c r="C1444" t="s">
        <v>287</v>
      </c>
      <c r="D1444" t="s">
        <v>61</v>
      </c>
      <c r="E1444" t="s">
        <v>288</v>
      </c>
      <c r="F1444" t="s">
        <v>61</v>
      </c>
      <c r="G1444" t="s">
        <v>61</v>
      </c>
      <c r="H1444" t="s">
        <v>61</v>
      </c>
      <c r="I1444" t="s">
        <v>61</v>
      </c>
      <c r="J1444" t="s">
        <v>61</v>
      </c>
      <c r="K1444" t="s">
        <v>203</v>
      </c>
      <c r="L1444" s="18">
        <v>44407</v>
      </c>
      <c r="M1444">
        <v>19</v>
      </c>
      <c r="N1444">
        <v>20</v>
      </c>
      <c r="O1444" t="s">
        <v>258</v>
      </c>
      <c r="P1444">
        <v>59</v>
      </c>
      <c r="Q1444">
        <v>57</v>
      </c>
      <c r="R1444">
        <v>0</v>
      </c>
      <c r="S1444">
        <v>0</v>
      </c>
      <c r="T1444">
        <v>0</v>
      </c>
      <c r="U1444">
        <v>1</v>
      </c>
      <c r="V1444">
        <v>1</v>
      </c>
      <c r="W1444">
        <v>1107.2054000000001</v>
      </c>
      <c r="X1444">
        <v>1022.3924</v>
      </c>
      <c r="Y1444">
        <v>1004.1002999999999</v>
      </c>
      <c r="Z1444">
        <v>1029.079</v>
      </c>
      <c r="AA1444">
        <v>1112.9966999999999</v>
      </c>
      <c r="AB1444">
        <v>1453.8459</v>
      </c>
      <c r="AC1444">
        <v>1573.3136999999999</v>
      </c>
      <c r="AD1444">
        <v>1957.3880999999999</v>
      </c>
      <c r="AE1444">
        <v>2233.5174999999999</v>
      </c>
      <c r="AF1444">
        <v>2362.5855999999999</v>
      </c>
      <c r="AG1444">
        <v>2627.6385</v>
      </c>
      <c r="AH1444">
        <v>2805.7429000000002</v>
      </c>
      <c r="AI1444">
        <v>3012.3629999999998</v>
      </c>
      <c r="AJ1444">
        <v>3194.9265999999998</v>
      </c>
      <c r="AK1444">
        <v>3320.5562</v>
      </c>
      <c r="AL1444">
        <v>3366.7636000000002</v>
      </c>
      <c r="AM1444">
        <v>3494.8928999999998</v>
      </c>
      <c r="AN1444">
        <v>3455.0772999999999</v>
      </c>
      <c r="AO1444">
        <v>3077.2867999999999</v>
      </c>
      <c r="AP1444">
        <v>3118.4014999999999</v>
      </c>
      <c r="AQ1444">
        <v>2974.8865999999998</v>
      </c>
      <c r="AR1444">
        <v>1853.9363000000001</v>
      </c>
      <c r="AS1444">
        <v>1238.4121</v>
      </c>
      <c r="AT1444">
        <v>1026.7356</v>
      </c>
      <c r="AU1444">
        <v>66.771929999999998</v>
      </c>
      <c r="AV1444">
        <v>65.771929999999998</v>
      </c>
      <c r="AW1444">
        <v>64.438596000000004</v>
      </c>
      <c r="AX1444">
        <v>62.991228</v>
      </c>
      <c r="AY1444">
        <v>62.008772</v>
      </c>
      <c r="AZ1444">
        <v>61.535088000000002</v>
      </c>
      <c r="BA1444">
        <v>60.991228</v>
      </c>
      <c r="BB1444">
        <v>61.807017999999999</v>
      </c>
      <c r="BC1444">
        <v>65.535088000000002</v>
      </c>
      <c r="BD1444">
        <v>70.833332999999996</v>
      </c>
      <c r="BE1444">
        <v>74.929824999999994</v>
      </c>
      <c r="BF1444">
        <v>77.228070000000002</v>
      </c>
      <c r="BG1444">
        <v>80.903509</v>
      </c>
      <c r="BH1444">
        <v>84.929824999999994</v>
      </c>
      <c r="BI1444">
        <v>88.798246000000006</v>
      </c>
      <c r="BJ1444">
        <v>91.982455999999999</v>
      </c>
      <c r="BK1444">
        <v>92.666667000000004</v>
      </c>
      <c r="BL1444">
        <v>91.157894999999996</v>
      </c>
      <c r="BM1444">
        <v>87.491228000000007</v>
      </c>
      <c r="BN1444">
        <v>81.087719000000007</v>
      </c>
      <c r="BO1444">
        <v>75.271929999999998</v>
      </c>
      <c r="BP1444">
        <v>70.526315999999994</v>
      </c>
      <c r="BQ1444">
        <v>68.122806999999995</v>
      </c>
      <c r="BR1444">
        <v>66.429824999999994</v>
      </c>
      <c r="BS1444">
        <v>-10.044420000000001</v>
      </c>
      <c r="BT1444">
        <v>24.681059999999999</v>
      </c>
      <c r="BU1444">
        <v>30.577210000000001</v>
      </c>
      <c r="BV1444">
        <v>38.138199999999998</v>
      </c>
      <c r="BW1444">
        <v>54.719250000000002</v>
      </c>
      <c r="BX1444">
        <v>-30.954550000000001</v>
      </c>
      <c r="BY1444">
        <v>31.185169999999999</v>
      </c>
      <c r="BZ1444">
        <v>-10.537409999999999</v>
      </c>
      <c r="CA1444">
        <v>-10.6922</v>
      </c>
      <c r="CB1444">
        <v>-67.964929999999995</v>
      </c>
      <c r="CC1444">
        <v>-128.5744</v>
      </c>
      <c r="CD1444">
        <v>-78.010090000000005</v>
      </c>
      <c r="CE1444">
        <v>-151.25380000000001</v>
      </c>
      <c r="CF1444">
        <v>-127.55200000000001</v>
      </c>
      <c r="CG1444">
        <v>-169.96279999999999</v>
      </c>
      <c r="CH1444">
        <v>-135.12190000000001</v>
      </c>
      <c r="CI1444">
        <v>-181.21709999999999</v>
      </c>
      <c r="CJ1444">
        <v>-102.9221</v>
      </c>
      <c r="CK1444">
        <v>347.43950000000001</v>
      </c>
      <c r="CL1444">
        <v>250.2002</v>
      </c>
      <c r="CM1444">
        <v>-35.794849999999997</v>
      </c>
      <c r="CN1444">
        <v>-20.92343</v>
      </c>
      <c r="CO1444">
        <v>-28.651119999999999</v>
      </c>
      <c r="CP1444">
        <v>-31.775390000000002</v>
      </c>
      <c r="CQ1444">
        <v>842.43709999999999</v>
      </c>
      <c r="CR1444">
        <v>539.71010000000001</v>
      </c>
      <c r="CS1444">
        <v>453.99009999999998</v>
      </c>
      <c r="CT1444">
        <v>545.05989999999997</v>
      </c>
      <c r="CU1444">
        <v>580.19140000000004</v>
      </c>
      <c r="CV1444">
        <v>1384.9960000000001</v>
      </c>
      <c r="CW1444">
        <v>1094.527</v>
      </c>
      <c r="CX1444">
        <v>700.14840000000004</v>
      </c>
      <c r="CY1444">
        <v>945.07809999999995</v>
      </c>
      <c r="CZ1444">
        <v>926.06489999999997</v>
      </c>
      <c r="DA1444">
        <v>2093.7840000000001</v>
      </c>
      <c r="DB1444">
        <v>1089.5429999999999</v>
      </c>
      <c r="DC1444">
        <v>923.85350000000005</v>
      </c>
      <c r="DD1444">
        <v>1207.194</v>
      </c>
      <c r="DE1444">
        <v>1265.4190000000001</v>
      </c>
      <c r="DF1444">
        <v>1345.769</v>
      </c>
      <c r="DG1444">
        <v>932.03769999999997</v>
      </c>
      <c r="DH1444">
        <v>1785.414</v>
      </c>
      <c r="DI1444">
        <v>1937.5229999999999</v>
      </c>
      <c r="DJ1444">
        <v>3029.6729999999998</v>
      </c>
      <c r="DK1444">
        <v>4421.7820000000002</v>
      </c>
      <c r="DL1444">
        <v>4379.9570000000003</v>
      </c>
      <c r="DM1444">
        <v>1353.03</v>
      </c>
      <c r="DN1444">
        <v>817.10659999999996</v>
      </c>
      <c r="DO1444">
        <v>19</v>
      </c>
      <c r="DP1444">
        <v>20</v>
      </c>
    </row>
    <row r="1445" spans="1:120" hidden="1" x14ac:dyDescent="0.25">
      <c r="A1445" t="str">
        <f t="shared" si="22"/>
        <v>Size_Grp-20 to 199.99 kW_Elect DA 1-4 (1PM-9PM)_44407_19-20</v>
      </c>
      <c r="B1445" t="s">
        <v>62</v>
      </c>
      <c r="C1445" t="s">
        <v>201</v>
      </c>
      <c r="D1445" t="s">
        <v>61</v>
      </c>
      <c r="E1445" t="s">
        <v>61</v>
      </c>
      <c r="F1445" t="s">
        <v>61</v>
      </c>
      <c r="G1445" t="s">
        <v>61</v>
      </c>
      <c r="H1445" t="s">
        <v>61</v>
      </c>
      <c r="I1445" t="s">
        <v>61</v>
      </c>
      <c r="J1445" t="s">
        <v>101</v>
      </c>
      <c r="K1445" t="s">
        <v>203</v>
      </c>
      <c r="L1445" s="18">
        <v>44407</v>
      </c>
      <c r="M1445">
        <v>19</v>
      </c>
      <c r="N1445">
        <v>20</v>
      </c>
      <c r="O1445" t="s">
        <v>258</v>
      </c>
      <c r="P1445">
        <v>137</v>
      </c>
      <c r="Q1445">
        <v>135</v>
      </c>
      <c r="R1445">
        <v>0</v>
      </c>
      <c r="S1445">
        <v>0</v>
      </c>
      <c r="T1445">
        <v>0</v>
      </c>
      <c r="U1445">
        <v>1</v>
      </c>
      <c r="V1445">
        <v>1</v>
      </c>
      <c r="W1445">
        <v>2386.9580999999998</v>
      </c>
      <c r="X1445">
        <v>2457.6237000000001</v>
      </c>
      <c r="Y1445">
        <v>2396.4395</v>
      </c>
      <c r="Z1445">
        <v>2412.8074999999999</v>
      </c>
      <c r="AA1445">
        <v>2583.8200000000002</v>
      </c>
      <c r="AB1445">
        <v>2756.4857000000002</v>
      </c>
      <c r="AC1445">
        <v>2939.9560999999999</v>
      </c>
      <c r="AD1445">
        <v>3625.0616</v>
      </c>
      <c r="AE1445">
        <v>4700.2497999999996</v>
      </c>
      <c r="AF1445">
        <v>5861.3958000000002</v>
      </c>
      <c r="AG1445">
        <v>6118.5144</v>
      </c>
      <c r="AH1445">
        <v>6432.2768999999998</v>
      </c>
      <c r="AI1445">
        <v>6901.7119000000002</v>
      </c>
      <c r="AJ1445">
        <v>7284.6136999999999</v>
      </c>
      <c r="AK1445">
        <v>7597.9844999999996</v>
      </c>
      <c r="AL1445">
        <v>7743.1567999999997</v>
      </c>
      <c r="AM1445">
        <v>7754.9368000000004</v>
      </c>
      <c r="AN1445">
        <v>7323.9458999999997</v>
      </c>
      <c r="AO1445">
        <v>6154.7686000000003</v>
      </c>
      <c r="AP1445">
        <v>6116.3131999999996</v>
      </c>
      <c r="AQ1445">
        <v>6188.7638999999999</v>
      </c>
      <c r="AR1445">
        <v>4126.3314</v>
      </c>
      <c r="AS1445">
        <v>2820.6707000000001</v>
      </c>
      <c r="AT1445">
        <v>2405.7422999999999</v>
      </c>
      <c r="AU1445">
        <v>72.525925999999998</v>
      </c>
      <c r="AV1445">
        <v>71.911111000000005</v>
      </c>
      <c r="AW1445">
        <v>70.281480999999999</v>
      </c>
      <c r="AX1445">
        <v>68.803703999999996</v>
      </c>
      <c r="AY1445">
        <v>67.966667000000001</v>
      </c>
      <c r="AZ1445">
        <v>67.225926000000001</v>
      </c>
      <c r="BA1445">
        <v>66.677778000000004</v>
      </c>
      <c r="BB1445">
        <v>67.055555999999996</v>
      </c>
      <c r="BC1445">
        <v>69.744444000000001</v>
      </c>
      <c r="BD1445">
        <v>74.237037000000001</v>
      </c>
      <c r="BE1445">
        <v>77.962963000000002</v>
      </c>
      <c r="BF1445">
        <v>81.037036999999998</v>
      </c>
      <c r="BG1445">
        <v>84.318518999999995</v>
      </c>
      <c r="BH1445">
        <v>87.5</v>
      </c>
      <c r="BI1445">
        <v>89.907407000000006</v>
      </c>
      <c r="BJ1445">
        <v>92.107406999999995</v>
      </c>
      <c r="BK1445">
        <v>93.040740999999997</v>
      </c>
      <c r="BL1445">
        <v>92.207407000000003</v>
      </c>
      <c r="BM1445">
        <v>89.688889000000003</v>
      </c>
      <c r="BN1445">
        <v>85.485185000000001</v>
      </c>
      <c r="BO1445">
        <v>80.981481000000002</v>
      </c>
      <c r="BP1445">
        <v>76.829629999999995</v>
      </c>
      <c r="BQ1445">
        <v>74.303703999999996</v>
      </c>
      <c r="BR1445">
        <v>72.248148</v>
      </c>
      <c r="BS1445">
        <v>-58.66686</v>
      </c>
      <c r="BT1445">
        <v>-23.09948</v>
      </c>
      <c r="BU1445">
        <v>-11.05902</v>
      </c>
      <c r="BV1445">
        <v>-10.14676</v>
      </c>
      <c r="BW1445">
        <v>16.398230000000002</v>
      </c>
      <c r="BX1445">
        <v>-1.8084210000000001</v>
      </c>
      <c r="BY1445">
        <v>9.2964490000000009</v>
      </c>
      <c r="BZ1445">
        <v>24.280419999999999</v>
      </c>
      <c r="CA1445">
        <v>-24.55453</v>
      </c>
      <c r="CB1445">
        <v>-52.187579999999997</v>
      </c>
      <c r="CC1445">
        <v>-77.798360000000002</v>
      </c>
      <c r="CD1445">
        <v>-103.74379999999999</v>
      </c>
      <c r="CE1445">
        <v>-170.13659999999999</v>
      </c>
      <c r="CF1445">
        <v>-178.7937</v>
      </c>
      <c r="CG1445">
        <v>-160.4179</v>
      </c>
      <c r="CH1445">
        <v>-142.13849999999999</v>
      </c>
      <c r="CI1445">
        <v>-156.17509999999999</v>
      </c>
      <c r="CJ1445">
        <v>111.0753</v>
      </c>
      <c r="CK1445">
        <v>1226.0319999999999</v>
      </c>
      <c r="CL1445">
        <v>700.5308</v>
      </c>
      <c r="CM1445">
        <v>-151.9597</v>
      </c>
      <c r="CN1445">
        <v>-51.469410000000003</v>
      </c>
      <c r="CO1445">
        <v>-86.949550000000002</v>
      </c>
      <c r="CP1445">
        <v>-56.457389999999997</v>
      </c>
      <c r="CQ1445">
        <v>830.30550000000005</v>
      </c>
      <c r="CR1445">
        <v>560.93830000000003</v>
      </c>
      <c r="CS1445">
        <v>425.5532</v>
      </c>
      <c r="CT1445">
        <v>410.00909999999999</v>
      </c>
      <c r="CU1445">
        <v>494.49250000000001</v>
      </c>
      <c r="CV1445">
        <v>353.8974</v>
      </c>
      <c r="CW1445">
        <v>383.911</v>
      </c>
      <c r="CX1445">
        <v>411.38260000000002</v>
      </c>
      <c r="CY1445">
        <v>440.07080000000002</v>
      </c>
      <c r="CZ1445">
        <v>654.67759999999998</v>
      </c>
      <c r="DA1445">
        <v>912.48789999999997</v>
      </c>
      <c r="DB1445">
        <v>1198.3140000000001</v>
      </c>
      <c r="DC1445">
        <v>1195.9469999999999</v>
      </c>
      <c r="DD1445">
        <v>1166.0309999999999</v>
      </c>
      <c r="DE1445">
        <v>1142.2829999999999</v>
      </c>
      <c r="DF1445">
        <v>1228.154</v>
      </c>
      <c r="DG1445">
        <v>1266.165</v>
      </c>
      <c r="DH1445">
        <v>1172.0999999999999</v>
      </c>
      <c r="DI1445">
        <v>1538.2550000000001</v>
      </c>
      <c r="DJ1445">
        <v>1549.65</v>
      </c>
      <c r="DK1445">
        <v>1293.4580000000001</v>
      </c>
      <c r="DL1445">
        <v>600.13779999999997</v>
      </c>
      <c r="DM1445">
        <v>486.16739999999999</v>
      </c>
      <c r="DN1445">
        <v>408.2242</v>
      </c>
      <c r="DO1445">
        <v>19</v>
      </c>
      <c r="DP1445">
        <v>20</v>
      </c>
    </row>
    <row r="1446" spans="1:120" hidden="1" x14ac:dyDescent="0.25">
      <c r="A1446" t="str">
        <f t="shared" si="22"/>
        <v>Size_Grp-200 kW and above_Elect DA 1-4 (1PM-9PM)_44407_19-20</v>
      </c>
      <c r="B1446" t="s">
        <v>62</v>
      </c>
      <c r="C1446" t="s">
        <v>207</v>
      </c>
      <c r="D1446" t="s">
        <v>61</v>
      </c>
      <c r="E1446" t="s">
        <v>61</v>
      </c>
      <c r="F1446" t="s">
        <v>61</v>
      </c>
      <c r="G1446" t="s">
        <v>61</v>
      </c>
      <c r="H1446" t="s">
        <v>61</v>
      </c>
      <c r="I1446" t="s">
        <v>61</v>
      </c>
      <c r="J1446" t="s">
        <v>102</v>
      </c>
      <c r="K1446" t="s">
        <v>203</v>
      </c>
      <c r="L1446" s="18">
        <v>44407</v>
      </c>
      <c r="M1446">
        <v>19</v>
      </c>
      <c r="N1446">
        <v>20</v>
      </c>
      <c r="O1446" t="s">
        <v>258</v>
      </c>
      <c r="P1446">
        <v>16</v>
      </c>
      <c r="Q1446">
        <v>16</v>
      </c>
      <c r="R1446">
        <v>0</v>
      </c>
      <c r="S1446">
        <v>0</v>
      </c>
      <c r="T1446">
        <v>0</v>
      </c>
      <c r="U1446">
        <v>1</v>
      </c>
      <c r="V1446">
        <v>1</v>
      </c>
      <c r="W1446">
        <v>1260.1675</v>
      </c>
      <c r="X1446">
        <v>1279.4079999999999</v>
      </c>
      <c r="Y1446">
        <v>1271.8644999999999</v>
      </c>
      <c r="Z1446">
        <v>1161.4780000000001</v>
      </c>
      <c r="AA1446">
        <v>1271.1285</v>
      </c>
      <c r="AB1446">
        <v>1711.7335</v>
      </c>
      <c r="AC1446">
        <v>1884.7535</v>
      </c>
      <c r="AD1446">
        <v>2552.2570000000001</v>
      </c>
      <c r="AE1446">
        <v>2460.605</v>
      </c>
      <c r="AF1446">
        <v>2455.127</v>
      </c>
      <c r="AG1446">
        <v>2935.3409999999999</v>
      </c>
      <c r="AH1446">
        <v>3222.739</v>
      </c>
      <c r="AI1446">
        <v>3344.0065</v>
      </c>
      <c r="AJ1446">
        <v>3394.9704999999999</v>
      </c>
      <c r="AK1446">
        <v>3527.2020000000002</v>
      </c>
      <c r="AL1446">
        <v>3734.3829999999998</v>
      </c>
      <c r="AM1446">
        <v>4117.3005000000003</v>
      </c>
      <c r="AN1446">
        <v>4430.4925000000003</v>
      </c>
      <c r="AO1446">
        <v>4468.8370000000004</v>
      </c>
      <c r="AP1446">
        <v>4516.5420000000004</v>
      </c>
      <c r="AQ1446">
        <v>3780.1815000000001</v>
      </c>
      <c r="AR1446">
        <v>2380.6905000000002</v>
      </c>
      <c r="AS1446">
        <v>1663.1334999999999</v>
      </c>
      <c r="AT1446">
        <v>1435.057</v>
      </c>
      <c r="AU1446">
        <v>72.375</v>
      </c>
      <c r="AV1446">
        <v>72.125</v>
      </c>
      <c r="AW1446">
        <v>70.46875</v>
      </c>
      <c r="AX1446">
        <v>68.71875</v>
      </c>
      <c r="AY1446">
        <v>67.34375</v>
      </c>
      <c r="AZ1446">
        <v>66.40625</v>
      </c>
      <c r="BA1446">
        <v>65.71875</v>
      </c>
      <c r="BB1446">
        <v>66.3125</v>
      </c>
      <c r="BC1446">
        <v>69.40625</v>
      </c>
      <c r="BD1446">
        <v>74.375</v>
      </c>
      <c r="BE1446">
        <v>78.46875</v>
      </c>
      <c r="BF1446">
        <v>82.125</v>
      </c>
      <c r="BG1446">
        <v>85.875</v>
      </c>
      <c r="BH1446">
        <v>89.53125</v>
      </c>
      <c r="BI1446">
        <v>92.59375</v>
      </c>
      <c r="BJ1446">
        <v>95.3125</v>
      </c>
      <c r="BK1446">
        <v>96.71875</v>
      </c>
      <c r="BL1446">
        <v>95.875</v>
      </c>
      <c r="BM1446">
        <v>93.40625</v>
      </c>
      <c r="BN1446">
        <v>88.28125</v>
      </c>
      <c r="BO1446">
        <v>83</v>
      </c>
      <c r="BP1446">
        <v>77.65625</v>
      </c>
      <c r="BQ1446">
        <v>74.4375</v>
      </c>
      <c r="BR1446">
        <v>71.90625</v>
      </c>
      <c r="BS1446">
        <v>11.34684</v>
      </c>
      <c r="BT1446">
        <v>34.794710000000002</v>
      </c>
      <c r="BU1446">
        <v>-32.87679</v>
      </c>
      <c r="BV1446">
        <v>81.354079999999996</v>
      </c>
      <c r="BW1446">
        <v>77.170810000000003</v>
      </c>
      <c r="BX1446">
        <v>116.0039</v>
      </c>
      <c r="BY1446">
        <v>70.700699999999998</v>
      </c>
      <c r="BZ1446">
        <v>-89.226380000000006</v>
      </c>
      <c r="CA1446">
        <v>-64.830719999999999</v>
      </c>
      <c r="CB1446">
        <v>-85.672880000000006</v>
      </c>
      <c r="CC1446">
        <v>26.22316</v>
      </c>
      <c r="CD1446">
        <v>11.09144</v>
      </c>
      <c r="CE1446">
        <v>-82.897319999999993</v>
      </c>
      <c r="CF1446">
        <v>-53.638620000000003</v>
      </c>
      <c r="CG1446">
        <v>-118.31</v>
      </c>
      <c r="CH1446">
        <v>-113.48909999999999</v>
      </c>
      <c r="CI1446">
        <v>-212.64240000000001</v>
      </c>
      <c r="CJ1446">
        <v>-207.14429999999999</v>
      </c>
      <c r="CK1446">
        <v>-22.57376</v>
      </c>
      <c r="CL1446">
        <v>209.99080000000001</v>
      </c>
      <c r="CM1446">
        <v>197.43199999999999</v>
      </c>
      <c r="CN1446">
        <v>163.37700000000001</v>
      </c>
      <c r="CO1446">
        <v>33.897320000000001</v>
      </c>
      <c r="CP1446">
        <v>-41.075609999999998</v>
      </c>
      <c r="CQ1446">
        <v>1376.5989999999999</v>
      </c>
      <c r="CR1446">
        <v>1065.32</v>
      </c>
      <c r="CS1446">
        <v>661.79259999999999</v>
      </c>
      <c r="CT1446">
        <v>856.09130000000005</v>
      </c>
      <c r="CU1446">
        <v>1496.0229999999999</v>
      </c>
      <c r="CV1446">
        <v>2740.8609999999999</v>
      </c>
      <c r="CW1446">
        <v>2330.9059999999999</v>
      </c>
      <c r="CX1446">
        <v>2649.335</v>
      </c>
      <c r="CY1446">
        <v>3297.2950000000001</v>
      </c>
      <c r="CZ1446">
        <v>2244.1239999999998</v>
      </c>
      <c r="DA1446">
        <v>5406.143</v>
      </c>
      <c r="DB1446">
        <v>2541.9589999999998</v>
      </c>
      <c r="DC1446">
        <v>3221.4110000000001</v>
      </c>
      <c r="DD1446">
        <v>2654.7559999999999</v>
      </c>
      <c r="DE1446">
        <v>2720.7950000000001</v>
      </c>
      <c r="DF1446">
        <v>2821.0639999999999</v>
      </c>
      <c r="DG1446">
        <v>3123.4560000000001</v>
      </c>
      <c r="DH1446">
        <v>3466.268</v>
      </c>
      <c r="DI1446">
        <v>3921.4850000000001</v>
      </c>
      <c r="DJ1446">
        <v>5732.4750000000004</v>
      </c>
      <c r="DK1446">
        <v>10130.1</v>
      </c>
      <c r="DL1446">
        <v>9736.8729999999996</v>
      </c>
      <c r="DM1446">
        <v>2865.712</v>
      </c>
      <c r="DN1446">
        <v>1574.93</v>
      </c>
      <c r="DO1446">
        <v>19</v>
      </c>
      <c r="DP1446">
        <v>20</v>
      </c>
    </row>
    <row r="1447" spans="1:120" hidden="1" x14ac:dyDescent="0.25">
      <c r="A1447" t="str">
        <f t="shared" si="22"/>
        <v>LCA-Other_Elect DA 1-4 (1PM-9PM)_44407_19-20</v>
      </c>
      <c r="B1447" t="s">
        <v>62</v>
      </c>
      <c r="C1447" t="s">
        <v>212</v>
      </c>
      <c r="D1447" t="s">
        <v>32</v>
      </c>
      <c r="E1447" t="s">
        <v>61</v>
      </c>
      <c r="F1447" t="s">
        <v>61</v>
      </c>
      <c r="G1447" t="s">
        <v>61</v>
      </c>
      <c r="H1447" t="s">
        <v>61</v>
      </c>
      <c r="I1447" t="s">
        <v>61</v>
      </c>
      <c r="J1447" t="s">
        <v>61</v>
      </c>
      <c r="K1447" t="s">
        <v>203</v>
      </c>
      <c r="L1447" s="18">
        <v>44407</v>
      </c>
      <c r="M1447">
        <v>19</v>
      </c>
      <c r="N1447">
        <v>20</v>
      </c>
      <c r="O1447" t="s">
        <v>258</v>
      </c>
      <c r="P1447">
        <v>47</v>
      </c>
      <c r="Q1447">
        <v>47</v>
      </c>
      <c r="R1447">
        <v>0</v>
      </c>
      <c r="S1447">
        <v>0</v>
      </c>
      <c r="T1447">
        <v>0</v>
      </c>
      <c r="U1447">
        <v>1</v>
      </c>
      <c r="V1447">
        <v>1</v>
      </c>
      <c r="W1447">
        <v>847.07150000000001</v>
      </c>
      <c r="X1447">
        <v>936.86950000000002</v>
      </c>
      <c r="Y1447">
        <v>903.18050000000005</v>
      </c>
      <c r="Z1447">
        <v>914.22699999999998</v>
      </c>
      <c r="AA1447">
        <v>961.3895</v>
      </c>
      <c r="AB1447">
        <v>999.51649999999995</v>
      </c>
      <c r="AC1447">
        <v>1101.8885</v>
      </c>
      <c r="AD1447">
        <v>1373.06</v>
      </c>
      <c r="AE1447">
        <v>1757.789</v>
      </c>
      <c r="AF1447">
        <v>2015.663</v>
      </c>
      <c r="AG1447">
        <v>2115.998</v>
      </c>
      <c r="AH1447">
        <v>2208.5610000000001</v>
      </c>
      <c r="AI1447">
        <v>2402.5605</v>
      </c>
      <c r="AJ1447">
        <v>2486.9955</v>
      </c>
      <c r="AK1447">
        <v>2533.6970000000001</v>
      </c>
      <c r="AL1447">
        <v>2632.8780000000002</v>
      </c>
      <c r="AM1447">
        <v>2672.3935000000001</v>
      </c>
      <c r="AN1447">
        <v>2592.5965000000001</v>
      </c>
      <c r="AO1447">
        <v>2384.7240000000002</v>
      </c>
      <c r="AP1447">
        <v>2244.451</v>
      </c>
      <c r="AQ1447">
        <v>2174.9155000000001</v>
      </c>
      <c r="AR1447">
        <v>1618.7995000000001</v>
      </c>
      <c r="AS1447">
        <v>1113.9014999999999</v>
      </c>
      <c r="AT1447">
        <v>950.62300000000005</v>
      </c>
      <c r="AU1447">
        <v>78.797871999999998</v>
      </c>
      <c r="AV1447">
        <v>79.085105999999996</v>
      </c>
      <c r="AW1447">
        <v>76.755319</v>
      </c>
      <c r="AX1447">
        <v>74.776595999999998</v>
      </c>
      <c r="AY1447">
        <v>73.329786999999996</v>
      </c>
      <c r="AZ1447">
        <v>72.925532000000004</v>
      </c>
      <c r="BA1447">
        <v>71.946809000000002</v>
      </c>
      <c r="BB1447">
        <v>71.904255000000006</v>
      </c>
      <c r="BC1447">
        <v>73.297871999999998</v>
      </c>
      <c r="BD1447">
        <v>76.659574000000006</v>
      </c>
      <c r="BE1447">
        <v>80.287233999999998</v>
      </c>
      <c r="BF1447">
        <v>84.531914999999998</v>
      </c>
      <c r="BG1447">
        <v>88.340425999999994</v>
      </c>
      <c r="BH1447">
        <v>91.436170000000004</v>
      </c>
      <c r="BI1447">
        <v>94.276595999999998</v>
      </c>
      <c r="BJ1447">
        <v>96.457447000000002</v>
      </c>
      <c r="BK1447">
        <v>98.5</v>
      </c>
      <c r="BL1447">
        <v>98.425532000000004</v>
      </c>
      <c r="BM1447">
        <v>97.138298000000006</v>
      </c>
      <c r="BN1447">
        <v>93.787233999999998</v>
      </c>
      <c r="BO1447">
        <v>89.308510999999996</v>
      </c>
      <c r="BP1447">
        <v>84.255319</v>
      </c>
      <c r="BQ1447">
        <v>81.436170000000004</v>
      </c>
      <c r="BR1447">
        <v>78.861701999999994</v>
      </c>
      <c r="BS1447">
        <v>27.30463</v>
      </c>
      <c r="BT1447">
        <v>11.05334</v>
      </c>
      <c r="BU1447">
        <v>11.04111</v>
      </c>
      <c r="BV1447">
        <v>14.47705</v>
      </c>
      <c r="BW1447">
        <v>1.9723649999999999</v>
      </c>
      <c r="BX1447">
        <v>32.204909999999998</v>
      </c>
      <c r="BY1447">
        <v>-14.815619999999999</v>
      </c>
      <c r="BZ1447">
        <v>16.539400000000001</v>
      </c>
      <c r="CA1447">
        <v>-5.6293259999999998</v>
      </c>
      <c r="CB1447">
        <v>-24.840869999999999</v>
      </c>
      <c r="CC1447">
        <v>12.923249999999999</v>
      </c>
      <c r="CD1447">
        <v>19.866910000000001</v>
      </c>
      <c r="CE1447">
        <v>-39.569789999999998</v>
      </c>
      <c r="CF1447">
        <v>-34.329009999999997</v>
      </c>
      <c r="CG1447">
        <v>6.8584829999999997</v>
      </c>
      <c r="CH1447">
        <v>-4.6719200000000001</v>
      </c>
      <c r="CI1447">
        <v>25.599620000000002</v>
      </c>
      <c r="CJ1447">
        <v>74.050489999999996</v>
      </c>
      <c r="CK1447">
        <v>274.96870000000001</v>
      </c>
      <c r="CL1447">
        <v>271.02699999999999</v>
      </c>
      <c r="CM1447">
        <v>107.1504</v>
      </c>
      <c r="CN1447">
        <v>59.510599999999997</v>
      </c>
      <c r="CO1447">
        <v>12.850020000000001</v>
      </c>
      <c r="CP1447">
        <v>4.4790590000000003</v>
      </c>
      <c r="CQ1447">
        <v>484.87889999999999</v>
      </c>
      <c r="CR1447">
        <v>356.66969999999998</v>
      </c>
      <c r="CS1447">
        <v>255.4888</v>
      </c>
      <c r="CT1447">
        <v>267.70420000000001</v>
      </c>
      <c r="CU1447">
        <v>410.92090000000002</v>
      </c>
      <c r="CV1447">
        <v>321.98570000000001</v>
      </c>
      <c r="CW1447">
        <v>251.3288</v>
      </c>
      <c r="CX1447">
        <v>257.28370000000001</v>
      </c>
      <c r="CY1447">
        <v>546.28710000000001</v>
      </c>
      <c r="CZ1447">
        <v>696.89499999999998</v>
      </c>
      <c r="DA1447">
        <v>885.19060000000002</v>
      </c>
      <c r="DB1447">
        <v>1014.426</v>
      </c>
      <c r="DC1447">
        <v>888.02120000000002</v>
      </c>
      <c r="DD1447">
        <v>686.33330000000001</v>
      </c>
      <c r="DE1447">
        <v>581.45569999999998</v>
      </c>
      <c r="DF1447">
        <v>647.20180000000005</v>
      </c>
      <c r="DG1447">
        <v>802.64</v>
      </c>
      <c r="DH1447">
        <v>816.10879999999997</v>
      </c>
      <c r="DI1447">
        <v>824.12480000000005</v>
      </c>
      <c r="DJ1447">
        <v>1372.1769999999999</v>
      </c>
      <c r="DK1447">
        <v>1175.8979999999999</v>
      </c>
      <c r="DL1447">
        <v>749.52149999999995</v>
      </c>
      <c r="DM1447">
        <v>251.15459999999999</v>
      </c>
      <c r="DN1447">
        <v>239.2646</v>
      </c>
      <c r="DO1447">
        <v>19</v>
      </c>
      <c r="DP1447">
        <v>20</v>
      </c>
    </row>
    <row r="1448" spans="1:120" hidden="1" x14ac:dyDescent="0.25">
      <c r="A1448" t="str">
        <f t="shared" si="22"/>
        <v>Industry_Type-4. Retail stores_Elect DA 1-4 (1PM-9PM)_44407_19-20</v>
      </c>
      <c r="B1448" t="s">
        <v>62</v>
      </c>
      <c r="C1448" t="s">
        <v>204</v>
      </c>
      <c r="D1448" t="s">
        <v>61</v>
      </c>
      <c r="E1448" t="s">
        <v>61</v>
      </c>
      <c r="F1448" t="s">
        <v>61</v>
      </c>
      <c r="G1448" t="s">
        <v>33</v>
      </c>
      <c r="H1448" t="s">
        <v>61</v>
      </c>
      <c r="I1448" t="s">
        <v>61</v>
      </c>
      <c r="J1448" t="s">
        <v>61</v>
      </c>
      <c r="K1448" t="s">
        <v>203</v>
      </c>
      <c r="L1448" s="18">
        <v>44407</v>
      </c>
      <c r="M1448">
        <v>19</v>
      </c>
      <c r="N1448">
        <v>20</v>
      </c>
      <c r="O1448" t="s">
        <v>258</v>
      </c>
      <c r="P1448">
        <v>174</v>
      </c>
      <c r="Q1448">
        <v>171</v>
      </c>
      <c r="R1448">
        <v>0</v>
      </c>
      <c r="S1448">
        <v>0</v>
      </c>
      <c r="T1448">
        <v>0</v>
      </c>
      <c r="U1448">
        <v>1</v>
      </c>
      <c r="V1448">
        <v>1</v>
      </c>
      <c r="W1448">
        <v>3413.5992000000001</v>
      </c>
      <c r="X1448">
        <v>3465.5158000000001</v>
      </c>
      <c r="Y1448">
        <v>3434.0457000000001</v>
      </c>
      <c r="Z1448">
        <v>3385.7892000000002</v>
      </c>
      <c r="AA1448">
        <v>3673.8130999999998</v>
      </c>
      <c r="AB1448">
        <v>4337.4537</v>
      </c>
      <c r="AC1448">
        <v>4739.9462000000003</v>
      </c>
      <c r="AD1448">
        <v>6050.6480000000001</v>
      </c>
      <c r="AE1448">
        <v>6948.3684999999996</v>
      </c>
      <c r="AF1448">
        <v>7710.7123000000001</v>
      </c>
      <c r="AG1448">
        <v>8405.4338000000007</v>
      </c>
      <c r="AH1448">
        <v>9007.9714000000004</v>
      </c>
      <c r="AI1448">
        <v>9598.6723999999995</v>
      </c>
      <c r="AJ1448">
        <v>9956.8844000000008</v>
      </c>
      <c r="AK1448">
        <v>10347.642</v>
      </c>
      <c r="AL1448">
        <v>10685.638999999999</v>
      </c>
      <c r="AM1448">
        <v>11081.55</v>
      </c>
      <c r="AN1448">
        <v>10960.377</v>
      </c>
      <c r="AO1448">
        <v>9796.5373</v>
      </c>
      <c r="AP1448">
        <v>9940.7309000000005</v>
      </c>
      <c r="AQ1448">
        <v>9319.1031999999996</v>
      </c>
      <c r="AR1448">
        <v>6021.5619999999999</v>
      </c>
      <c r="AS1448">
        <v>4091.6909000000001</v>
      </c>
      <c r="AT1448">
        <v>3437.6624999999999</v>
      </c>
      <c r="AU1448">
        <v>72.932749000000001</v>
      </c>
      <c r="AV1448">
        <v>72.251462000000004</v>
      </c>
      <c r="AW1448">
        <v>70.535088000000002</v>
      </c>
      <c r="AX1448">
        <v>69.029240000000001</v>
      </c>
      <c r="AY1448">
        <v>68.190057999999993</v>
      </c>
      <c r="AZ1448">
        <v>67.523392000000001</v>
      </c>
      <c r="BA1448">
        <v>66.926901000000001</v>
      </c>
      <c r="BB1448">
        <v>67.342105000000004</v>
      </c>
      <c r="BC1448">
        <v>70.026315999999994</v>
      </c>
      <c r="BD1448">
        <v>74.444444000000004</v>
      </c>
      <c r="BE1448">
        <v>78.195905999999994</v>
      </c>
      <c r="BF1448">
        <v>81.233918000000003</v>
      </c>
      <c r="BG1448">
        <v>84.570175000000006</v>
      </c>
      <c r="BH1448">
        <v>87.815788999999995</v>
      </c>
      <c r="BI1448">
        <v>90.336257000000003</v>
      </c>
      <c r="BJ1448">
        <v>92.567250999999999</v>
      </c>
      <c r="BK1448">
        <v>93.526315999999994</v>
      </c>
      <c r="BL1448">
        <v>92.690057999999993</v>
      </c>
      <c r="BM1448">
        <v>90.187134999999998</v>
      </c>
      <c r="BN1448">
        <v>85.964911999999998</v>
      </c>
      <c r="BO1448">
        <v>81.412280999999993</v>
      </c>
      <c r="BP1448">
        <v>77.292398000000006</v>
      </c>
      <c r="BQ1448">
        <v>74.815788999999995</v>
      </c>
      <c r="BR1448">
        <v>72.733918000000003</v>
      </c>
      <c r="BS1448">
        <v>-42.688049999999997</v>
      </c>
      <c r="BT1448">
        <v>8.6377989999999993</v>
      </c>
      <c r="BU1448">
        <v>-51.256140000000002</v>
      </c>
      <c r="BV1448">
        <v>59.75855</v>
      </c>
      <c r="BW1448">
        <v>94.930509999999998</v>
      </c>
      <c r="BX1448">
        <v>109.4601</v>
      </c>
      <c r="BY1448">
        <v>70.083460000000002</v>
      </c>
      <c r="BZ1448">
        <v>-46.81691</v>
      </c>
      <c r="CA1448">
        <v>-92.785129999999995</v>
      </c>
      <c r="CB1448">
        <v>-144.9991</v>
      </c>
      <c r="CC1448">
        <v>-67.758210000000005</v>
      </c>
      <c r="CD1448">
        <v>-133.06229999999999</v>
      </c>
      <c r="CE1448">
        <v>-296.66550000000001</v>
      </c>
      <c r="CF1448">
        <v>-284.84300000000002</v>
      </c>
      <c r="CG1448">
        <v>-346.887</v>
      </c>
      <c r="CH1448">
        <v>-325.58769999999998</v>
      </c>
      <c r="CI1448">
        <v>-435.31299999999999</v>
      </c>
      <c r="CJ1448">
        <v>-179.5652</v>
      </c>
      <c r="CK1448">
        <v>1103.568</v>
      </c>
      <c r="CL1448">
        <v>785.79390000000001</v>
      </c>
      <c r="CM1448">
        <v>-104.12690000000001</v>
      </c>
      <c r="CN1448">
        <v>15.83259</v>
      </c>
      <c r="CO1448">
        <v>-78.848709999999997</v>
      </c>
      <c r="CP1448">
        <v>-108.316</v>
      </c>
      <c r="CQ1448">
        <v>1951.0170000000001</v>
      </c>
      <c r="CR1448">
        <v>1461.8219999999999</v>
      </c>
      <c r="CS1448">
        <v>935.17700000000002</v>
      </c>
      <c r="CT1448">
        <v>1101.1089999999999</v>
      </c>
      <c r="CU1448">
        <v>1855.347</v>
      </c>
      <c r="CV1448">
        <v>3143.2530000000002</v>
      </c>
      <c r="CW1448">
        <v>2728.375</v>
      </c>
      <c r="CX1448">
        <v>3053.8850000000002</v>
      </c>
      <c r="CY1448">
        <v>3699.806</v>
      </c>
      <c r="CZ1448">
        <v>2703.8359999999998</v>
      </c>
      <c r="DA1448">
        <v>5900.6580000000004</v>
      </c>
      <c r="DB1448">
        <v>2997.598</v>
      </c>
      <c r="DC1448">
        <v>3666.8490000000002</v>
      </c>
      <c r="DD1448">
        <v>3166.355</v>
      </c>
      <c r="DE1448">
        <v>3348.1790000000001</v>
      </c>
      <c r="DF1448">
        <v>3463.8290000000002</v>
      </c>
      <c r="DG1448">
        <v>3633.7179999999998</v>
      </c>
      <c r="DH1448">
        <v>4071.817</v>
      </c>
      <c r="DI1448">
        <v>5076.7610000000004</v>
      </c>
      <c r="DJ1448">
        <v>6892.0910000000003</v>
      </c>
      <c r="DK1448">
        <v>11171.23</v>
      </c>
      <c r="DL1448">
        <v>10474.290000000001</v>
      </c>
      <c r="DM1448">
        <v>3130.2489999999998</v>
      </c>
      <c r="DN1448">
        <v>1729.9469999999999</v>
      </c>
      <c r="DO1448">
        <v>19</v>
      </c>
      <c r="DP1448">
        <v>20</v>
      </c>
    </row>
    <row r="1449" spans="1:120" hidden="1" x14ac:dyDescent="0.25">
      <c r="A1449" t="str">
        <f t="shared" si="22"/>
        <v>LCA-Stockton_Elect DA 1-4 (1PM-9PM)_44407_19-20</v>
      </c>
      <c r="B1449" t="s">
        <v>62</v>
      </c>
      <c r="C1449" t="s">
        <v>213</v>
      </c>
      <c r="D1449" t="s">
        <v>39</v>
      </c>
      <c r="E1449" t="s">
        <v>61</v>
      </c>
      <c r="F1449" t="s">
        <v>61</v>
      </c>
      <c r="G1449" t="s">
        <v>61</v>
      </c>
      <c r="H1449" t="s">
        <v>61</v>
      </c>
      <c r="I1449" t="s">
        <v>61</v>
      </c>
      <c r="J1449" t="s">
        <v>61</v>
      </c>
      <c r="K1449" t="s">
        <v>203</v>
      </c>
      <c r="L1449" s="18">
        <v>44407</v>
      </c>
      <c r="M1449">
        <v>19</v>
      </c>
      <c r="N1449">
        <v>20</v>
      </c>
      <c r="O1449" t="s">
        <v>258</v>
      </c>
      <c r="P1449">
        <v>13</v>
      </c>
      <c r="Q1449">
        <v>13</v>
      </c>
      <c r="R1449">
        <v>0</v>
      </c>
      <c r="S1449">
        <v>1</v>
      </c>
      <c r="T1449">
        <v>1</v>
      </c>
      <c r="U1449">
        <v>1</v>
      </c>
      <c r="V1449">
        <v>1</v>
      </c>
      <c r="W1449">
        <v>468.48200000000003</v>
      </c>
      <c r="X1449">
        <v>476.12400000000002</v>
      </c>
      <c r="Y1449">
        <v>509.22300000000001</v>
      </c>
      <c r="Z1449">
        <v>430.685</v>
      </c>
      <c r="AA1449">
        <v>539.99900000000002</v>
      </c>
      <c r="AB1449">
        <v>599.90599999999995</v>
      </c>
      <c r="AC1449">
        <v>524.58100000000002</v>
      </c>
      <c r="AD1449">
        <v>752.16499999999996</v>
      </c>
      <c r="AE1449">
        <v>752.59199999999998</v>
      </c>
      <c r="AF1449">
        <v>797.28200000000004</v>
      </c>
      <c r="AG1449">
        <v>799.31899999999996</v>
      </c>
      <c r="AH1449">
        <v>854.83900000000006</v>
      </c>
      <c r="AI1449">
        <v>844.91200000000003</v>
      </c>
      <c r="AJ1449">
        <v>833.41</v>
      </c>
      <c r="AK1449">
        <v>870.66200000000003</v>
      </c>
      <c r="AL1449">
        <v>934.17200000000003</v>
      </c>
      <c r="AM1449">
        <v>1006.145</v>
      </c>
      <c r="AN1449">
        <v>1060.722</v>
      </c>
      <c r="AO1449">
        <v>915.36</v>
      </c>
      <c r="AP1449">
        <v>1057.9259999999999</v>
      </c>
      <c r="AQ1449">
        <v>1067.453</v>
      </c>
      <c r="AR1449">
        <v>767.14300000000003</v>
      </c>
      <c r="AS1449">
        <v>592.37800000000004</v>
      </c>
      <c r="AT1449">
        <v>456.04399999999998</v>
      </c>
      <c r="AU1449">
        <v>80</v>
      </c>
      <c r="AV1449">
        <v>80.5</v>
      </c>
      <c r="AW1449">
        <v>77.5</v>
      </c>
      <c r="AX1449">
        <v>75.5</v>
      </c>
      <c r="AY1449">
        <v>74</v>
      </c>
      <c r="AZ1449">
        <v>72.5</v>
      </c>
      <c r="BA1449">
        <v>71.5</v>
      </c>
      <c r="BB1449">
        <v>73</v>
      </c>
      <c r="BC1449">
        <v>75</v>
      </c>
      <c r="BD1449">
        <v>78</v>
      </c>
      <c r="BE1449">
        <v>83</v>
      </c>
      <c r="BF1449">
        <v>87</v>
      </c>
      <c r="BG1449">
        <v>91</v>
      </c>
      <c r="BH1449">
        <v>94</v>
      </c>
      <c r="BI1449">
        <v>96</v>
      </c>
      <c r="BJ1449">
        <v>96.5</v>
      </c>
      <c r="BK1449">
        <v>97.5</v>
      </c>
      <c r="BL1449">
        <v>97</v>
      </c>
      <c r="BM1449">
        <v>95.5</v>
      </c>
      <c r="BN1449">
        <v>92</v>
      </c>
      <c r="BO1449">
        <v>88</v>
      </c>
      <c r="BP1449">
        <v>85</v>
      </c>
      <c r="BQ1449">
        <v>82</v>
      </c>
      <c r="BR1449">
        <v>78.5</v>
      </c>
      <c r="BS1449">
        <v>-4.9050599999999998</v>
      </c>
      <c r="BT1449">
        <v>9.5054440000000007</v>
      </c>
      <c r="BU1449">
        <v>-58.196840000000002</v>
      </c>
      <c r="BV1449">
        <v>36.25647</v>
      </c>
      <c r="BW1449">
        <v>-22.11131</v>
      </c>
      <c r="BX1449">
        <v>9.160202</v>
      </c>
      <c r="BY1449">
        <v>33.400210000000001</v>
      </c>
      <c r="BZ1449">
        <v>-27.10417</v>
      </c>
      <c r="CA1449">
        <v>30.058150000000001</v>
      </c>
      <c r="CB1449">
        <v>-19.711849999999998</v>
      </c>
      <c r="CC1449">
        <v>19.81953</v>
      </c>
      <c r="CD1449">
        <v>4.6336250000000003</v>
      </c>
      <c r="CE1449">
        <v>-35.467770000000002</v>
      </c>
      <c r="CF1449">
        <v>-32.138469999999998</v>
      </c>
      <c r="CG1449">
        <v>-37.881860000000003</v>
      </c>
      <c r="CH1449">
        <v>-32.740490000000001</v>
      </c>
      <c r="CI1449">
        <v>-22.310510000000001</v>
      </c>
      <c r="CJ1449">
        <v>8.4758139999999997</v>
      </c>
      <c r="CK1449">
        <v>95.821110000000004</v>
      </c>
      <c r="CL1449">
        <v>77.097329999999999</v>
      </c>
      <c r="CM1449">
        <v>19.234269999999999</v>
      </c>
      <c r="CN1449">
        <v>4.7384380000000004</v>
      </c>
      <c r="CO1449">
        <v>-41.094389999999997</v>
      </c>
      <c r="CP1449">
        <v>-21.700030000000002</v>
      </c>
      <c r="CQ1449">
        <v>427.24</v>
      </c>
      <c r="CR1449">
        <v>400.07709999999997</v>
      </c>
      <c r="CS1449">
        <v>116.9187</v>
      </c>
      <c r="CT1449">
        <v>101.6016</v>
      </c>
      <c r="CU1449">
        <v>192.1635</v>
      </c>
      <c r="CV1449">
        <v>452.33420000000001</v>
      </c>
      <c r="CW1449">
        <v>519.59090000000003</v>
      </c>
      <c r="CX1449">
        <v>929.00760000000002</v>
      </c>
      <c r="CY1449">
        <v>628.80079999999998</v>
      </c>
      <c r="CZ1449">
        <v>285.48500000000001</v>
      </c>
      <c r="DA1449">
        <v>746.27340000000004</v>
      </c>
      <c r="DB1449">
        <v>318.74369999999999</v>
      </c>
      <c r="DC1449">
        <v>990.63239999999996</v>
      </c>
      <c r="DD1449">
        <v>252.36170000000001</v>
      </c>
      <c r="DE1449">
        <v>300.93369999999999</v>
      </c>
      <c r="DF1449">
        <v>307.6284</v>
      </c>
      <c r="DG1449">
        <v>240.4256</v>
      </c>
      <c r="DH1449">
        <v>422.9203</v>
      </c>
      <c r="DI1449">
        <v>791.62710000000004</v>
      </c>
      <c r="DJ1449">
        <v>682.11030000000005</v>
      </c>
      <c r="DK1449">
        <v>721.14890000000003</v>
      </c>
      <c r="DL1449">
        <v>897.8329</v>
      </c>
      <c r="DM1449">
        <v>855.55529999999999</v>
      </c>
      <c r="DN1449">
        <v>593.50379999999996</v>
      </c>
      <c r="DO1449">
        <v>19</v>
      </c>
      <c r="DP1449">
        <v>20</v>
      </c>
    </row>
    <row r="1450" spans="1:120" hidden="1" x14ac:dyDescent="0.25">
      <c r="A1450" t="str">
        <f t="shared" si="22"/>
        <v>sublap_id-SLAP_PGKN_Elect DA 1-4 (1PM-9PM)_44407_19-20</v>
      </c>
      <c r="B1450" t="s">
        <v>62</v>
      </c>
      <c r="C1450" t="s">
        <v>279</v>
      </c>
      <c r="D1450" t="s">
        <v>61</v>
      </c>
      <c r="E1450" t="s">
        <v>280</v>
      </c>
      <c r="F1450" t="s">
        <v>61</v>
      </c>
      <c r="G1450" t="s">
        <v>61</v>
      </c>
      <c r="H1450" t="s">
        <v>61</v>
      </c>
      <c r="I1450" t="s">
        <v>61</v>
      </c>
      <c r="J1450" t="s">
        <v>61</v>
      </c>
      <c r="K1450" t="s">
        <v>203</v>
      </c>
      <c r="L1450" s="18">
        <v>44407</v>
      </c>
      <c r="M1450">
        <v>19</v>
      </c>
      <c r="N1450">
        <v>20</v>
      </c>
      <c r="O1450" t="s">
        <v>258</v>
      </c>
      <c r="P1450">
        <v>19</v>
      </c>
      <c r="Q1450">
        <v>19</v>
      </c>
      <c r="R1450">
        <v>0</v>
      </c>
      <c r="S1450">
        <v>1</v>
      </c>
      <c r="T1450">
        <v>0</v>
      </c>
      <c r="U1450">
        <v>1</v>
      </c>
      <c r="V1450">
        <v>1</v>
      </c>
      <c r="W1450">
        <v>280.23899999999998</v>
      </c>
      <c r="X1450">
        <v>401.608</v>
      </c>
      <c r="Y1450">
        <v>409.27300000000002</v>
      </c>
      <c r="Z1450">
        <v>404.89600000000002</v>
      </c>
      <c r="AA1450">
        <v>399.39299999999997</v>
      </c>
      <c r="AB1450">
        <v>398.68700000000001</v>
      </c>
      <c r="AC1450">
        <v>436.72199999999998</v>
      </c>
      <c r="AD1450">
        <v>795.30100000000004</v>
      </c>
      <c r="AE1450">
        <v>890.10900000000004</v>
      </c>
      <c r="AF1450">
        <v>1014.1</v>
      </c>
      <c r="AG1450">
        <v>1099.402</v>
      </c>
      <c r="AH1450">
        <v>1160.7329999999999</v>
      </c>
      <c r="AI1450">
        <v>1236.329</v>
      </c>
      <c r="AJ1450">
        <v>1270.626</v>
      </c>
      <c r="AK1450">
        <v>1291.06</v>
      </c>
      <c r="AL1450">
        <v>1319.191</v>
      </c>
      <c r="AM1450">
        <v>1350.1110000000001</v>
      </c>
      <c r="AN1450">
        <v>1282.4880000000001</v>
      </c>
      <c r="AO1450">
        <v>1034.7719999999999</v>
      </c>
      <c r="AP1450">
        <v>1075.327</v>
      </c>
      <c r="AQ1450">
        <v>1154.364</v>
      </c>
      <c r="AR1450">
        <v>633.70699999999999</v>
      </c>
      <c r="AS1450">
        <v>385.33300000000003</v>
      </c>
      <c r="AT1450">
        <v>303.779</v>
      </c>
      <c r="AU1450">
        <v>91</v>
      </c>
      <c r="AV1450">
        <v>89</v>
      </c>
      <c r="AW1450">
        <v>87</v>
      </c>
      <c r="AX1450">
        <v>85</v>
      </c>
      <c r="AY1450">
        <v>84.5</v>
      </c>
      <c r="AZ1450">
        <v>83</v>
      </c>
      <c r="BA1450">
        <v>82</v>
      </c>
      <c r="BB1450">
        <v>81.5</v>
      </c>
      <c r="BC1450">
        <v>85.5</v>
      </c>
      <c r="BD1450">
        <v>90</v>
      </c>
      <c r="BE1450">
        <v>93.5</v>
      </c>
      <c r="BF1450">
        <v>96.5</v>
      </c>
      <c r="BG1450">
        <v>99</v>
      </c>
      <c r="BH1450">
        <v>101.5</v>
      </c>
      <c r="BI1450">
        <v>103</v>
      </c>
      <c r="BJ1450">
        <v>105</v>
      </c>
      <c r="BK1450">
        <v>106.5</v>
      </c>
      <c r="BL1450">
        <v>107</v>
      </c>
      <c r="BM1450">
        <v>107</v>
      </c>
      <c r="BN1450">
        <v>105.5</v>
      </c>
      <c r="BO1450">
        <v>103</v>
      </c>
      <c r="BP1450">
        <v>99.5</v>
      </c>
      <c r="BQ1450">
        <v>95.5</v>
      </c>
      <c r="BR1450">
        <v>92</v>
      </c>
      <c r="BS1450">
        <v>18.81035</v>
      </c>
      <c r="BT1450">
        <v>-9.0741859999999992</v>
      </c>
      <c r="BU1450">
        <v>-17.485440000000001</v>
      </c>
      <c r="BV1450">
        <v>-15.66949</v>
      </c>
      <c r="BW1450">
        <v>-17.456469999999999</v>
      </c>
      <c r="BX1450">
        <v>3.6837650000000002</v>
      </c>
      <c r="BY1450">
        <v>-11.65953</v>
      </c>
      <c r="BZ1450">
        <v>1.565323</v>
      </c>
      <c r="CA1450">
        <v>17.582550000000001</v>
      </c>
      <c r="CB1450">
        <v>21.565740000000002</v>
      </c>
      <c r="CC1450">
        <v>26.064530000000001</v>
      </c>
      <c r="CD1450">
        <v>16.764320000000001</v>
      </c>
      <c r="CE1450">
        <v>-6.1503180000000004</v>
      </c>
      <c r="CF1450">
        <v>-5.4402530000000002</v>
      </c>
      <c r="CG1450">
        <v>-18.23049</v>
      </c>
      <c r="CH1450">
        <v>-11.13702</v>
      </c>
      <c r="CI1450">
        <v>-53.567360000000001</v>
      </c>
      <c r="CJ1450">
        <v>-16.208870000000001</v>
      </c>
      <c r="CK1450">
        <v>189.17410000000001</v>
      </c>
      <c r="CL1450">
        <v>75.361980000000003</v>
      </c>
      <c r="CM1450">
        <v>-141.74760000000001</v>
      </c>
      <c r="CN1450">
        <v>-14.979240000000001</v>
      </c>
      <c r="CO1450">
        <v>-19.69678</v>
      </c>
      <c r="CP1450">
        <v>-24.317270000000001</v>
      </c>
      <c r="CQ1450">
        <v>325.41719999999998</v>
      </c>
      <c r="CR1450">
        <v>200.84370000000001</v>
      </c>
      <c r="CS1450">
        <v>144.3468</v>
      </c>
      <c r="CT1450">
        <v>128.3665</v>
      </c>
      <c r="CU1450">
        <v>95.718149999999994</v>
      </c>
      <c r="CV1450">
        <v>169.7791</v>
      </c>
      <c r="CW1450">
        <v>432.77379999999999</v>
      </c>
      <c r="CX1450">
        <v>388.92579999999998</v>
      </c>
      <c r="CY1450">
        <v>235.25800000000001</v>
      </c>
      <c r="CZ1450">
        <v>207.02529999999999</v>
      </c>
      <c r="DA1450">
        <v>164.1953</v>
      </c>
      <c r="DB1450">
        <v>231.99440000000001</v>
      </c>
      <c r="DC1450">
        <v>175.0393</v>
      </c>
      <c r="DD1450">
        <v>159.90729999999999</v>
      </c>
      <c r="DE1450">
        <v>147.72720000000001</v>
      </c>
      <c r="DF1450">
        <v>134.7182</v>
      </c>
      <c r="DG1450">
        <v>103.2328</v>
      </c>
      <c r="DH1450">
        <v>203.04050000000001</v>
      </c>
      <c r="DI1450">
        <v>340.73649999999998</v>
      </c>
      <c r="DJ1450">
        <v>519.71749999999997</v>
      </c>
      <c r="DK1450">
        <v>2399.6419999999998</v>
      </c>
      <c r="DL1450">
        <v>2157.694</v>
      </c>
      <c r="DM1450">
        <v>177.85419999999999</v>
      </c>
      <c r="DN1450">
        <v>49.280450000000002</v>
      </c>
      <c r="DO1450">
        <v>19</v>
      </c>
      <c r="DP1450">
        <v>20</v>
      </c>
    </row>
    <row r="1451" spans="1:120" hidden="1" x14ac:dyDescent="0.25">
      <c r="A1451" t="str">
        <f t="shared" si="22"/>
        <v>sublap_id-SLAP_PGSB_Elect DA 1-4 (1PM-9PM)_44407_19-20</v>
      </c>
      <c r="B1451" t="s">
        <v>62</v>
      </c>
      <c r="C1451" t="s">
        <v>281</v>
      </c>
      <c r="D1451" t="s">
        <v>61</v>
      </c>
      <c r="E1451" t="s">
        <v>282</v>
      </c>
      <c r="F1451" t="s">
        <v>61</v>
      </c>
      <c r="G1451" t="s">
        <v>61</v>
      </c>
      <c r="H1451" t="s">
        <v>61</v>
      </c>
      <c r="I1451" t="s">
        <v>61</v>
      </c>
      <c r="J1451" t="s">
        <v>61</v>
      </c>
      <c r="K1451" t="s">
        <v>203</v>
      </c>
      <c r="L1451" s="18">
        <v>44407</v>
      </c>
      <c r="M1451">
        <v>19</v>
      </c>
      <c r="N1451">
        <v>20</v>
      </c>
      <c r="O1451" t="s">
        <v>258</v>
      </c>
      <c r="P1451">
        <v>47</v>
      </c>
      <c r="Q1451">
        <v>47</v>
      </c>
      <c r="R1451">
        <v>0</v>
      </c>
      <c r="S1451">
        <v>0</v>
      </c>
      <c r="T1451">
        <v>0</v>
      </c>
      <c r="U1451">
        <v>1</v>
      </c>
      <c r="V1451">
        <v>1</v>
      </c>
      <c r="W1451">
        <v>1089.0195000000001</v>
      </c>
      <c r="X1451">
        <v>1037.4639999999999</v>
      </c>
      <c r="Y1451">
        <v>982.1395</v>
      </c>
      <c r="Z1451">
        <v>954.66650000000004</v>
      </c>
      <c r="AA1451">
        <v>1007.276</v>
      </c>
      <c r="AB1451">
        <v>1209.9095</v>
      </c>
      <c r="AC1451">
        <v>1388.4775</v>
      </c>
      <c r="AD1451">
        <v>1580.3885</v>
      </c>
      <c r="AE1451">
        <v>1873.364</v>
      </c>
      <c r="AF1451">
        <v>2489.2150000000001</v>
      </c>
      <c r="AG1451">
        <v>2805.8125</v>
      </c>
      <c r="AH1451">
        <v>3053.9585000000002</v>
      </c>
      <c r="AI1451">
        <v>3207.4535000000001</v>
      </c>
      <c r="AJ1451">
        <v>3383.3145</v>
      </c>
      <c r="AK1451">
        <v>3613.3905</v>
      </c>
      <c r="AL1451">
        <v>3744.7195000000002</v>
      </c>
      <c r="AM1451">
        <v>3884.9209999999998</v>
      </c>
      <c r="AN1451">
        <v>3879.665</v>
      </c>
      <c r="AO1451">
        <v>3641.4214999999999</v>
      </c>
      <c r="AP1451">
        <v>3535.681</v>
      </c>
      <c r="AQ1451">
        <v>3022.0124999999998</v>
      </c>
      <c r="AR1451">
        <v>1946.0754999999999</v>
      </c>
      <c r="AS1451">
        <v>1341.7729999999999</v>
      </c>
      <c r="AT1451">
        <v>1229.0905</v>
      </c>
      <c r="AU1451">
        <v>65.159574000000006</v>
      </c>
      <c r="AV1451">
        <v>64.319148999999996</v>
      </c>
      <c r="AW1451">
        <v>63.319149000000003</v>
      </c>
      <c r="AX1451">
        <v>62.478723000000002</v>
      </c>
      <c r="AY1451">
        <v>62.319149000000003</v>
      </c>
      <c r="AZ1451">
        <v>61.638297999999999</v>
      </c>
      <c r="BA1451">
        <v>61.638297999999999</v>
      </c>
      <c r="BB1451">
        <v>61.978723000000002</v>
      </c>
      <c r="BC1451">
        <v>64.319148999999996</v>
      </c>
      <c r="BD1451">
        <v>69.159574000000006</v>
      </c>
      <c r="BE1451">
        <v>72.319148999999996</v>
      </c>
      <c r="BF1451">
        <v>75</v>
      </c>
      <c r="BG1451">
        <v>77.680851000000004</v>
      </c>
      <c r="BH1451">
        <v>80.521276999999998</v>
      </c>
      <c r="BI1451">
        <v>81.680851000000004</v>
      </c>
      <c r="BJ1451">
        <v>83.5</v>
      </c>
      <c r="BK1451">
        <v>83.659574000000006</v>
      </c>
      <c r="BL1451">
        <v>82.319148999999996</v>
      </c>
      <c r="BM1451">
        <v>78.840425999999994</v>
      </c>
      <c r="BN1451">
        <v>75</v>
      </c>
      <c r="BO1451">
        <v>70.840425999999994</v>
      </c>
      <c r="BP1451">
        <v>67.5</v>
      </c>
      <c r="BQ1451">
        <v>65.840425999999994</v>
      </c>
      <c r="BR1451">
        <v>64.680851000000004</v>
      </c>
      <c r="BS1451">
        <v>-76.888980000000004</v>
      </c>
      <c r="BT1451">
        <v>-24.21313</v>
      </c>
      <c r="BU1451">
        <v>-9.4332919999999998</v>
      </c>
      <c r="BV1451">
        <v>-6.8885490000000003</v>
      </c>
      <c r="BW1451">
        <v>76.112269999999995</v>
      </c>
      <c r="BX1451">
        <v>94.123140000000006</v>
      </c>
      <c r="BY1451">
        <v>38.780259999999998</v>
      </c>
      <c r="BZ1451">
        <v>-39.399889999999999</v>
      </c>
      <c r="CA1451">
        <v>-120.4187</v>
      </c>
      <c r="CB1451">
        <v>-50.593690000000002</v>
      </c>
      <c r="CC1451">
        <v>13.73704</v>
      </c>
      <c r="CD1451">
        <v>-59.74006</v>
      </c>
      <c r="CE1451">
        <v>-24.68825</v>
      </c>
      <c r="CF1451">
        <v>-39.115160000000003</v>
      </c>
      <c r="CG1451">
        <v>-67.428820000000002</v>
      </c>
      <c r="CH1451">
        <v>-77.377849999999995</v>
      </c>
      <c r="CI1451">
        <v>-152.8203</v>
      </c>
      <c r="CJ1451">
        <v>-68.649510000000006</v>
      </c>
      <c r="CK1451">
        <v>355.86720000000003</v>
      </c>
      <c r="CL1451">
        <v>272.86900000000003</v>
      </c>
      <c r="CM1451">
        <v>60.262680000000003</v>
      </c>
      <c r="CN1451">
        <v>61.123159999999999</v>
      </c>
      <c r="CO1451">
        <v>15.26904</v>
      </c>
      <c r="CP1451">
        <v>-26.213280000000001</v>
      </c>
      <c r="CQ1451">
        <v>165.75149999999999</v>
      </c>
      <c r="CR1451">
        <v>151.49879999999999</v>
      </c>
      <c r="CS1451">
        <v>137.0341</v>
      </c>
      <c r="CT1451">
        <v>253.3784</v>
      </c>
      <c r="CU1451">
        <v>744.48749999999995</v>
      </c>
      <c r="CV1451">
        <v>861.59860000000003</v>
      </c>
      <c r="CW1451">
        <v>489.18889999999999</v>
      </c>
      <c r="CX1451">
        <v>835.86440000000005</v>
      </c>
      <c r="CY1451">
        <v>1443.6969999999999</v>
      </c>
      <c r="CZ1451">
        <v>834.96939999999995</v>
      </c>
      <c r="DA1451">
        <v>2556.6660000000002</v>
      </c>
      <c r="DB1451">
        <v>1138.9570000000001</v>
      </c>
      <c r="DC1451">
        <v>1490.6949999999999</v>
      </c>
      <c r="DD1451">
        <v>1590.4059999999999</v>
      </c>
      <c r="DE1451">
        <v>1646.8620000000001</v>
      </c>
      <c r="DF1451">
        <v>1698.0909999999999</v>
      </c>
      <c r="DG1451">
        <v>2363.4580000000001</v>
      </c>
      <c r="DH1451">
        <v>1521.597</v>
      </c>
      <c r="DI1451">
        <v>1696.35</v>
      </c>
      <c r="DJ1451">
        <v>1879.153</v>
      </c>
      <c r="DK1451">
        <v>2990.623</v>
      </c>
      <c r="DL1451">
        <v>2443.5610000000001</v>
      </c>
      <c r="DM1451">
        <v>804.7133</v>
      </c>
      <c r="DN1451">
        <v>333.2552</v>
      </c>
      <c r="DO1451">
        <v>19</v>
      </c>
      <c r="DP1451">
        <v>20</v>
      </c>
    </row>
    <row r="1452" spans="1:120" hidden="1" x14ac:dyDescent="0.25">
      <c r="A1452" t="str">
        <f t="shared" si="22"/>
        <v>Aggregator-CPower_Elect DA 1-4 (1PM-9PM)_44407_19-20</v>
      </c>
      <c r="B1452" t="s">
        <v>62</v>
      </c>
      <c r="C1452" t="s">
        <v>215</v>
      </c>
      <c r="D1452" t="s">
        <v>61</v>
      </c>
      <c r="E1452" t="s">
        <v>61</v>
      </c>
      <c r="F1452" t="s">
        <v>42</v>
      </c>
      <c r="G1452" t="s">
        <v>61</v>
      </c>
      <c r="H1452" t="s">
        <v>61</v>
      </c>
      <c r="I1452" t="s">
        <v>61</v>
      </c>
      <c r="J1452" t="s">
        <v>61</v>
      </c>
      <c r="K1452" t="s">
        <v>203</v>
      </c>
      <c r="L1452" s="18">
        <v>44407</v>
      </c>
      <c r="M1452">
        <v>19</v>
      </c>
      <c r="N1452">
        <v>20</v>
      </c>
      <c r="O1452" t="s">
        <v>258</v>
      </c>
      <c r="P1452">
        <v>186</v>
      </c>
      <c r="Q1452">
        <v>183</v>
      </c>
      <c r="R1452">
        <v>0</v>
      </c>
      <c r="S1452">
        <v>0</v>
      </c>
      <c r="T1452">
        <v>0</v>
      </c>
      <c r="U1452">
        <v>1</v>
      </c>
      <c r="V1452">
        <v>1</v>
      </c>
      <c r="W1452">
        <v>3816.0338999999999</v>
      </c>
      <c r="X1452">
        <v>3902.748</v>
      </c>
      <c r="Y1452">
        <v>3835.7458999999999</v>
      </c>
      <c r="Z1452">
        <v>3759.3033999999998</v>
      </c>
      <c r="AA1452">
        <v>4048.6259</v>
      </c>
      <c r="AB1452">
        <v>4688.1980999999996</v>
      </c>
      <c r="AC1452">
        <v>5053.1525000000001</v>
      </c>
      <c r="AD1452">
        <v>6496.7366000000002</v>
      </c>
      <c r="AE1452">
        <v>7553.4894999999997</v>
      </c>
      <c r="AF1452">
        <v>8739.7212</v>
      </c>
      <c r="AG1452">
        <v>9512.5252999999993</v>
      </c>
      <c r="AH1452">
        <v>10152.474</v>
      </c>
      <c r="AI1452">
        <v>10775.299000000001</v>
      </c>
      <c r="AJ1452">
        <v>11242.297</v>
      </c>
      <c r="AK1452">
        <v>11705.605</v>
      </c>
      <c r="AL1452">
        <v>12078.41</v>
      </c>
      <c r="AM1452">
        <v>12491.468000000001</v>
      </c>
      <c r="AN1452">
        <v>12352.664000000001</v>
      </c>
      <c r="AO1452">
        <v>11128.745000000001</v>
      </c>
      <c r="AP1452">
        <v>11105.194</v>
      </c>
      <c r="AQ1452">
        <v>10461.522000000001</v>
      </c>
      <c r="AR1452">
        <v>6867.5834999999997</v>
      </c>
      <c r="AS1452">
        <v>4705.7160999999996</v>
      </c>
      <c r="AT1452">
        <v>3995.9178000000002</v>
      </c>
      <c r="AU1452">
        <v>72.901639000000003</v>
      </c>
      <c r="AV1452">
        <v>72.275955999999994</v>
      </c>
      <c r="AW1452">
        <v>70.584699000000001</v>
      </c>
      <c r="AX1452">
        <v>69.060108999999997</v>
      </c>
      <c r="AY1452">
        <v>68.183059999999998</v>
      </c>
      <c r="AZ1452">
        <v>67.494535999999997</v>
      </c>
      <c r="BA1452">
        <v>66.898906999999994</v>
      </c>
      <c r="BB1452">
        <v>67.284153000000003</v>
      </c>
      <c r="BC1452">
        <v>69.961748999999998</v>
      </c>
      <c r="BD1452">
        <v>74.398906999999994</v>
      </c>
      <c r="BE1452">
        <v>78.136612</v>
      </c>
      <c r="BF1452">
        <v>81.226776000000001</v>
      </c>
      <c r="BG1452">
        <v>84.581967000000006</v>
      </c>
      <c r="BH1452">
        <v>87.833332999999996</v>
      </c>
      <c r="BI1452">
        <v>90.363388</v>
      </c>
      <c r="BJ1452">
        <v>92.625682999999995</v>
      </c>
      <c r="BK1452">
        <v>93.631147999999996</v>
      </c>
      <c r="BL1452">
        <v>92.814207999999994</v>
      </c>
      <c r="BM1452">
        <v>90.341530000000006</v>
      </c>
      <c r="BN1452">
        <v>86.095628000000005</v>
      </c>
      <c r="BO1452">
        <v>81.521857999999995</v>
      </c>
      <c r="BP1452">
        <v>77.311475000000002</v>
      </c>
      <c r="BQ1452">
        <v>74.784153000000003</v>
      </c>
      <c r="BR1452">
        <v>72.685792000000006</v>
      </c>
      <c r="BS1452">
        <v>-46.126989999999999</v>
      </c>
      <c r="BT1452">
        <v>11.298109999999999</v>
      </c>
      <c r="BU1452">
        <v>-45.263840000000002</v>
      </c>
      <c r="BV1452">
        <v>66.086770000000001</v>
      </c>
      <c r="BW1452">
        <v>92.879279999999994</v>
      </c>
      <c r="BX1452">
        <v>111.05800000000001</v>
      </c>
      <c r="BY1452">
        <v>77.076530000000005</v>
      </c>
      <c r="BZ1452">
        <v>-59.539870000000001</v>
      </c>
      <c r="CA1452">
        <v>-90.191779999999994</v>
      </c>
      <c r="CB1452">
        <v>-141.52440000000001</v>
      </c>
      <c r="CC1452">
        <v>-52.518680000000003</v>
      </c>
      <c r="CD1452">
        <v>-95.379239999999996</v>
      </c>
      <c r="CE1452">
        <v>-256.13389999999998</v>
      </c>
      <c r="CF1452">
        <v>-238.09129999999999</v>
      </c>
      <c r="CG1452">
        <v>-285.48869999999999</v>
      </c>
      <c r="CH1452">
        <v>-260.67320000000001</v>
      </c>
      <c r="CI1452">
        <v>-384.37220000000002</v>
      </c>
      <c r="CJ1452">
        <v>-103.4336</v>
      </c>
      <c r="CK1452">
        <v>1272.009</v>
      </c>
      <c r="CL1452">
        <v>953.45240000000001</v>
      </c>
      <c r="CM1452">
        <v>10.487450000000001</v>
      </c>
      <c r="CN1452">
        <v>91.657139999999998</v>
      </c>
      <c r="CO1452">
        <v>-61.341380000000001</v>
      </c>
      <c r="CP1452">
        <v>-100.0637</v>
      </c>
      <c r="CQ1452">
        <v>2261.9560000000001</v>
      </c>
      <c r="CR1452">
        <v>1666.1420000000001</v>
      </c>
      <c r="CS1452">
        <v>1113.1389999999999</v>
      </c>
      <c r="CT1452">
        <v>1301.4269999999999</v>
      </c>
      <c r="CU1452">
        <v>2050.4229999999998</v>
      </c>
      <c r="CV1452">
        <v>3200.806</v>
      </c>
      <c r="CW1452">
        <v>2804.19</v>
      </c>
      <c r="CX1452">
        <v>3165.8679999999999</v>
      </c>
      <c r="CY1452">
        <v>3859.634</v>
      </c>
      <c r="CZ1452">
        <v>2984.2080000000001</v>
      </c>
      <c r="DA1452">
        <v>6515.0309999999999</v>
      </c>
      <c r="DB1452">
        <v>3844.0509999999999</v>
      </c>
      <c r="DC1452">
        <v>4552.3339999999998</v>
      </c>
      <c r="DD1452">
        <v>3941.8780000000002</v>
      </c>
      <c r="DE1452">
        <v>3985.5909999999999</v>
      </c>
      <c r="DF1452">
        <v>4177.384</v>
      </c>
      <c r="DG1452">
        <v>4524.4489999999996</v>
      </c>
      <c r="DH1452">
        <v>4783.1379999999999</v>
      </c>
      <c r="DI1452">
        <v>5641.7550000000001</v>
      </c>
      <c r="DJ1452">
        <v>7521.5860000000002</v>
      </c>
      <c r="DK1452">
        <v>11791.7</v>
      </c>
      <c r="DL1452">
        <v>10678.34</v>
      </c>
      <c r="DM1452">
        <v>3462.9380000000001</v>
      </c>
      <c r="DN1452">
        <v>2043.335</v>
      </c>
      <c r="DO1452">
        <v>19</v>
      </c>
      <c r="DP1452">
        <v>20</v>
      </c>
    </row>
    <row r="1453" spans="1:120" hidden="1" x14ac:dyDescent="0.25">
      <c r="A1453" t="str">
        <f t="shared" si="22"/>
        <v>LCA-Sierra_Elect DA 1-4 (1PM-9PM)_44407_19-20</v>
      </c>
      <c r="B1453" t="s">
        <v>62</v>
      </c>
      <c r="C1453" t="s">
        <v>206</v>
      </c>
      <c r="D1453" t="s">
        <v>34</v>
      </c>
      <c r="E1453" t="s">
        <v>61</v>
      </c>
      <c r="F1453" t="s">
        <v>61</v>
      </c>
      <c r="G1453" t="s">
        <v>61</v>
      </c>
      <c r="H1453" t="s">
        <v>61</v>
      </c>
      <c r="I1453" t="s">
        <v>61</v>
      </c>
      <c r="J1453" t="s">
        <v>61</v>
      </c>
      <c r="K1453" t="s">
        <v>203</v>
      </c>
      <c r="L1453" s="18">
        <v>44407</v>
      </c>
      <c r="M1453">
        <v>19</v>
      </c>
      <c r="N1453">
        <v>20</v>
      </c>
      <c r="O1453" t="s">
        <v>258</v>
      </c>
      <c r="P1453">
        <v>1</v>
      </c>
      <c r="Q1453">
        <v>0</v>
      </c>
      <c r="R1453">
        <v>0</v>
      </c>
      <c r="S1453">
        <v>0</v>
      </c>
      <c r="T1453">
        <v>1</v>
      </c>
      <c r="U1453">
        <v>0</v>
      </c>
      <c r="V1453">
        <v>1</v>
      </c>
      <c r="DO1453">
        <v>19</v>
      </c>
      <c r="DP1453">
        <v>20</v>
      </c>
    </row>
    <row r="1454" spans="1:120" hidden="1" x14ac:dyDescent="0.25">
      <c r="A1454" t="str">
        <f t="shared" si="22"/>
        <v>All_Elect DA 1-4 (1PM-9PM)_44407_19-20</v>
      </c>
      <c r="B1454" t="s">
        <v>62</v>
      </c>
      <c r="C1454" t="s">
        <v>61</v>
      </c>
      <c r="D1454" t="s">
        <v>61</v>
      </c>
      <c r="E1454" t="s">
        <v>61</v>
      </c>
      <c r="F1454" t="s">
        <v>61</v>
      </c>
      <c r="G1454" t="s">
        <v>61</v>
      </c>
      <c r="H1454" t="s">
        <v>61</v>
      </c>
      <c r="I1454" t="s">
        <v>61</v>
      </c>
      <c r="J1454" t="s">
        <v>61</v>
      </c>
      <c r="K1454" t="s">
        <v>203</v>
      </c>
      <c r="L1454" s="18">
        <v>44407</v>
      </c>
      <c r="M1454">
        <v>19</v>
      </c>
      <c r="N1454">
        <v>20</v>
      </c>
      <c r="O1454" t="s">
        <v>258</v>
      </c>
      <c r="P1454">
        <v>186</v>
      </c>
      <c r="Q1454">
        <v>183</v>
      </c>
      <c r="R1454">
        <v>0</v>
      </c>
      <c r="S1454">
        <v>0</v>
      </c>
      <c r="T1454">
        <v>0</v>
      </c>
      <c r="U1454">
        <v>1</v>
      </c>
      <c r="V1454">
        <v>1</v>
      </c>
      <c r="W1454">
        <v>3816.0338999999999</v>
      </c>
      <c r="X1454">
        <v>3902.748</v>
      </c>
      <c r="Y1454">
        <v>3835.7458999999999</v>
      </c>
      <c r="Z1454">
        <v>3759.3033999999998</v>
      </c>
      <c r="AA1454">
        <v>4048.6259</v>
      </c>
      <c r="AB1454">
        <v>4688.1980999999996</v>
      </c>
      <c r="AC1454">
        <v>5053.1525000000001</v>
      </c>
      <c r="AD1454">
        <v>6496.7366000000002</v>
      </c>
      <c r="AE1454">
        <v>7553.4894999999997</v>
      </c>
      <c r="AF1454">
        <v>8739.7212</v>
      </c>
      <c r="AG1454">
        <v>9512.5252999999993</v>
      </c>
      <c r="AH1454">
        <v>10152.474</v>
      </c>
      <c r="AI1454">
        <v>10775.299000000001</v>
      </c>
      <c r="AJ1454">
        <v>11242.297</v>
      </c>
      <c r="AK1454">
        <v>11705.605</v>
      </c>
      <c r="AL1454">
        <v>12078.41</v>
      </c>
      <c r="AM1454">
        <v>12491.468000000001</v>
      </c>
      <c r="AN1454">
        <v>12352.664000000001</v>
      </c>
      <c r="AO1454">
        <v>11128.745000000001</v>
      </c>
      <c r="AP1454">
        <v>11105.194</v>
      </c>
      <c r="AQ1454">
        <v>10461.522000000001</v>
      </c>
      <c r="AR1454">
        <v>6867.5834999999997</v>
      </c>
      <c r="AS1454">
        <v>4705.7160999999996</v>
      </c>
      <c r="AT1454">
        <v>3995.9178000000002</v>
      </c>
      <c r="AU1454">
        <v>72.901639000000003</v>
      </c>
      <c r="AV1454">
        <v>72.275955999999994</v>
      </c>
      <c r="AW1454">
        <v>70.584699000000001</v>
      </c>
      <c r="AX1454">
        <v>69.060108999999997</v>
      </c>
      <c r="AY1454">
        <v>68.183059999999998</v>
      </c>
      <c r="AZ1454">
        <v>67.494535999999997</v>
      </c>
      <c r="BA1454">
        <v>66.898906999999994</v>
      </c>
      <c r="BB1454">
        <v>67.284153000000003</v>
      </c>
      <c r="BC1454">
        <v>69.961748999999998</v>
      </c>
      <c r="BD1454">
        <v>74.398906999999994</v>
      </c>
      <c r="BE1454">
        <v>78.136612</v>
      </c>
      <c r="BF1454">
        <v>81.226776000000001</v>
      </c>
      <c r="BG1454">
        <v>84.581967000000006</v>
      </c>
      <c r="BH1454">
        <v>87.833332999999996</v>
      </c>
      <c r="BI1454">
        <v>90.363388</v>
      </c>
      <c r="BJ1454">
        <v>92.625682999999995</v>
      </c>
      <c r="BK1454">
        <v>93.631147999999996</v>
      </c>
      <c r="BL1454">
        <v>92.814207999999994</v>
      </c>
      <c r="BM1454">
        <v>90.341530000000006</v>
      </c>
      <c r="BN1454">
        <v>86.095628000000005</v>
      </c>
      <c r="BO1454">
        <v>81.521857999999995</v>
      </c>
      <c r="BP1454">
        <v>77.311475000000002</v>
      </c>
      <c r="BQ1454">
        <v>74.784153000000003</v>
      </c>
      <c r="BR1454">
        <v>72.685792000000006</v>
      </c>
      <c r="BS1454">
        <v>-46.126989999999999</v>
      </c>
      <c r="BT1454">
        <v>11.298109999999999</v>
      </c>
      <c r="BU1454">
        <v>-45.263840000000002</v>
      </c>
      <c r="BV1454">
        <v>66.086770000000001</v>
      </c>
      <c r="BW1454">
        <v>92.879279999999994</v>
      </c>
      <c r="BX1454">
        <v>111.05800000000001</v>
      </c>
      <c r="BY1454">
        <v>77.076530000000005</v>
      </c>
      <c r="BZ1454">
        <v>-59.539870000000001</v>
      </c>
      <c r="CA1454">
        <v>-90.191779999999994</v>
      </c>
      <c r="CB1454">
        <v>-141.52440000000001</v>
      </c>
      <c r="CC1454">
        <v>-52.518680000000003</v>
      </c>
      <c r="CD1454">
        <v>-95.379239999999996</v>
      </c>
      <c r="CE1454">
        <v>-256.13389999999998</v>
      </c>
      <c r="CF1454">
        <v>-238.09129999999999</v>
      </c>
      <c r="CG1454">
        <v>-285.48869999999999</v>
      </c>
      <c r="CH1454">
        <v>-260.67320000000001</v>
      </c>
      <c r="CI1454">
        <v>-384.37220000000002</v>
      </c>
      <c r="CJ1454">
        <v>-103.4336</v>
      </c>
      <c r="CK1454">
        <v>1272.009</v>
      </c>
      <c r="CL1454">
        <v>953.45240000000001</v>
      </c>
      <c r="CM1454">
        <v>10.487450000000001</v>
      </c>
      <c r="CN1454">
        <v>91.657139999999998</v>
      </c>
      <c r="CO1454">
        <v>-61.341380000000001</v>
      </c>
      <c r="CP1454">
        <v>-100.0637</v>
      </c>
      <c r="CQ1454">
        <v>2261.9560000000001</v>
      </c>
      <c r="CR1454">
        <v>1666.1420000000001</v>
      </c>
      <c r="CS1454">
        <v>1113.1389999999999</v>
      </c>
      <c r="CT1454">
        <v>1301.4269999999999</v>
      </c>
      <c r="CU1454">
        <v>2050.4229999999998</v>
      </c>
      <c r="CV1454">
        <v>3200.806</v>
      </c>
      <c r="CW1454">
        <v>2804.19</v>
      </c>
      <c r="CX1454">
        <v>3165.8679999999999</v>
      </c>
      <c r="CY1454">
        <v>3859.634</v>
      </c>
      <c r="CZ1454">
        <v>2984.2080000000001</v>
      </c>
      <c r="DA1454">
        <v>6515.0309999999999</v>
      </c>
      <c r="DB1454">
        <v>3844.0509999999999</v>
      </c>
      <c r="DC1454">
        <v>4552.3339999999998</v>
      </c>
      <c r="DD1454">
        <v>3941.8780000000002</v>
      </c>
      <c r="DE1454">
        <v>3985.5909999999999</v>
      </c>
      <c r="DF1454">
        <v>4177.384</v>
      </c>
      <c r="DG1454">
        <v>4524.4489999999996</v>
      </c>
      <c r="DH1454">
        <v>4783.1379999999999</v>
      </c>
      <c r="DI1454">
        <v>5641.7550000000001</v>
      </c>
      <c r="DJ1454">
        <v>7521.5860000000002</v>
      </c>
      <c r="DK1454">
        <v>11791.7</v>
      </c>
      <c r="DL1454">
        <v>10678.34</v>
      </c>
      <c r="DM1454">
        <v>3462.9380000000001</v>
      </c>
      <c r="DN1454">
        <v>2043.335</v>
      </c>
      <c r="DO1454">
        <v>19</v>
      </c>
      <c r="DP1454">
        <v>20</v>
      </c>
    </row>
    <row r="1455" spans="1:120" hidden="1" x14ac:dyDescent="0.25">
      <c r="A1455" t="str">
        <f t="shared" si="22"/>
        <v>LCA-Kern_Elect DA 1-4 (1PM-9PM)_44407_19-20</v>
      </c>
      <c r="B1455" t="s">
        <v>62</v>
      </c>
      <c r="C1455" t="s">
        <v>210</v>
      </c>
      <c r="D1455" t="s">
        <v>29</v>
      </c>
      <c r="E1455" t="s">
        <v>61</v>
      </c>
      <c r="F1455" t="s">
        <v>61</v>
      </c>
      <c r="G1455" t="s">
        <v>61</v>
      </c>
      <c r="H1455" t="s">
        <v>61</v>
      </c>
      <c r="I1455" t="s">
        <v>61</v>
      </c>
      <c r="J1455" t="s">
        <v>61</v>
      </c>
      <c r="K1455" t="s">
        <v>203</v>
      </c>
      <c r="L1455" s="18">
        <v>44407</v>
      </c>
      <c r="M1455">
        <v>19</v>
      </c>
      <c r="N1455">
        <v>20</v>
      </c>
      <c r="O1455" t="s">
        <v>258</v>
      </c>
      <c r="P1455">
        <v>19</v>
      </c>
      <c r="Q1455">
        <v>19</v>
      </c>
      <c r="R1455">
        <v>0</v>
      </c>
      <c r="S1455">
        <v>1</v>
      </c>
      <c r="T1455">
        <v>0</v>
      </c>
      <c r="U1455">
        <v>1</v>
      </c>
      <c r="V1455">
        <v>1</v>
      </c>
      <c r="W1455">
        <v>280.23899999999998</v>
      </c>
      <c r="X1455">
        <v>401.608</v>
      </c>
      <c r="Y1455">
        <v>409.27300000000002</v>
      </c>
      <c r="Z1455">
        <v>404.89600000000002</v>
      </c>
      <c r="AA1455">
        <v>399.39299999999997</v>
      </c>
      <c r="AB1455">
        <v>398.68700000000001</v>
      </c>
      <c r="AC1455">
        <v>436.72199999999998</v>
      </c>
      <c r="AD1455">
        <v>795.30100000000004</v>
      </c>
      <c r="AE1455">
        <v>890.10900000000004</v>
      </c>
      <c r="AF1455">
        <v>1014.1</v>
      </c>
      <c r="AG1455">
        <v>1099.402</v>
      </c>
      <c r="AH1455">
        <v>1160.7329999999999</v>
      </c>
      <c r="AI1455">
        <v>1236.329</v>
      </c>
      <c r="AJ1455">
        <v>1270.626</v>
      </c>
      <c r="AK1455">
        <v>1291.06</v>
      </c>
      <c r="AL1455">
        <v>1319.191</v>
      </c>
      <c r="AM1455">
        <v>1350.1110000000001</v>
      </c>
      <c r="AN1455">
        <v>1282.4880000000001</v>
      </c>
      <c r="AO1455">
        <v>1034.7719999999999</v>
      </c>
      <c r="AP1455">
        <v>1075.327</v>
      </c>
      <c r="AQ1455">
        <v>1154.364</v>
      </c>
      <c r="AR1455">
        <v>633.70699999999999</v>
      </c>
      <c r="AS1455">
        <v>385.33300000000003</v>
      </c>
      <c r="AT1455">
        <v>303.779</v>
      </c>
      <c r="AU1455">
        <v>91</v>
      </c>
      <c r="AV1455">
        <v>89</v>
      </c>
      <c r="AW1455">
        <v>87</v>
      </c>
      <c r="AX1455">
        <v>85</v>
      </c>
      <c r="AY1455">
        <v>84.5</v>
      </c>
      <c r="AZ1455">
        <v>83</v>
      </c>
      <c r="BA1455">
        <v>82</v>
      </c>
      <c r="BB1455">
        <v>81.5</v>
      </c>
      <c r="BC1455">
        <v>85.5</v>
      </c>
      <c r="BD1455">
        <v>90</v>
      </c>
      <c r="BE1455">
        <v>93.5</v>
      </c>
      <c r="BF1455">
        <v>96.5</v>
      </c>
      <c r="BG1455">
        <v>99</v>
      </c>
      <c r="BH1455">
        <v>101.5</v>
      </c>
      <c r="BI1455">
        <v>103</v>
      </c>
      <c r="BJ1455">
        <v>105</v>
      </c>
      <c r="BK1455">
        <v>106.5</v>
      </c>
      <c r="BL1455">
        <v>107</v>
      </c>
      <c r="BM1455">
        <v>107</v>
      </c>
      <c r="BN1455">
        <v>105.5</v>
      </c>
      <c r="BO1455">
        <v>103</v>
      </c>
      <c r="BP1455">
        <v>99.5</v>
      </c>
      <c r="BQ1455">
        <v>95.5</v>
      </c>
      <c r="BR1455">
        <v>92</v>
      </c>
      <c r="BS1455">
        <v>18.81035</v>
      </c>
      <c r="BT1455">
        <v>-9.0741859999999992</v>
      </c>
      <c r="BU1455">
        <v>-17.485440000000001</v>
      </c>
      <c r="BV1455">
        <v>-15.66949</v>
      </c>
      <c r="BW1455">
        <v>-17.456469999999999</v>
      </c>
      <c r="BX1455">
        <v>3.6837650000000002</v>
      </c>
      <c r="BY1455">
        <v>-11.65953</v>
      </c>
      <c r="BZ1455">
        <v>1.565323</v>
      </c>
      <c r="CA1455">
        <v>17.582550000000001</v>
      </c>
      <c r="CB1455">
        <v>21.565740000000002</v>
      </c>
      <c r="CC1455">
        <v>26.064530000000001</v>
      </c>
      <c r="CD1455">
        <v>16.764320000000001</v>
      </c>
      <c r="CE1455">
        <v>-6.1503180000000004</v>
      </c>
      <c r="CF1455">
        <v>-5.4402530000000002</v>
      </c>
      <c r="CG1455">
        <v>-18.23049</v>
      </c>
      <c r="CH1455">
        <v>-11.13702</v>
      </c>
      <c r="CI1455">
        <v>-53.567360000000001</v>
      </c>
      <c r="CJ1455">
        <v>-16.208870000000001</v>
      </c>
      <c r="CK1455">
        <v>189.17410000000001</v>
      </c>
      <c r="CL1455">
        <v>75.361980000000003</v>
      </c>
      <c r="CM1455">
        <v>-141.74760000000001</v>
      </c>
      <c r="CN1455">
        <v>-14.979240000000001</v>
      </c>
      <c r="CO1455">
        <v>-19.69678</v>
      </c>
      <c r="CP1455">
        <v>-24.317270000000001</v>
      </c>
      <c r="CQ1455">
        <v>325.41719999999998</v>
      </c>
      <c r="CR1455">
        <v>200.84370000000001</v>
      </c>
      <c r="CS1455">
        <v>144.3468</v>
      </c>
      <c r="CT1455">
        <v>128.3665</v>
      </c>
      <c r="CU1455">
        <v>95.718149999999994</v>
      </c>
      <c r="CV1455">
        <v>169.7791</v>
      </c>
      <c r="CW1455">
        <v>432.77379999999999</v>
      </c>
      <c r="CX1455">
        <v>388.92579999999998</v>
      </c>
      <c r="CY1455">
        <v>235.25800000000001</v>
      </c>
      <c r="CZ1455">
        <v>207.02529999999999</v>
      </c>
      <c r="DA1455">
        <v>164.1953</v>
      </c>
      <c r="DB1455">
        <v>231.99440000000001</v>
      </c>
      <c r="DC1455">
        <v>175.0393</v>
      </c>
      <c r="DD1455">
        <v>159.90729999999999</v>
      </c>
      <c r="DE1455">
        <v>147.72720000000001</v>
      </c>
      <c r="DF1455">
        <v>134.7182</v>
      </c>
      <c r="DG1455">
        <v>103.2328</v>
      </c>
      <c r="DH1455">
        <v>203.04050000000001</v>
      </c>
      <c r="DI1455">
        <v>340.73649999999998</v>
      </c>
      <c r="DJ1455">
        <v>519.71749999999997</v>
      </c>
      <c r="DK1455">
        <v>2399.6419999999998</v>
      </c>
      <c r="DL1455">
        <v>2157.694</v>
      </c>
      <c r="DM1455">
        <v>177.85419999999999</v>
      </c>
      <c r="DN1455">
        <v>49.280450000000002</v>
      </c>
      <c r="DO1455">
        <v>19</v>
      </c>
      <c r="DP1455">
        <v>20</v>
      </c>
    </row>
    <row r="1456" spans="1:120" hidden="1" x14ac:dyDescent="0.25">
      <c r="A1456" t="str">
        <f t="shared" si="22"/>
        <v>OtherDR-No_Elect DA 1-4 (1PM-9PM)_44407_19-20</v>
      </c>
      <c r="B1456" t="s">
        <v>62</v>
      </c>
      <c r="C1456" t="s">
        <v>323</v>
      </c>
      <c r="D1456" t="s">
        <v>61</v>
      </c>
      <c r="E1456" t="s">
        <v>61</v>
      </c>
      <c r="F1456" t="s">
        <v>61</v>
      </c>
      <c r="G1456" t="s">
        <v>61</v>
      </c>
      <c r="H1456" t="s">
        <v>61</v>
      </c>
      <c r="I1456" t="s">
        <v>97</v>
      </c>
      <c r="J1456" t="s">
        <v>61</v>
      </c>
      <c r="K1456" t="s">
        <v>203</v>
      </c>
      <c r="L1456" s="18">
        <v>44407</v>
      </c>
      <c r="M1456">
        <v>19</v>
      </c>
      <c r="N1456">
        <v>20</v>
      </c>
      <c r="O1456" t="s">
        <v>258</v>
      </c>
      <c r="P1456">
        <v>186</v>
      </c>
      <c r="Q1456">
        <v>183</v>
      </c>
      <c r="R1456">
        <v>0</v>
      </c>
      <c r="S1456">
        <v>0</v>
      </c>
      <c r="T1456">
        <v>0</v>
      </c>
      <c r="U1456">
        <v>1</v>
      </c>
      <c r="V1456">
        <v>1</v>
      </c>
      <c r="W1456">
        <v>3816.0338999999999</v>
      </c>
      <c r="X1456">
        <v>3902.748</v>
      </c>
      <c r="Y1456">
        <v>3835.7458999999999</v>
      </c>
      <c r="Z1456">
        <v>3759.3033999999998</v>
      </c>
      <c r="AA1456">
        <v>4048.6259</v>
      </c>
      <c r="AB1456">
        <v>4688.1980999999996</v>
      </c>
      <c r="AC1456">
        <v>5053.1525000000001</v>
      </c>
      <c r="AD1456">
        <v>6496.7366000000002</v>
      </c>
      <c r="AE1456">
        <v>7553.4894999999997</v>
      </c>
      <c r="AF1456">
        <v>8739.7212</v>
      </c>
      <c r="AG1456">
        <v>9512.5252999999993</v>
      </c>
      <c r="AH1456">
        <v>10152.474</v>
      </c>
      <c r="AI1456">
        <v>10775.299000000001</v>
      </c>
      <c r="AJ1456">
        <v>11242.297</v>
      </c>
      <c r="AK1456">
        <v>11705.605</v>
      </c>
      <c r="AL1456">
        <v>12078.41</v>
      </c>
      <c r="AM1456">
        <v>12491.468000000001</v>
      </c>
      <c r="AN1456">
        <v>12352.664000000001</v>
      </c>
      <c r="AO1456">
        <v>11128.745000000001</v>
      </c>
      <c r="AP1456">
        <v>11105.194</v>
      </c>
      <c r="AQ1456">
        <v>10461.522000000001</v>
      </c>
      <c r="AR1456">
        <v>6867.5834999999997</v>
      </c>
      <c r="AS1456">
        <v>4705.7160999999996</v>
      </c>
      <c r="AT1456">
        <v>3995.9178000000002</v>
      </c>
      <c r="AU1456">
        <v>72.901639000000003</v>
      </c>
      <c r="AV1456">
        <v>72.275955999999994</v>
      </c>
      <c r="AW1456">
        <v>70.584699000000001</v>
      </c>
      <c r="AX1456">
        <v>69.060108999999997</v>
      </c>
      <c r="AY1456">
        <v>68.183059999999998</v>
      </c>
      <c r="AZ1456">
        <v>67.494535999999997</v>
      </c>
      <c r="BA1456">
        <v>66.898906999999994</v>
      </c>
      <c r="BB1456">
        <v>67.284153000000003</v>
      </c>
      <c r="BC1456">
        <v>69.961748999999998</v>
      </c>
      <c r="BD1456">
        <v>74.398906999999994</v>
      </c>
      <c r="BE1456">
        <v>78.136612</v>
      </c>
      <c r="BF1456">
        <v>81.226776000000001</v>
      </c>
      <c r="BG1456">
        <v>84.581967000000006</v>
      </c>
      <c r="BH1456">
        <v>87.833332999999996</v>
      </c>
      <c r="BI1456">
        <v>90.363388</v>
      </c>
      <c r="BJ1456">
        <v>92.625682999999995</v>
      </c>
      <c r="BK1456">
        <v>93.631147999999996</v>
      </c>
      <c r="BL1456">
        <v>92.814207999999994</v>
      </c>
      <c r="BM1456">
        <v>90.341530000000006</v>
      </c>
      <c r="BN1456">
        <v>86.095628000000005</v>
      </c>
      <c r="BO1456">
        <v>81.521857999999995</v>
      </c>
      <c r="BP1456">
        <v>77.311475000000002</v>
      </c>
      <c r="BQ1456">
        <v>74.784153000000003</v>
      </c>
      <c r="BR1456">
        <v>72.685792000000006</v>
      </c>
      <c r="BS1456">
        <v>-46.126989999999999</v>
      </c>
      <c r="BT1456">
        <v>11.298109999999999</v>
      </c>
      <c r="BU1456">
        <v>-45.263840000000002</v>
      </c>
      <c r="BV1456">
        <v>66.086770000000001</v>
      </c>
      <c r="BW1456">
        <v>92.879279999999994</v>
      </c>
      <c r="BX1456">
        <v>111.05800000000001</v>
      </c>
      <c r="BY1456">
        <v>77.076530000000005</v>
      </c>
      <c r="BZ1456">
        <v>-59.539870000000001</v>
      </c>
      <c r="CA1456">
        <v>-90.191779999999994</v>
      </c>
      <c r="CB1456">
        <v>-141.52440000000001</v>
      </c>
      <c r="CC1456">
        <v>-52.518680000000003</v>
      </c>
      <c r="CD1456">
        <v>-95.379239999999996</v>
      </c>
      <c r="CE1456">
        <v>-256.13389999999998</v>
      </c>
      <c r="CF1456">
        <v>-238.09129999999999</v>
      </c>
      <c r="CG1456">
        <v>-285.48869999999999</v>
      </c>
      <c r="CH1456">
        <v>-260.67320000000001</v>
      </c>
      <c r="CI1456">
        <v>-384.37220000000002</v>
      </c>
      <c r="CJ1456">
        <v>-103.4336</v>
      </c>
      <c r="CK1456">
        <v>1272.009</v>
      </c>
      <c r="CL1456">
        <v>953.45240000000001</v>
      </c>
      <c r="CM1456">
        <v>10.487450000000001</v>
      </c>
      <c r="CN1456">
        <v>91.657139999999998</v>
      </c>
      <c r="CO1456">
        <v>-61.341380000000001</v>
      </c>
      <c r="CP1456">
        <v>-100.0637</v>
      </c>
      <c r="CQ1456">
        <v>2261.9560000000001</v>
      </c>
      <c r="CR1456">
        <v>1666.1420000000001</v>
      </c>
      <c r="CS1456">
        <v>1113.1389999999999</v>
      </c>
      <c r="CT1456">
        <v>1301.4269999999999</v>
      </c>
      <c r="CU1456">
        <v>2050.4229999999998</v>
      </c>
      <c r="CV1456">
        <v>3200.806</v>
      </c>
      <c r="CW1456">
        <v>2804.19</v>
      </c>
      <c r="CX1456">
        <v>3165.8679999999999</v>
      </c>
      <c r="CY1456">
        <v>3859.634</v>
      </c>
      <c r="CZ1456">
        <v>2984.2080000000001</v>
      </c>
      <c r="DA1456">
        <v>6515.0309999999999</v>
      </c>
      <c r="DB1456">
        <v>3844.0509999999999</v>
      </c>
      <c r="DC1456">
        <v>4552.3339999999998</v>
      </c>
      <c r="DD1456">
        <v>3941.8780000000002</v>
      </c>
      <c r="DE1456">
        <v>3985.5909999999999</v>
      </c>
      <c r="DF1456">
        <v>4177.384</v>
      </c>
      <c r="DG1456">
        <v>4524.4489999999996</v>
      </c>
      <c r="DH1456">
        <v>4783.1379999999999</v>
      </c>
      <c r="DI1456">
        <v>5641.7550000000001</v>
      </c>
      <c r="DJ1456">
        <v>7521.5860000000002</v>
      </c>
      <c r="DK1456">
        <v>11791.7</v>
      </c>
      <c r="DL1456">
        <v>10678.34</v>
      </c>
      <c r="DM1456">
        <v>3462.9380000000001</v>
      </c>
      <c r="DN1456">
        <v>2043.335</v>
      </c>
      <c r="DO1456">
        <v>19</v>
      </c>
      <c r="DP1456">
        <v>20</v>
      </c>
    </row>
    <row r="1457" spans="1:120" hidden="1" x14ac:dyDescent="0.25">
      <c r="A1457" t="str">
        <f t="shared" si="22"/>
        <v>Size_Grp-Below 20 kW_Elect DA 1-4 (1PM-9PM)_44407_19-20</v>
      </c>
      <c r="B1457" t="s">
        <v>62</v>
      </c>
      <c r="C1457" t="s">
        <v>259</v>
      </c>
      <c r="D1457" t="s">
        <v>61</v>
      </c>
      <c r="E1457" t="s">
        <v>61</v>
      </c>
      <c r="F1457" t="s">
        <v>61</v>
      </c>
      <c r="G1457" t="s">
        <v>61</v>
      </c>
      <c r="H1457" t="s">
        <v>61</v>
      </c>
      <c r="I1457" t="s">
        <v>61</v>
      </c>
      <c r="J1457" t="s">
        <v>260</v>
      </c>
      <c r="K1457" t="s">
        <v>203</v>
      </c>
      <c r="L1457" s="18">
        <v>44407</v>
      </c>
      <c r="M1457">
        <v>19</v>
      </c>
      <c r="N1457">
        <v>20</v>
      </c>
      <c r="O1457" t="s">
        <v>258</v>
      </c>
      <c r="P1457">
        <v>33</v>
      </c>
      <c r="Q1457">
        <v>32</v>
      </c>
      <c r="R1457">
        <v>0</v>
      </c>
      <c r="S1457">
        <v>0</v>
      </c>
      <c r="T1457">
        <v>0</v>
      </c>
      <c r="U1457">
        <v>1</v>
      </c>
      <c r="V1457">
        <v>1</v>
      </c>
      <c r="W1457">
        <v>146.64941999999999</v>
      </c>
      <c r="X1457">
        <v>142.97919999999999</v>
      </c>
      <c r="Y1457">
        <v>144.95197999999999</v>
      </c>
      <c r="Z1457">
        <v>164.59522999999999</v>
      </c>
      <c r="AA1457">
        <v>171.28753</v>
      </c>
      <c r="AB1457">
        <v>190.37235999999999</v>
      </c>
      <c r="AC1457">
        <v>195.79261</v>
      </c>
      <c r="AD1457">
        <v>275.91352000000001</v>
      </c>
      <c r="AE1457">
        <v>350.02791000000002</v>
      </c>
      <c r="AF1457">
        <v>379.29683999999997</v>
      </c>
      <c r="AG1457">
        <v>406.89361000000002</v>
      </c>
      <c r="AH1457">
        <v>440.97332999999998</v>
      </c>
      <c r="AI1457">
        <v>470.80739</v>
      </c>
      <c r="AJ1457">
        <v>502.97208000000001</v>
      </c>
      <c r="AK1457">
        <v>518.24180000000001</v>
      </c>
      <c r="AL1457">
        <v>535.31723</v>
      </c>
      <c r="AM1457">
        <v>547.55868999999996</v>
      </c>
      <c r="AN1457">
        <v>521.71762999999999</v>
      </c>
      <c r="AO1457">
        <v>428.4787</v>
      </c>
      <c r="AP1457">
        <v>394.46550000000002</v>
      </c>
      <c r="AQ1457">
        <v>427.13292000000001</v>
      </c>
      <c r="AR1457">
        <v>319.72102000000001</v>
      </c>
      <c r="AS1457">
        <v>193.04071999999999</v>
      </c>
      <c r="AT1457">
        <v>129.71939</v>
      </c>
      <c r="AU1457">
        <v>74.75</v>
      </c>
      <c r="AV1457">
        <v>73.890625</v>
      </c>
      <c r="AW1457">
        <v>71.921875</v>
      </c>
      <c r="AX1457">
        <v>70.3125</v>
      </c>
      <c r="AY1457">
        <v>69.515625</v>
      </c>
      <c r="AZ1457">
        <v>69.171875</v>
      </c>
      <c r="BA1457">
        <v>68.421875</v>
      </c>
      <c r="BB1457">
        <v>68.734375</v>
      </c>
      <c r="BC1457">
        <v>71.15625</v>
      </c>
      <c r="BD1457">
        <v>75.09375</v>
      </c>
      <c r="BE1457">
        <v>78.703125</v>
      </c>
      <c r="BF1457">
        <v>81.578125</v>
      </c>
      <c r="BG1457">
        <v>85.046875</v>
      </c>
      <c r="BH1457">
        <v>88.390625</v>
      </c>
      <c r="BI1457">
        <v>91.171875</v>
      </c>
      <c r="BJ1457">
        <v>93.46875</v>
      </c>
      <c r="BK1457">
        <v>94.578125</v>
      </c>
      <c r="BL1457">
        <v>93.84375</v>
      </c>
      <c r="BM1457">
        <v>91.5625</v>
      </c>
      <c r="BN1457">
        <v>87.578125</v>
      </c>
      <c r="BO1457">
        <v>83.0625</v>
      </c>
      <c r="BP1457">
        <v>79.171875</v>
      </c>
      <c r="BQ1457">
        <v>76.984375</v>
      </c>
      <c r="BR1457">
        <v>74.921875</v>
      </c>
      <c r="BS1457">
        <v>1.1143369999999999</v>
      </c>
      <c r="BT1457">
        <v>-0.94521060000000001</v>
      </c>
      <c r="BU1457">
        <v>-0.78314519999999999</v>
      </c>
      <c r="BV1457">
        <v>-6.5325470000000001</v>
      </c>
      <c r="BW1457">
        <v>-2.0093109999999998</v>
      </c>
      <c r="BX1457">
        <v>-5.1098990000000004</v>
      </c>
      <c r="BY1457">
        <v>-4.1539590000000004</v>
      </c>
      <c r="BZ1457">
        <v>6.9308940000000003</v>
      </c>
      <c r="CA1457">
        <v>0.29876370000000002</v>
      </c>
      <c r="CB1457">
        <v>-2.210083</v>
      </c>
      <c r="CC1457">
        <v>-1.270659</v>
      </c>
      <c r="CD1457">
        <v>-2.7875220000000001</v>
      </c>
      <c r="CE1457">
        <v>-1.4979100000000001</v>
      </c>
      <c r="CF1457">
        <v>-4.5673490000000001</v>
      </c>
      <c r="CG1457">
        <v>-4.638547</v>
      </c>
      <c r="CH1457">
        <v>-3.0073820000000002</v>
      </c>
      <c r="CI1457">
        <v>-11.99868</v>
      </c>
      <c r="CJ1457">
        <v>-4.2019780000000004</v>
      </c>
      <c r="CK1457">
        <v>67.993610000000004</v>
      </c>
      <c r="CL1457">
        <v>38.959820000000001</v>
      </c>
      <c r="CM1457">
        <v>-38.540230000000001</v>
      </c>
      <c r="CN1457">
        <v>-23.182700000000001</v>
      </c>
      <c r="CO1457">
        <v>-8.8369</v>
      </c>
      <c r="CP1457">
        <v>-1.7953760000000001</v>
      </c>
      <c r="CQ1457">
        <v>7.167351</v>
      </c>
      <c r="CR1457">
        <v>3.008702</v>
      </c>
      <c r="CS1457">
        <v>2.6687080000000001</v>
      </c>
      <c r="CT1457">
        <v>5.9203580000000002</v>
      </c>
      <c r="CU1457">
        <v>9.1776719999999994</v>
      </c>
      <c r="CV1457">
        <v>14.76736</v>
      </c>
      <c r="CW1457">
        <v>11.45612</v>
      </c>
      <c r="CX1457">
        <v>16.77373</v>
      </c>
      <c r="CY1457">
        <v>12.25461</v>
      </c>
      <c r="CZ1457">
        <v>9.4580319999999993</v>
      </c>
      <c r="DA1457">
        <v>15.293010000000001</v>
      </c>
      <c r="DB1457">
        <v>16.49175</v>
      </c>
      <c r="DC1457">
        <v>25.495229999999999</v>
      </c>
      <c r="DD1457">
        <v>30.580459999999999</v>
      </c>
      <c r="DE1457">
        <v>29.873529999999999</v>
      </c>
      <c r="DF1457">
        <v>32.006100000000004</v>
      </c>
      <c r="DG1457">
        <v>28.45194</v>
      </c>
      <c r="DH1457">
        <v>27.32283</v>
      </c>
      <c r="DI1457">
        <v>48.999670000000002</v>
      </c>
      <c r="DJ1457">
        <v>46.475650000000002</v>
      </c>
      <c r="DK1457">
        <v>30.118790000000001</v>
      </c>
      <c r="DL1457">
        <v>18.116980000000002</v>
      </c>
      <c r="DM1457">
        <v>15.252929999999999</v>
      </c>
      <c r="DN1457">
        <v>7.0506419999999999</v>
      </c>
      <c r="DO1457">
        <v>19</v>
      </c>
      <c r="DP1457">
        <v>20</v>
      </c>
    </row>
    <row r="1458" spans="1:120" hidden="1" x14ac:dyDescent="0.25">
      <c r="A1458" t="str">
        <f t="shared" si="22"/>
        <v>sublap_id-SLAP_PGZP_All CBP_44411</v>
      </c>
      <c r="B1458" t="s">
        <v>62</v>
      </c>
      <c r="C1458" t="s">
        <v>283</v>
      </c>
      <c r="D1458" t="s">
        <v>61</v>
      </c>
      <c r="E1458" t="s">
        <v>284</v>
      </c>
      <c r="F1458" t="s">
        <v>61</v>
      </c>
      <c r="G1458" t="s">
        <v>61</v>
      </c>
      <c r="H1458" t="s">
        <v>61</v>
      </c>
      <c r="I1458" t="s">
        <v>61</v>
      </c>
      <c r="J1458" t="s">
        <v>61</v>
      </c>
      <c r="K1458" t="s">
        <v>197</v>
      </c>
      <c r="L1458" s="18">
        <v>44411</v>
      </c>
      <c r="M1458">
        <v>19</v>
      </c>
      <c r="N1458">
        <v>20</v>
      </c>
      <c r="O1458" t="s">
        <v>258</v>
      </c>
      <c r="P1458">
        <v>4</v>
      </c>
      <c r="Q1458">
        <v>4</v>
      </c>
      <c r="R1458">
        <v>0</v>
      </c>
      <c r="S1458">
        <v>0</v>
      </c>
      <c r="T1458">
        <v>1</v>
      </c>
      <c r="U1458">
        <v>0</v>
      </c>
      <c r="V1458">
        <v>1</v>
      </c>
      <c r="W1458">
        <v>29.986999999999998</v>
      </c>
      <c r="X1458">
        <v>30.177</v>
      </c>
      <c r="Y1458">
        <v>30.181999999999999</v>
      </c>
      <c r="Z1458">
        <v>30.257999999999999</v>
      </c>
      <c r="AA1458">
        <v>30.138000000000002</v>
      </c>
      <c r="AB1458">
        <v>30.262</v>
      </c>
      <c r="AC1458">
        <v>30.172000000000001</v>
      </c>
      <c r="AD1458">
        <v>37.57</v>
      </c>
      <c r="AE1458">
        <v>50.054000000000002</v>
      </c>
      <c r="AF1458">
        <v>72.781000000000006</v>
      </c>
      <c r="AG1458">
        <v>107.633</v>
      </c>
      <c r="AH1458">
        <v>113.352</v>
      </c>
      <c r="AI1458">
        <v>123.636</v>
      </c>
      <c r="AJ1458">
        <v>125.873</v>
      </c>
      <c r="AK1458">
        <v>128.82900000000001</v>
      </c>
      <c r="AL1458">
        <v>123.18600000000001</v>
      </c>
      <c r="AM1458">
        <v>125.429</v>
      </c>
      <c r="AN1458">
        <v>136.51300000000001</v>
      </c>
      <c r="AO1458">
        <v>103.182</v>
      </c>
      <c r="AP1458">
        <v>100.69799999999999</v>
      </c>
      <c r="AQ1458">
        <v>92.715000000000003</v>
      </c>
      <c r="AR1458">
        <v>35.677999999999997</v>
      </c>
      <c r="AS1458">
        <v>30.265999999999998</v>
      </c>
      <c r="AT1458">
        <v>30.274999999999999</v>
      </c>
      <c r="AU1458">
        <v>58.5</v>
      </c>
      <c r="AV1458">
        <v>57.25</v>
      </c>
      <c r="AW1458">
        <v>56.625</v>
      </c>
      <c r="AX1458">
        <v>56.5</v>
      </c>
      <c r="AY1458">
        <v>55.75</v>
      </c>
      <c r="AZ1458">
        <v>55.375</v>
      </c>
      <c r="BA1458">
        <v>55.25</v>
      </c>
      <c r="BB1458">
        <v>56.375</v>
      </c>
      <c r="BC1458">
        <v>59.375</v>
      </c>
      <c r="BD1458">
        <v>61.375</v>
      </c>
      <c r="BE1458">
        <v>65.625</v>
      </c>
      <c r="BF1458">
        <v>72.125</v>
      </c>
      <c r="BG1458">
        <v>74.75</v>
      </c>
      <c r="BH1458">
        <v>76.5</v>
      </c>
      <c r="BI1458">
        <v>79.25</v>
      </c>
      <c r="BJ1458">
        <v>79.75</v>
      </c>
      <c r="BK1458">
        <v>78.125</v>
      </c>
      <c r="BL1458">
        <v>75.125</v>
      </c>
      <c r="BM1458">
        <v>72</v>
      </c>
      <c r="BN1458">
        <v>67.25</v>
      </c>
      <c r="BO1458">
        <v>63.375</v>
      </c>
      <c r="BP1458">
        <v>61.5</v>
      </c>
      <c r="BQ1458">
        <v>60.625</v>
      </c>
      <c r="BR1458">
        <v>60</v>
      </c>
      <c r="BS1458">
        <v>-0.1232936</v>
      </c>
      <c r="BT1458">
        <v>-0.17272709999999999</v>
      </c>
      <c r="BU1458">
        <v>-0.1685547</v>
      </c>
      <c r="BV1458">
        <v>-0.1263272</v>
      </c>
      <c r="BW1458">
        <v>-0.23666809999999999</v>
      </c>
      <c r="BX1458">
        <v>3.3815469999999999</v>
      </c>
      <c r="BY1458">
        <v>-5.6272289999999998</v>
      </c>
      <c r="BZ1458">
        <v>1.4235640000000001</v>
      </c>
      <c r="CA1458">
        <v>2.5731489999999999</v>
      </c>
      <c r="CB1458">
        <v>-1.598676</v>
      </c>
      <c r="CC1458">
        <v>-2.2274959999999999</v>
      </c>
      <c r="CD1458">
        <v>-1.2848759999999999</v>
      </c>
      <c r="CE1458">
        <v>0.1103957</v>
      </c>
      <c r="CF1458">
        <v>0.78001869999999995</v>
      </c>
      <c r="CG1458">
        <v>-1.6861679999999999</v>
      </c>
      <c r="CH1458">
        <v>1.541555</v>
      </c>
      <c r="CI1458">
        <v>1.1737690000000001</v>
      </c>
      <c r="CJ1458">
        <v>-2.8572679999999999</v>
      </c>
      <c r="CK1458">
        <v>2.5918640000000002</v>
      </c>
      <c r="CL1458">
        <v>2.8635929999999998</v>
      </c>
      <c r="CM1458">
        <v>-1.110622</v>
      </c>
      <c r="CN1458">
        <v>-0.32496639999999999</v>
      </c>
      <c r="CO1458">
        <v>0.38179869999999999</v>
      </c>
      <c r="CP1458">
        <v>0.16141430000000001</v>
      </c>
      <c r="CQ1458">
        <v>8.87709E-2</v>
      </c>
      <c r="CR1458">
        <v>6.3067399999999996E-2</v>
      </c>
      <c r="CS1458">
        <v>6.5237299999999998E-2</v>
      </c>
      <c r="CT1458">
        <v>6.18113E-2</v>
      </c>
      <c r="CU1458">
        <v>6.7892800000000003E-2</v>
      </c>
      <c r="CV1458">
        <v>2.3789039999999999</v>
      </c>
      <c r="CW1458">
        <v>12.473000000000001</v>
      </c>
      <c r="CX1458">
        <v>4.9260719999999996</v>
      </c>
      <c r="CY1458">
        <v>2.1188039999999999</v>
      </c>
      <c r="CZ1458">
        <v>2.1583619999999999</v>
      </c>
      <c r="DA1458">
        <v>3.517747</v>
      </c>
      <c r="DB1458">
        <v>2.2822330000000002</v>
      </c>
      <c r="DC1458">
        <v>2.481468</v>
      </c>
      <c r="DD1458">
        <v>2.276742</v>
      </c>
      <c r="DE1458">
        <v>3.42171</v>
      </c>
      <c r="DF1458">
        <v>1.933171</v>
      </c>
      <c r="DG1458">
        <v>1.6889510000000001</v>
      </c>
      <c r="DH1458">
        <v>10.14486</v>
      </c>
      <c r="DI1458">
        <v>9.4565730000000006</v>
      </c>
      <c r="DJ1458">
        <v>12.63949</v>
      </c>
      <c r="DK1458">
        <v>18.08202</v>
      </c>
      <c r="DL1458">
        <v>8.4227709999999991</v>
      </c>
      <c r="DM1458">
        <v>0.4029836</v>
      </c>
      <c r="DN1458">
        <v>0.2383623</v>
      </c>
      <c r="DO1458">
        <v>19</v>
      </c>
      <c r="DP1458">
        <v>20</v>
      </c>
    </row>
    <row r="1459" spans="1:120" hidden="1" x14ac:dyDescent="0.25">
      <c r="A1459" t="str">
        <f t="shared" si="22"/>
        <v>Size_Grp-20 to 199.99 kW_All CBP_44411</v>
      </c>
      <c r="B1459" t="s">
        <v>62</v>
      </c>
      <c r="C1459" t="s">
        <v>201</v>
      </c>
      <c r="D1459" t="s">
        <v>61</v>
      </c>
      <c r="E1459" t="s">
        <v>61</v>
      </c>
      <c r="F1459" t="s">
        <v>61</v>
      </c>
      <c r="G1459" t="s">
        <v>61</v>
      </c>
      <c r="H1459" t="s">
        <v>61</v>
      </c>
      <c r="I1459" t="s">
        <v>61</v>
      </c>
      <c r="J1459" t="s">
        <v>101</v>
      </c>
      <c r="K1459" t="s">
        <v>197</v>
      </c>
      <c r="L1459" s="18">
        <v>44411</v>
      </c>
      <c r="M1459">
        <v>19</v>
      </c>
      <c r="N1459">
        <v>20</v>
      </c>
      <c r="O1459" t="s">
        <v>258</v>
      </c>
      <c r="P1459">
        <v>3</v>
      </c>
      <c r="Q1459">
        <v>3</v>
      </c>
      <c r="R1459">
        <v>0</v>
      </c>
      <c r="S1459">
        <v>0</v>
      </c>
      <c r="T1459">
        <v>1</v>
      </c>
      <c r="U1459">
        <v>0</v>
      </c>
      <c r="V1459">
        <v>1</v>
      </c>
      <c r="W1459">
        <v>113.16</v>
      </c>
      <c r="X1459">
        <v>113.12</v>
      </c>
      <c r="Y1459">
        <v>112.08</v>
      </c>
      <c r="Z1459">
        <v>114.8</v>
      </c>
      <c r="AA1459">
        <v>111.28</v>
      </c>
      <c r="AB1459">
        <v>112.64</v>
      </c>
      <c r="AC1459">
        <v>117.36</v>
      </c>
      <c r="AD1459">
        <v>129.24</v>
      </c>
      <c r="AE1459">
        <v>141.12</v>
      </c>
      <c r="AF1459">
        <v>157.76</v>
      </c>
      <c r="AG1459">
        <v>178.44</v>
      </c>
      <c r="AH1459">
        <v>167.12</v>
      </c>
      <c r="AI1459">
        <v>172.52</v>
      </c>
      <c r="AJ1459">
        <v>179.16</v>
      </c>
      <c r="AK1459">
        <v>194.96</v>
      </c>
      <c r="AL1459">
        <v>201.04</v>
      </c>
      <c r="AM1459">
        <v>200.68</v>
      </c>
      <c r="AN1459">
        <v>204.04</v>
      </c>
      <c r="AO1459">
        <v>108.4</v>
      </c>
      <c r="AP1459">
        <v>99.96</v>
      </c>
      <c r="AQ1459">
        <v>160.63999999999999</v>
      </c>
      <c r="AR1459">
        <v>122.68</v>
      </c>
      <c r="AS1459">
        <v>114.32</v>
      </c>
      <c r="AT1459">
        <v>115.4</v>
      </c>
      <c r="AU1459">
        <v>58.833333000000003</v>
      </c>
      <c r="AV1459">
        <v>57.666666999999997</v>
      </c>
      <c r="AW1459">
        <v>56.833333000000003</v>
      </c>
      <c r="AX1459">
        <v>56.666666999999997</v>
      </c>
      <c r="AY1459">
        <v>56</v>
      </c>
      <c r="AZ1459">
        <v>55.5</v>
      </c>
      <c r="BA1459">
        <v>55.333333000000003</v>
      </c>
      <c r="BB1459">
        <v>56.833333000000003</v>
      </c>
      <c r="BC1459">
        <v>59.833333000000003</v>
      </c>
      <c r="BD1459">
        <v>62</v>
      </c>
      <c r="BE1459">
        <v>66</v>
      </c>
      <c r="BF1459">
        <v>71.166667000000004</v>
      </c>
      <c r="BG1459">
        <v>74.833332999999996</v>
      </c>
      <c r="BH1459">
        <v>78.333332999999996</v>
      </c>
      <c r="BI1459">
        <v>82.166667000000004</v>
      </c>
      <c r="BJ1459">
        <v>83.166667000000004</v>
      </c>
      <c r="BK1459">
        <v>82.5</v>
      </c>
      <c r="BL1459">
        <v>80.166667000000004</v>
      </c>
      <c r="BM1459">
        <v>75.833332999999996</v>
      </c>
      <c r="BN1459">
        <v>70.666667000000004</v>
      </c>
      <c r="BO1459">
        <v>65.833332999999996</v>
      </c>
      <c r="BP1459">
        <v>63.166666999999997</v>
      </c>
      <c r="BQ1459">
        <v>61.666666999999997</v>
      </c>
      <c r="BR1459">
        <v>60.666666999999997</v>
      </c>
      <c r="BS1459">
        <v>14.96556</v>
      </c>
      <c r="BT1459">
        <v>9.6243540000000003</v>
      </c>
      <c r="BU1459">
        <v>11.18094</v>
      </c>
      <c r="BV1459">
        <v>10.719810000000001</v>
      </c>
      <c r="BW1459">
        <v>11.68656</v>
      </c>
      <c r="BX1459">
        <v>13.07686</v>
      </c>
      <c r="BY1459">
        <v>-13.489179999999999</v>
      </c>
      <c r="BZ1459">
        <v>-3.302359</v>
      </c>
      <c r="CA1459">
        <v>-2.6282770000000002</v>
      </c>
      <c r="CB1459">
        <v>-5.9152550000000002</v>
      </c>
      <c r="CC1459">
        <v>-6.1826780000000001</v>
      </c>
      <c r="CD1459">
        <v>-6.0545689999999999</v>
      </c>
      <c r="CE1459">
        <v>-4.8871229999999999</v>
      </c>
      <c r="CF1459">
        <v>-3.2872279999999998</v>
      </c>
      <c r="CG1459">
        <v>-8.8857610000000005</v>
      </c>
      <c r="CH1459">
        <v>-10.21848</v>
      </c>
      <c r="CI1459">
        <v>-16.851099999999999</v>
      </c>
      <c r="CJ1459">
        <v>-8.8890840000000004</v>
      </c>
      <c r="CK1459">
        <v>73.367099999999994</v>
      </c>
      <c r="CL1459">
        <v>81.360889999999998</v>
      </c>
      <c r="CM1459">
        <v>27.4802</v>
      </c>
      <c r="CN1459">
        <v>8.4254320000000007</v>
      </c>
      <c r="CO1459">
        <v>2.8638379999999999</v>
      </c>
      <c r="CP1459">
        <v>0.94760800000000001</v>
      </c>
      <c r="CQ1459">
        <v>40.655500000000004</v>
      </c>
      <c r="CR1459">
        <v>16.864370000000001</v>
      </c>
      <c r="CS1459">
        <v>19.43045</v>
      </c>
      <c r="CT1459">
        <v>20.20468</v>
      </c>
      <c r="CU1459">
        <v>15.18642</v>
      </c>
      <c r="CV1459">
        <v>20.314109999999999</v>
      </c>
      <c r="CW1459">
        <v>22.388339999999999</v>
      </c>
      <c r="CX1459">
        <v>16.880780000000001</v>
      </c>
      <c r="CY1459">
        <v>12.182449999999999</v>
      </c>
      <c r="CZ1459">
        <v>16.9909</v>
      </c>
      <c r="DA1459">
        <v>20.83784</v>
      </c>
      <c r="DB1459">
        <v>29.108640000000001</v>
      </c>
      <c r="DC1459">
        <v>24.823499999999999</v>
      </c>
      <c r="DD1459">
        <v>28.851659999999999</v>
      </c>
      <c r="DE1459">
        <v>31.613900000000001</v>
      </c>
      <c r="DF1459">
        <v>29.946069999999999</v>
      </c>
      <c r="DG1459">
        <v>45.53875</v>
      </c>
      <c r="DH1459">
        <v>61.204970000000003</v>
      </c>
      <c r="DI1459">
        <v>49.536259999999999</v>
      </c>
      <c r="DJ1459">
        <v>61.899320000000003</v>
      </c>
      <c r="DK1459">
        <v>276.0566</v>
      </c>
      <c r="DL1459">
        <v>44.099429999999998</v>
      </c>
      <c r="DM1459">
        <v>25.416920000000001</v>
      </c>
      <c r="DN1459">
        <v>23.331969999999998</v>
      </c>
      <c r="DO1459">
        <v>19</v>
      </c>
      <c r="DP1459">
        <v>20</v>
      </c>
    </row>
    <row r="1460" spans="1:120" hidden="1" x14ac:dyDescent="0.25">
      <c r="A1460" t="str">
        <f t="shared" si="22"/>
        <v>sublap_id-SLAP_PGCC_All CBP_44411</v>
      </c>
      <c r="B1460" t="s">
        <v>62</v>
      </c>
      <c r="C1460" t="s">
        <v>299</v>
      </c>
      <c r="D1460" t="s">
        <v>61</v>
      </c>
      <c r="E1460" t="s">
        <v>300</v>
      </c>
      <c r="F1460" t="s">
        <v>61</v>
      </c>
      <c r="G1460" t="s">
        <v>61</v>
      </c>
      <c r="H1460" t="s">
        <v>61</v>
      </c>
      <c r="I1460" t="s">
        <v>61</v>
      </c>
      <c r="J1460" t="s">
        <v>61</v>
      </c>
      <c r="K1460" t="s">
        <v>197</v>
      </c>
      <c r="L1460" s="18">
        <v>44411</v>
      </c>
      <c r="M1460">
        <v>19</v>
      </c>
      <c r="N1460">
        <v>20</v>
      </c>
      <c r="O1460" t="s">
        <v>258</v>
      </c>
      <c r="P1460">
        <v>2</v>
      </c>
      <c r="Q1460">
        <v>2</v>
      </c>
      <c r="R1460">
        <v>0</v>
      </c>
      <c r="S1460">
        <v>0</v>
      </c>
      <c r="T1460">
        <v>1</v>
      </c>
      <c r="U1460">
        <v>0</v>
      </c>
      <c r="V1460">
        <v>1</v>
      </c>
      <c r="W1460">
        <v>1126.5999999999999</v>
      </c>
      <c r="X1460">
        <v>1274.24</v>
      </c>
      <c r="Y1460">
        <v>1275.56</v>
      </c>
      <c r="Z1460">
        <v>1264.6400000000001</v>
      </c>
      <c r="AA1460">
        <v>1266.1199999999999</v>
      </c>
      <c r="AB1460">
        <v>1266.8399999999999</v>
      </c>
      <c r="AC1460">
        <v>1272.6400000000001</v>
      </c>
      <c r="AD1460">
        <v>1281.76</v>
      </c>
      <c r="AE1460">
        <v>1290.92</v>
      </c>
      <c r="AF1460">
        <v>1301.28</v>
      </c>
      <c r="AG1460">
        <v>1273.56</v>
      </c>
      <c r="AH1460">
        <v>1207.44</v>
      </c>
      <c r="AI1460">
        <v>667.96</v>
      </c>
      <c r="AJ1460">
        <v>828.96</v>
      </c>
      <c r="AK1460">
        <v>847.84</v>
      </c>
      <c r="AL1460">
        <v>880.48</v>
      </c>
      <c r="AM1460">
        <v>897.36</v>
      </c>
      <c r="AN1460">
        <v>745.08</v>
      </c>
      <c r="AO1460">
        <v>251.08</v>
      </c>
      <c r="AP1460">
        <v>247.68</v>
      </c>
      <c r="AQ1460">
        <v>243.6</v>
      </c>
      <c r="AR1460">
        <v>655.32000000000005</v>
      </c>
      <c r="AS1460">
        <v>873.88</v>
      </c>
      <c r="AT1460">
        <v>872.76</v>
      </c>
      <c r="AU1460">
        <v>58</v>
      </c>
      <c r="AV1460">
        <v>58.5</v>
      </c>
      <c r="AW1460">
        <v>58</v>
      </c>
      <c r="AX1460">
        <v>58</v>
      </c>
      <c r="AY1460">
        <v>57.5</v>
      </c>
      <c r="AZ1460">
        <v>58</v>
      </c>
      <c r="BA1460">
        <v>57.5</v>
      </c>
      <c r="BB1460">
        <v>57</v>
      </c>
      <c r="BC1460">
        <v>57.5</v>
      </c>
      <c r="BD1460">
        <v>60</v>
      </c>
      <c r="BE1460">
        <v>63.5</v>
      </c>
      <c r="BF1460">
        <v>67</v>
      </c>
      <c r="BG1460">
        <v>66</v>
      </c>
      <c r="BH1460">
        <v>66</v>
      </c>
      <c r="BI1460">
        <v>66.5</v>
      </c>
      <c r="BJ1460">
        <v>66.5</v>
      </c>
      <c r="BK1460">
        <v>65.5</v>
      </c>
      <c r="BL1460">
        <v>65</v>
      </c>
      <c r="BM1460">
        <v>63</v>
      </c>
      <c r="BN1460">
        <v>60</v>
      </c>
      <c r="BO1460">
        <v>58.5</v>
      </c>
      <c r="BP1460">
        <v>58</v>
      </c>
      <c r="BQ1460">
        <v>57</v>
      </c>
      <c r="BR1460">
        <v>57</v>
      </c>
      <c r="BS1460">
        <v>22.368680000000001</v>
      </c>
      <c r="BT1460">
        <v>-14.567690000000001</v>
      </c>
      <c r="BU1460">
        <v>-13.713380000000001</v>
      </c>
      <c r="BV1460">
        <v>-10.05298</v>
      </c>
      <c r="BW1460">
        <v>-10.382999999999999</v>
      </c>
      <c r="BX1460">
        <v>-10.37823</v>
      </c>
      <c r="BY1460">
        <v>-1.4402470000000001</v>
      </c>
      <c r="BZ1460">
        <v>4.2249759999999998</v>
      </c>
      <c r="CA1460">
        <v>4.5322269999999998</v>
      </c>
      <c r="CB1460">
        <v>13.444269999999999</v>
      </c>
      <c r="CC1460">
        <v>25.530519999999999</v>
      </c>
      <c r="CD1460">
        <v>-2.741333</v>
      </c>
      <c r="CE1460">
        <v>102.9652</v>
      </c>
      <c r="CF1460">
        <v>60.283650000000002</v>
      </c>
      <c r="CG1460">
        <v>40.899250000000002</v>
      </c>
      <c r="CH1460">
        <v>22.444400000000002</v>
      </c>
      <c r="CI1460">
        <v>20.298770000000001</v>
      </c>
      <c r="CJ1460">
        <v>232.33080000000001</v>
      </c>
      <c r="CK1460">
        <v>730.19</v>
      </c>
      <c r="CL1460">
        <v>688.08479999999997</v>
      </c>
      <c r="CM1460">
        <v>498.50839999999999</v>
      </c>
      <c r="CN1460">
        <v>157.79900000000001</v>
      </c>
      <c r="CO1460">
        <v>68.644199999999998</v>
      </c>
      <c r="CP1460">
        <v>68.702969999999993</v>
      </c>
      <c r="CQ1460">
        <v>384.53820000000002</v>
      </c>
      <c r="CR1460">
        <v>185.06010000000001</v>
      </c>
      <c r="CS1460">
        <v>140.82</v>
      </c>
      <c r="CT1460">
        <v>127.00449999999999</v>
      </c>
      <c r="CU1460">
        <v>137.1884</v>
      </c>
      <c r="CV1460">
        <v>119.6514</v>
      </c>
      <c r="CW1460">
        <v>42.565280000000001</v>
      </c>
      <c r="CX1460">
        <v>35.72231</v>
      </c>
      <c r="CY1460">
        <v>69.87312</v>
      </c>
      <c r="CZ1460">
        <v>652.46759999999995</v>
      </c>
      <c r="DA1460">
        <v>842.36270000000002</v>
      </c>
      <c r="DB1460">
        <v>610.39419999999996</v>
      </c>
      <c r="DC1460">
        <v>4328.1229999999996</v>
      </c>
      <c r="DD1460">
        <v>6376.7449999999999</v>
      </c>
      <c r="DE1460">
        <v>4788.6120000000001</v>
      </c>
      <c r="DF1460">
        <v>2445.6080000000002</v>
      </c>
      <c r="DG1460">
        <v>1292.21</v>
      </c>
      <c r="DH1460">
        <v>3132.6570000000002</v>
      </c>
      <c r="DI1460">
        <v>4326.9129999999996</v>
      </c>
      <c r="DJ1460">
        <v>2741.623</v>
      </c>
      <c r="DK1460">
        <v>16302.95</v>
      </c>
      <c r="DL1460">
        <v>5242.3310000000001</v>
      </c>
      <c r="DM1460">
        <v>1510.847</v>
      </c>
      <c r="DN1460">
        <v>1428.405</v>
      </c>
      <c r="DO1460">
        <v>19</v>
      </c>
      <c r="DP1460">
        <v>20</v>
      </c>
    </row>
    <row r="1461" spans="1:120" hidden="1" x14ac:dyDescent="0.25">
      <c r="A1461" t="str">
        <f t="shared" si="22"/>
        <v>OtherDR-No_All CBP_44411</v>
      </c>
      <c r="B1461" t="s">
        <v>62</v>
      </c>
      <c r="C1461" t="s">
        <v>323</v>
      </c>
      <c r="D1461" t="s">
        <v>61</v>
      </c>
      <c r="E1461" t="s">
        <v>61</v>
      </c>
      <c r="F1461" t="s">
        <v>61</v>
      </c>
      <c r="G1461" t="s">
        <v>61</v>
      </c>
      <c r="H1461" t="s">
        <v>61</v>
      </c>
      <c r="I1461" t="s">
        <v>97</v>
      </c>
      <c r="J1461" t="s">
        <v>61</v>
      </c>
      <c r="K1461" t="s">
        <v>197</v>
      </c>
      <c r="L1461" s="18">
        <v>44411</v>
      </c>
      <c r="M1461">
        <v>19</v>
      </c>
      <c r="N1461">
        <v>20</v>
      </c>
      <c r="O1461" t="s">
        <v>258</v>
      </c>
      <c r="P1461">
        <v>9</v>
      </c>
      <c r="Q1461">
        <v>8</v>
      </c>
      <c r="R1461">
        <v>0</v>
      </c>
      <c r="S1461">
        <v>0</v>
      </c>
      <c r="T1461">
        <v>1</v>
      </c>
      <c r="U1461">
        <v>0</v>
      </c>
      <c r="V1461">
        <v>1</v>
      </c>
      <c r="W1461">
        <v>1980.8404</v>
      </c>
      <c r="X1461">
        <v>2141.6590999999999</v>
      </c>
      <c r="Y1461">
        <v>2139.0097999999998</v>
      </c>
      <c r="Z1461">
        <v>2126.7203</v>
      </c>
      <c r="AA1461">
        <v>2124.2451999999998</v>
      </c>
      <c r="AB1461">
        <v>2128.7496999999998</v>
      </c>
      <c r="AC1461">
        <v>2139.4034999999999</v>
      </c>
      <c r="AD1461">
        <v>2168.4261999999999</v>
      </c>
      <c r="AE1461">
        <v>2200.0207999999998</v>
      </c>
      <c r="AF1461">
        <v>2123.7536</v>
      </c>
      <c r="AG1461">
        <v>2097.2170999999998</v>
      </c>
      <c r="AH1461">
        <v>1937.826</v>
      </c>
      <c r="AI1461">
        <v>1280.6505</v>
      </c>
      <c r="AJ1461">
        <v>1275.0220999999999</v>
      </c>
      <c r="AK1461">
        <v>1306.2926</v>
      </c>
      <c r="AL1461">
        <v>1350.3893</v>
      </c>
      <c r="AM1461">
        <v>1370.3276000000001</v>
      </c>
      <c r="AN1461">
        <v>1167.7871</v>
      </c>
      <c r="AO1461">
        <v>436.02974999999998</v>
      </c>
      <c r="AP1461">
        <v>424.32524999999998</v>
      </c>
      <c r="AQ1461">
        <v>558.03936999999996</v>
      </c>
      <c r="AR1461">
        <v>1346.3526999999999</v>
      </c>
      <c r="AS1461">
        <v>1665.1642999999999</v>
      </c>
      <c r="AT1461">
        <v>1673.2293999999999</v>
      </c>
      <c r="AU1461">
        <v>57.8125</v>
      </c>
      <c r="AV1461">
        <v>57.375</v>
      </c>
      <c r="AW1461">
        <v>56.8125</v>
      </c>
      <c r="AX1461">
        <v>56.875</v>
      </c>
      <c r="AY1461">
        <v>56.375</v>
      </c>
      <c r="AZ1461">
        <v>56.1875</v>
      </c>
      <c r="BA1461">
        <v>55.875</v>
      </c>
      <c r="BB1461">
        <v>56.375</v>
      </c>
      <c r="BC1461">
        <v>58</v>
      </c>
      <c r="BD1461">
        <v>59.875</v>
      </c>
      <c r="BE1461">
        <v>63.3125</v>
      </c>
      <c r="BF1461">
        <v>67.75</v>
      </c>
      <c r="BG1461">
        <v>69.25</v>
      </c>
      <c r="BH1461">
        <v>70.8125</v>
      </c>
      <c r="BI1461">
        <v>72.875</v>
      </c>
      <c r="BJ1461">
        <v>73.3125</v>
      </c>
      <c r="BK1461">
        <v>72.4375</v>
      </c>
      <c r="BL1461">
        <v>70.75</v>
      </c>
      <c r="BM1461">
        <v>68</v>
      </c>
      <c r="BN1461">
        <v>63.9375</v>
      </c>
      <c r="BO1461">
        <v>61.0625</v>
      </c>
      <c r="BP1461">
        <v>59.5625</v>
      </c>
      <c r="BQ1461">
        <v>58.75</v>
      </c>
      <c r="BR1461">
        <v>58.375</v>
      </c>
      <c r="BS1461">
        <v>43.08907</v>
      </c>
      <c r="BT1461">
        <v>-1.2021759999999999</v>
      </c>
      <c r="BU1461">
        <v>0.62151889999999999</v>
      </c>
      <c r="BV1461">
        <v>1.691757</v>
      </c>
      <c r="BW1461">
        <v>1.8453889999999999</v>
      </c>
      <c r="BX1461">
        <v>1.8155349999999999</v>
      </c>
      <c r="BY1461">
        <v>-18.955469999999998</v>
      </c>
      <c r="BZ1461">
        <v>-1.342913</v>
      </c>
      <c r="CA1461">
        <v>-3.2943470000000001</v>
      </c>
      <c r="CB1461">
        <v>25.134810000000002</v>
      </c>
      <c r="CC1461">
        <v>57.55939</v>
      </c>
      <c r="CD1461">
        <v>-6.9462710000000003</v>
      </c>
      <c r="CE1461">
        <v>147.3494</v>
      </c>
      <c r="CF1461">
        <v>19.562190000000001</v>
      </c>
      <c r="CG1461">
        <v>-14.801640000000001</v>
      </c>
      <c r="CH1461">
        <v>-40.031750000000002</v>
      </c>
      <c r="CI1461">
        <v>-44.298000000000002</v>
      </c>
      <c r="CJ1461">
        <v>233.8663</v>
      </c>
      <c r="CK1461">
        <v>917.60469999999998</v>
      </c>
      <c r="CL1461">
        <v>905.57899999999995</v>
      </c>
      <c r="CM1461">
        <v>611.49980000000005</v>
      </c>
      <c r="CN1461">
        <v>215.5487</v>
      </c>
      <c r="CO1461">
        <v>103.4055</v>
      </c>
      <c r="CP1461">
        <v>100.6058</v>
      </c>
      <c r="CQ1461">
        <v>642.39009999999996</v>
      </c>
      <c r="CR1461">
        <v>441.56939999999997</v>
      </c>
      <c r="CS1461">
        <v>375.73379999999997</v>
      </c>
      <c r="CT1461">
        <v>347.25330000000002</v>
      </c>
      <c r="CU1461">
        <v>346.47109999999998</v>
      </c>
      <c r="CV1461">
        <v>282.95319999999998</v>
      </c>
      <c r="CW1461">
        <v>247.7628</v>
      </c>
      <c r="CX1461">
        <v>135.73400000000001</v>
      </c>
      <c r="CY1461">
        <v>232.26589999999999</v>
      </c>
      <c r="CZ1461">
        <v>1511.8040000000001</v>
      </c>
      <c r="DA1461">
        <v>2201.8780000000002</v>
      </c>
      <c r="DB1461">
        <v>2135.297</v>
      </c>
      <c r="DC1461">
        <v>6238.3540000000003</v>
      </c>
      <c r="DD1461">
        <v>10332.61</v>
      </c>
      <c r="DE1461">
        <v>8190.3230000000003</v>
      </c>
      <c r="DF1461">
        <v>5366.7120000000004</v>
      </c>
      <c r="DG1461">
        <v>3472.904</v>
      </c>
      <c r="DH1461">
        <v>5768.0169999999998</v>
      </c>
      <c r="DI1461">
        <v>8059.2979999999998</v>
      </c>
      <c r="DJ1461">
        <v>6479.7089999999998</v>
      </c>
      <c r="DK1461">
        <v>23230.75</v>
      </c>
      <c r="DL1461">
        <v>7135.8140000000003</v>
      </c>
      <c r="DM1461">
        <v>2360.761</v>
      </c>
      <c r="DN1461">
        <v>2065.0369999999998</v>
      </c>
      <c r="DO1461">
        <v>19</v>
      </c>
      <c r="DP1461">
        <v>20</v>
      </c>
    </row>
    <row r="1462" spans="1:120" x14ac:dyDescent="0.25">
      <c r="A1462" t="str">
        <f t="shared" si="22"/>
        <v>AutoDR-Yes_All CBP_44411</v>
      </c>
      <c r="B1462" t="s">
        <v>62</v>
      </c>
      <c r="C1462" t="s">
        <v>322</v>
      </c>
      <c r="D1462" t="s">
        <v>61</v>
      </c>
      <c r="E1462" t="s">
        <v>61</v>
      </c>
      <c r="F1462" t="s">
        <v>61</v>
      </c>
      <c r="G1462" t="s">
        <v>61</v>
      </c>
      <c r="H1462" t="s">
        <v>98</v>
      </c>
      <c r="I1462" t="s">
        <v>61</v>
      </c>
      <c r="J1462" t="s">
        <v>61</v>
      </c>
      <c r="K1462" t="s">
        <v>197</v>
      </c>
      <c r="L1462" s="18">
        <v>44411</v>
      </c>
      <c r="M1462">
        <v>19</v>
      </c>
      <c r="N1462">
        <v>20</v>
      </c>
      <c r="O1462" t="s">
        <v>258</v>
      </c>
      <c r="P1462">
        <v>3</v>
      </c>
      <c r="Q1462">
        <v>3</v>
      </c>
      <c r="R1462">
        <v>0</v>
      </c>
      <c r="S1462">
        <v>0</v>
      </c>
      <c r="T1462">
        <v>1</v>
      </c>
      <c r="U1462">
        <v>0</v>
      </c>
      <c r="V1462">
        <v>1</v>
      </c>
      <c r="W1462">
        <v>29.16</v>
      </c>
      <c r="X1462">
        <v>29.36</v>
      </c>
      <c r="Y1462">
        <v>29.36</v>
      </c>
      <c r="Z1462">
        <v>29.44</v>
      </c>
      <c r="AA1462">
        <v>29.32</v>
      </c>
      <c r="AB1462">
        <v>29.44</v>
      </c>
      <c r="AC1462">
        <v>29.36</v>
      </c>
      <c r="AD1462">
        <v>36.76</v>
      </c>
      <c r="AE1462">
        <v>49.24</v>
      </c>
      <c r="AF1462">
        <v>71.959999999999994</v>
      </c>
      <c r="AG1462">
        <v>106.8</v>
      </c>
      <c r="AH1462">
        <v>112.52</v>
      </c>
      <c r="AI1462">
        <v>122.8</v>
      </c>
      <c r="AJ1462">
        <v>125.04</v>
      </c>
      <c r="AK1462">
        <v>128</v>
      </c>
      <c r="AL1462">
        <v>122.36</v>
      </c>
      <c r="AM1462">
        <v>124.6</v>
      </c>
      <c r="AN1462">
        <v>135.68</v>
      </c>
      <c r="AO1462">
        <v>102.36</v>
      </c>
      <c r="AP1462">
        <v>99.88</v>
      </c>
      <c r="AQ1462">
        <v>91.88</v>
      </c>
      <c r="AR1462">
        <v>34.840000000000003</v>
      </c>
      <c r="AS1462">
        <v>29.44</v>
      </c>
      <c r="AT1462">
        <v>29.44</v>
      </c>
      <c r="AU1462">
        <v>58.5</v>
      </c>
      <c r="AV1462">
        <v>57</v>
      </c>
      <c r="AW1462">
        <v>56.333333000000003</v>
      </c>
      <c r="AX1462">
        <v>56</v>
      </c>
      <c r="AY1462">
        <v>55.166666999999997</v>
      </c>
      <c r="AZ1462">
        <v>54.833333000000003</v>
      </c>
      <c r="BA1462">
        <v>54.666666999999997</v>
      </c>
      <c r="BB1462">
        <v>56.166666999999997</v>
      </c>
      <c r="BC1462">
        <v>59.666666999999997</v>
      </c>
      <c r="BD1462">
        <v>61.833333000000003</v>
      </c>
      <c r="BE1462">
        <v>66.333332999999996</v>
      </c>
      <c r="BF1462">
        <v>73</v>
      </c>
      <c r="BG1462">
        <v>76.166667000000004</v>
      </c>
      <c r="BH1462">
        <v>78.5</v>
      </c>
      <c r="BI1462">
        <v>81.666667000000004</v>
      </c>
      <c r="BJ1462">
        <v>82.166667000000004</v>
      </c>
      <c r="BK1462">
        <v>80.333332999999996</v>
      </c>
      <c r="BL1462">
        <v>77.166667000000004</v>
      </c>
      <c r="BM1462">
        <v>73.666667000000004</v>
      </c>
      <c r="BN1462">
        <v>68.833332999999996</v>
      </c>
      <c r="BO1462">
        <v>64.5</v>
      </c>
      <c r="BP1462">
        <v>62.333333000000003</v>
      </c>
      <c r="BQ1462">
        <v>61.166666999999997</v>
      </c>
      <c r="BR1462">
        <v>60.333333000000003</v>
      </c>
      <c r="BS1462">
        <v>-0.11878229999999999</v>
      </c>
      <c r="BT1462">
        <v>-0.17858199999999999</v>
      </c>
      <c r="BU1462">
        <v>-0.17376849999999999</v>
      </c>
      <c r="BV1462">
        <v>-0.13138649999999999</v>
      </c>
      <c r="BW1462">
        <v>-0.24411579999999999</v>
      </c>
      <c r="BX1462">
        <v>3.3769209999999998</v>
      </c>
      <c r="BY1462">
        <v>-5.6345660000000004</v>
      </c>
      <c r="BZ1462">
        <v>1.43651</v>
      </c>
      <c r="CA1462">
        <v>2.5735269999999999</v>
      </c>
      <c r="CB1462">
        <v>-1.592346</v>
      </c>
      <c r="CC1462">
        <v>-2.2172429999999999</v>
      </c>
      <c r="CD1462">
        <v>-1.296465</v>
      </c>
      <c r="CE1462">
        <v>3.7477499999999997E-2</v>
      </c>
      <c r="CF1462">
        <v>0.72172930000000002</v>
      </c>
      <c r="CG1462">
        <v>-1.718121</v>
      </c>
      <c r="CH1462">
        <v>1.5345329999999999</v>
      </c>
      <c r="CI1462">
        <v>1.168804</v>
      </c>
      <c r="CJ1462">
        <v>-2.8588960000000001</v>
      </c>
      <c r="CK1462">
        <v>2.5854870000000001</v>
      </c>
      <c r="CL1462">
        <v>2.8515799999999998</v>
      </c>
      <c r="CM1462">
        <v>-1.1238459999999999</v>
      </c>
      <c r="CN1462">
        <v>-0.337675</v>
      </c>
      <c r="CO1462">
        <v>0.37639879999999998</v>
      </c>
      <c r="CP1462">
        <v>0.1545048</v>
      </c>
      <c r="CQ1462">
        <v>8.8480699999999995E-2</v>
      </c>
      <c r="CR1462">
        <v>6.2779799999999997E-2</v>
      </c>
      <c r="CS1462">
        <v>6.4924300000000004E-2</v>
      </c>
      <c r="CT1462">
        <v>6.1476000000000003E-2</v>
      </c>
      <c r="CU1462">
        <v>6.7541699999999996E-2</v>
      </c>
      <c r="CV1462">
        <v>2.378565</v>
      </c>
      <c r="CW1462">
        <v>12.47251</v>
      </c>
      <c r="CX1462">
        <v>4.9258579999999998</v>
      </c>
      <c r="CY1462">
        <v>2.1178689999999998</v>
      </c>
      <c r="CZ1462">
        <v>2.1574650000000002</v>
      </c>
      <c r="DA1462">
        <v>3.515752</v>
      </c>
      <c r="DB1462">
        <v>2.2814709999999998</v>
      </c>
      <c r="DC1462">
        <v>2.480324</v>
      </c>
      <c r="DD1462">
        <v>2.2754249999999998</v>
      </c>
      <c r="DE1462">
        <v>3.421141</v>
      </c>
      <c r="DF1462">
        <v>1.932787</v>
      </c>
      <c r="DG1462">
        <v>1.6885680000000001</v>
      </c>
      <c r="DH1462">
        <v>10.14434</v>
      </c>
      <c r="DI1462">
        <v>9.4562050000000006</v>
      </c>
      <c r="DJ1462">
        <v>12.63888</v>
      </c>
      <c r="DK1462">
        <v>18.081630000000001</v>
      </c>
      <c r="DL1462">
        <v>8.421875</v>
      </c>
      <c r="DM1462">
        <v>0.4026497</v>
      </c>
      <c r="DN1462">
        <v>0.2380206</v>
      </c>
      <c r="DO1462">
        <v>19</v>
      </c>
      <c r="DP1462">
        <v>20</v>
      </c>
    </row>
    <row r="1463" spans="1:120" hidden="1" x14ac:dyDescent="0.25">
      <c r="A1463" t="str">
        <f t="shared" si="22"/>
        <v>Aggregator-Blue Zone Resources, LLC_All CBP_44411</v>
      </c>
      <c r="B1463" t="s">
        <v>62</v>
      </c>
      <c r="C1463" t="s">
        <v>261</v>
      </c>
      <c r="D1463" t="s">
        <v>61</v>
      </c>
      <c r="E1463" t="s">
        <v>61</v>
      </c>
      <c r="F1463" t="s">
        <v>262</v>
      </c>
      <c r="G1463" t="s">
        <v>61</v>
      </c>
      <c r="H1463" t="s">
        <v>61</v>
      </c>
      <c r="I1463" t="s">
        <v>61</v>
      </c>
      <c r="J1463" t="s">
        <v>61</v>
      </c>
      <c r="K1463" t="s">
        <v>197</v>
      </c>
      <c r="L1463" s="18">
        <v>44411</v>
      </c>
      <c r="M1463">
        <v>19</v>
      </c>
      <c r="N1463">
        <v>20</v>
      </c>
      <c r="O1463" t="s">
        <v>258</v>
      </c>
      <c r="P1463">
        <v>6</v>
      </c>
      <c r="Q1463">
        <v>5</v>
      </c>
      <c r="R1463">
        <v>0</v>
      </c>
      <c r="S1463">
        <v>0</v>
      </c>
      <c r="T1463">
        <v>1</v>
      </c>
      <c r="U1463">
        <v>0</v>
      </c>
      <c r="V1463">
        <v>1</v>
      </c>
      <c r="W1463">
        <v>2077.9043999999999</v>
      </c>
      <c r="X1463">
        <v>2249.2044000000001</v>
      </c>
      <c r="Y1463">
        <v>2246.3784000000001</v>
      </c>
      <c r="Z1463">
        <v>2233.1736000000001</v>
      </c>
      <c r="AA1463">
        <v>2230.6776</v>
      </c>
      <c r="AB1463">
        <v>2235.3384000000001</v>
      </c>
      <c r="AC1463">
        <v>2246.7984000000001</v>
      </c>
      <c r="AD1463">
        <v>2268.8760000000002</v>
      </c>
      <c r="AE1463">
        <v>2287.6008000000002</v>
      </c>
      <c r="AF1463">
        <v>2178.9852000000001</v>
      </c>
      <c r="AG1463">
        <v>2108.8715999999999</v>
      </c>
      <c r="AH1463">
        <v>1931.9903999999999</v>
      </c>
      <c r="AI1463">
        <v>1218.6672000000001</v>
      </c>
      <c r="AJ1463">
        <v>1209.9756</v>
      </c>
      <c r="AK1463">
        <v>1239.7788</v>
      </c>
      <c r="AL1463">
        <v>1293.5832</v>
      </c>
      <c r="AM1463">
        <v>1312.1628000000001</v>
      </c>
      <c r="AN1463">
        <v>1082.8235999999999</v>
      </c>
      <c r="AO1463">
        <v>342.26639999999998</v>
      </c>
      <c r="AP1463">
        <v>332.75760000000002</v>
      </c>
      <c r="AQ1463">
        <v>484.98599999999999</v>
      </c>
      <c r="AR1463">
        <v>1394.3016</v>
      </c>
      <c r="AS1463">
        <v>1740.8471999999999</v>
      </c>
      <c r="AT1463">
        <v>1749.45</v>
      </c>
      <c r="AU1463">
        <v>57.4</v>
      </c>
      <c r="AV1463">
        <v>57.6</v>
      </c>
      <c r="AW1463">
        <v>57.1</v>
      </c>
      <c r="AX1463">
        <v>57.4</v>
      </c>
      <c r="AY1463">
        <v>57.1</v>
      </c>
      <c r="AZ1463">
        <v>57</v>
      </c>
      <c r="BA1463">
        <v>56.6</v>
      </c>
      <c r="BB1463">
        <v>56.5</v>
      </c>
      <c r="BC1463">
        <v>57</v>
      </c>
      <c r="BD1463">
        <v>58.7</v>
      </c>
      <c r="BE1463">
        <v>61.5</v>
      </c>
      <c r="BF1463">
        <v>64.599999999999994</v>
      </c>
      <c r="BG1463">
        <v>65.099999999999994</v>
      </c>
      <c r="BH1463">
        <v>66.2</v>
      </c>
      <c r="BI1463">
        <v>67.599999999999994</v>
      </c>
      <c r="BJ1463">
        <v>68</v>
      </c>
      <c r="BK1463">
        <v>67.7</v>
      </c>
      <c r="BL1463">
        <v>66.900000000000006</v>
      </c>
      <c r="BM1463">
        <v>64.599999999999994</v>
      </c>
      <c r="BN1463">
        <v>61</v>
      </c>
      <c r="BO1463">
        <v>59</v>
      </c>
      <c r="BP1463">
        <v>57.9</v>
      </c>
      <c r="BQ1463">
        <v>57.3</v>
      </c>
      <c r="BR1463">
        <v>57.2</v>
      </c>
      <c r="BS1463">
        <v>46.104210000000002</v>
      </c>
      <c r="BT1463">
        <v>-1.0680229999999999</v>
      </c>
      <c r="BU1463">
        <v>0.87147560000000002</v>
      </c>
      <c r="BV1463">
        <v>1.962205</v>
      </c>
      <c r="BW1463">
        <v>2.2613539999999999</v>
      </c>
      <c r="BX1463">
        <v>-2.1157349999999999</v>
      </c>
      <c r="BY1463">
        <v>-13.457689999999999</v>
      </c>
      <c r="BZ1463">
        <v>-3.156253</v>
      </c>
      <c r="CA1463">
        <v>-6.602201</v>
      </c>
      <c r="CB1463">
        <v>28.72128</v>
      </c>
      <c r="CC1463">
        <v>64.057370000000006</v>
      </c>
      <c r="CD1463">
        <v>-5.8535979999999999</v>
      </c>
      <c r="CE1463">
        <v>157.1277</v>
      </c>
      <c r="CF1463">
        <v>20.000260000000001</v>
      </c>
      <c r="CG1463">
        <v>-13.72668</v>
      </c>
      <c r="CH1463">
        <v>-44.541980000000002</v>
      </c>
      <c r="CI1463">
        <v>-48.653770000000002</v>
      </c>
      <c r="CJ1463">
        <v>252.88810000000001</v>
      </c>
      <c r="CK1463">
        <v>975.67579999999998</v>
      </c>
      <c r="CL1463">
        <v>962.52909999999997</v>
      </c>
      <c r="CM1463">
        <v>653.61500000000001</v>
      </c>
      <c r="CN1463">
        <v>230.32380000000001</v>
      </c>
      <c r="CO1463">
        <v>109.8475</v>
      </c>
      <c r="CP1463">
        <v>107.12739999999999</v>
      </c>
      <c r="CQ1463">
        <v>730.76980000000003</v>
      </c>
      <c r="CR1463">
        <v>502.31740000000002</v>
      </c>
      <c r="CS1463">
        <v>427.40809999999999</v>
      </c>
      <c r="CT1463">
        <v>395.0086</v>
      </c>
      <c r="CU1463">
        <v>394.10989999999998</v>
      </c>
      <c r="CV1463">
        <v>318.51280000000003</v>
      </c>
      <c r="CW1463">
        <v>263.93849999999998</v>
      </c>
      <c r="CX1463">
        <v>147.34190000000001</v>
      </c>
      <c r="CY1463">
        <v>261.21719999999999</v>
      </c>
      <c r="CZ1463">
        <v>1716.99</v>
      </c>
      <c r="DA1463">
        <v>2500.1849999999999</v>
      </c>
      <c r="DB1463">
        <v>2426.2080000000001</v>
      </c>
      <c r="DC1463">
        <v>7094.2879999999996</v>
      </c>
      <c r="DD1463">
        <v>11752.94</v>
      </c>
      <c r="DE1463">
        <v>9313.8420000000006</v>
      </c>
      <c r="DF1463">
        <v>6103.3429999999998</v>
      </c>
      <c r="DG1463">
        <v>3948.9609999999998</v>
      </c>
      <c r="DH1463">
        <v>6548.1139999999996</v>
      </c>
      <c r="DI1463">
        <v>9156.0730000000003</v>
      </c>
      <c r="DJ1463">
        <v>7354.27</v>
      </c>
      <c r="DK1463">
        <v>26405.39</v>
      </c>
      <c r="DL1463">
        <v>8106.8429999999998</v>
      </c>
      <c r="DM1463">
        <v>2685.442</v>
      </c>
      <c r="DN1463">
        <v>2349.2109999999998</v>
      </c>
      <c r="DO1463">
        <v>19</v>
      </c>
      <c r="DP1463">
        <v>20</v>
      </c>
    </row>
    <row r="1464" spans="1:120" hidden="1" x14ac:dyDescent="0.25">
      <c r="A1464" t="str">
        <f t="shared" si="22"/>
        <v>All_All CBP_44411</v>
      </c>
      <c r="B1464" t="s">
        <v>62</v>
      </c>
      <c r="C1464" t="s">
        <v>61</v>
      </c>
      <c r="D1464" t="s">
        <v>61</v>
      </c>
      <c r="E1464" t="s">
        <v>61</v>
      </c>
      <c r="F1464" t="s">
        <v>61</v>
      </c>
      <c r="G1464" t="s">
        <v>61</v>
      </c>
      <c r="H1464" t="s">
        <v>61</v>
      </c>
      <c r="I1464" t="s">
        <v>61</v>
      </c>
      <c r="J1464" t="s">
        <v>61</v>
      </c>
      <c r="K1464" t="s">
        <v>197</v>
      </c>
      <c r="L1464" s="18">
        <v>44411</v>
      </c>
      <c r="M1464">
        <v>19</v>
      </c>
      <c r="N1464">
        <v>20</v>
      </c>
      <c r="O1464" t="s">
        <v>258</v>
      </c>
      <c r="P1464">
        <v>9</v>
      </c>
      <c r="Q1464">
        <v>8</v>
      </c>
      <c r="R1464">
        <v>0</v>
      </c>
      <c r="S1464">
        <v>0</v>
      </c>
      <c r="T1464">
        <v>1</v>
      </c>
      <c r="U1464">
        <v>0</v>
      </c>
      <c r="V1464">
        <v>1</v>
      </c>
      <c r="W1464">
        <v>1980.8404</v>
      </c>
      <c r="X1464">
        <v>2141.6590999999999</v>
      </c>
      <c r="Y1464">
        <v>2139.0097000000001</v>
      </c>
      <c r="Z1464">
        <v>2126.7202000000002</v>
      </c>
      <c r="AA1464">
        <v>2124.2453</v>
      </c>
      <c r="AB1464">
        <v>2128.7496999999998</v>
      </c>
      <c r="AC1464">
        <v>2139.4034999999999</v>
      </c>
      <c r="AD1464">
        <v>2168.4263000000001</v>
      </c>
      <c r="AE1464">
        <v>2200.0207999999998</v>
      </c>
      <c r="AF1464">
        <v>2123.7536</v>
      </c>
      <c r="AG1464">
        <v>2097.2170999999998</v>
      </c>
      <c r="AH1464">
        <v>1937.826</v>
      </c>
      <c r="AI1464">
        <v>1280.6505</v>
      </c>
      <c r="AJ1464">
        <v>1275.0220999999999</v>
      </c>
      <c r="AK1464">
        <v>1306.2926</v>
      </c>
      <c r="AL1464">
        <v>1350.3892000000001</v>
      </c>
      <c r="AM1464">
        <v>1370.3276000000001</v>
      </c>
      <c r="AN1464">
        <v>1167.7871</v>
      </c>
      <c r="AO1464">
        <v>436.02974999999998</v>
      </c>
      <c r="AP1464">
        <v>424.32524999999998</v>
      </c>
      <c r="AQ1464">
        <v>558.03936999999996</v>
      </c>
      <c r="AR1464">
        <v>1346.3526999999999</v>
      </c>
      <c r="AS1464">
        <v>1665.1642999999999</v>
      </c>
      <c r="AT1464">
        <v>1673.2293999999999</v>
      </c>
      <c r="AU1464">
        <v>57.8125</v>
      </c>
      <c r="AV1464">
        <v>57.375</v>
      </c>
      <c r="AW1464">
        <v>56.8125</v>
      </c>
      <c r="AX1464">
        <v>56.875</v>
      </c>
      <c r="AY1464">
        <v>56.375</v>
      </c>
      <c r="AZ1464">
        <v>56.1875</v>
      </c>
      <c r="BA1464">
        <v>55.875</v>
      </c>
      <c r="BB1464">
        <v>56.375</v>
      </c>
      <c r="BC1464">
        <v>58</v>
      </c>
      <c r="BD1464">
        <v>59.875</v>
      </c>
      <c r="BE1464">
        <v>63.3125</v>
      </c>
      <c r="BF1464">
        <v>67.75</v>
      </c>
      <c r="BG1464">
        <v>69.25</v>
      </c>
      <c r="BH1464">
        <v>70.8125</v>
      </c>
      <c r="BI1464">
        <v>72.875</v>
      </c>
      <c r="BJ1464">
        <v>73.3125</v>
      </c>
      <c r="BK1464">
        <v>72.4375</v>
      </c>
      <c r="BL1464">
        <v>70.75</v>
      </c>
      <c r="BM1464">
        <v>68</v>
      </c>
      <c r="BN1464">
        <v>63.9375</v>
      </c>
      <c r="BO1464">
        <v>61.0625</v>
      </c>
      <c r="BP1464">
        <v>59.5625</v>
      </c>
      <c r="BQ1464">
        <v>58.75</v>
      </c>
      <c r="BR1464">
        <v>58.375</v>
      </c>
      <c r="BS1464">
        <v>43.08907</v>
      </c>
      <c r="BT1464">
        <v>-1.2021759999999999</v>
      </c>
      <c r="BU1464">
        <v>0.62151889999999999</v>
      </c>
      <c r="BV1464">
        <v>1.691757</v>
      </c>
      <c r="BW1464">
        <v>1.8453889999999999</v>
      </c>
      <c r="BX1464">
        <v>1.8155349999999999</v>
      </c>
      <c r="BY1464">
        <v>-18.955469999999998</v>
      </c>
      <c r="BZ1464">
        <v>-1.342913</v>
      </c>
      <c r="CA1464">
        <v>-3.2943470000000001</v>
      </c>
      <c r="CB1464">
        <v>25.134810000000002</v>
      </c>
      <c r="CC1464">
        <v>57.55939</v>
      </c>
      <c r="CD1464">
        <v>-6.9462710000000003</v>
      </c>
      <c r="CE1464">
        <v>147.3494</v>
      </c>
      <c r="CF1464">
        <v>19.562190000000001</v>
      </c>
      <c r="CG1464">
        <v>-14.801640000000001</v>
      </c>
      <c r="CH1464">
        <v>-40.031750000000002</v>
      </c>
      <c r="CI1464">
        <v>-44.298000000000002</v>
      </c>
      <c r="CJ1464">
        <v>233.8663</v>
      </c>
      <c r="CK1464">
        <v>917.60469999999998</v>
      </c>
      <c r="CL1464">
        <v>905.57899999999995</v>
      </c>
      <c r="CM1464">
        <v>611.49980000000005</v>
      </c>
      <c r="CN1464">
        <v>215.5487</v>
      </c>
      <c r="CO1464">
        <v>103.4055</v>
      </c>
      <c r="CP1464">
        <v>100.6058</v>
      </c>
      <c r="CQ1464">
        <v>642.39009999999996</v>
      </c>
      <c r="CR1464">
        <v>441.56939999999997</v>
      </c>
      <c r="CS1464">
        <v>375.73379999999997</v>
      </c>
      <c r="CT1464">
        <v>347.25330000000002</v>
      </c>
      <c r="CU1464">
        <v>346.47109999999998</v>
      </c>
      <c r="CV1464">
        <v>282.95319999999998</v>
      </c>
      <c r="CW1464">
        <v>247.7628</v>
      </c>
      <c r="CX1464">
        <v>135.73400000000001</v>
      </c>
      <c r="CY1464">
        <v>232.26589999999999</v>
      </c>
      <c r="CZ1464">
        <v>1511.8040000000001</v>
      </c>
      <c r="DA1464">
        <v>2201.8780000000002</v>
      </c>
      <c r="DB1464">
        <v>2135.297</v>
      </c>
      <c r="DC1464">
        <v>6238.3540000000003</v>
      </c>
      <c r="DD1464">
        <v>10332.61</v>
      </c>
      <c r="DE1464">
        <v>8190.3230000000003</v>
      </c>
      <c r="DF1464">
        <v>5366.7120000000004</v>
      </c>
      <c r="DG1464">
        <v>3472.904</v>
      </c>
      <c r="DH1464">
        <v>5768.0169999999998</v>
      </c>
      <c r="DI1464">
        <v>8059.2979999999998</v>
      </c>
      <c r="DJ1464">
        <v>6479.7089999999998</v>
      </c>
      <c r="DK1464">
        <v>23230.75</v>
      </c>
      <c r="DL1464">
        <v>7135.8140000000003</v>
      </c>
      <c r="DM1464">
        <v>2360.761</v>
      </c>
      <c r="DN1464">
        <v>2065.0369999999998</v>
      </c>
      <c r="DO1464">
        <v>19</v>
      </c>
      <c r="DP1464">
        <v>20</v>
      </c>
    </row>
    <row r="1465" spans="1:120" hidden="1" x14ac:dyDescent="0.25">
      <c r="A1465" t="str">
        <f t="shared" si="22"/>
        <v>sublap_id-SLAP_PGP2_All CBP_44411</v>
      </c>
      <c r="B1465" t="s">
        <v>62</v>
      </c>
      <c r="C1465" t="s">
        <v>301</v>
      </c>
      <c r="D1465" t="s">
        <v>61</v>
      </c>
      <c r="E1465" t="s">
        <v>302</v>
      </c>
      <c r="F1465" t="s">
        <v>61</v>
      </c>
      <c r="G1465" t="s">
        <v>61</v>
      </c>
      <c r="H1465" t="s">
        <v>61</v>
      </c>
      <c r="I1465" t="s">
        <v>61</v>
      </c>
      <c r="J1465" t="s">
        <v>61</v>
      </c>
      <c r="K1465" t="s">
        <v>197</v>
      </c>
      <c r="L1465" s="18">
        <v>44411</v>
      </c>
      <c r="M1465">
        <v>19</v>
      </c>
      <c r="N1465">
        <v>20</v>
      </c>
      <c r="O1465" t="s">
        <v>258</v>
      </c>
      <c r="P1465">
        <v>1</v>
      </c>
      <c r="Q1465">
        <v>1</v>
      </c>
      <c r="R1465">
        <v>0</v>
      </c>
      <c r="S1465">
        <v>0</v>
      </c>
      <c r="T1465">
        <v>1</v>
      </c>
      <c r="U1465">
        <v>0</v>
      </c>
      <c r="V1465">
        <v>1</v>
      </c>
      <c r="W1465">
        <v>517.44000000000005</v>
      </c>
      <c r="X1465">
        <v>512.96</v>
      </c>
      <c r="Y1465">
        <v>510.24</v>
      </c>
      <c r="Z1465">
        <v>507.52</v>
      </c>
      <c r="AA1465">
        <v>507.36</v>
      </c>
      <c r="AB1465">
        <v>509.28</v>
      </c>
      <c r="AC1465">
        <v>508.32</v>
      </c>
      <c r="AD1465">
        <v>511.84</v>
      </c>
      <c r="AE1465">
        <v>517.76</v>
      </c>
      <c r="AF1465">
        <v>417.28</v>
      </c>
      <c r="AG1465">
        <v>383.84</v>
      </c>
      <c r="AH1465">
        <v>319.04000000000002</v>
      </c>
      <c r="AI1465">
        <v>263.68</v>
      </c>
      <c r="AJ1465">
        <v>90.88</v>
      </c>
      <c r="AK1465">
        <v>84.64</v>
      </c>
      <c r="AL1465">
        <v>86.72</v>
      </c>
      <c r="AM1465">
        <v>85.92</v>
      </c>
      <c r="AN1465">
        <v>50.24</v>
      </c>
      <c r="AO1465">
        <v>3.36</v>
      </c>
      <c r="AP1465">
        <v>4.16</v>
      </c>
      <c r="AQ1465">
        <v>69.92</v>
      </c>
      <c r="AR1465">
        <v>415.2</v>
      </c>
      <c r="AS1465">
        <v>488.48</v>
      </c>
      <c r="AT1465">
        <v>495.68</v>
      </c>
      <c r="AU1465">
        <v>53</v>
      </c>
      <c r="AV1465">
        <v>53</v>
      </c>
      <c r="AW1465">
        <v>53</v>
      </c>
      <c r="AX1465">
        <v>53</v>
      </c>
      <c r="AY1465">
        <v>53</v>
      </c>
      <c r="AZ1465">
        <v>53</v>
      </c>
      <c r="BA1465">
        <v>52</v>
      </c>
      <c r="BB1465">
        <v>52.5</v>
      </c>
      <c r="BC1465">
        <v>52.5</v>
      </c>
      <c r="BD1465">
        <v>53</v>
      </c>
      <c r="BE1465">
        <v>54.5</v>
      </c>
      <c r="BF1465">
        <v>55.5</v>
      </c>
      <c r="BG1465">
        <v>56.5</v>
      </c>
      <c r="BH1465">
        <v>58.5</v>
      </c>
      <c r="BI1465">
        <v>59.5</v>
      </c>
      <c r="BJ1465">
        <v>59</v>
      </c>
      <c r="BK1465">
        <v>58</v>
      </c>
      <c r="BL1465">
        <v>57.5</v>
      </c>
      <c r="BM1465">
        <v>56.5</v>
      </c>
      <c r="BN1465">
        <v>54.5</v>
      </c>
      <c r="BO1465">
        <v>54</v>
      </c>
      <c r="BP1465">
        <v>53</v>
      </c>
      <c r="BQ1465">
        <v>53</v>
      </c>
      <c r="BR1465">
        <v>53</v>
      </c>
      <c r="BS1465">
        <v>0.98226930000000001</v>
      </c>
      <c r="BT1465">
        <v>3.8319399999999999</v>
      </c>
      <c r="BU1465">
        <v>3.1008909999999998</v>
      </c>
      <c r="BV1465">
        <v>0.81207280000000004</v>
      </c>
      <c r="BW1465">
        <v>0.33996579999999998</v>
      </c>
      <c r="BX1465">
        <v>-1.398987</v>
      </c>
      <c r="BY1465">
        <v>-2.786438</v>
      </c>
      <c r="BZ1465">
        <v>-1.697357</v>
      </c>
      <c r="CA1465">
        <v>-4.7586060000000003</v>
      </c>
      <c r="CB1465">
        <v>15.747859999999999</v>
      </c>
      <c r="CC1465">
        <v>31.964970000000001</v>
      </c>
      <c r="CD1465">
        <v>2.7815859999999999</v>
      </c>
      <c r="CE1465">
        <v>32.49521</v>
      </c>
      <c r="CF1465">
        <v>-39.412089999999999</v>
      </c>
      <c r="CG1465">
        <v>-45.004959999999997</v>
      </c>
      <c r="CH1465">
        <v>-47.142249999999997</v>
      </c>
      <c r="CI1465">
        <v>-42.488819999999997</v>
      </c>
      <c r="CJ1465">
        <v>-14.18782</v>
      </c>
      <c r="CK1465">
        <v>10.81471</v>
      </c>
      <c r="CL1465">
        <v>33.621859999999998</v>
      </c>
      <c r="CM1465">
        <v>15.28876</v>
      </c>
      <c r="CN1465">
        <v>25.402979999999999</v>
      </c>
      <c r="CO1465">
        <v>20.453610000000001</v>
      </c>
      <c r="CP1465">
        <v>19.77563</v>
      </c>
      <c r="CQ1465">
        <v>82.372910000000005</v>
      </c>
      <c r="CR1465">
        <v>146.9691</v>
      </c>
      <c r="CS1465">
        <v>136.62530000000001</v>
      </c>
      <c r="CT1465">
        <v>127.1631</v>
      </c>
      <c r="CU1465">
        <v>121.3796</v>
      </c>
      <c r="CV1465">
        <v>83.563429999999997</v>
      </c>
      <c r="CW1465">
        <v>130.60720000000001</v>
      </c>
      <c r="CX1465">
        <v>54.106430000000003</v>
      </c>
      <c r="CY1465">
        <v>101.014</v>
      </c>
      <c r="CZ1465">
        <v>524.77809999999999</v>
      </c>
      <c r="DA1465">
        <v>875.27250000000004</v>
      </c>
      <c r="DB1465">
        <v>1046.588</v>
      </c>
      <c r="DC1465">
        <v>575.3134</v>
      </c>
      <c r="DD1465">
        <v>1757.9469999999999</v>
      </c>
      <c r="DE1465">
        <v>1650.4829999999999</v>
      </c>
      <c r="DF1465">
        <v>1763.962</v>
      </c>
      <c r="DG1465">
        <v>1405.616</v>
      </c>
      <c r="DH1465">
        <v>1360.1079999999999</v>
      </c>
      <c r="DI1465">
        <v>1987.2449999999999</v>
      </c>
      <c r="DJ1465">
        <v>2312.2359999999999</v>
      </c>
      <c r="DK1465">
        <v>1771.2940000000001</v>
      </c>
      <c r="DL1465">
        <v>349.44650000000001</v>
      </c>
      <c r="DM1465">
        <v>329.01159999999999</v>
      </c>
      <c r="DN1465">
        <v>179.89689999999999</v>
      </c>
      <c r="DO1465">
        <v>19</v>
      </c>
      <c r="DP1465">
        <v>20</v>
      </c>
    </row>
    <row r="1466" spans="1:120" hidden="1" x14ac:dyDescent="0.25">
      <c r="A1466" t="str">
        <f t="shared" si="22"/>
        <v>Size_Grp-200 kW and above_All CBP_44411</v>
      </c>
      <c r="B1466" t="s">
        <v>62</v>
      </c>
      <c r="C1466" t="s">
        <v>207</v>
      </c>
      <c r="D1466" t="s">
        <v>61</v>
      </c>
      <c r="E1466" t="s">
        <v>61</v>
      </c>
      <c r="F1466" t="s">
        <v>61</v>
      </c>
      <c r="G1466" t="s">
        <v>61</v>
      </c>
      <c r="H1466" t="s">
        <v>61</v>
      </c>
      <c r="I1466" t="s">
        <v>61</v>
      </c>
      <c r="J1466" t="s">
        <v>102</v>
      </c>
      <c r="K1466" t="s">
        <v>197</v>
      </c>
      <c r="L1466" s="18">
        <v>44411</v>
      </c>
      <c r="M1466">
        <v>19</v>
      </c>
      <c r="N1466">
        <v>20</v>
      </c>
      <c r="O1466" t="s">
        <v>258</v>
      </c>
      <c r="P1466">
        <v>3</v>
      </c>
      <c r="Q1466">
        <v>3</v>
      </c>
      <c r="R1466">
        <v>0</v>
      </c>
      <c r="S1466">
        <v>0</v>
      </c>
      <c r="T1466">
        <v>1</v>
      </c>
      <c r="U1466">
        <v>0</v>
      </c>
      <c r="V1466">
        <v>1</v>
      </c>
      <c r="W1466">
        <v>1644.04</v>
      </c>
      <c r="X1466">
        <v>1787.2</v>
      </c>
      <c r="Y1466">
        <v>1785.8</v>
      </c>
      <c r="Z1466">
        <v>1772.16</v>
      </c>
      <c r="AA1466">
        <v>1773.48</v>
      </c>
      <c r="AB1466">
        <v>1776.12</v>
      </c>
      <c r="AC1466">
        <v>1780.96</v>
      </c>
      <c r="AD1466">
        <v>1793.6</v>
      </c>
      <c r="AE1466">
        <v>1808.68</v>
      </c>
      <c r="AF1466">
        <v>1718.56</v>
      </c>
      <c r="AG1466">
        <v>1657.4</v>
      </c>
      <c r="AH1466">
        <v>1526.48</v>
      </c>
      <c r="AI1466">
        <v>931.64</v>
      </c>
      <c r="AJ1466">
        <v>919.84</v>
      </c>
      <c r="AK1466">
        <v>932.48</v>
      </c>
      <c r="AL1466">
        <v>967.2</v>
      </c>
      <c r="AM1466">
        <v>983.28</v>
      </c>
      <c r="AN1466">
        <v>795.32</v>
      </c>
      <c r="AO1466">
        <v>254.44</v>
      </c>
      <c r="AP1466">
        <v>251.84</v>
      </c>
      <c r="AQ1466">
        <v>313.52</v>
      </c>
      <c r="AR1466">
        <v>1070.52</v>
      </c>
      <c r="AS1466">
        <v>1362.36</v>
      </c>
      <c r="AT1466">
        <v>1368.44</v>
      </c>
      <c r="AU1466">
        <v>56.333333000000003</v>
      </c>
      <c r="AV1466">
        <v>56.666666999999997</v>
      </c>
      <c r="AW1466">
        <v>56.333333000000003</v>
      </c>
      <c r="AX1466">
        <v>56.333333000000003</v>
      </c>
      <c r="AY1466">
        <v>56</v>
      </c>
      <c r="AZ1466">
        <v>56.333333000000003</v>
      </c>
      <c r="BA1466">
        <v>55.666666999999997</v>
      </c>
      <c r="BB1466">
        <v>55.5</v>
      </c>
      <c r="BC1466">
        <v>55.833333000000003</v>
      </c>
      <c r="BD1466">
        <v>57.666666999999997</v>
      </c>
      <c r="BE1466">
        <v>60.5</v>
      </c>
      <c r="BF1466">
        <v>63.166666999999997</v>
      </c>
      <c r="BG1466">
        <v>62.833333000000003</v>
      </c>
      <c r="BH1466">
        <v>63.5</v>
      </c>
      <c r="BI1466">
        <v>64.166667000000004</v>
      </c>
      <c r="BJ1466">
        <v>64</v>
      </c>
      <c r="BK1466">
        <v>63</v>
      </c>
      <c r="BL1466">
        <v>62.5</v>
      </c>
      <c r="BM1466">
        <v>60.833333000000003</v>
      </c>
      <c r="BN1466">
        <v>58.166666999999997</v>
      </c>
      <c r="BO1466">
        <v>57</v>
      </c>
      <c r="BP1466">
        <v>56.333333000000003</v>
      </c>
      <c r="BQ1466">
        <v>55.666666999999997</v>
      </c>
      <c r="BR1466">
        <v>55.666666999999997</v>
      </c>
      <c r="BS1466">
        <v>23.350950000000001</v>
      </c>
      <c r="BT1466">
        <v>-10.735749999999999</v>
      </c>
      <c r="BU1466">
        <v>-10.612489999999999</v>
      </c>
      <c r="BV1466">
        <v>-9.2409060000000007</v>
      </c>
      <c r="BW1466">
        <v>-10.04303</v>
      </c>
      <c r="BX1466">
        <v>-11.77722</v>
      </c>
      <c r="BY1466">
        <v>-4.2266849999999998</v>
      </c>
      <c r="BZ1466">
        <v>2.5276179999999999</v>
      </c>
      <c r="CA1466">
        <v>-0.22637940000000001</v>
      </c>
      <c r="CB1466">
        <v>29.192139999999998</v>
      </c>
      <c r="CC1466">
        <v>57.495480000000001</v>
      </c>
      <c r="CD1466">
        <v>4.0252700000000002E-2</v>
      </c>
      <c r="CE1466">
        <v>135.46039999999999</v>
      </c>
      <c r="CF1466">
        <v>20.871559999999999</v>
      </c>
      <c r="CG1466">
        <v>-4.1057129999999997</v>
      </c>
      <c r="CH1466">
        <v>-24.697849999999999</v>
      </c>
      <c r="CI1466">
        <v>-22.190049999999999</v>
      </c>
      <c r="CJ1466">
        <v>218.143</v>
      </c>
      <c r="CK1466">
        <v>741.00480000000005</v>
      </c>
      <c r="CL1466">
        <v>721.70669999999996</v>
      </c>
      <c r="CM1466">
        <v>513.7971</v>
      </c>
      <c r="CN1466">
        <v>183.202</v>
      </c>
      <c r="CO1466">
        <v>89.097809999999996</v>
      </c>
      <c r="CP1466">
        <v>88.478610000000003</v>
      </c>
      <c r="CQ1466">
        <v>466.91120000000001</v>
      </c>
      <c r="CR1466">
        <v>332.02910000000003</v>
      </c>
      <c r="CS1466">
        <v>277.4452</v>
      </c>
      <c r="CT1466">
        <v>254.16749999999999</v>
      </c>
      <c r="CU1466">
        <v>258.56810000000002</v>
      </c>
      <c r="CV1466">
        <v>203.2148</v>
      </c>
      <c r="CW1466">
        <v>173.17250000000001</v>
      </c>
      <c r="CX1466">
        <v>89.828739999999996</v>
      </c>
      <c r="CY1466">
        <v>170.8871</v>
      </c>
      <c r="CZ1466">
        <v>1177.2460000000001</v>
      </c>
      <c r="DA1466">
        <v>1717.635</v>
      </c>
      <c r="DB1466">
        <v>1656.982</v>
      </c>
      <c r="DC1466">
        <v>4903.4359999999997</v>
      </c>
      <c r="DD1466">
        <v>8134.692</v>
      </c>
      <c r="DE1466">
        <v>6439.0950000000003</v>
      </c>
      <c r="DF1466">
        <v>4209.57</v>
      </c>
      <c r="DG1466">
        <v>2697.826</v>
      </c>
      <c r="DH1466">
        <v>4492.7650000000003</v>
      </c>
      <c r="DI1466">
        <v>6314.1580000000004</v>
      </c>
      <c r="DJ1466">
        <v>5053.8590000000004</v>
      </c>
      <c r="DK1466">
        <v>18074.25</v>
      </c>
      <c r="DL1466">
        <v>5591.7780000000002</v>
      </c>
      <c r="DM1466">
        <v>1839.8589999999999</v>
      </c>
      <c r="DN1466">
        <v>1608.3019999999999</v>
      </c>
      <c r="DO1466">
        <v>19</v>
      </c>
      <c r="DP1466">
        <v>20</v>
      </c>
    </row>
    <row r="1467" spans="1:120" hidden="1" x14ac:dyDescent="0.25">
      <c r="A1467" t="str">
        <f t="shared" si="22"/>
        <v>Industry_Type-7. Institutional/Government_All CBP_44411</v>
      </c>
      <c r="B1467" t="s">
        <v>62</v>
      </c>
      <c r="C1467" t="s">
        <v>208</v>
      </c>
      <c r="D1467" t="s">
        <v>61</v>
      </c>
      <c r="E1467" t="s">
        <v>61</v>
      </c>
      <c r="F1467" t="s">
        <v>61</v>
      </c>
      <c r="G1467" t="s">
        <v>35</v>
      </c>
      <c r="H1467" t="s">
        <v>61</v>
      </c>
      <c r="I1467" t="s">
        <v>61</v>
      </c>
      <c r="J1467" t="s">
        <v>61</v>
      </c>
      <c r="K1467" t="s">
        <v>197</v>
      </c>
      <c r="L1467" s="18">
        <v>44411</v>
      </c>
      <c r="M1467">
        <v>19</v>
      </c>
      <c r="N1467">
        <v>20</v>
      </c>
      <c r="O1467" t="s">
        <v>258</v>
      </c>
      <c r="P1467">
        <v>3</v>
      </c>
      <c r="Q1467">
        <v>3</v>
      </c>
      <c r="R1467">
        <v>0</v>
      </c>
      <c r="S1467">
        <v>0</v>
      </c>
      <c r="T1467">
        <v>1</v>
      </c>
      <c r="U1467">
        <v>0</v>
      </c>
      <c r="V1467">
        <v>1</v>
      </c>
      <c r="W1467">
        <v>29.16</v>
      </c>
      <c r="X1467">
        <v>29.36</v>
      </c>
      <c r="Y1467">
        <v>29.36</v>
      </c>
      <c r="Z1467">
        <v>29.44</v>
      </c>
      <c r="AA1467">
        <v>29.32</v>
      </c>
      <c r="AB1467">
        <v>29.44</v>
      </c>
      <c r="AC1467">
        <v>29.36</v>
      </c>
      <c r="AD1467">
        <v>36.76</v>
      </c>
      <c r="AE1467">
        <v>49.24</v>
      </c>
      <c r="AF1467">
        <v>71.959999999999994</v>
      </c>
      <c r="AG1467">
        <v>106.8</v>
      </c>
      <c r="AH1467">
        <v>112.52</v>
      </c>
      <c r="AI1467">
        <v>122.8</v>
      </c>
      <c r="AJ1467">
        <v>125.04</v>
      </c>
      <c r="AK1467">
        <v>128</v>
      </c>
      <c r="AL1467">
        <v>122.36</v>
      </c>
      <c r="AM1467">
        <v>124.6</v>
      </c>
      <c r="AN1467">
        <v>135.68</v>
      </c>
      <c r="AO1467">
        <v>102.36</v>
      </c>
      <c r="AP1467">
        <v>99.88</v>
      </c>
      <c r="AQ1467">
        <v>91.88</v>
      </c>
      <c r="AR1467">
        <v>34.840000000000003</v>
      </c>
      <c r="AS1467">
        <v>29.44</v>
      </c>
      <c r="AT1467">
        <v>29.44</v>
      </c>
      <c r="AU1467">
        <v>58.5</v>
      </c>
      <c r="AV1467">
        <v>57</v>
      </c>
      <c r="AW1467">
        <v>56.333333000000003</v>
      </c>
      <c r="AX1467">
        <v>56</v>
      </c>
      <c r="AY1467">
        <v>55.166666999999997</v>
      </c>
      <c r="AZ1467">
        <v>54.833333000000003</v>
      </c>
      <c r="BA1467">
        <v>54.666666999999997</v>
      </c>
      <c r="BB1467">
        <v>56.166666999999997</v>
      </c>
      <c r="BC1467">
        <v>59.666666999999997</v>
      </c>
      <c r="BD1467">
        <v>61.833333000000003</v>
      </c>
      <c r="BE1467">
        <v>66.333332999999996</v>
      </c>
      <c r="BF1467">
        <v>73</v>
      </c>
      <c r="BG1467">
        <v>76.166667000000004</v>
      </c>
      <c r="BH1467">
        <v>78.5</v>
      </c>
      <c r="BI1467">
        <v>81.666667000000004</v>
      </c>
      <c r="BJ1467">
        <v>82.166667000000004</v>
      </c>
      <c r="BK1467">
        <v>80.333332999999996</v>
      </c>
      <c r="BL1467">
        <v>77.166667000000004</v>
      </c>
      <c r="BM1467">
        <v>73.666667000000004</v>
      </c>
      <c r="BN1467">
        <v>68.833332999999996</v>
      </c>
      <c r="BO1467">
        <v>64.5</v>
      </c>
      <c r="BP1467">
        <v>62.333333000000003</v>
      </c>
      <c r="BQ1467">
        <v>61.166666999999997</v>
      </c>
      <c r="BR1467">
        <v>60.333333000000003</v>
      </c>
      <c r="BS1467">
        <v>-0.11878229999999999</v>
      </c>
      <c r="BT1467">
        <v>-0.17858199999999999</v>
      </c>
      <c r="BU1467">
        <v>-0.17376849999999999</v>
      </c>
      <c r="BV1467">
        <v>-0.13138649999999999</v>
      </c>
      <c r="BW1467">
        <v>-0.24411579999999999</v>
      </c>
      <c r="BX1467">
        <v>3.3769209999999998</v>
      </c>
      <c r="BY1467">
        <v>-5.6345660000000004</v>
      </c>
      <c r="BZ1467">
        <v>1.43651</v>
      </c>
      <c r="CA1467">
        <v>2.5735269999999999</v>
      </c>
      <c r="CB1467">
        <v>-1.592346</v>
      </c>
      <c r="CC1467">
        <v>-2.2172429999999999</v>
      </c>
      <c r="CD1467">
        <v>-1.296465</v>
      </c>
      <c r="CE1467">
        <v>3.7477499999999997E-2</v>
      </c>
      <c r="CF1467">
        <v>0.72172930000000002</v>
      </c>
      <c r="CG1467">
        <v>-1.718121</v>
      </c>
      <c r="CH1467">
        <v>1.5345329999999999</v>
      </c>
      <c r="CI1467">
        <v>1.168804</v>
      </c>
      <c r="CJ1467">
        <v>-2.8588960000000001</v>
      </c>
      <c r="CK1467">
        <v>2.5854870000000001</v>
      </c>
      <c r="CL1467">
        <v>2.8515799999999998</v>
      </c>
      <c r="CM1467">
        <v>-1.1238459999999999</v>
      </c>
      <c r="CN1467">
        <v>-0.337675</v>
      </c>
      <c r="CO1467">
        <v>0.37639879999999998</v>
      </c>
      <c r="CP1467">
        <v>0.1545048</v>
      </c>
      <c r="CQ1467">
        <v>8.8480699999999995E-2</v>
      </c>
      <c r="CR1467">
        <v>6.2779799999999997E-2</v>
      </c>
      <c r="CS1467">
        <v>6.4924300000000004E-2</v>
      </c>
      <c r="CT1467">
        <v>6.1476000000000003E-2</v>
      </c>
      <c r="CU1467">
        <v>6.7541699999999996E-2</v>
      </c>
      <c r="CV1467">
        <v>2.378565</v>
      </c>
      <c r="CW1467">
        <v>12.47251</v>
      </c>
      <c r="CX1467">
        <v>4.9258579999999998</v>
      </c>
      <c r="CY1467">
        <v>2.1178689999999998</v>
      </c>
      <c r="CZ1467">
        <v>2.1574650000000002</v>
      </c>
      <c r="DA1467">
        <v>3.515752</v>
      </c>
      <c r="DB1467">
        <v>2.2814709999999998</v>
      </c>
      <c r="DC1467">
        <v>2.480324</v>
      </c>
      <c r="DD1467">
        <v>2.2754249999999998</v>
      </c>
      <c r="DE1467">
        <v>3.421141</v>
      </c>
      <c r="DF1467">
        <v>1.932787</v>
      </c>
      <c r="DG1467">
        <v>1.6885680000000001</v>
      </c>
      <c r="DH1467">
        <v>10.14434</v>
      </c>
      <c r="DI1467">
        <v>9.4562050000000006</v>
      </c>
      <c r="DJ1467">
        <v>12.63888</v>
      </c>
      <c r="DK1467">
        <v>18.081630000000001</v>
      </c>
      <c r="DL1467">
        <v>8.421875</v>
      </c>
      <c r="DM1467">
        <v>0.4026497</v>
      </c>
      <c r="DN1467">
        <v>0.2380206</v>
      </c>
      <c r="DO1467">
        <v>19</v>
      </c>
      <c r="DP1467">
        <v>20</v>
      </c>
    </row>
    <row r="1468" spans="1:120" hidden="1" x14ac:dyDescent="0.25">
      <c r="A1468" t="str">
        <f t="shared" si="22"/>
        <v>Aggregator-Enersponse_All CBP_44411</v>
      </c>
      <c r="B1468" t="s">
        <v>62</v>
      </c>
      <c r="C1468" t="s">
        <v>219</v>
      </c>
      <c r="D1468" t="s">
        <v>61</v>
      </c>
      <c r="E1468" t="s">
        <v>61</v>
      </c>
      <c r="F1468" t="s">
        <v>107</v>
      </c>
      <c r="G1468" t="s">
        <v>61</v>
      </c>
      <c r="H1468" t="s">
        <v>61</v>
      </c>
      <c r="I1468" t="s">
        <v>61</v>
      </c>
      <c r="J1468" t="s">
        <v>61</v>
      </c>
      <c r="K1468" t="s">
        <v>197</v>
      </c>
      <c r="L1468" s="18">
        <v>44411</v>
      </c>
      <c r="M1468">
        <v>19</v>
      </c>
      <c r="N1468">
        <v>20</v>
      </c>
      <c r="O1468" t="s">
        <v>258</v>
      </c>
      <c r="P1468">
        <v>3</v>
      </c>
      <c r="Q1468">
        <v>3</v>
      </c>
      <c r="R1468">
        <v>0</v>
      </c>
      <c r="S1468">
        <v>0</v>
      </c>
      <c r="T1468">
        <v>1</v>
      </c>
      <c r="U1468">
        <v>0</v>
      </c>
      <c r="V1468">
        <v>1</v>
      </c>
      <c r="W1468">
        <v>29.16</v>
      </c>
      <c r="X1468">
        <v>29.36</v>
      </c>
      <c r="Y1468">
        <v>29.36</v>
      </c>
      <c r="Z1468">
        <v>29.44</v>
      </c>
      <c r="AA1468">
        <v>29.32</v>
      </c>
      <c r="AB1468">
        <v>29.44</v>
      </c>
      <c r="AC1468">
        <v>29.36</v>
      </c>
      <c r="AD1468">
        <v>36.76</v>
      </c>
      <c r="AE1468">
        <v>49.24</v>
      </c>
      <c r="AF1468">
        <v>71.959999999999994</v>
      </c>
      <c r="AG1468">
        <v>106.8</v>
      </c>
      <c r="AH1468">
        <v>112.52</v>
      </c>
      <c r="AI1468">
        <v>122.8</v>
      </c>
      <c r="AJ1468">
        <v>125.04</v>
      </c>
      <c r="AK1468">
        <v>128</v>
      </c>
      <c r="AL1468">
        <v>122.36</v>
      </c>
      <c r="AM1468">
        <v>124.6</v>
      </c>
      <c r="AN1468">
        <v>135.68</v>
      </c>
      <c r="AO1468">
        <v>102.36</v>
      </c>
      <c r="AP1468">
        <v>99.88</v>
      </c>
      <c r="AQ1468">
        <v>91.88</v>
      </c>
      <c r="AR1468">
        <v>34.840000000000003</v>
      </c>
      <c r="AS1468">
        <v>29.44</v>
      </c>
      <c r="AT1468">
        <v>29.44</v>
      </c>
      <c r="AU1468">
        <v>58.5</v>
      </c>
      <c r="AV1468">
        <v>57</v>
      </c>
      <c r="AW1468">
        <v>56.333333000000003</v>
      </c>
      <c r="AX1468">
        <v>56</v>
      </c>
      <c r="AY1468">
        <v>55.166666999999997</v>
      </c>
      <c r="AZ1468">
        <v>54.833333000000003</v>
      </c>
      <c r="BA1468">
        <v>54.666666999999997</v>
      </c>
      <c r="BB1468">
        <v>56.166666999999997</v>
      </c>
      <c r="BC1468">
        <v>59.666666999999997</v>
      </c>
      <c r="BD1468">
        <v>61.833333000000003</v>
      </c>
      <c r="BE1468">
        <v>66.333332999999996</v>
      </c>
      <c r="BF1468">
        <v>73</v>
      </c>
      <c r="BG1468">
        <v>76.166667000000004</v>
      </c>
      <c r="BH1468">
        <v>78.5</v>
      </c>
      <c r="BI1468">
        <v>81.666667000000004</v>
      </c>
      <c r="BJ1468">
        <v>82.166667000000004</v>
      </c>
      <c r="BK1468">
        <v>80.333332999999996</v>
      </c>
      <c r="BL1468">
        <v>77.166667000000004</v>
      </c>
      <c r="BM1468">
        <v>73.666667000000004</v>
      </c>
      <c r="BN1468">
        <v>68.833332999999996</v>
      </c>
      <c r="BO1468">
        <v>64.5</v>
      </c>
      <c r="BP1468">
        <v>62.333333000000003</v>
      </c>
      <c r="BQ1468">
        <v>61.166666999999997</v>
      </c>
      <c r="BR1468">
        <v>60.333333000000003</v>
      </c>
      <c r="BS1468">
        <v>-0.11878229999999999</v>
      </c>
      <c r="BT1468">
        <v>-0.17858199999999999</v>
      </c>
      <c r="BU1468">
        <v>-0.17376849999999999</v>
      </c>
      <c r="BV1468">
        <v>-0.13138649999999999</v>
      </c>
      <c r="BW1468">
        <v>-0.24411579999999999</v>
      </c>
      <c r="BX1468">
        <v>3.3769209999999998</v>
      </c>
      <c r="BY1468">
        <v>-5.6345660000000004</v>
      </c>
      <c r="BZ1468">
        <v>1.43651</v>
      </c>
      <c r="CA1468">
        <v>2.5735269999999999</v>
      </c>
      <c r="CB1468">
        <v>-1.592346</v>
      </c>
      <c r="CC1468">
        <v>-2.2172429999999999</v>
      </c>
      <c r="CD1468">
        <v>-1.296465</v>
      </c>
      <c r="CE1468">
        <v>3.7477499999999997E-2</v>
      </c>
      <c r="CF1468">
        <v>0.72172930000000002</v>
      </c>
      <c r="CG1468">
        <v>-1.718121</v>
      </c>
      <c r="CH1468">
        <v>1.5345329999999999</v>
      </c>
      <c r="CI1468">
        <v>1.168804</v>
      </c>
      <c r="CJ1468">
        <v>-2.8588960000000001</v>
      </c>
      <c r="CK1468">
        <v>2.5854870000000001</v>
      </c>
      <c r="CL1468">
        <v>2.8515799999999998</v>
      </c>
      <c r="CM1468">
        <v>-1.1238459999999999</v>
      </c>
      <c r="CN1468">
        <v>-0.337675</v>
      </c>
      <c r="CO1468">
        <v>0.37639879999999998</v>
      </c>
      <c r="CP1468">
        <v>0.1545048</v>
      </c>
      <c r="CQ1468">
        <v>8.8480699999999995E-2</v>
      </c>
      <c r="CR1468">
        <v>6.2779799999999997E-2</v>
      </c>
      <c r="CS1468">
        <v>6.4924300000000004E-2</v>
      </c>
      <c r="CT1468">
        <v>6.1476000000000003E-2</v>
      </c>
      <c r="CU1468">
        <v>6.7541699999999996E-2</v>
      </c>
      <c r="CV1468">
        <v>2.378565</v>
      </c>
      <c r="CW1468">
        <v>12.47251</v>
      </c>
      <c r="CX1468">
        <v>4.9258579999999998</v>
      </c>
      <c r="CY1468">
        <v>2.1178689999999998</v>
      </c>
      <c r="CZ1468">
        <v>2.1574650000000002</v>
      </c>
      <c r="DA1468">
        <v>3.515752</v>
      </c>
      <c r="DB1468">
        <v>2.2814709999999998</v>
      </c>
      <c r="DC1468">
        <v>2.480324</v>
      </c>
      <c r="DD1468">
        <v>2.2754249999999998</v>
      </c>
      <c r="DE1468">
        <v>3.421141</v>
      </c>
      <c r="DF1468">
        <v>1.932787</v>
      </c>
      <c r="DG1468">
        <v>1.6885680000000001</v>
      </c>
      <c r="DH1468">
        <v>10.14434</v>
      </c>
      <c r="DI1468">
        <v>9.4562050000000006</v>
      </c>
      <c r="DJ1468">
        <v>12.63888</v>
      </c>
      <c r="DK1468">
        <v>18.081630000000001</v>
      </c>
      <c r="DL1468">
        <v>8.421875</v>
      </c>
      <c r="DM1468">
        <v>0.4026497</v>
      </c>
      <c r="DN1468">
        <v>0.2380206</v>
      </c>
      <c r="DO1468">
        <v>19</v>
      </c>
      <c r="DP1468">
        <v>20</v>
      </c>
    </row>
    <row r="1469" spans="1:120" hidden="1" x14ac:dyDescent="0.25">
      <c r="A1469" t="str">
        <f t="shared" si="22"/>
        <v>LCA-Other_All CBP_44411</v>
      </c>
      <c r="B1469" t="s">
        <v>62</v>
      </c>
      <c r="C1469" t="s">
        <v>212</v>
      </c>
      <c r="D1469" t="s">
        <v>32</v>
      </c>
      <c r="E1469" t="s">
        <v>61</v>
      </c>
      <c r="F1469" t="s">
        <v>61</v>
      </c>
      <c r="G1469" t="s">
        <v>61</v>
      </c>
      <c r="H1469" t="s">
        <v>61</v>
      </c>
      <c r="I1469" t="s">
        <v>61</v>
      </c>
      <c r="J1469" t="s">
        <v>61</v>
      </c>
      <c r="K1469" t="s">
        <v>197</v>
      </c>
      <c r="L1469" s="18">
        <v>44411</v>
      </c>
      <c r="M1469">
        <v>19</v>
      </c>
      <c r="N1469">
        <v>20</v>
      </c>
      <c r="O1469" t="s">
        <v>258</v>
      </c>
      <c r="P1469">
        <v>4</v>
      </c>
      <c r="Q1469">
        <v>4</v>
      </c>
      <c r="R1469">
        <v>0</v>
      </c>
      <c r="S1469">
        <v>0</v>
      </c>
      <c r="T1469">
        <v>1</v>
      </c>
      <c r="U1469">
        <v>0</v>
      </c>
      <c r="V1469">
        <v>1</v>
      </c>
      <c r="W1469">
        <v>29.986999999999998</v>
      </c>
      <c r="X1469">
        <v>30.177</v>
      </c>
      <c r="Y1469">
        <v>30.181999999999999</v>
      </c>
      <c r="Z1469">
        <v>30.257999999999999</v>
      </c>
      <c r="AA1469">
        <v>30.138000000000002</v>
      </c>
      <c r="AB1469">
        <v>30.262</v>
      </c>
      <c r="AC1469">
        <v>30.172000000000001</v>
      </c>
      <c r="AD1469">
        <v>37.57</v>
      </c>
      <c r="AE1469">
        <v>50.054000000000002</v>
      </c>
      <c r="AF1469">
        <v>72.781000000000006</v>
      </c>
      <c r="AG1469">
        <v>107.633</v>
      </c>
      <c r="AH1469">
        <v>113.352</v>
      </c>
      <c r="AI1469">
        <v>123.636</v>
      </c>
      <c r="AJ1469">
        <v>125.873</v>
      </c>
      <c r="AK1469">
        <v>128.82900000000001</v>
      </c>
      <c r="AL1469">
        <v>123.18600000000001</v>
      </c>
      <c r="AM1469">
        <v>125.429</v>
      </c>
      <c r="AN1469">
        <v>136.51300000000001</v>
      </c>
      <c r="AO1469">
        <v>103.182</v>
      </c>
      <c r="AP1469">
        <v>100.69799999999999</v>
      </c>
      <c r="AQ1469">
        <v>92.715000000000003</v>
      </c>
      <c r="AR1469">
        <v>35.677999999999997</v>
      </c>
      <c r="AS1469">
        <v>30.265999999999998</v>
      </c>
      <c r="AT1469">
        <v>30.274999999999999</v>
      </c>
      <c r="AU1469">
        <v>58.5</v>
      </c>
      <c r="AV1469">
        <v>57.25</v>
      </c>
      <c r="AW1469">
        <v>56.625</v>
      </c>
      <c r="AX1469">
        <v>56.5</v>
      </c>
      <c r="AY1469">
        <v>55.75</v>
      </c>
      <c r="AZ1469">
        <v>55.375</v>
      </c>
      <c r="BA1469">
        <v>55.25</v>
      </c>
      <c r="BB1469">
        <v>56.375</v>
      </c>
      <c r="BC1469">
        <v>59.375</v>
      </c>
      <c r="BD1469">
        <v>61.375</v>
      </c>
      <c r="BE1469">
        <v>65.625</v>
      </c>
      <c r="BF1469">
        <v>72.125</v>
      </c>
      <c r="BG1469">
        <v>74.75</v>
      </c>
      <c r="BH1469">
        <v>76.5</v>
      </c>
      <c r="BI1469">
        <v>79.25</v>
      </c>
      <c r="BJ1469">
        <v>79.75</v>
      </c>
      <c r="BK1469">
        <v>78.125</v>
      </c>
      <c r="BL1469">
        <v>75.125</v>
      </c>
      <c r="BM1469">
        <v>72</v>
      </c>
      <c r="BN1469">
        <v>67.25</v>
      </c>
      <c r="BO1469">
        <v>63.375</v>
      </c>
      <c r="BP1469">
        <v>61.5</v>
      </c>
      <c r="BQ1469">
        <v>60.625</v>
      </c>
      <c r="BR1469">
        <v>60</v>
      </c>
      <c r="BS1469">
        <v>-0.1232936</v>
      </c>
      <c r="BT1469">
        <v>-0.17272709999999999</v>
      </c>
      <c r="BU1469">
        <v>-0.1685547</v>
      </c>
      <c r="BV1469">
        <v>-0.1263272</v>
      </c>
      <c r="BW1469">
        <v>-0.23666809999999999</v>
      </c>
      <c r="BX1469">
        <v>3.3815469999999999</v>
      </c>
      <c r="BY1469">
        <v>-5.6272289999999998</v>
      </c>
      <c r="BZ1469">
        <v>1.4235640000000001</v>
      </c>
      <c r="CA1469">
        <v>2.5731489999999999</v>
      </c>
      <c r="CB1469">
        <v>-1.598676</v>
      </c>
      <c r="CC1469">
        <v>-2.2274959999999999</v>
      </c>
      <c r="CD1469">
        <v>-1.2848759999999999</v>
      </c>
      <c r="CE1469">
        <v>0.1103957</v>
      </c>
      <c r="CF1469">
        <v>0.78001869999999995</v>
      </c>
      <c r="CG1469">
        <v>-1.6861679999999999</v>
      </c>
      <c r="CH1469">
        <v>1.541555</v>
      </c>
      <c r="CI1469">
        <v>1.1737690000000001</v>
      </c>
      <c r="CJ1469">
        <v>-2.8572679999999999</v>
      </c>
      <c r="CK1469">
        <v>2.5918640000000002</v>
      </c>
      <c r="CL1469">
        <v>2.8635929999999998</v>
      </c>
      <c r="CM1469">
        <v>-1.110622</v>
      </c>
      <c r="CN1469">
        <v>-0.32496639999999999</v>
      </c>
      <c r="CO1469">
        <v>0.38179869999999999</v>
      </c>
      <c r="CP1469">
        <v>0.16141430000000001</v>
      </c>
      <c r="CQ1469">
        <v>8.87709E-2</v>
      </c>
      <c r="CR1469">
        <v>6.3067399999999996E-2</v>
      </c>
      <c r="CS1469">
        <v>6.5237299999999998E-2</v>
      </c>
      <c r="CT1469">
        <v>6.18113E-2</v>
      </c>
      <c r="CU1469">
        <v>6.7892800000000003E-2</v>
      </c>
      <c r="CV1469">
        <v>2.3789039999999999</v>
      </c>
      <c r="CW1469">
        <v>12.473000000000001</v>
      </c>
      <c r="CX1469">
        <v>4.9260719999999996</v>
      </c>
      <c r="CY1469">
        <v>2.1188039999999999</v>
      </c>
      <c r="CZ1469">
        <v>2.1583619999999999</v>
      </c>
      <c r="DA1469">
        <v>3.517747</v>
      </c>
      <c r="DB1469">
        <v>2.2822330000000002</v>
      </c>
      <c r="DC1469">
        <v>2.481468</v>
      </c>
      <c r="DD1469">
        <v>2.276742</v>
      </c>
      <c r="DE1469">
        <v>3.42171</v>
      </c>
      <c r="DF1469">
        <v>1.933171</v>
      </c>
      <c r="DG1469">
        <v>1.6889510000000001</v>
      </c>
      <c r="DH1469">
        <v>10.14486</v>
      </c>
      <c r="DI1469">
        <v>9.4565730000000006</v>
      </c>
      <c r="DJ1469">
        <v>12.63949</v>
      </c>
      <c r="DK1469">
        <v>18.08202</v>
      </c>
      <c r="DL1469">
        <v>8.4227709999999991</v>
      </c>
      <c r="DM1469">
        <v>0.4029836</v>
      </c>
      <c r="DN1469">
        <v>0.2383623</v>
      </c>
      <c r="DO1469">
        <v>19</v>
      </c>
      <c r="DP1469">
        <v>20</v>
      </c>
    </row>
    <row r="1470" spans="1:120" hidden="1" x14ac:dyDescent="0.25">
      <c r="A1470" t="str">
        <f t="shared" si="22"/>
        <v>Industry_Type-1. Agriculture, Mining &amp; Construction_All CBP_44411</v>
      </c>
      <c r="B1470" t="s">
        <v>62</v>
      </c>
      <c r="C1470" t="s">
        <v>211</v>
      </c>
      <c r="D1470" t="s">
        <v>61</v>
      </c>
      <c r="E1470" t="s">
        <v>61</v>
      </c>
      <c r="F1470" t="s">
        <v>61</v>
      </c>
      <c r="G1470" t="s">
        <v>30</v>
      </c>
      <c r="H1470" t="s">
        <v>61</v>
      </c>
      <c r="I1470" t="s">
        <v>61</v>
      </c>
      <c r="J1470" t="s">
        <v>61</v>
      </c>
      <c r="K1470" t="s">
        <v>197</v>
      </c>
      <c r="L1470" s="18">
        <v>44411</v>
      </c>
      <c r="M1470">
        <v>19</v>
      </c>
      <c r="N1470">
        <v>20</v>
      </c>
      <c r="O1470" t="s">
        <v>258</v>
      </c>
      <c r="P1470">
        <v>3</v>
      </c>
      <c r="Q1470">
        <v>3</v>
      </c>
      <c r="R1470">
        <v>0</v>
      </c>
      <c r="S1470">
        <v>0</v>
      </c>
      <c r="T1470">
        <v>1</v>
      </c>
      <c r="U1470">
        <v>0</v>
      </c>
      <c r="V1470">
        <v>1</v>
      </c>
      <c r="W1470">
        <v>1644.04</v>
      </c>
      <c r="X1470">
        <v>1787.2</v>
      </c>
      <c r="Y1470">
        <v>1785.8</v>
      </c>
      <c r="Z1470">
        <v>1772.16</v>
      </c>
      <c r="AA1470">
        <v>1773.48</v>
      </c>
      <c r="AB1470">
        <v>1776.12</v>
      </c>
      <c r="AC1470">
        <v>1780.96</v>
      </c>
      <c r="AD1470">
        <v>1793.6</v>
      </c>
      <c r="AE1470">
        <v>1808.68</v>
      </c>
      <c r="AF1470">
        <v>1718.56</v>
      </c>
      <c r="AG1470">
        <v>1657.4</v>
      </c>
      <c r="AH1470">
        <v>1526.48</v>
      </c>
      <c r="AI1470">
        <v>931.64</v>
      </c>
      <c r="AJ1470">
        <v>919.84</v>
      </c>
      <c r="AK1470">
        <v>932.48</v>
      </c>
      <c r="AL1470">
        <v>967.2</v>
      </c>
      <c r="AM1470">
        <v>983.28</v>
      </c>
      <c r="AN1470">
        <v>795.32</v>
      </c>
      <c r="AO1470">
        <v>254.44</v>
      </c>
      <c r="AP1470">
        <v>251.84</v>
      </c>
      <c r="AQ1470">
        <v>313.52</v>
      </c>
      <c r="AR1470">
        <v>1070.52</v>
      </c>
      <c r="AS1470">
        <v>1362.36</v>
      </c>
      <c r="AT1470">
        <v>1368.44</v>
      </c>
      <c r="AU1470">
        <v>56.333333000000003</v>
      </c>
      <c r="AV1470">
        <v>56.666666999999997</v>
      </c>
      <c r="AW1470">
        <v>56.333333000000003</v>
      </c>
      <c r="AX1470">
        <v>56.333333000000003</v>
      </c>
      <c r="AY1470">
        <v>56</v>
      </c>
      <c r="AZ1470">
        <v>56.333333000000003</v>
      </c>
      <c r="BA1470">
        <v>55.666666999999997</v>
      </c>
      <c r="BB1470">
        <v>55.5</v>
      </c>
      <c r="BC1470">
        <v>55.833333000000003</v>
      </c>
      <c r="BD1470">
        <v>57.666666999999997</v>
      </c>
      <c r="BE1470">
        <v>60.5</v>
      </c>
      <c r="BF1470">
        <v>63.166666999999997</v>
      </c>
      <c r="BG1470">
        <v>62.833333000000003</v>
      </c>
      <c r="BH1470">
        <v>63.5</v>
      </c>
      <c r="BI1470">
        <v>64.166667000000004</v>
      </c>
      <c r="BJ1470">
        <v>64</v>
      </c>
      <c r="BK1470">
        <v>63</v>
      </c>
      <c r="BL1470">
        <v>62.5</v>
      </c>
      <c r="BM1470">
        <v>60.833333000000003</v>
      </c>
      <c r="BN1470">
        <v>58.166666999999997</v>
      </c>
      <c r="BO1470">
        <v>57</v>
      </c>
      <c r="BP1470">
        <v>56.333333000000003</v>
      </c>
      <c r="BQ1470">
        <v>55.666666999999997</v>
      </c>
      <c r="BR1470">
        <v>55.666666999999997</v>
      </c>
      <c r="BS1470">
        <v>23.350950000000001</v>
      </c>
      <c r="BT1470">
        <v>-10.735749999999999</v>
      </c>
      <c r="BU1470">
        <v>-10.612489999999999</v>
      </c>
      <c r="BV1470">
        <v>-9.2409060000000007</v>
      </c>
      <c r="BW1470">
        <v>-10.04303</v>
      </c>
      <c r="BX1470">
        <v>-11.77722</v>
      </c>
      <c r="BY1470">
        <v>-4.2266849999999998</v>
      </c>
      <c r="BZ1470">
        <v>2.5276179999999999</v>
      </c>
      <c r="CA1470">
        <v>-0.22637940000000001</v>
      </c>
      <c r="CB1470">
        <v>29.192139999999998</v>
      </c>
      <c r="CC1470">
        <v>57.495480000000001</v>
      </c>
      <c r="CD1470">
        <v>4.0252700000000002E-2</v>
      </c>
      <c r="CE1470">
        <v>135.46039999999999</v>
      </c>
      <c r="CF1470">
        <v>20.871559999999999</v>
      </c>
      <c r="CG1470">
        <v>-4.1057129999999997</v>
      </c>
      <c r="CH1470">
        <v>-24.697849999999999</v>
      </c>
      <c r="CI1470">
        <v>-22.190049999999999</v>
      </c>
      <c r="CJ1470">
        <v>218.143</v>
      </c>
      <c r="CK1470">
        <v>741.00480000000005</v>
      </c>
      <c r="CL1470">
        <v>721.70669999999996</v>
      </c>
      <c r="CM1470">
        <v>513.7971</v>
      </c>
      <c r="CN1470">
        <v>183.202</v>
      </c>
      <c r="CO1470">
        <v>89.097809999999996</v>
      </c>
      <c r="CP1470">
        <v>88.478610000000003</v>
      </c>
      <c r="CQ1470">
        <v>466.91120000000001</v>
      </c>
      <c r="CR1470">
        <v>332.02910000000003</v>
      </c>
      <c r="CS1470">
        <v>277.4452</v>
      </c>
      <c r="CT1470">
        <v>254.16749999999999</v>
      </c>
      <c r="CU1470">
        <v>258.56810000000002</v>
      </c>
      <c r="CV1470">
        <v>203.2148</v>
      </c>
      <c r="CW1470">
        <v>173.17250000000001</v>
      </c>
      <c r="CX1470">
        <v>89.828739999999996</v>
      </c>
      <c r="CY1470">
        <v>170.8871</v>
      </c>
      <c r="CZ1470">
        <v>1177.2460000000001</v>
      </c>
      <c r="DA1470">
        <v>1717.635</v>
      </c>
      <c r="DB1470">
        <v>1656.982</v>
      </c>
      <c r="DC1470">
        <v>4903.4359999999997</v>
      </c>
      <c r="DD1470">
        <v>8134.692</v>
      </c>
      <c r="DE1470">
        <v>6439.0950000000003</v>
      </c>
      <c r="DF1470">
        <v>4209.57</v>
      </c>
      <c r="DG1470">
        <v>2697.826</v>
      </c>
      <c r="DH1470">
        <v>4492.7650000000003</v>
      </c>
      <c r="DI1470">
        <v>6314.1580000000004</v>
      </c>
      <c r="DJ1470">
        <v>5053.8590000000004</v>
      </c>
      <c r="DK1470">
        <v>18074.25</v>
      </c>
      <c r="DL1470">
        <v>5591.7780000000002</v>
      </c>
      <c r="DM1470">
        <v>1839.8589999999999</v>
      </c>
      <c r="DN1470">
        <v>1608.3019999999999</v>
      </c>
      <c r="DO1470">
        <v>19</v>
      </c>
      <c r="DP1470">
        <v>20</v>
      </c>
    </row>
    <row r="1471" spans="1:120" hidden="1" x14ac:dyDescent="0.25">
      <c r="A1471" t="str">
        <f t="shared" si="22"/>
        <v>sublap_id-SLAP_PGEB_All CBP_44411</v>
      </c>
      <c r="B1471" t="s">
        <v>62</v>
      </c>
      <c r="C1471" t="s">
        <v>287</v>
      </c>
      <c r="D1471" t="s">
        <v>61</v>
      </c>
      <c r="E1471" t="s">
        <v>288</v>
      </c>
      <c r="F1471" t="s">
        <v>61</v>
      </c>
      <c r="G1471" t="s">
        <v>61</v>
      </c>
      <c r="H1471" t="s">
        <v>61</v>
      </c>
      <c r="I1471" t="s">
        <v>61</v>
      </c>
      <c r="J1471" t="s">
        <v>61</v>
      </c>
      <c r="K1471" t="s">
        <v>197</v>
      </c>
      <c r="L1471" s="18">
        <v>44411</v>
      </c>
      <c r="M1471">
        <v>19</v>
      </c>
      <c r="N1471">
        <v>20</v>
      </c>
      <c r="O1471" t="s">
        <v>258</v>
      </c>
      <c r="P1471">
        <v>2</v>
      </c>
      <c r="Q1471">
        <v>1</v>
      </c>
      <c r="R1471">
        <v>0</v>
      </c>
      <c r="S1471">
        <v>0</v>
      </c>
      <c r="T1471">
        <v>1</v>
      </c>
      <c r="U1471">
        <v>0</v>
      </c>
      <c r="V1471">
        <v>1</v>
      </c>
      <c r="W1471">
        <v>173.44</v>
      </c>
      <c r="X1471">
        <v>172.64</v>
      </c>
      <c r="Y1471">
        <v>170.72</v>
      </c>
      <c r="Z1471">
        <v>176</v>
      </c>
      <c r="AA1471">
        <v>169.2</v>
      </c>
      <c r="AB1471">
        <v>171.68</v>
      </c>
      <c r="AC1471">
        <v>181.12</v>
      </c>
      <c r="AD1471">
        <v>192.64</v>
      </c>
      <c r="AE1471">
        <v>193.68</v>
      </c>
      <c r="AF1471">
        <v>192.88</v>
      </c>
      <c r="AG1471">
        <v>198.32</v>
      </c>
      <c r="AH1471">
        <v>165.36</v>
      </c>
      <c r="AI1471">
        <v>166.16</v>
      </c>
      <c r="AJ1471">
        <v>175.28</v>
      </c>
      <c r="AK1471">
        <v>199.68</v>
      </c>
      <c r="AL1471">
        <v>219.92</v>
      </c>
      <c r="AM1471">
        <v>218.72</v>
      </c>
      <c r="AN1471">
        <v>212.4</v>
      </c>
      <c r="AO1471">
        <v>59.92</v>
      </c>
      <c r="AP1471">
        <v>49.28</v>
      </c>
      <c r="AQ1471">
        <v>179.6</v>
      </c>
      <c r="AR1471">
        <v>181.12</v>
      </c>
      <c r="AS1471">
        <v>175.04</v>
      </c>
      <c r="AT1471">
        <v>177.2</v>
      </c>
      <c r="AU1471">
        <v>59.5</v>
      </c>
      <c r="AV1471">
        <v>60</v>
      </c>
      <c r="AW1471">
        <v>59</v>
      </c>
      <c r="AX1471">
        <v>60</v>
      </c>
      <c r="AY1471">
        <v>60</v>
      </c>
      <c r="AZ1471">
        <v>59</v>
      </c>
      <c r="BA1471">
        <v>59</v>
      </c>
      <c r="BB1471">
        <v>59</v>
      </c>
      <c r="BC1471">
        <v>59</v>
      </c>
      <c r="BD1471">
        <v>60.5</v>
      </c>
      <c r="BE1471">
        <v>62.5</v>
      </c>
      <c r="BF1471">
        <v>64</v>
      </c>
      <c r="BG1471">
        <v>66.5</v>
      </c>
      <c r="BH1471">
        <v>70</v>
      </c>
      <c r="BI1471">
        <v>73.5</v>
      </c>
      <c r="BJ1471">
        <v>75.5</v>
      </c>
      <c r="BK1471">
        <v>78</v>
      </c>
      <c r="BL1471">
        <v>78</v>
      </c>
      <c r="BM1471">
        <v>73.5</v>
      </c>
      <c r="BN1471">
        <v>68</v>
      </c>
      <c r="BO1471">
        <v>64</v>
      </c>
      <c r="BP1471">
        <v>61.5</v>
      </c>
      <c r="BQ1471">
        <v>60.5</v>
      </c>
      <c r="BR1471">
        <v>60</v>
      </c>
      <c r="BS1471">
        <v>30.147480000000002</v>
      </c>
      <c r="BT1471">
        <v>19.679749999999999</v>
      </c>
      <c r="BU1471">
        <v>22.667010000000001</v>
      </c>
      <c r="BV1471">
        <v>21.74203</v>
      </c>
      <c r="BW1471">
        <v>23.84009</v>
      </c>
      <c r="BX1471">
        <v>20.018969999999999</v>
      </c>
      <c r="BY1471">
        <v>-13.990780000000001</v>
      </c>
      <c r="BZ1471">
        <v>-10.289759999999999</v>
      </c>
      <c r="CA1471">
        <v>-10.55016</v>
      </c>
      <c r="CB1471">
        <v>-10.50282</v>
      </c>
      <c r="CC1471">
        <v>-8.2081599999999995</v>
      </c>
      <c r="CD1471">
        <v>-9.8596800000000009</v>
      </c>
      <c r="CE1471">
        <v>-9.1871030000000005</v>
      </c>
      <c r="CF1471">
        <v>-8.5259250000000009</v>
      </c>
      <c r="CG1471">
        <v>-14.730270000000001</v>
      </c>
      <c r="CH1471">
        <v>-24.854970000000002</v>
      </c>
      <c r="CI1471">
        <v>-36.719439999999999</v>
      </c>
      <c r="CJ1471">
        <v>-14.80904</v>
      </c>
      <c r="CK1471">
        <v>144.10419999999999</v>
      </c>
      <c r="CL1471">
        <v>160.77760000000001</v>
      </c>
      <c r="CM1471">
        <v>61.737699999999997</v>
      </c>
      <c r="CN1471">
        <v>17.443650000000002</v>
      </c>
      <c r="CO1471">
        <v>4.8727260000000001</v>
      </c>
      <c r="CP1471">
        <v>1.5746610000000001</v>
      </c>
      <c r="CQ1471">
        <v>162.2705</v>
      </c>
      <c r="CR1471">
        <v>67.208449999999999</v>
      </c>
      <c r="CS1471">
        <v>77.462590000000006</v>
      </c>
      <c r="CT1471">
        <v>80.574629999999999</v>
      </c>
      <c r="CU1471">
        <v>60.476179999999999</v>
      </c>
      <c r="CV1471">
        <v>71.897049999999993</v>
      </c>
      <c r="CW1471">
        <v>40.470550000000003</v>
      </c>
      <c r="CX1471">
        <v>49.967309999999998</v>
      </c>
      <c r="CY1471">
        <v>42.051380000000002</v>
      </c>
      <c r="CZ1471">
        <v>60.430439999999997</v>
      </c>
      <c r="DA1471">
        <v>74.410240000000002</v>
      </c>
      <c r="DB1471">
        <v>111.5354</v>
      </c>
      <c r="DC1471">
        <v>92.607050000000001</v>
      </c>
      <c r="DD1471">
        <v>108.28530000000001</v>
      </c>
      <c r="DE1471">
        <v>115.39879999999999</v>
      </c>
      <c r="DF1471">
        <v>115.446</v>
      </c>
      <c r="DG1471">
        <v>178.03059999999999</v>
      </c>
      <c r="DH1471">
        <v>218.14320000000001</v>
      </c>
      <c r="DI1471">
        <v>176.9033</v>
      </c>
      <c r="DJ1471">
        <v>213.08690000000001</v>
      </c>
      <c r="DK1471">
        <v>1051.319</v>
      </c>
      <c r="DL1471">
        <v>151.89500000000001</v>
      </c>
      <c r="DM1471">
        <v>100.12439999999999</v>
      </c>
      <c r="DN1471">
        <v>92.376810000000006</v>
      </c>
      <c r="DO1471">
        <v>19</v>
      </c>
      <c r="DP1471">
        <v>20</v>
      </c>
    </row>
    <row r="1472" spans="1:120" hidden="1" x14ac:dyDescent="0.25">
      <c r="A1472" t="str">
        <f t="shared" si="22"/>
        <v>LCA-Greater Bay Area_All CBP_44411</v>
      </c>
      <c r="B1472" t="s">
        <v>62</v>
      </c>
      <c r="C1472" t="s">
        <v>209</v>
      </c>
      <c r="D1472" t="s">
        <v>36</v>
      </c>
      <c r="E1472" t="s">
        <v>61</v>
      </c>
      <c r="F1472" t="s">
        <v>61</v>
      </c>
      <c r="G1472" t="s">
        <v>61</v>
      </c>
      <c r="H1472" t="s">
        <v>61</v>
      </c>
      <c r="I1472" t="s">
        <v>61</v>
      </c>
      <c r="J1472" t="s">
        <v>61</v>
      </c>
      <c r="K1472" t="s">
        <v>197</v>
      </c>
      <c r="L1472" s="18">
        <v>44411</v>
      </c>
      <c r="M1472">
        <v>19</v>
      </c>
      <c r="N1472">
        <v>20</v>
      </c>
      <c r="O1472" t="s">
        <v>258</v>
      </c>
      <c r="P1472">
        <v>5</v>
      </c>
      <c r="Q1472">
        <v>4</v>
      </c>
      <c r="R1472">
        <v>0</v>
      </c>
      <c r="S1472">
        <v>0</v>
      </c>
      <c r="T1472">
        <v>1</v>
      </c>
      <c r="U1472">
        <v>0</v>
      </c>
      <c r="V1472">
        <v>1</v>
      </c>
      <c r="W1472">
        <v>2163.4499999999998</v>
      </c>
      <c r="X1472">
        <v>2341.9</v>
      </c>
      <c r="Y1472">
        <v>2338.9499999999998</v>
      </c>
      <c r="Z1472">
        <v>2325.1999999999998</v>
      </c>
      <c r="AA1472">
        <v>2322.6</v>
      </c>
      <c r="AB1472">
        <v>2327.4499999999998</v>
      </c>
      <c r="AC1472">
        <v>2339.4</v>
      </c>
      <c r="AD1472">
        <v>2362.4</v>
      </c>
      <c r="AE1472">
        <v>2381.9</v>
      </c>
      <c r="AF1472">
        <v>2268.75</v>
      </c>
      <c r="AG1472">
        <v>2195.6999999999998</v>
      </c>
      <c r="AH1472">
        <v>2011.45</v>
      </c>
      <c r="AI1472">
        <v>1268.4000000000001</v>
      </c>
      <c r="AJ1472">
        <v>1259.3499999999999</v>
      </c>
      <c r="AK1472">
        <v>1290.4000000000001</v>
      </c>
      <c r="AL1472">
        <v>1346.45</v>
      </c>
      <c r="AM1472">
        <v>1365.8</v>
      </c>
      <c r="AN1472">
        <v>1126.9000000000001</v>
      </c>
      <c r="AO1472">
        <v>355.5</v>
      </c>
      <c r="AP1472">
        <v>345.6</v>
      </c>
      <c r="AQ1472">
        <v>504.15</v>
      </c>
      <c r="AR1472">
        <v>1451.35</v>
      </c>
      <c r="AS1472">
        <v>1812.35</v>
      </c>
      <c r="AT1472">
        <v>1821.3</v>
      </c>
      <c r="AU1472">
        <v>57.125</v>
      </c>
      <c r="AV1472">
        <v>57.5</v>
      </c>
      <c r="AW1472">
        <v>57</v>
      </c>
      <c r="AX1472">
        <v>57.25</v>
      </c>
      <c r="AY1472">
        <v>57</v>
      </c>
      <c r="AZ1472">
        <v>57</v>
      </c>
      <c r="BA1472">
        <v>56.5</v>
      </c>
      <c r="BB1472">
        <v>56.375</v>
      </c>
      <c r="BC1472">
        <v>56.625</v>
      </c>
      <c r="BD1472">
        <v>58.375</v>
      </c>
      <c r="BE1472">
        <v>61</v>
      </c>
      <c r="BF1472">
        <v>63.375</v>
      </c>
      <c r="BG1472">
        <v>63.75</v>
      </c>
      <c r="BH1472">
        <v>65.125</v>
      </c>
      <c r="BI1472">
        <v>66.5</v>
      </c>
      <c r="BJ1472">
        <v>66.875</v>
      </c>
      <c r="BK1472">
        <v>66.75</v>
      </c>
      <c r="BL1472">
        <v>66.375</v>
      </c>
      <c r="BM1472">
        <v>64</v>
      </c>
      <c r="BN1472">
        <v>60.625</v>
      </c>
      <c r="BO1472">
        <v>58.75</v>
      </c>
      <c r="BP1472">
        <v>57.625</v>
      </c>
      <c r="BQ1472">
        <v>56.875</v>
      </c>
      <c r="BR1472">
        <v>56.75</v>
      </c>
      <c r="BS1472">
        <v>48.030859999999997</v>
      </c>
      <c r="BT1472">
        <v>-1.1198429999999999</v>
      </c>
      <c r="BU1472">
        <v>0.90126989999999996</v>
      </c>
      <c r="BV1472">
        <v>2.0376400000000001</v>
      </c>
      <c r="BW1472">
        <v>2.3462679999999998</v>
      </c>
      <c r="BX1472">
        <v>-2.209673</v>
      </c>
      <c r="BY1472">
        <v>-14.0276</v>
      </c>
      <c r="BZ1472">
        <v>-3.2715800000000002</v>
      </c>
      <c r="CA1472">
        <v>-6.8768219999999998</v>
      </c>
      <c r="CB1472">
        <v>29.925909999999998</v>
      </c>
      <c r="CC1472">
        <v>66.739260000000002</v>
      </c>
      <c r="CD1472">
        <v>-6.1119839999999996</v>
      </c>
      <c r="CE1472">
        <v>163.58349999999999</v>
      </c>
      <c r="CF1472">
        <v>20.760750000000002</v>
      </c>
      <c r="CG1472">
        <v>-14.338559999999999</v>
      </c>
      <c r="CH1472">
        <v>-46.406669999999998</v>
      </c>
      <c r="CI1472">
        <v>-50.68721</v>
      </c>
      <c r="CJ1472">
        <v>263.42309999999998</v>
      </c>
      <c r="CK1472">
        <v>1016.321</v>
      </c>
      <c r="CL1472">
        <v>1002.619</v>
      </c>
      <c r="CM1472">
        <v>680.83249999999998</v>
      </c>
      <c r="CN1472">
        <v>239.90479999999999</v>
      </c>
      <c r="CO1472">
        <v>114.4177</v>
      </c>
      <c r="CP1472">
        <v>111.58240000000001</v>
      </c>
      <c r="CQ1472">
        <v>792.93550000000005</v>
      </c>
      <c r="CR1472">
        <v>545.04880000000003</v>
      </c>
      <c r="CS1472">
        <v>463.767</v>
      </c>
      <c r="CT1472">
        <v>428.6112</v>
      </c>
      <c r="CU1472">
        <v>427.6361</v>
      </c>
      <c r="CV1472">
        <v>345.60789999999997</v>
      </c>
      <c r="CW1472">
        <v>286.39089999999999</v>
      </c>
      <c r="CX1472">
        <v>159.8759</v>
      </c>
      <c r="CY1472">
        <v>283.43740000000003</v>
      </c>
      <c r="CZ1472">
        <v>1863.0519999999999</v>
      </c>
      <c r="DA1472">
        <v>2712.8710000000001</v>
      </c>
      <c r="DB1472">
        <v>2632.6039999999998</v>
      </c>
      <c r="DC1472">
        <v>7697.7929999999997</v>
      </c>
      <c r="DD1472">
        <v>12752.75</v>
      </c>
      <c r="DE1472">
        <v>10106.16</v>
      </c>
      <c r="DF1472">
        <v>6622.549</v>
      </c>
      <c r="DG1472">
        <v>4284.8969999999999</v>
      </c>
      <c r="DH1472">
        <v>7105.1570000000002</v>
      </c>
      <c r="DI1472">
        <v>9934.9750000000004</v>
      </c>
      <c r="DJ1472">
        <v>7979.893</v>
      </c>
      <c r="DK1472">
        <v>28651.68</v>
      </c>
      <c r="DL1472">
        <v>8796.4860000000008</v>
      </c>
      <c r="DM1472">
        <v>2913.89</v>
      </c>
      <c r="DN1472">
        <v>2549.0569999999998</v>
      </c>
      <c r="DO1472">
        <v>19</v>
      </c>
      <c r="DP1472">
        <v>20</v>
      </c>
    </row>
    <row r="1473" spans="1:120" x14ac:dyDescent="0.25">
      <c r="A1473" t="str">
        <f t="shared" si="22"/>
        <v>AutoDR-No_All CBP_44411</v>
      </c>
      <c r="B1473" t="s">
        <v>62</v>
      </c>
      <c r="C1473" t="s">
        <v>321</v>
      </c>
      <c r="D1473" t="s">
        <v>61</v>
      </c>
      <c r="E1473" t="s">
        <v>61</v>
      </c>
      <c r="F1473" t="s">
        <v>61</v>
      </c>
      <c r="G1473" t="s">
        <v>61</v>
      </c>
      <c r="H1473" t="s">
        <v>97</v>
      </c>
      <c r="I1473" t="s">
        <v>61</v>
      </c>
      <c r="J1473" t="s">
        <v>61</v>
      </c>
      <c r="K1473" t="s">
        <v>197</v>
      </c>
      <c r="L1473" s="18">
        <v>44411</v>
      </c>
      <c r="M1473">
        <v>19</v>
      </c>
      <c r="N1473">
        <v>20</v>
      </c>
      <c r="O1473" t="s">
        <v>258</v>
      </c>
      <c r="P1473">
        <v>6</v>
      </c>
      <c r="Q1473">
        <v>5</v>
      </c>
      <c r="R1473">
        <v>0</v>
      </c>
      <c r="S1473">
        <v>0</v>
      </c>
      <c r="T1473">
        <v>1</v>
      </c>
      <c r="U1473">
        <v>0</v>
      </c>
      <c r="V1473">
        <v>1</v>
      </c>
      <c r="W1473">
        <v>2077.9043999999999</v>
      </c>
      <c r="X1473">
        <v>2249.2044000000001</v>
      </c>
      <c r="Y1473">
        <v>2246.3784000000001</v>
      </c>
      <c r="Z1473">
        <v>2233.1736000000001</v>
      </c>
      <c r="AA1473">
        <v>2230.6776</v>
      </c>
      <c r="AB1473">
        <v>2235.3384000000001</v>
      </c>
      <c r="AC1473">
        <v>2246.7984000000001</v>
      </c>
      <c r="AD1473">
        <v>2268.8760000000002</v>
      </c>
      <c r="AE1473">
        <v>2287.6008000000002</v>
      </c>
      <c r="AF1473">
        <v>2178.9852000000001</v>
      </c>
      <c r="AG1473">
        <v>2108.8715999999999</v>
      </c>
      <c r="AH1473">
        <v>1931.9903999999999</v>
      </c>
      <c r="AI1473">
        <v>1218.6672000000001</v>
      </c>
      <c r="AJ1473">
        <v>1209.9756</v>
      </c>
      <c r="AK1473">
        <v>1239.7788</v>
      </c>
      <c r="AL1473">
        <v>1293.5832</v>
      </c>
      <c r="AM1473">
        <v>1312.1628000000001</v>
      </c>
      <c r="AN1473">
        <v>1082.8235999999999</v>
      </c>
      <c r="AO1473">
        <v>342.26639999999998</v>
      </c>
      <c r="AP1473">
        <v>332.75760000000002</v>
      </c>
      <c r="AQ1473">
        <v>484.98599999999999</v>
      </c>
      <c r="AR1473">
        <v>1394.3016</v>
      </c>
      <c r="AS1473">
        <v>1740.8471999999999</v>
      </c>
      <c r="AT1473">
        <v>1749.45</v>
      </c>
      <c r="AU1473">
        <v>57.4</v>
      </c>
      <c r="AV1473">
        <v>57.6</v>
      </c>
      <c r="AW1473">
        <v>57.1</v>
      </c>
      <c r="AX1473">
        <v>57.4</v>
      </c>
      <c r="AY1473">
        <v>57.1</v>
      </c>
      <c r="AZ1473">
        <v>57</v>
      </c>
      <c r="BA1473">
        <v>56.6</v>
      </c>
      <c r="BB1473">
        <v>56.5</v>
      </c>
      <c r="BC1473">
        <v>57</v>
      </c>
      <c r="BD1473">
        <v>58.7</v>
      </c>
      <c r="BE1473">
        <v>61.5</v>
      </c>
      <c r="BF1473">
        <v>64.599999999999994</v>
      </c>
      <c r="BG1473">
        <v>65.099999999999994</v>
      </c>
      <c r="BH1473">
        <v>66.2</v>
      </c>
      <c r="BI1473">
        <v>67.599999999999994</v>
      </c>
      <c r="BJ1473">
        <v>68</v>
      </c>
      <c r="BK1473">
        <v>67.7</v>
      </c>
      <c r="BL1473">
        <v>66.900000000000006</v>
      </c>
      <c r="BM1473">
        <v>64.599999999999994</v>
      </c>
      <c r="BN1473">
        <v>61</v>
      </c>
      <c r="BO1473">
        <v>59</v>
      </c>
      <c r="BP1473">
        <v>57.9</v>
      </c>
      <c r="BQ1473">
        <v>57.3</v>
      </c>
      <c r="BR1473">
        <v>57.2</v>
      </c>
      <c r="BS1473">
        <v>46.104210000000002</v>
      </c>
      <c r="BT1473">
        <v>-1.0680229999999999</v>
      </c>
      <c r="BU1473">
        <v>0.87147560000000002</v>
      </c>
      <c r="BV1473">
        <v>1.962205</v>
      </c>
      <c r="BW1473">
        <v>2.2613539999999999</v>
      </c>
      <c r="BX1473">
        <v>-2.1157349999999999</v>
      </c>
      <c r="BY1473">
        <v>-13.457689999999999</v>
      </c>
      <c r="BZ1473">
        <v>-3.156253</v>
      </c>
      <c r="CA1473">
        <v>-6.602201</v>
      </c>
      <c r="CB1473">
        <v>28.72128</v>
      </c>
      <c r="CC1473">
        <v>64.057370000000006</v>
      </c>
      <c r="CD1473">
        <v>-5.8535979999999999</v>
      </c>
      <c r="CE1473">
        <v>157.1277</v>
      </c>
      <c r="CF1473">
        <v>20.000260000000001</v>
      </c>
      <c r="CG1473">
        <v>-13.72668</v>
      </c>
      <c r="CH1473">
        <v>-44.541980000000002</v>
      </c>
      <c r="CI1473">
        <v>-48.653770000000002</v>
      </c>
      <c r="CJ1473">
        <v>252.88810000000001</v>
      </c>
      <c r="CK1473">
        <v>975.67579999999998</v>
      </c>
      <c r="CL1473">
        <v>962.52909999999997</v>
      </c>
      <c r="CM1473">
        <v>653.61500000000001</v>
      </c>
      <c r="CN1473">
        <v>230.32380000000001</v>
      </c>
      <c r="CO1473">
        <v>109.8475</v>
      </c>
      <c r="CP1473">
        <v>107.12739999999999</v>
      </c>
      <c r="CQ1473">
        <v>730.76980000000003</v>
      </c>
      <c r="CR1473">
        <v>502.31740000000002</v>
      </c>
      <c r="CS1473">
        <v>427.40809999999999</v>
      </c>
      <c r="CT1473">
        <v>395.0086</v>
      </c>
      <c r="CU1473">
        <v>394.10989999999998</v>
      </c>
      <c r="CV1473">
        <v>318.51280000000003</v>
      </c>
      <c r="CW1473">
        <v>263.93849999999998</v>
      </c>
      <c r="CX1473">
        <v>147.34190000000001</v>
      </c>
      <c r="CY1473">
        <v>261.21719999999999</v>
      </c>
      <c r="CZ1473">
        <v>1716.99</v>
      </c>
      <c r="DA1473">
        <v>2500.1849999999999</v>
      </c>
      <c r="DB1473">
        <v>2426.2080000000001</v>
      </c>
      <c r="DC1473">
        <v>7094.2879999999996</v>
      </c>
      <c r="DD1473">
        <v>11752.94</v>
      </c>
      <c r="DE1473">
        <v>9313.8420000000006</v>
      </c>
      <c r="DF1473">
        <v>6103.3429999999998</v>
      </c>
      <c r="DG1473">
        <v>3948.9609999999998</v>
      </c>
      <c r="DH1473">
        <v>6548.1139999999996</v>
      </c>
      <c r="DI1473">
        <v>9156.0730000000003</v>
      </c>
      <c r="DJ1473">
        <v>7354.27</v>
      </c>
      <c r="DK1473">
        <v>26405.39</v>
      </c>
      <c r="DL1473">
        <v>8106.8429999999998</v>
      </c>
      <c r="DM1473">
        <v>2685.442</v>
      </c>
      <c r="DN1473">
        <v>2349.2109999999998</v>
      </c>
      <c r="DO1473">
        <v>19</v>
      </c>
      <c r="DP1473">
        <v>20</v>
      </c>
    </row>
    <row r="1474" spans="1:120" hidden="1" x14ac:dyDescent="0.25">
      <c r="A1474" t="str">
        <f t="shared" si="22"/>
        <v>Size_Grp-Below 20 kW_All CBP_44411</v>
      </c>
      <c r="B1474" t="s">
        <v>62</v>
      </c>
      <c r="C1474" t="s">
        <v>259</v>
      </c>
      <c r="D1474" t="s">
        <v>61</v>
      </c>
      <c r="E1474" t="s">
        <v>61</v>
      </c>
      <c r="F1474" t="s">
        <v>61</v>
      </c>
      <c r="G1474" t="s">
        <v>61</v>
      </c>
      <c r="H1474" t="s">
        <v>61</v>
      </c>
      <c r="I1474" t="s">
        <v>61</v>
      </c>
      <c r="J1474" t="s">
        <v>260</v>
      </c>
      <c r="K1474" t="s">
        <v>197</v>
      </c>
      <c r="L1474" s="18">
        <v>44411</v>
      </c>
      <c r="M1474">
        <v>19</v>
      </c>
      <c r="N1474">
        <v>20</v>
      </c>
      <c r="O1474" t="s">
        <v>258</v>
      </c>
      <c r="P1474">
        <v>3</v>
      </c>
      <c r="Q1474">
        <v>2</v>
      </c>
      <c r="R1474">
        <v>0</v>
      </c>
      <c r="S1474">
        <v>0</v>
      </c>
      <c r="T1474">
        <v>1</v>
      </c>
      <c r="U1474">
        <v>0</v>
      </c>
      <c r="V1474">
        <v>1</v>
      </c>
      <c r="W1474">
        <v>5.3205</v>
      </c>
      <c r="X1474">
        <v>5.0655000000000001</v>
      </c>
      <c r="Y1474">
        <v>5.1929999999999996</v>
      </c>
      <c r="Z1474">
        <v>5.1870000000000003</v>
      </c>
      <c r="AA1474">
        <v>5.1870000000000003</v>
      </c>
      <c r="AB1474">
        <v>5.1929999999999996</v>
      </c>
      <c r="AC1474">
        <v>5.0579999999999998</v>
      </c>
      <c r="AD1474">
        <v>6.9749999999999996</v>
      </c>
      <c r="AE1474">
        <v>8.6609999999999996</v>
      </c>
      <c r="AF1474">
        <v>17.191500000000001</v>
      </c>
      <c r="AG1474">
        <v>42.529499999999999</v>
      </c>
      <c r="AH1474">
        <v>43.368000000000002</v>
      </c>
      <c r="AI1474">
        <v>51.293999999999997</v>
      </c>
      <c r="AJ1474">
        <v>51.529499999999999</v>
      </c>
      <c r="AK1474">
        <v>50.563499999999998</v>
      </c>
      <c r="AL1474">
        <v>48.158999999999999</v>
      </c>
      <c r="AM1474">
        <v>51.163499999999999</v>
      </c>
      <c r="AN1474">
        <v>58.009500000000003</v>
      </c>
      <c r="AO1474">
        <v>37.113</v>
      </c>
      <c r="AP1474">
        <v>38.067</v>
      </c>
      <c r="AQ1474">
        <v>32.8125</v>
      </c>
      <c r="AR1474">
        <v>5.3369999999999997</v>
      </c>
      <c r="AS1474">
        <v>5.1989999999999998</v>
      </c>
      <c r="AT1474">
        <v>5.2125000000000004</v>
      </c>
      <c r="AU1474">
        <v>58.5</v>
      </c>
      <c r="AV1474">
        <v>58</v>
      </c>
      <c r="AW1474">
        <v>57.5</v>
      </c>
      <c r="AX1474">
        <v>58</v>
      </c>
      <c r="AY1474">
        <v>57.5</v>
      </c>
      <c r="AZ1474">
        <v>57</v>
      </c>
      <c r="BA1474">
        <v>57</v>
      </c>
      <c r="BB1474">
        <v>57</v>
      </c>
      <c r="BC1474">
        <v>58.5</v>
      </c>
      <c r="BD1474">
        <v>60</v>
      </c>
      <c r="BE1474">
        <v>63.5</v>
      </c>
      <c r="BF1474">
        <v>69.5</v>
      </c>
      <c r="BG1474">
        <v>70.5</v>
      </c>
      <c r="BH1474">
        <v>70.5</v>
      </c>
      <c r="BI1474">
        <v>72</v>
      </c>
      <c r="BJ1474">
        <v>72.5</v>
      </c>
      <c r="BK1474">
        <v>71.5</v>
      </c>
      <c r="BL1474">
        <v>69</v>
      </c>
      <c r="BM1474">
        <v>67</v>
      </c>
      <c r="BN1474">
        <v>62.5</v>
      </c>
      <c r="BO1474">
        <v>60</v>
      </c>
      <c r="BP1474">
        <v>59</v>
      </c>
      <c r="BQ1474">
        <v>59</v>
      </c>
      <c r="BR1474">
        <v>59</v>
      </c>
      <c r="BS1474">
        <v>-2.2678899999999998E-2</v>
      </c>
      <c r="BT1474">
        <v>6.4189200000000002E-2</v>
      </c>
      <c r="BU1474">
        <v>-2.3990299999999999E-2</v>
      </c>
      <c r="BV1474">
        <v>3.7315300000000003E-2</v>
      </c>
      <c r="BW1474">
        <v>-4.7729000000000001E-3</v>
      </c>
      <c r="BX1474">
        <v>0.47125040000000001</v>
      </c>
      <c r="BY1474">
        <v>1.29983</v>
      </c>
      <c r="BZ1474">
        <v>-0.62843990000000005</v>
      </c>
      <c r="CA1474">
        <v>-0.11047800000000001</v>
      </c>
      <c r="CB1474">
        <v>-1.40225</v>
      </c>
      <c r="CC1474">
        <v>-0.2233472</v>
      </c>
      <c r="CD1474">
        <v>-0.24022019999999999</v>
      </c>
      <c r="CE1474">
        <v>0.60595069999999995</v>
      </c>
      <c r="CF1474">
        <v>-0.293574</v>
      </c>
      <c r="CG1474">
        <v>-0.24831349999999999</v>
      </c>
      <c r="CH1474">
        <v>-1.0011779999999999</v>
      </c>
      <c r="CI1474">
        <v>-0.50227339999999998</v>
      </c>
      <c r="CJ1474">
        <v>-2.059053</v>
      </c>
      <c r="CK1474">
        <v>1.915292</v>
      </c>
      <c r="CL1474">
        <v>2.8372139999999999</v>
      </c>
      <c r="CM1474">
        <v>3.4170379999999998</v>
      </c>
      <c r="CN1474">
        <v>-4.2861000000000003E-2</v>
      </c>
      <c r="CO1474">
        <v>-6.8514400000000003E-2</v>
      </c>
      <c r="CP1474">
        <v>1.7053999999999999E-3</v>
      </c>
      <c r="CQ1474">
        <v>2.0081999999999999E-3</v>
      </c>
      <c r="CR1474">
        <v>1.8301000000000001E-3</v>
      </c>
      <c r="CS1474">
        <v>9.882999999999999E-4</v>
      </c>
      <c r="CT1474">
        <v>1.7734000000000001E-3</v>
      </c>
      <c r="CU1474">
        <v>1.1663000000000001E-3</v>
      </c>
      <c r="CV1474">
        <v>8.7880200000000006E-2</v>
      </c>
      <c r="CW1474">
        <v>0.45518409999999998</v>
      </c>
      <c r="CX1474">
        <v>1.2085109999999999</v>
      </c>
      <c r="CY1474">
        <v>1.0106980000000001</v>
      </c>
      <c r="CZ1474">
        <v>0.61891810000000003</v>
      </c>
      <c r="DA1474">
        <v>2.885545</v>
      </c>
      <c r="DB1474">
        <v>2.3792589999999998</v>
      </c>
      <c r="DC1474">
        <v>1.8218890000000001</v>
      </c>
      <c r="DD1474">
        <v>1.116913</v>
      </c>
      <c r="DE1474">
        <v>1.479385</v>
      </c>
      <c r="DF1474">
        <v>1.90934</v>
      </c>
      <c r="DG1474">
        <v>1.4801599999999999</v>
      </c>
      <c r="DH1474">
        <v>7.8202759999999998</v>
      </c>
      <c r="DI1474">
        <v>9.3287829999999996</v>
      </c>
      <c r="DJ1474">
        <v>9.0267269999999993</v>
      </c>
      <c r="DK1474">
        <v>10.923999999999999</v>
      </c>
      <c r="DL1474">
        <v>5.1684679999999998</v>
      </c>
      <c r="DM1474">
        <v>3.8605399999999998E-2</v>
      </c>
      <c r="DN1474">
        <v>1.3452E-3</v>
      </c>
      <c r="DO1474">
        <v>19</v>
      </c>
      <c r="DP1474">
        <v>20</v>
      </c>
    </row>
    <row r="1475" spans="1:120" hidden="1" x14ac:dyDescent="0.25">
      <c r="A1475" t="str">
        <f t="shared" si="22"/>
        <v>Industry_Type-4. Retail stores_All CBP_44411</v>
      </c>
      <c r="B1475" t="s">
        <v>62</v>
      </c>
      <c r="C1475" t="s">
        <v>204</v>
      </c>
      <c r="D1475" t="s">
        <v>61</v>
      </c>
      <c r="E1475" t="s">
        <v>61</v>
      </c>
      <c r="F1475" t="s">
        <v>61</v>
      </c>
      <c r="G1475" t="s">
        <v>33</v>
      </c>
      <c r="H1475" t="s">
        <v>61</v>
      </c>
      <c r="I1475" t="s">
        <v>61</v>
      </c>
      <c r="J1475" t="s">
        <v>61</v>
      </c>
      <c r="K1475" t="s">
        <v>197</v>
      </c>
      <c r="L1475" s="18">
        <v>44411</v>
      </c>
      <c r="M1475">
        <v>19</v>
      </c>
      <c r="N1475">
        <v>20</v>
      </c>
      <c r="O1475" t="s">
        <v>258</v>
      </c>
      <c r="P1475">
        <v>1</v>
      </c>
      <c r="Q1475">
        <v>1</v>
      </c>
      <c r="R1475">
        <v>0</v>
      </c>
      <c r="S1475">
        <v>0</v>
      </c>
      <c r="T1475">
        <v>1</v>
      </c>
      <c r="U1475">
        <v>0</v>
      </c>
      <c r="V1475">
        <v>1</v>
      </c>
      <c r="W1475">
        <v>0.82699999999999996</v>
      </c>
      <c r="X1475">
        <v>0.81699999999999995</v>
      </c>
      <c r="Y1475">
        <v>0.82199999999999995</v>
      </c>
      <c r="Z1475">
        <v>0.81799999999999995</v>
      </c>
      <c r="AA1475">
        <v>0.81799999999999995</v>
      </c>
      <c r="AB1475">
        <v>0.82199999999999995</v>
      </c>
      <c r="AC1475">
        <v>0.81200000000000006</v>
      </c>
      <c r="AD1475">
        <v>0.81</v>
      </c>
      <c r="AE1475">
        <v>0.81399999999999995</v>
      </c>
      <c r="AF1475">
        <v>0.82099999999999995</v>
      </c>
      <c r="AG1475">
        <v>0.83299999999999996</v>
      </c>
      <c r="AH1475">
        <v>0.83199999999999996</v>
      </c>
      <c r="AI1475">
        <v>0.83599999999999997</v>
      </c>
      <c r="AJ1475">
        <v>0.83299999999999996</v>
      </c>
      <c r="AK1475">
        <v>0.82899999999999996</v>
      </c>
      <c r="AL1475">
        <v>0.82599999999999996</v>
      </c>
      <c r="AM1475">
        <v>0.82899999999999996</v>
      </c>
      <c r="AN1475">
        <v>0.83299999999999996</v>
      </c>
      <c r="AO1475">
        <v>0.82199999999999995</v>
      </c>
      <c r="AP1475">
        <v>0.81799999999999995</v>
      </c>
      <c r="AQ1475">
        <v>0.83499999999999996</v>
      </c>
      <c r="AR1475">
        <v>0.83799999999999997</v>
      </c>
      <c r="AS1475">
        <v>0.82599999999999996</v>
      </c>
      <c r="AT1475">
        <v>0.83499999999999996</v>
      </c>
      <c r="AU1475">
        <v>58.5</v>
      </c>
      <c r="AV1475">
        <v>58</v>
      </c>
      <c r="AW1475">
        <v>57.5</v>
      </c>
      <c r="AX1475">
        <v>58</v>
      </c>
      <c r="AY1475">
        <v>57.5</v>
      </c>
      <c r="AZ1475">
        <v>57</v>
      </c>
      <c r="BA1475">
        <v>57</v>
      </c>
      <c r="BB1475">
        <v>57</v>
      </c>
      <c r="BC1475">
        <v>58.5</v>
      </c>
      <c r="BD1475">
        <v>60</v>
      </c>
      <c r="BE1475">
        <v>63.5</v>
      </c>
      <c r="BF1475">
        <v>69.5</v>
      </c>
      <c r="BG1475">
        <v>70.5</v>
      </c>
      <c r="BH1475">
        <v>70.5</v>
      </c>
      <c r="BI1475">
        <v>72</v>
      </c>
      <c r="BJ1475">
        <v>72.5</v>
      </c>
      <c r="BK1475">
        <v>71.5</v>
      </c>
      <c r="BL1475">
        <v>69</v>
      </c>
      <c r="BM1475">
        <v>67</v>
      </c>
      <c r="BN1475">
        <v>62.5</v>
      </c>
      <c r="BO1475">
        <v>60</v>
      </c>
      <c r="BP1475">
        <v>59</v>
      </c>
      <c r="BQ1475">
        <v>59</v>
      </c>
      <c r="BR1475">
        <v>59</v>
      </c>
      <c r="BS1475">
        <v>-4.5113000000000002E-3</v>
      </c>
      <c r="BT1475">
        <v>5.8548000000000003E-3</v>
      </c>
      <c r="BU1475">
        <v>5.2138000000000002E-3</v>
      </c>
      <c r="BV1475">
        <v>5.0593000000000001E-3</v>
      </c>
      <c r="BW1475">
        <v>7.4476999999999998E-3</v>
      </c>
      <c r="BX1475">
        <v>4.6257E-3</v>
      </c>
      <c r="BY1475">
        <v>7.3369000000000004E-3</v>
      </c>
      <c r="BZ1475">
        <v>-1.29467E-2</v>
      </c>
      <c r="CA1475">
        <v>-3.7780000000000002E-4</v>
      </c>
      <c r="CB1475">
        <v>-6.3302999999999996E-3</v>
      </c>
      <c r="CC1475">
        <v>-1.0253E-2</v>
      </c>
      <c r="CD1475">
        <v>1.1588899999999999E-2</v>
      </c>
      <c r="CE1475">
        <v>7.2918200000000002E-2</v>
      </c>
      <c r="CF1475">
        <v>5.8289399999999998E-2</v>
      </c>
      <c r="CG1475">
        <v>3.1952099999999997E-2</v>
      </c>
      <c r="CH1475">
        <v>7.0226999999999998E-3</v>
      </c>
      <c r="CI1475">
        <v>4.9642999999999996E-3</v>
      </c>
      <c r="CJ1475">
        <v>1.6283999999999999E-3</v>
      </c>
      <c r="CK1475">
        <v>6.3765999999999996E-3</v>
      </c>
      <c r="CL1475">
        <v>1.2013100000000001E-2</v>
      </c>
      <c r="CM1475">
        <v>1.32245E-2</v>
      </c>
      <c r="CN1475">
        <v>1.2708499999999999E-2</v>
      </c>
      <c r="CO1475">
        <v>5.3999E-3</v>
      </c>
      <c r="CP1475">
        <v>6.9094999999999998E-3</v>
      </c>
      <c r="CQ1475">
        <v>2.9020000000000001E-4</v>
      </c>
      <c r="CR1475">
        <v>2.876E-4</v>
      </c>
      <c r="CS1475">
        <v>3.1300000000000002E-4</v>
      </c>
      <c r="CT1475">
        <v>3.3530000000000002E-4</v>
      </c>
      <c r="CU1475">
        <v>3.5110000000000002E-4</v>
      </c>
      <c r="CV1475">
        <v>3.3869999999999999E-4</v>
      </c>
      <c r="CW1475">
        <v>4.9689999999999999E-4</v>
      </c>
      <c r="CX1475">
        <v>2.139E-4</v>
      </c>
      <c r="CY1475">
        <v>9.3519999999999996E-4</v>
      </c>
      <c r="CZ1475">
        <v>8.9650000000000005E-4</v>
      </c>
      <c r="DA1475">
        <v>1.9943000000000001E-3</v>
      </c>
      <c r="DB1475">
        <v>7.6190000000000003E-4</v>
      </c>
      <c r="DC1475">
        <v>1.1444000000000001E-3</v>
      </c>
      <c r="DD1475">
        <v>1.3167000000000001E-3</v>
      </c>
      <c r="DE1475">
        <v>5.6860000000000005E-4</v>
      </c>
      <c r="DF1475">
        <v>3.8450000000000002E-4</v>
      </c>
      <c r="DG1475">
        <v>3.837E-4</v>
      </c>
      <c r="DH1475">
        <v>5.176E-4</v>
      </c>
      <c r="DI1475">
        <v>3.6680000000000003E-4</v>
      </c>
      <c r="DJ1475">
        <v>6.0880000000000005E-4</v>
      </c>
      <c r="DK1475">
        <v>3.9389999999999998E-4</v>
      </c>
      <c r="DL1475">
        <v>8.964E-4</v>
      </c>
      <c r="DM1475">
        <v>3.3389999999999998E-4</v>
      </c>
      <c r="DN1475">
        <v>3.4170000000000001E-4</v>
      </c>
      <c r="DO1475">
        <v>19</v>
      </c>
      <c r="DP1475">
        <v>20</v>
      </c>
    </row>
    <row r="1476" spans="1:120" hidden="1" x14ac:dyDescent="0.25">
      <c r="A1476" t="str">
        <f t="shared" ref="A1476:A1539" si="23">C1476&amp;"_"&amp;K1476&amp;"_"&amp;IF(L1476="",O1476,L1476&amp;IF(LEFT(K1476,3)="All","",IF(R1476=1,"_Combined","_"&amp;M1476&amp;"-"&amp;N1476)))</f>
        <v>Industry_Type-5. Offices, Hotels, Finance, Services_All CBP_44411</v>
      </c>
      <c r="B1476" t="s">
        <v>62</v>
      </c>
      <c r="C1476" t="s">
        <v>205</v>
      </c>
      <c r="D1476" t="s">
        <v>61</v>
      </c>
      <c r="E1476" t="s">
        <v>61</v>
      </c>
      <c r="F1476" t="s">
        <v>61</v>
      </c>
      <c r="G1476" t="s">
        <v>37</v>
      </c>
      <c r="H1476" t="s">
        <v>61</v>
      </c>
      <c r="I1476" t="s">
        <v>61</v>
      </c>
      <c r="J1476" t="s">
        <v>61</v>
      </c>
      <c r="K1476" t="s">
        <v>197</v>
      </c>
      <c r="L1476" s="18">
        <v>44411</v>
      </c>
      <c r="M1476">
        <v>19</v>
      </c>
      <c r="N1476">
        <v>20</v>
      </c>
      <c r="O1476" t="s">
        <v>258</v>
      </c>
      <c r="P1476">
        <v>2</v>
      </c>
      <c r="Q1476">
        <v>1</v>
      </c>
      <c r="R1476">
        <v>0</v>
      </c>
      <c r="S1476">
        <v>0</v>
      </c>
      <c r="T1476">
        <v>1</v>
      </c>
      <c r="U1476">
        <v>0</v>
      </c>
      <c r="V1476">
        <v>1</v>
      </c>
      <c r="W1476">
        <v>173.44</v>
      </c>
      <c r="X1476">
        <v>172.64</v>
      </c>
      <c r="Y1476">
        <v>170.72</v>
      </c>
      <c r="Z1476">
        <v>176</v>
      </c>
      <c r="AA1476">
        <v>169.2</v>
      </c>
      <c r="AB1476">
        <v>171.68</v>
      </c>
      <c r="AC1476">
        <v>181.12</v>
      </c>
      <c r="AD1476">
        <v>192.64</v>
      </c>
      <c r="AE1476">
        <v>193.68</v>
      </c>
      <c r="AF1476">
        <v>192.88</v>
      </c>
      <c r="AG1476">
        <v>198.32</v>
      </c>
      <c r="AH1476">
        <v>165.36</v>
      </c>
      <c r="AI1476">
        <v>166.16</v>
      </c>
      <c r="AJ1476">
        <v>175.28</v>
      </c>
      <c r="AK1476">
        <v>199.68</v>
      </c>
      <c r="AL1476">
        <v>219.92</v>
      </c>
      <c r="AM1476">
        <v>218.72</v>
      </c>
      <c r="AN1476">
        <v>212.4</v>
      </c>
      <c r="AO1476">
        <v>59.92</v>
      </c>
      <c r="AP1476">
        <v>49.28</v>
      </c>
      <c r="AQ1476">
        <v>179.6</v>
      </c>
      <c r="AR1476">
        <v>181.12</v>
      </c>
      <c r="AS1476">
        <v>175.04</v>
      </c>
      <c r="AT1476">
        <v>177.2</v>
      </c>
      <c r="AU1476">
        <v>59.5</v>
      </c>
      <c r="AV1476">
        <v>60</v>
      </c>
      <c r="AW1476">
        <v>59</v>
      </c>
      <c r="AX1476">
        <v>60</v>
      </c>
      <c r="AY1476">
        <v>60</v>
      </c>
      <c r="AZ1476">
        <v>59</v>
      </c>
      <c r="BA1476">
        <v>59</v>
      </c>
      <c r="BB1476">
        <v>59</v>
      </c>
      <c r="BC1476">
        <v>59</v>
      </c>
      <c r="BD1476">
        <v>60.5</v>
      </c>
      <c r="BE1476">
        <v>62.5</v>
      </c>
      <c r="BF1476">
        <v>64</v>
      </c>
      <c r="BG1476">
        <v>66.5</v>
      </c>
      <c r="BH1476">
        <v>70</v>
      </c>
      <c r="BI1476">
        <v>73.5</v>
      </c>
      <c r="BJ1476">
        <v>75.5</v>
      </c>
      <c r="BK1476">
        <v>78</v>
      </c>
      <c r="BL1476">
        <v>78</v>
      </c>
      <c r="BM1476">
        <v>73.5</v>
      </c>
      <c r="BN1476">
        <v>68</v>
      </c>
      <c r="BO1476">
        <v>64</v>
      </c>
      <c r="BP1476">
        <v>61.5</v>
      </c>
      <c r="BQ1476">
        <v>60.5</v>
      </c>
      <c r="BR1476">
        <v>60</v>
      </c>
      <c r="BS1476">
        <v>30.147480000000002</v>
      </c>
      <c r="BT1476">
        <v>19.679749999999999</v>
      </c>
      <c r="BU1476">
        <v>22.667010000000001</v>
      </c>
      <c r="BV1476">
        <v>21.74203</v>
      </c>
      <c r="BW1476">
        <v>23.84009</v>
      </c>
      <c r="BX1476">
        <v>20.018969999999999</v>
      </c>
      <c r="BY1476">
        <v>-13.990780000000001</v>
      </c>
      <c r="BZ1476">
        <v>-10.289759999999999</v>
      </c>
      <c r="CA1476">
        <v>-10.55016</v>
      </c>
      <c r="CB1476">
        <v>-10.50282</v>
      </c>
      <c r="CC1476">
        <v>-8.2081599999999995</v>
      </c>
      <c r="CD1476">
        <v>-9.8596800000000009</v>
      </c>
      <c r="CE1476">
        <v>-9.1871030000000005</v>
      </c>
      <c r="CF1476">
        <v>-8.5259250000000009</v>
      </c>
      <c r="CG1476">
        <v>-14.730270000000001</v>
      </c>
      <c r="CH1476">
        <v>-24.854970000000002</v>
      </c>
      <c r="CI1476">
        <v>-36.719439999999999</v>
      </c>
      <c r="CJ1476">
        <v>-14.80904</v>
      </c>
      <c r="CK1476">
        <v>144.10419999999999</v>
      </c>
      <c r="CL1476">
        <v>160.77760000000001</v>
      </c>
      <c r="CM1476">
        <v>61.737699999999997</v>
      </c>
      <c r="CN1476">
        <v>17.443650000000002</v>
      </c>
      <c r="CO1476">
        <v>4.8727260000000001</v>
      </c>
      <c r="CP1476">
        <v>1.5746610000000001</v>
      </c>
      <c r="CQ1476">
        <v>162.2705</v>
      </c>
      <c r="CR1476">
        <v>67.208449999999999</v>
      </c>
      <c r="CS1476">
        <v>77.462590000000006</v>
      </c>
      <c r="CT1476">
        <v>80.574629999999999</v>
      </c>
      <c r="CU1476">
        <v>60.476179999999999</v>
      </c>
      <c r="CV1476">
        <v>71.897049999999993</v>
      </c>
      <c r="CW1476">
        <v>40.470550000000003</v>
      </c>
      <c r="CX1476">
        <v>49.967309999999998</v>
      </c>
      <c r="CY1476">
        <v>42.051380000000002</v>
      </c>
      <c r="CZ1476">
        <v>60.430439999999997</v>
      </c>
      <c r="DA1476">
        <v>74.410240000000002</v>
      </c>
      <c r="DB1476">
        <v>111.5354</v>
      </c>
      <c r="DC1476">
        <v>92.607050000000001</v>
      </c>
      <c r="DD1476">
        <v>108.28530000000001</v>
      </c>
      <c r="DE1476">
        <v>115.39879999999999</v>
      </c>
      <c r="DF1476">
        <v>115.446</v>
      </c>
      <c r="DG1476">
        <v>178.03059999999999</v>
      </c>
      <c r="DH1476">
        <v>218.14320000000001</v>
      </c>
      <c r="DI1476">
        <v>176.9033</v>
      </c>
      <c r="DJ1476">
        <v>213.08690000000001</v>
      </c>
      <c r="DK1476">
        <v>1051.319</v>
      </c>
      <c r="DL1476">
        <v>151.89500000000001</v>
      </c>
      <c r="DM1476">
        <v>100.12439999999999</v>
      </c>
      <c r="DN1476">
        <v>92.376810000000006</v>
      </c>
      <c r="DO1476">
        <v>19</v>
      </c>
      <c r="DP1476">
        <v>20</v>
      </c>
    </row>
    <row r="1477" spans="1:120" hidden="1" x14ac:dyDescent="0.25">
      <c r="A1477" t="str">
        <f t="shared" si="23"/>
        <v>Aggregator-Enersponse_Prescribed DA 1-4 (1PM-9PM)_44411_19-20</v>
      </c>
      <c r="B1477" t="s">
        <v>62</v>
      </c>
      <c r="C1477" t="s">
        <v>219</v>
      </c>
      <c r="D1477" t="s">
        <v>61</v>
      </c>
      <c r="E1477" t="s">
        <v>61</v>
      </c>
      <c r="F1477" t="s">
        <v>107</v>
      </c>
      <c r="G1477" t="s">
        <v>61</v>
      </c>
      <c r="H1477" t="s">
        <v>61</v>
      </c>
      <c r="I1477" t="s">
        <v>61</v>
      </c>
      <c r="J1477" t="s">
        <v>61</v>
      </c>
      <c r="K1477" t="s">
        <v>214</v>
      </c>
      <c r="L1477" s="18">
        <v>44411</v>
      </c>
      <c r="M1477">
        <v>19</v>
      </c>
      <c r="N1477">
        <v>20</v>
      </c>
      <c r="O1477" t="s">
        <v>258</v>
      </c>
      <c r="P1477">
        <v>3</v>
      </c>
      <c r="Q1477">
        <v>3</v>
      </c>
      <c r="R1477">
        <v>0</v>
      </c>
      <c r="S1477">
        <v>0</v>
      </c>
      <c r="T1477">
        <v>1</v>
      </c>
      <c r="U1477">
        <v>1</v>
      </c>
      <c r="V1477">
        <v>1</v>
      </c>
      <c r="W1477">
        <v>29.16</v>
      </c>
      <c r="X1477">
        <v>29.36</v>
      </c>
      <c r="Y1477">
        <v>29.36</v>
      </c>
      <c r="Z1477">
        <v>29.44</v>
      </c>
      <c r="AA1477">
        <v>29.32</v>
      </c>
      <c r="AB1477">
        <v>29.44</v>
      </c>
      <c r="AC1477">
        <v>29.36</v>
      </c>
      <c r="AD1477">
        <v>36.76</v>
      </c>
      <c r="AE1477">
        <v>49.24</v>
      </c>
      <c r="AF1477">
        <v>71.959999999999994</v>
      </c>
      <c r="AG1477">
        <v>106.8</v>
      </c>
      <c r="AH1477">
        <v>112.52</v>
      </c>
      <c r="AI1477">
        <v>122.8</v>
      </c>
      <c r="AJ1477">
        <v>125.04</v>
      </c>
      <c r="AK1477">
        <v>128</v>
      </c>
      <c r="AL1477">
        <v>122.36</v>
      </c>
      <c r="AM1477">
        <v>124.6</v>
      </c>
      <c r="AN1477">
        <v>135.68</v>
      </c>
      <c r="AO1477">
        <v>102.36</v>
      </c>
      <c r="AP1477">
        <v>99.88</v>
      </c>
      <c r="AQ1477">
        <v>91.88</v>
      </c>
      <c r="AR1477">
        <v>34.840000000000003</v>
      </c>
      <c r="AS1477">
        <v>29.44</v>
      </c>
      <c r="AT1477">
        <v>29.44</v>
      </c>
      <c r="AU1477">
        <v>58.5</v>
      </c>
      <c r="AV1477">
        <v>57</v>
      </c>
      <c r="AW1477">
        <v>56.333333000000003</v>
      </c>
      <c r="AX1477">
        <v>56</v>
      </c>
      <c r="AY1477">
        <v>55.166666999999997</v>
      </c>
      <c r="AZ1477">
        <v>54.833333000000003</v>
      </c>
      <c r="BA1477">
        <v>54.666666999999997</v>
      </c>
      <c r="BB1477">
        <v>56.166666999999997</v>
      </c>
      <c r="BC1477">
        <v>59.666666999999997</v>
      </c>
      <c r="BD1477">
        <v>61.833333000000003</v>
      </c>
      <c r="BE1477">
        <v>66.333332999999996</v>
      </c>
      <c r="BF1477">
        <v>73</v>
      </c>
      <c r="BG1477">
        <v>76.166667000000004</v>
      </c>
      <c r="BH1477">
        <v>78.5</v>
      </c>
      <c r="BI1477">
        <v>81.666667000000004</v>
      </c>
      <c r="BJ1477">
        <v>82.166667000000004</v>
      </c>
      <c r="BK1477">
        <v>80.333332999999996</v>
      </c>
      <c r="BL1477">
        <v>77.166667000000004</v>
      </c>
      <c r="BM1477">
        <v>73.666667000000004</v>
      </c>
      <c r="BN1477">
        <v>68.833332999999996</v>
      </c>
      <c r="BO1477">
        <v>64.5</v>
      </c>
      <c r="BP1477">
        <v>62.333333000000003</v>
      </c>
      <c r="BQ1477">
        <v>61.166666999999997</v>
      </c>
      <c r="BR1477">
        <v>60.333333000000003</v>
      </c>
      <c r="BS1477">
        <v>-0.11878229999999999</v>
      </c>
      <c r="BT1477">
        <v>-0.17858199999999999</v>
      </c>
      <c r="BU1477">
        <v>-0.17376849999999999</v>
      </c>
      <c r="BV1477">
        <v>-0.13138649999999999</v>
      </c>
      <c r="BW1477">
        <v>-0.24411579999999999</v>
      </c>
      <c r="BX1477">
        <v>3.3769209999999998</v>
      </c>
      <c r="BY1477">
        <v>-5.6345660000000004</v>
      </c>
      <c r="BZ1477">
        <v>1.43651</v>
      </c>
      <c r="CA1477">
        <v>2.5735269999999999</v>
      </c>
      <c r="CB1477">
        <v>-1.592346</v>
      </c>
      <c r="CC1477">
        <v>-2.2172429999999999</v>
      </c>
      <c r="CD1477">
        <v>-1.296465</v>
      </c>
      <c r="CE1477">
        <v>3.7477499999999997E-2</v>
      </c>
      <c r="CF1477">
        <v>0.72172930000000002</v>
      </c>
      <c r="CG1477">
        <v>-1.718121</v>
      </c>
      <c r="CH1477">
        <v>1.5345329999999999</v>
      </c>
      <c r="CI1477">
        <v>1.168804</v>
      </c>
      <c r="CJ1477">
        <v>-2.8588960000000001</v>
      </c>
      <c r="CK1477">
        <v>2.5854870000000001</v>
      </c>
      <c r="CL1477">
        <v>2.8515799999999998</v>
      </c>
      <c r="CM1477">
        <v>-1.1238459999999999</v>
      </c>
      <c r="CN1477">
        <v>-0.337675</v>
      </c>
      <c r="CO1477">
        <v>0.37639879999999998</v>
      </c>
      <c r="CP1477">
        <v>0.1545048</v>
      </c>
      <c r="CQ1477">
        <v>8.8480699999999995E-2</v>
      </c>
      <c r="CR1477">
        <v>6.2779799999999997E-2</v>
      </c>
      <c r="CS1477">
        <v>6.4924300000000004E-2</v>
      </c>
      <c r="CT1477">
        <v>6.1476000000000003E-2</v>
      </c>
      <c r="CU1477">
        <v>6.7541699999999996E-2</v>
      </c>
      <c r="CV1477">
        <v>2.378565</v>
      </c>
      <c r="CW1477">
        <v>12.47251</v>
      </c>
      <c r="CX1477">
        <v>4.9258579999999998</v>
      </c>
      <c r="CY1477">
        <v>2.1178689999999998</v>
      </c>
      <c r="CZ1477">
        <v>2.1574650000000002</v>
      </c>
      <c r="DA1477">
        <v>3.515752</v>
      </c>
      <c r="DB1477">
        <v>2.2814709999999998</v>
      </c>
      <c r="DC1477">
        <v>2.480324</v>
      </c>
      <c r="DD1477">
        <v>2.2754249999999998</v>
      </c>
      <c r="DE1477">
        <v>3.421141</v>
      </c>
      <c r="DF1477">
        <v>1.932787</v>
      </c>
      <c r="DG1477">
        <v>1.6885680000000001</v>
      </c>
      <c r="DH1477">
        <v>10.14434</v>
      </c>
      <c r="DI1477">
        <v>9.4562050000000006</v>
      </c>
      <c r="DJ1477">
        <v>12.63888</v>
      </c>
      <c r="DK1477">
        <v>18.081630000000001</v>
      </c>
      <c r="DL1477">
        <v>8.421875</v>
      </c>
      <c r="DM1477">
        <v>0.4026497</v>
      </c>
      <c r="DN1477">
        <v>0.2380206</v>
      </c>
      <c r="DO1477">
        <v>19</v>
      </c>
      <c r="DP1477">
        <v>20</v>
      </c>
    </row>
    <row r="1478" spans="1:120" hidden="1" x14ac:dyDescent="0.25">
      <c r="A1478" t="str">
        <f t="shared" si="23"/>
        <v>Industry_Type-7. Institutional/Government_Prescribed DA 1-4 (1PM-9PM)_44411_19-20</v>
      </c>
      <c r="B1478" t="s">
        <v>62</v>
      </c>
      <c r="C1478" t="s">
        <v>208</v>
      </c>
      <c r="D1478" t="s">
        <v>61</v>
      </c>
      <c r="E1478" t="s">
        <v>61</v>
      </c>
      <c r="F1478" t="s">
        <v>61</v>
      </c>
      <c r="G1478" t="s">
        <v>35</v>
      </c>
      <c r="H1478" t="s">
        <v>61</v>
      </c>
      <c r="I1478" t="s">
        <v>61</v>
      </c>
      <c r="J1478" t="s">
        <v>61</v>
      </c>
      <c r="K1478" t="s">
        <v>214</v>
      </c>
      <c r="L1478" s="18">
        <v>44411</v>
      </c>
      <c r="M1478">
        <v>19</v>
      </c>
      <c r="N1478">
        <v>20</v>
      </c>
      <c r="O1478" t="s">
        <v>258</v>
      </c>
      <c r="P1478">
        <v>3</v>
      </c>
      <c r="Q1478">
        <v>3</v>
      </c>
      <c r="R1478">
        <v>0</v>
      </c>
      <c r="S1478">
        <v>0</v>
      </c>
      <c r="T1478">
        <v>1</v>
      </c>
      <c r="U1478">
        <v>1</v>
      </c>
      <c r="V1478">
        <v>1</v>
      </c>
      <c r="W1478">
        <v>29.16</v>
      </c>
      <c r="X1478">
        <v>29.36</v>
      </c>
      <c r="Y1478">
        <v>29.36</v>
      </c>
      <c r="Z1478">
        <v>29.44</v>
      </c>
      <c r="AA1478">
        <v>29.32</v>
      </c>
      <c r="AB1478">
        <v>29.44</v>
      </c>
      <c r="AC1478">
        <v>29.36</v>
      </c>
      <c r="AD1478">
        <v>36.76</v>
      </c>
      <c r="AE1478">
        <v>49.24</v>
      </c>
      <c r="AF1478">
        <v>71.959999999999994</v>
      </c>
      <c r="AG1478">
        <v>106.8</v>
      </c>
      <c r="AH1478">
        <v>112.52</v>
      </c>
      <c r="AI1478">
        <v>122.8</v>
      </c>
      <c r="AJ1478">
        <v>125.04</v>
      </c>
      <c r="AK1478">
        <v>128</v>
      </c>
      <c r="AL1478">
        <v>122.36</v>
      </c>
      <c r="AM1478">
        <v>124.6</v>
      </c>
      <c r="AN1478">
        <v>135.68</v>
      </c>
      <c r="AO1478">
        <v>102.36</v>
      </c>
      <c r="AP1478">
        <v>99.88</v>
      </c>
      <c r="AQ1478">
        <v>91.88</v>
      </c>
      <c r="AR1478">
        <v>34.840000000000003</v>
      </c>
      <c r="AS1478">
        <v>29.44</v>
      </c>
      <c r="AT1478">
        <v>29.44</v>
      </c>
      <c r="AU1478">
        <v>58.5</v>
      </c>
      <c r="AV1478">
        <v>57</v>
      </c>
      <c r="AW1478">
        <v>56.333333000000003</v>
      </c>
      <c r="AX1478">
        <v>56</v>
      </c>
      <c r="AY1478">
        <v>55.166666999999997</v>
      </c>
      <c r="AZ1478">
        <v>54.833333000000003</v>
      </c>
      <c r="BA1478">
        <v>54.666666999999997</v>
      </c>
      <c r="BB1478">
        <v>56.166666999999997</v>
      </c>
      <c r="BC1478">
        <v>59.666666999999997</v>
      </c>
      <c r="BD1478">
        <v>61.833333000000003</v>
      </c>
      <c r="BE1478">
        <v>66.333332999999996</v>
      </c>
      <c r="BF1478">
        <v>73</v>
      </c>
      <c r="BG1478">
        <v>76.166667000000004</v>
      </c>
      <c r="BH1478">
        <v>78.5</v>
      </c>
      <c r="BI1478">
        <v>81.666667000000004</v>
      </c>
      <c r="BJ1478">
        <v>82.166667000000004</v>
      </c>
      <c r="BK1478">
        <v>80.333332999999996</v>
      </c>
      <c r="BL1478">
        <v>77.166667000000004</v>
      </c>
      <c r="BM1478">
        <v>73.666667000000004</v>
      </c>
      <c r="BN1478">
        <v>68.833332999999996</v>
      </c>
      <c r="BO1478">
        <v>64.5</v>
      </c>
      <c r="BP1478">
        <v>62.333333000000003</v>
      </c>
      <c r="BQ1478">
        <v>61.166666999999997</v>
      </c>
      <c r="BR1478">
        <v>60.333333000000003</v>
      </c>
      <c r="BS1478">
        <v>-0.11878229999999999</v>
      </c>
      <c r="BT1478">
        <v>-0.17858199999999999</v>
      </c>
      <c r="BU1478">
        <v>-0.17376849999999999</v>
      </c>
      <c r="BV1478">
        <v>-0.13138649999999999</v>
      </c>
      <c r="BW1478">
        <v>-0.24411579999999999</v>
      </c>
      <c r="BX1478">
        <v>3.3769209999999998</v>
      </c>
      <c r="BY1478">
        <v>-5.6345660000000004</v>
      </c>
      <c r="BZ1478">
        <v>1.43651</v>
      </c>
      <c r="CA1478">
        <v>2.5735269999999999</v>
      </c>
      <c r="CB1478">
        <v>-1.592346</v>
      </c>
      <c r="CC1478">
        <v>-2.2172429999999999</v>
      </c>
      <c r="CD1478">
        <v>-1.296465</v>
      </c>
      <c r="CE1478">
        <v>3.7477499999999997E-2</v>
      </c>
      <c r="CF1478">
        <v>0.72172930000000002</v>
      </c>
      <c r="CG1478">
        <v>-1.718121</v>
      </c>
      <c r="CH1478">
        <v>1.5345329999999999</v>
      </c>
      <c r="CI1478">
        <v>1.168804</v>
      </c>
      <c r="CJ1478">
        <v>-2.8588960000000001</v>
      </c>
      <c r="CK1478">
        <v>2.5854870000000001</v>
      </c>
      <c r="CL1478">
        <v>2.8515799999999998</v>
      </c>
      <c r="CM1478">
        <v>-1.1238459999999999</v>
      </c>
      <c r="CN1478">
        <v>-0.337675</v>
      </c>
      <c r="CO1478">
        <v>0.37639879999999998</v>
      </c>
      <c r="CP1478">
        <v>0.1545048</v>
      </c>
      <c r="CQ1478">
        <v>8.8480699999999995E-2</v>
      </c>
      <c r="CR1478">
        <v>6.2779799999999997E-2</v>
      </c>
      <c r="CS1478">
        <v>6.4924300000000004E-2</v>
      </c>
      <c r="CT1478">
        <v>6.1476000000000003E-2</v>
      </c>
      <c r="CU1478">
        <v>6.7541699999999996E-2</v>
      </c>
      <c r="CV1478">
        <v>2.378565</v>
      </c>
      <c r="CW1478">
        <v>12.47251</v>
      </c>
      <c r="CX1478">
        <v>4.9258579999999998</v>
      </c>
      <c r="CY1478">
        <v>2.1178689999999998</v>
      </c>
      <c r="CZ1478">
        <v>2.1574650000000002</v>
      </c>
      <c r="DA1478">
        <v>3.515752</v>
      </c>
      <c r="DB1478">
        <v>2.2814709999999998</v>
      </c>
      <c r="DC1478">
        <v>2.480324</v>
      </c>
      <c r="DD1478">
        <v>2.2754249999999998</v>
      </c>
      <c r="DE1478">
        <v>3.421141</v>
      </c>
      <c r="DF1478">
        <v>1.932787</v>
      </c>
      <c r="DG1478">
        <v>1.6885680000000001</v>
      </c>
      <c r="DH1478">
        <v>10.14434</v>
      </c>
      <c r="DI1478">
        <v>9.4562050000000006</v>
      </c>
      <c r="DJ1478">
        <v>12.63888</v>
      </c>
      <c r="DK1478">
        <v>18.081630000000001</v>
      </c>
      <c r="DL1478">
        <v>8.421875</v>
      </c>
      <c r="DM1478">
        <v>0.4026497</v>
      </c>
      <c r="DN1478">
        <v>0.2380206</v>
      </c>
      <c r="DO1478">
        <v>19</v>
      </c>
      <c r="DP1478">
        <v>20</v>
      </c>
    </row>
    <row r="1479" spans="1:120" x14ac:dyDescent="0.25">
      <c r="A1479" t="str">
        <f t="shared" si="23"/>
        <v>AutoDR-Yes_Prescribed DA 1-4 (1PM-9PM)_44411_19-20</v>
      </c>
      <c r="B1479" t="s">
        <v>62</v>
      </c>
      <c r="C1479" t="s">
        <v>322</v>
      </c>
      <c r="D1479" t="s">
        <v>61</v>
      </c>
      <c r="E1479" t="s">
        <v>61</v>
      </c>
      <c r="F1479" t="s">
        <v>61</v>
      </c>
      <c r="G1479" t="s">
        <v>61</v>
      </c>
      <c r="H1479" t="s">
        <v>98</v>
      </c>
      <c r="I1479" t="s">
        <v>61</v>
      </c>
      <c r="J1479" t="s">
        <v>61</v>
      </c>
      <c r="K1479" t="s">
        <v>214</v>
      </c>
      <c r="L1479" s="18">
        <v>44411</v>
      </c>
      <c r="M1479">
        <v>19</v>
      </c>
      <c r="N1479">
        <v>20</v>
      </c>
      <c r="O1479" t="s">
        <v>258</v>
      </c>
      <c r="P1479">
        <v>3</v>
      </c>
      <c r="Q1479">
        <v>3</v>
      </c>
      <c r="R1479">
        <v>0</v>
      </c>
      <c r="S1479">
        <v>0</v>
      </c>
      <c r="T1479">
        <v>1</v>
      </c>
      <c r="U1479">
        <v>1</v>
      </c>
      <c r="V1479">
        <v>1</v>
      </c>
      <c r="W1479">
        <v>29.16</v>
      </c>
      <c r="X1479">
        <v>29.36</v>
      </c>
      <c r="Y1479">
        <v>29.36</v>
      </c>
      <c r="Z1479">
        <v>29.44</v>
      </c>
      <c r="AA1479">
        <v>29.32</v>
      </c>
      <c r="AB1479">
        <v>29.44</v>
      </c>
      <c r="AC1479">
        <v>29.36</v>
      </c>
      <c r="AD1479">
        <v>36.76</v>
      </c>
      <c r="AE1479">
        <v>49.24</v>
      </c>
      <c r="AF1479">
        <v>71.959999999999994</v>
      </c>
      <c r="AG1479">
        <v>106.8</v>
      </c>
      <c r="AH1479">
        <v>112.52</v>
      </c>
      <c r="AI1479">
        <v>122.8</v>
      </c>
      <c r="AJ1479">
        <v>125.04</v>
      </c>
      <c r="AK1479">
        <v>128</v>
      </c>
      <c r="AL1479">
        <v>122.36</v>
      </c>
      <c r="AM1479">
        <v>124.6</v>
      </c>
      <c r="AN1479">
        <v>135.68</v>
      </c>
      <c r="AO1479">
        <v>102.36</v>
      </c>
      <c r="AP1479">
        <v>99.88</v>
      </c>
      <c r="AQ1479">
        <v>91.88</v>
      </c>
      <c r="AR1479">
        <v>34.840000000000003</v>
      </c>
      <c r="AS1479">
        <v>29.44</v>
      </c>
      <c r="AT1479">
        <v>29.44</v>
      </c>
      <c r="AU1479">
        <v>58.5</v>
      </c>
      <c r="AV1479">
        <v>57</v>
      </c>
      <c r="AW1479">
        <v>56.333333000000003</v>
      </c>
      <c r="AX1479">
        <v>56</v>
      </c>
      <c r="AY1479">
        <v>55.166666999999997</v>
      </c>
      <c r="AZ1479">
        <v>54.833333000000003</v>
      </c>
      <c r="BA1479">
        <v>54.666666999999997</v>
      </c>
      <c r="BB1479">
        <v>56.166666999999997</v>
      </c>
      <c r="BC1479">
        <v>59.666666999999997</v>
      </c>
      <c r="BD1479">
        <v>61.833333000000003</v>
      </c>
      <c r="BE1479">
        <v>66.333332999999996</v>
      </c>
      <c r="BF1479">
        <v>73</v>
      </c>
      <c r="BG1479">
        <v>76.166667000000004</v>
      </c>
      <c r="BH1479">
        <v>78.5</v>
      </c>
      <c r="BI1479">
        <v>81.666667000000004</v>
      </c>
      <c r="BJ1479">
        <v>82.166667000000004</v>
      </c>
      <c r="BK1479">
        <v>80.333332999999996</v>
      </c>
      <c r="BL1479">
        <v>77.166667000000004</v>
      </c>
      <c r="BM1479">
        <v>73.666667000000004</v>
      </c>
      <c r="BN1479">
        <v>68.833332999999996</v>
      </c>
      <c r="BO1479">
        <v>64.5</v>
      </c>
      <c r="BP1479">
        <v>62.333333000000003</v>
      </c>
      <c r="BQ1479">
        <v>61.166666999999997</v>
      </c>
      <c r="BR1479">
        <v>60.333333000000003</v>
      </c>
      <c r="BS1479">
        <v>-0.11878229999999999</v>
      </c>
      <c r="BT1479">
        <v>-0.17858199999999999</v>
      </c>
      <c r="BU1479">
        <v>-0.17376849999999999</v>
      </c>
      <c r="BV1479">
        <v>-0.13138649999999999</v>
      </c>
      <c r="BW1479">
        <v>-0.24411579999999999</v>
      </c>
      <c r="BX1479">
        <v>3.3769209999999998</v>
      </c>
      <c r="BY1479">
        <v>-5.6345660000000004</v>
      </c>
      <c r="BZ1479">
        <v>1.43651</v>
      </c>
      <c r="CA1479">
        <v>2.5735269999999999</v>
      </c>
      <c r="CB1479">
        <v>-1.592346</v>
      </c>
      <c r="CC1479">
        <v>-2.2172429999999999</v>
      </c>
      <c r="CD1479">
        <v>-1.296465</v>
      </c>
      <c r="CE1479">
        <v>3.7477499999999997E-2</v>
      </c>
      <c r="CF1479">
        <v>0.72172930000000002</v>
      </c>
      <c r="CG1479">
        <v>-1.718121</v>
      </c>
      <c r="CH1479">
        <v>1.5345329999999999</v>
      </c>
      <c r="CI1479">
        <v>1.168804</v>
      </c>
      <c r="CJ1479">
        <v>-2.8588960000000001</v>
      </c>
      <c r="CK1479">
        <v>2.5854870000000001</v>
      </c>
      <c r="CL1479">
        <v>2.8515799999999998</v>
      </c>
      <c r="CM1479">
        <v>-1.1238459999999999</v>
      </c>
      <c r="CN1479">
        <v>-0.337675</v>
      </c>
      <c r="CO1479">
        <v>0.37639879999999998</v>
      </c>
      <c r="CP1479">
        <v>0.1545048</v>
      </c>
      <c r="CQ1479">
        <v>8.8480699999999995E-2</v>
      </c>
      <c r="CR1479">
        <v>6.2779799999999997E-2</v>
      </c>
      <c r="CS1479">
        <v>6.4924300000000004E-2</v>
      </c>
      <c r="CT1479">
        <v>6.1476000000000003E-2</v>
      </c>
      <c r="CU1479">
        <v>6.7541699999999996E-2</v>
      </c>
      <c r="CV1479">
        <v>2.378565</v>
      </c>
      <c r="CW1479">
        <v>12.47251</v>
      </c>
      <c r="CX1479">
        <v>4.9258579999999998</v>
      </c>
      <c r="CY1479">
        <v>2.1178689999999998</v>
      </c>
      <c r="CZ1479">
        <v>2.1574650000000002</v>
      </c>
      <c r="DA1479">
        <v>3.515752</v>
      </c>
      <c r="DB1479">
        <v>2.2814709999999998</v>
      </c>
      <c r="DC1479">
        <v>2.480324</v>
      </c>
      <c r="DD1479">
        <v>2.2754249999999998</v>
      </c>
      <c r="DE1479">
        <v>3.421141</v>
      </c>
      <c r="DF1479">
        <v>1.932787</v>
      </c>
      <c r="DG1479">
        <v>1.6885680000000001</v>
      </c>
      <c r="DH1479">
        <v>10.14434</v>
      </c>
      <c r="DI1479">
        <v>9.4562050000000006</v>
      </c>
      <c r="DJ1479">
        <v>12.63888</v>
      </c>
      <c r="DK1479">
        <v>18.081630000000001</v>
      </c>
      <c r="DL1479">
        <v>8.421875</v>
      </c>
      <c r="DM1479">
        <v>0.4026497</v>
      </c>
      <c r="DN1479">
        <v>0.2380206</v>
      </c>
      <c r="DO1479">
        <v>19</v>
      </c>
      <c r="DP1479">
        <v>20</v>
      </c>
    </row>
    <row r="1480" spans="1:120" hidden="1" x14ac:dyDescent="0.25">
      <c r="A1480" t="str">
        <f t="shared" si="23"/>
        <v>LCA-Greater Bay Area_Prescribed DA 1-4 (1PM-9PM)_44411_19-20</v>
      </c>
      <c r="B1480" t="s">
        <v>62</v>
      </c>
      <c r="C1480" t="s">
        <v>209</v>
      </c>
      <c r="D1480" t="s">
        <v>36</v>
      </c>
      <c r="E1480" t="s">
        <v>61</v>
      </c>
      <c r="F1480" t="s">
        <v>61</v>
      </c>
      <c r="G1480" t="s">
        <v>61</v>
      </c>
      <c r="H1480" t="s">
        <v>61</v>
      </c>
      <c r="I1480" t="s">
        <v>61</v>
      </c>
      <c r="J1480" t="s">
        <v>61</v>
      </c>
      <c r="K1480" t="s">
        <v>214</v>
      </c>
      <c r="L1480" s="18">
        <v>44411</v>
      </c>
      <c r="M1480">
        <v>19</v>
      </c>
      <c r="N1480">
        <v>20</v>
      </c>
      <c r="O1480" t="s">
        <v>258</v>
      </c>
      <c r="P1480">
        <v>5</v>
      </c>
      <c r="Q1480">
        <v>4</v>
      </c>
      <c r="R1480">
        <v>0</v>
      </c>
      <c r="S1480">
        <v>0</v>
      </c>
      <c r="T1480">
        <v>1</v>
      </c>
      <c r="U1480">
        <v>1</v>
      </c>
      <c r="V1480">
        <v>1</v>
      </c>
      <c r="W1480">
        <v>2163.4499999999998</v>
      </c>
      <c r="X1480">
        <v>2341.9</v>
      </c>
      <c r="Y1480">
        <v>2338.9499999999998</v>
      </c>
      <c r="Z1480">
        <v>2325.1999999999998</v>
      </c>
      <c r="AA1480">
        <v>2322.6</v>
      </c>
      <c r="AB1480">
        <v>2327.4499999999998</v>
      </c>
      <c r="AC1480">
        <v>2339.4</v>
      </c>
      <c r="AD1480">
        <v>2362.4</v>
      </c>
      <c r="AE1480">
        <v>2381.9</v>
      </c>
      <c r="AF1480">
        <v>2268.75</v>
      </c>
      <c r="AG1480">
        <v>2195.6999999999998</v>
      </c>
      <c r="AH1480">
        <v>2011.45</v>
      </c>
      <c r="AI1480">
        <v>1268.4000000000001</v>
      </c>
      <c r="AJ1480">
        <v>1259.3499999999999</v>
      </c>
      <c r="AK1480">
        <v>1290.4000000000001</v>
      </c>
      <c r="AL1480">
        <v>1346.45</v>
      </c>
      <c r="AM1480">
        <v>1365.8</v>
      </c>
      <c r="AN1480">
        <v>1126.9000000000001</v>
      </c>
      <c r="AO1480">
        <v>355.5</v>
      </c>
      <c r="AP1480">
        <v>345.6</v>
      </c>
      <c r="AQ1480">
        <v>504.15</v>
      </c>
      <c r="AR1480">
        <v>1451.35</v>
      </c>
      <c r="AS1480">
        <v>1812.35</v>
      </c>
      <c r="AT1480">
        <v>1821.3</v>
      </c>
      <c r="AU1480">
        <v>57.125</v>
      </c>
      <c r="AV1480">
        <v>57.5</v>
      </c>
      <c r="AW1480">
        <v>57</v>
      </c>
      <c r="AX1480">
        <v>57.25</v>
      </c>
      <c r="AY1480">
        <v>57</v>
      </c>
      <c r="AZ1480">
        <v>57</v>
      </c>
      <c r="BA1480">
        <v>56.5</v>
      </c>
      <c r="BB1480">
        <v>56.375</v>
      </c>
      <c r="BC1480">
        <v>56.625</v>
      </c>
      <c r="BD1480">
        <v>58.375</v>
      </c>
      <c r="BE1480">
        <v>61</v>
      </c>
      <c r="BF1480">
        <v>63.375</v>
      </c>
      <c r="BG1480">
        <v>63.75</v>
      </c>
      <c r="BH1480">
        <v>65.125</v>
      </c>
      <c r="BI1480">
        <v>66.5</v>
      </c>
      <c r="BJ1480">
        <v>66.875</v>
      </c>
      <c r="BK1480">
        <v>66.75</v>
      </c>
      <c r="BL1480">
        <v>66.375</v>
      </c>
      <c r="BM1480">
        <v>64</v>
      </c>
      <c r="BN1480">
        <v>60.625</v>
      </c>
      <c r="BO1480">
        <v>58.75</v>
      </c>
      <c r="BP1480">
        <v>57.625</v>
      </c>
      <c r="BQ1480">
        <v>56.875</v>
      </c>
      <c r="BR1480">
        <v>56.75</v>
      </c>
      <c r="BS1480">
        <v>48.030859999999997</v>
      </c>
      <c r="BT1480">
        <v>-1.1198429999999999</v>
      </c>
      <c r="BU1480">
        <v>0.90126989999999996</v>
      </c>
      <c r="BV1480">
        <v>2.0376400000000001</v>
      </c>
      <c r="BW1480">
        <v>2.3462679999999998</v>
      </c>
      <c r="BX1480">
        <v>-2.209673</v>
      </c>
      <c r="BY1480">
        <v>-14.0276</v>
      </c>
      <c r="BZ1480">
        <v>-3.2715800000000002</v>
      </c>
      <c r="CA1480">
        <v>-6.8768219999999998</v>
      </c>
      <c r="CB1480">
        <v>29.925909999999998</v>
      </c>
      <c r="CC1480">
        <v>66.739260000000002</v>
      </c>
      <c r="CD1480">
        <v>-6.1119839999999996</v>
      </c>
      <c r="CE1480">
        <v>163.58349999999999</v>
      </c>
      <c r="CF1480">
        <v>20.760750000000002</v>
      </c>
      <c r="CG1480">
        <v>-14.338559999999999</v>
      </c>
      <c r="CH1480">
        <v>-46.406669999999998</v>
      </c>
      <c r="CI1480">
        <v>-50.68721</v>
      </c>
      <c r="CJ1480">
        <v>263.42309999999998</v>
      </c>
      <c r="CK1480">
        <v>1016.321</v>
      </c>
      <c r="CL1480">
        <v>1002.619</v>
      </c>
      <c r="CM1480">
        <v>680.83249999999998</v>
      </c>
      <c r="CN1480">
        <v>239.90479999999999</v>
      </c>
      <c r="CO1480">
        <v>114.4177</v>
      </c>
      <c r="CP1480">
        <v>111.58240000000001</v>
      </c>
      <c r="CQ1480">
        <v>792.93550000000005</v>
      </c>
      <c r="CR1480">
        <v>545.04880000000003</v>
      </c>
      <c r="CS1480">
        <v>463.767</v>
      </c>
      <c r="CT1480">
        <v>428.6112</v>
      </c>
      <c r="CU1480">
        <v>427.6361</v>
      </c>
      <c r="CV1480">
        <v>345.60789999999997</v>
      </c>
      <c r="CW1480">
        <v>286.39089999999999</v>
      </c>
      <c r="CX1480">
        <v>159.8759</v>
      </c>
      <c r="CY1480">
        <v>283.43740000000003</v>
      </c>
      <c r="CZ1480">
        <v>1863.0519999999999</v>
      </c>
      <c r="DA1480">
        <v>2712.8710000000001</v>
      </c>
      <c r="DB1480">
        <v>2632.6039999999998</v>
      </c>
      <c r="DC1480">
        <v>7697.7929999999997</v>
      </c>
      <c r="DD1480">
        <v>12752.75</v>
      </c>
      <c r="DE1480">
        <v>10106.16</v>
      </c>
      <c r="DF1480">
        <v>6622.549</v>
      </c>
      <c r="DG1480">
        <v>4284.8969999999999</v>
      </c>
      <c r="DH1480">
        <v>7105.1570000000002</v>
      </c>
      <c r="DI1480">
        <v>9934.9750000000004</v>
      </c>
      <c r="DJ1480">
        <v>7979.893</v>
      </c>
      <c r="DK1480">
        <v>28651.68</v>
      </c>
      <c r="DL1480">
        <v>8796.4860000000008</v>
      </c>
      <c r="DM1480">
        <v>2913.89</v>
      </c>
      <c r="DN1480">
        <v>2549.0569999999998</v>
      </c>
      <c r="DO1480">
        <v>19</v>
      </c>
      <c r="DP1480">
        <v>20</v>
      </c>
    </row>
    <row r="1481" spans="1:120" hidden="1" x14ac:dyDescent="0.25">
      <c r="A1481" t="str">
        <f t="shared" si="23"/>
        <v>Industry_Type-1. Agriculture, Mining &amp; Construction_Prescribed DA 1-4 (1PM-9PM)_44411_19-20</v>
      </c>
      <c r="B1481" t="s">
        <v>62</v>
      </c>
      <c r="C1481" t="s">
        <v>211</v>
      </c>
      <c r="D1481" t="s">
        <v>61</v>
      </c>
      <c r="E1481" t="s">
        <v>61</v>
      </c>
      <c r="F1481" t="s">
        <v>61</v>
      </c>
      <c r="G1481" t="s">
        <v>30</v>
      </c>
      <c r="H1481" t="s">
        <v>61</v>
      </c>
      <c r="I1481" t="s">
        <v>61</v>
      </c>
      <c r="J1481" t="s">
        <v>61</v>
      </c>
      <c r="K1481" t="s">
        <v>214</v>
      </c>
      <c r="L1481" s="18">
        <v>44411</v>
      </c>
      <c r="M1481">
        <v>19</v>
      </c>
      <c r="N1481">
        <v>20</v>
      </c>
      <c r="O1481" t="s">
        <v>258</v>
      </c>
      <c r="P1481">
        <v>3</v>
      </c>
      <c r="Q1481">
        <v>3</v>
      </c>
      <c r="R1481">
        <v>0</v>
      </c>
      <c r="S1481">
        <v>0</v>
      </c>
      <c r="T1481">
        <v>1</v>
      </c>
      <c r="U1481">
        <v>1</v>
      </c>
      <c r="V1481">
        <v>1</v>
      </c>
      <c r="W1481">
        <v>1644.04</v>
      </c>
      <c r="X1481">
        <v>1787.2</v>
      </c>
      <c r="Y1481">
        <v>1785.8</v>
      </c>
      <c r="Z1481">
        <v>1772.16</v>
      </c>
      <c r="AA1481">
        <v>1773.48</v>
      </c>
      <c r="AB1481">
        <v>1776.12</v>
      </c>
      <c r="AC1481">
        <v>1780.96</v>
      </c>
      <c r="AD1481">
        <v>1793.6</v>
      </c>
      <c r="AE1481">
        <v>1808.68</v>
      </c>
      <c r="AF1481">
        <v>1718.56</v>
      </c>
      <c r="AG1481">
        <v>1657.4</v>
      </c>
      <c r="AH1481">
        <v>1526.48</v>
      </c>
      <c r="AI1481">
        <v>931.64</v>
      </c>
      <c r="AJ1481">
        <v>919.84</v>
      </c>
      <c r="AK1481">
        <v>932.48</v>
      </c>
      <c r="AL1481">
        <v>967.2</v>
      </c>
      <c r="AM1481">
        <v>983.28</v>
      </c>
      <c r="AN1481">
        <v>795.32</v>
      </c>
      <c r="AO1481">
        <v>254.44</v>
      </c>
      <c r="AP1481">
        <v>251.84</v>
      </c>
      <c r="AQ1481">
        <v>313.52</v>
      </c>
      <c r="AR1481">
        <v>1070.52</v>
      </c>
      <c r="AS1481">
        <v>1362.36</v>
      </c>
      <c r="AT1481">
        <v>1368.44</v>
      </c>
      <c r="AU1481">
        <v>56.333333000000003</v>
      </c>
      <c r="AV1481">
        <v>56.666666999999997</v>
      </c>
      <c r="AW1481">
        <v>56.333333000000003</v>
      </c>
      <c r="AX1481">
        <v>56.333333000000003</v>
      </c>
      <c r="AY1481">
        <v>56</v>
      </c>
      <c r="AZ1481">
        <v>56.333333000000003</v>
      </c>
      <c r="BA1481">
        <v>55.666666999999997</v>
      </c>
      <c r="BB1481">
        <v>55.5</v>
      </c>
      <c r="BC1481">
        <v>55.833333000000003</v>
      </c>
      <c r="BD1481">
        <v>57.666666999999997</v>
      </c>
      <c r="BE1481">
        <v>60.5</v>
      </c>
      <c r="BF1481">
        <v>63.166666999999997</v>
      </c>
      <c r="BG1481">
        <v>62.833333000000003</v>
      </c>
      <c r="BH1481">
        <v>63.5</v>
      </c>
      <c r="BI1481">
        <v>64.166667000000004</v>
      </c>
      <c r="BJ1481">
        <v>64</v>
      </c>
      <c r="BK1481">
        <v>63</v>
      </c>
      <c r="BL1481">
        <v>62.5</v>
      </c>
      <c r="BM1481">
        <v>60.833333000000003</v>
      </c>
      <c r="BN1481">
        <v>58.166666999999997</v>
      </c>
      <c r="BO1481">
        <v>57</v>
      </c>
      <c r="BP1481">
        <v>56.333333000000003</v>
      </c>
      <c r="BQ1481">
        <v>55.666666999999997</v>
      </c>
      <c r="BR1481">
        <v>55.666666999999997</v>
      </c>
      <c r="BS1481">
        <v>23.350950000000001</v>
      </c>
      <c r="BT1481">
        <v>-10.735749999999999</v>
      </c>
      <c r="BU1481">
        <v>-10.612489999999999</v>
      </c>
      <c r="BV1481">
        <v>-9.2409060000000007</v>
      </c>
      <c r="BW1481">
        <v>-10.04303</v>
      </c>
      <c r="BX1481">
        <v>-11.77722</v>
      </c>
      <c r="BY1481">
        <v>-4.2266849999999998</v>
      </c>
      <c r="BZ1481">
        <v>2.5276179999999999</v>
      </c>
      <c r="CA1481">
        <v>-0.22637940000000001</v>
      </c>
      <c r="CB1481">
        <v>29.192139999999998</v>
      </c>
      <c r="CC1481">
        <v>57.495480000000001</v>
      </c>
      <c r="CD1481">
        <v>4.0252700000000002E-2</v>
      </c>
      <c r="CE1481">
        <v>135.46039999999999</v>
      </c>
      <c r="CF1481">
        <v>20.871559999999999</v>
      </c>
      <c r="CG1481">
        <v>-4.1057129999999997</v>
      </c>
      <c r="CH1481">
        <v>-24.697849999999999</v>
      </c>
      <c r="CI1481">
        <v>-22.190049999999999</v>
      </c>
      <c r="CJ1481">
        <v>218.143</v>
      </c>
      <c r="CK1481">
        <v>741.00480000000005</v>
      </c>
      <c r="CL1481">
        <v>721.70669999999996</v>
      </c>
      <c r="CM1481">
        <v>513.7971</v>
      </c>
      <c r="CN1481">
        <v>183.202</v>
      </c>
      <c r="CO1481">
        <v>89.097809999999996</v>
      </c>
      <c r="CP1481">
        <v>88.478610000000003</v>
      </c>
      <c r="CQ1481">
        <v>466.91120000000001</v>
      </c>
      <c r="CR1481">
        <v>332.02910000000003</v>
      </c>
      <c r="CS1481">
        <v>277.4452</v>
      </c>
      <c r="CT1481">
        <v>254.16749999999999</v>
      </c>
      <c r="CU1481">
        <v>258.56810000000002</v>
      </c>
      <c r="CV1481">
        <v>203.2148</v>
      </c>
      <c r="CW1481">
        <v>173.17250000000001</v>
      </c>
      <c r="CX1481">
        <v>89.828739999999996</v>
      </c>
      <c r="CY1481">
        <v>170.8871</v>
      </c>
      <c r="CZ1481">
        <v>1177.2460000000001</v>
      </c>
      <c r="DA1481">
        <v>1717.635</v>
      </c>
      <c r="DB1481">
        <v>1656.982</v>
      </c>
      <c r="DC1481">
        <v>4903.4359999999997</v>
      </c>
      <c r="DD1481">
        <v>8134.692</v>
      </c>
      <c r="DE1481">
        <v>6439.0950000000003</v>
      </c>
      <c r="DF1481">
        <v>4209.57</v>
      </c>
      <c r="DG1481">
        <v>2697.826</v>
      </c>
      <c r="DH1481">
        <v>4492.7650000000003</v>
      </c>
      <c r="DI1481">
        <v>6314.1580000000004</v>
      </c>
      <c r="DJ1481">
        <v>5053.8590000000004</v>
      </c>
      <c r="DK1481">
        <v>18074.25</v>
      </c>
      <c r="DL1481">
        <v>5591.7780000000002</v>
      </c>
      <c r="DM1481">
        <v>1839.8589999999999</v>
      </c>
      <c r="DN1481">
        <v>1608.3019999999999</v>
      </c>
      <c r="DO1481">
        <v>19</v>
      </c>
      <c r="DP1481">
        <v>20</v>
      </c>
    </row>
    <row r="1482" spans="1:120" hidden="1" x14ac:dyDescent="0.25">
      <c r="A1482" t="str">
        <f t="shared" si="23"/>
        <v>sublap_id-SLAP_PGEB_Prescribed DA 1-4 (1PM-9PM)_44411_19-20</v>
      </c>
      <c r="B1482" t="s">
        <v>62</v>
      </c>
      <c r="C1482" t="s">
        <v>287</v>
      </c>
      <c r="D1482" t="s">
        <v>61</v>
      </c>
      <c r="E1482" t="s">
        <v>288</v>
      </c>
      <c r="F1482" t="s">
        <v>61</v>
      </c>
      <c r="G1482" t="s">
        <v>61</v>
      </c>
      <c r="H1482" t="s">
        <v>61</v>
      </c>
      <c r="I1482" t="s">
        <v>61</v>
      </c>
      <c r="J1482" t="s">
        <v>61</v>
      </c>
      <c r="K1482" t="s">
        <v>214</v>
      </c>
      <c r="L1482" s="18">
        <v>44411</v>
      </c>
      <c r="M1482">
        <v>19</v>
      </c>
      <c r="N1482">
        <v>20</v>
      </c>
      <c r="O1482" t="s">
        <v>258</v>
      </c>
      <c r="P1482">
        <v>2</v>
      </c>
      <c r="Q1482">
        <v>1</v>
      </c>
      <c r="R1482">
        <v>0</v>
      </c>
      <c r="S1482">
        <v>0</v>
      </c>
      <c r="T1482">
        <v>1</v>
      </c>
      <c r="U1482">
        <v>0</v>
      </c>
      <c r="V1482">
        <v>1</v>
      </c>
      <c r="W1482">
        <v>173.44</v>
      </c>
      <c r="X1482">
        <v>172.64</v>
      </c>
      <c r="Y1482">
        <v>170.72</v>
      </c>
      <c r="Z1482">
        <v>176</v>
      </c>
      <c r="AA1482">
        <v>169.2</v>
      </c>
      <c r="AB1482">
        <v>171.68</v>
      </c>
      <c r="AC1482">
        <v>181.12</v>
      </c>
      <c r="AD1482">
        <v>192.64</v>
      </c>
      <c r="AE1482">
        <v>193.68</v>
      </c>
      <c r="AF1482">
        <v>192.88</v>
      </c>
      <c r="AG1482">
        <v>198.32</v>
      </c>
      <c r="AH1482">
        <v>165.36</v>
      </c>
      <c r="AI1482">
        <v>166.16</v>
      </c>
      <c r="AJ1482">
        <v>175.28</v>
      </c>
      <c r="AK1482">
        <v>199.68</v>
      </c>
      <c r="AL1482">
        <v>219.92</v>
      </c>
      <c r="AM1482">
        <v>218.72</v>
      </c>
      <c r="AN1482">
        <v>212.4</v>
      </c>
      <c r="AO1482">
        <v>59.92</v>
      </c>
      <c r="AP1482">
        <v>49.28</v>
      </c>
      <c r="AQ1482">
        <v>179.6</v>
      </c>
      <c r="AR1482">
        <v>181.12</v>
      </c>
      <c r="AS1482">
        <v>175.04</v>
      </c>
      <c r="AT1482">
        <v>177.2</v>
      </c>
      <c r="AU1482">
        <v>59.5</v>
      </c>
      <c r="AV1482">
        <v>60</v>
      </c>
      <c r="AW1482">
        <v>59</v>
      </c>
      <c r="AX1482">
        <v>60</v>
      </c>
      <c r="AY1482">
        <v>60</v>
      </c>
      <c r="AZ1482">
        <v>59</v>
      </c>
      <c r="BA1482">
        <v>59</v>
      </c>
      <c r="BB1482">
        <v>59</v>
      </c>
      <c r="BC1482">
        <v>59</v>
      </c>
      <c r="BD1482">
        <v>60.5</v>
      </c>
      <c r="BE1482">
        <v>62.5</v>
      </c>
      <c r="BF1482">
        <v>64</v>
      </c>
      <c r="BG1482">
        <v>66.5</v>
      </c>
      <c r="BH1482">
        <v>70</v>
      </c>
      <c r="BI1482">
        <v>73.5</v>
      </c>
      <c r="BJ1482">
        <v>75.5</v>
      </c>
      <c r="BK1482">
        <v>78</v>
      </c>
      <c r="BL1482">
        <v>78</v>
      </c>
      <c r="BM1482">
        <v>73.5</v>
      </c>
      <c r="BN1482">
        <v>68</v>
      </c>
      <c r="BO1482">
        <v>64</v>
      </c>
      <c r="BP1482">
        <v>61.5</v>
      </c>
      <c r="BQ1482">
        <v>60.5</v>
      </c>
      <c r="BR1482">
        <v>60</v>
      </c>
      <c r="BS1482">
        <v>30.147480000000002</v>
      </c>
      <c r="BT1482">
        <v>19.679749999999999</v>
      </c>
      <c r="BU1482">
        <v>22.667010000000001</v>
      </c>
      <c r="BV1482">
        <v>21.74203</v>
      </c>
      <c r="BW1482">
        <v>23.84009</v>
      </c>
      <c r="BX1482">
        <v>20.018969999999999</v>
      </c>
      <c r="BY1482">
        <v>-13.990780000000001</v>
      </c>
      <c r="BZ1482">
        <v>-10.289759999999999</v>
      </c>
      <c r="CA1482">
        <v>-10.55016</v>
      </c>
      <c r="CB1482">
        <v>-10.50282</v>
      </c>
      <c r="CC1482">
        <v>-8.2081599999999995</v>
      </c>
      <c r="CD1482">
        <v>-9.8596800000000009</v>
      </c>
      <c r="CE1482">
        <v>-9.1871030000000005</v>
      </c>
      <c r="CF1482">
        <v>-8.5259250000000009</v>
      </c>
      <c r="CG1482">
        <v>-14.730270000000001</v>
      </c>
      <c r="CH1482">
        <v>-24.854970000000002</v>
      </c>
      <c r="CI1482">
        <v>-36.719439999999999</v>
      </c>
      <c r="CJ1482">
        <v>-14.80904</v>
      </c>
      <c r="CK1482">
        <v>144.10419999999999</v>
      </c>
      <c r="CL1482">
        <v>160.77760000000001</v>
      </c>
      <c r="CM1482">
        <v>61.737699999999997</v>
      </c>
      <c r="CN1482">
        <v>17.443650000000002</v>
      </c>
      <c r="CO1482">
        <v>4.8727260000000001</v>
      </c>
      <c r="CP1482">
        <v>1.5746610000000001</v>
      </c>
      <c r="CQ1482">
        <v>162.2705</v>
      </c>
      <c r="CR1482">
        <v>67.208449999999999</v>
      </c>
      <c r="CS1482">
        <v>77.462590000000006</v>
      </c>
      <c r="CT1482">
        <v>80.574629999999999</v>
      </c>
      <c r="CU1482">
        <v>60.476179999999999</v>
      </c>
      <c r="CV1482">
        <v>71.897049999999993</v>
      </c>
      <c r="CW1482">
        <v>40.470550000000003</v>
      </c>
      <c r="CX1482">
        <v>49.967309999999998</v>
      </c>
      <c r="CY1482">
        <v>42.051380000000002</v>
      </c>
      <c r="CZ1482">
        <v>60.430439999999997</v>
      </c>
      <c r="DA1482">
        <v>74.410240000000002</v>
      </c>
      <c r="DB1482">
        <v>111.5354</v>
      </c>
      <c r="DC1482">
        <v>92.607050000000001</v>
      </c>
      <c r="DD1482">
        <v>108.28530000000001</v>
      </c>
      <c r="DE1482">
        <v>115.39879999999999</v>
      </c>
      <c r="DF1482">
        <v>115.446</v>
      </c>
      <c r="DG1482">
        <v>178.03059999999999</v>
      </c>
      <c r="DH1482">
        <v>218.14320000000001</v>
      </c>
      <c r="DI1482">
        <v>176.9033</v>
      </c>
      <c r="DJ1482">
        <v>213.08690000000001</v>
      </c>
      <c r="DK1482">
        <v>1051.319</v>
      </c>
      <c r="DL1482">
        <v>151.89500000000001</v>
      </c>
      <c r="DM1482">
        <v>100.12439999999999</v>
      </c>
      <c r="DN1482">
        <v>92.376810000000006</v>
      </c>
      <c r="DO1482">
        <v>19</v>
      </c>
      <c r="DP1482">
        <v>20</v>
      </c>
    </row>
    <row r="1483" spans="1:120" hidden="1" x14ac:dyDescent="0.25">
      <c r="A1483" t="str">
        <f t="shared" si="23"/>
        <v>sublap_id-SLAP_PGZP_Prescribed DA 1-4 (1PM-9PM)_44411_19-20</v>
      </c>
      <c r="B1483" t="s">
        <v>62</v>
      </c>
      <c r="C1483" t="s">
        <v>283</v>
      </c>
      <c r="D1483" t="s">
        <v>61</v>
      </c>
      <c r="E1483" t="s">
        <v>284</v>
      </c>
      <c r="F1483" t="s">
        <v>61</v>
      </c>
      <c r="G1483" t="s">
        <v>61</v>
      </c>
      <c r="H1483" t="s">
        <v>61</v>
      </c>
      <c r="I1483" t="s">
        <v>61</v>
      </c>
      <c r="J1483" t="s">
        <v>61</v>
      </c>
      <c r="K1483" t="s">
        <v>214</v>
      </c>
      <c r="L1483" s="18">
        <v>44411</v>
      </c>
      <c r="M1483">
        <v>19</v>
      </c>
      <c r="N1483">
        <v>20</v>
      </c>
      <c r="O1483" t="s">
        <v>258</v>
      </c>
      <c r="P1483">
        <v>4</v>
      </c>
      <c r="Q1483">
        <v>4</v>
      </c>
      <c r="R1483">
        <v>0</v>
      </c>
      <c r="S1483">
        <v>0</v>
      </c>
      <c r="T1483">
        <v>1</v>
      </c>
      <c r="U1483">
        <v>0</v>
      </c>
      <c r="V1483">
        <v>1</v>
      </c>
      <c r="W1483">
        <v>29.986999999999998</v>
      </c>
      <c r="X1483">
        <v>30.177</v>
      </c>
      <c r="Y1483">
        <v>30.181999999999999</v>
      </c>
      <c r="Z1483">
        <v>30.257999999999999</v>
      </c>
      <c r="AA1483">
        <v>30.138000000000002</v>
      </c>
      <c r="AB1483">
        <v>30.262</v>
      </c>
      <c r="AC1483">
        <v>30.172000000000001</v>
      </c>
      <c r="AD1483">
        <v>37.57</v>
      </c>
      <c r="AE1483">
        <v>50.054000000000002</v>
      </c>
      <c r="AF1483">
        <v>72.781000000000006</v>
      </c>
      <c r="AG1483">
        <v>107.633</v>
      </c>
      <c r="AH1483">
        <v>113.352</v>
      </c>
      <c r="AI1483">
        <v>123.636</v>
      </c>
      <c r="AJ1483">
        <v>125.873</v>
      </c>
      <c r="AK1483">
        <v>128.82900000000001</v>
      </c>
      <c r="AL1483">
        <v>123.18600000000001</v>
      </c>
      <c r="AM1483">
        <v>125.429</v>
      </c>
      <c r="AN1483">
        <v>136.51300000000001</v>
      </c>
      <c r="AO1483">
        <v>103.182</v>
      </c>
      <c r="AP1483">
        <v>100.69799999999999</v>
      </c>
      <c r="AQ1483">
        <v>92.715000000000003</v>
      </c>
      <c r="AR1483">
        <v>35.677999999999997</v>
      </c>
      <c r="AS1483">
        <v>30.265999999999998</v>
      </c>
      <c r="AT1483">
        <v>30.274999999999999</v>
      </c>
      <c r="AU1483">
        <v>58.5</v>
      </c>
      <c r="AV1483">
        <v>57.25</v>
      </c>
      <c r="AW1483">
        <v>56.625</v>
      </c>
      <c r="AX1483">
        <v>56.5</v>
      </c>
      <c r="AY1483">
        <v>55.75</v>
      </c>
      <c r="AZ1483">
        <v>55.375</v>
      </c>
      <c r="BA1483">
        <v>55.25</v>
      </c>
      <c r="BB1483">
        <v>56.375</v>
      </c>
      <c r="BC1483">
        <v>59.375</v>
      </c>
      <c r="BD1483">
        <v>61.375</v>
      </c>
      <c r="BE1483">
        <v>65.625</v>
      </c>
      <c r="BF1483">
        <v>72.125</v>
      </c>
      <c r="BG1483">
        <v>74.75</v>
      </c>
      <c r="BH1483">
        <v>76.5</v>
      </c>
      <c r="BI1483">
        <v>79.25</v>
      </c>
      <c r="BJ1483">
        <v>79.75</v>
      </c>
      <c r="BK1483">
        <v>78.125</v>
      </c>
      <c r="BL1483">
        <v>75.125</v>
      </c>
      <c r="BM1483">
        <v>72</v>
      </c>
      <c r="BN1483">
        <v>67.25</v>
      </c>
      <c r="BO1483">
        <v>63.375</v>
      </c>
      <c r="BP1483">
        <v>61.5</v>
      </c>
      <c r="BQ1483">
        <v>60.625</v>
      </c>
      <c r="BR1483">
        <v>60</v>
      </c>
      <c r="BS1483">
        <v>-0.1232936</v>
      </c>
      <c r="BT1483">
        <v>-0.17272709999999999</v>
      </c>
      <c r="BU1483">
        <v>-0.1685547</v>
      </c>
      <c r="BV1483">
        <v>-0.1263272</v>
      </c>
      <c r="BW1483">
        <v>-0.23666809999999999</v>
      </c>
      <c r="BX1483">
        <v>3.3815469999999999</v>
      </c>
      <c r="BY1483">
        <v>-5.6272289999999998</v>
      </c>
      <c r="BZ1483">
        <v>1.4235640000000001</v>
      </c>
      <c r="CA1483">
        <v>2.5731489999999999</v>
      </c>
      <c r="CB1483">
        <v>-1.598676</v>
      </c>
      <c r="CC1483">
        <v>-2.2274959999999999</v>
      </c>
      <c r="CD1483">
        <v>-1.2848759999999999</v>
      </c>
      <c r="CE1483">
        <v>0.1103957</v>
      </c>
      <c r="CF1483">
        <v>0.78001869999999995</v>
      </c>
      <c r="CG1483">
        <v>-1.6861679999999999</v>
      </c>
      <c r="CH1483">
        <v>1.541555</v>
      </c>
      <c r="CI1483">
        <v>1.1737690000000001</v>
      </c>
      <c r="CJ1483">
        <v>-2.8572679999999999</v>
      </c>
      <c r="CK1483">
        <v>2.5918640000000002</v>
      </c>
      <c r="CL1483">
        <v>2.8635929999999998</v>
      </c>
      <c r="CM1483">
        <v>-1.110622</v>
      </c>
      <c r="CN1483">
        <v>-0.32496639999999999</v>
      </c>
      <c r="CO1483">
        <v>0.38179869999999999</v>
      </c>
      <c r="CP1483">
        <v>0.16141430000000001</v>
      </c>
      <c r="CQ1483">
        <v>8.87709E-2</v>
      </c>
      <c r="CR1483">
        <v>6.3067399999999996E-2</v>
      </c>
      <c r="CS1483">
        <v>6.5237299999999998E-2</v>
      </c>
      <c r="CT1483">
        <v>6.18113E-2</v>
      </c>
      <c r="CU1483">
        <v>6.7892800000000003E-2</v>
      </c>
      <c r="CV1483">
        <v>2.3789039999999999</v>
      </c>
      <c r="CW1483">
        <v>12.473000000000001</v>
      </c>
      <c r="CX1483">
        <v>4.9260719999999996</v>
      </c>
      <c r="CY1483">
        <v>2.1188039999999999</v>
      </c>
      <c r="CZ1483">
        <v>2.1583619999999999</v>
      </c>
      <c r="DA1483">
        <v>3.517747</v>
      </c>
      <c r="DB1483">
        <v>2.2822330000000002</v>
      </c>
      <c r="DC1483">
        <v>2.481468</v>
      </c>
      <c r="DD1483">
        <v>2.276742</v>
      </c>
      <c r="DE1483">
        <v>3.42171</v>
      </c>
      <c r="DF1483">
        <v>1.933171</v>
      </c>
      <c r="DG1483">
        <v>1.6889510000000001</v>
      </c>
      <c r="DH1483">
        <v>10.14486</v>
      </c>
      <c r="DI1483">
        <v>9.4565730000000006</v>
      </c>
      <c r="DJ1483">
        <v>12.63949</v>
      </c>
      <c r="DK1483">
        <v>18.08202</v>
      </c>
      <c r="DL1483">
        <v>8.4227709999999991</v>
      </c>
      <c r="DM1483">
        <v>0.4029836</v>
      </c>
      <c r="DN1483">
        <v>0.2383623</v>
      </c>
      <c r="DO1483">
        <v>19</v>
      </c>
      <c r="DP1483">
        <v>20</v>
      </c>
    </row>
    <row r="1484" spans="1:120" hidden="1" x14ac:dyDescent="0.25">
      <c r="A1484" t="str">
        <f t="shared" si="23"/>
        <v>sublap_id-SLAP_PGCC_Prescribed DA 1-4 (1PM-9PM)_44411_19-20</v>
      </c>
      <c r="B1484" t="s">
        <v>62</v>
      </c>
      <c r="C1484" t="s">
        <v>299</v>
      </c>
      <c r="D1484" t="s">
        <v>61</v>
      </c>
      <c r="E1484" t="s">
        <v>300</v>
      </c>
      <c r="F1484" t="s">
        <v>61</v>
      </c>
      <c r="G1484" t="s">
        <v>61</v>
      </c>
      <c r="H1484" t="s">
        <v>61</v>
      </c>
      <c r="I1484" t="s">
        <v>61</v>
      </c>
      <c r="J1484" t="s">
        <v>61</v>
      </c>
      <c r="K1484" t="s">
        <v>214</v>
      </c>
      <c r="L1484" s="18">
        <v>44411</v>
      </c>
      <c r="M1484">
        <v>19</v>
      </c>
      <c r="N1484">
        <v>20</v>
      </c>
      <c r="O1484" t="s">
        <v>258</v>
      </c>
      <c r="P1484">
        <v>2</v>
      </c>
      <c r="Q1484">
        <v>2</v>
      </c>
      <c r="R1484">
        <v>0</v>
      </c>
      <c r="S1484">
        <v>0</v>
      </c>
      <c r="T1484">
        <v>1</v>
      </c>
      <c r="U1484">
        <v>1</v>
      </c>
      <c r="V1484">
        <v>1</v>
      </c>
      <c r="W1484">
        <v>1126.5999999999999</v>
      </c>
      <c r="X1484">
        <v>1274.24</v>
      </c>
      <c r="Y1484">
        <v>1275.56</v>
      </c>
      <c r="Z1484">
        <v>1264.6400000000001</v>
      </c>
      <c r="AA1484">
        <v>1266.1199999999999</v>
      </c>
      <c r="AB1484">
        <v>1266.8399999999999</v>
      </c>
      <c r="AC1484">
        <v>1272.6400000000001</v>
      </c>
      <c r="AD1484">
        <v>1281.76</v>
      </c>
      <c r="AE1484">
        <v>1290.92</v>
      </c>
      <c r="AF1484">
        <v>1301.28</v>
      </c>
      <c r="AG1484">
        <v>1273.56</v>
      </c>
      <c r="AH1484">
        <v>1207.44</v>
      </c>
      <c r="AI1484">
        <v>667.96</v>
      </c>
      <c r="AJ1484">
        <v>828.96</v>
      </c>
      <c r="AK1484">
        <v>847.84</v>
      </c>
      <c r="AL1484">
        <v>880.48</v>
      </c>
      <c r="AM1484">
        <v>897.36</v>
      </c>
      <c r="AN1484">
        <v>745.08</v>
      </c>
      <c r="AO1484">
        <v>251.08</v>
      </c>
      <c r="AP1484">
        <v>247.68</v>
      </c>
      <c r="AQ1484">
        <v>243.6</v>
      </c>
      <c r="AR1484">
        <v>655.32000000000005</v>
      </c>
      <c r="AS1484">
        <v>873.88</v>
      </c>
      <c r="AT1484">
        <v>872.76</v>
      </c>
      <c r="AU1484">
        <v>58</v>
      </c>
      <c r="AV1484">
        <v>58.5</v>
      </c>
      <c r="AW1484">
        <v>58</v>
      </c>
      <c r="AX1484">
        <v>58</v>
      </c>
      <c r="AY1484">
        <v>57.5</v>
      </c>
      <c r="AZ1484">
        <v>58</v>
      </c>
      <c r="BA1484">
        <v>57.5</v>
      </c>
      <c r="BB1484">
        <v>57</v>
      </c>
      <c r="BC1484">
        <v>57.5</v>
      </c>
      <c r="BD1484">
        <v>60</v>
      </c>
      <c r="BE1484">
        <v>63.5</v>
      </c>
      <c r="BF1484">
        <v>67</v>
      </c>
      <c r="BG1484">
        <v>66</v>
      </c>
      <c r="BH1484">
        <v>66</v>
      </c>
      <c r="BI1484">
        <v>66.5</v>
      </c>
      <c r="BJ1484">
        <v>66.5</v>
      </c>
      <c r="BK1484">
        <v>65.5</v>
      </c>
      <c r="BL1484">
        <v>65</v>
      </c>
      <c r="BM1484">
        <v>63</v>
      </c>
      <c r="BN1484">
        <v>60</v>
      </c>
      <c r="BO1484">
        <v>58.5</v>
      </c>
      <c r="BP1484">
        <v>58</v>
      </c>
      <c r="BQ1484">
        <v>57</v>
      </c>
      <c r="BR1484">
        <v>57</v>
      </c>
      <c r="BS1484">
        <v>22.368680000000001</v>
      </c>
      <c r="BT1484">
        <v>-14.567690000000001</v>
      </c>
      <c r="BU1484">
        <v>-13.713380000000001</v>
      </c>
      <c r="BV1484">
        <v>-10.05298</v>
      </c>
      <c r="BW1484">
        <v>-10.382999999999999</v>
      </c>
      <c r="BX1484">
        <v>-10.37823</v>
      </c>
      <c r="BY1484">
        <v>-1.4402470000000001</v>
      </c>
      <c r="BZ1484">
        <v>4.2249759999999998</v>
      </c>
      <c r="CA1484">
        <v>4.5322269999999998</v>
      </c>
      <c r="CB1484">
        <v>13.444269999999999</v>
      </c>
      <c r="CC1484">
        <v>25.530519999999999</v>
      </c>
      <c r="CD1484">
        <v>-2.741333</v>
      </c>
      <c r="CE1484">
        <v>102.9652</v>
      </c>
      <c r="CF1484">
        <v>60.283650000000002</v>
      </c>
      <c r="CG1484">
        <v>40.899250000000002</v>
      </c>
      <c r="CH1484">
        <v>22.444400000000002</v>
      </c>
      <c r="CI1484">
        <v>20.298770000000001</v>
      </c>
      <c r="CJ1484">
        <v>232.33080000000001</v>
      </c>
      <c r="CK1484">
        <v>730.19</v>
      </c>
      <c r="CL1484">
        <v>688.08479999999997</v>
      </c>
      <c r="CM1484">
        <v>498.50839999999999</v>
      </c>
      <c r="CN1484">
        <v>157.79900000000001</v>
      </c>
      <c r="CO1484">
        <v>68.644199999999998</v>
      </c>
      <c r="CP1484">
        <v>68.702969999999993</v>
      </c>
      <c r="CQ1484">
        <v>384.53820000000002</v>
      </c>
      <c r="CR1484">
        <v>185.06010000000001</v>
      </c>
      <c r="CS1484">
        <v>140.82</v>
      </c>
      <c r="CT1484">
        <v>127.00449999999999</v>
      </c>
      <c r="CU1484">
        <v>137.1884</v>
      </c>
      <c r="CV1484">
        <v>119.6514</v>
      </c>
      <c r="CW1484">
        <v>42.565280000000001</v>
      </c>
      <c r="CX1484">
        <v>35.72231</v>
      </c>
      <c r="CY1484">
        <v>69.87312</v>
      </c>
      <c r="CZ1484">
        <v>652.46759999999995</v>
      </c>
      <c r="DA1484">
        <v>842.36270000000002</v>
      </c>
      <c r="DB1484">
        <v>610.39419999999996</v>
      </c>
      <c r="DC1484">
        <v>4328.1229999999996</v>
      </c>
      <c r="DD1484">
        <v>6376.7449999999999</v>
      </c>
      <c r="DE1484">
        <v>4788.6120000000001</v>
      </c>
      <c r="DF1484">
        <v>2445.6080000000002</v>
      </c>
      <c r="DG1484">
        <v>1292.21</v>
      </c>
      <c r="DH1484">
        <v>3132.6570000000002</v>
      </c>
      <c r="DI1484">
        <v>4326.9129999999996</v>
      </c>
      <c r="DJ1484">
        <v>2741.623</v>
      </c>
      <c r="DK1484">
        <v>16302.95</v>
      </c>
      <c r="DL1484">
        <v>5242.3310000000001</v>
      </c>
      <c r="DM1484">
        <v>1510.847</v>
      </c>
      <c r="DN1484">
        <v>1428.405</v>
      </c>
      <c r="DO1484">
        <v>19</v>
      </c>
      <c r="DP1484">
        <v>20</v>
      </c>
    </row>
    <row r="1485" spans="1:120" hidden="1" x14ac:dyDescent="0.25">
      <c r="A1485" t="str">
        <f t="shared" si="23"/>
        <v>Aggregator-Blue Zone Resources, LLC_Prescribed DA 1-4 (1PM-9PM)_44411_19-20</v>
      </c>
      <c r="B1485" t="s">
        <v>62</v>
      </c>
      <c r="C1485" t="s">
        <v>261</v>
      </c>
      <c r="D1485" t="s">
        <v>61</v>
      </c>
      <c r="E1485" t="s">
        <v>61</v>
      </c>
      <c r="F1485" t="s">
        <v>262</v>
      </c>
      <c r="G1485" t="s">
        <v>61</v>
      </c>
      <c r="H1485" t="s">
        <v>61</v>
      </c>
      <c r="I1485" t="s">
        <v>61</v>
      </c>
      <c r="J1485" t="s">
        <v>61</v>
      </c>
      <c r="K1485" t="s">
        <v>214</v>
      </c>
      <c r="L1485" s="18">
        <v>44411</v>
      </c>
      <c r="M1485">
        <v>19</v>
      </c>
      <c r="N1485">
        <v>20</v>
      </c>
      <c r="O1485" t="s">
        <v>258</v>
      </c>
      <c r="P1485">
        <v>6</v>
      </c>
      <c r="Q1485">
        <v>5</v>
      </c>
      <c r="R1485">
        <v>0</v>
      </c>
      <c r="S1485">
        <v>0</v>
      </c>
      <c r="T1485">
        <v>1</v>
      </c>
      <c r="U1485">
        <v>1</v>
      </c>
      <c r="V1485">
        <v>1</v>
      </c>
      <c r="W1485">
        <v>2077.9043999999999</v>
      </c>
      <c r="X1485">
        <v>2249.2044000000001</v>
      </c>
      <c r="Y1485">
        <v>2246.3784000000001</v>
      </c>
      <c r="Z1485">
        <v>2233.1736000000001</v>
      </c>
      <c r="AA1485">
        <v>2230.6776</v>
      </c>
      <c r="AB1485">
        <v>2235.3384000000001</v>
      </c>
      <c r="AC1485">
        <v>2246.7984000000001</v>
      </c>
      <c r="AD1485">
        <v>2268.8760000000002</v>
      </c>
      <c r="AE1485">
        <v>2287.6008000000002</v>
      </c>
      <c r="AF1485">
        <v>2178.9852000000001</v>
      </c>
      <c r="AG1485">
        <v>2108.8715999999999</v>
      </c>
      <c r="AH1485">
        <v>1931.9903999999999</v>
      </c>
      <c r="AI1485">
        <v>1218.6672000000001</v>
      </c>
      <c r="AJ1485">
        <v>1209.9756</v>
      </c>
      <c r="AK1485">
        <v>1239.7788</v>
      </c>
      <c r="AL1485">
        <v>1293.5832</v>
      </c>
      <c r="AM1485">
        <v>1312.1628000000001</v>
      </c>
      <c r="AN1485">
        <v>1082.8235999999999</v>
      </c>
      <c r="AO1485">
        <v>342.26639999999998</v>
      </c>
      <c r="AP1485">
        <v>332.75760000000002</v>
      </c>
      <c r="AQ1485">
        <v>484.98599999999999</v>
      </c>
      <c r="AR1485">
        <v>1394.3016</v>
      </c>
      <c r="AS1485">
        <v>1740.8471999999999</v>
      </c>
      <c r="AT1485">
        <v>1749.45</v>
      </c>
      <c r="AU1485">
        <v>57.4</v>
      </c>
      <c r="AV1485">
        <v>57.6</v>
      </c>
      <c r="AW1485">
        <v>57.1</v>
      </c>
      <c r="AX1485">
        <v>57.4</v>
      </c>
      <c r="AY1485">
        <v>57.1</v>
      </c>
      <c r="AZ1485">
        <v>57</v>
      </c>
      <c r="BA1485">
        <v>56.6</v>
      </c>
      <c r="BB1485">
        <v>56.5</v>
      </c>
      <c r="BC1485">
        <v>57</v>
      </c>
      <c r="BD1485">
        <v>58.7</v>
      </c>
      <c r="BE1485">
        <v>61.5</v>
      </c>
      <c r="BF1485">
        <v>64.599999999999994</v>
      </c>
      <c r="BG1485">
        <v>65.099999999999994</v>
      </c>
      <c r="BH1485">
        <v>66.2</v>
      </c>
      <c r="BI1485">
        <v>67.599999999999994</v>
      </c>
      <c r="BJ1485">
        <v>68</v>
      </c>
      <c r="BK1485">
        <v>67.7</v>
      </c>
      <c r="BL1485">
        <v>66.900000000000006</v>
      </c>
      <c r="BM1485">
        <v>64.599999999999994</v>
      </c>
      <c r="BN1485">
        <v>61</v>
      </c>
      <c r="BO1485">
        <v>59</v>
      </c>
      <c r="BP1485">
        <v>57.9</v>
      </c>
      <c r="BQ1485">
        <v>57.3</v>
      </c>
      <c r="BR1485">
        <v>57.2</v>
      </c>
      <c r="BS1485">
        <v>46.104210000000002</v>
      </c>
      <c r="BT1485">
        <v>-1.0680229999999999</v>
      </c>
      <c r="BU1485">
        <v>0.87147560000000002</v>
      </c>
      <c r="BV1485">
        <v>1.962205</v>
      </c>
      <c r="BW1485">
        <v>2.2613539999999999</v>
      </c>
      <c r="BX1485">
        <v>-2.1157349999999999</v>
      </c>
      <c r="BY1485">
        <v>-13.457689999999999</v>
      </c>
      <c r="BZ1485">
        <v>-3.156253</v>
      </c>
      <c r="CA1485">
        <v>-6.602201</v>
      </c>
      <c r="CB1485">
        <v>28.72128</v>
      </c>
      <c r="CC1485">
        <v>64.057370000000006</v>
      </c>
      <c r="CD1485">
        <v>-5.8535979999999999</v>
      </c>
      <c r="CE1485">
        <v>157.1277</v>
      </c>
      <c r="CF1485">
        <v>20.000260000000001</v>
      </c>
      <c r="CG1485">
        <v>-13.72668</v>
      </c>
      <c r="CH1485">
        <v>-44.541980000000002</v>
      </c>
      <c r="CI1485">
        <v>-48.653770000000002</v>
      </c>
      <c r="CJ1485">
        <v>252.88810000000001</v>
      </c>
      <c r="CK1485">
        <v>975.67579999999998</v>
      </c>
      <c r="CL1485">
        <v>962.52909999999997</v>
      </c>
      <c r="CM1485">
        <v>653.61500000000001</v>
      </c>
      <c r="CN1485">
        <v>230.32380000000001</v>
      </c>
      <c r="CO1485">
        <v>109.8475</v>
      </c>
      <c r="CP1485">
        <v>107.12739999999999</v>
      </c>
      <c r="CQ1485">
        <v>730.76980000000003</v>
      </c>
      <c r="CR1485">
        <v>502.31740000000002</v>
      </c>
      <c r="CS1485">
        <v>427.40809999999999</v>
      </c>
      <c r="CT1485">
        <v>395.0086</v>
      </c>
      <c r="CU1485">
        <v>394.10989999999998</v>
      </c>
      <c r="CV1485">
        <v>318.51280000000003</v>
      </c>
      <c r="CW1485">
        <v>263.93849999999998</v>
      </c>
      <c r="CX1485">
        <v>147.34190000000001</v>
      </c>
      <c r="CY1485">
        <v>261.21719999999999</v>
      </c>
      <c r="CZ1485">
        <v>1716.99</v>
      </c>
      <c r="DA1485">
        <v>2500.1849999999999</v>
      </c>
      <c r="DB1485">
        <v>2426.2080000000001</v>
      </c>
      <c r="DC1485">
        <v>7094.2879999999996</v>
      </c>
      <c r="DD1485">
        <v>11752.94</v>
      </c>
      <c r="DE1485">
        <v>9313.8420000000006</v>
      </c>
      <c r="DF1485">
        <v>6103.3429999999998</v>
      </c>
      <c r="DG1485">
        <v>3948.9609999999998</v>
      </c>
      <c r="DH1485">
        <v>6548.1139999999996</v>
      </c>
      <c r="DI1485">
        <v>9156.0730000000003</v>
      </c>
      <c r="DJ1485">
        <v>7354.27</v>
      </c>
      <c r="DK1485">
        <v>26405.39</v>
      </c>
      <c r="DL1485">
        <v>8106.8429999999998</v>
      </c>
      <c r="DM1485">
        <v>2685.442</v>
      </c>
      <c r="DN1485">
        <v>2349.2109999999998</v>
      </c>
      <c r="DO1485">
        <v>19</v>
      </c>
      <c r="DP1485">
        <v>20</v>
      </c>
    </row>
    <row r="1486" spans="1:120" hidden="1" x14ac:dyDescent="0.25">
      <c r="A1486" t="str">
        <f t="shared" si="23"/>
        <v>Industry_Type-4. Retail stores_Prescribed DA 1-4 (1PM-9PM)_44411_19-20</v>
      </c>
      <c r="B1486" t="s">
        <v>62</v>
      </c>
      <c r="C1486" t="s">
        <v>204</v>
      </c>
      <c r="D1486" t="s">
        <v>61</v>
      </c>
      <c r="E1486" t="s">
        <v>61</v>
      </c>
      <c r="F1486" t="s">
        <v>61</v>
      </c>
      <c r="G1486" t="s">
        <v>33</v>
      </c>
      <c r="H1486" t="s">
        <v>61</v>
      </c>
      <c r="I1486" t="s">
        <v>61</v>
      </c>
      <c r="J1486" t="s">
        <v>61</v>
      </c>
      <c r="K1486" t="s">
        <v>214</v>
      </c>
      <c r="L1486" s="18">
        <v>44411</v>
      </c>
      <c r="M1486">
        <v>19</v>
      </c>
      <c r="N1486">
        <v>20</v>
      </c>
      <c r="O1486" t="s">
        <v>258</v>
      </c>
      <c r="P1486">
        <v>1</v>
      </c>
      <c r="Q1486">
        <v>1</v>
      </c>
      <c r="R1486">
        <v>0</v>
      </c>
      <c r="S1486">
        <v>0</v>
      </c>
      <c r="T1486">
        <v>1</v>
      </c>
      <c r="U1486">
        <v>0</v>
      </c>
      <c r="V1486">
        <v>1</v>
      </c>
      <c r="W1486">
        <v>0.82699999999999996</v>
      </c>
      <c r="X1486">
        <v>0.81699999999999995</v>
      </c>
      <c r="Y1486">
        <v>0.82199999999999995</v>
      </c>
      <c r="Z1486">
        <v>0.81799999999999995</v>
      </c>
      <c r="AA1486">
        <v>0.81799999999999995</v>
      </c>
      <c r="AB1486">
        <v>0.82199999999999995</v>
      </c>
      <c r="AC1486">
        <v>0.81200000000000006</v>
      </c>
      <c r="AD1486">
        <v>0.81</v>
      </c>
      <c r="AE1486">
        <v>0.81399999999999995</v>
      </c>
      <c r="AF1486">
        <v>0.82099999999999995</v>
      </c>
      <c r="AG1486">
        <v>0.83299999999999996</v>
      </c>
      <c r="AH1486">
        <v>0.83199999999999996</v>
      </c>
      <c r="AI1486">
        <v>0.83599999999999997</v>
      </c>
      <c r="AJ1486">
        <v>0.83299999999999996</v>
      </c>
      <c r="AK1486">
        <v>0.82899999999999996</v>
      </c>
      <c r="AL1486">
        <v>0.82599999999999996</v>
      </c>
      <c r="AM1486">
        <v>0.82899999999999996</v>
      </c>
      <c r="AN1486">
        <v>0.83299999999999996</v>
      </c>
      <c r="AO1486">
        <v>0.82199999999999995</v>
      </c>
      <c r="AP1486">
        <v>0.81799999999999995</v>
      </c>
      <c r="AQ1486">
        <v>0.83499999999999996</v>
      </c>
      <c r="AR1486">
        <v>0.83799999999999997</v>
      </c>
      <c r="AS1486">
        <v>0.82599999999999996</v>
      </c>
      <c r="AT1486">
        <v>0.83499999999999996</v>
      </c>
      <c r="AU1486">
        <v>58.5</v>
      </c>
      <c r="AV1486">
        <v>58</v>
      </c>
      <c r="AW1486">
        <v>57.5</v>
      </c>
      <c r="AX1486">
        <v>58</v>
      </c>
      <c r="AY1486">
        <v>57.5</v>
      </c>
      <c r="AZ1486">
        <v>57</v>
      </c>
      <c r="BA1486">
        <v>57</v>
      </c>
      <c r="BB1486">
        <v>57</v>
      </c>
      <c r="BC1486">
        <v>58.5</v>
      </c>
      <c r="BD1486">
        <v>60</v>
      </c>
      <c r="BE1486">
        <v>63.5</v>
      </c>
      <c r="BF1486">
        <v>69.5</v>
      </c>
      <c r="BG1486">
        <v>70.5</v>
      </c>
      <c r="BH1486">
        <v>70.5</v>
      </c>
      <c r="BI1486">
        <v>72</v>
      </c>
      <c r="BJ1486">
        <v>72.5</v>
      </c>
      <c r="BK1486">
        <v>71.5</v>
      </c>
      <c r="BL1486">
        <v>69</v>
      </c>
      <c r="BM1486">
        <v>67</v>
      </c>
      <c r="BN1486">
        <v>62.5</v>
      </c>
      <c r="BO1486">
        <v>60</v>
      </c>
      <c r="BP1486">
        <v>59</v>
      </c>
      <c r="BQ1486">
        <v>59</v>
      </c>
      <c r="BR1486">
        <v>59</v>
      </c>
      <c r="BS1486">
        <v>-4.5113000000000002E-3</v>
      </c>
      <c r="BT1486">
        <v>5.8548000000000003E-3</v>
      </c>
      <c r="BU1486">
        <v>5.2138000000000002E-3</v>
      </c>
      <c r="BV1486">
        <v>5.0593000000000001E-3</v>
      </c>
      <c r="BW1486">
        <v>7.4476999999999998E-3</v>
      </c>
      <c r="BX1486">
        <v>4.6257E-3</v>
      </c>
      <c r="BY1486">
        <v>7.3369000000000004E-3</v>
      </c>
      <c r="BZ1486">
        <v>-1.29467E-2</v>
      </c>
      <c r="CA1486">
        <v>-3.7780000000000002E-4</v>
      </c>
      <c r="CB1486">
        <v>-6.3302999999999996E-3</v>
      </c>
      <c r="CC1486">
        <v>-1.0253E-2</v>
      </c>
      <c r="CD1486">
        <v>1.1588899999999999E-2</v>
      </c>
      <c r="CE1486">
        <v>7.2918200000000002E-2</v>
      </c>
      <c r="CF1486">
        <v>5.8289399999999998E-2</v>
      </c>
      <c r="CG1486">
        <v>3.1952099999999997E-2</v>
      </c>
      <c r="CH1486">
        <v>7.0226999999999998E-3</v>
      </c>
      <c r="CI1486">
        <v>4.9642999999999996E-3</v>
      </c>
      <c r="CJ1486">
        <v>1.6283999999999999E-3</v>
      </c>
      <c r="CK1486">
        <v>6.3765999999999996E-3</v>
      </c>
      <c r="CL1486">
        <v>1.2013100000000001E-2</v>
      </c>
      <c r="CM1486">
        <v>1.32245E-2</v>
      </c>
      <c r="CN1486">
        <v>1.2708499999999999E-2</v>
      </c>
      <c r="CO1486">
        <v>5.3999E-3</v>
      </c>
      <c r="CP1486">
        <v>6.9094999999999998E-3</v>
      </c>
      <c r="CQ1486">
        <v>2.9020000000000001E-4</v>
      </c>
      <c r="CR1486">
        <v>2.876E-4</v>
      </c>
      <c r="CS1486">
        <v>3.1300000000000002E-4</v>
      </c>
      <c r="CT1486">
        <v>3.3530000000000002E-4</v>
      </c>
      <c r="CU1486">
        <v>3.5110000000000002E-4</v>
      </c>
      <c r="CV1486">
        <v>3.3869999999999999E-4</v>
      </c>
      <c r="CW1486">
        <v>4.9689999999999999E-4</v>
      </c>
      <c r="CX1486">
        <v>2.139E-4</v>
      </c>
      <c r="CY1486">
        <v>9.3519999999999996E-4</v>
      </c>
      <c r="CZ1486">
        <v>8.9650000000000005E-4</v>
      </c>
      <c r="DA1486">
        <v>1.9943000000000001E-3</v>
      </c>
      <c r="DB1486">
        <v>7.6190000000000003E-4</v>
      </c>
      <c r="DC1486">
        <v>1.1444000000000001E-3</v>
      </c>
      <c r="DD1486">
        <v>1.3167000000000001E-3</v>
      </c>
      <c r="DE1486">
        <v>5.6860000000000005E-4</v>
      </c>
      <c r="DF1486">
        <v>3.8450000000000002E-4</v>
      </c>
      <c r="DG1486">
        <v>3.837E-4</v>
      </c>
      <c r="DH1486">
        <v>5.176E-4</v>
      </c>
      <c r="DI1486">
        <v>3.6680000000000003E-4</v>
      </c>
      <c r="DJ1486">
        <v>6.0880000000000005E-4</v>
      </c>
      <c r="DK1486">
        <v>3.9389999999999998E-4</v>
      </c>
      <c r="DL1486">
        <v>8.964E-4</v>
      </c>
      <c r="DM1486">
        <v>3.3389999999999998E-4</v>
      </c>
      <c r="DN1486">
        <v>3.4170000000000001E-4</v>
      </c>
      <c r="DO1486">
        <v>19</v>
      </c>
      <c r="DP1486">
        <v>20</v>
      </c>
    </row>
    <row r="1487" spans="1:120" hidden="1" x14ac:dyDescent="0.25">
      <c r="A1487" t="str">
        <f t="shared" si="23"/>
        <v>sublap_id-SLAP_PGP2_Prescribed DA 1-4 (1PM-9PM)_44411_19-20</v>
      </c>
      <c r="B1487" t="s">
        <v>62</v>
      </c>
      <c r="C1487" t="s">
        <v>301</v>
      </c>
      <c r="D1487" t="s">
        <v>61</v>
      </c>
      <c r="E1487" t="s">
        <v>302</v>
      </c>
      <c r="F1487" t="s">
        <v>61</v>
      </c>
      <c r="G1487" t="s">
        <v>61</v>
      </c>
      <c r="H1487" t="s">
        <v>61</v>
      </c>
      <c r="I1487" t="s">
        <v>61</v>
      </c>
      <c r="J1487" t="s">
        <v>61</v>
      </c>
      <c r="K1487" t="s">
        <v>214</v>
      </c>
      <c r="L1487" s="18">
        <v>44411</v>
      </c>
      <c r="M1487">
        <v>19</v>
      </c>
      <c r="N1487">
        <v>20</v>
      </c>
      <c r="O1487" t="s">
        <v>258</v>
      </c>
      <c r="P1487">
        <v>1</v>
      </c>
      <c r="Q1487">
        <v>1</v>
      </c>
      <c r="R1487">
        <v>0</v>
      </c>
      <c r="S1487">
        <v>0</v>
      </c>
      <c r="T1487">
        <v>1</v>
      </c>
      <c r="U1487">
        <v>0</v>
      </c>
      <c r="V1487">
        <v>1</v>
      </c>
      <c r="W1487">
        <v>517.44000000000005</v>
      </c>
      <c r="X1487">
        <v>512.96</v>
      </c>
      <c r="Y1487">
        <v>510.24</v>
      </c>
      <c r="Z1487">
        <v>507.52</v>
      </c>
      <c r="AA1487">
        <v>507.36</v>
      </c>
      <c r="AB1487">
        <v>509.28</v>
      </c>
      <c r="AC1487">
        <v>508.32</v>
      </c>
      <c r="AD1487">
        <v>511.84</v>
      </c>
      <c r="AE1487">
        <v>517.76</v>
      </c>
      <c r="AF1487">
        <v>417.28</v>
      </c>
      <c r="AG1487">
        <v>383.84</v>
      </c>
      <c r="AH1487">
        <v>319.04000000000002</v>
      </c>
      <c r="AI1487">
        <v>263.68</v>
      </c>
      <c r="AJ1487">
        <v>90.88</v>
      </c>
      <c r="AK1487">
        <v>84.64</v>
      </c>
      <c r="AL1487">
        <v>86.72</v>
      </c>
      <c r="AM1487">
        <v>85.92</v>
      </c>
      <c r="AN1487">
        <v>50.24</v>
      </c>
      <c r="AO1487">
        <v>3.36</v>
      </c>
      <c r="AP1487">
        <v>4.16</v>
      </c>
      <c r="AQ1487">
        <v>69.92</v>
      </c>
      <c r="AR1487">
        <v>415.2</v>
      </c>
      <c r="AS1487">
        <v>488.48</v>
      </c>
      <c r="AT1487">
        <v>495.68</v>
      </c>
      <c r="AU1487">
        <v>53</v>
      </c>
      <c r="AV1487">
        <v>53</v>
      </c>
      <c r="AW1487">
        <v>53</v>
      </c>
      <c r="AX1487">
        <v>53</v>
      </c>
      <c r="AY1487">
        <v>53</v>
      </c>
      <c r="AZ1487">
        <v>53</v>
      </c>
      <c r="BA1487">
        <v>52</v>
      </c>
      <c r="BB1487">
        <v>52.5</v>
      </c>
      <c r="BC1487">
        <v>52.5</v>
      </c>
      <c r="BD1487">
        <v>53</v>
      </c>
      <c r="BE1487">
        <v>54.5</v>
      </c>
      <c r="BF1487">
        <v>55.5</v>
      </c>
      <c r="BG1487">
        <v>56.5</v>
      </c>
      <c r="BH1487">
        <v>58.5</v>
      </c>
      <c r="BI1487">
        <v>59.5</v>
      </c>
      <c r="BJ1487">
        <v>59</v>
      </c>
      <c r="BK1487">
        <v>58</v>
      </c>
      <c r="BL1487">
        <v>57.5</v>
      </c>
      <c r="BM1487">
        <v>56.5</v>
      </c>
      <c r="BN1487">
        <v>54.5</v>
      </c>
      <c r="BO1487">
        <v>54</v>
      </c>
      <c r="BP1487">
        <v>53</v>
      </c>
      <c r="BQ1487">
        <v>53</v>
      </c>
      <c r="BR1487">
        <v>53</v>
      </c>
      <c r="BS1487">
        <v>0.98226930000000001</v>
      </c>
      <c r="BT1487">
        <v>3.8319399999999999</v>
      </c>
      <c r="BU1487">
        <v>3.1008909999999998</v>
      </c>
      <c r="BV1487">
        <v>0.81207280000000004</v>
      </c>
      <c r="BW1487">
        <v>0.33996579999999998</v>
      </c>
      <c r="BX1487">
        <v>-1.398987</v>
      </c>
      <c r="BY1487">
        <v>-2.786438</v>
      </c>
      <c r="BZ1487">
        <v>-1.697357</v>
      </c>
      <c r="CA1487">
        <v>-4.7586060000000003</v>
      </c>
      <c r="CB1487">
        <v>15.747859999999999</v>
      </c>
      <c r="CC1487">
        <v>31.964970000000001</v>
      </c>
      <c r="CD1487">
        <v>2.7815859999999999</v>
      </c>
      <c r="CE1487">
        <v>32.49521</v>
      </c>
      <c r="CF1487">
        <v>-39.412089999999999</v>
      </c>
      <c r="CG1487">
        <v>-45.004959999999997</v>
      </c>
      <c r="CH1487">
        <v>-47.142249999999997</v>
      </c>
      <c r="CI1487">
        <v>-42.488819999999997</v>
      </c>
      <c r="CJ1487">
        <v>-14.18782</v>
      </c>
      <c r="CK1487">
        <v>10.81471</v>
      </c>
      <c r="CL1487">
        <v>33.621859999999998</v>
      </c>
      <c r="CM1487">
        <v>15.28876</v>
      </c>
      <c r="CN1487">
        <v>25.402979999999999</v>
      </c>
      <c r="CO1487">
        <v>20.453610000000001</v>
      </c>
      <c r="CP1487">
        <v>19.77563</v>
      </c>
      <c r="CQ1487">
        <v>82.372910000000005</v>
      </c>
      <c r="CR1487">
        <v>146.9691</v>
      </c>
      <c r="CS1487">
        <v>136.62530000000001</v>
      </c>
      <c r="CT1487">
        <v>127.1631</v>
      </c>
      <c r="CU1487">
        <v>121.3796</v>
      </c>
      <c r="CV1487">
        <v>83.563429999999997</v>
      </c>
      <c r="CW1487">
        <v>130.60720000000001</v>
      </c>
      <c r="CX1487">
        <v>54.106430000000003</v>
      </c>
      <c r="CY1487">
        <v>101.014</v>
      </c>
      <c r="CZ1487">
        <v>524.77809999999999</v>
      </c>
      <c r="DA1487">
        <v>875.27250000000004</v>
      </c>
      <c r="DB1487">
        <v>1046.588</v>
      </c>
      <c r="DC1487">
        <v>575.3134</v>
      </c>
      <c r="DD1487">
        <v>1757.9469999999999</v>
      </c>
      <c r="DE1487">
        <v>1650.4829999999999</v>
      </c>
      <c r="DF1487">
        <v>1763.962</v>
      </c>
      <c r="DG1487">
        <v>1405.616</v>
      </c>
      <c r="DH1487">
        <v>1360.1079999999999</v>
      </c>
      <c r="DI1487">
        <v>1987.2449999999999</v>
      </c>
      <c r="DJ1487">
        <v>2312.2359999999999</v>
      </c>
      <c r="DK1487">
        <v>1771.2940000000001</v>
      </c>
      <c r="DL1487">
        <v>349.44650000000001</v>
      </c>
      <c r="DM1487">
        <v>329.01159999999999</v>
      </c>
      <c r="DN1487">
        <v>179.89689999999999</v>
      </c>
      <c r="DO1487">
        <v>19</v>
      </c>
      <c r="DP1487">
        <v>20</v>
      </c>
    </row>
    <row r="1488" spans="1:120" hidden="1" x14ac:dyDescent="0.25">
      <c r="A1488" t="str">
        <f t="shared" si="23"/>
        <v>Size_Grp-20 to 199.99 kW_Prescribed DA 1-4 (1PM-9PM)_44411_19-20</v>
      </c>
      <c r="B1488" t="s">
        <v>62</v>
      </c>
      <c r="C1488" t="s">
        <v>201</v>
      </c>
      <c r="D1488" t="s">
        <v>61</v>
      </c>
      <c r="E1488" t="s">
        <v>61</v>
      </c>
      <c r="F1488" t="s">
        <v>61</v>
      </c>
      <c r="G1488" t="s">
        <v>61</v>
      </c>
      <c r="H1488" t="s">
        <v>61</v>
      </c>
      <c r="I1488" t="s">
        <v>61</v>
      </c>
      <c r="J1488" t="s">
        <v>101</v>
      </c>
      <c r="K1488" t="s">
        <v>214</v>
      </c>
      <c r="L1488" s="18">
        <v>44411</v>
      </c>
      <c r="M1488">
        <v>19</v>
      </c>
      <c r="N1488">
        <v>20</v>
      </c>
      <c r="O1488" t="s">
        <v>258</v>
      </c>
      <c r="P1488">
        <v>3</v>
      </c>
      <c r="Q1488">
        <v>3</v>
      </c>
      <c r="R1488">
        <v>0</v>
      </c>
      <c r="S1488">
        <v>0</v>
      </c>
      <c r="T1488">
        <v>1</v>
      </c>
      <c r="U1488">
        <v>0</v>
      </c>
      <c r="V1488">
        <v>1</v>
      </c>
      <c r="W1488">
        <v>113.16</v>
      </c>
      <c r="X1488">
        <v>113.12</v>
      </c>
      <c r="Y1488">
        <v>112.08</v>
      </c>
      <c r="Z1488">
        <v>114.8</v>
      </c>
      <c r="AA1488">
        <v>111.28</v>
      </c>
      <c r="AB1488">
        <v>112.64</v>
      </c>
      <c r="AC1488">
        <v>117.36</v>
      </c>
      <c r="AD1488">
        <v>129.24</v>
      </c>
      <c r="AE1488">
        <v>141.12</v>
      </c>
      <c r="AF1488">
        <v>157.76</v>
      </c>
      <c r="AG1488">
        <v>178.44</v>
      </c>
      <c r="AH1488">
        <v>167.12</v>
      </c>
      <c r="AI1488">
        <v>172.52</v>
      </c>
      <c r="AJ1488">
        <v>179.16</v>
      </c>
      <c r="AK1488">
        <v>194.96</v>
      </c>
      <c r="AL1488">
        <v>201.04</v>
      </c>
      <c r="AM1488">
        <v>200.68</v>
      </c>
      <c r="AN1488">
        <v>204.04</v>
      </c>
      <c r="AO1488">
        <v>108.4</v>
      </c>
      <c r="AP1488">
        <v>99.96</v>
      </c>
      <c r="AQ1488">
        <v>160.63999999999999</v>
      </c>
      <c r="AR1488">
        <v>122.68</v>
      </c>
      <c r="AS1488">
        <v>114.32</v>
      </c>
      <c r="AT1488">
        <v>115.4</v>
      </c>
      <c r="AU1488">
        <v>58.833333000000003</v>
      </c>
      <c r="AV1488">
        <v>57.666666999999997</v>
      </c>
      <c r="AW1488">
        <v>56.833333000000003</v>
      </c>
      <c r="AX1488">
        <v>56.666666999999997</v>
      </c>
      <c r="AY1488">
        <v>56</v>
      </c>
      <c r="AZ1488">
        <v>55.5</v>
      </c>
      <c r="BA1488">
        <v>55.333333000000003</v>
      </c>
      <c r="BB1488">
        <v>56.833333000000003</v>
      </c>
      <c r="BC1488">
        <v>59.833333000000003</v>
      </c>
      <c r="BD1488">
        <v>62</v>
      </c>
      <c r="BE1488">
        <v>66</v>
      </c>
      <c r="BF1488">
        <v>71.166667000000004</v>
      </c>
      <c r="BG1488">
        <v>74.833332999999996</v>
      </c>
      <c r="BH1488">
        <v>78.333332999999996</v>
      </c>
      <c r="BI1488">
        <v>82.166667000000004</v>
      </c>
      <c r="BJ1488">
        <v>83.166667000000004</v>
      </c>
      <c r="BK1488">
        <v>82.5</v>
      </c>
      <c r="BL1488">
        <v>80.166667000000004</v>
      </c>
      <c r="BM1488">
        <v>75.833332999999996</v>
      </c>
      <c r="BN1488">
        <v>70.666667000000004</v>
      </c>
      <c r="BO1488">
        <v>65.833332999999996</v>
      </c>
      <c r="BP1488">
        <v>63.166666999999997</v>
      </c>
      <c r="BQ1488">
        <v>61.666666999999997</v>
      </c>
      <c r="BR1488">
        <v>60.666666999999997</v>
      </c>
      <c r="BS1488">
        <v>14.96556</v>
      </c>
      <c r="BT1488">
        <v>9.6243540000000003</v>
      </c>
      <c r="BU1488">
        <v>11.18094</v>
      </c>
      <c r="BV1488">
        <v>10.719810000000001</v>
      </c>
      <c r="BW1488">
        <v>11.68656</v>
      </c>
      <c r="BX1488">
        <v>13.07686</v>
      </c>
      <c r="BY1488">
        <v>-13.489179999999999</v>
      </c>
      <c r="BZ1488">
        <v>-3.302359</v>
      </c>
      <c r="CA1488">
        <v>-2.6282770000000002</v>
      </c>
      <c r="CB1488">
        <v>-5.9152550000000002</v>
      </c>
      <c r="CC1488">
        <v>-6.1826780000000001</v>
      </c>
      <c r="CD1488">
        <v>-6.0545689999999999</v>
      </c>
      <c r="CE1488">
        <v>-4.8871229999999999</v>
      </c>
      <c r="CF1488">
        <v>-3.2872279999999998</v>
      </c>
      <c r="CG1488">
        <v>-8.8857610000000005</v>
      </c>
      <c r="CH1488">
        <v>-10.21848</v>
      </c>
      <c r="CI1488">
        <v>-16.851099999999999</v>
      </c>
      <c r="CJ1488">
        <v>-8.8890840000000004</v>
      </c>
      <c r="CK1488">
        <v>73.367099999999994</v>
      </c>
      <c r="CL1488">
        <v>81.360889999999998</v>
      </c>
      <c r="CM1488">
        <v>27.4802</v>
      </c>
      <c r="CN1488">
        <v>8.4254320000000007</v>
      </c>
      <c r="CO1488">
        <v>2.8638379999999999</v>
      </c>
      <c r="CP1488">
        <v>0.94760800000000001</v>
      </c>
      <c r="CQ1488">
        <v>40.655500000000004</v>
      </c>
      <c r="CR1488">
        <v>16.864370000000001</v>
      </c>
      <c r="CS1488">
        <v>19.43045</v>
      </c>
      <c r="CT1488">
        <v>20.20468</v>
      </c>
      <c r="CU1488">
        <v>15.18642</v>
      </c>
      <c r="CV1488">
        <v>20.314109999999999</v>
      </c>
      <c r="CW1488">
        <v>22.388339999999999</v>
      </c>
      <c r="CX1488">
        <v>16.880780000000001</v>
      </c>
      <c r="CY1488">
        <v>12.182449999999999</v>
      </c>
      <c r="CZ1488">
        <v>16.9909</v>
      </c>
      <c r="DA1488">
        <v>20.83784</v>
      </c>
      <c r="DB1488">
        <v>29.108640000000001</v>
      </c>
      <c r="DC1488">
        <v>24.823499999999999</v>
      </c>
      <c r="DD1488">
        <v>28.851659999999999</v>
      </c>
      <c r="DE1488">
        <v>31.613900000000001</v>
      </c>
      <c r="DF1488">
        <v>29.946069999999999</v>
      </c>
      <c r="DG1488">
        <v>45.53875</v>
      </c>
      <c r="DH1488">
        <v>61.204970000000003</v>
      </c>
      <c r="DI1488">
        <v>49.536259999999999</v>
      </c>
      <c r="DJ1488">
        <v>61.899320000000003</v>
      </c>
      <c r="DK1488">
        <v>276.0566</v>
      </c>
      <c r="DL1488">
        <v>44.099429999999998</v>
      </c>
      <c r="DM1488">
        <v>25.416920000000001</v>
      </c>
      <c r="DN1488">
        <v>23.331969999999998</v>
      </c>
      <c r="DO1488">
        <v>19</v>
      </c>
      <c r="DP1488">
        <v>20</v>
      </c>
    </row>
    <row r="1489" spans="1:120" hidden="1" x14ac:dyDescent="0.25">
      <c r="A1489" t="str">
        <f t="shared" si="23"/>
        <v>Size_Grp-Below 20 kW_Prescribed DA 1-4 (1PM-9PM)_44411_19-20</v>
      </c>
      <c r="B1489" t="s">
        <v>62</v>
      </c>
      <c r="C1489" t="s">
        <v>259</v>
      </c>
      <c r="D1489" t="s">
        <v>61</v>
      </c>
      <c r="E1489" t="s">
        <v>61</v>
      </c>
      <c r="F1489" t="s">
        <v>61</v>
      </c>
      <c r="G1489" t="s">
        <v>61</v>
      </c>
      <c r="H1489" t="s">
        <v>61</v>
      </c>
      <c r="I1489" t="s">
        <v>61</v>
      </c>
      <c r="J1489" t="s">
        <v>260</v>
      </c>
      <c r="K1489" t="s">
        <v>214</v>
      </c>
      <c r="L1489" s="18">
        <v>44411</v>
      </c>
      <c r="M1489">
        <v>19</v>
      </c>
      <c r="N1489">
        <v>20</v>
      </c>
      <c r="O1489" t="s">
        <v>258</v>
      </c>
      <c r="P1489">
        <v>3</v>
      </c>
      <c r="Q1489">
        <v>2</v>
      </c>
      <c r="R1489">
        <v>0</v>
      </c>
      <c r="S1489">
        <v>0</v>
      </c>
      <c r="T1489">
        <v>1</v>
      </c>
      <c r="U1489">
        <v>0</v>
      </c>
      <c r="V1489">
        <v>1</v>
      </c>
      <c r="W1489">
        <v>5.3205</v>
      </c>
      <c r="X1489">
        <v>5.0655000000000001</v>
      </c>
      <c r="Y1489">
        <v>5.1929999999999996</v>
      </c>
      <c r="Z1489">
        <v>5.1870000000000003</v>
      </c>
      <c r="AA1489">
        <v>5.1870000000000003</v>
      </c>
      <c r="AB1489">
        <v>5.1929999999999996</v>
      </c>
      <c r="AC1489">
        <v>5.0579999999999998</v>
      </c>
      <c r="AD1489">
        <v>6.9749999999999996</v>
      </c>
      <c r="AE1489">
        <v>8.6609999999999996</v>
      </c>
      <c r="AF1489">
        <v>17.191500000000001</v>
      </c>
      <c r="AG1489">
        <v>42.529499999999999</v>
      </c>
      <c r="AH1489">
        <v>43.368000000000002</v>
      </c>
      <c r="AI1489">
        <v>51.293999999999997</v>
      </c>
      <c r="AJ1489">
        <v>51.529499999999999</v>
      </c>
      <c r="AK1489">
        <v>50.563499999999998</v>
      </c>
      <c r="AL1489">
        <v>48.158999999999999</v>
      </c>
      <c r="AM1489">
        <v>51.163499999999999</v>
      </c>
      <c r="AN1489">
        <v>58.009500000000003</v>
      </c>
      <c r="AO1489">
        <v>37.113</v>
      </c>
      <c r="AP1489">
        <v>38.067</v>
      </c>
      <c r="AQ1489">
        <v>32.8125</v>
      </c>
      <c r="AR1489">
        <v>5.3369999999999997</v>
      </c>
      <c r="AS1489">
        <v>5.1989999999999998</v>
      </c>
      <c r="AT1489">
        <v>5.2125000000000004</v>
      </c>
      <c r="AU1489">
        <v>58.5</v>
      </c>
      <c r="AV1489">
        <v>58</v>
      </c>
      <c r="AW1489">
        <v>57.5</v>
      </c>
      <c r="AX1489">
        <v>58</v>
      </c>
      <c r="AY1489">
        <v>57.5</v>
      </c>
      <c r="AZ1489">
        <v>57</v>
      </c>
      <c r="BA1489">
        <v>57</v>
      </c>
      <c r="BB1489">
        <v>57</v>
      </c>
      <c r="BC1489">
        <v>58.5</v>
      </c>
      <c r="BD1489">
        <v>60</v>
      </c>
      <c r="BE1489">
        <v>63.5</v>
      </c>
      <c r="BF1489">
        <v>69.5</v>
      </c>
      <c r="BG1489">
        <v>70.5</v>
      </c>
      <c r="BH1489">
        <v>70.5</v>
      </c>
      <c r="BI1489">
        <v>72</v>
      </c>
      <c r="BJ1489">
        <v>72.5</v>
      </c>
      <c r="BK1489">
        <v>71.5</v>
      </c>
      <c r="BL1489">
        <v>69</v>
      </c>
      <c r="BM1489">
        <v>67</v>
      </c>
      <c r="BN1489">
        <v>62.5</v>
      </c>
      <c r="BO1489">
        <v>60</v>
      </c>
      <c r="BP1489">
        <v>59</v>
      </c>
      <c r="BQ1489">
        <v>59</v>
      </c>
      <c r="BR1489">
        <v>59</v>
      </c>
      <c r="BS1489">
        <v>-2.2678899999999998E-2</v>
      </c>
      <c r="BT1489">
        <v>6.4189200000000002E-2</v>
      </c>
      <c r="BU1489">
        <v>-2.3990299999999999E-2</v>
      </c>
      <c r="BV1489">
        <v>3.7315300000000003E-2</v>
      </c>
      <c r="BW1489">
        <v>-4.7729000000000001E-3</v>
      </c>
      <c r="BX1489">
        <v>0.47125040000000001</v>
      </c>
      <c r="BY1489">
        <v>1.29983</v>
      </c>
      <c r="BZ1489">
        <v>-0.62843990000000005</v>
      </c>
      <c r="CA1489">
        <v>-0.11047800000000001</v>
      </c>
      <c r="CB1489">
        <v>-1.40225</v>
      </c>
      <c r="CC1489">
        <v>-0.2233472</v>
      </c>
      <c r="CD1489">
        <v>-0.24022019999999999</v>
      </c>
      <c r="CE1489">
        <v>0.60595069999999995</v>
      </c>
      <c r="CF1489">
        <v>-0.293574</v>
      </c>
      <c r="CG1489">
        <v>-0.24831349999999999</v>
      </c>
      <c r="CH1489">
        <v>-1.0011779999999999</v>
      </c>
      <c r="CI1489">
        <v>-0.50227339999999998</v>
      </c>
      <c r="CJ1489">
        <v>-2.059053</v>
      </c>
      <c r="CK1489">
        <v>1.915292</v>
      </c>
      <c r="CL1489">
        <v>2.8372139999999999</v>
      </c>
      <c r="CM1489">
        <v>3.4170379999999998</v>
      </c>
      <c r="CN1489">
        <v>-4.2861000000000003E-2</v>
      </c>
      <c r="CO1489">
        <v>-6.8514400000000003E-2</v>
      </c>
      <c r="CP1489">
        <v>1.7053999999999999E-3</v>
      </c>
      <c r="CQ1489">
        <v>2.0081999999999999E-3</v>
      </c>
      <c r="CR1489">
        <v>1.8301000000000001E-3</v>
      </c>
      <c r="CS1489">
        <v>9.882999999999999E-4</v>
      </c>
      <c r="CT1489">
        <v>1.7734000000000001E-3</v>
      </c>
      <c r="CU1489">
        <v>1.1663000000000001E-3</v>
      </c>
      <c r="CV1489">
        <v>8.7880200000000006E-2</v>
      </c>
      <c r="CW1489">
        <v>0.45518409999999998</v>
      </c>
      <c r="CX1489">
        <v>1.2085109999999999</v>
      </c>
      <c r="CY1489">
        <v>1.0106980000000001</v>
      </c>
      <c r="CZ1489">
        <v>0.61891810000000003</v>
      </c>
      <c r="DA1489">
        <v>2.885545</v>
      </c>
      <c r="DB1489">
        <v>2.3792589999999998</v>
      </c>
      <c r="DC1489">
        <v>1.8218890000000001</v>
      </c>
      <c r="DD1489">
        <v>1.116913</v>
      </c>
      <c r="DE1489">
        <v>1.479385</v>
      </c>
      <c r="DF1489">
        <v>1.90934</v>
      </c>
      <c r="DG1489">
        <v>1.4801599999999999</v>
      </c>
      <c r="DH1489">
        <v>7.8202759999999998</v>
      </c>
      <c r="DI1489">
        <v>9.3287829999999996</v>
      </c>
      <c r="DJ1489">
        <v>9.0267269999999993</v>
      </c>
      <c r="DK1489">
        <v>10.923999999999999</v>
      </c>
      <c r="DL1489">
        <v>5.1684679999999998</v>
      </c>
      <c r="DM1489">
        <v>3.8605399999999998E-2</v>
      </c>
      <c r="DN1489">
        <v>1.3452E-3</v>
      </c>
      <c r="DO1489">
        <v>19</v>
      </c>
      <c r="DP1489">
        <v>20</v>
      </c>
    </row>
    <row r="1490" spans="1:120" hidden="1" x14ac:dyDescent="0.25">
      <c r="A1490" t="str">
        <f t="shared" si="23"/>
        <v>All_Prescribed DA 1-4 (1PM-9PM)_44411_19-20</v>
      </c>
      <c r="B1490" t="s">
        <v>62</v>
      </c>
      <c r="C1490" t="s">
        <v>61</v>
      </c>
      <c r="D1490" t="s">
        <v>61</v>
      </c>
      <c r="E1490" t="s">
        <v>61</v>
      </c>
      <c r="F1490" t="s">
        <v>61</v>
      </c>
      <c r="G1490" t="s">
        <v>61</v>
      </c>
      <c r="H1490" t="s">
        <v>61</v>
      </c>
      <c r="I1490" t="s">
        <v>61</v>
      </c>
      <c r="J1490" t="s">
        <v>61</v>
      </c>
      <c r="K1490" t="s">
        <v>214</v>
      </c>
      <c r="L1490" s="18">
        <v>44411</v>
      </c>
      <c r="M1490">
        <v>19</v>
      </c>
      <c r="N1490">
        <v>20</v>
      </c>
      <c r="O1490" t="s">
        <v>258</v>
      </c>
      <c r="P1490">
        <v>9</v>
      </c>
      <c r="Q1490">
        <v>8</v>
      </c>
      <c r="R1490">
        <v>0</v>
      </c>
      <c r="S1490">
        <v>0</v>
      </c>
      <c r="T1490">
        <v>1</v>
      </c>
      <c r="U1490">
        <v>0</v>
      </c>
      <c r="V1490">
        <v>1</v>
      </c>
      <c r="W1490">
        <v>1980.8404</v>
      </c>
      <c r="X1490">
        <v>2141.6590999999999</v>
      </c>
      <c r="Y1490">
        <v>2139.0097000000001</v>
      </c>
      <c r="Z1490">
        <v>2126.7202000000002</v>
      </c>
      <c r="AA1490">
        <v>2124.2453</v>
      </c>
      <c r="AB1490">
        <v>2128.7496999999998</v>
      </c>
      <c r="AC1490">
        <v>2139.4034999999999</v>
      </c>
      <c r="AD1490">
        <v>2168.4263000000001</v>
      </c>
      <c r="AE1490">
        <v>2200.0207999999998</v>
      </c>
      <c r="AF1490">
        <v>2123.7536</v>
      </c>
      <c r="AG1490">
        <v>2097.2170999999998</v>
      </c>
      <c r="AH1490">
        <v>1937.826</v>
      </c>
      <c r="AI1490">
        <v>1280.6505</v>
      </c>
      <c r="AJ1490">
        <v>1275.0220999999999</v>
      </c>
      <c r="AK1490">
        <v>1306.2926</v>
      </c>
      <c r="AL1490">
        <v>1350.3892000000001</v>
      </c>
      <c r="AM1490">
        <v>1370.3276000000001</v>
      </c>
      <c r="AN1490">
        <v>1167.7871</v>
      </c>
      <c r="AO1490">
        <v>436.02974999999998</v>
      </c>
      <c r="AP1490">
        <v>424.32524999999998</v>
      </c>
      <c r="AQ1490">
        <v>558.03936999999996</v>
      </c>
      <c r="AR1490">
        <v>1346.3526999999999</v>
      </c>
      <c r="AS1490">
        <v>1665.1642999999999</v>
      </c>
      <c r="AT1490">
        <v>1673.2293999999999</v>
      </c>
      <c r="AU1490">
        <v>57.8125</v>
      </c>
      <c r="AV1490">
        <v>57.375</v>
      </c>
      <c r="AW1490">
        <v>56.8125</v>
      </c>
      <c r="AX1490">
        <v>56.875</v>
      </c>
      <c r="AY1490">
        <v>56.375</v>
      </c>
      <c r="AZ1490">
        <v>56.1875</v>
      </c>
      <c r="BA1490">
        <v>55.875</v>
      </c>
      <c r="BB1490">
        <v>56.375</v>
      </c>
      <c r="BC1490">
        <v>58</v>
      </c>
      <c r="BD1490">
        <v>59.875</v>
      </c>
      <c r="BE1490">
        <v>63.3125</v>
      </c>
      <c r="BF1490">
        <v>67.75</v>
      </c>
      <c r="BG1490">
        <v>69.25</v>
      </c>
      <c r="BH1490">
        <v>70.8125</v>
      </c>
      <c r="BI1490">
        <v>72.875</v>
      </c>
      <c r="BJ1490">
        <v>73.3125</v>
      </c>
      <c r="BK1490">
        <v>72.4375</v>
      </c>
      <c r="BL1490">
        <v>70.75</v>
      </c>
      <c r="BM1490">
        <v>68</v>
      </c>
      <c r="BN1490">
        <v>63.9375</v>
      </c>
      <c r="BO1490">
        <v>61.0625</v>
      </c>
      <c r="BP1490">
        <v>59.5625</v>
      </c>
      <c r="BQ1490">
        <v>58.75</v>
      </c>
      <c r="BR1490">
        <v>58.375</v>
      </c>
      <c r="BS1490">
        <v>43.08907</v>
      </c>
      <c r="BT1490">
        <v>-1.2021759999999999</v>
      </c>
      <c r="BU1490">
        <v>0.62151889999999999</v>
      </c>
      <c r="BV1490">
        <v>1.691757</v>
      </c>
      <c r="BW1490">
        <v>1.8453889999999999</v>
      </c>
      <c r="BX1490">
        <v>1.8155349999999999</v>
      </c>
      <c r="BY1490">
        <v>-18.955469999999998</v>
      </c>
      <c r="BZ1490">
        <v>-1.342913</v>
      </c>
      <c r="CA1490">
        <v>-3.2943470000000001</v>
      </c>
      <c r="CB1490">
        <v>25.134810000000002</v>
      </c>
      <c r="CC1490">
        <v>57.55939</v>
      </c>
      <c r="CD1490">
        <v>-6.9462710000000003</v>
      </c>
      <c r="CE1490">
        <v>147.3494</v>
      </c>
      <c r="CF1490">
        <v>19.562190000000001</v>
      </c>
      <c r="CG1490">
        <v>-14.801640000000001</v>
      </c>
      <c r="CH1490">
        <v>-40.031750000000002</v>
      </c>
      <c r="CI1490">
        <v>-44.298000000000002</v>
      </c>
      <c r="CJ1490">
        <v>233.8663</v>
      </c>
      <c r="CK1490">
        <v>917.60469999999998</v>
      </c>
      <c r="CL1490">
        <v>905.57899999999995</v>
      </c>
      <c r="CM1490">
        <v>611.49980000000005</v>
      </c>
      <c r="CN1490">
        <v>215.5487</v>
      </c>
      <c r="CO1490">
        <v>103.4055</v>
      </c>
      <c r="CP1490">
        <v>100.6058</v>
      </c>
      <c r="CQ1490">
        <v>642.39009999999996</v>
      </c>
      <c r="CR1490">
        <v>441.56939999999997</v>
      </c>
      <c r="CS1490">
        <v>375.73379999999997</v>
      </c>
      <c r="CT1490">
        <v>347.25330000000002</v>
      </c>
      <c r="CU1490">
        <v>346.47109999999998</v>
      </c>
      <c r="CV1490">
        <v>282.95319999999998</v>
      </c>
      <c r="CW1490">
        <v>247.7628</v>
      </c>
      <c r="CX1490">
        <v>135.73400000000001</v>
      </c>
      <c r="CY1490">
        <v>232.26589999999999</v>
      </c>
      <c r="CZ1490">
        <v>1511.8040000000001</v>
      </c>
      <c r="DA1490">
        <v>2201.8780000000002</v>
      </c>
      <c r="DB1490">
        <v>2135.297</v>
      </c>
      <c r="DC1490">
        <v>6238.3540000000003</v>
      </c>
      <c r="DD1490">
        <v>10332.61</v>
      </c>
      <c r="DE1490">
        <v>8190.3230000000003</v>
      </c>
      <c r="DF1490">
        <v>5366.7120000000004</v>
      </c>
      <c r="DG1490">
        <v>3472.904</v>
      </c>
      <c r="DH1490">
        <v>5768.0169999999998</v>
      </c>
      <c r="DI1490">
        <v>8059.2979999999998</v>
      </c>
      <c r="DJ1490">
        <v>6479.7089999999998</v>
      </c>
      <c r="DK1490">
        <v>23230.75</v>
      </c>
      <c r="DL1490">
        <v>7135.8140000000003</v>
      </c>
      <c r="DM1490">
        <v>2360.761</v>
      </c>
      <c r="DN1490">
        <v>2065.0369999999998</v>
      </c>
      <c r="DO1490">
        <v>19</v>
      </c>
      <c r="DP1490">
        <v>20</v>
      </c>
    </row>
    <row r="1491" spans="1:120" hidden="1" x14ac:dyDescent="0.25">
      <c r="A1491" t="str">
        <f t="shared" si="23"/>
        <v>Size_Grp-200 kW and above_Prescribed DA 1-4 (1PM-9PM)_44411_19-20</v>
      </c>
      <c r="B1491" t="s">
        <v>62</v>
      </c>
      <c r="C1491" t="s">
        <v>207</v>
      </c>
      <c r="D1491" t="s">
        <v>61</v>
      </c>
      <c r="E1491" t="s">
        <v>61</v>
      </c>
      <c r="F1491" t="s">
        <v>61</v>
      </c>
      <c r="G1491" t="s">
        <v>61</v>
      </c>
      <c r="H1491" t="s">
        <v>61</v>
      </c>
      <c r="I1491" t="s">
        <v>61</v>
      </c>
      <c r="J1491" t="s">
        <v>102</v>
      </c>
      <c r="K1491" t="s">
        <v>214</v>
      </c>
      <c r="L1491" s="18">
        <v>44411</v>
      </c>
      <c r="M1491">
        <v>19</v>
      </c>
      <c r="N1491">
        <v>20</v>
      </c>
      <c r="O1491" t="s">
        <v>258</v>
      </c>
      <c r="P1491">
        <v>3</v>
      </c>
      <c r="Q1491">
        <v>3</v>
      </c>
      <c r="R1491">
        <v>0</v>
      </c>
      <c r="S1491">
        <v>0</v>
      </c>
      <c r="T1491">
        <v>1</v>
      </c>
      <c r="U1491">
        <v>1</v>
      </c>
      <c r="V1491">
        <v>1</v>
      </c>
      <c r="W1491">
        <v>1644.04</v>
      </c>
      <c r="X1491">
        <v>1787.2</v>
      </c>
      <c r="Y1491">
        <v>1785.8</v>
      </c>
      <c r="Z1491">
        <v>1772.16</v>
      </c>
      <c r="AA1491">
        <v>1773.48</v>
      </c>
      <c r="AB1491">
        <v>1776.12</v>
      </c>
      <c r="AC1491">
        <v>1780.96</v>
      </c>
      <c r="AD1491">
        <v>1793.6</v>
      </c>
      <c r="AE1491">
        <v>1808.68</v>
      </c>
      <c r="AF1491">
        <v>1718.56</v>
      </c>
      <c r="AG1491">
        <v>1657.4</v>
      </c>
      <c r="AH1491">
        <v>1526.48</v>
      </c>
      <c r="AI1491">
        <v>931.64</v>
      </c>
      <c r="AJ1491">
        <v>919.84</v>
      </c>
      <c r="AK1491">
        <v>932.48</v>
      </c>
      <c r="AL1491">
        <v>967.2</v>
      </c>
      <c r="AM1491">
        <v>983.28</v>
      </c>
      <c r="AN1491">
        <v>795.32</v>
      </c>
      <c r="AO1491">
        <v>254.44</v>
      </c>
      <c r="AP1491">
        <v>251.84</v>
      </c>
      <c r="AQ1491">
        <v>313.52</v>
      </c>
      <c r="AR1491">
        <v>1070.52</v>
      </c>
      <c r="AS1491">
        <v>1362.36</v>
      </c>
      <c r="AT1491">
        <v>1368.44</v>
      </c>
      <c r="AU1491">
        <v>56.333333000000003</v>
      </c>
      <c r="AV1491">
        <v>56.666666999999997</v>
      </c>
      <c r="AW1491">
        <v>56.333333000000003</v>
      </c>
      <c r="AX1491">
        <v>56.333333000000003</v>
      </c>
      <c r="AY1491">
        <v>56</v>
      </c>
      <c r="AZ1491">
        <v>56.333333000000003</v>
      </c>
      <c r="BA1491">
        <v>55.666666999999997</v>
      </c>
      <c r="BB1491">
        <v>55.5</v>
      </c>
      <c r="BC1491">
        <v>55.833333000000003</v>
      </c>
      <c r="BD1491">
        <v>57.666666999999997</v>
      </c>
      <c r="BE1491">
        <v>60.5</v>
      </c>
      <c r="BF1491">
        <v>63.166666999999997</v>
      </c>
      <c r="BG1491">
        <v>62.833333000000003</v>
      </c>
      <c r="BH1491">
        <v>63.5</v>
      </c>
      <c r="BI1491">
        <v>64.166667000000004</v>
      </c>
      <c r="BJ1491">
        <v>64</v>
      </c>
      <c r="BK1491">
        <v>63</v>
      </c>
      <c r="BL1491">
        <v>62.5</v>
      </c>
      <c r="BM1491">
        <v>60.833333000000003</v>
      </c>
      <c r="BN1491">
        <v>58.166666999999997</v>
      </c>
      <c r="BO1491">
        <v>57</v>
      </c>
      <c r="BP1491">
        <v>56.333333000000003</v>
      </c>
      <c r="BQ1491">
        <v>55.666666999999997</v>
      </c>
      <c r="BR1491">
        <v>55.666666999999997</v>
      </c>
      <c r="BS1491">
        <v>23.350950000000001</v>
      </c>
      <c r="BT1491">
        <v>-10.735749999999999</v>
      </c>
      <c r="BU1491">
        <v>-10.612489999999999</v>
      </c>
      <c r="BV1491">
        <v>-9.2409060000000007</v>
      </c>
      <c r="BW1491">
        <v>-10.04303</v>
      </c>
      <c r="BX1491">
        <v>-11.77722</v>
      </c>
      <c r="BY1491">
        <v>-4.2266849999999998</v>
      </c>
      <c r="BZ1491">
        <v>2.5276179999999999</v>
      </c>
      <c r="CA1491">
        <v>-0.22637940000000001</v>
      </c>
      <c r="CB1491">
        <v>29.192139999999998</v>
      </c>
      <c r="CC1491">
        <v>57.495480000000001</v>
      </c>
      <c r="CD1491">
        <v>4.0252700000000002E-2</v>
      </c>
      <c r="CE1491">
        <v>135.46039999999999</v>
      </c>
      <c r="CF1491">
        <v>20.871559999999999</v>
      </c>
      <c r="CG1491">
        <v>-4.1057129999999997</v>
      </c>
      <c r="CH1491">
        <v>-24.697849999999999</v>
      </c>
      <c r="CI1491">
        <v>-22.190049999999999</v>
      </c>
      <c r="CJ1491">
        <v>218.143</v>
      </c>
      <c r="CK1491">
        <v>741.00480000000005</v>
      </c>
      <c r="CL1491">
        <v>721.70669999999996</v>
      </c>
      <c r="CM1491">
        <v>513.7971</v>
      </c>
      <c r="CN1491">
        <v>183.202</v>
      </c>
      <c r="CO1491">
        <v>89.097809999999996</v>
      </c>
      <c r="CP1491">
        <v>88.478610000000003</v>
      </c>
      <c r="CQ1491">
        <v>466.91120000000001</v>
      </c>
      <c r="CR1491">
        <v>332.02910000000003</v>
      </c>
      <c r="CS1491">
        <v>277.4452</v>
      </c>
      <c r="CT1491">
        <v>254.16749999999999</v>
      </c>
      <c r="CU1491">
        <v>258.56810000000002</v>
      </c>
      <c r="CV1491">
        <v>203.2148</v>
      </c>
      <c r="CW1491">
        <v>173.17250000000001</v>
      </c>
      <c r="CX1491">
        <v>89.828739999999996</v>
      </c>
      <c r="CY1491">
        <v>170.8871</v>
      </c>
      <c r="CZ1491">
        <v>1177.2460000000001</v>
      </c>
      <c r="DA1491">
        <v>1717.635</v>
      </c>
      <c r="DB1491">
        <v>1656.982</v>
      </c>
      <c r="DC1491">
        <v>4903.4359999999997</v>
      </c>
      <c r="DD1491">
        <v>8134.692</v>
      </c>
      <c r="DE1491">
        <v>6439.0950000000003</v>
      </c>
      <c r="DF1491">
        <v>4209.57</v>
      </c>
      <c r="DG1491">
        <v>2697.826</v>
      </c>
      <c r="DH1491">
        <v>4492.7650000000003</v>
      </c>
      <c r="DI1491">
        <v>6314.1580000000004</v>
      </c>
      <c r="DJ1491">
        <v>5053.8590000000004</v>
      </c>
      <c r="DK1491">
        <v>18074.25</v>
      </c>
      <c r="DL1491">
        <v>5591.7780000000002</v>
      </c>
      <c r="DM1491">
        <v>1839.8589999999999</v>
      </c>
      <c r="DN1491">
        <v>1608.3019999999999</v>
      </c>
      <c r="DO1491">
        <v>19</v>
      </c>
      <c r="DP1491">
        <v>20</v>
      </c>
    </row>
    <row r="1492" spans="1:120" hidden="1" x14ac:dyDescent="0.25">
      <c r="A1492" t="str">
        <f t="shared" si="23"/>
        <v>Industry_Type-5. Offices, Hotels, Finance, Services_Prescribed DA 1-4 (1PM-9PM)_44411_19-20</v>
      </c>
      <c r="B1492" t="s">
        <v>62</v>
      </c>
      <c r="C1492" t="s">
        <v>205</v>
      </c>
      <c r="D1492" t="s">
        <v>61</v>
      </c>
      <c r="E1492" t="s">
        <v>61</v>
      </c>
      <c r="F1492" t="s">
        <v>61</v>
      </c>
      <c r="G1492" t="s">
        <v>37</v>
      </c>
      <c r="H1492" t="s">
        <v>61</v>
      </c>
      <c r="I1492" t="s">
        <v>61</v>
      </c>
      <c r="J1492" t="s">
        <v>61</v>
      </c>
      <c r="K1492" t="s">
        <v>214</v>
      </c>
      <c r="L1492" s="18">
        <v>44411</v>
      </c>
      <c r="M1492">
        <v>19</v>
      </c>
      <c r="N1492">
        <v>20</v>
      </c>
      <c r="O1492" t="s">
        <v>258</v>
      </c>
      <c r="P1492">
        <v>2</v>
      </c>
      <c r="Q1492">
        <v>1</v>
      </c>
      <c r="R1492">
        <v>0</v>
      </c>
      <c r="S1492">
        <v>0</v>
      </c>
      <c r="T1492">
        <v>1</v>
      </c>
      <c r="U1492">
        <v>0</v>
      </c>
      <c r="V1492">
        <v>1</v>
      </c>
      <c r="W1492">
        <v>173.44</v>
      </c>
      <c r="X1492">
        <v>172.64</v>
      </c>
      <c r="Y1492">
        <v>170.72</v>
      </c>
      <c r="Z1492">
        <v>176</v>
      </c>
      <c r="AA1492">
        <v>169.2</v>
      </c>
      <c r="AB1492">
        <v>171.68</v>
      </c>
      <c r="AC1492">
        <v>181.12</v>
      </c>
      <c r="AD1492">
        <v>192.64</v>
      </c>
      <c r="AE1492">
        <v>193.68</v>
      </c>
      <c r="AF1492">
        <v>192.88</v>
      </c>
      <c r="AG1492">
        <v>198.32</v>
      </c>
      <c r="AH1492">
        <v>165.36</v>
      </c>
      <c r="AI1492">
        <v>166.16</v>
      </c>
      <c r="AJ1492">
        <v>175.28</v>
      </c>
      <c r="AK1492">
        <v>199.68</v>
      </c>
      <c r="AL1492">
        <v>219.92</v>
      </c>
      <c r="AM1492">
        <v>218.72</v>
      </c>
      <c r="AN1492">
        <v>212.4</v>
      </c>
      <c r="AO1492">
        <v>59.92</v>
      </c>
      <c r="AP1492">
        <v>49.28</v>
      </c>
      <c r="AQ1492">
        <v>179.6</v>
      </c>
      <c r="AR1492">
        <v>181.12</v>
      </c>
      <c r="AS1492">
        <v>175.04</v>
      </c>
      <c r="AT1492">
        <v>177.2</v>
      </c>
      <c r="AU1492">
        <v>59.5</v>
      </c>
      <c r="AV1492">
        <v>60</v>
      </c>
      <c r="AW1492">
        <v>59</v>
      </c>
      <c r="AX1492">
        <v>60</v>
      </c>
      <c r="AY1492">
        <v>60</v>
      </c>
      <c r="AZ1492">
        <v>59</v>
      </c>
      <c r="BA1492">
        <v>59</v>
      </c>
      <c r="BB1492">
        <v>59</v>
      </c>
      <c r="BC1492">
        <v>59</v>
      </c>
      <c r="BD1492">
        <v>60.5</v>
      </c>
      <c r="BE1492">
        <v>62.5</v>
      </c>
      <c r="BF1492">
        <v>64</v>
      </c>
      <c r="BG1492">
        <v>66.5</v>
      </c>
      <c r="BH1492">
        <v>70</v>
      </c>
      <c r="BI1492">
        <v>73.5</v>
      </c>
      <c r="BJ1492">
        <v>75.5</v>
      </c>
      <c r="BK1492">
        <v>78</v>
      </c>
      <c r="BL1492">
        <v>78</v>
      </c>
      <c r="BM1492">
        <v>73.5</v>
      </c>
      <c r="BN1492">
        <v>68</v>
      </c>
      <c r="BO1492">
        <v>64</v>
      </c>
      <c r="BP1492">
        <v>61.5</v>
      </c>
      <c r="BQ1492">
        <v>60.5</v>
      </c>
      <c r="BR1492">
        <v>60</v>
      </c>
      <c r="BS1492">
        <v>30.147480000000002</v>
      </c>
      <c r="BT1492">
        <v>19.679749999999999</v>
      </c>
      <c r="BU1492">
        <v>22.667010000000001</v>
      </c>
      <c r="BV1492">
        <v>21.74203</v>
      </c>
      <c r="BW1492">
        <v>23.84009</v>
      </c>
      <c r="BX1492">
        <v>20.018969999999999</v>
      </c>
      <c r="BY1492">
        <v>-13.990780000000001</v>
      </c>
      <c r="BZ1492">
        <v>-10.289759999999999</v>
      </c>
      <c r="CA1492">
        <v>-10.55016</v>
      </c>
      <c r="CB1492">
        <v>-10.50282</v>
      </c>
      <c r="CC1492">
        <v>-8.2081599999999995</v>
      </c>
      <c r="CD1492">
        <v>-9.8596800000000009</v>
      </c>
      <c r="CE1492">
        <v>-9.1871030000000005</v>
      </c>
      <c r="CF1492">
        <v>-8.5259250000000009</v>
      </c>
      <c r="CG1492">
        <v>-14.730270000000001</v>
      </c>
      <c r="CH1492">
        <v>-24.854970000000002</v>
      </c>
      <c r="CI1492">
        <v>-36.719439999999999</v>
      </c>
      <c r="CJ1492">
        <v>-14.80904</v>
      </c>
      <c r="CK1492">
        <v>144.10419999999999</v>
      </c>
      <c r="CL1492">
        <v>160.77760000000001</v>
      </c>
      <c r="CM1492">
        <v>61.737699999999997</v>
      </c>
      <c r="CN1492">
        <v>17.443650000000002</v>
      </c>
      <c r="CO1492">
        <v>4.8727260000000001</v>
      </c>
      <c r="CP1492">
        <v>1.5746610000000001</v>
      </c>
      <c r="CQ1492">
        <v>162.2705</v>
      </c>
      <c r="CR1492">
        <v>67.208449999999999</v>
      </c>
      <c r="CS1492">
        <v>77.462590000000006</v>
      </c>
      <c r="CT1492">
        <v>80.574629999999999</v>
      </c>
      <c r="CU1492">
        <v>60.476179999999999</v>
      </c>
      <c r="CV1492">
        <v>71.897049999999993</v>
      </c>
      <c r="CW1492">
        <v>40.470550000000003</v>
      </c>
      <c r="CX1492">
        <v>49.967309999999998</v>
      </c>
      <c r="CY1492">
        <v>42.051380000000002</v>
      </c>
      <c r="CZ1492">
        <v>60.430439999999997</v>
      </c>
      <c r="DA1492">
        <v>74.410240000000002</v>
      </c>
      <c r="DB1492">
        <v>111.5354</v>
      </c>
      <c r="DC1492">
        <v>92.607050000000001</v>
      </c>
      <c r="DD1492">
        <v>108.28530000000001</v>
      </c>
      <c r="DE1492">
        <v>115.39879999999999</v>
      </c>
      <c r="DF1492">
        <v>115.446</v>
      </c>
      <c r="DG1492">
        <v>178.03059999999999</v>
      </c>
      <c r="DH1492">
        <v>218.14320000000001</v>
      </c>
      <c r="DI1492">
        <v>176.9033</v>
      </c>
      <c r="DJ1492">
        <v>213.08690000000001</v>
      </c>
      <c r="DK1492">
        <v>1051.319</v>
      </c>
      <c r="DL1492">
        <v>151.89500000000001</v>
      </c>
      <c r="DM1492">
        <v>100.12439999999999</v>
      </c>
      <c r="DN1492">
        <v>92.376810000000006</v>
      </c>
      <c r="DO1492">
        <v>19</v>
      </c>
      <c r="DP1492">
        <v>20</v>
      </c>
    </row>
    <row r="1493" spans="1:120" x14ac:dyDescent="0.25">
      <c r="A1493" t="str">
        <f t="shared" si="23"/>
        <v>AutoDR-No_Prescribed DA 1-4 (1PM-9PM)_44411_19-20</v>
      </c>
      <c r="B1493" t="s">
        <v>62</v>
      </c>
      <c r="C1493" t="s">
        <v>321</v>
      </c>
      <c r="D1493" t="s">
        <v>61</v>
      </c>
      <c r="E1493" t="s">
        <v>61</v>
      </c>
      <c r="F1493" t="s">
        <v>61</v>
      </c>
      <c r="G1493" t="s">
        <v>61</v>
      </c>
      <c r="H1493" t="s">
        <v>97</v>
      </c>
      <c r="I1493" t="s">
        <v>61</v>
      </c>
      <c r="J1493" t="s">
        <v>61</v>
      </c>
      <c r="K1493" t="s">
        <v>214</v>
      </c>
      <c r="L1493" s="18">
        <v>44411</v>
      </c>
      <c r="M1493">
        <v>19</v>
      </c>
      <c r="N1493">
        <v>20</v>
      </c>
      <c r="O1493" t="s">
        <v>258</v>
      </c>
      <c r="P1493">
        <v>6</v>
      </c>
      <c r="Q1493">
        <v>5</v>
      </c>
      <c r="R1493">
        <v>0</v>
      </c>
      <c r="S1493">
        <v>0</v>
      </c>
      <c r="T1493">
        <v>1</v>
      </c>
      <c r="U1493">
        <v>1</v>
      </c>
      <c r="V1493">
        <v>1</v>
      </c>
      <c r="W1493">
        <v>2077.9043999999999</v>
      </c>
      <c r="X1493">
        <v>2249.2044000000001</v>
      </c>
      <c r="Y1493">
        <v>2246.3784000000001</v>
      </c>
      <c r="Z1493">
        <v>2233.1736000000001</v>
      </c>
      <c r="AA1493">
        <v>2230.6776</v>
      </c>
      <c r="AB1493">
        <v>2235.3384000000001</v>
      </c>
      <c r="AC1493">
        <v>2246.7984000000001</v>
      </c>
      <c r="AD1493">
        <v>2268.8760000000002</v>
      </c>
      <c r="AE1493">
        <v>2287.6008000000002</v>
      </c>
      <c r="AF1493">
        <v>2178.9852000000001</v>
      </c>
      <c r="AG1493">
        <v>2108.8715999999999</v>
      </c>
      <c r="AH1493">
        <v>1931.9903999999999</v>
      </c>
      <c r="AI1493">
        <v>1218.6672000000001</v>
      </c>
      <c r="AJ1493">
        <v>1209.9756</v>
      </c>
      <c r="AK1493">
        <v>1239.7788</v>
      </c>
      <c r="AL1493">
        <v>1293.5832</v>
      </c>
      <c r="AM1493">
        <v>1312.1628000000001</v>
      </c>
      <c r="AN1493">
        <v>1082.8235999999999</v>
      </c>
      <c r="AO1493">
        <v>342.26639999999998</v>
      </c>
      <c r="AP1493">
        <v>332.75760000000002</v>
      </c>
      <c r="AQ1493">
        <v>484.98599999999999</v>
      </c>
      <c r="AR1493">
        <v>1394.3016</v>
      </c>
      <c r="AS1493">
        <v>1740.8471999999999</v>
      </c>
      <c r="AT1493">
        <v>1749.45</v>
      </c>
      <c r="AU1493">
        <v>57.4</v>
      </c>
      <c r="AV1493">
        <v>57.6</v>
      </c>
      <c r="AW1493">
        <v>57.1</v>
      </c>
      <c r="AX1493">
        <v>57.4</v>
      </c>
      <c r="AY1493">
        <v>57.1</v>
      </c>
      <c r="AZ1493">
        <v>57</v>
      </c>
      <c r="BA1493">
        <v>56.6</v>
      </c>
      <c r="BB1493">
        <v>56.5</v>
      </c>
      <c r="BC1493">
        <v>57</v>
      </c>
      <c r="BD1493">
        <v>58.7</v>
      </c>
      <c r="BE1493">
        <v>61.5</v>
      </c>
      <c r="BF1493">
        <v>64.599999999999994</v>
      </c>
      <c r="BG1493">
        <v>65.099999999999994</v>
      </c>
      <c r="BH1493">
        <v>66.2</v>
      </c>
      <c r="BI1493">
        <v>67.599999999999994</v>
      </c>
      <c r="BJ1493">
        <v>68</v>
      </c>
      <c r="BK1493">
        <v>67.7</v>
      </c>
      <c r="BL1493">
        <v>66.900000000000006</v>
      </c>
      <c r="BM1493">
        <v>64.599999999999994</v>
      </c>
      <c r="BN1493">
        <v>61</v>
      </c>
      <c r="BO1493">
        <v>59</v>
      </c>
      <c r="BP1493">
        <v>57.9</v>
      </c>
      <c r="BQ1493">
        <v>57.3</v>
      </c>
      <c r="BR1493">
        <v>57.2</v>
      </c>
      <c r="BS1493">
        <v>46.104210000000002</v>
      </c>
      <c r="BT1493">
        <v>-1.0680229999999999</v>
      </c>
      <c r="BU1493">
        <v>0.87147560000000002</v>
      </c>
      <c r="BV1493">
        <v>1.962205</v>
      </c>
      <c r="BW1493">
        <v>2.2613539999999999</v>
      </c>
      <c r="BX1493">
        <v>-2.1157349999999999</v>
      </c>
      <c r="BY1493">
        <v>-13.457689999999999</v>
      </c>
      <c r="BZ1493">
        <v>-3.156253</v>
      </c>
      <c r="CA1493">
        <v>-6.602201</v>
      </c>
      <c r="CB1493">
        <v>28.72128</v>
      </c>
      <c r="CC1493">
        <v>64.057370000000006</v>
      </c>
      <c r="CD1493">
        <v>-5.8535979999999999</v>
      </c>
      <c r="CE1493">
        <v>157.1277</v>
      </c>
      <c r="CF1493">
        <v>20.000260000000001</v>
      </c>
      <c r="CG1493">
        <v>-13.72668</v>
      </c>
      <c r="CH1493">
        <v>-44.541980000000002</v>
      </c>
      <c r="CI1493">
        <v>-48.653770000000002</v>
      </c>
      <c r="CJ1493">
        <v>252.88810000000001</v>
      </c>
      <c r="CK1493">
        <v>975.67579999999998</v>
      </c>
      <c r="CL1493">
        <v>962.52909999999997</v>
      </c>
      <c r="CM1493">
        <v>653.61500000000001</v>
      </c>
      <c r="CN1493">
        <v>230.32380000000001</v>
      </c>
      <c r="CO1493">
        <v>109.8475</v>
      </c>
      <c r="CP1493">
        <v>107.12739999999999</v>
      </c>
      <c r="CQ1493">
        <v>730.76980000000003</v>
      </c>
      <c r="CR1493">
        <v>502.31740000000002</v>
      </c>
      <c r="CS1493">
        <v>427.40809999999999</v>
      </c>
      <c r="CT1493">
        <v>395.0086</v>
      </c>
      <c r="CU1493">
        <v>394.10989999999998</v>
      </c>
      <c r="CV1493">
        <v>318.51280000000003</v>
      </c>
      <c r="CW1493">
        <v>263.93849999999998</v>
      </c>
      <c r="CX1493">
        <v>147.34190000000001</v>
      </c>
      <c r="CY1493">
        <v>261.21719999999999</v>
      </c>
      <c r="CZ1493">
        <v>1716.99</v>
      </c>
      <c r="DA1493">
        <v>2500.1849999999999</v>
      </c>
      <c r="DB1493">
        <v>2426.2080000000001</v>
      </c>
      <c r="DC1493">
        <v>7094.2879999999996</v>
      </c>
      <c r="DD1493">
        <v>11752.94</v>
      </c>
      <c r="DE1493">
        <v>9313.8420000000006</v>
      </c>
      <c r="DF1493">
        <v>6103.3429999999998</v>
      </c>
      <c r="DG1493">
        <v>3948.9609999999998</v>
      </c>
      <c r="DH1493">
        <v>6548.1139999999996</v>
      </c>
      <c r="DI1493">
        <v>9156.0730000000003</v>
      </c>
      <c r="DJ1493">
        <v>7354.27</v>
      </c>
      <c r="DK1493">
        <v>26405.39</v>
      </c>
      <c r="DL1493">
        <v>8106.8429999999998</v>
      </c>
      <c r="DM1493">
        <v>2685.442</v>
      </c>
      <c r="DN1493">
        <v>2349.2109999999998</v>
      </c>
      <c r="DO1493">
        <v>19</v>
      </c>
      <c r="DP1493">
        <v>20</v>
      </c>
    </row>
    <row r="1494" spans="1:120" hidden="1" x14ac:dyDescent="0.25">
      <c r="A1494" t="str">
        <f t="shared" si="23"/>
        <v>OtherDR-No_Prescribed DA 1-4 (1PM-9PM)_44411_19-20</v>
      </c>
      <c r="B1494" t="s">
        <v>62</v>
      </c>
      <c r="C1494" t="s">
        <v>323</v>
      </c>
      <c r="D1494" t="s">
        <v>61</v>
      </c>
      <c r="E1494" t="s">
        <v>61</v>
      </c>
      <c r="F1494" t="s">
        <v>61</v>
      </c>
      <c r="G1494" t="s">
        <v>61</v>
      </c>
      <c r="H1494" t="s">
        <v>61</v>
      </c>
      <c r="I1494" t="s">
        <v>97</v>
      </c>
      <c r="J1494" t="s">
        <v>61</v>
      </c>
      <c r="K1494" t="s">
        <v>214</v>
      </c>
      <c r="L1494" s="18">
        <v>44411</v>
      </c>
      <c r="M1494">
        <v>19</v>
      </c>
      <c r="N1494">
        <v>20</v>
      </c>
      <c r="O1494" t="s">
        <v>258</v>
      </c>
      <c r="P1494">
        <v>9</v>
      </c>
      <c r="Q1494">
        <v>8</v>
      </c>
      <c r="R1494">
        <v>0</v>
      </c>
      <c r="S1494">
        <v>0</v>
      </c>
      <c r="T1494">
        <v>1</v>
      </c>
      <c r="U1494">
        <v>0</v>
      </c>
      <c r="V1494">
        <v>1</v>
      </c>
      <c r="W1494">
        <v>1980.8404</v>
      </c>
      <c r="X1494">
        <v>2141.6590999999999</v>
      </c>
      <c r="Y1494">
        <v>2139.0097999999998</v>
      </c>
      <c r="Z1494">
        <v>2126.7203</v>
      </c>
      <c r="AA1494">
        <v>2124.2451999999998</v>
      </c>
      <c r="AB1494">
        <v>2128.7496999999998</v>
      </c>
      <c r="AC1494">
        <v>2139.4034999999999</v>
      </c>
      <c r="AD1494">
        <v>2168.4261999999999</v>
      </c>
      <c r="AE1494">
        <v>2200.0207999999998</v>
      </c>
      <c r="AF1494">
        <v>2123.7536</v>
      </c>
      <c r="AG1494">
        <v>2097.2170999999998</v>
      </c>
      <c r="AH1494">
        <v>1937.826</v>
      </c>
      <c r="AI1494">
        <v>1280.6505</v>
      </c>
      <c r="AJ1494">
        <v>1275.0220999999999</v>
      </c>
      <c r="AK1494">
        <v>1306.2926</v>
      </c>
      <c r="AL1494">
        <v>1350.3893</v>
      </c>
      <c r="AM1494">
        <v>1370.3276000000001</v>
      </c>
      <c r="AN1494">
        <v>1167.7871</v>
      </c>
      <c r="AO1494">
        <v>436.02974999999998</v>
      </c>
      <c r="AP1494">
        <v>424.32524999999998</v>
      </c>
      <c r="AQ1494">
        <v>558.03936999999996</v>
      </c>
      <c r="AR1494">
        <v>1346.3526999999999</v>
      </c>
      <c r="AS1494">
        <v>1665.1642999999999</v>
      </c>
      <c r="AT1494">
        <v>1673.2293999999999</v>
      </c>
      <c r="AU1494">
        <v>57.8125</v>
      </c>
      <c r="AV1494">
        <v>57.375</v>
      </c>
      <c r="AW1494">
        <v>56.8125</v>
      </c>
      <c r="AX1494">
        <v>56.875</v>
      </c>
      <c r="AY1494">
        <v>56.375</v>
      </c>
      <c r="AZ1494">
        <v>56.1875</v>
      </c>
      <c r="BA1494">
        <v>55.875</v>
      </c>
      <c r="BB1494">
        <v>56.375</v>
      </c>
      <c r="BC1494">
        <v>58</v>
      </c>
      <c r="BD1494">
        <v>59.875</v>
      </c>
      <c r="BE1494">
        <v>63.3125</v>
      </c>
      <c r="BF1494">
        <v>67.75</v>
      </c>
      <c r="BG1494">
        <v>69.25</v>
      </c>
      <c r="BH1494">
        <v>70.8125</v>
      </c>
      <c r="BI1494">
        <v>72.875</v>
      </c>
      <c r="BJ1494">
        <v>73.3125</v>
      </c>
      <c r="BK1494">
        <v>72.4375</v>
      </c>
      <c r="BL1494">
        <v>70.75</v>
      </c>
      <c r="BM1494">
        <v>68</v>
      </c>
      <c r="BN1494">
        <v>63.9375</v>
      </c>
      <c r="BO1494">
        <v>61.0625</v>
      </c>
      <c r="BP1494">
        <v>59.5625</v>
      </c>
      <c r="BQ1494">
        <v>58.75</v>
      </c>
      <c r="BR1494">
        <v>58.375</v>
      </c>
      <c r="BS1494">
        <v>43.08907</v>
      </c>
      <c r="BT1494">
        <v>-1.2021759999999999</v>
      </c>
      <c r="BU1494">
        <v>0.62151889999999999</v>
      </c>
      <c r="BV1494">
        <v>1.691757</v>
      </c>
      <c r="BW1494">
        <v>1.8453889999999999</v>
      </c>
      <c r="BX1494">
        <v>1.8155349999999999</v>
      </c>
      <c r="BY1494">
        <v>-18.955469999999998</v>
      </c>
      <c r="BZ1494">
        <v>-1.342913</v>
      </c>
      <c r="CA1494">
        <v>-3.2943470000000001</v>
      </c>
      <c r="CB1494">
        <v>25.134810000000002</v>
      </c>
      <c r="CC1494">
        <v>57.55939</v>
      </c>
      <c r="CD1494">
        <v>-6.9462710000000003</v>
      </c>
      <c r="CE1494">
        <v>147.3494</v>
      </c>
      <c r="CF1494">
        <v>19.562190000000001</v>
      </c>
      <c r="CG1494">
        <v>-14.801640000000001</v>
      </c>
      <c r="CH1494">
        <v>-40.031750000000002</v>
      </c>
      <c r="CI1494">
        <v>-44.298000000000002</v>
      </c>
      <c r="CJ1494">
        <v>233.8663</v>
      </c>
      <c r="CK1494">
        <v>917.60469999999998</v>
      </c>
      <c r="CL1494">
        <v>905.57899999999995</v>
      </c>
      <c r="CM1494">
        <v>611.49980000000005</v>
      </c>
      <c r="CN1494">
        <v>215.5487</v>
      </c>
      <c r="CO1494">
        <v>103.4055</v>
      </c>
      <c r="CP1494">
        <v>100.6058</v>
      </c>
      <c r="CQ1494">
        <v>642.39009999999996</v>
      </c>
      <c r="CR1494">
        <v>441.56939999999997</v>
      </c>
      <c r="CS1494">
        <v>375.73379999999997</v>
      </c>
      <c r="CT1494">
        <v>347.25330000000002</v>
      </c>
      <c r="CU1494">
        <v>346.47109999999998</v>
      </c>
      <c r="CV1494">
        <v>282.95319999999998</v>
      </c>
      <c r="CW1494">
        <v>247.7628</v>
      </c>
      <c r="CX1494">
        <v>135.73400000000001</v>
      </c>
      <c r="CY1494">
        <v>232.26589999999999</v>
      </c>
      <c r="CZ1494">
        <v>1511.8040000000001</v>
      </c>
      <c r="DA1494">
        <v>2201.8780000000002</v>
      </c>
      <c r="DB1494">
        <v>2135.297</v>
      </c>
      <c r="DC1494">
        <v>6238.3540000000003</v>
      </c>
      <c r="DD1494">
        <v>10332.61</v>
      </c>
      <c r="DE1494">
        <v>8190.3230000000003</v>
      </c>
      <c r="DF1494">
        <v>5366.7120000000004</v>
      </c>
      <c r="DG1494">
        <v>3472.904</v>
      </c>
      <c r="DH1494">
        <v>5768.0169999999998</v>
      </c>
      <c r="DI1494">
        <v>8059.2979999999998</v>
      </c>
      <c r="DJ1494">
        <v>6479.7089999999998</v>
      </c>
      <c r="DK1494">
        <v>23230.75</v>
      </c>
      <c r="DL1494">
        <v>7135.8140000000003</v>
      </c>
      <c r="DM1494">
        <v>2360.761</v>
      </c>
      <c r="DN1494">
        <v>2065.0369999999998</v>
      </c>
      <c r="DO1494">
        <v>19</v>
      </c>
      <c r="DP1494">
        <v>20</v>
      </c>
    </row>
    <row r="1495" spans="1:120" hidden="1" x14ac:dyDescent="0.25">
      <c r="A1495" t="str">
        <f t="shared" si="23"/>
        <v>LCA-Other_Prescribed DA 1-4 (1PM-9PM)_44411_19-20</v>
      </c>
      <c r="B1495" t="s">
        <v>62</v>
      </c>
      <c r="C1495" t="s">
        <v>212</v>
      </c>
      <c r="D1495" t="s">
        <v>32</v>
      </c>
      <c r="E1495" t="s">
        <v>61</v>
      </c>
      <c r="F1495" t="s">
        <v>61</v>
      </c>
      <c r="G1495" t="s">
        <v>61</v>
      </c>
      <c r="H1495" t="s">
        <v>61</v>
      </c>
      <c r="I1495" t="s">
        <v>61</v>
      </c>
      <c r="J1495" t="s">
        <v>61</v>
      </c>
      <c r="K1495" t="s">
        <v>214</v>
      </c>
      <c r="L1495" s="18">
        <v>44411</v>
      </c>
      <c r="M1495">
        <v>19</v>
      </c>
      <c r="N1495">
        <v>20</v>
      </c>
      <c r="O1495" t="s">
        <v>258</v>
      </c>
      <c r="P1495">
        <v>4</v>
      </c>
      <c r="Q1495">
        <v>4</v>
      </c>
      <c r="R1495">
        <v>0</v>
      </c>
      <c r="S1495">
        <v>0</v>
      </c>
      <c r="T1495">
        <v>1</v>
      </c>
      <c r="U1495">
        <v>0</v>
      </c>
      <c r="V1495">
        <v>1</v>
      </c>
      <c r="W1495">
        <v>29.986999999999998</v>
      </c>
      <c r="X1495">
        <v>30.177</v>
      </c>
      <c r="Y1495">
        <v>30.181999999999999</v>
      </c>
      <c r="Z1495">
        <v>30.257999999999999</v>
      </c>
      <c r="AA1495">
        <v>30.138000000000002</v>
      </c>
      <c r="AB1495">
        <v>30.262</v>
      </c>
      <c r="AC1495">
        <v>30.172000000000001</v>
      </c>
      <c r="AD1495">
        <v>37.57</v>
      </c>
      <c r="AE1495">
        <v>50.054000000000002</v>
      </c>
      <c r="AF1495">
        <v>72.781000000000006</v>
      </c>
      <c r="AG1495">
        <v>107.633</v>
      </c>
      <c r="AH1495">
        <v>113.352</v>
      </c>
      <c r="AI1495">
        <v>123.636</v>
      </c>
      <c r="AJ1495">
        <v>125.873</v>
      </c>
      <c r="AK1495">
        <v>128.82900000000001</v>
      </c>
      <c r="AL1495">
        <v>123.18600000000001</v>
      </c>
      <c r="AM1495">
        <v>125.429</v>
      </c>
      <c r="AN1495">
        <v>136.51300000000001</v>
      </c>
      <c r="AO1495">
        <v>103.182</v>
      </c>
      <c r="AP1495">
        <v>100.69799999999999</v>
      </c>
      <c r="AQ1495">
        <v>92.715000000000003</v>
      </c>
      <c r="AR1495">
        <v>35.677999999999997</v>
      </c>
      <c r="AS1495">
        <v>30.265999999999998</v>
      </c>
      <c r="AT1495">
        <v>30.274999999999999</v>
      </c>
      <c r="AU1495">
        <v>58.5</v>
      </c>
      <c r="AV1495">
        <v>57.25</v>
      </c>
      <c r="AW1495">
        <v>56.625</v>
      </c>
      <c r="AX1495">
        <v>56.5</v>
      </c>
      <c r="AY1495">
        <v>55.75</v>
      </c>
      <c r="AZ1495">
        <v>55.375</v>
      </c>
      <c r="BA1495">
        <v>55.25</v>
      </c>
      <c r="BB1495">
        <v>56.375</v>
      </c>
      <c r="BC1495">
        <v>59.375</v>
      </c>
      <c r="BD1495">
        <v>61.375</v>
      </c>
      <c r="BE1495">
        <v>65.625</v>
      </c>
      <c r="BF1495">
        <v>72.125</v>
      </c>
      <c r="BG1495">
        <v>74.75</v>
      </c>
      <c r="BH1495">
        <v>76.5</v>
      </c>
      <c r="BI1495">
        <v>79.25</v>
      </c>
      <c r="BJ1495">
        <v>79.75</v>
      </c>
      <c r="BK1495">
        <v>78.125</v>
      </c>
      <c r="BL1495">
        <v>75.125</v>
      </c>
      <c r="BM1495">
        <v>72</v>
      </c>
      <c r="BN1495">
        <v>67.25</v>
      </c>
      <c r="BO1495">
        <v>63.375</v>
      </c>
      <c r="BP1495">
        <v>61.5</v>
      </c>
      <c r="BQ1495">
        <v>60.625</v>
      </c>
      <c r="BR1495">
        <v>60</v>
      </c>
      <c r="BS1495">
        <v>-0.1232936</v>
      </c>
      <c r="BT1495">
        <v>-0.17272709999999999</v>
      </c>
      <c r="BU1495">
        <v>-0.1685547</v>
      </c>
      <c r="BV1495">
        <v>-0.1263272</v>
      </c>
      <c r="BW1495">
        <v>-0.23666809999999999</v>
      </c>
      <c r="BX1495">
        <v>3.3815469999999999</v>
      </c>
      <c r="BY1495">
        <v>-5.6272289999999998</v>
      </c>
      <c r="BZ1495">
        <v>1.4235640000000001</v>
      </c>
      <c r="CA1495">
        <v>2.5731489999999999</v>
      </c>
      <c r="CB1495">
        <v>-1.598676</v>
      </c>
      <c r="CC1495">
        <v>-2.2274959999999999</v>
      </c>
      <c r="CD1495">
        <v>-1.2848759999999999</v>
      </c>
      <c r="CE1495">
        <v>0.1103957</v>
      </c>
      <c r="CF1495">
        <v>0.78001869999999995</v>
      </c>
      <c r="CG1495">
        <v>-1.6861679999999999</v>
      </c>
      <c r="CH1495">
        <v>1.541555</v>
      </c>
      <c r="CI1495">
        <v>1.1737690000000001</v>
      </c>
      <c r="CJ1495">
        <v>-2.8572679999999999</v>
      </c>
      <c r="CK1495">
        <v>2.5918640000000002</v>
      </c>
      <c r="CL1495">
        <v>2.8635929999999998</v>
      </c>
      <c r="CM1495">
        <v>-1.110622</v>
      </c>
      <c r="CN1495">
        <v>-0.32496639999999999</v>
      </c>
      <c r="CO1495">
        <v>0.38179869999999999</v>
      </c>
      <c r="CP1495">
        <v>0.16141430000000001</v>
      </c>
      <c r="CQ1495">
        <v>8.87709E-2</v>
      </c>
      <c r="CR1495">
        <v>6.3067399999999996E-2</v>
      </c>
      <c r="CS1495">
        <v>6.5237299999999998E-2</v>
      </c>
      <c r="CT1495">
        <v>6.18113E-2</v>
      </c>
      <c r="CU1495">
        <v>6.7892800000000003E-2</v>
      </c>
      <c r="CV1495">
        <v>2.3789039999999999</v>
      </c>
      <c r="CW1495">
        <v>12.473000000000001</v>
      </c>
      <c r="CX1495">
        <v>4.9260719999999996</v>
      </c>
      <c r="CY1495">
        <v>2.1188039999999999</v>
      </c>
      <c r="CZ1495">
        <v>2.1583619999999999</v>
      </c>
      <c r="DA1495">
        <v>3.517747</v>
      </c>
      <c r="DB1495">
        <v>2.2822330000000002</v>
      </c>
      <c r="DC1495">
        <v>2.481468</v>
      </c>
      <c r="DD1495">
        <v>2.276742</v>
      </c>
      <c r="DE1495">
        <v>3.42171</v>
      </c>
      <c r="DF1495">
        <v>1.933171</v>
      </c>
      <c r="DG1495">
        <v>1.6889510000000001</v>
      </c>
      <c r="DH1495">
        <v>10.14486</v>
      </c>
      <c r="DI1495">
        <v>9.4565730000000006</v>
      </c>
      <c r="DJ1495">
        <v>12.63949</v>
      </c>
      <c r="DK1495">
        <v>18.08202</v>
      </c>
      <c r="DL1495">
        <v>8.4227709999999991</v>
      </c>
      <c r="DM1495">
        <v>0.4029836</v>
      </c>
      <c r="DN1495">
        <v>0.2383623</v>
      </c>
      <c r="DO1495">
        <v>19</v>
      </c>
      <c r="DP1495">
        <v>20</v>
      </c>
    </row>
    <row r="1496" spans="1:120" x14ac:dyDescent="0.25">
      <c r="A1496" t="str">
        <f t="shared" si="23"/>
        <v>AutoDR-No_All CBP_44412</v>
      </c>
      <c r="B1496" t="s">
        <v>62</v>
      </c>
      <c r="C1496" t="s">
        <v>321</v>
      </c>
      <c r="D1496" t="s">
        <v>61</v>
      </c>
      <c r="E1496" t="s">
        <v>61</v>
      </c>
      <c r="F1496" t="s">
        <v>61</v>
      </c>
      <c r="G1496" t="s">
        <v>61</v>
      </c>
      <c r="H1496" t="s">
        <v>97</v>
      </c>
      <c r="I1496" t="s">
        <v>61</v>
      </c>
      <c r="J1496" t="s">
        <v>61</v>
      </c>
      <c r="K1496" t="s">
        <v>197</v>
      </c>
      <c r="L1496" s="18">
        <v>44412</v>
      </c>
      <c r="M1496">
        <v>19</v>
      </c>
      <c r="N1496">
        <v>20</v>
      </c>
      <c r="O1496" t="s">
        <v>258</v>
      </c>
      <c r="P1496">
        <v>6</v>
      </c>
      <c r="Q1496">
        <v>5</v>
      </c>
      <c r="R1496">
        <v>0</v>
      </c>
      <c r="S1496">
        <v>0</v>
      </c>
      <c r="T1496">
        <v>1</v>
      </c>
      <c r="U1496">
        <v>0</v>
      </c>
      <c r="V1496">
        <v>1</v>
      </c>
      <c r="W1496">
        <v>2081.6064000000001</v>
      </c>
      <c r="X1496">
        <v>2243.3447999999999</v>
      </c>
      <c r="Y1496">
        <v>2250.0720000000001</v>
      </c>
      <c r="Z1496">
        <v>2252.4684000000002</v>
      </c>
      <c r="AA1496">
        <v>2257.41</v>
      </c>
      <c r="AB1496">
        <v>2253.3852000000002</v>
      </c>
      <c r="AC1496">
        <v>2223.7991999999999</v>
      </c>
      <c r="AD1496">
        <v>2224.5792000000001</v>
      </c>
      <c r="AE1496">
        <v>2217.3719999999998</v>
      </c>
      <c r="AF1496">
        <v>2229.1979999999999</v>
      </c>
      <c r="AG1496">
        <v>2199.5711999999999</v>
      </c>
      <c r="AH1496">
        <v>2023.5636</v>
      </c>
      <c r="AI1496">
        <v>1081.8036</v>
      </c>
      <c r="AJ1496">
        <v>1003.188</v>
      </c>
      <c r="AK1496">
        <v>1072.0632000000001</v>
      </c>
      <c r="AL1496">
        <v>1138.0668000000001</v>
      </c>
      <c r="AM1496">
        <v>1292.2475999999999</v>
      </c>
      <c r="AN1496">
        <v>1179.096</v>
      </c>
      <c r="AO1496">
        <v>381.00599999999997</v>
      </c>
      <c r="AP1496">
        <v>355.22640000000001</v>
      </c>
      <c r="AQ1496">
        <v>1110.0768</v>
      </c>
      <c r="AR1496">
        <v>1742.2991999999999</v>
      </c>
      <c r="AS1496">
        <v>1835.508</v>
      </c>
      <c r="AT1496">
        <v>1831.9032</v>
      </c>
      <c r="AU1496">
        <v>57.1</v>
      </c>
      <c r="AV1496">
        <v>56.8</v>
      </c>
      <c r="AW1496">
        <v>56.5</v>
      </c>
      <c r="AX1496">
        <v>56.2</v>
      </c>
      <c r="AY1496">
        <v>56.1</v>
      </c>
      <c r="AZ1496">
        <v>56.1</v>
      </c>
      <c r="BA1496">
        <v>55.4</v>
      </c>
      <c r="BB1496">
        <v>55.6</v>
      </c>
      <c r="BC1496">
        <v>56.2</v>
      </c>
      <c r="BD1496">
        <v>57.3</v>
      </c>
      <c r="BE1496">
        <v>59.5</v>
      </c>
      <c r="BF1496">
        <v>61.2</v>
      </c>
      <c r="BG1496">
        <v>62.7</v>
      </c>
      <c r="BH1496">
        <v>64.099999999999994</v>
      </c>
      <c r="BI1496">
        <v>65</v>
      </c>
      <c r="BJ1496">
        <v>65.5</v>
      </c>
      <c r="BK1496">
        <v>65.099999999999994</v>
      </c>
      <c r="BL1496">
        <v>63.5</v>
      </c>
      <c r="BM1496">
        <v>62</v>
      </c>
      <c r="BN1496">
        <v>60.8</v>
      </c>
      <c r="BO1496">
        <v>59.1</v>
      </c>
      <c r="BP1496">
        <v>58</v>
      </c>
      <c r="BQ1496">
        <v>57.7</v>
      </c>
      <c r="BR1496">
        <v>57.2</v>
      </c>
      <c r="BS1496">
        <v>46.104140000000001</v>
      </c>
      <c r="BT1496">
        <v>-1.06806</v>
      </c>
      <c r="BU1496">
        <v>0.87162220000000001</v>
      </c>
      <c r="BV1496">
        <v>1.9623520000000001</v>
      </c>
      <c r="BW1496">
        <v>2.2613539999999999</v>
      </c>
      <c r="BX1496">
        <v>-2.1156619999999999</v>
      </c>
      <c r="BY1496">
        <v>-13.457689999999999</v>
      </c>
      <c r="BZ1496">
        <v>-3.1562160000000001</v>
      </c>
      <c r="CA1496">
        <v>-6.6023480000000001</v>
      </c>
      <c r="CB1496">
        <v>28.721340000000001</v>
      </c>
      <c r="CC1496">
        <v>64.057370000000006</v>
      </c>
      <c r="CD1496">
        <v>-5.8535979999999999</v>
      </c>
      <c r="CE1496">
        <v>157.1277</v>
      </c>
      <c r="CF1496">
        <v>20.000240000000002</v>
      </c>
      <c r="CG1496">
        <v>-13.72677</v>
      </c>
      <c r="CH1496">
        <v>-44.54195</v>
      </c>
      <c r="CI1496">
        <v>-48.653770000000002</v>
      </c>
      <c r="CJ1496">
        <v>252.88810000000001</v>
      </c>
      <c r="CK1496">
        <v>975.67579999999998</v>
      </c>
      <c r="CL1496">
        <v>962.52890000000002</v>
      </c>
      <c r="CM1496">
        <v>653.61500000000001</v>
      </c>
      <c r="CN1496">
        <v>230.32380000000001</v>
      </c>
      <c r="CO1496">
        <v>109.84739999999999</v>
      </c>
      <c r="CP1496">
        <v>107.12739999999999</v>
      </c>
      <c r="CQ1496">
        <v>1071.346</v>
      </c>
      <c r="CR1496">
        <v>492.26389999999998</v>
      </c>
      <c r="CS1496">
        <v>398.70690000000002</v>
      </c>
      <c r="CT1496">
        <v>370.76249999999999</v>
      </c>
      <c r="CU1496">
        <v>374.20460000000003</v>
      </c>
      <c r="CV1496">
        <v>367.03</v>
      </c>
      <c r="CW1496">
        <v>237.75540000000001</v>
      </c>
      <c r="CX1496">
        <v>205.40530000000001</v>
      </c>
      <c r="CY1496">
        <v>284.25130000000001</v>
      </c>
      <c r="CZ1496">
        <v>2547.8229999999999</v>
      </c>
      <c r="DA1496">
        <v>3746.2179999999998</v>
      </c>
      <c r="DB1496">
        <v>3228.018</v>
      </c>
      <c r="DC1496">
        <v>7329.8</v>
      </c>
      <c r="DD1496">
        <v>12703.85</v>
      </c>
      <c r="DE1496">
        <v>10845.3</v>
      </c>
      <c r="DF1496">
        <v>7989.0519999999997</v>
      </c>
      <c r="DG1496">
        <v>6036.9110000000001</v>
      </c>
      <c r="DH1496">
        <v>7584.2579999999998</v>
      </c>
      <c r="DI1496">
        <v>10428.68</v>
      </c>
      <c r="DJ1496">
        <v>9479.3279999999995</v>
      </c>
      <c r="DK1496">
        <v>33495.730000000003</v>
      </c>
      <c r="DL1496">
        <v>9783.2450000000008</v>
      </c>
      <c r="DM1496">
        <v>2492.7440000000001</v>
      </c>
      <c r="DN1496">
        <v>2321.0500000000002</v>
      </c>
      <c r="DO1496">
        <v>19</v>
      </c>
      <c r="DP1496">
        <v>20</v>
      </c>
    </row>
    <row r="1497" spans="1:120" hidden="1" x14ac:dyDescent="0.25">
      <c r="A1497" t="str">
        <f t="shared" si="23"/>
        <v>LCA-Other_All CBP_44412</v>
      </c>
      <c r="B1497" t="s">
        <v>62</v>
      </c>
      <c r="C1497" t="s">
        <v>212</v>
      </c>
      <c r="D1497" t="s">
        <v>32</v>
      </c>
      <c r="E1497" t="s">
        <v>61</v>
      </c>
      <c r="F1497" t="s">
        <v>61</v>
      </c>
      <c r="G1497" t="s">
        <v>61</v>
      </c>
      <c r="H1497" t="s">
        <v>61</v>
      </c>
      <c r="I1497" t="s">
        <v>61</v>
      </c>
      <c r="J1497" t="s">
        <v>61</v>
      </c>
      <c r="K1497" t="s">
        <v>197</v>
      </c>
      <c r="L1497" s="18">
        <v>44412</v>
      </c>
      <c r="M1497">
        <v>19</v>
      </c>
      <c r="N1497">
        <v>20</v>
      </c>
      <c r="O1497" t="s">
        <v>258</v>
      </c>
      <c r="P1497">
        <v>4</v>
      </c>
      <c r="Q1497">
        <v>4</v>
      </c>
      <c r="R1497">
        <v>0</v>
      </c>
      <c r="S1497">
        <v>0</v>
      </c>
      <c r="T1497">
        <v>1</v>
      </c>
      <c r="U1497">
        <v>0</v>
      </c>
      <c r="V1497">
        <v>1</v>
      </c>
      <c r="W1497">
        <v>30.271999999999998</v>
      </c>
      <c r="X1497">
        <v>30.254000000000001</v>
      </c>
      <c r="Y1497">
        <v>30.26</v>
      </c>
      <c r="Z1497">
        <v>30.177</v>
      </c>
      <c r="AA1497">
        <v>30.454999999999998</v>
      </c>
      <c r="AB1497">
        <v>30.140999999999998</v>
      </c>
      <c r="AC1497">
        <v>63.926000000000002</v>
      </c>
      <c r="AD1497">
        <v>61.136000000000003</v>
      </c>
      <c r="AE1497">
        <v>59.57</v>
      </c>
      <c r="AF1497">
        <v>70.385000000000005</v>
      </c>
      <c r="AG1497">
        <v>108.256</v>
      </c>
      <c r="AH1497">
        <v>115.023</v>
      </c>
      <c r="AI1497">
        <v>119.863</v>
      </c>
      <c r="AJ1497">
        <v>120.15</v>
      </c>
      <c r="AK1497">
        <v>121.46599999999999</v>
      </c>
      <c r="AL1497">
        <v>122.069</v>
      </c>
      <c r="AM1497">
        <v>120.593</v>
      </c>
      <c r="AN1497">
        <v>113.9</v>
      </c>
      <c r="AO1497">
        <v>112.705</v>
      </c>
      <c r="AP1497">
        <v>109.822</v>
      </c>
      <c r="AQ1497">
        <v>89.944000000000003</v>
      </c>
      <c r="AR1497">
        <v>34.636000000000003</v>
      </c>
      <c r="AS1497">
        <v>30.39</v>
      </c>
      <c r="AT1497">
        <v>30.506</v>
      </c>
      <c r="AU1497">
        <v>58.125</v>
      </c>
      <c r="AV1497">
        <v>58.375</v>
      </c>
      <c r="AW1497">
        <v>57.625</v>
      </c>
      <c r="AX1497">
        <v>57.5</v>
      </c>
      <c r="AY1497">
        <v>56.625</v>
      </c>
      <c r="AZ1497">
        <v>55.625</v>
      </c>
      <c r="BA1497">
        <v>55</v>
      </c>
      <c r="BB1497">
        <v>56.625</v>
      </c>
      <c r="BC1497">
        <v>58.375</v>
      </c>
      <c r="BD1497">
        <v>60.5</v>
      </c>
      <c r="BE1497">
        <v>64.875</v>
      </c>
      <c r="BF1497">
        <v>69.5</v>
      </c>
      <c r="BG1497">
        <v>72.75</v>
      </c>
      <c r="BH1497">
        <v>75.125</v>
      </c>
      <c r="BI1497">
        <v>76.5</v>
      </c>
      <c r="BJ1497">
        <v>76.125</v>
      </c>
      <c r="BK1497">
        <v>75.375</v>
      </c>
      <c r="BL1497">
        <v>73.375</v>
      </c>
      <c r="BM1497">
        <v>70</v>
      </c>
      <c r="BN1497">
        <v>67</v>
      </c>
      <c r="BO1497">
        <v>62.875</v>
      </c>
      <c r="BP1497">
        <v>60.25</v>
      </c>
      <c r="BQ1497">
        <v>59.125</v>
      </c>
      <c r="BR1497">
        <v>57.875</v>
      </c>
      <c r="BS1497">
        <v>-0.1232926</v>
      </c>
      <c r="BT1497">
        <v>-0.1727262</v>
      </c>
      <c r="BU1497">
        <v>-0.16855400000000001</v>
      </c>
      <c r="BV1497">
        <v>-0.1263272</v>
      </c>
      <c r="BW1497">
        <v>-0.23666980000000001</v>
      </c>
      <c r="BX1497">
        <v>3.3815460000000002</v>
      </c>
      <c r="BY1497">
        <v>-5.6272279999999997</v>
      </c>
      <c r="BZ1497">
        <v>1.423562</v>
      </c>
      <c r="CA1497">
        <v>2.5731489999999999</v>
      </c>
      <c r="CB1497">
        <v>-1.5986750000000001</v>
      </c>
      <c r="CC1497">
        <v>-2.2274959999999999</v>
      </c>
      <c r="CD1497">
        <v>-1.2848759999999999</v>
      </c>
      <c r="CE1497">
        <v>0.1103976</v>
      </c>
      <c r="CF1497">
        <v>0.78001869999999995</v>
      </c>
      <c r="CG1497">
        <v>-1.6861649999999999</v>
      </c>
      <c r="CH1497">
        <v>1.5415589999999999</v>
      </c>
      <c r="CI1497">
        <v>1.1737629999999999</v>
      </c>
      <c r="CJ1497">
        <v>-2.8572639999999998</v>
      </c>
      <c r="CK1497">
        <v>2.5918580000000002</v>
      </c>
      <c r="CL1497">
        <v>2.8635969999999999</v>
      </c>
      <c r="CM1497">
        <v>-1.1106229999999999</v>
      </c>
      <c r="CN1497">
        <v>-0.32496550000000002</v>
      </c>
      <c r="CO1497">
        <v>0.3817989</v>
      </c>
      <c r="CP1497">
        <v>0.16141620000000001</v>
      </c>
      <c r="CQ1497">
        <v>7.1549100000000004E-2</v>
      </c>
      <c r="CR1497">
        <v>4.0204999999999998E-2</v>
      </c>
      <c r="CS1497">
        <v>4.4447500000000001E-2</v>
      </c>
      <c r="CT1497">
        <v>4.0045499999999998E-2</v>
      </c>
      <c r="CU1497">
        <v>4.5339200000000003E-2</v>
      </c>
      <c r="CV1497">
        <v>2.6821090000000001</v>
      </c>
      <c r="CW1497">
        <v>13.984830000000001</v>
      </c>
      <c r="CX1497">
        <v>4.9443239999999999</v>
      </c>
      <c r="CY1497">
        <v>2.2736719999999999</v>
      </c>
      <c r="CZ1497">
        <v>1.948644</v>
      </c>
      <c r="DA1497">
        <v>3.432242</v>
      </c>
      <c r="DB1497">
        <v>1.9289780000000001</v>
      </c>
      <c r="DC1497">
        <v>2.2055630000000002</v>
      </c>
      <c r="DD1497">
        <v>2.206693</v>
      </c>
      <c r="DE1497">
        <v>3.061267</v>
      </c>
      <c r="DF1497">
        <v>2.0917970000000001</v>
      </c>
      <c r="DG1497">
        <v>1.9856320000000001</v>
      </c>
      <c r="DH1497">
        <v>7.900004</v>
      </c>
      <c r="DI1497">
        <v>7.7476139999999996</v>
      </c>
      <c r="DJ1497">
        <v>15.81817</v>
      </c>
      <c r="DK1497">
        <v>17.873480000000001</v>
      </c>
      <c r="DL1497">
        <v>8.8582900000000002</v>
      </c>
      <c r="DM1497">
        <v>1.070136</v>
      </c>
      <c r="DN1497">
        <v>0.78190059999999995</v>
      </c>
      <c r="DO1497">
        <v>19</v>
      </c>
      <c r="DP1497">
        <v>20</v>
      </c>
    </row>
    <row r="1498" spans="1:120" hidden="1" x14ac:dyDescent="0.25">
      <c r="A1498" t="str">
        <f t="shared" si="23"/>
        <v>Size_Grp-200 kW and above_All CBP_44412</v>
      </c>
      <c r="B1498" t="s">
        <v>62</v>
      </c>
      <c r="C1498" t="s">
        <v>207</v>
      </c>
      <c r="D1498" t="s">
        <v>61</v>
      </c>
      <c r="E1498" t="s">
        <v>61</v>
      </c>
      <c r="F1498" t="s">
        <v>61</v>
      </c>
      <c r="G1498" t="s">
        <v>61</v>
      </c>
      <c r="H1498" t="s">
        <v>61</v>
      </c>
      <c r="I1498" t="s">
        <v>61</v>
      </c>
      <c r="J1498" t="s">
        <v>102</v>
      </c>
      <c r="K1498" t="s">
        <v>197</v>
      </c>
      <c r="L1498" s="18">
        <v>44412</v>
      </c>
      <c r="M1498">
        <v>19</v>
      </c>
      <c r="N1498">
        <v>20</v>
      </c>
      <c r="O1498" t="s">
        <v>258</v>
      </c>
      <c r="P1498">
        <v>3</v>
      </c>
      <c r="Q1498">
        <v>3</v>
      </c>
      <c r="R1498">
        <v>0</v>
      </c>
      <c r="S1498">
        <v>0</v>
      </c>
      <c r="T1498">
        <v>1</v>
      </c>
      <c r="U1498">
        <v>0</v>
      </c>
      <c r="V1498">
        <v>1</v>
      </c>
      <c r="W1498">
        <v>1645.28</v>
      </c>
      <c r="X1498">
        <v>1782.56</v>
      </c>
      <c r="Y1498">
        <v>1787.32</v>
      </c>
      <c r="Z1498">
        <v>1790.52</v>
      </c>
      <c r="AA1498">
        <v>1795.56</v>
      </c>
      <c r="AB1498">
        <v>1792.16</v>
      </c>
      <c r="AC1498">
        <v>1767.76</v>
      </c>
      <c r="AD1498">
        <v>1760.2</v>
      </c>
      <c r="AE1498">
        <v>1751.16</v>
      </c>
      <c r="AF1498">
        <v>1758.56</v>
      </c>
      <c r="AG1498">
        <v>1737.04</v>
      </c>
      <c r="AH1498">
        <v>1601</v>
      </c>
      <c r="AI1498">
        <v>815.6</v>
      </c>
      <c r="AJ1498">
        <v>751.16</v>
      </c>
      <c r="AK1498">
        <v>807</v>
      </c>
      <c r="AL1498">
        <v>857.84</v>
      </c>
      <c r="AM1498">
        <v>966.84</v>
      </c>
      <c r="AN1498">
        <v>877.4</v>
      </c>
      <c r="AO1498">
        <v>288.48</v>
      </c>
      <c r="AP1498">
        <v>270.64</v>
      </c>
      <c r="AQ1498">
        <v>835.48</v>
      </c>
      <c r="AR1498">
        <v>1359.48</v>
      </c>
      <c r="AS1498">
        <v>1437.24</v>
      </c>
      <c r="AT1498">
        <v>1433.28</v>
      </c>
      <c r="AU1498">
        <v>56</v>
      </c>
      <c r="AV1498">
        <v>55.666666999999997</v>
      </c>
      <c r="AW1498">
        <v>55.166666999999997</v>
      </c>
      <c r="AX1498">
        <v>54.666666999999997</v>
      </c>
      <c r="AY1498">
        <v>54.666666999999997</v>
      </c>
      <c r="AZ1498">
        <v>55</v>
      </c>
      <c r="BA1498">
        <v>54</v>
      </c>
      <c r="BB1498">
        <v>54.166666999999997</v>
      </c>
      <c r="BC1498">
        <v>54.666666999999997</v>
      </c>
      <c r="BD1498">
        <v>55.833333000000003</v>
      </c>
      <c r="BE1498">
        <v>58.166666999999997</v>
      </c>
      <c r="BF1498">
        <v>59.5</v>
      </c>
      <c r="BG1498">
        <v>60.5</v>
      </c>
      <c r="BH1498">
        <v>62</v>
      </c>
      <c r="BI1498">
        <v>62.666666999999997</v>
      </c>
      <c r="BJ1498">
        <v>63.333333000000003</v>
      </c>
      <c r="BK1498">
        <v>62.333333000000003</v>
      </c>
      <c r="BL1498">
        <v>60.833333000000003</v>
      </c>
      <c r="BM1498">
        <v>59.5</v>
      </c>
      <c r="BN1498">
        <v>58.666666999999997</v>
      </c>
      <c r="BO1498">
        <v>57.333333000000003</v>
      </c>
      <c r="BP1498">
        <v>56.666666999999997</v>
      </c>
      <c r="BQ1498">
        <v>56.333333000000003</v>
      </c>
      <c r="BR1498">
        <v>56</v>
      </c>
      <c r="BS1498">
        <v>23.35089</v>
      </c>
      <c r="BT1498">
        <v>-10.73578</v>
      </c>
      <c r="BU1498">
        <v>-10.61237</v>
      </c>
      <c r="BV1498">
        <v>-9.2407839999999997</v>
      </c>
      <c r="BW1498">
        <v>-10.04303</v>
      </c>
      <c r="BX1498">
        <v>-11.77716</v>
      </c>
      <c r="BY1498">
        <v>-4.2266849999999998</v>
      </c>
      <c r="BZ1498">
        <v>2.5276489999999998</v>
      </c>
      <c r="CA1498">
        <v>-0.22650149999999999</v>
      </c>
      <c r="CB1498">
        <v>29.1922</v>
      </c>
      <c r="CC1498">
        <v>57.495480000000001</v>
      </c>
      <c r="CD1498">
        <v>4.0252700000000002E-2</v>
      </c>
      <c r="CE1498">
        <v>135.46039999999999</v>
      </c>
      <c r="CF1498">
        <v>20.87154</v>
      </c>
      <c r="CG1498">
        <v>-4.1057889999999997</v>
      </c>
      <c r="CH1498">
        <v>-24.697839999999999</v>
      </c>
      <c r="CI1498">
        <v>-22.19004</v>
      </c>
      <c r="CJ1498">
        <v>218.1429</v>
      </c>
      <c r="CK1498">
        <v>741.00469999999996</v>
      </c>
      <c r="CL1498">
        <v>721.70669999999996</v>
      </c>
      <c r="CM1498">
        <v>513.7971</v>
      </c>
      <c r="CN1498">
        <v>183.202</v>
      </c>
      <c r="CO1498">
        <v>89.097759999999994</v>
      </c>
      <c r="CP1498">
        <v>88.478620000000006</v>
      </c>
      <c r="CQ1498">
        <v>703.00750000000005</v>
      </c>
      <c r="CR1498">
        <v>323.92380000000003</v>
      </c>
      <c r="CS1498">
        <v>256.78300000000002</v>
      </c>
      <c r="CT1498">
        <v>238.1122</v>
      </c>
      <c r="CU1498">
        <v>243.86619999999999</v>
      </c>
      <c r="CV1498">
        <v>237.1163</v>
      </c>
      <c r="CW1498">
        <v>155.74680000000001</v>
      </c>
      <c r="CX1498">
        <v>128.33619999999999</v>
      </c>
      <c r="CY1498">
        <v>186.7174</v>
      </c>
      <c r="CZ1498">
        <v>1755.357</v>
      </c>
      <c r="DA1498">
        <v>2582.9119999999998</v>
      </c>
      <c r="DB1498">
        <v>2218.1320000000001</v>
      </c>
      <c r="DC1498">
        <v>5067.7190000000001</v>
      </c>
      <c r="DD1498">
        <v>8794.4349999999995</v>
      </c>
      <c r="DE1498">
        <v>7506.9620000000004</v>
      </c>
      <c r="DF1498">
        <v>5513.4560000000001</v>
      </c>
      <c r="DG1498">
        <v>4159.0529999999999</v>
      </c>
      <c r="DH1498">
        <v>5210.8310000000001</v>
      </c>
      <c r="DI1498">
        <v>7207.1329999999998</v>
      </c>
      <c r="DJ1498">
        <v>6535.0630000000001</v>
      </c>
      <c r="DK1498">
        <v>22992.85</v>
      </c>
      <c r="DL1498">
        <v>6751.64</v>
      </c>
      <c r="DM1498">
        <v>1701.664</v>
      </c>
      <c r="DN1498">
        <v>1582.2840000000001</v>
      </c>
      <c r="DO1498">
        <v>19</v>
      </c>
      <c r="DP1498">
        <v>20</v>
      </c>
    </row>
    <row r="1499" spans="1:120" hidden="1" x14ac:dyDescent="0.25">
      <c r="A1499" t="str">
        <f t="shared" si="23"/>
        <v>Aggregator-Blue Zone Resources, LLC_All CBP_44412</v>
      </c>
      <c r="B1499" t="s">
        <v>62</v>
      </c>
      <c r="C1499" t="s">
        <v>261</v>
      </c>
      <c r="D1499" t="s">
        <v>61</v>
      </c>
      <c r="E1499" t="s">
        <v>61</v>
      </c>
      <c r="F1499" t="s">
        <v>262</v>
      </c>
      <c r="G1499" t="s">
        <v>61</v>
      </c>
      <c r="H1499" t="s">
        <v>61</v>
      </c>
      <c r="I1499" t="s">
        <v>61</v>
      </c>
      <c r="J1499" t="s">
        <v>61</v>
      </c>
      <c r="K1499" t="s">
        <v>197</v>
      </c>
      <c r="L1499" s="18">
        <v>44412</v>
      </c>
      <c r="M1499">
        <v>19</v>
      </c>
      <c r="N1499">
        <v>20</v>
      </c>
      <c r="O1499" t="s">
        <v>258</v>
      </c>
      <c r="P1499">
        <v>6</v>
      </c>
      <c r="Q1499">
        <v>5</v>
      </c>
      <c r="R1499">
        <v>0</v>
      </c>
      <c r="S1499">
        <v>0</v>
      </c>
      <c r="T1499">
        <v>1</v>
      </c>
      <c r="U1499">
        <v>0</v>
      </c>
      <c r="V1499">
        <v>1</v>
      </c>
      <c r="W1499">
        <v>2081.6064000000001</v>
      </c>
      <c r="X1499">
        <v>2243.3447999999999</v>
      </c>
      <c r="Y1499">
        <v>2250.0720000000001</v>
      </c>
      <c r="Z1499">
        <v>2252.4684000000002</v>
      </c>
      <c r="AA1499">
        <v>2257.41</v>
      </c>
      <c r="AB1499">
        <v>2253.3852000000002</v>
      </c>
      <c r="AC1499">
        <v>2223.7991999999999</v>
      </c>
      <c r="AD1499">
        <v>2224.5792000000001</v>
      </c>
      <c r="AE1499">
        <v>2217.3719999999998</v>
      </c>
      <c r="AF1499">
        <v>2229.1979999999999</v>
      </c>
      <c r="AG1499">
        <v>2199.5711999999999</v>
      </c>
      <c r="AH1499">
        <v>2023.5636</v>
      </c>
      <c r="AI1499">
        <v>1081.8036</v>
      </c>
      <c r="AJ1499">
        <v>1003.188</v>
      </c>
      <c r="AK1499">
        <v>1072.0632000000001</v>
      </c>
      <c r="AL1499">
        <v>1138.0668000000001</v>
      </c>
      <c r="AM1499">
        <v>1292.2475999999999</v>
      </c>
      <c r="AN1499">
        <v>1179.096</v>
      </c>
      <c r="AO1499">
        <v>381.00599999999997</v>
      </c>
      <c r="AP1499">
        <v>355.22640000000001</v>
      </c>
      <c r="AQ1499">
        <v>1110.0768</v>
      </c>
      <c r="AR1499">
        <v>1742.2991999999999</v>
      </c>
      <c r="AS1499">
        <v>1835.508</v>
      </c>
      <c r="AT1499">
        <v>1831.9032</v>
      </c>
      <c r="AU1499">
        <v>57.1</v>
      </c>
      <c r="AV1499">
        <v>56.8</v>
      </c>
      <c r="AW1499">
        <v>56.5</v>
      </c>
      <c r="AX1499">
        <v>56.2</v>
      </c>
      <c r="AY1499">
        <v>56.1</v>
      </c>
      <c r="AZ1499">
        <v>56.1</v>
      </c>
      <c r="BA1499">
        <v>55.4</v>
      </c>
      <c r="BB1499">
        <v>55.6</v>
      </c>
      <c r="BC1499">
        <v>56.2</v>
      </c>
      <c r="BD1499">
        <v>57.3</v>
      </c>
      <c r="BE1499">
        <v>59.5</v>
      </c>
      <c r="BF1499">
        <v>61.2</v>
      </c>
      <c r="BG1499">
        <v>62.7</v>
      </c>
      <c r="BH1499">
        <v>64.099999999999994</v>
      </c>
      <c r="BI1499">
        <v>65</v>
      </c>
      <c r="BJ1499">
        <v>65.5</v>
      </c>
      <c r="BK1499">
        <v>65.099999999999994</v>
      </c>
      <c r="BL1499">
        <v>63.5</v>
      </c>
      <c r="BM1499">
        <v>62</v>
      </c>
      <c r="BN1499">
        <v>60.8</v>
      </c>
      <c r="BO1499">
        <v>59.1</v>
      </c>
      <c r="BP1499">
        <v>58</v>
      </c>
      <c r="BQ1499">
        <v>57.7</v>
      </c>
      <c r="BR1499">
        <v>57.2</v>
      </c>
      <c r="BS1499">
        <v>46.104140000000001</v>
      </c>
      <c r="BT1499">
        <v>-1.06806</v>
      </c>
      <c r="BU1499">
        <v>0.87162220000000001</v>
      </c>
      <c r="BV1499">
        <v>1.9623520000000001</v>
      </c>
      <c r="BW1499">
        <v>2.2613539999999999</v>
      </c>
      <c r="BX1499">
        <v>-2.1156619999999999</v>
      </c>
      <c r="BY1499">
        <v>-13.457689999999999</v>
      </c>
      <c r="BZ1499">
        <v>-3.1562160000000001</v>
      </c>
      <c r="CA1499">
        <v>-6.6023480000000001</v>
      </c>
      <c r="CB1499">
        <v>28.721340000000001</v>
      </c>
      <c r="CC1499">
        <v>64.057370000000006</v>
      </c>
      <c r="CD1499">
        <v>-5.8535979999999999</v>
      </c>
      <c r="CE1499">
        <v>157.1277</v>
      </c>
      <c r="CF1499">
        <v>20.000240000000002</v>
      </c>
      <c r="CG1499">
        <v>-13.72677</v>
      </c>
      <c r="CH1499">
        <v>-44.54195</v>
      </c>
      <c r="CI1499">
        <v>-48.653770000000002</v>
      </c>
      <c r="CJ1499">
        <v>252.88810000000001</v>
      </c>
      <c r="CK1499">
        <v>975.67579999999998</v>
      </c>
      <c r="CL1499">
        <v>962.52890000000002</v>
      </c>
      <c r="CM1499">
        <v>653.61500000000001</v>
      </c>
      <c r="CN1499">
        <v>230.32380000000001</v>
      </c>
      <c r="CO1499">
        <v>109.84739999999999</v>
      </c>
      <c r="CP1499">
        <v>107.12739999999999</v>
      </c>
      <c r="CQ1499">
        <v>1071.346</v>
      </c>
      <c r="CR1499">
        <v>492.26389999999998</v>
      </c>
      <c r="CS1499">
        <v>398.70690000000002</v>
      </c>
      <c r="CT1499">
        <v>370.76249999999999</v>
      </c>
      <c r="CU1499">
        <v>374.20460000000003</v>
      </c>
      <c r="CV1499">
        <v>367.03</v>
      </c>
      <c r="CW1499">
        <v>237.75540000000001</v>
      </c>
      <c r="CX1499">
        <v>205.40530000000001</v>
      </c>
      <c r="CY1499">
        <v>284.25130000000001</v>
      </c>
      <c r="CZ1499">
        <v>2547.8229999999999</v>
      </c>
      <c r="DA1499">
        <v>3746.2179999999998</v>
      </c>
      <c r="DB1499">
        <v>3228.018</v>
      </c>
      <c r="DC1499">
        <v>7329.8</v>
      </c>
      <c r="DD1499">
        <v>12703.85</v>
      </c>
      <c r="DE1499">
        <v>10845.3</v>
      </c>
      <c r="DF1499">
        <v>7989.0519999999997</v>
      </c>
      <c r="DG1499">
        <v>6036.9110000000001</v>
      </c>
      <c r="DH1499">
        <v>7584.2579999999998</v>
      </c>
      <c r="DI1499">
        <v>10428.68</v>
      </c>
      <c r="DJ1499">
        <v>9479.3279999999995</v>
      </c>
      <c r="DK1499">
        <v>33495.730000000003</v>
      </c>
      <c r="DL1499">
        <v>9783.2450000000008</v>
      </c>
      <c r="DM1499">
        <v>2492.7440000000001</v>
      </c>
      <c r="DN1499">
        <v>2321.0500000000002</v>
      </c>
      <c r="DO1499">
        <v>19</v>
      </c>
      <c r="DP1499">
        <v>20</v>
      </c>
    </row>
    <row r="1500" spans="1:120" hidden="1" x14ac:dyDescent="0.25">
      <c r="A1500" t="str">
        <f t="shared" si="23"/>
        <v>sublap_id-SLAP_PGZP_All CBP_44412</v>
      </c>
      <c r="B1500" t="s">
        <v>62</v>
      </c>
      <c r="C1500" t="s">
        <v>283</v>
      </c>
      <c r="D1500" t="s">
        <v>61</v>
      </c>
      <c r="E1500" t="s">
        <v>284</v>
      </c>
      <c r="F1500" t="s">
        <v>61</v>
      </c>
      <c r="G1500" t="s">
        <v>61</v>
      </c>
      <c r="H1500" t="s">
        <v>61</v>
      </c>
      <c r="I1500" t="s">
        <v>61</v>
      </c>
      <c r="J1500" t="s">
        <v>61</v>
      </c>
      <c r="K1500" t="s">
        <v>197</v>
      </c>
      <c r="L1500" s="18">
        <v>44412</v>
      </c>
      <c r="M1500">
        <v>19</v>
      </c>
      <c r="N1500">
        <v>20</v>
      </c>
      <c r="O1500" t="s">
        <v>258</v>
      </c>
      <c r="P1500">
        <v>4</v>
      </c>
      <c r="Q1500">
        <v>4</v>
      </c>
      <c r="R1500">
        <v>0</v>
      </c>
      <c r="S1500">
        <v>0</v>
      </c>
      <c r="T1500">
        <v>1</v>
      </c>
      <c r="U1500">
        <v>0</v>
      </c>
      <c r="V1500">
        <v>1</v>
      </c>
      <c r="W1500">
        <v>30.271999999999998</v>
      </c>
      <c r="X1500">
        <v>30.254000000000001</v>
      </c>
      <c r="Y1500">
        <v>30.26</v>
      </c>
      <c r="Z1500">
        <v>30.177</v>
      </c>
      <c r="AA1500">
        <v>30.454999999999998</v>
      </c>
      <c r="AB1500">
        <v>30.140999999999998</v>
      </c>
      <c r="AC1500">
        <v>63.926000000000002</v>
      </c>
      <c r="AD1500">
        <v>61.136000000000003</v>
      </c>
      <c r="AE1500">
        <v>59.57</v>
      </c>
      <c r="AF1500">
        <v>70.385000000000005</v>
      </c>
      <c r="AG1500">
        <v>108.256</v>
      </c>
      <c r="AH1500">
        <v>115.023</v>
      </c>
      <c r="AI1500">
        <v>119.863</v>
      </c>
      <c r="AJ1500">
        <v>120.15</v>
      </c>
      <c r="AK1500">
        <v>121.46599999999999</v>
      </c>
      <c r="AL1500">
        <v>122.069</v>
      </c>
      <c r="AM1500">
        <v>120.593</v>
      </c>
      <c r="AN1500">
        <v>113.9</v>
      </c>
      <c r="AO1500">
        <v>112.705</v>
      </c>
      <c r="AP1500">
        <v>109.822</v>
      </c>
      <c r="AQ1500">
        <v>89.944000000000003</v>
      </c>
      <c r="AR1500">
        <v>34.636000000000003</v>
      </c>
      <c r="AS1500">
        <v>30.39</v>
      </c>
      <c r="AT1500">
        <v>30.506</v>
      </c>
      <c r="AU1500">
        <v>58.125</v>
      </c>
      <c r="AV1500">
        <v>58.375</v>
      </c>
      <c r="AW1500">
        <v>57.625</v>
      </c>
      <c r="AX1500">
        <v>57.5</v>
      </c>
      <c r="AY1500">
        <v>56.625</v>
      </c>
      <c r="AZ1500">
        <v>55.625</v>
      </c>
      <c r="BA1500">
        <v>55</v>
      </c>
      <c r="BB1500">
        <v>56.625</v>
      </c>
      <c r="BC1500">
        <v>58.375</v>
      </c>
      <c r="BD1500">
        <v>60.5</v>
      </c>
      <c r="BE1500">
        <v>64.875</v>
      </c>
      <c r="BF1500">
        <v>69.5</v>
      </c>
      <c r="BG1500">
        <v>72.75</v>
      </c>
      <c r="BH1500">
        <v>75.125</v>
      </c>
      <c r="BI1500">
        <v>76.5</v>
      </c>
      <c r="BJ1500">
        <v>76.125</v>
      </c>
      <c r="BK1500">
        <v>75.375</v>
      </c>
      <c r="BL1500">
        <v>73.375</v>
      </c>
      <c r="BM1500">
        <v>70</v>
      </c>
      <c r="BN1500">
        <v>67</v>
      </c>
      <c r="BO1500">
        <v>62.875</v>
      </c>
      <c r="BP1500">
        <v>60.25</v>
      </c>
      <c r="BQ1500">
        <v>59.125</v>
      </c>
      <c r="BR1500">
        <v>57.875</v>
      </c>
      <c r="BS1500">
        <v>-0.1232926</v>
      </c>
      <c r="BT1500">
        <v>-0.1727262</v>
      </c>
      <c r="BU1500">
        <v>-0.16855400000000001</v>
      </c>
      <c r="BV1500">
        <v>-0.1263272</v>
      </c>
      <c r="BW1500">
        <v>-0.23666980000000001</v>
      </c>
      <c r="BX1500">
        <v>3.3815460000000002</v>
      </c>
      <c r="BY1500">
        <v>-5.6272279999999997</v>
      </c>
      <c r="BZ1500">
        <v>1.423562</v>
      </c>
      <c r="CA1500">
        <v>2.5731489999999999</v>
      </c>
      <c r="CB1500">
        <v>-1.5986750000000001</v>
      </c>
      <c r="CC1500">
        <v>-2.2274959999999999</v>
      </c>
      <c r="CD1500">
        <v>-1.2848759999999999</v>
      </c>
      <c r="CE1500">
        <v>0.1103976</v>
      </c>
      <c r="CF1500">
        <v>0.78001869999999995</v>
      </c>
      <c r="CG1500">
        <v>-1.6861649999999999</v>
      </c>
      <c r="CH1500">
        <v>1.5415589999999999</v>
      </c>
      <c r="CI1500">
        <v>1.1737629999999999</v>
      </c>
      <c r="CJ1500">
        <v>-2.8572639999999998</v>
      </c>
      <c r="CK1500">
        <v>2.5918580000000002</v>
      </c>
      <c r="CL1500">
        <v>2.8635969999999999</v>
      </c>
      <c r="CM1500">
        <v>-1.1106229999999999</v>
      </c>
      <c r="CN1500">
        <v>-0.32496550000000002</v>
      </c>
      <c r="CO1500">
        <v>0.3817989</v>
      </c>
      <c r="CP1500">
        <v>0.16141620000000001</v>
      </c>
      <c r="CQ1500">
        <v>7.1549100000000004E-2</v>
      </c>
      <c r="CR1500">
        <v>4.0204999999999998E-2</v>
      </c>
      <c r="CS1500">
        <v>4.4447500000000001E-2</v>
      </c>
      <c r="CT1500">
        <v>4.0045499999999998E-2</v>
      </c>
      <c r="CU1500">
        <v>4.5339200000000003E-2</v>
      </c>
      <c r="CV1500">
        <v>2.6821090000000001</v>
      </c>
      <c r="CW1500">
        <v>13.984830000000001</v>
      </c>
      <c r="CX1500">
        <v>4.9443239999999999</v>
      </c>
      <c r="CY1500">
        <v>2.2736719999999999</v>
      </c>
      <c r="CZ1500">
        <v>1.948644</v>
      </c>
      <c r="DA1500">
        <v>3.432242</v>
      </c>
      <c r="DB1500">
        <v>1.9289780000000001</v>
      </c>
      <c r="DC1500">
        <v>2.2055630000000002</v>
      </c>
      <c r="DD1500">
        <v>2.206693</v>
      </c>
      <c r="DE1500">
        <v>3.061267</v>
      </c>
      <c r="DF1500">
        <v>2.0917970000000001</v>
      </c>
      <c r="DG1500">
        <v>1.9856320000000001</v>
      </c>
      <c r="DH1500">
        <v>7.900004</v>
      </c>
      <c r="DI1500">
        <v>7.7476139999999996</v>
      </c>
      <c r="DJ1500">
        <v>15.81817</v>
      </c>
      <c r="DK1500">
        <v>17.873480000000001</v>
      </c>
      <c r="DL1500">
        <v>8.8582900000000002</v>
      </c>
      <c r="DM1500">
        <v>1.070136</v>
      </c>
      <c r="DN1500">
        <v>0.78190059999999995</v>
      </c>
      <c r="DO1500">
        <v>19</v>
      </c>
      <c r="DP1500">
        <v>20</v>
      </c>
    </row>
    <row r="1501" spans="1:120" hidden="1" x14ac:dyDescent="0.25">
      <c r="A1501" t="str">
        <f t="shared" si="23"/>
        <v>Industry_Type-1. Agriculture, Mining &amp; Construction_All CBP_44412</v>
      </c>
      <c r="B1501" t="s">
        <v>62</v>
      </c>
      <c r="C1501" t="s">
        <v>211</v>
      </c>
      <c r="D1501" t="s">
        <v>61</v>
      </c>
      <c r="E1501" t="s">
        <v>61</v>
      </c>
      <c r="F1501" t="s">
        <v>61</v>
      </c>
      <c r="G1501" t="s">
        <v>30</v>
      </c>
      <c r="H1501" t="s">
        <v>61</v>
      </c>
      <c r="I1501" t="s">
        <v>61</v>
      </c>
      <c r="J1501" t="s">
        <v>61</v>
      </c>
      <c r="K1501" t="s">
        <v>197</v>
      </c>
      <c r="L1501" s="18">
        <v>44412</v>
      </c>
      <c r="M1501">
        <v>19</v>
      </c>
      <c r="N1501">
        <v>20</v>
      </c>
      <c r="O1501" t="s">
        <v>258</v>
      </c>
      <c r="P1501">
        <v>3</v>
      </c>
      <c r="Q1501">
        <v>3</v>
      </c>
      <c r="R1501">
        <v>0</v>
      </c>
      <c r="S1501">
        <v>0</v>
      </c>
      <c r="T1501">
        <v>1</v>
      </c>
      <c r="U1501">
        <v>0</v>
      </c>
      <c r="V1501">
        <v>1</v>
      </c>
      <c r="W1501">
        <v>1645.28</v>
      </c>
      <c r="X1501">
        <v>1782.56</v>
      </c>
      <c r="Y1501">
        <v>1787.32</v>
      </c>
      <c r="Z1501">
        <v>1790.52</v>
      </c>
      <c r="AA1501">
        <v>1795.56</v>
      </c>
      <c r="AB1501">
        <v>1792.16</v>
      </c>
      <c r="AC1501">
        <v>1767.76</v>
      </c>
      <c r="AD1501">
        <v>1760.2</v>
      </c>
      <c r="AE1501">
        <v>1751.16</v>
      </c>
      <c r="AF1501">
        <v>1758.56</v>
      </c>
      <c r="AG1501">
        <v>1737.04</v>
      </c>
      <c r="AH1501">
        <v>1601</v>
      </c>
      <c r="AI1501">
        <v>815.6</v>
      </c>
      <c r="AJ1501">
        <v>751.16</v>
      </c>
      <c r="AK1501">
        <v>807</v>
      </c>
      <c r="AL1501">
        <v>857.84</v>
      </c>
      <c r="AM1501">
        <v>966.84</v>
      </c>
      <c r="AN1501">
        <v>877.4</v>
      </c>
      <c r="AO1501">
        <v>288.48</v>
      </c>
      <c r="AP1501">
        <v>270.64</v>
      </c>
      <c r="AQ1501">
        <v>835.48</v>
      </c>
      <c r="AR1501">
        <v>1359.48</v>
      </c>
      <c r="AS1501">
        <v>1437.24</v>
      </c>
      <c r="AT1501">
        <v>1433.28</v>
      </c>
      <c r="AU1501">
        <v>56</v>
      </c>
      <c r="AV1501">
        <v>55.666666999999997</v>
      </c>
      <c r="AW1501">
        <v>55.166666999999997</v>
      </c>
      <c r="AX1501">
        <v>54.666666999999997</v>
      </c>
      <c r="AY1501">
        <v>54.666666999999997</v>
      </c>
      <c r="AZ1501">
        <v>55</v>
      </c>
      <c r="BA1501">
        <v>54</v>
      </c>
      <c r="BB1501">
        <v>54.166666999999997</v>
      </c>
      <c r="BC1501">
        <v>54.666666999999997</v>
      </c>
      <c r="BD1501">
        <v>55.833333000000003</v>
      </c>
      <c r="BE1501">
        <v>58.166666999999997</v>
      </c>
      <c r="BF1501">
        <v>59.5</v>
      </c>
      <c r="BG1501">
        <v>60.5</v>
      </c>
      <c r="BH1501">
        <v>62</v>
      </c>
      <c r="BI1501">
        <v>62.666666999999997</v>
      </c>
      <c r="BJ1501">
        <v>63.333333000000003</v>
      </c>
      <c r="BK1501">
        <v>62.333333000000003</v>
      </c>
      <c r="BL1501">
        <v>60.833333000000003</v>
      </c>
      <c r="BM1501">
        <v>59.5</v>
      </c>
      <c r="BN1501">
        <v>58.666666999999997</v>
      </c>
      <c r="BO1501">
        <v>57.333333000000003</v>
      </c>
      <c r="BP1501">
        <v>56.666666999999997</v>
      </c>
      <c r="BQ1501">
        <v>56.333333000000003</v>
      </c>
      <c r="BR1501">
        <v>56</v>
      </c>
      <c r="BS1501">
        <v>23.35089</v>
      </c>
      <c r="BT1501">
        <v>-10.73578</v>
      </c>
      <c r="BU1501">
        <v>-10.61237</v>
      </c>
      <c r="BV1501">
        <v>-9.2407839999999997</v>
      </c>
      <c r="BW1501">
        <v>-10.04303</v>
      </c>
      <c r="BX1501">
        <v>-11.77716</v>
      </c>
      <c r="BY1501">
        <v>-4.2266849999999998</v>
      </c>
      <c r="BZ1501">
        <v>2.5276489999999998</v>
      </c>
      <c r="CA1501">
        <v>-0.22650149999999999</v>
      </c>
      <c r="CB1501">
        <v>29.1922</v>
      </c>
      <c r="CC1501">
        <v>57.495480000000001</v>
      </c>
      <c r="CD1501">
        <v>4.0252700000000002E-2</v>
      </c>
      <c r="CE1501">
        <v>135.46039999999999</v>
      </c>
      <c r="CF1501">
        <v>20.87154</v>
      </c>
      <c r="CG1501">
        <v>-4.1057889999999997</v>
      </c>
      <c r="CH1501">
        <v>-24.697839999999999</v>
      </c>
      <c r="CI1501">
        <v>-22.19004</v>
      </c>
      <c r="CJ1501">
        <v>218.1429</v>
      </c>
      <c r="CK1501">
        <v>741.00469999999996</v>
      </c>
      <c r="CL1501">
        <v>721.70669999999996</v>
      </c>
      <c r="CM1501">
        <v>513.7971</v>
      </c>
      <c r="CN1501">
        <v>183.202</v>
      </c>
      <c r="CO1501">
        <v>89.097759999999994</v>
      </c>
      <c r="CP1501">
        <v>88.478620000000006</v>
      </c>
      <c r="CQ1501">
        <v>703.00750000000005</v>
      </c>
      <c r="CR1501">
        <v>323.92380000000003</v>
      </c>
      <c r="CS1501">
        <v>256.78300000000002</v>
      </c>
      <c r="CT1501">
        <v>238.1122</v>
      </c>
      <c r="CU1501">
        <v>243.86619999999999</v>
      </c>
      <c r="CV1501">
        <v>237.1163</v>
      </c>
      <c r="CW1501">
        <v>155.74680000000001</v>
      </c>
      <c r="CX1501">
        <v>128.33619999999999</v>
      </c>
      <c r="CY1501">
        <v>186.7174</v>
      </c>
      <c r="CZ1501">
        <v>1755.357</v>
      </c>
      <c r="DA1501">
        <v>2582.9119999999998</v>
      </c>
      <c r="DB1501">
        <v>2218.1320000000001</v>
      </c>
      <c r="DC1501">
        <v>5067.7190000000001</v>
      </c>
      <c r="DD1501">
        <v>8794.4349999999995</v>
      </c>
      <c r="DE1501">
        <v>7506.9620000000004</v>
      </c>
      <c r="DF1501">
        <v>5513.4560000000001</v>
      </c>
      <c r="DG1501">
        <v>4159.0529999999999</v>
      </c>
      <c r="DH1501">
        <v>5210.8310000000001</v>
      </c>
      <c r="DI1501">
        <v>7207.1329999999998</v>
      </c>
      <c r="DJ1501">
        <v>6535.0630000000001</v>
      </c>
      <c r="DK1501">
        <v>22992.85</v>
      </c>
      <c r="DL1501">
        <v>6751.64</v>
      </c>
      <c r="DM1501">
        <v>1701.664</v>
      </c>
      <c r="DN1501">
        <v>1582.2840000000001</v>
      </c>
      <c r="DO1501">
        <v>19</v>
      </c>
      <c r="DP1501">
        <v>20</v>
      </c>
    </row>
    <row r="1502" spans="1:120" hidden="1" x14ac:dyDescent="0.25">
      <c r="A1502" t="str">
        <f t="shared" si="23"/>
        <v>OtherDR-No_All CBP_44412</v>
      </c>
      <c r="B1502" t="s">
        <v>62</v>
      </c>
      <c r="C1502" t="s">
        <v>323</v>
      </c>
      <c r="D1502" t="s">
        <v>61</v>
      </c>
      <c r="E1502" t="s">
        <v>61</v>
      </c>
      <c r="F1502" t="s">
        <v>61</v>
      </c>
      <c r="G1502" t="s">
        <v>61</v>
      </c>
      <c r="H1502" t="s">
        <v>61</v>
      </c>
      <c r="I1502" t="s">
        <v>97</v>
      </c>
      <c r="J1502" t="s">
        <v>61</v>
      </c>
      <c r="K1502" t="s">
        <v>197</v>
      </c>
      <c r="L1502" s="18">
        <v>44412</v>
      </c>
      <c r="M1502">
        <v>19</v>
      </c>
      <c r="N1502">
        <v>20</v>
      </c>
      <c r="O1502" t="s">
        <v>258</v>
      </c>
      <c r="P1502">
        <v>9</v>
      </c>
      <c r="Q1502">
        <v>8</v>
      </c>
      <c r="R1502">
        <v>0</v>
      </c>
      <c r="S1502">
        <v>0</v>
      </c>
      <c r="T1502">
        <v>1</v>
      </c>
      <c r="U1502">
        <v>0</v>
      </c>
      <c r="V1502">
        <v>1</v>
      </c>
      <c r="W1502">
        <v>1984.626</v>
      </c>
      <c r="X1502">
        <v>2136.2557000000002</v>
      </c>
      <c r="Y1502">
        <v>2142.5625</v>
      </c>
      <c r="Z1502">
        <v>2144.7190999999998</v>
      </c>
      <c r="AA1502">
        <v>2149.6669000000002</v>
      </c>
      <c r="AB1502">
        <v>2145.5336000000002</v>
      </c>
      <c r="AC1502">
        <v>2155.8218000000002</v>
      </c>
      <c r="AD1502">
        <v>2153.4029999999998</v>
      </c>
      <c r="AE1502">
        <v>2144.8912999999998</v>
      </c>
      <c r="AF1502">
        <v>2168.1280999999999</v>
      </c>
      <c r="AG1502">
        <v>2182.9679999999998</v>
      </c>
      <c r="AH1502">
        <v>2025.5659000000001</v>
      </c>
      <c r="AI1502">
        <v>1148.1108999999999</v>
      </c>
      <c r="AJ1502">
        <v>1074.7238</v>
      </c>
      <c r="AK1502">
        <v>1140.7792999999999</v>
      </c>
      <c r="AL1502">
        <v>1203.3326</v>
      </c>
      <c r="AM1502">
        <v>1346.2121</v>
      </c>
      <c r="AN1502">
        <v>1232.6175000000001</v>
      </c>
      <c r="AO1502">
        <v>483.05813000000001</v>
      </c>
      <c r="AP1502">
        <v>455.64974999999998</v>
      </c>
      <c r="AQ1502">
        <v>1140.9570000000001</v>
      </c>
      <c r="AR1502">
        <v>1671.4304999999999</v>
      </c>
      <c r="AS1502">
        <v>1754.0436999999999</v>
      </c>
      <c r="AT1502">
        <v>1750.7992999999999</v>
      </c>
      <c r="AU1502">
        <v>57.5625</v>
      </c>
      <c r="AV1502">
        <v>57.4375</v>
      </c>
      <c r="AW1502">
        <v>56.875</v>
      </c>
      <c r="AX1502">
        <v>56.625</v>
      </c>
      <c r="AY1502">
        <v>56.1875</v>
      </c>
      <c r="AZ1502">
        <v>55.8125</v>
      </c>
      <c r="BA1502">
        <v>55.125</v>
      </c>
      <c r="BB1502">
        <v>56</v>
      </c>
      <c r="BC1502">
        <v>57.1875</v>
      </c>
      <c r="BD1502">
        <v>58.75</v>
      </c>
      <c r="BE1502">
        <v>61.875</v>
      </c>
      <c r="BF1502">
        <v>64.75</v>
      </c>
      <c r="BG1502">
        <v>67.125</v>
      </c>
      <c r="BH1502">
        <v>69.125</v>
      </c>
      <c r="BI1502">
        <v>70.1875</v>
      </c>
      <c r="BJ1502">
        <v>70.25</v>
      </c>
      <c r="BK1502">
        <v>69.625</v>
      </c>
      <c r="BL1502">
        <v>67.8125</v>
      </c>
      <c r="BM1502">
        <v>65.5625</v>
      </c>
      <c r="BN1502">
        <v>63.5625</v>
      </c>
      <c r="BO1502">
        <v>60.875</v>
      </c>
      <c r="BP1502">
        <v>59.125</v>
      </c>
      <c r="BQ1502">
        <v>58.4375</v>
      </c>
      <c r="BR1502">
        <v>57.5625</v>
      </c>
      <c r="BS1502">
        <v>43.088999999999999</v>
      </c>
      <c r="BT1502">
        <v>-1.2022090000000001</v>
      </c>
      <c r="BU1502">
        <v>0.62165700000000002</v>
      </c>
      <c r="BV1502">
        <v>1.6918949999999999</v>
      </c>
      <c r="BW1502">
        <v>1.8453870000000001</v>
      </c>
      <c r="BX1502">
        <v>1.8156030000000001</v>
      </c>
      <c r="BY1502">
        <v>-18.955469999999998</v>
      </c>
      <c r="BZ1502">
        <v>-1.342881</v>
      </c>
      <c r="CA1502">
        <v>-3.2944840000000002</v>
      </c>
      <c r="CB1502">
        <v>25.134869999999999</v>
      </c>
      <c r="CC1502">
        <v>57.55939</v>
      </c>
      <c r="CD1502">
        <v>-6.9462710000000003</v>
      </c>
      <c r="CE1502">
        <v>147.3494</v>
      </c>
      <c r="CF1502">
        <v>19.562169999999998</v>
      </c>
      <c r="CG1502">
        <v>-14.801729999999999</v>
      </c>
      <c r="CH1502">
        <v>-40.031730000000003</v>
      </c>
      <c r="CI1502">
        <v>-44.298000000000002</v>
      </c>
      <c r="CJ1502">
        <v>233.8663</v>
      </c>
      <c r="CK1502">
        <v>917.60469999999998</v>
      </c>
      <c r="CL1502">
        <v>905.57899999999995</v>
      </c>
      <c r="CM1502">
        <v>611.49980000000005</v>
      </c>
      <c r="CN1502">
        <v>215.5487</v>
      </c>
      <c r="CO1502">
        <v>103.4054</v>
      </c>
      <c r="CP1502">
        <v>100.6058</v>
      </c>
      <c r="CQ1502">
        <v>941.70320000000004</v>
      </c>
      <c r="CR1502">
        <v>432.70429999999999</v>
      </c>
      <c r="CS1502">
        <v>350.4819</v>
      </c>
      <c r="CT1502">
        <v>325.91579999999999</v>
      </c>
      <c r="CU1502">
        <v>328.94779999999997</v>
      </c>
      <c r="CV1502">
        <v>325.97910000000002</v>
      </c>
      <c r="CW1502">
        <v>226.66380000000001</v>
      </c>
      <c r="CX1502">
        <v>186.7894</v>
      </c>
      <c r="CY1502">
        <v>252.70670000000001</v>
      </c>
      <c r="CZ1502">
        <v>2241.7620000000002</v>
      </c>
      <c r="DA1502">
        <v>3296.915</v>
      </c>
      <c r="DB1502">
        <v>2839.5650000000001</v>
      </c>
      <c r="DC1502">
        <v>6444.9949999999999</v>
      </c>
      <c r="DD1502">
        <v>11168.28</v>
      </c>
      <c r="DE1502">
        <v>9535.8760000000002</v>
      </c>
      <c r="DF1502">
        <v>7024.2740000000003</v>
      </c>
      <c r="DG1502">
        <v>5308.3919999999998</v>
      </c>
      <c r="DH1502">
        <v>6675.85</v>
      </c>
      <c r="DI1502">
        <v>9175.6409999999996</v>
      </c>
      <c r="DJ1502">
        <v>8351.4599999999991</v>
      </c>
      <c r="DK1502">
        <v>29462.23</v>
      </c>
      <c r="DL1502">
        <v>8609.7659999999996</v>
      </c>
      <c r="DM1502">
        <v>2192.2420000000002</v>
      </c>
      <c r="DN1502">
        <v>2040.9749999999999</v>
      </c>
      <c r="DO1502">
        <v>19</v>
      </c>
      <c r="DP1502">
        <v>20</v>
      </c>
    </row>
    <row r="1503" spans="1:120" hidden="1" x14ac:dyDescent="0.25">
      <c r="A1503" t="str">
        <f t="shared" si="23"/>
        <v>Aggregator-Enersponse_All CBP_44412</v>
      </c>
      <c r="B1503" t="s">
        <v>62</v>
      </c>
      <c r="C1503" t="s">
        <v>219</v>
      </c>
      <c r="D1503" t="s">
        <v>61</v>
      </c>
      <c r="E1503" t="s">
        <v>61</v>
      </c>
      <c r="F1503" t="s">
        <v>107</v>
      </c>
      <c r="G1503" t="s">
        <v>61</v>
      </c>
      <c r="H1503" t="s">
        <v>61</v>
      </c>
      <c r="I1503" t="s">
        <v>61</v>
      </c>
      <c r="J1503" t="s">
        <v>61</v>
      </c>
      <c r="K1503" t="s">
        <v>197</v>
      </c>
      <c r="L1503" s="18">
        <v>44412</v>
      </c>
      <c r="M1503">
        <v>19</v>
      </c>
      <c r="N1503">
        <v>20</v>
      </c>
      <c r="O1503" t="s">
        <v>258</v>
      </c>
      <c r="P1503">
        <v>3</v>
      </c>
      <c r="Q1503">
        <v>3</v>
      </c>
      <c r="R1503">
        <v>0</v>
      </c>
      <c r="S1503">
        <v>0</v>
      </c>
      <c r="T1503">
        <v>1</v>
      </c>
      <c r="U1503">
        <v>0</v>
      </c>
      <c r="V1503">
        <v>1</v>
      </c>
      <c r="W1503">
        <v>29.44</v>
      </c>
      <c r="X1503">
        <v>29.44</v>
      </c>
      <c r="Y1503">
        <v>29.44</v>
      </c>
      <c r="Z1503">
        <v>29.36</v>
      </c>
      <c r="AA1503">
        <v>29.64</v>
      </c>
      <c r="AB1503">
        <v>29.32</v>
      </c>
      <c r="AC1503">
        <v>63.12</v>
      </c>
      <c r="AD1503">
        <v>60.32</v>
      </c>
      <c r="AE1503">
        <v>58.76</v>
      </c>
      <c r="AF1503">
        <v>69.56</v>
      </c>
      <c r="AG1503">
        <v>107.44</v>
      </c>
      <c r="AH1503">
        <v>114.2</v>
      </c>
      <c r="AI1503">
        <v>119.04</v>
      </c>
      <c r="AJ1503">
        <v>119.32</v>
      </c>
      <c r="AK1503">
        <v>120.64</v>
      </c>
      <c r="AL1503">
        <v>121.24</v>
      </c>
      <c r="AM1503">
        <v>119.76</v>
      </c>
      <c r="AN1503">
        <v>113.08</v>
      </c>
      <c r="AO1503">
        <v>111.88</v>
      </c>
      <c r="AP1503">
        <v>109</v>
      </c>
      <c r="AQ1503">
        <v>89.12</v>
      </c>
      <c r="AR1503">
        <v>33.799999999999997</v>
      </c>
      <c r="AS1503">
        <v>29.56</v>
      </c>
      <c r="AT1503">
        <v>29.68</v>
      </c>
      <c r="AU1503">
        <v>58.333333000000003</v>
      </c>
      <c r="AV1503">
        <v>58.5</v>
      </c>
      <c r="AW1503">
        <v>57.5</v>
      </c>
      <c r="AX1503">
        <v>57.333333000000003</v>
      </c>
      <c r="AY1503">
        <v>56.333333000000003</v>
      </c>
      <c r="AZ1503">
        <v>55.333333000000003</v>
      </c>
      <c r="BA1503">
        <v>54.666666999999997</v>
      </c>
      <c r="BB1503">
        <v>56.666666999999997</v>
      </c>
      <c r="BC1503">
        <v>58.833333000000003</v>
      </c>
      <c r="BD1503">
        <v>61.166666999999997</v>
      </c>
      <c r="BE1503">
        <v>65.833332999999996</v>
      </c>
      <c r="BF1503">
        <v>70.666667000000004</v>
      </c>
      <c r="BG1503">
        <v>74.5</v>
      </c>
      <c r="BH1503">
        <v>77.5</v>
      </c>
      <c r="BI1503">
        <v>78.833332999999996</v>
      </c>
      <c r="BJ1503">
        <v>78.166667000000004</v>
      </c>
      <c r="BK1503">
        <v>77.166667000000004</v>
      </c>
      <c r="BL1503">
        <v>75</v>
      </c>
      <c r="BM1503">
        <v>71.5</v>
      </c>
      <c r="BN1503">
        <v>68.166667000000004</v>
      </c>
      <c r="BO1503">
        <v>63.833333000000003</v>
      </c>
      <c r="BP1503">
        <v>61</v>
      </c>
      <c r="BQ1503">
        <v>59.666666999999997</v>
      </c>
      <c r="BR1503">
        <v>58.166666999999997</v>
      </c>
      <c r="BS1503">
        <v>-0.11878130000000001</v>
      </c>
      <c r="BT1503">
        <v>-0.17858099999999999</v>
      </c>
      <c r="BU1503">
        <v>-0.1737678</v>
      </c>
      <c r="BV1503">
        <v>-0.13138649999999999</v>
      </c>
      <c r="BW1503">
        <v>-0.24411749999999999</v>
      </c>
      <c r="BX1503">
        <v>3.3769209999999998</v>
      </c>
      <c r="BY1503">
        <v>-5.6345650000000003</v>
      </c>
      <c r="BZ1503">
        <v>1.4365079999999999</v>
      </c>
      <c r="CA1503">
        <v>2.5735269999999999</v>
      </c>
      <c r="CB1503">
        <v>-1.5923449999999999</v>
      </c>
      <c r="CC1503">
        <v>-2.2172429999999999</v>
      </c>
      <c r="CD1503">
        <v>-1.296465</v>
      </c>
      <c r="CE1503">
        <v>3.7479400000000003E-2</v>
      </c>
      <c r="CF1503">
        <v>0.72172930000000002</v>
      </c>
      <c r="CG1503">
        <v>-1.7181169999999999</v>
      </c>
      <c r="CH1503">
        <v>1.5345359999999999</v>
      </c>
      <c r="CI1503">
        <v>1.168798</v>
      </c>
      <c r="CJ1503">
        <v>-2.858892</v>
      </c>
      <c r="CK1503">
        <v>2.5854819999999998</v>
      </c>
      <c r="CL1503">
        <v>2.8515830000000002</v>
      </c>
      <c r="CM1503">
        <v>-1.123848</v>
      </c>
      <c r="CN1503">
        <v>-0.33767399999999997</v>
      </c>
      <c r="CO1503">
        <v>0.37639899999999998</v>
      </c>
      <c r="CP1503">
        <v>0.1545067</v>
      </c>
      <c r="CQ1503">
        <v>7.1279200000000001E-2</v>
      </c>
      <c r="CR1503">
        <v>3.9951300000000002E-2</v>
      </c>
      <c r="CS1503">
        <v>4.4173200000000003E-2</v>
      </c>
      <c r="CT1503">
        <v>3.9747900000000003E-2</v>
      </c>
      <c r="CU1503">
        <v>4.5031099999999998E-2</v>
      </c>
      <c r="CV1503">
        <v>2.6818110000000002</v>
      </c>
      <c r="CW1503">
        <v>13.98443</v>
      </c>
      <c r="CX1503">
        <v>4.9441160000000002</v>
      </c>
      <c r="CY1503">
        <v>2.2727689999999998</v>
      </c>
      <c r="CZ1503">
        <v>1.947781</v>
      </c>
      <c r="DA1503">
        <v>3.4299179999999998</v>
      </c>
      <c r="DB1503">
        <v>1.9274960000000001</v>
      </c>
      <c r="DC1503">
        <v>2.2031480000000001</v>
      </c>
      <c r="DD1503">
        <v>2.2047919999999999</v>
      </c>
      <c r="DE1503">
        <v>3.0596570000000001</v>
      </c>
      <c r="DF1503">
        <v>2.0911379999999999</v>
      </c>
      <c r="DG1503">
        <v>1.9852080000000001</v>
      </c>
      <c r="DH1503">
        <v>7.8995309999999996</v>
      </c>
      <c r="DI1503">
        <v>7.7472859999999999</v>
      </c>
      <c r="DJ1503">
        <v>15.81779</v>
      </c>
      <c r="DK1503">
        <v>17.87294</v>
      </c>
      <c r="DL1503">
        <v>8.8575529999999993</v>
      </c>
      <c r="DM1503">
        <v>1.0698430000000001</v>
      </c>
      <c r="DN1503">
        <v>0.78160669999999999</v>
      </c>
      <c r="DO1503">
        <v>19</v>
      </c>
      <c r="DP1503">
        <v>20</v>
      </c>
    </row>
    <row r="1504" spans="1:120" hidden="1" x14ac:dyDescent="0.25">
      <c r="A1504" t="str">
        <f t="shared" si="23"/>
        <v>Industry_Type-5. Offices, Hotels, Finance, Services_All CBP_44412</v>
      </c>
      <c r="B1504" t="s">
        <v>62</v>
      </c>
      <c r="C1504" t="s">
        <v>205</v>
      </c>
      <c r="D1504" t="s">
        <v>61</v>
      </c>
      <c r="E1504" t="s">
        <v>61</v>
      </c>
      <c r="F1504" t="s">
        <v>61</v>
      </c>
      <c r="G1504" t="s">
        <v>37</v>
      </c>
      <c r="H1504" t="s">
        <v>61</v>
      </c>
      <c r="I1504" t="s">
        <v>61</v>
      </c>
      <c r="J1504" t="s">
        <v>61</v>
      </c>
      <c r="K1504" t="s">
        <v>197</v>
      </c>
      <c r="L1504" s="18">
        <v>44412</v>
      </c>
      <c r="M1504">
        <v>19</v>
      </c>
      <c r="N1504">
        <v>20</v>
      </c>
      <c r="O1504" t="s">
        <v>258</v>
      </c>
      <c r="P1504">
        <v>2</v>
      </c>
      <c r="Q1504">
        <v>1</v>
      </c>
      <c r="R1504">
        <v>0</v>
      </c>
      <c r="S1504">
        <v>0</v>
      </c>
      <c r="T1504">
        <v>1</v>
      </c>
      <c r="U1504">
        <v>0</v>
      </c>
      <c r="V1504">
        <v>1</v>
      </c>
      <c r="W1504">
        <v>177.12</v>
      </c>
      <c r="X1504">
        <v>172.16</v>
      </c>
      <c r="Y1504">
        <v>173.84</v>
      </c>
      <c r="Z1504">
        <v>171.44</v>
      </c>
      <c r="AA1504">
        <v>169.6</v>
      </c>
      <c r="AB1504">
        <v>169.68</v>
      </c>
      <c r="AC1504">
        <v>169.2</v>
      </c>
      <c r="AD1504">
        <v>185.6</v>
      </c>
      <c r="AE1504">
        <v>191.68</v>
      </c>
      <c r="AF1504">
        <v>196.56</v>
      </c>
      <c r="AG1504">
        <v>190.24</v>
      </c>
      <c r="AH1504">
        <v>168.96</v>
      </c>
      <c r="AI1504">
        <v>170.16</v>
      </c>
      <c r="AJ1504">
        <v>168</v>
      </c>
      <c r="AK1504">
        <v>171.12</v>
      </c>
      <c r="AL1504">
        <v>179.44</v>
      </c>
      <c r="AM1504">
        <v>218.4</v>
      </c>
      <c r="AN1504">
        <v>208.72</v>
      </c>
      <c r="AO1504">
        <v>56.4</v>
      </c>
      <c r="AP1504">
        <v>49.12</v>
      </c>
      <c r="AQ1504">
        <v>177.52</v>
      </c>
      <c r="AR1504">
        <v>183.2</v>
      </c>
      <c r="AS1504">
        <v>183.04</v>
      </c>
      <c r="AT1504">
        <v>184.96</v>
      </c>
      <c r="AU1504">
        <v>60</v>
      </c>
      <c r="AV1504">
        <v>59</v>
      </c>
      <c r="AW1504">
        <v>59</v>
      </c>
      <c r="AX1504">
        <v>59</v>
      </c>
      <c r="AY1504">
        <v>59</v>
      </c>
      <c r="AZ1504">
        <v>59</v>
      </c>
      <c r="BA1504">
        <v>59</v>
      </c>
      <c r="BB1504">
        <v>59</v>
      </c>
      <c r="BC1504">
        <v>60</v>
      </c>
      <c r="BD1504">
        <v>60.5</v>
      </c>
      <c r="BE1504">
        <v>61</v>
      </c>
      <c r="BF1504">
        <v>61.5</v>
      </c>
      <c r="BG1504">
        <v>64.5</v>
      </c>
      <c r="BH1504">
        <v>66.5</v>
      </c>
      <c r="BI1504">
        <v>67.5</v>
      </c>
      <c r="BJ1504">
        <v>67.5</v>
      </c>
      <c r="BK1504">
        <v>68.5</v>
      </c>
      <c r="BL1504">
        <v>66.5</v>
      </c>
      <c r="BM1504">
        <v>66</v>
      </c>
      <c r="BN1504">
        <v>64.5</v>
      </c>
      <c r="BO1504">
        <v>63.5</v>
      </c>
      <c r="BP1504">
        <v>62</v>
      </c>
      <c r="BQ1504">
        <v>62</v>
      </c>
      <c r="BR1504">
        <v>61</v>
      </c>
      <c r="BS1504">
        <v>30.147480000000002</v>
      </c>
      <c r="BT1504">
        <v>19.679749999999999</v>
      </c>
      <c r="BU1504">
        <v>22.667010000000001</v>
      </c>
      <c r="BV1504">
        <v>21.74203</v>
      </c>
      <c r="BW1504">
        <v>23.84009</v>
      </c>
      <c r="BX1504">
        <v>20.018969999999999</v>
      </c>
      <c r="BY1504">
        <v>-13.990780000000001</v>
      </c>
      <c r="BZ1504">
        <v>-10.289759999999999</v>
      </c>
      <c r="CA1504">
        <v>-10.55016</v>
      </c>
      <c r="CB1504">
        <v>-10.502840000000001</v>
      </c>
      <c r="CC1504">
        <v>-8.2081599999999995</v>
      </c>
      <c r="CD1504">
        <v>-9.8596800000000009</v>
      </c>
      <c r="CE1504">
        <v>-9.1871030000000005</v>
      </c>
      <c r="CF1504">
        <v>-8.5259250000000009</v>
      </c>
      <c r="CG1504">
        <v>-14.730270000000001</v>
      </c>
      <c r="CH1504">
        <v>-24.854970000000002</v>
      </c>
      <c r="CI1504">
        <v>-36.719450000000002</v>
      </c>
      <c r="CJ1504">
        <v>-14.80904</v>
      </c>
      <c r="CK1504">
        <v>144.10419999999999</v>
      </c>
      <c r="CL1504">
        <v>160.7775</v>
      </c>
      <c r="CM1504">
        <v>61.737699999999997</v>
      </c>
      <c r="CN1504">
        <v>17.443650000000002</v>
      </c>
      <c r="CO1504">
        <v>4.8727419999999997</v>
      </c>
      <c r="CP1504">
        <v>1.574646</v>
      </c>
      <c r="CQ1504">
        <v>163.93100000000001</v>
      </c>
      <c r="CR1504">
        <v>71.703410000000005</v>
      </c>
      <c r="CS1504">
        <v>80.386269999999996</v>
      </c>
      <c r="CT1504">
        <v>77.445800000000006</v>
      </c>
      <c r="CU1504">
        <v>63.991219999999998</v>
      </c>
      <c r="CV1504">
        <v>71.061400000000006</v>
      </c>
      <c r="CW1504">
        <v>37.442799999999998</v>
      </c>
      <c r="CX1504">
        <v>57.224690000000002</v>
      </c>
      <c r="CY1504">
        <v>42.713909999999998</v>
      </c>
      <c r="CZ1504">
        <v>55.854799999999997</v>
      </c>
      <c r="DA1504">
        <v>74.502359999999996</v>
      </c>
      <c r="DB1504">
        <v>94.182360000000003</v>
      </c>
      <c r="DC1504">
        <v>89.668180000000007</v>
      </c>
      <c r="DD1504">
        <v>110.7149</v>
      </c>
      <c r="DE1504">
        <v>97.983140000000006</v>
      </c>
      <c r="DF1504">
        <v>137.98439999999999</v>
      </c>
      <c r="DG1504">
        <v>132.98519999999999</v>
      </c>
      <c r="DH1504">
        <v>224.0598</v>
      </c>
      <c r="DI1504">
        <v>140.03450000000001</v>
      </c>
      <c r="DJ1504">
        <v>191.2107</v>
      </c>
      <c r="DK1504">
        <v>1072.288</v>
      </c>
      <c r="DL1504">
        <v>169.11760000000001</v>
      </c>
      <c r="DM1504">
        <v>117.63039999999999</v>
      </c>
      <c r="DN1504">
        <v>118.22190000000001</v>
      </c>
      <c r="DO1504">
        <v>19</v>
      </c>
      <c r="DP1504">
        <v>20</v>
      </c>
    </row>
    <row r="1505" spans="1:120" hidden="1" x14ac:dyDescent="0.25">
      <c r="A1505" t="str">
        <f t="shared" si="23"/>
        <v>Industry_Type-7. Institutional/Government_All CBP_44412</v>
      </c>
      <c r="B1505" t="s">
        <v>62</v>
      </c>
      <c r="C1505" t="s">
        <v>208</v>
      </c>
      <c r="D1505" t="s">
        <v>61</v>
      </c>
      <c r="E1505" t="s">
        <v>61</v>
      </c>
      <c r="F1505" t="s">
        <v>61</v>
      </c>
      <c r="G1505" t="s">
        <v>35</v>
      </c>
      <c r="H1505" t="s">
        <v>61</v>
      </c>
      <c r="I1505" t="s">
        <v>61</v>
      </c>
      <c r="J1505" t="s">
        <v>61</v>
      </c>
      <c r="K1505" t="s">
        <v>197</v>
      </c>
      <c r="L1505" s="18">
        <v>44412</v>
      </c>
      <c r="M1505">
        <v>19</v>
      </c>
      <c r="N1505">
        <v>20</v>
      </c>
      <c r="O1505" t="s">
        <v>258</v>
      </c>
      <c r="P1505">
        <v>3</v>
      </c>
      <c r="Q1505">
        <v>3</v>
      </c>
      <c r="R1505">
        <v>0</v>
      </c>
      <c r="S1505">
        <v>0</v>
      </c>
      <c r="T1505">
        <v>1</v>
      </c>
      <c r="U1505">
        <v>0</v>
      </c>
      <c r="V1505">
        <v>1</v>
      </c>
      <c r="W1505">
        <v>29.44</v>
      </c>
      <c r="X1505">
        <v>29.44</v>
      </c>
      <c r="Y1505">
        <v>29.44</v>
      </c>
      <c r="Z1505">
        <v>29.36</v>
      </c>
      <c r="AA1505">
        <v>29.64</v>
      </c>
      <c r="AB1505">
        <v>29.32</v>
      </c>
      <c r="AC1505">
        <v>63.12</v>
      </c>
      <c r="AD1505">
        <v>60.32</v>
      </c>
      <c r="AE1505">
        <v>58.76</v>
      </c>
      <c r="AF1505">
        <v>69.56</v>
      </c>
      <c r="AG1505">
        <v>107.44</v>
      </c>
      <c r="AH1505">
        <v>114.2</v>
      </c>
      <c r="AI1505">
        <v>119.04</v>
      </c>
      <c r="AJ1505">
        <v>119.32</v>
      </c>
      <c r="AK1505">
        <v>120.64</v>
      </c>
      <c r="AL1505">
        <v>121.24</v>
      </c>
      <c r="AM1505">
        <v>119.76</v>
      </c>
      <c r="AN1505">
        <v>113.08</v>
      </c>
      <c r="AO1505">
        <v>111.88</v>
      </c>
      <c r="AP1505">
        <v>109</v>
      </c>
      <c r="AQ1505">
        <v>89.12</v>
      </c>
      <c r="AR1505">
        <v>33.799999999999997</v>
      </c>
      <c r="AS1505">
        <v>29.56</v>
      </c>
      <c r="AT1505">
        <v>29.68</v>
      </c>
      <c r="AU1505">
        <v>58.333333000000003</v>
      </c>
      <c r="AV1505">
        <v>58.5</v>
      </c>
      <c r="AW1505">
        <v>57.5</v>
      </c>
      <c r="AX1505">
        <v>57.333333000000003</v>
      </c>
      <c r="AY1505">
        <v>56.333333000000003</v>
      </c>
      <c r="AZ1505">
        <v>55.333333000000003</v>
      </c>
      <c r="BA1505">
        <v>54.666666999999997</v>
      </c>
      <c r="BB1505">
        <v>56.666666999999997</v>
      </c>
      <c r="BC1505">
        <v>58.833333000000003</v>
      </c>
      <c r="BD1505">
        <v>61.166666999999997</v>
      </c>
      <c r="BE1505">
        <v>65.833332999999996</v>
      </c>
      <c r="BF1505">
        <v>70.666667000000004</v>
      </c>
      <c r="BG1505">
        <v>74.5</v>
      </c>
      <c r="BH1505">
        <v>77.5</v>
      </c>
      <c r="BI1505">
        <v>78.833332999999996</v>
      </c>
      <c r="BJ1505">
        <v>78.166667000000004</v>
      </c>
      <c r="BK1505">
        <v>77.166667000000004</v>
      </c>
      <c r="BL1505">
        <v>75</v>
      </c>
      <c r="BM1505">
        <v>71.5</v>
      </c>
      <c r="BN1505">
        <v>68.166667000000004</v>
      </c>
      <c r="BO1505">
        <v>63.833333000000003</v>
      </c>
      <c r="BP1505">
        <v>61</v>
      </c>
      <c r="BQ1505">
        <v>59.666666999999997</v>
      </c>
      <c r="BR1505">
        <v>58.166666999999997</v>
      </c>
      <c r="BS1505">
        <v>-0.11878130000000001</v>
      </c>
      <c r="BT1505">
        <v>-0.17858099999999999</v>
      </c>
      <c r="BU1505">
        <v>-0.1737678</v>
      </c>
      <c r="BV1505">
        <v>-0.13138649999999999</v>
      </c>
      <c r="BW1505">
        <v>-0.24411749999999999</v>
      </c>
      <c r="BX1505">
        <v>3.3769209999999998</v>
      </c>
      <c r="BY1505">
        <v>-5.6345650000000003</v>
      </c>
      <c r="BZ1505">
        <v>1.4365079999999999</v>
      </c>
      <c r="CA1505">
        <v>2.5735269999999999</v>
      </c>
      <c r="CB1505">
        <v>-1.5923449999999999</v>
      </c>
      <c r="CC1505">
        <v>-2.2172429999999999</v>
      </c>
      <c r="CD1505">
        <v>-1.296465</v>
      </c>
      <c r="CE1505">
        <v>3.7479400000000003E-2</v>
      </c>
      <c r="CF1505">
        <v>0.72172930000000002</v>
      </c>
      <c r="CG1505">
        <v>-1.7181169999999999</v>
      </c>
      <c r="CH1505">
        <v>1.5345359999999999</v>
      </c>
      <c r="CI1505">
        <v>1.168798</v>
      </c>
      <c r="CJ1505">
        <v>-2.858892</v>
      </c>
      <c r="CK1505">
        <v>2.5854819999999998</v>
      </c>
      <c r="CL1505">
        <v>2.8515830000000002</v>
      </c>
      <c r="CM1505">
        <v>-1.123848</v>
      </c>
      <c r="CN1505">
        <v>-0.33767399999999997</v>
      </c>
      <c r="CO1505">
        <v>0.37639899999999998</v>
      </c>
      <c r="CP1505">
        <v>0.1545067</v>
      </c>
      <c r="CQ1505">
        <v>7.1279200000000001E-2</v>
      </c>
      <c r="CR1505">
        <v>3.9951300000000002E-2</v>
      </c>
      <c r="CS1505">
        <v>4.4173200000000003E-2</v>
      </c>
      <c r="CT1505">
        <v>3.9747900000000003E-2</v>
      </c>
      <c r="CU1505">
        <v>4.5031099999999998E-2</v>
      </c>
      <c r="CV1505">
        <v>2.6818110000000002</v>
      </c>
      <c r="CW1505">
        <v>13.98443</v>
      </c>
      <c r="CX1505">
        <v>4.9441160000000002</v>
      </c>
      <c r="CY1505">
        <v>2.2727689999999998</v>
      </c>
      <c r="CZ1505">
        <v>1.947781</v>
      </c>
      <c r="DA1505">
        <v>3.4299179999999998</v>
      </c>
      <c r="DB1505">
        <v>1.9274960000000001</v>
      </c>
      <c r="DC1505">
        <v>2.2031480000000001</v>
      </c>
      <c r="DD1505">
        <v>2.2047919999999999</v>
      </c>
      <c r="DE1505">
        <v>3.0596570000000001</v>
      </c>
      <c r="DF1505">
        <v>2.0911379999999999</v>
      </c>
      <c r="DG1505">
        <v>1.9852080000000001</v>
      </c>
      <c r="DH1505">
        <v>7.8995309999999996</v>
      </c>
      <c r="DI1505">
        <v>7.7472859999999999</v>
      </c>
      <c r="DJ1505">
        <v>15.81779</v>
      </c>
      <c r="DK1505">
        <v>17.87294</v>
      </c>
      <c r="DL1505">
        <v>8.8575529999999993</v>
      </c>
      <c r="DM1505">
        <v>1.0698430000000001</v>
      </c>
      <c r="DN1505">
        <v>0.78160669999999999</v>
      </c>
      <c r="DO1505">
        <v>19</v>
      </c>
      <c r="DP1505">
        <v>20</v>
      </c>
    </row>
    <row r="1506" spans="1:120" x14ac:dyDescent="0.25">
      <c r="A1506" t="str">
        <f t="shared" si="23"/>
        <v>AutoDR-Yes_All CBP_44412</v>
      </c>
      <c r="B1506" t="s">
        <v>62</v>
      </c>
      <c r="C1506" t="s">
        <v>322</v>
      </c>
      <c r="D1506" t="s">
        <v>61</v>
      </c>
      <c r="E1506" t="s">
        <v>61</v>
      </c>
      <c r="F1506" t="s">
        <v>61</v>
      </c>
      <c r="G1506" t="s">
        <v>61</v>
      </c>
      <c r="H1506" t="s">
        <v>98</v>
      </c>
      <c r="I1506" t="s">
        <v>61</v>
      </c>
      <c r="J1506" t="s">
        <v>61</v>
      </c>
      <c r="K1506" t="s">
        <v>197</v>
      </c>
      <c r="L1506" s="18">
        <v>44412</v>
      </c>
      <c r="M1506">
        <v>19</v>
      </c>
      <c r="N1506">
        <v>20</v>
      </c>
      <c r="O1506" t="s">
        <v>258</v>
      </c>
      <c r="P1506">
        <v>3</v>
      </c>
      <c r="Q1506">
        <v>3</v>
      </c>
      <c r="R1506">
        <v>0</v>
      </c>
      <c r="S1506">
        <v>0</v>
      </c>
      <c r="T1506">
        <v>1</v>
      </c>
      <c r="U1506">
        <v>0</v>
      </c>
      <c r="V1506">
        <v>1</v>
      </c>
      <c r="W1506">
        <v>29.44</v>
      </c>
      <c r="X1506">
        <v>29.44</v>
      </c>
      <c r="Y1506">
        <v>29.44</v>
      </c>
      <c r="Z1506">
        <v>29.36</v>
      </c>
      <c r="AA1506">
        <v>29.64</v>
      </c>
      <c r="AB1506">
        <v>29.32</v>
      </c>
      <c r="AC1506">
        <v>63.12</v>
      </c>
      <c r="AD1506">
        <v>60.32</v>
      </c>
      <c r="AE1506">
        <v>58.76</v>
      </c>
      <c r="AF1506">
        <v>69.56</v>
      </c>
      <c r="AG1506">
        <v>107.44</v>
      </c>
      <c r="AH1506">
        <v>114.2</v>
      </c>
      <c r="AI1506">
        <v>119.04</v>
      </c>
      <c r="AJ1506">
        <v>119.32</v>
      </c>
      <c r="AK1506">
        <v>120.64</v>
      </c>
      <c r="AL1506">
        <v>121.24</v>
      </c>
      <c r="AM1506">
        <v>119.76</v>
      </c>
      <c r="AN1506">
        <v>113.08</v>
      </c>
      <c r="AO1506">
        <v>111.88</v>
      </c>
      <c r="AP1506">
        <v>109</v>
      </c>
      <c r="AQ1506">
        <v>89.12</v>
      </c>
      <c r="AR1506">
        <v>33.799999999999997</v>
      </c>
      <c r="AS1506">
        <v>29.56</v>
      </c>
      <c r="AT1506">
        <v>29.68</v>
      </c>
      <c r="AU1506">
        <v>58.333333000000003</v>
      </c>
      <c r="AV1506">
        <v>58.5</v>
      </c>
      <c r="AW1506">
        <v>57.5</v>
      </c>
      <c r="AX1506">
        <v>57.333333000000003</v>
      </c>
      <c r="AY1506">
        <v>56.333333000000003</v>
      </c>
      <c r="AZ1506">
        <v>55.333333000000003</v>
      </c>
      <c r="BA1506">
        <v>54.666666999999997</v>
      </c>
      <c r="BB1506">
        <v>56.666666999999997</v>
      </c>
      <c r="BC1506">
        <v>58.833333000000003</v>
      </c>
      <c r="BD1506">
        <v>61.166666999999997</v>
      </c>
      <c r="BE1506">
        <v>65.833332999999996</v>
      </c>
      <c r="BF1506">
        <v>70.666667000000004</v>
      </c>
      <c r="BG1506">
        <v>74.5</v>
      </c>
      <c r="BH1506">
        <v>77.5</v>
      </c>
      <c r="BI1506">
        <v>78.833332999999996</v>
      </c>
      <c r="BJ1506">
        <v>78.166667000000004</v>
      </c>
      <c r="BK1506">
        <v>77.166667000000004</v>
      </c>
      <c r="BL1506">
        <v>75</v>
      </c>
      <c r="BM1506">
        <v>71.5</v>
      </c>
      <c r="BN1506">
        <v>68.166667000000004</v>
      </c>
      <c r="BO1506">
        <v>63.833333000000003</v>
      </c>
      <c r="BP1506">
        <v>61</v>
      </c>
      <c r="BQ1506">
        <v>59.666666999999997</v>
      </c>
      <c r="BR1506">
        <v>58.166666999999997</v>
      </c>
      <c r="BS1506">
        <v>-0.11878130000000001</v>
      </c>
      <c r="BT1506">
        <v>-0.17858099999999999</v>
      </c>
      <c r="BU1506">
        <v>-0.1737678</v>
      </c>
      <c r="BV1506">
        <v>-0.13138649999999999</v>
      </c>
      <c r="BW1506">
        <v>-0.24411749999999999</v>
      </c>
      <c r="BX1506">
        <v>3.3769209999999998</v>
      </c>
      <c r="BY1506">
        <v>-5.6345650000000003</v>
      </c>
      <c r="BZ1506">
        <v>1.4365079999999999</v>
      </c>
      <c r="CA1506">
        <v>2.5735269999999999</v>
      </c>
      <c r="CB1506">
        <v>-1.5923449999999999</v>
      </c>
      <c r="CC1506">
        <v>-2.2172429999999999</v>
      </c>
      <c r="CD1506">
        <v>-1.296465</v>
      </c>
      <c r="CE1506">
        <v>3.7479400000000003E-2</v>
      </c>
      <c r="CF1506">
        <v>0.72172930000000002</v>
      </c>
      <c r="CG1506">
        <v>-1.7181169999999999</v>
      </c>
      <c r="CH1506">
        <v>1.5345359999999999</v>
      </c>
      <c r="CI1506">
        <v>1.168798</v>
      </c>
      <c r="CJ1506">
        <v>-2.858892</v>
      </c>
      <c r="CK1506">
        <v>2.5854819999999998</v>
      </c>
      <c r="CL1506">
        <v>2.8515830000000002</v>
      </c>
      <c r="CM1506">
        <v>-1.123848</v>
      </c>
      <c r="CN1506">
        <v>-0.33767399999999997</v>
      </c>
      <c r="CO1506">
        <v>0.37639899999999998</v>
      </c>
      <c r="CP1506">
        <v>0.1545067</v>
      </c>
      <c r="CQ1506">
        <v>7.1279200000000001E-2</v>
      </c>
      <c r="CR1506">
        <v>3.9951300000000002E-2</v>
      </c>
      <c r="CS1506">
        <v>4.4173200000000003E-2</v>
      </c>
      <c r="CT1506">
        <v>3.9747900000000003E-2</v>
      </c>
      <c r="CU1506">
        <v>4.5031099999999998E-2</v>
      </c>
      <c r="CV1506">
        <v>2.6818110000000002</v>
      </c>
      <c r="CW1506">
        <v>13.98443</v>
      </c>
      <c r="CX1506">
        <v>4.9441160000000002</v>
      </c>
      <c r="CY1506">
        <v>2.2727689999999998</v>
      </c>
      <c r="CZ1506">
        <v>1.947781</v>
      </c>
      <c r="DA1506">
        <v>3.4299179999999998</v>
      </c>
      <c r="DB1506">
        <v>1.9274960000000001</v>
      </c>
      <c r="DC1506">
        <v>2.2031480000000001</v>
      </c>
      <c r="DD1506">
        <v>2.2047919999999999</v>
      </c>
      <c r="DE1506">
        <v>3.0596570000000001</v>
      </c>
      <c r="DF1506">
        <v>2.0911379999999999</v>
      </c>
      <c r="DG1506">
        <v>1.9852080000000001</v>
      </c>
      <c r="DH1506">
        <v>7.8995309999999996</v>
      </c>
      <c r="DI1506">
        <v>7.7472859999999999</v>
      </c>
      <c r="DJ1506">
        <v>15.81779</v>
      </c>
      <c r="DK1506">
        <v>17.87294</v>
      </c>
      <c r="DL1506">
        <v>8.8575529999999993</v>
      </c>
      <c r="DM1506">
        <v>1.0698430000000001</v>
      </c>
      <c r="DN1506">
        <v>0.78160669999999999</v>
      </c>
      <c r="DO1506">
        <v>19</v>
      </c>
      <c r="DP1506">
        <v>20</v>
      </c>
    </row>
    <row r="1507" spans="1:120" hidden="1" x14ac:dyDescent="0.25">
      <c r="A1507" t="str">
        <f t="shared" si="23"/>
        <v>sublap_id-SLAP_PGEB_All CBP_44412</v>
      </c>
      <c r="B1507" t="s">
        <v>62</v>
      </c>
      <c r="C1507" t="s">
        <v>287</v>
      </c>
      <c r="D1507" t="s">
        <v>61</v>
      </c>
      <c r="E1507" t="s">
        <v>288</v>
      </c>
      <c r="F1507" t="s">
        <v>61</v>
      </c>
      <c r="G1507" t="s">
        <v>61</v>
      </c>
      <c r="H1507" t="s">
        <v>61</v>
      </c>
      <c r="I1507" t="s">
        <v>61</v>
      </c>
      <c r="J1507" t="s">
        <v>61</v>
      </c>
      <c r="K1507" t="s">
        <v>197</v>
      </c>
      <c r="L1507" s="18">
        <v>44412</v>
      </c>
      <c r="M1507">
        <v>19</v>
      </c>
      <c r="N1507">
        <v>20</v>
      </c>
      <c r="O1507" t="s">
        <v>258</v>
      </c>
      <c r="P1507">
        <v>2</v>
      </c>
      <c r="Q1507">
        <v>1</v>
      </c>
      <c r="R1507">
        <v>0</v>
      </c>
      <c r="S1507">
        <v>0</v>
      </c>
      <c r="T1507">
        <v>1</v>
      </c>
      <c r="U1507">
        <v>0</v>
      </c>
      <c r="V1507">
        <v>1</v>
      </c>
      <c r="W1507">
        <v>177.12</v>
      </c>
      <c r="X1507">
        <v>172.16</v>
      </c>
      <c r="Y1507">
        <v>173.84</v>
      </c>
      <c r="Z1507">
        <v>171.44</v>
      </c>
      <c r="AA1507">
        <v>169.6</v>
      </c>
      <c r="AB1507">
        <v>169.68</v>
      </c>
      <c r="AC1507">
        <v>169.2</v>
      </c>
      <c r="AD1507">
        <v>185.6</v>
      </c>
      <c r="AE1507">
        <v>191.68</v>
      </c>
      <c r="AF1507">
        <v>196.56</v>
      </c>
      <c r="AG1507">
        <v>190.24</v>
      </c>
      <c r="AH1507">
        <v>168.96</v>
      </c>
      <c r="AI1507">
        <v>170.16</v>
      </c>
      <c r="AJ1507">
        <v>168</v>
      </c>
      <c r="AK1507">
        <v>171.12</v>
      </c>
      <c r="AL1507">
        <v>179.44</v>
      </c>
      <c r="AM1507">
        <v>218.4</v>
      </c>
      <c r="AN1507">
        <v>208.72</v>
      </c>
      <c r="AO1507">
        <v>56.4</v>
      </c>
      <c r="AP1507">
        <v>49.12</v>
      </c>
      <c r="AQ1507">
        <v>177.52</v>
      </c>
      <c r="AR1507">
        <v>183.2</v>
      </c>
      <c r="AS1507">
        <v>183.04</v>
      </c>
      <c r="AT1507">
        <v>184.96</v>
      </c>
      <c r="AU1507">
        <v>60</v>
      </c>
      <c r="AV1507">
        <v>59</v>
      </c>
      <c r="AW1507">
        <v>59</v>
      </c>
      <c r="AX1507">
        <v>59</v>
      </c>
      <c r="AY1507">
        <v>59</v>
      </c>
      <c r="AZ1507">
        <v>59</v>
      </c>
      <c r="BA1507">
        <v>59</v>
      </c>
      <c r="BB1507">
        <v>59</v>
      </c>
      <c r="BC1507">
        <v>60</v>
      </c>
      <c r="BD1507">
        <v>60.5</v>
      </c>
      <c r="BE1507">
        <v>61</v>
      </c>
      <c r="BF1507">
        <v>61.5</v>
      </c>
      <c r="BG1507">
        <v>64.5</v>
      </c>
      <c r="BH1507">
        <v>66.5</v>
      </c>
      <c r="BI1507">
        <v>67.5</v>
      </c>
      <c r="BJ1507">
        <v>67.5</v>
      </c>
      <c r="BK1507">
        <v>68.5</v>
      </c>
      <c r="BL1507">
        <v>66.5</v>
      </c>
      <c r="BM1507">
        <v>66</v>
      </c>
      <c r="BN1507">
        <v>64.5</v>
      </c>
      <c r="BO1507">
        <v>63.5</v>
      </c>
      <c r="BP1507">
        <v>62</v>
      </c>
      <c r="BQ1507">
        <v>62</v>
      </c>
      <c r="BR1507">
        <v>61</v>
      </c>
      <c r="BS1507">
        <v>30.147480000000002</v>
      </c>
      <c r="BT1507">
        <v>19.679749999999999</v>
      </c>
      <c r="BU1507">
        <v>22.667010000000001</v>
      </c>
      <c r="BV1507">
        <v>21.74203</v>
      </c>
      <c r="BW1507">
        <v>23.84009</v>
      </c>
      <c r="BX1507">
        <v>20.018969999999999</v>
      </c>
      <c r="BY1507">
        <v>-13.990780000000001</v>
      </c>
      <c r="BZ1507">
        <v>-10.289759999999999</v>
      </c>
      <c r="CA1507">
        <v>-10.55016</v>
      </c>
      <c r="CB1507">
        <v>-10.502840000000001</v>
      </c>
      <c r="CC1507">
        <v>-8.2081599999999995</v>
      </c>
      <c r="CD1507">
        <v>-9.8596800000000009</v>
      </c>
      <c r="CE1507">
        <v>-9.1871030000000005</v>
      </c>
      <c r="CF1507">
        <v>-8.5259250000000009</v>
      </c>
      <c r="CG1507">
        <v>-14.730270000000001</v>
      </c>
      <c r="CH1507">
        <v>-24.854970000000002</v>
      </c>
      <c r="CI1507">
        <v>-36.719450000000002</v>
      </c>
      <c r="CJ1507">
        <v>-14.80904</v>
      </c>
      <c r="CK1507">
        <v>144.10419999999999</v>
      </c>
      <c r="CL1507">
        <v>160.7775</v>
      </c>
      <c r="CM1507">
        <v>61.737699999999997</v>
      </c>
      <c r="CN1507">
        <v>17.443650000000002</v>
      </c>
      <c r="CO1507">
        <v>4.8727419999999997</v>
      </c>
      <c r="CP1507">
        <v>1.574646</v>
      </c>
      <c r="CQ1507">
        <v>163.93100000000001</v>
      </c>
      <c r="CR1507">
        <v>71.703410000000005</v>
      </c>
      <c r="CS1507">
        <v>80.386269999999996</v>
      </c>
      <c r="CT1507">
        <v>77.445800000000006</v>
      </c>
      <c r="CU1507">
        <v>63.991219999999998</v>
      </c>
      <c r="CV1507">
        <v>71.061400000000006</v>
      </c>
      <c r="CW1507">
        <v>37.442799999999998</v>
      </c>
      <c r="CX1507">
        <v>57.224690000000002</v>
      </c>
      <c r="CY1507">
        <v>42.713909999999998</v>
      </c>
      <c r="CZ1507">
        <v>55.854799999999997</v>
      </c>
      <c r="DA1507">
        <v>74.502359999999996</v>
      </c>
      <c r="DB1507">
        <v>94.182360000000003</v>
      </c>
      <c r="DC1507">
        <v>89.668180000000007</v>
      </c>
      <c r="DD1507">
        <v>110.7149</v>
      </c>
      <c r="DE1507">
        <v>97.983140000000006</v>
      </c>
      <c r="DF1507">
        <v>137.98439999999999</v>
      </c>
      <c r="DG1507">
        <v>132.98519999999999</v>
      </c>
      <c r="DH1507">
        <v>224.0598</v>
      </c>
      <c r="DI1507">
        <v>140.03450000000001</v>
      </c>
      <c r="DJ1507">
        <v>191.2107</v>
      </c>
      <c r="DK1507">
        <v>1072.288</v>
      </c>
      <c r="DL1507">
        <v>169.11760000000001</v>
      </c>
      <c r="DM1507">
        <v>117.63039999999999</v>
      </c>
      <c r="DN1507">
        <v>118.22190000000001</v>
      </c>
      <c r="DO1507">
        <v>19</v>
      </c>
      <c r="DP1507">
        <v>20</v>
      </c>
    </row>
    <row r="1508" spans="1:120" hidden="1" x14ac:dyDescent="0.25">
      <c r="A1508" t="str">
        <f t="shared" si="23"/>
        <v>sublap_id-SLAP_PGCC_All CBP_44412</v>
      </c>
      <c r="B1508" t="s">
        <v>62</v>
      </c>
      <c r="C1508" t="s">
        <v>299</v>
      </c>
      <c r="D1508" t="s">
        <v>61</v>
      </c>
      <c r="E1508" t="s">
        <v>300</v>
      </c>
      <c r="F1508" t="s">
        <v>61</v>
      </c>
      <c r="G1508" t="s">
        <v>61</v>
      </c>
      <c r="H1508" t="s">
        <v>61</v>
      </c>
      <c r="I1508" t="s">
        <v>61</v>
      </c>
      <c r="J1508" t="s">
        <v>61</v>
      </c>
      <c r="K1508" t="s">
        <v>197</v>
      </c>
      <c r="L1508" s="18">
        <v>44412</v>
      </c>
      <c r="M1508">
        <v>19</v>
      </c>
      <c r="N1508">
        <v>20</v>
      </c>
      <c r="O1508" t="s">
        <v>258</v>
      </c>
      <c r="P1508">
        <v>2</v>
      </c>
      <c r="Q1508">
        <v>2</v>
      </c>
      <c r="R1508">
        <v>0</v>
      </c>
      <c r="S1508">
        <v>0</v>
      </c>
      <c r="T1508">
        <v>1</v>
      </c>
      <c r="U1508">
        <v>0</v>
      </c>
      <c r="V1508">
        <v>1</v>
      </c>
      <c r="W1508">
        <v>1132.48</v>
      </c>
      <c r="X1508">
        <v>1268.8</v>
      </c>
      <c r="Y1508">
        <v>1274.8399999999999</v>
      </c>
      <c r="Z1508">
        <v>1280.28</v>
      </c>
      <c r="AA1508">
        <v>1285.48</v>
      </c>
      <c r="AB1508">
        <v>1281.28</v>
      </c>
      <c r="AC1508">
        <v>1257.2</v>
      </c>
      <c r="AD1508">
        <v>1244.52</v>
      </c>
      <c r="AE1508">
        <v>1232.92</v>
      </c>
      <c r="AF1508">
        <v>1231.04</v>
      </c>
      <c r="AG1508">
        <v>1230.32</v>
      </c>
      <c r="AH1508">
        <v>1193.32</v>
      </c>
      <c r="AI1508">
        <v>506.32</v>
      </c>
      <c r="AJ1508">
        <v>652.12</v>
      </c>
      <c r="AK1508">
        <v>722.04</v>
      </c>
      <c r="AL1508">
        <v>771.92</v>
      </c>
      <c r="AM1508">
        <v>888.76</v>
      </c>
      <c r="AN1508">
        <v>815</v>
      </c>
      <c r="AO1508">
        <v>257.27999999999997</v>
      </c>
      <c r="AP1508">
        <v>262.64</v>
      </c>
      <c r="AQ1508">
        <v>785.4</v>
      </c>
      <c r="AR1508">
        <v>924.12</v>
      </c>
      <c r="AS1508">
        <v>928.76</v>
      </c>
      <c r="AT1508">
        <v>925.44</v>
      </c>
      <c r="AU1508">
        <v>57</v>
      </c>
      <c r="AV1508">
        <v>57</v>
      </c>
      <c r="AW1508">
        <v>56.5</v>
      </c>
      <c r="AX1508">
        <v>56</v>
      </c>
      <c r="AY1508">
        <v>56</v>
      </c>
      <c r="AZ1508">
        <v>56.5</v>
      </c>
      <c r="BA1508">
        <v>55</v>
      </c>
      <c r="BB1508">
        <v>55</v>
      </c>
      <c r="BC1508">
        <v>55.5</v>
      </c>
      <c r="BD1508">
        <v>57</v>
      </c>
      <c r="BE1508">
        <v>60</v>
      </c>
      <c r="BF1508">
        <v>61</v>
      </c>
      <c r="BG1508">
        <v>61.5</v>
      </c>
      <c r="BH1508">
        <v>63</v>
      </c>
      <c r="BI1508">
        <v>64</v>
      </c>
      <c r="BJ1508">
        <v>65</v>
      </c>
      <c r="BK1508">
        <v>64</v>
      </c>
      <c r="BL1508">
        <v>62.5</v>
      </c>
      <c r="BM1508">
        <v>61</v>
      </c>
      <c r="BN1508">
        <v>60</v>
      </c>
      <c r="BO1508">
        <v>58.5</v>
      </c>
      <c r="BP1508">
        <v>58</v>
      </c>
      <c r="BQ1508">
        <v>57.5</v>
      </c>
      <c r="BR1508">
        <v>57</v>
      </c>
      <c r="BS1508">
        <v>22.368680000000001</v>
      </c>
      <c r="BT1508">
        <v>-14.56775</v>
      </c>
      <c r="BU1508">
        <v>-13.71326</v>
      </c>
      <c r="BV1508">
        <v>-10.052860000000001</v>
      </c>
      <c r="BW1508">
        <v>-10.382999999999999</v>
      </c>
      <c r="BX1508">
        <v>-10.378170000000001</v>
      </c>
      <c r="BY1508">
        <v>-1.4402470000000001</v>
      </c>
      <c r="BZ1508">
        <v>4.2249759999999998</v>
      </c>
      <c r="CA1508">
        <v>4.5321660000000001</v>
      </c>
      <c r="CB1508">
        <v>13.44434</v>
      </c>
      <c r="CC1508">
        <v>25.530519999999999</v>
      </c>
      <c r="CD1508">
        <v>-2.741333</v>
      </c>
      <c r="CE1508">
        <v>102.9652</v>
      </c>
      <c r="CF1508">
        <v>60.283630000000002</v>
      </c>
      <c r="CG1508">
        <v>40.899189999999997</v>
      </c>
      <c r="CH1508">
        <v>22.444410000000001</v>
      </c>
      <c r="CI1508">
        <v>20.298780000000001</v>
      </c>
      <c r="CJ1508">
        <v>232.33070000000001</v>
      </c>
      <c r="CK1508">
        <v>730.19</v>
      </c>
      <c r="CL1508">
        <v>688.08479999999997</v>
      </c>
      <c r="CM1508">
        <v>498.50839999999999</v>
      </c>
      <c r="CN1508">
        <v>157.79900000000001</v>
      </c>
      <c r="CO1508">
        <v>68.644180000000006</v>
      </c>
      <c r="CP1508">
        <v>68.70299</v>
      </c>
      <c r="CQ1508">
        <v>629.77970000000005</v>
      </c>
      <c r="CR1508">
        <v>251.1155</v>
      </c>
      <c r="CS1508">
        <v>188.64599999999999</v>
      </c>
      <c r="CT1508">
        <v>175.2773</v>
      </c>
      <c r="CU1508">
        <v>182.52160000000001</v>
      </c>
      <c r="CV1508">
        <v>160.7398</v>
      </c>
      <c r="CW1508">
        <v>61.874949999999998</v>
      </c>
      <c r="CX1508">
        <v>58.187100000000001</v>
      </c>
      <c r="CY1508">
        <v>91.446650000000005</v>
      </c>
      <c r="CZ1508">
        <v>1213.0899999999999</v>
      </c>
      <c r="DA1508">
        <v>1668.548</v>
      </c>
      <c r="DB1508">
        <v>1130.8309999999999</v>
      </c>
      <c r="DC1508">
        <v>4484.5450000000001</v>
      </c>
      <c r="DD1508">
        <v>7004.7520000000004</v>
      </c>
      <c r="DE1508">
        <v>5811.2330000000002</v>
      </c>
      <c r="DF1508">
        <v>3714.2040000000002</v>
      </c>
      <c r="DG1508">
        <v>2605.5630000000001</v>
      </c>
      <c r="DH1508">
        <v>3635.5309999999999</v>
      </c>
      <c r="DI1508">
        <v>5004.3289999999997</v>
      </c>
      <c r="DJ1508">
        <v>3853.2449999999999</v>
      </c>
      <c r="DK1508">
        <v>21017.25</v>
      </c>
      <c r="DL1508">
        <v>6504.7240000000002</v>
      </c>
      <c r="DM1508">
        <v>1501.3019999999999</v>
      </c>
      <c r="DN1508">
        <v>1422.1320000000001</v>
      </c>
      <c r="DO1508">
        <v>19</v>
      </c>
      <c r="DP1508">
        <v>20</v>
      </c>
    </row>
    <row r="1509" spans="1:120" hidden="1" x14ac:dyDescent="0.25">
      <c r="A1509" t="str">
        <f t="shared" si="23"/>
        <v>Size_Grp-20 to 199.99 kW_All CBP_44412</v>
      </c>
      <c r="B1509" t="s">
        <v>62</v>
      </c>
      <c r="C1509" t="s">
        <v>201</v>
      </c>
      <c r="D1509" t="s">
        <v>61</v>
      </c>
      <c r="E1509" t="s">
        <v>61</v>
      </c>
      <c r="F1509" t="s">
        <v>61</v>
      </c>
      <c r="G1509" t="s">
        <v>61</v>
      </c>
      <c r="H1509" t="s">
        <v>61</v>
      </c>
      <c r="I1509" t="s">
        <v>61</v>
      </c>
      <c r="J1509" t="s">
        <v>101</v>
      </c>
      <c r="K1509" t="s">
        <v>197</v>
      </c>
      <c r="L1509" s="18">
        <v>44412</v>
      </c>
      <c r="M1509">
        <v>19</v>
      </c>
      <c r="N1509">
        <v>20</v>
      </c>
      <c r="O1509" t="s">
        <v>258</v>
      </c>
      <c r="P1509">
        <v>3</v>
      </c>
      <c r="Q1509">
        <v>3</v>
      </c>
      <c r="R1509">
        <v>0</v>
      </c>
      <c r="S1509">
        <v>0</v>
      </c>
      <c r="T1509">
        <v>1</v>
      </c>
      <c r="U1509">
        <v>0</v>
      </c>
      <c r="V1509">
        <v>1</v>
      </c>
      <c r="W1509">
        <v>115.36</v>
      </c>
      <c r="X1509">
        <v>112.88</v>
      </c>
      <c r="Y1509">
        <v>113.72</v>
      </c>
      <c r="Z1509">
        <v>112.52</v>
      </c>
      <c r="AA1509">
        <v>111.8</v>
      </c>
      <c r="AB1509">
        <v>111.52</v>
      </c>
      <c r="AC1509">
        <v>142.76</v>
      </c>
      <c r="AD1509">
        <v>145.68</v>
      </c>
      <c r="AE1509">
        <v>147.72</v>
      </c>
      <c r="AF1509">
        <v>157.44</v>
      </c>
      <c r="AG1509">
        <v>175.76</v>
      </c>
      <c r="AH1509">
        <v>168.92</v>
      </c>
      <c r="AI1509">
        <v>172.36</v>
      </c>
      <c r="AJ1509">
        <v>172.6</v>
      </c>
      <c r="AK1509">
        <v>173.96</v>
      </c>
      <c r="AL1509">
        <v>177.12</v>
      </c>
      <c r="AM1509">
        <v>195.28</v>
      </c>
      <c r="AN1509">
        <v>187.92</v>
      </c>
      <c r="AO1509">
        <v>110.4</v>
      </c>
      <c r="AP1509">
        <v>104.52</v>
      </c>
      <c r="AQ1509">
        <v>159.32</v>
      </c>
      <c r="AR1509">
        <v>121.88</v>
      </c>
      <c r="AS1509">
        <v>118.44</v>
      </c>
      <c r="AT1509">
        <v>119.52</v>
      </c>
      <c r="AU1509">
        <v>59.166666999999997</v>
      </c>
      <c r="AV1509">
        <v>58.833333000000003</v>
      </c>
      <c r="AW1509">
        <v>57.833333000000003</v>
      </c>
      <c r="AX1509">
        <v>57.666666999999997</v>
      </c>
      <c r="AY1509">
        <v>56.833333000000003</v>
      </c>
      <c r="AZ1509">
        <v>56.166666999999997</v>
      </c>
      <c r="BA1509">
        <v>55.666666999999997</v>
      </c>
      <c r="BB1509">
        <v>57.5</v>
      </c>
      <c r="BC1509">
        <v>59.833333000000003</v>
      </c>
      <c r="BD1509">
        <v>61.833333000000003</v>
      </c>
      <c r="BE1509">
        <v>65.5</v>
      </c>
      <c r="BF1509">
        <v>69.166667000000004</v>
      </c>
      <c r="BG1509">
        <v>73.5</v>
      </c>
      <c r="BH1509">
        <v>77</v>
      </c>
      <c r="BI1509">
        <v>78.166667000000004</v>
      </c>
      <c r="BJ1509">
        <v>77.333332999999996</v>
      </c>
      <c r="BK1509">
        <v>76.666667000000004</v>
      </c>
      <c r="BL1509">
        <v>74.333332999999996</v>
      </c>
      <c r="BM1509">
        <v>71.666667000000004</v>
      </c>
      <c r="BN1509">
        <v>68.5</v>
      </c>
      <c r="BO1509">
        <v>65</v>
      </c>
      <c r="BP1509">
        <v>62.333333000000003</v>
      </c>
      <c r="BQ1509">
        <v>61.166666999999997</v>
      </c>
      <c r="BR1509">
        <v>59.5</v>
      </c>
      <c r="BS1509">
        <v>14.96556</v>
      </c>
      <c r="BT1509">
        <v>9.6243549999999995</v>
      </c>
      <c r="BU1509">
        <v>11.18094</v>
      </c>
      <c r="BV1509">
        <v>10.719810000000001</v>
      </c>
      <c r="BW1509">
        <v>11.68656</v>
      </c>
      <c r="BX1509">
        <v>13.07686</v>
      </c>
      <c r="BY1509">
        <v>-13.48917</v>
      </c>
      <c r="BZ1509">
        <v>-3.3023609999999999</v>
      </c>
      <c r="CA1509">
        <v>-2.6282770000000002</v>
      </c>
      <c r="CB1509">
        <v>-5.9152620000000002</v>
      </c>
      <c r="CC1509">
        <v>-6.1826800000000004</v>
      </c>
      <c r="CD1509">
        <v>-6.0545710000000001</v>
      </c>
      <c r="CE1509">
        <v>-4.8871190000000002</v>
      </c>
      <c r="CF1509">
        <v>-3.2872279999999998</v>
      </c>
      <c r="CG1509">
        <v>-8.8857569999999999</v>
      </c>
      <c r="CH1509">
        <v>-10.21847</v>
      </c>
      <c r="CI1509">
        <v>-16.851109999999998</v>
      </c>
      <c r="CJ1509">
        <v>-8.8890799999999999</v>
      </c>
      <c r="CK1509">
        <v>73.367090000000005</v>
      </c>
      <c r="CL1509">
        <v>81.360889999999998</v>
      </c>
      <c r="CM1509">
        <v>27.4802</v>
      </c>
      <c r="CN1509">
        <v>8.425433</v>
      </c>
      <c r="CO1509">
        <v>2.8638460000000001</v>
      </c>
      <c r="CP1509">
        <v>0.94760230000000001</v>
      </c>
      <c r="CQ1509">
        <v>41.053449999999998</v>
      </c>
      <c r="CR1509">
        <v>17.965160000000001</v>
      </c>
      <c r="CS1509">
        <v>20.140619999999998</v>
      </c>
      <c r="CT1509">
        <v>19.40072</v>
      </c>
      <c r="CU1509">
        <v>16.042670000000001</v>
      </c>
      <c r="CV1509">
        <v>20.401540000000001</v>
      </c>
      <c r="CW1509">
        <v>23.079219999999999</v>
      </c>
      <c r="CX1509">
        <v>18.69061</v>
      </c>
      <c r="CY1509">
        <v>12.54271</v>
      </c>
      <c r="CZ1509">
        <v>15.61707</v>
      </c>
      <c r="DA1509">
        <v>20.62856</v>
      </c>
      <c r="DB1509">
        <v>24.597760000000001</v>
      </c>
      <c r="DC1509">
        <v>23.778749999999999</v>
      </c>
      <c r="DD1509">
        <v>29.367270000000001</v>
      </c>
      <c r="DE1509">
        <v>26.998390000000001</v>
      </c>
      <c r="DF1509">
        <v>35.557450000000003</v>
      </c>
      <c r="DG1509">
        <v>34.561050000000002</v>
      </c>
      <c r="DH1509">
        <v>61.210410000000003</v>
      </c>
      <c r="DI1509">
        <v>39.335799999999999</v>
      </c>
      <c r="DJ1509">
        <v>59.103960000000001</v>
      </c>
      <c r="DK1509">
        <v>281.0351</v>
      </c>
      <c r="DL1509">
        <v>48.720100000000002</v>
      </c>
      <c r="DM1509">
        <v>30.458189999999998</v>
      </c>
      <c r="DN1509">
        <v>30.336819999999999</v>
      </c>
      <c r="DO1509">
        <v>19</v>
      </c>
      <c r="DP1509">
        <v>20</v>
      </c>
    </row>
    <row r="1510" spans="1:120" hidden="1" x14ac:dyDescent="0.25">
      <c r="A1510" t="str">
        <f t="shared" si="23"/>
        <v>All_All CBP_44412</v>
      </c>
      <c r="B1510" t="s">
        <v>62</v>
      </c>
      <c r="C1510" t="s">
        <v>61</v>
      </c>
      <c r="D1510" t="s">
        <v>61</v>
      </c>
      <c r="E1510" t="s">
        <v>61</v>
      </c>
      <c r="F1510" t="s">
        <v>61</v>
      </c>
      <c r="G1510" t="s">
        <v>61</v>
      </c>
      <c r="H1510" t="s">
        <v>61</v>
      </c>
      <c r="I1510" t="s">
        <v>61</v>
      </c>
      <c r="J1510" t="s">
        <v>61</v>
      </c>
      <c r="K1510" t="s">
        <v>197</v>
      </c>
      <c r="L1510" s="18">
        <v>44412</v>
      </c>
      <c r="M1510">
        <v>19</v>
      </c>
      <c r="N1510">
        <v>20</v>
      </c>
      <c r="O1510" t="s">
        <v>258</v>
      </c>
      <c r="P1510">
        <v>9</v>
      </c>
      <c r="Q1510">
        <v>8</v>
      </c>
      <c r="R1510">
        <v>0</v>
      </c>
      <c r="S1510">
        <v>0</v>
      </c>
      <c r="T1510">
        <v>1</v>
      </c>
      <c r="U1510">
        <v>0</v>
      </c>
      <c r="V1510">
        <v>1</v>
      </c>
      <c r="W1510">
        <v>1984.626</v>
      </c>
      <c r="X1510">
        <v>2136.2557000000002</v>
      </c>
      <c r="Y1510">
        <v>2142.5625</v>
      </c>
      <c r="Z1510">
        <v>2144.7190999999998</v>
      </c>
      <c r="AA1510">
        <v>2149.6669000000002</v>
      </c>
      <c r="AB1510">
        <v>2145.5336000000002</v>
      </c>
      <c r="AC1510">
        <v>2155.8218000000002</v>
      </c>
      <c r="AD1510">
        <v>2153.4029999999998</v>
      </c>
      <c r="AE1510">
        <v>2144.8912999999998</v>
      </c>
      <c r="AF1510">
        <v>2168.1280999999999</v>
      </c>
      <c r="AG1510">
        <v>2182.9679999999998</v>
      </c>
      <c r="AH1510">
        <v>2025.5659000000001</v>
      </c>
      <c r="AI1510">
        <v>1148.1108999999999</v>
      </c>
      <c r="AJ1510">
        <v>1074.7238</v>
      </c>
      <c r="AK1510">
        <v>1140.7792999999999</v>
      </c>
      <c r="AL1510">
        <v>1203.3326</v>
      </c>
      <c r="AM1510">
        <v>1346.2121</v>
      </c>
      <c r="AN1510">
        <v>1232.6175000000001</v>
      </c>
      <c r="AO1510">
        <v>483.05813000000001</v>
      </c>
      <c r="AP1510">
        <v>455.64974999999998</v>
      </c>
      <c r="AQ1510">
        <v>1140.9570000000001</v>
      </c>
      <c r="AR1510">
        <v>1671.4304999999999</v>
      </c>
      <c r="AS1510">
        <v>1754.0436999999999</v>
      </c>
      <c r="AT1510">
        <v>1750.7992999999999</v>
      </c>
      <c r="AU1510">
        <v>57.5625</v>
      </c>
      <c r="AV1510">
        <v>57.4375</v>
      </c>
      <c r="AW1510">
        <v>56.875</v>
      </c>
      <c r="AX1510">
        <v>56.625</v>
      </c>
      <c r="AY1510">
        <v>56.1875</v>
      </c>
      <c r="AZ1510">
        <v>55.8125</v>
      </c>
      <c r="BA1510">
        <v>55.125</v>
      </c>
      <c r="BB1510">
        <v>56</v>
      </c>
      <c r="BC1510">
        <v>57.1875</v>
      </c>
      <c r="BD1510">
        <v>58.75</v>
      </c>
      <c r="BE1510">
        <v>61.875</v>
      </c>
      <c r="BF1510">
        <v>64.75</v>
      </c>
      <c r="BG1510">
        <v>67.125</v>
      </c>
      <c r="BH1510">
        <v>69.125</v>
      </c>
      <c r="BI1510">
        <v>70.1875</v>
      </c>
      <c r="BJ1510">
        <v>70.25</v>
      </c>
      <c r="BK1510">
        <v>69.625</v>
      </c>
      <c r="BL1510">
        <v>67.8125</v>
      </c>
      <c r="BM1510">
        <v>65.5625</v>
      </c>
      <c r="BN1510">
        <v>63.5625</v>
      </c>
      <c r="BO1510">
        <v>60.875</v>
      </c>
      <c r="BP1510">
        <v>59.125</v>
      </c>
      <c r="BQ1510">
        <v>58.4375</v>
      </c>
      <c r="BR1510">
        <v>57.5625</v>
      </c>
      <c r="BS1510">
        <v>43.088999999999999</v>
      </c>
      <c r="BT1510">
        <v>-1.2022090000000001</v>
      </c>
      <c r="BU1510">
        <v>0.62165700000000002</v>
      </c>
      <c r="BV1510">
        <v>1.6918949999999999</v>
      </c>
      <c r="BW1510">
        <v>1.8453870000000001</v>
      </c>
      <c r="BX1510">
        <v>1.8156030000000001</v>
      </c>
      <c r="BY1510">
        <v>-18.955469999999998</v>
      </c>
      <c r="BZ1510">
        <v>-1.342881</v>
      </c>
      <c r="CA1510">
        <v>-3.2944840000000002</v>
      </c>
      <c r="CB1510">
        <v>25.134869999999999</v>
      </c>
      <c r="CC1510">
        <v>57.55939</v>
      </c>
      <c r="CD1510">
        <v>-6.9462710000000003</v>
      </c>
      <c r="CE1510">
        <v>147.3494</v>
      </c>
      <c r="CF1510">
        <v>19.562169999999998</v>
      </c>
      <c r="CG1510">
        <v>-14.801729999999999</v>
      </c>
      <c r="CH1510">
        <v>-40.031730000000003</v>
      </c>
      <c r="CI1510">
        <v>-44.298000000000002</v>
      </c>
      <c r="CJ1510">
        <v>233.8663</v>
      </c>
      <c r="CK1510">
        <v>917.60469999999998</v>
      </c>
      <c r="CL1510">
        <v>905.57899999999995</v>
      </c>
      <c r="CM1510">
        <v>611.49980000000005</v>
      </c>
      <c r="CN1510">
        <v>215.5487</v>
      </c>
      <c r="CO1510">
        <v>103.4054</v>
      </c>
      <c r="CP1510">
        <v>100.6058</v>
      </c>
      <c r="CQ1510">
        <v>941.70320000000004</v>
      </c>
      <c r="CR1510">
        <v>432.70429999999999</v>
      </c>
      <c r="CS1510">
        <v>350.4819</v>
      </c>
      <c r="CT1510">
        <v>325.91579999999999</v>
      </c>
      <c r="CU1510">
        <v>328.94779999999997</v>
      </c>
      <c r="CV1510">
        <v>325.97910000000002</v>
      </c>
      <c r="CW1510">
        <v>226.66380000000001</v>
      </c>
      <c r="CX1510">
        <v>186.7894</v>
      </c>
      <c r="CY1510">
        <v>252.70670000000001</v>
      </c>
      <c r="CZ1510">
        <v>2241.7620000000002</v>
      </c>
      <c r="DA1510">
        <v>3296.915</v>
      </c>
      <c r="DB1510">
        <v>2839.5650000000001</v>
      </c>
      <c r="DC1510">
        <v>6444.9949999999999</v>
      </c>
      <c r="DD1510">
        <v>11168.28</v>
      </c>
      <c r="DE1510">
        <v>9535.8760000000002</v>
      </c>
      <c r="DF1510">
        <v>7024.2740000000003</v>
      </c>
      <c r="DG1510">
        <v>5308.3919999999998</v>
      </c>
      <c r="DH1510">
        <v>6675.85</v>
      </c>
      <c r="DI1510">
        <v>9175.6409999999996</v>
      </c>
      <c r="DJ1510">
        <v>8351.4599999999991</v>
      </c>
      <c r="DK1510">
        <v>29462.23</v>
      </c>
      <c r="DL1510">
        <v>8609.7659999999996</v>
      </c>
      <c r="DM1510">
        <v>2192.2420000000002</v>
      </c>
      <c r="DN1510">
        <v>2040.9749999999999</v>
      </c>
      <c r="DO1510">
        <v>19</v>
      </c>
      <c r="DP1510">
        <v>20</v>
      </c>
    </row>
    <row r="1511" spans="1:120" hidden="1" x14ac:dyDescent="0.25">
      <c r="A1511" t="str">
        <f t="shared" si="23"/>
        <v>LCA-Greater Bay Area_All CBP_44412</v>
      </c>
      <c r="B1511" t="s">
        <v>62</v>
      </c>
      <c r="C1511" t="s">
        <v>209</v>
      </c>
      <c r="D1511" t="s">
        <v>36</v>
      </c>
      <c r="E1511" t="s">
        <v>61</v>
      </c>
      <c r="F1511" t="s">
        <v>61</v>
      </c>
      <c r="G1511" t="s">
        <v>61</v>
      </c>
      <c r="H1511" t="s">
        <v>61</v>
      </c>
      <c r="I1511" t="s">
        <v>61</v>
      </c>
      <c r="J1511" t="s">
        <v>61</v>
      </c>
      <c r="K1511" t="s">
        <v>197</v>
      </c>
      <c r="L1511" s="18">
        <v>44412</v>
      </c>
      <c r="M1511">
        <v>19</v>
      </c>
      <c r="N1511">
        <v>20</v>
      </c>
      <c r="O1511" t="s">
        <v>258</v>
      </c>
      <c r="P1511">
        <v>5</v>
      </c>
      <c r="Q1511">
        <v>4</v>
      </c>
      <c r="R1511">
        <v>0</v>
      </c>
      <c r="S1511">
        <v>0</v>
      </c>
      <c r="T1511">
        <v>1</v>
      </c>
      <c r="U1511">
        <v>0</v>
      </c>
      <c r="V1511">
        <v>1</v>
      </c>
      <c r="W1511">
        <v>2167.3000000000002</v>
      </c>
      <c r="X1511">
        <v>2335.8000000000002</v>
      </c>
      <c r="Y1511">
        <v>2342.8000000000002</v>
      </c>
      <c r="Z1511">
        <v>2345.3000000000002</v>
      </c>
      <c r="AA1511">
        <v>2350.4499999999998</v>
      </c>
      <c r="AB1511">
        <v>2346.25</v>
      </c>
      <c r="AC1511">
        <v>2315.4499999999998</v>
      </c>
      <c r="AD1511">
        <v>2316.25</v>
      </c>
      <c r="AE1511">
        <v>2308.75</v>
      </c>
      <c r="AF1511">
        <v>2321.0500000000002</v>
      </c>
      <c r="AG1511">
        <v>2290.1999999999998</v>
      </c>
      <c r="AH1511">
        <v>2106.85</v>
      </c>
      <c r="AI1511">
        <v>1125.8499999999999</v>
      </c>
      <c r="AJ1511">
        <v>1043.95</v>
      </c>
      <c r="AK1511">
        <v>1115.7</v>
      </c>
      <c r="AL1511">
        <v>1184.45</v>
      </c>
      <c r="AM1511">
        <v>1345.05</v>
      </c>
      <c r="AN1511">
        <v>1227.2</v>
      </c>
      <c r="AO1511">
        <v>395.85</v>
      </c>
      <c r="AP1511">
        <v>369</v>
      </c>
      <c r="AQ1511">
        <v>1155.3</v>
      </c>
      <c r="AR1511">
        <v>1813.85</v>
      </c>
      <c r="AS1511">
        <v>1910.95</v>
      </c>
      <c r="AT1511">
        <v>1907.2</v>
      </c>
      <c r="AU1511">
        <v>57</v>
      </c>
      <c r="AV1511">
        <v>56.5</v>
      </c>
      <c r="AW1511">
        <v>56.125</v>
      </c>
      <c r="AX1511">
        <v>55.75</v>
      </c>
      <c r="AY1511">
        <v>55.75</v>
      </c>
      <c r="AZ1511">
        <v>56</v>
      </c>
      <c r="BA1511">
        <v>55.25</v>
      </c>
      <c r="BB1511">
        <v>55.375</v>
      </c>
      <c r="BC1511">
        <v>56</v>
      </c>
      <c r="BD1511">
        <v>57</v>
      </c>
      <c r="BE1511">
        <v>58.875</v>
      </c>
      <c r="BF1511">
        <v>60</v>
      </c>
      <c r="BG1511">
        <v>61.5</v>
      </c>
      <c r="BH1511">
        <v>63.125</v>
      </c>
      <c r="BI1511">
        <v>63.875</v>
      </c>
      <c r="BJ1511">
        <v>64.375</v>
      </c>
      <c r="BK1511">
        <v>63.875</v>
      </c>
      <c r="BL1511">
        <v>62.25</v>
      </c>
      <c r="BM1511">
        <v>61.125</v>
      </c>
      <c r="BN1511">
        <v>60.125</v>
      </c>
      <c r="BO1511">
        <v>58.875</v>
      </c>
      <c r="BP1511">
        <v>58</v>
      </c>
      <c r="BQ1511">
        <v>57.75</v>
      </c>
      <c r="BR1511">
        <v>57.25</v>
      </c>
      <c r="BS1511">
        <v>48.03078</v>
      </c>
      <c r="BT1511">
        <v>-1.1198809999999999</v>
      </c>
      <c r="BU1511">
        <v>0.90142250000000002</v>
      </c>
      <c r="BV1511">
        <v>2.037792</v>
      </c>
      <c r="BW1511">
        <v>2.3462679999999998</v>
      </c>
      <c r="BX1511">
        <v>-2.209597</v>
      </c>
      <c r="BY1511">
        <v>-14.0276</v>
      </c>
      <c r="BZ1511">
        <v>-3.2715420000000002</v>
      </c>
      <c r="CA1511">
        <v>-6.8769739999999997</v>
      </c>
      <c r="CB1511">
        <v>29.925979999999999</v>
      </c>
      <c r="CC1511">
        <v>66.739260000000002</v>
      </c>
      <c r="CD1511">
        <v>-6.1119839999999996</v>
      </c>
      <c r="CE1511">
        <v>163.58349999999999</v>
      </c>
      <c r="CF1511">
        <v>20.760719999999999</v>
      </c>
      <c r="CG1511">
        <v>-14.338660000000001</v>
      </c>
      <c r="CH1511">
        <v>-46.406649999999999</v>
      </c>
      <c r="CI1511">
        <v>-50.68721</v>
      </c>
      <c r="CJ1511">
        <v>263.423</v>
      </c>
      <c r="CK1511">
        <v>1016.321</v>
      </c>
      <c r="CL1511">
        <v>1002.619</v>
      </c>
      <c r="CM1511">
        <v>680.83249999999998</v>
      </c>
      <c r="CN1511">
        <v>239.90479999999999</v>
      </c>
      <c r="CO1511">
        <v>114.4177</v>
      </c>
      <c r="CP1511">
        <v>111.58240000000001</v>
      </c>
      <c r="CQ1511">
        <v>1162.4849999999999</v>
      </c>
      <c r="CR1511">
        <v>534.14009999999996</v>
      </c>
      <c r="CS1511">
        <v>432.62430000000001</v>
      </c>
      <c r="CT1511">
        <v>402.30259999999998</v>
      </c>
      <c r="CU1511">
        <v>406.03750000000002</v>
      </c>
      <c r="CV1511">
        <v>398.25259999999997</v>
      </c>
      <c r="CW1511">
        <v>257.98050000000001</v>
      </c>
      <c r="CX1511">
        <v>222.87870000000001</v>
      </c>
      <c r="CY1511">
        <v>308.43099999999998</v>
      </c>
      <c r="CZ1511">
        <v>2764.5630000000001</v>
      </c>
      <c r="DA1511">
        <v>4064.9029999999998</v>
      </c>
      <c r="DB1511">
        <v>3502.6219999999998</v>
      </c>
      <c r="DC1511">
        <v>7953.3379999999997</v>
      </c>
      <c r="DD1511">
        <v>13784.55</v>
      </c>
      <c r="DE1511">
        <v>11767.9</v>
      </c>
      <c r="DF1511">
        <v>8668.6749999999993</v>
      </c>
      <c r="DG1511">
        <v>6550.4679999999998</v>
      </c>
      <c r="DH1511">
        <v>8229.4459999999999</v>
      </c>
      <c r="DI1511">
        <v>11315.85</v>
      </c>
      <c r="DJ1511">
        <v>10285.73</v>
      </c>
      <c r="DK1511">
        <v>36345.199999999997</v>
      </c>
      <c r="DL1511">
        <v>10615.5</v>
      </c>
      <c r="DM1511">
        <v>2704.8</v>
      </c>
      <c r="DN1511">
        <v>2518.5</v>
      </c>
      <c r="DO1511">
        <v>19</v>
      </c>
      <c r="DP1511">
        <v>20</v>
      </c>
    </row>
    <row r="1512" spans="1:120" hidden="1" x14ac:dyDescent="0.25">
      <c r="A1512" t="str">
        <f t="shared" si="23"/>
        <v>Size_Grp-Below 20 kW_All CBP_44412</v>
      </c>
      <c r="B1512" t="s">
        <v>62</v>
      </c>
      <c r="C1512" t="s">
        <v>259</v>
      </c>
      <c r="D1512" t="s">
        <v>61</v>
      </c>
      <c r="E1512" t="s">
        <v>61</v>
      </c>
      <c r="F1512" t="s">
        <v>61</v>
      </c>
      <c r="G1512" t="s">
        <v>61</v>
      </c>
      <c r="H1512" t="s">
        <v>61</v>
      </c>
      <c r="I1512" t="s">
        <v>61</v>
      </c>
      <c r="J1512" t="s">
        <v>260</v>
      </c>
      <c r="K1512" t="s">
        <v>197</v>
      </c>
      <c r="L1512" s="18">
        <v>44412</v>
      </c>
      <c r="M1512">
        <v>19</v>
      </c>
      <c r="N1512">
        <v>20</v>
      </c>
      <c r="O1512" t="s">
        <v>258</v>
      </c>
      <c r="P1512">
        <v>3</v>
      </c>
      <c r="Q1512">
        <v>2</v>
      </c>
      <c r="R1512">
        <v>0</v>
      </c>
      <c r="S1512">
        <v>0</v>
      </c>
      <c r="T1512">
        <v>1</v>
      </c>
      <c r="U1512">
        <v>0</v>
      </c>
      <c r="V1512">
        <v>1</v>
      </c>
      <c r="W1512">
        <v>5.2080000000000002</v>
      </c>
      <c r="X1512">
        <v>5.181</v>
      </c>
      <c r="Y1512">
        <v>5.19</v>
      </c>
      <c r="Z1512">
        <v>5.0655000000000001</v>
      </c>
      <c r="AA1512">
        <v>5.1825000000000001</v>
      </c>
      <c r="AB1512">
        <v>5.1914999999999996</v>
      </c>
      <c r="AC1512">
        <v>8.6489999999999991</v>
      </c>
      <c r="AD1512">
        <v>12.384</v>
      </c>
      <c r="AE1512">
        <v>11.535</v>
      </c>
      <c r="AF1512">
        <v>16.837499999999999</v>
      </c>
      <c r="AG1512">
        <v>41.423999999999999</v>
      </c>
      <c r="AH1512">
        <v>45.874499999999998</v>
      </c>
      <c r="AI1512">
        <v>48.874499999999998</v>
      </c>
      <c r="AJ1512">
        <v>47.325000000000003</v>
      </c>
      <c r="AK1512">
        <v>49.598999999999997</v>
      </c>
      <c r="AL1512">
        <v>52.003500000000003</v>
      </c>
      <c r="AM1512">
        <v>51.769500000000001</v>
      </c>
      <c r="AN1512">
        <v>45.51</v>
      </c>
      <c r="AO1512">
        <v>45.7575</v>
      </c>
      <c r="AP1512">
        <v>44.792999999999999</v>
      </c>
      <c r="AQ1512">
        <v>29.076000000000001</v>
      </c>
      <c r="AR1512">
        <v>6.5339999999999998</v>
      </c>
      <c r="AS1512">
        <v>5.2050000000000001</v>
      </c>
      <c r="AT1512">
        <v>5.1989999999999998</v>
      </c>
      <c r="AU1512">
        <v>57.5</v>
      </c>
      <c r="AV1512">
        <v>58</v>
      </c>
      <c r="AW1512">
        <v>58</v>
      </c>
      <c r="AX1512">
        <v>58</v>
      </c>
      <c r="AY1512">
        <v>57.5</v>
      </c>
      <c r="AZ1512">
        <v>56.5</v>
      </c>
      <c r="BA1512">
        <v>56</v>
      </c>
      <c r="BB1512">
        <v>56.5</v>
      </c>
      <c r="BC1512">
        <v>57</v>
      </c>
      <c r="BD1512">
        <v>58.5</v>
      </c>
      <c r="BE1512">
        <v>62</v>
      </c>
      <c r="BF1512">
        <v>66</v>
      </c>
      <c r="BG1512">
        <v>67.5</v>
      </c>
      <c r="BH1512">
        <v>68</v>
      </c>
      <c r="BI1512">
        <v>69.5</v>
      </c>
      <c r="BJ1512">
        <v>70</v>
      </c>
      <c r="BK1512">
        <v>70</v>
      </c>
      <c r="BL1512">
        <v>68.5</v>
      </c>
      <c r="BM1512">
        <v>65.5</v>
      </c>
      <c r="BN1512">
        <v>63.5</v>
      </c>
      <c r="BO1512">
        <v>60</v>
      </c>
      <c r="BP1512">
        <v>58</v>
      </c>
      <c r="BQ1512">
        <v>57.5</v>
      </c>
      <c r="BR1512">
        <v>57</v>
      </c>
      <c r="BS1512">
        <v>-2.2678799999999999E-2</v>
      </c>
      <c r="BT1512">
        <v>6.4189200000000002E-2</v>
      </c>
      <c r="BU1512">
        <v>-2.39907E-2</v>
      </c>
      <c r="BV1512">
        <v>3.7315399999999999E-2</v>
      </c>
      <c r="BW1512">
        <v>-4.7724999999999998E-3</v>
      </c>
      <c r="BX1512">
        <v>0.4712499</v>
      </c>
      <c r="BY1512">
        <v>1.29983</v>
      </c>
      <c r="BZ1512">
        <v>-0.62844029999999995</v>
      </c>
      <c r="CA1512">
        <v>-0.11047800000000001</v>
      </c>
      <c r="CB1512">
        <v>-1.4022479999999999</v>
      </c>
      <c r="CC1512">
        <v>-0.2233443</v>
      </c>
      <c r="CD1512">
        <v>-0.2402175</v>
      </c>
      <c r="CE1512">
        <v>0.60594789999999998</v>
      </c>
      <c r="CF1512">
        <v>-0.293574</v>
      </c>
      <c r="CG1512">
        <v>-0.24831349999999999</v>
      </c>
      <c r="CH1512">
        <v>-1.0011779999999999</v>
      </c>
      <c r="CI1512">
        <v>-0.50227630000000001</v>
      </c>
      <c r="CJ1512">
        <v>-2.059053</v>
      </c>
      <c r="CK1512">
        <v>1.915292</v>
      </c>
      <c r="CL1512">
        <v>2.8372139999999999</v>
      </c>
      <c r="CM1512">
        <v>3.417036</v>
      </c>
      <c r="CN1512">
        <v>-4.2861000000000003E-2</v>
      </c>
      <c r="CO1512">
        <v>-6.8514099999999994E-2</v>
      </c>
      <c r="CP1512">
        <v>1.7053000000000001E-3</v>
      </c>
      <c r="CQ1512">
        <v>1.9055000000000001E-3</v>
      </c>
      <c r="CR1512">
        <v>2.0124000000000001E-3</v>
      </c>
      <c r="CS1512">
        <v>8.9930000000000001E-4</v>
      </c>
      <c r="CT1512">
        <v>1.7443999999999999E-3</v>
      </c>
      <c r="CU1512">
        <v>1.0785E-3</v>
      </c>
      <c r="CV1512">
        <v>0.10333000000000001</v>
      </c>
      <c r="CW1512">
        <v>0.59920209999999996</v>
      </c>
      <c r="CX1512">
        <v>1.2597389999999999</v>
      </c>
      <c r="CY1512">
        <v>0.92123219999999995</v>
      </c>
      <c r="CZ1512">
        <v>0.6643772</v>
      </c>
      <c r="DA1512">
        <v>3.2158479999999998</v>
      </c>
      <c r="DB1512">
        <v>1.972817</v>
      </c>
      <c r="DC1512">
        <v>1.898676</v>
      </c>
      <c r="DD1512">
        <v>1.165821</v>
      </c>
      <c r="DE1512">
        <v>1.2569920000000001</v>
      </c>
      <c r="DF1512">
        <v>2.3184830000000001</v>
      </c>
      <c r="DG1512">
        <v>1.509506</v>
      </c>
      <c r="DH1512">
        <v>6.0852449999999996</v>
      </c>
      <c r="DI1512">
        <v>7.6959559999999998</v>
      </c>
      <c r="DJ1512">
        <v>10.162990000000001</v>
      </c>
      <c r="DK1512">
        <v>11.04806</v>
      </c>
      <c r="DL1512">
        <v>5.4395990000000003</v>
      </c>
      <c r="DM1512">
        <v>4.4003599999999997E-2</v>
      </c>
      <c r="DN1512">
        <v>1.2293E-3</v>
      </c>
      <c r="DO1512">
        <v>19</v>
      </c>
      <c r="DP1512">
        <v>20</v>
      </c>
    </row>
    <row r="1513" spans="1:120" hidden="1" x14ac:dyDescent="0.25">
      <c r="A1513" t="str">
        <f t="shared" si="23"/>
        <v>Industry_Type-4. Retail stores_All CBP_44412</v>
      </c>
      <c r="B1513" t="s">
        <v>62</v>
      </c>
      <c r="C1513" t="s">
        <v>204</v>
      </c>
      <c r="D1513" t="s">
        <v>61</v>
      </c>
      <c r="E1513" t="s">
        <v>61</v>
      </c>
      <c r="F1513" t="s">
        <v>61</v>
      </c>
      <c r="G1513" t="s">
        <v>33</v>
      </c>
      <c r="H1513" t="s">
        <v>61</v>
      </c>
      <c r="I1513" t="s">
        <v>61</v>
      </c>
      <c r="J1513" t="s">
        <v>61</v>
      </c>
      <c r="K1513" t="s">
        <v>197</v>
      </c>
      <c r="L1513" s="18">
        <v>44412</v>
      </c>
      <c r="M1513">
        <v>19</v>
      </c>
      <c r="N1513">
        <v>20</v>
      </c>
      <c r="O1513" t="s">
        <v>258</v>
      </c>
      <c r="P1513">
        <v>1</v>
      </c>
      <c r="Q1513">
        <v>1</v>
      </c>
      <c r="R1513">
        <v>0</v>
      </c>
      <c r="S1513">
        <v>0</v>
      </c>
      <c r="T1513">
        <v>1</v>
      </c>
      <c r="U1513">
        <v>0</v>
      </c>
      <c r="V1513">
        <v>1</v>
      </c>
      <c r="W1513">
        <v>0.83199999999999996</v>
      </c>
      <c r="X1513">
        <v>0.81399999999999995</v>
      </c>
      <c r="Y1513">
        <v>0.82</v>
      </c>
      <c r="Z1513">
        <v>0.81699999999999995</v>
      </c>
      <c r="AA1513">
        <v>0.81499999999999995</v>
      </c>
      <c r="AB1513">
        <v>0.82099999999999995</v>
      </c>
      <c r="AC1513">
        <v>0.80600000000000005</v>
      </c>
      <c r="AD1513">
        <v>0.81599999999999995</v>
      </c>
      <c r="AE1513">
        <v>0.81</v>
      </c>
      <c r="AF1513">
        <v>0.82499999999999996</v>
      </c>
      <c r="AG1513">
        <v>0.81599999999999995</v>
      </c>
      <c r="AH1513">
        <v>0.82299999999999995</v>
      </c>
      <c r="AI1513">
        <v>0.82299999999999995</v>
      </c>
      <c r="AJ1513">
        <v>0.83</v>
      </c>
      <c r="AK1513">
        <v>0.82599999999999996</v>
      </c>
      <c r="AL1513">
        <v>0.82899999999999996</v>
      </c>
      <c r="AM1513">
        <v>0.83299999999999996</v>
      </c>
      <c r="AN1513">
        <v>0.82</v>
      </c>
      <c r="AO1513">
        <v>0.82499999999999996</v>
      </c>
      <c r="AP1513">
        <v>0.82199999999999995</v>
      </c>
      <c r="AQ1513">
        <v>0.82399999999999995</v>
      </c>
      <c r="AR1513">
        <v>0.83599999999999997</v>
      </c>
      <c r="AS1513">
        <v>0.83</v>
      </c>
      <c r="AT1513">
        <v>0.82599999999999996</v>
      </c>
      <c r="AU1513">
        <v>57.5</v>
      </c>
      <c r="AV1513">
        <v>58</v>
      </c>
      <c r="AW1513">
        <v>58</v>
      </c>
      <c r="AX1513">
        <v>58</v>
      </c>
      <c r="AY1513">
        <v>57.5</v>
      </c>
      <c r="AZ1513">
        <v>56.5</v>
      </c>
      <c r="BA1513">
        <v>56</v>
      </c>
      <c r="BB1513">
        <v>56.5</v>
      </c>
      <c r="BC1513">
        <v>57</v>
      </c>
      <c r="BD1513">
        <v>58.5</v>
      </c>
      <c r="BE1513">
        <v>62</v>
      </c>
      <c r="BF1513">
        <v>66</v>
      </c>
      <c r="BG1513">
        <v>67.5</v>
      </c>
      <c r="BH1513">
        <v>68</v>
      </c>
      <c r="BI1513">
        <v>69.5</v>
      </c>
      <c r="BJ1513">
        <v>70</v>
      </c>
      <c r="BK1513">
        <v>70</v>
      </c>
      <c r="BL1513">
        <v>68.5</v>
      </c>
      <c r="BM1513">
        <v>65.5</v>
      </c>
      <c r="BN1513">
        <v>63.5</v>
      </c>
      <c r="BO1513">
        <v>60</v>
      </c>
      <c r="BP1513">
        <v>58</v>
      </c>
      <c r="BQ1513">
        <v>57.5</v>
      </c>
      <c r="BR1513">
        <v>57</v>
      </c>
      <c r="BS1513">
        <v>-4.5111999999999999E-3</v>
      </c>
      <c r="BT1513">
        <v>5.8548000000000003E-3</v>
      </c>
      <c r="BU1513">
        <v>5.2138000000000002E-3</v>
      </c>
      <c r="BV1513">
        <v>5.0594000000000004E-3</v>
      </c>
      <c r="BW1513">
        <v>7.4476999999999998E-3</v>
      </c>
      <c r="BX1513">
        <v>4.6255999999999997E-3</v>
      </c>
      <c r="BY1513">
        <v>7.3369000000000004E-3</v>
      </c>
      <c r="BZ1513">
        <v>-1.29467E-2</v>
      </c>
      <c r="CA1513">
        <v>-3.7780000000000002E-4</v>
      </c>
      <c r="CB1513">
        <v>-6.3302000000000002E-3</v>
      </c>
      <c r="CC1513">
        <v>-1.0253E-2</v>
      </c>
      <c r="CD1513">
        <v>1.1588899999999999E-2</v>
      </c>
      <c r="CE1513">
        <v>7.2918200000000002E-2</v>
      </c>
      <c r="CF1513">
        <v>5.8289399999999998E-2</v>
      </c>
      <c r="CG1513">
        <v>3.1952099999999997E-2</v>
      </c>
      <c r="CH1513">
        <v>7.0226999999999998E-3</v>
      </c>
      <c r="CI1513">
        <v>4.9642999999999996E-3</v>
      </c>
      <c r="CJ1513">
        <v>1.6283999999999999E-3</v>
      </c>
      <c r="CK1513">
        <v>6.3765999999999996E-3</v>
      </c>
      <c r="CL1513">
        <v>1.20132E-2</v>
      </c>
      <c r="CM1513">
        <v>1.32245E-2</v>
      </c>
      <c r="CN1513">
        <v>1.2708499999999999E-2</v>
      </c>
      <c r="CO1513">
        <v>5.3999E-3</v>
      </c>
      <c r="CP1513">
        <v>6.9094999999999998E-3</v>
      </c>
      <c r="CQ1513">
        <v>2.699E-4</v>
      </c>
      <c r="CR1513">
        <v>2.5359999999999998E-4</v>
      </c>
      <c r="CS1513">
        <v>2.743E-4</v>
      </c>
      <c r="CT1513">
        <v>2.9760000000000002E-4</v>
      </c>
      <c r="CU1513">
        <v>3.0810000000000001E-4</v>
      </c>
      <c r="CV1513">
        <v>2.9770000000000003E-4</v>
      </c>
      <c r="CW1513">
        <v>4.057E-4</v>
      </c>
      <c r="CX1513">
        <v>2.075E-4</v>
      </c>
      <c r="CY1513">
        <v>9.0249999999999998E-4</v>
      </c>
      <c r="CZ1513">
        <v>8.6249999999999999E-4</v>
      </c>
      <c r="DA1513">
        <v>2.3237000000000002E-3</v>
      </c>
      <c r="DB1513">
        <v>1.4815E-3</v>
      </c>
      <c r="DC1513">
        <v>2.4147999999999999E-3</v>
      </c>
      <c r="DD1513">
        <v>1.9001000000000001E-3</v>
      </c>
      <c r="DE1513">
        <v>1.6106E-3</v>
      </c>
      <c r="DF1513">
        <v>6.5899999999999997E-4</v>
      </c>
      <c r="DG1513">
        <v>4.239E-4</v>
      </c>
      <c r="DH1513">
        <v>4.73E-4</v>
      </c>
      <c r="DI1513">
        <v>3.2850000000000002E-4</v>
      </c>
      <c r="DJ1513">
        <v>3.7379999999999998E-4</v>
      </c>
      <c r="DK1513">
        <v>5.4149999999999999E-4</v>
      </c>
      <c r="DL1513">
        <v>7.3800000000000005E-4</v>
      </c>
      <c r="DM1513">
        <v>2.9339999999999998E-4</v>
      </c>
      <c r="DN1513">
        <v>2.9379999999999999E-4</v>
      </c>
      <c r="DO1513">
        <v>19</v>
      </c>
      <c r="DP1513">
        <v>20</v>
      </c>
    </row>
    <row r="1514" spans="1:120" hidden="1" x14ac:dyDescent="0.25">
      <c r="A1514" t="str">
        <f t="shared" si="23"/>
        <v>sublap_id-SLAP_PGP2_All CBP_44412</v>
      </c>
      <c r="B1514" t="s">
        <v>62</v>
      </c>
      <c r="C1514" t="s">
        <v>301</v>
      </c>
      <c r="D1514" t="s">
        <v>61</v>
      </c>
      <c r="E1514" t="s">
        <v>302</v>
      </c>
      <c r="F1514" t="s">
        <v>61</v>
      </c>
      <c r="G1514" t="s">
        <v>61</v>
      </c>
      <c r="H1514" t="s">
        <v>61</v>
      </c>
      <c r="I1514" t="s">
        <v>61</v>
      </c>
      <c r="J1514" t="s">
        <v>61</v>
      </c>
      <c r="K1514" t="s">
        <v>197</v>
      </c>
      <c r="L1514" s="18">
        <v>44412</v>
      </c>
      <c r="M1514">
        <v>19</v>
      </c>
      <c r="N1514">
        <v>20</v>
      </c>
      <c r="O1514" t="s">
        <v>258</v>
      </c>
      <c r="P1514">
        <v>1</v>
      </c>
      <c r="Q1514">
        <v>1</v>
      </c>
      <c r="R1514">
        <v>0</v>
      </c>
      <c r="S1514">
        <v>0</v>
      </c>
      <c r="T1514">
        <v>1</v>
      </c>
      <c r="U1514">
        <v>0</v>
      </c>
      <c r="V1514">
        <v>1</v>
      </c>
      <c r="W1514">
        <v>512.79999999999995</v>
      </c>
      <c r="X1514">
        <v>513.76</v>
      </c>
      <c r="Y1514">
        <v>512.48</v>
      </c>
      <c r="Z1514">
        <v>510.24</v>
      </c>
      <c r="AA1514">
        <v>510.08</v>
      </c>
      <c r="AB1514">
        <v>510.88</v>
      </c>
      <c r="AC1514">
        <v>510.56</v>
      </c>
      <c r="AD1514">
        <v>515.67999999999995</v>
      </c>
      <c r="AE1514">
        <v>518.24</v>
      </c>
      <c r="AF1514">
        <v>527.52</v>
      </c>
      <c r="AG1514">
        <v>506.72</v>
      </c>
      <c r="AH1514">
        <v>407.68</v>
      </c>
      <c r="AI1514">
        <v>309.27999999999997</v>
      </c>
      <c r="AJ1514">
        <v>99.04</v>
      </c>
      <c r="AK1514">
        <v>84.96</v>
      </c>
      <c r="AL1514">
        <v>85.92</v>
      </c>
      <c r="AM1514">
        <v>78.08</v>
      </c>
      <c r="AN1514">
        <v>62.4</v>
      </c>
      <c r="AO1514">
        <v>31.2</v>
      </c>
      <c r="AP1514">
        <v>8</v>
      </c>
      <c r="AQ1514">
        <v>50.08</v>
      </c>
      <c r="AR1514">
        <v>435.36</v>
      </c>
      <c r="AS1514">
        <v>508.48</v>
      </c>
      <c r="AT1514">
        <v>507.84</v>
      </c>
      <c r="AU1514">
        <v>54</v>
      </c>
      <c r="AV1514">
        <v>53</v>
      </c>
      <c r="AW1514">
        <v>52.5</v>
      </c>
      <c r="AX1514">
        <v>52</v>
      </c>
      <c r="AY1514">
        <v>52</v>
      </c>
      <c r="AZ1514">
        <v>52</v>
      </c>
      <c r="BA1514">
        <v>52</v>
      </c>
      <c r="BB1514">
        <v>52.5</v>
      </c>
      <c r="BC1514">
        <v>53</v>
      </c>
      <c r="BD1514">
        <v>53.5</v>
      </c>
      <c r="BE1514">
        <v>54.5</v>
      </c>
      <c r="BF1514">
        <v>56.5</v>
      </c>
      <c r="BG1514">
        <v>58.5</v>
      </c>
      <c r="BH1514">
        <v>60</v>
      </c>
      <c r="BI1514">
        <v>60</v>
      </c>
      <c r="BJ1514">
        <v>60</v>
      </c>
      <c r="BK1514">
        <v>59</v>
      </c>
      <c r="BL1514">
        <v>57.5</v>
      </c>
      <c r="BM1514">
        <v>56.5</v>
      </c>
      <c r="BN1514">
        <v>56</v>
      </c>
      <c r="BO1514">
        <v>55</v>
      </c>
      <c r="BP1514">
        <v>54</v>
      </c>
      <c r="BQ1514">
        <v>54</v>
      </c>
      <c r="BR1514">
        <v>54</v>
      </c>
      <c r="BS1514">
        <v>0.98220830000000003</v>
      </c>
      <c r="BT1514">
        <v>3.8319700000000001</v>
      </c>
      <c r="BU1514">
        <v>3.1008909999999998</v>
      </c>
      <c r="BV1514">
        <v>0.81207280000000004</v>
      </c>
      <c r="BW1514">
        <v>0.33996579999999998</v>
      </c>
      <c r="BX1514">
        <v>-1.398987</v>
      </c>
      <c r="BY1514">
        <v>-2.786438</v>
      </c>
      <c r="BZ1514">
        <v>-1.697327</v>
      </c>
      <c r="CA1514">
        <v>-4.758667</v>
      </c>
      <c r="CB1514">
        <v>15.747859999999999</v>
      </c>
      <c r="CC1514">
        <v>31.964970000000001</v>
      </c>
      <c r="CD1514">
        <v>2.7815859999999999</v>
      </c>
      <c r="CE1514">
        <v>32.49521</v>
      </c>
      <c r="CF1514">
        <v>-39.412089999999999</v>
      </c>
      <c r="CG1514">
        <v>-45.00497</v>
      </c>
      <c r="CH1514">
        <v>-47.142249999999997</v>
      </c>
      <c r="CI1514">
        <v>-42.488819999999997</v>
      </c>
      <c r="CJ1514">
        <v>-14.187810000000001</v>
      </c>
      <c r="CK1514">
        <v>10.81471</v>
      </c>
      <c r="CL1514">
        <v>33.621859999999998</v>
      </c>
      <c r="CM1514">
        <v>15.28876</v>
      </c>
      <c r="CN1514">
        <v>25.403020000000001</v>
      </c>
      <c r="CO1514">
        <v>20.453579999999999</v>
      </c>
      <c r="CP1514">
        <v>19.77563</v>
      </c>
      <c r="CQ1514">
        <v>73.227850000000004</v>
      </c>
      <c r="CR1514">
        <v>72.808269999999993</v>
      </c>
      <c r="CS1514">
        <v>68.136960000000002</v>
      </c>
      <c r="CT1514">
        <v>62.834870000000002</v>
      </c>
      <c r="CU1514">
        <v>61.344540000000002</v>
      </c>
      <c r="CV1514">
        <v>76.376530000000002</v>
      </c>
      <c r="CW1514">
        <v>93.871889999999993</v>
      </c>
      <c r="CX1514">
        <v>70.149109999999993</v>
      </c>
      <c r="CY1514">
        <v>95.270719999999997</v>
      </c>
      <c r="CZ1514">
        <v>542.26649999999995</v>
      </c>
      <c r="DA1514">
        <v>914.36440000000005</v>
      </c>
      <c r="DB1514">
        <v>1087.3019999999999</v>
      </c>
      <c r="DC1514">
        <v>583.17409999999995</v>
      </c>
      <c r="DD1514">
        <v>1789.683</v>
      </c>
      <c r="DE1514">
        <v>1695.729</v>
      </c>
      <c r="DF1514">
        <v>1799.252</v>
      </c>
      <c r="DG1514">
        <v>1553.49</v>
      </c>
      <c r="DH1514">
        <v>1575.3</v>
      </c>
      <c r="DI1514">
        <v>2202.8040000000001</v>
      </c>
      <c r="DJ1514">
        <v>2681.8180000000002</v>
      </c>
      <c r="DK1514">
        <v>1975.6079999999999</v>
      </c>
      <c r="DL1514">
        <v>246.91630000000001</v>
      </c>
      <c r="DM1514">
        <v>200.3623</v>
      </c>
      <c r="DN1514">
        <v>160.15219999999999</v>
      </c>
      <c r="DO1514">
        <v>19</v>
      </c>
      <c r="DP1514">
        <v>20</v>
      </c>
    </row>
    <row r="1515" spans="1:120" hidden="1" x14ac:dyDescent="0.25">
      <c r="A1515" t="str">
        <f t="shared" si="23"/>
        <v>Size_Grp-Below 20 kW_Prescribed DA 1-4 (1PM-9PM)_44412_19-20</v>
      </c>
      <c r="B1515" t="s">
        <v>62</v>
      </c>
      <c r="C1515" t="s">
        <v>259</v>
      </c>
      <c r="D1515" t="s">
        <v>61</v>
      </c>
      <c r="E1515" t="s">
        <v>61</v>
      </c>
      <c r="F1515" t="s">
        <v>61</v>
      </c>
      <c r="G1515" t="s">
        <v>61</v>
      </c>
      <c r="H1515" t="s">
        <v>61</v>
      </c>
      <c r="I1515" t="s">
        <v>61</v>
      </c>
      <c r="J1515" t="s">
        <v>260</v>
      </c>
      <c r="K1515" t="s">
        <v>214</v>
      </c>
      <c r="L1515" s="18">
        <v>44412</v>
      </c>
      <c r="M1515">
        <v>19</v>
      </c>
      <c r="N1515">
        <v>20</v>
      </c>
      <c r="O1515" t="s">
        <v>258</v>
      </c>
      <c r="P1515">
        <v>3</v>
      </c>
      <c r="Q1515">
        <v>2</v>
      </c>
      <c r="R1515">
        <v>0</v>
      </c>
      <c r="S1515">
        <v>1</v>
      </c>
      <c r="T1515">
        <v>1</v>
      </c>
      <c r="U1515">
        <v>0</v>
      </c>
      <c r="V1515">
        <v>1</v>
      </c>
      <c r="W1515">
        <v>5.2080000000000002</v>
      </c>
      <c r="X1515">
        <v>5.181</v>
      </c>
      <c r="Y1515">
        <v>5.19</v>
      </c>
      <c r="Z1515">
        <v>5.0655000000000001</v>
      </c>
      <c r="AA1515">
        <v>5.1825000000000001</v>
      </c>
      <c r="AB1515">
        <v>5.1914999999999996</v>
      </c>
      <c r="AC1515">
        <v>8.6489999999999991</v>
      </c>
      <c r="AD1515">
        <v>12.384</v>
      </c>
      <c r="AE1515">
        <v>11.535</v>
      </c>
      <c r="AF1515">
        <v>16.837499999999999</v>
      </c>
      <c r="AG1515">
        <v>41.423999999999999</v>
      </c>
      <c r="AH1515">
        <v>45.874499999999998</v>
      </c>
      <c r="AI1515">
        <v>48.874499999999998</v>
      </c>
      <c r="AJ1515">
        <v>47.325000000000003</v>
      </c>
      <c r="AK1515">
        <v>49.598999999999997</v>
      </c>
      <c r="AL1515">
        <v>52.003500000000003</v>
      </c>
      <c r="AM1515">
        <v>51.769500000000001</v>
      </c>
      <c r="AN1515">
        <v>45.51</v>
      </c>
      <c r="AO1515">
        <v>45.7575</v>
      </c>
      <c r="AP1515">
        <v>44.792999999999999</v>
      </c>
      <c r="AQ1515">
        <v>29.076000000000001</v>
      </c>
      <c r="AR1515">
        <v>6.5339999999999998</v>
      </c>
      <c r="AS1515">
        <v>5.2050000000000001</v>
      </c>
      <c r="AT1515">
        <v>5.1989999999999998</v>
      </c>
      <c r="AU1515">
        <v>57.5</v>
      </c>
      <c r="AV1515">
        <v>58</v>
      </c>
      <c r="AW1515">
        <v>58</v>
      </c>
      <c r="AX1515">
        <v>58</v>
      </c>
      <c r="AY1515">
        <v>57.5</v>
      </c>
      <c r="AZ1515">
        <v>56.5</v>
      </c>
      <c r="BA1515">
        <v>56</v>
      </c>
      <c r="BB1515">
        <v>56.5</v>
      </c>
      <c r="BC1515">
        <v>57</v>
      </c>
      <c r="BD1515">
        <v>58.5</v>
      </c>
      <c r="BE1515">
        <v>62</v>
      </c>
      <c r="BF1515">
        <v>66</v>
      </c>
      <c r="BG1515">
        <v>67.5</v>
      </c>
      <c r="BH1515">
        <v>68</v>
      </c>
      <c r="BI1515">
        <v>69.5</v>
      </c>
      <c r="BJ1515">
        <v>70</v>
      </c>
      <c r="BK1515">
        <v>70</v>
      </c>
      <c r="BL1515">
        <v>68.5</v>
      </c>
      <c r="BM1515">
        <v>65.5</v>
      </c>
      <c r="BN1515">
        <v>63.5</v>
      </c>
      <c r="BO1515">
        <v>60</v>
      </c>
      <c r="BP1515">
        <v>58</v>
      </c>
      <c r="BQ1515">
        <v>57.5</v>
      </c>
      <c r="BR1515">
        <v>57</v>
      </c>
      <c r="BS1515">
        <v>-2.2678799999999999E-2</v>
      </c>
      <c r="BT1515">
        <v>6.4189200000000002E-2</v>
      </c>
      <c r="BU1515">
        <v>-2.39907E-2</v>
      </c>
      <c r="BV1515">
        <v>3.7315399999999999E-2</v>
      </c>
      <c r="BW1515">
        <v>-4.7724999999999998E-3</v>
      </c>
      <c r="BX1515">
        <v>0.4712499</v>
      </c>
      <c r="BY1515">
        <v>1.29983</v>
      </c>
      <c r="BZ1515">
        <v>-0.62844029999999995</v>
      </c>
      <c r="CA1515">
        <v>-0.11047800000000001</v>
      </c>
      <c r="CB1515">
        <v>-1.4022479999999999</v>
      </c>
      <c r="CC1515">
        <v>-0.2233443</v>
      </c>
      <c r="CD1515">
        <v>-0.2402175</v>
      </c>
      <c r="CE1515">
        <v>0.60594789999999998</v>
      </c>
      <c r="CF1515">
        <v>-0.293574</v>
      </c>
      <c r="CG1515">
        <v>-0.24831349999999999</v>
      </c>
      <c r="CH1515">
        <v>-1.0011779999999999</v>
      </c>
      <c r="CI1515">
        <v>-0.50227630000000001</v>
      </c>
      <c r="CJ1515">
        <v>-2.059053</v>
      </c>
      <c r="CK1515">
        <v>1.915292</v>
      </c>
      <c r="CL1515">
        <v>2.8372139999999999</v>
      </c>
      <c r="CM1515">
        <v>3.417036</v>
      </c>
      <c r="CN1515">
        <v>-4.2861000000000003E-2</v>
      </c>
      <c r="CO1515">
        <v>-6.8514099999999994E-2</v>
      </c>
      <c r="CP1515">
        <v>1.7053000000000001E-3</v>
      </c>
      <c r="CQ1515">
        <v>1.9055000000000001E-3</v>
      </c>
      <c r="CR1515">
        <v>2.0124000000000001E-3</v>
      </c>
      <c r="CS1515">
        <v>8.9930000000000001E-4</v>
      </c>
      <c r="CT1515">
        <v>1.7443999999999999E-3</v>
      </c>
      <c r="CU1515">
        <v>1.0785E-3</v>
      </c>
      <c r="CV1515">
        <v>0.10333000000000001</v>
      </c>
      <c r="CW1515">
        <v>0.59920209999999996</v>
      </c>
      <c r="CX1515">
        <v>1.2597389999999999</v>
      </c>
      <c r="CY1515">
        <v>0.92123219999999995</v>
      </c>
      <c r="CZ1515">
        <v>0.6643772</v>
      </c>
      <c r="DA1515">
        <v>3.2158479999999998</v>
      </c>
      <c r="DB1515">
        <v>1.972817</v>
      </c>
      <c r="DC1515">
        <v>1.898676</v>
      </c>
      <c r="DD1515">
        <v>1.165821</v>
      </c>
      <c r="DE1515">
        <v>1.2569920000000001</v>
      </c>
      <c r="DF1515">
        <v>2.3184830000000001</v>
      </c>
      <c r="DG1515">
        <v>1.509506</v>
      </c>
      <c r="DH1515">
        <v>6.0852449999999996</v>
      </c>
      <c r="DI1515">
        <v>7.6959559999999998</v>
      </c>
      <c r="DJ1515">
        <v>10.162990000000001</v>
      </c>
      <c r="DK1515">
        <v>11.04806</v>
      </c>
      <c r="DL1515">
        <v>5.4395990000000003</v>
      </c>
      <c r="DM1515">
        <v>4.4003599999999997E-2</v>
      </c>
      <c r="DN1515">
        <v>1.2293E-3</v>
      </c>
      <c r="DO1515">
        <v>19</v>
      </c>
      <c r="DP1515">
        <v>20</v>
      </c>
    </row>
    <row r="1516" spans="1:120" hidden="1" x14ac:dyDescent="0.25">
      <c r="A1516" t="str">
        <f t="shared" si="23"/>
        <v>Size_Grp-20 to 199.99 kW_Prescribed DA 1-4 (1PM-9PM)_44412_19-20</v>
      </c>
      <c r="B1516" t="s">
        <v>62</v>
      </c>
      <c r="C1516" t="s">
        <v>201</v>
      </c>
      <c r="D1516" t="s">
        <v>61</v>
      </c>
      <c r="E1516" t="s">
        <v>61</v>
      </c>
      <c r="F1516" t="s">
        <v>61</v>
      </c>
      <c r="G1516" t="s">
        <v>61</v>
      </c>
      <c r="H1516" t="s">
        <v>61</v>
      </c>
      <c r="I1516" t="s">
        <v>61</v>
      </c>
      <c r="J1516" t="s">
        <v>101</v>
      </c>
      <c r="K1516" t="s">
        <v>214</v>
      </c>
      <c r="L1516" s="18">
        <v>44412</v>
      </c>
      <c r="M1516">
        <v>19</v>
      </c>
      <c r="N1516">
        <v>20</v>
      </c>
      <c r="O1516" t="s">
        <v>258</v>
      </c>
      <c r="P1516">
        <v>3</v>
      </c>
      <c r="Q1516">
        <v>3</v>
      </c>
      <c r="R1516">
        <v>0</v>
      </c>
      <c r="S1516">
        <v>0</v>
      </c>
      <c r="T1516">
        <v>1</v>
      </c>
      <c r="U1516">
        <v>0</v>
      </c>
      <c r="V1516">
        <v>1</v>
      </c>
      <c r="W1516">
        <v>115.36</v>
      </c>
      <c r="X1516">
        <v>112.88</v>
      </c>
      <c r="Y1516">
        <v>113.72</v>
      </c>
      <c r="Z1516">
        <v>112.52</v>
      </c>
      <c r="AA1516">
        <v>111.8</v>
      </c>
      <c r="AB1516">
        <v>111.52</v>
      </c>
      <c r="AC1516">
        <v>142.76</v>
      </c>
      <c r="AD1516">
        <v>145.68</v>
      </c>
      <c r="AE1516">
        <v>147.72</v>
      </c>
      <c r="AF1516">
        <v>157.44</v>
      </c>
      <c r="AG1516">
        <v>175.76</v>
      </c>
      <c r="AH1516">
        <v>168.92</v>
      </c>
      <c r="AI1516">
        <v>172.36</v>
      </c>
      <c r="AJ1516">
        <v>172.6</v>
      </c>
      <c r="AK1516">
        <v>173.96</v>
      </c>
      <c r="AL1516">
        <v>177.12</v>
      </c>
      <c r="AM1516">
        <v>195.28</v>
      </c>
      <c r="AN1516">
        <v>187.92</v>
      </c>
      <c r="AO1516">
        <v>110.4</v>
      </c>
      <c r="AP1516">
        <v>104.52</v>
      </c>
      <c r="AQ1516">
        <v>159.32</v>
      </c>
      <c r="AR1516">
        <v>121.88</v>
      </c>
      <c r="AS1516">
        <v>118.44</v>
      </c>
      <c r="AT1516">
        <v>119.52</v>
      </c>
      <c r="AU1516">
        <v>59.166666999999997</v>
      </c>
      <c r="AV1516">
        <v>58.833333000000003</v>
      </c>
      <c r="AW1516">
        <v>57.833333000000003</v>
      </c>
      <c r="AX1516">
        <v>57.666666999999997</v>
      </c>
      <c r="AY1516">
        <v>56.833333000000003</v>
      </c>
      <c r="AZ1516">
        <v>56.166666999999997</v>
      </c>
      <c r="BA1516">
        <v>55.666666999999997</v>
      </c>
      <c r="BB1516">
        <v>57.5</v>
      </c>
      <c r="BC1516">
        <v>59.833333000000003</v>
      </c>
      <c r="BD1516">
        <v>61.833333000000003</v>
      </c>
      <c r="BE1516">
        <v>65.5</v>
      </c>
      <c r="BF1516">
        <v>69.166667000000004</v>
      </c>
      <c r="BG1516">
        <v>73.5</v>
      </c>
      <c r="BH1516">
        <v>77</v>
      </c>
      <c r="BI1516">
        <v>78.166667000000004</v>
      </c>
      <c r="BJ1516">
        <v>77.333332999999996</v>
      </c>
      <c r="BK1516">
        <v>76.666667000000004</v>
      </c>
      <c r="BL1516">
        <v>74.333332999999996</v>
      </c>
      <c r="BM1516">
        <v>71.666667000000004</v>
      </c>
      <c r="BN1516">
        <v>68.5</v>
      </c>
      <c r="BO1516">
        <v>65</v>
      </c>
      <c r="BP1516">
        <v>62.333333000000003</v>
      </c>
      <c r="BQ1516">
        <v>61.166666999999997</v>
      </c>
      <c r="BR1516">
        <v>59.5</v>
      </c>
      <c r="BS1516">
        <v>14.96556</v>
      </c>
      <c r="BT1516">
        <v>9.6243549999999995</v>
      </c>
      <c r="BU1516">
        <v>11.18094</v>
      </c>
      <c r="BV1516">
        <v>10.719810000000001</v>
      </c>
      <c r="BW1516">
        <v>11.68656</v>
      </c>
      <c r="BX1516">
        <v>13.07686</v>
      </c>
      <c r="BY1516">
        <v>-13.48917</v>
      </c>
      <c r="BZ1516">
        <v>-3.3023609999999999</v>
      </c>
      <c r="CA1516">
        <v>-2.6282770000000002</v>
      </c>
      <c r="CB1516">
        <v>-5.9152620000000002</v>
      </c>
      <c r="CC1516">
        <v>-6.1826800000000004</v>
      </c>
      <c r="CD1516">
        <v>-6.0545710000000001</v>
      </c>
      <c r="CE1516">
        <v>-4.8871190000000002</v>
      </c>
      <c r="CF1516">
        <v>-3.2872279999999998</v>
      </c>
      <c r="CG1516">
        <v>-8.8857569999999999</v>
      </c>
      <c r="CH1516">
        <v>-10.21847</v>
      </c>
      <c r="CI1516">
        <v>-16.851109999999998</v>
      </c>
      <c r="CJ1516">
        <v>-8.8890799999999999</v>
      </c>
      <c r="CK1516">
        <v>73.367090000000005</v>
      </c>
      <c r="CL1516">
        <v>81.360889999999998</v>
      </c>
      <c r="CM1516">
        <v>27.4802</v>
      </c>
      <c r="CN1516">
        <v>8.425433</v>
      </c>
      <c r="CO1516">
        <v>2.8638460000000001</v>
      </c>
      <c r="CP1516">
        <v>0.94760230000000001</v>
      </c>
      <c r="CQ1516">
        <v>41.053449999999998</v>
      </c>
      <c r="CR1516">
        <v>17.965160000000001</v>
      </c>
      <c r="CS1516">
        <v>20.140619999999998</v>
      </c>
      <c r="CT1516">
        <v>19.40072</v>
      </c>
      <c r="CU1516">
        <v>16.042670000000001</v>
      </c>
      <c r="CV1516">
        <v>20.401540000000001</v>
      </c>
      <c r="CW1516">
        <v>23.079219999999999</v>
      </c>
      <c r="CX1516">
        <v>18.69061</v>
      </c>
      <c r="CY1516">
        <v>12.54271</v>
      </c>
      <c r="CZ1516">
        <v>15.61707</v>
      </c>
      <c r="DA1516">
        <v>20.62856</v>
      </c>
      <c r="DB1516">
        <v>24.597760000000001</v>
      </c>
      <c r="DC1516">
        <v>23.778749999999999</v>
      </c>
      <c r="DD1516">
        <v>29.367270000000001</v>
      </c>
      <c r="DE1516">
        <v>26.998390000000001</v>
      </c>
      <c r="DF1516">
        <v>35.557450000000003</v>
      </c>
      <c r="DG1516">
        <v>34.561050000000002</v>
      </c>
      <c r="DH1516">
        <v>61.210410000000003</v>
      </c>
      <c r="DI1516">
        <v>39.335799999999999</v>
      </c>
      <c r="DJ1516">
        <v>59.103960000000001</v>
      </c>
      <c r="DK1516">
        <v>281.0351</v>
      </c>
      <c r="DL1516">
        <v>48.720100000000002</v>
      </c>
      <c r="DM1516">
        <v>30.458189999999998</v>
      </c>
      <c r="DN1516">
        <v>30.336819999999999</v>
      </c>
      <c r="DO1516">
        <v>19</v>
      </c>
      <c r="DP1516">
        <v>20</v>
      </c>
    </row>
    <row r="1517" spans="1:120" hidden="1" x14ac:dyDescent="0.25">
      <c r="A1517" t="str">
        <f t="shared" si="23"/>
        <v>Aggregator-Blue Zone Resources, LLC_Prescribed DA 1-4 (1PM-9PM)_44412_19-20</v>
      </c>
      <c r="B1517" t="s">
        <v>62</v>
      </c>
      <c r="C1517" t="s">
        <v>261</v>
      </c>
      <c r="D1517" t="s">
        <v>61</v>
      </c>
      <c r="E1517" t="s">
        <v>61</v>
      </c>
      <c r="F1517" t="s">
        <v>262</v>
      </c>
      <c r="G1517" t="s">
        <v>61</v>
      </c>
      <c r="H1517" t="s">
        <v>61</v>
      </c>
      <c r="I1517" t="s">
        <v>61</v>
      </c>
      <c r="J1517" t="s">
        <v>61</v>
      </c>
      <c r="K1517" t="s">
        <v>214</v>
      </c>
      <c r="L1517" s="18">
        <v>44412</v>
      </c>
      <c r="M1517">
        <v>19</v>
      </c>
      <c r="N1517">
        <v>20</v>
      </c>
      <c r="O1517" t="s">
        <v>258</v>
      </c>
      <c r="P1517">
        <v>6</v>
      </c>
      <c r="Q1517">
        <v>5</v>
      </c>
      <c r="R1517">
        <v>0</v>
      </c>
      <c r="S1517">
        <v>0</v>
      </c>
      <c r="T1517">
        <v>1</v>
      </c>
      <c r="U1517">
        <v>1</v>
      </c>
      <c r="V1517">
        <v>1</v>
      </c>
      <c r="W1517">
        <v>2081.6064000000001</v>
      </c>
      <c r="X1517">
        <v>2243.3447999999999</v>
      </c>
      <c r="Y1517">
        <v>2250.0720000000001</v>
      </c>
      <c r="Z1517">
        <v>2252.4684000000002</v>
      </c>
      <c r="AA1517">
        <v>2257.41</v>
      </c>
      <c r="AB1517">
        <v>2253.3852000000002</v>
      </c>
      <c r="AC1517">
        <v>2223.7991999999999</v>
      </c>
      <c r="AD1517">
        <v>2224.5792000000001</v>
      </c>
      <c r="AE1517">
        <v>2217.3719999999998</v>
      </c>
      <c r="AF1517">
        <v>2229.1979999999999</v>
      </c>
      <c r="AG1517">
        <v>2199.5711999999999</v>
      </c>
      <c r="AH1517">
        <v>2023.5636</v>
      </c>
      <c r="AI1517">
        <v>1081.8036</v>
      </c>
      <c r="AJ1517">
        <v>1003.188</v>
      </c>
      <c r="AK1517">
        <v>1072.0632000000001</v>
      </c>
      <c r="AL1517">
        <v>1138.0668000000001</v>
      </c>
      <c r="AM1517">
        <v>1292.2475999999999</v>
      </c>
      <c r="AN1517">
        <v>1179.096</v>
      </c>
      <c r="AO1517">
        <v>381.00599999999997</v>
      </c>
      <c r="AP1517">
        <v>355.22640000000001</v>
      </c>
      <c r="AQ1517">
        <v>1110.0768</v>
      </c>
      <c r="AR1517">
        <v>1742.2991999999999</v>
      </c>
      <c r="AS1517">
        <v>1835.508</v>
      </c>
      <c r="AT1517">
        <v>1831.9032</v>
      </c>
      <c r="AU1517">
        <v>57.1</v>
      </c>
      <c r="AV1517">
        <v>56.8</v>
      </c>
      <c r="AW1517">
        <v>56.5</v>
      </c>
      <c r="AX1517">
        <v>56.2</v>
      </c>
      <c r="AY1517">
        <v>56.1</v>
      </c>
      <c r="AZ1517">
        <v>56.1</v>
      </c>
      <c r="BA1517">
        <v>55.4</v>
      </c>
      <c r="BB1517">
        <v>55.6</v>
      </c>
      <c r="BC1517">
        <v>56.2</v>
      </c>
      <c r="BD1517">
        <v>57.3</v>
      </c>
      <c r="BE1517">
        <v>59.5</v>
      </c>
      <c r="BF1517">
        <v>61.2</v>
      </c>
      <c r="BG1517">
        <v>62.7</v>
      </c>
      <c r="BH1517">
        <v>64.099999999999994</v>
      </c>
      <c r="BI1517">
        <v>65</v>
      </c>
      <c r="BJ1517">
        <v>65.5</v>
      </c>
      <c r="BK1517">
        <v>65.099999999999994</v>
      </c>
      <c r="BL1517">
        <v>63.5</v>
      </c>
      <c r="BM1517">
        <v>62</v>
      </c>
      <c r="BN1517">
        <v>60.8</v>
      </c>
      <c r="BO1517">
        <v>59.1</v>
      </c>
      <c r="BP1517">
        <v>58</v>
      </c>
      <c r="BQ1517">
        <v>57.7</v>
      </c>
      <c r="BR1517">
        <v>57.2</v>
      </c>
      <c r="BS1517">
        <v>46.104140000000001</v>
      </c>
      <c r="BT1517">
        <v>-1.06806</v>
      </c>
      <c r="BU1517">
        <v>0.87162220000000001</v>
      </c>
      <c r="BV1517">
        <v>1.9623520000000001</v>
      </c>
      <c r="BW1517">
        <v>2.2613539999999999</v>
      </c>
      <c r="BX1517">
        <v>-2.1156619999999999</v>
      </c>
      <c r="BY1517">
        <v>-13.457689999999999</v>
      </c>
      <c r="BZ1517">
        <v>-3.1562160000000001</v>
      </c>
      <c r="CA1517">
        <v>-6.6023480000000001</v>
      </c>
      <c r="CB1517">
        <v>28.721340000000001</v>
      </c>
      <c r="CC1517">
        <v>64.057370000000006</v>
      </c>
      <c r="CD1517">
        <v>-5.8535979999999999</v>
      </c>
      <c r="CE1517">
        <v>157.1277</v>
      </c>
      <c r="CF1517">
        <v>20.000240000000002</v>
      </c>
      <c r="CG1517">
        <v>-13.72677</v>
      </c>
      <c r="CH1517">
        <v>-44.54195</v>
      </c>
      <c r="CI1517">
        <v>-48.653770000000002</v>
      </c>
      <c r="CJ1517">
        <v>252.88810000000001</v>
      </c>
      <c r="CK1517">
        <v>975.67579999999998</v>
      </c>
      <c r="CL1517">
        <v>962.52890000000002</v>
      </c>
      <c r="CM1517">
        <v>653.61500000000001</v>
      </c>
      <c r="CN1517">
        <v>230.32380000000001</v>
      </c>
      <c r="CO1517">
        <v>109.84739999999999</v>
      </c>
      <c r="CP1517">
        <v>107.12739999999999</v>
      </c>
      <c r="CQ1517">
        <v>1071.346</v>
      </c>
      <c r="CR1517">
        <v>492.26389999999998</v>
      </c>
      <c r="CS1517">
        <v>398.70690000000002</v>
      </c>
      <c r="CT1517">
        <v>370.76249999999999</v>
      </c>
      <c r="CU1517">
        <v>374.20460000000003</v>
      </c>
      <c r="CV1517">
        <v>367.03</v>
      </c>
      <c r="CW1517">
        <v>237.75540000000001</v>
      </c>
      <c r="CX1517">
        <v>205.40530000000001</v>
      </c>
      <c r="CY1517">
        <v>284.25130000000001</v>
      </c>
      <c r="CZ1517">
        <v>2547.8229999999999</v>
      </c>
      <c r="DA1517">
        <v>3746.2179999999998</v>
      </c>
      <c r="DB1517">
        <v>3228.018</v>
      </c>
      <c r="DC1517">
        <v>7329.8</v>
      </c>
      <c r="DD1517">
        <v>12703.85</v>
      </c>
      <c r="DE1517">
        <v>10845.3</v>
      </c>
      <c r="DF1517">
        <v>7989.0519999999997</v>
      </c>
      <c r="DG1517">
        <v>6036.9110000000001</v>
      </c>
      <c r="DH1517">
        <v>7584.2579999999998</v>
      </c>
      <c r="DI1517">
        <v>10428.68</v>
      </c>
      <c r="DJ1517">
        <v>9479.3279999999995</v>
      </c>
      <c r="DK1517">
        <v>33495.730000000003</v>
      </c>
      <c r="DL1517">
        <v>9783.2450000000008</v>
      </c>
      <c r="DM1517">
        <v>2492.7440000000001</v>
      </c>
      <c r="DN1517">
        <v>2321.0500000000002</v>
      </c>
      <c r="DO1517">
        <v>19</v>
      </c>
      <c r="DP1517">
        <v>20</v>
      </c>
    </row>
    <row r="1518" spans="1:120" x14ac:dyDescent="0.25">
      <c r="A1518" t="str">
        <f t="shared" si="23"/>
        <v>AutoDR-Yes_Prescribed DA 1-4 (1PM-9PM)_44412_19-20</v>
      </c>
      <c r="B1518" t="s">
        <v>62</v>
      </c>
      <c r="C1518" t="s">
        <v>322</v>
      </c>
      <c r="D1518" t="s">
        <v>61</v>
      </c>
      <c r="E1518" t="s">
        <v>61</v>
      </c>
      <c r="F1518" t="s">
        <v>61</v>
      </c>
      <c r="G1518" t="s">
        <v>61</v>
      </c>
      <c r="H1518" t="s">
        <v>98</v>
      </c>
      <c r="I1518" t="s">
        <v>61</v>
      </c>
      <c r="J1518" t="s">
        <v>61</v>
      </c>
      <c r="K1518" t="s">
        <v>214</v>
      </c>
      <c r="L1518" s="18">
        <v>44412</v>
      </c>
      <c r="M1518">
        <v>19</v>
      </c>
      <c r="N1518">
        <v>20</v>
      </c>
      <c r="O1518" t="s">
        <v>258</v>
      </c>
      <c r="P1518">
        <v>3</v>
      </c>
      <c r="Q1518">
        <v>3</v>
      </c>
      <c r="R1518">
        <v>0</v>
      </c>
      <c r="S1518">
        <v>0</v>
      </c>
      <c r="T1518">
        <v>1</v>
      </c>
      <c r="U1518">
        <v>1</v>
      </c>
      <c r="V1518">
        <v>1</v>
      </c>
      <c r="W1518">
        <v>29.44</v>
      </c>
      <c r="X1518">
        <v>29.44</v>
      </c>
      <c r="Y1518">
        <v>29.44</v>
      </c>
      <c r="Z1518">
        <v>29.36</v>
      </c>
      <c r="AA1518">
        <v>29.64</v>
      </c>
      <c r="AB1518">
        <v>29.32</v>
      </c>
      <c r="AC1518">
        <v>63.12</v>
      </c>
      <c r="AD1518">
        <v>60.32</v>
      </c>
      <c r="AE1518">
        <v>58.76</v>
      </c>
      <c r="AF1518">
        <v>69.56</v>
      </c>
      <c r="AG1518">
        <v>107.44</v>
      </c>
      <c r="AH1518">
        <v>114.2</v>
      </c>
      <c r="AI1518">
        <v>119.04</v>
      </c>
      <c r="AJ1518">
        <v>119.32</v>
      </c>
      <c r="AK1518">
        <v>120.64</v>
      </c>
      <c r="AL1518">
        <v>121.24</v>
      </c>
      <c r="AM1518">
        <v>119.76</v>
      </c>
      <c r="AN1518">
        <v>113.08</v>
      </c>
      <c r="AO1518">
        <v>111.88</v>
      </c>
      <c r="AP1518">
        <v>109</v>
      </c>
      <c r="AQ1518">
        <v>89.12</v>
      </c>
      <c r="AR1518">
        <v>33.799999999999997</v>
      </c>
      <c r="AS1518">
        <v>29.56</v>
      </c>
      <c r="AT1518">
        <v>29.68</v>
      </c>
      <c r="AU1518">
        <v>58.333333000000003</v>
      </c>
      <c r="AV1518">
        <v>58.5</v>
      </c>
      <c r="AW1518">
        <v>57.5</v>
      </c>
      <c r="AX1518">
        <v>57.333333000000003</v>
      </c>
      <c r="AY1518">
        <v>56.333333000000003</v>
      </c>
      <c r="AZ1518">
        <v>55.333333000000003</v>
      </c>
      <c r="BA1518">
        <v>54.666666999999997</v>
      </c>
      <c r="BB1518">
        <v>56.666666999999997</v>
      </c>
      <c r="BC1518">
        <v>58.833333000000003</v>
      </c>
      <c r="BD1518">
        <v>61.166666999999997</v>
      </c>
      <c r="BE1518">
        <v>65.833332999999996</v>
      </c>
      <c r="BF1518">
        <v>70.666667000000004</v>
      </c>
      <c r="BG1518">
        <v>74.5</v>
      </c>
      <c r="BH1518">
        <v>77.5</v>
      </c>
      <c r="BI1518">
        <v>78.833332999999996</v>
      </c>
      <c r="BJ1518">
        <v>78.166667000000004</v>
      </c>
      <c r="BK1518">
        <v>77.166667000000004</v>
      </c>
      <c r="BL1518">
        <v>75</v>
      </c>
      <c r="BM1518">
        <v>71.5</v>
      </c>
      <c r="BN1518">
        <v>68.166667000000004</v>
      </c>
      <c r="BO1518">
        <v>63.833333000000003</v>
      </c>
      <c r="BP1518">
        <v>61</v>
      </c>
      <c r="BQ1518">
        <v>59.666666999999997</v>
      </c>
      <c r="BR1518">
        <v>58.166666999999997</v>
      </c>
      <c r="BS1518">
        <v>-0.11878130000000001</v>
      </c>
      <c r="BT1518">
        <v>-0.17858099999999999</v>
      </c>
      <c r="BU1518">
        <v>-0.1737678</v>
      </c>
      <c r="BV1518">
        <v>-0.13138649999999999</v>
      </c>
      <c r="BW1518">
        <v>-0.24411749999999999</v>
      </c>
      <c r="BX1518">
        <v>3.3769209999999998</v>
      </c>
      <c r="BY1518">
        <v>-5.6345650000000003</v>
      </c>
      <c r="BZ1518">
        <v>1.4365079999999999</v>
      </c>
      <c r="CA1518">
        <v>2.5735269999999999</v>
      </c>
      <c r="CB1518">
        <v>-1.5923449999999999</v>
      </c>
      <c r="CC1518">
        <v>-2.2172429999999999</v>
      </c>
      <c r="CD1518">
        <v>-1.296465</v>
      </c>
      <c r="CE1518">
        <v>3.7479400000000003E-2</v>
      </c>
      <c r="CF1518">
        <v>0.72172930000000002</v>
      </c>
      <c r="CG1518">
        <v>-1.7181169999999999</v>
      </c>
      <c r="CH1518">
        <v>1.5345359999999999</v>
      </c>
      <c r="CI1518">
        <v>1.168798</v>
      </c>
      <c r="CJ1518">
        <v>-2.858892</v>
      </c>
      <c r="CK1518">
        <v>2.5854819999999998</v>
      </c>
      <c r="CL1518">
        <v>2.8515830000000002</v>
      </c>
      <c r="CM1518">
        <v>-1.123848</v>
      </c>
      <c r="CN1518">
        <v>-0.33767399999999997</v>
      </c>
      <c r="CO1518">
        <v>0.37639899999999998</v>
      </c>
      <c r="CP1518">
        <v>0.1545067</v>
      </c>
      <c r="CQ1518">
        <v>7.1279200000000001E-2</v>
      </c>
      <c r="CR1518">
        <v>3.9951300000000002E-2</v>
      </c>
      <c r="CS1518">
        <v>4.4173200000000003E-2</v>
      </c>
      <c r="CT1518">
        <v>3.9747900000000003E-2</v>
      </c>
      <c r="CU1518">
        <v>4.5031099999999998E-2</v>
      </c>
      <c r="CV1518">
        <v>2.6818110000000002</v>
      </c>
      <c r="CW1518">
        <v>13.98443</v>
      </c>
      <c r="CX1518">
        <v>4.9441160000000002</v>
      </c>
      <c r="CY1518">
        <v>2.2727689999999998</v>
      </c>
      <c r="CZ1518">
        <v>1.947781</v>
      </c>
      <c r="DA1518">
        <v>3.4299179999999998</v>
      </c>
      <c r="DB1518">
        <v>1.9274960000000001</v>
      </c>
      <c r="DC1518">
        <v>2.2031480000000001</v>
      </c>
      <c r="DD1518">
        <v>2.2047919999999999</v>
      </c>
      <c r="DE1518">
        <v>3.0596570000000001</v>
      </c>
      <c r="DF1518">
        <v>2.0911379999999999</v>
      </c>
      <c r="DG1518">
        <v>1.9852080000000001</v>
      </c>
      <c r="DH1518">
        <v>7.8995309999999996</v>
      </c>
      <c r="DI1518">
        <v>7.7472859999999999</v>
      </c>
      <c r="DJ1518">
        <v>15.81779</v>
      </c>
      <c r="DK1518">
        <v>17.87294</v>
      </c>
      <c r="DL1518">
        <v>8.8575529999999993</v>
      </c>
      <c r="DM1518">
        <v>1.0698430000000001</v>
      </c>
      <c r="DN1518">
        <v>0.78160669999999999</v>
      </c>
      <c r="DO1518">
        <v>19</v>
      </c>
      <c r="DP1518">
        <v>20</v>
      </c>
    </row>
    <row r="1519" spans="1:120" x14ac:dyDescent="0.25">
      <c r="A1519" t="str">
        <f t="shared" si="23"/>
        <v>AutoDR-No_Prescribed DA 1-4 (1PM-9PM)_44412_19-20</v>
      </c>
      <c r="B1519" t="s">
        <v>62</v>
      </c>
      <c r="C1519" t="s">
        <v>321</v>
      </c>
      <c r="D1519" t="s">
        <v>61</v>
      </c>
      <c r="E1519" t="s">
        <v>61</v>
      </c>
      <c r="F1519" t="s">
        <v>61</v>
      </c>
      <c r="G1519" t="s">
        <v>61</v>
      </c>
      <c r="H1519" t="s">
        <v>97</v>
      </c>
      <c r="I1519" t="s">
        <v>61</v>
      </c>
      <c r="J1519" t="s">
        <v>61</v>
      </c>
      <c r="K1519" t="s">
        <v>214</v>
      </c>
      <c r="L1519" s="18">
        <v>44412</v>
      </c>
      <c r="M1519">
        <v>19</v>
      </c>
      <c r="N1519">
        <v>20</v>
      </c>
      <c r="O1519" t="s">
        <v>258</v>
      </c>
      <c r="P1519">
        <v>6</v>
      </c>
      <c r="Q1519">
        <v>5</v>
      </c>
      <c r="R1519">
        <v>0</v>
      </c>
      <c r="S1519">
        <v>0</v>
      </c>
      <c r="T1519">
        <v>1</v>
      </c>
      <c r="U1519">
        <v>1</v>
      </c>
      <c r="V1519">
        <v>1</v>
      </c>
      <c r="W1519">
        <v>2081.6064000000001</v>
      </c>
      <c r="X1519">
        <v>2243.3447999999999</v>
      </c>
      <c r="Y1519">
        <v>2250.0720000000001</v>
      </c>
      <c r="Z1519">
        <v>2252.4684000000002</v>
      </c>
      <c r="AA1519">
        <v>2257.41</v>
      </c>
      <c r="AB1519">
        <v>2253.3852000000002</v>
      </c>
      <c r="AC1519">
        <v>2223.7991999999999</v>
      </c>
      <c r="AD1519">
        <v>2224.5792000000001</v>
      </c>
      <c r="AE1519">
        <v>2217.3719999999998</v>
      </c>
      <c r="AF1519">
        <v>2229.1979999999999</v>
      </c>
      <c r="AG1519">
        <v>2199.5711999999999</v>
      </c>
      <c r="AH1519">
        <v>2023.5636</v>
      </c>
      <c r="AI1519">
        <v>1081.8036</v>
      </c>
      <c r="AJ1519">
        <v>1003.188</v>
      </c>
      <c r="AK1519">
        <v>1072.0632000000001</v>
      </c>
      <c r="AL1519">
        <v>1138.0668000000001</v>
      </c>
      <c r="AM1519">
        <v>1292.2475999999999</v>
      </c>
      <c r="AN1519">
        <v>1179.096</v>
      </c>
      <c r="AO1519">
        <v>381.00599999999997</v>
      </c>
      <c r="AP1519">
        <v>355.22640000000001</v>
      </c>
      <c r="AQ1519">
        <v>1110.0768</v>
      </c>
      <c r="AR1519">
        <v>1742.2991999999999</v>
      </c>
      <c r="AS1519">
        <v>1835.508</v>
      </c>
      <c r="AT1519">
        <v>1831.9032</v>
      </c>
      <c r="AU1519">
        <v>57.1</v>
      </c>
      <c r="AV1519">
        <v>56.8</v>
      </c>
      <c r="AW1519">
        <v>56.5</v>
      </c>
      <c r="AX1519">
        <v>56.2</v>
      </c>
      <c r="AY1519">
        <v>56.1</v>
      </c>
      <c r="AZ1519">
        <v>56.1</v>
      </c>
      <c r="BA1519">
        <v>55.4</v>
      </c>
      <c r="BB1519">
        <v>55.6</v>
      </c>
      <c r="BC1519">
        <v>56.2</v>
      </c>
      <c r="BD1519">
        <v>57.3</v>
      </c>
      <c r="BE1519">
        <v>59.5</v>
      </c>
      <c r="BF1519">
        <v>61.2</v>
      </c>
      <c r="BG1519">
        <v>62.7</v>
      </c>
      <c r="BH1519">
        <v>64.099999999999994</v>
      </c>
      <c r="BI1519">
        <v>65</v>
      </c>
      <c r="BJ1519">
        <v>65.5</v>
      </c>
      <c r="BK1519">
        <v>65.099999999999994</v>
      </c>
      <c r="BL1519">
        <v>63.5</v>
      </c>
      <c r="BM1519">
        <v>62</v>
      </c>
      <c r="BN1519">
        <v>60.8</v>
      </c>
      <c r="BO1519">
        <v>59.1</v>
      </c>
      <c r="BP1519">
        <v>58</v>
      </c>
      <c r="BQ1519">
        <v>57.7</v>
      </c>
      <c r="BR1519">
        <v>57.2</v>
      </c>
      <c r="BS1519">
        <v>46.104140000000001</v>
      </c>
      <c r="BT1519">
        <v>-1.06806</v>
      </c>
      <c r="BU1519">
        <v>0.87162220000000001</v>
      </c>
      <c r="BV1519">
        <v>1.9623520000000001</v>
      </c>
      <c r="BW1519">
        <v>2.2613539999999999</v>
      </c>
      <c r="BX1519">
        <v>-2.1156619999999999</v>
      </c>
      <c r="BY1519">
        <v>-13.457689999999999</v>
      </c>
      <c r="BZ1519">
        <v>-3.1562160000000001</v>
      </c>
      <c r="CA1519">
        <v>-6.6023480000000001</v>
      </c>
      <c r="CB1519">
        <v>28.721340000000001</v>
      </c>
      <c r="CC1519">
        <v>64.057370000000006</v>
      </c>
      <c r="CD1519">
        <v>-5.8535979999999999</v>
      </c>
      <c r="CE1519">
        <v>157.1277</v>
      </c>
      <c r="CF1519">
        <v>20.000240000000002</v>
      </c>
      <c r="CG1519">
        <v>-13.72677</v>
      </c>
      <c r="CH1519">
        <v>-44.54195</v>
      </c>
      <c r="CI1519">
        <v>-48.653770000000002</v>
      </c>
      <c r="CJ1519">
        <v>252.88810000000001</v>
      </c>
      <c r="CK1519">
        <v>975.67579999999998</v>
      </c>
      <c r="CL1519">
        <v>962.52890000000002</v>
      </c>
      <c r="CM1519">
        <v>653.61500000000001</v>
      </c>
      <c r="CN1519">
        <v>230.32380000000001</v>
      </c>
      <c r="CO1519">
        <v>109.84739999999999</v>
      </c>
      <c r="CP1519">
        <v>107.12739999999999</v>
      </c>
      <c r="CQ1519">
        <v>1071.346</v>
      </c>
      <c r="CR1519">
        <v>492.26389999999998</v>
      </c>
      <c r="CS1519">
        <v>398.70690000000002</v>
      </c>
      <c r="CT1519">
        <v>370.76249999999999</v>
      </c>
      <c r="CU1519">
        <v>374.20460000000003</v>
      </c>
      <c r="CV1519">
        <v>367.03</v>
      </c>
      <c r="CW1519">
        <v>237.75540000000001</v>
      </c>
      <c r="CX1519">
        <v>205.40530000000001</v>
      </c>
      <c r="CY1519">
        <v>284.25130000000001</v>
      </c>
      <c r="CZ1519">
        <v>2547.8229999999999</v>
      </c>
      <c r="DA1519">
        <v>3746.2179999999998</v>
      </c>
      <c r="DB1519">
        <v>3228.018</v>
      </c>
      <c r="DC1519">
        <v>7329.8</v>
      </c>
      <c r="DD1519">
        <v>12703.85</v>
      </c>
      <c r="DE1519">
        <v>10845.3</v>
      </c>
      <c r="DF1519">
        <v>7989.0519999999997</v>
      </c>
      <c r="DG1519">
        <v>6036.9110000000001</v>
      </c>
      <c r="DH1519">
        <v>7584.2579999999998</v>
      </c>
      <c r="DI1519">
        <v>10428.68</v>
      </c>
      <c r="DJ1519">
        <v>9479.3279999999995</v>
      </c>
      <c r="DK1519">
        <v>33495.730000000003</v>
      </c>
      <c r="DL1519">
        <v>9783.2450000000008</v>
      </c>
      <c r="DM1519">
        <v>2492.7440000000001</v>
      </c>
      <c r="DN1519">
        <v>2321.0500000000002</v>
      </c>
      <c r="DO1519">
        <v>19</v>
      </c>
      <c r="DP1519">
        <v>20</v>
      </c>
    </row>
    <row r="1520" spans="1:120" hidden="1" x14ac:dyDescent="0.25">
      <c r="A1520" t="str">
        <f t="shared" si="23"/>
        <v>Industry_Type-4. Retail stores_Prescribed DA 1-4 (1PM-9PM)_44412_19-20</v>
      </c>
      <c r="B1520" t="s">
        <v>62</v>
      </c>
      <c r="C1520" t="s">
        <v>204</v>
      </c>
      <c r="D1520" t="s">
        <v>61</v>
      </c>
      <c r="E1520" t="s">
        <v>61</v>
      </c>
      <c r="F1520" t="s">
        <v>61</v>
      </c>
      <c r="G1520" t="s">
        <v>33</v>
      </c>
      <c r="H1520" t="s">
        <v>61</v>
      </c>
      <c r="I1520" t="s">
        <v>61</v>
      </c>
      <c r="J1520" t="s">
        <v>61</v>
      </c>
      <c r="K1520" t="s">
        <v>214</v>
      </c>
      <c r="L1520" s="18">
        <v>44412</v>
      </c>
      <c r="M1520">
        <v>19</v>
      </c>
      <c r="N1520">
        <v>20</v>
      </c>
      <c r="O1520" t="s">
        <v>258</v>
      </c>
      <c r="P1520">
        <v>1</v>
      </c>
      <c r="Q1520">
        <v>1</v>
      </c>
      <c r="R1520">
        <v>0</v>
      </c>
      <c r="S1520">
        <v>0</v>
      </c>
      <c r="T1520">
        <v>1</v>
      </c>
      <c r="U1520">
        <v>0</v>
      </c>
      <c r="V1520">
        <v>1</v>
      </c>
      <c r="W1520">
        <v>0.83199999999999996</v>
      </c>
      <c r="X1520">
        <v>0.81399999999999995</v>
      </c>
      <c r="Y1520">
        <v>0.82</v>
      </c>
      <c r="Z1520">
        <v>0.81699999999999995</v>
      </c>
      <c r="AA1520">
        <v>0.81499999999999995</v>
      </c>
      <c r="AB1520">
        <v>0.82099999999999995</v>
      </c>
      <c r="AC1520">
        <v>0.80600000000000005</v>
      </c>
      <c r="AD1520">
        <v>0.81599999999999995</v>
      </c>
      <c r="AE1520">
        <v>0.81</v>
      </c>
      <c r="AF1520">
        <v>0.82499999999999996</v>
      </c>
      <c r="AG1520">
        <v>0.81599999999999995</v>
      </c>
      <c r="AH1520">
        <v>0.82299999999999995</v>
      </c>
      <c r="AI1520">
        <v>0.82299999999999995</v>
      </c>
      <c r="AJ1520">
        <v>0.83</v>
      </c>
      <c r="AK1520">
        <v>0.82599999999999996</v>
      </c>
      <c r="AL1520">
        <v>0.82899999999999996</v>
      </c>
      <c r="AM1520">
        <v>0.83299999999999996</v>
      </c>
      <c r="AN1520">
        <v>0.82</v>
      </c>
      <c r="AO1520">
        <v>0.82499999999999996</v>
      </c>
      <c r="AP1520">
        <v>0.82199999999999995</v>
      </c>
      <c r="AQ1520">
        <v>0.82399999999999995</v>
      </c>
      <c r="AR1520">
        <v>0.83599999999999997</v>
      </c>
      <c r="AS1520">
        <v>0.83</v>
      </c>
      <c r="AT1520">
        <v>0.82599999999999996</v>
      </c>
      <c r="AU1520">
        <v>57.5</v>
      </c>
      <c r="AV1520">
        <v>58</v>
      </c>
      <c r="AW1520">
        <v>58</v>
      </c>
      <c r="AX1520">
        <v>58</v>
      </c>
      <c r="AY1520">
        <v>57.5</v>
      </c>
      <c r="AZ1520">
        <v>56.5</v>
      </c>
      <c r="BA1520">
        <v>56</v>
      </c>
      <c r="BB1520">
        <v>56.5</v>
      </c>
      <c r="BC1520">
        <v>57</v>
      </c>
      <c r="BD1520">
        <v>58.5</v>
      </c>
      <c r="BE1520">
        <v>62</v>
      </c>
      <c r="BF1520">
        <v>66</v>
      </c>
      <c r="BG1520">
        <v>67.5</v>
      </c>
      <c r="BH1520">
        <v>68</v>
      </c>
      <c r="BI1520">
        <v>69.5</v>
      </c>
      <c r="BJ1520">
        <v>70</v>
      </c>
      <c r="BK1520">
        <v>70</v>
      </c>
      <c r="BL1520">
        <v>68.5</v>
      </c>
      <c r="BM1520">
        <v>65.5</v>
      </c>
      <c r="BN1520">
        <v>63.5</v>
      </c>
      <c r="BO1520">
        <v>60</v>
      </c>
      <c r="BP1520">
        <v>58</v>
      </c>
      <c r="BQ1520">
        <v>57.5</v>
      </c>
      <c r="BR1520">
        <v>57</v>
      </c>
      <c r="BS1520">
        <v>-4.5111999999999999E-3</v>
      </c>
      <c r="BT1520">
        <v>5.8548000000000003E-3</v>
      </c>
      <c r="BU1520">
        <v>5.2138000000000002E-3</v>
      </c>
      <c r="BV1520">
        <v>5.0594000000000004E-3</v>
      </c>
      <c r="BW1520">
        <v>7.4476999999999998E-3</v>
      </c>
      <c r="BX1520">
        <v>4.6255999999999997E-3</v>
      </c>
      <c r="BY1520">
        <v>7.3369000000000004E-3</v>
      </c>
      <c r="BZ1520">
        <v>-1.29467E-2</v>
      </c>
      <c r="CA1520">
        <v>-3.7780000000000002E-4</v>
      </c>
      <c r="CB1520">
        <v>-6.3302000000000002E-3</v>
      </c>
      <c r="CC1520">
        <v>-1.0253E-2</v>
      </c>
      <c r="CD1520">
        <v>1.1588899999999999E-2</v>
      </c>
      <c r="CE1520">
        <v>7.2918200000000002E-2</v>
      </c>
      <c r="CF1520">
        <v>5.8289399999999998E-2</v>
      </c>
      <c r="CG1520">
        <v>3.1952099999999997E-2</v>
      </c>
      <c r="CH1520">
        <v>7.0226999999999998E-3</v>
      </c>
      <c r="CI1520">
        <v>4.9642999999999996E-3</v>
      </c>
      <c r="CJ1520">
        <v>1.6283999999999999E-3</v>
      </c>
      <c r="CK1520">
        <v>6.3765999999999996E-3</v>
      </c>
      <c r="CL1520">
        <v>1.20132E-2</v>
      </c>
      <c r="CM1520">
        <v>1.32245E-2</v>
      </c>
      <c r="CN1520">
        <v>1.2708499999999999E-2</v>
      </c>
      <c r="CO1520">
        <v>5.3999E-3</v>
      </c>
      <c r="CP1520">
        <v>6.9094999999999998E-3</v>
      </c>
      <c r="CQ1520">
        <v>2.699E-4</v>
      </c>
      <c r="CR1520">
        <v>2.5359999999999998E-4</v>
      </c>
      <c r="CS1520">
        <v>2.743E-4</v>
      </c>
      <c r="CT1520">
        <v>2.9760000000000002E-4</v>
      </c>
      <c r="CU1520">
        <v>3.0810000000000001E-4</v>
      </c>
      <c r="CV1520">
        <v>2.9770000000000003E-4</v>
      </c>
      <c r="CW1520">
        <v>4.057E-4</v>
      </c>
      <c r="CX1520">
        <v>2.075E-4</v>
      </c>
      <c r="CY1520">
        <v>9.0249999999999998E-4</v>
      </c>
      <c r="CZ1520">
        <v>8.6249999999999999E-4</v>
      </c>
      <c r="DA1520">
        <v>2.3237000000000002E-3</v>
      </c>
      <c r="DB1520">
        <v>1.4815E-3</v>
      </c>
      <c r="DC1520">
        <v>2.4147999999999999E-3</v>
      </c>
      <c r="DD1520">
        <v>1.9001000000000001E-3</v>
      </c>
      <c r="DE1520">
        <v>1.6106E-3</v>
      </c>
      <c r="DF1520">
        <v>6.5899999999999997E-4</v>
      </c>
      <c r="DG1520">
        <v>4.239E-4</v>
      </c>
      <c r="DH1520">
        <v>4.73E-4</v>
      </c>
      <c r="DI1520">
        <v>3.2850000000000002E-4</v>
      </c>
      <c r="DJ1520">
        <v>3.7379999999999998E-4</v>
      </c>
      <c r="DK1520">
        <v>5.4149999999999999E-4</v>
      </c>
      <c r="DL1520">
        <v>7.3800000000000005E-4</v>
      </c>
      <c r="DM1520">
        <v>2.9339999999999998E-4</v>
      </c>
      <c r="DN1520">
        <v>2.9379999999999999E-4</v>
      </c>
      <c r="DO1520">
        <v>19</v>
      </c>
      <c r="DP1520">
        <v>20</v>
      </c>
    </row>
    <row r="1521" spans="1:120" hidden="1" x14ac:dyDescent="0.25">
      <c r="A1521" t="str">
        <f t="shared" si="23"/>
        <v>Industry_Type-1. Agriculture, Mining &amp; Construction_Prescribed DA 1-4 (1PM-9PM)_44412_19-20</v>
      </c>
      <c r="B1521" t="s">
        <v>62</v>
      </c>
      <c r="C1521" t="s">
        <v>211</v>
      </c>
      <c r="D1521" t="s">
        <v>61</v>
      </c>
      <c r="E1521" t="s">
        <v>61</v>
      </c>
      <c r="F1521" t="s">
        <v>61</v>
      </c>
      <c r="G1521" t="s">
        <v>30</v>
      </c>
      <c r="H1521" t="s">
        <v>61</v>
      </c>
      <c r="I1521" t="s">
        <v>61</v>
      </c>
      <c r="J1521" t="s">
        <v>61</v>
      </c>
      <c r="K1521" t="s">
        <v>214</v>
      </c>
      <c r="L1521" s="18">
        <v>44412</v>
      </c>
      <c r="M1521">
        <v>19</v>
      </c>
      <c r="N1521">
        <v>20</v>
      </c>
      <c r="O1521" t="s">
        <v>258</v>
      </c>
      <c r="P1521">
        <v>3</v>
      </c>
      <c r="Q1521">
        <v>3</v>
      </c>
      <c r="R1521">
        <v>0</v>
      </c>
      <c r="S1521">
        <v>0</v>
      </c>
      <c r="T1521">
        <v>1</v>
      </c>
      <c r="U1521">
        <v>1</v>
      </c>
      <c r="V1521">
        <v>1</v>
      </c>
      <c r="W1521">
        <v>1645.28</v>
      </c>
      <c r="X1521">
        <v>1782.56</v>
      </c>
      <c r="Y1521">
        <v>1787.32</v>
      </c>
      <c r="Z1521">
        <v>1790.52</v>
      </c>
      <c r="AA1521">
        <v>1795.56</v>
      </c>
      <c r="AB1521">
        <v>1792.16</v>
      </c>
      <c r="AC1521">
        <v>1767.76</v>
      </c>
      <c r="AD1521">
        <v>1760.2</v>
      </c>
      <c r="AE1521">
        <v>1751.16</v>
      </c>
      <c r="AF1521">
        <v>1758.56</v>
      </c>
      <c r="AG1521">
        <v>1737.04</v>
      </c>
      <c r="AH1521">
        <v>1601</v>
      </c>
      <c r="AI1521">
        <v>815.6</v>
      </c>
      <c r="AJ1521">
        <v>751.16</v>
      </c>
      <c r="AK1521">
        <v>807</v>
      </c>
      <c r="AL1521">
        <v>857.84</v>
      </c>
      <c r="AM1521">
        <v>966.84</v>
      </c>
      <c r="AN1521">
        <v>877.4</v>
      </c>
      <c r="AO1521">
        <v>288.48</v>
      </c>
      <c r="AP1521">
        <v>270.64</v>
      </c>
      <c r="AQ1521">
        <v>835.48</v>
      </c>
      <c r="AR1521">
        <v>1359.48</v>
      </c>
      <c r="AS1521">
        <v>1437.24</v>
      </c>
      <c r="AT1521">
        <v>1433.28</v>
      </c>
      <c r="AU1521">
        <v>56</v>
      </c>
      <c r="AV1521">
        <v>55.666666999999997</v>
      </c>
      <c r="AW1521">
        <v>55.166666999999997</v>
      </c>
      <c r="AX1521">
        <v>54.666666999999997</v>
      </c>
      <c r="AY1521">
        <v>54.666666999999997</v>
      </c>
      <c r="AZ1521">
        <v>55</v>
      </c>
      <c r="BA1521">
        <v>54</v>
      </c>
      <c r="BB1521">
        <v>54.166666999999997</v>
      </c>
      <c r="BC1521">
        <v>54.666666999999997</v>
      </c>
      <c r="BD1521">
        <v>55.833333000000003</v>
      </c>
      <c r="BE1521">
        <v>58.166666999999997</v>
      </c>
      <c r="BF1521">
        <v>59.5</v>
      </c>
      <c r="BG1521">
        <v>60.5</v>
      </c>
      <c r="BH1521">
        <v>62</v>
      </c>
      <c r="BI1521">
        <v>62.666666999999997</v>
      </c>
      <c r="BJ1521">
        <v>63.333333000000003</v>
      </c>
      <c r="BK1521">
        <v>62.333333000000003</v>
      </c>
      <c r="BL1521">
        <v>60.833333000000003</v>
      </c>
      <c r="BM1521">
        <v>59.5</v>
      </c>
      <c r="BN1521">
        <v>58.666666999999997</v>
      </c>
      <c r="BO1521">
        <v>57.333333000000003</v>
      </c>
      <c r="BP1521">
        <v>56.666666999999997</v>
      </c>
      <c r="BQ1521">
        <v>56.333333000000003</v>
      </c>
      <c r="BR1521">
        <v>56</v>
      </c>
      <c r="BS1521">
        <v>23.35089</v>
      </c>
      <c r="BT1521">
        <v>-10.73578</v>
      </c>
      <c r="BU1521">
        <v>-10.61237</v>
      </c>
      <c r="BV1521">
        <v>-9.2407839999999997</v>
      </c>
      <c r="BW1521">
        <v>-10.04303</v>
      </c>
      <c r="BX1521">
        <v>-11.77716</v>
      </c>
      <c r="BY1521">
        <v>-4.2266849999999998</v>
      </c>
      <c r="BZ1521">
        <v>2.5276489999999998</v>
      </c>
      <c r="CA1521">
        <v>-0.22650149999999999</v>
      </c>
      <c r="CB1521">
        <v>29.1922</v>
      </c>
      <c r="CC1521">
        <v>57.495480000000001</v>
      </c>
      <c r="CD1521">
        <v>4.0252700000000002E-2</v>
      </c>
      <c r="CE1521">
        <v>135.46039999999999</v>
      </c>
      <c r="CF1521">
        <v>20.87154</v>
      </c>
      <c r="CG1521">
        <v>-4.1057889999999997</v>
      </c>
      <c r="CH1521">
        <v>-24.697839999999999</v>
      </c>
      <c r="CI1521">
        <v>-22.19004</v>
      </c>
      <c r="CJ1521">
        <v>218.1429</v>
      </c>
      <c r="CK1521">
        <v>741.00469999999996</v>
      </c>
      <c r="CL1521">
        <v>721.70669999999996</v>
      </c>
      <c r="CM1521">
        <v>513.7971</v>
      </c>
      <c r="CN1521">
        <v>183.202</v>
      </c>
      <c r="CO1521">
        <v>89.097759999999994</v>
      </c>
      <c r="CP1521">
        <v>88.478620000000006</v>
      </c>
      <c r="CQ1521">
        <v>703.00750000000005</v>
      </c>
      <c r="CR1521">
        <v>323.92380000000003</v>
      </c>
      <c r="CS1521">
        <v>256.78300000000002</v>
      </c>
      <c r="CT1521">
        <v>238.1122</v>
      </c>
      <c r="CU1521">
        <v>243.86619999999999</v>
      </c>
      <c r="CV1521">
        <v>237.1163</v>
      </c>
      <c r="CW1521">
        <v>155.74680000000001</v>
      </c>
      <c r="CX1521">
        <v>128.33619999999999</v>
      </c>
      <c r="CY1521">
        <v>186.7174</v>
      </c>
      <c r="CZ1521">
        <v>1755.357</v>
      </c>
      <c r="DA1521">
        <v>2582.9119999999998</v>
      </c>
      <c r="DB1521">
        <v>2218.1320000000001</v>
      </c>
      <c r="DC1521">
        <v>5067.7190000000001</v>
      </c>
      <c r="DD1521">
        <v>8794.4349999999995</v>
      </c>
      <c r="DE1521">
        <v>7506.9620000000004</v>
      </c>
      <c r="DF1521">
        <v>5513.4560000000001</v>
      </c>
      <c r="DG1521">
        <v>4159.0529999999999</v>
      </c>
      <c r="DH1521">
        <v>5210.8310000000001</v>
      </c>
      <c r="DI1521">
        <v>7207.1329999999998</v>
      </c>
      <c r="DJ1521">
        <v>6535.0630000000001</v>
      </c>
      <c r="DK1521">
        <v>22992.85</v>
      </c>
      <c r="DL1521">
        <v>6751.64</v>
      </c>
      <c r="DM1521">
        <v>1701.664</v>
      </c>
      <c r="DN1521">
        <v>1582.2840000000001</v>
      </c>
      <c r="DO1521">
        <v>19</v>
      </c>
      <c r="DP1521">
        <v>20</v>
      </c>
    </row>
    <row r="1522" spans="1:120" hidden="1" x14ac:dyDescent="0.25">
      <c r="A1522" t="str">
        <f t="shared" si="23"/>
        <v>OtherDR-No_Prescribed DA 1-4 (1PM-9PM)_44412_19-20</v>
      </c>
      <c r="B1522" t="s">
        <v>62</v>
      </c>
      <c r="C1522" t="s">
        <v>323</v>
      </c>
      <c r="D1522" t="s">
        <v>61</v>
      </c>
      <c r="E1522" t="s">
        <v>61</v>
      </c>
      <c r="F1522" t="s">
        <v>61</v>
      </c>
      <c r="G1522" t="s">
        <v>61</v>
      </c>
      <c r="H1522" t="s">
        <v>61</v>
      </c>
      <c r="I1522" t="s">
        <v>97</v>
      </c>
      <c r="J1522" t="s">
        <v>61</v>
      </c>
      <c r="K1522" t="s">
        <v>214</v>
      </c>
      <c r="L1522" s="18">
        <v>44412</v>
      </c>
      <c r="M1522">
        <v>19</v>
      </c>
      <c r="N1522">
        <v>20</v>
      </c>
      <c r="O1522" t="s">
        <v>258</v>
      </c>
      <c r="P1522">
        <v>9</v>
      </c>
      <c r="Q1522">
        <v>8</v>
      </c>
      <c r="R1522">
        <v>0</v>
      </c>
      <c r="S1522">
        <v>0</v>
      </c>
      <c r="T1522">
        <v>1</v>
      </c>
      <c r="U1522">
        <v>0</v>
      </c>
      <c r="V1522">
        <v>1</v>
      </c>
      <c r="W1522">
        <v>1984.626</v>
      </c>
      <c r="X1522">
        <v>2136.2557000000002</v>
      </c>
      <c r="Y1522">
        <v>2142.5625</v>
      </c>
      <c r="Z1522">
        <v>2144.7190999999998</v>
      </c>
      <c r="AA1522">
        <v>2149.6669000000002</v>
      </c>
      <c r="AB1522">
        <v>2145.5336000000002</v>
      </c>
      <c r="AC1522">
        <v>2155.8218000000002</v>
      </c>
      <c r="AD1522">
        <v>2153.4029999999998</v>
      </c>
      <c r="AE1522">
        <v>2144.8912999999998</v>
      </c>
      <c r="AF1522">
        <v>2168.1280999999999</v>
      </c>
      <c r="AG1522">
        <v>2182.9679999999998</v>
      </c>
      <c r="AH1522">
        <v>2025.5659000000001</v>
      </c>
      <c r="AI1522">
        <v>1148.1108999999999</v>
      </c>
      <c r="AJ1522">
        <v>1074.7238</v>
      </c>
      <c r="AK1522">
        <v>1140.7792999999999</v>
      </c>
      <c r="AL1522">
        <v>1203.3326</v>
      </c>
      <c r="AM1522">
        <v>1346.2121</v>
      </c>
      <c r="AN1522">
        <v>1232.6175000000001</v>
      </c>
      <c r="AO1522">
        <v>483.05813000000001</v>
      </c>
      <c r="AP1522">
        <v>455.64974999999998</v>
      </c>
      <c r="AQ1522">
        <v>1140.9570000000001</v>
      </c>
      <c r="AR1522">
        <v>1671.4304999999999</v>
      </c>
      <c r="AS1522">
        <v>1754.0436999999999</v>
      </c>
      <c r="AT1522">
        <v>1750.7992999999999</v>
      </c>
      <c r="AU1522">
        <v>57.5625</v>
      </c>
      <c r="AV1522">
        <v>57.4375</v>
      </c>
      <c r="AW1522">
        <v>56.875</v>
      </c>
      <c r="AX1522">
        <v>56.625</v>
      </c>
      <c r="AY1522">
        <v>56.1875</v>
      </c>
      <c r="AZ1522">
        <v>55.8125</v>
      </c>
      <c r="BA1522">
        <v>55.125</v>
      </c>
      <c r="BB1522">
        <v>56</v>
      </c>
      <c r="BC1522">
        <v>57.1875</v>
      </c>
      <c r="BD1522">
        <v>58.75</v>
      </c>
      <c r="BE1522">
        <v>61.875</v>
      </c>
      <c r="BF1522">
        <v>64.75</v>
      </c>
      <c r="BG1522">
        <v>67.125</v>
      </c>
      <c r="BH1522">
        <v>69.125</v>
      </c>
      <c r="BI1522">
        <v>70.1875</v>
      </c>
      <c r="BJ1522">
        <v>70.25</v>
      </c>
      <c r="BK1522">
        <v>69.625</v>
      </c>
      <c r="BL1522">
        <v>67.8125</v>
      </c>
      <c r="BM1522">
        <v>65.5625</v>
      </c>
      <c r="BN1522">
        <v>63.5625</v>
      </c>
      <c r="BO1522">
        <v>60.875</v>
      </c>
      <c r="BP1522">
        <v>59.125</v>
      </c>
      <c r="BQ1522">
        <v>58.4375</v>
      </c>
      <c r="BR1522">
        <v>57.5625</v>
      </c>
      <c r="BS1522">
        <v>43.088999999999999</v>
      </c>
      <c r="BT1522">
        <v>-1.2022090000000001</v>
      </c>
      <c r="BU1522">
        <v>0.62165700000000002</v>
      </c>
      <c r="BV1522">
        <v>1.6918949999999999</v>
      </c>
      <c r="BW1522">
        <v>1.8453870000000001</v>
      </c>
      <c r="BX1522">
        <v>1.8156030000000001</v>
      </c>
      <c r="BY1522">
        <v>-18.955469999999998</v>
      </c>
      <c r="BZ1522">
        <v>-1.342881</v>
      </c>
      <c r="CA1522">
        <v>-3.2944840000000002</v>
      </c>
      <c r="CB1522">
        <v>25.134869999999999</v>
      </c>
      <c r="CC1522">
        <v>57.55939</v>
      </c>
      <c r="CD1522">
        <v>-6.9462710000000003</v>
      </c>
      <c r="CE1522">
        <v>147.3494</v>
      </c>
      <c r="CF1522">
        <v>19.562169999999998</v>
      </c>
      <c r="CG1522">
        <v>-14.801729999999999</v>
      </c>
      <c r="CH1522">
        <v>-40.031730000000003</v>
      </c>
      <c r="CI1522">
        <v>-44.298000000000002</v>
      </c>
      <c r="CJ1522">
        <v>233.8663</v>
      </c>
      <c r="CK1522">
        <v>917.60469999999998</v>
      </c>
      <c r="CL1522">
        <v>905.57899999999995</v>
      </c>
      <c r="CM1522">
        <v>611.49980000000005</v>
      </c>
      <c r="CN1522">
        <v>215.5487</v>
      </c>
      <c r="CO1522">
        <v>103.4054</v>
      </c>
      <c r="CP1522">
        <v>100.6058</v>
      </c>
      <c r="CQ1522">
        <v>941.70320000000004</v>
      </c>
      <c r="CR1522">
        <v>432.70429999999999</v>
      </c>
      <c r="CS1522">
        <v>350.4819</v>
      </c>
      <c r="CT1522">
        <v>325.91579999999999</v>
      </c>
      <c r="CU1522">
        <v>328.94779999999997</v>
      </c>
      <c r="CV1522">
        <v>325.97910000000002</v>
      </c>
      <c r="CW1522">
        <v>226.66380000000001</v>
      </c>
      <c r="CX1522">
        <v>186.7894</v>
      </c>
      <c r="CY1522">
        <v>252.70670000000001</v>
      </c>
      <c r="CZ1522">
        <v>2241.7620000000002</v>
      </c>
      <c r="DA1522">
        <v>3296.915</v>
      </c>
      <c r="DB1522">
        <v>2839.5650000000001</v>
      </c>
      <c r="DC1522">
        <v>6444.9949999999999</v>
      </c>
      <c r="DD1522">
        <v>11168.28</v>
      </c>
      <c r="DE1522">
        <v>9535.8760000000002</v>
      </c>
      <c r="DF1522">
        <v>7024.2740000000003</v>
      </c>
      <c r="DG1522">
        <v>5308.3919999999998</v>
      </c>
      <c r="DH1522">
        <v>6675.85</v>
      </c>
      <c r="DI1522">
        <v>9175.6409999999996</v>
      </c>
      <c r="DJ1522">
        <v>8351.4599999999991</v>
      </c>
      <c r="DK1522">
        <v>29462.23</v>
      </c>
      <c r="DL1522">
        <v>8609.7659999999996</v>
      </c>
      <c r="DM1522">
        <v>2192.2420000000002</v>
      </c>
      <c r="DN1522">
        <v>2040.9749999999999</v>
      </c>
      <c r="DO1522">
        <v>19</v>
      </c>
      <c r="DP1522">
        <v>20</v>
      </c>
    </row>
    <row r="1523" spans="1:120" hidden="1" x14ac:dyDescent="0.25">
      <c r="A1523" t="str">
        <f t="shared" si="23"/>
        <v>sublap_id-SLAP_PGCC_Prescribed DA 1-4 (1PM-9PM)_44412_19-20</v>
      </c>
      <c r="B1523" t="s">
        <v>62</v>
      </c>
      <c r="C1523" t="s">
        <v>299</v>
      </c>
      <c r="D1523" t="s">
        <v>61</v>
      </c>
      <c r="E1523" t="s">
        <v>300</v>
      </c>
      <c r="F1523" t="s">
        <v>61</v>
      </c>
      <c r="G1523" t="s">
        <v>61</v>
      </c>
      <c r="H1523" t="s">
        <v>61</v>
      </c>
      <c r="I1523" t="s">
        <v>61</v>
      </c>
      <c r="J1523" t="s">
        <v>61</v>
      </c>
      <c r="K1523" t="s">
        <v>214</v>
      </c>
      <c r="L1523" s="18">
        <v>44412</v>
      </c>
      <c r="M1523">
        <v>19</v>
      </c>
      <c r="N1523">
        <v>20</v>
      </c>
      <c r="O1523" t="s">
        <v>258</v>
      </c>
      <c r="P1523">
        <v>2</v>
      </c>
      <c r="Q1523">
        <v>2</v>
      </c>
      <c r="R1523">
        <v>0</v>
      </c>
      <c r="S1523">
        <v>0</v>
      </c>
      <c r="T1523">
        <v>1</v>
      </c>
      <c r="U1523">
        <v>1</v>
      </c>
      <c r="V1523">
        <v>1</v>
      </c>
      <c r="W1523">
        <v>1132.48</v>
      </c>
      <c r="X1523">
        <v>1268.8</v>
      </c>
      <c r="Y1523">
        <v>1274.8399999999999</v>
      </c>
      <c r="Z1523">
        <v>1280.28</v>
      </c>
      <c r="AA1523">
        <v>1285.48</v>
      </c>
      <c r="AB1523">
        <v>1281.28</v>
      </c>
      <c r="AC1523">
        <v>1257.2</v>
      </c>
      <c r="AD1523">
        <v>1244.52</v>
      </c>
      <c r="AE1523">
        <v>1232.92</v>
      </c>
      <c r="AF1523">
        <v>1231.04</v>
      </c>
      <c r="AG1523">
        <v>1230.32</v>
      </c>
      <c r="AH1523">
        <v>1193.32</v>
      </c>
      <c r="AI1523">
        <v>506.32</v>
      </c>
      <c r="AJ1523">
        <v>652.12</v>
      </c>
      <c r="AK1523">
        <v>722.04</v>
      </c>
      <c r="AL1523">
        <v>771.92</v>
      </c>
      <c r="AM1523">
        <v>888.76</v>
      </c>
      <c r="AN1523">
        <v>815</v>
      </c>
      <c r="AO1523">
        <v>257.27999999999997</v>
      </c>
      <c r="AP1523">
        <v>262.64</v>
      </c>
      <c r="AQ1523">
        <v>785.4</v>
      </c>
      <c r="AR1523">
        <v>924.12</v>
      </c>
      <c r="AS1523">
        <v>928.76</v>
      </c>
      <c r="AT1523">
        <v>925.44</v>
      </c>
      <c r="AU1523">
        <v>57</v>
      </c>
      <c r="AV1523">
        <v>57</v>
      </c>
      <c r="AW1523">
        <v>56.5</v>
      </c>
      <c r="AX1523">
        <v>56</v>
      </c>
      <c r="AY1523">
        <v>56</v>
      </c>
      <c r="AZ1523">
        <v>56.5</v>
      </c>
      <c r="BA1523">
        <v>55</v>
      </c>
      <c r="BB1523">
        <v>55</v>
      </c>
      <c r="BC1523">
        <v>55.5</v>
      </c>
      <c r="BD1523">
        <v>57</v>
      </c>
      <c r="BE1523">
        <v>60</v>
      </c>
      <c r="BF1523">
        <v>61</v>
      </c>
      <c r="BG1523">
        <v>61.5</v>
      </c>
      <c r="BH1523">
        <v>63</v>
      </c>
      <c r="BI1523">
        <v>64</v>
      </c>
      <c r="BJ1523">
        <v>65</v>
      </c>
      <c r="BK1523">
        <v>64</v>
      </c>
      <c r="BL1523">
        <v>62.5</v>
      </c>
      <c r="BM1523">
        <v>61</v>
      </c>
      <c r="BN1523">
        <v>60</v>
      </c>
      <c r="BO1523">
        <v>58.5</v>
      </c>
      <c r="BP1523">
        <v>58</v>
      </c>
      <c r="BQ1523">
        <v>57.5</v>
      </c>
      <c r="BR1523">
        <v>57</v>
      </c>
      <c r="BS1523">
        <v>22.368680000000001</v>
      </c>
      <c r="BT1523">
        <v>-14.56775</v>
      </c>
      <c r="BU1523">
        <v>-13.71326</v>
      </c>
      <c r="BV1523">
        <v>-10.052860000000001</v>
      </c>
      <c r="BW1523">
        <v>-10.382999999999999</v>
      </c>
      <c r="BX1523">
        <v>-10.378170000000001</v>
      </c>
      <c r="BY1523">
        <v>-1.4402470000000001</v>
      </c>
      <c r="BZ1523">
        <v>4.2249759999999998</v>
      </c>
      <c r="CA1523">
        <v>4.5321660000000001</v>
      </c>
      <c r="CB1523">
        <v>13.44434</v>
      </c>
      <c r="CC1523">
        <v>25.530519999999999</v>
      </c>
      <c r="CD1523">
        <v>-2.741333</v>
      </c>
      <c r="CE1523">
        <v>102.9652</v>
      </c>
      <c r="CF1523">
        <v>60.283630000000002</v>
      </c>
      <c r="CG1523">
        <v>40.899189999999997</v>
      </c>
      <c r="CH1523">
        <v>22.444410000000001</v>
      </c>
      <c r="CI1523">
        <v>20.298780000000001</v>
      </c>
      <c r="CJ1523">
        <v>232.33070000000001</v>
      </c>
      <c r="CK1523">
        <v>730.19</v>
      </c>
      <c r="CL1523">
        <v>688.08479999999997</v>
      </c>
      <c r="CM1523">
        <v>498.50839999999999</v>
      </c>
      <c r="CN1523">
        <v>157.79900000000001</v>
      </c>
      <c r="CO1523">
        <v>68.644180000000006</v>
      </c>
      <c r="CP1523">
        <v>68.70299</v>
      </c>
      <c r="CQ1523">
        <v>629.77970000000005</v>
      </c>
      <c r="CR1523">
        <v>251.1155</v>
      </c>
      <c r="CS1523">
        <v>188.64599999999999</v>
      </c>
      <c r="CT1523">
        <v>175.2773</v>
      </c>
      <c r="CU1523">
        <v>182.52160000000001</v>
      </c>
      <c r="CV1523">
        <v>160.7398</v>
      </c>
      <c r="CW1523">
        <v>61.874949999999998</v>
      </c>
      <c r="CX1523">
        <v>58.187100000000001</v>
      </c>
      <c r="CY1523">
        <v>91.446650000000005</v>
      </c>
      <c r="CZ1523">
        <v>1213.0899999999999</v>
      </c>
      <c r="DA1523">
        <v>1668.548</v>
      </c>
      <c r="DB1523">
        <v>1130.8309999999999</v>
      </c>
      <c r="DC1523">
        <v>4484.5450000000001</v>
      </c>
      <c r="DD1523">
        <v>7004.7520000000004</v>
      </c>
      <c r="DE1523">
        <v>5811.2330000000002</v>
      </c>
      <c r="DF1523">
        <v>3714.2040000000002</v>
      </c>
      <c r="DG1523">
        <v>2605.5630000000001</v>
      </c>
      <c r="DH1523">
        <v>3635.5309999999999</v>
      </c>
      <c r="DI1523">
        <v>5004.3289999999997</v>
      </c>
      <c r="DJ1523">
        <v>3853.2449999999999</v>
      </c>
      <c r="DK1523">
        <v>21017.25</v>
      </c>
      <c r="DL1523">
        <v>6504.7240000000002</v>
      </c>
      <c r="DM1523">
        <v>1501.3019999999999</v>
      </c>
      <c r="DN1523">
        <v>1422.1320000000001</v>
      </c>
      <c r="DO1523">
        <v>19</v>
      </c>
      <c r="DP1523">
        <v>20</v>
      </c>
    </row>
    <row r="1524" spans="1:120" hidden="1" x14ac:dyDescent="0.25">
      <c r="A1524" t="str">
        <f t="shared" si="23"/>
        <v>Size_Grp-200 kW and above_Prescribed DA 1-4 (1PM-9PM)_44412_19-20</v>
      </c>
      <c r="B1524" t="s">
        <v>62</v>
      </c>
      <c r="C1524" t="s">
        <v>207</v>
      </c>
      <c r="D1524" t="s">
        <v>61</v>
      </c>
      <c r="E1524" t="s">
        <v>61</v>
      </c>
      <c r="F1524" t="s">
        <v>61</v>
      </c>
      <c r="G1524" t="s">
        <v>61</v>
      </c>
      <c r="H1524" t="s">
        <v>61</v>
      </c>
      <c r="I1524" t="s">
        <v>61</v>
      </c>
      <c r="J1524" t="s">
        <v>102</v>
      </c>
      <c r="K1524" t="s">
        <v>214</v>
      </c>
      <c r="L1524" s="18">
        <v>44412</v>
      </c>
      <c r="M1524">
        <v>19</v>
      </c>
      <c r="N1524">
        <v>20</v>
      </c>
      <c r="O1524" t="s">
        <v>258</v>
      </c>
      <c r="P1524">
        <v>3</v>
      </c>
      <c r="Q1524">
        <v>3</v>
      </c>
      <c r="R1524">
        <v>0</v>
      </c>
      <c r="S1524">
        <v>0</v>
      </c>
      <c r="T1524">
        <v>1</v>
      </c>
      <c r="U1524">
        <v>1</v>
      </c>
      <c r="V1524">
        <v>1</v>
      </c>
      <c r="W1524">
        <v>1645.28</v>
      </c>
      <c r="X1524">
        <v>1782.56</v>
      </c>
      <c r="Y1524">
        <v>1787.32</v>
      </c>
      <c r="Z1524">
        <v>1790.52</v>
      </c>
      <c r="AA1524">
        <v>1795.56</v>
      </c>
      <c r="AB1524">
        <v>1792.16</v>
      </c>
      <c r="AC1524">
        <v>1767.76</v>
      </c>
      <c r="AD1524">
        <v>1760.2</v>
      </c>
      <c r="AE1524">
        <v>1751.16</v>
      </c>
      <c r="AF1524">
        <v>1758.56</v>
      </c>
      <c r="AG1524">
        <v>1737.04</v>
      </c>
      <c r="AH1524">
        <v>1601</v>
      </c>
      <c r="AI1524">
        <v>815.6</v>
      </c>
      <c r="AJ1524">
        <v>751.16</v>
      </c>
      <c r="AK1524">
        <v>807</v>
      </c>
      <c r="AL1524">
        <v>857.84</v>
      </c>
      <c r="AM1524">
        <v>966.84</v>
      </c>
      <c r="AN1524">
        <v>877.4</v>
      </c>
      <c r="AO1524">
        <v>288.48</v>
      </c>
      <c r="AP1524">
        <v>270.64</v>
      </c>
      <c r="AQ1524">
        <v>835.48</v>
      </c>
      <c r="AR1524">
        <v>1359.48</v>
      </c>
      <c r="AS1524">
        <v>1437.24</v>
      </c>
      <c r="AT1524">
        <v>1433.28</v>
      </c>
      <c r="AU1524">
        <v>56</v>
      </c>
      <c r="AV1524">
        <v>55.666666999999997</v>
      </c>
      <c r="AW1524">
        <v>55.166666999999997</v>
      </c>
      <c r="AX1524">
        <v>54.666666999999997</v>
      </c>
      <c r="AY1524">
        <v>54.666666999999997</v>
      </c>
      <c r="AZ1524">
        <v>55</v>
      </c>
      <c r="BA1524">
        <v>54</v>
      </c>
      <c r="BB1524">
        <v>54.166666999999997</v>
      </c>
      <c r="BC1524">
        <v>54.666666999999997</v>
      </c>
      <c r="BD1524">
        <v>55.833333000000003</v>
      </c>
      <c r="BE1524">
        <v>58.166666999999997</v>
      </c>
      <c r="BF1524">
        <v>59.5</v>
      </c>
      <c r="BG1524">
        <v>60.5</v>
      </c>
      <c r="BH1524">
        <v>62</v>
      </c>
      <c r="BI1524">
        <v>62.666666999999997</v>
      </c>
      <c r="BJ1524">
        <v>63.333333000000003</v>
      </c>
      <c r="BK1524">
        <v>62.333333000000003</v>
      </c>
      <c r="BL1524">
        <v>60.833333000000003</v>
      </c>
      <c r="BM1524">
        <v>59.5</v>
      </c>
      <c r="BN1524">
        <v>58.666666999999997</v>
      </c>
      <c r="BO1524">
        <v>57.333333000000003</v>
      </c>
      <c r="BP1524">
        <v>56.666666999999997</v>
      </c>
      <c r="BQ1524">
        <v>56.333333000000003</v>
      </c>
      <c r="BR1524">
        <v>56</v>
      </c>
      <c r="BS1524">
        <v>23.35089</v>
      </c>
      <c r="BT1524">
        <v>-10.73578</v>
      </c>
      <c r="BU1524">
        <v>-10.61237</v>
      </c>
      <c r="BV1524">
        <v>-9.2407839999999997</v>
      </c>
      <c r="BW1524">
        <v>-10.04303</v>
      </c>
      <c r="BX1524">
        <v>-11.77716</v>
      </c>
      <c r="BY1524">
        <v>-4.2266849999999998</v>
      </c>
      <c r="BZ1524">
        <v>2.5276489999999998</v>
      </c>
      <c r="CA1524">
        <v>-0.22650149999999999</v>
      </c>
      <c r="CB1524">
        <v>29.1922</v>
      </c>
      <c r="CC1524">
        <v>57.495480000000001</v>
      </c>
      <c r="CD1524">
        <v>4.0252700000000002E-2</v>
      </c>
      <c r="CE1524">
        <v>135.46039999999999</v>
      </c>
      <c r="CF1524">
        <v>20.87154</v>
      </c>
      <c r="CG1524">
        <v>-4.1057889999999997</v>
      </c>
      <c r="CH1524">
        <v>-24.697839999999999</v>
      </c>
      <c r="CI1524">
        <v>-22.19004</v>
      </c>
      <c r="CJ1524">
        <v>218.1429</v>
      </c>
      <c r="CK1524">
        <v>741.00469999999996</v>
      </c>
      <c r="CL1524">
        <v>721.70669999999996</v>
      </c>
      <c r="CM1524">
        <v>513.7971</v>
      </c>
      <c r="CN1524">
        <v>183.202</v>
      </c>
      <c r="CO1524">
        <v>89.097759999999994</v>
      </c>
      <c r="CP1524">
        <v>88.478620000000006</v>
      </c>
      <c r="CQ1524">
        <v>703.00750000000005</v>
      </c>
      <c r="CR1524">
        <v>323.92380000000003</v>
      </c>
      <c r="CS1524">
        <v>256.78300000000002</v>
      </c>
      <c r="CT1524">
        <v>238.1122</v>
      </c>
      <c r="CU1524">
        <v>243.86619999999999</v>
      </c>
      <c r="CV1524">
        <v>237.1163</v>
      </c>
      <c r="CW1524">
        <v>155.74680000000001</v>
      </c>
      <c r="CX1524">
        <v>128.33619999999999</v>
      </c>
      <c r="CY1524">
        <v>186.7174</v>
      </c>
      <c r="CZ1524">
        <v>1755.357</v>
      </c>
      <c r="DA1524">
        <v>2582.9119999999998</v>
      </c>
      <c r="DB1524">
        <v>2218.1320000000001</v>
      </c>
      <c r="DC1524">
        <v>5067.7190000000001</v>
      </c>
      <c r="DD1524">
        <v>8794.4349999999995</v>
      </c>
      <c r="DE1524">
        <v>7506.9620000000004</v>
      </c>
      <c r="DF1524">
        <v>5513.4560000000001</v>
      </c>
      <c r="DG1524">
        <v>4159.0529999999999</v>
      </c>
      <c r="DH1524">
        <v>5210.8310000000001</v>
      </c>
      <c r="DI1524">
        <v>7207.1329999999998</v>
      </c>
      <c r="DJ1524">
        <v>6535.0630000000001</v>
      </c>
      <c r="DK1524">
        <v>22992.85</v>
      </c>
      <c r="DL1524">
        <v>6751.64</v>
      </c>
      <c r="DM1524">
        <v>1701.664</v>
      </c>
      <c r="DN1524">
        <v>1582.2840000000001</v>
      </c>
      <c r="DO1524">
        <v>19</v>
      </c>
      <c r="DP1524">
        <v>20</v>
      </c>
    </row>
    <row r="1525" spans="1:120" hidden="1" x14ac:dyDescent="0.25">
      <c r="A1525" t="str">
        <f t="shared" si="23"/>
        <v>sublap_id-SLAP_PGZP_Prescribed DA 1-4 (1PM-9PM)_44412_19-20</v>
      </c>
      <c r="B1525" t="s">
        <v>62</v>
      </c>
      <c r="C1525" t="s">
        <v>283</v>
      </c>
      <c r="D1525" t="s">
        <v>61</v>
      </c>
      <c r="E1525" t="s">
        <v>284</v>
      </c>
      <c r="F1525" t="s">
        <v>61</v>
      </c>
      <c r="G1525" t="s">
        <v>61</v>
      </c>
      <c r="H1525" t="s">
        <v>61</v>
      </c>
      <c r="I1525" t="s">
        <v>61</v>
      </c>
      <c r="J1525" t="s">
        <v>61</v>
      </c>
      <c r="K1525" t="s">
        <v>214</v>
      </c>
      <c r="L1525" s="18">
        <v>44412</v>
      </c>
      <c r="M1525">
        <v>19</v>
      </c>
      <c r="N1525">
        <v>20</v>
      </c>
      <c r="O1525" t="s">
        <v>258</v>
      </c>
      <c r="P1525">
        <v>4</v>
      </c>
      <c r="Q1525">
        <v>4</v>
      </c>
      <c r="R1525">
        <v>0</v>
      </c>
      <c r="S1525">
        <v>0</v>
      </c>
      <c r="T1525">
        <v>1</v>
      </c>
      <c r="U1525">
        <v>0</v>
      </c>
      <c r="V1525">
        <v>1</v>
      </c>
      <c r="W1525">
        <v>30.271999999999998</v>
      </c>
      <c r="X1525">
        <v>30.254000000000001</v>
      </c>
      <c r="Y1525">
        <v>30.26</v>
      </c>
      <c r="Z1525">
        <v>30.177</v>
      </c>
      <c r="AA1525">
        <v>30.454999999999998</v>
      </c>
      <c r="AB1525">
        <v>30.140999999999998</v>
      </c>
      <c r="AC1525">
        <v>63.926000000000002</v>
      </c>
      <c r="AD1525">
        <v>61.136000000000003</v>
      </c>
      <c r="AE1525">
        <v>59.57</v>
      </c>
      <c r="AF1525">
        <v>70.385000000000005</v>
      </c>
      <c r="AG1525">
        <v>108.256</v>
      </c>
      <c r="AH1525">
        <v>115.023</v>
      </c>
      <c r="AI1525">
        <v>119.863</v>
      </c>
      <c r="AJ1525">
        <v>120.15</v>
      </c>
      <c r="AK1525">
        <v>121.46599999999999</v>
      </c>
      <c r="AL1525">
        <v>122.069</v>
      </c>
      <c r="AM1525">
        <v>120.593</v>
      </c>
      <c r="AN1525">
        <v>113.9</v>
      </c>
      <c r="AO1525">
        <v>112.705</v>
      </c>
      <c r="AP1525">
        <v>109.822</v>
      </c>
      <c r="AQ1525">
        <v>89.944000000000003</v>
      </c>
      <c r="AR1525">
        <v>34.636000000000003</v>
      </c>
      <c r="AS1525">
        <v>30.39</v>
      </c>
      <c r="AT1525">
        <v>30.506</v>
      </c>
      <c r="AU1525">
        <v>58.125</v>
      </c>
      <c r="AV1525">
        <v>58.375</v>
      </c>
      <c r="AW1525">
        <v>57.625</v>
      </c>
      <c r="AX1525">
        <v>57.5</v>
      </c>
      <c r="AY1525">
        <v>56.625</v>
      </c>
      <c r="AZ1525">
        <v>55.625</v>
      </c>
      <c r="BA1525">
        <v>55</v>
      </c>
      <c r="BB1525">
        <v>56.625</v>
      </c>
      <c r="BC1525">
        <v>58.375</v>
      </c>
      <c r="BD1525">
        <v>60.5</v>
      </c>
      <c r="BE1525">
        <v>64.875</v>
      </c>
      <c r="BF1525">
        <v>69.5</v>
      </c>
      <c r="BG1525">
        <v>72.75</v>
      </c>
      <c r="BH1525">
        <v>75.125</v>
      </c>
      <c r="BI1525">
        <v>76.5</v>
      </c>
      <c r="BJ1525">
        <v>76.125</v>
      </c>
      <c r="BK1525">
        <v>75.375</v>
      </c>
      <c r="BL1525">
        <v>73.375</v>
      </c>
      <c r="BM1525">
        <v>70</v>
      </c>
      <c r="BN1525">
        <v>67</v>
      </c>
      <c r="BO1525">
        <v>62.875</v>
      </c>
      <c r="BP1525">
        <v>60.25</v>
      </c>
      <c r="BQ1525">
        <v>59.125</v>
      </c>
      <c r="BR1525">
        <v>57.875</v>
      </c>
      <c r="BS1525">
        <v>-0.1232926</v>
      </c>
      <c r="BT1525">
        <v>-0.1727262</v>
      </c>
      <c r="BU1525">
        <v>-0.16855400000000001</v>
      </c>
      <c r="BV1525">
        <v>-0.1263272</v>
      </c>
      <c r="BW1525">
        <v>-0.23666980000000001</v>
      </c>
      <c r="BX1525">
        <v>3.3815460000000002</v>
      </c>
      <c r="BY1525">
        <v>-5.6272279999999997</v>
      </c>
      <c r="BZ1525">
        <v>1.423562</v>
      </c>
      <c r="CA1525">
        <v>2.5731489999999999</v>
      </c>
      <c r="CB1525">
        <v>-1.5986750000000001</v>
      </c>
      <c r="CC1525">
        <v>-2.2274959999999999</v>
      </c>
      <c r="CD1525">
        <v>-1.2848759999999999</v>
      </c>
      <c r="CE1525">
        <v>0.1103976</v>
      </c>
      <c r="CF1525">
        <v>0.78001869999999995</v>
      </c>
      <c r="CG1525">
        <v>-1.6861649999999999</v>
      </c>
      <c r="CH1525">
        <v>1.5415589999999999</v>
      </c>
      <c r="CI1525">
        <v>1.1737629999999999</v>
      </c>
      <c r="CJ1525">
        <v>-2.8572639999999998</v>
      </c>
      <c r="CK1525">
        <v>2.5918580000000002</v>
      </c>
      <c r="CL1525">
        <v>2.8635969999999999</v>
      </c>
      <c r="CM1525">
        <v>-1.1106229999999999</v>
      </c>
      <c r="CN1525">
        <v>-0.32496550000000002</v>
      </c>
      <c r="CO1525">
        <v>0.3817989</v>
      </c>
      <c r="CP1525">
        <v>0.16141620000000001</v>
      </c>
      <c r="CQ1525">
        <v>7.1549100000000004E-2</v>
      </c>
      <c r="CR1525">
        <v>4.0204999999999998E-2</v>
      </c>
      <c r="CS1525">
        <v>4.4447500000000001E-2</v>
      </c>
      <c r="CT1525">
        <v>4.0045499999999998E-2</v>
      </c>
      <c r="CU1525">
        <v>4.5339200000000003E-2</v>
      </c>
      <c r="CV1525">
        <v>2.6821090000000001</v>
      </c>
      <c r="CW1525">
        <v>13.984830000000001</v>
      </c>
      <c r="CX1525">
        <v>4.9443239999999999</v>
      </c>
      <c r="CY1525">
        <v>2.2736719999999999</v>
      </c>
      <c r="CZ1525">
        <v>1.948644</v>
      </c>
      <c r="DA1525">
        <v>3.432242</v>
      </c>
      <c r="DB1525">
        <v>1.9289780000000001</v>
      </c>
      <c r="DC1525">
        <v>2.2055630000000002</v>
      </c>
      <c r="DD1525">
        <v>2.206693</v>
      </c>
      <c r="DE1525">
        <v>3.061267</v>
      </c>
      <c r="DF1525">
        <v>2.0917970000000001</v>
      </c>
      <c r="DG1525">
        <v>1.9856320000000001</v>
      </c>
      <c r="DH1525">
        <v>7.900004</v>
      </c>
      <c r="DI1525">
        <v>7.7476139999999996</v>
      </c>
      <c r="DJ1525">
        <v>15.81817</v>
      </c>
      <c r="DK1525">
        <v>17.873480000000001</v>
      </c>
      <c r="DL1525">
        <v>8.8582900000000002</v>
      </c>
      <c r="DM1525">
        <v>1.070136</v>
      </c>
      <c r="DN1525">
        <v>0.78190059999999995</v>
      </c>
      <c r="DO1525">
        <v>19</v>
      </c>
      <c r="DP1525">
        <v>20</v>
      </c>
    </row>
    <row r="1526" spans="1:120" hidden="1" x14ac:dyDescent="0.25">
      <c r="A1526" t="str">
        <f t="shared" si="23"/>
        <v>Industry_Type-7. Institutional/Government_Prescribed DA 1-4 (1PM-9PM)_44412_19-20</v>
      </c>
      <c r="B1526" t="s">
        <v>62</v>
      </c>
      <c r="C1526" t="s">
        <v>208</v>
      </c>
      <c r="D1526" t="s">
        <v>61</v>
      </c>
      <c r="E1526" t="s">
        <v>61</v>
      </c>
      <c r="F1526" t="s">
        <v>61</v>
      </c>
      <c r="G1526" t="s">
        <v>35</v>
      </c>
      <c r="H1526" t="s">
        <v>61</v>
      </c>
      <c r="I1526" t="s">
        <v>61</v>
      </c>
      <c r="J1526" t="s">
        <v>61</v>
      </c>
      <c r="K1526" t="s">
        <v>214</v>
      </c>
      <c r="L1526" s="18">
        <v>44412</v>
      </c>
      <c r="M1526">
        <v>19</v>
      </c>
      <c r="N1526">
        <v>20</v>
      </c>
      <c r="O1526" t="s">
        <v>258</v>
      </c>
      <c r="P1526">
        <v>3</v>
      </c>
      <c r="Q1526">
        <v>3</v>
      </c>
      <c r="R1526">
        <v>0</v>
      </c>
      <c r="S1526">
        <v>0</v>
      </c>
      <c r="T1526">
        <v>1</v>
      </c>
      <c r="U1526">
        <v>1</v>
      </c>
      <c r="V1526">
        <v>1</v>
      </c>
      <c r="W1526">
        <v>29.44</v>
      </c>
      <c r="X1526">
        <v>29.44</v>
      </c>
      <c r="Y1526">
        <v>29.44</v>
      </c>
      <c r="Z1526">
        <v>29.36</v>
      </c>
      <c r="AA1526">
        <v>29.64</v>
      </c>
      <c r="AB1526">
        <v>29.32</v>
      </c>
      <c r="AC1526">
        <v>63.12</v>
      </c>
      <c r="AD1526">
        <v>60.32</v>
      </c>
      <c r="AE1526">
        <v>58.76</v>
      </c>
      <c r="AF1526">
        <v>69.56</v>
      </c>
      <c r="AG1526">
        <v>107.44</v>
      </c>
      <c r="AH1526">
        <v>114.2</v>
      </c>
      <c r="AI1526">
        <v>119.04</v>
      </c>
      <c r="AJ1526">
        <v>119.32</v>
      </c>
      <c r="AK1526">
        <v>120.64</v>
      </c>
      <c r="AL1526">
        <v>121.24</v>
      </c>
      <c r="AM1526">
        <v>119.76</v>
      </c>
      <c r="AN1526">
        <v>113.08</v>
      </c>
      <c r="AO1526">
        <v>111.88</v>
      </c>
      <c r="AP1526">
        <v>109</v>
      </c>
      <c r="AQ1526">
        <v>89.12</v>
      </c>
      <c r="AR1526">
        <v>33.799999999999997</v>
      </c>
      <c r="AS1526">
        <v>29.56</v>
      </c>
      <c r="AT1526">
        <v>29.68</v>
      </c>
      <c r="AU1526">
        <v>58.333333000000003</v>
      </c>
      <c r="AV1526">
        <v>58.5</v>
      </c>
      <c r="AW1526">
        <v>57.5</v>
      </c>
      <c r="AX1526">
        <v>57.333333000000003</v>
      </c>
      <c r="AY1526">
        <v>56.333333000000003</v>
      </c>
      <c r="AZ1526">
        <v>55.333333000000003</v>
      </c>
      <c r="BA1526">
        <v>54.666666999999997</v>
      </c>
      <c r="BB1526">
        <v>56.666666999999997</v>
      </c>
      <c r="BC1526">
        <v>58.833333000000003</v>
      </c>
      <c r="BD1526">
        <v>61.166666999999997</v>
      </c>
      <c r="BE1526">
        <v>65.833332999999996</v>
      </c>
      <c r="BF1526">
        <v>70.666667000000004</v>
      </c>
      <c r="BG1526">
        <v>74.5</v>
      </c>
      <c r="BH1526">
        <v>77.5</v>
      </c>
      <c r="BI1526">
        <v>78.833332999999996</v>
      </c>
      <c r="BJ1526">
        <v>78.166667000000004</v>
      </c>
      <c r="BK1526">
        <v>77.166667000000004</v>
      </c>
      <c r="BL1526">
        <v>75</v>
      </c>
      <c r="BM1526">
        <v>71.5</v>
      </c>
      <c r="BN1526">
        <v>68.166667000000004</v>
      </c>
      <c r="BO1526">
        <v>63.833333000000003</v>
      </c>
      <c r="BP1526">
        <v>61</v>
      </c>
      <c r="BQ1526">
        <v>59.666666999999997</v>
      </c>
      <c r="BR1526">
        <v>58.166666999999997</v>
      </c>
      <c r="BS1526">
        <v>-0.11878130000000001</v>
      </c>
      <c r="BT1526">
        <v>-0.17858099999999999</v>
      </c>
      <c r="BU1526">
        <v>-0.1737678</v>
      </c>
      <c r="BV1526">
        <v>-0.13138649999999999</v>
      </c>
      <c r="BW1526">
        <v>-0.24411749999999999</v>
      </c>
      <c r="BX1526">
        <v>3.3769209999999998</v>
      </c>
      <c r="BY1526">
        <v>-5.6345650000000003</v>
      </c>
      <c r="BZ1526">
        <v>1.4365079999999999</v>
      </c>
      <c r="CA1526">
        <v>2.5735269999999999</v>
      </c>
      <c r="CB1526">
        <v>-1.5923449999999999</v>
      </c>
      <c r="CC1526">
        <v>-2.2172429999999999</v>
      </c>
      <c r="CD1526">
        <v>-1.296465</v>
      </c>
      <c r="CE1526">
        <v>3.7479400000000003E-2</v>
      </c>
      <c r="CF1526">
        <v>0.72172930000000002</v>
      </c>
      <c r="CG1526">
        <v>-1.7181169999999999</v>
      </c>
      <c r="CH1526">
        <v>1.5345359999999999</v>
      </c>
      <c r="CI1526">
        <v>1.168798</v>
      </c>
      <c r="CJ1526">
        <v>-2.858892</v>
      </c>
      <c r="CK1526">
        <v>2.5854819999999998</v>
      </c>
      <c r="CL1526">
        <v>2.8515830000000002</v>
      </c>
      <c r="CM1526">
        <v>-1.123848</v>
      </c>
      <c r="CN1526">
        <v>-0.33767399999999997</v>
      </c>
      <c r="CO1526">
        <v>0.37639899999999998</v>
      </c>
      <c r="CP1526">
        <v>0.1545067</v>
      </c>
      <c r="CQ1526">
        <v>7.1279200000000001E-2</v>
      </c>
      <c r="CR1526">
        <v>3.9951300000000002E-2</v>
      </c>
      <c r="CS1526">
        <v>4.4173200000000003E-2</v>
      </c>
      <c r="CT1526">
        <v>3.9747900000000003E-2</v>
      </c>
      <c r="CU1526">
        <v>4.5031099999999998E-2</v>
      </c>
      <c r="CV1526">
        <v>2.6818110000000002</v>
      </c>
      <c r="CW1526">
        <v>13.98443</v>
      </c>
      <c r="CX1526">
        <v>4.9441160000000002</v>
      </c>
      <c r="CY1526">
        <v>2.2727689999999998</v>
      </c>
      <c r="CZ1526">
        <v>1.947781</v>
      </c>
      <c r="DA1526">
        <v>3.4299179999999998</v>
      </c>
      <c r="DB1526">
        <v>1.9274960000000001</v>
      </c>
      <c r="DC1526">
        <v>2.2031480000000001</v>
      </c>
      <c r="DD1526">
        <v>2.2047919999999999</v>
      </c>
      <c r="DE1526">
        <v>3.0596570000000001</v>
      </c>
      <c r="DF1526">
        <v>2.0911379999999999</v>
      </c>
      <c r="DG1526">
        <v>1.9852080000000001</v>
      </c>
      <c r="DH1526">
        <v>7.8995309999999996</v>
      </c>
      <c r="DI1526">
        <v>7.7472859999999999</v>
      </c>
      <c r="DJ1526">
        <v>15.81779</v>
      </c>
      <c r="DK1526">
        <v>17.87294</v>
      </c>
      <c r="DL1526">
        <v>8.8575529999999993</v>
      </c>
      <c r="DM1526">
        <v>1.0698430000000001</v>
      </c>
      <c r="DN1526">
        <v>0.78160669999999999</v>
      </c>
      <c r="DO1526">
        <v>19</v>
      </c>
      <c r="DP1526">
        <v>20</v>
      </c>
    </row>
    <row r="1527" spans="1:120" hidden="1" x14ac:dyDescent="0.25">
      <c r="A1527" t="str">
        <f t="shared" si="23"/>
        <v>LCA-Greater Bay Area_Prescribed DA 1-4 (1PM-9PM)_44412_19-20</v>
      </c>
      <c r="B1527" t="s">
        <v>62</v>
      </c>
      <c r="C1527" t="s">
        <v>209</v>
      </c>
      <c r="D1527" t="s">
        <v>36</v>
      </c>
      <c r="E1527" t="s">
        <v>61</v>
      </c>
      <c r="F1527" t="s">
        <v>61</v>
      </c>
      <c r="G1527" t="s">
        <v>61</v>
      </c>
      <c r="H1527" t="s">
        <v>61</v>
      </c>
      <c r="I1527" t="s">
        <v>61</v>
      </c>
      <c r="J1527" t="s">
        <v>61</v>
      </c>
      <c r="K1527" t="s">
        <v>214</v>
      </c>
      <c r="L1527" s="18">
        <v>44412</v>
      </c>
      <c r="M1527">
        <v>19</v>
      </c>
      <c r="N1527">
        <v>20</v>
      </c>
      <c r="O1527" t="s">
        <v>258</v>
      </c>
      <c r="P1527">
        <v>5</v>
      </c>
      <c r="Q1527">
        <v>4</v>
      </c>
      <c r="R1527">
        <v>0</v>
      </c>
      <c r="S1527">
        <v>0</v>
      </c>
      <c r="T1527">
        <v>1</v>
      </c>
      <c r="U1527">
        <v>1</v>
      </c>
      <c r="V1527">
        <v>1</v>
      </c>
      <c r="W1527">
        <v>2167.3000000000002</v>
      </c>
      <c r="X1527">
        <v>2335.8000000000002</v>
      </c>
      <c r="Y1527">
        <v>2342.8000000000002</v>
      </c>
      <c r="Z1527">
        <v>2345.3000000000002</v>
      </c>
      <c r="AA1527">
        <v>2350.4499999999998</v>
      </c>
      <c r="AB1527">
        <v>2346.25</v>
      </c>
      <c r="AC1527">
        <v>2315.4499999999998</v>
      </c>
      <c r="AD1527">
        <v>2316.25</v>
      </c>
      <c r="AE1527">
        <v>2308.75</v>
      </c>
      <c r="AF1527">
        <v>2321.0500000000002</v>
      </c>
      <c r="AG1527">
        <v>2290.1999999999998</v>
      </c>
      <c r="AH1527">
        <v>2106.85</v>
      </c>
      <c r="AI1527">
        <v>1125.8499999999999</v>
      </c>
      <c r="AJ1527">
        <v>1043.95</v>
      </c>
      <c r="AK1527">
        <v>1115.7</v>
      </c>
      <c r="AL1527">
        <v>1184.45</v>
      </c>
      <c r="AM1527">
        <v>1345.05</v>
      </c>
      <c r="AN1527">
        <v>1227.2</v>
      </c>
      <c r="AO1527">
        <v>395.85</v>
      </c>
      <c r="AP1527">
        <v>369</v>
      </c>
      <c r="AQ1527">
        <v>1155.3</v>
      </c>
      <c r="AR1527">
        <v>1813.85</v>
      </c>
      <c r="AS1527">
        <v>1910.95</v>
      </c>
      <c r="AT1527">
        <v>1907.2</v>
      </c>
      <c r="AU1527">
        <v>57</v>
      </c>
      <c r="AV1527">
        <v>56.5</v>
      </c>
      <c r="AW1527">
        <v>56.125</v>
      </c>
      <c r="AX1527">
        <v>55.75</v>
      </c>
      <c r="AY1527">
        <v>55.75</v>
      </c>
      <c r="AZ1527">
        <v>56</v>
      </c>
      <c r="BA1527">
        <v>55.25</v>
      </c>
      <c r="BB1527">
        <v>55.375</v>
      </c>
      <c r="BC1527">
        <v>56</v>
      </c>
      <c r="BD1527">
        <v>57</v>
      </c>
      <c r="BE1527">
        <v>58.875</v>
      </c>
      <c r="BF1527">
        <v>60</v>
      </c>
      <c r="BG1527">
        <v>61.5</v>
      </c>
      <c r="BH1527">
        <v>63.125</v>
      </c>
      <c r="BI1527">
        <v>63.875</v>
      </c>
      <c r="BJ1527">
        <v>64.375</v>
      </c>
      <c r="BK1527">
        <v>63.875</v>
      </c>
      <c r="BL1527">
        <v>62.25</v>
      </c>
      <c r="BM1527">
        <v>61.125</v>
      </c>
      <c r="BN1527">
        <v>60.125</v>
      </c>
      <c r="BO1527">
        <v>58.875</v>
      </c>
      <c r="BP1527">
        <v>58</v>
      </c>
      <c r="BQ1527">
        <v>57.75</v>
      </c>
      <c r="BR1527">
        <v>57.25</v>
      </c>
      <c r="BS1527">
        <v>48.03078</v>
      </c>
      <c r="BT1527">
        <v>-1.1198809999999999</v>
      </c>
      <c r="BU1527">
        <v>0.90142250000000002</v>
      </c>
      <c r="BV1527">
        <v>2.037792</v>
      </c>
      <c r="BW1527">
        <v>2.3462679999999998</v>
      </c>
      <c r="BX1527">
        <v>-2.209597</v>
      </c>
      <c r="BY1527">
        <v>-14.0276</v>
      </c>
      <c r="BZ1527">
        <v>-3.2715420000000002</v>
      </c>
      <c r="CA1527">
        <v>-6.8769739999999997</v>
      </c>
      <c r="CB1527">
        <v>29.925979999999999</v>
      </c>
      <c r="CC1527">
        <v>66.739260000000002</v>
      </c>
      <c r="CD1527">
        <v>-6.1119839999999996</v>
      </c>
      <c r="CE1527">
        <v>163.58349999999999</v>
      </c>
      <c r="CF1527">
        <v>20.760719999999999</v>
      </c>
      <c r="CG1527">
        <v>-14.338660000000001</v>
      </c>
      <c r="CH1527">
        <v>-46.406649999999999</v>
      </c>
      <c r="CI1527">
        <v>-50.68721</v>
      </c>
      <c r="CJ1527">
        <v>263.423</v>
      </c>
      <c r="CK1527">
        <v>1016.321</v>
      </c>
      <c r="CL1527">
        <v>1002.619</v>
      </c>
      <c r="CM1527">
        <v>680.83249999999998</v>
      </c>
      <c r="CN1527">
        <v>239.90479999999999</v>
      </c>
      <c r="CO1527">
        <v>114.4177</v>
      </c>
      <c r="CP1527">
        <v>111.58240000000001</v>
      </c>
      <c r="CQ1527">
        <v>1162.4849999999999</v>
      </c>
      <c r="CR1527">
        <v>534.14009999999996</v>
      </c>
      <c r="CS1527">
        <v>432.62430000000001</v>
      </c>
      <c r="CT1527">
        <v>402.30259999999998</v>
      </c>
      <c r="CU1527">
        <v>406.03750000000002</v>
      </c>
      <c r="CV1527">
        <v>398.25259999999997</v>
      </c>
      <c r="CW1527">
        <v>257.98050000000001</v>
      </c>
      <c r="CX1527">
        <v>222.87870000000001</v>
      </c>
      <c r="CY1527">
        <v>308.43099999999998</v>
      </c>
      <c r="CZ1527">
        <v>2764.5630000000001</v>
      </c>
      <c r="DA1527">
        <v>4064.9029999999998</v>
      </c>
      <c r="DB1527">
        <v>3502.6219999999998</v>
      </c>
      <c r="DC1527">
        <v>7953.3379999999997</v>
      </c>
      <c r="DD1527">
        <v>13784.55</v>
      </c>
      <c r="DE1527">
        <v>11767.9</v>
      </c>
      <c r="DF1527">
        <v>8668.6749999999993</v>
      </c>
      <c r="DG1527">
        <v>6550.4679999999998</v>
      </c>
      <c r="DH1527">
        <v>8229.4459999999999</v>
      </c>
      <c r="DI1527">
        <v>11315.85</v>
      </c>
      <c r="DJ1527">
        <v>10285.73</v>
      </c>
      <c r="DK1527">
        <v>36345.199999999997</v>
      </c>
      <c r="DL1527">
        <v>10615.5</v>
      </c>
      <c r="DM1527">
        <v>2704.8</v>
      </c>
      <c r="DN1527">
        <v>2518.5</v>
      </c>
      <c r="DO1527">
        <v>19</v>
      </c>
      <c r="DP1527">
        <v>20</v>
      </c>
    </row>
    <row r="1528" spans="1:120" hidden="1" x14ac:dyDescent="0.25">
      <c r="A1528" t="str">
        <f t="shared" si="23"/>
        <v>sublap_id-SLAP_PGEB_Prescribed DA 1-4 (1PM-9PM)_44412_19-20</v>
      </c>
      <c r="B1528" t="s">
        <v>62</v>
      </c>
      <c r="C1528" t="s">
        <v>287</v>
      </c>
      <c r="D1528" t="s">
        <v>61</v>
      </c>
      <c r="E1528" t="s">
        <v>288</v>
      </c>
      <c r="F1528" t="s">
        <v>61</v>
      </c>
      <c r="G1528" t="s">
        <v>61</v>
      </c>
      <c r="H1528" t="s">
        <v>61</v>
      </c>
      <c r="I1528" t="s">
        <v>61</v>
      </c>
      <c r="J1528" t="s">
        <v>61</v>
      </c>
      <c r="K1528" t="s">
        <v>214</v>
      </c>
      <c r="L1528" s="18">
        <v>44412</v>
      </c>
      <c r="M1528">
        <v>19</v>
      </c>
      <c r="N1528">
        <v>20</v>
      </c>
      <c r="O1528" t="s">
        <v>258</v>
      </c>
      <c r="P1528">
        <v>2</v>
      </c>
      <c r="Q1528">
        <v>1</v>
      </c>
      <c r="R1528">
        <v>0</v>
      </c>
      <c r="S1528">
        <v>0</v>
      </c>
      <c r="T1528">
        <v>1</v>
      </c>
      <c r="U1528">
        <v>0</v>
      </c>
      <c r="V1528">
        <v>1</v>
      </c>
      <c r="W1528">
        <v>177.12</v>
      </c>
      <c r="X1528">
        <v>172.16</v>
      </c>
      <c r="Y1528">
        <v>173.84</v>
      </c>
      <c r="Z1528">
        <v>171.44</v>
      </c>
      <c r="AA1528">
        <v>169.6</v>
      </c>
      <c r="AB1528">
        <v>169.68</v>
      </c>
      <c r="AC1528">
        <v>169.2</v>
      </c>
      <c r="AD1528">
        <v>185.6</v>
      </c>
      <c r="AE1528">
        <v>191.68</v>
      </c>
      <c r="AF1528">
        <v>196.56</v>
      </c>
      <c r="AG1528">
        <v>190.24</v>
      </c>
      <c r="AH1528">
        <v>168.96</v>
      </c>
      <c r="AI1528">
        <v>170.16</v>
      </c>
      <c r="AJ1528">
        <v>168</v>
      </c>
      <c r="AK1528">
        <v>171.12</v>
      </c>
      <c r="AL1528">
        <v>179.44</v>
      </c>
      <c r="AM1528">
        <v>218.4</v>
      </c>
      <c r="AN1528">
        <v>208.72</v>
      </c>
      <c r="AO1528">
        <v>56.4</v>
      </c>
      <c r="AP1528">
        <v>49.12</v>
      </c>
      <c r="AQ1528">
        <v>177.52</v>
      </c>
      <c r="AR1528">
        <v>183.2</v>
      </c>
      <c r="AS1528">
        <v>183.04</v>
      </c>
      <c r="AT1528">
        <v>184.96</v>
      </c>
      <c r="AU1528">
        <v>60</v>
      </c>
      <c r="AV1528">
        <v>59</v>
      </c>
      <c r="AW1528">
        <v>59</v>
      </c>
      <c r="AX1528">
        <v>59</v>
      </c>
      <c r="AY1528">
        <v>59</v>
      </c>
      <c r="AZ1528">
        <v>59</v>
      </c>
      <c r="BA1528">
        <v>59</v>
      </c>
      <c r="BB1528">
        <v>59</v>
      </c>
      <c r="BC1528">
        <v>60</v>
      </c>
      <c r="BD1528">
        <v>60.5</v>
      </c>
      <c r="BE1528">
        <v>61</v>
      </c>
      <c r="BF1528">
        <v>61.5</v>
      </c>
      <c r="BG1528">
        <v>64.5</v>
      </c>
      <c r="BH1528">
        <v>66.5</v>
      </c>
      <c r="BI1528">
        <v>67.5</v>
      </c>
      <c r="BJ1528">
        <v>67.5</v>
      </c>
      <c r="BK1528">
        <v>68.5</v>
      </c>
      <c r="BL1528">
        <v>66.5</v>
      </c>
      <c r="BM1528">
        <v>66</v>
      </c>
      <c r="BN1528">
        <v>64.5</v>
      </c>
      <c r="BO1528">
        <v>63.5</v>
      </c>
      <c r="BP1528">
        <v>62</v>
      </c>
      <c r="BQ1528">
        <v>62</v>
      </c>
      <c r="BR1528">
        <v>61</v>
      </c>
      <c r="BS1528">
        <v>30.147480000000002</v>
      </c>
      <c r="BT1528">
        <v>19.679749999999999</v>
      </c>
      <c r="BU1528">
        <v>22.667010000000001</v>
      </c>
      <c r="BV1528">
        <v>21.74203</v>
      </c>
      <c r="BW1528">
        <v>23.84009</v>
      </c>
      <c r="BX1528">
        <v>20.018969999999999</v>
      </c>
      <c r="BY1528">
        <v>-13.990780000000001</v>
      </c>
      <c r="BZ1528">
        <v>-10.289759999999999</v>
      </c>
      <c r="CA1528">
        <v>-10.55016</v>
      </c>
      <c r="CB1528">
        <v>-10.502840000000001</v>
      </c>
      <c r="CC1528">
        <v>-8.2081599999999995</v>
      </c>
      <c r="CD1528">
        <v>-9.8596800000000009</v>
      </c>
      <c r="CE1528">
        <v>-9.1871030000000005</v>
      </c>
      <c r="CF1528">
        <v>-8.5259250000000009</v>
      </c>
      <c r="CG1528">
        <v>-14.730270000000001</v>
      </c>
      <c r="CH1528">
        <v>-24.854970000000002</v>
      </c>
      <c r="CI1528">
        <v>-36.719450000000002</v>
      </c>
      <c r="CJ1528">
        <v>-14.80904</v>
      </c>
      <c r="CK1528">
        <v>144.10419999999999</v>
      </c>
      <c r="CL1528">
        <v>160.7775</v>
      </c>
      <c r="CM1528">
        <v>61.737699999999997</v>
      </c>
      <c r="CN1528">
        <v>17.443650000000002</v>
      </c>
      <c r="CO1528">
        <v>4.8727419999999997</v>
      </c>
      <c r="CP1528">
        <v>1.574646</v>
      </c>
      <c r="CQ1528">
        <v>163.93100000000001</v>
      </c>
      <c r="CR1528">
        <v>71.703410000000005</v>
      </c>
      <c r="CS1528">
        <v>80.386269999999996</v>
      </c>
      <c r="CT1528">
        <v>77.445800000000006</v>
      </c>
      <c r="CU1528">
        <v>63.991219999999998</v>
      </c>
      <c r="CV1528">
        <v>71.061400000000006</v>
      </c>
      <c r="CW1528">
        <v>37.442799999999998</v>
      </c>
      <c r="CX1528">
        <v>57.224690000000002</v>
      </c>
      <c r="CY1528">
        <v>42.713909999999998</v>
      </c>
      <c r="CZ1528">
        <v>55.854799999999997</v>
      </c>
      <c r="DA1528">
        <v>74.502359999999996</v>
      </c>
      <c r="DB1528">
        <v>94.182360000000003</v>
      </c>
      <c r="DC1528">
        <v>89.668180000000007</v>
      </c>
      <c r="DD1528">
        <v>110.7149</v>
      </c>
      <c r="DE1528">
        <v>97.983140000000006</v>
      </c>
      <c r="DF1528">
        <v>137.98439999999999</v>
      </c>
      <c r="DG1528">
        <v>132.98519999999999</v>
      </c>
      <c r="DH1528">
        <v>224.0598</v>
      </c>
      <c r="DI1528">
        <v>140.03450000000001</v>
      </c>
      <c r="DJ1528">
        <v>191.2107</v>
      </c>
      <c r="DK1528">
        <v>1072.288</v>
      </c>
      <c r="DL1528">
        <v>169.11760000000001</v>
      </c>
      <c r="DM1528">
        <v>117.63039999999999</v>
      </c>
      <c r="DN1528">
        <v>118.22190000000001</v>
      </c>
      <c r="DO1528">
        <v>19</v>
      </c>
      <c r="DP1528">
        <v>20</v>
      </c>
    </row>
    <row r="1529" spans="1:120" hidden="1" x14ac:dyDescent="0.25">
      <c r="A1529" t="str">
        <f t="shared" si="23"/>
        <v>Industry_Type-5. Offices, Hotels, Finance, Services_Prescribed DA 1-4 (1PM-9PM)_44412_19-20</v>
      </c>
      <c r="B1529" t="s">
        <v>62</v>
      </c>
      <c r="C1529" t="s">
        <v>205</v>
      </c>
      <c r="D1529" t="s">
        <v>61</v>
      </c>
      <c r="E1529" t="s">
        <v>61</v>
      </c>
      <c r="F1529" t="s">
        <v>61</v>
      </c>
      <c r="G1529" t="s">
        <v>37</v>
      </c>
      <c r="H1529" t="s">
        <v>61</v>
      </c>
      <c r="I1529" t="s">
        <v>61</v>
      </c>
      <c r="J1529" t="s">
        <v>61</v>
      </c>
      <c r="K1529" t="s">
        <v>214</v>
      </c>
      <c r="L1529" s="18">
        <v>44412</v>
      </c>
      <c r="M1529">
        <v>19</v>
      </c>
      <c r="N1529">
        <v>20</v>
      </c>
      <c r="O1529" t="s">
        <v>258</v>
      </c>
      <c r="P1529">
        <v>2</v>
      </c>
      <c r="Q1529">
        <v>1</v>
      </c>
      <c r="R1529">
        <v>0</v>
      </c>
      <c r="S1529">
        <v>0</v>
      </c>
      <c r="T1529">
        <v>1</v>
      </c>
      <c r="U1529">
        <v>0</v>
      </c>
      <c r="V1529">
        <v>1</v>
      </c>
      <c r="W1529">
        <v>177.12</v>
      </c>
      <c r="X1529">
        <v>172.16</v>
      </c>
      <c r="Y1529">
        <v>173.84</v>
      </c>
      <c r="Z1529">
        <v>171.44</v>
      </c>
      <c r="AA1529">
        <v>169.6</v>
      </c>
      <c r="AB1529">
        <v>169.68</v>
      </c>
      <c r="AC1529">
        <v>169.2</v>
      </c>
      <c r="AD1529">
        <v>185.6</v>
      </c>
      <c r="AE1529">
        <v>191.68</v>
      </c>
      <c r="AF1529">
        <v>196.56</v>
      </c>
      <c r="AG1529">
        <v>190.24</v>
      </c>
      <c r="AH1529">
        <v>168.96</v>
      </c>
      <c r="AI1529">
        <v>170.16</v>
      </c>
      <c r="AJ1529">
        <v>168</v>
      </c>
      <c r="AK1529">
        <v>171.12</v>
      </c>
      <c r="AL1529">
        <v>179.44</v>
      </c>
      <c r="AM1529">
        <v>218.4</v>
      </c>
      <c r="AN1529">
        <v>208.72</v>
      </c>
      <c r="AO1529">
        <v>56.4</v>
      </c>
      <c r="AP1529">
        <v>49.12</v>
      </c>
      <c r="AQ1529">
        <v>177.52</v>
      </c>
      <c r="AR1529">
        <v>183.2</v>
      </c>
      <c r="AS1529">
        <v>183.04</v>
      </c>
      <c r="AT1529">
        <v>184.96</v>
      </c>
      <c r="AU1529">
        <v>60</v>
      </c>
      <c r="AV1529">
        <v>59</v>
      </c>
      <c r="AW1529">
        <v>59</v>
      </c>
      <c r="AX1529">
        <v>59</v>
      </c>
      <c r="AY1529">
        <v>59</v>
      </c>
      <c r="AZ1529">
        <v>59</v>
      </c>
      <c r="BA1529">
        <v>59</v>
      </c>
      <c r="BB1529">
        <v>59</v>
      </c>
      <c r="BC1529">
        <v>60</v>
      </c>
      <c r="BD1529">
        <v>60.5</v>
      </c>
      <c r="BE1529">
        <v>61</v>
      </c>
      <c r="BF1529">
        <v>61.5</v>
      </c>
      <c r="BG1529">
        <v>64.5</v>
      </c>
      <c r="BH1529">
        <v>66.5</v>
      </c>
      <c r="BI1529">
        <v>67.5</v>
      </c>
      <c r="BJ1529">
        <v>67.5</v>
      </c>
      <c r="BK1529">
        <v>68.5</v>
      </c>
      <c r="BL1529">
        <v>66.5</v>
      </c>
      <c r="BM1529">
        <v>66</v>
      </c>
      <c r="BN1529">
        <v>64.5</v>
      </c>
      <c r="BO1529">
        <v>63.5</v>
      </c>
      <c r="BP1529">
        <v>62</v>
      </c>
      <c r="BQ1529">
        <v>62</v>
      </c>
      <c r="BR1529">
        <v>61</v>
      </c>
      <c r="BS1529">
        <v>30.147480000000002</v>
      </c>
      <c r="BT1529">
        <v>19.679749999999999</v>
      </c>
      <c r="BU1529">
        <v>22.667010000000001</v>
      </c>
      <c r="BV1529">
        <v>21.74203</v>
      </c>
      <c r="BW1529">
        <v>23.84009</v>
      </c>
      <c r="BX1529">
        <v>20.018969999999999</v>
      </c>
      <c r="BY1529">
        <v>-13.990780000000001</v>
      </c>
      <c r="BZ1529">
        <v>-10.289759999999999</v>
      </c>
      <c r="CA1529">
        <v>-10.55016</v>
      </c>
      <c r="CB1529">
        <v>-10.502840000000001</v>
      </c>
      <c r="CC1529">
        <v>-8.2081599999999995</v>
      </c>
      <c r="CD1529">
        <v>-9.8596800000000009</v>
      </c>
      <c r="CE1529">
        <v>-9.1871030000000005</v>
      </c>
      <c r="CF1529">
        <v>-8.5259250000000009</v>
      </c>
      <c r="CG1529">
        <v>-14.730270000000001</v>
      </c>
      <c r="CH1529">
        <v>-24.854970000000002</v>
      </c>
      <c r="CI1529">
        <v>-36.719450000000002</v>
      </c>
      <c r="CJ1529">
        <v>-14.80904</v>
      </c>
      <c r="CK1529">
        <v>144.10419999999999</v>
      </c>
      <c r="CL1529">
        <v>160.7775</v>
      </c>
      <c r="CM1529">
        <v>61.737699999999997</v>
      </c>
      <c r="CN1529">
        <v>17.443650000000002</v>
      </c>
      <c r="CO1529">
        <v>4.8727419999999997</v>
      </c>
      <c r="CP1529">
        <v>1.574646</v>
      </c>
      <c r="CQ1529">
        <v>163.93100000000001</v>
      </c>
      <c r="CR1529">
        <v>71.703410000000005</v>
      </c>
      <c r="CS1529">
        <v>80.386269999999996</v>
      </c>
      <c r="CT1529">
        <v>77.445800000000006</v>
      </c>
      <c r="CU1529">
        <v>63.991219999999998</v>
      </c>
      <c r="CV1529">
        <v>71.061400000000006</v>
      </c>
      <c r="CW1529">
        <v>37.442799999999998</v>
      </c>
      <c r="CX1529">
        <v>57.224690000000002</v>
      </c>
      <c r="CY1529">
        <v>42.713909999999998</v>
      </c>
      <c r="CZ1529">
        <v>55.854799999999997</v>
      </c>
      <c r="DA1529">
        <v>74.502359999999996</v>
      </c>
      <c r="DB1529">
        <v>94.182360000000003</v>
      </c>
      <c r="DC1529">
        <v>89.668180000000007</v>
      </c>
      <c r="DD1529">
        <v>110.7149</v>
      </c>
      <c r="DE1529">
        <v>97.983140000000006</v>
      </c>
      <c r="DF1529">
        <v>137.98439999999999</v>
      </c>
      <c r="DG1529">
        <v>132.98519999999999</v>
      </c>
      <c r="DH1529">
        <v>224.0598</v>
      </c>
      <c r="DI1529">
        <v>140.03450000000001</v>
      </c>
      <c r="DJ1529">
        <v>191.2107</v>
      </c>
      <c r="DK1529">
        <v>1072.288</v>
      </c>
      <c r="DL1529">
        <v>169.11760000000001</v>
      </c>
      <c r="DM1529">
        <v>117.63039999999999</v>
      </c>
      <c r="DN1529">
        <v>118.22190000000001</v>
      </c>
      <c r="DO1529">
        <v>19</v>
      </c>
      <c r="DP1529">
        <v>20</v>
      </c>
    </row>
    <row r="1530" spans="1:120" hidden="1" x14ac:dyDescent="0.25">
      <c r="A1530" t="str">
        <f t="shared" si="23"/>
        <v>Aggregator-Enersponse_Prescribed DA 1-4 (1PM-9PM)_44412_19-20</v>
      </c>
      <c r="B1530" t="s">
        <v>62</v>
      </c>
      <c r="C1530" t="s">
        <v>219</v>
      </c>
      <c r="D1530" t="s">
        <v>61</v>
      </c>
      <c r="E1530" t="s">
        <v>61</v>
      </c>
      <c r="F1530" t="s">
        <v>107</v>
      </c>
      <c r="G1530" t="s">
        <v>61</v>
      </c>
      <c r="H1530" t="s">
        <v>61</v>
      </c>
      <c r="I1530" t="s">
        <v>61</v>
      </c>
      <c r="J1530" t="s">
        <v>61</v>
      </c>
      <c r="K1530" t="s">
        <v>214</v>
      </c>
      <c r="L1530" s="18">
        <v>44412</v>
      </c>
      <c r="M1530">
        <v>19</v>
      </c>
      <c r="N1530">
        <v>20</v>
      </c>
      <c r="O1530" t="s">
        <v>258</v>
      </c>
      <c r="P1530">
        <v>3</v>
      </c>
      <c r="Q1530">
        <v>3</v>
      </c>
      <c r="R1530">
        <v>0</v>
      </c>
      <c r="S1530">
        <v>0</v>
      </c>
      <c r="T1530">
        <v>1</v>
      </c>
      <c r="U1530">
        <v>1</v>
      </c>
      <c r="V1530">
        <v>1</v>
      </c>
      <c r="W1530">
        <v>29.44</v>
      </c>
      <c r="X1530">
        <v>29.44</v>
      </c>
      <c r="Y1530">
        <v>29.44</v>
      </c>
      <c r="Z1530">
        <v>29.36</v>
      </c>
      <c r="AA1530">
        <v>29.64</v>
      </c>
      <c r="AB1530">
        <v>29.32</v>
      </c>
      <c r="AC1530">
        <v>63.12</v>
      </c>
      <c r="AD1530">
        <v>60.32</v>
      </c>
      <c r="AE1530">
        <v>58.76</v>
      </c>
      <c r="AF1530">
        <v>69.56</v>
      </c>
      <c r="AG1530">
        <v>107.44</v>
      </c>
      <c r="AH1530">
        <v>114.2</v>
      </c>
      <c r="AI1530">
        <v>119.04</v>
      </c>
      <c r="AJ1530">
        <v>119.32</v>
      </c>
      <c r="AK1530">
        <v>120.64</v>
      </c>
      <c r="AL1530">
        <v>121.24</v>
      </c>
      <c r="AM1530">
        <v>119.76</v>
      </c>
      <c r="AN1530">
        <v>113.08</v>
      </c>
      <c r="AO1530">
        <v>111.88</v>
      </c>
      <c r="AP1530">
        <v>109</v>
      </c>
      <c r="AQ1530">
        <v>89.12</v>
      </c>
      <c r="AR1530">
        <v>33.799999999999997</v>
      </c>
      <c r="AS1530">
        <v>29.56</v>
      </c>
      <c r="AT1530">
        <v>29.68</v>
      </c>
      <c r="AU1530">
        <v>58.333333000000003</v>
      </c>
      <c r="AV1530">
        <v>58.5</v>
      </c>
      <c r="AW1530">
        <v>57.5</v>
      </c>
      <c r="AX1530">
        <v>57.333333000000003</v>
      </c>
      <c r="AY1530">
        <v>56.333333000000003</v>
      </c>
      <c r="AZ1530">
        <v>55.333333000000003</v>
      </c>
      <c r="BA1530">
        <v>54.666666999999997</v>
      </c>
      <c r="BB1530">
        <v>56.666666999999997</v>
      </c>
      <c r="BC1530">
        <v>58.833333000000003</v>
      </c>
      <c r="BD1530">
        <v>61.166666999999997</v>
      </c>
      <c r="BE1530">
        <v>65.833332999999996</v>
      </c>
      <c r="BF1530">
        <v>70.666667000000004</v>
      </c>
      <c r="BG1530">
        <v>74.5</v>
      </c>
      <c r="BH1530">
        <v>77.5</v>
      </c>
      <c r="BI1530">
        <v>78.833332999999996</v>
      </c>
      <c r="BJ1530">
        <v>78.166667000000004</v>
      </c>
      <c r="BK1530">
        <v>77.166667000000004</v>
      </c>
      <c r="BL1530">
        <v>75</v>
      </c>
      <c r="BM1530">
        <v>71.5</v>
      </c>
      <c r="BN1530">
        <v>68.166667000000004</v>
      </c>
      <c r="BO1530">
        <v>63.833333000000003</v>
      </c>
      <c r="BP1530">
        <v>61</v>
      </c>
      <c r="BQ1530">
        <v>59.666666999999997</v>
      </c>
      <c r="BR1530">
        <v>58.166666999999997</v>
      </c>
      <c r="BS1530">
        <v>-0.11878130000000001</v>
      </c>
      <c r="BT1530">
        <v>-0.17858099999999999</v>
      </c>
      <c r="BU1530">
        <v>-0.1737678</v>
      </c>
      <c r="BV1530">
        <v>-0.13138649999999999</v>
      </c>
      <c r="BW1530">
        <v>-0.24411749999999999</v>
      </c>
      <c r="BX1530">
        <v>3.3769209999999998</v>
      </c>
      <c r="BY1530">
        <v>-5.6345650000000003</v>
      </c>
      <c r="BZ1530">
        <v>1.4365079999999999</v>
      </c>
      <c r="CA1530">
        <v>2.5735269999999999</v>
      </c>
      <c r="CB1530">
        <v>-1.5923449999999999</v>
      </c>
      <c r="CC1530">
        <v>-2.2172429999999999</v>
      </c>
      <c r="CD1530">
        <v>-1.296465</v>
      </c>
      <c r="CE1530">
        <v>3.7479400000000003E-2</v>
      </c>
      <c r="CF1530">
        <v>0.72172930000000002</v>
      </c>
      <c r="CG1530">
        <v>-1.7181169999999999</v>
      </c>
      <c r="CH1530">
        <v>1.5345359999999999</v>
      </c>
      <c r="CI1530">
        <v>1.168798</v>
      </c>
      <c r="CJ1530">
        <v>-2.858892</v>
      </c>
      <c r="CK1530">
        <v>2.5854819999999998</v>
      </c>
      <c r="CL1530">
        <v>2.8515830000000002</v>
      </c>
      <c r="CM1530">
        <v>-1.123848</v>
      </c>
      <c r="CN1530">
        <v>-0.33767399999999997</v>
      </c>
      <c r="CO1530">
        <v>0.37639899999999998</v>
      </c>
      <c r="CP1530">
        <v>0.1545067</v>
      </c>
      <c r="CQ1530">
        <v>7.1279200000000001E-2</v>
      </c>
      <c r="CR1530">
        <v>3.9951300000000002E-2</v>
      </c>
      <c r="CS1530">
        <v>4.4173200000000003E-2</v>
      </c>
      <c r="CT1530">
        <v>3.9747900000000003E-2</v>
      </c>
      <c r="CU1530">
        <v>4.5031099999999998E-2</v>
      </c>
      <c r="CV1530">
        <v>2.6818110000000002</v>
      </c>
      <c r="CW1530">
        <v>13.98443</v>
      </c>
      <c r="CX1530">
        <v>4.9441160000000002</v>
      </c>
      <c r="CY1530">
        <v>2.2727689999999998</v>
      </c>
      <c r="CZ1530">
        <v>1.947781</v>
      </c>
      <c r="DA1530">
        <v>3.4299179999999998</v>
      </c>
      <c r="DB1530">
        <v>1.9274960000000001</v>
      </c>
      <c r="DC1530">
        <v>2.2031480000000001</v>
      </c>
      <c r="DD1530">
        <v>2.2047919999999999</v>
      </c>
      <c r="DE1530">
        <v>3.0596570000000001</v>
      </c>
      <c r="DF1530">
        <v>2.0911379999999999</v>
      </c>
      <c r="DG1530">
        <v>1.9852080000000001</v>
      </c>
      <c r="DH1530">
        <v>7.8995309999999996</v>
      </c>
      <c r="DI1530">
        <v>7.7472859999999999</v>
      </c>
      <c r="DJ1530">
        <v>15.81779</v>
      </c>
      <c r="DK1530">
        <v>17.87294</v>
      </c>
      <c r="DL1530">
        <v>8.8575529999999993</v>
      </c>
      <c r="DM1530">
        <v>1.0698430000000001</v>
      </c>
      <c r="DN1530">
        <v>0.78160669999999999</v>
      </c>
      <c r="DO1530">
        <v>19</v>
      </c>
      <c r="DP1530">
        <v>20</v>
      </c>
    </row>
    <row r="1531" spans="1:120" hidden="1" x14ac:dyDescent="0.25">
      <c r="A1531" t="str">
        <f t="shared" si="23"/>
        <v>LCA-Other_Prescribed DA 1-4 (1PM-9PM)_44412_19-20</v>
      </c>
      <c r="B1531" t="s">
        <v>62</v>
      </c>
      <c r="C1531" t="s">
        <v>212</v>
      </c>
      <c r="D1531" t="s">
        <v>32</v>
      </c>
      <c r="E1531" t="s">
        <v>61</v>
      </c>
      <c r="F1531" t="s">
        <v>61</v>
      </c>
      <c r="G1531" t="s">
        <v>61</v>
      </c>
      <c r="H1531" t="s">
        <v>61</v>
      </c>
      <c r="I1531" t="s">
        <v>61</v>
      </c>
      <c r="J1531" t="s">
        <v>61</v>
      </c>
      <c r="K1531" t="s">
        <v>214</v>
      </c>
      <c r="L1531" s="18">
        <v>44412</v>
      </c>
      <c r="M1531">
        <v>19</v>
      </c>
      <c r="N1531">
        <v>20</v>
      </c>
      <c r="O1531" t="s">
        <v>258</v>
      </c>
      <c r="P1531">
        <v>4</v>
      </c>
      <c r="Q1531">
        <v>4</v>
      </c>
      <c r="R1531">
        <v>0</v>
      </c>
      <c r="S1531">
        <v>0</v>
      </c>
      <c r="T1531">
        <v>1</v>
      </c>
      <c r="U1531">
        <v>0</v>
      </c>
      <c r="V1531">
        <v>1</v>
      </c>
      <c r="W1531">
        <v>30.271999999999998</v>
      </c>
      <c r="X1531">
        <v>30.254000000000001</v>
      </c>
      <c r="Y1531">
        <v>30.26</v>
      </c>
      <c r="Z1531">
        <v>30.177</v>
      </c>
      <c r="AA1531">
        <v>30.454999999999998</v>
      </c>
      <c r="AB1531">
        <v>30.140999999999998</v>
      </c>
      <c r="AC1531">
        <v>63.926000000000002</v>
      </c>
      <c r="AD1531">
        <v>61.136000000000003</v>
      </c>
      <c r="AE1531">
        <v>59.57</v>
      </c>
      <c r="AF1531">
        <v>70.385000000000005</v>
      </c>
      <c r="AG1531">
        <v>108.256</v>
      </c>
      <c r="AH1531">
        <v>115.023</v>
      </c>
      <c r="AI1531">
        <v>119.863</v>
      </c>
      <c r="AJ1531">
        <v>120.15</v>
      </c>
      <c r="AK1531">
        <v>121.46599999999999</v>
      </c>
      <c r="AL1531">
        <v>122.069</v>
      </c>
      <c r="AM1531">
        <v>120.593</v>
      </c>
      <c r="AN1531">
        <v>113.9</v>
      </c>
      <c r="AO1531">
        <v>112.705</v>
      </c>
      <c r="AP1531">
        <v>109.822</v>
      </c>
      <c r="AQ1531">
        <v>89.944000000000003</v>
      </c>
      <c r="AR1531">
        <v>34.636000000000003</v>
      </c>
      <c r="AS1531">
        <v>30.39</v>
      </c>
      <c r="AT1531">
        <v>30.506</v>
      </c>
      <c r="AU1531">
        <v>58.125</v>
      </c>
      <c r="AV1531">
        <v>58.375</v>
      </c>
      <c r="AW1531">
        <v>57.625</v>
      </c>
      <c r="AX1531">
        <v>57.5</v>
      </c>
      <c r="AY1531">
        <v>56.625</v>
      </c>
      <c r="AZ1531">
        <v>55.625</v>
      </c>
      <c r="BA1531">
        <v>55</v>
      </c>
      <c r="BB1531">
        <v>56.625</v>
      </c>
      <c r="BC1531">
        <v>58.375</v>
      </c>
      <c r="BD1531">
        <v>60.5</v>
      </c>
      <c r="BE1531">
        <v>64.875</v>
      </c>
      <c r="BF1531">
        <v>69.5</v>
      </c>
      <c r="BG1531">
        <v>72.75</v>
      </c>
      <c r="BH1531">
        <v>75.125</v>
      </c>
      <c r="BI1531">
        <v>76.5</v>
      </c>
      <c r="BJ1531">
        <v>76.125</v>
      </c>
      <c r="BK1531">
        <v>75.375</v>
      </c>
      <c r="BL1531">
        <v>73.375</v>
      </c>
      <c r="BM1531">
        <v>70</v>
      </c>
      <c r="BN1531">
        <v>67</v>
      </c>
      <c r="BO1531">
        <v>62.875</v>
      </c>
      <c r="BP1531">
        <v>60.25</v>
      </c>
      <c r="BQ1531">
        <v>59.125</v>
      </c>
      <c r="BR1531">
        <v>57.875</v>
      </c>
      <c r="BS1531">
        <v>-0.1232926</v>
      </c>
      <c r="BT1531">
        <v>-0.1727262</v>
      </c>
      <c r="BU1531">
        <v>-0.16855400000000001</v>
      </c>
      <c r="BV1531">
        <v>-0.1263272</v>
      </c>
      <c r="BW1531">
        <v>-0.23666980000000001</v>
      </c>
      <c r="BX1531">
        <v>3.3815460000000002</v>
      </c>
      <c r="BY1531">
        <v>-5.6272279999999997</v>
      </c>
      <c r="BZ1531">
        <v>1.423562</v>
      </c>
      <c r="CA1531">
        <v>2.5731489999999999</v>
      </c>
      <c r="CB1531">
        <v>-1.5986750000000001</v>
      </c>
      <c r="CC1531">
        <v>-2.2274959999999999</v>
      </c>
      <c r="CD1531">
        <v>-1.2848759999999999</v>
      </c>
      <c r="CE1531">
        <v>0.1103976</v>
      </c>
      <c r="CF1531">
        <v>0.78001869999999995</v>
      </c>
      <c r="CG1531">
        <v>-1.6861649999999999</v>
      </c>
      <c r="CH1531">
        <v>1.5415589999999999</v>
      </c>
      <c r="CI1531">
        <v>1.1737629999999999</v>
      </c>
      <c r="CJ1531">
        <v>-2.8572639999999998</v>
      </c>
      <c r="CK1531">
        <v>2.5918580000000002</v>
      </c>
      <c r="CL1531">
        <v>2.8635969999999999</v>
      </c>
      <c r="CM1531">
        <v>-1.1106229999999999</v>
      </c>
      <c r="CN1531">
        <v>-0.32496550000000002</v>
      </c>
      <c r="CO1531">
        <v>0.3817989</v>
      </c>
      <c r="CP1531">
        <v>0.16141620000000001</v>
      </c>
      <c r="CQ1531">
        <v>7.1549100000000004E-2</v>
      </c>
      <c r="CR1531">
        <v>4.0204999999999998E-2</v>
      </c>
      <c r="CS1531">
        <v>4.4447500000000001E-2</v>
      </c>
      <c r="CT1531">
        <v>4.0045499999999998E-2</v>
      </c>
      <c r="CU1531">
        <v>4.5339200000000003E-2</v>
      </c>
      <c r="CV1531">
        <v>2.6821090000000001</v>
      </c>
      <c r="CW1531">
        <v>13.984830000000001</v>
      </c>
      <c r="CX1531">
        <v>4.9443239999999999</v>
      </c>
      <c r="CY1531">
        <v>2.2736719999999999</v>
      </c>
      <c r="CZ1531">
        <v>1.948644</v>
      </c>
      <c r="DA1531">
        <v>3.432242</v>
      </c>
      <c r="DB1531">
        <v>1.9289780000000001</v>
      </c>
      <c r="DC1531">
        <v>2.2055630000000002</v>
      </c>
      <c r="DD1531">
        <v>2.206693</v>
      </c>
      <c r="DE1531">
        <v>3.061267</v>
      </c>
      <c r="DF1531">
        <v>2.0917970000000001</v>
      </c>
      <c r="DG1531">
        <v>1.9856320000000001</v>
      </c>
      <c r="DH1531">
        <v>7.900004</v>
      </c>
      <c r="DI1531">
        <v>7.7476139999999996</v>
      </c>
      <c r="DJ1531">
        <v>15.81817</v>
      </c>
      <c r="DK1531">
        <v>17.873480000000001</v>
      </c>
      <c r="DL1531">
        <v>8.8582900000000002</v>
      </c>
      <c r="DM1531">
        <v>1.070136</v>
      </c>
      <c r="DN1531">
        <v>0.78190059999999995</v>
      </c>
      <c r="DO1531">
        <v>19</v>
      </c>
      <c r="DP1531">
        <v>20</v>
      </c>
    </row>
    <row r="1532" spans="1:120" hidden="1" x14ac:dyDescent="0.25">
      <c r="A1532" t="str">
        <f t="shared" si="23"/>
        <v>sublap_id-SLAP_PGP2_Prescribed DA 1-4 (1PM-9PM)_44412_19-20</v>
      </c>
      <c r="B1532" t="s">
        <v>62</v>
      </c>
      <c r="C1532" t="s">
        <v>301</v>
      </c>
      <c r="D1532" t="s">
        <v>61</v>
      </c>
      <c r="E1532" t="s">
        <v>302</v>
      </c>
      <c r="F1532" t="s">
        <v>61</v>
      </c>
      <c r="G1532" t="s">
        <v>61</v>
      </c>
      <c r="H1532" t="s">
        <v>61</v>
      </c>
      <c r="I1532" t="s">
        <v>61</v>
      </c>
      <c r="J1532" t="s">
        <v>61</v>
      </c>
      <c r="K1532" t="s">
        <v>214</v>
      </c>
      <c r="L1532" s="18">
        <v>44412</v>
      </c>
      <c r="M1532">
        <v>19</v>
      </c>
      <c r="N1532">
        <v>20</v>
      </c>
      <c r="O1532" t="s">
        <v>258</v>
      </c>
      <c r="P1532">
        <v>1</v>
      </c>
      <c r="Q1532">
        <v>1</v>
      </c>
      <c r="R1532">
        <v>0</v>
      </c>
      <c r="S1532">
        <v>0</v>
      </c>
      <c r="T1532">
        <v>1</v>
      </c>
      <c r="U1532">
        <v>0</v>
      </c>
      <c r="V1532">
        <v>1</v>
      </c>
      <c r="W1532">
        <v>512.79999999999995</v>
      </c>
      <c r="X1532">
        <v>513.76</v>
      </c>
      <c r="Y1532">
        <v>512.48</v>
      </c>
      <c r="Z1532">
        <v>510.24</v>
      </c>
      <c r="AA1532">
        <v>510.08</v>
      </c>
      <c r="AB1532">
        <v>510.88</v>
      </c>
      <c r="AC1532">
        <v>510.56</v>
      </c>
      <c r="AD1532">
        <v>515.67999999999995</v>
      </c>
      <c r="AE1532">
        <v>518.24</v>
      </c>
      <c r="AF1532">
        <v>527.52</v>
      </c>
      <c r="AG1532">
        <v>506.72</v>
      </c>
      <c r="AH1532">
        <v>407.68</v>
      </c>
      <c r="AI1532">
        <v>309.27999999999997</v>
      </c>
      <c r="AJ1532">
        <v>99.04</v>
      </c>
      <c r="AK1532">
        <v>84.96</v>
      </c>
      <c r="AL1532">
        <v>85.92</v>
      </c>
      <c r="AM1532">
        <v>78.08</v>
      </c>
      <c r="AN1532">
        <v>62.4</v>
      </c>
      <c r="AO1532">
        <v>31.2</v>
      </c>
      <c r="AP1532">
        <v>8</v>
      </c>
      <c r="AQ1532">
        <v>50.08</v>
      </c>
      <c r="AR1532">
        <v>435.36</v>
      </c>
      <c r="AS1532">
        <v>508.48</v>
      </c>
      <c r="AT1532">
        <v>507.84</v>
      </c>
      <c r="AU1532">
        <v>54</v>
      </c>
      <c r="AV1532">
        <v>53</v>
      </c>
      <c r="AW1532">
        <v>52.5</v>
      </c>
      <c r="AX1532">
        <v>52</v>
      </c>
      <c r="AY1532">
        <v>52</v>
      </c>
      <c r="AZ1532">
        <v>52</v>
      </c>
      <c r="BA1532">
        <v>52</v>
      </c>
      <c r="BB1532">
        <v>52.5</v>
      </c>
      <c r="BC1532">
        <v>53</v>
      </c>
      <c r="BD1532">
        <v>53.5</v>
      </c>
      <c r="BE1532">
        <v>54.5</v>
      </c>
      <c r="BF1532">
        <v>56.5</v>
      </c>
      <c r="BG1532">
        <v>58.5</v>
      </c>
      <c r="BH1532">
        <v>60</v>
      </c>
      <c r="BI1532">
        <v>60</v>
      </c>
      <c r="BJ1532">
        <v>60</v>
      </c>
      <c r="BK1532">
        <v>59</v>
      </c>
      <c r="BL1532">
        <v>57.5</v>
      </c>
      <c r="BM1532">
        <v>56.5</v>
      </c>
      <c r="BN1532">
        <v>56</v>
      </c>
      <c r="BO1532">
        <v>55</v>
      </c>
      <c r="BP1532">
        <v>54</v>
      </c>
      <c r="BQ1532">
        <v>54</v>
      </c>
      <c r="BR1532">
        <v>54</v>
      </c>
      <c r="BS1532">
        <v>0.98220830000000003</v>
      </c>
      <c r="BT1532">
        <v>3.8319700000000001</v>
      </c>
      <c r="BU1532">
        <v>3.1008909999999998</v>
      </c>
      <c r="BV1532">
        <v>0.81207280000000004</v>
      </c>
      <c r="BW1532">
        <v>0.33996579999999998</v>
      </c>
      <c r="BX1532">
        <v>-1.398987</v>
      </c>
      <c r="BY1532">
        <v>-2.786438</v>
      </c>
      <c r="BZ1532">
        <v>-1.697327</v>
      </c>
      <c r="CA1532">
        <v>-4.758667</v>
      </c>
      <c r="CB1532">
        <v>15.747859999999999</v>
      </c>
      <c r="CC1532">
        <v>31.964970000000001</v>
      </c>
      <c r="CD1532">
        <v>2.7815859999999999</v>
      </c>
      <c r="CE1532">
        <v>32.49521</v>
      </c>
      <c r="CF1532">
        <v>-39.412089999999999</v>
      </c>
      <c r="CG1532">
        <v>-45.00497</v>
      </c>
      <c r="CH1532">
        <v>-47.142249999999997</v>
      </c>
      <c r="CI1532">
        <v>-42.488819999999997</v>
      </c>
      <c r="CJ1532">
        <v>-14.187810000000001</v>
      </c>
      <c r="CK1532">
        <v>10.81471</v>
      </c>
      <c r="CL1532">
        <v>33.621859999999998</v>
      </c>
      <c r="CM1532">
        <v>15.28876</v>
      </c>
      <c r="CN1532">
        <v>25.403020000000001</v>
      </c>
      <c r="CO1532">
        <v>20.453579999999999</v>
      </c>
      <c r="CP1532">
        <v>19.77563</v>
      </c>
      <c r="CQ1532">
        <v>73.227850000000004</v>
      </c>
      <c r="CR1532">
        <v>72.808269999999993</v>
      </c>
      <c r="CS1532">
        <v>68.136960000000002</v>
      </c>
      <c r="CT1532">
        <v>62.834870000000002</v>
      </c>
      <c r="CU1532">
        <v>61.344540000000002</v>
      </c>
      <c r="CV1532">
        <v>76.376530000000002</v>
      </c>
      <c r="CW1532">
        <v>93.871889999999993</v>
      </c>
      <c r="CX1532">
        <v>70.149109999999993</v>
      </c>
      <c r="CY1532">
        <v>95.270719999999997</v>
      </c>
      <c r="CZ1532">
        <v>542.26649999999995</v>
      </c>
      <c r="DA1532">
        <v>914.36440000000005</v>
      </c>
      <c r="DB1532">
        <v>1087.3019999999999</v>
      </c>
      <c r="DC1532">
        <v>583.17409999999995</v>
      </c>
      <c r="DD1532">
        <v>1789.683</v>
      </c>
      <c r="DE1532">
        <v>1695.729</v>
      </c>
      <c r="DF1532">
        <v>1799.252</v>
      </c>
      <c r="DG1532">
        <v>1553.49</v>
      </c>
      <c r="DH1532">
        <v>1575.3</v>
      </c>
      <c r="DI1532">
        <v>2202.8040000000001</v>
      </c>
      <c r="DJ1532">
        <v>2681.8180000000002</v>
      </c>
      <c r="DK1532">
        <v>1975.6079999999999</v>
      </c>
      <c r="DL1532">
        <v>246.91630000000001</v>
      </c>
      <c r="DM1532">
        <v>200.3623</v>
      </c>
      <c r="DN1532">
        <v>160.15219999999999</v>
      </c>
      <c r="DO1532">
        <v>19</v>
      </c>
      <c r="DP1532">
        <v>20</v>
      </c>
    </row>
    <row r="1533" spans="1:120" hidden="1" x14ac:dyDescent="0.25">
      <c r="A1533" t="str">
        <f t="shared" si="23"/>
        <v>All_Prescribed DA 1-4 (1PM-9PM)_44412_19-20</v>
      </c>
      <c r="B1533" t="s">
        <v>62</v>
      </c>
      <c r="C1533" t="s">
        <v>61</v>
      </c>
      <c r="D1533" t="s">
        <v>61</v>
      </c>
      <c r="E1533" t="s">
        <v>61</v>
      </c>
      <c r="F1533" t="s">
        <v>61</v>
      </c>
      <c r="G1533" t="s">
        <v>61</v>
      </c>
      <c r="H1533" t="s">
        <v>61</v>
      </c>
      <c r="I1533" t="s">
        <v>61</v>
      </c>
      <c r="J1533" t="s">
        <v>61</v>
      </c>
      <c r="K1533" t="s">
        <v>214</v>
      </c>
      <c r="L1533" s="18">
        <v>44412</v>
      </c>
      <c r="M1533">
        <v>19</v>
      </c>
      <c r="N1533">
        <v>20</v>
      </c>
      <c r="O1533" t="s">
        <v>258</v>
      </c>
      <c r="P1533">
        <v>9</v>
      </c>
      <c r="Q1533">
        <v>8</v>
      </c>
      <c r="R1533">
        <v>0</v>
      </c>
      <c r="S1533">
        <v>0</v>
      </c>
      <c r="T1533">
        <v>1</v>
      </c>
      <c r="U1533">
        <v>0</v>
      </c>
      <c r="V1533">
        <v>1</v>
      </c>
      <c r="W1533">
        <v>1984.626</v>
      </c>
      <c r="X1533">
        <v>2136.2557000000002</v>
      </c>
      <c r="Y1533">
        <v>2142.5625</v>
      </c>
      <c r="Z1533">
        <v>2144.7190999999998</v>
      </c>
      <c r="AA1533">
        <v>2149.6669000000002</v>
      </c>
      <c r="AB1533">
        <v>2145.5336000000002</v>
      </c>
      <c r="AC1533">
        <v>2155.8218000000002</v>
      </c>
      <c r="AD1533">
        <v>2153.4029999999998</v>
      </c>
      <c r="AE1533">
        <v>2144.8912999999998</v>
      </c>
      <c r="AF1533">
        <v>2168.1280999999999</v>
      </c>
      <c r="AG1533">
        <v>2182.9679999999998</v>
      </c>
      <c r="AH1533">
        <v>2025.5659000000001</v>
      </c>
      <c r="AI1533">
        <v>1148.1108999999999</v>
      </c>
      <c r="AJ1533">
        <v>1074.7238</v>
      </c>
      <c r="AK1533">
        <v>1140.7792999999999</v>
      </c>
      <c r="AL1533">
        <v>1203.3326</v>
      </c>
      <c r="AM1533">
        <v>1346.2121</v>
      </c>
      <c r="AN1533">
        <v>1232.6175000000001</v>
      </c>
      <c r="AO1533">
        <v>483.05813000000001</v>
      </c>
      <c r="AP1533">
        <v>455.64974999999998</v>
      </c>
      <c r="AQ1533">
        <v>1140.9570000000001</v>
      </c>
      <c r="AR1533">
        <v>1671.4304999999999</v>
      </c>
      <c r="AS1533">
        <v>1754.0436999999999</v>
      </c>
      <c r="AT1533">
        <v>1750.7992999999999</v>
      </c>
      <c r="AU1533">
        <v>57.5625</v>
      </c>
      <c r="AV1533">
        <v>57.4375</v>
      </c>
      <c r="AW1533">
        <v>56.875</v>
      </c>
      <c r="AX1533">
        <v>56.625</v>
      </c>
      <c r="AY1533">
        <v>56.1875</v>
      </c>
      <c r="AZ1533">
        <v>55.8125</v>
      </c>
      <c r="BA1533">
        <v>55.125</v>
      </c>
      <c r="BB1533">
        <v>56</v>
      </c>
      <c r="BC1533">
        <v>57.1875</v>
      </c>
      <c r="BD1533">
        <v>58.75</v>
      </c>
      <c r="BE1533">
        <v>61.875</v>
      </c>
      <c r="BF1533">
        <v>64.75</v>
      </c>
      <c r="BG1533">
        <v>67.125</v>
      </c>
      <c r="BH1533">
        <v>69.125</v>
      </c>
      <c r="BI1533">
        <v>70.1875</v>
      </c>
      <c r="BJ1533">
        <v>70.25</v>
      </c>
      <c r="BK1533">
        <v>69.625</v>
      </c>
      <c r="BL1533">
        <v>67.8125</v>
      </c>
      <c r="BM1533">
        <v>65.5625</v>
      </c>
      <c r="BN1533">
        <v>63.5625</v>
      </c>
      <c r="BO1533">
        <v>60.875</v>
      </c>
      <c r="BP1533">
        <v>59.125</v>
      </c>
      <c r="BQ1533">
        <v>58.4375</v>
      </c>
      <c r="BR1533">
        <v>57.5625</v>
      </c>
      <c r="BS1533">
        <v>43.088999999999999</v>
      </c>
      <c r="BT1533">
        <v>-1.2022090000000001</v>
      </c>
      <c r="BU1533">
        <v>0.62165700000000002</v>
      </c>
      <c r="BV1533">
        <v>1.6918949999999999</v>
      </c>
      <c r="BW1533">
        <v>1.8453870000000001</v>
      </c>
      <c r="BX1533">
        <v>1.8156030000000001</v>
      </c>
      <c r="BY1533">
        <v>-18.955469999999998</v>
      </c>
      <c r="BZ1533">
        <v>-1.342881</v>
      </c>
      <c r="CA1533">
        <v>-3.2944840000000002</v>
      </c>
      <c r="CB1533">
        <v>25.134869999999999</v>
      </c>
      <c r="CC1533">
        <v>57.55939</v>
      </c>
      <c r="CD1533">
        <v>-6.9462710000000003</v>
      </c>
      <c r="CE1533">
        <v>147.3494</v>
      </c>
      <c r="CF1533">
        <v>19.562169999999998</v>
      </c>
      <c r="CG1533">
        <v>-14.801729999999999</v>
      </c>
      <c r="CH1533">
        <v>-40.031730000000003</v>
      </c>
      <c r="CI1533">
        <v>-44.298000000000002</v>
      </c>
      <c r="CJ1533">
        <v>233.8663</v>
      </c>
      <c r="CK1533">
        <v>917.60469999999998</v>
      </c>
      <c r="CL1533">
        <v>905.57899999999995</v>
      </c>
      <c r="CM1533">
        <v>611.49980000000005</v>
      </c>
      <c r="CN1533">
        <v>215.5487</v>
      </c>
      <c r="CO1533">
        <v>103.4054</v>
      </c>
      <c r="CP1533">
        <v>100.6058</v>
      </c>
      <c r="CQ1533">
        <v>941.70320000000004</v>
      </c>
      <c r="CR1533">
        <v>432.70429999999999</v>
      </c>
      <c r="CS1533">
        <v>350.4819</v>
      </c>
      <c r="CT1533">
        <v>325.91579999999999</v>
      </c>
      <c r="CU1533">
        <v>328.94779999999997</v>
      </c>
      <c r="CV1533">
        <v>325.97910000000002</v>
      </c>
      <c r="CW1533">
        <v>226.66380000000001</v>
      </c>
      <c r="CX1533">
        <v>186.7894</v>
      </c>
      <c r="CY1533">
        <v>252.70670000000001</v>
      </c>
      <c r="CZ1533">
        <v>2241.7620000000002</v>
      </c>
      <c r="DA1533">
        <v>3296.915</v>
      </c>
      <c r="DB1533">
        <v>2839.5650000000001</v>
      </c>
      <c r="DC1533">
        <v>6444.9949999999999</v>
      </c>
      <c r="DD1533">
        <v>11168.28</v>
      </c>
      <c r="DE1533">
        <v>9535.8760000000002</v>
      </c>
      <c r="DF1533">
        <v>7024.2740000000003</v>
      </c>
      <c r="DG1533">
        <v>5308.3919999999998</v>
      </c>
      <c r="DH1533">
        <v>6675.85</v>
      </c>
      <c r="DI1533">
        <v>9175.6409999999996</v>
      </c>
      <c r="DJ1533">
        <v>8351.4599999999991</v>
      </c>
      <c r="DK1533">
        <v>29462.23</v>
      </c>
      <c r="DL1533">
        <v>8609.7659999999996</v>
      </c>
      <c r="DM1533">
        <v>2192.2420000000002</v>
      </c>
      <c r="DN1533">
        <v>2040.9749999999999</v>
      </c>
      <c r="DO1533">
        <v>19</v>
      </c>
      <c r="DP1533">
        <v>20</v>
      </c>
    </row>
    <row r="1534" spans="1:120" hidden="1" x14ac:dyDescent="0.25">
      <c r="A1534" t="str">
        <f t="shared" si="23"/>
        <v>LCA-Other_All CBP_44419</v>
      </c>
      <c r="B1534" t="s">
        <v>62</v>
      </c>
      <c r="C1534" t="s">
        <v>212</v>
      </c>
      <c r="D1534" t="s">
        <v>32</v>
      </c>
      <c r="E1534" t="s">
        <v>61</v>
      </c>
      <c r="F1534" t="s">
        <v>61</v>
      </c>
      <c r="G1534" t="s">
        <v>61</v>
      </c>
      <c r="H1534" t="s">
        <v>61</v>
      </c>
      <c r="I1534" t="s">
        <v>61</v>
      </c>
      <c r="J1534" t="s">
        <v>61</v>
      </c>
      <c r="K1534" t="s">
        <v>197</v>
      </c>
      <c r="L1534" s="18">
        <v>44419</v>
      </c>
      <c r="M1534">
        <v>18</v>
      </c>
      <c r="N1534">
        <v>19</v>
      </c>
      <c r="O1534" t="s">
        <v>258</v>
      </c>
      <c r="P1534">
        <v>4</v>
      </c>
      <c r="Q1534">
        <v>4</v>
      </c>
      <c r="R1534">
        <v>0</v>
      </c>
      <c r="S1534">
        <v>0</v>
      </c>
      <c r="T1534">
        <v>1</v>
      </c>
      <c r="U1534">
        <v>0</v>
      </c>
      <c r="V1534">
        <v>1</v>
      </c>
      <c r="W1534">
        <v>30.486999999999998</v>
      </c>
      <c r="X1534">
        <v>30.356000000000002</v>
      </c>
      <c r="Y1534">
        <v>30.36</v>
      </c>
      <c r="Z1534">
        <v>30.274000000000001</v>
      </c>
      <c r="AA1534">
        <v>30.198</v>
      </c>
      <c r="AB1534">
        <v>30.396000000000001</v>
      </c>
      <c r="AC1534">
        <v>62.508000000000003</v>
      </c>
      <c r="AD1534">
        <v>61.595999999999997</v>
      </c>
      <c r="AE1534">
        <v>64.992000000000004</v>
      </c>
      <c r="AF1534">
        <v>77.2</v>
      </c>
      <c r="AG1534">
        <v>111.65</v>
      </c>
      <c r="AH1534">
        <v>122.39700000000001</v>
      </c>
      <c r="AI1534">
        <v>125.602</v>
      </c>
      <c r="AJ1534">
        <v>126.917</v>
      </c>
      <c r="AK1534">
        <v>124.005</v>
      </c>
      <c r="AL1534">
        <v>117.723</v>
      </c>
      <c r="AM1534">
        <v>147.167</v>
      </c>
      <c r="AN1534">
        <v>100.524</v>
      </c>
      <c r="AO1534">
        <v>106.212</v>
      </c>
      <c r="AP1534">
        <v>114.607</v>
      </c>
      <c r="AQ1534">
        <v>87.652000000000001</v>
      </c>
      <c r="AR1534">
        <v>31.257000000000001</v>
      </c>
      <c r="AS1534">
        <v>30.443999999999999</v>
      </c>
      <c r="AT1534">
        <v>30.332000000000001</v>
      </c>
      <c r="AU1534">
        <v>62.125</v>
      </c>
      <c r="AV1534">
        <v>60</v>
      </c>
      <c r="AW1534">
        <v>59</v>
      </c>
      <c r="AX1534">
        <v>58.125</v>
      </c>
      <c r="AY1534">
        <v>58</v>
      </c>
      <c r="AZ1534">
        <v>57.25</v>
      </c>
      <c r="BA1534">
        <v>56.25</v>
      </c>
      <c r="BB1534">
        <v>57.75</v>
      </c>
      <c r="BC1534">
        <v>60.25</v>
      </c>
      <c r="BD1534">
        <v>65</v>
      </c>
      <c r="BE1534">
        <v>70.625</v>
      </c>
      <c r="BF1534">
        <v>77.125</v>
      </c>
      <c r="BG1534">
        <v>81.375</v>
      </c>
      <c r="BH1534">
        <v>82</v>
      </c>
      <c r="BI1534">
        <v>79.5</v>
      </c>
      <c r="BJ1534">
        <v>74.25</v>
      </c>
      <c r="BK1534">
        <v>71.875</v>
      </c>
      <c r="BL1534">
        <v>73.75</v>
      </c>
      <c r="BM1534">
        <v>72.375</v>
      </c>
      <c r="BN1534">
        <v>69.5</v>
      </c>
      <c r="BO1534">
        <v>66.5</v>
      </c>
      <c r="BP1534">
        <v>64.5</v>
      </c>
      <c r="BQ1534">
        <v>64</v>
      </c>
      <c r="BR1534">
        <v>63.75</v>
      </c>
      <c r="BS1534">
        <v>-0.24991279999999999</v>
      </c>
      <c r="BT1534">
        <v>-0.25112509999999999</v>
      </c>
      <c r="BU1534">
        <v>-0.38089200000000001</v>
      </c>
      <c r="BV1534">
        <v>-0.38015260000000001</v>
      </c>
      <c r="BW1534">
        <v>-0.24069550000000001</v>
      </c>
      <c r="BX1534">
        <v>5.8937730000000004</v>
      </c>
      <c r="BY1534">
        <v>-6.5911299999999997</v>
      </c>
      <c r="BZ1534">
        <v>3.115675</v>
      </c>
      <c r="CA1534">
        <v>-1.406547</v>
      </c>
      <c r="CB1534">
        <v>-1.9509129999999999</v>
      </c>
      <c r="CC1534">
        <v>2.5567359999999999</v>
      </c>
      <c r="CD1534">
        <v>-1.2686949999999999</v>
      </c>
      <c r="CE1534">
        <v>0.26221329999999998</v>
      </c>
      <c r="CF1534">
        <v>0.56895689999999999</v>
      </c>
      <c r="CG1534">
        <v>3.0614729999999999</v>
      </c>
      <c r="CH1534">
        <v>4.2099770000000003</v>
      </c>
      <c r="CI1534">
        <v>-24.517430000000001</v>
      </c>
      <c r="CJ1534">
        <v>19.49531</v>
      </c>
      <c r="CK1534">
        <v>7.6099880000000004</v>
      </c>
      <c r="CL1534">
        <v>-2.2789220000000001</v>
      </c>
      <c r="CM1534">
        <v>-2.2614230000000002</v>
      </c>
      <c r="CN1534">
        <v>1.2375689999999999</v>
      </c>
      <c r="CO1534">
        <v>0.17128969999999999</v>
      </c>
      <c r="CP1534">
        <v>0.26803080000000001</v>
      </c>
      <c r="CQ1534">
        <v>5.5852600000000002E-2</v>
      </c>
      <c r="CR1534">
        <v>4.2281899999999997E-2</v>
      </c>
      <c r="CS1534">
        <v>3.80104E-2</v>
      </c>
      <c r="CT1534">
        <v>3.81371E-2</v>
      </c>
      <c r="CU1534">
        <v>4.2058699999999997E-2</v>
      </c>
      <c r="CV1534">
        <v>3.0324499999999999</v>
      </c>
      <c r="CW1534">
        <v>16.807490000000001</v>
      </c>
      <c r="CX1534">
        <v>5.2370409999999996</v>
      </c>
      <c r="CY1534">
        <v>5.9681759999999997</v>
      </c>
      <c r="CZ1534">
        <v>4.2645960000000001</v>
      </c>
      <c r="DA1534">
        <v>4.5462379999999998</v>
      </c>
      <c r="DB1534">
        <v>2.823442</v>
      </c>
      <c r="DC1534">
        <v>2.659878</v>
      </c>
      <c r="DD1534">
        <v>2.187195</v>
      </c>
      <c r="DE1534">
        <v>4.9971110000000003</v>
      </c>
      <c r="DF1534">
        <v>2.3615409999999999</v>
      </c>
      <c r="DG1534">
        <v>1.832532</v>
      </c>
      <c r="DH1534">
        <v>4.1613759999999997</v>
      </c>
      <c r="DI1534">
        <v>5.237482</v>
      </c>
      <c r="DJ1534">
        <v>15.10812</v>
      </c>
      <c r="DK1534">
        <v>18.37922</v>
      </c>
      <c r="DL1534">
        <v>8.5556760000000001</v>
      </c>
      <c r="DM1534">
        <v>0.75656159999999995</v>
      </c>
      <c r="DN1534">
        <v>0.51578630000000003</v>
      </c>
      <c r="DO1534">
        <v>18</v>
      </c>
      <c r="DP1534">
        <v>19</v>
      </c>
    </row>
    <row r="1535" spans="1:120" hidden="1" x14ac:dyDescent="0.25">
      <c r="A1535" t="str">
        <f t="shared" si="23"/>
        <v>Industry_Type-7. Institutional/Government_All CBP_44419</v>
      </c>
      <c r="B1535" t="s">
        <v>62</v>
      </c>
      <c r="C1535" t="s">
        <v>208</v>
      </c>
      <c r="D1535" t="s">
        <v>61</v>
      </c>
      <c r="E1535" t="s">
        <v>61</v>
      </c>
      <c r="F1535" t="s">
        <v>61</v>
      </c>
      <c r="G1535" t="s">
        <v>35</v>
      </c>
      <c r="H1535" t="s">
        <v>61</v>
      </c>
      <c r="I1535" t="s">
        <v>61</v>
      </c>
      <c r="J1535" t="s">
        <v>61</v>
      </c>
      <c r="K1535" t="s">
        <v>197</v>
      </c>
      <c r="L1535" s="18">
        <v>44419</v>
      </c>
      <c r="M1535">
        <v>18</v>
      </c>
      <c r="N1535">
        <v>19</v>
      </c>
      <c r="O1535" t="s">
        <v>258</v>
      </c>
      <c r="P1535">
        <v>3</v>
      </c>
      <c r="Q1535">
        <v>3</v>
      </c>
      <c r="R1535">
        <v>0</v>
      </c>
      <c r="S1535">
        <v>0</v>
      </c>
      <c r="T1535">
        <v>1</v>
      </c>
      <c r="U1535">
        <v>0</v>
      </c>
      <c r="V1535">
        <v>1</v>
      </c>
      <c r="W1535">
        <v>29.68</v>
      </c>
      <c r="X1535">
        <v>29.56</v>
      </c>
      <c r="Y1535">
        <v>29.56</v>
      </c>
      <c r="Z1535">
        <v>29.48</v>
      </c>
      <c r="AA1535">
        <v>29.4</v>
      </c>
      <c r="AB1535">
        <v>29.6</v>
      </c>
      <c r="AC1535">
        <v>61.72</v>
      </c>
      <c r="AD1535">
        <v>60.8</v>
      </c>
      <c r="AE1535">
        <v>64.2</v>
      </c>
      <c r="AF1535">
        <v>76.400000000000006</v>
      </c>
      <c r="AG1535">
        <v>110.84</v>
      </c>
      <c r="AH1535">
        <v>121.64</v>
      </c>
      <c r="AI1535">
        <v>124.84</v>
      </c>
      <c r="AJ1535">
        <v>126.16</v>
      </c>
      <c r="AK1535">
        <v>123.24</v>
      </c>
      <c r="AL1535">
        <v>116.96</v>
      </c>
      <c r="AM1535">
        <v>146.4</v>
      </c>
      <c r="AN1535">
        <v>99.76</v>
      </c>
      <c r="AO1535">
        <v>105.44</v>
      </c>
      <c r="AP1535">
        <v>113.84</v>
      </c>
      <c r="AQ1535">
        <v>86.88</v>
      </c>
      <c r="AR1535">
        <v>30.48</v>
      </c>
      <c r="AS1535">
        <v>29.68</v>
      </c>
      <c r="AT1535">
        <v>29.56</v>
      </c>
      <c r="AU1535">
        <v>62.833333000000003</v>
      </c>
      <c r="AV1535">
        <v>60.333333000000003</v>
      </c>
      <c r="AW1535">
        <v>59.166666999999997</v>
      </c>
      <c r="AX1535">
        <v>58.166666999999997</v>
      </c>
      <c r="AY1535">
        <v>58</v>
      </c>
      <c r="AZ1535">
        <v>57.166666999999997</v>
      </c>
      <c r="BA1535">
        <v>56.166666999999997</v>
      </c>
      <c r="BB1535">
        <v>58</v>
      </c>
      <c r="BC1535">
        <v>61.166666999999997</v>
      </c>
      <c r="BD1535">
        <v>66.333332999999996</v>
      </c>
      <c r="BE1535">
        <v>72</v>
      </c>
      <c r="BF1535">
        <v>78.5</v>
      </c>
      <c r="BG1535">
        <v>82.833332999999996</v>
      </c>
      <c r="BH1535">
        <v>83.666667000000004</v>
      </c>
      <c r="BI1535">
        <v>81.666667000000004</v>
      </c>
      <c r="BJ1535">
        <v>76.5</v>
      </c>
      <c r="BK1535">
        <v>73.833332999999996</v>
      </c>
      <c r="BL1535">
        <v>75.5</v>
      </c>
      <c r="BM1535">
        <v>73.833332999999996</v>
      </c>
      <c r="BN1535">
        <v>70.666667000000004</v>
      </c>
      <c r="BO1535">
        <v>67.5</v>
      </c>
      <c r="BP1535">
        <v>65.5</v>
      </c>
      <c r="BQ1535">
        <v>65</v>
      </c>
      <c r="BR1535">
        <v>64.666667000000004</v>
      </c>
      <c r="BS1535">
        <v>-0.24391560000000001</v>
      </c>
      <c r="BT1535">
        <v>-0.25151869999999998</v>
      </c>
      <c r="BU1535">
        <v>-0.37631799999999999</v>
      </c>
      <c r="BV1535">
        <v>-0.3769672</v>
      </c>
      <c r="BW1535">
        <v>-0.23469950000000001</v>
      </c>
      <c r="BX1535">
        <v>5.8930819999999997</v>
      </c>
      <c r="BY1535">
        <v>-6.5833329999999997</v>
      </c>
      <c r="BZ1535">
        <v>3.1312890000000002</v>
      </c>
      <c r="CA1535">
        <v>-1.4234070000000001</v>
      </c>
      <c r="CB1535">
        <v>-1.964815</v>
      </c>
      <c r="CC1535">
        <v>2.5421909999999999</v>
      </c>
      <c r="CD1535">
        <v>-1.306101</v>
      </c>
      <c r="CE1535">
        <v>0.1788788</v>
      </c>
      <c r="CF1535">
        <v>0.49166870000000001</v>
      </c>
      <c r="CG1535">
        <v>3.020086</v>
      </c>
      <c r="CH1535">
        <v>4.1939830000000002</v>
      </c>
      <c r="CI1535">
        <v>-24.533570000000001</v>
      </c>
      <c r="CJ1535">
        <v>19.485279999999999</v>
      </c>
      <c r="CK1535">
        <v>7.5992009999999999</v>
      </c>
      <c r="CL1535">
        <v>-2.3004319999999998</v>
      </c>
      <c r="CM1535">
        <v>-2.2975140000000001</v>
      </c>
      <c r="CN1535">
        <v>1.2039230000000001</v>
      </c>
      <c r="CO1535">
        <v>0.14945220000000001</v>
      </c>
      <c r="CP1535">
        <v>0.24613740000000001</v>
      </c>
      <c r="CQ1535">
        <v>5.5740400000000002E-2</v>
      </c>
      <c r="CR1535">
        <v>4.2182600000000001E-2</v>
      </c>
      <c r="CS1535">
        <v>3.7917100000000002E-2</v>
      </c>
      <c r="CT1535">
        <v>3.8041199999999997E-2</v>
      </c>
      <c r="CU1535">
        <v>4.1955100000000002E-2</v>
      </c>
      <c r="CV1535">
        <v>3.0323389999999999</v>
      </c>
      <c r="CW1535">
        <v>16.807279999999999</v>
      </c>
      <c r="CX1535">
        <v>5.2368059999999996</v>
      </c>
      <c r="CY1535">
        <v>5.9677920000000002</v>
      </c>
      <c r="CZ1535">
        <v>4.2641619999999998</v>
      </c>
      <c r="DA1535">
        <v>4.5442619999999998</v>
      </c>
      <c r="DB1535">
        <v>2.8213360000000001</v>
      </c>
      <c r="DC1535">
        <v>2.657559</v>
      </c>
      <c r="DD1535">
        <v>2.1856100000000001</v>
      </c>
      <c r="DE1535">
        <v>4.9959369999999996</v>
      </c>
      <c r="DF1535">
        <v>2.3611070000000001</v>
      </c>
      <c r="DG1535">
        <v>1.8322499999999999</v>
      </c>
      <c r="DH1535">
        <v>4.1611640000000003</v>
      </c>
      <c r="DI1535">
        <v>5.2373380000000003</v>
      </c>
      <c r="DJ1535">
        <v>15.10796</v>
      </c>
      <c r="DK1535">
        <v>18.378720000000001</v>
      </c>
      <c r="DL1535">
        <v>8.5549700000000009</v>
      </c>
      <c r="DM1535">
        <v>0.75640130000000005</v>
      </c>
      <c r="DN1535">
        <v>0.51566409999999996</v>
      </c>
      <c r="DO1535">
        <v>18</v>
      </c>
      <c r="DP1535">
        <v>19</v>
      </c>
    </row>
    <row r="1536" spans="1:120" hidden="1" x14ac:dyDescent="0.25">
      <c r="A1536" t="str">
        <f t="shared" si="23"/>
        <v>Aggregator-Enersponse_All CBP_44419</v>
      </c>
      <c r="B1536" t="s">
        <v>62</v>
      </c>
      <c r="C1536" t="s">
        <v>219</v>
      </c>
      <c r="D1536" t="s">
        <v>61</v>
      </c>
      <c r="E1536" t="s">
        <v>61</v>
      </c>
      <c r="F1536" t="s">
        <v>107</v>
      </c>
      <c r="G1536" t="s">
        <v>61</v>
      </c>
      <c r="H1536" t="s">
        <v>61</v>
      </c>
      <c r="I1536" t="s">
        <v>61</v>
      </c>
      <c r="J1536" t="s">
        <v>61</v>
      </c>
      <c r="K1536" t="s">
        <v>197</v>
      </c>
      <c r="L1536" s="18">
        <v>44419</v>
      </c>
      <c r="M1536">
        <v>18</v>
      </c>
      <c r="N1536">
        <v>19</v>
      </c>
      <c r="O1536" t="s">
        <v>258</v>
      </c>
      <c r="P1536">
        <v>3</v>
      </c>
      <c r="Q1536">
        <v>3</v>
      </c>
      <c r="R1536">
        <v>0</v>
      </c>
      <c r="S1536">
        <v>0</v>
      </c>
      <c r="T1536">
        <v>1</v>
      </c>
      <c r="U1536">
        <v>0</v>
      </c>
      <c r="V1536">
        <v>1</v>
      </c>
      <c r="W1536">
        <v>29.68</v>
      </c>
      <c r="X1536">
        <v>29.56</v>
      </c>
      <c r="Y1536">
        <v>29.56</v>
      </c>
      <c r="Z1536">
        <v>29.48</v>
      </c>
      <c r="AA1536">
        <v>29.4</v>
      </c>
      <c r="AB1536">
        <v>29.6</v>
      </c>
      <c r="AC1536">
        <v>61.72</v>
      </c>
      <c r="AD1536">
        <v>60.8</v>
      </c>
      <c r="AE1536">
        <v>64.2</v>
      </c>
      <c r="AF1536">
        <v>76.400000000000006</v>
      </c>
      <c r="AG1536">
        <v>110.84</v>
      </c>
      <c r="AH1536">
        <v>121.64</v>
      </c>
      <c r="AI1536">
        <v>124.84</v>
      </c>
      <c r="AJ1536">
        <v>126.16</v>
      </c>
      <c r="AK1536">
        <v>123.24</v>
      </c>
      <c r="AL1536">
        <v>116.96</v>
      </c>
      <c r="AM1536">
        <v>146.4</v>
      </c>
      <c r="AN1536">
        <v>99.76</v>
      </c>
      <c r="AO1536">
        <v>105.44</v>
      </c>
      <c r="AP1536">
        <v>113.84</v>
      </c>
      <c r="AQ1536">
        <v>86.88</v>
      </c>
      <c r="AR1536">
        <v>30.48</v>
      </c>
      <c r="AS1536">
        <v>29.68</v>
      </c>
      <c r="AT1536">
        <v>29.56</v>
      </c>
      <c r="AU1536">
        <v>62.833333000000003</v>
      </c>
      <c r="AV1536">
        <v>60.333333000000003</v>
      </c>
      <c r="AW1536">
        <v>59.166666999999997</v>
      </c>
      <c r="AX1536">
        <v>58.166666999999997</v>
      </c>
      <c r="AY1536">
        <v>58</v>
      </c>
      <c r="AZ1536">
        <v>57.166666999999997</v>
      </c>
      <c r="BA1536">
        <v>56.166666999999997</v>
      </c>
      <c r="BB1536">
        <v>58</v>
      </c>
      <c r="BC1536">
        <v>61.166666999999997</v>
      </c>
      <c r="BD1536">
        <v>66.333332999999996</v>
      </c>
      <c r="BE1536">
        <v>72</v>
      </c>
      <c r="BF1536">
        <v>78.5</v>
      </c>
      <c r="BG1536">
        <v>82.833332999999996</v>
      </c>
      <c r="BH1536">
        <v>83.666667000000004</v>
      </c>
      <c r="BI1536">
        <v>81.666667000000004</v>
      </c>
      <c r="BJ1536">
        <v>76.5</v>
      </c>
      <c r="BK1536">
        <v>73.833332999999996</v>
      </c>
      <c r="BL1536">
        <v>75.5</v>
      </c>
      <c r="BM1536">
        <v>73.833332999999996</v>
      </c>
      <c r="BN1536">
        <v>70.666667000000004</v>
      </c>
      <c r="BO1536">
        <v>67.5</v>
      </c>
      <c r="BP1536">
        <v>65.5</v>
      </c>
      <c r="BQ1536">
        <v>65</v>
      </c>
      <c r="BR1536">
        <v>64.666667000000004</v>
      </c>
      <c r="BS1536">
        <v>-0.24391560000000001</v>
      </c>
      <c r="BT1536">
        <v>-0.25151869999999998</v>
      </c>
      <c r="BU1536">
        <v>-0.37631799999999999</v>
      </c>
      <c r="BV1536">
        <v>-0.3769672</v>
      </c>
      <c r="BW1536">
        <v>-0.23469950000000001</v>
      </c>
      <c r="BX1536">
        <v>5.8930819999999997</v>
      </c>
      <c r="BY1536">
        <v>-6.5833329999999997</v>
      </c>
      <c r="BZ1536">
        <v>3.1312890000000002</v>
      </c>
      <c r="CA1536">
        <v>-1.4234070000000001</v>
      </c>
      <c r="CB1536">
        <v>-1.964815</v>
      </c>
      <c r="CC1536">
        <v>2.5421909999999999</v>
      </c>
      <c r="CD1536">
        <v>-1.306101</v>
      </c>
      <c r="CE1536">
        <v>0.1788788</v>
      </c>
      <c r="CF1536">
        <v>0.49166870000000001</v>
      </c>
      <c r="CG1536">
        <v>3.020086</v>
      </c>
      <c r="CH1536">
        <v>4.1939830000000002</v>
      </c>
      <c r="CI1536">
        <v>-24.533570000000001</v>
      </c>
      <c r="CJ1536">
        <v>19.485279999999999</v>
      </c>
      <c r="CK1536">
        <v>7.5992009999999999</v>
      </c>
      <c r="CL1536">
        <v>-2.3004319999999998</v>
      </c>
      <c r="CM1536">
        <v>-2.2975140000000001</v>
      </c>
      <c r="CN1536">
        <v>1.2039230000000001</v>
      </c>
      <c r="CO1536">
        <v>0.14945220000000001</v>
      </c>
      <c r="CP1536">
        <v>0.24613740000000001</v>
      </c>
      <c r="CQ1536">
        <v>5.5740400000000002E-2</v>
      </c>
      <c r="CR1536">
        <v>4.2182600000000001E-2</v>
      </c>
      <c r="CS1536">
        <v>3.7917100000000002E-2</v>
      </c>
      <c r="CT1536">
        <v>3.8041199999999997E-2</v>
      </c>
      <c r="CU1536">
        <v>4.1955100000000002E-2</v>
      </c>
      <c r="CV1536">
        <v>3.0323389999999999</v>
      </c>
      <c r="CW1536">
        <v>16.807279999999999</v>
      </c>
      <c r="CX1536">
        <v>5.2368059999999996</v>
      </c>
      <c r="CY1536">
        <v>5.9677920000000002</v>
      </c>
      <c r="CZ1536">
        <v>4.2641619999999998</v>
      </c>
      <c r="DA1536">
        <v>4.5442619999999998</v>
      </c>
      <c r="DB1536">
        <v>2.8213360000000001</v>
      </c>
      <c r="DC1536">
        <v>2.657559</v>
      </c>
      <c r="DD1536">
        <v>2.1856100000000001</v>
      </c>
      <c r="DE1536">
        <v>4.9959369999999996</v>
      </c>
      <c r="DF1536">
        <v>2.3611070000000001</v>
      </c>
      <c r="DG1536">
        <v>1.8322499999999999</v>
      </c>
      <c r="DH1536">
        <v>4.1611640000000003</v>
      </c>
      <c r="DI1536">
        <v>5.2373380000000003</v>
      </c>
      <c r="DJ1536">
        <v>15.10796</v>
      </c>
      <c r="DK1536">
        <v>18.378720000000001</v>
      </c>
      <c r="DL1536">
        <v>8.5549700000000009</v>
      </c>
      <c r="DM1536">
        <v>0.75640130000000005</v>
      </c>
      <c r="DN1536">
        <v>0.51566409999999996</v>
      </c>
      <c r="DO1536">
        <v>18</v>
      </c>
      <c r="DP1536">
        <v>19</v>
      </c>
    </row>
    <row r="1537" spans="1:120" hidden="1" x14ac:dyDescent="0.25">
      <c r="A1537" t="str">
        <f t="shared" si="23"/>
        <v>Industry_Type-5. Offices, Hotels, Finance, Services_All CBP_44419</v>
      </c>
      <c r="B1537" t="s">
        <v>62</v>
      </c>
      <c r="C1537" t="s">
        <v>205</v>
      </c>
      <c r="D1537" t="s">
        <v>61</v>
      </c>
      <c r="E1537" t="s">
        <v>61</v>
      </c>
      <c r="F1537" t="s">
        <v>61</v>
      </c>
      <c r="G1537" t="s">
        <v>37</v>
      </c>
      <c r="H1537" t="s">
        <v>61</v>
      </c>
      <c r="I1537" t="s">
        <v>61</v>
      </c>
      <c r="J1537" t="s">
        <v>61</v>
      </c>
      <c r="K1537" t="s">
        <v>197</v>
      </c>
      <c r="L1537" s="18">
        <v>44419</v>
      </c>
      <c r="M1537">
        <v>19</v>
      </c>
      <c r="N1537">
        <v>19</v>
      </c>
      <c r="O1537" t="s">
        <v>258</v>
      </c>
      <c r="P1537">
        <v>2</v>
      </c>
      <c r="Q1537">
        <v>1</v>
      </c>
      <c r="R1537">
        <v>0</v>
      </c>
      <c r="S1537">
        <v>0</v>
      </c>
      <c r="T1537">
        <v>1</v>
      </c>
      <c r="U1537">
        <v>0</v>
      </c>
      <c r="V1537">
        <v>1</v>
      </c>
      <c r="W1537">
        <v>162.47999999999999</v>
      </c>
      <c r="X1537">
        <v>166.72</v>
      </c>
      <c r="Y1537">
        <v>165.76</v>
      </c>
      <c r="Z1537">
        <v>166.08</v>
      </c>
      <c r="AA1537">
        <v>161.84</v>
      </c>
      <c r="AB1537">
        <v>166.64</v>
      </c>
      <c r="AC1537">
        <v>170.08</v>
      </c>
      <c r="AD1537">
        <v>190.72</v>
      </c>
      <c r="AE1537">
        <v>195.6</v>
      </c>
      <c r="AF1537">
        <v>199.68</v>
      </c>
      <c r="AG1537">
        <v>212.64</v>
      </c>
      <c r="AH1537">
        <v>211.36</v>
      </c>
      <c r="AI1537">
        <v>183.04</v>
      </c>
      <c r="AJ1537">
        <v>172.96</v>
      </c>
      <c r="AK1537">
        <v>184</v>
      </c>
      <c r="AL1537">
        <v>202.4</v>
      </c>
      <c r="AM1537">
        <v>206.88</v>
      </c>
      <c r="AN1537">
        <v>206.32</v>
      </c>
      <c r="AO1537">
        <v>69.2</v>
      </c>
      <c r="AP1537">
        <v>113.68</v>
      </c>
      <c r="AQ1537">
        <v>145.04</v>
      </c>
      <c r="AR1537">
        <v>144.63999999999999</v>
      </c>
      <c r="AS1537">
        <v>128.72</v>
      </c>
      <c r="AT1537">
        <v>129.91999999999999</v>
      </c>
      <c r="AU1537">
        <v>62</v>
      </c>
      <c r="AV1537">
        <v>62</v>
      </c>
      <c r="AW1537">
        <v>62</v>
      </c>
      <c r="AX1537">
        <v>62</v>
      </c>
      <c r="AY1537">
        <v>62</v>
      </c>
      <c r="AZ1537">
        <v>62</v>
      </c>
      <c r="BA1537">
        <v>62</v>
      </c>
      <c r="BB1537">
        <v>62.5</v>
      </c>
      <c r="BC1537">
        <v>65</v>
      </c>
      <c r="BD1537">
        <v>67.5</v>
      </c>
      <c r="BE1537">
        <v>70</v>
      </c>
      <c r="BF1537">
        <v>73.5</v>
      </c>
      <c r="BG1537">
        <v>75</v>
      </c>
      <c r="BH1537">
        <v>75</v>
      </c>
      <c r="BI1537">
        <v>75.5</v>
      </c>
      <c r="BJ1537">
        <v>77.5</v>
      </c>
      <c r="BK1537">
        <v>77.5</v>
      </c>
      <c r="BL1537">
        <v>74.5</v>
      </c>
      <c r="BM1537">
        <v>72</v>
      </c>
      <c r="BN1537">
        <v>69</v>
      </c>
      <c r="BO1537">
        <v>65.5</v>
      </c>
      <c r="BP1537">
        <v>64</v>
      </c>
      <c r="BQ1537">
        <v>62.5</v>
      </c>
      <c r="BR1537">
        <v>62</v>
      </c>
      <c r="BS1537">
        <v>34.574399999999997</v>
      </c>
      <c r="BT1537">
        <v>14.69603</v>
      </c>
      <c r="BU1537">
        <v>16.0047</v>
      </c>
      <c r="BV1537">
        <v>13.934049999999999</v>
      </c>
      <c r="BW1537">
        <v>16.661059999999999</v>
      </c>
      <c r="BX1537">
        <v>10.494999999999999</v>
      </c>
      <c r="BY1537">
        <v>-20.934170000000002</v>
      </c>
      <c r="BZ1537">
        <v>-4.3259429999999996</v>
      </c>
      <c r="CA1537">
        <v>-1.701004</v>
      </c>
      <c r="CB1537">
        <v>-1.9726870000000001</v>
      </c>
      <c r="CC1537">
        <v>-8.6272889999999993</v>
      </c>
      <c r="CD1537">
        <v>-17.362749999999998</v>
      </c>
      <c r="CE1537">
        <v>-11.033709999999999</v>
      </c>
      <c r="CF1537">
        <v>1.976761</v>
      </c>
      <c r="CG1537">
        <v>-8.6222530000000006</v>
      </c>
      <c r="CH1537">
        <v>-23.853269999999998</v>
      </c>
      <c r="CI1537">
        <v>-23.407520000000002</v>
      </c>
      <c r="CJ1537">
        <v>-33.151919999999997</v>
      </c>
      <c r="CK1537">
        <v>151.13560000000001</v>
      </c>
      <c r="CL1537">
        <v>43.944839999999999</v>
      </c>
      <c r="CM1537">
        <v>-19.85492</v>
      </c>
      <c r="CN1537">
        <v>29.699010000000001</v>
      </c>
      <c r="CO1537">
        <v>37.968020000000003</v>
      </c>
      <c r="CP1537">
        <v>34.86354</v>
      </c>
      <c r="CQ1537">
        <v>67.519149999999996</v>
      </c>
      <c r="CR1537">
        <v>40.662379999999999</v>
      </c>
      <c r="CS1537">
        <v>38.866570000000003</v>
      </c>
      <c r="CT1537">
        <v>35.643909999999998</v>
      </c>
      <c r="CU1537">
        <v>38.305349999999997</v>
      </c>
      <c r="CV1537">
        <v>36.734749999999998</v>
      </c>
      <c r="CW1537">
        <v>27.585850000000001</v>
      </c>
      <c r="CX1537">
        <v>28.964300000000001</v>
      </c>
      <c r="CY1537">
        <v>27.783829999999998</v>
      </c>
      <c r="CZ1537">
        <v>27.250820000000001</v>
      </c>
      <c r="DA1537">
        <v>43.739510000000003</v>
      </c>
      <c r="DB1537">
        <v>157.77440000000001</v>
      </c>
      <c r="DC1537">
        <v>62.90099</v>
      </c>
      <c r="DD1537">
        <v>87.784520000000001</v>
      </c>
      <c r="DE1537">
        <v>59.583329999999997</v>
      </c>
      <c r="DF1537">
        <v>79.854519999999994</v>
      </c>
      <c r="DG1537">
        <v>77.825530000000001</v>
      </c>
      <c r="DH1537">
        <v>876.69640000000004</v>
      </c>
      <c r="DI1537">
        <v>110.91119999999999</v>
      </c>
      <c r="DJ1537">
        <v>1501.8130000000001</v>
      </c>
      <c r="DK1537">
        <v>3984.335</v>
      </c>
      <c r="DL1537">
        <v>389.15109999999999</v>
      </c>
      <c r="DM1537">
        <v>377.08730000000003</v>
      </c>
      <c r="DN1537">
        <v>319.51729999999998</v>
      </c>
      <c r="DO1537">
        <v>19</v>
      </c>
      <c r="DP1537">
        <v>19</v>
      </c>
    </row>
    <row r="1538" spans="1:120" x14ac:dyDescent="0.25">
      <c r="A1538" t="str">
        <f t="shared" si="23"/>
        <v>AutoDR-Yes_All CBP_44419</v>
      </c>
      <c r="B1538" t="s">
        <v>62</v>
      </c>
      <c r="C1538" t="s">
        <v>322</v>
      </c>
      <c r="D1538" t="s">
        <v>61</v>
      </c>
      <c r="E1538" t="s">
        <v>61</v>
      </c>
      <c r="F1538" t="s">
        <v>61</v>
      </c>
      <c r="G1538" t="s">
        <v>61</v>
      </c>
      <c r="H1538" t="s">
        <v>98</v>
      </c>
      <c r="I1538" t="s">
        <v>61</v>
      </c>
      <c r="J1538" t="s">
        <v>61</v>
      </c>
      <c r="K1538" t="s">
        <v>197</v>
      </c>
      <c r="L1538" s="18">
        <v>44419</v>
      </c>
      <c r="M1538">
        <v>18</v>
      </c>
      <c r="N1538">
        <v>19</v>
      </c>
      <c r="O1538" t="s">
        <v>258</v>
      </c>
      <c r="P1538">
        <v>3</v>
      </c>
      <c r="Q1538">
        <v>3</v>
      </c>
      <c r="R1538">
        <v>0</v>
      </c>
      <c r="S1538">
        <v>0</v>
      </c>
      <c r="T1538">
        <v>1</v>
      </c>
      <c r="U1538">
        <v>0</v>
      </c>
      <c r="V1538">
        <v>1</v>
      </c>
      <c r="W1538">
        <v>29.68</v>
      </c>
      <c r="X1538">
        <v>29.56</v>
      </c>
      <c r="Y1538">
        <v>29.56</v>
      </c>
      <c r="Z1538">
        <v>29.48</v>
      </c>
      <c r="AA1538">
        <v>29.4</v>
      </c>
      <c r="AB1538">
        <v>29.6</v>
      </c>
      <c r="AC1538">
        <v>61.72</v>
      </c>
      <c r="AD1538">
        <v>60.8</v>
      </c>
      <c r="AE1538">
        <v>64.2</v>
      </c>
      <c r="AF1538">
        <v>76.400000000000006</v>
      </c>
      <c r="AG1538">
        <v>110.84</v>
      </c>
      <c r="AH1538">
        <v>121.64</v>
      </c>
      <c r="AI1538">
        <v>124.84</v>
      </c>
      <c r="AJ1538">
        <v>126.16</v>
      </c>
      <c r="AK1538">
        <v>123.24</v>
      </c>
      <c r="AL1538">
        <v>116.96</v>
      </c>
      <c r="AM1538">
        <v>146.4</v>
      </c>
      <c r="AN1538">
        <v>99.76</v>
      </c>
      <c r="AO1538">
        <v>105.44</v>
      </c>
      <c r="AP1538">
        <v>113.84</v>
      </c>
      <c r="AQ1538">
        <v>86.88</v>
      </c>
      <c r="AR1538">
        <v>30.48</v>
      </c>
      <c r="AS1538">
        <v>29.68</v>
      </c>
      <c r="AT1538">
        <v>29.56</v>
      </c>
      <c r="AU1538">
        <v>62.833333000000003</v>
      </c>
      <c r="AV1538">
        <v>60.333333000000003</v>
      </c>
      <c r="AW1538">
        <v>59.166666999999997</v>
      </c>
      <c r="AX1538">
        <v>58.166666999999997</v>
      </c>
      <c r="AY1538">
        <v>58</v>
      </c>
      <c r="AZ1538">
        <v>57.166666999999997</v>
      </c>
      <c r="BA1538">
        <v>56.166666999999997</v>
      </c>
      <c r="BB1538">
        <v>58</v>
      </c>
      <c r="BC1538">
        <v>61.166666999999997</v>
      </c>
      <c r="BD1538">
        <v>66.333332999999996</v>
      </c>
      <c r="BE1538">
        <v>72</v>
      </c>
      <c r="BF1538">
        <v>78.5</v>
      </c>
      <c r="BG1538">
        <v>82.833332999999996</v>
      </c>
      <c r="BH1538">
        <v>83.666667000000004</v>
      </c>
      <c r="BI1538">
        <v>81.666667000000004</v>
      </c>
      <c r="BJ1538">
        <v>76.5</v>
      </c>
      <c r="BK1538">
        <v>73.833332999999996</v>
      </c>
      <c r="BL1538">
        <v>75.5</v>
      </c>
      <c r="BM1538">
        <v>73.833332999999996</v>
      </c>
      <c r="BN1538">
        <v>70.666667000000004</v>
      </c>
      <c r="BO1538">
        <v>67.5</v>
      </c>
      <c r="BP1538">
        <v>65.5</v>
      </c>
      <c r="BQ1538">
        <v>65</v>
      </c>
      <c r="BR1538">
        <v>64.666667000000004</v>
      </c>
      <c r="BS1538">
        <v>-0.24391560000000001</v>
      </c>
      <c r="BT1538">
        <v>-0.25151869999999998</v>
      </c>
      <c r="BU1538">
        <v>-0.37631799999999999</v>
      </c>
      <c r="BV1538">
        <v>-0.3769672</v>
      </c>
      <c r="BW1538">
        <v>-0.23469950000000001</v>
      </c>
      <c r="BX1538">
        <v>5.8930819999999997</v>
      </c>
      <c r="BY1538">
        <v>-6.5833329999999997</v>
      </c>
      <c r="BZ1538">
        <v>3.1312890000000002</v>
      </c>
      <c r="CA1538">
        <v>-1.4234070000000001</v>
      </c>
      <c r="CB1538">
        <v>-1.964815</v>
      </c>
      <c r="CC1538">
        <v>2.5421909999999999</v>
      </c>
      <c r="CD1538">
        <v>-1.306101</v>
      </c>
      <c r="CE1538">
        <v>0.1788788</v>
      </c>
      <c r="CF1538">
        <v>0.49166870000000001</v>
      </c>
      <c r="CG1538">
        <v>3.020086</v>
      </c>
      <c r="CH1538">
        <v>4.1939830000000002</v>
      </c>
      <c r="CI1538">
        <v>-24.533570000000001</v>
      </c>
      <c r="CJ1538">
        <v>19.485279999999999</v>
      </c>
      <c r="CK1538">
        <v>7.5992009999999999</v>
      </c>
      <c r="CL1538">
        <v>-2.3004319999999998</v>
      </c>
      <c r="CM1538">
        <v>-2.2975140000000001</v>
      </c>
      <c r="CN1538">
        <v>1.2039230000000001</v>
      </c>
      <c r="CO1538">
        <v>0.14945220000000001</v>
      </c>
      <c r="CP1538">
        <v>0.24613740000000001</v>
      </c>
      <c r="CQ1538">
        <v>5.5740400000000002E-2</v>
      </c>
      <c r="CR1538">
        <v>4.2182600000000001E-2</v>
      </c>
      <c r="CS1538">
        <v>3.7917100000000002E-2</v>
      </c>
      <c r="CT1538">
        <v>3.8041199999999997E-2</v>
      </c>
      <c r="CU1538">
        <v>4.1955100000000002E-2</v>
      </c>
      <c r="CV1538">
        <v>3.0323389999999999</v>
      </c>
      <c r="CW1538">
        <v>16.807279999999999</v>
      </c>
      <c r="CX1538">
        <v>5.2368059999999996</v>
      </c>
      <c r="CY1538">
        <v>5.9677920000000002</v>
      </c>
      <c r="CZ1538">
        <v>4.2641619999999998</v>
      </c>
      <c r="DA1538">
        <v>4.5442619999999998</v>
      </c>
      <c r="DB1538">
        <v>2.8213360000000001</v>
      </c>
      <c r="DC1538">
        <v>2.657559</v>
      </c>
      <c r="DD1538">
        <v>2.1856100000000001</v>
      </c>
      <c r="DE1538">
        <v>4.9959369999999996</v>
      </c>
      <c r="DF1538">
        <v>2.3611070000000001</v>
      </c>
      <c r="DG1538">
        <v>1.8322499999999999</v>
      </c>
      <c r="DH1538">
        <v>4.1611640000000003</v>
      </c>
      <c r="DI1538">
        <v>5.2373380000000003</v>
      </c>
      <c r="DJ1538">
        <v>15.10796</v>
      </c>
      <c r="DK1538">
        <v>18.378720000000001</v>
      </c>
      <c r="DL1538">
        <v>8.5549700000000009</v>
      </c>
      <c r="DM1538">
        <v>0.75640130000000005</v>
      </c>
      <c r="DN1538">
        <v>0.51566409999999996</v>
      </c>
      <c r="DO1538">
        <v>18</v>
      </c>
      <c r="DP1538">
        <v>19</v>
      </c>
    </row>
    <row r="1539" spans="1:120" hidden="1" x14ac:dyDescent="0.25">
      <c r="A1539" t="str">
        <f t="shared" si="23"/>
        <v>sublap_id-SLAP_PGEB_All CBP_44419</v>
      </c>
      <c r="B1539" t="s">
        <v>62</v>
      </c>
      <c r="C1539" t="s">
        <v>287</v>
      </c>
      <c r="D1539" t="s">
        <v>61</v>
      </c>
      <c r="E1539" t="s">
        <v>288</v>
      </c>
      <c r="F1539" t="s">
        <v>61</v>
      </c>
      <c r="G1539" t="s">
        <v>61</v>
      </c>
      <c r="H1539" t="s">
        <v>61</v>
      </c>
      <c r="I1539" t="s">
        <v>61</v>
      </c>
      <c r="J1539" t="s">
        <v>61</v>
      </c>
      <c r="K1539" t="s">
        <v>197</v>
      </c>
      <c r="L1539" s="18">
        <v>44419</v>
      </c>
      <c r="M1539">
        <v>19</v>
      </c>
      <c r="N1539">
        <v>19</v>
      </c>
      <c r="O1539" t="s">
        <v>258</v>
      </c>
      <c r="P1539">
        <v>2</v>
      </c>
      <c r="Q1539">
        <v>1</v>
      </c>
      <c r="R1539">
        <v>0</v>
      </c>
      <c r="S1539">
        <v>0</v>
      </c>
      <c r="T1539">
        <v>1</v>
      </c>
      <c r="U1539">
        <v>0</v>
      </c>
      <c r="V1539">
        <v>1</v>
      </c>
      <c r="W1539">
        <v>162.47999999999999</v>
      </c>
      <c r="X1539">
        <v>166.72</v>
      </c>
      <c r="Y1539">
        <v>165.76</v>
      </c>
      <c r="Z1539">
        <v>166.08</v>
      </c>
      <c r="AA1539">
        <v>161.84</v>
      </c>
      <c r="AB1539">
        <v>166.64</v>
      </c>
      <c r="AC1539">
        <v>170.08</v>
      </c>
      <c r="AD1539">
        <v>190.72</v>
      </c>
      <c r="AE1539">
        <v>195.6</v>
      </c>
      <c r="AF1539">
        <v>199.68</v>
      </c>
      <c r="AG1539">
        <v>212.64</v>
      </c>
      <c r="AH1539">
        <v>211.36</v>
      </c>
      <c r="AI1539">
        <v>183.04</v>
      </c>
      <c r="AJ1539">
        <v>172.96</v>
      </c>
      <c r="AK1539">
        <v>184</v>
      </c>
      <c r="AL1539">
        <v>202.4</v>
      </c>
      <c r="AM1539">
        <v>206.88</v>
      </c>
      <c r="AN1539">
        <v>206.32</v>
      </c>
      <c r="AO1539">
        <v>69.2</v>
      </c>
      <c r="AP1539">
        <v>113.68</v>
      </c>
      <c r="AQ1539">
        <v>145.04</v>
      </c>
      <c r="AR1539">
        <v>144.63999999999999</v>
      </c>
      <c r="AS1539">
        <v>128.72</v>
      </c>
      <c r="AT1539">
        <v>129.91999999999999</v>
      </c>
      <c r="AU1539">
        <v>62</v>
      </c>
      <c r="AV1539">
        <v>62</v>
      </c>
      <c r="AW1539">
        <v>62</v>
      </c>
      <c r="AX1539">
        <v>62</v>
      </c>
      <c r="AY1539">
        <v>62</v>
      </c>
      <c r="AZ1539">
        <v>62</v>
      </c>
      <c r="BA1539">
        <v>62</v>
      </c>
      <c r="BB1539">
        <v>62.5</v>
      </c>
      <c r="BC1539">
        <v>65</v>
      </c>
      <c r="BD1539">
        <v>67.5</v>
      </c>
      <c r="BE1539">
        <v>70</v>
      </c>
      <c r="BF1539">
        <v>73.5</v>
      </c>
      <c r="BG1539">
        <v>75</v>
      </c>
      <c r="BH1539">
        <v>75</v>
      </c>
      <c r="BI1539">
        <v>75.5</v>
      </c>
      <c r="BJ1539">
        <v>77.5</v>
      </c>
      <c r="BK1539">
        <v>77.5</v>
      </c>
      <c r="BL1539">
        <v>74.5</v>
      </c>
      <c r="BM1539">
        <v>72</v>
      </c>
      <c r="BN1539">
        <v>69</v>
      </c>
      <c r="BO1539">
        <v>65.5</v>
      </c>
      <c r="BP1539">
        <v>64</v>
      </c>
      <c r="BQ1539">
        <v>62.5</v>
      </c>
      <c r="BR1539">
        <v>62</v>
      </c>
      <c r="BS1539">
        <v>34.574399999999997</v>
      </c>
      <c r="BT1539">
        <v>14.69603</v>
      </c>
      <c r="BU1539">
        <v>16.0047</v>
      </c>
      <c r="BV1539">
        <v>13.934049999999999</v>
      </c>
      <c r="BW1539">
        <v>16.661059999999999</v>
      </c>
      <c r="BX1539">
        <v>10.494999999999999</v>
      </c>
      <c r="BY1539">
        <v>-20.934170000000002</v>
      </c>
      <c r="BZ1539">
        <v>-4.3259429999999996</v>
      </c>
      <c r="CA1539">
        <v>-1.701004</v>
      </c>
      <c r="CB1539">
        <v>-1.9726870000000001</v>
      </c>
      <c r="CC1539">
        <v>-8.6272889999999993</v>
      </c>
      <c r="CD1539">
        <v>-17.362749999999998</v>
      </c>
      <c r="CE1539">
        <v>-11.033709999999999</v>
      </c>
      <c r="CF1539">
        <v>1.976761</v>
      </c>
      <c r="CG1539">
        <v>-8.6222530000000006</v>
      </c>
      <c r="CH1539">
        <v>-23.853269999999998</v>
      </c>
      <c r="CI1539">
        <v>-23.407520000000002</v>
      </c>
      <c r="CJ1539">
        <v>-33.151919999999997</v>
      </c>
      <c r="CK1539">
        <v>151.13560000000001</v>
      </c>
      <c r="CL1539">
        <v>43.944839999999999</v>
      </c>
      <c r="CM1539">
        <v>-19.85492</v>
      </c>
      <c r="CN1539">
        <v>29.699010000000001</v>
      </c>
      <c r="CO1539">
        <v>37.968020000000003</v>
      </c>
      <c r="CP1539">
        <v>34.86354</v>
      </c>
      <c r="CQ1539">
        <v>67.519149999999996</v>
      </c>
      <c r="CR1539">
        <v>40.662379999999999</v>
      </c>
      <c r="CS1539">
        <v>38.866570000000003</v>
      </c>
      <c r="CT1539">
        <v>35.643909999999998</v>
      </c>
      <c r="CU1539">
        <v>38.305349999999997</v>
      </c>
      <c r="CV1539">
        <v>36.734749999999998</v>
      </c>
      <c r="CW1539">
        <v>27.585850000000001</v>
      </c>
      <c r="CX1539">
        <v>28.964300000000001</v>
      </c>
      <c r="CY1539">
        <v>27.783829999999998</v>
      </c>
      <c r="CZ1539">
        <v>27.250820000000001</v>
      </c>
      <c r="DA1539">
        <v>43.739510000000003</v>
      </c>
      <c r="DB1539">
        <v>157.77440000000001</v>
      </c>
      <c r="DC1539">
        <v>62.90099</v>
      </c>
      <c r="DD1539">
        <v>87.784520000000001</v>
      </c>
      <c r="DE1539">
        <v>59.583329999999997</v>
      </c>
      <c r="DF1539">
        <v>79.854519999999994</v>
      </c>
      <c r="DG1539">
        <v>77.825530000000001</v>
      </c>
      <c r="DH1539">
        <v>876.69640000000004</v>
      </c>
      <c r="DI1539">
        <v>110.91119999999999</v>
      </c>
      <c r="DJ1539">
        <v>1501.8130000000001</v>
      </c>
      <c r="DK1539">
        <v>3984.335</v>
      </c>
      <c r="DL1539">
        <v>389.15109999999999</v>
      </c>
      <c r="DM1539">
        <v>377.08730000000003</v>
      </c>
      <c r="DN1539">
        <v>319.51729999999998</v>
      </c>
      <c r="DO1539">
        <v>19</v>
      </c>
      <c r="DP1539">
        <v>19</v>
      </c>
    </row>
    <row r="1540" spans="1:120" hidden="1" x14ac:dyDescent="0.25">
      <c r="A1540" t="str">
        <f t="shared" ref="A1540:A1603" si="24">C1540&amp;"_"&amp;K1540&amp;"_"&amp;IF(L1540="",O1540,L1540&amp;IF(LEFT(K1540,3)="All","",IF(R1540=1,"_Combined","_"&amp;M1540&amp;"-"&amp;N1540)))</f>
        <v>Industry_Type-4. Retail stores_All CBP_44419</v>
      </c>
      <c r="B1540" t="s">
        <v>62</v>
      </c>
      <c r="C1540" t="s">
        <v>204</v>
      </c>
      <c r="D1540" t="s">
        <v>61</v>
      </c>
      <c r="E1540" t="s">
        <v>61</v>
      </c>
      <c r="F1540" t="s">
        <v>61</v>
      </c>
      <c r="G1540" t="s">
        <v>33</v>
      </c>
      <c r="H1540" t="s">
        <v>61</v>
      </c>
      <c r="I1540" t="s">
        <v>61</v>
      </c>
      <c r="J1540" t="s">
        <v>61</v>
      </c>
      <c r="K1540" t="s">
        <v>197</v>
      </c>
      <c r="L1540" s="18">
        <v>44419</v>
      </c>
      <c r="M1540">
        <v>18</v>
      </c>
      <c r="N1540">
        <v>19</v>
      </c>
      <c r="O1540" t="s">
        <v>258</v>
      </c>
      <c r="P1540">
        <v>1</v>
      </c>
      <c r="Q1540">
        <v>1</v>
      </c>
      <c r="R1540">
        <v>0</v>
      </c>
      <c r="S1540">
        <v>0</v>
      </c>
      <c r="T1540">
        <v>1</v>
      </c>
      <c r="U1540">
        <v>0</v>
      </c>
      <c r="V1540">
        <v>1</v>
      </c>
      <c r="W1540">
        <v>0.80700000000000005</v>
      </c>
      <c r="X1540">
        <v>0.79600000000000004</v>
      </c>
      <c r="Y1540">
        <v>0.8</v>
      </c>
      <c r="Z1540">
        <v>0.79400000000000004</v>
      </c>
      <c r="AA1540">
        <v>0.79800000000000004</v>
      </c>
      <c r="AB1540">
        <v>0.79600000000000004</v>
      </c>
      <c r="AC1540">
        <v>0.78800000000000003</v>
      </c>
      <c r="AD1540">
        <v>0.79600000000000004</v>
      </c>
      <c r="AE1540">
        <v>0.79200000000000004</v>
      </c>
      <c r="AF1540">
        <v>0.8</v>
      </c>
      <c r="AG1540">
        <v>0.81</v>
      </c>
      <c r="AH1540">
        <v>0.75700000000000001</v>
      </c>
      <c r="AI1540">
        <v>0.76200000000000001</v>
      </c>
      <c r="AJ1540">
        <v>0.75700000000000001</v>
      </c>
      <c r="AK1540">
        <v>0.76500000000000001</v>
      </c>
      <c r="AL1540">
        <v>0.76300000000000001</v>
      </c>
      <c r="AM1540">
        <v>0.76700000000000002</v>
      </c>
      <c r="AN1540">
        <v>0.76400000000000001</v>
      </c>
      <c r="AO1540">
        <v>0.77200000000000002</v>
      </c>
      <c r="AP1540">
        <v>0.76700000000000002</v>
      </c>
      <c r="AQ1540">
        <v>0.77200000000000002</v>
      </c>
      <c r="AR1540">
        <v>0.77700000000000002</v>
      </c>
      <c r="AS1540">
        <v>0.76400000000000001</v>
      </c>
      <c r="AT1540">
        <v>0.77200000000000002</v>
      </c>
      <c r="AU1540">
        <v>60</v>
      </c>
      <c r="AV1540">
        <v>59</v>
      </c>
      <c r="AW1540">
        <v>58.5</v>
      </c>
      <c r="AX1540">
        <v>58</v>
      </c>
      <c r="AY1540">
        <v>58</v>
      </c>
      <c r="AZ1540">
        <v>57.5</v>
      </c>
      <c r="BA1540">
        <v>56.5</v>
      </c>
      <c r="BB1540">
        <v>57</v>
      </c>
      <c r="BC1540">
        <v>57.5</v>
      </c>
      <c r="BD1540">
        <v>61</v>
      </c>
      <c r="BE1540">
        <v>66.5</v>
      </c>
      <c r="BF1540">
        <v>73</v>
      </c>
      <c r="BG1540">
        <v>77</v>
      </c>
      <c r="BH1540">
        <v>77</v>
      </c>
      <c r="BI1540">
        <v>73</v>
      </c>
      <c r="BJ1540">
        <v>67.5</v>
      </c>
      <c r="BK1540">
        <v>66</v>
      </c>
      <c r="BL1540">
        <v>68.5</v>
      </c>
      <c r="BM1540">
        <v>68</v>
      </c>
      <c r="BN1540">
        <v>66</v>
      </c>
      <c r="BO1540">
        <v>63.5</v>
      </c>
      <c r="BP1540">
        <v>61.5</v>
      </c>
      <c r="BQ1540">
        <v>61</v>
      </c>
      <c r="BR1540">
        <v>61</v>
      </c>
      <c r="BS1540">
        <v>-5.9972000000000003E-3</v>
      </c>
      <c r="BT1540">
        <v>3.9360000000000003E-4</v>
      </c>
      <c r="BU1540">
        <v>-4.5739999999999999E-3</v>
      </c>
      <c r="BV1540">
        <v>-3.1854000000000001E-3</v>
      </c>
      <c r="BW1540">
        <v>-5.9959999999999996E-3</v>
      </c>
      <c r="BX1540">
        <v>6.9099999999999999E-4</v>
      </c>
      <c r="BY1540">
        <v>-7.7971999999999998E-3</v>
      </c>
      <c r="BZ1540">
        <v>-1.56131E-2</v>
      </c>
      <c r="CA1540">
        <v>1.6860199999999999E-2</v>
      </c>
      <c r="CB1540">
        <v>1.39022E-2</v>
      </c>
      <c r="CC1540">
        <v>1.45451E-2</v>
      </c>
      <c r="CD1540">
        <v>3.7406300000000003E-2</v>
      </c>
      <c r="CE1540">
        <v>8.3334599999999995E-2</v>
      </c>
      <c r="CF1540">
        <v>7.7288200000000001E-2</v>
      </c>
      <c r="CG1540">
        <v>4.1386699999999998E-2</v>
      </c>
      <c r="CH1540">
        <v>1.5993899999999998E-2</v>
      </c>
      <c r="CI1540">
        <v>1.6142500000000001E-2</v>
      </c>
      <c r="CJ1540">
        <v>1.00278E-2</v>
      </c>
      <c r="CK1540">
        <v>1.07867E-2</v>
      </c>
      <c r="CL1540">
        <v>2.1510399999999999E-2</v>
      </c>
      <c r="CM1540">
        <v>3.6091199999999997E-2</v>
      </c>
      <c r="CN1540">
        <v>3.3646200000000001E-2</v>
      </c>
      <c r="CO1540">
        <v>2.1837499999999999E-2</v>
      </c>
      <c r="CP1540">
        <v>2.18934E-2</v>
      </c>
      <c r="CQ1540">
        <v>1.122E-4</v>
      </c>
      <c r="CR1540">
        <v>9.9300000000000001E-5</v>
      </c>
      <c r="CS1540">
        <v>9.3300000000000005E-5</v>
      </c>
      <c r="CT1540">
        <v>9.6000000000000002E-5</v>
      </c>
      <c r="CU1540">
        <v>1.036E-4</v>
      </c>
      <c r="CV1540">
        <v>1.104E-4</v>
      </c>
      <c r="CW1540">
        <v>2.0709999999999999E-4</v>
      </c>
      <c r="CX1540">
        <v>2.341E-4</v>
      </c>
      <c r="CY1540">
        <v>3.8450000000000002E-4</v>
      </c>
      <c r="CZ1540">
        <v>4.3389999999999998E-4</v>
      </c>
      <c r="DA1540">
        <v>1.9756999999999999E-3</v>
      </c>
      <c r="DB1540">
        <v>2.1061000000000001E-3</v>
      </c>
      <c r="DC1540">
        <v>2.3194999999999999E-3</v>
      </c>
      <c r="DD1540">
        <v>1.5853E-3</v>
      </c>
      <c r="DE1540">
        <v>1.1745E-3</v>
      </c>
      <c r="DF1540">
        <v>4.3389999999999998E-4</v>
      </c>
      <c r="DG1540">
        <v>2.8180000000000002E-4</v>
      </c>
      <c r="DH1540">
        <v>2.117E-4</v>
      </c>
      <c r="DI1540">
        <v>1.4440000000000001E-4</v>
      </c>
      <c r="DJ1540">
        <v>1.582E-4</v>
      </c>
      <c r="DK1540">
        <v>4.9839999999999997E-4</v>
      </c>
      <c r="DL1540">
        <v>7.0640000000000004E-4</v>
      </c>
      <c r="DM1540">
        <v>1.6029999999999999E-4</v>
      </c>
      <c r="DN1540">
        <v>1.2219999999999999E-4</v>
      </c>
      <c r="DO1540">
        <v>18</v>
      </c>
      <c r="DP1540">
        <v>19</v>
      </c>
    </row>
    <row r="1541" spans="1:120" hidden="1" x14ac:dyDescent="0.25">
      <c r="A1541" t="str">
        <f t="shared" si="24"/>
        <v>sublap_id-SLAP_PGCC_All CBP_44419</v>
      </c>
      <c r="B1541" t="s">
        <v>62</v>
      </c>
      <c r="C1541" t="s">
        <v>299</v>
      </c>
      <c r="D1541" t="s">
        <v>61</v>
      </c>
      <c r="E1541" t="s">
        <v>300</v>
      </c>
      <c r="F1541" t="s">
        <v>61</v>
      </c>
      <c r="G1541" t="s">
        <v>61</v>
      </c>
      <c r="H1541" t="s">
        <v>61</v>
      </c>
      <c r="I1541" t="s">
        <v>61</v>
      </c>
      <c r="J1541" t="s">
        <v>61</v>
      </c>
      <c r="K1541" t="s">
        <v>197</v>
      </c>
      <c r="L1541" s="18">
        <v>44419</v>
      </c>
      <c r="M1541">
        <v>19</v>
      </c>
      <c r="N1541">
        <v>19</v>
      </c>
      <c r="O1541" t="s">
        <v>258</v>
      </c>
      <c r="P1541">
        <v>2</v>
      </c>
      <c r="Q1541">
        <v>2</v>
      </c>
      <c r="R1541">
        <v>0</v>
      </c>
      <c r="S1541">
        <v>0</v>
      </c>
      <c r="T1541">
        <v>1</v>
      </c>
      <c r="U1541">
        <v>0</v>
      </c>
      <c r="V1541">
        <v>1</v>
      </c>
      <c r="W1541">
        <v>1179.32</v>
      </c>
      <c r="X1541">
        <v>1412.64</v>
      </c>
      <c r="Y1541">
        <v>1421.92</v>
      </c>
      <c r="Z1541">
        <v>1429.44</v>
      </c>
      <c r="AA1541">
        <v>1437.48</v>
      </c>
      <c r="AB1541">
        <v>1441.88</v>
      </c>
      <c r="AC1541">
        <v>1448.88</v>
      </c>
      <c r="AD1541">
        <v>1458.88</v>
      </c>
      <c r="AE1541">
        <v>1454.84</v>
      </c>
      <c r="AF1541">
        <v>1466.32</v>
      </c>
      <c r="AG1541">
        <v>1454.56</v>
      </c>
      <c r="AH1541">
        <v>1314.8</v>
      </c>
      <c r="AI1541">
        <v>443.6</v>
      </c>
      <c r="AJ1541">
        <v>656.72</v>
      </c>
      <c r="AK1541">
        <v>747.84</v>
      </c>
      <c r="AL1541">
        <v>807.04</v>
      </c>
      <c r="AM1541">
        <v>820.28</v>
      </c>
      <c r="AN1541">
        <v>381.72</v>
      </c>
      <c r="AO1541">
        <v>256.12</v>
      </c>
      <c r="AP1541">
        <v>247.04</v>
      </c>
      <c r="AQ1541">
        <v>250.6</v>
      </c>
      <c r="AR1541">
        <v>718.12</v>
      </c>
      <c r="AS1541">
        <v>864.64</v>
      </c>
      <c r="AT1541">
        <v>865.2</v>
      </c>
      <c r="AU1541">
        <v>59</v>
      </c>
      <c r="AV1541">
        <v>58</v>
      </c>
      <c r="AW1541">
        <v>58</v>
      </c>
      <c r="AX1541">
        <v>58</v>
      </c>
      <c r="AY1541">
        <v>58</v>
      </c>
      <c r="AZ1541">
        <v>58</v>
      </c>
      <c r="BA1541">
        <v>58</v>
      </c>
      <c r="BB1541">
        <v>58</v>
      </c>
      <c r="BC1541">
        <v>58.5</v>
      </c>
      <c r="BD1541">
        <v>60.5</v>
      </c>
      <c r="BE1541">
        <v>62</v>
      </c>
      <c r="BF1541">
        <v>64</v>
      </c>
      <c r="BG1541">
        <v>64.5</v>
      </c>
      <c r="BH1541">
        <v>66.5</v>
      </c>
      <c r="BI1541">
        <v>68.5</v>
      </c>
      <c r="BJ1541">
        <v>69</v>
      </c>
      <c r="BK1541">
        <v>67.5</v>
      </c>
      <c r="BL1541">
        <v>66.5</v>
      </c>
      <c r="BM1541">
        <v>64.5</v>
      </c>
      <c r="BN1541">
        <v>62.5</v>
      </c>
      <c r="BO1541">
        <v>61</v>
      </c>
      <c r="BP1541">
        <v>60.5</v>
      </c>
      <c r="BQ1541">
        <v>60</v>
      </c>
      <c r="BR1541">
        <v>60</v>
      </c>
      <c r="BS1541">
        <v>59.677729999999997</v>
      </c>
      <c r="BT1541">
        <v>13.888730000000001</v>
      </c>
      <c r="BU1541">
        <v>13.96326</v>
      </c>
      <c r="BV1541">
        <v>15.347110000000001</v>
      </c>
      <c r="BW1541">
        <v>10.34375</v>
      </c>
      <c r="BX1541">
        <v>9.4728999999999992</v>
      </c>
      <c r="BY1541">
        <v>9.3707279999999997</v>
      </c>
      <c r="BZ1541">
        <v>2.075256</v>
      </c>
      <c r="CA1541">
        <v>2.1293329999999999</v>
      </c>
      <c r="CB1541">
        <v>-33.391970000000001</v>
      </c>
      <c r="CC1541">
        <v>-25.40802</v>
      </c>
      <c r="CD1541">
        <v>-20.046810000000001</v>
      </c>
      <c r="CE1541">
        <v>239.988</v>
      </c>
      <c r="CF1541">
        <v>166.03970000000001</v>
      </c>
      <c r="CG1541">
        <v>43.387180000000001</v>
      </c>
      <c r="CH1541">
        <v>35.978090000000002</v>
      </c>
      <c r="CI1541">
        <v>169.96700000000001</v>
      </c>
      <c r="CJ1541">
        <v>619.05259999999998</v>
      </c>
      <c r="CK1541">
        <v>806.02650000000006</v>
      </c>
      <c r="CL1541">
        <v>648.88210000000004</v>
      </c>
      <c r="CM1541">
        <v>554.04960000000005</v>
      </c>
      <c r="CN1541">
        <v>194.9299</v>
      </c>
      <c r="CO1541">
        <v>138.66120000000001</v>
      </c>
      <c r="CP1541">
        <v>113.8573</v>
      </c>
      <c r="CQ1541">
        <v>562.6848</v>
      </c>
      <c r="CR1541">
        <v>87.301060000000007</v>
      </c>
      <c r="CS1541">
        <v>70.236080000000001</v>
      </c>
      <c r="CT1541">
        <v>89.987080000000006</v>
      </c>
      <c r="CU1541">
        <v>68.953590000000005</v>
      </c>
      <c r="CV1541">
        <v>68.055369999999996</v>
      </c>
      <c r="CW1541">
        <v>28.82788</v>
      </c>
      <c r="CX1541">
        <v>39.025889999999997</v>
      </c>
      <c r="CY1541">
        <v>35.586959999999998</v>
      </c>
      <c r="CZ1541">
        <v>227.7654</v>
      </c>
      <c r="DA1541">
        <v>461.86900000000003</v>
      </c>
      <c r="DB1541">
        <v>459.7552</v>
      </c>
      <c r="DC1541">
        <v>2047.41</v>
      </c>
      <c r="DD1541">
        <v>2416.38</v>
      </c>
      <c r="DE1541">
        <v>3299.6709999999998</v>
      </c>
      <c r="DF1541">
        <v>2260.181</v>
      </c>
      <c r="DG1541">
        <v>3128.55</v>
      </c>
      <c r="DH1541">
        <v>2861.2860000000001</v>
      </c>
      <c r="DI1541">
        <v>6811.5039999999999</v>
      </c>
      <c r="DJ1541">
        <v>5171.6779999999999</v>
      </c>
      <c r="DK1541">
        <v>15701.05</v>
      </c>
      <c r="DL1541">
        <v>4840.8549999999996</v>
      </c>
      <c r="DM1541">
        <v>1167.7380000000001</v>
      </c>
      <c r="DN1541">
        <v>877.80079999999998</v>
      </c>
      <c r="DO1541">
        <v>19</v>
      </c>
      <c r="DP1541">
        <v>19</v>
      </c>
    </row>
    <row r="1542" spans="1:120" hidden="1" x14ac:dyDescent="0.25">
      <c r="A1542" t="str">
        <f t="shared" si="24"/>
        <v>sublap_id-SLAP_PGP2_All CBP_44419</v>
      </c>
      <c r="B1542" t="s">
        <v>62</v>
      </c>
      <c r="C1542" t="s">
        <v>301</v>
      </c>
      <c r="D1542" t="s">
        <v>61</v>
      </c>
      <c r="E1542" t="s">
        <v>302</v>
      </c>
      <c r="F1542" t="s">
        <v>61</v>
      </c>
      <c r="G1542" t="s">
        <v>61</v>
      </c>
      <c r="H1542" t="s">
        <v>61</v>
      </c>
      <c r="I1542" t="s">
        <v>61</v>
      </c>
      <c r="J1542" t="s">
        <v>61</v>
      </c>
      <c r="K1542" t="s">
        <v>197</v>
      </c>
      <c r="L1542" s="18">
        <v>44419</v>
      </c>
      <c r="M1542">
        <v>19</v>
      </c>
      <c r="N1542">
        <v>20</v>
      </c>
      <c r="O1542" t="s">
        <v>258</v>
      </c>
      <c r="P1542">
        <v>1</v>
      </c>
      <c r="Q1542">
        <v>1</v>
      </c>
      <c r="R1542">
        <v>0</v>
      </c>
      <c r="S1542">
        <v>0</v>
      </c>
      <c r="T1542">
        <v>1</v>
      </c>
      <c r="U1542">
        <v>0</v>
      </c>
      <c r="V1542">
        <v>1</v>
      </c>
      <c r="W1542">
        <v>512.48</v>
      </c>
      <c r="X1542">
        <v>507.84</v>
      </c>
      <c r="Y1542">
        <v>511.36</v>
      </c>
      <c r="Z1542">
        <v>508.32</v>
      </c>
      <c r="AA1542">
        <v>508.8</v>
      </c>
      <c r="AB1542">
        <v>513.28</v>
      </c>
      <c r="AC1542">
        <v>511.52</v>
      </c>
      <c r="AD1542">
        <v>511.52</v>
      </c>
      <c r="AE1542">
        <v>515.52</v>
      </c>
      <c r="AF1542">
        <v>475.36</v>
      </c>
      <c r="AG1542">
        <v>436.16</v>
      </c>
      <c r="AH1542">
        <v>434.88</v>
      </c>
      <c r="AI1542">
        <v>356.8</v>
      </c>
      <c r="AJ1542">
        <v>253.92</v>
      </c>
      <c r="AK1542">
        <v>233.76</v>
      </c>
      <c r="AL1542">
        <v>237.28</v>
      </c>
      <c r="AM1542">
        <v>236</v>
      </c>
      <c r="AN1542">
        <v>225.28</v>
      </c>
      <c r="AO1542">
        <v>219.84</v>
      </c>
      <c r="AP1542">
        <v>219.04</v>
      </c>
      <c r="AQ1542">
        <v>218.72</v>
      </c>
      <c r="AR1542">
        <v>469.12</v>
      </c>
      <c r="AS1542">
        <v>508.64</v>
      </c>
      <c r="AT1542">
        <v>509.12</v>
      </c>
      <c r="AU1542">
        <v>55.5</v>
      </c>
      <c r="AV1542">
        <v>55</v>
      </c>
      <c r="AW1542">
        <v>54.5</v>
      </c>
      <c r="AX1542">
        <v>54</v>
      </c>
      <c r="AY1542">
        <v>54</v>
      </c>
      <c r="AZ1542">
        <v>54</v>
      </c>
      <c r="BA1542">
        <v>54</v>
      </c>
      <c r="BB1542">
        <v>54</v>
      </c>
      <c r="BC1542">
        <v>54</v>
      </c>
      <c r="BD1542">
        <v>55.5</v>
      </c>
      <c r="BE1542">
        <v>57</v>
      </c>
      <c r="BF1542">
        <v>58.5</v>
      </c>
      <c r="BG1542">
        <v>59</v>
      </c>
      <c r="BH1542">
        <v>61.5</v>
      </c>
      <c r="BI1542">
        <v>61.5</v>
      </c>
      <c r="BJ1542">
        <v>61</v>
      </c>
      <c r="BK1542">
        <v>60</v>
      </c>
      <c r="BL1542">
        <v>59.5</v>
      </c>
      <c r="BM1542">
        <v>58</v>
      </c>
      <c r="BN1542">
        <v>57.5</v>
      </c>
      <c r="BO1542">
        <v>56.5</v>
      </c>
      <c r="BP1542">
        <v>56</v>
      </c>
      <c r="BQ1542">
        <v>56</v>
      </c>
      <c r="BR1542">
        <v>56</v>
      </c>
      <c r="BS1542">
        <v>0.98223879999999997</v>
      </c>
      <c r="BT1542">
        <v>3.8319700000000001</v>
      </c>
      <c r="BU1542">
        <v>3.1008909999999998</v>
      </c>
      <c r="BV1542">
        <v>0.81207280000000004</v>
      </c>
      <c r="BW1542">
        <v>0.33996579999999998</v>
      </c>
      <c r="BX1542">
        <v>-1.398987</v>
      </c>
      <c r="BY1542">
        <v>-2.7864990000000001</v>
      </c>
      <c r="BZ1542">
        <v>-1.6973879999999999</v>
      </c>
      <c r="CA1542">
        <v>-4.7586360000000001</v>
      </c>
      <c r="CB1542">
        <v>15.74789</v>
      </c>
      <c r="CC1542">
        <v>31.964970000000001</v>
      </c>
      <c r="CD1542">
        <v>2.7815859999999999</v>
      </c>
      <c r="CE1542">
        <v>32.49521</v>
      </c>
      <c r="CF1542">
        <v>-39.412080000000003</v>
      </c>
      <c r="CG1542">
        <v>-45.00497</v>
      </c>
      <c r="CH1542">
        <v>-47.142249999999997</v>
      </c>
      <c r="CI1542">
        <v>-42.488819999999997</v>
      </c>
      <c r="CJ1542">
        <v>-14.18782</v>
      </c>
      <c r="CK1542">
        <v>10.81471</v>
      </c>
      <c r="CL1542">
        <v>33.621859999999998</v>
      </c>
      <c r="CM1542">
        <v>15.28877</v>
      </c>
      <c r="CN1542">
        <v>25.403020000000001</v>
      </c>
      <c r="CO1542">
        <v>20.453610000000001</v>
      </c>
      <c r="CP1542">
        <v>19.775600000000001</v>
      </c>
      <c r="CQ1542">
        <v>70.838329999999999</v>
      </c>
      <c r="CR1542">
        <v>67.436629999999994</v>
      </c>
      <c r="CS1542">
        <v>61.407179999999997</v>
      </c>
      <c r="CT1542">
        <v>56.516590000000001</v>
      </c>
      <c r="CU1542">
        <v>55.705629999999999</v>
      </c>
      <c r="CV1542">
        <v>74.820449999999994</v>
      </c>
      <c r="CW1542">
        <v>94.089749999999995</v>
      </c>
      <c r="CX1542">
        <v>70.887630000000001</v>
      </c>
      <c r="CY1542">
        <v>91.81335</v>
      </c>
      <c r="CZ1542">
        <v>538.22879999999998</v>
      </c>
      <c r="DA1542">
        <v>898.39549999999997</v>
      </c>
      <c r="DB1542">
        <v>1082.077</v>
      </c>
      <c r="DC1542">
        <v>579.11950000000002</v>
      </c>
      <c r="DD1542">
        <v>1789.4559999999999</v>
      </c>
      <c r="DE1542">
        <v>1695.86</v>
      </c>
      <c r="DF1542">
        <v>1798.546</v>
      </c>
      <c r="DG1542">
        <v>1552.925</v>
      </c>
      <c r="DH1542">
        <v>1575.4290000000001</v>
      </c>
      <c r="DI1542">
        <v>2204.212</v>
      </c>
      <c r="DJ1542">
        <v>2684.9140000000002</v>
      </c>
      <c r="DK1542">
        <v>1977.5530000000001</v>
      </c>
      <c r="DL1542">
        <v>244.99680000000001</v>
      </c>
      <c r="DM1542">
        <v>197.19839999999999</v>
      </c>
      <c r="DN1542">
        <v>157.11590000000001</v>
      </c>
      <c r="DO1542">
        <v>19</v>
      </c>
      <c r="DP1542">
        <v>20</v>
      </c>
    </row>
    <row r="1543" spans="1:120" hidden="1" x14ac:dyDescent="0.25">
      <c r="A1543" t="str">
        <f t="shared" si="24"/>
        <v>sublap_id-SLAP_PGZP_All CBP_44419</v>
      </c>
      <c r="B1543" t="s">
        <v>62</v>
      </c>
      <c r="C1543" t="s">
        <v>283</v>
      </c>
      <c r="D1543" t="s">
        <v>61</v>
      </c>
      <c r="E1543" t="s">
        <v>284</v>
      </c>
      <c r="F1543" t="s">
        <v>61</v>
      </c>
      <c r="G1543" t="s">
        <v>61</v>
      </c>
      <c r="H1543" t="s">
        <v>61</v>
      </c>
      <c r="I1543" t="s">
        <v>61</v>
      </c>
      <c r="J1543" t="s">
        <v>61</v>
      </c>
      <c r="K1543" t="s">
        <v>197</v>
      </c>
      <c r="L1543" s="18">
        <v>44419</v>
      </c>
      <c r="M1543">
        <v>18</v>
      </c>
      <c r="N1543">
        <v>19</v>
      </c>
      <c r="O1543" t="s">
        <v>258</v>
      </c>
      <c r="P1543">
        <v>4</v>
      </c>
      <c r="Q1543">
        <v>4</v>
      </c>
      <c r="R1543">
        <v>0</v>
      </c>
      <c r="S1543">
        <v>0</v>
      </c>
      <c r="T1543">
        <v>1</v>
      </c>
      <c r="U1543">
        <v>0</v>
      </c>
      <c r="V1543">
        <v>1</v>
      </c>
      <c r="W1543">
        <v>30.486999999999998</v>
      </c>
      <c r="X1543">
        <v>30.356000000000002</v>
      </c>
      <c r="Y1543">
        <v>30.36</v>
      </c>
      <c r="Z1543">
        <v>30.274000000000001</v>
      </c>
      <c r="AA1543">
        <v>30.198</v>
      </c>
      <c r="AB1543">
        <v>30.396000000000001</v>
      </c>
      <c r="AC1543">
        <v>62.508000000000003</v>
      </c>
      <c r="AD1543">
        <v>61.595999999999997</v>
      </c>
      <c r="AE1543">
        <v>64.992000000000004</v>
      </c>
      <c r="AF1543">
        <v>77.2</v>
      </c>
      <c r="AG1543">
        <v>111.65</v>
      </c>
      <c r="AH1543">
        <v>122.39700000000001</v>
      </c>
      <c r="AI1543">
        <v>125.602</v>
      </c>
      <c r="AJ1543">
        <v>126.917</v>
      </c>
      <c r="AK1543">
        <v>124.005</v>
      </c>
      <c r="AL1543">
        <v>117.723</v>
      </c>
      <c r="AM1543">
        <v>147.167</v>
      </c>
      <c r="AN1543">
        <v>100.524</v>
      </c>
      <c r="AO1543">
        <v>106.212</v>
      </c>
      <c r="AP1543">
        <v>114.607</v>
      </c>
      <c r="AQ1543">
        <v>87.652000000000001</v>
      </c>
      <c r="AR1543">
        <v>31.257000000000001</v>
      </c>
      <c r="AS1543">
        <v>30.443999999999999</v>
      </c>
      <c r="AT1543">
        <v>30.332000000000001</v>
      </c>
      <c r="AU1543">
        <v>62.125</v>
      </c>
      <c r="AV1543">
        <v>60</v>
      </c>
      <c r="AW1543">
        <v>59</v>
      </c>
      <c r="AX1543">
        <v>58.125</v>
      </c>
      <c r="AY1543">
        <v>58</v>
      </c>
      <c r="AZ1543">
        <v>57.25</v>
      </c>
      <c r="BA1543">
        <v>56.25</v>
      </c>
      <c r="BB1543">
        <v>57.75</v>
      </c>
      <c r="BC1543">
        <v>60.25</v>
      </c>
      <c r="BD1543">
        <v>65</v>
      </c>
      <c r="BE1543">
        <v>70.625</v>
      </c>
      <c r="BF1543">
        <v>77.125</v>
      </c>
      <c r="BG1543">
        <v>81.375</v>
      </c>
      <c r="BH1543">
        <v>82</v>
      </c>
      <c r="BI1543">
        <v>79.5</v>
      </c>
      <c r="BJ1543">
        <v>74.25</v>
      </c>
      <c r="BK1543">
        <v>71.875</v>
      </c>
      <c r="BL1543">
        <v>73.75</v>
      </c>
      <c r="BM1543">
        <v>72.375</v>
      </c>
      <c r="BN1543">
        <v>69.5</v>
      </c>
      <c r="BO1543">
        <v>66.5</v>
      </c>
      <c r="BP1543">
        <v>64.5</v>
      </c>
      <c r="BQ1543">
        <v>64</v>
      </c>
      <c r="BR1543">
        <v>63.75</v>
      </c>
      <c r="BS1543">
        <v>-0.24991279999999999</v>
      </c>
      <c r="BT1543">
        <v>-0.25112509999999999</v>
      </c>
      <c r="BU1543">
        <v>-0.38089200000000001</v>
      </c>
      <c r="BV1543">
        <v>-0.38015260000000001</v>
      </c>
      <c r="BW1543">
        <v>-0.24069550000000001</v>
      </c>
      <c r="BX1543">
        <v>5.8937730000000004</v>
      </c>
      <c r="BY1543">
        <v>-6.5911299999999997</v>
      </c>
      <c r="BZ1543">
        <v>3.115675</v>
      </c>
      <c r="CA1543">
        <v>-1.406547</v>
      </c>
      <c r="CB1543">
        <v>-1.9509129999999999</v>
      </c>
      <c r="CC1543">
        <v>2.5567359999999999</v>
      </c>
      <c r="CD1543">
        <v>-1.2686949999999999</v>
      </c>
      <c r="CE1543">
        <v>0.26221329999999998</v>
      </c>
      <c r="CF1543">
        <v>0.56895689999999999</v>
      </c>
      <c r="CG1543">
        <v>3.0614729999999999</v>
      </c>
      <c r="CH1543">
        <v>4.2099770000000003</v>
      </c>
      <c r="CI1543">
        <v>-24.517430000000001</v>
      </c>
      <c r="CJ1543">
        <v>19.49531</v>
      </c>
      <c r="CK1543">
        <v>7.6099880000000004</v>
      </c>
      <c r="CL1543">
        <v>-2.2789220000000001</v>
      </c>
      <c r="CM1543">
        <v>-2.2614230000000002</v>
      </c>
      <c r="CN1543">
        <v>1.2375689999999999</v>
      </c>
      <c r="CO1543">
        <v>0.17128969999999999</v>
      </c>
      <c r="CP1543">
        <v>0.26803080000000001</v>
      </c>
      <c r="CQ1543">
        <v>5.5852600000000002E-2</v>
      </c>
      <c r="CR1543">
        <v>4.2281899999999997E-2</v>
      </c>
      <c r="CS1543">
        <v>3.80104E-2</v>
      </c>
      <c r="CT1543">
        <v>3.81371E-2</v>
      </c>
      <c r="CU1543">
        <v>4.2058699999999997E-2</v>
      </c>
      <c r="CV1543">
        <v>3.0324499999999999</v>
      </c>
      <c r="CW1543">
        <v>16.807490000000001</v>
      </c>
      <c r="CX1543">
        <v>5.2370409999999996</v>
      </c>
      <c r="CY1543">
        <v>5.9681759999999997</v>
      </c>
      <c r="CZ1543">
        <v>4.2645960000000001</v>
      </c>
      <c r="DA1543">
        <v>4.5462379999999998</v>
      </c>
      <c r="DB1543">
        <v>2.823442</v>
      </c>
      <c r="DC1543">
        <v>2.659878</v>
      </c>
      <c r="DD1543">
        <v>2.187195</v>
      </c>
      <c r="DE1543">
        <v>4.9971110000000003</v>
      </c>
      <c r="DF1543">
        <v>2.3615409999999999</v>
      </c>
      <c r="DG1543">
        <v>1.832532</v>
      </c>
      <c r="DH1543">
        <v>4.1613759999999997</v>
      </c>
      <c r="DI1543">
        <v>5.237482</v>
      </c>
      <c r="DJ1543">
        <v>15.10812</v>
      </c>
      <c r="DK1543">
        <v>18.37922</v>
      </c>
      <c r="DL1543">
        <v>8.5556760000000001</v>
      </c>
      <c r="DM1543">
        <v>0.75656159999999995</v>
      </c>
      <c r="DN1543">
        <v>0.51578630000000003</v>
      </c>
      <c r="DO1543">
        <v>18</v>
      </c>
      <c r="DP1543">
        <v>19</v>
      </c>
    </row>
    <row r="1544" spans="1:120" hidden="1" x14ac:dyDescent="0.25">
      <c r="A1544" t="str">
        <f t="shared" si="24"/>
        <v>Size_Grp-200 kW and above_All CBP_44419</v>
      </c>
      <c r="B1544" t="s">
        <v>62</v>
      </c>
      <c r="C1544" t="s">
        <v>207</v>
      </c>
      <c r="D1544" t="s">
        <v>61</v>
      </c>
      <c r="E1544" t="s">
        <v>61</v>
      </c>
      <c r="F1544" t="s">
        <v>61</v>
      </c>
      <c r="G1544" t="s">
        <v>61</v>
      </c>
      <c r="H1544" t="s">
        <v>61</v>
      </c>
      <c r="I1544" t="s">
        <v>61</v>
      </c>
      <c r="J1544" t="s">
        <v>102</v>
      </c>
      <c r="K1544" t="s">
        <v>197</v>
      </c>
      <c r="L1544" s="18">
        <v>44419</v>
      </c>
      <c r="M1544">
        <v>19</v>
      </c>
      <c r="N1544">
        <v>19</v>
      </c>
      <c r="O1544" t="s">
        <v>258</v>
      </c>
      <c r="P1544">
        <v>3</v>
      </c>
      <c r="Q1544">
        <v>3</v>
      </c>
      <c r="R1544">
        <v>1</v>
      </c>
      <c r="S1544">
        <v>0</v>
      </c>
      <c r="T1544">
        <v>1</v>
      </c>
      <c r="U1544">
        <v>0</v>
      </c>
      <c r="V1544">
        <v>1</v>
      </c>
      <c r="W1544">
        <v>1691.8</v>
      </c>
      <c r="X1544">
        <v>1920.48</v>
      </c>
      <c r="Y1544">
        <v>1933.28</v>
      </c>
      <c r="Z1544">
        <v>1937.76</v>
      </c>
      <c r="AA1544">
        <v>1946.28</v>
      </c>
      <c r="AB1544">
        <v>1955.16</v>
      </c>
      <c r="AC1544">
        <v>1960.4</v>
      </c>
      <c r="AD1544">
        <v>1970.4</v>
      </c>
      <c r="AE1544">
        <v>1970.36</v>
      </c>
      <c r="AF1544">
        <v>1941.68</v>
      </c>
      <c r="AG1544">
        <v>1890.72</v>
      </c>
      <c r="AH1544">
        <v>1749.68</v>
      </c>
      <c r="AI1544">
        <v>800.4</v>
      </c>
      <c r="AJ1544">
        <v>910.64</v>
      </c>
      <c r="AK1544">
        <v>981.6</v>
      </c>
      <c r="AL1544">
        <v>1044.32</v>
      </c>
      <c r="AM1544">
        <v>1056.28</v>
      </c>
      <c r="AN1544">
        <v>607</v>
      </c>
      <c r="AO1544">
        <v>475.96</v>
      </c>
      <c r="AP1544">
        <v>466.08</v>
      </c>
      <c r="AQ1544">
        <v>469.32</v>
      </c>
      <c r="AR1544">
        <v>1187.24</v>
      </c>
      <c r="AS1544">
        <v>1373.28</v>
      </c>
      <c r="AT1544">
        <v>1374.32</v>
      </c>
      <c r="AU1544">
        <v>57.833333000000003</v>
      </c>
      <c r="AV1544">
        <v>57</v>
      </c>
      <c r="AW1544">
        <v>56.833333000000003</v>
      </c>
      <c r="AX1544">
        <v>56.666666999999997</v>
      </c>
      <c r="AY1544">
        <v>56.666666999999997</v>
      </c>
      <c r="AZ1544">
        <v>56.666666999999997</v>
      </c>
      <c r="BA1544">
        <v>56.666666999999997</v>
      </c>
      <c r="BB1544">
        <v>56.666666999999997</v>
      </c>
      <c r="BC1544">
        <v>57</v>
      </c>
      <c r="BD1544">
        <v>58.833333000000003</v>
      </c>
      <c r="BE1544">
        <v>60.333333000000003</v>
      </c>
      <c r="BF1544">
        <v>62.166666999999997</v>
      </c>
      <c r="BG1544">
        <v>62.666666999999997</v>
      </c>
      <c r="BH1544">
        <v>64.833332999999996</v>
      </c>
      <c r="BI1544">
        <v>66.166667000000004</v>
      </c>
      <c r="BJ1544">
        <v>66.333332999999996</v>
      </c>
      <c r="BK1544">
        <v>65</v>
      </c>
      <c r="BL1544">
        <v>64.166667000000004</v>
      </c>
      <c r="BM1544">
        <v>62.333333000000003</v>
      </c>
      <c r="BN1544">
        <v>60.833333000000003</v>
      </c>
      <c r="BO1544">
        <v>59.5</v>
      </c>
      <c r="BP1544">
        <v>59</v>
      </c>
      <c r="BQ1544">
        <v>58.666666999999997</v>
      </c>
      <c r="BR1544">
        <v>58.666666999999997</v>
      </c>
      <c r="BS1544">
        <v>60.659970000000001</v>
      </c>
      <c r="BT1544">
        <v>17.720700000000001</v>
      </c>
      <c r="BU1544">
        <v>17.064150000000001</v>
      </c>
      <c r="BV1544">
        <v>16.159179999999999</v>
      </c>
      <c r="BW1544">
        <v>10.683719999999999</v>
      </c>
      <c r="BX1544">
        <v>8.0739140000000003</v>
      </c>
      <c r="BY1544">
        <v>6.5842289999999997</v>
      </c>
      <c r="BZ1544">
        <v>0.3778687</v>
      </c>
      <c r="CA1544">
        <v>-2.6293030000000002</v>
      </c>
      <c r="CB1544">
        <v>-17.644069999999999</v>
      </c>
      <c r="CC1544">
        <v>6.5569459999999999</v>
      </c>
      <c r="CD1544">
        <v>-17.265229999999999</v>
      </c>
      <c r="CE1544">
        <v>272.48320000000001</v>
      </c>
      <c r="CF1544">
        <v>126.6276</v>
      </c>
      <c r="CG1544">
        <v>-1.6177900000000001</v>
      </c>
      <c r="CH1544">
        <v>-11.164160000000001</v>
      </c>
      <c r="CI1544">
        <v>127.4782</v>
      </c>
      <c r="CJ1544">
        <v>604.86469999999997</v>
      </c>
      <c r="CK1544">
        <v>816.84119999999996</v>
      </c>
      <c r="CL1544">
        <v>682.50390000000004</v>
      </c>
      <c r="CM1544">
        <v>569.33839999999998</v>
      </c>
      <c r="CN1544">
        <v>220.3329</v>
      </c>
      <c r="CO1544">
        <v>159.1148</v>
      </c>
      <c r="CP1544">
        <v>133.63290000000001</v>
      </c>
      <c r="CQ1544">
        <v>633.5231</v>
      </c>
      <c r="CR1544">
        <v>154.73769999999999</v>
      </c>
      <c r="CS1544">
        <v>131.64330000000001</v>
      </c>
      <c r="CT1544">
        <v>146.50370000000001</v>
      </c>
      <c r="CU1544">
        <v>124.6592</v>
      </c>
      <c r="CV1544">
        <v>142.8758</v>
      </c>
      <c r="CW1544">
        <v>122.91759999999999</v>
      </c>
      <c r="CX1544">
        <v>109.9135</v>
      </c>
      <c r="CY1544">
        <v>127.4003</v>
      </c>
      <c r="CZ1544">
        <v>765.99419999999998</v>
      </c>
      <c r="DA1544">
        <v>1360.2650000000001</v>
      </c>
      <c r="DB1544">
        <v>1541.8320000000001</v>
      </c>
      <c r="DC1544">
        <v>2626.53</v>
      </c>
      <c r="DD1544">
        <v>4205.8360000000002</v>
      </c>
      <c r="DE1544">
        <v>4995.5309999999999</v>
      </c>
      <c r="DF1544">
        <v>4058.7269999999999</v>
      </c>
      <c r="DG1544">
        <v>4681.4750000000004</v>
      </c>
      <c r="DH1544">
        <v>4436.7139999999999</v>
      </c>
      <c r="DI1544">
        <v>9015.7160000000003</v>
      </c>
      <c r="DJ1544">
        <v>7856.5919999999996</v>
      </c>
      <c r="DK1544">
        <v>17678.61</v>
      </c>
      <c r="DL1544">
        <v>5085.8519999999999</v>
      </c>
      <c r="DM1544">
        <v>1364.9359999999999</v>
      </c>
      <c r="DN1544">
        <v>1034.9169999999999</v>
      </c>
      <c r="DO1544">
        <v>19</v>
      </c>
      <c r="DP1544">
        <v>20</v>
      </c>
    </row>
    <row r="1545" spans="1:120" hidden="1" x14ac:dyDescent="0.25">
      <c r="A1545" t="str">
        <f t="shared" si="24"/>
        <v>OtherDR-No_All CBP_44419</v>
      </c>
      <c r="B1545" t="s">
        <v>62</v>
      </c>
      <c r="C1545" t="s">
        <v>323</v>
      </c>
      <c r="D1545" t="s">
        <v>61</v>
      </c>
      <c r="E1545" t="s">
        <v>61</v>
      </c>
      <c r="F1545" t="s">
        <v>61</v>
      </c>
      <c r="G1545" t="s">
        <v>61</v>
      </c>
      <c r="H1545" t="s">
        <v>61</v>
      </c>
      <c r="I1545" t="s">
        <v>97</v>
      </c>
      <c r="J1545" t="s">
        <v>61</v>
      </c>
      <c r="K1545" t="s">
        <v>197</v>
      </c>
      <c r="L1545" s="18">
        <v>44419</v>
      </c>
      <c r="M1545">
        <v>19</v>
      </c>
      <c r="N1545">
        <v>19</v>
      </c>
      <c r="O1545" t="s">
        <v>258</v>
      </c>
      <c r="P1545">
        <v>9</v>
      </c>
      <c r="Q1545">
        <v>8</v>
      </c>
      <c r="R1545">
        <v>1</v>
      </c>
      <c r="S1545">
        <v>0</v>
      </c>
      <c r="T1545">
        <v>1</v>
      </c>
      <c r="U1545">
        <v>0</v>
      </c>
      <c r="V1545">
        <v>1</v>
      </c>
      <c r="W1545">
        <v>2223.7136999999998</v>
      </c>
      <c r="X1545">
        <v>2532.8627000000001</v>
      </c>
      <c r="Y1545">
        <v>2548.12</v>
      </c>
      <c r="Z1545">
        <v>2555.2339999999999</v>
      </c>
      <c r="AA1545">
        <v>2563.5313000000001</v>
      </c>
      <c r="AB1545">
        <v>2577.2759999999998</v>
      </c>
      <c r="AC1545">
        <v>2619.2547</v>
      </c>
      <c r="AD1545">
        <v>2645.4360000000001</v>
      </c>
      <c r="AE1545">
        <v>2650.6986999999999</v>
      </c>
      <c r="AF1545">
        <v>2640.7732999999998</v>
      </c>
      <c r="AG1545">
        <v>2628.9832999999999</v>
      </c>
      <c r="AH1545">
        <v>2451.2503000000002</v>
      </c>
      <c r="AI1545">
        <v>1195.8952999999999</v>
      </c>
      <c r="AJ1545">
        <v>1371.7702999999999</v>
      </c>
      <c r="AK1545">
        <v>1477.5517</v>
      </c>
      <c r="AL1545">
        <v>1565.9897000000001</v>
      </c>
      <c r="AM1545">
        <v>1614.7936999999999</v>
      </c>
      <c r="AN1545">
        <v>972.31066999999996</v>
      </c>
      <c r="AO1545">
        <v>713.67867000000001</v>
      </c>
      <c r="AP1545">
        <v>738.82033000000001</v>
      </c>
      <c r="AQ1545">
        <v>737.19866999999999</v>
      </c>
      <c r="AR1545">
        <v>1554.297</v>
      </c>
      <c r="AS1545">
        <v>1777.7507000000001</v>
      </c>
      <c r="AT1545">
        <v>1779.6652999999999</v>
      </c>
      <c r="AU1545">
        <v>60.444443999999997</v>
      </c>
      <c r="AV1545">
        <v>59.148147999999999</v>
      </c>
      <c r="AW1545">
        <v>58.648147999999999</v>
      </c>
      <c r="AX1545">
        <v>58.203704000000002</v>
      </c>
      <c r="AY1545">
        <v>58.148147999999999</v>
      </c>
      <c r="AZ1545">
        <v>57.814815000000003</v>
      </c>
      <c r="BA1545">
        <v>57.370370000000001</v>
      </c>
      <c r="BB1545">
        <v>58.111111000000001</v>
      </c>
      <c r="BC1545">
        <v>59.740741</v>
      </c>
      <c r="BD1545">
        <v>62.981481000000002</v>
      </c>
      <c r="BE1545">
        <v>66.462963000000002</v>
      </c>
      <c r="BF1545">
        <v>70.629630000000006</v>
      </c>
      <c r="BG1545">
        <v>72.944444000000004</v>
      </c>
      <c r="BH1545">
        <v>74.092592999999994</v>
      </c>
      <c r="BI1545">
        <v>73.648148000000006</v>
      </c>
      <c r="BJ1545">
        <v>71.703704000000002</v>
      </c>
      <c r="BK1545">
        <v>70.092592999999994</v>
      </c>
      <c r="BL1545">
        <v>70.129630000000006</v>
      </c>
      <c r="BM1545">
        <v>68.388889000000006</v>
      </c>
      <c r="BN1545">
        <v>66.018518999999998</v>
      </c>
      <c r="BO1545">
        <v>63.611111000000001</v>
      </c>
      <c r="BP1545">
        <v>62.296295999999998</v>
      </c>
      <c r="BQ1545">
        <v>61.703704000000002</v>
      </c>
      <c r="BR1545">
        <v>61.518518999999998</v>
      </c>
      <c r="BS1545">
        <v>103.3522</v>
      </c>
      <c r="BT1545">
        <v>31.896509999999999</v>
      </c>
      <c r="BU1545">
        <v>32.007469999999998</v>
      </c>
      <c r="BV1545">
        <v>30.184100000000001</v>
      </c>
      <c r="BW1545">
        <v>24.99831</v>
      </c>
      <c r="BX1545">
        <v>24.121980000000001</v>
      </c>
      <c r="BY1545">
        <v>-10.83944</v>
      </c>
      <c r="BZ1545">
        <v>1.301334</v>
      </c>
      <c r="CA1545">
        <v>-4.4600749999999998</v>
      </c>
      <c r="CB1545">
        <v>-32.040770000000002</v>
      </c>
      <c r="CC1545">
        <v>-5.1071859999999996</v>
      </c>
      <c r="CD1545">
        <v>-36.791359999999997</v>
      </c>
      <c r="CE1545">
        <v>345.38560000000001</v>
      </c>
      <c r="CF1545">
        <v>183.86099999999999</v>
      </c>
      <c r="CG1545">
        <v>10.1579</v>
      </c>
      <c r="CH1545">
        <v>-10.863670000000001</v>
      </c>
      <c r="CI1545">
        <v>144.01140000000001</v>
      </c>
      <c r="CJ1545">
        <v>808.6096</v>
      </c>
      <c r="CK1545">
        <v>1193.884</v>
      </c>
      <c r="CL1545">
        <v>925.81560000000002</v>
      </c>
      <c r="CM1545">
        <v>738.52350000000001</v>
      </c>
      <c r="CN1545">
        <v>306.34640000000002</v>
      </c>
      <c r="CO1545">
        <v>230.8185</v>
      </c>
      <c r="CP1545">
        <v>195.09569999999999</v>
      </c>
      <c r="CQ1545">
        <v>1101.231</v>
      </c>
      <c r="CR1545">
        <v>240.75299999999999</v>
      </c>
      <c r="CS1545">
        <v>203.58330000000001</v>
      </c>
      <c r="CT1545">
        <v>232.37350000000001</v>
      </c>
      <c r="CU1545">
        <v>195.35650000000001</v>
      </c>
      <c r="CV1545">
        <v>215.16679999999999</v>
      </c>
      <c r="CW1545">
        <v>174.40719999999999</v>
      </c>
      <c r="CX1545">
        <v>158.37700000000001</v>
      </c>
      <c r="CY1545">
        <v>173.3956</v>
      </c>
      <c r="CZ1545">
        <v>959.52120000000002</v>
      </c>
      <c r="DA1545">
        <v>1743.482</v>
      </c>
      <c r="DB1545">
        <v>1972.365</v>
      </c>
      <c r="DC1545">
        <v>4249.5749999999998</v>
      </c>
      <c r="DD1545">
        <v>6126.4449999999997</v>
      </c>
      <c r="DE1545">
        <v>7593.42</v>
      </c>
      <c r="DF1545">
        <v>5854.4989999999998</v>
      </c>
      <c r="DG1545">
        <v>7151.2129999999997</v>
      </c>
      <c r="DH1545">
        <v>7055.9629999999997</v>
      </c>
      <c r="DI1545">
        <v>14368.08</v>
      </c>
      <c r="DJ1545">
        <v>12561.59</v>
      </c>
      <c r="DK1545">
        <v>31679.73</v>
      </c>
      <c r="DL1545">
        <v>9032.4740000000002</v>
      </c>
      <c r="DM1545">
        <v>2441.5279999999998</v>
      </c>
      <c r="DN1545">
        <v>1860.174</v>
      </c>
      <c r="DO1545">
        <v>18</v>
      </c>
      <c r="DP1545">
        <v>20</v>
      </c>
    </row>
    <row r="1546" spans="1:120" hidden="1" x14ac:dyDescent="0.25">
      <c r="A1546" t="str">
        <f t="shared" si="24"/>
        <v>All_All CBP_44419</v>
      </c>
      <c r="B1546" t="s">
        <v>62</v>
      </c>
      <c r="C1546" t="s">
        <v>61</v>
      </c>
      <c r="D1546" t="s">
        <v>61</v>
      </c>
      <c r="E1546" t="s">
        <v>61</v>
      </c>
      <c r="F1546" t="s">
        <v>61</v>
      </c>
      <c r="G1546" t="s">
        <v>61</v>
      </c>
      <c r="H1546" t="s">
        <v>61</v>
      </c>
      <c r="I1546" t="s">
        <v>61</v>
      </c>
      <c r="J1546" t="s">
        <v>61</v>
      </c>
      <c r="K1546" t="s">
        <v>197</v>
      </c>
      <c r="L1546" s="18">
        <v>44419</v>
      </c>
      <c r="M1546">
        <v>19</v>
      </c>
      <c r="N1546">
        <v>19</v>
      </c>
      <c r="O1546" t="s">
        <v>258</v>
      </c>
      <c r="P1546">
        <v>9</v>
      </c>
      <c r="Q1546">
        <v>8</v>
      </c>
      <c r="R1546">
        <v>1</v>
      </c>
      <c r="S1546">
        <v>0</v>
      </c>
      <c r="T1546">
        <v>1</v>
      </c>
      <c r="U1546">
        <v>0</v>
      </c>
      <c r="V1546">
        <v>1</v>
      </c>
      <c r="W1546">
        <v>2223.7136999999998</v>
      </c>
      <c r="X1546">
        <v>2532.8627000000001</v>
      </c>
      <c r="Y1546">
        <v>2548.12</v>
      </c>
      <c r="Z1546">
        <v>2555.2339999999999</v>
      </c>
      <c r="AA1546">
        <v>2563.5313000000001</v>
      </c>
      <c r="AB1546">
        <v>2577.2759999999998</v>
      </c>
      <c r="AC1546">
        <v>2619.2547</v>
      </c>
      <c r="AD1546">
        <v>2645.4360000000001</v>
      </c>
      <c r="AE1546">
        <v>2650.6986999999999</v>
      </c>
      <c r="AF1546">
        <v>2640.7732999999998</v>
      </c>
      <c r="AG1546">
        <v>2628.9832999999999</v>
      </c>
      <c r="AH1546">
        <v>2451.2503000000002</v>
      </c>
      <c r="AI1546">
        <v>1195.8952999999999</v>
      </c>
      <c r="AJ1546">
        <v>1371.7702999999999</v>
      </c>
      <c r="AK1546">
        <v>1477.5517</v>
      </c>
      <c r="AL1546">
        <v>1565.9897000000001</v>
      </c>
      <c r="AM1546">
        <v>1614.7936999999999</v>
      </c>
      <c r="AN1546">
        <v>972.31066999999996</v>
      </c>
      <c r="AO1546">
        <v>713.67867000000001</v>
      </c>
      <c r="AP1546">
        <v>738.82033000000001</v>
      </c>
      <c r="AQ1546">
        <v>737.19866999999999</v>
      </c>
      <c r="AR1546">
        <v>1554.297</v>
      </c>
      <c r="AS1546">
        <v>1777.7507000000001</v>
      </c>
      <c r="AT1546">
        <v>1779.6652999999999</v>
      </c>
      <c r="AU1546">
        <v>60.444443999999997</v>
      </c>
      <c r="AV1546">
        <v>59.148147999999999</v>
      </c>
      <c r="AW1546">
        <v>58.648147999999999</v>
      </c>
      <c r="AX1546">
        <v>58.203704000000002</v>
      </c>
      <c r="AY1546">
        <v>58.148147999999999</v>
      </c>
      <c r="AZ1546">
        <v>57.814815000000003</v>
      </c>
      <c r="BA1546">
        <v>57.370370000000001</v>
      </c>
      <c r="BB1546">
        <v>58.111111000000001</v>
      </c>
      <c r="BC1546">
        <v>59.740741</v>
      </c>
      <c r="BD1546">
        <v>62.981481000000002</v>
      </c>
      <c r="BE1546">
        <v>66.462963000000002</v>
      </c>
      <c r="BF1546">
        <v>70.629630000000006</v>
      </c>
      <c r="BG1546">
        <v>72.944444000000004</v>
      </c>
      <c r="BH1546">
        <v>74.092592999999994</v>
      </c>
      <c r="BI1546">
        <v>73.648148000000006</v>
      </c>
      <c r="BJ1546">
        <v>71.703704000000002</v>
      </c>
      <c r="BK1546">
        <v>70.092592999999994</v>
      </c>
      <c r="BL1546">
        <v>70.129630000000006</v>
      </c>
      <c r="BM1546">
        <v>68.388889000000006</v>
      </c>
      <c r="BN1546">
        <v>66.018518999999998</v>
      </c>
      <c r="BO1546">
        <v>63.611111000000001</v>
      </c>
      <c r="BP1546">
        <v>62.296295999999998</v>
      </c>
      <c r="BQ1546">
        <v>61.703704000000002</v>
      </c>
      <c r="BR1546">
        <v>61.518518999999998</v>
      </c>
      <c r="BS1546">
        <v>103.3522</v>
      </c>
      <c r="BT1546">
        <v>31.896509999999999</v>
      </c>
      <c r="BU1546">
        <v>32.007469999999998</v>
      </c>
      <c r="BV1546">
        <v>30.184100000000001</v>
      </c>
      <c r="BW1546">
        <v>24.99831</v>
      </c>
      <c r="BX1546">
        <v>24.121980000000001</v>
      </c>
      <c r="BY1546">
        <v>-10.83944</v>
      </c>
      <c r="BZ1546">
        <v>1.301334</v>
      </c>
      <c r="CA1546">
        <v>-4.4600749999999998</v>
      </c>
      <c r="CB1546">
        <v>-32.040770000000002</v>
      </c>
      <c r="CC1546">
        <v>-5.1071859999999996</v>
      </c>
      <c r="CD1546">
        <v>-36.791359999999997</v>
      </c>
      <c r="CE1546">
        <v>345.38560000000001</v>
      </c>
      <c r="CF1546">
        <v>183.86099999999999</v>
      </c>
      <c r="CG1546">
        <v>10.1579</v>
      </c>
      <c r="CH1546">
        <v>-10.863670000000001</v>
      </c>
      <c r="CI1546">
        <v>144.01140000000001</v>
      </c>
      <c r="CJ1546">
        <v>808.6096</v>
      </c>
      <c r="CK1546">
        <v>1193.884</v>
      </c>
      <c r="CL1546">
        <v>925.81560000000002</v>
      </c>
      <c r="CM1546">
        <v>738.52350000000001</v>
      </c>
      <c r="CN1546">
        <v>306.34640000000002</v>
      </c>
      <c r="CO1546">
        <v>230.8185</v>
      </c>
      <c r="CP1546">
        <v>195.09569999999999</v>
      </c>
      <c r="CQ1546">
        <v>1101.231</v>
      </c>
      <c r="CR1546">
        <v>240.75299999999999</v>
      </c>
      <c r="CS1546">
        <v>203.58330000000001</v>
      </c>
      <c r="CT1546">
        <v>232.37350000000001</v>
      </c>
      <c r="CU1546">
        <v>195.35650000000001</v>
      </c>
      <c r="CV1546">
        <v>215.16679999999999</v>
      </c>
      <c r="CW1546">
        <v>174.40719999999999</v>
      </c>
      <c r="CX1546">
        <v>158.37700000000001</v>
      </c>
      <c r="CY1546">
        <v>173.3956</v>
      </c>
      <c r="CZ1546">
        <v>959.52120000000002</v>
      </c>
      <c r="DA1546">
        <v>1743.482</v>
      </c>
      <c r="DB1546">
        <v>1972.365</v>
      </c>
      <c r="DC1546">
        <v>4249.5749999999998</v>
      </c>
      <c r="DD1546">
        <v>6126.4449999999997</v>
      </c>
      <c r="DE1546">
        <v>7593.42</v>
      </c>
      <c r="DF1546">
        <v>5854.4989999999998</v>
      </c>
      <c r="DG1546">
        <v>7151.2129999999997</v>
      </c>
      <c r="DH1546">
        <v>7055.9629999999997</v>
      </c>
      <c r="DI1546">
        <v>14368.08</v>
      </c>
      <c r="DJ1546">
        <v>12561.59</v>
      </c>
      <c r="DK1546">
        <v>31679.73</v>
      </c>
      <c r="DL1546">
        <v>9032.4740000000002</v>
      </c>
      <c r="DM1546">
        <v>2441.5279999999998</v>
      </c>
      <c r="DN1546">
        <v>1860.174</v>
      </c>
      <c r="DO1546">
        <v>18</v>
      </c>
      <c r="DP1546">
        <v>20</v>
      </c>
    </row>
    <row r="1547" spans="1:120" hidden="1" x14ac:dyDescent="0.25">
      <c r="A1547" t="str">
        <f t="shared" si="24"/>
        <v>Aggregator-Blue Zone Resources, LLC_All CBP_44419</v>
      </c>
      <c r="B1547" t="s">
        <v>62</v>
      </c>
      <c r="C1547" t="s">
        <v>261</v>
      </c>
      <c r="D1547" t="s">
        <v>61</v>
      </c>
      <c r="E1547" t="s">
        <v>61</v>
      </c>
      <c r="F1547" t="s">
        <v>262</v>
      </c>
      <c r="G1547" t="s">
        <v>61</v>
      </c>
      <c r="H1547" t="s">
        <v>61</v>
      </c>
      <c r="I1547" t="s">
        <v>61</v>
      </c>
      <c r="J1547" t="s">
        <v>61</v>
      </c>
      <c r="K1547" t="s">
        <v>197</v>
      </c>
      <c r="L1547" s="18">
        <v>44419</v>
      </c>
      <c r="M1547">
        <v>19</v>
      </c>
      <c r="N1547">
        <v>19</v>
      </c>
      <c r="O1547" t="s">
        <v>258</v>
      </c>
      <c r="P1547">
        <v>6</v>
      </c>
      <c r="Q1547">
        <v>5</v>
      </c>
      <c r="R1547">
        <v>1</v>
      </c>
      <c r="S1547">
        <v>0</v>
      </c>
      <c r="T1547">
        <v>1</v>
      </c>
      <c r="U1547">
        <v>0</v>
      </c>
      <c r="V1547">
        <v>1</v>
      </c>
      <c r="W1547">
        <v>2194.0337</v>
      </c>
      <c r="X1547">
        <v>2503.3027000000002</v>
      </c>
      <c r="Y1547">
        <v>2518.56</v>
      </c>
      <c r="Z1547">
        <v>2525.7539999999999</v>
      </c>
      <c r="AA1547">
        <v>2534.1313</v>
      </c>
      <c r="AB1547">
        <v>2547.6759999999999</v>
      </c>
      <c r="AC1547">
        <v>2557.5347000000002</v>
      </c>
      <c r="AD1547">
        <v>2584.636</v>
      </c>
      <c r="AE1547">
        <v>2586.4987000000001</v>
      </c>
      <c r="AF1547">
        <v>2564.3733000000002</v>
      </c>
      <c r="AG1547">
        <v>2518.1433000000002</v>
      </c>
      <c r="AH1547">
        <v>2329.6102999999998</v>
      </c>
      <c r="AI1547">
        <v>1071.0553</v>
      </c>
      <c r="AJ1547">
        <v>1245.6103000000001</v>
      </c>
      <c r="AK1547">
        <v>1354.3117</v>
      </c>
      <c r="AL1547">
        <v>1449.0297</v>
      </c>
      <c r="AM1547">
        <v>1468.3937000000001</v>
      </c>
      <c r="AN1547">
        <v>872.55066999999997</v>
      </c>
      <c r="AO1547">
        <v>608.23866999999996</v>
      </c>
      <c r="AP1547">
        <v>624.98032999999998</v>
      </c>
      <c r="AQ1547">
        <v>650.31867</v>
      </c>
      <c r="AR1547">
        <v>1523.817</v>
      </c>
      <c r="AS1547">
        <v>1748.0707</v>
      </c>
      <c r="AT1547">
        <v>1750.1052999999999</v>
      </c>
      <c r="AU1547">
        <v>59.25</v>
      </c>
      <c r="AV1547">
        <v>58.555556000000003</v>
      </c>
      <c r="AW1547">
        <v>58.388888999999999</v>
      </c>
      <c r="AX1547">
        <v>58.222222000000002</v>
      </c>
      <c r="AY1547">
        <v>58.222222000000002</v>
      </c>
      <c r="AZ1547">
        <v>58.138888999999999</v>
      </c>
      <c r="BA1547">
        <v>57.972222000000002</v>
      </c>
      <c r="BB1547">
        <v>58.166666999999997</v>
      </c>
      <c r="BC1547">
        <v>59.027777999999998</v>
      </c>
      <c r="BD1547">
        <v>61.305556000000003</v>
      </c>
      <c r="BE1547">
        <v>63.694443999999997</v>
      </c>
      <c r="BF1547">
        <v>66.694444000000004</v>
      </c>
      <c r="BG1547">
        <v>68</v>
      </c>
      <c r="BH1547">
        <v>69.305555999999996</v>
      </c>
      <c r="BI1547">
        <v>69.638889000000006</v>
      </c>
      <c r="BJ1547">
        <v>69.305555999999996</v>
      </c>
      <c r="BK1547">
        <v>68.222222000000002</v>
      </c>
      <c r="BL1547">
        <v>67.444444000000004</v>
      </c>
      <c r="BM1547">
        <v>65.666667000000004</v>
      </c>
      <c r="BN1547">
        <v>63.694443999999997</v>
      </c>
      <c r="BO1547">
        <v>61.666666999999997</v>
      </c>
      <c r="BP1547">
        <v>60.694443999999997</v>
      </c>
      <c r="BQ1547">
        <v>60.055556000000003</v>
      </c>
      <c r="BR1547">
        <v>59.944443999999997</v>
      </c>
      <c r="BS1547">
        <v>103.5962</v>
      </c>
      <c r="BT1547">
        <v>32.148029999999999</v>
      </c>
      <c r="BU1547">
        <v>32.383789999999998</v>
      </c>
      <c r="BV1547">
        <v>30.561060000000001</v>
      </c>
      <c r="BW1547">
        <v>25.23301</v>
      </c>
      <c r="BX1547">
        <v>18.228899999999999</v>
      </c>
      <c r="BY1547">
        <v>-4.2561090000000004</v>
      </c>
      <c r="BZ1547">
        <v>-1.8299540000000001</v>
      </c>
      <c r="CA1547">
        <v>-3.0366680000000001</v>
      </c>
      <c r="CB1547">
        <v>-30.075949999999999</v>
      </c>
      <c r="CC1547">
        <v>-7.6493760000000002</v>
      </c>
      <c r="CD1547">
        <v>-35.485259999999997</v>
      </c>
      <c r="CE1547">
        <v>345.20670000000001</v>
      </c>
      <c r="CF1547">
        <v>183.36930000000001</v>
      </c>
      <c r="CG1547">
        <v>7.1378180000000002</v>
      </c>
      <c r="CH1547">
        <v>-15.057650000000001</v>
      </c>
      <c r="CI1547">
        <v>168.54499999999999</v>
      </c>
      <c r="CJ1547">
        <v>789.12429999999995</v>
      </c>
      <c r="CK1547">
        <v>1186.2840000000001</v>
      </c>
      <c r="CL1547">
        <v>928.11599999999999</v>
      </c>
      <c r="CM1547">
        <v>740.82100000000003</v>
      </c>
      <c r="CN1547">
        <v>305.14249999999998</v>
      </c>
      <c r="CO1547">
        <v>230.66909999999999</v>
      </c>
      <c r="CP1547">
        <v>194.84950000000001</v>
      </c>
      <c r="CQ1547">
        <v>1101.1759999999999</v>
      </c>
      <c r="CR1547">
        <v>240.71080000000001</v>
      </c>
      <c r="CS1547">
        <v>203.5454</v>
      </c>
      <c r="CT1547">
        <v>232.33539999999999</v>
      </c>
      <c r="CU1547">
        <v>195.31450000000001</v>
      </c>
      <c r="CV1547">
        <v>212.1344</v>
      </c>
      <c r="CW1547">
        <v>157.59989999999999</v>
      </c>
      <c r="CX1547">
        <v>153.14019999999999</v>
      </c>
      <c r="CY1547">
        <v>167.42779999999999</v>
      </c>
      <c r="CZ1547">
        <v>955.25699999999995</v>
      </c>
      <c r="DA1547">
        <v>1738.9380000000001</v>
      </c>
      <c r="DB1547">
        <v>1969.5429999999999</v>
      </c>
      <c r="DC1547">
        <v>4246.9179999999997</v>
      </c>
      <c r="DD1547">
        <v>6124.259</v>
      </c>
      <c r="DE1547">
        <v>7588.424</v>
      </c>
      <c r="DF1547">
        <v>5852.1379999999999</v>
      </c>
      <c r="DG1547">
        <v>7149.3810000000003</v>
      </c>
      <c r="DH1547">
        <v>7051.8019999999997</v>
      </c>
      <c r="DI1547">
        <v>14362.85</v>
      </c>
      <c r="DJ1547">
        <v>12546.48</v>
      </c>
      <c r="DK1547">
        <v>31661.35</v>
      </c>
      <c r="DL1547">
        <v>9023.9189999999999</v>
      </c>
      <c r="DM1547">
        <v>2440.7719999999999</v>
      </c>
      <c r="DN1547">
        <v>1859.6590000000001</v>
      </c>
      <c r="DO1547">
        <v>18</v>
      </c>
      <c r="DP1547">
        <v>20</v>
      </c>
    </row>
    <row r="1548" spans="1:120" hidden="1" x14ac:dyDescent="0.25">
      <c r="A1548" t="str">
        <f t="shared" si="24"/>
        <v>Size_Grp-20 to 199.99 kW_All CBP_44419</v>
      </c>
      <c r="B1548" t="s">
        <v>62</v>
      </c>
      <c r="C1548" t="s">
        <v>201</v>
      </c>
      <c r="D1548" t="s">
        <v>61</v>
      </c>
      <c r="E1548" t="s">
        <v>61</v>
      </c>
      <c r="F1548" t="s">
        <v>61</v>
      </c>
      <c r="G1548" t="s">
        <v>61</v>
      </c>
      <c r="H1548" t="s">
        <v>61</v>
      </c>
      <c r="I1548" t="s">
        <v>61</v>
      </c>
      <c r="J1548" t="s">
        <v>101</v>
      </c>
      <c r="K1548" t="s">
        <v>197</v>
      </c>
      <c r="L1548" s="18">
        <v>44419</v>
      </c>
      <c r="M1548">
        <v>19</v>
      </c>
      <c r="N1548">
        <v>19</v>
      </c>
      <c r="O1548" t="s">
        <v>258</v>
      </c>
      <c r="P1548">
        <v>3</v>
      </c>
      <c r="Q1548">
        <v>3</v>
      </c>
      <c r="R1548">
        <v>1</v>
      </c>
      <c r="S1548">
        <v>0</v>
      </c>
      <c r="T1548">
        <v>1</v>
      </c>
      <c r="U1548">
        <v>0</v>
      </c>
      <c r="V1548">
        <v>1</v>
      </c>
      <c r="W1548">
        <v>108.2</v>
      </c>
      <c r="X1548">
        <v>110.28</v>
      </c>
      <c r="Y1548">
        <v>109.8</v>
      </c>
      <c r="Z1548">
        <v>109.88</v>
      </c>
      <c r="AA1548">
        <v>107.76</v>
      </c>
      <c r="AB1548">
        <v>110.28</v>
      </c>
      <c r="AC1548">
        <v>142.19999999999999</v>
      </c>
      <c r="AD1548">
        <v>148.72</v>
      </c>
      <c r="AE1548">
        <v>155.68</v>
      </c>
      <c r="AF1548">
        <v>164.8</v>
      </c>
      <c r="AG1548">
        <v>190.6</v>
      </c>
      <c r="AH1548">
        <v>194.6</v>
      </c>
      <c r="AI1548">
        <v>182.28</v>
      </c>
      <c r="AJ1548">
        <v>178.56</v>
      </c>
      <c r="AK1548">
        <v>182.68</v>
      </c>
      <c r="AL1548">
        <v>188.48</v>
      </c>
      <c r="AM1548">
        <v>211.12</v>
      </c>
      <c r="AN1548">
        <v>178.76</v>
      </c>
      <c r="AO1548">
        <v>113.72</v>
      </c>
      <c r="AP1548">
        <v>136.52000000000001</v>
      </c>
      <c r="AQ1548">
        <v>141.08000000000001</v>
      </c>
      <c r="AR1548">
        <v>100.08</v>
      </c>
      <c r="AS1548">
        <v>91.4</v>
      </c>
      <c r="AT1548">
        <v>91.88</v>
      </c>
      <c r="AU1548">
        <v>63.5</v>
      </c>
      <c r="AV1548">
        <v>61.333333000000003</v>
      </c>
      <c r="AW1548">
        <v>60.333333000000003</v>
      </c>
      <c r="AX1548">
        <v>59.5</v>
      </c>
      <c r="AY1548">
        <v>59.333333000000003</v>
      </c>
      <c r="AZ1548">
        <v>58.666666999999997</v>
      </c>
      <c r="BA1548">
        <v>58</v>
      </c>
      <c r="BB1548">
        <v>59.833333000000003</v>
      </c>
      <c r="BC1548">
        <v>63.666666999999997</v>
      </c>
      <c r="BD1548">
        <v>68.5</v>
      </c>
      <c r="BE1548">
        <v>73.166667000000004</v>
      </c>
      <c r="BF1548">
        <v>78.666667000000004</v>
      </c>
      <c r="BG1548">
        <v>82.166667000000004</v>
      </c>
      <c r="BH1548">
        <v>83</v>
      </c>
      <c r="BI1548">
        <v>82.5</v>
      </c>
      <c r="BJ1548">
        <v>79.833332999999996</v>
      </c>
      <c r="BK1548">
        <v>77.666667000000004</v>
      </c>
      <c r="BL1548">
        <v>77.5</v>
      </c>
      <c r="BM1548">
        <v>75.166667000000004</v>
      </c>
      <c r="BN1548">
        <v>71.666667000000004</v>
      </c>
      <c r="BO1548">
        <v>68.166667000000004</v>
      </c>
      <c r="BP1548">
        <v>66.333332999999996</v>
      </c>
      <c r="BQ1548">
        <v>65.5</v>
      </c>
      <c r="BR1548">
        <v>65</v>
      </c>
      <c r="BS1548">
        <v>17.069600000000001</v>
      </c>
      <c r="BT1548">
        <v>7.039917</v>
      </c>
      <c r="BU1548">
        <v>7.6462810000000001</v>
      </c>
      <c r="BV1548">
        <v>6.6324420000000002</v>
      </c>
      <c r="BW1548">
        <v>8.0259479999999996</v>
      </c>
      <c r="BX1548">
        <v>11.03557</v>
      </c>
      <c r="BY1548">
        <v>-17.27619</v>
      </c>
      <c r="BZ1548">
        <v>1.978386</v>
      </c>
      <c r="CA1548">
        <v>-3.0996950000000001</v>
      </c>
      <c r="CB1548">
        <v>-2.5760710000000002</v>
      </c>
      <c r="CC1548">
        <v>-2.8858950000000001</v>
      </c>
      <c r="CD1548">
        <v>-8.3701209999999993</v>
      </c>
      <c r="CE1548">
        <v>-4.0996670000000002</v>
      </c>
      <c r="CF1548">
        <v>2.5859380000000001</v>
      </c>
      <c r="CG1548">
        <v>-2.893589</v>
      </c>
      <c r="CH1548">
        <v>-8.2494890000000005</v>
      </c>
      <c r="CI1548">
        <v>-30.40831</v>
      </c>
      <c r="CJ1548">
        <v>-4.7324159999999997</v>
      </c>
      <c r="CK1548">
        <v>80.192750000000004</v>
      </c>
      <c r="CL1548">
        <v>23.321459999999998</v>
      </c>
      <c r="CM1548">
        <v>-15.299469999999999</v>
      </c>
      <c r="CN1548">
        <v>16.657050000000002</v>
      </c>
      <c r="CO1548">
        <v>19.20759</v>
      </c>
      <c r="CP1548">
        <v>17.669589999999999</v>
      </c>
      <c r="CQ1548">
        <v>16.934380000000001</v>
      </c>
      <c r="CR1548">
        <v>10.206060000000001</v>
      </c>
      <c r="CS1548">
        <v>9.7544380000000004</v>
      </c>
      <c r="CT1548">
        <v>8.9479729999999993</v>
      </c>
      <c r="CU1548">
        <v>9.6181059999999992</v>
      </c>
      <c r="CV1548">
        <v>12.186249999999999</v>
      </c>
      <c r="CW1548">
        <v>23.512889999999999</v>
      </c>
      <c r="CX1548">
        <v>12.01914</v>
      </c>
      <c r="CY1548">
        <v>12.609830000000001</v>
      </c>
      <c r="CZ1548">
        <v>10.85355</v>
      </c>
      <c r="DA1548">
        <v>14.008459999999999</v>
      </c>
      <c r="DB1548">
        <v>41.714950000000002</v>
      </c>
      <c r="DC1548">
        <v>17.810829999999999</v>
      </c>
      <c r="DD1548">
        <v>23.582419999999999</v>
      </c>
      <c r="DE1548">
        <v>18.00816</v>
      </c>
      <c r="DF1548">
        <v>21.053570000000001</v>
      </c>
      <c r="DG1548">
        <v>20.959759999999999</v>
      </c>
      <c r="DH1548">
        <v>222.09460000000001</v>
      </c>
      <c r="DI1548">
        <v>30.889530000000001</v>
      </c>
      <c r="DJ1548">
        <v>384.61779999999999</v>
      </c>
      <c r="DK1548">
        <v>1010.9059999999999</v>
      </c>
      <c r="DL1548">
        <v>104.1968</v>
      </c>
      <c r="DM1548">
        <v>95.018870000000007</v>
      </c>
      <c r="DN1548">
        <v>80.394540000000006</v>
      </c>
      <c r="DO1548">
        <v>18</v>
      </c>
      <c r="DP1548">
        <v>19</v>
      </c>
    </row>
    <row r="1549" spans="1:120" hidden="1" x14ac:dyDescent="0.25">
      <c r="A1549" t="str">
        <f t="shared" si="24"/>
        <v>Industry_Type-1. Agriculture, Mining &amp; Construction_All CBP_44419</v>
      </c>
      <c r="B1549" t="s">
        <v>62</v>
      </c>
      <c r="C1549" t="s">
        <v>211</v>
      </c>
      <c r="D1549" t="s">
        <v>61</v>
      </c>
      <c r="E1549" t="s">
        <v>61</v>
      </c>
      <c r="F1549" t="s">
        <v>61</v>
      </c>
      <c r="G1549" t="s">
        <v>30</v>
      </c>
      <c r="H1549" t="s">
        <v>61</v>
      </c>
      <c r="I1549" t="s">
        <v>61</v>
      </c>
      <c r="J1549" t="s">
        <v>61</v>
      </c>
      <c r="K1549" t="s">
        <v>197</v>
      </c>
      <c r="L1549" s="18">
        <v>44419</v>
      </c>
      <c r="M1549">
        <v>19</v>
      </c>
      <c r="N1549">
        <v>19</v>
      </c>
      <c r="O1549" t="s">
        <v>258</v>
      </c>
      <c r="P1549">
        <v>3</v>
      </c>
      <c r="Q1549">
        <v>3</v>
      </c>
      <c r="R1549">
        <v>1</v>
      </c>
      <c r="S1549">
        <v>0</v>
      </c>
      <c r="T1549">
        <v>1</v>
      </c>
      <c r="U1549">
        <v>0</v>
      </c>
      <c r="V1549">
        <v>1</v>
      </c>
      <c r="W1549">
        <v>1691.8</v>
      </c>
      <c r="X1549">
        <v>1920.48</v>
      </c>
      <c r="Y1549">
        <v>1933.28</v>
      </c>
      <c r="Z1549">
        <v>1937.76</v>
      </c>
      <c r="AA1549">
        <v>1946.28</v>
      </c>
      <c r="AB1549">
        <v>1955.16</v>
      </c>
      <c r="AC1549">
        <v>1960.4</v>
      </c>
      <c r="AD1549">
        <v>1970.4</v>
      </c>
      <c r="AE1549">
        <v>1970.36</v>
      </c>
      <c r="AF1549">
        <v>1941.68</v>
      </c>
      <c r="AG1549">
        <v>1890.72</v>
      </c>
      <c r="AH1549">
        <v>1749.68</v>
      </c>
      <c r="AI1549">
        <v>800.4</v>
      </c>
      <c r="AJ1549">
        <v>910.64</v>
      </c>
      <c r="AK1549">
        <v>981.6</v>
      </c>
      <c r="AL1549">
        <v>1044.32</v>
      </c>
      <c r="AM1549">
        <v>1056.28</v>
      </c>
      <c r="AN1549">
        <v>607</v>
      </c>
      <c r="AO1549">
        <v>475.96</v>
      </c>
      <c r="AP1549">
        <v>466.08</v>
      </c>
      <c r="AQ1549">
        <v>469.32</v>
      </c>
      <c r="AR1549">
        <v>1187.24</v>
      </c>
      <c r="AS1549">
        <v>1373.28</v>
      </c>
      <c r="AT1549">
        <v>1374.32</v>
      </c>
      <c r="AU1549">
        <v>57.833333000000003</v>
      </c>
      <c r="AV1549">
        <v>57</v>
      </c>
      <c r="AW1549">
        <v>56.833333000000003</v>
      </c>
      <c r="AX1549">
        <v>56.666666999999997</v>
      </c>
      <c r="AY1549">
        <v>56.666666999999997</v>
      </c>
      <c r="AZ1549">
        <v>56.666666999999997</v>
      </c>
      <c r="BA1549">
        <v>56.666666999999997</v>
      </c>
      <c r="BB1549">
        <v>56.666666999999997</v>
      </c>
      <c r="BC1549">
        <v>57</v>
      </c>
      <c r="BD1549">
        <v>58.833333000000003</v>
      </c>
      <c r="BE1549">
        <v>60.333333000000003</v>
      </c>
      <c r="BF1549">
        <v>62.166666999999997</v>
      </c>
      <c r="BG1549">
        <v>62.666666999999997</v>
      </c>
      <c r="BH1549">
        <v>64.833332999999996</v>
      </c>
      <c r="BI1549">
        <v>66.166667000000004</v>
      </c>
      <c r="BJ1549">
        <v>66.333332999999996</v>
      </c>
      <c r="BK1549">
        <v>65</v>
      </c>
      <c r="BL1549">
        <v>64.166667000000004</v>
      </c>
      <c r="BM1549">
        <v>62.333333000000003</v>
      </c>
      <c r="BN1549">
        <v>60.833333000000003</v>
      </c>
      <c r="BO1549">
        <v>59.5</v>
      </c>
      <c r="BP1549">
        <v>59</v>
      </c>
      <c r="BQ1549">
        <v>58.666666999999997</v>
      </c>
      <c r="BR1549">
        <v>58.666666999999997</v>
      </c>
      <c r="BS1549">
        <v>60.659970000000001</v>
      </c>
      <c r="BT1549">
        <v>17.720700000000001</v>
      </c>
      <c r="BU1549">
        <v>17.064150000000001</v>
      </c>
      <c r="BV1549">
        <v>16.159179999999999</v>
      </c>
      <c r="BW1549">
        <v>10.683719999999999</v>
      </c>
      <c r="BX1549">
        <v>8.0739140000000003</v>
      </c>
      <c r="BY1549">
        <v>6.5842289999999997</v>
      </c>
      <c r="BZ1549">
        <v>0.3778687</v>
      </c>
      <c r="CA1549">
        <v>-2.6293030000000002</v>
      </c>
      <c r="CB1549">
        <v>-17.644069999999999</v>
      </c>
      <c r="CC1549">
        <v>6.5569459999999999</v>
      </c>
      <c r="CD1549">
        <v>-17.265229999999999</v>
      </c>
      <c r="CE1549">
        <v>272.48320000000001</v>
      </c>
      <c r="CF1549">
        <v>126.6276</v>
      </c>
      <c r="CG1549">
        <v>-1.6177900000000001</v>
      </c>
      <c r="CH1549">
        <v>-11.164160000000001</v>
      </c>
      <c r="CI1549">
        <v>127.4782</v>
      </c>
      <c r="CJ1549">
        <v>604.86469999999997</v>
      </c>
      <c r="CK1549">
        <v>816.84119999999996</v>
      </c>
      <c r="CL1549">
        <v>682.50390000000004</v>
      </c>
      <c r="CM1549">
        <v>569.33839999999998</v>
      </c>
      <c r="CN1549">
        <v>220.3329</v>
      </c>
      <c r="CO1549">
        <v>159.1148</v>
      </c>
      <c r="CP1549">
        <v>133.63290000000001</v>
      </c>
      <c r="CQ1549">
        <v>633.5231</v>
      </c>
      <c r="CR1549">
        <v>154.73769999999999</v>
      </c>
      <c r="CS1549">
        <v>131.64330000000001</v>
      </c>
      <c r="CT1549">
        <v>146.50370000000001</v>
      </c>
      <c r="CU1549">
        <v>124.6592</v>
      </c>
      <c r="CV1549">
        <v>142.8758</v>
      </c>
      <c r="CW1549">
        <v>122.91759999999999</v>
      </c>
      <c r="CX1549">
        <v>109.9135</v>
      </c>
      <c r="CY1549">
        <v>127.4003</v>
      </c>
      <c r="CZ1549">
        <v>765.99419999999998</v>
      </c>
      <c r="DA1549">
        <v>1360.2650000000001</v>
      </c>
      <c r="DB1549">
        <v>1541.8320000000001</v>
      </c>
      <c r="DC1549">
        <v>2626.53</v>
      </c>
      <c r="DD1549">
        <v>4205.8360000000002</v>
      </c>
      <c r="DE1549">
        <v>4995.5309999999999</v>
      </c>
      <c r="DF1549">
        <v>4058.7269999999999</v>
      </c>
      <c r="DG1549">
        <v>4681.4750000000004</v>
      </c>
      <c r="DH1549">
        <v>4436.7139999999999</v>
      </c>
      <c r="DI1549">
        <v>9015.7160000000003</v>
      </c>
      <c r="DJ1549">
        <v>7856.5919999999996</v>
      </c>
      <c r="DK1549">
        <v>17678.61</v>
      </c>
      <c r="DL1549">
        <v>5085.8519999999999</v>
      </c>
      <c r="DM1549">
        <v>1364.9359999999999</v>
      </c>
      <c r="DN1549">
        <v>1034.9169999999999</v>
      </c>
      <c r="DO1549">
        <v>19</v>
      </c>
      <c r="DP1549">
        <v>20</v>
      </c>
    </row>
    <row r="1550" spans="1:120" hidden="1" x14ac:dyDescent="0.25">
      <c r="A1550" t="str">
        <f t="shared" si="24"/>
        <v>LCA-Greater Bay Area_All CBP_44419</v>
      </c>
      <c r="B1550" t="s">
        <v>62</v>
      </c>
      <c r="C1550" t="s">
        <v>209</v>
      </c>
      <c r="D1550" t="s">
        <v>36</v>
      </c>
      <c r="E1550" t="s">
        <v>61</v>
      </c>
      <c r="F1550" t="s">
        <v>61</v>
      </c>
      <c r="G1550" t="s">
        <v>61</v>
      </c>
      <c r="H1550" t="s">
        <v>61</v>
      </c>
      <c r="I1550" t="s">
        <v>61</v>
      </c>
      <c r="J1550" t="s">
        <v>61</v>
      </c>
      <c r="K1550" t="s">
        <v>197</v>
      </c>
      <c r="L1550" s="18">
        <v>44419</v>
      </c>
      <c r="M1550">
        <v>19</v>
      </c>
      <c r="N1550">
        <v>19</v>
      </c>
      <c r="O1550" t="s">
        <v>258</v>
      </c>
      <c r="P1550">
        <v>5</v>
      </c>
      <c r="Q1550">
        <v>4</v>
      </c>
      <c r="R1550">
        <v>1</v>
      </c>
      <c r="S1550">
        <v>0</v>
      </c>
      <c r="T1550">
        <v>1</v>
      </c>
      <c r="U1550">
        <v>0</v>
      </c>
      <c r="V1550">
        <v>1</v>
      </c>
      <c r="W1550">
        <v>2193.2267000000002</v>
      </c>
      <c r="X1550">
        <v>2502.5066999999999</v>
      </c>
      <c r="Y1550">
        <v>2517.7600000000002</v>
      </c>
      <c r="Z1550">
        <v>2524.96</v>
      </c>
      <c r="AA1550">
        <v>2533.3332999999998</v>
      </c>
      <c r="AB1550">
        <v>2546.88</v>
      </c>
      <c r="AC1550">
        <v>2556.7467000000001</v>
      </c>
      <c r="AD1550">
        <v>2583.84</v>
      </c>
      <c r="AE1550">
        <v>2585.7067000000002</v>
      </c>
      <c r="AF1550">
        <v>2563.5733</v>
      </c>
      <c r="AG1550">
        <v>2517.3332999999998</v>
      </c>
      <c r="AH1550">
        <v>2328.8533000000002</v>
      </c>
      <c r="AI1550">
        <v>1070.2933</v>
      </c>
      <c r="AJ1550">
        <v>1244.8533</v>
      </c>
      <c r="AK1550">
        <v>1353.5467000000001</v>
      </c>
      <c r="AL1550">
        <v>1448.2666999999999</v>
      </c>
      <c r="AM1550">
        <v>1467.6267</v>
      </c>
      <c r="AN1550">
        <v>871.78666999999996</v>
      </c>
      <c r="AO1550">
        <v>607.46667000000002</v>
      </c>
      <c r="AP1550">
        <v>624.21333000000004</v>
      </c>
      <c r="AQ1550">
        <v>649.54666999999995</v>
      </c>
      <c r="AR1550">
        <v>1523.04</v>
      </c>
      <c r="AS1550">
        <v>1747.3067000000001</v>
      </c>
      <c r="AT1550">
        <v>1749.3333</v>
      </c>
      <c r="AU1550">
        <v>59.1</v>
      </c>
      <c r="AV1550">
        <v>58.466667000000001</v>
      </c>
      <c r="AW1550">
        <v>58.366667</v>
      </c>
      <c r="AX1550">
        <v>58.266666999999998</v>
      </c>
      <c r="AY1550">
        <v>58.266666999999998</v>
      </c>
      <c r="AZ1550">
        <v>58.266666999999998</v>
      </c>
      <c r="BA1550">
        <v>58.266666999999998</v>
      </c>
      <c r="BB1550">
        <v>58.4</v>
      </c>
      <c r="BC1550">
        <v>59.333333000000003</v>
      </c>
      <c r="BD1550">
        <v>61.366667</v>
      </c>
      <c r="BE1550">
        <v>63.133333</v>
      </c>
      <c r="BF1550">
        <v>65.433333000000005</v>
      </c>
      <c r="BG1550">
        <v>66.2</v>
      </c>
      <c r="BH1550">
        <v>67.766666999999998</v>
      </c>
      <c r="BI1550">
        <v>68.966667000000001</v>
      </c>
      <c r="BJ1550">
        <v>69.666667000000004</v>
      </c>
      <c r="BK1550">
        <v>68.666667000000004</v>
      </c>
      <c r="BL1550">
        <v>67.233333000000002</v>
      </c>
      <c r="BM1550">
        <v>65.2</v>
      </c>
      <c r="BN1550">
        <v>63.233333000000002</v>
      </c>
      <c r="BO1550">
        <v>61.3</v>
      </c>
      <c r="BP1550">
        <v>60.533332999999999</v>
      </c>
      <c r="BQ1550">
        <v>59.866667</v>
      </c>
      <c r="BR1550">
        <v>59.733333000000002</v>
      </c>
      <c r="BS1550">
        <v>103.60209999999999</v>
      </c>
      <c r="BT1550">
        <v>32.147629999999999</v>
      </c>
      <c r="BU1550">
        <v>32.388370000000002</v>
      </c>
      <c r="BV1550">
        <v>30.564250000000001</v>
      </c>
      <c r="BW1550">
        <v>25.239000000000001</v>
      </c>
      <c r="BX1550">
        <v>18.228210000000001</v>
      </c>
      <c r="BY1550">
        <v>-4.2483110000000002</v>
      </c>
      <c r="BZ1550">
        <v>-1.814341</v>
      </c>
      <c r="CA1550">
        <v>-3.053528</v>
      </c>
      <c r="CB1550">
        <v>-30.089860000000002</v>
      </c>
      <c r="CC1550">
        <v>-7.6639210000000002</v>
      </c>
      <c r="CD1550">
        <v>-35.522660000000002</v>
      </c>
      <c r="CE1550">
        <v>345.1234</v>
      </c>
      <c r="CF1550">
        <v>183.292</v>
      </c>
      <c r="CG1550">
        <v>7.0964320000000001</v>
      </c>
      <c r="CH1550">
        <v>-15.073650000000001</v>
      </c>
      <c r="CI1550">
        <v>168.52879999999999</v>
      </c>
      <c r="CJ1550">
        <v>789.11419999999998</v>
      </c>
      <c r="CK1550">
        <v>1186.2739999999999</v>
      </c>
      <c r="CL1550">
        <v>928.09450000000004</v>
      </c>
      <c r="CM1550">
        <v>740.78489999999999</v>
      </c>
      <c r="CN1550">
        <v>305.10890000000001</v>
      </c>
      <c r="CO1550">
        <v>230.6472</v>
      </c>
      <c r="CP1550">
        <v>194.82769999999999</v>
      </c>
      <c r="CQ1550">
        <v>1101.175</v>
      </c>
      <c r="CR1550">
        <v>240.7107</v>
      </c>
      <c r="CS1550">
        <v>203.5453</v>
      </c>
      <c r="CT1550">
        <v>232.33529999999999</v>
      </c>
      <c r="CU1550">
        <v>195.31440000000001</v>
      </c>
      <c r="CV1550">
        <v>212.1343</v>
      </c>
      <c r="CW1550">
        <v>157.59970000000001</v>
      </c>
      <c r="CX1550">
        <v>153.13999999999999</v>
      </c>
      <c r="CY1550">
        <v>167.42740000000001</v>
      </c>
      <c r="CZ1550">
        <v>955.25660000000005</v>
      </c>
      <c r="DA1550">
        <v>1738.9359999999999</v>
      </c>
      <c r="DB1550">
        <v>1969.5409999999999</v>
      </c>
      <c r="DC1550">
        <v>4246.915</v>
      </c>
      <c r="DD1550">
        <v>6124.2579999999998</v>
      </c>
      <c r="DE1550">
        <v>7588.4219999999996</v>
      </c>
      <c r="DF1550">
        <v>5852.1369999999997</v>
      </c>
      <c r="DG1550">
        <v>7149.3810000000003</v>
      </c>
      <c r="DH1550">
        <v>7051.8019999999997</v>
      </c>
      <c r="DI1550">
        <v>14362.85</v>
      </c>
      <c r="DJ1550">
        <v>12546.48</v>
      </c>
      <c r="DK1550">
        <v>31661.35</v>
      </c>
      <c r="DL1550">
        <v>9023.9189999999999</v>
      </c>
      <c r="DM1550">
        <v>2440.7710000000002</v>
      </c>
      <c r="DN1550">
        <v>1859.6579999999999</v>
      </c>
      <c r="DO1550">
        <v>19</v>
      </c>
      <c r="DP1550">
        <v>20</v>
      </c>
    </row>
    <row r="1551" spans="1:120" hidden="1" x14ac:dyDescent="0.25">
      <c r="A1551" t="str">
        <f t="shared" si="24"/>
        <v>Size_Grp-Below 20 kW_All CBP_44419</v>
      </c>
      <c r="B1551" t="s">
        <v>62</v>
      </c>
      <c r="C1551" t="s">
        <v>259</v>
      </c>
      <c r="D1551" t="s">
        <v>61</v>
      </c>
      <c r="E1551" t="s">
        <v>61</v>
      </c>
      <c r="F1551" t="s">
        <v>61</v>
      </c>
      <c r="G1551" t="s">
        <v>61</v>
      </c>
      <c r="H1551" t="s">
        <v>61</v>
      </c>
      <c r="I1551" t="s">
        <v>61</v>
      </c>
      <c r="J1551" t="s">
        <v>260</v>
      </c>
      <c r="K1551" t="s">
        <v>197</v>
      </c>
      <c r="L1551" s="18">
        <v>44419</v>
      </c>
      <c r="M1551">
        <v>19</v>
      </c>
      <c r="N1551">
        <v>19</v>
      </c>
      <c r="O1551" t="s">
        <v>258</v>
      </c>
      <c r="P1551">
        <v>3</v>
      </c>
      <c r="Q1551">
        <v>2</v>
      </c>
      <c r="R1551">
        <v>1</v>
      </c>
      <c r="S1551">
        <v>0</v>
      </c>
      <c r="T1551">
        <v>1</v>
      </c>
      <c r="U1551">
        <v>0</v>
      </c>
      <c r="V1551">
        <v>1</v>
      </c>
      <c r="W1551">
        <v>3.5270000000000001</v>
      </c>
      <c r="X1551">
        <v>3.4359999999999999</v>
      </c>
      <c r="Y1551">
        <v>3.44</v>
      </c>
      <c r="Z1551">
        <v>3.4340000000000002</v>
      </c>
      <c r="AA1551">
        <v>3.3580000000000001</v>
      </c>
      <c r="AB1551">
        <v>3.4359999999999999</v>
      </c>
      <c r="AC1551">
        <v>5.3479999999999999</v>
      </c>
      <c r="AD1551">
        <v>8.2360000000000007</v>
      </c>
      <c r="AE1551">
        <v>7.1120000000000001</v>
      </c>
      <c r="AF1551">
        <v>12.24</v>
      </c>
      <c r="AG1551">
        <v>27.37</v>
      </c>
      <c r="AH1551">
        <v>33.476999999999997</v>
      </c>
      <c r="AI1551">
        <v>34.841999999999999</v>
      </c>
      <c r="AJ1551">
        <v>34.837000000000003</v>
      </c>
      <c r="AK1551">
        <v>33.325000000000003</v>
      </c>
      <c r="AL1551">
        <v>30.443000000000001</v>
      </c>
      <c r="AM1551">
        <v>39.487000000000002</v>
      </c>
      <c r="AN1551">
        <v>24.923999999999999</v>
      </c>
      <c r="AO1551">
        <v>27.091999999999999</v>
      </c>
      <c r="AP1551">
        <v>34.927</v>
      </c>
      <c r="AQ1551">
        <v>19.091999999999999</v>
      </c>
      <c r="AR1551">
        <v>3.4969999999999999</v>
      </c>
      <c r="AS1551">
        <v>3.4039999999999999</v>
      </c>
      <c r="AT1551">
        <v>3.4119999999999999</v>
      </c>
      <c r="AU1551">
        <v>40</v>
      </c>
      <c r="AV1551">
        <v>39.333333000000003</v>
      </c>
      <c r="AW1551">
        <v>39</v>
      </c>
      <c r="AX1551">
        <v>38.666666999999997</v>
      </c>
      <c r="AY1551">
        <v>38.666666999999997</v>
      </c>
      <c r="AZ1551">
        <v>38.333333000000003</v>
      </c>
      <c r="BA1551">
        <v>37.666666999999997</v>
      </c>
      <c r="BB1551">
        <v>38</v>
      </c>
      <c r="BC1551">
        <v>38.333333000000003</v>
      </c>
      <c r="BD1551">
        <v>40.666666999999997</v>
      </c>
      <c r="BE1551">
        <v>44.333333000000003</v>
      </c>
      <c r="BF1551">
        <v>48.666666999999997</v>
      </c>
      <c r="BG1551">
        <v>51.333333000000003</v>
      </c>
      <c r="BH1551">
        <v>51.333333000000003</v>
      </c>
      <c r="BI1551">
        <v>48.666666999999997</v>
      </c>
      <c r="BJ1551">
        <v>45</v>
      </c>
      <c r="BK1551">
        <v>44</v>
      </c>
      <c r="BL1551">
        <v>45.666666999999997</v>
      </c>
      <c r="BM1551">
        <v>45.333333000000003</v>
      </c>
      <c r="BN1551">
        <v>44</v>
      </c>
      <c r="BO1551">
        <v>42.333333000000003</v>
      </c>
      <c r="BP1551">
        <v>41</v>
      </c>
      <c r="BQ1551">
        <v>40.666666999999997</v>
      </c>
      <c r="BR1551">
        <v>40.666666999999997</v>
      </c>
      <c r="BS1551">
        <v>-3.2312899999999999E-2</v>
      </c>
      <c r="BT1551">
        <v>5.6972700000000001E-2</v>
      </c>
      <c r="BU1551">
        <v>-2.4823399999999999E-2</v>
      </c>
      <c r="BV1551">
        <v>-4.5568299999999999E-2</v>
      </c>
      <c r="BW1551">
        <v>6.3885200000000003E-2</v>
      </c>
      <c r="BX1551">
        <v>0.10570010000000001</v>
      </c>
      <c r="BY1551">
        <v>0.2179751</v>
      </c>
      <c r="BZ1551">
        <v>-1.025682</v>
      </c>
      <c r="CA1551">
        <v>0.84264629999999996</v>
      </c>
      <c r="CB1551">
        <v>-0.3611856</v>
      </c>
      <c r="CC1551">
        <v>1.128986</v>
      </c>
      <c r="CD1551">
        <v>-1.579947</v>
      </c>
      <c r="CE1551">
        <v>-1.154973</v>
      </c>
      <c r="CF1551">
        <v>-1.0286</v>
      </c>
      <c r="CG1551">
        <v>1.6439349999999999</v>
      </c>
      <c r="CH1551">
        <v>0.53283009999999997</v>
      </c>
      <c r="CI1551">
        <v>-5.8128830000000002</v>
      </c>
      <c r="CJ1551">
        <v>7.6517710000000001</v>
      </c>
      <c r="CK1551">
        <v>2.9850129999999999</v>
      </c>
      <c r="CL1551">
        <v>-3.6279650000000001</v>
      </c>
      <c r="CM1551">
        <v>3.110592</v>
      </c>
      <c r="CN1551">
        <v>-0.56997830000000005</v>
      </c>
      <c r="CO1551">
        <v>-5.2292499999999999E-2</v>
      </c>
      <c r="CP1551">
        <v>3.02159E-2</v>
      </c>
      <c r="CQ1551">
        <v>1.2619E-3</v>
      </c>
      <c r="CR1551">
        <v>1.8143E-3</v>
      </c>
      <c r="CS1551">
        <v>2.1479999999999999E-4</v>
      </c>
      <c r="CT1551">
        <v>1.1402999999999999E-3</v>
      </c>
      <c r="CU1551">
        <v>2.8919999999999998E-4</v>
      </c>
      <c r="CV1551">
        <v>2.9885700000000001E-2</v>
      </c>
      <c r="CW1551">
        <v>0.19106090000000001</v>
      </c>
      <c r="CX1551">
        <v>0.45897700000000002</v>
      </c>
      <c r="CY1551">
        <v>0.3043032</v>
      </c>
      <c r="CZ1551">
        <v>0.22375030000000001</v>
      </c>
      <c r="DA1551">
        <v>1.4726589999999999</v>
      </c>
      <c r="DB1551">
        <v>0.55208060000000003</v>
      </c>
      <c r="DC1551">
        <v>0.57429520000000001</v>
      </c>
      <c r="DD1551">
        <v>0.55090139999999999</v>
      </c>
      <c r="DE1551">
        <v>1.884787</v>
      </c>
      <c r="DF1551">
        <v>1.271604</v>
      </c>
      <c r="DG1551">
        <v>0.32915159999999999</v>
      </c>
      <c r="DH1551">
        <v>1.240847</v>
      </c>
      <c r="DI1551">
        <v>2.0757490000000001</v>
      </c>
      <c r="DJ1551">
        <v>5.9436030000000004</v>
      </c>
      <c r="DK1551">
        <v>3.5574849999999998</v>
      </c>
      <c r="DL1551">
        <v>1.6466289999999999</v>
      </c>
      <c r="DM1551">
        <v>9.5295999999999992E-3</v>
      </c>
      <c r="DN1551">
        <v>5.8310000000000002E-4</v>
      </c>
      <c r="DO1551">
        <v>18</v>
      </c>
      <c r="DP1551">
        <v>19</v>
      </c>
    </row>
    <row r="1552" spans="1:120" hidden="1" x14ac:dyDescent="0.25">
      <c r="A1552" t="str">
        <f t="shared" si="24"/>
        <v>All_Prescribed DA 1-4 (1PM-9PM)_44419_19-20</v>
      </c>
      <c r="B1552" t="s">
        <v>62</v>
      </c>
      <c r="C1552" t="s">
        <v>61</v>
      </c>
      <c r="D1552" t="s">
        <v>61</v>
      </c>
      <c r="E1552" t="s">
        <v>61</v>
      </c>
      <c r="F1552" t="s">
        <v>61</v>
      </c>
      <c r="G1552" t="s">
        <v>61</v>
      </c>
      <c r="H1552" t="s">
        <v>61</v>
      </c>
      <c r="I1552" t="s">
        <v>61</v>
      </c>
      <c r="J1552" t="s">
        <v>61</v>
      </c>
      <c r="K1552" t="s">
        <v>214</v>
      </c>
      <c r="L1552" s="18">
        <v>44419</v>
      </c>
      <c r="M1552">
        <v>19</v>
      </c>
      <c r="N1552">
        <v>20</v>
      </c>
      <c r="O1552" t="s">
        <v>258</v>
      </c>
      <c r="P1552">
        <v>1</v>
      </c>
      <c r="Q1552">
        <v>1</v>
      </c>
      <c r="R1552">
        <v>0</v>
      </c>
      <c r="S1552">
        <v>0</v>
      </c>
      <c r="T1552">
        <v>1</v>
      </c>
      <c r="U1552">
        <v>0</v>
      </c>
      <c r="V1552">
        <v>1</v>
      </c>
      <c r="W1552">
        <v>512.48</v>
      </c>
      <c r="X1552">
        <v>507.84</v>
      </c>
      <c r="Y1552">
        <v>511.36</v>
      </c>
      <c r="Z1552">
        <v>508.32</v>
      </c>
      <c r="AA1552">
        <v>508.8</v>
      </c>
      <c r="AB1552">
        <v>513.28</v>
      </c>
      <c r="AC1552">
        <v>511.52</v>
      </c>
      <c r="AD1552">
        <v>511.52</v>
      </c>
      <c r="AE1552">
        <v>515.52</v>
      </c>
      <c r="AF1552">
        <v>475.36</v>
      </c>
      <c r="AG1552">
        <v>436.16</v>
      </c>
      <c r="AH1552">
        <v>434.88</v>
      </c>
      <c r="AI1552">
        <v>356.8</v>
      </c>
      <c r="AJ1552">
        <v>253.92</v>
      </c>
      <c r="AK1552">
        <v>233.76</v>
      </c>
      <c r="AL1552">
        <v>237.28</v>
      </c>
      <c r="AM1552">
        <v>236</v>
      </c>
      <c r="AN1552">
        <v>225.28</v>
      </c>
      <c r="AO1552">
        <v>219.84</v>
      </c>
      <c r="AP1552">
        <v>219.04</v>
      </c>
      <c r="AQ1552">
        <v>218.72</v>
      </c>
      <c r="AR1552">
        <v>469.12</v>
      </c>
      <c r="AS1552">
        <v>508.64</v>
      </c>
      <c r="AT1552">
        <v>509.12</v>
      </c>
      <c r="AU1552">
        <v>55.5</v>
      </c>
      <c r="AV1552">
        <v>55</v>
      </c>
      <c r="AW1552">
        <v>54.5</v>
      </c>
      <c r="AX1552">
        <v>54</v>
      </c>
      <c r="AY1552">
        <v>54</v>
      </c>
      <c r="AZ1552">
        <v>54</v>
      </c>
      <c r="BA1552">
        <v>54</v>
      </c>
      <c r="BB1552">
        <v>54</v>
      </c>
      <c r="BC1552">
        <v>54</v>
      </c>
      <c r="BD1552">
        <v>55.5</v>
      </c>
      <c r="BE1552">
        <v>57</v>
      </c>
      <c r="BF1552">
        <v>58.5</v>
      </c>
      <c r="BG1552">
        <v>59</v>
      </c>
      <c r="BH1552">
        <v>61.5</v>
      </c>
      <c r="BI1552">
        <v>61.5</v>
      </c>
      <c r="BJ1552">
        <v>61</v>
      </c>
      <c r="BK1552">
        <v>60</v>
      </c>
      <c r="BL1552">
        <v>59.5</v>
      </c>
      <c r="BM1552">
        <v>58</v>
      </c>
      <c r="BN1552">
        <v>57.5</v>
      </c>
      <c r="BO1552">
        <v>56.5</v>
      </c>
      <c r="BP1552">
        <v>56</v>
      </c>
      <c r="BQ1552">
        <v>56</v>
      </c>
      <c r="BR1552">
        <v>56</v>
      </c>
      <c r="BS1552">
        <v>0.98223879999999997</v>
      </c>
      <c r="BT1552">
        <v>3.8319700000000001</v>
      </c>
      <c r="BU1552">
        <v>3.1008909999999998</v>
      </c>
      <c r="BV1552">
        <v>0.81207280000000004</v>
      </c>
      <c r="BW1552">
        <v>0.33996579999999998</v>
      </c>
      <c r="BX1552">
        <v>-1.398987</v>
      </c>
      <c r="BY1552">
        <v>-2.7864990000000001</v>
      </c>
      <c r="BZ1552">
        <v>-1.6973879999999999</v>
      </c>
      <c r="CA1552">
        <v>-4.7586360000000001</v>
      </c>
      <c r="CB1552">
        <v>15.74789</v>
      </c>
      <c r="CC1552">
        <v>31.964970000000001</v>
      </c>
      <c r="CD1552">
        <v>2.7815859999999999</v>
      </c>
      <c r="CE1552">
        <v>32.49521</v>
      </c>
      <c r="CF1552">
        <v>-39.412080000000003</v>
      </c>
      <c r="CG1552">
        <v>-45.00497</v>
      </c>
      <c r="CH1552">
        <v>-47.142249999999997</v>
      </c>
      <c r="CI1552">
        <v>-42.488819999999997</v>
      </c>
      <c r="CJ1552">
        <v>-14.18782</v>
      </c>
      <c r="CK1552">
        <v>10.81471</v>
      </c>
      <c r="CL1552">
        <v>33.621859999999998</v>
      </c>
      <c r="CM1552">
        <v>15.28877</v>
      </c>
      <c r="CN1552">
        <v>25.403020000000001</v>
      </c>
      <c r="CO1552">
        <v>20.453610000000001</v>
      </c>
      <c r="CP1552">
        <v>19.775600000000001</v>
      </c>
      <c r="CQ1552">
        <v>70.838329999999999</v>
      </c>
      <c r="CR1552">
        <v>67.436629999999994</v>
      </c>
      <c r="CS1552">
        <v>61.407179999999997</v>
      </c>
      <c r="CT1552">
        <v>56.516590000000001</v>
      </c>
      <c r="CU1552">
        <v>55.705629999999999</v>
      </c>
      <c r="CV1552">
        <v>74.820449999999994</v>
      </c>
      <c r="CW1552">
        <v>94.089749999999995</v>
      </c>
      <c r="CX1552">
        <v>70.887630000000001</v>
      </c>
      <c r="CY1552">
        <v>91.81335</v>
      </c>
      <c r="CZ1552">
        <v>538.22879999999998</v>
      </c>
      <c r="DA1552">
        <v>898.39549999999997</v>
      </c>
      <c r="DB1552">
        <v>1082.077</v>
      </c>
      <c r="DC1552">
        <v>579.11950000000002</v>
      </c>
      <c r="DD1552">
        <v>1789.4559999999999</v>
      </c>
      <c r="DE1552">
        <v>1695.86</v>
      </c>
      <c r="DF1552">
        <v>1798.546</v>
      </c>
      <c r="DG1552">
        <v>1552.925</v>
      </c>
      <c r="DH1552">
        <v>1575.4290000000001</v>
      </c>
      <c r="DI1552">
        <v>2204.212</v>
      </c>
      <c r="DJ1552">
        <v>2684.9140000000002</v>
      </c>
      <c r="DK1552">
        <v>1977.5530000000001</v>
      </c>
      <c r="DL1552">
        <v>244.99680000000001</v>
      </c>
      <c r="DM1552">
        <v>197.19839999999999</v>
      </c>
      <c r="DN1552">
        <v>157.11590000000001</v>
      </c>
      <c r="DO1552">
        <v>19</v>
      </c>
      <c r="DP1552">
        <v>20</v>
      </c>
    </row>
    <row r="1553" spans="1:120" hidden="1" x14ac:dyDescent="0.25">
      <c r="A1553" t="str">
        <f t="shared" si="24"/>
        <v>Size_Grp-200 kW and above_Prescribed DA 1-4 (1PM-9PM)_44419_19-19</v>
      </c>
      <c r="B1553" t="s">
        <v>62</v>
      </c>
      <c r="C1553" t="s">
        <v>207</v>
      </c>
      <c r="D1553" t="s">
        <v>61</v>
      </c>
      <c r="E1553" t="s">
        <v>61</v>
      </c>
      <c r="F1553" t="s">
        <v>61</v>
      </c>
      <c r="G1553" t="s">
        <v>61</v>
      </c>
      <c r="H1553" t="s">
        <v>61</v>
      </c>
      <c r="I1553" t="s">
        <v>61</v>
      </c>
      <c r="J1553" t="s">
        <v>102</v>
      </c>
      <c r="K1553" t="s">
        <v>214</v>
      </c>
      <c r="L1553" s="18">
        <v>44419</v>
      </c>
      <c r="M1553">
        <v>19</v>
      </c>
      <c r="N1553">
        <v>19</v>
      </c>
      <c r="O1553" t="s">
        <v>258</v>
      </c>
      <c r="P1553">
        <v>2</v>
      </c>
      <c r="Q1553">
        <v>2</v>
      </c>
      <c r="R1553">
        <v>0</v>
      </c>
      <c r="S1553">
        <v>0</v>
      </c>
      <c r="T1553">
        <v>1</v>
      </c>
      <c r="U1553">
        <v>1</v>
      </c>
      <c r="V1553">
        <v>1</v>
      </c>
      <c r="W1553">
        <v>1179.32</v>
      </c>
      <c r="X1553">
        <v>1412.64</v>
      </c>
      <c r="Y1553">
        <v>1421.92</v>
      </c>
      <c r="Z1553">
        <v>1429.44</v>
      </c>
      <c r="AA1553">
        <v>1437.48</v>
      </c>
      <c r="AB1553">
        <v>1441.88</v>
      </c>
      <c r="AC1553">
        <v>1448.88</v>
      </c>
      <c r="AD1553">
        <v>1458.88</v>
      </c>
      <c r="AE1553">
        <v>1454.84</v>
      </c>
      <c r="AF1553">
        <v>1466.32</v>
      </c>
      <c r="AG1553">
        <v>1454.56</v>
      </c>
      <c r="AH1553">
        <v>1314.8</v>
      </c>
      <c r="AI1553">
        <v>443.6</v>
      </c>
      <c r="AJ1553">
        <v>656.72</v>
      </c>
      <c r="AK1553">
        <v>747.84</v>
      </c>
      <c r="AL1553">
        <v>807.04</v>
      </c>
      <c r="AM1553">
        <v>820.28</v>
      </c>
      <c r="AN1553">
        <v>381.72</v>
      </c>
      <c r="AO1553">
        <v>256.12</v>
      </c>
      <c r="AP1553">
        <v>247.04</v>
      </c>
      <c r="AQ1553">
        <v>250.6</v>
      </c>
      <c r="AR1553">
        <v>718.12</v>
      </c>
      <c r="AS1553">
        <v>864.64</v>
      </c>
      <c r="AT1553">
        <v>865.2</v>
      </c>
      <c r="AU1553">
        <v>59</v>
      </c>
      <c r="AV1553">
        <v>58</v>
      </c>
      <c r="AW1553">
        <v>58</v>
      </c>
      <c r="AX1553">
        <v>58</v>
      </c>
      <c r="AY1553">
        <v>58</v>
      </c>
      <c r="AZ1553">
        <v>58</v>
      </c>
      <c r="BA1553">
        <v>58</v>
      </c>
      <c r="BB1553">
        <v>58</v>
      </c>
      <c r="BC1553">
        <v>58.5</v>
      </c>
      <c r="BD1553">
        <v>60.5</v>
      </c>
      <c r="BE1553">
        <v>62</v>
      </c>
      <c r="BF1553">
        <v>64</v>
      </c>
      <c r="BG1553">
        <v>64.5</v>
      </c>
      <c r="BH1553">
        <v>66.5</v>
      </c>
      <c r="BI1553">
        <v>68.5</v>
      </c>
      <c r="BJ1553">
        <v>69</v>
      </c>
      <c r="BK1553">
        <v>67.5</v>
      </c>
      <c r="BL1553">
        <v>66.5</v>
      </c>
      <c r="BM1553">
        <v>64.5</v>
      </c>
      <c r="BN1553">
        <v>62.5</v>
      </c>
      <c r="BO1553">
        <v>61</v>
      </c>
      <c r="BP1553">
        <v>60.5</v>
      </c>
      <c r="BQ1553">
        <v>60</v>
      </c>
      <c r="BR1553">
        <v>60</v>
      </c>
      <c r="BS1553">
        <v>59.677729999999997</v>
      </c>
      <c r="BT1553">
        <v>13.888730000000001</v>
      </c>
      <c r="BU1553">
        <v>13.96326</v>
      </c>
      <c r="BV1553">
        <v>15.347110000000001</v>
      </c>
      <c r="BW1553">
        <v>10.34375</v>
      </c>
      <c r="BX1553">
        <v>9.4728999999999992</v>
      </c>
      <c r="BY1553">
        <v>9.3707279999999997</v>
      </c>
      <c r="BZ1553">
        <v>2.075256</v>
      </c>
      <c r="CA1553">
        <v>2.1293329999999999</v>
      </c>
      <c r="CB1553">
        <v>-33.391970000000001</v>
      </c>
      <c r="CC1553">
        <v>-25.40802</v>
      </c>
      <c r="CD1553">
        <v>-20.046810000000001</v>
      </c>
      <c r="CE1553">
        <v>239.988</v>
      </c>
      <c r="CF1553">
        <v>166.03970000000001</v>
      </c>
      <c r="CG1553">
        <v>43.387180000000001</v>
      </c>
      <c r="CH1553">
        <v>35.978090000000002</v>
      </c>
      <c r="CI1553">
        <v>169.96700000000001</v>
      </c>
      <c r="CJ1553">
        <v>619.05259999999998</v>
      </c>
      <c r="CK1553">
        <v>806.02650000000006</v>
      </c>
      <c r="CL1553">
        <v>648.88210000000004</v>
      </c>
      <c r="CM1553">
        <v>554.04960000000005</v>
      </c>
      <c r="CN1553">
        <v>194.9299</v>
      </c>
      <c r="CO1553">
        <v>138.66120000000001</v>
      </c>
      <c r="CP1553">
        <v>113.8573</v>
      </c>
      <c r="CQ1553">
        <v>562.6848</v>
      </c>
      <c r="CR1553">
        <v>87.301060000000007</v>
      </c>
      <c r="CS1553">
        <v>70.236080000000001</v>
      </c>
      <c r="CT1553">
        <v>89.987080000000006</v>
      </c>
      <c r="CU1553">
        <v>68.953590000000005</v>
      </c>
      <c r="CV1553">
        <v>68.055369999999996</v>
      </c>
      <c r="CW1553">
        <v>28.82788</v>
      </c>
      <c r="CX1553">
        <v>39.025889999999997</v>
      </c>
      <c r="CY1553">
        <v>35.586959999999998</v>
      </c>
      <c r="CZ1553">
        <v>227.7654</v>
      </c>
      <c r="DA1553">
        <v>461.86900000000003</v>
      </c>
      <c r="DB1553">
        <v>459.7552</v>
      </c>
      <c r="DC1553">
        <v>2047.41</v>
      </c>
      <c r="DD1553">
        <v>2416.38</v>
      </c>
      <c r="DE1553">
        <v>3299.6709999999998</v>
      </c>
      <c r="DF1553">
        <v>2260.181</v>
      </c>
      <c r="DG1553">
        <v>3128.55</v>
      </c>
      <c r="DH1553">
        <v>2861.2860000000001</v>
      </c>
      <c r="DI1553">
        <v>6811.5039999999999</v>
      </c>
      <c r="DJ1553">
        <v>5171.6779999999999</v>
      </c>
      <c r="DK1553">
        <v>15701.05</v>
      </c>
      <c r="DL1553">
        <v>4840.8549999999996</v>
      </c>
      <c r="DM1553">
        <v>1167.7380000000001</v>
      </c>
      <c r="DN1553">
        <v>877.80079999999998</v>
      </c>
      <c r="DO1553">
        <v>19</v>
      </c>
      <c r="DP1553">
        <v>19</v>
      </c>
    </row>
    <row r="1554" spans="1:120" hidden="1" x14ac:dyDescent="0.25">
      <c r="A1554" t="str">
        <f t="shared" si="24"/>
        <v>Industry_Type-1. Agriculture, Mining &amp; Construction_Prescribed DA 1-4 (1PM-9PM)_44419_19-19</v>
      </c>
      <c r="B1554" t="s">
        <v>62</v>
      </c>
      <c r="C1554" t="s">
        <v>211</v>
      </c>
      <c r="D1554" t="s">
        <v>61</v>
      </c>
      <c r="E1554" t="s">
        <v>61</v>
      </c>
      <c r="F1554" t="s">
        <v>61</v>
      </c>
      <c r="G1554" t="s">
        <v>30</v>
      </c>
      <c r="H1554" t="s">
        <v>61</v>
      </c>
      <c r="I1554" t="s">
        <v>61</v>
      </c>
      <c r="J1554" t="s">
        <v>61</v>
      </c>
      <c r="K1554" t="s">
        <v>214</v>
      </c>
      <c r="L1554" s="18">
        <v>44419</v>
      </c>
      <c r="M1554">
        <v>19</v>
      </c>
      <c r="N1554">
        <v>19</v>
      </c>
      <c r="O1554" t="s">
        <v>258</v>
      </c>
      <c r="P1554">
        <v>2</v>
      </c>
      <c r="Q1554">
        <v>2</v>
      </c>
      <c r="R1554">
        <v>0</v>
      </c>
      <c r="S1554">
        <v>0</v>
      </c>
      <c r="T1554">
        <v>1</v>
      </c>
      <c r="U1554">
        <v>1</v>
      </c>
      <c r="V1554">
        <v>1</v>
      </c>
      <c r="W1554">
        <v>1179.32</v>
      </c>
      <c r="X1554">
        <v>1412.64</v>
      </c>
      <c r="Y1554">
        <v>1421.92</v>
      </c>
      <c r="Z1554">
        <v>1429.44</v>
      </c>
      <c r="AA1554">
        <v>1437.48</v>
      </c>
      <c r="AB1554">
        <v>1441.88</v>
      </c>
      <c r="AC1554">
        <v>1448.88</v>
      </c>
      <c r="AD1554">
        <v>1458.88</v>
      </c>
      <c r="AE1554">
        <v>1454.84</v>
      </c>
      <c r="AF1554">
        <v>1466.32</v>
      </c>
      <c r="AG1554">
        <v>1454.56</v>
      </c>
      <c r="AH1554">
        <v>1314.8</v>
      </c>
      <c r="AI1554">
        <v>443.6</v>
      </c>
      <c r="AJ1554">
        <v>656.72</v>
      </c>
      <c r="AK1554">
        <v>747.84</v>
      </c>
      <c r="AL1554">
        <v>807.04</v>
      </c>
      <c r="AM1554">
        <v>820.28</v>
      </c>
      <c r="AN1554">
        <v>381.72</v>
      </c>
      <c r="AO1554">
        <v>256.12</v>
      </c>
      <c r="AP1554">
        <v>247.04</v>
      </c>
      <c r="AQ1554">
        <v>250.6</v>
      </c>
      <c r="AR1554">
        <v>718.12</v>
      </c>
      <c r="AS1554">
        <v>864.64</v>
      </c>
      <c r="AT1554">
        <v>865.2</v>
      </c>
      <c r="AU1554">
        <v>59</v>
      </c>
      <c r="AV1554">
        <v>58</v>
      </c>
      <c r="AW1554">
        <v>58</v>
      </c>
      <c r="AX1554">
        <v>58</v>
      </c>
      <c r="AY1554">
        <v>58</v>
      </c>
      <c r="AZ1554">
        <v>58</v>
      </c>
      <c r="BA1554">
        <v>58</v>
      </c>
      <c r="BB1554">
        <v>58</v>
      </c>
      <c r="BC1554">
        <v>58.5</v>
      </c>
      <c r="BD1554">
        <v>60.5</v>
      </c>
      <c r="BE1554">
        <v>62</v>
      </c>
      <c r="BF1554">
        <v>64</v>
      </c>
      <c r="BG1554">
        <v>64.5</v>
      </c>
      <c r="BH1554">
        <v>66.5</v>
      </c>
      <c r="BI1554">
        <v>68.5</v>
      </c>
      <c r="BJ1554">
        <v>69</v>
      </c>
      <c r="BK1554">
        <v>67.5</v>
      </c>
      <c r="BL1554">
        <v>66.5</v>
      </c>
      <c r="BM1554">
        <v>64.5</v>
      </c>
      <c r="BN1554">
        <v>62.5</v>
      </c>
      <c r="BO1554">
        <v>61</v>
      </c>
      <c r="BP1554">
        <v>60.5</v>
      </c>
      <c r="BQ1554">
        <v>60</v>
      </c>
      <c r="BR1554">
        <v>60</v>
      </c>
      <c r="BS1554">
        <v>59.677729999999997</v>
      </c>
      <c r="BT1554">
        <v>13.888730000000001</v>
      </c>
      <c r="BU1554">
        <v>13.96326</v>
      </c>
      <c r="BV1554">
        <v>15.347110000000001</v>
      </c>
      <c r="BW1554">
        <v>10.34375</v>
      </c>
      <c r="BX1554">
        <v>9.4728999999999992</v>
      </c>
      <c r="BY1554">
        <v>9.3707279999999997</v>
      </c>
      <c r="BZ1554">
        <v>2.075256</v>
      </c>
      <c r="CA1554">
        <v>2.1293329999999999</v>
      </c>
      <c r="CB1554">
        <v>-33.391970000000001</v>
      </c>
      <c r="CC1554">
        <v>-25.40802</v>
      </c>
      <c r="CD1554">
        <v>-20.046810000000001</v>
      </c>
      <c r="CE1554">
        <v>239.988</v>
      </c>
      <c r="CF1554">
        <v>166.03970000000001</v>
      </c>
      <c r="CG1554">
        <v>43.387180000000001</v>
      </c>
      <c r="CH1554">
        <v>35.978090000000002</v>
      </c>
      <c r="CI1554">
        <v>169.96700000000001</v>
      </c>
      <c r="CJ1554">
        <v>619.05259999999998</v>
      </c>
      <c r="CK1554">
        <v>806.02650000000006</v>
      </c>
      <c r="CL1554">
        <v>648.88210000000004</v>
      </c>
      <c r="CM1554">
        <v>554.04960000000005</v>
      </c>
      <c r="CN1554">
        <v>194.9299</v>
      </c>
      <c r="CO1554">
        <v>138.66120000000001</v>
      </c>
      <c r="CP1554">
        <v>113.8573</v>
      </c>
      <c r="CQ1554">
        <v>562.6848</v>
      </c>
      <c r="CR1554">
        <v>87.301060000000007</v>
      </c>
      <c r="CS1554">
        <v>70.236080000000001</v>
      </c>
      <c r="CT1554">
        <v>89.987080000000006</v>
      </c>
      <c r="CU1554">
        <v>68.953590000000005</v>
      </c>
      <c r="CV1554">
        <v>68.055369999999996</v>
      </c>
      <c r="CW1554">
        <v>28.82788</v>
      </c>
      <c r="CX1554">
        <v>39.025889999999997</v>
      </c>
      <c r="CY1554">
        <v>35.586959999999998</v>
      </c>
      <c r="CZ1554">
        <v>227.7654</v>
      </c>
      <c r="DA1554">
        <v>461.86900000000003</v>
      </c>
      <c r="DB1554">
        <v>459.7552</v>
      </c>
      <c r="DC1554">
        <v>2047.41</v>
      </c>
      <c r="DD1554">
        <v>2416.38</v>
      </c>
      <c r="DE1554">
        <v>3299.6709999999998</v>
      </c>
      <c r="DF1554">
        <v>2260.181</v>
      </c>
      <c r="DG1554">
        <v>3128.55</v>
      </c>
      <c r="DH1554">
        <v>2861.2860000000001</v>
      </c>
      <c r="DI1554">
        <v>6811.5039999999999</v>
      </c>
      <c r="DJ1554">
        <v>5171.6779999999999</v>
      </c>
      <c r="DK1554">
        <v>15701.05</v>
      </c>
      <c r="DL1554">
        <v>4840.8549999999996</v>
      </c>
      <c r="DM1554">
        <v>1167.7380000000001</v>
      </c>
      <c r="DN1554">
        <v>877.80079999999998</v>
      </c>
      <c r="DO1554">
        <v>19</v>
      </c>
      <c r="DP1554">
        <v>19</v>
      </c>
    </row>
    <row r="1555" spans="1:120" hidden="1" x14ac:dyDescent="0.25">
      <c r="A1555" t="str">
        <f t="shared" si="24"/>
        <v>Aggregator-Enersponse_Prescribed DA 1-4 (1PM-9PM)_44419_18-19</v>
      </c>
      <c r="B1555" t="s">
        <v>62</v>
      </c>
      <c r="C1555" t="s">
        <v>219</v>
      </c>
      <c r="D1555" t="s">
        <v>61</v>
      </c>
      <c r="E1555" t="s">
        <v>61</v>
      </c>
      <c r="F1555" t="s">
        <v>107</v>
      </c>
      <c r="G1555" t="s">
        <v>61</v>
      </c>
      <c r="H1555" t="s">
        <v>61</v>
      </c>
      <c r="I1555" t="s">
        <v>61</v>
      </c>
      <c r="J1555" t="s">
        <v>61</v>
      </c>
      <c r="K1555" t="s">
        <v>214</v>
      </c>
      <c r="L1555" s="18">
        <v>44419</v>
      </c>
      <c r="M1555">
        <v>18</v>
      </c>
      <c r="N1555">
        <v>19</v>
      </c>
      <c r="O1555" t="s">
        <v>258</v>
      </c>
      <c r="P1555">
        <v>3</v>
      </c>
      <c r="Q1555">
        <v>3</v>
      </c>
      <c r="R1555">
        <v>0</v>
      </c>
      <c r="S1555">
        <v>0</v>
      </c>
      <c r="T1555">
        <v>1</v>
      </c>
      <c r="U1555">
        <v>1</v>
      </c>
      <c r="V1555">
        <v>1</v>
      </c>
      <c r="W1555">
        <v>29.68</v>
      </c>
      <c r="X1555">
        <v>29.56</v>
      </c>
      <c r="Y1555">
        <v>29.56</v>
      </c>
      <c r="Z1555">
        <v>29.48</v>
      </c>
      <c r="AA1555">
        <v>29.4</v>
      </c>
      <c r="AB1555">
        <v>29.6</v>
      </c>
      <c r="AC1555">
        <v>61.72</v>
      </c>
      <c r="AD1555">
        <v>60.8</v>
      </c>
      <c r="AE1555">
        <v>64.2</v>
      </c>
      <c r="AF1555">
        <v>76.400000000000006</v>
      </c>
      <c r="AG1555">
        <v>110.84</v>
      </c>
      <c r="AH1555">
        <v>121.64</v>
      </c>
      <c r="AI1555">
        <v>124.84</v>
      </c>
      <c r="AJ1555">
        <v>126.16</v>
      </c>
      <c r="AK1555">
        <v>123.24</v>
      </c>
      <c r="AL1555">
        <v>116.96</v>
      </c>
      <c r="AM1555">
        <v>146.4</v>
      </c>
      <c r="AN1555">
        <v>99.76</v>
      </c>
      <c r="AO1555">
        <v>105.44</v>
      </c>
      <c r="AP1555">
        <v>113.84</v>
      </c>
      <c r="AQ1555">
        <v>86.88</v>
      </c>
      <c r="AR1555">
        <v>30.48</v>
      </c>
      <c r="AS1555">
        <v>29.68</v>
      </c>
      <c r="AT1555">
        <v>29.56</v>
      </c>
      <c r="AU1555">
        <v>62.833333000000003</v>
      </c>
      <c r="AV1555">
        <v>60.333333000000003</v>
      </c>
      <c r="AW1555">
        <v>59.166666999999997</v>
      </c>
      <c r="AX1555">
        <v>58.166666999999997</v>
      </c>
      <c r="AY1555">
        <v>58</v>
      </c>
      <c r="AZ1555">
        <v>57.166666999999997</v>
      </c>
      <c r="BA1555">
        <v>56.166666999999997</v>
      </c>
      <c r="BB1555">
        <v>58</v>
      </c>
      <c r="BC1555">
        <v>61.166666999999997</v>
      </c>
      <c r="BD1555">
        <v>66.333332999999996</v>
      </c>
      <c r="BE1555">
        <v>72</v>
      </c>
      <c r="BF1555">
        <v>78.5</v>
      </c>
      <c r="BG1555">
        <v>82.833332999999996</v>
      </c>
      <c r="BH1555">
        <v>83.666667000000004</v>
      </c>
      <c r="BI1555">
        <v>81.666667000000004</v>
      </c>
      <c r="BJ1555">
        <v>76.5</v>
      </c>
      <c r="BK1555">
        <v>73.833332999999996</v>
      </c>
      <c r="BL1555">
        <v>75.5</v>
      </c>
      <c r="BM1555">
        <v>73.833332999999996</v>
      </c>
      <c r="BN1555">
        <v>70.666667000000004</v>
      </c>
      <c r="BO1555">
        <v>67.5</v>
      </c>
      <c r="BP1555">
        <v>65.5</v>
      </c>
      <c r="BQ1555">
        <v>65</v>
      </c>
      <c r="BR1555">
        <v>64.666667000000004</v>
      </c>
      <c r="BS1555">
        <v>-0.24391560000000001</v>
      </c>
      <c r="BT1555">
        <v>-0.25151869999999998</v>
      </c>
      <c r="BU1555">
        <v>-0.37631799999999999</v>
      </c>
      <c r="BV1555">
        <v>-0.3769672</v>
      </c>
      <c r="BW1555">
        <v>-0.23469950000000001</v>
      </c>
      <c r="BX1555">
        <v>5.8930819999999997</v>
      </c>
      <c r="BY1555">
        <v>-6.5833329999999997</v>
      </c>
      <c r="BZ1555">
        <v>3.1312890000000002</v>
      </c>
      <c r="CA1555">
        <v>-1.4234070000000001</v>
      </c>
      <c r="CB1555">
        <v>-1.964815</v>
      </c>
      <c r="CC1555">
        <v>2.5421909999999999</v>
      </c>
      <c r="CD1555">
        <v>-1.306101</v>
      </c>
      <c r="CE1555">
        <v>0.1788788</v>
      </c>
      <c r="CF1555">
        <v>0.49166870000000001</v>
      </c>
      <c r="CG1555">
        <v>3.020086</v>
      </c>
      <c r="CH1555">
        <v>4.1939830000000002</v>
      </c>
      <c r="CI1555">
        <v>-24.533570000000001</v>
      </c>
      <c r="CJ1555">
        <v>19.485279999999999</v>
      </c>
      <c r="CK1555">
        <v>7.5992009999999999</v>
      </c>
      <c r="CL1555">
        <v>-2.3004319999999998</v>
      </c>
      <c r="CM1555">
        <v>-2.2975140000000001</v>
      </c>
      <c r="CN1555">
        <v>1.2039230000000001</v>
      </c>
      <c r="CO1555">
        <v>0.14945220000000001</v>
      </c>
      <c r="CP1555">
        <v>0.24613740000000001</v>
      </c>
      <c r="CQ1555">
        <v>5.5740400000000002E-2</v>
      </c>
      <c r="CR1555">
        <v>4.2182600000000001E-2</v>
      </c>
      <c r="CS1555">
        <v>3.7917100000000002E-2</v>
      </c>
      <c r="CT1555">
        <v>3.8041199999999997E-2</v>
      </c>
      <c r="CU1555">
        <v>4.1955100000000002E-2</v>
      </c>
      <c r="CV1555">
        <v>3.0323389999999999</v>
      </c>
      <c r="CW1555">
        <v>16.807279999999999</v>
      </c>
      <c r="CX1555">
        <v>5.2368059999999996</v>
      </c>
      <c r="CY1555">
        <v>5.9677920000000002</v>
      </c>
      <c r="CZ1555">
        <v>4.2641619999999998</v>
      </c>
      <c r="DA1555">
        <v>4.5442619999999998</v>
      </c>
      <c r="DB1555">
        <v>2.8213360000000001</v>
      </c>
      <c r="DC1555">
        <v>2.657559</v>
      </c>
      <c r="DD1555">
        <v>2.1856100000000001</v>
      </c>
      <c r="DE1555">
        <v>4.9959369999999996</v>
      </c>
      <c r="DF1555">
        <v>2.3611070000000001</v>
      </c>
      <c r="DG1555">
        <v>1.8322499999999999</v>
      </c>
      <c r="DH1555">
        <v>4.1611640000000003</v>
      </c>
      <c r="DI1555">
        <v>5.2373380000000003</v>
      </c>
      <c r="DJ1555">
        <v>15.10796</v>
      </c>
      <c r="DK1555">
        <v>18.378720000000001</v>
      </c>
      <c r="DL1555">
        <v>8.5549700000000009</v>
      </c>
      <c r="DM1555">
        <v>0.75640130000000005</v>
      </c>
      <c r="DN1555">
        <v>0.51566409999999996</v>
      </c>
      <c r="DO1555">
        <v>18</v>
      </c>
      <c r="DP1555">
        <v>19</v>
      </c>
    </row>
    <row r="1556" spans="1:120" hidden="1" x14ac:dyDescent="0.25">
      <c r="A1556" t="str">
        <f t="shared" si="24"/>
        <v>sublap_id-SLAP_PGCC_Prescribed DA 1-4 (1PM-9PM)_44419_19-19</v>
      </c>
      <c r="B1556" t="s">
        <v>62</v>
      </c>
      <c r="C1556" t="s">
        <v>299</v>
      </c>
      <c r="D1556" t="s">
        <v>61</v>
      </c>
      <c r="E1556" t="s">
        <v>300</v>
      </c>
      <c r="F1556" t="s">
        <v>61</v>
      </c>
      <c r="G1556" t="s">
        <v>61</v>
      </c>
      <c r="H1556" t="s">
        <v>61</v>
      </c>
      <c r="I1556" t="s">
        <v>61</v>
      </c>
      <c r="J1556" t="s">
        <v>61</v>
      </c>
      <c r="K1556" t="s">
        <v>214</v>
      </c>
      <c r="L1556" s="18">
        <v>44419</v>
      </c>
      <c r="M1556">
        <v>19</v>
      </c>
      <c r="N1556">
        <v>19</v>
      </c>
      <c r="O1556" t="s">
        <v>258</v>
      </c>
      <c r="P1556">
        <v>2</v>
      </c>
      <c r="Q1556">
        <v>2</v>
      </c>
      <c r="R1556">
        <v>0</v>
      </c>
      <c r="S1556">
        <v>0</v>
      </c>
      <c r="T1556">
        <v>1</v>
      </c>
      <c r="U1556">
        <v>1</v>
      </c>
      <c r="V1556">
        <v>1</v>
      </c>
      <c r="W1556">
        <v>1179.32</v>
      </c>
      <c r="X1556">
        <v>1412.64</v>
      </c>
      <c r="Y1556">
        <v>1421.92</v>
      </c>
      <c r="Z1556">
        <v>1429.44</v>
      </c>
      <c r="AA1556">
        <v>1437.48</v>
      </c>
      <c r="AB1556">
        <v>1441.88</v>
      </c>
      <c r="AC1556">
        <v>1448.88</v>
      </c>
      <c r="AD1556">
        <v>1458.88</v>
      </c>
      <c r="AE1556">
        <v>1454.84</v>
      </c>
      <c r="AF1556">
        <v>1466.32</v>
      </c>
      <c r="AG1556">
        <v>1454.56</v>
      </c>
      <c r="AH1556">
        <v>1314.8</v>
      </c>
      <c r="AI1556">
        <v>443.6</v>
      </c>
      <c r="AJ1556">
        <v>656.72</v>
      </c>
      <c r="AK1556">
        <v>747.84</v>
      </c>
      <c r="AL1556">
        <v>807.04</v>
      </c>
      <c r="AM1556">
        <v>820.28</v>
      </c>
      <c r="AN1556">
        <v>381.72</v>
      </c>
      <c r="AO1556">
        <v>256.12</v>
      </c>
      <c r="AP1556">
        <v>247.04</v>
      </c>
      <c r="AQ1556">
        <v>250.6</v>
      </c>
      <c r="AR1556">
        <v>718.12</v>
      </c>
      <c r="AS1556">
        <v>864.64</v>
      </c>
      <c r="AT1556">
        <v>865.2</v>
      </c>
      <c r="AU1556">
        <v>59</v>
      </c>
      <c r="AV1556">
        <v>58</v>
      </c>
      <c r="AW1556">
        <v>58</v>
      </c>
      <c r="AX1556">
        <v>58</v>
      </c>
      <c r="AY1556">
        <v>58</v>
      </c>
      <c r="AZ1556">
        <v>58</v>
      </c>
      <c r="BA1556">
        <v>58</v>
      </c>
      <c r="BB1556">
        <v>58</v>
      </c>
      <c r="BC1556">
        <v>58.5</v>
      </c>
      <c r="BD1556">
        <v>60.5</v>
      </c>
      <c r="BE1556">
        <v>62</v>
      </c>
      <c r="BF1556">
        <v>64</v>
      </c>
      <c r="BG1556">
        <v>64.5</v>
      </c>
      <c r="BH1556">
        <v>66.5</v>
      </c>
      <c r="BI1556">
        <v>68.5</v>
      </c>
      <c r="BJ1556">
        <v>69</v>
      </c>
      <c r="BK1556">
        <v>67.5</v>
      </c>
      <c r="BL1556">
        <v>66.5</v>
      </c>
      <c r="BM1556">
        <v>64.5</v>
      </c>
      <c r="BN1556">
        <v>62.5</v>
      </c>
      <c r="BO1556">
        <v>61</v>
      </c>
      <c r="BP1556">
        <v>60.5</v>
      </c>
      <c r="BQ1556">
        <v>60</v>
      </c>
      <c r="BR1556">
        <v>60</v>
      </c>
      <c r="BS1556">
        <v>59.677729999999997</v>
      </c>
      <c r="BT1556">
        <v>13.888730000000001</v>
      </c>
      <c r="BU1556">
        <v>13.96326</v>
      </c>
      <c r="BV1556">
        <v>15.347110000000001</v>
      </c>
      <c r="BW1556">
        <v>10.34375</v>
      </c>
      <c r="BX1556">
        <v>9.4728999999999992</v>
      </c>
      <c r="BY1556">
        <v>9.3707279999999997</v>
      </c>
      <c r="BZ1556">
        <v>2.075256</v>
      </c>
      <c r="CA1556">
        <v>2.1293329999999999</v>
      </c>
      <c r="CB1556">
        <v>-33.391970000000001</v>
      </c>
      <c r="CC1556">
        <v>-25.40802</v>
      </c>
      <c r="CD1556">
        <v>-20.046810000000001</v>
      </c>
      <c r="CE1556">
        <v>239.988</v>
      </c>
      <c r="CF1556">
        <v>166.03970000000001</v>
      </c>
      <c r="CG1556">
        <v>43.387180000000001</v>
      </c>
      <c r="CH1556">
        <v>35.978090000000002</v>
      </c>
      <c r="CI1556">
        <v>169.96700000000001</v>
      </c>
      <c r="CJ1556">
        <v>619.05259999999998</v>
      </c>
      <c r="CK1556">
        <v>806.02650000000006</v>
      </c>
      <c r="CL1556">
        <v>648.88210000000004</v>
      </c>
      <c r="CM1556">
        <v>554.04960000000005</v>
      </c>
      <c r="CN1556">
        <v>194.9299</v>
      </c>
      <c r="CO1556">
        <v>138.66120000000001</v>
      </c>
      <c r="CP1556">
        <v>113.8573</v>
      </c>
      <c r="CQ1556">
        <v>562.6848</v>
      </c>
      <c r="CR1556">
        <v>87.301060000000007</v>
      </c>
      <c r="CS1556">
        <v>70.236080000000001</v>
      </c>
      <c r="CT1556">
        <v>89.987080000000006</v>
      </c>
      <c r="CU1556">
        <v>68.953590000000005</v>
      </c>
      <c r="CV1556">
        <v>68.055369999999996</v>
      </c>
      <c r="CW1556">
        <v>28.82788</v>
      </c>
      <c r="CX1556">
        <v>39.025889999999997</v>
      </c>
      <c r="CY1556">
        <v>35.586959999999998</v>
      </c>
      <c r="CZ1556">
        <v>227.7654</v>
      </c>
      <c r="DA1556">
        <v>461.86900000000003</v>
      </c>
      <c r="DB1556">
        <v>459.7552</v>
      </c>
      <c r="DC1556">
        <v>2047.41</v>
      </c>
      <c r="DD1556">
        <v>2416.38</v>
      </c>
      <c r="DE1556">
        <v>3299.6709999999998</v>
      </c>
      <c r="DF1556">
        <v>2260.181</v>
      </c>
      <c r="DG1556">
        <v>3128.55</v>
      </c>
      <c r="DH1556">
        <v>2861.2860000000001</v>
      </c>
      <c r="DI1556">
        <v>6811.5039999999999</v>
      </c>
      <c r="DJ1556">
        <v>5171.6779999999999</v>
      </c>
      <c r="DK1556">
        <v>15701.05</v>
      </c>
      <c r="DL1556">
        <v>4840.8549999999996</v>
      </c>
      <c r="DM1556">
        <v>1167.7380000000001</v>
      </c>
      <c r="DN1556">
        <v>877.80079999999998</v>
      </c>
      <c r="DO1556">
        <v>19</v>
      </c>
      <c r="DP1556">
        <v>19</v>
      </c>
    </row>
    <row r="1557" spans="1:120" hidden="1" x14ac:dyDescent="0.25">
      <c r="A1557" t="str">
        <f t="shared" si="24"/>
        <v>Size_Grp-20 to 199.99 kW_Prescribed DA 1-4 (1PM-9PM)_44419_19-19</v>
      </c>
      <c r="B1557" t="s">
        <v>62</v>
      </c>
      <c r="C1557" t="s">
        <v>201</v>
      </c>
      <c r="D1557" t="s">
        <v>61</v>
      </c>
      <c r="E1557" t="s">
        <v>61</v>
      </c>
      <c r="F1557" t="s">
        <v>61</v>
      </c>
      <c r="G1557" t="s">
        <v>61</v>
      </c>
      <c r="H1557" t="s">
        <v>61</v>
      </c>
      <c r="I1557" t="s">
        <v>61</v>
      </c>
      <c r="J1557" t="s">
        <v>101</v>
      </c>
      <c r="K1557" t="s">
        <v>214</v>
      </c>
      <c r="L1557" s="18">
        <v>44419</v>
      </c>
      <c r="M1557">
        <v>19</v>
      </c>
      <c r="N1557">
        <v>19</v>
      </c>
      <c r="O1557" t="s">
        <v>258</v>
      </c>
      <c r="P1557">
        <v>1</v>
      </c>
      <c r="Q1557">
        <v>1</v>
      </c>
      <c r="R1557">
        <v>0</v>
      </c>
      <c r="S1557">
        <v>0</v>
      </c>
      <c r="T1557">
        <v>1</v>
      </c>
      <c r="U1557">
        <v>0</v>
      </c>
      <c r="V1557">
        <v>1</v>
      </c>
      <c r="W1557">
        <v>81.239999999999995</v>
      </c>
      <c r="X1557">
        <v>83.36</v>
      </c>
      <c r="Y1557">
        <v>82.88</v>
      </c>
      <c r="Z1557">
        <v>83.04</v>
      </c>
      <c r="AA1557">
        <v>80.92</v>
      </c>
      <c r="AB1557">
        <v>83.32</v>
      </c>
      <c r="AC1557">
        <v>85.04</v>
      </c>
      <c r="AD1557">
        <v>95.36</v>
      </c>
      <c r="AE1557">
        <v>97.8</v>
      </c>
      <c r="AF1557">
        <v>99.84</v>
      </c>
      <c r="AG1557">
        <v>106.32</v>
      </c>
      <c r="AH1557">
        <v>105.68</v>
      </c>
      <c r="AI1557">
        <v>91.52</v>
      </c>
      <c r="AJ1557">
        <v>86.48</v>
      </c>
      <c r="AK1557">
        <v>92</v>
      </c>
      <c r="AL1557">
        <v>101.2</v>
      </c>
      <c r="AM1557">
        <v>103.44</v>
      </c>
      <c r="AN1557">
        <v>103.16</v>
      </c>
      <c r="AO1557">
        <v>34.6</v>
      </c>
      <c r="AP1557">
        <v>56.84</v>
      </c>
      <c r="AQ1557">
        <v>72.52</v>
      </c>
      <c r="AR1557">
        <v>72.319999999999993</v>
      </c>
      <c r="AS1557">
        <v>64.36</v>
      </c>
      <c r="AT1557">
        <v>64.959999999999994</v>
      </c>
      <c r="AU1557">
        <v>62</v>
      </c>
      <c r="AV1557">
        <v>62</v>
      </c>
      <c r="AW1557">
        <v>62</v>
      </c>
      <c r="AX1557">
        <v>62</v>
      </c>
      <c r="AY1557">
        <v>62</v>
      </c>
      <c r="AZ1557">
        <v>62</v>
      </c>
      <c r="BA1557">
        <v>62</v>
      </c>
      <c r="BB1557">
        <v>62.5</v>
      </c>
      <c r="BC1557">
        <v>65</v>
      </c>
      <c r="BD1557">
        <v>67.5</v>
      </c>
      <c r="BE1557">
        <v>70</v>
      </c>
      <c r="BF1557">
        <v>73.5</v>
      </c>
      <c r="BG1557">
        <v>75</v>
      </c>
      <c r="BH1557">
        <v>75</v>
      </c>
      <c r="BI1557">
        <v>75.5</v>
      </c>
      <c r="BJ1557">
        <v>77.5</v>
      </c>
      <c r="BK1557">
        <v>77.5</v>
      </c>
      <c r="BL1557">
        <v>74.5</v>
      </c>
      <c r="BM1557">
        <v>72</v>
      </c>
      <c r="BN1557">
        <v>69</v>
      </c>
      <c r="BO1557">
        <v>65.5</v>
      </c>
      <c r="BP1557">
        <v>64</v>
      </c>
      <c r="BQ1557">
        <v>62.5</v>
      </c>
      <c r="BR1557">
        <v>62</v>
      </c>
      <c r="BS1557">
        <v>17.287199999999999</v>
      </c>
      <c r="BT1557">
        <v>7.3480150000000002</v>
      </c>
      <c r="BU1557">
        <v>8.0023499999999999</v>
      </c>
      <c r="BV1557">
        <v>6.9670259999999997</v>
      </c>
      <c r="BW1557">
        <v>8.3305279999999993</v>
      </c>
      <c r="BX1557">
        <v>5.2474980000000002</v>
      </c>
      <c r="BY1557">
        <v>-10.467090000000001</v>
      </c>
      <c r="BZ1557">
        <v>-2.1629710000000002</v>
      </c>
      <c r="CA1557">
        <v>-0.85050199999999998</v>
      </c>
      <c r="CB1557">
        <v>-0.98634339999999998</v>
      </c>
      <c r="CC1557">
        <v>-4.313644</v>
      </c>
      <c r="CD1557">
        <v>-8.6813739999999999</v>
      </c>
      <c r="CE1557">
        <v>-5.5168530000000002</v>
      </c>
      <c r="CF1557">
        <v>0.98838040000000005</v>
      </c>
      <c r="CG1557">
        <v>-4.3111269999999999</v>
      </c>
      <c r="CH1557">
        <v>-11.926640000000001</v>
      </c>
      <c r="CI1557">
        <v>-11.703760000000001</v>
      </c>
      <c r="CJ1557">
        <v>-16.575959999999998</v>
      </c>
      <c r="CK1557">
        <v>75.567779999999999</v>
      </c>
      <c r="CL1557">
        <v>21.97242</v>
      </c>
      <c r="CM1557">
        <v>-9.92746</v>
      </c>
      <c r="CN1557">
        <v>14.849500000000001</v>
      </c>
      <c r="CO1557">
        <v>18.984010000000001</v>
      </c>
      <c r="CP1557">
        <v>17.43177</v>
      </c>
      <c r="CQ1557">
        <v>16.87979</v>
      </c>
      <c r="CR1557">
        <v>10.16559</v>
      </c>
      <c r="CS1557">
        <v>9.7166420000000002</v>
      </c>
      <c r="CT1557">
        <v>8.9109759999999998</v>
      </c>
      <c r="CU1557">
        <v>9.5763370000000005</v>
      </c>
      <c r="CV1557">
        <v>9.1836870000000008</v>
      </c>
      <c r="CW1557">
        <v>6.8964619999999996</v>
      </c>
      <c r="CX1557">
        <v>7.2410750000000004</v>
      </c>
      <c r="CY1557">
        <v>6.9459569999999999</v>
      </c>
      <c r="CZ1557">
        <v>6.8127060000000004</v>
      </c>
      <c r="DA1557">
        <v>10.93488</v>
      </c>
      <c r="DB1557">
        <v>39.44359</v>
      </c>
      <c r="DC1557">
        <v>15.725250000000001</v>
      </c>
      <c r="DD1557">
        <v>21.94613</v>
      </c>
      <c r="DE1557">
        <v>14.89583</v>
      </c>
      <c r="DF1557">
        <v>19.963629999999998</v>
      </c>
      <c r="DG1557">
        <v>19.456379999999999</v>
      </c>
      <c r="DH1557">
        <v>219.17410000000001</v>
      </c>
      <c r="DI1557">
        <v>27.727799999999998</v>
      </c>
      <c r="DJ1557">
        <v>375.45330000000001</v>
      </c>
      <c r="DK1557">
        <v>996.08389999999997</v>
      </c>
      <c r="DL1557">
        <v>97.287779999999998</v>
      </c>
      <c r="DM1557">
        <v>94.271839999999997</v>
      </c>
      <c r="DN1557">
        <v>79.879329999999996</v>
      </c>
      <c r="DO1557">
        <v>19</v>
      </c>
      <c r="DP1557">
        <v>19</v>
      </c>
    </row>
    <row r="1558" spans="1:120" hidden="1" x14ac:dyDescent="0.25">
      <c r="A1558" t="str">
        <f t="shared" si="24"/>
        <v>All_Prescribed DA 1-4 (1PM-9PM)_44419_18-19</v>
      </c>
      <c r="B1558" t="s">
        <v>62</v>
      </c>
      <c r="C1558" t="s">
        <v>61</v>
      </c>
      <c r="D1558" t="s">
        <v>61</v>
      </c>
      <c r="E1558" t="s">
        <v>61</v>
      </c>
      <c r="F1558" t="s">
        <v>61</v>
      </c>
      <c r="G1558" t="s">
        <v>61</v>
      </c>
      <c r="H1558" t="s">
        <v>61</v>
      </c>
      <c r="I1558" t="s">
        <v>61</v>
      </c>
      <c r="J1558" t="s">
        <v>61</v>
      </c>
      <c r="K1558" t="s">
        <v>214</v>
      </c>
      <c r="L1558" s="18">
        <v>44419</v>
      </c>
      <c r="M1558">
        <v>18</v>
      </c>
      <c r="N1558">
        <v>19</v>
      </c>
      <c r="O1558" t="s">
        <v>258</v>
      </c>
      <c r="P1558">
        <v>4</v>
      </c>
      <c r="Q1558">
        <v>4</v>
      </c>
      <c r="R1558">
        <v>0</v>
      </c>
      <c r="S1558">
        <v>0</v>
      </c>
      <c r="T1558">
        <v>1</v>
      </c>
      <c r="U1558">
        <v>0</v>
      </c>
      <c r="V1558">
        <v>1</v>
      </c>
      <c r="W1558">
        <v>30.486999999999998</v>
      </c>
      <c r="X1558">
        <v>30.356000000000002</v>
      </c>
      <c r="Y1558">
        <v>30.36</v>
      </c>
      <c r="Z1558">
        <v>30.274000000000001</v>
      </c>
      <c r="AA1558">
        <v>30.198</v>
      </c>
      <c r="AB1558">
        <v>30.396000000000001</v>
      </c>
      <c r="AC1558">
        <v>62.508000000000003</v>
      </c>
      <c r="AD1558">
        <v>61.595999999999997</v>
      </c>
      <c r="AE1558">
        <v>64.992000000000004</v>
      </c>
      <c r="AF1558">
        <v>77.2</v>
      </c>
      <c r="AG1558">
        <v>111.65</v>
      </c>
      <c r="AH1558">
        <v>122.39700000000001</v>
      </c>
      <c r="AI1558">
        <v>125.602</v>
      </c>
      <c r="AJ1558">
        <v>126.917</v>
      </c>
      <c r="AK1558">
        <v>124.005</v>
      </c>
      <c r="AL1558">
        <v>117.723</v>
      </c>
      <c r="AM1558">
        <v>147.167</v>
      </c>
      <c r="AN1558">
        <v>100.524</v>
      </c>
      <c r="AO1558">
        <v>106.212</v>
      </c>
      <c r="AP1558">
        <v>114.607</v>
      </c>
      <c r="AQ1558">
        <v>87.652000000000001</v>
      </c>
      <c r="AR1558">
        <v>31.257000000000001</v>
      </c>
      <c r="AS1558">
        <v>30.443999999999999</v>
      </c>
      <c r="AT1558">
        <v>30.332000000000001</v>
      </c>
      <c r="AU1558">
        <v>62.125</v>
      </c>
      <c r="AV1558">
        <v>60</v>
      </c>
      <c r="AW1558">
        <v>59</v>
      </c>
      <c r="AX1558">
        <v>58.125</v>
      </c>
      <c r="AY1558">
        <v>58</v>
      </c>
      <c r="AZ1558">
        <v>57.25</v>
      </c>
      <c r="BA1558">
        <v>56.25</v>
      </c>
      <c r="BB1558">
        <v>57.75</v>
      </c>
      <c r="BC1558">
        <v>60.25</v>
      </c>
      <c r="BD1558">
        <v>65</v>
      </c>
      <c r="BE1558">
        <v>70.625</v>
      </c>
      <c r="BF1558">
        <v>77.125</v>
      </c>
      <c r="BG1558">
        <v>81.375</v>
      </c>
      <c r="BH1558">
        <v>82</v>
      </c>
      <c r="BI1558">
        <v>79.5</v>
      </c>
      <c r="BJ1558">
        <v>74.25</v>
      </c>
      <c r="BK1558">
        <v>71.875</v>
      </c>
      <c r="BL1558">
        <v>73.75</v>
      </c>
      <c r="BM1558">
        <v>72.375</v>
      </c>
      <c r="BN1558">
        <v>69.5</v>
      </c>
      <c r="BO1558">
        <v>66.5</v>
      </c>
      <c r="BP1558">
        <v>64.5</v>
      </c>
      <c r="BQ1558">
        <v>64</v>
      </c>
      <c r="BR1558">
        <v>63.75</v>
      </c>
      <c r="BS1558">
        <v>-0.24991279999999999</v>
      </c>
      <c r="BT1558">
        <v>-0.25112509999999999</v>
      </c>
      <c r="BU1558">
        <v>-0.38089200000000001</v>
      </c>
      <c r="BV1558">
        <v>-0.38015260000000001</v>
      </c>
      <c r="BW1558">
        <v>-0.24069550000000001</v>
      </c>
      <c r="BX1558">
        <v>5.8937730000000004</v>
      </c>
      <c r="BY1558">
        <v>-6.5911299999999997</v>
      </c>
      <c r="BZ1558">
        <v>3.115675</v>
      </c>
      <c r="CA1558">
        <v>-1.406547</v>
      </c>
      <c r="CB1558">
        <v>-1.9509129999999999</v>
      </c>
      <c r="CC1558">
        <v>2.5567359999999999</v>
      </c>
      <c r="CD1558">
        <v>-1.2686949999999999</v>
      </c>
      <c r="CE1558">
        <v>0.26221329999999998</v>
      </c>
      <c r="CF1558">
        <v>0.56895689999999999</v>
      </c>
      <c r="CG1558">
        <v>3.0614729999999999</v>
      </c>
      <c r="CH1558">
        <v>4.2099770000000003</v>
      </c>
      <c r="CI1558">
        <v>-24.517430000000001</v>
      </c>
      <c r="CJ1558">
        <v>19.49531</v>
      </c>
      <c r="CK1558">
        <v>7.6099880000000004</v>
      </c>
      <c r="CL1558">
        <v>-2.2789220000000001</v>
      </c>
      <c r="CM1558">
        <v>-2.2614230000000002</v>
      </c>
      <c r="CN1558">
        <v>1.2375689999999999</v>
      </c>
      <c r="CO1558">
        <v>0.17128969999999999</v>
      </c>
      <c r="CP1558">
        <v>0.26803080000000001</v>
      </c>
      <c r="CQ1558">
        <v>5.5852600000000002E-2</v>
      </c>
      <c r="CR1558">
        <v>4.2281899999999997E-2</v>
      </c>
      <c r="CS1558">
        <v>3.80104E-2</v>
      </c>
      <c r="CT1558">
        <v>3.81371E-2</v>
      </c>
      <c r="CU1558">
        <v>4.2058699999999997E-2</v>
      </c>
      <c r="CV1558">
        <v>3.0324499999999999</v>
      </c>
      <c r="CW1558">
        <v>16.807490000000001</v>
      </c>
      <c r="CX1558">
        <v>5.2370409999999996</v>
      </c>
      <c r="CY1558">
        <v>5.9681759999999997</v>
      </c>
      <c r="CZ1558">
        <v>4.2645960000000001</v>
      </c>
      <c r="DA1558">
        <v>4.5462379999999998</v>
      </c>
      <c r="DB1558">
        <v>2.823442</v>
      </c>
      <c r="DC1558">
        <v>2.659878</v>
      </c>
      <c r="DD1558">
        <v>2.187195</v>
      </c>
      <c r="DE1558">
        <v>4.9971110000000003</v>
      </c>
      <c r="DF1558">
        <v>2.3615409999999999</v>
      </c>
      <c r="DG1558">
        <v>1.832532</v>
      </c>
      <c r="DH1558">
        <v>4.1613759999999997</v>
      </c>
      <c r="DI1558">
        <v>5.237482</v>
      </c>
      <c r="DJ1558">
        <v>15.10812</v>
      </c>
      <c r="DK1558">
        <v>18.37922</v>
      </c>
      <c r="DL1558">
        <v>8.5556760000000001</v>
      </c>
      <c r="DM1558">
        <v>0.75656159999999995</v>
      </c>
      <c r="DN1558">
        <v>0.51578630000000003</v>
      </c>
      <c r="DO1558">
        <v>18</v>
      </c>
      <c r="DP1558">
        <v>19</v>
      </c>
    </row>
    <row r="1559" spans="1:120" x14ac:dyDescent="0.25">
      <c r="A1559" t="str">
        <f t="shared" si="24"/>
        <v>AutoDR-No_Prescribed DA 1-4 (1PM-9PM)_44419_19-19</v>
      </c>
      <c r="B1559" t="s">
        <v>62</v>
      </c>
      <c r="C1559" t="s">
        <v>321</v>
      </c>
      <c r="D1559" t="s">
        <v>61</v>
      </c>
      <c r="E1559" t="s">
        <v>61</v>
      </c>
      <c r="F1559" t="s">
        <v>61</v>
      </c>
      <c r="G1559" t="s">
        <v>61</v>
      </c>
      <c r="H1559" t="s">
        <v>97</v>
      </c>
      <c r="I1559" t="s">
        <v>61</v>
      </c>
      <c r="J1559" t="s">
        <v>61</v>
      </c>
      <c r="K1559" t="s">
        <v>214</v>
      </c>
      <c r="L1559" s="18">
        <v>44419</v>
      </c>
      <c r="M1559">
        <v>19</v>
      </c>
      <c r="N1559">
        <v>19</v>
      </c>
      <c r="O1559" t="s">
        <v>258</v>
      </c>
      <c r="P1559">
        <v>4</v>
      </c>
      <c r="Q1559">
        <v>3</v>
      </c>
      <c r="R1559">
        <v>0</v>
      </c>
      <c r="S1559">
        <v>0</v>
      </c>
      <c r="T1559">
        <v>1</v>
      </c>
      <c r="U1559">
        <v>1</v>
      </c>
      <c r="V1559">
        <v>1</v>
      </c>
      <c r="W1559">
        <v>1680.7466999999999</v>
      </c>
      <c r="X1559">
        <v>1994.6667</v>
      </c>
      <c r="Y1559">
        <v>2006.4</v>
      </c>
      <c r="Z1559">
        <v>2016.64</v>
      </c>
      <c r="AA1559">
        <v>2024.5333000000001</v>
      </c>
      <c r="AB1559">
        <v>2033.6</v>
      </c>
      <c r="AC1559">
        <v>2045.2266999999999</v>
      </c>
      <c r="AD1559">
        <v>2072.3200000000002</v>
      </c>
      <c r="AE1559">
        <v>2070.1867000000002</v>
      </c>
      <c r="AF1559">
        <v>2088.2132999999999</v>
      </c>
      <c r="AG1559">
        <v>2081.1732999999999</v>
      </c>
      <c r="AH1559">
        <v>1893.9733000000001</v>
      </c>
      <c r="AI1559">
        <v>713.49333000000001</v>
      </c>
      <c r="AJ1559">
        <v>990.93332999999996</v>
      </c>
      <c r="AK1559">
        <v>1119.7867000000001</v>
      </c>
      <c r="AL1559">
        <v>1210.9866999999999</v>
      </c>
      <c r="AM1559">
        <v>1231.6267</v>
      </c>
      <c r="AN1559">
        <v>646.50666999999999</v>
      </c>
      <c r="AO1559">
        <v>387.62666999999999</v>
      </c>
      <c r="AP1559">
        <v>405.17333000000002</v>
      </c>
      <c r="AQ1559">
        <v>430.82666999999998</v>
      </c>
      <c r="AR1559">
        <v>1053.92</v>
      </c>
      <c r="AS1559">
        <v>1238.6667</v>
      </c>
      <c r="AT1559">
        <v>1240.2132999999999</v>
      </c>
      <c r="AU1559">
        <v>60</v>
      </c>
      <c r="AV1559">
        <v>59.333333000000003</v>
      </c>
      <c r="AW1559">
        <v>59.333333000000003</v>
      </c>
      <c r="AX1559">
        <v>59.333333000000003</v>
      </c>
      <c r="AY1559">
        <v>59.333333000000003</v>
      </c>
      <c r="AZ1559">
        <v>59.333333000000003</v>
      </c>
      <c r="BA1559">
        <v>59.333333000000003</v>
      </c>
      <c r="BB1559">
        <v>59.5</v>
      </c>
      <c r="BC1559">
        <v>60.666666999999997</v>
      </c>
      <c r="BD1559">
        <v>62.833333000000003</v>
      </c>
      <c r="BE1559">
        <v>64.666667000000004</v>
      </c>
      <c r="BF1559">
        <v>67.166667000000004</v>
      </c>
      <c r="BG1559">
        <v>68</v>
      </c>
      <c r="BH1559">
        <v>69.333332999999996</v>
      </c>
      <c r="BI1559">
        <v>70.833332999999996</v>
      </c>
      <c r="BJ1559">
        <v>71.833332999999996</v>
      </c>
      <c r="BK1559">
        <v>70.833332999999996</v>
      </c>
      <c r="BL1559">
        <v>69.166667000000004</v>
      </c>
      <c r="BM1559">
        <v>67</v>
      </c>
      <c r="BN1559">
        <v>64.666667000000004</v>
      </c>
      <c r="BO1559">
        <v>62.5</v>
      </c>
      <c r="BP1559">
        <v>61.666666999999997</v>
      </c>
      <c r="BQ1559">
        <v>60.833333000000003</v>
      </c>
      <c r="BR1559">
        <v>60.666666999999997</v>
      </c>
      <c r="BS1559">
        <v>102.6199</v>
      </c>
      <c r="BT1559">
        <v>28.315660000000001</v>
      </c>
      <c r="BU1559">
        <v>29.287479999999999</v>
      </c>
      <c r="BV1559">
        <v>29.752179999999999</v>
      </c>
      <c r="BW1559">
        <v>24.899039999999999</v>
      </c>
      <c r="BX1559">
        <v>19.627199999999998</v>
      </c>
      <c r="BY1559">
        <v>-1.4618119999999999</v>
      </c>
      <c r="BZ1559">
        <v>-0.1169535</v>
      </c>
      <c r="CA1559">
        <v>1.705109</v>
      </c>
      <c r="CB1559">
        <v>-45.83775</v>
      </c>
      <c r="CC1559">
        <v>-39.628889999999998</v>
      </c>
      <c r="CD1559">
        <v>-38.304250000000003</v>
      </c>
      <c r="CE1559">
        <v>312.62819999999999</v>
      </c>
      <c r="CF1559">
        <v>222.70410000000001</v>
      </c>
      <c r="CG1559">
        <v>52.101399999999998</v>
      </c>
      <c r="CH1559">
        <v>32.068600000000004</v>
      </c>
      <c r="CI1559">
        <v>211.01769999999999</v>
      </c>
      <c r="CJ1559">
        <v>803.3021</v>
      </c>
      <c r="CK1559">
        <v>1175.4590000000001</v>
      </c>
      <c r="CL1559">
        <v>894.47270000000003</v>
      </c>
      <c r="CM1559">
        <v>725.49620000000004</v>
      </c>
      <c r="CN1559">
        <v>279.70580000000001</v>
      </c>
      <c r="CO1559">
        <v>210.1936</v>
      </c>
      <c r="CP1559">
        <v>175.05199999999999</v>
      </c>
      <c r="CQ1559">
        <v>1030.337</v>
      </c>
      <c r="CR1559">
        <v>173.274</v>
      </c>
      <c r="CS1559">
        <v>142.13820000000001</v>
      </c>
      <c r="CT1559">
        <v>175.81880000000001</v>
      </c>
      <c r="CU1559">
        <v>139.6088</v>
      </c>
      <c r="CV1559">
        <v>137.31389999999999</v>
      </c>
      <c r="CW1559">
        <v>63.50994</v>
      </c>
      <c r="CX1559">
        <v>82.252380000000002</v>
      </c>
      <c r="CY1559">
        <v>75.614080000000001</v>
      </c>
      <c r="CZ1559">
        <v>417.02780000000001</v>
      </c>
      <c r="DA1559">
        <v>840.5403</v>
      </c>
      <c r="DB1559">
        <v>887.46460000000002</v>
      </c>
      <c r="DC1559">
        <v>3667.7959999999998</v>
      </c>
      <c r="DD1559">
        <v>4334.8019999999997</v>
      </c>
      <c r="DE1559">
        <v>5892.5630000000001</v>
      </c>
      <c r="DF1559">
        <v>4053.5909999999999</v>
      </c>
      <c r="DG1559">
        <v>5596.4560000000001</v>
      </c>
      <c r="DH1559">
        <v>5476.3729999999996</v>
      </c>
      <c r="DI1559">
        <v>12158.63</v>
      </c>
      <c r="DJ1559">
        <v>9861.5660000000007</v>
      </c>
      <c r="DK1559">
        <v>29683.8</v>
      </c>
      <c r="DL1559">
        <v>8778.9220000000005</v>
      </c>
      <c r="DM1559">
        <v>2243.5729999999999</v>
      </c>
      <c r="DN1559">
        <v>1702.5419999999999</v>
      </c>
      <c r="DO1559">
        <v>19</v>
      </c>
      <c r="DP1559">
        <v>19</v>
      </c>
    </row>
    <row r="1560" spans="1:120" hidden="1" x14ac:dyDescent="0.25">
      <c r="A1560" t="str">
        <f t="shared" si="24"/>
        <v>sublap_id-SLAP_PGP2_Prescribed DA 1-4 (1PM-9PM)_44419_19-20</v>
      </c>
      <c r="B1560" t="s">
        <v>62</v>
      </c>
      <c r="C1560" t="s">
        <v>301</v>
      </c>
      <c r="D1560" t="s">
        <v>61</v>
      </c>
      <c r="E1560" t="s">
        <v>302</v>
      </c>
      <c r="F1560" t="s">
        <v>61</v>
      </c>
      <c r="G1560" t="s">
        <v>61</v>
      </c>
      <c r="H1560" t="s">
        <v>61</v>
      </c>
      <c r="I1560" t="s">
        <v>61</v>
      </c>
      <c r="J1560" t="s">
        <v>61</v>
      </c>
      <c r="K1560" t="s">
        <v>214</v>
      </c>
      <c r="L1560" s="18">
        <v>44419</v>
      </c>
      <c r="M1560">
        <v>19</v>
      </c>
      <c r="N1560">
        <v>20</v>
      </c>
      <c r="O1560" t="s">
        <v>258</v>
      </c>
      <c r="P1560">
        <v>1</v>
      </c>
      <c r="Q1560">
        <v>1</v>
      </c>
      <c r="R1560">
        <v>0</v>
      </c>
      <c r="S1560">
        <v>0</v>
      </c>
      <c r="T1560">
        <v>1</v>
      </c>
      <c r="U1560">
        <v>0</v>
      </c>
      <c r="V1560">
        <v>1</v>
      </c>
      <c r="W1560">
        <v>512.48</v>
      </c>
      <c r="X1560">
        <v>507.84</v>
      </c>
      <c r="Y1560">
        <v>511.36</v>
      </c>
      <c r="Z1560">
        <v>508.32</v>
      </c>
      <c r="AA1560">
        <v>508.8</v>
      </c>
      <c r="AB1560">
        <v>513.28</v>
      </c>
      <c r="AC1560">
        <v>511.52</v>
      </c>
      <c r="AD1560">
        <v>511.52</v>
      </c>
      <c r="AE1560">
        <v>515.52</v>
      </c>
      <c r="AF1560">
        <v>475.36</v>
      </c>
      <c r="AG1560">
        <v>436.16</v>
      </c>
      <c r="AH1560">
        <v>434.88</v>
      </c>
      <c r="AI1560">
        <v>356.8</v>
      </c>
      <c r="AJ1560">
        <v>253.92</v>
      </c>
      <c r="AK1560">
        <v>233.76</v>
      </c>
      <c r="AL1560">
        <v>237.28</v>
      </c>
      <c r="AM1560">
        <v>236</v>
      </c>
      <c r="AN1560">
        <v>225.28</v>
      </c>
      <c r="AO1560">
        <v>219.84</v>
      </c>
      <c r="AP1560">
        <v>219.04</v>
      </c>
      <c r="AQ1560">
        <v>218.72</v>
      </c>
      <c r="AR1560">
        <v>469.12</v>
      </c>
      <c r="AS1560">
        <v>508.64</v>
      </c>
      <c r="AT1560">
        <v>509.12</v>
      </c>
      <c r="AU1560">
        <v>55.5</v>
      </c>
      <c r="AV1560">
        <v>55</v>
      </c>
      <c r="AW1560">
        <v>54.5</v>
      </c>
      <c r="AX1560">
        <v>54</v>
      </c>
      <c r="AY1560">
        <v>54</v>
      </c>
      <c r="AZ1560">
        <v>54</v>
      </c>
      <c r="BA1560">
        <v>54</v>
      </c>
      <c r="BB1560">
        <v>54</v>
      </c>
      <c r="BC1560">
        <v>54</v>
      </c>
      <c r="BD1560">
        <v>55.5</v>
      </c>
      <c r="BE1560">
        <v>57</v>
      </c>
      <c r="BF1560">
        <v>58.5</v>
      </c>
      <c r="BG1560">
        <v>59</v>
      </c>
      <c r="BH1560">
        <v>61.5</v>
      </c>
      <c r="BI1560">
        <v>61.5</v>
      </c>
      <c r="BJ1560">
        <v>61</v>
      </c>
      <c r="BK1560">
        <v>60</v>
      </c>
      <c r="BL1560">
        <v>59.5</v>
      </c>
      <c r="BM1560">
        <v>58</v>
      </c>
      <c r="BN1560">
        <v>57.5</v>
      </c>
      <c r="BO1560">
        <v>56.5</v>
      </c>
      <c r="BP1560">
        <v>56</v>
      </c>
      <c r="BQ1560">
        <v>56</v>
      </c>
      <c r="BR1560">
        <v>56</v>
      </c>
      <c r="BS1560">
        <v>0.98223879999999997</v>
      </c>
      <c r="BT1560">
        <v>3.8319700000000001</v>
      </c>
      <c r="BU1560">
        <v>3.1008909999999998</v>
      </c>
      <c r="BV1560">
        <v>0.81207280000000004</v>
      </c>
      <c r="BW1560">
        <v>0.33996579999999998</v>
      </c>
      <c r="BX1560">
        <v>-1.398987</v>
      </c>
      <c r="BY1560">
        <v>-2.7864990000000001</v>
      </c>
      <c r="BZ1560">
        <v>-1.6973879999999999</v>
      </c>
      <c r="CA1560">
        <v>-4.7586360000000001</v>
      </c>
      <c r="CB1560">
        <v>15.74789</v>
      </c>
      <c r="CC1560">
        <v>31.964970000000001</v>
      </c>
      <c r="CD1560">
        <v>2.7815859999999999</v>
      </c>
      <c r="CE1560">
        <v>32.49521</v>
      </c>
      <c r="CF1560">
        <v>-39.412080000000003</v>
      </c>
      <c r="CG1560">
        <v>-45.00497</v>
      </c>
      <c r="CH1560">
        <v>-47.142249999999997</v>
      </c>
      <c r="CI1560">
        <v>-42.488819999999997</v>
      </c>
      <c r="CJ1560">
        <v>-14.18782</v>
      </c>
      <c r="CK1560">
        <v>10.81471</v>
      </c>
      <c r="CL1560">
        <v>33.621859999999998</v>
      </c>
      <c r="CM1560">
        <v>15.28877</v>
      </c>
      <c r="CN1560">
        <v>25.403020000000001</v>
      </c>
      <c r="CO1560">
        <v>20.453610000000001</v>
      </c>
      <c r="CP1560">
        <v>19.775600000000001</v>
      </c>
      <c r="CQ1560">
        <v>70.838329999999999</v>
      </c>
      <c r="CR1560">
        <v>67.436629999999994</v>
      </c>
      <c r="CS1560">
        <v>61.407179999999997</v>
      </c>
      <c r="CT1560">
        <v>56.516590000000001</v>
      </c>
      <c r="CU1560">
        <v>55.705629999999999</v>
      </c>
      <c r="CV1560">
        <v>74.820449999999994</v>
      </c>
      <c r="CW1560">
        <v>94.089749999999995</v>
      </c>
      <c r="CX1560">
        <v>70.887630000000001</v>
      </c>
      <c r="CY1560">
        <v>91.81335</v>
      </c>
      <c r="CZ1560">
        <v>538.22879999999998</v>
      </c>
      <c r="DA1560">
        <v>898.39549999999997</v>
      </c>
      <c r="DB1560">
        <v>1082.077</v>
      </c>
      <c r="DC1560">
        <v>579.11950000000002</v>
      </c>
      <c r="DD1560">
        <v>1789.4559999999999</v>
      </c>
      <c r="DE1560">
        <v>1695.86</v>
      </c>
      <c r="DF1560">
        <v>1798.546</v>
      </c>
      <c r="DG1560">
        <v>1552.925</v>
      </c>
      <c r="DH1560">
        <v>1575.4290000000001</v>
      </c>
      <c r="DI1560">
        <v>2204.212</v>
      </c>
      <c r="DJ1560">
        <v>2684.9140000000002</v>
      </c>
      <c r="DK1560">
        <v>1977.5530000000001</v>
      </c>
      <c r="DL1560">
        <v>244.99680000000001</v>
      </c>
      <c r="DM1560">
        <v>197.19839999999999</v>
      </c>
      <c r="DN1560">
        <v>157.11590000000001</v>
      </c>
      <c r="DO1560">
        <v>19</v>
      </c>
      <c r="DP1560">
        <v>20</v>
      </c>
    </row>
    <row r="1561" spans="1:120" hidden="1" x14ac:dyDescent="0.25">
      <c r="A1561" t="str">
        <f t="shared" si="24"/>
        <v>All_Prescribed DA 1-4 (1PM-9PM)_44419_19-19</v>
      </c>
      <c r="B1561" t="s">
        <v>62</v>
      </c>
      <c r="C1561" t="s">
        <v>61</v>
      </c>
      <c r="D1561" t="s">
        <v>61</v>
      </c>
      <c r="E1561" t="s">
        <v>61</v>
      </c>
      <c r="F1561" t="s">
        <v>61</v>
      </c>
      <c r="G1561" t="s">
        <v>61</v>
      </c>
      <c r="H1561" t="s">
        <v>61</v>
      </c>
      <c r="I1561" t="s">
        <v>61</v>
      </c>
      <c r="J1561" t="s">
        <v>61</v>
      </c>
      <c r="K1561" t="s">
        <v>214</v>
      </c>
      <c r="L1561" s="18">
        <v>44419</v>
      </c>
      <c r="M1561">
        <v>19</v>
      </c>
      <c r="N1561">
        <v>19</v>
      </c>
      <c r="O1561" t="s">
        <v>258</v>
      </c>
      <c r="P1561">
        <v>4</v>
      </c>
      <c r="Q1561">
        <v>3</v>
      </c>
      <c r="R1561">
        <v>0</v>
      </c>
      <c r="S1561">
        <v>0</v>
      </c>
      <c r="T1561">
        <v>1</v>
      </c>
      <c r="U1561">
        <v>1</v>
      </c>
      <c r="V1561">
        <v>1</v>
      </c>
      <c r="W1561">
        <v>1680.7466999999999</v>
      </c>
      <c r="X1561">
        <v>1994.6667</v>
      </c>
      <c r="Y1561">
        <v>2006.4</v>
      </c>
      <c r="Z1561">
        <v>2016.64</v>
      </c>
      <c r="AA1561">
        <v>2024.5333000000001</v>
      </c>
      <c r="AB1561">
        <v>2033.6</v>
      </c>
      <c r="AC1561">
        <v>2045.2266999999999</v>
      </c>
      <c r="AD1561">
        <v>2072.3200000000002</v>
      </c>
      <c r="AE1561">
        <v>2070.1867000000002</v>
      </c>
      <c r="AF1561">
        <v>2088.2132999999999</v>
      </c>
      <c r="AG1561">
        <v>2081.1732999999999</v>
      </c>
      <c r="AH1561">
        <v>1893.9733000000001</v>
      </c>
      <c r="AI1561">
        <v>713.49333000000001</v>
      </c>
      <c r="AJ1561">
        <v>990.93332999999996</v>
      </c>
      <c r="AK1561">
        <v>1119.7867000000001</v>
      </c>
      <c r="AL1561">
        <v>1210.9866999999999</v>
      </c>
      <c r="AM1561">
        <v>1231.6267</v>
      </c>
      <c r="AN1561">
        <v>646.50666999999999</v>
      </c>
      <c r="AO1561">
        <v>387.62666999999999</v>
      </c>
      <c r="AP1561">
        <v>405.17333000000002</v>
      </c>
      <c r="AQ1561">
        <v>430.82666999999998</v>
      </c>
      <c r="AR1561">
        <v>1053.92</v>
      </c>
      <c r="AS1561">
        <v>1238.6667</v>
      </c>
      <c r="AT1561">
        <v>1240.2132999999999</v>
      </c>
      <c r="AU1561">
        <v>60</v>
      </c>
      <c r="AV1561">
        <v>59.333333000000003</v>
      </c>
      <c r="AW1561">
        <v>59.333333000000003</v>
      </c>
      <c r="AX1561">
        <v>59.333333000000003</v>
      </c>
      <c r="AY1561">
        <v>59.333333000000003</v>
      </c>
      <c r="AZ1561">
        <v>59.333333000000003</v>
      </c>
      <c r="BA1561">
        <v>59.333333000000003</v>
      </c>
      <c r="BB1561">
        <v>59.5</v>
      </c>
      <c r="BC1561">
        <v>60.666666999999997</v>
      </c>
      <c r="BD1561">
        <v>62.833333000000003</v>
      </c>
      <c r="BE1561">
        <v>64.666667000000004</v>
      </c>
      <c r="BF1561">
        <v>67.166667000000004</v>
      </c>
      <c r="BG1561">
        <v>68</v>
      </c>
      <c r="BH1561">
        <v>69.333332999999996</v>
      </c>
      <c r="BI1561">
        <v>70.833332999999996</v>
      </c>
      <c r="BJ1561">
        <v>71.833332999999996</v>
      </c>
      <c r="BK1561">
        <v>70.833332999999996</v>
      </c>
      <c r="BL1561">
        <v>69.166667000000004</v>
      </c>
      <c r="BM1561">
        <v>67</v>
      </c>
      <c r="BN1561">
        <v>64.666667000000004</v>
      </c>
      <c r="BO1561">
        <v>62.5</v>
      </c>
      <c r="BP1561">
        <v>61.666666999999997</v>
      </c>
      <c r="BQ1561">
        <v>60.833333000000003</v>
      </c>
      <c r="BR1561">
        <v>60.666666999999997</v>
      </c>
      <c r="BS1561">
        <v>102.6199</v>
      </c>
      <c r="BT1561">
        <v>28.315660000000001</v>
      </c>
      <c r="BU1561">
        <v>29.287479999999999</v>
      </c>
      <c r="BV1561">
        <v>29.752179999999999</v>
      </c>
      <c r="BW1561">
        <v>24.899039999999999</v>
      </c>
      <c r="BX1561">
        <v>19.627199999999998</v>
      </c>
      <c r="BY1561">
        <v>-1.4618119999999999</v>
      </c>
      <c r="BZ1561">
        <v>-0.1169535</v>
      </c>
      <c r="CA1561">
        <v>1.705109</v>
      </c>
      <c r="CB1561">
        <v>-45.83775</v>
      </c>
      <c r="CC1561">
        <v>-39.628889999999998</v>
      </c>
      <c r="CD1561">
        <v>-38.304250000000003</v>
      </c>
      <c r="CE1561">
        <v>312.62819999999999</v>
      </c>
      <c r="CF1561">
        <v>222.70410000000001</v>
      </c>
      <c r="CG1561">
        <v>52.101399999999998</v>
      </c>
      <c r="CH1561">
        <v>32.068600000000004</v>
      </c>
      <c r="CI1561">
        <v>211.01769999999999</v>
      </c>
      <c r="CJ1561">
        <v>803.3021</v>
      </c>
      <c r="CK1561">
        <v>1175.4590000000001</v>
      </c>
      <c r="CL1561">
        <v>894.47270000000003</v>
      </c>
      <c r="CM1561">
        <v>725.49620000000004</v>
      </c>
      <c r="CN1561">
        <v>279.70580000000001</v>
      </c>
      <c r="CO1561">
        <v>210.1936</v>
      </c>
      <c r="CP1561">
        <v>175.05199999999999</v>
      </c>
      <c r="CQ1561">
        <v>1030.337</v>
      </c>
      <c r="CR1561">
        <v>173.274</v>
      </c>
      <c r="CS1561">
        <v>142.13820000000001</v>
      </c>
      <c r="CT1561">
        <v>175.81880000000001</v>
      </c>
      <c r="CU1561">
        <v>139.6088</v>
      </c>
      <c r="CV1561">
        <v>137.31389999999999</v>
      </c>
      <c r="CW1561">
        <v>63.50994</v>
      </c>
      <c r="CX1561">
        <v>82.252380000000002</v>
      </c>
      <c r="CY1561">
        <v>75.614080000000001</v>
      </c>
      <c r="CZ1561">
        <v>417.02780000000001</v>
      </c>
      <c r="DA1561">
        <v>840.5403</v>
      </c>
      <c r="DB1561">
        <v>887.46460000000002</v>
      </c>
      <c r="DC1561">
        <v>3667.7959999999998</v>
      </c>
      <c r="DD1561">
        <v>4334.8019999999997</v>
      </c>
      <c r="DE1561">
        <v>5892.5630000000001</v>
      </c>
      <c r="DF1561">
        <v>4053.5909999999999</v>
      </c>
      <c r="DG1561">
        <v>5596.4560000000001</v>
      </c>
      <c r="DH1561">
        <v>5476.3729999999996</v>
      </c>
      <c r="DI1561">
        <v>12158.63</v>
      </c>
      <c r="DJ1561">
        <v>9861.5660000000007</v>
      </c>
      <c r="DK1561">
        <v>29683.8</v>
      </c>
      <c r="DL1561">
        <v>8778.9220000000005</v>
      </c>
      <c r="DM1561">
        <v>2243.5729999999999</v>
      </c>
      <c r="DN1561">
        <v>1702.5419999999999</v>
      </c>
      <c r="DO1561">
        <v>19</v>
      </c>
      <c r="DP1561">
        <v>19</v>
      </c>
    </row>
    <row r="1562" spans="1:120" hidden="1" x14ac:dyDescent="0.25">
      <c r="A1562" t="str">
        <f t="shared" si="24"/>
        <v>Industry_Type-5. Offices, Hotels, Finance, Services_Prescribed DA 1-4 (1PM-9PM)_44419_19-19</v>
      </c>
      <c r="B1562" t="s">
        <v>62</v>
      </c>
      <c r="C1562" t="s">
        <v>205</v>
      </c>
      <c r="D1562" t="s">
        <v>61</v>
      </c>
      <c r="E1562" t="s">
        <v>61</v>
      </c>
      <c r="F1562" t="s">
        <v>61</v>
      </c>
      <c r="G1562" t="s">
        <v>37</v>
      </c>
      <c r="H1562" t="s">
        <v>61</v>
      </c>
      <c r="I1562" t="s">
        <v>61</v>
      </c>
      <c r="J1562" t="s">
        <v>61</v>
      </c>
      <c r="K1562" t="s">
        <v>214</v>
      </c>
      <c r="L1562" s="18">
        <v>44419</v>
      </c>
      <c r="M1562">
        <v>19</v>
      </c>
      <c r="N1562">
        <v>19</v>
      </c>
      <c r="O1562" t="s">
        <v>258</v>
      </c>
      <c r="P1562">
        <v>2</v>
      </c>
      <c r="Q1562">
        <v>1</v>
      </c>
      <c r="R1562">
        <v>0</v>
      </c>
      <c r="S1562">
        <v>0</v>
      </c>
      <c r="T1562">
        <v>1</v>
      </c>
      <c r="U1562">
        <v>0</v>
      </c>
      <c r="V1562">
        <v>1</v>
      </c>
      <c r="W1562">
        <v>162.47999999999999</v>
      </c>
      <c r="X1562">
        <v>166.72</v>
      </c>
      <c r="Y1562">
        <v>165.76</v>
      </c>
      <c r="Z1562">
        <v>166.08</v>
      </c>
      <c r="AA1562">
        <v>161.84</v>
      </c>
      <c r="AB1562">
        <v>166.64</v>
      </c>
      <c r="AC1562">
        <v>170.08</v>
      </c>
      <c r="AD1562">
        <v>190.72</v>
      </c>
      <c r="AE1562">
        <v>195.6</v>
      </c>
      <c r="AF1562">
        <v>199.68</v>
      </c>
      <c r="AG1562">
        <v>212.64</v>
      </c>
      <c r="AH1562">
        <v>211.36</v>
      </c>
      <c r="AI1562">
        <v>183.04</v>
      </c>
      <c r="AJ1562">
        <v>172.96</v>
      </c>
      <c r="AK1562">
        <v>184</v>
      </c>
      <c r="AL1562">
        <v>202.4</v>
      </c>
      <c r="AM1562">
        <v>206.88</v>
      </c>
      <c r="AN1562">
        <v>206.32</v>
      </c>
      <c r="AO1562">
        <v>69.2</v>
      </c>
      <c r="AP1562">
        <v>113.68</v>
      </c>
      <c r="AQ1562">
        <v>145.04</v>
      </c>
      <c r="AR1562">
        <v>144.63999999999999</v>
      </c>
      <c r="AS1562">
        <v>128.72</v>
      </c>
      <c r="AT1562">
        <v>129.91999999999999</v>
      </c>
      <c r="AU1562">
        <v>62</v>
      </c>
      <c r="AV1562">
        <v>62</v>
      </c>
      <c r="AW1562">
        <v>62</v>
      </c>
      <c r="AX1562">
        <v>62</v>
      </c>
      <c r="AY1562">
        <v>62</v>
      </c>
      <c r="AZ1562">
        <v>62</v>
      </c>
      <c r="BA1562">
        <v>62</v>
      </c>
      <c r="BB1562">
        <v>62.5</v>
      </c>
      <c r="BC1562">
        <v>65</v>
      </c>
      <c r="BD1562">
        <v>67.5</v>
      </c>
      <c r="BE1562">
        <v>70</v>
      </c>
      <c r="BF1562">
        <v>73.5</v>
      </c>
      <c r="BG1562">
        <v>75</v>
      </c>
      <c r="BH1562">
        <v>75</v>
      </c>
      <c r="BI1562">
        <v>75.5</v>
      </c>
      <c r="BJ1562">
        <v>77.5</v>
      </c>
      <c r="BK1562">
        <v>77.5</v>
      </c>
      <c r="BL1562">
        <v>74.5</v>
      </c>
      <c r="BM1562">
        <v>72</v>
      </c>
      <c r="BN1562">
        <v>69</v>
      </c>
      <c r="BO1562">
        <v>65.5</v>
      </c>
      <c r="BP1562">
        <v>64</v>
      </c>
      <c r="BQ1562">
        <v>62.5</v>
      </c>
      <c r="BR1562">
        <v>62</v>
      </c>
      <c r="BS1562">
        <v>34.574399999999997</v>
      </c>
      <c r="BT1562">
        <v>14.69603</v>
      </c>
      <c r="BU1562">
        <v>16.0047</v>
      </c>
      <c r="BV1562">
        <v>13.934049999999999</v>
      </c>
      <c r="BW1562">
        <v>16.661059999999999</v>
      </c>
      <c r="BX1562">
        <v>10.494999999999999</v>
      </c>
      <c r="BY1562">
        <v>-20.934170000000002</v>
      </c>
      <c r="BZ1562">
        <v>-4.3259429999999996</v>
      </c>
      <c r="CA1562">
        <v>-1.701004</v>
      </c>
      <c r="CB1562">
        <v>-1.9726870000000001</v>
      </c>
      <c r="CC1562">
        <v>-8.6272889999999993</v>
      </c>
      <c r="CD1562">
        <v>-17.362749999999998</v>
      </c>
      <c r="CE1562">
        <v>-11.033709999999999</v>
      </c>
      <c r="CF1562">
        <v>1.976761</v>
      </c>
      <c r="CG1562">
        <v>-8.6222530000000006</v>
      </c>
      <c r="CH1562">
        <v>-23.853269999999998</v>
      </c>
      <c r="CI1562">
        <v>-23.407520000000002</v>
      </c>
      <c r="CJ1562">
        <v>-33.151919999999997</v>
      </c>
      <c r="CK1562">
        <v>151.13560000000001</v>
      </c>
      <c r="CL1562">
        <v>43.944839999999999</v>
      </c>
      <c r="CM1562">
        <v>-19.85492</v>
      </c>
      <c r="CN1562">
        <v>29.699010000000001</v>
      </c>
      <c r="CO1562">
        <v>37.968020000000003</v>
      </c>
      <c r="CP1562">
        <v>34.86354</v>
      </c>
      <c r="CQ1562">
        <v>67.519149999999996</v>
      </c>
      <c r="CR1562">
        <v>40.662379999999999</v>
      </c>
      <c r="CS1562">
        <v>38.866570000000003</v>
      </c>
      <c r="CT1562">
        <v>35.643909999999998</v>
      </c>
      <c r="CU1562">
        <v>38.305349999999997</v>
      </c>
      <c r="CV1562">
        <v>36.734749999999998</v>
      </c>
      <c r="CW1562">
        <v>27.585850000000001</v>
      </c>
      <c r="CX1562">
        <v>28.964300000000001</v>
      </c>
      <c r="CY1562">
        <v>27.783829999999998</v>
      </c>
      <c r="CZ1562">
        <v>27.250820000000001</v>
      </c>
      <c r="DA1562">
        <v>43.739510000000003</v>
      </c>
      <c r="DB1562">
        <v>157.77440000000001</v>
      </c>
      <c r="DC1562">
        <v>62.90099</v>
      </c>
      <c r="DD1562">
        <v>87.784520000000001</v>
      </c>
      <c r="DE1562">
        <v>59.583329999999997</v>
      </c>
      <c r="DF1562">
        <v>79.854519999999994</v>
      </c>
      <c r="DG1562">
        <v>77.825530000000001</v>
      </c>
      <c r="DH1562">
        <v>876.69640000000004</v>
      </c>
      <c r="DI1562">
        <v>110.91119999999999</v>
      </c>
      <c r="DJ1562">
        <v>1501.8130000000001</v>
      </c>
      <c r="DK1562">
        <v>3984.335</v>
      </c>
      <c r="DL1562">
        <v>389.15109999999999</v>
      </c>
      <c r="DM1562">
        <v>377.08730000000003</v>
      </c>
      <c r="DN1562">
        <v>319.51729999999998</v>
      </c>
      <c r="DO1562">
        <v>19</v>
      </c>
      <c r="DP1562">
        <v>19</v>
      </c>
    </row>
    <row r="1563" spans="1:120" hidden="1" x14ac:dyDescent="0.25">
      <c r="A1563" t="str">
        <f t="shared" si="24"/>
        <v>OtherDR-No_Prescribed DA 1-4 (1PM-9PM)_44419_18-19</v>
      </c>
      <c r="B1563" t="s">
        <v>62</v>
      </c>
      <c r="C1563" t="s">
        <v>323</v>
      </c>
      <c r="D1563" t="s">
        <v>61</v>
      </c>
      <c r="E1563" t="s">
        <v>61</v>
      </c>
      <c r="F1563" t="s">
        <v>61</v>
      </c>
      <c r="G1563" t="s">
        <v>61</v>
      </c>
      <c r="H1563" t="s">
        <v>61</v>
      </c>
      <c r="I1563" t="s">
        <v>97</v>
      </c>
      <c r="J1563" t="s">
        <v>61</v>
      </c>
      <c r="K1563" t="s">
        <v>214</v>
      </c>
      <c r="L1563" s="18">
        <v>44419</v>
      </c>
      <c r="M1563">
        <v>18</v>
      </c>
      <c r="N1563">
        <v>19</v>
      </c>
      <c r="O1563" t="s">
        <v>258</v>
      </c>
      <c r="P1563">
        <v>4</v>
      </c>
      <c r="Q1563">
        <v>4</v>
      </c>
      <c r="R1563">
        <v>0</v>
      </c>
      <c r="S1563">
        <v>0</v>
      </c>
      <c r="T1563">
        <v>1</v>
      </c>
      <c r="U1563">
        <v>0</v>
      </c>
      <c r="V1563">
        <v>1</v>
      </c>
      <c r="W1563">
        <v>30.486999999999998</v>
      </c>
      <c r="X1563">
        <v>30.356000000000002</v>
      </c>
      <c r="Y1563">
        <v>30.36</v>
      </c>
      <c r="Z1563">
        <v>30.274000000000001</v>
      </c>
      <c r="AA1563">
        <v>30.198</v>
      </c>
      <c r="AB1563">
        <v>30.396000000000001</v>
      </c>
      <c r="AC1563">
        <v>62.508000000000003</v>
      </c>
      <c r="AD1563">
        <v>61.595999999999997</v>
      </c>
      <c r="AE1563">
        <v>64.992000000000004</v>
      </c>
      <c r="AF1563">
        <v>77.2</v>
      </c>
      <c r="AG1563">
        <v>111.65</v>
      </c>
      <c r="AH1563">
        <v>122.39700000000001</v>
      </c>
      <c r="AI1563">
        <v>125.602</v>
      </c>
      <c r="AJ1563">
        <v>126.917</v>
      </c>
      <c r="AK1563">
        <v>124.005</v>
      </c>
      <c r="AL1563">
        <v>117.723</v>
      </c>
      <c r="AM1563">
        <v>147.167</v>
      </c>
      <c r="AN1563">
        <v>100.524</v>
      </c>
      <c r="AO1563">
        <v>106.212</v>
      </c>
      <c r="AP1563">
        <v>114.607</v>
      </c>
      <c r="AQ1563">
        <v>87.652000000000001</v>
      </c>
      <c r="AR1563">
        <v>31.257000000000001</v>
      </c>
      <c r="AS1563">
        <v>30.443999999999999</v>
      </c>
      <c r="AT1563">
        <v>30.332000000000001</v>
      </c>
      <c r="AU1563">
        <v>62.125</v>
      </c>
      <c r="AV1563">
        <v>60</v>
      </c>
      <c r="AW1563">
        <v>59</v>
      </c>
      <c r="AX1563">
        <v>58.125</v>
      </c>
      <c r="AY1563">
        <v>58</v>
      </c>
      <c r="AZ1563">
        <v>57.25</v>
      </c>
      <c r="BA1563">
        <v>56.25</v>
      </c>
      <c r="BB1563">
        <v>57.75</v>
      </c>
      <c r="BC1563">
        <v>60.25</v>
      </c>
      <c r="BD1563">
        <v>65</v>
      </c>
      <c r="BE1563">
        <v>70.625</v>
      </c>
      <c r="BF1563">
        <v>77.125</v>
      </c>
      <c r="BG1563">
        <v>81.375</v>
      </c>
      <c r="BH1563">
        <v>82</v>
      </c>
      <c r="BI1563">
        <v>79.5</v>
      </c>
      <c r="BJ1563">
        <v>74.25</v>
      </c>
      <c r="BK1563">
        <v>71.875</v>
      </c>
      <c r="BL1563">
        <v>73.75</v>
      </c>
      <c r="BM1563">
        <v>72.375</v>
      </c>
      <c r="BN1563">
        <v>69.5</v>
      </c>
      <c r="BO1563">
        <v>66.5</v>
      </c>
      <c r="BP1563">
        <v>64.5</v>
      </c>
      <c r="BQ1563">
        <v>64</v>
      </c>
      <c r="BR1563">
        <v>63.75</v>
      </c>
      <c r="BS1563">
        <v>-0.24991279999999999</v>
      </c>
      <c r="BT1563">
        <v>-0.25112509999999999</v>
      </c>
      <c r="BU1563">
        <v>-0.38089200000000001</v>
      </c>
      <c r="BV1563">
        <v>-0.38015260000000001</v>
      </c>
      <c r="BW1563">
        <v>-0.24069550000000001</v>
      </c>
      <c r="BX1563">
        <v>5.8937730000000004</v>
      </c>
      <c r="BY1563">
        <v>-6.5911299999999997</v>
      </c>
      <c r="BZ1563">
        <v>3.115675</v>
      </c>
      <c r="CA1563">
        <v>-1.406547</v>
      </c>
      <c r="CB1563">
        <v>-1.9509129999999999</v>
      </c>
      <c r="CC1563">
        <v>2.5567359999999999</v>
      </c>
      <c r="CD1563">
        <v>-1.2686949999999999</v>
      </c>
      <c r="CE1563">
        <v>0.26221329999999998</v>
      </c>
      <c r="CF1563">
        <v>0.56895689999999999</v>
      </c>
      <c r="CG1563">
        <v>3.0614729999999999</v>
      </c>
      <c r="CH1563">
        <v>4.2099770000000003</v>
      </c>
      <c r="CI1563">
        <v>-24.517430000000001</v>
      </c>
      <c r="CJ1563">
        <v>19.49531</v>
      </c>
      <c r="CK1563">
        <v>7.6099880000000004</v>
      </c>
      <c r="CL1563">
        <v>-2.2789220000000001</v>
      </c>
      <c r="CM1563">
        <v>-2.2614230000000002</v>
      </c>
      <c r="CN1563">
        <v>1.2375689999999999</v>
      </c>
      <c r="CO1563">
        <v>0.17128969999999999</v>
      </c>
      <c r="CP1563">
        <v>0.26803080000000001</v>
      </c>
      <c r="CQ1563">
        <v>5.5852600000000002E-2</v>
      </c>
      <c r="CR1563">
        <v>4.2281899999999997E-2</v>
      </c>
      <c r="CS1563">
        <v>3.80104E-2</v>
      </c>
      <c r="CT1563">
        <v>3.81371E-2</v>
      </c>
      <c r="CU1563">
        <v>4.2058699999999997E-2</v>
      </c>
      <c r="CV1563">
        <v>3.0324499999999999</v>
      </c>
      <c r="CW1563">
        <v>16.807490000000001</v>
      </c>
      <c r="CX1563">
        <v>5.2370409999999996</v>
      </c>
      <c r="CY1563">
        <v>5.9681759999999997</v>
      </c>
      <c r="CZ1563">
        <v>4.2645960000000001</v>
      </c>
      <c r="DA1563">
        <v>4.5462379999999998</v>
      </c>
      <c r="DB1563">
        <v>2.823442</v>
      </c>
      <c r="DC1563">
        <v>2.659878</v>
      </c>
      <c r="DD1563">
        <v>2.187195</v>
      </c>
      <c r="DE1563">
        <v>4.9971110000000003</v>
      </c>
      <c r="DF1563">
        <v>2.3615409999999999</v>
      </c>
      <c r="DG1563">
        <v>1.832532</v>
      </c>
      <c r="DH1563">
        <v>4.1613759999999997</v>
      </c>
      <c r="DI1563">
        <v>5.237482</v>
      </c>
      <c r="DJ1563">
        <v>15.10812</v>
      </c>
      <c r="DK1563">
        <v>18.37922</v>
      </c>
      <c r="DL1563">
        <v>8.5556760000000001</v>
      </c>
      <c r="DM1563">
        <v>0.75656159999999995</v>
      </c>
      <c r="DN1563">
        <v>0.51578630000000003</v>
      </c>
      <c r="DO1563">
        <v>18</v>
      </c>
      <c r="DP1563">
        <v>19</v>
      </c>
    </row>
    <row r="1564" spans="1:120" hidden="1" x14ac:dyDescent="0.25">
      <c r="A1564" t="str">
        <f t="shared" si="24"/>
        <v>Size_Grp-20 to 199.99 kW_Prescribed DA 1-4 (1PM-9PM)_44419_18-19</v>
      </c>
      <c r="B1564" t="s">
        <v>62</v>
      </c>
      <c r="C1564" t="s">
        <v>201</v>
      </c>
      <c r="D1564" t="s">
        <v>61</v>
      </c>
      <c r="E1564" t="s">
        <v>61</v>
      </c>
      <c r="F1564" t="s">
        <v>61</v>
      </c>
      <c r="G1564" t="s">
        <v>61</v>
      </c>
      <c r="H1564" t="s">
        <v>61</v>
      </c>
      <c r="I1564" t="s">
        <v>61</v>
      </c>
      <c r="J1564" t="s">
        <v>101</v>
      </c>
      <c r="K1564" t="s">
        <v>214</v>
      </c>
      <c r="L1564" s="18">
        <v>44419</v>
      </c>
      <c r="M1564">
        <v>18</v>
      </c>
      <c r="N1564">
        <v>19</v>
      </c>
      <c r="O1564" t="s">
        <v>258</v>
      </c>
      <c r="P1564">
        <v>2</v>
      </c>
      <c r="Q1564">
        <v>2</v>
      </c>
      <c r="R1564">
        <v>0</v>
      </c>
      <c r="S1564">
        <v>0</v>
      </c>
      <c r="T1564">
        <v>1</v>
      </c>
      <c r="U1564">
        <v>1</v>
      </c>
      <c r="V1564">
        <v>1</v>
      </c>
      <c r="W1564">
        <v>26.96</v>
      </c>
      <c r="X1564">
        <v>26.92</v>
      </c>
      <c r="Y1564">
        <v>26.92</v>
      </c>
      <c r="Z1564">
        <v>26.84</v>
      </c>
      <c r="AA1564">
        <v>26.84</v>
      </c>
      <c r="AB1564">
        <v>26.96</v>
      </c>
      <c r="AC1564">
        <v>57.16</v>
      </c>
      <c r="AD1564">
        <v>53.36</v>
      </c>
      <c r="AE1564">
        <v>57.88</v>
      </c>
      <c r="AF1564">
        <v>64.959999999999994</v>
      </c>
      <c r="AG1564">
        <v>84.28</v>
      </c>
      <c r="AH1564">
        <v>88.92</v>
      </c>
      <c r="AI1564">
        <v>90.76</v>
      </c>
      <c r="AJ1564">
        <v>92.08</v>
      </c>
      <c r="AK1564">
        <v>90.68</v>
      </c>
      <c r="AL1564">
        <v>87.28</v>
      </c>
      <c r="AM1564">
        <v>107.68</v>
      </c>
      <c r="AN1564">
        <v>75.599999999999994</v>
      </c>
      <c r="AO1564">
        <v>79.12</v>
      </c>
      <c r="AP1564">
        <v>79.680000000000007</v>
      </c>
      <c r="AQ1564">
        <v>68.56</v>
      </c>
      <c r="AR1564">
        <v>27.76</v>
      </c>
      <c r="AS1564">
        <v>27.04</v>
      </c>
      <c r="AT1564">
        <v>26.92</v>
      </c>
      <c r="AU1564">
        <v>64.25</v>
      </c>
      <c r="AV1564">
        <v>61</v>
      </c>
      <c r="AW1564">
        <v>59.5</v>
      </c>
      <c r="AX1564">
        <v>58.25</v>
      </c>
      <c r="AY1564">
        <v>58</v>
      </c>
      <c r="AZ1564">
        <v>57</v>
      </c>
      <c r="BA1564">
        <v>56</v>
      </c>
      <c r="BB1564">
        <v>58.5</v>
      </c>
      <c r="BC1564">
        <v>63</v>
      </c>
      <c r="BD1564">
        <v>69</v>
      </c>
      <c r="BE1564">
        <v>74.75</v>
      </c>
      <c r="BF1564">
        <v>81.25</v>
      </c>
      <c r="BG1564">
        <v>85.75</v>
      </c>
      <c r="BH1564">
        <v>87</v>
      </c>
      <c r="BI1564">
        <v>86</v>
      </c>
      <c r="BJ1564">
        <v>81</v>
      </c>
      <c r="BK1564">
        <v>77.75</v>
      </c>
      <c r="BL1564">
        <v>79</v>
      </c>
      <c r="BM1564">
        <v>76.75</v>
      </c>
      <c r="BN1564">
        <v>73</v>
      </c>
      <c r="BO1564">
        <v>69.5</v>
      </c>
      <c r="BP1564">
        <v>67.5</v>
      </c>
      <c r="BQ1564">
        <v>67</v>
      </c>
      <c r="BR1564">
        <v>66.5</v>
      </c>
      <c r="BS1564">
        <v>-0.21759990000000001</v>
      </c>
      <c r="BT1564">
        <v>-0.30809779999999998</v>
      </c>
      <c r="BU1564">
        <v>-0.35606860000000001</v>
      </c>
      <c r="BV1564">
        <v>-0.3345842</v>
      </c>
      <c r="BW1564">
        <v>-0.30458069999999998</v>
      </c>
      <c r="BX1564">
        <v>5.7880729999999998</v>
      </c>
      <c r="BY1564">
        <v>-6.8091049999999997</v>
      </c>
      <c r="BZ1564">
        <v>4.1413570000000002</v>
      </c>
      <c r="CA1564">
        <v>-2.249193</v>
      </c>
      <c r="CB1564">
        <v>-1.5897269999999999</v>
      </c>
      <c r="CC1564">
        <v>1.4277500000000001</v>
      </c>
      <c r="CD1564">
        <v>0.31125259999999999</v>
      </c>
      <c r="CE1564">
        <v>1.417187</v>
      </c>
      <c r="CF1564">
        <v>1.5975569999999999</v>
      </c>
      <c r="CG1564">
        <v>1.417538</v>
      </c>
      <c r="CH1564">
        <v>3.6771470000000002</v>
      </c>
      <c r="CI1564">
        <v>-18.704550000000001</v>
      </c>
      <c r="CJ1564">
        <v>11.843540000000001</v>
      </c>
      <c r="CK1564">
        <v>4.6249750000000001</v>
      </c>
      <c r="CL1564">
        <v>1.349043</v>
      </c>
      <c r="CM1564">
        <v>-5.3720150000000002</v>
      </c>
      <c r="CN1564">
        <v>1.8075479999999999</v>
      </c>
      <c r="CO1564">
        <v>0.22358230000000001</v>
      </c>
      <c r="CP1564">
        <v>0.2378149</v>
      </c>
      <c r="CQ1564">
        <v>5.4590699999999999E-2</v>
      </c>
      <c r="CR1564">
        <v>4.0467599999999999E-2</v>
      </c>
      <c r="CS1564">
        <v>3.7795500000000003E-2</v>
      </c>
      <c r="CT1564">
        <v>3.6996800000000003E-2</v>
      </c>
      <c r="CU1564">
        <v>4.1769599999999997E-2</v>
      </c>
      <c r="CV1564">
        <v>3.002564</v>
      </c>
      <c r="CW1564">
        <v>16.616420000000002</v>
      </c>
      <c r="CX1564">
        <v>4.7780630000000004</v>
      </c>
      <c r="CY1564">
        <v>5.6638729999999997</v>
      </c>
      <c r="CZ1564">
        <v>4.040845</v>
      </c>
      <c r="DA1564">
        <v>3.0735790000000001</v>
      </c>
      <c r="DB1564">
        <v>2.2713610000000002</v>
      </c>
      <c r="DC1564">
        <v>2.0855830000000002</v>
      </c>
      <c r="DD1564">
        <v>1.6362939999999999</v>
      </c>
      <c r="DE1564">
        <v>3.1123240000000001</v>
      </c>
      <c r="DF1564">
        <v>1.089936</v>
      </c>
      <c r="DG1564">
        <v>1.5033810000000001</v>
      </c>
      <c r="DH1564">
        <v>2.920528</v>
      </c>
      <c r="DI1564">
        <v>3.1617329999999999</v>
      </c>
      <c r="DJ1564">
        <v>9.1645160000000008</v>
      </c>
      <c r="DK1564">
        <v>14.82174</v>
      </c>
      <c r="DL1564">
        <v>6.9090480000000003</v>
      </c>
      <c r="DM1564">
        <v>0.74703200000000003</v>
      </c>
      <c r="DN1564">
        <v>0.51520319999999997</v>
      </c>
      <c r="DO1564">
        <v>18</v>
      </c>
      <c r="DP1564">
        <v>19</v>
      </c>
    </row>
    <row r="1565" spans="1:120" hidden="1" x14ac:dyDescent="0.25">
      <c r="A1565" t="str">
        <f t="shared" si="24"/>
        <v>Industry_Type-1. Agriculture, Mining &amp; Construction_Prescribed DA 1-4 (1PM-9PM)_44419_19-20</v>
      </c>
      <c r="B1565" t="s">
        <v>62</v>
      </c>
      <c r="C1565" t="s">
        <v>211</v>
      </c>
      <c r="D1565" t="s">
        <v>61</v>
      </c>
      <c r="E1565" t="s">
        <v>61</v>
      </c>
      <c r="F1565" t="s">
        <v>61</v>
      </c>
      <c r="G1565" t="s">
        <v>30</v>
      </c>
      <c r="H1565" t="s">
        <v>61</v>
      </c>
      <c r="I1565" t="s">
        <v>61</v>
      </c>
      <c r="J1565" t="s">
        <v>61</v>
      </c>
      <c r="K1565" t="s">
        <v>214</v>
      </c>
      <c r="L1565" s="18">
        <v>44419</v>
      </c>
      <c r="M1565">
        <v>19</v>
      </c>
      <c r="N1565">
        <v>20</v>
      </c>
      <c r="O1565" t="s">
        <v>258</v>
      </c>
      <c r="P1565">
        <v>1</v>
      </c>
      <c r="Q1565">
        <v>1</v>
      </c>
      <c r="R1565">
        <v>0</v>
      </c>
      <c r="S1565">
        <v>0</v>
      </c>
      <c r="T1565">
        <v>1</v>
      </c>
      <c r="U1565">
        <v>0</v>
      </c>
      <c r="V1565">
        <v>1</v>
      </c>
      <c r="W1565">
        <v>512.48</v>
      </c>
      <c r="X1565">
        <v>507.84</v>
      </c>
      <c r="Y1565">
        <v>511.36</v>
      </c>
      <c r="Z1565">
        <v>508.32</v>
      </c>
      <c r="AA1565">
        <v>508.8</v>
      </c>
      <c r="AB1565">
        <v>513.28</v>
      </c>
      <c r="AC1565">
        <v>511.52</v>
      </c>
      <c r="AD1565">
        <v>511.52</v>
      </c>
      <c r="AE1565">
        <v>515.52</v>
      </c>
      <c r="AF1565">
        <v>475.36</v>
      </c>
      <c r="AG1565">
        <v>436.16</v>
      </c>
      <c r="AH1565">
        <v>434.88</v>
      </c>
      <c r="AI1565">
        <v>356.8</v>
      </c>
      <c r="AJ1565">
        <v>253.92</v>
      </c>
      <c r="AK1565">
        <v>233.76</v>
      </c>
      <c r="AL1565">
        <v>237.28</v>
      </c>
      <c r="AM1565">
        <v>236</v>
      </c>
      <c r="AN1565">
        <v>225.28</v>
      </c>
      <c r="AO1565">
        <v>219.84</v>
      </c>
      <c r="AP1565">
        <v>219.04</v>
      </c>
      <c r="AQ1565">
        <v>218.72</v>
      </c>
      <c r="AR1565">
        <v>469.12</v>
      </c>
      <c r="AS1565">
        <v>508.64</v>
      </c>
      <c r="AT1565">
        <v>509.12</v>
      </c>
      <c r="AU1565">
        <v>55.5</v>
      </c>
      <c r="AV1565">
        <v>55</v>
      </c>
      <c r="AW1565">
        <v>54.5</v>
      </c>
      <c r="AX1565">
        <v>54</v>
      </c>
      <c r="AY1565">
        <v>54</v>
      </c>
      <c r="AZ1565">
        <v>54</v>
      </c>
      <c r="BA1565">
        <v>54</v>
      </c>
      <c r="BB1565">
        <v>54</v>
      </c>
      <c r="BC1565">
        <v>54</v>
      </c>
      <c r="BD1565">
        <v>55.5</v>
      </c>
      <c r="BE1565">
        <v>57</v>
      </c>
      <c r="BF1565">
        <v>58.5</v>
      </c>
      <c r="BG1565">
        <v>59</v>
      </c>
      <c r="BH1565">
        <v>61.5</v>
      </c>
      <c r="BI1565">
        <v>61.5</v>
      </c>
      <c r="BJ1565">
        <v>61</v>
      </c>
      <c r="BK1565">
        <v>60</v>
      </c>
      <c r="BL1565">
        <v>59.5</v>
      </c>
      <c r="BM1565">
        <v>58</v>
      </c>
      <c r="BN1565">
        <v>57.5</v>
      </c>
      <c r="BO1565">
        <v>56.5</v>
      </c>
      <c r="BP1565">
        <v>56</v>
      </c>
      <c r="BQ1565">
        <v>56</v>
      </c>
      <c r="BR1565">
        <v>56</v>
      </c>
      <c r="BS1565">
        <v>0.98223879999999997</v>
      </c>
      <c r="BT1565">
        <v>3.8319700000000001</v>
      </c>
      <c r="BU1565">
        <v>3.1008909999999998</v>
      </c>
      <c r="BV1565">
        <v>0.81207280000000004</v>
      </c>
      <c r="BW1565">
        <v>0.33996579999999998</v>
      </c>
      <c r="BX1565">
        <v>-1.398987</v>
      </c>
      <c r="BY1565">
        <v>-2.7864990000000001</v>
      </c>
      <c r="BZ1565">
        <v>-1.6973879999999999</v>
      </c>
      <c r="CA1565">
        <v>-4.7586360000000001</v>
      </c>
      <c r="CB1565">
        <v>15.74789</v>
      </c>
      <c r="CC1565">
        <v>31.964970000000001</v>
      </c>
      <c r="CD1565">
        <v>2.7815859999999999</v>
      </c>
      <c r="CE1565">
        <v>32.49521</v>
      </c>
      <c r="CF1565">
        <v>-39.412080000000003</v>
      </c>
      <c r="CG1565">
        <v>-45.00497</v>
      </c>
      <c r="CH1565">
        <v>-47.142249999999997</v>
      </c>
      <c r="CI1565">
        <v>-42.488819999999997</v>
      </c>
      <c r="CJ1565">
        <v>-14.18782</v>
      </c>
      <c r="CK1565">
        <v>10.81471</v>
      </c>
      <c r="CL1565">
        <v>33.621859999999998</v>
      </c>
      <c r="CM1565">
        <v>15.28877</v>
      </c>
      <c r="CN1565">
        <v>25.403020000000001</v>
      </c>
      <c r="CO1565">
        <v>20.453610000000001</v>
      </c>
      <c r="CP1565">
        <v>19.775600000000001</v>
      </c>
      <c r="CQ1565">
        <v>70.838329999999999</v>
      </c>
      <c r="CR1565">
        <v>67.436629999999994</v>
      </c>
      <c r="CS1565">
        <v>61.407179999999997</v>
      </c>
      <c r="CT1565">
        <v>56.516590000000001</v>
      </c>
      <c r="CU1565">
        <v>55.705629999999999</v>
      </c>
      <c r="CV1565">
        <v>74.820449999999994</v>
      </c>
      <c r="CW1565">
        <v>94.089749999999995</v>
      </c>
      <c r="CX1565">
        <v>70.887630000000001</v>
      </c>
      <c r="CY1565">
        <v>91.81335</v>
      </c>
      <c r="CZ1565">
        <v>538.22879999999998</v>
      </c>
      <c r="DA1565">
        <v>898.39549999999997</v>
      </c>
      <c r="DB1565">
        <v>1082.077</v>
      </c>
      <c r="DC1565">
        <v>579.11950000000002</v>
      </c>
      <c r="DD1565">
        <v>1789.4559999999999</v>
      </c>
      <c r="DE1565">
        <v>1695.86</v>
      </c>
      <c r="DF1565">
        <v>1798.546</v>
      </c>
      <c r="DG1565">
        <v>1552.925</v>
      </c>
      <c r="DH1565">
        <v>1575.4290000000001</v>
      </c>
      <c r="DI1565">
        <v>2204.212</v>
      </c>
      <c r="DJ1565">
        <v>2684.9140000000002</v>
      </c>
      <c r="DK1565">
        <v>1977.5530000000001</v>
      </c>
      <c r="DL1565">
        <v>244.99680000000001</v>
      </c>
      <c r="DM1565">
        <v>197.19839999999999</v>
      </c>
      <c r="DN1565">
        <v>157.11590000000001</v>
      </c>
      <c r="DO1565">
        <v>19</v>
      </c>
      <c r="DP1565">
        <v>20</v>
      </c>
    </row>
    <row r="1566" spans="1:120" hidden="1" x14ac:dyDescent="0.25">
      <c r="A1566" t="str">
        <f t="shared" si="24"/>
        <v>Industry_Type-7. Institutional/Government_Prescribed DA 1-4 (1PM-9PM)_44419_18-19</v>
      </c>
      <c r="B1566" t="s">
        <v>62</v>
      </c>
      <c r="C1566" t="s">
        <v>208</v>
      </c>
      <c r="D1566" t="s">
        <v>61</v>
      </c>
      <c r="E1566" t="s">
        <v>61</v>
      </c>
      <c r="F1566" t="s">
        <v>61</v>
      </c>
      <c r="G1566" t="s">
        <v>35</v>
      </c>
      <c r="H1566" t="s">
        <v>61</v>
      </c>
      <c r="I1566" t="s">
        <v>61</v>
      </c>
      <c r="J1566" t="s">
        <v>61</v>
      </c>
      <c r="K1566" t="s">
        <v>214</v>
      </c>
      <c r="L1566" s="18">
        <v>44419</v>
      </c>
      <c r="M1566">
        <v>18</v>
      </c>
      <c r="N1566">
        <v>19</v>
      </c>
      <c r="O1566" t="s">
        <v>258</v>
      </c>
      <c r="P1566">
        <v>3</v>
      </c>
      <c r="Q1566">
        <v>3</v>
      </c>
      <c r="R1566">
        <v>0</v>
      </c>
      <c r="S1566">
        <v>0</v>
      </c>
      <c r="T1566">
        <v>1</v>
      </c>
      <c r="U1566">
        <v>1</v>
      </c>
      <c r="V1566">
        <v>1</v>
      </c>
      <c r="W1566">
        <v>29.68</v>
      </c>
      <c r="X1566">
        <v>29.56</v>
      </c>
      <c r="Y1566">
        <v>29.56</v>
      </c>
      <c r="Z1566">
        <v>29.48</v>
      </c>
      <c r="AA1566">
        <v>29.4</v>
      </c>
      <c r="AB1566">
        <v>29.6</v>
      </c>
      <c r="AC1566">
        <v>61.72</v>
      </c>
      <c r="AD1566">
        <v>60.8</v>
      </c>
      <c r="AE1566">
        <v>64.2</v>
      </c>
      <c r="AF1566">
        <v>76.400000000000006</v>
      </c>
      <c r="AG1566">
        <v>110.84</v>
      </c>
      <c r="AH1566">
        <v>121.64</v>
      </c>
      <c r="AI1566">
        <v>124.84</v>
      </c>
      <c r="AJ1566">
        <v>126.16</v>
      </c>
      <c r="AK1566">
        <v>123.24</v>
      </c>
      <c r="AL1566">
        <v>116.96</v>
      </c>
      <c r="AM1566">
        <v>146.4</v>
      </c>
      <c r="AN1566">
        <v>99.76</v>
      </c>
      <c r="AO1566">
        <v>105.44</v>
      </c>
      <c r="AP1566">
        <v>113.84</v>
      </c>
      <c r="AQ1566">
        <v>86.88</v>
      </c>
      <c r="AR1566">
        <v>30.48</v>
      </c>
      <c r="AS1566">
        <v>29.68</v>
      </c>
      <c r="AT1566">
        <v>29.56</v>
      </c>
      <c r="AU1566">
        <v>62.833333000000003</v>
      </c>
      <c r="AV1566">
        <v>60.333333000000003</v>
      </c>
      <c r="AW1566">
        <v>59.166666999999997</v>
      </c>
      <c r="AX1566">
        <v>58.166666999999997</v>
      </c>
      <c r="AY1566">
        <v>58</v>
      </c>
      <c r="AZ1566">
        <v>57.166666999999997</v>
      </c>
      <c r="BA1566">
        <v>56.166666999999997</v>
      </c>
      <c r="BB1566">
        <v>58</v>
      </c>
      <c r="BC1566">
        <v>61.166666999999997</v>
      </c>
      <c r="BD1566">
        <v>66.333332999999996</v>
      </c>
      <c r="BE1566">
        <v>72</v>
      </c>
      <c r="BF1566">
        <v>78.5</v>
      </c>
      <c r="BG1566">
        <v>82.833332999999996</v>
      </c>
      <c r="BH1566">
        <v>83.666667000000004</v>
      </c>
      <c r="BI1566">
        <v>81.666667000000004</v>
      </c>
      <c r="BJ1566">
        <v>76.5</v>
      </c>
      <c r="BK1566">
        <v>73.833332999999996</v>
      </c>
      <c r="BL1566">
        <v>75.5</v>
      </c>
      <c r="BM1566">
        <v>73.833332999999996</v>
      </c>
      <c r="BN1566">
        <v>70.666667000000004</v>
      </c>
      <c r="BO1566">
        <v>67.5</v>
      </c>
      <c r="BP1566">
        <v>65.5</v>
      </c>
      <c r="BQ1566">
        <v>65</v>
      </c>
      <c r="BR1566">
        <v>64.666667000000004</v>
      </c>
      <c r="BS1566">
        <v>-0.24391560000000001</v>
      </c>
      <c r="BT1566">
        <v>-0.25151869999999998</v>
      </c>
      <c r="BU1566">
        <v>-0.37631799999999999</v>
      </c>
      <c r="BV1566">
        <v>-0.3769672</v>
      </c>
      <c r="BW1566">
        <v>-0.23469950000000001</v>
      </c>
      <c r="BX1566">
        <v>5.8930819999999997</v>
      </c>
      <c r="BY1566">
        <v>-6.5833329999999997</v>
      </c>
      <c r="BZ1566">
        <v>3.1312890000000002</v>
      </c>
      <c r="CA1566">
        <v>-1.4234070000000001</v>
      </c>
      <c r="CB1566">
        <v>-1.964815</v>
      </c>
      <c r="CC1566">
        <v>2.5421909999999999</v>
      </c>
      <c r="CD1566">
        <v>-1.306101</v>
      </c>
      <c r="CE1566">
        <v>0.1788788</v>
      </c>
      <c r="CF1566">
        <v>0.49166870000000001</v>
      </c>
      <c r="CG1566">
        <v>3.020086</v>
      </c>
      <c r="CH1566">
        <v>4.1939830000000002</v>
      </c>
      <c r="CI1566">
        <v>-24.533570000000001</v>
      </c>
      <c r="CJ1566">
        <v>19.485279999999999</v>
      </c>
      <c r="CK1566">
        <v>7.5992009999999999</v>
      </c>
      <c r="CL1566">
        <v>-2.3004319999999998</v>
      </c>
      <c r="CM1566">
        <v>-2.2975140000000001</v>
      </c>
      <c r="CN1566">
        <v>1.2039230000000001</v>
      </c>
      <c r="CO1566">
        <v>0.14945220000000001</v>
      </c>
      <c r="CP1566">
        <v>0.24613740000000001</v>
      </c>
      <c r="CQ1566">
        <v>5.5740400000000002E-2</v>
      </c>
      <c r="CR1566">
        <v>4.2182600000000001E-2</v>
      </c>
      <c r="CS1566">
        <v>3.7917100000000002E-2</v>
      </c>
      <c r="CT1566">
        <v>3.8041199999999997E-2</v>
      </c>
      <c r="CU1566">
        <v>4.1955100000000002E-2</v>
      </c>
      <c r="CV1566">
        <v>3.0323389999999999</v>
      </c>
      <c r="CW1566">
        <v>16.807279999999999</v>
      </c>
      <c r="CX1566">
        <v>5.2368059999999996</v>
      </c>
      <c r="CY1566">
        <v>5.9677920000000002</v>
      </c>
      <c r="CZ1566">
        <v>4.2641619999999998</v>
      </c>
      <c r="DA1566">
        <v>4.5442619999999998</v>
      </c>
      <c r="DB1566">
        <v>2.8213360000000001</v>
      </c>
      <c r="DC1566">
        <v>2.657559</v>
      </c>
      <c r="DD1566">
        <v>2.1856100000000001</v>
      </c>
      <c r="DE1566">
        <v>4.9959369999999996</v>
      </c>
      <c r="DF1566">
        <v>2.3611070000000001</v>
      </c>
      <c r="DG1566">
        <v>1.8322499999999999</v>
      </c>
      <c r="DH1566">
        <v>4.1611640000000003</v>
      </c>
      <c r="DI1566">
        <v>5.2373380000000003</v>
      </c>
      <c r="DJ1566">
        <v>15.10796</v>
      </c>
      <c r="DK1566">
        <v>18.378720000000001</v>
      </c>
      <c r="DL1566">
        <v>8.5549700000000009</v>
      </c>
      <c r="DM1566">
        <v>0.75640130000000005</v>
      </c>
      <c r="DN1566">
        <v>0.51566409999999996</v>
      </c>
      <c r="DO1566">
        <v>18</v>
      </c>
      <c r="DP1566">
        <v>19</v>
      </c>
    </row>
    <row r="1567" spans="1:120" hidden="1" x14ac:dyDescent="0.25">
      <c r="A1567" t="str">
        <f t="shared" si="24"/>
        <v>Size_Grp-200 kW and above_Prescribed DA 1-4 (1PM-9PM)_44419_19-20</v>
      </c>
      <c r="B1567" t="s">
        <v>62</v>
      </c>
      <c r="C1567" t="s">
        <v>207</v>
      </c>
      <c r="D1567" t="s">
        <v>61</v>
      </c>
      <c r="E1567" t="s">
        <v>61</v>
      </c>
      <c r="F1567" t="s">
        <v>61</v>
      </c>
      <c r="G1567" t="s">
        <v>61</v>
      </c>
      <c r="H1567" t="s">
        <v>61</v>
      </c>
      <c r="I1567" t="s">
        <v>61</v>
      </c>
      <c r="J1567" t="s">
        <v>102</v>
      </c>
      <c r="K1567" t="s">
        <v>214</v>
      </c>
      <c r="L1567" s="18">
        <v>44419</v>
      </c>
      <c r="M1567">
        <v>19</v>
      </c>
      <c r="N1567">
        <v>20</v>
      </c>
      <c r="O1567" t="s">
        <v>258</v>
      </c>
      <c r="P1567">
        <v>1</v>
      </c>
      <c r="Q1567">
        <v>1</v>
      </c>
      <c r="R1567">
        <v>0</v>
      </c>
      <c r="S1567">
        <v>0</v>
      </c>
      <c r="T1567">
        <v>1</v>
      </c>
      <c r="U1567">
        <v>0</v>
      </c>
      <c r="V1567">
        <v>1</v>
      </c>
      <c r="W1567">
        <v>512.48</v>
      </c>
      <c r="X1567">
        <v>507.84</v>
      </c>
      <c r="Y1567">
        <v>511.36</v>
      </c>
      <c r="Z1567">
        <v>508.32</v>
      </c>
      <c r="AA1567">
        <v>508.8</v>
      </c>
      <c r="AB1567">
        <v>513.28</v>
      </c>
      <c r="AC1567">
        <v>511.52</v>
      </c>
      <c r="AD1567">
        <v>511.52</v>
      </c>
      <c r="AE1567">
        <v>515.52</v>
      </c>
      <c r="AF1567">
        <v>475.36</v>
      </c>
      <c r="AG1567">
        <v>436.16</v>
      </c>
      <c r="AH1567">
        <v>434.88</v>
      </c>
      <c r="AI1567">
        <v>356.8</v>
      </c>
      <c r="AJ1567">
        <v>253.92</v>
      </c>
      <c r="AK1567">
        <v>233.76</v>
      </c>
      <c r="AL1567">
        <v>237.28</v>
      </c>
      <c r="AM1567">
        <v>236</v>
      </c>
      <c r="AN1567">
        <v>225.28</v>
      </c>
      <c r="AO1567">
        <v>219.84</v>
      </c>
      <c r="AP1567">
        <v>219.04</v>
      </c>
      <c r="AQ1567">
        <v>218.72</v>
      </c>
      <c r="AR1567">
        <v>469.12</v>
      </c>
      <c r="AS1567">
        <v>508.64</v>
      </c>
      <c r="AT1567">
        <v>509.12</v>
      </c>
      <c r="AU1567">
        <v>55.5</v>
      </c>
      <c r="AV1567">
        <v>55</v>
      </c>
      <c r="AW1567">
        <v>54.5</v>
      </c>
      <c r="AX1567">
        <v>54</v>
      </c>
      <c r="AY1567">
        <v>54</v>
      </c>
      <c r="AZ1567">
        <v>54</v>
      </c>
      <c r="BA1567">
        <v>54</v>
      </c>
      <c r="BB1567">
        <v>54</v>
      </c>
      <c r="BC1567">
        <v>54</v>
      </c>
      <c r="BD1567">
        <v>55.5</v>
      </c>
      <c r="BE1567">
        <v>57</v>
      </c>
      <c r="BF1567">
        <v>58.5</v>
      </c>
      <c r="BG1567">
        <v>59</v>
      </c>
      <c r="BH1567">
        <v>61.5</v>
      </c>
      <c r="BI1567">
        <v>61.5</v>
      </c>
      <c r="BJ1567">
        <v>61</v>
      </c>
      <c r="BK1567">
        <v>60</v>
      </c>
      <c r="BL1567">
        <v>59.5</v>
      </c>
      <c r="BM1567">
        <v>58</v>
      </c>
      <c r="BN1567">
        <v>57.5</v>
      </c>
      <c r="BO1567">
        <v>56.5</v>
      </c>
      <c r="BP1567">
        <v>56</v>
      </c>
      <c r="BQ1567">
        <v>56</v>
      </c>
      <c r="BR1567">
        <v>56</v>
      </c>
      <c r="BS1567">
        <v>0.98223879999999997</v>
      </c>
      <c r="BT1567">
        <v>3.8319700000000001</v>
      </c>
      <c r="BU1567">
        <v>3.1008909999999998</v>
      </c>
      <c r="BV1567">
        <v>0.81207280000000004</v>
      </c>
      <c r="BW1567">
        <v>0.33996579999999998</v>
      </c>
      <c r="BX1567">
        <v>-1.398987</v>
      </c>
      <c r="BY1567">
        <v>-2.7864990000000001</v>
      </c>
      <c r="BZ1567">
        <v>-1.6973879999999999</v>
      </c>
      <c r="CA1567">
        <v>-4.7586360000000001</v>
      </c>
      <c r="CB1567">
        <v>15.74789</v>
      </c>
      <c r="CC1567">
        <v>31.964970000000001</v>
      </c>
      <c r="CD1567">
        <v>2.7815859999999999</v>
      </c>
      <c r="CE1567">
        <v>32.49521</v>
      </c>
      <c r="CF1567">
        <v>-39.412080000000003</v>
      </c>
      <c r="CG1567">
        <v>-45.00497</v>
      </c>
      <c r="CH1567">
        <v>-47.142249999999997</v>
      </c>
      <c r="CI1567">
        <v>-42.488819999999997</v>
      </c>
      <c r="CJ1567">
        <v>-14.18782</v>
      </c>
      <c r="CK1567">
        <v>10.81471</v>
      </c>
      <c r="CL1567">
        <v>33.621859999999998</v>
      </c>
      <c r="CM1567">
        <v>15.28877</v>
      </c>
      <c r="CN1567">
        <v>25.403020000000001</v>
      </c>
      <c r="CO1567">
        <v>20.453610000000001</v>
      </c>
      <c r="CP1567">
        <v>19.775600000000001</v>
      </c>
      <c r="CQ1567">
        <v>70.838329999999999</v>
      </c>
      <c r="CR1567">
        <v>67.436629999999994</v>
      </c>
      <c r="CS1567">
        <v>61.407179999999997</v>
      </c>
      <c r="CT1567">
        <v>56.516590000000001</v>
      </c>
      <c r="CU1567">
        <v>55.705629999999999</v>
      </c>
      <c r="CV1567">
        <v>74.820449999999994</v>
      </c>
      <c r="CW1567">
        <v>94.089749999999995</v>
      </c>
      <c r="CX1567">
        <v>70.887630000000001</v>
      </c>
      <c r="CY1567">
        <v>91.81335</v>
      </c>
      <c r="CZ1567">
        <v>538.22879999999998</v>
      </c>
      <c r="DA1567">
        <v>898.39549999999997</v>
      </c>
      <c r="DB1567">
        <v>1082.077</v>
      </c>
      <c r="DC1567">
        <v>579.11950000000002</v>
      </c>
      <c r="DD1567">
        <v>1789.4559999999999</v>
      </c>
      <c r="DE1567">
        <v>1695.86</v>
      </c>
      <c r="DF1567">
        <v>1798.546</v>
      </c>
      <c r="DG1567">
        <v>1552.925</v>
      </c>
      <c r="DH1567">
        <v>1575.4290000000001</v>
      </c>
      <c r="DI1567">
        <v>2204.212</v>
      </c>
      <c r="DJ1567">
        <v>2684.9140000000002</v>
      </c>
      <c r="DK1567">
        <v>1977.5530000000001</v>
      </c>
      <c r="DL1567">
        <v>244.99680000000001</v>
      </c>
      <c r="DM1567">
        <v>197.19839999999999</v>
      </c>
      <c r="DN1567">
        <v>157.11590000000001</v>
      </c>
      <c r="DO1567">
        <v>19</v>
      </c>
      <c r="DP1567">
        <v>20</v>
      </c>
    </row>
    <row r="1568" spans="1:120" hidden="1" x14ac:dyDescent="0.25">
      <c r="A1568" t="str">
        <f t="shared" si="24"/>
        <v>Aggregator-Blue Zone Resources, LLC_Prescribed DA 1-4 (1PM-9PM)_44419_18-19</v>
      </c>
      <c r="B1568" t="s">
        <v>62</v>
      </c>
      <c r="C1568" t="s">
        <v>261</v>
      </c>
      <c r="D1568" t="s">
        <v>61</v>
      </c>
      <c r="E1568" t="s">
        <v>61</v>
      </c>
      <c r="F1568" t="s">
        <v>262</v>
      </c>
      <c r="G1568" t="s">
        <v>61</v>
      </c>
      <c r="H1568" t="s">
        <v>61</v>
      </c>
      <c r="I1568" t="s">
        <v>61</v>
      </c>
      <c r="J1568" t="s">
        <v>61</v>
      </c>
      <c r="K1568" t="s">
        <v>214</v>
      </c>
      <c r="L1568" s="18">
        <v>44419</v>
      </c>
      <c r="M1568">
        <v>18</v>
      </c>
      <c r="N1568">
        <v>19</v>
      </c>
      <c r="O1568" t="s">
        <v>258</v>
      </c>
      <c r="P1568">
        <v>1</v>
      </c>
      <c r="Q1568">
        <v>1</v>
      </c>
      <c r="R1568">
        <v>0</v>
      </c>
      <c r="S1568">
        <v>0</v>
      </c>
      <c r="T1568">
        <v>1</v>
      </c>
      <c r="U1568">
        <v>0</v>
      </c>
      <c r="V1568">
        <v>1</v>
      </c>
      <c r="W1568">
        <v>0.80700000000000005</v>
      </c>
      <c r="X1568">
        <v>0.79600000000000004</v>
      </c>
      <c r="Y1568">
        <v>0.8</v>
      </c>
      <c r="Z1568">
        <v>0.79400000000000004</v>
      </c>
      <c r="AA1568">
        <v>0.79800000000000004</v>
      </c>
      <c r="AB1568">
        <v>0.79600000000000004</v>
      </c>
      <c r="AC1568">
        <v>0.78800000000000003</v>
      </c>
      <c r="AD1568">
        <v>0.79600000000000004</v>
      </c>
      <c r="AE1568">
        <v>0.79200000000000004</v>
      </c>
      <c r="AF1568">
        <v>0.8</v>
      </c>
      <c r="AG1568">
        <v>0.81</v>
      </c>
      <c r="AH1568">
        <v>0.75700000000000001</v>
      </c>
      <c r="AI1568">
        <v>0.76200000000000001</v>
      </c>
      <c r="AJ1568">
        <v>0.75700000000000001</v>
      </c>
      <c r="AK1568">
        <v>0.76500000000000001</v>
      </c>
      <c r="AL1568">
        <v>0.76300000000000001</v>
      </c>
      <c r="AM1568">
        <v>0.76700000000000002</v>
      </c>
      <c r="AN1568">
        <v>0.76400000000000001</v>
      </c>
      <c r="AO1568">
        <v>0.77200000000000002</v>
      </c>
      <c r="AP1568">
        <v>0.76700000000000002</v>
      </c>
      <c r="AQ1568">
        <v>0.77200000000000002</v>
      </c>
      <c r="AR1568">
        <v>0.77700000000000002</v>
      </c>
      <c r="AS1568">
        <v>0.76400000000000001</v>
      </c>
      <c r="AT1568">
        <v>0.77200000000000002</v>
      </c>
      <c r="AU1568">
        <v>60</v>
      </c>
      <c r="AV1568">
        <v>59</v>
      </c>
      <c r="AW1568">
        <v>58.5</v>
      </c>
      <c r="AX1568">
        <v>58</v>
      </c>
      <c r="AY1568">
        <v>58</v>
      </c>
      <c r="AZ1568">
        <v>57.5</v>
      </c>
      <c r="BA1568">
        <v>56.5</v>
      </c>
      <c r="BB1568">
        <v>57</v>
      </c>
      <c r="BC1568">
        <v>57.5</v>
      </c>
      <c r="BD1568">
        <v>61</v>
      </c>
      <c r="BE1568">
        <v>66.5</v>
      </c>
      <c r="BF1568">
        <v>73</v>
      </c>
      <c r="BG1568">
        <v>77</v>
      </c>
      <c r="BH1568">
        <v>77</v>
      </c>
      <c r="BI1568">
        <v>73</v>
      </c>
      <c r="BJ1568">
        <v>67.5</v>
      </c>
      <c r="BK1568">
        <v>66</v>
      </c>
      <c r="BL1568">
        <v>68.5</v>
      </c>
      <c r="BM1568">
        <v>68</v>
      </c>
      <c r="BN1568">
        <v>66</v>
      </c>
      <c r="BO1568">
        <v>63.5</v>
      </c>
      <c r="BP1568">
        <v>61.5</v>
      </c>
      <c r="BQ1568">
        <v>61</v>
      </c>
      <c r="BR1568">
        <v>61</v>
      </c>
      <c r="BS1568">
        <v>-5.9972000000000003E-3</v>
      </c>
      <c r="BT1568">
        <v>3.9360000000000003E-4</v>
      </c>
      <c r="BU1568">
        <v>-4.5739999999999999E-3</v>
      </c>
      <c r="BV1568">
        <v>-3.1854000000000001E-3</v>
      </c>
      <c r="BW1568">
        <v>-5.9959999999999996E-3</v>
      </c>
      <c r="BX1568">
        <v>6.9099999999999999E-4</v>
      </c>
      <c r="BY1568">
        <v>-7.7971999999999998E-3</v>
      </c>
      <c r="BZ1568">
        <v>-1.56131E-2</v>
      </c>
      <c r="CA1568">
        <v>1.6860199999999999E-2</v>
      </c>
      <c r="CB1568">
        <v>1.39022E-2</v>
      </c>
      <c r="CC1568">
        <v>1.45451E-2</v>
      </c>
      <c r="CD1568">
        <v>3.7406300000000003E-2</v>
      </c>
      <c r="CE1568">
        <v>8.3334599999999995E-2</v>
      </c>
      <c r="CF1568">
        <v>7.7288200000000001E-2</v>
      </c>
      <c r="CG1568">
        <v>4.1386699999999998E-2</v>
      </c>
      <c r="CH1568">
        <v>1.5993899999999998E-2</v>
      </c>
      <c r="CI1568">
        <v>1.6142500000000001E-2</v>
      </c>
      <c r="CJ1568">
        <v>1.00278E-2</v>
      </c>
      <c r="CK1568">
        <v>1.07867E-2</v>
      </c>
      <c r="CL1568">
        <v>2.1510399999999999E-2</v>
      </c>
      <c r="CM1568">
        <v>3.6091199999999997E-2</v>
      </c>
      <c r="CN1568">
        <v>3.3646200000000001E-2</v>
      </c>
      <c r="CO1568">
        <v>2.1837499999999999E-2</v>
      </c>
      <c r="CP1568">
        <v>2.18934E-2</v>
      </c>
      <c r="CQ1568">
        <v>1.122E-4</v>
      </c>
      <c r="CR1568">
        <v>9.9300000000000001E-5</v>
      </c>
      <c r="CS1568">
        <v>9.3300000000000005E-5</v>
      </c>
      <c r="CT1568">
        <v>9.6000000000000002E-5</v>
      </c>
      <c r="CU1568">
        <v>1.036E-4</v>
      </c>
      <c r="CV1568">
        <v>1.104E-4</v>
      </c>
      <c r="CW1568">
        <v>2.0709999999999999E-4</v>
      </c>
      <c r="CX1568">
        <v>2.341E-4</v>
      </c>
      <c r="CY1568">
        <v>3.8450000000000002E-4</v>
      </c>
      <c r="CZ1568">
        <v>4.3389999999999998E-4</v>
      </c>
      <c r="DA1568">
        <v>1.9756999999999999E-3</v>
      </c>
      <c r="DB1568">
        <v>2.1061000000000001E-3</v>
      </c>
      <c r="DC1568">
        <v>2.3194999999999999E-3</v>
      </c>
      <c r="DD1568">
        <v>1.5853E-3</v>
      </c>
      <c r="DE1568">
        <v>1.1745E-3</v>
      </c>
      <c r="DF1568">
        <v>4.3389999999999998E-4</v>
      </c>
      <c r="DG1568">
        <v>2.8180000000000002E-4</v>
      </c>
      <c r="DH1568">
        <v>2.117E-4</v>
      </c>
      <c r="DI1568">
        <v>1.4440000000000001E-4</v>
      </c>
      <c r="DJ1568">
        <v>1.582E-4</v>
      </c>
      <c r="DK1568">
        <v>4.9839999999999997E-4</v>
      </c>
      <c r="DL1568">
        <v>7.0640000000000004E-4</v>
      </c>
      <c r="DM1568">
        <v>1.6029999999999999E-4</v>
      </c>
      <c r="DN1568">
        <v>1.2219999999999999E-4</v>
      </c>
      <c r="DO1568">
        <v>18</v>
      </c>
      <c r="DP1568">
        <v>19</v>
      </c>
    </row>
    <row r="1569" spans="1:120" hidden="1" x14ac:dyDescent="0.25">
      <c r="A1569" t="str">
        <f t="shared" si="24"/>
        <v>Size_Grp-Below 20 kW_Prescribed DA 1-4 (1PM-9PM)_44419_19-19</v>
      </c>
      <c r="B1569" t="s">
        <v>62</v>
      </c>
      <c r="C1569" t="s">
        <v>259</v>
      </c>
      <c r="D1569" t="s">
        <v>61</v>
      </c>
      <c r="E1569" t="s">
        <v>61</v>
      </c>
      <c r="F1569" t="s">
        <v>61</v>
      </c>
      <c r="G1569" t="s">
        <v>61</v>
      </c>
      <c r="H1569" t="s">
        <v>61</v>
      </c>
      <c r="I1569" t="s">
        <v>61</v>
      </c>
      <c r="J1569" t="s">
        <v>260</v>
      </c>
      <c r="K1569" t="s">
        <v>214</v>
      </c>
      <c r="L1569" s="18">
        <v>44419</v>
      </c>
      <c r="M1569">
        <v>19</v>
      </c>
      <c r="N1569">
        <v>19</v>
      </c>
      <c r="O1569" t="s">
        <v>258</v>
      </c>
      <c r="P1569">
        <v>1</v>
      </c>
      <c r="Q1569">
        <v>0</v>
      </c>
      <c r="R1569">
        <v>0</v>
      </c>
      <c r="S1569">
        <v>0</v>
      </c>
      <c r="T1569">
        <v>1</v>
      </c>
      <c r="U1569">
        <v>0</v>
      </c>
      <c r="V1569">
        <v>1</v>
      </c>
      <c r="DO1569">
        <v>19</v>
      </c>
      <c r="DP1569">
        <v>19</v>
      </c>
    </row>
    <row r="1570" spans="1:120" hidden="1" x14ac:dyDescent="0.25">
      <c r="A1570" t="str">
        <f t="shared" si="24"/>
        <v>Aggregator-Blue Zone Resources, LLC_Prescribed DA 1-4 (1PM-9PM)_44419_19-20</v>
      </c>
      <c r="B1570" t="s">
        <v>62</v>
      </c>
      <c r="C1570" t="s">
        <v>261</v>
      </c>
      <c r="D1570" t="s">
        <v>61</v>
      </c>
      <c r="E1570" t="s">
        <v>61</v>
      </c>
      <c r="F1570" t="s">
        <v>262</v>
      </c>
      <c r="G1570" t="s">
        <v>61</v>
      </c>
      <c r="H1570" t="s">
        <v>61</v>
      </c>
      <c r="I1570" t="s">
        <v>61</v>
      </c>
      <c r="J1570" t="s">
        <v>61</v>
      </c>
      <c r="K1570" t="s">
        <v>214</v>
      </c>
      <c r="L1570" s="18">
        <v>44419</v>
      </c>
      <c r="M1570">
        <v>19</v>
      </c>
      <c r="N1570">
        <v>20</v>
      </c>
      <c r="O1570" t="s">
        <v>258</v>
      </c>
      <c r="P1570">
        <v>1</v>
      </c>
      <c r="Q1570">
        <v>1</v>
      </c>
      <c r="R1570">
        <v>0</v>
      </c>
      <c r="S1570">
        <v>0</v>
      </c>
      <c r="T1570">
        <v>1</v>
      </c>
      <c r="U1570">
        <v>0</v>
      </c>
      <c r="V1570">
        <v>1</v>
      </c>
      <c r="W1570">
        <v>512.48</v>
      </c>
      <c r="X1570">
        <v>507.84</v>
      </c>
      <c r="Y1570">
        <v>511.36</v>
      </c>
      <c r="Z1570">
        <v>508.32</v>
      </c>
      <c r="AA1570">
        <v>508.8</v>
      </c>
      <c r="AB1570">
        <v>513.28</v>
      </c>
      <c r="AC1570">
        <v>511.52</v>
      </c>
      <c r="AD1570">
        <v>511.52</v>
      </c>
      <c r="AE1570">
        <v>515.52</v>
      </c>
      <c r="AF1570">
        <v>475.36</v>
      </c>
      <c r="AG1570">
        <v>436.16</v>
      </c>
      <c r="AH1570">
        <v>434.88</v>
      </c>
      <c r="AI1570">
        <v>356.8</v>
      </c>
      <c r="AJ1570">
        <v>253.92</v>
      </c>
      <c r="AK1570">
        <v>233.76</v>
      </c>
      <c r="AL1570">
        <v>237.28</v>
      </c>
      <c r="AM1570">
        <v>236</v>
      </c>
      <c r="AN1570">
        <v>225.28</v>
      </c>
      <c r="AO1570">
        <v>219.84</v>
      </c>
      <c r="AP1570">
        <v>219.04</v>
      </c>
      <c r="AQ1570">
        <v>218.72</v>
      </c>
      <c r="AR1570">
        <v>469.12</v>
      </c>
      <c r="AS1570">
        <v>508.64</v>
      </c>
      <c r="AT1570">
        <v>509.12</v>
      </c>
      <c r="AU1570">
        <v>55.5</v>
      </c>
      <c r="AV1570">
        <v>55</v>
      </c>
      <c r="AW1570">
        <v>54.5</v>
      </c>
      <c r="AX1570">
        <v>54</v>
      </c>
      <c r="AY1570">
        <v>54</v>
      </c>
      <c r="AZ1570">
        <v>54</v>
      </c>
      <c r="BA1570">
        <v>54</v>
      </c>
      <c r="BB1570">
        <v>54</v>
      </c>
      <c r="BC1570">
        <v>54</v>
      </c>
      <c r="BD1570">
        <v>55.5</v>
      </c>
      <c r="BE1570">
        <v>57</v>
      </c>
      <c r="BF1570">
        <v>58.5</v>
      </c>
      <c r="BG1570">
        <v>59</v>
      </c>
      <c r="BH1570">
        <v>61.5</v>
      </c>
      <c r="BI1570">
        <v>61.5</v>
      </c>
      <c r="BJ1570">
        <v>61</v>
      </c>
      <c r="BK1570">
        <v>60</v>
      </c>
      <c r="BL1570">
        <v>59.5</v>
      </c>
      <c r="BM1570">
        <v>58</v>
      </c>
      <c r="BN1570">
        <v>57.5</v>
      </c>
      <c r="BO1570">
        <v>56.5</v>
      </c>
      <c r="BP1570">
        <v>56</v>
      </c>
      <c r="BQ1570">
        <v>56</v>
      </c>
      <c r="BR1570">
        <v>56</v>
      </c>
      <c r="BS1570">
        <v>0.98223879999999997</v>
      </c>
      <c r="BT1570">
        <v>3.8319700000000001</v>
      </c>
      <c r="BU1570">
        <v>3.1008909999999998</v>
      </c>
      <c r="BV1570">
        <v>0.81207280000000004</v>
      </c>
      <c r="BW1570">
        <v>0.33996579999999998</v>
      </c>
      <c r="BX1570">
        <v>-1.398987</v>
      </c>
      <c r="BY1570">
        <v>-2.7864990000000001</v>
      </c>
      <c r="BZ1570">
        <v>-1.6973879999999999</v>
      </c>
      <c r="CA1570">
        <v>-4.7586360000000001</v>
      </c>
      <c r="CB1570">
        <v>15.74789</v>
      </c>
      <c r="CC1570">
        <v>31.964970000000001</v>
      </c>
      <c r="CD1570">
        <v>2.7815859999999999</v>
      </c>
      <c r="CE1570">
        <v>32.49521</v>
      </c>
      <c r="CF1570">
        <v>-39.412080000000003</v>
      </c>
      <c r="CG1570">
        <v>-45.00497</v>
      </c>
      <c r="CH1570">
        <v>-47.142249999999997</v>
      </c>
      <c r="CI1570">
        <v>-42.488819999999997</v>
      </c>
      <c r="CJ1570">
        <v>-14.18782</v>
      </c>
      <c r="CK1570">
        <v>10.81471</v>
      </c>
      <c r="CL1570">
        <v>33.621859999999998</v>
      </c>
      <c r="CM1570">
        <v>15.28877</v>
      </c>
      <c r="CN1570">
        <v>25.403020000000001</v>
      </c>
      <c r="CO1570">
        <v>20.453610000000001</v>
      </c>
      <c r="CP1570">
        <v>19.775600000000001</v>
      </c>
      <c r="CQ1570">
        <v>70.838329999999999</v>
      </c>
      <c r="CR1570">
        <v>67.436629999999994</v>
      </c>
      <c r="CS1570">
        <v>61.407179999999997</v>
      </c>
      <c r="CT1570">
        <v>56.516590000000001</v>
      </c>
      <c r="CU1570">
        <v>55.705629999999999</v>
      </c>
      <c r="CV1570">
        <v>74.820449999999994</v>
      </c>
      <c r="CW1570">
        <v>94.089749999999995</v>
      </c>
      <c r="CX1570">
        <v>70.887630000000001</v>
      </c>
      <c r="CY1570">
        <v>91.81335</v>
      </c>
      <c r="CZ1570">
        <v>538.22879999999998</v>
      </c>
      <c r="DA1570">
        <v>898.39549999999997</v>
      </c>
      <c r="DB1570">
        <v>1082.077</v>
      </c>
      <c r="DC1570">
        <v>579.11950000000002</v>
      </c>
      <c r="DD1570">
        <v>1789.4559999999999</v>
      </c>
      <c r="DE1570">
        <v>1695.86</v>
      </c>
      <c r="DF1570">
        <v>1798.546</v>
      </c>
      <c r="DG1570">
        <v>1552.925</v>
      </c>
      <c r="DH1570">
        <v>1575.4290000000001</v>
      </c>
      <c r="DI1570">
        <v>2204.212</v>
      </c>
      <c r="DJ1570">
        <v>2684.9140000000002</v>
      </c>
      <c r="DK1570">
        <v>1977.5530000000001</v>
      </c>
      <c r="DL1570">
        <v>244.99680000000001</v>
      </c>
      <c r="DM1570">
        <v>197.19839999999999</v>
      </c>
      <c r="DN1570">
        <v>157.11590000000001</v>
      </c>
      <c r="DO1570">
        <v>19</v>
      </c>
      <c r="DP1570">
        <v>20</v>
      </c>
    </row>
    <row r="1571" spans="1:120" hidden="1" x14ac:dyDescent="0.25">
      <c r="A1571" t="str">
        <f t="shared" si="24"/>
        <v>OtherDR-No_Prescribed DA 1-4 (1PM-9PM)_44419_19-20</v>
      </c>
      <c r="B1571" t="s">
        <v>62</v>
      </c>
      <c r="C1571" t="s">
        <v>323</v>
      </c>
      <c r="D1571" t="s">
        <v>61</v>
      </c>
      <c r="E1571" t="s">
        <v>61</v>
      </c>
      <c r="F1571" t="s">
        <v>61</v>
      </c>
      <c r="G1571" t="s">
        <v>61</v>
      </c>
      <c r="H1571" t="s">
        <v>61</v>
      </c>
      <c r="I1571" t="s">
        <v>97</v>
      </c>
      <c r="J1571" t="s">
        <v>61</v>
      </c>
      <c r="K1571" t="s">
        <v>214</v>
      </c>
      <c r="L1571" s="18">
        <v>44419</v>
      </c>
      <c r="M1571">
        <v>19</v>
      </c>
      <c r="N1571">
        <v>20</v>
      </c>
      <c r="O1571" t="s">
        <v>258</v>
      </c>
      <c r="P1571">
        <v>1</v>
      </c>
      <c r="Q1571">
        <v>1</v>
      </c>
      <c r="R1571">
        <v>0</v>
      </c>
      <c r="S1571">
        <v>0</v>
      </c>
      <c r="T1571">
        <v>1</v>
      </c>
      <c r="U1571">
        <v>0</v>
      </c>
      <c r="V1571">
        <v>1</v>
      </c>
      <c r="W1571">
        <v>512.48</v>
      </c>
      <c r="X1571">
        <v>507.84</v>
      </c>
      <c r="Y1571">
        <v>511.36</v>
      </c>
      <c r="Z1571">
        <v>508.32</v>
      </c>
      <c r="AA1571">
        <v>508.8</v>
      </c>
      <c r="AB1571">
        <v>513.28</v>
      </c>
      <c r="AC1571">
        <v>511.52</v>
      </c>
      <c r="AD1571">
        <v>511.52</v>
      </c>
      <c r="AE1571">
        <v>515.52</v>
      </c>
      <c r="AF1571">
        <v>475.36</v>
      </c>
      <c r="AG1571">
        <v>436.16</v>
      </c>
      <c r="AH1571">
        <v>434.88</v>
      </c>
      <c r="AI1571">
        <v>356.8</v>
      </c>
      <c r="AJ1571">
        <v>253.92</v>
      </c>
      <c r="AK1571">
        <v>233.76</v>
      </c>
      <c r="AL1571">
        <v>237.28</v>
      </c>
      <c r="AM1571">
        <v>236</v>
      </c>
      <c r="AN1571">
        <v>225.28</v>
      </c>
      <c r="AO1571">
        <v>219.84</v>
      </c>
      <c r="AP1571">
        <v>219.04</v>
      </c>
      <c r="AQ1571">
        <v>218.72</v>
      </c>
      <c r="AR1571">
        <v>469.12</v>
      </c>
      <c r="AS1571">
        <v>508.64</v>
      </c>
      <c r="AT1571">
        <v>509.12</v>
      </c>
      <c r="AU1571">
        <v>55.5</v>
      </c>
      <c r="AV1571">
        <v>55</v>
      </c>
      <c r="AW1571">
        <v>54.5</v>
      </c>
      <c r="AX1571">
        <v>54</v>
      </c>
      <c r="AY1571">
        <v>54</v>
      </c>
      <c r="AZ1571">
        <v>54</v>
      </c>
      <c r="BA1571">
        <v>54</v>
      </c>
      <c r="BB1571">
        <v>54</v>
      </c>
      <c r="BC1571">
        <v>54</v>
      </c>
      <c r="BD1571">
        <v>55.5</v>
      </c>
      <c r="BE1571">
        <v>57</v>
      </c>
      <c r="BF1571">
        <v>58.5</v>
      </c>
      <c r="BG1571">
        <v>59</v>
      </c>
      <c r="BH1571">
        <v>61.5</v>
      </c>
      <c r="BI1571">
        <v>61.5</v>
      </c>
      <c r="BJ1571">
        <v>61</v>
      </c>
      <c r="BK1571">
        <v>60</v>
      </c>
      <c r="BL1571">
        <v>59.5</v>
      </c>
      <c r="BM1571">
        <v>58</v>
      </c>
      <c r="BN1571">
        <v>57.5</v>
      </c>
      <c r="BO1571">
        <v>56.5</v>
      </c>
      <c r="BP1571">
        <v>56</v>
      </c>
      <c r="BQ1571">
        <v>56</v>
      </c>
      <c r="BR1571">
        <v>56</v>
      </c>
      <c r="BS1571">
        <v>0.98223879999999997</v>
      </c>
      <c r="BT1571">
        <v>3.8319700000000001</v>
      </c>
      <c r="BU1571">
        <v>3.1008909999999998</v>
      </c>
      <c r="BV1571">
        <v>0.81207280000000004</v>
      </c>
      <c r="BW1571">
        <v>0.33996579999999998</v>
      </c>
      <c r="BX1571">
        <v>-1.398987</v>
      </c>
      <c r="BY1571">
        <v>-2.7864990000000001</v>
      </c>
      <c r="BZ1571">
        <v>-1.6973879999999999</v>
      </c>
      <c r="CA1571">
        <v>-4.7586360000000001</v>
      </c>
      <c r="CB1571">
        <v>15.74789</v>
      </c>
      <c r="CC1571">
        <v>31.964970000000001</v>
      </c>
      <c r="CD1571">
        <v>2.7815859999999999</v>
      </c>
      <c r="CE1571">
        <v>32.49521</v>
      </c>
      <c r="CF1571">
        <v>-39.412080000000003</v>
      </c>
      <c r="CG1571">
        <v>-45.00497</v>
      </c>
      <c r="CH1571">
        <v>-47.142249999999997</v>
      </c>
      <c r="CI1571">
        <v>-42.488819999999997</v>
      </c>
      <c r="CJ1571">
        <v>-14.18782</v>
      </c>
      <c r="CK1571">
        <v>10.81471</v>
      </c>
      <c r="CL1571">
        <v>33.621859999999998</v>
      </c>
      <c r="CM1571">
        <v>15.28877</v>
      </c>
      <c r="CN1571">
        <v>25.403020000000001</v>
      </c>
      <c r="CO1571">
        <v>20.453610000000001</v>
      </c>
      <c r="CP1571">
        <v>19.775600000000001</v>
      </c>
      <c r="CQ1571">
        <v>70.838329999999999</v>
      </c>
      <c r="CR1571">
        <v>67.436629999999994</v>
      </c>
      <c r="CS1571">
        <v>61.407179999999997</v>
      </c>
      <c r="CT1571">
        <v>56.516590000000001</v>
      </c>
      <c r="CU1571">
        <v>55.705629999999999</v>
      </c>
      <c r="CV1571">
        <v>74.820449999999994</v>
      </c>
      <c r="CW1571">
        <v>94.089749999999995</v>
      </c>
      <c r="CX1571">
        <v>70.887630000000001</v>
      </c>
      <c r="CY1571">
        <v>91.81335</v>
      </c>
      <c r="CZ1571">
        <v>538.22879999999998</v>
      </c>
      <c r="DA1571">
        <v>898.39549999999997</v>
      </c>
      <c r="DB1571">
        <v>1082.077</v>
      </c>
      <c r="DC1571">
        <v>579.11950000000002</v>
      </c>
      <c r="DD1571">
        <v>1789.4559999999999</v>
      </c>
      <c r="DE1571">
        <v>1695.86</v>
      </c>
      <c r="DF1571">
        <v>1798.546</v>
      </c>
      <c r="DG1571">
        <v>1552.925</v>
      </c>
      <c r="DH1571">
        <v>1575.4290000000001</v>
      </c>
      <c r="DI1571">
        <v>2204.212</v>
      </c>
      <c r="DJ1571">
        <v>2684.9140000000002</v>
      </c>
      <c r="DK1571">
        <v>1977.5530000000001</v>
      </c>
      <c r="DL1571">
        <v>244.99680000000001</v>
      </c>
      <c r="DM1571">
        <v>197.19839999999999</v>
      </c>
      <c r="DN1571">
        <v>157.11590000000001</v>
      </c>
      <c r="DO1571">
        <v>19</v>
      </c>
      <c r="DP1571">
        <v>20</v>
      </c>
    </row>
    <row r="1572" spans="1:120" x14ac:dyDescent="0.25">
      <c r="A1572" t="str">
        <f t="shared" si="24"/>
        <v>AutoDR-Yes_Prescribed DA 1-4 (1PM-9PM)_44419_18-19</v>
      </c>
      <c r="B1572" t="s">
        <v>62</v>
      </c>
      <c r="C1572" t="s">
        <v>322</v>
      </c>
      <c r="D1572" t="s">
        <v>61</v>
      </c>
      <c r="E1572" t="s">
        <v>61</v>
      </c>
      <c r="F1572" t="s">
        <v>61</v>
      </c>
      <c r="G1572" t="s">
        <v>61</v>
      </c>
      <c r="H1572" t="s">
        <v>98</v>
      </c>
      <c r="I1572" t="s">
        <v>61</v>
      </c>
      <c r="J1572" t="s">
        <v>61</v>
      </c>
      <c r="K1572" t="s">
        <v>214</v>
      </c>
      <c r="L1572" s="18">
        <v>44419</v>
      </c>
      <c r="M1572">
        <v>18</v>
      </c>
      <c r="N1572">
        <v>19</v>
      </c>
      <c r="O1572" t="s">
        <v>258</v>
      </c>
      <c r="P1572">
        <v>3</v>
      </c>
      <c r="Q1572">
        <v>3</v>
      </c>
      <c r="R1572">
        <v>0</v>
      </c>
      <c r="S1572">
        <v>0</v>
      </c>
      <c r="T1572">
        <v>1</v>
      </c>
      <c r="U1572">
        <v>1</v>
      </c>
      <c r="V1572">
        <v>1</v>
      </c>
      <c r="W1572">
        <v>29.68</v>
      </c>
      <c r="X1572">
        <v>29.56</v>
      </c>
      <c r="Y1572">
        <v>29.56</v>
      </c>
      <c r="Z1572">
        <v>29.48</v>
      </c>
      <c r="AA1572">
        <v>29.4</v>
      </c>
      <c r="AB1572">
        <v>29.6</v>
      </c>
      <c r="AC1572">
        <v>61.72</v>
      </c>
      <c r="AD1572">
        <v>60.8</v>
      </c>
      <c r="AE1572">
        <v>64.2</v>
      </c>
      <c r="AF1572">
        <v>76.400000000000006</v>
      </c>
      <c r="AG1572">
        <v>110.84</v>
      </c>
      <c r="AH1572">
        <v>121.64</v>
      </c>
      <c r="AI1572">
        <v>124.84</v>
      </c>
      <c r="AJ1572">
        <v>126.16</v>
      </c>
      <c r="AK1572">
        <v>123.24</v>
      </c>
      <c r="AL1572">
        <v>116.96</v>
      </c>
      <c r="AM1572">
        <v>146.4</v>
      </c>
      <c r="AN1572">
        <v>99.76</v>
      </c>
      <c r="AO1572">
        <v>105.44</v>
      </c>
      <c r="AP1572">
        <v>113.84</v>
      </c>
      <c r="AQ1572">
        <v>86.88</v>
      </c>
      <c r="AR1572">
        <v>30.48</v>
      </c>
      <c r="AS1572">
        <v>29.68</v>
      </c>
      <c r="AT1572">
        <v>29.56</v>
      </c>
      <c r="AU1572">
        <v>62.833333000000003</v>
      </c>
      <c r="AV1572">
        <v>60.333333000000003</v>
      </c>
      <c r="AW1572">
        <v>59.166666999999997</v>
      </c>
      <c r="AX1572">
        <v>58.166666999999997</v>
      </c>
      <c r="AY1572">
        <v>58</v>
      </c>
      <c r="AZ1572">
        <v>57.166666999999997</v>
      </c>
      <c r="BA1572">
        <v>56.166666999999997</v>
      </c>
      <c r="BB1572">
        <v>58</v>
      </c>
      <c r="BC1572">
        <v>61.166666999999997</v>
      </c>
      <c r="BD1572">
        <v>66.333332999999996</v>
      </c>
      <c r="BE1572">
        <v>72</v>
      </c>
      <c r="BF1572">
        <v>78.5</v>
      </c>
      <c r="BG1572">
        <v>82.833332999999996</v>
      </c>
      <c r="BH1572">
        <v>83.666667000000004</v>
      </c>
      <c r="BI1572">
        <v>81.666667000000004</v>
      </c>
      <c r="BJ1572">
        <v>76.5</v>
      </c>
      <c r="BK1572">
        <v>73.833332999999996</v>
      </c>
      <c r="BL1572">
        <v>75.5</v>
      </c>
      <c r="BM1572">
        <v>73.833332999999996</v>
      </c>
      <c r="BN1572">
        <v>70.666667000000004</v>
      </c>
      <c r="BO1572">
        <v>67.5</v>
      </c>
      <c r="BP1572">
        <v>65.5</v>
      </c>
      <c r="BQ1572">
        <v>65</v>
      </c>
      <c r="BR1572">
        <v>64.666667000000004</v>
      </c>
      <c r="BS1572">
        <v>-0.24391560000000001</v>
      </c>
      <c r="BT1572">
        <v>-0.25151869999999998</v>
      </c>
      <c r="BU1572">
        <v>-0.37631799999999999</v>
      </c>
      <c r="BV1572">
        <v>-0.3769672</v>
      </c>
      <c r="BW1572">
        <v>-0.23469950000000001</v>
      </c>
      <c r="BX1572">
        <v>5.8930819999999997</v>
      </c>
      <c r="BY1572">
        <v>-6.5833329999999997</v>
      </c>
      <c r="BZ1572">
        <v>3.1312890000000002</v>
      </c>
      <c r="CA1572">
        <v>-1.4234070000000001</v>
      </c>
      <c r="CB1572">
        <v>-1.964815</v>
      </c>
      <c r="CC1572">
        <v>2.5421909999999999</v>
      </c>
      <c r="CD1572">
        <v>-1.306101</v>
      </c>
      <c r="CE1572">
        <v>0.1788788</v>
      </c>
      <c r="CF1572">
        <v>0.49166870000000001</v>
      </c>
      <c r="CG1572">
        <v>3.020086</v>
      </c>
      <c r="CH1572">
        <v>4.1939830000000002</v>
      </c>
      <c r="CI1572">
        <v>-24.533570000000001</v>
      </c>
      <c r="CJ1572">
        <v>19.485279999999999</v>
      </c>
      <c r="CK1572">
        <v>7.5992009999999999</v>
      </c>
      <c r="CL1572">
        <v>-2.3004319999999998</v>
      </c>
      <c r="CM1572">
        <v>-2.2975140000000001</v>
      </c>
      <c r="CN1572">
        <v>1.2039230000000001</v>
      </c>
      <c r="CO1572">
        <v>0.14945220000000001</v>
      </c>
      <c r="CP1572">
        <v>0.24613740000000001</v>
      </c>
      <c r="CQ1572">
        <v>5.5740400000000002E-2</v>
      </c>
      <c r="CR1572">
        <v>4.2182600000000001E-2</v>
      </c>
      <c r="CS1572">
        <v>3.7917100000000002E-2</v>
      </c>
      <c r="CT1572">
        <v>3.8041199999999997E-2</v>
      </c>
      <c r="CU1572">
        <v>4.1955100000000002E-2</v>
      </c>
      <c r="CV1572">
        <v>3.0323389999999999</v>
      </c>
      <c r="CW1572">
        <v>16.807279999999999</v>
      </c>
      <c r="CX1572">
        <v>5.2368059999999996</v>
      </c>
      <c r="CY1572">
        <v>5.9677920000000002</v>
      </c>
      <c r="CZ1572">
        <v>4.2641619999999998</v>
      </c>
      <c r="DA1572">
        <v>4.5442619999999998</v>
      </c>
      <c r="DB1572">
        <v>2.8213360000000001</v>
      </c>
      <c r="DC1572">
        <v>2.657559</v>
      </c>
      <c r="DD1572">
        <v>2.1856100000000001</v>
      </c>
      <c r="DE1572">
        <v>4.9959369999999996</v>
      </c>
      <c r="DF1572">
        <v>2.3611070000000001</v>
      </c>
      <c r="DG1572">
        <v>1.8322499999999999</v>
      </c>
      <c r="DH1572">
        <v>4.1611640000000003</v>
      </c>
      <c r="DI1572">
        <v>5.2373380000000003</v>
      </c>
      <c r="DJ1572">
        <v>15.10796</v>
      </c>
      <c r="DK1572">
        <v>18.378720000000001</v>
      </c>
      <c r="DL1572">
        <v>8.5549700000000009</v>
      </c>
      <c r="DM1572">
        <v>0.75640130000000005</v>
      </c>
      <c r="DN1572">
        <v>0.51566409999999996</v>
      </c>
      <c r="DO1572">
        <v>18</v>
      </c>
      <c r="DP1572">
        <v>19</v>
      </c>
    </row>
    <row r="1573" spans="1:120" hidden="1" x14ac:dyDescent="0.25">
      <c r="A1573" t="str">
        <f t="shared" si="24"/>
        <v>OtherDR-No_Prescribed DA 1-4 (1PM-9PM)_44419_19-19</v>
      </c>
      <c r="B1573" t="s">
        <v>62</v>
      </c>
      <c r="C1573" t="s">
        <v>323</v>
      </c>
      <c r="D1573" t="s">
        <v>61</v>
      </c>
      <c r="E1573" t="s">
        <v>61</v>
      </c>
      <c r="F1573" t="s">
        <v>61</v>
      </c>
      <c r="G1573" t="s">
        <v>61</v>
      </c>
      <c r="H1573" t="s">
        <v>61</v>
      </c>
      <c r="I1573" t="s">
        <v>97</v>
      </c>
      <c r="J1573" t="s">
        <v>61</v>
      </c>
      <c r="K1573" t="s">
        <v>214</v>
      </c>
      <c r="L1573" s="18">
        <v>44419</v>
      </c>
      <c r="M1573">
        <v>19</v>
      </c>
      <c r="N1573">
        <v>19</v>
      </c>
      <c r="O1573" t="s">
        <v>258</v>
      </c>
      <c r="P1573">
        <v>4</v>
      </c>
      <c r="Q1573">
        <v>3</v>
      </c>
      <c r="R1573">
        <v>0</v>
      </c>
      <c r="S1573">
        <v>0</v>
      </c>
      <c r="T1573">
        <v>1</v>
      </c>
      <c r="U1573">
        <v>1</v>
      </c>
      <c r="V1573">
        <v>1</v>
      </c>
      <c r="W1573">
        <v>1680.7466999999999</v>
      </c>
      <c r="X1573">
        <v>1994.6667</v>
      </c>
      <c r="Y1573">
        <v>2006.4</v>
      </c>
      <c r="Z1573">
        <v>2016.64</v>
      </c>
      <c r="AA1573">
        <v>2024.5333000000001</v>
      </c>
      <c r="AB1573">
        <v>2033.6</v>
      </c>
      <c r="AC1573">
        <v>2045.2266999999999</v>
      </c>
      <c r="AD1573">
        <v>2072.3200000000002</v>
      </c>
      <c r="AE1573">
        <v>2070.1867000000002</v>
      </c>
      <c r="AF1573">
        <v>2088.2132999999999</v>
      </c>
      <c r="AG1573">
        <v>2081.1732999999999</v>
      </c>
      <c r="AH1573">
        <v>1893.9733000000001</v>
      </c>
      <c r="AI1573">
        <v>713.49333000000001</v>
      </c>
      <c r="AJ1573">
        <v>990.93332999999996</v>
      </c>
      <c r="AK1573">
        <v>1119.7867000000001</v>
      </c>
      <c r="AL1573">
        <v>1210.9866999999999</v>
      </c>
      <c r="AM1573">
        <v>1231.6267</v>
      </c>
      <c r="AN1573">
        <v>646.50666999999999</v>
      </c>
      <c r="AO1573">
        <v>387.62666999999999</v>
      </c>
      <c r="AP1573">
        <v>405.17333000000002</v>
      </c>
      <c r="AQ1573">
        <v>430.82666999999998</v>
      </c>
      <c r="AR1573">
        <v>1053.92</v>
      </c>
      <c r="AS1573">
        <v>1238.6667</v>
      </c>
      <c r="AT1573">
        <v>1240.2132999999999</v>
      </c>
      <c r="AU1573">
        <v>60</v>
      </c>
      <c r="AV1573">
        <v>59.333333000000003</v>
      </c>
      <c r="AW1573">
        <v>59.333333000000003</v>
      </c>
      <c r="AX1573">
        <v>59.333333000000003</v>
      </c>
      <c r="AY1573">
        <v>59.333333000000003</v>
      </c>
      <c r="AZ1573">
        <v>59.333333000000003</v>
      </c>
      <c r="BA1573">
        <v>59.333333000000003</v>
      </c>
      <c r="BB1573">
        <v>59.5</v>
      </c>
      <c r="BC1573">
        <v>60.666666999999997</v>
      </c>
      <c r="BD1573">
        <v>62.833333000000003</v>
      </c>
      <c r="BE1573">
        <v>64.666667000000004</v>
      </c>
      <c r="BF1573">
        <v>67.166667000000004</v>
      </c>
      <c r="BG1573">
        <v>68</v>
      </c>
      <c r="BH1573">
        <v>69.333332999999996</v>
      </c>
      <c r="BI1573">
        <v>70.833332999999996</v>
      </c>
      <c r="BJ1573">
        <v>71.833332999999996</v>
      </c>
      <c r="BK1573">
        <v>70.833332999999996</v>
      </c>
      <c r="BL1573">
        <v>69.166667000000004</v>
      </c>
      <c r="BM1573">
        <v>67</v>
      </c>
      <c r="BN1573">
        <v>64.666667000000004</v>
      </c>
      <c r="BO1573">
        <v>62.5</v>
      </c>
      <c r="BP1573">
        <v>61.666666999999997</v>
      </c>
      <c r="BQ1573">
        <v>60.833333000000003</v>
      </c>
      <c r="BR1573">
        <v>60.666666999999997</v>
      </c>
      <c r="BS1573">
        <v>102.6199</v>
      </c>
      <c r="BT1573">
        <v>28.315660000000001</v>
      </c>
      <c r="BU1573">
        <v>29.287479999999999</v>
      </c>
      <c r="BV1573">
        <v>29.752179999999999</v>
      </c>
      <c r="BW1573">
        <v>24.899039999999999</v>
      </c>
      <c r="BX1573">
        <v>19.627199999999998</v>
      </c>
      <c r="BY1573">
        <v>-1.4618119999999999</v>
      </c>
      <c r="BZ1573">
        <v>-0.1169535</v>
      </c>
      <c r="CA1573">
        <v>1.705109</v>
      </c>
      <c r="CB1573">
        <v>-45.83775</v>
      </c>
      <c r="CC1573">
        <v>-39.628889999999998</v>
      </c>
      <c r="CD1573">
        <v>-38.304250000000003</v>
      </c>
      <c r="CE1573">
        <v>312.62819999999999</v>
      </c>
      <c r="CF1573">
        <v>222.70410000000001</v>
      </c>
      <c r="CG1573">
        <v>52.101399999999998</v>
      </c>
      <c r="CH1573">
        <v>32.068600000000004</v>
      </c>
      <c r="CI1573">
        <v>211.01769999999999</v>
      </c>
      <c r="CJ1573">
        <v>803.3021</v>
      </c>
      <c r="CK1573">
        <v>1175.4590000000001</v>
      </c>
      <c r="CL1573">
        <v>894.47270000000003</v>
      </c>
      <c r="CM1573">
        <v>725.49620000000004</v>
      </c>
      <c r="CN1573">
        <v>279.70580000000001</v>
      </c>
      <c r="CO1573">
        <v>210.1936</v>
      </c>
      <c r="CP1573">
        <v>175.05199999999999</v>
      </c>
      <c r="CQ1573">
        <v>1030.337</v>
      </c>
      <c r="CR1573">
        <v>173.274</v>
      </c>
      <c r="CS1573">
        <v>142.13820000000001</v>
      </c>
      <c r="CT1573">
        <v>175.81880000000001</v>
      </c>
      <c r="CU1573">
        <v>139.6088</v>
      </c>
      <c r="CV1573">
        <v>137.31389999999999</v>
      </c>
      <c r="CW1573">
        <v>63.50994</v>
      </c>
      <c r="CX1573">
        <v>82.252380000000002</v>
      </c>
      <c r="CY1573">
        <v>75.614080000000001</v>
      </c>
      <c r="CZ1573">
        <v>417.02780000000001</v>
      </c>
      <c r="DA1573">
        <v>840.5403</v>
      </c>
      <c r="DB1573">
        <v>887.46460000000002</v>
      </c>
      <c r="DC1573">
        <v>3667.7959999999998</v>
      </c>
      <c r="DD1573">
        <v>4334.8019999999997</v>
      </c>
      <c r="DE1573">
        <v>5892.5630000000001</v>
      </c>
      <c r="DF1573">
        <v>4053.5909999999999</v>
      </c>
      <c r="DG1573">
        <v>5596.4560000000001</v>
      </c>
      <c r="DH1573">
        <v>5476.3729999999996</v>
      </c>
      <c r="DI1573">
        <v>12158.63</v>
      </c>
      <c r="DJ1573">
        <v>9861.5660000000007</v>
      </c>
      <c r="DK1573">
        <v>29683.8</v>
      </c>
      <c r="DL1573">
        <v>8778.9220000000005</v>
      </c>
      <c r="DM1573">
        <v>2243.5729999999999</v>
      </c>
      <c r="DN1573">
        <v>1702.5419999999999</v>
      </c>
      <c r="DO1573">
        <v>19</v>
      </c>
      <c r="DP1573">
        <v>19</v>
      </c>
    </row>
    <row r="1574" spans="1:120" x14ac:dyDescent="0.25">
      <c r="A1574" t="str">
        <f t="shared" si="24"/>
        <v>AutoDR-No_Prescribed DA 1-4 (1PM-9PM)_44419_19-20</v>
      </c>
      <c r="B1574" t="s">
        <v>62</v>
      </c>
      <c r="C1574" t="s">
        <v>321</v>
      </c>
      <c r="D1574" t="s">
        <v>61</v>
      </c>
      <c r="E1574" t="s">
        <v>61</v>
      </c>
      <c r="F1574" t="s">
        <v>61</v>
      </c>
      <c r="G1574" t="s">
        <v>61</v>
      </c>
      <c r="H1574" t="s">
        <v>97</v>
      </c>
      <c r="I1574" t="s">
        <v>61</v>
      </c>
      <c r="J1574" t="s">
        <v>61</v>
      </c>
      <c r="K1574" t="s">
        <v>214</v>
      </c>
      <c r="L1574" s="18">
        <v>44419</v>
      </c>
      <c r="M1574">
        <v>19</v>
      </c>
      <c r="N1574">
        <v>20</v>
      </c>
      <c r="O1574" t="s">
        <v>258</v>
      </c>
      <c r="P1574">
        <v>1</v>
      </c>
      <c r="Q1574">
        <v>1</v>
      </c>
      <c r="R1574">
        <v>0</v>
      </c>
      <c r="S1574">
        <v>0</v>
      </c>
      <c r="T1574">
        <v>1</v>
      </c>
      <c r="U1574">
        <v>0</v>
      </c>
      <c r="V1574">
        <v>1</v>
      </c>
      <c r="W1574">
        <v>512.48</v>
      </c>
      <c r="X1574">
        <v>507.84</v>
      </c>
      <c r="Y1574">
        <v>511.36</v>
      </c>
      <c r="Z1574">
        <v>508.32</v>
      </c>
      <c r="AA1574">
        <v>508.8</v>
      </c>
      <c r="AB1574">
        <v>513.28</v>
      </c>
      <c r="AC1574">
        <v>511.52</v>
      </c>
      <c r="AD1574">
        <v>511.52</v>
      </c>
      <c r="AE1574">
        <v>515.52</v>
      </c>
      <c r="AF1574">
        <v>475.36</v>
      </c>
      <c r="AG1574">
        <v>436.16</v>
      </c>
      <c r="AH1574">
        <v>434.88</v>
      </c>
      <c r="AI1574">
        <v>356.8</v>
      </c>
      <c r="AJ1574">
        <v>253.92</v>
      </c>
      <c r="AK1574">
        <v>233.76</v>
      </c>
      <c r="AL1574">
        <v>237.28</v>
      </c>
      <c r="AM1574">
        <v>236</v>
      </c>
      <c r="AN1574">
        <v>225.28</v>
      </c>
      <c r="AO1574">
        <v>219.84</v>
      </c>
      <c r="AP1574">
        <v>219.04</v>
      </c>
      <c r="AQ1574">
        <v>218.72</v>
      </c>
      <c r="AR1574">
        <v>469.12</v>
      </c>
      <c r="AS1574">
        <v>508.64</v>
      </c>
      <c r="AT1574">
        <v>509.12</v>
      </c>
      <c r="AU1574">
        <v>55.5</v>
      </c>
      <c r="AV1574">
        <v>55</v>
      </c>
      <c r="AW1574">
        <v>54.5</v>
      </c>
      <c r="AX1574">
        <v>54</v>
      </c>
      <c r="AY1574">
        <v>54</v>
      </c>
      <c r="AZ1574">
        <v>54</v>
      </c>
      <c r="BA1574">
        <v>54</v>
      </c>
      <c r="BB1574">
        <v>54</v>
      </c>
      <c r="BC1574">
        <v>54</v>
      </c>
      <c r="BD1574">
        <v>55.5</v>
      </c>
      <c r="BE1574">
        <v>57</v>
      </c>
      <c r="BF1574">
        <v>58.5</v>
      </c>
      <c r="BG1574">
        <v>59</v>
      </c>
      <c r="BH1574">
        <v>61.5</v>
      </c>
      <c r="BI1574">
        <v>61.5</v>
      </c>
      <c r="BJ1574">
        <v>61</v>
      </c>
      <c r="BK1574">
        <v>60</v>
      </c>
      <c r="BL1574">
        <v>59.5</v>
      </c>
      <c r="BM1574">
        <v>58</v>
      </c>
      <c r="BN1574">
        <v>57.5</v>
      </c>
      <c r="BO1574">
        <v>56.5</v>
      </c>
      <c r="BP1574">
        <v>56</v>
      </c>
      <c r="BQ1574">
        <v>56</v>
      </c>
      <c r="BR1574">
        <v>56</v>
      </c>
      <c r="BS1574">
        <v>0.98223879999999997</v>
      </c>
      <c r="BT1574">
        <v>3.8319700000000001</v>
      </c>
      <c r="BU1574">
        <v>3.1008909999999998</v>
      </c>
      <c r="BV1574">
        <v>0.81207280000000004</v>
      </c>
      <c r="BW1574">
        <v>0.33996579999999998</v>
      </c>
      <c r="BX1574">
        <v>-1.398987</v>
      </c>
      <c r="BY1574">
        <v>-2.7864990000000001</v>
      </c>
      <c r="BZ1574">
        <v>-1.6973879999999999</v>
      </c>
      <c r="CA1574">
        <v>-4.7586360000000001</v>
      </c>
      <c r="CB1574">
        <v>15.74789</v>
      </c>
      <c r="CC1574">
        <v>31.964970000000001</v>
      </c>
      <c r="CD1574">
        <v>2.7815859999999999</v>
      </c>
      <c r="CE1574">
        <v>32.49521</v>
      </c>
      <c r="CF1574">
        <v>-39.412080000000003</v>
      </c>
      <c r="CG1574">
        <v>-45.00497</v>
      </c>
      <c r="CH1574">
        <v>-47.142249999999997</v>
      </c>
      <c r="CI1574">
        <v>-42.488819999999997</v>
      </c>
      <c r="CJ1574">
        <v>-14.18782</v>
      </c>
      <c r="CK1574">
        <v>10.81471</v>
      </c>
      <c r="CL1574">
        <v>33.621859999999998</v>
      </c>
      <c r="CM1574">
        <v>15.28877</v>
      </c>
      <c r="CN1574">
        <v>25.403020000000001</v>
      </c>
      <c r="CO1574">
        <v>20.453610000000001</v>
      </c>
      <c r="CP1574">
        <v>19.775600000000001</v>
      </c>
      <c r="CQ1574">
        <v>70.838329999999999</v>
      </c>
      <c r="CR1574">
        <v>67.436629999999994</v>
      </c>
      <c r="CS1574">
        <v>61.407179999999997</v>
      </c>
      <c r="CT1574">
        <v>56.516590000000001</v>
      </c>
      <c r="CU1574">
        <v>55.705629999999999</v>
      </c>
      <c r="CV1574">
        <v>74.820449999999994</v>
      </c>
      <c r="CW1574">
        <v>94.089749999999995</v>
      </c>
      <c r="CX1574">
        <v>70.887630000000001</v>
      </c>
      <c r="CY1574">
        <v>91.81335</v>
      </c>
      <c r="CZ1574">
        <v>538.22879999999998</v>
      </c>
      <c r="DA1574">
        <v>898.39549999999997</v>
      </c>
      <c r="DB1574">
        <v>1082.077</v>
      </c>
      <c r="DC1574">
        <v>579.11950000000002</v>
      </c>
      <c r="DD1574">
        <v>1789.4559999999999</v>
      </c>
      <c r="DE1574">
        <v>1695.86</v>
      </c>
      <c r="DF1574">
        <v>1798.546</v>
      </c>
      <c r="DG1574">
        <v>1552.925</v>
      </c>
      <c r="DH1574">
        <v>1575.4290000000001</v>
      </c>
      <c r="DI1574">
        <v>2204.212</v>
      </c>
      <c r="DJ1574">
        <v>2684.9140000000002</v>
      </c>
      <c r="DK1574">
        <v>1977.5530000000001</v>
      </c>
      <c r="DL1574">
        <v>244.99680000000001</v>
      </c>
      <c r="DM1574">
        <v>197.19839999999999</v>
      </c>
      <c r="DN1574">
        <v>157.11590000000001</v>
      </c>
      <c r="DO1574">
        <v>19</v>
      </c>
      <c r="DP1574">
        <v>20</v>
      </c>
    </row>
    <row r="1575" spans="1:120" hidden="1" x14ac:dyDescent="0.25">
      <c r="A1575" t="str">
        <f t="shared" si="24"/>
        <v>Size_Grp-Below 20 kW_Prescribed DA 1-4 (1PM-9PM)_44419_18-19</v>
      </c>
      <c r="B1575" t="s">
        <v>62</v>
      </c>
      <c r="C1575" t="s">
        <v>259</v>
      </c>
      <c r="D1575" t="s">
        <v>61</v>
      </c>
      <c r="E1575" t="s">
        <v>61</v>
      </c>
      <c r="F1575" t="s">
        <v>61</v>
      </c>
      <c r="G1575" t="s">
        <v>61</v>
      </c>
      <c r="H1575" t="s">
        <v>61</v>
      </c>
      <c r="I1575" t="s">
        <v>61</v>
      </c>
      <c r="J1575" t="s">
        <v>260</v>
      </c>
      <c r="K1575" t="s">
        <v>214</v>
      </c>
      <c r="L1575" s="18">
        <v>44419</v>
      </c>
      <c r="M1575">
        <v>18</v>
      </c>
      <c r="N1575">
        <v>19</v>
      </c>
      <c r="O1575" t="s">
        <v>258</v>
      </c>
      <c r="P1575">
        <v>2</v>
      </c>
      <c r="Q1575">
        <v>2</v>
      </c>
      <c r="R1575">
        <v>0</v>
      </c>
      <c r="S1575">
        <v>1</v>
      </c>
      <c r="T1575">
        <v>1</v>
      </c>
      <c r="U1575">
        <v>0</v>
      </c>
      <c r="V1575">
        <v>1</v>
      </c>
      <c r="W1575">
        <v>3.5270000000000001</v>
      </c>
      <c r="X1575">
        <v>3.4359999999999999</v>
      </c>
      <c r="Y1575">
        <v>3.44</v>
      </c>
      <c r="Z1575">
        <v>3.4340000000000002</v>
      </c>
      <c r="AA1575">
        <v>3.3580000000000001</v>
      </c>
      <c r="AB1575">
        <v>3.4359999999999999</v>
      </c>
      <c r="AC1575">
        <v>5.3479999999999999</v>
      </c>
      <c r="AD1575">
        <v>8.2360000000000007</v>
      </c>
      <c r="AE1575">
        <v>7.1120000000000001</v>
      </c>
      <c r="AF1575">
        <v>12.24</v>
      </c>
      <c r="AG1575">
        <v>27.37</v>
      </c>
      <c r="AH1575">
        <v>33.476999999999997</v>
      </c>
      <c r="AI1575">
        <v>34.841999999999999</v>
      </c>
      <c r="AJ1575">
        <v>34.837000000000003</v>
      </c>
      <c r="AK1575">
        <v>33.325000000000003</v>
      </c>
      <c r="AL1575">
        <v>30.443000000000001</v>
      </c>
      <c r="AM1575">
        <v>39.487000000000002</v>
      </c>
      <c r="AN1575">
        <v>24.923999999999999</v>
      </c>
      <c r="AO1575">
        <v>27.091999999999999</v>
      </c>
      <c r="AP1575">
        <v>34.927</v>
      </c>
      <c r="AQ1575">
        <v>19.091999999999999</v>
      </c>
      <c r="AR1575">
        <v>3.4969999999999999</v>
      </c>
      <c r="AS1575">
        <v>3.4039999999999999</v>
      </c>
      <c r="AT1575">
        <v>3.4119999999999999</v>
      </c>
      <c r="AU1575">
        <v>60</v>
      </c>
      <c r="AV1575">
        <v>59</v>
      </c>
      <c r="AW1575">
        <v>58.5</v>
      </c>
      <c r="AX1575">
        <v>58</v>
      </c>
      <c r="AY1575">
        <v>58</v>
      </c>
      <c r="AZ1575">
        <v>57.5</v>
      </c>
      <c r="BA1575">
        <v>56.5</v>
      </c>
      <c r="BB1575">
        <v>57</v>
      </c>
      <c r="BC1575">
        <v>57.5</v>
      </c>
      <c r="BD1575">
        <v>61</v>
      </c>
      <c r="BE1575">
        <v>66.5</v>
      </c>
      <c r="BF1575">
        <v>73</v>
      </c>
      <c r="BG1575">
        <v>77</v>
      </c>
      <c r="BH1575">
        <v>77</v>
      </c>
      <c r="BI1575">
        <v>73</v>
      </c>
      <c r="BJ1575">
        <v>67.5</v>
      </c>
      <c r="BK1575">
        <v>66</v>
      </c>
      <c r="BL1575">
        <v>68.5</v>
      </c>
      <c r="BM1575">
        <v>68</v>
      </c>
      <c r="BN1575">
        <v>66</v>
      </c>
      <c r="BO1575">
        <v>63.5</v>
      </c>
      <c r="BP1575">
        <v>61.5</v>
      </c>
      <c r="BQ1575">
        <v>61</v>
      </c>
      <c r="BR1575">
        <v>61</v>
      </c>
      <c r="BS1575">
        <v>-3.2312899999999999E-2</v>
      </c>
      <c r="BT1575">
        <v>5.6972700000000001E-2</v>
      </c>
      <c r="BU1575">
        <v>-2.4823399999999999E-2</v>
      </c>
      <c r="BV1575">
        <v>-4.5568299999999999E-2</v>
      </c>
      <c r="BW1575">
        <v>6.3885200000000003E-2</v>
      </c>
      <c r="BX1575">
        <v>0.10570010000000001</v>
      </c>
      <c r="BY1575">
        <v>0.2179751</v>
      </c>
      <c r="BZ1575">
        <v>-1.025682</v>
      </c>
      <c r="CA1575">
        <v>0.84264629999999996</v>
      </c>
      <c r="CB1575">
        <v>-0.3611856</v>
      </c>
      <c r="CC1575">
        <v>1.128986</v>
      </c>
      <c r="CD1575">
        <v>-1.579947</v>
      </c>
      <c r="CE1575">
        <v>-1.154973</v>
      </c>
      <c r="CF1575">
        <v>-1.0286</v>
      </c>
      <c r="CG1575">
        <v>1.6439349999999999</v>
      </c>
      <c r="CH1575">
        <v>0.53283009999999997</v>
      </c>
      <c r="CI1575">
        <v>-5.8128830000000002</v>
      </c>
      <c r="CJ1575">
        <v>7.6517710000000001</v>
      </c>
      <c r="CK1575">
        <v>2.9850129999999999</v>
      </c>
      <c r="CL1575">
        <v>-3.6279650000000001</v>
      </c>
      <c r="CM1575">
        <v>3.110592</v>
      </c>
      <c r="CN1575">
        <v>-0.56997830000000005</v>
      </c>
      <c r="CO1575">
        <v>-5.2292499999999999E-2</v>
      </c>
      <c r="CP1575">
        <v>3.02159E-2</v>
      </c>
      <c r="CQ1575">
        <v>1.2619E-3</v>
      </c>
      <c r="CR1575">
        <v>1.8143E-3</v>
      </c>
      <c r="CS1575">
        <v>2.1479999999999999E-4</v>
      </c>
      <c r="CT1575">
        <v>1.1402999999999999E-3</v>
      </c>
      <c r="CU1575">
        <v>2.8919999999999998E-4</v>
      </c>
      <c r="CV1575">
        <v>2.9885700000000001E-2</v>
      </c>
      <c r="CW1575">
        <v>0.19106090000000001</v>
      </c>
      <c r="CX1575">
        <v>0.45897700000000002</v>
      </c>
      <c r="CY1575">
        <v>0.3043032</v>
      </c>
      <c r="CZ1575">
        <v>0.22375030000000001</v>
      </c>
      <c r="DA1575">
        <v>1.4726589999999999</v>
      </c>
      <c r="DB1575">
        <v>0.55208060000000003</v>
      </c>
      <c r="DC1575">
        <v>0.57429520000000001</v>
      </c>
      <c r="DD1575">
        <v>0.55090139999999999</v>
      </c>
      <c r="DE1575">
        <v>1.884787</v>
      </c>
      <c r="DF1575">
        <v>1.271604</v>
      </c>
      <c r="DG1575">
        <v>0.32915159999999999</v>
      </c>
      <c r="DH1575">
        <v>1.240847</v>
      </c>
      <c r="DI1575">
        <v>2.0757490000000001</v>
      </c>
      <c r="DJ1575">
        <v>5.9436030000000004</v>
      </c>
      <c r="DK1575">
        <v>3.5574849999999998</v>
      </c>
      <c r="DL1575">
        <v>1.6466289999999999</v>
      </c>
      <c r="DM1575">
        <v>9.5295999999999992E-3</v>
      </c>
      <c r="DN1575">
        <v>5.8310000000000002E-4</v>
      </c>
      <c r="DO1575">
        <v>18</v>
      </c>
      <c r="DP1575">
        <v>19</v>
      </c>
    </row>
    <row r="1576" spans="1:120" hidden="1" x14ac:dyDescent="0.25">
      <c r="A1576" t="str">
        <f t="shared" si="24"/>
        <v>Industry_Type-4. Retail stores_Prescribed DA 1-4 (1PM-9PM)_44419_18-19</v>
      </c>
      <c r="B1576" t="s">
        <v>62</v>
      </c>
      <c r="C1576" t="s">
        <v>204</v>
      </c>
      <c r="D1576" t="s">
        <v>61</v>
      </c>
      <c r="E1576" t="s">
        <v>61</v>
      </c>
      <c r="F1576" t="s">
        <v>61</v>
      </c>
      <c r="G1576" t="s">
        <v>33</v>
      </c>
      <c r="H1576" t="s">
        <v>61</v>
      </c>
      <c r="I1576" t="s">
        <v>61</v>
      </c>
      <c r="J1576" t="s">
        <v>61</v>
      </c>
      <c r="K1576" t="s">
        <v>214</v>
      </c>
      <c r="L1576" s="18">
        <v>44419</v>
      </c>
      <c r="M1576">
        <v>18</v>
      </c>
      <c r="N1576">
        <v>19</v>
      </c>
      <c r="O1576" t="s">
        <v>258</v>
      </c>
      <c r="P1576">
        <v>1</v>
      </c>
      <c r="Q1576">
        <v>1</v>
      </c>
      <c r="R1576">
        <v>0</v>
      </c>
      <c r="S1576">
        <v>0</v>
      </c>
      <c r="T1576">
        <v>1</v>
      </c>
      <c r="U1576">
        <v>0</v>
      </c>
      <c r="V1576">
        <v>1</v>
      </c>
      <c r="W1576">
        <v>0.80700000000000005</v>
      </c>
      <c r="X1576">
        <v>0.79600000000000004</v>
      </c>
      <c r="Y1576">
        <v>0.8</v>
      </c>
      <c r="Z1576">
        <v>0.79400000000000004</v>
      </c>
      <c r="AA1576">
        <v>0.79800000000000004</v>
      </c>
      <c r="AB1576">
        <v>0.79600000000000004</v>
      </c>
      <c r="AC1576">
        <v>0.78800000000000003</v>
      </c>
      <c r="AD1576">
        <v>0.79600000000000004</v>
      </c>
      <c r="AE1576">
        <v>0.79200000000000004</v>
      </c>
      <c r="AF1576">
        <v>0.8</v>
      </c>
      <c r="AG1576">
        <v>0.81</v>
      </c>
      <c r="AH1576">
        <v>0.75700000000000001</v>
      </c>
      <c r="AI1576">
        <v>0.76200000000000001</v>
      </c>
      <c r="AJ1576">
        <v>0.75700000000000001</v>
      </c>
      <c r="AK1576">
        <v>0.76500000000000001</v>
      </c>
      <c r="AL1576">
        <v>0.76300000000000001</v>
      </c>
      <c r="AM1576">
        <v>0.76700000000000002</v>
      </c>
      <c r="AN1576">
        <v>0.76400000000000001</v>
      </c>
      <c r="AO1576">
        <v>0.77200000000000002</v>
      </c>
      <c r="AP1576">
        <v>0.76700000000000002</v>
      </c>
      <c r="AQ1576">
        <v>0.77200000000000002</v>
      </c>
      <c r="AR1576">
        <v>0.77700000000000002</v>
      </c>
      <c r="AS1576">
        <v>0.76400000000000001</v>
      </c>
      <c r="AT1576">
        <v>0.77200000000000002</v>
      </c>
      <c r="AU1576">
        <v>60</v>
      </c>
      <c r="AV1576">
        <v>59</v>
      </c>
      <c r="AW1576">
        <v>58.5</v>
      </c>
      <c r="AX1576">
        <v>58</v>
      </c>
      <c r="AY1576">
        <v>58</v>
      </c>
      <c r="AZ1576">
        <v>57.5</v>
      </c>
      <c r="BA1576">
        <v>56.5</v>
      </c>
      <c r="BB1576">
        <v>57</v>
      </c>
      <c r="BC1576">
        <v>57.5</v>
      </c>
      <c r="BD1576">
        <v>61</v>
      </c>
      <c r="BE1576">
        <v>66.5</v>
      </c>
      <c r="BF1576">
        <v>73</v>
      </c>
      <c r="BG1576">
        <v>77</v>
      </c>
      <c r="BH1576">
        <v>77</v>
      </c>
      <c r="BI1576">
        <v>73</v>
      </c>
      <c r="BJ1576">
        <v>67.5</v>
      </c>
      <c r="BK1576">
        <v>66</v>
      </c>
      <c r="BL1576">
        <v>68.5</v>
      </c>
      <c r="BM1576">
        <v>68</v>
      </c>
      <c r="BN1576">
        <v>66</v>
      </c>
      <c r="BO1576">
        <v>63.5</v>
      </c>
      <c r="BP1576">
        <v>61.5</v>
      </c>
      <c r="BQ1576">
        <v>61</v>
      </c>
      <c r="BR1576">
        <v>61</v>
      </c>
      <c r="BS1576">
        <v>-5.9972000000000003E-3</v>
      </c>
      <c r="BT1576">
        <v>3.9360000000000003E-4</v>
      </c>
      <c r="BU1576">
        <v>-4.5739999999999999E-3</v>
      </c>
      <c r="BV1576">
        <v>-3.1854000000000001E-3</v>
      </c>
      <c r="BW1576">
        <v>-5.9959999999999996E-3</v>
      </c>
      <c r="BX1576">
        <v>6.9099999999999999E-4</v>
      </c>
      <c r="BY1576">
        <v>-7.7971999999999998E-3</v>
      </c>
      <c r="BZ1576">
        <v>-1.56131E-2</v>
      </c>
      <c r="CA1576">
        <v>1.6860199999999999E-2</v>
      </c>
      <c r="CB1576">
        <v>1.39022E-2</v>
      </c>
      <c r="CC1576">
        <v>1.45451E-2</v>
      </c>
      <c r="CD1576">
        <v>3.7406300000000003E-2</v>
      </c>
      <c r="CE1576">
        <v>8.3334599999999995E-2</v>
      </c>
      <c r="CF1576">
        <v>7.7288200000000001E-2</v>
      </c>
      <c r="CG1576">
        <v>4.1386699999999998E-2</v>
      </c>
      <c r="CH1576">
        <v>1.5993899999999998E-2</v>
      </c>
      <c r="CI1576">
        <v>1.6142500000000001E-2</v>
      </c>
      <c r="CJ1576">
        <v>1.00278E-2</v>
      </c>
      <c r="CK1576">
        <v>1.07867E-2</v>
      </c>
      <c r="CL1576">
        <v>2.1510399999999999E-2</v>
      </c>
      <c r="CM1576">
        <v>3.6091199999999997E-2</v>
      </c>
      <c r="CN1576">
        <v>3.3646200000000001E-2</v>
      </c>
      <c r="CO1576">
        <v>2.1837499999999999E-2</v>
      </c>
      <c r="CP1576">
        <v>2.18934E-2</v>
      </c>
      <c r="CQ1576">
        <v>1.122E-4</v>
      </c>
      <c r="CR1576">
        <v>9.9300000000000001E-5</v>
      </c>
      <c r="CS1576">
        <v>9.3300000000000005E-5</v>
      </c>
      <c r="CT1576">
        <v>9.6000000000000002E-5</v>
      </c>
      <c r="CU1576">
        <v>1.036E-4</v>
      </c>
      <c r="CV1576">
        <v>1.104E-4</v>
      </c>
      <c r="CW1576">
        <v>2.0709999999999999E-4</v>
      </c>
      <c r="CX1576">
        <v>2.341E-4</v>
      </c>
      <c r="CY1576">
        <v>3.8450000000000002E-4</v>
      </c>
      <c r="CZ1576">
        <v>4.3389999999999998E-4</v>
      </c>
      <c r="DA1576">
        <v>1.9756999999999999E-3</v>
      </c>
      <c r="DB1576">
        <v>2.1061000000000001E-3</v>
      </c>
      <c r="DC1576">
        <v>2.3194999999999999E-3</v>
      </c>
      <c r="DD1576">
        <v>1.5853E-3</v>
      </c>
      <c r="DE1576">
        <v>1.1745E-3</v>
      </c>
      <c r="DF1576">
        <v>4.3389999999999998E-4</v>
      </c>
      <c r="DG1576">
        <v>2.8180000000000002E-4</v>
      </c>
      <c r="DH1576">
        <v>2.117E-4</v>
      </c>
      <c r="DI1576">
        <v>1.4440000000000001E-4</v>
      </c>
      <c r="DJ1576">
        <v>1.582E-4</v>
      </c>
      <c r="DK1576">
        <v>4.9839999999999997E-4</v>
      </c>
      <c r="DL1576">
        <v>7.0640000000000004E-4</v>
      </c>
      <c r="DM1576">
        <v>1.6029999999999999E-4</v>
      </c>
      <c r="DN1576">
        <v>1.2219999999999999E-4</v>
      </c>
      <c r="DO1576">
        <v>18</v>
      </c>
      <c r="DP1576">
        <v>19</v>
      </c>
    </row>
    <row r="1577" spans="1:120" x14ac:dyDescent="0.25">
      <c r="A1577" t="str">
        <f t="shared" si="24"/>
        <v>AutoDR-No_Prescribed DA 1-4 (1PM-9PM)_44419_18-19</v>
      </c>
      <c r="B1577" t="s">
        <v>62</v>
      </c>
      <c r="C1577" t="s">
        <v>321</v>
      </c>
      <c r="D1577" t="s">
        <v>61</v>
      </c>
      <c r="E1577" t="s">
        <v>61</v>
      </c>
      <c r="F1577" t="s">
        <v>61</v>
      </c>
      <c r="G1577" t="s">
        <v>61</v>
      </c>
      <c r="H1577" t="s">
        <v>97</v>
      </c>
      <c r="I1577" t="s">
        <v>61</v>
      </c>
      <c r="J1577" t="s">
        <v>61</v>
      </c>
      <c r="K1577" t="s">
        <v>214</v>
      </c>
      <c r="L1577" s="18">
        <v>44419</v>
      </c>
      <c r="M1577">
        <v>18</v>
      </c>
      <c r="N1577">
        <v>19</v>
      </c>
      <c r="O1577" t="s">
        <v>258</v>
      </c>
      <c r="P1577">
        <v>1</v>
      </c>
      <c r="Q1577">
        <v>1</v>
      </c>
      <c r="R1577">
        <v>0</v>
      </c>
      <c r="S1577">
        <v>0</v>
      </c>
      <c r="T1577">
        <v>1</v>
      </c>
      <c r="U1577">
        <v>0</v>
      </c>
      <c r="V1577">
        <v>1</v>
      </c>
      <c r="W1577">
        <v>0.80700000000000005</v>
      </c>
      <c r="X1577">
        <v>0.79600000000000004</v>
      </c>
      <c r="Y1577">
        <v>0.8</v>
      </c>
      <c r="Z1577">
        <v>0.79400000000000004</v>
      </c>
      <c r="AA1577">
        <v>0.79800000000000004</v>
      </c>
      <c r="AB1577">
        <v>0.79600000000000004</v>
      </c>
      <c r="AC1577">
        <v>0.78800000000000003</v>
      </c>
      <c r="AD1577">
        <v>0.79600000000000004</v>
      </c>
      <c r="AE1577">
        <v>0.79200000000000004</v>
      </c>
      <c r="AF1577">
        <v>0.8</v>
      </c>
      <c r="AG1577">
        <v>0.81</v>
      </c>
      <c r="AH1577">
        <v>0.75700000000000001</v>
      </c>
      <c r="AI1577">
        <v>0.76200000000000001</v>
      </c>
      <c r="AJ1577">
        <v>0.75700000000000001</v>
      </c>
      <c r="AK1577">
        <v>0.76500000000000001</v>
      </c>
      <c r="AL1577">
        <v>0.76300000000000001</v>
      </c>
      <c r="AM1577">
        <v>0.76700000000000002</v>
      </c>
      <c r="AN1577">
        <v>0.76400000000000001</v>
      </c>
      <c r="AO1577">
        <v>0.77200000000000002</v>
      </c>
      <c r="AP1577">
        <v>0.76700000000000002</v>
      </c>
      <c r="AQ1577">
        <v>0.77200000000000002</v>
      </c>
      <c r="AR1577">
        <v>0.77700000000000002</v>
      </c>
      <c r="AS1577">
        <v>0.76400000000000001</v>
      </c>
      <c r="AT1577">
        <v>0.77200000000000002</v>
      </c>
      <c r="AU1577">
        <v>60</v>
      </c>
      <c r="AV1577">
        <v>59</v>
      </c>
      <c r="AW1577">
        <v>58.5</v>
      </c>
      <c r="AX1577">
        <v>58</v>
      </c>
      <c r="AY1577">
        <v>58</v>
      </c>
      <c r="AZ1577">
        <v>57.5</v>
      </c>
      <c r="BA1577">
        <v>56.5</v>
      </c>
      <c r="BB1577">
        <v>57</v>
      </c>
      <c r="BC1577">
        <v>57.5</v>
      </c>
      <c r="BD1577">
        <v>61</v>
      </c>
      <c r="BE1577">
        <v>66.5</v>
      </c>
      <c r="BF1577">
        <v>73</v>
      </c>
      <c r="BG1577">
        <v>77</v>
      </c>
      <c r="BH1577">
        <v>77</v>
      </c>
      <c r="BI1577">
        <v>73</v>
      </c>
      <c r="BJ1577">
        <v>67.5</v>
      </c>
      <c r="BK1577">
        <v>66</v>
      </c>
      <c r="BL1577">
        <v>68.5</v>
      </c>
      <c r="BM1577">
        <v>68</v>
      </c>
      <c r="BN1577">
        <v>66</v>
      </c>
      <c r="BO1577">
        <v>63.5</v>
      </c>
      <c r="BP1577">
        <v>61.5</v>
      </c>
      <c r="BQ1577">
        <v>61</v>
      </c>
      <c r="BR1577">
        <v>61</v>
      </c>
      <c r="BS1577">
        <v>-5.9972000000000003E-3</v>
      </c>
      <c r="BT1577">
        <v>3.9360000000000003E-4</v>
      </c>
      <c r="BU1577">
        <v>-4.5739999999999999E-3</v>
      </c>
      <c r="BV1577">
        <v>-3.1854000000000001E-3</v>
      </c>
      <c r="BW1577">
        <v>-5.9959999999999996E-3</v>
      </c>
      <c r="BX1577">
        <v>6.9099999999999999E-4</v>
      </c>
      <c r="BY1577">
        <v>-7.7971999999999998E-3</v>
      </c>
      <c r="BZ1577">
        <v>-1.56131E-2</v>
      </c>
      <c r="CA1577">
        <v>1.6860199999999999E-2</v>
      </c>
      <c r="CB1577">
        <v>1.39022E-2</v>
      </c>
      <c r="CC1577">
        <v>1.45451E-2</v>
      </c>
      <c r="CD1577">
        <v>3.7406300000000003E-2</v>
      </c>
      <c r="CE1577">
        <v>8.3334599999999995E-2</v>
      </c>
      <c r="CF1577">
        <v>7.7288200000000001E-2</v>
      </c>
      <c r="CG1577">
        <v>4.1386699999999998E-2</v>
      </c>
      <c r="CH1577">
        <v>1.5993899999999998E-2</v>
      </c>
      <c r="CI1577">
        <v>1.6142500000000001E-2</v>
      </c>
      <c r="CJ1577">
        <v>1.00278E-2</v>
      </c>
      <c r="CK1577">
        <v>1.07867E-2</v>
      </c>
      <c r="CL1577">
        <v>2.1510399999999999E-2</v>
      </c>
      <c r="CM1577">
        <v>3.6091199999999997E-2</v>
      </c>
      <c r="CN1577">
        <v>3.3646200000000001E-2</v>
      </c>
      <c r="CO1577">
        <v>2.1837499999999999E-2</v>
      </c>
      <c r="CP1577">
        <v>2.18934E-2</v>
      </c>
      <c r="CQ1577">
        <v>1.122E-4</v>
      </c>
      <c r="CR1577">
        <v>9.9300000000000001E-5</v>
      </c>
      <c r="CS1577">
        <v>9.3300000000000005E-5</v>
      </c>
      <c r="CT1577">
        <v>9.6000000000000002E-5</v>
      </c>
      <c r="CU1577">
        <v>1.036E-4</v>
      </c>
      <c r="CV1577">
        <v>1.104E-4</v>
      </c>
      <c r="CW1577">
        <v>2.0709999999999999E-4</v>
      </c>
      <c r="CX1577">
        <v>2.341E-4</v>
      </c>
      <c r="CY1577">
        <v>3.8450000000000002E-4</v>
      </c>
      <c r="CZ1577">
        <v>4.3389999999999998E-4</v>
      </c>
      <c r="DA1577">
        <v>1.9756999999999999E-3</v>
      </c>
      <c r="DB1577">
        <v>2.1061000000000001E-3</v>
      </c>
      <c r="DC1577">
        <v>2.3194999999999999E-3</v>
      </c>
      <c r="DD1577">
        <v>1.5853E-3</v>
      </c>
      <c r="DE1577">
        <v>1.1745E-3</v>
      </c>
      <c r="DF1577">
        <v>4.3389999999999998E-4</v>
      </c>
      <c r="DG1577">
        <v>2.8180000000000002E-4</v>
      </c>
      <c r="DH1577">
        <v>2.117E-4</v>
      </c>
      <c r="DI1577">
        <v>1.4440000000000001E-4</v>
      </c>
      <c r="DJ1577">
        <v>1.582E-4</v>
      </c>
      <c r="DK1577">
        <v>4.9839999999999997E-4</v>
      </c>
      <c r="DL1577">
        <v>7.0640000000000004E-4</v>
      </c>
      <c r="DM1577">
        <v>1.6029999999999999E-4</v>
      </c>
      <c r="DN1577">
        <v>1.2219999999999999E-4</v>
      </c>
      <c r="DO1577">
        <v>18</v>
      </c>
      <c r="DP1577">
        <v>19</v>
      </c>
    </row>
    <row r="1578" spans="1:120" hidden="1" x14ac:dyDescent="0.25">
      <c r="A1578" t="str">
        <f t="shared" si="24"/>
        <v>LCA-Greater Bay Area_Prescribed DA 1-4 (1PM-9PM)_44419_19-20</v>
      </c>
      <c r="B1578" t="s">
        <v>62</v>
      </c>
      <c r="C1578" t="s">
        <v>209</v>
      </c>
      <c r="D1578" t="s">
        <v>36</v>
      </c>
      <c r="E1578" t="s">
        <v>61</v>
      </c>
      <c r="F1578" t="s">
        <v>61</v>
      </c>
      <c r="G1578" t="s">
        <v>61</v>
      </c>
      <c r="H1578" t="s">
        <v>61</v>
      </c>
      <c r="I1578" t="s">
        <v>61</v>
      </c>
      <c r="J1578" t="s">
        <v>61</v>
      </c>
      <c r="K1578" t="s">
        <v>214</v>
      </c>
      <c r="L1578" s="18">
        <v>44419</v>
      </c>
      <c r="M1578">
        <v>19</v>
      </c>
      <c r="N1578">
        <v>20</v>
      </c>
      <c r="O1578" t="s">
        <v>258</v>
      </c>
      <c r="P1578">
        <v>1</v>
      </c>
      <c r="Q1578">
        <v>1</v>
      </c>
      <c r="R1578">
        <v>0</v>
      </c>
      <c r="S1578">
        <v>0</v>
      </c>
      <c r="T1578">
        <v>1</v>
      </c>
      <c r="U1578">
        <v>0</v>
      </c>
      <c r="V1578">
        <v>1</v>
      </c>
      <c r="W1578">
        <v>512.48</v>
      </c>
      <c r="X1578">
        <v>507.84</v>
      </c>
      <c r="Y1578">
        <v>511.36</v>
      </c>
      <c r="Z1578">
        <v>508.32</v>
      </c>
      <c r="AA1578">
        <v>508.8</v>
      </c>
      <c r="AB1578">
        <v>513.28</v>
      </c>
      <c r="AC1578">
        <v>511.52</v>
      </c>
      <c r="AD1578">
        <v>511.52</v>
      </c>
      <c r="AE1578">
        <v>515.52</v>
      </c>
      <c r="AF1578">
        <v>475.36</v>
      </c>
      <c r="AG1578">
        <v>436.16</v>
      </c>
      <c r="AH1578">
        <v>434.88</v>
      </c>
      <c r="AI1578">
        <v>356.8</v>
      </c>
      <c r="AJ1578">
        <v>253.92</v>
      </c>
      <c r="AK1578">
        <v>233.76</v>
      </c>
      <c r="AL1578">
        <v>237.28</v>
      </c>
      <c r="AM1578">
        <v>236</v>
      </c>
      <c r="AN1578">
        <v>225.28</v>
      </c>
      <c r="AO1578">
        <v>219.84</v>
      </c>
      <c r="AP1578">
        <v>219.04</v>
      </c>
      <c r="AQ1578">
        <v>218.72</v>
      </c>
      <c r="AR1578">
        <v>469.12</v>
      </c>
      <c r="AS1578">
        <v>508.64</v>
      </c>
      <c r="AT1578">
        <v>509.12</v>
      </c>
      <c r="AU1578">
        <v>55.5</v>
      </c>
      <c r="AV1578">
        <v>55</v>
      </c>
      <c r="AW1578">
        <v>54.5</v>
      </c>
      <c r="AX1578">
        <v>54</v>
      </c>
      <c r="AY1578">
        <v>54</v>
      </c>
      <c r="AZ1578">
        <v>54</v>
      </c>
      <c r="BA1578">
        <v>54</v>
      </c>
      <c r="BB1578">
        <v>54</v>
      </c>
      <c r="BC1578">
        <v>54</v>
      </c>
      <c r="BD1578">
        <v>55.5</v>
      </c>
      <c r="BE1578">
        <v>57</v>
      </c>
      <c r="BF1578">
        <v>58.5</v>
      </c>
      <c r="BG1578">
        <v>59</v>
      </c>
      <c r="BH1578">
        <v>61.5</v>
      </c>
      <c r="BI1578">
        <v>61.5</v>
      </c>
      <c r="BJ1578">
        <v>61</v>
      </c>
      <c r="BK1578">
        <v>60</v>
      </c>
      <c r="BL1578">
        <v>59.5</v>
      </c>
      <c r="BM1578">
        <v>58</v>
      </c>
      <c r="BN1578">
        <v>57.5</v>
      </c>
      <c r="BO1578">
        <v>56.5</v>
      </c>
      <c r="BP1578">
        <v>56</v>
      </c>
      <c r="BQ1578">
        <v>56</v>
      </c>
      <c r="BR1578">
        <v>56</v>
      </c>
      <c r="BS1578">
        <v>0.98223879999999997</v>
      </c>
      <c r="BT1578">
        <v>3.8319700000000001</v>
      </c>
      <c r="BU1578">
        <v>3.1008909999999998</v>
      </c>
      <c r="BV1578">
        <v>0.81207280000000004</v>
      </c>
      <c r="BW1578">
        <v>0.33996579999999998</v>
      </c>
      <c r="BX1578">
        <v>-1.398987</v>
      </c>
      <c r="BY1578">
        <v>-2.7864990000000001</v>
      </c>
      <c r="BZ1578">
        <v>-1.6973879999999999</v>
      </c>
      <c r="CA1578">
        <v>-4.7586360000000001</v>
      </c>
      <c r="CB1578">
        <v>15.74789</v>
      </c>
      <c r="CC1578">
        <v>31.964970000000001</v>
      </c>
      <c r="CD1578">
        <v>2.7815859999999999</v>
      </c>
      <c r="CE1578">
        <v>32.49521</v>
      </c>
      <c r="CF1578">
        <v>-39.412080000000003</v>
      </c>
      <c r="CG1578">
        <v>-45.00497</v>
      </c>
      <c r="CH1578">
        <v>-47.142249999999997</v>
      </c>
      <c r="CI1578">
        <v>-42.488819999999997</v>
      </c>
      <c r="CJ1578">
        <v>-14.18782</v>
      </c>
      <c r="CK1578">
        <v>10.81471</v>
      </c>
      <c r="CL1578">
        <v>33.621859999999998</v>
      </c>
      <c r="CM1578">
        <v>15.28877</v>
      </c>
      <c r="CN1578">
        <v>25.403020000000001</v>
      </c>
      <c r="CO1578">
        <v>20.453610000000001</v>
      </c>
      <c r="CP1578">
        <v>19.775600000000001</v>
      </c>
      <c r="CQ1578">
        <v>70.838329999999999</v>
      </c>
      <c r="CR1578">
        <v>67.436629999999994</v>
      </c>
      <c r="CS1578">
        <v>61.407179999999997</v>
      </c>
      <c r="CT1578">
        <v>56.516590000000001</v>
      </c>
      <c r="CU1578">
        <v>55.705629999999999</v>
      </c>
      <c r="CV1578">
        <v>74.820449999999994</v>
      </c>
      <c r="CW1578">
        <v>94.089749999999995</v>
      </c>
      <c r="CX1578">
        <v>70.887630000000001</v>
      </c>
      <c r="CY1578">
        <v>91.81335</v>
      </c>
      <c r="CZ1578">
        <v>538.22879999999998</v>
      </c>
      <c r="DA1578">
        <v>898.39549999999997</v>
      </c>
      <c r="DB1578">
        <v>1082.077</v>
      </c>
      <c r="DC1578">
        <v>579.11950000000002</v>
      </c>
      <c r="DD1578">
        <v>1789.4559999999999</v>
      </c>
      <c r="DE1578">
        <v>1695.86</v>
      </c>
      <c r="DF1578">
        <v>1798.546</v>
      </c>
      <c r="DG1578">
        <v>1552.925</v>
      </c>
      <c r="DH1578">
        <v>1575.4290000000001</v>
      </c>
      <c r="DI1578">
        <v>2204.212</v>
      </c>
      <c r="DJ1578">
        <v>2684.9140000000002</v>
      </c>
      <c r="DK1578">
        <v>1977.5530000000001</v>
      </c>
      <c r="DL1578">
        <v>244.99680000000001</v>
      </c>
      <c r="DM1578">
        <v>197.19839999999999</v>
      </c>
      <c r="DN1578">
        <v>157.11590000000001</v>
      </c>
      <c r="DO1578">
        <v>19</v>
      </c>
      <c r="DP1578">
        <v>20</v>
      </c>
    </row>
    <row r="1579" spans="1:120" hidden="1" x14ac:dyDescent="0.25">
      <c r="A1579" t="str">
        <f t="shared" si="24"/>
        <v>sublap_id-SLAP_PGEB_Prescribed DA 1-4 (1PM-9PM)_44419_19-19</v>
      </c>
      <c r="B1579" t="s">
        <v>62</v>
      </c>
      <c r="C1579" t="s">
        <v>287</v>
      </c>
      <c r="D1579" t="s">
        <v>61</v>
      </c>
      <c r="E1579" t="s">
        <v>288</v>
      </c>
      <c r="F1579" t="s">
        <v>61</v>
      </c>
      <c r="G1579" t="s">
        <v>61</v>
      </c>
      <c r="H1579" t="s">
        <v>61</v>
      </c>
      <c r="I1579" t="s">
        <v>61</v>
      </c>
      <c r="J1579" t="s">
        <v>61</v>
      </c>
      <c r="K1579" t="s">
        <v>214</v>
      </c>
      <c r="L1579" s="18">
        <v>44419</v>
      </c>
      <c r="M1579">
        <v>19</v>
      </c>
      <c r="N1579">
        <v>19</v>
      </c>
      <c r="O1579" t="s">
        <v>258</v>
      </c>
      <c r="P1579">
        <v>2</v>
      </c>
      <c r="Q1579">
        <v>1</v>
      </c>
      <c r="R1579">
        <v>0</v>
      </c>
      <c r="S1579">
        <v>0</v>
      </c>
      <c r="T1579">
        <v>1</v>
      </c>
      <c r="U1579">
        <v>0</v>
      </c>
      <c r="V1579">
        <v>1</v>
      </c>
      <c r="W1579">
        <v>162.47999999999999</v>
      </c>
      <c r="X1579">
        <v>166.72</v>
      </c>
      <c r="Y1579">
        <v>165.76</v>
      </c>
      <c r="Z1579">
        <v>166.08</v>
      </c>
      <c r="AA1579">
        <v>161.84</v>
      </c>
      <c r="AB1579">
        <v>166.64</v>
      </c>
      <c r="AC1579">
        <v>170.08</v>
      </c>
      <c r="AD1579">
        <v>190.72</v>
      </c>
      <c r="AE1579">
        <v>195.6</v>
      </c>
      <c r="AF1579">
        <v>199.68</v>
      </c>
      <c r="AG1579">
        <v>212.64</v>
      </c>
      <c r="AH1579">
        <v>211.36</v>
      </c>
      <c r="AI1579">
        <v>183.04</v>
      </c>
      <c r="AJ1579">
        <v>172.96</v>
      </c>
      <c r="AK1579">
        <v>184</v>
      </c>
      <c r="AL1579">
        <v>202.4</v>
      </c>
      <c r="AM1579">
        <v>206.88</v>
      </c>
      <c r="AN1579">
        <v>206.32</v>
      </c>
      <c r="AO1579">
        <v>69.2</v>
      </c>
      <c r="AP1579">
        <v>113.68</v>
      </c>
      <c r="AQ1579">
        <v>145.04</v>
      </c>
      <c r="AR1579">
        <v>144.63999999999999</v>
      </c>
      <c r="AS1579">
        <v>128.72</v>
      </c>
      <c r="AT1579">
        <v>129.91999999999999</v>
      </c>
      <c r="AU1579">
        <v>62</v>
      </c>
      <c r="AV1579">
        <v>62</v>
      </c>
      <c r="AW1579">
        <v>62</v>
      </c>
      <c r="AX1579">
        <v>62</v>
      </c>
      <c r="AY1579">
        <v>62</v>
      </c>
      <c r="AZ1579">
        <v>62</v>
      </c>
      <c r="BA1579">
        <v>62</v>
      </c>
      <c r="BB1579">
        <v>62.5</v>
      </c>
      <c r="BC1579">
        <v>65</v>
      </c>
      <c r="BD1579">
        <v>67.5</v>
      </c>
      <c r="BE1579">
        <v>70</v>
      </c>
      <c r="BF1579">
        <v>73.5</v>
      </c>
      <c r="BG1579">
        <v>75</v>
      </c>
      <c r="BH1579">
        <v>75</v>
      </c>
      <c r="BI1579">
        <v>75.5</v>
      </c>
      <c r="BJ1579">
        <v>77.5</v>
      </c>
      <c r="BK1579">
        <v>77.5</v>
      </c>
      <c r="BL1579">
        <v>74.5</v>
      </c>
      <c r="BM1579">
        <v>72</v>
      </c>
      <c r="BN1579">
        <v>69</v>
      </c>
      <c r="BO1579">
        <v>65.5</v>
      </c>
      <c r="BP1579">
        <v>64</v>
      </c>
      <c r="BQ1579">
        <v>62.5</v>
      </c>
      <c r="BR1579">
        <v>62</v>
      </c>
      <c r="BS1579">
        <v>34.574399999999997</v>
      </c>
      <c r="BT1579">
        <v>14.69603</v>
      </c>
      <c r="BU1579">
        <v>16.0047</v>
      </c>
      <c r="BV1579">
        <v>13.934049999999999</v>
      </c>
      <c r="BW1579">
        <v>16.661059999999999</v>
      </c>
      <c r="BX1579">
        <v>10.494999999999999</v>
      </c>
      <c r="BY1579">
        <v>-20.934170000000002</v>
      </c>
      <c r="BZ1579">
        <v>-4.3259429999999996</v>
      </c>
      <c r="CA1579">
        <v>-1.701004</v>
      </c>
      <c r="CB1579">
        <v>-1.9726870000000001</v>
      </c>
      <c r="CC1579">
        <v>-8.6272889999999993</v>
      </c>
      <c r="CD1579">
        <v>-17.362749999999998</v>
      </c>
      <c r="CE1579">
        <v>-11.033709999999999</v>
      </c>
      <c r="CF1579">
        <v>1.976761</v>
      </c>
      <c r="CG1579">
        <v>-8.6222530000000006</v>
      </c>
      <c r="CH1579">
        <v>-23.853269999999998</v>
      </c>
      <c r="CI1579">
        <v>-23.407520000000002</v>
      </c>
      <c r="CJ1579">
        <v>-33.151919999999997</v>
      </c>
      <c r="CK1579">
        <v>151.13560000000001</v>
      </c>
      <c r="CL1579">
        <v>43.944839999999999</v>
      </c>
      <c r="CM1579">
        <v>-19.85492</v>
      </c>
      <c r="CN1579">
        <v>29.699010000000001</v>
      </c>
      <c r="CO1579">
        <v>37.968020000000003</v>
      </c>
      <c r="CP1579">
        <v>34.86354</v>
      </c>
      <c r="CQ1579">
        <v>67.519149999999996</v>
      </c>
      <c r="CR1579">
        <v>40.662379999999999</v>
      </c>
      <c r="CS1579">
        <v>38.866570000000003</v>
      </c>
      <c r="CT1579">
        <v>35.643909999999998</v>
      </c>
      <c r="CU1579">
        <v>38.305349999999997</v>
      </c>
      <c r="CV1579">
        <v>36.734749999999998</v>
      </c>
      <c r="CW1579">
        <v>27.585850000000001</v>
      </c>
      <c r="CX1579">
        <v>28.964300000000001</v>
      </c>
      <c r="CY1579">
        <v>27.783829999999998</v>
      </c>
      <c r="CZ1579">
        <v>27.250820000000001</v>
      </c>
      <c r="DA1579">
        <v>43.739510000000003</v>
      </c>
      <c r="DB1579">
        <v>157.77440000000001</v>
      </c>
      <c r="DC1579">
        <v>62.90099</v>
      </c>
      <c r="DD1579">
        <v>87.784520000000001</v>
      </c>
      <c r="DE1579">
        <v>59.583329999999997</v>
      </c>
      <c r="DF1579">
        <v>79.854519999999994</v>
      </c>
      <c r="DG1579">
        <v>77.825530000000001</v>
      </c>
      <c r="DH1579">
        <v>876.69640000000004</v>
      </c>
      <c r="DI1579">
        <v>110.91119999999999</v>
      </c>
      <c r="DJ1579">
        <v>1501.8130000000001</v>
      </c>
      <c r="DK1579">
        <v>3984.335</v>
      </c>
      <c r="DL1579">
        <v>389.15109999999999</v>
      </c>
      <c r="DM1579">
        <v>377.08730000000003</v>
      </c>
      <c r="DN1579">
        <v>319.51729999999998</v>
      </c>
      <c r="DO1579">
        <v>19</v>
      </c>
      <c r="DP1579">
        <v>19</v>
      </c>
    </row>
    <row r="1580" spans="1:120" hidden="1" x14ac:dyDescent="0.25">
      <c r="A1580" t="str">
        <f t="shared" si="24"/>
        <v>LCA-Greater Bay Area_Prescribed DA 1-4 (1PM-9PM)_44419_19-19</v>
      </c>
      <c r="B1580" t="s">
        <v>62</v>
      </c>
      <c r="C1580" t="s">
        <v>209</v>
      </c>
      <c r="D1580" t="s">
        <v>36</v>
      </c>
      <c r="E1580" t="s">
        <v>61</v>
      </c>
      <c r="F1580" t="s">
        <v>61</v>
      </c>
      <c r="G1580" t="s">
        <v>61</v>
      </c>
      <c r="H1580" t="s">
        <v>61</v>
      </c>
      <c r="I1580" t="s">
        <v>61</v>
      </c>
      <c r="J1580" t="s">
        <v>61</v>
      </c>
      <c r="K1580" t="s">
        <v>214</v>
      </c>
      <c r="L1580" s="18">
        <v>44419</v>
      </c>
      <c r="M1580">
        <v>19</v>
      </c>
      <c r="N1580">
        <v>19</v>
      </c>
      <c r="O1580" t="s">
        <v>258</v>
      </c>
      <c r="P1580">
        <v>4</v>
      </c>
      <c r="Q1580">
        <v>3</v>
      </c>
      <c r="R1580">
        <v>0</v>
      </c>
      <c r="S1580">
        <v>0</v>
      </c>
      <c r="T1580">
        <v>1</v>
      </c>
      <c r="U1580">
        <v>1</v>
      </c>
      <c r="V1580">
        <v>1</v>
      </c>
      <c r="W1580">
        <v>1680.7466999999999</v>
      </c>
      <c r="X1580">
        <v>1994.6667</v>
      </c>
      <c r="Y1580">
        <v>2006.4</v>
      </c>
      <c r="Z1580">
        <v>2016.64</v>
      </c>
      <c r="AA1580">
        <v>2024.5333000000001</v>
      </c>
      <c r="AB1580">
        <v>2033.6</v>
      </c>
      <c r="AC1580">
        <v>2045.2266999999999</v>
      </c>
      <c r="AD1580">
        <v>2072.3200000000002</v>
      </c>
      <c r="AE1580">
        <v>2070.1867000000002</v>
      </c>
      <c r="AF1580">
        <v>2088.2132999999999</v>
      </c>
      <c r="AG1580">
        <v>2081.1732999999999</v>
      </c>
      <c r="AH1580">
        <v>1893.9733000000001</v>
      </c>
      <c r="AI1580">
        <v>713.49333000000001</v>
      </c>
      <c r="AJ1580">
        <v>990.93332999999996</v>
      </c>
      <c r="AK1580">
        <v>1119.7867000000001</v>
      </c>
      <c r="AL1580">
        <v>1210.9866999999999</v>
      </c>
      <c r="AM1580">
        <v>1231.6267</v>
      </c>
      <c r="AN1580">
        <v>646.50666999999999</v>
      </c>
      <c r="AO1580">
        <v>387.62666999999999</v>
      </c>
      <c r="AP1580">
        <v>405.17333000000002</v>
      </c>
      <c r="AQ1580">
        <v>430.82666999999998</v>
      </c>
      <c r="AR1580">
        <v>1053.92</v>
      </c>
      <c r="AS1580">
        <v>1238.6667</v>
      </c>
      <c r="AT1580">
        <v>1240.2132999999999</v>
      </c>
      <c r="AU1580">
        <v>60</v>
      </c>
      <c r="AV1580">
        <v>59.333333000000003</v>
      </c>
      <c r="AW1580">
        <v>59.333333000000003</v>
      </c>
      <c r="AX1580">
        <v>59.333333000000003</v>
      </c>
      <c r="AY1580">
        <v>59.333333000000003</v>
      </c>
      <c r="AZ1580">
        <v>59.333333000000003</v>
      </c>
      <c r="BA1580">
        <v>59.333333000000003</v>
      </c>
      <c r="BB1580">
        <v>59.5</v>
      </c>
      <c r="BC1580">
        <v>60.666666999999997</v>
      </c>
      <c r="BD1580">
        <v>62.833333000000003</v>
      </c>
      <c r="BE1580">
        <v>64.666667000000004</v>
      </c>
      <c r="BF1580">
        <v>67.166667000000004</v>
      </c>
      <c r="BG1580">
        <v>68</v>
      </c>
      <c r="BH1580">
        <v>69.333332999999996</v>
      </c>
      <c r="BI1580">
        <v>70.833332999999996</v>
      </c>
      <c r="BJ1580">
        <v>71.833332999999996</v>
      </c>
      <c r="BK1580">
        <v>70.833332999999996</v>
      </c>
      <c r="BL1580">
        <v>69.166667000000004</v>
      </c>
      <c r="BM1580">
        <v>67</v>
      </c>
      <c r="BN1580">
        <v>64.666667000000004</v>
      </c>
      <c r="BO1580">
        <v>62.5</v>
      </c>
      <c r="BP1580">
        <v>61.666666999999997</v>
      </c>
      <c r="BQ1580">
        <v>60.833333000000003</v>
      </c>
      <c r="BR1580">
        <v>60.666666999999997</v>
      </c>
      <c r="BS1580">
        <v>102.6199</v>
      </c>
      <c r="BT1580">
        <v>28.315660000000001</v>
      </c>
      <c r="BU1580">
        <v>29.287479999999999</v>
      </c>
      <c r="BV1580">
        <v>29.752179999999999</v>
      </c>
      <c r="BW1580">
        <v>24.899039999999999</v>
      </c>
      <c r="BX1580">
        <v>19.627199999999998</v>
      </c>
      <c r="BY1580">
        <v>-1.4618119999999999</v>
      </c>
      <c r="BZ1580">
        <v>-0.1169535</v>
      </c>
      <c r="CA1580">
        <v>1.705109</v>
      </c>
      <c r="CB1580">
        <v>-45.83775</v>
      </c>
      <c r="CC1580">
        <v>-39.628889999999998</v>
      </c>
      <c r="CD1580">
        <v>-38.304250000000003</v>
      </c>
      <c r="CE1580">
        <v>312.62819999999999</v>
      </c>
      <c r="CF1580">
        <v>222.70410000000001</v>
      </c>
      <c r="CG1580">
        <v>52.101399999999998</v>
      </c>
      <c r="CH1580">
        <v>32.068600000000004</v>
      </c>
      <c r="CI1580">
        <v>211.01769999999999</v>
      </c>
      <c r="CJ1580">
        <v>803.3021</v>
      </c>
      <c r="CK1580">
        <v>1175.4590000000001</v>
      </c>
      <c r="CL1580">
        <v>894.47270000000003</v>
      </c>
      <c r="CM1580">
        <v>725.49620000000004</v>
      </c>
      <c r="CN1580">
        <v>279.70580000000001</v>
      </c>
      <c r="CO1580">
        <v>210.1936</v>
      </c>
      <c r="CP1580">
        <v>175.05199999999999</v>
      </c>
      <c r="CQ1580">
        <v>1030.337</v>
      </c>
      <c r="CR1580">
        <v>173.274</v>
      </c>
      <c r="CS1580">
        <v>142.13820000000001</v>
      </c>
      <c r="CT1580">
        <v>175.81880000000001</v>
      </c>
      <c r="CU1580">
        <v>139.6088</v>
      </c>
      <c r="CV1580">
        <v>137.31389999999999</v>
      </c>
      <c r="CW1580">
        <v>63.50994</v>
      </c>
      <c r="CX1580">
        <v>82.252380000000002</v>
      </c>
      <c r="CY1580">
        <v>75.614080000000001</v>
      </c>
      <c r="CZ1580">
        <v>417.02780000000001</v>
      </c>
      <c r="DA1580">
        <v>840.5403</v>
      </c>
      <c r="DB1580">
        <v>887.46460000000002</v>
      </c>
      <c r="DC1580">
        <v>3667.7959999999998</v>
      </c>
      <c r="DD1580">
        <v>4334.8019999999997</v>
      </c>
      <c r="DE1580">
        <v>5892.5630000000001</v>
      </c>
      <c r="DF1580">
        <v>4053.5909999999999</v>
      </c>
      <c r="DG1580">
        <v>5596.4560000000001</v>
      </c>
      <c r="DH1580">
        <v>5476.3729999999996</v>
      </c>
      <c r="DI1580">
        <v>12158.63</v>
      </c>
      <c r="DJ1580">
        <v>9861.5660000000007</v>
      </c>
      <c r="DK1580">
        <v>29683.8</v>
      </c>
      <c r="DL1580">
        <v>8778.9220000000005</v>
      </c>
      <c r="DM1580">
        <v>2243.5729999999999</v>
      </c>
      <c r="DN1580">
        <v>1702.5419999999999</v>
      </c>
      <c r="DO1580">
        <v>19</v>
      </c>
      <c r="DP1580">
        <v>19</v>
      </c>
    </row>
    <row r="1581" spans="1:120" hidden="1" x14ac:dyDescent="0.25">
      <c r="A1581" t="str">
        <f t="shared" si="24"/>
        <v>sublap_id-SLAP_PGZP_Prescribed DA 1-4 (1PM-9PM)_44419_18-19</v>
      </c>
      <c r="B1581" t="s">
        <v>62</v>
      </c>
      <c r="C1581" t="s">
        <v>283</v>
      </c>
      <c r="D1581" t="s">
        <v>61</v>
      </c>
      <c r="E1581" t="s">
        <v>284</v>
      </c>
      <c r="F1581" t="s">
        <v>61</v>
      </c>
      <c r="G1581" t="s">
        <v>61</v>
      </c>
      <c r="H1581" t="s">
        <v>61</v>
      </c>
      <c r="I1581" t="s">
        <v>61</v>
      </c>
      <c r="J1581" t="s">
        <v>61</v>
      </c>
      <c r="K1581" t="s">
        <v>214</v>
      </c>
      <c r="L1581" s="18">
        <v>44419</v>
      </c>
      <c r="M1581">
        <v>18</v>
      </c>
      <c r="N1581">
        <v>19</v>
      </c>
      <c r="O1581" t="s">
        <v>258</v>
      </c>
      <c r="P1581">
        <v>4</v>
      </c>
      <c r="Q1581">
        <v>4</v>
      </c>
      <c r="R1581">
        <v>0</v>
      </c>
      <c r="S1581">
        <v>0</v>
      </c>
      <c r="T1581">
        <v>1</v>
      </c>
      <c r="U1581">
        <v>0</v>
      </c>
      <c r="V1581">
        <v>1</v>
      </c>
      <c r="W1581">
        <v>30.486999999999998</v>
      </c>
      <c r="X1581">
        <v>30.356000000000002</v>
      </c>
      <c r="Y1581">
        <v>30.36</v>
      </c>
      <c r="Z1581">
        <v>30.274000000000001</v>
      </c>
      <c r="AA1581">
        <v>30.198</v>
      </c>
      <c r="AB1581">
        <v>30.396000000000001</v>
      </c>
      <c r="AC1581">
        <v>62.508000000000003</v>
      </c>
      <c r="AD1581">
        <v>61.595999999999997</v>
      </c>
      <c r="AE1581">
        <v>64.992000000000004</v>
      </c>
      <c r="AF1581">
        <v>77.2</v>
      </c>
      <c r="AG1581">
        <v>111.65</v>
      </c>
      <c r="AH1581">
        <v>122.39700000000001</v>
      </c>
      <c r="AI1581">
        <v>125.602</v>
      </c>
      <c r="AJ1581">
        <v>126.917</v>
      </c>
      <c r="AK1581">
        <v>124.005</v>
      </c>
      <c r="AL1581">
        <v>117.723</v>
      </c>
      <c r="AM1581">
        <v>147.167</v>
      </c>
      <c r="AN1581">
        <v>100.524</v>
      </c>
      <c r="AO1581">
        <v>106.212</v>
      </c>
      <c r="AP1581">
        <v>114.607</v>
      </c>
      <c r="AQ1581">
        <v>87.652000000000001</v>
      </c>
      <c r="AR1581">
        <v>31.257000000000001</v>
      </c>
      <c r="AS1581">
        <v>30.443999999999999</v>
      </c>
      <c r="AT1581">
        <v>30.332000000000001</v>
      </c>
      <c r="AU1581">
        <v>62.125</v>
      </c>
      <c r="AV1581">
        <v>60</v>
      </c>
      <c r="AW1581">
        <v>59</v>
      </c>
      <c r="AX1581">
        <v>58.125</v>
      </c>
      <c r="AY1581">
        <v>58</v>
      </c>
      <c r="AZ1581">
        <v>57.25</v>
      </c>
      <c r="BA1581">
        <v>56.25</v>
      </c>
      <c r="BB1581">
        <v>57.75</v>
      </c>
      <c r="BC1581">
        <v>60.25</v>
      </c>
      <c r="BD1581">
        <v>65</v>
      </c>
      <c r="BE1581">
        <v>70.625</v>
      </c>
      <c r="BF1581">
        <v>77.125</v>
      </c>
      <c r="BG1581">
        <v>81.375</v>
      </c>
      <c r="BH1581">
        <v>82</v>
      </c>
      <c r="BI1581">
        <v>79.5</v>
      </c>
      <c r="BJ1581">
        <v>74.25</v>
      </c>
      <c r="BK1581">
        <v>71.875</v>
      </c>
      <c r="BL1581">
        <v>73.75</v>
      </c>
      <c r="BM1581">
        <v>72.375</v>
      </c>
      <c r="BN1581">
        <v>69.5</v>
      </c>
      <c r="BO1581">
        <v>66.5</v>
      </c>
      <c r="BP1581">
        <v>64.5</v>
      </c>
      <c r="BQ1581">
        <v>64</v>
      </c>
      <c r="BR1581">
        <v>63.75</v>
      </c>
      <c r="BS1581">
        <v>-0.24991279999999999</v>
      </c>
      <c r="BT1581">
        <v>-0.25112509999999999</v>
      </c>
      <c r="BU1581">
        <v>-0.38089200000000001</v>
      </c>
      <c r="BV1581">
        <v>-0.38015260000000001</v>
      </c>
      <c r="BW1581">
        <v>-0.24069550000000001</v>
      </c>
      <c r="BX1581">
        <v>5.8937730000000004</v>
      </c>
      <c r="BY1581">
        <v>-6.5911299999999997</v>
      </c>
      <c r="BZ1581">
        <v>3.115675</v>
      </c>
      <c r="CA1581">
        <v>-1.406547</v>
      </c>
      <c r="CB1581">
        <v>-1.9509129999999999</v>
      </c>
      <c r="CC1581">
        <v>2.5567359999999999</v>
      </c>
      <c r="CD1581">
        <v>-1.2686949999999999</v>
      </c>
      <c r="CE1581">
        <v>0.26221329999999998</v>
      </c>
      <c r="CF1581">
        <v>0.56895689999999999</v>
      </c>
      <c r="CG1581">
        <v>3.0614729999999999</v>
      </c>
      <c r="CH1581">
        <v>4.2099770000000003</v>
      </c>
      <c r="CI1581">
        <v>-24.517430000000001</v>
      </c>
      <c r="CJ1581">
        <v>19.49531</v>
      </c>
      <c r="CK1581">
        <v>7.6099880000000004</v>
      </c>
      <c r="CL1581">
        <v>-2.2789220000000001</v>
      </c>
      <c r="CM1581">
        <v>-2.2614230000000002</v>
      </c>
      <c r="CN1581">
        <v>1.2375689999999999</v>
      </c>
      <c r="CO1581">
        <v>0.17128969999999999</v>
      </c>
      <c r="CP1581">
        <v>0.26803080000000001</v>
      </c>
      <c r="CQ1581">
        <v>5.5852600000000002E-2</v>
      </c>
      <c r="CR1581">
        <v>4.2281899999999997E-2</v>
      </c>
      <c r="CS1581">
        <v>3.80104E-2</v>
      </c>
      <c r="CT1581">
        <v>3.81371E-2</v>
      </c>
      <c r="CU1581">
        <v>4.2058699999999997E-2</v>
      </c>
      <c r="CV1581">
        <v>3.0324499999999999</v>
      </c>
      <c r="CW1581">
        <v>16.807490000000001</v>
      </c>
      <c r="CX1581">
        <v>5.2370409999999996</v>
      </c>
      <c r="CY1581">
        <v>5.9681759999999997</v>
      </c>
      <c r="CZ1581">
        <v>4.2645960000000001</v>
      </c>
      <c r="DA1581">
        <v>4.5462379999999998</v>
      </c>
      <c r="DB1581">
        <v>2.823442</v>
      </c>
      <c r="DC1581">
        <v>2.659878</v>
      </c>
      <c r="DD1581">
        <v>2.187195</v>
      </c>
      <c r="DE1581">
        <v>4.9971110000000003</v>
      </c>
      <c r="DF1581">
        <v>2.3615409999999999</v>
      </c>
      <c r="DG1581">
        <v>1.832532</v>
      </c>
      <c r="DH1581">
        <v>4.1613759999999997</v>
      </c>
      <c r="DI1581">
        <v>5.237482</v>
      </c>
      <c r="DJ1581">
        <v>15.10812</v>
      </c>
      <c r="DK1581">
        <v>18.37922</v>
      </c>
      <c r="DL1581">
        <v>8.5556760000000001</v>
      </c>
      <c r="DM1581">
        <v>0.75656159999999995</v>
      </c>
      <c r="DN1581">
        <v>0.51578630000000003</v>
      </c>
      <c r="DO1581">
        <v>18</v>
      </c>
      <c r="DP1581">
        <v>19</v>
      </c>
    </row>
    <row r="1582" spans="1:120" hidden="1" x14ac:dyDescent="0.25">
      <c r="A1582" t="str">
        <f t="shared" si="24"/>
        <v>Aggregator-Blue Zone Resources, LLC_Prescribed DA 1-4 (1PM-9PM)_44419_19-19</v>
      </c>
      <c r="B1582" t="s">
        <v>62</v>
      </c>
      <c r="C1582" t="s">
        <v>261</v>
      </c>
      <c r="D1582" t="s">
        <v>61</v>
      </c>
      <c r="E1582" t="s">
        <v>61</v>
      </c>
      <c r="F1582" t="s">
        <v>262</v>
      </c>
      <c r="G1582" t="s">
        <v>61</v>
      </c>
      <c r="H1582" t="s">
        <v>61</v>
      </c>
      <c r="I1582" t="s">
        <v>61</v>
      </c>
      <c r="J1582" t="s">
        <v>61</v>
      </c>
      <c r="K1582" t="s">
        <v>214</v>
      </c>
      <c r="L1582" s="18">
        <v>44419</v>
      </c>
      <c r="M1582">
        <v>19</v>
      </c>
      <c r="N1582">
        <v>19</v>
      </c>
      <c r="O1582" t="s">
        <v>258</v>
      </c>
      <c r="P1582">
        <v>4</v>
      </c>
      <c r="Q1582">
        <v>3</v>
      </c>
      <c r="R1582">
        <v>0</v>
      </c>
      <c r="S1582">
        <v>0</v>
      </c>
      <c r="T1582">
        <v>1</v>
      </c>
      <c r="U1582">
        <v>1</v>
      </c>
      <c r="V1582">
        <v>1</v>
      </c>
      <c r="W1582">
        <v>1680.7466999999999</v>
      </c>
      <c r="X1582">
        <v>1994.6667</v>
      </c>
      <c r="Y1582">
        <v>2006.4</v>
      </c>
      <c r="Z1582">
        <v>2016.64</v>
      </c>
      <c r="AA1582">
        <v>2024.5333000000001</v>
      </c>
      <c r="AB1582">
        <v>2033.6</v>
      </c>
      <c r="AC1582">
        <v>2045.2266999999999</v>
      </c>
      <c r="AD1582">
        <v>2072.3200000000002</v>
      </c>
      <c r="AE1582">
        <v>2070.1867000000002</v>
      </c>
      <c r="AF1582">
        <v>2088.2132999999999</v>
      </c>
      <c r="AG1582">
        <v>2081.1732999999999</v>
      </c>
      <c r="AH1582">
        <v>1893.9733000000001</v>
      </c>
      <c r="AI1582">
        <v>713.49333000000001</v>
      </c>
      <c r="AJ1582">
        <v>990.93332999999996</v>
      </c>
      <c r="AK1582">
        <v>1119.7867000000001</v>
      </c>
      <c r="AL1582">
        <v>1210.9866999999999</v>
      </c>
      <c r="AM1582">
        <v>1231.6267</v>
      </c>
      <c r="AN1582">
        <v>646.50666999999999</v>
      </c>
      <c r="AO1582">
        <v>387.62666999999999</v>
      </c>
      <c r="AP1582">
        <v>405.17333000000002</v>
      </c>
      <c r="AQ1582">
        <v>430.82666999999998</v>
      </c>
      <c r="AR1582">
        <v>1053.92</v>
      </c>
      <c r="AS1582">
        <v>1238.6667</v>
      </c>
      <c r="AT1582">
        <v>1240.2132999999999</v>
      </c>
      <c r="AU1582">
        <v>60</v>
      </c>
      <c r="AV1582">
        <v>59.333333000000003</v>
      </c>
      <c r="AW1582">
        <v>59.333333000000003</v>
      </c>
      <c r="AX1582">
        <v>59.333333000000003</v>
      </c>
      <c r="AY1582">
        <v>59.333333000000003</v>
      </c>
      <c r="AZ1582">
        <v>59.333333000000003</v>
      </c>
      <c r="BA1582">
        <v>59.333333000000003</v>
      </c>
      <c r="BB1582">
        <v>59.5</v>
      </c>
      <c r="BC1582">
        <v>60.666666999999997</v>
      </c>
      <c r="BD1582">
        <v>62.833333000000003</v>
      </c>
      <c r="BE1582">
        <v>64.666667000000004</v>
      </c>
      <c r="BF1582">
        <v>67.166667000000004</v>
      </c>
      <c r="BG1582">
        <v>68</v>
      </c>
      <c r="BH1582">
        <v>69.333332999999996</v>
      </c>
      <c r="BI1582">
        <v>70.833332999999996</v>
      </c>
      <c r="BJ1582">
        <v>71.833332999999996</v>
      </c>
      <c r="BK1582">
        <v>70.833332999999996</v>
      </c>
      <c r="BL1582">
        <v>69.166667000000004</v>
      </c>
      <c r="BM1582">
        <v>67</v>
      </c>
      <c r="BN1582">
        <v>64.666667000000004</v>
      </c>
      <c r="BO1582">
        <v>62.5</v>
      </c>
      <c r="BP1582">
        <v>61.666666999999997</v>
      </c>
      <c r="BQ1582">
        <v>60.833333000000003</v>
      </c>
      <c r="BR1582">
        <v>60.666666999999997</v>
      </c>
      <c r="BS1582">
        <v>102.6199</v>
      </c>
      <c r="BT1582">
        <v>28.315660000000001</v>
      </c>
      <c r="BU1582">
        <v>29.287479999999999</v>
      </c>
      <c r="BV1582">
        <v>29.752179999999999</v>
      </c>
      <c r="BW1582">
        <v>24.899039999999999</v>
      </c>
      <c r="BX1582">
        <v>19.627199999999998</v>
      </c>
      <c r="BY1582">
        <v>-1.4618119999999999</v>
      </c>
      <c r="BZ1582">
        <v>-0.1169535</v>
      </c>
      <c r="CA1582">
        <v>1.705109</v>
      </c>
      <c r="CB1582">
        <v>-45.83775</v>
      </c>
      <c r="CC1582">
        <v>-39.628889999999998</v>
      </c>
      <c r="CD1582">
        <v>-38.304250000000003</v>
      </c>
      <c r="CE1582">
        <v>312.62819999999999</v>
      </c>
      <c r="CF1582">
        <v>222.70410000000001</v>
      </c>
      <c r="CG1582">
        <v>52.101399999999998</v>
      </c>
      <c r="CH1582">
        <v>32.068600000000004</v>
      </c>
      <c r="CI1582">
        <v>211.01769999999999</v>
      </c>
      <c r="CJ1582">
        <v>803.3021</v>
      </c>
      <c r="CK1582">
        <v>1175.4590000000001</v>
      </c>
      <c r="CL1582">
        <v>894.47270000000003</v>
      </c>
      <c r="CM1582">
        <v>725.49620000000004</v>
      </c>
      <c r="CN1582">
        <v>279.70580000000001</v>
      </c>
      <c r="CO1582">
        <v>210.1936</v>
      </c>
      <c r="CP1582">
        <v>175.05199999999999</v>
      </c>
      <c r="CQ1582">
        <v>1030.337</v>
      </c>
      <c r="CR1582">
        <v>173.274</v>
      </c>
      <c r="CS1582">
        <v>142.13820000000001</v>
      </c>
      <c r="CT1582">
        <v>175.81880000000001</v>
      </c>
      <c r="CU1582">
        <v>139.6088</v>
      </c>
      <c r="CV1582">
        <v>137.31389999999999</v>
      </c>
      <c r="CW1582">
        <v>63.50994</v>
      </c>
      <c r="CX1582">
        <v>82.252380000000002</v>
      </c>
      <c r="CY1582">
        <v>75.614080000000001</v>
      </c>
      <c r="CZ1582">
        <v>417.02780000000001</v>
      </c>
      <c r="DA1582">
        <v>840.5403</v>
      </c>
      <c r="DB1582">
        <v>887.46460000000002</v>
      </c>
      <c r="DC1582">
        <v>3667.7959999999998</v>
      </c>
      <c r="DD1582">
        <v>4334.8019999999997</v>
      </c>
      <c r="DE1582">
        <v>5892.5630000000001</v>
      </c>
      <c r="DF1582">
        <v>4053.5909999999999</v>
      </c>
      <c r="DG1582">
        <v>5596.4560000000001</v>
      </c>
      <c r="DH1582">
        <v>5476.3729999999996</v>
      </c>
      <c r="DI1582">
        <v>12158.63</v>
      </c>
      <c r="DJ1582">
        <v>9861.5660000000007</v>
      </c>
      <c r="DK1582">
        <v>29683.8</v>
      </c>
      <c r="DL1582">
        <v>8778.9220000000005</v>
      </c>
      <c r="DM1582">
        <v>2243.5729999999999</v>
      </c>
      <c r="DN1582">
        <v>1702.5419999999999</v>
      </c>
      <c r="DO1582">
        <v>19</v>
      </c>
      <c r="DP1582">
        <v>19</v>
      </c>
    </row>
    <row r="1583" spans="1:120" hidden="1" x14ac:dyDescent="0.25">
      <c r="A1583" t="str">
        <f t="shared" si="24"/>
        <v>LCA-Other_Prescribed DA 1-4 (1PM-9PM)_44419_18-19</v>
      </c>
      <c r="B1583" t="s">
        <v>62</v>
      </c>
      <c r="C1583" t="s">
        <v>212</v>
      </c>
      <c r="D1583" t="s">
        <v>32</v>
      </c>
      <c r="E1583" t="s">
        <v>61</v>
      </c>
      <c r="F1583" t="s">
        <v>61</v>
      </c>
      <c r="G1583" t="s">
        <v>61</v>
      </c>
      <c r="H1583" t="s">
        <v>61</v>
      </c>
      <c r="I1583" t="s">
        <v>61</v>
      </c>
      <c r="J1583" t="s">
        <v>61</v>
      </c>
      <c r="K1583" t="s">
        <v>214</v>
      </c>
      <c r="L1583" s="18">
        <v>44419</v>
      </c>
      <c r="M1583">
        <v>18</v>
      </c>
      <c r="N1583">
        <v>19</v>
      </c>
      <c r="O1583" t="s">
        <v>258</v>
      </c>
      <c r="P1583">
        <v>4</v>
      </c>
      <c r="Q1583">
        <v>4</v>
      </c>
      <c r="R1583">
        <v>0</v>
      </c>
      <c r="S1583">
        <v>0</v>
      </c>
      <c r="T1583">
        <v>1</v>
      </c>
      <c r="U1583">
        <v>0</v>
      </c>
      <c r="V1583">
        <v>1</v>
      </c>
      <c r="W1583">
        <v>30.486999999999998</v>
      </c>
      <c r="X1583">
        <v>30.356000000000002</v>
      </c>
      <c r="Y1583">
        <v>30.36</v>
      </c>
      <c r="Z1583">
        <v>30.274000000000001</v>
      </c>
      <c r="AA1583">
        <v>30.198</v>
      </c>
      <c r="AB1583">
        <v>30.396000000000001</v>
      </c>
      <c r="AC1583">
        <v>62.508000000000003</v>
      </c>
      <c r="AD1583">
        <v>61.595999999999997</v>
      </c>
      <c r="AE1583">
        <v>64.992000000000004</v>
      </c>
      <c r="AF1583">
        <v>77.2</v>
      </c>
      <c r="AG1583">
        <v>111.65</v>
      </c>
      <c r="AH1583">
        <v>122.39700000000001</v>
      </c>
      <c r="AI1583">
        <v>125.602</v>
      </c>
      <c r="AJ1583">
        <v>126.917</v>
      </c>
      <c r="AK1583">
        <v>124.005</v>
      </c>
      <c r="AL1583">
        <v>117.723</v>
      </c>
      <c r="AM1583">
        <v>147.167</v>
      </c>
      <c r="AN1583">
        <v>100.524</v>
      </c>
      <c r="AO1583">
        <v>106.212</v>
      </c>
      <c r="AP1583">
        <v>114.607</v>
      </c>
      <c r="AQ1583">
        <v>87.652000000000001</v>
      </c>
      <c r="AR1583">
        <v>31.257000000000001</v>
      </c>
      <c r="AS1583">
        <v>30.443999999999999</v>
      </c>
      <c r="AT1583">
        <v>30.332000000000001</v>
      </c>
      <c r="AU1583">
        <v>62.125</v>
      </c>
      <c r="AV1583">
        <v>60</v>
      </c>
      <c r="AW1583">
        <v>59</v>
      </c>
      <c r="AX1583">
        <v>58.125</v>
      </c>
      <c r="AY1583">
        <v>58</v>
      </c>
      <c r="AZ1583">
        <v>57.25</v>
      </c>
      <c r="BA1583">
        <v>56.25</v>
      </c>
      <c r="BB1583">
        <v>57.75</v>
      </c>
      <c r="BC1583">
        <v>60.25</v>
      </c>
      <c r="BD1583">
        <v>65</v>
      </c>
      <c r="BE1583">
        <v>70.625</v>
      </c>
      <c r="BF1583">
        <v>77.125</v>
      </c>
      <c r="BG1583">
        <v>81.375</v>
      </c>
      <c r="BH1583">
        <v>82</v>
      </c>
      <c r="BI1583">
        <v>79.5</v>
      </c>
      <c r="BJ1583">
        <v>74.25</v>
      </c>
      <c r="BK1583">
        <v>71.875</v>
      </c>
      <c r="BL1583">
        <v>73.75</v>
      </c>
      <c r="BM1583">
        <v>72.375</v>
      </c>
      <c r="BN1583">
        <v>69.5</v>
      </c>
      <c r="BO1583">
        <v>66.5</v>
      </c>
      <c r="BP1583">
        <v>64.5</v>
      </c>
      <c r="BQ1583">
        <v>64</v>
      </c>
      <c r="BR1583">
        <v>63.75</v>
      </c>
      <c r="BS1583">
        <v>-0.24991279999999999</v>
      </c>
      <c r="BT1583">
        <v>-0.25112509999999999</v>
      </c>
      <c r="BU1583">
        <v>-0.38089200000000001</v>
      </c>
      <c r="BV1583">
        <v>-0.38015260000000001</v>
      </c>
      <c r="BW1583">
        <v>-0.24069550000000001</v>
      </c>
      <c r="BX1583">
        <v>5.8937730000000004</v>
      </c>
      <c r="BY1583">
        <v>-6.5911299999999997</v>
      </c>
      <c r="BZ1583">
        <v>3.115675</v>
      </c>
      <c r="CA1583">
        <v>-1.406547</v>
      </c>
      <c r="CB1583">
        <v>-1.9509129999999999</v>
      </c>
      <c r="CC1583">
        <v>2.5567359999999999</v>
      </c>
      <c r="CD1583">
        <v>-1.2686949999999999</v>
      </c>
      <c r="CE1583">
        <v>0.26221329999999998</v>
      </c>
      <c r="CF1583">
        <v>0.56895689999999999</v>
      </c>
      <c r="CG1583">
        <v>3.0614729999999999</v>
      </c>
      <c r="CH1583">
        <v>4.2099770000000003</v>
      </c>
      <c r="CI1583">
        <v>-24.517430000000001</v>
      </c>
      <c r="CJ1583">
        <v>19.49531</v>
      </c>
      <c r="CK1583">
        <v>7.6099880000000004</v>
      </c>
      <c r="CL1583">
        <v>-2.2789220000000001</v>
      </c>
      <c r="CM1583">
        <v>-2.2614230000000002</v>
      </c>
      <c r="CN1583">
        <v>1.2375689999999999</v>
      </c>
      <c r="CO1583">
        <v>0.17128969999999999</v>
      </c>
      <c r="CP1583">
        <v>0.26803080000000001</v>
      </c>
      <c r="CQ1583">
        <v>5.5852600000000002E-2</v>
      </c>
      <c r="CR1583">
        <v>4.2281899999999997E-2</v>
      </c>
      <c r="CS1583">
        <v>3.80104E-2</v>
      </c>
      <c r="CT1583">
        <v>3.81371E-2</v>
      </c>
      <c r="CU1583">
        <v>4.2058699999999997E-2</v>
      </c>
      <c r="CV1583">
        <v>3.0324499999999999</v>
      </c>
      <c r="CW1583">
        <v>16.807490000000001</v>
      </c>
      <c r="CX1583">
        <v>5.2370409999999996</v>
      </c>
      <c r="CY1583">
        <v>5.9681759999999997</v>
      </c>
      <c r="CZ1583">
        <v>4.2645960000000001</v>
      </c>
      <c r="DA1583">
        <v>4.5462379999999998</v>
      </c>
      <c r="DB1583">
        <v>2.823442</v>
      </c>
      <c r="DC1583">
        <v>2.659878</v>
      </c>
      <c r="DD1583">
        <v>2.187195</v>
      </c>
      <c r="DE1583">
        <v>4.9971110000000003</v>
      </c>
      <c r="DF1583">
        <v>2.3615409999999999</v>
      </c>
      <c r="DG1583">
        <v>1.832532</v>
      </c>
      <c r="DH1583">
        <v>4.1613759999999997</v>
      </c>
      <c r="DI1583">
        <v>5.237482</v>
      </c>
      <c r="DJ1583">
        <v>15.10812</v>
      </c>
      <c r="DK1583">
        <v>18.37922</v>
      </c>
      <c r="DL1583">
        <v>8.5556760000000001</v>
      </c>
      <c r="DM1583">
        <v>0.75656159999999995</v>
      </c>
      <c r="DN1583">
        <v>0.51578630000000003</v>
      </c>
      <c r="DO1583">
        <v>18</v>
      </c>
      <c r="DP1583">
        <v>19</v>
      </c>
    </row>
    <row r="1584" spans="1:120" hidden="1" x14ac:dyDescent="0.25">
      <c r="A1584" t="str">
        <f t="shared" si="24"/>
        <v>Industry_Type-1. Agriculture, Mining &amp; Construction_Prescribed DA 1-4 (1PM-9PM)_44419_Combined</v>
      </c>
      <c r="B1584" t="s">
        <v>62</v>
      </c>
      <c r="C1584" t="s">
        <v>211</v>
      </c>
      <c r="D1584" t="s">
        <v>61</v>
      </c>
      <c r="E1584" t="s">
        <v>61</v>
      </c>
      <c r="F1584" t="s">
        <v>61</v>
      </c>
      <c r="G1584" t="s">
        <v>30</v>
      </c>
      <c r="H1584" t="s">
        <v>61</v>
      </c>
      <c r="I1584" t="s">
        <v>61</v>
      </c>
      <c r="J1584" t="s">
        <v>61</v>
      </c>
      <c r="K1584" t="s">
        <v>214</v>
      </c>
      <c r="L1584" s="18">
        <v>44419</v>
      </c>
      <c r="M1584">
        <v>19</v>
      </c>
      <c r="N1584">
        <v>19</v>
      </c>
      <c r="O1584" t="s">
        <v>258</v>
      </c>
      <c r="P1584">
        <v>3</v>
      </c>
      <c r="Q1584">
        <v>3</v>
      </c>
      <c r="R1584">
        <v>1</v>
      </c>
      <c r="S1584">
        <v>0</v>
      </c>
      <c r="T1584">
        <v>1</v>
      </c>
      <c r="U1584">
        <v>0</v>
      </c>
      <c r="V1584">
        <v>1</v>
      </c>
      <c r="W1584">
        <v>1691.8</v>
      </c>
      <c r="X1584">
        <v>1920.48</v>
      </c>
      <c r="Y1584">
        <v>1933.28</v>
      </c>
      <c r="Z1584">
        <v>1937.76</v>
      </c>
      <c r="AA1584">
        <v>1946.28</v>
      </c>
      <c r="AB1584">
        <v>1955.16</v>
      </c>
      <c r="AC1584">
        <v>1960.4</v>
      </c>
      <c r="AD1584">
        <v>1970.4</v>
      </c>
      <c r="AE1584">
        <v>1970.36</v>
      </c>
      <c r="AF1584">
        <v>1941.68</v>
      </c>
      <c r="AG1584">
        <v>1890.72</v>
      </c>
      <c r="AH1584">
        <v>1749.68</v>
      </c>
      <c r="AI1584">
        <v>800.4</v>
      </c>
      <c r="AJ1584">
        <v>910.64</v>
      </c>
      <c r="AK1584">
        <v>981.6</v>
      </c>
      <c r="AL1584">
        <v>1044.32</v>
      </c>
      <c r="AM1584">
        <v>1056.28</v>
      </c>
      <c r="AN1584">
        <v>607</v>
      </c>
      <c r="AO1584">
        <v>475.96</v>
      </c>
      <c r="AP1584">
        <v>466.08</v>
      </c>
      <c r="AQ1584">
        <v>469.32</v>
      </c>
      <c r="AR1584">
        <v>1187.24</v>
      </c>
      <c r="AS1584">
        <v>1373.28</v>
      </c>
      <c r="AT1584">
        <v>1374.32</v>
      </c>
      <c r="AU1584">
        <v>57.833333000000003</v>
      </c>
      <c r="AV1584">
        <v>57</v>
      </c>
      <c r="AW1584">
        <v>56.833333000000003</v>
      </c>
      <c r="AX1584">
        <v>56.666666999999997</v>
      </c>
      <c r="AY1584">
        <v>56.666666999999997</v>
      </c>
      <c r="AZ1584">
        <v>56.666666999999997</v>
      </c>
      <c r="BA1584">
        <v>56.666666999999997</v>
      </c>
      <c r="BB1584">
        <v>56.666666999999997</v>
      </c>
      <c r="BC1584">
        <v>57</v>
      </c>
      <c r="BD1584">
        <v>58.833333000000003</v>
      </c>
      <c r="BE1584">
        <v>60.333333000000003</v>
      </c>
      <c r="BF1584">
        <v>62.166666999999997</v>
      </c>
      <c r="BG1584">
        <v>62.666666999999997</v>
      </c>
      <c r="BH1584">
        <v>64.833332999999996</v>
      </c>
      <c r="BI1584">
        <v>66.166667000000004</v>
      </c>
      <c r="BJ1584">
        <v>66.333332999999996</v>
      </c>
      <c r="BK1584">
        <v>65</v>
      </c>
      <c r="BL1584">
        <v>64.166667000000004</v>
      </c>
      <c r="BM1584">
        <v>62.333333000000003</v>
      </c>
      <c r="BN1584">
        <v>60.833333000000003</v>
      </c>
      <c r="BO1584">
        <v>59.5</v>
      </c>
      <c r="BP1584">
        <v>59</v>
      </c>
      <c r="BQ1584">
        <v>58.666666999999997</v>
      </c>
      <c r="BR1584">
        <v>58.666666999999997</v>
      </c>
      <c r="BS1584">
        <v>60.659970000000001</v>
      </c>
      <c r="BT1584">
        <v>17.720700000000001</v>
      </c>
      <c r="BU1584">
        <v>17.064150000000001</v>
      </c>
      <c r="BV1584">
        <v>16.159179999999999</v>
      </c>
      <c r="BW1584">
        <v>10.683719999999999</v>
      </c>
      <c r="BX1584">
        <v>8.0739140000000003</v>
      </c>
      <c r="BY1584">
        <v>6.5842289999999997</v>
      </c>
      <c r="BZ1584">
        <v>0.3778687</v>
      </c>
      <c r="CA1584">
        <v>-2.6293030000000002</v>
      </c>
      <c r="CB1584">
        <v>-17.644069999999999</v>
      </c>
      <c r="CC1584">
        <v>6.5569459999999999</v>
      </c>
      <c r="CD1584">
        <v>-17.265229999999999</v>
      </c>
      <c r="CE1584">
        <v>272.48320000000001</v>
      </c>
      <c r="CF1584">
        <v>126.6276</v>
      </c>
      <c r="CG1584">
        <v>-1.6177900000000001</v>
      </c>
      <c r="CH1584">
        <v>-11.164160000000001</v>
      </c>
      <c r="CI1584">
        <v>127.4782</v>
      </c>
      <c r="CJ1584">
        <v>604.86469999999997</v>
      </c>
      <c r="CK1584">
        <v>816.84119999999996</v>
      </c>
      <c r="CL1584">
        <v>682.50390000000004</v>
      </c>
      <c r="CM1584">
        <v>569.33839999999998</v>
      </c>
      <c r="CN1584">
        <v>220.3329</v>
      </c>
      <c r="CO1584">
        <v>159.1148</v>
      </c>
      <c r="CP1584">
        <v>133.63290000000001</v>
      </c>
      <c r="CQ1584">
        <v>633.5231</v>
      </c>
      <c r="CR1584">
        <v>154.73769999999999</v>
      </c>
      <c r="CS1584">
        <v>131.64330000000001</v>
      </c>
      <c r="CT1584">
        <v>146.50370000000001</v>
      </c>
      <c r="CU1584">
        <v>124.6592</v>
      </c>
      <c r="CV1584">
        <v>142.8758</v>
      </c>
      <c r="CW1584">
        <v>122.91759999999999</v>
      </c>
      <c r="CX1584">
        <v>109.9135</v>
      </c>
      <c r="CY1584">
        <v>127.4003</v>
      </c>
      <c r="CZ1584">
        <v>765.99419999999998</v>
      </c>
      <c r="DA1584">
        <v>1360.2650000000001</v>
      </c>
      <c r="DB1584">
        <v>1541.8320000000001</v>
      </c>
      <c r="DC1584">
        <v>2626.53</v>
      </c>
      <c r="DD1584">
        <v>4205.8360000000002</v>
      </c>
      <c r="DE1584">
        <v>4995.5309999999999</v>
      </c>
      <c r="DF1584">
        <v>4058.7269999999999</v>
      </c>
      <c r="DG1584">
        <v>4681.4750000000004</v>
      </c>
      <c r="DH1584">
        <v>4436.7139999999999</v>
      </c>
      <c r="DI1584">
        <v>9015.7160000000003</v>
      </c>
      <c r="DJ1584">
        <v>7856.5919999999996</v>
      </c>
      <c r="DK1584">
        <v>17678.61</v>
      </c>
      <c r="DL1584">
        <v>5085.8519999999999</v>
      </c>
      <c r="DM1584">
        <v>1364.9359999999999</v>
      </c>
      <c r="DN1584">
        <v>1034.9169999999999</v>
      </c>
      <c r="DO1584">
        <v>19</v>
      </c>
      <c r="DP1584">
        <v>20</v>
      </c>
    </row>
    <row r="1585" spans="1:120" hidden="1" x14ac:dyDescent="0.25">
      <c r="A1585" t="str">
        <f t="shared" si="24"/>
        <v>Size_Grp-Below 20 kW_Prescribed DA 1-4 (1PM-9PM)_44419_Combined</v>
      </c>
      <c r="B1585" t="s">
        <v>62</v>
      </c>
      <c r="C1585" t="s">
        <v>259</v>
      </c>
      <c r="D1585" t="s">
        <v>61</v>
      </c>
      <c r="E1585" t="s">
        <v>61</v>
      </c>
      <c r="F1585" t="s">
        <v>61</v>
      </c>
      <c r="G1585" t="s">
        <v>61</v>
      </c>
      <c r="H1585" t="s">
        <v>61</v>
      </c>
      <c r="I1585" t="s">
        <v>61</v>
      </c>
      <c r="J1585" t="s">
        <v>260</v>
      </c>
      <c r="K1585" t="s">
        <v>214</v>
      </c>
      <c r="L1585" s="18">
        <v>44419</v>
      </c>
      <c r="M1585">
        <v>19</v>
      </c>
      <c r="N1585">
        <v>19</v>
      </c>
      <c r="O1585" t="s">
        <v>258</v>
      </c>
      <c r="P1585">
        <v>3</v>
      </c>
      <c r="Q1585">
        <v>2</v>
      </c>
      <c r="R1585">
        <v>1</v>
      </c>
      <c r="S1585">
        <v>1</v>
      </c>
      <c r="T1585">
        <v>1</v>
      </c>
      <c r="U1585">
        <v>0</v>
      </c>
      <c r="V1585">
        <v>1</v>
      </c>
      <c r="W1585">
        <v>3.5270000000000001</v>
      </c>
      <c r="X1585">
        <v>3.4359999999999999</v>
      </c>
      <c r="Y1585">
        <v>3.44</v>
      </c>
      <c r="Z1585">
        <v>3.4340000000000002</v>
      </c>
      <c r="AA1585">
        <v>3.3580000000000001</v>
      </c>
      <c r="AB1585">
        <v>3.4359999999999999</v>
      </c>
      <c r="AC1585">
        <v>5.3479999999999999</v>
      </c>
      <c r="AD1585">
        <v>8.2360000000000007</v>
      </c>
      <c r="AE1585">
        <v>7.1120000000000001</v>
      </c>
      <c r="AF1585">
        <v>12.24</v>
      </c>
      <c r="AG1585">
        <v>27.37</v>
      </c>
      <c r="AH1585">
        <v>33.476999999999997</v>
      </c>
      <c r="AI1585">
        <v>34.841999999999999</v>
      </c>
      <c r="AJ1585">
        <v>34.837000000000003</v>
      </c>
      <c r="AK1585">
        <v>33.325000000000003</v>
      </c>
      <c r="AL1585">
        <v>30.443000000000001</v>
      </c>
      <c r="AM1585">
        <v>39.487000000000002</v>
      </c>
      <c r="AN1585">
        <v>24.923999999999999</v>
      </c>
      <c r="AO1585">
        <v>27.091999999999999</v>
      </c>
      <c r="AP1585">
        <v>34.927</v>
      </c>
      <c r="AQ1585">
        <v>19.091999999999999</v>
      </c>
      <c r="AR1585">
        <v>3.4969999999999999</v>
      </c>
      <c r="AS1585">
        <v>3.4039999999999999</v>
      </c>
      <c r="AT1585">
        <v>3.4119999999999999</v>
      </c>
      <c r="AU1585">
        <v>40</v>
      </c>
      <c r="AV1585">
        <v>39.333333000000003</v>
      </c>
      <c r="AW1585">
        <v>39</v>
      </c>
      <c r="AX1585">
        <v>38.666666999999997</v>
      </c>
      <c r="AY1585">
        <v>38.666666999999997</v>
      </c>
      <c r="AZ1585">
        <v>38.333333000000003</v>
      </c>
      <c r="BA1585">
        <v>37.666666999999997</v>
      </c>
      <c r="BB1585">
        <v>38</v>
      </c>
      <c r="BC1585">
        <v>38.333333000000003</v>
      </c>
      <c r="BD1585">
        <v>40.666666999999997</v>
      </c>
      <c r="BE1585">
        <v>44.333333000000003</v>
      </c>
      <c r="BF1585">
        <v>48.666666999999997</v>
      </c>
      <c r="BG1585">
        <v>51.333333000000003</v>
      </c>
      <c r="BH1585">
        <v>51.333333000000003</v>
      </c>
      <c r="BI1585">
        <v>48.666666999999997</v>
      </c>
      <c r="BJ1585">
        <v>45</v>
      </c>
      <c r="BK1585">
        <v>44</v>
      </c>
      <c r="BL1585">
        <v>45.666666999999997</v>
      </c>
      <c r="BM1585">
        <v>45.333333000000003</v>
      </c>
      <c r="BN1585">
        <v>44</v>
      </c>
      <c r="BO1585">
        <v>42.333333000000003</v>
      </c>
      <c r="BP1585">
        <v>41</v>
      </c>
      <c r="BQ1585">
        <v>40.666666999999997</v>
      </c>
      <c r="BR1585">
        <v>40.666666999999997</v>
      </c>
      <c r="BS1585">
        <v>-3.2312899999999999E-2</v>
      </c>
      <c r="BT1585">
        <v>5.6972700000000001E-2</v>
      </c>
      <c r="BU1585">
        <v>-2.4823399999999999E-2</v>
      </c>
      <c r="BV1585">
        <v>-4.5568299999999999E-2</v>
      </c>
      <c r="BW1585">
        <v>6.3885200000000003E-2</v>
      </c>
      <c r="BX1585">
        <v>0.10570010000000001</v>
      </c>
      <c r="BY1585">
        <v>0.2179751</v>
      </c>
      <c r="BZ1585">
        <v>-1.025682</v>
      </c>
      <c r="CA1585">
        <v>0.84264629999999996</v>
      </c>
      <c r="CB1585">
        <v>-0.3611856</v>
      </c>
      <c r="CC1585">
        <v>1.128986</v>
      </c>
      <c r="CD1585">
        <v>-1.579947</v>
      </c>
      <c r="CE1585">
        <v>-1.154973</v>
      </c>
      <c r="CF1585">
        <v>-1.0286</v>
      </c>
      <c r="CG1585">
        <v>1.6439349999999999</v>
      </c>
      <c r="CH1585">
        <v>0.53283009999999997</v>
      </c>
      <c r="CI1585">
        <v>-5.8128830000000002</v>
      </c>
      <c r="CJ1585">
        <v>7.6517710000000001</v>
      </c>
      <c r="CK1585">
        <v>2.9850129999999999</v>
      </c>
      <c r="CL1585">
        <v>-3.6279650000000001</v>
      </c>
      <c r="CM1585">
        <v>3.110592</v>
      </c>
      <c r="CN1585">
        <v>-0.56997830000000005</v>
      </c>
      <c r="CO1585">
        <v>-5.2292499999999999E-2</v>
      </c>
      <c r="CP1585">
        <v>3.02159E-2</v>
      </c>
      <c r="CQ1585">
        <v>1.2619E-3</v>
      </c>
      <c r="CR1585">
        <v>1.8143E-3</v>
      </c>
      <c r="CS1585">
        <v>2.1479999999999999E-4</v>
      </c>
      <c r="CT1585">
        <v>1.1402999999999999E-3</v>
      </c>
      <c r="CU1585">
        <v>2.8919999999999998E-4</v>
      </c>
      <c r="CV1585">
        <v>2.9885700000000001E-2</v>
      </c>
      <c r="CW1585">
        <v>0.19106090000000001</v>
      </c>
      <c r="CX1585">
        <v>0.45897700000000002</v>
      </c>
      <c r="CY1585">
        <v>0.3043032</v>
      </c>
      <c r="CZ1585">
        <v>0.22375030000000001</v>
      </c>
      <c r="DA1585">
        <v>1.4726589999999999</v>
      </c>
      <c r="DB1585">
        <v>0.55208060000000003</v>
      </c>
      <c r="DC1585">
        <v>0.57429520000000001</v>
      </c>
      <c r="DD1585">
        <v>0.55090139999999999</v>
      </c>
      <c r="DE1585">
        <v>1.884787</v>
      </c>
      <c r="DF1585">
        <v>1.271604</v>
      </c>
      <c r="DG1585">
        <v>0.32915159999999999</v>
      </c>
      <c r="DH1585">
        <v>1.240847</v>
      </c>
      <c r="DI1585">
        <v>2.0757490000000001</v>
      </c>
      <c r="DJ1585">
        <v>5.9436030000000004</v>
      </c>
      <c r="DK1585">
        <v>3.5574849999999998</v>
      </c>
      <c r="DL1585">
        <v>1.6466289999999999</v>
      </c>
      <c r="DM1585">
        <v>9.5295999999999992E-3</v>
      </c>
      <c r="DN1585">
        <v>5.8310000000000002E-4</v>
      </c>
      <c r="DO1585">
        <v>18</v>
      </c>
      <c r="DP1585">
        <v>19</v>
      </c>
    </row>
    <row r="1586" spans="1:120" x14ac:dyDescent="0.25">
      <c r="A1586" t="str">
        <f t="shared" si="24"/>
        <v>AutoDR-No_Prescribed DA 1-4 (1PM-9PM)_44419_Combined</v>
      </c>
      <c r="B1586" t="s">
        <v>62</v>
      </c>
      <c r="C1586" t="s">
        <v>321</v>
      </c>
      <c r="D1586" t="s">
        <v>61</v>
      </c>
      <c r="E1586" t="s">
        <v>61</v>
      </c>
      <c r="F1586" t="s">
        <v>61</v>
      </c>
      <c r="G1586" t="s">
        <v>61</v>
      </c>
      <c r="H1586" t="s">
        <v>97</v>
      </c>
      <c r="I1586" t="s">
        <v>61</v>
      </c>
      <c r="J1586" t="s">
        <v>61</v>
      </c>
      <c r="K1586" t="s">
        <v>214</v>
      </c>
      <c r="L1586" s="18">
        <v>44419</v>
      </c>
      <c r="M1586">
        <v>19</v>
      </c>
      <c r="N1586">
        <v>19</v>
      </c>
      <c r="O1586" t="s">
        <v>258</v>
      </c>
      <c r="P1586">
        <v>6</v>
      </c>
      <c r="Q1586">
        <v>5</v>
      </c>
      <c r="R1586">
        <v>1</v>
      </c>
      <c r="S1586">
        <v>0</v>
      </c>
      <c r="T1586">
        <v>1</v>
      </c>
      <c r="U1586">
        <v>0</v>
      </c>
      <c r="V1586">
        <v>1</v>
      </c>
      <c r="W1586">
        <v>2194.0337</v>
      </c>
      <c r="X1586">
        <v>2503.3027000000002</v>
      </c>
      <c r="Y1586">
        <v>2518.56</v>
      </c>
      <c r="Z1586">
        <v>2525.7539999999999</v>
      </c>
      <c r="AA1586">
        <v>2534.1313</v>
      </c>
      <c r="AB1586">
        <v>2547.6759999999999</v>
      </c>
      <c r="AC1586">
        <v>2557.5347000000002</v>
      </c>
      <c r="AD1586">
        <v>2584.636</v>
      </c>
      <c r="AE1586">
        <v>2586.4987000000001</v>
      </c>
      <c r="AF1586">
        <v>2564.3733000000002</v>
      </c>
      <c r="AG1586">
        <v>2518.1433000000002</v>
      </c>
      <c r="AH1586">
        <v>2329.6102999999998</v>
      </c>
      <c r="AI1586">
        <v>1071.0553</v>
      </c>
      <c r="AJ1586">
        <v>1245.6103000000001</v>
      </c>
      <c r="AK1586">
        <v>1354.3117</v>
      </c>
      <c r="AL1586">
        <v>1449.0297</v>
      </c>
      <c r="AM1586">
        <v>1468.3937000000001</v>
      </c>
      <c r="AN1586">
        <v>872.55066999999997</v>
      </c>
      <c r="AO1586">
        <v>608.23866999999996</v>
      </c>
      <c r="AP1586">
        <v>624.98032999999998</v>
      </c>
      <c r="AQ1586">
        <v>650.31867</v>
      </c>
      <c r="AR1586">
        <v>1523.817</v>
      </c>
      <c r="AS1586">
        <v>1748.0707</v>
      </c>
      <c r="AT1586">
        <v>1750.1052999999999</v>
      </c>
      <c r="AU1586">
        <v>59.25</v>
      </c>
      <c r="AV1586">
        <v>58.555556000000003</v>
      </c>
      <c r="AW1586">
        <v>58.388888999999999</v>
      </c>
      <c r="AX1586">
        <v>58.222222000000002</v>
      </c>
      <c r="AY1586">
        <v>58.222222000000002</v>
      </c>
      <c r="AZ1586">
        <v>58.138888999999999</v>
      </c>
      <c r="BA1586">
        <v>57.972222000000002</v>
      </c>
      <c r="BB1586">
        <v>58.166666999999997</v>
      </c>
      <c r="BC1586">
        <v>59.027777999999998</v>
      </c>
      <c r="BD1586">
        <v>61.305556000000003</v>
      </c>
      <c r="BE1586">
        <v>63.694443999999997</v>
      </c>
      <c r="BF1586">
        <v>66.694444000000004</v>
      </c>
      <c r="BG1586">
        <v>68</v>
      </c>
      <c r="BH1586">
        <v>69.305555999999996</v>
      </c>
      <c r="BI1586">
        <v>69.638889000000006</v>
      </c>
      <c r="BJ1586">
        <v>69.305555999999996</v>
      </c>
      <c r="BK1586">
        <v>68.222222000000002</v>
      </c>
      <c r="BL1586">
        <v>67.444444000000004</v>
      </c>
      <c r="BM1586">
        <v>65.666667000000004</v>
      </c>
      <c r="BN1586">
        <v>63.694443999999997</v>
      </c>
      <c r="BO1586">
        <v>61.666666999999997</v>
      </c>
      <c r="BP1586">
        <v>60.694443999999997</v>
      </c>
      <c r="BQ1586">
        <v>60.055556000000003</v>
      </c>
      <c r="BR1586">
        <v>59.944443999999997</v>
      </c>
      <c r="BS1586">
        <v>103.5962</v>
      </c>
      <c r="BT1586">
        <v>32.148029999999999</v>
      </c>
      <c r="BU1586">
        <v>32.383789999999998</v>
      </c>
      <c r="BV1586">
        <v>30.561060000000001</v>
      </c>
      <c r="BW1586">
        <v>25.23301</v>
      </c>
      <c r="BX1586">
        <v>18.228899999999999</v>
      </c>
      <c r="BY1586">
        <v>-4.2561090000000004</v>
      </c>
      <c r="BZ1586">
        <v>-1.8299540000000001</v>
      </c>
      <c r="CA1586">
        <v>-3.0366680000000001</v>
      </c>
      <c r="CB1586">
        <v>-30.075949999999999</v>
      </c>
      <c r="CC1586">
        <v>-7.6493760000000002</v>
      </c>
      <c r="CD1586">
        <v>-35.485259999999997</v>
      </c>
      <c r="CE1586">
        <v>345.20670000000001</v>
      </c>
      <c r="CF1586">
        <v>183.36930000000001</v>
      </c>
      <c r="CG1586">
        <v>7.1378180000000002</v>
      </c>
      <c r="CH1586">
        <v>-15.057650000000001</v>
      </c>
      <c r="CI1586">
        <v>168.54499999999999</v>
      </c>
      <c r="CJ1586">
        <v>789.12429999999995</v>
      </c>
      <c r="CK1586">
        <v>1186.2840000000001</v>
      </c>
      <c r="CL1586">
        <v>928.11599999999999</v>
      </c>
      <c r="CM1586">
        <v>740.82100000000003</v>
      </c>
      <c r="CN1586">
        <v>305.14249999999998</v>
      </c>
      <c r="CO1586">
        <v>230.66909999999999</v>
      </c>
      <c r="CP1586">
        <v>194.84950000000001</v>
      </c>
      <c r="CQ1586">
        <v>1101.1759999999999</v>
      </c>
      <c r="CR1586">
        <v>240.71080000000001</v>
      </c>
      <c r="CS1586">
        <v>203.5454</v>
      </c>
      <c r="CT1586">
        <v>232.33539999999999</v>
      </c>
      <c r="CU1586">
        <v>195.31450000000001</v>
      </c>
      <c r="CV1586">
        <v>212.1344</v>
      </c>
      <c r="CW1586">
        <v>157.59989999999999</v>
      </c>
      <c r="CX1586">
        <v>153.14019999999999</v>
      </c>
      <c r="CY1586">
        <v>167.42779999999999</v>
      </c>
      <c r="CZ1586">
        <v>955.25699999999995</v>
      </c>
      <c r="DA1586">
        <v>1738.9380000000001</v>
      </c>
      <c r="DB1586">
        <v>1969.5429999999999</v>
      </c>
      <c r="DC1586">
        <v>4246.9179999999997</v>
      </c>
      <c r="DD1586">
        <v>6124.259</v>
      </c>
      <c r="DE1586">
        <v>7588.424</v>
      </c>
      <c r="DF1586">
        <v>5852.1379999999999</v>
      </c>
      <c r="DG1586">
        <v>7149.3810000000003</v>
      </c>
      <c r="DH1586">
        <v>7051.8019999999997</v>
      </c>
      <c r="DI1586">
        <v>14362.85</v>
      </c>
      <c r="DJ1586">
        <v>12546.48</v>
      </c>
      <c r="DK1586">
        <v>31661.35</v>
      </c>
      <c r="DL1586">
        <v>9023.9189999999999</v>
      </c>
      <c r="DM1586">
        <v>2440.7719999999999</v>
      </c>
      <c r="DN1586">
        <v>1859.6590000000001</v>
      </c>
      <c r="DO1586">
        <v>18</v>
      </c>
      <c r="DP1586">
        <v>20</v>
      </c>
    </row>
    <row r="1587" spans="1:120" hidden="1" x14ac:dyDescent="0.25">
      <c r="A1587" t="str">
        <f t="shared" si="24"/>
        <v>Size_Grp-20 to 199.99 kW_Prescribed DA 1-4 (1PM-9PM)_44419_Combined</v>
      </c>
      <c r="B1587" t="s">
        <v>62</v>
      </c>
      <c r="C1587" t="s">
        <v>201</v>
      </c>
      <c r="D1587" t="s">
        <v>61</v>
      </c>
      <c r="E1587" t="s">
        <v>61</v>
      </c>
      <c r="F1587" t="s">
        <v>61</v>
      </c>
      <c r="G1587" t="s">
        <v>61</v>
      </c>
      <c r="H1587" t="s">
        <v>61</v>
      </c>
      <c r="I1587" t="s">
        <v>61</v>
      </c>
      <c r="J1587" t="s">
        <v>101</v>
      </c>
      <c r="K1587" t="s">
        <v>214</v>
      </c>
      <c r="L1587" s="18">
        <v>44419</v>
      </c>
      <c r="M1587">
        <v>19</v>
      </c>
      <c r="N1587">
        <v>19</v>
      </c>
      <c r="O1587" t="s">
        <v>258</v>
      </c>
      <c r="P1587">
        <v>3</v>
      </c>
      <c r="Q1587">
        <v>3</v>
      </c>
      <c r="R1587">
        <v>1</v>
      </c>
      <c r="S1587">
        <v>0</v>
      </c>
      <c r="T1587">
        <v>1</v>
      </c>
      <c r="U1587">
        <v>0</v>
      </c>
      <c r="V1587">
        <v>1</v>
      </c>
      <c r="W1587">
        <v>108.2</v>
      </c>
      <c r="X1587">
        <v>110.28</v>
      </c>
      <c r="Y1587">
        <v>109.8</v>
      </c>
      <c r="Z1587">
        <v>109.88</v>
      </c>
      <c r="AA1587">
        <v>107.76</v>
      </c>
      <c r="AB1587">
        <v>110.28</v>
      </c>
      <c r="AC1587">
        <v>142.19999999999999</v>
      </c>
      <c r="AD1587">
        <v>148.72</v>
      </c>
      <c r="AE1587">
        <v>155.68</v>
      </c>
      <c r="AF1587">
        <v>164.8</v>
      </c>
      <c r="AG1587">
        <v>190.6</v>
      </c>
      <c r="AH1587">
        <v>194.6</v>
      </c>
      <c r="AI1587">
        <v>182.28</v>
      </c>
      <c r="AJ1587">
        <v>178.56</v>
      </c>
      <c r="AK1587">
        <v>182.68</v>
      </c>
      <c r="AL1587">
        <v>188.48</v>
      </c>
      <c r="AM1587">
        <v>211.12</v>
      </c>
      <c r="AN1587">
        <v>178.76</v>
      </c>
      <c r="AO1587">
        <v>113.72</v>
      </c>
      <c r="AP1587">
        <v>136.52000000000001</v>
      </c>
      <c r="AQ1587">
        <v>141.08000000000001</v>
      </c>
      <c r="AR1587">
        <v>100.08</v>
      </c>
      <c r="AS1587">
        <v>91.4</v>
      </c>
      <c r="AT1587">
        <v>91.88</v>
      </c>
      <c r="AU1587">
        <v>63.5</v>
      </c>
      <c r="AV1587">
        <v>61.333333000000003</v>
      </c>
      <c r="AW1587">
        <v>60.333333000000003</v>
      </c>
      <c r="AX1587">
        <v>59.5</v>
      </c>
      <c r="AY1587">
        <v>59.333333000000003</v>
      </c>
      <c r="AZ1587">
        <v>58.666666999999997</v>
      </c>
      <c r="BA1587">
        <v>58</v>
      </c>
      <c r="BB1587">
        <v>59.833333000000003</v>
      </c>
      <c r="BC1587">
        <v>63.666666999999997</v>
      </c>
      <c r="BD1587">
        <v>68.5</v>
      </c>
      <c r="BE1587">
        <v>73.166667000000004</v>
      </c>
      <c r="BF1587">
        <v>78.666667000000004</v>
      </c>
      <c r="BG1587">
        <v>82.166667000000004</v>
      </c>
      <c r="BH1587">
        <v>83</v>
      </c>
      <c r="BI1587">
        <v>82.5</v>
      </c>
      <c r="BJ1587">
        <v>79.833332999999996</v>
      </c>
      <c r="BK1587">
        <v>77.666667000000004</v>
      </c>
      <c r="BL1587">
        <v>77.5</v>
      </c>
      <c r="BM1587">
        <v>75.166667000000004</v>
      </c>
      <c r="BN1587">
        <v>71.666667000000004</v>
      </c>
      <c r="BO1587">
        <v>68.166667000000004</v>
      </c>
      <c r="BP1587">
        <v>66.333332999999996</v>
      </c>
      <c r="BQ1587">
        <v>65.5</v>
      </c>
      <c r="BR1587">
        <v>65</v>
      </c>
      <c r="BS1587">
        <v>17.069600000000001</v>
      </c>
      <c r="BT1587">
        <v>7.039917</v>
      </c>
      <c r="BU1587">
        <v>7.6462810000000001</v>
      </c>
      <c r="BV1587">
        <v>6.6324420000000002</v>
      </c>
      <c r="BW1587">
        <v>8.0259479999999996</v>
      </c>
      <c r="BX1587">
        <v>11.03557</v>
      </c>
      <c r="BY1587">
        <v>-17.27619</v>
      </c>
      <c r="BZ1587">
        <v>1.978386</v>
      </c>
      <c r="CA1587">
        <v>-3.0996950000000001</v>
      </c>
      <c r="CB1587">
        <v>-2.5760710000000002</v>
      </c>
      <c r="CC1587">
        <v>-2.8858950000000001</v>
      </c>
      <c r="CD1587">
        <v>-8.3701209999999993</v>
      </c>
      <c r="CE1587">
        <v>-4.0996670000000002</v>
      </c>
      <c r="CF1587">
        <v>2.5859380000000001</v>
      </c>
      <c r="CG1587">
        <v>-2.893589</v>
      </c>
      <c r="CH1587">
        <v>-8.2494890000000005</v>
      </c>
      <c r="CI1587">
        <v>-30.40831</v>
      </c>
      <c r="CJ1587">
        <v>-4.7324159999999997</v>
      </c>
      <c r="CK1587">
        <v>80.192750000000004</v>
      </c>
      <c r="CL1587">
        <v>23.321459999999998</v>
      </c>
      <c r="CM1587">
        <v>-15.299469999999999</v>
      </c>
      <c r="CN1587">
        <v>16.657050000000002</v>
      </c>
      <c r="CO1587">
        <v>19.20759</v>
      </c>
      <c r="CP1587">
        <v>17.669589999999999</v>
      </c>
      <c r="CQ1587">
        <v>16.934380000000001</v>
      </c>
      <c r="CR1587">
        <v>10.206060000000001</v>
      </c>
      <c r="CS1587">
        <v>9.7544380000000004</v>
      </c>
      <c r="CT1587">
        <v>8.9479729999999993</v>
      </c>
      <c r="CU1587">
        <v>9.6181059999999992</v>
      </c>
      <c r="CV1587">
        <v>12.186249999999999</v>
      </c>
      <c r="CW1587">
        <v>23.512889999999999</v>
      </c>
      <c r="CX1587">
        <v>12.01914</v>
      </c>
      <c r="CY1587">
        <v>12.609830000000001</v>
      </c>
      <c r="CZ1587">
        <v>10.85355</v>
      </c>
      <c r="DA1587">
        <v>14.008459999999999</v>
      </c>
      <c r="DB1587">
        <v>41.714950000000002</v>
      </c>
      <c r="DC1587">
        <v>17.810829999999999</v>
      </c>
      <c r="DD1587">
        <v>23.582419999999999</v>
      </c>
      <c r="DE1587">
        <v>18.00816</v>
      </c>
      <c r="DF1587">
        <v>21.053570000000001</v>
      </c>
      <c r="DG1587">
        <v>20.959759999999999</v>
      </c>
      <c r="DH1587">
        <v>222.09460000000001</v>
      </c>
      <c r="DI1587">
        <v>30.889530000000001</v>
      </c>
      <c r="DJ1587">
        <v>384.61779999999999</v>
      </c>
      <c r="DK1587">
        <v>1010.9059999999999</v>
      </c>
      <c r="DL1587">
        <v>104.1968</v>
      </c>
      <c r="DM1587">
        <v>95.018870000000007</v>
      </c>
      <c r="DN1587">
        <v>80.394540000000006</v>
      </c>
      <c r="DO1587">
        <v>18</v>
      </c>
      <c r="DP1587">
        <v>19</v>
      </c>
    </row>
    <row r="1588" spans="1:120" hidden="1" x14ac:dyDescent="0.25">
      <c r="A1588" t="str">
        <f t="shared" si="24"/>
        <v>Size_Grp-200 kW and above_Prescribed DA 1-4 (1PM-9PM)_44419_Combined</v>
      </c>
      <c r="B1588" t="s">
        <v>62</v>
      </c>
      <c r="C1588" t="s">
        <v>207</v>
      </c>
      <c r="D1588" t="s">
        <v>61</v>
      </c>
      <c r="E1588" t="s">
        <v>61</v>
      </c>
      <c r="F1588" t="s">
        <v>61</v>
      </c>
      <c r="G1588" t="s">
        <v>61</v>
      </c>
      <c r="H1588" t="s">
        <v>61</v>
      </c>
      <c r="I1588" t="s">
        <v>61</v>
      </c>
      <c r="J1588" t="s">
        <v>102</v>
      </c>
      <c r="K1588" t="s">
        <v>214</v>
      </c>
      <c r="L1588" s="18">
        <v>44419</v>
      </c>
      <c r="M1588">
        <v>19</v>
      </c>
      <c r="N1588">
        <v>19</v>
      </c>
      <c r="O1588" t="s">
        <v>258</v>
      </c>
      <c r="P1588">
        <v>3</v>
      </c>
      <c r="Q1588">
        <v>3</v>
      </c>
      <c r="R1588">
        <v>1</v>
      </c>
      <c r="S1588">
        <v>0</v>
      </c>
      <c r="T1588">
        <v>1</v>
      </c>
      <c r="U1588">
        <v>0</v>
      </c>
      <c r="V1588">
        <v>1</v>
      </c>
      <c r="W1588">
        <v>1691.8</v>
      </c>
      <c r="X1588">
        <v>1920.48</v>
      </c>
      <c r="Y1588">
        <v>1933.28</v>
      </c>
      <c r="Z1588">
        <v>1937.76</v>
      </c>
      <c r="AA1588">
        <v>1946.28</v>
      </c>
      <c r="AB1588">
        <v>1955.16</v>
      </c>
      <c r="AC1588">
        <v>1960.4</v>
      </c>
      <c r="AD1588">
        <v>1970.4</v>
      </c>
      <c r="AE1588">
        <v>1970.36</v>
      </c>
      <c r="AF1588">
        <v>1941.68</v>
      </c>
      <c r="AG1588">
        <v>1890.72</v>
      </c>
      <c r="AH1588">
        <v>1749.68</v>
      </c>
      <c r="AI1588">
        <v>800.4</v>
      </c>
      <c r="AJ1588">
        <v>910.64</v>
      </c>
      <c r="AK1588">
        <v>981.6</v>
      </c>
      <c r="AL1588">
        <v>1044.32</v>
      </c>
      <c r="AM1588">
        <v>1056.28</v>
      </c>
      <c r="AN1588">
        <v>607</v>
      </c>
      <c r="AO1588">
        <v>475.96</v>
      </c>
      <c r="AP1588">
        <v>466.08</v>
      </c>
      <c r="AQ1588">
        <v>469.32</v>
      </c>
      <c r="AR1588">
        <v>1187.24</v>
      </c>
      <c r="AS1588">
        <v>1373.28</v>
      </c>
      <c r="AT1588">
        <v>1374.32</v>
      </c>
      <c r="AU1588">
        <v>57.833333000000003</v>
      </c>
      <c r="AV1588">
        <v>57</v>
      </c>
      <c r="AW1588">
        <v>56.833333000000003</v>
      </c>
      <c r="AX1588">
        <v>56.666666999999997</v>
      </c>
      <c r="AY1588">
        <v>56.666666999999997</v>
      </c>
      <c r="AZ1588">
        <v>56.666666999999997</v>
      </c>
      <c r="BA1588">
        <v>56.666666999999997</v>
      </c>
      <c r="BB1588">
        <v>56.666666999999997</v>
      </c>
      <c r="BC1588">
        <v>57</v>
      </c>
      <c r="BD1588">
        <v>58.833333000000003</v>
      </c>
      <c r="BE1588">
        <v>60.333333000000003</v>
      </c>
      <c r="BF1588">
        <v>62.166666999999997</v>
      </c>
      <c r="BG1588">
        <v>62.666666999999997</v>
      </c>
      <c r="BH1588">
        <v>64.833332999999996</v>
      </c>
      <c r="BI1588">
        <v>66.166667000000004</v>
      </c>
      <c r="BJ1588">
        <v>66.333332999999996</v>
      </c>
      <c r="BK1588">
        <v>65</v>
      </c>
      <c r="BL1588">
        <v>64.166667000000004</v>
      </c>
      <c r="BM1588">
        <v>62.333333000000003</v>
      </c>
      <c r="BN1588">
        <v>60.833333000000003</v>
      </c>
      <c r="BO1588">
        <v>59.5</v>
      </c>
      <c r="BP1588">
        <v>59</v>
      </c>
      <c r="BQ1588">
        <v>58.666666999999997</v>
      </c>
      <c r="BR1588">
        <v>58.666666999999997</v>
      </c>
      <c r="BS1588">
        <v>60.659970000000001</v>
      </c>
      <c r="BT1588">
        <v>17.720700000000001</v>
      </c>
      <c r="BU1588">
        <v>17.064150000000001</v>
      </c>
      <c r="BV1588">
        <v>16.159179999999999</v>
      </c>
      <c r="BW1588">
        <v>10.683719999999999</v>
      </c>
      <c r="BX1588">
        <v>8.0739140000000003</v>
      </c>
      <c r="BY1588">
        <v>6.5842289999999997</v>
      </c>
      <c r="BZ1588">
        <v>0.3778687</v>
      </c>
      <c r="CA1588">
        <v>-2.6293030000000002</v>
      </c>
      <c r="CB1588">
        <v>-17.644069999999999</v>
      </c>
      <c r="CC1588">
        <v>6.5569459999999999</v>
      </c>
      <c r="CD1588">
        <v>-17.265229999999999</v>
      </c>
      <c r="CE1588">
        <v>272.48320000000001</v>
      </c>
      <c r="CF1588">
        <v>126.6276</v>
      </c>
      <c r="CG1588">
        <v>-1.6177900000000001</v>
      </c>
      <c r="CH1588">
        <v>-11.164160000000001</v>
      </c>
      <c r="CI1588">
        <v>127.4782</v>
      </c>
      <c r="CJ1588">
        <v>604.86469999999997</v>
      </c>
      <c r="CK1588">
        <v>816.84119999999996</v>
      </c>
      <c r="CL1588">
        <v>682.50390000000004</v>
      </c>
      <c r="CM1588">
        <v>569.33839999999998</v>
      </c>
      <c r="CN1588">
        <v>220.3329</v>
      </c>
      <c r="CO1588">
        <v>159.1148</v>
      </c>
      <c r="CP1588">
        <v>133.63290000000001</v>
      </c>
      <c r="CQ1588">
        <v>633.5231</v>
      </c>
      <c r="CR1588">
        <v>154.73769999999999</v>
      </c>
      <c r="CS1588">
        <v>131.64330000000001</v>
      </c>
      <c r="CT1588">
        <v>146.50370000000001</v>
      </c>
      <c r="CU1588">
        <v>124.6592</v>
      </c>
      <c r="CV1588">
        <v>142.8758</v>
      </c>
      <c r="CW1588">
        <v>122.91759999999999</v>
      </c>
      <c r="CX1588">
        <v>109.9135</v>
      </c>
      <c r="CY1588">
        <v>127.4003</v>
      </c>
      <c r="CZ1588">
        <v>765.99419999999998</v>
      </c>
      <c r="DA1588">
        <v>1360.2650000000001</v>
      </c>
      <c r="DB1588">
        <v>1541.8320000000001</v>
      </c>
      <c r="DC1588">
        <v>2626.53</v>
      </c>
      <c r="DD1588">
        <v>4205.8360000000002</v>
      </c>
      <c r="DE1588">
        <v>4995.5309999999999</v>
      </c>
      <c r="DF1588">
        <v>4058.7269999999999</v>
      </c>
      <c r="DG1588">
        <v>4681.4750000000004</v>
      </c>
      <c r="DH1588">
        <v>4436.7139999999999</v>
      </c>
      <c r="DI1588">
        <v>9015.7160000000003</v>
      </c>
      <c r="DJ1588">
        <v>7856.5919999999996</v>
      </c>
      <c r="DK1588">
        <v>17678.61</v>
      </c>
      <c r="DL1588">
        <v>5085.8519999999999</v>
      </c>
      <c r="DM1588">
        <v>1364.9359999999999</v>
      </c>
      <c r="DN1588">
        <v>1034.9169999999999</v>
      </c>
      <c r="DO1588">
        <v>19</v>
      </c>
      <c r="DP1588">
        <v>20</v>
      </c>
    </row>
    <row r="1589" spans="1:120" hidden="1" x14ac:dyDescent="0.25">
      <c r="A1589" t="str">
        <f t="shared" si="24"/>
        <v>Aggregator-Blue Zone Resources, LLC_Prescribed DA 1-4 (1PM-9PM)_44419_Combined</v>
      </c>
      <c r="B1589" t="s">
        <v>62</v>
      </c>
      <c r="C1589" t="s">
        <v>261</v>
      </c>
      <c r="D1589" t="s">
        <v>61</v>
      </c>
      <c r="E1589" t="s">
        <v>61</v>
      </c>
      <c r="F1589" t="s">
        <v>262</v>
      </c>
      <c r="G1589" t="s">
        <v>61</v>
      </c>
      <c r="H1589" t="s">
        <v>61</v>
      </c>
      <c r="I1589" t="s">
        <v>61</v>
      </c>
      <c r="J1589" t="s">
        <v>61</v>
      </c>
      <c r="K1589" t="s">
        <v>214</v>
      </c>
      <c r="L1589" s="18">
        <v>44419</v>
      </c>
      <c r="M1589">
        <v>19</v>
      </c>
      <c r="N1589">
        <v>19</v>
      </c>
      <c r="O1589" t="s">
        <v>258</v>
      </c>
      <c r="P1589">
        <v>6</v>
      </c>
      <c r="Q1589">
        <v>5</v>
      </c>
      <c r="R1589">
        <v>1</v>
      </c>
      <c r="S1589">
        <v>0</v>
      </c>
      <c r="T1589">
        <v>1</v>
      </c>
      <c r="U1589">
        <v>0</v>
      </c>
      <c r="V1589">
        <v>1</v>
      </c>
      <c r="W1589">
        <v>2194.0337</v>
      </c>
      <c r="X1589">
        <v>2503.3027000000002</v>
      </c>
      <c r="Y1589">
        <v>2518.56</v>
      </c>
      <c r="Z1589">
        <v>2525.7539999999999</v>
      </c>
      <c r="AA1589">
        <v>2534.1313</v>
      </c>
      <c r="AB1589">
        <v>2547.6759999999999</v>
      </c>
      <c r="AC1589">
        <v>2557.5347000000002</v>
      </c>
      <c r="AD1589">
        <v>2584.636</v>
      </c>
      <c r="AE1589">
        <v>2586.4987000000001</v>
      </c>
      <c r="AF1589">
        <v>2564.3733000000002</v>
      </c>
      <c r="AG1589">
        <v>2518.1433000000002</v>
      </c>
      <c r="AH1589">
        <v>2329.6102999999998</v>
      </c>
      <c r="AI1589">
        <v>1071.0553</v>
      </c>
      <c r="AJ1589">
        <v>1245.6103000000001</v>
      </c>
      <c r="AK1589">
        <v>1354.3117</v>
      </c>
      <c r="AL1589">
        <v>1449.0297</v>
      </c>
      <c r="AM1589">
        <v>1468.3937000000001</v>
      </c>
      <c r="AN1589">
        <v>872.55066999999997</v>
      </c>
      <c r="AO1589">
        <v>608.23866999999996</v>
      </c>
      <c r="AP1589">
        <v>624.98032999999998</v>
      </c>
      <c r="AQ1589">
        <v>650.31867</v>
      </c>
      <c r="AR1589">
        <v>1523.817</v>
      </c>
      <c r="AS1589">
        <v>1748.0707</v>
      </c>
      <c r="AT1589">
        <v>1750.1052999999999</v>
      </c>
      <c r="AU1589">
        <v>59.25</v>
      </c>
      <c r="AV1589">
        <v>58.555556000000003</v>
      </c>
      <c r="AW1589">
        <v>58.388888999999999</v>
      </c>
      <c r="AX1589">
        <v>58.222222000000002</v>
      </c>
      <c r="AY1589">
        <v>58.222222000000002</v>
      </c>
      <c r="AZ1589">
        <v>58.138888999999999</v>
      </c>
      <c r="BA1589">
        <v>57.972222000000002</v>
      </c>
      <c r="BB1589">
        <v>58.166666999999997</v>
      </c>
      <c r="BC1589">
        <v>59.027777999999998</v>
      </c>
      <c r="BD1589">
        <v>61.305556000000003</v>
      </c>
      <c r="BE1589">
        <v>63.694443999999997</v>
      </c>
      <c r="BF1589">
        <v>66.694444000000004</v>
      </c>
      <c r="BG1589">
        <v>68</v>
      </c>
      <c r="BH1589">
        <v>69.305555999999996</v>
      </c>
      <c r="BI1589">
        <v>69.638889000000006</v>
      </c>
      <c r="BJ1589">
        <v>69.305555999999996</v>
      </c>
      <c r="BK1589">
        <v>68.222222000000002</v>
      </c>
      <c r="BL1589">
        <v>67.444444000000004</v>
      </c>
      <c r="BM1589">
        <v>65.666667000000004</v>
      </c>
      <c r="BN1589">
        <v>63.694443999999997</v>
      </c>
      <c r="BO1589">
        <v>61.666666999999997</v>
      </c>
      <c r="BP1589">
        <v>60.694443999999997</v>
      </c>
      <c r="BQ1589">
        <v>60.055556000000003</v>
      </c>
      <c r="BR1589">
        <v>59.944443999999997</v>
      </c>
      <c r="BS1589">
        <v>103.5962</v>
      </c>
      <c r="BT1589">
        <v>32.148029999999999</v>
      </c>
      <c r="BU1589">
        <v>32.383789999999998</v>
      </c>
      <c r="BV1589">
        <v>30.561060000000001</v>
      </c>
      <c r="BW1589">
        <v>25.23301</v>
      </c>
      <c r="BX1589">
        <v>18.228899999999999</v>
      </c>
      <c r="BY1589">
        <v>-4.2561090000000004</v>
      </c>
      <c r="BZ1589">
        <v>-1.8299540000000001</v>
      </c>
      <c r="CA1589">
        <v>-3.0366680000000001</v>
      </c>
      <c r="CB1589">
        <v>-30.075949999999999</v>
      </c>
      <c r="CC1589">
        <v>-7.6493760000000002</v>
      </c>
      <c r="CD1589">
        <v>-35.485259999999997</v>
      </c>
      <c r="CE1589">
        <v>345.20670000000001</v>
      </c>
      <c r="CF1589">
        <v>183.36930000000001</v>
      </c>
      <c r="CG1589">
        <v>7.1378180000000002</v>
      </c>
      <c r="CH1589">
        <v>-15.057650000000001</v>
      </c>
      <c r="CI1589">
        <v>168.54499999999999</v>
      </c>
      <c r="CJ1589">
        <v>789.12429999999995</v>
      </c>
      <c r="CK1589">
        <v>1186.2840000000001</v>
      </c>
      <c r="CL1589">
        <v>928.11599999999999</v>
      </c>
      <c r="CM1589">
        <v>740.82100000000003</v>
      </c>
      <c r="CN1589">
        <v>305.14249999999998</v>
      </c>
      <c r="CO1589">
        <v>230.66909999999999</v>
      </c>
      <c r="CP1589">
        <v>194.84950000000001</v>
      </c>
      <c r="CQ1589">
        <v>1101.1759999999999</v>
      </c>
      <c r="CR1589">
        <v>240.71080000000001</v>
      </c>
      <c r="CS1589">
        <v>203.5454</v>
      </c>
      <c r="CT1589">
        <v>232.33539999999999</v>
      </c>
      <c r="CU1589">
        <v>195.31450000000001</v>
      </c>
      <c r="CV1589">
        <v>212.1344</v>
      </c>
      <c r="CW1589">
        <v>157.59989999999999</v>
      </c>
      <c r="CX1589">
        <v>153.14019999999999</v>
      </c>
      <c r="CY1589">
        <v>167.42779999999999</v>
      </c>
      <c r="CZ1589">
        <v>955.25699999999995</v>
      </c>
      <c r="DA1589">
        <v>1738.9380000000001</v>
      </c>
      <c r="DB1589">
        <v>1969.5429999999999</v>
      </c>
      <c r="DC1589">
        <v>4246.9179999999997</v>
      </c>
      <c r="DD1589">
        <v>6124.259</v>
      </c>
      <c r="DE1589">
        <v>7588.424</v>
      </c>
      <c r="DF1589">
        <v>5852.1379999999999</v>
      </c>
      <c r="DG1589">
        <v>7149.3810000000003</v>
      </c>
      <c r="DH1589">
        <v>7051.8019999999997</v>
      </c>
      <c r="DI1589">
        <v>14362.85</v>
      </c>
      <c r="DJ1589">
        <v>12546.48</v>
      </c>
      <c r="DK1589">
        <v>31661.35</v>
      </c>
      <c r="DL1589">
        <v>9023.9189999999999</v>
      </c>
      <c r="DM1589">
        <v>2440.7719999999999</v>
      </c>
      <c r="DN1589">
        <v>1859.6590000000001</v>
      </c>
      <c r="DO1589">
        <v>18</v>
      </c>
      <c r="DP1589">
        <v>20</v>
      </c>
    </row>
    <row r="1590" spans="1:120" hidden="1" x14ac:dyDescent="0.25">
      <c r="A1590" t="str">
        <f t="shared" si="24"/>
        <v>All_Prescribed DA 1-4 (1PM-9PM)_44419_Combined</v>
      </c>
      <c r="B1590" t="s">
        <v>62</v>
      </c>
      <c r="C1590" t="s">
        <v>61</v>
      </c>
      <c r="D1590" t="s">
        <v>61</v>
      </c>
      <c r="E1590" t="s">
        <v>61</v>
      </c>
      <c r="F1590" t="s">
        <v>61</v>
      </c>
      <c r="G1590" t="s">
        <v>61</v>
      </c>
      <c r="H1590" t="s">
        <v>61</v>
      </c>
      <c r="I1590" t="s">
        <v>61</v>
      </c>
      <c r="J1590" t="s">
        <v>61</v>
      </c>
      <c r="K1590" t="s">
        <v>214</v>
      </c>
      <c r="L1590" s="18">
        <v>44419</v>
      </c>
      <c r="M1590">
        <v>19</v>
      </c>
      <c r="N1590">
        <v>19</v>
      </c>
      <c r="O1590" t="s">
        <v>258</v>
      </c>
      <c r="P1590">
        <v>9</v>
      </c>
      <c r="Q1590">
        <v>8</v>
      </c>
      <c r="R1590">
        <v>1</v>
      </c>
      <c r="S1590">
        <v>0</v>
      </c>
      <c r="T1590">
        <v>1</v>
      </c>
      <c r="U1590">
        <v>0</v>
      </c>
      <c r="V1590">
        <v>1</v>
      </c>
      <c r="W1590">
        <v>2223.7136999999998</v>
      </c>
      <c r="X1590">
        <v>2532.8627000000001</v>
      </c>
      <c r="Y1590">
        <v>2548.12</v>
      </c>
      <c r="Z1590">
        <v>2555.2339999999999</v>
      </c>
      <c r="AA1590">
        <v>2563.5313000000001</v>
      </c>
      <c r="AB1590">
        <v>2577.2759999999998</v>
      </c>
      <c r="AC1590">
        <v>2619.2547</v>
      </c>
      <c r="AD1590">
        <v>2645.4360000000001</v>
      </c>
      <c r="AE1590">
        <v>2650.6986999999999</v>
      </c>
      <c r="AF1590">
        <v>2640.7732999999998</v>
      </c>
      <c r="AG1590">
        <v>2628.9832999999999</v>
      </c>
      <c r="AH1590">
        <v>2451.2503000000002</v>
      </c>
      <c r="AI1590">
        <v>1195.8952999999999</v>
      </c>
      <c r="AJ1590">
        <v>1371.7702999999999</v>
      </c>
      <c r="AK1590">
        <v>1477.5517</v>
      </c>
      <c r="AL1590">
        <v>1565.9897000000001</v>
      </c>
      <c r="AM1590">
        <v>1614.7936999999999</v>
      </c>
      <c r="AN1590">
        <v>972.31066999999996</v>
      </c>
      <c r="AO1590">
        <v>713.67867000000001</v>
      </c>
      <c r="AP1590">
        <v>738.82033000000001</v>
      </c>
      <c r="AQ1590">
        <v>737.19866999999999</v>
      </c>
      <c r="AR1590">
        <v>1554.297</v>
      </c>
      <c r="AS1590">
        <v>1777.7507000000001</v>
      </c>
      <c r="AT1590">
        <v>1779.6652999999999</v>
      </c>
      <c r="AU1590">
        <v>60.444443999999997</v>
      </c>
      <c r="AV1590">
        <v>59.148147999999999</v>
      </c>
      <c r="AW1590">
        <v>58.648147999999999</v>
      </c>
      <c r="AX1590">
        <v>58.203704000000002</v>
      </c>
      <c r="AY1590">
        <v>58.148147999999999</v>
      </c>
      <c r="AZ1590">
        <v>57.814815000000003</v>
      </c>
      <c r="BA1590">
        <v>57.370370000000001</v>
      </c>
      <c r="BB1590">
        <v>58.111111000000001</v>
      </c>
      <c r="BC1590">
        <v>59.740741</v>
      </c>
      <c r="BD1590">
        <v>62.981481000000002</v>
      </c>
      <c r="BE1590">
        <v>66.462963000000002</v>
      </c>
      <c r="BF1590">
        <v>70.629630000000006</v>
      </c>
      <c r="BG1590">
        <v>72.944444000000004</v>
      </c>
      <c r="BH1590">
        <v>74.092592999999994</v>
      </c>
      <c r="BI1590">
        <v>73.648148000000006</v>
      </c>
      <c r="BJ1590">
        <v>71.703704000000002</v>
      </c>
      <c r="BK1590">
        <v>70.092592999999994</v>
      </c>
      <c r="BL1590">
        <v>70.129630000000006</v>
      </c>
      <c r="BM1590">
        <v>68.388889000000006</v>
      </c>
      <c r="BN1590">
        <v>66.018518999999998</v>
      </c>
      <c r="BO1590">
        <v>63.611111000000001</v>
      </c>
      <c r="BP1590">
        <v>62.296295999999998</v>
      </c>
      <c r="BQ1590">
        <v>61.703704000000002</v>
      </c>
      <c r="BR1590">
        <v>61.518518999999998</v>
      </c>
      <c r="BS1590">
        <v>103.3522</v>
      </c>
      <c r="BT1590">
        <v>31.896509999999999</v>
      </c>
      <c r="BU1590">
        <v>32.007469999999998</v>
      </c>
      <c r="BV1590">
        <v>30.184100000000001</v>
      </c>
      <c r="BW1590">
        <v>24.99831</v>
      </c>
      <c r="BX1590">
        <v>24.121980000000001</v>
      </c>
      <c r="BY1590">
        <v>-10.83944</v>
      </c>
      <c r="BZ1590">
        <v>1.301334</v>
      </c>
      <c r="CA1590">
        <v>-4.4600749999999998</v>
      </c>
      <c r="CB1590">
        <v>-32.040770000000002</v>
      </c>
      <c r="CC1590">
        <v>-5.1071859999999996</v>
      </c>
      <c r="CD1590">
        <v>-36.791359999999997</v>
      </c>
      <c r="CE1590">
        <v>345.38560000000001</v>
      </c>
      <c r="CF1590">
        <v>183.86099999999999</v>
      </c>
      <c r="CG1590">
        <v>10.1579</v>
      </c>
      <c r="CH1590">
        <v>-10.863670000000001</v>
      </c>
      <c r="CI1590">
        <v>144.01140000000001</v>
      </c>
      <c r="CJ1590">
        <v>808.6096</v>
      </c>
      <c r="CK1590">
        <v>1193.884</v>
      </c>
      <c r="CL1590">
        <v>925.81560000000002</v>
      </c>
      <c r="CM1590">
        <v>738.52350000000001</v>
      </c>
      <c r="CN1590">
        <v>306.34640000000002</v>
      </c>
      <c r="CO1590">
        <v>230.8185</v>
      </c>
      <c r="CP1590">
        <v>195.09569999999999</v>
      </c>
      <c r="CQ1590">
        <v>1101.231</v>
      </c>
      <c r="CR1590">
        <v>240.75299999999999</v>
      </c>
      <c r="CS1590">
        <v>203.58330000000001</v>
      </c>
      <c r="CT1590">
        <v>232.37350000000001</v>
      </c>
      <c r="CU1590">
        <v>195.35650000000001</v>
      </c>
      <c r="CV1590">
        <v>215.16679999999999</v>
      </c>
      <c r="CW1590">
        <v>174.40719999999999</v>
      </c>
      <c r="CX1590">
        <v>158.37700000000001</v>
      </c>
      <c r="CY1590">
        <v>173.3956</v>
      </c>
      <c r="CZ1590">
        <v>959.52120000000002</v>
      </c>
      <c r="DA1590">
        <v>1743.482</v>
      </c>
      <c r="DB1590">
        <v>1972.365</v>
      </c>
      <c r="DC1590">
        <v>4249.5749999999998</v>
      </c>
      <c r="DD1590">
        <v>6126.4449999999997</v>
      </c>
      <c r="DE1590">
        <v>7593.42</v>
      </c>
      <c r="DF1590">
        <v>5854.4989999999998</v>
      </c>
      <c r="DG1590">
        <v>7151.2129999999997</v>
      </c>
      <c r="DH1590">
        <v>7055.9629999999997</v>
      </c>
      <c r="DI1590">
        <v>14368.08</v>
      </c>
      <c r="DJ1590">
        <v>12561.59</v>
      </c>
      <c r="DK1590">
        <v>31679.73</v>
      </c>
      <c r="DL1590">
        <v>9032.4740000000002</v>
      </c>
      <c r="DM1590">
        <v>2441.5279999999998</v>
      </c>
      <c r="DN1590">
        <v>1860.174</v>
      </c>
      <c r="DO1590">
        <v>18</v>
      </c>
      <c r="DP1590">
        <v>20</v>
      </c>
    </row>
    <row r="1591" spans="1:120" hidden="1" x14ac:dyDescent="0.25">
      <c r="A1591" t="str">
        <f t="shared" si="24"/>
        <v>LCA-Greater Bay Area_Prescribed DA 1-4 (1PM-9PM)_44419_Combined</v>
      </c>
      <c r="B1591" t="s">
        <v>62</v>
      </c>
      <c r="C1591" t="s">
        <v>209</v>
      </c>
      <c r="D1591" t="s">
        <v>36</v>
      </c>
      <c r="E1591" t="s">
        <v>61</v>
      </c>
      <c r="F1591" t="s">
        <v>61</v>
      </c>
      <c r="G1591" t="s">
        <v>61</v>
      </c>
      <c r="H1591" t="s">
        <v>61</v>
      </c>
      <c r="I1591" t="s">
        <v>61</v>
      </c>
      <c r="J1591" t="s">
        <v>61</v>
      </c>
      <c r="K1591" t="s">
        <v>214</v>
      </c>
      <c r="L1591" s="18">
        <v>44419</v>
      </c>
      <c r="M1591">
        <v>19</v>
      </c>
      <c r="N1591">
        <v>19</v>
      </c>
      <c r="O1591" t="s">
        <v>258</v>
      </c>
      <c r="P1591">
        <v>5</v>
      </c>
      <c r="Q1591">
        <v>4</v>
      </c>
      <c r="R1591">
        <v>1</v>
      </c>
      <c r="S1591">
        <v>0</v>
      </c>
      <c r="T1591">
        <v>1</v>
      </c>
      <c r="U1591">
        <v>0</v>
      </c>
      <c r="V1591">
        <v>1</v>
      </c>
      <c r="W1591">
        <v>2193.2267000000002</v>
      </c>
      <c r="X1591">
        <v>2502.5066999999999</v>
      </c>
      <c r="Y1591">
        <v>2517.7600000000002</v>
      </c>
      <c r="Z1591">
        <v>2524.96</v>
      </c>
      <c r="AA1591">
        <v>2533.3332999999998</v>
      </c>
      <c r="AB1591">
        <v>2546.88</v>
      </c>
      <c r="AC1591">
        <v>2556.7467000000001</v>
      </c>
      <c r="AD1591">
        <v>2583.84</v>
      </c>
      <c r="AE1591">
        <v>2585.7067000000002</v>
      </c>
      <c r="AF1591">
        <v>2563.5733</v>
      </c>
      <c r="AG1591">
        <v>2517.3332999999998</v>
      </c>
      <c r="AH1591">
        <v>2328.8533000000002</v>
      </c>
      <c r="AI1591">
        <v>1070.2933</v>
      </c>
      <c r="AJ1591">
        <v>1244.8533</v>
      </c>
      <c r="AK1591">
        <v>1353.5467000000001</v>
      </c>
      <c r="AL1591">
        <v>1448.2666999999999</v>
      </c>
      <c r="AM1591">
        <v>1467.6267</v>
      </c>
      <c r="AN1591">
        <v>871.78666999999996</v>
      </c>
      <c r="AO1591">
        <v>607.46667000000002</v>
      </c>
      <c r="AP1591">
        <v>624.21333000000004</v>
      </c>
      <c r="AQ1591">
        <v>649.54666999999995</v>
      </c>
      <c r="AR1591">
        <v>1523.04</v>
      </c>
      <c r="AS1591">
        <v>1747.3067000000001</v>
      </c>
      <c r="AT1591">
        <v>1749.3333</v>
      </c>
      <c r="AU1591">
        <v>59.1</v>
      </c>
      <c r="AV1591">
        <v>58.466667000000001</v>
      </c>
      <c r="AW1591">
        <v>58.366667</v>
      </c>
      <c r="AX1591">
        <v>58.266666999999998</v>
      </c>
      <c r="AY1591">
        <v>58.266666999999998</v>
      </c>
      <c r="AZ1591">
        <v>58.266666999999998</v>
      </c>
      <c r="BA1591">
        <v>58.266666999999998</v>
      </c>
      <c r="BB1591">
        <v>58.4</v>
      </c>
      <c r="BC1591">
        <v>59.333333000000003</v>
      </c>
      <c r="BD1591">
        <v>61.366667</v>
      </c>
      <c r="BE1591">
        <v>63.133333</v>
      </c>
      <c r="BF1591">
        <v>65.433333000000005</v>
      </c>
      <c r="BG1591">
        <v>66.2</v>
      </c>
      <c r="BH1591">
        <v>67.766666999999998</v>
      </c>
      <c r="BI1591">
        <v>68.966667000000001</v>
      </c>
      <c r="BJ1591">
        <v>69.666667000000004</v>
      </c>
      <c r="BK1591">
        <v>68.666667000000004</v>
      </c>
      <c r="BL1591">
        <v>67.233333000000002</v>
      </c>
      <c r="BM1591">
        <v>65.2</v>
      </c>
      <c r="BN1591">
        <v>63.233333000000002</v>
      </c>
      <c r="BO1591">
        <v>61.3</v>
      </c>
      <c r="BP1591">
        <v>60.533332999999999</v>
      </c>
      <c r="BQ1591">
        <v>59.866667</v>
      </c>
      <c r="BR1591">
        <v>59.733333000000002</v>
      </c>
      <c r="BS1591">
        <v>103.60209999999999</v>
      </c>
      <c r="BT1591">
        <v>32.147629999999999</v>
      </c>
      <c r="BU1591">
        <v>32.388370000000002</v>
      </c>
      <c r="BV1591">
        <v>30.564250000000001</v>
      </c>
      <c r="BW1591">
        <v>25.239000000000001</v>
      </c>
      <c r="BX1591">
        <v>18.228210000000001</v>
      </c>
      <c r="BY1591">
        <v>-4.2483110000000002</v>
      </c>
      <c r="BZ1591">
        <v>-1.814341</v>
      </c>
      <c r="CA1591">
        <v>-3.053528</v>
      </c>
      <c r="CB1591">
        <v>-30.089860000000002</v>
      </c>
      <c r="CC1591">
        <v>-7.6639210000000002</v>
      </c>
      <c r="CD1591">
        <v>-35.522660000000002</v>
      </c>
      <c r="CE1591">
        <v>345.1234</v>
      </c>
      <c r="CF1591">
        <v>183.292</v>
      </c>
      <c r="CG1591">
        <v>7.0964320000000001</v>
      </c>
      <c r="CH1591">
        <v>-15.073650000000001</v>
      </c>
      <c r="CI1591">
        <v>168.52879999999999</v>
      </c>
      <c r="CJ1591">
        <v>789.11419999999998</v>
      </c>
      <c r="CK1591">
        <v>1186.2739999999999</v>
      </c>
      <c r="CL1591">
        <v>928.09450000000004</v>
      </c>
      <c r="CM1591">
        <v>740.78489999999999</v>
      </c>
      <c r="CN1591">
        <v>305.10890000000001</v>
      </c>
      <c r="CO1591">
        <v>230.6472</v>
      </c>
      <c r="CP1591">
        <v>194.82769999999999</v>
      </c>
      <c r="CQ1591">
        <v>1101.175</v>
      </c>
      <c r="CR1591">
        <v>240.7107</v>
      </c>
      <c r="CS1591">
        <v>203.5453</v>
      </c>
      <c r="CT1591">
        <v>232.33529999999999</v>
      </c>
      <c r="CU1591">
        <v>195.31440000000001</v>
      </c>
      <c r="CV1591">
        <v>212.1343</v>
      </c>
      <c r="CW1591">
        <v>157.59970000000001</v>
      </c>
      <c r="CX1591">
        <v>153.13999999999999</v>
      </c>
      <c r="CY1591">
        <v>167.42740000000001</v>
      </c>
      <c r="CZ1591">
        <v>955.25660000000005</v>
      </c>
      <c r="DA1591">
        <v>1738.9359999999999</v>
      </c>
      <c r="DB1591">
        <v>1969.5409999999999</v>
      </c>
      <c r="DC1591">
        <v>4246.915</v>
      </c>
      <c r="DD1591">
        <v>6124.2579999999998</v>
      </c>
      <c r="DE1591">
        <v>7588.4219999999996</v>
      </c>
      <c r="DF1591">
        <v>5852.1369999999997</v>
      </c>
      <c r="DG1591">
        <v>7149.3810000000003</v>
      </c>
      <c r="DH1591">
        <v>7051.8019999999997</v>
      </c>
      <c r="DI1591">
        <v>14362.85</v>
      </c>
      <c r="DJ1591">
        <v>12546.48</v>
      </c>
      <c r="DK1591">
        <v>31661.35</v>
      </c>
      <c r="DL1591">
        <v>9023.9189999999999</v>
      </c>
      <c r="DM1591">
        <v>2440.7710000000002</v>
      </c>
      <c r="DN1591">
        <v>1859.6579999999999</v>
      </c>
      <c r="DO1591">
        <v>19</v>
      </c>
      <c r="DP1591">
        <v>20</v>
      </c>
    </row>
    <row r="1592" spans="1:120" hidden="1" x14ac:dyDescent="0.25">
      <c r="A1592" t="str">
        <f t="shared" si="24"/>
        <v>Industry_Type-8. Other_All CBP_44420</v>
      </c>
      <c r="B1592" t="s">
        <v>62</v>
      </c>
      <c r="C1592" t="s">
        <v>267</v>
      </c>
      <c r="D1592" t="s">
        <v>61</v>
      </c>
      <c r="E1592" t="s">
        <v>61</v>
      </c>
      <c r="F1592" t="s">
        <v>61</v>
      </c>
      <c r="G1592" t="s">
        <v>268</v>
      </c>
      <c r="H1592" t="s">
        <v>61</v>
      </c>
      <c r="I1592" t="s">
        <v>61</v>
      </c>
      <c r="J1592" t="s">
        <v>61</v>
      </c>
      <c r="K1592" t="s">
        <v>197</v>
      </c>
      <c r="L1592" s="18">
        <v>44420</v>
      </c>
      <c r="M1592">
        <v>18</v>
      </c>
      <c r="N1592">
        <v>18</v>
      </c>
      <c r="O1592" t="s">
        <v>258</v>
      </c>
      <c r="P1592">
        <v>1</v>
      </c>
      <c r="Q1592">
        <v>1</v>
      </c>
      <c r="R1592">
        <v>0</v>
      </c>
      <c r="S1592">
        <v>0</v>
      </c>
      <c r="T1592">
        <v>1</v>
      </c>
      <c r="U1592">
        <v>0</v>
      </c>
      <c r="V1592">
        <v>1</v>
      </c>
      <c r="W1592">
        <v>9.0399999999999991</v>
      </c>
      <c r="X1592">
        <v>8.8000000000000007</v>
      </c>
      <c r="Y1592">
        <v>8.9600000000000009</v>
      </c>
      <c r="Z1592">
        <v>8.9600000000000009</v>
      </c>
      <c r="AA1592">
        <v>8.4</v>
      </c>
      <c r="AB1592">
        <v>8.56</v>
      </c>
      <c r="AC1592">
        <v>15.12</v>
      </c>
      <c r="AD1592">
        <v>13.76</v>
      </c>
      <c r="AE1592">
        <v>15.52</v>
      </c>
      <c r="AF1592">
        <v>17.440000000000001</v>
      </c>
      <c r="AG1592">
        <v>20.079999999999998</v>
      </c>
      <c r="AH1592">
        <v>21.12</v>
      </c>
      <c r="AI1592">
        <v>21.52</v>
      </c>
      <c r="AJ1592">
        <v>23.28</v>
      </c>
      <c r="AK1592">
        <v>21.68</v>
      </c>
      <c r="AL1592">
        <v>21.76</v>
      </c>
      <c r="AM1592">
        <v>26.96</v>
      </c>
      <c r="AN1592">
        <v>14.64</v>
      </c>
      <c r="AO1592">
        <v>23.04</v>
      </c>
      <c r="AP1592">
        <v>20</v>
      </c>
      <c r="AQ1592">
        <v>18.88</v>
      </c>
      <c r="AR1592">
        <v>12.64</v>
      </c>
      <c r="AS1592">
        <v>8.9600000000000009</v>
      </c>
      <c r="AT1592">
        <v>8.7200000000000006</v>
      </c>
      <c r="AU1592">
        <v>58.5</v>
      </c>
      <c r="AV1592">
        <v>58</v>
      </c>
      <c r="AW1592">
        <v>58</v>
      </c>
      <c r="AX1592">
        <v>57</v>
      </c>
      <c r="AY1592">
        <v>57.5</v>
      </c>
      <c r="AZ1592">
        <v>57.5</v>
      </c>
      <c r="BA1592">
        <v>58</v>
      </c>
      <c r="BB1592">
        <v>58</v>
      </c>
      <c r="BC1592">
        <v>58.5</v>
      </c>
      <c r="BD1592">
        <v>61.5</v>
      </c>
      <c r="BE1592">
        <v>65.5</v>
      </c>
      <c r="BF1592">
        <v>70</v>
      </c>
      <c r="BG1592">
        <v>74</v>
      </c>
      <c r="BH1592">
        <v>78</v>
      </c>
      <c r="BI1592">
        <v>76.5</v>
      </c>
      <c r="BJ1592">
        <v>72</v>
      </c>
      <c r="BK1592">
        <v>73</v>
      </c>
      <c r="BL1592">
        <v>75</v>
      </c>
      <c r="BM1592">
        <v>72</v>
      </c>
      <c r="BN1592">
        <v>69</v>
      </c>
      <c r="BO1592">
        <v>66</v>
      </c>
      <c r="BP1592">
        <v>63</v>
      </c>
      <c r="BQ1592">
        <v>60.5</v>
      </c>
      <c r="BR1592">
        <v>59.5</v>
      </c>
      <c r="BS1592">
        <v>-0.16308120000000001</v>
      </c>
      <c r="BT1592">
        <v>7.5316400000000006E-2</v>
      </c>
      <c r="BU1592">
        <v>-0.21399019999999999</v>
      </c>
      <c r="BV1592">
        <v>-0.12326719999999999</v>
      </c>
      <c r="BW1592">
        <v>1.6872529999999999</v>
      </c>
      <c r="BX1592">
        <v>1.370163</v>
      </c>
      <c r="BY1592">
        <v>-2.8849339999999999</v>
      </c>
      <c r="BZ1592">
        <v>-0.91430279999999997</v>
      </c>
      <c r="CA1592">
        <v>-0.3545141</v>
      </c>
      <c r="CB1592">
        <v>0.71932410000000002</v>
      </c>
      <c r="CC1592">
        <v>-0.6462059</v>
      </c>
      <c r="CD1592">
        <v>-0.82228279999999998</v>
      </c>
      <c r="CE1592">
        <v>0.54888729999999997</v>
      </c>
      <c r="CF1592">
        <v>1.215708</v>
      </c>
      <c r="CG1592">
        <v>3.5227110000000001</v>
      </c>
      <c r="CH1592">
        <v>1.498556</v>
      </c>
      <c r="CI1592">
        <v>-5.3433299999999999</v>
      </c>
      <c r="CJ1592">
        <v>7.3575489999999997</v>
      </c>
      <c r="CK1592">
        <v>-0.48191830000000002</v>
      </c>
      <c r="CL1592">
        <v>1.0618879999999999</v>
      </c>
      <c r="CM1592">
        <v>1.2264630000000001</v>
      </c>
      <c r="CN1592">
        <v>0.97781280000000004</v>
      </c>
      <c r="CO1592">
        <v>0.2771807</v>
      </c>
      <c r="CP1592">
        <v>0.27490520000000002</v>
      </c>
      <c r="CQ1592">
        <v>1.7915899999999998E-2</v>
      </c>
      <c r="CR1592">
        <v>1.59142E-2</v>
      </c>
      <c r="CS1592">
        <v>9.7634000000000002E-3</v>
      </c>
      <c r="CT1592">
        <v>1.6958899999999999E-2</v>
      </c>
      <c r="CU1592">
        <v>0.13425029999999999</v>
      </c>
      <c r="CV1592">
        <v>9.2998499999999998E-2</v>
      </c>
      <c r="CW1592">
        <v>0.27029750000000002</v>
      </c>
      <c r="CX1592">
        <v>0.2669144</v>
      </c>
      <c r="CY1592">
        <v>0.1065907</v>
      </c>
      <c r="CZ1592">
        <v>0.1242998</v>
      </c>
      <c r="DA1592">
        <v>0.20973829999999999</v>
      </c>
      <c r="DB1592">
        <v>0.26568049999999999</v>
      </c>
      <c r="DC1592">
        <v>0.22800699999999999</v>
      </c>
      <c r="DD1592">
        <v>0.25444410000000001</v>
      </c>
      <c r="DE1592">
        <v>0.55191950000000001</v>
      </c>
      <c r="DF1592">
        <v>0.76400290000000004</v>
      </c>
      <c r="DG1592">
        <v>0.27265299999999998</v>
      </c>
      <c r="DH1592">
        <v>0.36314479999999999</v>
      </c>
      <c r="DI1592">
        <v>0.2148767</v>
      </c>
      <c r="DJ1592">
        <v>0.16632230000000001</v>
      </c>
      <c r="DK1592">
        <v>0.3180808</v>
      </c>
      <c r="DL1592">
        <v>0.1313735</v>
      </c>
      <c r="DM1592">
        <v>5.8108399999999998E-2</v>
      </c>
      <c r="DN1592">
        <v>1.71188E-2</v>
      </c>
      <c r="DO1592">
        <v>18</v>
      </c>
      <c r="DP1592">
        <v>18</v>
      </c>
    </row>
    <row r="1593" spans="1:120" hidden="1" x14ac:dyDescent="0.25">
      <c r="A1593" t="str">
        <f t="shared" si="24"/>
        <v>Industry_Type-5. Offices, Hotels, Finance, Services_All CBP_44420</v>
      </c>
      <c r="B1593" t="s">
        <v>62</v>
      </c>
      <c r="C1593" t="s">
        <v>205</v>
      </c>
      <c r="D1593" t="s">
        <v>61</v>
      </c>
      <c r="E1593" t="s">
        <v>61</v>
      </c>
      <c r="F1593" t="s">
        <v>61</v>
      </c>
      <c r="G1593" t="s">
        <v>37</v>
      </c>
      <c r="H1593" t="s">
        <v>61</v>
      </c>
      <c r="I1593" t="s">
        <v>61</v>
      </c>
      <c r="J1593" t="s">
        <v>61</v>
      </c>
      <c r="K1593" t="s">
        <v>197</v>
      </c>
      <c r="L1593" s="18">
        <v>44420</v>
      </c>
      <c r="M1593">
        <v>19</v>
      </c>
      <c r="N1593">
        <v>20</v>
      </c>
      <c r="O1593" t="s">
        <v>258</v>
      </c>
      <c r="P1593">
        <v>2</v>
      </c>
      <c r="Q1593">
        <v>1</v>
      </c>
      <c r="R1593">
        <v>0</v>
      </c>
      <c r="S1593">
        <v>0</v>
      </c>
      <c r="T1593">
        <v>1</v>
      </c>
      <c r="U1593">
        <v>0</v>
      </c>
      <c r="V1593">
        <v>1</v>
      </c>
      <c r="W1593">
        <v>166</v>
      </c>
      <c r="X1593">
        <v>128</v>
      </c>
      <c r="Y1593">
        <v>124</v>
      </c>
      <c r="Z1593">
        <v>125.84</v>
      </c>
      <c r="AA1593">
        <v>126</v>
      </c>
      <c r="AB1593">
        <v>125.76</v>
      </c>
      <c r="AC1593">
        <v>140</v>
      </c>
      <c r="AD1593">
        <v>190.08</v>
      </c>
      <c r="AE1593">
        <v>192.48</v>
      </c>
      <c r="AF1593">
        <v>196.72</v>
      </c>
      <c r="AG1593">
        <v>201.2</v>
      </c>
      <c r="AH1593">
        <v>177.04</v>
      </c>
      <c r="AI1593">
        <v>172.8</v>
      </c>
      <c r="AJ1593">
        <v>177.36</v>
      </c>
      <c r="AK1593">
        <v>175.6</v>
      </c>
      <c r="AL1593">
        <v>182.72</v>
      </c>
      <c r="AM1593">
        <v>193.92</v>
      </c>
      <c r="AN1593">
        <v>228.24</v>
      </c>
      <c r="AO1593">
        <v>61.12</v>
      </c>
      <c r="AP1593">
        <v>61.84</v>
      </c>
      <c r="AQ1593">
        <v>207.92</v>
      </c>
      <c r="AR1593">
        <v>203.52</v>
      </c>
      <c r="AS1593">
        <v>197.44</v>
      </c>
      <c r="AT1593">
        <v>198.8</v>
      </c>
      <c r="AU1593">
        <v>62.5</v>
      </c>
      <c r="AV1593">
        <v>63</v>
      </c>
      <c r="AW1593">
        <v>63</v>
      </c>
      <c r="AX1593">
        <v>62</v>
      </c>
      <c r="AY1593">
        <v>62</v>
      </c>
      <c r="AZ1593">
        <v>62</v>
      </c>
      <c r="BA1593">
        <v>63</v>
      </c>
      <c r="BB1593">
        <v>62.5</v>
      </c>
      <c r="BC1593">
        <v>63</v>
      </c>
      <c r="BD1593">
        <v>65</v>
      </c>
      <c r="BE1593">
        <v>69.5</v>
      </c>
      <c r="BF1593">
        <v>72</v>
      </c>
      <c r="BG1593">
        <v>73.5</v>
      </c>
      <c r="BH1593">
        <v>73</v>
      </c>
      <c r="BI1593">
        <v>73</v>
      </c>
      <c r="BJ1593">
        <v>75</v>
      </c>
      <c r="BK1593">
        <v>72.5</v>
      </c>
      <c r="BL1593">
        <v>72</v>
      </c>
      <c r="BM1593">
        <v>70.5</v>
      </c>
      <c r="BN1593">
        <v>69</v>
      </c>
      <c r="BO1593">
        <v>66</v>
      </c>
      <c r="BP1593">
        <v>64</v>
      </c>
      <c r="BQ1593">
        <v>64</v>
      </c>
      <c r="BR1593">
        <v>63</v>
      </c>
      <c r="BS1593">
        <v>30.147480000000002</v>
      </c>
      <c r="BT1593">
        <v>19.679760000000002</v>
      </c>
      <c r="BU1593">
        <v>22.666989999999998</v>
      </c>
      <c r="BV1593">
        <v>21.74203</v>
      </c>
      <c r="BW1593">
        <v>23.84009</v>
      </c>
      <c r="BX1593">
        <v>20.018969999999999</v>
      </c>
      <c r="BY1593">
        <v>-13.990769999999999</v>
      </c>
      <c r="BZ1593">
        <v>-10.28975</v>
      </c>
      <c r="CA1593">
        <v>-10.55016</v>
      </c>
      <c r="CB1593">
        <v>-10.50282</v>
      </c>
      <c r="CC1593">
        <v>-8.2081599999999995</v>
      </c>
      <c r="CD1593">
        <v>-9.8596800000000009</v>
      </c>
      <c r="CE1593">
        <v>-9.1870879999999993</v>
      </c>
      <c r="CF1593">
        <v>-8.5259250000000009</v>
      </c>
      <c r="CG1593">
        <v>-14.730270000000001</v>
      </c>
      <c r="CH1593">
        <v>-24.854980000000001</v>
      </c>
      <c r="CI1593">
        <v>-36.719450000000002</v>
      </c>
      <c r="CJ1593">
        <v>-14.80904</v>
      </c>
      <c r="CK1593">
        <v>144.10419999999999</v>
      </c>
      <c r="CL1593">
        <v>160.77760000000001</v>
      </c>
      <c r="CM1593">
        <v>61.737699999999997</v>
      </c>
      <c r="CN1593">
        <v>17.443650000000002</v>
      </c>
      <c r="CO1593">
        <v>4.8727260000000001</v>
      </c>
      <c r="CP1593">
        <v>1.5746610000000001</v>
      </c>
      <c r="CQ1593">
        <v>196.40299999999999</v>
      </c>
      <c r="CR1593">
        <v>85.632459999999995</v>
      </c>
      <c r="CS1593">
        <v>96.126750000000001</v>
      </c>
      <c r="CT1593">
        <v>94.182339999999996</v>
      </c>
      <c r="CU1593">
        <v>74.297870000000003</v>
      </c>
      <c r="CV1593">
        <v>84.055279999999996</v>
      </c>
      <c r="CW1593">
        <v>50.488419999999998</v>
      </c>
      <c r="CX1593">
        <v>61.403129999999997</v>
      </c>
      <c r="CY1593">
        <v>52.454009999999997</v>
      </c>
      <c r="CZ1593">
        <v>72.336650000000006</v>
      </c>
      <c r="DA1593">
        <v>100.5478</v>
      </c>
      <c r="DB1593">
        <v>137.83170000000001</v>
      </c>
      <c r="DC1593">
        <v>133.13290000000001</v>
      </c>
      <c r="DD1593">
        <v>182.25020000000001</v>
      </c>
      <c r="DE1593">
        <v>152.0478</v>
      </c>
      <c r="DF1593">
        <v>136.29339999999999</v>
      </c>
      <c r="DG1593">
        <v>145.8466</v>
      </c>
      <c r="DH1593">
        <v>285.11349999999999</v>
      </c>
      <c r="DI1593">
        <v>194.12549999999999</v>
      </c>
      <c r="DJ1593">
        <v>298.34589999999997</v>
      </c>
      <c r="DK1593">
        <v>1227.5640000000001</v>
      </c>
      <c r="DL1593">
        <v>178.5855</v>
      </c>
      <c r="DM1593">
        <v>105.83759999999999</v>
      </c>
      <c r="DN1593">
        <v>104.8914</v>
      </c>
      <c r="DO1593">
        <v>19</v>
      </c>
      <c r="DP1593">
        <v>20</v>
      </c>
    </row>
    <row r="1594" spans="1:120" hidden="1" x14ac:dyDescent="0.25">
      <c r="A1594" t="str">
        <f t="shared" si="24"/>
        <v>sublap_id-SLAP_PGZP_All CBP_44420</v>
      </c>
      <c r="B1594" t="s">
        <v>62</v>
      </c>
      <c r="C1594" t="s">
        <v>283</v>
      </c>
      <c r="D1594" t="s">
        <v>61</v>
      </c>
      <c r="E1594" t="s">
        <v>284</v>
      </c>
      <c r="F1594" t="s">
        <v>61</v>
      </c>
      <c r="G1594" t="s">
        <v>61</v>
      </c>
      <c r="H1594" t="s">
        <v>61</v>
      </c>
      <c r="I1594" t="s">
        <v>61</v>
      </c>
      <c r="J1594" t="s">
        <v>61</v>
      </c>
      <c r="K1594" t="s">
        <v>197</v>
      </c>
      <c r="L1594" s="18">
        <v>44420</v>
      </c>
      <c r="M1594">
        <v>19</v>
      </c>
      <c r="N1594">
        <v>20</v>
      </c>
      <c r="O1594" t="s">
        <v>258</v>
      </c>
      <c r="P1594">
        <v>4</v>
      </c>
      <c r="Q1594">
        <v>4</v>
      </c>
      <c r="R1594">
        <v>0</v>
      </c>
      <c r="S1594">
        <v>0</v>
      </c>
      <c r="T1594">
        <v>1</v>
      </c>
      <c r="U1594">
        <v>0</v>
      </c>
      <c r="V1594">
        <v>1</v>
      </c>
      <c r="W1594">
        <v>30.295000000000002</v>
      </c>
      <c r="X1594">
        <v>30.367000000000001</v>
      </c>
      <c r="Y1594">
        <v>30.24</v>
      </c>
      <c r="Z1594">
        <v>30.244</v>
      </c>
      <c r="AA1594">
        <v>30.233000000000001</v>
      </c>
      <c r="AB1594">
        <v>30.164999999999999</v>
      </c>
      <c r="AC1594">
        <v>30.35</v>
      </c>
      <c r="AD1594">
        <v>49.718000000000004</v>
      </c>
      <c r="AE1594">
        <v>62.994</v>
      </c>
      <c r="AF1594">
        <v>76.36</v>
      </c>
      <c r="AG1594">
        <v>116.126</v>
      </c>
      <c r="AH1594">
        <v>125.206</v>
      </c>
      <c r="AI1594">
        <v>128.77000000000001</v>
      </c>
      <c r="AJ1594">
        <v>128.49199999999999</v>
      </c>
      <c r="AK1594">
        <v>129.69499999999999</v>
      </c>
      <c r="AL1594">
        <v>129.333</v>
      </c>
      <c r="AM1594">
        <v>123.086</v>
      </c>
      <c r="AN1594">
        <v>122.205</v>
      </c>
      <c r="AO1594">
        <v>116.96</v>
      </c>
      <c r="AP1594">
        <v>111.883</v>
      </c>
      <c r="AQ1594">
        <v>108.419</v>
      </c>
      <c r="AR1594">
        <v>86.807000000000002</v>
      </c>
      <c r="AS1594">
        <v>31.494</v>
      </c>
      <c r="AT1594">
        <v>30.251000000000001</v>
      </c>
      <c r="AU1594">
        <v>63.125</v>
      </c>
      <c r="AV1594">
        <v>63.125</v>
      </c>
      <c r="AW1594">
        <v>63</v>
      </c>
      <c r="AX1594">
        <v>62.625</v>
      </c>
      <c r="AY1594">
        <v>62.125</v>
      </c>
      <c r="AZ1594">
        <v>61</v>
      </c>
      <c r="BA1594">
        <v>61</v>
      </c>
      <c r="BB1594">
        <v>61.875</v>
      </c>
      <c r="BC1594">
        <v>64.625</v>
      </c>
      <c r="BD1594">
        <v>69.125</v>
      </c>
      <c r="BE1594">
        <v>73.75</v>
      </c>
      <c r="BF1594">
        <v>78.5</v>
      </c>
      <c r="BG1594">
        <v>82.25</v>
      </c>
      <c r="BH1594">
        <v>82</v>
      </c>
      <c r="BI1594">
        <v>81</v>
      </c>
      <c r="BJ1594">
        <v>81.25</v>
      </c>
      <c r="BK1594">
        <v>80.25</v>
      </c>
      <c r="BL1594">
        <v>78.375</v>
      </c>
      <c r="BM1594">
        <v>75.125</v>
      </c>
      <c r="BN1594">
        <v>69.125</v>
      </c>
      <c r="BO1594">
        <v>65.375</v>
      </c>
      <c r="BP1594">
        <v>63.875</v>
      </c>
      <c r="BQ1594">
        <v>63.375</v>
      </c>
      <c r="BR1594">
        <v>63.125</v>
      </c>
      <c r="BS1594">
        <v>-0.1232924</v>
      </c>
      <c r="BT1594">
        <v>-0.1727262</v>
      </c>
      <c r="BU1594">
        <v>-0.16855500000000001</v>
      </c>
      <c r="BV1594">
        <v>-0.1263282</v>
      </c>
      <c r="BW1594">
        <v>-0.23666999999999999</v>
      </c>
      <c r="BX1594">
        <v>3.3815469999999999</v>
      </c>
      <c r="BY1594">
        <v>-5.6272270000000004</v>
      </c>
      <c r="BZ1594">
        <v>1.423562</v>
      </c>
      <c r="CA1594">
        <v>2.5731510000000002</v>
      </c>
      <c r="CB1594">
        <v>-1.5986750000000001</v>
      </c>
      <c r="CC1594">
        <v>-2.2274980000000002</v>
      </c>
      <c r="CD1594">
        <v>-1.284878</v>
      </c>
      <c r="CE1594">
        <v>0.1103899</v>
      </c>
      <c r="CF1594">
        <v>0.78001869999999995</v>
      </c>
      <c r="CG1594">
        <v>-1.6861679999999999</v>
      </c>
      <c r="CH1594">
        <v>1.5415570000000001</v>
      </c>
      <c r="CI1594">
        <v>1.1737649999999999</v>
      </c>
      <c r="CJ1594">
        <v>-2.8572660000000001</v>
      </c>
      <c r="CK1594">
        <v>2.591866</v>
      </c>
      <c r="CL1594">
        <v>2.8635929999999998</v>
      </c>
      <c r="CM1594">
        <v>-1.1106229999999999</v>
      </c>
      <c r="CN1594">
        <v>-0.32496459999999999</v>
      </c>
      <c r="CO1594">
        <v>0.3817989</v>
      </c>
      <c r="CP1594">
        <v>0.16141430000000001</v>
      </c>
      <c r="CQ1594">
        <v>8.1151500000000001E-2</v>
      </c>
      <c r="CR1594">
        <v>4.63229E-2</v>
      </c>
      <c r="CS1594">
        <v>2.45411E-2</v>
      </c>
      <c r="CT1594">
        <v>1.45153E-2</v>
      </c>
      <c r="CU1594">
        <v>1.9684900000000002E-2</v>
      </c>
      <c r="CV1594">
        <v>2.219713</v>
      </c>
      <c r="CW1594">
        <v>12.68971</v>
      </c>
      <c r="CX1594">
        <v>5.0796580000000002</v>
      </c>
      <c r="CY1594">
        <v>10.029669999999999</v>
      </c>
      <c r="CZ1594">
        <v>3.0262880000000001</v>
      </c>
      <c r="DA1594">
        <v>5.5202499999999999</v>
      </c>
      <c r="DB1594">
        <v>2.2810899999999998</v>
      </c>
      <c r="DC1594">
        <v>2.654468</v>
      </c>
      <c r="DD1594">
        <v>2.4443459999999999</v>
      </c>
      <c r="DE1594">
        <v>3.549795</v>
      </c>
      <c r="DF1594">
        <v>1.9848870000000001</v>
      </c>
      <c r="DG1594">
        <v>1.765455</v>
      </c>
      <c r="DH1594">
        <v>9.3036469999999998</v>
      </c>
      <c r="DI1594">
        <v>8.6796469999999992</v>
      </c>
      <c r="DJ1594">
        <v>15.313179999999999</v>
      </c>
      <c r="DK1594">
        <v>18.579070000000002</v>
      </c>
      <c r="DL1594">
        <v>10.250030000000001</v>
      </c>
      <c r="DM1594">
        <v>0.63450600000000001</v>
      </c>
      <c r="DN1594">
        <v>0.17407639999999999</v>
      </c>
      <c r="DO1594">
        <v>19</v>
      </c>
      <c r="DP1594">
        <v>20</v>
      </c>
    </row>
    <row r="1595" spans="1:120" hidden="1" x14ac:dyDescent="0.25">
      <c r="A1595" t="str">
        <f t="shared" si="24"/>
        <v>Aggregator-CPower_All CBP_44420</v>
      </c>
      <c r="B1595" t="s">
        <v>62</v>
      </c>
      <c r="C1595" t="s">
        <v>215</v>
      </c>
      <c r="D1595" t="s">
        <v>61</v>
      </c>
      <c r="E1595" t="s">
        <v>61</v>
      </c>
      <c r="F1595" t="s">
        <v>42</v>
      </c>
      <c r="G1595" t="s">
        <v>61</v>
      </c>
      <c r="H1595" t="s">
        <v>61</v>
      </c>
      <c r="I1595" t="s">
        <v>61</v>
      </c>
      <c r="J1595" t="s">
        <v>61</v>
      </c>
      <c r="K1595" t="s">
        <v>197</v>
      </c>
      <c r="L1595" s="18">
        <v>44420</v>
      </c>
      <c r="M1595">
        <v>18</v>
      </c>
      <c r="N1595">
        <v>18</v>
      </c>
      <c r="O1595" t="s">
        <v>258</v>
      </c>
      <c r="P1595">
        <v>15</v>
      </c>
      <c r="Q1595">
        <v>15</v>
      </c>
      <c r="R1595">
        <v>0</v>
      </c>
      <c r="S1595">
        <v>0</v>
      </c>
      <c r="T1595">
        <v>0</v>
      </c>
      <c r="U1595">
        <v>0</v>
      </c>
      <c r="V1595">
        <v>0</v>
      </c>
      <c r="W1595">
        <v>238.86799999999999</v>
      </c>
      <c r="X1595">
        <v>240.33799999999999</v>
      </c>
      <c r="Y1595">
        <v>239.274</v>
      </c>
      <c r="Z1595">
        <v>239.94800000000001</v>
      </c>
      <c r="AA1595">
        <v>237.714</v>
      </c>
      <c r="AB1595">
        <v>256.75599999999997</v>
      </c>
      <c r="AC1595">
        <v>487.86</v>
      </c>
      <c r="AD1595">
        <v>552.39200000000005</v>
      </c>
      <c r="AE1595">
        <v>764.88</v>
      </c>
      <c r="AF1595">
        <v>605.524</v>
      </c>
      <c r="AG1595">
        <v>809.17</v>
      </c>
      <c r="AH1595">
        <v>823.71199999999999</v>
      </c>
      <c r="AI1595">
        <v>1018.396</v>
      </c>
      <c r="AJ1595">
        <v>939.16600000000005</v>
      </c>
      <c r="AK1595">
        <v>1013.89</v>
      </c>
      <c r="AL1595">
        <v>1121.874</v>
      </c>
      <c r="AM1595">
        <v>984.36400000000003</v>
      </c>
      <c r="AN1595">
        <v>1000.068</v>
      </c>
      <c r="AO1595">
        <v>1012.106</v>
      </c>
      <c r="AP1595">
        <v>859.33600000000001</v>
      </c>
      <c r="AQ1595">
        <v>559.03200000000004</v>
      </c>
      <c r="AR1595">
        <v>344.166</v>
      </c>
      <c r="AS1595">
        <v>266.8</v>
      </c>
      <c r="AT1595">
        <v>248.66200000000001</v>
      </c>
      <c r="AU1595">
        <v>61.5</v>
      </c>
      <c r="AV1595">
        <v>60</v>
      </c>
      <c r="AW1595">
        <v>60</v>
      </c>
      <c r="AX1595">
        <v>59.666666999999997</v>
      </c>
      <c r="AY1595">
        <v>59.166666999999997</v>
      </c>
      <c r="AZ1595">
        <v>59.166666999999997</v>
      </c>
      <c r="BA1595">
        <v>59.333333000000003</v>
      </c>
      <c r="BB1595">
        <v>60</v>
      </c>
      <c r="BC1595">
        <v>61.5</v>
      </c>
      <c r="BD1595">
        <v>64.5</v>
      </c>
      <c r="BE1595">
        <v>68.166667000000004</v>
      </c>
      <c r="BF1595">
        <v>74.666667000000004</v>
      </c>
      <c r="BG1595">
        <v>78.333332999999996</v>
      </c>
      <c r="BH1595">
        <v>80.333332999999996</v>
      </c>
      <c r="BI1595">
        <v>81.833332999999996</v>
      </c>
      <c r="BJ1595">
        <v>83.666667000000004</v>
      </c>
      <c r="BK1595">
        <v>82.333332999999996</v>
      </c>
      <c r="BL1595">
        <v>79.333332999999996</v>
      </c>
      <c r="BM1595">
        <v>74.666667000000004</v>
      </c>
      <c r="BN1595">
        <v>72.333332999999996</v>
      </c>
      <c r="BO1595">
        <v>69.666667000000004</v>
      </c>
      <c r="BP1595">
        <v>67.333332999999996</v>
      </c>
      <c r="BQ1595">
        <v>65.166667000000004</v>
      </c>
      <c r="BR1595">
        <v>63.833333000000003</v>
      </c>
      <c r="BS1595">
        <v>-10.08587</v>
      </c>
      <c r="BT1595">
        <v>-8.5336909999999992</v>
      </c>
      <c r="BU1595">
        <v>-9.5200440000000004</v>
      </c>
      <c r="BV1595">
        <v>-5.207014</v>
      </c>
      <c r="BW1595">
        <v>1.890603</v>
      </c>
      <c r="BX1595">
        <v>12.839510000000001</v>
      </c>
      <c r="BY1595">
        <v>8.5388490000000008</v>
      </c>
      <c r="BZ1595">
        <v>-9.6795050000000007</v>
      </c>
      <c r="CA1595">
        <v>-67.369879999999995</v>
      </c>
      <c r="CB1595">
        <v>30.667490000000001</v>
      </c>
      <c r="CC1595">
        <v>-69.13664</v>
      </c>
      <c r="CD1595">
        <v>35.575279999999999</v>
      </c>
      <c r="CE1595">
        <v>-68.672870000000003</v>
      </c>
      <c r="CF1595">
        <v>15.36393</v>
      </c>
      <c r="CG1595">
        <v>-6.4680770000000001</v>
      </c>
      <c r="CH1595">
        <v>-82.669619999999995</v>
      </c>
      <c r="CI1595">
        <v>25.665279999999999</v>
      </c>
      <c r="CJ1595">
        <v>49.443750000000001</v>
      </c>
      <c r="CK1595">
        <v>-18.356349999999999</v>
      </c>
      <c r="CL1595">
        <v>-24.930029999999999</v>
      </c>
      <c r="CM1595">
        <v>13.585570000000001</v>
      </c>
      <c r="CN1595">
        <v>9.8602709999999991</v>
      </c>
      <c r="CO1595">
        <v>-2.5807579999999999</v>
      </c>
      <c r="CP1595">
        <v>-10.416689999999999</v>
      </c>
      <c r="CQ1595">
        <v>11.33755</v>
      </c>
      <c r="CR1595">
        <v>15.31485</v>
      </c>
      <c r="CS1595">
        <v>11.00587</v>
      </c>
      <c r="CT1595">
        <v>3.9587469999999998</v>
      </c>
      <c r="CU1595">
        <v>3.525712</v>
      </c>
      <c r="CV1595">
        <v>25.967929999999999</v>
      </c>
      <c r="CW1595">
        <v>43.394840000000002</v>
      </c>
      <c r="CX1595">
        <v>36.617310000000003</v>
      </c>
      <c r="CY1595">
        <v>159.7987</v>
      </c>
      <c r="CZ1595">
        <v>112.4602</v>
      </c>
      <c r="DA1595">
        <v>118.3351</v>
      </c>
      <c r="DB1595">
        <v>310.94119999999998</v>
      </c>
      <c r="DC1595">
        <v>214.60579999999999</v>
      </c>
      <c r="DD1595">
        <v>285.60289999999998</v>
      </c>
      <c r="DE1595">
        <v>186.6336</v>
      </c>
      <c r="DF1595">
        <v>337.52339999999998</v>
      </c>
      <c r="DG1595">
        <v>357.60719999999998</v>
      </c>
      <c r="DH1595">
        <v>397.17860000000002</v>
      </c>
      <c r="DI1595">
        <v>410.90050000000002</v>
      </c>
      <c r="DJ1595">
        <v>327.78899999999999</v>
      </c>
      <c r="DK1595">
        <v>365.43680000000001</v>
      </c>
      <c r="DL1595">
        <v>122.59050000000001</v>
      </c>
      <c r="DM1595">
        <v>34.18065</v>
      </c>
      <c r="DN1595">
        <v>12.023999999999999</v>
      </c>
      <c r="DO1595">
        <v>18</v>
      </c>
      <c r="DP1595">
        <v>18</v>
      </c>
    </row>
    <row r="1596" spans="1:120" x14ac:dyDescent="0.25">
      <c r="A1596" t="str">
        <f t="shared" si="24"/>
        <v>AutoDR-Yes_All CBP_44420</v>
      </c>
      <c r="B1596" t="s">
        <v>62</v>
      </c>
      <c r="C1596" t="s">
        <v>322</v>
      </c>
      <c r="D1596" t="s">
        <v>61</v>
      </c>
      <c r="E1596" t="s">
        <v>61</v>
      </c>
      <c r="F1596" t="s">
        <v>61</v>
      </c>
      <c r="G1596" t="s">
        <v>61</v>
      </c>
      <c r="H1596" t="s">
        <v>98</v>
      </c>
      <c r="I1596" t="s">
        <v>61</v>
      </c>
      <c r="J1596" t="s">
        <v>61</v>
      </c>
      <c r="K1596" t="s">
        <v>197</v>
      </c>
      <c r="L1596" s="18">
        <v>44420</v>
      </c>
      <c r="M1596">
        <v>19</v>
      </c>
      <c r="N1596">
        <v>20</v>
      </c>
      <c r="O1596" t="s">
        <v>258</v>
      </c>
      <c r="P1596">
        <v>3</v>
      </c>
      <c r="Q1596">
        <v>3</v>
      </c>
      <c r="R1596">
        <v>0</v>
      </c>
      <c r="S1596">
        <v>0</v>
      </c>
      <c r="T1596">
        <v>1</v>
      </c>
      <c r="U1596">
        <v>0</v>
      </c>
      <c r="V1596">
        <v>1</v>
      </c>
      <c r="W1596">
        <v>29.48</v>
      </c>
      <c r="X1596">
        <v>29.6</v>
      </c>
      <c r="Y1596">
        <v>29.48</v>
      </c>
      <c r="Z1596">
        <v>29.48</v>
      </c>
      <c r="AA1596">
        <v>29.48</v>
      </c>
      <c r="AB1596">
        <v>29.4</v>
      </c>
      <c r="AC1596">
        <v>29.6</v>
      </c>
      <c r="AD1596">
        <v>48.96</v>
      </c>
      <c r="AE1596">
        <v>62.24</v>
      </c>
      <c r="AF1596">
        <v>75.599999999999994</v>
      </c>
      <c r="AG1596">
        <v>115.36</v>
      </c>
      <c r="AH1596">
        <v>124.44</v>
      </c>
      <c r="AI1596">
        <v>128</v>
      </c>
      <c r="AJ1596">
        <v>127.72</v>
      </c>
      <c r="AK1596">
        <v>128.91999999999999</v>
      </c>
      <c r="AL1596">
        <v>128.56</v>
      </c>
      <c r="AM1596">
        <v>122.32</v>
      </c>
      <c r="AN1596">
        <v>121.44</v>
      </c>
      <c r="AO1596">
        <v>116.2</v>
      </c>
      <c r="AP1596">
        <v>111.12</v>
      </c>
      <c r="AQ1596">
        <v>107.64</v>
      </c>
      <c r="AR1596">
        <v>86.04</v>
      </c>
      <c r="AS1596">
        <v>30.72</v>
      </c>
      <c r="AT1596">
        <v>29.48</v>
      </c>
      <c r="AU1596">
        <v>63.833333000000003</v>
      </c>
      <c r="AV1596">
        <v>64.166667000000004</v>
      </c>
      <c r="AW1596">
        <v>64</v>
      </c>
      <c r="AX1596">
        <v>63.5</v>
      </c>
      <c r="AY1596">
        <v>62.833333000000003</v>
      </c>
      <c r="AZ1596">
        <v>61.666666999999997</v>
      </c>
      <c r="BA1596">
        <v>61.666666999999997</v>
      </c>
      <c r="BB1596">
        <v>62.666666999999997</v>
      </c>
      <c r="BC1596">
        <v>65.666667000000004</v>
      </c>
      <c r="BD1596">
        <v>70.333332999999996</v>
      </c>
      <c r="BE1596">
        <v>74.833332999999996</v>
      </c>
      <c r="BF1596">
        <v>79.833332999999996</v>
      </c>
      <c r="BG1596">
        <v>83.833332999999996</v>
      </c>
      <c r="BH1596">
        <v>83.833332999999996</v>
      </c>
      <c r="BI1596">
        <v>82.666667000000004</v>
      </c>
      <c r="BJ1596">
        <v>83</v>
      </c>
      <c r="BK1596">
        <v>81.833332999999996</v>
      </c>
      <c r="BL1596">
        <v>79.833332999999996</v>
      </c>
      <c r="BM1596">
        <v>76.666667000000004</v>
      </c>
      <c r="BN1596">
        <v>70.833332999999996</v>
      </c>
      <c r="BO1596">
        <v>66.666667000000004</v>
      </c>
      <c r="BP1596">
        <v>64.833332999999996</v>
      </c>
      <c r="BQ1596">
        <v>64.166667000000004</v>
      </c>
      <c r="BR1596">
        <v>63.833333000000003</v>
      </c>
      <c r="BS1596">
        <v>-0.1187811</v>
      </c>
      <c r="BT1596">
        <v>-0.17858099999999999</v>
      </c>
      <c r="BU1596">
        <v>-0.1737688</v>
      </c>
      <c r="BV1596">
        <v>-0.13138749999999999</v>
      </c>
      <c r="BW1596">
        <v>-0.24411769999999999</v>
      </c>
      <c r="BX1596">
        <v>3.3769209999999998</v>
      </c>
      <c r="BY1596">
        <v>-5.6345640000000001</v>
      </c>
      <c r="BZ1596">
        <v>1.436509</v>
      </c>
      <c r="CA1596">
        <v>2.573528</v>
      </c>
      <c r="CB1596">
        <v>-1.5923449999999999</v>
      </c>
      <c r="CC1596">
        <v>-2.2172450000000001</v>
      </c>
      <c r="CD1596">
        <v>-1.296467</v>
      </c>
      <c r="CE1596">
        <v>3.74718E-2</v>
      </c>
      <c r="CF1596">
        <v>0.72172930000000002</v>
      </c>
      <c r="CG1596">
        <v>-1.718121</v>
      </c>
      <c r="CH1596">
        <v>1.5345340000000001</v>
      </c>
      <c r="CI1596">
        <v>1.1688000000000001</v>
      </c>
      <c r="CJ1596">
        <v>-2.8588939999999998</v>
      </c>
      <c r="CK1596">
        <v>2.5854889999999999</v>
      </c>
      <c r="CL1596">
        <v>2.8515799999999998</v>
      </c>
      <c r="CM1596">
        <v>-1.123848</v>
      </c>
      <c r="CN1596">
        <v>-0.33767320000000001</v>
      </c>
      <c r="CO1596">
        <v>0.37639899999999998</v>
      </c>
      <c r="CP1596">
        <v>0.1545048</v>
      </c>
      <c r="CQ1596">
        <v>8.0859200000000006E-2</v>
      </c>
      <c r="CR1596">
        <v>4.6001199999999999E-2</v>
      </c>
      <c r="CS1596">
        <v>2.4196800000000001E-2</v>
      </c>
      <c r="CT1596">
        <v>1.4153499999999999E-2</v>
      </c>
      <c r="CU1596">
        <v>1.9315599999999999E-2</v>
      </c>
      <c r="CV1596">
        <v>2.2193510000000001</v>
      </c>
      <c r="CW1596">
        <v>12.68876</v>
      </c>
      <c r="CX1596">
        <v>5.0790749999999996</v>
      </c>
      <c r="CY1596">
        <v>10.02849</v>
      </c>
      <c r="CZ1596">
        <v>3.0252460000000001</v>
      </c>
      <c r="DA1596">
        <v>5.51701</v>
      </c>
      <c r="DB1596">
        <v>2.2792400000000002</v>
      </c>
      <c r="DC1596">
        <v>2.6520839999999999</v>
      </c>
      <c r="DD1596">
        <v>2.4407939999999999</v>
      </c>
      <c r="DE1596">
        <v>3.548743</v>
      </c>
      <c r="DF1596">
        <v>1.984359</v>
      </c>
      <c r="DG1596">
        <v>1.765001</v>
      </c>
      <c r="DH1596">
        <v>9.3030740000000005</v>
      </c>
      <c r="DI1596">
        <v>8.6789819999999995</v>
      </c>
      <c r="DJ1596">
        <v>15.31209</v>
      </c>
      <c r="DK1596">
        <v>18.57837</v>
      </c>
      <c r="DL1596">
        <v>10.24954</v>
      </c>
      <c r="DM1596">
        <v>0.63415650000000001</v>
      </c>
      <c r="DN1596">
        <v>0.1737243</v>
      </c>
      <c r="DO1596">
        <v>19</v>
      </c>
      <c r="DP1596">
        <v>20</v>
      </c>
    </row>
    <row r="1597" spans="1:120" hidden="1" x14ac:dyDescent="0.25">
      <c r="A1597" t="str">
        <f t="shared" si="24"/>
        <v>LCA-Greater Bay Area_All CBP_44420</v>
      </c>
      <c r="B1597" t="s">
        <v>62</v>
      </c>
      <c r="C1597" t="s">
        <v>209</v>
      </c>
      <c r="D1597" t="s">
        <v>36</v>
      </c>
      <c r="E1597" t="s">
        <v>61</v>
      </c>
      <c r="F1597" t="s">
        <v>61</v>
      </c>
      <c r="G1597" t="s">
        <v>61</v>
      </c>
      <c r="H1597" t="s">
        <v>61</v>
      </c>
      <c r="I1597" t="s">
        <v>61</v>
      </c>
      <c r="J1597" t="s">
        <v>61</v>
      </c>
      <c r="K1597" t="s">
        <v>197</v>
      </c>
      <c r="L1597" s="18">
        <v>44420</v>
      </c>
      <c r="M1597">
        <v>19</v>
      </c>
      <c r="N1597">
        <v>20</v>
      </c>
      <c r="O1597" t="s">
        <v>258</v>
      </c>
      <c r="P1597">
        <v>5</v>
      </c>
      <c r="Q1597">
        <v>4</v>
      </c>
      <c r="R1597">
        <v>0</v>
      </c>
      <c r="S1597">
        <v>0</v>
      </c>
      <c r="T1597">
        <v>1</v>
      </c>
      <c r="U1597">
        <v>0</v>
      </c>
      <c r="V1597">
        <v>1</v>
      </c>
      <c r="W1597">
        <v>2279.4499999999998</v>
      </c>
      <c r="X1597">
        <v>2529.35</v>
      </c>
      <c r="Y1597">
        <v>2542.6999999999998</v>
      </c>
      <c r="Z1597">
        <v>2549.5</v>
      </c>
      <c r="AA1597">
        <v>2548.4</v>
      </c>
      <c r="AB1597">
        <v>2556.6</v>
      </c>
      <c r="AC1597">
        <v>2582.85</v>
      </c>
      <c r="AD1597">
        <v>2640</v>
      </c>
      <c r="AE1597">
        <v>2655.2</v>
      </c>
      <c r="AF1597">
        <v>2595.35</v>
      </c>
      <c r="AG1597">
        <v>2431.5</v>
      </c>
      <c r="AH1597">
        <v>2205.15</v>
      </c>
      <c r="AI1597">
        <v>1395.95</v>
      </c>
      <c r="AJ1597">
        <v>1503.2</v>
      </c>
      <c r="AK1597">
        <v>1518.8</v>
      </c>
      <c r="AL1597">
        <v>1529.9</v>
      </c>
      <c r="AM1597">
        <v>1499.05</v>
      </c>
      <c r="AN1597">
        <v>1092.95</v>
      </c>
      <c r="AO1597">
        <v>502.7</v>
      </c>
      <c r="AP1597">
        <v>456.1</v>
      </c>
      <c r="AQ1597">
        <v>595.85</v>
      </c>
      <c r="AR1597">
        <v>1713.95</v>
      </c>
      <c r="AS1597">
        <v>1800.05</v>
      </c>
      <c r="AT1597">
        <v>1798.65</v>
      </c>
      <c r="AU1597">
        <v>59.125</v>
      </c>
      <c r="AV1597">
        <v>59.25</v>
      </c>
      <c r="AW1597">
        <v>59.25</v>
      </c>
      <c r="AX1597">
        <v>58.75</v>
      </c>
      <c r="AY1597">
        <v>58.75</v>
      </c>
      <c r="AZ1597">
        <v>58.75</v>
      </c>
      <c r="BA1597">
        <v>59.5</v>
      </c>
      <c r="BB1597">
        <v>59.625</v>
      </c>
      <c r="BC1597">
        <v>60.5</v>
      </c>
      <c r="BD1597">
        <v>62.75</v>
      </c>
      <c r="BE1597">
        <v>65.5</v>
      </c>
      <c r="BF1597">
        <v>67.5</v>
      </c>
      <c r="BG1597">
        <v>67.125</v>
      </c>
      <c r="BH1597">
        <v>66.875</v>
      </c>
      <c r="BI1597">
        <v>67.5</v>
      </c>
      <c r="BJ1597">
        <v>69</v>
      </c>
      <c r="BK1597">
        <v>68.875</v>
      </c>
      <c r="BL1597">
        <v>66.625</v>
      </c>
      <c r="BM1597">
        <v>65.25</v>
      </c>
      <c r="BN1597">
        <v>63.875</v>
      </c>
      <c r="BO1597">
        <v>61.75</v>
      </c>
      <c r="BP1597">
        <v>60.5</v>
      </c>
      <c r="BQ1597">
        <v>60</v>
      </c>
      <c r="BR1597">
        <v>59.5</v>
      </c>
      <c r="BS1597">
        <v>48.03078</v>
      </c>
      <c r="BT1597">
        <v>-1.1197950000000001</v>
      </c>
      <c r="BU1597">
        <v>0.90126039999999996</v>
      </c>
      <c r="BV1597">
        <v>2.037792</v>
      </c>
      <c r="BW1597">
        <v>2.3461910000000001</v>
      </c>
      <c r="BX1597">
        <v>-2.209673</v>
      </c>
      <c r="BY1597">
        <v>-14.02759</v>
      </c>
      <c r="BZ1597">
        <v>-3.2714940000000001</v>
      </c>
      <c r="CA1597">
        <v>-6.8767829999999996</v>
      </c>
      <c r="CB1597">
        <v>29.925989999999999</v>
      </c>
      <c r="CC1597">
        <v>66.739260000000002</v>
      </c>
      <c r="CD1597">
        <v>-6.1120609999999997</v>
      </c>
      <c r="CE1597">
        <v>163.58349999999999</v>
      </c>
      <c r="CF1597">
        <v>20.760660000000001</v>
      </c>
      <c r="CG1597">
        <v>-14.33864</v>
      </c>
      <c r="CH1597">
        <v>-46.406680000000001</v>
      </c>
      <c r="CI1597">
        <v>-50.687220000000003</v>
      </c>
      <c r="CJ1597">
        <v>263.423</v>
      </c>
      <c r="CK1597">
        <v>1016.321</v>
      </c>
      <c r="CL1597">
        <v>1002.619</v>
      </c>
      <c r="CM1597">
        <v>680.83249999999998</v>
      </c>
      <c r="CN1597">
        <v>239.90479999999999</v>
      </c>
      <c r="CO1597">
        <v>114.4177</v>
      </c>
      <c r="CP1597">
        <v>111.5825</v>
      </c>
      <c r="CQ1597">
        <v>1011.955</v>
      </c>
      <c r="CR1597">
        <v>571.29420000000005</v>
      </c>
      <c r="CS1597">
        <v>477.00659999999999</v>
      </c>
      <c r="CT1597">
        <v>421.08909999999997</v>
      </c>
      <c r="CU1597">
        <v>434.05540000000002</v>
      </c>
      <c r="CV1597">
        <v>431.2407</v>
      </c>
      <c r="CW1597">
        <v>299.63380000000001</v>
      </c>
      <c r="CX1597">
        <v>216.8484</v>
      </c>
      <c r="CY1597">
        <v>421.6114</v>
      </c>
      <c r="CZ1597">
        <v>2413.2689999999998</v>
      </c>
      <c r="DA1597">
        <v>4043.306</v>
      </c>
      <c r="DB1597">
        <v>3324.5540000000001</v>
      </c>
      <c r="DC1597">
        <v>6904.4430000000002</v>
      </c>
      <c r="DD1597">
        <v>11553.53</v>
      </c>
      <c r="DE1597">
        <v>9229.009</v>
      </c>
      <c r="DF1597">
        <v>6450.8590000000004</v>
      </c>
      <c r="DG1597">
        <v>4531.7299999999996</v>
      </c>
      <c r="DH1597">
        <v>7301.3280000000004</v>
      </c>
      <c r="DI1597">
        <v>10338.33</v>
      </c>
      <c r="DJ1597">
        <v>8518.0290000000005</v>
      </c>
      <c r="DK1597">
        <v>27830.799999999999</v>
      </c>
      <c r="DL1597">
        <v>8105.451</v>
      </c>
      <c r="DM1597">
        <v>2724.6289999999999</v>
      </c>
      <c r="DN1597">
        <v>2562.9450000000002</v>
      </c>
      <c r="DO1597">
        <v>19</v>
      </c>
      <c r="DP1597">
        <v>20</v>
      </c>
    </row>
    <row r="1598" spans="1:120" hidden="1" x14ac:dyDescent="0.25">
      <c r="A1598" t="str">
        <f t="shared" si="24"/>
        <v>sublap_id-SLAP_PGNB_All CBP_44420</v>
      </c>
      <c r="B1598" t="s">
        <v>62</v>
      </c>
      <c r="C1598" t="s">
        <v>295</v>
      </c>
      <c r="D1598" t="s">
        <v>61</v>
      </c>
      <c r="E1598" t="s">
        <v>296</v>
      </c>
      <c r="F1598" t="s">
        <v>61</v>
      </c>
      <c r="G1598" t="s">
        <v>61</v>
      </c>
      <c r="H1598" t="s">
        <v>61</v>
      </c>
      <c r="I1598" t="s">
        <v>61</v>
      </c>
      <c r="J1598" t="s">
        <v>61</v>
      </c>
      <c r="K1598" t="s">
        <v>197</v>
      </c>
      <c r="L1598" s="18">
        <v>44420</v>
      </c>
      <c r="M1598">
        <v>18</v>
      </c>
      <c r="N1598">
        <v>18</v>
      </c>
      <c r="O1598" t="s">
        <v>258</v>
      </c>
      <c r="P1598">
        <v>15</v>
      </c>
      <c r="Q1598">
        <v>15</v>
      </c>
      <c r="R1598">
        <v>0</v>
      </c>
      <c r="S1598">
        <v>0</v>
      </c>
      <c r="T1598">
        <v>0</v>
      </c>
      <c r="U1598">
        <v>0</v>
      </c>
      <c r="V1598">
        <v>0</v>
      </c>
      <c r="W1598">
        <v>238.86799999999999</v>
      </c>
      <c r="X1598">
        <v>240.33799999999999</v>
      </c>
      <c r="Y1598">
        <v>239.274</v>
      </c>
      <c r="Z1598">
        <v>239.94800000000001</v>
      </c>
      <c r="AA1598">
        <v>237.714</v>
      </c>
      <c r="AB1598">
        <v>256.75599999999997</v>
      </c>
      <c r="AC1598">
        <v>487.86</v>
      </c>
      <c r="AD1598">
        <v>552.39200000000005</v>
      </c>
      <c r="AE1598">
        <v>764.88</v>
      </c>
      <c r="AF1598">
        <v>605.524</v>
      </c>
      <c r="AG1598">
        <v>809.17</v>
      </c>
      <c r="AH1598">
        <v>823.71199999999999</v>
      </c>
      <c r="AI1598">
        <v>1018.396</v>
      </c>
      <c r="AJ1598">
        <v>939.16600000000005</v>
      </c>
      <c r="AK1598">
        <v>1013.89</v>
      </c>
      <c r="AL1598">
        <v>1121.874</v>
      </c>
      <c r="AM1598">
        <v>984.36400000000003</v>
      </c>
      <c r="AN1598">
        <v>1000.068</v>
      </c>
      <c r="AO1598">
        <v>1012.106</v>
      </c>
      <c r="AP1598">
        <v>859.33600000000001</v>
      </c>
      <c r="AQ1598">
        <v>559.03200000000004</v>
      </c>
      <c r="AR1598">
        <v>344.166</v>
      </c>
      <c r="AS1598">
        <v>266.8</v>
      </c>
      <c r="AT1598">
        <v>248.66200000000001</v>
      </c>
      <c r="AU1598">
        <v>61.5</v>
      </c>
      <c r="AV1598">
        <v>60</v>
      </c>
      <c r="AW1598">
        <v>60</v>
      </c>
      <c r="AX1598">
        <v>59.666666999999997</v>
      </c>
      <c r="AY1598">
        <v>59.166666999999997</v>
      </c>
      <c r="AZ1598">
        <v>59.166666999999997</v>
      </c>
      <c r="BA1598">
        <v>59.333333000000003</v>
      </c>
      <c r="BB1598">
        <v>60</v>
      </c>
      <c r="BC1598">
        <v>61.5</v>
      </c>
      <c r="BD1598">
        <v>64.5</v>
      </c>
      <c r="BE1598">
        <v>68.166667000000004</v>
      </c>
      <c r="BF1598">
        <v>74.666667000000004</v>
      </c>
      <c r="BG1598">
        <v>78.333332999999996</v>
      </c>
      <c r="BH1598">
        <v>80.333332999999996</v>
      </c>
      <c r="BI1598">
        <v>81.833332999999996</v>
      </c>
      <c r="BJ1598">
        <v>83.666667000000004</v>
      </c>
      <c r="BK1598">
        <v>82.333332999999996</v>
      </c>
      <c r="BL1598">
        <v>79.333332999999996</v>
      </c>
      <c r="BM1598">
        <v>74.666667000000004</v>
      </c>
      <c r="BN1598">
        <v>72.333332999999996</v>
      </c>
      <c r="BO1598">
        <v>69.666667000000004</v>
      </c>
      <c r="BP1598">
        <v>67.333332999999996</v>
      </c>
      <c r="BQ1598">
        <v>65.166667000000004</v>
      </c>
      <c r="BR1598">
        <v>63.833333000000003</v>
      </c>
      <c r="BS1598">
        <v>-10.08587</v>
      </c>
      <c r="BT1598">
        <v>-8.5336909999999992</v>
      </c>
      <c r="BU1598">
        <v>-9.5200440000000004</v>
      </c>
      <c r="BV1598">
        <v>-5.207014</v>
      </c>
      <c r="BW1598">
        <v>1.890603</v>
      </c>
      <c r="BX1598">
        <v>12.839510000000001</v>
      </c>
      <c r="BY1598">
        <v>8.5388490000000008</v>
      </c>
      <c r="BZ1598">
        <v>-9.6795050000000007</v>
      </c>
      <c r="CA1598">
        <v>-67.369879999999995</v>
      </c>
      <c r="CB1598">
        <v>30.667490000000001</v>
      </c>
      <c r="CC1598">
        <v>-69.13664</v>
      </c>
      <c r="CD1598">
        <v>35.575279999999999</v>
      </c>
      <c r="CE1598">
        <v>-68.672870000000003</v>
      </c>
      <c r="CF1598">
        <v>15.36393</v>
      </c>
      <c r="CG1598">
        <v>-6.4680770000000001</v>
      </c>
      <c r="CH1598">
        <v>-82.669619999999995</v>
      </c>
      <c r="CI1598">
        <v>25.665279999999999</v>
      </c>
      <c r="CJ1598">
        <v>49.443750000000001</v>
      </c>
      <c r="CK1598">
        <v>-18.356349999999999</v>
      </c>
      <c r="CL1598">
        <v>-24.930029999999999</v>
      </c>
      <c r="CM1598">
        <v>13.585570000000001</v>
      </c>
      <c r="CN1598">
        <v>9.8602709999999991</v>
      </c>
      <c r="CO1598">
        <v>-2.5807579999999999</v>
      </c>
      <c r="CP1598">
        <v>-10.416689999999999</v>
      </c>
      <c r="CQ1598">
        <v>11.33755</v>
      </c>
      <c r="CR1598">
        <v>15.31485</v>
      </c>
      <c r="CS1598">
        <v>11.00587</v>
      </c>
      <c r="CT1598">
        <v>3.9587469999999998</v>
      </c>
      <c r="CU1598">
        <v>3.525712</v>
      </c>
      <c r="CV1598">
        <v>25.967929999999999</v>
      </c>
      <c r="CW1598">
        <v>43.394840000000002</v>
      </c>
      <c r="CX1598">
        <v>36.617310000000003</v>
      </c>
      <c r="CY1598">
        <v>159.7987</v>
      </c>
      <c r="CZ1598">
        <v>112.4602</v>
      </c>
      <c r="DA1598">
        <v>118.3351</v>
      </c>
      <c r="DB1598">
        <v>310.94119999999998</v>
      </c>
      <c r="DC1598">
        <v>214.60579999999999</v>
      </c>
      <c r="DD1598">
        <v>285.60289999999998</v>
      </c>
      <c r="DE1598">
        <v>186.6336</v>
      </c>
      <c r="DF1598">
        <v>337.52339999999998</v>
      </c>
      <c r="DG1598">
        <v>357.60719999999998</v>
      </c>
      <c r="DH1598">
        <v>397.17860000000002</v>
      </c>
      <c r="DI1598">
        <v>410.90050000000002</v>
      </c>
      <c r="DJ1598">
        <v>327.78899999999999</v>
      </c>
      <c r="DK1598">
        <v>365.43680000000001</v>
      </c>
      <c r="DL1598">
        <v>122.59050000000001</v>
      </c>
      <c r="DM1598">
        <v>34.18065</v>
      </c>
      <c r="DN1598">
        <v>12.023999999999999</v>
      </c>
      <c r="DO1598">
        <v>18</v>
      </c>
      <c r="DP1598">
        <v>18</v>
      </c>
    </row>
    <row r="1599" spans="1:120" hidden="1" x14ac:dyDescent="0.25">
      <c r="A1599" t="str">
        <f t="shared" si="24"/>
        <v>LCA-Other_All CBP_44420</v>
      </c>
      <c r="B1599" t="s">
        <v>62</v>
      </c>
      <c r="C1599" t="s">
        <v>212</v>
      </c>
      <c r="D1599" t="s">
        <v>32</v>
      </c>
      <c r="E1599" t="s">
        <v>61</v>
      </c>
      <c r="F1599" t="s">
        <v>61</v>
      </c>
      <c r="G1599" t="s">
        <v>61</v>
      </c>
      <c r="H1599" t="s">
        <v>61</v>
      </c>
      <c r="I1599" t="s">
        <v>61</v>
      </c>
      <c r="J1599" t="s">
        <v>61</v>
      </c>
      <c r="K1599" t="s">
        <v>197</v>
      </c>
      <c r="L1599" s="18">
        <v>44420</v>
      </c>
      <c r="M1599">
        <v>19</v>
      </c>
      <c r="N1599">
        <v>20</v>
      </c>
      <c r="O1599" t="s">
        <v>258</v>
      </c>
      <c r="P1599">
        <v>4</v>
      </c>
      <c r="Q1599">
        <v>4</v>
      </c>
      <c r="R1599">
        <v>0</v>
      </c>
      <c r="S1599">
        <v>0</v>
      </c>
      <c r="T1599">
        <v>1</v>
      </c>
      <c r="U1599">
        <v>0</v>
      </c>
      <c r="V1599">
        <v>1</v>
      </c>
      <c r="W1599">
        <v>30.295000000000002</v>
      </c>
      <c r="X1599">
        <v>30.367000000000001</v>
      </c>
      <c r="Y1599">
        <v>30.24</v>
      </c>
      <c r="Z1599">
        <v>30.244</v>
      </c>
      <c r="AA1599">
        <v>30.233000000000001</v>
      </c>
      <c r="AB1599">
        <v>30.164999999999999</v>
      </c>
      <c r="AC1599">
        <v>30.35</v>
      </c>
      <c r="AD1599">
        <v>49.718000000000004</v>
      </c>
      <c r="AE1599">
        <v>62.994</v>
      </c>
      <c r="AF1599">
        <v>76.36</v>
      </c>
      <c r="AG1599">
        <v>116.126</v>
      </c>
      <c r="AH1599">
        <v>125.206</v>
      </c>
      <c r="AI1599">
        <v>128.77000000000001</v>
      </c>
      <c r="AJ1599">
        <v>128.49199999999999</v>
      </c>
      <c r="AK1599">
        <v>129.69499999999999</v>
      </c>
      <c r="AL1599">
        <v>129.333</v>
      </c>
      <c r="AM1599">
        <v>123.086</v>
      </c>
      <c r="AN1599">
        <v>122.205</v>
      </c>
      <c r="AO1599">
        <v>116.96</v>
      </c>
      <c r="AP1599">
        <v>111.883</v>
      </c>
      <c r="AQ1599">
        <v>108.419</v>
      </c>
      <c r="AR1599">
        <v>86.807000000000002</v>
      </c>
      <c r="AS1599">
        <v>31.494</v>
      </c>
      <c r="AT1599">
        <v>30.251000000000001</v>
      </c>
      <c r="AU1599">
        <v>63.125</v>
      </c>
      <c r="AV1599">
        <v>63.125</v>
      </c>
      <c r="AW1599">
        <v>63</v>
      </c>
      <c r="AX1599">
        <v>62.625</v>
      </c>
      <c r="AY1599">
        <v>62.125</v>
      </c>
      <c r="AZ1599">
        <v>61</v>
      </c>
      <c r="BA1599">
        <v>61</v>
      </c>
      <c r="BB1599">
        <v>61.875</v>
      </c>
      <c r="BC1599">
        <v>64.625</v>
      </c>
      <c r="BD1599">
        <v>69.125</v>
      </c>
      <c r="BE1599">
        <v>73.75</v>
      </c>
      <c r="BF1599">
        <v>78.5</v>
      </c>
      <c r="BG1599">
        <v>82.25</v>
      </c>
      <c r="BH1599">
        <v>82</v>
      </c>
      <c r="BI1599">
        <v>81</v>
      </c>
      <c r="BJ1599">
        <v>81.25</v>
      </c>
      <c r="BK1599">
        <v>80.25</v>
      </c>
      <c r="BL1599">
        <v>78.375</v>
      </c>
      <c r="BM1599">
        <v>75.125</v>
      </c>
      <c r="BN1599">
        <v>69.125</v>
      </c>
      <c r="BO1599">
        <v>65.375</v>
      </c>
      <c r="BP1599">
        <v>63.875</v>
      </c>
      <c r="BQ1599">
        <v>63.375</v>
      </c>
      <c r="BR1599">
        <v>63.125</v>
      </c>
      <c r="BS1599">
        <v>-0.1232924</v>
      </c>
      <c r="BT1599">
        <v>-0.1727262</v>
      </c>
      <c r="BU1599">
        <v>-0.16855500000000001</v>
      </c>
      <c r="BV1599">
        <v>-0.1263282</v>
      </c>
      <c r="BW1599">
        <v>-0.23666999999999999</v>
      </c>
      <c r="BX1599">
        <v>3.3815469999999999</v>
      </c>
      <c r="BY1599">
        <v>-5.6272270000000004</v>
      </c>
      <c r="BZ1599">
        <v>1.423562</v>
      </c>
      <c r="CA1599">
        <v>2.5731510000000002</v>
      </c>
      <c r="CB1599">
        <v>-1.5986750000000001</v>
      </c>
      <c r="CC1599">
        <v>-2.2274980000000002</v>
      </c>
      <c r="CD1599">
        <v>-1.284878</v>
      </c>
      <c r="CE1599">
        <v>0.1103899</v>
      </c>
      <c r="CF1599">
        <v>0.78001869999999995</v>
      </c>
      <c r="CG1599">
        <v>-1.6861679999999999</v>
      </c>
      <c r="CH1599">
        <v>1.5415570000000001</v>
      </c>
      <c r="CI1599">
        <v>1.1737649999999999</v>
      </c>
      <c r="CJ1599">
        <v>-2.8572660000000001</v>
      </c>
      <c r="CK1599">
        <v>2.591866</v>
      </c>
      <c r="CL1599">
        <v>2.8635929999999998</v>
      </c>
      <c r="CM1599">
        <v>-1.1106229999999999</v>
      </c>
      <c r="CN1599">
        <v>-0.32496459999999999</v>
      </c>
      <c r="CO1599">
        <v>0.3817989</v>
      </c>
      <c r="CP1599">
        <v>0.16141430000000001</v>
      </c>
      <c r="CQ1599">
        <v>8.1151500000000001E-2</v>
      </c>
      <c r="CR1599">
        <v>4.63229E-2</v>
      </c>
      <c r="CS1599">
        <v>2.45411E-2</v>
      </c>
      <c r="CT1599">
        <v>1.45153E-2</v>
      </c>
      <c r="CU1599">
        <v>1.9684900000000002E-2</v>
      </c>
      <c r="CV1599">
        <v>2.219713</v>
      </c>
      <c r="CW1599">
        <v>12.68971</v>
      </c>
      <c r="CX1599">
        <v>5.0796580000000002</v>
      </c>
      <c r="CY1599">
        <v>10.029669999999999</v>
      </c>
      <c r="CZ1599">
        <v>3.0262880000000001</v>
      </c>
      <c r="DA1599">
        <v>5.5202499999999999</v>
      </c>
      <c r="DB1599">
        <v>2.2810899999999998</v>
      </c>
      <c r="DC1599">
        <v>2.654468</v>
      </c>
      <c r="DD1599">
        <v>2.4443459999999999</v>
      </c>
      <c r="DE1599">
        <v>3.549795</v>
      </c>
      <c r="DF1599">
        <v>1.9848870000000001</v>
      </c>
      <c r="DG1599">
        <v>1.765455</v>
      </c>
      <c r="DH1599">
        <v>9.3036469999999998</v>
      </c>
      <c r="DI1599">
        <v>8.6796469999999992</v>
      </c>
      <c r="DJ1599">
        <v>15.313179999999999</v>
      </c>
      <c r="DK1599">
        <v>18.579070000000002</v>
      </c>
      <c r="DL1599">
        <v>10.250030000000001</v>
      </c>
      <c r="DM1599">
        <v>0.63450600000000001</v>
      </c>
      <c r="DN1599">
        <v>0.17407639999999999</v>
      </c>
      <c r="DO1599">
        <v>19</v>
      </c>
      <c r="DP1599">
        <v>20</v>
      </c>
    </row>
    <row r="1600" spans="1:120" hidden="1" x14ac:dyDescent="0.25">
      <c r="A1600" t="str">
        <f t="shared" si="24"/>
        <v>LCA-Northern Coast_All CBP_44420</v>
      </c>
      <c r="B1600" t="s">
        <v>62</v>
      </c>
      <c r="C1600" t="s">
        <v>222</v>
      </c>
      <c r="D1600" t="s">
        <v>104</v>
      </c>
      <c r="E1600" t="s">
        <v>61</v>
      </c>
      <c r="F1600" t="s">
        <v>61</v>
      </c>
      <c r="G1600" t="s">
        <v>61</v>
      </c>
      <c r="H1600" t="s">
        <v>61</v>
      </c>
      <c r="I1600" t="s">
        <v>61</v>
      </c>
      <c r="J1600" t="s">
        <v>61</v>
      </c>
      <c r="K1600" t="s">
        <v>197</v>
      </c>
      <c r="L1600" s="18">
        <v>44420</v>
      </c>
      <c r="M1600">
        <v>18</v>
      </c>
      <c r="N1600">
        <v>18</v>
      </c>
      <c r="O1600" t="s">
        <v>258</v>
      </c>
      <c r="P1600">
        <v>15</v>
      </c>
      <c r="Q1600">
        <v>15</v>
      </c>
      <c r="R1600">
        <v>0</v>
      </c>
      <c r="S1600">
        <v>0</v>
      </c>
      <c r="T1600">
        <v>0</v>
      </c>
      <c r="U1600">
        <v>0</v>
      </c>
      <c r="V1600">
        <v>0</v>
      </c>
      <c r="W1600">
        <v>238.86799999999999</v>
      </c>
      <c r="X1600">
        <v>240.33799999999999</v>
      </c>
      <c r="Y1600">
        <v>239.274</v>
      </c>
      <c r="Z1600">
        <v>239.94800000000001</v>
      </c>
      <c r="AA1600">
        <v>237.714</v>
      </c>
      <c r="AB1600">
        <v>256.75599999999997</v>
      </c>
      <c r="AC1600">
        <v>487.86</v>
      </c>
      <c r="AD1600">
        <v>552.39200000000005</v>
      </c>
      <c r="AE1600">
        <v>764.88</v>
      </c>
      <c r="AF1600">
        <v>605.524</v>
      </c>
      <c r="AG1600">
        <v>809.17</v>
      </c>
      <c r="AH1600">
        <v>823.71199999999999</v>
      </c>
      <c r="AI1600">
        <v>1018.396</v>
      </c>
      <c r="AJ1600">
        <v>939.16600000000005</v>
      </c>
      <c r="AK1600">
        <v>1013.89</v>
      </c>
      <c r="AL1600">
        <v>1121.874</v>
      </c>
      <c r="AM1600">
        <v>984.36400000000003</v>
      </c>
      <c r="AN1600">
        <v>1000.068</v>
      </c>
      <c r="AO1600">
        <v>1012.106</v>
      </c>
      <c r="AP1600">
        <v>859.33600000000001</v>
      </c>
      <c r="AQ1600">
        <v>559.03200000000004</v>
      </c>
      <c r="AR1600">
        <v>344.166</v>
      </c>
      <c r="AS1600">
        <v>266.8</v>
      </c>
      <c r="AT1600">
        <v>248.66200000000001</v>
      </c>
      <c r="AU1600">
        <v>61.5</v>
      </c>
      <c r="AV1600">
        <v>60</v>
      </c>
      <c r="AW1600">
        <v>60</v>
      </c>
      <c r="AX1600">
        <v>59.666666999999997</v>
      </c>
      <c r="AY1600">
        <v>59.166666999999997</v>
      </c>
      <c r="AZ1600">
        <v>59.166666999999997</v>
      </c>
      <c r="BA1600">
        <v>59.333333000000003</v>
      </c>
      <c r="BB1600">
        <v>60</v>
      </c>
      <c r="BC1600">
        <v>61.5</v>
      </c>
      <c r="BD1600">
        <v>64.5</v>
      </c>
      <c r="BE1600">
        <v>68.166667000000004</v>
      </c>
      <c r="BF1600">
        <v>74.666667000000004</v>
      </c>
      <c r="BG1600">
        <v>78.333332999999996</v>
      </c>
      <c r="BH1600">
        <v>80.333332999999996</v>
      </c>
      <c r="BI1600">
        <v>81.833332999999996</v>
      </c>
      <c r="BJ1600">
        <v>83.666667000000004</v>
      </c>
      <c r="BK1600">
        <v>82.333332999999996</v>
      </c>
      <c r="BL1600">
        <v>79.333332999999996</v>
      </c>
      <c r="BM1600">
        <v>74.666667000000004</v>
      </c>
      <c r="BN1600">
        <v>72.333332999999996</v>
      </c>
      <c r="BO1600">
        <v>69.666667000000004</v>
      </c>
      <c r="BP1600">
        <v>67.333332999999996</v>
      </c>
      <c r="BQ1600">
        <v>65.166667000000004</v>
      </c>
      <c r="BR1600">
        <v>63.833333000000003</v>
      </c>
      <c r="BS1600">
        <v>-10.08587</v>
      </c>
      <c r="BT1600">
        <v>-8.5336909999999992</v>
      </c>
      <c r="BU1600">
        <v>-9.5200440000000004</v>
      </c>
      <c r="BV1600">
        <v>-5.207014</v>
      </c>
      <c r="BW1600">
        <v>1.890603</v>
      </c>
      <c r="BX1600">
        <v>12.839510000000001</v>
      </c>
      <c r="BY1600">
        <v>8.5388490000000008</v>
      </c>
      <c r="BZ1600">
        <v>-9.6795050000000007</v>
      </c>
      <c r="CA1600">
        <v>-67.369879999999995</v>
      </c>
      <c r="CB1600">
        <v>30.667490000000001</v>
      </c>
      <c r="CC1600">
        <v>-69.13664</v>
      </c>
      <c r="CD1600">
        <v>35.575279999999999</v>
      </c>
      <c r="CE1600">
        <v>-68.672870000000003</v>
      </c>
      <c r="CF1600">
        <v>15.36393</v>
      </c>
      <c r="CG1600">
        <v>-6.4680770000000001</v>
      </c>
      <c r="CH1600">
        <v>-82.669619999999995</v>
      </c>
      <c r="CI1600">
        <v>25.665279999999999</v>
      </c>
      <c r="CJ1600">
        <v>49.443750000000001</v>
      </c>
      <c r="CK1600">
        <v>-18.356349999999999</v>
      </c>
      <c r="CL1600">
        <v>-24.930029999999999</v>
      </c>
      <c r="CM1600">
        <v>13.585570000000001</v>
      </c>
      <c r="CN1600">
        <v>9.8602709999999991</v>
      </c>
      <c r="CO1600">
        <v>-2.5807579999999999</v>
      </c>
      <c r="CP1600">
        <v>-10.416689999999999</v>
      </c>
      <c r="CQ1600">
        <v>11.33755</v>
      </c>
      <c r="CR1600">
        <v>15.31485</v>
      </c>
      <c r="CS1600">
        <v>11.00587</v>
      </c>
      <c r="CT1600">
        <v>3.9587469999999998</v>
      </c>
      <c r="CU1600">
        <v>3.525712</v>
      </c>
      <c r="CV1600">
        <v>25.967929999999999</v>
      </c>
      <c r="CW1600">
        <v>43.394840000000002</v>
      </c>
      <c r="CX1600">
        <v>36.617310000000003</v>
      </c>
      <c r="CY1600">
        <v>159.7987</v>
      </c>
      <c r="CZ1600">
        <v>112.4602</v>
      </c>
      <c r="DA1600">
        <v>118.3351</v>
      </c>
      <c r="DB1600">
        <v>310.94119999999998</v>
      </c>
      <c r="DC1600">
        <v>214.60579999999999</v>
      </c>
      <c r="DD1600">
        <v>285.60289999999998</v>
      </c>
      <c r="DE1600">
        <v>186.6336</v>
      </c>
      <c r="DF1600">
        <v>337.52339999999998</v>
      </c>
      <c r="DG1600">
        <v>357.60719999999998</v>
      </c>
      <c r="DH1600">
        <v>397.17860000000002</v>
      </c>
      <c r="DI1600">
        <v>410.90050000000002</v>
      </c>
      <c r="DJ1600">
        <v>327.78899999999999</v>
      </c>
      <c r="DK1600">
        <v>365.43680000000001</v>
      </c>
      <c r="DL1600">
        <v>122.59050000000001</v>
      </c>
      <c r="DM1600">
        <v>34.18065</v>
      </c>
      <c r="DN1600">
        <v>12.023999999999999</v>
      </c>
      <c r="DO1600">
        <v>18</v>
      </c>
      <c r="DP1600">
        <v>18</v>
      </c>
    </row>
    <row r="1601" spans="1:120" hidden="1" x14ac:dyDescent="0.25">
      <c r="A1601" t="str">
        <f t="shared" si="24"/>
        <v>Aggregator-Enersponse_All CBP_44420</v>
      </c>
      <c r="B1601" t="s">
        <v>62</v>
      </c>
      <c r="C1601" t="s">
        <v>219</v>
      </c>
      <c r="D1601" t="s">
        <v>61</v>
      </c>
      <c r="E1601" t="s">
        <v>61</v>
      </c>
      <c r="F1601" t="s">
        <v>107</v>
      </c>
      <c r="G1601" t="s">
        <v>61</v>
      </c>
      <c r="H1601" t="s">
        <v>61</v>
      </c>
      <c r="I1601" t="s">
        <v>61</v>
      </c>
      <c r="J1601" t="s">
        <v>61</v>
      </c>
      <c r="K1601" t="s">
        <v>197</v>
      </c>
      <c r="L1601" s="18">
        <v>44420</v>
      </c>
      <c r="M1601">
        <v>19</v>
      </c>
      <c r="N1601">
        <v>20</v>
      </c>
      <c r="O1601" t="s">
        <v>258</v>
      </c>
      <c r="P1601">
        <v>3</v>
      </c>
      <c r="Q1601">
        <v>3</v>
      </c>
      <c r="R1601">
        <v>0</v>
      </c>
      <c r="S1601">
        <v>0</v>
      </c>
      <c r="T1601">
        <v>1</v>
      </c>
      <c r="U1601">
        <v>0</v>
      </c>
      <c r="V1601">
        <v>1</v>
      </c>
      <c r="W1601">
        <v>29.48</v>
      </c>
      <c r="X1601">
        <v>29.6</v>
      </c>
      <c r="Y1601">
        <v>29.48</v>
      </c>
      <c r="Z1601">
        <v>29.48</v>
      </c>
      <c r="AA1601">
        <v>29.48</v>
      </c>
      <c r="AB1601">
        <v>29.4</v>
      </c>
      <c r="AC1601">
        <v>29.6</v>
      </c>
      <c r="AD1601">
        <v>48.96</v>
      </c>
      <c r="AE1601">
        <v>62.24</v>
      </c>
      <c r="AF1601">
        <v>75.599999999999994</v>
      </c>
      <c r="AG1601">
        <v>115.36</v>
      </c>
      <c r="AH1601">
        <v>124.44</v>
      </c>
      <c r="AI1601">
        <v>128</v>
      </c>
      <c r="AJ1601">
        <v>127.72</v>
      </c>
      <c r="AK1601">
        <v>128.91999999999999</v>
      </c>
      <c r="AL1601">
        <v>128.56</v>
      </c>
      <c r="AM1601">
        <v>122.32</v>
      </c>
      <c r="AN1601">
        <v>121.44</v>
      </c>
      <c r="AO1601">
        <v>116.2</v>
      </c>
      <c r="AP1601">
        <v>111.12</v>
      </c>
      <c r="AQ1601">
        <v>107.64</v>
      </c>
      <c r="AR1601">
        <v>86.04</v>
      </c>
      <c r="AS1601">
        <v>30.72</v>
      </c>
      <c r="AT1601">
        <v>29.48</v>
      </c>
      <c r="AU1601">
        <v>63.833333000000003</v>
      </c>
      <c r="AV1601">
        <v>64.166667000000004</v>
      </c>
      <c r="AW1601">
        <v>64</v>
      </c>
      <c r="AX1601">
        <v>63.5</v>
      </c>
      <c r="AY1601">
        <v>62.833333000000003</v>
      </c>
      <c r="AZ1601">
        <v>61.666666999999997</v>
      </c>
      <c r="BA1601">
        <v>61.666666999999997</v>
      </c>
      <c r="BB1601">
        <v>62.666666999999997</v>
      </c>
      <c r="BC1601">
        <v>65.666667000000004</v>
      </c>
      <c r="BD1601">
        <v>70.333332999999996</v>
      </c>
      <c r="BE1601">
        <v>74.833332999999996</v>
      </c>
      <c r="BF1601">
        <v>79.833332999999996</v>
      </c>
      <c r="BG1601">
        <v>83.833332999999996</v>
      </c>
      <c r="BH1601">
        <v>83.833332999999996</v>
      </c>
      <c r="BI1601">
        <v>82.666667000000004</v>
      </c>
      <c r="BJ1601">
        <v>83</v>
      </c>
      <c r="BK1601">
        <v>81.833332999999996</v>
      </c>
      <c r="BL1601">
        <v>79.833332999999996</v>
      </c>
      <c r="BM1601">
        <v>76.666667000000004</v>
      </c>
      <c r="BN1601">
        <v>70.833332999999996</v>
      </c>
      <c r="BO1601">
        <v>66.666667000000004</v>
      </c>
      <c r="BP1601">
        <v>64.833332999999996</v>
      </c>
      <c r="BQ1601">
        <v>64.166667000000004</v>
      </c>
      <c r="BR1601">
        <v>63.833333000000003</v>
      </c>
      <c r="BS1601">
        <v>-0.1187811</v>
      </c>
      <c r="BT1601">
        <v>-0.17858099999999999</v>
      </c>
      <c r="BU1601">
        <v>-0.1737688</v>
      </c>
      <c r="BV1601">
        <v>-0.13138749999999999</v>
      </c>
      <c r="BW1601">
        <v>-0.24411769999999999</v>
      </c>
      <c r="BX1601">
        <v>3.3769209999999998</v>
      </c>
      <c r="BY1601">
        <v>-5.6345640000000001</v>
      </c>
      <c r="BZ1601">
        <v>1.436509</v>
      </c>
      <c r="CA1601">
        <v>2.573528</v>
      </c>
      <c r="CB1601">
        <v>-1.5923449999999999</v>
      </c>
      <c r="CC1601">
        <v>-2.2172450000000001</v>
      </c>
      <c r="CD1601">
        <v>-1.296467</v>
      </c>
      <c r="CE1601">
        <v>3.74718E-2</v>
      </c>
      <c r="CF1601">
        <v>0.72172930000000002</v>
      </c>
      <c r="CG1601">
        <v>-1.718121</v>
      </c>
      <c r="CH1601">
        <v>1.5345340000000001</v>
      </c>
      <c r="CI1601">
        <v>1.1688000000000001</v>
      </c>
      <c r="CJ1601">
        <v>-2.8588939999999998</v>
      </c>
      <c r="CK1601">
        <v>2.5854889999999999</v>
      </c>
      <c r="CL1601">
        <v>2.8515799999999998</v>
      </c>
      <c r="CM1601">
        <v>-1.123848</v>
      </c>
      <c r="CN1601">
        <v>-0.33767320000000001</v>
      </c>
      <c r="CO1601">
        <v>0.37639899999999998</v>
      </c>
      <c r="CP1601">
        <v>0.1545048</v>
      </c>
      <c r="CQ1601">
        <v>8.0859200000000006E-2</v>
      </c>
      <c r="CR1601">
        <v>4.6001199999999999E-2</v>
      </c>
      <c r="CS1601">
        <v>2.4196800000000001E-2</v>
      </c>
      <c r="CT1601">
        <v>1.4153499999999999E-2</v>
      </c>
      <c r="CU1601">
        <v>1.9315599999999999E-2</v>
      </c>
      <c r="CV1601">
        <v>2.2193510000000001</v>
      </c>
      <c r="CW1601">
        <v>12.68876</v>
      </c>
      <c r="CX1601">
        <v>5.0790749999999996</v>
      </c>
      <c r="CY1601">
        <v>10.02849</v>
      </c>
      <c r="CZ1601">
        <v>3.0252460000000001</v>
      </c>
      <c r="DA1601">
        <v>5.51701</v>
      </c>
      <c r="DB1601">
        <v>2.2792400000000002</v>
      </c>
      <c r="DC1601">
        <v>2.6520839999999999</v>
      </c>
      <c r="DD1601">
        <v>2.4407939999999999</v>
      </c>
      <c r="DE1601">
        <v>3.548743</v>
      </c>
      <c r="DF1601">
        <v>1.984359</v>
      </c>
      <c r="DG1601">
        <v>1.765001</v>
      </c>
      <c r="DH1601">
        <v>9.3030740000000005</v>
      </c>
      <c r="DI1601">
        <v>8.6789819999999995</v>
      </c>
      <c r="DJ1601">
        <v>15.31209</v>
      </c>
      <c r="DK1601">
        <v>18.57837</v>
      </c>
      <c r="DL1601">
        <v>10.24954</v>
      </c>
      <c r="DM1601">
        <v>0.63415650000000001</v>
      </c>
      <c r="DN1601">
        <v>0.1737243</v>
      </c>
      <c r="DO1601">
        <v>19</v>
      </c>
      <c r="DP1601">
        <v>20</v>
      </c>
    </row>
    <row r="1602" spans="1:120" hidden="1" x14ac:dyDescent="0.25">
      <c r="A1602" t="str">
        <f t="shared" si="24"/>
        <v>sublap_id-SLAP_PGEB_All CBP_44420</v>
      </c>
      <c r="B1602" t="s">
        <v>62</v>
      </c>
      <c r="C1602" t="s">
        <v>287</v>
      </c>
      <c r="D1602" t="s">
        <v>61</v>
      </c>
      <c r="E1602" t="s">
        <v>288</v>
      </c>
      <c r="F1602" t="s">
        <v>61</v>
      </c>
      <c r="G1602" t="s">
        <v>61</v>
      </c>
      <c r="H1602" t="s">
        <v>61</v>
      </c>
      <c r="I1602" t="s">
        <v>61</v>
      </c>
      <c r="J1602" t="s">
        <v>61</v>
      </c>
      <c r="K1602" t="s">
        <v>197</v>
      </c>
      <c r="L1602" s="18">
        <v>44420</v>
      </c>
      <c r="M1602">
        <v>19</v>
      </c>
      <c r="N1602">
        <v>20</v>
      </c>
      <c r="O1602" t="s">
        <v>258</v>
      </c>
      <c r="P1602">
        <v>2</v>
      </c>
      <c r="Q1602">
        <v>1</v>
      </c>
      <c r="R1602">
        <v>0</v>
      </c>
      <c r="S1602">
        <v>0</v>
      </c>
      <c r="T1602">
        <v>1</v>
      </c>
      <c r="U1602">
        <v>0</v>
      </c>
      <c r="V1602">
        <v>1</v>
      </c>
      <c r="W1602">
        <v>166</v>
      </c>
      <c r="X1602">
        <v>128</v>
      </c>
      <c r="Y1602">
        <v>124</v>
      </c>
      <c r="Z1602">
        <v>125.84</v>
      </c>
      <c r="AA1602">
        <v>126</v>
      </c>
      <c r="AB1602">
        <v>125.76</v>
      </c>
      <c r="AC1602">
        <v>140</v>
      </c>
      <c r="AD1602">
        <v>190.08</v>
      </c>
      <c r="AE1602">
        <v>192.48</v>
      </c>
      <c r="AF1602">
        <v>196.72</v>
      </c>
      <c r="AG1602">
        <v>201.2</v>
      </c>
      <c r="AH1602">
        <v>177.04</v>
      </c>
      <c r="AI1602">
        <v>172.8</v>
      </c>
      <c r="AJ1602">
        <v>177.36</v>
      </c>
      <c r="AK1602">
        <v>175.6</v>
      </c>
      <c r="AL1602">
        <v>182.72</v>
      </c>
      <c r="AM1602">
        <v>193.92</v>
      </c>
      <c r="AN1602">
        <v>228.24</v>
      </c>
      <c r="AO1602">
        <v>61.12</v>
      </c>
      <c r="AP1602">
        <v>61.84</v>
      </c>
      <c r="AQ1602">
        <v>207.92</v>
      </c>
      <c r="AR1602">
        <v>203.52</v>
      </c>
      <c r="AS1602">
        <v>197.44</v>
      </c>
      <c r="AT1602">
        <v>198.8</v>
      </c>
      <c r="AU1602">
        <v>62.5</v>
      </c>
      <c r="AV1602">
        <v>63</v>
      </c>
      <c r="AW1602">
        <v>63</v>
      </c>
      <c r="AX1602">
        <v>62</v>
      </c>
      <c r="AY1602">
        <v>62</v>
      </c>
      <c r="AZ1602">
        <v>62</v>
      </c>
      <c r="BA1602">
        <v>63</v>
      </c>
      <c r="BB1602">
        <v>62.5</v>
      </c>
      <c r="BC1602">
        <v>63</v>
      </c>
      <c r="BD1602">
        <v>65</v>
      </c>
      <c r="BE1602">
        <v>69.5</v>
      </c>
      <c r="BF1602">
        <v>72</v>
      </c>
      <c r="BG1602">
        <v>73.5</v>
      </c>
      <c r="BH1602">
        <v>73</v>
      </c>
      <c r="BI1602">
        <v>73</v>
      </c>
      <c r="BJ1602">
        <v>75</v>
      </c>
      <c r="BK1602">
        <v>72.5</v>
      </c>
      <c r="BL1602">
        <v>72</v>
      </c>
      <c r="BM1602">
        <v>70.5</v>
      </c>
      <c r="BN1602">
        <v>69</v>
      </c>
      <c r="BO1602">
        <v>66</v>
      </c>
      <c r="BP1602">
        <v>64</v>
      </c>
      <c r="BQ1602">
        <v>64</v>
      </c>
      <c r="BR1602">
        <v>63</v>
      </c>
      <c r="BS1602">
        <v>30.147480000000002</v>
      </c>
      <c r="BT1602">
        <v>19.679760000000002</v>
      </c>
      <c r="BU1602">
        <v>22.666989999999998</v>
      </c>
      <c r="BV1602">
        <v>21.74203</v>
      </c>
      <c r="BW1602">
        <v>23.84009</v>
      </c>
      <c r="BX1602">
        <v>20.018969999999999</v>
      </c>
      <c r="BY1602">
        <v>-13.990769999999999</v>
      </c>
      <c r="BZ1602">
        <v>-10.28975</v>
      </c>
      <c r="CA1602">
        <v>-10.55016</v>
      </c>
      <c r="CB1602">
        <v>-10.50282</v>
      </c>
      <c r="CC1602">
        <v>-8.2081599999999995</v>
      </c>
      <c r="CD1602">
        <v>-9.8596800000000009</v>
      </c>
      <c r="CE1602">
        <v>-9.1870879999999993</v>
      </c>
      <c r="CF1602">
        <v>-8.5259250000000009</v>
      </c>
      <c r="CG1602">
        <v>-14.730270000000001</v>
      </c>
      <c r="CH1602">
        <v>-24.854980000000001</v>
      </c>
      <c r="CI1602">
        <v>-36.719450000000002</v>
      </c>
      <c r="CJ1602">
        <v>-14.80904</v>
      </c>
      <c r="CK1602">
        <v>144.10419999999999</v>
      </c>
      <c r="CL1602">
        <v>160.77760000000001</v>
      </c>
      <c r="CM1602">
        <v>61.737699999999997</v>
      </c>
      <c r="CN1602">
        <v>17.443650000000002</v>
      </c>
      <c r="CO1602">
        <v>4.8727260000000001</v>
      </c>
      <c r="CP1602">
        <v>1.5746610000000001</v>
      </c>
      <c r="CQ1602">
        <v>196.40299999999999</v>
      </c>
      <c r="CR1602">
        <v>85.632459999999995</v>
      </c>
      <c r="CS1602">
        <v>96.126750000000001</v>
      </c>
      <c r="CT1602">
        <v>94.182339999999996</v>
      </c>
      <c r="CU1602">
        <v>74.297870000000003</v>
      </c>
      <c r="CV1602">
        <v>84.055279999999996</v>
      </c>
      <c r="CW1602">
        <v>50.488419999999998</v>
      </c>
      <c r="CX1602">
        <v>61.403129999999997</v>
      </c>
      <c r="CY1602">
        <v>52.454009999999997</v>
      </c>
      <c r="CZ1602">
        <v>72.336650000000006</v>
      </c>
      <c r="DA1602">
        <v>100.5478</v>
      </c>
      <c r="DB1602">
        <v>137.83170000000001</v>
      </c>
      <c r="DC1602">
        <v>133.13290000000001</v>
      </c>
      <c r="DD1602">
        <v>182.25020000000001</v>
      </c>
      <c r="DE1602">
        <v>152.0478</v>
      </c>
      <c r="DF1602">
        <v>136.29339999999999</v>
      </c>
      <c r="DG1602">
        <v>145.8466</v>
      </c>
      <c r="DH1602">
        <v>285.11349999999999</v>
      </c>
      <c r="DI1602">
        <v>194.12549999999999</v>
      </c>
      <c r="DJ1602">
        <v>298.34589999999997</v>
      </c>
      <c r="DK1602">
        <v>1227.5640000000001</v>
      </c>
      <c r="DL1602">
        <v>178.5855</v>
      </c>
      <c r="DM1602">
        <v>105.83759999999999</v>
      </c>
      <c r="DN1602">
        <v>104.8914</v>
      </c>
      <c r="DO1602">
        <v>19</v>
      </c>
      <c r="DP1602">
        <v>20</v>
      </c>
    </row>
    <row r="1603" spans="1:120" hidden="1" x14ac:dyDescent="0.25">
      <c r="A1603" t="str">
        <f t="shared" si="24"/>
        <v>sublap_id-SLAP_PGCC_All CBP_44420</v>
      </c>
      <c r="B1603" t="s">
        <v>62</v>
      </c>
      <c r="C1603" t="s">
        <v>299</v>
      </c>
      <c r="D1603" t="s">
        <v>61</v>
      </c>
      <c r="E1603" t="s">
        <v>300</v>
      </c>
      <c r="F1603" t="s">
        <v>61</v>
      </c>
      <c r="G1603" t="s">
        <v>61</v>
      </c>
      <c r="H1603" t="s">
        <v>61</v>
      </c>
      <c r="I1603" t="s">
        <v>61</v>
      </c>
      <c r="J1603" t="s">
        <v>61</v>
      </c>
      <c r="K1603" t="s">
        <v>197</v>
      </c>
      <c r="L1603" s="18">
        <v>44420</v>
      </c>
      <c r="M1603">
        <v>19</v>
      </c>
      <c r="N1603">
        <v>20</v>
      </c>
      <c r="O1603" t="s">
        <v>258</v>
      </c>
      <c r="P1603">
        <v>2</v>
      </c>
      <c r="Q1603">
        <v>2</v>
      </c>
      <c r="R1603">
        <v>0</v>
      </c>
      <c r="S1603">
        <v>0</v>
      </c>
      <c r="T1603">
        <v>1</v>
      </c>
      <c r="U1603">
        <v>0</v>
      </c>
      <c r="V1603">
        <v>1</v>
      </c>
      <c r="W1603">
        <v>1232.24</v>
      </c>
      <c r="X1603">
        <v>1446.68</v>
      </c>
      <c r="Y1603">
        <v>1461.76</v>
      </c>
      <c r="Z1603">
        <v>1468.52</v>
      </c>
      <c r="AA1603">
        <v>1467.56</v>
      </c>
      <c r="AB1603">
        <v>1474.24</v>
      </c>
      <c r="AC1603">
        <v>1485.24</v>
      </c>
      <c r="AD1603">
        <v>1501.76</v>
      </c>
      <c r="AE1603">
        <v>1510.64</v>
      </c>
      <c r="AF1603">
        <v>1520.8</v>
      </c>
      <c r="AG1603">
        <v>1487.16</v>
      </c>
      <c r="AH1603">
        <v>1344.4</v>
      </c>
      <c r="AI1603">
        <v>689.24</v>
      </c>
      <c r="AJ1603">
        <v>881.4</v>
      </c>
      <c r="AK1603">
        <v>906.28</v>
      </c>
      <c r="AL1603">
        <v>899.6</v>
      </c>
      <c r="AM1603">
        <v>909.96</v>
      </c>
      <c r="AN1603">
        <v>645.52</v>
      </c>
      <c r="AO1603">
        <v>269.52</v>
      </c>
      <c r="AP1603">
        <v>265.95999999999998</v>
      </c>
      <c r="AQ1603">
        <v>322.64</v>
      </c>
      <c r="AR1603">
        <v>861.88</v>
      </c>
      <c r="AS1603">
        <v>871.72</v>
      </c>
      <c r="AT1603">
        <v>868.8</v>
      </c>
      <c r="AU1603">
        <v>59</v>
      </c>
      <c r="AV1603">
        <v>59</v>
      </c>
      <c r="AW1603">
        <v>59</v>
      </c>
      <c r="AX1603">
        <v>59</v>
      </c>
      <c r="AY1603">
        <v>59</v>
      </c>
      <c r="AZ1603">
        <v>59</v>
      </c>
      <c r="BA1603">
        <v>60</v>
      </c>
      <c r="BB1603">
        <v>60.5</v>
      </c>
      <c r="BC1603">
        <v>61.5</v>
      </c>
      <c r="BD1603">
        <v>63.5</v>
      </c>
      <c r="BE1603">
        <v>66.5</v>
      </c>
      <c r="BF1603">
        <v>68</v>
      </c>
      <c r="BG1603">
        <v>66</v>
      </c>
      <c r="BH1603">
        <v>66.5</v>
      </c>
      <c r="BI1603">
        <v>67.5</v>
      </c>
      <c r="BJ1603">
        <v>70</v>
      </c>
      <c r="BK1603">
        <v>71.5</v>
      </c>
      <c r="BL1603">
        <v>68</v>
      </c>
      <c r="BM1603">
        <v>66</v>
      </c>
      <c r="BN1603">
        <v>64</v>
      </c>
      <c r="BO1603">
        <v>62</v>
      </c>
      <c r="BP1603">
        <v>61</v>
      </c>
      <c r="BQ1603">
        <v>60</v>
      </c>
      <c r="BR1603">
        <v>59.5</v>
      </c>
      <c r="BS1603">
        <v>22.368649999999999</v>
      </c>
      <c r="BT1603">
        <v>-14.567690000000001</v>
      </c>
      <c r="BU1603">
        <v>-13.713380000000001</v>
      </c>
      <c r="BV1603">
        <v>-10.052860000000001</v>
      </c>
      <c r="BW1603">
        <v>-10.38306</v>
      </c>
      <c r="BX1603">
        <v>-10.37823</v>
      </c>
      <c r="BY1603">
        <v>-1.4402470000000001</v>
      </c>
      <c r="BZ1603">
        <v>4.2250370000000004</v>
      </c>
      <c r="CA1603">
        <v>4.5322880000000003</v>
      </c>
      <c r="CB1603">
        <v>13.44434</v>
      </c>
      <c r="CC1603">
        <v>25.530519999999999</v>
      </c>
      <c r="CD1603">
        <v>-2.7413940000000001</v>
      </c>
      <c r="CE1603">
        <v>102.96510000000001</v>
      </c>
      <c r="CF1603">
        <v>60.283580000000001</v>
      </c>
      <c r="CG1603">
        <v>40.8992</v>
      </c>
      <c r="CH1603">
        <v>22.444400000000002</v>
      </c>
      <c r="CI1603">
        <v>20.298770000000001</v>
      </c>
      <c r="CJ1603">
        <v>232.33070000000001</v>
      </c>
      <c r="CK1603">
        <v>730.19</v>
      </c>
      <c r="CL1603">
        <v>688.08479999999997</v>
      </c>
      <c r="CM1603">
        <v>498.50839999999999</v>
      </c>
      <c r="CN1603">
        <v>157.79900000000001</v>
      </c>
      <c r="CO1603">
        <v>68.644199999999998</v>
      </c>
      <c r="CP1603">
        <v>68.703059999999994</v>
      </c>
      <c r="CQ1603">
        <v>525.83330000000001</v>
      </c>
      <c r="CR1603">
        <v>250.6224</v>
      </c>
      <c r="CS1603">
        <v>192.5692</v>
      </c>
      <c r="CT1603">
        <v>159.48169999999999</v>
      </c>
      <c r="CU1603">
        <v>170.7567</v>
      </c>
      <c r="CV1603">
        <v>150.2191</v>
      </c>
      <c r="CW1603">
        <v>61.472079999999998</v>
      </c>
      <c r="CX1603">
        <v>47.115540000000003</v>
      </c>
      <c r="CY1603">
        <v>86.190299999999993</v>
      </c>
      <c r="CZ1603">
        <v>1031.635</v>
      </c>
      <c r="DA1603">
        <v>1389.6569999999999</v>
      </c>
      <c r="DB1603">
        <v>870.10580000000004</v>
      </c>
      <c r="DC1603">
        <v>3594.0239999999999</v>
      </c>
      <c r="DD1603">
        <v>5691.8869999999997</v>
      </c>
      <c r="DE1603">
        <v>4275.4690000000001</v>
      </c>
      <c r="DF1603">
        <v>2351.8159999999998</v>
      </c>
      <c r="DG1603">
        <v>1499.8030000000001</v>
      </c>
      <c r="DH1603">
        <v>3322.2350000000001</v>
      </c>
      <c r="DI1603">
        <v>4724.2820000000002</v>
      </c>
      <c r="DJ1603">
        <v>3234.9969999999998</v>
      </c>
      <c r="DK1603">
        <v>15674.79</v>
      </c>
      <c r="DL1603">
        <v>4773.9170000000004</v>
      </c>
      <c r="DM1603">
        <v>1436.221</v>
      </c>
      <c r="DN1603">
        <v>1356.9960000000001</v>
      </c>
      <c r="DO1603">
        <v>19</v>
      </c>
      <c r="DP1603">
        <v>20</v>
      </c>
    </row>
    <row r="1604" spans="1:120" hidden="1" x14ac:dyDescent="0.25">
      <c r="A1604" t="str">
        <f t="shared" ref="A1604:A1667" si="25">C1604&amp;"_"&amp;K1604&amp;"_"&amp;IF(L1604="",O1604,L1604&amp;IF(LEFT(K1604,3)="All","",IF(R1604=1,"_Combined","_"&amp;M1604&amp;"-"&amp;N1604)))</f>
        <v>Size_Grp-Below 20 kW_All CBP_44420</v>
      </c>
      <c r="B1604" t="s">
        <v>62</v>
      </c>
      <c r="C1604" t="s">
        <v>259</v>
      </c>
      <c r="D1604" t="s">
        <v>61</v>
      </c>
      <c r="E1604" t="s">
        <v>61</v>
      </c>
      <c r="F1604" t="s">
        <v>61</v>
      </c>
      <c r="G1604" t="s">
        <v>61</v>
      </c>
      <c r="H1604" t="s">
        <v>61</v>
      </c>
      <c r="I1604" t="s">
        <v>61</v>
      </c>
      <c r="J1604" t="s">
        <v>260</v>
      </c>
      <c r="K1604" t="s">
        <v>197</v>
      </c>
      <c r="L1604" s="18">
        <v>44420</v>
      </c>
      <c r="M1604">
        <v>19</v>
      </c>
      <c r="N1604">
        <v>20</v>
      </c>
      <c r="O1604" t="s">
        <v>258</v>
      </c>
      <c r="P1604">
        <v>3</v>
      </c>
      <c r="Q1604">
        <v>2</v>
      </c>
      <c r="R1604">
        <v>0</v>
      </c>
      <c r="S1604">
        <v>0</v>
      </c>
      <c r="T1604">
        <v>1</v>
      </c>
      <c r="U1604">
        <v>0</v>
      </c>
      <c r="V1604">
        <v>1</v>
      </c>
      <c r="W1604">
        <v>5.1825000000000001</v>
      </c>
      <c r="X1604">
        <v>5.1105</v>
      </c>
      <c r="Y1604">
        <v>5.0999999999999996</v>
      </c>
      <c r="Z1604">
        <v>5.1059999999999999</v>
      </c>
      <c r="AA1604">
        <v>5.0895000000000001</v>
      </c>
      <c r="AB1604">
        <v>4.9874999999999998</v>
      </c>
      <c r="AC1604">
        <v>5.085</v>
      </c>
      <c r="AD1604">
        <v>7.2569999999999997</v>
      </c>
      <c r="AE1604">
        <v>18.771000000000001</v>
      </c>
      <c r="AF1604">
        <v>22.74</v>
      </c>
      <c r="AG1604">
        <v>44.709000000000003</v>
      </c>
      <c r="AH1604">
        <v>51.668999999999997</v>
      </c>
      <c r="AI1604">
        <v>52.515000000000001</v>
      </c>
      <c r="AJ1604">
        <v>52.398000000000003</v>
      </c>
      <c r="AK1604">
        <v>49.042499999999997</v>
      </c>
      <c r="AL1604">
        <v>52.039499999999997</v>
      </c>
      <c r="AM1604">
        <v>51.429000000000002</v>
      </c>
      <c r="AN1604">
        <v>49.8675</v>
      </c>
      <c r="AO1604">
        <v>47.34</v>
      </c>
      <c r="AP1604">
        <v>43.8645</v>
      </c>
      <c r="AQ1604">
        <v>42.688499999999998</v>
      </c>
      <c r="AR1604">
        <v>29.3505</v>
      </c>
      <c r="AS1604">
        <v>5.8410000000000002</v>
      </c>
      <c r="AT1604">
        <v>5.1165000000000003</v>
      </c>
      <c r="AU1604">
        <v>61</v>
      </c>
      <c r="AV1604">
        <v>60</v>
      </c>
      <c r="AW1604">
        <v>60</v>
      </c>
      <c r="AX1604">
        <v>60</v>
      </c>
      <c r="AY1604">
        <v>60</v>
      </c>
      <c r="AZ1604">
        <v>59</v>
      </c>
      <c r="BA1604">
        <v>59</v>
      </c>
      <c r="BB1604">
        <v>59.5</v>
      </c>
      <c r="BC1604">
        <v>61.5</v>
      </c>
      <c r="BD1604">
        <v>65.5</v>
      </c>
      <c r="BE1604">
        <v>70.5</v>
      </c>
      <c r="BF1604">
        <v>74.5</v>
      </c>
      <c r="BG1604">
        <v>77.5</v>
      </c>
      <c r="BH1604">
        <v>76.5</v>
      </c>
      <c r="BI1604">
        <v>76</v>
      </c>
      <c r="BJ1604">
        <v>76</v>
      </c>
      <c r="BK1604">
        <v>75.5</v>
      </c>
      <c r="BL1604">
        <v>74</v>
      </c>
      <c r="BM1604">
        <v>70.5</v>
      </c>
      <c r="BN1604">
        <v>64</v>
      </c>
      <c r="BO1604">
        <v>61.5</v>
      </c>
      <c r="BP1604">
        <v>61</v>
      </c>
      <c r="BQ1604">
        <v>61</v>
      </c>
      <c r="BR1604">
        <v>61</v>
      </c>
      <c r="BS1604">
        <v>-2.2678500000000001E-2</v>
      </c>
      <c r="BT1604">
        <v>6.4189200000000002E-2</v>
      </c>
      <c r="BU1604">
        <v>-2.39907E-2</v>
      </c>
      <c r="BV1604">
        <v>3.7315300000000003E-2</v>
      </c>
      <c r="BW1604">
        <v>-4.7729000000000001E-3</v>
      </c>
      <c r="BX1604">
        <v>0.47125030000000001</v>
      </c>
      <c r="BY1604">
        <v>1.29983</v>
      </c>
      <c r="BZ1604">
        <v>-0.62843950000000004</v>
      </c>
      <c r="CA1604">
        <v>-0.1104786</v>
      </c>
      <c r="CB1604">
        <v>-1.4022479999999999</v>
      </c>
      <c r="CC1604">
        <v>-0.2233472</v>
      </c>
      <c r="CD1604">
        <v>-0.2402175</v>
      </c>
      <c r="CE1604">
        <v>0.60594789999999998</v>
      </c>
      <c r="CF1604">
        <v>-0.2935797</v>
      </c>
      <c r="CG1604">
        <v>-0.24831349999999999</v>
      </c>
      <c r="CH1604">
        <v>-1.0011749999999999</v>
      </c>
      <c r="CI1604">
        <v>-0.50227900000000003</v>
      </c>
      <c r="CJ1604">
        <v>-2.05905</v>
      </c>
      <c r="CK1604">
        <v>1.915295</v>
      </c>
      <c r="CL1604">
        <v>2.8372169999999999</v>
      </c>
      <c r="CM1604">
        <v>3.417036</v>
      </c>
      <c r="CN1604">
        <v>-4.2861200000000002E-2</v>
      </c>
      <c r="CO1604">
        <v>-6.8514099999999994E-2</v>
      </c>
      <c r="CP1604">
        <v>1.7053000000000001E-3</v>
      </c>
      <c r="CQ1604">
        <v>2.0653999999999998E-3</v>
      </c>
      <c r="CR1604">
        <v>2.0156000000000002E-3</v>
      </c>
      <c r="CS1604">
        <v>1.2489000000000001E-3</v>
      </c>
      <c r="CT1604">
        <v>1.8668000000000001E-3</v>
      </c>
      <c r="CU1604">
        <v>1.1839999999999999E-3</v>
      </c>
      <c r="CV1604">
        <v>8.5963399999999995E-2</v>
      </c>
      <c r="CW1604">
        <v>0.65448139999999999</v>
      </c>
      <c r="CX1604">
        <v>1.8000719999999999</v>
      </c>
      <c r="CY1604">
        <v>1.3432010000000001</v>
      </c>
      <c r="CZ1604">
        <v>0.8311056</v>
      </c>
      <c r="DA1604">
        <v>5.7587080000000004</v>
      </c>
      <c r="DB1604">
        <v>2.1053139999999999</v>
      </c>
      <c r="DC1604">
        <v>2.0290659999999998</v>
      </c>
      <c r="DD1604">
        <v>1.377901</v>
      </c>
      <c r="DE1604">
        <v>1.8594649999999999</v>
      </c>
      <c r="DF1604">
        <v>2.1481270000000001</v>
      </c>
      <c r="DG1604">
        <v>1.48943</v>
      </c>
      <c r="DH1604">
        <v>6.8405209999999999</v>
      </c>
      <c r="DI1604">
        <v>8.9812390000000004</v>
      </c>
      <c r="DJ1604">
        <v>15.21735</v>
      </c>
      <c r="DK1604">
        <v>17.798210000000001</v>
      </c>
      <c r="DL1604">
        <v>9.7837709999999998</v>
      </c>
      <c r="DM1604">
        <v>8.3085300000000001E-2</v>
      </c>
      <c r="DN1604">
        <v>1.5026E-3</v>
      </c>
      <c r="DO1604">
        <v>19</v>
      </c>
      <c r="DP1604">
        <v>20</v>
      </c>
    </row>
    <row r="1605" spans="1:120" hidden="1" x14ac:dyDescent="0.25">
      <c r="A1605" t="str">
        <f t="shared" si="25"/>
        <v>Industry_Type-7. Institutional/Government_All CBP_44420</v>
      </c>
      <c r="B1605" t="s">
        <v>62</v>
      </c>
      <c r="C1605" t="s">
        <v>208</v>
      </c>
      <c r="D1605" t="s">
        <v>61</v>
      </c>
      <c r="E1605" t="s">
        <v>61</v>
      </c>
      <c r="F1605" t="s">
        <v>61</v>
      </c>
      <c r="G1605" t="s">
        <v>35</v>
      </c>
      <c r="H1605" t="s">
        <v>61</v>
      </c>
      <c r="I1605" t="s">
        <v>61</v>
      </c>
      <c r="J1605" t="s">
        <v>61</v>
      </c>
      <c r="K1605" t="s">
        <v>197</v>
      </c>
      <c r="L1605" s="18">
        <v>44420</v>
      </c>
      <c r="M1605">
        <v>19</v>
      </c>
      <c r="N1605">
        <v>20</v>
      </c>
      <c r="O1605" t="s">
        <v>258</v>
      </c>
      <c r="P1605">
        <v>3</v>
      </c>
      <c r="Q1605">
        <v>3</v>
      </c>
      <c r="R1605">
        <v>0</v>
      </c>
      <c r="S1605">
        <v>0</v>
      </c>
      <c r="T1605">
        <v>1</v>
      </c>
      <c r="U1605">
        <v>0</v>
      </c>
      <c r="V1605">
        <v>1</v>
      </c>
      <c r="W1605">
        <v>29.48</v>
      </c>
      <c r="X1605">
        <v>29.6</v>
      </c>
      <c r="Y1605">
        <v>29.48</v>
      </c>
      <c r="Z1605">
        <v>29.48</v>
      </c>
      <c r="AA1605">
        <v>29.48</v>
      </c>
      <c r="AB1605">
        <v>29.4</v>
      </c>
      <c r="AC1605">
        <v>29.6</v>
      </c>
      <c r="AD1605">
        <v>48.96</v>
      </c>
      <c r="AE1605">
        <v>62.24</v>
      </c>
      <c r="AF1605">
        <v>75.599999999999994</v>
      </c>
      <c r="AG1605">
        <v>115.36</v>
      </c>
      <c r="AH1605">
        <v>124.44</v>
      </c>
      <c r="AI1605">
        <v>128</v>
      </c>
      <c r="AJ1605">
        <v>127.72</v>
      </c>
      <c r="AK1605">
        <v>128.91999999999999</v>
      </c>
      <c r="AL1605">
        <v>128.56</v>
      </c>
      <c r="AM1605">
        <v>122.32</v>
      </c>
      <c r="AN1605">
        <v>121.44</v>
      </c>
      <c r="AO1605">
        <v>116.2</v>
      </c>
      <c r="AP1605">
        <v>111.12</v>
      </c>
      <c r="AQ1605">
        <v>107.64</v>
      </c>
      <c r="AR1605">
        <v>86.04</v>
      </c>
      <c r="AS1605">
        <v>30.72</v>
      </c>
      <c r="AT1605">
        <v>29.48</v>
      </c>
      <c r="AU1605">
        <v>63.833333000000003</v>
      </c>
      <c r="AV1605">
        <v>64.166667000000004</v>
      </c>
      <c r="AW1605">
        <v>64</v>
      </c>
      <c r="AX1605">
        <v>63.5</v>
      </c>
      <c r="AY1605">
        <v>62.833333000000003</v>
      </c>
      <c r="AZ1605">
        <v>61.666666999999997</v>
      </c>
      <c r="BA1605">
        <v>61.666666999999997</v>
      </c>
      <c r="BB1605">
        <v>62.666666999999997</v>
      </c>
      <c r="BC1605">
        <v>65.666667000000004</v>
      </c>
      <c r="BD1605">
        <v>70.333332999999996</v>
      </c>
      <c r="BE1605">
        <v>74.833332999999996</v>
      </c>
      <c r="BF1605">
        <v>79.833332999999996</v>
      </c>
      <c r="BG1605">
        <v>83.833332999999996</v>
      </c>
      <c r="BH1605">
        <v>83.833332999999996</v>
      </c>
      <c r="BI1605">
        <v>82.666667000000004</v>
      </c>
      <c r="BJ1605">
        <v>83</v>
      </c>
      <c r="BK1605">
        <v>81.833332999999996</v>
      </c>
      <c r="BL1605">
        <v>79.833332999999996</v>
      </c>
      <c r="BM1605">
        <v>76.666667000000004</v>
      </c>
      <c r="BN1605">
        <v>70.833332999999996</v>
      </c>
      <c r="BO1605">
        <v>66.666667000000004</v>
      </c>
      <c r="BP1605">
        <v>64.833332999999996</v>
      </c>
      <c r="BQ1605">
        <v>64.166667000000004</v>
      </c>
      <c r="BR1605">
        <v>63.833333000000003</v>
      </c>
      <c r="BS1605">
        <v>-0.1187811</v>
      </c>
      <c r="BT1605">
        <v>-0.17858099999999999</v>
      </c>
      <c r="BU1605">
        <v>-0.1737688</v>
      </c>
      <c r="BV1605">
        <v>-0.13138749999999999</v>
      </c>
      <c r="BW1605">
        <v>-0.24411769999999999</v>
      </c>
      <c r="BX1605">
        <v>3.3769209999999998</v>
      </c>
      <c r="BY1605">
        <v>-5.6345640000000001</v>
      </c>
      <c r="BZ1605">
        <v>1.436509</v>
      </c>
      <c r="CA1605">
        <v>2.573528</v>
      </c>
      <c r="CB1605">
        <v>-1.5923449999999999</v>
      </c>
      <c r="CC1605">
        <v>-2.2172450000000001</v>
      </c>
      <c r="CD1605">
        <v>-1.296467</v>
      </c>
      <c r="CE1605">
        <v>3.74718E-2</v>
      </c>
      <c r="CF1605">
        <v>0.72172930000000002</v>
      </c>
      <c r="CG1605">
        <v>-1.718121</v>
      </c>
      <c r="CH1605">
        <v>1.5345340000000001</v>
      </c>
      <c r="CI1605">
        <v>1.1688000000000001</v>
      </c>
      <c r="CJ1605">
        <v>-2.8588939999999998</v>
      </c>
      <c r="CK1605">
        <v>2.5854889999999999</v>
      </c>
      <c r="CL1605">
        <v>2.8515799999999998</v>
      </c>
      <c r="CM1605">
        <v>-1.123848</v>
      </c>
      <c r="CN1605">
        <v>-0.33767320000000001</v>
      </c>
      <c r="CO1605">
        <v>0.37639899999999998</v>
      </c>
      <c r="CP1605">
        <v>0.1545048</v>
      </c>
      <c r="CQ1605">
        <v>8.0859200000000006E-2</v>
      </c>
      <c r="CR1605">
        <v>4.6001199999999999E-2</v>
      </c>
      <c r="CS1605">
        <v>2.4196800000000001E-2</v>
      </c>
      <c r="CT1605">
        <v>1.4153499999999999E-2</v>
      </c>
      <c r="CU1605">
        <v>1.9315599999999999E-2</v>
      </c>
      <c r="CV1605">
        <v>2.2193510000000001</v>
      </c>
      <c r="CW1605">
        <v>12.68876</v>
      </c>
      <c r="CX1605">
        <v>5.0790749999999996</v>
      </c>
      <c r="CY1605">
        <v>10.02849</v>
      </c>
      <c r="CZ1605">
        <v>3.0252460000000001</v>
      </c>
      <c r="DA1605">
        <v>5.51701</v>
      </c>
      <c r="DB1605">
        <v>2.2792400000000002</v>
      </c>
      <c r="DC1605">
        <v>2.6520839999999999</v>
      </c>
      <c r="DD1605">
        <v>2.4407939999999999</v>
      </c>
      <c r="DE1605">
        <v>3.548743</v>
      </c>
      <c r="DF1605">
        <v>1.984359</v>
      </c>
      <c r="DG1605">
        <v>1.765001</v>
      </c>
      <c r="DH1605">
        <v>9.3030740000000005</v>
      </c>
      <c r="DI1605">
        <v>8.6789819999999995</v>
      </c>
      <c r="DJ1605">
        <v>15.31209</v>
      </c>
      <c r="DK1605">
        <v>18.57837</v>
      </c>
      <c r="DL1605">
        <v>10.24954</v>
      </c>
      <c r="DM1605">
        <v>0.63415650000000001</v>
      </c>
      <c r="DN1605">
        <v>0.1737243</v>
      </c>
      <c r="DO1605">
        <v>19</v>
      </c>
      <c r="DP1605">
        <v>20</v>
      </c>
    </row>
    <row r="1606" spans="1:120" hidden="1" x14ac:dyDescent="0.25">
      <c r="A1606" t="str">
        <f t="shared" si="25"/>
        <v>sublap_id-SLAP_PGP2_All CBP_44420</v>
      </c>
      <c r="B1606" t="s">
        <v>62</v>
      </c>
      <c r="C1606" t="s">
        <v>301</v>
      </c>
      <c r="D1606" t="s">
        <v>61</v>
      </c>
      <c r="E1606" t="s">
        <v>302</v>
      </c>
      <c r="F1606" t="s">
        <v>61</v>
      </c>
      <c r="G1606" t="s">
        <v>61</v>
      </c>
      <c r="H1606" t="s">
        <v>61</v>
      </c>
      <c r="I1606" t="s">
        <v>61</v>
      </c>
      <c r="J1606" t="s">
        <v>61</v>
      </c>
      <c r="K1606" t="s">
        <v>197</v>
      </c>
      <c r="L1606" s="18">
        <v>44420</v>
      </c>
      <c r="M1606">
        <v>19</v>
      </c>
      <c r="N1606">
        <v>20</v>
      </c>
      <c r="O1606" t="s">
        <v>258</v>
      </c>
      <c r="P1606">
        <v>1</v>
      </c>
      <c r="Q1606">
        <v>1</v>
      </c>
      <c r="R1606">
        <v>0</v>
      </c>
      <c r="S1606">
        <v>0</v>
      </c>
      <c r="T1606">
        <v>1</v>
      </c>
      <c r="U1606">
        <v>0</v>
      </c>
      <c r="V1606">
        <v>1</v>
      </c>
      <c r="W1606">
        <v>508.32</v>
      </c>
      <c r="X1606">
        <v>512.79999999999995</v>
      </c>
      <c r="Y1606">
        <v>510.4</v>
      </c>
      <c r="Z1606">
        <v>508.16</v>
      </c>
      <c r="AA1606">
        <v>508.16</v>
      </c>
      <c r="AB1606">
        <v>508.16</v>
      </c>
      <c r="AC1606">
        <v>511.04</v>
      </c>
      <c r="AD1606">
        <v>515.20000000000005</v>
      </c>
      <c r="AE1606">
        <v>517.28</v>
      </c>
      <c r="AF1606">
        <v>457.12</v>
      </c>
      <c r="AG1606">
        <v>357.44</v>
      </c>
      <c r="AH1606">
        <v>331.2</v>
      </c>
      <c r="AI1606">
        <v>341.12</v>
      </c>
      <c r="AJ1606">
        <v>232.48</v>
      </c>
      <c r="AK1606">
        <v>220.96</v>
      </c>
      <c r="AL1606">
        <v>232.96</v>
      </c>
      <c r="AM1606">
        <v>192.32</v>
      </c>
      <c r="AN1606">
        <v>114.72</v>
      </c>
      <c r="AO1606">
        <v>102.08</v>
      </c>
      <c r="AP1606">
        <v>68</v>
      </c>
      <c r="AQ1606">
        <v>50.08</v>
      </c>
      <c r="AR1606">
        <v>407.52</v>
      </c>
      <c r="AS1606">
        <v>469.6</v>
      </c>
      <c r="AT1606">
        <v>470.72</v>
      </c>
      <c r="AU1606">
        <v>56</v>
      </c>
      <c r="AV1606">
        <v>56</v>
      </c>
      <c r="AW1606">
        <v>56</v>
      </c>
      <c r="AX1606">
        <v>55</v>
      </c>
      <c r="AY1606">
        <v>55</v>
      </c>
      <c r="AZ1606">
        <v>55</v>
      </c>
      <c r="BA1606">
        <v>55</v>
      </c>
      <c r="BB1606">
        <v>55</v>
      </c>
      <c r="BC1606">
        <v>56</v>
      </c>
      <c r="BD1606">
        <v>59</v>
      </c>
      <c r="BE1606">
        <v>59.5</v>
      </c>
      <c r="BF1606">
        <v>62</v>
      </c>
      <c r="BG1606">
        <v>63</v>
      </c>
      <c r="BH1606">
        <v>61.5</v>
      </c>
      <c r="BI1606">
        <v>62</v>
      </c>
      <c r="BJ1606">
        <v>61</v>
      </c>
      <c r="BK1606">
        <v>60</v>
      </c>
      <c r="BL1606">
        <v>58.5</v>
      </c>
      <c r="BM1606">
        <v>58.5</v>
      </c>
      <c r="BN1606">
        <v>58.5</v>
      </c>
      <c r="BO1606">
        <v>57</v>
      </c>
      <c r="BP1606">
        <v>56</v>
      </c>
      <c r="BQ1606">
        <v>56</v>
      </c>
      <c r="BR1606">
        <v>56</v>
      </c>
      <c r="BS1606">
        <v>0.98223879999999997</v>
      </c>
      <c r="BT1606">
        <v>3.8319700000000001</v>
      </c>
      <c r="BU1606">
        <v>3.1008909999999998</v>
      </c>
      <c r="BV1606">
        <v>0.81207280000000004</v>
      </c>
      <c r="BW1606">
        <v>0.33996579999999998</v>
      </c>
      <c r="BX1606">
        <v>-1.398987</v>
      </c>
      <c r="BY1606">
        <v>-2.786438</v>
      </c>
      <c r="BZ1606">
        <v>-1.697357</v>
      </c>
      <c r="CA1606">
        <v>-4.7586360000000001</v>
      </c>
      <c r="CB1606">
        <v>15.747859999999999</v>
      </c>
      <c r="CC1606">
        <v>31.964970000000001</v>
      </c>
      <c r="CD1606">
        <v>2.7815859999999999</v>
      </c>
      <c r="CE1606">
        <v>32.49521</v>
      </c>
      <c r="CF1606">
        <v>-39.412089999999999</v>
      </c>
      <c r="CG1606">
        <v>-45.00497</v>
      </c>
      <c r="CH1606">
        <v>-47.142249999999997</v>
      </c>
      <c r="CI1606">
        <v>-42.488819999999997</v>
      </c>
      <c r="CJ1606">
        <v>-14.187810000000001</v>
      </c>
      <c r="CK1606">
        <v>10.81471</v>
      </c>
      <c r="CL1606">
        <v>33.621859999999998</v>
      </c>
      <c r="CM1606">
        <v>15.28876</v>
      </c>
      <c r="CN1606">
        <v>25.403020000000001</v>
      </c>
      <c r="CO1606">
        <v>20.453579999999999</v>
      </c>
      <c r="CP1606">
        <v>19.775600000000001</v>
      </c>
      <c r="CQ1606">
        <v>72.717219999999998</v>
      </c>
      <c r="CR1606">
        <v>93.597759999999994</v>
      </c>
      <c r="CS1606">
        <v>88.683390000000003</v>
      </c>
      <c r="CT1606">
        <v>86.469759999999994</v>
      </c>
      <c r="CU1606">
        <v>88.464269999999999</v>
      </c>
      <c r="CV1606">
        <v>104.7611</v>
      </c>
      <c r="CW1606">
        <v>117.67140000000001</v>
      </c>
      <c r="CX1606">
        <v>76.316649999999996</v>
      </c>
      <c r="CY1606">
        <v>170.5275</v>
      </c>
      <c r="CZ1606">
        <v>494.7724</v>
      </c>
      <c r="DA1606">
        <v>1172.922</v>
      </c>
      <c r="DB1606">
        <v>1223.1510000000001</v>
      </c>
      <c r="DC1606">
        <v>791.5367</v>
      </c>
      <c r="DD1606">
        <v>1656.8119999999999</v>
      </c>
      <c r="DE1606">
        <v>1593.085</v>
      </c>
      <c r="DF1606">
        <v>1742.66</v>
      </c>
      <c r="DG1606">
        <v>1364.0419999999999</v>
      </c>
      <c r="DH1606">
        <v>1279.336</v>
      </c>
      <c r="DI1606">
        <v>1843.7180000000001</v>
      </c>
      <c r="DJ1606">
        <v>2141.9560000000001</v>
      </c>
      <c r="DK1606">
        <v>1830.0350000000001</v>
      </c>
      <c r="DL1606">
        <v>368.92469999999997</v>
      </c>
      <c r="DM1606">
        <v>281.08260000000001</v>
      </c>
      <c r="DN1606">
        <v>257.06659999999999</v>
      </c>
      <c r="DO1606">
        <v>19</v>
      </c>
      <c r="DP1606">
        <v>20</v>
      </c>
    </row>
    <row r="1607" spans="1:120" hidden="1" x14ac:dyDescent="0.25">
      <c r="A1607" t="str">
        <f t="shared" si="25"/>
        <v>Industry_Type-1. Agriculture, Mining &amp; Construction_All CBP_44420</v>
      </c>
      <c r="B1607" t="s">
        <v>62</v>
      </c>
      <c r="C1607" t="s">
        <v>211</v>
      </c>
      <c r="D1607" t="s">
        <v>61</v>
      </c>
      <c r="E1607" t="s">
        <v>61</v>
      </c>
      <c r="F1607" t="s">
        <v>61</v>
      </c>
      <c r="G1607" t="s">
        <v>30</v>
      </c>
      <c r="H1607" t="s">
        <v>61</v>
      </c>
      <c r="I1607" t="s">
        <v>61</v>
      </c>
      <c r="J1607" t="s">
        <v>61</v>
      </c>
      <c r="K1607" t="s">
        <v>197</v>
      </c>
      <c r="L1607" s="18">
        <v>44420</v>
      </c>
      <c r="M1607">
        <v>19</v>
      </c>
      <c r="N1607">
        <v>20</v>
      </c>
      <c r="O1607" t="s">
        <v>258</v>
      </c>
      <c r="P1607">
        <v>3</v>
      </c>
      <c r="Q1607">
        <v>3</v>
      </c>
      <c r="R1607">
        <v>0</v>
      </c>
      <c r="S1607">
        <v>0</v>
      </c>
      <c r="T1607">
        <v>1</v>
      </c>
      <c r="U1607">
        <v>0</v>
      </c>
      <c r="V1607">
        <v>1</v>
      </c>
      <c r="W1607">
        <v>1740.56</v>
      </c>
      <c r="X1607">
        <v>1959.48</v>
      </c>
      <c r="Y1607">
        <v>1972.16</v>
      </c>
      <c r="Z1607">
        <v>1976.68</v>
      </c>
      <c r="AA1607">
        <v>1975.72</v>
      </c>
      <c r="AB1607">
        <v>1982.4</v>
      </c>
      <c r="AC1607">
        <v>1996.28</v>
      </c>
      <c r="AD1607">
        <v>2016.96</v>
      </c>
      <c r="AE1607">
        <v>2027.92</v>
      </c>
      <c r="AF1607">
        <v>1977.92</v>
      </c>
      <c r="AG1607">
        <v>1844.6</v>
      </c>
      <c r="AH1607">
        <v>1675.6</v>
      </c>
      <c r="AI1607">
        <v>1030.3599999999999</v>
      </c>
      <c r="AJ1607">
        <v>1113.8800000000001</v>
      </c>
      <c r="AK1607">
        <v>1127.24</v>
      </c>
      <c r="AL1607">
        <v>1132.56</v>
      </c>
      <c r="AM1607">
        <v>1102.28</v>
      </c>
      <c r="AN1607">
        <v>760.24</v>
      </c>
      <c r="AO1607">
        <v>371.6</v>
      </c>
      <c r="AP1607">
        <v>333.96</v>
      </c>
      <c r="AQ1607">
        <v>372.72</v>
      </c>
      <c r="AR1607">
        <v>1269.4000000000001</v>
      </c>
      <c r="AS1607">
        <v>1341.32</v>
      </c>
      <c r="AT1607">
        <v>1339.52</v>
      </c>
      <c r="AU1607">
        <v>58</v>
      </c>
      <c r="AV1607">
        <v>58</v>
      </c>
      <c r="AW1607">
        <v>58</v>
      </c>
      <c r="AX1607">
        <v>57.666666999999997</v>
      </c>
      <c r="AY1607">
        <v>57.666666999999997</v>
      </c>
      <c r="AZ1607">
        <v>57.666666999999997</v>
      </c>
      <c r="BA1607">
        <v>58.333333000000003</v>
      </c>
      <c r="BB1607">
        <v>58.666666999999997</v>
      </c>
      <c r="BC1607">
        <v>59.666666999999997</v>
      </c>
      <c r="BD1607">
        <v>62</v>
      </c>
      <c r="BE1607">
        <v>64.166667000000004</v>
      </c>
      <c r="BF1607">
        <v>66</v>
      </c>
      <c r="BG1607">
        <v>65</v>
      </c>
      <c r="BH1607">
        <v>64.833332999999996</v>
      </c>
      <c r="BI1607">
        <v>65.666667000000004</v>
      </c>
      <c r="BJ1607">
        <v>67</v>
      </c>
      <c r="BK1607">
        <v>67.666667000000004</v>
      </c>
      <c r="BL1607">
        <v>64.833332999999996</v>
      </c>
      <c r="BM1607">
        <v>63.5</v>
      </c>
      <c r="BN1607">
        <v>62.166666999999997</v>
      </c>
      <c r="BO1607">
        <v>60.333333000000003</v>
      </c>
      <c r="BP1607">
        <v>59.333333000000003</v>
      </c>
      <c r="BQ1607">
        <v>58.666666999999997</v>
      </c>
      <c r="BR1607">
        <v>58.333333000000003</v>
      </c>
      <c r="BS1607">
        <v>23.35089</v>
      </c>
      <c r="BT1607">
        <v>-10.735720000000001</v>
      </c>
      <c r="BU1607">
        <v>-10.612489999999999</v>
      </c>
      <c r="BV1607">
        <v>-9.2407839999999997</v>
      </c>
      <c r="BW1607">
        <v>-10.043089999999999</v>
      </c>
      <c r="BX1607">
        <v>-11.77722</v>
      </c>
      <c r="BY1607">
        <v>-4.2266849999999998</v>
      </c>
      <c r="BZ1607">
        <v>2.527679</v>
      </c>
      <c r="CA1607">
        <v>-0.22634889999999999</v>
      </c>
      <c r="CB1607">
        <v>29.1922</v>
      </c>
      <c r="CC1607">
        <v>57.495480000000001</v>
      </c>
      <c r="CD1607">
        <v>4.0191699999999997E-2</v>
      </c>
      <c r="CE1607">
        <v>135.46039999999999</v>
      </c>
      <c r="CF1607">
        <v>20.871490000000001</v>
      </c>
      <c r="CG1607">
        <v>-4.1057740000000003</v>
      </c>
      <c r="CH1607">
        <v>-24.697849999999999</v>
      </c>
      <c r="CI1607">
        <v>-22.190049999999999</v>
      </c>
      <c r="CJ1607">
        <v>218.1429</v>
      </c>
      <c r="CK1607">
        <v>741.00480000000005</v>
      </c>
      <c r="CL1607">
        <v>721.70669999999996</v>
      </c>
      <c r="CM1607">
        <v>513.79719999999998</v>
      </c>
      <c r="CN1607">
        <v>183.202</v>
      </c>
      <c r="CO1607">
        <v>89.09778</v>
      </c>
      <c r="CP1607">
        <v>88.478669999999994</v>
      </c>
      <c r="CQ1607">
        <v>598.55050000000006</v>
      </c>
      <c r="CR1607">
        <v>344.22019999999998</v>
      </c>
      <c r="CS1607">
        <v>281.2525</v>
      </c>
      <c r="CT1607">
        <v>245.95140000000001</v>
      </c>
      <c r="CU1607">
        <v>259.22089999999997</v>
      </c>
      <c r="CV1607">
        <v>254.9802</v>
      </c>
      <c r="CW1607">
        <v>179.14349999999999</v>
      </c>
      <c r="CX1607">
        <v>123.43219999999999</v>
      </c>
      <c r="CY1607">
        <v>256.71780000000001</v>
      </c>
      <c r="CZ1607">
        <v>1526.4079999999999</v>
      </c>
      <c r="DA1607">
        <v>2562.5790000000002</v>
      </c>
      <c r="DB1607">
        <v>2093.2570000000001</v>
      </c>
      <c r="DC1607">
        <v>4385.5609999999997</v>
      </c>
      <c r="DD1607">
        <v>7348.6989999999996</v>
      </c>
      <c r="DE1607">
        <v>5868.5540000000001</v>
      </c>
      <c r="DF1607">
        <v>4094.4760000000001</v>
      </c>
      <c r="DG1607">
        <v>2863.8449999999998</v>
      </c>
      <c r="DH1607">
        <v>4601.5709999999999</v>
      </c>
      <c r="DI1607">
        <v>6568</v>
      </c>
      <c r="DJ1607">
        <v>5376.9530000000004</v>
      </c>
      <c r="DK1607">
        <v>17504.82</v>
      </c>
      <c r="DL1607">
        <v>5142.8419999999996</v>
      </c>
      <c r="DM1607">
        <v>1717.3030000000001</v>
      </c>
      <c r="DN1607">
        <v>1614.0619999999999</v>
      </c>
      <c r="DO1607">
        <v>19</v>
      </c>
      <c r="DP1607">
        <v>20</v>
      </c>
    </row>
    <row r="1608" spans="1:120" hidden="1" x14ac:dyDescent="0.25">
      <c r="A1608" t="str">
        <f t="shared" si="25"/>
        <v>Aggregator-Blue Zone Resources, LLC_All CBP_44420</v>
      </c>
      <c r="B1608" t="s">
        <v>62</v>
      </c>
      <c r="C1608" t="s">
        <v>261</v>
      </c>
      <c r="D1608" t="s">
        <v>61</v>
      </c>
      <c r="E1608" t="s">
        <v>61</v>
      </c>
      <c r="F1608" t="s">
        <v>262</v>
      </c>
      <c r="G1608" t="s">
        <v>61</v>
      </c>
      <c r="H1608" t="s">
        <v>61</v>
      </c>
      <c r="I1608" t="s">
        <v>61</v>
      </c>
      <c r="J1608" t="s">
        <v>61</v>
      </c>
      <c r="K1608" t="s">
        <v>197</v>
      </c>
      <c r="L1608" s="18">
        <v>44420</v>
      </c>
      <c r="M1608">
        <v>19</v>
      </c>
      <c r="N1608">
        <v>20</v>
      </c>
      <c r="O1608" t="s">
        <v>258</v>
      </c>
      <c r="P1608">
        <v>6</v>
      </c>
      <c r="Q1608">
        <v>5</v>
      </c>
      <c r="R1608">
        <v>0</v>
      </c>
      <c r="S1608">
        <v>0</v>
      </c>
      <c r="T1608">
        <v>1</v>
      </c>
      <c r="U1608">
        <v>0</v>
      </c>
      <c r="V1608">
        <v>1</v>
      </c>
      <c r="W1608">
        <v>2189.25</v>
      </c>
      <c r="X1608">
        <v>2429.0963999999999</v>
      </c>
      <c r="Y1608">
        <v>2441.904</v>
      </c>
      <c r="Z1608">
        <v>2448.4367999999999</v>
      </c>
      <c r="AA1608">
        <v>2447.3676</v>
      </c>
      <c r="AB1608">
        <v>2455.2539999999999</v>
      </c>
      <c r="AC1608">
        <v>2480.4360000000001</v>
      </c>
      <c r="AD1608">
        <v>2535.3096</v>
      </c>
      <c r="AE1608">
        <v>2549.8968</v>
      </c>
      <c r="AF1608">
        <v>2492.4479999999999</v>
      </c>
      <c r="AG1608">
        <v>2335.1592000000001</v>
      </c>
      <c r="AH1608">
        <v>2117.8631999999998</v>
      </c>
      <c r="AI1608">
        <v>1341.0360000000001</v>
      </c>
      <c r="AJ1608">
        <v>1443.9983999999999</v>
      </c>
      <c r="AK1608">
        <v>1458.9780000000001</v>
      </c>
      <c r="AL1608">
        <v>1469.6315999999999</v>
      </c>
      <c r="AM1608">
        <v>1440.0072</v>
      </c>
      <c r="AN1608">
        <v>1050.1500000000001</v>
      </c>
      <c r="AO1608">
        <v>483.50400000000002</v>
      </c>
      <c r="AP1608">
        <v>438.77159999999998</v>
      </c>
      <c r="AQ1608">
        <v>572.95079999999996</v>
      </c>
      <c r="AR1608">
        <v>1646.3124</v>
      </c>
      <c r="AS1608">
        <v>1728.9767999999999</v>
      </c>
      <c r="AT1608">
        <v>1727.6292000000001</v>
      </c>
      <c r="AU1608">
        <v>59.5</v>
      </c>
      <c r="AV1608">
        <v>59.4</v>
      </c>
      <c r="AW1608">
        <v>59.4</v>
      </c>
      <c r="AX1608">
        <v>59</v>
      </c>
      <c r="AY1608">
        <v>59</v>
      </c>
      <c r="AZ1608">
        <v>58.8</v>
      </c>
      <c r="BA1608">
        <v>59.4</v>
      </c>
      <c r="BB1608">
        <v>59.6</v>
      </c>
      <c r="BC1608">
        <v>60.7</v>
      </c>
      <c r="BD1608">
        <v>63.3</v>
      </c>
      <c r="BE1608">
        <v>66.5</v>
      </c>
      <c r="BF1608">
        <v>68.900000000000006</v>
      </c>
      <c r="BG1608">
        <v>69.2</v>
      </c>
      <c r="BH1608">
        <v>68.8</v>
      </c>
      <c r="BI1608">
        <v>69.2</v>
      </c>
      <c r="BJ1608">
        <v>70.400000000000006</v>
      </c>
      <c r="BK1608">
        <v>70.2</v>
      </c>
      <c r="BL1608">
        <v>68.099999999999994</v>
      </c>
      <c r="BM1608">
        <v>66.3</v>
      </c>
      <c r="BN1608">
        <v>63.9</v>
      </c>
      <c r="BO1608">
        <v>61.7</v>
      </c>
      <c r="BP1608">
        <v>60.6</v>
      </c>
      <c r="BQ1608">
        <v>60.2</v>
      </c>
      <c r="BR1608">
        <v>59.8</v>
      </c>
      <c r="BS1608">
        <v>46.104140000000001</v>
      </c>
      <c r="BT1608">
        <v>-1.067977</v>
      </c>
      <c r="BU1608">
        <v>0.87146650000000003</v>
      </c>
      <c r="BV1608">
        <v>1.9623520000000001</v>
      </c>
      <c r="BW1608">
        <v>2.2612809999999999</v>
      </c>
      <c r="BX1608">
        <v>-2.1157360000000001</v>
      </c>
      <c r="BY1608">
        <v>-13.45768</v>
      </c>
      <c r="BZ1608">
        <v>-3.1561699999999999</v>
      </c>
      <c r="CA1608">
        <v>-6.6021650000000003</v>
      </c>
      <c r="CB1608">
        <v>28.721350000000001</v>
      </c>
      <c r="CC1608">
        <v>64.057370000000006</v>
      </c>
      <c r="CD1608">
        <v>-5.8536710000000003</v>
      </c>
      <c r="CE1608">
        <v>157.1277</v>
      </c>
      <c r="CF1608">
        <v>20.00018</v>
      </c>
      <c r="CG1608">
        <v>-13.726749999999999</v>
      </c>
      <c r="CH1608">
        <v>-44.541980000000002</v>
      </c>
      <c r="CI1608">
        <v>-48.653770000000002</v>
      </c>
      <c r="CJ1608">
        <v>252.88810000000001</v>
      </c>
      <c r="CK1608">
        <v>975.67579999999998</v>
      </c>
      <c r="CL1608">
        <v>962.52890000000002</v>
      </c>
      <c r="CM1608">
        <v>653.61509999999998</v>
      </c>
      <c r="CN1608">
        <v>230.32380000000001</v>
      </c>
      <c r="CO1608">
        <v>109.8475</v>
      </c>
      <c r="CP1608">
        <v>107.1275</v>
      </c>
      <c r="CQ1608">
        <v>932.61829999999998</v>
      </c>
      <c r="CR1608">
        <v>526.50519999999995</v>
      </c>
      <c r="CS1608">
        <v>439.60980000000001</v>
      </c>
      <c r="CT1608">
        <v>388.07619999999997</v>
      </c>
      <c r="CU1608">
        <v>400.02600000000001</v>
      </c>
      <c r="CV1608">
        <v>397.43189999999998</v>
      </c>
      <c r="CW1608">
        <v>276.14389999999997</v>
      </c>
      <c r="CX1608">
        <v>199.84829999999999</v>
      </c>
      <c r="CY1608">
        <v>388.55869999999999</v>
      </c>
      <c r="CZ1608">
        <v>2224.0700000000002</v>
      </c>
      <c r="DA1608">
        <v>3726.3159999999998</v>
      </c>
      <c r="DB1608">
        <v>3063.9119999999998</v>
      </c>
      <c r="DC1608">
        <v>6363.1390000000001</v>
      </c>
      <c r="DD1608">
        <v>10647.74</v>
      </c>
      <c r="DE1608">
        <v>8505.4560000000001</v>
      </c>
      <c r="DF1608">
        <v>5945.1120000000001</v>
      </c>
      <c r="DG1608">
        <v>4176.4430000000002</v>
      </c>
      <c r="DH1608">
        <v>6728.9049999999997</v>
      </c>
      <c r="DI1608">
        <v>9527.8080000000009</v>
      </c>
      <c r="DJ1608">
        <v>7850.2179999999998</v>
      </c>
      <c r="DK1608">
        <v>25648.87</v>
      </c>
      <c r="DL1608">
        <v>7469.9840000000004</v>
      </c>
      <c r="DM1608">
        <v>2511.0189999999998</v>
      </c>
      <c r="DN1608">
        <v>2362.011</v>
      </c>
      <c r="DO1608">
        <v>19</v>
      </c>
      <c r="DP1608">
        <v>20</v>
      </c>
    </row>
    <row r="1609" spans="1:120" hidden="1" x14ac:dyDescent="0.25">
      <c r="A1609" t="str">
        <f t="shared" si="25"/>
        <v>Industry_Type-4. Retail stores_All CBP_44420</v>
      </c>
      <c r="B1609" t="s">
        <v>62</v>
      </c>
      <c r="C1609" t="s">
        <v>204</v>
      </c>
      <c r="D1609" t="s">
        <v>61</v>
      </c>
      <c r="E1609" t="s">
        <v>61</v>
      </c>
      <c r="F1609" t="s">
        <v>61</v>
      </c>
      <c r="G1609" t="s">
        <v>33</v>
      </c>
      <c r="H1609" t="s">
        <v>61</v>
      </c>
      <c r="I1609" t="s">
        <v>61</v>
      </c>
      <c r="J1609" t="s">
        <v>61</v>
      </c>
      <c r="K1609" t="s">
        <v>197</v>
      </c>
      <c r="L1609" s="18">
        <v>44420</v>
      </c>
      <c r="M1609">
        <v>19</v>
      </c>
      <c r="N1609">
        <v>20</v>
      </c>
      <c r="O1609" t="s">
        <v>258</v>
      </c>
      <c r="P1609">
        <v>15</v>
      </c>
      <c r="Q1609">
        <v>15</v>
      </c>
      <c r="R1609">
        <v>1</v>
      </c>
      <c r="S1609">
        <v>0</v>
      </c>
      <c r="T1609">
        <v>0</v>
      </c>
      <c r="U1609">
        <v>0</v>
      </c>
      <c r="V1609">
        <v>0</v>
      </c>
      <c r="W1609">
        <v>230.643</v>
      </c>
      <c r="X1609">
        <v>232.30500000000001</v>
      </c>
      <c r="Y1609">
        <v>231.07400000000001</v>
      </c>
      <c r="Z1609">
        <v>231.75200000000001</v>
      </c>
      <c r="AA1609">
        <v>230.06700000000001</v>
      </c>
      <c r="AB1609">
        <v>248.96100000000001</v>
      </c>
      <c r="AC1609">
        <v>473.49</v>
      </c>
      <c r="AD1609">
        <v>539.39</v>
      </c>
      <c r="AE1609">
        <v>750.11400000000003</v>
      </c>
      <c r="AF1609">
        <v>588.84400000000005</v>
      </c>
      <c r="AG1609">
        <v>789.85599999999999</v>
      </c>
      <c r="AH1609">
        <v>803.35799999999995</v>
      </c>
      <c r="AI1609">
        <v>997.64599999999996</v>
      </c>
      <c r="AJ1609">
        <v>916.65800000000002</v>
      </c>
      <c r="AK1609">
        <v>992.98500000000001</v>
      </c>
      <c r="AL1609">
        <v>1100.8869999999999</v>
      </c>
      <c r="AM1609">
        <v>958.17</v>
      </c>
      <c r="AN1609">
        <v>986.19299999999998</v>
      </c>
      <c r="AO1609">
        <v>989.82600000000002</v>
      </c>
      <c r="AP1609">
        <v>840.09900000000005</v>
      </c>
      <c r="AQ1609">
        <v>540.93100000000004</v>
      </c>
      <c r="AR1609">
        <v>332.29300000000001</v>
      </c>
      <c r="AS1609">
        <v>258.61399999999998</v>
      </c>
      <c r="AT1609">
        <v>240.71299999999999</v>
      </c>
      <c r="AU1609">
        <v>61.666666999999997</v>
      </c>
      <c r="AV1609">
        <v>60.133333</v>
      </c>
      <c r="AW1609">
        <v>60.133333</v>
      </c>
      <c r="AX1609">
        <v>59.866667</v>
      </c>
      <c r="AY1609">
        <v>59.333333000000003</v>
      </c>
      <c r="AZ1609">
        <v>59.266666999999998</v>
      </c>
      <c r="BA1609">
        <v>59.4</v>
      </c>
      <c r="BB1609">
        <v>60.1</v>
      </c>
      <c r="BC1609">
        <v>61.7</v>
      </c>
      <c r="BD1609">
        <v>64.766666999999998</v>
      </c>
      <c r="BE1609">
        <v>68.5</v>
      </c>
      <c r="BF1609">
        <v>74.966667000000001</v>
      </c>
      <c r="BG1609">
        <v>78.566666999999995</v>
      </c>
      <c r="BH1609">
        <v>80.233333000000002</v>
      </c>
      <c r="BI1609">
        <v>81.8</v>
      </c>
      <c r="BJ1609">
        <v>83.933333000000005</v>
      </c>
      <c r="BK1609">
        <v>82.5</v>
      </c>
      <c r="BL1609">
        <v>79.266666999999998</v>
      </c>
      <c r="BM1609">
        <v>74.566666999999995</v>
      </c>
      <c r="BN1609">
        <v>72</v>
      </c>
      <c r="BO1609">
        <v>69.366667000000007</v>
      </c>
      <c r="BP1609">
        <v>67.2</v>
      </c>
      <c r="BQ1609">
        <v>65.2</v>
      </c>
      <c r="BR1609">
        <v>63.933332999999998</v>
      </c>
      <c r="BS1609">
        <v>-9.9273000000000007</v>
      </c>
      <c r="BT1609">
        <v>-8.6031519999999997</v>
      </c>
      <c r="BU1609">
        <v>-9.3008389999999999</v>
      </c>
      <c r="BV1609">
        <v>-5.0786879999999996</v>
      </c>
      <c r="BW1609">
        <v>0.21079780000000001</v>
      </c>
      <c r="BX1609">
        <v>11.473979999999999</v>
      </c>
      <c r="BY1609">
        <v>11.43112</v>
      </c>
      <c r="BZ1609">
        <v>-8.7781490000000009</v>
      </c>
      <c r="CA1609">
        <v>-67.015739999999994</v>
      </c>
      <c r="CB1609">
        <v>29.941839999999999</v>
      </c>
      <c r="CC1609">
        <v>-68.500690000000006</v>
      </c>
      <c r="CD1609">
        <v>36.409149999999997</v>
      </c>
      <c r="CE1609">
        <v>-69.148840000000007</v>
      </c>
      <c r="CF1609">
        <v>14.20651</v>
      </c>
      <c r="CG1609">
        <v>-9.9588350000000005</v>
      </c>
      <c r="CH1609">
        <v>-84.161140000000003</v>
      </c>
      <c r="CI1609">
        <v>31.013570000000001</v>
      </c>
      <c r="CJ1609">
        <v>42.087829999999997</v>
      </c>
      <c r="CK1609">
        <v>-17.86806</v>
      </c>
      <c r="CL1609">
        <v>-25.979900000000001</v>
      </c>
      <c r="CM1609">
        <v>12.37233</v>
      </c>
      <c r="CN1609">
        <v>8.8951659999999997</v>
      </c>
      <c r="CO1609">
        <v>-2.852538</v>
      </c>
      <c r="CP1609">
        <v>-10.68469</v>
      </c>
      <c r="CQ1609">
        <v>11.319929999999999</v>
      </c>
      <c r="CR1609">
        <v>15.29926</v>
      </c>
      <c r="CS1609">
        <v>10.996449999999999</v>
      </c>
      <c r="CT1609">
        <v>3.9421499999999998</v>
      </c>
      <c r="CU1609">
        <v>3.3918309999999998</v>
      </c>
      <c r="CV1609">
        <v>25.87529</v>
      </c>
      <c r="CW1609">
        <v>43.125489999999999</v>
      </c>
      <c r="CX1609">
        <v>36.35098</v>
      </c>
      <c r="CY1609">
        <v>159.69329999999999</v>
      </c>
      <c r="CZ1609">
        <v>112.337</v>
      </c>
      <c r="DA1609">
        <v>118.12860000000001</v>
      </c>
      <c r="DB1609">
        <v>310.67739999999998</v>
      </c>
      <c r="DC1609">
        <v>214.3802</v>
      </c>
      <c r="DD1609">
        <v>285.35199999999998</v>
      </c>
      <c r="DE1609">
        <v>186.08269999999999</v>
      </c>
      <c r="DF1609">
        <v>336.75990000000002</v>
      </c>
      <c r="DG1609">
        <v>357.33499999999998</v>
      </c>
      <c r="DH1609">
        <v>396.81610000000001</v>
      </c>
      <c r="DI1609">
        <v>410.68630000000002</v>
      </c>
      <c r="DJ1609">
        <v>327.62380000000002</v>
      </c>
      <c r="DK1609">
        <v>365.11950000000002</v>
      </c>
      <c r="DL1609">
        <v>122.4597</v>
      </c>
      <c r="DM1609">
        <v>34.122900000000001</v>
      </c>
      <c r="DN1609">
        <v>12.007239999999999</v>
      </c>
      <c r="DO1609">
        <v>18</v>
      </c>
      <c r="DP1609">
        <v>20</v>
      </c>
    </row>
    <row r="1610" spans="1:120" x14ac:dyDescent="0.25">
      <c r="A1610" t="str">
        <f t="shared" si="25"/>
        <v>AutoDR-No_All CBP_44420</v>
      </c>
      <c r="B1610" t="s">
        <v>62</v>
      </c>
      <c r="C1610" t="s">
        <v>321</v>
      </c>
      <c r="D1610" t="s">
        <v>61</v>
      </c>
      <c r="E1610" t="s">
        <v>61</v>
      </c>
      <c r="F1610" t="s">
        <v>61</v>
      </c>
      <c r="G1610" t="s">
        <v>61</v>
      </c>
      <c r="H1610" t="s">
        <v>97</v>
      </c>
      <c r="I1610" t="s">
        <v>61</v>
      </c>
      <c r="J1610" t="s">
        <v>61</v>
      </c>
      <c r="K1610" t="s">
        <v>197</v>
      </c>
      <c r="L1610" s="18">
        <v>44420</v>
      </c>
      <c r="M1610">
        <v>19</v>
      </c>
      <c r="N1610">
        <v>20</v>
      </c>
      <c r="O1610" t="s">
        <v>258</v>
      </c>
      <c r="P1610">
        <v>21</v>
      </c>
      <c r="Q1610">
        <v>20</v>
      </c>
      <c r="R1610">
        <v>1</v>
      </c>
      <c r="S1610">
        <v>0</v>
      </c>
      <c r="T1610">
        <v>0</v>
      </c>
      <c r="U1610">
        <v>0</v>
      </c>
      <c r="V1610">
        <v>0</v>
      </c>
      <c r="W1610">
        <v>2428.1179999999999</v>
      </c>
      <c r="X1610">
        <v>2669.4344000000001</v>
      </c>
      <c r="Y1610">
        <v>2681.1779999999999</v>
      </c>
      <c r="Z1610">
        <v>2688.3847999999998</v>
      </c>
      <c r="AA1610">
        <v>2685.0816</v>
      </c>
      <c r="AB1610">
        <v>2712.01</v>
      </c>
      <c r="AC1610">
        <v>2968.2959999999998</v>
      </c>
      <c r="AD1610">
        <v>3087.7015999999999</v>
      </c>
      <c r="AE1610">
        <v>3314.7768000000001</v>
      </c>
      <c r="AF1610">
        <v>3097.9720000000002</v>
      </c>
      <c r="AG1610">
        <v>3144.3292000000001</v>
      </c>
      <c r="AH1610">
        <v>2941.5752000000002</v>
      </c>
      <c r="AI1610">
        <v>2359.4319999999998</v>
      </c>
      <c r="AJ1610">
        <v>2383.1644000000001</v>
      </c>
      <c r="AK1610">
        <v>2472.8679999999999</v>
      </c>
      <c r="AL1610">
        <v>2591.5056</v>
      </c>
      <c r="AM1610">
        <v>2424.3712</v>
      </c>
      <c r="AN1610">
        <v>2050.2179999999998</v>
      </c>
      <c r="AO1610">
        <v>1495.61</v>
      </c>
      <c r="AP1610">
        <v>1298.1076</v>
      </c>
      <c r="AQ1610">
        <v>1131.9828</v>
      </c>
      <c r="AR1610">
        <v>1990.4784</v>
      </c>
      <c r="AS1610">
        <v>1995.7768000000001</v>
      </c>
      <c r="AT1610">
        <v>1976.2911999999999</v>
      </c>
      <c r="AU1610">
        <v>60.928570999999998</v>
      </c>
      <c r="AV1610">
        <v>59.828570999999997</v>
      </c>
      <c r="AW1610">
        <v>59.828570999999997</v>
      </c>
      <c r="AX1610">
        <v>59.476190000000003</v>
      </c>
      <c r="AY1610">
        <v>59.119047999999999</v>
      </c>
      <c r="AZ1610">
        <v>59.061905000000003</v>
      </c>
      <c r="BA1610">
        <v>59.352381000000001</v>
      </c>
      <c r="BB1610">
        <v>59.885714</v>
      </c>
      <c r="BC1610">
        <v>61.271428999999998</v>
      </c>
      <c r="BD1610">
        <v>64.157143000000005</v>
      </c>
      <c r="BE1610">
        <v>67.690476000000004</v>
      </c>
      <c r="BF1610">
        <v>73.019047999999998</v>
      </c>
      <c r="BG1610">
        <v>75.72381</v>
      </c>
      <c r="BH1610">
        <v>77.038094999999998</v>
      </c>
      <c r="BI1610">
        <v>78.22381</v>
      </c>
      <c r="BJ1610">
        <v>79.876189999999994</v>
      </c>
      <c r="BK1610">
        <v>78.866667000000007</v>
      </c>
      <c r="BL1610">
        <v>76.123810000000006</v>
      </c>
      <c r="BM1610">
        <v>72.27619</v>
      </c>
      <c r="BN1610">
        <v>69.923810000000003</v>
      </c>
      <c r="BO1610">
        <v>67.390476000000007</v>
      </c>
      <c r="BP1610">
        <v>65.409524000000005</v>
      </c>
      <c r="BQ1610">
        <v>63.747619</v>
      </c>
      <c r="BR1610">
        <v>62.680951999999998</v>
      </c>
      <c r="BS1610">
        <v>36.018270000000001</v>
      </c>
      <c r="BT1610">
        <v>-9.6016689999999993</v>
      </c>
      <c r="BU1610">
        <v>-8.6485780000000005</v>
      </c>
      <c r="BV1610">
        <v>-3.2446619999999999</v>
      </c>
      <c r="BW1610">
        <v>4.1518839999999999</v>
      </c>
      <c r="BX1610">
        <v>10.72378</v>
      </c>
      <c r="BY1610">
        <v>-4.9188289999999997</v>
      </c>
      <c r="BZ1610">
        <v>-12.83568</v>
      </c>
      <c r="CA1610">
        <v>-73.972049999999996</v>
      </c>
      <c r="CB1610">
        <v>59.388840000000002</v>
      </c>
      <c r="CC1610">
        <v>-5.079269</v>
      </c>
      <c r="CD1610">
        <v>29.721609999999998</v>
      </c>
      <c r="CE1610">
        <v>88.454809999999995</v>
      </c>
      <c r="CF1610">
        <v>35.364109999999997</v>
      </c>
      <c r="CG1610">
        <v>-20.19483</v>
      </c>
      <c r="CH1610">
        <v>-127.2116</v>
      </c>
      <c r="CI1610">
        <v>-22.988489999999999</v>
      </c>
      <c r="CJ1610">
        <v>302.33179999999999</v>
      </c>
      <c r="CK1610">
        <v>957.31949999999995</v>
      </c>
      <c r="CL1610">
        <v>937.59889999999996</v>
      </c>
      <c r="CM1610">
        <v>667.20069999999998</v>
      </c>
      <c r="CN1610">
        <v>240.1841</v>
      </c>
      <c r="CO1610">
        <v>107.2667</v>
      </c>
      <c r="CP1610">
        <v>96.710790000000003</v>
      </c>
      <c r="CQ1610">
        <v>943.95590000000004</v>
      </c>
      <c r="CR1610">
        <v>541.82010000000002</v>
      </c>
      <c r="CS1610">
        <v>450.61559999999997</v>
      </c>
      <c r="CT1610">
        <v>392.03489999999999</v>
      </c>
      <c r="CU1610">
        <v>403.55169999999998</v>
      </c>
      <c r="CV1610">
        <v>423.3999</v>
      </c>
      <c r="CW1610">
        <v>319.53870000000001</v>
      </c>
      <c r="CX1610">
        <v>236.46559999999999</v>
      </c>
      <c r="CY1610">
        <v>548.35739999999998</v>
      </c>
      <c r="CZ1610">
        <v>2336.5309999999999</v>
      </c>
      <c r="DA1610">
        <v>3844.6509999999998</v>
      </c>
      <c r="DB1610">
        <v>3374.8530000000001</v>
      </c>
      <c r="DC1610">
        <v>6577.7439999999997</v>
      </c>
      <c r="DD1610">
        <v>10933.35</v>
      </c>
      <c r="DE1610">
        <v>8692.09</v>
      </c>
      <c r="DF1610">
        <v>6282.6360000000004</v>
      </c>
      <c r="DG1610">
        <v>4534.05</v>
      </c>
      <c r="DH1610">
        <v>7126.0829999999996</v>
      </c>
      <c r="DI1610">
        <v>9938.7080000000005</v>
      </c>
      <c r="DJ1610">
        <v>8178.0069999999996</v>
      </c>
      <c r="DK1610">
        <v>26014.3</v>
      </c>
      <c r="DL1610">
        <v>7592.5749999999998</v>
      </c>
      <c r="DM1610">
        <v>2545.1990000000001</v>
      </c>
      <c r="DN1610">
        <v>2374.0349999999999</v>
      </c>
      <c r="DO1610">
        <v>18</v>
      </c>
      <c r="DP1610">
        <v>20</v>
      </c>
    </row>
    <row r="1611" spans="1:120" hidden="1" x14ac:dyDescent="0.25">
      <c r="A1611" t="str">
        <f t="shared" si="25"/>
        <v>Size_Grp-20 to 199.99 kW_All CBP_44420</v>
      </c>
      <c r="B1611" t="s">
        <v>62</v>
      </c>
      <c r="C1611" t="s">
        <v>201</v>
      </c>
      <c r="D1611" t="s">
        <v>61</v>
      </c>
      <c r="E1611" t="s">
        <v>61</v>
      </c>
      <c r="F1611" t="s">
        <v>61</v>
      </c>
      <c r="G1611" t="s">
        <v>61</v>
      </c>
      <c r="H1611" t="s">
        <v>61</v>
      </c>
      <c r="I1611" t="s">
        <v>61</v>
      </c>
      <c r="J1611" t="s">
        <v>101</v>
      </c>
      <c r="K1611" t="s">
        <v>197</v>
      </c>
      <c r="L1611" s="18">
        <v>44420</v>
      </c>
      <c r="M1611">
        <v>19</v>
      </c>
      <c r="N1611">
        <v>20</v>
      </c>
      <c r="O1611" t="s">
        <v>258</v>
      </c>
      <c r="P1611">
        <v>16</v>
      </c>
      <c r="Q1611">
        <v>16</v>
      </c>
      <c r="R1611">
        <v>1</v>
      </c>
      <c r="S1611">
        <v>0</v>
      </c>
      <c r="T1611">
        <v>0</v>
      </c>
      <c r="U1611">
        <v>0</v>
      </c>
      <c r="V1611">
        <v>0</v>
      </c>
      <c r="W1611">
        <v>290.50799999999998</v>
      </c>
      <c r="X1611">
        <v>272.64800000000002</v>
      </c>
      <c r="Y1611">
        <v>269.66399999999999</v>
      </c>
      <c r="Z1611">
        <v>271.50799999999998</v>
      </c>
      <c r="AA1611">
        <v>267.404</v>
      </c>
      <c r="AB1611">
        <v>277.37599999999998</v>
      </c>
      <c r="AC1611">
        <v>320.12</v>
      </c>
      <c r="AD1611">
        <v>405.81200000000001</v>
      </c>
      <c r="AE1611">
        <v>482.4</v>
      </c>
      <c r="AF1611">
        <v>492.68400000000003</v>
      </c>
      <c r="AG1611">
        <v>541.04</v>
      </c>
      <c r="AH1611">
        <v>562.09199999999998</v>
      </c>
      <c r="AI1611">
        <v>589.55600000000004</v>
      </c>
      <c r="AJ1611">
        <v>611.75599999999997</v>
      </c>
      <c r="AK1611">
        <v>633.34</v>
      </c>
      <c r="AL1611">
        <v>644.92399999999998</v>
      </c>
      <c r="AM1611">
        <v>644.82399999999996</v>
      </c>
      <c r="AN1611">
        <v>543.048</v>
      </c>
      <c r="AO1611">
        <v>582.01599999999996</v>
      </c>
      <c r="AP1611">
        <v>539.19600000000003</v>
      </c>
      <c r="AQ1611">
        <v>589.55200000000002</v>
      </c>
      <c r="AR1611">
        <v>450.01600000000002</v>
      </c>
      <c r="AS1611">
        <v>331.52</v>
      </c>
      <c r="AT1611">
        <v>312.55200000000002</v>
      </c>
      <c r="AU1611">
        <v>61.84375</v>
      </c>
      <c r="AV1611">
        <v>60.84375</v>
      </c>
      <c r="AW1611">
        <v>60.8125</v>
      </c>
      <c r="AX1611">
        <v>60.34375</v>
      </c>
      <c r="AY1611">
        <v>59.875</v>
      </c>
      <c r="AZ1611">
        <v>59.71875</v>
      </c>
      <c r="BA1611">
        <v>59.9375</v>
      </c>
      <c r="BB1611">
        <v>60.5625</v>
      </c>
      <c r="BC1611">
        <v>62.1875</v>
      </c>
      <c r="BD1611">
        <v>65.375</v>
      </c>
      <c r="BE1611">
        <v>69.1875</v>
      </c>
      <c r="BF1611">
        <v>75.1875</v>
      </c>
      <c r="BG1611">
        <v>78.84375</v>
      </c>
      <c r="BH1611">
        <v>80.625</v>
      </c>
      <c r="BI1611">
        <v>81.46875</v>
      </c>
      <c r="BJ1611">
        <v>82.75</v>
      </c>
      <c r="BK1611">
        <v>81.46875</v>
      </c>
      <c r="BL1611">
        <v>79.03125</v>
      </c>
      <c r="BM1611">
        <v>74.875</v>
      </c>
      <c r="BN1611">
        <v>72.15625</v>
      </c>
      <c r="BO1611">
        <v>69.15625</v>
      </c>
      <c r="BP1611">
        <v>66.78125</v>
      </c>
      <c r="BQ1611">
        <v>64.875</v>
      </c>
      <c r="BR1611">
        <v>63.6875</v>
      </c>
      <c r="BS1611">
        <v>0.1109724</v>
      </c>
      <c r="BT1611">
        <v>-3.7727889999999999</v>
      </c>
      <c r="BU1611">
        <v>-0.45420270000000001</v>
      </c>
      <c r="BV1611">
        <v>3.25224</v>
      </c>
      <c r="BW1611">
        <v>10.795529999999999</v>
      </c>
      <c r="BX1611">
        <v>16.521740000000001</v>
      </c>
      <c r="BY1611">
        <v>-7.1509919999999996</v>
      </c>
      <c r="BZ1611">
        <v>-2.8161019999999999</v>
      </c>
      <c r="CA1611">
        <v>-15.01703</v>
      </c>
      <c r="CB1611">
        <v>-7.2059430000000004</v>
      </c>
      <c r="CC1611">
        <v>-21.505939999999999</v>
      </c>
      <c r="CD1611">
        <v>-22.607330000000001</v>
      </c>
      <c r="CE1611">
        <v>-23.665400000000002</v>
      </c>
      <c r="CF1611">
        <v>-20.442530000000001</v>
      </c>
      <c r="CG1611">
        <v>-25.530570000000001</v>
      </c>
      <c r="CH1611">
        <v>-35.119019999999999</v>
      </c>
      <c r="CI1611">
        <v>-44.835099999999997</v>
      </c>
      <c r="CJ1611">
        <v>87.227909999999994</v>
      </c>
      <c r="CK1611">
        <v>49.026339999999998</v>
      </c>
      <c r="CL1611">
        <v>79.522099999999995</v>
      </c>
      <c r="CM1611">
        <v>13.55053</v>
      </c>
      <c r="CN1611">
        <v>-1.280875</v>
      </c>
      <c r="CO1611">
        <v>-8.5083690000000001</v>
      </c>
      <c r="CP1611">
        <v>-14.35304</v>
      </c>
      <c r="CQ1611">
        <v>57.64479</v>
      </c>
      <c r="CR1611">
        <v>30.905519999999999</v>
      </c>
      <c r="CS1611">
        <v>33.645499999999998</v>
      </c>
      <c r="CT1611">
        <v>26.146809999999999</v>
      </c>
      <c r="CU1611">
        <v>20.27787</v>
      </c>
      <c r="CV1611">
        <v>26.460850000000001</v>
      </c>
      <c r="CW1611">
        <v>29.338249999999999</v>
      </c>
      <c r="CX1611">
        <v>22.765940000000001</v>
      </c>
      <c r="CY1611">
        <v>26.35425</v>
      </c>
      <c r="CZ1611">
        <v>26.18834</v>
      </c>
      <c r="DA1611">
        <v>32.888039999999997</v>
      </c>
      <c r="DB1611">
        <v>42.447450000000003</v>
      </c>
      <c r="DC1611">
        <v>43.272399999999998</v>
      </c>
      <c r="DD1611">
        <v>56.686500000000002</v>
      </c>
      <c r="DE1611">
        <v>53.886389999999999</v>
      </c>
      <c r="DF1611">
        <v>48.752859999999998</v>
      </c>
      <c r="DG1611">
        <v>48.669449999999998</v>
      </c>
      <c r="DH1611">
        <v>88.131500000000003</v>
      </c>
      <c r="DI1611">
        <v>66.572620000000001</v>
      </c>
      <c r="DJ1611">
        <v>97.267719999999997</v>
      </c>
      <c r="DK1611">
        <v>333.77929999999998</v>
      </c>
      <c r="DL1611">
        <v>58.142890000000001</v>
      </c>
      <c r="DM1611">
        <v>37.360950000000003</v>
      </c>
      <c r="DN1611">
        <v>34.422469999999997</v>
      </c>
      <c r="DO1611">
        <v>18</v>
      </c>
      <c r="DP1611">
        <v>20</v>
      </c>
    </row>
    <row r="1612" spans="1:120" hidden="1" x14ac:dyDescent="0.25">
      <c r="A1612" t="str">
        <f t="shared" si="25"/>
        <v>All_All CBP_44420</v>
      </c>
      <c r="B1612" t="s">
        <v>62</v>
      </c>
      <c r="C1612" t="s">
        <v>61</v>
      </c>
      <c r="D1612" t="s">
        <v>61</v>
      </c>
      <c r="E1612" t="s">
        <v>61</v>
      </c>
      <c r="F1612" t="s">
        <v>61</v>
      </c>
      <c r="G1612" t="s">
        <v>61</v>
      </c>
      <c r="H1612" t="s">
        <v>61</v>
      </c>
      <c r="I1612" t="s">
        <v>61</v>
      </c>
      <c r="J1612" t="s">
        <v>61</v>
      </c>
      <c r="K1612" t="s">
        <v>197</v>
      </c>
      <c r="L1612" s="18">
        <v>44420</v>
      </c>
      <c r="M1612">
        <v>19</v>
      </c>
      <c r="N1612">
        <v>20</v>
      </c>
      <c r="O1612" t="s">
        <v>258</v>
      </c>
      <c r="P1612">
        <v>24</v>
      </c>
      <c r="Q1612">
        <v>23</v>
      </c>
      <c r="R1612">
        <v>1</v>
      </c>
      <c r="S1612">
        <v>0</v>
      </c>
      <c r="T1612">
        <v>0</v>
      </c>
      <c r="U1612">
        <v>0</v>
      </c>
      <c r="V1612">
        <v>0</v>
      </c>
      <c r="W1612">
        <v>2324.4549000000002</v>
      </c>
      <c r="X1612">
        <v>2550.9159</v>
      </c>
      <c r="Y1612">
        <v>2561.7240000000002</v>
      </c>
      <c r="Z1612">
        <v>2568.5225</v>
      </c>
      <c r="AA1612">
        <v>2565.2860999999998</v>
      </c>
      <c r="AB1612">
        <v>2591.6316000000002</v>
      </c>
      <c r="AC1612">
        <v>2846.5686999999998</v>
      </c>
      <c r="AD1612">
        <v>2984.3247000000001</v>
      </c>
      <c r="AE1612">
        <v>3225.4283</v>
      </c>
      <c r="AF1612">
        <v>3027.2440000000001</v>
      </c>
      <c r="AG1612">
        <v>3128.1617999999999</v>
      </c>
      <c r="AH1612">
        <v>2949.2037999999998</v>
      </c>
      <c r="AI1612">
        <v>2419.6172999999999</v>
      </c>
      <c r="AJ1612">
        <v>2436.5994999999998</v>
      </c>
      <c r="AK1612">
        <v>2526.7168999999999</v>
      </c>
      <c r="AL1612">
        <v>2644.2836000000002</v>
      </c>
      <c r="AM1612">
        <v>2471.9807999999998</v>
      </c>
      <c r="AN1612">
        <v>2121.2035999999998</v>
      </c>
      <c r="AO1612">
        <v>1596.116</v>
      </c>
      <c r="AP1612">
        <v>1395.6944000000001</v>
      </c>
      <c r="AQ1612">
        <v>1217.2683999999999</v>
      </c>
      <c r="AR1612">
        <v>1984.3788999999999</v>
      </c>
      <c r="AS1612">
        <v>1922.2756999999999</v>
      </c>
      <c r="AT1612">
        <v>1901.4793999999999</v>
      </c>
      <c r="AU1612">
        <v>61.359375</v>
      </c>
      <c r="AV1612">
        <v>60.445312999999999</v>
      </c>
      <c r="AW1612">
        <v>60.421875</v>
      </c>
      <c r="AX1612">
        <v>60.049478999999998</v>
      </c>
      <c r="AY1612">
        <v>59.643228999999998</v>
      </c>
      <c r="AZ1612">
        <v>59.432291999999997</v>
      </c>
      <c r="BA1612">
        <v>59.677083000000003</v>
      </c>
      <c r="BB1612">
        <v>60.28125</v>
      </c>
      <c r="BC1612">
        <v>61.898437999999999</v>
      </c>
      <c r="BD1612">
        <v>65.039062999999999</v>
      </c>
      <c r="BE1612">
        <v>68.713542000000004</v>
      </c>
      <c r="BF1612">
        <v>74.041667000000004</v>
      </c>
      <c r="BG1612">
        <v>76.966145999999995</v>
      </c>
      <c r="BH1612">
        <v>78.122395999999995</v>
      </c>
      <c r="BI1612">
        <v>78.989582999999996</v>
      </c>
      <c r="BJ1612">
        <v>80.463542000000004</v>
      </c>
      <c r="BK1612">
        <v>79.419270999999995</v>
      </c>
      <c r="BL1612">
        <v>76.770832999999996</v>
      </c>
      <c r="BM1612">
        <v>72.986979000000005</v>
      </c>
      <c r="BN1612">
        <v>70.145832999999996</v>
      </c>
      <c r="BO1612">
        <v>67.377604000000005</v>
      </c>
      <c r="BP1612">
        <v>65.403645999999995</v>
      </c>
      <c r="BQ1612">
        <v>63.861978999999998</v>
      </c>
      <c r="BR1612">
        <v>62.888021000000002</v>
      </c>
      <c r="BS1612">
        <v>33.003129999999999</v>
      </c>
      <c r="BT1612">
        <v>-9.7358239999999991</v>
      </c>
      <c r="BU1612">
        <v>-8.8985339999999997</v>
      </c>
      <c r="BV1612">
        <v>-3.51512</v>
      </c>
      <c r="BW1612">
        <v>3.735922</v>
      </c>
      <c r="BX1612">
        <v>14.655049999999999</v>
      </c>
      <c r="BY1612">
        <v>-10.41661</v>
      </c>
      <c r="BZ1612">
        <v>-11.02234</v>
      </c>
      <c r="CA1612">
        <v>-70.664190000000005</v>
      </c>
      <c r="CB1612">
        <v>55.802370000000003</v>
      </c>
      <c r="CC1612">
        <v>-11.577249999999999</v>
      </c>
      <c r="CD1612">
        <v>28.62894</v>
      </c>
      <c r="CE1612">
        <v>78.676479999999998</v>
      </c>
      <c r="CF1612">
        <v>34.926049999999996</v>
      </c>
      <c r="CG1612">
        <v>-21.26979</v>
      </c>
      <c r="CH1612">
        <v>-122.70140000000001</v>
      </c>
      <c r="CI1612">
        <v>-18.632729999999999</v>
      </c>
      <c r="CJ1612">
        <v>283.31</v>
      </c>
      <c r="CK1612">
        <v>899.24839999999995</v>
      </c>
      <c r="CL1612">
        <v>880.649</v>
      </c>
      <c r="CM1612">
        <v>625.08550000000002</v>
      </c>
      <c r="CN1612">
        <v>225.40899999999999</v>
      </c>
      <c r="CO1612">
        <v>100.82470000000001</v>
      </c>
      <c r="CP1612">
        <v>90.189149999999998</v>
      </c>
      <c r="CQ1612">
        <v>831.12390000000005</v>
      </c>
      <c r="CR1612">
        <v>478.12180000000001</v>
      </c>
      <c r="CS1612">
        <v>397.41230000000002</v>
      </c>
      <c r="CT1612">
        <v>345.05930000000001</v>
      </c>
      <c r="CU1612">
        <v>355.13549999999998</v>
      </c>
      <c r="CV1612">
        <v>378.0822</v>
      </c>
      <c r="CW1612">
        <v>302.15859999999998</v>
      </c>
      <c r="CX1612">
        <v>218.6935</v>
      </c>
      <c r="CY1612">
        <v>513.99770000000001</v>
      </c>
      <c r="CZ1612">
        <v>2071.038</v>
      </c>
      <c r="DA1612">
        <v>3400.4</v>
      </c>
      <c r="DB1612">
        <v>3006.7170000000001</v>
      </c>
      <c r="DC1612">
        <v>5810.5640000000003</v>
      </c>
      <c r="DD1612">
        <v>9647.06</v>
      </c>
      <c r="DE1612">
        <v>7666.6239999999998</v>
      </c>
      <c r="DF1612">
        <v>5565.2309999999998</v>
      </c>
      <c r="DG1612">
        <v>4030.5430000000001</v>
      </c>
      <c r="DH1612">
        <v>6323.0290000000005</v>
      </c>
      <c r="DI1612">
        <v>8795.9349999999995</v>
      </c>
      <c r="DJ1612">
        <v>7246.7740000000003</v>
      </c>
      <c r="DK1612">
        <v>22931.9</v>
      </c>
      <c r="DL1612">
        <v>6700.9790000000003</v>
      </c>
      <c r="DM1612">
        <v>2241.933</v>
      </c>
      <c r="DN1612">
        <v>2088.23</v>
      </c>
      <c r="DO1612">
        <v>18</v>
      </c>
      <c r="DP1612">
        <v>20</v>
      </c>
    </row>
    <row r="1613" spans="1:120" hidden="1" x14ac:dyDescent="0.25">
      <c r="A1613" t="str">
        <f t="shared" si="25"/>
        <v>OtherDR-No_All CBP_44420</v>
      </c>
      <c r="B1613" t="s">
        <v>62</v>
      </c>
      <c r="C1613" t="s">
        <v>323</v>
      </c>
      <c r="D1613" t="s">
        <v>61</v>
      </c>
      <c r="E1613" t="s">
        <v>61</v>
      </c>
      <c r="F1613" t="s">
        <v>61</v>
      </c>
      <c r="G1613" t="s">
        <v>61</v>
      </c>
      <c r="H1613" t="s">
        <v>61</v>
      </c>
      <c r="I1613" t="s">
        <v>97</v>
      </c>
      <c r="J1613" t="s">
        <v>61</v>
      </c>
      <c r="K1613" t="s">
        <v>197</v>
      </c>
      <c r="L1613" s="18">
        <v>44420</v>
      </c>
      <c r="M1613">
        <v>19</v>
      </c>
      <c r="N1613">
        <v>20</v>
      </c>
      <c r="O1613" t="s">
        <v>258</v>
      </c>
      <c r="P1613">
        <v>24</v>
      </c>
      <c r="Q1613">
        <v>23</v>
      </c>
      <c r="R1613">
        <v>1</v>
      </c>
      <c r="S1613">
        <v>0</v>
      </c>
      <c r="T1613">
        <v>0</v>
      </c>
      <c r="U1613">
        <v>0</v>
      </c>
      <c r="V1613">
        <v>0</v>
      </c>
      <c r="W1613">
        <v>2324.4549000000002</v>
      </c>
      <c r="X1613">
        <v>2550.9159</v>
      </c>
      <c r="Y1613">
        <v>2561.7240000000002</v>
      </c>
      <c r="Z1613">
        <v>2568.5225</v>
      </c>
      <c r="AA1613">
        <v>2565.2860999999998</v>
      </c>
      <c r="AB1613">
        <v>2591.6316000000002</v>
      </c>
      <c r="AC1613">
        <v>2846.5686999999998</v>
      </c>
      <c r="AD1613">
        <v>2984.3247999999999</v>
      </c>
      <c r="AE1613">
        <v>3225.4281999999998</v>
      </c>
      <c r="AF1613">
        <v>3027.2440000000001</v>
      </c>
      <c r="AG1613">
        <v>3128.1617999999999</v>
      </c>
      <c r="AH1613">
        <v>2949.2037999999998</v>
      </c>
      <c r="AI1613">
        <v>2419.6172999999999</v>
      </c>
      <c r="AJ1613">
        <v>2436.5994999999998</v>
      </c>
      <c r="AK1613">
        <v>2526.7168999999999</v>
      </c>
      <c r="AL1613">
        <v>2644.2836000000002</v>
      </c>
      <c r="AM1613">
        <v>2471.9807999999998</v>
      </c>
      <c r="AN1613">
        <v>2121.2035999999998</v>
      </c>
      <c r="AO1613">
        <v>1596.116</v>
      </c>
      <c r="AP1613">
        <v>1395.6944000000001</v>
      </c>
      <c r="AQ1613">
        <v>1217.2683999999999</v>
      </c>
      <c r="AR1613">
        <v>1984.3788999999999</v>
      </c>
      <c r="AS1613">
        <v>1922.2756999999999</v>
      </c>
      <c r="AT1613">
        <v>1901.4793999999999</v>
      </c>
      <c r="AU1613">
        <v>61.359375</v>
      </c>
      <c r="AV1613">
        <v>60.445312999999999</v>
      </c>
      <c r="AW1613">
        <v>60.421875</v>
      </c>
      <c r="AX1613">
        <v>60.049478999999998</v>
      </c>
      <c r="AY1613">
        <v>59.643228999999998</v>
      </c>
      <c r="AZ1613">
        <v>59.432291999999997</v>
      </c>
      <c r="BA1613">
        <v>59.677083000000003</v>
      </c>
      <c r="BB1613">
        <v>60.28125</v>
      </c>
      <c r="BC1613">
        <v>61.898437999999999</v>
      </c>
      <c r="BD1613">
        <v>65.039062999999999</v>
      </c>
      <c r="BE1613">
        <v>68.713542000000004</v>
      </c>
      <c r="BF1613">
        <v>74.041667000000004</v>
      </c>
      <c r="BG1613">
        <v>76.966145999999995</v>
      </c>
      <c r="BH1613">
        <v>78.122395999999995</v>
      </c>
      <c r="BI1613">
        <v>78.989582999999996</v>
      </c>
      <c r="BJ1613">
        <v>80.463542000000004</v>
      </c>
      <c r="BK1613">
        <v>79.419270999999995</v>
      </c>
      <c r="BL1613">
        <v>76.770832999999996</v>
      </c>
      <c r="BM1613">
        <v>72.986979000000005</v>
      </c>
      <c r="BN1613">
        <v>70.145832999999996</v>
      </c>
      <c r="BO1613">
        <v>67.377604000000005</v>
      </c>
      <c r="BP1613">
        <v>65.403645999999995</v>
      </c>
      <c r="BQ1613">
        <v>63.861978999999998</v>
      </c>
      <c r="BR1613">
        <v>62.888021000000002</v>
      </c>
      <c r="BS1613">
        <v>33.003129999999999</v>
      </c>
      <c r="BT1613">
        <v>-9.7358239999999991</v>
      </c>
      <c r="BU1613">
        <v>-8.8985339999999997</v>
      </c>
      <c r="BV1613">
        <v>-3.51512</v>
      </c>
      <c r="BW1613">
        <v>3.735922</v>
      </c>
      <c r="BX1613">
        <v>14.655049999999999</v>
      </c>
      <c r="BY1613">
        <v>-10.41661</v>
      </c>
      <c r="BZ1613">
        <v>-11.02234</v>
      </c>
      <c r="CA1613">
        <v>-70.664190000000005</v>
      </c>
      <c r="CB1613">
        <v>55.802370000000003</v>
      </c>
      <c r="CC1613">
        <v>-11.577249999999999</v>
      </c>
      <c r="CD1613">
        <v>28.62894</v>
      </c>
      <c r="CE1613">
        <v>78.676479999999998</v>
      </c>
      <c r="CF1613">
        <v>34.926049999999996</v>
      </c>
      <c r="CG1613">
        <v>-21.26979</v>
      </c>
      <c r="CH1613">
        <v>-122.70140000000001</v>
      </c>
      <c r="CI1613">
        <v>-18.632729999999999</v>
      </c>
      <c r="CJ1613">
        <v>283.31</v>
      </c>
      <c r="CK1613">
        <v>899.24839999999995</v>
      </c>
      <c r="CL1613">
        <v>880.649</v>
      </c>
      <c r="CM1613">
        <v>625.08550000000002</v>
      </c>
      <c r="CN1613">
        <v>225.40899999999999</v>
      </c>
      <c r="CO1613">
        <v>100.82470000000001</v>
      </c>
      <c r="CP1613">
        <v>90.189149999999998</v>
      </c>
      <c r="CQ1613">
        <v>831.12390000000005</v>
      </c>
      <c r="CR1613">
        <v>478.12180000000001</v>
      </c>
      <c r="CS1613">
        <v>397.41230000000002</v>
      </c>
      <c r="CT1613">
        <v>345.05930000000001</v>
      </c>
      <c r="CU1613">
        <v>355.13549999999998</v>
      </c>
      <c r="CV1613">
        <v>378.0822</v>
      </c>
      <c r="CW1613">
        <v>302.15859999999998</v>
      </c>
      <c r="CX1613">
        <v>218.6935</v>
      </c>
      <c r="CY1613">
        <v>513.99770000000001</v>
      </c>
      <c r="CZ1613">
        <v>2071.038</v>
      </c>
      <c r="DA1613">
        <v>3400.4</v>
      </c>
      <c r="DB1613">
        <v>3006.7170000000001</v>
      </c>
      <c r="DC1613">
        <v>5810.5640000000003</v>
      </c>
      <c r="DD1613">
        <v>9647.06</v>
      </c>
      <c r="DE1613">
        <v>7666.6239999999998</v>
      </c>
      <c r="DF1613">
        <v>5565.2309999999998</v>
      </c>
      <c r="DG1613">
        <v>4030.5430000000001</v>
      </c>
      <c r="DH1613">
        <v>6323.0290000000005</v>
      </c>
      <c r="DI1613">
        <v>8795.9349999999995</v>
      </c>
      <c r="DJ1613">
        <v>7246.7740000000003</v>
      </c>
      <c r="DK1613">
        <v>22931.9</v>
      </c>
      <c r="DL1613">
        <v>6700.9790000000003</v>
      </c>
      <c r="DM1613">
        <v>2241.933</v>
      </c>
      <c r="DN1613">
        <v>2088.23</v>
      </c>
      <c r="DO1613">
        <v>18</v>
      </c>
      <c r="DP1613">
        <v>20</v>
      </c>
    </row>
    <row r="1614" spans="1:120" hidden="1" x14ac:dyDescent="0.25">
      <c r="A1614" t="str">
        <f t="shared" si="25"/>
        <v>Industry_Type-4. Retail stores_All Elect_44420</v>
      </c>
      <c r="B1614" t="s">
        <v>62</v>
      </c>
      <c r="C1614" t="s">
        <v>204</v>
      </c>
      <c r="D1614" t="s">
        <v>61</v>
      </c>
      <c r="E1614" t="s">
        <v>61</v>
      </c>
      <c r="F1614" t="s">
        <v>61</v>
      </c>
      <c r="G1614" t="s">
        <v>33</v>
      </c>
      <c r="H1614" t="s">
        <v>61</v>
      </c>
      <c r="I1614" t="s">
        <v>61</v>
      </c>
      <c r="J1614" t="s">
        <v>61</v>
      </c>
      <c r="K1614" t="s">
        <v>190</v>
      </c>
      <c r="L1614" s="18">
        <v>44420</v>
      </c>
      <c r="M1614">
        <v>18</v>
      </c>
      <c r="N1614">
        <v>18</v>
      </c>
      <c r="O1614" t="s">
        <v>258</v>
      </c>
      <c r="P1614">
        <v>14</v>
      </c>
      <c r="Q1614">
        <v>14</v>
      </c>
      <c r="R1614">
        <v>0</v>
      </c>
      <c r="S1614">
        <v>0</v>
      </c>
      <c r="T1614">
        <v>1</v>
      </c>
      <c r="U1614">
        <v>0</v>
      </c>
      <c r="V1614">
        <v>1</v>
      </c>
      <c r="W1614">
        <v>229.828</v>
      </c>
      <c r="X1614">
        <v>231.53800000000001</v>
      </c>
      <c r="Y1614">
        <v>230.31399999999999</v>
      </c>
      <c r="Z1614">
        <v>230.988</v>
      </c>
      <c r="AA1614">
        <v>229.31399999999999</v>
      </c>
      <c r="AB1614">
        <v>248.196</v>
      </c>
      <c r="AC1614">
        <v>472.74</v>
      </c>
      <c r="AD1614">
        <v>538.63199999999995</v>
      </c>
      <c r="AE1614">
        <v>749.36</v>
      </c>
      <c r="AF1614">
        <v>588.08399999999995</v>
      </c>
      <c r="AG1614">
        <v>789.09</v>
      </c>
      <c r="AH1614">
        <v>802.59199999999998</v>
      </c>
      <c r="AI1614">
        <v>996.87599999999998</v>
      </c>
      <c r="AJ1614">
        <v>915.88599999999997</v>
      </c>
      <c r="AK1614">
        <v>992.21</v>
      </c>
      <c r="AL1614">
        <v>1100.114</v>
      </c>
      <c r="AM1614">
        <v>957.404</v>
      </c>
      <c r="AN1614">
        <v>985.428</v>
      </c>
      <c r="AO1614">
        <v>989.06600000000003</v>
      </c>
      <c r="AP1614">
        <v>839.33600000000001</v>
      </c>
      <c r="AQ1614">
        <v>540.15200000000004</v>
      </c>
      <c r="AR1614">
        <v>331.52600000000001</v>
      </c>
      <c r="AS1614">
        <v>257.83999999999997</v>
      </c>
      <c r="AT1614">
        <v>239.94200000000001</v>
      </c>
      <c r="AU1614">
        <v>61.714286000000001</v>
      </c>
      <c r="AV1614">
        <v>60.142856999999999</v>
      </c>
      <c r="AW1614">
        <v>60.142856999999999</v>
      </c>
      <c r="AX1614">
        <v>59.857143000000001</v>
      </c>
      <c r="AY1614">
        <v>59.285713999999999</v>
      </c>
      <c r="AZ1614">
        <v>59.285713999999999</v>
      </c>
      <c r="BA1614">
        <v>59.428570999999998</v>
      </c>
      <c r="BB1614">
        <v>60.142856999999999</v>
      </c>
      <c r="BC1614">
        <v>61.714286000000001</v>
      </c>
      <c r="BD1614">
        <v>64.714286000000001</v>
      </c>
      <c r="BE1614">
        <v>68.357142999999994</v>
      </c>
      <c r="BF1614">
        <v>75</v>
      </c>
      <c r="BG1614">
        <v>78.642857000000006</v>
      </c>
      <c r="BH1614">
        <v>80.5</v>
      </c>
      <c r="BI1614">
        <v>82.214286000000001</v>
      </c>
      <c r="BJ1614">
        <v>84.5</v>
      </c>
      <c r="BK1614">
        <v>83</v>
      </c>
      <c r="BL1614">
        <v>79.642857000000006</v>
      </c>
      <c r="BM1614">
        <v>74.857142999999994</v>
      </c>
      <c r="BN1614">
        <v>72.571428999999995</v>
      </c>
      <c r="BO1614">
        <v>69.928571000000005</v>
      </c>
      <c r="BP1614">
        <v>67.642857000000006</v>
      </c>
      <c r="BQ1614">
        <v>65.5</v>
      </c>
      <c r="BR1614">
        <v>64.142857000000006</v>
      </c>
      <c r="BS1614">
        <v>-9.9227889999999999</v>
      </c>
      <c r="BT1614">
        <v>-8.6090070000000001</v>
      </c>
      <c r="BU1614">
        <v>-9.3060530000000004</v>
      </c>
      <c r="BV1614">
        <v>-5.0837469999999998</v>
      </c>
      <c r="BW1614">
        <v>0.20335010000000001</v>
      </c>
      <c r="BX1614">
        <v>11.46935</v>
      </c>
      <c r="BY1614">
        <v>11.423780000000001</v>
      </c>
      <c r="BZ1614">
        <v>-8.7652029999999996</v>
      </c>
      <c r="CA1614">
        <v>-67.015370000000004</v>
      </c>
      <c r="CB1614">
        <v>29.948170000000001</v>
      </c>
      <c r="CC1614">
        <v>-68.490430000000003</v>
      </c>
      <c r="CD1614">
        <v>36.397559999999999</v>
      </c>
      <c r="CE1614">
        <v>-69.221760000000003</v>
      </c>
      <c r="CF1614">
        <v>14.14822</v>
      </c>
      <c r="CG1614">
        <v>-9.9907880000000002</v>
      </c>
      <c r="CH1614">
        <v>-84.168170000000003</v>
      </c>
      <c r="CI1614">
        <v>31.008610000000001</v>
      </c>
      <c r="CJ1614">
        <v>42.086199999999998</v>
      </c>
      <c r="CK1614">
        <v>-17.87443</v>
      </c>
      <c r="CL1614">
        <v>-25.991910000000001</v>
      </c>
      <c r="CM1614">
        <v>12.359109999999999</v>
      </c>
      <c r="CN1614">
        <v>8.8824579999999997</v>
      </c>
      <c r="CO1614">
        <v>-2.8579379999999999</v>
      </c>
      <c r="CP1614">
        <v>-10.691599999999999</v>
      </c>
      <c r="CQ1614">
        <v>11.31964</v>
      </c>
      <c r="CR1614">
        <v>15.29894</v>
      </c>
      <c r="CS1614">
        <v>10.99611</v>
      </c>
      <c r="CT1614">
        <v>3.9417879999999998</v>
      </c>
      <c r="CU1614">
        <v>3.3914620000000002</v>
      </c>
      <c r="CV1614">
        <v>25.874929999999999</v>
      </c>
      <c r="CW1614">
        <v>43.124549999999999</v>
      </c>
      <c r="CX1614">
        <v>36.3504</v>
      </c>
      <c r="CY1614">
        <v>159.69210000000001</v>
      </c>
      <c r="CZ1614">
        <v>112.3359</v>
      </c>
      <c r="DA1614">
        <v>118.1253</v>
      </c>
      <c r="DB1614">
        <v>310.67559999999997</v>
      </c>
      <c r="DC1614">
        <v>214.37780000000001</v>
      </c>
      <c r="DD1614">
        <v>285.34840000000003</v>
      </c>
      <c r="DE1614">
        <v>186.08170000000001</v>
      </c>
      <c r="DF1614">
        <v>336.75940000000003</v>
      </c>
      <c r="DG1614">
        <v>357.33449999999999</v>
      </c>
      <c r="DH1614">
        <v>396.81549999999999</v>
      </c>
      <c r="DI1614">
        <v>410.68560000000002</v>
      </c>
      <c r="DJ1614">
        <v>327.62270000000001</v>
      </c>
      <c r="DK1614">
        <v>365.11880000000002</v>
      </c>
      <c r="DL1614">
        <v>122.4592</v>
      </c>
      <c r="DM1614">
        <v>34.122549999999997</v>
      </c>
      <c r="DN1614">
        <v>12.00689</v>
      </c>
      <c r="DO1614">
        <v>18</v>
      </c>
      <c r="DP1614">
        <v>18</v>
      </c>
    </row>
    <row r="1615" spans="1:120" hidden="1" x14ac:dyDescent="0.25">
      <c r="A1615" t="str">
        <f t="shared" si="25"/>
        <v>Size_Grp-200 kW and above_All Elect_44420</v>
      </c>
      <c r="B1615" t="s">
        <v>62</v>
      </c>
      <c r="C1615" t="s">
        <v>207</v>
      </c>
      <c r="D1615" t="s">
        <v>61</v>
      </c>
      <c r="E1615" t="s">
        <v>61</v>
      </c>
      <c r="F1615" t="s">
        <v>61</v>
      </c>
      <c r="G1615" t="s">
        <v>61</v>
      </c>
      <c r="H1615" t="s">
        <v>61</v>
      </c>
      <c r="I1615" t="s">
        <v>61</v>
      </c>
      <c r="J1615" t="s">
        <v>102</v>
      </c>
      <c r="K1615" t="s">
        <v>190</v>
      </c>
      <c r="L1615" s="18">
        <v>44420</v>
      </c>
      <c r="M1615">
        <v>18</v>
      </c>
      <c r="N1615">
        <v>18</v>
      </c>
      <c r="O1615" t="s">
        <v>258</v>
      </c>
      <c r="P1615">
        <v>2</v>
      </c>
      <c r="Q1615">
        <v>2</v>
      </c>
      <c r="R1615">
        <v>0</v>
      </c>
      <c r="S1615">
        <v>0</v>
      </c>
      <c r="T1615">
        <v>1</v>
      </c>
      <c r="U1615">
        <v>0</v>
      </c>
      <c r="V1615">
        <v>1</v>
      </c>
      <c r="W1615">
        <v>58.2</v>
      </c>
      <c r="X1615">
        <v>58.65</v>
      </c>
      <c r="Y1615">
        <v>58.45</v>
      </c>
      <c r="Z1615">
        <v>58.2</v>
      </c>
      <c r="AA1615">
        <v>60.15</v>
      </c>
      <c r="AB1615">
        <v>69.099999999999994</v>
      </c>
      <c r="AC1615">
        <v>264.7</v>
      </c>
      <c r="AD1615">
        <v>286.5</v>
      </c>
      <c r="AE1615">
        <v>429.2</v>
      </c>
      <c r="AF1615">
        <v>272.39999999999998</v>
      </c>
      <c r="AG1615">
        <v>455.05</v>
      </c>
      <c r="AH1615">
        <v>440.9</v>
      </c>
      <c r="AI1615">
        <v>609</v>
      </c>
      <c r="AJ1615">
        <v>509.65</v>
      </c>
      <c r="AK1615">
        <v>565.35</v>
      </c>
      <c r="AL1615">
        <v>662.95</v>
      </c>
      <c r="AM1615">
        <v>525.29999999999995</v>
      </c>
      <c r="AN1615">
        <v>660.1</v>
      </c>
      <c r="AO1615">
        <v>546.04999999999995</v>
      </c>
      <c r="AP1615">
        <v>433.7</v>
      </c>
      <c r="AQ1615">
        <v>153.4</v>
      </c>
      <c r="AR1615">
        <v>63.15</v>
      </c>
      <c r="AS1615">
        <v>61.6</v>
      </c>
      <c r="AT1615">
        <v>62.35</v>
      </c>
      <c r="AU1615">
        <v>63</v>
      </c>
      <c r="AV1615">
        <v>61</v>
      </c>
      <c r="AW1615">
        <v>61</v>
      </c>
      <c r="AX1615">
        <v>61</v>
      </c>
      <c r="AY1615">
        <v>60</v>
      </c>
      <c r="AZ1615">
        <v>60</v>
      </c>
      <c r="BA1615">
        <v>60</v>
      </c>
      <c r="BB1615">
        <v>61</v>
      </c>
      <c r="BC1615">
        <v>63</v>
      </c>
      <c r="BD1615">
        <v>66</v>
      </c>
      <c r="BE1615">
        <v>69.5</v>
      </c>
      <c r="BF1615">
        <v>77</v>
      </c>
      <c r="BG1615">
        <v>80.5</v>
      </c>
      <c r="BH1615">
        <v>81.5</v>
      </c>
      <c r="BI1615">
        <v>84.5</v>
      </c>
      <c r="BJ1615">
        <v>89.5</v>
      </c>
      <c r="BK1615">
        <v>87</v>
      </c>
      <c r="BL1615">
        <v>81.5</v>
      </c>
      <c r="BM1615">
        <v>76</v>
      </c>
      <c r="BN1615">
        <v>74</v>
      </c>
      <c r="BO1615">
        <v>71.5</v>
      </c>
      <c r="BP1615">
        <v>69.5</v>
      </c>
      <c r="BQ1615">
        <v>67.5</v>
      </c>
      <c r="BR1615">
        <v>66</v>
      </c>
      <c r="BS1615">
        <v>4.7687229999999996</v>
      </c>
      <c r="BT1615">
        <v>4.863461</v>
      </c>
      <c r="BU1615">
        <v>2.1150929999999999</v>
      </c>
      <c r="BV1615">
        <v>2.2605590000000002</v>
      </c>
      <c r="BW1615">
        <v>2.781628</v>
      </c>
      <c r="BX1615">
        <v>9.3946339999999999</v>
      </c>
      <c r="BY1615">
        <v>2.2006760000000001</v>
      </c>
      <c r="BZ1615">
        <v>-10.165760000000001</v>
      </c>
      <c r="CA1615">
        <v>-54.981119999999997</v>
      </c>
      <c r="CB1615">
        <v>31.958179999999999</v>
      </c>
      <c r="CC1615">
        <v>-53.813389999999998</v>
      </c>
      <c r="CD1615">
        <v>52.128039999999999</v>
      </c>
      <c r="CE1615">
        <v>-49.894590000000001</v>
      </c>
      <c r="CF1615">
        <v>32.519240000000003</v>
      </c>
      <c r="CG1615">
        <v>10.176729999999999</v>
      </c>
      <c r="CH1615">
        <v>-57.769069999999999</v>
      </c>
      <c r="CI1615">
        <v>53.649279999999997</v>
      </c>
      <c r="CJ1615">
        <v>-46.673250000000003</v>
      </c>
      <c r="CK1615">
        <v>5.9844059999999999</v>
      </c>
      <c r="CL1615">
        <v>-23.091229999999999</v>
      </c>
      <c r="CM1615">
        <v>27.515239999999999</v>
      </c>
      <c r="CN1615">
        <v>19.566579999999998</v>
      </c>
      <c r="CO1615">
        <v>8.7914510000000003</v>
      </c>
      <c r="CP1615">
        <v>4.8839589999999999</v>
      </c>
      <c r="CQ1615">
        <v>2.873745</v>
      </c>
      <c r="CR1615">
        <v>5.8628739999999997</v>
      </c>
      <c r="CS1615">
        <v>1.4160459999999999</v>
      </c>
      <c r="CT1615">
        <v>1.3712059999999999</v>
      </c>
      <c r="CU1615">
        <v>1.8414710000000001</v>
      </c>
      <c r="CV1615">
        <v>22.70241</v>
      </c>
      <c r="CW1615">
        <v>39.077530000000003</v>
      </c>
      <c r="CX1615">
        <v>33.481769999999997</v>
      </c>
      <c r="CY1615">
        <v>155.9906</v>
      </c>
      <c r="CZ1615">
        <v>107.01300000000001</v>
      </c>
      <c r="DA1615">
        <v>113.5448</v>
      </c>
      <c r="DB1615">
        <v>304.2971</v>
      </c>
      <c r="DC1615">
        <v>206.36930000000001</v>
      </c>
      <c r="DD1615">
        <v>276.3109</v>
      </c>
      <c r="DE1615">
        <v>173.48249999999999</v>
      </c>
      <c r="DF1615">
        <v>323.8741</v>
      </c>
      <c r="DG1615">
        <v>346.50279999999998</v>
      </c>
      <c r="DH1615">
        <v>386.58890000000002</v>
      </c>
      <c r="DI1615">
        <v>397.54719999999998</v>
      </c>
      <c r="DJ1615">
        <v>313.65769999999998</v>
      </c>
      <c r="DK1615">
        <v>349.21730000000002</v>
      </c>
      <c r="DL1615">
        <v>114.9957</v>
      </c>
      <c r="DM1615">
        <v>23.87668</v>
      </c>
      <c r="DN1615">
        <v>3.9978050000000001</v>
      </c>
      <c r="DO1615">
        <v>18</v>
      </c>
      <c r="DP1615">
        <v>18</v>
      </c>
    </row>
    <row r="1616" spans="1:120" x14ac:dyDescent="0.25">
      <c r="A1616" t="str">
        <f t="shared" si="25"/>
        <v>AutoDR-No_All Elect_44420</v>
      </c>
      <c r="B1616" t="s">
        <v>62</v>
      </c>
      <c r="C1616" t="s">
        <v>321</v>
      </c>
      <c r="D1616" t="s">
        <v>61</v>
      </c>
      <c r="E1616" t="s">
        <v>61</v>
      </c>
      <c r="F1616" t="s">
        <v>61</v>
      </c>
      <c r="G1616" t="s">
        <v>61</v>
      </c>
      <c r="H1616" t="s">
        <v>97</v>
      </c>
      <c r="I1616" t="s">
        <v>61</v>
      </c>
      <c r="J1616" t="s">
        <v>61</v>
      </c>
      <c r="K1616" t="s">
        <v>190</v>
      </c>
      <c r="L1616" s="18">
        <v>44420</v>
      </c>
      <c r="M1616">
        <v>18</v>
      </c>
      <c r="N1616">
        <v>18</v>
      </c>
      <c r="O1616" t="s">
        <v>258</v>
      </c>
      <c r="P1616">
        <v>15</v>
      </c>
      <c r="Q1616">
        <v>15</v>
      </c>
      <c r="R1616">
        <v>0</v>
      </c>
      <c r="S1616">
        <v>0</v>
      </c>
      <c r="T1616">
        <v>0</v>
      </c>
      <c r="U1616">
        <v>0</v>
      </c>
      <c r="V1616">
        <v>0</v>
      </c>
      <c r="W1616">
        <v>238.86799999999999</v>
      </c>
      <c r="X1616">
        <v>240.33799999999999</v>
      </c>
      <c r="Y1616">
        <v>239.274</v>
      </c>
      <c r="Z1616">
        <v>239.94800000000001</v>
      </c>
      <c r="AA1616">
        <v>237.714</v>
      </c>
      <c r="AB1616">
        <v>256.75599999999997</v>
      </c>
      <c r="AC1616">
        <v>487.86</v>
      </c>
      <c r="AD1616">
        <v>552.39200000000005</v>
      </c>
      <c r="AE1616">
        <v>764.88</v>
      </c>
      <c r="AF1616">
        <v>605.524</v>
      </c>
      <c r="AG1616">
        <v>809.17</v>
      </c>
      <c r="AH1616">
        <v>823.71199999999999</v>
      </c>
      <c r="AI1616">
        <v>1018.396</v>
      </c>
      <c r="AJ1616">
        <v>939.16600000000005</v>
      </c>
      <c r="AK1616">
        <v>1013.89</v>
      </c>
      <c r="AL1616">
        <v>1121.874</v>
      </c>
      <c r="AM1616">
        <v>984.36400000000003</v>
      </c>
      <c r="AN1616">
        <v>1000.068</v>
      </c>
      <c r="AO1616">
        <v>1012.106</v>
      </c>
      <c r="AP1616">
        <v>859.33600000000001</v>
      </c>
      <c r="AQ1616">
        <v>559.03200000000004</v>
      </c>
      <c r="AR1616">
        <v>344.166</v>
      </c>
      <c r="AS1616">
        <v>266.8</v>
      </c>
      <c r="AT1616">
        <v>248.66200000000001</v>
      </c>
      <c r="AU1616">
        <v>61.5</v>
      </c>
      <c r="AV1616">
        <v>60</v>
      </c>
      <c r="AW1616">
        <v>60</v>
      </c>
      <c r="AX1616">
        <v>59.666666999999997</v>
      </c>
      <c r="AY1616">
        <v>59.166666999999997</v>
      </c>
      <c r="AZ1616">
        <v>59.166666999999997</v>
      </c>
      <c r="BA1616">
        <v>59.333333000000003</v>
      </c>
      <c r="BB1616">
        <v>60</v>
      </c>
      <c r="BC1616">
        <v>61.5</v>
      </c>
      <c r="BD1616">
        <v>64.5</v>
      </c>
      <c r="BE1616">
        <v>68.166667000000004</v>
      </c>
      <c r="BF1616">
        <v>74.666667000000004</v>
      </c>
      <c r="BG1616">
        <v>78.333332999999996</v>
      </c>
      <c r="BH1616">
        <v>80.333332999999996</v>
      </c>
      <c r="BI1616">
        <v>81.833332999999996</v>
      </c>
      <c r="BJ1616">
        <v>83.666667000000004</v>
      </c>
      <c r="BK1616">
        <v>82.333332999999996</v>
      </c>
      <c r="BL1616">
        <v>79.333332999999996</v>
      </c>
      <c r="BM1616">
        <v>74.666667000000004</v>
      </c>
      <c r="BN1616">
        <v>72.333332999999996</v>
      </c>
      <c r="BO1616">
        <v>69.666667000000004</v>
      </c>
      <c r="BP1616">
        <v>67.333332999999996</v>
      </c>
      <c r="BQ1616">
        <v>65.166667000000004</v>
      </c>
      <c r="BR1616">
        <v>63.833333000000003</v>
      </c>
      <c r="BS1616">
        <v>-10.08587</v>
      </c>
      <c r="BT1616">
        <v>-8.5336909999999992</v>
      </c>
      <c r="BU1616">
        <v>-9.5200440000000004</v>
      </c>
      <c r="BV1616">
        <v>-5.207014</v>
      </c>
      <c r="BW1616">
        <v>1.890603</v>
      </c>
      <c r="BX1616">
        <v>12.839510000000001</v>
      </c>
      <c r="BY1616">
        <v>8.5388490000000008</v>
      </c>
      <c r="BZ1616">
        <v>-9.6795050000000007</v>
      </c>
      <c r="CA1616">
        <v>-67.369879999999995</v>
      </c>
      <c r="CB1616">
        <v>30.667490000000001</v>
      </c>
      <c r="CC1616">
        <v>-69.13664</v>
      </c>
      <c r="CD1616">
        <v>35.575279999999999</v>
      </c>
      <c r="CE1616">
        <v>-68.672870000000003</v>
      </c>
      <c r="CF1616">
        <v>15.36393</v>
      </c>
      <c r="CG1616">
        <v>-6.4680770000000001</v>
      </c>
      <c r="CH1616">
        <v>-82.669619999999995</v>
      </c>
      <c r="CI1616">
        <v>25.665279999999999</v>
      </c>
      <c r="CJ1616">
        <v>49.443750000000001</v>
      </c>
      <c r="CK1616">
        <v>-18.356349999999999</v>
      </c>
      <c r="CL1616">
        <v>-24.930029999999999</v>
      </c>
      <c r="CM1616">
        <v>13.585570000000001</v>
      </c>
      <c r="CN1616">
        <v>9.8602709999999991</v>
      </c>
      <c r="CO1616">
        <v>-2.5807579999999999</v>
      </c>
      <c r="CP1616">
        <v>-10.416689999999999</v>
      </c>
      <c r="CQ1616">
        <v>11.33755</v>
      </c>
      <c r="CR1616">
        <v>15.31485</v>
      </c>
      <c r="CS1616">
        <v>11.00587</v>
      </c>
      <c r="CT1616">
        <v>3.9587469999999998</v>
      </c>
      <c r="CU1616">
        <v>3.525712</v>
      </c>
      <c r="CV1616">
        <v>25.967929999999999</v>
      </c>
      <c r="CW1616">
        <v>43.394840000000002</v>
      </c>
      <c r="CX1616">
        <v>36.617310000000003</v>
      </c>
      <c r="CY1616">
        <v>159.7987</v>
      </c>
      <c r="CZ1616">
        <v>112.4602</v>
      </c>
      <c r="DA1616">
        <v>118.3351</v>
      </c>
      <c r="DB1616">
        <v>310.94119999999998</v>
      </c>
      <c r="DC1616">
        <v>214.60579999999999</v>
      </c>
      <c r="DD1616">
        <v>285.60289999999998</v>
      </c>
      <c r="DE1616">
        <v>186.6336</v>
      </c>
      <c r="DF1616">
        <v>337.52339999999998</v>
      </c>
      <c r="DG1616">
        <v>357.60719999999998</v>
      </c>
      <c r="DH1616">
        <v>397.17860000000002</v>
      </c>
      <c r="DI1616">
        <v>410.90050000000002</v>
      </c>
      <c r="DJ1616">
        <v>327.78899999999999</v>
      </c>
      <c r="DK1616">
        <v>365.43680000000001</v>
      </c>
      <c r="DL1616">
        <v>122.59050000000001</v>
      </c>
      <c r="DM1616">
        <v>34.18065</v>
      </c>
      <c r="DN1616">
        <v>12.023999999999999</v>
      </c>
      <c r="DO1616">
        <v>18</v>
      </c>
      <c r="DP1616">
        <v>18</v>
      </c>
    </row>
    <row r="1617" spans="1:120" hidden="1" x14ac:dyDescent="0.25">
      <c r="A1617" t="str">
        <f t="shared" si="25"/>
        <v>Size_Grp-20 to 199.99 kW_All Elect_44420</v>
      </c>
      <c r="B1617" t="s">
        <v>62</v>
      </c>
      <c r="C1617" t="s">
        <v>201</v>
      </c>
      <c r="D1617" t="s">
        <v>61</v>
      </c>
      <c r="E1617" t="s">
        <v>61</v>
      </c>
      <c r="F1617" t="s">
        <v>61</v>
      </c>
      <c r="G1617" t="s">
        <v>61</v>
      </c>
      <c r="H1617" t="s">
        <v>61</v>
      </c>
      <c r="I1617" t="s">
        <v>61</v>
      </c>
      <c r="J1617" t="s">
        <v>101</v>
      </c>
      <c r="K1617" t="s">
        <v>190</v>
      </c>
      <c r="L1617" s="18">
        <v>44420</v>
      </c>
      <c r="M1617">
        <v>18</v>
      </c>
      <c r="N1617">
        <v>18</v>
      </c>
      <c r="O1617" t="s">
        <v>258</v>
      </c>
      <c r="P1617">
        <v>13</v>
      </c>
      <c r="Q1617">
        <v>13</v>
      </c>
      <c r="R1617">
        <v>0</v>
      </c>
      <c r="S1617">
        <v>0</v>
      </c>
      <c r="T1617">
        <v>1</v>
      </c>
      <c r="U1617">
        <v>0</v>
      </c>
      <c r="V1617">
        <v>1</v>
      </c>
      <c r="W1617">
        <v>180.66800000000001</v>
      </c>
      <c r="X1617">
        <v>181.68799999999999</v>
      </c>
      <c r="Y1617">
        <v>180.82400000000001</v>
      </c>
      <c r="Z1617">
        <v>181.74799999999999</v>
      </c>
      <c r="AA1617">
        <v>177.56399999999999</v>
      </c>
      <c r="AB1617">
        <v>187.65600000000001</v>
      </c>
      <c r="AC1617">
        <v>223.16</v>
      </c>
      <c r="AD1617">
        <v>265.892</v>
      </c>
      <c r="AE1617">
        <v>335.68</v>
      </c>
      <c r="AF1617">
        <v>333.12400000000002</v>
      </c>
      <c r="AG1617">
        <v>354.12</v>
      </c>
      <c r="AH1617">
        <v>382.81200000000001</v>
      </c>
      <c r="AI1617">
        <v>409.39600000000002</v>
      </c>
      <c r="AJ1617">
        <v>429.51600000000002</v>
      </c>
      <c r="AK1617">
        <v>448.54</v>
      </c>
      <c r="AL1617">
        <v>458.92399999999998</v>
      </c>
      <c r="AM1617">
        <v>459.06400000000002</v>
      </c>
      <c r="AN1617">
        <v>339.96800000000002</v>
      </c>
      <c r="AO1617">
        <v>466.05599999999998</v>
      </c>
      <c r="AP1617">
        <v>425.63600000000002</v>
      </c>
      <c r="AQ1617">
        <v>405.63200000000001</v>
      </c>
      <c r="AR1617">
        <v>281.01600000000002</v>
      </c>
      <c r="AS1617">
        <v>205.2</v>
      </c>
      <c r="AT1617">
        <v>186.31200000000001</v>
      </c>
      <c r="AU1617">
        <v>61.269230999999998</v>
      </c>
      <c r="AV1617">
        <v>59.846153999999999</v>
      </c>
      <c r="AW1617">
        <v>59.846153999999999</v>
      </c>
      <c r="AX1617">
        <v>59.461537999999997</v>
      </c>
      <c r="AY1617">
        <v>59.038462000000003</v>
      </c>
      <c r="AZ1617">
        <v>59.038462000000003</v>
      </c>
      <c r="BA1617">
        <v>59.230769000000002</v>
      </c>
      <c r="BB1617">
        <v>59.846153999999999</v>
      </c>
      <c r="BC1617">
        <v>61.269230999999998</v>
      </c>
      <c r="BD1617">
        <v>64.269231000000005</v>
      </c>
      <c r="BE1617">
        <v>67.961538000000004</v>
      </c>
      <c r="BF1617">
        <v>74.307692000000003</v>
      </c>
      <c r="BG1617">
        <v>78</v>
      </c>
      <c r="BH1617">
        <v>80.153846000000001</v>
      </c>
      <c r="BI1617">
        <v>81.423077000000006</v>
      </c>
      <c r="BJ1617">
        <v>82.769231000000005</v>
      </c>
      <c r="BK1617">
        <v>81.615385000000003</v>
      </c>
      <c r="BL1617">
        <v>79</v>
      </c>
      <c r="BM1617">
        <v>74.461538000000004</v>
      </c>
      <c r="BN1617">
        <v>72.076922999999994</v>
      </c>
      <c r="BO1617">
        <v>69.384614999999997</v>
      </c>
      <c r="BP1617">
        <v>67</v>
      </c>
      <c r="BQ1617">
        <v>64.807692000000003</v>
      </c>
      <c r="BR1617">
        <v>63.5</v>
      </c>
      <c r="BS1617">
        <v>-14.85459</v>
      </c>
      <c r="BT1617">
        <v>-13.39715</v>
      </c>
      <c r="BU1617">
        <v>-11.63514</v>
      </c>
      <c r="BV1617">
        <v>-7.4675729999999998</v>
      </c>
      <c r="BW1617">
        <v>-0.8910245</v>
      </c>
      <c r="BX1617">
        <v>3.4448799999999999</v>
      </c>
      <c r="BY1617">
        <v>6.3381730000000003</v>
      </c>
      <c r="BZ1617">
        <v>0.48625089999999999</v>
      </c>
      <c r="CA1617">
        <v>-12.38875</v>
      </c>
      <c r="CB1617">
        <v>-1.290689</v>
      </c>
      <c r="CC1617">
        <v>-15.323259999999999</v>
      </c>
      <c r="CD1617">
        <v>-16.552759999999999</v>
      </c>
      <c r="CE1617">
        <v>-18.778279999999999</v>
      </c>
      <c r="CF1617">
        <v>-17.15531</v>
      </c>
      <c r="CG1617">
        <v>-16.6448</v>
      </c>
      <c r="CH1617">
        <v>-24.900539999999999</v>
      </c>
      <c r="CI1617">
        <v>-27.984000000000002</v>
      </c>
      <c r="CJ1617">
        <v>96.117000000000004</v>
      </c>
      <c r="CK1617">
        <v>-24.34076</v>
      </c>
      <c r="CL1617">
        <v>-1.8387929999999999</v>
      </c>
      <c r="CM1617">
        <v>-13.92967</v>
      </c>
      <c r="CN1617">
        <v>-9.7063089999999992</v>
      </c>
      <c r="CO1617">
        <v>-11.372210000000001</v>
      </c>
      <c r="CP1617">
        <v>-15.300649999999999</v>
      </c>
      <c r="CQ1617">
        <v>8.4638089999999995</v>
      </c>
      <c r="CR1617">
        <v>9.4519789999999997</v>
      </c>
      <c r="CS1617">
        <v>9.5898249999999994</v>
      </c>
      <c r="CT1617">
        <v>2.5875409999999999</v>
      </c>
      <c r="CU1617">
        <v>1.684242</v>
      </c>
      <c r="CV1617">
        <v>3.2655219999999998</v>
      </c>
      <c r="CW1617">
        <v>4.3173199999999996</v>
      </c>
      <c r="CX1617">
        <v>3.1355360000000001</v>
      </c>
      <c r="CY1617">
        <v>3.808055</v>
      </c>
      <c r="CZ1617">
        <v>5.4472740000000002</v>
      </c>
      <c r="DA1617">
        <v>4.7902620000000002</v>
      </c>
      <c r="DB1617">
        <v>6.6441350000000003</v>
      </c>
      <c r="DC1617">
        <v>8.2365169999999992</v>
      </c>
      <c r="DD1617">
        <v>9.292014</v>
      </c>
      <c r="DE1617">
        <v>13.151059999999999</v>
      </c>
      <c r="DF1617">
        <v>13.64934</v>
      </c>
      <c r="DG1617">
        <v>11.104329999999999</v>
      </c>
      <c r="DH1617">
        <v>10.58972</v>
      </c>
      <c r="DI1617">
        <v>13.353260000000001</v>
      </c>
      <c r="DJ1617">
        <v>14.131320000000001</v>
      </c>
      <c r="DK1617">
        <v>16.21959</v>
      </c>
      <c r="DL1617">
        <v>7.5948260000000003</v>
      </c>
      <c r="DM1617">
        <v>10.303979999999999</v>
      </c>
      <c r="DN1617">
        <v>8.0261990000000001</v>
      </c>
      <c r="DO1617">
        <v>18</v>
      </c>
      <c r="DP1617">
        <v>18</v>
      </c>
    </row>
    <row r="1618" spans="1:120" hidden="1" x14ac:dyDescent="0.25">
      <c r="A1618" t="str">
        <f t="shared" si="25"/>
        <v>Industry_Type-8. Other_All Elect_44420</v>
      </c>
      <c r="B1618" t="s">
        <v>62</v>
      </c>
      <c r="C1618" t="s">
        <v>267</v>
      </c>
      <c r="D1618" t="s">
        <v>61</v>
      </c>
      <c r="E1618" t="s">
        <v>61</v>
      </c>
      <c r="F1618" t="s">
        <v>61</v>
      </c>
      <c r="G1618" t="s">
        <v>268</v>
      </c>
      <c r="H1618" t="s">
        <v>61</v>
      </c>
      <c r="I1618" t="s">
        <v>61</v>
      </c>
      <c r="J1618" t="s">
        <v>61</v>
      </c>
      <c r="K1618" t="s">
        <v>190</v>
      </c>
      <c r="L1618" s="18">
        <v>44420</v>
      </c>
      <c r="M1618">
        <v>18</v>
      </c>
      <c r="N1618">
        <v>18</v>
      </c>
      <c r="O1618" t="s">
        <v>258</v>
      </c>
      <c r="P1618">
        <v>1</v>
      </c>
      <c r="Q1618">
        <v>1</v>
      </c>
      <c r="R1618">
        <v>0</v>
      </c>
      <c r="S1618">
        <v>0</v>
      </c>
      <c r="T1618">
        <v>1</v>
      </c>
      <c r="U1618">
        <v>0</v>
      </c>
      <c r="V1618">
        <v>1</v>
      </c>
      <c r="W1618">
        <v>9.0399999999999991</v>
      </c>
      <c r="X1618">
        <v>8.8000000000000007</v>
      </c>
      <c r="Y1618">
        <v>8.9600000000000009</v>
      </c>
      <c r="Z1618">
        <v>8.9600000000000009</v>
      </c>
      <c r="AA1618">
        <v>8.4</v>
      </c>
      <c r="AB1618">
        <v>8.56</v>
      </c>
      <c r="AC1618">
        <v>15.12</v>
      </c>
      <c r="AD1618">
        <v>13.76</v>
      </c>
      <c r="AE1618">
        <v>15.52</v>
      </c>
      <c r="AF1618">
        <v>17.440000000000001</v>
      </c>
      <c r="AG1618">
        <v>20.079999999999998</v>
      </c>
      <c r="AH1618">
        <v>21.12</v>
      </c>
      <c r="AI1618">
        <v>21.52</v>
      </c>
      <c r="AJ1618">
        <v>23.28</v>
      </c>
      <c r="AK1618">
        <v>21.68</v>
      </c>
      <c r="AL1618">
        <v>21.76</v>
      </c>
      <c r="AM1618">
        <v>26.96</v>
      </c>
      <c r="AN1618">
        <v>14.64</v>
      </c>
      <c r="AO1618">
        <v>23.04</v>
      </c>
      <c r="AP1618">
        <v>20</v>
      </c>
      <c r="AQ1618">
        <v>18.88</v>
      </c>
      <c r="AR1618">
        <v>12.64</v>
      </c>
      <c r="AS1618">
        <v>8.9600000000000009</v>
      </c>
      <c r="AT1618">
        <v>8.7200000000000006</v>
      </c>
      <c r="AU1618">
        <v>58.5</v>
      </c>
      <c r="AV1618">
        <v>58</v>
      </c>
      <c r="AW1618">
        <v>58</v>
      </c>
      <c r="AX1618">
        <v>57</v>
      </c>
      <c r="AY1618">
        <v>57.5</v>
      </c>
      <c r="AZ1618">
        <v>57.5</v>
      </c>
      <c r="BA1618">
        <v>58</v>
      </c>
      <c r="BB1618">
        <v>58</v>
      </c>
      <c r="BC1618">
        <v>58.5</v>
      </c>
      <c r="BD1618">
        <v>61.5</v>
      </c>
      <c r="BE1618">
        <v>65.5</v>
      </c>
      <c r="BF1618">
        <v>70</v>
      </c>
      <c r="BG1618">
        <v>74</v>
      </c>
      <c r="BH1618">
        <v>78</v>
      </c>
      <c r="BI1618">
        <v>76.5</v>
      </c>
      <c r="BJ1618">
        <v>72</v>
      </c>
      <c r="BK1618">
        <v>73</v>
      </c>
      <c r="BL1618">
        <v>75</v>
      </c>
      <c r="BM1618">
        <v>72</v>
      </c>
      <c r="BN1618">
        <v>69</v>
      </c>
      <c r="BO1618">
        <v>66</v>
      </c>
      <c r="BP1618">
        <v>63</v>
      </c>
      <c r="BQ1618">
        <v>60.5</v>
      </c>
      <c r="BR1618">
        <v>59.5</v>
      </c>
      <c r="BS1618">
        <v>-0.16308120000000001</v>
      </c>
      <c r="BT1618">
        <v>7.5316400000000006E-2</v>
      </c>
      <c r="BU1618">
        <v>-0.21399019999999999</v>
      </c>
      <c r="BV1618">
        <v>-0.12326719999999999</v>
      </c>
      <c r="BW1618">
        <v>1.6872529999999999</v>
      </c>
      <c r="BX1618">
        <v>1.370163</v>
      </c>
      <c r="BY1618">
        <v>-2.8849339999999999</v>
      </c>
      <c r="BZ1618">
        <v>-0.91430279999999997</v>
      </c>
      <c r="CA1618">
        <v>-0.3545141</v>
      </c>
      <c r="CB1618">
        <v>0.71932410000000002</v>
      </c>
      <c r="CC1618">
        <v>-0.6462059</v>
      </c>
      <c r="CD1618">
        <v>-0.82228279999999998</v>
      </c>
      <c r="CE1618">
        <v>0.54888729999999997</v>
      </c>
      <c r="CF1618">
        <v>1.215708</v>
      </c>
      <c r="CG1618">
        <v>3.5227110000000001</v>
      </c>
      <c r="CH1618">
        <v>1.498556</v>
      </c>
      <c r="CI1618">
        <v>-5.3433299999999999</v>
      </c>
      <c r="CJ1618">
        <v>7.3575489999999997</v>
      </c>
      <c r="CK1618">
        <v>-0.48191830000000002</v>
      </c>
      <c r="CL1618">
        <v>1.0618879999999999</v>
      </c>
      <c r="CM1618">
        <v>1.2264630000000001</v>
      </c>
      <c r="CN1618">
        <v>0.97781280000000004</v>
      </c>
      <c r="CO1618">
        <v>0.2771807</v>
      </c>
      <c r="CP1618">
        <v>0.27490520000000002</v>
      </c>
      <c r="CQ1618">
        <v>1.7915899999999998E-2</v>
      </c>
      <c r="CR1618">
        <v>1.59142E-2</v>
      </c>
      <c r="CS1618">
        <v>9.7634000000000002E-3</v>
      </c>
      <c r="CT1618">
        <v>1.6958899999999999E-2</v>
      </c>
      <c r="CU1618">
        <v>0.13425029999999999</v>
      </c>
      <c r="CV1618">
        <v>9.2998499999999998E-2</v>
      </c>
      <c r="CW1618">
        <v>0.27029750000000002</v>
      </c>
      <c r="CX1618">
        <v>0.2669144</v>
      </c>
      <c r="CY1618">
        <v>0.1065907</v>
      </c>
      <c r="CZ1618">
        <v>0.1242998</v>
      </c>
      <c r="DA1618">
        <v>0.20973829999999999</v>
      </c>
      <c r="DB1618">
        <v>0.26568049999999999</v>
      </c>
      <c r="DC1618">
        <v>0.22800699999999999</v>
      </c>
      <c r="DD1618">
        <v>0.25444410000000001</v>
      </c>
      <c r="DE1618">
        <v>0.55191950000000001</v>
      </c>
      <c r="DF1618">
        <v>0.76400290000000004</v>
      </c>
      <c r="DG1618">
        <v>0.27265299999999998</v>
      </c>
      <c r="DH1618">
        <v>0.36314479999999999</v>
      </c>
      <c r="DI1618">
        <v>0.2148767</v>
      </c>
      <c r="DJ1618">
        <v>0.16632230000000001</v>
      </c>
      <c r="DK1618">
        <v>0.3180808</v>
      </c>
      <c r="DL1618">
        <v>0.1313735</v>
      </c>
      <c r="DM1618">
        <v>5.8108399999999998E-2</v>
      </c>
      <c r="DN1618">
        <v>1.71188E-2</v>
      </c>
      <c r="DO1618">
        <v>18</v>
      </c>
      <c r="DP1618">
        <v>18</v>
      </c>
    </row>
    <row r="1619" spans="1:120" hidden="1" x14ac:dyDescent="0.25">
      <c r="A1619" t="str">
        <f t="shared" si="25"/>
        <v>sublap_id-SLAP_PGNB_All Elect_44420</v>
      </c>
      <c r="B1619" t="s">
        <v>62</v>
      </c>
      <c r="C1619" t="s">
        <v>295</v>
      </c>
      <c r="D1619" t="s">
        <v>61</v>
      </c>
      <c r="E1619" t="s">
        <v>296</v>
      </c>
      <c r="F1619" t="s">
        <v>61</v>
      </c>
      <c r="G1619" t="s">
        <v>61</v>
      </c>
      <c r="H1619" t="s">
        <v>61</v>
      </c>
      <c r="I1619" t="s">
        <v>61</v>
      </c>
      <c r="J1619" t="s">
        <v>61</v>
      </c>
      <c r="K1619" t="s">
        <v>190</v>
      </c>
      <c r="L1619" s="18">
        <v>44420</v>
      </c>
      <c r="M1619">
        <v>18</v>
      </c>
      <c r="N1619">
        <v>18</v>
      </c>
      <c r="O1619" t="s">
        <v>258</v>
      </c>
      <c r="P1619">
        <v>15</v>
      </c>
      <c r="Q1619">
        <v>15</v>
      </c>
      <c r="R1619">
        <v>0</v>
      </c>
      <c r="S1619">
        <v>0</v>
      </c>
      <c r="T1619">
        <v>0</v>
      </c>
      <c r="U1619">
        <v>0</v>
      </c>
      <c r="V1619">
        <v>0</v>
      </c>
      <c r="W1619">
        <v>238.86799999999999</v>
      </c>
      <c r="X1619">
        <v>240.33799999999999</v>
      </c>
      <c r="Y1619">
        <v>239.274</v>
      </c>
      <c r="Z1619">
        <v>239.94800000000001</v>
      </c>
      <c r="AA1619">
        <v>237.714</v>
      </c>
      <c r="AB1619">
        <v>256.75599999999997</v>
      </c>
      <c r="AC1619">
        <v>487.86</v>
      </c>
      <c r="AD1619">
        <v>552.39200000000005</v>
      </c>
      <c r="AE1619">
        <v>764.88</v>
      </c>
      <c r="AF1619">
        <v>605.524</v>
      </c>
      <c r="AG1619">
        <v>809.17</v>
      </c>
      <c r="AH1619">
        <v>823.71199999999999</v>
      </c>
      <c r="AI1619">
        <v>1018.396</v>
      </c>
      <c r="AJ1619">
        <v>939.16600000000005</v>
      </c>
      <c r="AK1619">
        <v>1013.89</v>
      </c>
      <c r="AL1619">
        <v>1121.874</v>
      </c>
      <c r="AM1619">
        <v>984.36400000000003</v>
      </c>
      <c r="AN1619">
        <v>1000.068</v>
      </c>
      <c r="AO1619">
        <v>1012.106</v>
      </c>
      <c r="AP1619">
        <v>859.33600000000001</v>
      </c>
      <c r="AQ1619">
        <v>559.03200000000004</v>
      </c>
      <c r="AR1619">
        <v>344.166</v>
      </c>
      <c r="AS1619">
        <v>266.8</v>
      </c>
      <c r="AT1619">
        <v>248.66200000000001</v>
      </c>
      <c r="AU1619">
        <v>61.5</v>
      </c>
      <c r="AV1619">
        <v>60</v>
      </c>
      <c r="AW1619">
        <v>60</v>
      </c>
      <c r="AX1619">
        <v>59.666666999999997</v>
      </c>
      <c r="AY1619">
        <v>59.166666999999997</v>
      </c>
      <c r="AZ1619">
        <v>59.166666999999997</v>
      </c>
      <c r="BA1619">
        <v>59.333333000000003</v>
      </c>
      <c r="BB1619">
        <v>60</v>
      </c>
      <c r="BC1619">
        <v>61.5</v>
      </c>
      <c r="BD1619">
        <v>64.5</v>
      </c>
      <c r="BE1619">
        <v>68.166667000000004</v>
      </c>
      <c r="BF1619">
        <v>74.666667000000004</v>
      </c>
      <c r="BG1619">
        <v>78.333332999999996</v>
      </c>
      <c r="BH1619">
        <v>80.333332999999996</v>
      </c>
      <c r="BI1619">
        <v>81.833332999999996</v>
      </c>
      <c r="BJ1619">
        <v>83.666667000000004</v>
      </c>
      <c r="BK1619">
        <v>82.333332999999996</v>
      </c>
      <c r="BL1619">
        <v>79.333332999999996</v>
      </c>
      <c r="BM1619">
        <v>74.666667000000004</v>
      </c>
      <c r="BN1619">
        <v>72.333332999999996</v>
      </c>
      <c r="BO1619">
        <v>69.666667000000004</v>
      </c>
      <c r="BP1619">
        <v>67.333332999999996</v>
      </c>
      <c r="BQ1619">
        <v>65.166667000000004</v>
      </c>
      <c r="BR1619">
        <v>63.833333000000003</v>
      </c>
      <c r="BS1619">
        <v>-10.08587</v>
      </c>
      <c r="BT1619">
        <v>-8.5336909999999992</v>
      </c>
      <c r="BU1619">
        <v>-9.5200440000000004</v>
      </c>
      <c r="BV1619">
        <v>-5.207014</v>
      </c>
      <c r="BW1619">
        <v>1.890603</v>
      </c>
      <c r="BX1619">
        <v>12.839510000000001</v>
      </c>
      <c r="BY1619">
        <v>8.5388490000000008</v>
      </c>
      <c r="BZ1619">
        <v>-9.6795050000000007</v>
      </c>
      <c r="CA1619">
        <v>-67.369879999999995</v>
      </c>
      <c r="CB1619">
        <v>30.667490000000001</v>
      </c>
      <c r="CC1619">
        <v>-69.13664</v>
      </c>
      <c r="CD1619">
        <v>35.575279999999999</v>
      </c>
      <c r="CE1619">
        <v>-68.672870000000003</v>
      </c>
      <c r="CF1619">
        <v>15.36393</v>
      </c>
      <c r="CG1619">
        <v>-6.4680770000000001</v>
      </c>
      <c r="CH1619">
        <v>-82.669619999999995</v>
      </c>
      <c r="CI1619">
        <v>25.665279999999999</v>
      </c>
      <c r="CJ1619">
        <v>49.443750000000001</v>
      </c>
      <c r="CK1619">
        <v>-18.356349999999999</v>
      </c>
      <c r="CL1619">
        <v>-24.930029999999999</v>
      </c>
      <c r="CM1619">
        <v>13.585570000000001</v>
      </c>
      <c r="CN1619">
        <v>9.8602709999999991</v>
      </c>
      <c r="CO1619">
        <v>-2.5807579999999999</v>
      </c>
      <c r="CP1619">
        <v>-10.416689999999999</v>
      </c>
      <c r="CQ1619">
        <v>11.33755</v>
      </c>
      <c r="CR1619">
        <v>15.31485</v>
      </c>
      <c r="CS1619">
        <v>11.00587</v>
      </c>
      <c r="CT1619">
        <v>3.9587469999999998</v>
      </c>
      <c r="CU1619">
        <v>3.525712</v>
      </c>
      <c r="CV1619">
        <v>25.967929999999999</v>
      </c>
      <c r="CW1619">
        <v>43.394840000000002</v>
      </c>
      <c r="CX1619">
        <v>36.617310000000003</v>
      </c>
      <c r="CY1619">
        <v>159.7987</v>
      </c>
      <c r="CZ1619">
        <v>112.4602</v>
      </c>
      <c r="DA1619">
        <v>118.3351</v>
      </c>
      <c r="DB1619">
        <v>310.94119999999998</v>
      </c>
      <c r="DC1619">
        <v>214.60579999999999</v>
      </c>
      <c r="DD1619">
        <v>285.60289999999998</v>
      </c>
      <c r="DE1619">
        <v>186.6336</v>
      </c>
      <c r="DF1619">
        <v>337.52339999999998</v>
      </c>
      <c r="DG1619">
        <v>357.60719999999998</v>
      </c>
      <c r="DH1619">
        <v>397.17860000000002</v>
      </c>
      <c r="DI1619">
        <v>410.90050000000002</v>
      </c>
      <c r="DJ1619">
        <v>327.78899999999999</v>
      </c>
      <c r="DK1619">
        <v>365.43680000000001</v>
      </c>
      <c r="DL1619">
        <v>122.59050000000001</v>
      </c>
      <c r="DM1619">
        <v>34.18065</v>
      </c>
      <c r="DN1619">
        <v>12.023999999999999</v>
      </c>
      <c r="DO1619">
        <v>18</v>
      </c>
      <c r="DP1619">
        <v>18</v>
      </c>
    </row>
    <row r="1620" spans="1:120" hidden="1" x14ac:dyDescent="0.25">
      <c r="A1620" t="str">
        <f t="shared" si="25"/>
        <v>LCA-Northern Coast_All Elect_44420</v>
      </c>
      <c r="B1620" t="s">
        <v>62</v>
      </c>
      <c r="C1620" t="s">
        <v>222</v>
      </c>
      <c r="D1620" t="s">
        <v>104</v>
      </c>
      <c r="E1620" t="s">
        <v>61</v>
      </c>
      <c r="F1620" t="s">
        <v>61</v>
      </c>
      <c r="G1620" t="s">
        <v>61</v>
      </c>
      <c r="H1620" t="s">
        <v>61</v>
      </c>
      <c r="I1620" t="s">
        <v>61</v>
      </c>
      <c r="J1620" t="s">
        <v>61</v>
      </c>
      <c r="K1620" t="s">
        <v>190</v>
      </c>
      <c r="L1620" s="18">
        <v>44420</v>
      </c>
      <c r="M1620">
        <v>18</v>
      </c>
      <c r="N1620">
        <v>18</v>
      </c>
      <c r="O1620" t="s">
        <v>258</v>
      </c>
      <c r="P1620">
        <v>15</v>
      </c>
      <c r="Q1620">
        <v>15</v>
      </c>
      <c r="R1620">
        <v>0</v>
      </c>
      <c r="S1620">
        <v>0</v>
      </c>
      <c r="T1620">
        <v>0</v>
      </c>
      <c r="U1620">
        <v>0</v>
      </c>
      <c r="V1620">
        <v>0</v>
      </c>
      <c r="W1620">
        <v>238.86799999999999</v>
      </c>
      <c r="X1620">
        <v>240.33799999999999</v>
      </c>
      <c r="Y1620">
        <v>239.274</v>
      </c>
      <c r="Z1620">
        <v>239.94800000000001</v>
      </c>
      <c r="AA1620">
        <v>237.714</v>
      </c>
      <c r="AB1620">
        <v>256.75599999999997</v>
      </c>
      <c r="AC1620">
        <v>487.86</v>
      </c>
      <c r="AD1620">
        <v>552.39200000000005</v>
      </c>
      <c r="AE1620">
        <v>764.88</v>
      </c>
      <c r="AF1620">
        <v>605.524</v>
      </c>
      <c r="AG1620">
        <v>809.17</v>
      </c>
      <c r="AH1620">
        <v>823.71199999999999</v>
      </c>
      <c r="AI1620">
        <v>1018.396</v>
      </c>
      <c r="AJ1620">
        <v>939.16600000000005</v>
      </c>
      <c r="AK1620">
        <v>1013.89</v>
      </c>
      <c r="AL1620">
        <v>1121.874</v>
      </c>
      <c r="AM1620">
        <v>984.36400000000003</v>
      </c>
      <c r="AN1620">
        <v>1000.068</v>
      </c>
      <c r="AO1620">
        <v>1012.106</v>
      </c>
      <c r="AP1620">
        <v>859.33600000000001</v>
      </c>
      <c r="AQ1620">
        <v>559.03200000000004</v>
      </c>
      <c r="AR1620">
        <v>344.166</v>
      </c>
      <c r="AS1620">
        <v>266.8</v>
      </c>
      <c r="AT1620">
        <v>248.66200000000001</v>
      </c>
      <c r="AU1620">
        <v>61.5</v>
      </c>
      <c r="AV1620">
        <v>60</v>
      </c>
      <c r="AW1620">
        <v>60</v>
      </c>
      <c r="AX1620">
        <v>59.666666999999997</v>
      </c>
      <c r="AY1620">
        <v>59.166666999999997</v>
      </c>
      <c r="AZ1620">
        <v>59.166666999999997</v>
      </c>
      <c r="BA1620">
        <v>59.333333000000003</v>
      </c>
      <c r="BB1620">
        <v>60</v>
      </c>
      <c r="BC1620">
        <v>61.5</v>
      </c>
      <c r="BD1620">
        <v>64.5</v>
      </c>
      <c r="BE1620">
        <v>68.166667000000004</v>
      </c>
      <c r="BF1620">
        <v>74.666667000000004</v>
      </c>
      <c r="BG1620">
        <v>78.333332999999996</v>
      </c>
      <c r="BH1620">
        <v>80.333332999999996</v>
      </c>
      <c r="BI1620">
        <v>81.833332999999996</v>
      </c>
      <c r="BJ1620">
        <v>83.666667000000004</v>
      </c>
      <c r="BK1620">
        <v>82.333332999999996</v>
      </c>
      <c r="BL1620">
        <v>79.333332999999996</v>
      </c>
      <c r="BM1620">
        <v>74.666667000000004</v>
      </c>
      <c r="BN1620">
        <v>72.333332999999996</v>
      </c>
      <c r="BO1620">
        <v>69.666667000000004</v>
      </c>
      <c r="BP1620">
        <v>67.333332999999996</v>
      </c>
      <c r="BQ1620">
        <v>65.166667000000004</v>
      </c>
      <c r="BR1620">
        <v>63.833333000000003</v>
      </c>
      <c r="BS1620">
        <v>-10.08587</v>
      </c>
      <c r="BT1620">
        <v>-8.5336909999999992</v>
      </c>
      <c r="BU1620">
        <v>-9.5200440000000004</v>
      </c>
      <c r="BV1620">
        <v>-5.207014</v>
      </c>
      <c r="BW1620">
        <v>1.890603</v>
      </c>
      <c r="BX1620">
        <v>12.839510000000001</v>
      </c>
      <c r="BY1620">
        <v>8.5388490000000008</v>
      </c>
      <c r="BZ1620">
        <v>-9.6795050000000007</v>
      </c>
      <c r="CA1620">
        <v>-67.369879999999995</v>
      </c>
      <c r="CB1620">
        <v>30.667490000000001</v>
      </c>
      <c r="CC1620">
        <v>-69.13664</v>
      </c>
      <c r="CD1620">
        <v>35.575279999999999</v>
      </c>
      <c r="CE1620">
        <v>-68.672870000000003</v>
      </c>
      <c r="CF1620">
        <v>15.36393</v>
      </c>
      <c r="CG1620">
        <v>-6.4680770000000001</v>
      </c>
      <c r="CH1620">
        <v>-82.669619999999995</v>
      </c>
      <c r="CI1620">
        <v>25.665279999999999</v>
      </c>
      <c r="CJ1620">
        <v>49.443750000000001</v>
      </c>
      <c r="CK1620">
        <v>-18.356349999999999</v>
      </c>
      <c r="CL1620">
        <v>-24.930029999999999</v>
      </c>
      <c r="CM1620">
        <v>13.585570000000001</v>
      </c>
      <c r="CN1620">
        <v>9.8602709999999991</v>
      </c>
      <c r="CO1620">
        <v>-2.5807579999999999</v>
      </c>
      <c r="CP1620">
        <v>-10.416689999999999</v>
      </c>
      <c r="CQ1620">
        <v>11.33755</v>
      </c>
      <c r="CR1620">
        <v>15.31485</v>
      </c>
      <c r="CS1620">
        <v>11.00587</v>
      </c>
      <c r="CT1620">
        <v>3.9587469999999998</v>
      </c>
      <c r="CU1620">
        <v>3.525712</v>
      </c>
      <c r="CV1620">
        <v>25.967929999999999</v>
      </c>
      <c r="CW1620">
        <v>43.394840000000002</v>
      </c>
      <c r="CX1620">
        <v>36.617310000000003</v>
      </c>
      <c r="CY1620">
        <v>159.7987</v>
      </c>
      <c r="CZ1620">
        <v>112.4602</v>
      </c>
      <c r="DA1620">
        <v>118.3351</v>
      </c>
      <c r="DB1620">
        <v>310.94119999999998</v>
      </c>
      <c r="DC1620">
        <v>214.60579999999999</v>
      </c>
      <c r="DD1620">
        <v>285.60289999999998</v>
      </c>
      <c r="DE1620">
        <v>186.6336</v>
      </c>
      <c r="DF1620">
        <v>337.52339999999998</v>
      </c>
      <c r="DG1620">
        <v>357.60719999999998</v>
      </c>
      <c r="DH1620">
        <v>397.17860000000002</v>
      </c>
      <c r="DI1620">
        <v>410.90050000000002</v>
      </c>
      <c r="DJ1620">
        <v>327.78899999999999</v>
      </c>
      <c r="DK1620">
        <v>365.43680000000001</v>
      </c>
      <c r="DL1620">
        <v>122.59050000000001</v>
      </c>
      <c r="DM1620">
        <v>34.18065</v>
      </c>
      <c r="DN1620">
        <v>12.023999999999999</v>
      </c>
      <c r="DO1620">
        <v>18</v>
      </c>
      <c r="DP1620">
        <v>18</v>
      </c>
    </row>
    <row r="1621" spans="1:120" hidden="1" x14ac:dyDescent="0.25">
      <c r="A1621" t="str">
        <f t="shared" si="25"/>
        <v>OtherDR-No_All Elect_44420</v>
      </c>
      <c r="B1621" t="s">
        <v>62</v>
      </c>
      <c r="C1621" t="s">
        <v>323</v>
      </c>
      <c r="D1621" t="s">
        <v>61</v>
      </c>
      <c r="E1621" t="s">
        <v>61</v>
      </c>
      <c r="F1621" t="s">
        <v>61</v>
      </c>
      <c r="G1621" t="s">
        <v>61</v>
      </c>
      <c r="H1621" t="s">
        <v>61</v>
      </c>
      <c r="I1621" t="s">
        <v>97</v>
      </c>
      <c r="J1621" t="s">
        <v>61</v>
      </c>
      <c r="K1621" t="s">
        <v>190</v>
      </c>
      <c r="L1621" s="18">
        <v>44420</v>
      </c>
      <c r="M1621">
        <v>18</v>
      </c>
      <c r="N1621">
        <v>18</v>
      </c>
      <c r="O1621" t="s">
        <v>258</v>
      </c>
      <c r="P1621">
        <v>15</v>
      </c>
      <c r="Q1621">
        <v>15</v>
      </c>
      <c r="R1621">
        <v>0</v>
      </c>
      <c r="S1621">
        <v>0</v>
      </c>
      <c r="T1621">
        <v>0</v>
      </c>
      <c r="U1621">
        <v>0</v>
      </c>
      <c r="V1621">
        <v>0</v>
      </c>
      <c r="W1621">
        <v>238.86799999999999</v>
      </c>
      <c r="X1621">
        <v>240.33799999999999</v>
      </c>
      <c r="Y1621">
        <v>239.274</v>
      </c>
      <c r="Z1621">
        <v>239.94800000000001</v>
      </c>
      <c r="AA1621">
        <v>237.714</v>
      </c>
      <c r="AB1621">
        <v>256.75599999999997</v>
      </c>
      <c r="AC1621">
        <v>487.86</v>
      </c>
      <c r="AD1621">
        <v>552.39200000000005</v>
      </c>
      <c r="AE1621">
        <v>764.88</v>
      </c>
      <c r="AF1621">
        <v>605.524</v>
      </c>
      <c r="AG1621">
        <v>809.17</v>
      </c>
      <c r="AH1621">
        <v>823.71199999999999</v>
      </c>
      <c r="AI1621">
        <v>1018.396</v>
      </c>
      <c r="AJ1621">
        <v>939.16600000000005</v>
      </c>
      <c r="AK1621">
        <v>1013.89</v>
      </c>
      <c r="AL1621">
        <v>1121.874</v>
      </c>
      <c r="AM1621">
        <v>984.36400000000003</v>
      </c>
      <c r="AN1621">
        <v>1000.068</v>
      </c>
      <c r="AO1621">
        <v>1012.106</v>
      </c>
      <c r="AP1621">
        <v>859.33600000000001</v>
      </c>
      <c r="AQ1621">
        <v>559.03200000000004</v>
      </c>
      <c r="AR1621">
        <v>344.166</v>
      </c>
      <c r="AS1621">
        <v>266.8</v>
      </c>
      <c r="AT1621">
        <v>248.66200000000001</v>
      </c>
      <c r="AU1621">
        <v>61.5</v>
      </c>
      <c r="AV1621">
        <v>60</v>
      </c>
      <c r="AW1621">
        <v>60</v>
      </c>
      <c r="AX1621">
        <v>59.666666999999997</v>
      </c>
      <c r="AY1621">
        <v>59.166666999999997</v>
      </c>
      <c r="AZ1621">
        <v>59.166666999999997</v>
      </c>
      <c r="BA1621">
        <v>59.333333000000003</v>
      </c>
      <c r="BB1621">
        <v>60</v>
      </c>
      <c r="BC1621">
        <v>61.5</v>
      </c>
      <c r="BD1621">
        <v>64.5</v>
      </c>
      <c r="BE1621">
        <v>68.166667000000004</v>
      </c>
      <c r="BF1621">
        <v>74.666667000000004</v>
      </c>
      <c r="BG1621">
        <v>78.333332999999996</v>
      </c>
      <c r="BH1621">
        <v>80.333332999999996</v>
      </c>
      <c r="BI1621">
        <v>81.833332999999996</v>
      </c>
      <c r="BJ1621">
        <v>83.666667000000004</v>
      </c>
      <c r="BK1621">
        <v>82.333332999999996</v>
      </c>
      <c r="BL1621">
        <v>79.333332999999996</v>
      </c>
      <c r="BM1621">
        <v>74.666667000000004</v>
      </c>
      <c r="BN1621">
        <v>72.333332999999996</v>
      </c>
      <c r="BO1621">
        <v>69.666667000000004</v>
      </c>
      <c r="BP1621">
        <v>67.333332999999996</v>
      </c>
      <c r="BQ1621">
        <v>65.166667000000004</v>
      </c>
      <c r="BR1621">
        <v>63.833333000000003</v>
      </c>
      <c r="BS1621">
        <v>-10.08587</v>
      </c>
      <c r="BT1621">
        <v>-8.5336909999999992</v>
      </c>
      <c r="BU1621">
        <v>-9.5200440000000004</v>
      </c>
      <c r="BV1621">
        <v>-5.207014</v>
      </c>
      <c r="BW1621">
        <v>1.890603</v>
      </c>
      <c r="BX1621">
        <v>12.839510000000001</v>
      </c>
      <c r="BY1621">
        <v>8.5388490000000008</v>
      </c>
      <c r="BZ1621">
        <v>-9.6795050000000007</v>
      </c>
      <c r="CA1621">
        <v>-67.369879999999995</v>
      </c>
      <c r="CB1621">
        <v>30.667490000000001</v>
      </c>
      <c r="CC1621">
        <v>-69.13664</v>
      </c>
      <c r="CD1621">
        <v>35.575279999999999</v>
      </c>
      <c r="CE1621">
        <v>-68.672870000000003</v>
      </c>
      <c r="CF1621">
        <v>15.36393</v>
      </c>
      <c r="CG1621">
        <v>-6.4680770000000001</v>
      </c>
      <c r="CH1621">
        <v>-82.669619999999995</v>
      </c>
      <c r="CI1621">
        <v>25.665279999999999</v>
      </c>
      <c r="CJ1621">
        <v>49.443750000000001</v>
      </c>
      <c r="CK1621">
        <v>-18.356349999999999</v>
      </c>
      <c r="CL1621">
        <v>-24.930029999999999</v>
      </c>
      <c r="CM1621">
        <v>13.585570000000001</v>
      </c>
      <c r="CN1621">
        <v>9.8602709999999991</v>
      </c>
      <c r="CO1621">
        <v>-2.5807579999999999</v>
      </c>
      <c r="CP1621">
        <v>-10.416689999999999</v>
      </c>
      <c r="CQ1621">
        <v>11.33755</v>
      </c>
      <c r="CR1621">
        <v>15.31485</v>
      </c>
      <c r="CS1621">
        <v>11.00587</v>
      </c>
      <c r="CT1621">
        <v>3.9587469999999998</v>
      </c>
      <c r="CU1621">
        <v>3.525712</v>
      </c>
      <c r="CV1621">
        <v>25.967929999999999</v>
      </c>
      <c r="CW1621">
        <v>43.394840000000002</v>
      </c>
      <c r="CX1621">
        <v>36.617310000000003</v>
      </c>
      <c r="CY1621">
        <v>159.7987</v>
      </c>
      <c r="CZ1621">
        <v>112.4602</v>
      </c>
      <c r="DA1621">
        <v>118.3351</v>
      </c>
      <c r="DB1621">
        <v>310.94119999999998</v>
      </c>
      <c r="DC1621">
        <v>214.60579999999999</v>
      </c>
      <c r="DD1621">
        <v>285.60289999999998</v>
      </c>
      <c r="DE1621">
        <v>186.6336</v>
      </c>
      <c r="DF1621">
        <v>337.52339999999998</v>
      </c>
      <c r="DG1621">
        <v>357.60719999999998</v>
      </c>
      <c r="DH1621">
        <v>397.17860000000002</v>
      </c>
      <c r="DI1621">
        <v>410.90050000000002</v>
      </c>
      <c r="DJ1621">
        <v>327.78899999999999</v>
      </c>
      <c r="DK1621">
        <v>365.43680000000001</v>
      </c>
      <c r="DL1621">
        <v>122.59050000000001</v>
      </c>
      <c r="DM1621">
        <v>34.18065</v>
      </c>
      <c r="DN1621">
        <v>12.023999999999999</v>
      </c>
      <c r="DO1621">
        <v>18</v>
      </c>
      <c r="DP1621">
        <v>18</v>
      </c>
    </row>
    <row r="1622" spans="1:120" hidden="1" x14ac:dyDescent="0.25">
      <c r="A1622" t="str">
        <f t="shared" si="25"/>
        <v>Aggregator-CPower_All Elect_44420</v>
      </c>
      <c r="B1622" t="s">
        <v>62</v>
      </c>
      <c r="C1622" t="s">
        <v>215</v>
      </c>
      <c r="D1622" t="s">
        <v>61</v>
      </c>
      <c r="E1622" t="s">
        <v>61</v>
      </c>
      <c r="F1622" t="s">
        <v>42</v>
      </c>
      <c r="G1622" t="s">
        <v>61</v>
      </c>
      <c r="H1622" t="s">
        <v>61</v>
      </c>
      <c r="I1622" t="s">
        <v>61</v>
      </c>
      <c r="J1622" t="s">
        <v>61</v>
      </c>
      <c r="K1622" t="s">
        <v>190</v>
      </c>
      <c r="L1622" s="18">
        <v>44420</v>
      </c>
      <c r="M1622">
        <v>18</v>
      </c>
      <c r="N1622">
        <v>18</v>
      </c>
      <c r="O1622" t="s">
        <v>258</v>
      </c>
      <c r="P1622">
        <v>15</v>
      </c>
      <c r="Q1622">
        <v>15</v>
      </c>
      <c r="R1622">
        <v>0</v>
      </c>
      <c r="S1622">
        <v>0</v>
      </c>
      <c r="T1622">
        <v>0</v>
      </c>
      <c r="U1622">
        <v>0</v>
      </c>
      <c r="V1622">
        <v>0</v>
      </c>
      <c r="W1622">
        <v>238.86799999999999</v>
      </c>
      <c r="X1622">
        <v>240.33799999999999</v>
      </c>
      <c r="Y1622">
        <v>239.274</v>
      </c>
      <c r="Z1622">
        <v>239.94800000000001</v>
      </c>
      <c r="AA1622">
        <v>237.714</v>
      </c>
      <c r="AB1622">
        <v>256.75599999999997</v>
      </c>
      <c r="AC1622">
        <v>487.86</v>
      </c>
      <c r="AD1622">
        <v>552.39200000000005</v>
      </c>
      <c r="AE1622">
        <v>764.88</v>
      </c>
      <c r="AF1622">
        <v>605.524</v>
      </c>
      <c r="AG1622">
        <v>809.17</v>
      </c>
      <c r="AH1622">
        <v>823.71199999999999</v>
      </c>
      <c r="AI1622">
        <v>1018.396</v>
      </c>
      <c r="AJ1622">
        <v>939.16600000000005</v>
      </c>
      <c r="AK1622">
        <v>1013.89</v>
      </c>
      <c r="AL1622">
        <v>1121.874</v>
      </c>
      <c r="AM1622">
        <v>984.36400000000003</v>
      </c>
      <c r="AN1622">
        <v>1000.068</v>
      </c>
      <c r="AO1622">
        <v>1012.106</v>
      </c>
      <c r="AP1622">
        <v>859.33600000000001</v>
      </c>
      <c r="AQ1622">
        <v>559.03200000000004</v>
      </c>
      <c r="AR1622">
        <v>344.166</v>
      </c>
      <c r="AS1622">
        <v>266.8</v>
      </c>
      <c r="AT1622">
        <v>248.66200000000001</v>
      </c>
      <c r="AU1622">
        <v>61.5</v>
      </c>
      <c r="AV1622">
        <v>60</v>
      </c>
      <c r="AW1622">
        <v>60</v>
      </c>
      <c r="AX1622">
        <v>59.666666999999997</v>
      </c>
      <c r="AY1622">
        <v>59.166666999999997</v>
      </c>
      <c r="AZ1622">
        <v>59.166666999999997</v>
      </c>
      <c r="BA1622">
        <v>59.333333000000003</v>
      </c>
      <c r="BB1622">
        <v>60</v>
      </c>
      <c r="BC1622">
        <v>61.5</v>
      </c>
      <c r="BD1622">
        <v>64.5</v>
      </c>
      <c r="BE1622">
        <v>68.166667000000004</v>
      </c>
      <c r="BF1622">
        <v>74.666667000000004</v>
      </c>
      <c r="BG1622">
        <v>78.333332999999996</v>
      </c>
      <c r="BH1622">
        <v>80.333332999999996</v>
      </c>
      <c r="BI1622">
        <v>81.833332999999996</v>
      </c>
      <c r="BJ1622">
        <v>83.666667000000004</v>
      </c>
      <c r="BK1622">
        <v>82.333332999999996</v>
      </c>
      <c r="BL1622">
        <v>79.333332999999996</v>
      </c>
      <c r="BM1622">
        <v>74.666667000000004</v>
      </c>
      <c r="BN1622">
        <v>72.333332999999996</v>
      </c>
      <c r="BO1622">
        <v>69.666667000000004</v>
      </c>
      <c r="BP1622">
        <v>67.333332999999996</v>
      </c>
      <c r="BQ1622">
        <v>65.166667000000004</v>
      </c>
      <c r="BR1622">
        <v>63.833333000000003</v>
      </c>
      <c r="BS1622">
        <v>-10.08587</v>
      </c>
      <c r="BT1622">
        <v>-8.5336909999999992</v>
      </c>
      <c r="BU1622">
        <v>-9.5200440000000004</v>
      </c>
      <c r="BV1622">
        <v>-5.207014</v>
      </c>
      <c r="BW1622">
        <v>1.890603</v>
      </c>
      <c r="BX1622">
        <v>12.839510000000001</v>
      </c>
      <c r="BY1622">
        <v>8.5388490000000008</v>
      </c>
      <c r="BZ1622">
        <v>-9.6795050000000007</v>
      </c>
      <c r="CA1622">
        <v>-67.369879999999995</v>
      </c>
      <c r="CB1622">
        <v>30.667490000000001</v>
      </c>
      <c r="CC1622">
        <v>-69.13664</v>
      </c>
      <c r="CD1622">
        <v>35.575279999999999</v>
      </c>
      <c r="CE1622">
        <v>-68.672870000000003</v>
      </c>
      <c r="CF1622">
        <v>15.36393</v>
      </c>
      <c r="CG1622">
        <v>-6.4680770000000001</v>
      </c>
      <c r="CH1622">
        <v>-82.669619999999995</v>
      </c>
      <c r="CI1622">
        <v>25.665279999999999</v>
      </c>
      <c r="CJ1622">
        <v>49.443750000000001</v>
      </c>
      <c r="CK1622">
        <v>-18.356349999999999</v>
      </c>
      <c r="CL1622">
        <v>-24.930029999999999</v>
      </c>
      <c r="CM1622">
        <v>13.585570000000001</v>
      </c>
      <c r="CN1622">
        <v>9.8602709999999991</v>
      </c>
      <c r="CO1622">
        <v>-2.5807579999999999</v>
      </c>
      <c r="CP1622">
        <v>-10.416689999999999</v>
      </c>
      <c r="CQ1622">
        <v>11.33755</v>
      </c>
      <c r="CR1622">
        <v>15.31485</v>
      </c>
      <c r="CS1622">
        <v>11.00587</v>
      </c>
      <c r="CT1622">
        <v>3.9587469999999998</v>
      </c>
      <c r="CU1622">
        <v>3.525712</v>
      </c>
      <c r="CV1622">
        <v>25.967929999999999</v>
      </c>
      <c r="CW1622">
        <v>43.394840000000002</v>
      </c>
      <c r="CX1622">
        <v>36.617310000000003</v>
      </c>
      <c r="CY1622">
        <v>159.7987</v>
      </c>
      <c r="CZ1622">
        <v>112.4602</v>
      </c>
      <c r="DA1622">
        <v>118.3351</v>
      </c>
      <c r="DB1622">
        <v>310.94119999999998</v>
      </c>
      <c r="DC1622">
        <v>214.60579999999999</v>
      </c>
      <c r="DD1622">
        <v>285.60289999999998</v>
      </c>
      <c r="DE1622">
        <v>186.6336</v>
      </c>
      <c r="DF1622">
        <v>337.52339999999998</v>
      </c>
      <c r="DG1622">
        <v>357.60719999999998</v>
      </c>
      <c r="DH1622">
        <v>397.17860000000002</v>
      </c>
      <c r="DI1622">
        <v>410.90050000000002</v>
      </c>
      <c r="DJ1622">
        <v>327.78899999999999</v>
      </c>
      <c r="DK1622">
        <v>365.43680000000001</v>
      </c>
      <c r="DL1622">
        <v>122.59050000000001</v>
      </c>
      <c r="DM1622">
        <v>34.18065</v>
      </c>
      <c r="DN1622">
        <v>12.023999999999999</v>
      </c>
      <c r="DO1622">
        <v>18</v>
      </c>
      <c r="DP1622">
        <v>18</v>
      </c>
    </row>
    <row r="1623" spans="1:120" hidden="1" x14ac:dyDescent="0.25">
      <c r="A1623" t="str">
        <f t="shared" si="25"/>
        <v>All_All Elect_44420</v>
      </c>
      <c r="B1623" t="s">
        <v>62</v>
      </c>
      <c r="C1623" t="s">
        <v>61</v>
      </c>
      <c r="D1623" t="s">
        <v>61</v>
      </c>
      <c r="E1623" t="s">
        <v>61</v>
      </c>
      <c r="F1623" t="s">
        <v>61</v>
      </c>
      <c r="G1623" t="s">
        <v>61</v>
      </c>
      <c r="H1623" t="s">
        <v>61</v>
      </c>
      <c r="I1623" t="s">
        <v>61</v>
      </c>
      <c r="J1623" t="s">
        <v>61</v>
      </c>
      <c r="K1623" t="s">
        <v>190</v>
      </c>
      <c r="L1623" s="18">
        <v>44420</v>
      </c>
      <c r="M1623">
        <v>18</v>
      </c>
      <c r="N1623">
        <v>18</v>
      </c>
      <c r="O1623" t="s">
        <v>258</v>
      </c>
      <c r="P1623">
        <v>15</v>
      </c>
      <c r="Q1623">
        <v>15</v>
      </c>
      <c r="R1623">
        <v>0</v>
      </c>
      <c r="S1623">
        <v>0</v>
      </c>
      <c r="T1623">
        <v>0</v>
      </c>
      <c r="U1623">
        <v>0</v>
      </c>
      <c r="V1623">
        <v>0</v>
      </c>
      <c r="W1623">
        <v>238.86799999999999</v>
      </c>
      <c r="X1623">
        <v>240.33799999999999</v>
      </c>
      <c r="Y1623">
        <v>239.274</v>
      </c>
      <c r="Z1623">
        <v>239.94800000000001</v>
      </c>
      <c r="AA1623">
        <v>237.714</v>
      </c>
      <c r="AB1623">
        <v>256.75599999999997</v>
      </c>
      <c r="AC1623">
        <v>487.86</v>
      </c>
      <c r="AD1623">
        <v>552.39200000000005</v>
      </c>
      <c r="AE1623">
        <v>764.88</v>
      </c>
      <c r="AF1623">
        <v>605.524</v>
      </c>
      <c r="AG1623">
        <v>809.17</v>
      </c>
      <c r="AH1623">
        <v>823.71199999999999</v>
      </c>
      <c r="AI1623">
        <v>1018.396</v>
      </c>
      <c r="AJ1623">
        <v>939.16600000000005</v>
      </c>
      <c r="AK1623">
        <v>1013.89</v>
      </c>
      <c r="AL1623">
        <v>1121.874</v>
      </c>
      <c r="AM1623">
        <v>984.36400000000003</v>
      </c>
      <c r="AN1623">
        <v>1000.068</v>
      </c>
      <c r="AO1623">
        <v>1012.106</v>
      </c>
      <c r="AP1623">
        <v>859.33600000000001</v>
      </c>
      <c r="AQ1623">
        <v>559.03200000000004</v>
      </c>
      <c r="AR1623">
        <v>344.166</v>
      </c>
      <c r="AS1623">
        <v>266.8</v>
      </c>
      <c r="AT1623">
        <v>248.66200000000001</v>
      </c>
      <c r="AU1623">
        <v>61.5</v>
      </c>
      <c r="AV1623">
        <v>60</v>
      </c>
      <c r="AW1623">
        <v>60</v>
      </c>
      <c r="AX1623">
        <v>59.666666999999997</v>
      </c>
      <c r="AY1623">
        <v>59.166666999999997</v>
      </c>
      <c r="AZ1623">
        <v>59.166666999999997</v>
      </c>
      <c r="BA1623">
        <v>59.333333000000003</v>
      </c>
      <c r="BB1623">
        <v>60</v>
      </c>
      <c r="BC1623">
        <v>61.5</v>
      </c>
      <c r="BD1623">
        <v>64.5</v>
      </c>
      <c r="BE1623">
        <v>68.166667000000004</v>
      </c>
      <c r="BF1623">
        <v>74.666667000000004</v>
      </c>
      <c r="BG1623">
        <v>78.333332999999996</v>
      </c>
      <c r="BH1623">
        <v>80.333332999999996</v>
      </c>
      <c r="BI1623">
        <v>81.833332999999996</v>
      </c>
      <c r="BJ1623">
        <v>83.666667000000004</v>
      </c>
      <c r="BK1623">
        <v>82.333332999999996</v>
      </c>
      <c r="BL1623">
        <v>79.333332999999996</v>
      </c>
      <c r="BM1623">
        <v>74.666667000000004</v>
      </c>
      <c r="BN1623">
        <v>72.333332999999996</v>
      </c>
      <c r="BO1623">
        <v>69.666667000000004</v>
      </c>
      <c r="BP1623">
        <v>67.333332999999996</v>
      </c>
      <c r="BQ1623">
        <v>65.166667000000004</v>
      </c>
      <c r="BR1623">
        <v>63.833333000000003</v>
      </c>
      <c r="BS1623">
        <v>-10.08587</v>
      </c>
      <c r="BT1623">
        <v>-8.5336909999999992</v>
      </c>
      <c r="BU1623">
        <v>-9.5200440000000004</v>
      </c>
      <c r="BV1623">
        <v>-5.207014</v>
      </c>
      <c r="BW1623">
        <v>1.890603</v>
      </c>
      <c r="BX1623">
        <v>12.839510000000001</v>
      </c>
      <c r="BY1623">
        <v>8.5388490000000008</v>
      </c>
      <c r="BZ1623">
        <v>-9.6795050000000007</v>
      </c>
      <c r="CA1623">
        <v>-67.369879999999995</v>
      </c>
      <c r="CB1623">
        <v>30.667490000000001</v>
      </c>
      <c r="CC1623">
        <v>-69.13664</v>
      </c>
      <c r="CD1623">
        <v>35.575279999999999</v>
      </c>
      <c r="CE1623">
        <v>-68.672870000000003</v>
      </c>
      <c r="CF1623">
        <v>15.36393</v>
      </c>
      <c r="CG1623">
        <v>-6.4680770000000001</v>
      </c>
      <c r="CH1623">
        <v>-82.669619999999995</v>
      </c>
      <c r="CI1623">
        <v>25.665279999999999</v>
      </c>
      <c r="CJ1623">
        <v>49.443750000000001</v>
      </c>
      <c r="CK1623">
        <v>-18.356349999999999</v>
      </c>
      <c r="CL1623">
        <v>-24.930029999999999</v>
      </c>
      <c r="CM1623">
        <v>13.585570000000001</v>
      </c>
      <c r="CN1623">
        <v>9.8602709999999991</v>
      </c>
      <c r="CO1623">
        <v>-2.5807579999999999</v>
      </c>
      <c r="CP1623">
        <v>-10.416689999999999</v>
      </c>
      <c r="CQ1623">
        <v>11.33755</v>
      </c>
      <c r="CR1623">
        <v>15.31485</v>
      </c>
      <c r="CS1623">
        <v>11.00587</v>
      </c>
      <c r="CT1623">
        <v>3.9587469999999998</v>
      </c>
      <c r="CU1623">
        <v>3.525712</v>
      </c>
      <c r="CV1623">
        <v>25.967929999999999</v>
      </c>
      <c r="CW1623">
        <v>43.394840000000002</v>
      </c>
      <c r="CX1623">
        <v>36.617310000000003</v>
      </c>
      <c r="CY1623">
        <v>159.7987</v>
      </c>
      <c r="CZ1623">
        <v>112.4602</v>
      </c>
      <c r="DA1623">
        <v>118.3351</v>
      </c>
      <c r="DB1623">
        <v>310.94119999999998</v>
      </c>
      <c r="DC1623">
        <v>214.60579999999999</v>
      </c>
      <c r="DD1623">
        <v>285.60289999999998</v>
      </c>
      <c r="DE1623">
        <v>186.6336</v>
      </c>
      <c r="DF1623">
        <v>337.52339999999998</v>
      </c>
      <c r="DG1623">
        <v>357.60719999999998</v>
      </c>
      <c r="DH1623">
        <v>397.17860000000002</v>
      </c>
      <c r="DI1623">
        <v>410.90050000000002</v>
      </c>
      <c r="DJ1623">
        <v>327.78899999999999</v>
      </c>
      <c r="DK1623">
        <v>365.43680000000001</v>
      </c>
      <c r="DL1623">
        <v>122.59050000000001</v>
      </c>
      <c r="DM1623">
        <v>34.18065</v>
      </c>
      <c r="DN1623">
        <v>12.023999999999999</v>
      </c>
      <c r="DO1623">
        <v>18</v>
      </c>
      <c r="DP1623">
        <v>18</v>
      </c>
    </row>
    <row r="1624" spans="1:120" hidden="1" x14ac:dyDescent="0.25">
      <c r="A1624" t="str">
        <f t="shared" si="25"/>
        <v>Industry_Type-8. Other_Elect DA 1-4 (1PM-9PM)_44420_18-18</v>
      </c>
      <c r="B1624" t="s">
        <v>62</v>
      </c>
      <c r="C1624" t="s">
        <v>267</v>
      </c>
      <c r="D1624" t="s">
        <v>61</v>
      </c>
      <c r="E1624" t="s">
        <v>61</v>
      </c>
      <c r="F1624" t="s">
        <v>61</v>
      </c>
      <c r="G1624" t="s">
        <v>268</v>
      </c>
      <c r="H1624" t="s">
        <v>61</v>
      </c>
      <c r="I1624" t="s">
        <v>61</v>
      </c>
      <c r="J1624" t="s">
        <v>61</v>
      </c>
      <c r="K1624" t="s">
        <v>203</v>
      </c>
      <c r="L1624" s="18">
        <v>44420</v>
      </c>
      <c r="M1624">
        <v>18</v>
      </c>
      <c r="N1624">
        <v>18</v>
      </c>
      <c r="O1624" t="s">
        <v>258</v>
      </c>
      <c r="P1624">
        <v>1</v>
      </c>
      <c r="Q1624">
        <v>1</v>
      </c>
      <c r="R1624">
        <v>0</v>
      </c>
      <c r="S1624">
        <v>0</v>
      </c>
      <c r="T1624">
        <v>1</v>
      </c>
      <c r="U1624">
        <v>0</v>
      </c>
      <c r="V1624">
        <v>1</v>
      </c>
      <c r="W1624">
        <v>9.0399999999999991</v>
      </c>
      <c r="X1624">
        <v>8.8000000000000007</v>
      </c>
      <c r="Y1624">
        <v>8.9600000000000009</v>
      </c>
      <c r="Z1624">
        <v>8.9600000000000009</v>
      </c>
      <c r="AA1624">
        <v>8.4</v>
      </c>
      <c r="AB1624">
        <v>8.56</v>
      </c>
      <c r="AC1624">
        <v>15.12</v>
      </c>
      <c r="AD1624">
        <v>13.76</v>
      </c>
      <c r="AE1624">
        <v>15.52</v>
      </c>
      <c r="AF1624">
        <v>17.440000000000001</v>
      </c>
      <c r="AG1624">
        <v>20.079999999999998</v>
      </c>
      <c r="AH1624">
        <v>21.12</v>
      </c>
      <c r="AI1624">
        <v>21.52</v>
      </c>
      <c r="AJ1624">
        <v>23.28</v>
      </c>
      <c r="AK1624">
        <v>21.68</v>
      </c>
      <c r="AL1624">
        <v>21.76</v>
      </c>
      <c r="AM1624">
        <v>26.96</v>
      </c>
      <c r="AN1624">
        <v>14.64</v>
      </c>
      <c r="AO1624">
        <v>23.04</v>
      </c>
      <c r="AP1624">
        <v>20</v>
      </c>
      <c r="AQ1624">
        <v>18.88</v>
      </c>
      <c r="AR1624">
        <v>12.64</v>
      </c>
      <c r="AS1624">
        <v>8.9600000000000009</v>
      </c>
      <c r="AT1624">
        <v>8.7200000000000006</v>
      </c>
      <c r="AU1624">
        <v>58.5</v>
      </c>
      <c r="AV1624">
        <v>58</v>
      </c>
      <c r="AW1624">
        <v>58</v>
      </c>
      <c r="AX1624">
        <v>57</v>
      </c>
      <c r="AY1624">
        <v>57.5</v>
      </c>
      <c r="AZ1624">
        <v>57.5</v>
      </c>
      <c r="BA1624">
        <v>58</v>
      </c>
      <c r="BB1624">
        <v>58</v>
      </c>
      <c r="BC1624">
        <v>58.5</v>
      </c>
      <c r="BD1624">
        <v>61.5</v>
      </c>
      <c r="BE1624">
        <v>65.5</v>
      </c>
      <c r="BF1624">
        <v>70</v>
      </c>
      <c r="BG1624">
        <v>74</v>
      </c>
      <c r="BH1624">
        <v>78</v>
      </c>
      <c r="BI1624">
        <v>76.5</v>
      </c>
      <c r="BJ1624">
        <v>72</v>
      </c>
      <c r="BK1624">
        <v>73</v>
      </c>
      <c r="BL1624">
        <v>75</v>
      </c>
      <c r="BM1624">
        <v>72</v>
      </c>
      <c r="BN1624">
        <v>69</v>
      </c>
      <c r="BO1624">
        <v>66</v>
      </c>
      <c r="BP1624">
        <v>63</v>
      </c>
      <c r="BQ1624">
        <v>60.5</v>
      </c>
      <c r="BR1624">
        <v>59.5</v>
      </c>
      <c r="BS1624">
        <v>-0.16308120000000001</v>
      </c>
      <c r="BT1624">
        <v>7.5316400000000006E-2</v>
      </c>
      <c r="BU1624">
        <v>-0.21399019999999999</v>
      </c>
      <c r="BV1624">
        <v>-0.12326719999999999</v>
      </c>
      <c r="BW1624">
        <v>1.6872529999999999</v>
      </c>
      <c r="BX1624">
        <v>1.370163</v>
      </c>
      <c r="BY1624">
        <v>-2.8849339999999999</v>
      </c>
      <c r="BZ1624">
        <v>-0.91430279999999997</v>
      </c>
      <c r="CA1624">
        <v>-0.3545141</v>
      </c>
      <c r="CB1624">
        <v>0.71932410000000002</v>
      </c>
      <c r="CC1624">
        <v>-0.6462059</v>
      </c>
      <c r="CD1624">
        <v>-0.82228279999999998</v>
      </c>
      <c r="CE1624">
        <v>0.54888729999999997</v>
      </c>
      <c r="CF1624">
        <v>1.215708</v>
      </c>
      <c r="CG1624">
        <v>3.5227110000000001</v>
      </c>
      <c r="CH1624">
        <v>1.498556</v>
      </c>
      <c r="CI1624">
        <v>-5.3433299999999999</v>
      </c>
      <c r="CJ1624">
        <v>7.3575489999999997</v>
      </c>
      <c r="CK1624">
        <v>-0.48191830000000002</v>
      </c>
      <c r="CL1624">
        <v>1.0618879999999999</v>
      </c>
      <c r="CM1624">
        <v>1.2264630000000001</v>
      </c>
      <c r="CN1624">
        <v>0.97781280000000004</v>
      </c>
      <c r="CO1624">
        <v>0.2771807</v>
      </c>
      <c r="CP1624">
        <v>0.27490520000000002</v>
      </c>
      <c r="CQ1624">
        <v>1.7915899999999998E-2</v>
      </c>
      <c r="CR1624">
        <v>1.59142E-2</v>
      </c>
      <c r="CS1624">
        <v>9.7634000000000002E-3</v>
      </c>
      <c r="CT1624">
        <v>1.6958899999999999E-2</v>
      </c>
      <c r="CU1624">
        <v>0.13425029999999999</v>
      </c>
      <c r="CV1624">
        <v>9.2998499999999998E-2</v>
      </c>
      <c r="CW1624">
        <v>0.27029750000000002</v>
      </c>
      <c r="CX1624">
        <v>0.2669144</v>
      </c>
      <c r="CY1624">
        <v>0.1065907</v>
      </c>
      <c r="CZ1624">
        <v>0.1242998</v>
      </c>
      <c r="DA1624">
        <v>0.20973829999999999</v>
      </c>
      <c r="DB1624">
        <v>0.26568049999999999</v>
      </c>
      <c r="DC1624">
        <v>0.22800699999999999</v>
      </c>
      <c r="DD1624">
        <v>0.25444410000000001</v>
      </c>
      <c r="DE1624">
        <v>0.55191950000000001</v>
      </c>
      <c r="DF1624">
        <v>0.76400290000000004</v>
      </c>
      <c r="DG1624">
        <v>0.27265299999999998</v>
      </c>
      <c r="DH1624">
        <v>0.36314479999999999</v>
      </c>
      <c r="DI1624">
        <v>0.2148767</v>
      </c>
      <c r="DJ1624">
        <v>0.16632230000000001</v>
      </c>
      <c r="DK1624">
        <v>0.3180808</v>
      </c>
      <c r="DL1624">
        <v>0.1313735</v>
      </c>
      <c r="DM1624">
        <v>5.8108399999999998E-2</v>
      </c>
      <c r="DN1624">
        <v>1.71188E-2</v>
      </c>
      <c r="DO1624">
        <v>18</v>
      </c>
      <c r="DP1624">
        <v>18</v>
      </c>
    </row>
    <row r="1625" spans="1:120" hidden="1" x14ac:dyDescent="0.25">
      <c r="A1625" t="str">
        <f t="shared" si="25"/>
        <v>All_Elect DA 1-4 (1PM-9PM)_44420_18-18</v>
      </c>
      <c r="B1625" t="s">
        <v>62</v>
      </c>
      <c r="C1625" t="s">
        <v>61</v>
      </c>
      <c r="D1625" t="s">
        <v>61</v>
      </c>
      <c r="E1625" t="s">
        <v>61</v>
      </c>
      <c r="F1625" t="s">
        <v>61</v>
      </c>
      <c r="G1625" t="s">
        <v>61</v>
      </c>
      <c r="H1625" t="s">
        <v>61</v>
      </c>
      <c r="I1625" t="s">
        <v>61</v>
      </c>
      <c r="J1625" t="s">
        <v>61</v>
      </c>
      <c r="K1625" t="s">
        <v>203</v>
      </c>
      <c r="L1625" s="18">
        <v>44420</v>
      </c>
      <c r="M1625">
        <v>18</v>
      </c>
      <c r="N1625">
        <v>18</v>
      </c>
      <c r="O1625" t="s">
        <v>258</v>
      </c>
      <c r="P1625">
        <v>15</v>
      </c>
      <c r="Q1625">
        <v>15</v>
      </c>
      <c r="R1625">
        <v>0</v>
      </c>
      <c r="S1625">
        <v>0</v>
      </c>
      <c r="T1625">
        <v>0</v>
      </c>
      <c r="U1625">
        <v>1</v>
      </c>
      <c r="V1625">
        <v>1</v>
      </c>
      <c r="W1625">
        <v>238.86799999999999</v>
      </c>
      <c r="X1625">
        <v>240.33799999999999</v>
      </c>
      <c r="Y1625">
        <v>239.274</v>
      </c>
      <c r="Z1625">
        <v>239.94800000000001</v>
      </c>
      <c r="AA1625">
        <v>237.714</v>
      </c>
      <c r="AB1625">
        <v>256.75599999999997</v>
      </c>
      <c r="AC1625">
        <v>487.86</v>
      </c>
      <c r="AD1625">
        <v>552.39200000000005</v>
      </c>
      <c r="AE1625">
        <v>764.88</v>
      </c>
      <c r="AF1625">
        <v>605.524</v>
      </c>
      <c r="AG1625">
        <v>809.17</v>
      </c>
      <c r="AH1625">
        <v>823.71199999999999</v>
      </c>
      <c r="AI1625">
        <v>1018.396</v>
      </c>
      <c r="AJ1625">
        <v>939.16600000000005</v>
      </c>
      <c r="AK1625">
        <v>1013.89</v>
      </c>
      <c r="AL1625">
        <v>1121.874</v>
      </c>
      <c r="AM1625">
        <v>984.36400000000003</v>
      </c>
      <c r="AN1625">
        <v>1000.068</v>
      </c>
      <c r="AO1625">
        <v>1012.106</v>
      </c>
      <c r="AP1625">
        <v>859.33600000000001</v>
      </c>
      <c r="AQ1625">
        <v>559.03200000000004</v>
      </c>
      <c r="AR1625">
        <v>344.166</v>
      </c>
      <c r="AS1625">
        <v>266.8</v>
      </c>
      <c r="AT1625">
        <v>248.66200000000001</v>
      </c>
      <c r="AU1625">
        <v>61.5</v>
      </c>
      <c r="AV1625">
        <v>60</v>
      </c>
      <c r="AW1625">
        <v>60</v>
      </c>
      <c r="AX1625">
        <v>59.666666999999997</v>
      </c>
      <c r="AY1625">
        <v>59.166666999999997</v>
      </c>
      <c r="AZ1625">
        <v>59.166666999999997</v>
      </c>
      <c r="BA1625">
        <v>59.333333000000003</v>
      </c>
      <c r="BB1625">
        <v>60</v>
      </c>
      <c r="BC1625">
        <v>61.5</v>
      </c>
      <c r="BD1625">
        <v>64.5</v>
      </c>
      <c r="BE1625">
        <v>68.166667000000004</v>
      </c>
      <c r="BF1625">
        <v>74.666667000000004</v>
      </c>
      <c r="BG1625">
        <v>78.333332999999996</v>
      </c>
      <c r="BH1625">
        <v>80.333332999999996</v>
      </c>
      <c r="BI1625">
        <v>81.833332999999996</v>
      </c>
      <c r="BJ1625">
        <v>83.666667000000004</v>
      </c>
      <c r="BK1625">
        <v>82.333332999999996</v>
      </c>
      <c r="BL1625">
        <v>79.333332999999996</v>
      </c>
      <c r="BM1625">
        <v>74.666667000000004</v>
      </c>
      <c r="BN1625">
        <v>72.333332999999996</v>
      </c>
      <c r="BO1625">
        <v>69.666667000000004</v>
      </c>
      <c r="BP1625">
        <v>67.333332999999996</v>
      </c>
      <c r="BQ1625">
        <v>65.166667000000004</v>
      </c>
      <c r="BR1625">
        <v>63.833333000000003</v>
      </c>
      <c r="BS1625">
        <v>-10.08587</v>
      </c>
      <c r="BT1625">
        <v>-8.5336909999999992</v>
      </c>
      <c r="BU1625">
        <v>-9.5200440000000004</v>
      </c>
      <c r="BV1625">
        <v>-5.207014</v>
      </c>
      <c r="BW1625">
        <v>1.890603</v>
      </c>
      <c r="BX1625">
        <v>12.839510000000001</v>
      </c>
      <c r="BY1625">
        <v>8.5388490000000008</v>
      </c>
      <c r="BZ1625">
        <v>-9.6795050000000007</v>
      </c>
      <c r="CA1625">
        <v>-67.369879999999995</v>
      </c>
      <c r="CB1625">
        <v>30.667490000000001</v>
      </c>
      <c r="CC1625">
        <v>-69.13664</v>
      </c>
      <c r="CD1625">
        <v>35.575279999999999</v>
      </c>
      <c r="CE1625">
        <v>-68.672870000000003</v>
      </c>
      <c r="CF1625">
        <v>15.36393</v>
      </c>
      <c r="CG1625">
        <v>-6.4680770000000001</v>
      </c>
      <c r="CH1625">
        <v>-82.669619999999995</v>
      </c>
      <c r="CI1625">
        <v>25.665279999999999</v>
      </c>
      <c r="CJ1625">
        <v>49.443750000000001</v>
      </c>
      <c r="CK1625">
        <v>-18.356349999999999</v>
      </c>
      <c r="CL1625">
        <v>-24.930029999999999</v>
      </c>
      <c r="CM1625">
        <v>13.585570000000001</v>
      </c>
      <c r="CN1625">
        <v>9.8602709999999991</v>
      </c>
      <c r="CO1625">
        <v>-2.5807579999999999</v>
      </c>
      <c r="CP1625">
        <v>-10.416689999999999</v>
      </c>
      <c r="CQ1625">
        <v>11.33755</v>
      </c>
      <c r="CR1625">
        <v>15.31485</v>
      </c>
      <c r="CS1625">
        <v>11.00587</v>
      </c>
      <c r="CT1625">
        <v>3.9587469999999998</v>
      </c>
      <c r="CU1625">
        <v>3.525712</v>
      </c>
      <c r="CV1625">
        <v>25.967929999999999</v>
      </c>
      <c r="CW1625">
        <v>43.394840000000002</v>
      </c>
      <c r="CX1625">
        <v>36.617310000000003</v>
      </c>
      <c r="CY1625">
        <v>159.7987</v>
      </c>
      <c r="CZ1625">
        <v>112.4602</v>
      </c>
      <c r="DA1625">
        <v>118.3351</v>
      </c>
      <c r="DB1625">
        <v>310.94119999999998</v>
      </c>
      <c r="DC1625">
        <v>214.60579999999999</v>
      </c>
      <c r="DD1625">
        <v>285.60289999999998</v>
      </c>
      <c r="DE1625">
        <v>186.6336</v>
      </c>
      <c r="DF1625">
        <v>337.52339999999998</v>
      </c>
      <c r="DG1625">
        <v>357.60719999999998</v>
      </c>
      <c r="DH1625">
        <v>397.17860000000002</v>
      </c>
      <c r="DI1625">
        <v>410.90050000000002</v>
      </c>
      <c r="DJ1625">
        <v>327.78899999999999</v>
      </c>
      <c r="DK1625">
        <v>365.43680000000001</v>
      </c>
      <c r="DL1625">
        <v>122.59050000000001</v>
      </c>
      <c r="DM1625">
        <v>34.18065</v>
      </c>
      <c r="DN1625">
        <v>12.023999999999999</v>
      </c>
      <c r="DO1625">
        <v>18</v>
      </c>
      <c r="DP1625">
        <v>18</v>
      </c>
    </row>
    <row r="1626" spans="1:120" hidden="1" x14ac:dyDescent="0.25">
      <c r="A1626" t="str">
        <f t="shared" si="25"/>
        <v>OtherDR-No_Elect DA 1-4 (1PM-9PM)_44420_18-18</v>
      </c>
      <c r="B1626" t="s">
        <v>62</v>
      </c>
      <c r="C1626" t="s">
        <v>323</v>
      </c>
      <c r="D1626" t="s">
        <v>61</v>
      </c>
      <c r="E1626" t="s">
        <v>61</v>
      </c>
      <c r="F1626" t="s">
        <v>61</v>
      </c>
      <c r="G1626" t="s">
        <v>61</v>
      </c>
      <c r="H1626" t="s">
        <v>61</v>
      </c>
      <c r="I1626" t="s">
        <v>97</v>
      </c>
      <c r="J1626" t="s">
        <v>61</v>
      </c>
      <c r="K1626" t="s">
        <v>203</v>
      </c>
      <c r="L1626" s="18">
        <v>44420</v>
      </c>
      <c r="M1626">
        <v>18</v>
      </c>
      <c r="N1626">
        <v>18</v>
      </c>
      <c r="O1626" t="s">
        <v>258</v>
      </c>
      <c r="P1626">
        <v>15</v>
      </c>
      <c r="Q1626">
        <v>15</v>
      </c>
      <c r="R1626">
        <v>0</v>
      </c>
      <c r="S1626">
        <v>0</v>
      </c>
      <c r="T1626">
        <v>0</v>
      </c>
      <c r="U1626">
        <v>1</v>
      </c>
      <c r="V1626">
        <v>1</v>
      </c>
      <c r="W1626">
        <v>238.86799999999999</v>
      </c>
      <c r="X1626">
        <v>240.33799999999999</v>
      </c>
      <c r="Y1626">
        <v>239.274</v>
      </c>
      <c r="Z1626">
        <v>239.94800000000001</v>
      </c>
      <c r="AA1626">
        <v>237.714</v>
      </c>
      <c r="AB1626">
        <v>256.75599999999997</v>
      </c>
      <c r="AC1626">
        <v>487.86</v>
      </c>
      <c r="AD1626">
        <v>552.39200000000005</v>
      </c>
      <c r="AE1626">
        <v>764.88</v>
      </c>
      <c r="AF1626">
        <v>605.524</v>
      </c>
      <c r="AG1626">
        <v>809.17</v>
      </c>
      <c r="AH1626">
        <v>823.71199999999999</v>
      </c>
      <c r="AI1626">
        <v>1018.396</v>
      </c>
      <c r="AJ1626">
        <v>939.16600000000005</v>
      </c>
      <c r="AK1626">
        <v>1013.89</v>
      </c>
      <c r="AL1626">
        <v>1121.874</v>
      </c>
      <c r="AM1626">
        <v>984.36400000000003</v>
      </c>
      <c r="AN1626">
        <v>1000.068</v>
      </c>
      <c r="AO1626">
        <v>1012.106</v>
      </c>
      <c r="AP1626">
        <v>859.33600000000001</v>
      </c>
      <c r="AQ1626">
        <v>559.03200000000004</v>
      </c>
      <c r="AR1626">
        <v>344.166</v>
      </c>
      <c r="AS1626">
        <v>266.8</v>
      </c>
      <c r="AT1626">
        <v>248.66200000000001</v>
      </c>
      <c r="AU1626">
        <v>61.5</v>
      </c>
      <c r="AV1626">
        <v>60</v>
      </c>
      <c r="AW1626">
        <v>60</v>
      </c>
      <c r="AX1626">
        <v>59.666666999999997</v>
      </c>
      <c r="AY1626">
        <v>59.166666999999997</v>
      </c>
      <c r="AZ1626">
        <v>59.166666999999997</v>
      </c>
      <c r="BA1626">
        <v>59.333333000000003</v>
      </c>
      <c r="BB1626">
        <v>60</v>
      </c>
      <c r="BC1626">
        <v>61.5</v>
      </c>
      <c r="BD1626">
        <v>64.5</v>
      </c>
      <c r="BE1626">
        <v>68.166667000000004</v>
      </c>
      <c r="BF1626">
        <v>74.666667000000004</v>
      </c>
      <c r="BG1626">
        <v>78.333332999999996</v>
      </c>
      <c r="BH1626">
        <v>80.333332999999996</v>
      </c>
      <c r="BI1626">
        <v>81.833332999999996</v>
      </c>
      <c r="BJ1626">
        <v>83.666667000000004</v>
      </c>
      <c r="BK1626">
        <v>82.333332999999996</v>
      </c>
      <c r="BL1626">
        <v>79.333332999999996</v>
      </c>
      <c r="BM1626">
        <v>74.666667000000004</v>
      </c>
      <c r="BN1626">
        <v>72.333332999999996</v>
      </c>
      <c r="BO1626">
        <v>69.666667000000004</v>
      </c>
      <c r="BP1626">
        <v>67.333332999999996</v>
      </c>
      <c r="BQ1626">
        <v>65.166667000000004</v>
      </c>
      <c r="BR1626">
        <v>63.833333000000003</v>
      </c>
      <c r="BS1626">
        <v>-10.08587</v>
      </c>
      <c r="BT1626">
        <v>-8.5336909999999992</v>
      </c>
      <c r="BU1626">
        <v>-9.5200440000000004</v>
      </c>
      <c r="BV1626">
        <v>-5.207014</v>
      </c>
      <c r="BW1626">
        <v>1.890603</v>
      </c>
      <c r="BX1626">
        <v>12.839510000000001</v>
      </c>
      <c r="BY1626">
        <v>8.5388490000000008</v>
      </c>
      <c r="BZ1626">
        <v>-9.6795050000000007</v>
      </c>
      <c r="CA1626">
        <v>-67.369879999999995</v>
      </c>
      <c r="CB1626">
        <v>30.667490000000001</v>
      </c>
      <c r="CC1626">
        <v>-69.13664</v>
      </c>
      <c r="CD1626">
        <v>35.575279999999999</v>
      </c>
      <c r="CE1626">
        <v>-68.672870000000003</v>
      </c>
      <c r="CF1626">
        <v>15.36393</v>
      </c>
      <c r="CG1626">
        <v>-6.4680770000000001</v>
      </c>
      <c r="CH1626">
        <v>-82.669619999999995</v>
      </c>
      <c r="CI1626">
        <v>25.665279999999999</v>
      </c>
      <c r="CJ1626">
        <v>49.443750000000001</v>
      </c>
      <c r="CK1626">
        <v>-18.356349999999999</v>
      </c>
      <c r="CL1626">
        <v>-24.930029999999999</v>
      </c>
      <c r="CM1626">
        <v>13.585570000000001</v>
      </c>
      <c r="CN1626">
        <v>9.8602709999999991</v>
      </c>
      <c r="CO1626">
        <v>-2.5807579999999999</v>
      </c>
      <c r="CP1626">
        <v>-10.416689999999999</v>
      </c>
      <c r="CQ1626">
        <v>11.33755</v>
      </c>
      <c r="CR1626">
        <v>15.31485</v>
      </c>
      <c r="CS1626">
        <v>11.00587</v>
      </c>
      <c r="CT1626">
        <v>3.9587469999999998</v>
      </c>
      <c r="CU1626">
        <v>3.525712</v>
      </c>
      <c r="CV1626">
        <v>25.967929999999999</v>
      </c>
      <c r="CW1626">
        <v>43.394840000000002</v>
      </c>
      <c r="CX1626">
        <v>36.617310000000003</v>
      </c>
      <c r="CY1626">
        <v>159.7987</v>
      </c>
      <c r="CZ1626">
        <v>112.4602</v>
      </c>
      <c r="DA1626">
        <v>118.3351</v>
      </c>
      <c r="DB1626">
        <v>310.94119999999998</v>
      </c>
      <c r="DC1626">
        <v>214.60579999999999</v>
      </c>
      <c r="DD1626">
        <v>285.60289999999998</v>
      </c>
      <c r="DE1626">
        <v>186.6336</v>
      </c>
      <c r="DF1626">
        <v>337.52339999999998</v>
      </c>
      <c r="DG1626">
        <v>357.60719999999998</v>
      </c>
      <c r="DH1626">
        <v>397.17860000000002</v>
      </c>
      <c r="DI1626">
        <v>410.90050000000002</v>
      </c>
      <c r="DJ1626">
        <v>327.78899999999999</v>
      </c>
      <c r="DK1626">
        <v>365.43680000000001</v>
      </c>
      <c r="DL1626">
        <v>122.59050000000001</v>
      </c>
      <c r="DM1626">
        <v>34.18065</v>
      </c>
      <c r="DN1626">
        <v>12.023999999999999</v>
      </c>
      <c r="DO1626">
        <v>18</v>
      </c>
      <c r="DP1626">
        <v>18</v>
      </c>
    </row>
    <row r="1627" spans="1:120" x14ac:dyDescent="0.25">
      <c r="A1627" t="str">
        <f t="shared" si="25"/>
        <v>AutoDR-No_Elect DA 1-4 (1PM-9PM)_44420_18-18</v>
      </c>
      <c r="B1627" t="s">
        <v>62</v>
      </c>
      <c r="C1627" t="s">
        <v>321</v>
      </c>
      <c r="D1627" t="s">
        <v>61</v>
      </c>
      <c r="E1627" t="s">
        <v>61</v>
      </c>
      <c r="F1627" t="s">
        <v>61</v>
      </c>
      <c r="G1627" t="s">
        <v>61</v>
      </c>
      <c r="H1627" t="s">
        <v>97</v>
      </c>
      <c r="I1627" t="s">
        <v>61</v>
      </c>
      <c r="J1627" t="s">
        <v>61</v>
      </c>
      <c r="K1627" t="s">
        <v>203</v>
      </c>
      <c r="L1627" s="18">
        <v>44420</v>
      </c>
      <c r="M1627">
        <v>18</v>
      </c>
      <c r="N1627">
        <v>18</v>
      </c>
      <c r="O1627" t="s">
        <v>258</v>
      </c>
      <c r="P1627">
        <v>15</v>
      </c>
      <c r="Q1627">
        <v>15</v>
      </c>
      <c r="R1627">
        <v>0</v>
      </c>
      <c r="S1627">
        <v>0</v>
      </c>
      <c r="T1627">
        <v>0</v>
      </c>
      <c r="U1627">
        <v>1</v>
      </c>
      <c r="V1627">
        <v>1</v>
      </c>
      <c r="W1627">
        <v>238.86799999999999</v>
      </c>
      <c r="X1627">
        <v>240.33799999999999</v>
      </c>
      <c r="Y1627">
        <v>239.274</v>
      </c>
      <c r="Z1627">
        <v>239.94800000000001</v>
      </c>
      <c r="AA1627">
        <v>237.714</v>
      </c>
      <c r="AB1627">
        <v>256.75599999999997</v>
      </c>
      <c r="AC1627">
        <v>487.86</v>
      </c>
      <c r="AD1627">
        <v>552.39200000000005</v>
      </c>
      <c r="AE1627">
        <v>764.88</v>
      </c>
      <c r="AF1627">
        <v>605.524</v>
      </c>
      <c r="AG1627">
        <v>809.17</v>
      </c>
      <c r="AH1627">
        <v>823.71199999999999</v>
      </c>
      <c r="AI1627">
        <v>1018.396</v>
      </c>
      <c r="AJ1627">
        <v>939.16600000000005</v>
      </c>
      <c r="AK1627">
        <v>1013.89</v>
      </c>
      <c r="AL1627">
        <v>1121.874</v>
      </c>
      <c r="AM1627">
        <v>984.36400000000003</v>
      </c>
      <c r="AN1627">
        <v>1000.068</v>
      </c>
      <c r="AO1627">
        <v>1012.106</v>
      </c>
      <c r="AP1627">
        <v>859.33600000000001</v>
      </c>
      <c r="AQ1627">
        <v>559.03200000000004</v>
      </c>
      <c r="AR1627">
        <v>344.166</v>
      </c>
      <c r="AS1627">
        <v>266.8</v>
      </c>
      <c r="AT1627">
        <v>248.66200000000001</v>
      </c>
      <c r="AU1627">
        <v>61.5</v>
      </c>
      <c r="AV1627">
        <v>60</v>
      </c>
      <c r="AW1627">
        <v>60</v>
      </c>
      <c r="AX1627">
        <v>59.666666999999997</v>
      </c>
      <c r="AY1627">
        <v>59.166666999999997</v>
      </c>
      <c r="AZ1627">
        <v>59.166666999999997</v>
      </c>
      <c r="BA1627">
        <v>59.333333000000003</v>
      </c>
      <c r="BB1627">
        <v>60</v>
      </c>
      <c r="BC1627">
        <v>61.5</v>
      </c>
      <c r="BD1627">
        <v>64.5</v>
      </c>
      <c r="BE1627">
        <v>68.166667000000004</v>
      </c>
      <c r="BF1627">
        <v>74.666667000000004</v>
      </c>
      <c r="BG1627">
        <v>78.333332999999996</v>
      </c>
      <c r="BH1627">
        <v>80.333332999999996</v>
      </c>
      <c r="BI1627">
        <v>81.833332999999996</v>
      </c>
      <c r="BJ1627">
        <v>83.666667000000004</v>
      </c>
      <c r="BK1627">
        <v>82.333332999999996</v>
      </c>
      <c r="BL1627">
        <v>79.333332999999996</v>
      </c>
      <c r="BM1627">
        <v>74.666667000000004</v>
      </c>
      <c r="BN1627">
        <v>72.333332999999996</v>
      </c>
      <c r="BO1627">
        <v>69.666667000000004</v>
      </c>
      <c r="BP1627">
        <v>67.333332999999996</v>
      </c>
      <c r="BQ1627">
        <v>65.166667000000004</v>
      </c>
      <c r="BR1627">
        <v>63.833333000000003</v>
      </c>
      <c r="BS1627">
        <v>-10.08587</v>
      </c>
      <c r="BT1627">
        <v>-8.5336909999999992</v>
      </c>
      <c r="BU1627">
        <v>-9.5200440000000004</v>
      </c>
      <c r="BV1627">
        <v>-5.207014</v>
      </c>
      <c r="BW1627">
        <v>1.890603</v>
      </c>
      <c r="BX1627">
        <v>12.839510000000001</v>
      </c>
      <c r="BY1627">
        <v>8.5388490000000008</v>
      </c>
      <c r="BZ1627">
        <v>-9.6795050000000007</v>
      </c>
      <c r="CA1627">
        <v>-67.369879999999995</v>
      </c>
      <c r="CB1627">
        <v>30.667490000000001</v>
      </c>
      <c r="CC1627">
        <v>-69.13664</v>
      </c>
      <c r="CD1627">
        <v>35.575279999999999</v>
      </c>
      <c r="CE1627">
        <v>-68.672870000000003</v>
      </c>
      <c r="CF1627">
        <v>15.36393</v>
      </c>
      <c r="CG1627">
        <v>-6.4680770000000001</v>
      </c>
      <c r="CH1627">
        <v>-82.669619999999995</v>
      </c>
      <c r="CI1627">
        <v>25.665279999999999</v>
      </c>
      <c r="CJ1627">
        <v>49.443750000000001</v>
      </c>
      <c r="CK1627">
        <v>-18.356349999999999</v>
      </c>
      <c r="CL1627">
        <v>-24.930029999999999</v>
      </c>
      <c r="CM1627">
        <v>13.585570000000001</v>
      </c>
      <c r="CN1627">
        <v>9.8602709999999991</v>
      </c>
      <c r="CO1627">
        <v>-2.5807579999999999</v>
      </c>
      <c r="CP1627">
        <v>-10.416689999999999</v>
      </c>
      <c r="CQ1627">
        <v>11.33755</v>
      </c>
      <c r="CR1627">
        <v>15.31485</v>
      </c>
      <c r="CS1627">
        <v>11.00587</v>
      </c>
      <c r="CT1627">
        <v>3.9587469999999998</v>
      </c>
      <c r="CU1627">
        <v>3.525712</v>
      </c>
      <c r="CV1627">
        <v>25.967929999999999</v>
      </c>
      <c r="CW1627">
        <v>43.394840000000002</v>
      </c>
      <c r="CX1627">
        <v>36.617310000000003</v>
      </c>
      <c r="CY1627">
        <v>159.7987</v>
      </c>
      <c r="CZ1627">
        <v>112.4602</v>
      </c>
      <c r="DA1627">
        <v>118.3351</v>
      </c>
      <c r="DB1627">
        <v>310.94119999999998</v>
      </c>
      <c r="DC1627">
        <v>214.60579999999999</v>
      </c>
      <c r="DD1627">
        <v>285.60289999999998</v>
      </c>
      <c r="DE1627">
        <v>186.6336</v>
      </c>
      <c r="DF1627">
        <v>337.52339999999998</v>
      </c>
      <c r="DG1627">
        <v>357.60719999999998</v>
      </c>
      <c r="DH1627">
        <v>397.17860000000002</v>
      </c>
      <c r="DI1627">
        <v>410.90050000000002</v>
      </c>
      <c r="DJ1627">
        <v>327.78899999999999</v>
      </c>
      <c r="DK1627">
        <v>365.43680000000001</v>
      </c>
      <c r="DL1627">
        <v>122.59050000000001</v>
      </c>
      <c r="DM1627">
        <v>34.18065</v>
      </c>
      <c r="DN1627">
        <v>12.023999999999999</v>
      </c>
      <c r="DO1627">
        <v>18</v>
      </c>
      <c r="DP1627">
        <v>18</v>
      </c>
    </row>
    <row r="1628" spans="1:120" hidden="1" x14ac:dyDescent="0.25">
      <c r="A1628" t="str">
        <f t="shared" si="25"/>
        <v>Aggregator-CPower_Elect DA 1-4 (1PM-9PM)_44420_18-18</v>
      </c>
      <c r="B1628" t="s">
        <v>62</v>
      </c>
      <c r="C1628" t="s">
        <v>215</v>
      </c>
      <c r="D1628" t="s">
        <v>61</v>
      </c>
      <c r="E1628" t="s">
        <v>61</v>
      </c>
      <c r="F1628" t="s">
        <v>42</v>
      </c>
      <c r="G1628" t="s">
        <v>61</v>
      </c>
      <c r="H1628" t="s">
        <v>61</v>
      </c>
      <c r="I1628" t="s">
        <v>61</v>
      </c>
      <c r="J1628" t="s">
        <v>61</v>
      </c>
      <c r="K1628" t="s">
        <v>203</v>
      </c>
      <c r="L1628" s="18">
        <v>44420</v>
      </c>
      <c r="M1628">
        <v>18</v>
      </c>
      <c r="N1628">
        <v>18</v>
      </c>
      <c r="O1628" t="s">
        <v>258</v>
      </c>
      <c r="P1628">
        <v>15</v>
      </c>
      <c r="Q1628">
        <v>15</v>
      </c>
      <c r="R1628">
        <v>0</v>
      </c>
      <c r="S1628">
        <v>0</v>
      </c>
      <c r="T1628">
        <v>0</v>
      </c>
      <c r="U1628">
        <v>1</v>
      </c>
      <c r="V1628">
        <v>1</v>
      </c>
      <c r="W1628">
        <v>238.86799999999999</v>
      </c>
      <c r="X1628">
        <v>240.33799999999999</v>
      </c>
      <c r="Y1628">
        <v>239.274</v>
      </c>
      <c r="Z1628">
        <v>239.94800000000001</v>
      </c>
      <c r="AA1628">
        <v>237.714</v>
      </c>
      <c r="AB1628">
        <v>256.75599999999997</v>
      </c>
      <c r="AC1628">
        <v>487.86</v>
      </c>
      <c r="AD1628">
        <v>552.39200000000005</v>
      </c>
      <c r="AE1628">
        <v>764.88</v>
      </c>
      <c r="AF1628">
        <v>605.524</v>
      </c>
      <c r="AG1628">
        <v>809.17</v>
      </c>
      <c r="AH1628">
        <v>823.71199999999999</v>
      </c>
      <c r="AI1628">
        <v>1018.396</v>
      </c>
      <c r="AJ1628">
        <v>939.16600000000005</v>
      </c>
      <c r="AK1628">
        <v>1013.89</v>
      </c>
      <c r="AL1628">
        <v>1121.874</v>
      </c>
      <c r="AM1628">
        <v>984.36400000000003</v>
      </c>
      <c r="AN1628">
        <v>1000.068</v>
      </c>
      <c r="AO1628">
        <v>1012.106</v>
      </c>
      <c r="AP1628">
        <v>859.33600000000001</v>
      </c>
      <c r="AQ1628">
        <v>559.03200000000004</v>
      </c>
      <c r="AR1628">
        <v>344.166</v>
      </c>
      <c r="AS1628">
        <v>266.8</v>
      </c>
      <c r="AT1628">
        <v>248.66200000000001</v>
      </c>
      <c r="AU1628">
        <v>61.5</v>
      </c>
      <c r="AV1628">
        <v>60</v>
      </c>
      <c r="AW1628">
        <v>60</v>
      </c>
      <c r="AX1628">
        <v>59.666666999999997</v>
      </c>
      <c r="AY1628">
        <v>59.166666999999997</v>
      </c>
      <c r="AZ1628">
        <v>59.166666999999997</v>
      </c>
      <c r="BA1628">
        <v>59.333333000000003</v>
      </c>
      <c r="BB1628">
        <v>60</v>
      </c>
      <c r="BC1628">
        <v>61.5</v>
      </c>
      <c r="BD1628">
        <v>64.5</v>
      </c>
      <c r="BE1628">
        <v>68.166667000000004</v>
      </c>
      <c r="BF1628">
        <v>74.666667000000004</v>
      </c>
      <c r="BG1628">
        <v>78.333332999999996</v>
      </c>
      <c r="BH1628">
        <v>80.333332999999996</v>
      </c>
      <c r="BI1628">
        <v>81.833332999999996</v>
      </c>
      <c r="BJ1628">
        <v>83.666667000000004</v>
      </c>
      <c r="BK1628">
        <v>82.333332999999996</v>
      </c>
      <c r="BL1628">
        <v>79.333332999999996</v>
      </c>
      <c r="BM1628">
        <v>74.666667000000004</v>
      </c>
      <c r="BN1628">
        <v>72.333332999999996</v>
      </c>
      <c r="BO1628">
        <v>69.666667000000004</v>
      </c>
      <c r="BP1628">
        <v>67.333332999999996</v>
      </c>
      <c r="BQ1628">
        <v>65.166667000000004</v>
      </c>
      <c r="BR1628">
        <v>63.833333000000003</v>
      </c>
      <c r="BS1628">
        <v>-10.08587</v>
      </c>
      <c r="BT1628">
        <v>-8.5336909999999992</v>
      </c>
      <c r="BU1628">
        <v>-9.5200440000000004</v>
      </c>
      <c r="BV1628">
        <v>-5.207014</v>
      </c>
      <c r="BW1628">
        <v>1.890603</v>
      </c>
      <c r="BX1628">
        <v>12.839510000000001</v>
      </c>
      <c r="BY1628">
        <v>8.5388490000000008</v>
      </c>
      <c r="BZ1628">
        <v>-9.6795050000000007</v>
      </c>
      <c r="CA1628">
        <v>-67.369879999999995</v>
      </c>
      <c r="CB1628">
        <v>30.667490000000001</v>
      </c>
      <c r="CC1628">
        <v>-69.13664</v>
      </c>
      <c r="CD1628">
        <v>35.575279999999999</v>
      </c>
      <c r="CE1628">
        <v>-68.672870000000003</v>
      </c>
      <c r="CF1628">
        <v>15.36393</v>
      </c>
      <c r="CG1628">
        <v>-6.4680770000000001</v>
      </c>
      <c r="CH1628">
        <v>-82.669619999999995</v>
      </c>
      <c r="CI1628">
        <v>25.665279999999999</v>
      </c>
      <c r="CJ1628">
        <v>49.443750000000001</v>
      </c>
      <c r="CK1628">
        <v>-18.356349999999999</v>
      </c>
      <c r="CL1628">
        <v>-24.930029999999999</v>
      </c>
      <c r="CM1628">
        <v>13.585570000000001</v>
      </c>
      <c r="CN1628">
        <v>9.8602709999999991</v>
      </c>
      <c r="CO1628">
        <v>-2.5807579999999999</v>
      </c>
      <c r="CP1628">
        <v>-10.416689999999999</v>
      </c>
      <c r="CQ1628">
        <v>11.33755</v>
      </c>
      <c r="CR1628">
        <v>15.31485</v>
      </c>
      <c r="CS1628">
        <v>11.00587</v>
      </c>
      <c r="CT1628">
        <v>3.9587469999999998</v>
      </c>
      <c r="CU1628">
        <v>3.525712</v>
      </c>
      <c r="CV1628">
        <v>25.967929999999999</v>
      </c>
      <c r="CW1628">
        <v>43.394840000000002</v>
      </c>
      <c r="CX1628">
        <v>36.617310000000003</v>
      </c>
      <c r="CY1628">
        <v>159.7987</v>
      </c>
      <c r="CZ1628">
        <v>112.4602</v>
      </c>
      <c r="DA1628">
        <v>118.3351</v>
      </c>
      <c r="DB1628">
        <v>310.94119999999998</v>
      </c>
      <c r="DC1628">
        <v>214.60579999999999</v>
      </c>
      <c r="DD1628">
        <v>285.60289999999998</v>
      </c>
      <c r="DE1628">
        <v>186.6336</v>
      </c>
      <c r="DF1628">
        <v>337.52339999999998</v>
      </c>
      <c r="DG1628">
        <v>357.60719999999998</v>
      </c>
      <c r="DH1628">
        <v>397.17860000000002</v>
      </c>
      <c r="DI1628">
        <v>410.90050000000002</v>
      </c>
      <c r="DJ1628">
        <v>327.78899999999999</v>
      </c>
      <c r="DK1628">
        <v>365.43680000000001</v>
      </c>
      <c r="DL1628">
        <v>122.59050000000001</v>
      </c>
      <c r="DM1628">
        <v>34.18065</v>
      </c>
      <c r="DN1628">
        <v>12.023999999999999</v>
      </c>
      <c r="DO1628">
        <v>18</v>
      </c>
      <c r="DP1628">
        <v>18</v>
      </c>
    </row>
    <row r="1629" spans="1:120" hidden="1" x14ac:dyDescent="0.25">
      <c r="A1629" t="str">
        <f t="shared" si="25"/>
        <v>sublap_id-SLAP_PGNB_Elect DA 1-4 (1PM-9PM)_44420_18-18</v>
      </c>
      <c r="B1629" t="s">
        <v>62</v>
      </c>
      <c r="C1629" t="s">
        <v>295</v>
      </c>
      <c r="D1629" t="s">
        <v>61</v>
      </c>
      <c r="E1629" t="s">
        <v>296</v>
      </c>
      <c r="F1629" t="s">
        <v>61</v>
      </c>
      <c r="G1629" t="s">
        <v>61</v>
      </c>
      <c r="H1629" t="s">
        <v>61</v>
      </c>
      <c r="I1629" t="s">
        <v>61</v>
      </c>
      <c r="J1629" t="s">
        <v>61</v>
      </c>
      <c r="K1629" t="s">
        <v>203</v>
      </c>
      <c r="L1629" s="18">
        <v>44420</v>
      </c>
      <c r="M1629">
        <v>18</v>
      </c>
      <c r="N1629">
        <v>18</v>
      </c>
      <c r="O1629" t="s">
        <v>258</v>
      </c>
      <c r="P1629">
        <v>15</v>
      </c>
      <c r="Q1629">
        <v>15</v>
      </c>
      <c r="R1629">
        <v>0</v>
      </c>
      <c r="S1629">
        <v>0</v>
      </c>
      <c r="T1629">
        <v>0</v>
      </c>
      <c r="U1629">
        <v>1</v>
      </c>
      <c r="V1629">
        <v>1</v>
      </c>
      <c r="W1629">
        <v>238.86799999999999</v>
      </c>
      <c r="X1629">
        <v>240.33799999999999</v>
      </c>
      <c r="Y1629">
        <v>239.274</v>
      </c>
      <c r="Z1629">
        <v>239.94800000000001</v>
      </c>
      <c r="AA1629">
        <v>237.714</v>
      </c>
      <c r="AB1629">
        <v>256.75599999999997</v>
      </c>
      <c r="AC1629">
        <v>487.86</v>
      </c>
      <c r="AD1629">
        <v>552.39200000000005</v>
      </c>
      <c r="AE1629">
        <v>764.88</v>
      </c>
      <c r="AF1629">
        <v>605.524</v>
      </c>
      <c r="AG1629">
        <v>809.17</v>
      </c>
      <c r="AH1629">
        <v>823.71199999999999</v>
      </c>
      <c r="AI1629">
        <v>1018.396</v>
      </c>
      <c r="AJ1629">
        <v>939.16600000000005</v>
      </c>
      <c r="AK1629">
        <v>1013.89</v>
      </c>
      <c r="AL1629">
        <v>1121.874</v>
      </c>
      <c r="AM1629">
        <v>984.36400000000003</v>
      </c>
      <c r="AN1629">
        <v>1000.068</v>
      </c>
      <c r="AO1629">
        <v>1012.106</v>
      </c>
      <c r="AP1629">
        <v>859.33600000000001</v>
      </c>
      <c r="AQ1629">
        <v>559.03200000000004</v>
      </c>
      <c r="AR1629">
        <v>344.166</v>
      </c>
      <c r="AS1629">
        <v>266.8</v>
      </c>
      <c r="AT1629">
        <v>248.66200000000001</v>
      </c>
      <c r="AU1629">
        <v>61.5</v>
      </c>
      <c r="AV1629">
        <v>60</v>
      </c>
      <c r="AW1629">
        <v>60</v>
      </c>
      <c r="AX1629">
        <v>59.666666999999997</v>
      </c>
      <c r="AY1629">
        <v>59.166666999999997</v>
      </c>
      <c r="AZ1629">
        <v>59.166666999999997</v>
      </c>
      <c r="BA1629">
        <v>59.333333000000003</v>
      </c>
      <c r="BB1629">
        <v>60</v>
      </c>
      <c r="BC1629">
        <v>61.5</v>
      </c>
      <c r="BD1629">
        <v>64.5</v>
      </c>
      <c r="BE1629">
        <v>68.166667000000004</v>
      </c>
      <c r="BF1629">
        <v>74.666667000000004</v>
      </c>
      <c r="BG1629">
        <v>78.333332999999996</v>
      </c>
      <c r="BH1629">
        <v>80.333332999999996</v>
      </c>
      <c r="BI1629">
        <v>81.833332999999996</v>
      </c>
      <c r="BJ1629">
        <v>83.666667000000004</v>
      </c>
      <c r="BK1629">
        <v>82.333332999999996</v>
      </c>
      <c r="BL1629">
        <v>79.333332999999996</v>
      </c>
      <c r="BM1629">
        <v>74.666667000000004</v>
      </c>
      <c r="BN1629">
        <v>72.333332999999996</v>
      </c>
      <c r="BO1629">
        <v>69.666667000000004</v>
      </c>
      <c r="BP1629">
        <v>67.333332999999996</v>
      </c>
      <c r="BQ1629">
        <v>65.166667000000004</v>
      </c>
      <c r="BR1629">
        <v>63.833333000000003</v>
      </c>
      <c r="BS1629">
        <v>-10.08587</v>
      </c>
      <c r="BT1629">
        <v>-8.5336909999999992</v>
      </c>
      <c r="BU1629">
        <v>-9.5200440000000004</v>
      </c>
      <c r="BV1629">
        <v>-5.207014</v>
      </c>
      <c r="BW1629">
        <v>1.890603</v>
      </c>
      <c r="BX1629">
        <v>12.839510000000001</v>
      </c>
      <c r="BY1629">
        <v>8.5388490000000008</v>
      </c>
      <c r="BZ1629">
        <v>-9.6795050000000007</v>
      </c>
      <c r="CA1629">
        <v>-67.369879999999995</v>
      </c>
      <c r="CB1629">
        <v>30.667490000000001</v>
      </c>
      <c r="CC1629">
        <v>-69.13664</v>
      </c>
      <c r="CD1629">
        <v>35.575279999999999</v>
      </c>
      <c r="CE1629">
        <v>-68.672870000000003</v>
      </c>
      <c r="CF1629">
        <v>15.36393</v>
      </c>
      <c r="CG1629">
        <v>-6.4680770000000001</v>
      </c>
      <c r="CH1629">
        <v>-82.669619999999995</v>
      </c>
      <c r="CI1629">
        <v>25.665279999999999</v>
      </c>
      <c r="CJ1629">
        <v>49.443750000000001</v>
      </c>
      <c r="CK1629">
        <v>-18.356349999999999</v>
      </c>
      <c r="CL1629">
        <v>-24.930029999999999</v>
      </c>
      <c r="CM1629">
        <v>13.585570000000001</v>
      </c>
      <c r="CN1629">
        <v>9.8602709999999991</v>
      </c>
      <c r="CO1629">
        <v>-2.5807579999999999</v>
      </c>
      <c r="CP1629">
        <v>-10.416689999999999</v>
      </c>
      <c r="CQ1629">
        <v>11.33755</v>
      </c>
      <c r="CR1629">
        <v>15.31485</v>
      </c>
      <c r="CS1629">
        <v>11.00587</v>
      </c>
      <c r="CT1629">
        <v>3.9587469999999998</v>
      </c>
      <c r="CU1629">
        <v>3.525712</v>
      </c>
      <c r="CV1629">
        <v>25.967929999999999</v>
      </c>
      <c r="CW1629">
        <v>43.394840000000002</v>
      </c>
      <c r="CX1629">
        <v>36.617310000000003</v>
      </c>
      <c r="CY1629">
        <v>159.7987</v>
      </c>
      <c r="CZ1629">
        <v>112.4602</v>
      </c>
      <c r="DA1629">
        <v>118.3351</v>
      </c>
      <c r="DB1629">
        <v>310.94119999999998</v>
      </c>
      <c r="DC1629">
        <v>214.60579999999999</v>
      </c>
      <c r="DD1629">
        <v>285.60289999999998</v>
      </c>
      <c r="DE1629">
        <v>186.6336</v>
      </c>
      <c r="DF1629">
        <v>337.52339999999998</v>
      </c>
      <c r="DG1629">
        <v>357.60719999999998</v>
      </c>
      <c r="DH1629">
        <v>397.17860000000002</v>
      </c>
      <c r="DI1629">
        <v>410.90050000000002</v>
      </c>
      <c r="DJ1629">
        <v>327.78899999999999</v>
      </c>
      <c r="DK1629">
        <v>365.43680000000001</v>
      </c>
      <c r="DL1629">
        <v>122.59050000000001</v>
      </c>
      <c r="DM1629">
        <v>34.18065</v>
      </c>
      <c r="DN1629">
        <v>12.023999999999999</v>
      </c>
      <c r="DO1629">
        <v>18</v>
      </c>
      <c r="DP1629">
        <v>18</v>
      </c>
    </row>
    <row r="1630" spans="1:120" hidden="1" x14ac:dyDescent="0.25">
      <c r="A1630" t="str">
        <f t="shared" si="25"/>
        <v>Size_Grp-20 to 199.99 kW_Elect DA 1-4 (1PM-9PM)_44420_18-18</v>
      </c>
      <c r="B1630" t="s">
        <v>62</v>
      </c>
      <c r="C1630" t="s">
        <v>201</v>
      </c>
      <c r="D1630" t="s">
        <v>61</v>
      </c>
      <c r="E1630" t="s">
        <v>61</v>
      </c>
      <c r="F1630" t="s">
        <v>61</v>
      </c>
      <c r="G1630" t="s">
        <v>61</v>
      </c>
      <c r="H1630" t="s">
        <v>61</v>
      </c>
      <c r="I1630" t="s">
        <v>61</v>
      </c>
      <c r="J1630" t="s">
        <v>101</v>
      </c>
      <c r="K1630" t="s">
        <v>203</v>
      </c>
      <c r="L1630" s="18">
        <v>44420</v>
      </c>
      <c r="M1630">
        <v>18</v>
      </c>
      <c r="N1630">
        <v>18</v>
      </c>
      <c r="O1630" t="s">
        <v>258</v>
      </c>
      <c r="P1630">
        <v>13</v>
      </c>
      <c r="Q1630">
        <v>13</v>
      </c>
      <c r="R1630">
        <v>0</v>
      </c>
      <c r="S1630">
        <v>0</v>
      </c>
      <c r="T1630">
        <v>1</v>
      </c>
      <c r="U1630">
        <v>1</v>
      </c>
      <c r="V1630">
        <v>1</v>
      </c>
      <c r="W1630">
        <v>180.66800000000001</v>
      </c>
      <c r="X1630">
        <v>181.68799999999999</v>
      </c>
      <c r="Y1630">
        <v>180.82400000000001</v>
      </c>
      <c r="Z1630">
        <v>181.74799999999999</v>
      </c>
      <c r="AA1630">
        <v>177.56399999999999</v>
      </c>
      <c r="AB1630">
        <v>187.65600000000001</v>
      </c>
      <c r="AC1630">
        <v>223.16</v>
      </c>
      <c r="AD1630">
        <v>265.892</v>
      </c>
      <c r="AE1630">
        <v>335.68</v>
      </c>
      <c r="AF1630">
        <v>333.12400000000002</v>
      </c>
      <c r="AG1630">
        <v>354.12</v>
      </c>
      <c r="AH1630">
        <v>382.81200000000001</v>
      </c>
      <c r="AI1630">
        <v>409.39600000000002</v>
      </c>
      <c r="AJ1630">
        <v>429.51600000000002</v>
      </c>
      <c r="AK1630">
        <v>448.54</v>
      </c>
      <c r="AL1630">
        <v>458.92399999999998</v>
      </c>
      <c r="AM1630">
        <v>459.06400000000002</v>
      </c>
      <c r="AN1630">
        <v>339.96800000000002</v>
      </c>
      <c r="AO1630">
        <v>466.05599999999998</v>
      </c>
      <c r="AP1630">
        <v>425.63600000000002</v>
      </c>
      <c r="AQ1630">
        <v>405.63200000000001</v>
      </c>
      <c r="AR1630">
        <v>281.01600000000002</v>
      </c>
      <c r="AS1630">
        <v>205.2</v>
      </c>
      <c r="AT1630">
        <v>186.31200000000001</v>
      </c>
      <c r="AU1630">
        <v>61.269230999999998</v>
      </c>
      <c r="AV1630">
        <v>59.846153999999999</v>
      </c>
      <c r="AW1630">
        <v>59.846153999999999</v>
      </c>
      <c r="AX1630">
        <v>59.461537999999997</v>
      </c>
      <c r="AY1630">
        <v>59.038462000000003</v>
      </c>
      <c r="AZ1630">
        <v>59.038462000000003</v>
      </c>
      <c r="BA1630">
        <v>59.230769000000002</v>
      </c>
      <c r="BB1630">
        <v>59.846153999999999</v>
      </c>
      <c r="BC1630">
        <v>61.269230999999998</v>
      </c>
      <c r="BD1630">
        <v>64.269231000000005</v>
      </c>
      <c r="BE1630">
        <v>67.961538000000004</v>
      </c>
      <c r="BF1630">
        <v>74.307692000000003</v>
      </c>
      <c r="BG1630">
        <v>78</v>
      </c>
      <c r="BH1630">
        <v>80.153846000000001</v>
      </c>
      <c r="BI1630">
        <v>81.423077000000006</v>
      </c>
      <c r="BJ1630">
        <v>82.769231000000005</v>
      </c>
      <c r="BK1630">
        <v>81.615385000000003</v>
      </c>
      <c r="BL1630">
        <v>79</v>
      </c>
      <c r="BM1630">
        <v>74.461538000000004</v>
      </c>
      <c r="BN1630">
        <v>72.076922999999994</v>
      </c>
      <c r="BO1630">
        <v>69.384614999999997</v>
      </c>
      <c r="BP1630">
        <v>67</v>
      </c>
      <c r="BQ1630">
        <v>64.807692000000003</v>
      </c>
      <c r="BR1630">
        <v>63.5</v>
      </c>
      <c r="BS1630">
        <v>-14.85459</v>
      </c>
      <c r="BT1630">
        <v>-13.39715</v>
      </c>
      <c r="BU1630">
        <v>-11.63514</v>
      </c>
      <c r="BV1630">
        <v>-7.4675729999999998</v>
      </c>
      <c r="BW1630">
        <v>-0.8910245</v>
      </c>
      <c r="BX1630">
        <v>3.4448799999999999</v>
      </c>
      <c r="BY1630">
        <v>6.3381730000000003</v>
      </c>
      <c r="BZ1630">
        <v>0.48625089999999999</v>
      </c>
      <c r="CA1630">
        <v>-12.38875</v>
      </c>
      <c r="CB1630">
        <v>-1.290689</v>
      </c>
      <c r="CC1630">
        <v>-15.323259999999999</v>
      </c>
      <c r="CD1630">
        <v>-16.552759999999999</v>
      </c>
      <c r="CE1630">
        <v>-18.778279999999999</v>
      </c>
      <c r="CF1630">
        <v>-17.15531</v>
      </c>
      <c r="CG1630">
        <v>-16.6448</v>
      </c>
      <c r="CH1630">
        <v>-24.900539999999999</v>
      </c>
      <c r="CI1630">
        <v>-27.984000000000002</v>
      </c>
      <c r="CJ1630">
        <v>96.117000000000004</v>
      </c>
      <c r="CK1630">
        <v>-24.34076</v>
      </c>
      <c r="CL1630">
        <v>-1.8387929999999999</v>
      </c>
      <c r="CM1630">
        <v>-13.92967</v>
      </c>
      <c r="CN1630">
        <v>-9.7063089999999992</v>
      </c>
      <c r="CO1630">
        <v>-11.372210000000001</v>
      </c>
      <c r="CP1630">
        <v>-15.300649999999999</v>
      </c>
      <c r="CQ1630">
        <v>8.4638089999999995</v>
      </c>
      <c r="CR1630">
        <v>9.4519789999999997</v>
      </c>
      <c r="CS1630">
        <v>9.5898249999999994</v>
      </c>
      <c r="CT1630">
        <v>2.5875409999999999</v>
      </c>
      <c r="CU1630">
        <v>1.684242</v>
      </c>
      <c r="CV1630">
        <v>3.2655219999999998</v>
      </c>
      <c r="CW1630">
        <v>4.3173199999999996</v>
      </c>
      <c r="CX1630">
        <v>3.1355360000000001</v>
      </c>
      <c r="CY1630">
        <v>3.808055</v>
      </c>
      <c r="CZ1630">
        <v>5.4472740000000002</v>
      </c>
      <c r="DA1630">
        <v>4.7902620000000002</v>
      </c>
      <c r="DB1630">
        <v>6.6441350000000003</v>
      </c>
      <c r="DC1630">
        <v>8.2365169999999992</v>
      </c>
      <c r="DD1630">
        <v>9.292014</v>
      </c>
      <c r="DE1630">
        <v>13.151059999999999</v>
      </c>
      <c r="DF1630">
        <v>13.64934</v>
      </c>
      <c r="DG1630">
        <v>11.104329999999999</v>
      </c>
      <c r="DH1630">
        <v>10.58972</v>
      </c>
      <c r="DI1630">
        <v>13.353260000000001</v>
      </c>
      <c r="DJ1630">
        <v>14.131320000000001</v>
      </c>
      <c r="DK1630">
        <v>16.21959</v>
      </c>
      <c r="DL1630">
        <v>7.5948260000000003</v>
      </c>
      <c r="DM1630">
        <v>10.303979999999999</v>
      </c>
      <c r="DN1630">
        <v>8.0261990000000001</v>
      </c>
      <c r="DO1630">
        <v>18</v>
      </c>
      <c r="DP1630">
        <v>18</v>
      </c>
    </row>
    <row r="1631" spans="1:120" hidden="1" x14ac:dyDescent="0.25">
      <c r="A1631" t="str">
        <f t="shared" si="25"/>
        <v>Industry_Type-4. Retail stores_Elect DA 1-4 (1PM-9PM)_44420_18-18</v>
      </c>
      <c r="B1631" t="s">
        <v>62</v>
      </c>
      <c r="C1631" t="s">
        <v>204</v>
      </c>
      <c r="D1631" t="s">
        <v>61</v>
      </c>
      <c r="E1631" t="s">
        <v>61</v>
      </c>
      <c r="F1631" t="s">
        <v>61</v>
      </c>
      <c r="G1631" t="s">
        <v>33</v>
      </c>
      <c r="H1631" t="s">
        <v>61</v>
      </c>
      <c r="I1631" t="s">
        <v>61</v>
      </c>
      <c r="J1631" t="s">
        <v>61</v>
      </c>
      <c r="K1631" t="s">
        <v>203</v>
      </c>
      <c r="L1631" s="18">
        <v>44420</v>
      </c>
      <c r="M1631">
        <v>18</v>
      </c>
      <c r="N1631">
        <v>18</v>
      </c>
      <c r="O1631" t="s">
        <v>258</v>
      </c>
      <c r="P1631">
        <v>14</v>
      </c>
      <c r="Q1631">
        <v>14</v>
      </c>
      <c r="R1631">
        <v>0</v>
      </c>
      <c r="S1631">
        <v>0</v>
      </c>
      <c r="T1631">
        <v>1</v>
      </c>
      <c r="U1631">
        <v>1</v>
      </c>
      <c r="V1631">
        <v>1</v>
      </c>
      <c r="W1631">
        <v>229.828</v>
      </c>
      <c r="X1631">
        <v>231.53800000000001</v>
      </c>
      <c r="Y1631">
        <v>230.31399999999999</v>
      </c>
      <c r="Z1631">
        <v>230.988</v>
      </c>
      <c r="AA1631">
        <v>229.31399999999999</v>
      </c>
      <c r="AB1631">
        <v>248.196</v>
      </c>
      <c r="AC1631">
        <v>472.74</v>
      </c>
      <c r="AD1631">
        <v>538.63199999999995</v>
      </c>
      <c r="AE1631">
        <v>749.36</v>
      </c>
      <c r="AF1631">
        <v>588.08399999999995</v>
      </c>
      <c r="AG1631">
        <v>789.09</v>
      </c>
      <c r="AH1631">
        <v>802.59199999999998</v>
      </c>
      <c r="AI1631">
        <v>996.87599999999998</v>
      </c>
      <c r="AJ1631">
        <v>915.88599999999997</v>
      </c>
      <c r="AK1631">
        <v>992.21</v>
      </c>
      <c r="AL1631">
        <v>1100.114</v>
      </c>
      <c r="AM1631">
        <v>957.404</v>
      </c>
      <c r="AN1631">
        <v>985.428</v>
      </c>
      <c r="AO1631">
        <v>989.06600000000003</v>
      </c>
      <c r="AP1631">
        <v>839.33600000000001</v>
      </c>
      <c r="AQ1631">
        <v>540.15200000000004</v>
      </c>
      <c r="AR1631">
        <v>331.52600000000001</v>
      </c>
      <c r="AS1631">
        <v>257.83999999999997</v>
      </c>
      <c r="AT1631">
        <v>239.94200000000001</v>
      </c>
      <c r="AU1631">
        <v>61.714286000000001</v>
      </c>
      <c r="AV1631">
        <v>60.142856999999999</v>
      </c>
      <c r="AW1631">
        <v>60.142856999999999</v>
      </c>
      <c r="AX1631">
        <v>59.857143000000001</v>
      </c>
      <c r="AY1631">
        <v>59.285713999999999</v>
      </c>
      <c r="AZ1631">
        <v>59.285713999999999</v>
      </c>
      <c r="BA1631">
        <v>59.428570999999998</v>
      </c>
      <c r="BB1631">
        <v>60.142856999999999</v>
      </c>
      <c r="BC1631">
        <v>61.714286000000001</v>
      </c>
      <c r="BD1631">
        <v>64.714286000000001</v>
      </c>
      <c r="BE1631">
        <v>68.357142999999994</v>
      </c>
      <c r="BF1631">
        <v>75</v>
      </c>
      <c r="BG1631">
        <v>78.642857000000006</v>
      </c>
      <c r="BH1631">
        <v>80.5</v>
      </c>
      <c r="BI1631">
        <v>82.214286000000001</v>
      </c>
      <c r="BJ1631">
        <v>84.5</v>
      </c>
      <c r="BK1631">
        <v>83</v>
      </c>
      <c r="BL1631">
        <v>79.642857000000006</v>
      </c>
      <c r="BM1631">
        <v>74.857142999999994</v>
      </c>
      <c r="BN1631">
        <v>72.571428999999995</v>
      </c>
      <c r="BO1631">
        <v>69.928571000000005</v>
      </c>
      <c r="BP1631">
        <v>67.642857000000006</v>
      </c>
      <c r="BQ1631">
        <v>65.5</v>
      </c>
      <c r="BR1631">
        <v>64.142857000000006</v>
      </c>
      <c r="BS1631">
        <v>-9.9227889999999999</v>
      </c>
      <c r="BT1631">
        <v>-8.6090070000000001</v>
      </c>
      <c r="BU1631">
        <v>-9.3060530000000004</v>
      </c>
      <c r="BV1631">
        <v>-5.0837469999999998</v>
      </c>
      <c r="BW1631">
        <v>0.20335010000000001</v>
      </c>
      <c r="BX1631">
        <v>11.46935</v>
      </c>
      <c r="BY1631">
        <v>11.423780000000001</v>
      </c>
      <c r="BZ1631">
        <v>-8.7652029999999996</v>
      </c>
      <c r="CA1631">
        <v>-67.015370000000004</v>
      </c>
      <c r="CB1631">
        <v>29.948170000000001</v>
      </c>
      <c r="CC1631">
        <v>-68.490430000000003</v>
      </c>
      <c r="CD1631">
        <v>36.397559999999999</v>
      </c>
      <c r="CE1631">
        <v>-69.221760000000003</v>
      </c>
      <c r="CF1631">
        <v>14.14822</v>
      </c>
      <c r="CG1631">
        <v>-9.9907880000000002</v>
      </c>
      <c r="CH1631">
        <v>-84.168170000000003</v>
      </c>
      <c r="CI1631">
        <v>31.008610000000001</v>
      </c>
      <c r="CJ1631">
        <v>42.086199999999998</v>
      </c>
      <c r="CK1631">
        <v>-17.87443</v>
      </c>
      <c r="CL1631">
        <v>-25.991910000000001</v>
      </c>
      <c r="CM1631">
        <v>12.359109999999999</v>
      </c>
      <c r="CN1631">
        <v>8.8824579999999997</v>
      </c>
      <c r="CO1631">
        <v>-2.8579379999999999</v>
      </c>
      <c r="CP1631">
        <v>-10.691599999999999</v>
      </c>
      <c r="CQ1631">
        <v>11.31964</v>
      </c>
      <c r="CR1631">
        <v>15.29894</v>
      </c>
      <c r="CS1631">
        <v>10.99611</v>
      </c>
      <c r="CT1631">
        <v>3.9417879999999998</v>
      </c>
      <c r="CU1631">
        <v>3.3914620000000002</v>
      </c>
      <c r="CV1631">
        <v>25.874929999999999</v>
      </c>
      <c r="CW1631">
        <v>43.124549999999999</v>
      </c>
      <c r="CX1631">
        <v>36.3504</v>
      </c>
      <c r="CY1631">
        <v>159.69210000000001</v>
      </c>
      <c r="CZ1631">
        <v>112.3359</v>
      </c>
      <c r="DA1631">
        <v>118.1253</v>
      </c>
      <c r="DB1631">
        <v>310.67559999999997</v>
      </c>
      <c r="DC1631">
        <v>214.37780000000001</v>
      </c>
      <c r="DD1631">
        <v>285.34840000000003</v>
      </c>
      <c r="DE1631">
        <v>186.08170000000001</v>
      </c>
      <c r="DF1631">
        <v>336.75940000000003</v>
      </c>
      <c r="DG1631">
        <v>357.33449999999999</v>
      </c>
      <c r="DH1631">
        <v>396.81549999999999</v>
      </c>
      <c r="DI1631">
        <v>410.68560000000002</v>
      </c>
      <c r="DJ1631">
        <v>327.62270000000001</v>
      </c>
      <c r="DK1631">
        <v>365.11880000000002</v>
      </c>
      <c r="DL1631">
        <v>122.4592</v>
      </c>
      <c r="DM1631">
        <v>34.122549999999997</v>
      </c>
      <c r="DN1631">
        <v>12.00689</v>
      </c>
      <c r="DO1631">
        <v>18</v>
      </c>
      <c r="DP1631">
        <v>18</v>
      </c>
    </row>
    <row r="1632" spans="1:120" hidden="1" x14ac:dyDescent="0.25">
      <c r="A1632" t="str">
        <f t="shared" si="25"/>
        <v>Size_Grp-200 kW and above_Elect DA 1-4 (1PM-9PM)_44420_18-18</v>
      </c>
      <c r="B1632" t="s">
        <v>62</v>
      </c>
      <c r="C1632" t="s">
        <v>207</v>
      </c>
      <c r="D1632" t="s">
        <v>61</v>
      </c>
      <c r="E1632" t="s">
        <v>61</v>
      </c>
      <c r="F1632" t="s">
        <v>61</v>
      </c>
      <c r="G1632" t="s">
        <v>61</v>
      </c>
      <c r="H1632" t="s">
        <v>61</v>
      </c>
      <c r="I1632" t="s">
        <v>61</v>
      </c>
      <c r="J1632" t="s">
        <v>102</v>
      </c>
      <c r="K1632" t="s">
        <v>203</v>
      </c>
      <c r="L1632" s="18">
        <v>44420</v>
      </c>
      <c r="M1632">
        <v>18</v>
      </c>
      <c r="N1632">
        <v>18</v>
      </c>
      <c r="O1632" t="s">
        <v>258</v>
      </c>
      <c r="P1632">
        <v>2</v>
      </c>
      <c r="Q1632">
        <v>2</v>
      </c>
      <c r="R1632">
        <v>0</v>
      </c>
      <c r="S1632">
        <v>0</v>
      </c>
      <c r="T1632">
        <v>1</v>
      </c>
      <c r="U1632">
        <v>1</v>
      </c>
      <c r="V1632">
        <v>1</v>
      </c>
      <c r="W1632">
        <v>58.2</v>
      </c>
      <c r="X1632">
        <v>58.65</v>
      </c>
      <c r="Y1632">
        <v>58.45</v>
      </c>
      <c r="Z1632">
        <v>58.2</v>
      </c>
      <c r="AA1632">
        <v>60.15</v>
      </c>
      <c r="AB1632">
        <v>69.099999999999994</v>
      </c>
      <c r="AC1632">
        <v>264.7</v>
      </c>
      <c r="AD1632">
        <v>286.5</v>
      </c>
      <c r="AE1632">
        <v>429.2</v>
      </c>
      <c r="AF1632">
        <v>272.39999999999998</v>
      </c>
      <c r="AG1632">
        <v>455.05</v>
      </c>
      <c r="AH1632">
        <v>440.9</v>
      </c>
      <c r="AI1632">
        <v>609</v>
      </c>
      <c r="AJ1632">
        <v>509.65</v>
      </c>
      <c r="AK1632">
        <v>565.35</v>
      </c>
      <c r="AL1632">
        <v>662.95</v>
      </c>
      <c r="AM1632">
        <v>525.29999999999995</v>
      </c>
      <c r="AN1632">
        <v>660.1</v>
      </c>
      <c r="AO1632">
        <v>546.04999999999995</v>
      </c>
      <c r="AP1632">
        <v>433.7</v>
      </c>
      <c r="AQ1632">
        <v>153.4</v>
      </c>
      <c r="AR1632">
        <v>63.15</v>
      </c>
      <c r="AS1632">
        <v>61.6</v>
      </c>
      <c r="AT1632">
        <v>62.35</v>
      </c>
      <c r="AU1632">
        <v>63</v>
      </c>
      <c r="AV1632">
        <v>61</v>
      </c>
      <c r="AW1632">
        <v>61</v>
      </c>
      <c r="AX1632">
        <v>61</v>
      </c>
      <c r="AY1632">
        <v>60</v>
      </c>
      <c r="AZ1632">
        <v>60</v>
      </c>
      <c r="BA1632">
        <v>60</v>
      </c>
      <c r="BB1632">
        <v>61</v>
      </c>
      <c r="BC1632">
        <v>63</v>
      </c>
      <c r="BD1632">
        <v>66</v>
      </c>
      <c r="BE1632">
        <v>69.5</v>
      </c>
      <c r="BF1632">
        <v>77</v>
      </c>
      <c r="BG1632">
        <v>80.5</v>
      </c>
      <c r="BH1632">
        <v>81.5</v>
      </c>
      <c r="BI1632">
        <v>84.5</v>
      </c>
      <c r="BJ1632">
        <v>89.5</v>
      </c>
      <c r="BK1632">
        <v>87</v>
      </c>
      <c r="BL1632">
        <v>81.5</v>
      </c>
      <c r="BM1632">
        <v>76</v>
      </c>
      <c r="BN1632">
        <v>74</v>
      </c>
      <c r="BO1632">
        <v>71.5</v>
      </c>
      <c r="BP1632">
        <v>69.5</v>
      </c>
      <c r="BQ1632">
        <v>67.5</v>
      </c>
      <c r="BR1632">
        <v>66</v>
      </c>
      <c r="BS1632">
        <v>4.7687229999999996</v>
      </c>
      <c r="BT1632">
        <v>4.863461</v>
      </c>
      <c r="BU1632">
        <v>2.1150929999999999</v>
      </c>
      <c r="BV1632">
        <v>2.2605590000000002</v>
      </c>
      <c r="BW1632">
        <v>2.781628</v>
      </c>
      <c r="BX1632">
        <v>9.3946339999999999</v>
      </c>
      <c r="BY1632">
        <v>2.2006760000000001</v>
      </c>
      <c r="BZ1632">
        <v>-10.165760000000001</v>
      </c>
      <c r="CA1632">
        <v>-54.981119999999997</v>
      </c>
      <c r="CB1632">
        <v>31.958179999999999</v>
      </c>
      <c r="CC1632">
        <v>-53.813389999999998</v>
      </c>
      <c r="CD1632">
        <v>52.128039999999999</v>
      </c>
      <c r="CE1632">
        <v>-49.894590000000001</v>
      </c>
      <c r="CF1632">
        <v>32.519240000000003</v>
      </c>
      <c r="CG1632">
        <v>10.176729999999999</v>
      </c>
      <c r="CH1632">
        <v>-57.769069999999999</v>
      </c>
      <c r="CI1632">
        <v>53.649279999999997</v>
      </c>
      <c r="CJ1632">
        <v>-46.673250000000003</v>
      </c>
      <c r="CK1632">
        <v>5.9844059999999999</v>
      </c>
      <c r="CL1632">
        <v>-23.091229999999999</v>
      </c>
      <c r="CM1632">
        <v>27.515239999999999</v>
      </c>
      <c r="CN1632">
        <v>19.566579999999998</v>
      </c>
      <c r="CO1632">
        <v>8.7914510000000003</v>
      </c>
      <c r="CP1632">
        <v>4.8839589999999999</v>
      </c>
      <c r="CQ1632">
        <v>2.873745</v>
      </c>
      <c r="CR1632">
        <v>5.8628739999999997</v>
      </c>
      <c r="CS1632">
        <v>1.4160459999999999</v>
      </c>
      <c r="CT1632">
        <v>1.3712059999999999</v>
      </c>
      <c r="CU1632">
        <v>1.8414710000000001</v>
      </c>
      <c r="CV1632">
        <v>22.70241</v>
      </c>
      <c r="CW1632">
        <v>39.077530000000003</v>
      </c>
      <c r="CX1632">
        <v>33.481769999999997</v>
      </c>
      <c r="CY1632">
        <v>155.9906</v>
      </c>
      <c r="CZ1632">
        <v>107.01300000000001</v>
      </c>
      <c r="DA1632">
        <v>113.5448</v>
      </c>
      <c r="DB1632">
        <v>304.2971</v>
      </c>
      <c r="DC1632">
        <v>206.36930000000001</v>
      </c>
      <c r="DD1632">
        <v>276.3109</v>
      </c>
      <c r="DE1632">
        <v>173.48249999999999</v>
      </c>
      <c r="DF1632">
        <v>323.8741</v>
      </c>
      <c r="DG1632">
        <v>346.50279999999998</v>
      </c>
      <c r="DH1632">
        <v>386.58890000000002</v>
      </c>
      <c r="DI1632">
        <v>397.54719999999998</v>
      </c>
      <c r="DJ1632">
        <v>313.65769999999998</v>
      </c>
      <c r="DK1632">
        <v>349.21730000000002</v>
      </c>
      <c r="DL1632">
        <v>114.9957</v>
      </c>
      <c r="DM1632">
        <v>23.87668</v>
      </c>
      <c r="DN1632">
        <v>3.9978050000000001</v>
      </c>
      <c r="DO1632">
        <v>18</v>
      </c>
      <c r="DP1632">
        <v>18</v>
      </c>
    </row>
    <row r="1633" spans="1:122" hidden="1" x14ac:dyDescent="0.25">
      <c r="A1633" t="str">
        <f t="shared" si="25"/>
        <v>LCA-Northern Coast_Elect DA 1-4 (1PM-9PM)_44420_18-18</v>
      </c>
      <c r="B1633" t="s">
        <v>62</v>
      </c>
      <c r="C1633" t="s">
        <v>222</v>
      </c>
      <c r="D1633" t="s">
        <v>104</v>
      </c>
      <c r="E1633" t="s">
        <v>61</v>
      </c>
      <c r="F1633" t="s">
        <v>61</v>
      </c>
      <c r="G1633" t="s">
        <v>61</v>
      </c>
      <c r="H1633" t="s">
        <v>61</v>
      </c>
      <c r="I1633" t="s">
        <v>61</v>
      </c>
      <c r="J1633" t="s">
        <v>61</v>
      </c>
      <c r="K1633" t="s">
        <v>203</v>
      </c>
      <c r="L1633" s="18">
        <v>44420</v>
      </c>
      <c r="M1633">
        <v>18</v>
      </c>
      <c r="N1633">
        <v>18</v>
      </c>
      <c r="O1633" t="s">
        <v>258</v>
      </c>
      <c r="P1633">
        <v>15</v>
      </c>
      <c r="Q1633">
        <v>15</v>
      </c>
      <c r="R1633">
        <v>0</v>
      </c>
      <c r="S1633">
        <v>0</v>
      </c>
      <c r="T1633">
        <v>0</v>
      </c>
      <c r="U1633">
        <v>1</v>
      </c>
      <c r="V1633">
        <v>1</v>
      </c>
      <c r="W1633">
        <v>238.86799999999999</v>
      </c>
      <c r="X1633">
        <v>240.33799999999999</v>
      </c>
      <c r="Y1633">
        <v>239.274</v>
      </c>
      <c r="Z1633">
        <v>239.94800000000001</v>
      </c>
      <c r="AA1633">
        <v>237.714</v>
      </c>
      <c r="AB1633">
        <v>256.75599999999997</v>
      </c>
      <c r="AC1633">
        <v>487.86</v>
      </c>
      <c r="AD1633">
        <v>552.39200000000005</v>
      </c>
      <c r="AE1633">
        <v>764.88</v>
      </c>
      <c r="AF1633">
        <v>605.524</v>
      </c>
      <c r="AG1633">
        <v>809.17</v>
      </c>
      <c r="AH1633">
        <v>823.71199999999999</v>
      </c>
      <c r="AI1633">
        <v>1018.396</v>
      </c>
      <c r="AJ1633">
        <v>939.16600000000005</v>
      </c>
      <c r="AK1633">
        <v>1013.89</v>
      </c>
      <c r="AL1633">
        <v>1121.874</v>
      </c>
      <c r="AM1633">
        <v>984.36400000000003</v>
      </c>
      <c r="AN1633">
        <v>1000.068</v>
      </c>
      <c r="AO1633">
        <v>1012.106</v>
      </c>
      <c r="AP1633">
        <v>859.33600000000001</v>
      </c>
      <c r="AQ1633">
        <v>559.03200000000004</v>
      </c>
      <c r="AR1633">
        <v>344.166</v>
      </c>
      <c r="AS1633">
        <v>266.8</v>
      </c>
      <c r="AT1633">
        <v>248.66200000000001</v>
      </c>
      <c r="AU1633">
        <v>61.5</v>
      </c>
      <c r="AV1633">
        <v>60</v>
      </c>
      <c r="AW1633">
        <v>60</v>
      </c>
      <c r="AX1633">
        <v>59.666666999999997</v>
      </c>
      <c r="AY1633">
        <v>59.166666999999997</v>
      </c>
      <c r="AZ1633">
        <v>59.166666999999997</v>
      </c>
      <c r="BA1633">
        <v>59.333333000000003</v>
      </c>
      <c r="BB1633">
        <v>60</v>
      </c>
      <c r="BC1633">
        <v>61.5</v>
      </c>
      <c r="BD1633">
        <v>64.5</v>
      </c>
      <c r="BE1633">
        <v>68.166667000000004</v>
      </c>
      <c r="BF1633">
        <v>74.666667000000004</v>
      </c>
      <c r="BG1633">
        <v>78.333332999999996</v>
      </c>
      <c r="BH1633">
        <v>80.333332999999996</v>
      </c>
      <c r="BI1633">
        <v>81.833332999999996</v>
      </c>
      <c r="BJ1633">
        <v>83.666667000000004</v>
      </c>
      <c r="BK1633">
        <v>82.333332999999996</v>
      </c>
      <c r="BL1633">
        <v>79.333332999999996</v>
      </c>
      <c r="BM1633">
        <v>74.666667000000004</v>
      </c>
      <c r="BN1633">
        <v>72.333332999999996</v>
      </c>
      <c r="BO1633">
        <v>69.666667000000004</v>
      </c>
      <c r="BP1633">
        <v>67.333332999999996</v>
      </c>
      <c r="BQ1633">
        <v>65.166667000000004</v>
      </c>
      <c r="BR1633">
        <v>63.833333000000003</v>
      </c>
      <c r="BS1633">
        <v>-10.08587</v>
      </c>
      <c r="BT1633">
        <v>-8.5336909999999992</v>
      </c>
      <c r="BU1633">
        <v>-9.5200440000000004</v>
      </c>
      <c r="BV1633">
        <v>-5.207014</v>
      </c>
      <c r="BW1633">
        <v>1.890603</v>
      </c>
      <c r="BX1633">
        <v>12.839510000000001</v>
      </c>
      <c r="BY1633">
        <v>8.5388490000000008</v>
      </c>
      <c r="BZ1633">
        <v>-9.6795050000000007</v>
      </c>
      <c r="CA1633">
        <v>-67.369879999999995</v>
      </c>
      <c r="CB1633">
        <v>30.667490000000001</v>
      </c>
      <c r="CC1633">
        <v>-69.13664</v>
      </c>
      <c r="CD1633">
        <v>35.575279999999999</v>
      </c>
      <c r="CE1633">
        <v>-68.672870000000003</v>
      </c>
      <c r="CF1633">
        <v>15.36393</v>
      </c>
      <c r="CG1633">
        <v>-6.4680770000000001</v>
      </c>
      <c r="CH1633">
        <v>-82.669619999999995</v>
      </c>
      <c r="CI1633">
        <v>25.665279999999999</v>
      </c>
      <c r="CJ1633">
        <v>49.443750000000001</v>
      </c>
      <c r="CK1633">
        <v>-18.356349999999999</v>
      </c>
      <c r="CL1633">
        <v>-24.930029999999999</v>
      </c>
      <c r="CM1633">
        <v>13.585570000000001</v>
      </c>
      <c r="CN1633">
        <v>9.8602709999999991</v>
      </c>
      <c r="CO1633">
        <v>-2.5807579999999999</v>
      </c>
      <c r="CP1633">
        <v>-10.416689999999999</v>
      </c>
      <c r="CQ1633">
        <v>11.33755</v>
      </c>
      <c r="CR1633">
        <v>15.31485</v>
      </c>
      <c r="CS1633">
        <v>11.00587</v>
      </c>
      <c r="CT1633">
        <v>3.9587469999999998</v>
      </c>
      <c r="CU1633">
        <v>3.525712</v>
      </c>
      <c r="CV1633">
        <v>25.967929999999999</v>
      </c>
      <c r="CW1633">
        <v>43.394840000000002</v>
      </c>
      <c r="CX1633">
        <v>36.617310000000003</v>
      </c>
      <c r="CY1633">
        <v>159.7987</v>
      </c>
      <c r="CZ1633">
        <v>112.4602</v>
      </c>
      <c r="DA1633">
        <v>118.3351</v>
      </c>
      <c r="DB1633">
        <v>310.94119999999998</v>
      </c>
      <c r="DC1633">
        <v>214.60579999999999</v>
      </c>
      <c r="DD1633">
        <v>285.60289999999998</v>
      </c>
      <c r="DE1633">
        <v>186.6336</v>
      </c>
      <c r="DF1633">
        <v>337.52339999999998</v>
      </c>
      <c r="DG1633">
        <v>357.60719999999998</v>
      </c>
      <c r="DH1633">
        <v>397.17860000000002</v>
      </c>
      <c r="DI1633">
        <v>410.90050000000002</v>
      </c>
      <c r="DJ1633">
        <v>327.78899999999999</v>
      </c>
      <c r="DK1633">
        <v>365.43680000000001</v>
      </c>
      <c r="DL1633">
        <v>122.59050000000001</v>
      </c>
      <c r="DM1633">
        <v>34.18065</v>
      </c>
      <c r="DN1633">
        <v>12.023999999999999</v>
      </c>
      <c r="DO1633">
        <v>18</v>
      </c>
      <c r="DP1633">
        <v>18</v>
      </c>
    </row>
    <row r="1634" spans="1:122" hidden="1" x14ac:dyDescent="0.25">
      <c r="A1634" t="str">
        <f t="shared" si="25"/>
        <v>All_Prescribed DA 1-4 (1PM-9PM)_44420_19-20</v>
      </c>
      <c r="B1634" t="s">
        <v>62</v>
      </c>
      <c r="C1634" t="s">
        <v>61</v>
      </c>
      <c r="D1634" t="s">
        <v>61</v>
      </c>
      <c r="E1634" t="s">
        <v>61</v>
      </c>
      <c r="F1634" t="s">
        <v>61</v>
      </c>
      <c r="G1634" t="s">
        <v>61</v>
      </c>
      <c r="H1634" t="s">
        <v>61</v>
      </c>
      <c r="I1634" t="s">
        <v>61</v>
      </c>
      <c r="J1634" t="s">
        <v>61</v>
      </c>
      <c r="K1634" t="s">
        <v>214</v>
      </c>
      <c r="L1634" s="18">
        <v>44420</v>
      </c>
      <c r="M1634">
        <v>19</v>
      </c>
      <c r="N1634">
        <v>20</v>
      </c>
      <c r="O1634" t="s">
        <v>258</v>
      </c>
      <c r="P1634">
        <v>9</v>
      </c>
      <c r="Q1634">
        <v>8</v>
      </c>
      <c r="R1634">
        <v>0</v>
      </c>
      <c r="S1634">
        <v>0</v>
      </c>
      <c r="T1634">
        <v>1</v>
      </c>
      <c r="U1634">
        <v>0</v>
      </c>
      <c r="V1634">
        <v>1</v>
      </c>
      <c r="W1634">
        <v>2085.5868999999998</v>
      </c>
      <c r="X1634">
        <v>2310.5779000000002</v>
      </c>
      <c r="Y1634">
        <v>2322.4499999999998</v>
      </c>
      <c r="Z1634">
        <v>2328.5745000000002</v>
      </c>
      <c r="AA1634">
        <v>2327.5720999999999</v>
      </c>
      <c r="AB1634">
        <v>2334.8755999999998</v>
      </c>
      <c r="AC1634">
        <v>2358.7087000000001</v>
      </c>
      <c r="AD1634">
        <v>2431.9326999999998</v>
      </c>
      <c r="AE1634">
        <v>2460.5482999999999</v>
      </c>
      <c r="AF1634">
        <v>2421.7199999999998</v>
      </c>
      <c r="AG1634">
        <v>2318.9917999999998</v>
      </c>
      <c r="AH1634">
        <v>2125.4917999999998</v>
      </c>
      <c r="AI1634">
        <v>1401.2212999999999</v>
      </c>
      <c r="AJ1634">
        <v>1497.4335000000001</v>
      </c>
      <c r="AK1634">
        <v>1512.8269</v>
      </c>
      <c r="AL1634">
        <v>1522.4096</v>
      </c>
      <c r="AM1634">
        <v>1487.6168</v>
      </c>
      <c r="AN1634">
        <v>1121.1356000000001</v>
      </c>
      <c r="AO1634">
        <v>584.01</v>
      </c>
      <c r="AP1634">
        <v>536.35838000000001</v>
      </c>
      <c r="AQ1634">
        <v>658.23636999999997</v>
      </c>
      <c r="AR1634">
        <v>1640.2129</v>
      </c>
      <c r="AS1634">
        <v>1655.4757</v>
      </c>
      <c r="AT1634">
        <v>1652.8173999999999</v>
      </c>
      <c r="AU1634">
        <v>61.125</v>
      </c>
      <c r="AV1634">
        <v>61.1875</v>
      </c>
      <c r="AW1634">
        <v>61.125</v>
      </c>
      <c r="AX1634">
        <v>60.6875</v>
      </c>
      <c r="AY1634">
        <v>60.4375</v>
      </c>
      <c r="AZ1634">
        <v>59.875</v>
      </c>
      <c r="BA1634">
        <v>60.25</v>
      </c>
      <c r="BB1634">
        <v>60.75</v>
      </c>
      <c r="BC1634">
        <v>62.5625</v>
      </c>
      <c r="BD1634">
        <v>65.9375</v>
      </c>
      <c r="BE1634">
        <v>69.625</v>
      </c>
      <c r="BF1634">
        <v>73</v>
      </c>
      <c r="BG1634">
        <v>74.6875</v>
      </c>
      <c r="BH1634">
        <v>74.4375</v>
      </c>
      <c r="BI1634">
        <v>74.25</v>
      </c>
      <c r="BJ1634">
        <v>75.125</v>
      </c>
      <c r="BK1634">
        <v>74.5625</v>
      </c>
      <c r="BL1634">
        <v>72.5</v>
      </c>
      <c r="BM1634">
        <v>70.1875</v>
      </c>
      <c r="BN1634">
        <v>66.5</v>
      </c>
      <c r="BO1634">
        <v>63.5625</v>
      </c>
      <c r="BP1634">
        <v>62.1875</v>
      </c>
      <c r="BQ1634">
        <v>61.6875</v>
      </c>
      <c r="BR1634">
        <v>61.3125</v>
      </c>
      <c r="BS1634">
        <v>43.088999999999999</v>
      </c>
      <c r="BT1634">
        <v>-1.202132</v>
      </c>
      <c r="BU1634">
        <v>0.62151000000000001</v>
      </c>
      <c r="BV1634">
        <v>1.691894</v>
      </c>
      <c r="BW1634">
        <v>1.8453189999999999</v>
      </c>
      <c r="BX1634">
        <v>1.815534</v>
      </c>
      <c r="BY1634">
        <v>-18.955459999999999</v>
      </c>
      <c r="BZ1634">
        <v>-1.3428370000000001</v>
      </c>
      <c r="CA1634">
        <v>-3.294311</v>
      </c>
      <c r="CB1634">
        <v>25.134879999999999</v>
      </c>
      <c r="CC1634">
        <v>57.55939</v>
      </c>
      <c r="CD1634">
        <v>-6.9463419999999996</v>
      </c>
      <c r="CE1634">
        <v>147.3493</v>
      </c>
      <c r="CF1634">
        <v>19.562110000000001</v>
      </c>
      <c r="CG1634">
        <v>-14.80171</v>
      </c>
      <c r="CH1634">
        <v>-40.031759999999998</v>
      </c>
      <c r="CI1634">
        <v>-44.298009999999998</v>
      </c>
      <c r="CJ1634">
        <v>233.8663</v>
      </c>
      <c r="CK1634">
        <v>917.60469999999998</v>
      </c>
      <c r="CL1634">
        <v>905.57899999999995</v>
      </c>
      <c r="CM1634">
        <v>611.49990000000003</v>
      </c>
      <c r="CN1634">
        <v>215.5487</v>
      </c>
      <c r="CO1634">
        <v>103.4054</v>
      </c>
      <c r="CP1634">
        <v>100.6058</v>
      </c>
      <c r="CQ1634">
        <v>819.78639999999996</v>
      </c>
      <c r="CR1634">
        <v>462.80689999999998</v>
      </c>
      <c r="CS1634">
        <v>386.40640000000002</v>
      </c>
      <c r="CT1634">
        <v>341.10050000000001</v>
      </c>
      <c r="CU1634">
        <v>351.60980000000001</v>
      </c>
      <c r="CV1634">
        <v>352.11419999999998</v>
      </c>
      <c r="CW1634">
        <v>258.7638</v>
      </c>
      <c r="CX1634">
        <v>182.0761</v>
      </c>
      <c r="CY1634">
        <v>354.19900000000001</v>
      </c>
      <c r="CZ1634">
        <v>1958.578</v>
      </c>
      <c r="DA1634">
        <v>3282.0650000000001</v>
      </c>
      <c r="DB1634">
        <v>2695.7759999999998</v>
      </c>
      <c r="DC1634">
        <v>5595.9579999999996</v>
      </c>
      <c r="DD1634">
        <v>9361.4570000000003</v>
      </c>
      <c r="DE1634">
        <v>7479.99</v>
      </c>
      <c r="DF1634">
        <v>5227.7079999999996</v>
      </c>
      <c r="DG1634">
        <v>3672.9360000000001</v>
      </c>
      <c r="DH1634">
        <v>5925.85</v>
      </c>
      <c r="DI1634">
        <v>8385.0339999999997</v>
      </c>
      <c r="DJ1634">
        <v>6918.9849999999997</v>
      </c>
      <c r="DK1634">
        <v>22566.46</v>
      </c>
      <c r="DL1634">
        <v>6578.3879999999999</v>
      </c>
      <c r="DM1634">
        <v>2207.7530000000002</v>
      </c>
      <c r="DN1634">
        <v>2076.2060000000001</v>
      </c>
      <c r="DO1634">
        <v>19</v>
      </c>
      <c r="DP1634">
        <v>20</v>
      </c>
    </row>
    <row r="1635" spans="1:122" hidden="1" x14ac:dyDescent="0.25">
      <c r="A1635" t="str">
        <f t="shared" si="25"/>
        <v>Aggregator-Enersponse_Prescribed DA 1-4 (1PM-9PM)_44420_19-20</v>
      </c>
      <c r="B1635" t="s">
        <v>62</v>
      </c>
      <c r="C1635" t="s">
        <v>219</v>
      </c>
      <c r="D1635" t="s">
        <v>61</v>
      </c>
      <c r="E1635" t="s">
        <v>61</v>
      </c>
      <c r="F1635" t="s">
        <v>107</v>
      </c>
      <c r="G1635" t="s">
        <v>61</v>
      </c>
      <c r="H1635" t="s">
        <v>61</v>
      </c>
      <c r="I1635" t="s">
        <v>61</v>
      </c>
      <c r="J1635" t="s">
        <v>61</v>
      </c>
      <c r="K1635" t="s">
        <v>214</v>
      </c>
      <c r="L1635" s="18">
        <v>44420</v>
      </c>
      <c r="M1635">
        <v>19</v>
      </c>
      <c r="N1635">
        <v>20</v>
      </c>
      <c r="O1635" t="s">
        <v>258</v>
      </c>
      <c r="P1635">
        <v>3</v>
      </c>
      <c r="Q1635">
        <v>3</v>
      </c>
      <c r="R1635">
        <v>0</v>
      </c>
      <c r="S1635">
        <v>0</v>
      </c>
      <c r="T1635">
        <v>1</v>
      </c>
      <c r="U1635">
        <v>1</v>
      </c>
      <c r="V1635">
        <v>1</v>
      </c>
      <c r="W1635">
        <v>29.48</v>
      </c>
      <c r="X1635">
        <v>29.6</v>
      </c>
      <c r="Y1635">
        <v>29.48</v>
      </c>
      <c r="Z1635">
        <v>29.48</v>
      </c>
      <c r="AA1635">
        <v>29.48</v>
      </c>
      <c r="AB1635">
        <v>29.4</v>
      </c>
      <c r="AC1635">
        <v>29.6</v>
      </c>
      <c r="AD1635">
        <v>48.96</v>
      </c>
      <c r="AE1635">
        <v>62.24</v>
      </c>
      <c r="AF1635">
        <v>75.599999999999994</v>
      </c>
      <c r="AG1635">
        <v>115.36</v>
      </c>
      <c r="AH1635">
        <v>124.44</v>
      </c>
      <c r="AI1635">
        <v>128</v>
      </c>
      <c r="AJ1635">
        <v>127.72</v>
      </c>
      <c r="AK1635">
        <v>128.91999999999999</v>
      </c>
      <c r="AL1635">
        <v>128.56</v>
      </c>
      <c r="AM1635">
        <v>122.32</v>
      </c>
      <c r="AN1635">
        <v>121.44</v>
      </c>
      <c r="AO1635">
        <v>116.2</v>
      </c>
      <c r="AP1635">
        <v>111.12</v>
      </c>
      <c r="AQ1635">
        <v>107.64</v>
      </c>
      <c r="AR1635">
        <v>86.04</v>
      </c>
      <c r="AS1635">
        <v>30.72</v>
      </c>
      <c r="AT1635">
        <v>29.48</v>
      </c>
      <c r="AU1635">
        <v>63.833333000000003</v>
      </c>
      <c r="AV1635">
        <v>64.166667000000004</v>
      </c>
      <c r="AW1635">
        <v>64</v>
      </c>
      <c r="AX1635">
        <v>63.5</v>
      </c>
      <c r="AY1635">
        <v>62.833333000000003</v>
      </c>
      <c r="AZ1635">
        <v>61.666666999999997</v>
      </c>
      <c r="BA1635">
        <v>61.666666999999997</v>
      </c>
      <c r="BB1635">
        <v>62.666666999999997</v>
      </c>
      <c r="BC1635">
        <v>65.666667000000004</v>
      </c>
      <c r="BD1635">
        <v>70.333332999999996</v>
      </c>
      <c r="BE1635">
        <v>74.833332999999996</v>
      </c>
      <c r="BF1635">
        <v>79.833332999999996</v>
      </c>
      <c r="BG1635">
        <v>83.833332999999996</v>
      </c>
      <c r="BH1635">
        <v>83.833332999999996</v>
      </c>
      <c r="BI1635">
        <v>82.666667000000004</v>
      </c>
      <c r="BJ1635">
        <v>83</v>
      </c>
      <c r="BK1635">
        <v>81.833332999999996</v>
      </c>
      <c r="BL1635">
        <v>79.833332999999996</v>
      </c>
      <c r="BM1635">
        <v>76.666667000000004</v>
      </c>
      <c r="BN1635">
        <v>70.833332999999996</v>
      </c>
      <c r="BO1635">
        <v>66.666667000000004</v>
      </c>
      <c r="BP1635">
        <v>64.833332999999996</v>
      </c>
      <c r="BQ1635">
        <v>64.166667000000004</v>
      </c>
      <c r="BR1635">
        <v>63.833333000000003</v>
      </c>
      <c r="BS1635">
        <v>-0.1187811</v>
      </c>
      <c r="BT1635">
        <v>-0.17858099999999999</v>
      </c>
      <c r="BU1635">
        <v>-0.1737688</v>
      </c>
      <c r="BV1635">
        <v>-0.13138749999999999</v>
      </c>
      <c r="BW1635">
        <v>-0.24411769999999999</v>
      </c>
      <c r="BX1635">
        <v>3.3769209999999998</v>
      </c>
      <c r="BY1635">
        <v>-5.6345640000000001</v>
      </c>
      <c r="BZ1635">
        <v>1.436509</v>
      </c>
      <c r="CA1635">
        <v>2.573528</v>
      </c>
      <c r="CB1635">
        <v>-1.5923449999999999</v>
      </c>
      <c r="CC1635">
        <v>-2.2172450000000001</v>
      </c>
      <c r="CD1635">
        <v>-1.296467</v>
      </c>
      <c r="CE1635">
        <v>3.74718E-2</v>
      </c>
      <c r="CF1635">
        <v>0.72172930000000002</v>
      </c>
      <c r="CG1635">
        <v>-1.718121</v>
      </c>
      <c r="CH1635">
        <v>1.5345340000000001</v>
      </c>
      <c r="CI1635">
        <v>1.1688000000000001</v>
      </c>
      <c r="CJ1635">
        <v>-2.8588939999999998</v>
      </c>
      <c r="CK1635">
        <v>2.5854889999999999</v>
      </c>
      <c r="CL1635">
        <v>2.8515799999999998</v>
      </c>
      <c r="CM1635">
        <v>-1.123848</v>
      </c>
      <c r="CN1635">
        <v>-0.33767320000000001</v>
      </c>
      <c r="CO1635">
        <v>0.37639899999999998</v>
      </c>
      <c r="CP1635">
        <v>0.1545048</v>
      </c>
      <c r="CQ1635">
        <v>8.0859200000000006E-2</v>
      </c>
      <c r="CR1635">
        <v>4.6001199999999999E-2</v>
      </c>
      <c r="CS1635">
        <v>2.4196800000000001E-2</v>
      </c>
      <c r="CT1635">
        <v>1.4153499999999999E-2</v>
      </c>
      <c r="CU1635">
        <v>1.9315599999999999E-2</v>
      </c>
      <c r="CV1635">
        <v>2.2193510000000001</v>
      </c>
      <c r="CW1635">
        <v>12.68876</v>
      </c>
      <c r="CX1635">
        <v>5.0790749999999996</v>
      </c>
      <c r="CY1635">
        <v>10.02849</v>
      </c>
      <c r="CZ1635">
        <v>3.0252460000000001</v>
      </c>
      <c r="DA1635">
        <v>5.51701</v>
      </c>
      <c r="DB1635">
        <v>2.2792400000000002</v>
      </c>
      <c r="DC1635">
        <v>2.6520839999999999</v>
      </c>
      <c r="DD1635">
        <v>2.4407939999999999</v>
      </c>
      <c r="DE1635">
        <v>3.548743</v>
      </c>
      <c r="DF1635">
        <v>1.984359</v>
      </c>
      <c r="DG1635">
        <v>1.765001</v>
      </c>
      <c r="DH1635">
        <v>9.3030740000000005</v>
      </c>
      <c r="DI1635">
        <v>8.6789819999999995</v>
      </c>
      <c r="DJ1635">
        <v>15.31209</v>
      </c>
      <c r="DK1635">
        <v>18.57837</v>
      </c>
      <c r="DL1635">
        <v>10.24954</v>
      </c>
      <c r="DM1635">
        <v>0.63415650000000001</v>
      </c>
      <c r="DN1635">
        <v>0.1737243</v>
      </c>
      <c r="DO1635">
        <v>19</v>
      </c>
      <c r="DP1635">
        <v>20</v>
      </c>
    </row>
    <row r="1636" spans="1:122" hidden="1" x14ac:dyDescent="0.25">
      <c r="A1636" t="str">
        <f t="shared" si="25"/>
        <v>sublap_id-SLAP_PGZP_Prescribed DA 1-4 (1PM-9PM)_44420_19-20</v>
      </c>
      <c r="B1636" t="s">
        <v>62</v>
      </c>
      <c r="C1636" t="s">
        <v>283</v>
      </c>
      <c r="D1636" t="s">
        <v>61</v>
      </c>
      <c r="E1636" t="s">
        <v>284</v>
      </c>
      <c r="F1636" t="s">
        <v>61</v>
      </c>
      <c r="G1636" t="s">
        <v>61</v>
      </c>
      <c r="H1636" t="s">
        <v>61</v>
      </c>
      <c r="I1636" t="s">
        <v>61</v>
      </c>
      <c r="J1636" t="s">
        <v>61</v>
      </c>
      <c r="K1636" t="s">
        <v>214</v>
      </c>
      <c r="L1636" s="18">
        <v>44420</v>
      </c>
      <c r="M1636">
        <v>19</v>
      </c>
      <c r="N1636">
        <v>20</v>
      </c>
      <c r="O1636" t="s">
        <v>258</v>
      </c>
      <c r="P1636">
        <v>4</v>
      </c>
      <c r="Q1636">
        <v>4</v>
      </c>
      <c r="R1636">
        <v>0</v>
      </c>
      <c r="S1636">
        <v>0</v>
      </c>
      <c r="T1636">
        <v>1</v>
      </c>
      <c r="U1636">
        <v>0</v>
      </c>
      <c r="V1636">
        <v>1</v>
      </c>
      <c r="W1636">
        <v>30.295000000000002</v>
      </c>
      <c r="X1636">
        <v>30.367000000000001</v>
      </c>
      <c r="Y1636">
        <v>30.24</v>
      </c>
      <c r="Z1636">
        <v>30.244</v>
      </c>
      <c r="AA1636">
        <v>30.233000000000001</v>
      </c>
      <c r="AB1636">
        <v>30.164999999999999</v>
      </c>
      <c r="AC1636">
        <v>30.35</v>
      </c>
      <c r="AD1636">
        <v>49.718000000000004</v>
      </c>
      <c r="AE1636">
        <v>62.994</v>
      </c>
      <c r="AF1636">
        <v>76.36</v>
      </c>
      <c r="AG1636">
        <v>116.126</v>
      </c>
      <c r="AH1636">
        <v>125.206</v>
      </c>
      <c r="AI1636">
        <v>128.77000000000001</v>
      </c>
      <c r="AJ1636">
        <v>128.49199999999999</v>
      </c>
      <c r="AK1636">
        <v>129.69499999999999</v>
      </c>
      <c r="AL1636">
        <v>129.333</v>
      </c>
      <c r="AM1636">
        <v>123.086</v>
      </c>
      <c r="AN1636">
        <v>122.205</v>
      </c>
      <c r="AO1636">
        <v>116.96</v>
      </c>
      <c r="AP1636">
        <v>111.883</v>
      </c>
      <c r="AQ1636">
        <v>108.419</v>
      </c>
      <c r="AR1636">
        <v>86.807000000000002</v>
      </c>
      <c r="AS1636">
        <v>31.494</v>
      </c>
      <c r="AT1636">
        <v>30.251000000000001</v>
      </c>
      <c r="AU1636">
        <v>63.125</v>
      </c>
      <c r="AV1636">
        <v>63.125</v>
      </c>
      <c r="AW1636">
        <v>63</v>
      </c>
      <c r="AX1636">
        <v>62.625</v>
      </c>
      <c r="AY1636">
        <v>62.125</v>
      </c>
      <c r="AZ1636">
        <v>61</v>
      </c>
      <c r="BA1636">
        <v>61</v>
      </c>
      <c r="BB1636">
        <v>61.875</v>
      </c>
      <c r="BC1636">
        <v>64.625</v>
      </c>
      <c r="BD1636">
        <v>69.125</v>
      </c>
      <c r="BE1636">
        <v>73.75</v>
      </c>
      <c r="BF1636">
        <v>78.5</v>
      </c>
      <c r="BG1636">
        <v>82.25</v>
      </c>
      <c r="BH1636">
        <v>82</v>
      </c>
      <c r="BI1636">
        <v>81</v>
      </c>
      <c r="BJ1636">
        <v>81.25</v>
      </c>
      <c r="BK1636">
        <v>80.25</v>
      </c>
      <c r="BL1636">
        <v>78.375</v>
      </c>
      <c r="BM1636">
        <v>75.125</v>
      </c>
      <c r="BN1636">
        <v>69.125</v>
      </c>
      <c r="BO1636">
        <v>65.375</v>
      </c>
      <c r="BP1636">
        <v>63.875</v>
      </c>
      <c r="BQ1636">
        <v>63.375</v>
      </c>
      <c r="BR1636">
        <v>63.125</v>
      </c>
      <c r="BS1636">
        <v>-0.1232924</v>
      </c>
      <c r="BT1636">
        <v>-0.1727262</v>
      </c>
      <c r="BU1636">
        <v>-0.16855500000000001</v>
      </c>
      <c r="BV1636">
        <v>-0.1263282</v>
      </c>
      <c r="BW1636">
        <v>-0.23666999999999999</v>
      </c>
      <c r="BX1636">
        <v>3.3815469999999999</v>
      </c>
      <c r="BY1636">
        <v>-5.6272270000000004</v>
      </c>
      <c r="BZ1636">
        <v>1.423562</v>
      </c>
      <c r="CA1636">
        <v>2.5731510000000002</v>
      </c>
      <c r="CB1636">
        <v>-1.5986750000000001</v>
      </c>
      <c r="CC1636">
        <v>-2.2274980000000002</v>
      </c>
      <c r="CD1636">
        <v>-1.284878</v>
      </c>
      <c r="CE1636">
        <v>0.1103899</v>
      </c>
      <c r="CF1636">
        <v>0.78001869999999995</v>
      </c>
      <c r="CG1636">
        <v>-1.6861679999999999</v>
      </c>
      <c r="CH1636">
        <v>1.5415570000000001</v>
      </c>
      <c r="CI1636">
        <v>1.1737649999999999</v>
      </c>
      <c r="CJ1636">
        <v>-2.8572660000000001</v>
      </c>
      <c r="CK1636">
        <v>2.591866</v>
      </c>
      <c r="CL1636">
        <v>2.8635929999999998</v>
      </c>
      <c r="CM1636">
        <v>-1.1106229999999999</v>
      </c>
      <c r="CN1636">
        <v>-0.32496459999999999</v>
      </c>
      <c r="CO1636">
        <v>0.3817989</v>
      </c>
      <c r="CP1636">
        <v>0.16141430000000001</v>
      </c>
      <c r="CQ1636">
        <v>8.1151500000000001E-2</v>
      </c>
      <c r="CR1636">
        <v>4.63229E-2</v>
      </c>
      <c r="CS1636">
        <v>2.45411E-2</v>
      </c>
      <c r="CT1636">
        <v>1.45153E-2</v>
      </c>
      <c r="CU1636">
        <v>1.9684900000000002E-2</v>
      </c>
      <c r="CV1636">
        <v>2.219713</v>
      </c>
      <c r="CW1636">
        <v>12.68971</v>
      </c>
      <c r="CX1636">
        <v>5.0796580000000002</v>
      </c>
      <c r="CY1636">
        <v>10.029669999999999</v>
      </c>
      <c r="CZ1636">
        <v>3.0262880000000001</v>
      </c>
      <c r="DA1636">
        <v>5.5202499999999999</v>
      </c>
      <c r="DB1636">
        <v>2.2810899999999998</v>
      </c>
      <c r="DC1636">
        <v>2.654468</v>
      </c>
      <c r="DD1636">
        <v>2.4443459999999999</v>
      </c>
      <c r="DE1636">
        <v>3.549795</v>
      </c>
      <c r="DF1636">
        <v>1.9848870000000001</v>
      </c>
      <c r="DG1636">
        <v>1.765455</v>
      </c>
      <c r="DH1636">
        <v>9.3036469999999998</v>
      </c>
      <c r="DI1636">
        <v>8.6796469999999992</v>
      </c>
      <c r="DJ1636">
        <v>15.313179999999999</v>
      </c>
      <c r="DK1636">
        <v>18.579070000000002</v>
      </c>
      <c r="DL1636">
        <v>10.250030000000001</v>
      </c>
      <c r="DM1636">
        <v>0.63450600000000001</v>
      </c>
      <c r="DN1636">
        <v>0.17407639999999999</v>
      </c>
      <c r="DO1636">
        <v>19</v>
      </c>
      <c r="DP1636">
        <v>20</v>
      </c>
    </row>
    <row r="1637" spans="1:122" x14ac:dyDescent="0.25">
      <c r="A1637" t="str">
        <f t="shared" si="25"/>
        <v>AutoDR-Yes_Prescribed DA 1-4 (1PM-9PM)_44420_19-20</v>
      </c>
      <c r="B1637" t="s">
        <v>62</v>
      </c>
      <c r="C1637" t="s">
        <v>322</v>
      </c>
      <c r="D1637" t="s">
        <v>61</v>
      </c>
      <c r="E1637" t="s">
        <v>61</v>
      </c>
      <c r="F1637" t="s">
        <v>61</v>
      </c>
      <c r="G1637" t="s">
        <v>61</v>
      </c>
      <c r="H1637" t="s">
        <v>98</v>
      </c>
      <c r="I1637" t="s">
        <v>61</v>
      </c>
      <c r="J1637" t="s">
        <v>61</v>
      </c>
      <c r="K1637" t="s">
        <v>214</v>
      </c>
      <c r="L1637" s="18">
        <v>44420</v>
      </c>
      <c r="M1637">
        <v>19</v>
      </c>
      <c r="N1637">
        <v>20</v>
      </c>
      <c r="O1637" t="s">
        <v>258</v>
      </c>
      <c r="P1637">
        <v>3</v>
      </c>
      <c r="Q1637">
        <v>3</v>
      </c>
      <c r="R1637">
        <v>0</v>
      </c>
      <c r="S1637">
        <v>0</v>
      </c>
      <c r="T1637">
        <v>1</v>
      </c>
      <c r="U1637">
        <v>1</v>
      </c>
      <c r="V1637">
        <v>1</v>
      </c>
      <c r="W1637">
        <v>29.48</v>
      </c>
      <c r="X1637">
        <v>29.6</v>
      </c>
      <c r="Y1637">
        <v>29.48</v>
      </c>
      <c r="Z1637">
        <v>29.48</v>
      </c>
      <c r="AA1637">
        <v>29.48</v>
      </c>
      <c r="AB1637">
        <v>29.4</v>
      </c>
      <c r="AC1637">
        <v>29.6</v>
      </c>
      <c r="AD1637">
        <v>48.96</v>
      </c>
      <c r="AE1637">
        <v>62.24</v>
      </c>
      <c r="AF1637">
        <v>75.599999999999994</v>
      </c>
      <c r="AG1637">
        <v>115.36</v>
      </c>
      <c r="AH1637">
        <v>124.44</v>
      </c>
      <c r="AI1637">
        <v>128</v>
      </c>
      <c r="AJ1637">
        <v>127.72</v>
      </c>
      <c r="AK1637">
        <v>128.91999999999999</v>
      </c>
      <c r="AL1637">
        <v>128.56</v>
      </c>
      <c r="AM1637">
        <v>122.32</v>
      </c>
      <c r="AN1637">
        <v>121.44</v>
      </c>
      <c r="AO1637">
        <v>116.2</v>
      </c>
      <c r="AP1637">
        <v>111.12</v>
      </c>
      <c r="AQ1637">
        <v>107.64</v>
      </c>
      <c r="AR1637">
        <v>86.04</v>
      </c>
      <c r="AS1637">
        <v>30.72</v>
      </c>
      <c r="AT1637">
        <v>29.48</v>
      </c>
      <c r="AU1637">
        <v>63.833333000000003</v>
      </c>
      <c r="AV1637">
        <v>64.166667000000004</v>
      </c>
      <c r="AW1637">
        <v>64</v>
      </c>
      <c r="AX1637">
        <v>63.5</v>
      </c>
      <c r="AY1637">
        <v>62.833333000000003</v>
      </c>
      <c r="AZ1637">
        <v>61.666666999999997</v>
      </c>
      <c r="BA1637">
        <v>61.666666999999997</v>
      </c>
      <c r="BB1637">
        <v>62.666666999999997</v>
      </c>
      <c r="BC1637">
        <v>65.666667000000004</v>
      </c>
      <c r="BD1637">
        <v>70.333332999999996</v>
      </c>
      <c r="BE1637">
        <v>74.833332999999996</v>
      </c>
      <c r="BF1637">
        <v>79.833332999999996</v>
      </c>
      <c r="BG1637">
        <v>83.833332999999996</v>
      </c>
      <c r="BH1637">
        <v>83.833332999999996</v>
      </c>
      <c r="BI1637">
        <v>82.666667000000004</v>
      </c>
      <c r="BJ1637">
        <v>83</v>
      </c>
      <c r="BK1637">
        <v>81.833332999999996</v>
      </c>
      <c r="BL1637">
        <v>79.833332999999996</v>
      </c>
      <c r="BM1637">
        <v>76.666667000000004</v>
      </c>
      <c r="BN1637">
        <v>70.833332999999996</v>
      </c>
      <c r="BO1637">
        <v>66.666667000000004</v>
      </c>
      <c r="BP1637">
        <v>64.833332999999996</v>
      </c>
      <c r="BQ1637">
        <v>64.166667000000004</v>
      </c>
      <c r="BR1637">
        <v>63.833333000000003</v>
      </c>
      <c r="BS1637">
        <v>-0.1187811</v>
      </c>
      <c r="BT1637">
        <v>-0.17858099999999999</v>
      </c>
      <c r="BU1637">
        <v>-0.1737688</v>
      </c>
      <c r="BV1637">
        <v>-0.13138749999999999</v>
      </c>
      <c r="BW1637">
        <v>-0.24411769999999999</v>
      </c>
      <c r="BX1637">
        <v>3.3769209999999998</v>
      </c>
      <c r="BY1637">
        <v>-5.6345640000000001</v>
      </c>
      <c r="BZ1637">
        <v>1.436509</v>
      </c>
      <c r="CA1637">
        <v>2.573528</v>
      </c>
      <c r="CB1637">
        <v>-1.5923449999999999</v>
      </c>
      <c r="CC1637">
        <v>-2.2172450000000001</v>
      </c>
      <c r="CD1637">
        <v>-1.296467</v>
      </c>
      <c r="CE1637">
        <v>3.74718E-2</v>
      </c>
      <c r="CF1637">
        <v>0.72172930000000002</v>
      </c>
      <c r="CG1637">
        <v>-1.718121</v>
      </c>
      <c r="CH1637">
        <v>1.5345340000000001</v>
      </c>
      <c r="CI1637">
        <v>1.1688000000000001</v>
      </c>
      <c r="CJ1637">
        <v>-2.8588939999999998</v>
      </c>
      <c r="CK1637">
        <v>2.5854889999999999</v>
      </c>
      <c r="CL1637">
        <v>2.8515799999999998</v>
      </c>
      <c r="CM1637">
        <v>-1.123848</v>
      </c>
      <c r="CN1637">
        <v>-0.33767320000000001</v>
      </c>
      <c r="CO1637">
        <v>0.37639899999999998</v>
      </c>
      <c r="CP1637">
        <v>0.1545048</v>
      </c>
      <c r="CQ1637">
        <v>8.0859200000000006E-2</v>
      </c>
      <c r="CR1637">
        <v>4.6001199999999999E-2</v>
      </c>
      <c r="CS1637">
        <v>2.4196800000000001E-2</v>
      </c>
      <c r="CT1637">
        <v>1.4153499999999999E-2</v>
      </c>
      <c r="CU1637">
        <v>1.9315599999999999E-2</v>
      </c>
      <c r="CV1637">
        <v>2.2193510000000001</v>
      </c>
      <c r="CW1637">
        <v>12.68876</v>
      </c>
      <c r="CX1637">
        <v>5.0790749999999996</v>
      </c>
      <c r="CY1637">
        <v>10.02849</v>
      </c>
      <c r="CZ1637">
        <v>3.0252460000000001</v>
      </c>
      <c r="DA1637">
        <v>5.51701</v>
      </c>
      <c r="DB1637">
        <v>2.2792400000000002</v>
      </c>
      <c r="DC1637">
        <v>2.6520839999999999</v>
      </c>
      <c r="DD1637">
        <v>2.4407939999999999</v>
      </c>
      <c r="DE1637">
        <v>3.548743</v>
      </c>
      <c r="DF1637">
        <v>1.984359</v>
      </c>
      <c r="DG1637">
        <v>1.765001</v>
      </c>
      <c r="DH1637">
        <v>9.3030740000000005</v>
      </c>
      <c r="DI1637">
        <v>8.6789819999999995</v>
      </c>
      <c r="DJ1637">
        <v>15.31209</v>
      </c>
      <c r="DK1637">
        <v>18.57837</v>
      </c>
      <c r="DL1637">
        <v>10.24954</v>
      </c>
      <c r="DM1637">
        <v>0.63415650000000001</v>
      </c>
      <c r="DN1637">
        <v>0.1737243</v>
      </c>
      <c r="DO1637">
        <v>19</v>
      </c>
      <c r="DP1637">
        <v>20</v>
      </c>
    </row>
    <row r="1638" spans="1:122" hidden="1" x14ac:dyDescent="0.25">
      <c r="A1638" t="str">
        <f t="shared" si="25"/>
        <v>Size_Grp-200 kW and above_Prescribed DA 1-4 (1PM-9PM)_44420_19-20</v>
      </c>
      <c r="B1638" t="s">
        <v>62</v>
      </c>
      <c r="C1638" t="s">
        <v>207</v>
      </c>
      <c r="D1638" t="s">
        <v>61</v>
      </c>
      <c r="E1638" t="s">
        <v>61</v>
      </c>
      <c r="F1638" t="s">
        <v>61</v>
      </c>
      <c r="G1638" t="s">
        <v>61</v>
      </c>
      <c r="H1638" t="s">
        <v>61</v>
      </c>
      <c r="I1638" t="s">
        <v>61</v>
      </c>
      <c r="J1638" t="s">
        <v>102</v>
      </c>
      <c r="K1638" t="s">
        <v>214</v>
      </c>
      <c r="L1638" s="18">
        <v>44420</v>
      </c>
      <c r="M1638">
        <v>19</v>
      </c>
      <c r="N1638">
        <v>20</v>
      </c>
      <c r="O1638" t="s">
        <v>258</v>
      </c>
      <c r="P1638">
        <v>3</v>
      </c>
      <c r="Q1638">
        <v>3</v>
      </c>
      <c r="R1638">
        <v>0</v>
      </c>
      <c r="S1638">
        <v>0</v>
      </c>
      <c r="T1638">
        <v>1</v>
      </c>
      <c r="U1638">
        <v>1</v>
      </c>
      <c r="V1638">
        <v>1</v>
      </c>
      <c r="W1638">
        <v>1740.56</v>
      </c>
      <c r="X1638">
        <v>1959.48</v>
      </c>
      <c r="Y1638">
        <v>1972.16</v>
      </c>
      <c r="Z1638">
        <v>1976.68</v>
      </c>
      <c r="AA1638">
        <v>1975.72</v>
      </c>
      <c r="AB1638">
        <v>1982.4</v>
      </c>
      <c r="AC1638">
        <v>1996.28</v>
      </c>
      <c r="AD1638">
        <v>2016.96</v>
      </c>
      <c r="AE1638">
        <v>2027.92</v>
      </c>
      <c r="AF1638">
        <v>1977.92</v>
      </c>
      <c r="AG1638">
        <v>1844.6</v>
      </c>
      <c r="AH1638">
        <v>1675.6</v>
      </c>
      <c r="AI1638">
        <v>1030.3599999999999</v>
      </c>
      <c r="AJ1638">
        <v>1113.8800000000001</v>
      </c>
      <c r="AK1638">
        <v>1127.24</v>
      </c>
      <c r="AL1638">
        <v>1132.56</v>
      </c>
      <c r="AM1638">
        <v>1102.28</v>
      </c>
      <c r="AN1638">
        <v>760.24</v>
      </c>
      <c r="AO1638">
        <v>371.6</v>
      </c>
      <c r="AP1638">
        <v>333.96</v>
      </c>
      <c r="AQ1638">
        <v>372.72</v>
      </c>
      <c r="AR1638">
        <v>1269.4000000000001</v>
      </c>
      <c r="AS1638">
        <v>1341.32</v>
      </c>
      <c r="AT1638">
        <v>1339.52</v>
      </c>
      <c r="AU1638">
        <v>58</v>
      </c>
      <c r="AV1638">
        <v>58</v>
      </c>
      <c r="AW1638">
        <v>58</v>
      </c>
      <c r="AX1638">
        <v>57.666666999999997</v>
      </c>
      <c r="AY1638">
        <v>57.666666999999997</v>
      </c>
      <c r="AZ1638">
        <v>57.666666999999997</v>
      </c>
      <c r="BA1638">
        <v>58.333333000000003</v>
      </c>
      <c r="BB1638">
        <v>58.666666999999997</v>
      </c>
      <c r="BC1638">
        <v>59.666666999999997</v>
      </c>
      <c r="BD1638">
        <v>62</v>
      </c>
      <c r="BE1638">
        <v>64.166667000000004</v>
      </c>
      <c r="BF1638">
        <v>66</v>
      </c>
      <c r="BG1638">
        <v>65</v>
      </c>
      <c r="BH1638">
        <v>64.833332999999996</v>
      </c>
      <c r="BI1638">
        <v>65.666667000000004</v>
      </c>
      <c r="BJ1638">
        <v>67</v>
      </c>
      <c r="BK1638">
        <v>67.666667000000004</v>
      </c>
      <c r="BL1638">
        <v>64.833332999999996</v>
      </c>
      <c r="BM1638">
        <v>63.5</v>
      </c>
      <c r="BN1638">
        <v>62.166666999999997</v>
      </c>
      <c r="BO1638">
        <v>60.333333000000003</v>
      </c>
      <c r="BP1638">
        <v>59.333333000000003</v>
      </c>
      <c r="BQ1638">
        <v>58.666666999999997</v>
      </c>
      <c r="BR1638">
        <v>58.333333000000003</v>
      </c>
      <c r="BS1638">
        <v>23.35089</v>
      </c>
      <c r="BT1638">
        <v>-10.735720000000001</v>
      </c>
      <c r="BU1638">
        <v>-10.612489999999999</v>
      </c>
      <c r="BV1638">
        <v>-9.2407839999999997</v>
      </c>
      <c r="BW1638">
        <v>-10.043089999999999</v>
      </c>
      <c r="BX1638">
        <v>-11.77722</v>
      </c>
      <c r="BY1638">
        <v>-4.2266849999999998</v>
      </c>
      <c r="BZ1638">
        <v>2.527679</v>
      </c>
      <c r="CA1638">
        <v>-0.22634889999999999</v>
      </c>
      <c r="CB1638">
        <v>29.1922</v>
      </c>
      <c r="CC1638">
        <v>57.495480000000001</v>
      </c>
      <c r="CD1638">
        <v>4.0191699999999997E-2</v>
      </c>
      <c r="CE1638">
        <v>135.46039999999999</v>
      </c>
      <c r="CF1638">
        <v>20.871490000000001</v>
      </c>
      <c r="CG1638">
        <v>-4.1057740000000003</v>
      </c>
      <c r="CH1638">
        <v>-24.697849999999999</v>
      </c>
      <c r="CI1638">
        <v>-22.190049999999999</v>
      </c>
      <c r="CJ1638">
        <v>218.1429</v>
      </c>
      <c r="CK1638">
        <v>741.00480000000005</v>
      </c>
      <c r="CL1638">
        <v>721.70669999999996</v>
      </c>
      <c r="CM1638">
        <v>513.79719999999998</v>
      </c>
      <c r="CN1638">
        <v>183.202</v>
      </c>
      <c r="CO1638">
        <v>89.09778</v>
      </c>
      <c r="CP1638">
        <v>88.478669999999994</v>
      </c>
      <c r="CQ1638">
        <v>598.55050000000006</v>
      </c>
      <c r="CR1638">
        <v>344.22019999999998</v>
      </c>
      <c r="CS1638">
        <v>281.2525</v>
      </c>
      <c r="CT1638">
        <v>245.95140000000001</v>
      </c>
      <c r="CU1638">
        <v>259.22089999999997</v>
      </c>
      <c r="CV1638">
        <v>254.9802</v>
      </c>
      <c r="CW1638">
        <v>179.14349999999999</v>
      </c>
      <c r="CX1638">
        <v>123.43219999999999</v>
      </c>
      <c r="CY1638">
        <v>256.71780000000001</v>
      </c>
      <c r="CZ1638">
        <v>1526.4079999999999</v>
      </c>
      <c r="DA1638">
        <v>2562.5790000000002</v>
      </c>
      <c r="DB1638">
        <v>2093.2570000000001</v>
      </c>
      <c r="DC1638">
        <v>4385.5609999999997</v>
      </c>
      <c r="DD1638">
        <v>7348.6989999999996</v>
      </c>
      <c r="DE1638">
        <v>5868.5540000000001</v>
      </c>
      <c r="DF1638">
        <v>4094.4760000000001</v>
      </c>
      <c r="DG1638">
        <v>2863.8449999999998</v>
      </c>
      <c r="DH1638">
        <v>4601.5709999999999</v>
      </c>
      <c r="DI1638">
        <v>6568</v>
      </c>
      <c r="DJ1638">
        <v>5376.9530000000004</v>
      </c>
      <c r="DK1638">
        <v>17504.82</v>
      </c>
      <c r="DL1638">
        <v>5142.8419999999996</v>
      </c>
      <c r="DM1638">
        <v>1717.3030000000001</v>
      </c>
      <c r="DN1638">
        <v>1614.0619999999999</v>
      </c>
      <c r="DO1638">
        <v>19</v>
      </c>
      <c r="DP1638">
        <v>20</v>
      </c>
    </row>
    <row r="1639" spans="1:122" hidden="1" x14ac:dyDescent="0.25">
      <c r="A1639" t="str">
        <f t="shared" si="25"/>
        <v>sublap_id-SLAP_PGCC_Prescribed DA 1-4 (1PM-9PM)_44420_19-20</v>
      </c>
      <c r="B1639" t="s">
        <v>62</v>
      </c>
      <c r="C1639" t="s">
        <v>299</v>
      </c>
      <c r="D1639" t="s">
        <v>61</v>
      </c>
      <c r="E1639" t="s">
        <v>300</v>
      </c>
      <c r="F1639" t="s">
        <v>61</v>
      </c>
      <c r="G1639" t="s">
        <v>61</v>
      </c>
      <c r="H1639" t="s">
        <v>61</v>
      </c>
      <c r="I1639" t="s">
        <v>61</v>
      </c>
      <c r="J1639" t="s">
        <v>61</v>
      </c>
      <c r="K1639" t="s">
        <v>214</v>
      </c>
      <c r="L1639" s="18">
        <v>44420</v>
      </c>
      <c r="M1639">
        <v>19</v>
      </c>
      <c r="N1639">
        <v>20</v>
      </c>
      <c r="O1639" t="s">
        <v>258</v>
      </c>
      <c r="P1639">
        <v>2</v>
      </c>
      <c r="Q1639">
        <v>2</v>
      </c>
      <c r="R1639">
        <v>0</v>
      </c>
      <c r="S1639">
        <v>0</v>
      </c>
      <c r="T1639">
        <v>1</v>
      </c>
      <c r="U1639">
        <v>1</v>
      </c>
      <c r="V1639">
        <v>1</v>
      </c>
      <c r="W1639">
        <v>1232.24</v>
      </c>
      <c r="X1639">
        <v>1446.68</v>
      </c>
      <c r="Y1639">
        <v>1461.76</v>
      </c>
      <c r="Z1639">
        <v>1468.52</v>
      </c>
      <c r="AA1639">
        <v>1467.56</v>
      </c>
      <c r="AB1639">
        <v>1474.24</v>
      </c>
      <c r="AC1639">
        <v>1485.24</v>
      </c>
      <c r="AD1639">
        <v>1501.76</v>
      </c>
      <c r="AE1639">
        <v>1510.64</v>
      </c>
      <c r="AF1639">
        <v>1520.8</v>
      </c>
      <c r="AG1639">
        <v>1487.16</v>
      </c>
      <c r="AH1639">
        <v>1344.4</v>
      </c>
      <c r="AI1639">
        <v>689.24</v>
      </c>
      <c r="AJ1639">
        <v>881.4</v>
      </c>
      <c r="AK1639">
        <v>906.28</v>
      </c>
      <c r="AL1639">
        <v>899.6</v>
      </c>
      <c r="AM1639">
        <v>909.96</v>
      </c>
      <c r="AN1639">
        <v>645.52</v>
      </c>
      <c r="AO1639">
        <v>269.52</v>
      </c>
      <c r="AP1639">
        <v>265.95999999999998</v>
      </c>
      <c r="AQ1639">
        <v>322.64</v>
      </c>
      <c r="AR1639">
        <v>861.88</v>
      </c>
      <c r="AS1639">
        <v>871.72</v>
      </c>
      <c r="AT1639">
        <v>868.8</v>
      </c>
      <c r="AU1639">
        <v>59</v>
      </c>
      <c r="AV1639">
        <v>59</v>
      </c>
      <c r="AW1639">
        <v>59</v>
      </c>
      <c r="AX1639">
        <v>59</v>
      </c>
      <c r="AY1639">
        <v>59</v>
      </c>
      <c r="AZ1639">
        <v>59</v>
      </c>
      <c r="BA1639">
        <v>60</v>
      </c>
      <c r="BB1639">
        <v>60.5</v>
      </c>
      <c r="BC1639">
        <v>61.5</v>
      </c>
      <c r="BD1639">
        <v>63.5</v>
      </c>
      <c r="BE1639">
        <v>66.5</v>
      </c>
      <c r="BF1639">
        <v>68</v>
      </c>
      <c r="BG1639">
        <v>66</v>
      </c>
      <c r="BH1639">
        <v>66.5</v>
      </c>
      <c r="BI1639">
        <v>67.5</v>
      </c>
      <c r="BJ1639">
        <v>70</v>
      </c>
      <c r="BK1639">
        <v>71.5</v>
      </c>
      <c r="BL1639">
        <v>68</v>
      </c>
      <c r="BM1639">
        <v>66</v>
      </c>
      <c r="BN1639">
        <v>64</v>
      </c>
      <c r="BO1639">
        <v>62</v>
      </c>
      <c r="BP1639">
        <v>61</v>
      </c>
      <c r="BQ1639">
        <v>60</v>
      </c>
      <c r="BR1639">
        <v>59.5</v>
      </c>
      <c r="BS1639">
        <v>22.368649999999999</v>
      </c>
      <c r="BT1639">
        <v>-14.567690000000001</v>
      </c>
      <c r="BU1639">
        <v>-13.713380000000001</v>
      </c>
      <c r="BV1639">
        <v>-10.052860000000001</v>
      </c>
      <c r="BW1639">
        <v>-10.38306</v>
      </c>
      <c r="BX1639">
        <v>-10.37823</v>
      </c>
      <c r="BY1639">
        <v>-1.4402470000000001</v>
      </c>
      <c r="BZ1639">
        <v>4.2250370000000004</v>
      </c>
      <c r="CA1639">
        <v>4.5322880000000003</v>
      </c>
      <c r="CB1639">
        <v>13.44434</v>
      </c>
      <c r="CC1639">
        <v>25.530519999999999</v>
      </c>
      <c r="CD1639">
        <v>-2.7413940000000001</v>
      </c>
      <c r="CE1639">
        <v>102.96510000000001</v>
      </c>
      <c r="CF1639">
        <v>60.283580000000001</v>
      </c>
      <c r="CG1639">
        <v>40.8992</v>
      </c>
      <c r="CH1639">
        <v>22.444400000000002</v>
      </c>
      <c r="CI1639">
        <v>20.298770000000001</v>
      </c>
      <c r="CJ1639">
        <v>232.33070000000001</v>
      </c>
      <c r="CK1639">
        <v>730.19</v>
      </c>
      <c r="CL1639">
        <v>688.08479999999997</v>
      </c>
      <c r="CM1639">
        <v>498.50839999999999</v>
      </c>
      <c r="CN1639">
        <v>157.79900000000001</v>
      </c>
      <c r="CO1639">
        <v>68.644199999999998</v>
      </c>
      <c r="CP1639">
        <v>68.703059999999994</v>
      </c>
      <c r="CQ1639">
        <v>525.83330000000001</v>
      </c>
      <c r="CR1639">
        <v>250.6224</v>
      </c>
      <c r="CS1639">
        <v>192.5692</v>
      </c>
      <c r="CT1639">
        <v>159.48169999999999</v>
      </c>
      <c r="CU1639">
        <v>170.7567</v>
      </c>
      <c r="CV1639">
        <v>150.2191</v>
      </c>
      <c r="CW1639">
        <v>61.472079999999998</v>
      </c>
      <c r="CX1639">
        <v>47.115540000000003</v>
      </c>
      <c r="CY1639">
        <v>86.190299999999993</v>
      </c>
      <c r="CZ1639">
        <v>1031.635</v>
      </c>
      <c r="DA1639">
        <v>1389.6569999999999</v>
      </c>
      <c r="DB1639">
        <v>870.10580000000004</v>
      </c>
      <c r="DC1639">
        <v>3594.0239999999999</v>
      </c>
      <c r="DD1639">
        <v>5691.8869999999997</v>
      </c>
      <c r="DE1639">
        <v>4275.4690000000001</v>
      </c>
      <c r="DF1639">
        <v>2351.8159999999998</v>
      </c>
      <c r="DG1639">
        <v>1499.8030000000001</v>
      </c>
      <c r="DH1639">
        <v>3322.2350000000001</v>
      </c>
      <c r="DI1639">
        <v>4724.2820000000002</v>
      </c>
      <c r="DJ1639">
        <v>3234.9969999999998</v>
      </c>
      <c r="DK1639">
        <v>15674.79</v>
      </c>
      <c r="DL1639">
        <v>4773.9170000000004</v>
      </c>
      <c r="DM1639">
        <v>1436.221</v>
      </c>
      <c r="DN1639">
        <v>1356.9960000000001</v>
      </c>
      <c r="DO1639">
        <v>19</v>
      </c>
      <c r="DP1639">
        <v>20</v>
      </c>
    </row>
    <row r="1640" spans="1:122" hidden="1" x14ac:dyDescent="0.25">
      <c r="A1640" t="str">
        <f t="shared" si="25"/>
        <v>Industry_Type-1. Agriculture, Mining &amp; Construction_Prescribed DA 1-4 (1PM-9PM)_44420_19-20</v>
      </c>
      <c r="B1640" t="s">
        <v>62</v>
      </c>
      <c r="C1640" t="s">
        <v>211</v>
      </c>
      <c r="D1640" t="s">
        <v>61</v>
      </c>
      <c r="E1640" t="s">
        <v>61</v>
      </c>
      <c r="F1640" t="s">
        <v>61</v>
      </c>
      <c r="G1640" t="s">
        <v>30</v>
      </c>
      <c r="H1640" t="s">
        <v>61</v>
      </c>
      <c r="I1640" t="s">
        <v>61</v>
      </c>
      <c r="J1640" t="s">
        <v>61</v>
      </c>
      <c r="K1640" t="s">
        <v>214</v>
      </c>
      <c r="L1640" s="18">
        <v>44420</v>
      </c>
      <c r="M1640">
        <v>19</v>
      </c>
      <c r="N1640">
        <v>20</v>
      </c>
      <c r="O1640" t="s">
        <v>258</v>
      </c>
      <c r="P1640">
        <v>3</v>
      </c>
      <c r="Q1640">
        <v>3</v>
      </c>
      <c r="R1640">
        <v>0</v>
      </c>
      <c r="S1640">
        <v>0</v>
      </c>
      <c r="T1640">
        <v>1</v>
      </c>
      <c r="U1640">
        <v>1</v>
      </c>
      <c r="V1640">
        <v>1</v>
      </c>
      <c r="W1640">
        <v>1740.56</v>
      </c>
      <c r="X1640">
        <v>1959.48</v>
      </c>
      <c r="Y1640">
        <v>1972.16</v>
      </c>
      <c r="Z1640">
        <v>1976.68</v>
      </c>
      <c r="AA1640">
        <v>1975.72</v>
      </c>
      <c r="AB1640">
        <v>1982.4</v>
      </c>
      <c r="AC1640">
        <v>1996.28</v>
      </c>
      <c r="AD1640">
        <v>2016.96</v>
      </c>
      <c r="AE1640">
        <v>2027.92</v>
      </c>
      <c r="AF1640">
        <v>1977.92</v>
      </c>
      <c r="AG1640">
        <v>1844.6</v>
      </c>
      <c r="AH1640">
        <v>1675.6</v>
      </c>
      <c r="AI1640">
        <v>1030.3599999999999</v>
      </c>
      <c r="AJ1640">
        <v>1113.8800000000001</v>
      </c>
      <c r="AK1640">
        <v>1127.24</v>
      </c>
      <c r="AL1640">
        <v>1132.56</v>
      </c>
      <c r="AM1640">
        <v>1102.28</v>
      </c>
      <c r="AN1640">
        <v>760.24</v>
      </c>
      <c r="AO1640">
        <v>371.6</v>
      </c>
      <c r="AP1640">
        <v>333.96</v>
      </c>
      <c r="AQ1640">
        <v>372.72</v>
      </c>
      <c r="AR1640">
        <v>1269.4000000000001</v>
      </c>
      <c r="AS1640">
        <v>1341.32</v>
      </c>
      <c r="AT1640">
        <v>1339.52</v>
      </c>
      <c r="AU1640">
        <v>58</v>
      </c>
      <c r="AV1640">
        <v>58</v>
      </c>
      <c r="AW1640">
        <v>58</v>
      </c>
      <c r="AX1640">
        <v>57.666666999999997</v>
      </c>
      <c r="AY1640">
        <v>57.666666999999997</v>
      </c>
      <c r="AZ1640">
        <v>57.666666999999997</v>
      </c>
      <c r="BA1640">
        <v>58.333333000000003</v>
      </c>
      <c r="BB1640">
        <v>58.666666999999997</v>
      </c>
      <c r="BC1640">
        <v>59.666666999999997</v>
      </c>
      <c r="BD1640">
        <v>62</v>
      </c>
      <c r="BE1640">
        <v>64.166667000000004</v>
      </c>
      <c r="BF1640">
        <v>66</v>
      </c>
      <c r="BG1640">
        <v>65</v>
      </c>
      <c r="BH1640">
        <v>64.833332999999996</v>
      </c>
      <c r="BI1640">
        <v>65.666667000000004</v>
      </c>
      <c r="BJ1640">
        <v>67</v>
      </c>
      <c r="BK1640">
        <v>67.666667000000004</v>
      </c>
      <c r="BL1640">
        <v>64.833332999999996</v>
      </c>
      <c r="BM1640">
        <v>63.5</v>
      </c>
      <c r="BN1640">
        <v>62.166666999999997</v>
      </c>
      <c r="BO1640">
        <v>60.333333000000003</v>
      </c>
      <c r="BP1640">
        <v>59.333333000000003</v>
      </c>
      <c r="BQ1640">
        <v>58.666666999999997</v>
      </c>
      <c r="BR1640">
        <v>58.333333000000003</v>
      </c>
      <c r="BS1640">
        <v>23.35089</v>
      </c>
      <c r="BT1640">
        <v>-10.735720000000001</v>
      </c>
      <c r="BU1640">
        <v>-10.612489999999999</v>
      </c>
      <c r="BV1640">
        <v>-9.2407839999999997</v>
      </c>
      <c r="BW1640">
        <v>-10.043089999999999</v>
      </c>
      <c r="BX1640">
        <v>-11.77722</v>
      </c>
      <c r="BY1640">
        <v>-4.2266849999999998</v>
      </c>
      <c r="BZ1640">
        <v>2.527679</v>
      </c>
      <c r="CA1640">
        <v>-0.22634889999999999</v>
      </c>
      <c r="CB1640">
        <v>29.1922</v>
      </c>
      <c r="CC1640">
        <v>57.495480000000001</v>
      </c>
      <c r="CD1640">
        <v>4.0191699999999997E-2</v>
      </c>
      <c r="CE1640">
        <v>135.46039999999999</v>
      </c>
      <c r="CF1640">
        <v>20.871490000000001</v>
      </c>
      <c r="CG1640">
        <v>-4.1057740000000003</v>
      </c>
      <c r="CH1640">
        <v>-24.697849999999999</v>
      </c>
      <c r="CI1640">
        <v>-22.190049999999999</v>
      </c>
      <c r="CJ1640">
        <v>218.1429</v>
      </c>
      <c r="CK1640">
        <v>741.00480000000005</v>
      </c>
      <c r="CL1640">
        <v>721.70669999999996</v>
      </c>
      <c r="CM1640">
        <v>513.79719999999998</v>
      </c>
      <c r="CN1640">
        <v>183.202</v>
      </c>
      <c r="CO1640">
        <v>89.09778</v>
      </c>
      <c r="CP1640">
        <v>88.478669999999994</v>
      </c>
      <c r="CQ1640">
        <v>598.55050000000006</v>
      </c>
      <c r="CR1640">
        <v>344.22019999999998</v>
      </c>
      <c r="CS1640">
        <v>281.2525</v>
      </c>
      <c r="CT1640">
        <v>245.95140000000001</v>
      </c>
      <c r="CU1640">
        <v>259.22089999999997</v>
      </c>
      <c r="CV1640">
        <v>254.9802</v>
      </c>
      <c r="CW1640">
        <v>179.14349999999999</v>
      </c>
      <c r="CX1640">
        <v>123.43219999999999</v>
      </c>
      <c r="CY1640">
        <v>256.71780000000001</v>
      </c>
      <c r="CZ1640">
        <v>1526.4079999999999</v>
      </c>
      <c r="DA1640">
        <v>2562.5790000000002</v>
      </c>
      <c r="DB1640">
        <v>2093.2570000000001</v>
      </c>
      <c r="DC1640">
        <v>4385.5609999999997</v>
      </c>
      <c r="DD1640">
        <v>7348.6989999999996</v>
      </c>
      <c r="DE1640">
        <v>5868.5540000000001</v>
      </c>
      <c r="DF1640">
        <v>4094.4760000000001</v>
      </c>
      <c r="DG1640">
        <v>2863.8449999999998</v>
      </c>
      <c r="DH1640">
        <v>4601.5709999999999</v>
      </c>
      <c r="DI1640">
        <v>6568</v>
      </c>
      <c r="DJ1640">
        <v>5376.9530000000004</v>
      </c>
      <c r="DK1640">
        <v>17504.82</v>
      </c>
      <c r="DL1640">
        <v>5142.8419999999996</v>
      </c>
      <c r="DM1640">
        <v>1717.3030000000001</v>
      </c>
      <c r="DN1640">
        <v>1614.0619999999999</v>
      </c>
      <c r="DO1640">
        <v>19</v>
      </c>
      <c r="DP1640">
        <v>20</v>
      </c>
    </row>
    <row r="1641" spans="1:122" hidden="1" x14ac:dyDescent="0.25">
      <c r="A1641" t="str">
        <f t="shared" si="25"/>
        <v>Size_Grp-20 to 199.99 kW_Prescribed DA 1-4 (1PM-9PM)_44420_19-20</v>
      </c>
      <c r="B1641" t="s">
        <v>62</v>
      </c>
      <c r="C1641" t="s">
        <v>201</v>
      </c>
      <c r="D1641" t="s">
        <v>61</v>
      </c>
      <c r="E1641" t="s">
        <v>61</v>
      </c>
      <c r="F1641" t="s">
        <v>61</v>
      </c>
      <c r="G1641" t="s">
        <v>61</v>
      </c>
      <c r="H1641" t="s">
        <v>61</v>
      </c>
      <c r="I1641" t="s">
        <v>61</v>
      </c>
      <c r="J1641" t="s">
        <v>101</v>
      </c>
      <c r="K1641" t="s">
        <v>214</v>
      </c>
      <c r="L1641" s="18">
        <v>44420</v>
      </c>
      <c r="M1641">
        <v>19</v>
      </c>
      <c r="N1641">
        <v>20</v>
      </c>
      <c r="O1641" t="s">
        <v>258</v>
      </c>
      <c r="P1641">
        <v>3</v>
      </c>
      <c r="Q1641">
        <v>3</v>
      </c>
      <c r="R1641">
        <v>0</v>
      </c>
      <c r="S1641">
        <v>0</v>
      </c>
      <c r="T1641">
        <v>1</v>
      </c>
      <c r="U1641">
        <v>0</v>
      </c>
      <c r="V1641">
        <v>1</v>
      </c>
      <c r="W1641">
        <v>109.84</v>
      </c>
      <c r="X1641">
        <v>90.96</v>
      </c>
      <c r="Y1641">
        <v>88.84</v>
      </c>
      <c r="Z1641">
        <v>89.76</v>
      </c>
      <c r="AA1641">
        <v>89.84</v>
      </c>
      <c r="AB1641">
        <v>89.72</v>
      </c>
      <c r="AC1641">
        <v>96.96</v>
      </c>
      <c r="AD1641">
        <v>139.91999999999999</v>
      </c>
      <c r="AE1641">
        <v>146.72</v>
      </c>
      <c r="AF1641">
        <v>159.56</v>
      </c>
      <c r="AG1641">
        <v>186.92</v>
      </c>
      <c r="AH1641">
        <v>179.28</v>
      </c>
      <c r="AI1641">
        <v>180.16</v>
      </c>
      <c r="AJ1641">
        <v>182.24</v>
      </c>
      <c r="AK1641">
        <v>184.8</v>
      </c>
      <c r="AL1641">
        <v>186</v>
      </c>
      <c r="AM1641">
        <v>185.76</v>
      </c>
      <c r="AN1641">
        <v>203.08</v>
      </c>
      <c r="AO1641">
        <v>115.96</v>
      </c>
      <c r="AP1641">
        <v>113.56</v>
      </c>
      <c r="AQ1641">
        <v>183.92</v>
      </c>
      <c r="AR1641">
        <v>169</v>
      </c>
      <c r="AS1641">
        <v>126.32</v>
      </c>
      <c r="AT1641">
        <v>126.24</v>
      </c>
      <c r="AU1641">
        <v>64.333332999999996</v>
      </c>
      <c r="AV1641">
        <v>65.166667000000004</v>
      </c>
      <c r="AW1641">
        <v>65</v>
      </c>
      <c r="AX1641">
        <v>64.166667000000004</v>
      </c>
      <c r="AY1641">
        <v>63.5</v>
      </c>
      <c r="AZ1641">
        <v>62.666666999999997</v>
      </c>
      <c r="BA1641">
        <v>63</v>
      </c>
      <c r="BB1641">
        <v>63.666666999999997</v>
      </c>
      <c r="BC1641">
        <v>66.166667000000004</v>
      </c>
      <c r="BD1641">
        <v>70.166667000000004</v>
      </c>
      <c r="BE1641">
        <v>74.5</v>
      </c>
      <c r="BF1641">
        <v>79</v>
      </c>
      <c r="BG1641">
        <v>82.5</v>
      </c>
      <c r="BH1641">
        <v>82.666667000000004</v>
      </c>
      <c r="BI1641">
        <v>81.666667000000004</v>
      </c>
      <c r="BJ1641">
        <v>82.666667000000004</v>
      </c>
      <c r="BK1641">
        <v>80.833332999999996</v>
      </c>
      <c r="BL1641">
        <v>79.166667000000004</v>
      </c>
      <c r="BM1641">
        <v>76.666667000000004</v>
      </c>
      <c r="BN1641">
        <v>72.5</v>
      </c>
      <c r="BO1641">
        <v>68.166667000000004</v>
      </c>
      <c r="BP1641">
        <v>65.833332999999996</v>
      </c>
      <c r="BQ1641">
        <v>65.166667000000004</v>
      </c>
      <c r="BR1641">
        <v>64.5</v>
      </c>
      <c r="BS1641">
        <v>14.96556</v>
      </c>
      <c r="BT1641">
        <v>9.6243630000000007</v>
      </c>
      <c r="BU1641">
        <v>11.18093</v>
      </c>
      <c r="BV1641">
        <v>10.719810000000001</v>
      </c>
      <c r="BW1641">
        <v>11.68656</v>
      </c>
      <c r="BX1641">
        <v>13.07686</v>
      </c>
      <c r="BY1641">
        <v>-13.48917</v>
      </c>
      <c r="BZ1641">
        <v>-3.3023530000000001</v>
      </c>
      <c r="CA1641">
        <v>-2.6282749999999999</v>
      </c>
      <c r="CB1641">
        <v>-5.9152550000000002</v>
      </c>
      <c r="CC1641">
        <v>-6.1826800000000004</v>
      </c>
      <c r="CD1641">
        <v>-6.0545730000000004</v>
      </c>
      <c r="CE1641">
        <v>-4.8871190000000002</v>
      </c>
      <c r="CF1641">
        <v>-3.2872240000000001</v>
      </c>
      <c r="CG1641">
        <v>-8.8857610000000005</v>
      </c>
      <c r="CH1641">
        <v>-10.21848</v>
      </c>
      <c r="CI1641">
        <v>-16.851109999999998</v>
      </c>
      <c r="CJ1641">
        <v>-8.8890840000000004</v>
      </c>
      <c r="CK1641">
        <v>73.367099999999994</v>
      </c>
      <c r="CL1641">
        <v>81.360889999999998</v>
      </c>
      <c r="CM1641">
        <v>27.4802</v>
      </c>
      <c r="CN1641">
        <v>8.4254339999999992</v>
      </c>
      <c r="CO1641">
        <v>2.8638379999999999</v>
      </c>
      <c r="CP1641">
        <v>0.94760800000000001</v>
      </c>
      <c r="CQ1641">
        <v>49.180979999999998</v>
      </c>
      <c r="CR1641">
        <v>21.45354</v>
      </c>
      <c r="CS1641">
        <v>24.055669999999999</v>
      </c>
      <c r="CT1641">
        <v>23.559270000000001</v>
      </c>
      <c r="CU1641">
        <v>18.593630000000001</v>
      </c>
      <c r="CV1641">
        <v>23.195329999999998</v>
      </c>
      <c r="CW1641">
        <v>25.02093</v>
      </c>
      <c r="CX1641">
        <v>19.630410000000001</v>
      </c>
      <c r="CY1641">
        <v>22.546189999999999</v>
      </c>
      <c r="CZ1641">
        <v>20.741070000000001</v>
      </c>
      <c r="DA1641">
        <v>28.09778</v>
      </c>
      <c r="DB1641">
        <v>35.803319999999999</v>
      </c>
      <c r="DC1641">
        <v>35.035879999999999</v>
      </c>
      <c r="DD1641">
        <v>47.394489999999998</v>
      </c>
      <c r="DE1641">
        <v>40.735320000000002</v>
      </c>
      <c r="DF1641">
        <v>35.103520000000003</v>
      </c>
      <c r="DG1641">
        <v>37.565130000000003</v>
      </c>
      <c r="DH1641">
        <v>77.541780000000003</v>
      </c>
      <c r="DI1641">
        <v>53.219360000000002</v>
      </c>
      <c r="DJ1641">
        <v>83.136399999999995</v>
      </c>
      <c r="DK1641">
        <v>317.55970000000002</v>
      </c>
      <c r="DL1641">
        <v>50.54806</v>
      </c>
      <c r="DM1641">
        <v>27.056979999999999</v>
      </c>
      <c r="DN1641">
        <v>26.396270000000001</v>
      </c>
      <c r="DO1641">
        <v>19</v>
      </c>
      <c r="DP1641">
        <v>20</v>
      </c>
    </row>
    <row r="1642" spans="1:122" hidden="1" x14ac:dyDescent="0.25">
      <c r="A1642" t="str">
        <f t="shared" si="25"/>
        <v>LCA-Other_Prescribed DA 1-4 (1PM-9PM)_44420_19-20</v>
      </c>
      <c r="B1642" t="s">
        <v>62</v>
      </c>
      <c r="C1642" t="s">
        <v>212</v>
      </c>
      <c r="D1642" t="s">
        <v>32</v>
      </c>
      <c r="E1642" t="s">
        <v>61</v>
      </c>
      <c r="F1642" t="s">
        <v>61</v>
      </c>
      <c r="G1642" t="s">
        <v>61</v>
      </c>
      <c r="H1642" t="s">
        <v>61</v>
      </c>
      <c r="I1642" t="s">
        <v>61</v>
      </c>
      <c r="J1642" t="s">
        <v>61</v>
      </c>
      <c r="K1642" t="s">
        <v>214</v>
      </c>
      <c r="L1642" s="18">
        <v>44420</v>
      </c>
      <c r="M1642">
        <v>19</v>
      </c>
      <c r="N1642">
        <v>20</v>
      </c>
      <c r="O1642" t="s">
        <v>258</v>
      </c>
      <c r="P1642">
        <v>4</v>
      </c>
      <c r="Q1642">
        <v>4</v>
      </c>
      <c r="R1642">
        <v>0</v>
      </c>
      <c r="S1642">
        <v>0</v>
      </c>
      <c r="T1642">
        <v>1</v>
      </c>
      <c r="U1642">
        <v>0</v>
      </c>
      <c r="V1642">
        <v>1</v>
      </c>
      <c r="W1642">
        <v>30.295000000000002</v>
      </c>
      <c r="X1642">
        <v>30.367000000000001</v>
      </c>
      <c r="Y1642">
        <v>30.24</v>
      </c>
      <c r="Z1642">
        <v>30.244</v>
      </c>
      <c r="AA1642">
        <v>30.233000000000001</v>
      </c>
      <c r="AB1642">
        <v>30.164999999999999</v>
      </c>
      <c r="AC1642">
        <v>30.35</v>
      </c>
      <c r="AD1642">
        <v>49.718000000000004</v>
      </c>
      <c r="AE1642">
        <v>62.994</v>
      </c>
      <c r="AF1642">
        <v>76.36</v>
      </c>
      <c r="AG1642">
        <v>116.126</v>
      </c>
      <c r="AH1642">
        <v>125.206</v>
      </c>
      <c r="AI1642">
        <v>128.77000000000001</v>
      </c>
      <c r="AJ1642">
        <v>128.49199999999999</v>
      </c>
      <c r="AK1642">
        <v>129.69499999999999</v>
      </c>
      <c r="AL1642">
        <v>129.333</v>
      </c>
      <c r="AM1642">
        <v>123.086</v>
      </c>
      <c r="AN1642">
        <v>122.205</v>
      </c>
      <c r="AO1642">
        <v>116.96</v>
      </c>
      <c r="AP1642">
        <v>111.883</v>
      </c>
      <c r="AQ1642">
        <v>108.419</v>
      </c>
      <c r="AR1642">
        <v>86.807000000000002</v>
      </c>
      <c r="AS1642">
        <v>31.494</v>
      </c>
      <c r="AT1642">
        <v>30.251000000000001</v>
      </c>
      <c r="AU1642">
        <v>63.125</v>
      </c>
      <c r="AV1642">
        <v>63.125</v>
      </c>
      <c r="AW1642">
        <v>63</v>
      </c>
      <c r="AX1642">
        <v>62.625</v>
      </c>
      <c r="AY1642">
        <v>62.125</v>
      </c>
      <c r="AZ1642">
        <v>61</v>
      </c>
      <c r="BA1642">
        <v>61</v>
      </c>
      <c r="BB1642">
        <v>61.875</v>
      </c>
      <c r="BC1642">
        <v>64.625</v>
      </c>
      <c r="BD1642">
        <v>69.125</v>
      </c>
      <c r="BE1642">
        <v>73.75</v>
      </c>
      <c r="BF1642">
        <v>78.5</v>
      </c>
      <c r="BG1642">
        <v>82.25</v>
      </c>
      <c r="BH1642">
        <v>82</v>
      </c>
      <c r="BI1642">
        <v>81</v>
      </c>
      <c r="BJ1642">
        <v>81.25</v>
      </c>
      <c r="BK1642">
        <v>80.25</v>
      </c>
      <c r="BL1642">
        <v>78.375</v>
      </c>
      <c r="BM1642">
        <v>75.125</v>
      </c>
      <c r="BN1642">
        <v>69.125</v>
      </c>
      <c r="BO1642">
        <v>65.375</v>
      </c>
      <c r="BP1642">
        <v>63.875</v>
      </c>
      <c r="BQ1642">
        <v>63.375</v>
      </c>
      <c r="BR1642">
        <v>63.125</v>
      </c>
      <c r="BS1642">
        <v>-0.1232924</v>
      </c>
      <c r="BT1642">
        <v>-0.1727262</v>
      </c>
      <c r="BU1642">
        <v>-0.16855500000000001</v>
      </c>
      <c r="BV1642">
        <v>-0.1263282</v>
      </c>
      <c r="BW1642">
        <v>-0.23666999999999999</v>
      </c>
      <c r="BX1642">
        <v>3.3815469999999999</v>
      </c>
      <c r="BY1642">
        <v>-5.6272270000000004</v>
      </c>
      <c r="BZ1642">
        <v>1.423562</v>
      </c>
      <c r="CA1642">
        <v>2.5731510000000002</v>
      </c>
      <c r="CB1642">
        <v>-1.5986750000000001</v>
      </c>
      <c r="CC1642">
        <v>-2.2274980000000002</v>
      </c>
      <c r="CD1642">
        <v>-1.284878</v>
      </c>
      <c r="CE1642">
        <v>0.1103899</v>
      </c>
      <c r="CF1642">
        <v>0.78001869999999995</v>
      </c>
      <c r="CG1642">
        <v>-1.6861679999999999</v>
      </c>
      <c r="CH1642">
        <v>1.5415570000000001</v>
      </c>
      <c r="CI1642">
        <v>1.1737649999999999</v>
      </c>
      <c r="CJ1642">
        <v>-2.8572660000000001</v>
      </c>
      <c r="CK1642">
        <v>2.591866</v>
      </c>
      <c r="CL1642">
        <v>2.8635929999999998</v>
      </c>
      <c r="CM1642">
        <v>-1.1106229999999999</v>
      </c>
      <c r="CN1642">
        <v>-0.32496459999999999</v>
      </c>
      <c r="CO1642">
        <v>0.3817989</v>
      </c>
      <c r="CP1642">
        <v>0.16141430000000001</v>
      </c>
      <c r="CQ1642">
        <v>8.1151500000000001E-2</v>
      </c>
      <c r="CR1642">
        <v>4.63229E-2</v>
      </c>
      <c r="CS1642">
        <v>2.45411E-2</v>
      </c>
      <c r="CT1642">
        <v>1.45153E-2</v>
      </c>
      <c r="CU1642">
        <v>1.9684900000000002E-2</v>
      </c>
      <c r="CV1642">
        <v>2.219713</v>
      </c>
      <c r="CW1642">
        <v>12.68971</v>
      </c>
      <c r="CX1642">
        <v>5.0796580000000002</v>
      </c>
      <c r="CY1642">
        <v>10.029669999999999</v>
      </c>
      <c r="CZ1642">
        <v>3.0262880000000001</v>
      </c>
      <c r="DA1642">
        <v>5.5202499999999999</v>
      </c>
      <c r="DB1642">
        <v>2.2810899999999998</v>
      </c>
      <c r="DC1642">
        <v>2.654468</v>
      </c>
      <c r="DD1642">
        <v>2.4443459999999999</v>
      </c>
      <c r="DE1642">
        <v>3.549795</v>
      </c>
      <c r="DF1642">
        <v>1.9848870000000001</v>
      </c>
      <c r="DG1642">
        <v>1.765455</v>
      </c>
      <c r="DH1642">
        <v>9.3036469999999998</v>
      </c>
      <c r="DI1642">
        <v>8.6796469999999992</v>
      </c>
      <c r="DJ1642">
        <v>15.313179999999999</v>
      </c>
      <c r="DK1642">
        <v>18.579070000000002</v>
      </c>
      <c r="DL1642">
        <v>10.250030000000001</v>
      </c>
      <c r="DM1642">
        <v>0.63450600000000001</v>
      </c>
      <c r="DN1642">
        <v>0.17407639999999999</v>
      </c>
      <c r="DO1642">
        <v>19</v>
      </c>
      <c r="DP1642">
        <v>20</v>
      </c>
    </row>
    <row r="1643" spans="1:122" hidden="1" x14ac:dyDescent="0.25">
      <c r="A1643" t="str">
        <f t="shared" si="25"/>
        <v>OtherDR-No_Prescribed DA 1-4 (1PM-9PM)_44420_19-20</v>
      </c>
      <c r="B1643" t="s">
        <v>62</v>
      </c>
      <c r="C1643" t="s">
        <v>323</v>
      </c>
      <c r="D1643" t="s">
        <v>61</v>
      </c>
      <c r="E1643" t="s">
        <v>61</v>
      </c>
      <c r="F1643" t="s">
        <v>61</v>
      </c>
      <c r="G1643" t="s">
        <v>61</v>
      </c>
      <c r="H1643" t="s">
        <v>61</v>
      </c>
      <c r="I1643" t="s">
        <v>97</v>
      </c>
      <c r="J1643" t="s">
        <v>61</v>
      </c>
      <c r="K1643" t="s">
        <v>214</v>
      </c>
      <c r="L1643" s="18">
        <v>44420</v>
      </c>
      <c r="M1643">
        <v>19</v>
      </c>
      <c r="N1643">
        <v>20</v>
      </c>
      <c r="O1643" t="s">
        <v>258</v>
      </c>
      <c r="P1643">
        <v>9</v>
      </c>
      <c r="Q1643">
        <v>8</v>
      </c>
      <c r="R1643">
        <v>0</v>
      </c>
      <c r="S1643">
        <v>0</v>
      </c>
      <c r="T1643">
        <v>1</v>
      </c>
      <c r="U1643">
        <v>0</v>
      </c>
      <c r="V1643">
        <v>1</v>
      </c>
      <c r="W1643">
        <v>2085.5868999999998</v>
      </c>
      <c r="X1643">
        <v>2310.5779000000002</v>
      </c>
      <c r="Y1643">
        <v>2322.4499999999998</v>
      </c>
      <c r="Z1643">
        <v>2328.5745000000002</v>
      </c>
      <c r="AA1643">
        <v>2327.5720999999999</v>
      </c>
      <c r="AB1643">
        <v>2334.8755999999998</v>
      </c>
      <c r="AC1643">
        <v>2358.7087000000001</v>
      </c>
      <c r="AD1643">
        <v>2431.9328</v>
      </c>
      <c r="AE1643">
        <v>2460.5482000000002</v>
      </c>
      <c r="AF1643">
        <v>2421.7199999999998</v>
      </c>
      <c r="AG1643">
        <v>2318.9917999999998</v>
      </c>
      <c r="AH1643">
        <v>2125.4917999999998</v>
      </c>
      <c r="AI1643">
        <v>1401.2212999999999</v>
      </c>
      <c r="AJ1643">
        <v>1497.4335000000001</v>
      </c>
      <c r="AK1643">
        <v>1512.8269</v>
      </c>
      <c r="AL1643">
        <v>1522.4096</v>
      </c>
      <c r="AM1643">
        <v>1487.6168</v>
      </c>
      <c r="AN1643">
        <v>1121.1356000000001</v>
      </c>
      <c r="AO1643">
        <v>584.01</v>
      </c>
      <c r="AP1643">
        <v>536.35838000000001</v>
      </c>
      <c r="AQ1643">
        <v>658.23636999999997</v>
      </c>
      <c r="AR1643">
        <v>1640.2129</v>
      </c>
      <c r="AS1643">
        <v>1655.4757</v>
      </c>
      <c r="AT1643">
        <v>1652.8173999999999</v>
      </c>
      <c r="AU1643">
        <v>61.125</v>
      </c>
      <c r="AV1643">
        <v>61.1875</v>
      </c>
      <c r="AW1643">
        <v>61.125</v>
      </c>
      <c r="AX1643">
        <v>60.6875</v>
      </c>
      <c r="AY1643">
        <v>60.4375</v>
      </c>
      <c r="AZ1643">
        <v>59.875</v>
      </c>
      <c r="BA1643">
        <v>60.25</v>
      </c>
      <c r="BB1643">
        <v>60.75</v>
      </c>
      <c r="BC1643">
        <v>62.5625</v>
      </c>
      <c r="BD1643">
        <v>65.9375</v>
      </c>
      <c r="BE1643">
        <v>69.625</v>
      </c>
      <c r="BF1643">
        <v>73</v>
      </c>
      <c r="BG1643">
        <v>74.6875</v>
      </c>
      <c r="BH1643">
        <v>74.4375</v>
      </c>
      <c r="BI1643">
        <v>74.25</v>
      </c>
      <c r="BJ1643">
        <v>75.125</v>
      </c>
      <c r="BK1643">
        <v>74.5625</v>
      </c>
      <c r="BL1643">
        <v>72.5</v>
      </c>
      <c r="BM1643">
        <v>70.1875</v>
      </c>
      <c r="BN1643">
        <v>66.5</v>
      </c>
      <c r="BO1643">
        <v>63.5625</v>
      </c>
      <c r="BP1643">
        <v>62.1875</v>
      </c>
      <c r="BQ1643">
        <v>61.6875</v>
      </c>
      <c r="BR1643">
        <v>61.3125</v>
      </c>
      <c r="BS1643">
        <v>43.088999999999999</v>
      </c>
      <c r="BT1643">
        <v>-1.202132</v>
      </c>
      <c r="BU1643">
        <v>0.62151000000000001</v>
      </c>
      <c r="BV1643">
        <v>1.691894</v>
      </c>
      <c r="BW1643">
        <v>1.8453189999999999</v>
      </c>
      <c r="BX1643">
        <v>1.815534</v>
      </c>
      <c r="BY1643">
        <v>-18.955459999999999</v>
      </c>
      <c r="BZ1643">
        <v>-1.3428370000000001</v>
      </c>
      <c r="CA1643">
        <v>-3.294311</v>
      </c>
      <c r="CB1643">
        <v>25.134879999999999</v>
      </c>
      <c r="CC1643">
        <v>57.55939</v>
      </c>
      <c r="CD1643">
        <v>-6.9463419999999996</v>
      </c>
      <c r="CE1643">
        <v>147.3493</v>
      </c>
      <c r="CF1643">
        <v>19.562110000000001</v>
      </c>
      <c r="CG1643">
        <v>-14.80171</v>
      </c>
      <c r="CH1643">
        <v>-40.031759999999998</v>
      </c>
      <c r="CI1643">
        <v>-44.298009999999998</v>
      </c>
      <c r="CJ1643">
        <v>233.8663</v>
      </c>
      <c r="CK1643">
        <v>917.60469999999998</v>
      </c>
      <c r="CL1643">
        <v>905.57899999999995</v>
      </c>
      <c r="CM1643">
        <v>611.49990000000003</v>
      </c>
      <c r="CN1643">
        <v>215.5487</v>
      </c>
      <c r="CO1643">
        <v>103.4054</v>
      </c>
      <c r="CP1643">
        <v>100.6058</v>
      </c>
      <c r="CQ1643">
        <v>819.78639999999996</v>
      </c>
      <c r="CR1643">
        <v>462.80689999999998</v>
      </c>
      <c r="CS1643">
        <v>386.40640000000002</v>
      </c>
      <c r="CT1643">
        <v>341.10050000000001</v>
      </c>
      <c r="CU1643">
        <v>351.60980000000001</v>
      </c>
      <c r="CV1643">
        <v>352.11419999999998</v>
      </c>
      <c r="CW1643">
        <v>258.7638</v>
      </c>
      <c r="CX1643">
        <v>182.0761</v>
      </c>
      <c r="CY1643">
        <v>354.19900000000001</v>
      </c>
      <c r="CZ1643">
        <v>1958.578</v>
      </c>
      <c r="DA1643">
        <v>3282.0650000000001</v>
      </c>
      <c r="DB1643">
        <v>2695.7759999999998</v>
      </c>
      <c r="DC1643">
        <v>5595.9579999999996</v>
      </c>
      <c r="DD1643">
        <v>9361.4570000000003</v>
      </c>
      <c r="DE1643">
        <v>7479.99</v>
      </c>
      <c r="DF1643">
        <v>5227.7079999999996</v>
      </c>
      <c r="DG1643">
        <v>3672.9360000000001</v>
      </c>
      <c r="DH1643">
        <v>5925.85</v>
      </c>
      <c r="DI1643">
        <v>8385.0339999999997</v>
      </c>
      <c r="DJ1643">
        <v>6918.9849999999997</v>
      </c>
      <c r="DK1643">
        <v>22566.46</v>
      </c>
      <c r="DL1643">
        <v>6578.3879999999999</v>
      </c>
      <c r="DM1643">
        <v>2207.7530000000002</v>
      </c>
      <c r="DN1643">
        <v>2076.2060000000001</v>
      </c>
      <c r="DO1643">
        <v>19</v>
      </c>
      <c r="DP1643">
        <v>20</v>
      </c>
    </row>
    <row r="1644" spans="1:122" hidden="1" x14ac:dyDescent="0.25">
      <c r="A1644" t="str">
        <f t="shared" si="25"/>
        <v>sublap_id-SLAP_PGEB_Prescribed DA 1-4 (1PM-9PM)_44420_19-20</v>
      </c>
      <c r="B1644" t="s">
        <v>62</v>
      </c>
      <c r="C1644" t="s">
        <v>287</v>
      </c>
      <c r="D1644" t="s">
        <v>61</v>
      </c>
      <c r="E1644" t="s">
        <v>288</v>
      </c>
      <c r="F1644" t="s">
        <v>61</v>
      </c>
      <c r="G1644" t="s">
        <v>61</v>
      </c>
      <c r="H1644" t="s">
        <v>61</v>
      </c>
      <c r="I1644" t="s">
        <v>61</v>
      </c>
      <c r="J1644" t="s">
        <v>61</v>
      </c>
      <c r="K1644" t="s">
        <v>214</v>
      </c>
      <c r="L1644" s="18">
        <v>44420</v>
      </c>
      <c r="M1644">
        <v>19</v>
      </c>
      <c r="N1644">
        <v>20</v>
      </c>
      <c r="O1644" t="s">
        <v>258</v>
      </c>
      <c r="P1644">
        <v>2</v>
      </c>
      <c r="Q1644">
        <v>1</v>
      </c>
      <c r="R1644">
        <v>0</v>
      </c>
      <c r="S1644">
        <v>0</v>
      </c>
      <c r="T1644">
        <v>1</v>
      </c>
      <c r="U1644">
        <v>0</v>
      </c>
      <c r="V1644">
        <v>1</v>
      </c>
      <c r="W1644">
        <v>166</v>
      </c>
      <c r="X1644">
        <v>128</v>
      </c>
      <c r="Y1644">
        <v>124</v>
      </c>
      <c r="Z1644">
        <v>125.84</v>
      </c>
      <c r="AA1644">
        <v>126</v>
      </c>
      <c r="AB1644">
        <v>125.76</v>
      </c>
      <c r="AC1644">
        <v>140</v>
      </c>
      <c r="AD1644">
        <v>190.08</v>
      </c>
      <c r="AE1644">
        <v>192.48</v>
      </c>
      <c r="AF1644">
        <v>196.72</v>
      </c>
      <c r="AG1644">
        <v>201.2</v>
      </c>
      <c r="AH1644">
        <v>177.04</v>
      </c>
      <c r="AI1644">
        <v>172.8</v>
      </c>
      <c r="AJ1644">
        <v>177.36</v>
      </c>
      <c r="AK1644">
        <v>175.6</v>
      </c>
      <c r="AL1644">
        <v>182.72</v>
      </c>
      <c r="AM1644">
        <v>193.92</v>
      </c>
      <c r="AN1644">
        <v>228.24</v>
      </c>
      <c r="AO1644">
        <v>61.12</v>
      </c>
      <c r="AP1644">
        <v>61.84</v>
      </c>
      <c r="AQ1644">
        <v>207.92</v>
      </c>
      <c r="AR1644">
        <v>203.52</v>
      </c>
      <c r="AS1644">
        <v>197.44</v>
      </c>
      <c r="AT1644">
        <v>198.8</v>
      </c>
      <c r="AU1644">
        <v>62.5</v>
      </c>
      <c r="AV1644">
        <v>63</v>
      </c>
      <c r="AW1644">
        <v>63</v>
      </c>
      <c r="AX1644">
        <v>62</v>
      </c>
      <c r="AY1644">
        <v>62</v>
      </c>
      <c r="AZ1644">
        <v>62</v>
      </c>
      <c r="BA1644">
        <v>63</v>
      </c>
      <c r="BB1644">
        <v>62.5</v>
      </c>
      <c r="BC1644">
        <v>63</v>
      </c>
      <c r="BD1644">
        <v>65</v>
      </c>
      <c r="BE1644">
        <v>69.5</v>
      </c>
      <c r="BF1644">
        <v>72</v>
      </c>
      <c r="BG1644">
        <v>73.5</v>
      </c>
      <c r="BH1644">
        <v>73</v>
      </c>
      <c r="BI1644">
        <v>73</v>
      </c>
      <c r="BJ1644">
        <v>75</v>
      </c>
      <c r="BK1644">
        <v>72.5</v>
      </c>
      <c r="BL1644">
        <v>72</v>
      </c>
      <c r="BM1644">
        <v>70.5</v>
      </c>
      <c r="BN1644">
        <v>69</v>
      </c>
      <c r="BO1644">
        <v>66</v>
      </c>
      <c r="BP1644">
        <v>64</v>
      </c>
      <c r="BQ1644">
        <v>64</v>
      </c>
      <c r="BR1644">
        <v>63</v>
      </c>
      <c r="BS1644">
        <v>30.147480000000002</v>
      </c>
      <c r="BT1644">
        <v>19.679760000000002</v>
      </c>
      <c r="BU1644">
        <v>22.666989999999998</v>
      </c>
      <c r="BV1644">
        <v>21.74203</v>
      </c>
      <c r="BW1644">
        <v>23.84009</v>
      </c>
      <c r="BX1644">
        <v>20.018969999999999</v>
      </c>
      <c r="BY1644">
        <v>-13.990769999999999</v>
      </c>
      <c r="BZ1644">
        <v>-10.28975</v>
      </c>
      <c r="CA1644">
        <v>-10.55016</v>
      </c>
      <c r="CB1644">
        <v>-10.50282</v>
      </c>
      <c r="CC1644">
        <v>-8.2081599999999995</v>
      </c>
      <c r="CD1644">
        <v>-9.8596800000000009</v>
      </c>
      <c r="CE1644">
        <v>-9.1870879999999993</v>
      </c>
      <c r="CF1644">
        <v>-8.5259250000000009</v>
      </c>
      <c r="CG1644">
        <v>-14.730270000000001</v>
      </c>
      <c r="CH1644">
        <v>-24.854980000000001</v>
      </c>
      <c r="CI1644">
        <v>-36.719450000000002</v>
      </c>
      <c r="CJ1644">
        <v>-14.80904</v>
      </c>
      <c r="CK1644">
        <v>144.10419999999999</v>
      </c>
      <c r="CL1644">
        <v>160.77760000000001</v>
      </c>
      <c r="CM1644">
        <v>61.737699999999997</v>
      </c>
      <c r="CN1644">
        <v>17.443650000000002</v>
      </c>
      <c r="CO1644">
        <v>4.8727260000000001</v>
      </c>
      <c r="CP1644">
        <v>1.5746610000000001</v>
      </c>
      <c r="CQ1644">
        <v>196.40299999999999</v>
      </c>
      <c r="CR1644">
        <v>85.632459999999995</v>
      </c>
      <c r="CS1644">
        <v>96.126750000000001</v>
      </c>
      <c r="CT1644">
        <v>94.182339999999996</v>
      </c>
      <c r="CU1644">
        <v>74.297870000000003</v>
      </c>
      <c r="CV1644">
        <v>84.055279999999996</v>
      </c>
      <c r="CW1644">
        <v>50.488419999999998</v>
      </c>
      <c r="CX1644">
        <v>61.403129999999997</v>
      </c>
      <c r="CY1644">
        <v>52.454009999999997</v>
      </c>
      <c r="CZ1644">
        <v>72.336650000000006</v>
      </c>
      <c r="DA1644">
        <v>100.5478</v>
      </c>
      <c r="DB1644">
        <v>137.83170000000001</v>
      </c>
      <c r="DC1644">
        <v>133.13290000000001</v>
      </c>
      <c r="DD1644">
        <v>182.25020000000001</v>
      </c>
      <c r="DE1644">
        <v>152.0478</v>
      </c>
      <c r="DF1644">
        <v>136.29339999999999</v>
      </c>
      <c r="DG1644">
        <v>145.8466</v>
      </c>
      <c r="DH1644">
        <v>285.11349999999999</v>
      </c>
      <c r="DI1644">
        <v>194.12549999999999</v>
      </c>
      <c r="DJ1644">
        <v>298.34589999999997</v>
      </c>
      <c r="DK1644">
        <v>1227.5640000000001</v>
      </c>
      <c r="DL1644">
        <v>178.5855</v>
      </c>
      <c r="DM1644">
        <v>105.83759999999999</v>
      </c>
      <c r="DN1644">
        <v>104.8914</v>
      </c>
      <c r="DO1644">
        <v>19</v>
      </c>
      <c r="DP1644">
        <v>20</v>
      </c>
    </row>
    <row r="1645" spans="1:122" hidden="1" x14ac:dyDescent="0.25">
      <c r="A1645" t="str">
        <f t="shared" si="25"/>
        <v>LCA-Greater Bay Area_Prescribed DA 1-4 (1PM-9PM)_44420_19-20</v>
      </c>
      <c r="B1645" t="s">
        <v>62</v>
      </c>
      <c r="C1645" t="s">
        <v>209</v>
      </c>
      <c r="D1645" t="s">
        <v>36</v>
      </c>
      <c r="E1645" t="s">
        <v>61</v>
      </c>
      <c r="F1645" t="s">
        <v>61</v>
      </c>
      <c r="G1645" t="s">
        <v>61</v>
      </c>
      <c r="H1645" t="s">
        <v>61</v>
      </c>
      <c r="I1645" t="s">
        <v>61</v>
      </c>
      <c r="J1645" t="s">
        <v>61</v>
      </c>
      <c r="K1645" t="s">
        <v>214</v>
      </c>
      <c r="L1645" s="18">
        <v>44420</v>
      </c>
      <c r="M1645">
        <v>19</v>
      </c>
      <c r="N1645">
        <v>20</v>
      </c>
      <c r="O1645" t="s">
        <v>258</v>
      </c>
      <c r="P1645">
        <v>5</v>
      </c>
      <c r="Q1645">
        <v>4</v>
      </c>
      <c r="R1645">
        <v>0</v>
      </c>
      <c r="S1645">
        <v>0</v>
      </c>
      <c r="T1645">
        <v>1</v>
      </c>
      <c r="U1645">
        <v>1</v>
      </c>
      <c r="V1645">
        <v>1</v>
      </c>
      <c r="W1645">
        <v>2279.4499999999998</v>
      </c>
      <c r="X1645">
        <v>2529.35</v>
      </c>
      <c r="Y1645">
        <v>2542.6999999999998</v>
      </c>
      <c r="Z1645">
        <v>2549.5</v>
      </c>
      <c r="AA1645">
        <v>2548.4</v>
      </c>
      <c r="AB1645">
        <v>2556.6</v>
      </c>
      <c r="AC1645">
        <v>2582.85</v>
      </c>
      <c r="AD1645">
        <v>2640</v>
      </c>
      <c r="AE1645">
        <v>2655.2</v>
      </c>
      <c r="AF1645">
        <v>2595.35</v>
      </c>
      <c r="AG1645">
        <v>2431.5</v>
      </c>
      <c r="AH1645">
        <v>2205.15</v>
      </c>
      <c r="AI1645">
        <v>1395.95</v>
      </c>
      <c r="AJ1645">
        <v>1503.2</v>
      </c>
      <c r="AK1645">
        <v>1518.8</v>
      </c>
      <c r="AL1645">
        <v>1529.9</v>
      </c>
      <c r="AM1645">
        <v>1499.05</v>
      </c>
      <c r="AN1645">
        <v>1092.95</v>
      </c>
      <c r="AO1645">
        <v>502.7</v>
      </c>
      <c r="AP1645">
        <v>456.1</v>
      </c>
      <c r="AQ1645">
        <v>595.85</v>
      </c>
      <c r="AR1645">
        <v>1713.95</v>
      </c>
      <c r="AS1645">
        <v>1800.05</v>
      </c>
      <c r="AT1645">
        <v>1798.65</v>
      </c>
      <c r="AU1645">
        <v>59.125</v>
      </c>
      <c r="AV1645">
        <v>59.25</v>
      </c>
      <c r="AW1645">
        <v>59.25</v>
      </c>
      <c r="AX1645">
        <v>58.75</v>
      </c>
      <c r="AY1645">
        <v>58.75</v>
      </c>
      <c r="AZ1645">
        <v>58.75</v>
      </c>
      <c r="BA1645">
        <v>59.5</v>
      </c>
      <c r="BB1645">
        <v>59.625</v>
      </c>
      <c r="BC1645">
        <v>60.5</v>
      </c>
      <c r="BD1645">
        <v>62.75</v>
      </c>
      <c r="BE1645">
        <v>65.5</v>
      </c>
      <c r="BF1645">
        <v>67.5</v>
      </c>
      <c r="BG1645">
        <v>67.125</v>
      </c>
      <c r="BH1645">
        <v>66.875</v>
      </c>
      <c r="BI1645">
        <v>67.5</v>
      </c>
      <c r="BJ1645">
        <v>69</v>
      </c>
      <c r="BK1645">
        <v>68.875</v>
      </c>
      <c r="BL1645">
        <v>66.625</v>
      </c>
      <c r="BM1645">
        <v>65.25</v>
      </c>
      <c r="BN1645">
        <v>63.875</v>
      </c>
      <c r="BO1645">
        <v>61.75</v>
      </c>
      <c r="BP1645">
        <v>60.5</v>
      </c>
      <c r="BQ1645">
        <v>60</v>
      </c>
      <c r="BR1645">
        <v>59.5</v>
      </c>
      <c r="BS1645">
        <v>48.03078</v>
      </c>
      <c r="BT1645">
        <v>-1.1197950000000001</v>
      </c>
      <c r="BU1645">
        <v>0.90126039999999996</v>
      </c>
      <c r="BV1645">
        <v>2.037792</v>
      </c>
      <c r="BW1645">
        <v>2.3461910000000001</v>
      </c>
      <c r="BX1645">
        <v>-2.209673</v>
      </c>
      <c r="BY1645">
        <v>-14.02759</v>
      </c>
      <c r="BZ1645">
        <v>-3.2714940000000001</v>
      </c>
      <c r="CA1645">
        <v>-6.8767829999999996</v>
      </c>
      <c r="CB1645">
        <v>29.925989999999999</v>
      </c>
      <c r="CC1645">
        <v>66.739260000000002</v>
      </c>
      <c r="CD1645">
        <v>-6.1120609999999997</v>
      </c>
      <c r="CE1645">
        <v>163.58349999999999</v>
      </c>
      <c r="CF1645">
        <v>20.760660000000001</v>
      </c>
      <c r="CG1645">
        <v>-14.33864</v>
      </c>
      <c r="CH1645">
        <v>-46.406680000000001</v>
      </c>
      <c r="CI1645">
        <v>-50.687220000000003</v>
      </c>
      <c r="CJ1645">
        <v>263.423</v>
      </c>
      <c r="CK1645">
        <v>1016.321</v>
      </c>
      <c r="CL1645">
        <v>1002.619</v>
      </c>
      <c r="CM1645">
        <v>680.83249999999998</v>
      </c>
      <c r="CN1645">
        <v>239.90479999999999</v>
      </c>
      <c r="CO1645">
        <v>114.4177</v>
      </c>
      <c r="CP1645">
        <v>111.5825</v>
      </c>
      <c r="CQ1645">
        <v>1011.955</v>
      </c>
      <c r="CR1645">
        <v>571.29420000000005</v>
      </c>
      <c r="CS1645">
        <v>477.00659999999999</v>
      </c>
      <c r="CT1645">
        <v>421.08909999999997</v>
      </c>
      <c r="CU1645">
        <v>434.05540000000002</v>
      </c>
      <c r="CV1645">
        <v>431.2407</v>
      </c>
      <c r="CW1645">
        <v>299.63380000000001</v>
      </c>
      <c r="CX1645">
        <v>216.8484</v>
      </c>
      <c r="CY1645">
        <v>421.6114</v>
      </c>
      <c r="CZ1645">
        <v>2413.2689999999998</v>
      </c>
      <c r="DA1645">
        <v>4043.306</v>
      </c>
      <c r="DB1645">
        <v>3324.5540000000001</v>
      </c>
      <c r="DC1645">
        <v>6904.4430000000002</v>
      </c>
      <c r="DD1645">
        <v>11553.53</v>
      </c>
      <c r="DE1645">
        <v>9229.009</v>
      </c>
      <c r="DF1645">
        <v>6450.8590000000004</v>
      </c>
      <c r="DG1645">
        <v>4531.7299999999996</v>
      </c>
      <c r="DH1645">
        <v>7301.3280000000004</v>
      </c>
      <c r="DI1645">
        <v>10338.33</v>
      </c>
      <c r="DJ1645">
        <v>8518.0290000000005</v>
      </c>
      <c r="DK1645">
        <v>27830.799999999999</v>
      </c>
      <c r="DL1645">
        <v>8105.451</v>
      </c>
      <c r="DM1645">
        <v>2724.6289999999999</v>
      </c>
      <c r="DN1645">
        <v>2562.9450000000002</v>
      </c>
      <c r="DO1645">
        <v>19</v>
      </c>
      <c r="DP1645">
        <v>20</v>
      </c>
    </row>
    <row r="1646" spans="1:122" hidden="1" x14ac:dyDescent="0.25">
      <c r="A1646" t="str">
        <f t="shared" si="25"/>
        <v>Aggregator-Blue Zone Resources, LLC_Prescribed DA 1-4 (1PM-9PM)_44420_19-20</v>
      </c>
      <c r="B1646" t="s">
        <v>62</v>
      </c>
      <c r="C1646" t="s">
        <v>261</v>
      </c>
      <c r="D1646" t="s">
        <v>61</v>
      </c>
      <c r="E1646" t="s">
        <v>61</v>
      </c>
      <c r="F1646" t="s">
        <v>262</v>
      </c>
      <c r="G1646" t="s">
        <v>61</v>
      </c>
      <c r="H1646" t="s">
        <v>61</v>
      </c>
      <c r="I1646" t="s">
        <v>61</v>
      </c>
      <c r="J1646" t="s">
        <v>61</v>
      </c>
      <c r="K1646" t="s">
        <v>214</v>
      </c>
      <c r="L1646" s="18">
        <v>44420</v>
      </c>
      <c r="M1646">
        <v>19</v>
      </c>
      <c r="N1646">
        <v>20</v>
      </c>
      <c r="O1646" t="s">
        <v>258</v>
      </c>
      <c r="P1646">
        <v>6</v>
      </c>
      <c r="Q1646">
        <v>5</v>
      </c>
      <c r="R1646">
        <v>0</v>
      </c>
      <c r="S1646">
        <v>0</v>
      </c>
      <c r="T1646">
        <v>1</v>
      </c>
      <c r="U1646">
        <v>1</v>
      </c>
      <c r="V1646">
        <v>1</v>
      </c>
      <c r="W1646">
        <v>2189.25</v>
      </c>
      <c r="X1646">
        <v>2429.0963999999999</v>
      </c>
      <c r="Y1646">
        <v>2441.904</v>
      </c>
      <c r="Z1646">
        <v>2448.4367999999999</v>
      </c>
      <c r="AA1646">
        <v>2447.3676</v>
      </c>
      <c r="AB1646">
        <v>2455.2539999999999</v>
      </c>
      <c r="AC1646">
        <v>2480.4360000000001</v>
      </c>
      <c r="AD1646">
        <v>2535.3096</v>
      </c>
      <c r="AE1646">
        <v>2549.8968</v>
      </c>
      <c r="AF1646">
        <v>2492.4479999999999</v>
      </c>
      <c r="AG1646">
        <v>2335.1592000000001</v>
      </c>
      <c r="AH1646">
        <v>2117.8631999999998</v>
      </c>
      <c r="AI1646">
        <v>1341.0360000000001</v>
      </c>
      <c r="AJ1646">
        <v>1443.9983999999999</v>
      </c>
      <c r="AK1646">
        <v>1458.9780000000001</v>
      </c>
      <c r="AL1646">
        <v>1469.6315999999999</v>
      </c>
      <c r="AM1646">
        <v>1440.0072</v>
      </c>
      <c r="AN1646">
        <v>1050.1500000000001</v>
      </c>
      <c r="AO1646">
        <v>483.50400000000002</v>
      </c>
      <c r="AP1646">
        <v>438.77159999999998</v>
      </c>
      <c r="AQ1646">
        <v>572.95079999999996</v>
      </c>
      <c r="AR1646">
        <v>1646.3124</v>
      </c>
      <c r="AS1646">
        <v>1728.9767999999999</v>
      </c>
      <c r="AT1646">
        <v>1727.6292000000001</v>
      </c>
      <c r="AU1646">
        <v>59.5</v>
      </c>
      <c r="AV1646">
        <v>59.4</v>
      </c>
      <c r="AW1646">
        <v>59.4</v>
      </c>
      <c r="AX1646">
        <v>59</v>
      </c>
      <c r="AY1646">
        <v>59</v>
      </c>
      <c r="AZ1646">
        <v>58.8</v>
      </c>
      <c r="BA1646">
        <v>59.4</v>
      </c>
      <c r="BB1646">
        <v>59.6</v>
      </c>
      <c r="BC1646">
        <v>60.7</v>
      </c>
      <c r="BD1646">
        <v>63.3</v>
      </c>
      <c r="BE1646">
        <v>66.5</v>
      </c>
      <c r="BF1646">
        <v>68.900000000000006</v>
      </c>
      <c r="BG1646">
        <v>69.2</v>
      </c>
      <c r="BH1646">
        <v>68.8</v>
      </c>
      <c r="BI1646">
        <v>69.2</v>
      </c>
      <c r="BJ1646">
        <v>70.400000000000006</v>
      </c>
      <c r="BK1646">
        <v>70.2</v>
      </c>
      <c r="BL1646">
        <v>68.099999999999994</v>
      </c>
      <c r="BM1646">
        <v>66.3</v>
      </c>
      <c r="BN1646">
        <v>63.9</v>
      </c>
      <c r="BO1646">
        <v>61.7</v>
      </c>
      <c r="BP1646">
        <v>60.6</v>
      </c>
      <c r="BQ1646">
        <v>60.2</v>
      </c>
      <c r="BR1646">
        <v>59.8</v>
      </c>
      <c r="BS1646">
        <v>46.104140000000001</v>
      </c>
      <c r="BT1646">
        <v>-1.067977</v>
      </c>
      <c r="BU1646">
        <v>0.87146650000000003</v>
      </c>
      <c r="BV1646">
        <v>1.9623520000000001</v>
      </c>
      <c r="BW1646">
        <v>2.2612809999999999</v>
      </c>
      <c r="BX1646">
        <v>-2.1157360000000001</v>
      </c>
      <c r="BY1646">
        <v>-13.45768</v>
      </c>
      <c r="BZ1646">
        <v>-3.1561699999999999</v>
      </c>
      <c r="CA1646">
        <v>-6.6021650000000003</v>
      </c>
      <c r="CB1646">
        <v>28.721350000000001</v>
      </c>
      <c r="CC1646">
        <v>64.057370000000006</v>
      </c>
      <c r="CD1646">
        <v>-5.8536710000000003</v>
      </c>
      <c r="CE1646">
        <v>157.1277</v>
      </c>
      <c r="CF1646">
        <v>20.00018</v>
      </c>
      <c r="CG1646">
        <v>-13.726749999999999</v>
      </c>
      <c r="CH1646">
        <v>-44.541980000000002</v>
      </c>
      <c r="CI1646">
        <v>-48.653770000000002</v>
      </c>
      <c r="CJ1646">
        <v>252.88810000000001</v>
      </c>
      <c r="CK1646">
        <v>975.67579999999998</v>
      </c>
      <c r="CL1646">
        <v>962.52890000000002</v>
      </c>
      <c r="CM1646">
        <v>653.61509999999998</v>
      </c>
      <c r="CN1646">
        <v>230.32380000000001</v>
      </c>
      <c r="CO1646">
        <v>109.8475</v>
      </c>
      <c r="CP1646">
        <v>107.1275</v>
      </c>
      <c r="CQ1646">
        <v>932.61829999999998</v>
      </c>
      <c r="CR1646">
        <v>526.50519999999995</v>
      </c>
      <c r="CS1646">
        <v>439.60980000000001</v>
      </c>
      <c r="CT1646">
        <v>388.07619999999997</v>
      </c>
      <c r="CU1646">
        <v>400.02600000000001</v>
      </c>
      <c r="CV1646">
        <v>397.43189999999998</v>
      </c>
      <c r="CW1646">
        <v>276.14389999999997</v>
      </c>
      <c r="CX1646">
        <v>199.84829999999999</v>
      </c>
      <c r="CY1646">
        <v>388.55869999999999</v>
      </c>
      <c r="CZ1646">
        <v>2224.0700000000002</v>
      </c>
      <c r="DA1646">
        <v>3726.3159999999998</v>
      </c>
      <c r="DB1646">
        <v>3063.9119999999998</v>
      </c>
      <c r="DC1646">
        <v>6363.1390000000001</v>
      </c>
      <c r="DD1646">
        <v>10647.74</v>
      </c>
      <c r="DE1646">
        <v>8505.4560000000001</v>
      </c>
      <c r="DF1646">
        <v>5945.1120000000001</v>
      </c>
      <c r="DG1646">
        <v>4176.4430000000002</v>
      </c>
      <c r="DH1646">
        <v>6728.9049999999997</v>
      </c>
      <c r="DI1646">
        <v>9527.8080000000009</v>
      </c>
      <c r="DJ1646">
        <v>7850.2179999999998</v>
      </c>
      <c r="DK1646">
        <v>25648.87</v>
      </c>
      <c r="DL1646">
        <v>7469.9840000000004</v>
      </c>
      <c r="DM1646">
        <v>2511.0189999999998</v>
      </c>
      <c r="DN1646">
        <v>2362.011</v>
      </c>
      <c r="DO1646">
        <v>19</v>
      </c>
      <c r="DP1646">
        <v>20</v>
      </c>
    </row>
    <row r="1647" spans="1:122" hidden="1" x14ac:dyDescent="0.25">
      <c r="A1647" t="str">
        <f t="shared" si="25"/>
        <v>Industry_Type-7. Institutional/Government_Prescribed DA 1-4 (1PM-9PM)_44420_19-20</v>
      </c>
      <c r="B1647" t="s">
        <v>62</v>
      </c>
      <c r="C1647" t="s">
        <v>208</v>
      </c>
      <c r="D1647" t="s">
        <v>61</v>
      </c>
      <c r="E1647" t="s">
        <v>61</v>
      </c>
      <c r="F1647" t="s">
        <v>61</v>
      </c>
      <c r="G1647" t="s">
        <v>35</v>
      </c>
      <c r="H1647" t="s">
        <v>61</v>
      </c>
      <c r="I1647" t="s">
        <v>61</v>
      </c>
      <c r="J1647" t="s">
        <v>61</v>
      </c>
      <c r="K1647" t="s">
        <v>214</v>
      </c>
      <c r="L1647" s="18">
        <v>44420</v>
      </c>
      <c r="M1647">
        <v>19</v>
      </c>
      <c r="N1647">
        <v>20</v>
      </c>
      <c r="O1647" t="s">
        <v>258</v>
      </c>
      <c r="P1647">
        <v>3</v>
      </c>
      <c r="Q1647">
        <v>3</v>
      </c>
      <c r="R1647">
        <v>0</v>
      </c>
      <c r="S1647">
        <v>0</v>
      </c>
      <c r="T1647">
        <v>1</v>
      </c>
      <c r="U1647">
        <v>1</v>
      </c>
      <c r="V1647">
        <v>1</v>
      </c>
      <c r="W1647">
        <v>29.48</v>
      </c>
      <c r="X1647">
        <v>29.6</v>
      </c>
      <c r="Y1647">
        <v>29.48</v>
      </c>
      <c r="Z1647">
        <v>29.48</v>
      </c>
      <c r="AA1647">
        <v>29.48</v>
      </c>
      <c r="AB1647">
        <v>29.4</v>
      </c>
      <c r="AC1647">
        <v>29.6</v>
      </c>
      <c r="AD1647">
        <v>48.96</v>
      </c>
      <c r="AE1647">
        <v>62.24</v>
      </c>
      <c r="AF1647">
        <v>75.599999999999994</v>
      </c>
      <c r="AG1647">
        <v>115.36</v>
      </c>
      <c r="AH1647">
        <v>124.44</v>
      </c>
      <c r="AI1647">
        <v>128</v>
      </c>
      <c r="AJ1647">
        <v>127.72</v>
      </c>
      <c r="AK1647">
        <v>128.91999999999999</v>
      </c>
      <c r="AL1647">
        <v>128.56</v>
      </c>
      <c r="AM1647">
        <v>122.32</v>
      </c>
      <c r="AN1647">
        <v>121.44</v>
      </c>
      <c r="AO1647">
        <v>116.2</v>
      </c>
      <c r="AP1647">
        <v>111.12</v>
      </c>
      <c r="AQ1647">
        <v>107.64</v>
      </c>
      <c r="AR1647">
        <v>86.04</v>
      </c>
      <c r="AS1647">
        <v>30.72</v>
      </c>
      <c r="AT1647">
        <v>29.48</v>
      </c>
      <c r="AU1647">
        <v>63.833333000000003</v>
      </c>
      <c r="AV1647">
        <v>64.166667000000004</v>
      </c>
      <c r="AW1647">
        <v>64</v>
      </c>
      <c r="AX1647">
        <v>63.5</v>
      </c>
      <c r="AY1647">
        <v>62.833333000000003</v>
      </c>
      <c r="AZ1647">
        <v>61.666666999999997</v>
      </c>
      <c r="BA1647">
        <v>61.666666999999997</v>
      </c>
      <c r="BB1647">
        <v>62.666666999999997</v>
      </c>
      <c r="BC1647">
        <v>65.666667000000004</v>
      </c>
      <c r="BD1647">
        <v>70.333332999999996</v>
      </c>
      <c r="BE1647">
        <v>74.833332999999996</v>
      </c>
      <c r="BF1647">
        <v>79.833332999999996</v>
      </c>
      <c r="BG1647">
        <v>83.833332999999996</v>
      </c>
      <c r="BH1647">
        <v>83.833332999999996</v>
      </c>
      <c r="BI1647">
        <v>82.666667000000004</v>
      </c>
      <c r="BJ1647">
        <v>83</v>
      </c>
      <c r="BK1647">
        <v>81.833332999999996</v>
      </c>
      <c r="BL1647">
        <v>79.833332999999996</v>
      </c>
      <c r="BM1647">
        <v>76.666667000000004</v>
      </c>
      <c r="BN1647">
        <v>70.833332999999996</v>
      </c>
      <c r="BO1647">
        <v>66.666667000000004</v>
      </c>
      <c r="BP1647">
        <v>64.833332999999996</v>
      </c>
      <c r="BQ1647">
        <v>64.166667000000004</v>
      </c>
      <c r="BR1647">
        <v>63.833333000000003</v>
      </c>
      <c r="BS1647">
        <v>-0.1187811</v>
      </c>
      <c r="BT1647">
        <v>-0.17858099999999999</v>
      </c>
      <c r="BU1647">
        <v>-0.1737688</v>
      </c>
      <c r="BV1647">
        <v>-0.13138749999999999</v>
      </c>
      <c r="BW1647">
        <v>-0.24411769999999999</v>
      </c>
      <c r="BX1647">
        <v>3.3769209999999998</v>
      </c>
      <c r="BY1647">
        <v>-5.6345640000000001</v>
      </c>
      <c r="BZ1647">
        <v>1.436509</v>
      </c>
      <c r="CA1647">
        <v>2.573528</v>
      </c>
      <c r="CB1647">
        <v>-1.5923449999999999</v>
      </c>
      <c r="CC1647">
        <v>-2.2172450000000001</v>
      </c>
      <c r="CD1647">
        <v>-1.296467</v>
      </c>
      <c r="CE1647">
        <v>3.74718E-2</v>
      </c>
      <c r="CF1647">
        <v>0.72172930000000002</v>
      </c>
      <c r="CG1647">
        <v>-1.718121</v>
      </c>
      <c r="CH1647">
        <v>1.5345340000000001</v>
      </c>
      <c r="CI1647">
        <v>1.1688000000000001</v>
      </c>
      <c r="CJ1647">
        <v>-2.8588939999999998</v>
      </c>
      <c r="CK1647">
        <v>2.5854889999999999</v>
      </c>
      <c r="CL1647">
        <v>2.8515799999999998</v>
      </c>
      <c r="CM1647">
        <v>-1.123848</v>
      </c>
      <c r="CN1647">
        <v>-0.33767320000000001</v>
      </c>
      <c r="CO1647">
        <v>0.37639899999999998</v>
      </c>
      <c r="CP1647">
        <v>0.1545048</v>
      </c>
      <c r="CQ1647">
        <v>8.0859200000000006E-2</v>
      </c>
      <c r="CR1647">
        <v>4.6001199999999999E-2</v>
      </c>
      <c r="CS1647">
        <v>2.4196800000000001E-2</v>
      </c>
      <c r="CT1647">
        <v>1.4153499999999999E-2</v>
      </c>
      <c r="CU1647">
        <v>1.9315599999999999E-2</v>
      </c>
      <c r="CV1647">
        <v>2.2193510000000001</v>
      </c>
      <c r="CW1647">
        <v>12.68876</v>
      </c>
      <c r="CX1647">
        <v>5.0790749999999996</v>
      </c>
      <c r="CY1647">
        <v>10.02849</v>
      </c>
      <c r="CZ1647">
        <v>3.0252460000000001</v>
      </c>
      <c r="DA1647">
        <v>5.51701</v>
      </c>
      <c r="DB1647">
        <v>2.2792400000000002</v>
      </c>
      <c r="DC1647">
        <v>2.6520839999999999</v>
      </c>
      <c r="DD1647">
        <v>2.4407939999999999</v>
      </c>
      <c r="DE1647">
        <v>3.548743</v>
      </c>
      <c r="DF1647">
        <v>1.984359</v>
      </c>
      <c r="DG1647">
        <v>1.765001</v>
      </c>
      <c r="DH1647">
        <v>9.3030740000000005</v>
      </c>
      <c r="DI1647">
        <v>8.6789819999999995</v>
      </c>
      <c r="DJ1647">
        <v>15.31209</v>
      </c>
      <c r="DK1647">
        <v>18.57837</v>
      </c>
      <c r="DL1647">
        <v>10.24954</v>
      </c>
      <c r="DM1647">
        <v>0.63415650000000001</v>
      </c>
      <c r="DN1647">
        <v>0.1737243</v>
      </c>
      <c r="DO1647">
        <v>19</v>
      </c>
      <c r="DP1647">
        <v>20</v>
      </c>
      <c r="DR1647" s="20"/>
    </row>
    <row r="1648" spans="1:122" x14ac:dyDescent="0.25">
      <c r="A1648" t="str">
        <f t="shared" si="25"/>
        <v>AutoDR-No_Prescribed DA 1-4 (1PM-9PM)_44420_19-20</v>
      </c>
      <c r="B1648" t="s">
        <v>62</v>
      </c>
      <c r="C1648" t="s">
        <v>321</v>
      </c>
      <c r="D1648" t="s">
        <v>61</v>
      </c>
      <c r="E1648" t="s">
        <v>61</v>
      </c>
      <c r="F1648" t="s">
        <v>61</v>
      </c>
      <c r="G1648" t="s">
        <v>61</v>
      </c>
      <c r="H1648" t="s">
        <v>97</v>
      </c>
      <c r="I1648" t="s">
        <v>61</v>
      </c>
      <c r="J1648" t="s">
        <v>61</v>
      </c>
      <c r="K1648" t="s">
        <v>214</v>
      </c>
      <c r="L1648" s="18">
        <v>44420</v>
      </c>
      <c r="M1648">
        <v>19</v>
      </c>
      <c r="N1648">
        <v>20</v>
      </c>
      <c r="O1648" t="s">
        <v>258</v>
      </c>
      <c r="P1648">
        <v>6</v>
      </c>
      <c r="Q1648">
        <v>5</v>
      </c>
      <c r="R1648">
        <v>0</v>
      </c>
      <c r="S1648">
        <v>0</v>
      </c>
      <c r="T1648">
        <v>1</v>
      </c>
      <c r="U1648">
        <v>1</v>
      </c>
      <c r="V1648">
        <v>1</v>
      </c>
      <c r="W1648">
        <v>2189.25</v>
      </c>
      <c r="X1648">
        <v>2429.0963999999999</v>
      </c>
      <c r="Y1648">
        <v>2441.904</v>
      </c>
      <c r="Z1648">
        <v>2448.4367999999999</v>
      </c>
      <c r="AA1648">
        <v>2447.3676</v>
      </c>
      <c r="AB1648">
        <v>2455.2539999999999</v>
      </c>
      <c r="AC1648">
        <v>2480.4360000000001</v>
      </c>
      <c r="AD1648">
        <v>2535.3096</v>
      </c>
      <c r="AE1648">
        <v>2549.8968</v>
      </c>
      <c r="AF1648">
        <v>2492.4479999999999</v>
      </c>
      <c r="AG1648">
        <v>2335.1592000000001</v>
      </c>
      <c r="AH1648">
        <v>2117.8631999999998</v>
      </c>
      <c r="AI1648">
        <v>1341.0360000000001</v>
      </c>
      <c r="AJ1648">
        <v>1443.9983999999999</v>
      </c>
      <c r="AK1648">
        <v>1458.9780000000001</v>
      </c>
      <c r="AL1648">
        <v>1469.6315999999999</v>
      </c>
      <c r="AM1648">
        <v>1440.0072</v>
      </c>
      <c r="AN1648">
        <v>1050.1500000000001</v>
      </c>
      <c r="AO1648">
        <v>483.50400000000002</v>
      </c>
      <c r="AP1648">
        <v>438.77159999999998</v>
      </c>
      <c r="AQ1648">
        <v>572.95079999999996</v>
      </c>
      <c r="AR1648">
        <v>1646.3124</v>
      </c>
      <c r="AS1648">
        <v>1728.9767999999999</v>
      </c>
      <c r="AT1648">
        <v>1727.6292000000001</v>
      </c>
      <c r="AU1648">
        <v>59.5</v>
      </c>
      <c r="AV1648">
        <v>59.4</v>
      </c>
      <c r="AW1648">
        <v>59.4</v>
      </c>
      <c r="AX1648">
        <v>59</v>
      </c>
      <c r="AY1648">
        <v>59</v>
      </c>
      <c r="AZ1648">
        <v>58.8</v>
      </c>
      <c r="BA1648">
        <v>59.4</v>
      </c>
      <c r="BB1648">
        <v>59.6</v>
      </c>
      <c r="BC1648">
        <v>60.7</v>
      </c>
      <c r="BD1648">
        <v>63.3</v>
      </c>
      <c r="BE1648">
        <v>66.5</v>
      </c>
      <c r="BF1648">
        <v>68.900000000000006</v>
      </c>
      <c r="BG1648">
        <v>69.2</v>
      </c>
      <c r="BH1648">
        <v>68.8</v>
      </c>
      <c r="BI1648">
        <v>69.2</v>
      </c>
      <c r="BJ1648">
        <v>70.400000000000006</v>
      </c>
      <c r="BK1648">
        <v>70.2</v>
      </c>
      <c r="BL1648">
        <v>68.099999999999994</v>
      </c>
      <c r="BM1648">
        <v>66.3</v>
      </c>
      <c r="BN1648">
        <v>63.9</v>
      </c>
      <c r="BO1648">
        <v>61.7</v>
      </c>
      <c r="BP1648">
        <v>60.6</v>
      </c>
      <c r="BQ1648">
        <v>60.2</v>
      </c>
      <c r="BR1648">
        <v>59.8</v>
      </c>
      <c r="BS1648">
        <v>46.104140000000001</v>
      </c>
      <c r="BT1648">
        <v>-1.067977</v>
      </c>
      <c r="BU1648">
        <v>0.87146650000000003</v>
      </c>
      <c r="BV1648">
        <v>1.9623520000000001</v>
      </c>
      <c r="BW1648">
        <v>2.2612809999999999</v>
      </c>
      <c r="BX1648">
        <v>-2.1157360000000001</v>
      </c>
      <c r="BY1648">
        <v>-13.45768</v>
      </c>
      <c r="BZ1648">
        <v>-3.1561699999999999</v>
      </c>
      <c r="CA1648">
        <v>-6.6021650000000003</v>
      </c>
      <c r="CB1648">
        <v>28.721350000000001</v>
      </c>
      <c r="CC1648">
        <v>64.057370000000006</v>
      </c>
      <c r="CD1648">
        <v>-5.8536710000000003</v>
      </c>
      <c r="CE1648">
        <v>157.1277</v>
      </c>
      <c r="CF1648">
        <v>20.00018</v>
      </c>
      <c r="CG1648">
        <v>-13.726749999999999</v>
      </c>
      <c r="CH1648">
        <v>-44.541980000000002</v>
      </c>
      <c r="CI1648">
        <v>-48.653770000000002</v>
      </c>
      <c r="CJ1648">
        <v>252.88810000000001</v>
      </c>
      <c r="CK1648">
        <v>975.67579999999998</v>
      </c>
      <c r="CL1648">
        <v>962.52890000000002</v>
      </c>
      <c r="CM1648">
        <v>653.61509999999998</v>
      </c>
      <c r="CN1648">
        <v>230.32380000000001</v>
      </c>
      <c r="CO1648">
        <v>109.8475</v>
      </c>
      <c r="CP1648">
        <v>107.1275</v>
      </c>
      <c r="CQ1648">
        <v>932.61829999999998</v>
      </c>
      <c r="CR1648">
        <v>526.50519999999995</v>
      </c>
      <c r="CS1648">
        <v>439.60980000000001</v>
      </c>
      <c r="CT1648">
        <v>388.07619999999997</v>
      </c>
      <c r="CU1648">
        <v>400.02600000000001</v>
      </c>
      <c r="CV1648">
        <v>397.43189999999998</v>
      </c>
      <c r="CW1648">
        <v>276.14389999999997</v>
      </c>
      <c r="CX1648">
        <v>199.84829999999999</v>
      </c>
      <c r="CY1648">
        <v>388.55869999999999</v>
      </c>
      <c r="CZ1648">
        <v>2224.0700000000002</v>
      </c>
      <c r="DA1648">
        <v>3726.3159999999998</v>
      </c>
      <c r="DB1648">
        <v>3063.9119999999998</v>
      </c>
      <c r="DC1648">
        <v>6363.1390000000001</v>
      </c>
      <c r="DD1648">
        <v>10647.74</v>
      </c>
      <c r="DE1648">
        <v>8505.4560000000001</v>
      </c>
      <c r="DF1648">
        <v>5945.1120000000001</v>
      </c>
      <c r="DG1648">
        <v>4176.4430000000002</v>
      </c>
      <c r="DH1648">
        <v>6728.9049999999997</v>
      </c>
      <c r="DI1648">
        <v>9527.8080000000009</v>
      </c>
      <c r="DJ1648">
        <v>7850.2179999999998</v>
      </c>
      <c r="DK1648">
        <v>25648.87</v>
      </c>
      <c r="DL1648">
        <v>7469.9840000000004</v>
      </c>
      <c r="DM1648">
        <v>2511.0189999999998</v>
      </c>
      <c r="DN1648">
        <v>2362.011</v>
      </c>
      <c r="DO1648">
        <v>19</v>
      </c>
      <c r="DP1648">
        <v>20</v>
      </c>
      <c r="DR1648" s="20"/>
    </row>
    <row r="1649" spans="1:122" hidden="1" x14ac:dyDescent="0.25">
      <c r="A1649" t="str">
        <f t="shared" si="25"/>
        <v>sublap_id-SLAP_PGP2_Prescribed DA 1-4 (1PM-9PM)_44420_19-20</v>
      </c>
      <c r="B1649" t="s">
        <v>62</v>
      </c>
      <c r="C1649" t="s">
        <v>301</v>
      </c>
      <c r="D1649" t="s">
        <v>61</v>
      </c>
      <c r="E1649" t="s">
        <v>302</v>
      </c>
      <c r="F1649" t="s">
        <v>61</v>
      </c>
      <c r="G1649" t="s">
        <v>61</v>
      </c>
      <c r="H1649" t="s">
        <v>61</v>
      </c>
      <c r="I1649" t="s">
        <v>61</v>
      </c>
      <c r="J1649" t="s">
        <v>61</v>
      </c>
      <c r="K1649" t="s">
        <v>214</v>
      </c>
      <c r="L1649" s="18">
        <v>44420</v>
      </c>
      <c r="M1649">
        <v>19</v>
      </c>
      <c r="N1649">
        <v>20</v>
      </c>
      <c r="O1649" t="s">
        <v>258</v>
      </c>
      <c r="P1649">
        <v>1</v>
      </c>
      <c r="Q1649">
        <v>1</v>
      </c>
      <c r="R1649">
        <v>0</v>
      </c>
      <c r="S1649">
        <v>0</v>
      </c>
      <c r="T1649">
        <v>1</v>
      </c>
      <c r="U1649">
        <v>0</v>
      </c>
      <c r="V1649">
        <v>1</v>
      </c>
      <c r="W1649">
        <v>508.32</v>
      </c>
      <c r="X1649">
        <v>512.79999999999995</v>
      </c>
      <c r="Y1649">
        <v>510.4</v>
      </c>
      <c r="Z1649">
        <v>508.16</v>
      </c>
      <c r="AA1649">
        <v>508.16</v>
      </c>
      <c r="AB1649">
        <v>508.16</v>
      </c>
      <c r="AC1649">
        <v>511.04</v>
      </c>
      <c r="AD1649">
        <v>515.20000000000005</v>
      </c>
      <c r="AE1649">
        <v>517.28</v>
      </c>
      <c r="AF1649">
        <v>457.12</v>
      </c>
      <c r="AG1649">
        <v>357.44</v>
      </c>
      <c r="AH1649">
        <v>331.2</v>
      </c>
      <c r="AI1649">
        <v>341.12</v>
      </c>
      <c r="AJ1649">
        <v>232.48</v>
      </c>
      <c r="AK1649">
        <v>220.96</v>
      </c>
      <c r="AL1649">
        <v>232.96</v>
      </c>
      <c r="AM1649">
        <v>192.32</v>
      </c>
      <c r="AN1649">
        <v>114.72</v>
      </c>
      <c r="AO1649">
        <v>102.08</v>
      </c>
      <c r="AP1649">
        <v>68</v>
      </c>
      <c r="AQ1649">
        <v>50.08</v>
      </c>
      <c r="AR1649">
        <v>407.52</v>
      </c>
      <c r="AS1649">
        <v>469.6</v>
      </c>
      <c r="AT1649">
        <v>470.72</v>
      </c>
      <c r="AU1649">
        <v>56</v>
      </c>
      <c r="AV1649">
        <v>56</v>
      </c>
      <c r="AW1649">
        <v>56</v>
      </c>
      <c r="AX1649">
        <v>55</v>
      </c>
      <c r="AY1649">
        <v>55</v>
      </c>
      <c r="AZ1649">
        <v>55</v>
      </c>
      <c r="BA1649">
        <v>55</v>
      </c>
      <c r="BB1649">
        <v>55</v>
      </c>
      <c r="BC1649">
        <v>56</v>
      </c>
      <c r="BD1649">
        <v>59</v>
      </c>
      <c r="BE1649">
        <v>59.5</v>
      </c>
      <c r="BF1649">
        <v>62</v>
      </c>
      <c r="BG1649">
        <v>63</v>
      </c>
      <c r="BH1649">
        <v>61.5</v>
      </c>
      <c r="BI1649">
        <v>62</v>
      </c>
      <c r="BJ1649">
        <v>61</v>
      </c>
      <c r="BK1649">
        <v>60</v>
      </c>
      <c r="BL1649">
        <v>58.5</v>
      </c>
      <c r="BM1649">
        <v>58.5</v>
      </c>
      <c r="BN1649">
        <v>58.5</v>
      </c>
      <c r="BO1649">
        <v>57</v>
      </c>
      <c r="BP1649">
        <v>56</v>
      </c>
      <c r="BQ1649">
        <v>56</v>
      </c>
      <c r="BR1649">
        <v>56</v>
      </c>
      <c r="BS1649">
        <v>0.98223879999999997</v>
      </c>
      <c r="BT1649">
        <v>3.8319700000000001</v>
      </c>
      <c r="BU1649">
        <v>3.1008909999999998</v>
      </c>
      <c r="BV1649">
        <v>0.81207280000000004</v>
      </c>
      <c r="BW1649">
        <v>0.33996579999999998</v>
      </c>
      <c r="BX1649">
        <v>-1.398987</v>
      </c>
      <c r="BY1649">
        <v>-2.786438</v>
      </c>
      <c r="BZ1649">
        <v>-1.697357</v>
      </c>
      <c r="CA1649">
        <v>-4.7586360000000001</v>
      </c>
      <c r="CB1649">
        <v>15.747859999999999</v>
      </c>
      <c r="CC1649">
        <v>31.964970000000001</v>
      </c>
      <c r="CD1649">
        <v>2.7815859999999999</v>
      </c>
      <c r="CE1649">
        <v>32.49521</v>
      </c>
      <c r="CF1649">
        <v>-39.412089999999999</v>
      </c>
      <c r="CG1649">
        <v>-45.00497</v>
      </c>
      <c r="CH1649">
        <v>-47.142249999999997</v>
      </c>
      <c r="CI1649">
        <v>-42.488819999999997</v>
      </c>
      <c r="CJ1649">
        <v>-14.187810000000001</v>
      </c>
      <c r="CK1649">
        <v>10.81471</v>
      </c>
      <c r="CL1649">
        <v>33.621859999999998</v>
      </c>
      <c r="CM1649">
        <v>15.28876</v>
      </c>
      <c r="CN1649">
        <v>25.403020000000001</v>
      </c>
      <c r="CO1649">
        <v>20.453579999999999</v>
      </c>
      <c r="CP1649">
        <v>19.775600000000001</v>
      </c>
      <c r="CQ1649">
        <v>72.717219999999998</v>
      </c>
      <c r="CR1649">
        <v>93.597759999999994</v>
      </c>
      <c r="CS1649">
        <v>88.683390000000003</v>
      </c>
      <c r="CT1649">
        <v>86.469759999999994</v>
      </c>
      <c r="CU1649">
        <v>88.464269999999999</v>
      </c>
      <c r="CV1649">
        <v>104.7611</v>
      </c>
      <c r="CW1649">
        <v>117.67140000000001</v>
      </c>
      <c r="CX1649">
        <v>76.316649999999996</v>
      </c>
      <c r="CY1649">
        <v>170.5275</v>
      </c>
      <c r="CZ1649">
        <v>494.7724</v>
      </c>
      <c r="DA1649">
        <v>1172.922</v>
      </c>
      <c r="DB1649">
        <v>1223.1510000000001</v>
      </c>
      <c r="DC1649">
        <v>791.5367</v>
      </c>
      <c r="DD1649">
        <v>1656.8119999999999</v>
      </c>
      <c r="DE1649">
        <v>1593.085</v>
      </c>
      <c r="DF1649">
        <v>1742.66</v>
      </c>
      <c r="DG1649">
        <v>1364.0419999999999</v>
      </c>
      <c r="DH1649">
        <v>1279.336</v>
      </c>
      <c r="DI1649">
        <v>1843.7180000000001</v>
      </c>
      <c r="DJ1649">
        <v>2141.9560000000001</v>
      </c>
      <c r="DK1649">
        <v>1830.0350000000001</v>
      </c>
      <c r="DL1649">
        <v>368.92469999999997</v>
      </c>
      <c r="DM1649">
        <v>281.08260000000001</v>
      </c>
      <c r="DN1649">
        <v>257.06659999999999</v>
      </c>
      <c r="DO1649">
        <v>19</v>
      </c>
      <c r="DP1649">
        <v>20</v>
      </c>
      <c r="DR1649" s="20"/>
    </row>
    <row r="1650" spans="1:122" hidden="1" x14ac:dyDescent="0.25">
      <c r="A1650" t="str">
        <f t="shared" si="25"/>
        <v>Industry_Type-4. Retail stores_Prescribed DA 1-4 (1PM-9PM)_44420_19-20</v>
      </c>
      <c r="B1650" t="s">
        <v>62</v>
      </c>
      <c r="C1650" t="s">
        <v>204</v>
      </c>
      <c r="D1650" t="s">
        <v>61</v>
      </c>
      <c r="E1650" t="s">
        <v>61</v>
      </c>
      <c r="F1650" t="s">
        <v>61</v>
      </c>
      <c r="G1650" t="s">
        <v>33</v>
      </c>
      <c r="H1650" t="s">
        <v>61</v>
      </c>
      <c r="I1650" t="s">
        <v>61</v>
      </c>
      <c r="J1650" t="s">
        <v>61</v>
      </c>
      <c r="K1650" t="s">
        <v>214</v>
      </c>
      <c r="L1650" s="18">
        <v>44420</v>
      </c>
      <c r="M1650">
        <v>19</v>
      </c>
      <c r="N1650">
        <v>20</v>
      </c>
      <c r="O1650" t="s">
        <v>258</v>
      </c>
      <c r="P1650">
        <v>1</v>
      </c>
      <c r="Q1650">
        <v>1</v>
      </c>
      <c r="R1650">
        <v>0</v>
      </c>
      <c r="S1650">
        <v>0</v>
      </c>
      <c r="T1650">
        <v>1</v>
      </c>
      <c r="U1650">
        <v>0</v>
      </c>
      <c r="V1650">
        <v>1</v>
      </c>
      <c r="W1650">
        <v>0.81499999999999995</v>
      </c>
      <c r="X1650">
        <v>0.76700000000000002</v>
      </c>
      <c r="Y1650">
        <v>0.76</v>
      </c>
      <c r="Z1650">
        <v>0.76400000000000001</v>
      </c>
      <c r="AA1650">
        <v>0.753</v>
      </c>
      <c r="AB1650">
        <v>0.76500000000000001</v>
      </c>
      <c r="AC1650">
        <v>0.75</v>
      </c>
      <c r="AD1650">
        <v>0.75800000000000001</v>
      </c>
      <c r="AE1650">
        <v>0.754</v>
      </c>
      <c r="AF1650">
        <v>0.76</v>
      </c>
      <c r="AG1650">
        <v>0.76600000000000001</v>
      </c>
      <c r="AH1650">
        <v>0.76600000000000001</v>
      </c>
      <c r="AI1650">
        <v>0.77</v>
      </c>
      <c r="AJ1650">
        <v>0.77200000000000002</v>
      </c>
      <c r="AK1650">
        <v>0.77500000000000002</v>
      </c>
      <c r="AL1650">
        <v>0.77300000000000002</v>
      </c>
      <c r="AM1650">
        <v>0.76600000000000001</v>
      </c>
      <c r="AN1650">
        <v>0.76500000000000001</v>
      </c>
      <c r="AO1650">
        <v>0.76</v>
      </c>
      <c r="AP1650">
        <v>0.76300000000000001</v>
      </c>
      <c r="AQ1650">
        <v>0.77900000000000003</v>
      </c>
      <c r="AR1650">
        <v>0.76700000000000002</v>
      </c>
      <c r="AS1650">
        <v>0.77400000000000002</v>
      </c>
      <c r="AT1650">
        <v>0.77100000000000002</v>
      </c>
      <c r="AU1650">
        <v>61</v>
      </c>
      <c r="AV1650">
        <v>60</v>
      </c>
      <c r="AW1650">
        <v>60</v>
      </c>
      <c r="AX1650">
        <v>60</v>
      </c>
      <c r="AY1650">
        <v>60</v>
      </c>
      <c r="AZ1650">
        <v>59</v>
      </c>
      <c r="BA1650">
        <v>59</v>
      </c>
      <c r="BB1650">
        <v>59.5</v>
      </c>
      <c r="BC1650">
        <v>61.5</v>
      </c>
      <c r="BD1650">
        <v>65.5</v>
      </c>
      <c r="BE1650">
        <v>70.5</v>
      </c>
      <c r="BF1650">
        <v>74.5</v>
      </c>
      <c r="BG1650">
        <v>77.5</v>
      </c>
      <c r="BH1650">
        <v>76.5</v>
      </c>
      <c r="BI1650">
        <v>76</v>
      </c>
      <c r="BJ1650">
        <v>76</v>
      </c>
      <c r="BK1650">
        <v>75.5</v>
      </c>
      <c r="BL1650">
        <v>74</v>
      </c>
      <c r="BM1650">
        <v>70.5</v>
      </c>
      <c r="BN1650">
        <v>64</v>
      </c>
      <c r="BO1650">
        <v>61.5</v>
      </c>
      <c r="BP1650">
        <v>61</v>
      </c>
      <c r="BQ1650">
        <v>61</v>
      </c>
      <c r="BR1650">
        <v>61</v>
      </c>
      <c r="BS1650">
        <v>-4.5113000000000002E-3</v>
      </c>
      <c r="BT1650">
        <v>5.8548000000000003E-3</v>
      </c>
      <c r="BU1650">
        <v>5.2138000000000002E-3</v>
      </c>
      <c r="BV1650">
        <v>5.0593000000000001E-3</v>
      </c>
      <c r="BW1650">
        <v>7.4476999999999998E-3</v>
      </c>
      <c r="BX1650">
        <v>4.6255999999999997E-3</v>
      </c>
      <c r="BY1650">
        <v>7.3369000000000004E-3</v>
      </c>
      <c r="BZ1650">
        <v>-1.29467E-2</v>
      </c>
      <c r="CA1650">
        <v>-3.7780000000000002E-4</v>
      </c>
      <c r="CB1650">
        <v>-6.3302000000000002E-3</v>
      </c>
      <c r="CC1650">
        <v>-1.0253E-2</v>
      </c>
      <c r="CD1650">
        <v>1.1588899999999999E-2</v>
      </c>
      <c r="CE1650">
        <v>7.2918200000000002E-2</v>
      </c>
      <c r="CF1650">
        <v>5.8289500000000001E-2</v>
      </c>
      <c r="CG1650">
        <v>3.1952099999999997E-2</v>
      </c>
      <c r="CH1650">
        <v>7.0226999999999998E-3</v>
      </c>
      <c r="CI1650">
        <v>4.9643999999999999E-3</v>
      </c>
      <c r="CJ1650">
        <v>1.6283999999999999E-3</v>
      </c>
      <c r="CK1650">
        <v>6.3765999999999996E-3</v>
      </c>
      <c r="CL1650">
        <v>1.2013100000000001E-2</v>
      </c>
      <c r="CM1650">
        <v>1.32245E-2</v>
      </c>
      <c r="CN1650">
        <v>1.2708499999999999E-2</v>
      </c>
      <c r="CO1650">
        <v>5.3999E-3</v>
      </c>
      <c r="CP1650">
        <v>6.9094999999999998E-3</v>
      </c>
      <c r="CQ1650">
        <v>2.923E-4</v>
      </c>
      <c r="CR1650">
        <v>3.2160000000000001E-4</v>
      </c>
      <c r="CS1650">
        <v>3.4430000000000002E-4</v>
      </c>
      <c r="CT1650">
        <v>3.6180000000000001E-4</v>
      </c>
      <c r="CU1650">
        <v>3.6929999999999998E-4</v>
      </c>
      <c r="CV1650">
        <v>3.6259999999999998E-4</v>
      </c>
      <c r="CW1650">
        <v>9.435E-4</v>
      </c>
      <c r="CX1650">
        <v>5.8200000000000005E-4</v>
      </c>
      <c r="CY1650">
        <v>1.1756E-3</v>
      </c>
      <c r="CZ1650">
        <v>1.0422000000000001E-3</v>
      </c>
      <c r="DA1650">
        <v>3.2399999999999998E-3</v>
      </c>
      <c r="DB1650">
        <v>1.8502E-3</v>
      </c>
      <c r="DC1650">
        <v>2.3842999999999998E-3</v>
      </c>
      <c r="DD1650">
        <v>3.5514000000000001E-3</v>
      </c>
      <c r="DE1650">
        <v>1.0514999999999999E-3</v>
      </c>
      <c r="DF1650">
        <v>5.285E-4</v>
      </c>
      <c r="DG1650">
        <v>4.5330000000000001E-4</v>
      </c>
      <c r="DH1650">
        <v>5.7260000000000004E-4</v>
      </c>
      <c r="DI1650">
        <v>6.6589999999999998E-4</v>
      </c>
      <c r="DJ1650">
        <v>1.0834E-3</v>
      </c>
      <c r="DK1650">
        <v>7.0279999999999995E-4</v>
      </c>
      <c r="DL1650">
        <v>4.9660000000000004E-4</v>
      </c>
      <c r="DM1650">
        <v>3.4949999999999998E-4</v>
      </c>
      <c r="DN1650">
        <v>3.5209999999999999E-4</v>
      </c>
      <c r="DO1650">
        <v>19</v>
      </c>
      <c r="DP1650">
        <v>20</v>
      </c>
      <c r="DR1650" s="20"/>
    </row>
    <row r="1651" spans="1:122" hidden="1" x14ac:dyDescent="0.25">
      <c r="A1651" t="str">
        <f t="shared" si="25"/>
        <v>Industry_Type-5. Offices, Hotels, Finance, Services_Prescribed DA 1-4 (1PM-9PM)_44420_19-20</v>
      </c>
      <c r="B1651" t="s">
        <v>62</v>
      </c>
      <c r="C1651" t="s">
        <v>205</v>
      </c>
      <c r="D1651" t="s">
        <v>61</v>
      </c>
      <c r="E1651" t="s">
        <v>61</v>
      </c>
      <c r="F1651" t="s">
        <v>61</v>
      </c>
      <c r="G1651" t="s">
        <v>37</v>
      </c>
      <c r="H1651" t="s">
        <v>61</v>
      </c>
      <c r="I1651" t="s">
        <v>61</v>
      </c>
      <c r="J1651" t="s">
        <v>61</v>
      </c>
      <c r="K1651" t="s">
        <v>214</v>
      </c>
      <c r="L1651" s="18">
        <v>44420</v>
      </c>
      <c r="M1651">
        <v>19</v>
      </c>
      <c r="N1651">
        <v>20</v>
      </c>
      <c r="O1651" t="s">
        <v>258</v>
      </c>
      <c r="P1651">
        <v>2</v>
      </c>
      <c r="Q1651">
        <v>1</v>
      </c>
      <c r="R1651">
        <v>0</v>
      </c>
      <c r="S1651">
        <v>0</v>
      </c>
      <c r="T1651">
        <v>1</v>
      </c>
      <c r="U1651">
        <v>0</v>
      </c>
      <c r="V1651">
        <v>1</v>
      </c>
      <c r="W1651">
        <v>166</v>
      </c>
      <c r="X1651">
        <v>128</v>
      </c>
      <c r="Y1651">
        <v>124</v>
      </c>
      <c r="Z1651">
        <v>125.84</v>
      </c>
      <c r="AA1651">
        <v>126</v>
      </c>
      <c r="AB1651">
        <v>125.76</v>
      </c>
      <c r="AC1651">
        <v>140</v>
      </c>
      <c r="AD1651">
        <v>190.08</v>
      </c>
      <c r="AE1651">
        <v>192.48</v>
      </c>
      <c r="AF1651">
        <v>196.72</v>
      </c>
      <c r="AG1651">
        <v>201.2</v>
      </c>
      <c r="AH1651">
        <v>177.04</v>
      </c>
      <c r="AI1651">
        <v>172.8</v>
      </c>
      <c r="AJ1651">
        <v>177.36</v>
      </c>
      <c r="AK1651">
        <v>175.6</v>
      </c>
      <c r="AL1651">
        <v>182.72</v>
      </c>
      <c r="AM1651">
        <v>193.92</v>
      </c>
      <c r="AN1651">
        <v>228.24</v>
      </c>
      <c r="AO1651">
        <v>61.12</v>
      </c>
      <c r="AP1651">
        <v>61.84</v>
      </c>
      <c r="AQ1651">
        <v>207.92</v>
      </c>
      <c r="AR1651">
        <v>203.52</v>
      </c>
      <c r="AS1651">
        <v>197.44</v>
      </c>
      <c r="AT1651">
        <v>198.8</v>
      </c>
      <c r="AU1651">
        <v>62.5</v>
      </c>
      <c r="AV1651">
        <v>63</v>
      </c>
      <c r="AW1651">
        <v>63</v>
      </c>
      <c r="AX1651">
        <v>62</v>
      </c>
      <c r="AY1651">
        <v>62</v>
      </c>
      <c r="AZ1651">
        <v>62</v>
      </c>
      <c r="BA1651">
        <v>63</v>
      </c>
      <c r="BB1651">
        <v>62.5</v>
      </c>
      <c r="BC1651">
        <v>63</v>
      </c>
      <c r="BD1651">
        <v>65</v>
      </c>
      <c r="BE1651">
        <v>69.5</v>
      </c>
      <c r="BF1651">
        <v>72</v>
      </c>
      <c r="BG1651">
        <v>73.5</v>
      </c>
      <c r="BH1651">
        <v>73</v>
      </c>
      <c r="BI1651">
        <v>73</v>
      </c>
      <c r="BJ1651">
        <v>75</v>
      </c>
      <c r="BK1651">
        <v>72.5</v>
      </c>
      <c r="BL1651">
        <v>72</v>
      </c>
      <c r="BM1651">
        <v>70.5</v>
      </c>
      <c r="BN1651">
        <v>69</v>
      </c>
      <c r="BO1651">
        <v>66</v>
      </c>
      <c r="BP1651">
        <v>64</v>
      </c>
      <c r="BQ1651">
        <v>64</v>
      </c>
      <c r="BR1651">
        <v>63</v>
      </c>
      <c r="BS1651">
        <v>30.147480000000002</v>
      </c>
      <c r="BT1651">
        <v>19.679760000000002</v>
      </c>
      <c r="BU1651">
        <v>22.666989999999998</v>
      </c>
      <c r="BV1651">
        <v>21.74203</v>
      </c>
      <c r="BW1651">
        <v>23.84009</v>
      </c>
      <c r="BX1651">
        <v>20.018969999999999</v>
      </c>
      <c r="BY1651">
        <v>-13.990769999999999</v>
      </c>
      <c r="BZ1651">
        <v>-10.28975</v>
      </c>
      <c r="CA1651">
        <v>-10.55016</v>
      </c>
      <c r="CB1651">
        <v>-10.50282</v>
      </c>
      <c r="CC1651">
        <v>-8.2081599999999995</v>
      </c>
      <c r="CD1651">
        <v>-9.8596800000000009</v>
      </c>
      <c r="CE1651">
        <v>-9.1870879999999993</v>
      </c>
      <c r="CF1651">
        <v>-8.5259250000000009</v>
      </c>
      <c r="CG1651">
        <v>-14.730270000000001</v>
      </c>
      <c r="CH1651">
        <v>-24.854980000000001</v>
      </c>
      <c r="CI1651">
        <v>-36.719450000000002</v>
      </c>
      <c r="CJ1651">
        <v>-14.80904</v>
      </c>
      <c r="CK1651">
        <v>144.10419999999999</v>
      </c>
      <c r="CL1651">
        <v>160.77760000000001</v>
      </c>
      <c r="CM1651">
        <v>61.737699999999997</v>
      </c>
      <c r="CN1651">
        <v>17.443650000000002</v>
      </c>
      <c r="CO1651">
        <v>4.8727260000000001</v>
      </c>
      <c r="CP1651">
        <v>1.5746610000000001</v>
      </c>
      <c r="CQ1651">
        <v>196.40299999999999</v>
      </c>
      <c r="CR1651">
        <v>85.632459999999995</v>
      </c>
      <c r="CS1651">
        <v>96.126750000000001</v>
      </c>
      <c r="CT1651">
        <v>94.182339999999996</v>
      </c>
      <c r="CU1651">
        <v>74.297870000000003</v>
      </c>
      <c r="CV1651">
        <v>84.055279999999996</v>
      </c>
      <c r="CW1651">
        <v>50.488419999999998</v>
      </c>
      <c r="CX1651">
        <v>61.403129999999997</v>
      </c>
      <c r="CY1651">
        <v>52.454009999999997</v>
      </c>
      <c r="CZ1651">
        <v>72.336650000000006</v>
      </c>
      <c r="DA1651">
        <v>100.5478</v>
      </c>
      <c r="DB1651">
        <v>137.83170000000001</v>
      </c>
      <c r="DC1651">
        <v>133.13290000000001</v>
      </c>
      <c r="DD1651">
        <v>182.25020000000001</v>
      </c>
      <c r="DE1651">
        <v>152.0478</v>
      </c>
      <c r="DF1651">
        <v>136.29339999999999</v>
      </c>
      <c r="DG1651">
        <v>145.8466</v>
      </c>
      <c r="DH1651">
        <v>285.11349999999999</v>
      </c>
      <c r="DI1651">
        <v>194.12549999999999</v>
      </c>
      <c r="DJ1651">
        <v>298.34589999999997</v>
      </c>
      <c r="DK1651">
        <v>1227.5640000000001</v>
      </c>
      <c r="DL1651">
        <v>178.5855</v>
      </c>
      <c r="DM1651">
        <v>105.83759999999999</v>
      </c>
      <c r="DN1651">
        <v>104.8914</v>
      </c>
      <c r="DO1651">
        <v>19</v>
      </c>
      <c r="DP1651">
        <v>20</v>
      </c>
      <c r="DR1651" s="20"/>
    </row>
    <row r="1652" spans="1:122" hidden="1" x14ac:dyDescent="0.25">
      <c r="A1652" t="str">
        <f t="shared" si="25"/>
        <v>Size_Grp-Below 20 kW_Prescribed DA 1-4 (1PM-9PM)_44420_19-20</v>
      </c>
      <c r="B1652" t="s">
        <v>62</v>
      </c>
      <c r="C1652" t="s">
        <v>259</v>
      </c>
      <c r="D1652" t="s">
        <v>61</v>
      </c>
      <c r="E1652" t="s">
        <v>61</v>
      </c>
      <c r="F1652" t="s">
        <v>61</v>
      </c>
      <c r="G1652" t="s">
        <v>61</v>
      </c>
      <c r="H1652" t="s">
        <v>61</v>
      </c>
      <c r="I1652" t="s">
        <v>61</v>
      </c>
      <c r="J1652" t="s">
        <v>260</v>
      </c>
      <c r="K1652" t="s">
        <v>214</v>
      </c>
      <c r="L1652" s="18">
        <v>44420</v>
      </c>
      <c r="M1652">
        <v>19</v>
      </c>
      <c r="N1652">
        <v>20</v>
      </c>
      <c r="O1652" t="s">
        <v>258</v>
      </c>
      <c r="P1652">
        <v>3</v>
      </c>
      <c r="Q1652">
        <v>2</v>
      </c>
      <c r="R1652">
        <v>0</v>
      </c>
      <c r="S1652">
        <v>1</v>
      </c>
      <c r="T1652">
        <v>1</v>
      </c>
      <c r="U1652">
        <v>0</v>
      </c>
      <c r="V1652">
        <v>1</v>
      </c>
      <c r="W1652">
        <v>5.1825000000000001</v>
      </c>
      <c r="X1652">
        <v>5.1105</v>
      </c>
      <c r="Y1652">
        <v>5.0999999999999996</v>
      </c>
      <c r="Z1652">
        <v>5.1059999999999999</v>
      </c>
      <c r="AA1652">
        <v>5.0895000000000001</v>
      </c>
      <c r="AB1652">
        <v>4.9874999999999998</v>
      </c>
      <c r="AC1652">
        <v>5.085</v>
      </c>
      <c r="AD1652">
        <v>7.2569999999999997</v>
      </c>
      <c r="AE1652">
        <v>18.771000000000001</v>
      </c>
      <c r="AF1652">
        <v>22.74</v>
      </c>
      <c r="AG1652">
        <v>44.709000000000003</v>
      </c>
      <c r="AH1652">
        <v>51.668999999999997</v>
      </c>
      <c r="AI1652">
        <v>52.515000000000001</v>
      </c>
      <c r="AJ1652">
        <v>52.398000000000003</v>
      </c>
      <c r="AK1652">
        <v>49.042499999999997</v>
      </c>
      <c r="AL1652">
        <v>52.039499999999997</v>
      </c>
      <c r="AM1652">
        <v>51.429000000000002</v>
      </c>
      <c r="AN1652">
        <v>49.8675</v>
      </c>
      <c r="AO1652">
        <v>47.34</v>
      </c>
      <c r="AP1652">
        <v>43.8645</v>
      </c>
      <c r="AQ1652">
        <v>42.688499999999998</v>
      </c>
      <c r="AR1652">
        <v>29.3505</v>
      </c>
      <c r="AS1652">
        <v>5.8410000000000002</v>
      </c>
      <c r="AT1652">
        <v>5.1165000000000003</v>
      </c>
      <c r="AU1652">
        <v>61</v>
      </c>
      <c r="AV1652">
        <v>60</v>
      </c>
      <c r="AW1652">
        <v>60</v>
      </c>
      <c r="AX1652">
        <v>60</v>
      </c>
      <c r="AY1652">
        <v>60</v>
      </c>
      <c r="AZ1652">
        <v>59</v>
      </c>
      <c r="BA1652">
        <v>59</v>
      </c>
      <c r="BB1652">
        <v>59.5</v>
      </c>
      <c r="BC1652">
        <v>61.5</v>
      </c>
      <c r="BD1652">
        <v>65.5</v>
      </c>
      <c r="BE1652">
        <v>70.5</v>
      </c>
      <c r="BF1652">
        <v>74.5</v>
      </c>
      <c r="BG1652">
        <v>77.5</v>
      </c>
      <c r="BH1652">
        <v>76.5</v>
      </c>
      <c r="BI1652">
        <v>76</v>
      </c>
      <c r="BJ1652">
        <v>76</v>
      </c>
      <c r="BK1652">
        <v>75.5</v>
      </c>
      <c r="BL1652">
        <v>74</v>
      </c>
      <c r="BM1652">
        <v>70.5</v>
      </c>
      <c r="BN1652">
        <v>64</v>
      </c>
      <c r="BO1652">
        <v>61.5</v>
      </c>
      <c r="BP1652">
        <v>61</v>
      </c>
      <c r="BQ1652">
        <v>61</v>
      </c>
      <c r="BR1652">
        <v>61</v>
      </c>
      <c r="BS1652">
        <v>-2.2678500000000001E-2</v>
      </c>
      <c r="BT1652">
        <v>6.4189200000000002E-2</v>
      </c>
      <c r="BU1652">
        <v>-2.39907E-2</v>
      </c>
      <c r="BV1652">
        <v>3.7315300000000003E-2</v>
      </c>
      <c r="BW1652">
        <v>-4.7729000000000001E-3</v>
      </c>
      <c r="BX1652">
        <v>0.47125030000000001</v>
      </c>
      <c r="BY1652">
        <v>1.29983</v>
      </c>
      <c r="BZ1652">
        <v>-0.62843950000000004</v>
      </c>
      <c r="CA1652">
        <v>-0.1104786</v>
      </c>
      <c r="CB1652">
        <v>-1.4022479999999999</v>
      </c>
      <c r="CC1652">
        <v>-0.2233472</v>
      </c>
      <c r="CD1652">
        <v>-0.2402175</v>
      </c>
      <c r="CE1652">
        <v>0.60594789999999998</v>
      </c>
      <c r="CF1652">
        <v>-0.2935797</v>
      </c>
      <c r="CG1652">
        <v>-0.24831349999999999</v>
      </c>
      <c r="CH1652">
        <v>-1.0011749999999999</v>
      </c>
      <c r="CI1652">
        <v>-0.50227900000000003</v>
      </c>
      <c r="CJ1652">
        <v>-2.05905</v>
      </c>
      <c r="CK1652">
        <v>1.915295</v>
      </c>
      <c r="CL1652">
        <v>2.8372169999999999</v>
      </c>
      <c r="CM1652">
        <v>3.417036</v>
      </c>
      <c r="CN1652">
        <v>-4.2861200000000002E-2</v>
      </c>
      <c r="CO1652">
        <v>-6.8514099999999994E-2</v>
      </c>
      <c r="CP1652">
        <v>1.7053000000000001E-3</v>
      </c>
      <c r="CQ1652">
        <v>2.0653999999999998E-3</v>
      </c>
      <c r="CR1652">
        <v>2.0156000000000002E-3</v>
      </c>
      <c r="CS1652">
        <v>1.2489000000000001E-3</v>
      </c>
      <c r="CT1652">
        <v>1.8668000000000001E-3</v>
      </c>
      <c r="CU1652">
        <v>1.1839999999999999E-3</v>
      </c>
      <c r="CV1652">
        <v>8.5963399999999995E-2</v>
      </c>
      <c r="CW1652">
        <v>0.65448139999999999</v>
      </c>
      <c r="CX1652">
        <v>1.8000719999999999</v>
      </c>
      <c r="CY1652">
        <v>1.3432010000000001</v>
      </c>
      <c r="CZ1652">
        <v>0.8311056</v>
      </c>
      <c r="DA1652">
        <v>5.7587080000000004</v>
      </c>
      <c r="DB1652">
        <v>2.1053139999999999</v>
      </c>
      <c r="DC1652">
        <v>2.0290659999999998</v>
      </c>
      <c r="DD1652">
        <v>1.377901</v>
      </c>
      <c r="DE1652">
        <v>1.8594649999999999</v>
      </c>
      <c r="DF1652">
        <v>2.1481270000000001</v>
      </c>
      <c r="DG1652">
        <v>1.48943</v>
      </c>
      <c r="DH1652">
        <v>6.8405209999999999</v>
      </c>
      <c r="DI1652">
        <v>8.9812390000000004</v>
      </c>
      <c r="DJ1652">
        <v>15.21735</v>
      </c>
      <c r="DK1652">
        <v>17.798210000000001</v>
      </c>
      <c r="DL1652">
        <v>9.7837709999999998</v>
      </c>
      <c r="DM1652">
        <v>8.3085300000000001E-2</v>
      </c>
      <c r="DN1652">
        <v>1.5026E-3</v>
      </c>
      <c r="DO1652">
        <v>19</v>
      </c>
      <c r="DP1652">
        <v>20</v>
      </c>
    </row>
    <row r="1653" spans="1:122" hidden="1" x14ac:dyDescent="0.25">
      <c r="A1653" t="str">
        <f t="shared" si="25"/>
        <v>Industry_Type-5. Offices, Hotels, Finance, Services_All CBP_44421</v>
      </c>
      <c r="B1653" t="s">
        <v>62</v>
      </c>
      <c r="C1653" t="s">
        <v>205</v>
      </c>
      <c r="D1653" t="s">
        <v>61</v>
      </c>
      <c r="E1653" t="s">
        <v>61</v>
      </c>
      <c r="F1653" t="s">
        <v>61</v>
      </c>
      <c r="G1653" t="s">
        <v>37</v>
      </c>
      <c r="H1653" t="s">
        <v>61</v>
      </c>
      <c r="I1653" t="s">
        <v>61</v>
      </c>
      <c r="J1653" t="s">
        <v>61</v>
      </c>
      <c r="K1653" t="s">
        <v>197</v>
      </c>
      <c r="L1653" s="18">
        <v>44421</v>
      </c>
      <c r="M1653">
        <v>19</v>
      </c>
      <c r="N1653">
        <v>20</v>
      </c>
      <c r="O1653" t="s">
        <v>258</v>
      </c>
      <c r="P1653">
        <v>2</v>
      </c>
      <c r="Q1653">
        <v>1</v>
      </c>
      <c r="R1653">
        <v>0</v>
      </c>
      <c r="S1653">
        <v>0</v>
      </c>
      <c r="T1653">
        <v>1</v>
      </c>
      <c r="U1653">
        <v>0</v>
      </c>
      <c r="V1653">
        <v>1</v>
      </c>
      <c r="W1653">
        <v>128.08000000000001</v>
      </c>
      <c r="X1653">
        <v>191.68</v>
      </c>
      <c r="Y1653">
        <v>190.4</v>
      </c>
      <c r="Z1653">
        <v>186.88</v>
      </c>
      <c r="AA1653">
        <v>190.4</v>
      </c>
      <c r="AB1653">
        <v>185.76</v>
      </c>
      <c r="AC1653">
        <v>204.48</v>
      </c>
      <c r="AD1653">
        <v>252</v>
      </c>
      <c r="AE1653">
        <v>256.56</v>
      </c>
      <c r="AF1653">
        <v>261.92</v>
      </c>
      <c r="AG1653">
        <v>264.24</v>
      </c>
      <c r="AH1653">
        <v>241.2</v>
      </c>
      <c r="AI1653">
        <v>240.72</v>
      </c>
      <c r="AJ1653">
        <v>250</v>
      </c>
      <c r="AK1653">
        <v>251.52</v>
      </c>
      <c r="AL1653">
        <v>249.36</v>
      </c>
      <c r="AM1653">
        <v>300</v>
      </c>
      <c r="AN1653">
        <v>292.39999999999998</v>
      </c>
      <c r="AO1653">
        <v>116.24</v>
      </c>
      <c r="AP1653">
        <v>61.2</v>
      </c>
      <c r="AQ1653">
        <v>56.88</v>
      </c>
      <c r="AR1653">
        <v>161.6</v>
      </c>
      <c r="AS1653">
        <v>203.52</v>
      </c>
      <c r="AT1653">
        <v>196.24</v>
      </c>
      <c r="AU1653">
        <v>63</v>
      </c>
      <c r="AV1653">
        <v>62</v>
      </c>
      <c r="AW1653">
        <v>62</v>
      </c>
      <c r="AX1653">
        <v>62.5</v>
      </c>
      <c r="AY1653">
        <v>62</v>
      </c>
      <c r="AZ1653">
        <v>62</v>
      </c>
      <c r="BA1653">
        <v>61.5</v>
      </c>
      <c r="BB1653">
        <v>62</v>
      </c>
      <c r="BC1653">
        <v>62.5</v>
      </c>
      <c r="BD1653">
        <v>64</v>
      </c>
      <c r="BE1653">
        <v>66.5</v>
      </c>
      <c r="BF1653">
        <v>68.5</v>
      </c>
      <c r="BG1653">
        <v>69</v>
      </c>
      <c r="BH1653">
        <v>69</v>
      </c>
      <c r="BI1653">
        <v>70.5</v>
      </c>
      <c r="BJ1653">
        <v>72</v>
      </c>
      <c r="BK1653">
        <v>71.5</v>
      </c>
      <c r="BL1653">
        <v>70</v>
      </c>
      <c r="BM1653">
        <v>68</v>
      </c>
      <c r="BN1653">
        <v>66</v>
      </c>
      <c r="BO1653">
        <v>65</v>
      </c>
      <c r="BP1653">
        <v>65</v>
      </c>
      <c r="BQ1653">
        <v>65</v>
      </c>
      <c r="BR1653">
        <v>65</v>
      </c>
      <c r="BS1653">
        <v>30.147480000000002</v>
      </c>
      <c r="BT1653">
        <v>19.679760000000002</v>
      </c>
      <c r="BU1653">
        <v>22.667010000000001</v>
      </c>
      <c r="BV1653">
        <v>21.74203</v>
      </c>
      <c r="BW1653">
        <v>23.84009</v>
      </c>
      <c r="BX1653">
        <v>20.018969999999999</v>
      </c>
      <c r="BY1653">
        <v>-13.990780000000001</v>
      </c>
      <c r="BZ1653">
        <v>-10.28975</v>
      </c>
      <c r="CA1653">
        <v>-10.55016</v>
      </c>
      <c r="CB1653">
        <v>-10.50282</v>
      </c>
      <c r="CC1653">
        <v>-8.2081599999999995</v>
      </c>
      <c r="CD1653">
        <v>-9.8596950000000003</v>
      </c>
      <c r="CE1653">
        <v>-9.1871030000000005</v>
      </c>
      <c r="CF1653">
        <v>-8.5259400000000003</v>
      </c>
      <c r="CG1653">
        <v>-14.730259999999999</v>
      </c>
      <c r="CH1653">
        <v>-24.854980000000001</v>
      </c>
      <c r="CI1653">
        <v>-36.719470000000001</v>
      </c>
      <c r="CJ1653">
        <v>-14.80904</v>
      </c>
      <c r="CK1653">
        <v>144.10419999999999</v>
      </c>
      <c r="CL1653">
        <v>160.77760000000001</v>
      </c>
      <c r="CM1653">
        <v>61.737720000000003</v>
      </c>
      <c r="CN1653">
        <v>17.443629999999999</v>
      </c>
      <c r="CO1653">
        <v>4.8727260000000001</v>
      </c>
      <c r="CP1653">
        <v>1.574646</v>
      </c>
      <c r="CQ1653">
        <v>279.32209999999998</v>
      </c>
      <c r="CR1653">
        <v>79.289069999999995</v>
      </c>
      <c r="CS1653">
        <v>83.590289999999996</v>
      </c>
      <c r="CT1653">
        <v>85.090029999999999</v>
      </c>
      <c r="CU1653">
        <v>70.767169999999993</v>
      </c>
      <c r="CV1653">
        <v>80.641649999999998</v>
      </c>
      <c r="CW1653">
        <v>52.235469999999999</v>
      </c>
      <c r="CX1653">
        <v>56.718699999999998</v>
      </c>
      <c r="CY1653">
        <v>49.322569999999999</v>
      </c>
      <c r="CZ1653">
        <v>74.768690000000007</v>
      </c>
      <c r="DA1653">
        <v>97.958209999999994</v>
      </c>
      <c r="DB1653">
        <v>138.31899999999999</v>
      </c>
      <c r="DC1653">
        <v>139.89949999999999</v>
      </c>
      <c r="DD1653">
        <v>175.8914</v>
      </c>
      <c r="DE1653">
        <v>138.44460000000001</v>
      </c>
      <c r="DF1653">
        <v>183.2603</v>
      </c>
      <c r="DG1653">
        <v>199.565</v>
      </c>
      <c r="DH1653">
        <v>279.15769999999998</v>
      </c>
      <c r="DI1653">
        <v>145.096</v>
      </c>
      <c r="DJ1653">
        <v>216.4545</v>
      </c>
      <c r="DK1653">
        <v>1323.2650000000001</v>
      </c>
      <c r="DL1653">
        <v>208.4529</v>
      </c>
      <c r="DM1653">
        <v>133.6429</v>
      </c>
      <c r="DN1653">
        <v>119.7864</v>
      </c>
      <c r="DO1653">
        <v>19</v>
      </c>
      <c r="DP1653">
        <v>20</v>
      </c>
    </row>
    <row r="1654" spans="1:122" x14ac:dyDescent="0.25">
      <c r="A1654" t="str">
        <f t="shared" si="25"/>
        <v>AutoDR-Yes_All CBP_44421</v>
      </c>
      <c r="B1654" t="s">
        <v>62</v>
      </c>
      <c r="C1654" t="s">
        <v>322</v>
      </c>
      <c r="D1654" t="s">
        <v>61</v>
      </c>
      <c r="E1654" t="s">
        <v>61</v>
      </c>
      <c r="F1654" t="s">
        <v>61</v>
      </c>
      <c r="G1654" t="s">
        <v>61</v>
      </c>
      <c r="H1654" t="s">
        <v>98</v>
      </c>
      <c r="I1654" t="s">
        <v>61</v>
      </c>
      <c r="J1654" t="s">
        <v>61</v>
      </c>
      <c r="K1654" t="s">
        <v>197</v>
      </c>
      <c r="L1654" s="18">
        <v>44421</v>
      </c>
      <c r="M1654">
        <v>20</v>
      </c>
      <c r="N1654">
        <v>21</v>
      </c>
      <c r="O1654" t="s">
        <v>258</v>
      </c>
      <c r="P1654">
        <v>3</v>
      </c>
      <c r="Q1654">
        <v>3</v>
      </c>
      <c r="R1654">
        <v>0</v>
      </c>
      <c r="S1654">
        <v>0</v>
      </c>
      <c r="T1654">
        <v>1</v>
      </c>
      <c r="U1654">
        <v>0</v>
      </c>
      <c r="V1654">
        <v>1</v>
      </c>
      <c r="W1654">
        <v>29.48</v>
      </c>
      <c r="X1654">
        <v>29.56</v>
      </c>
      <c r="Y1654">
        <v>29.48</v>
      </c>
      <c r="Z1654">
        <v>29.56</v>
      </c>
      <c r="AA1654">
        <v>29.48</v>
      </c>
      <c r="AB1654">
        <v>41.28</v>
      </c>
      <c r="AC1654">
        <v>47.28</v>
      </c>
      <c r="AD1654">
        <v>54.04</v>
      </c>
      <c r="AE1654">
        <v>68.680000000000007</v>
      </c>
      <c r="AF1654">
        <v>80.92</v>
      </c>
      <c r="AG1654">
        <v>114.96</v>
      </c>
      <c r="AH1654">
        <v>123.16</v>
      </c>
      <c r="AI1654">
        <v>127.4</v>
      </c>
      <c r="AJ1654">
        <v>131.36000000000001</v>
      </c>
      <c r="AK1654">
        <v>131.24</v>
      </c>
      <c r="AL1654">
        <v>125.4</v>
      </c>
      <c r="AM1654">
        <v>124</v>
      </c>
      <c r="AN1654">
        <v>120.4</v>
      </c>
      <c r="AO1654">
        <v>134.80000000000001</v>
      </c>
      <c r="AP1654">
        <v>98.44</v>
      </c>
      <c r="AQ1654">
        <v>98.48</v>
      </c>
      <c r="AR1654">
        <v>92.04</v>
      </c>
      <c r="AS1654">
        <v>31.8</v>
      </c>
      <c r="AT1654">
        <v>29.48</v>
      </c>
      <c r="AU1654">
        <v>62.333333000000003</v>
      </c>
      <c r="AV1654">
        <v>62.166666999999997</v>
      </c>
      <c r="AW1654">
        <v>60.833333000000003</v>
      </c>
      <c r="AX1654">
        <v>60.333333000000003</v>
      </c>
      <c r="AY1654">
        <v>60</v>
      </c>
      <c r="AZ1654">
        <v>59.666666999999997</v>
      </c>
      <c r="BA1654">
        <v>59</v>
      </c>
      <c r="BB1654">
        <v>60</v>
      </c>
      <c r="BC1654">
        <v>62.166666999999997</v>
      </c>
      <c r="BD1654">
        <v>65.833332999999996</v>
      </c>
      <c r="BE1654">
        <v>72.166667000000004</v>
      </c>
      <c r="BF1654">
        <v>79</v>
      </c>
      <c r="BG1654">
        <v>84.666667000000004</v>
      </c>
      <c r="BH1654">
        <v>85</v>
      </c>
      <c r="BI1654">
        <v>85.333332999999996</v>
      </c>
      <c r="BJ1654">
        <v>82.166667000000004</v>
      </c>
      <c r="BK1654">
        <v>79.666667000000004</v>
      </c>
      <c r="BL1654">
        <v>77</v>
      </c>
      <c r="BM1654">
        <v>74.166667000000004</v>
      </c>
      <c r="BN1654">
        <v>70.333332999999996</v>
      </c>
      <c r="BO1654">
        <v>66.5</v>
      </c>
      <c r="BP1654">
        <v>64.833332999999996</v>
      </c>
      <c r="BQ1654">
        <v>63.5</v>
      </c>
      <c r="BR1654">
        <v>62.5</v>
      </c>
      <c r="BS1654">
        <v>0.73230930000000005</v>
      </c>
      <c r="BT1654">
        <v>-2.3313799999999999E-2</v>
      </c>
      <c r="BU1654">
        <v>-8.0680999999999999E-3</v>
      </c>
      <c r="BV1654">
        <v>-6.0015899999999997E-2</v>
      </c>
      <c r="BW1654">
        <v>3.9136600000000001E-2</v>
      </c>
      <c r="BX1654">
        <v>-1.540322</v>
      </c>
      <c r="BY1654">
        <v>2.247878</v>
      </c>
      <c r="BZ1654">
        <v>3.2115800000000001</v>
      </c>
      <c r="CA1654">
        <v>-1.336025</v>
      </c>
      <c r="CB1654">
        <v>-3.3152650000000001</v>
      </c>
      <c r="CC1654">
        <v>-1.2154830000000001</v>
      </c>
      <c r="CD1654">
        <v>0.22595599999999999</v>
      </c>
      <c r="CE1654">
        <v>0.53999330000000001</v>
      </c>
      <c r="CF1654">
        <v>-1.886719</v>
      </c>
      <c r="CG1654">
        <v>-3.5665279999999999</v>
      </c>
      <c r="CH1654">
        <v>0.48664469999999999</v>
      </c>
      <c r="CI1654">
        <v>-0.12339020000000001</v>
      </c>
      <c r="CJ1654">
        <v>0.57263569999999997</v>
      </c>
      <c r="CK1654">
        <v>-17.528079999999999</v>
      </c>
      <c r="CL1654">
        <v>10.540240000000001</v>
      </c>
      <c r="CM1654">
        <v>5.3172280000000001</v>
      </c>
      <c r="CN1654">
        <v>-7.7035239999999998</v>
      </c>
      <c r="CO1654">
        <v>-0.4520943</v>
      </c>
      <c r="CP1654">
        <v>6.1456999999999996E-3</v>
      </c>
      <c r="CQ1654">
        <v>0.37437160000000003</v>
      </c>
      <c r="CR1654">
        <v>2.4927999999999999E-2</v>
      </c>
      <c r="CS1654">
        <v>2.5666499999999998E-2</v>
      </c>
      <c r="CT1654">
        <v>2.5330200000000001E-2</v>
      </c>
      <c r="CU1654">
        <v>2.5776199999999999E-2</v>
      </c>
      <c r="CV1654">
        <v>2.0057900000000002</v>
      </c>
      <c r="CW1654">
        <v>1.490812</v>
      </c>
      <c r="CX1654">
        <v>1.4544520000000001</v>
      </c>
      <c r="CY1654">
        <v>0.66142650000000003</v>
      </c>
      <c r="CZ1654">
        <v>1.079</v>
      </c>
      <c r="DA1654">
        <v>4.4650720000000002</v>
      </c>
      <c r="DB1654">
        <v>1.169438</v>
      </c>
      <c r="DC1654">
        <v>1.278737</v>
      </c>
      <c r="DD1654">
        <v>1.1362350000000001</v>
      </c>
      <c r="DE1654">
        <v>1.2177260000000001</v>
      </c>
      <c r="DF1654">
        <v>1.3637680000000001</v>
      </c>
      <c r="DG1654">
        <v>0.80556110000000003</v>
      </c>
      <c r="DH1654">
        <v>1.0848960000000001</v>
      </c>
      <c r="DI1654">
        <v>1.623372</v>
      </c>
      <c r="DJ1654">
        <v>12.18601</v>
      </c>
      <c r="DK1654">
        <v>13.674010000000001</v>
      </c>
      <c r="DL1654">
        <v>7.7196769999999999</v>
      </c>
      <c r="DM1654">
        <v>0.2791266</v>
      </c>
      <c r="DN1654">
        <v>4.5998999999999998E-2</v>
      </c>
      <c r="DO1654">
        <v>20</v>
      </c>
      <c r="DP1654">
        <v>21</v>
      </c>
    </row>
    <row r="1655" spans="1:122" hidden="1" x14ac:dyDescent="0.25">
      <c r="A1655" t="str">
        <f t="shared" si="25"/>
        <v>Industry_Type-7. Institutional/Government_All CBP_44421</v>
      </c>
      <c r="B1655" t="s">
        <v>62</v>
      </c>
      <c r="C1655" t="s">
        <v>208</v>
      </c>
      <c r="D1655" t="s">
        <v>61</v>
      </c>
      <c r="E1655" t="s">
        <v>61</v>
      </c>
      <c r="F1655" t="s">
        <v>61</v>
      </c>
      <c r="G1655" t="s">
        <v>35</v>
      </c>
      <c r="H1655" t="s">
        <v>61</v>
      </c>
      <c r="I1655" t="s">
        <v>61</v>
      </c>
      <c r="J1655" t="s">
        <v>61</v>
      </c>
      <c r="K1655" t="s">
        <v>197</v>
      </c>
      <c r="L1655" s="18">
        <v>44421</v>
      </c>
      <c r="M1655">
        <v>20</v>
      </c>
      <c r="N1655">
        <v>21</v>
      </c>
      <c r="O1655" t="s">
        <v>258</v>
      </c>
      <c r="P1655">
        <v>3</v>
      </c>
      <c r="Q1655">
        <v>3</v>
      </c>
      <c r="R1655">
        <v>0</v>
      </c>
      <c r="S1655">
        <v>0</v>
      </c>
      <c r="T1655">
        <v>1</v>
      </c>
      <c r="U1655">
        <v>0</v>
      </c>
      <c r="V1655">
        <v>1</v>
      </c>
      <c r="W1655">
        <v>29.48</v>
      </c>
      <c r="X1655">
        <v>29.56</v>
      </c>
      <c r="Y1655">
        <v>29.48</v>
      </c>
      <c r="Z1655">
        <v>29.56</v>
      </c>
      <c r="AA1655">
        <v>29.48</v>
      </c>
      <c r="AB1655">
        <v>41.28</v>
      </c>
      <c r="AC1655">
        <v>47.28</v>
      </c>
      <c r="AD1655">
        <v>54.04</v>
      </c>
      <c r="AE1655">
        <v>68.680000000000007</v>
      </c>
      <c r="AF1655">
        <v>80.92</v>
      </c>
      <c r="AG1655">
        <v>114.96</v>
      </c>
      <c r="AH1655">
        <v>123.16</v>
      </c>
      <c r="AI1655">
        <v>127.4</v>
      </c>
      <c r="AJ1655">
        <v>131.36000000000001</v>
      </c>
      <c r="AK1655">
        <v>131.24</v>
      </c>
      <c r="AL1655">
        <v>125.4</v>
      </c>
      <c r="AM1655">
        <v>124</v>
      </c>
      <c r="AN1655">
        <v>120.4</v>
      </c>
      <c r="AO1655">
        <v>134.80000000000001</v>
      </c>
      <c r="AP1655">
        <v>98.44</v>
      </c>
      <c r="AQ1655">
        <v>98.48</v>
      </c>
      <c r="AR1655">
        <v>92.04</v>
      </c>
      <c r="AS1655">
        <v>31.8</v>
      </c>
      <c r="AT1655">
        <v>29.48</v>
      </c>
      <c r="AU1655">
        <v>62.333333000000003</v>
      </c>
      <c r="AV1655">
        <v>62.166666999999997</v>
      </c>
      <c r="AW1655">
        <v>60.833333000000003</v>
      </c>
      <c r="AX1655">
        <v>60.333333000000003</v>
      </c>
      <c r="AY1655">
        <v>60</v>
      </c>
      <c r="AZ1655">
        <v>59.666666999999997</v>
      </c>
      <c r="BA1655">
        <v>59</v>
      </c>
      <c r="BB1655">
        <v>60</v>
      </c>
      <c r="BC1655">
        <v>62.166666999999997</v>
      </c>
      <c r="BD1655">
        <v>65.833332999999996</v>
      </c>
      <c r="BE1655">
        <v>72.166667000000004</v>
      </c>
      <c r="BF1655">
        <v>79</v>
      </c>
      <c r="BG1655">
        <v>84.666667000000004</v>
      </c>
      <c r="BH1655">
        <v>85</v>
      </c>
      <c r="BI1655">
        <v>85.333332999999996</v>
      </c>
      <c r="BJ1655">
        <v>82.166667000000004</v>
      </c>
      <c r="BK1655">
        <v>79.666667000000004</v>
      </c>
      <c r="BL1655">
        <v>77</v>
      </c>
      <c r="BM1655">
        <v>74.166667000000004</v>
      </c>
      <c r="BN1655">
        <v>70.333332999999996</v>
      </c>
      <c r="BO1655">
        <v>66.5</v>
      </c>
      <c r="BP1655">
        <v>64.833332999999996</v>
      </c>
      <c r="BQ1655">
        <v>63.5</v>
      </c>
      <c r="BR1655">
        <v>62.5</v>
      </c>
      <c r="BS1655">
        <v>0.73230930000000005</v>
      </c>
      <c r="BT1655">
        <v>-2.3313799999999999E-2</v>
      </c>
      <c r="BU1655">
        <v>-8.0680999999999999E-3</v>
      </c>
      <c r="BV1655">
        <v>-6.0015899999999997E-2</v>
      </c>
      <c r="BW1655">
        <v>3.9136600000000001E-2</v>
      </c>
      <c r="BX1655">
        <v>-1.540322</v>
      </c>
      <c r="BY1655">
        <v>2.247878</v>
      </c>
      <c r="BZ1655">
        <v>3.2115800000000001</v>
      </c>
      <c r="CA1655">
        <v>-1.336025</v>
      </c>
      <c r="CB1655">
        <v>-3.3152650000000001</v>
      </c>
      <c r="CC1655">
        <v>-1.2154830000000001</v>
      </c>
      <c r="CD1655">
        <v>0.22595599999999999</v>
      </c>
      <c r="CE1655">
        <v>0.53999330000000001</v>
      </c>
      <c r="CF1655">
        <v>-1.886719</v>
      </c>
      <c r="CG1655">
        <v>-3.5665279999999999</v>
      </c>
      <c r="CH1655">
        <v>0.48664469999999999</v>
      </c>
      <c r="CI1655">
        <v>-0.12339020000000001</v>
      </c>
      <c r="CJ1655">
        <v>0.57263569999999997</v>
      </c>
      <c r="CK1655">
        <v>-17.528079999999999</v>
      </c>
      <c r="CL1655">
        <v>10.540240000000001</v>
      </c>
      <c r="CM1655">
        <v>5.3172280000000001</v>
      </c>
      <c r="CN1655">
        <v>-7.7035239999999998</v>
      </c>
      <c r="CO1655">
        <v>-0.4520943</v>
      </c>
      <c r="CP1655">
        <v>6.1456999999999996E-3</v>
      </c>
      <c r="CQ1655">
        <v>0.37437160000000003</v>
      </c>
      <c r="CR1655">
        <v>2.4927999999999999E-2</v>
      </c>
      <c r="CS1655">
        <v>2.5666499999999998E-2</v>
      </c>
      <c r="CT1655">
        <v>2.5330200000000001E-2</v>
      </c>
      <c r="CU1655">
        <v>2.5776199999999999E-2</v>
      </c>
      <c r="CV1655">
        <v>2.0057900000000002</v>
      </c>
      <c r="CW1655">
        <v>1.490812</v>
      </c>
      <c r="CX1655">
        <v>1.4544520000000001</v>
      </c>
      <c r="CY1655">
        <v>0.66142650000000003</v>
      </c>
      <c r="CZ1655">
        <v>1.079</v>
      </c>
      <c r="DA1655">
        <v>4.4650720000000002</v>
      </c>
      <c r="DB1655">
        <v>1.169438</v>
      </c>
      <c r="DC1655">
        <v>1.278737</v>
      </c>
      <c r="DD1655">
        <v>1.1362350000000001</v>
      </c>
      <c r="DE1655">
        <v>1.2177260000000001</v>
      </c>
      <c r="DF1655">
        <v>1.3637680000000001</v>
      </c>
      <c r="DG1655">
        <v>0.80556110000000003</v>
      </c>
      <c r="DH1655">
        <v>1.0848960000000001</v>
      </c>
      <c r="DI1655">
        <v>1.623372</v>
      </c>
      <c r="DJ1655">
        <v>12.18601</v>
      </c>
      <c r="DK1655">
        <v>13.674010000000001</v>
      </c>
      <c r="DL1655">
        <v>7.7196769999999999</v>
      </c>
      <c r="DM1655">
        <v>0.2791266</v>
      </c>
      <c r="DN1655">
        <v>4.5998999999999998E-2</v>
      </c>
      <c r="DO1655">
        <v>20</v>
      </c>
      <c r="DP1655">
        <v>21</v>
      </c>
    </row>
    <row r="1656" spans="1:122" hidden="1" x14ac:dyDescent="0.25">
      <c r="A1656" t="str">
        <f t="shared" si="25"/>
        <v>sublap_id-SLAP_PGP2_All CBP_44421</v>
      </c>
      <c r="B1656" t="s">
        <v>62</v>
      </c>
      <c r="C1656" t="s">
        <v>301</v>
      </c>
      <c r="D1656" t="s">
        <v>61</v>
      </c>
      <c r="E1656" t="s">
        <v>302</v>
      </c>
      <c r="F1656" t="s">
        <v>61</v>
      </c>
      <c r="G1656" t="s">
        <v>61</v>
      </c>
      <c r="H1656" t="s">
        <v>61</v>
      </c>
      <c r="I1656" t="s">
        <v>61</v>
      </c>
      <c r="J1656" t="s">
        <v>61</v>
      </c>
      <c r="K1656" t="s">
        <v>197</v>
      </c>
      <c r="L1656" s="18">
        <v>44421</v>
      </c>
      <c r="M1656">
        <v>20</v>
      </c>
      <c r="N1656">
        <v>20</v>
      </c>
      <c r="O1656" t="s">
        <v>258</v>
      </c>
      <c r="P1656">
        <v>1</v>
      </c>
      <c r="Q1656">
        <v>1</v>
      </c>
      <c r="R1656">
        <v>0</v>
      </c>
      <c r="S1656">
        <v>0</v>
      </c>
      <c r="T1656">
        <v>1</v>
      </c>
      <c r="U1656">
        <v>0</v>
      </c>
      <c r="V1656">
        <v>1</v>
      </c>
      <c r="W1656">
        <v>512.32000000000005</v>
      </c>
      <c r="X1656">
        <v>474.24</v>
      </c>
      <c r="Y1656">
        <v>472.32</v>
      </c>
      <c r="Z1656">
        <v>470.24</v>
      </c>
      <c r="AA1656">
        <v>470.72</v>
      </c>
      <c r="AB1656">
        <v>470.4</v>
      </c>
      <c r="AC1656">
        <v>469.92</v>
      </c>
      <c r="AD1656">
        <v>483.68</v>
      </c>
      <c r="AE1656">
        <v>484.16</v>
      </c>
      <c r="AF1656">
        <v>395.68</v>
      </c>
      <c r="AG1656">
        <v>359.52</v>
      </c>
      <c r="AH1656">
        <v>307.2</v>
      </c>
      <c r="AI1656">
        <v>291.83999999999997</v>
      </c>
      <c r="AJ1656">
        <v>96.64</v>
      </c>
      <c r="AK1656">
        <v>80.959999999999994</v>
      </c>
      <c r="AL1656">
        <v>81.28</v>
      </c>
      <c r="AM1656">
        <v>69.92</v>
      </c>
      <c r="AN1656">
        <v>55.36</v>
      </c>
      <c r="AO1656">
        <v>53.44</v>
      </c>
      <c r="AP1656">
        <v>52.32</v>
      </c>
      <c r="AQ1656">
        <v>53.76</v>
      </c>
      <c r="AR1656">
        <v>441.76</v>
      </c>
      <c r="AS1656">
        <v>513.76</v>
      </c>
      <c r="AT1656">
        <v>513.76</v>
      </c>
      <c r="AU1656">
        <v>56.5</v>
      </c>
      <c r="AV1656">
        <v>56</v>
      </c>
      <c r="AW1656">
        <v>56</v>
      </c>
      <c r="AX1656">
        <v>55.5</v>
      </c>
      <c r="AY1656">
        <v>55</v>
      </c>
      <c r="AZ1656">
        <v>55</v>
      </c>
      <c r="BA1656">
        <v>55</v>
      </c>
      <c r="BB1656">
        <v>55.5</v>
      </c>
      <c r="BC1656">
        <v>56.5</v>
      </c>
      <c r="BD1656">
        <v>60</v>
      </c>
      <c r="BE1656">
        <v>61</v>
      </c>
      <c r="BF1656">
        <v>63</v>
      </c>
      <c r="BG1656">
        <v>63.5</v>
      </c>
      <c r="BH1656">
        <v>61.5</v>
      </c>
      <c r="BI1656">
        <v>61.5</v>
      </c>
      <c r="BJ1656">
        <v>61.5</v>
      </c>
      <c r="BK1656">
        <v>61</v>
      </c>
      <c r="BL1656">
        <v>59.5</v>
      </c>
      <c r="BM1656">
        <v>58</v>
      </c>
      <c r="BN1656">
        <v>58</v>
      </c>
      <c r="BO1656">
        <v>58</v>
      </c>
      <c r="BP1656">
        <v>58</v>
      </c>
      <c r="BQ1656">
        <v>58</v>
      </c>
      <c r="BR1656">
        <v>57.5</v>
      </c>
      <c r="BS1656">
        <v>-3.549194</v>
      </c>
      <c r="BT1656">
        <v>4.0485230000000003</v>
      </c>
      <c r="BU1656">
        <v>1.4810179999999999</v>
      </c>
      <c r="BV1656">
        <v>2.7337950000000002</v>
      </c>
      <c r="BW1656">
        <v>0.71884159999999997</v>
      </c>
      <c r="BX1656">
        <v>-7.5381770000000001</v>
      </c>
      <c r="BY1656">
        <v>1.5590820000000001</v>
      </c>
      <c r="BZ1656">
        <v>-2.1258849999999998</v>
      </c>
      <c r="CA1656">
        <v>-8.8118590000000001</v>
      </c>
      <c r="CB1656">
        <v>11.887359999999999</v>
      </c>
      <c r="CC1656">
        <v>40.230710000000002</v>
      </c>
      <c r="CD1656">
        <v>47.171999999999997</v>
      </c>
      <c r="CE1656">
        <v>42.713839999999998</v>
      </c>
      <c r="CF1656">
        <v>29.688379999999999</v>
      </c>
      <c r="CG1656">
        <v>33.185200000000002</v>
      </c>
      <c r="CH1656">
        <v>34.522829999999999</v>
      </c>
      <c r="CI1656">
        <v>33.641190000000002</v>
      </c>
      <c r="CJ1656">
        <v>35.015050000000002</v>
      </c>
      <c r="CK1656">
        <v>-2.5231020000000002</v>
      </c>
      <c r="CL1656">
        <v>-12.785220000000001</v>
      </c>
      <c r="CM1656">
        <v>-13.52589</v>
      </c>
      <c r="CN1656">
        <v>-4.8446959999999999</v>
      </c>
      <c r="CO1656">
        <v>-6.4638369999999998</v>
      </c>
      <c r="CP1656">
        <v>-17.32349</v>
      </c>
      <c r="CQ1656">
        <v>82.959959999999995</v>
      </c>
      <c r="CR1656">
        <v>123.2706</v>
      </c>
      <c r="CS1656">
        <v>195.9975</v>
      </c>
      <c r="CT1656">
        <v>164.07919999999999</v>
      </c>
      <c r="CU1656">
        <v>104.5442</v>
      </c>
      <c r="CV1656">
        <v>119.5538</v>
      </c>
      <c r="CW1656">
        <v>135.37299999999999</v>
      </c>
      <c r="CX1656">
        <v>114.64360000000001</v>
      </c>
      <c r="CY1656">
        <v>255.65710000000001</v>
      </c>
      <c r="CZ1656">
        <v>641.19150000000002</v>
      </c>
      <c r="DA1656">
        <v>1133.354</v>
      </c>
      <c r="DB1656">
        <v>853.87109999999996</v>
      </c>
      <c r="DC1656">
        <v>732.51499999999999</v>
      </c>
      <c r="DD1656">
        <v>261.36590000000001</v>
      </c>
      <c r="DE1656">
        <v>172.5514</v>
      </c>
      <c r="DF1656">
        <v>179.3981</v>
      </c>
      <c r="DG1656">
        <v>127.8742</v>
      </c>
      <c r="DH1656">
        <v>155.3005</v>
      </c>
      <c r="DI1656">
        <v>1018.734</v>
      </c>
      <c r="DJ1656">
        <v>1884.24</v>
      </c>
      <c r="DK1656">
        <v>1764.595</v>
      </c>
      <c r="DL1656">
        <v>190.28370000000001</v>
      </c>
      <c r="DM1656">
        <v>282.35270000000003</v>
      </c>
      <c r="DN1656">
        <v>470.24939999999998</v>
      </c>
      <c r="DO1656">
        <v>20</v>
      </c>
      <c r="DP1656">
        <v>20</v>
      </c>
    </row>
    <row r="1657" spans="1:122" hidden="1" x14ac:dyDescent="0.25">
      <c r="A1657" t="str">
        <f t="shared" si="25"/>
        <v>Aggregator-Enersponse_All CBP_44421</v>
      </c>
      <c r="B1657" t="s">
        <v>62</v>
      </c>
      <c r="C1657" t="s">
        <v>219</v>
      </c>
      <c r="D1657" t="s">
        <v>61</v>
      </c>
      <c r="E1657" t="s">
        <v>61</v>
      </c>
      <c r="F1657" t="s">
        <v>107</v>
      </c>
      <c r="G1657" t="s">
        <v>61</v>
      </c>
      <c r="H1657" t="s">
        <v>61</v>
      </c>
      <c r="I1657" t="s">
        <v>61</v>
      </c>
      <c r="J1657" t="s">
        <v>61</v>
      </c>
      <c r="K1657" t="s">
        <v>197</v>
      </c>
      <c r="L1657" s="18">
        <v>44421</v>
      </c>
      <c r="M1657">
        <v>20</v>
      </c>
      <c r="N1657">
        <v>21</v>
      </c>
      <c r="O1657" t="s">
        <v>258</v>
      </c>
      <c r="P1657">
        <v>3</v>
      </c>
      <c r="Q1657">
        <v>3</v>
      </c>
      <c r="R1657">
        <v>0</v>
      </c>
      <c r="S1657">
        <v>0</v>
      </c>
      <c r="T1657">
        <v>1</v>
      </c>
      <c r="U1657">
        <v>0</v>
      </c>
      <c r="V1657">
        <v>1</v>
      </c>
      <c r="W1657">
        <v>29.48</v>
      </c>
      <c r="X1657">
        <v>29.56</v>
      </c>
      <c r="Y1657">
        <v>29.48</v>
      </c>
      <c r="Z1657">
        <v>29.56</v>
      </c>
      <c r="AA1657">
        <v>29.48</v>
      </c>
      <c r="AB1657">
        <v>41.28</v>
      </c>
      <c r="AC1657">
        <v>47.28</v>
      </c>
      <c r="AD1657">
        <v>54.04</v>
      </c>
      <c r="AE1657">
        <v>68.680000000000007</v>
      </c>
      <c r="AF1657">
        <v>80.92</v>
      </c>
      <c r="AG1657">
        <v>114.96</v>
      </c>
      <c r="AH1657">
        <v>123.16</v>
      </c>
      <c r="AI1657">
        <v>127.4</v>
      </c>
      <c r="AJ1657">
        <v>131.36000000000001</v>
      </c>
      <c r="AK1657">
        <v>131.24</v>
      </c>
      <c r="AL1657">
        <v>125.4</v>
      </c>
      <c r="AM1657">
        <v>124</v>
      </c>
      <c r="AN1657">
        <v>120.4</v>
      </c>
      <c r="AO1657">
        <v>134.80000000000001</v>
      </c>
      <c r="AP1657">
        <v>98.44</v>
      </c>
      <c r="AQ1657">
        <v>98.48</v>
      </c>
      <c r="AR1657">
        <v>92.04</v>
      </c>
      <c r="AS1657">
        <v>31.8</v>
      </c>
      <c r="AT1657">
        <v>29.48</v>
      </c>
      <c r="AU1657">
        <v>62.333333000000003</v>
      </c>
      <c r="AV1657">
        <v>62.166666999999997</v>
      </c>
      <c r="AW1657">
        <v>60.833333000000003</v>
      </c>
      <c r="AX1657">
        <v>60.333333000000003</v>
      </c>
      <c r="AY1657">
        <v>60</v>
      </c>
      <c r="AZ1657">
        <v>59.666666999999997</v>
      </c>
      <c r="BA1657">
        <v>59</v>
      </c>
      <c r="BB1657">
        <v>60</v>
      </c>
      <c r="BC1657">
        <v>62.166666999999997</v>
      </c>
      <c r="BD1657">
        <v>65.833332999999996</v>
      </c>
      <c r="BE1657">
        <v>72.166667000000004</v>
      </c>
      <c r="BF1657">
        <v>79</v>
      </c>
      <c r="BG1657">
        <v>84.666667000000004</v>
      </c>
      <c r="BH1657">
        <v>85</v>
      </c>
      <c r="BI1657">
        <v>85.333332999999996</v>
      </c>
      <c r="BJ1657">
        <v>82.166667000000004</v>
      </c>
      <c r="BK1657">
        <v>79.666667000000004</v>
      </c>
      <c r="BL1657">
        <v>77</v>
      </c>
      <c r="BM1657">
        <v>74.166667000000004</v>
      </c>
      <c r="BN1657">
        <v>70.333332999999996</v>
      </c>
      <c r="BO1657">
        <v>66.5</v>
      </c>
      <c r="BP1657">
        <v>64.833332999999996</v>
      </c>
      <c r="BQ1657">
        <v>63.5</v>
      </c>
      <c r="BR1657">
        <v>62.5</v>
      </c>
      <c r="BS1657">
        <v>0.73230930000000005</v>
      </c>
      <c r="BT1657">
        <v>-2.3313799999999999E-2</v>
      </c>
      <c r="BU1657">
        <v>-8.0680999999999999E-3</v>
      </c>
      <c r="BV1657">
        <v>-6.0015899999999997E-2</v>
      </c>
      <c r="BW1657">
        <v>3.9136600000000001E-2</v>
      </c>
      <c r="BX1657">
        <v>-1.540322</v>
      </c>
      <c r="BY1657">
        <v>2.247878</v>
      </c>
      <c r="BZ1657">
        <v>3.2115800000000001</v>
      </c>
      <c r="CA1657">
        <v>-1.336025</v>
      </c>
      <c r="CB1657">
        <v>-3.3152650000000001</v>
      </c>
      <c r="CC1657">
        <v>-1.2154830000000001</v>
      </c>
      <c r="CD1657">
        <v>0.22595599999999999</v>
      </c>
      <c r="CE1657">
        <v>0.53999330000000001</v>
      </c>
      <c r="CF1657">
        <v>-1.886719</v>
      </c>
      <c r="CG1657">
        <v>-3.5665279999999999</v>
      </c>
      <c r="CH1657">
        <v>0.48664469999999999</v>
      </c>
      <c r="CI1657">
        <v>-0.12339020000000001</v>
      </c>
      <c r="CJ1657">
        <v>0.57263569999999997</v>
      </c>
      <c r="CK1657">
        <v>-17.528079999999999</v>
      </c>
      <c r="CL1657">
        <v>10.540240000000001</v>
      </c>
      <c r="CM1657">
        <v>5.3172280000000001</v>
      </c>
      <c r="CN1657">
        <v>-7.7035239999999998</v>
      </c>
      <c r="CO1657">
        <v>-0.4520943</v>
      </c>
      <c r="CP1657">
        <v>6.1456999999999996E-3</v>
      </c>
      <c r="CQ1657">
        <v>0.37437160000000003</v>
      </c>
      <c r="CR1657">
        <v>2.4927999999999999E-2</v>
      </c>
      <c r="CS1657">
        <v>2.5666499999999998E-2</v>
      </c>
      <c r="CT1657">
        <v>2.5330200000000001E-2</v>
      </c>
      <c r="CU1657">
        <v>2.5776199999999999E-2</v>
      </c>
      <c r="CV1657">
        <v>2.0057900000000002</v>
      </c>
      <c r="CW1657">
        <v>1.490812</v>
      </c>
      <c r="CX1657">
        <v>1.4544520000000001</v>
      </c>
      <c r="CY1657">
        <v>0.66142650000000003</v>
      </c>
      <c r="CZ1657">
        <v>1.079</v>
      </c>
      <c r="DA1657">
        <v>4.4650720000000002</v>
      </c>
      <c r="DB1657">
        <v>1.169438</v>
      </c>
      <c r="DC1657">
        <v>1.278737</v>
      </c>
      <c r="DD1657">
        <v>1.1362350000000001</v>
      </c>
      <c r="DE1657">
        <v>1.2177260000000001</v>
      </c>
      <c r="DF1657">
        <v>1.3637680000000001</v>
      </c>
      <c r="DG1657">
        <v>0.80556110000000003</v>
      </c>
      <c r="DH1657">
        <v>1.0848960000000001</v>
      </c>
      <c r="DI1657">
        <v>1.623372</v>
      </c>
      <c r="DJ1657">
        <v>12.18601</v>
      </c>
      <c r="DK1657">
        <v>13.674010000000001</v>
      </c>
      <c r="DL1657">
        <v>7.7196769999999999</v>
      </c>
      <c r="DM1657">
        <v>0.2791266</v>
      </c>
      <c r="DN1657">
        <v>4.5998999999999998E-2</v>
      </c>
      <c r="DO1657">
        <v>20</v>
      </c>
      <c r="DP1657">
        <v>21</v>
      </c>
    </row>
    <row r="1658" spans="1:122" hidden="1" x14ac:dyDescent="0.25">
      <c r="A1658" t="str">
        <f t="shared" si="25"/>
        <v>Industry_Type-4. Retail stores_All CBP_44421</v>
      </c>
      <c r="B1658" t="s">
        <v>62</v>
      </c>
      <c r="C1658" t="s">
        <v>204</v>
      </c>
      <c r="D1658" t="s">
        <v>61</v>
      </c>
      <c r="E1658" t="s">
        <v>61</v>
      </c>
      <c r="F1658" t="s">
        <v>61</v>
      </c>
      <c r="G1658" t="s">
        <v>33</v>
      </c>
      <c r="H1658" t="s">
        <v>61</v>
      </c>
      <c r="I1658" t="s">
        <v>61</v>
      </c>
      <c r="J1658" t="s">
        <v>61</v>
      </c>
      <c r="K1658" t="s">
        <v>197</v>
      </c>
      <c r="L1658" s="18">
        <v>44421</v>
      </c>
      <c r="M1658">
        <v>20</v>
      </c>
      <c r="N1658">
        <v>21</v>
      </c>
      <c r="O1658" t="s">
        <v>258</v>
      </c>
      <c r="P1658">
        <v>1</v>
      </c>
      <c r="Q1658">
        <v>1</v>
      </c>
      <c r="R1658">
        <v>0</v>
      </c>
      <c r="S1658">
        <v>0</v>
      </c>
      <c r="T1658">
        <v>1</v>
      </c>
      <c r="U1658">
        <v>0</v>
      </c>
      <c r="V1658">
        <v>1</v>
      </c>
      <c r="W1658">
        <v>0.76300000000000001</v>
      </c>
      <c r="X1658">
        <v>0.76</v>
      </c>
      <c r="Y1658">
        <v>0.754</v>
      </c>
      <c r="Z1658">
        <v>0.76200000000000001</v>
      </c>
      <c r="AA1658">
        <v>0.753</v>
      </c>
      <c r="AB1658">
        <v>0.76400000000000001</v>
      </c>
      <c r="AC1658">
        <v>0.753</v>
      </c>
      <c r="AD1658">
        <v>0.75600000000000001</v>
      </c>
      <c r="AE1658">
        <v>0.753</v>
      </c>
      <c r="AF1658">
        <v>0.75900000000000001</v>
      </c>
      <c r="AG1658">
        <v>0.752</v>
      </c>
      <c r="AH1658">
        <v>0.76500000000000001</v>
      </c>
      <c r="AI1658">
        <v>0.76500000000000001</v>
      </c>
      <c r="AJ1658">
        <v>0.76700000000000002</v>
      </c>
      <c r="AK1658">
        <v>0.77100000000000002</v>
      </c>
      <c r="AL1658">
        <v>0.76900000000000002</v>
      </c>
      <c r="AM1658">
        <v>0.77</v>
      </c>
      <c r="AN1658">
        <v>0.77</v>
      </c>
      <c r="AO1658">
        <v>0.76300000000000001</v>
      </c>
      <c r="AP1658">
        <v>0.76400000000000001</v>
      </c>
      <c r="AQ1658">
        <v>0.77800000000000002</v>
      </c>
      <c r="AR1658">
        <v>0.76500000000000001</v>
      </c>
      <c r="AS1658">
        <v>0.77200000000000002</v>
      </c>
      <c r="AT1658">
        <v>0.77600000000000002</v>
      </c>
      <c r="AU1658">
        <v>60.5</v>
      </c>
      <c r="AV1658">
        <v>61</v>
      </c>
      <c r="AW1658">
        <v>60</v>
      </c>
      <c r="AX1658">
        <v>60</v>
      </c>
      <c r="AY1658">
        <v>60</v>
      </c>
      <c r="AZ1658">
        <v>60</v>
      </c>
      <c r="BA1658">
        <v>59.5</v>
      </c>
      <c r="BB1658">
        <v>59</v>
      </c>
      <c r="BC1658">
        <v>59.5</v>
      </c>
      <c r="BD1658">
        <v>61.5</v>
      </c>
      <c r="BE1658">
        <v>68</v>
      </c>
      <c r="BF1658">
        <v>74.5</v>
      </c>
      <c r="BG1658">
        <v>79.5</v>
      </c>
      <c r="BH1658">
        <v>78.5</v>
      </c>
      <c r="BI1658">
        <v>79</v>
      </c>
      <c r="BJ1658">
        <v>76</v>
      </c>
      <c r="BK1658">
        <v>73.5</v>
      </c>
      <c r="BL1658">
        <v>71.5</v>
      </c>
      <c r="BM1658">
        <v>69.5</v>
      </c>
      <c r="BN1658">
        <v>66</v>
      </c>
      <c r="BO1658">
        <v>62.5</v>
      </c>
      <c r="BP1658">
        <v>61</v>
      </c>
      <c r="BQ1658">
        <v>60.5</v>
      </c>
      <c r="BR1658">
        <v>60</v>
      </c>
      <c r="BS1658">
        <v>2.7809400000000001E-2</v>
      </c>
      <c r="BT1658">
        <v>1.9097099999999999E-2</v>
      </c>
      <c r="BU1658">
        <v>2.4246899999999998E-2</v>
      </c>
      <c r="BV1658">
        <v>1.2163E-2</v>
      </c>
      <c r="BW1658">
        <v>2.12392E-2</v>
      </c>
      <c r="BX1658">
        <v>1.32741E-2</v>
      </c>
      <c r="BY1658">
        <v>2.1056200000000001E-2</v>
      </c>
      <c r="BZ1658">
        <v>-2.36489E-2</v>
      </c>
      <c r="CA1658">
        <v>-1.1481999999999999E-2</v>
      </c>
      <c r="CB1658">
        <v>-1.3576899999999999E-2</v>
      </c>
      <c r="CC1658">
        <v>4.2157100000000003E-2</v>
      </c>
      <c r="CD1658">
        <v>5.5535000000000001E-2</v>
      </c>
      <c r="CE1658">
        <v>5.4528399999999998E-2</v>
      </c>
      <c r="CF1658">
        <v>6.09349E-2</v>
      </c>
      <c r="CG1658">
        <v>2.03173E-2</v>
      </c>
      <c r="CH1658">
        <v>2.0466E-3</v>
      </c>
      <c r="CI1658">
        <v>1.9962899999999999E-2</v>
      </c>
      <c r="CJ1658">
        <v>-4.058E-4</v>
      </c>
      <c r="CK1658">
        <v>1.9248700000000001E-2</v>
      </c>
      <c r="CL1658">
        <v>2.0416699999999999E-2</v>
      </c>
      <c r="CM1658">
        <v>3.4576500000000003E-2</v>
      </c>
      <c r="CN1658">
        <v>4.42694E-2</v>
      </c>
      <c r="CO1658">
        <v>1.8515199999999999E-2</v>
      </c>
      <c r="CP1658">
        <v>1.53978E-2</v>
      </c>
      <c r="CQ1658">
        <v>8.5400000000000002E-5</v>
      </c>
      <c r="CR1658">
        <v>9.6399999999999999E-5</v>
      </c>
      <c r="CS1658">
        <v>9.1399999999999999E-5</v>
      </c>
      <c r="CT1658">
        <v>9.1399999999999999E-5</v>
      </c>
      <c r="CU1658">
        <v>9.1399999999999999E-5</v>
      </c>
      <c r="CV1658">
        <v>9.2200000000000005E-5</v>
      </c>
      <c r="CW1658">
        <v>2.3910000000000001E-4</v>
      </c>
      <c r="CX1658">
        <v>2.609E-4</v>
      </c>
      <c r="CY1658">
        <v>2.8719999999999999E-4</v>
      </c>
      <c r="CZ1658">
        <v>2.7730000000000002E-4</v>
      </c>
      <c r="DA1658">
        <v>1.5608E-3</v>
      </c>
      <c r="DB1658">
        <v>1.0769E-3</v>
      </c>
      <c r="DC1658">
        <v>7.1089999999999999E-4</v>
      </c>
      <c r="DD1658">
        <v>1.0797999999999999E-3</v>
      </c>
      <c r="DE1658">
        <v>4.4359999999999999E-4</v>
      </c>
      <c r="DF1658">
        <v>2.0880000000000001E-4</v>
      </c>
      <c r="DG1658">
        <v>1.7589999999999999E-4</v>
      </c>
      <c r="DH1658">
        <v>2.0570000000000001E-4</v>
      </c>
      <c r="DI1658">
        <v>1.407E-4</v>
      </c>
      <c r="DJ1658">
        <v>9.6799999999999995E-5</v>
      </c>
      <c r="DK1658">
        <v>2.72E-4</v>
      </c>
      <c r="DL1658">
        <v>3.8620000000000001E-4</v>
      </c>
      <c r="DM1658">
        <v>9.4199999999999999E-5</v>
      </c>
      <c r="DN1658">
        <v>6.3100000000000002E-5</v>
      </c>
      <c r="DO1658">
        <v>20</v>
      </c>
      <c r="DP1658">
        <v>21</v>
      </c>
    </row>
    <row r="1659" spans="1:122" hidden="1" x14ac:dyDescent="0.25">
      <c r="A1659" t="str">
        <f t="shared" si="25"/>
        <v>Size_Grp-200 kW and above_All CBP_44421</v>
      </c>
      <c r="B1659" t="s">
        <v>62</v>
      </c>
      <c r="C1659" t="s">
        <v>207</v>
      </c>
      <c r="D1659" t="s">
        <v>61</v>
      </c>
      <c r="E1659" t="s">
        <v>61</v>
      </c>
      <c r="F1659" t="s">
        <v>61</v>
      </c>
      <c r="G1659" t="s">
        <v>61</v>
      </c>
      <c r="H1659" t="s">
        <v>61</v>
      </c>
      <c r="I1659" t="s">
        <v>61</v>
      </c>
      <c r="J1659" t="s">
        <v>102</v>
      </c>
      <c r="K1659" t="s">
        <v>197</v>
      </c>
      <c r="L1659" s="18">
        <v>44421</v>
      </c>
      <c r="M1659">
        <v>20</v>
      </c>
      <c r="N1659">
        <v>20</v>
      </c>
      <c r="O1659" t="s">
        <v>258</v>
      </c>
      <c r="P1659">
        <v>3</v>
      </c>
      <c r="Q1659">
        <v>3</v>
      </c>
      <c r="R1659">
        <v>0</v>
      </c>
      <c r="S1659">
        <v>0</v>
      </c>
      <c r="T1659">
        <v>1</v>
      </c>
      <c r="U1659">
        <v>0</v>
      </c>
      <c r="V1659">
        <v>1</v>
      </c>
      <c r="W1659">
        <v>1783.44</v>
      </c>
      <c r="X1659">
        <v>1919.96</v>
      </c>
      <c r="Y1659">
        <v>1922.12</v>
      </c>
      <c r="Z1659">
        <v>1924.64</v>
      </c>
      <c r="AA1659">
        <v>1934.48</v>
      </c>
      <c r="AB1659">
        <v>1935.84</v>
      </c>
      <c r="AC1659">
        <v>1945</v>
      </c>
      <c r="AD1659">
        <v>1968.32</v>
      </c>
      <c r="AE1659">
        <v>1960.4</v>
      </c>
      <c r="AF1659">
        <v>1826.96</v>
      </c>
      <c r="AG1659">
        <v>1760.8</v>
      </c>
      <c r="AH1659">
        <v>1630.4</v>
      </c>
      <c r="AI1659">
        <v>927.28</v>
      </c>
      <c r="AJ1659">
        <v>856.96</v>
      </c>
      <c r="AK1659">
        <v>875.8</v>
      </c>
      <c r="AL1659">
        <v>889.44</v>
      </c>
      <c r="AM1659">
        <v>927.12</v>
      </c>
      <c r="AN1659">
        <v>810.12</v>
      </c>
      <c r="AO1659">
        <v>309.64</v>
      </c>
      <c r="AP1659">
        <v>311.64</v>
      </c>
      <c r="AQ1659">
        <v>800.04</v>
      </c>
      <c r="AR1659">
        <v>1306.04</v>
      </c>
      <c r="AS1659">
        <v>1380.4</v>
      </c>
      <c r="AT1659">
        <v>1375.04</v>
      </c>
      <c r="AU1659">
        <v>58.166666999999997</v>
      </c>
      <c r="AV1659">
        <v>58</v>
      </c>
      <c r="AW1659">
        <v>58</v>
      </c>
      <c r="AX1659">
        <v>57.833333000000003</v>
      </c>
      <c r="AY1659">
        <v>57.333333000000003</v>
      </c>
      <c r="AZ1659">
        <v>57</v>
      </c>
      <c r="BA1659">
        <v>57</v>
      </c>
      <c r="BB1659">
        <v>57.166666999999997</v>
      </c>
      <c r="BC1659">
        <v>57.5</v>
      </c>
      <c r="BD1659">
        <v>59</v>
      </c>
      <c r="BE1659">
        <v>61</v>
      </c>
      <c r="BF1659">
        <v>63.333333000000003</v>
      </c>
      <c r="BG1659">
        <v>64.166667000000004</v>
      </c>
      <c r="BH1659">
        <v>65.166667000000004</v>
      </c>
      <c r="BI1659">
        <v>65.5</v>
      </c>
      <c r="BJ1659">
        <v>64.833332999999996</v>
      </c>
      <c r="BK1659">
        <v>64.333332999999996</v>
      </c>
      <c r="BL1659">
        <v>64.166667000000004</v>
      </c>
      <c r="BM1659">
        <v>61.666666999999997</v>
      </c>
      <c r="BN1659">
        <v>61</v>
      </c>
      <c r="BO1659">
        <v>60.666666999999997</v>
      </c>
      <c r="BP1659">
        <v>59.666666999999997</v>
      </c>
      <c r="BQ1659">
        <v>60</v>
      </c>
      <c r="BR1659">
        <v>58.833333000000003</v>
      </c>
      <c r="BS1659">
        <v>-32.184570000000001</v>
      </c>
      <c r="BT1659">
        <v>1.2542720000000001</v>
      </c>
      <c r="BU1659">
        <v>4.5162959999999996</v>
      </c>
      <c r="BV1659">
        <v>9.3611760000000004</v>
      </c>
      <c r="BW1659">
        <v>3.693756</v>
      </c>
      <c r="BX1659">
        <v>-7.029388</v>
      </c>
      <c r="BY1659">
        <v>4.399597</v>
      </c>
      <c r="BZ1659">
        <v>-4.3511049999999996</v>
      </c>
      <c r="CA1659">
        <v>-16.146640000000001</v>
      </c>
      <c r="CB1659">
        <v>15.122960000000001</v>
      </c>
      <c r="CC1659">
        <v>56.233640000000001</v>
      </c>
      <c r="CD1659">
        <v>39.908140000000003</v>
      </c>
      <c r="CE1659">
        <v>150.5204</v>
      </c>
      <c r="CF1659">
        <v>91.280199999999994</v>
      </c>
      <c r="CG1659">
        <v>74.205860000000001</v>
      </c>
      <c r="CH1659">
        <v>118.9952</v>
      </c>
      <c r="CI1659">
        <v>108.77209999999999</v>
      </c>
      <c r="CJ1659">
        <v>210.74879999999999</v>
      </c>
      <c r="CK1659">
        <v>460.65859999999998</v>
      </c>
      <c r="CL1659">
        <v>687.71559999999999</v>
      </c>
      <c r="CM1659">
        <v>266.99489999999997</v>
      </c>
      <c r="CN1659">
        <v>62.319490000000002</v>
      </c>
      <c r="CO1659">
        <v>69.433430000000001</v>
      </c>
      <c r="CP1659">
        <v>71.506609999999995</v>
      </c>
      <c r="CQ1659">
        <v>532.93550000000005</v>
      </c>
      <c r="CR1659">
        <v>175.5453</v>
      </c>
      <c r="CS1659">
        <v>239.024</v>
      </c>
      <c r="CT1659">
        <v>210.42310000000001</v>
      </c>
      <c r="CU1659">
        <v>154.31819999999999</v>
      </c>
      <c r="CV1659">
        <v>156.21539999999999</v>
      </c>
      <c r="CW1659">
        <v>189.5771</v>
      </c>
      <c r="CX1659">
        <v>137.8777</v>
      </c>
      <c r="CY1659">
        <v>313.62549999999999</v>
      </c>
      <c r="CZ1659">
        <v>1024.3119999999999</v>
      </c>
      <c r="DA1659">
        <v>1745.0060000000001</v>
      </c>
      <c r="DB1659">
        <v>1331.319</v>
      </c>
      <c r="DC1659">
        <v>2230.4639999999999</v>
      </c>
      <c r="DD1659">
        <v>4891.6229999999996</v>
      </c>
      <c r="DE1659">
        <v>5120.8339999999998</v>
      </c>
      <c r="DF1659">
        <v>2924.277</v>
      </c>
      <c r="DG1659">
        <v>2885.5369999999998</v>
      </c>
      <c r="DH1659">
        <v>3437.4459999999999</v>
      </c>
      <c r="DI1659">
        <v>35737.69</v>
      </c>
      <c r="DJ1659">
        <v>4133.4880000000003</v>
      </c>
      <c r="DK1659">
        <v>5654.7669999999998</v>
      </c>
      <c r="DL1659">
        <v>3415.9670000000001</v>
      </c>
      <c r="DM1659">
        <v>2148.808</v>
      </c>
      <c r="DN1659">
        <v>1809.559</v>
      </c>
      <c r="DO1659">
        <v>20</v>
      </c>
      <c r="DP1659">
        <v>20</v>
      </c>
    </row>
    <row r="1660" spans="1:122" hidden="1" x14ac:dyDescent="0.25">
      <c r="A1660" t="str">
        <f t="shared" si="25"/>
        <v>Industry_Type-1. Agriculture, Mining &amp; Construction_All CBP_44421</v>
      </c>
      <c r="B1660" t="s">
        <v>62</v>
      </c>
      <c r="C1660" t="s">
        <v>211</v>
      </c>
      <c r="D1660" t="s">
        <v>61</v>
      </c>
      <c r="E1660" t="s">
        <v>61</v>
      </c>
      <c r="F1660" t="s">
        <v>61</v>
      </c>
      <c r="G1660" t="s">
        <v>30</v>
      </c>
      <c r="H1660" t="s">
        <v>61</v>
      </c>
      <c r="I1660" t="s">
        <v>61</v>
      </c>
      <c r="J1660" t="s">
        <v>61</v>
      </c>
      <c r="K1660" t="s">
        <v>197</v>
      </c>
      <c r="L1660" s="18">
        <v>44421</v>
      </c>
      <c r="M1660">
        <v>20</v>
      </c>
      <c r="N1660">
        <v>20</v>
      </c>
      <c r="O1660" t="s">
        <v>258</v>
      </c>
      <c r="P1660">
        <v>3</v>
      </c>
      <c r="Q1660">
        <v>3</v>
      </c>
      <c r="R1660">
        <v>0</v>
      </c>
      <c r="S1660">
        <v>0</v>
      </c>
      <c r="T1660">
        <v>1</v>
      </c>
      <c r="U1660">
        <v>0</v>
      </c>
      <c r="V1660">
        <v>1</v>
      </c>
      <c r="W1660">
        <v>1783.44</v>
      </c>
      <c r="X1660">
        <v>1919.96</v>
      </c>
      <c r="Y1660">
        <v>1922.12</v>
      </c>
      <c r="Z1660">
        <v>1924.64</v>
      </c>
      <c r="AA1660">
        <v>1934.48</v>
      </c>
      <c r="AB1660">
        <v>1935.84</v>
      </c>
      <c r="AC1660">
        <v>1945</v>
      </c>
      <c r="AD1660">
        <v>1968.32</v>
      </c>
      <c r="AE1660">
        <v>1960.4</v>
      </c>
      <c r="AF1660">
        <v>1826.96</v>
      </c>
      <c r="AG1660">
        <v>1760.8</v>
      </c>
      <c r="AH1660">
        <v>1630.4</v>
      </c>
      <c r="AI1660">
        <v>927.28</v>
      </c>
      <c r="AJ1660">
        <v>856.96</v>
      </c>
      <c r="AK1660">
        <v>875.8</v>
      </c>
      <c r="AL1660">
        <v>889.44</v>
      </c>
      <c r="AM1660">
        <v>927.12</v>
      </c>
      <c r="AN1660">
        <v>810.12</v>
      </c>
      <c r="AO1660">
        <v>309.64</v>
      </c>
      <c r="AP1660">
        <v>311.64</v>
      </c>
      <c r="AQ1660">
        <v>800.04</v>
      </c>
      <c r="AR1660">
        <v>1306.04</v>
      </c>
      <c r="AS1660">
        <v>1380.4</v>
      </c>
      <c r="AT1660">
        <v>1375.04</v>
      </c>
      <c r="AU1660">
        <v>58.166666999999997</v>
      </c>
      <c r="AV1660">
        <v>58</v>
      </c>
      <c r="AW1660">
        <v>58</v>
      </c>
      <c r="AX1660">
        <v>57.833333000000003</v>
      </c>
      <c r="AY1660">
        <v>57.333333000000003</v>
      </c>
      <c r="AZ1660">
        <v>57</v>
      </c>
      <c r="BA1660">
        <v>57</v>
      </c>
      <c r="BB1660">
        <v>57.166666999999997</v>
      </c>
      <c r="BC1660">
        <v>57.5</v>
      </c>
      <c r="BD1660">
        <v>59</v>
      </c>
      <c r="BE1660">
        <v>61</v>
      </c>
      <c r="BF1660">
        <v>63.333333000000003</v>
      </c>
      <c r="BG1660">
        <v>64.166667000000004</v>
      </c>
      <c r="BH1660">
        <v>65.166667000000004</v>
      </c>
      <c r="BI1660">
        <v>65.5</v>
      </c>
      <c r="BJ1660">
        <v>64.833332999999996</v>
      </c>
      <c r="BK1660">
        <v>64.333332999999996</v>
      </c>
      <c r="BL1660">
        <v>64.166667000000004</v>
      </c>
      <c r="BM1660">
        <v>61.666666999999997</v>
      </c>
      <c r="BN1660">
        <v>61</v>
      </c>
      <c r="BO1660">
        <v>60.666666999999997</v>
      </c>
      <c r="BP1660">
        <v>59.666666999999997</v>
      </c>
      <c r="BQ1660">
        <v>60</v>
      </c>
      <c r="BR1660">
        <v>58.833333000000003</v>
      </c>
      <c r="BS1660">
        <v>-32.184570000000001</v>
      </c>
      <c r="BT1660">
        <v>1.2542720000000001</v>
      </c>
      <c r="BU1660">
        <v>4.5162959999999996</v>
      </c>
      <c r="BV1660">
        <v>9.3611760000000004</v>
      </c>
      <c r="BW1660">
        <v>3.693756</v>
      </c>
      <c r="BX1660">
        <v>-7.029388</v>
      </c>
      <c r="BY1660">
        <v>4.399597</v>
      </c>
      <c r="BZ1660">
        <v>-4.3511049999999996</v>
      </c>
      <c r="CA1660">
        <v>-16.146640000000001</v>
      </c>
      <c r="CB1660">
        <v>15.122960000000001</v>
      </c>
      <c r="CC1660">
        <v>56.233640000000001</v>
      </c>
      <c r="CD1660">
        <v>39.908140000000003</v>
      </c>
      <c r="CE1660">
        <v>150.5204</v>
      </c>
      <c r="CF1660">
        <v>91.280199999999994</v>
      </c>
      <c r="CG1660">
        <v>74.205860000000001</v>
      </c>
      <c r="CH1660">
        <v>118.9952</v>
      </c>
      <c r="CI1660">
        <v>108.77209999999999</v>
      </c>
      <c r="CJ1660">
        <v>210.74879999999999</v>
      </c>
      <c r="CK1660">
        <v>460.65859999999998</v>
      </c>
      <c r="CL1660">
        <v>687.71559999999999</v>
      </c>
      <c r="CM1660">
        <v>266.99489999999997</v>
      </c>
      <c r="CN1660">
        <v>62.319490000000002</v>
      </c>
      <c r="CO1660">
        <v>69.433430000000001</v>
      </c>
      <c r="CP1660">
        <v>71.506609999999995</v>
      </c>
      <c r="CQ1660">
        <v>532.93550000000005</v>
      </c>
      <c r="CR1660">
        <v>175.5453</v>
      </c>
      <c r="CS1660">
        <v>239.024</v>
      </c>
      <c r="CT1660">
        <v>210.42310000000001</v>
      </c>
      <c r="CU1660">
        <v>154.31819999999999</v>
      </c>
      <c r="CV1660">
        <v>156.21539999999999</v>
      </c>
      <c r="CW1660">
        <v>189.5771</v>
      </c>
      <c r="CX1660">
        <v>137.8777</v>
      </c>
      <c r="CY1660">
        <v>313.62549999999999</v>
      </c>
      <c r="CZ1660">
        <v>1024.3119999999999</v>
      </c>
      <c r="DA1660">
        <v>1745.0060000000001</v>
      </c>
      <c r="DB1660">
        <v>1331.319</v>
      </c>
      <c r="DC1660">
        <v>2230.4639999999999</v>
      </c>
      <c r="DD1660">
        <v>4891.6229999999996</v>
      </c>
      <c r="DE1660">
        <v>5120.8339999999998</v>
      </c>
      <c r="DF1660">
        <v>2924.277</v>
      </c>
      <c r="DG1660">
        <v>2885.5369999999998</v>
      </c>
      <c r="DH1660">
        <v>3437.4459999999999</v>
      </c>
      <c r="DI1660">
        <v>35737.69</v>
      </c>
      <c r="DJ1660">
        <v>4133.4880000000003</v>
      </c>
      <c r="DK1660">
        <v>5654.7669999999998</v>
      </c>
      <c r="DL1660">
        <v>3415.9670000000001</v>
      </c>
      <c r="DM1660">
        <v>2148.808</v>
      </c>
      <c r="DN1660">
        <v>1809.559</v>
      </c>
      <c r="DO1660">
        <v>20</v>
      </c>
      <c r="DP1660">
        <v>20</v>
      </c>
    </row>
    <row r="1661" spans="1:122" hidden="1" x14ac:dyDescent="0.25">
      <c r="A1661" t="str">
        <f t="shared" si="25"/>
        <v>sublap_id-SLAP_PGCC_All CBP_44421</v>
      </c>
      <c r="B1661" t="s">
        <v>62</v>
      </c>
      <c r="C1661" t="s">
        <v>299</v>
      </c>
      <c r="D1661" t="s">
        <v>61</v>
      </c>
      <c r="E1661" t="s">
        <v>300</v>
      </c>
      <c r="F1661" t="s">
        <v>61</v>
      </c>
      <c r="G1661" t="s">
        <v>61</v>
      </c>
      <c r="H1661" t="s">
        <v>61</v>
      </c>
      <c r="I1661" t="s">
        <v>61</v>
      </c>
      <c r="J1661" t="s">
        <v>61</v>
      </c>
      <c r="K1661" t="s">
        <v>197</v>
      </c>
      <c r="L1661" s="18">
        <v>44421</v>
      </c>
      <c r="M1661">
        <v>20</v>
      </c>
      <c r="N1661">
        <v>20</v>
      </c>
      <c r="O1661" t="s">
        <v>258</v>
      </c>
      <c r="P1661">
        <v>2</v>
      </c>
      <c r="Q1661">
        <v>2</v>
      </c>
      <c r="R1661">
        <v>0</v>
      </c>
      <c r="S1661">
        <v>0</v>
      </c>
      <c r="T1661">
        <v>1</v>
      </c>
      <c r="U1661">
        <v>0</v>
      </c>
      <c r="V1661">
        <v>1</v>
      </c>
      <c r="W1661">
        <v>1271.1199999999999</v>
      </c>
      <c r="X1661">
        <v>1445.72</v>
      </c>
      <c r="Y1661">
        <v>1449.8</v>
      </c>
      <c r="Z1661">
        <v>1454.4</v>
      </c>
      <c r="AA1661">
        <v>1463.76</v>
      </c>
      <c r="AB1661">
        <v>1465.44</v>
      </c>
      <c r="AC1661">
        <v>1475.08</v>
      </c>
      <c r="AD1661">
        <v>1484.64</v>
      </c>
      <c r="AE1661">
        <v>1476.24</v>
      </c>
      <c r="AF1661">
        <v>1431.28</v>
      </c>
      <c r="AG1661">
        <v>1401.28</v>
      </c>
      <c r="AH1661">
        <v>1323.2</v>
      </c>
      <c r="AI1661">
        <v>635.44000000000005</v>
      </c>
      <c r="AJ1661">
        <v>760.32</v>
      </c>
      <c r="AK1661">
        <v>794.84</v>
      </c>
      <c r="AL1661">
        <v>808.16</v>
      </c>
      <c r="AM1661">
        <v>857.2</v>
      </c>
      <c r="AN1661">
        <v>754.76</v>
      </c>
      <c r="AO1661">
        <v>256.2</v>
      </c>
      <c r="AP1661">
        <v>259.32</v>
      </c>
      <c r="AQ1661">
        <v>746.28</v>
      </c>
      <c r="AR1661">
        <v>864.28</v>
      </c>
      <c r="AS1661">
        <v>866.64</v>
      </c>
      <c r="AT1661">
        <v>861.28</v>
      </c>
      <c r="AU1661">
        <v>59</v>
      </c>
      <c r="AV1661">
        <v>59</v>
      </c>
      <c r="AW1661">
        <v>59</v>
      </c>
      <c r="AX1661">
        <v>59</v>
      </c>
      <c r="AY1661">
        <v>58.5</v>
      </c>
      <c r="AZ1661">
        <v>58</v>
      </c>
      <c r="BA1661">
        <v>58</v>
      </c>
      <c r="BB1661">
        <v>58</v>
      </c>
      <c r="BC1661">
        <v>58</v>
      </c>
      <c r="BD1661">
        <v>58.5</v>
      </c>
      <c r="BE1661">
        <v>61</v>
      </c>
      <c r="BF1661">
        <v>63.5</v>
      </c>
      <c r="BG1661">
        <v>64.5</v>
      </c>
      <c r="BH1661">
        <v>67</v>
      </c>
      <c r="BI1661">
        <v>67.5</v>
      </c>
      <c r="BJ1661">
        <v>66.5</v>
      </c>
      <c r="BK1661">
        <v>66</v>
      </c>
      <c r="BL1661">
        <v>66.5</v>
      </c>
      <c r="BM1661">
        <v>63.5</v>
      </c>
      <c r="BN1661">
        <v>62.5</v>
      </c>
      <c r="BO1661">
        <v>62</v>
      </c>
      <c r="BP1661">
        <v>60.5</v>
      </c>
      <c r="BQ1661">
        <v>61</v>
      </c>
      <c r="BR1661">
        <v>59.5</v>
      </c>
      <c r="BS1661">
        <v>-28.635380000000001</v>
      </c>
      <c r="BT1661">
        <v>-2.7942499999999999</v>
      </c>
      <c r="BU1661">
        <v>3.0352779999999999</v>
      </c>
      <c r="BV1661">
        <v>6.6273799999999996</v>
      </c>
      <c r="BW1661">
        <v>2.9749150000000002</v>
      </c>
      <c r="BX1661">
        <v>0.50878909999999999</v>
      </c>
      <c r="BY1661">
        <v>2.8405149999999999</v>
      </c>
      <c r="BZ1661">
        <v>-2.2252200000000002</v>
      </c>
      <c r="CA1661">
        <v>-7.334778</v>
      </c>
      <c r="CB1661">
        <v>3.2355960000000001</v>
      </c>
      <c r="CC1661">
        <v>16.002929999999999</v>
      </c>
      <c r="CD1661">
        <v>-7.2638550000000004</v>
      </c>
      <c r="CE1661">
        <v>107.8066</v>
      </c>
      <c r="CF1661">
        <v>61.591830000000002</v>
      </c>
      <c r="CG1661">
        <v>41.020659999999999</v>
      </c>
      <c r="CH1661">
        <v>84.472369999999998</v>
      </c>
      <c r="CI1661">
        <v>75.130889999999994</v>
      </c>
      <c r="CJ1661">
        <v>175.7337</v>
      </c>
      <c r="CK1661">
        <v>463.18169999999998</v>
      </c>
      <c r="CL1661">
        <v>700.50080000000003</v>
      </c>
      <c r="CM1661">
        <v>280.52080000000001</v>
      </c>
      <c r="CN1661">
        <v>67.164180000000002</v>
      </c>
      <c r="CO1661">
        <v>75.897260000000003</v>
      </c>
      <c r="CP1661">
        <v>88.830089999999998</v>
      </c>
      <c r="CQ1661">
        <v>449.97550000000001</v>
      </c>
      <c r="CR1661">
        <v>52.274659999999997</v>
      </c>
      <c r="CS1661">
        <v>43.026470000000003</v>
      </c>
      <c r="CT1661">
        <v>46.34395</v>
      </c>
      <c r="CU1661">
        <v>49.774000000000001</v>
      </c>
      <c r="CV1661">
        <v>36.661529999999999</v>
      </c>
      <c r="CW1661">
        <v>54.204169999999998</v>
      </c>
      <c r="CX1661">
        <v>23.234089999999998</v>
      </c>
      <c r="CY1661">
        <v>57.96837</v>
      </c>
      <c r="CZ1661">
        <v>383.12049999999999</v>
      </c>
      <c r="DA1661">
        <v>611.65260000000001</v>
      </c>
      <c r="DB1661">
        <v>477.4477</v>
      </c>
      <c r="DC1661">
        <v>1497.9490000000001</v>
      </c>
      <c r="DD1661">
        <v>4630.2560000000003</v>
      </c>
      <c r="DE1661">
        <v>4948.2830000000004</v>
      </c>
      <c r="DF1661">
        <v>2744.8789999999999</v>
      </c>
      <c r="DG1661">
        <v>2757.663</v>
      </c>
      <c r="DH1661">
        <v>3282.1460000000002</v>
      </c>
      <c r="DI1661">
        <v>34718.959999999999</v>
      </c>
      <c r="DJ1661">
        <v>2249.2489999999998</v>
      </c>
      <c r="DK1661">
        <v>3890.1709999999998</v>
      </c>
      <c r="DL1661">
        <v>3225.6840000000002</v>
      </c>
      <c r="DM1661">
        <v>1866.4549999999999</v>
      </c>
      <c r="DN1661">
        <v>1339.31</v>
      </c>
      <c r="DO1661">
        <v>20</v>
      </c>
      <c r="DP1661">
        <v>20</v>
      </c>
    </row>
    <row r="1662" spans="1:122" hidden="1" x14ac:dyDescent="0.25">
      <c r="A1662" t="str">
        <f t="shared" si="25"/>
        <v>sublap_id-SLAP_PGZP_All CBP_44421</v>
      </c>
      <c r="B1662" t="s">
        <v>62</v>
      </c>
      <c r="C1662" t="s">
        <v>283</v>
      </c>
      <c r="D1662" t="s">
        <v>61</v>
      </c>
      <c r="E1662" t="s">
        <v>284</v>
      </c>
      <c r="F1662" t="s">
        <v>61</v>
      </c>
      <c r="G1662" t="s">
        <v>61</v>
      </c>
      <c r="H1662" t="s">
        <v>61</v>
      </c>
      <c r="I1662" t="s">
        <v>61</v>
      </c>
      <c r="J1662" t="s">
        <v>61</v>
      </c>
      <c r="K1662" t="s">
        <v>197</v>
      </c>
      <c r="L1662" s="18">
        <v>44421</v>
      </c>
      <c r="M1662">
        <v>20</v>
      </c>
      <c r="N1662">
        <v>21</v>
      </c>
      <c r="O1662" t="s">
        <v>258</v>
      </c>
      <c r="P1662">
        <v>4</v>
      </c>
      <c r="Q1662">
        <v>4</v>
      </c>
      <c r="R1662">
        <v>0</v>
      </c>
      <c r="S1662">
        <v>0</v>
      </c>
      <c r="T1662">
        <v>1</v>
      </c>
      <c r="U1662">
        <v>0</v>
      </c>
      <c r="V1662">
        <v>1</v>
      </c>
      <c r="W1662">
        <v>30.242999999999999</v>
      </c>
      <c r="X1662">
        <v>30.32</v>
      </c>
      <c r="Y1662">
        <v>30.234000000000002</v>
      </c>
      <c r="Z1662">
        <v>30.321999999999999</v>
      </c>
      <c r="AA1662">
        <v>30.233000000000001</v>
      </c>
      <c r="AB1662">
        <v>42.043999999999997</v>
      </c>
      <c r="AC1662">
        <v>48.033000000000001</v>
      </c>
      <c r="AD1662">
        <v>54.795999999999999</v>
      </c>
      <c r="AE1662">
        <v>69.433000000000007</v>
      </c>
      <c r="AF1662">
        <v>81.679000000000002</v>
      </c>
      <c r="AG1662">
        <v>115.712</v>
      </c>
      <c r="AH1662">
        <v>123.925</v>
      </c>
      <c r="AI1662">
        <v>128.16499999999999</v>
      </c>
      <c r="AJ1662">
        <v>132.12700000000001</v>
      </c>
      <c r="AK1662">
        <v>132.011</v>
      </c>
      <c r="AL1662">
        <v>126.169</v>
      </c>
      <c r="AM1662">
        <v>124.77</v>
      </c>
      <c r="AN1662">
        <v>121.17</v>
      </c>
      <c r="AO1662">
        <v>135.56299999999999</v>
      </c>
      <c r="AP1662">
        <v>99.203999999999994</v>
      </c>
      <c r="AQ1662">
        <v>99.257999999999996</v>
      </c>
      <c r="AR1662">
        <v>92.805000000000007</v>
      </c>
      <c r="AS1662">
        <v>32.572000000000003</v>
      </c>
      <c r="AT1662">
        <v>30.256</v>
      </c>
      <c r="AU1662">
        <v>61.875</v>
      </c>
      <c r="AV1662">
        <v>61.875</v>
      </c>
      <c r="AW1662">
        <v>60.625</v>
      </c>
      <c r="AX1662">
        <v>60.25</v>
      </c>
      <c r="AY1662">
        <v>60</v>
      </c>
      <c r="AZ1662">
        <v>59.75</v>
      </c>
      <c r="BA1662">
        <v>59.125</v>
      </c>
      <c r="BB1662">
        <v>59.75</v>
      </c>
      <c r="BC1662">
        <v>61.5</v>
      </c>
      <c r="BD1662">
        <v>64.75</v>
      </c>
      <c r="BE1662">
        <v>71.125</v>
      </c>
      <c r="BF1662">
        <v>77.875</v>
      </c>
      <c r="BG1662">
        <v>83.375</v>
      </c>
      <c r="BH1662">
        <v>83.375</v>
      </c>
      <c r="BI1662">
        <v>83.75</v>
      </c>
      <c r="BJ1662">
        <v>80.625</v>
      </c>
      <c r="BK1662">
        <v>78.125</v>
      </c>
      <c r="BL1662">
        <v>75.625</v>
      </c>
      <c r="BM1662">
        <v>73</v>
      </c>
      <c r="BN1662">
        <v>69.25</v>
      </c>
      <c r="BO1662">
        <v>65.5</v>
      </c>
      <c r="BP1662">
        <v>63.875</v>
      </c>
      <c r="BQ1662">
        <v>62.75</v>
      </c>
      <c r="BR1662">
        <v>61.875</v>
      </c>
      <c r="BS1662">
        <v>0.76011879999999998</v>
      </c>
      <c r="BT1662">
        <v>-4.2166E-3</v>
      </c>
      <c r="BU1662">
        <v>1.61788E-2</v>
      </c>
      <c r="BV1662">
        <v>-4.7852899999999997E-2</v>
      </c>
      <c r="BW1662">
        <v>6.03758E-2</v>
      </c>
      <c r="BX1662">
        <v>-1.527048</v>
      </c>
      <c r="BY1662">
        <v>2.2689339999999998</v>
      </c>
      <c r="BZ1662">
        <v>3.187932</v>
      </c>
      <c r="CA1662">
        <v>-1.347507</v>
      </c>
      <c r="CB1662">
        <v>-3.3288419999999999</v>
      </c>
      <c r="CC1662">
        <v>-1.1733260000000001</v>
      </c>
      <c r="CD1662">
        <v>0.28149089999999999</v>
      </c>
      <c r="CE1662">
        <v>0.59452170000000004</v>
      </c>
      <c r="CF1662">
        <v>-1.8257840000000001</v>
      </c>
      <c r="CG1662">
        <v>-3.546211</v>
      </c>
      <c r="CH1662">
        <v>0.4886914</v>
      </c>
      <c r="CI1662">
        <v>-0.1034273</v>
      </c>
      <c r="CJ1662">
        <v>0.57222980000000001</v>
      </c>
      <c r="CK1662">
        <v>-17.50883</v>
      </c>
      <c r="CL1662">
        <v>10.560650000000001</v>
      </c>
      <c r="CM1662">
        <v>5.3518049999999997</v>
      </c>
      <c r="CN1662">
        <v>-7.6592539999999998</v>
      </c>
      <c r="CO1662">
        <v>-0.4335791</v>
      </c>
      <c r="CP1662">
        <v>2.15435E-2</v>
      </c>
      <c r="CQ1662">
        <v>0.37445689999999998</v>
      </c>
      <c r="CR1662">
        <v>2.5024399999999999E-2</v>
      </c>
      <c r="CS1662">
        <v>2.57579E-2</v>
      </c>
      <c r="CT1662">
        <v>2.5421599999999999E-2</v>
      </c>
      <c r="CU1662">
        <v>2.5867600000000001E-2</v>
      </c>
      <c r="CV1662">
        <v>2.0058820000000002</v>
      </c>
      <c r="CW1662">
        <v>1.4910509999999999</v>
      </c>
      <c r="CX1662">
        <v>1.4547129999999999</v>
      </c>
      <c r="CY1662">
        <v>0.66171380000000002</v>
      </c>
      <c r="CZ1662">
        <v>1.079278</v>
      </c>
      <c r="DA1662">
        <v>4.4666319999999997</v>
      </c>
      <c r="DB1662">
        <v>1.170515</v>
      </c>
      <c r="DC1662">
        <v>1.2794479999999999</v>
      </c>
      <c r="DD1662">
        <v>1.1373150000000001</v>
      </c>
      <c r="DE1662">
        <v>1.21817</v>
      </c>
      <c r="DF1662">
        <v>1.363977</v>
      </c>
      <c r="DG1662">
        <v>0.80573700000000004</v>
      </c>
      <c r="DH1662">
        <v>1.0851010000000001</v>
      </c>
      <c r="DI1662">
        <v>1.623513</v>
      </c>
      <c r="DJ1662">
        <v>12.186109999999999</v>
      </c>
      <c r="DK1662">
        <v>13.67428</v>
      </c>
      <c r="DL1662">
        <v>7.7200629999999997</v>
      </c>
      <c r="DM1662">
        <v>0.27922079999999999</v>
      </c>
      <c r="DN1662">
        <v>4.6061999999999999E-2</v>
      </c>
      <c r="DO1662">
        <v>20</v>
      </c>
      <c r="DP1662">
        <v>21</v>
      </c>
    </row>
    <row r="1663" spans="1:122" hidden="1" x14ac:dyDescent="0.25">
      <c r="A1663" t="str">
        <f t="shared" si="25"/>
        <v>sublap_id-SLAP_PGEB_All CBP_44421</v>
      </c>
      <c r="B1663" t="s">
        <v>62</v>
      </c>
      <c r="C1663" t="s">
        <v>287</v>
      </c>
      <c r="D1663" t="s">
        <v>61</v>
      </c>
      <c r="E1663" t="s">
        <v>288</v>
      </c>
      <c r="F1663" t="s">
        <v>61</v>
      </c>
      <c r="G1663" t="s">
        <v>61</v>
      </c>
      <c r="H1663" t="s">
        <v>61</v>
      </c>
      <c r="I1663" t="s">
        <v>61</v>
      </c>
      <c r="J1663" t="s">
        <v>61</v>
      </c>
      <c r="K1663" t="s">
        <v>197</v>
      </c>
      <c r="L1663" s="18">
        <v>44421</v>
      </c>
      <c r="M1663">
        <v>19</v>
      </c>
      <c r="N1663">
        <v>20</v>
      </c>
      <c r="O1663" t="s">
        <v>258</v>
      </c>
      <c r="P1663">
        <v>2</v>
      </c>
      <c r="Q1663">
        <v>1</v>
      </c>
      <c r="R1663">
        <v>0</v>
      </c>
      <c r="S1663">
        <v>0</v>
      </c>
      <c r="T1663">
        <v>1</v>
      </c>
      <c r="U1663">
        <v>0</v>
      </c>
      <c r="V1663">
        <v>1</v>
      </c>
      <c r="W1663">
        <v>128.08000000000001</v>
      </c>
      <c r="X1663">
        <v>191.68</v>
      </c>
      <c r="Y1663">
        <v>190.4</v>
      </c>
      <c r="Z1663">
        <v>186.88</v>
      </c>
      <c r="AA1663">
        <v>190.4</v>
      </c>
      <c r="AB1663">
        <v>185.76</v>
      </c>
      <c r="AC1663">
        <v>204.48</v>
      </c>
      <c r="AD1663">
        <v>252</v>
      </c>
      <c r="AE1663">
        <v>256.56</v>
      </c>
      <c r="AF1663">
        <v>261.92</v>
      </c>
      <c r="AG1663">
        <v>264.24</v>
      </c>
      <c r="AH1663">
        <v>241.2</v>
      </c>
      <c r="AI1663">
        <v>240.72</v>
      </c>
      <c r="AJ1663">
        <v>250</v>
      </c>
      <c r="AK1663">
        <v>251.52</v>
      </c>
      <c r="AL1663">
        <v>249.36</v>
      </c>
      <c r="AM1663">
        <v>300</v>
      </c>
      <c r="AN1663">
        <v>292.39999999999998</v>
      </c>
      <c r="AO1663">
        <v>116.24</v>
      </c>
      <c r="AP1663">
        <v>61.2</v>
      </c>
      <c r="AQ1663">
        <v>56.88</v>
      </c>
      <c r="AR1663">
        <v>161.6</v>
      </c>
      <c r="AS1663">
        <v>203.52</v>
      </c>
      <c r="AT1663">
        <v>196.24</v>
      </c>
      <c r="AU1663">
        <v>63</v>
      </c>
      <c r="AV1663">
        <v>62</v>
      </c>
      <c r="AW1663">
        <v>62</v>
      </c>
      <c r="AX1663">
        <v>62.5</v>
      </c>
      <c r="AY1663">
        <v>62</v>
      </c>
      <c r="AZ1663">
        <v>62</v>
      </c>
      <c r="BA1663">
        <v>61.5</v>
      </c>
      <c r="BB1663">
        <v>62</v>
      </c>
      <c r="BC1663">
        <v>62.5</v>
      </c>
      <c r="BD1663">
        <v>64</v>
      </c>
      <c r="BE1663">
        <v>66.5</v>
      </c>
      <c r="BF1663">
        <v>68.5</v>
      </c>
      <c r="BG1663">
        <v>69</v>
      </c>
      <c r="BH1663">
        <v>69</v>
      </c>
      <c r="BI1663">
        <v>70.5</v>
      </c>
      <c r="BJ1663">
        <v>72</v>
      </c>
      <c r="BK1663">
        <v>71.5</v>
      </c>
      <c r="BL1663">
        <v>70</v>
      </c>
      <c r="BM1663">
        <v>68</v>
      </c>
      <c r="BN1663">
        <v>66</v>
      </c>
      <c r="BO1663">
        <v>65</v>
      </c>
      <c r="BP1663">
        <v>65</v>
      </c>
      <c r="BQ1663">
        <v>65</v>
      </c>
      <c r="BR1663">
        <v>65</v>
      </c>
      <c r="BS1663">
        <v>30.147480000000002</v>
      </c>
      <c r="BT1663">
        <v>19.679760000000002</v>
      </c>
      <c r="BU1663">
        <v>22.667010000000001</v>
      </c>
      <c r="BV1663">
        <v>21.74203</v>
      </c>
      <c r="BW1663">
        <v>23.84009</v>
      </c>
      <c r="BX1663">
        <v>20.018969999999999</v>
      </c>
      <c r="BY1663">
        <v>-13.990780000000001</v>
      </c>
      <c r="BZ1663">
        <v>-10.28975</v>
      </c>
      <c r="CA1663">
        <v>-10.55016</v>
      </c>
      <c r="CB1663">
        <v>-10.50282</v>
      </c>
      <c r="CC1663">
        <v>-8.2081599999999995</v>
      </c>
      <c r="CD1663">
        <v>-9.8596950000000003</v>
      </c>
      <c r="CE1663">
        <v>-9.1871030000000005</v>
      </c>
      <c r="CF1663">
        <v>-8.5259400000000003</v>
      </c>
      <c r="CG1663">
        <v>-14.730259999999999</v>
      </c>
      <c r="CH1663">
        <v>-24.854980000000001</v>
      </c>
      <c r="CI1663">
        <v>-36.719470000000001</v>
      </c>
      <c r="CJ1663">
        <v>-14.80904</v>
      </c>
      <c r="CK1663">
        <v>144.10419999999999</v>
      </c>
      <c r="CL1663">
        <v>160.77760000000001</v>
      </c>
      <c r="CM1663">
        <v>61.737720000000003</v>
      </c>
      <c r="CN1663">
        <v>17.443629999999999</v>
      </c>
      <c r="CO1663">
        <v>4.8727260000000001</v>
      </c>
      <c r="CP1663">
        <v>1.574646</v>
      </c>
      <c r="CQ1663">
        <v>279.32209999999998</v>
      </c>
      <c r="CR1663">
        <v>79.289069999999995</v>
      </c>
      <c r="CS1663">
        <v>83.590289999999996</v>
      </c>
      <c r="CT1663">
        <v>85.090029999999999</v>
      </c>
      <c r="CU1663">
        <v>70.767169999999993</v>
      </c>
      <c r="CV1663">
        <v>80.641649999999998</v>
      </c>
      <c r="CW1663">
        <v>52.235469999999999</v>
      </c>
      <c r="CX1663">
        <v>56.718699999999998</v>
      </c>
      <c r="CY1663">
        <v>49.322569999999999</v>
      </c>
      <c r="CZ1663">
        <v>74.768690000000007</v>
      </c>
      <c r="DA1663">
        <v>97.958209999999994</v>
      </c>
      <c r="DB1663">
        <v>138.31899999999999</v>
      </c>
      <c r="DC1663">
        <v>139.89949999999999</v>
      </c>
      <c r="DD1663">
        <v>175.8914</v>
      </c>
      <c r="DE1663">
        <v>138.44460000000001</v>
      </c>
      <c r="DF1663">
        <v>183.2603</v>
      </c>
      <c r="DG1663">
        <v>199.565</v>
      </c>
      <c r="DH1663">
        <v>279.15769999999998</v>
      </c>
      <c r="DI1663">
        <v>145.096</v>
      </c>
      <c r="DJ1663">
        <v>216.4545</v>
      </c>
      <c r="DK1663">
        <v>1323.2650000000001</v>
      </c>
      <c r="DL1663">
        <v>208.4529</v>
      </c>
      <c r="DM1663">
        <v>133.6429</v>
      </c>
      <c r="DN1663">
        <v>119.7864</v>
      </c>
      <c r="DO1663">
        <v>19</v>
      </c>
      <c r="DP1663">
        <v>20</v>
      </c>
    </row>
    <row r="1664" spans="1:122" hidden="1" x14ac:dyDescent="0.25">
      <c r="A1664" t="str">
        <f t="shared" si="25"/>
        <v>LCA-Other_All CBP_44421</v>
      </c>
      <c r="B1664" t="s">
        <v>62</v>
      </c>
      <c r="C1664" t="s">
        <v>212</v>
      </c>
      <c r="D1664" t="s">
        <v>32</v>
      </c>
      <c r="E1664" t="s">
        <v>61</v>
      </c>
      <c r="F1664" t="s">
        <v>61</v>
      </c>
      <c r="G1664" t="s">
        <v>61</v>
      </c>
      <c r="H1664" t="s">
        <v>61</v>
      </c>
      <c r="I1664" t="s">
        <v>61</v>
      </c>
      <c r="J1664" t="s">
        <v>61</v>
      </c>
      <c r="K1664" t="s">
        <v>197</v>
      </c>
      <c r="L1664" s="18">
        <v>44421</v>
      </c>
      <c r="M1664">
        <v>20</v>
      </c>
      <c r="N1664">
        <v>21</v>
      </c>
      <c r="O1664" t="s">
        <v>258</v>
      </c>
      <c r="P1664">
        <v>4</v>
      </c>
      <c r="Q1664">
        <v>4</v>
      </c>
      <c r="R1664">
        <v>0</v>
      </c>
      <c r="S1664">
        <v>0</v>
      </c>
      <c r="T1664">
        <v>1</v>
      </c>
      <c r="U1664">
        <v>0</v>
      </c>
      <c r="V1664">
        <v>1</v>
      </c>
      <c r="W1664">
        <v>30.242999999999999</v>
      </c>
      <c r="X1664">
        <v>30.32</v>
      </c>
      <c r="Y1664">
        <v>30.234000000000002</v>
      </c>
      <c r="Z1664">
        <v>30.321999999999999</v>
      </c>
      <c r="AA1664">
        <v>30.233000000000001</v>
      </c>
      <c r="AB1664">
        <v>42.043999999999997</v>
      </c>
      <c r="AC1664">
        <v>48.033000000000001</v>
      </c>
      <c r="AD1664">
        <v>54.795999999999999</v>
      </c>
      <c r="AE1664">
        <v>69.433000000000007</v>
      </c>
      <c r="AF1664">
        <v>81.679000000000002</v>
      </c>
      <c r="AG1664">
        <v>115.712</v>
      </c>
      <c r="AH1664">
        <v>123.925</v>
      </c>
      <c r="AI1664">
        <v>128.16499999999999</v>
      </c>
      <c r="AJ1664">
        <v>132.12700000000001</v>
      </c>
      <c r="AK1664">
        <v>132.011</v>
      </c>
      <c r="AL1664">
        <v>126.169</v>
      </c>
      <c r="AM1664">
        <v>124.77</v>
      </c>
      <c r="AN1664">
        <v>121.17</v>
      </c>
      <c r="AO1664">
        <v>135.56299999999999</v>
      </c>
      <c r="AP1664">
        <v>99.203999999999994</v>
      </c>
      <c r="AQ1664">
        <v>99.257999999999996</v>
      </c>
      <c r="AR1664">
        <v>92.805000000000007</v>
      </c>
      <c r="AS1664">
        <v>32.572000000000003</v>
      </c>
      <c r="AT1664">
        <v>30.256</v>
      </c>
      <c r="AU1664">
        <v>61.875</v>
      </c>
      <c r="AV1664">
        <v>61.875</v>
      </c>
      <c r="AW1664">
        <v>60.625</v>
      </c>
      <c r="AX1664">
        <v>60.25</v>
      </c>
      <c r="AY1664">
        <v>60</v>
      </c>
      <c r="AZ1664">
        <v>59.75</v>
      </c>
      <c r="BA1664">
        <v>59.125</v>
      </c>
      <c r="BB1664">
        <v>59.75</v>
      </c>
      <c r="BC1664">
        <v>61.5</v>
      </c>
      <c r="BD1664">
        <v>64.75</v>
      </c>
      <c r="BE1664">
        <v>71.125</v>
      </c>
      <c r="BF1664">
        <v>77.875</v>
      </c>
      <c r="BG1664">
        <v>83.375</v>
      </c>
      <c r="BH1664">
        <v>83.375</v>
      </c>
      <c r="BI1664">
        <v>83.75</v>
      </c>
      <c r="BJ1664">
        <v>80.625</v>
      </c>
      <c r="BK1664">
        <v>78.125</v>
      </c>
      <c r="BL1664">
        <v>75.625</v>
      </c>
      <c r="BM1664">
        <v>73</v>
      </c>
      <c r="BN1664">
        <v>69.25</v>
      </c>
      <c r="BO1664">
        <v>65.5</v>
      </c>
      <c r="BP1664">
        <v>63.875</v>
      </c>
      <c r="BQ1664">
        <v>62.75</v>
      </c>
      <c r="BR1664">
        <v>61.875</v>
      </c>
      <c r="BS1664">
        <v>0.76011879999999998</v>
      </c>
      <c r="BT1664">
        <v>-4.2166E-3</v>
      </c>
      <c r="BU1664">
        <v>1.61788E-2</v>
      </c>
      <c r="BV1664">
        <v>-4.7852899999999997E-2</v>
      </c>
      <c r="BW1664">
        <v>6.03758E-2</v>
      </c>
      <c r="BX1664">
        <v>-1.527048</v>
      </c>
      <c r="BY1664">
        <v>2.2689339999999998</v>
      </c>
      <c r="BZ1664">
        <v>3.187932</v>
      </c>
      <c r="CA1664">
        <v>-1.347507</v>
      </c>
      <c r="CB1664">
        <v>-3.3288419999999999</v>
      </c>
      <c r="CC1664">
        <v>-1.1733260000000001</v>
      </c>
      <c r="CD1664">
        <v>0.28149089999999999</v>
      </c>
      <c r="CE1664">
        <v>0.59452170000000004</v>
      </c>
      <c r="CF1664">
        <v>-1.8257840000000001</v>
      </c>
      <c r="CG1664">
        <v>-3.546211</v>
      </c>
      <c r="CH1664">
        <v>0.4886914</v>
      </c>
      <c r="CI1664">
        <v>-0.1034273</v>
      </c>
      <c r="CJ1664">
        <v>0.57222980000000001</v>
      </c>
      <c r="CK1664">
        <v>-17.50883</v>
      </c>
      <c r="CL1664">
        <v>10.560650000000001</v>
      </c>
      <c r="CM1664">
        <v>5.3518049999999997</v>
      </c>
      <c r="CN1664">
        <v>-7.6592539999999998</v>
      </c>
      <c r="CO1664">
        <v>-0.4335791</v>
      </c>
      <c r="CP1664">
        <v>2.15435E-2</v>
      </c>
      <c r="CQ1664">
        <v>0.37445689999999998</v>
      </c>
      <c r="CR1664">
        <v>2.5024399999999999E-2</v>
      </c>
      <c r="CS1664">
        <v>2.57579E-2</v>
      </c>
      <c r="CT1664">
        <v>2.5421599999999999E-2</v>
      </c>
      <c r="CU1664">
        <v>2.5867600000000001E-2</v>
      </c>
      <c r="CV1664">
        <v>2.0058820000000002</v>
      </c>
      <c r="CW1664">
        <v>1.4910509999999999</v>
      </c>
      <c r="CX1664">
        <v>1.4547129999999999</v>
      </c>
      <c r="CY1664">
        <v>0.66171380000000002</v>
      </c>
      <c r="CZ1664">
        <v>1.079278</v>
      </c>
      <c r="DA1664">
        <v>4.4666319999999997</v>
      </c>
      <c r="DB1664">
        <v>1.170515</v>
      </c>
      <c r="DC1664">
        <v>1.2794479999999999</v>
      </c>
      <c r="DD1664">
        <v>1.1373150000000001</v>
      </c>
      <c r="DE1664">
        <v>1.21817</v>
      </c>
      <c r="DF1664">
        <v>1.363977</v>
      </c>
      <c r="DG1664">
        <v>0.80573700000000004</v>
      </c>
      <c r="DH1664">
        <v>1.0851010000000001</v>
      </c>
      <c r="DI1664">
        <v>1.623513</v>
      </c>
      <c r="DJ1664">
        <v>12.186109999999999</v>
      </c>
      <c r="DK1664">
        <v>13.67428</v>
      </c>
      <c r="DL1664">
        <v>7.7200629999999997</v>
      </c>
      <c r="DM1664">
        <v>0.27922079999999999</v>
      </c>
      <c r="DN1664">
        <v>4.6061999999999999E-2</v>
      </c>
      <c r="DO1664">
        <v>20</v>
      </c>
      <c r="DP1664">
        <v>21</v>
      </c>
    </row>
    <row r="1665" spans="1:122" hidden="1" x14ac:dyDescent="0.25">
      <c r="A1665" t="str">
        <f t="shared" si="25"/>
        <v>Size_Grp-Below 20 kW_All CBP_44421</v>
      </c>
      <c r="B1665" t="s">
        <v>62</v>
      </c>
      <c r="C1665" t="s">
        <v>259</v>
      </c>
      <c r="D1665" t="s">
        <v>61</v>
      </c>
      <c r="E1665" t="s">
        <v>61</v>
      </c>
      <c r="F1665" t="s">
        <v>61</v>
      </c>
      <c r="G1665" t="s">
        <v>61</v>
      </c>
      <c r="H1665" t="s">
        <v>61</v>
      </c>
      <c r="I1665" t="s">
        <v>61</v>
      </c>
      <c r="J1665" t="s">
        <v>260</v>
      </c>
      <c r="K1665" t="s">
        <v>197</v>
      </c>
      <c r="L1665" s="18">
        <v>44421</v>
      </c>
      <c r="M1665">
        <v>20</v>
      </c>
      <c r="N1665">
        <v>20</v>
      </c>
      <c r="O1665" t="s">
        <v>258</v>
      </c>
      <c r="P1665">
        <v>3</v>
      </c>
      <c r="Q1665">
        <v>2</v>
      </c>
      <c r="R1665">
        <v>1</v>
      </c>
      <c r="S1665">
        <v>0</v>
      </c>
      <c r="T1665">
        <v>1</v>
      </c>
      <c r="U1665">
        <v>0</v>
      </c>
      <c r="V1665">
        <v>1</v>
      </c>
      <c r="W1665">
        <v>3.403</v>
      </c>
      <c r="X1665">
        <v>3.4</v>
      </c>
      <c r="Y1665">
        <v>3.3940000000000001</v>
      </c>
      <c r="Z1665">
        <v>3.4020000000000001</v>
      </c>
      <c r="AA1665">
        <v>3.3929999999999998</v>
      </c>
      <c r="AB1665">
        <v>3.3239999999999998</v>
      </c>
      <c r="AC1665">
        <v>11.233000000000001</v>
      </c>
      <c r="AD1665">
        <v>11.236000000000001</v>
      </c>
      <c r="AE1665">
        <v>11.632999999999999</v>
      </c>
      <c r="AF1665">
        <v>15.239000000000001</v>
      </c>
      <c r="AG1665">
        <v>28.992000000000001</v>
      </c>
      <c r="AH1665">
        <v>34.204999999999998</v>
      </c>
      <c r="AI1665">
        <v>32.844999999999999</v>
      </c>
      <c r="AJ1665">
        <v>34.767000000000003</v>
      </c>
      <c r="AK1665">
        <v>35.411000000000001</v>
      </c>
      <c r="AL1665">
        <v>33.649000000000001</v>
      </c>
      <c r="AM1665">
        <v>34.049999999999997</v>
      </c>
      <c r="AN1665">
        <v>33.33</v>
      </c>
      <c r="AO1665">
        <v>39.323</v>
      </c>
      <c r="AP1665">
        <v>24.283999999999999</v>
      </c>
      <c r="AQ1665">
        <v>24.138000000000002</v>
      </c>
      <c r="AR1665">
        <v>23.565000000000001</v>
      </c>
      <c r="AS1665">
        <v>3.8119999999999998</v>
      </c>
      <c r="AT1665">
        <v>3.4159999999999999</v>
      </c>
      <c r="AU1665">
        <v>40.333333000000003</v>
      </c>
      <c r="AV1665">
        <v>40.666666999999997</v>
      </c>
      <c r="AW1665">
        <v>40</v>
      </c>
      <c r="AX1665">
        <v>40</v>
      </c>
      <c r="AY1665">
        <v>40</v>
      </c>
      <c r="AZ1665">
        <v>40</v>
      </c>
      <c r="BA1665">
        <v>39.666666999999997</v>
      </c>
      <c r="BB1665">
        <v>39.333333000000003</v>
      </c>
      <c r="BC1665">
        <v>39.666666999999997</v>
      </c>
      <c r="BD1665">
        <v>41</v>
      </c>
      <c r="BE1665">
        <v>45.333333000000003</v>
      </c>
      <c r="BF1665">
        <v>49.666666999999997</v>
      </c>
      <c r="BG1665">
        <v>53</v>
      </c>
      <c r="BH1665">
        <v>52.333333000000003</v>
      </c>
      <c r="BI1665">
        <v>52.666666999999997</v>
      </c>
      <c r="BJ1665">
        <v>50.666666999999997</v>
      </c>
      <c r="BK1665">
        <v>49</v>
      </c>
      <c r="BL1665">
        <v>47.666666999999997</v>
      </c>
      <c r="BM1665">
        <v>46.333333000000003</v>
      </c>
      <c r="BN1665">
        <v>44</v>
      </c>
      <c r="BO1665">
        <v>41.666666999999997</v>
      </c>
      <c r="BP1665">
        <v>40.666666999999997</v>
      </c>
      <c r="BQ1665">
        <v>40.333333000000003</v>
      </c>
      <c r="BR1665">
        <v>40</v>
      </c>
      <c r="BS1665">
        <v>6.4909300000000003E-2</v>
      </c>
      <c r="BT1665">
        <v>4.6220400000000002E-2</v>
      </c>
      <c r="BU1665">
        <v>-5.7042000000000004E-3</v>
      </c>
      <c r="BV1665">
        <v>9.7404999999999992E-3</v>
      </c>
      <c r="BW1665">
        <v>4.0912299999999999E-2</v>
      </c>
      <c r="BX1665">
        <v>0.3039869</v>
      </c>
      <c r="BY1665">
        <v>-2.0062890000000002</v>
      </c>
      <c r="BZ1665">
        <v>-0.56767999999999996</v>
      </c>
      <c r="CA1665">
        <v>2.114598</v>
      </c>
      <c r="CB1665">
        <v>-0.41984500000000002</v>
      </c>
      <c r="CC1665">
        <v>1.9146970000000001</v>
      </c>
      <c r="CD1665">
        <v>0.1559073</v>
      </c>
      <c r="CE1665">
        <v>2.9847999999999999</v>
      </c>
      <c r="CF1665">
        <v>-0.3010989</v>
      </c>
      <c r="CG1665">
        <v>-0.63567720000000005</v>
      </c>
      <c r="CH1665">
        <v>0.28403289999999998</v>
      </c>
      <c r="CI1665">
        <v>0.67033830000000005</v>
      </c>
      <c r="CJ1665">
        <v>-0.11597590000000001</v>
      </c>
      <c r="CK1665">
        <v>-5.5728030000000004</v>
      </c>
      <c r="CL1665">
        <v>6.9517579999999999</v>
      </c>
      <c r="CM1665">
        <v>4.8660199999999998</v>
      </c>
      <c r="CN1665">
        <v>-0.64240850000000005</v>
      </c>
      <c r="CO1665">
        <v>0.67128600000000005</v>
      </c>
      <c r="CP1665">
        <v>-3.1710000000000002E-3</v>
      </c>
      <c r="CQ1665">
        <v>3.2499999999999999E-4</v>
      </c>
      <c r="CR1665">
        <v>2.7900000000000001E-4</v>
      </c>
      <c r="CS1665">
        <v>2.9189999999999999E-4</v>
      </c>
      <c r="CT1665">
        <v>2.3580000000000001E-4</v>
      </c>
      <c r="CU1665">
        <v>3.5209999999999999E-4</v>
      </c>
      <c r="CV1665">
        <v>3.08679E-2</v>
      </c>
      <c r="CW1665">
        <v>0.27950399999999997</v>
      </c>
      <c r="CX1665">
        <v>0.20710780000000001</v>
      </c>
      <c r="CY1665">
        <v>0.27061039999999997</v>
      </c>
      <c r="CZ1665">
        <v>0.27518100000000001</v>
      </c>
      <c r="DA1665">
        <v>3.2303120000000001</v>
      </c>
      <c r="DB1665">
        <v>0.46909129999999999</v>
      </c>
      <c r="DC1665">
        <v>0.51216459999999997</v>
      </c>
      <c r="DD1665">
        <v>0.44539430000000002</v>
      </c>
      <c r="DE1665">
        <v>0.35255989999999998</v>
      </c>
      <c r="DF1665">
        <v>0.42078900000000002</v>
      </c>
      <c r="DG1665">
        <v>0.3436051</v>
      </c>
      <c r="DH1665">
        <v>0.41617729999999997</v>
      </c>
      <c r="DI1665">
        <v>1.105621</v>
      </c>
      <c r="DJ1665">
        <v>6.6277090000000003</v>
      </c>
      <c r="DK1665">
        <v>7.6567629999999998</v>
      </c>
      <c r="DL1665">
        <v>4.0942270000000001</v>
      </c>
      <c r="DM1665">
        <v>5.9689100000000002E-2</v>
      </c>
      <c r="DN1665">
        <v>1.873E-4</v>
      </c>
      <c r="DO1665">
        <v>19</v>
      </c>
      <c r="DP1665">
        <v>21</v>
      </c>
    </row>
    <row r="1666" spans="1:122" hidden="1" x14ac:dyDescent="0.25">
      <c r="A1666" t="str">
        <f t="shared" si="25"/>
        <v>Size_Grp-20 to 199.99 kW_All CBP_44421</v>
      </c>
      <c r="B1666" t="s">
        <v>62</v>
      </c>
      <c r="C1666" t="s">
        <v>201</v>
      </c>
      <c r="D1666" t="s">
        <v>61</v>
      </c>
      <c r="E1666" t="s">
        <v>61</v>
      </c>
      <c r="F1666" t="s">
        <v>61</v>
      </c>
      <c r="G1666" t="s">
        <v>61</v>
      </c>
      <c r="H1666" t="s">
        <v>61</v>
      </c>
      <c r="I1666" t="s">
        <v>61</v>
      </c>
      <c r="J1666" t="s">
        <v>101</v>
      </c>
      <c r="K1666" t="s">
        <v>197</v>
      </c>
      <c r="L1666" s="18">
        <v>44421</v>
      </c>
      <c r="M1666">
        <v>20</v>
      </c>
      <c r="N1666">
        <v>20</v>
      </c>
      <c r="O1666" t="s">
        <v>258</v>
      </c>
      <c r="P1666">
        <v>3</v>
      </c>
      <c r="Q1666">
        <v>3</v>
      </c>
      <c r="R1666">
        <v>1</v>
      </c>
      <c r="S1666">
        <v>0</v>
      </c>
      <c r="T1666">
        <v>1</v>
      </c>
      <c r="U1666">
        <v>0</v>
      </c>
      <c r="V1666">
        <v>1</v>
      </c>
      <c r="W1666">
        <v>90.88</v>
      </c>
      <c r="X1666">
        <v>122.76</v>
      </c>
      <c r="Y1666">
        <v>122.04</v>
      </c>
      <c r="Z1666">
        <v>120.36</v>
      </c>
      <c r="AA1666">
        <v>122.04</v>
      </c>
      <c r="AB1666">
        <v>131.6</v>
      </c>
      <c r="AC1666">
        <v>139.04</v>
      </c>
      <c r="AD1666">
        <v>169.56</v>
      </c>
      <c r="AE1666">
        <v>186.08</v>
      </c>
      <c r="AF1666">
        <v>197.4</v>
      </c>
      <c r="AG1666">
        <v>218.84</v>
      </c>
      <c r="AH1666">
        <v>210.32</v>
      </c>
      <c r="AI1666">
        <v>215.68</v>
      </c>
      <c r="AJ1666">
        <v>222.36</v>
      </c>
      <c r="AK1666">
        <v>222.36</v>
      </c>
      <c r="AL1666">
        <v>217.2</v>
      </c>
      <c r="AM1666">
        <v>240.72</v>
      </c>
      <c r="AN1666">
        <v>234.04</v>
      </c>
      <c r="AO1666">
        <v>154.36000000000001</v>
      </c>
      <c r="AP1666">
        <v>105.52</v>
      </c>
      <c r="AQ1666">
        <v>103.56</v>
      </c>
      <c r="AR1666">
        <v>150.04</v>
      </c>
      <c r="AS1666">
        <v>130.52000000000001</v>
      </c>
      <c r="AT1666">
        <v>124.96</v>
      </c>
      <c r="AU1666">
        <v>63.166666999999997</v>
      </c>
      <c r="AV1666">
        <v>62.5</v>
      </c>
      <c r="AW1666">
        <v>61.5</v>
      </c>
      <c r="AX1666">
        <v>61.166666999999997</v>
      </c>
      <c r="AY1666">
        <v>60.666666999999997</v>
      </c>
      <c r="AZ1666">
        <v>60.333333000000003</v>
      </c>
      <c r="BA1666">
        <v>59.666666999999997</v>
      </c>
      <c r="BB1666">
        <v>61</v>
      </c>
      <c r="BC1666">
        <v>63.166666999999997</v>
      </c>
      <c r="BD1666">
        <v>66.666667000000004</v>
      </c>
      <c r="BE1666">
        <v>71.666667000000004</v>
      </c>
      <c r="BF1666">
        <v>77</v>
      </c>
      <c r="BG1666">
        <v>81.166667000000004</v>
      </c>
      <c r="BH1666">
        <v>81.833332999999996</v>
      </c>
      <c r="BI1666">
        <v>82.5</v>
      </c>
      <c r="BJ1666">
        <v>80.833332999999996</v>
      </c>
      <c r="BK1666">
        <v>79</v>
      </c>
      <c r="BL1666">
        <v>76.5</v>
      </c>
      <c r="BM1666">
        <v>73.666667000000004</v>
      </c>
      <c r="BN1666">
        <v>70.333332999999996</v>
      </c>
      <c r="BO1666">
        <v>67.333332999999996</v>
      </c>
      <c r="BP1666">
        <v>66.166667000000004</v>
      </c>
      <c r="BQ1666">
        <v>65</v>
      </c>
      <c r="BR1666">
        <v>64.166667000000004</v>
      </c>
      <c r="BS1666">
        <v>15.76895</v>
      </c>
      <c r="BT1666">
        <v>9.7894450000000006</v>
      </c>
      <c r="BU1666">
        <v>11.35539</v>
      </c>
      <c r="BV1666">
        <v>10.813420000000001</v>
      </c>
      <c r="BW1666">
        <v>11.93951</v>
      </c>
      <c r="BX1666">
        <v>8.1784490000000005</v>
      </c>
      <c r="BY1666">
        <v>-2.7201680000000001</v>
      </c>
      <c r="BZ1666">
        <v>-1.3892629999999999</v>
      </c>
      <c r="CA1666">
        <v>-8.7371829999999999</v>
      </c>
      <c r="CB1666">
        <v>-8.1604080000000003</v>
      </c>
      <c r="CC1666">
        <v>-7.1921020000000002</v>
      </c>
      <c r="CD1666">
        <v>-4.8042639999999999</v>
      </c>
      <c r="CE1666">
        <v>-6.9838290000000001</v>
      </c>
      <c r="CF1666">
        <v>-5.787655</v>
      </c>
      <c r="CG1666">
        <v>-10.27566</v>
      </c>
      <c r="CH1666">
        <v>-12.22283</v>
      </c>
      <c r="CI1666">
        <v>-19.133500000000002</v>
      </c>
      <c r="CJ1666">
        <v>-6.7163120000000003</v>
      </c>
      <c r="CK1666">
        <v>60.116059999999997</v>
      </c>
      <c r="CL1666">
        <v>83.997669999999999</v>
      </c>
      <c r="CM1666">
        <v>31.35464</v>
      </c>
      <c r="CN1666">
        <v>1.704971</v>
      </c>
      <c r="CO1666">
        <v>1.3314980000000001</v>
      </c>
      <c r="CP1666">
        <v>0.81203749999999997</v>
      </c>
      <c r="CQ1666">
        <v>70.204650000000001</v>
      </c>
      <c r="CR1666">
        <v>19.847010000000001</v>
      </c>
      <c r="CS1666">
        <v>20.92304</v>
      </c>
      <c r="CT1666">
        <v>21.297689999999999</v>
      </c>
      <c r="CU1666">
        <v>17.717310000000001</v>
      </c>
      <c r="CV1666">
        <v>22.135429999999999</v>
      </c>
      <c r="CW1666">
        <v>14.27042</v>
      </c>
      <c r="CX1666">
        <v>15.42728</v>
      </c>
      <c r="CY1666">
        <v>12.72175</v>
      </c>
      <c r="CZ1666">
        <v>19.496269999999999</v>
      </c>
      <c r="DA1666">
        <v>25.72587</v>
      </c>
      <c r="DB1666">
        <v>35.281179999999999</v>
      </c>
      <c r="DC1666">
        <v>35.742150000000002</v>
      </c>
      <c r="DD1666">
        <v>44.664769999999997</v>
      </c>
      <c r="DE1666">
        <v>35.476750000000003</v>
      </c>
      <c r="DF1666">
        <v>46.758270000000003</v>
      </c>
      <c r="DG1666">
        <v>50.353380000000001</v>
      </c>
      <c r="DH1666">
        <v>70.458349999999996</v>
      </c>
      <c r="DI1666">
        <v>36.791890000000002</v>
      </c>
      <c r="DJ1666">
        <v>59.672020000000003</v>
      </c>
      <c r="DK1666">
        <v>336.83370000000002</v>
      </c>
      <c r="DL1666">
        <v>55.739060000000002</v>
      </c>
      <c r="DM1666">
        <v>33.630270000000003</v>
      </c>
      <c r="DN1666">
        <v>29.992470000000001</v>
      </c>
      <c r="DO1666">
        <v>19</v>
      </c>
      <c r="DP1666">
        <v>21</v>
      </c>
    </row>
    <row r="1667" spans="1:122" hidden="1" x14ac:dyDescent="0.25">
      <c r="A1667" t="str">
        <f t="shared" si="25"/>
        <v>Aggregator-Blue Zone Resources, LLC_All CBP_44421</v>
      </c>
      <c r="B1667" t="s">
        <v>62</v>
      </c>
      <c r="C1667" t="s">
        <v>261</v>
      </c>
      <c r="D1667" t="s">
        <v>61</v>
      </c>
      <c r="E1667" t="s">
        <v>61</v>
      </c>
      <c r="F1667" t="s">
        <v>262</v>
      </c>
      <c r="G1667" t="s">
        <v>61</v>
      </c>
      <c r="H1667" t="s">
        <v>61</v>
      </c>
      <c r="I1667" t="s">
        <v>61</v>
      </c>
      <c r="J1667" t="s">
        <v>61</v>
      </c>
      <c r="K1667" t="s">
        <v>197</v>
      </c>
      <c r="L1667" s="18">
        <v>44421</v>
      </c>
      <c r="M1667">
        <v>20</v>
      </c>
      <c r="N1667">
        <v>20</v>
      </c>
      <c r="O1667" t="s">
        <v>258</v>
      </c>
      <c r="P1667">
        <v>6</v>
      </c>
      <c r="Q1667">
        <v>5</v>
      </c>
      <c r="R1667">
        <v>1</v>
      </c>
      <c r="S1667">
        <v>0</v>
      </c>
      <c r="T1667">
        <v>1</v>
      </c>
      <c r="U1667">
        <v>0</v>
      </c>
      <c r="V1667">
        <v>1</v>
      </c>
      <c r="W1667">
        <v>1912.2829999999999</v>
      </c>
      <c r="X1667">
        <v>2112.4</v>
      </c>
      <c r="Y1667">
        <v>2113.2739999999999</v>
      </c>
      <c r="Z1667">
        <v>2112.2820000000002</v>
      </c>
      <c r="AA1667">
        <v>2125.6329999999998</v>
      </c>
      <c r="AB1667">
        <v>2122.364</v>
      </c>
      <c r="AC1667">
        <v>2150.2330000000002</v>
      </c>
      <c r="AD1667">
        <v>2221.076</v>
      </c>
      <c r="AE1667">
        <v>2217.7130000000002</v>
      </c>
      <c r="AF1667">
        <v>2089.6390000000001</v>
      </c>
      <c r="AG1667">
        <v>2025.7919999999999</v>
      </c>
      <c r="AH1667">
        <v>1872.365</v>
      </c>
      <c r="AI1667">
        <v>1168.7650000000001</v>
      </c>
      <c r="AJ1667">
        <v>1107.7270000000001</v>
      </c>
      <c r="AK1667">
        <v>1128.0909999999999</v>
      </c>
      <c r="AL1667">
        <v>1139.569</v>
      </c>
      <c r="AM1667">
        <v>1227.8900000000001</v>
      </c>
      <c r="AN1667">
        <v>1103.29</v>
      </c>
      <c r="AO1667">
        <v>426.64299999999997</v>
      </c>
      <c r="AP1667">
        <v>373.60399999999998</v>
      </c>
      <c r="AQ1667">
        <v>857.69799999999998</v>
      </c>
      <c r="AR1667">
        <v>1468.405</v>
      </c>
      <c r="AS1667">
        <v>1584.692</v>
      </c>
      <c r="AT1667">
        <v>1572.056</v>
      </c>
      <c r="AU1667">
        <v>60.166666999999997</v>
      </c>
      <c r="AV1667">
        <v>59.833333000000003</v>
      </c>
      <c r="AW1667">
        <v>59.666666999999997</v>
      </c>
      <c r="AX1667">
        <v>59.75</v>
      </c>
      <c r="AY1667">
        <v>59.333333000000003</v>
      </c>
      <c r="AZ1667">
        <v>59.166666999999997</v>
      </c>
      <c r="BA1667">
        <v>58.916666999999997</v>
      </c>
      <c r="BB1667">
        <v>59.083333000000003</v>
      </c>
      <c r="BC1667">
        <v>59.5</v>
      </c>
      <c r="BD1667">
        <v>61.083333000000003</v>
      </c>
      <c r="BE1667">
        <v>64</v>
      </c>
      <c r="BF1667">
        <v>66.916667000000004</v>
      </c>
      <c r="BG1667">
        <v>68.333332999999996</v>
      </c>
      <c r="BH1667">
        <v>68.666667000000004</v>
      </c>
      <c r="BI1667">
        <v>69.416667000000004</v>
      </c>
      <c r="BJ1667">
        <v>69.083332999999996</v>
      </c>
      <c r="BK1667">
        <v>68.25</v>
      </c>
      <c r="BL1667">
        <v>67.333332999999996</v>
      </c>
      <c r="BM1667">
        <v>65.083332999999996</v>
      </c>
      <c r="BN1667">
        <v>63.5</v>
      </c>
      <c r="BO1667">
        <v>62.416666999999997</v>
      </c>
      <c r="BP1667">
        <v>61.666666999999997</v>
      </c>
      <c r="BQ1667">
        <v>61.75</v>
      </c>
      <c r="BR1667">
        <v>61.083333000000003</v>
      </c>
      <c r="BS1667">
        <v>-2.0092850000000002</v>
      </c>
      <c r="BT1667">
        <v>20.953130000000002</v>
      </c>
      <c r="BU1667">
        <v>27.207550000000001</v>
      </c>
      <c r="BV1667">
        <v>31.115369999999999</v>
      </c>
      <c r="BW1667">
        <v>27.55508</v>
      </c>
      <c r="BX1667">
        <v>13.00285</v>
      </c>
      <c r="BY1667">
        <v>-9.5701300000000007</v>
      </c>
      <c r="BZ1667">
        <v>-14.6645</v>
      </c>
      <c r="CA1667">
        <v>-26.708269999999999</v>
      </c>
      <c r="CB1667">
        <v>4.6065560000000003</v>
      </c>
      <c r="CC1667">
        <v>48.067639999999997</v>
      </c>
      <c r="CD1667">
        <v>30.10398</v>
      </c>
      <c r="CE1667">
        <v>141.3879</v>
      </c>
      <c r="CF1667">
        <v>82.815200000000004</v>
      </c>
      <c r="CG1667">
        <v>59.495930000000001</v>
      </c>
      <c r="CH1667">
        <v>94.142259999999993</v>
      </c>
      <c r="CI1667">
        <v>72.072580000000002</v>
      </c>
      <c r="CJ1667">
        <v>195.9393</v>
      </c>
      <c r="CK1667">
        <v>604.78200000000004</v>
      </c>
      <c r="CL1667">
        <v>848.5136</v>
      </c>
      <c r="CM1667">
        <v>328.7672</v>
      </c>
      <c r="CN1667">
        <v>79.807389999999998</v>
      </c>
      <c r="CO1667">
        <v>74.324669999999998</v>
      </c>
      <c r="CP1667">
        <v>73.096649999999997</v>
      </c>
      <c r="CQ1667">
        <v>812.2577</v>
      </c>
      <c r="CR1667">
        <v>254.83439999999999</v>
      </c>
      <c r="CS1667">
        <v>322.61439999999999</v>
      </c>
      <c r="CT1667">
        <v>295.51319999999998</v>
      </c>
      <c r="CU1667">
        <v>225.0855</v>
      </c>
      <c r="CV1667">
        <v>236.8571</v>
      </c>
      <c r="CW1667">
        <v>241.81280000000001</v>
      </c>
      <c r="CX1667">
        <v>194.5966</v>
      </c>
      <c r="CY1667">
        <v>362.94839999999999</v>
      </c>
      <c r="CZ1667">
        <v>1099.0809999999999</v>
      </c>
      <c r="DA1667">
        <v>1842.9659999999999</v>
      </c>
      <c r="DB1667">
        <v>1469.6389999999999</v>
      </c>
      <c r="DC1667">
        <v>2370.3649999999998</v>
      </c>
      <c r="DD1667">
        <v>5067.5150000000003</v>
      </c>
      <c r="DE1667">
        <v>5259.2790000000005</v>
      </c>
      <c r="DF1667">
        <v>3107.538</v>
      </c>
      <c r="DG1667">
        <v>3085.1019999999999</v>
      </c>
      <c r="DH1667">
        <v>3716.6039999999998</v>
      </c>
      <c r="DI1667">
        <v>35882.79</v>
      </c>
      <c r="DJ1667">
        <v>4349.9430000000002</v>
      </c>
      <c r="DK1667">
        <v>6978.0309999999999</v>
      </c>
      <c r="DL1667">
        <v>3624.4209999999998</v>
      </c>
      <c r="DM1667">
        <v>2282.451</v>
      </c>
      <c r="DN1667">
        <v>1929.346</v>
      </c>
      <c r="DO1667">
        <v>19</v>
      </c>
      <c r="DP1667">
        <v>21</v>
      </c>
    </row>
    <row r="1668" spans="1:122" hidden="1" x14ac:dyDescent="0.25">
      <c r="A1668" t="str">
        <f t="shared" ref="A1668:A1731" si="26">C1668&amp;"_"&amp;K1668&amp;"_"&amp;IF(L1668="",O1668,L1668&amp;IF(LEFT(K1668,3)="All","",IF(R1668=1,"_Combined","_"&amp;M1668&amp;"-"&amp;N1668)))</f>
        <v>LCA-Greater Bay Area_All CBP_44421</v>
      </c>
      <c r="B1668" t="s">
        <v>62</v>
      </c>
      <c r="C1668" t="s">
        <v>209</v>
      </c>
      <c r="D1668" t="s">
        <v>36</v>
      </c>
      <c r="E1668" t="s">
        <v>61</v>
      </c>
      <c r="F1668" t="s">
        <v>61</v>
      </c>
      <c r="G1668" t="s">
        <v>61</v>
      </c>
      <c r="H1668" t="s">
        <v>61</v>
      </c>
      <c r="I1668" t="s">
        <v>61</v>
      </c>
      <c r="J1668" t="s">
        <v>61</v>
      </c>
      <c r="K1668" t="s">
        <v>197</v>
      </c>
      <c r="L1668" s="18">
        <v>44421</v>
      </c>
      <c r="M1668">
        <v>20</v>
      </c>
      <c r="N1668">
        <v>20</v>
      </c>
      <c r="O1668" t="s">
        <v>258</v>
      </c>
      <c r="P1668">
        <v>5</v>
      </c>
      <c r="Q1668">
        <v>4</v>
      </c>
      <c r="R1668">
        <v>1</v>
      </c>
      <c r="S1668">
        <v>0</v>
      </c>
      <c r="T1668">
        <v>1</v>
      </c>
      <c r="U1668">
        <v>0</v>
      </c>
      <c r="V1668">
        <v>1</v>
      </c>
      <c r="W1668">
        <v>1911.52</v>
      </c>
      <c r="X1668">
        <v>2111.64</v>
      </c>
      <c r="Y1668">
        <v>2112.52</v>
      </c>
      <c r="Z1668">
        <v>2111.52</v>
      </c>
      <c r="AA1668">
        <v>2124.88</v>
      </c>
      <c r="AB1668">
        <v>2121.6</v>
      </c>
      <c r="AC1668">
        <v>2149.48</v>
      </c>
      <c r="AD1668">
        <v>2220.3200000000002</v>
      </c>
      <c r="AE1668">
        <v>2216.96</v>
      </c>
      <c r="AF1668">
        <v>2088.88</v>
      </c>
      <c r="AG1668">
        <v>2025.04</v>
      </c>
      <c r="AH1668">
        <v>1871.6</v>
      </c>
      <c r="AI1668">
        <v>1168</v>
      </c>
      <c r="AJ1668">
        <v>1106.96</v>
      </c>
      <c r="AK1668">
        <v>1127.32</v>
      </c>
      <c r="AL1668">
        <v>1138.8</v>
      </c>
      <c r="AM1668">
        <v>1227.1199999999999</v>
      </c>
      <c r="AN1668">
        <v>1102.52</v>
      </c>
      <c r="AO1668">
        <v>425.88</v>
      </c>
      <c r="AP1668">
        <v>372.84</v>
      </c>
      <c r="AQ1668">
        <v>856.92</v>
      </c>
      <c r="AR1668">
        <v>1467.64</v>
      </c>
      <c r="AS1668">
        <v>1583.92</v>
      </c>
      <c r="AT1668">
        <v>1571.28</v>
      </c>
      <c r="AU1668">
        <v>60.1</v>
      </c>
      <c r="AV1668">
        <v>59.6</v>
      </c>
      <c r="AW1668">
        <v>59.6</v>
      </c>
      <c r="AX1668">
        <v>59.7</v>
      </c>
      <c r="AY1668">
        <v>59.2</v>
      </c>
      <c r="AZ1668">
        <v>59</v>
      </c>
      <c r="BA1668">
        <v>58.8</v>
      </c>
      <c r="BB1668">
        <v>59.1</v>
      </c>
      <c r="BC1668">
        <v>59.5</v>
      </c>
      <c r="BD1668">
        <v>61</v>
      </c>
      <c r="BE1668">
        <v>63.2</v>
      </c>
      <c r="BF1668">
        <v>65.400000000000006</v>
      </c>
      <c r="BG1668">
        <v>66.099999999999994</v>
      </c>
      <c r="BH1668">
        <v>66.7</v>
      </c>
      <c r="BI1668">
        <v>67.5</v>
      </c>
      <c r="BJ1668">
        <v>67.7</v>
      </c>
      <c r="BK1668">
        <v>67.2</v>
      </c>
      <c r="BL1668">
        <v>66.5</v>
      </c>
      <c r="BM1668">
        <v>64.2</v>
      </c>
      <c r="BN1668">
        <v>63</v>
      </c>
      <c r="BO1668">
        <v>62.4</v>
      </c>
      <c r="BP1668">
        <v>61.8</v>
      </c>
      <c r="BQ1668">
        <v>62</v>
      </c>
      <c r="BR1668">
        <v>61.3</v>
      </c>
      <c r="BS1668">
        <v>-2.0370940000000002</v>
      </c>
      <c r="BT1668">
        <v>20.93404</v>
      </c>
      <c r="BU1668">
        <v>27.183299999999999</v>
      </c>
      <c r="BV1668">
        <v>31.103210000000001</v>
      </c>
      <c r="BW1668">
        <v>27.533840000000001</v>
      </c>
      <c r="BX1668">
        <v>12.98958</v>
      </c>
      <c r="BY1668">
        <v>-9.5911869999999997</v>
      </c>
      <c r="BZ1668">
        <v>-14.64085</v>
      </c>
      <c r="CA1668">
        <v>-26.69679</v>
      </c>
      <c r="CB1668">
        <v>4.6201319999999999</v>
      </c>
      <c r="CC1668">
        <v>48.025480000000002</v>
      </c>
      <c r="CD1668">
        <v>30.048449999999999</v>
      </c>
      <c r="CE1668">
        <v>141.33330000000001</v>
      </c>
      <c r="CF1668">
        <v>82.754260000000002</v>
      </c>
      <c r="CG1668">
        <v>59.475610000000003</v>
      </c>
      <c r="CH1668">
        <v>94.140209999999996</v>
      </c>
      <c r="CI1668">
        <v>72.052610000000001</v>
      </c>
      <c r="CJ1668">
        <v>195.93969999999999</v>
      </c>
      <c r="CK1668">
        <v>604.76279999999997</v>
      </c>
      <c r="CL1668">
        <v>848.49310000000003</v>
      </c>
      <c r="CM1668">
        <v>328.73259999999999</v>
      </c>
      <c r="CN1668">
        <v>79.763120000000001</v>
      </c>
      <c r="CO1668">
        <v>74.306150000000002</v>
      </c>
      <c r="CP1668">
        <v>73.081249999999997</v>
      </c>
      <c r="CQ1668">
        <v>812.25760000000002</v>
      </c>
      <c r="CR1668">
        <v>254.83430000000001</v>
      </c>
      <c r="CS1668">
        <v>322.61430000000001</v>
      </c>
      <c r="CT1668">
        <v>295.51310000000001</v>
      </c>
      <c r="CU1668">
        <v>225.08539999999999</v>
      </c>
      <c r="CV1668">
        <v>236.857</v>
      </c>
      <c r="CW1668">
        <v>241.8126</v>
      </c>
      <c r="CX1668">
        <v>194.59639999999999</v>
      </c>
      <c r="CY1668">
        <v>362.94810000000001</v>
      </c>
      <c r="CZ1668">
        <v>1099.0809999999999</v>
      </c>
      <c r="DA1668">
        <v>1842.9649999999999</v>
      </c>
      <c r="DB1668">
        <v>1469.6379999999999</v>
      </c>
      <c r="DC1668">
        <v>2370.364</v>
      </c>
      <c r="DD1668">
        <v>5067.5140000000001</v>
      </c>
      <c r="DE1668">
        <v>5259.2790000000005</v>
      </c>
      <c r="DF1668">
        <v>3107.538</v>
      </c>
      <c r="DG1668">
        <v>3085.1019999999999</v>
      </c>
      <c r="DH1668">
        <v>3716.6039999999998</v>
      </c>
      <c r="DI1668">
        <v>35882.79</v>
      </c>
      <c r="DJ1668">
        <v>4349.9430000000002</v>
      </c>
      <c r="DK1668">
        <v>6978.0309999999999</v>
      </c>
      <c r="DL1668">
        <v>3624.42</v>
      </c>
      <c r="DM1668">
        <v>2282.451</v>
      </c>
      <c r="DN1668">
        <v>1929.345</v>
      </c>
      <c r="DO1668">
        <v>19</v>
      </c>
      <c r="DP1668">
        <v>20</v>
      </c>
    </row>
    <row r="1669" spans="1:122" hidden="1" x14ac:dyDescent="0.25">
      <c r="A1669" t="str">
        <f t="shared" si="26"/>
        <v>All_All CBP_44421</v>
      </c>
      <c r="B1669" t="s">
        <v>62</v>
      </c>
      <c r="C1669" t="s">
        <v>61</v>
      </c>
      <c r="D1669" t="s">
        <v>61</v>
      </c>
      <c r="E1669" t="s">
        <v>61</v>
      </c>
      <c r="F1669" t="s">
        <v>61</v>
      </c>
      <c r="G1669" t="s">
        <v>61</v>
      </c>
      <c r="H1669" t="s">
        <v>61</v>
      </c>
      <c r="I1669" t="s">
        <v>61</v>
      </c>
      <c r="J1669" t="s">
        <v>61</v>
      </c>
      <c r="K1669" t="s">
        <v>197</v>
      </c>
      <c r="L1669" s="18">
        <v>44421</v>
      </c>
      <c r="M1669">
        <v>20</v>
      </c>
      <c r="N1669">
        <v>20</v>
      </c>
      <c r="O1669" t="s">
        <v>258</v>
      </c>
      <c r="P1669">
        <v>9</v>
      </c>
      <c r="Q1669">
        <v>8</v>
      </c>
      <c r="R1669">
        <v>1</v>
      </c>
      <c r="S1669">
        <v>0</v>
      </c>
      <c r="T1669">
        <v>1</v>
      </c>
      <c r="U1669">
        <v>0</v>
      </c>
      <c r="V1669">
        <v>1</v>
      </c>
      <c r="W1669">
        <v>1941.7629999999999</v>
      </c>
      <c r="X1669">
        <v>2141.96</v>
      </c>
      <c r="Y1669">
        <v>2142.7539999999999</v>
      </c>
      <c r="Z1669">
        <v>2141.8420000000001</v>
      </c>
      <c r="AA1669">
        <v>2155.1129999999998</v>
      </c>
      <c r="AB1669">
        <v>2163.6439999999998</v>
      </c>
      <c r="AC1669">
        <v>2197.5129999999999</v>
      </c>
      <c r="AD1669">
        <v>2275.116</v>
      </c>
      <c r="AE1669">
        <v>2286.393</v>
      </c>
      <c r="AF1669">
        <v>2170.5590000000002</v>
      </c>
      <c r="AG1669">
        <v>2140.752</v>
      </c>
      <c r="AH1669">
        <v>1995.5250000000001</v>
      </c>
      <c r="AI1669">
        <v>1296.165</v>
      </c>
      <c r="AJ1669">
        <v>1239.087</v>
      </c>
      <c r="AK1669">
        <v>1259.3309999999999</v>
      </c>
      <c r="AL1669">
        <v>1264.9690000000001</v>
      </c>
      <c r="AM1669">
        <v>1351.89</v>
      </c>
      <c r="AN1669">
        <v>1223.69</v>
      </c>
      <c r="AO1669">
        <v>561.44299999999998</v>
      </c>
      <c r="AP1669">
        <v>472.04399999999998</v>
      </c>
      <c r="AQ1669">
        <v>956.178</v>
      </c>
      <c r="AR1669">
        <v>1560.4449999999999</v>
      </c>
      <c r="AS1669">
        <v>1616.492</v>
      </c>
      <c r="AT1669">
        <v>1601.5360000000001</v>
      </c>
      <c r="AU1669">
        <v>60.888888999999999</v>
      </c>
      <c r="AV1669">
        <v>60.611111000000001</v>
      </c>
      <c r="AW1669">
        <v>60.055556000000003</v>
      </c>
      <c r="AX1669">
        <v>59.944443999999997</v>
      </c>
      <c r="AY1669">
        <v>59.555556000000003</v>
      </c>
      <c r="AZ1669">
        <v>59.333333000000003</v>
      </c>
      <c r="BA1669">
        <v>58.944443999999997</v>
      </c>
      <c r="BB1669">
        <v>59.388888999999999</v>
      </c>
      <c r="BC1669">
        <v>60.388888999999999</v>
      </c>
      <c r="BD1669">
        <v>62.666666999999997</v>
      </c>
      <c r="BE1669">
        <v>66.722222000000002</v>
      </c>
      <c r="BF1669">
        <v>70.944444000000004</v>
      </c>
      <c r="BG1669">
        <v>73.777777999999998</v>
      </c>
      <c r="BH1669">
        <v>74.111110999999994</v>
      </c>
      <c r="BI1669">
        <v>74.722222000000002</v>
      </c>
      <c r="BJ1669">
        <v>73.444444000000004</v>
      </c>
      <c r="BK1669">
        <v>72.055555999999996</v>
      </c>
      <c r="BL1669">
        <v>70.555555999999996</v>
      </c>
      <c r="BM1669">
        <v>68.111110999999994</v>
      </c>
      <c r="BN1669">
        <v>65.777777999999998</v>
      </c>
      <c r="BO1669">
        <v>63.777777999999998</v>
      </c>
      <c r="BP1669">
        <v>62.722222000000002</v>
      </c>
      <c r="BQ1669">
        <v>62.333333000000003</v>
      </c>
      <c r="BR1669">
        <v>61.555556000000003</v>
      </c>
      <c r="BS1669">
        <v>-1.276975</v>
      </c>
      <c r="BT1669">
        <v>20.929819999999999</v>
      </c>
      <c r="BU1669">
        <v>27.199480000000001</v>
      </c>
      <c r="BV1669">
        <v>31.05536</v>
      </c>
      <c r="BW1669">
        <v>27.59422</v>
      </c>
      <c r="BX1669">
        <v>11.462529999999999</v>
      </c>
      <c r="BY1669">
        <v>-7.3222519999999998</v>
      </c>
      <c r="BZ1669">
        <v>-11.452920000000001</v>
      </c>
      <c r="CA1669">
        <v>-28.0443</v>
      </c>
      <c r="CB1669">
        <v>1.291291</v>
      </c>
      <c r="CC1669">
        <v>46.852159999999998</v>
      </c>
      <c r="CD1669">
        <v>30.329940000000001</v>
      </c>
      <c r="CE1669">
        <v>141.92789999999999</v>
      </c>
      <c r="CF1669">
        <v>80.928479999999993</v>
      </c>
      <c r="CG1669">
        <v>55.929400000000001</v>
      </c>
      <c r="CH1669">
        <v>94.628900000000002</v>
      </c>
      <c r="CI1669">
        <v>71.949190000000002</v>
      </c>
      <c r="CJ1669">
        <v>196.512</v>
      </c>
      <c r="CK1669">
        <v>587.25390000000004</v>
      </c>
      <c r="CL1669">
        <v>859.05380000000002</v>
      </c>
      <c r="CM1669">
        <v>334.08440000000002</v>
      </c>
      <c r="CN1669">
        <v>72.103870000000001</v>
      </c>
      <c r="CO1669">
        <v>73.872569999999996</v>
      </c>
      <c r="CP1669">
        <v>73.102800000000002</v>
      </c>
      <c r="CQ1669">
        <v>812.63199999999995</v>
      </c>
      <c r="CR1669">
        <v>254.85939999999999</v>
      </c>
      <c r="CS1669">
        <v>322.64</v>
      </c>
      <c r="CT1669">
        <v>295.53859999999997</v>
      </c>
      <c r="CU1669">
        <v>225.1113</v>
      </c>
      <c r="CV1669">
        <v>238.8629</v>
      </c>
      <c r="CW1669">
        <v>243.30359999999999</v>
      </c>
      <c r="CX1669">
        <v>196.05109999999999</v>
      </c>
      <c r="CY1669">
        <v>363.60980000000001</v>
      </c>
      <c r="CZ1669">
        <v>1100.1600000000001</v>
      </c>
      <c r="DA1669">
        <v>1847.431</v>
      </c>
      <c r="DB1669">
        <v>1470.808</v>
      </c>
      <c r="DC1669">
        <v>2371.643</v>
      </c>
      <c r="DD1669">
        <v>5068.6509999999998</v>
      </c>
      <c r="DE1669">
        <v>5260.4970000000003</v>
      </c>
      <c r="DF1669">
        <v>3108.902</v>
      </c>
      <c r="DG1669">
        <v>3085.9079999999999</v>
      </c>
      <c r="DH1669">
        <v>3717.6889999999999</v>
      </c>
      <c r="DI1669">
        <v>35884.410000000003</v>
      </c>
      <c r="DJ1669">
        <v>4362.1289999999999</v>
      </c>
      <c r="DK1669">
        <v>6991.7049999999999</v>
      </c>
      <c r="DL1669">
        <v>3632.14</v>
      </c>
      <c r="DM1669">
        <v>2282.73</v>
      </c>
      <c r="DN1669">
        <v>1929.3920000000001</v>
      </c>
      <c r="DO1669">
        <v>19</v>
      </c>
      <c r="DP1669">
        <v>21</v>
      </c>
    </row>
    <row r="1670" spans="1:122" hidden="1" x14ac:dyDescent="0.25">
      <c r="A1670" t="str">
        <f t="shared" si="26"/>
        <v>OtherDR-No_All CBP_44421</v>
      </c>
      <c r="B1670" t="s">
        <v>62</v>
      </c>
      <c r="C1670" t="s">
        <v>323</v>
      </c>
      <c r="D1670" t="s">
        <v>61</v>
      </c>
      <c r="E1670" t="s">
        <v>61</v>
      </c>
      <c r="F1670" t="s">
        <v>61</v>
      </c>
      <c r="G1670" t="s">
        <v>61</v>
      </c>
      <c r="H1670" t="s">
        <v>61</v>
      </c>
      <c r="I1670" t="s">
        <v>97</v>
      </c>
      <c r="J1670" t="s">
        <v>61</v>
      </c>
      <c r="K1670" t="s">
        <v>197</v>
      </c>
      <c r="L1670" s="18">
        <v>44421</v>
      </c>
      <c r="M1670">
        <v>20</v>
      </c>
      <c r="N1670">
        <v>20</v>
      </c>
      <c r="O1670" t="s">
        <v>258</v>
      </c>
      <c r="P1670">
        <v>9</v>
      </c>
      <c r="Q1670">
        <v>8</v>
      </c>
      <c r="R1670">
        <v>1</v>
      </c>
      <c r="S1670">
        <v>0</v>
      </c>
      <c r="T1670">
        <v>1</v>
      </c>
      <c r="U1670">
        <v>0</v>
      </c>
      <c r="V1670">
        <v>1</v>
      </c>
      <c r="W1670">
        <v>1941.7629999999999</v>
      </c>
      <c r="X1670">
        <v>2141.96</v>
      </c>
      <c r="Y1670">
        <v>2142.7539999999999</v>
      </c>
      <c r="Z1670">
        <v>2141.8420000000001</v>
      </c>
      <c r="AA1670">
        <v>2155.1129999999998</v>
      </c>
      <c r="AB1670">
        <v>2163.6439999999998</v>
      </c>
      <c r="AC1670">
        <v>2197.5129999999999</v>
      </c>
      <c r="AD1670">
        <v>2275.116</v>
      </c>
      <c r="AE1670">
        <v>2286.393</v>
      </c>
      <c r="AF1670">
        <v>2170.5590000000002</v>
      </c>
      <c r="AG1670">
        <v>2140.752</v>
      </c>
      <c r="AH1670">
        <v>1995.5250000000001</v>
      </c>
      <c r="AI1670">
        <v>1296.165</v>
      </c>
      <c r="AJ1670">
        <v>1239.087</v>
      </c>
      <c r="AK1670">
        <v>1259.3309999999999</v>
      </c>
      <c r="AL1670">
        <v>1264.9690000000001</v>
      </c>
      <c r="AM1670">
        <v>1351.89</v>
      </c>
      <c r="AN1670">
        <v>1223.69</v>
      </c>
      <c r="AO1670">
        <v>561.44299999999998</v>
      </c>
      <c r="AP1670">
        <v>472.04399999999998</v>
      </c>
      <c r="AQ1670">
        <v>956.178</v>
      </c>
      <c r="AR1670">
        <v>1560.4449999999999</v>
      </c>
      <c r="AS1670">
        <v>1616.492</v>
      </c>
      <c r="AT1670">
        <v>1601.5360000000001</v>
      </c>
      <c r="AU1670">
        <v>60.888888999999999</v>
      </c>
      <c r="AV1670">
        <v>60.611111000000001</v>
      </c>
      <c r="AW1670">
        <v>60.055556000000003</v>
      </c>
      <c r="AX1670">
        <v>59.944443999999997</v>
      </c>
      <c r="AY1670">
        <v>59.555556000000003</v>
      </c>
      <c r="AZ1670">
        <v>59.333333000000003</v>
      </c>
      <c r="BA1670">
        <v>58.944443999999997</v>
      </c>
      <c r="BB1670">
        <v>59.388888999999999</v>
      </c>
      <c r="BC1670">
        <v>60.388888999999999</v>
      </c>
      <c r="BD1670">
        <v>62.666666999999997</v>
      </c>
      <c r="BE1670">
        <v>66.722222000000002</v>
      </c>
      <c r="BF1670">
        <v>70.944444000000004</v>
      </c>
      <c r="BG1670">
        <v>73.777777999999998</v>
      </c>
      <c r="BH1670">
        <v>74.111110999999994</v>
      </c>
      <c r="BI1670">
        <v>74.722222000000002</v>
      </c>
      <c r="BJ1670">
        <v>73.444444000000004</v>
      </c>
      <c r="BK1670">
        <v>72.055555999999996</v>
      </c>
      <c r="BL1670">
        <v>70.555555999999996</v>
      </c>
      <c r="BM1670">
        <v>68.111110999999994</v>
      </c>
      <c r="BN1670">
        <v>65.777777999999998</v>
      </c>
      <c r="BO1670">
        <v>63.777777999999998</v>
      </c>
      <c r="BP1670">
        <v>62.722222000000002</v>
      </c>
      <c r="BQ1670">
        <v>62.333333000000003</v>
      </c>
      <c r="BR1670">
        <v>61.555556000000003</v>
      </c>
      <c r="BS1670">
        <v>-1.276975</v>
      </c>
      <c r="BT1670">
        <v>20.929819999999999</v>
      </c>
      <c r="BU1670">
        <v>27.199480000000001</v>
      </c>
      <c r="BV1670">
        <v>31.05536</v>
      </c>
      <c r="BW1670">
        <v>27.59422</v>
      </c>
      <c r="BX1670">
        <v>11.462529999999999</v>
      </c>
      <c r="BY1670">
        <v>-7.3222519999999998</v>
      </c>
      <c r="BZ1670">
        <v>-11.452920000000001</v>
      </c>
      <c r="CA1670">
        <v>-28.0443</v>
      </c>
      <c r="CB1670">
        <v>1.291291</v>
      </c>
      <c r="CC1670">
        <v>46.852159999999998</v>
      </c>
      <c r="CD1670">
        <v>30.329940000000001</v>
      </c>
      <c r="CE1670">
        <v>141.92789999999999</v>
      </c>
      <c r="CF1670">
        <v>80.928479999999993</v>
      </c>
      <c r="CG1670">
        <v>55.929400000000001</v>
      </c>
      <c r="CH1670">
        <v>94.628900000000002</v>
      </c>
      <c r="CI1670">
        <v>71.949190000000002</v>
      </c>
      <c r="CJ1670">
        <v>196.512</v>
      </c>
      <c r="CK1670">
        <v>587.25390000000004</v>
      </c>
      <c r="CL1670">
        <v>859.05380000000002</v>
      </c>
      <c r="CM1670">
        <v>334.08440000000002</v>
      </c>
      <c r="CN1670">
        <v>72.103870000000001</v>
      </c>
      <c r="CO1670">
        <v>73.872569999999996</v>
      </c>
      <c r="CP1670">
        <v>73.102800000000002</v>
      </c>
      <c r="CQ1670">
        <v>812.63199999999995</v>
      </c>
      <c r="CR1670">
        <v>254.85939999999999</v>
      </c>
      <c r="CS1670">
        <v>322.64</v>
      </c>
      <c r="CT1670">
        <v>295.53859999999997</v>
      </c>
      <c r="CU1670">
        <v>225.1113</v>
      </c>
      <c r="CV1670">
        <v>238.8629</v>
      </c>
      <c r="CW1670">
        <v>243.30359999999999</v>
      </c>
      <c r="CX1670">
        <v>196.05109999999999</v>
      </c>
      <c r="CY1670">
        <v>363.60980000000001</v>
      </c>
      <c r="CZ1670">
        <v>1100.1600000000001</v>
      </c>
      <c r="DA1670">
        <v>1847.431</v>
      </c>
      <c r="DB1670">
        <v>1470.808</v>
      </c>
      <c r="DC1670">
        <v>2371.643</v>
      </c>
      <c r="DD1670">
        <v>5068.6509999999998</v>
      </c>
      <c r="DE1670">
        <v>5260.4970000000003</v>
      </c>
      <c r="DF1670">
        <v>3108.902</v>
      </c>
      <c r="DG1670">
        <v>3085.9079999999999</v>
      </c>
      <c r="DH1670">
        <v>3717.6889999999999</v>
      </c>
      <c r="DI1670">
        <v>35884.410000000003</v>
      </c>
      <c r="DJ1670">
        <v>4362.1289999999999</v>
      </c>
      <c r="DK1670">
        <v>6991.7049999999999</v>
      </c>
      <c r="DL1670">
        <v>3632.14</v>
      </c>
      <c r="DM1670">
        <v>2282.73</v>
      </c>
      <c r="DN1670">
        <v>1929.3920000000001</v>
      </c>
      <c r="DO1670">
        <v>19</v>
      </c>
      <c r="DP1670">
        <v>21</v>
      </c>
      <c r="DR1670" s="20"/>
    </row>
    <row r="1671" spans="1:122" hidden="1" x14ac:dyDescent="0.25">
      <c r="A1671" t="str">
        <f t="shared" si="26"/>
        <v>All_Prescribed DA 1-4 (1PM-9PM)_44421_20-20</v>
      </c>
      <c r="B1671" t="s">
        <v>62</v>
      </c>
      <c r="C1671" t="s">
        <v>61</v>
      </c>
      <c r="D1671" t="s">
        <v>61</v>
      </c>
      <c r="E1671" t="s">
        <v>61</v>
      </c>
      <c r="F1671" t="s">
        <v>61</v>
      </c>
      <c r="G1671" t="s">
        <v>61</v>
      </c>
      <c r="H1671" t="s">
        <v>61</v>
      </c>
      <c r="I1671" t="s">
        <v>61</v>
      </c>
      <c r="J1671" t="s">
        <v>61</v>
      </c>
      <c r="K1671" t="s">
        <v>214</v>
      </c>
      <c r="L1671" s="18">
        <v>44421</v>
      </c>
      <c r="M1671">
        <v>20</v>
      </c>
      <c r="N1671">
        <v>20</v>
      </c>
      <c r="O1671" t="s">
        <v>258</v>
      </c>
      <c r="P1671">
        <v>3</v>
      </c>
      <c r="Q1671">
        <v>3</v>
      </c>
      <c r="R1671">
        <v>0</v>
      </c>
      <c r="S1671">
        <v>0</v>
      </c>
      <c r="T1671">
        <v>1</v>
      </c>
      <c r="U1671">
        <v>1</v>
      </c>
      <c r="V1671">
        <v>1</v>
      </c>
      <c r="W1671">
        <v>1783.44</v>
      </c>
      <c r="X1671">
        <v>1919.96</v>
      </c>
      <c r="Y1671">
        <v>1922.12</v>
      </c>
      <c r="Z1671">
        <v>1924.64</v>
      </c>
      <c r="AA1671">
        <v>1934.48</v>
      </c>
      <c r="AB1671">
        <v>1935.84</v>
      </c>
      <c r="AC1671">
        <v>1945</v>
      </c>
      <c r="AD1671">
        <v>1968.32</v>
      </c>
      <c r="AE1671">
        <v>1960.4</v>
      </c>
      <c r="AF1671">
        <v>1826.96</v>
      </c>
      <c r="AG1671">
        <v>1760.8</v>
      </c>
      <c r="AH1671">
        <v>1630.4</v>
      </c>
      <c r="AI1671">
        <v>927.28</v>
      </c>
      <c r="AJ1671">
        <v>856.96</v>
      </c>
      <c r="AK1671">
        <v>875.8</v>
      </c>
      <c r="AL1671">
        <v>889.44</v>
      </c>
      <c r="AM1671">
        <v>927.12</v>
      </c>
      <c r="AN1671">
        <v>810.12</v>
      </c>
      <c r="AO1671">
        <v>309.64</v>
      </c>
      <c r="AP1671">
        <v>311.64</v>
      </c>
      <c r="AQ1671">
        <v>800.04</v>
      </c>
      <c r="AR1671">
        <v>1306.04</v>
      </c>
      <c r="AS1671">
        <v>1380.4</v>
      </c>
      <c r="AT1671">
        <v>1375.04</v>
      </c>
      <c r="AU1671">
        <v>58.166666999999997</v>
      </c>
      <c r="AV1671">
        <v>58</v>
      </c>
      <c r="AW1671">
        <v>58</v>
      </c>
      <c r="AX1671">
        <v>57.833333000000003</v>
      </c>
      <c r="AY1671">
        <v>57.333333000000003</v>
      </c>
      <c r="AZ1671">
        <v>57</v>
      </c>
      <c r="BA1671">
        <v>57</v>
      </c>
      <c r="BB1671">
        <v>57.166666999999997</v>
      </c>
      <c r="BC1671">
        <v>57.5</v>
      </c>
      <c r="BD1671">
        <v>59</v>
      </c>
      <c r="BE1671">
        <v>61</v>
      </c>
      <c r="BF1671">
        <v>63.333333000000003</v>
      </c>
      <c r="BG1671">
        <v>64.166667000000004</v>
      </c>
      <c r="BH1671">
        <v>65.166667000000004</v>
      </c>
      <c r="BI1671">
        <v>65.5</v>
      </c>
      <c r="BJ1671">
        <v>64.833332999999996</v>
      </c>
      <c r="BK1671">
        <v>64.333332999999996</v>
      </c>
      <c r="BL1671">
        <v>64.166667000000004</v>
      </c>
      <c r="BM1671">
        <v>61.666666999999997</v>
      </c>
      <c r="BN1671">
        <v>61</v>
      </c>
      <c r="BO1671">
        <v>60.666666999999997</v>
      </c>
      <c r="BP1671">
        <v>59.666666999999997</v>
      </c>
      <c r="BQ1671">
        <v>60</v>
      </c>
      <c r="BR1671">
        <v>58.833333000000003</v>
      </c>
      <c r="BS1671">
        <v>-32.184570000000001</v>
      </c>
      <c r="BT1671">
        <v>1.2542720000000001</v>
      </c>
      <c r="BU1671">
        <v>4.5162959999999996</v>
      </c>
      <c r="BV1671">
        <v>9.3611760000000004</v>
      </c>
      <c r="BW1671">
        <v>3.693756</v>
      </c>
      <c r="BX1671">
        <v>-7.029388</v>
      </c>
      <c r="BY1671">
        <v>4.399597</v>
      </c>
      <c r="BZ1671">
        <v>-4.3511049999999996</v>
      </c>
      <c r="CA1671">
        <v>-16.146640000000001</v>
      </c>
      <c r="CB1671">
        <v>15.122960000000001</v>
      </c>
      <c r="CC1671">
        <v>56.233640000000001</v>
      </c>
      <c r="CD1671">
        <v>39.908140000000003</v>
      </c>
      <c r="CE1671">
        <v>150.5204</v>
      </c>
      <c r="CF1671">
        <v>91.280199999999994</v>
      </c>
      <c r="CG1671">
        <v>74.205860000000001</v>
      </c>
      <c r="CH1671">
        <v>118.9952</v>
      </c>
      <c r="CI1671">
        <v>108.77209999999999</v>
      </c>
      <c r="CJ1671">
        <v>210.74879999999999</v>
      </c>
      <c r="CK1671">
        <v>460.65859999999998</v>
      </c>
      <c r="CL1671">
        <v>687.71559999999999</v>
      </c>
      <c r="CM1671">
        <v>266.99489999999997</v>
      </c>
      <c r="CN1671">
        <v>62.319490000000002</v>
      </c>
      <c r="CO1671">
        <v>69.433430000000001</v>
      </c>
      <c r="CP1671">
        <v>71.506609999999995</v>
      </c>
      <c r="CQ1671">
        <v>532.93550000000005</v>
      </c>
      <c r="CR1671">
        <v>175.5453</v>
      </c>
      <c r="CS1671">
        <v>239.024</v>
      </c>
      <c r="CT1671">
        <v>210.42310000000001</v>
      </c>
      <c r="CU1671">
        <v>154.31819999999999</v>
      </c>
      <c r="CV1671">
        <v>156.21539999999999</v>
      </c>
      <c r="CW1671">
        <v>189.5771</v>
      </c>
      <c r="CX1671">
        <v>137.8777</v>
      </c>
      <c r="CY1671">
        <v>313.62549999999999</v>
      </c>
      <c r="CZ1671">
        <v>1024.3119999999999</v>
      </c>
      <c r="DA1671">
        <v>1745.0060000000001</v>
      </c>
      <c r="DB1671">
        <v>1331.319</v>
      </c>
      <c r="DC1671">
        <v>2230.4639999999999</v>
      </c>
      <c r="DD1671">
        <v>4891.6229999999996</v>
      </c>
      <c r="DE1671">
        <v>5120.8339999999998</v>
      </c>
      <c r="DF1671">
        <v>2924.277</v>
      </c>
      <c r="DG1671">
        <v>2885.5369999999998</v>
      </c>
      <c r="DH1671">
        <v>3437.4459999999999</v>
      </c>
      <c r="DI1671">
        <v>35737.69</v>
      </c>
      <c r="DJ1671">
        <v>4133.4880000000003</v>
      </c>
      <c r="DK1671">
        <v>5654.7669999999998</v>
      </c>
      <c r="DL1671">
        <v>3415.9670000000001</v>
      </c>
      <c r="DM1671">
        <v>2148.808</v>
      </c>
      <c r="DN1671">
        <v>1809.559</v>
      </c>
      <c r="DO1671">
        <v>20</v>
      </c>
      <c r="DP1671">
        <v>20</v>
      </c>
      <c r="DR1671" s="20"/>
    </row>
    <row r="1672" spans="1:122" hidden="1" x14ac:dyDescent="0.25">
      <c r="A1672" t="str">
        <f t="shared" si="26"/>
        <v>OtherDR-No_Prescribed DA 1-4 (1PM-9PM)_44421_20-21</v>
      </c>
      <c r="B1672" t="s">
        <v>62</v>
      </c>
      <c r="C1672" t="s">
        <v>323</v>
      </c>
      <c r="D1672" t="s">
        <v>61</v>
      </c>
      <c r="E1672" t="s">
        <v>61</v>
      </c>
      <c r="F1672" t="s">
        <v>61</v>
      </c>
      <c r="G1672" t="s">
        <v>61</v>
      </c>
      <c r="H1672" t="s">
        <v>61</v>
      </c>
      <c r="I1672" t="s">
        <v>97</v>
      </c>
      <c r="J1672" t="s">
        <v>61</v>
      </c>
      <c r="K1672" t="s">
        <v>214</v>
      </c>
      <c r="L1672" s="18">
        <v>44421</v>
      </c>
      <c r="M1672">
        <v>20</v>
      </c>
      <c r="N1672">
        <v>21</v>
      </c>
      <c r="O1672" t="s">
        <v>258</v>
      </c>
      <c r="P1672">
        <v>4</v>
      </c>
      <c r="Q1672">
        <v>4</v>
      </c>
      <c r="R1672">
        <v>0</v>
      </c>
      <c r="S1672">
        <v>0</v>
      </c>
      <c r="T1672">
        <v>1</v>
      </c>
      <c r="U1672">
        <v>0</v>
      </c>
      <c r="V1672">
        <v>1</v>
      </c>
      <c r="W1672">
        <v>30.242999999999999</v>
      </c>
      <c r="X1672">
        <v>30.32</v>
      </c>
      <c r="Y1672">
        <v>30.234000000000002</v>
      </c>
      <c r="Z1672">
        <v>30.321999999999999</v>
      </c>
      <c r="AA1672">
        <v>30.233000000000001</v>
      </c>
      <c r="AB1672">
        <v>42.043999999999997</v>
      </c>
      <c r="AC1672">
        <v>48.033000000000001</v>
      </c>
      <c r="AD1672">
        <v>54.795999999999999</v>
      </c>
      <c r="AE1672">
        <v>69.433000000000007</v>
      </c>
      <c r="AF1672">
        <v>81.679000000000002</v>
      </c>
      <c r="AG1672">
        <v>115.712</v>
      </c>
      <c r="AH1672">
        <v>123.925</v>
      </c>
      <c r="AI1672">
        <v>128.16499999999999</v>
      </c>
      <c r="AJ1672">
        <v>132.12700000000001</v>
      </c>
      <c r="AK1672">
        <v>132.011</v>
      </c>
      <c r="AL1672">
        <v>126.169</v>
      </c>
      <c r="AM1672">
        <v>124.77</v>
      </c>
      <c r="AN1672">
        <v>121.17</v>
      </c>
      <c r="AO1672">
        <v>135.56299999999999</v>
      </c>
      <c r="AP1672">
        <v>99.203999999999994</v>
      </c>
      <c r="AQ1672">
        <v>99.257999999999996</v>
      </c>
      <c r="AR1672">
        <v>92.805000000000007</v>
      </c>
      <c r="AS1672">
        <v>32.572000000000003</v>
      </c>
      <c r="AT1672">
        <v>30.256</v>
      </c>
      <c r="AU1672">
        <v>61.875</v>
      </c>
      <c r="AV1672">
        <v>61.875</v>
      </c>
      <c r="AW1672">
        <v>60.625</v>
      </c>
      <c r="AX1672">
        <v>60.25</v>
      </c>
      <c r="AY1672">
        <v>60</v>
      </c>
      <c r="AZ1672">
        <v>59.75</v>
      </c>
      <c r="BA1672">
        <v>59.125</v>
      </c>
      <c r="BB1672">
        <v>59.75</v>
      </c>
      <c r="BC1672">
        <v>61.5</v>
      </c>
      <c r="BD1672">
        <v>64.75</v>
      </c>
      <c r="BE1672">
        <v>71.125</v>
      </c>
      <c r="BF1672">
        <v>77.875</v>
      </c>
      <c r="BG1672">
        <v>83.375</v>
      </c>
      <c r="BH1672">
        <v>83.375</v>
      </c>
      <c r="BI1672">
        <v>83.75</v>
      </c>
      <c r="BJ1672">
        <v>80.625</v>
      </c>
      <c r="BK1672">
        <v>78.125</v>
      </c>
      <c r="BL1672">
        <v>75.625</v>
      </c>
      <c r="BM1672">
        <v>73</v>
      </c>
      <c r="BN1672">
        <v>69.25</v>
      </c>
      <c r="BO1672">
        <v>65.5</v>
      </c>
      <c r="BP1672">
        <v>63.875</v>
      </c>
      <c r="BQ1672">
        <v>62.75</v>
      </c>
      <c r="BR1672">
        <v>61.875</v>
      </c>
      <c r="BS1672">
        <v>0.76011879999999998</v>
      </c>
      <c r="BT1672">
        <v>-4.2166E-3</v>
      </c>
      <c r="BU1672">
        <v>1.61788E-2</v>
      </c>
      <c r="BV1672">
        <v>-4.7852899999999997E-2</v>
      </c>
      <c r="BW1672">
        <v>6.03758E-2</v>
      </c>
      <c r="BX1672">
        <v>-1.527048</v>
      </c>
      <c r="BY1672">
        <v>2.2689339999999998</v>
      </c>
      <c r="BZ1672">
        <v>3.187932</v>
      </c>
      <c r="CA1672">
        <v>-1.347507</v>
      </c>
      <c r="CB1672">
        <v>-3.3288419999999999</v>
      </c>
      <c r="CC1672">
        <v>-1.1733260000000001</v>
      </c>
      <c r="CD1672">
        <v>0.28149089999999999</v>
      </c>
      <c r="CE1672">
        <v>0.59452170000000004</v>
      </c>
      <c r="CF1672">
        <v>-1.8257840000000001</v>
      </c>
      <c r="CG1672">
        <v>-3.546211</v>
      </c>
      <c r="CH1672">
        <v>0.4886914</v>
      </c>
      <c r="CI1672">
        <v>-0.1034273</v>
      </c>
      <c r="CJ1672">
        <v>0.57222980000000001</v>
      </c>
      <c r="CK1672">
        <v>-17.50883</v>
      </c>
      <c r="CL1672">
        <v>10.560650000000001</v>
      </c>
      <c r="CM1672">
        <v>5.3518049999999997</v>
      </c>
      <c r="CN1672">
        <v>-7.6592539999999998</v>
      </c>
      <c r="CO1672">
        <v>-0.4335791</v>
      </c>
      <c r="CP1672">
        <v>2.15435E-2</v>
      </c>
      <c r="CQ1672">
        <v>0.37445689999999998</v>
      </c>
      <c r="CR1672">
        <v>2.5024399999999999E-2</v>
      </c>
      <c r="CS1672">
        <v>2.57579E-2</v>
      </c>
      <c r="CT1672">
        <v>2.5421599999999999E-2</v>
      </c>
      <c r="CU1672">
        <v>2.5867600000000001E-2</v>
      </c>
      <c r="CV1672">
        <v>2.0058820000000002</v>
      </c>
      <c r="CW1672">
        <v>1.4910509999999999</v>
      </c>
      <c r="CX1672">
        <v>1.4547129999999999</v>
      </c>
      <c r="CY1672">
        <v>0.66171380000000002</v>
      </c>
      <c r="CZ1672">
        <v>1.079278</v>
      </c>
      <c r="DA1672">
        <v>4.4666319999999997</v>
      </c>
      <c r="DB1672">
        <v>1.170515</v>
      </c>
      <c r="DC1672">
        <v>1.2794479999999999</v>
      </c>
      <c r="DD1672">
        <v>1.1373150000000001</v>
      </c>
      <c r="DE1672">
        <v>1.21817</v>
      </c>
      <c r="DF1672">
        <v>1.363977</v>
      </c>
      <c r="DG1672">
        <v>0.80573700000000004</v>
      </c>
      <c r="DH1672">
        <v>1.0851010000000001</v>
      </c>
      <c r="DI1672">
        <v>1.623513</v>
      </c>
      <c r="DJ1672">
        <v>12.186109999999999</v>
      </c>
      <c r="DK1672">
        <v>13.67428</v>
      </c>
      <c r="DL1672">
        <v>7.7200629999999997</v>
      </c>
      <c r="DM1672">
        <v>0.27922079999999999</v>
      </c>
      <c r="DN1672">
        <v>4.6061999999999999E-2</v>
      </c>
      <c r="DO1672">
        <v>20</v>
      </c>
      <c r="DP1672">
        <v>21</v>
      </c>
      <c r="DR1672" s="20"/>
    </row>
    <row r="1673" spans="1:122" hidden="1" x14ac:dyDescent="0.25">
      <c r="A1673" t="str">
        <f t="shared" si="26"/>
        <v>OtherDR-No_Prescribed DA 1-4 (1PM-9PM)_44421_19-20</v>
      </c>
      <c r="B1673" t="s">
        <v>62</v>
      </c>
      <c r="C1673" t="s">
        <v>323</v>
      </c>
      <c r="D1673" t="s">
        <v>61</v>
      </c>
      <c r="E1673" t="s">
        <v>61</v>
      </c>
      <c r="F1673" t="s">
        <v>61</v>
      </c>
      <c r="G1673" t="s">
        <v>61</v>
      </c>
      <c r="H1673" t="s">
        <v>61</v>
      </c>
      <c r="I1673" t="s">
        <v>97</v>
      </c>
      <c r="J1673" t="s">
        <v>61</v>
      </c>
      <c r="K1673" t="s">
        <v>214</v>
      </c>
      <c r="L1673" s="18">
        <v>44421</v>
      </c>
      <c r="M1673">
        <v>19</v>
      </c>
      <c r="N1673">
        <v>20</v>
      </c>
      <c r="O1673" t="s">
        <v>258</v>
      </c>
      <c r="P1673">
        <v>2</v>
      </c>
      <c r="Q1673">
        <v>1</v>
      </c>
      <c r="R1673">
        <v>0</v>
      </c>
      <c r="S1673">
        <v>0</v>
      </c>
      <c r="T1673">
        <v>1</v>
      </c>
      <c r="U1673">
        <v>0</v>
      </c>
      <c r="V1673">
        <v>1</v>
      </c>
      <c r="W1673">
        <v>128.08000000000001</v>
      </c>
      <c r="X1673">
        <v>191.68</v>
      </c>
      <c r="Y1673">
        <v>190.4</v>
      </c>
      <c r="Z1673">
        <v>186.88</v>
      </c>
      <c r="AA1673">
        <v>190.4</v>
      </c>
      <c r="AB1673">
        <v>185.76</v>
      </c>
      <c r="AC1673">
        <v>204.48</v>
      </c>
      <c r="AD1673">
        <v>252</v>
      </c>
      <c r="AE1673">
        <v>256.56</v>
      </c>
      <c r="AF1673">
        <v>261.92</v>
      </c>
      <c r="AG1673">
        <v>264.24</v>
      </c>
      <c r="AH1673">
        <v>241.2</v>
      </c>
      <c r="AI1673">
        <v>240.72</v>
      </c>
      <c r="AJ1673">
        <v>250</v>
      </c>
      <c r="AK1673">
        <v>251.52</v>
      </c>
      <c r="AL1673">
        <v>249.36</v>
      </c>
      <c r="AM1673">
        <v>300</v>
      </c>
      <c r="AN1673">
        <v>292.39999999999998</v>
      </c>
      <c r="AO1673">
        <v>116.24</v>
      </c>
      <c r="AP1673">
        <v>61.2</v>
      </c>
      <c r="AQ1673">
        <v>56.88</v>
      </c>
      <c r="AR1673">
        <v>161.6</v>
      </c>
      <c r="AS1673">
        <v>203.52</v>
      </c>
      <c r="AT1673">
        <v>196.24</v>
      </c>
      <c r="AU1673">
        <v>63</v>
      </c>
      <c r="AV1673">
        <v>62</v>
      </c>
      <c r="AW1673">
        <v>62</v>
      </c>
      <c r="AX1673">
        <v>62.5</v>
      </c>
      <c r="AY1673">
        <v>62</v>
      </c>
      <c r="AZ1673">
        <v>62</v>
      </c>
      <c r="BA1673">
        <v>61.5</v>
      </c>
      <c r="BB1673">
        <v>62</v>
      </c>
      <c r="BC1673">
        <v>62.5</v>
      </c>
      <c r="BD1673">
        <v>64</v>
      </c>
      <c r="BE1673">
        <v>66.5</v>
      </c>
      <c r="BF1673">
        <v>68.5</v>
      </c>
      <c r="BG1673">
        <v>69</v>
      </c>
      <c r="BH1673">
        <v>69</v>
      </c>
      <c r="BI1673">
        <v>70.5</v>
      </c>
      <c r="BJ1673">
        <v>72</v>
      </c>
      <c r="BK1673">
        <v>71.5</v>
      </c>
      <c r="BL1673">
        <v>70</v>
      </c>
      <c r="BM1673">
        <v>68</v>
      </c>
      <c r="BN1673">
        <v>66</v>
      </c>
      <c r="BO1673">
        <v>65</v>
      </c>
      <c r="BP1673">
        <v>65</v>
      </c>
      <c r="BQ1673">
        <v>65</v>
      </c>
      <c r="BR1673">
        <v>65</v>
      </c>
      <c r="BS1673">
        <v>30.147480000000002</v>
      </c>
      <c r="BT1673">
        <v>19.679760000000002</v>
      </c>
      <c r="BU1673">
        <v>22.667010000000001</v>
      </c>
      <c r="BV1673">
        <v>21.74203</v>
      </c>
      <c r="BW1673">
        <v>23.84009</v>
      </c>
      <c r="BX1673">
        <v>20.018969999999999</v>
      </c>
      <c r="BY1673">
        <v>-13.990780000000001</v>
      </c>
      <c r="BZ1673">
        <v>-10.28975</v>
      </c>
      <c r="CA1673">
        <v>-10.55016</v>
      </c>
      <c r="CB1673">
        <v>-10.50282</v>
      </c>
      <c r="CC1673">
        <v>-8.2081599999999995</v>
      </c>
      <c r="CD1673">
        <v>-9.8596950000000003</v>
      </c>
      <c r="CE1673">
        <v>-9.1871030000000005</v>
      </c>
      <c r="CF1673">
        <v>-8.5259400000000003</v>
      </c>
      <c r="CG1673">
        <v>-14.730259999999999</v>
      </c>
      <c r="CH1673">
        <v>-24.854980000000001</v>
      </c>
      <c r="CI1673">
        <v>-36.719470000000001</v>
      </c>
      <c r="CJ1673">
        <v>-14.80904</v>
      </c>
      <c r="CK1673">
        <v>144.10419999999999</v>
      </c>
      <c r="CL1673">
        <v>160.77760000000001</v>
      </c>
      <c r="CM1673">
        <v>61.737720000000003</v>
      </c>
      <c r="CN1673">
        <v>17.443629999999999</v>
      </c>
      <c r="CO1673">
        <v>4.8727260000000001</v>
      </c>
      <c r="CP1673">
        <v>1.574646</v>
      </c>
      <c r="CQ1673">
        <v>279.32209999999998</v>
      </c>
      <c r="CR1673">
        <v>79.289069999999995</v>
      </c>
      <c r="CS1673">
        <v>83.590289999999996</v>
      </c>
      <c r="CT1673">
        <v>85.090029999999999</v>
      </c>
      <c r="CU1673">
        <v>70.767169999999993</v>
      </c>
      <c r="CV1673">
        <v>80.641649999999998</v>
      </c>
      <c r="CW1673">
        <v>52.235469999999999</v>
      </c>
      <c r="CX1673">
        <v>56.718699999999998</v>
      </c>
      <c r="CY1673">
        <v>49.322569999999999</v>
      </c>
      <c r="CZ1673">
        <v>74.768690000000007</v>
      </c>
      <c r="DA1673">
        <v>97.958209999999994</v>
      </c>
      <c r="DB1673">
        <v>138.31899999999999</v>
      </c>
      <c r="DC1673">
        <v>139.89949999999999</v>
      </c>
      <c r="DD1673">
        <v>175.8914</v>
      </c>
      <c r="DE1673">
        <v>138.44460000000001</v>
      </c>
      <c r="DF1673">
        <v>183.2603</v>
      </c>
      <c r="DG1673">
        <v>199.565</v>
      </c>
      <c r="DH1673">
        <v>279.15769999999998</v>
      </c>
      <c r="DI1673">
        <v>145.096</v>
      </c>
      <c r="DJ1673">
        <v>216.4545</v>
      </c>
      <c r="DK1673">
        <v>1323.2650000000001</v>
      </c>
      <c r="DL1673">
        <v>208.4529</v>
      </c>
      <c r="DM1673">
        <v>133.6429</v>
      </c>
      <c r="DN1673">
        <v>119.7864</v>
      </c>
      <c r="DO1673">
        <v>19</v>
      </c>
      <c r="DP1673">
        <v>20</v>
      </c>
      <c r="DR1673" s="20"/>
    </row>
    <row r="1674" spans="1:122" x14ac:dyDescent="0.25">
      <c r="A1674" t="str">
        <f t="shared" si="26"/>
        <v>AutoDR-No_Prescribed DA 1-4 (1PM-9PM)_44421_19-20</v>
      </c>
      <c r="B1674" t="s">
        <v>62</v>
      </c>
      <c r="C1674" t="s">
        <v>321</v>
      </c>
      <c r="D1674" t="s">
        <v>61</v>
      </c>
      <c r="E1674" t="s">
        <v>61</v>
      </c>
      <c r="F1674" t="s">
        <v>61</v>
      </c>
      <c r="G1674" t="s">
        <v>61</v>
      </c>
      <c r="H1674" t="s">
        <v>97</v>
      </c>
      <c r="I1674" t="s">
        <v>61</v>
      </c>
      <c r="J1674" t="s">
        <v>61</v>
      </c>
      <c r="K1674" t="s">
        <v>214</v>
      </c>
      <c r="L1674" s="18">
        <v>44421</v>
      </c>
      <c r="M1674">
        <v>19</v>
      </c>
      <c r="N1674">
        <v>20</v>
      </c>
      <c r="O1674" t="s">
        <v>258</v>
      </c>
      <c r="P1674">
        <v>2</v>
      </c>
      <c r="Q1674">
        <v>1</v>
      </c>
      <c r="R1674">
        <v>0</v>
      </c>
      <c r="S1674">
        <v>0</v>
      </c>
      <c r="T1674">
        <v>1</v>
      </c>
      <c r="U1674">
        <v>0</v>
      </c>
      <c r="V1674">
        <v>1</v>
      </c>
      <c r="W1674">
        <v>128.08000000000001</v>
      </c>
      <c r="X1674">
        <v>191.68</v>
      </c>
      <c r="Y1674">
        <v>190.4</v>
      </c>
      <c r="Z1674">
        <v>186.88</v>
      </c>
      <c r="AA1674">
        <v>190.4</v>
      </c>
      <c r="AB1674">
        <v>185.76</v>
      </c>
      <c r="AC1674">
        <v>204.48</v>
      </c>
      <c r="AD1674">
        <v>252</v>
      </c>
      <c r="AE1674">
        <v>256.56</v>
      </c>
      <c r="AF1674">
        <v>261.92</v>
      </c>
      <c r="AG1674">
        <v>264.24</v>
      </c>
      <c r="AH1674">
        <v>241.2</v>
      </c>
      <c r="AI1674">
        <v>240.72</v>
      </c>
      <c r="AJ1674">
        <v>250</v>
      </c>
      <c r="AK1674">
        <v>251.52</v>
      </c>
      <c r="AL1674">
        <v>249.36</v>
      </c>
      <c r="AM1674">
        <v>300</v>
      </c>
      <c r="AN1674">
        <v>292.39999999999998</v>
      </c>
      <c r="AO1674">
        <v>116.24</v>
      </c>
      <c r="AP1674">
        <v>61.2</v>
      </c>
      <c r="AQ1674">
        <v>56.88</v>
      </c>
      <c r="AR1674">
        <v>161.6</v>
      </c>
      <c r="AS1674">
        <v>203.52</v>
      </c>
      <c r="AT1674">
        <v>196.24</v>
      </c>
      <c r="AU1674">
        <v>63</v>
      </c>
      <c r="AV1674">
        <v>62</v>
      </c>
      <c r="AW1674">
        <v>62</v>
      </c>
      <c r="AX1674">
        <v>62.5</v>
      </c>
      <c r="AY1674">
        <v>62</v>
      </c>
      <c r="AZ1674">
        <v>62</v>
      </c>
      <c r="BA1674">
        <v>61.5</v>
      </c>
      <c r="BB1674">
        <v>62</v>
      </c>
      <c r="BC1674">
        <v>62.5</v>
      </c>
      <c r="BD1674">
        <v>64</v>
      </c>
      <c r="BE1674">
        <v>66.5</v>
      </c>
      <c r="BF1674">
        <v>68.5</v>
      </c>
      <c r="BG1674">
        <v>69</v>
      </c>
      <c r="BH1674">
        <v>69</v>
      </c>
      <c r="BI1674">
        <v>70.5</v>
      </c>
      <c r="BJ1674">
        <v>72</v>
      </c>
      <c r="BK1674">
        <v>71.5</v>
      </c>
      <c r="BL1674">
        <v>70</v>
      </c>
      <c r="BM1674">
        <v>68</v>
      </c>
      <c r="BN1674">
        <v>66</v>
      </c>
      <c r="BO1674">
        <v>65</v>
      </c>
      <c r="BP1674">
        <v>65</v>
      </c>
      <c r="BQ1674">
        <v>65</v>
      </c>
      <c r="BR1674">
        <v>65</v>
      </c>
      <c r="BS1674">
        <v>30.147480000000002</v>
      </c>
      <c r="BT1674">
        <v>19.679760000000002</v>
      </c>
      <c r="BU1674">
        <v>22.667010000000001</v>
      </c>
      <c r="BV1674">
        <v>21.74203</v>
      </c>
      <c r="BW1674">
        <v>23.84009</v>
      </c>
      <c r="BX1674">
        <v>20.018969999999999</v>
      </c>
      <c r="BY1674">
        <v>-13.990780000000001</v>
      </c>
      <c r="BZ1674">
        <v>-10.28975</v>
      </c>
      <c r="CA1674">
        <v>-10.55016</v>
      </c>
      <c r="CB1674">
        <v>-10.50282</v>
      </c>
      <c r="CC1674">
        <v>-8.2081599999999995</v>
      </c>
      <c r="CD1674">
        <v>-9.8596950000000003</v>
      </c>
      <c r="CE1674">
        <v>-9.1871030000000005</v>
      </c>
      <c r="CF1674">
        <v>-8.5259400000000003</v>
      </c>
      <c r="CG1674">
        <v>-14.730259999999999</v>
      </c>
      <c r="CH1674">
        <v>-24.854980000000001</v>
      </c>
      <c r="CI1674">
        <v>-36.719470000000001</v>
      </c>
      <c r="CJ1674">
        <v>-14.80904</v>
      </c>
      <c r="CK1674">
        <v>144.10419999999999</v>
      </c>
      <c r="CL1674">
        <v>160.77760000000001</v>
      </c>
      <c r="CM1674">
        <v>61.737720000000003</v>
      </c>
      <c r="CN1674">
        <v>17.443629999999999</v>
      </c>
      <c r="CO1674">
        <v>4.8727260000000001</v>
      </c>
      <c r="CP1674">
        <v>1.574646</v>
      </c>
      <c r="CQ1674">
        <v>279.32209999999998</v>
      </c>
      <c r="CR1674">
        <v>79.289069999999995</v>
      </c>
      <c r="CS1674">
        <v>83.590289999999996</v>
      </c>
      <c r="CT1674">
        <v>85.090029999999999</v>
      </c>
      <c r="CU1674">
        <v>70.767169999999993</v>
      </c>
      <c r="CV1674">
        <v>80.641649999999998</v>
      </c>
      <c r="CW1674">
        <v>52.235469999999999</v>
      </c>
      <c r="CX1674">
        <v>56.718699999999998</v>
      </c>
      <c r="CY1674">
        <v>49.322569999999999</v>
      </c>
      <c r="CZ1674">
        <v>74.768690000000007</v>
      </c>
      <c r="DA1674">
        <v>97.958209999999994</v>
      </c>
      <c r="DB1674">
        <v>138.31899999999999</v>
      </c>
      <c r="DC1674">
        <v>139.89949999999999</v>
      </c>
      <c r="DD1674">
        <v>175.8914</v>
      </c>
      <c r="DE1674">
        <v>138.44460000000001</v>
      </c>
      <c r="DF1674">
        <v>183.2603</v>
      </c>
      <c r="DG1674">
        <v>199.565</v>
      </c>
      <c r="DH1674">
        <v>279.15769999999998</v>
      </c>
      <c r="DI1674">
        <v>145.096</v>
      </c>
      <c r="DJ1674">
        <v>216.4545</v>
      </c>
      <c r="DK1674">
        <v>1323.2650000000001</v>
      </c>
      <c r="DL1674">
        <v>208.4529</v>
      </c>
      <c r="DM1674">
        <v>133.6429</v>
      </c>
      <c r="DN1674">
        <v>119.7864</v>
      </c>
      <c r="DO1674">
        <v>19</v>
      </c>
      <c r="DP1674">
        <v>20</v>
      </c>
      <c r="DR1674" s="20"/>
    </row>
    <row r="1675" spans="1:122" hidden="1" x14ac:dyDescent="0.25">
      <c r="A1675" t="str">
        <f t="shared" si="26"/>
        <v>sublap_id-SLAP_PGZP_Prescribed DA 1-4 (1PM-9PM)_44421_20-21</v>
      </c>
      <c r="B1675" t="s">
        <v>62</v>
      </c>
      <c r="C1675" t="s">
        <v>283</v>
      </c>
      <c r="D1675" t="s">
        <v>61</v>
      </c>
      <c r="E1675" t="s">
        <v>284</v>
      </c>
      <c r="F1675" t="s">
        <v>61</v>
      </c>
      <c r="G1675" t="s">
        <v>61</v>
      </c>
      <c r="H1675" t="s">
        <v>61</v>
      </c>
      <c r="I1675" t="s">
        <v>61</v>
      </c>
      <c r="J1675" t="s">
        <v>61</v>
      </c>
      <c r="K1675" t="s">
        <v>214</v>
      </c>
      <c r="L1675" s="18">
        <v>44421</v>
      </c>
      <c r="M1675">
        <v>20</v>
      </c>
      <c r="N1675">
        <v>21</v>
      </c>
      <c r="O1675" t="s">
        <v>258</v>
      </c>
      <c r="P1675">
        <v>4</v>
      </c>
      <c r="Q1675">
        <v>4</v>
      </c>
      <c r="R1675">
        <v>0</v>
      </c>
      <c r="S1675">
        <v>0</v>
      </c>
      <c r="T1675">
        <v>1</v>
      </c>
      <c r="U1675">
        <v>0</v>
      </c>
      <c r="V1675">
        <v>1</v>
      </c>
      <c r="W1675">
        <v>30.242999999999999</v>
      </c>
      <c r="X1675">
        <v>30.32</v>
      </c>
      <c r="Y1675">
        <v>30.234000000000002</v>
      </c>
      <c r="Z1675">
        <v>30.321999999999999</v>
      </c>
      <c r="AA1675">
        <v>30.233000000000001</v>
      </c>
      <c r="AB1675">
        <v>42.043999999999997</v>
      </c>
      <c r="AC1675">
        <v>48.033000000000001</v>
      </c>
      <c r="AD1675">
        <v>54.795999999999999</v>
      </c>
      <c r="AE1675">
        <v>69.433000000000007</v>
      </c>
      <c r="AF1675">
        <v>81.679000000000002</v>
      </c>
      <c r="AG1675">
        <v>115.712</v>
      </c>
      <c r="AH1675">
        <v>123.925</v>
      </c>
      <c r="AI1675">
        <v>128.16499999999999</v>
      </c>
      <c r="AJ1675">
        <v>132.12700000000001</v>
      </c>
      <c r="AK1675">
        <v>132.011</v>
      </c>
      <c r="AL1675">
        <v>126.169</v>
      </c>
      <c r="AM1675">
        <v>124.77</v>
      </c>
      <c r="AN1675">
        <v>121.17</v>
      </c>
      <c r="AO1675">
        <v>135.56299999999999</v>
      </c>
      <c r="AP1675">
        <v>99.203999999999994</v>
      </c>
      <c r="AQ1675">
        <v>99.257999999999996</v>
      </c>
      <c r="AR1675">
        <v>92.805000000000007</v>
      </c>
      <c r="AS1675">
        <v>32.572000000000003</v>
      </c>
      <c r="AT1675">
        <v>30.256</v>
      </c>
      <c r="AU1675">
        <v>61.875</v>
      </c>
      <c r="AV1675">
        <v>61.875</v>
      </c>
      <c r="AW1675">
        <v>60.625</v>
      </c>
      <c r="AX1675">
        <v>60.25</v>
      </c>
      <c r="AY1675">
        <v>60</v>
      </c>
      <c r="AZ1675">
        <v>59.75</v>
      </c>
      <c r="BA1675">
        <v>59.125</v>
      </c>
      <c r="BB1675">
        <v>59.75</v>
      </c>
      <c r="BC1675">
        <v>61.5</v>
      </c>
      <c r="BD1675">
        <v>64.75</v>
      </c>
      <c r="BE1675">
        <v>71.125</v>
      </c>
      <c r="BF1675">
        <v>77.875</v>
      </c>
      <c r="BG1675">
        <v>83.375</v>
      </c>
      <c r="BH1675">
        <v>83.375</v>
      </c>
      <c r="BI1675">
        <v>83.75</v>
      </c>
      <c r="BJ1675">
        <v>80.625</v>
      </c>
      <c r="BK1675">
        <v>78.125</v>
      </c>
      <c r="BL1675">
        <v>75.625</v>
      </c>
      <c r="BM1675">
        <v>73</v>
      </c>
      <c r="BN1675">
        <v>69.25</v>
      </c>
      <c r="BO1675">
        <v>65.5</v>
      </c>
      <c r="BP1675">
        <v>63.875</v>
      </c>
      <c r="BQ1675">
        <v>62.75</v>
      </c>
      <c r="BR1675">
        <v>61.875</v>
      </c>
      <c r="BS1675">
        <v>0.76011879999999998</v>
      </c>
      <c r="BT1675">
        <v>-4.2166E-3</v>
      </c>
      <c r="BU1675">
        <v>1.61788E-2</v>
      </c>
      <c r="BV1675">
        <v>-4.7852899999999997E-2</v>
      </c>
      <c r="BW1675">
        <v>6.03758E-2</v>
      </c>
      <c r="BX1675">
        <v>-1.527048</v>
      </c>
      <c r="BY1675">
        <v>2.2689339999999998</v>
      </c>
      <c r="BZ1675">
        <v>3.187932</v>
      </c>
      <c r="CA1675">
        <v>-1.347507</v>
      </c>
      <c r="CB1675">
        <v>-3.3288419999999999</v>
      </c>
      <c r="CC1675">
        <v>-1.1733260000000001</v>
      </c>
      <c r="CD1675">
        <v>0.28149089999999999</v>
      </c>
      <c r="CE1675">
        <v>0.59452170000000004</v>
      </c>
      <c r="CF1675">
        <v>-1.8257840000000001</v>
      </c>
      <c r="CG1675">
        <v>-3.546211</v>
      </c>
      <c r="CH1675">
        <v>0.4886914</v>
      </c>
      <c r="CI1675">
        <v>-0.1034273</v>
      </c>
      <c r="CJ1675">
        <v>0.57222980000000001</v>
      </c>
      <c r="CK1675">
        <v>-17.50883</v>
      </c>
      <c r="CL1675">
        <v>10.560650000000001</v>
      </c>
      <c r="CM1675">
        <v>5.3518049999999997</v>
      </c>
      <c r="CN1675">
        <v>-7.6592539999999998</v>
      </c>
      <c r="CO1675">
        <v>-0.4335791</v>
      </c>
      <c r="CP1675">
        <v>2.15435E-2</v>
      </c>
      <c r="CQ1675">
        <v>0.37445689999999998</v>
      </c>
      <c r="CR1675">
        <v>2.5024399999999999E-2</v>
      </c>
      <c r="CS1675">
        <v>2.57579E-2</v>
      </c>
      <c r="CT1675">
        <v>2.5421599999999999E-2</v>
      </c>
      <c r="CU1675">
        <v>2.5867600000000001E-2</v>
      </c>
      <c r="CV1675">
        <v>2.0058820000000002</v>
      </c>
      <c r="CW1675">
        <v>1.4910509999999999</v>
      </c>
      <c r="CX1675">
        <v>1.4547129999999999</v>
      </c>
      <c r="CY1675">
        <v>0.66171380000000002</v>
      </c>
      <c r="CZ1675">
        <v>1.079278</v>
      </c>
      <c r="DA1675">
        <v>4.4666319999999997</v>
      </c>
      <c r="DB1675">
        <v>1.170515</v>
      </c>
      <c r="DC1675">
        <v>1.2794479999999999</v>
      </c>
      <c r="DD1675">
        <v>1.1373150000000001</v>
      </c>
      <c r="DE1675">
        <v>1.21817</v>
      </c>
      <c r="DF1675">
        <v>1.363977</v>
      </c>
      <c r="DG1675">
        <v>0.80573700000000004</v>
      </c>
      <c r="DH1675">
        <v>1.0851010000000001</v>
      </c>
      <c r="DI1675">
        <v>1.623513</v>
      </c>
      <c r="DJ1675">
        <v>12.186109999999999</v>
      </c>
      <c r="DK1675">
        <v>13.67428</v>
      </c>
      <c r="DL1675">
        <v>7.7200629999999997</v>
      </c>
      <c r="DM1675">
        <v>0.27922079999999999</v>
      </c>
      <c r="DN1675">
        <v>4.6061999999999999E-2</v>
      </c>
      <c r="DO1675">
        <v>20</v>
      </c>
      <c r="DP1675">
        <v>21</v>
      </c>
    </row>
    <row r="1676" spans="1:122" hidden="1" x14ac:dyDescent="0.25">
      <c r="A1676" t="str">
        <f t="shared" si="26"/>
        <v>Size_Grp-200 kW and above_Prescribed DA 1-4 (1PM-9PM)_44421_20-20</v>
      </c>
      <c r="B1676" t="s">
        <v>62</v>
      </c>
      <c r="C1676" t="s">
        <v>207</v>
      </c>
      <c r="D1676" t="s">
        <v>61</v>
      </c>
      <c r="E1676" t="s">
        <v>61</v>
      </c>
      <c r="F1676" t="s">
        <v>61</v>
      </c>
      <c r="G1676" t="s">
        <v>61</v>
      </c>
      <c r="H1676" t="s">
        <v>61</v>
      </c>
      <c r="I1676" t="s">
        <v>61</v>
      </c>
      <c r="J1676" t="s">
        <v>102</v>
      </c>
      <c r="K1676" t="s">
        <v>214</v>
      </c>
      <c r="L1676" s="18">
        <v>44421</v>
      </c>
      <c r="M1676">
        <v>20</v>
      </c>
      <c r="N1676">
        <v>20</v>
      </c>
      <c r="O1676" t="s">
        <v>258</v>
      </c>
      <c r="P1676">
        <v>3</v>
      </c>
      <c r="Q1676">
        <v>3</v>
      </c>
      <c r="R1676">
        <v>0</v>
      </c>
      <c r="S1676">
        <v>0</v>
      </c>
      <c r="T1676">
        <v>1</v>
      </c>
      <c r="U1676">
        <v>1</v>
      </c>
      <c r="V1676">
        <v>1</v>
      </c>
      <c r="W1676">
        <v>1783.44</v>
      </c>
      <c r="X1676">
        <v>1919.96</v>
      </c>
      <c r="Y1676">
        <v>1922.12</v>
      </c>
      <c r="Z1676">
        <v>1924.64</v>
      </c>
      <c r="AA1676">
        <v>1934.48</v>
      </c>
      <c r="AB1676">
        <v>1935.84</v>
      </c>
      <c r="AC1676">
        <v>1945</v>
      </c>
      <c r="AD1676">
        <v>1968.32</v>
      </c>
      <c r="AE1676">
        <v>1960.4</v>
      </c>
      <c r="AF1676">
        <v>1826.96</v>
      </c>
      <c r="AG1676">
        <v>1760.8</v>
      </c>
      <c r="AH1676">
        <v>1630.4</v>
      </c>
      <c r="AI1676">
        <v>927.28</v>
      </c>
      <c r="AJ1676">
        <v>856.96</v>
      </c>
      <c r="AK1676">
        <v>875.8</v>
      </c>
      <c r="AL1676">
        <v>889.44</v>
      </c>
      <c r="AM1676">
        <v>927.12</v>
      </c>
      <c r="AN1676">
        <v>810.12</v>
      </c>
      <c r="AO1676">
        <v>309.64</v>
      </c>
      <c r="AP1676">
        <v>311.64</v>
      </c>
      <c r="AQ1676">
        <v>800.04</v>
      </c>
      <c r="AR1676">
        <v>1306.04</v>
      </c>
      <c r="AS1676">
        <v>1380.4</v>
      </c>
      <c r="AT1676">
        <v>1375.04</v>
      </c>
      <c r="AU1676">
        <v>58.166666999999997</v>
      </c>
      <c r="AV1676">
        <v>58</v>
      </c>
      <c r="AW1676">
        <v>58</v>
      </c>
      <c r="AX1676">
        <v>57.833333000000003</v>
      </c>
      <c r="AY1676">
        <v>57.333333000000003</v>
      </c>
      <c r="AZ1676">
        <v>57</v>
      </c>
      <c r="BA1676">
        <v>57</v>
      </c>
      <c r="BB1676">
        <v>57.166666999999997</v>
      </c>
      <c r="BC1676">
        <v>57.5</v>
      </c>
      <c r="BD1676">
        <v>59</v>
      </c>
      <c r="BE1676">
        <v>61</v>
      </c>
      <c r="BF1676">
        <v>63.333333000000003</v>
      </c>
      <c r="BG1676">
        <v>64.166667000000004</v>
      </c>
      <c r="BH1676">
        <v>65.166667000000004</v>
      </c>
      <c r="BI1676">
        <v>65.5</v>
      </c>
      <c r="BJ1676">
        <v>64.833332999999996</v>
      </c>
      <c r="BK1676">
        <v>64.333332999999996</v>
      </c>
      <c r="BL1676">
        <v>64.166667000000004</v>
      </c>
      <c r="BM1676">
        <v>61.666666999999997</v>
      </c>
      <c r="BN1676">
        <v>61</v>
      </c>
      <c r="BO1676">
        <v>60.666666999999997</v>
      </c>
      <c r="BP1676">
        <v>59.666666999999997</v>
      </c>
      <c r="BQ1676">
        <v>60</v>
      </c>
      <c r="BR1676">
        <v>58.833333000000003</v>
      </c>
      <c r="BS1676">
        <v>-32.184570000000001</v>
      </c>
      <c r="BT1676">
        <v>1.2542720000000001</v>
      </c>
      <c r="BU1676">
        <v>4.5162959999999996</v>
      </c>
      <c r="BV1676">
        <v>9.3611760000000004</v>
      </c>
      <c r="BW1676">
        <v>3.693756</v>
      </c>
      <c r="BX1676">
        <v>-7.029388</v>
      </c>
      <c r="BY1676">
        <v>4.399597</v>
      </c>
      <c r="BZ1676">
        <v>-4.3511049999999996</v>
      </c>
      <c r="CA1676">
        <v>-16.146640000000001</v>
      </c>
      <c r="CB1676">
        <v>15.122960000000001</v>
      </c>
      <c r="CC1676">
        <v>56.233640000000001</v>
      </c>
      <c r="CD1676">
        <v>39.908140000000003</v>
      </c>
      <c r="CE1676">
        <v>150.5204</v>
      </c>
      <c r="CF1676">
        <v>91.280199999999994</v>
      </c>
      <c r="CG1676">
        <v>74.205860000000001</v>
      </c>
      <c r="CH1676">
        <v>118.9952</v>
      </c>
      <c r="CI1676">
        <v>108.77209999999999</v>
      </c>
      <c r="CJ1676">
        <v>210.74879999999999</v>
      </c>
      <c r="CK1676">
        <v>460.65859999999998</v>
      </c>
      <c r="CL1676">
        <v>687.71559999999999</v>
      </c>
      <c r="CM1676">
        <v>266.99489999999997</v>
      </c>
      <c r="CN1676">
        <v>62.319490000000002</v>
      </c>
      <c r="CO1676">
        <v>69.433430000000001</v>
      </c>
      <c r="CP1676">
        <v>71.506609999999995</v>
      </c>
      <c r="CQ1676">
        <v>532.93550000000005</v>
      </c>
      <c r="CR1676">
        <v>175.5453</v>
      </c>
      <c r="CS1676">
        <v>239.024</v>
      </c>
      <c r="CT1676">
        <v>210.42310000000001</v>
      </c>
      <c r="CU1676">
        <v>154.31819999999999</v>
      </c>
      <c r="CV1676">
        <v>156.21539999999999</v>
      </c>
      <c r="CW1676">
        <v>189.5771</v>
      </c>
      <c r="CX1676">
        <v>137.8777</v>
      </c>
      <c r="CY1676">
        <v>313.62549999999999</v>
      </c>
      <c r="CZ1676">
        <v>1024.3119999999999</v>
      </c>
      <c r="DA1676">
        <v>1745.0060000000001</v>
      </c>
      <c r="DB1676">
        <v>1331.319</v>
      </c>
      <c r="DC1676">
        <v>2230.4639999999999</v>
      </c>
      <c r="DD1676">
        <v>4891.6229999999996</v>
      </c>
      <c r="DE1676">
        <v>5120.8339999999998</v>
      </c>
      <c r="DF1676">
        <v>2924.277</v>
      </c>
      <c r="DG1676">
        <v>2885.5369999999998</v>
      </c>
      <c r="DH1676">
        <v>3437.4459999999999</v>
      </c>
      <c r="DI1676">
        <v>35737.69</v>
      </c>
      <c r="DJ1676">
        <v>4133.4880000000003</v>
      </c>
      <c r="DK1676">
        <v>5654.7669999999998</v>
      </c>
      <c r="DL1676">
        <v>3415.9670000000001</v>
      </c>
      <c r="DM1676">
        <v>2148.808</v>
      </c>
      <c r="DN1676">
        <v>1809.559</v>
      </c>
      <c r="DO1676">
        <v>20</v>
      </c>
      <c r="DP1676">
        <v>20</v>
      </c>
    </row>
    <row r="1677" spans="1:122" x14ac:dyDescent="0.25">
      <c r="A1677" t="str">
        <f t="shared" si="26"/>
        <v>AutoDR-No_Prescribed DA 1-4 (1PM-9PM)_44421_20-21</v>
      </c>
      <c r="B1677" t="s">
        <v>62</v>
      </c>
      <c r="C1677" t="s">
        <v>321</v>
      </c>
      <c r="D1677" t="s">
        <v>61</v>
      </c>
      <c r="E1677" t="s">
        <v>61</v>
      </c>
      <c r="F1677" t="s">
        <v>61</v>
      </c>
      <c r="G1677" t="s">
        <v>61</v>
      </c>
      <c r="H1677" t="s">
        <v>97</v>
      </c>
      <c r="I1677" t="s">
        <v>61</v>
      </c>
      <c r="J1677" t="s">
        <v>61</v>
      </c>
      <c r="K1677" t="s">
        <v>214</v>
      </c>
      <c r="L1677" s="18">
        <v>44421</v>
      </c>
      <c r="M1677">
        <v>20</v>
      </c>
      <c r="N1677">
        <v>21</v>
      </c>
      <c r="O1677" t="s">
        <v>258</v>
      </c>
      <c r="P1677">
        <v>1</v>
      </c>
      <c r="Q1677">
        <v>1</v>
      </c>
      <c r="R1677">
        <v>0</v>
      </c>
      <c r="S1677">
        <v>0</v>
      </c>
      <c r="T1677">
        <v>1</v>
      </c>
      <c r="U1677">
        <v>0</v>
      </c>
      <c r="V1677">
        <v>1</v>
      </c>
      <c r="W1677">
        <v>0.76300000000000001</v>
      </c>
      <c r="X1677">
        <v>0.76</v>
      </c>
      <c r="Y1677">
        <v>0.754</v>
      </c>
      <c r="Z1677">
        <v>0.76200000000000001</v>
      </c>
      <c r="AA1677">
        <v>0.753</v>
      </c>
      <c r="AB1677">
        <v>0.76400000000000001</v>
      </c>
      <c r="AC1677">
        <v>0.753</v>
      </c>
      <c r="AD1677">
        <v>0.75600000000000001</v>
      </c>
      <c r="AE1677">
        <v>0.753</v>
      </c>
      <c r="AF1677">
        <v>0.75900000000000001</v>
      </c>
      <c r="AG1677">
        <v>0.752</v>
      </c>
      <c r="AH1677">
        <v>0.76500000000000001</v>
      </c>
      <c r="AI1677">
        <v>0.76500000000000001</v>
      </c>
      <c r="AJ1677">
        <v>0.76700000000000002</v>
      </c>
      <c r="AK1677">
        <v>0.77100000000000002</v>
      </c>
      <c r="AL1677">
        <v>0.76900000000000002</v>
      </c>
      <c r="AM1677">
        <v>0.77</v>
      </c>
      <c r="AN1677">
        <v>0.77</v>
      </c>
      <c r="AO1677">
        <v>0.76300000000000001</v>
      </c>
      <c r="AP1677">
        <v>0.76400000000000001</v>
      </c>
      <c r="AQ1677">
        <v>0.77800000000000002</v>
      </c>
      <c r="AR1677">
        <v>0.76500000000000001</v>
      </c>
      <c r="AS1677">
        <v>0.77200000000000002</v>
      </c>
      <c r="AT1677">
        <v>0.77600000000000002</v>
      </c>
      <c r="AU1677">
        <v>60.5</v>
      </c>
      <c r="AV1677">
        <v>61</v>
      </c>
      <c r="AW1677">
        <v>60</v>
      </c>
      <c r="AX1677">
        <v>60</v>
      </c>
      <c r="AY1677">
        <v>60</v>
      </c>
      <c r="AZ1677">
        <v>60</v>
      </c>
      <c r="BA1677">
        <v>59.5</v>
      </c>
      <c r="BB1677">
        <v>59</v>
      </c>
      <c r="BC1677">
        <v>59.5</v>
      </c>
      <c r="BD1677">
        <v>61.5</v>
      </c>
      <c r="BE1677">
        <v>68</v>
      </c>
      <c r="BF1677">
        <v>74.5</v>
      </c>
      <c r="BG1677">
        <v>79.5</v>
      </c>
      <c r="BH1677">
        <v>78.5</v>
      </c>
      <c r="BI1677">
        <v>79</v>
      </c>
      <c r="BJ1677">
        <v>76</v>
      </c>
      <c r="BK1677">
        <v>73.5</v>
      </c>
      <c r="BL1677">
        <v>71.5</v>
      </c>
      <c r="BM1677">
        <v>69.5</v>
      </c>
      <c r="BN1677">
        <v>66</v>
      </c>
      <c r="BO1677">
        <v>62.5</v>
      </c>
      <c r="BP1677">
        <v>61</v>
      </c>
      <c r="BQ1677">
        <v>60.5</v>
      </c>
      <c r="BR1677">
        <v>60</v>
      </c>
      <c r="BS1677">
        <v>2.7809400000000001E-2</v>
      </c>
      <c r="BT1677">
        <v>1.9097099999999999E-2</v>
      </c>
      <c r="BU1677">
        <v>2.4246899999999998E-2</v>
      </c>
      <c r="BV1677">
        <v>1.2163E-2</v>
      </c>
      <c r="BW1677">
        <v>2.12392E-2</v>
      </c>
      <c r="BX1677">
        <v>1.32741E-2</v>
      </c>
      <c r="BY1677">
        <v>2.1056200000000001E-2</v>
      </c>
      <c r="BZ1677">
        <v>-2.36489E-2</v>
      </c>
      <c r="CA1677">
        <v>-1.1481999999999999E-2</v>
      </c>
      <c r="CB1677">
        <v>-1.3576899999999999E-2</v>
      </c>
      <c r="CC1677">
        <v>4.2157100000000003E-2</v>
      </c>
      <c r="CD1677">
        <v>5.5535000000000001E-2</v>
      </c>
      <c r="CE1677">
        <v>5.4528399999999998E-2</v>
      </c>
      <c r="CF1677">
        <v>6.09349E-2</v>
      </c>
      <c r="CG1677">
        <v>2.03173E-2</v>
      </c>
      <c r="CH1677">
        <v>2.0466E-3</v>
      </c>
      <c r="CI1677">
        <v>1.9962899999999999E-2</v>
      </c>
      <c r="CJ1677">
        <v>-4.058E-4</v>
      </c>
      <c r="CK1677">
        <v>1.9248700000000001E-2</v>
      </c>
      <c r="CL1677">
        <v>2.0416699999999999E-2</v>
      </c>
      <c r="CM1677">
        <v>3.4576500000000003E-2</v>
      </c>
      <c r="CN1677">
        <v>4.42694E-2</v>
      </c>
      <c r="CO1677">
        <v>1.8515199999999999E-2</v>
      </c>
      <c r="CP1677">
        <v>1.53978E-2</v>
      </c>
      <c r="CQ1677">
        <v>8.5400000000000002E-5</v>
      </c>
      <c r="CR1677">
        <v>9.6399999999999999E-5</v>
      </c>
      <c r="CS1677">
        <v>9.1399999999999999E-5</v>
      </c>
      <c r="CT1677">
        <v>9.1399999999999999E-5</v>
      </c>
      <c r="CU1677">
        <v>9.1399999999999999E-5</v>
      </c>
      <c r="CV1677">
        <v>9.2200000000000005E-5</v>
      </c>
      <c r="CW1677">
        <v>2.3910000000000001E-4</v>
      </c>
      <c r="CX1677">
        <v>2.609E-4</v>
      </c>
      <c r="CY1677">
        <v>2.8719999999999999E-4</v>
      </c>
      <c r="CZ1677">
        <v>2.7730000000000002E-4</v>
      </c>
      <c r="DA1677">
        <v>1.5608E-3</v>
      </c>
      <c r="DB1677">
        <v>1.0769E-3</v>
      </c>
      <c r="DC1677">
        <v>7.1089999999999999E-4</v>
      </c>
      <c r="DD1677">
        <v>1.0797999999999999E-3</v>
      </c>
      <c r="DE1677">
        <v>4.4359999999999999E-4</v>
      </c>
      <c r="DF1677">
        <v>2.0880000000000001E-4</v>
      </c>
      <c r="DG1677">
        <v>1.7589999999999999E-4</v>
      </c>
      <c r="DH1677">
        <v>2.0570000000000001E-4</v>
      </c>
      <c r="DI1677">
        <v>1.407E-4</v>
      </c>
      <c r="DJ1677">
        <v>9.6799999999999995E-5</v>
      </c>
      <c r="DK1677">
        <v>2.72E-4</v>
      </c>
      <c r="DL1677">
        <v>3.8620000000000001E-4</v>
      </c>
      <c r="DM1677">
        <v>9.4199999999999999E-5</v>
      </c>
      <c r="DN1677">
        <v>6.3100000000000002E-5</v>
      </c>
      <c r="DO1677">
        <v>20</v>
      </c>
      <c r="DP1677">
        <v>21</v>
      </c>
    </row>
    <row r="1678" spans="1:122" hidden="1" x14ac:dyDescent="0.25">
      <c r="A1678" t="str">
        <f t="shared" si="26"/>
        <v>LCA-Other_Prescribed DA 1-4 (1PM-9PM)_44421_20-21</v>
      </c>
      <c r="B1678" t="s">
        <v>62</v>
      </c>
      <c r="C1678" t="s">
        <v>212</v>
      </c>
      <c r="D1678" t="s">
        <v>32</v>
      </c>
      <c r="E1678" t="s">
        <v>61</v>
      </c>
      <c r="F1678" t="s">
        <v>61</v>
      </c>
      <c r="G1678" t="s">
        <v>61</v>
      </c>
      <c r="H1678" t="s">
        <v>61</v>
      </c>
      <c r="I1678" t="s">
        <v>61</v>
      </c>
      <c r="J1678" t="s">
        <v>61</v>
      </c>
      <c r="K1678" t="s">
        <v>214</v>
      </c>
      <c r="L1678" s="18">
        <v>44421</v>
      </c>
      <c r="M1678">
        <v>20</v>
      </c>
      <c r="N1678">
        <v>21</v>
      </c>
      <c r="O1678" t="s">
        <v>258</v>
      </c>
      <c r="P1678">
        <v>4</v>
      </c>
      <c r="Q1678">
        <v>4</v>
      </c>
      <c r="R1678">
        <v>0</v>
      </c>
      <c r="S1678">
        <v>0</v>
      </c>
      <c r="T1678">
        <v>1</v>
      </c>
      <c r="U1678">
        <v>0</v>
      </c>
      <c r="V1678">
        <v>1</v>
      </c>
      <c r="W1678">
        <v>30.242999999999999</v>
      </c>
      <c r="X1678">
        <v>30.32</v>
      </c>
      <c r="Y1678">
        <v>30.234000000000002</v>
      </c>
      <c r="Z1678">
        <v>30.321999999999999</v>
      </c>
      <c r="AA1678">
        <v>30.233000000000001</v>
      </c>
      <c r="AB1678">
        <v>42.043999999999997</v>
      </c>
      <c r="AC1678">
        <v>48.033000000000001</v>
      </c>
      <c r="AD1678">
        <v>54.795999999999999</v>
      </c>
      <c r="AE1678">
        <v>69.433000000000007</v>
      </c>
      <c r="AF1678">
        <v>81.679000000000002</v>
      </c>
      <c r="AG1678">
        <v>115.712</v>
      </c>
      <c r="AH1678">
        <v>123.925</v>
      </c>
      <c r="AI1678">
        <v>128.16499999999999</v>
      </c>
      <c r="AJ1678">
        <v>132.12700000000001</v>
      </c>
      <c r="AK1678">
        <v>132.011</v>
      </c>
      <c r="AL1678">
        <v>126.169</v>
      </c>
      <c r="AM1678">
        <v>124.77</v>
      </c>
      <c r="AN1678">
        <v>121.17</v>
      </c>
      <c r="AO1678">
        <v>135.56299999999999</v>
      </c>
      <c r="AP1678">
        <v>99.203999999999994</v>
      </c>
      <c r="AQ1678">
        <v>99.257999999999996</v>
      </c>
      <c r="AR1678">
        <v>92.805000000000007</v>
      </c>
      <c r="AS1678">
        <v>32.572000000000003</v>
      </c>
      <c r="AT1678">
        <v>30.256</v>
      </c>
      <c r="AU1678">
        <v>61.875</v>
      </c>
      <c r="AV1678">
        <v>61.875</v>
      </c>
      <c r="AW1678">
        <v>60.625</v>
      </c>
      <c r="AX1678">
        <v>60.25</v>
      </c>
      <c r="AY1678">
        <v>60</v>
      </c>
      <c r="AZ1678">
        <v>59.75</v>
      </c>
      <c r="BA1678">
        <v>59.125</v>
      </c>
      <c r="BB1678">
        <v>59.75</v>
      </c>
      <c r="BC1678">
        <v>61.5</v>
      </c>
      <c r="BD1678">
        <v>64.75</v>
      </c>
      <c r="BE1678">
        <v>71.125</v>
      </c>
      <c r="BF1678">
        <v>77.875</v>
      </c>
      <c r="BG1678">
        <v>83.375</v>
      </c>
      <c r="BH1678">
        <v>83.375</v>
      </c>
      <c r="BI1678">
        <v>83.75</v>
      </c>
      <c r="BJ1678">
        <v>80.625</v>
      </c>
      <c r="BK1678">
        <v>78.125</v>
      </c>
      <c r="BL1678">
        <v>75.625</v>
      </c>
      <c r="BM1678">
        <v>73</v>
      </c>
      <c r="BN1678">
        <v>69.25</v>
      </c>
      <c r="BO1678">
        <v>65.5</v>
      </c>
      <c r="BP1678">
        <v>63.875</v>
      </c>
      <c r="BQ1678">
        <v>62.75</v>
      </c>
      <c r="BR1678">
        <v>61.875</v>
      </c>
      <c r="BS1678">
        <v>0.76011879999999998</v>
      </c>
      <c r="BT1678">
        <v>-4.2166E-3</v>
      </c>
      <c r="BU1678">
        <v>1.61788E-2</v>
      </c>
      <c r="BV1678">
        <v>-4.7852899999999997E-2</v>
      </c>
      <c r="BW1678">
        <v>6.03758E-2</v>
      </c>
      <c r="BX1678">
        <v>-1.527048</v>
      </c>
      <c r="BY1678">
        <v>2.2689339999999998</v>
      </c>
      <c r="BZ1678">
        <v>3.187932</v>
      </c>
      <c r="CA1678">
        <v>-1.347507</v>
      </c>
      <c r="CB1678">
        <v>-3.3288419999999999</v>
      </c>
      <c r="CC1678">
        <v>-1.1733260000000001</v>
      </c>
      <c r="CD1678">
        <v>0.28149089999999999</v>
      </c>
      <c r="CE1678">
        <v>0.59452170000000004</v>
      </c>
      <c r="CF1678">
        <v>-1.8257840000000001</v>
      </c>
      <c r="CG1678">
        <v>-3.546211</v>
      </c>
      <c r="CH1678">
        <v>0.4886914</v>
      </c>
      <c r="CI1678">
        <v>-0.1034273</v>
      </c>
      <c r="CJ1678">
        <v>0.57222980000000001</v>
      </c>
      <c r="CK1678">
        <v>-17.50883</v>
      </c>
      <c r="CL1678">
        <v>10.560650000000001</v>
      </c>
      <c r="CM1678">
        <v>5.3518049999999997</v>
      </c>
      <c r="CN1678">
        <v>-7.6592539999999998</v>
      </c>
      <c r="CO1678">
        <v>-0.4335791</v>
      </c>
      <c r="CP1678">
        <v>2.15435E-2</v>
      </c>
      <c r="CQ1678">
        <v>0.37445689999999998</v>
      </c>
      <c r="CR1678">
        <v>2.5024399999999999E-2</v>
      </c>
      <c r="CS1678">
        <v>2.57579E-2</v>
      </c>
      <c r="CT1678">
        <v>2.5421599999999999E-2</v>
      </c>
      <c r="CU1678">
        <v>2.5867600000000001E-2</v>
      </c>
      <c r="CV1678">
        <v>2.0058820000000002</v>
      </c>
      <c r="CW1678">
        <v>1.4910509999999999</v>
      </c>
      <c r="CX1678">
        <v>1.4547129999999999</v>
      </c>
      <c r="CY1678">
        <v>0.66171380000000002</v>
      </c>
      <c r="CZ1678">
        <v>1.079278</v>
      </c>
      <c r="DA1678">
        <v>4.4666319999999997</v>
      </c>
      <c r="DB1678">
        <v>1.170515</v>
      </c>
      <c r="DC1678">
        <v>1.2794479999999999</v>
      </c>
      <c r="DD1678">
        <v>1.1373150000000001</v>
      </c>
      <c r="DE1678">
        <v>1.21817</v>
      </c>
      <c r="DF1678">
        <v>1.363977</v>
      </c>
      <c r="DG1678">
        <v>0.80573700000000004</v>
      </c>
      <c r="DH1678">
        <v>1.0851010000000001</v>
      </c>
      <c r="DI1678">
        <v>1.623513</v>
      </c>
      <c r="DJ1678">
        <v>12.186109999999999</v>
      </c>
      <c r="DK1678">
        <v>13.67428</v>
      </c>
      <c r="DL1678">
        <v>7.7200629999999997</v>
      </c>
      <c r="DM1678">
        <v>0.27922079999999999</v>
      </c>
      <c r="DN1678">
        <v>4.6061999999999999E-2</v>
      </c>
      <c r="DO1678">
        <v>20</v>
      </c>
      <c r="DP1678">
        <v>21</v>
      </c>
    </row>
    <row r="1679" spans="1:122" hidden="1" x14ac:dyDescent="0.25">
      <c r="A1679" t="str">
        <f t="shared" si="26"/>
        <v>sublap_id-SLAP_PGCC_Prescribed DA 1-4 (1PM-9PM)_44421_20-20</v>
      </c>
      <c r="B1679" t="s">
        <v>62</v>
      </c>
      <c r="C1679" t="s">
        <v>299</v>
      </c>
      <c r="D1679" t="s">
        <v>61</v>
      </c>
      <c r="E1679" t="s">
        <v>300</v>
      </c>
      <c r="F1679" t="s">
        <v>61</v>
      </c>
      <c r="G1679" t="s">
        <v>61</v>
      </c>
      <c r="H1679" t="s">
        <v>61</v>
      </c>
      <c r="I1679" t="s">
        <v>61</v>
      </c>
      <c r="J1679" t="s">
        <v>61</v>
      </c>
      <c r="K1679" t="s">
        <v>214</v>
      </c>
      <c r="L1679" s="18">
        <v>44421</v>
      </c>
      <c r="M1679">
        <v>20</v>
      </c>
      <c r="N1679">
        <v>20</v>
      </c>
      <c r="O1679" t="s">
        <v>258</v>
      </c>
      <c r="P1679">
        <v>2</v>
      </c>
      <c r="Q1679">
        <v>2</v>
      </c>
      <c r="R1679">
        <v>0</v>
      </c>
      <c r="S1679">
        <v>0</v>
      </c>
      <c r="T1679">
        <v>1</v>
      </c>
      <c r="U1679">
        <v>1</v>
      </c>
      <c r="V1679">
        <v>1</v>
      </c>
      <c r="W1679">
        <v>1271.1199999999999</v>
      </c>
      <c r="X1679">
        <v>1445.72</v>
      </c>
      <c r="Y1679">
        <v>1449.8</v>
      </c>
      <c r="Z1679">
        <v>1454.4</v>
      </c>
      <c r="AA1679">
        <v>1463.76</v>
      </c>
      <c r="AB1679">
        <v>1465.44</v>
      </c>
      <c r="AC1679">
        <v>1475.08</v>
      </c>
      <c r="AD1679">
        <v>1484.64</v>
      </c>
      <c r="AE1679">
        <v>1476.24</v>
      </c>
      <c r="AF1679">
        <v>1431.28</v>
      </c>
      <c r="AG1679">
        <v>1401.28</v>
      </c>
      <c r="AH1679">
        <v>1323.2</v>
      </c>
      <c r="AI1679">
        <v>635.44000000000005</v>
      </c>
      <c r="AJ1679">
        <v>760.32</v>
      </c>
      <c r="AK1679">
        <v>794.84</v>
      </c>
      <c r="AL1679">
        <v>808.16</v>
      </c>
      <c r="AM1679">
        <v>857.2</v>
      </c>
      <c r="AN1679">
        <v>754.76</v>
      </c>
      <c r="AO1679">
        <v>256.2</v>
      </c>
      <c r="AP1679">
        <v>259.32</v>
      </c>
      <c r="AQ1679">
        <v>746.28</v>
      </c>
      <c r="AR1679">
        <v>864.28</v>
      </c>
      <c r="AS1679">
        <v>866.64</v>
      </c>
      <c r="AT1679">
        <v>861.28</v>
      </c>
      <c r="AU1679">
        <v>59</v>
      </c>
      <c r="AV1679">
        <v>59</v>
      </c>
      <c r="AW1679">
        <v>59</v>
      </c>
      <c r="AX1679">
        <v>59</v>
      </c>
      <c r="AY1679">
        <v>58.5</v>
      </c>
      <c r="AZ1679">
        <v>58</v>
      </c>
      <c r="BA1679">
        <v>58</v>
      </c>
      <c r="BB1679">
        <v>58</v>
      </c>
      <c r="BC1679">
        <v>58</v>
      </c>
      <c r="BD1679">
        <v>58.5</v>
      </c>
      <c r="BE1679">
        <v>61</v>
      </c>
      <c r="BF1679">
        <v>63.5</v>
      </c>
      <c r="BG1679">
        <v>64.5</v>
      </c>
      <c r="BH1679">
        <v>67</v>
      </c>
      <c r="BI1679">
        <v>67.5</v>
      </c>
      <c r="BJ1679">
        <v>66.5</v>
      </c>
      <c r="BK1679">
        <v>66</v>
      </c>
      <c r="BL1679">
        <v>66.5</v>
      </c>
      <c r="BM1679">
        <v>63.5</v>
      </c>
      <c r="BN1679">
        <v>62.5</v>
      </c>
      <c r="BO1679">
        <v>62</v>
      </c>
      <c r="BP1679">
        <v>60.5</v>
      </c>
      <c r="BQ1679">
        <v>61</v>
      </c>
      <c r="BR1679">
        <v>59.5</v>
      </c>
      <c r="BS1679">
        <v>-28.635380000000001</v>
      </c>
      <c r="BT1679">
        <v>-2.7942499999999999</v>
      </c>
      <c r="BU1679">
        <v>3.0352779999999999</v>
      </c>
      <c r="BV1679">
        <v>6.6273799999999996</v>
      </c>
      <c r="BW1679">
        <v>2.9749150000000002</v>
      </c>
      <c r="BX1679">
        <v>0.50878909999999999</v>
      </c>
      <c r="BY1679">
        <v>2.8405149999999999</v>
      </c>
      <c r="BZ1679">
        <v>-2.2252200000000002</v>
      </c>
      <c r="CA1679">
        <v>-7.334778</v>
      </c>
      <c r="CB1679">
        <v>3.2355960000000001</v>
      </c>
      <c r="CC1679">
        <v>16.002929999999999</v>
      </c>
      <c r="CD1679">
        <v>-7.2638550000000004</v>
      </c>
      <c r="CE1679">
        <v>107.8066</v>
      </c>
      <c r="CF1679">
        <v>61.591830000000002</v>
      </c>
      <c r="CG1679">
        <v>41.020659999999999</v>
      </c>
      <c r="CH1679">
        <v>84.472369999999998</v>
      </c>
      <c r="CI1679">
        <v>75.130889999999994</v>
      </c>
      <c r="CJ1679">
        <v>175.7337</v>
      </c>
      <c r="CK1679">
        <v>463.18169999999998</v>
      </c>
      <c r="CL1679">
        <v>700.50080000000003</v>
      </c>
      <c r="CM1679">
        <v>280.52080000000001</v>
      </c>
      <c r="CN1679">
        <v>67.164180000000002</v>
      </c>
      <c r="CO1679">
        <v>75.897260000000003</v>
      </c>
      <c r="CP1679">
        <v>88.830089999999998</v>
      </c>
      <c r="CQ1679">
        <v>449.97550000000001</v>
      </c>
      <c r="CR1679">
        <v>52.274659999999997</v>
      </c>
      <c r="CS1679">
        <v>43.026470000000003</v>
      </c>
      <c r="CT1679">
        <v>46.34395</v>
      </c>
      <c r="CU1679">
        <v>49.774000000000001</v>
      </c>
      <c r="CV1679">
        <v>36.661529999999999</v>
      </c>
      <c r="CW1679">
        <v>54.204169999999998</v>
      </c>
      <c r="CX1679">
        <v>23.234089999999998</v>
      </c>
      <c r="CY1679">
        <v>57.96837</v>
      </c>
      <c r="CZ1679">
        <v>383.12049999999999</v>
      </c>
      <c r="DA1679">
        <v>611.65260000000001</v>
      </c>
      <c r="DB1679">
        <v>477.4477</v>
      </c>
      <c r="DC1679">
        <v>1497.9490000000001</v>
      </c>
      <c r="DD1679">
        <v>4630.2560000000003</v>
      </c>
      <c r="DE1679">
        <v>4948.2830000000004</v>
      </c>
      <c r="DF1679">
        <v>2744.8789999999999</v>
      </c>
      <c r="DG1679">
        <v>2757.663</v>
      </c>
      <c r="DH1679">
        <v>3282.1460000000002</v>
      </c>
      <c r="DI1679">
        <v>34718.959999999999</v>
      </c>
      <c r="DJ1679">
        <v>2249.2489999999998</v>
      </c>
      <c r="DK1679">
        <v>3890.1709999999998</v>
      </c>
      <c r="DL1679">
        <v>3225.6840000000002</v>
      </c>
      <c r="DM1679">
        <v>1866.4549999999999</v>
      </c>
      <c r="DN1679">
        <v>1339.31</v>
      </c>
      <c r="DO1679">
        <v>20</v>
      </c>
      <c r="DP1679">
        <v>20</v>
      </c>
    </row>
    <row r="1680" spans="1:122" hidden="1" x14ac:dyDescent="0.25">
      <c r="A1680" t="str">
        <f t="shared" si="26"/>
        <v>Industry_Type-5. Offices, Hotels, Finance, Services_Prescribed DA 1-4 (1PM-9PM)_44421_19-20</v>
      </c>
      <c r="B1680" t="s">
        <v>62</v>
      </c>
      <c r="C1680" t="s">
        <v>205</v>
      </c>
      <c r="D1680" t="s">
        <v>61</v>
      </c>
      <c r="E1680" t="s">
        <v>61</v>
      </c>
      <c r="F1680" t="s">
        <v>61</v>
      </c>
      <c r="G1680" t="s">
        <v>37</v>
      </c>
      <c r="H1680" t="s">
        <v>61</v>
      </c>
      <c r="I1680" t="s">
        <v>61</v>
      </c>
      <c r="J1680" t="s">
        <v>61</v>
      </c>
      <c r="K1680" t="s">
        <v>214</v>
      </c>
      <c r="L1680" s="18">
        <v>44421</v>
      </c>
      <c r="M1680">
        <v>19</v>
      </c>
      <c r="N1680">
        <v>20</v>
      </c>
      <c r="O1680" t="s">
        <v>258</v>
      </c>
      <c r="P1680">
        <v>2</v>
      </c>
      <c r="Q1680">
        <v>1</v>
      </c>
      <c r="R1680">
        <v>0</v>
      </c>
      <c r="S1680">
        <v>0</v>
      </c>
      <c r="T1680">
        <v>1</v>
      </c>
      <c r="U1680">
        <v>0</v>
      </c>
      <c r="V1680">
        <v>1</v>
      </c>
      <c r="W1680">
        <v>128.08000000000001</v>
      </c>
      <c r="X1680">
        <v>191.68</v>
      </c>
      <c r="Y1680">
        <v>190.4</v>
      </c>
      <c r="Z1680">
        <v>186.88</v>
      </c>
      <c r="AA1680">
        <v>190.4</v>
      </c>
      <c r="AB1680">
        <v>185.76</v>
      </c>
      <c r="AC1680">
        <v>204.48</v>
      </c>
      <c r="AD1680">
        <v>252</v>
      </c>
      <c r="AE1680">
        <v>256.56</v>
      </c>
      <c r="AF1680">
        <v>261.92</v>
      </c>
      <c r="AG1680">
        <v>264.24</v>
      </c>
      <c r="AH1680">
        <v>241.2</v>
      </c>
      <c r="AI1680">
        <v>240.72</v>
      </c>
      <c r="AJ1680">
        <v>250</v>
      </c>
      <c r="AK1680">
        <v>251.52</v>
      </c>
      <c r="AL1680">
        <v>249.36</v>
      </c>
      <c r="AM1680">
        <v>300</v>
      </c>
      <c r="AN1680">
        <v>292.39999999999998</v>
      </c>
      <c r="AO1680">
        <v>116.24</v>
      </c>
      <c r="AP1680">
        <v>61.2</v>
      </c>
      <c r="AQ1680">
        <v>56.88</v>
      </c>
      <c r="AR1680">
        <v>161.6</v>
      </c>
      <c r="AS1680">
        <v>203.52</v>
      </c>
      <c r="AT1680">
        <v>196.24</v>
      </c>
      <c r="AU1680">
        <v>63</v>
      </c>
      <c r="AV1680">
        <v>62</v>
      </c>
      <c r="AW1680">
        <v>62</v>
      </c>
      <c r="AX1680">
        <v>62.5</v>
      </c>
      <c r="AY1680">
        <v>62</v>
      </c>
      <c r="AZ1680">
        <v>62</v>
      </c>
      <c r="BA1680">
        <v>61.5</v>
      </c>
      <c r="BB1680">
        <v>62</v>
      </c>
      <c r="BC1680">
        <v>62.5</v>
      </c>
      <c r="BD1680">
        <v>64</v>
      </c>
      <c r="BE1680">
        <v>66.5</v>
      </c>
      <c r="BF1680">
        <v>68.5</v>
      </c>
      <c r="BG1680">
        <v>69</v>
      </c>
      <c r="BH1680">
        <v>69</v>
      </c>
      <c r="BI1680">
        <v>70.5</v>
      </c>
      <c r="BJ1680">
        <v>72</v>
      </c>
      <c r="BK1680">
        <v>71.5</v>
      </c>
      <c r="BL1680">
        <v>70</v>
      </c>
      <c r="BM1680">
        <v>68</v>
      </c>
      <c r="BN1680">
        <v>66</v>
      </c>
      <c r="BO1680">
        <v>65</v>
      </c>
      <c r="BP1680">
        <v>65</v>
      </c>
      <c r="BQ1680">
        <v>65</v>
      </c>
      <c r="BR1680">
        <v>65</v>
      </c>
      <c r="BS1680">
        <v>30.147480000000002</v>
      </c>
      <c r="BT1680">
        <v>19.679760000000002</v>
      </c>
      <c r="BU1680">
        <v>22.667010000000001</v>
      </c>
      <c r="BV1680">
        <v>21.74203</v>
      </c>
      <c r="BW1680">
        <v>23.84009</v>
      </c>
      <c r="BX1680">
        <v>20.018969999999999</v>
      </c>
      <c r="BY1680">
        <v>-13.990780000000001</v>
      </c>
      <c r="BZ1680">
        <v>-10.28975</v>
      </c>
      <c r="CA1680">
        <v>-10.55016</v>
      </c>
      <c r="CB1680">
        <v>-10.50282</v>
      </c>
      <c r="CC1680">
        <v>-8.2081599999999995</v>
      </c>
      <c r="CD1680">
        <v>-9.8596950000000003</v>
      </c>
      <c r="CE1680">
        <v>-9.1871030000000005</v>
      </c>
      <c r="CF1680">
        <v>-8.5259400000000003</v>
      </c>
      <c r="CG1680">
        <v>-14.730259999999999</v>
      </c>
      <c r="CH1680">
        <v>-24.854980000000001</v>
      </c>
      <c r="CI1680">
        <v>-36.719470000000001</v>
      </c>
      <c r="CJ1680">
        <v>-14.80904</v>
      </c>
      <c r="CK1680">
        <v>144.10419999999999</v>
      </c>
      <c r="CL1680">
        <v>160.77760000000001</v>
      </c>
      <c r="CM1680">
        <v>61.737720000000003</v>
      </c>
      <c r="CN1680">
        <v>17.443629999999999</v>
      </c>
      <c r="CO1680">
        <v>4.8727260000000001</v>
      </c>
      <c r="CP1680">
        <v>1.574646</v>
      </c>
      <c r="CQ1680">
        <v>279.32209999999998</v>
      </c>
      <c r="CR1680">
        <v>79.289069999999995</v>
      </c>
      <c r="CS1680">
        <v>83.590289999999996</v>
      </c>
      <c r="CT1680">
        <v>85.090029999999999</v>
      </c>
      <c r="CU1680">
        <v>70.767169999999993</v>
      </c>
      <c r="CV1680">
        <v>80.641649999999998</v>
      </c>
      <c r="CW1680">
        <v>52.235469999999999</v>
      </c>
      <c r="CX1680">
        <v>56.718699999999998</v>
      </c>
      <c r="CY1680">
        <v>49.322569999999999</v>
      </c>
      <c r="CZ1680">
        <v>74.768690000000007</v>
      </c>
      <c r="DA1680">
        <v>97.958209999999994</v>
      </c>
      <c r="DB1680">
        <v>138.31899999999999</v>
      </c>
      <c r="DC1680">
        <v>139.89949999999999</v>
      </c>
      <c r="DD1680">
        <v>175.8914</v>
      </c>
      <c r="DE1680">
        <v>138.44460000000001</v>
      </c>
      <c r="DF1680">
        <v>183.2603</v>
      </c>
      <c r="DG1680">
        <v>199.565</v>
      </c>
      <c r="DH1680">
        <v>279.15769999999998</v>
      </c>
      <c r="DI1680">
        <v>145.096</v>
      </c>
      <c r="DJ1680">
        <v>216.4545</v>
      </c>
      <c r="DK1680">
        <v>1323.2650000000001</v>
      </c>
      <c r="DL1680">
        <v>208.4529</v>
      </c>
      <c r="DM1680">
        <v>133.6429</v>
      </c>
      <c r="DN1680">
        <v>119.7864</v>
      </c>
      <c r="DO1680">
        <v>19</v>
      </c>
      <c r="DP1680">
        <v>20</v>
      </c>
    </row>
    <row r="1681" spans="1:120" hidden="1" x14ac:dyDescent="0.25">
      <c r="A1681" t="str">
        <f t="shared" si="26"/>
        <v>Aggregator-Blue Zone Resources, LLC_Prescribed DA 1-4 (1PM-9PM)_44421_19-20</v>
      </c>
      <c r="B1681" t="s">
        <v>62</v>
      </c>
      <c r="C1681" t="s">
        <v>261</v>
      </c>
      <c r="D1681" t="s">
        <v>61</v>
      </c>
      <c r="E1681" t="s">
        <v>61</v>
      </c>
      <c r="F1681" t="s">
        <v>262</v>
      </c>
      <c r="G1681" t="s">
        <v>61</v>
      </c>
      <c r="H1681" t="s">
        <v>61</v>
      </c>
      <c r="I1681" t="s">
        <v>61</v>
      </c>
      <c r="J1681" t="s">
        <v>61</v>
      </c>
      <c r="K1681" t="s">
        <v>214</v>
      </c>
      <c r="L1681" s="18">
        <v>44421</v>
      </c>
      <c r="M1681">
        <v>19</v>
      </c>
      <c r="N1681">
        <v>20</v>
      </c>
      <c r="O1681" t="s">
        <v>258</v>
      </c>
      <c r="P1681">
        <v>2</v>
      </c>
      <c r="Q1681">
        <v>1</v>
      </c>
      <c r="R1681">
        <v>0</v>
      </c>
      <c r="S1681">
        <v>0</v>
      </c>
      <c r="T1681">
        <v>1</v>
      </c>
      <c r="U1681">
        <v>0</v>
      </c>
      <c r="V1681">
        <v>1</v>
      </c>
      <c r="W1681">
        <v>128.08000000000001</v>
      </c>
      <c r="X1681">
        <v>191.68</v>
      </c>
      <c r="Y1681">
        <v>190.4</v>
      </c>
      <c r="Z1681">
        <v>186.88</v>
      </c>
      <c r="AA1681">
        <v>190.4</v>
      </c>
      <c r="AB1681">
        <v>185.76</v>
      </c>
      <c r="AC1681">
        <v>204.48</v>
      </c>
      <c r="AD1681">
        <v>252</v>
      </c>
      <c r="AE1681">
        <v>256.56</v>
      </c>
      <c r="AF1681">
        <v>261.92</v>
      </c>
      <c r="AG1681">
        <v>264.24</v>
      </c>
      <c r="AH1681">
        <v>241.2</v>
      </c>
      <c r="AI1681">
        <v>240.72</v>
      </c>
      <c r="AJ1681">
        <v>250</v>
      </c>
      <c r="AK1681">
        <v>251.52</v>
      </c>
      <c r="AL1681">
        <v>249.36</v>
      </c>
      <c r="AM1681">
        <v>300</v>
      </c>
      <c r="AN1681">
        <v>292.39999999999998</v>
      </c>
      <c r="AO1681">
        <v>116.24</v>
      </c>
      <c r="AP1681">
        <v>61.2</v>
      </c>
      <c r="AQ1681">
        <v>56.88</v>
      </c>
      <c r="AR1681">
        <v>161.6</v>
      </c>
      <c r="AS1681">
        <v>203.52</v>
      </c>
      <c r="AT1681">
        <v>196.24</v>
      </c>
      <c r="AU1681">
        <v>63</v>
      </c>
      <c r="AV1681">
        <v>62</v>
      </c>
      <c r="AW1681">
        <v>62</v>
      </c>
      <c r="AX1681">
        <v>62.5</v>
      </c>
      <c r="AY1681">
        <v>62</v>
      </c>
      <c r="AZ1681">
        <v>62</v>
      </c>
      <c r="BA1681">
        <v>61.5</v>
      </c>
      <c r="BB1681">
        <v>62</v>
      </c>
      <c r="BC1681">
        <v>62.5</v>
      </c>
      <c r="BD1681">
        <v>64</v>
      </c>
      <c r="BE1681">
        <v>66.5</v>
      </c>
      <c r="BF1681">
        <v>68.5</v>
      </c>
      <c r="BG1681">
        <v>69</v>
      </c>
      <c r="BH1681">
        <v>69</v>
      </c>
      <c r="BI1681">
        <v>70.5</v>
      </c>
      <c r="BJ1681">
        <v>72</v>
      </c>
      <c r="BK1681">
        <v>71.5</v>
      </c>
      <c r="BL1681">
        <v>70</v>
      </c>
      <c r="BM1681">
        <v>68</v>
      </c>
      <c r="BN1681">
        <v>66</v>
      </c>
      <c r="BO1681">
        <v>65</v>
      </c>
      <c r="BP1681">
        <v>65</v>
      </c>
      <c r="BQ1681">
        <v>65</v>
      </c>
      <c r="BR1681">
        <v>65</v>
      </c>
      <c r="BS1681">
        <v>30.147480000000002</v>
      </c>
      <c r="BT1681">
        <v>19.679760000000002</v>
      </c>
      <c r="BU1681">
        <v>22.667010000000001</v>
      </c>
      <c r="BV1681">
        <v>21.74203</v>
      </c>
      <c r="BW1681">
        <v>23.84009</v>
      </c>
      <c r="BX1681">
        <v>20.018969999999999</v>
      </c>
      <c r="BY1681">
        <v>-13.990780000000001</v>
      </c>
      <c r="BZ1681">
        <v>-10.28975</v>
      </c>
      <c r="CA1681">
        <v>-10.55016</v>
      </c>
      <c r="CB1681">
        <v>-10.50282</v>
      </c>
      <c r="CC1681">
        <v>-8.2081599999999995</v>
      </c>
      <c r="CD1681">
        <v>-9.8596950000000003</v>
      </c>
      <c r="CE1681">
        <v>-9.1871030000000005</v>
      </c>
      <c r="CF1681">
        <v>-8.5259400000000003</v>
      </c>
      <c r="CG1681">
        <v>-14.730259999999999</v>
      </c>
      <c r="CH1681">
        <v>-24.854980000000001</v>
      </c>
      <c r="CI1681">
        <v>-36.719470000000001</v>
      </c>
      <c r="CJ1681">
        <v>-14.80904</v>
      </c>
      <c r="CK1681">
        <v>144.10419999999999</v>
      </c>
      <c r="CL1681">
        <v>160.77760000000001</v>
      </c>
      <c r="CM1681">
        <v>61.737720000000003</v>
      </c>
      <c r="CN1681">
        <v>17.443629999999999</v>
      </c>
      <c r="CO1681">
        <v>4.8727260000000001</v>
      </c>
      <c r="CP1681">
        <v>1.574646</v>
      </c>
      <c r="CQ1681">
        <v>279.32209999999998</v>
      </c>
      <c r="CR1681">
        <v>79.289069999999995</v>
      </c>
      <c r="CS1681">
        <v>83.590289999999996</v>
      </c>
      <c r="CT1681">
        <v>85.090029999999999</v>
      </c>
      <c r="CU1681">
        <v>70.767169999999993</v>
      </c>
      <c r="CV1681">
        <v>80.641649999999998</v>
      </c>
      <c r="CW1681">
        <v>52.235469999999999</v>
      </c>
      <c r="CX1681">
        <v>56.718699999999998</v>
      </c>
      <c r="CY1681">
        <v>49.322569999999999</v>
      </c>
      <c r="CZ1681">
        <v>74.768690000000007</v>
      </c>
      <c r="DA1681">
        <v>97.958209999999994</v>
      </c>
      <c r="DB1681">
        <v>138.31899999999999</v>
      </c>
      <c r="DC1681">
        <v>139.89949999999999</v>
      </c>
      <c r="DD1681">
        <v>175.8914</v>
      </c>
      <c r="DE1681">
        <v>138.44460000000001</v>
      </c>
      <c r="DF1681">
        <v>183.2603</v>
      </c>
      <c r="DG1681">
        <v>199.565</v>
      </c>
      <c r="DH1681">
        <v>279.15769999999998</v>
      </c>
      <c r="DI1681">
        <v>145.096</v>
      </c>
      <c r="DJ1681">
        <v>216.4545</v>
      </c>
      <c r="DK1681">
        <v>1323.2650000000001</v>
      </c>
      <c r="DL1681">
        <v>208.4529</v>
      </c>
      <c r="DM1681">
        <v>133.6429</v>
      </c>
      <c r="DN1681">
        <v>119.7864</v>
      </c>
      <c r="DO1681">
        <v>19</v>
      </c>
      <c r="DP1681">
        <v>20</v>
      </c>
    </row>
    <row r="1682" spans="1:120" hidden="1" x14ac:dyDescent="0.25">
      <c r="A1682" t="str">
        <f t="shared" si="26"/>
        <v>LCA-Greater Bay Area_Prescribed DA 1-4 (1PM-9PM)_44421_20-20</v>
      </c>
      <c r="B1682" t="s">
        <v>62</v>
      </c>
      <c r="C1682" t="s">
        <v>209</v>
      </c>
      <c r="D1682" t="s">
        <v>36</v>
      </c>
      <c r="E1682" t="s">
        <v>61</v>
      </c>
      <c r="F1682" t="s">
        <v>61</v>
      </c>
      <c r="G1682" t="s">
        <v>61</v>
      </c>
      <c r="H1682" t="s">
        <v>61</v>
      </c>
      <c r="I1682" t="s">
        <v>61</v>
      </c>
      <c r="J1682" t="s">
        <v>61</v>
      </c>
      <c r="K1682" t="s">
        <v>214</v>
      </c>
      <c r="L1682" s="18">
        <v>44421</v>
      </c>
      <c r="M1682">
        <v>20</v>
      </c>
      <c r="N1682">
        <v>20</v>
      </c>
      <c r="O1682" t="s">
        <v>258</v>
      </c>
      <c r="P1682">
        <v>3</v>
      </c>
      <c r="Q1682">
        <v>3</v>
      </c>
      <c r="R1682">
        <v>0</v>
      </c>
      <c r="S1682">
        <v>0</v>
      </c>
      <c r="T1682">
        <v>1</v>
      </c>
      <c r="U1682">
        <v>1</v>
      </c>
      <c r="V1682">
        <v>1</v>
      </c>
      <c r="W1682">
        <v>1783.44</v>
      </c>
      <c r="X1682">
        <v>1919.96</v>
      </c>
      <c r="Y1682">
        <v>1922.12</v>
      </c>
      <c r="Z1682">
        <v>1924.64</v>
      </c>
      <c r="AA1682">
        <v>1934.48</v>
      </c>
      <c r="AB1682">
        <v>1935.84</v>
      </c>
      <c r="AC1682">
        <v>1945</v>
      </c>
      <c r="AD1682">
        <v>1968.32</v>
      </c>
      <c r="AE1682">
        <v>1960.4</v>
      </c>
      <c r="AF1682">
        <v>1826.96</v>
      </c>
      <c r="AG1682">
        <v>1760.8</v>
      </c>
      <c r="AH1682">
        <v>1630.4</v>
      </c>
      <c r="AI1682">
        <v>927.28</v>
      </c>
      <c r="AJ1682">
        <v>856.96</v>
      </c>
      <c r="AK1682">
        <v>875.8</v>
      </c>
      <c r="AL1682">
        <v>889.44</v>
      </c>
      <c r="AM1682">
        <v>927.12</v>
      </c>
      <c r="AN1682">
        <v>810.12</v>
      </c>
      <c r="AO1682">
        <v>309.64</v>
      </c>
      <c r="AP1682">
        <v>311.64</v>
      </c>
      <c r="AQ1682">
        <v>800.04</v>
      </c>
      <c r="AR1682">
        <v>1306.04</v>
      </c>
      <c r="AS1682">
        <v>1380.4</v>
      </c>
      <c r="AT1682">
        <v>1375.04</v>
      </c>
      <c r="AU1682">
        <v>58.166666999999997</v>
      </c>
      <c r="AV1682">
        <v>58</v>
      </c>
      <c r="AW1682">
        <v>58</v>
      </c>
      <c r="AX1682">
        <v>57.833333000000003</v>
      </c>
      <c r="AY1682">
        <v>57.333333000000003</v>
      </c>
      <c r="AZ1682">
        <v>57</v>
      </c>
      <c r="BA1682">
        <v>57</v>
      </c>
      <c r="BB1682">
        <v>57.166666999999997</v>
      </c>
      <c r="BC1682">
        <v>57.5</v>
      </c>
      <c r="BD1682">
        <v>59</v>
      </c>
      <c r="BE1682">
        <v>61</v>
      </c>
      <c r="BF1682">
        <v>63.333333000000003</v>
      </c>
      <c r="BG1682">
        <v>64.166667000000004</v>
      </c>
      <c r="BH1682">
        <v>65.166667000000004</v>
      </c>
      <c r="BI1682">
        <v>65.5</v>
      </c>
      <c r="BJ1682">
        <v>64.833332999999996</v>
      </c>
      <c r="BK1682">
        <v>64.333332999999996</v>
      </c>
      <c r="BL1682">
        <v>64.166667000000004</v>
      </c>
      <c r="BM1682">
        <v>61.666666999999997</v>
      </c>
      <c r="BN1682">
        <v>61</v>
      </c>
      <c r="BO1682">
        <v>60.666666999999997</v>
      </c>
      <c r="BP1682">
        <v>59.666666999999997</v>
      </c>
      <c r="BQ1682">
        <v>60</v>
      </c>
      <c r="BR1682">
        <v>58.833333000000003</v>
      </c>
      <c r="BS1682">
        <v>-32.184570000000001</v>
      </c>
      <c r="BT1682">
        <v>1.2542720000000001</v>
      </c>
      <c r="BU1682">
        <v>4.5162959999999996</v>
      </c>
      <c r="BV1682">
        <v>9.3611760000000004</v>
      </c>
      <c r="BW1682">
        <v>3.693756</v>
      </c>
      <c r="BX1682">
        <v>-7.029388</v>
      </c>
      <c r="BY1682">
        <v>4.399597</v>
      </c>
      <c r="BZ1682">
        <v>-4.3511049999999996</v>
      </c>
      <c r="CA1682">
        <v>-16.146640000000001</v>
      </c>
      <c r="CB1682">
        <v>15.122960000000001</v>
      </c>
      <c r="CC1682">
        <v>56.233640000000001</v>
      </c>
      <c r="CD1682">
        <v>39.908140000000003</v>
      </c>
      <c r="CE1682">
        <v>150.5204</v>
      </c>
      <c r="CF1682">
        <v>91.280199999999994</v>
      </c>
      <c r="CG1682">
        <v>74.205860000000001</v>
      </c>
      <c r="CH1682">
        <v>118.9952</v>
      </c>
      <c r="CI1682">
        <v>108.77209999999999</v>
      </c>
      <c r="CJ1682">
        <v>210.74879999999999</v>
      </c>
      <c r="CK1682">
        <v>460.65859999999998</v>
      </c>
      <c r="CL1682">
        <v>687.71559999999999</v>
      </c>
      <c r="CM1682">
        <v>266.99489999999997</v>
      </c>
      <c r="CN1682">
        <v>62.319490000000002</v>
      </c>
      <c r="CO1682">
        <v>69.433430000000001</v>
      </c>
      <c r="CP1682">
        <v>71.506609999999995</v>
      </c>
      <c r="CQ1682">
        <v>532.93550000000005</v>
      </c>
      <c r="CR1682">
        <v>175.5453</v>
      </c>
      <c r="CS1682">
        <v>239.024</v>
      </c>
      <c r="CT1682">
        <v>210.42310000000001</v>
      </c>
      <c r="CU1682">
        <v>154.31819999999999</v>
      </c>
      <c r="CV1682">
        <v>156.21539999999999</v>
      </c>
      <c r="CW1682">
        <v>189.5771</v>
      </c>
      <c r="CX1682">
        <v>137.8777</v>
      </c>
      <c r="CY1682">
        <v>313.62549999999999</v>
      </c>
      <c r="CZ1682">
        <v>1024.3119999999999</v>
      </c>
      <c r="DA1682">
        <v>1745.0060000000001</v>
      </c>
      <c r="DB1682">
        <v>1331.319</v>
      </c>
      <c r="DC1682">
        <v>2230.4639999999999</v>
      </c>
      <c r="DD1682">
        <v>4891.6229999999996</v>
      </c>
      <c r="DE1682">
        <v>5120.8339999999998</v>
      </c>
      <c r="DF1682">
        <v>2924.277</v>
      </c>
      <c r="DG1682">
        <v>2885.5369999999998</v>
      </c>
      <c r="DH1682">
        <v>3437.4459999999999</v>
      </c>
      <c r="DI1682">
        <v>35737.69</v>
      </c>
      <c r="DJ1682">
        <v>4133.4880000000003</v>
      </c>
      <c r="DK1682">
        <v>5654.7669999999998</v>
      </c>
      <c r="DL1682">
        <v>3415.9670000000001</v>
      </c>
      <c r="DM1682">
        <v>2148.808</v>
      </c>
      <c r="DN1682">
        <v>1809.559</v>
      </c>
      <c r="DO1682">
        <v>20</v>
      </c>
      <c r="DP1682">
        <v>20</v>
      </c>
    </row>
    <row r="1683" spans="1:120" hidden="1" x14ac:dyDescent="0.25">
      <c r="A1683" t="str">
        <f t="shared" si="26"/>
        <v>sublap_id-SLAP_PGEB_Prescribed DA 1-4 (1PM-9PM)_44421_19-20</v>
      </c>
      <c r="B1683" t="s">
        <v>62</v>
      </c>
      <c r="C1683" t="s">
        <v>287</v>
      </c>
      <c r="D1683" t="s">
        <v>61</v>
      </c>
      <c r="E1683" t="s">
        <v>288</v>
      </c>
      <c r="F1683" t="s">
        <v>61</v>
      </c>
      <c r="G1683" t="s">
        <v>61</v>
      </c>
      <c r="H1683" t="s">
        <v>61</v>
      </c>
      <c r="I1683" t="s">
        <v>61</v>
      </c>
      <c r="J1683" t="s">
        <v>61</v>
      </c>
      <c r="K1683" t="s">
        <v>214</v>
      </c>
      <c r="L1683" s="18">
        <v>44421</v>
      </c>
      <c r="M1683">
        <v>19</v>
      </c>
      <c r="N1683">
        <v>20</v>
      </c>
      <c r="O1683" t="s">
        <v>258</v>
      </c>
      <c r="P1683">
        <v>2</v>
      </c>
      <c r="Q1683">
        <v>1</v>
      </c>
      <c r="R1683">
        <v>0</v>
      </c>
      <c r="S1683">
        <v>0</v>
      </c>
      <c r="T1683">
        <v>1</v>
      </c>
      <c r="U1683">
        <v>0</v>
      </c>
      <c r="V1683">
        <v>1</v>
      </c>
      <c r="W1683">
        <v>128.08000000000001</v>
      </c>
      <c r="X1683">
        <v>191.68</v>
      </c>
      <c r="Y1683">
        <v>190.4</v>
      </c>
      <c r="Z1683">
        <v>186.88</v>
      </c>
      <c r="AA1683">
        <v>190.4</v>
      </c>
      <c r="AB1683">
        <v>185.76</v>
      </c>
      <c r="AC1683">
        <v>204.48</v>
      </c>
      <c r="AD1683">
        <v>252</v>
      </c>
      <c r="AE1683">
        <v>256.56</v>
      </c>
      <c r="AF1683">
        <v>261.92</v>
      </c>
      <c r="AG1683">
        <v>264.24</v>
      </c>
      <c r="AH1683">
        <v>241.2</v>
      </c>
      <c r="AI1683">
        <v>240.72</v>
      </c>
      <c r="AJ1683">
        <v>250</v>
      </c>
      <c r="AK1683">
        <v>251.52</v>
      </c>
      <c r="AL1683">
        <v>249.36</v>
      </c>
      <c r="AM1683">
        <v>300</v>
      </c>
      <c r="AN1683">
        <v>292.39999999999998</v>
      </c>
      <c r="AO1683">
        <v>116.24</v>
      </c>
      <c r="AP1683">
        <v>61.2</v>
      </c>
      <c r="AQ1683">
        <v>56.88</v>
      </c>
      <c r="AR1683">
        <v>161.6</v>
      </c>
      <c r="AS1683">
        <v>203.52</v>
      </c>
      <c r="AT1683">
        <v>196.24</v>
      </c>
      <c r="AU1683">
        <v>63</v>
      </c>
      <c r="AV1683">
        <v>62</v>
      </c>
      <c r="AW1683">
        <v>62</v>
      </c>
      <c r="AX1683">
        <v>62.5</v>
      </c>
      <c r="AY1683">
        <v>62</v>
      </c>
      <c r="AZ1683">
        <v>62</v>
      </c>
      <c r="BA1683">
        <v>61.5</v>
      </c>
      <c r="BB1683">
        <v>62</v>
      </c>
      <c r="BC1683">
        <v>62.5</v>
      </c>
      <c r="BD1683">
        <v>64</v>
      </c>
      <c r="BE1683">
        <v>66.5</v>
      </c>
      <c r="BF1683">
        <v>68.5</v>
      </c>
      <c r="BG1683">
        <v>69</v>
      </c>
      <c r="BH1683">
        <v>69</v>
      </c>
      <c r="BI1683">
        <v>70.5</v>
      </c>
      <c r="BJ1683">
        <v>72</v>
      </c>
      <c r="BK1683">
        <v>71.5</v>
      </c>
      <c r="BL1683">
        <v>70</v>
      </c>
      <c r="BM1683">
        <v>68</v>
      </c>
      <c r="BN1683">
        <v>66</v>
      </c>
      <c r="BO1683">
        <v>65</v>
      </c>
      <c r="BP1683">
        <v>65</v>
      </c>
      <c r="BQ1683">
        <v>65</v>
      </c>
      <c r="BR1683">
        <v>65</v>
      </c>
      <c r="BS1683">
        <v>30.147480000000002</v>
      </c>
      <c r="BT1683">
        <v>19.679760000000002</v>
      </c>
      <c r="BU1683">
        <v>22.667010000000001</v>
      </c>
      <c r="BV1683">
        <v>21.74203</v>
      </c>
      <c r="BW1683">
        <v>23.84009</v>
      </c>
      <c r="BX1683">
        <v>20.018969999999999</v>
      </c>
      <c r="BY1683">
        <v>-13.990780000000001</v>
      </c>
      <c r="BZ1683">
        <v>-10.28975</v>
      </c>
      <c r="CA1683">
        <v>-10.55016</v>
      </c>
      <c r="CB1683">
        <v>-10.50282</v>
      </c>
      <c r="CC1683">
        <v>-8.2081599999999995</v>
      </c>
      <c r="CD1683">
        <v>-9.8596950000000003</v>
      </c>
      <c r="CE1683">
        <v>-9.1871030000000005</v>
      </c>
      <c r="CF1683">
        <v>-8.5259400000000003</v>
      </c>
      <c r="CG1683">
        <v>-14.730259999999999</v>
      </c>
      <c r="CH1683">
        <v>-24.854980000000001</v>
      </c>
      <c r="CI1683">
        <v>-36.719470000000001</v>
      </c>
      <c r="CJ1683">
        <v>-14.80904</v>
      </c>
      <c r="CK1683">
        <v>144.10419999999999</v>
      </c>
      <c r="CL1683">
        <v>160.77760000000001</v>
      </c>
      <c r="CM1683">
        <v>61.737720000000003</v>
      </c>
      <c r="CN1683">
        <v>17.443629999999999</v>
      </c>
      <c r="CO1683">
        <v>4.8727260000000001</v>
      </c>
      <c r="CP1683">
        <v>1.574646</v>
      </c>
      <c r="CQ1683">
        <v>279.32209999999998</v>
      </c>
      <c r="CR1683">
        <v>79.289069999999995</v>
      </c>
      <c r="CS1683">
        <v>83.590289999999996</v>
      </c>
      <c r="CT1683">
        <v>85.090029999999999</v>
      </c>
      <c r="CU1683">
        <v>70.767169999999993</v>
      </c>
      <c r="CV1683">
        <v>80.641649999999998</v>
      </c>
      <c r="CW1683">
        <v>52.235469999999999</v>
      </c>
      <c r="CX1683">
        <v>56.718699999999998</v>
      </c>
      <c r="CY1683">
        <v>49.322569999999999</v>
      </c>
      <c r="CZ1683">
        <v>74.768690000000007</v>
      </c>
      <c r="DA1683">
        <v>97.958209999999994</v>
      </c>
      <c r="DB1683">
        <v>138.31899999999999</v>
      </c>
      <c r="DC1683">
        <v>139.89949999999999</v>
      </c>
      <c r="DD1683">
        <v>175.8914</v>
      </c>
      <c r="DE1683">
        <v>138.44460000000001</v>
      </c>
      <c r="DF1683">
        <v>183.2603</v>
      </c>
      <c r="DG1683">
        <v>199.565</v>
      </c>
      <c r="DH1683">
        <v>279.15769999999998</v>
      </c>
      <c r="DI1683">
        <v>145.096</v>
      </c>
      <c r="DJ1683">
        <v>216.4545</v>
      </c>
      <c r="DK1683">
        <v>1323.2650000000001</v>
      </c>
      <c r="DL1683">
        <v>208.4529</v>
      </c>
      <c r="DM1683">
        <v>133.6429</v>
      </c>
      <c r="DN1683">
        <v>119.7864</v>
      </c>
      <c r="DO1683">
        <v>19</v>
      </c>
      <c r="DP1683">
        <v>20</v>
      </c>
    </row>
    <row r="1684" spans="1:120" hidden="1" x14ac:dyDescent="0.25">
      <c r="A1684" t="str">
        <f t="shared" si="26"/>
        <v>All_Prescribed DA 1-4 (1PM-9PM)_44421_19-20</v>
      </c>
      <c r="B1684" t="s">
        <v>62</v>
      </c>
      <c r="C1684" t="s">
        <v>61</v>
      </c>
      <c r="D1684" t="s">
        <v>61</v>
      </c>
      <c r="E1684" t="s">
        <v>61</v>
      </c>
      <c r="F1684" t="s">
        <v>61</v>
      </c>
      <c r="G1684" t="s">
        <v>61</v>
      </c>
      <c r="H1684" t="s">
        <v>61</v>
      </c>
      <c r="I1684" t="s">
        <v>61</v>
      </c>
      <c r="J1684" t="s">
        <v>61</v>
      </c>
      <c r="K1684" t="s">
        <v>214</v>
      </c>
      <c r="L1684" s="18">
        <v>44421</v>
      </c>
      <c r="M1684">
        <v>19</v>
      </c>
      <c r="N1684">
        <v>20</v>
      </c>
      <c r="O1684" t="s">
        <v>258</v>
      </c>
      <c r="P1684">
        <v>2</v>
      </c>
      <c r="Q1684">
        <v>1</v>
      </c>
      <c r="R1684">
        <v>0</v>
      </c>
      <c r="S1684">
        <v>0</v>
      </c>
      <c r="T1684">
        <v>1</v>
      </c>
      <c r="U1684">
        <v>0</v>
      </c>
      <c r="V1684">
        <v>1</v>
      </c>
      <c r="W1684">
        <v>128.08000000000001</v>
      </c>
      <c r="X1684">
        <v>191.68</v>
      </c>
      <c r="Y1684">
        <v>190.4</v>
      </c>
      <c r="Z1684">
        <v>186.88</v>
      </c>
      <c r="AA1684">
        <v>190.4</v>
      </c>
      <c r="AB1684">
        <v>185.76</v>
      </c>
      <c r="AC1684">
        <v>204.48</v>
      </c>
      <c r="AD1684">
        <v>252</v>
      </c>
      <c r="AE1684">
        <v>256.56</v>
      </c>
      <c r="AF1684">
        <v>261.92</v>
      </c>
      <c r="AG1684">
        <v>264.24</v>
      </c>
      <c r="AH1684">
        <v>241.2</v>
      </c>
      <c r="AI1684">
        <v>240.72</v>
      </c>
      <c r="AJ1684">
        <v>250</v>
      </c>
      <c r="AK1684">
        <v>251.52</v>
      </c>
      <c r="AL1684">
        <v>249.36</v>
      </c>
      <c r="AM1684">
        <v>300</v>
      </c>
      <c r="AN1684">
        <v>292.39999999999998</v>
      </c>
      <c r="AO1684">
        <v>116.24</v>
      </c>
      <c r="AP1684">
        <v>61.2</v>
      </c>
      <c r="AQ1684">
        <v>56.88</v>
      </c>
      <c r="AR1684">
        <v>161.6</v>
      </c>
      <c r="AS1684">
        <v>203.52</v>
      </c>
      <c r="AT1684">
        <v>196.24</v>
      </c>
      <c r="AU1684">
        <v>63</v>
      </c>
      <c r="AV1684">
        <v>62</v>
      </c>
      <c r="AW1684">
        <v>62</v>
      </c>
      <c r="AX1684">
        <v>62.5</v>
      </c>
      <c r="AY1684">
        <v>62</v>
      </c>
      <c r="AZ1684">
        <v>62</v>
      </c>
      <c r="BA1684">
        <v>61.5</v>
      </c>
      <c r="BB1684">
        <v>62</v>
      </c>
      <c r="BC1684">
        <v>62.5</v>
      </c>
      <c r="BD1684">
        <v>64</v>
      </c>
      <c r="BE1684">
        <v>66.5</v>
      </c>
      <c r="BF1684">
        <v>68.5</v>
      </c>
      <c r="BG1684">
        <v>69</v>
      </c>
      <c r="BH1684">
        <v>69</v>
      </c>
      <c r="BI1684">
        <v>70.5</v>
      </c>
      <c r="BJ1684">
        <v>72</v>
      </c>
      <c r="BK1684">
        <v>71.5</v>
      </c>
      <c r="BL1684">
        <v>70</v>
      </c>
      <c r="BM1684">
        <v>68</v>
      </c>
      <c r="BN1684">
        <v>66</v>
      </c>
      <c r="BO1684">
        <v>65</v>
      </c>
      <c r="BP1684">
        <v>65</v>
      </c>
      <c r="BQ1684">
        <v>65</v>
      </c>
      <c r="BR1684">
        <v>65</v>
      </c>
      <c r="BS1684">
        <v>30.147480000000002</v>
      </c>
      <c r="BT1684">
        <v>19.679760000000002</v>
      </c>
      <c r="BU1684">
        <v>22.667010000000001</v>
      </c>
      <c r="BV1684">
        <v>21.74203</v>
      </c>
      <c r="BW1684">
        <v>23.84009</v>
      </c>
      <c r="BX1684">
        <v>20.018969999999999</v>
      </c>
      <c r="BY1684">
        <v>-13.990780000000001</v>
      </c>
      <c r="BZ1684">
        <v>-10.28975</v>
      </c>
      <c r="CA1684">
        <v>-10.55016</v>
      </c>
      <c r="CB1684">
        <v>-10.50282</v>
      </c>
      <c r="CC1684">
        <v>-8.2081599999999995</v>
      </c>
      <c r="CD1684">
        <v>-9.8596950000000003</v>
      </c>
      <c r="CE1684">
        <v>-9.1871030000000005</v>
      </c>
      <c r="CF1684">
        <v>-8.5259400000000003</v>
      </c>
      <c r="CG1684">
        <v>-14.730259999999999</v>
      </c>
      <c r="CH1684">
        <v>-24.854980000000001</v>
      </c>
      <c r="CI1684">
        <v>-36.719470000000001</v>
      </c>
      <c r="CJ1684">
        <v>-14.80904</v>
      </c>
      <c r="CK1684">
        <v>144.10419999999999</v>
      </c>
      <c r="CL1684">
        <v>160.77760000000001</v>
      </c>
      <c r="CM1684">
        <v>61.737720000000003</v>
      </c>
      <c r="CN1684">
        <v>17.443629999999999</v>
      </c>
      <c r="CO1684">
        <v>4.8727260000000001</v>
      </c>
      <c r="CP1684">
        <v>1.574646</v>
      </c>
      <c r="CQ1684">
        <v>279.32209999999998</v>
      </c>
      <c r="CR1684">
        <v>79.289069999999995</v>
      </c>
      <c r="CS1684">
        <v>83.590289999999996</v>
      </c>
      <c r="CT1684">
        <v>85.090029999999999</v>
      </c>
      <c r="CU1684">
        <v>70.767169999999993</v>
      </c>
      <c r="CV1684">
        <v>80.641649999999998</v>
      </c>
      <c r="CW1684">
        <v>52.235469999999999</v>
      </c>
      <c r="CX1684">
        <v>56.718699999999998</v>
      </c>
      <c r="CY1684">
        <v>49.322569999999999</v>
      </c>
      <c r="CZ1684">
        <v>74.768690000000007</v>
      </c>
      <c r="DA1684">
        <v>97.958209999999994</v>
      </c>
      <c r="DB1684">
        <v>138.31899999999999</v>
      </c>
      <c r="DC1684">
        <v>139.89949999999999</v>
      </c>
      <c r="DD1684">
        <v>175.8914</v>
      </c>
      <c r="DE1684">
        <v>138.44460000000001</v>
      </c>
      <c r="DF1684">
        <v>183.2603</v>
      </c>
      <c r="DG1684">
        <v>199.565</v>
      </c>
      <c r="DH1684">
        <v>279.15769999999998</v>
      </c>
      <c r="DI1684">
        <v>145.096</v>
      </c>
      <c r="DJ1684">
        <v>216.4545</v>
      </c>
      <c r="DK1684">
        <v>1323.2650000000001</v>
      </c>
      <c r="DL1684">
        <v>208.4529</v>
      </c>
      <c r="DM1684">
        <v>133.6429</v>
      </c>
      <c r="DN1684">
        <v>119.7864</v>
      </c>
      <c r="DO1684">
        <v>19</v>
      </c>
      <c r="DP1684">
        <v>20</v>
      </c>
    </row>
    <row r="1685" spans="1:120" hidden="1" x14ac:dyDescent="0.25">
      <c r="A1685" t="str">
        <f t="shared" si="26"/>
        <v>Size_Grp-20 to 199.99 kW_Prescribed DA 1-4 (1PM-9PM)_44421_19-20</v>
      </c>
      <c r="B1685" t="s">
        <v>62</v>
      </c>
      <c r="C1685" t="s">
        <v>201</v>
      </c>
      <c r="D1685" t="s">
        <v>61</v>
      </c>
      <c r="E1685" t="s">
        <v>61</v>
      </c>
      <c r="F1685" t="s">
        <v>61</v>
      </c>
      <c r="G1685" t="s">
        <v>61</v>
      </c>
      <c r="H1685" t="s">
        <v>61</v>
      </c>
      <c r="I1685" t="s">
        <v>61</v>
      </c>
      <c r="J1685" t="s">
        <v>101</v>
      </c>
      <c r="K1685" t="s">
        <v>214</v>
      </c>
      <c r="L1685" s="18">
        <v>44421</v>
      </c>
      <c r="M1685">
        <v>19</v>
      </c>
      <c r="N1685">
        <v>20</v>
      </c>
      <c r="O1685" t="s">
        <v>258</v>
      </c>
      <c r="P1685">
        <v>1</v>
      </c>
      <c r="Q1685">
        <v>1</v>
      </c>
      <c r="R1685">
        <v>0</v>
      </c>
      <c r="S1685">
        <v>0</v>
      </c>
      <c r="T1685">
        <v>1</v>
      </c>
      <c r="U1685">
        <v>0</v>
      </c>
      <c r="V1685">
        <v>1</v>
      </c>
      <c r="W1685">
        <v>64.040000000000006</v>
      </c>
      <c r="X1685">
        <v>95.84</v>
      </c>
      <c r="Y1685">
        <v>95.2</v>
      </c>
      <c r="Z1685">
        <v>93.44</v>
      </c>
      <c r="AA1685">
        <v>95.2</v>
      </c>
      <c r="AB1685">
        <v>92.88</v>
      </c>
      <c r="AC1685">
        <v>102.24</v>
      </c>
      <c r="AD1685">
        <v>126</v>
      </c>
      <c r="AE1685">
        <v>128.28</v>
      </c>
      <c r="AF1685">
        <v>130.96</v>
      </c>
      <c r="AG1685">
        <v>132.12</v>
      </c>
      <c r="AH1685">
        <v>120.6</v>
      </c>
      <c r="AI1685">
        <v>120.36</v>
      </c>
      <c r="AJ1685">
        <v>125</v>
      </c>
      <c r="AK1685">
        <v>125.76</v>
      </c>
      <c r="AL1685">
        <v>124.68</v>
      </c>
      <c r="AM1685">
        <v>150</v>
      </c>
      <c r="AN1685">
        <v>146.19999999999999</v>
      </c>
      <c r="AO1685">
        <v>58.12</v>
      </c>
      <c r="AP1685">
        <v>30.6</v>
      </c>
      <c r="AQ1685">
        <v>28.44</v>
      </c>
      <c r="AR1685">
        <v>80.8</v>
      </c>
      <c r="AS1685">
        <v>101.76</v>
      </c>
      <c r="AT1685">
        <v>98.12</v>
      </c>
      <c r="AU1685">
        <v>63</v>
      </c>
      <c r="AV1685">
        <v>62</v>
      </c>
      <c r="AW1685">
        <v>62</v>
      </c>
      <c r="AX1685">
        <v>62.5</v>
      </c>
      <c r="AY1685">
        <v>62</v>
      </c>
      <c r="AZ1685">
        <v>62</v>
      </c>
      <c r="BA1685">
        <v>61.5</v>
      </c>
      <c r="BB1685">
        <v>62</v>
      </c>
      <c r="BC1685">
        <v>62.5</v>
      </c>
      <c r="BD1685">
        <v>64</v>
      </c>
      <c r="BE1685">
        <v>66.5</v>
      </c>
      <c r="BF1685">
        <v>68.5</v>
      </c>
      <c r="BG1685">
        <v>69</v>
      </c>
      <c r="BH1685">
        <v>69</v>
      </c>
      <c r="BI1685">
        <v>70.5</v>
      </c>
      <c r="BJ1685">
        <v>72</v>
      </c>
      <c r="BK1685">
        <v>71.5</v>
      </c>
      <c r="BL1685">
        <v>70</v>
      </c>
      <c r="BM1685">
        <v>68</v>
      </c>
      <c r="BN1685">
        <v>66</v>
      </c>
      <c r="BO1685">
        <v>65</v>
      </c>
      <c r="BP1685">
        <v>65</v>
      </c>
      <c r="BQ1685">
        <v>65</v>
      </c>
      <c r="BR1685">
        <v>65</v>
      </c>
      <c r="BS1685">
        <v>15.073740000000001</v>
      </c>
      <c r="BT1685">
        <v>9.8398819999999994</v>
      </c>
      <c r="BU1685">
        <v>11.333500000000001</v>
      </c>
      <c r="BV1685">
        <v>10.87102</v>
      </c>
      <c r="BW1685">
        <v>11.92004</v>
      </c>
      <c r="BX1685">
        <v>10.00948</v>
      </c>
      <c r="BY1685">
        <v>-6.9953919999999998</v>
      </c>
      <c r="BZ1685">
        <v>-5.1448749999999999</v>
      </c>
      <c r="CA1685">
        <v>-5.2750779999999997</v>
      </c>
      <c r="CB1685">
        <v>-5.2514110000000001</v>
      </c>
      <c r="CC1685">
        <v>-4.1040799999999997</v>
      </c>
      <c r="CD1685">
        <v>-4.9298479999999998</v>
      </c>
      <c r="CE1685">
        <v>-4.5935519999999999</v>
      </c>
      <c r="CF1685">
        <v>-4.2629700000000001</v>
      </c>
      <c r="CG1685">
        <v>-7.3651280000000003</v>
      </c>
      <c r="CH1685">
        <v>-12.427490000000001</v>
      </c>
      <c r="CI1685">
        <v>-18.359729999999999</v>
      </c>
      <c r="CJ1685">
        <v>-7.4045180000000004</v>
      </c>
      <c r="CK1685">
        <v>72.052090000000007</v>
      </c>
      <c r="CL1685">
        <v>80.388779999999997</v>
      </c>
      <c r="CM1685">
        <v>30.868860000000002</v>
      </c>
      <c r="CN1685">
        <v>8.7218169999999997</v>
      </c>
      <c r="CO1685">
        <v>2.4363630000000001</v>
      </c>
      <c r="CP1685">
        <v>0.787323</v>
      </c>
      <c r="CQ1685">
        <v>69.830520000000007</v>
      </c>
      <c r="CR1685">
        <v>19.82227</v>
      </c>
      <c r="CS1685">
        <v>20.897570000000002</v>
      </c>
      <c r="CT1685">
        <v>21.27251</v>
      </c>
      <c r="CU1685">
        <v>17.691790000000001</v>
      </c>
      <c r="CV1685">
        <v>20.160409999999999</v>
      </c>
      <c r="CW1685">
        <v>13.058870000000001</v>
      </c>
      <c r="CX1685">
        <v>14.179679999999999</v>
      </c>
      <c r="CY1685">
        <v>12.330640000000001</v>
      </c>
      <c r="CZ1685">
        <v>18.692170000000001</v>
      </c>
      <c r="DA1685">
        <v>24.489550000000001</v>
      </c>
      <c r="DB1685">
        <v>34.57976</v>
      </c>
      <c r="DC1685">
        <v>34.97486</v>
      </c>
      <c r="DD1685">
        <v>43.972850000000001</v>
      </c>
      <c r="DE1685">
        <v>34.611139999999999</v>
      </c>
      <c r="DF1685">
        <v>45.815080000000002</v>
      </c>
      <c r="DG1685">
        <v>49.891249999999999</v>
      </c>
      <c r="DH1685">
        <v>69.789429999999996</v>
      </c>
      <c r="DI1685">
        <v>36.273989999999998</v>
      </c>
      <c r="DJ1685">
        <v>54.113619999999997</v>
      </c>
      <c r="DK1685">
        <v>330.81610000000001</v>
      </c>
      <c r="DL1685">
        <v>52.113230000000001</v>
      </c>
      <c r="DM1685">
        <v>33.410739999999997</v>
      </c>
      <c r="DN1685">
        <v>29.9466</v>
      </c>
      <c r="DO1685">
        <v>19</v>
      </c>
      <c r="DP1685">
        <v>20</v>
      </c>
    </row>
    <row r="1686" spans="1:120" hidden="1" x14ac:dyDescent="0.25">
      <c r="A1686" t="str">
        <f t="shared" si="26"/>
        <v>sublap_id-SLAP_PGP2_Prescribed DA 1-4 (1PM-9PM)_44421_20-20</v>
      </c>
      <c r="B1686" t="s">
        <v>62</v>
      </c>
      <c r="C1686" t="s">
        <v>301</v>
      </c>
      <c r="D1686" t="s">
        <v>61</v>
      </c>
      <c r="E1686" t="s">
        <v>302</v>
      </c>
      <c r="F1686" t="s">
        <v>61</v>
      </c>
      <c r="G1686" t="s">
        <v>61</v>
      </c>
      <c r="H1686" t="s">
        <v>61</v>
      </c>
      <c r="I1686" t="s">
        <v>61</v>
      </c>
      <c r="J1686" t="s">
        <v>61</v>
      </c>
      <c r="K1686" t="s">
        <v>214</v>
      </c>
      <c r="L1686" s="18">
        <v>44421</v>
      </c>
      <c r="M1686">
        <v>20</v>
      </c>
      <c r="N1686">
        <v>20</v>
      </c>
      <c r="O1686" t="s">
        <v>258</v>
      </c>
      <c r="P1686">
        <v>1</v>
      </c>
      <c r="Q1686">
        <v>1</v>
      </c>
      <c r="R1686">
        <v>0</v>
      </c>
      <c r="S1686">
        <v>0</v>
      </c>
      <c r="T1686">
        <v>1</v>
      </c>
      <c r="U1686">
        <v>0</v>
      </c>
      <c r="V1686">
        <v>1</v>
      </c>
      <c r="W1686">
        <v>512.32000000000005</v>
      </c>
      <c r="X1686">
        <v>474.24</v>
      </c>
      <c r="Y1686">
        <v>472.32</v>
      </c>
      <c r="Z1686">
        <v>470.24</v>
      </c>
      <c r="AA1686">
        <v>470.72</v>
      </c>
      <c r="AB1686">
        <v>470.4</v>
      </c>
      <c r="AC1686">
        <v>469.92</v>
      </c>
      <c r="AD1686">
        <v>483.68</v>
      </c>
      <c r="AE1686">
        <v>484.16</v>
      </c>
      <c r="AF1686">
        <v>395.68</v>
      </c>
      <c r="AG1686">
        <v>359.52</v>
      </c>
      <c r="AH1686">
        <v>307.2</v>
      </c>
      <c r="AI1686">
        <v>291.83999999999997</v>
      </c>
      <c r="AJ1686">
        <v>96.64</v>
      </c>
      <c r="AK1686">
        <v>80.959999999999994</v>
      </c>
      <c r="AL1686">
        <v>81.28</v>
      </c>
      <c r="AM1686">
        <v>69.92</v>
      </c>
      <c r="AN1686">
        <v>55.36</v>
      </c>
      <c r="AO1686">
        <v>53.44</v>
      </c>
      <c r="AP1686">
        <v>52.32</v>
      </c>
      <c r="AQ1686">
        <v>53.76</v>
      </c>
      <c r="AR1686">
        <v>441.76</v>
      </c>
      <c r="AS1686">
        <v>513.76</v>
      </c>
      <c r="AT1686">
        <v>513.76</v>
      </c>
      <c r="AU1686">
        <v>56.5</v>
      </c>
      <c r="AV1686">
        <v>56</v>
      </c>
      <c r="AW1686">
        <v>56</v>
      </c>
      <c r="AX1686">
        <v>55.5</v>
      </c>
      <c r="AY1686">
        <v>55</v>
      </c>
      <c r="AZ1686">
        <v>55</v>
      </c>
      <c r="BA1686">
        <v>55</v>
      </c>
      <c r="BB1686">
        <v>55.5</v>
      </c>
      <c r="BC1686">
        <v>56.5</v>
      </c>
      <c r="BD1686">
        <v>60</v>
      </c>
      <c r="BE1686">
        <v>61</v>
      </c>
      <c r="BF1686">
        <v>63</v>
      </c>
      <c r="BG1686">
        <v>63.5</v>
      </c>
      <c r="BH1686">
        <v>61.5</v>
      </c>
      <c r="BI1686">
        <v>61.5</v>
      </c>
      <c r="BJ1686">
        <v>61.5</v>
      </c>
      <c r="BK1686">
        <v>61</v>
      </c>
      <c r="BL1686">
        <v>59.5</v>
      </c>
      <c r="BM1686">
        <v>58</v>
      </c>
      <c r="BN1686">
        <v>58</v>
      </c>
      <c r="BO1686">
        <v>58</v>
      </c>
      <c r="BP1686">
        <v>58</v>
      </c>
      <c r="BQ1686">
        <v>58</v>
      </c>
      <c r="BR1686">
        <v>57.5</v>
      </c>
      <c r="BS1686">
        <v>-3.549194</v>
      </c>
      <c r="BT1686">
        <v>4.0485230000000003</v>
      </c>
      <c r="BU1686">
        <v>1.4810179999999999</v>
      </c>
      <c r="BV1686">
        <v>2.7337950000000002</v>
      </c>
      <c r="BW1686">
        <v>0.71884159999999997</v>
      </c>
      <c r="BX1686">
        <v>-7.5381770000000001</v>
      </c>
      <c r="BY1686">
        <v>1.5590820000000001</v>
      </c>
      <c r="BZ1686">
        <v>-2.1258849999999998</v>
      </c>
      <c r="CA1686">
        <v>-8.8118590000000001</v>
      </c>
      <c r="CB1686">
        <v>11.887359999999999</v>
      </c>
      <c r="CC1686">
        <v>40.230710000000002</v>
      </c>
      <c r="CD1686">
        <v>47.171999999999997</v>
      </c>
      <c r="CE1686">
        <v>42.713839999999998</v>
      </c>
      <c r="CF1686">
        <v>29.688379999999999</v>
      </c>
      <c r="CG1686">
        <v>33.185200000000002</v>
      </c>
      <c r="CH1686">
        <v>34.522829999999999</v>
      </c>
      <c r="CI1686">
        <v>33.641190000000002</v>
      </c>
      <c r="CJ1686">
        <v>35.015050000000002</v>
      </c>
      <c r="CK1686">
        <v>-2.5231020000000002</v>
      </c>
      <c r="CL1686">
        <v>-12.785220000000001</v>
      </c>
      <c r="CM1686">
        <v>-13.52589</v>
      </c>
      <c r="CN1686">
        <v>-4.8446959999999999</v>
      </c>
      <c r="CO1686">
        <v>-6.4638369999999998</v>
      </c>
      <c r="CP1686">
        <v>-17.32349</v>
      </c>
      <c r="CQ1686">
        <v>82.959959999999995</v>
      </c>
      <c r="CR1686">
        <v>123.2706</v>
      </c>
      <c r="CS1686">
        <v>195.9975</v>
      </c>
      <c r="CT1686">
        <v>164.07919999999999</v>
      </c>
      <c r="CU1686">
        <v>104.5442</v>
      </c>
      <c r="CV1686">
        <v>119.5538</v>
      </c>
      <c r="CW1686">
        <v>135.37299999999999</v>
      </c>
      <c r="CX1686">
        <v>114.64360000000001</v>
      </c>
      <c r="CY1686">
        <v>255.65710000000001</v>
      </c>
      <c r="CZ1686">
        <v>641.19150000000002</v>
      </c>
      <c r="DA1686">
        <v>1133.354</v>
      </c>
      <c r="DB1686">
        <v>853.87109999999996</v>
      </c>
      <c r="DC1686">
        <v>732.51499999999999</v>
      </c>
      <c r="DD1686">
        <v>261.36590000000001</v>
      </c>
      <c r="DE1686">
        <v>172.5514</v>
      </c>
      <c r="DF1686">
        <v>179.3981</v>
      </c>
      <c r="DG1686">
        <v>127.8742</v>
      </c>
      <c r="DH1686">
        <v>155.3005</v>
      </c>
      <c r="DI1686">
        <v>1018.734</v>
      </c>
      <c r="DJ1686">
        <v>1884.24</v>
      </c>
      <c r="DK1686">
        <v>1764.595</v>
      </c>
      <c r="DL1686">
        <v>190.28370000000001</v>
      </c>
      <c r="DM1686">
        <v>282.35270000000003</v>
      </c>
      <c r="DN1686">
        <v>470.24939999999998</v>
      </c>
      <c r="DO1686">
        <v>20</v>
      </c>
      <c r="DP1686">
        <v>20</v>
      </c>
    </row>
    <row r="1687" spans="1:120" hidden="1" x14ac:dyDescent="0.25">
      <c r="A1687" t="str">
        <f t="shared" si="26"/>
        <v>Industry_Type-7. Institutional/Government_Prescribed DA 1-4 (1PM-9PM)_44421_20-21</v>
      </c>
      <c r="B1687" t="s">
        <v>62</v>
      </c>
      <c r="C1687" t="s">
        <v>208</v>
      </c>
      <c r="D1687" t="s">
        <v>61</v>
      </c>
      <c r="E1687" t="s">
        <v>61</v>
      </c>
      <c r="F1687" t="s">
        <v>61</v>
      </c>
      <c r="G1687" t="s">
        <v>35</v>
      </c>
      <c r="H1687" t="s">
        <v>61</v>
      </c>
      <c r="I1687" t="s">
        <v>61</v>
      </c>
      <c r="J1687" t="s">
        <v>61</v>
      </c>
      <c r="K1687" t="s">
        <v>214</v>
      </c>
      <c r="L1687" s="18">
        <v>44421</v>
      </c>
      <c r="M1687">
        <v>20</v>
      </c>
      <c r="N1687">
        <v>21</v>
      </c>
      <c r="O1687" t="s">
        <v>258</v>
      </c>
      <c r="P1687">
        <v>3</v>
      </c>
      <c r="Q1687">
        <v>3</v>
      </c>
      <c r="R1687">
        <v>0</v>
      </c>
      <c r="S1687">
        <v>0</v>
      </c>
      <c r="T1687">
        <v>1</v>
      </c>
      <c r="U1687">
        <v>1</v>
      </c>
      <c r="V1687">
        <v>1</v>
      </c>
      <c r="W1687">
        <v>29.48</v>
      </c>
      <c r="X1687">
        <v>29.56</v>
      </c>
      <c r="Y1687">
        <v>29.48</v>
      </c>
      <c r="Z1687">
        <v>29.56</v>
      </c>
      <c r="AA1687">
        <v>29.48</v>
      </c>
      <c r="AB1687">
        <v>41.28</v>
      </c>
      <c r="AC1687">
        <v>47.28</v>
      </c>
      <c r="AD1687">
        <v>54.04</v>
      </c>
      <c r="AE1687">
        <v>68.680000000000007</v>
      </c>
      <c r="AF1687">
        <v>80.92</v>
      </c>
      <c r="AG1687">
        <v>114.96</v>
      </c>
      <c r="AH1687">
        <v>123.16</v>
      </c>
      <c r="AI1687">
        <v>127.4</v>
      </c>
      <c r="AJ1687">
        <v>131.36000000000001</v>
      </c>
      <c r="AK1687">
        <v>131.24</v>
      </c>
      <c r="AL1687">
        <v>125.4</v>
      </c>
      <c r="AM1687">
        <v>124</v>
      </c>
      <c r="AN1687">
        <v>120.4</v>
      </c>
      <c r="AO1687">
        <v>134.80000000000001</v>
      </c>
      <c r="AP1687">
        <v>98.44</v>
      </c>
      <c r="AQ1687">
        <v>98.48</v>
      </c>
      <c r="AR1687">
        <v>92.04</v>
      </c>
      <c r="AS1687">
        <v>31.8</v>
      </c>
      <c r="AT1687">
        <v>29.48</v>
      </c>
      <c r="AU1687">
        <v>62.333333000000003</v>
      </c>
      <c r="AV1687">
        <v>62.166666999999997</v>
      </c>
      <c r="AW1687">
        <v>60.833333000000003</v>
      </c>
      <c r="AX1687">
        <v>60.333333000000003</v>
      </c>
      <c r="AY1687">
        <v>60</v>
      </c>
      <c r="AZ1687">
        <v>59.666666999999997</v>
      </c>
      <c r="BA1687">
        <v>59</v>
      </c>
      <c r="BB1687">
        <v>60</v>
      </c>
      <c r="BC1687">
        <v>62.166666999999997</v>
      </c>
      <c r="BD1687">
        <v>65.833332999999996</v>
      </c>
      <c r="BE1687">
        <v>72.166667000000004</v>
      </c>
      <c r="BF1687">
        <v>79</v>
      </c>
      <c r="BG1687">
        <v>84.666667000000004</v>
      </c>
      <c r="BH1687">
        <v>85</v>
      </c>
      <c r="BI1687">
        <v>85.333332999999996</v>
      </c>
      <c r="BJ1687">
        <v>82.166667000000004</v>
      </c>
      <c r="BK1687">
        <v>79.666667000000004</v>
      </c>
      <c r="BL1687">
        <v>77</v>
      </c>
      <c r="BM1687">
        <v>74.166667000000004</v>
      </c>
      <c r="BN1687">
        <v>70.333332999999996</v>
      </c>
      <c r="BO1687">
        <v>66.5</v>
      </c>
      <c r="BP1687">
        <v>64.833332999999996</v>
      </c>
      <c r="BQ1687">
        <v>63.5</v>
      </c>
      <c r="BR1687">
        <v>62.5</v>
      </c>
      <c r="BS1687">
        <v>0.73230930000000005</v>
      </c>
      <c r="BT1687">
        <v>-2.3313799999999999E-2</v>
      </c>
      <c r="BU1687">
        <v>-8.0680999999999999E-3</v>
      </c>
      <c r="BV1687">
        <v>-6.0015899999999997E-2</v>
      </c>
      <c r="BW1687">
        <v>3.9136600000000001E-2</v>
      </c>
      <c r="BX1687">
        <v>-1.540322</v>
      </c>
      <c r="BY1687">
        <v>2.247878</v>
      </c>
      <c r="BZ1687">
        <v>3.2115800000000001</v>
      </c>
      <c r="CA1687">
        <v>-1.336025</v>
      </c>
      <c r="CB1687">
        <v>-3.3152650000000001</v>
      </c>
      <c r="CC1687">
        <v>-1.2154830000000001</v>
      </c>
      <c r="CD1687">
        <v>0.22595599999999999</v>
      </c>
      <c r="CE1687">
        <v>0.53999330000000001</v>
      </c>
      <c r="CF1687">
        <v>-1.886719</v>
      </c>
      <c r="CG1687">
        <v>-3.5665279999999999</v>
      </c>
      <c r="CH1687">
        <v>0.48664469999999999</v>
      </c>
      <c r="CI1687">
        <v>-0.12339020000000001</v>
      </c>
      <c r="CJ1687">
        <v>0.57263569999999997</v>
      </c>
      <c r="CK1687">
        <v>-17.528079999999999</v>
      </c>
      <c r="CL1687">
        <v>10.540240000000001</v>
      </c>
      <c r="CM1687">
        <v>5.3172280000000001</v>
      </c>
      <c r="CN1687">
        <v>-7.7035239999999998</v>
      </c>
      <c r="CO1687">
        <v>-0.4520943</v>
      </c>
      <c r="CP1687">
        <v>6.1456999999999996E-3</v>
      </c>
      <c r="CQ1687">
        <v>0.37437160000000003</v>
      </c>
      <c r="CR1687">
        <v>2.4927999999999999E-2</v>
      </c>
      <c r="CS1687">
        <v>2.5666499999999998E-2</v>
      </c>
      <c r="CT1687">
        <v>2.5330200000000001E-2</v>
      </c>
      <c r="CU1687">
        <v>2.5776199999999999E-2</v>
      </c>
      <c r="CV1687">
        <v>2.0057900000000002</v>
      </c>
      <c r="CW1687">
        <v>1.490812</v>
      </c>
      <c r="CX1687">
        <v>1.4544520000000001</v>
      </c>
      <c r="CY1687">
        <v>0.66142650000000003</v>
      </c>
      <c r="CZ1687">
        <v>1.079</v>
      </c>
      <c r="DA1687">
        <v>4.4650720000000002</v>
      </c>
      <c r="DB1687">
        <v>1.169438</v>
      </c>
      <c r="DC1687">
        <v>1.278737</v>
      </c>
      <c r="DD1687">
        <v>1.1362350000000001</v>
      </c>
      <c r="DE1687">
        <v>1.2177260000000001</v>
      </c>
      <c r="DF1687">
        <v>1.3637680000000001</v>
      </c>
      <c r="DG1687">
        <v>0.80556110000000003</v>
      </c>
      <c r="DH1687">
        <v>1.0848960000000001</v>
      </c>
      <c r="DI1687">
        <v>1.623372</v>
      </c>
      <c r="DJ1687">
        <v>12.18601</v>
      </c>
      <c r="DK1687">
        <v>13.674010000000001</v>
      </c>
      <c r="DL1687">
        <v>7.7196769999999999</v>
      </c>
      <c r="DM1687">
        <v>0.2791266</v>
      </c>
      <c r="DN1687">
        <v>4.5998999999999998E-2</v>
      </c>
      <c r="DO1687">
        <v>20</v>
      </c>
      <c r="DP1687">
        <v>21</v>
      </c>
    </row>
    <row r="1688" spans="1:120" hidden="1" x14ac:dyDescent="0.25">
      <c r="A1688" t="str">
        <f t="shared" si="26"/>
        <v>Aggregator-Blue Zone Resources, LLC_Prescribed DA 1-4 (1PM-9PM)_44421_20-21</v>
      </c>
      <c r="B1688" t="s">
        <v>62</v>
      </c>
      <c r="C1688" t="s">
        <v>261</v>
      </c>
      <c r="D1688" t="s">
        <v>61</v>
      </c>
      <c r="E1688" t="s">
        <v>61</v>
      </c>
      <c r="F1688" t="s">
        <v>262</v>
      </c>
      <c r="G1688" t="s">
        <v>61</v>
      </c>
      <c r="H1688" t="s">
        <v>61</v>
      </c>
      <c r="I1688" t="s">
        <v>61</v>
      </c>
      <c r="J1688" t="s">
        <v>61</v>
      </c>
      <c r="K1688" t="s">
        <v>214</v>
      </c>
      <c r="L1688" s="18">
        <v>44421</v>
      </c>
      <c r="M1688">
        <v>20</v>
      </c>
      <c r="N1688">
        <v>21</v>
      </c>
      <c r="O1688" t="s">
        <v>258</v>
      </c>
      <c r="P1688">
        <v>1</v>
      </c>
      <c r="Q1688">
        <v>1</v>
      </c>
      <c r="R1688">
        <v>0</v>
      </c>
      <c r="S1688">
        <v>0</v>
      </c>
      <c r="T1688">
        <v>1</v>
      </c>
      <c r="U1688">
        <v>0</v>
      </c>
      <c r="V1688">
        <v>1</v>
      </c>
      <c r="W1688">
        <v>0.76300000000000001</v>
      </c>
      <c r="X1688">
        <v>0.76</v>
      </c>
      <c r="Y1688">
        <v>0.754</v>
      </c>
      <c r="Z1688">
        <v>0.76200000000000001</v>
      </c>
      <c r="AA1688">
        <v>0.753</v>
      </c>
      <c r="AB1688">
        <v>0.76400000000000001</v>
      </c>
      <c r="AC1688">
        <v>0.753</v>
      </c>
      <c r="AD1688">
        <v>0.75600000000000001</v>
      </c>
      <c r="AE1688">
        <v>0.753</v>
      </c>
      <c r="AF1688">
        <v>0.75900000000000001</v>
      </c>
      <c r="AG1688">
        <v>0.752</v>
      </c>
      <c r="AH1688">
        <v>0.76500000000000001</v>
      </c>
      <c r="AI1688">
        <v>0.76500000000000001</v>
      </c>
      <c r="AJ1688">
        <v>0.76700000000000002</v>
      </c>
      <c r="AK1688">
        <v>0.77100000000000002</v>
      </c>
      <c r="AL1688">
        <v>0.76900000000000002</v>
      </c>
      <c r="AM1688">
        <v>0.77</v>
      </c>
      <c r="AN1688">
        <v>0.77</v>
      </c>
      <c r="AO1688">
        <v>0.76300000000000001</v>
      </c>
      <c r="AP1688">
        <v>0.76400000000000001</v>
      </c>
      <c r="AQ1688">
        <v>0.77800000000000002</v>
      </c>
      <c r="AR1688">
        <v>0.76500000000000001</v>
      </c>
      <c r="AS1688">
        <v>0.77200000000000002</v>
      </c>
      <c r="AT1688">
        <v>0.77600000000000002</v>
      </c>
      <c r="AU1688">
        <v>60.5</v>
      </c>
      <c r="AV1688">
        <v>61</v>
      </c>
      <c r="AW1688">
        <v>60</v>
      </c>
      <c r="AX1688">
        <v>60</v>
      </c>
      <c r="AY1688">
        <v>60</v>
      </c>
      <c r="AZ1688">
        <v>60</v>
      </c>
      <c r="BA1688">
        <v>59.5</v>
      </c>
      <c r="BB1688">
        <v>59</v>
      </c>
      <c r="BC1688">
        <v>59.5</v>
      </c>
      <c r="BD1688">
        <v>61.5</v>
      </c>
      <c r="BE1688">
        <v>68</v>
      </c>
      <c r="BF1688">
        <v>74.5</v>
      </c>
      <c r="BG1688">
        <v>79.5</v>
      </c>
      <c r="BH1688">
        <v>78.5</v>
      </c>
      <c r="BI1688">
        <v>79</v>
      </c>
      <c r="BJ1688">
        <v>76</v>
      </c>
      <c r="BK1688">
        <v>73.5</v>
      </c>
      <c r="BL1688">
        <v>71.5</v>
      </c>
      <c r="BM1688">
        <v>69.5</v>
      </c>
      <c r="BN1688">
        <v>66</v>
      </c>
      <c r="BO1688">
        <v>62.5</v>
      </c>
      <c r="BP1688">
        <v>61</v>
      </c>
      <c r="BQ1688">
        <v>60.5</v>
      </c>
      <c r="BR1688">
        <v>60</v>
      </c>
      <c r="BS1688">
        <v>2.7809400000000001E-2</v>
      </c>
      <c r="BT1688">
        <v>1.9097099999999999E-2</v>
      </c>
      <c r="BU1688">
        <v>2.4246899999999998E-2</v>
      </c>
      <c r="BV1688">
        <v>1.2163E-2</v>
      </c>
      <c r="BW1688">
        <v>2.12392E-2</v>
      </c>
      <c r="BX1688">
        <v>1.32741E-2</v>
      </c>
      <c r="BY1688">
        <v>2.1056200000000001E-2</v>
      </c>
      <c r="BZ1688">
        <v>-2.36489E-2</v>
      </c>
      <c r="CA1688">
        <v>-1.1481999999999999E-2</v>
      </c>
      <c r="CB1688">
        <v>-1.3576899999999999E-2</v>
      </c>
      <c r="CC1688">
        <v>4.2157100000000003E-2</v>
      </c>
      <c r="CD1688">
        <v>5.5535000000000001E-2</v>
      </c>
      <c r="CE1688">
        <v>5.4528399999999998E-2</v>
      </c>
      <c r="CF1688">
        <v>6.09349E-2</v>
      </c>
      <c r="CG1688">
        <v>2.03173E-2</v>
      </c>
      <c r="CH1688">
        <v>2.0466E-3</v>
      </c>
      <c r="CI1688">
        <v>1.9962899999999999E-2</v>
      </c>
      <c r="CJ1688">
        <v>-4.058E-4</v>
      </c>
      <c r="CK1688">
        <v>1.9248700000000001E-2</v>
      </c>
      <c r="CL1688">
        <v>2.0416699999999999E-2</v>
      </c>
      <c r="CM1688">
        <v>3.4576500000000003E-2</v>
      </c>
      <c r="CN1688">
        <v>4.42694E-2</v>
      </c>
      <c r="CO1688">
        <v>1.8515199999999999E-2</v>
      </c>
      <c r="CP1688">
        <v>1.53978E-2</v>
      </c>
      <c r="CQ1688">
        <v>8.5400000000000002E-5</v>
      </c>
      <c r="CR1688">
        <v>9.6399999999999999E-5</v>
      </c>
      <c r="CS1688">
        <v>9.1399999999999999E-5</v>
      </c>
      <c r="CT1688">
        <v>9.1399999999999999E-5</v>
      </c>
      <c r="CU1688">
        <v>9.1399999999999999E-5</v>
      </c>
      <c r="CV1688">
        <v>9.2200000000000005E-5</v>
      </c>
      <c r="CW1688">
        <v>2.3910000000000001E-4</v>
      </c>
      <c r="CX1688">
        <v>2.609E-4</v>
      </c>
      <c r="CY1688">
        <v>2.8719999999999999E-4</v>
      </c>
      <c r="CZ1688">
        <v>2.7730000000000002E-4</v>
      </c>
      <c r="DA1688">
        <v>1.5608E-3</v>
      </c>
      <c r="DB1688">
        <v>1.0769E-3</v>
      </c>
      <c r="DC1688">
        <v>7.1089999999999999E-4</v>
      </c>
      <c r="DD1688">
        <v>1.0797999999999999E-3</v>
      </c>
      <c r="DE1688">
        <v>4.4359999999999999E-4</v>
      </c>
      <c r="DF1688">
        <v>2.0880000000000001E-4</v>
      </c>
      <c r="DG1688">
        <v>1.7589999999999999E-4</v>
      </c>
      <c r="DH1688">
        <v>2.0570000000000001E-4</v>
      </c>
      <c r="DI1688">
        <v>1.407E-4</v>
      </c>
      <c r="DJ1688">
        <v>9.6799999999999995E-5</v>
      </c>
      <c r="DK1688">
        <v>2.72E-4</v>
      </c>
      <c r="DL1688">
        <v>3.8620000000000001E-4</v>
      </c>
      <c r="DM1688">
        <v>9.4199999999999999E-5</v>
      </c>
      <c r="DN1688">
        <v>6.3100000000000002E-5</v>
      </c>
      <c r="DO1688">
        <v>20</v>
      </c>
      <c r="DP1688">
        <v>21</v>
      </c>
    </row>
    <row r="1689" spans="1:120" hidden="1" x14ac:dyDescent="0.25">
      <c r="A1689" t="str">
        <f t="shared" si="26"/>
        <v>Industry_Type-4. Retail stores_Prescribed DA 1-4 (1PM-9PM)_44421_20-21</v>
      </c>
      <c r="B1689" t="s">
        <v>62</v>
      </c>
      <c r="C1689" t="s">
        <v>204</v>
      </c>
      <c r="D1689" t="s">
        <v>61</v>
      </c>
      <c r="E1689" t="s">
        <v>61</v>
      </c>
      <c r="F1689" t="s">
        <v>61</v>
      </c>
      <c r="G1689" t="s">
        <v>33</v>
      </c>
      <c r="H1689" t="s">
        <v>61</v>
      </c>
      <c r="I1689" t="s">
        <v>61</v>
      </c>
      <c r="J1689" t="s">
        <v>61</v>
      </c>
      <c r="K1689" t="s">
        <v>214</v>
      </c>
      <c r="L1689" s="18">
        <v>44421</v>
      </c>
      <c r="M1689">
        <v>20</v>
      </c>
      <c r="N1689">
        <v>21</v>
      </c>
      <c r="O1689" t="s">
        <v>258</v>
      </c>
      <c r="P1689">
        <v>1</v>
      </c>
      <c r="Q1689">
        <v>1</v>
      </c>
      <c r="R1689">
        <v>0</v>
      </c>
      <c r="S1689">
        <v>0</v>
      </c>
      <c r="T1689">
        <v>1</v>
      </c>
      <c r="U1689">
        <v>0</v>
      </c>
      <c r="V1689">
        <v>1</v>
      </c>
      <c r="W1689">
        <v>0.76300000000000001</v>
      </c>
      <c r="X1689">
        <v>0.76</v>
      </c>
      <c r="Y1689">
        <v>0.754</v>
      </c>
      <c r="Z1689">
        <v>0.76200000000000001</v>
      </c>
      <c r="AA1689">
        <v>0.753</v>
      </c>
      <c r="AB1689">
        <v>0.76400000000000001</v>
      </c>
      <c r="AC1689">
        <v>0.753</v>
      </c>
      <c r="AD1689">
        <v>0.75600000000000001</v>
      </c>
      <c r="AE1689">
        <v>0.753</v>
      </c>
      <c r="AF1689">
        <v>0.75900000000000001</v>
      </c>
      <c r="AG1689">
        <v>0.752</v>
      </c>
      <c r="AH1689">
        <v>0.76500000000000001</v>
      </c>
      <c r="AI1689">
        <v>0.76500000000000001</v>
      </c>
      <c r="AJ1689">
        <v>0.76700000000000002</v>
      </c>
      <c r="AK1689">
        <v>0.77100000000000002</v>
      </c>
      <c r="AL1689">
        <v>0.76900000000000002</v>
      </c>
      <c r="AM1689">
        <v>0.77</v>
      </c>
      <c r="AN1689">
        <v>0.77</v>
      </c>
      <c r="AO1689">
        <v>0.76300000000000001</v>
      </c>
      <c r="AP1689">
        <v>0.76400000000000001</v>
      </c>
      <c r="AQ1689">
        <v>0.77800000000000002</v>
      </c>
      <c r="AR1689">
        <v>0.76500000000000001</v>
      </c>
      <c r="AS1689">
        <v>0.77200000000000002</v>
      </c>
      <c r="AT1689">
        <v>0.77600000000000002</v>
      </c>
      <c r="AU1689">
        <v>60.5</v>
      </c>
      <c r="AV1689">
        <v>61</v>
      </c>
      <c r="AW1689">
        <v>60</v>
      </c>
      <c r="AX1689">
        <v>60</v>
      </c>
      <c r="AY1689">
        <v>60</v>
      </c>
      <c r="AZ1689">
        <v>60</v>
      </c>
      <c r="BA1689">
        <v>59.5</v>
      </c>
      <c r="BB1689">
        <v>59</v>
      </c>
      <c r="BC1689">
        <v>59.5</v>
      </c>
      <c r="BD1689">
        <v>61.5</v>
      </c>
      <c r="BE1689">
        <v>68</v>
      </c>
      <c r="BF1689">
        <v>74.5</v>
      </c>
      <c r="BG1689">
        <v>79.5</v>
      </c>
      <c r="BH1689">
        <v>78.5</v>
      </c>
      <c r="BI1689">
        <v>79</v>
      </c>
      <c r="BJ1689">
        <v>76</v>
      </c>
      <c r="BK1689">
        <v>73.5</v>
      </c>
      <c r="BL1689">
        <v>71.5</v>
      </c>
      <c r="BM1689">
        <v>69.5</v>
      </c>
      <c r="BN1689">
        <v>66</v>
      </c>
      <c r="BO1689">
        <v>62.5</v>
      </c>
      <c r="BP1689">
        <v>61</v>
      </c>
      <c r="BQ1689">
        <v>60.5</v>
      </c>
      <c r="BR1689">
        <v>60</v>
      </c>
      <c r="BS1689">
        <v>2.7809400000000001E-2</v>
      </c>
      <c r="BT1689">
        <v>1.9097099999999999E-2</v>
      </c>
      <c r="BU1689">
        <v>2.4246899999999998E-2</v>
      </c>
      <c r="BV1689">
        <v>1.2163E-2</v>
      </c>
      <c r="BW1689">
        <v>2.12392E-2</v>
      </c>
      <c r="BX1689">
        <v>1.32741E-2</v>
      </c>
      <c r="BY1689">
        <v>2.1056200000000001E-2</v>
      </c>
      <c r="BZ1689">
        <v>-2.36489E-2</v>
      </c>
      <c r="CA1689">
        <v>-1.1481999999999999E-2</v>
      </c>
      <c r="CB1689">
        <v>-1.3576899999999999E-2</v>
      </c>
      <c r="CC1689">
        <v>4.2157100000000003E-2</v>
      </c>
      <c r="CD1689">
        <v>5.5535000000000001E-2</v>
      </c>
      <c r="CE1689">
        <v>5.4528399999999998E-2</v>
      </c>
      <c r="CF1689">
        <v>6.09349E-2</v>
      </c>
      <c r="CG1689">
        <v>2.03173E-2</v>
      </c>
      <c r="CH1689">
        <v>2.0466E-3</v>
      </c>
      <c r="CI1689">
        <v>1.9962899999999999E-2</v>
      </c>
      <c r="CJ1689">
        <v>-4.058E-4</v>
      </c>
      <c r="CK1689">
        <v>1.9248700000000001E-2</v>
      </c>
      <c r="CL1689">
        <v>2.0416699999999999E-2</v>
      </c>
      <c r="CM1689">
        <v>3.4576500000000003E-2</v>
      </c>
      <c r="CN1689">
        <v>4.42694E-2</v>
      </c>
      <c r="CO1689">
        <v>1.8515199999999999E-2</v>
      </c>
      <c r="CP1689">
        <v>1.53978E-2</v>
      </c>
      <c r="CQ1689">
        <v>8.5400000000000002E-5</v>
      </c>
      <c r="CR1689">
        <v>9.6399999999999999E-5</v>
      </c>
      <c r="CS1689">
        <v>9.1399999999999999E-5</v>
      </c>
      <c r="CT1689">
        <v>9.1399999999999999E-5</v>
      </c>
      <c r="CU1689">
        <v>9.1399999999999999E-5</v>
      </c>
      <c r="CV1689">
        <v>9.2200000000000005E-5</v>
      </c>
      <c r="CW1689">
        <v>2.3910000000000001E-4</v>
      </c>
      <c r="CX1689">
        <v>2.609E-4</v>
      </c>
      <c r="CY1689">
        <v>2.8719999999999999E-4</v>
      </c>
      <c r="CZ1689">
        <v>2.7730000000000002E-4</v>
      </c>
      <c r="DA1689">
        <v>1.5608E-3</v>
      </c>
      <c r="DB1689">
        <v>1.0769E-3</v>
      </c>
      <c r="DC1689">
        <v>7.1089999999999999E-4</v>
      </c>
      <c r="DD1689">
        <v>1.0797999999999999E-3</v>
      </c>
      <c r="DE1689">
        <v>4.4359999999999999E-4</v>
      </c>
      <c r="DF1689">
        <v>2.0880000000000001E-4</v>
      </c>
      <c r="DG1689">
        <v>1.7589999999999999E-4</v>
      </c>
      <c r="DH1689">
        <v>2.0570000000000001E-4</v>
      </c>
      <c r="DI1689">
        <v>1.407E-4</v>
      </c>
      <c r="DJ1689">
        <v>9.6799999999999995E-5</v>
      </c>
      <c r="DK1689">
        <v>2.72E-4</v>
      </c>
      <c r="DL1689">
        <v>3.8620000000000001E-4</v>
      </c>
      <c r="DM1689">
        <v>9.4199999999999999E-5</v>
      </c>
      <c r="DN1689">
        <v>6.3100000000000002E-5</v>
      </c>
      <c r="DO1689">
        <v>20</v>
      </c>
      <c r="DP1689">
        <v>21</v>
      </c>
    </row>
    <row r="1690" spans="1:120" hidden="1" x14ac:dyDescent="0.25">
      <c r="A1690" t="str">
        <f t="shared" si="26"/>
        <v>Industry_Type-1. Agriculture, Mining &amp; Construction_Prescribed DA 1-4 (1PM-9PM)_44421_20-20</v>
      </c>
      <c r="B1690" t="s">
        <v>62</v>
      </c>
      <c r="C1690" t="s">
        <v>211</v>
      </c>
      <c r="D1690" t="s">
        <v>61</v>
      </c>
      <c r="E1690" t="s">
        <v>61</v>
      </c>
      <c r="F1690" t="s">
        <v>61</v>
      </c>
      <c r="G1690" t="s">
        <v>30</v>
      </c>
      <c r="H1690" t="s">
        <v>61</v>
      </c>
      <c r="I1690" t="s">
        <v>61</v>
      </c>
      <c r="J1690" t="s">
        <v>61</v>
      </c>
      <c r="K1690" t="s">
        <v>214</v>
      </c>
      <c r="L1690" s="18">
        <v>44421</v>
      </c>
      <c r="M1690">
        <v>20</v>
      </c>
      <c r="N1690">
        <v>20</v>
      </c>
      <c r="O1690" t="s">
        <v>258</v>
      </c>
      <c r="P1690">
        <v>3</v>
      </c>
      <c r="Q1690">
        <v>3</v>
      </c>
      <c r="R1690">
        <v>0</v>
      </c>
      <c r="S1690">
        <v>0</v>
      </c>
      <c r="T1690">
        <v>1</v>
      </c>
      <c r="U1690">
        <v>1</v>
      </c>
      <c r="V1690">
        <v>1</v>
      </c>
      <c r="W1690">
        <v>1783.44</v>
      </c>
      <c r="X1690">
        <v>1919.96</v>
      </c>
      <c r="Y1690">
        <v>1922.12</v>
      </c>
      <c r="Z1690">
        <v>1924.64</v>
      </c>
      <c r="AA1690">
        <v>1934.48</v>
      </c>
      <c r="AB1690">
        <v>1935.84</v>
      </c>
      <c r="AC1690">
        <v>1945</v>
      </c>
      <c r="AD1690">
        <v>1968.32</v>
      </c>
      <c r="AE1690">
        <v>1960.4</v>
      </c>
      <c r="AF1690">
        <v>1826.96</v>
      </c>
      <c r="AG1690">
        <v>1760.8</v>
      </c>
      <c r="AH1690">
        <v>1630.4</v>
      </c>
      <c r="AI1690">
        <v>927.28</v>
      </c>
      <c r="AJ1690">
        <v>856.96</v>
      </c>
      <c r="AK1690">
        <v>875.8</v>
      </c>
      <c r="AL1690">
        <v>889.44</v>
      </c>
      <c r="AM1690">
        <v>927.12</v>
      </c>
      <c r="AN1690">
        <v>810.12</v>
      </c>
      <c r="AO1690">
        <v>309.64</v>
      </c>
      <c r="AP1690">
        <v>311.64</v>
      </c>
      <c r="AQ1690">
        <v>800.04</v>
      </c>
      <c r="AR1690">
        <v>1306.04</v>
      </c>
      <c r="AS1690">
        <v>1380.4</v>
      </c>
      <c r="AT1690">
        <v>1375.04</v>
      </c>
      <c r="AU1690">
        <v>58.166666999999997</v>
      </c>
      <c r="AV1690">
        <v>58</v>
      </c>
      <c r="AW1690">
        <v>58</v>
      </c>
      <c r="AX1690">
        <v>57.833333000000003</v>
      </c>
      <c r="AY1690">
        <v>57.333333000000003</v>
      </c>
      <c r="AZ1690">
        <v>57</v>
      </c>
      <c r="BA1690">
        <v>57</v>
      </c>
      <c r="BB1690">
        <v>57.166666999999997</v>
      </c>
      <c r="BC1690">
        <v>57.5</v>
      </c>
      <c r="BD1690">
        <v>59</v>
      </c>
      <c r="BE1690">
        <v>61</v>
      </c>
      <c r="BF1690">
        <v>63.333333000000003</v>
      </c>
      <c r="BG1690">
        <v>64.166667000000004</v>
      </c>
      <c r="BH1690">
        <v>65.166667000000004</v>
      </c>
      <c r="BI1690">
        <v>65.5</v>
      </c>
      <c r="BJ1690">
        <v>64.833332999999996</v>
      </c>
      <c r="BK1690">
        <v>64.333332999999996</v>
      </c>
      <c r="BL1690">
        <v>64.166667000000004</v>
      </c>
      <c r="BM1690">
        <v>61.666666999999997</v>
      </c>
      <c r="BN1690">
        <v>61</v>
      </c>
      <c r="BO1690">
        <v>60.666666999999997</v>
      </c>
      <c r="BP1690">
        <v>59.666666999999997</v>
      </c>
      <c r="BQ1690">
        <v>60</v>
      </c>
      <c r="BR1690">
        <v>58.833333000000003</v>
      </c>
      <c r="BS1690">
        <v>-32.184570000000001</v>
      </c>
      <c r="BT1690">
        <v>1.2542720000000001</v>
      </c>
      <c r="BU1690">
        <v>4.5162959999999996</v>
      </c>
      <c r="BV1690">
        <v>9.3611760000000004</v>
      </c>
      <c r="BW1690">
        <v>3.693756</v>
      </c>
      <c r="BX1690">
        <v>-7.029388</v>
      </c>
      <c r="BY1690">
        <v>4.399597</v>
      </c>
      <c r="BZ1690">
        <v>-4.3511049999999996</v>
      </c>
      <c r="CA1690">
        <v>-16.146640000000001</v>
      </c>
      <c r="CB1690">
        <v>15.122960000000001</v>
      </c>
      <c r="CC1690">
        <v>56.233640000000001</v>
      </c>
      <c r="CD1690">
        <v>39.908140000000003</v>
      </c>
      <c r="CE1690">
        <v>150.5204</v>
      </c>
      <c r="CF1690">
        <v>91.280199999999994</v>
      </c>
      <c r="CG1690">
        <v>74.205860000000001</v>
      </c>
      <c r="CH1690">
        <v>118.9952</v>
      </c>
      <c r="CI1690">
        <v>108.77209999999999</v>
      </c>
      <c r="CJ1690">
        <v>210.74879999999999</v>
      </c>
      <c r="CK1690">
        <v>460.65859999999998</v>
      </c>
      <c r="CL1690">
        <v>687.71559999999999</v>
      </c>
      <c r="CM1690">
        <v>266.99489999999997</v>
      </c>
      <c r="CN1690">
        <v>62.319490000000002</v>
      </c>
      <c r="CO1690">
        <v>69.433430000000001</v>
      </c>
      <c r="CP1690">
        <v>71.506609999999995</v>
      </c>
      <c r="CQ1690">
        <v>532.93550000000005</v>
      </c>
      <c r="CR1690">
        <v>175.5453</v>
      </c>
      <c r="CS1690">
        <v>239.024</v>
      </c>
      <c r="CT1690">
        <v>210.42310000000001</v>
      </c>
      <c r="CU1690">
        <v>154.31819999999999</v>
      </c>
      <c r="CV1690">
        <v>156.21539999999999</v>
      </c>
      <c r="CW1690">
        <v>189.5771</v>
      </c>
      <c r="CX1690">
        <v>137.8777</v>
      </c>
      <c r="CY1690">
        <v>313.62549999999999</v>
      </c>
      <c r="CZ1690">
        <v>1024.3119999999999</v>
      </c>
      <c r="DA1690">
        <v>1745.0060000000001</v>
      </c>
      <c r="DB1690">
        <v>1331.319</v>
      </c>
      <c r="DC1690">
        <v>2230.4639999999999</v>
      </c>
      <c r="DD1690">
        <v>4891.6229999999996</v>
      </c>
      <c r="DE1690">
        <v>5120.8339999999998</v>
      </c>
      <c r="DF1690">
        <v>2924.277</v>
      </c>
      <c r="DG1690">
        <v>2885.5369999999998</v>
      </c>
      <c r="DH1690">
        <v>3437.4459999999999</v>
      </c>
      <c r="DI1690">
        <v>35737.69</v>
      </c>
      <c r="DJ1690">
        <v>4133.4880000000003</v>
      </c>
      <c r="DK1690">
        <v>5654.7669999999998</v>
      </c>
      <c r="DL1690">
        <v>3415.9670000000001</v>
      </c>
      <c r="DM1690">
        <v>2148.808</v>
      </c>
      <c r="DN1690">
        <v>1809.559</v>
      </c>
      <c r="DO1690">
        <v>20</v>
      </c>
      <c r="DP1690">
        <v>20</v>
      </c>
    </row>
    <row r="1691" spans="1:120" hidden="1" x14ac:dyDescent="0.25">
      <c r="A1691" t="str">
        <f t="shared" si="26"/>
        <v>Size_Grp-Below 20 kW_Prescribed DA 1-4 (1PM-9PM)_44421_19-20</v>
      </c>
      <c r="B1691" t="s">
        <v>62</v>
      </c>
      <c r="C1691" t="s">
        <v>259</v>
      </c>
      <c r="D1691" t="s">
        <v>61</v>
      </c>
      <c r="E1691" t="s">
        <v>61</v>
      </c>
      <c r="F1691" t="s">
        <v>61</v>
      </c>
      <c r="G1691" t="s">
        <v>61</v>
      </c>
      <c r="H1691" t="s">
        <v>61</v>
      </c>
      <c r="I1691" t="s">
        <v>61</v>
      </c>
      <c r="J1691" t="s">
        <v>260</v>
      </c>
      <c r="K1691" t="s">
        <v>214</v>
      </c>
      <c r="L1691" s="18">
        <v>44421</v>
      </c>
      <c r="M1691">
        <v>19</v>
      </c>
      <c r="N1691">
        <v>20</v>
      </c>
      <c r="O1691" t="s">
        <v>258</v>
      </c>
      <c r="P1691">
        <v>1</v>
      </c>
      <c r="Q1691">
        <v>0</v>
      </c>
      <c r="R1691">
        <v>0</v>
      </c>
      <c r="S1691">
        <v>0</v>
      </c>
      <c r="T1691">
        <v>1</v>
      </c>
      <c r="U1691">
        <v>0</v>
      </c>
      <c r="V1691">
        <v>1</v>
      </c>
      <c r="DO1691">
        <v>19</v>
      </c>
      <c r="DP1691">
        <v>20</v>
      </c>
    </row>
    <row r="1692" spans="1:120" hidden="1" x14ac:dyDescent="0.25">
      <c r="A1692" t="str">
        <f t="shared" si="26"/>
        <v>LCA-Greater Bay Area_Prescribed DA 1-4 (1PM-9PM)_44421_19-20</v>
      </c>
      <c r="B1692" t="s">
        <v>62</v>
      </c>
      <c r="C1692" t="s">
        <v>209</v>
      </c>
      <c r="D1692" t="s">
        <v>36</v>
      </c>
      <c r="E1692" t="s">
        <v>61</v>
      </c>
      <c r="F1692" t="s">
        <v>61</v>
      </c>
      <c r="G1692" t="s">
        <v>61</v>
      </c>
      <c r="H1692" t="s">
        <v>61</v>
      </c>
      <c r="I1692" t="s">
        <v>61</v>
      </c>
      <c r="J1692" t="s">
        <v>61</v>
      </c>
      <c r="K1692" t="s">
        <v>214</v>
      </c>
      <c r="L1692" s="18">
        <v>44421</v>
      </c>
      <c r="M1692">
        <v>19</v>
      </c>
      <c r="N1692">
        <v>20</v>
      </c>
      <c r="O1692" t="s">
        <v>258</v>
      </c>
      <c r="P1692">
        <v>2</v>
      </c>
      <c r="Q1692">
        <v>1</v>
      </c>
      <c r="R1692">
        <v>0</v>
      </c>
      <c r="S1692">
        <v>0</v>
      </c>
      <c r="T1692">
        <v>1</v>
      </c>
      <c r="U1692">
        <v>0</v>
      </c>
      <c r="V1692">
        <v>1</v>
      </c>
      <c r="W1692">
        <v>128.08000000000001</v>
      </c>
      <c r="X1692">
        <v>191.68</v>
      </c>
      <c r="Y1692">
        <v>190.4</v>
      </c>
      <c r="Z1692">
        <v>186.88</v>
      </c>
      <c r="AA1692">
        <v>190.4</v>
      </c>
      <c r="AB1692">
        <v>185.76</v>
      </c>
      <c r="AC1692">
        <v>204.48</v>
      </c>
      <c r="AD1692">
        <v>252</v>
      </c>
      <c r="AE1692">
        <v>256.56</v>
      </c>
      <c r="AF1692">
        <v>261.92</v>
      </c>
      <c r="AG1692">
        <v>264.24</v>
      </c>
      <c r="AH1692">
        <v>241.2</v>
      </c>
      <c r="AI1692">
        <v>240.72</v>
      </c>
      <c r="AJ1692">
        <v>250</v>
      </c>
      <c r="AK1692">
        <v>251.52</v>
      </c>
      <c r="AL1692">
        <v>249.36</v>
      </c>
      <c r="AM1692">
        <v>300</v>
      </c>
      <c r="AN1692">
        <v>292.39999999999998</v>
      </c>
      <c r="AO1692">
        <v>116.24</v>
      </c>
      <c r="AP1692">
        <v>61.2</v>
      </c>
      <c r="AQ1692">
        <v>56.88</v>
      </c>
      <c r="AR1692">
        <v>161.6</v>
      </c>
      <c r="AS1692">
        <v>203.52</v>
      </c>
      <c r="AT1692">
        <v>196.24</v>
      </c>
      <c r="AU1692">
        <v>63</v>
      </c>
      <c r="AV1692">
        <v>62</v>
      </c>
      <c r="AW1692">
        <v>62</v>
      </c>
      <c r="AX1692">
        <v>62.5</v>
      </c>
      <c r="AY1692">
        <v>62</v>
      </c>
      <c r="AZ1692">
        <v>62</v>
      </c>
      <c r="BA1692">
        <v>61.5</v>
      </c>
      <c r="BB1692">
        <v>62</v>
      </c>
      <c r="BC1692">
        <v>62.5</v>
      </c>
      <c r="BD1692">
        <v>64</v>
      </c>
      <c r="BE1692">
        <v>66.5</v>
      </c>
      <c r="BF1692">
        <v>68.5</v>
      </c>
      <c r="BG1692">
        <v>69</v>
      </c>
      <c r="BH1692">
        <v>69</v>
      </c>
      <c r="BI1692">
        <v>70.5</v>
      </c>
      <c r="BJ1692">
        <v>72</v>
      </c>
      <c r="BK1692">
        <v>71.5</v>
      </c>
      <c r="BL1692">
        <v>70</v>
      </c>
      <c r="BM1692">
        <v>68</v>
      </c>
      <c r="BN1692">
        <v>66</v>
      </c>
      <c r="BO1692">
        <v>65</v>
      </c>
      <c r="BP1692">
        <v>65</v>
      </c>
      <c r="BQ1692">
        <v>65</v>
      </c>
      <c r="BR1692">
        <v>65</v>
      </c>
      <c r="BS1692">
        <v>30.147480000000002</v>
      </c>
      <c r="BT1692">
        <v>19.679760000000002</v>
      </c>
      <c r="BU1692">
        <v>22.667010000000001</v>
      </c>
      <c r="BV1692">
        <v>21.74203</v>
      </c>
      <c r="BW1692">
        <v>23.84009</v>
      </c>
      <c r="BX1692">
        <v>20.018969999999999</v>
      </c>
      <c r="BY1692">
        <v>-13.990780000000001</v>
      </c>
      <c r="BZ1692">
        <v>-10.28975</v>
      </c>
      <c r="CA1692">
        <v>-10.55016</v>
      </c>
      <c r="CB1692">
        <v>-10.50282</v>
      </c>
      <c r="CC1692">
        <v>-8.2081599999999995</v>
      </c>
      <c r="CD1692">
        <v>-9.8596950000000003</v>
      </c>
      <c r="CE1692">
        <v>-9.1871030000000005</v>
      </c>
      <c r="CF1692">
        <v>-8.5259400000000003</v>
      </c>
      <c r="CG1692">
        <v>-14.730259999999999</v>
      </c>
      <c r="CH1692">
        <v>-24.854980000000001</v>
      </c>
      <c r="CI1692">
        <v>-36.719470000000001</v>
      </c>
      <c r="CJ1692">
        <v>-14.80904</v>
      </c>
      <c r="CK1692">
        <v>144.10419999999999</v>
      </c>
      <c r="CL1692">
        <v>160.77760000000001</v>
      </c>
      <c r="CM1692">
        <v>61.737720000000003</v>
      </c>
      <c r="CN1692">
        <v>17.443629999999999</v>
      </c>
      <c r="CO1692">
        <v>4.8727260000000001</v>
      </c>
      <c r="CP1692">
        <v>1.574646</v>
      </c>
      <c r="CQ1692">
        <v>279.32209999999998</v>
      </c>
      <c r="CR1692">
        <v>79.289069999999995</v>
      </c>
      <c r="CS1692">
        <v>83.590289999999996</v>
      </c>
      <c r="CT1692">
        <v>85.090029999999999</v>
      </c>
      <c r="CU1692">
        <v>70.767169999999993</v>
      </c>
      <c r="CV1692">
        <v>80.641649999999998</v>
      </c>
      <c r="CW1692">
        <v>52.235469999999999</v>
      </c>
      <c r="CX1692">
        <v>56.718699999999998</v>
      </c>
      <c r="CY1692">
        <v>49.322569999999999</v>
      </c>
      <c r="CZ1692">
        <v>74.768690000000007</v>
      </c>
      <c r="DA1692">
        <v>97.958209999999994</v>
      </c>
      <c r="DB1692">
        <v>138.31899999999999</v>
      </c>
      <c r="DC1692">
        <v>139.89949999999999</v>
      </c>
      <c r="DD1692">
        <v>175.8914</v>
      </c>
      <c r="DE1692">
        <v>138.44460000000001</v>
      </c>
      <c r="DF1692">
        <v>183.2603</v>
      </c>
      <c r="DG1692">
        <v>199.565</v>
      </c>
      <c r="DH1692">
        <v>279.15769999999998</v>
      </c>
      <c r="DI1692">
        <v>145.096</v>
      </c>
      <c r="DJ1692">
        <v>216.4545</v>
      </c>
      <c r="DK1692">
        <v>1323.2650000000001</v>
      </c>
      <c r="DL1692">
        <v>208.4529</v>
      </c>
      <c r="DM1692">
        <v>133.6429</v>
      </c>
      <c r="DN1692">
        <v>119.7864</v>
      </c>
      <c r="DO1692">
        <v>19</v>
      </c>
      <c r="DP1692">
        <v>20</v>
      </c>
    </row>
    <row r="1693" spans="1:120" x14ac:dyDescent="0.25">
      <c r="A1693" t="str">
        <f t="shared" si="26"/>
        <v>AutoDR-No_Prescribed DA 1-4 (1PM-9PM)_44421_20-20</v>
      </c>
      <c r="B1693" t="s">
        <v>62</v>
      </c>
      <c r="C1693" t="s">
        <v>321</v>
      </c>
      <c r="D1693" t="s">
        <v>61</v>
      </c>
      <c r="E1693" t="s">
        <v>61</v>
      </c>
      <c r="F1693" t="s">
        <v>61</v>
      </c>
      <c r="G1693" t="s">
        <v>61</v>
      </c>
      <c r="H1693" t="s">
        <v>97</v>
      </c>
      <c r="I1693" t="s">
        <v>61</v>
      </c>
      <c r="J1693" t="s">
        <v>61</v>
      </c>
      <c r="K1693" t="s">
        <v>214</v>
      </c>
      <c r="L1693" s="18">
        <v>44421</v>
      </c>
      <c r="M1693">
        <v>20</v>
      </c>
      <c r="N1693">
        <v>20</v>
      </c>
      <c r="O1693" t="s">
        <v>258</v>
      </c>
      <c r="P1693">
        <v>3</v>
      </c>
      <c r="Q1693">
        <v>3</v>
      </c>
      <c r="R1693">
        <v>0</v>
      </c>
      <c r="S1693">
        <v>0</v>
      </c>
      <c r="T1693">
        <v>1</v>
      </c>
      <c r="U1693">
        <v>1</v>
      </c>
      <c r="V1693">
        <v>1</v>
      </c>
      <c r="W1693">
        <v>1783.44</v>
      </c>
      <c r="X1693">
        <v>1919.96</v>
      </c>
      <c r="Y1693">
        <v>1922.12</v>
      </c>
      <c r="Z1693">
        <v>1924.64</v>
      </c>
      <c r="AA1693">
        <v>1934.48</v>
      </c>
      <c r="AB1693">
        <v>1935.84</v>
      </c>
      <c r="AC1693">
        <v>1945</v>
      </c>
      <c r="AD1693">
        <v>1968.32</v>
      </c>
      <c r="AE1693">
        <v>1960.4</v>
      </c>
      <c r="AF1693">
        <v>1826.96</v>
      </c>
      <c r="AG1693">
        <v>1760.8</v>
      </c>
      <c r="AH1693">
        <v>1630.4</v>
      </c>
      <c r="AI1693">
        <v>927.28</v>
      </c>
      <c r="AJ1693">
        <v>856.96</v>
      </c>
      <c r="AK1693">
        <v>875.8</v>
      </c>
      <c r="AL1693">
        <v>889.44</v>
      </c>
      <c r="AM1693">
        <v>927.12</v>
      </c>
      <c r="AN1693">
        <v>810.12</v>
      </c>
      <c r="AO1693">
        <v>309.64</v>
      </c>
      <c r="AP1693">
        <v>311.64</v>
      </c>
      <c r="AQ1693">
        <v>800.04</v>
      </c>
      <c r="AR1693">
        <v>1306.04</v>
      </c>
      <c r="AS1693">
        <v>1380.4</v>
      </c>
      <c r="AT1693">
        <v>1375.04</v>
      </c>
      <c r="AU1693">
        <v>58.166666999999997</v>
      </c>
      <c r="AV1693">
        <v>58</v>
      </c>
      <c r="AW1693">
        <v>58</v>
      </c>
      <c r="AX1693">
        <v>57.833333000000003</v>
      </c>
      <c r="AY1693">
        <v>57.333333000000003</v>
      </c>
      <c r="AZ1693">
        <v>57</v>
      </c>
      <c r="BA1693">
        <v>57</v>
      </c>
      <c r="BB1693">
        <v>57.166666999999997</v>
      </c>
      <c r="BC1693">
        <v>57.5</v>
      </c>
      <c r="BD1693">
        <v>59</v>
      </c>
      <c r="BE1693">
        <v>61</v>
      </c>
      <c r="BF1693">
        <v>63.333333000000003</v>
      </c>
      <c r="BG1693">
        <v>64.166667000000004</v>
      </c>
      <c r="BH1693">
        <v>65.166667000000004</v>
      </c>
      <c r="BI1693">
        <v>65.5</v>
      </c>
      <c r="BJ1693">
        <v>64.833332999999996</v>
      </c>
      <c r="BK1693">
        <v>64.333332999999996</v>
      </c>
      <c r="BL1693">
        <v>64.166667000000004</v>
      </c>
      <c r="BM1693">
        <v>61.666666999999997</v>
      </c>
      <c r="BN1693">
        <v>61</v>
      </c>
      <c r="BO1693">
        <v>60.666666999999997</v>
      </c>
      <c r="BP1693">
        <v>59.666666999999997</v>
      </c>
      <c r="BQ1693">
        <v>60</v>
      </c>
      <c r="BR1693">
        <v>58.833333000000003</v>
      </c>
      <c r="BS1693">
        <v>-32.184570000000001</v>
      </c>
      <c r="BT1693">
        <v>1.2542720000000001</v>
      </c>
      <c r="BU1693">
        <v>4.5162959999999996</v>
      </c>
      <c r="BV1693">
        <v>9.3611760000000004</v>
      </c>
      <c r="BW1693">
        <v>3.693756</v>
      </c>
      <c r="BX1693">
        <v>-7.029388</v>
      </c>
      <c r="BY1693">
        <v>4.399597</v>
      </c>
      <c r="BZ1693">
        <v>-4.3511049999999996</v>
      </c>
      <c r="CA1693">
        <v>-16.146640000000001</v>
      </c>
      <c r="CB1693">
        <v>15.122960000000001</v>
      </c>
      <c r="CC1693">
        <v>56.233640000000001</v>
      </c>
      <c r="CD1693">
        <v>39.908140000000003</v>
      </c>
      <c r="CE1693">
        <v>150.5204</v>
      </c>
      <c r="CF1693">
        <v>91.280199999999994</v>
      </c>
      <c r="CG1693">
        <v>74.205860000000001</v>
      </c>
      <c r="CH1693">
        <v>118.9952</v>
      </c>
      <c r="CI1693">
        <v>108.77209999999999</v>
      </c>
      <c r="CJ1693">
        <v>210.74879999999999</v>
      </c>
      <c r="CK1693">
        <v>460.65859999999998</v>
      </c>
      <c r="CL1693">
        <v>687.71559999999999</v>
      </c>
      <c r="CM1693">
        <v>266.99489999999997</v>
      </c>
      <c r="CN1693">
        <v>62.319490000000002</v>
      </c>
      <c r="CO1693">
        <v>69.433430000000001</v>
      </c>
      <c r="CP1693">
        <v>71.506609999999995</v>
      </c>
      <c r="CQ1693">
        <v>532.93550000000005</v>
      </c>
      <c r="CR1693">
        <v>175.5453</v>
      </c>
      <c r="CS1693">
        <v>239.024</v>
      </c>
      <c r="CT1693">
        <v>210.42310000000001</v>
      </c>
      <c r="CU1693">
        <v>154.31819999999999</v>
      </c>
      <c r="CV1693">
        <v>156.21539999999999</v>
      </c>
      <c r="CW1693">
        <v>189.5771</v>
      </c>
      <c r="CX1693">
        <v>137.8777</v>
      </c>
      <c r="CY1693">
        <v>313.62549999999999</v>
      </c>
      <c r="CZ1693">
        <v>1024.3119999999999</v>
      </c>
      <c r="DA1693">
        <v>1745.0060000000001</v>
      </c>
      <c r="DB1693">
        <v>1331.319</v>
      </c>
      <c r="DC1693">
        <v>2230.4639999999999</v>
      </c>
      <c r="DD1693">
        <v>4891.6229999999996</v>
      </c>
      <c r="DE1693">
        <v>5120.8339999999998</v>
      </c>
      <c r="DF1693">
        <v>2924.277</v>
      </c>
      <c r="DG1693">
        <v>2885.5369999999998</v>
      </c>
      <c r="DH1693">
        <v>3437.4459999999999</v>
      </c>
      <c r="DI1693">
        <v>35737.69</v>
      </c>
      <c r="DJ1693">
        <v>4133.4880000000003</v>
      </c>
      <c r="DK1693">
        <v>5654.7669999999998</v>
      </c>
      <c r="DL1693">
        <v>3415.9670000000001</v>
      </c>
      <c r="DM1693">
        <v>2148.808</v>
      </c>
      <c r="DN1693">
        <v>1809.559</v>
      </c>
      <c r="DO1693">
        <v>20</v>
      </c>
      <c r="DP1693">
        <v>20</v>
      </c>
    </row>
    <row r="1694" spans="1:120" x14ac:dyDescent="0.25">
      <c r="A1694" t="str">
        <f t="shared" si="26"/>
        <v>AutoDR-Yes_Prescribed DA 1-4 (1PM-9PM)_44421_20-21</v>
      </c>
      <c r="B1694" t="s">
        <v>62</v>
      </c>
      <c r="C1694" t="s">
        <v>322</v>
      </c>
      <c r="D1694" t="s">
        <v>61</v>
      </c>
      <c r="E1694" t="s">
        <v>61</v>
      </c>
      <c r="F1694" t="s">
        <v>61</v>
      </c>
      <c r="G1694" t="s">
        <v>61</v>
      </c>
      <c r="H1694" t="s">
        <v>98</v>
      </c>
      <c r="I1694" t="s">
        <v>61</v>
      </c>
      <c r="J1694" t="s">
        <v>61</v>
      </c>
      <c r="K1694" t="s">
        <v>214</v>
      </c>
      <c r="L1694" s="18">
        <v>44421</v>
      </c>
      <c r="M1694">
        <v>20</v>
      </c>
      <c r="N1694">
        <v>21</v>
      </c>
      <c r="O1694" t="s">
        <v>258</v>
      </c>
      <c r="P1694">
        <v>3</v>
      </c>
      <c r="Q1694">
        <v>3</v>
      </c>
      <c r="R1694">
        <v>0</v>
      </c>
      <c r="S1694">
        <v>0</v>
      </c>
      <c r="T1694">
        <v>1</v>
      </c>
      <c r="U1694">
        <v>1</v>
      </c>
      <c r="V1694">
        <v>1</v>
      </c>
      <c r="W1694">
        <v>29.48</v>
      </c>
      <c r="X1694">
        <v>29.56</v>
      </c>
      <c r="Y1694">
        <v>29.48</v>
      </c>
      <c r="Z1694">
        <v>29.56</v>
      </c>
      <c r="AA1694">
        <v>29.48</v>
      </c>
      <c r="AB1694">
        <v>41.28</v>
      </c>
      <c r="AC1694">
        <v>47.28</v>
      </c>
      <c r="AD1694">
        <v>54.04</v>
      </c>
      <c r="AE1694">
        <v>68.680000000000007</v>
      </c>
      <c r="AF1694">
        <v>80.92</v>
      </c>
      <c r="AG1694">
        <v>114.96</v>
      </c>
      <c r="AH1694">
        <v>123.16</v>
      </c>
      <c r="AI1694">
        <v>127.4</v>
      </c>
      <c r="AJ1694">
        <v>131.36000000000001</v>
      </c>
      <c r="AK1694">
        <v>131.24</v>
      </c>
      <c r="AL1694">
        <v>125.4</v>
      </c>
      <c r="AM1694">
        <v>124</v>
      </c>
      <c r="AN1694">
        <v>120.4</v>
      </c>
      <c r="AO1694">
        <v>134.80000000000001</v>
      </c>
      <c r="AP1694">
        <v>98.44</v>
      </c>
      <c r="AQ1694">
        <v>98.48</v>
      </c>
      <c r="AR1694">
        <v>92.04</v>
      </c>
      <c r="AS1694">
        <v>31.8</v>
      </c>
      <c r="AT1694">
        <v>29.48</v>
      </c>
      <c r="AU1694">
        <v>62.333333000000003</v>
      </c>
      <c r="AV1694">
        <v>62.166666999999997</v>
      </c>
      <c r="AW1694">
        <v>60.833333000000003</v>
      </c>
      <c r="AX1694">
        <v>60.333333000000003</v>
      </c>
      <c r="AY1694">
        <v>60</v>
      </c>
      <c r="AZ1694">
        <v>59.666666999999997</v>
      </c>
      <c r="BA1694">
        <v>59</v>
      </c>
      <c r="BB1694">
        <v>60</v>
      </c>
      <c r="BC1694">
        <v>62.166666999999997</v>
      </c>
      <c r="BD1694">
        <v>65.833332999999996</v>
      </c>
      <c r="BE1694">
        <v>72.166667000000004</v>
      </c>
      <c r="BF1694">
        <v>79</v>
      </c>
      <c r="BG1694">
        <v>84.666667000000004</v>
      </c>
      <c r="BH1694">
        <v>85</v>
      </c>
      <c r="BI1694">
        <v>85.333332999999996</v>
      </c>
      <c r="BJ1694">
        <v>82.166667000000004</v>
      </c>
      <c r="BK1694">
        <v>79.666667000000004</v>
      </c>
      <c r="BL1694">
        <v>77</v>
      </c>
      <c r="BM1694">
        <v>74.166667000000004</v>
      </c>
      <c r="BN1694">
        <v>70.333332999999996</v>
      </c>
      <c r="BO1694">
        <v>66.5</v>
      </c>
      <c r="BP1694">
        <v>64.833332999999996</v>
      </c>
      <c r="BQ1694">
        <v>63.5</v>
      </c>
      <c r="BR1694">
        <v>62.5</v>
      </c>
      <c r="BS1694">
        <v>0.73230930000000005</v>
      </c>
      <c r="BT1694">
        <v>-2.3313799999999999E-2</v>
      </c>
      <c r="BU1694">
        <v>-8.0680999999999999E-3</v>
      </c>
      <c r="BV1694">
        <v>-6.0015899999999997E-2</v>
      </c>
      <c r="BW1694">
        <v>3.9136600000000001E-2</v>
      </c>
      <c r="BX1694">
        <v>-1.540322</v>
      </c>
      <c r="BY1694">
        <v>2.247878</v>
      </c>
      <c r="BZ1694">
        <v>3.2115800000000001</v>
      </c>
      <c r="CA1694">
        <v>-1.336025</v>
      </c>
      <c r="CB1694">
        <v>-3.3152650000000001</v>
      </c>
      <c r="CC1694">
        <v>-1.2154830000000001</v>
      </c>
      <c r="CD1694">
        <v>0.22595599999999999</v>
      </c>
      <c r="CE1694">
        <v>0.53999330000000001</v>
      </c>
      <c r="CF1694">
        <v>-1.886719</v>
      </c>
      <c r="CG1694">
        <v>-3.5665279999999999</v>
      </c>
      <c r="CH1694">
        <v>0.48664469999999999</v>
      </c>
      <c r="CI1694">
        <v>-0.12339020000000001</v>
      </c>
      <c r="CJ1694">
        <v>0.57263569999999997</v>
      </c>
      <c r="CK1694">
        <v>-17.528079999999999</v>
      </c>
      <c r="CL1694">
        <v>10.540240000000001</v>
      </c>
      <c r="CM1694">
        <v>5.3172280000000001</v>
      </c>
      <c r="CN1694">
        <v>-7.7035239999999998</v>
      </c>
      <c r="CO1694">
        <v>-0.4520943</v>
      </c>
      <c r="CP1694">
        <v>6.1456999999999996E-3</v>
      </c>
      <c r="CQ1694">
        <v>0.37437160000000003</v>
      </c>
      <c r="CR1694">
        <v>2.4927999999999999E-2</v>
      </c>
      <c r="CS1694">
        <v>2.5666499999999998E-2</v>
      </c>
      <c r="CT1694">
        <v>2.5330200000000001E-2</v>
      </c>
      <c r="CU1694">
        <v>2.5776199999999999E-2</v>
      </c>
      <c r="CV1694">
        <v>2.0057900000000002</v>
      </c>
      <c r="CW1694">
        <v>1.490812</v>
      </c>
      <c r="CX1694">
        <v>1.4544520000000001</v>
      </c>
      <c r="CY1694">
        <v>0.66142650000000003</v>
      </c>
      <c r="CZ1694">
        <v>1.079</v>
      </c>
      <c r="DA1694">
        <v>4.4650720000000002</v>
      </c>
      <c r="DB1694">
        <v>1.169438</v>
      </c>
      <c r="DC1694">
        <v>1.278737</v>
      </c>
      <c r="DD1694">
        <v>1.1362350000000001</v>
      </c>
      <c r="DE1694">
        <v>1.2177260000000001</v>
      </c>
      <c r="DF1694">
        <v>1.3637680000000001</v>
      </c>
      <c r="DG1694">
        <v>0.80556110000000003</v>
      </c>
      <c r="DH1694">
        <v>1.0848960000000001</v>
      </c>
      <c r="DI1694">
        <v>1.623372</v>
      </c>
      <c r="DJ1694">
        <v>12.18601</v>
      </c>
      <c r="DK1694">
        <v>13.674010000000001</v>
      </c>
      <c r="DL1694">
        <v>7.7196769999999999</v>
      </c>
      <c r="DM1694">
        <v>0.2791266</v>
      </c>
      <c r="DN1694">
        <v>4.5998999999999998E-2</v>
      </c>
      <c r="DO1694">
        <v>20</v>
      </c>
      <c r="DP1694">
        <v>21</v>
      </c>
    </row>
    <row r="1695" spans="1:120" hidden="1" x14ac:dyDescent="0.25">
      <c r="A1695" t="str">
        <f t="shared" si="26"/>
        <v>Size_Grp-Below 20 kW_Prescribed DA 1-4 (1PM-9PM)_44421_20-21</v>
      </c>
      <c r="B1695" t="s">
        <v>62</v>
      </c>
      <c r="C1695" t="s">
        <v>259</v>
      </c>
      <c r="D1695" t="s">
        <v>61</v>
      </c>
      <c r="E1695" t="s">
        <v>61</v>
      </c>
      <c r="F1695" t="s">
        <v>61</v>
      </c>
      <c r="G1695" t="s">
        <v>61</v>
      </c>
      <c r="H1695" t="s">
        <v>61</v>
      </c>
      <c r="I1695" t="s">
        <v>61</v>
      </c>
      <c r="J1695" t="s">
        <v>260</v>
      </c>
      <c r="K1695" t="s">
        <v>214</v>
      </c>
      <c r="L1695" s="18">
        <v>44421</v>
      </c>
      <c r="M1695">
        <v>20</v>
      </c>
      <c r="N1695">
        <v>21</v>
      </c>
      <c r="O1695" t="s">
        <v>258</v>
      </c>
      <c r="P1695">
        <v>2</v>
      </c>
      <c r="Q1695">
        <v>2</v>
      </c>
      <c r="R1695">
        <v>0</v>
      </c>
      <c r="S1695">
        <v>1</v>
      </c>
      <c r="T1695">
        <v>1</v>
      </c>
      <c r="U1695">
        <v>0</v>
      </c>
      <c r="V1695">
        <v>1</v>
      </c>
      <c r="W1695">
        <v>3.403</v>
      </c>
      <c r="X1695">
        <v>3.4</v>
      </c>
      <c r="Y1695">
        <v>3.3940000000000001</v>
      </c>
      <c r="Z1695">
        <v>3.4020000000000001</v>
      </c>
      <c r="AA1695">
        <v>3.3929999999999998</v>
      </c>
      <c r="AB1695">
        <v>3.3239999999999998</v>
      </c>
      <c r="AC1695">
        <v>11.233000000000001</v>
      </c>
      <c r="AD1695">
        <v>11.236000000000001</v>
      </c>
      <c r="AE1695">
        <v>11.632999999999999</v>
      </c>
      <c r="AF1695">
        <v>15.239000000000001</v>
      </c>
      <c r="AG1695">
        <v>28.992000000000001</v>
      </c>
      <c r="AH1695">
        <v>34.204999999999998</v>
      </c>
      <c r="AI1695">
        <v>32.844999999999999</v>
      </c>
      <c r="AJ1695">
        <v>34.767000000000003</v>
      </c>
      <c r="AK1695">
        <v>35.411000000000001</v>
      </c>
      <c r="AL1695">
        <v>33.649000000000001</v>
      </c>
      <c r="AM1695">
        <v>34.049999999999997</v>
      </c>
      <c r="AN1695">
        <v>33.33</v>
      </c>
      <c r="AO1695">
        <v>39.323</v>
      </c>
      <c r="AP1695">
        <v>24.283999999999999</v>
      </c>
      <c r="AQ1695">
        <v>24.138000000000002</v>
      </c>
      <c r="AR1695">
        <v>23.565000000000001</v>
      </c>
      <c r="AS1695">
        <v>3.8119999999999998</v>
      </c>
      <c r="AT1695">
        <v>3.4159999999999999</v>
      </c>
      <c r="AU1695">
        <v>60.5</v>
      </c>
      <c r="AV1695">
        <v>61</v>
      </c>
      <c r="AW1695">
        <v>60</v>
      </c>
      <c r="AX1695">
        <v>60</v>
      </c>
      <c r="AY1695">
        <v>60</v>
      </c>
      <c r="AZ1695">
        <v>60</v>
      </c>
      <c r="BA1695">
        <v>59.5</v>
      </c>
      <c r="BB1695">
        <v>59</v>
      </c>
      <c r="BC1695">
        <v>59.5</v>
      </c>
      <c r="BD1695">
        <v>61.5</v>
      </c>
      <c r="BE1695">
        <v>68</v>
      </c>
      <c r="BF1695">
        <v>74.5</v>
      </c>
      <c r="BG1695">
        <v>79.5</v>
      </c>
      <c r="BH1695">
        <v>78.5</v>
      </c>
      <c r="BI1695">
        <v>79</v>
      </c>
      <c r="BJ1695">
        <v>76</v>
      </c>
      <c r="BK1695">
        <v>73.5</v>
      </c>
      <c r="BL1695">
        <v>71.5</v>
      </c>
      <c r="BM1695">
        <v>69.5</v>
      </c>
      <c r="BN1695">
        <v>66</v>
      </c>
      <c r="BO1695">
        <v>62.5</v>
      </c>
      <c r="BP1695">
        <v>61</v>
      </c>
      <c r="BQ1695">
        <v>60.5</v>
      </c>
      <c r="BR1695">
        <v>60</v>
      </c>
      <c r="BS1695">
        <v>6.4909300000000003E-2</v>
      </c>
      <c r="BT1695">
        <v>4.6220400000000002E-2</v>
      </c>
      <c r="BU1695">
        <v>-5.7042000000000004E-3</v>
      </c>
      <c r="BV1695">
        <v>9.7404999999999992E-3</v>
      </c>
      <c r="BW1695">
        <v>4.0912299999999999E-2</v>
      </c>
      <c r="BX1695">
        <v>0.3039869</v>
      </c>
      <c r="BY1695">
        <v>-2.0062890000000002</v>
      </c>
      <c r="BZ1695">
        <v>-0.56767999999999996</v>
      </c>
      <c r="CA1695">
        <v>2.114598</v>
      </c>
      <c r="CB1695">
        <v>-0.41984500000000002</v>
      </c>
      <c r="CC1695">
        <v>1.9146970000000001</v>
      </c>
      <c r="CD1695">
        <v>0.1559073</v>
      </c>
      <c r="CE1695">
        <v>2.9847999999999999</v>
      </c>
      <c r="CF1695">
        <v>-0.3010989</v>
      </c>
      <c r="CG1695">
        <v>-0.63567720000000005</v>
      </c>
      <c r="CH1695">
        <v>0.28403289999999998</v>
      </c>
      <c r="CI1695">
        <v>0.67033830000000005</v>
      </c>
      <c r="CJ1695">
        <v>-0.11597590000000001</v>
      </c>
      <c r="CK1695">
        <v>-5.5728030000000004</v>
      </c>
      <c r="CL1695">
        <v>6.9517579999999999</v>
      </c>
      <c r="CM1695">
        <v>4.8660199999999998</v>
      </c>
      <c r="CN1695">
        <v>-0.64240850000000005</v>
      </c>
      <c r="CO1695">
        <v>0.67128600000000005</v>
      </c>
      <c r="CP1695">
        <v>-3.1710000000000002E-3</v>
      </c>
      <c r="CQ1695">
        <v>3.2499999999999999E-4</v>
      </c>
      <c r="CR1695">
        <v>2.7900000000000001E-4</v>
      </c>
      <c r="CS1695">
        <v>2.9189999999999999E-4</v>
      </c>
      <c r="CT1695">
        <v>2.3580000000000001E-4</v>
      </c>
      <c r="CU1695">
        <v>3.5209999999999999E-4</v>
      </c>
      <c r="CV1695">
        <v>3.08679E-2</v>
      </c>
      <c r="CW1695">
        <v>0.27950399999999997</v>
      </c>
      <c r="CX1695">
        <v>0.20710780000000001</v>
      </c>
      <c r="CY1695">
        <v>0.27061039999999997</v>
      </c>
      <c r="CZ1695">
        <v>0.27518100000000001</v>
      </c>
      <c r="DA1695">
        <v>3.2303120000000001</v>
      </c>
      <c r="DB1695">
        <v>0.46909129999999999</v>
      </c>
      <c r="DC1695">
        <v>0.51216459999999997</v>
      </c>
      <c r="DD1695">
        <v>0.44539430000000002</v>
      </c>
      <c r="DE1695">
        <v>0.35255989999999998</v>
      </c>
      <c r="DF1695">
        <v>0.42078900000000002</v>
      </c>
      <c r="DG1695">
        <v>0.3436051</v>
      </c>
      <c r="DH1695">
        <v>0.41617729999999997</v>
      </c>
      <c r="DI1695">
        <v>1.105621</v>
      </c>
      <c r="DJ1695">
        <v>6.6277090000000003</v>
      </c>
      <c r="DK1695">
        <v>7.6567629999999998</v>
      </c>
      <c r="DL1695">
        <v>4.0942270000000001</v>
      </c>
      <c r="DM1695">
        <v>5.9689100000000002E-2</v>
      </c>
      <c r="DN1695">
        <v>1.873E-4</v>
      </c>
      <c r="DO1695">
        <v>20</v>
      </c>
      <c r="DP1695">
        <v>21</v>
      </c>
    </row>
    <row r="1696" spans="1:120" hidden="1" x14ac:dyDescent="0.25">
      <c r="A1696" t="str">
        <f t="shared" si="26"/>
        <v>Aggregator-Blue Zone Resources, LLC_Prescribed DA 1-4 (1PM-9PM)_44421_20-20</v>
      </c>
      <c r="B1696" t="s">
        <v>62</v>
      </c>
      <c r="C1696" t="s">
        <v>261</v>
      </c>
      <c r="D1696" t="s">
        <v>61</v>
      </c>
      <c r="E1696" t="s">
        <v>61</v>
      </c>
      <c r="F1696" t="s">
        <v>262</v>
      </c>
      <c r="G1696" t="s">
        <v>61</v>
      </c>
      <c r="H1696" t="s">
        <v>61</v>
      </c>
      <c r="I1696" t="s">
        <v>61</v>
      </c>
      <c r="J1696" t="s">
        <v>61</v>
      </c>
      <c r="K1696" t="s">
        <v>214</v>
      </c>
      <c r="L1696" s="18">
        <v>44421</v>
      </c>
      <c r="M1696">
        <v>20</v>
      </c>
      <c r="N1696">
        <v>20</v>
      </c>
      <c r="O1696" t="s">
        <v>258</v>
      </c>
      <c r="P1696">
        <v>3</v>
      </c>
      <c r="Q1696">
        <v>3</v>
      </c>
      <c r="R1696">
        <v>0</v>
      </c>
      <c r="S1696">
        <v>0</v>
      </c>
      <c r="T1696">
        <v>1</v>
      </c>
      <c r="U1696">
        <v>1</v>
      </c>
      <c r="V1696">
        <v>1</v>
      </c>
      <c r="W1696">
        <v>1783.44</v>
      </c>
      <c r="X1696">
        <v>1919.96</v>
      </c>
      <c r="Y1696">
        <v>1922.12</v>
      </c>
      <c r="Z1696">
        <v>1924.64</v>
      </c>
      <c r="AA1696">
        <v>1934.48</v>
      </c>
      <c r="AB1696">
        <v>1935.84</v>
      </c>
      <c r="AC1696">
        <v>1945</v>
      </c>
      <c r="AD1696">
        <v>1968.32</v>
      </c>
      <c r="AE1696">
        <v>1960.4</v>
      </c>
      <c r="AF1696">
        <v>1826.96</v>
      </c>
      <c r="AG1696">
        <v>1760.8</v>
      </c>
      <c r="AH1696">
        <v>1630.4</v>
      </c>
      <c r="AI1696">
        <v>927.28</v>
      </c>
      <c r="AJ1696">
        <v>856.96</v>
      </c>
      <c r="AK1696">
        <v>875.8</v>
      </c>
      <c r="AL1696">
        <v>889.44</v>
      </c>
      <c r="AM1696">
        <v>927.12</v>
      </c>
      <c r="AN1696">
        <v>810.12</v>
      </c>
      <c r="AO1696">
        <v>309.64</v>
      </c>
      <c r="AP1696">
        <v>311.64</v>
      </c>
      <c r="AQ1696">
        <v>800.04</v>
      </c>
      <c r="AR1696">
        <v>1306.04</v>
      </c>
      <c r="AS1696">
        <v>1380.4</v>
      </c>
      <c r="AT1696">
        <v>1375.04</v>
      </c>
      <c r="AU1696">
        <v>58.166666999999997</v>
      </c>
      <c r="AV1696">
        <v>58</v>
      </c>
      <c r="AW1696">
        <v>58</v>
      </c>
      <c r="AX1696">
        <v>57.833333000000003</v>
      </c>
      <c r="AY1696">
        <v>57.333333000000003</v>
      </c>
      <c r="AZ1696">
        <v>57</v>
      </c>
      <c r="BA1696">
        <v>57</v>
      </c>
      <c r="BB1696">
        <v>57.166666999999997</v>
      </c>
      <c r="BC1696">
        <v>57.5</v>
      </c>
      <c r="BD1696">
        <v>59</v>
      </c>
      <c r="BE1696">
        <v>61</v>
      </c>
      <c r="BF1696">
        <v>63.333333000000003</v>
      </c>
      <c r="BG1696">
        <v>64.166667000000004</v>
      </c>
      <c r="BH1696">
        <v>65.166667000000004</v>
      </c>
      <c r="BI1696">
        <v>65.5</v>
      </c>
      <c r="BJ1696">
        <v>64.833332999999996</v>
      </c>
      <c r="BK1696">
        <v>64.333332999999996</v>
      </c>
      <c r="BL1696">
        <v>64.166667000000004</v>
      </c>
      <c r="BM1696">
        <v>61.666666999999997</v>
      </c>
      <c r="BN1696">
        <v>61</v>
      </c>
      <c r="BO1696">
        <v>60.666666999999997</v>
      </c>
      <c r="BP1696">
        <v>59.666666999999997</v>
      </c>
      <c r="BQ1696">
        <v>60</v>
      </c>
      <c r="BR1696">
        <v>58.833333000000003</v>
      </c>
      <c r="BS1696">
        <v>-32.184570000000001</v>
      </c>
      <c r="BT1696">
        <v>1.2542720000000001</v>
      </c>
      <c r="BU1696">
        <v>4.5162959999999996</v>
      </c>
      <c r="BV1696">
        <v>9.3611760000000004</v>
      </c>
      <c r="BW1696">
        <v>3.693756</v>
      </c>
      <c r="BX1696">
        <v>-7.029388</v>
      </c>
      <c r="BY1696">
        <v>4.399597</v>
      </c>
      <c r="BZ1696">
        <v>-4.3511049999999996</v>
      </c>
      <c r="CA1696">
        <v>-16.146640000000001</v>
      </c>
      <c r="CB1696">
        <v>15.122960000000001</v>
      </c>
      <c r="CC1696">
        <v>56.233640000000001</v>
      </c>
      <c r="CD1696">
        <v>39.908140000000003</v>
      </c>
      <c r="CE1696">
        <v>150.5204</v>
      </c>
      <c r="CF1696">
        <v>91.280199999999994</v>
      </c>
      <c r="CG1696">
        <v>74.205860000000001</v>
      </c>
      <c r="CH1696">
        <v>118.9952</v>
      </c>
      <c r="CI1696">
        <v>108.77209999999999</v>
      </c>
      <c r="CJ1696">
        <v>210.74879999999999</v>
      </c>
      <c r="CK1696">
        <v>460.65859999999998</v>
      </c>
      <c r="CL1696">
        <v>687.71559999999999</v>
      </c>
      <c r="CM1696">
        <v>266.99489999999997</v>
      </c>
      <c r="CN1696">
        <v>62.319490000000002</v>
      </c>
      <c r="CO1696">
        <v>69.433430000000001</v>
      </c>
      <c r="CP1696">
        <v>71.506609999999995</v>
      </c>
      <c r="CQ1696">
        <v>532.93550000000005</v>
      </c>
      <c r="CR1696">
        <v>175.5453</v>
      </c>
      <c r="CS1696">
        <v>239.024</v>
      </c>
      <c r="CT1696">
        <v>210.42310000000001</v>
      </c>
      <c r="CU1696">
        <v>154.31819999999999</v>
      </c>
      <c r="CV1696">
        <v>156.21539999999999</v>
      </c>
      <c r="CW1696">
        <v>189.5771</v>
      </c>
      <c r="CX1696">
        <v>137.8777</v>
      </c>
      <c r="CY1696">
        <v>313.62549999999999</v>
      </c>
      <c r="CZ1696">
        <v>1024.3119999999999</v>
      </c>
      <c r="DA1696">
        <v>1745.0060000000001</v>
      </c>
      <c r="DB1696">
        <v>1331.319</v>
      </c>
      <c r="DC1696">
        <v>2230.4639999999999</v>
      </c>
      <c r="DD1696">
        <v>4891.6229999999996</v>
      </c>
      <c r="DE1696">
        <v>5120.8339999999998</v>
      </c>
      <c r="DF1696">
        <v>2924.277</v>
      </c>
      <c r="DG1696">
        <v>2885.5369999999998</v>
      </c>
      <c r="DH1696">
        <v>3437.4459999999999</v>
      </c>
      <c r="DI1696">
        <v>35737.69</v>
      </c>
      <c r="DJ1696">
        <v>4133.4880000000003</v>
      </c>
      <c r="DK1696">
        <v>5654.7669999999998</v>
      </c>
      <c r="DL1696">
        <v>3415.9670000000001</v>
      </c>
      <c r="DM1696">
        <v>2148.808</v>
      </c>
      <c r="DN1696">
        <v>1809.559</v>
      </c>
      <c r="DO1696">
        <v>20</v>
      </c>
      <c r="DP1696">
        <v>20</v>
      </c>
    </row>
    <row r="1697" spans="1:120" hidden="1" x14ac:dyDescent="0.25">
      <c r="A1697" t="str">
        <f t="shared" si="26"/>
        <v>Size_Grp-20 to 199.99 kW_Prescribed DA 1-4 (1PM-9PM)_44421_20-21</v>
      </c>
      <c r="B1697" t="s">
        <v>62</v>
      </c>
      <c r="C1697" t="s">
        <v>201</v>
      </c>
      <c r="D1697" t="s">
        <v>61</v>
      </c>
      <c r="E1697" t="s">
        <v>61</v>
      </c>
      <c r="F1697" t="s">
        <v>61</v>
      </c>
      <c r="G1697" t="s">
        <v>61</v>
      </c>
      <c r="H1697" t="s">
        <v>61</v>
      </c>
      <c r="I1697" t="s">
        <v>61</v>
      </c>
      <c r="J1697" t="s">
        <v>101</v>
      </c>
      <c r="K1697" t="s">
        <v>214</v>
      </c>
      <c r="L1697" s="18">
        <v>44421</v>
      </c>
      <c r="M1697">
        <v>20</v>
      </c>
      <c r="N1697">
        <v>21</v>
      </c>
      <c r="O1697" t="s">
        <v>258</v>
      </c>
      <c r="P1697">
        <v>2</v>
      </c>
      <c r="Q1697">
        <v>2</v>
      </c>
      <c r="R1697">
        <v>0</v>
      </c>
      <c r="S1697">
        <v>0</v>
      </c>
      <c r="T1697">
        <v>1</v>
      </c>
      <c r="U1697">
        <v>1</v>
      </c>
      <c r="V1697">
        <v>1</v>
      </c>
      <c r="W1697">
        <v>26.84</v>
      </c>
      <c r="X1697">
        <v>26.92</v>
      </c>
      <c r="Y1697">
        <v>26.84</v>
      </c>
      <c r="Z1697">
        <v>26.92</v>
      </c>
      <c r="AA1697">
        <v>26.84</v>
      </c>
      <c r="AB1697">
        <v>38.72</v>
      </c>
      <c r="AC1697">
        <v>36.799999999999997</v>
      </c>
      <c r="AD1697">
        <v>43.56</v>
      </c>
      <c r="AE1697">
        <v>57.8</v>
      </c>
      <c r="AF1697">
        <v>66.44</v>
      </c>
      <c r="AG1697">
        <v>86.72</v>
      </c>
      <c r="AH1697">
        <v>89.72</v>
      </c>
      <c r="AI1697">
        <v>95.32</v>
      </c>
      <c r="AJ1697">
        <v>97.36</v>
      </c>
      <c r="AK1697">
        <v>96.6</v>
      </c>
      <c r="AL1697">
        <v>92.52</v>
      </c>
      <c r="AM1697">
        <v>90.72</v>
      </c>
      <c r="AN1697">
        <v>87.84</v>
      </c>
      <c r="AO1697">
        <v>96.24</v>
      </c>
      <c r="AP1697">
        <v>74.92</v>
      </c>
      <c r="AQ1697">
        <v>75.12</v>
      </c>
      <c r="AR1697">
        <v>69.239999999999995</v>
      </c>
      <c r="AS1697">
        <v>28.76</v>
      </c>
      <c r="AT1697">
        <v>26.84</v>
      </c>
      <c r="AU1697">
        <v>63.25</v>
      </c>
      <c r="AV1697">
        <v>62.75</v>
      </c>
      <c r="AW1697">
        <v>61.25</v>
      </c>
      <c r="AX1697">
        <v>60.5</v>
      </c>
      <c r="AY1697">
        <v>60</v>
      </c>
      <c r="AZ1697">
        <v>59.5</v>
      </c>
      <c r="BA1697">
        <v>58.75</v>
      </c>
      <c r="BB1697">
        <v>60.5</v>
      </c>
      <c r="BC1697">
        <v>63.5</v>
      </c>
      <c r="BD1697">
        <v>68</v>
      </c>
      <c r="BE1697">
        <v>74.25</v>
      </c>
      <c r="BF1697">
        <v>81.25</v>
      </c>
      <c r="BG1697">
        <v>87.25</v>
      </c>
      <c r="BH1697">
        <v>88.25</v>
      </c>
      <c r="BI1697">
        <v>88.5</v>
      </c>
      <c r="BJ1697">
        <v>85.25</v>
      </c>
      <c r="BK1697">
        <v>82.75</v>
      </c>
      <c r="BL1697">
        <v>79.75</v>
      </c>
      <c r="BM1697">
        <v>76.5</v>
      </c>
      <c r="BN1697">
        <v>72.5</v>
      </c>
      <c r="BO1697">
        <v>68.5</v>
      </c>
      <c r="BP1697">
        <v>66.75</v>
      </c>
      <c r="BQ1697">
        <v>65</v>
      </c>
      <c r="BR1697">
        <v>63.75</v>
      </c>
      <c r="BS1697">
        <v>0.69520950000000004</v>
      </c>
      <c r="BT1697">
        <v>-5.0437000000000003E-2</v>
      </c>
      <c r="BU1697">
        <v>2.1883E-2</v>
      </c>
      <c r="BV1697">
        <v>-5.75933E-2</v>
      </c>
      <c r="BW1697">
        <v>1.9463500000000002E-2</v>
      </c>
      <c r="BX1697">
        <v>-1.831035</v>
      </c>
      <c r="BY1697">
        <v>4.2752239999999997</v>
      </c>
      <c r="BZ1697">
        <v>3.755611</v>
      </c>
      <c r="CA1697">
        <v>-3.4621050000000002</v>
      </c>
      <c r="CB1697">
        <v>-2.9089969999999998</v>
      </c>
      <c r="CC1697">
        <v>-3.088022</v>
      </c>
      <c r="CD1697">
        <v>0.12558359999999999</v>
      </c>
      <c r="CE1697">
        <v>-2.3902779999999999</v>
      </c>
      <c r="CF1697">
        <v>-1.5246850000000001</v>
      </c>
      <c r="CG1697">
        <v>-2.9105340000000002</v>
      </c>
      <c r="CH1697">
        <v>0.20465849999999999</v>
      </c>
      <c r="CI1697">
        <v>-0.77376560000000005</v>
      </c>
      <c r="CJ1697">
        <v>0.68820570000000003</v>
      </c>
      <c r="CK1697">
        <v>-11.936030000000001</v>
      </c>
      <c r="CL1697">
        <v>3.6088939999999998</v>
      </c>
      <c r="CM1697">
        <v>0.48578450000000001</v>
      </c>
      <c r="CN1697">
        <v>-7.0168460000000001</v>
      </c>
      <c r="CO1697">
        <v>-1.104865</v>
      </c>
      <c r="CP1697">
        <v>2.47145E-2</v>
      </c>
      <c r="CQ1697">
        <v>0.37413200000000002</v>
      </c>
      <c r="CR1697">
        <v>2.4745400000000001E-2</v>
      </c>
      <c r="CS1697">
        <v>2.5465999999999999E-2</v>
      </c>
      <c r="CT1697">
        <v>2.5185800000000001E-2</v>
      </c>
      <c r="CU1697">
        <v>2.55155E-2</v>
      </c>
      <c r="CV1697">
        <v>1.975014</v>
      </c>
      <c r="CW1697">
        <v>1.2115469999999999</v>
      </c>
      <c r="CX1697">
        <v>1.2476050000000001</v>
      </c>
      <c r="CY1697">
        <v>0.39110339999999999</v>
      </c>
      <c r="CZ1697">
        <v>0.80409660000000005</v>
      </c>
      <c r="DA1697">
        <v>1.236321</v>
      </c>
      <c r="DB1697">
        <v>0.70142340000000003</v>
      </c>
      <c r="DC1697">
        <v>0.76728379999999996</v>
      </c>
      <c r="DD1697">
        <v>0.69192030000000004</v>
      </c>
      <c r="DE1697">
        <v>0.8656102</v>
      </c>
      <c r="DF1697">
        <v>0.94318780000000002</v>
      </c>
      <c r="DG1697">
        <v>0.46213189999999998</v>
      </c>
      <c r="DH1697">
        <v>0.66892419999999997</v>
      </c>
      <c r="DI1697">
        <v>0.51789209999999997</v>
      </c>
      <c r="DJ1697">
        <v>5.5583960000000001</v>
      </c>
      <c r="DK1697">
        <v>6.0175210000000003</v>
      </c>
      <c r="DL1697">
        <v>3.6258360000000001</v>
      </c>
      <c r="DM1697">
        <v>0.2195318</v>
      </c>
      <c r="DN1697">
        <v>4.5874699999999997E-2</v>
      </c>
      <c r="DO1697">
        <v>20</v>
      </c>
      <c r="DP1697">
        <v>21</v>
      </c>
    </row>
    <row r="1698" spans="1:120" hidden="1" x14ac:dyDescent="0.25">
      <c r="A1698" t="str">
        <f t="shared" si="26"/>
        <v>All_Prescribed DA 1-4 (1PM-9PM)_44421_20-21</v>
      </c>
      <c r="B1698" t="s">
        <v>62</v>
      </c>
      <c r="C1698" t="s">
        <v>61</v>
      </c>
      <c r="D1698" t="s">
        <v>61</v>
      </c>
      <c r="E1698" t="s">
        <v>61</v>
      </c>
      <c r="F1698" t="s">
        <v>61</v>
      </c>
      <c r="G1698" t="s">
        <v>61</v>
      </c>
      <c r="H1698" t="s">
        <v>61</v>
      </c>
      <c r="I1698" t="s">
        <v>61</v>
      </c>
      <c r="J1698" t="s">
        <v>61</v>
      </c>
      <c r="K1698" t="s">
        <v>214</v>
      </c>
      <c r="L1698" s="18">
        <v>44421</v>
      </c>
      <c r="M1698">
        <v>20</v>
      </c>
      <c r="N1698">
        <v>21</v>
      </c>
      <c r="O1698" t="s">
        <v>258</v>
      </c>
      <c r="P1698">
        <v>4</v>
      </c>
      <c r="Q1698">
        <v>4</v>
      </c>
      <c r="R1698">
        <v>0</v>
      </c>
      <c r="S1698">
        <v>0</v>
      </c>
      <c r="T1698">
        <v>1</v>
      </c>
      <c r="U1698">
        <v>0</v>
      </c>
      <c r="V1698">
        <v>1</v>
      </c>
      <c r="W1698">
        <v>30.242999999999999</v>
      </c>
      <c r="X1698">
        <v>30.32</v>
      </c>
      <c r="Y1698">
        <v>30.234000000000002</v>
      </c>
      <c r="Z1698">
        <v>30.321999999999999</v>
      </c>
      <c r="AA1698">
        <v>30.233000000000001</v>
      </c>
      <c r="AB1698">
        <v>42.043999999999997</v>
      </c>
      <c r="AC1698">
        <v>48.033000000000001</v>
      </c>
      <c r="AD1698">
        <v>54.795999999999999</v>
      </c>
      <c r="AE1698">
        <v>69.433000000000007</v>
      </c>
      <c r="AF1698">
        <v>81.679000000000002</v>
      </c>
      <c r="AG1698">
        <v>115.712</v>
      </c>
      <c r="AH1698">
        <v>123.925</v>
      </c>
      <c r="AI1698">
        <v>128.16499999999999</v>
      </c>
      <c r="AJ1698">
        <v>132.12700000000001</v>
      </c>
      <c r="AK1698">
        <v>132.011</v>
      </c>
      <c r="AL1698">
        <v>126.169</v>
      </c>
      <c r="AM1698">
        <v>124.77</v>
      </c>
      <c r="AN1698">
        <v>121.17</v>
      </c>
      <c r="AO1698">
        <v>135.56299999999999</v>
      </c>
      <c r="AP1698">
        <v>99.203999999999994</v>
      </c>
      <c r="AQ1698">
        <v>99.257999999999996</v>
      </c>
      <c r="AR1698">
        <v>92.805000000000007</v>
      </c>
      <c r="AS1698">
        <v>32.572000000000003</v>
      </c>
      <c r="AT1698">
        <v>30.256</v>
      </c>
      <c r="AU1698">
        <v>61.875</v>
      </c>
      <c r="AV1698">
        <v>61.875</v>
      </c>
      <c r="AW1698">
        <v>60.625</v>
      </c>
      <c r="AX1698">
        <v>60.25</v>
      </c>
      <c r="AY1698">
        <v>60</v>
      </c>
      <c r="AZ1698">
        <v>59.75</v>
      </c>
      <c r="BA1698">
        <v>59.125</v>
      </c>
      <c r="BB1698">
        <v>59.75</v>
      </c>
      <c r="BC1698">
        <v>61.5</v>
      </c>
      <c r="BD1698">
        <v>64.75</v>
      </c>
      <c r="BE1698">
        <v>71.125</v>
      </c>
      <c r="BF1698">
        <v>77.875</v>
      </c>
      <c r="BG1698">
        <v>83.375</v>
      </c>
      <c r="BH1698">
        <v>83.375</v>
      </c>
      <c r="BI1698">
        <v>83.75</v>
      </c>
      <c r="BJ1698">
        <v>80.625</v>
      </c>
      <c r="BK1698">
        <v>78.125</v>
      </c>
      <c r="BL1698">
        <v>75.625</v>
      </c>
      <c r="BM1698">
        <v>73</v>
      </c>
      <c r="BN1698">
        <v>69.25</v>
      </c>
      <c r="BO1698">
        <v>65.5</v>
      </c>
      <c r="BP1698">
        <v>63.875</v>
      </c>
      <c r="BQ1698">
        <v>62.75</v>
      </c>
      <c r="BR1698">
        <v>61.875</v>
      </c>
      <c r="BS1698">
        <v>0.76011879999999998</v>
      </c>
      <c r="BT1698">
        <v>-4.2166E-3</v>
      </c>
      <c r="BU1698">
        <v>1.61788E-2</v>
      </c>
      <c r="BV1698">
        <v>-4.7852899999999997E-2</v>
      </c>
      <c r="BW1698">
        <v>6.03758E-2</v>
      </c>
      <c r="BX1698">
        <v>-1.527048</v>
      </c>
      <c r="BY1698">
        <v>2.2689339999999998</v>
      </c>
      <c r="BZ1698">
        <v>3.187932</v>
      </c>
      <c r="CA1698">
        <v>-1.347507</v>
      </c>
      <c r="CB1698">
        <v>-3.3288419999999999</v>
      </c>
      <c r="CC1698">
        <v>-1.1733260000000001</v>
      </c>
      <c r="CD1698">
        <v>0.28149089999999999</v>
      </c>
      <c r="CE1698">
        <v>0.59452170000000004</v>
      </c>
      <c r="CF1698">
        <v>-1.8257840000000001</v>
      </c>
      <c r="CG1698">
        <v>-3.546211</v>
      </c>
      <c r="CH1698">
        <v>0.4886914</v>
      </c>
      <c r="CI1698">
        <v>-0.1034273</v>
      </c>
      <c r="CJ1698">
        <v>0.57222980000000001</v>
      </c>
      <c r="CK1698">
        <v>-17.50883</v>
      </c>
      <c r="CL1698">
        <v>10.560650000000001</v>
      </c>
      <c r="CM1698">
        <v>5.3518049999999997</v>
      </c>
      <c r="CN1698">
        <v>-7.6592539999999998</v>
      </c>
      <c r="CO1698">
        <v>-0.4335791</v>
      </c>
      <c r="CP1698">
        <v>2.15435E-2</v>
      </c>
      <c r="CQ1698">
        <v>0.37445689999999998</v>
      </c>
      <c r="CR1698">
        <v>2.5024399999999999E-2</v>
      </c>
      <c r="CS1698">
        <v>2.57579E-2</v>
      </c>
      <c r="CT1698">
        <v>2.5421599999999999E-2</v>
      </c>
      <c r="CU1698">
        <v>2.5867600000000001E-2</v>
      </c>
      <c r="CV1698">
        <v>2.0058820000000002</v>
      </c>
      <c r="CW1698">
        <v>1.4910509999999999</v>
      </c>
      <c r="CX1698">
        <v>1.4547129999999999</v>
      </c>
      <c r="CY1698">
        <v>0.66171380000000002</v>
      </c>
      <c r="CZ1698">
        <v>1.079278</v>
      </c>
      <c r="DA1698">
        <v>4.4666319999999997</v>
      </c>
      <c r="DB1698">
        <v>1.170515</v>
      </c>
      <c r="DC1698">
        <v>1.2794479999999999</v>
      </c>
      <c r="DD1698">
        <v>1.1373150000000001</v>
      </c>
      <c r="DE1698">
        <v>1.21817</v>
      </c>
      <c r="DF1698">
        <v>1.363977</v>
      </c>
      <c r="DG1698">
        <v>0.80573700000000004</v>
      </c>
      <c r="DH1698">
        <v>1.0851010000000001</v>
      </c>
      <c r="DI1698">
        <v>1.623513</v>
      </c>
      <c r="DJ1698">
        <v>12.186109999999999</v>
      </c>
      <c r="DK1698">
        <v>13.67428</v>
      </c>
      <c r="DL1698">
        <v>7.7200629999999997</v>
      </c>
      <c r="DM1698">
        <v>0.27922079999999999</v>
      </c>
      <c r="DN1698">
        <v>4.6061999999999999E-2</v>
      </c>
      <c r="DO1698">
        <v>20</v>
      </c>
      <c r="DP1698">
        <v>21</v>
      </c>
    </row>
    <row r="1699" spans="1:120" hidden="1" x14ac:dyDescent="0.25">
      <c r="A1699" t="str">
        <f t="shared" si="26"/>
        <v>Aggregator-Enersponse_Prescribed DA 1-4 (1PM-9PM)_44421_20-21</v>
      </c>
      <c r="B1699" t="s">
        <v>62</v>
      </c>
      <c r="C1699" t="s">
        <v>219</v>
      </c>
      <c r="D1699" t="s">
        <v>61</v>
      </c>
      <c r="E1699" t="s">
        <v>61</v>
      </c>
      <c r="F1699" t="s">
        <v>107</v>
      </c>
      <c r="G1699" t="s">
        <v>61</v>
      </c>
      <c r="H1699" t="s">
        <v>61</v>
      </c>
      <c r="I1699" t="s">
        <v>61</v>
      </c>
      <c r="J1699" t="s">
        <v>61</v>
      </c>
      <c r="K1699" t="s">
        <v>214</v>
      </c>
      <c r="L1699" s="18">
        <v>44421</v>
      </c>
      <c r="M1699">
        <v>20</v>
      </c>
      <c r="N1699">
        <v>21</v>
      </c>
      <c r="O1699" t="s">
        <v>258</v>
      </c>
      <c r="P1699">
        <v>3</v>
      </c>
      <c r="Q1699">
        <v>3</v>
      </c>
      <c r="R1699">
        <v>0</v>
      </c>
      <c r="S1699">
        <v>0</v>
      </c>
      <c r="T1699">
        <v>1</v>
      </c>
      <c r="U1699">
        <v>1</v>
      </c>
      <c r="V1699">
        <v>1</v>
      </c>
      <c r="W1699">
        <v>29.48</v>
      </c>
      <c r="X1699">
        <v>29.56</v>
      </c>
      <c r="Y1699">
        <v>29.48</v>
      </c>
      <c r="Z1699">
        <v>29.56</v>
      </c>
      <c r="AA1699">
        <v>29.48</v>
      </c>
      <c r="AB1699">
        <v>41.28</v>
      </c>
      <c r="AC1699">
        <v>47.28</v>
      </c>
      <c r="AD1699">
        <v>54.04</v>
      </c>
      <c r="AE1699">
        <v>68.680000000000007</v>
      </c>
      <c r="AF1699">
        <v>80.92</v>
      </c>
      <c r="AG1699">
        <v>114.96</v>
      </c>
      <c r="AH1699">
        <v>123.16</v>
      </c>
      <c r="AI1699">
        <v>127.4</v>
      </c>
      <c r="AJ1699">
        <v>131.36000000000001</v>
      </c>
      <c r="AK1699">
        <v>131.24</v>
      </c>
      <c r="AL1699">
        <v>125.4</v>
      </c>
      <c r="AM1699">
        <v>124</v>
      </c>
      <c r="AN1699">
        <v>120.4</v>
      </c>
      <c r="AO1699">
        <v>134.80000000000001</v>
      </c>
      <c r="AP1699">
        <v>98.44</v>
      </c>
      <c r="AQ1699">
        <v>98.48</v>
      </c>
      <c r="AR1699">
        <v>92.04</v>
      </c>
      <c r="AS1699">
        <v>31.8</v>
      </c>
      <c r="AT1699">
        <v>29.48</v>
      </c>
      <c r="AU1699">
        <v>62.333333000000003</v>
      </c>
      <c r="AV1699">
        <v>62.166666999999997</v>
      </c>
      <c r="AW1699">
        <v>60.833333000000003</v>
      </c>
      <c r="AX1699">
        <v>60.333333000000003</v>
      </c>
      <c r="AY1699">
        <v>60</v>
      </c>
      <c r="AZ1699">
        <v>59.666666999999997</v>
      </c>
      <c r="BA1699">
        <v>59</v>
      </c>
      <c r="BB1699">
        <v>60</v>
      </c>
      <c r="BC1699">
        <v>62.166666999999997</v>
      </c>
      <c r="BD1699">
        <v>65.833332999999996</v>
      </c>
      <c r="BE1699">
        <v>72.166667000000004</v>
      </c>
      <c r="BF1699">
        <v>79</v>
      </c>
      <c r="BG1699">
        <v>84.666667000000004</v>
      </c>
      <c r="BH1699">
        <v>85</v>
      </c>
      <c r="BI1699">
        <v>85.333332999999996</v>
      </c>
      <c r="BJ1699">
        <v>82.166667000000004</v>
      </c>
      <c r="BK1699">
        <v>79.666667000000004</v>
      </c>
      <c r="BL1699">
        <v>77</v>
      </c>
      <c r="BM1699">
        <v>74.166667000000004</v>
      </c>
      <c r="BN1699">
        <v>70.333332999999996</v>
      </c>
      <c r="BO1699">
        <v>66.5</v>
      </c>
      <c r="BP1699">
        <v>64.833332999999996</v>
      </c>
      <c r="BQ1699">
        <v>63.5</v>
      </c>
      <c r="BR1699">
        <v>62.5</v>
      </c>
      <c r="BS1699">
        <v>0.73230930000000005</v>
      </c>
      <c r="BT1699">
        <v>-2.3313799999999999E-2</v>
      </c>
      <c r="BU1699">
        <v>-8.0680999999999999E-3</v>
      </c>
      <c r="BV1699">
        <v>-6.0015899999999997E-2</v>
      </c>
      <c r="BW1699">
        <v>3.9136600000000001E-2</v>
      </c>
      <c r="BX1699">
        <v>-1.540322</v>
      </c>
      <c r="BY1699">
        <v>2.247878</v>
      </c>
      <c r="BZ1699">
        <v>3.2115800000000001</v>
      </c>
      <c r="CA1699">
        <v>-1.336025</v>
      </c>
      <c r="CB1699">
        <v>-3.3152650000000001</v>
      </c>
      <c r="CC1699">
        <v>-1.2154830000000001</v>
      </c>
      <c r="CD1699">
        <v>0.22595599999999999</v>
      </c>
      <c r="CE1699">
        <v>0.53999330000000001</v>
      </c>
      <c r="CF1699">
        <v>-1.886719</v>
      </c>
      <c r="CG1699">
        <v>-3.5665279999999999</v>
      </c>
      <c r="CH1699">
        <v>0.48664469999999999</v>
      </c>
      <c r="CI1699">
        <v>-0.12339020000000001</v>
      </c>
      <c r="CJ1699">
        <v>0.57263569999999997</v>
      </c>
      <c r="CK1699">
        <v>-17.528079999999999</v>
      </c>
      <c r="CL1699">
        <v>10.540240000000001</v>
      </c>
      <c r="CM1699">
        <v>5.3172280000000001</v>
      </c>
      <c r="CN1699">
        <v>-7.7035239999999998</v>
      </c>
      <c r="CO1699">
        <v>-0.4520943</v>
      </c>
      <c r="CP1699">
        <v>6.1456999999999996E-3</v>
      </c>
      <c r="CQ1699">
        <v>0.37437160000000003</v>
      </c>
      <c r="CR1699">
        <v>2.4927999999999999E-2</v>
      </c>
      <c r="CS1699">
        <v>2.5666499999999998E-2</v>
      </c>
      <c r="CT1699">
        <v>2.5330200000000001E-2</v>
      </c>
      <c r="CU1699">
        <v>2.5776199999999999E-2</v>
      </c>
      <c r="CV1699">
        <v>2.0057900000000002</v>
      </c>
      <c r="CW1699">
        <v>1.490812</v>
      </c>
      <c r="CX1699">
        <v>1.4544520000000001</v>
      </c>
      <c r="CY1699">
        <v>0.66142650000000003</v>
      </c>
      <c r="CZ1699">
        <v>1.079</v>
      </c>
      <c r="DA1699">
        <v>4.4650720000000002</v>
      </c>
      <c r="DB1699">
        <v>1.169438</v>
      </c>
      <c r="DC1699">
        <v>1.278737</v>
      </c>
      <c r="DD1699">
        <v>1.1362350000000001</v>
      </c>
      <c r="DE1699">
        <v>1.2177260000000001</v>
      </c>
      <c r="DF1699">
        <v>1.3637680000000001</v>
      </c>
      <c r="DG1699">
        <v>0.80556110000000003</v>
      </c>
      <c r="DH1699">
        <v>1.0848960000000001</v>
      </c>
      <c r="DI1699">
        <v>1.623372</v>
      </c>
      <c r="DJ1699">
        <v>12.18601</v>
      </c>
      <c r="DK1699">
        <v>13.674010000000001</v>
      </c>
      <c r="DL1699">
        <v>7.7196769999999999</v>
      </c>
      <c r="DM1699">
        <v>0.2791266</v>
      </c>
      <c r="DN1699">
        <v>4.5998999999999998E-2</v>
      </c>
      <c r="DO1699">
        <v>20</v>
      </c>
      <c r="DP1699">
        <v>21</v>
      </c>
    </row>
    <row r="1700" spans="1:120" hidden="1" x14ac:dyDescent="0.25">
      <c r="A1700" t="str">
        <f t="shared" si="26"/>
        <v>OtherDR-No_Prescribed DA 1-4 (1PM-9PM)_44421_20-20</v>
      </c>
      <c r="B1700" t="s">
        <v>62</v>
      </c>
      <c r="C1700" t="s">
        <v>323</v>
      </c>
      <c r="D1700" t="s">
        <v>61</v>
      </c>
      <c r="E1700" t="s">
        <v>61</v>
      </c>
      <c r="F1700" t="s">
        <v>61</v>
      </c>
      <c r="G1700" t="s">
        <v>61</v>
      </c>
      <c r="H1700" t="s">
        <v>61</v>
      </c>
      <c r="I1700" t="s">
        <v>97</v>
      </c>
      <c r="J1700" t="s">
        <v>61</v>
      </c>
      <c r="K1700" t="s">
        <v>214</v>
      </c>
      <c r="L1700" s="18">
        <v>44421</v>
      </c>
      <c r="M1700">
        <v>20</v>
      </c>
      <c r="N1700">
        <v>20</v>
      </c>
      <c r="O1700" t="s">
        <v>258</v>
      </c>
      <c r="P1700">
        <v>3</v>
      </c>
      <c r="Q1700">
        <v>3</v>
      </c>
      <c r="R1700">
        <v>0</v>
      </c>
      <c r="S1700">
        <v>0</v>
      </c>
      <c r="T1700">
        <v>1</v>
      </c>
      <c r="U1700">
        <v>1</v>
      </c>
      <c r="V1700">
        <v>1</v>
      </c>
      <c r="W1700">
        <v>1783.44</v>
      </c>
      <c r="X1700">
        <v>1919.96</v>
      </c>
      <c r="Y1700">
        <v>1922.12</v>
      </c>
      <c r="Z1700">
        <v>1924.64</v>
      </c>
      <c r="AA1700">
        <v>1934.48</v>
      </c>
      <c r="AB1700">
        <v>1935.84</v>
      </c>
      <c r="AC1700">
        <v>1945</v>
      </c>
      <c r="AD1700">
        <v>1968.32</v>
      </c>
      <c r="AE1700">
        <v>1960.4</v>
      </c>
      <c r="AF1700">
        <v>1826.96</v>
      </c>
      <c r="AG1700">
        <v>1760.8</v>
      </c>
      <c r="AH1700">
        <v>1630.4</v>
      </c>
      <c r="AI1700">
        <v>927.28</v>
      </c>
      <c r="AJ1700">
        <v>856.96</v>
      </c>
      <c r="AK1700">
        <v>875.8</v>
      </c>
      <c r="AL1700">
        <v>889.44</v>
      </c>
      <c r="AM1700">
        <v>927.12</v>
      </c>
      <c r="AN1700">
        <v>810.12</v>
      </c>
      <c r="AO1700">
        <v>309.64</v>
      </c>
      <c r="AP1700">
        <v>311.64</v>
      </c>
      <c r="AQ1700">
        <v>800.04</v>
      </c>
      <c r="AR1700">
        <v>1306.04</v>
      </c>
      <c r="AS1700">
        <v>1380.4</v>
      </c>
      <c r="AT1700">
        <v>1375.04</v>
      </c>
      <c r="AU1700">
        <v>58.166666999999997</v>
      </c>
      <c r="AV1700">
        <v>58</v>
      </c>
      <c r="AW1700">
        <v>58</v>
      </c>
      <c r="AX1700">
        <v>57.833333000000003</v>
      </c>
      <c r="AY1700">
        <v>57.333333000000003</v>
      </c>
      <c r="AZ1700">
        <v>57</v>
      </c>
      <c r="BA1700">
        <v>57</v>
      </c>
      <c r="BB1700">
        <v>57.166666999999997</v>
      </c>
      <c r="BC1700">
        <v>57.5</v>
      </c>
      <c r="BD1700">
        <v>59</v>
      </c>
      <c r="BE1700">
        <v>61</v>
      </c>
      <c r="BF1700">
        <v>63.333333000000003</v>
      </c>
      <c r="BG1700">
        <v>64.166667000000004</v>
      </c>
      <c r="BH1700">
        <v>65.166667000000004</v>
      </c>
      <c r="BI1700">
        <v>65.5</v>
      </c>
      <c r="BJ1700">
        <v>64.833332999999996</v>
      </c>
      <c r="BK1700">
        <v>64.333332999999996</v>
      </c>
      <c r="BL1700">
        <v>64.166667000000004</v>
      </c>
      <c r="BM1700">
        <v>61.666666999999997</v>
      </c>
      <c r="BN1700">
        <v>61</v>
      </c>
      <c r="BO1700">
        <v>60.666666999999997</v>
      </c>
      <c r="BP1700">
        <v>59.666666999999997</v>
      </c>
      <c r="BQ1700">
        <v>60</v>
      </c>
      <c r="BR1700">
        <v>58.833333000000003</v>
      </c>
      <c r="BS1700">
        <v>-32.184570000000001</v>
      </c>
      <c r="BT1700">
        <v>1.2542720000000001</v>
      </c>
      <c r="BU1700">
        <v>4.5162959999999996</v>
      </c>
      <c r="BV1700">
        <v>9.3611760000000004</v>
      </c>
      <c r="BW1700">
        <v>3.693756</v>
      </c>
      <c r="BX1700">
        <v>-7.029388</v>
      </c>
      <c r="BY1700">
        <v>4.399597</v>
      </c>
      <c r="BZ1700">
        <v>-4.3511049999999996</v>
      </c>
      <c r="CA1700">
        <v>-16.146640000000001</v>
      </c>
      <c r="CB1700">
        <v>15.122960000000001</v>
      </c>
      <c r="CC1700">
        <v>56.233640000000001</v>
      </c>
      <c r="CD1700">
        <v>39.908140000000003</v>
      </c>
      <c r="CE1700">
        <v>150.5204</v>
      </c>
      <c r="CF1700">
        <v>91.280199999999994</v>
      </c>
      <c r="CG1700">
        <v>74.205860000000001</v>
      </c>
      <c r="CH1700">
        <v>118.9952</v>
      </c>
      <c r="CI1700">
        <v>108.77209999999999</v>
      </c>
      <c r="CJ1700">
        <v>210.74879999999999</v>
      </c>
      <c r="CK1700">
        <v>460.65859999999998</v>
      </c>
      <c r="CL1700">
        <v>687.71559999999999</v>
      </c>
      <c r="CM1700">
        <v>266.99489999999997</v>
      </c>
      <c r="CN1700">
        <v>62.319490000000002</v>
      </c>
      <c r="CO1700">
        <v>69.433430000000001</v>
      </c>
      <c r="CP1700">
        <v>71.506609999999995</v>
      </c>
      <c r="CQ1700">
        <v>532.93550000000005</v>
      </c>
      <c r="CR1700">
        <v>175.5453</v>
      </c>
      <c r="CS1700">
        <v>239.024</v>
      </c>
      <c r="CT1700">
        <v>210.42310000000001</v>
      </c>
      <c r="CU1700">
        <v>154.31819999999999</v>
      </c>
      <c r="CV1700">
        <v>156.21539999999999</v>
      </c>
      <c r="CW1700">
        <v>189.5771</v>
      </c>
      <c r="CX1700">
        <v>137.8777</v>
      </c>
      <c r="CY1700">
        <v>313.62549999999999</v>
      </c>
      <c r="CZ1700">
        <v>1024.3119999999999</v>
      </c>
      <c r="DA1700">
        <v>1745.0060000000001</v>
      </c>
      <c r="DB1700">
        <v>1331.319</v>
      </c>
      <c r="DC1700">
        <v>2230.4639999999999</v>
      </c>
      <c r="DD1700">
        <v>4891.6229999999996</v>
      </c>
      <c r="DE1700">
        <v>5120.8339999999998</v>
      </c>
      <c r="DF1700">
        <v>2924.277</v>
      </c>
      <c r="DG1700">
        <v>2885.5369999999998</v>
      </c>
      <c r="DH1700">
        <v>3437.4459999999999</v>
      </c>
      <c r="DI1700">
        <v>35737.69</v>
      </c>
      <c r="DJ1700">
        <v>4133.4880000000003</v>
      </c>
      <c r="DK1700">
        <v>5654.7669999999998</v>
      </c>
      <c r="DL1700">
        <v>3415.9670000000001</v>
      </c>
      <c r="DM1700">
        <v>2148.808</v>
      </c>
      <c r="DN1700">
        <v>1809.559</v>
      </c>
      <c r="DO1700">
        <v>20</v>
      </c>
      <c r="DP1700">
        <v>20</v>
      </c>
    </row>
    <row r="1701" spans="1:120" hidden="1" x14ac:dyDescent="0.25">
      <c r="A1701" t="str">
        <f t="shared" si="26"/>
        <v>Size_Grp-20 to 199.99 kW_Prescribed DA 1-4 (1PM-9PM)_44421_Combined</v>
      </c>
      <c r="B1701" t="s">
        <v>62</v>
      </c>
      <c r="C1701" t="s">
        <v>201</v>
      </c>
      <c r="D1701" t="s">
        <v>61</v>
      </c>
      <c r="E1701" t="s">
        <v>61</v>
      </c>
      <c r="F1701" t="s">
        <v>61</v>
      </c>
      <c r="G1701" t="s">
        <v>61</v>
      </c>
      <c r="H1701" t="s">
        <v>61</v>
      </c>
      <c r="I1701" t="s">
        <v>61</v>
      </c>
      <c r="J1701" t="s">
        <v>101</v>
      </c>
      <c r="K1701" t="s">
        <v>214</v>
      </c>
      <c r="L1701" s="18">
        <v>44421</v>
      </c>
      <c r="M1701">
        <v>20</v>
      </c>
      <c r="N1701">
        <v>20</v>
      </c>
      <c r="O1701" t="s">
        <v>258</v>
      </c>
      <c r="P1701">
        <v>3</v>
      </c>
      <c r="Q1701">
        <v>3</v>
      </c>
      <c r="R1701">
        <v>1</v>
      </c>
      <c r="S1701">
        <v>0</v>
      </c>
      <c r="T1701">
        <v>1</v>
      </c>
      <c r="U1701">
        <v>0</v>
      </c>
      <c r="V1701">
        <v>1</v>
      </c>
      <c r="W1701">
        <v>90.88</v>
      </c>
      <c r="X1701">
        <v>122.76</v>
      </c>
      <c r="Y1701">
        <v>122.04</v>
      </c>
      <c r="Z1701">
        <v>120.36</v>
      </c>
      <c r="AA1701">
        <v>122.04</v>
      </c>
      <c r="AB1701">
        <v>131.6</v>
      </c>
      <c r="AC1701">
        <v>139.04</v>
      </c>
      <c r="AD1701">
        <v>169.56</v>
      </c>
      <c r="AE1701">
        <v>186.08</v>
      </c>
      <c r="AF1701">
        <v>197.4</v>
      </c>
      <c r="AG1701">
        <v>218.84</v>
      </c>
      <c r="AH1701">
        <v>210.32</v>
      </c>
      <c r="AI1701">
        <v>215.68</v>
      </c>
      <c r="AJ1701">
        <v>222.36</v>
      </c>
      <c r="AK1701">
        <v>222.36</v>
      </c>
      <c r="AL1701">
        <v>217.2</v>
      </c>
      <c r="AM1701">
        <v>240.72</v>
      </c>
      <c r="AN1701">
        <v>234.04</v>
      </c>
      <c r="AO1701">
        <v>154.36000000000001</v>
      </c>
      <c r="AP1701">
        <v>105.52</v>
      </c>
      <c r="AQ1701">
        <v>103.56</v>
      </c>
      <c r="AR1701">
        <v>150.04</v>
      </c>
      <c r="AS1701">
        <v>130.52000000000001</v>
      </c>
      <c r="AT1701">
        <v>124.96</v>
      </c>
      <c r="AU1701">
        <v>63.166666999999997</v>
      </c>
      <c r="AV1701">
        <v>62.5</v>
      </c>
      <c r="AW1701">
        <v>61.5</v>
      </c>
      <c r="AX1701">
        <v>61.166666999999997</v>
      </c>
      <c r="AY1701">
        <v>60.666666999999997</v>
      </c>
      <c r="AZ1701">
        <v>60.333333000000003</v>
      </c>
      <c r="BA1701">
        <v>59.666666999999997</v>
      </c>
      <c r="BB1701">
        <v>61</v>
      </c>
      <c r="BC1701">
        <v>63.166666999999997</v>
      </c>
      <c r="BD1701">
        <v>66.666667000000004</v>
      </c>
      <c r="BE1701">
        <v>71.666667000000004</v>
      </c>
      <c r="BF1701">
        <v>77</v>
      </c>
      <c r="BG1701">
        <v>81.166667000000004</v>
      </c>
      <c r="BH1701">
        <v>81.833332999999996</v>
      </c>
      <c r="BI1701">
        <v>82.5</v>
      </c>
      <c r="BJ1701">
        <v>80.833332999999996</v>
      </c>
      <c r="BK1701">
        <v>79</v>
      </c>
      <c r="BL1701">
        <v>76.5</v>
      </c>
      <c r="BM1701">
        <v>73.666667000000004</v>
      </c>
      <c r="BN1701">
        <v>70.333332999999996</v>
      </c>
      <c r="BO1701">
        <v>67.333332999999996</v>
      </c>
      <c r="BP1701">
        <v>66.166667000000004</v>
      </c>
      <c r="BQ1701">
        <v>65</v>
      </c>
      <c r="BR1701">
        <v>64.166667000000004</v>
      </c>
      <c r="BS1701">
        <v>15.76895</v>
      </c>
      <c r="BT1701">
        <v>9.7894450000000006</v>
      </c>
      <c r="BU1701">
        <v>11.35539</v>
      </c>
      <c r="BV1701">
        <v>10.813420000000001</v>
      </c>
      <c r="BW1701">
        <v>11.93951</v>
      </c>
      <c r="BX1701">
        <v>8.1784490000000005</v>
      </c>
      <c r="BY1701">
        <v>-2.7201680000000001</v>
      </c>
      <c r="BZ1701">
        <v>-1.3892629999999999</v>
      </c>
      <c r="CA1701">
        <v>-8.7371829999999999</v>
      </c>
      <c r="CB1701">
        <v>-8.1604080000000003</v>
      </c>
      <c r="CC1701">
        <v>-7.1921020000000002</v>
      </c>
      <c r="CD1701">
        <v>-4.8042639999999999</v>
      </c>
      <c r="CE1701">
        <v>-6.9838290000000001</v>
      </c>
      <c r="CF1701">
        <v>-5.787655</v>
      </c>
      <c r="CG1701">
        <v>-10.27566</v>
      </c>
      <c r="CH1701">
        <v>-12.22283</v>
      </c>
      <c r="CI1701">
        <v>-19.133500000000002</v>
      </c>
      <c r="CJ1701">
        <v>-6.7163120000000003</v>
      </c>
      <c r="CK1701">
        <v>60.116059999999997</v>
      </c>
      <c r="CL1701">
        <v>83.997669999999999</v>
      </c>
      <c r="CM1701">
        <v>31.35464</v>
      </c>
      <c r="CN1701">
        <v>1.704971</v>
      </c>
      <c r="CO1701">
        <v>1.3314980000000001</v>
      </c>
      <c r="CP1701">
        <v>0.81203749999999997</v>
      </c>
      <c r="CQ1701">
        <v>70.204650000000001</v>
      </c>
      <c r="CR1701">
        <v>19.847010000000001</v>
      </c>
      <c r="CS1701">
        <v>20.92304</v>
      </c>
      <c r="CT1701">
        <v>21.297689999999999</v>
      </c>
      <c r="CU1701">
        <v>17.717310000000001</v>
      </c>
      <c r="CV1701">
        <v>22.135429999999999</v>
      </c>
      <c r="CW1701">
        <v>14.27042</v>
      </c>
      <c r="CX1701">
        <v>15.42728</v>
      </c>
      <c r="CY1701">
        <v>12.72175</v>
      </c>
      <c r="CZ1701">
        <v>19.496269999999999</v>
      </c>
      <c r="DA1701">
        <v>25.72587</v>
      </c>
      <c r="DB1701">
        <v>35.281179999999999</v>
      </c>
      <c r="DC1701">
        <v>35.742150000000002</v>
      </c>
      <c r="DD1701">
        <v>44.664769999999997</v>
      </c>
      <c r="DE1701">
        <v>35.476750000000003</v>
      </c>
      <c r="DF1701">
        <v>46.758270000000003</v>
      </c>
      <c r="DG1701">
        <v>50.353380000000001</v>
      </c>
      <c r="DH1701">
        <v>70.458349999999996</v>
      </c>
      <c r="DI1701">
        <v>36.791890000000002</v>
      </c>
      <c r="DJ1701">
        <v>59.672020000000003</v>
      </c>
      <c r="DK1701">
        <v>336.83370000000002</v>
      </c>
      <c r="DL1701">
        <v>55.739060000000002</v>
      </c>
      <c r="DM1701">
        <v>33.630270000000003</v>
      </c>
      <c r="DN1701">
        <v>29.992470000000001</v>
      </c>
      <c r="DO1701">
        <v>19</v>
      </c>
      <c r="DP1701">
        <v>21</v>
      </c>
    </row>
    <row r="1702" spans="1:120" hidden="1" x14ac:dyDescent="0.25">
      <c r="A1702" t="str">
        <f t="shared" si="26"/>
        <v>Size_Grp-Below 20 kW_Prescribed DA 1-4 (1PM-9PM)_44421_Combined</v>
      </c>
      <c r="B1702" t="s">
        <v>62</v>
      </c>
      <c r="C1702" t="s">
        <v>259</v>
      </c>
      <c r="D1702" t="s">
        <v>61</v>
      </c>
      <c r="E1702" t="s">
        <v>61</v>
      </c>
      <c r="F1702" t="s">
        <v>61</v>
      </c>
      <c r="G1702" t="s">
        <v>61</v>
      </c>
      <c r="H1702" t="s">
        <v>61</v>
      </c>
      <c r="I1702" t="s">
        <v>61</v>
      </c>
      <c r="J1702" t="s">
        <v>260</v>
      </c>
      <c r="K1702" t="s">
        <v>214</v>
      </c>
      <c r="L1702" s="18">
        <v>44421</v>
      </c>
      <c r="M1702">
        <v>20</v>
      </c>
      <c r="N1702">
        <v>20</v>
      </c>
      <c r="O1702" t="s">
        <v>258</v>
      </c>
      <c r="P1702">
        <v>3</v>
      </c>
      <c r="Q1702">
        <v>2</v>
      </c>
      <c r="R1702">
        <v>1</v>
      </c>
      <c r="S1702">
        <v>1</v>
      </c>
      <c r="T1702">
        <v>1</v>
      </c>
      <c r="U1702">
        <v>0</v>
      </c>
      <c r="V1702">
        <v>1</v>
      </c>
      <c r="W1702">
        <v>3.403</v>
      </c>
      <c r="X1702">
        <v>3.4</v>
      </c>
      <c r="Y1702">
        <v>3.3940000000000001</v>
      </c>
      <c r="Z1702">
        <v>3.4020000000000001</v>
      </c>
      <c r="AA1702">
        <v>3.3929999999999998</v>
      </c>
      <c r="AB1702">
        <v>3.3239999999999998</v>
      </c>
      <c r="AC1702">
        <v>11.233000000000001</v>
      </c>
      <c r="AD1702">
        <v>11.236000000000001</v>
      </c>
      <c r="AE1702">
        <v>11.632999999999999</v>
      </c>
      <c r="AF1702">
        <v>15.239000000000001</v>
      </c>
      <c r="AG1702">
        <v>28.992000000000001</v>
      </c>
      <c r="AH1702">
        <v>34.204999999999998</v>
      </c>
      <c r="AI1702">
        <v>32.844999999999999</v>
      </c>
      <c r="AJ1702">
        <v>34.767000000000003</v>
      </c>
      <c r="AK1702">
        <v>35.411000000000001</v>
      </c>
      <c r="AL1702">
        <v>33.649000000000001</v>
      </c>
      <c r="AM1702">
        <v>34.049999999999997</v>
      </c>
      <c r="AN1702">
        <v>33.33</v>
      </c>
      <c r="AO1702">
        <v>39.323</v>
      </c>
      <c r="AP1702">
        <v>24.283999999999999</v>
      </c>
      <c r="AQ1702">
        <v>24.138000000000002</v>
      </c>
      <c r="AR1702">
        <v>23.565000000000001</v>
      </c>
      <c r="AS1702">
        <v>3.8119999999999998</v>
      </c>
      <c r="AT1702">
        <v>3.4159999999999999</v>
      </c>
      <c r="AU1702">
        <v>40.333333000000003</v>
      </c>
      <c r="AV1702">
        <v>40.666666999999997</v>
      </c>
      <c r="AW1702">
        <v>40</v>
      </c>
      <c r="AX1702">
        <v>40</v>
      </c>
      <c r="AY1702">
        <v>40</v>
      </c>
      <c r="AZ1702">
        <v>40</v>
      </c>
      <c r="BA1702">
        <v>39.666666999999997</v>
      </c>
      <c r="BB1702">
        <v>39.333333000000003</v>
      </c>
      <c r="BC1702">
        <v>39.666666999999997</v>
      </c>
      <c r="BD1702">
        <v>41</v>
      </c>
      <c r="BE1702">
        <v>45.333333000000003</v>
      </c>
      <c r="BF1702">
        <v>49.666666999999997</v>
      </c>
      <c r="BG1702">
        <v>53</v>
      </c>
      <c r="BH1702">
        <v>52.333333000000003</v>
      </c>
      <c r="BI1702">
        <v>52.666666999999997</v>
      </c>
      <c r="BJ1702">
        <v>50.666666999999997</v>
      </c>
      <c r="BK1702">
        <v>49</v>
      </c>
      <c r="BL1702">
        <v>47.666666999999997</v>
      </c>
      <c r="BM1702">
        <v>46.333333000000003</v>
      </c>
      <c r="BN1702">
        <v>44</v>
      </c>
      <c r="BO1702">
        <v>41.666666999999997</v>
      </c>
      <c r="BP1702">
        <v>40.666666999999997</v>
      </c>
      <c r="BQ1702">
        <v>40.333333000000003</v>
      </c>
      <c r="BR1702">
        <v>40</v>
      </c>
      <c r="BS1702">
        <v>6.4909300000000003E-2</v>
      </c>
      <c r="BT1702">
        <v>4.6220400000000002E-2</v>
      </c>
      <c r="BU1702">
        <v>-5.7042000000000004E-3</v>
      </c>
      <c r="BV1702">
        <v>9.7404999999999992E-3</v>
      </c>
      <c r="BW1702">
        <v>4.0912299999999999E-2</v>
      </c>
      <c r="BX1702">
        <v>0.3039869</v>
      </c>
      <c r="BY1702">
        <v>-2.0062890000000002</v>
      </c>
      <c r="BZ1702">
        <v>-0.56767999999999996</v>
      </c>
      <c r="CA1702">
        <v>2.114598</v>
      </c>
      <c r="CB1702">
        <v>-0.41984500000000002</v>
      </c>
      <c r="CC1702">
        <v>1.9146970000000001</v>
      </c>
      <c r="CD1702">
        <v>0.1559073</v>
      </c>
      <c r="CE1702">
        <v>2.9847999999999999</v>
      </c>
      <c r="CF1702">
        <v>-0.3010989</v>
      </c>
      <c r="CG1702">
        <v>-0.63567720000000005</v>
      </c>
      <c r="CH1702">
        <v>0.28403289999999998</v>
      </c>
      <c r="CI1702">
        <v>0.67033830000000005</v>
      </c>
      <c r="CJ1702">
        <v>-0.11597590000000001</v>
      </c>
      <c r="CK1702">
        <v>-5.5728030000000004</v>
      </c>
      <c r="CL1702">
        <v>6.9517579999999999</v>
      </c>
      <c r="CM1702">
        <v>4.8660199999999998</v>
      </c>
      <c r="CN1702">
        <v>-0.64240850000000005</v>
      </c>
      <c r="CO1702">
        <v>0.67128600000000005</v>
      </c>
      <c r="CP1702">
        <v>-3.1710000000000002E-3</v>
      </c>
      <c r="CQ1702">
        <v>3.2499999999999999E-4</v>
      </c>
      <c r="CR1702">
        <v>2.7900000000000001E-4</v>
      </c>
      <c r="CS1702">
        <v>2.9189999999999999E-4</v>
      </c>
      <c r="CT1702">
        <v>2.3580000000000001E-4</v>
      </c>
      <c r="CU1702">
        <v>3.5209999999999999E-4</v>
      </c>
      <c r="CV1702">
        <v>3.08679E-2</v>
      </c>
      <c r="CW1702">
        <v>0.27950399999999997</v>
      </c>
      <c r="CX1702">
        <v>0.20710780000000001</v>
      </c>
      <c r="CY1702">
        <v>0.27061039999999997</v>
      </c>
      <c r="CZ1702">
        <v>0.27518100000000001</v>
      </c>
      <c r="DA1702">
        <v>3.2303120000000001</v>
      </c>
      <c r="DB1702">
        <v>0.46909129999999999</v>
      </c>
      <c r="DC1702">
        <v>0.51216459999999997</v>
      </c>
      <c r="DD1702">
        <v>0.44539430000000002</v>
      </c>
      <c r="DE1702">
        <v>0.35255989999999998</v>
      </c>
      <c r="DF1702">
        <v>0.42078900000000002</v>
      </c>
      <c r="DG1702">
        <v>0.3436051</v>
      </c>
      <c r="DH1702">
        <v>0.41617729999999997</v>
      </c>
      <c r="DI1702">
        <v>1.105621</v>
      </c>
      <c r="DJ1702">
        <v>6.6277090000000003</v>
      </c>
      <c r="DK1702">
        <v>7.6567629999999998</v>
      </c>
      <c r="DL1702">
        <v>4.0942270000000001</v>
      </c>
      <c r="DM1702">
        <v>5.9689100000000002E-2</v>
      </c>
      <c r="DN1702">
        <v>1.873E-4</v>
      </c>
      <c r="DO1702">
        <v>19</v>
      </c>
      <c r="DP1702">
        <v>21</v>
      </c>
    </row>
    <row r="1703" spans="1:120" x14ac:dyDescent="0.25">
      <c r="A1703" t="str">
        <f t="shared" si="26"/>
        <v>AutoDR-No_Prescribed DA 1-4 (1PM-9PM)_44421_Combined</v>
      </c>
      <c r="B1703" t="s">
        <v>62</v>
      </c>
      <c r="C1703" t="s">
        <v>321</v>
      </c>
      <c r="D1703" t="s">
        <v>61</v>
      </c>
      <c r="E1703" t="s">
        <v>61</v>
      </c>
      <c r="F1703" t="s">
        <v>61</v>
      </c>
      <c r="G1703" t="s">
        <v>61</v>
      </c>
      <c r="H1703" t="s">
        <v>97</v>
      </c>
      <c r="I1703" t="s">
        <v>61</v>
      </c>
      <c r="J1703" t="s">
        <v>61</v>
      </c>
      <c r="K1703" t="s">
        <v>214</v>
      </c>
      <c r="L1703" s="18">
        <v>44421</v>
      </c>
      <c r="M1703">
        <v>20</v>
      </c>
      <c r="N1703">
        <v>20</v>
      </c>
      <c r="O1703" t="s">
        <v>258</v>
      </c>
      <c r="P1703">
        <v>6</v>
      </c>
      <c r="Q1703">
        <v>5</v>
      </c>
      <c r="R1703">
        <v>1</v>
      </c>
      <c r="S1703">
        <v>0</v>
      </c>
      <c r="T1703">
        <v>1</v>
      </c>
      <c r="U1703">
        <v>0</v>
      </c>
      <c r="V1703">
        <v>1</v>
      </c>
      <c r="W1703">
        <v>1912.2829999999999</v>
      </c>
      <c r="X1703">
        <v>2112.4</v>
      </c>
      <c r="Y1703">
        <v>2113.2739999999999</v>
      </c>
      <c r="Z1703">
        <v>2112.2820000000002</v>
      </c>
      <c r="AA1703">
        <v>2125.6329999999998</v>
      </c>
      <c r="AB1703">
        <v>2122.364</v>
      </c>
      <c r="AC1703">
        <v>2150.2330000000002</v>
      </c>
      <c r="AD1703">
        <v>2221.076</v>
      </c>
      <c r="AE1703">
        <v>2217.7130000000002</v>
      </c>
      <c r="AF1703">
        <v>2089.6390000000001</v>
      </c>
      <c r="AG1703">
        <v>2025.7919999999999</v>
      </c>
      <c r="AH1703">
        <v>1872.365</v>
      </c>
      <c r="AI1703">
        <v>1168.7650000000001</v>
      </c>
      <c r="AJ1703">
        <v>1107.7270000000001</v>
      </c>
      <c r="AK1703">
        <v>1128.0909999999999</v>
      </c>
      <c r="AL1703">
        <v>1139.569</v>
      </c>
      <c r="AM1703">
        <v>1227.8900000000001</v>
      </c>
      <c r="AN1703">
        <v>1103.29</v>
      </c>
      <c r="AO1703">
        <v>426.64299999999997</v>
      </c>
      <c r="AP1703">
        <v>373.60399999999998</v>
      </c>
      <c r="AQ1703">
        <v>857.69799999999998</v>
      </c>
      <c r="AR1703">
        <v>1468.405</v>
      </c>
      <c r="AS1703">
        <v>1584.692</v>
      </c>
      <c r="AT1703">
        <v>1572.056</v>
      </c>
      <c r="AU1703">
        <v>60.166666999999997</v>
      </c>
      <c r="AV1703">
        <v>59.833333000000003</v>
      </c>
      <c r="AW1703">
        <v>59.666666999999997</v>
      </c>
      <c r="AX1703">
        <v>59.75</v>
      </c>
      <c r="AY1703">
        <v>59.333333000000003</v>
      </c>
      <c r="AZ1703">
        <v>59.166666999999997</v>
      </c>
      <c r="BA1703">
        <v>58.916666999999997</v>
      </c>
      <c r="BB1703">
        <v>59.083333000000003</v>
      </c>
      <c r="BC1703">
        <v>59.5</v>
      </c>
      <c r="BD1703">
        <v>61.083333000000003</v>
      </c>
      <c r="BE1703">
        <v>64</v>
      </c>
      <c r="BF1703">
        <v>66.916667000000004</v>
      </c>
      <c r="BG1703">
        <v>68.333332999999996</v>
      </c>
      <c r="BH1703">
        <v>68.666667000000004</v>
      </c>
      <c r="BI1703">
        <v>69.416667000000004</v>
      </c>
      <c r="BJ1703">
        <v>69.083332999999996</v>
      </c>
      <c r="BK1703">
        <v>68.25</v>
      </c>
      <c r="BL1703">
        <v>67.333332999999996</v>
      </c>
      <c r="BM1703">
        <v>65.083332999999996</v>
      </c>
      <c r="BN1703">
        <v>63.5</v>
      </c>
      <c r="BO1703">
        <v>62.416666999999997</v>
      </c>
      <c r="BP1703">
        <v>61.666666999999997</v>
      </c>
      <c r="BQ1703">
        <v>61.75</v>
      </c>
      <c r="BR1703">
        <v>61.083333000000003</v>
      </c>
      <c r="BS1703">
        <v>-2.0092850000000002</v>
      </c>
      <c r="BT1703">
        <v>20.953130000000002</v>
      </c>
      <c r="BU1703">
        <v>27.207550000000001</v>
      </c>
      <c r="BV1703">
        <v>31.115369999999999</v>
      </c>
      <c r="BW1703">
        <v>27.55508</v>
      </c>
      <c r="BX1703">
        <v>13.00285</v>
      </c>
      <c r="BY1703">
        <v>-9.5701300000000007</v>
      </c>
      <c r="BZ1703">
        <v>-14.6645</v>
      </c>
      <c r="CA1703">
        <v>-26.708269999999999</v>
      </c>
      <c r="CB1703">
        <v>4.6065560000000003</v>
      </c>
      <c r="CC1703">
        <v>48.067639999999997</v>
      </c>
      <c r="CD1703">
        <v>30.10398</v>
      </c>
      <c r="CE1703">
        <v>141.3879</v>
      </c>
      <c r="CF1703">
        <v>82.815200000000004</v>
      </c>
      <c r="CG1703">
        <v>59.495930000000001</v>
      </c>
      <c r="CH1703">
        <v>94.142259999999993</v>
      </c>
      <c r="CI1703">
        <v>72.072580000000002</v>
      </c>
      <c r="CJ1703">
        <v>195.9393</v>
      </c>
      <c r="CK1703">
        <v>604.78200000000004</v>
      </c>
      <c r="CL1703">
        <v>848.5136</v>
      </c>
      <c r="CM1703">
        <v>328.7672</v>
      </c>
      <c r="CN1703">
        <v>79.807389999999998</v>
      </c>
      <c r="CO1703">
        <v>74.324669999999998</v>
      </c>
      <c r="CP1703">
        <v>73.096649999999997</v>
      </c>
      <c r="CQ1703">
        <v>812.2577</v>
      </c>
      <c r="CR1703">
        <v>254.83439999999999</v>
      </c>
      <c r="CS1703">
        <v>322.61439999999999</v>
      </c>
      <c r="CT1703">
        <v>295.51319999999998</v>
      </c>
      <c r="CU1703">
        <v>225.0855</v>
      </c>
      <c r="CV1703">
        <v>236.8571</v>
      </c>
      <c r="CW1703">
        <v>241.81280000000001</v>
      </c>
      <c r="CX1703">
        <v>194.5966</v>
      </c>
      <c r="CY1703">
        <v>362.94839999999999</v>
      </c>
      <c r="CZ1703">
        <v>1099.0809999999999</v>
      </c>
      <c r="DA1703">
        <v>1842.9659999999999</v>
      </c>
      <c r="DB1703">
        <v>1469.6389999999999</v>
      </c>
      <c r="DC1703">
        <v>2370.3649999999998</v>
      </c>
      <c r="DD1703">
        <v>5067.5150000000003</v>
      </c>
      <c r="DE1703">
        <v>5259.2790000000005</v>
      </c>
      <c r="DF1703">
        <v>3107.538</v>
      </c>
      <c r="DG1703">
        <v>3085.1019999999999</v>
      </c>
      <c r="DH1703">
        <v>3716.6039999999998</v>
      </c>
      <c r="DI1703">
        <v>35882.79</v>
      </c>
      <c r="DJ1703">
        <v>4349.9430000000002</v>
      </c>
      <c r="DK1703">
        <v>6978.0309999999999</v>
      </c>
      <c r="DL1703">
        <v>3624.4209999999998</v>
      </c>
      <c r="DM1703">
        <v>2282.451</v>
      </c>
      <c r="DN1703">
        <v>1929.346</v>
      </c>
      <c r="DO1703">
        <v>19</v>
      </c>
      <c r="DP1703">
        <v>21</v>
      </c>
    </row>
    <row r="1704" spans="1:120" hidden="1" x14ac:dyDescent="0.25">
      <c r="A1704" t="str">
        <f t="shared" si="26"/>
        <v>OtherDR-No_Prescribed DA 1-4 (1PM-9PM)_44421_Combined</v>
      </c>
      <c r="B1704" t="s">
        <v>62</v>
      </c>
      <c r="C1704" t="s">
        <v>323</v>
      </c>
      <c r="D1704" t="s">
        <v>61</v>
      </c>
      <c r="E1704" t="s">
        <v>61</v>
      </c>
      <c r="F1704" t="s">
        <v>61</v>
      </c>
      <c r="G1704" t="s">
        <v>61</v>
      </c>
      <c r="H1704" t="s">
        <v>61</v>
      </c>
      <c r="I1704" t="s">
        <v>97</v>
      </c>
      <c r="J1704" t="s">
        <v>61</v>
      </c>
      <c r="K1704" t="s">
        <v>214</v>
      </c>
      <c r="L1704" s="18">
        <v>44421</v>
      </c>
      <c r="M1704">
        <v>20</v>
      </c>
      <c r="N1704">
        <v>20</v>
      </c>
      <c r="O1704" t="s">
        <v>258</v>
      </c>
      <c r="P1704">
        <v>9</v>
      </c>
      <c r="Q1704">
        <v>8</v>
      </c>
      <c r="R1704">
        <v>1</v>
      </c>
      <c r="S1704">
        <v>0</v>
      </c>
      <c r="T1704">
        <v>1</v>
      </c>
      <c r="U1704">
        <v>0</v>
      </c>
      <c r="V1704">
        <v>1</v>
      </c>
      <c r="W1704">
        <v>1941.7629999999999</v>
      </c>
      <c r="X1704">
        <v>2141.96</v>
      </c>
      <c r="Y1704">
        <v>2142.7539999999999</v>
      </c>
      <c r="Z1704">
        <v>2141.8420000000001</v>
      </c>
      <c r="AA1704">
        <v>2155.1129999999998</v>
      </c>
      <c r="AB1704">
        <v>2163.6439999999998</v>
      </c>
      <c r="AC1704">
        <v>2197.5129999999999</v>
      </c>
      <c r="AD1704">
        <v>2275.116</v>
      </c>
      <c r="AE1704">
        <v>2286.393</v>
      </c>
      <c r="AF1704">
        <v>2170.5590000000002</v>
      </c>
      <c r="AG1704">
        <v>2140.752</v>
      </c>
      <c r="AH1704">
        <v>1995.5250000000001</v>
      </c>
      <c r="AI1704">
        <v>1296.165</v>
      </c>
      <c r="AJ1704">
        <v>1239.087</v>
      </c>
      <c r="AK1704">
        <v>1259.3309999999999</v>
      </c>
      <c r="AL1704">
        <v>1264.9690000000001</v>
      </c>
      <c r="AM1704">
        <v>1351.89</v>
      </c>
      <c r="AN1704">
        <v>1223.69</v>
      </c>
      <c r="AO1704">
        <v>561.44299999999998</v>
      </c>
      <c r="AP1704">
        <v>472.04399999999998</v>
      </c>
      <c r="AQ1704">
        <v>956.178</v>
      </c>
      <c r="AR1704">
        <v>1560.4449999999999</v>
      </c>
      <c r="AS1704">
        <v>1616.492</v>
      </c>
      <c r="AT1704">
        <v>1601.5360000000001</v>
      </c>
      <c r="AU1704">
        <v>60.888888999999999</v>
      </c>
      <c r="AV1704">
        <v>60.611111000000001</v>
      </c>
      <c r="AW1704">
        <v>60.055556000000003</v>
      </c>
      <c r="AX1704">
        <v>59.944443999999997</v>
      </c>
      <c r="AY1704">
        <v>59.555556000000003</v>
      </c>
      <c r="AZ1704">
        <v>59.333333000000003</v>
      </c>
      <c r="BA1704">
        <v>58.944443999999997</v>
      </c>
      <c r="BB1704">
        <v>59.388888999999999</v>
      </c>
      <c r="BC1704">
        <v>60.388888999999999</v>
      </c>
      <c r="BD1704">
        <v>62.666666999999997</v>
      </c>
      <c r="BE1704">
        <v>66.722222000000002</v>
      </c>
      <c r="BF1704">
        <v>70.944444000000004</v>
      </c>
      <c r="BG1704">
        <v>73.777777999999998</v>
      </c>
      <c r="BH1704">
        <v>74.111110999999994</v>
      </c>
      <c r="BI1704">
        <v>74.722222000000002</v>
      </c>
      <c r="BJ1704">
        <v>73.444444000000004</v>
      </c>
      <c r="BK1704">
        <v>72.055555999999996</v>
      </c>
      <c r="BL1704">
        <v>70.555555999999996</v>
      </c>
      <c r="BM1704">
        <v>68.111110999999994</v>
      </c>
      <c r="BN1704">
        <v>65.777777999999998</v>
      </c>
      <c r="BO1704">
        <v>63.777777999999998</v>
      </c>
      <c r="BP1704">
        <v>62.722222000000002</v>
      </c>
      <c r="BQ1704">
        <v>62.333333000000003</v>
      </c>
      <c r="BR1704">
        <v>61.555556000000003</v>
      </c>
      <c r="BS1704">
        <v>-1.276975</v>
      </c>
      <c r="BT1704">
        <v>20.929819999999999</v>
      </c>
      <c r="BU1704">
        <v>27.199480000000001</v>
      </c>
      <c r="BV1704">
        <v>31.05536</v>
      </c>
      <c r="BW1704">
        <v>27.59422</v>
      </c>
      <c r="BX1704">
        <v>11.462529999999999</v>
      </c>
      <c r="BY1704">
        <v>-7.3222519999999998</v>
      </c>
      <c r="BZ1704">
        <v>-11.452920000000001</v>
      </c>
      <c r="CA1704">
        <v>-28.0443</v>
      </c>
      <c r="CB1704">
        <v>1.291291</v>
      </c>
      <c r="CC1704">
        <v>46.852159999999998</v>
      </c>
      <c r="CD1704">
        <v>30.329940000000001</v>
      </c>
      <c r="CE1704">
        <v>141.92789999999999</v>
      </c>
      <c r="CF1704">
        <v>80.928479999999993</v>
      </c>
      <c r="CG1704">
        <v>55.929400000000001</v>
      </c>
      <c r="CH1704">
        <v>94.628900000000002</v>
      </c>
      <c r="CI1704">
        <v>71.949190000000002</v>
      </c>
      <c r="CJ1704">
        <v>196.512</v>
      </c>
      <c r="CK1704">
        <v>587.25390000000004</v>
      </c>
      <c r="CL1704">
        <v>859.05380000000002</v>
      </c>
      <c r="CM1704">
        <v>334.08440000000002</v>
      </c>
      <c r="CN1704">
        <v>72.103870000000001</v>
      </c>
      <c r="CO1704">
        <v>73.872569999999996</v>
      </c>
      <c r="CP1704">
        <v>73.102800000000002</v>
      </c>
      <c r="CQ1704">
        <v>812.63199999999995</v>
      </c>
      <c r="CR1704">
        <v>254.85939999999999</v>
      </c>
      <c r="CS1704">
        <v>322.64</v>
      </c>
      <c r="CT1704">
        <v>295.53859999999997</v>
      </c>
      <c r="CU1704">
        <v>225.1113</v>
      </c>
      <c r="CV1704">
        <v>238.8629</v>
      </c>
      <c r="CW1704">
        <v>243.30359999999999</v>
      </c>
      <c r="CX1704">
        <v>196.05109999999999</v>
      </c>
      <c r="CY1704">
        <v>363.60980000000001</v>
      </c>
      <c r="CZ1704">
        <v>1100.1600000000001</v>
      </c>
      <c r="DA1704">
        <v>1847.431</v>
      </c>
      <c r="DB1704">
        <v>1470.808</v>
      </c>
      <c r="DC1704">
        <v>2371.643</v>
      </c>
      <c r="DD1704">
        <v>5068.6509999999998</v>
      </c>
      <c r="DE1704">
        <v>5260.4970000000003</v>
      </c>
      <c r="DF1704">
        <v>3108.902</v>
      </c>
      <c r="DG1704">
        <v>3085.9079999999999</v>
      </c>
      <c r="DH1704">
        <v>3717.6889999999999</v>
      </c>
      <c r="DI1704">
        <v>35884.410000000003</v>
      </c>
      <c r="DJ1704">
        <v>4362.1289999999999</v>
      </c>
      <c r="DK1704">
        <v>6991.7049999999999</v>
      </c>
      <c r="DL1704">
        <v>3632.14</v>
      </c>
      <c r="DM1704">
        <v>2282.73</v>
      </c>
      <c r="DN1704">
        <v>1929.3920000000001</v>
      </c>
      <c r="DO1704">
        <v>19</v>
      </c>
      <c r="DP1704">
        <v>21</v>
      </c>
    </row>
    <row r="1705" spans="1:120" hidden="1" x14ac:dyDescent="0.25">
      <c r="A1705" t="str">
        <f t="shared" si="26"/>
        <v>All_Prescribed DA 1-4 (1PM-9PM)_44421_Combined</v>
      </c>
      <c r="B1705" t="s">
        <v>62</v>
      </c>
      <c r="C1705" t="s">
        <v>61</v>
      </c>
      <c r="D1705" t="s">
        <v>61</v>
      </c>
      <c r="E1705" t="s">
        <v>61</v>
      </c>
      <c r="F1705" t="s">
        <v>61</v>
      </c>
      <c r="G1705" t="s">
        <v>61</v>
      </c>
      <c r="H1705" t="s">
        <v>61</v>
      </c>
      <c r="I1705" t="s">
        <v>61</v>
      </c>
      <c r="J1705" t="s">
        <v>61</v>
      </c>
      <c r="K1705" t="s">
        <v>214</v>
      </c>
      <c r="L1705" s="18">
        <v>44421</v>
      </c>
      <c r="M1705">
        <v>20</v>
      </c>
      <c r="N1705">
        <v>20</v>
      </c>
      <c r="O1705" t="s">
        <v>258</v>
      </c>
      <c r="P1705">
        <v>9</v>
      </c>
      <c r="Q1705">
        <v>8</v>
      </c>
      <c r="R1705">
        <v>1</v>
      </c>
      <c r="S1705">
        <v>0</v>
      </c>
      <c r="T1705">
        <v>1</v>
      </c>
      <c r="U1705">
        <v>0</v>
      </c>
      <c r="V1705">
        <v>1</v>
      </c>
      <c r="W1705">
        <v>1941.7629999999999</v>
      </c>
      <c r="X1705">
        <v>2141.96</v>
      </c>
      <c r="Y1705">
        <v>2142.7539999999999</v>
      </c>
      <c r="Z1705">
        <v>2141.8420000000001</v>
      </c>
      <c r="AA1705">
        <v>2155.1129999999998</v>
      </c>
      <c r="AB1705">
        <v>2163.6439999999998</v>
      </c>
      <c r="AC1705">
        <v>2197.5129999999999</v>
      </c>
      <c r="AD1705">
        <v>2275.116</v>
      </c>
      <c r="AE1705">
        <v>2286.393</v>
      </c>
      <c r="AF1705">
        <v>2170.5590000000002</v>
      </c>
      <c r="AG1705">
        <v>2140.752</v>
      </c>
      <c r="AH1705">
        <v>1995.5250000000001</v>
      </c>
      <c r="AI1705">
        <v>1296.165</v>
      </c>
      <c r="AJ1705">
        <v>1239.087</v>
      </c>
      <c r="AK1705">
        <v>1259.3309999999999</v>
      </c>
      <c r="AL1705">
        <v>1264.9690000000001</v>
      </c>
      <c r="AM1705">
        <v>1351.89</v>
      </c>
      <c r="AN1705">
        <v>1223.69</v>
      </c>
      <c r="AO1705">
        <v>561.44299999999998</v>
      </c>
      <c r="AP1705">
        <v>472.04399999999998</v>
      </c>
      <c r="AQ1705">
        <v>956.178</v>
      </c>
      <c r="AR1705">
        <v>1560.4449999999999</v>
      </c>
      <c r="AS1705">
        <v>1616.492</v>
      </c>
      <c r="AT1705">
        <v>1601.5360000000001</v>
      </c>
      <c r="AU1705">
        <v>60.888888999999999</v>
      </c>
      <c r="AV1705">
        <v>60.611111000000001</v>
      </c>
      <c r="AW1705">
        <v>60.055556000000003</v>
      </c>
      <c r="AX1705">
        <v>59.944443999999997</v>
      </c>
      <c r="AY1705">
        <v>59.555556000000003</v>
      </c>
      <c r="AZ1705">
        <v>59.333333000000003</v>
      </c>
      <c r="BA1705">
        <v>58.944443999999997</v>
      </c>
      <c r="BB1705">
        <v>59.388888999999999</v>
      </c>
      <c r="BC1705">
        <v>60.388888999999999</v>
      </c>
      <c r="BD1705">
        <v>62.666666999999997</v>
      </c>
      <c r="BE1705">
        <v>66.722222000000002</v>
      </c>
      <c r="BF1705">
        <v>70.944444000000004</v>
      </c>
      <c r="BG1705">
        <v>73.777777999999998</v>
      </c>
      <c r="BH1705">
        <v>74.111110999999994</v>
      </c>
      <c r="BI1705">
        <v>74.722222000000002</v>
      </c>
      <c r="BJ1705">
        <v>73.444444000000004</v>
      </c>
      <c r="BK1705">
        <v>72.055555999999996</v>
      </c>
      <c r="BL1705">
        <v>70.555555999999996</v>
      </c>
      <c r="BM1705">
        <v>68.111110999999994</v>
      </c>
      <c r="BN1705">
        <v>65.777777999999998</v>
      </c>
      <c r="BO1705">
        <v>63.777777999999998</v>
      </c>
      <c r="BP1705">
        <v>62.722222000000002</v>
      </c>
      <c r="BQ1705">
        <v>62.333333000000003</v>
      </c>
      <c r="BR1705">
        <v>61.555556000000003</v>
      </c>
      <c r="BS1705">
        <v>-1.276975</v>
      </c>
      <c r="BT1705">
        <v>20.929819999999999</v>
      </c>
      <c r="BU1705">
        <v>27.199480000000001</v>
      </c>
      <c r="BV1705">
        <v>31.05536</v>
      </c>
      <c r="BW1705">
        <v>27.59422</v>
      </c>
      <c r="BX1705">
        <v>11.462529999999999</v>
      </c>
      <c r="BY1705">
        <v>-7.3222519999999998</v>
      </c>
      <c r="BZ1705">
        <v>-11.452920000000001</v>
      </c>
      <c r="CA1705">
        <v>-28.0443</v>
      </c>
      <c r="CB1705">
        <v>1.291291</v>
      </c>
      <c r="CC1705">
        <v>46.852159999999998</v>
      </c>
      <c r="CD1705">
        <v>30.329940000000001</v>
      </c>
      <c r="CE1705">
        <v>141.92789999999999</v>
      </c>
      <c r="CF1705">
        <v>80.928479999999993</v>
      </c>
      <c r="CG1705">
        <v>55.929400000000001</v>
      </c>
      <c r="CH1705">
        <v>94.628900000000002</v>
      </c>
      <c r="CI1705">
        <v>71.949190000000002</v>
      </c>
      <c r="CJ1705">
        <v>196.512</v>
      </c>
      <c r="CK1705">
        <v>587.25390000000004</v>
      </c>
      <c r="CL1705">
        <v>859.05380000000002</v>
      </c>
      <c r="CM1705">
        <v>334.08440000000002</v>
      </c>
      <c r="CN1705">
        <v>72.103870000000001</v>
      </c>
      <c r="CO1705">
        <v>73.872569999999996</v>
      </c>
      <c r="CP1705">
        <v>73.102800000000002</v>
      </c>
      <c r="CQ1705">
        <v>812.63199999999995</v>
      </c>
      <c r="CR1705">
        <v>254.85939999999999</v>
      </c>
      <c r="CS1705">
        <v>322.64</v>
      </c>
      <c r="CT1705">
        <v>295.53859999999997</v>
      </c>
      <c r="CU1705">
        <v>225.1113</v>
      </c>
      <c r="CV1705">
        <v>238.8629</v>
      </c>
      <c r="CW1705">
        <v>243.30359999999999</v>
      </c>
      <c r="CX1705">
        <v>196.05109999999999</v>
      </c>
      <c r="CY1705">
        <v>363.60980000000001</v>
      </c>
      <c r="CZ1705">
        <v>1100.1600000000001</v>
      </c>
      <c r="DA1705">
        <v>1847.431</v>
      </c>
      <c r="DB1705">
        <v>1470.808</v>
      </c>
      <c r="DC1705">
        <v>2371.643</v>
      </c>
      <c r="DD1705">
        <v>5068.6509999999998</v>
      </c>
      <c r="DE1705">
        <v>5260.4970000000003</v>
      </c>
      <c r="DF1705">
        <v>3108.902</v>
      </c>
      <c r="DG1705">
        <v>3085.9079999999999</v>
      </c>
      <c r="DH1705">
        <v>3717.6889999999999</v>
      </c>
      <c r="DI1705">
        <v>35884.410000000003</v>
      </c>
      <c r="DJ1705">
        <v>4362.1289999999999</v>
      </c>
      <c r="DK1705">
        <v>6991.7049999999999</v>
      </c>
      <c r="DL1705">
        <v>3632.14</v>
      </c>
      <c r="DM1705">
        <v>2282.73</v>
      </c>
      <c r="DN1705">
        <v>1929.3920000000001</v>
      </c>
      <c r="DO1705">
        <v>19</v>
      </c>
      <c r="DP1705">
        <v>21</v>
      </c>
    </row>
    <row r="1706" spans="1:120" hidden="1" x14ac:dyDescent="0.25">
      <c r="A1706" t="str">
        <f t="shared" si="26"/>
        <v>LCA-Greater Bay Area_Prescribed DA 1-4 (1PM-9PM)_44421_Combined</v>
      </c>
      <c r="B1706" t="s">
        <v>62</v>
      </c>
      <c r="C1706" t="s">
        <v>209</v>
      </c>
      <c r="D1706" t="s">
        <v>36</v>
      </c>
      <c r="E1706" t="s">
        <v>61</v>
      </c>
      <c r="F1706" t="s">
        <v>61</v>
      </c>
      <c r="G1706" t="s">
        <v>61</v>
      </c>
      <c r="H1706" t="s">
        <v>61</v>
      </c>
      <c r="I1706" t="s">
        <v>61</v>
      </c>
      <c r="J1706" t="s">
        <v>61</v>
      </c>
      <c r="K1706" t="s">
        <v>214</v>
      </c>
      <c r="L1706" s="18">
        <v>44421</v>
      </c>
      <c r="M1706">
        <v>20</v>
      </c>
      <c r="N1706">
        <v>20</v>
      </c>
      <c r="O1706" t="s">
        <v>258</v>
      </c>
      <c r="P1706">
        <v>5</v>
      </c>
      <c r="Q1706">
        <v>4</v>
      </c>
      <c r="R1706">
        <v>1</v>
      </c>
      <c r="S1706">
        <v>0</v>
      </c>
      <c r="T1706">
        <v>1</v>
      </c>
      <c r="U1706">
        <v>0</v>
      </c>
      <c r="V1706">
        <v>1</v>
      </c>
      <c r="W1706">
        <v>1911.52</v>
      </c>
      <c r="X1706">
        <v>2111.64</v>
      </c>
      <c r="Y1706">
        <v>2112.52</v>
      </c>
      <c r="Z1706">
        <v>2111.52</v>
      </c>
      <c r="AA1706">
        <v>2124.88</v>
      </c>
      <c r="AB1706">
        <v>2121.6</v>
      </c>
      <c r="AC1706">
        <v>2149.48</v>
      </c>
      <c r="AD1706">
        <v>2220.3200000000002</v>
      </c>
      <c r="AE1706">
        <v>2216.96</v>
      </c>
      <c r="AF1706">
        <v>2088.88</v>
      </c>
      <c r="AG1706">
        <v>2025.04</v>
      </c>
      <c r="AH1706">
        <v>1871.6</v>
      </c>
      <c r="AI1706">
        <v>1168</v>
      </c>
      <c r="AJ1706">
        <v>1106.96</v>
      </c>
      <c r="AK1706">
        <v>1127.32</v>
      </c>
      <c r="AL1706">
        <v>1138.8</v>
      </c>
      <c r="AM1706">
        <v>1227.1199999999999</v>
      </c>
      <c r="AN1706">
        <v>1102.52</v>
      </c>
      <c r="AO1706">
        <v>425.88</v>
      </c>
      <c r="AP1706">
        <v>372.84</v>
      </c>
      <c r="AQ1706">
        <v>856.92</v>
      </c>
      <c r="AR1706">
        <v>1467.64</v>
      </c>
      <c r="AS1706">
        <v>1583.92</v>
      </c>
      <c r="AT1706">
        <v>1571.28</v>
      </c>
      <c r="AU1706">
        <v>60.1</v>
      </c>
      <c r="AV1706">
        <v>59.6</v>
      </c>
      <c r="AW1706">
        <v>59.6</v>
      </c>
      <c r="AX1706">
        <v>59.7</v>
      </c>
      <c r="AY1706">
        <v>59.2</v>
      </c>
      <c r="AZ1706">
        <v>59</v>
      </c>
      <c r="BA1706">
        <v>58.8</v>
      </c>
      <c r="BB1706">
        <v>59.1</v>
      </c>
      <c r="BC1706">
        <v>59.5</v>
      </c>
      <c r="BD1706">
        <v>61</v>
      </c>
      <c r="BE1706">
        <v>63.2</v>
      </c>
      <c r="BF1706">
        <v>65.400000000000006</v>
      </c>
      <c r="BG1706">
        <v>66.099999999999994</v>
      </c>
      <c r="BH1706">
        <v>66.7</v>
      </c>
      <c r="BI1706">
        <v>67.5</v>
      </c>
      <c r="BJ1706">
        <v>67.7</v>
      </c>
      <c r="BK1706">
        <v>67.2</v>
      </c>
      <c r="BL1706">
        <v>66.5</v>
      </c>
      <c r="BM1706">
        <v>64.2</v>
      </c>
      <c r="BN1706">
        <v>63</v>
      </c>
      <c r="BO1706">
        <v>62.4</v>
      </c>
      <c r="BP1706">
        <v>61.8</v>
      </c>
      <c r="BQ1706">
        <v>62</v>
      </c>
      <c r="BR1706">
        <v>61.3</v>
      </c>
      <c r="BS1706">
        <v>-2.0370940000000002</v>
      </c>
      <c r="BT1706">
        <v>20.93404</v>
      </c>
      <c r="BU1706">
        <v>27.183299999999999</v>
      </c>
      <c r="BV1706">
        <v>31.103210000000001</v>
      </c>
      <c r="BW1706">
        <v>27.533840000000001</v>
      </c>
      <c r="BX1706">
        <v>12.98958</v>
      </c>
      <c r="BY1706">
        <v>-9.5911869999999997</v>
      </c>
      <c r="BZ1706">
        <v>-14.64085</v>
      </c>
      <c r="CA1706">
        <v>-26.69679</v>
      </c>
      <c r="CB1706">
        <v>4.6201319999999999</v>
      </c>
      <c r="CC1706">
        <v>48.025480000000002</v>
      </c>
      <c r="CD1706">
        <v>30.048449999999999</v>
      </c>
      <c r="CE1706">
        <v>141.33330000000001</v>
      </c>
      <c r="CF1706">
        <v>82.754260000000002</v>
      </c>
      <c r="CG1706">
        <v>59.475610000000003</v>
      </c>
      <c r="CH1706">
        <v>94.140209999999996</v>
      </c>
      <c r="CI1706">
        <v>72.052610000000001</v>
      </c>
      <c r="CJ1706">
        <v>195.93969999999999</v>
      </c>
      <c r="CK1706">
        <v>604.76279999999997</v>
      </c>
      <c r="CL1706">
        <v>848.49310000000003</v>
      </c>
      <c r="CM1706">
        <v>328.73259999999999</v>
      </c>
      <c r="CN1706">
        <v>79.763120000000001</v>
      </c>
      <c r="CO1706">
        <v>74.306150000000002</v>
      </c>
      <c r="CP1706">
        <v>73.081249999999997</v>
      </c>
      <c r="CQ1706">
        <v>812.25760000000002</v>
      </c>
      <c r="CR1706">
        <v>254.83430000000001</v>
      </c>
      <c r="CS1706">
        <v>322.61430000000001</v>
      </c>
      <c r="CT1706">
        <v>295.51310000000001</v>
      </c>
      <c r="CU1706">
        <v>225.08539999999999</v>
      </c>
      <c r="CV1706">
        <v>236.857</v>
      </c>
      <c r="CW1706">
        <v>241.8126</v>
      </c>
      <c r="CX1706">
        <v>194.59639999999999</v>
      </c>
      <c r="CY1706">
        <v>362.94810000000001</v>
      </c>
      <c r="CZ1706">
        <v>1099.0809999999999</v>
      </c>
      <c r="DA1706">
        <v>1842.9649999999999</v>
      </c>
      <c r="DB1706">
        <v>1469.6379999999999</v>
      </c>
      <c r="DC1706">
        <v>2370.364</v>
      </c>
      <c r="DD1706">
        <v>5067.5140000000001</v>
      </c>
      <c r="DE1706">
        <v>5259.2790000000005</v>
      </c>
      <c r="DF1706">
        <v>3107.538</v>
      </c>
      <c r="DG1706">
        <v>3085.1019999999999</v>
      </c>
      <c r="DH1706">
        <v>3716.6039999999998</v>
      </c>
      <c r="DI1706">
        <v>35882.79</v>
      </c>
      <c r="DJ1706">
        <v>4349.9430000000002</v>
      </c>
      <c r="DK1706">
        <v>6978.0309999999999</v>
      </c>
      <c r="DL1706">
        <v>3624.42</v>
      </c>
      <c r="DM1706">
        <v>2282.451</v>
      </c>
      <c r="DN1706">
        <v>1929.345</v>
      </c>
      <c r="DO1706">
        <v>19</v>
      </c>
      <c r="DP1706">
        <v>20</v>
      </c>
    </row>
    <row r="1707" spans="1:120" hidden="1" x14ac:dyDescent="0.25">
      <c r="A1707" t="str">
        <f t="shared" si="26"/>
        <v>sublap_id-SLAP_PGEB_All CBP_44424</v>
      </c>
      <c r="B1707" t="s">
        <v>62</v>
      </c>
      <c r="C1707" t="s">
        <v>287</v>
      </c>
      <c r="D1707" t="s">
        <v>61</v>
      </c>
      <c r="E1707" t="s">
        <v>288</v>
      </c>
      <c r="F1707" t="s">
        <v>61</v>
      </c>
      <c r="G1707" t="s">
        <v>61</v>
      </c>
      <c r="H1707" t="s">
        <v>61</v>
      </c>
      <c r="I1707" t="s">
        <v>61</v>
      </c>
      <c r="J1707" t="s">
        <v>61</v>
      </c>
      <c r="K1707" t="s">
        <v>197</v>
      </c>
      <c r="L1707" s="18">
        <v>44424</v>
      </c>
      <c r="M1707">
        <v>20</v>
      </c>
      <c r="N1707">
        <v>20</v>
      </c>
      <c r="O1707" t="s">
        <v>258</v>
      </c>
      <c r="P1707">
        <v>2</v>
      </c>
      <c r="Q1707">
        <v>1</v>
      </c>
      <c r="R1707">
        <v>0</v>
      </c>
      <c r="S1707">
        <v>0</v>
      </c>
      <c r="T1707">
        <v>1</v>
      </c>
      <c r="U1707">
        <v>0</v>
      </c>
      <c r="V1707">
        <v>1</v>
      </c>
      <c r="W1707">
        <v>151.04</v>
      </c>
      <c r="X1707">
        <v>189.04</v>
      </c>
      <c r="Y1707">
        <v>191.6</v>
      </c>
      <c r="Z1707">
        <v>192.48</v>
      </c>
      <c r="AA1707">
        <v>190.32</v>
      </c>
      <c r="AB1707">
        <v>186.48</v>
      </c>
      <c r="AC1707">
        <v>162.63999999999999</v>
      </c>
      <c r="AD1707">
        <v>192.4</v>
      </c>
      <c r="AE1707">
        <v>196.08</v>
      </c>
      <c r="AF1707">
        <v>197.56</v>
      </c>
      <c r="AG1707">
        <v>204.64</v>
      </c>
      <c r="AH1707">
        <v>178.24</v>
      </c>
      <c r="AI1707">
        <v>172.8</v>
      </c>
      <c r="AJ1707">
        <v>176.24</v>
      </c>
      <c r="AK1707">
        <v>182</v>
      </c>
      <c r="AL1707">
        <v>181.84</v>
      </c>
      <c r="AM1707">
        <v>203.04</v>
      </c>
      <c r="AN1707">
        <v>212.16</v>
      </c>
      <c r="AO1707">
        <v>228</v>
      </c>
      <c r="AP1707">
        <v>66.959999999999994</v>
      </c>
      <c r="AQ1707">
        <v>184.96</v>
      </c>
      <c r="AR1707">
        <v>206</v>
      </c>
      <c r="AS1707">
        <v>199.12</v>
      </c>
      <c r="AT1707">
        <v>188.88</v>
      </c>
      <c r="AU1707">
        <v>63</v>
      </c>
      <c r="AV1707">
        <v>62</v>
      </c>
      <c r="AW1707">
        <v>62.5</v>
      </c>
      <c r="AX1707">
        <v>63</v>
      </c>
      <c r="AY1707">
        <v>62.5</v>
      </c>
      <c r="AZ1707">
        <v>62</v>
      </c>
      <c r="BA1707">
        <v>61.5</v>
      </c>
      <c r="BB1707">
        <v>61</v>
      </c>
      <c r="BC1707">
        <v>61.5</v>
      </c>
      <c r="BD1707">
        <v>63</v>
      </c>
      <c r="BE1707">
        <v>66</v>
      </c>
      <c r="BF1707">
        <v>68</v>
      </c>
      <c r="BG1707">
        <v>68.5</v>
      </c>
      <c r="BH1707">
        <v>70.5</v>
      </c>
      <c r="BI1707">
        <v>72.5</v>
      </c>
      <c r="BJ1707">
        <v>74.5</v>
      </c>
      <c r="BK1707">
        <v>74.5</v>
      </c>
      <c r="BL1707">
        <v>74.5</v>
      </c>
      <c r="BM1707">
        <v>72.5</v>
      </c>
      <c r="BN1707">
        <v>69.5</v>
      </c>
      <c r="BO1707">
        <v>67.5</v>
      </c>
      <c r="BP1707">
        <v>66</v>
      </c>
      <c r="BQ1707">
        <v>65</v>
      </c>
      <c r="BR1707">
        <v>64</v>
      </c>
      <c r="BS1707">
        <v>40.61694</v>
      </c>
      <c r="BT1707">
        <v>-6.1891939999999996</v>
      </c>
      <c r="BU1707">
        <v>-6.7093809999999996</v>
      </c>
      <c r="BV1707">
        <v>-6.5382999999999996</v>
      </c>
      <c r="BW1707">
        <v>-2.4358979999999999</v>
      </c>
      <c r="BX1707">
        <v>-1.946213</v>
      </c>
      <c r="BY1707">
        <v>-0.57206729999999995</v>
      </c>
      <c r="BZ1707">
        <v>1.3125309999999999</v>
      </c>
      <c r="CA1707">
        <v>-0.6737976</v>
      </c>
      <c r="CB1707">
        <v>3.4451450000000001</v>
      </c>
      <c r="CC1707">
        <v>1.000183</v>
      </c>
      <c r="CD1707">
        <v>1.108444</v>
      </c>
      <c r="CE1707">
        <v>4.6749729999999996</v>
      </c>
      <c r="CF1707">
        <v>5.8057400000000001</v>
      </c>
      <c r="CG1707">
        <v>2.9902039999999999</v>
      </c>
      <c r="CH1707">
        <v>4.238327</v>
      </c>
      <c r="CI1707">
        <v>-8.68248</v>
      </c>
      <c r="CJ1707">
        <v>2.9622959999999998</v>
      </c>
      <c r="CK1707">
        <v>-6.462936</v>
      </c>
      <c r="CL1707">
        <v>137.52789999999999</v>
      </c>
      <c r="CM1707">
        <v>12.57025</v>
      </c>
      <c r="CN1707">
        <v>-6.5375519999999998</v>
      </c>
      <c r="CO1707">
        <v>-3.4277190000000002</v>
      </c>
      <c r="CP1707">
        <v>4.1680450000000002</v>
      </c>
      <c r="CQ1707">
        <v>51.755859999999998</v>
      </c>
      <c r="CR1707">
        <v>26.307480000000002</v>
      </c>
      <c r="CS1707">
        <v>23.368269999999999</v>
      </c>
      <c r="CT1707">
        <v>20.906469999999999</v>
      </c>
      <c r="CU1707">
        <v>22.03885</v>
      </c>
      <c r="CV1707">
        <v>22.323139999999999</v>
      </c>
      <c r="CW1707">
        <v>26.23517</v>
      </c>
      <c r="CX1707">
        <v>11.53776</v>
      </c>
      <c r="CY1707">
        <v>17.648209999999999</v>
      </c>
      <c r="CZ1707">
        <v>23.42784</v>
      </c>
      <c r="DA1707">
        <v>29.77458</v>
      </c>
      <c r="DB1707">
        <v>51.751060000000003</v>
      </c>
      <c r="DC1707">
        <v>55.266060000000003</v>
      </c>
      <c r="DD1707">
        <v>50.405799999999999</v>
      </c>
      <c r="DE1707">
        <v>45.235550000000003</v>
      </c>
      <c r="DF1707">
        <v>66.011089999999996</v>
      </c>
      <c r="DG1707">
        <v>51.208710000000004</v>
      </c>
      <c r="DH1707">
        <v>43.416849999999997</v>
      </c>
      <c r="DI1707">
        <v>75.996750000000006</v>
      </c>
      <c r="DJ1707">
        <v>93.191699999999997</v>
      </c>
      <c r="DK1707">
        <v>76.290369999999996</v>
      </c>
      <c r="DL1707">
        <v>57.538760000000003</v>
      </c>
      <c r="DM1707">
        <v>62.661949999999997</v>
      </c>
      <c r="DN1707">
        <v>58.289259999999999</v>
      </c>
      <c r="DO1707">
        <v>20</v>
      </c>
      <c r="DP1707">
        <v>20</v>
      </c>
    </row>
    <row r="1708" spans="1:120" hidden="1" x14ac:dyDescent="0.25">
      <c r="A1708" t="str">
        <f t="shared" si="26"/>
        <v>Industry_Type-5. Offices, Hotels, Finance, Services_All CBP_44424</v>
      </c>
      <c r="B1708" t="s">
        <v>62</v>
      </c>
      <c r="C1708" t="s">
        <v>205</v>
      </c>
      <c r="D1708" t="s">
        <v>61</v>
      </c>
      <c r="E1708" t="s">
        <v>61</v>
      </c>
      <c r="F1708" t="s">
        <v>61</v>
      </c>
      <c r="G1708" t="s">
        <v>37</v>
      </c>
      <c r="H1708" t="s">
        <v>61</v>
      </c>
      <c r="I1708" t="s">
        <v>61</v>
      </c>
      <c r="J1708" t="s">
        <v>61</v>
      </c>
      <c r="K1708" t="s">
        <v>197</v>
      </c>
      <c r="L1708" s="18">
        <v>44424</v>
      </c>
      <c r="M1708">
        <v>20</v>
      </c>
      <c r="N1708">
        <v>20</v>
      </c>
      <c r="O1708" t="s">
        <v>258</v>
      </c>
      <c r="P1708">
        <v>2</v>
      </c>
      <c r="Q1708">
        <v>1</v>
      </c>
      <c r="R1708">
        <v>0</v>
      </c>
      <c r="S1708">
        <v>0</v>
      </c>
      <c r="T1708">
        <v>1</v>
      </c>
      <c r="U1708">
        <v>0</v>
      </c>
      <c r="V1708">
        <v>1</v>
      </c>
      <c r="W1708">
        <v>151.04</v>
      </c>
      <c r="X1708">
        <v>189.04</v>
      </c>
      <c r="Y1708">
        <v>191.6</v>
      </c>
      <c r="Z1708">
        <v>192.48</v>
      </c>
      <c r="AA1708">
        <v>190.32</v>
      </c>
      <c r="AB1708">
        <v>186.48</v>
      </c>
      <c r="AC1708">
        <v>162.63999999999999</v>
      </c>
      <c r="AD1708">
        <v>192.4</v>
      </c>
      <c r="AE1708">
        <v>196.08</v>
      </c>
      <c r="AF1708">
        <v>197.56</v>
      </c>
      <c r="AG1708">
        <v>204.64</v>
      </c>
      <c r="AH1708">
        <v>178.24</v>
      </c>
      <c r="AI1708">
        <v>172.8</v>
      </c>
      <c r="AJ1708">
        <v>176.24</v>
      </c>
      <c r="AK1708">
        <v>182</v>
      </c>
      <c r="AL1708">
        <v>181.84</v>
      </c>
      <c r="AM1708">
        <v>203.04</v>
      </c>
      <c r="AN1708">
        <v>212.16</v>
      </c>
      <c r="AO1708">
        <v>228</v>
      </c>
      <c r="AP1708">
        <v>66.959999999999994</v>
      </c>
      <c r="AQ1708">
        <v>184.96</v>
      </c>
      <c r="AR1708">
        <v>206</v>
      </c>
      <c r="AS1708">
        <v>199.12</v>
      </c>
      <c r="AT1708">
        <v>188.88</v>
      </c>
      <c r="AU1708">
        <v>63</v>
      </c>
      <c r="AV1708">
        <v>62</v>
      </c>
      <c r="AW1708">
        <v>62.5</v>
      </c>
      <c r="AX1708">
        <v>63</v>
      </c>
      <c r="AY1708">
        <v>62.5</v>
      </c>
      <c r="AZ1708">
        <v>62</v>
      </c>
      <c r="BA1708">
        <v>61.5</v>
      </c>
      <c r="BB1708">
        <v>61</v>
      </c>
      <c r="BC1708">
        <v>61.5</v>
      </c>
      <c r="BD1708">
        <v>63</v>
      </c>
      <c r="BE1708">
        <v>66</v>
      </c>
      <c r="BF1708">
        <v>68</v>
      </c>
      <c r="BG1708">
        <v>68.5</v>
      </c>
      <c r="BH1708">
        <v>70.5</v>
      </c>
      <c r="BI1708">
        <v>72.5</v>
      </c>
      <c r="BJ1708">
        <v>74.5</v>
      </c>
      <c r="BK1708">
        <v>74.5</v>
      </c>
      <c r="BL1708">
        <v>74.5</v>
      </c>
      <c r="BM1708">
        <v>72.5</v>
      </c>
      <c r="BN1708">
        <v>69.5</v>
      </c>
      <c r="BO1708">
        <v>67.5</v>
      </c>
      <c r="BP1708">
        <v>66</v>
      </c>
      <c r="BQ1708">
        <v>65</v>
      </c>
      <c r="BR1708">
        <v>64</v>
      </c>
      <c r="BS1708">
        <v>40.61694</v>
      </c>
      <c r="BT1708">
        <v>-6.1891939999999996</v>
      </c>
      <c r="BU1708">
        <v>-6.7093809999999996</v>
      </c>
      <c r="BV1708">
        <v>-6.5382999999999996</v>
      </c>
      <c r="BW1708">
        <v>-2.4358979999999999</v>
      </c>
      <c r="BX1708">
        <v>-1.946213</v>
      </c>
      <c r="BY1708">
        <v>-0.57206729999999995</v>
      </c>
      <c r="BZ1708">
        <v>1.3125309999999999</v>
      </c>
      <c r="CA1708">
        <v>-0.6737976</v>
      </c>
      <c r="CB1708">
        <v>3.4451450000000001</v>
      </c>
      <c r="CC1708">
        <v>1.000183</v>
      </c>
      <c r="CD1708">
        <v>1.108444</v>
      </c>
      <c r="CE1708">
        <v>4.6749729999999996</v>
      </c>
      <c r="CF1708">
        <v>5.8057400000000001</v>
      </c>
      <c r="CG1708">
        <v>2.9902039999999999</v>
      </c>
      <c r="CH1708">
        <v>4.238327</v>
      </c>
      <c r="CI1708">
        <v>-8.68248</v>
      </c>
      <c r="CJ1708">
        <v>2.9622959999999998</v>
      </c>
      <c r="CK1708">
        <v>-6.462936</v>
      </c>
      <c r="CL1708">
        <v>137.52789999999999</v>
      </c>
      <c r="CM1708">
        <v>12.57025</v>
      </c>
      <c r="CN1708">
        <v>-6.5375519999999998</v>
      </c>
      <c r="CO1708">
        <v>-3.4277190000000002</v>
      </c>
      <c r="CP1708">
        <v>4.1680450000000002</v>
      </c>
      <c r="CQ1708">
        <v>51.755859999999998</v>
      </c>
      <c r="CR1708">
        <v>26.307480000000002</v>
      </c>
      <c r="CS1708">
        <v>23.368269999999999</v>
      </c>
      <c r="CT1708">
        <v>20.906469999999999</v>
      </c>
      <c r="CU1708">
        <v>22.03885</v>
      </c>
      <c r="CV1708">
        <v>22.323139999999999</v>
      </c>
      <c r="CW1708">
        <v>26.23517</v>
      </c>
      <c r="CX1708">
        <v>11.53776</v>
      </c>
      <c r="CY1708">
        <v>17.648209999999999</v>
      </c>
      <c r="CZ1708">
        <v>23.42784</v>
      </c>
      <c r="DA1708">
        <v>29.77458</v>
      </c>
      <c r="DB1708">
        <v>51.751060000000003</v>
      </c>
      <c r="DC1708">
        <v>55.266060000000003</v>
      </c>
      <c r="DD1708">
        <v>50.405799999999999</v>
      </c>
      <c r="DE1708">
        <v>45.235550000000003</v>
      </c>
      <c r="DF1708">
        <v>66.011089999999996</v>
      </c>
      <c r="DG1708">
        <v>51.208710000000004</v>
      </c>
      <c r="DH1708">
        <v>43.416849999999997</v>
      </c>
      <c r="DI1708">
        <v>75.996750000000006</v>
      </c>
      <c r="DJ1708">
        <v>93.191699999999997</v>
      </c>
      <c r="DK1708">
        <v>76.290369999999996</v>
      </c>
      <c r="DL1708">
        <v>57.538760000000003</v>
      </c>
      <c r="DM1708">
        <v>62.661949999999997</v>
      </c>
      <c r="DN1708">
        <v>58.289259999999999</v>
      </c>
      <c r="DO1708">
        <v>20</v>
      </c>
      <c r="DP1708">
        <v>20</v>
      </c>
    </row>
    <row r="1709" spans="1:120" hidden="1" x14ac:dyDescent="0.25">
      <c r="A1709" t="str">
        <f t="shared" si="26"/>
        <v>LCA-Greater Bay Area_All CBP_44424</v>
      </c>
      <c r="B1709" t="s">
        <v>62</v>
      </c>
      <c r="C1709" t="s">
        <v>209</v>
      </c>
      <c r="D1709" t="s">
        <v>36</v>
      </c>
      <c r="E1709" t="s">
        <v>61</v>
      </c>
      <c r="F1709" t="s">
        <v>61</v>
      </c>
      <c r="G1709" t="s">
        <v>61</v>
      </c>
      <c r="H1709" t="s">
        <v>61</v>
      </c>
      <c r="I1709" t="s">
        <v>61</v>
      </c>
      <c r="J1709" t="s">
        <v>61</v>
      </c>
      <c r="K1709" t="s">
        <v>197</v>
      </c>
      <c r="L1709" s="18">
        <v>44424</v>
      </c>
      <c r="M1709">
        <v>20</v>
      </c>
      <c r="N1709">
        <v>20</v>
      </c>
      <c r="O1709" t="s">
        <v>258</v>
      </c>
      <c r="P1709">
        <v>3</v>
      </c>
      <c r="Q1709">
        <v>2</v>
      </c>
      <c r="R1709">
        <v>0</v>
      </c>
      <c r="S1709">
        <v>0</v>
      </c>
      <c r="T1709">
        <v>1</v>
      </c>
      <c r="U1709">
        <v>0</v>
      </c>
      <c r="V1709">
        <v>1</v>
      </c>
      <c r="W1709">
        <v>888</v>
      </c>
      <c r="X1709">
        <v>916.02</v>
      </c>
      <c r="Y1709">
        <v>914.58</v>
      </c>
      <c r="Z1709">
        <v>911.16</v>
      </c>
      <c r="AA1709">
        <v>910.26</v>
      </c>
      <c r="AB1709">
        <v>906.42</v>
      </c>
      <c r="AC1709">
        <v>889.98</v>
      </c>
      <c r="AD1709">
        <v>914.46</v>
      </c>
      <c r="AE1709">
        <v>928.74</v>
      </c>
      <c r="AF1709">
        <v>901.77</v>
      </c>
      <c r="AG1709">
        <v>810.84</v>
      </c>
      <c r="AH1709">
        <v>634.08000000000004</v>
      </c>
      <c r="AI1709">
        <v>599.04</v>
      </c>
      <c r="AJ1709">
        <v>298.5</v>
      </c>
      <c r="AK1709">
        <v>257.22000000000003</v>
      </c>
      <c r="AL1709">
        <v>259.26</v>
      </c>
      <c r="AM1709">
        <v>268.68</v>
      </c>
      <c r="AN1709">
        <v>264.72000000000003</v>
      </c>
      <c r="AO1709">
        <v>383.88</v>
      </c>
      <c r="AP1709">
        <v>313.74</v>
      </c>
      <c r="AQ1709">
        <v>405.12</v>
      </c>
      <c r="AR1709">
        <v>840.18</v>
      </c>
      <c r="AS1709">
        <v>928.62</v>
      </c>
      <c r="AT1709">
        <v>923.58</v>
      </c>
      <c r="AU1709">
        <v>59.5</v>
      </c>
      <c r="AV1709">
        <v>58.75</v>
      </c>
      <c r="AW1709">
        <v>58.75</v>
      </c>
      <c r="AX1709">
        <v>59</v>
      </c>
      <c r="AY1709">
        <v>58.75</v>
      </c>
      <c r="AZ1709">
        <v>58.5</v>
      </c>
      <c r="BA1709">
        <v>58</v>
      </c>
      <c r="BB1709">
        <v>57.75</v>
      </c>
      <c r="BC1709">
        <v>58.25</v>
      </c>
      <c r="BD1709">
        <v>59.75</v>
      </c>
      <c r="BE1709">
        <v>62.5</v>
      </c>
      <c r="BF1709">
        <v>63.75</v>
      </c>
      <c r="BG1709">
        <v>64.75</v>
      </c>
      <c r="BH1709">
        <v>67</v>
      </c>
      <c r="BI1709">
        <v>68.5</v>
      </c>
      <c r="BJ1709">
        <v>69.5</v>
      </c>
      <c r="BK1709">
        <v>69</v>
      </c>
      <c r="BL1709">
        <v>68.25</v>
      </c>
      <c r="BM1709">
        <v>66.75</v>
      </c>
      <c r="BN1709">
        <v>64.5</v>
      </c>
      <c r="BO1709">
        <v>62.75</v>
      </c>
      <c r="BP1709">
        <v>61.5</v>
      </c>
      <c r="BQ1709">
        <v>61</v>
      </c>
      <c r="BR1709">
        <v>60.5</v>
      </c>
      <c r="BS1709">
        <v>25.138919999999999</v>
      </c>
      <c r="BT1709">
        <v>1.4308890000000001</v>
      </c>
      <c r="BU1709">
        <v>-2.8104629999999999</v>
      </c>
      <c r="BV1709">
        <v>-0.80298610000000004</v>
      </c>
      <c r="BW1709">
        <v>-0.74861529999999998</v>
      </c>
      <c r="BX1709">
        <v>-12.76693</v>
      </c>
      <c r="BY1709">
        <v>1.909573</v>
      </c>
      <c r="BZ1709">
        <v>-2.2043840000000001</v>
      </c>
      <c r="CA1709">
        <v>-13.723089999999999</v>
      </c>
      <c r="CB1709">
        <v>20.414899999999999</v>
      </c>
      <c r="CC1709">
        <v>61.096159999999998</v>
      </c>
      <c r="CD1709">
        <v>71.589370000000002</v>
      </c>
      <c r="CE1709">
        <v>67.576980000000006</v>
      </c>
      <c r="CF1709">
        <v>48.886870000000002</v>
      </c>
      <c r="CG1709">
        <v>52.02046</v>
      </c>
      <c r="CH1709">
        <v>54.963000000000001</v>
      </c>
      <c r="CI1709">
        <v>43.949910000000003</v>
      </c>
      <c r="CJ1709">
        <v>54.744300000000003</v>
      </c>
      <c r="CK1709">
        <v>-8.6318439999999992</v>
      </c>
      <c r="CL1709">
        <v>83.968059999999994</v>
      </c>
      <c r="CM1709">
        <v>-10.86115</v>
      </c>
      <c r="CN1709">
        <v>-12.170249999999999</v>
      </c>
      <c r="CO1709">
        <v>-12.266540000000001</v>
      </c>
      <c r="CP1709">
        <v>-22.85915</v>
      </c>
      <c r="CQ1709">
        <v>175.60380000000001</v>
      </c>
      <c r="CR1709">
        <v>226.05189999999999</v>
      </c>
      <c r="CS1709">
        <v>505.51710000000003</v>
      </c>
      <c r="CT1709">
        <v>368.6123</v>
      </c>
      <c r="CU1709">
        <v>213.72790000000001</v>
      </c>
      <c r="CV1709">
        <v>204.458</v>
      </c>
      <c r="CW1709">
        <v>193.7869</v>
      </c>
      <c r="CX1709">
        <v>183.4913</v>
      </c>
      <c r="CY1709">
        <v>418.73480000000001</v>
      </c>
      <c r="CZ1709">
        <v>1309.8240000000001</v>
      </c>
      <c r="DA1709">
        <v>2533.5070000000001</v>
      </c>
      <c r="DB1709">
        <v>1858.308</v>
      </c>
      <c r="DC1709">
        <v>1529.6579999999999</v>
      </c>
      <c r="DD1709">
        <v>719.95309999999995</v>
      </c>
      <c r="DE1709">
        <v>530.96180000000004</v>
      </c>
      <c r="DF1709">
        <v>570.87509999999997</v>
      </c>
      <c r="DG1709">
        <v>481.48880000000003</v>
      </c>
      <c r="DH1709">
        <v>545.17399999999998</v>
      </c>
      <c r="DI1709">
        <v>2536.7800000000002</v>
      </c>
      <c r="DJ1709">
        <v>4672.9629999999997</v>
      </c>
      <c r="DK1709">
        <v>4374.32</v>
      </c>
      <c r="DL1709">
        <v>429.14580000000001</v>
      </c>
      <c r="DM1709">
        <v>789.24959999999999</v>
      </c>
      <c r="DN1709">
        <v>2106.973</v>
      </c>
      <c r="DO1709">
        <v>20</v>
      </c>
      <c r="DP1709">
        <v>20</v>
      </c>
    </row>
    <row r="1710" spans="1:120" hidden="1" x14ac:dyDescent="0.25">
      <c r="A1710" t="str">
        <f t="shared" si="26"/>
        <v>Industry_Type-7. Institutional/Government_All CBP_44424</v>
      </c>
      <c r="B1710" t="s">
        <v>62</v>
      </c>
      <c r="C1710" t="s">
        <v>208</v>
      </c>
      <c r="D1710" t="s">
        <v>61</v>
      </c>
      <c r="E1710" t="s">
        <v>61</v>
      </c>
      <c r="F1710" t="s">
        <v>61</v>
      </c>
      <c r="G1710" t="s">
        <v>35</v>
      </c>
      <c r="H1710" t="s">
        <v>61</v>
      </c>
      <c r="I1710" t="s">
        <v>61</v>
      </c>
      <c r="J1710" t="s">
        <v>61</v>
      </c>
      <c r="K1710" t="s">
        <v>197</v>
      </c>
      <c r="L1710" s="18">
        <v>44424</v>
      </c>
      <c r="M1710">
        <v>19</v>
      </c>
      <c r="N1710">
        <v>20</v>
      </c>
      <c r="O1710" t="s">
        <v>258</v>
      </c>
      <c r="P1710">
        <v>3</v>
      </c>
      <c r="Q1710">
        <v>3</v>
      </c>
      <c r="R1710">
        <v>0</v>
      </c>
      <c r="S1710">
        <v>0</v>
      </c>
      <c r="T1710">
        <v>1</v>
      </c>
      <c r="U1710">
        <v>0</v>
      </c>
      <c r="V1710">
        <v>1</v>
      </c>
      <c r="W1710">
        <v>29.36</v>
      </c>
      <c r="X1710">
        <v>29.36</v>
      </c>
      <c r="Y1710">
        <v>29.64</v>
      </c>
      <c r="Z1710">
        <v>29.44</v>
      </c>
      <c r="AA1710">
        <v>29.52</v>
      </c>
      <c r="AB1710">
        <v>29.56</v>
      </c>
      <c r="AC1710">
        <v>72.239999999999995</v>
      </c>
      <c r="AD1710">
        <v>69.2</v>
      </c>
      <c r="AE1710">
        <v>65.400000000000006</v>
      </c>
      <c r="AF1710">
        <v>79.400000000000006</v>
      </c>
      <c r="AG1710">
        <v>108.36</v>
      </c>
      <c r="AH1710">
        <v>119.2</v>
      </c>
      <c r="AI1710">
        <v>120.36</v>
      </c>
      <c r="AJ1710">
        <v>123.36</v>
      </c>
      <c r="AK1710">
        <v>125.6</v>
      </c>
      <c r="AL1710">
        <v>120.48</v>
      </c>
      <c r="AM1710">
        <v>119.16</v>
      </c>
      <c r="AN1710">
        <v>119.64</v>
      </c>
      <c r="AO1710">
        <v>125.84</v>
      </c>
      <c r="AP1710">
        <v>99.72</v>
      </c>
      <c r="AQ1710">
        <v>81.400000000000006</v>
      </c>
      <c r="AR1710">
        <v>30.36</v>
      </c>
      <c r="AS1710">
        <v>29.52</v>
      </c>
      <c r="AT1710">
        <v>29.2</v>
      </c>
      <c r="AU1710">
        <v>62.666666999999997</v>
      </c>
      <c r="AV1710">
        <v>63.166666999999997</v>
      </c>
      <c r="AW1710">
        <v>62</v>
      </c>
      <c r="AX1710">
        <v>61</v>
      </c>
      <c r="AY1710">
        <v>60.833333000000003</v>
      </c>
      <c r="AZ1710">
        <v>60.166666999999997</v>
      </c>
      <c r="BA1710">
        <v>60</v>
      </c>
      <c r="BB1710">
        <v>59.833333000000003</v>
      </c>
      <c r="BC1710">
        <v>60.5</v>
      </c>
      <c r="BD1710">
        <v>64.5</v>
      </c>
      <c r="BE1710">
        <v>70.166667000000004</v>
      </c>
      <c r="BF1710">
        <v>75.833332999999996</v>
      </c>
      <c r="BG1710">
        <v>80</v>
      </c>
      <c r="BH1710">
        <v>80.166667000000004</v>
      </c>
      <c r="BI1710">
        <v>80.166667000000004</v>
      </c>
      <c r="BJ1710">
        <v>80.333332999999996</v>
      </c>
      <c r="BK1710">
        <v>79</v>
      </c>
      <c r="BL1710">
        <v>76.5</v>
      </c>
      <c r="BM1710">
        <v>74.333332999999996</v>
      </c>
      <c r="BN1710">
        <v>70.666667000000004</v>
      </c>
      <c r="BO1710">
        <v>67.333332999999996</v>
      </c>
      <c r="BP1710">
        <v>64.833332999999996</v>
      </c>
      <c r="BQ1710">
        <v>63.333333000000003</v>
      </c>
      <c r="BR1710">
        <v>61.833333000000003</v>
      </c>
      <c r="BS1710">
        <v>-0.11878229999999999</v>
      </c>
      <c r="BT1710">
        <v>-0.17858309999999999</v>
      </c>
      <c r="BU1710">
        <v>-0.17376759999999999</v>
      </c>
      <c r="BV1710">
        <v>-0.13138649999999999</v>
      </c>
      <c r="BW1710">
        <v>-0.24411579999999999</v>
      </c>
      <c r="BX1710">
        <v>3.3769209999999998</v>
      </c>
      <c r="BY1710">
        <v>-5.6345669999999997</v>
      </c>
      <c r="BZ1710">
        <v>1.4365079999999999</v>
      </c>
      <c r="CA1710">
        <v>2.5735269999999999</v>
      </c>
      <c r="CB1710">
        <v>-1.5923419999999999</v>
      </c>
      <c r="CC1710">
        <v>-2.2172450000000001</v>
      </c>
      <c r="CD1710">
        <v>-1.2964690000000001</v>
      </c>
      <c r="CE1710">
        <v>3.7475599999999998E-2</v>
      </c>
      <c r="CF1710">
        <v>0.72172930000000002</v>
      </c>
      <c r="CG1710">
        <v>-1.7181169999999999</v>
      </c>
      <c r="CH1710">
        <v>1.534538</v>
      </c>
      <c r="CI1710">
        <v>1.1687970000000001</v>
      </c>
      <c r="CJ1710">
        <v>-2.8588939999999998</v>
      </c>
      <c r="CK1710">
        <v>2.5854840000000001</v>
      </c>
      <c r="CL1710">
        <v>2.8515799999999998</v>
      </c>
      <c r="CM1710">
        <v>-1.1238459999999999</v>
      </c>
      <c r="CN1710">
        <v>-0.3376749</v>
      </c>
      <c r="CO1710">
        <v>0.37639899999999998</v>
      </c>
      <c r="CP1710">
        <v>0.1545057</v>
      </c>
      <c r="CQ1710">
        <v>0.24923790000000001</v>
      </c>
      <c r="CR1710">
        <v>5.2517399999999999E-2</v>
      </c>
      <c r="CS1710">
        <v>6.6954200000000005E-2</v>
      </c>
      <c r="CT1710">
        <v>4.3179299999999997E-2</v>
      </c>
      <c r="CU1710">
        <v>5.1116300000000003E-2</v>
      </c>
      <c r="CV1710">
        <v>3.9532769999999999</v>
      </c>
      <c r="CW1710">
        <v>12.653499999999999</v>
      </c>
      <c r="CX1710">
        <v>4.925351</v>
      </c>
      <c r="CY1710">
        <v>2.2472150000000002</v>
      </c>
      <c r="CZ1710">
        <v>2.2734139999999998</v>
      </c>
      <c r="DA1710">
        <v>5.2096780000000003</v>
      </c>
      <c r="DB1710">
        <v>2.6134719999999998</v>
      </c>
      <c r="DC1710">
        <v>2.6577099999999998</v>
      </c>
      <c r="DD1710">
        <v>2.6957409999999999</v>
      </c>
      <c r="DE1710">
        <v>3.6386180000000001</v>
      </c>
      <c r="DF1710">
        <v>2.450313</v>
      </c>
      <c r="DG1710">
        <v>1.959023</v>
      </c>
      <c r="DH1710">
        <v>8.3064699999999991</v>
      </c>
      <c r="DI1710">
        <v>9.8770589999999991</v>
      </c>
      <c r="DJ1710">
        <v>15.249219999999999</v>
      </c>
      <c r="DK1710">
        <v>20.055309999999999</v>
      </c>
      <c r="DL1710">
        <v>9.9053649999999998</v>
      </c>
      <c r="DM1710">
        <v>0.37808249999999999</v>
      </c>
      <c r="DN1710">
        <v>0.26545770000000002</v>
      </c>
      <c r="DO1710">
        <v>19</v>
      </c>
      <c r="DP1710">
        <v>20</v>
      </c>
    </row>
    <row r="1711" spans="1:120" hidden="1" x14ac:dyDescent="0.25">
      <c r="A1711" t="str">
        <f t="shared" si="26"/>
        <v>Size_Grp-200 kW and above_All CBP_44424</v>
      </c>
      <c r="B1711" t="s">
        <v>62</v>
      </c>
      <c r="C1711" t="s">
        <v>207</v>
      </c>
      <c r="D1711" t="s">
        <v>61</v>
      </c>
      <c r="E1711" t="s">
        <v>61</v>
      </c>
      <c r="F1711" t="s">
        <v>61</v>
      </c>
      <c r="G1711" t="s">
        <v>61</v>
      </c>
      <c r="H1711" t="s">
        <v>61</v>
      </c>
      <c r="I1711" t="s">
        <v>61</v>
      </c>
      <c r="J1711" t="s">
        <v>102</v>
      </c>
      <c r="K1711" t="s">
        <v>197</v>
      </c>
      <c r="L1711" s="18">
        <v>44424</v>
      </c>
      <c r="M1711">
        <v>20</v>
      </c>
      <c r="N1711">
        <v>20</v>
      </c>
      <c r="O1711" t="s">
        <v>258</v>
      </c>
      <c r="P1711">
        <v>1</v>
      </c>
      <c r="Q1711">
        <v>1</v>
      </c>
      <c r="R1711">
        <v>0</v>
      </c>
      <c r="S1711">
        <v>0</v>
      </c>
      <c r="T1711">
        <v>1</v>
      </c>
      <c r="U1711">
        <v>0</v>
      </c>
      <c r="V1711">
        <v>1</v>
      </c>
      <c r="W1711">
        <v>516.48</v>
      </c>
      <c r="X1711">
        <v>516.16</v>
      </c>
      <c r="Y1711">
        <v>513.91999999999996</v>
      </c>
      <c r="Z1711">
        <v>511.2</v>
      </c>
      <c r="AA1711">
        <v>511.68</v>
      </c>
      <c r="AB1711">
        <v>511.04</v>
      </c>
      <c r="AC1711">
        <v>512</v>
      </c>
      <c r="AD1711">
        <v>513.44000000000005</v>
      </c>
      <c r="AE1711">
        <v>521.12</v>
      </c>
      <c r="AF1711">
        <v>502.4</v>
      </c>
      <c r="AG1711">
        <v>438.24</v>
      </c>
      <c r="AH1711">
        <v>333.6</v>
      </c>
      <c r="AI1711">
        <v>312.95999999999998</v>
      </c>
      <c r="AJ1711">
        <v>110.88</v>
      </c>
      <c r="AK1711">
        <v>80.48</v>
      </c>
      <c r="AL1711">
        <v>81.92</v>
      </c>
      <c r="AM1711">
        <v>77.599999999999994</v>
      </c>
      <c r="AN1711">
        <v>70.400000000000006</v>
      </c>
      <c r="AO1711">
        <v>141.91999999999999</v>
      </c>
      <c r="AP1711">
        <v>175.68</v>
      </c>
      <c r="AQ1711">
        <v>177.6</v>
      </c>
      <c r="AR1711">
        <v>457.12</v>
      </c>
      <c r="AS1711">
        <v>519.52</v>
      </c>
      <c r="AT1711">
        <v>521.28</v>
      </c>
      <c r="AU1711">
        <v>56</v>
      </c>
      <c r="AV1711">
        <v>55.5</v>
      </c>
      <c r="AW1711">
        <v>55</v>
      </c>
      <c r="AX1711">
        <v>55</v>
      </c>
      <c r="AY1711">
        <v>55</v>
      </c>
      <c r="AZ1711">
        <v>55</v>
      </c>
      <c r="BA1711">
        <v>54.5</v>
      </c>
      <c r="BB1711">
        <v>54.5</v>
      </c>
      <c r="BC1711">
        <v>55</v>
      </c>
      <c r="BD1711">
        <v>56.5</v>
      </c>
      <c r="BE1711">
        <v>59</v>
      </c>
      <c r="BF1711">
        <v>59.5</v>
      </c>
      <c r="BG1711">
        <v>61</v>
      </c>
      <c r="BH1711">
        <v>63.5</v>
      </c>
      <c r="BI1711">
        <v>64.5</v>
      </c>
      <c r="BJ1711">
        <v>64.5</v>
      </c>
      <c r="BK1711">
        <v>63.5</v>
      </c>
      <c r="BL1711">
        <v>62</v>
      </c>
      <c r="BM1711">
        <v>61</v>
      </c>
      <c r="BN1711">
        <v>59.5</v>
      </c>
      <c r="BO1711">
        <v>58</v>
      </c>
      <c r="BP1711">
        <v>57</v>
      </c>
      <c r="BQ1711">
        <v>57</v>
      </c>
      <c r="BR1711">
        <v>57</v>
      </c>
      <c r="BS1711">
        <v>-3.549194</v>
      </c>
      <c r="BT1711">
        <v>4.0485230000000003</v>
      </c>
      <c r="BU1711">
        <v>1.4810490000000001</v>
      </c>
      <c r="BV1711">
        <v>2.7338260000000001</v>
      </c>
      <c r="BW1711">
        <v>0.71887210000000001</v>
      </c>
      <c r="BX1711">
        <v>-7.5381770000000001</v>
      </c>
      <c r="BY1711">
        <v>1.5590820000000001</v>
      </c>
      <c r="BZ1711">
        <v>-2.1258539999999999</v>
      </c>
      <c r="CA1711">
        <v>-8.8118289999999995</v>
      </c>
      <c r="CB1711">
        <v>11.887359999999999</v>
      </c>
      <c r="CC1711">
        <v>40.23068</v>
      </c>
      <c r="CD1711">
        <v>47.172029999999999</v>
      </c>
      <c r="CE1711">
        <v>42.713839999999998</v>
      </c>
      <c r="CF1711">
        <v>29.688379999999999</v>
      </c>
      <c r="CG1711">
        <v>33.185200000000002</v>
      </c>
      <c r="CH1711">
        <v>34.522829999999999</v>
      </c>
      <c r="CI1711">
        <v>33.641179999999999</v>
      </c>
      <c r="CJ1711">
        <v>35.015050000000002</v>
      </c>
      <c r="CK1711">
        <v>-2.5230939999999999</v>
      </c>
      <c r="CL1711">
        <v>-12.78523</v>
      </c>
      <c r="CM1711">
        <v>-13.52589</v>
      </c>
      <c r="CN1711">
        <v>-4.8447269999999998</v>
      </c>
      <c r="CO1711">
        <v>-6.4638369999999998</v>
      </c>
      <c r="CP1711">
        <v>-17.323460000000001</v>
      </c>
      <c r="CQ1711">
        <v>65.107159999999993</v>
      </c>
      <c r="CR1711">
        <v>93.890630000000002</v>
      </c>
      <c r="CS1711">
        <v>218.8322</v>
      </c>
      <c r="CT1711">
        <v>158.6011</v>
      </c>
      <c r="CU1711">
        <v>89.480450000000005</v>
      </c>
      <c r="CV1711">
        <v>85.289439999999999</v>
      </c>
      <c r="CW1711">
        <v>79.568730000000002</v>
      </c>
      <c r="CX1711">
        <v>78.667249999999996</v>
      </c>
      <c r="CY1711">
        <v>181.69229999999999</v>
      </c>
      <c r="CZ1711">
        <v>576.28700000000003</v>
      </c>
      <c r="DA1711">
        <v>1118.559</v>
      </c>
      <c r="DB1711">
        <v>812.97670000000005</v>
      </c>
      <c r="DC1711">
        <v>666.03160000000003</v>
      </c>
      <c r="DD1711">
        <v>307.3777</v>
      </c>
      <c r="DE1711">
        <v>224.67410000000001</v>
      </c>
      <c r="DF1711">
        <v>237.21950000000001</v>
      </c>
      <c r="DG1711">
        <v>201.19280000000001</v>
      </c>
      <c r="DH1711">
        <v>231.4453</v>
      </c>
      <c r="DI1711">
        <v>1108.4580000000001</v>
      </c>
      <c r="DJ1711">
        <v>2053.5749999999998</v>
      </c>
      <c r="DK1711">
        <v>1925.07</v>
      </c>
      <c r="DL1711">
        <v>176.3467</v>
      </c>
      <c r="DM1711">
        <v>335.1121</v>
      </c>
      <c r="DN1711">
        <v>921.86</v>
      </c>
      <c r="DO1711">
        <v>20</v>
      </c>
      <c r="DP1711">
        <v>20</v>
      </c>
    </row>
    <row r="1712" spans="1:120" x14ac:dyDescent="0.25">
      <c r="A1712" t="str">
        <f t="shared" si="26"/>
        <v>AutoDR-Yes_All CBP_44424</v>
      </c>
      <c r="B1712" t="s">
        <v>62</v>
      </c>
      <c r="C1712" t="s">
        <v>322</v>
      </c>
      <c r="D1712" t="s">
        <v>61</v>
      </c>
      <c r="E1712" t="s">
        <v>61</v>
      </c>
      <c r="F1712" t="s">
        <v>61</v>
      </c>
      <c r="G1712" t="s">
        <v>61</v>
      </c>
      <c r="H1712" t="s">
        <v>98</v>
      </c>
      <c r="I1712" t="s">
        <v>61</v>
      </c>
      <c r="J1712" t="s">
        <v>61</v>
      </c>
      <c r="K1712" t="s">
        <v>197</v>
      </c>
      <c r="L1712" s="18">
        <v>44424</v>
      </c>
      <c r="M1712">
        <v>19</v>
      </c>
      <c r="N1712">
        <v>20</v>
      </c>
      <c r="O1712" t="s">
        <v>258</v>
      </c>
      <c r="P1712">
        <v>3</v>
      </c>
      <c r="Q1712">
        <v>3</v>
      </c>
      <c r="R1712">
        <v>0</v>
      </c>
      <c r="S1712">
        <v>0</v>
      </c>
      <c r="T1712">
        <v>1</v>
      </c>
      <c r="U1712">
        <v>0</v>
      </c>
      <c r="V1712">
        <v>1</v>
      </c>
      <c r="W1712">
        <v>29.36</v>
      </c>
      <c r="X1712">
        <v>29.36</v>
      </c>
      <c r="Y1712">
        <v>29.64</v>
      </c>
      <c r="Z1712">
        <v>29.44</v>
      </c>
      <c r="AA1712">
        <v>29.52</v>
      </c>
      <c r="AB1712">
        <v>29.56</v>
      </c>
      <c r="AC1712">
        <v>72.239999999999995</v>
      </c>
      <c r="AD1712">
        <v>69.2</v>
      </c>
      <c r="AE1712">
        <v>65.400000000000006</v>
      </c>
      <c r="AF1712">
        <v>79.400000000000006</v>
      </c>
      <c r="AG1712">
        <v>108.36</v>
      </c>
      <c r="AH1712">
        <v>119.2</v>
      </c>
      <c r="AI1712">
        <v>120.36</v>
      </c>
      <c r="AJ1712">
        <v>123.36</v>
      </c>
      <c r="AK1712">
        <v>125.6</v>
      </c>
      <c r="AL1712">
        <v>120.48</v>
      </c>
      <c r="AM1712">
        <v>119.16</v>
      </c>
      <c r="AN1712">
        <v>119.64</v>
      </c>
      <c r="AO1712">
        <v>125.84</v>
      </c>
      <c r="AP1712">
        <v>99.72</v>
      </c>
      <c r="AQ1712">
        <v>81.400000000000006</v>
      </c>
      <c r="AR1712">
        <v>30.36</v>
      </c>
      <c r="AS1712">
        <v>29.52</v>
      </c>
      <c r="AT1712">
        <v>29.2</v>
      </c>
      <c r="AU1712">
        <v>62.666666999999997</v>
      </c>
      <c r="AV1712">
        <v>63.166666999999997</v>
      </c>
      <c r="AW1712">
        <v>62</v>
      </c>
      <c r="AX1712">
        <v>61</v>
      </c>
      <c r="AY1712">
        <v>60.833333000000003</v>
      </c>
      <c r="AZ1712">
        <v>60.166666999999997</v>
      </c>
      <c r="BA1712">
        <v>60</v>
      </c>
      <c r="BB1712">
        <v>59.833333000000003</v>
      </c>
      <c r="BC1712">
        <v>60.5</v>
      </c>
      <c r="BD1712">
        <v>64.5</v>
      </c>
      <c r="BE1712">
        <v>70.166667000000004</v>
      </c>
      <c r="BF1712">
        <v>75.833332999999996</v>
      </c>
      <c r="BG1712">
        <v>80</v>
      </c>
      <c r="BH1712">
        <v>80.166667000000004</v>
      </c>
      <c r="BI1712">
        <v>80.166667000000004</v>
      </c>
      <c r="BJ1712">
        <v>80.333332999999996</v>
      </c>
      <c r="BK1712">
        <v>79</v>
      </c>
      <c r="BL1712">
        <v>76.5</v>
      </c>
      <c r="BM1712">
        <v>74.333332999999996</v>
      </c>
      <c r="BN1712">
        <v>70.666667000000004</v>
      </c>
      <c r="BO1712">
        <v>67.333332999999996</v>
      </c>
      <c r="BP1712">
        <v>64.833332999999996</v>
      </c>
      <c r="BQ1712">
        <v>63.333333000000003</v>
      </c>
      <c r="BR1712">
        <v>61.833333000000003</v>
      </c>
      <c r="BS1712">
        <v>-0.11878229999999999</v>
      </c>
      <c r="BT1712">
        <v>-0.17858309999999999</v>
      </c>
      <c r="BU1712">
        <v>-0.17376759999999999</v>
      </c>
      <c r="BV1712">
        <v>-0.13138649999999999</v>
      </c>
      <c r="BW1712">
        <v>-0.24411579999999999</v>
      </c>
      <c r="BX1712">
        <v>3.3769209999999998</v>
      </c>
      <c r="BY1712">
        <v>-5.6345669999999997</v>
      </c>
      <c r="BZ1712">
        <v>1.4365079999999999</v>
      </c>
      <c r="CA1712">
        <v>2.5735269999999999</v>
      </c>
      <c r="CB1712">
        <v>-1.5923419999999999</v>
      </c>
      <c r="CC1712">
        <v>-2.2172450000000001</v>
      </c>
      <c r="CD1712">
        <v>-1.2964690000000001</v>
      </c>
      <c r="CE1712">
        <v>3.7475599999999998E-2</v>
      </c>
      <c r="CF1712">
        <v>0.72172930000000002</v>
      </c>
      <c r="CG1712">
        <v>-1.7181169999999999</v>
      </c>
      <c r="CH1712">
        <v>1.534538</v>
      </c>
      <c r="CI1712">
        <v>1.1687970000000001</v>
      </c>
      <c r="CJ1712">
        <v>-2.8588939999999998</v>
      </c>
      <c r="CK1712">
        <v>2.5854840000000001</v>
      </c>
      <c r="CL1712">
        <v>2.8515799999999998</v>
      </c>
      <c r="CM1712">
        <v>-1.1238459999999999</v>
      </c>
      <c r="CN1712">
        <v>-0.3376749</v>
      </c>
      <c r="CO1712">
        <v>0.37639899999999998</v>
      </c>
      <c r="CP1712">
        <v>0.1545057</v>
      </c>
      <c r="CQ1712">
        <v>0.24923790000000001</v>
      </c>
      <c r="CR1712">
        <v>5.2517399999999999E-2</v>
      </c>
      <c r="CS1712">
        <v>6.6954200000000005E-2</v>
      </c>
      <c r="CT1712">
        <v>4.3179299999999997E-2</v>
      </c>
      <c r="CU1712">
        <v>5.1116300000000003E-2</v>
      </c>
      <c r="CV1712">
        <v>3.9532769999999999</v>
      </c>
      <c r="CW1712">
        <v>12.653499999999999</v>
      </c>
      <c r="CX1712">
        <v>4.925351</v>
      </c>
      <c r="CY1712">
        <v>2.2472150000000002</v>
      </c>
      <c r="CZ1712">
        <v>2.2734139999999998</v>
      </c>
      <c r="DA1712">
        <v>5.2096780000000003</v>
      </c>
      <c r="DB1712">
        <v>2.6134719999999998</v>
      </c>
      <c r="DC1712">
        <v>2.6577099999999998</v>
      </c>
      <c r="DD1712">
        <v>2.6957409999999999</v>
      </c>
      <c r="DE1712">
        <v>3.6386180000000001</v>
      </c>
      <c r="DF1712">
        <v>2.450313</v>
      </c>
      <c r="DG1712">
        <v>1.959023</v>
      </c>
      <c r="DH1712">
        <v>8.3064699999999991</v>
      </c>
      <c r="DI1712">
        <v>9.8770589999999991</v>
      </c>
      <c r="DJ1712">
        <v>15.249219999999999</v>
      </c>
      <c r="DK1712">
        <v>20.055309999999999</v>
      </c>
      <c r="DL1712">
        <v>9.9053649999999998</v>
      </c>
      <c r="DM1712">
        <v>0.37808249999999999</v>
      </c>
      <c r="DN1712">
        <v>0.26545770000000002</v>
      </c>
      <c r="DO1712">
        <v>19</v>
      </c>
      <c r="DP1712">
        <v>20</v>
      </c>
    </row>
    <row r="1713" spans="1:120" hidden="1" x14ac:dyDescent="0.25">
      <c r="A1713" t="str">
        <f t="shared" si="26"/>
        <v>Industry_Type-1. Agriculture, Mining &amp; Construction_All CBP_44424</v>
      </c>
      <c r="B1713" t="s">
        <v>62</v>
      </c>
      <c r="C1713" t="s">
        <v>211</v>
      </c>
      <c r="D1713" t="s">
        <v>61</v>
      </c>
      <c r="E1713" t="s">
        <v>61</v>
      </c>
      <c r="F1713" t="s">
        <v>61</v>
      </c>
      <c r="G1713" t="s">
        <v>30</v>
      </c>
      <c r="H1713" t="s">
        <v>61</v>
      </c>
      <c r="I1713" t="s">
        <v>61</v>
      </c>
      <c r="J1713" t="s">
        <v>61</v>
      </c>
      <c r="K1713" t="s">
        <v>197</v>
      </c>
      <c r="L1713" s="18">
        <v>44424</v>
      </c>
      <c r="M1713">
        <v>20</v>
      </c>
      <c r="N1713">
        <v>20</v>
      </c>
      <c r="O1713" t="s">
        <v>258</v>
      </c>
      <c r="P1713">
        <v>1</v>
      </c>
      <c r="Q1713">
        <v>1</v>
      </c>
      <c r="R1713">
        <v>0</v>
      </c>
      <c r="S1713">
        <v>0</v>
      </c>
      <c r="T1713">
        <v>1</v>
      </c>
      <c r="U1713">
        <v>0</v>
      </c>
      <c r="V1713">
        <v>1</v>
      </c>
      <c r="W1713">
        <v>516.48</v>
      </c>
      <c r="X1713">
        <v>516.16</v>
      </c>
      <c r="Y1713">
        <v>513.91999999999996</v>
      </c>
      <c r="Z1713">
        <v>511.2</v>
      </c>
      <c r="AA1713">
        <v>511.68</v>
      </c>
      <c r="AB1713">
        <v>511.04</v>
      </c>
      <c r="AC1713">
        <v>512</v>
      </c>
      <c r="AD1713">
        <v>513.44000000000005</v>
      </c>
      <c r="AE1713">
        <v>521.12</v>
      </c>
      <c r="AF1713">
        <v>502.4</v>
      </c>
      <c r="AG1713">
        <v>438.24</v>
      </c>
      <c r="AH1713">
        <v>333.6</v>
      </c>
      <c r="AI1713">
        <v>312.95999999999998</v>
      </c>
      <c r="AJ1713">
        <v>110.88</v>
      </c>
      <c r="AK1713">
        <v>80.48</v>
      </c>
      <c r="AL1713">
        <v>81.92</v>
      </c>
      <c r="AM1713">
        <v>77.599999999999994</v>
      </c>
      <c r="AN1713">
        <v>70.400000000000006</v>
      </c>
      <c r="AO1713">
        <v>141.91999999999999</v>
      </c>
      <c r="AP1713">
        <v>175.68</v>
      </c>
      <c r="AQ1713">
        <v>177.6</v>
      </c>
      <c r="AR1713">
        <v>457.12</v>
      </c>
      <c r="AS1713">
        <v>519.52</v>
      </c>
      <c r="AT1713">
        <v>521.28</v>
      </c>
      <c r="AU1713">
        <v>56</v>
      </c>
      <c r="AV1713">
        <v>55.5</v>
      </c>
      <c r="AW1713">
        <v>55</v>
      </c>
      <c r="AX1713">
        <v>55</v>
      </c>
      <c r="AY1713">
        <v>55</v>
      </c>
      <c r="AZ1713">
        <v>55</v>
      </c>
      <c r="BA1713">
        <v>54.5</v>
      </c>
      <c r="BB1713">
        <v>54.5</v>
      </c>
      <c r="BC1713">
        <v>55</v>
      </c>
      <c r="BD1713">
        <v>56.5</v>
      </c>
      <c r="BE1713">
        <v>59</v>
      </c>
      <c r="BF1713">
        <v>59.5</v>
      </c>
      <c r="BG1713">
        <v>61</v>
      </c>
      <c r="BH1713">
        <v>63.5</v>
      </c>
      <c r="BI1713">
        <v>64.5</v>
      </c>
      <c r="BJ1713">
        <v>64.5</v>
      </c>
      <c r="BK1713">
        <v>63.5</v>
      </c>
      <c r="BL1713">
        <v>62</v>
      </c>
      <c r="BM1713">
        <v>61</v>
      </c>
      <c r="BN1713">
        <v>59.5</v>
      </c>
      <c r="BO1713">
        <v>58</v>
      </c>
      <c r="BP1713">
        <v>57</v>
      </c>
      <c r="BQ1713">
        <v>57</v>
      </c>
      <c r="BR1713">
        <v>57</v>
      </c>
      <c r="BS1713">
        <v>-3.549194</v>
      </c>
      <c r="BT1713">
        <v>4.0485230000000003</v>
      </c>
      <c r="BU1713">
        <v>1.4810490000000001</v>
      </c>
      <c r="BV1713">
        <v>2.7338260000000001</v>
      </c>
      <c r="BW1713">
        <v>0.71887210000000001</v>
      </c>
      <c r="BX1713">
        <v>-7.5381770000000001</v>
      </c>
      <c r="BY1713">
        <v>1.5590820000000001</v>
      </c>
      <c r="BZ1713">
        <v>-2.1258539999999999</v>
      </c>
      <c r="CA1713">
        <v>-8.8118289999999995</v>
      </c>
      <c r="CB1713">
        <v>11.887359999999999</v>
      </c>
      <c r="CC1713">
        <v>40.23068</v>
      </c>
      <c r="CD1713">
        <v>47.172029999999999</v>
      </c>
      <c r="CE1713">
        <v>42.713839999999998</v>
      </c>
      <c r="CF1713">
        <v>29.688379999999999</v>
      </c>
      <c r="CG1713">
        <v>33.185200000000002</v>
      </c>
      <c r="CH1713">
        <v>34.522829999999999</v>
      </c>
      <c r="CI1713">
        <v>33.641179999999999</v>
      </c>
      <c r="CJ1713">
        <v>35.015050000000002</v>
      </c>
      <c r="CK1713">
        <v>-2.5230939999999999</v>
      </c>
      <c r="CL1713">
        <v>-12.78523</v>
      </c>
      <c r="CM1713">
        <v>-13.52589</v>
      </c>
      <c r="CN1713">
        <v>-4.8447269999999998</v>
      </c>
      <c r="CO1713">
        <v>-6.4638369999999998</v>
      </c>
      <c r="CP1713">
        <v>-17.323460000000001</v>
      </c>
      <c r="CQ1713">
        <v>65.107159999999993</v>
      </c>
      <c r="CR1713">
        <v>93.890630000000002</v>
      </c>
      <c r="CS1713">
        <v>218.8322</v>
      </c>
      <c r="CT1713">
        <v>158.6011</v>
      </c>
      <c r="CU1713">
        <v>89.480450000000005</v>
      </c>
      <c r="CV1713">
        <v>85.289439999999999</v>
      </c>
      <c r="CW1713">
        <v>79.568730000000002</v>
      </c>
      <c r="CX1713">
        <v>78.667249999999996</v>
      </c>
      <c r="CY1713">
        <v>181.69229999999999</v>
      </c>
      <c r="CZ1713">
        <v>576.28700000000003</v>
      </c>
      <c r="DA1713">
        <v>1118.559</v>
      </c>
      <c r="DB1713">
        <v>812.97670000000005</v>
      </c>
      <c r="DC1713">
        <v>666.03160000000003</v>
      </c>
      <c r="DD1713">
        <v>307.3777</v>
      </c>
      <c r="DE1713">
        <v>224.67410000000001</v>
      </c>
      <c r="DF1713">
        <v>237.21950000000001</v>
      </c>
      <c r="DG1713">
        <v>201.19280000000001</v>
      </c>
      <c r="DH1713">
        <v>231.4453</v>
      </c>
      <c r="DI1713">
        <v>1108.4580000000001</v>
      </c>
      <c r="DJ1713">
        <v>2053.5749999999998</v>
      </c>
      <c r="DK1713">
        <v>1925.07</v>
      </c>
      <c r="DL1713">
        <v>176.3467</v>
      </c>
      <c r="DM1713">
        <v>335.1121</v>
      </c>
      <c r="DN1713">
        <v>921.86</v>
      </c>
      <c r="DO1713">
        <v>20</v>
      </c>
      <c r="DP1713">
        <v>20</v>
      </c>
    </row>
    <row r="1714" spans="1:120" hidden="1" x14ac:dyDescent="0.25">
      <c r="A1714" t="str">
        <f t="shared" si="26"/>
        <v>LCA-Other_All CBP_44424</v>
      </c>
      <c r="B1714" t="s">
        <v>62</v>
      </c>
      <c r="C1714" t="s">
        <v>212</v>
      </c>
      <c r="D1714" t="s">
        <v>32</v>
      </c>
      <c r="E1714" t="s">
        <v>61</v>
      </c>
      <c r="F1714" t="s">
        <v>61</v>
      </c>
      <c r="G1714" t="s">
        <v>61</v>
      </c>
      <c r="H1714" t="s">
        <v>61</v>
      </c>
      <c r="I1714" t="s">
        <v>61</v>
      </c>
      <c r="J1714" t="s">
        <v>61</v>
      </c>
      <c r="K1714" t="s">
        <v>197</v>
      </c>
      <c r="L1714" s="18">
        <v>44424</v>
      </c>
      <c r="M1714">
        <v>19</v>
      </c>
      <c r="N1714">
        <v>20</v>
      </c>
      <c r="O1714" t="s">
        <v>258</v>
      </c>
      <c r="P1714">
        <v>4</v>
      </c>
      <c r="Q1714">
        <v>4</v>
      </c>
      <c r="R1714">
        <v>0</v>
      </c>
      <c r="S1714">
        <v>0</v>
      </c>
      <c r="T1714">
        <v>1</v>
      </c>
      <c r="U1714">
        <v>0</v>
      </c>
      <c r="V1714">
        <v>1</v>
      </c>
      <c r="W1714">
        <v>30.13</v>
      </c>
      <c r="X1714">
        <v>30.119</v>
      </c>
      <c r="Y1714">
        <v>30.401</v>
      </c>
      <c r="Z1714">
        <v>30.192</v>
      </c>
      <c r="AA1714">
        <v>30.271999999999998</v>
      </c>
      <c r="AB1714">
        <v>30.315999999999999</v>
      </c>
      <c r="AC1714">
        <v>72.995000000000005</v>
      </c>
      <c r="AD1714">
        <v>70.097999999999999</v>
      </c>
      <c r="AE1714">
        <v>66.453000000000003</v>
      </c>
      <c r="AF1714">
        <v>80.447000000000003</v>
      </c>
      <c r="AG1714">
        <v>109.413</v>
      </c>
      <c r="AH1714">
        <v>120.102</v>
      </c>
      <c r="AI1714">
        <v>121.131</v>
      </c>
      <c r="AJ1714">
        <v>124.127</v>
      </c>
      <c r="AK1714">
        <v>126.364</v>
      </c>
      <c r="AL1714">
        <v>121.239</v>
      </c>
      <c r="AM1714">
        <v>119.923</v>
      </c>
      <c r="AN1714">
        <v>120.41</v>
      </c>
      <c r="AO1714">
        <v>126.608</v>
      </c>
      <c r="AP1714">
        <v>100.48099999999999</v>
      </c>
      <c r="AQ1714">
        <v>82.177999999999997</v>
      </c>
      <c r="AR1714">
        <v>31.134</v>
      </c>
      <c r="AS1714">
        <v>30.29</v>
      </c>
      <c r="AT1714">
        <v>29.969000000000001</v>
      </c>
      <c r="AU1714">
        <v>61.75</v>
      </c>
      <c r="AV1714">
        <v>62.125</v>
      </c>
      <c r="AW1714">
        <v>61.125</v>
      </c>
      <c r="AX1714">
        <v>60.25</v>
      </c>
      <c r="AY1714">
        <v>60.125</v>
      </c>
      <c r="AZ1714">
        <v>59.625</v>
      </c>
      <c r="BA1714">
        <v>59.625</v>
      </c>
      <c r="BB1714">
        <v>59.625</v>
      </c>
      <c r="BC1714">
        <v>60.25</v>
      </c>
      <c r="BD1714">
        <v>64.125</v>
      </c>
      <c r="BE1714">
        <v>69.625</v>
      </c>
      <c r="BF1714">
        <v>75</v>
      </c>
      <c r="BG1714">
        <v>78.75</v>
      </c>
      <c r="BH1714">
        <v>79.125</v>
      </c>
      <c r="BI1714">
        <v>79</v>
      </c>
      <c r="BJ1714">
        <v>78.875</v>
      </c>
      <c r="BK1714">
        <v>77.5</v>
      </c>
      <c r="BL1714">
        <v>75.125</v>
      </c>
      <c r="BM1714">
        <v>73.125</v>
      </c>
      <c r="BN1714">
        <v>69.375</v>
      </c>
      <c r="BO1714">
        <v>66.125</v>
      </c>
      <c r="BP1714">
        <v>63.75</v>
      </c>
      <c r="BQ1714">
        <v>62.25</v>
      </c>
      <c r="BR1714">
        <v>61.125</v>
      </c>
      <c r="BS1714">
        <v>-0.1232936</v>
      </c>
      <c r="BT1714">
        <v>-0.1727283</v>
      </c>
      <c r="BU1714">
        <v>-0.1685538</v>
      </c>
      <c r="BV1714">
        <v>-0.1263272</v>
      </c>
      <c r="BW1714">
        <v>-0.23666809999999999</v>
      </c>
      <c r="BX1714">
        <v>3.3815460000000002</v>
      </c>
      <c r="BY1714">
        <v>-5.62723</v>
      </c>
      <c r="BZ1714">
        <v>1.423562</v>
      </c>
      <c r="CA1714">
        <v>2.5731489999999999</v>
      </c>
      <c r="CB1714">
        <v>-1.598673</v>
      </c>
      <c r="CC1714">
        <v>-2.2274980000000002</v>
      </c>
      <c r="CD1714">
        <v>-1.28488</v>
      </c>
      <c r="CE1714">
        <v>0.1103938</v>
      </c>
      <c r="CF1714">
        <v>0.78001869999999995</v>
      </c>
      <c r="CG1714">
        <v>-1.6861649999999999</v>
      </c>
      <c r="CH1714">
        <v>1.541561</v>
      </c>
      <c r="CI1714">
        <v>1.1737610000000001</v>
      </c>
      <c r="CJ1714">
        <v>-2.8572660000000001</v>
      </c>
      <c r="CK1714">
        <v>2.5918600000000001</v>
      </c>
      <c r="CL1714">
        <v>2.8635929999999998</v>
      </c>
      <c r="CM1714">
        <v>-1.110622</v>
      </c>
      <c r="CN1714">
        <v>-0.32496629999999999</v>
      </c>
      <c r="CO1714">
        <v>0.3817989</v>
      </c>
      <c r="CP1714">
        <v>0.16141520000000001</v>
      </c>
      <c r="CQ1714">
        <v>0.24962519999999999</v>
      </c>
      <c r="CR1714">
        <v>5.2910199999999998E-2</v>
      </c>
      <c r="CS1714">
        <v>6.7360699999999996E-2</v>
      </c>
      <c r="CT1714">
        <v>4.36256E-2</v>
      </c>
      <c r="CU1714">
        <v>5.1558E-2</v>
      </c>
      <c r="CV1714">
        <v>3.9537170000000001</v>
      </c>
      <c r="CW1714">
        <v>12.654629999999999</v>
      </c>
      <c r="CX1714">
        <v>4.9259120000000003</v>
      </c>
      <c r="CY1714">
        <v>2.2488359999999998</v>
      </c>
      <c r="CZ1714">
        <v>2.2747160000000002</v>
      </c>
      <c r="DA1714">
        <v>5.2135559999999996</v>
      </c>
      <c r="DB1714">
        <v>2.6147399999999998</v>
      </c>
      <c r="DC1714">
        <v>2.6590850000000001</v>
      </c>
      <c r="DD1714">
        <v>2.6972339999999999</v>
      </c>
      <c r="DE1714">
        <v>3.6395040000000001</v>
      </c>
      <c r="DF1714">
        <v>2.4508640000000002</v>
      </c>
      <c r="DG1714">
        <v>1.9595229999999999</v>
      </c>
      <c r="DH1714">
        <v>8.3072429999999997</v>
      </c>
      <c r="DI1714">
        <v>9.8775189999999995</v>
      </c>
      <c r="DJ1714">
        <v>15.24966</v>
      </c>
      <c r="DK1714">
        <v>20.055620000000001</v>
      </c>
      <c r="DL1714">
        <v>9.9057919999999999</v>
      </c>
      <c r="DM1714">
        <v>0.37848710000000002</v>
      </c>
      <c r="DN1714">
        <v>0.26586789999999999</v>
      </c>
      <c r="DO1714">
        <v>19</v>
      </c>
      <c r="DP1714">
        <v>20</v>
      </c>
    </row>
    <row r="1715" spans="1:120" hidden="1" x14ac:dyDescent="0.25">
      <c r="A1715" t="str">
        <f t="shared" si="26"/>
        <v>Industry_Type-4. Retail stores_All CBP_44424</v>
      </c>
      <c r="B1715" t="s">
        <v>62</v>
      </c>
      <c r="C1715" t="s">
        <v>204</v>
      </c>
      <c r="D1715" t="s">
        <v>61</v>
      </c>
      <c r="E1715" t="s">
        <v>61</v>
      </c>
      <c r="F1715" t="s">
        <v>61</v>
      </c>
      <c r="G1715" t="s">
        <v>33</v>
      </c>
      <c r="H1715" t="s">
        <v>61</v>
      </c>
      <c r="I1715" t="s">
        <v>61</v>
      </c>
      <c r="J1715" t="s">
        <v>61</v>
      </c>
      <c r="K1715" t="s">
        <v>197</v>
      </c>
      <c r="L1715" s="18">
        <v>44424</v>
      </c>
      <c r="M1715">
        <v>19</v>
      </c>
      <c r="N1715">
        <v>20</v>
      </c>
      <c r="O1715" t="s">
        <v>258</v>
      </c>
      <c r="P1715">
        <v>1</v>
      </c>
      <c r="Q1715">
        <v>1</v>
      </c>
      <c r="R1715">
        <v>0</v>
      </c>
      <c r="S1715">
        <v>0</v>
      </c>
      <c r="T1715">
        <v>1</v>
      </c>
      <c r="U1715">
        <v>0</v>
      </c>
      <c r="V1715">
        <v>1</v>
      </c>
      <c r="W1715">
        <v>0.77</v>
      </c>
      <c r="X1715">
        <v>0.75900000000000001</v>
      </c>
      <c r="Y1715">
        <v>0.76100000000000001</v>
      </c>
      <c r="Z1715">
        <v>0.752</v>
      </c>
      <c r="AA1715">
        <v>0.752</v>
      </c>
      <c r="AB1715">
        <v>0.75600000000000001</v>
      </c>
      <c r="AC1715">
        <v>0.755</v>
      </c>
      <c r="AD1715">
        <v>0.89800000000000002</v>
      </c>
      <c r="AE1715">
        <v>1.0529999999999999</v>
      </c>
      <c r="AF1715">
        <v>1.0469999999999999</v>
      </c>
      <c r="AG1715">
        <v>1.0529999999999999</v>
      </c>
      <c r="AH1715">
        <v>0.90200000000000002</v>
      </c>
      <c r="AI1715">
        <v>0.77100000000000002</v>
      </c>
      <c r="AJ1715">
        <v>0.76700000000000002</v>
      </c>
      <c r="AK1715">
        <v>0.76400000000000001</v>
      </c>
      <c r="AL1715">
        <v>0.75900000000000001</v>
      </c>
      <c r="AM1715">
        <v>0.76300000000000001</v>
      </c>
      <c r="AN1715">
        <v>0.77</v>
      </c>
      <c r="AO1715">
        <v>0.76800000000000002</v>
      </c>
      <c r="AP1715">
        <v>0.76100000000000001</v>
      </c>
      <c r="AQ1715">
        <v>0.77800000000000002</v>
      </c>
      <c r="AR1715">
        <v>0.77400000000000002</v>
      </c>
      <c r="AS1715">
        <v>0.77</v>
      </c>
      <c r="AT1715">
        <v>0.76900000000000002</v>
      </c>
      <c r="AU1715">
        <v>59</v>
      </c>
      <c r="AV1715">
        <v>59</v>
      </c>
      <c r="AW1715">
        <v>58.5</v>
      </c>
      <c r="AX1715">
        <v>58</v>
      </c>
      <c r="AY1715">
        <v>58</v>
      </c>
      <c r="AZ1715">
        <v>58</v>
      </c>
      <c r="BA1715">
        <v>58.5</v>
      </c>
      <c r="BB1715">
        <v>59</v>
      </c>
      <c r="BC1715">
        <v>59.5</v>
      </c>
      <c r="BD1715">
        <v>63</v>
      </c>
      <c r="BE1715">
        <v>68</v>
      </c>
      <c r="BF1715">
        <v>72.5</v>
      </c>
      <c r="BG1715">
        <v>75</v>
      </c>
      <c r="BH1715">
        <v>76</v>
      </c>
      <c r="BI1715">
        <v>75.5</v>
      </c>
      <c r="BJ1715">
        <v>74.5</v>
      </c>
      <c r="BK1715">
        <v>73</v>
      </c>
      <c r="BL1715">
        <v>71</v>
      </c>
      <c r="BM1715">
        <v>69.5</v>
      </c>
      <c r="BN1715">
        <v>65.5</v>
      </c>
      <c r="BO1715">
        <v>62.5</v>
      </c>
      <c r="BP1715">
        <v>60.5</v>
      </c>
      <c r="BQ1715">
        <v>59</v>
      </c>
      <c r="BR1715">
        <v>59</v>
      </c>
      <c r="BS1715">
        <v>-4.5113000000000002E-3</v>
      </c>
      <c r="BT1715">
        <v>5.8548000000000003E-3</v>
      </c>
      <c r="BU1715">
        <v>5.2138000000000002E-3</v>
      </c>
      <c r="BV1715">
        <v>5.0594000000000004E-3</v>
      </c>
      <c r="BW1715">
        <v>7.4476999999999998E-3</v>
      </c>
      <c r="BX1715">
        <v>4.6257E-3</v>
      </c>
      <c r="BY1715">
        <v>7.3369000000000004E-3</v>
      </c>
      <c r="BZ1715">
        <v>-1.29467E-2</v>
      </c>
      <c r="CA1715">
        <v>-3.7780000000000002E-4</v>
      </c>
      <c r="CB1715">
        <v>-6.3302000000000002E-3</v>
      </c>
      <c r="CC1715">
        <v>-1.0253E-2</v>
      </c>
      <c r="CD1715">
        <v>1.1588899999999999E-2</v>
      </c>
      <c r="CE1715">
        <v>7.2918200000000002E-2</v>
      </c>
      <c r="CF1715">
        <v>5.8289399999999998E-2</v>
      </c>
      <c r="CG1715">
        <v>3.1952099999999997E-2</v>
      </c>
      <c r="CH1715">
        <v>7.0226999999999998E-3</v>
      </c>
      <c r="CI1715">
        <v>4.9643999999999999E-3</v>
      </c>
      <c r="CJ1715">
        <v>1.6283999999999999E-3</v>
      </c>
      <c r="CK1715">
        <v>6.3765999999999996E-3</v>
      </c>
      <c r="CL1715">
        <v>1.2013100000000001E-2</v>
      </c>
      <c r="CM1715">
        <v>1.32245E-2</v>
      </c>
      <c r="CN1715">
        <v>1.2708499999999999E-2</v>
      </c>
      <c r="CO1715">
        <v>5.3999E-3</v>
      </c>
      <c r="CP1715">
        <v>6.9094999999999998E-3</v>
      </c>
      <c r="CQ1715">
        <v>3.8719999999999998E-4</v>
      </c>
      <c r="CR1715">
        <v>3.9280000000000001E-4</v>
      </c>
      <c r="CS1715">
        <v>4.0660000000000002E-4</v>
      </c>
      <c r="CT1715">
        <v>4.4630000000000001E-4</v>
      </c>
      <c r="CU1715">
        <v>4.417E-4</v>
      </c>
      <c r="CV1715">
        <v>4.4000000000000002E-4</v>
      </c>
      <c r="CW1715">
        <v>1.1299999999999999E-3</v>
      </c>
      <c r="CX1715">
        <v>5.6139999999999998E-4</v>
      </c>
      <c r="CY1715">
        <v>1.6205E-3</v>
      </c>
      <c r="CZ1715">
        <v>1.3018000000000001E-3</v>
      </c>
      <c r="DA1715">
        <v>3.8779999999999999E-3</v>
      </c>
      <c r="DB1715">
        <v>1.2684E-3</v>
      </c>
      <c r="DC1715">
        <v>1.3749999999999999E-3</v>
      </c>
      <c r="DD1715">
        <v>1.4932999999999999E-3</v>
      </c>
      <c r="DE1715">
        <v>8.8670000000000003E-4</v>
      </c>
      <c r="DF1715">
        <v>5.5110000000000001E-4</v>
      </c>
      <c r="DG1715">
        <v>5.0080000000000003E-4</v>
      </c>
      <c r="DH1715">
        <v>7.737E-4</v>
      </c>
      <c r="DI1715">
        <v>4.6020000000000002E-4</v>
      </c>
      <c r="DJ1715">
        <v>4.3340000000000002E-4</v>
      </c>
      <c r="DK1715">
        <v>3.1139999999999998E-4</v>
      </c>
      <c r="DL1715">
        <v>4.2769999999999999E-4</v>
      </c>
      <c r="DM1715">
        <v>4.0460000000000002E-4</v>
      </c>
      <c r="DN1715">
        <v>4.103E-4</v>
      </c>
      <c r="DO1715">
        <v>19</v>
      </c>
      <c r="DP1715">
        <v>20</v>
      </c>
    </row>
    <row r="1716" spans="1:120" hidden="1" x14ac:dyDescent="0.25">
      <c r="A1716" t="str">
        <f t="shared" si="26"/>
        <v>Aggregator-Enersponse_All CBP_44424</v>
      </c>
      <c r="B1716" t="s">
        <v>62</v>
      </c>
      <c r="C1716" t="s">
        <v>219</v>
      </c>
      <c r="D1716" t="s">
        <v>61</v>
      </c>
      <c r="E1716" t="s">
        <v>61</v>
      </c>
      <c r="F1716" t="s">
        <v>107</v>
      </c>
      <c r="G1716" t="s">
        <v>61</v>
      </c>
      <c r="H1716" t="s">
        <v>61</v>
      </c>
      <c r="I1716" t="s">
        <v>61</v>
      </c>
      <c r="J1716" t="s">
        <v>61</v>
      </c>
      <c r="K1716" t="s">
        <v>197</v>
      </c>
      <c r="L1716" s="18">
        <v>44424</v>
      </c>
      <c r="M1716">
        <v>19</v>
      </c>
      <c r="N1716">
        <v>20</v>
      </c>
      <c r="O1716" t="s">
        <v>258</v>
      </c>
      <c r="P1716">
        <v>3</v>
      </c>
      <c r="Q1716">
        <v>3</v>
      </c>
      <c r="R1716">
        <v>0</v>
      </c>
      <c r="S1716">
        <v>0</v>
      </c>
      <c r="T1716">
        <v>1</v>
      </c>
      <c r="U1716">
        <v>0</v>
      </c>
      <c r="V1716">
        <v>1</v>
      </c>
      <c r="W1716">
        <v>29.36</v>
      </c>
      <c r="X1716">
        <v>29.36</v>
      </c>
      <c r="Y1716">
        <v>29.64</v>
      </c>
      <c r="Z1716">
        <v>29.44</v>
      </c>
      <c r="AA1716">
        <v>29.52</v>
      </c>
      <c r="AB1716">
        <v>29.56</v>
      </c>
      <c r="AC1716">
        <v>72.239999999999995</v>
      </c>
      <c r="AD1716">
        <v>69.2</v>
      </c>
      <c r="AE1716">
        <v>65.400000000000006</v>
      </c>
      <c r="AF1716">
        <v>79.400000000000006</v>
      </c>
      <c r="AG1716">
        <v>108.36</v>
      </c>
      <c r="AH1716">
        <v>119.2</v>
      </c>
      <c r="AI1716">
        <v>120.36</v>
      </c>
      <c r="AJ1716">
        <v>123.36</v>
      </c>
      <c r="AK1716">
        <v>125.6</v>
      </c>
      <c r="AL1716">
        <v>120.48</v>
      </c>
      <c r="AM1716">
        <v>119.16</v>
      </c>
      <c r="AN1716">
        <v>119.64</v>
      </c>
      <c r="AO1716">
        <v>125.84</v>
      </c>
      <c r="AP1716">
        <v>99.72</v>
      </c>
      <c r="AQ1716">
        <v>81.400000000000006</v>
      </c>
      <c r="AR1716">
        <v>30.36</v>
      </c>
      <c r="AS1716">
        <v>29.52</v>
      </c>
      <c r="AT1716">
        <v>29.2</v>
      </c>
      <c r="AU1716">
        <v>62.666666999999997</v>
      </c>
      <c r="AV1716">
        <v>63.166666999999997</v>
      </c>
      <c r="AW1716">
        <v>62</v>
      </c>
      <c r="AX1716">
        <v>61</v>
      </c>
      <c r="AY1716">
        <v>60.833333000000003</v>
      </c>
      <c r="AZ1716">
        <v>60.166666999999997</v>
      </c>
      <c r="BA1716">
        <v>60</v>
      </c>
      <c r="BB1716">
        <v>59.833333000000003</v>
      </c>
      <c r="BC1716">
        <v>60.5</v>
      </c>
      <c r="BD1716">
        <v>64.5</v>
      </c>
      <c r="BE1716">
        <v>70.166667000000004</v>
      </c>
      <c r="BF1716">
        <v>75.833332999999996</v>
      </c>
      <c r="BG1716">
        <v>80</v>
      </c>
      <c r="BH1716">
        <v>80.166667000000004</v>
      </c>
      <c r="BI1716">
        <v>80.166667000000004</v>
      </c>
      <c r="BJ1716">
        <v>80.333332999999996</v>
      </c>
      <c r="BK1716">
        <v>79</v>
      </c>
      <c r="BL1716">
        <v>76.5</v>
      </c>
      <c r="BM1716">
        <v>74.333332999999996</v>
      </c>
      <c r="BN1716">
        <v>70.666667000000004</v>
      </c>
      <c r="BO1716">
        <v>67.333332999999996</v>
      </c>
      <c r="BP1716">
        <v>64.833332999999996</v>
      </c>
      <c r="BQ1716">
        <v>63.333333000000003</v>
      </c>
      <c r="BR1716">
        <v>61.833333000000003</v>
      </c>
      <c r="BS1716">
        <v>-0.11878229999999999</v>
      </c>
      <c r="BT1716">
        <v>-0.17858309999999999</v>
      </c>
      <c r="BU1716">
        <v>-0.17376759999999999</v>
      </c>
      <c r="BV1716">
        <v>-0.13138649999999999</v>
      </c>
      <c r="BW1716">
        <v>-0.24411579999999999</v>
      </c>
      <c r="BX1716">
        <v>3.3769209999999998</v>
      </c>
      <c r="BY1716">
        <v>-5.6345669999999997</v>
      </c>
      <c r="BZ1716">
        <v>1.4365079999999999</v>
      </c>
      <c r="CA1716">
        <v>2.5735269999999999</v>
      </c>
      <c r="CB1716">
        <v>-1.5923419999999999</v>
      </c>
      <c r="CC1716">
        <v>-2.2172450000000001</v>
      </c>
      <c r="CD1716">
        <v>-1.2964690000000001</v>
      </c>
      <c r="CE1716">
        <v>3.7475599999999998E-2</v>
      </c>
      <c r="CF1716">
        <v>0.72172930000000002</v>
      </c>
      <c r="CG1716">
        <v>-1.7181169999999999</v>
      </c>
      <c r="CH1716">
        <v>1.534538</v>
      </c>
      <c r="CI1716">
        <v>1.1687970000000001</v>
      </c>
      <c r="CJ1716">
        <v>-2.8588939999999998</v>
      </c>
      <c r="CK1716">
        <v>2.5854840000000001</v>
      </c>
      <c r="CL1716">
        <v>2.8515799999999998</v>
      </c>
      <c r="CM1716">
        <v>-1.1238459999999999</v>
      </c>
      <c r="CN1716">
        <v>-0.3376749</v>
      </c>
      <c r="CO1716">
        <v>0.37639899999999998</v>
      </c>
      <c r="CP1716">
        <v>0.1545057</v>
      </c>
      <c r="CQ1716">
        <v>0.24923790000000001</v>
      </c>
      <c r="CR1716">
        <v>5.2517399999999999E-2</v>
      </c>
      <c r="CS1716">
        <v>6.6954200000000005E-2</v>
      </c>
      <c r="CT1716">
        <v>4.3179299999999997E-2</v>
      </c>
      <c r="CU1716">
        <v>5.1116300000000003E-2</v>
      </c>
      <c r="CV1716">
        <v>3.9532769999999999</v>
      </c>
      <c r="CW1716">
        <v>12.653499999999999</v>
      </c>
      <c r="CX1716">
        <v>4.925351</v>
      </c>
      <c r="CY1716">
        <v>2.2472150000000002</v>
      </c>
      <c r="CZ1716">
        <v>2.2734139999999998</v>
      </c>
      <c r="DA1716">
        <v>5.2096780000000003</v>
      </c>
      <c r="DB1716">
        <v>2.6134719999999998</v>
      </c>
      <c r="DC1716">
        <v>2.6577099999999998</v>
      </c>
      <c r="DD1716">
        <v>2.6957409999999999</v>
      </c>
      <c r="DE1716">
        <v>3.6386180000000001</v>
      </c>
      <c r="DF1716">
        <v>2.450313</v>
      </c>
      <c r="DG1716">
        <v>1.959023</v>
      </c>
      <c r="DH1716">
        <v>8.3064699999999991</v>
      </c>
      <c r="DI1716">
        <v>9.8770589999999991</v>
      </c>
      <c r="DJ1716">
        <v>15.249219999999999</v>
      </c>
      <c r="DK1716">
        <v>20.055309999999999</v>
      </c>
      <c r="DL1716">
        <v>9.9053649999999998</v>
      </c>
      <c r="DM1716">
        <v>0.37808249999999999</v>
      </c>
      <c r="DN1716">
        <v>0.26545770000000002</v>
      </c>
      <c r="DO1716">
        <v>19</v>
      </c>
      <c r="DP1716">
        <v>20</v>
      </c>
    </row>
    <row r="1717" spans="1:120" hidden="1" x14ac:dyDescent="0.25">
      <c r="A1717" t="str">
        <f t="shared" si="26"/>
        <v>sublap_id-SLAP_PGP2_All CBP_44424</v>
      </c>
      <c r="B1717" t="s">
        <v>62</v>
      </c>
      <c r="C1717" t="s">
        <v>301</v>
      </c>
      <c r="D1717" t="s">
        <v>61</v>
      </c>
      <c r="E1717" t="s">
        <v>302</v>
      </c>
      <c r="F1717" t="s">
        <v>61</v>
      </c>
      <c r="G1717" t="s">
        <v>61</v>
      </c>
      <c r="H1717" t="s">
        <v>61</v>
      </c>
      <c r="I1717" t="s">
        <v>61</v>
      </c>
      <c r="J1717" t="s">
        <v>61</v>
      </c>
      <c r="K1717" t="s">
        <v>197</v>
      </c>
      <c r="L1717" s="18">
        <v>44424</v>
      </c>
      <c r="M1717">
        <v>20</v>
      </c>
      <c r="N1717">
        <v>20</v>
      </c>
      <c r="O1717" t="s">
        <v>258</v>
      </c>
      <c r="P1717">
        <v>1</v>
      </c>
      <c r="Q1717">
        <v>1</v>
      </c>
      <c r="R1717">
        <v>0</v>
      </c>
      <c r="S1717">
        <v>0</v>
      </c>
      <c r="T1717">
        <v>1</v>
      </c>
      <c r="U1717">
        <v>0</v>
      </c>
      <c r="V1717">
        <v>1</v>
      </c>
      <c r="W1717">
        <v>516.48</v>
      </c>
      <c r="X1717">
        <v>516.16</v>
      </c>
      <c r="Y1717">
        <v>513.91999999999996</v>
      </c>
      <c r="Z1717">
        <v>511.2</v>
      </c>
      <c r="AA1717">
        <v>511.68</v>
      </c>
      <c r="AB1717">
        <v>511.04</v>
      </c>
      <c r="AC1717">
        <v>512</v>
      </c>
      <c r="AD1717">
        <v>513.44000000000005</v>
      </c>
      <c r="AE1717">
        <v>521.12</v>
      </c>
      <c r="AF1717">
        <v>502.4</v>
      </c>
      <c r="AG1717">
        <v>438.24</v>
      </c>
      <c r="AH1717">
        <v>333.6</v>
      </c>
      <c r="AI1717">
        <v>312.95999999999998</v>
      </c>
      <c r="AJ1717">
        <v>110.88</v>
      </c>
      <c r="AK1717">
        <v>80.48</v>
      </c>
      <c r="AL1717">
        <v>81.92</v>
      </c>
      <c r="AM1717">
        <v>77.599999999999994</v>
      </c>
      <c r="AN1717">
        <v>70.400000000000006</v>
      </c>
      <c r="AO1717">
        <v>141.91999999999999</v>
      </c>
      <c r="AP1717">
        <v>175.68</v>
      </c>
      <c r="AQ1717">
        <v>177.6</v>
      </c>
      <c r="AR1717">
        <v>457.12</v>
      </c>
      <c r="AS1717">
        <v>519.52</v>
      </c>
      <c r="AT1717">
        <v>521.28</v>
      </c>
      <c r="AU1717">
        <v>56</v>
      </c>
      <c r="AV1717">
        <v>55.5</v>
      </c>
      <c r="AW1717">
        <v>55</v>
      </c>
      <c r="AX1717">
        <v>55</v>
      </c>
      <c r="AY1717">
        <v>55</v>
      </c>
      <c r="AZ1717">
        <v>55</v>
      </c>
      <c r="BA1717">
        <v>54.5</v>
      </c>
      <c r="BB1717">
        <v>54.5</v>
      </c>
      <c r="BC1717">
        <v>55</v>
      </c>
      <c r="BD1717">
        <v>56.5</v>
      </c>
      <c r="BE1717">
        <v>59</v>
      </c>
      <c r="BF1717">
        <v>59.5</v>
      </c>
      <c r="BG1717">
        <v>61</v>
      </c>
      <c r="BH1717">
        <v>63.5</v>
      </c>
      <c r="BI1717">
        <v>64.5</v>
      </c>
      <c r="BJ1717">
        <v>64.5</v>
      </c>
      <c r="BK1717">
        <v>63.5</v>
      </c>
      <c r="BL1717">
        <v>62</v>
      </c>
      <c r="BM1717">
        <v>61</v>
      </c>
      <c r="BN1717">
        <v>59.5</v>
      </c>
      <c r="BO1717">
        <v>58</v>
      </c>
      <c r="BP1717">
        <v>57</v>
      </c>
      <c r="BQ1717">
        <v>57</v>
      </c>
      <c r="BR1717">
        <v>57</v>
      </c>
      <c r="BS1717">
        <v>-3.549194</v>
      </c>
      <c r="BT1717">
        <v>4.0485230000000003</v>
      </c>
      <c r="BU1717">
        <v>1.4810490000000001</v>
      </c>
      <c r="BV1717">
        <v>2.7338260000000001</v>
      </c>
      <c r="BW1717">
        <v>0.71887210000000001</v>
      </c>
      <c r="BX1717">
        <v>-7.5381770000000001</v>
      </c>
      <c r="BY1717">
        <v>1.5590820000000001</v>
      </c>
      <c r="BZ1717">
        <v>-2.1258539999999999</v>
      </c>
      <c r="CA1717">
        <v>-8.8118289999999995</v>
      </c>
      <c r="CB1717">
        <v>11.887359999999999</v>
      </c>
      <c r="CC1717">
        <v>40.23068</v>
      </c>
      <c r="CD1717">
        <v>47.172029999999999</v>
      </c>
      <c r="CE1717">
        <v>42.713839999999998</v>
      </c>
      <c r="CF1717">
        <v>29.688379999999999</v>
      </c>
      <c r="CG1717">
        <v>33.185200000000002</v>
      </c>
      <c r="CH1717">
        <v>34.522829999999999</v>
      </c>
      <c r="CI1717">
        <v>33.641179999999999</v>
      </c>
      <c r="CJ1717">
        <v>35.015050000000002</v>
      </c>
      <c r="CK1717">
        <v>-2.5230939999999999</v>
      </c>
      <c r="CL1717">
        <v>-12.78523</v>
      </c>
      <c r="CM1717">
        <v>-13.52589</v>
      </c>
      <c r="CN1717">
        <v>-4.8447269999999998</v>
      </c>
      <c r="CO1717">
        <v>-6.4638369999999998</v>
      </c>
      <c r="CP1717">
        <v>-17.323460000000001</v>
      </c>
      <c r="CQ1717">
        <v>65.107159999999993</v>
      </c>
      <c r="CR1717">
        <v>93.890630000000002</v>
      </c>
      <c r="CS1717">
        <v>218.8322</v>
      </c>
      <c r="CT1717">
        <v>158.6011</v>
      </c>
      <c r="CU1717">
        <v>89.480450000000005</v>
      </c>
      <c r="CV1717">
        <v>85.289439999999999</v>
      </c>
      <c r="CW1717">
        <v>79.568730000000002</v>
      </c>
      <c r="CX1717">
        <v>78.667249999999996</v>
      </c>
      <c r="CY1717">
        <v>181.69229999999999</v>
      </c>
      <c r="CZ1717">
        <v>576.28700000000003</v>
      </c>
      <c r="DA1717">
        <v>1118.559</v>
      </c>
      <c r="DB1717">
        <v>812.97670000000005</v>
      </c>
      <c r="DC1717">
        <v>666.03160000000003</v>
      </c>
      <c r="DD1717">
        <v>307.3777</v>
      </c>
      <c r="DE1717">
        <v>224.67410000000001</v>
      </c>
      <c r="DF1717">
        <v>237.21950000000001</v>
      </c>
      <c r="DG1717">
        <v>201.19280000000001</v>
      </c>
      <c r="DH1717">
        <v>231.4453</v>
      </c>
      <c r="DI1717">
        <v>1108.4580000000001</v>
      </c>
      <c r="DJ1717">
        <v>2053.5749999999998</v>
      </c>
      <c r="DK1717">
        <v>1925.07</v>
      </c>
      <c r="DL1717">
        <v>176.3467</v>
      </c>
      <c r="DM1717">
        <v>335.1121</v>
      </c>
      <c r="DN1717">
        <v>921.86</v>
      </c>
      <c r="DO1717">
        <v>20</v>
      </c>
      <c r="DP1717">
        <v>20</v>
      </c>
    </row>
    <row r="1718" spans="1:120" hidden="1" x14ac:dyDescent="0.25">
      <c r="A1718" t="str">
        <f t="shared" si="26"/>
        <v>sublap_id-SLAP_PGZP_All CBP_44424</v>
      </c>
      <c r="B1718" t="s">
        <v>62</v>
      </c>
      <c r="C1718" t="s">
        <v>283</v>
      </c>
      <c r="D1718" t="s">
        <v>61</v>
      </c>
      <c r="E1718" t="s">
        <v>284</v>
      </c>
      <c r="F1718" t="s">
        <v>61</v>
      </c>
      <c r="G1718" t="s">
        <v>61</v>
      </c>
      <c r="H1718" t="s">
        <v>61</v>
      </c>
      <c r="I1718" t="s">
        <v>61</v>
      </c>
      <c r="J1718" t="s">
        <v>61</v>
      </c>
      <c r="K1718" t="s">
        <v>197</v>
      </c>
      <c r="L1718" s="18">
        <v>44424</v>
      </c>
      <c r="M1718">
        <v>19</v>
      </c>
      <c r="N1718">
        <v>20</v>
      </c>
      <c r="O1718" t="s">
        <v>258</v>
      </c>
      <c r="P1718">
        <v>4</v>
      </c>
      <c r="Q1718">
        <v>4</v>
      </c>
      <c r="R1718">
        <v>0</v>
      </c>
      <c r="S1718">
        <v>0</v>
      </c>
      <c r="T1718">
        <v>1</v>
      </c>
      <c r="U1718">
        <v>0</v>
      </c>
      <c r="V1718">
        <v>1</v>
      </c>
      <c r="W1718">
        <v>30.13</v>
      </c>
      <c r="X1718">
        <v>30.119</v>
      </c>
      <c r="Y1718">
        <v>30.401</v>
      </c>
      <c r="Z1718">
        <v>30.192</v>
      </c>
      <c r="AA1718">
        <v>30.271999999999998</v>
      </c>
      <c r="AB1718">
        <v>30.315999999999999</v>
      </c>
      <c r="AC1718">
        <v>72.995000000000005</v>
      </c>
      <c r="AD1718">
        <v>70.097999999999999</v>
      </c>
      <c r="AE1718">
        <v>66.453000000000003</v>
      </c>
      <c r="AF1718">
        <v>80.447000000000003</v>
      </c>
      <c r="AG1718">
        <v>109.413</v>
      </c>
      <c r="AH1718">
        <v>120.102</v>
      </c>
      <c r="AI1718">
        <v>121.131</v>
      </c>
      <c r="AJ1718">
        <v>124.127</v>
      </c>
      <c r="AK1718">
        <v>126.364</v>
      </c>
      <c r="AL1718">
        <v>121.239</v>
      </c>
      <c r="AM1718">
        <v>119.923</v>
      </c>
      <c r="AN1718">
        <v>120.41</v>
      </c>
      <c r="AO1718">
        <v>126.608</v>
      </c>
      <c r="AP1718">
        <v>100.48099999999999</v>
      </c>
      <c r="AQ1718">
        <v>82.177999999999997</v>
      </c>
      <c r="AR1718">
        <v>31.134</v>
      </c>
      <c r="AS1718">
        <v>30.29</v>
      </c>
      <c r="AT1718">
        <v>29.969000000000001</v>
      </c>
      <c r="AU1718">
        <v>61.75</v>
      </c>
      <c r="AV1718">
        <v>62.125</v>
      </c>
      <c r="AW1718">
        <v>61.125</v>
      </c>
      <c r="AX1718">
        <v>60.25</v>
      </c>
      <c r="AY1718">
        <v>60.125</v>
      </c>
      <c r="AZ1718">
        <v>59.625</v>
      </c>
      <c r="BA1718">
        <v>59.625</v>
      </c>
      <c r="BB1718">
        <v>59.625</v>
      </c>
      <c r="BC1718">
        <v>60.25</v>
      </c>
      <c r="BD1718">
        <v>64.125</v>
      </c>
      <c r="BE1718">
        <v>69.625</v>
      </c>
      <c r="BF1718">
        <v>75</v>
      </c>
      <c r="BG1718">
        <v>78.75</v>
      </c>
      <c r="BH1718">
        <v>79.125</v>
      </c>
      <c r="BI1718">
        <v>79</v>
      </c>
      <c r="BJ1718">
        <v>78.875</v>
      </c>
      <c r="BK1718">
        <v>77.5</v>
      </c>
      <c r="BL1718">
        <v>75.125</v>
      </c>
      <c r="BM1718">
        <v>73.125</v>
      </c>
      <c r="BN1718">
        <v>69.375</v>
      </c>
      <c r="BO1718">
        <v>66.125</v>
      </c>
      <c r="BP1718">
        <v>63.75</v>
      </c>
      <c r="BQ1718">
        <v>62.25</v>
      </c>
      <c r="BR1718">
        <v>61.125</v>
      </c>
      <c r="BS1718">
        <v>-0.1232936</v>
      </c>
      <c r="BT1718">
        <v>-0.1727283</v>
      </c>
      <c r="BU1718">
        <v>-0.1685538</v>
      </c>
      <c r="BV1718">
        <v>-0.1263272</v>
      </c>
      <c r="BW1718">
        <v>-0.23666809999999999</v>
      </c>
      <c r="BX1718">
        <v>3.3815460000000002</v>
      </c>
      <c r="BY1718">
        <v>-5.62723</v>
      </c>
      <c r="BZ1718">
        <v>1.423562</v>
      </c>
      <c r="CA1718">
        <v>2.5731489999999999</v>
      </c>
      <c r="CB1718">
        <v>-1.598673</v>
      </c>
      <c r="CC1718">
        <v>-2.2274980000000002</v>
      </c>
      <c r="CD1718">
        <v>-1.28488</v>
      </c>
      <c r="CE1718">
        <v>0.1103938</v>
      </c>
      <c r="CF1718">
        <v>0.78001869999999995</v>
      </c>
      <c r="CG1718">
        <v>-1.6861649999999999</v>
      </c>
      <c r="CH1718">
        <v>1.541561</v>
      </c>
      <c r="CI1718">
        <v>1.1737610000000001</v>
      </c>
      <c r="CJ1718">
        <v>-2.8572660000000001</v>
      </c>
      <c r="CK1718">
        <v>2.5918600000000001</v>
      </c>
      <c r="CL1718">
        <v>2.8635929999999998</v>
      </c>
      <c r="CM1718">
        <v>-1.110622</v>
      </c>
      <c r="CN1718">
        <v>-0.32496629999999999</v>
      </c>
      <c r="CO1718">
        <v>0.3817989</v>
      </c>
      <c r="CP1718">
        <v>0.16141520000000001</v>
      </c>
      <c r="CQ1718">
        <v>0.24962519999999999</v>
      </c>
      <c r="CR1718">
        <v>5.2910199999999998E-2</v>
      </c>
      <c r="CS1718">
        <v>6.7360699999999996E-2</v>
      </c>
      <c r="CT1718">
        <v>4.36256E-2</v>
      </c>
      <c r="CU1718">
        <v>5.1558E-2</v>
      </c>
      <c r="CV1718">
        <v>3.9537170000000001</v>
      </c>
      <c r="CW1718">
        <v>12.654629999999999</v>
      </c>
      <c r="CX1718">
        <v>4.9259120000000003</v>
      </c>
      <c r="CY1718">
        <v>2.2488359999999998</v>
      </c>
      <c r="CZ1718">
        <v>2.2747160000000002</v>
      </c>
      <c r="DA1718">
        <v>5.2135559999999996</v>
      </c>
      <c r="DB1718">
        <v>2.6147399999999998</v>
      </c>
      <c r="DC1718">
        <v>2.6590850000000001</v>
      </c>
      <c r="DD1718">
        <v>2.6972339999999999</v>
      </c>
      <c r="DE1718">
        <v>3.6395040000000001</v>
      </c>
      <c r="DF1718">
        <v>2.4508640000000002</v>
      </c>
      <c r="DG1718">
        <v>1.9595229999999999</v>
      </c>
      <c r="DH1718">
        <v>8.3072429999999997</v>
      </c>
      <c r="DI1718">
        <v>9.8775189999999995</v>
      </c>
      <c r="DJ1718">
        <v>15.24966</v>
      </c>
      <c r="DK1718">
        <v>20.055620000000001</v>
      </c>
      <c r="DL1718">
        <v>9.9057919999999999</v>
      </c>
      <c r="DM1718">
        <v>0.37848710000000002</v>
      </c>
      <c r="DN1718">
        <v>0.26586789999999999</v>
      </c>
      <c r="DO1718">
        <v>19</v>
      </c>
      <c r="DP1718">
        <v>20</v>
      </c>
    </row>
    <row r="1719" spans="1:120" hidden="1" x14ac:dyDescent="0.25">
      <c r="A1719" t="str">
        <f t="shared" si="26"/>
        <v>Size_Grp-Below 20 kW_All CBP_44424</v>
      </c>
      <c r="B1719" t="s">
        <v>62</v>
      </c>
      <c r="C1719" t="s">
        <v>259</v>
      </c>
      <c r="D1719" t="s">
        <v>61</v>
      </c>
      <c r="E1719" t="s">
        <v>61</v>
      </c>
      <c r="F1719" t="s">
        <v>61</v>
      </c>
      <c r="G1719" t="s">
        <v>61</v>
      </c>
      <c r="H1719" t="s">
        <v>61</v>
      </c>
      <c r="I1719" t="s">
        <v>61</v>
      </c>
      <c r="J1719" t="s">
        <v>260</v>
      </c>
      <c r="K1719" t="s">
        <v>197</v>
      </c>
      <c r="L1719" s="18">
        <v>44424</v>
      </c>
      <c r="M1719">
        <v>20</v>
      </c>
      <c r="N1719">
        <v>20</v>
      </c>
      <c r="O1719" t="s">
        <v>258</v>
      </c>
      <c r="P1719">
        <v>3</v>
      </c>
      <c r="Q1719">
        <v>2</v>
      </c>
      <c r="R1719">
        <v>1</v>
      </c>
      <c r="S1719">
        <v>0</v>
      </c>
      <c r="T1719">
        <v>1</v>
      </c>
      <c r="U1719">
        <v>0</v>
      </c>
      <c r="V1719">
        <v>1</v>
      </c>
      <c r="W1719">
        <v>3.41</v>
      </c>
      <c r="X1719">
        <v>3.319</v>
      </c>
      <c r="Y1719">
        <v>3.4009999999999998</v>
      </c>
      <c r="Z1719">
        <v>3.3919999999999999</v>
      </c>
      <c r="AA1719">
        <v>3.3919999999999999</v>
      </c>
      <c r="AB1719">
        <v>3.3959999999999999</v>
      </c>
      <c r="AC1719">
        <v>5.9550000000000001</v>
      </c>
      <c r="AD1719">
        <v>12.497999999999999</v>
      </c>
      <c r="AE1719">
        <v>11.452999999999999</v>
      </c>
      <c r="AF1719">
        <v>15.207000000000001</v>
      </c>
      <c r="AG1719">
        <v>28.733000000000001</v>
      </c>
      <c r="AH1719">
        <v>34.421999999999997</v>
      </c>
      <c r="AI1719">
        <v>31.170999999999999</v>
      </c>
      <c r="AJ1719">
        <v>32.767000000000003</v>
      </c>
      <c r="AK1719">
        <v>33.084000000000003</v>
      </c>
      <c r="AL1719">
        <v>32.439</v>
      </c>
      <c r="AM1719">
        <v>31.643000000000001</v>
      </c>
      <c r="AN1719">
        <v>31.81</v>
      </c>
      <c r="AO1719">
        <v>36.527999999999999</v>
      </c>
      <c r="AP1719">
        <v>24.440999999999999</v>
      </c>
      <c r="AQ1719">
        <v>15.657999999999999</v>
      </c>
      <c r="AR1719">
        <v>3.4140000000000001</v>
      </c>
      <c r="AS1719">
        <v>3.49</v>
      </c>
      <c r="AT1719">
        <v>3.3290000000000002</v>
      </c>
      <c r="AU1719">
        <v>39.333333000000003</v>
      </c>
      <c r="AV1719">
        <v>39.333333000000003</v>
      </c>
      <c r="AW1719">
        <v>39</v>
      </c>
      <c r="AX1719">
        <v>38.666666999999997</v>
      </c>
      <c r="AY1719">
        <v>38.666666999999997</v>
      </c>
      <c r="AZ1719">
        <v>38.666666999999997</v>
      </c>
      <c r="BA1719">
        <v>39</v>
      </c>
      <c r="BB1719">
        <v>39.333333000000003</v>
      </c>
      <c r="BC1719">
        <v>39.666666999999997</v>
      </c>
      <c r="BD1719">
        <v>42</v>
      </c>
      <c r="BE1719">
        <v>45.333333000000003</v>
      </c>
      <c r="BF1719">
        <v>48.333333000000003</v>
      </c>
      <c r="BG1719">
        <v>50</v>
      </c>
      <c r="BH1719">
        <v>50.666666999999997</v>
      </c>
      <c r="BI1719">
        <v>50.333333000000003</v>
      </c>
      <c r="BJ1719">
        <v>49.666666999999997</v>
      </c>
      <c r="BK1719">
        <v>48.666666999999997</v>
      </c>
      <c r="BL1719">
        <v>47.333333000000003</v>
      </c>
      <c r="BM1719">
        <v>46.333333000000003</v>
      </c>
      <c r="BN1719">
        <v>43.666666999999997</v>
      </c>
      <c r="BO1719">
        <v>41.666666999999997</v>
      </c>
      <c r="BP1719">
        <v>40.333333000000003</v>
      </c>
      <c r="BQ1719">
        <v>39.333333000000003</v>
      </c>
      <c r="BR1719">
        <v>39.333333000000003</v>
      </c>
      <c r="BS1719">
        <v>-1.51193E-2</v>
      </c>
      <c r="BT1719">
        <v>4.27926E-2</v>
      </c>
      <c r="BU1719">
        <v>-1.5993500000000001E-2</v>
      </c>
      <c r="BV1719">
        <v>2.4877E-2</v>
      </c>
      <c r="BW1719">
        <v>-3.1819000000000001E-3</v>
      </c>
      <c r="BX1719">
        <v>0.31416670000000002</v>
      </c>
      <c r="BY1719">
        <v>0.86655360000000003</v>
      </c>
      <c r="BZ1719">
        <v>-0.4189602</v>
      </c>
      <c r="CA1719">
        <v>-7.3651499999999995E-2</v>
      </c>
      <c r="CB1719">
        <v>-0.93483320000000003</v>
      </c>
      <c r="CC1719">
        <v>-0.14889810000000001</v>
      </c>
      <c r="CD1719">
        <v>-0.16014690000000001</v>
      </c>
      <c r="CE1719">
        <v>0.40396530000000003</v>
      </c>
      <c r="CF1719">
        <v>-0.195716</v>
      </c>
      <c r="CG1719">
        <v>-0.16554240000000001</v>
      </c>
      <c r="CH1719">
        <v>-0.66745010000000005</v>
      </c>
      <c r="CI1719">
        <v>-0.3348527</v>
      </c>
      <c r="CJ1719">
        <v>-1.3727039999999999</v>
      </c>
      <c r="CK1719">
        <v>1.276861</v>
      </c>
      <c r="CL1719">
        <v>1.8914759999999999</v>
      </c>
      <c r="CM1719">
        <v>2.2780239999999998</v>
      </c>
      <c r="CN1719">
        <v>-2.8573899999999999E-2</v>
      </c>
      <c r="CO1719">
        <v>-4.5676099999999997E-2</v>
      </c>
      <c r="CP1719">
        <v>1.1368999999999999E-3</v>
      </c>
      <c r="CQ1719">
        <v>9.7309999999999996E-4</v>
      </c>
      <c r="CR1719">
        <v>1.0123E-3</v>
      </c>
      <c r="CS1719">
        <v>5.9049999999999999E-4</v>
      </c>
      <c r="CT1719">
        <v>9.4640000000000002E-4</v>
      </c>
      <c r="CU1719">
        <v>6.2279999999999996E-4</v>
      </c>
      <c r="CV1719">
        <v>0.2774394</v>
      </c>
      <c r="CW1719">
        <v>0.46496150000000003</v>
      </c>
      <c r="CX1719">
        <v>0.88792249999999995</v>
      </c>
      <c r="CY1719">
        <v>0.66600789999999999</v>
      </c>
      <c r="CZ1719">
        <v>0.33446540000000002</v>
      </c>
      <c r="DA1719">
        <v>2.7452800000000002</v>
      </c>
      <c r="DB1719">
        <v>1.2017629999999999</v>
      </c>
      <c r="DC1719">
        <v>1.3201860000000001</v>
      </c>
      <c r="DD1719">
        <v>0.73158259999999997</v>
      </c>
      <c r="DE1719">
        <v>0.8730097</v>
      </c>
      <c r="DF1719">
        <v>1.1030599999999999</v>
      </c>
      <c r="DG1719">
        <v>0.72406809999999999</v>
      </c>
      <c r="DH1719">
        <v>2.806737</v>
      </c>
      <c r="DI1719">
        <v>4.4622529999999996</v>
      </c>
      <c r="DJ1719">
        <v>7.3009820000000003</v>
      </c>
      <c r="DK1719">
        <v>9.0129889999999993</v>
      </c>
      <c r="DL1719">
        <v>3.9229039999999999</v>
      </c>
      <c r="DM1719">
        <v>2.1078400000000001E-2</v>
      </c>
      <c r="DN1719">
        <v>8.0769999999999995E-4</v>
      </c>
      <c r="DO1719">
        <v>19</v>
      </c>
      <c r="DP1719">
        <v>20</v>
      </c>
    </row>
    <row r="1720" spans="1:120" hidden="1" x14ac:dyDescent="0.25">
      <c r="A1720" t="str">
        <f t="shared" si="26"/>
        <v>Size_Grp-20 to 199.99 kW_All CBP_44424</v>
      </c>
      <c r="B1720" t="s">
        <v>62</v>
      </c>
      <c r="C1720" t="s">
        <v>201</v>
      </c>
      <c r="D1720" t="s">
        <v>61</v>
      </c>
      <c r="E1720" t="s">
        <v>61</v>
      </c>
      <c r="F1720" t="s">
        <v>61</v>
      </c>
      <c r="G1720" t="s">
        <v>61</v>
      </c>
      <c r="H1720" t="s">
        <v>61</v>
      </c>
      <c r="I1720" t="s">
        <v>61</v>
      </c>
      <c r="J1720" t="s">
        <v>101</v>
      </c>
      <c r="K1720" t="s">
        <v>197</v>
      </c>
      <c r="L1720" s="18">
        <v>44424</v>
      </c>
      <c r="M1720">
        <v>20</v>
      </c>
      <c r="N1720">
        <v>20</v>
      </c>
      <c r="O1720" t="s">
        <v>258</v>
      </c>
      <c r="P1720">
        <v>3</v>
      </c>
      <c r="Q1720">
        <v>3</v>
      </c>
      <c r="R1720">
        <v>1</v>
      </c>
      <c r="S1720">
        <v>0</v>
      </c>
      <c r="T1720">
        <v>1</v>
      </c>
      <c r="U1720">
        <v>0</v>
      </c>
      <c r="V1720">
        <v>1</v>
      </c>
      <c r="W1720">
        <v>102.24</v>
      </c>
      <c r="X1720">
        <v>121.32</v>
      </c>
      <c r="Y1720">
        <v>122.8</v>
      </c>
      <c r="Z1720">
        <v>123.04</v>
      </c>
      <c r="AA1720">
        <v>122.04</v>
      </c>
      <c r="AB1720">
        <v>120.16</v>
      </c>
      <c r="AC1720">
        <v>148.36000000000001</v>
      </c>
      <c r="AD1720">
        <v>153.80000000000001</v>
      </c>
      <c r="AE1720">
        <v>153.04</v>
      </c>
      <c r="AF1720">
        <v>164.02</v>
      </c>
      <c r="AG1720">
        <v>183</v>
      </c>
      <c r="AH1720">
        <v>174.8</v>
      </c>
      <c r="AI1720">
        <v>176.36</v>
      </c>
      <c r="AJ1720">
        <v>179.48</v>
      </c>
      <c r="AK1720">
        <v>184.28</v>
      </c>
      <c r="AL1720">
        <v>179.72</v>
      </c>
      <c r="AM1720">
        <v>189.8</v>
      </c>
      <c r="AN1720">
        <v>194.68</v>
      </c>
      <c r="AO1720">
        <v>204.08</v>
      </c>
      <c r="AP1720">
        <v>109.52</v>
      </c>
      <c r="AQ1720">
        <v>159</v>
      </c>
      <c r="AR1720">
        <v>130.72</v>
      </c>
      <c r="AS1720">
        <v>126.36</v>
      </c>
      <c r="AT1720">
        <v>121.08</v>
      </c>
      <c r="AU1720">
        <v>64</v>
      </c>
      <c r="AV1720">
        <v>64.166667000000004</v>
      </c>
      <c r="AW1720">
        <v>63.333333000000003</v>
      </c>
      <c r="AX1720">
        <v>62.666666999999997</v>
      </c>
      <c r="AY1720">
        <v>62.333333000000003</v>
      </c>
      <c r="AZ1720">
        <v>61.5</v>
      </c>
      <c r="BA1720">
        <v>61</v>
      </c>
      <c r="BB1720">
        <v>60.5</v>
      </c>
      <c r="BC1720">
        <v>61.166666999999997</v>
      </c>
      <c r="BD1720">
        <v>64.5</v>
      </c>
      <c r="BE1720">
        <v>69.5</v>
      </c>
      <c r="BF1720">
        <v>74.333332999999996</v>
      </c>
      <c r="BG1720">
        <v>77.833332999999996</v>
      </c>
      <c r="BH1720">
        <v>78.333332999999996</v>
      </c>
      <c r="BI1720">
        <v>79.166667000000004</v>
      </c>
      <c r="BJ1720">
        <v>80.333332999999996</v>
      </c>
      <c r="BK1720">
        <v>79.5</v>
      </c>
      <c r="BL1720">
        <v>77.666667000000004</v>
      </c>
      <c r="BM1720">
        <v>75.333332999999996</v>
      </c>
      <c r="BN1720">
        <v>72</v>
      </c>
      <c r="BO1720">
        <v>69</v>
      </c>
      <c r="BP1720">
        <v>66.666667000000004</v>
      </c>
      <c r="BQ1720">
        <v>65.333332999999996</v>
      </c>
      <c r="BR1720">
        <v>63.5</v>
      </c>
      <c r="BS1720">
        <v>20.200299999999999</v>
      </c>
      <c r="BT1720">
        <v>-3.3101180000000001</v>
      </c>
      <c r="BU1720">
        <v>-3.5072510000000001</v>
      </c>
      <c r="BV1720">
        <v>-3.4203540000000001</v>
      </c>
      <c r="BW1720">
        <v>-1.451435</v>
      </c>
      <c r="BX1720">
        <v>2.094274</v>
      </c>
      <c r="BY1720">
        <v>-6.7798179999999997</v>
      </c>
      <c r="BZ1720">
        <v>2.4987870000000001</v>
      </c>
      <c r="CA1720">
        <v>2.3099020000000001</v>
      </c>
      <c r="CB1720">
        <v>1.0587329999999999</v>
      </c>
      <c r="CC1720">
        <v>-1.578508</v>
      </c>
      <c r="CD1720">
        <v>-0.57051090000000004</v>
      </c>
      <c r="CE1720">
        <v>2.0439150000000001</v>
      </c>
      <c r="CF1720">
        <v>3.8786049999999999</v>
      </c>
      <c r="CG1720">
        <v>-2.5520299999999999E-2</v>
      </c>
      <c r="CH1720">
        <v>4.3281749999999999</v>
      </c>
      <c r="CI1720">
        <v>-2.8326259999999999</v>
      </c>
      <c r="CJ1720">
        <v>-3.4142E-3</v>
      </c>
      <c r="CK1720">
        <v>-1.9164699999999999</v>
      </c>
      <c r="CL1720">
        <v>69.736050000000006</v>
      </c>
      <c r="CM1720">
        <v>2.8964810000000001</v>
      </c>
      <c r="CN1720">
        <v>-3.5651679999999999</v>
      </c>
      <c r="CO1720">
        <v>-1.2863849999999999</v>
      </c>
      <c r="CP1720">
        <v>2.2443010000000001</v>
      </c>
      <c r="CQ1720">
        <v>13.187620000000001</v>
      </c>
      <c r="CR1720">
        <v>6.628768</v>
      </c>
      <c r="CS1720">
        <v>5.9088380000000003</v>
      </c>
      <c r="CT1720">
        <v>5.2692959999999998</v>
      </c>
      <c r="CU1720">
        <v>5.5606489999999997</v>
      </c>
      <c r="CV1720">
        <v>9.2570630000000005</v>
      </c>
      <c r="CW1720">
        <v>18.748470000000001</v>
      </c>
      <c r="CX1720">
        <v>6.9224309999999996</v>
      </c>
      <c r="CY1720">
        <v>5.9948800000000002</v>
      </c>
      <c r="CZ1720">
        <v>7.7972109999999999</v>
      </c>
      <c r="DA1720">
        <v>9.9119209999999995</v>
      </c>
      <c r="DB1720">
        <v>14.35074</v>
      </c>
      <c r="DC1720">
        <v>15.15541</v>
      </c>
      <c r="DD1720">
        <v>14.5671</v>
      </c>
      <c r="DE1720">
        <v>14.075379999999999</v>
      </c>
      <c r="DF1720">
        <v>17.850580000000001</v>
      </c>
      <c r="DG1720">
        <v>14.03763</v>
      </c>
      <c r="DH1720">
        <v>16.35472</v>
      </c>
      <c r="DI1720">
        <v>24.414449999999999</v>
      </c>
      <c r="DJ1720">
        <v>31.246600000000001</v>
      </c>
      <c r="DK1720">
        <v>30.11523</v>
      </c>
      <c r="DL1720">
        <v>20.36758</v>
      </c>
      <c r="DM1720">
        <v>16.0229</v>
      </c>
      <c r="DN1720">
        <v>14.83738</v>
      </c>
      <c r="DO1720">
        <v>19</v>
      </c>
      <c r="DP1720">
        <v>20</v>
      </c>
    </row>
    <row r="1721" spans="1:120" hidden="1" x14ac:dyDescent="0.25">
      <c r="A1721" t="str">
        <f t="shared" si="26"/>
        <v>Aggregator-Blue Zone Resources, LLC_All CBP_44424</v>
      </c>
      <c r="B1721" t="s">
        <v>62</v>
      </c>
      <c r="C1721" t="s">
        <v>261</v>
      </c>
      <c r="D1721" t="s">
        <v>61</v>
      </c>
      <c r="E1721" t="s">
        <v>61</v>
      </c>
      <c r="F1721" t="s">
        <v>262</v>
      </c>
      <c r="G1721" t="s">
        <v>61</v>
      </c>
      <c r="H1721" t="s">
        <v>61</v>
      </c>
      <c r="I1721" t="s">
        <v>61</v>
      </c>
      <c r="J1721" t="s">
        <v>61</v>
      </c>
      <c r="K1721" t="s">
        <v>197</v>
      </c>
      <c r="L1721" s="18">
        <v>44424</v>
      </c>
      <c r="M1721">
        <v>20</v>
      </c>
      <c r="N1721">
        <v>20</v>
      </c>
      <c r="O1721" t="s">
        <v>258</v>
      </c>
      <c r="P1721">
        <v>4</v>
      </c>
      <c r="Q1721">
        <v>3</v>
      </c>
      <c r="R1721">
        <v>1</v>
      </c>
      <c r="S1721">
        <v>0</v>
      </c>
      <c r="T1721">
        <v>1</v>
      </c>
      <c r="U1721">
        <v>0</v>
      </c>
      <c r="V1721">
        <v>1</v>
      </c>
      <c r="W1721">
        <v>888.77</v>
      </c>
      <c r="X1721">
        <v>916.779</v>
      </c>
      <c r="Y1721">
        <v>915.34100000000001</v>
      </c>
      <c r="Z1721">
        <v>911.91200000000003</v>
      </c>
      <c r="AA1721">
        <v>911.01199999999994</v>
      </c>
      <c r="AB1721">
        <v>907.17600000000004</v>
      </c>
      <c r="AC1721">
        <v>890.73500000000001</v>
      </c>
      <c r="AD1721">
        <v>915.35799999999995</v>
      </c>
      <c r="AE1721">
        <v>929.79300000000001</v>
      </c>
      <c r="AF1721">
        <v>902.81700000000001</v>
      </c>
      <c r="AG1721">
        <v>811.89300000000003</v>
      </c>
      <c r="AH1721">
        <v>634.98199999999997</v>
      </c>
      <c r="AI1721">
        <v>599.81100000000004</v>
      </c>
      <c r="AJ1721">
        <v>299.267</v>
      </c>
      <c r="AK1721">
        <v>257.98399999999998</v>
      </c>
      <c r="AL1721">
        <v>260.01900000000001</v>
      </c>
      <c r="AM1721">
        <v>269.44299999999998</v>
      </c>
      <c r="AN1721">
        <v>265.49</v>
      </c>
      <c r="AO1721">
        <v>384.64800000000002</v>
      </c>
      <c r="AP1721">
        <v>314.50099999999998</v>
      </c>
      <c r="AQ1721">
        <v>405.89800000000002</v>
      </c>
      <c r="AR1721">
        <v>840.95399999999995</v>
      </c>
      <c r="AS1721">
        <v>929.39</v>
      </c>
      <c r="AT1721">
        <v>924.34900000000005</v>
      </c>
      <c r="AU1721">
        <v>59.375</v>
      </c>
      <c r="AV1721">
        <v>58.8125</v>
      </c>
      <c r="AW1721">
        <v>58.6875</v>
      </c>
      <c r="AX1721">
        <v>58.75</v>
      </c>
      <c r="AY1721">
        <v>58.5625</v>
      </c>
      <c r="AZ1721">
        <v>58.375</v>
      </c>
      <c r="BA1721">
        <v>58.125</v>
      </c>
      <c r="BB1721">
        <v>58.0625</v>
      </c>
      <c r="BC1721">
        <v>58.5625</v>
      </c>
      <c r="BD1721">
        <v>60.5625</v>
      </c>
      <c r="BE1721">
        <v>63.875</v>
      </c>
      <c r="BF1721">
        <v>65.9375</v>
      </c>
      <c r="BG1721">
        <v>67.3125</v>
      </c>
      <c r="BH1721">
        <v>69.25</v>
      </c>
      <c r="BI1721">
        <v>70.25</v>
      </c>
      <c r="BJ1721">
        <v>70.75</v>
      </c>
      <c r="BK1721">
        <v>70</v>
      </c>
      <c r="BL1721">
        <v>68.9375</v>
      </c>
      <c r="BM1721">
        <v>67.4375</v>
      </c>
      <c r="BN1721">
        <v>64.75</v>
      </c>
      <c r="BO1721">
        <v>62.6875</v>
      </c>
      <c r="BP1721">
        <v>61.25</v>
      </c>
      <c r="BQ1721">
        <v>60.5</v>
      </c>
      <c r="BR1721">
        <v>60.125</v>
      </c>
      <c r="BS1721">
        <v>25.134399999999999</v>
      </c>
      <c r="BT1721">
        <v>1.436744</v>
      </c>
      <c r="BU1721">
        <v>-2.8052489999999999</v>
      </c>
      <c r="BV1721">
        <v>-0.79792680000000005</v>
      </c>
      <c r="BW1721">
        <v>-0.74116749999999998</v>
      </c>
      <c r="BX1721">
        <v>-12.7623</v>
      </c>
      <c r="BY1721">
        <v>1.9169099999999999</v>
      </c>
      <c r="BZ1721">
        <v>-2.2173310000000002</v>
      </c>
      <c r="CA1721">
        <v>-13.723470000000001</v>
      </c>
      <c r="CB1721">
        <v>20.408570000000001</v>
      </c>
      <c r="CC1721">
        <v>61.085909999999998</v>
      </c>
      <c r="CD1721">
        <v>71.600960000000001</v>
      </c>
      <c r="CE1721">
        <v>67.649900000000002</v>
      </c>
      <c r="CF1721">
        <v>48.945160000000001</v>
      </c>
      <c r="CG1721">
        <v>52.052410000000002</v>
      </c>
      <c r="CH1721">
        <v>54.970019999999998</v>
      </c>
      <c r="CI1721">
        <v>43.954880000000003</v>
      </c>
      <c r="CJ1721">
        <v>54.745930000000001</v>
      </c>
      <c r="CK1721">
        <v>-8.6254670000000004</v>
      </c>
      <c r="CL1721">
        <v>83.980069999999998</v>
      </c>
      <c r="CM1721">
        <v>-10.84793</v>
      </c>
      <c r="CN1721">
        <v>-12.157550000000001</v>
      </c>
      <c r="CO1721">
        <v>-12.261139999999999</v>
      </c>
      <c r="CP1721">
        <v>-22.852239999999998</v>
      </c>
      <c r="CQ1721">
        <v>175.60419999999999</v>
      </c>
      <c r="CR1721">
        <v>226.0523</v>
      </c>
      <c r="CS1721">
        <v>505.51749999999998</v>
      </c>
      <c r="CT1721">
        <v>368.61270000000002</v>
      </c>
      <c r="CU1721">
        <v>213.72829999999999</v>
      </c>
      <c r="CV1721">
        <v>204.45840000000001</v>
      </c>
      <c r="CW1721">
        <v>193.78800000000001</v>
      </c>
      <c r="CX1721">
        <v>183.49189999999999</v>
      </c>
      <c r="CY1721">
        <v>418.7364</v>
      </c>
      <c r="CZ1721">
        <v>1309.825</v>
      </c>
      <c r="DA1721">
        <v>2533.511</v>
      </c>
      <c r="DB1721">
        <v>1858.309</v>
      </c>
      <c r="DC1721">
        <v>1529.66</v>
      </c>
      <c r="DD1721">
        <v>719.95460000000003</v>
      </c>
      <c r="DE1721">
        <v>530.96270000000004</v>
      </c>
      <c r="DF1721">
        <v>570.87559999999996</v>
      </c>
      <c r="DG1721">
        <v>481.48930000000001</v>
      </c>
      <c r="DH1721">
        <v>545.17470000000003</v>
      </c>
      <c r="DI1721">
        <v>2536.7800000000002</v>
      </c>
      <c r="DJ1721">
        <v>4672.9639999999999</v>
      </c>
      <c r="DK1721">
        <v>4374.32</v>
      </c>
      <c r="DL1721">
        <v>429.14620000000002</v>
      </c>
      <c r="DM1721">
        <v>789.25</v>
      </c>
      <c r="DN1721">
        <v>2106.973</v>
      </c>
      <c r="DO1721">
        <v>19</v>
      </c>
      <c r="DP1721">
        <v>20</v>
      </c>
    </row>
    <row r="1722" spans="1:120" hidden="1" x14ac:dyDescent="0.25">
      <c r="A1722" t="str">
        <f t="shared" si="26"/>
        <v>All_All CBP_44424</v>
      </c>
      <c r="B1722" t="s">
        <v>62</v>
      </c>
      <c r="C1722" t="s">
        <v>61</v>
      </c>
      <c r="D1722" t="s">
        <v>61</v>
      </c>
      <c r="E1722" t="s">
        <v>61</v>
      </c>
      <c r="F1722" t="s">
        <v>61</v>
      </c>
      <c r="G1722" t="s">
        <v>61</v>
      </c>
      <c r="H1722" t="s">
        <v>61</v>
      </c>
      <c r="I1722" t="s">
        <v>61</v>
      </c>
      <c r="J1722" t="s">
        <v>61</v>
      </c>
      <c r="K1722" t="s">
        <v>197</v>
      </c>
      <c r="L1722" s="18">
        <v>44424</v>
      </c>
      <c r="M1722">
        <v>20</v>
      </c>
      <c r="N1722">
        <v>20</v>
      </c>
      <c r="O1722" t="s">
        <v>258</v>
      </c>
      <c r="P1722">
        <v>7</v>
      </c>
      <c r="Q1722">
        <v>6</v>
      </c>
      <c r="R1722">
        <v>1</v>
      </c>
      <c r="S1722">
        <v>0</v>
      </c>
      <c r="T1722">
        <v>1</v>
      </c>
      <c r="U1722">
        <v>0</v>
      </c>
      <c r="V1722">
        <v>1</v>
      </c>
      <c r="W1722">
        <v>918.13</v>
      </c>
      <c r="X1722">
        <v>946.13900000000001</v>
      </c>
      <c r="Y1722">
        <v>944.98099999999999</v>
      </c>
      <c r="Z1722">
        <v>941.35199999999998</v>
      </c>
      <c r="AA1722">
        <v>940.53200000000004</v>
      </c>
      <c r="AB1722">
        <v>936.73599999999999</v>
      </c>
      <c r="AC1722">
        <v>962.97500000000002</v>
      </c>
      <c r="AD1722">
        <v>984.55799999999999</v>
      </c>
      <c r="AE1722">
        <v>995.19299999999998</v>
      </c>
      <c r="AF1722">
        <v>982.21699999999998</v>
      </c>
      <c r="AG1722">
        <v>920.25300000000004</v>
      </c>
      <c r="AH1722">
        <v>754.18200000000002</v>
      </c>
      <c r="AI1722">
        <v>720.17100000000005</v>
      </c>
      <c r="AJ1722">
        <v>422.62700000000001</v>
      </c>
      <c r="AK1722">
        <v>383.584</v>
      </c>
      <c r="AL1722">
        <v>380.49900000000002</v>
      </c>
      <c r="AM1722">
        <v>388.60300000000001</v>
      </c>
      <c r="AN1722">
        <v>385.13</v>
      </c>
      <c r="AO1722">
        <v>510.488</v>
      </c>
      <c r="AP1722">
        <v>414.221</v>
      </c>
      <c r="AQ1722">
        <v>487.298</v>
      </c>
      <c r="AR1722">
        <v>871.31399999999996</v>
      </c>
      <c r="AS1722">
        <v>958.91</v>
      </c>
      <c r="AT1722">
        <v>953.54899999999998</v>
      </c>
      <c r="AU1722">
        <v>60.785713999999999</v>
      </c>
      <c r="AV1722">
        <v>60.678570999999998</v>
      </c>
      <c r="AW1722">
        <v>60.107143000000001</v>
      </c>
      <c r="AX1722">
        <v>59.714286000000001</v>
      </c>
      <c r="AY1722">
        <v>59.535713999999999</v>
      </c>
      <c r="AZ1722">
        <v>59.142856999999999</v>
      </c>
      <c r="BA1722">
        <v>58.928570999999998</v>
      </c>
      <c r="BB1722">
        <v>58.821429000000002</v>
      </c>
      <c r="BC1722">
        <v>59.392856999999999</v>
      </c>
      <c r="BD1722">
        <v>62.25</v>
      </c>
      <c r="BE1722">
        <v>66.571428999999995</v>
      </c>
      <c r="BF1722">
        <v>70.178571000000005</v>
      </c>
      <c r="BG1722">
        <v>72.75</v>
      </c>
      <c r="BH1722">
        <v>73.928571000000005</v>
      </c>
      <c r="BI1722">
        <v>74.5</v>
      </c>
      <c r="BJ1722">
        <v>74.857142999999994</v>
      </c>
      <c r="BK1722">
        <v>73.857142999999994</v>
      </c>
      <c r="BL1722">
        <v>72.178571000000005</v>
      </c>
      <c r="BM1722">
        <v>70.392857000000006</v>
      </c>
      <c r="BN1722">
        <v>67.285713999999999</v>
      </c>
      <c r="BO1722">
        <v>64.678571000000005</v>
      </c>
      <c r="BP1722">
        <v>62.785713999999999</v>
      </c>
      <c r="BQ1722">
        <v>61.714286000000001</v>
      </c>
      <c r="BR1722">
        <v>60.857143000000001</v>
      </c>
      <c r="BS1722">
        <v>25.015619999999998</v>
      </c>
      <c r="BT1722">
        <v>1.2581610000000001</v>
      </c>
      <c r="BU1722">
        <v>-2.9790169999999998</v>
      </c>
      <c r="BV1722">
        <v>-0.92931330000000001</v>
      </c>
      <c r="BW1722">
        <v>-0.98528340000000003</v>
      </c>
      <c r="BX1722">
        <v>-9.3853790000000004</v>
      </c>
      <c r="BY1722">
        <v>-3.7176580000000001</v>
      </c>
      <c r="BZ1722">
        <v>-0.78082229999999997</v>
      </c>
      <c r="CA1722">
        <v>-11.149940000000001</v>
      </c>
      <c r="CB1722">
        <v>18.816230000000001</v>
      </c>
      <c r="CC1722">
        <v>58.868659999999998</v>
      </c>
      <c r="CD1722">
        <v>70.304490000000001</v>
      </c>
      <c r="CE1722">
        <v>67.687370000000001</v>
      </c>
      <c r="CF1722">
        <v>49.666890000000002</v>
      </c>
      <c r="CG1722">
        <v>50.334290000000003</v>
      </c>
      <c r="CH1722">
        <v>56.504559999999998</v>
      </c>
      <c r="CI1722">
        <v>45.123669999999997</v>
      </c>
      <c r="CJ1722">
        <v>51.887030000000003</v>
      </c>
      <c r="CK1722">
        <v>-6.0399839999999996</v>
      </c>
      <c r="CL1722">
        <v>86.831649999999996</v>
      </c>
      <c r="CM1722">
        <v>-11.971769999999999</v>
      </c>
      <c r="CN1722">
        <v>-12.49522</v>
      </c>
      <c r="CO1722">
        <v>-11.88475</v>
      </c>
      <c r="CP1722">
        <v>-22.69773</v>
      </c>
      <c r="CQ1722">
        <v>175.85339999999999</v>
      </c>
      <c r="CR1722">
        <v>226.10480000000001</v>
      </c>
      <c r="CS1722">
        <v>505.58449999999999</v>
      </c>
      <c r="CT1722">
        <v>368.65589999999997</v>
      </c>
      <c r="CU1722">
        <v>213.77940000000001</v>
      </c>
      <c r="CV1722">
        <v>208.4117</v>
      </c>
      <c r="CW1722">
        <v>206.44149999999999</v>
      </c>
      <c r="CX1722">
        <v>188.41720000000001</v>
      </c>
      <c r="CY1722">
        <v>420.98360000000002</v>
      </c>
      <c r="CZ1722">
        <v>1312.0989999999999</v>
      </c>
      <c r="DA1722">
        <v>2538.721</v>
      </c>
      <c r="DB1722">
        <v>1860.922</v>
      </c>
      <c r="DC1722">
        <v>1532.317</v>
      </c>
      <c r="DD1722">
        <v>722.65039999999999</v>
      </c>
      <c r="DE1722">
        <v>534.60130000000004</v>
      </c>
      <c r="DF1722">
        <v>573.32590000000005</v>
      </c>
      <c r="DG1722">
        <v>483.44830000000002</v>
      </c>
      <c r="DH1722">
        <v>553.48119999999994</v>
      </c>
      <c r="DI1722">
        <v>2546.6570000000002</v>
      </c>
      <c r="DJ1722">
        <v>4688.2129999999997</v>
      </c>
      <c r="DK1722">
        <v>4394.375</v>
      </c>
      <c r="DL1722">
        <v>439.05149999999998</v>
      </c>
      <c r="DM1722">
        <v>789.62810000000002</v>
      </c>
      <c r="DN1722">
        <v>2107.239</v>
      </c>
      <c r="DO1722">
        <v>19</v>
      </c>
      <c r="DP1722">
        <v>20</v>
      </c>
    </row>
    <row r="1723" spans="1:120" hidden="1" x14ac:dyDescent="0.25">
      <c r="A1723" t="str">
        <f t="shared" si="26"/>
        <v>OtherDR-No_All CBP_44424</v>
      </c>
      <c r="B1723" t="s">
        <v>62</v>
      </c>
      <c r="C1723" t="s">
        <v>323</v>
      </c>
      <c r="D1723" t="s">
        <v>61</v>
      </c>
      <c r="E1723" t="s">
        <v>61</v>
      </c>
      <c r="F1723" t="s">
        <v>61</v>
      </c>
      <c r="G1723" t="s">
        <v>61</v>
      </c>
      <c r="H1723" t="s">
        <v>61</v>
      </c>
      <c r="I1723" t="s">
        <v>97</v>
      </c>
      <c r="J1723" t="s">
        <v>61</v>
      </c>
      <c r="K1723" t="s">
        <v>197</v>
      </c>
      <c r="L1723" s="18">
        <v>44424</v>
      </c>
      <c r="M1723">
        <v>20</v>
      </c>
      <c r="N1723">
        <v>20</v>
      </c>
      <c r="O1723" t="s">
        <v>258</v>
      </c>
      <c r="P1723">
        <v>7</v>
      </c>
      <c r="Q1723">
        <v>6</v>
      </c>
      <c r="R1723">
        <v>1</v>
      </c>
      <c r="S1723">
        <v>0</v>
      </c>
      <c r="T1723">
        <v>1</v>
      </c>
      <c r="U1723">
        <v>0</v>
      </c>
      <c r="V1723">
        <v>1</v>
      </c>
      <c r="W1723">
        <v>918.13</v>
      </c>
      <c r="X1723">
        <v>946.13900000000001</v>
      </c>
      <c r="Y1723">
        <v>944.98099999999999</v>
      </c>
      <c r="Z1723">
        <v>941.35199999999998</v>
      </c>
      <c r="AA1723">
        <v>940.53200000000004</v>
      </c>
      <c r="AB1723">
        <v>936.73599999999999</v>
      </c>
      <c r="AC1723">
        <v>962.97500000000002</v>
      </c>
      <c r="AD1723">
        <v>984.55799999999999</v>
      </c>
      <c r="AE1723">
        <v>995.19299999999998</v>
      </c>
      <c r="AF1723">
        <v>982.21699999999998</v>
      </c>
      <c r="AG1723">
        <v>920.25300000000004</v>
      </c>
      <c r="AH1723">
        <v>754.18200000000002</v>
      </c>
      <c r="AI1723">
        <v>720.17100000000005</v>
      </c>
      <c r="AJ1723">
        <v>422.62700000000001</v>
      </c>
      <c r="AK1723">
        <v>383.584</v>
      </c>
      <c r="AL1723">
        <v>380.49900000000002</v>
      </c>
      <c r="AM1723">
        <v>388.60300000000001</v>
      </c>
      <c r="AN1723">
        <v>385.13</v>
      </c>
      <c r="AO1723">
        <v>510.488</v>
      </c>
      <c r="AP1723">
        <v>414.221</v>
      </c>
      <c r="AQ1723">
        <v>487.298</v>
      </c>
      <c r="AR1723">
        <v>871.31399999999996</v>
      </c>
      <c r="AS1723">
        <v>958.91</v>
      </c>
      <c r="AT1723">
        <v>953.54899999999998</v>
      </c>
      <c r="AU1723">
        <v>60.785713999999999</v>
      </c>
      <c r="AV1723">
        <v>60.678570999999998</v>
      </c>
      <c r="AW1723">
        <v>60.107143000000001</v>
      </c>
      <c r="AX1723">
        <v>59.714286000000001</v>
      </c>
      <c r="AY1723">
        <v>59.535713999999999</v>
      </c>
      <c r="AZ1723">
        <v>59.142856999999999</v>
      </c>
      <c r="BA1723">
        <v>58.928570999999998</v>
      </c>
      <c r="BB1723">
        <v>58.821429000000002</v>
      </c>
      <c r="BC1723">
        <v>59.392856999999999</v>
      </c>
      <c r="BD1723">
        <v>62.25</v>
      </c>
      <c r="BE1723">
        <v>66.571428999999995</v>
      </c>
      <c r="BF1723">
        <v>70.178571000000005</v>
      </c>
      <c r="BG1723">
        <v>72.75</v>
      </c>
      <c r="BH1723">
        <v>73.928571000000005</v>
      </c>
      <c r="BI1723">
        <v>74.5</v>
      </c>
      <c r="BJ1723">
        <v>74.857142999999994</v>
      </c>
      <c r="BK1723">
        <v>73.857142999999994</v>
      </c>
      <c r="BL1723">
        <v>72.178571000000005</v>
      </c>
      <c r="BM1723">
        <v>70.392857000000006</v>
      </c>
      <c r="BN1723">
        <v>67.285713999999999</v>
      </c>
      <c r="BO1723">
        <v>64.678571000000005</v>
      </c>
      <c r="BP1723">
        <v>62.785713999999999</v>
      </c>
      <c r="BQ1723">
        <v>61.714286000000001</v>
      </c>
      <c r="BR1723">
        <v>60.857143000000001</v>
      </c>
      <c r="BS1723">
        <v>25.015619999999998</v>
      </c>
      <c r="BT1723">
        <v>1.2581610000000001</v>
      </c>
      <c r="BU1723">
        <v>-2.9790169999999998</v>
      </c>
      <c r="BV1723">
        <v>-0.92931330000000001</v>
      </c>
      <c r="BW1723">
        <v>-0.98528340000000003</v>
      </c>
      <c r="BX1723">
        <v>-9.3853790000000004</v>
      </c>
      <c r="BY1723">
        <v>-3.7176580000000001</v>
      </c>
      <c r="BZ1723">
        <v>-0.78082229999999997</v>
      </c>
      <c r="CA1723">
        <v>-11.149940000000001</v>
      </c>
      <c r="CB1723">
        <v>18.816230000000001</v>
      </c>
      <c r="CC1723">
        <v>58.868659999999998</v>
      </c>
      <c r="CD1723">
        <v>70.304490000000001</v>
      </c>
      <c r="CE1723">
        <v>67.687370000000001</v>
      </c>
      <c r="CF1723">
        <v>49.666890000000002</v>
      </c>
      <c r="CG1723">
        <v>50.334290000000003</v>
      </c>
      <c r="CH1723">
        <v>56.504559999999998</v>
      </c>
      <c r="CI1723">
        <v>45.123669999999997</v>
      </c>
      <c r="CJ1723">
        <v>51.887030000000003</v>
      </c>
      <c r="CK1723">
        <v>-6.0399839999999996</v>
      </c>
      <c r="CL1723">
        <v>86.831649999999996</v>
      </c>
      <c r="CM1723">
        <v>-11.971769999999999</v>
      </c>
      <c r="CN1723">
        <v>-12.49522</v>
      </c>
      <c r="CO1723">
        <v>-11.88475</v>
      </c>
      <c r="CP1723">
        <v>-22.69773</v>
      </c>
      <c r="CQ1723">
        <v>175.85339999999999</v>
      </c>
      <c r="CR1723">
        <v>226.10480000000001</v>
      </c>
      <c r="CS1723">
        <v>505.58449999999999</v>
      </c>
      <c r="CT1723">
        <v>368.65589999999997</v>
      </c>
      <c r="CU1723">
        <v>213.77940000000001</v>
      </c>
      <c r="CV1723">
        <v>208.4117</v>
      </c>
      <c r="CW1723">
        <v>206.44149999999999</v>
      </c>
      <c r="CX1723">
        <v>188.41720000000001</v>
      </c>
      <c r="CY1723">
        <v>420.98360000000002</v>
      </c>
      <c r="CZ1723">
        <v>1312.0989999999999</v>
      </c>
      <c r="DA1723">
        <v>2538.721</v>
      </c>
      <c r="DB1723">
        <v>1860.922</v>
      </c>
      <c r="DC1723">
        <v>1532.317</v>
      </c>
      <c r="DD1723">
        <v>722.65039999999999</v>
      </c>
      <c r="DE1723">
        <v>534.60130000000004</v>
      </c>
      <c r="DF1723">
        <v>573.32590000000005</v>
      </c>
      <c r="DG1723">
        <v>483.44830000000002</v>
      </c>
      <c r="DH1723">
        <v>553.48119999999994</v>
      </c>
      <c r="DI1723">
        <v>2546.6570000000002</v>
      </c>
      <c r="DJ1723">
        <v>4688.2129999999997</v>
      </c>
      <c r="DK1723">
        <v>4394.375</v>
      </c>
      <c r="DL1723">
        <v>439.05149999999998</v>
      </c>
      <c r="DM1723">
        <v>789.62810000000002</v>
      </c>
      <c r="DN1723">
        <v>2107.239</v>
      </c>
      <c r="DO1723">
        <v>19</v>
      </c>
      <c r="DP1723">
        <v>20</v>
      </c>
    </row>
    <row r="1724" spans="1:120" hidden="1" x14ac:dyDescent="0.25">
      <c r="A1724" t="str">
        <f t="shared" si="26"/>
        <v>sublap_id-SLAP_PGP2_Prescribed DA 1-4 (1PM-9PM)_44424_20-20</v>
      </c>
      <c r="B1724" t="s">
        <v>62</v>
      </c>
      <c r="C1724" t="s">
        <v>301</v>
      </c>
      <c r="D1724" t="s">
        <v>61</v>
      </c>
      <c r="E1724" t="s">
        <v>302</v>
      </c>
      <c r="F1724" t="s">
        <v>61</v>
      </c>
      <c r="G1724" t="s">
        <v>61</v>
      </c>
      <c r="H1724" t="s">
        <v>61</v>
      </c>
      <c r="I1724" t="s">
        <v>61</v>
      </c>
      <c r="J1724" t="s">
        <v>61</v>
      </c>
      <c r="K1724" t="s">
        <v>214</v>
      </c>
      <c r="L1724" s="18">
        <v>44424</v>
      </c>
      <c r="M1724">
        <v>20</v>
      </c>
      <c r="N1724">
        <v>20</v>
      </c>
      <c r="O1724" t="s">
        <v>258</v>
      </c>
      <c r="P1724">
        <v>1</v>
      </c>
      <c r="Q1724">
        <v>1</v>
      </c>
      <c r="R1724">
        <v>0</v>
      </c>
      <c r="S1724">
        <v>0</v>
      </c>
      <c r="T1724">
        <v>1</v>
      </c>
      <c r="U1724">
        <v>0</v>
      </c>
      <c r="V1724">
        <v>1</v>
      </c>
      <c r="W1724">
        <v>516.48</v>
      </c>
      <c r="X1724">
        <v>516.16</v>
      </c>
      <c r="Y1724">
        <v>513.91999999999996</v>
      </c>
      <c r="Z1724">
        <v>511.2</v>
      </c>
      <c r="AA1724">
        <v>511.68</v>
      </c>
      <c r="AB1724">
        <v>511.04</v>
      </c>
      <c r="AC1724">
        <v>512</v>
      </c>
      <c r="AD1724">
        <v>513.44000000000005</v>
      </c>
      <c r="AE1724">
        <v>521.12</v>
      </c>
      <c r="AF1724">
        <v>502.4</v>
      </c>
      <c r="AG1724">
        <v>438.24</v>
      </c>
      <c r="AH1724">
        <v>333.6</v>
      </c>
      <c r="AI1724">
        <v>312.95999999999998</v>
      </c>
      <c r="AJ1724">
        <v>110.88</v>
      </c>
      <c r="AK1724">
        <v>80.48</v>
      </c>
      <c r="AL1724">
        <v>81.92</v>
      </c>
      <c r="AM1724">
        <v>77.599999999999994</v>
      </c>
      <c r="AN1724">
        <v>70.400000000000006</v>
      </c>
      <c r="AO1724">
        <v>141.91999999999999</v>
      </c>
      <c r="AP1724">
        <v>175.68</v>
      </c>
      <c r="AQ1724">
        <v>177.6</v>
      </c>
      <c r="AR1724">
        <v>457.12</v>
      </c>
      <c r="AS1724">
        <v>519.52</v>
      </c>
      <c r="AT1724">
        <v>521.28</v>
      </c>
      <c r="AU1724">
        <v>56</v>
      </c>
      <c r="AV1724">
        <v>55.5</v>
      </c>
      <c r="AW1724">
        <v>55</v>
      </c>
      <c r="AX1724">
        <v>55</v>
      </c>
      <c r="AY1724">
        <v>55</v>
      </c>
      <c r="AZ1724">
        <v>55</v>
      </c>
      <c r="BA1724">
        <v>54.5</v>
      </c>
      <c r="BB1724">
        <v>54.5</v>
      </c>
      <c r="BC1724">
        <v>55</v>
      </c>
      <c r="BD1724">
        <v>56.5</v>
      </c>
      <c r="BE1724">
        <v>59</v>
      </c>
      <c r="BF1724">
        <v>59.5</v>
      </c>
      <c r="BG1724">
        <v>61</v>
      </c>
      <c r="BH1724">
        <v>63.5</v>
      </c>
      <c r="BI1724">
        <v>64.5</v>
      </c>
      <c r="BJ1724">
        <v>64.5</v>
      </c>
      <c r="BK1724">
        <v>63.5</v>
      </c>
      <c r="BL1724">
        <v>62</v>
      </c>
      <c r="BM1724">
        <v>61</v>
      </c>
      <c r="BN1724">
        <v>59.5</v>
      </c>
      <c r="BO1724">
        <v>58</v>
      </c>
      <c r="BP1724">
        <v>57</v>
      </c>
      <c r="BQ1724">
        <v>57</v>
      </c>
      <c r="BR1724">
        <v>57</v>
      </c>
      <c r="BS1724">
        <v>-3.549194</v>
      </c>
      <c r="BT1724">
        <v>4.0485230000000003</v>
      </c>
      <c r="BU1724">
        <v>1.4810490000000001</v>
      </c>
      <c r="BV1724">
        <v>2.7338260000000001</v>
      </c>
      <c r="BW1724">
        <v>0.71887210000000001</v>
      </c>
      <c r="BX1724">
        <v>-7.5381770000000001</v>
      </c>
      <c r="BY1724">
        <v>1.5590820000000001</v>
      </c>
      <c r="BZ1724">
        <v>-2.1258539999999999</v>
      </c>
      <c r="CA1724">
        <v>-8.8118289999999995</v>
      </c>
      <c r="CB1724">
        <v>11.887359999999999</v>
      </c>
      <c r="CC1724">
        <v>40.23068</v>
      </c>
      <c r="CD1724">
        <v>47.172029999999999</v>
      </c>
      <c r="CE1724">
        <v>42.713839999999998</v>
      </c>
      <c r="CF1724">
        <v>29.688379999999999</v>
      </c>
      <c r="CG1724">
        <v>33.185200000000002</v>
      </c>
      <c r="CH1724">
        <v>34.522829999999999</v>
      </c>
      <c r="CI1724">
        <v>33.641179999999999</v>
      </c>
      <c r="CJ1724">
        <v>35.015050000000002</v>
      </c>
      <c r="CK1724">
        <v>-2.5230939999999999</v>
      </c>
      <c r="CL1724">
        <v>-12.78523</v>
      </c>
      <c r="CM1724">
        <v>-13.52589</v>
      </c>
      <c r="CN1724">
        <v>-4.8447269999999998</v>
      </c>
      <c r="CO1724">
        <v>-6.4638369999999998</v>
      </c>
      <c r="CP1724">
        <v>-17.323460000000001</v>
      </c>
      <c r="CQ1724">
        <v>65.107159999999993</v>
      </c>
      <c r="CR1724">
        <v>93.890630000000002</v>
      </c>
      <c r="CS1724">
        <v>218.8322</v>
      </c>
      <c r="CT1724">
        <v>158.6011</v>
      </c>
      <c r="CU1724">
        <v>89.480450000000005</v>
      </c>
      <c r="CV1724">
        <v>85.289439999999999</v>
      </c>
      <c r="CW1724">
        <v>79.568730000000002</v>
      </c>
      <c r="CX1724">
        <v>78.667249999999996</v>
      </c>
      <c r="CY1724">
        <v>181.69229999999999</v>
      </c>
      <c r="CZ1724">
        <v>576.28700000000003</v>
      </c>
      <c r="DA1724">
        <v>1118.559</v>
      </c>
      <c r="DB1724">
        <v>812.97670000000005</v>
      </c>
      <c r="DC1724">
        <v>666.03160000000003</v>
      </c>
      <c r="DD1724">
        <v>307.3777</v>
      </c>
      <c r="DE1724">
        <v>224.67410000000001</v>
      </c>
      <c r="DF1724">
        <v>237.21950000000001</v>
      </c>
      <c r="DG1724">
        <v>201.19280000000001</v>
      </c>
      <c r="DH1724">
        <v>231.4453</v>
      </c>
      <c r="DI1724">
        <v>1108.4580000000001</v>
      </c>
      <c r="DJ1724">
        <v>2053.5749999999998</v>
      </c>
      <c r="DK1724">
        <v>1925.07</v>
      </c>
      <c r="DL1724">
        <v>176.3467</v>
      </c>
      <c r="DM1724">
        <v>335.1121</v>
      </c>
      <c r="DN1724">
        <v>921.86</v>
      </c>
      <c r="DO1724">
        <v>20</v>
      </c>
      <c r="DP1724">
        <v>20</v>
      </c>
    </row>
    <row r="1725" spans="1:120" hidden="1" x14ac:dyDescent="0.25">
      <c r="A1725" t="str">
        <f t="shared" si="26"/>
        <v>sublap_id-SLAP_PGZP_Prescribed DA 1-4 (1PM-9PM)_44424_19-20</v>
      </c>
      <c r="B1725" t="s">
        <v>62</v>
      </c>
      <c r="C1725" t="s">
        <v>283</v>
      </c>
      <c r="D1725" t="s">
        <v>61</v>
      </c>
      <c r="E1725" t="s">
        <v>284</v>
      </c>
      <c r="F1725" t="s">
        <v>61</v>
      </c>
      <c r="G1725" t="s">
        <v>61</v>
      </c>
      <c r="H1725" t="s">
        <v>61</v>
      </c>
      <c r="I1725" t="s">
        <v>61</v>
      </c>
      <c r="J1725" t="s">
        <v>61</v>
      </c>
      <c r="K1725" t="s">
        <v>214</v>
      </c>
      <c r="L1725" s="18">
        <v>44424</v>
      </c>
      <c r="M1725">
        <v>19</v>
      </c>
      <c r="N1725">
        <v>20</v>
      </c>
      <c r="O1725" t="s">
        <v>258</v>
      </c>
      <c r="P1725">
        <v>4</v>
      </c>
      <c r="Q1725">
        <v>4</v>
      </c>
      <c r="R1725">
        <v>0</v>
      </c>
      <c r="S1725">
        <v>0</v>
      </c>
      <c r="T1725">
        <v>1</v>
      </c>
      <c r="U1725">
        <v>0</v>
      </c>
      <c r="V1725">
        <v>1</v>
      </c>
      <c r="W1725">
        <v>30.13</v>
      </c>
      <c r="X1725">
        <v>30.119</v>
      </c>
      <c r="Y1725">
        <v>30.401</v>
      </c>
      <c r="Z1725">
        <v>30.192</v>
      </c>
      <c r="AA1725">
        <v>30.271999999999998</v>
      </c>
      <c r="AB1725">
        <v>30.315999999999999</v>
      </c>
      <c r="AC1725">
        <v>72.995000000000005</v>
      </c>
      <c r="AD1725">
        <v>70.097999999999999</v>
      </c>
      <c r="AE1725">
        <v>66.453000000000003</v>
      </c>
      <c r="AF1725">
        <v>80.447000000000003</v>
      </c>
      <c r="AG1725">
        <v>109.413</v>
      </c>
      <c r="AH1725">
        <v>120.102</v>
      </c>
      <c r="AI1725">
        <v>121.131</v>
      </c>
      <c r="AJ1725">
        <v>124.127</v>
      </c>
      <c r="AK1725">
        <v>126.364</v>
      </c>
      <c r="AL1725">
        <v>121.239</v>
      </c>
      <c r="AM1725">
        <v>119.923</v>
      </c>
      <c r="AN1725">
        <v>120.41</v>
      </c>
      <c r="AO1725">
        <v>126.608</v>
      </c>
      <c r="AP1725">
        <v>100.48099999999999</v>
      </c>
      <c r="AQ1725">
        <v>82.177999999999997</v>
      </c>
      <c r="AR1725">
        <v>31.134</v>
      </c>
      <c r="AS1725">
        <v>30.29</v>
      </c>
      <c r="AT1725">
        <v>29.969000000000001</v>
      </c>
      <c r="AU1725">
        <v>61.75</v>
      </c>
      <c r="AV1725">
        <v>62.125</v>
      </c>
      <c r="AW1725">
        <v>61.125</v>
      </c>
      <c r="AX1725">
        <v>60.25</v>
      </c>
      <c r="AY1725">
        <v>60.125</v>
      </c>
      <c r="AZ1725">
        <v>59.625</v>
      </c>
      <c r="BA1725">
        <v>59.625</v>
      </c>
      <c r="BB1725">
        <v>59.625</v>
      </c>
      <c r="BC1725">
        <v>60.25</v>
      </c>
      <c r="BD1725">
        <v>64.125</v>
      </c>
      <c r="BE1725">
        <v>69.625</v>
      </c>
      <c r="BF1725">
        <v>75</v>
      </c>
      <c r="BG1725">
        <v>78.75</v>
      </c>
      <c r="BH1725">
        <v>79.125</v>
      </c>
      <c r="BI1725">
        <v>79</v>
      </c>
      <c r="BJ1725">
        <v>78.875</v>
      </c>
      <c r="BK1725">
        <v>77.5</v>
      </c>
      <c r="BL1725">
        <v>75.125</v>
      </c>
      <c r="BM1725">
        <v>73.125</v>
      </c>
      <c r="BN1725">
        <v>69.375</v>
      </c>
      <c r="BO1725">
        <v>66.125</v>
      </c>
      <c r="BP1725">
        <v>63.75</v>
      </c>
      <c r="BQ1725">
        <v>62.25</v>
      </c>
      <c r="BR1725">
        <v>61.125</v>
      </c>
      <c r="BS1725">
        <v>-0.1232936</v>
      </c>
      <c r="BT1725">
        <v>-0.1727283</v>
      </c>
      <c r="BU1725">
        <v>-0.1685538</v>
      </c>
      <c r="BV1725">
        <v>-0.1263272</v>
      </c>
      <c r="BW1725">
        <v>-0.23666809999999999</v>
      </c>
      <c r="BX1725">
        <v>3.3815460000000002</v>
      </c>
      <c r="BY1725">
        <v>-5.62723</v>
      </c>
      <c r="BZ1725">
        <v>1.423562</v>
      </c>
      <c r="CA1725">
        <v>2.5731489999999999</v>
      </c>
      <c r="CB1725">
        <v>-1.598673</v>
      </c>
      <c r="CC1725">
        <v>-2.2274980000000002</v>
      </c>
      <c r="CD1725">
        <v>-1.28488</v>
      </c>
      <c r="CE1725">
        <v>0.1103938</v>
      </c>
      <c r="CF1725">
        <v>0.78001869999999995</v>
      </c>
      <c r="CG1725">
        <v>-1.6861649999999999</v>
      </c>
      <c r="CH1725">
        <v>1.541561</v>
      </c>
      <c r="CI1725">
        <v>1.1737610000000001</v>
      </c>
      <c r="CJ1725">
        <v>-2.8572660000000001</v>
      </c>
      <c r="CK1725">
        <v>2.5918600000000001</v>
      </c>
      <c r="CL1725">
        <v>2.8635929999999998</v>
      </c>
      <c r="CM1725">
        <v>-1.110622</v>
      </c>
      <c r="CN1725">
        <v>-0.32496629999999999</v>
      </c>
      <c r="CO1725">
        <v>0.3817989</v>
      </c>
      <c r="CP1725">
        <v>0.16141520000000001</v>
      </c>
      <c r="CQ1725">
        <v>0.24962519999999999</v>
      </c>
      <c r="CR1725">
        <v>5.2910199999999998E-2</v>
      </c>
      <c r="CS1725">
        <v>6.7360699999999996E-2</v>
      </c>
      <c r="CT1725">
        <v>4.36256E-2</v>
      </c>
      <c r="CU1725">
        <v>5.1558E-2</v>
      </c>
      <c r="CV1725">
        <v>3.9537170000000001</v>
      </c>
      <c r="CW1725">
        <v>12.654629999999999</v>
      </c>
      <c r="CX1725">
        <v>4.9259120000000003</v>
      </c>
      <c r="CY1725">
        <v>2.2488359999999998</v>
      </c>
      <c r="CZ1725">
        <v>2.2747160000000002</v>
      </c>
      <c r="DA1725">
        <v>5.2135559999999996</v>
      </c>
      <c r="DB1725">
        <v>2.6147399999999998</v>
      </c>
      <c r="DC1725">
        <v>2.6590850000000001</v>
      </c>
      <c r="DD1725">
        <v>2.6972339999999999</v>
      </c>
      <c r="DE1725">
        <v>3.6395040000000001</v>
      </c>
      <c r="DF1725">
        <v>2.4508640000000002</v>
      </c>
      <c r="DG1725">
        <v>1.9595229999999999</v>
      </c>
      <c r="DH1725">
        <v>8.3072429999999997</v>
      </c>
      <c r="DI1725">
        <v>9.8775189999999995</v>
      </c>
      <c r="DJ1725">
        <v>15.24966</v>
      </c>
      <c r="DK1725">
        <v>20.055620000000001</v>
      </c>
      <c r="DL1725">
        <v>9.9057919999999999</v>
      </c>
      <c r="DM1725">
        <v>0.37848710000000002</v>
      </c>
      <c r="DN1725">
        <v>0.26586789999999999</v>
      </c>
      <c r="DO1725">
        <v>19</v>
      </c>
      <c r="DP1725">
        <v>20</v>
      </c>
    </row>
    <row r="1726" spans="1:120" hidden="1" x14ac:dyDescent="0.25">
      <c r="A1726" t="str">
        <f t="shared" si="26"/>
        <v>Aggregator-Blue Zone Resources, LLC_Prescribed DA 1-4 (1PM-9PM)_44424_20-20</v>
      </c>
      <c r="B1726" t="s">
        <v>62</v>
      </c>
      <c r="C1726" t="s">
        <v>261</v>
      </c>
      <c r="D1726" t="s">
        <v>61</v>
      </c>
      <c r="E1726" t="s">
        <v>61</v>
      </c>
      <c r="F1726" t="s">
        <v>262</v>
      </c>
      <c r="G1726" t="s">
        <v>61</v>
      </c>
      <c r="H1726" t="s">
        <v>61</v>
      </c>
      <c r="I1726" t="s">
        <v>61</v>
      </c>
      <c r="J1726" t="s">
        <v>61</v>
      </c>
      <c r="K1726" t="s">
        <v>214</v>
      </c>
      <c r="L1726" s="18">
        <v>44424</v>
      </c>
      <c r="M1726">
        <v>20</v>
      </c>
      <c r="N1726">
        <v>20</v>
      </c>
      <c r="O1726" t="s">
        <v>258</v>
      </c>
      <c r="P1726">
        <v>3</v>
      </c>
      <c r="Q1726">
        <v>2</v>
      </c>
      <c r="R1726">
        <v>0</v>
      </c>
      <c r="S1726">
        <v>0</v>
      </c>
      <c r="T1726">
        <v>1</v>
      </c>
      <c r="U1726">
        <v>1</v>
      </c>
      <c r="V1726">
        <v>1</v>
      </c>
      <c r="W1726">
        <v>888</v>
      </c>
      <c r="X1726">
        <v>916.02</v>
      </c>
      <c r="Y1726">
        <v>914.58</v>
      </c>
      <c r="Z1726">
        <v>911.16</v>
      </c>
      <c r="AA1726">
        <v>910.26</v>
      </c>
      <c r="AB1726">
        <v>906.42</v>
      </c>
      <c r="AC1726">
        <v>889.98</v>
      </c>
      <c r="AD1726">
        <v>914.46</v>
      </c>
      <c r="AE1726">
        <v>928.74</v>
      </c>
      <c r="AF1726">
        <v>901.77</v>
      </c>
      <c r="AG1726">
        <v>810.84</v>
      </c>
      <c r="AH1726">
        <v>634.08000000000004</v>
      </c>
      <c r="AI1726">
        <v>599.04</v>
      </c>
      <c r="AJ1726">
        <v>298.5</v>
      </c>
      <c r="AK1726">
        <v>257.22000000000003</v>
      </c>
      <c r="AL1726">
        <v>259.26</v>
      </c>
      <c r="AM1726">
        <v>268.68</v>
      </c>
      <c r="AN1726">
        <v>264.72000000000003</v>
      </c>
      <c r="AO1726">
        <v>383.88</v>
      </c>
      <c r="AP1726">
        <v>313.74</v>
      </c>
      <c r="AQ1726">
        <v>405.12</v>
      </c>
      <c r="AR1726">
        <v>840.18</v>
      </c>
      <c r="AS1726">
        <v>928.62</v>
      </c>
      <c r="AT1726">
        <v>923.58</v>
      </c>
      <c r="AU1726">
        <v>59.5</v>
      </c>
      <c r="AV1726">
        <v>58.75</v>
      </c>
      <c r="AW1726">
        <v>58.75</v>
      </c>
      <c r="AX1726">
        <v>59</v>
      </c>
      <c r="AY1726">
        <v>58.75</v>
      </c>
      <c r="AZ1726">
        <v>58.5</v>
      </c>
      <c r="BA1726">
        <v>58</v>
      </c>
      <c r="BB1726">
        <v>57.75</v>
      </c>
      <c r="BC1726">
        <v>58.25</v>
      </c>
      <c r="BD1726">
        <v>59.75</v>
      </c>
      <c r="BE1726">
        <v>62.5</v>
      </c>
      <c r="BF1726">
        <v>63.75</v>
      </c>
      <c r="BG1726">
        <v>64.75</v>
      </c>
      <c r="BH1726">
        <v>67</v>
      </c>
      <c r="BI1726">
        <v>68.5</v>
      </c>
      <c r="BJ1726">
        <v>69.5</v>
      </c>
      <c r="BK1726">
        <v>69</v>
      </c>
      <c r="BL1726">
        <v>68.25</v>
      </c>
      <c r="BM1726">
        <v>66.75</v>
      </c>
      <c r="BN1726">
        <v>64.5</v>
      </c>
      <c r="BO1726">
        <v>62.75</v>
      </c>
      <c r="BP1726">
        <v>61.5</v>
      </c>
      <c r="BQ1726">
        <v>61</v>
      </c>
      <c r="BR1726">
        <v>60.5</v>
      </c>
      <c r="BS1726">
        <v>25.138919999999999</v>
      </c>
      <c r="BT1726">
        <v>1.4308890000000001</v>
      </c>
      <c r="BU1726">
        <v>-2.8104629999999999</v>
      </c>
      <c r="BV1726">
        <v>-0.80298610000000004</v>
      </c>
      <c r="BW1726">
        <v>-0.74861529999999998</v>
      </c>
      <c r="BX1726">
        <v>-12.76693</v>
      </c>
      <c r="BY1726">
        <v>1.909573</v>
      </c>
      <c r="BZ1726">
        <v>-2.2043840000000001</v>
      </c>
      <c r="CA1726">
        <v>-13.723089999999999</v>
      </c>
      <c r="CB1726">
        <v>20.414899999999999</v>
      </c>
      <c r="CC1726">
        <v>61.096159999999998</v>
      </c>
      <c r="CD1726">
        <v>71.589370000000002</v>
      </c>
      <c r="CE1726">
        <v>67.576980000000006</v>
      </c>
      <c r="CF1726">
        <v>48.886870000000002</v>
      </c>
      <c r="CG1726">
        <v>52.02046</v>
      </c>
      <c r="CH1726">
        <v>54.963000000000001</v>
      </c>
      <c r="CI1726">
        <v>43.949910000000003</v>
      </c>
      <c r="CJ1726">
        <v>54.744300000000003</v>
      </c>
      <c r="CK1726">
        <v>-8.6318439999999992</v>
      </c>
      <c r="CL1726">
        <v>83.968059999999994</v>
      </c>
      <c r="CM1726">
        <v>-10.86115</v>
      </c>
      <c r="CN1726">
        <v>-12.170249999999999</v>
      </c>
      <c r="CO1726">
        <v>-12.266540000000001</v>
      </c>
      <c r="CP1726">
        <v>-22.85915</v>
      </c>
      <c r="CQ1726">
        <v>175.60380000000001</v>
      </c>
      <c r="CR1726">
        <v>226.05189999999999</v>
      </c>
      <c r="CS1726">
        <v>505.51710000000003</v>
      </c>
      <c r="CT1726">
        <v>368.6123</v>
      </c>
      <c r="CU1726">
        <v>213.72790000000001</v>
      </c>
      <c r="CV1726">
        <v>204.458</v>
      </c>
      <c r="CW1726">
        <v>193.7869</v>
      </c>
      <c r="CX1726">
        <v>183.4913</v>
      </c>
      <c r="CY1726">
        <v>418.73480000000001</v>
      </c>
      <c r="CZ1726">
        <v>1309.8240000000001</v>
      </c>
      <c r="DA1726">
        <v>2533.5070000000001</v>
      </c>
      <c r="DB1726">
        <v>1858.308</v>
      </c>
      <c r="DC1726">
        <v>1529.6579999999999</v>
      </c>
      <c r="DD1726">
        <v>719.95309999999995</v>
      </c>
      <c r="DE1726">
        <v>530.96180000000004</v>
      </c>
      <c r="DF1726">
        <v>570.87509999999997</v>
      </c>
      <c r="DG1726">
        <v>481.48880000000003</v>
      </c>
      <c r="DH1726">
        <v>545.17399999999998</v>
      </c>
      <c r="DI1726">
        <v>2536.7800000000002</v>
      </c>
      <c r="DJ1726">
        <v>4672.9629999999997</v>
      </c>
      <c r="DK1726">
        <v>4374.32</v>
      </c>
      <c r="DL1726">
        <v>429.14580000000001</v>
      </c>
      <c r="DM1726">
        <v>789.24959999999999</v>
      </c>
      <c r="DN1726">
        <v>2106.973</v>
      </c>
      <c r="DO1726">
        <v>20</v>
      </c>
      <c r="DP1726">
        <v>20</v>
      </c>
    </row>
    <row r="1727" spans="1:120" hidden="1" x14ac:dyDescent="0.25">
      <c r="A1727" t="str">
        <f t="shared" si="26"/>
        <v>OtherDR-No_Prescribed DA 1-4 (1PM-9PM)_44424_19-20</v>
      </c>
      <c r="B1727" t="s">
        <v>62</v>
      </c>
      <c r="C1727" t="s">
        <v>323</v>
      </c>
      <c r="D1727" t="s">
        <v>61</v>
      </c>
      <c r="E1727" t="s">
        <v>61</v>
      </c>
      <c r="F1727" t="s">
        <v>61</v>
      </c>
      <c r="G1727" t="s">
        <v>61</v>
      </c>
      <c r="H1727" t="s">
        <v>61</v>
      </c>
      <c r="I1727" t="s">
        <v>97</v>
      </c>
      <c r="J1727" t="s">
        <v>61</v>
      </c>
      <c r="K1727" t="s">
        <v>214</v>
      </c>
      <c r="L1727" s="18">
        <v>44424</v>
      </c>
      <c r="M1727">
        <v>19</v>
      </c>
      <c r="N1727">
        <v>20</v>
      </c>
      <c r="O1727" t="s">
        <v>258</v>
      </c>
      <c r="P1727">
        <v>4</v>
      </c>
      <c r="Q1727">
        <v>4</v>
      </c>
      <c r="R1727">
        <v>0</v>
      </c>
      <c r="S1727">
        <v>0</v>
      </c>
      <c r="T1727">
        <v>1</v>
      </c>
      <c r="U1727">
        <v>0</v>
      </c>
      <c r="V1727">
        <v>1</v>
      </c>
      <c r="W1727">
        <v>30.13</v>
      </c>
      <c r="X1727">
        <v>30.119</v>
      </c>
      <c r="Y1727">
        <v>30.401</v>
      </c>
      <c r="Z1727">
        <v>30.192</v>
      </c>
      <c r="AA1727">
        <v>30.271999999999998</v>
      </c>
      <c r="AB1727">
        <v>30.315999999999999</v>
      </c>
      <c r="AC1727">
        <v>72.995000000000005</v>
      </c>
      <c r="AD1727">
        <v>70.097999999999999</v>
      </c>
      <c r="AE1727">
        <v>66.453000000000003</v>
      </c>
      <c r="AF1727">
        <v>80.447000000000003</v>
      </c>
      <c r="AG1727">
        <v>109.413</v>
      </c>
      <c r="AH1727">
        <v>120.102</v>
      </c>
      <c r="AI1727">
        <v>121.131</v>
      </c>
      <c r="AJ1727">
        <v>124.127</v>
      </c>
      <c r="AK1727">
        <v>126.364</v>
      </c>
      <c r="AL1727">
        <v>121.239</v>
      </c>
      <c r="AM1727">
        <v>119.923</v>
      </c>
      <c r="AN1727">
        <v>120.41</v>
      </c>
      <c r="AO1727">
        <v>126.608</v>
      </c>
      <c r="AP1727">
        <v>100.48099999999999</v>
      </c>
      <c r="AQ1727">
        <v>82.177999999999997</v>
      </c>
      <c r="AR1727">
        <v>31.134</v>
      </c>
      <c r="AS1727">
        <v>30.29</v>
      </c>
      <c r="AT1727">
        <v>29.969000000000001</v>
      </c>
      <c r="AU1727">
        <v>61.75</v>
      </c>
      <c r="AV1727">
        <v>62.125</v>
      </c>
      <c r="AW1727">
        <v>61.125</v>
      </c>
      <c r="AX1727">
        <v>60.25</v>
      </c>
      <c r="AY1727">
        <v>60.125</v>
      </c>
      <c r="AZ1727">
        <v>59.625</v>
      </c>
      <c r="BA1727">
        <v>59.625</v>
      </c>
      <c r="BB1727">
        <v>59.625</v>
      </c>
      <c r="BC1727">
        <v>60.25</v>
      </c>
      <c r="BD1727">
        <v>64.125</v>
      </c>
      <c r="BE1727">
        <v>69.625</v>
      </c>
      <c r="BF1727">
        <v>75</v>
      </c>
      <c r="BG1727">
        <v>78.75</v>
      </c>
      <c r="BH1727">
        <v>79.125</v>
      </c>
      <c r="BI1727">
        <v>79</v>
      </c>
      <c r="BJ1727">
        <v>78.875</v>
      </c>
      <c r="BK1727">
        <v>77.5</v>
      </c>
      <c r="BL1727">
        <v>75.125</v>
      </c>
      <c r="BM1727">
        <v>73.125</v>
      </c>
      <c r="BN1727">
        <v>69.375</v>
      </c>
      <c r="BO1727">
        <v>66.125</v>
      </c>
      <c r="BP1727">
        <v>63.75</v>
      </c>
      <c r="BQ1727">
        <v>62.25</v>
      </c>
      <c r="BR1727">
        <v>61.125</v>
      </c>
      <c r="BS1727">
        <v>-0.1232936</v>
      </c>
      <c r="BT1727">
        <v>-0.1727283</v>
      </c>
      <c r="BU1727">
        <v>-0.1685538</v>
      </c>
      <c r="BV1727">
        <v>-0.1263272</v>
      </c>
      <c r="BW1727">
        <v>-0.23666809999999999</v>
      </c>
      <c r="BX1727">
        <v>3.3815460000000002</v>
      </c>
      <c r="BY1727">
        <v>-5.62723</v>
      </c>
      <c r="BZ1727">
        <v>1.423562</v>
      </c>
      <c r="CA1727">
        <v>2.5731489999999999</v>
      </c>
      <c r="CB1727">
        <v>-1.598673</v>
      </c>
      <c r="CC1727">
        <v>-2.2274980000000002</v>
      </c>
      <c r="CD1727">
        <v>-1.28488</v>
      </c>
      <c r="CE1727">
        <v>0.1103938</v>
      </c>
      <c r="CF1727">
        <v>0.78001869999999995</v>
      </c>
      <c r="CG1727">
        <v>-1.6861649999999999</v>
      </c>
      <c r="CH1727">
        <v>1.541561</v>
      </c>
      <c r="CI1727">
        <v>1.1737610000000001</v>
      </c>
      <c r="CJ1727">
        <v>-2.8572660000000001</v>
      </c>
      <c r="CK1727">
        <v>2.5918600000000001</v>
      </c>
      <c r="CL1727">
        <v>2.8635929999999998</v>
      </c>
      <c r="CM1727">
        <v>-1.110622</v>
      </c>
      <c r="CN1727">
        <v>-0.32496629999999999</v>
      </c>
      <c r="CO1727">
        <v>0.3817989</v>
      </c>
      <c r="CP1727">
        <v>0.16141520000000001</v>
      </c>
      <c r="CQ1727">
        <v>0.24962519999999999</v>
      </c>
      <c r="CR1727">
        <v>5.2910199999999998E-2</v>
      </c>
      <c r="CS1727">
        <v>6.7360699999999996E-2</v>
      </c>
      <c r="CT1727">
        <v>4.36256E-2</v>
      </c>
      <c r="CU1727">
        <v>5.1558E-2</v>
      </c>
      <c r="CV1727">
        <v>3.9537170000000001</v>
      </c>
      <c r="CW1727">
        <v>12.654629999999999</v>
      </c>
      <c r="CX1727">
        <v>4.9259120000000003</v>
      </c>
      <c r="CY1727">
        <v>2.2488359999999998</v>
      </c>
      <c r="CZ1727">
        <v>2.2747160000000002</v>
      </c>
      <c r="DA1727">
        <v>5.2135559999999996</v>
      </c>
      <c r="DB1727">
        <v>2.6147399999999998</v>
      </c>
      <c r="DC1727">
        <v>2.6590850000000001</v>
      </c>
      <c r="DD1727">
        <v>2.6972339999999999</v>
      </c>
      <c r="DE1727">
        <v>3.6395040000000001</v>
      </c>
      <c r="DF1727">
        <v>2.4508640000000002</v>
      </c>
      <c r="DG1727">
        <v>1.9595229999999999</v>
      </c>
      <c r="DH1727">
        <v>8.3072429999999997</v>
      </c>
      <c r="DI1727">
        <v>9.8775189999999995</v>
      </c>
      <c r="DJ1727">
        <v>15.24966</v>
      </c>
      <c r="DK1727">
        <v>20.055620000000001</v>
      </c>
      <c r="DL1727">
        <v>9.9057919999999999</v>
      </c>
      <c r="DM1727">
        <v>0.37848710000000002</v>
      </c>
      <c r="DN1727">
        <v>0.26586789999999999</v>
      </c>
      <c r="DO1727">
        <v>19</v>
      </c>
      <c r="DP1727">
        <v>20</v>
      </c>
    </row>
    <row r="1728" spans="1:120" x14ac:dyDescent="0.25">
      <c r="A1728" t="str">
        <f t="shared" si="26"/>
        <v>AutoDR-No_Prescribed DA 1-4 (1PM-9PM)_44424_20-20</v>
      </c>
      <c r="B1728" t="s">
        <v>62</v>
      </c>
      <c r="C1728" t="s">
        <v>321</v>
      </c>
      <c r="D1728" t="s">
        <v>61</v>
      </c>
      <c r="E1728" t="s">
        <v>61</v>
      </c>
      <c r="F1728" t="s">
        <v>61</v>
      </c>
      <c r="G1728" t="s">
        <v>61</v>
      </c>
      <c r="H1728" t="s">
        <v>97</v>
      </c>
      <c r="I1728" t="s">
        <v>61</v>
      </c>
      <c r="J1728" t="s">
        <v>61</v>
      </c>
      <c r="K1728" t="s">
        <v>214</v>
      </c>
      <c r="L1728" s="18">
        <v>44424</v>
      </c>
      <c r="M1728">
        <v>20</v>
      </c>
      <c r="N1728">
        <v>20</v>
      </c>
      <c r="O1728" t="s">
        <v>258</v>
      </c>
      <c r="P1728">
        <v>3</v>
      </c>
      <c r="Q1728">
        <v>2</v>
      </c>
      <c r="R1728">
        <v>0</v>
      </c>
      <c r="S1728">
        <v>0</v>
      </c>
      <c r="T1728">
        <v>1</v>
      </c>
      <c r="U1728">
        <v>1</v>
      </c>
      <c r="V1728">
        <v>1</v>
      </c>
      <c r="W1728">
        <v>888</v>
      </c>
      <c r="X1728">
        <v>916.02</v>
      </c>
      <c r="Y1728">
        <v>914.58</v>
      </c>
      <c r="Z1728">
        <v>911.16</v>
      </c>
      <c r="AA1728">
        <v>910.26</v>
      </c>
      <c r="AB1728">
        <v>906.42</v>
      </c>
      <c r="AC1728">
        <v>889.98</v>
      </c>
      <c r="AD1728">
        <v>914.46</v>
      </c>
      <c r="AE1728">
        <v>928.74</v>
      </c>
      <c r="AF1728">
        <v>901.77</v>
      </c>
      <c r="AG1728">
        <v>810.84</v>
      </c>
      <c r="AH1728">
        <v>634.08000000000004</v>
      </c>
      <c r="AI1728">
        <v>599.04</v>
      </c>
      <c r="AJ1728">
        <v>298.5</v>
      </c>
      <c r="AK1728">
        <v>257.22000000000003</v>
      </c>
      <c r="AL1728">
        <v>259.26</v>
      </c>
      <c r="AM1728">
        <v>268.68</v>
      </c>
      <c r="AN1728">
        <v>264.72000000000003</v>
      </c>
      <c r="AO1728">
        <v>383.88</v>
      </c>
      <c r="AP1728">
        <v>313.74</v>
      </c>
      <c r="AQ1728">
        <v>405.12</v>
      </c>
      <c r="AR1728">
        <v>840.18</v>
      </c>
      <c r="AS1728">
        <v>928.62</v>
      </c>
      <c r="AT1728">
        <v>923.58</v>
      </c>
      <c r="AU1728">
        <v>59.5</v>
      </c>
      <c r="AV1728">
        <v>58.75</v>
      </c>
      <c r="AW1728">
        <v>58.75</v>
      </c>
      <c r="AX1728">
        <v>59</v>
      </c>
      <c r="AY1728">
        <v>58.75</v>
      </c>
      <c r="AZ1728">
        <v>58.5</v>
      </c>
      <c r="BA1728">
        <v>58</v>
      </c>
      <c r="BB1728">
        <v>57.75</v>
      </c>
      <c r="BC1728">
        <v>58.25</v>
      </c>
      <c r="BD1728">
        <v>59.75</v>
      </c>
      <c r="BE1728">
        <v>62.5</v>
      </c>
      <c r="BF1728">
        <v>63.75</v>
      </c>
      <c r="BG1728">
        <v>64.75</v>
      </c>
      <c r="BH1728">
        <v>67</v>
      </c>
      <c r="BI1728">
        <v>68.5</v>
      </c>
      <c r="BJ1728">
        <v>69.5</v>
      </c>
      <c r="BK1728">
        <v>69</v>
      </c>
      <c r="BL1728">
        <v>68.25</v>
      </c>
      <c r="BM1728">
        <v>66.75</v>
      </c>
      <c r="BN1728">
        <v>64.5</v>
      </c>
      <c r="BO1728">
        <v>62.75</v>
      </c>
      <c r="BP1728">
        <v>61.5</v>
      </c>
      <c r="BQ1728">
        <v>61</v>
      </c>
      <c r="BR1728">
        <v>60.5</v>
      </c>
      <c r="BS1728">
        <v>25.138919999999999</v>
      </c>
      <c r="BT1728">
        <v>1.4308890000000001</v>
      </c>
      <c r="BU1728">
        <v>-2.8104629999999999</v>
      </c>
      <c r="BV1728">
        <v>-0.80298610000000004</v>
      </c>
      <c r="BW1728">
        <v>-0.74861529999999998</v>
      </c>
      <c r="BX1728">
        <v>-12.76693</v>
      </c>
      <c r="BY1728">
        <v>1.909573</v>
      </c>
      <c r="BZ1728">
        <v>-2.2043840000000001</v>
      </c>
      <c r="CA1728">
        <v>-13.723089999999999</v>
      </c>
      <c r="CB1728">
        <v>20.414899999999999</v>
      </c>
      <c r="CC1728">
        <v>61.096159999999998</v>
      </c>
      <c r="CD1728">
        <v>71.589370000000002</v>
      </c>
      <c r="CE1728">
        <v>67.576980000000006</v>
      </c>
      <c r="CF1728">
        <v>48.886870000000002</v>
      </c>
      <c r="CG1728">
        <v>52.02046</v>
      </c>
      <c r="CH1728">
        <v>54.963000000000001</v>
      </c>
      <c r="CI1728">
        <v>43.949910000000003</v>
      </c>
      <c r="CJ1728">
        <v>54.744300000000003</v>
      </c>
      <c r="CK1728">
        <v>-8.6318439999999992</v>
      </c>
      <c r="CL1728">
        <v>83.968059999999994</v>
      </c>
      <c r="CM1728">
        <v>-10.86115</v>
      </c>
      <c r="CN1728">
        <v>-12.170249999999999</v>
      </c>
      <c r="CO1728">
        <v>-12.266540000000001</v>
      </c>
      <c r="CP1728">
        <v>-22.85915</v>
      </c>
      <c r="CQ1728">
        <v>175.60380000000001</v>
      </c>
      <c r="CR1728">
        <v>226.05189999999999</v>
      </c>
      <c r="CS1728">
        <v>505.51710000000003</v>
      </c>
      <c r="CT1728">
        <v>368.6123</v>
      </c>
      <c r="CU1728">
        <v>213.72790000000001</v>
      </c>
      <c r="CV1728">
        <v>204.458</v>
      </c>
      <c r="CW1728">
        <v>193.7869</v>
      </c>
      <c r="CX1728">
        <v>183.4913</v>
      </c>
      <c r="CY1728">
        <v>418.73480000000001</v>
      </c>
      <c r="CZ1728">
        <v>1309.8240000000001</v>
      </c>
      <c r="DA1728">
        <v>2533.5070000000001</v>
      </c>
      <c r="DB1728">
        <v>1858.308</v>
      </c>
      <c r="DC1728">
        <v>1529.6579999999999</v>
      </c>
      <c r="DD1728">
        <v>719.95309999999995</v>
      </c>
      <c r="DE1728">
        <v>530.96180000000004</v>
      </c>
      <c r="DF1728">
        <v>570.87509999999997</v>
      </c>
      <c r="DG1728">
        <v>481.48880000000003</v>
      </c>
      <c r="DH1728">
        <v>545.17399999999998</v>
      </c>
      <c r="DI1728">
        <v>2536.7800000000002</v>
      </c>
      <c r="DJ1728">
        <v>4672.9629999999997</v>
      </c>
      <c r="DK1728">
        <v>4374.32</v>
      </c>
      <c r="DL1728">
        <v>429.14580000000001</v>
      </c>
      <c r="DM1728">
        <v>789.24959999999999</v>
      </c>
      <c r="DN1728">
        <v>2106.973</v>
      </c>
      <c r="DO1728">
        <v>20</v>
      </c>
      <c r="DP1728">
        <v>20</v>
      </c>
    </row>
    <row r="1729" spans="1:120" hidden="1" x14ac:dyDescent="0.25">
      <c r="A1729" t="str">
        <f t="shared" si="26"/>
        <v>Aggregator-Blue Zone Resources, LLC_Prescribed DA 1-4 (1PM-9PM)_44424_19-20</v>
      </c>
      <c r="B1729" t="s">
        <v>62</v>
      </c>
      <c r="C1729" t="s">
        <v>261</v>
      </c>
      <c r="D1729" t="s">
        <v>61</v>
      </c>
      <c r="E1729" t="s">
        <v>61</v>
      </c>
      <c r="F1729" t="s">
        <v>262</v>
      </c>
      <c r="G1729" t="s">
        <v>61</v>
      </c>
      <c r="H1729" t="s">
        <v>61</v>
      </c>
      <c r="I1729" t="s">
        <v>61</v>
      </c>
      <c r="J1729" t="s">
        <v>61</v>
      </c>
      <c r="K1729" t="s">
        <v>214</v>
      </c>
      <c r="L1729" s="18">
        <v>44424</v>
      </c>
      <c r="M1729">
        <v>19</v>
      </c>
      <c r="N1729">
        <v>20</v>
      </c>
      <c r="O1729" t="s">
        <v>258</v>
      </c>
      <c r="P1729">
        <v>1</v>
      </c>
      <c r="Q1729">
        <v>1</v>
      </c>
      <c r="R1729">
        <v>0</v>
      </c>
      <c r="S1729">
        <v>0</v>
      </c>
      <c r="T1729">
        <v>1</v>
      </c>
      <c r="U1729">
        <v>0</v>
      </c>
      <c r="V1729">
        <v>1</v>
      </c>
      <c r="W1729">
        <v>0.77</v>
      </c>
      <c r="X1729">
        <v>0.75900000000000001</v>
      </c>
      <c r="Y1729">
        <v>0.76100000000000001</v>
      </c>
      <c r="Z1729">
        <v>0.752</v>
      </c>
      <c r="AA1729">
        <v>0.752</v>
      </c>
      <c r="AB1729">
        <v>0.75600000000000001</v>
      </c>
      <c r="AC1729">
        <v>0.755</v>
      </c>
      <c r="AD1729">
        <v>0.89800000000000002</v>
      </c>
      <c r="AE1729">
        <v>1.0529999999999999</v>
      </c>
      <c r="AF1729">
        <v>1.0469999999999999</v>
      </c>
      <c r="AG1729">
        <v>1.0529999999999999</v>
      </c>
      <c r="AH1729">
        <v>0.90200000000000002</v>
      </c>
      <c r="AI1729">
        <v>0.77100000000000002</v>
      </c>
      <c r="AJ1729">
        <v>0.76700000000000002</v>
      </c>
      <c r="AK1729">
        <v>0.76400000000000001</v>
      </c>
      <c r="AL1729">
        <v>0.75900000000000001</v>
      </c>
      <c r="AM1729">
        <v>0.76300000000000001</v>
      </c>
      <c r="AN1729">
        <v>0.77</v>
      </c>
      <c r="AO1729">
        <v>0.76800000000000002</v>
      </c>
      <c r="AP1729">
        <v>0.76100000000000001</v>
      </c>
      <c r="AQ1729">
        <v>0.77800000000000002</v>
      </c>
      <c r="AR1729">
        <v>0.77400000000000002</v>
      </c>
      <c r="AS1729">
        <v>0.77</v>
      </c>
      <c r="AT1729">
        <v>0.76900000000000002</v>
      </c>
      <c r="AU1729">
        <v>59</v>
      </c>
      <c r="AV1729">
        <v>59</v>
      </c>
      <c r="AW1729">
        <v>58.5</v>
      </c>
      <c r="AX1729">
        <v>58</v>
      </c>
      <c r="AY1729">
        <v>58</v>
      </c>
      <c r="AZ1729">
        <v>58</v>
      </c>
      <c r="BA1729">
        <v>58.5</v>
      </c>
      <c r="BB1729">
        <v>59</v>
      </c>
      <c r="BC1729">
        <v>59.5</v>
      </c>
      <c r="BD1729">
        <v>63</v>
      </c>
      <c r="BE1729">
        <v>68</v>
      </c>
      <c r="BF1729">
        <v>72.5</v>
      </c>
      <c r="BG1729">
        <v>75</v>
      </c>
      <c r="BH1729">
        <v>76</v>
      </c>
      <c r="BI1729">
        <v>75.5</v>
      </c>
      <c r="BJ1729">
        <v>74.5</v>
      </c>
      <c r="BK1729">
        <v>73</v>
      </c>
      <c r="BL1729">
        <v>71</v>
      </c>
      <c r="BM1729">
        <v>69.5</v>
      </c>
      <c r="BN1729">
        <v>65.5</v>
      </c>
      <c r="BO1729">
        <v>62.5</v>
      </c>
      <c r="BP1729">
        <v>60.5</v>
      </c>
      <c r="BQ1729">
        <v>59</v>
      </c>
      <c r="BR1729">
        <v>59</v>
      </c>
      <c r="BS1729">
        <v>-4.5113000000000002E-3</v>
      </c>
      <c r="BT1729">
        <v>5.8548000000000003E-3</v>
      </c>
      <c r="BU1729">
        <v>5.2138000000000002E-3</v>
      </c>
      <c r="BV1729">
        <v>5.0594000000000004E-3</v>
      </c>
      <c r="BW1729">
        <v>7.4476999999999998E-3</v>
      </c>
      <c r="BX1729">
        <v>4.6257E-3</v>
      </c>
      <c r="BY1729">
        <v>7.3369000000000004E-3</v>
      </c>
      <c r="BZ1729">
        <v>-1.29467E-2</v>
      </c>
      <c r="CA1729">
        <v>-3.7780000000000002E-4</v>
      </c>
      <c r="CB1729">
        <v>-6.3302000000000002E-3</v>
      </c>
      <c r="CC1729">
        <v>-1.0253E-2</v>
      </c>
      <c r="CD1729">
        <v>1.1588899999999999E-2</v>
      </c>
      <c r="CE1729">
        <v>7.2918200000000002E-2</v>
      </c>
      <c r="CF1729">
        <v>5.8289399999999998E-2</v>
      </c>
      <c r="CG1729">
        <v>3.1952099999999997E-2</v>
      </c>
      <c r="CH1729">
        <v>7.0226999999999998E-3</v>
      </c>
      <c r="CI1729">
        <v>4.9643999999999999E-3</v>
      </c>
      <c r="CJ1729">
        <v>1.6283999999999999E-3</v>
      </c>
      <c r="CK1729">
        <v>6.3765999999999996E-3</v>
      </c>
      <c r="CL1729">
        <v>1.2013100000000001E-2</v>
      </c>
      <c r="CM1729">
        <v>1.32245E-2</v>
      </c>
      <c r="CN1729">
        <v>1.2708499999999999E-2</v>
      </c>
      <c r="CO1729">
        <v>5.3999E-3</v>
      </c>
      <c r="CP1729">
        <v>6.9094999999999998E-3</v>
      </c>
      <c r="CQ1729">
        <v>3.8719999999999998E-4</v>
      </c>
      <c r="CR1729">
        <v>3.9280000000000001E-4</v>
      </c>
      <c r="CS1729">
        <v>4.0660000000000002E-4</v>
      </c>
      <c r="CT1729">
        <v>4.4630000000000001E-4</v>
      </c>
      <c r="CU1729">
        <v>4.417E-4</v>
      </c>
      <c r="CV1729">
        <v>4.4000000000000002E-4</v>
      </c>
      <c r="CW1729">
        <v>1.1299999999999999E-3</v>
      </c>
      <c r="CX1729">
        <v>5.6139999999999998E-4</v>
      </c>
      <c r="CY1729">
        <v>1.6205E-3</v>
      </c>
      <c r="CZ1729">
        <v>1.3018000000000001E-3</v>
      </c>
      <c r="DA1729">
        <v>3.8779999999999999E-3</v>
      </c>
      <c r="DB1729">
        <v>1.2684E-3</v>
      </c>
      <c r="DC1729">
        <v>1.3749999999999999E-3</v>
      </c>
      <c r="DD1729">
        <v>1.4932999999999999E-3</v>
      </c>
      <c r="DE1729">
        <v>8.8670000000000003E-4</v>
      </c>
      <c r="DF1729">
        <v>5.5110000000000001E-4</v>
      </c>
      <c r="DG1729">
        <v>5.0080000000000003E-4</v>
      </c>
      <c r="DH1729">
        <v>7.737E-4</v>
      </c>
      <c r="DI1729">
        <v>4.6020000000000002E-4</v>
      </c>
      <c r="DJ1729">
        <v>4.3340000000000002E-4</v>
      </c>
      <c r="DK1729">
        <v>3.1139999999999998E-4</v>
      </c>
      <c r="DL1729">
        <v>4.2769999999999999E-4</v>
      </c>
      <c r="DM1729">
        <v>4.0460000000000002E-4</v>
      </c>
      <c r="DN1729">
        <v>4.103E-4</v>
      </c>
      <c r="DO1729">
        <v>19</v>
      </c>
      <c r="DP1729">
        <v>20</v>
      </c>
    </row>
    <row r="1730" spans="1:120" hidden="1" x14ac:dyDescent="0.25">
      <c r="A1730" t="str">
        <f t="shared" si="26"/>
        <v>Size_Grp-200 kW and above_Prescribed DA 1-4 (1PM-9PM)_44424_20-20</v>
      </c>
      <c r="B1730" t="s">
        <v>62</v>
      </c>
      <c r="C1730" t="s">
        <v>207</v>
      </c>
      <c r="D1730" t="s">
        <v>61</v>
      </c>
      <c r="E1730" t="s">
        <v>61</v>
      </c>
      <c r="F1730" t="s">
        <v>61</v>
      </c>
      <c r="G1730" t="s">
        <v>61</v>
      </c>
      <c r="H1730" t="s">
        <v>61</v>
      </c>
      <c r="I1730" t="s">
        <v>61</v>
      </c>
      <c r="J1730" t="s">
        <v>102</v>
      </c>
      <c r="K1730" t="s">
        <v>214</v>
      </c>
      <c r="L1730" s="18">
        <v>44424</v>
      </c>
      <c r="M1730">
        <v>20</v>
      </c>
      <c r="N1730">
        <v>20</v>
      </c>
      <c r="O1730" t="s">
        <v>258</v>
      </c>
      <c r="P1730">
        <v>1</v>
      </c>
      <c r="Q1730">
        <v>1</v>
      </c>
      <c r="R1730">
        <v>0</v>
      </c>
      <c r="S1730">
        <v>0</v>
      </c>
      <c r="T1730">
        <v>1</v>
      </c>
      <c r="U1730">
        <v>0</v>
      </c>
      <c r="V1730">
        <v>1</v>
      </c>
      <c r="W1730">
        <v>516.48</v>
      </c>
      <c r="X1730">
        <v>516.16</v>
      </c>
      <c r="Y1730">
        <v>513.91999999999996</v>
      </c>
      <c r="Z1730">
        <v>511.2</v>
      </c>
      <c r="AA1730">
        <v>511.68</v>
      </c>
      <c r="AB1730">
        <v>511.04</v>
      </c>
      <c r="AC1730">
        <v>512</v>
      </c>
      <c r="AD1730">
        <v>513.44000000000005</v>
      </c>
      <c r="AE1730">
        <v>521.12</v>
      </c>
      <c r="AF1730">
        <v>502.4</v>
      </c>
      <c r="AG1730">
        <v>438.24</v>
      </c>
      <c r="AH1730">
        <v>333.6</v>
      </c>
      <c r="AI1730">
        <v>312.95999999999998</v>
      </c>
      <c r="AJ1730">
        <v>110.88</v>
      </c>
      <c r="AK1730">
        <v>80.48</v>
      </c>
      <c r="AL1730">
        <v>81.92</v>
      </c>
      <c r="AM1730">
        <v>77.599999999999994</v>
      </c>
      <c r="AN1730">
        <v>70.400000000000006</v>
      </c>
      <c r="AO1730">
        <v>141.91999999999999</v>
      </c>
      <c r="AP1730">
        <v>175.68</v>
      </c>
      <c r="AQ1730">
        <v>177.6</v>
      </c>
      <c r="AR1730">
        <v>457.12</v>
      </c>
      <c r="AS1730">
        <v>519.52</v>
      </c>
      <c r="AT1730">
        <v>521.28</v>
      </c>
      <c r="AU1730">
        <v>56</v>
      </c>
      <c r="AV1730">
        <v>55.5</v>
      </c>
      <c r="AW1730">
        <v>55</v>
      </c>
      <c r="AX1730">
        <v>55</v>
      </c>
      <c r="AY1730">
        <v>55</v>
      </c>
      <c r="AZ1730">
        <v>55</v>
      </c>
      <c r="BA1730">
        <v>54.5</v>
      </c>
      <c r="BB1730">
        <v>54.5</v>
      </c>
      <c r="BC1730">
        <v>55</v>
      </c>
      <c r="BD1730">
        <v>56.5</v>
      </c>
      <c r="BE1730">
        <v>59</v>
      </c>
      <c r="BF1730">
        <v>59.5</v>
      </c>
      <c r="BG1730">
        <v>61</v>
      </c>
      <c r="BH1730">
        <v>63.5</v>
      </c>
      <c r="BI1730">
        <v>64.5</v>
      </c>
      <c r="BJ1730">
        <v>64.5</v>
      </c>
      <c r="BK1730">
        <v>63.5</v>
      </c>
      <c r="BL1730">
        <v>62</v>
      </c>
      <c r="BM1730">
        <v>61</v>
      </c>
      <c r="BN1730">
        <v>59.5</v>
      </c>
      <c r="BO1730">
        <v>58</v>
      </c>
      <c r="BP1730">
        <v>57</v>
      </c>
      <c r="BQ1730">
        <v>57</v>
      </c>
      <c r="BR1730">
        <v>57</v>
      </c>
      <c r="BS1730">
        <v>-3.549194</v>
      </c>
      <c r="BT1730">
        <v>4.0485230000000003</v>
      </c>
      <c r="BU1730">
        <v>1.4810490000000001</v>
      </c>
      <c r="BV1730">
        <v>2.7338260000000001</v>
      </c>
      <c r="BW1730">
        <v>0.71887210000000001</v>
      </c>
      <c r="BX1730">
        <v>-7.5381770000000001</v>
      </c>
      <c r="BY1730">
        <v>1.5590820000000001</v>
      </c>
      <c r="BZ1730">
        <v>-2.1258539999999999</v>
      </c>
      <c r="CA1730">
        <v>-8.8118289999999995</v>
      </c>
      <c r="CB1730">
        <v>11.887359999999999</v>
      </c>
      <c r="CC1730">
        <v>40.23068</v>
      </c>
      <c r="CD1730">
        <v>47.172029999999999</v>
      </c>
      <c r="CE1730">
        <v>42.713839999999998</v>
      </c>
      <c r="CF1730">
        <v>29.688379999999999</v>
      </c>
      <c r="CG1730">
        <v>33.185200000000002</v>
      </c>
      <c r="CH1730">
        <v>34.522829999999999</v>
      </c>
      <c r="CI1730">
        <v>33.641179999999999</v>
      </c>
      <c r="CJ1730">
        <v>35.015050000000002</v>
      </c>
      <c r="CK1730">
        <v>-2.5230939999999999</v>
      </c>
      <c r="CL1730">
        <v>-12.78523</v>
      </c>
      <c r="CM1730">
        <v>-13.52589</v>
      </c>
      <c r="CN1730">
        <v>-4.8447269999999998</v>
      </c>
      <c r="CO1730">
        <v>-6.4638369999999998</v>
      </c>
      <c r="CP1730">
        <v>-17.323460000000001</v>
      </c>
      <c r="CQ1730">
        <v>65.107159999999993</v>
      </c>
      <c r="CR1730">
        <v>93.890630000000002</v>
      </c>
      <c r="CS1730">
        <v>218.8322</v>
      </c>
      <c r="CT1730">
        <v>158.6011</v>
      </c>
      <c r="CU1730">
        <v>89.480450000000005</v>
      </c>
      <c r="CV1730">
        <v>85.289439999999999</v>
      </c>
      <c r="CW1730">
        <v>79.568730000000002</v>
      </c>
      <c r="CX1730">
        <v>78.667249999999996</v>
      </c>
      <c r="CY1730">
        <v>181.69229999999999</v>
      </c>
      <c r="CZ1730">
        <v>576.28700000000003</v>
      </c>
      <c r="DA1730">
        <v>1118.559</v>
      </c>
      <c r="DB1730">
        <v>812.97670000000005</v>
      </c>
      <c r="DC1730">
        <v>666.03160000000003</v>
      </c>
      <c r="DD1730">
        <v>307.3777</v>
      </c>
      <c r="DE1730">
        <v>224.67410000000001</v>
      </c>
      <c r="DF1730">
        <v>237.21950000000001</v>
      </c>
      <c r="DG1730">
        <v>201.19280000000001</v>
      </c>
      <c r="DH1730">
        <v>231.4453</v>
      </c>
      <c r="DI1730">
        <v>1108.4580000000001</v>
      </c>
      <c r="DJ1730">
        <v>2053.5749999999998</v>
      </c>
      <c r="DK1730">
        <v>1925.07</v>
      </c>
      <c r="DL1730">
        <v>176.3467</v>
      </c>
      <c r="DM1730">
        <v>335.1121</v>
      </c>
      <c r="DN1730">
        <v>921.86</v>
      </c>
      <c r="DO1730">
        <v>20</v>
      </c>
      <c r="DP1730">
        <v>20</v>
      </c>
    </row>
    <row r="1731" spans="1:120" hidden="1" x14ac:dyDescent="0.25">
      <c r="A1731" t="str">
        <f t="shared" si="26"/>
        <v>Industry_Type-7. Institutional/Government_Prescribed DA 1-4 (1PM-9PM)_44424_19-20</v>
      </c>
      <c r="B1731" t="s">
        <v>62</v>
      </c>
      <c r="C1731" t="s">
        <v>208</v>
      </c>
      <c r="D1731" t="s">
        <v>61</v>
      </c>
      <c r="E1731" t="s">
        <v>61</v>
      </c>
      <c r="F1731" t="s">
        <v>61</v>
      </c>
      <c r="G1731" t="s">
        <v>35</v>
      </c>
      <c r="H1731" t="s">
        <v>61</v>
      </c>
      <c r="I1731" t="s">
        <v>61</v>
      </c>
      <c r="J1731" t="s">
        <v>61</v>
      </c>
      <c r="K1731" t="s">
        <v>214</v>
      </c>
      <c r="L1731" s="18">
        <v>44424</v>
      </c>
      <c r="M1731">
        <v>19</v>
      </c>
      <c r="N1731">
        <v>20</v>
      </c>
      <c r="O1731" t="s">
        <v>258</v>
      </c>
      <c r="P1731">
        <v>3</v>
      </c>
      <c r="Q1731">
        <v>3</v>
      </c>
      <c r="R1731">
        <v>0</v>
      </c>
      <c r="S1731">
        <v>0</v>
      </c>
      <c r="T1731">
        <v>1</v>
      </c>
      <c r="U1731">
        <v>1</v>
      </c>
      <c r="V1731">
        <v>1</v>
      </c>
      <c r="W1731">
        <v>29.36</v>
      </c>
      <c r="X1731">
        <v>29.36</v>
      </c>
      <c r="Y1731">
        <v>29.64</v>
      </c>
      <c r="Z1731">
        <v>29.44</v>
      </c>
      <c r="AA1731">
        <v>29.52</v>
      </c>
      <c r="AB1731">
        <v>29.56</v>
      </c>
      <c r="AC1731">
        <v>72.239999999999995</v>
      </c>
      <c r="AD1731">
        <v>69.2</v>
      </c>
      <c r="AE1731">
        <v>65.400000000000006</v>
      </c>
      <c r="AF1731">
        <v>79.400000000000006</v>
      </c>
      <c r="AG1731">
        <v>108.36</v>
      </c>
      <c r="AH1731">
        <v>119.2</v>
      </c>
      <c r="AI1731">
        <v>120.36</v>
      </c>
      <c r="AJ1731">
        <v>123.36</v>
      </c>
      <c r="AK1731">
        <v>125.6</v>
      </c>
      <c r="AL1731">
        <v>120.48</v>
      </c>
      <c r="AM1731">
        <v>119.16</v>
      </c>
      <c r="AN1731">
        <v>119.64</v>
      </c>
      <c r="AO1731">
        <v>125.84</v>
      </c>
      <c r="AP1731">
        <v>99.72</v>
      </c>
      <c r="AQ1731">
        <v>81.400000000000006</v>
      </c>
      <c r="AR1731">
        <v>30.36</v>
      </c>
      <c r="AS1731">
        <v>29.52</v>
      </c>
      <c r="AT1731">
        <v>29.2</v>
      </c>
      <c r="AU1731">
        <v>62.666666999999997</v>
      </c>
      <c r="AV1731">
        <v>63.166666999999997</v>
      </c>
      <c r="AW1731">
        <v>62</v>
      </c>
      <c r="AX1731">
        <v>61</v>
      </c>
      <c r="AY1731">
        <v>60.833333000000003</v>
      </c>
      <c r="AZ1731">
        <v>60.166666999999997</v>
      </c>
      <c r="BA1731">
        <v>60</v>
      </c>
      <c r="BB1731">
        <v>59.833333000000003</v>
      </c>
      <c r="BC1731">
        <v>60.5</v>
      </c>
      <c r="BD1731">
        <v>64.5</v>
      </c>
      <c r="BE1731">
        <v>70.166667000000004</v>
      </c>
      <c r="BF1731">
        <v>75.833332999999996</v>
      </c>
      <c r="BG1731">
        <v>80</v>
      </c>
      <c r="BH1731">
        <v>80.166667000000004</v>
      </c>
      <c r="BI1731">
        <v>80.166667000000004</v>
      </c>
      <c r="BJ1731">
        <v>80.333332999999996</v>
      </c>
      <c r="BK1731">
        <v>79</v>
      </c>
      <c r="BL1731">
        <v>76.5</v>
      </c>
      <c r="BM1731">
        <v>74.333332999999996</v>
      </c>
      <c r="BN1731">
        <v>70.666667000000004</v>
      </c>
      <c r="BO1731">
        <v>67.333332999999996</v>
      </c>
      <c r="BP1731">
        <v>64.833332999999996</v>
      </c>
      <c r="BQ1731">
        <v>63.333333000000003</v>
      </c>
      <c r="BR1731">
        <v>61.833333000000003</v>
      </c>
      <c r="BS1731">
        <v>-0.11878229999999999</v>
      </c>
      <c r="BT1731">
        <v>-0.17858309999999999</v>
      </c>
      <c r="BU1731">
        <v>-0.17376759999999999</v>
      </c>
      <c r="BV1731">
        <v>-0.13138649999999999</v>
      </c>
      <c r="BW1731">
        <v>-0.24411579999999999</v>
      </c>
      <c r="BX1731">
        <v>3.3769209999999998</v>
      </c>
      <c r="BY1731">
        <v>-5.6345669999999997</v>
      </c>
      <c r="BZ1731">
        <v>1.4365079999999999</v>
      </c>
      <c r="CA1731">
        <v>2.5735269999999999</v>
      </c>
      <c r="CB1731">
        <v>-1.5923419999999999</v>
      </c>
      <c r="CC1731">
        <v>-2.2172450000000001</v>
      </c>
      <c r="CD1731">
        <v>-1.2964690000000001</v>
      </c>
      <c r="CE1731">
        <v>3.7475599999999998E-2</v>
      </c>
      <c r="CF1731">
        <v>0.72172930000000002</v>
      </c>
      <c r="CG1731">
        <v>-1.7181169999999999</v>
      </c>
      <c r="CH1731">
        <v>1.534538</v>
      </c>
      <c r="CI1731">
        <v>1.1687970000000001</v>
      </c>
      <c r="CJ1731">
        <v>-2.8588939999999998</v>
      </c>
      <c r="CK1731">
        <v>2.5854840000000001</v>
      </c>
      <c r="CL1731">
        <v>2.8515799999999998</v>
      </c>
      <c r="CM1731">
        <v>-1.1238459999999999</v>
      </c>
      <c r="CN1731">
        <v>-0.3376749</v>
      </c>
      <c r="CO1731">
        <v>0.37639899999999998</v>
      </c>
      <c r="CP1731">
        <v>0.1545057</v>
      </c>
      <c r="CQ1731">
        <v>0.24923790000000001</v>
      </c>
      <c r="CR1731">
        <v>5.2517399999999999E-2</v>
      </c>
      <c r="CS1731">
        <v>6.6954200000000005E-2</v>
      </c>
      <c r="CT1731">
        <v>4.3179299999999997E-2</v>
      </c>
      <c r="CU1731">
        <v>5.1116300000000003E-2</v>
      </c>
      <c r="CV1731">
        <v>3.9532769999999999</v>
      </c>
      <c r="CW1731">
        <v>12.653499999999999</v>
      </c>
      <c r="CX1731">
        <v>4.925351</v>
      </c>
      <c r="CY1731">
        <v>2.2472150000000002</v>
      </c>
      <c r="CZ1731">
        <v>2.2734139999999998</v>
      </c>
      <c r="DA1731">
        <v>5.2096780000000003</v>
      </c>
      <c r="DB1731">
        <v>2.6134719999999998</v>
      </c>
      <c r="DC1731">
        <v>2.6577099999999998</v>
      </c>
      <c r="DD1731">
        <v>2.6957409999999999</v>
      </c>
      <c r="DE1731">
        <v>3.6386180000000001</v>
      </c>
      <c r="DF1731">
        <v>2.450313</v>
      </c>
      <c r="DG1731">
        <v>1.959023</v>
      </c>
      <c r="DH1731">
        <v>8.3064699999999991</v>
      </c>
      <c r="DI1731">
        <v>9.8770589999999991</v>
      </c>
      <c r="DJ1731">
        <v>15.249219999999999</v>
      </c>
      <c r="DK1731">
        <v>20.055309999999999</v>
      </c>
      <c r="DL1731">
        <v>9.9053649999999998</v>
      </c>
      <c r="DM1731">
        <v>0.37808249999999999</v>
      </c>
      <c r="DN1731">
        <v>0.26545770000000002</v>
      </c>
      <c r="DO1731">
        <v>19</v>
      </c>
      <c r="DP1731">
        <v>20</v>
      </c>
    </row>
    <row r="1732" spans="1:120" hidden="1" x14ac:dyDescent="0.25">
      <c r="A1732" t="str">
        <f t="shared" ref="A1732:A1795" si="27">C1732&amp;"_"&amp;K1732&amp;"_"&amp;IF(L1732="",O1732,L1732&amp;IF(LEFT(K1732,3)="All","",IF(R1732=1,"_Combined","_"&amp;M1732&amp;"-"&amp;N1732)))</f>
        <v>Size_Grp-Below 20 kW_Prescribed DA 1-4 (1PM-9PM)_44424_19-20</v>
      </c>
      <c r="B1732" t="s">
        <v>62</v>
      </c>
      <c r="C1732" t="s">
        <v>259</v>
      </c>
      <c r="D1732" t="s">
        <v>61</v>
      </c>
      <c r="E1732" t="s">
        <v>61</v>
      </c>
      <c r="F1732" t="s">
        <v>61</v>
      </c>
      <c r="G1732" t="s">
        <v>61</v>
      </c>
      <c r="H1732" t="s">
        <v>61</v>
      </c>
      <c r="I1732" t="s">
        <v>61</v>
      </c>
      <c r="J1732" t="s">
        <v>260</v>
      </c>
      <c r="K1732" t="s">
        <v>214</v>
      </c>
      <c r="L1732" s="18">
        <v>44424</v>
      </c>
      <c r="M1732">
        <v>19</v>
      </c>
      <c r="N1732">
        <v>20</v>
      </c>
      <c r="O1732" t="s">
        <v>258</v>
      </c>
      <c r="P1732">
        <v>2</v>
      </c>
      <c r="Q1732">
        <v>2</v>
      </c>
      <c r="R1732">
        <v>0</v>
      </c>
      <c r="S1732">
        <v>1</v>
      </c>
      <c r="T1732">
        <v>1</v>
      </c>
      <c r="U1732">
        <v>0</v>
      </c>
      <c r="V1732">
        <v>1</v>
      </c>
      <c r="W1732">
        <v>3.41</v>
      </c>
      <c r="X1732">
        <v>3.319</v>
      </c>
      <c r="Y1732">
        <v>3.4009999999999998</v>
      </c>
      <c r="Z1732">
        <v>3.3919999999999999</v>
      </c>
      <c r="AA1732">
        <v>3.3919999999999999</v>
      </c>
      <c r="AB1732">
        <v>3.3959999999999999</v>
      </c>
      <c r="AC1732">
        <v>5.9550000000000001</v>
      </c>
      <c r="AD1732">
        <v>12.497999999999999</v>
      </c>
      <c r="AE1732">
        <v>11.452999999999999</v>
      </c>
      <c r="AF1732">
        <v>15.207000000000001</v>
      </c>
      <c r="AG1732">
        <v>28.733000000000001</v>
      </c>
      <c r="AH1732">
        <v>34.421999999999997</v>
      </c>
      <c r="AI1732">
        <v>31.170999999999999</v>
      </c>
      <c r="AJ1732">
        <v>32.767000000000003</v>
      </c>
      <c r="AK1732">
        <v>33.084000000000003</v>
      </c>
      <c r="AL1732">
        <v>32.439</v>
      </c>
      <c r="AM1732">
        <v>31.643000000000001</v>
      </c>
      <c r="AN1732">
        <v>31.81</v>
      </c>
      <c r="AO1732">
        <v>36.527999999999999</v>
      </c>
      <c r="AP1732">
        <v>24.440999999999999</v>
      </c>
      <c r="AQ1732">
        <v>15.657999999999999</v>
      </c>
      <c r="AR1732">
        <v>3.4140000000000001</v>
      </c>
      <c r="AS1732">
        <v>3.49</v>
      </c>
      <c r="AT1732">
        <v>3.3290000000000002</v>
      </c>
      <c r="AU1732">
        <v>59</v>
      </c>
      <c r="AV1732">
        <v>59</v>
      </c>
      <c r="AW1732">
        <v>58.5</v>
      </c>
      <c r="AX1732">
        <v>58</v>
      </c>
      <c r="AY1732">
        <v>58</v>
      </c>
      <c r="AZ1732">
        <v>58</v>
      </c>
      <c r="BA1732">
        <v>58.5</v>
      </c>
      <c r="BB1732">
        <v>59</v>
      </c>
      <c r="BC1732">
        <v>59.5</v>
      </c>
      <c r="BD1732">
        <v>63</v>
      </c>
      <c r="BE1732">
        <v>68</v>
      </c>
      <c r="BF1732">
        <v>72.5</v>
      </c>
      <c r="BG1732">
        <v>75</v>
      </c>
      <c r="BH1732">
        <v>76</v>
      </c>
      <c r="BI1732">
        <v>75.5</v>
      </c>
      <c r="BJ1732">
        <v>74.5</v>
      </c>
      <c r="BK1732">
        <v>73</v>
      </c>
      <c r="BL1732">
        <v>71</v>
      </c>
      <c r="BM1732">
        <v>69.5</v>
      </c>
      <c r="BN1732">
        <v>65.5</v>
      </c>
      <c r="BO1732">
        <v>62.5</v>
      </c>
      <c r="BP1732">
        <v>60.5</v>
      </c>
      <c r="BQ1732">
        <v>59</v>
      </c>
      <c r="BR1732">
        <v>59</v>
      </c>
      <c r="BS1732">
        <v>-1.51193E-2</v>
      </c>
      <c r="BT1732">
        <v>4.27926E-2</v>
      </c>
      <c r="BU1732">
        <v>-1.5993500000000001E-2</v>
      </c>
      <c r="BV1732">
        <v>2.4877E-2</v>
      </c>
      <c r="BW1732">
        <v>-3.1819000000000001E-3</v>
      </c>
      <c r="BX1732">
        <v>0.31416670000000002</v>
      </c>
      <c r="BY1732">
        <v>0.86655360000000003</v>
      </c>
      <c r="BZ1732">
        <v>-0.4189602</v>
      </c>
      <c r="CA1732">
        <v>-7.3651499999999995E-2</v>
      </c>
      <c r="CB1732">
        <v>-0.93483320000000003</v>
      </c>
      <c r="CC1732">
        <v>-0.14889810000000001</v>
      </c>
      <c r="CD1732">
        <v>-0.16014690000000001</v>
      </c>
      <c r="CE1732">
        <v>0.40396530000000003</v>
      </c>
      <c r="CF1732">
        <v>-0.195716</v>
      </c>
      <c r="CG1732">
        <v>-0.16554240000000001</v>
      </c>
      <c r="CH1732">
        <v>-0.66745010000000005</v>
      </c>
      <c r="CI1732">
        <v>-0.3348527</v>
      </c>
      <c r="CJ1732">
        <v>-1.3727039999999999</v>
      </c>
      <c r="CK1732">
        <v>1.276861</v>
      </c>
      <c r="CL1732">
        <v>1.8914759999999999</v>
      </c>
      <c r="CM1732">
        <v>2.2780239999999998</v>
      </c>
      <c r="CN1732">
        <v>-2.8573899999999999E-2</v>
      </c>
      <c r="CO1732">
        <v>-4.5676099999999997E-2</v>
      </c>
      <c r="CP1732">
        <v>1.1368999999999999E-3</v>
      </c>
      <c r="CQ1732">
        <v>9.7309999999999996E-4</v>
      </c>
      <c r="CR1732">
        <v>1.0123E-3</v>
      </c>
      <c r="CS1732">
        <v>5.9049999999999999E-4</v>
      </c>
      <c r="CT1732">
        <v>9.4640000000000002E-4</v>
      </c>
      <c r="CU1732">
        <v>6.2279999999999996E-4</v>
      </c>
      <c r="CV1732">
        <v>0.2774394</v>
      </c>
      <c r="CW1732">
        <v>0.46496150000000003</v>
      </c>
      <c r="CX1732">
        <v>0.88792249999999995</v>
      </c>
      <c r="CY1732">
        <v>0.66600789999999999</v>
      </c>
      <c r="CZ1732">
        <v>0.33446540000000002</v>
      </c>
      <c r="DA1732">
        <v>2.7452800000000002</v>
      </c>
      <c r="DB1732">
        <v>1.2017629999999999</v>
      </c>
      <c r="DC1732">
        <v>1.3201860000000001</v>
      </c>
      <c r="DD1732">
        <v>0.73158259999999997</v>
      </c>
      <c r="DE1732">
        <v>0.8730097</v>
      </c>
      <c r="DF1732">
        <v>1.1030599999999999</v>
      </c>
      <c r="DG1732">
        <v>0.72406809999999999</v>
      </c>
      <c r="DH1732">
        <v>2.806737</v>
      </c>
      <c r="DI1732">
        <v>4.4622529999999996</v>
      </c>
      <c r="DJ1732">
        <v>7.3009820000000003</v>
      </c>
      <c r="DK1732">
        <v>9.0129889999999993</v>
      </c>
      <c r="DL1732">
        <v>3.9229039999999999</v>
      </c>
      <c r="DM1732">
        <v>2.1078400000000001E-2</v>
      </c>
      <c r="DN1732">
        <v>8.0769999999999995E-4</v>
      </c>
      <c r="DO1732">
        <v>19</v>
      </c>
      <c r="DP1732">
        <v>20</v>
      </c>
    </row>
    <row r="1733" spans="1:120" hidden="1" x14ac:dyDescent="0.25">
      <c r="A1733" t="str">
        <f t="shared" si="27"/>
        <v>Size_Grp-20 to 199.99 kW_Prescribed DA 1-4 (1PM-9PM)_44424_19-20</v>
      </c>
      <c r="B1733" t="s">
        <v>62</v>
      </c>
      <c r="C1733" t="s">
        <v>201</v>
      </c>
      <c r="D1733" t="s">
        <v>61</v>
      </c>
      <c r="E1733" t="s">
        <v>61</v>
      </c>
      <c r="F1733" t="s">
        <v>61</v>
      </c>
      <c r="G1733" t="s">
        <v>61</v>
      </c>
      <c r="H1733" t="s">
        <v>61</v>
      </c>
      <c r="I1733" t="s">
        <v>61</v>
      </c>
      <c r="J1733" t="s">
        <v>101</v>
      </c>
      <c r="K1733" t="s">
        <v>214</v>
      </c>
      <c r="L1733" s="18">
        <v>44424</v>
      </c>
      <c r="M1733">
        <v>19</v>
      </c>
      <c r="N1733">
        <v>20</v>
      </c>
      <c r="O1733" t="s">
        <v>258</v>
      </c>
      <c r="P1733">
        <v>2</v>
      </c>
      <c r="Q1733">
        <v>2</v>
      </c>
      <c r="R1733">
        <v>0</v>
      </c>
      <c r="S1733">
        <v>0</v>
      </c>
      <c r="T1733">
        <v>1</v>
      </c>
      <c r="U1733">
        <v>1</v>
      </c>
      <c r="V1733">
        <v>1</v>
      </c>
      <c r="W1733">
        <v>26.72</v>
      </c>
      <c r="X1733">
        <v>26.8</v>
      </c>
      <c r="Y1733">
        <v>27</v>
      </c>
      <c r="Z1733">
        <v>26.8</v>
      </c>
      <c r="AA1733">
        <v>26.88</v>
      </c>
      <c r="AB1733">
        <v>26.92</v>
      </c>
      <c r="AC1733">
        <v>67.040000000000006</v>
      </c>
      <c r="AD1733">
        <v>57.6</v>
      </c>
      <c r="AE1733">
        <v>55</v>
      </c>
      <c r="AF1733">
        <v>65.239999999999995</v>
      </c>
      <c r="AG1733">
        <v>80.680000000000007</v>
      </c>
      <c r="AH1733">
        <v>85.68</v>
      </c>
      <c r="AI1733">
        <v>89.96</v>
      </c>
      <c r="AJ1733">
        <v>91.36</v>
      </c>
      <c r="AK1733">
        <v>93.28</v>
      </c>
      <c r="AL1733">
        <v>88.8</v>
      </c>
      <c r="AM1733">
        <v>88.28</v>
      </c>
      <c r="AN1733">
        <v>88.6</v>
      </c>
      <c r="AO1733">
        <v>90.08</v>
      </c>
      <c r="AP1733">
        <v>76.040000000000006</v>
      </c>
      <c r="AQ1733">
        <v>66.52</v>
      </c>
      <c r="AR1733">
        <v>27.72</v>
      </c>
      <c r="AS1733">
        <v>26.8</v>
      </c>
      <c r="AT1733">
        <v>26.64</v>
      </c>
      <c r="AU1733">
        <v>64.5</v>
      </c>
      <c r="AV1733">
        <v>65.25</v>
      </c>
      <c r="AW1733">
        <v>63.75</v>
      </c>
      <c r="AX1733">
        <v>62.5</v>
      </c>
      <c r="AY1733">
        <v>62.25</v>
      </c>
      <c r="AZ1733">
        <v>61.25</v>
      </c>
      <c r="BA1733">
        <v>60.75</v>
      </c>
      <c r="BB1733">
        <v>60.25</v>
      </c>
      <c r="BC1733">
        <v>61</v>
      </c>
      <c r="BD1733">
        <v>65.25</v>
      </c>
      <c r="BE1733">
        <v>71.25</v>
      </c>
      <c r="BF1733">
        <v>77.5</v>
      </c>
      <c r="BG1733">
        <v>82.5</v>
      </c>
      <c r="BH1733">
        <v>82.25</v>
      </c>
      <c r="BI1733">
        <v>82.5</v>
      </c>
      <c r="BJ1733">
        <v>83.25</v>
      </c>
      <c r="BK1733">
        <v>82</v>
      </c>
      <c r="BL1733">
        <v>79.25</v>
      </c>
      <c r="BM1733">
        <v>76.75</v>
      </c>
      <c r="BN1733">
        <v>73.25</v>
      </c>
      <c r="BO1733">
        <v>69.75</v>
      </c>
      <c r="BP1733">
        <v>67</v>
      </c>
      <c r="BQ1733">
        <v>65.5</v>
      </c>
      <c r="BR1733">
        <v>63.25</v>
      </c>
      <c r="BS1733">
        <v>-0.1081743</v>
      </c>
      <c r="BT1733">
        <v>-0.21552089999999999</v>
      </c>
      <c r="BU1733">
        <v>-0.15256020000000001</v>
      </c>
      <c r="BV1733">
        <v>-0.15120410000000001</v>
      </c>
      <c r="BW1733">
        <v>-0.2334862</v>
      </c>
      <c r="BX1733">
        <v>3.06738</v>
      </c>
      <c r="BY1733">
        <v>-6.4937839999999998</v>
      </c>
      <c r="BZ1733">
        <v>1.842522</v>
      </c>
      <c r="CA1733">
        <v>2.646801</v>
      </c>
      <c r="CB1733">
        <v>-0.66383930000000002</v>
      </c>
      <c r="CC1733">
        <v>-2.0785999999999998</v>
      </c>
      <c r="CD1733">
        <v>-1.124733</v>
      </c>
      <c r="CE1733">
        <v>-0.29357149999999999</v>
      </c>
      <c r="CF1733">
        <v>0.97573469999999995</v>
      </c>
      <c r="CG1733">
        <v>-1.5206219999999999</v>
      </c>
      <c r="CH1733">
        <v>2.2090109999999998</v>
      </c>
      <c r="CI1733">
        <v>1.5086139999999999</v>
      </c>
      <c r="CJ1733">
        <v>-1.4845619999999999</v>
      </c>
      <c r="CK1733">
        <v>1.314999</v>
      </c>
      <c r="CL1733">
        <v>0.97211650000000005</v>
      </c>
      <c r="CM1733">
        <v>-3.3886449999999999</v>
      </c>
      <c r="CN1733">
        <v>-0.2963924</v>
      </c>
      <c r="CO1733">
        <v>0.42747499999999999</v>
      </c>
      <c r="CP1733">
        <v>0.16027830000000001</v>
      </c>
      <c r="CQ1733">
        <v>0.24865200000000001</v>
      </c>
      <c r="CR1733">
        <v>5.1897899999999997E-2</v>
      </c>
      <c r="CS1733">
        <v>6.6770200000000002E-2</v>
      </c>
      <c r="CT1733">
        <v>4.2679300000000003E-2</v>
      </c>
      <c r="CU1733">
        <v>5.09352E-2</v>
      </c>
      <c r="CV1733">
        <v>3.6762769999999998</v>
      </c>
      <c r="CW1733">
        <v>12.18967</v>
      </c>
      <c r="CX1733">
        <v>4.0379899999999997</v>
      </c>
      <c r="CY1733">
        <v>1.5828279999999999</v>
      </c>
      <c r="CZ1733">
        <v>1.9402509999999999</v>
      </c>
      <c r="DA1733">
        <v>2.4682759999999999</v>
      </c>
      <c r="DB1733">
        <v>1.4129769999999999</v>
      </c>
      <c r="DC1733">
        <v>1.3388990000000001</v>
      </c>
      <c r="DD1733">
        <v>1.965651</v>
      </c>
      <c r="DE1733">
        <v>2.7664949999999999</v>
      </c>
      <c r="DF1733">
        <v>1.347804</v>
      </c>
      <c r="DG1733">
        <v>1.235455</v>
      </c>
      <c r="DH1733">
        <v>5.5005059999999997</v>
      </c>
      <c r="DI1733">
        <v>5.4152659999999999</v>
      </c>
      <c r="DJ1733">
        <v>7.9486739999999996</v>
      </c>
      <c r="DK1733">
        <v>11.042630000000001</v>
      </c>
      <c r="DL1733">
        <v>5.982888</v>
      </c>
      <c r="DM1733">
        <v>0.35740880000000003</v>
      </c>
      <c r="DN1733">
        <v>0.26506020000000002</v>
      </c>
      <c r="DO1733">
        <v>19</v>
      </c>
      <c r="DP1733">
        <v>20</v>
      </c>
    </row>
    <row r="1734" spans="1:120" hidden="1" x14ac:dyDescent="0.25">
      <c r="A1734" t="str">
        <f t="shared" si="27"/>
        <v>LCA-Greater Bay Area_Prescribed DA 1-4 (1PM-9PM)_44424_20-20</v>
      </c>
      <c r="B1734" t="s">
        <v>62</v>
      </c>
      <c r="C1734" t="s">
        <v>209</v>
      </c>
      <c r="D1734" t="s">
        <v>36</v>
      </c>
      <c r="E1734" t="s">
        <v>61</v>
      </c>
      <c r="F1734" t="s">
        <v>61</v>
      </c>
      <c r="G1734" t="s">
        <v>61</v>
      </c>
      <c r="H1734" t="s">
        <v>61</v>
      </c>
      <c r="I1734" t="s">
        <v>61</v>
      </c>
      <c r="J1734" t="s">
        <v>61</v>
      </c>
      <c r="K1734" t="s">
        <v>214</v>
      </c>
      <c r="L1734" s="18">
        <v>44424</v>
      </c>
      <c r="M1734">
        <v>20</v>
      </c>
      <c r="N1734">
        <v>20</v>
      </c>
      <c r="O1734" t="s">
        <v>258</v>
      </c>
      <c r="P1734">
        <v>3</v>
      </c>
      <c r="Q1734">
        <v>2</v>
      </c>
      <c r="R1734">
        <v>0</v>
      </c>
      <c r="S1734">
        <v>0</v>
      </c>
      <c r="T1734">
        <v>1</v>
      </c>
      <c r="U1734">
        <v>1</v>
      </c>
      <c r="V1734">
        <v>1</v>
      </c>
      <c r="W1734">
        <v>888</v>
      </c>
      <c r="X1734">
        <v>916.02</v>
      </c>
      <c r="Y1734">
        <v>914.58</v>
      </c>
      <c r="Z1734">
        <v>911.16</v>
      </c>
      <c r="AA1734">
        <v>910.26</v>
      </c>
      <c r="AB1734">
        <v>906.42</v>
      </c>
      <c r="AC1734">
        <v>889.98</v>
      </c>
      <c r="AD1734">
        <v>914.46</v>
      </c>
      <c r="AE1734">
        <v>928.74</v>
      </c>
      <c r="AF1734">
        <v>901.77</v>
      </c>
      <c r="AG1734">
        <v>810.84</v>
      </c>
      <c r="AH1734">
        <v>634.08000000000004</v>
      </c>
      <c r="AI1734">
        <v>599.04</v>
      </c>
      <c r="AJ1734">
        <v>298.5</v>
      </c>
      <c r="AK1734">
        <v>257.22000000000003</v>
      </c>
      <c r="AL1734">
        <v>259.26</v>
      </c>
      <c r="AM1734">
        <v>268.68</v>
      </c>
      <c r="AN1734">
        <v>264.72000000000003</v>
      </c>
      <c r="AO1734">
        <v>383.88</v>
      </c>
      <c r="AP1734">
        <v>313.74</v>
      </c>
      <c r="AQ1734">
        <v>405.12</v>
      </c>
      <c r="AR1734">
        <v>840.18</v>
      </c>
      <c r="AS1734">
        <v>928.62</v>
      </c>
      <c r="AT1734">
        <v>923.58</v>
      </c>
      <c r="AU1734">
        <v>59.5</v>
      </c>
      <c r="AV1734">
        <v>58.75</v>
      </c>
      <c r="AW1734">
        <v>58.75</v>
      </c>
      <c r="AX1734">
        <v>59</v>
      </c>
      <c r="AY1734">
        <v>58.75</v>
      </c>
      <c r="AZ1734">
        <v>58.5</v>
      </c>
      <c r="BA1734">
        <v>58</v>
      </c>
      <c r="BB1734">
        <v>57.75</v>
      </c>
      <c r="BC1734">
        <v>58.25</v>
      </c>
      <c r="BD1734">
        <v>59.75</v>
      </c>
      <c r="BE1734">
        <v>62.5</v>
      </c>
      <c r="BF1734">
        <v>63.75</v>
      </c>
      <c r="BG1734">
        <v>64.75</v>
      </c>
      <c r="BH1734">
        <v>67</v>
      </c>
      <c r="BI1734">
        <v>68.5</v>
      </c>
      <c r="BJ1734">
        <v>69.5</v>
      </c>
      <c r="BK1734">
        <v>69</v>
      </c>
      <c r="BL1734">
        <v>68.25</v>
      </c>
      <c r="BM1734">
        <v>66.75</v>
      </c>
      <c r="BN1734">
        <v>64.5</v>
      </c>
      <c r="BO1734">
        <v>62.75</v>
      </c>
      <c r="BP1734">
        <v>61.5</v>
      </c>
      <c r="BQ1734">
        <v>61</v>
      </c>
      <c r="BR1734">
        <v>60.5</v>
      </c>
      <c r="BS1734">
        <v>25.138919999999999</v>
      </c>
      <c r="BT1734">
        <v>1.4308890000000001</v>
      </c>
      <c r="BU1734">
        <v>-2.8104629999999999</v>
      </c>
      <c r="BV1734">
        <v>-0.80298610000000004</v>
      </c>
      <c r="BW1734">
        <v>-0.74861529999999998</v>
      </c>
      <c r="BX1734">
        <v>-12.76693</v>
      </c>
      <c r="BY1734">
        <v>1.909573</v>
      </c>
      <c r="BZ1734">
        <v>-2.2043840000000001</v>
      </c>
      <c r="CA1734">
        <v>-13.723089999999999</v>
      </c>
      <c r="CB1734">
        <v>20.414899999999999</v>
      </c>
      <c r="CC1734">
        <v>61.096159999999998</v>
      </c>
      <c r="CD1734">
        <v>71.589370000000002</v>
      </c>
      <c r="CE1734">
        <v>67.576980000000006</v>
      </c>
      <c r="CF1734">
        <v>48.886870000000002</v>
      </c>
      <c r="CG1734">
        <v>52.02046</v>
      </c>
      <c r="CH1734">
        <v>54.963000000000001</v>
      </c>
      <c r="CI1734">
        <v>43.949910000000003</v>
      </c>
      <c r="CJ1734">
        <v>54.744300000000003</v>
      </c>
      <c r="CK1734">
        <v>-8.6318439999999992</v>
      </c>
      <c r="CL1734">
        <v>83.968059999999994</v>
      </c>
      <c r="CM1734">
        <v>-10.86115</v>
      </c>
      <c r="CN1734">
        <v>-12.170249999999999</v>
      </c>
      <c r="CO1734">
        <v>-12.266540000000001</v>
      </c>
      <c r="CP1734">
        <v>-22.85915</v>
      </c>
      <c r="CQ1734">
        <v>175.60380000000001</v>
      </c>
      <c r="CR1734">
        <v>226.05189999999999</v>
      </c>
      <c r="CS1734">
        <v>505.51710000000003</v>
      </c>
      <c r="CT1734">
        <v>368.6123</v>
      </c>
      <c r="CU1734">
        <v>213.72790000000001</v>
      </c>
      <c r="CV1734">
        <v>204.458</v>
      </c>
      <c r="CW1734">
        <v>193.7869</v>
      </c>
      <c r="CX1734">
        <v>183.4913</v>
      </c>
      <c r="CY1734">
        <v>418.73480000000001</v>
      </c>
      <c r="CZ1734">
        <v>1309.8240000000001</v>
      </c>
      <c r="DA1734">
        <v>2533.5070000000001</v>
      </c>
      <c r="DB1734">
        <v>1858.308</v>
      </c>
      <c r="DC1734">
        <v>1529.6579999999999</v>
      </c>
      <c r="DD1734">
        <v>719.95309999999995</v>
      </c>
      <c r="DE1734">
        <v>530.96180000000004</v>
      </c>
      <c r="DF1734">
        <v>570.87509999999997</v>
      </c>
      <c r="DG1734">
        <v>481.48880000000003</v>
      </c>
      <c r="DH1734">
        <v>545.17399999999998</v>
      </c>
      <c r="DI1734">
        <v>2536.7800000000002</v>
      </c>
      <c r="DJ1734">
        <v>4672.9629999999997</v>
      </c>
      <c r="DK1734">
        <v>4374.32</v>
      </c>
      <c r="DL1734">
        <v>429.14580000000001</v>
      </c>
      <c r="DM1734">
        <v>789.24959999999999</v>
      </c>
      <c r="DN1734">
        <v>2106.973</v>
      </c>
      <c r="DO1734">
        <v>20</v>
      </c>
      <c r="DP1734">
        <v>20</v>
      </c>
    </row>
    <row r="1735" spans="1:120" x14ac:dyDescent="0.25">
      <c r="A1735" t="str">
        <f t="shared" si="27"/>
        <v>AutoDR-Yes_Prescribed DA 1-4 (1PM-9PM)_44424_19-20</v>
      </c>
      <c r="B1735" t="s">
        <v>62</v>
      </c>
      <c r="C1735" t="s">
        <v>322</v>
      </c>
      <c r="D1735" t="s">
        <v>61</v>
      </c>
      <c r="E1735" t="s">
        <v>61</v>
      </c>
      <c r="F1735" t="s">
        <v>61</v>
      </c>
      <c r="G1735" t="s">
        <v>61</v>
      </c>
      <c r="H1735" t="s">
        <v>98</v>
      </c>
      <c r="I1735" t="s">
        <v>61</v>
      </c>
      <c r="J1735" t="s">
        <v>61</v>
      </c>
      <c r="K1735" t="s">
        <v>214</v>
      </c>
      <c r="L1735" s="18">
        <v>44424</v>
      </c>
      <c r="M1735">
        <v>19</v>
      </c>
      <c r="N1735">
        <v>20</v>
      </c>
      <c r="O1735" t="s">
        <v>258</v>
      </c>
      <c r="P1735">
        <v>3</v>
      </c>
      <c r="Q1735">
        <v>3</v>
      </c>
      <c r="R1735">
        <v>0</v>
      </c>
      <c r="S1735">
        <v>0</v>
      </c>
      <c r="T1735">
        <v>1</v>
      </c>
      <c r="U1735">
        <v>1</v>
      </c>
      <c r="V1735">
        <v>1</v>
      </c>
      <c r="W1735">
        <v>29.36</v>
      </c>
      <c r="X1735">
        <v>29.36</v>
      </c>
      <c r="Y1735">
        <v>29.64</v>
      </c>
      <c r="Z1735">
        <v>29.44</v>
      </c>
      <c r="AA1735">
        <v>29.52</v>
      </c>
      <c r="AB1735">
        <v>29.56</v>
      </c>
      <c r="AC1735">
        <v>72.239999999999995</v>
      </c>
      <c r="AD1735">
        <v>69.2</v>
      </c>
      <c r="AE1735">
        <v>65.400000000000006</v>
      </c>
      <c r="AF1735">
        <v>79.400000000000006</v>
      </c>
      <c r="AG1735">
        <v>108.36</v>
      </c>
      <c r="AH1735">
        <v>119.2</v>
      </c>
      <c r="AI1735">
        <v>120.36</v>
      </c>
      <c r="AJ1735">
        <v>123.36</v>
      </c>
      <c r="AK1735">
        <v>125.6</v>
      </c>
      <c r="AL1735">
        <v>120.48</v>
      </c>
      <c r="AM1735">
        <v>119.16</v>
      </c>
      <c r="AN1735">
        <v>119.64</v>
      </c>
      <c r="AO1735">
        <v>125.84</v>
      </c>
      <c r="AP1735">
        <v>99.72</v>
      </c>
      <c r="AQ1735">
        <v>81.400000000000006</v>
      </c>
      <c r="AR1735">
        <v>30.36</v>
      </c>
      <c r="AS1735">
        <v>29.52</v>
      </c>
      <c r="AT1735">
        <v>29.2</v>
      </c>
      <c r="AU1735">
        <v>62.666666999999997</v>
      </c>
      <c r="AV1735">
        <v>63.166666999999997</v>
      </c>
      <c r="AW1735">
        <v>62</v>
      </c>
      <c r="AX1735">
        <v>61</v>
      </c>
      <c r="AY1735">
        <v>60.833333000000003</v>
      </c>
      <c r="AZ1735">
        <v>60.166666999999997</v>
      </c>
      <c r="BA1735">
        <v>60</v>
      </c>
      <c r="BB1735">
        <v>59.833333000000003</v>
      </c>
      <c r="BC1735">
        <v>60.5</v>
      </c>
      <c r="BD1735">
        <v>64.5</v>
      </c>
      <c r="BE1735">
        <v>70.166667000000004</v>
      </c>
      <c r="BF1735">
        <v>75.833332999999996</v>
      </c>
      <c r="BG1735">
        <v>80</v>
      </c>
      <c r="BH1735">
        <v>80.166667000000004</v>
      </c>
      <c r="BI1735">
        <v>80.166667000000004</v>
      </c>
      <c r="BJ1735">
        <v>80.333332999999996</v>
      </c>
      <c r="BK1735">
        <v>79</v>
      </c>
      <c r="BL1735">
        <v>76.5</v>
      </c>
      <c r="BM1735">
        <v>74.333332999999996</v>
      </c>
      <c r="BN1735">
        <v>70.666667000000004</v>
      </c>
      <c r="BO1735">
        <v>67.333332999999996</v>
      </c>
      <c r="BP1735">
        <v>64.833332999999996</v>
      </c>
      <c r="BQ1735">
        <v>63.333333000000003</v>
      </c>
      <c r="BR1735">
        <v>61.833333000000003</v>
      </c>
      <c r="BS1735">
        <v>-0.11878229999999999</v>
      </c>
      <c r="BT1735">
        <v>-0.17858309999999999</v>
      </c>
      <c r="BU1735">
        <v>-0.17376759999999999</v>
      </c>
      <c r="BV1735">
        <v>-0.13138649999999999</v>
      </c>
      <c r="BW1735">
        <v>-0.24411579999999999</v>
      </c>
      <c r="BX1735">
        <v>3.3769209999999998</v>
      </c>
      <c r="BY1735">
        <v>-5.6345669999999997</v>
      </c>
      <c r="BZ1735">
        <v>1.4365079999999999</v>
      </c>
      <c r="CA1735">
        <v>2.5735269999999999</v>
      </c>
      <c r="CB1735">
        <v>-1.5923419999999999</v>
      </c>
      <c r="CC1735">
        <v>-2.2172450000000001</v>
      </c>
      <c r="CD1735">
        <v>-1.2964690000000001</v>
      </c>
      <c r="CE1735">
        <v>3.7475599999999998E-2</v>
      </c>
      <c r="CF1735">
        <v>0.72172930000000002</v>
      </c>
      <c r="CG1735">
        <v>-1.7181169999999999</v>
      </c>
      <c r="CH1735">
        <v>1.534538</v>
      </c>
      <c r="CI1735">
        <v>1.1687970000000001</v>
      </c>
      <c r="CJ1735">
        <v>-2.8588939999999998</v>
      </c>
      <c r="CK1735">
        <v>2.5854840000000001</v>
      </c>
      <c r="CL1735">
        <v>2.8515799999999998</v>
      </c>
      <c r="CM1735">
        <v>-1.1238459999999999</v>
      </c>
      <c r="CN1735">
        <v>-0.3376749</v>
      </c>
      <c r="CO1735">
        <v>0.37639899999999998</v>
      </c>
      <c r="CP1735">
        <v>0.1545057</v>
      </c>
      <c r="CQ1735">
        <v>0.24923790000000001</v>
      </c>
      <c r="CR1735">
        <v>5.2517399999999999E-2</v>
      </c>
      <c r="CS1735">
        <v>6.6954200000000005E-2</v>
      </c>
      <c r="CT1735">
        <v>4.3179299999999997E-2</v>
      </c>
      <c r="CU1735">
        <v>5.1116300000000003E-2</v>
      </c>
      <c r="CV1735">
        <v>3.9532769999999999</v>
      </c>
      <c r="CW1735">
        <v>12.653499999999999</v>
      </c>
      <c r="CX1735">
        <v>4.925351</v>
      </c>
      <c r="CY1735">
        <v>2.2472150000000002</v>
      </c>
      <c r="CZ1735">
        <v>2.2734139999999998</v>
      </c>
      <c r="DA1735">
        <v>5.2096780000000003</v>
      </c>
      <c r="DB1735">
        <v>2.6134719999999998</v>
      </c>
      <c r="DC1735">
        <v>2.6577099999999998</v>
      </c>
      <c r="DD1735">
        <v>2.6957409999999999</v>
      </c>
      <c r="DE1735">
        <v>3.6386180000000001</v>
      </c>
      <c r="DF1735">
        <v>2.450313</v>
      </c>
      <c r="DG1735">
        <v>1.959023</v>
      </c>
      <c r="DH1735">
        <v>8.3064699999999991</v>
      </c>
      <c r="DI1735">
        <v>9.8770589999999991</v>
      </c>
      <c r="DJ1735">
        <v>15.249219999999999</v>
      </c>
      <c r="DK1735">
        <v>20.055309999999999</v>
      </c>
      <c r="DL1735">
        <v>9.9053649999999998</v>
      </c>
      <c r="DM1735">
        <v>0.37808249999999999</v>
      </c>
      <c r="DN1735">
        <v>0.26545770000000002</v>
      </c>
      <c r="DO1735">
        <v>19</v>
      </c>
      <c r="DP1735">
        <v>20</v>
      </c>
    </row>
    <row r="1736" spans="1:120" hidden="1" x14ac:dyDescent="0.25">
      <c r="A1736" t="str">
        <f t="shared" si="27"/>
        <v>Size_Grp-Below 20 kW_Prescribed DA 1-4 (1PM-9PM)_44424_20-20</v>
      </c>
      <c r="B1736" t="s">
        <v>62</v>
      </c>
      <c r="C1736" t="s">
        <v>259</v>
      </c>
      <c r="D1736" t="s">
        <v>61</v>
      </c>
      <c r="E1736" t="s">
        <v>61</v>
      </c>
      <c r="F1736" t="s">
        <v>61</v>
      </c>
      <c r="G1736" t="s">
        <v>61</v>
      </c>
      <c r="H1736" t="s">
        <v>61</v>
      </c>
      <c r="I1736" t="s">
        <v>61</v>
      </c>
      <c r="J1736" t="s">
        <v>260</v>
      </c>
      <c r="K1736" t="s">
        <v>214</v>
      </c>
      <c r="L1736" s="18">
        <v>44424</v>
      </c>
      <c r="M1736">
        <v>20</v>
      </c>
      <c r="N1736">
        <v>20</v>
      </c>
      <c r="O1736" t="s">
        <v>258</v>
      </c>
      <c r="P1736">
        <v>1</v>
      </c>
      <c r="Q1736">
        <v>0</v>
      </c>
      <c r="R1736">
        <v>0</v>
      </c>
      <c r="S1736">
        <v>0</v>
      </c>
      <c r="T1736">
        <v>1</v>
      </c>
      <c r="U1736">
        <v>0</v>
      </c>
      <c r="V1736">
        <v>1</v>
      </c>
      <c r="DO1736">
        <v>20</v>
      </c>
      <c r="DP1736">
        <v>20</v>
      </c>
    </row>
    <row r="1737" spans="1:120" hidden="1" x14ac:dyDescent="0.25">
      <c r="A1737" t="str">
        <f t="shared" si="27"/>
        <v>Industry_Type-4. Retail stores_Prescribed DA 1-4 (1PM-9PM)_44424_19-20</v>
      </c>
      <c r="B1737" t="s">
        <v>62</v>
      </c>
      <c r="C1737" t="s">
        <v>204</v>
      </c>
      <c r="D1737" t="s">
        <v>61</v>
      </c>
      <c r="E1737" t="s">
        <v>61</v>
      </c>
      <c r="F1737" t="s">
        <v>61</v>
      </c>
      <c r="G1737" t="s">
        <v>33</v>
      </c>
      <c r="H1737" t="s">
        <v>61</v>
      </c>
      <c r="I1737" t="s">
        <v>61</v>
      </c>
      <c r="J1737" t="s">
        <v>61</v>
      </c>
      <c r="K1737" t="s">
        <v>214</v>
      </c>
      <c r="L1737" s="18">
        <v>44424</v>
      </c>
      <c r="M1737">
        <v>19</v>
      </c>
      <c r="N1737">
        <v>20</v>
      </c>
      <c r="O1737" t="s">
        <v>258</v>
      </c>
      <c r="P1737">
        <v>1</v>
      </c>
      <c r="Q1737">
        <v>1</v>
      </c>
      <c r="R1737">
        <v>0</v>
      </c>
      <c r="S1737">
        <v>0</v>
      </c>
      <c r="T1737">
        <v>1</v>
      </c>
      <c r="U1737">
        <v>0</v>
      </c>
      <c r="V1737">
        <v>1</v>
      </c>
      <c r="W1737">
        <v>0.77</v>
      </c>
      <c r="X1737">
        <v>0.75900000000000001</v>
      </c>
      <c r="Y1737">
        <v>0.76100000000000001</v>
      </c>
      <c r="Z1737">
        <v>0.752</v>
      </c>
      <c r="AA1737">
        <v>0.752</v>
      </c>
      <c r="AB1737">
        <v>0.75600000000000001</v>
      </c>
      <c r="AC1737">
        <v>0.755</v>
      </c>
      <c r="AD1737">
        <v>0.89800000000000002</v>
      </c>
      <c r="AE1737">
        <v>1.0529999999999999</v>
      </c>
      <c r="AF1737">
        <v>1.0469999999999999</v>
      </c>
      <c r="AG1737">
        <v>1.0529999999999999</v>
      </c>
      <c r="AH1737">
        <v>0.90200000000000002</v>
      </c>
      <c r="AI1737">
        <v>0.77100000000000002</v>
      </c>
      <c r="AJ1737">
        <v>0.76700000000000002</v>
      </c>
      <c r="AK1737">
        <v>0.76400000000000001</v>
      </c>
      <c r="AL1737">
        <v>0.75900000000000001</v>
      </c>
      <c r="AM1737">
        <v>0.76300000000000001</v>
      </c>
      <c r="AN1737">
        <v>0.77</v>
      </c>
      <c r="AO1737">
        <v>0.76800000000000002</v>
      </c>
      <c r="AP1737">
        <v>0.76100000000000001</v>
      </c>
      <c r="AQ1737">
        <v>0.77800000000000002</v>
      </c>
      <c r="AR1737">
        <v>0.77400000000000002</v>
      </c>
      <c r="AS1737">
        <v>0.77</v>
      </c>
      <c r="AT1737">
        <v>0.76900000000000002</v>
      </c>
      <c r="AU1737">
        <v>59</v>
      </c>
      <c r="AV1737">
        <v>59</v>
      </c>
      <c r="AW1737">
        <v>58.5</v>
      </c>
      <c r="AX1737">
        <v>58</v>
      </c>
      <c r="AY1737">
        <v>58</v>
      </c>
      <c r="AZ1737">
        <v>58</v>
      </c>
      <c r="BA1737">
        <v>58.5</v>
      </c>
      <c r="BB1737">
        <v>59</v>
      </c>
      <c r="BC1737">
        <v>59.5</v>
      </c>
      <c r="BD1737">
        <v>63</v>
      </c>
      <c r="BE1737">
        <v>68</v>
      </c>
      <c r="BF1737">
        <v>72.5</v>
      </c>
      <c r="BG1737">
        <v>75</v>
      </c>
      <c r="BH1737">
        <v>76</v>
      </c>
      <c r="BI1737">
        <v>75.5</v>
      </c>
      <c r="BJ1737">
        <v>74.5</v>
      </c>
      <c r="BK1737">
        <v>73</v>
      </c>
      <c r="BL1737">
        <v>71</v>
      </c>
      <c r="BM1737">
        <v>69.5</v>
      </c>
      <c r="BN1737">
        <v>65.5</v>
      </c>
      <c r="BO1737">
        <v>62.5</v>
      </c>
      <c r="BP1737">
        <v>60.5</v>
      </c>
      <c r="BQ1737">
        <v>59</v>
      </c>
      <c r="BR1737">
        <v>59</v>
      </c>
      <c r="BS1737">
        <v>-4.5113000000000002E-3</v>
      </c>
      <c r="BT1737">
        <v>5.8548000000000003E-3</v>
      </c>
      <c r="BU1737">
        <v>5.2138000000000002E-3</v>
      </c>
      <c r="BV1737">
        <v>5.0594000000000004E-3</v>
      </c>
      <c r="BW1737">
        <v>7.4476999999999998E-3</v>
      </c>
      <c r="BX1737">
        <v>4.6257E-3</v>
      </c>
      <c r="BY1737">
        <v>7.3369000000000004E-3</v>
      </c>
      <c r="BZ1737">
        <v>-1.29467E-2</v>
      </c>
      <c r="CA1737">
        <v>-3.7780000000000002E-4</v>
      </c>
      <c r="CB1737">
        <v>-6.3302000000000002E-3</v>
      </c>
      <c r="CC1737">
        <v>-1.0253E-2</v>
      </c>
      <c r="CD1737">
        <v>1.1588899999999999E-2</v>
      </c>
      <c r="CE1737">
        <v>7.2918200000000002E-2</v>
      </c>
      <c r="CF1737">
        <v>5.8289399999999998E-2</v>
      </c>
      <c r="CG1737">
        <v>3.1952099999999997E-2</v>
      </c>
      <c r="CH1737">
        <v>7.0226999999999998E-3</v>
      </c>
      <c r="CI1737">
        <v>4.9643999999999999E-3</v>
      </c>
      <c r="CJ1737">
        <v>1.6283999999999999E-3</v>
      </c>
      <c r="CK1737">
        <v>6.3765999999999996E-3</v>
      </c>
      <c r="CL1737">
        <v>1.2013100000000001E-2</v>
      </c>
      <c r="CM1737">
        <v>1.32245E-2</v>
      </c>
      <c r="CN1737">
        <v>1.2708499999999999E-2</v>
      </c>
      <c r="CO1737">
        <v>5.3999E-3</v>
      </c>
      <c r="CP1737">
        <v>6.9094999999999998E-3</v>
      </c>
      <c r="CQ1737">
        <v>3.8719999999999998E-4</v>
      </c>
      <c r="CR1737">
        <v>3.9280000000000001E-4</v>
      </c>
      <c r="CS1737">
        <v>4.0660000000000002E-4</v>
      </c>
      <c r="CT1737">
        <v>4.4630000000000001E-4</v>
      </c>
      <c r="CU1737">
        <v>4.417E-4</v>
      </c>
      <c r="CV1737">
        <v>4.4000000000000002E-4</v>
      </c>
      <c r="CW1737">
        <v>1.1299999999999999E-3</v>
      </c>
      <c r="CX1737">
        <v>5.6139999999999998E-4</v>
      </c>
      <c r="CY1737">
        <v>1.6205E-3</v>
      </c>
      <c r="CZ1737">
        <v>1.3018000000000001E-3</v>
      </c>
      <c r="DA1737">
        <v>3.8779999999999999E-3</v>
      </c>
      <c r="DB1737">
        <v>1.2684E-3</v>
      </c>
      <c r="DC1737">
        <v>1.3749999999999999E-3</v>
      </c>
      <c r="DD1737">
        <v>1.4932999999999999E-3</v>
      </c>
      <c r="DE1737">
        <v>8.8670000000000003E-4</v>
      </c>
      <c r="DF1737">
        <v>5.5110000000000001E-4</v>
      </c>
      <c r="DG1737">
        <v>5.0080000000000003E-4</v>
      </c>
      <c r="DH1737">
        <v>7.737E-4</v>
      </c>
      <c r="DI1737">
        <v>4.6020000000000002E-4</v>
      </c>
      <c r="DJ1737">
        <v>4.3340000000000002E-4</v>
      </c>
      <c r="DK1737">
        <v>3.1139999999999998E-4</v>
      </c>
      <c r="DL1737">
        <v>4.2769999999999999E-4</v>
      </c>
      <c r="DM1737">
        <v>4.0460000000000002E-4</v>
      </c>
      <c r="DN1737">
        <v>4.103E-4</v>
      </c>
      <c r="DO1737">
        <v>19</v>
      </c>
      <c r="DP1737">
        <v>20</v>
      </c>
    </row>
    <row r="1738" spans="1:120" hidden="1" x14ac:dyDescent="0.25">
      <c r="A1738" t="str">
        <f t="shared" si="27"/>
        <v>Industry_Type-5. Offices, Hotels, Finance, Services_Prescribed DA 1-4 (1PM-9PM)_44424_20-20</v>
      </c>
      <c r="B1738" t="s">
        <v>62</v>
      </c>
      <c r="C1738" t="s">
        <v>205</v>
      </c>
      <c r="D1738" t="s">
        <v>61</v>
      </c>
      <c r="E1738" t="s">
        <v>61</v>
      </c>
      <c r="F1738" t="s">
        <v>61</v>
      </c>
      <c r="G1738" t="s">
        <v>37</v>
      </c>
      <c r="H1738" t="s">
        <v>61</v>
      </c>
      <c r="I1738" t="s">
        <v>61</v>
      </c>
      <c r="J1738" t="s">
        <v>61</v>
      </c>
      <c r="K1738" t="s">
        <v>214</v>
      </c>
      <c r="L1738" s="18">
        <v>44424</v>
      </c>
      <c r="M1738">
        <v>20</v>
      </c>
      <c r="N1738">
        <v>20</v>
      </c>
      <c r="O1738" t="s">
        <v>258</v>
      </c>
      <c r="P1738">
        <v>2</v>
      </c>
      <c r="Q1738">
        <v>1</v>
      </c>
      <c r="R1738">
        <v>0</v>
      </c>
      <c r="S1738">
        <v>0</v>
      </c>
      <c r="T1738">
        <v>1</v>
      </c>
      <c r="U1738">
        <v>0</v>
      </c>
      <c r="V1738">
        <v>1</v>
      </c>
      <c r="W1738">
        <v>151.04</v>
      </c>
      <c r="X1738">
        <v>189.04</v>
      </c>
      <c r="Y1738">
        <v>191.6</v>
      </c>
      <c r="Z1738">
        <v>192.48</v>
      </c>
      <c r="AA1738">
        <v>190.32</v>
      </c>
      <c r="AB1738">
        <v>186.48</v>
      </c>
      <c r="AC1738">
        <v>162.63999999999999</v>
      </c>
      <c r="AD1738">
        <v>192.4</v>
      </c>
      <c r="AE1738">
        <v>196.08</v>
      </c>
      <c r="AF1738">
        <v>197.56</v>
      </c>
      <c r="AG1738">
        <v>204.64</v>
      </c>
      <c r="AH1738">
        <v>178.24</v>
      </c>
      <c r="AI1738">
        <v>172.8</v>
      </c>
      <c r="AJ1738">
        <v>176.24</v>
      </c>
      <c r="AK1738">
        <v>182</v>
      </c>
      <c r="AL1738">
        <v>181.84</v>
      </c>
      <c r="AM1738">
        <v>203.04</v>
      </c>
      <c r="AN1738">
        <v>212.16</v>
      </c>
      <c r="AO1738">
        <v>228</v>
      </c>
      <c r="AP1738">
        <v>66.959999999999994</v>
      </c>
      <c r="AQ1738">
        <v>184.96</v>
      </c>
      <c r="AR1738">
        <v>206</v>
      </c>
      <c r="AS1738">
        <v>199.12</v>
      </c>
      <c r="AT1738">
        <v>188.88</v>
      </c>
      <c r="AU1738">
        <v>63</v>
      </c>
      <c r="AV1738">
        <v>62</v>
      </c>
      <c r="AW1738">
        <v>62.5</v>
      </c>
      <c r="AX1738">
        <v>63</v>
      </c>
      <c r="AY1738">
        <v>62.5</v>
      </c>
      <c r="AZ1738">
        <v>62</v>
      </c>
      <c r="BA1738">
        <v>61.5</v>
      </c>
      <c r="BB1738">
        <v>61</v>
      </c>
      <c r="BC1738">
        <v>61.5</v>
      </c>
      <c r="BD1738">
        <v>63</v>
      </c>
      <c r="BE1738">
        <v>66</v>
      </c>
      <c r="BF1738">
        <v>68</v>
      </c>
      <c r="BG1738">
        <v>68.5</v>
      </c>
      <c r="BH1738">
        <v>70.5</v>
      </c>
      <c r="BI1738">
        <v>72.5</v>
      </c>
      <c r="BJ1738">
        <v>74.5</v>
      </c>
      <c r="BK1738">
        <v>74.5</v>
      </c>
      <c r="BL1738">
        <v>74.5</v>
      </c>
      <c r="BM1738">
        <v>72.5</v>
      </c>
      <c r="BN1738">
        <v>69.5</v>
      </c>
      <c r="BO1738">
        <v>67.5</v>
      </c>
      <c r="BP1738">
        <v>66</v>
      </c>
      <c r="BQ1738">
        <v>65</v>
      </c>
      <c r="BR1738">
        <v>64</v>
      </c>
      <c r="BS1738">
        <v>40.61694</v>
      </c>
      <c r="BT1738">
        <v>-6.1891939999999996</v>
      </c>
      <c r="BU1738">
        <v>-6.7093809999999996</v>
      </c>
      <c r="BV1738">
        <v>-6.5382999999999996</v>
      </c>
      <c r="BW1738">
        <v>-2.4358979999999999</v>
      </c>
      <c r="BX1738">
        <v>-1.946213</v>
      </c>
      <c r="BY1738">
        <v>-0.57206729999999995</v>
      </c>
      <c r="BZ1738">
        <v>1.3125309999999999</v>
      </c>
      <c r="CA1738">
        <v>-0.6737976</v>
      </c>
      <c r="CB1738">
        <v>3.4451450000000001</v>
      </c>
      <c r="CC1738">
        <v>1.000183</v>
      </c>
      <c r="CD1738">
        <v>1.108444</v>
      </c>
      <c r="CE1738">
        <v>4.6749729999999996</v>
      </c>
      <c r="CF1738">
        <v>5.8057400000000001</v>
      </c>
      <c r="CG1738">
        <v>2.9902039999999999</v>
      </c>
      <c r="CH1738">
        <v>4.238327</v>
      </c>
      <c r="CI1738">
        <v>-8.68248</v>
      </c>
      <c r="CJ1738">
        <v>2.9622959999999998</v>
      </c>
      <c r="CK1738">
        <v>-6.462936</v>
      </c>
      <c r="CL1738">
        <v>137.52789999999999</v>
      </c>
      <c r="CM1738">
        <v>12.57025</v>
      </c>
      <c r="CN1738">
        <v>-6.5375519999999998</v>
      </c>
      <c r="CO1738">
        <v>-3.4277190000000002</v>
      </c>
      <c r="CP1738">
        <v>4.1680450000000002</v>
      </c>
      <c r="CQ1738">
        <v>51.755859999999998</v>
      </c>
      <c r="CR1738">
        <v>26.307480000000002</v>
      </c>
      <c r="CS1738">
        <v>23.368269999999999</v>
      </c>
      <c r="CT1738">
        <v>20.906469999999999</v>
      </c>
      <c r="CU1738">
        <v>22.03885</v>
      </c>
      <c r="CV1738">
        <v>22.323139999999999</v>
      </c>
      <c r="CW1738">
        <v>26.23517</v>
      </c>
      <c r="CX1738">
        <v>11.53776</v>
      </c>
      <c r="CY1738">
        <v>17.648209999999999</v>
      </c>
      <c r="CZ1738">
        <v>23.42784</v>
      </c>
      <c r="DA1738">
        <v>29.77458</v>
      </c>
      <c r="DB1738">
        <v>51.751060000000003</v>
      </c>
      <c r="DC1738">
        <v>55.266060000000003</v>
      </c>
      <c r="DD1738">
        <v>50.405799999999999</v>
      </c>
      <c r="DE1738">
        <v>45.235550000000003</v>
      </c>
      <c r="DF1738">
        <v>66.011089999999996</v>
      </c>
      <c r="DG1738">
        <v>51.208710000000004</v>
      </c>
      <c r="DH1738">
        <v>43.416849999999997</v>
      </c>
      <c r="DI1738">
        <v>75.996750000000006</v>
      </c>
      <c r="DJ1738">
        <v>93.191699999999997</v>
      </c>
      <c r="DK1738">
        <v>76.290369999999996</v>
      </c>
      <c r="DL1738">
        <v>57.538760000000003</v>
      </c>
      <c r="DM1738">
        <v>62.661949999999997</v>
      </c>
      <c r="DN1738">
        <v>58.289259999999999</v>
      </c>
      <c r="DO1738">
        <v>20</v>
      </c>
      <c r="DP1738">
        <v>20</v>
      </c>
    </row>
    <row r="1739" spans="1:120" hidden="1" x14ac:dyDescent="0.25">
      <c r="A1739" t="str">
        <f t="shared" si="27"/>
        <v>sublap_id-SLAP_PGEB_Prescribed DA 1-4 (1PM-9PM)_44424_20-20</v>
      </c>
      <c r="B1739" t="s">
        <v>62</v>
      </c>
      <c r="C1739" t="s">
        <v>287</v>
      </c>
      <c r="D1739" t="s">
        <v>61</v>
      </c>
      <c r="E1739" t="s">
        <v>288</v>
      </c>
      <c r="F1739" t="s">
        <v>61</v>
      </c>
      <c r="G1739" t="s">
        <v>61</v>
      </c>
      <c r="H1739" t="s">
        <v>61</v>
      </c>
      <c r="I1739" t="s">
        <v>61</v>
      </c>
      <c r="J1739" t="s">
        <v>61</v>
      </c>
      <c r="K1739" t="s">
        <v>214</v>
      </c>
      <c r="L1739" s="18">
        <v>44424</v>
      </c>
      <c r="M1739">
        <v>20</v>
      </c>
      <c r="N1739">
        <v>20</v>
      </c>
      <c r="O1739" t="s">
        <v>258</v>
      </c>
      <c r="P1739">
        <v>2</v>
      </c>
      <c r="Q1739">
        <v>1</v>
      </c>
      <c r="R1739">
        <v>0</v>
      </c>
      <c r="S1739">
        <v>0</v>
      </c>
      <c r="T1739">
        <v>1</v>
      </c>
      <c r="U1739">
        <v>0</v>
      </c>
      <c r="V1739">
        <v>1</v>
      </c>
      <c r="W1739">
        <v>151.04</v>
      </c>
      <c r="X1739">
        <v>189.04</v>
      </c>
      <c r="Y1739">
        <v>191.6</v>
      </c>
      <c r="Z1739">
        <v>192.48</v>
      </c>
      <c r="AA1739">
        <v>190.32</v>
      </c>
      <c r="AB1739">
        <v>186.48</v>
      </c>
      <c r="AC1739">
        <v>162.63999999999999</v>
      </c>
      <c r="AD1739">
        <v>192.4</v>
      </c>
      <c r="AE1739">
        <v>196.08</v>
      </c>
      <c r="AF1739">
        <v>197.56</v>
      </c>
      <c r="AG1739">
        <v>204.64</v>
      </c>
      <c r="AH1739">
        <v>178.24</v>
      </c>
      <c r="AI1739">
        <v>172.8</v>
      </c>
      <c r="AJ1739">
        <v>176.24</v>
      </c>
      <c r="AK1739">
        <v>182</v>
      </c>
      <c r="AL1739">
        <v>181.84</v>
      </c>
      <c r="AM1739">
        <v>203.04</v>
      </c>
      <c r="AN1739">
        <v>212.16</v>
      </c>
      <c r="AO1739">
        <v>228</v>
      </c>
      <c r="AP1739">
        <v>66.959999999999994</v>
      </c>
      <c r="AQ1739">
        <v>184.96</v>
      </c>
      <c r="AR1739">
        <v>206</v>
      </c>
      <c r="AS1739">
        <v>199.12</v>
      </c>
      <c r="AT1739">
        <v>188.88</v>
      </c>
      <c r="AU1739">
        <v>63</v>
      </c>
      <c r="AV1739">
        <v>62</v>
      </c>
      <c r="AW1739">
        <v>62.5</v>
      </c>
      <c r="AX1739">
        <v>63</v>
      </c>
      <c r="AY1739">
        <v>62.5</v>
      </c>
      <c r="AZ1739">
        <v>62</v>
      </c>
      <c r="BA1739">
        <v>61.5</v>
      </c>
      <c r="BB1739">
        <v>61</v>
      </c>
      <c r="BC1739">
        <v>61.5</v>
      </c>
      <c r="BD1739">
        <v>63</v>
      </c>
      <c r="BE1739">
        <v>66</v>
      </c>
      <c r="BF1739">
        <v>68</v>
      </c>
      <c r="BG1739">
        <v>68.5</v>
      </c>
      <c r="BH1739">
        <v>70.5</v>
      </c>
      <c r="BI1739">
        <v>72.5</v>
      </c>
      <c r="BJ1739">
        <v>74.5</v>
      </c>
      <c r="BK1739">
        <v>74.5</v>
      </c>
      <c r="BL1739">
        <v>74.5</v>
      </c>
      <c r="BM1739">
        <v>72.5</v>
      </c>
      <c r="BN1739">
        <v>69.5</v>
      </c>
      <c r="BO1739">
        <v>67.5</v>
      </c>
      <c r="BP1739">
        <v>66</v>
      </c>
      <c r="BQ1739">
        <v>65</v>
      </c>
      <c r="BR1739">
        <v>64</v>
      </c>
      <c r="BS1739">
        <v>40.61694</v>
      </c>
      <c r="BT1739">
        <v>-6.1891939999999996</v>
      </c>
      <c r="BU1739">
        <v>-6.7093809999999996</v>
      </c>
      <c r="BV1739">
        <v>-6.5382999999999996</v>
      </c>
      <c r="BW1739">
        <v>-2.4358979999999999</v>
      </c>
      <c r="BX1739">
        <v>-1.946213</v>
      </c>
      <c r="BY1739">
        <v>-0.57206729999999995</v>
      </c>
      <c r="BZ1739">
        <v>1.3125309999999999</v>
      </c>
      <c r="CA1739">
        <v>-0.6737976</v>
      </c>
      <c r="CB1739">
        <v>3.4451450000000001</v>
      </c>
      <c r="CC1739">
        <v>1.000183</v>
      </c>
      <c r="CD1739">
        <v>1.108444</v>
      </c>
      <c r="CE1739">
        <v>4.6749729999999996</v>
      </c>
      <c r="CF1739">
        <v>5.8057400000000001</v>
      </c>
      <c r="CG1739">
        <v>2.9902039999999999</v>
      </c>
      <c r="CH1739">
        <v>4.238327</v>
      </c>
      <c r="CI1739">
        <v>-8.68248</v>
      </c>
      <c r="CJ1739">
        <v>2.9622959999999998</v>
      </c>
      <c r="CK1739">
        <v>-6.462936</v>
      </c>
      <c r="CL1739">
        <v>137.52789999999999</v>
      </c>
      <c r="CM1739">
        <v>12.57025</v>
      </c>
      <c r="CN1739">
        <v>-6.5375519999999998</v>
      </c>
      <c r="CO1739">
        <v>-3.4277190000000002</v>
      </c>
      <c r="CP1739">
        <v>4.1680450000000002</v>
      </c>
      <c r="CQ1739">
        <v>51.755859999999998</v>
      </c>
      <c r="CR1739">
        <v>26.307480000000002</v>
      </c>
      <c r="CS1739">
        <v>23.368269999999999</v>
      </c>
      <c r="CT1739">
        <v>20.906469999999999</v>
      </c>
      <c r="CU1739">
        <v>22.03885</v>
      </c>
      <c r="CV1739">
        <v>22.323139999999999</v>
      </c>
      <c r="CW1739">
        <v>26.23517</v>
      </c>
      <c r="CX1739">
        <v>11.53776</v>
      </c>
      <c r="CY1739">
        <v>17.648209999999999</v>
      </c>
      <c r="CZ1739">
        <v>23.42784</v>
      </c>
      <c r="DA1739">
        <v>29.77458</v>
      </c>
      <c r="DB1739">
        <v>51.751060000000003</v>
      </c>
      <c r="DC1739">
        <v>55.266060000000003</v>
      </c>
      <c r="DD1739">
        <v>50.405799999999999</v>
      </c>
      <c r="DE1739">
        <v>45.235550000000003</v>
      </c>
      <c r="DF1739">
        <v>66.011089999999996</v>
      </c>
      <c r="DG1739">
        <v>51.208710000000004</v>
      </c>
      <c r="DH1739">
        <v>43.416849999999997</v>
      </c>
      <c r="DI1739">
        <v>75.996750000000006</v>
      </c>
      <c r="DJ1739">
        <v>93.191699999999997</v>
      </c>
      <c r="DK1739">
        <v>76.290369999999996</v>
      </c>
      <c r="DL1739">
        <v>57.538760000000003</v>
      </c>
      <c r="DM1739">
        <v>62.661949999999997</v>
      </c>
      <c r="DN1739">
        <v>58.289259999999999</v>
      </c>
      <c r="DO1739">
        <v>20</v>
      </c>
      <c r="DP1739">
        <v>20</v>
      </c>
    </row>
    <row r="1740" spans="1:120" hidden="1" x14ac:dyDescent="0.25">
      <c r="A1740" t="str">
        <f t="shared" si="27"/>
        <v>Aggregator-Enersponse_Prescribed DA 1-4 (1PM-9PM)_44424_19-20</v>
      </c>
      <c r="B1740" t="s">
        <v>62</v>
      </c>
      <c r="C1740" t="s">
        <v>219</v>
      </c>
      <c r="D1740" t="s">
        <v>61</v>
      </c>
      <c r="E1740" t="s">
        <v>61</v>
      </c>
      <c r="F1740" t="s">
        <v>107</v>
      </c>
      <c r="G1740" t="s">
        <v>61</v>
      </c>
      <c r="H1740" t="s">
        <v>61</v>
      </c>
      <c r="I1740" t="s">
        <v>61</v>
      </c>
      <c r="J1740" t="s">
        <v>61</v>
      </c>
      <c r="K1740" t="s">
        <v>214</v>
      </c>
      <c r="L1740" s="18">
        <v>44424</v>
      </c>
      <c r="M1740">
        <v>19</v>
      </c>
      <c r="N1740">
        <v>20</v>
      </c>
      <c r="O1740" t="s">
        <v>258</v>
      </c>
      <c r="P1740">
        <v>3</v>
      </c>
      <c r="Q1740">
        <v>3</v>
      </c>
      <c r="R1740">
        <v>0</v>
      </c>
      <c r="S1740">
        <v>0</v>
      </c>
      <c r="T1740">
        <v>1</v>
      </c>
      <c r="U1740">
        <v>1</v>
      </c>
      <c r="V1740">
        <v>1</v>
      </c>
      <c r="W1740">
        <v>29.36</v>
      </c>
      <c r="X1740">
        <v>29.36</v>
      </c>
      <c r="Y1740">
        <v>29.64</v>
      </c>
      <c r="Z1740">
        <v>29.44</v>
      </c>
      <c r="AA1740">
        <v>29.52</v>
      </c>
      <c r="AB1740">
        <v>29.56</v>
      </c>
      <c r="AC1740">
        <v>72.239999999999995</v>
      </c>
      <c r="AD1740">
        <v>69.2</v>
      </c>
      <c r="AE1740">
        <v>65.400000000000006</v>
      </c>
      <c r="AF1740">
        <v>79.400000000000006</v>
      </c>
      <c r="AG1740">
        <v>108.36</v>
      </c>
      <c r="AH1740">
        <v>119.2</v>
      </c>
      <c r="AI1740">
        <v>120.36</v>
      </c>
      <c r="AJ1740">
        <v>123.36</v>
      </c>
      <c r="AK1740">
        <v>125.6</v>
      </c>
      <c r="AL1740">
        <v>120.48</v>
      </c>
      <c r="AM1740">
        <v>119.16</v>
      </c>
      <c r="AN1740">
        <v>119.64</v>
      </c>
      <c r="AO1740">
        <v>125.84</v>
      </c>
      <c r="AP1740">
        <v>99.72</v>
      </c>
      <c r="AQ1740">
        <v>81.400000000000006</v>
      </c>
      <c r="AR1740">
        <v>30.36</v>
      </c>
      <c r="AS1740">
        <v>29.52</v>
      </c>
      <c r="AT1740">
        <v>29.2</v>
      </c>
      <c r="AU1740">
        <v>62.666666999999997</v>
      </c>
      <c r="AV1740">
        <v>63.166666999999997</v>
      </c>
      <c r="AW1740">
        <v>62</v>
      </c>
      <c r="AX1740">
        <v>61</v>
      </c>
      <c r="AY1740">
        <v>60.833333000000003</v>
      </c>
      <c r="AZ1740">
        <v>60.166666999999997</v>
      </c>
      <c r="BA1740">
        <v>60</v>
      </c>
      <c r="BB1740">
        <v>59.833333000000003</v>
      </c>
      <c r="BC1740">
        <v>60.5</v>
      </c>
      <c r="BD1740">
        <v>64.5</v>
      </c>
      <c r="BE1740">
        <v>70.166667000000004</v>
      </c>
      <c r="BF1740">
        <v>75.833332999999996</v>
      </c>
      <c r="BG1740">
        <v>80</v>
      </c>
      <c r="BH1740">
        <v>80.166667000000004</v>
      </c>
      <c r="BI1740">
        <v>80.166667000000004</v>
      </c>
      <c r="BJ1740">
        <v>80.333332999999996</v>
      </c>
      <c r="BK1740">
        <v>79</v>
      </c>
      <c r="BL1740">
        <v>76.5</v>
      </c>
      <c r="BM1740">
        <v>74.333332999999996</v>
      </c>
      <c r="BN1740">
        <v>70.666667000000004</v>
      </c>
      <c r="BO1740">
        <v>67.333332999999996</v>
      </c>
      <c r="BP1740">
        <v>64.833332999999996</v>
      </c>
      <c r="BQ1740">
        <v>63.333333000000003</v>
      </c>
      <c r="BR1740">
        <v>61.833333000000003</v>
      </c>
      <c r="BS1740">
        <v>-0.11878229999999999</v>
      </c>
      <c r="BT1740">
        <v>-0.17858309999999999</v>
      </c>
      <c r="BU1740">
        <v>-0.17376759999999999</v>
      </c>
      <c r="BV1740">
        <v>-0.13138649999999999</v>
      </c>
      <c r="BW1740">
        <v>-0.24411579999999999</v>
      </c>
      <c r="BX1740">
        <v>3.3769209999999998</v>
      </c>
      <c r="BY1740">
        <v>-5.6345669999999997</v>
      </c>
      <c r="BZ1740">
        <v>1.4365079999999999</v>
      </c>
      <c r="CA1740">
        <v>2.5735269999999999</v>
      </c>
      <c r="CB1740">
        <v>-1.5923419999999999</v>
      </c>
      <c r="CC1740">
        <v>-2.2172450000000001</v>
      </c>
      <c r="CD1740">
        <v>-1.2964690000000001</v>
      </c>
      <c r="CE1740">
        <v>3.7475599999999998E-2</v>
      </c>
      <c r="CF1740">
        <v>0.72172930000000002</v>
      </c>
      <c r="CG1740">
        <v>-1.7181169999999999</v>
      </c>
      <c r="CH1740">
        <v>1.534538</v>
      </c>
      <c r="CI1740">
        <v>1.1687970000000001</v>
      </c>
      <c r="CJ1740">
        <v>-2.8588939999999998</v>
      </c>
      <c r="CK1740">
        <v>2.5854840000000001</v>
      </c>
      <c r="CL1740">
        <v>2.8515799999999998</v>
      </c>
      <c r="CM1740">
        <v>-1.1238459999999999</v>
      </c>
      <c r="CN1740">
        <v>-0.3376749</v>
      </c>
      <c r="CO1740">
        <v>0.37639899999999998</v>
      </c>
      <c r="CP1740">
        <v>0.1545057</v>
      </c>
      <c r="CQ1740">
        <v>0.24923790000000001</v>
      </c>
      <c r="CR1740">
        <v>5.2517399999999999E-2</v>
      </c>
      <c r="CS1740">
        <v>6.6954200000000005E-2</v>
      </c>
      <c r="CT1740">
        <v>4.3179299999999997E-2</v>
      </c>
      <c r="CU1740">
        <v>5.1116300000000003E-2</v>
      </c>
      <c r="CV1740">
        <v>3.9532769999999999</v>
      </c>
      <c r="CW1740">
        <v>12.653499999999999</v>
      </c>
      <c r="CX1740">
        <v>4.925351</v>
      </c>
      <c r="CY1740">
        <v>2.2472150000000002</v>
      </c>
      <c r="CZ1740">
        <v>2.2734139999999998</v>
      </c>
      <c r="DA1740">
        <v>5.2096780000000003</v>
      </c>
      <c r="DB1740">
        <v>2.6134719999999998</v>
      </c>
      <c r="DC1740">
        <v>2.6577099999999998</v>
      </c>
      <c r="DD1740">
        <v>2.6957409999999999</v>
      </c>
      <c r="DE1740">
        <v>3.6386180000000001</v>
      </c>
      <c r="DF1740">
        <v>2.450313</v>
      </c>
      <c r="DG1740">
        <v>1.959023</v>
      </c>
      <c r="DH1740">
        <v>8.3064699999999991</v>
      </c>
      <c r="DI1740">
        <v>9.8770589999999991</v>
      </c>
      <c r="DJ1740">
        <v>15.249219999999999</v>
      </c>
      <c r="DK1740">
        <v>20.055309999999999</v>
      </c>
      <c r="DL1740">
        <v>9.9053649999999998</v>
      </c>
      <c r="DM1740">
        <v>0.37808249999999999</v>
      </c>
      <c r="DN1740">
        <v>0.26545770000000002</v>
      </c>
      <c r="DO1740">
        <v>19</v>
      </c>
      <c r="DP1740">
        <v>20</v>
      </c>
    </row>
    <row r="1741" spans="1:120" hidden="1" x14ac:dyDescent="0.25">
      <c r="A1741" t="str">
        <f t="shared" si="27"/>
        <v>LCA-Other_Prescribed DA 1-4 (1PM-9PM)_44424_19-20</v>
      </c>
      <c r="B1741" t="s">
        <v>62</v>
      </c>
      <c r="C1741" t="s">
        <v>212</v>
      </c>
      <c r="D1741" t="s">
        <v>32</v>
      </c>
      <c r="E1741" t="s">
        <v>61</v>
      </c>
      <c r="F1741" t="s">
        <v>61</v>
      </c>
      <c r="G1741" t="s">
        <v>61</v>
      </c>
      <c r="H1741" t="s">
        <v>61</v>
      </c>
      <c r="I1741" t="s">
        <v>61</v>
      </c>
      <c r="J1741" t="s">
        <v>61</v>
      </c>
      <c r="K1741" t="s">
        <v>214</v>
      </c>
      <c r="L1741" s="18">
        <v>44424</v>
      </c>
      <c r="M1741">
        <v>19</v>
      </c>
      <c r="N1741">
        <v>20</v>
      </c>
      <c r="O1741" t="s">
        <v>258</v>
      </c>
      <c r="P1741">
        <v>4</v>
      </c>
      <c r="Q1741">
        <v>4</v>
      </c>
      <c r="R1741">
        <v>0</v>
      </c>
      <c r="S1741">
        <v>0</v>
      </c>
      <c r="T1741">
        <v>1</v>
      </c>
      <c r="U1741">
        <v>0</v>
      </c>
      <c r="V1741">
        <v>1</v>
      </c>
      <c r="W1741">
        <v>30.13</v>
      </c>
      <c r="X1741">
        <v>30.119</v>
      </c>
      <c r="Y1741">
        <v>30.401</v>
      </c>
      <c r="Z1741">
        <v>30.192</v>
      </c>
      <c r="AA1741">
        <v>30.271999999999998</v>
      </c>
      <c r="AB1741">
        <v>30.315999999999999</v>
      </c>
      <c r="AC1741">
        <v>72.995000000000005</v>
      </c>
      <c r="AD1741">
        <v>70.097999999999999</v>
      </c>
      <c r="AE1741">
        <v>66.453000000000003</v>
      </c>
      <c r="AF1741">
        <v>80.447000000000003</v>
      </c>
      <c r="AG1741">
        <v>109.413</v>
      </c>
      <c r="AH1741">
        <v>120.102</v>
      </c>
      <c r="AI1741">
        <v>121.131</v>
      </c>
      <c r="AJ1741">
        <v>124.127</v>
      </c>
      <c r="AK1741">
        <v>126.364</v>
      </c>
      <c r="AL1741">
        <v>121.239</v>
      </c>
      <c r="AM1741">
        <v>119.923</v>
      </c>
      <c r="AN1741">
        <v>120.41</v>
      </c>
      <c r="AO1741">
        <v>126.608</v>
      </c>
      <c r="AP1741">
        <v>100.48099999999999</v>
      </c>
      <c r="AQ1741">
        <v>82.177999999999997</v>
      </c>
      <c r="AR1741">
        <v>31.134</v>
      </c>
      <c r="AS1741">
        <v>30.29</v>
      </c>
      <c r="AT1741">
        <v>29.969000000000001</v>
      </c>
      <c r="AU1741">
        <v>61.75</v>
      </c>
      <c r="AV1741">
        <v>62.125</v>
      </c>
      <c r="AW1741">
        <v>61.125</v>
      </c>
      <c r="AX1741">
        <v>60.25</v>
      </c>
      <c r="AY1741">
        <v>60.125</v>
      </c>
      <c r="AZ1741">
        <v>59.625</v>
      </c>
      <c r="BA1741">
        <v>59.625</v>
      </c>
      <c r="BB1741">
        <v>59.625</v>
      </c>
      <c r="BC1741">
        <v>60.25</v>
      </c>
      <c r="BD1741">
        <v>64.125</v>
      </c>
      <c r="BE1741">
        <v>69.625</v>
      </c>
      <c r="BF1741">
        <v>75</v>
      </c>
      <c r="BG1741">
        <v>78.75</v>
      </c>
      <c r="BH1741">
        <v>79.125</v>
      </c>
      <c r="BI1741">
        <v>79</v>
      </c>
      <c r="BJ1741">
        <v>78.875</v>
      </c>
      <c r="BK1741">
        <v>77.5</v>
      </c>
      <c r="BL1741">
        <v>75.125</v>
      </c>
      <c r="BM1741">
        <v>73.125</v>
      </c>
      <c r="BN1741">
        <v>69.375</v>
      </c>
      <c r="BO1741">
        <v>66.125</v>
      </c>
      <c r="BP1741">
        <v>63.75</v>
      </c>
      <c r="BQ1741">
        <v>62.25</v>
      </c>
      <c r="BR1741">
        <v>61.125</v>
      </c>
      <c r="BS1741">
        <v>-0.1232936</v>
      </c>
      <c r="BT1741">
        <v>-0.1727283</v>
      </c>
      <c r="BU1741">
        <v>-0.1685538</v>
      </c>
      <c r="BV1741">
        <v>-0.1263272</v>
      </c>
      <c r="BW1741">
        <v>-0.23666809999999999</v>
      </c>
      <c r="BX1741">
        <v>3.3815460000000002</v>
      </c>
      <c r="BY1741">
        <v>-5.62723</v>
      </c>
      <c r="BZ1741">
        <v>1.423562</v>
      </c>
      <c r="CA1741">
        <v>2.5731489999999999</v>
      </c>
      <c r="CB1741">
        <v>-1.598673</v>
      </c>
      <c r="CC1741">
        <v>-2.2274980000000002</v>
      </c>
      <c r="CD1741">
        <v>-1.28488</v>
      </c>
      <c r="CE1741">
        <v>0.1103938</v>
      </c>
      <c r="CF1741">
        <v>0.78001869999999995</v>
      </c>
      <c r="CG1741">
        <v>-1.6861649999999999</v>
      </c>
      <c r="CH1741">
        <v>1.541561</v>
      </c>
      <c r="CI1741">
        <v>1.1737610000000001</v>
      </c>
      <c r="CJ1741">
        <v>-2.8572660000000001</v>
      </c>
      <c r="CK1741">
        <v>2.5918600000000001</v>
      </c>
      <c r="CL1741">
        <v>2.8635929999999998</v>
      </c>
      <c r="CM1741">
        <v>-1.110622</v>
      </c>
      <c r="CN1741">
        <v>-0.32496629999999999</v>
      </c>
      <c r="CO1741">
        <v>0.3817989</v>
      </c>
      <c r="CP1741">
        <v>0.16141520000000001</v>
      </c>
      <c r="CQ1741">
        <v>0.24962519999999999</v>
      </c>
      <c r="CR1741">
        <v>5.2910199999999998E-2</v>
      </c>
      <c r="CS1741">
        <v>6.7360699999999996E-2</v>
      </c>
      <c r="CT1741">
        <v>4.36256E-2</v>
      </c>
      <c r="CU1741">
        <v>5.1558E-2</v>
      </c>
      <c r="CV1741">
        <v>3.9537170000000001</v>
      </c>
      <c r="CW1741">
        <v>12.654629999999999</v>
      </c>
      <c r="CX1741">
        <v>4.9259120000000003</v>
      </c>
      <c r="CY1741">
        <v>2.2488359999999998</v>
      </c>
      <c r="CZ1741">
        <v>2.2747160000000002</v>
      </c>
      <c r="DA1741">
        <v>5.2135559999999996</v>
      </c>
      <c r="DB1741">
        <v>2.6147399999999998</v>
      </c>
      <c r="DC1741">
        <v>2.6590850000000001</v>
      </c>
      <c r="DD1741">
        <v>2.6972339999999999</v>
      </c>
      <c r="DE1741">
        <v>3.6395040000000001</v>
      </c>
      <c r="DF1741">
        <v>2.4508640000000002</v>
      </c>
      <c r="DG1741">
        <v>1.9595229999999999</v>
      </c>
      <c r="DH1741">
        <v>8.3072429999999997</v>
      </c>
      <c r="DI1741">
        <v>9.8775189999999995</v>
      </c>
      <c r="DJ1741">
        <v>15.24966</v>
      </c>
      <c r="DK1741">
        <v>20.055620000000001</v>
      </c>
      <c r="DL1741">
        <v>9.9057919999999999</v>
      </c>
      <c r="DM1741">
        <v>0.37848710000000002</v>
      </c>
      <c r="DN1741">
        <v>0.26586789999999999</v>
      </c>
      <c r="DO1741">
        <v>19</v>
      </c>
      <c r="DP1741">
        <v>20</v>
      </c>
    </row>
    <row r="1742" spans="1:120" x14ac:dyDescent="0.25">
      <c r="A1742" t="str">
        <f t="shared" si="27"/>
        <v>AutoDR-No_Prescribed DA 1-4 (1PM-9PM)_44424_19-20</v>
      </c>
      <c r="B1742" t="s">
        <v>62</v>
      </c>
      <c r="C1742" t="s">
        <v>321</v>
      </c>
      <c r="D1742" t="s">
        <v>61</v>
      </c>
      <c r="E1742" t="s">
        <v>61</v>
      </c>
      <c r="F1742" t="s">
        <v>61</v>
      </c>
      <c r="G1742" t="s">
        <v>61</v>
      </c>
      <c r="H1742" t="s">
        <v>97</v>
      </c>
      <c r="I1742" t="s">
        <v>61</v>
      </c>
      <c r="J1742" t="s">
        <v>61</v>
      </c>
      <c r="K1742" t="s">
        <v>214</v>
      </c>
      <c r="L1742" s="18">
        <v>44424</v>
      </c>
      <c r="M1742">
        <v>19</v>
      </c>
      <c r="N1742">
        <v>20</v>
      </c>
      <c r="O1742" t="s">
        <v>258</v>
      </c>
      <c r="P1742">
        <v>1</v>
      </c>
      <c r="Q1742">
        <v>1</v>
      </c>
      <c r="R1742">
        <v>0</v>
      </c>
      <c r="S1742">
        <v>0</v>
      </c>
      <c r="T1742">
        <v>1</v>
      </c>
      <c r="U1742">
        <v>0</v>
      </c>
      <c r="V1742">
        <v>1</v>
      </c>
      <c r="W1742">
        <v>0.77</v>
      </c>
      <c r="X1742">
        <v>0.75900000000000001</v>
      </c>
      <c r="Y1742">
        <v>0.76100000000000001</v>
      </c>
      <c r="Z1742">
        <v>0.752</v>
      </c>
      <c r="AA1742">
        <v>0.752</v>
      </c>
      <c r="AB1742">
        <v>0.75600000000000001</v>
      </c>
      <c r="AC1742">
        <v>0.755</v>
      </c>
      <c r="AD1742">
        <v>0.89800000000000002</v>
      </c>
      <c r="AE1742">
        <v>1.0529999999999999</v>
      </c>
      <c r="AF1742">
        <v>1.0469999999999999</v>
      </c>
      <c r="AG1742">
        <v>1.0529999999999999</v>
      </c>
      <c r="AH1742">
        <v>0.90200000000000002</v>
      </c>
      <c r="AI1742">
        <v>0.77100000000000002</v>
      </c>
      <c r="AJ1742">
        <v>0.76700000000000002</v>
      </c>
      <c r="AK1742">
        <v>0.76400000000000001</v>
      </c>
      <c r="AL1742">
        <v>0.75900000000000001</v>
      </c>
      <c r="AM1742">
        <v>0.76300000000000001</v>
      </c>
      <c r="AN1742">
        <v>0.77</v>
      </c>
      <c r="AO1742">
        <v>0.76800000000000002</v>
      </c>
      <c r="AP1742">
        <v>0.76100000000000001</v>
      </c>
      <c r="AQ1742">
        <v>0.77800000000000002</v>
      </c>
      <c r="AR1742">
        <v>0.77400000000000002</v>
      </c>
      <c r="AS1742">
        <v>0.77</v>
      </c>
      <c r="AT1742">
        <v>0.76900000000000002</v>
      </c>
      <c r="AU1742">
        <v>59</v>
      </c>
      <c r="AV1742">
        <v>59</v>
      </c>
      <c r="AW1742">
        <v>58.5</v>
      </c>
      <c r="AX1742">
        <v>58</v>
      </c>
      <c r="AY1742">
        <v>58</v>
      </c>
      <c r="AZ1742">
        <v>58</v>
      </c>
      <c r="BA1742">
        <v>58.5</v>
      </c>
      <c r="BB1742">
        <v>59</v>
      </c>
      <c r="BC1742">
        <v>59.5</v>
      </c>
      <c r="BD1742">
        <v>63</v>
      </c>
      <c r="BE1742">
        <v>68</v>
      </c>
      <c r="BF1742">
        <v>72.5</v>
      </c>
      <c r="BG1742">
        <v>75</v>
      </c>
      <c r="BH1742">
        <v>76</v>
      </c>
      <c r="BI1742">
        <v>75.5</v>
      </c>
      <c r="BJ1742">
        <v>74.5</v>
      </c>
      <c r="BK1742">
        <v>73</v>
      </c>
      <c r="BL1742">
        <v>71</v>
      </c>
      <c r="BM1742">
        <v>69.5</v>
      </c>
      <c r="BN1742">
        <v>65.5</v>
      </c>
      <c r="BO1742">
        <v>62.5</v>
      </c>
      <c r="BP1742">
        <v>60.5</v>
      </c>
      <c r="BQ1742">
        <v>59</v>
      </c>
      <c r="BR1742">
        <v>59</v>
      </c>
      <c r="BS1742">
        <v>-4.5113000000000002E-3</v>
      </c>
      <c r="BT1742">
        <v>5.8548000000000003E-3</v>
      </c>
      <c r="BU1742">
        <v>5.2138000000000002E-3</v>
      </c>
      <c r="BV1742">
        <v>5.0594000000000004E-3</v>
      </c>
      <c r="BW1742">
        <v>7.4476999999999998E-3</v>
      </c>
      <c r="BX1742">
        <v>4.6257E-3</v>
      </c>
      <c r="BY1742">
        <v>7.3369000000000004E-3</v>
      </c>
      <c r="BZ1742">
        <v>-1.29467E-2</v>
      </c>
      <c r="CA1742">
        <v>-3.7780000000000002E-4</v>
      </c>
      <c r="CB1742">
        <v>-6.3302000000000002E-3</v>
      </c>
      <c r="CC1742">
        <v>-1.0253E-2</v>
      </c>
      <c r="CD1742">
        <v>1.1588899999999999E-2</v>
      </c>
      <c r="CE1742">
        <v>7.2918200000000002E-2</v>
      </c>
      <c r="CF1742">
        <v>5.8289399999999998E-2</v>
      </c>
      <c r="CG1742">
        <v>3.1952099999999997E-2</v>
      </c>
      <c r="CH1742">
        <v>7.0226999999999998E-3</v>
      </c>
      <c r="CI1742">
        <v>4.9643999999999999E-3</v>
      </c>
      <c r="CJ1742">
        <v>1.6283999999999999E-3</v>
      </c>
      <c r="CK1742">
        <v>6.3765999999999996E-3</v>
      </c>
      <c r="CL1742">
        <v>1.2013100000000001E-2</v>
      </c>
      <c r="CM1742">
        <v>1.32245E-2</v>
      </c>
      <c r="CN1742">
        <v>1.2708499999999999E-2</v>
      </c>
      <c r="CO1742">
        <v>5.3999E-3</v>
      </c>
      <c r="CP1742">
        <v>6.9094999999999998E-3</v>
      </c>
      <c r="CQ1742">
        <v>3.8719999999999998E-4</v>
      </c>
      <c r="CR1742">
        <v>3.9280000000000001E-4</v>
      </c>
      <c r="CS1742">
        <v>4.0660000000000002E-4</v>
      </c>
      <c r="CT1742">
        <v>4.4630000000000001E-4</v>
      </c>
      <c r="CU1742">
        <v>4.417E-4</v>
      </c>
      <c r="CV1742">
        <v>4.4000000000000002E-4</v>
      </c>
      <c r="CW1742">
        <v>1.1299999999999999E-3</v>
      </c>
      <c r="CX1742">
        <v>5.6139999999999998E-4</v>
      </c>
      <c r="CY1742">
        <v>1.6205E-3</v>
      </c>
      <c r="CZ1742">
        <v>1.3018000000000001E-3</v>
      </c>
      <c r="DA1742">
        <v>3.8779999999999999E-3</v>
      </c>
      <c r="DB1742">
        <v>1.2684E-3</v>
      </c>
      <c r="DC1742">
        <v>1.3749999999999999E-3</v>
      </c>
      <c r="DD1742">
        <v>1.4932999999999999E-3</v>
      </c>
      <c r="DE1742">
        <v>8.8670000000000003E-4</v>
      </c>
      <c r="DF1742">
        <v>5.5110000000000001E-4</v>
      </c>
      <c r="DG1742">
        <v>5.0080000000000003E-4</v>
      </c>
      <c r="DH1742">
        <v>7.737E-4</v>
      </c>
      <c r="DI1742">
        <v>4.6020000000000002E-4</v>
      </c>
      <c r="DJ1742">
        <v>4.3340000000000002E-4</v>
      </c>
      <c r="DK1742">
        <v>3.1139999999999998E-4</v>
      </c>
      <c r="DL1742">
        <v>4.2769999999999999E-4</v>
      </c>
      <c r="DM1742">
        <v>4.0460000000000002E-4</v>
      </c>
      <c r="DN1742">
        <v>4.103E-4</v>
      </c>
      <c r="DO1742">
        <v>19</v>
      </c>
      <c r="DP1742">
        <v>20</v>
      </c>
    </row>
    <row r="1743" spans="1:120" hidden="1" x14ac:dyDescent="0.25">
      <c r="A1743" t="str">
        <f t="shared" si="27"/>
        <v>Industry_Type-1. Agriculture, Mining &amp; Construction_Prescribed DA 1-4 (1PM-9PM)_44424_20-20</v>
      </c>
      <c r="B1743" t="s">
        <v>62</v>
      </c>
      <c r="C1743" t="s">
        <v>211</v>
      </c>
      <c r="D1743" t="s">
        <v>61</v>
      </c>
      <c r="E1743" t="s">
        <v>61</v>
      </c>
      <c r="F1743" t="s">
        <v>61</v>
      </c>
      <c r="G1743" t="s">
        <v>30</v>
      </c>
      <c r="H1743" t="s">
        <v>61</v>
      </c>
      <c r="I1743" t="s">
        <v>61</v>
      </c>
      <c r="J1743" t="s">
        <v>61</v>
      </c>
      <c r="K1743" t="s">
        <v>214</v>
      </c>
      <c r="L1743" s="18">
        <v>44424</v>
      </c>
      <c r="M1743">
        <v>20</v>
      </c>
      <c r="N1743">
        <v>20</v>
      </c>
      <c r="O1743" t="s">
        <v>258</v>
      </c>
      <c r="P1743">
        <v>1</v>
      </c>
      <c r="Q1743">
        <v>1</v>
      </c>
      <c r="R1743">
        <v>0</v>
      </c>
      <c r="S1743">
        <v>0</v>
      </c>
      <c r="T1743">
        <v>1</v>
      </c>
      <c r="U1743">
        <v>0</v>
      </c>
      <c r="V1743">
        <v>1</v>
      </c>
      <c r="W1743">
        <v>516.48</v>
      </c>
      <c r="X1743">
        <v>516.16</v>
      </c>
      <c r="Y1743">
        <v>513.91999999999996</v>
      </c>
      <c r="Z1743">
        <v>511.2</v>
      </c>
      <c r="AA1743">
        <v>511.68</v>
      </c>
      <c r="AB1743">
        <v>511.04</v>
      </c>
      <c r="AC1743">
        <v>512</v>
      </c>
      <c r="AD1743">
        <v>513.44000000000005</v>
      </c>
      <c r="AE1743">
        <v>521.12</v>
      </c>
      <c r="AF1743">
        <v>502.4</v>
      </c>
      <c r="AG1743">
        <v>438.24</v>
      </c>
      <c r="AH1743">
        <v>333.6</v>
      </c>
      <c r="AI1743">
        <v>312.95999999999998</v>
      </c>
      <c r="AJ1743">
        <v>110.88</v>
      </c>
      <c r="AK1743">
        <v>80.48</v>
      </c>
      <c r="AL1743">
        <v>81.92</v>
      </c>
      <c r="AM1743">
        <v>77.599999999999994</v>
      </c>
      <c r="AN1743">
        <v>70.400000000000006</v>
      </c>
      <c r="AO1743">
        <v>141.91999999999999</v>
      </c>
      <c r="AP1743">
        <v>175.68</v>
      </c>
      <c r="AQ1743">
        <v>177.6</v>
      </c>
      <c r="AR1743">
        <v>457.12</v>
      </c>
      <c r="AS1743">
        <v>519.52</v>
      </c>
      <c r="AT1743">
        <v>521.28</v>
      </c>
      <c r="AU1743">
        <v>56</v>
      </c>
      <c r="AV1743">
        <v>55.5</v>
      </c>
      <c r="AW1743">
        <v>55</v>
      </c>
      <c r="AX1743">
        <v>55</v>
      </c>
      <c r="AY1743">
        <v>55</v>
      </c>
      <c r="AZ1743">
        <v>55</v>
      </c>
      <c r="BA1743">
        <v>54.5</v>
      </c>
      <c r="BB1743">
        <v>54.5</v>
      </c>
      <c r="BC1743">
        <v>55</v>
      </c>
      <c r="BD1743">
        <v>56.5</v>
      </c>
      <c r="BE1743">
        <v>59</v>
      </c>
      <c r="BF1743">
        <v>59.5</v>
      </c>
      <c r="BG1743">
        <v>61</v>
      </c>
      <c r="BH1743">
        <v>63.5</v>
      </c>
      <c r="BI1743">
        <v>64.5</v>
      </c>
      <c r="BJ1743">
        <v>64.5</v>
      </c>
      <c r="BK1743">
        <v>63.5</v>
      </c>
      <c r="BL1743">
        <v>62</v>
      </c>
      <c r="BM1743">
        <v>61</v>
      </c>
      <c r="BN1743">
        <v>59.5</v>
      </c>
      <c r="BO1743">
        <v>58</v>
      </c>
      <c r="BP1743">
        <v>57</v>
      </c>
      <c r="BQ1743">
        <v>57</v>
      </c>
      <c r="BR1743">
        <v>57</v>
      </c>
      <c r="BS1743">
        <v>-3.549194</v>
      </c>
      <c r="BT1743">
        <v>4.0485230000000003</v>
      </c>
      <c r="BU1743">
        <v>1.4810490000000001</v>
      </c>
      <c r="BV1743">
        <v>2.7338260000000001</v>
      </c>
      <c r="BW1743">
        <v>0.71887210000000001</v>
      </c>
      <c r="BX1743">
        <v>-7.5381770000000001</v>
      </c>
      <c r="BY1743">
        <v>1.5590820000000001</v>
      </c>
      <c r="BZ1743">
        <v>-2.1258539999999999</v>
      </c>
      <c r="CA1743">
        <v>-8.8118289999999995</v>
      </c>
      <c r="CB1743">
        <v>11.887359999999999</v>
      </c>
      <c r="CC1743">
        <v>40.23068</v>
      </c>
      <c r="CD1743">
        <v>47.172029999999999</v>
      </c>
      <c r="CE1743">
        <v>42.713839999999998</v>
      </c>
      <c r="CF1743">
        <v>29.688379999999999</v>
      </c>
      <c r="CG1743">
        <v>33.185200000000002</v>
      </c>
      <c r="CH1743">
        <v>34.522829999999999</v>
      </c>
      <c r="CI1743">
        <v>33.641179999999999</v>
      </c>
      <c r="CJ1743">
        <v>35.015050000000002</v>
      </c>
      <c r="CK1743">
        <v>-2.5230939999999999</v>
      </c>
      <c r="CL1743">
        <v>-12.78523</v>
      </c>
      <c r="CM1743">
        <v>-13.52589</v>
      </c>
      <c r="CN1743">
        <v>-4.8447269999999998</v>
      </c>
      <c r="CO1743">
        <v>-6.4638369999999998</v>
      </c>
      <c r="CP1743">
        <v>-17.323460000000001</v>
      </c>
      <c r="CQ1743">
        <v>65.107159999999993</v>
      </c>
      <c r="CR1743">
        <v>93.890630000000002</v>
      </c>
      <c r="CS1743">
        <v>218.8322</v>
      </c>
      <c r="CT1743">
        <v>158.6011</v>
      </c>
      <c r="CU1743">
        <v>89.480450000000005</v>
      </c>
      <c r="CV1743">
        <v>85.289439999999999</v>
      </c>
      <c r="CW1743">
        <v>79.568730000000002</v>
      </c>
      <c r="CX1743">
        <v>78.667249999999996</v>
      </c>
      <c r="CY1743">
        <v>181.69229999999999</v>
      </c>
      <c r="CZ1743">
        <v>576.28700000000003</v>
      </c>
      <c r="DA1743">
        <v>1118.559</v>
      </c>
      <c r="DB1743">
        <v>812.97670000000005</v>
      </c>
      <c r="DC1743">
        <v>666.03160000000003</v>
      </c>
      <c r="DD1743">
        <v>307.3777</v>
      </c>
      <c r="DE1743">
        <v>224.67410000000001</v>
      </c>
      <c r="DF1743">
        <v>237.21950000000001</v>
      </c>
      <c r="DG1743">
        <v>201.19280000000001</v>
      </c>
      <c r="DH1743">
        <v>231.4453</v>
      </c>
      <c r="DI1743">
        <v>1108.4580000000001</v>
      </c>
      <c r="DJ1743">
        <v>2053.5749999999998</v>
      </c>
      <c r="DK1743">
        <v>1925.07</v>
      </c>
      <c r="DL1743">
        <v>176.3467</v>
      </c>
      <c r="DM1743">
        <v>335.1121</v>
      </c>
      <c r="DN1743">
        <v>921.86</v>
      </c>
      <c r="DO1743">
        <v>20</v>
      </c>
      <c r="DP1743">
        <v>20</v>
      </c>
    </row>
    <row r="1744" spans="1:120" hidden="1" x14ac:dyDescent="0.25">
      <c r="A1744" t="str">
        <f t="shared" si="27"/>
        <v>All_Prescribed DA 1-4 (1PM-9PM)_44424_19-20</v>
      </c>
      <c r="B1744" t="s">
        <v>62</v>
      </c>
      <c r="C1744" t="s">
        <v>61</v>
      </c>
      <c r="D1744" t="s">
        <v>61</v>
      </c>
      <c r="E1744" t="s">
        <v>61</v>
      </c>
      <c r="F1744" t="s">
        <v>61</v>
      </c>
      <c r="G1744" t="s">
        <v>61</v>
      </c>
      <c r="H1744" t="s">
        <v>61</v>
      </c>
      <c r="I1744" t="s">
        <v>61</v>
      </c>
      <c r="J1744" t="s">
        <v>61</v>
      </c>
      <c r="K1744" t="s">
        <v>214</v>
      </c>
      <c r="L1744" s="18">
        <v>44424</v>
      </c>
      <c r="M1744">
        <v>19</v>
      </c>
      <c r="N1744">
        <v>20</v>
      </c>
      <c r="O1744" t="s">
        <v>258</v>
      </c>
      <c r="P1744">
        <v>4</v>
      </c>
      <c r="Q1744">
        <v>4</v>
      </c>
      <c r="R1744">
        <v>0</v>
      </c>
      <c r="S1744">
        <v>0</v>
      </c>
      <c r="T1744">
        <v>1</v>
      </c>
      <c r="U1744">
        <v>0</v>
      </c>
      <c r="V1744">
        <v>1</v>
      </c>
      <c r="W1744">
        <v>30.13</v>
      </c>
      <c r="X1744">
        <v>30.119</v>
      </c>
      <c r="Y1744">
        <v>30.401</v>
      </c>
      <c r="Z1744">
        <v>30.192</v>
      </c>
      <c r="AA1744">
        <v>30.271999999999998</v>
      </c>
      <c r="AB1744">
        <v>30.315999999999999</v>
      </c>
      <c r="AC1744">
        <v>72.995000000000005</v>
      </c>
      <c r="AD1744">
        <v>70.097999999999999</v>
      </c>
      <c r="AE1744">
        <v>66.453000000000003</v>
      </c>
      <c r="AF1744">
        <v>80.447000000000003</v>
      </c>
      <c r="AG1744">
        <v>109.413</v>
      </c>
      <c r="AH1744">
        <v>120.102</v>
      </c>
      <c r="AI1744">
        <v>121.131</v>
      </c>
      <c r="AJ1744">
        <v>124.127</v>
      </c>
      <c r="AK1744">
        <v>126.364</v>
      </c>
      <c r="AL1744">
        <v>121.239</v>
      </c>
      <c r="AM1744">
        <v>119.923</v>
      </c>
      <c r="AN1744">
        <v>120.41</v>
      </c>
      <c r="AO1744">
        <v>126.608</v>
      </c>
      <c r="AP1744">
        <v>100.48099999999999</v>
      </c>
      <c r="AQ1744">
        <v>82.177999999999997</v>
      </c>
      <c r="AR1744">
        <v>31.134</v>
      </c>
      <c r="AS1744">
        <v>30.29</v>
      </c>
      <c r="AT1744">
        <v>29.969000000000001</v>
      </c>
      <c r="AU1744">
        <v>61.75</v>
      </c>
      <c r="AV1744">
        <v>62.125</v>
      </c>
      <c r="AW1744">
        <v>61.125</v>
      </c>
      <c r="AX1744">
        <v>60.25</v>
      </c>
      <c r="AY1744">
        <v>60.125</v>
      </c>
      <c r="AZ1744">
        <v>59.625</v>
      </c>
      <c r="BA1744">
        <v>59.625</v>
      </c>
      <c r="BB1744">
        <v>59.625</v>
      </c>
      <c r="BC1744">
        <v>60.25</v>
      </c>
      <c r="BD1744">
        <v>64.125</v>
      </c>
      <c r="BE1744">
        <v>69.625</v>
      </c>
      <c r="BF1744">
        <v>75</v>
      </c>
      <c r="BG1744">
        <v>78.75</v>
      </c>
      <c r="BH1744">
        <v>79.125</v>
      </c>
      <c r="BI1744">
        <v>79</v>
      </c>
      <c r="BJ1744">
        <v>78.875</v>
      </c>
      <c r="BK1744">
        <v>77.5</v>
      </c>
      <c r="BL1744">
        <v>75.125</v>
      </c>
      <c r="BM1744">
        <v>73.125</v>
      </c>
      <c r="BN1744">
        <v>69.375</v>
      </c>
      <c r="BO1744">
        <v>66.125</v>
      </c>
      <c r="BP1744">
        <v>63.75</v>
      </c>
      <c r="BQ1744">
        <v>62.25</v>
      </c>
      <c r="BR1744">
        <v>61.125</v>
      </c>
      <c r="BS1744">
        <v>-0.1232936</v>
      </c>
      <c r="BT1744">
        <v>-0.1727283</v>
      </c>
      <c r="BU1744">
        <v>-0.1685538</v>
      </c>
      <c r="BV1744">
        <v>-0.1263272</v>
      </c>
      <c r="BW1744">
        <v>-0.23666809999999999</v>
      </c>
      <c r="BX1744">
        <v>3.3815460000000002</v>
      </c>
      <c r="BY1744">
        <v>-5.62723</v>
      </c>
      <c r="BZ1744">
        <v>1.423562</v>
      </c>
      <c r="CA1744">
        <v>2.5731489999999999</v>
      </c>
      <c r="CB1744">
        <v>-1.598673</v>
      </c>
      <c r="CC1744">
        <v>-2.2274980000000002</v>
      </c>
      <c r="CD1744">
        <v>-1.28488</v>
      </c>
      <c r="CE1744">
        <v>0.1103938</v>
      </c>
      <c r="CF1744">
        <v>0.78001869999999995</v>
      </c>
      <c r="CG1744">
        <v>-1.6861649999999999</v>
      </c>
      <c r="CH1744">
        <v>1.541561</v>
      </c>
      <c r="CI1744">
        <v>1.1737610000000001</v>
      </c>
      <c r="CJ1744">
        <v>-2.8572660000000001</v>
      </c>
      <c r="CK1744">
        <v>2.5918600000000001</v>
      </c>
      <c r="CL1744">
        <v>2.8635929999999998</v>
      </c>
      <c r="CM1744">
        <v>-1.110622</v>
      </c>
      <c r="CN1744">
        <v>-0.32496629999999999</v>
      </c>
      <c r="CO1744">
        <v>0.3817989</v>
      </c>
      <c r="CP1744">
        <v>0.16141520000000001</v>
      </c>
      <c r="CQ1744">
        <v>0.24962519999999999</v>
      </c>
      <c r="CR1744">
        <v>5.2910199999999998E-2</v>
      </c>
      <c r="CS1744">
        <v>6.7360699999999996E-2</v>
      </c>
      <c r="CT1744">
        <v>4.36256E-2</v>
      </c>
      <c r="CU1744">
        <v>5.1558E-2</v>
      </c>
      <c r="CV1744">
        <v>3.9537170000000001</v>
      </c>
      <c r="CW1744">
        <v>12.654629999999999</v>
      </c>
      <c r="CX1744">
        <v>4.9259120000000003</v>
      </c>
      <c r="CY1744">
        <v>2.2488359999999998</v>
      </c>
      <c r="CZ1744">
        <v>2.2747160000000002</v>
      </c>
      <c r="DA1744">
        <v>5.2135559999999996</v>
      </c>
      <c r="DB1744">
        <v>2.6147399999999998</v>
      </c>
      <c r="DC1744">
        <v>2.6590850000000001</v>
      </c>
      <c r="DD1744">
        <v>2.6972339999999999</v>
      </c>
      <c r="DE1744">
        <v>3.6395040000000001</v>
      </c>
      <c r="DF1744">
        <v>2.4508640000000002</v>
      </c>
      <c r="DG1744">
        <v>1.9595229999999999</v>
      </c>
      <c r="DH1744">
        <v>8.3072429999999997</v>
      </c>
      <c r="DI1744">
        <v>9.8775189999999995</v>
      </c>
      <c r="DJ1744">
        <v>15.24966</v>
      </c>
      <c r="DK1744">
        <v>20.055620000000001</v>
      </c>
      <c r="DL1744">
        <v>9.9057919999999999</v>
      </c>
      <c r="DM1744">
        <v>0.37848710000000002</v>
      </c>
      <c r="DN1744">
        <v>0.26586789999999999</v>
      </c>
      <c r="DO1744">
        <v>19</v>
      </c>
      <c r="DP1744">
        <v>20</v>
      </c>
    </row>
    <row r="1745" spans="1:120" hidden="1" x14ac:dyDescent="0.25">
      <c r="A1745" t="str">
        <f t="shared" si="27"/>
        <v>All_Prescribed DA 1-4 (1PM-9PM)_44424_20-20</v>
      </c>
      <c r="B1745" t="s">
        <v>62</v>
      </c>
      <c r="C1745" t="s">
        <v>61</v>
      </c>
      <c r="D1745" t="s">
        <v>61</v>
      </c>
      <c r="E1745" t="s">
        <v>61</v>
      </c>
      <c r="F1745" t="s">
        <v>61</v>
      </c>
      <c r="G1745" t="s">
        <v>61</v>
      </c>
      <c r="H1745" t="s">
        <v>61</v>
      </c>
      <c r="I1745" t="s">
        <v>61</v>
      </c>
      <c r="J1745" t="s">
        <v>61</v>
      </c>
      <c r="K1745" t="s">
        <v>214</v>
      </c>
      <c r="L1745" s="18">
        <v>44424</v>
      </c>
      <c r="M1745">
        <v>20</v>
      </c>
      <c r="N1745">
        <v>20</v>
      </c>
      <c r="O1745" t="s">
        <v>258</v>
      </c>
      <c r="P1745">
        <v>3</v>
      </c>
      <c r="Q1745">
        <v>2</v>
      </c>
      <c r="R1745">
        <v>0</v>
      </c>
      <c r="S1745">
        <v>0</v>
      </c>
      <c r="T1745">
        <v>1</v>
      </c>
      <c r="U1745">
        <v>1</v>
      </c>
      <c r="V1745">
        <v>1</v>
      </c>
      <c r="W1745">
        <v>888</v>
      </c>
      <c r="X1745">
        <v>916.02</v>
      </c>
      <c r="Y1745">
        <v>914.58</v>
      </c>
      <c r="Z1745">
        <v>911.16</v>
      </c>
      <c r="AA1745">
        <v>910.26</v>
      </c>
      <c r="AB1745">
        <v>906.42</v>
      </c>
      <c r="AC1745">
        <v>889.98</v>
      </c>
      <c r="AD1745">
        <v>914.46</v>
      </c>
      <c r="AE1745">
        <v>928.74</v>
      </c>
      <c r="AF1745">
        <v>901.77</v>
      </c>
      <c r="AG1745">
        <v>810.84</v>
      </c>
      <c r="AH1745">
        <v>634.08000000000004</v>
      </c>
      <c r="AI1745">
        <v>599.04</v>
      </c>
      <c r="AJ1745">
        <v>298.5</v>
      </c>
      <c r="AK1745">
        <v>257.22000000000003</v>
      </c>
      <c r="AL1745">
        <v>259.26</v>
      </c>
      <c r="AM1745">
        <v>268.68</v>
      </c>
      <c r="AN1745">
        <v>264.72000000000003</v>
      </c>
      <c r="AO1745">
        <v>383.88</v>
      </c>
      <c r="AP1745">
        <v>313.74</v>
      </c>
      <c r="AQ1745">
        <v>405.12</v>
      </c>
      <c r="AR1745">
        <v>840.18</v>
      </c>
      <c r="AS1745">
        <v>928.62</v>
      </c>
      <c r="AT1745">
        <v>923.58</v>
      </c>
      <c r="AU1745">
        <v>59.5</v>
      </c>
      <c r="AV1745">
        <v>58.75</v>
      </c>
      <c r="AW1745">
        <v>58.75</v>
      </c>
      <c r="AX1745">
        <v>59</v>
      </c>
      <c r="AY1745">
        <v>58.75</v>
      </c>
      <c r="AZ1745">
        <v>58.5</v>
      </c>
      <c r="BA1745">
        <v>58</v>
      </c>
      <c r="BB1745">
        <v>57.75</v>
      </c>
      <c r="BC1745">
        <v>58.25</v>
      </c>
      <c r="BD1745">
        <v>59.75</v>
      </c>
      <c r="BE1745">
        <v>62.5</v>
      </c>
      <c r="BF1745">
        <v>63.75</v>
      </c>
      <c r="BG1745">
        <v>64.75</v>
      </c>
      <c r="BH1745">
        <v>67</v>
      </c>
      <c r="BI1745">
        <v>68.5</v>
      </c>
      <c r="BJ1745">
        <v>69.5</v>
      </c>
      <c r="BK1745">
        <v>69</v>
      </c>
      <c r="BL1745">
        <v>68.25</v>
      </c>
      <c r="BM1745">
        <v>66.75</v>
      </c>
      <c r="BN1745">
        <v>64.5</v>
      </c>
      <c r="BO1745">
        <v>62.75</v>
      </c>
      <c r="BP1745">
        <v>61.5</v>
      </c>
      <c r="BQ1745">
        <v>61</v>
      </c>
      <c r="BR1745">
        <v>60.5</v>
      </c>
      <c r="BS1745">
        <v>25.138919999999999</v>
      </c>
      <c r="BT1745">
        <v>1.4308890000000001</v>
      </c>
      <c r="BU1745">
        <v>-2.8104629999999999</v>
      </c>
      <c r="BV1745">
        <v>-0.80298610000000004</v>
      </c>
      <c r="BW1745">
        <v>-0.74861529999999998</v>
      </c>
      <c r="BX1745">
        <v>-12.76693</v>
      </c>
      <c r="BY1745">
        <v>1.909573</v>
      </c>
      <c r="BZ1745">
        <v>-2.2043840000000001</v>
      </c>
      <c r="CA1745">
        <v>-13.723089999999999</v>
      </c>
      <c r="CB1745">
        <v>20.414899999999999</v>
      </c>
      <c r="CC1745">
        <v>61.096159999999998</v>
      </c>
      <c r="CD1745">
        <v>71.589370000000002</v>
      </c>
      <c r="CE1745">
        <v>67.576980000000006</v>
      </c>
      <c r="CF1745">
        <v>48.886870000000002</v>
      </c>
      <c r="CG1745">
        <v>52.02046</v>
      </c>
      <c r="CH1745">
        <v>54.963000000000001</v>
      </c>
      <c r="CI1745">
        <v>43.949910000000003</v>
      </c>
      <c r="CJ1745">
        <v>54.744300000000003</v>
      </c>
      <c r="CK1745">
        <v>-8.6318439999999992</v>
      </c>
      <c r="CL1745">
        <v>83.968059999999994</v>
      </c>
      <c r="CM1745">
        <v>-10.86115</v>
      </c>
      <c r="CN1745">
        <v>-12.170249999999999</v>
      </c>
      <c r="CO1745">
        <v>-12.266540000000001</v>
      </c>
      <c r="CP1745">
        <v>-22.85915</v>
      </c>
      <c r="CQ1745">
        <v>175.60380000000001</v>
      </c>
      <c r="CR1745">
        <v>226.05189999999999</v>
      </c>
      <c r="CS1745">
        <v>505.51710000000003</v>
      </c>
      <c r="CT1745">
        <v>368.6123</v>
      </c>
      <c r="CU1745">
        <v>213.72790000000001</v>
      </c>
      <c r="CV1745">
        <v>204.458</v>
      </c>
      <c r="CW1745">
        <v>193.7869</v>
      </c>
      <c r="CX1745">
        <v>183.4913</v>
      </c>
      <c r="CY1745">
        <v>418.73480000000001</v>
      </c>
      <c r="CZ1745">
        <v>1309.8240000000001</v>
      </c>
      <c r="DA1745">
        <v>2533.5070000000001</v>
      </c>
      <c r="DB1745">
        <v>1858.308</v>
      </c>
      <c r="DC1745">
        <v>1529.6579999999999</v>
      </c>
      <c r="DD1745">
        <v>719.95309999999995</v>
      </c>
      <c r="DE1745">
        <v>530.96180000000004</v>
      </c>
      <c r="DF1745">
        <v>570.87509999999997</v>
      </c>
      <c r="DG1745">
        <v>481.48880000000003</v>
      </c>
      <c r="DH1745">
        <v>545.17399999999998</v>
      </c>
      <c r="DI1745">
        <v>2536.7800000000002</v>
      </c>
      <c r="DJ1745">
        <v>4672.9629999999997</v>
      </c>
      <c r="DK1745">
        <v>4374.32</v>
      </c>
      <c r="DL1745">
        <v>429.14580000000001</v>
      </c>
      <c r="DM1745">
        <v>789.24959999999999</v>
      </c>
      <c r="DN1745">
        <v>2106.973</v>
      </c>
      <c r="DO1745">
        <v>20</v>
      </c>
      <c r="DP1745">
        <v>20</v>
      </c>
    </row>
    <row r="1746" spans="1:120" hidden="1" x14ac:dyDescent="0.25">
      <c r="A1746" t="str">
        <f t="shared" si="27"/>
        <v>OtherDR-No_Prescribed DA 1-4 (1PM-9PM)_44424_20-20</v>
      </c>
      <c r="B1746" t="s">
        <v>62</v>
      </c>
      <c r="C1746" t="s">
        <v>323</v>
      </c>
      <c r="D1746" t="s">
        <v>61</v>
      </c>
      <c r="E1746" t="s">
        <v>61</v>
      </c>
      <c r="F1746" t="s">
        <v>61</v>
      </c>
      <c r="G1746" t="s">
        <v>61</v>
      </c>
      <c r="H1746" t="s">
        <v>61</v>
      </c>
      <c r="I1746" t="s">
        <v>97</v>
      </c>
      <c r="J1746" t="s">
        <v>61</v>
      </c>
      <c r="K1746" t="s">
        <v>214</v>
      </c>
      <c r="L1746" s="18">
        <v>44424</v>
      </c>
      <c r="M1746">
        <v>20</v>
      </c>
      <c r="N1746">
        <v>20</v>
      </c>
      <c r="O1746" t="s">
        <v>258</v>
      </c>
      <c r="P1746">
        <v>3</v>
      </c>
      <c r="Q1746">
        <v>2</v>
      </c>
      <c r="R1746">
        <v>0</v>
      </c>
      <c r="S1746">
        <v>0</v>
      </c>
      <c r="T1746">
        <v>1</v>
      </c>
      <c r="U1746">
        <v>1</v>
      </c>
      <c r="V1746">
        <v>1</v>
      </c>
      <c r="W1746">
        <v>888</v>
      </c>
      <c r="X1746">
        <v>916.02</v>
      </c>
      <c r="Y1746">
        <v>914.58</v>
      </c>
      <c r="Z1746">
        <v>911.16</v>
      </c>
      <c r="AA1746">
        <v>910.26</v>
      </c>
      <c r="AB1746">
        <v>906.42</v>
      </c>
      <c r="AC1746">
        <v>889.98</v>
      </c>
      <c r="AD1746">
        <v>914.46</v>
      </c>
      <c r="AE1746">
        <v>928.74</v>
      </c>
      <c r="AF1746">
        <v>901.77</v>
      </c>
      <c r="AG1746">
        <v>810.84</v>
      </c>
      <c r="AH1746">
        <v>634.08000000000004</v>
      </c>
      <c r="AI1746">
        <v>599.04</v>
      </c>
      <c r="AJ1746">
        <v>298.5</v>
      </c>
      <c r="AK1746">
        <v>257.22000000000003</v>
      </c>
      <c r="AL1746">
        <v>259.26</v>
      </c>
      <c r="AM1746">
        <v>268.68</v>
      </c>
      <c r="AN1746">
        <v>264.72000000000003</v>
      </c>
      <c r="AO1746">
        <v>383.88</v>
      </c>
      <c r="AP1746">
        <v>313.74</v>
      </c>
      <c r="AQ1746">
        <v>405.12</v>
      </c>
      <c r="AR1746">
        <v>840.18</v>
      </c>
      <c r="AS1746">
        <v>928.62</v>
      </c>
      <c r="AT1746">
        <v>923.58</v>
      </c>
      <c r="AU1746">
        <v>59.5</v>
      </c>
      <c r="AV1746">
        <v>58.75</v>
      </c>
      <c r="AW1746">
        <v>58.75</v>
      </c>
      <c r="AX1746">
        <v>59</v>
      </c>
      <c r="AY1746">
        <v>58.75</v>
      </c>
      <c r="AZ1746">
        <v>58.5</v>
      </c>
      <c r="BA1746">
        <v>58</v>
      </c>
      <c r="BB1746">
        <v>57.75</v>
      </c>
      <c r="BC1746">
        <v>58.25</v>
      </c>
      <c r="BD1746">
        <v>59.75</v>
      </c>
      <c r="BE1746">
        <v>62.5</v>
      </c>
      <c r="BF1746">
        <v>63.75</v>
      </c>
      <c r="BG1746">
        <v>64.75</v>
      </c>
      <c r="BH1746">
        <v>67</v>
      </c>
      <c r="BI1746">
        <v>68.5</v>
      </c>
      <c r="BJ1746">
        <v>69.5</v>
      </c>
      <c r="BK1746">
        <v>69</v>
      </c>
      <c r="BL1746">
        <v>68.25</v>
      </c>
      <c r="BM1746">
        <v>66.75</v>
      </c>
      <c r="BN1746">
        <v>64.5</v>
      </c>
      <c r="BO1746">
        <v>62.75</v>
      </c>
      <c r="BP1746">
        <v>61.5</v>
      </c>
      <c r="BQ1746">
        <v>61</v>
      </c>
      <c r="BR1746">
        <v>60.5</v>
      </c>
      <c r="BS1746">
        <v>25.138919999999999</v>
      </c>
      <c r="BT1746">
        <v>1.4308890000000001</v>
      </c>
      <c r="BU1746">
        <v>-2.8104629999999999</v>
      </c>
      <c r="BV1746">
        <v>-0.80298610000000004</v>
      </c>
      <c r="BW1746">
        <v>-0.74861529999999998</v>
      </c>
      <c r="BX1746">
        <v>-12.76693</v>
      </c>
      <c r="BY1746">
        <v>1.909573</v>
      </c>
      <c r="BZ1746">
        <v>-2.2043840000000001</v>
      </c>
      <c r="CA1746">
        <v>-13.723089999999999</v>
      </c>
      <c r="CB1746">
        <v>20.414899999999999</v>
      </c>
      <c r="CC1746">
        <v>61.096159999999998</v>
      </c>
      <c r="CD1746">
        <v>71.589370000000002</v>
      </c>
      <c r="CE1746">
        <v>67.576980000000006</v>
      </c>
      <c r="CF1746">
        <v>48.886870000000002</v>
      </c>
      <c r="CG1746">
        <v>52.02046</v>
      </c>
      <c r="CH1746">
        <v>54.963000000000001</v>
      </c>
      <c r="CI1746">
        <v>43.949910000000003</v>
      </c>
      <c r="CJ1746">
        <v>54.744300000000003</v>
      </c>
      <c r="CK1746">
        <v>-8.6318439999999992</v>
      </c>
      <c r="CL1746">
        <v>83.968059999999994</v>
      </c>
      <c r="CM1746">
        <v>-10.86115</v>
      </c>
      <c r="CN1746">
        <v>-12.170249999999999</v>
      </c>
      <c r="CO1746">
        <v>-12.266540000000001</v>
      </c>
      <c r="CP1746">
        <v>-22.85915</v>
      </c>
      <c r="CQ1746">
        <v>175.60380000000001</v>
      </c>
      <c r="CR1746">
        <v>226.05189999999999</v>
      </c>
      <c r="CS1746">
        <v>505.51710000000003</v>
      </c>
      <c r="CT1746">
        <v>368.6123</v>
      </c>
      <c r="CU1746">
        <v>213.72790000000001</v>
      </c>
      <c r="CV1746">
        <v>204.458</v>
      </c>
      <c r="CW1746">
        <v>193.7869</v>
      </c>
      <c r="CX1746">
        <v>183.4913</v>
      </c>
      <c r="CY1746">
        <v>418.73480000000001</v>
      </c>
      <c r="CZ1746">
        <v>1309.8240000000001</v>
      </c>
      <c r="DA1746">
        <v>2533.5070000000001</v>
      </c>
      <c r="DB1746">
        <v>1858.308</v>
      </c>
      <c r="DC1746">
        <v>1529.6579999999999</v>
      </c>
      <c r="DD1746">
        <v>719.95309999999995</v>
      </c>
      <c r="DE1746">
        <v>530.96180000000004</v>
      </c>
      <c r="DF1746">
        <v>570.87509999999997</v>
      </c>
      <c r="DG1746">
        <v>481.48880000000003</v>
      </c>
      <c r="DH1746">
        <v>545.17399999999998</v>
      </c>
      <c r="DI1746">
        <v>2536.7800000000002</v>
      </c>
      <c r="DJ1746">
        <v>4672.9629999999997</v>
      </c>
      <c r="DK1746">
        <v>4374.32</v>
      </c>
      <c r="DL1746">
        <v>429.14580000000001</v>
      </c>
      <c r="DM1746">
        <v>789.24959999999999</v>
      </c>
      <c r="DN1746">
        <v>2106.973</v>
      </c>
      <c r="DO1746">
        <v>20</v>
      </c>
      <c r="DP1746">
        <v>20</v>
      </c>
    </row>
    <row r="1747" spans="1:120" hidden="1" x14ac:dyDescent="0.25">
      <c r="A1747" t="str">
        <f t="shared" si="27"/>
        <v>Size_Grp-20 to 199.99 kW_Prescribed DA 1-4 (1PM-9PM)_44424_20-20</v>
      </c>
      <c r="B1747" t="s">
        <v>62</v>
      </c>
      <c r="C1747" t="s">
        <v>201</v>
      </c>
      <c r="D1747" t="s">
        <v>61</v>
      </c>
      <c r="E1747" t="s">
        <v>61</v>
      </c>
      <c r="F1747" t="s">
        <v>61</v>
      </c>
      <c r="G1747" t="s">
        <v>61</v>
      </c>
      <c r="H1747" t="s">
        <v>61</v>
      </c>
      <c r="I1747" t="s">
        <v>61</v>
      </c>
      <c r="J1747" t="s">
        <v>101</v>
      </c>
      <c r="K1747" t="s">
        <v>214</v>
      </c>
      <c r="L1747" s="18">
        <v>44424</v>
      </c>
      <c r="M1747">
        <v>20</v>
      </c>
      <c r="N1747">
        <v>20</v>
      </c>
      <c r="O1747" t="s">
        <v>258</v>
      </c>
      <c r="P1747">
        <v>1</v>
      </c>
      <c r="Q1747">
        <v>1</v>
      </c>
      <c r="R1747">
        <v>0</v>
      </c>
      <c r="S1747">
        <v>0</v>
      </c>
      <c r="T1747">
        <v>1</v>
      </c>
      <c r="U1747">
        <v>0</v>
      </c>
      <c r="V1747">
        <v>1</v>
      </c>
      <c r="W1747">
        <v>75.52</v>
      </c>
      <c r="X1747">
        <v>94.52</v>
      </c>
      <c r="Y1747">
        <v>95.8</v>
      </c>
      <c r="Z1747">
        <v>96.24</v>
      </c>
      <c r="AA1747">
        <v>95.16</v>
      </c>
      <c r="AB1747">
        <v>93.24</v>
      </c>
      <c r="AC1747">
        <v>81.319999999999993</v>
      </c>
      <c r="AD1747">
        <v>96.2</v>
      </c>
      <c r="AE1747">
        <v>98.04</v>
      </c>
      <c r="AF1747">
        <v>98.78</v>
      </c>
      <c r="AG1747">
        <v>102.32</v>
      </c>
      <c r="AH1747">
        <v>89.12</v>
      </c>
      <c r="AI1747">
        <v>86.4</v>
      </c>
      <c r="AJ1747">
        <v>88.12</v>
      </c>
      <c r="AK1747">
        <v>91</v>
      </c>
      <c r="AL1747">
        <v>90.92</v>
      </c>
      <c r="AM1747">
        <v>101.52</v>
      </c>
      <c r="AN1747">
        <v>106.08</v>
      </c>
      <c r="AO1747">
        <v>114</v>
      </c>
      <c r="AP1747">
        <v>33.479999999999997</v>
      </c>
      <c r="AQ1747">
        <v>92.48</v>
      </c>
      <c r="AR1747">
        <v>103</v>
      </c>
      <c r="AS1747">
        <v>99.56</v>
      </c>
      <c r="AT1747">
        <v>94.44</v>
      </c>
      <c r="AU1747">
        <v>63</v>
      </c>
      <c r="AV1747">
        <v>62</v>
      </c>
      <c r="AW1747">
        <v>62.5</v>
      </c>
      <c r="AX1747">
        <v>63</v>
      </c>
      <c r="AY1747">
        <v>62.5</v>
      </c>
      <c r="AZ1747">
        <v>62</v>
      </c>
      <c r="BA1747">
        <v>61.5</v>
      </c>
      <c r="BB1747">
        <v>61</v>
      </c>
      <c r="BC1747">
        <v>61.5</v>
      </c>
      <c r="BD1747">
        <v>63</v>
      </c>
      <c r="BE1747">
        <v>66</v>
      </c>
      <c r="BF1747">
        <v>68</v>
      </c>
      <c r="BG1747">
        <v>68.5</v>
      </c>
      <c r="BH1747">
        <v>70.5</v>
      </c>
      <c r="BI1747">
        <v>72.5</v>
      </c>
      <c r="BJ1747">
        <v>74.5</v>
      </c>
      <c r="BK1747">
        <v>74.5</v>
      </c>
      <c r="BL1747">
        <v>74.5</v>
      </c>
      <c r="BM1747">
        <v>72.5</v>
      </c>
      <c r="BN1747">
        <v>69.5</v>
      </c>
      <c r="BO1747">
        <v>67.5</v>
      </c>
      <c r="BP1747">
        <v>66</v>
      </c>
      <c r="BQ1747">
        <v>65</v>
      </c>
      <c r="BR1747">
        <v>64</v>
      </c>
      <c r="BS1747">
        <v>20.30847</v>
      </c>
      <c r="BT1747">
        <v>-3.0945969999999998</v>
      </c>
      <c r="BU1747">
        <v>-3.3546909999999999</v>
      </c>
      <c r="BV1747">
        <v>-3.2691499999999998</v>
      </c>
      <c r="BW1747">
        <v>-1.2179489999999999</v>
      </c>
      <c r="BX1747">
        <v>-0.97310640000000004</v>
      </c>
      <c r="BY1747">
        <v>-0.2860336</v>
      </c>
      <c r="BZ1747">
        <v>0.65626530000000005</v>
      </c>
      <c r="CA1747">
        <v>-0.3368988</v>
      </c>
      <c r="CB1747">
        <v>1.722572</v>
      </c>
      <c r="CC1747">
        <v>0.50009159999999997</v>
      </c>
      <c r="CD1747">
        <v>0.55422210000000005</v>
      </c>
      <c r="CE1747">
        <v>2.3374860000000002</v>
      </c>
      <c r="CF1747">
        <v>2.9028700000000001</v>
      </c>
      <c r="CG1747">
        <v>1.4951019999999999</v>
      </c>
      <c r="CH1747">
        <v>2.119164</v>
      </c>
      <c r="CI1747">
        <v>-4.34124</v>
      </c>
      <c r="CJ1747">
        <v>1.4811479999999999</v>
      </c>
      <c r="CK1747">
        <v>-3.231468</v>
      </c>
      <c r="CL1747">
        <v>68.763930000000002</v>
      </c>
      <c r="CM1747">
        <v>6.285126</v>
      </c>
      <c r="CN1747">
        <v>-3.2687759999999999</v>
      </c>
      <c r="CO1747">
        <v>-1.7138599999999999</v>
      </c>
      <c r="CP1747">
        <v>2.0840230000000002</v>
      </c>
      <c r="CQ1747">
        <v>12.93896</v>
      </c>
      <c r="CR1747">
        <v>6.5768700000000004</v>
      </c>
      <c r="CS1747">
        <v>5.8420680000000003</v>
      </c>
      <c r="CT1747">
        <v>5.2266170000000001</v>
      </c>
      <c r="CU1747">
        <v>5.5097139999999998</v>
      </c>
      <c r="CV1747">
        <v>5.5807849999999997</v>
      </c>
      <c r="CW1747">
        <v>6.5587929999999997</v>
      </c>
      <c r="CX1747">
        <v>2.8844409999999998</v>
      </c>
      <c r="CY1747">
        <v>4.4120520000000001</v>
      </c>
      <c r="CZ1747">
        <v>5.8569599999999999</v>
      </c>
      <c r="DA1747">
        <v>7.4436450000000001</v>
      </c>
      <c r="DB1747">
        <v>12.93777</v>
      </c>
      <c r="DC1747">
        <v>13.816509999999999</v>
      </c>
      <c r="DD1747">
        <v>12.60145</v>
      </c>
      <c r="DE1747">
        <v>11.30889</v>
      </c>
      <c r="DF1747">
        <v>16.502770000000002</v>
      </c>
      <c r="DG1747">
        <v>12.80218</v>
      </c>
      <c r="DH1747">
        <v>10.85421</v>
      </c>
      <c r="DI1747">
        <v>18.999189999999999</v>
      </c>
      <c r="DJ1747">
        <v>23.297920000000001</v>
      </c>
      <c r="DK1747">
        <v>19.072590000000002</v>
      </c>
      <c r="DL1747">
        <v>14.384690000000001</v>
      </c>
      <c r="DM1747">
        <v>15.66549</v>
      </c>
      <c r="DN1747">
        <v>14.572319999999999</v>
      </c>
      <c r="DO1747">
        <v>20</v>
      </c>
      <c r="DP1747">
        <v>20</v>
      </c>
    </row>
    <row r="1748" spans="1:120" hidden="1" x14ac:dyDescent="0.25">
      <c r="A1748" t="str">
        <f t="shared" si="27"/>
        <v>Size_Grp-Below 20 kW_Prescribed DA 1-4 (1PM-9PM)_44424_Combined</v>
      </c>
      <c r="B1748" t="s">
        <v>62</v>
      </c>
      <c r="C1748" t="s">
        <v>259</v>
      </c>
      <c r="D1748" t="s">
        <v>61</v>
      </c>
      <c r="E1748" t="s">
        <v>61</v>
      </c>
      <c r="F1748" t="s">
        <v>61</v>
      </c>
      <c r="G1748" t="s">
        <v>61</v>
      </c>
      <c r="H1748" t="s">
        <v>61</v>
      </c>
      <c r="I1748" t="s">
        <v>61</v>
      </c>
      <c r="J1748" t="s">
        <v>260</v>
      </c>
      <c r="K1748" t="s">
        <v>214</v>
      </c>
      <c r="L1748" s="18">
        <v>44424</v>
      </c>
      <c r="M1748">
        <v>20</v>
      </c>
      <c r="N1748">
        <v>20</v>
      </c>
      <c r="O1748" t="s">
        <v>258</v>
      </c>
      <c r="P1748">
        <v>3</v>
      </c>
      <c r="Q1748">
        <v>2</v>
      </c>
      <c r="R1748">
        <v>1</v>
      </c>
      <c r="S1748">
        <v>1</v>
      </c>
      <c r="T1748">
        <v>1</v>
      </c>
      <c r="U1748">
        <v>0</v>
      </c>
      <c r="V1748">
        <v>1</v>
      </c>
      <c r="W1748">
        <v>3.41</v>
      </c>
      <c r="X1748">
        <v>3.319</v>
      </c>
      <c r="Y1748">
        <v>3.4009999999999998</v>
      </c>
      <c r="Z1748">
        <v>3.3919999999999999</v>
      </c>
      <c r="AA1748">
        <v>3.3919999999999999</v>
      </c>
      <c r="AB1748">
        <v>3.3959999999999999</v>
      </c>
      <c r="AC1748">
        <v>5.9550000000000001</v>
      </c>
      <c r="AD1748">
        <v>12.497999999999999</v>
      </c>
      <c r="AE1748">
        <v>11.452999999999999</v>
      </c>
      <c r="AF1748">
        <v>15.207000000000001</v>
      </c>
      <c r="AG1748">
        <v>28.733000000000001</v>
      </c>
      <c r="AH1748">
        <v>34.421999999999997</v>
      </c>
      <c r="AI1748">
        <v>31.170999999999999</v>
      </c>
      <c r="AJ1748">
        <v>32.767000000000003</v>
      </c>
      <c r="AK1748">
        <v>33.084000000000003</v>
      </c>
      <c r="AL1748">
        <v>32.439</v>
      </c>
      <c r="AM1748">
        <v>31.643000000000001</v>
      </c>
      <c r="AN1748">
        <v>31.81</v>
      </c>
      <c r="AO1748">
        <v>36.527999999999999</v>
      </c>
      <c r="AP1748">
        <v>24.440999999999999</v>
      </c>
      <c r="AQ1748">
        <v>15.657999999999999</v>
      </c>
      <c r="AR1748">
        <v>3.4140000000000001</v>
      </c>
      <c r="AS1748">
        <v>3.49</v>
      </c>
      <c r="AT1748">
        <v>3.3290000000000002</v>
      </c>
      <c r="AU1748">
        <v>39.333333000000003</v>
      </c>
      <c r="AV1748">
        <v>39.333333000000003</v>
      </c>
      <c r="AW1748">
        <v>39</v>
      </c>
      <c r="AX1748">
        <v>38.666666999999997</v>
      </c>
      <c r="AY1748">
        <v>38.666666999999997</v>
      </c>
      <c r="AZ1748">
        <v>38.666666999999997</v>
      </c>
      <c r="BA1748">
        <v>39</v>
      </c>
      <c r="BB1748">
        <v>39.333333000000003</v>
      </c>
      <c r="BC1748">
        <v>39.666666999999997</v>
      </c>
      <c r="BD1748">
        <v>42</v>
      </c>
      <c r="BE1748">
        <v>45.333333000000003</v>
      </c>
      <c r="BF1748">
        <v>48.333333000000003</v>
      </c>
      <c r="BG1748">
        <v>50</v>
      </c>
      <c r="BH1748">
        <v>50.666666999999997</v>
      </c>
      <c r="BI1748">
        <v>50.333333000000003</v>
      </c>
      <c r="BJ1748">
        <v>49.666666999999997</v>
      </c>
      <c r="BK1748">
        <v>48.666666999999997</v>
      </c>
      <c r="BL1748">
        <v>47.333333000000003</v>
      </c>
      <c r="BM1748">
        <v>46.333333000000003</v>
      </c>
      <c r="BN1748">
        <v>43.666666999999997</v>
      </c>
      <c r="BO1748">
        <v>41.666666999999997</v>
      </c>
      <c r="BP1748">
        <v>40.333333000000003</v>
      </c>
      <c r="BQ1748">
        <v>39.333333000000003</v>
      </c>
      <c r="BR1748">
        <v>39.333333000000003</v>
      </c>
      <c r="BS1748">
        <v>-1.51193E-2</v>
      </c>
      <c r="BT1748">
        <v>4.27926E-2</v>
      </c>
      <c r="BU1748">
        <v>-1.5993500000000001E-2</v>
      </c>
      <c r="BV1748">
        <v>2.4877E-2</v>
      </c>
      <c r="BW1748">
        <v>-3.1819000000000001E-3</v>
      </c>
      <c r="BX1748">
        <v>0.31416670000000002</v>
      </c>
      <c r="BY1748">
        <v>0.86655360000000003</v>
      </c>
      <c r="BZ1748">
        <v>-0.4189602</v>
      </c>
      <c r="CA1748">
        <v>-7.3651499999999995E-2</v>
      </c>
      <c r="CB1748">
        <v>-0.93483320000000003</v>
      </c>
      <c r="CC1748">
        <v>-0.14889810000000001</v>
      </c>
      <c r="CD1748">
        <v>-0.16014690000000001</v>
      </c>
      <c r="CE1748">
        <v>0.40396530000000003</v>
      </c>
      <c r="CF1748">
        <v>-0.195716</v>
      </c>
      <c r="CG1748">
        <v>-0.16554240000000001</v>
      </c>
      <c r="CH1748">
        <v>-0.66745010000000005</v>
      </c>
      <c r="CI1748">
        <v>-0.3348527</v>
      </c>
      <c r="CJ1748">
        <v>-1.3727039999999999</v>
      </c>
      <c r="CK1748">
        <v>1.276861</v>
      </c>
      <c r="CL1748">
        <v>1.8914759999999999</v>
      </c>
      <c r="CM1748">
        <v>2.2780239999999998</v>
      </c>
      <c r="CN1748">
        <v>-2.8573899999999999E-2</v>
      </c>
      <c r="CO1748">
        <v>-4.5676099999999997E-2</v>
      </c>
      <c r="CP1748">
        <v>1.1368999999999999E-3</v>
      </c>
      <c r="CQ1748">
        <v>9.7309999999999996E-4</v>
      </c>
      <c r="CR1748">
        <v>1.0123E-3</v>
      </c>
      <c r="CS1748">
        <v>5.9049999999999999E-4</v>
      </c>
      <c r="CT1748">
        <v>9.4640000000000002E-4</v>
      </c>
      <c r="CU1748">
        <v>6.2279999999999996E-4</v>
      </c>
      <c r="CV1748">
        <v>0.2774394</v>
      </c>
      <c r="CW1748">
        <v>0.46496150000000003</v>
      </c>
      <c r="CX1748">
        <v>0.88792249999999995</v>
      </c>
      <c r="CY1748">
        <v>0.66600789999999999</v>
      </c>
      <c r="CZ1748">
        <v>0.33446540000000002</v>
      </c>
      <c r="DA1748">
        <v>2.7452800000000002</v>
      </c>
      <c r="DB1748">
        <v>1.2017629999999999</v>
      </c>
      <c r="DC1748">
        <v>1.3201860000000001</v>
      </c>
      <c r="DD1748">
        <v>0.73158259999999997</v>
      </c>
      <c r="DE1748">
        <v>0.8730097</v>
      </c>
      <c r="DF1748">
        <v>1.1030599999999999</v>
      </c>
      <c r="DG1748">
        <v>0.72406809999999999</v>
      </c>
      <c r="DH1748">
        <v>2.806737</v>
      </c>
      <c r="DI1748">
        <v>4.4622529999999996</v>
      </c>
      <c r="DJ1748">
        <v>7.3009820000000003</v>
      </c>
      <c r="DK1748">
        <v>9.0129889999999993</v>
      </c>
      <c r="DL1748">
        <v>3.9229039999999999</v>
      </c>
      <c r="DM1748">
        <v>2.1078400000000001E-2</v>
      </c>
      <c r="DN1748">
        <v>8.0769999999999995E-4</v>
      </c>
      <c r="DO1748">
        <v>19</v>
      </c>
      <c r="DP1748">
        <v>20</v>
      </c>
    </row>
    <row r="1749" spans="1:120" x14ac:dyDescent="0.25">
      <c r="A1749" t="str">
        <f t="shared" si="27"/>
        <v>AutoDR-No_Prescribed DA 1-4 (1PM-9PM)_44424_Combined</v>
      </c>
      <c r="B1749" t="s">
        <v>62</v>
      </c>
      <c r="C1749" t="s">
        <v>321</v>
      </c>
      <c r="D1749" t="s">
        <v>61</v>
      </c>
      <c r="E1749" t="s">
        <v>61</v>
      </c>
      <c r="F1749" t="s">
        <v>61</v>
      </c>
      <c r="G1749" t="s">
        <v>61</v>
      </c>
      <c r="H1749" t="s">
        <v>97</v>
      </c>
      <c r="I1749" t="s">
        <v>61</v>
      </c>
      <c r="J1749" t="s">
        <v>61</v>
      </c>
      <c r="K1749" t="s">
        <v>214</v>
      </c>
      <c r="L1749" s="18">
        <v>44424</v>
      </c>
      <c r="M1749">
        <v>20</v>
      </c>
      <c r="N1749">
        <v>20</v>
      </c>
      <c r="O1749" t="s">
        <v>258</v>
      </c>
      <c r="P1749">
        <v>4</v>
      </c>
      <c r="Q1749">
        <v>3</v>
      </c>
      <c r="R1749">
        <v>1</v>
      </c>
      <c r="S1749">
        <v>0</v>
      </c>
      <c r="T1749">
        <v>1</v>
      </c>
      <c r="U1749">
        <v>0</v>
      </c>
      <c r="V1749">
        <v>1</v>
      </c>
      <c r="W1749">
        <v>888.77</v>
      </c>
      <c r="X1749">
        <v>916.779</v>
      </c>
      <c r="Y1749">
        <v>915.34100000000001</v>
      </c>
      <c r="Z1749">
        <v>911.91200000000003</v>
      </c>
      <c r="AA1749">
        <v>911.01199999999994</v>
      </c>
      <c r="AB1749">
        <v>907.17600000000004</v>
      </c>
      <c r="AC1749">
        <v>890.73500000000001</v>
      </c>
      <c r="AD1749">
        <v>915.35799999999995</v>
      </c>
      <c r="AE1749">
        <v>929.79300000000001</v>
      </c>
      <c r="AF1749">
        <v>902.81700000000001</v>
      </c>
      <c r="AG1749">
        <v>811.89300000000003</v>
      </c>
      <c r="AH1749">
        <v>634.98199999999997</v>
      </c>
      <c r="AI1749">
        <v>599.81100000000004</v>
      </c>
      <c r="AJ1749">
        <v>299.267</v>
      </c>
      <c r="AK1749">
        <v>257.98399999999998</v>
      </c>
      <c r="AL1749">
        <v>260.01900000000001</v>
      </c>
      <c r="AM1749">
        <v>269.44299999999998</v>
      </c>
      <c r="AN1749">
        <v>265.49</v>
      </c>
      <c r="AO1749">
        <v>384.64800000000002</v>
      </c>
      <c r="AP1749">
        <v>314.50099999999998</v>
      </c>
      <c r="AQ1749">
        <v>405.89800000000002</v>
      </c>
      <c r="AR1749">
        <v>840.95399999999995</v>
      </c>
      <c r="AS1749">
        <v>929.39</v>
      </c>
      <c r="AT1749">
        <v>924.34900000000005</v>
      </c>
      <c r="AU1749">
        <v>59.375</v>
      </c>
      <c r="AV1749">
        <v>58.8125</v>
      </c>
      <c r="AW1749">
        <v>58.6875</v>
      </c>
      <c r="AX1749">
        <v>58.75</v>
      </c>
      <c r="AY1749">
        <v>58.5625</v>
      </c>
      <c r="AZ1749">
        <v>58.375</v>
      </c>
      <c r="BA1749">
        <v>58.125</v>
      </c>
      <c r="BB1749">
        <v>58.0625</v>
      </c>
      <c r="BC1749">
        <v>58.5625</v>
      </c>
      <c r="BD1749">
        <v>60.5625</v>
      </c>
      <c r="BE1749">
        <v>63.875</v>
      </c>
      <c r="BF1749">
        <v>65.9375</v>
      </c>
      <c r="BG1749">
        <v>67.3125</v>
      </c>
      <c r="BH1749">
        <v>69.25</v>
      </c>
      <c r="BI1749">
        <v>70.25</v>
      </c>
      <c r="BJ1749">
        <v>70.75</v>
      </c>
      <c r="BK1749">
        <v>70</v>
      </c>
      <c r="BL1749">
        <v>68.9375</v>
      </c>
      <c r="BM1749">
        <v>67.4375</v>
      </c>
      <c r="BN1749">
        <v>64.75</v>
      </c>
      <c r="BO1749">
        <v>62.6875</v>
      </c>
      <c r="BP1749">
        <v>61.25</v>
      </c>
      <c r="BQ1749">
        <v>60.5</v>
      </c>
      <c r="BR1749">
        <v>60.125</v>
      </c>
      <c r="BS1749">
        <v>25.134399999999999</v>
      </c>
      <c r="BT1749">
        <v>1.436744</v>
      </c>
      <c r="BU1749">
        <v>-2.8052489999999999</v>
      </c>
      <c r="BV1749">
        <v>-0.79792680000000005</v>
      </c>
      <c r="BW1749">
        <v>-0.74116749999999998</v>
      </c>
      <c r="BX1749">
        <v>-12.7623</v>
      </c>
      <c r="BY1749">
        <v>1.9169099999999999</v>
      </c>
      <c r="BZ1749">
        <v>-2.2173310000000002</v>
      </c>
      <c r="CA1749">
        <v>-13.723470000000001</v>
      </c>
      <c r="CB1749">
        <v>20.408570000000001</v>
      </c>
      <c r="CC1749">
        <v>61.085909999999998</v>
      </c>
      <c r="CD1749">
        <v>71.600960000000001</v>
      </c>
      <c r="CE1749">
        <v>67.649900000000002</v>
      </c>
      <c r="CF1749">
        <v>48.945160000000001</v>
      </c>
      <c r="CG1749">
        <v>52.052410000000002</v>
      </c>
      <c r="CH1749">
        <v>54.970019999999998</v>
      </c>
      <c r="CI1749">
        <v>43.954880000000003</v>
      </c>
      <c r="CJ1749">
        <v>54.745930000000001</v>
      </c>
      <c r="CK1749">
        <v>-8.6254670000000004</v>
      </c>
      <c r="CL1749">
        <v>83.980069999999998</v>
      </c>
      <c r="CM1749">
        <v>-10.84793</v>
      </c>
      <c r="CN1749">
        <v>-12.157550000000001</v>
      </c>
      <c r="CO1749">
        <v>-12.261139999999999</v>
      </c>
      <c r="CP1749">
        <v>-22.852239999999998</v>
      </c>
      <c r="CQ1749">
        <v>175.60419999999999</v>
      </c>
      <c r="CR1749">
        <v>226.0523</v>
      </c>
      <c r="CS1749">
        <v>505.51749999999998</v>
      </c>
      <c r="CT1749">
        <v>368.61270000000002</v>
      </c>
      <c r="CU1749">
        <v>213.72829999999999</v>
      </c>
      <c r="CV1749">
        <v>204.45840000000001</v>
      </c>
      <c r="CW1749">
        <v>193.78800000000001</v>
      </c>
      <c r="CX1749">
        <v>183.49189999999999</v>
      </c>
      <c r="CY1749">
        <v>418.7364</v>
      </c>
      <c r="CZ1749">
        <v>1309.825</v>
      </c>
      <c r="DA1749">
        <v>2533.511</v>
      </c>
      <c r="DB1749">
        <v>1858.309</v>
      </c>
      <c r="DC1749">
        <v>1529.66</v>
      </c>
      <c r="DD1749">
        <v>719.95460000000003</v>
      </c>
      <c r="DE1749">
        <v>530.96270000000004</v>
      </c>
      <c r="DF1749">
        <v>570.87559999999996</v>
      </c>
      <c r="DG1749">
        <v>481.48930000000001</v>
      </c>
      <c r="DH1749">
        <v>545.17470000000003</v>
      </c>
      <c r="DI1749">
        <v>2536.7800000000002</v>
      </c>
      <c r="DJ1749">
        <v>4672.9639999999999</v>
      </c>
      <c r="DK1749">
        <v>4374.32</v>
      </c>
      <c r="DL1749">
        <v>429.14620000000002</v>
      </c>
      <c r="DM1749">
        <v>789.25</v>
      </c>
      <c r="DN1749">
        <v>2106.973</v>
      </c>
      <c r="DO1749">
        <v>19</v>
      </c>
      <c r="DP1749">
        <v>20</v>
      </c>
    </row>
    <row r="1750" spans="1:120" hidden="1" x14ac:dyDescent="0.25">
      <c r="A1750" t="str">
        <f t="shared" si="27"/>
        <v>Size_Grp-20 to 199.99 kW_Prescribed DA 1-4 (1PM-9PM)_44424_Combined</v>
      </c>
      <c r="B1750" t="s">
        <v>62</v>
      </c>
      <c r="C1750" t="s">
        <v>201</v>
      </c>
      <c r="D1750" t="s">
        <v>61</v>
      </c>
      <c r="E1750" t="s">
        <v>61</v>
      </c>
      <c r="F1750" t="s">
        <v>61</v>
      </c>
      <c r="G1750" t="s">
        <v>61</v>
      </c>
      <c r="H1750" t="s">
        <v>61</v>
      </c>
      <c r="I1750" t="s">
        <v>61</v>
      </c>
      <c r="J1750" t="s">
        <v>101</v>
      </c>
      <c r="K1750" t="s">
        <v>214</v>
      </c>
      <c r="L1750" s="18">
        <v>44424</v>
      </c>
      <c r="M1750">
        <v>20</v>
      </c>
      <c r="N1750">
        <v>20</v>
      </c>
      <c r="O1750" t="s">
        <v>258</v>
      </c>
      <c r="P1750">
        <v>3</v>
      </c>
      <c r="Q1750">
        <v>3</v>
      </c>
      <c r="R1750">
        <v>1</v>
      </c>
      <c r="S1750">
        <v>0</v>
      </c>
      <c r="T1750">
        <v>1</v>
      </c>
      <c r="U1750">
        <v>0</v>
      </c>
      <c r="V1750">
        <v>1</v>
      </c>
      <c r="W1750">
        <v>102.24</v>
      </c>
      <c r="X1750">
        <v>121.32</v>
      </c>
      <c r="Y1750">
        <v>122.8</v>
      </c>
      <c r="Z1750">
        <v>123.04</v>
      </c>
      <c r="AA1750">
        <v>122.04</v>
      </c>
      <c r="AB1750">
        <v>120.16</v>
      </c>
      <c r="AC1750">
        <v>148.36000000000001</v>
      </c>
      <c r="AD1750">
        <v>153.80000000000001</v>
      </c>
      <c r="AE1750">
        <v>153.04</v>
      </c>
      <c r="AF1750">
        <v>164.02</v>
      </c>
      <c r="AG1750">
        <v>183</v>
      </c>
      <c r="AH1750">
        <v>174.8</v>
      </c>
      <c r="AI1750">
        <v>176.36</v>
      </c>
      <c r="AJ1750">
        <v>179.48</v>
      </c>
      <c r="AK1750">
        <v>184.28</v>
      </c>
      <c r="AL1750">
        <v>179.72</v>
      </c>
      <c r="AM1750">
        <v>189.8</v>
      </c>
      <c r="AN1750">
        <v>194.68</v>
      </c>
      <c r="AO1750">
        <v>204.08</v>
      </c>
      <c r="AP1750">
        <v>109.52</v>
      </c>
      <c r="AQ1750">
        <v>159</v>
      </c>
      <c r="AR1750">
        <v>130.72</v>
      </c>
      <c r="AS1750">
        <v>126.36</v>
      </c>
      <c r="AT1750">
        <v>121.08</v>
      </c>
      <c r="AU1750">
        <v>64</v>
      </c>
      <c r="AV1750">
        <v>64.166667000000004</v>
      </c>
      <c r="AW1750">
        <v>63.333333000000003</v>
      </c>
      <c r="AX1750">
        <v>62.666666999999997</v>
      </c>
      <c r="AY1750">
        <v>62.333333000000003</v>
      </c>
      <c r="AZ1750">
        <v>61.5</v>
      </c>
      <c r="BA1750">
        <v>61</v>
      </c>
      <c r="BB1750">
        <v>60.5</v>
      </c>
      <c r="BC1750">
        <v>61.166666999999997</v>
      </c>
      <c r="BD1750">
        <v>64.5</v>
      </c>
      <c r="BE1750">
        <v>69.5</v>
      </c>
      <c r="BF1750">
        <v>74.333332999999996</v>
      </c>
      <c r="BG1750">
        <v>77.833332999999996</v>
      </c>
      <c r="BH1750">
        <v>78.333332999999996</v>
      </c>
      <c r="BI1750">
        <v>79.166667000000004</v>
      </c>
      <c r="BJ1750">
        <v>80.333332999999996</v>
      </c>
      <c r="BK1750">
        <v>79.5</v>
      </c>
      <c r="BL1750">
        <v>77.666667000000004</v>
      </c>
      <c r="BM1750">
        <v>75.333332999999996</v>
      </c>
      <c r="BN1750">
        <v>72</v>
      </c>
      <c r="BO1750">
        <v>69</v>
      </c>
      <c r="BP1750">
        <v>66.666667000000004</v>
      </c>
      <c r="BQ1750">
        <v>65.333332999999996</v>
      </c>
      <c r="BR1750">
        <v>63.5</v>
      </c>
      <c r="BS1750">
        <v>20.200299999999999</v>
      </c>
      <c r="BT1750">
        <v>-3.3101180000000001</v>
      </c>
      <c r="BU1750">
        <v>-3.5072510000000001</v>
      </c>
      <c r="BV1750">
        <v>-3.4203540000000001</v>
      </c>
      <c r="BW1750">
        <v>-1.451435</v>
      </c>
      <c r="BX1750">
        <v>2.094274</v>
      </c>
      <c r="BY1750">
        <v>-6.7798179999999997</v>
      </c>
      <c r="BZ1750">
        <v>2.4987870000000001</v>
      </c>
      <c r="CA1750">
        <v>2.3099020000000001</v>
      </c>
      <c r="CB1750">
        <v>1.0587329999999999</v>
      </c>
      <c r="CC1750">
        <v>-1.578508</v>
      </c>
      <c r="CD1750">
        <v>-0.57051090000000004</v>
      </c>
      <c r="CE1750">
        <v>2.0439150000000001</v>
      </c>
      <c r="CF1750">
        <v>3.8786049999999999</v>
      </c>
      <c r="CG1750">
        <v>-2.5520299999999999E-2</v>
      </c>
      <c r="CH1750">
        <v>4.3281749999999999</v>
      </c>
      <c r="CI1750">
        <v>-2.8326259999999999</v>
      </c>
      <c r="CJ1750">
        <v>-3.4142E-3</v>
      </c>
      <c r="CK1750">
        <v>-1.9164699999999999</v>
      </c>
      <c r="CL1750">
        <v>69.736050000000006</v>
      </c>
      <c r="CM1750">
        <v>2.8964810000000001</v>
      </c>
      <c r="CN1750">
        <v>-3.5651679999999999</v>
      </c>
      <c r="CO1750">
        <v>-1.2863849999999999</v>
      </c>
      <c r="CP1750">
        <v>2.2443010000000001</v>
      </c>
      <c r="CQ1750">
        <v>13.187620000000001</v>
      </c>
      <c r="CR1750">
        <v>6.628768</v>
      </c>
      <c r="CS1750">
        <v>5.9088380000000003</v>
      </c>
      <c r="CT1750">
        <v>5.2692959999999998</v>
      </c>
      <c r="CU1750">
        <v>5.5606489999999997</v>
      </c>
      <c r="CV1750">
        <v>9.2570630000000005</v>
      </c>
      <c r="CW1750">
        <v>18.748470000000001</v>
      </c>
      <c r="CX1750">
        <v>6.9224309999999996</v>
      </c>
      <c r="CY1750">
        <v>5.9948800000000002</v>
      </c>
      <c r="CZ1750">
        <v>7.7972109999999999</v>
      </c>
      <c r="DA1750">
        <v>9.9119209999999995</v>
      </c>
      <c r="DB1750">
        <v>14.35074</v>
      </c>
      <c r="DC1750">
        <v>15.15541</v>
      </c>
      <c r="DD1750">
        <v>14.5671</v>
      </c>
      <c r="DE1750">
        <v>14.075379999999999</v>
      </c>
      <c r="DF1750">
        <v>17.850580000000001</v>
      </c>
      <c r="DG1750">
        <v>14.03763</v>
      </c>
      <c r="DH1750">
        <v>16.35472</v>
      </c>
      <c r="DI1750">
        <v>24.414449999999999</v>
      </c>
      <c r="DJ1750">
        <v>31.246600000000001</v>
      </c>
      <c r="DK1750">
        <v>30.11523</v>
      </c>
      <c r="DL1750">
        <v>20.36758</v>
      </c>
      <c r="DM1750">
        <v>16.0229</v>
      </c>
      <c r="DN1750">
        <v>14.83738</v>
      </c>
      <c r="DO1750">
        <v>19</v>
      </c>
      <c r="DP1750">
        <v>20</v>
      </c>
    </row>
    <row r="1751" spans="1:120" hidden="1" x14ac:dyDescent="0.25">
      <c r="A1751" t="str">
        <f t="shared" si="27"/>
        <v>All_Prescribed DA 1-4 (1PM-9PM)_44424_Combined</v>
      </c>
      <c r="B1751" t="s">
        <v>62</v>
      </c>
      <c r="C1751" t="s">
        <v>61</v>
      </c>
      <c r="D1751" t="s">
        <v>61</v>
      </c>
      <c r="E1751" t="s">
        <v>61</v>
      </c>
      <c r="F1751" t="s">
        <v>61</v>
      </c>
      <c r="G1751" t="s">
        <v>61</v>
      </c>
      <c r="H1751" t="s">
        <v>61</v>
      </c>
      <c r="I1751" t="s">
        <v>61</v>
      </c>
      <c r="J1751" t="s">
        <v>61</v>
      </c>
      <c r="K1751" t="s">
        <v>214</v>
      </c>
      <c r="L1751" s="18">
        <v>44424</v>
      </c>
      <c r="M1751">
        <v>20</v>
      </c>
      <c r="N1751">
        <v>20</v>
      </c>
      <c r="O1751" t="s">
        <v>258</v>
      </c>
      <c r="P1751">
        <v>7</v>
      </c>
      <c r="Q1751">
        <v>6</v>
      </c>
      <c r="R1751">
        <v>1</v>
      </c>
      <c r="S1751">
        <v>0</v>
      </c>
      <c r="T1751">
        <v>1</v>
      </c>
      <c r="U1751">
        <v>0</v>
      </c>
      <c r="V1751">
        <v>1</v>
      </c>
      <c r="W1751">
        <v>918.13</v>
      </c>
      <c r="X1751">
        <v>946.13900000000001</v>
      </c>
      <c r="Y1751">
        <v>944.98099999999999</v>
      </c>
      <c r="Z1751">
        <v>941.35199999999998</v>
      </c>
      <c r="AA1751">
        <v>940.53200000000004</v>
      </c>
      <c r="AB1751">
        <v>936.73599999999999</v>
      </c>
      <c r="AC1751">
        <v>962.97500000000002</v>
      </c>
      <c r="AD1751">
        <v>984.55799999999999</v>
      </c>
      <c r="AE1751">
        <v>995.19299999999998</v>
      </c>
      <c r="AF1751">
        <v>982.21699999999998</v>
      </c>
      <c r="AG1751">
        <v>920.25300000000004</v>
      </c>
      <c r="AH1751">
        <v>754.18200000000002</v>
      </c>
      <c r="AI1751">
        <v>720.17100000000005</v>
      </c>
      <c r="AJ1751">
        <v>422.62700000000001</v>
      </c>
      <c r="AK1751">
        <v>383.584</v>
      </c>
      <c r="AL1751">
        <v>380.49900000000002</v>
      </c>
      <c r="AM1751">
        <v>388.60300000000001</v>
      </c>
      <c r="AN1751">
        <v>385.13</v>
      </c>
      <c r="AO1751">
        <v>510.488</v>
      </c>
      <c r="AP1751">
        <v>414.221</v>
      </c>
      <c r="AQ1751">
        <v>487.298</v>
      </c>
      <c r="AR1751">
        <v>871.31399999999996</v>
      </c>
      <c r="AS1751">
        <v>958.91</v>
      </c>
      <c r="AT1751">
        <v>953.54899999999998</v>
      </c>
      <c r="AU1751">
        <v>60.785713999999999</v>
      </c>
      <c r="AV1751">
        <v>60.678570999999998</v>
      </c>
      <c r="AW1751">
        <v>60.107143000000001</v>
      </c>
      <c r="AX1751">
        <v>59.714286000000001</v>
      </c>
      <c r="AY1751">
        <v>59.535713999999999</v>
      </c>
      <c r="AZ1751">
        <v>59.142856999999999</v>
      </c>
      <c r="BA1751">
        <v>58.928570999999998</v>
      </c>
      <c r="BB1751">
        <v>58.821429000000002</v>
      </c>
      <c r="BC1751">
        <v>59.392856999999999</v>
      </c>
      <c r="BD1751">
        <v>62.25</v>
      </c>
      <c r="BE1751">
        <v>66.571428999999995</v>
      </c>
      <c r="BF1751">
        <v>70.178571000000005</v>
      </c>
      <c r="BG1751">
        <v>72.75</v>
      </c>
      <c r="BH1751">
        <v>73.928571000000005</v>
      </c>
      <c r="BI1751">
        <v>74.5</v>
      </c>
      <c r="BJ1751">
        <v>74.857142999999994</v>
      </c>
      <c r="BK1751">
        <v>73.857142999999994</v>
      </c>
      <c r="BL1751">
        <v>72.178571000000005</v>
      </c>
      <c r="BM1751">
        <v>70.392857000000006</v>
      </c>
      <c r="BN1751">
        <v>67.285713999999999</v>
      </c>
      <c r="BO1751">
        <v>64.678571000000005</v>
      </c>
      <c r="BP1751">
        <v>62.785713999999999</v>
      </c>
      <c r="BQ1751">
        <v>61.714286000000001</v>
      </c>
      <c r="BR1751">
        <v>60.857143000000001</v>
      </c>
      <c r="BS1751">
        <v>25.015619999999998</v>
      </c>
      <c r="BT1751">
        <v>1.2581610000000001</v>
      </c>
      <c r="BU1751">
        <v>-2.9790169999999998</v>
      </c>
      <c r="BV1751">
        <v>-0.92931330000000001</v>
      </c>
      <c r="BW1751">
        <v>-0.98528340000000003</v>
      </c>
      <c r="BX1751">
        <v>-9.3853790000000004</v>
      </c>
      <c r="BY1751">
        <v>-3.7176580000000001</v>
      </c>
      <c r="BZ1751">
        <v>-0.78082229999999997</v>
      </c>
      <c r="CA1751">
        <v>-11.149940000000001</v>
      </c>
      <c r="CB1751">
        <v>18.816230000000001</v>
      </c>
      <c r="CC1751">
        <v>58.868659999999998</v>
      </c>
      <c r="CD1751">
        <v>70.304490000000001</v>
      </c>
      <c r="CE1751">
        <v>67.687370000000001</v>
      </c>
      <c r="CF1751">
        <v>49.666890000000002</v>
      </c>
      <c r="CG1751">
        <v>50.334290000000003</v>
      </c>
      <c r="CH1751">
        <v>56.504559999999998</v>
      </c>
      <c r="CI1751">
        <v>45.123669999999997</v>
      </c>
      <c r="CJ1751">
        <v>51.887030000000003</v>
      </c>
      <c r="CK1751">
        <v>-6.0399839999999996</v>
      </c>
      <c r="CL1751">
        <v>86.831649999999996</v>
      </c>
      <c r="CM1751">
        <v>-11.971769999999999</v>
      </c>
      <c r="CN1751">
        <v>-12.49522</v>
      </c>
      <c r="CO1751">
        <v>-11.88475</v>
      </c>
      <c r="CP1751">
        <v>-22.69773</v>
      </c>
      <c r="CQ1751">
        <v>175.85339999999999</v>
      </c>
      <c r="CR1751">
        <v>226.10480000000001</v>
      </c>
      <c r="CS1751">
        <v>505.58449999999999</v>
      </c>
      <c r="CT1751">
        <v>368.65589999999997</v>
      </c>
      <c r="CU1751">
        <v>213.77940000000001</v>
      </c>
      <c r="CV1751">
        <v>208.4117</v>
      </c>
      <c r="CW1751">
        <v>206.44149999999999</v>
      </c>
      <c r="CX1751">
        <v>188.41720000000001</v>
      </c>
      <c r="CY1751">
        <v>420.98360000000002</v>
      </c>
      <c r="CZ1751">
        <v>1312.0989999999999</v>
      </c>
      <c r="DA1751">
        <v>2538.721</v>
      </c>
      <c r="DB1751">
        <v>1860.922</v>
      </c>
      <c r="DC1751">
        <v>1532.317</v>
      </c>
      <c r="DD1751">
        <v>722.65039999999999</v>
      </c>
      <c r="DE1751">
        <v>534.60130000000004</v>
      </c>
      <c r="DF1751">
        <v>573.32590000000005</v>
      </c>
      <c r="DG1751">
        <v>483.44830000000002</v>
      </c>
      <c r="DH1751">
        <v>553.48119999999994</v>
      </c>
      <c r="DI1751">
        <v>2546.6570000000002</v>
      </c>
      <c r="DJ1751">
        <v>4688.2129999999997</v>
      </c>
      <c r="DK1751">
        <v>4394.375</v>
      </c>
      <c r="DL1751">
        <v>439.05149999999998</v>
      </c>
      <c r="DM1751">
        <v>789.62810000000002</v>
      </c>
      <c r="DN1751">
        <v>2107.239</v>
      </c>
      <c r="DO1751">
        <v>19</v>
      </c>
      <c r="DP1751">
        <v>20</v>
      </c>
    </row>
    <row r="1752" spans="1:120" hidden="1" x14ac:dyDescent="0.25">
      <c r="A1752" t="str">
        <f t="shared" si="27"/>
        <v>OtherDR-No_Prescribed DA 1-4 (1PM-9PM)_44424_Combined</v>
      </c>
      <c r="B1752" t="s">
        <v>62</v>
      </c>
      <c r="C1752" t="s">
        <v>323</v>
      </c>
      <c r="D1752" t="s">
        <v>61</v>
      </c>
      <c r="E1752" t="s">
        <v>61</v>
      </c>
      <c r="F1752" t="s">
        <v>61</v>
      </c>
      <c r="G1752" t="s">
        <v>61</v>
      </c>
      <c r="H1752" t="s">
        <v>61</v>
      </c>
      <c r="I1752" t="s">
        <v>97</v>
      </c>
      <c r="J1752" t="s">
        <v>61</v>
      </c>
      <c r="K1752" t="s">
        <v>214</v>
      </c>
      <c r="L1752" s="18">
        <v>44424</v>
      </c>
      <c r="M1752">
        <v>20</v>
      </c>
      <c r="N1752">
        <v>20</v>
      </c>
      <c r="O1752" t="s">
        <v>258</v>
      </c>
      <c r="P1752">
        <v>7</v>
      </c>
      <c r="Q1752">
        <v>6</v>
      </c>
      <c r="R1752">
        <v>1</v>
      </c>
      <c r="S1752">
        <v>0</v>
      </c>
      <c r="T1752">
        <v>1</v>
      </c>
      <c r="U1752">
        <v>0</v>
      </c>
      <c r="V1752">
        <v>1</v>
      </c>
      <c r="W1752">
        <v>918.13</v>
      </c>
      <c r="X1752">
        <v>946.13900000000001</v>
      </c>
      <c r="Y1752">
        <v>944.98099999999999</v>
      </c>
      <c r="Z1752">
        <v>941.35199999999998</v>
      </c>
      <c r="AA1752">
        <v>940.53200000000004</v>
      </c>
      <c r="AB1752">
        <v>936.73599999999999</v>
      </c>
      <c r="AC1752">
        <v>962.97500000000002</v>
      </c>
      <c r="AD1752">
        <v>984.55799999999999</v>
      </c>
      <c r="AE1752">
        <v>995.19299999999998</v>
      </c>
      <c r="AF1752">
        <v>982.21699999999998</v>
      </c>
      <c r="AG1752">
        <v>920.25300000000004</v>
      </c>
      <c r="AH1752">
        <v>754.18200000000002</v>
      </c>
      <c r="AI1752">
        <v>720.17100000000005</v>
      </c>
      <c r="AJ1752">
        <v>422.62700000000001</v>
      </c>
      <c r="AK1752">
        <v>383.584</v>
      </c>
      <c r="AL1752">
        <v>380.49900000000002</v>
      </c>
      <c r="AM1752">
        <v>388.60300000000001</v>
      </c>
      <c r="AN1752">
        <v>385.13</v>
      </c>
      <c r="AO1752">
        <v>510.488</v>
      </c>
      <c r="AP1752">
        <v>414.221</v>
      </c>
      <c r="AQ1752">
        <v>487.298</v>
      </c>
      <c r="AR1752">
        <v>871.31399999999996</v>
      </c>
      <c r="AS1752">
        <v>958.91</v>
      </c>
      <c r="AT1752">
        <v>953.54899999999998</v>
      </c>
      <c r="AU1752">
        <v>60.785713999999999</v>
      </c>
      <c r="AV1752">
        <v>60.678570999999998</v>
      </c>
      <c r="AW1752">
        <v>60.107143000000001</v>
      </c>
      <c r="AX1752">
        <v>59.714286000000001</v>
      </c>
      <c r="AY1752">
        <v>59.535713999999999</v>
      </c>
      <c r="AZ1752">
        <v>59.142856999999999</v>
      </c>
      <c r="BA1752">
        <v>58.928570999999998</v>
      </c>
      <c r="BB1752">
        <v>58.821429000000002</v>
      </c>
      <c r="BC1752">
        <v>59.392856999999999</v>
      </c>
      <c r="BD1752">
        <v>62.25</v>
      </c>
      <c r="BE1752">
        <v>66.571428999999995</v>
      </c>
      <c r="BF1752">
        <v>70.178571000000005</v>
      </c>
      <c r="BG1752">
        <v>72.75</v>
      </c>
      <c r="BH1752">
        <v>73.928571000000005</v>
      </c>
      <c r="BI1752">
        <v>74.5</v>
      </c>
      <c r="BJ1752">
        <v>74.857142999999994</v>
      </c>
      <c r="BK1752">
        <v>73.857142999999994</v>
      </c>
      <c r="BL1752">
        <v>72.178571000000005</v>
      </c>
      <c r="BM1752">
        <v>70.392857000000006</v>
      </c>
      <c r="BN1752">
        <v>67.285713999999999</v>
      </c>
      <c r="BO1752">
        <v>64.678571000000005</v>
      </c>
      <c r="BP1752">
        <v>62.785713999999999</v>
      </c>
      <c r="BQ1752">
        <v>61.714286000000001</v>
      </c>
      <c r="BR1752">
        <v>60.857143000000001</v>
      </c>
      <c r="BS1752">
        <v>25.015619999999998</v>
      </c>
      <c r="BT1752">
        <v>1.2581610000000001</v>
      </c>
      <c r="BU1752">
        <v>-2.9790169999999998</v>
      </c>
      <c r="BV1752">
        <v>-0.92931330000000001</v>
      </c>
      <c r="BW1752">
        <v>-0.98528340000000003</v>
      </c>
      <c r="BX1752">
        <v>-9.3853790000000004</v>
      </c>
      <c r="BY1752">
        <v>-3.7176580000000001</v>
      </c>
      <c r="BZ1752">
        <v>-0.78082229999999997</v>
      </c>
      <c r="CA1752">
        <v>-11.149940000000001</v>
      </c>
      <c r="CB1752">
        <v>18.816230000000001</v>
      </c>
      <c r="CC1752">
        <v>58.868659999999998</v>
      </c>
      <c r="CD1752">
        <v>70.304490000000001</v>
      </c>
      <c r="CE1752">
        <v>67.687370000000001</v>
      </c>
      <c r="CF1752">
        <v>49.666890000000002</v>
      </c>
      <c r="CG1752">
        <v>50.334290000000003</v>
      </c>
      <c r="CH1752">
        <v>56.504559999999998</v>
      </c>
      <c r="CI1752">
        <v>45.123669999999997</v>
      </c>
      <c r="CJ1752">
        <v>51.887030000000003</v>
      </c>
      <c r="CK1752">
        <v>-6.0399839999999996</v>
      </c>
      <c r="CL1752">
        <v>86.831649999999996</v>
      </c>
      <c r="CM1752">
        <v>-11.971769999999999</v>
      </c>
      <c r="CN1752">
        <v>-12.49522</v>
      </c>
      <c r="CO1752">
        <v>-11.88475</v>
      </c>
      <c r="CP1752">
        <v>-22.69773</v>
      </c>
      <c r="CQ1752">
        <v>175.85339999999999</v>
      </c>
      <c r="CR1752">
        <v>226.10480000000001</v>
      </c>
      <c r="CS1752">
        <v>505.58449999999999</v>
      </c>
      <c r="CT1752">
        <v>368.65589999999997</v>
      </c>
      <c r="CU1752">
        <v>213.77940000000001</v>
      </c>
      <c r="CV1752">
        <v>208.4117</v>
      </c>
      <c r="CW1752">
        <v>206.44149999999999</v>
      </c>
      <c r="CX1752">
        <v>188.41720000000001</v>
      </c>
      <c r="CY1752">
        <v>420.98360000000002</v>
      </c>
      <c r="CZ1752">
        <v>1312.0989999999999</v>
      </c>
      <c r="DA1752">
        <v>2538.721</v>
      </c>
      <c r="DB1752">
        <v>1860.922</v>
      </c>
      <c r="DC1752">
        <v>1532.317</v>
      </c>
      <c r="DD1752">
        <v>722.65039999999999</v>
      </c>
      <c r="DE1752">
        <v>534.60130000000004</v>
      </c>
      <c r="DF1752">
        <v>573.32590000000005</v>
      </c>
      <c r="DG1752">
        <v>483.44830000000002</v>
      </c>
      <c r="DH1752">
        <v>553.48119999999994</v>
      </c>
      <c r="DI1752">
        <v>2546.6570000000002</v>
      </c>
      <c r="DJ1752">
        <v>4688.2129999999997</v>
      </c>
      <c r="DK1752">
        <v>4394.375</v>
      </c>
      <c r="DL1752">
        <v>439.05149999999998</v>
      </c>
      <c r="DM1752">
        <v>789.62810000000002</v>
      </c>
      <c r="DN1752">
        <v>2107.239</v>
      </c>
      <c r="DO1752">
        <v>19</v>
      </c>
      <c r="DP1752">
        <v>20</v>
      </c>
    </row>
    <row r="1753" spans="1:120" hidden="1" x14ac:dyDescent="0.25">
      <c r="A1753" t="str">
        <f t="shared" si="27"/>
        <v>Industry_Type-1. Agriculture, Mining &amp; Construction_All CBP_44428</v>
      </c>
      <c r="B1753" t="s">
        <v>62</v>
      </c>
      <c r="C1753" t="s">
        <v>211</v>
      </c>
      <c r="D1753" t="s">
        <v>61</v>
      </c>
      <c r="E1753" t="s">
        <v>61</v>
      </c>
      <c r="F1753" t="s">
        <v>61</v>
      </c>
      <c r="G1753" t="s">
        <v>30</v>
      </c>
      <c r="H1753" t="s">
        <v>61</v>
      </c>
      <c r="I1753" t="s">
        <v>61</v>
      </c>
      <c r="J1753" t="s">
        <v>61</v>
      </c>
      <c r="K1753" t="s">
        <v>197</v>
      </c>
      <c r="L1753" s="18">
        <v>44428</v>
      </c>
      <c r="M1753">
        <v>16</v>
      </c>
      <c r="N1753">
        <v>16</v>
      </c>
      <c r="O1753" t="s">
        <v>263</v>
      </c>
      <c r="P1753">
        <v>3</v>
      </c>
      <c r="Q1753">
        <v>3</v>
      </c>
      <c r="R1753">
        <v>0</v>
      </c>
      <c r="S1753">
        <v>0</v>
      </c>
      <c r="T1753">
        <v>1</v>
      </c>
      <c r="U1753">
        <v>0</v>
      </c>
      <c r="V1753">
        <v>1</v>
      </c>
      <c r="W1753">
        <v>536.86</v>
      </c>
      <c r="X1753">
        <v>562.05999999999995</v>
      </c>
      <c r="Y1753">
        <v>520.78</v>
      </c>
      <c r="Z1753">
        <v>609.70000000000005</v>
      </c>
      <c r="AA1753">
        <v>550.05999999999995</v>
      </c>
      <c r="AB1753">
        <v>546.96</v>
      </c>
      <c r="AC1753">
        <v>535.58000000000004</v>
      </c>
      <c r="AD1753">
        <v>645.28</v>
      </c>
      <c r="AE1753">
        <v>572.62</v>
      </c>
      <c r="AF1753">
        <v>614.86</v>
      </c>
      <c r="AG1753">
        <v>600.6</v>
      </c>
      <c r="AH1753">
        <v>685.02</v>
      </c>
      <c r="AI1753">
        <v>598.86</v>
      </c>
      <c r="AJ1753">
        <v>657.22</v>
      </c>
      <c r="AK1753">
        <v>425.16</v>
      </c>
      <c r="AL1753">
        <v>81.88</v>
      </c>
      <c r="AM1753">
        <v>509.66</v>
      </c>
      <c r="AN1753">
        <v>638.4</v>
      </c>
      <c r="AO1753">
        <v>595.91999999999996</v>
      </c>
      <c r="AP1753">
        <v>632.72</v>
      </c>
      <c r="AQ1753">
        <v>560.46</v>
      </c>
      <c r="AR1753">
        <v>558.28</v>
      </c>
      <c r="AS1753">
        <v>553.74</v>
      </c>
      <c r="AT1753">
        <v>610.28</v>
      </c>
      <c r="AU1753">
        <v>57</v>
      </c>
      <c r="AV1753">
        <v>56</v>
      </c>
      <c r="AW1753">
        <v>56</v>
      </c>
      <c r="AX1753">
        <v>55</v>
      </c>
      <c r="AY1753">
        <v>55</v>
      </c>
      <c r="AZ1753">
        <v>54</v>
      </c>
      <c r="BA1753">
        <v>54</v>
      </c>
      <c r="BB1753">
        <v>54</v>
      </c>
      <c r="BC1753">
        <v>55.5</v>
      </c>
      <c r="BD1753">
        <v>58</v>
      </c>
      <c r="BE1753">
        <v>62.5</v>
      </c>
      <c r="BF1753">
        <v>66</v>
      </c>
      <c r="BG1753">
        <v>66</v>
      </c>
      <c r="BH1753">
        <v>66</v>
      </c>
      <c r="BI1753">
        <v>66.5</v>
      </c>
      <c r="BJ1753">
        <v>66.5</v>
      </c>
      <c r="BK1753">
        <v>66</v>
      </c>
      <c r="BL1753">
        <v>65.5</v>
      </c>
      <c r="BM1753">
        <v>64.5</v>
      </c>
      <c r="BN1753">
        <v>62.5</v>
      </c>
      <c r="BO1753">
        <v>59.5</v>
      </c>
      <c r="BP1753">
        <v>59</v>
      </c>
      <c r="BQ1753">
        <v>59</v>
      </c>
      <c r="BR1753">
        <v>58.5</v>
      </c>
      <c r="BS1753">
        <v>-13.684710000000001</v>
      </c>
      <c r="BT1753">
        <v>-6.2140810000000002</v>
      </c>
      <c r="BU1753">
        <v>44.609389999999998</v>
      </c>
      <c r="BV1753">
        <v>-9.60318</v>
      </c>
      <c r="BW1753">
        <v>1.867111</v>
      </c>
      <c r="BX1753">
        <v>34.625230000000002</v>
      </c>
      <c r="BY1753">
        <v>61.453609999999998</v>
      </c>
      <c r="BZ1753">
        <v>-48.676589999999997</v>
      </c>
      <c r="CA1753">
        <v>-32.050449999999998</v>
      </c>
      <c r="CB1753">
        <v>-17.627109999999998</v>
      </c>
      <c r="CC1753">
        <v>7.6792449999999999</v>
      </c>
      <c r="CD1753">
        <v>-57.150100000000002</v>
      </c>
      <c r="CE1753">
        <v>2.8506619999999998</v>
      </c>
      <c r="CF1753">
        <v>-31.411940000000001</v>
      </c>
      <c r="CG1753">
        <v>200.47919999999999</v>
      </c>
      <c r="CH1753">
        <v>568.75959999999998</v>
      </c>
      <c r="CI1753">
        <v>93.479550000000003</v>
      </c>
      <c r="CJ1753">
        <v>-31.89658</v>
      </c>
      <c r="CK1753">
        <v>2.4498289999999998</v>
      </c>
      <c r="CL1753">
        <v>-30.610240000000001</v>
      </c>
      <c r="CM1753">
        <v>-15.04358</v>
      </c>
      <c r="CN1753">
        <v>4.9057310000000003</v>
      </c>
      <c r="CO1753">
        <v>5.5946199999999999</v>
      </c>
      <c r="CP1753">
        <v>-32.006349999999998</v>
      </c>
      <c r="CQ1753">
        <v>34.635199999999998</v>
      </c>
      <c r="CR1753">
        <v>369.75119999999998</v>
      </c>
      <c r="CS1753">
        <v>104.3557</v>
      </c>
      <c r="CT1753">
        <v>52.517740000000003</v>
      </c>
      <c r="CU1753">
        <v>54.578229999999998</v>
      </c>
      <c r="CV1753">
        <v>39.910559999999997</v>
      </c>
      <c r="CW1753">
        <v>34.493319999999997</v>
      </c>
      <c r="CX1753">
        <v>97.612499999999997</v>
      </c>
      <c r="CY1753">
        <v>37.505600000000001</v>
      </c>
      <c r="CZ1753">
        <v>34.252650000000003</v>
      </c>
      <c r="DA1753">
        <v>39.889139999999998</v>
      </c>
      <c r="DB1753">
        <v>67.770110000000003</v>
      </c>
      <c r="DC1753">
        <v>35.047980000000003</v>
      </c>
      <c r="DD1753">
        <v>36.94341</v>
      </c>
      <c r="DE1753">
        <v>43.344349999999999</v>
      </c>
      <c r="DF1753">
        <v>68.327370000000002</v>
      </c>
      <c r="DG1753">
        <v>55.569330000000001</v>
      </c>
      <c r="DH1753">
        <v>50.179499999999997</v>
      </c>
      <c r="DI1753">
        <v>38.356070000000003</v>
      </c>
      <c r="DJ1753">
        <v>71.103999999999999</v>
      </c>
      <c r="DK1753">
        <v>36.432009999999998</v>
      </c>
      <c r="DL1753">
        <v>36.878300000000003</v>
      </c>
      <c r="DM1753">
        <v>34.573529999999998</v>
      </c>
      <c r="DN1753">
        <v>67.528369999999995</v>
      </c>
      <c r="DO1753">
        <v>16</v>
      </c>
      <c r="DP1753">
        <v>16</v>
      </c>
    </row>
    <row r="1754" spans="1:120" hidden="1" x14ac:dyDescent="0.25">
      <c r="A1754" t="str">
        <f t="shared" si="27"/>
        <v>All_All CBP_44428</v>
      </c>
      <c r="B1754" t="s">
        <v>62</v>
      </c>
      <c r="C1754" t="s">
        <v>61</v>
      </c>
      <c r="D1754" t="s">
        <v>61</v>
      </c>
      <c r="E1754" t="s">
        <v>61</v>
      </c>
      <c r="F1754" t="s">
        <v>61</v>
      </c>
      <c r="G1754" t="s">
        <v>61</v>
      </c>
      <c r="H1754" t="s">
        <v>61</v>
      </c>
      <c r="I1754" t="s">
        <v>61</v>
      </c>
      <c r="J1754" t="s">
        <v>61</v>
      </c>
      <c r="K1754" t="s">
        <v>197</v>
      </c>
      <c r="L1754" s="18">
        <v>44428</v>
      </c>
      <c r="M1754">
        <v>16</v>
      </c>
      <c r="N1754">
        <v>16</v>
      </c>
      <c r="O1754" t="s">
        <v>263</v>
      </c>
      <c r="P1754">
        <v>5</v>
      </c>
      <c r="Q1754">
        <v>5</v>
      </c>
      <c r="R1754">
        <v>0</v>
      </c>
      <c r="S1754">
        <v>0</v>
      </c>
      <c r="T1754">
        <v>1</v>
      </c>
      <c r="U1754">
        <v>0</v>
      </c>
      <c r="V1754">
        <v>1</v>
      </c>
      <c r="W1754">
        <v>1218.94</v>
      </c>
      <c r="X1754">
        <v>1211.0999999999999</v>
      </c>
      <c r="Y1754">
        <v>1162.26</v>
      </c>
      <c r="Z1754">
        <v>1317.1</v>
      </c>
      <c r="AA1754">
        <v>1217.74</v>
      </c>
      <c r="AB1754">
        <v>1208.8399999999999</v>
      </c>
      <c r="AC1754">
        <v>1215.42</v>
      </c>
      <c r="AD1754">
        <v>1401.96</v>
      </c>
      <c r="AE1754">
        <v>1344.94</v>
      </c>
      <c r="AF1754">
        <v>1413.26</v>
      </c>
      <c r="AG1754">
        <v>1408.12</v>
      </c>
      <c r="AH1754">
        <v>1550.14</v>
      </c>
      <c r="AI1754">
        <v>1452.3</v>
      </c>
      <c r="AJ1754">
        <v>1463.02</v>
      </c>
      <c r="AK1754">
        <v>1140.96</v>
      </c>
      <c r="AL1754">
        <v>670.44</v>
      </c>
      <c r="AM1754">
        <v>1249.6600000000001</v>
      </c>
      <c r="AN1754">
        <v>1386.48</v>
      </c>
      <c r="AO1754">
        <v>1339.4</v>
      </c>
      <c r="AP1754">
        <v>1355.84</v>
      </c>
      <c r="AQ1754">
        <v>1247.06</v>
      </c>
      <c r="AR1754">
        <v>1216.52</v>
      </c>
      <c r="AS1754">
        <v>1225.42</v>
      </c>
      <c r="AT1754">
        <v>1280.1199999999999</v>
      </c>
      <c r="AU1754">
        <v>57</v>
      </c>
      <c r="AV1754">
        <v>56</v>
      </c>
      <c r="AW1754">
        <v>56</v>
      </c>
      <c r="AX1754">
        <v>55</v>
      </c>
      <c r="AY1754">
        <v>55</v>
      </c>
      <c r="AZ1754">
        <v>54</v>
      </c>
      <c r="BA1754">
        <v>54</v>
      </c>
      <c r="BB1754">
        <v>54</v>
      </c>
      <c r="BC1754">
        <v>55.5</v>
      </c>
      <c r="BD1754">
        <v>58</v>
      </c>
      <c r="BE1754">
        <v>62.5</v>
      </c>
      <c r="BF1754">
        <v>66</v>
      </c>
      <c r="BG1754">
        <v>66</v>
      </c>
      <c r="BH1754">
        <v>66</v>
      </c>
      <c r="BI1754">
        <v>66.5</v>
      </c>
      <c r="BJ1754">
        <v>66.5</v>
      </c>
      <c r="BK1754">
        <v>66</v>
      </c>
      <c r="BL1754">
        <v>65.5</v>
      </c>
      <c r="BM1754">
        <v>64.5</v>
      </c>
      <c r="BN1754">
        <v>62.5</v>
      </c>
      <c r="BO1754">
        <v>59.5</v>
      </c>
      <c r="BP1754">
        <v>59</v>
      </c>
      <c r="BQ1754">
        <v>59</v>
      </c>
      <c r="BR1754">
        <v>58.5</v>
      </c>
      <c r="BS1754">
        <v>-21.5139</v>
      </c>
      <c r="BT1754">
        <v>-9.7863310000000006</v>
      </c>
      <c r="BU1754">
        <v>44.757719999999999</v>
      </c>
      <c r="BV1754">
        <v>-58.380769999999998</v>
      </c>
      <c r="BW1754">
        <v>-2.1669770000000002</v>
      </c>
      <c r="BX1754">
        <v>46.402479999999997</v>
      </c>
      <c r="BY1754">
        <v>99.344909999999999</v>
      </c>
      <c r="BZ1754">
        <v>-54.510449999999999</v>
      </c>
      <c r="CA1754">
        <v>-49.376620000000003</v>
      </c>
      <c r="CB1754">
        <v>-40.0184</v>
      </c>
      <c r="CC1754">
        <v>-12.72594</v>
      </c>
      <c r="CD1754">
        <v>-93.736249999999998</v>
      </c>
      <c r="CE1754">
        <v>-45.537059999999997</v>
      </c>
      <c r="CF1754">
        <v>-32.997329999999998</v>
      </c>
      <c r="CG1754">
        <v>296.48610000000002</v>
      </c>
      <c r="CH1754">
        <v>800.99779999999998</v>
      </c>
      <c r="CI1754">
        <v>160.30510000000001</v>
      </c>
      <c r="CJ1754">
        <v>-6.6001589999999997</v>
      </c>
      <c r="CK1754">
        <v>3.9753419999999999</v>
      </c>
      <c r="CL1754">
        <v>-11.58006</v>
      </c>
      <c r="CM1754">
        <v>13.134309999999999</v>
      </c>
      <c r="CN1754">
        <v>36.962200000000003</v>
      </c>
      <c r="CO1754">
        <v>30.642589999999998</v>
      </c>
      <c r="CP1754">
        <v>16.561800000000002</v>
      </c>
      <c r="CQ1754">
        <v>112.5044</v>
      </c>
      <c r="CR1754">
        <v>420.20350000000002</v>
      </c>
      <c r="CS1754">
        <v>138.77690000000001</v>
      </c>
      <c r="CT1754">
        <v>98.104140000000001</v>
      </c>
      <c r="CU1754">
        <v>91.25967</v>
      </c>
      <c r="CV1754">
        <v>84.173569999999998</v>
      </c>
      <c r="CW1754">
        <v>58.630200000000002</v>
      </c>
      <c r="CX1754">
        <v>129.29929999999999</v>
      </c>
      <c r="CY1754">
        <v>70.106129999999993</v>
      </c>
      <c r="CZ1754">
        <v>73.336650000000006</v>
      </c>
      <c r="DA1754">
        <v>87.540570000000002</v>
      </c>
      <c r="DB1754">
        <v>111.70820000000001</v>
      </c>
      <c r="DC1754">
        <v>92.007050000000007</v>
      </c>
      <c r="DD1754">
        <v>101.788</v>
      </c>
      <c r="DE1754">
        <v>103.8741</v>
      </c>
      <c r="DF1754">
        <v>144.99029999999999</v>
      </c>
      <c r="DG1754">
        <v>137.05160000000001</v>
      </c>
      <c r="DH1754">
        <v>143.88650000000001</v>
      </c>
      <c r="DI1754">
        <v>110.13500000000001</v>
      </c>
      <c r="DJ1754">
        <v>138.22800000000001</v>
      </c>
      <c r="DK1754">
        <v>104.605</v>
      </c>
      <c r="DL1754">
        <v>116.4042</v>
      </c>
      <c r="DM1754">
        <v>103.1884</v>
      </c>
      <c r="DN1754">
        <v>149.60120000000001</v>
      </c>
      <c r="DO1754">
        <v>16</v>
      </c>
      <c r="DP1754">
        <v>16</v>
      </c>
    </row>
    <row r="1755" spans="1:120" hidden="1" x14ac:dyDescent="0.25">
      <c r="A1755" t="str">
        <f t="shared" si="27"/>
        <v>OtherDR-No_All CBP_44428</v>
      </c>
      <c r="B1755" t="s">
        <v>62</v>
      </c>
      <c r="C1755" t="s">
        <v>323</v>
      </c>
      <c r="D1755" t="s">
        <v>61</v>
      </c>
      <c r="E1755" t="s">
        <v>61</v>
      </c>
      <c r="F1755" t="s">
        <v>61</v>
      </c>
      <c r="G1755" t="s">
        <v>61</v>
      </c>
      <c r="H1755" t="s">
        <v>61</v>
      </c>
      <c r="I1755" t="s">
        <v>97</v>
      </c>
      <c r="J1755" t="s">
        <v>61</v>
      </c>
      <c r="K1755" t="s">
        <v>197</v>
      </c>
      <c r="L1755" s="18">
        <v>44428</v>
      </c>
      <c r="M1755">
        <v>16</v>
      </c>
      <c r="N1755">
        <v>16</v>
      </c>
      <c r="O1755" t="s">
        <v>263</v>
      </c>
      <c r="P1755">
        <v>5</v>
      </c>
      <c r="Q1755">
        <v>5</v>
      </c>
      <c r="R1755">
        <v>0</v>
      </c>
      <c r="S1755">
        <v>0</v>
      </c>
      <c r="T1755">
        <v>1</v>
      </c>
      <c r="U1755">
        <v>0</v>
      </c>
      <c r="V1755">
        <v>1</v>
      </c>
      <c r="W1755">
        <v>1218.94</v>
      </c>
      <c r="X1755">
        <v>1211.0999999999999</v>
      </c>
      <c r="Y1755">
        <v>1162.26</v>
      </c>
      <c r="Z1755">
        <v>1317.1</v>
      </c>
      <c r="AA1755">
        <v>1217.74</v>
      </c>
      <c r="AB1755">
        <v>1208.8399999999999</v>
      </c>
      <c r="AC1755">
        <v>1215.42</v>
      </c>
      <c r="AD1755">
        <v>1401.96</v>
      </c>
      <c r="AE1755">
        <v>1344.94</v>
      </c>
      <c r="AF1755">
        <v>1413.26</v>
      </c>
      <c r="AG1755">
        <v>1408.12</v>
      </c>
      <c r="AH1755">
        <v>1550.14</v>
      </c>
      <c r="AI1755">
        <v>1452.3</v>
      </c>
      <c r="AJ1755">
        <v>1463.02</v>
      </c>
      <c r="AK1755">
        <v>1140.96</v>
      </c>
      <c r="AL1755">
        <v>670.44</v>
      </c>
      <c r="AM1755">
        <v>1249.6600000000001</v>
      </c>
      <c r="AN1755">
        <v>1386.48</v>
      </c>
      <c r="AO1755">
        <v>1339.4</v>
      </c>
      <c r="AP1755">
        <v>1355.84</v>
      </c>
      <c r="AQ1755">
        <v>1247.06</v>
      </c>
      <c r="AR1755">
        <v>1216.52</v>
      </c>
      <c r="AS1755">
        <v>1225.42</v>
      </c>
      <c r="AT1755">
        <v>1280.1199999999999</v>
      </c>
      <c r="AU1755">
        <v>57</v>
      </c>
      <c r="AV1755">
        <v>56</v>
      </c>
      <c r="AW1755">
        <v>56</v>
      </c>
      <c r="AX1755">
        <v>55</v>
      </c>
      <c r="AY1755">
        <v>55</v>
      </c>
      <c r="AZ1755">
        <v>54</v>
      </c>
      <c r="BA1755">
        <v>54</v>
      </c>
      <c r="BB1755">
        <v>54</v>
      </c>
      <c r="BC1755">
        <v>55.5</v>
      </c>
      <c r="BD1755">
        <v>58</v>
      </c>
      <c r="BE1755">
        <v>62.5</v>
      </c>
      <c r="BF1755">
        <v>66</v>
      </c>
      <c r="BG1755">
        <v>66</v>
      </c>
      <c r="BH1755">
        <v>66</v>
      </c>
      <c r="BI1755">
        <v>66.5</v>
      </c>
      <c r="BJ1755">
        <v>66.5</v>
      </c>
      <c r="BK1755">
        <v>66</v>
      </c>
      <c r="BL1755">
        <v>65.5</v>
      </c>
      <c r="BM1755">
        <v>64.5</v>
      </c>
      <c r="BN1755">
        <v>62.5</v>
      </c>
      <c r="BO1755">
        <v>59.5</v>
      </c>
      <c r="BP1755">
        <v>59</v>
      </c>
      <c r="BQ1755">
        <v>59</v>
      </c>
      <c r="BR1755">
        <v>58.5</v>
      </c>
      <c r="BS1755">
        <v>-21.5139</v>
      </c>
      <c r="BT1755">
        <v>-9.7863310000000006</v>
      </c>
      <c r="BU1755">
        <v>44.757719999999999</v>
      </c>
      <c r="BV1755">
        <v>-58.380769999999998</v>
      </c>
      <c r="BW1755">
        <v>-2.1669770000000002</v>
      </c>
      <c r="BX1755">
        <v>46.402479999999997</v>
      </c>
      <c r="BY1755">
        <v>99.344909999999999</v>
      </c>
      <c r="BZ1755">
        <v>-54.510449999999999</v>
      </c>
      <c r="CA1755">
        <v>-49.376620000000003</v>
      </c>
      <c r="CB1755">
        <v>-40.0184</v>
      </c>
      <c r="CC1755">
        <v>-12.72594</v>
      </c>
      <c r="CD1755">
        <v>-93.736249999999998</v>
      </c>
      <c r="CE1755">
        <v>-45.537059999999997</v>
      </c>
      <c r="CF1755">
        <v>-32.997329999999998</v>
      </c>
      <c r="CG1755">
        <v>296.48610000000002</v>
      </c>
      <c r="CH1755">
        <v>800.99779999999998</v>
      </c>
      <c r="CI1755">
        <v>160.30510000000001</v>
      </c>
      <c r="CJ1755">
        <v>-6.6001589999999997</v>
      </c>
      <c r="CK1755">
        <v>3.9753419999999999</v>
      </c>
      <c r="CL1755">
        <v>-11.58006</v>
      </c>
      <c r="CM1755">
        <v>13.134309999999999</v>
      </c>
      <c r="CN1755">
        <v>36.962200000000003</v>
      </c>
      <c r="CO1755">
        <v>30.642589999999998</v>
      </c>
      <c r="CP1755">
        <v>16.561800000000002</v>
      </c>
      <c r="CQ1755">
        <v>112.5044</v>
      </c>
      <c r="CR1755">
        <v>420.20350000000002</v>
      </c>
      <c r="CS1755">
        <v>138.77690000000001</v>
      </c>
      <c r="CT1755">
        <v>98.104140000000001</v>
      </c>
      <c r="CU1755">
        <v>91.25967</v>
      </c>
      <c r="CV1755">
        <v>84.173569999999998</v>
      </c>
      <c r="CW1755">
        <v>58.630200000000002</v>
      </c>
      <c r="CX1755">
        <v>129.29929999999999</v>
      </c>
      <c r="CY1755">
        <v>70.106129999999993</v>
      </c>
      <c r="CZ1755">
        <v>73.336650000000006</v>
      </c>
      <c r="DA1755">
        <v>87.540570000000002</v>
      </c>
      <c r="DB1755">
        <v>111.70820000000001</v>
      </c>
      <c r="DC1755">
        <v>92.007050000000007</v>
      </c>
      <c r="DD1755">
        <v>101.788</v>
      </c>
      <c r="DE1755">
        <v>103.8741</v>
      </c>
      <c r="DF1755">
        <v>144.99029999999999</v>
      </c>
      <c r="DG1755">
        <v>137.05160000000001</v>
      </c>
      <c r="DH1755">
        <v>143.88650000000001</v>
      </c>
      <c r="DI1755">
        <v>110.13500000000001</v>
      </c>
      <c r="DJ1755">
        <v>138.22800000000001</v>
      </c>
      <c r="DK1755">
        <v>104.605</v>
      </c>
      <c r="DL1755">
        <v>116.4042</v>
      </c>
      <c r="DM1755">
        <v>103.1884</v>
      </c>
      <c r="DN1755">
        <v>149.60120000000001</v>
      </c>
      <c r="DO1755">
        <v>16</v>
      </c>
      <c r="DP1755">
        <v>16</v>
      </c>
    </row>
    <row r="1756" spans="1:120" x14ac:dyDescent="0.25">
      <c r="A1756" t="str">
        <f t="shared" si="27"/>
        <v>AutoDR-No_All CBP_44428</v>
      </c>
      <c r="B1756" t="s">
        <v>62</v>
      </c>
      <c r="C1756" t="s">
        <v>321</v>
      </c>
      <c r="D1756" t="s">
        <v>61</v>
      </c>
      <c r="E1756" t="s">
        <v>61</v>
      </c>
      <c r="F1756" t="s">
        <v>61</v>
      </c>
      <c r="G1756" t="s">
        <v>61</v>
      </c>
      <c r="H1756" t="s">
        <v>97</v>
      </c>
      <c r="I1756" t="s">
        <v>61</v>
      </c>
      <c r="J1756" t="s">
        <v>61</v>
      </c>
      <c r="K1756" t="s">
        <v>197</v>
      </c>
      <c r="L1756" s="18">
        <v>44428</v>
      </c>
      <c r="M1756">
        <v>16</v>
      </c>
      <c r="N1756">
        <v>16</v>
      </c>
      <c r="O1756" t="s">
        <v>263</v>
      </c>
      <c r="P1756">
        <v>5</v>
      </c>
      <c r="Q1756">
        <v>5</v>
      </c>
      <c r="R1756">
        <v>0</v>
      </c>
      <c r="S1756">
        <v>0</v>
      </c>
      <c r="T1756">
        <v>1</v>
      </c>
      <c r="U1756">
        <v>0</v>
      </c>
      <c r="V1756">
        <v>1</v>
      </c>
      <c r="W1756">
        <v>1218.94</v>
      </c>
      <c r="X1756">
        <v>1211.0999999999999</v>
      </c>
      <c r="Y1756">
        <v>1162.26</v>
      </c>
      <c r="Z1756">
        <v>1317.1</v>
      </c>
      <c r="AA1756">
        <v>1217.74</v>
      </c>
      <c r="AB1756">
        <v>1208.8399999999999</v>
      </c>
      <c r="AC1756">
        <v>1215.42</v>
      </c>
      <c r="AD1756">
        <v>1401.96</v>
      </c>
      <c r="AE1756">
        <v>1344.94</v>
      </c>
      <c r="AF1756">
        <v>1413.26</v>
      </c>
      <c r="AG1756">
        <v>1408.12</v>
      </c>
      <c r="AH1756">
        <v>1550.14</v>
      </c>
      <c r="AI1756">
        <v>1452.3</v>
      </c>
      <c r="AJ1756">
        <v>1463.02</v>
      </c>
      <c r="AK1756">
        <v>1140.96</v>
      </c>
      <c r="AL1756">
        <v>670.44</v>
      </c>
      <c r="AM1756">
        <v>1249.6600000000001</v>
      </c>
      <c r="AN1756">
        <v>1386.48</v>
      </c>
      <c r="AO1756">
        <v>1339.4</v>
      </c>
      <c r="AP1756">
        <v>1355.84</v>
      </c>
      <c r="AQ1756">
        <v>1247.06</v>
      </c>
      <c r="AR1756">
        <v>1216.52</v>
      </c>
      <c r="AS1756">
        <v>1225.42</v>
      </c>
      <c r="AT1756">
        <v>1280.1199999999999</v>
      </c>
      <c r="AU1756">
        <v>57</v>
      </c>
      <c r="AV1756">
        <v>56</v>
      </c>
      <c r="AW1756">
        <v>56</v>
      </c>
      <c r="AX1756">
        <v>55</v>
      </c>
      <c r="AY1756">
        <v>55</v>
      </c>
      <c r="AZ1756">
        <v>54</v>
      </c>
      <c r="BA1756">
        <v>54</v>
      </c>
      <c r="BB1756">
        <v>54</v>
      </c>
      <c r="BC1756">
        <v>55.5</v>
      </c>
      <c r="BD1756">
        <v>58</v>
      </c>
      <c r="BE1756">
        <v>62.5</v>
      </c>
      <c r="BF1756">
        <v>66</v>
      </c>
      <c r="BG1756">
        <v>66</v>
      </c>
      <c r="BH1756">
        <v>66</v>
      </c>
      <c r="BI1756">
        <v>66.5</v>
      </c>
      <c r="BJ1756">
        <v>66.5</v>
      </c>
      <c r="BK1756">
        <v>66</v>
      </c>
      <c r="BL1756">
        <v>65.5</v>
      </c>
      <c r="BM1756">
        <v>64.5</v>
      </c>
      <c r="BN1756">
        <v>62.5</v>
      </c>
      <c r="BO1756">
        <v>59.5</v>
      </c>
      <c r="BP1756">
        <v>59</v>
      </c>
      <c r="BQ1756">
        <v>59</v>
      </c>
      <c r="BR1756">
        <v>58.5</v>
      </c>
      <c r="BS1756">
        <v>-21.5139</v>
      </c>
      <c r="BT1756">
        <v>-9.7863310000000006</v>
      </c>
      <c r="BU1756">
        <v>44.757719999999999</v>
      </c>
      <c r="BV1756">
        <v>-58.380769999999998</v>
      </c>
      <c r="BW1756">
        <v>-2.1669770000000002</v>
      </c>
      <c r="BX1756">
        <v>46.402479999999997</v>
      </c>
      <c r="BY1756">
        <v>99.344909999999999</v>
      </c>
      <c r="BZ1756">
        <v>-54.510449999999999</v>
      </c>
      <c r="CA1756">
        <v>-49.376620000000003</v>
      </c>
      <c r="CB1756">
        <v>-40.0184</v>
      </c>
      <c r="CC1756">
        <v>-12.72594</v>
      </c>
      <c r="CD1756">
        <v>-93.736249999999998</v>
      </c>
      <c r="CE1756">
        <v>-45.537059999999997</v>
      </c>
      <c r="CF1756">
        <v>-32.997329999999998</v>
      </c>
      <c r="CG1756">
        <v>296.48610000000002</v>
      </c>
      <c r="CH1756">
        <v>800.99779999999998</v>
      </c>
      <c r="CI1756">
        <v>160.30510000000001</v>
      </c>
      <c r="CJ1756">
        <v>-6.6001589999999997</v>
      </c>
      <c r="CK1756">
        <v>3.9753419999999999</v>
      </c>
      <c r="CL1756">
        <v>-11.58006</v>
      </c>
      <c r="CM1756">
        <v>13.134309999999999</v>
      </c>
      <c r="CN1756">
        <v>36.962200000000003</v>
      </c>
      <c r="CO1756">
        <v>30.642589999999998</v>
      </c>
      <c r="CP1756">
        <v>16.561800000000002</v>
      </c>
      <c r="CQ1756">
        <v>112.5044</v>
      </c>
      <c r="CR1756">
        <v>420.20350000000002</v>
      </c>
      <c r="CS1756">
        <v>138.77690000000001</v>
      </c>
      <c r="CT1756">
        <v>98.104140000000001</v>
      </c>
      <c r="CU1756">
        <v>91.25967</v>
      </c>
      <c r="CV1756">
        <v>84.173569999999998</v>
      </c>
      <c r="CW1756">
        <v>58.630200000000002</v>
      </c>
      <c r="CX1756">
        <v>129.29929999999999</v>
      </c>
      <c r="CY1756">
        <v>70.106129999999993</v>
      </c>
      <c r="CZ1756">
        <v>73.336650000000006</v>
      </c>
      <c r="DA1756">
        <v>87.540570000000002</v>
      </c>
      <c r="DB1756">
        <v>111.70820000000001</v>
      </c>
      <c r="DC1756">
        <v>92.007050000000007</v>
      </c>
      <c r="DD1756">
        <v>101.788</v>
      </c>
      <c r="DE1756">
        <v>103.8741</v>
      </c>
      <c r="DF1756">
        <v>144.99029999999999</v>
      </c>
      <c r="DG1756">
        <v>137.05160000000001</v>
      </c>
      <c r="DH1756">
        <v>143.88650000000001</v>
      </c>
      <c r="DI1756">
        <v>110.13500000000001</v>
      </c>
      <c r="DJ1756">
        <v>138.22800000000001</v>
      </c>
      <c r="DK1756">
        <v>104.605</v>
      </c>
      <c r="DL1756">
        <v>116.4042</v>
      </c>
      <c r="DM1756">
        <v>103.1884</v>
      </c>
      <c r="DN1756">
        <v>149.60120000000001</v>
      </c>
      <c r="DO1756">
        <v>16</v>
      </c>
      <c r="DP1756">
        <v>16</v>
      </c>
    </row>
    <row r="1757" spans="1:120" hidden="1" x14ac:dyDescent="0.25">
      <c r="A1757" t="str">
        <f t="shared" si="27"/>
        <v>Industry_Type-3. Wholesale, Transport, other utilities_All CBP_44428</v>
      </c>
      <c r="B1757" t="s">
        <v>62</v>
      </c>
      <c r="C1757" t="s">
        <v>202</v>
      </c>
      <c r="D1757" t="s">
        <v>61</v>
      </c>
      <c r="E1757" t="s">
        <v>61</v>
      </c>
      <c r="F1757" t="s">
        <v>61</v>
      </c>
      <c r="G1757" t="s">
        <v>31</v>
      </c>
      <c r="H1757" t="s">
        <v>61</v>
      </c>
      <c r="I1757" t="s">
        <v>61</v>
      </c>
      <c r="J1757" t="s">
        <v>61</v>
      </c>
      <c r="K1757" t="s">
        <v>197</v>
      </c>
      <c r="L1757" s="18">
        <v>44428</v>
      </c>
      <c r="M1757">
        <v>16</v>
      </c>
      <c r="N1757">
        <v>16</v>
      </c>
      <c r="O1757" t="s">
        <v>263</v>
      </c>
      <c r="P1757">
        <v>1</v>
      </c>
      <c r="Q1757">
        <v>1</v>
      </c>
      <c r="R1757">
        <v>0</v>
      </c>
      <c r="S1757">
        <v>0</v>
      </c>
      <c r="T1757">
        <v>1</v>
      </c>
      <c r="U1757">
        <v>0</v>
      </c>
      <c r="V1757">
        <v>1</v>
      </c>
      <c r="W1757">
        <v>422.88</v>
      </c>
      <c r="X1757">
        <v>393.36</v>
      </c>
      <c r="Y1757">
        <v>386.28</v>
      </c>
      <c r="Z1757">
        <v>462.12</v>
      </c>
      <c r="AA1757">
        <v>396</v>
      </c>
      <c r="AB1757">
        <v>375.96</v>
      </c>
      <c r="AC1757">
        <v>382.08</v>
      </c>
      <c r="AD1757">
        <v>462.6</v>
      </c>
      <c r="AE1757">
        <v>478.56</v>
      </c>
      <c r="AF1757">
        <v>490.56</v>
      </c>
      <c r="AG1757">
        <v>506.4</v>
      </c>
      <c r="AH1757">
        <v>506.88</v>
      </c>
      <c r="AI1757">
        <v>523.67999999999995</v>
      </c>
      <c r="AJ1757">
        <v>480.36</v>
      </c>
      <c r="AK1757">
        <v>388.92</v>
      </c>
      <c r="AL1757">
        <v>279.60000000000002</v>
      </c>
      <c r="AM1757">
        <v>442.56</v>
      </c>
      <c r="AN1757">
        <v>449.52</v>
      </c>
      <c r="AO1757">
        <v>454.2</v>
      </c>
      <c r="AP1757">
        <v>431.76</v>
      </c>
      <c r="AQ1757">
        <v>422.28</v>
      </c>
      <c r="AR1757">
        <v>408.48</v>
      </c>
      <c r="AS1757">
        <v>417.12</v>
      </c>
      <c r="AT1757">
        <v>407.76</v>
      </c>
      <c r="AU1757">
        <v>57</v>
      </c>
      <c r="AV1757">
        <v>56</v>
      </c>
      <c r="AW1757">
        <v>56</v>
      </c>
      <c r="AX1757">
        <v>55</v>
      </c>
      <c r="AY1757">
        <v>55</v>
      </c>
      <c r="AZ1757">
        <v>54</v>
      </c>
      <c r="BA1757">
        <v>54</v>
      </c>
      <c r="BB1757">
        <v>54</v>
      </c>
      <c r="BC1757">
        <v>55.5</v>
      </c>
      <c r="BD1757">
        <v>58</v>
      </c>
      <c r="BE1757">
        <v>62.5</v>
      </c>
      <c r="BF1757">
        <v>66</v>
      </c>
      <c r="BG1757">
        <v>66</v>
      </c>
      <c r="BH1757">
        <v>66</v>
      </c>
      <c r="BI1757">
        <v>66.5</v>
      </c>
      <c r="BJ1757">
        <v>66.5</v>
      </c>
      <c r="BK1757">
        <v>66</v>
      </c>
      <c r="BL1757">
        <v>65.5</v>
      </c>
      <c r="BM1757">
        <v>64.5</v>
      </c>
      <c r="BN1757">
        <v>62.5</v>
      </c>
      <c r="BO1757">
        <v>59.5</v>
      </c>
      <c r="BP1757">
        <v>59</v>
      </c>
      <c r="BQ1757">
        <v>59</v>
      </c>
      <c r="BR1757">
        <v>58.5</v>
      </c>
      <c r="BS1757">
        <v>-14.54785</v>
      </c>
      <c r="BT1757">
        <v>7.8269960000000003</v>
      </c>
      <c r="BU1757">
        <v>17.869450000000001</v>
      </c>
      <c r="BV1757">
        <v>-44.733490000000003</v>
      </c>
      <c r="BW1757">
        <v>-1.5294490000000001</v>
      </c>
      <c r="BX1757">
        <v>16.616820000000001</v>
      </c>
      <c r="BY1757">
        <v>40.479370000000003</v>
      </c>
      <c r="BZ1757">
        <v>-6.7332460000000003</v>
      </c>
      <c r="CA1757">
        <v>-29.89941</v>
      </c>
      <c r="CB1757">
        <v>-18.850950000000001</v>
      </c>
      <c r="CC1757">
        <v>-26.403960000000001</v>
      </c>
      <c r="CD1757">
        <v>0.47323609999999999</v>
      </c>
      <c r="CE1757">
        <v>-22.865079999999999</v>
      </c>
      <c r="CF1757">
        <v>19.993069999999999</v>
      </c>
      <c r="CG1757">
        <v>120.4937</v>
      </c>
      <c r="CH1757">
        <v>241.05439999999999</v>
      </c>
      <c r="CI1757">
        <v>78.148250000000004</v>
      </c>
      <c r="CJ1757">
        <v>46.597630000000002</v>
      </c>
      <c r="CK1757">
        <v>23.65521</v>
      </c>
      <c r="CL1757">
        <v>44.112000000000002</v>
      </c>
      <c r="CM1757">
        <v>26.47964</v>
      </c>
      <c r="CN1757">
        <v>18.94858</v>
      </c>
      <c r="CO1757">
        <v>8.7213750000000001</v>
      </c>
      <c r="CP1757">
        <v>31.835080000000001</v>
      </c>
      <c r="CQ1757">
        <v>39.580730000000003</v>
      </c>
      <c r="CR1757">
        <v>27.89781</v>
      </c>
      <c r="CS1757">
        <v>19.542729999999999</v>
      </c>
      <c r="CT1757">
        <v>25.86159</v>
      </c>
      <c r="CU1757">
        <v>19.81728</v>
      </c>
      <c r="CV1757">
        <v>30.11674</v>
      </c>
      <c r="CW1757">
        <v>16.124829999999999</v>
      </c>
      <c r="CX1757">
        <v>24.09919</v>
      </c>
      <c r="CY1757">
        <v>19.444320000000001</v>
      </c>
      <c r="CZ1757">
        <v>21.208729999999999</v>
      </c>
      <c r="DA1757">
        <v>29.0487</v>
      </c>
      <c r="DB1757">
        <v>26.81305</v>
      </c>
      <c r="DC1757">
        <v>29.914010000000001</v>
      </c>
      <c r="DD1757">
        <v>38.985129999999998</v>
      </c>
      <c r="DE1757">
        <v>29.081</v>
      </c>
      <c r="DF1757">
        <v>41.94238</v>
      </c>
      <c r="DG1757">
        <v>45.931280000000001</v>
      </c>
      <c r="DH1757">
        <v>56.442390000000003</v>
      </c>
      <c r="DI1757">
        <v>41.863370000000003</v>
      </c>
      <c r="DJ1757">
        <v>32.686599999999999</v>
      </c>
      <c r="DK1757">
        <v>34.964100000000002</v>
      </c>
      <c r="DL1757">
        <v>36.535130000000002</v>
      </c>
      <c r="DM1757">
        <v>28.673760000000001</v>
      </c>
      <c r="DN1757">
        <v>33.700209999999998</v>
      </c>
      <c r="DO1757">
        <v>16</v>
      </c>
      <c r="DP1757">
        <v>16</v>
      </c>
    </row>
    <row r="1758" spans="1:120" hidden="1" x14ac:dyDescent="0.25">
      <c r="A1758" t="str">
        <f t="shared" si="27"/>
        <v>sublap_id-SLAP_PGHB_All CBP_44428</v>
      </c>
      <c r="B1758" t="s">
        <v>62</v>
      </c>
      <c r="C1758" t="s">
        <v>303</v>
      </c>
      <c r="D1758" t="s">
        <v>61</v>
      </c>
      <c r="E1758" t="s">
        <v>304</v>
      </c>
      <c r="F1758" t="s">
        <v>61</v>
      </c>
      <c r="G1758" t="s">
        <v>61</v>
      </c>
      <c r="H1758" t="s">
        <v>61</v>
      </c>
      <c r="I1758" t="s">
        <v>61</v>
      </c>
      <c r="J1758" t="s">
        <v>61</v>
      </c>
      <c r="K1758" t="s">
        <v>197</v>
      </c>
      <c r="L1758" s="18">
        <v>44428</v>
      </c>
      <c r="M1758">
        <v>16</v>
      </c>
      <c r="N1758">
        <v>16</v>
      </c>
      <c r="O1758" t="s">
        <v>263</v>
      </c>
      <c r="P1758">
        <v>5</v>
      </c>
      <c r="Q1758">
        <v>5</v>
      </c>
      <c r="R1758">
        <v>0</v>
      </c>
      <c r="S1758">
        <v>0</v>
      </c>
      <c r="T1758">
        <v>1</v>
      </c>
      <c r="U1758">
        <v>0</v>
      </c>
      <c r="V1758">
        <v>1</v>
      </c>
      <c r="W1758">
        <v>1218.94</v>
      </c>
      <c r="X1758">
        <v>1211.0999999999999</v>
      </c>
      <c r="Y1758">
        <v>1162.26</v>
      </c>
      <c r="Z1758">
        <v>1317.1</v>
      </c>
      <c r="AA1758">
        <v>1217.74</v>
      </c>
      <c r="AB1758">
        <v>1208.8399999999999</v>
      </c>
      <c r="AC1758">
        <v>1215.42</v>
      </c>
      <c r="AD1758">
        <v>1401.96</v>
      </c>
      <c r="AE1758">
        <v>1344.94</v>
      </c>
      <c r="AF1758">
        <v>1413.26</v>
      </c>
      <c r="AG1758">
        <v>1408.12</v>
      </c>
      <c r="AH1758">
        <v>1550.14</v>
      </c>
      <c r="AI1758">
        <v>1452.3</v>
      </c>
      <c r="AJ1758">
        <v>1463.02</v>
      </c>
      <c r="AK1758">
        <v>1140.96</v>
      </c>
      <c r="AL1758">
        <v>670.44</v>
      </c>
      <c r="AM1758">
        <v>1249.6600000000001</v>
      </c>
      <c r="AN1758">
        <v>1386.48</v>
      </c>
      <c r="AO1758">
        <v>1339.4</v>
      </c>
      <c r="AP1758">
        <v>1355.84</v>
      </c>
      <c r="AQ1758">
        <v>1247.06</v>
      </c>
      <c r="AR1758">
        <v>1216.52</v>
      </c>
      <c r="AS1758">
        <v>1225.42</v>
      </c>
      <c r="AT1758">
        <v>1280.1199999999999</v>
      </c>
      <c r="AU1758">
        <v>57</v>
      </c>
      <c r="AV1758">
        <v>56</v>
      </c>
      <c r="AW1758">
        <v>56</v>
      </c>
      <c r="AX1758">
        <v>55</v>
      </c>
      <c r="AY1758">
        <v>55</v>
      </c>
      <c r="AZ1758">
        <v>54</v>
      </c>
      <c r="BA1758">
        <v>54</v>
      </c>
      <c r="BB1758">
        <v>54</v>
      </c>
      <c r="BC1758">
        <v>55.5</v>
      </c>
      <c r="BD1758">
        <v>58</v>
      </c>
      <c r="BE1758">
        <v>62.5</v>
      </c>
      <c r="BF1758">
        <v>66</v>
      </c>
      <c r="BG1758">
        <v>66</v>
      </c>
      <c r="BH1758">
        <v>66</v>
      </c>
      <c r="BI1758">
        <v>66.5</v>
      </c>
      <c r="BJ1758">
        <v>66.5</v>
      </c>
      <c r="BK1758">
        <v>66</v>
      </c>
      <c r="BL1758">
        <v>65.5</v>
      </c>
      <c r="BM1758">
        <v>64.5</v>
      </c>
      <c r="BN1758">
        <v>62.5</v>
      </c>
      <c r="BO1758">
        <v>59.5</v>
      </c>
      <c r="BP1758">
        <v>59</v>
      </c>
      <c r="BQ1758">
        <v>59</v>
      </c>
      <c r="BR1758">
        <v>58.5</v>
      </c>
      <c r="BS1758">
        <v>-21.5139</v>
      </c>
      <c r="BT1758">
        <v>-9.7863310000000006</v>
      </c>
      <c r="BU1758">
        <v>44.757719999999999</v>
      </c>
      <c r="BV1758">
        <v>-58.380769999999998</v>
      </c>
      <c r="BW1758">
        <v>-2.1669770000000002</v>
      </c>
      <c r="BX1758">
        <v>46.402479999999997</v>
      </c>
      <c r="BY1758">
        <v>99.344909999999999</v>
      </c>
      <c r="BZ1758">
        <v>-54.510449999999999</v>
      </c>
      <c r="CA1758">
        <v>-49.376620000000003</v>
      </c>
      <c r="CB1758">
        <v>-40.0184</v>
      </c>
      <c r="CC1758">
        <v>-12.72594</v>
      </c>
      <c r="CD1758">
        <v>-93.736249999999998</v>
      </c>
      <c r="CE1758">
        <v>-45.537059999999997</v>
      </c>
      <c r="CF1758">
        <v>-32.997329999999998</v>
      </c>
      <c r="CG1758">
        <v>296.48610000000002</v>
      </c>
      <c r="CH1758">
        <v>800.99779999999998</v>
      </c>
      <c r="CI1758">
        <v>160.30510000000001</v>
      </c>
      <c r="CJ1758">
        <v>-6.6001589999999997</v>
      </c>
      <c r="CK1758">
        <v>3.9753419999999999</v>
      </c>
      <c r="CL1758">
        <v>-11.58006</v>
      </c>
      <c r="CM1758">
        <v>13.134309999999999</v>
      </c>
      <c r="CN1758">
        <v>36.962200000000003</v>
      </c>
      <c r="CO1758">
        <v>30.642589999999998</v>
      </c>
      <c r="CP1758">
        <v>16.561800000000002</v>
      </c>
      <c r="CQ1758">
        <v>112.5044</v>
      </c>
      <c r="CR1758">
        <v>420.20350000000002</v>
      </c>
      <c r="CS1758">
        <v>138.77690000000001</v>
      </c>
      <c r="CT1758">
        <v>98.104140000000001</v>
      </c>
      <c r="CU1758">
        <v>91.25967</v>
      </c>
      <c r="CV1758">
        <v>84.173569999999998</v>
      </c>
      <c r="CW1758">
        <v>58.630200000000002</v>
      </c>
      <c r="CX1758">
        <v>129.29929999999999</v>
      </c>
      <c r="CY1758">
        <v>70.106129999999993</v>
      </c>
      <c r="CZ1758">
        <v>73.336650000000006</v>
      </c>
      <c r="DA1758">
        <v>87.540570000000002</v>
      </c>
      <c r="DB1758">
        <v>111.70820000000001</v>
      </c>
      <c r="DC1758">
        <v>92.007050000000007</v>
      </c>
      <c r="DD1758">
        <v>101.788</v>
      </c>
      <c r="DE1758">
        <v>103.8741</v>
      </c>
      <c r="DF1758">
        <v>144.99029999999999</v>
      </c>
      <c r="DG1758">
        <v>137.05160000000001</v>
      </c>
      <c r="DH1758">
        <v>143.88650000000001</v>
      </c>
      <c r="DI1758">
        <v>110.13500000000001</v>
      </c>
      <c r="DJ1758">
        <v>138.22800000000001</v>
      </c>
      <c r="DK1758">
        <v>104.605</v>
      </c>
      <c r="DL1758">
        <v>116.4042</v>
      </c>
      <c r="DM1758">
        <v>103.1884</v>
      </c>
      <c r="DN1758">
        <v>149.60120000000001</v>
      </c>
      <c r="DO1758">
        <v>16</v>
      </c>
      <c r="DP1758">
        <v>16</v>
      </c>
    </row>
    <row r="1759" spans="1:120" hidden="1" x14ac:dyDescent="0.25">
      <c r="A1759" t="str">
        <f t="shared" si="27"/>
        <v>LCA-Humboldt_All CBP_44428</v>
      </c>
      <c r="B1759" t="s">
        <v>62</v>
      </c>
      <c r="C1759" t="s">
        <v>216</v>
      </c>
      <c r="D1759" t="s">
        <v>41</v>
      </c>
      <c r="E1759" t="s">
        <v>61</v>
      </c>
      <c r="F1759" t="s">
        <v>61</v>
      </c>
      <c r="G1759" t="s">
        <v>61</v>
      </c>
      <c r="H1759" t="s">
        <v>61</v>
      </c>
      <c r="I1759" t="s">
        <v>61</v>
      </c>
      <c r="J1759" t="s">
        <v>61</v>
      </c>
      <c r="K1759" t="s">
        <v>197</v>
      </c>
      <c r="L1759" s="18">
        <v>44428</v>
      </c>
      <c r="M1759">
        <v>16</v>
      </c>
      <c r="N1759">
        <v>16</v>
      </c>
      <c r="O1759" t="s">
        <v>263</v>
      </c>
      <c r="P1759">
        <v>5</v>
      </c>
      <c r="Q1759">
        <v>5</v>
      </c>
      <c r="R1759">
        <v>0</v>
      </c>
      <c r="S1759">
        <v>0</v>
      </c>
      <c r="T1759">
        <v>1</v>
      </c>
      <c r="U1759">
        <v>0</v>
      </c>
      <c r="V1759">
        <v>1</v>
      </c>
      <c r="W1759">
        <v>1218.94</v>
      </c>
      <c r="X1759">
        <v>1211.0999999999999</v>
      </c>
      <c r="Y1759">
        <v>1162.26</v>
      </c>
      <c r="Z1759">
        <v>1317.1</v>
      </c>
      <c r="AA1759">
        <v>1217.74</v>
      </c>
      <c r="AB1759">
        <v>1208.8399999999999</v>
      </c>
      <c r="AC1759">
        <v>1215.42</v>
      </c>
      <c r="AD1759">
        <v>1401.96</v>
      </c>
      <c r="AE1759">
        <v>1344.94</v>
      </c>
      <c r="AF1759">
        <v>1413.26</v>
      </c>
      <c r="AG1759">
        <v>1408.12</v>
      </c>
      <c r="AH1759">
        <v>1550.14</v>
      </c>
      <c r="AI1759">
        <v>1452.3</v>
      </c>
      <c r="AJ1759">
        <v>1463.02</v>
      </c>
      <c r="AK1759">
        <v>1140.96</v>
      </c>
      <c r="AL1759">
        <v>670.44</v>
      </c>
      <c r="AM1759">
        <v>1249.6600000000001</v>
      </c>
      <c r="AN1759">
        <v>1386.48</v>
      </c>
      <c r="AO1759">
        <v>1339.4</v>
      </c>
      <c r="AP1759">
        <v>1355.84</v>
      </c>
      <c r="AQ1759">
        <v>1247.06</v>
      </c>
      <c r="AR1759">
        <v>1216.52</v>
      </c>
      <c r="AS1759">
        <v>1225.42</v>
      </c>
      <c r="AT1759">
        <v>1280.1199999999999</v>
      </c>
      <c r="AU1759">
        <v>57</v>
      </c>
      <c r="AV1759">
        <v>56</v>
      </c>
      <c r="AW1759">
        <v>56</v>
      </c>
      <c r="AX1759">
        <v>55</v>
      </c>
      <c r="AY1759">
        <v>55</v>
      </c>
      <c r="AZ1759">
        <v>54</v>
      </c>
      <c r="BA1759">
        <v>54</v>
      </c>
      <c r="BB1759">
        <v>54</v>
      </c>
      <c r="BC1759">
        <v>55.5</v>
      </c>
      <c r="BD1759">
        <v>58</v>
      </c>
      <c r="BE1759">
        <v>62.5</v>
      </c>
      <c r="BF1759">
        <v>66</v>
      </c>
      <c r="BG1759">
        <v>66</v>
      </c>
      <c r="BH1759">
        <v>66</v>
      </c>
      <c r="BI1759">
        <v>66.5</v>
      </c>
      <c r="BJ1759">
        <v>66.5</v>
      </c>
      <c r="BK1759">
        <v>66</v>
      </c>
      <c r="BL1759">
        <v>65.5</v>
      </c>
      <c r="BM1759">
        <v>64.5</v>
      </c>
      <c r="BN1759">
        <v>62.5</v>
      </c>
      <c r="BO1759">
        <v>59.5</v>
      </c>
      <c r="BP1759">
        <v>59</v>
      </c>
      <c r="BQ1759">
        <v>59</v>
      </c>
      <c r="BR1759">
        <v>58.5</v>
      </c>
      <c r="BS1759">
        <v>-21.5139</v>
      </c>
      <c r="BT1759">
        <v>-9.7863310000000006</v>
      </c>
      <c r="BU1759">
        <v>44.757719999999999</v>
      </c>
      <c r="BV1759">
        <v>-58.380769999999998</v>
      </c>
      <c r="BW1759">
        <v>-2.1669770000000002</v>
      </c>
      <c r="BX1759">
        <v>46.402479999999997</v>
      </c>
      <c r="BY1759">
        <v>99.344909999999999</v>
      </c>
      <c r="BZ1759">
        <v>-54.510449999999999</v>
      </c>
      <c r="CA1759">
        <v>-49.376620000000003</v>
      </c>
      <c r="CB1759">
        <v>-40.0184</v>
      </c>
      <c r="CC1759">
        <v>-12.72594</v>
      </c>
      <c r="CD1759">
        <v>-93.736249999999998</v>
      </c>
      <c r="CE1759">
        <v>-45.537059999999997</v>
      </c>
      <c r="CF1759">
        <v>-32.997329999999998</v>
      </c>
      <c r="CG1759">
        <v>296.48610000000002</v>
      </c>
      <c r="CH1759">
        <v>800.99779999999998</v>
      </c>
      <c r="CI1759">
        <v>160.30510000000001</v>
      </c>
      <c r="CJ1759">
        <v>-6.6001589999999997</v>
      </c>
      <c r="CK1759">
        <v>3.9753419999999999</v>
      </c>
      <c r="CL1759">
        <v>-11.58006</v>
      </c>
      <c r="CM1759">
        <v>13.134309999999999</v>
      </c>
      <c r="CN1759">
        <v>36.962200000000003</v>
      </c>
      <c r="CO1759">
        <v>30.642589999999998</v>
      </c>
      <c r="CP1759">
        <v>16.561800000000002</v>
      </c>
      <c r="CQ1759">
        <v>112.5044</v>
      </c>
      <c r="CR1759">
        <v>420.20350000000002</v>
      </c>
      <c r="CS1759">
        <v>138.77690000000001</v>
      </c>
      <c r="CT1759">
        <v>98.104140000000001</v>
      </c>
      <c r="CU1759">
        <v>91.25967</v>
      </c>
      <c r="CV1759">
        <v>84.173569999999998</v>
      </c>
      <c r="CW1759">
        <v>58.630200000000002</v>
      </c>
      <c r="CX1759">
        <v>129.29929999999999</v>
      </c>
      <c r="CY1759">
        <v>70.106129999999993</v>
      </c>
      <c r="CZ1759">
        <v>73.336650000000006</v>
      </c>
      <c r="DA1759">
        <v>87.540570000000002</v>
      </c>
      <c r="DB1759">
        <v>111.70820000000001</v>
      </c>
      <c r="DC1759">
        <v>92.007050000000007</v>
      </c>
      <c r="DD1759">
        <v>101.788</v>
      </c>
      <c r="DE1759">
        <v>103.8741</v>
      </c>
      <c r="DF1759">
        <v>144.99029999999999</v>
      </c>
      <c r="DG1759">
        <v>137.05160000000001</v>
      </c>
      <c r="DH1759">
        <v>143.88650000000001</v>
      </c>
      <c r="DI1759">
        <v>110.13500000000001</v>
      </c>
      <c r="DJ1759">
        <v>138.22800000000001</v>
      </c>
      <c r="DK1759">
        <v>104.605</v>
      </c>
      <c r="DL1759">
        <v>116.4042</v>
      </c>
      <c r="DM1759">
        <v>103.1884</v>
      </c>
      <c r="DN1759">
        <v>149.60120000000001</v>
      </c>
      <c r="DO1759">
        <v>16</v>
      </c>
      <c r="DP1759">
        <v>16</v>
      </c>
    </row>
    <row r="1760" spans="1:120" hidden="1" x14ac:dyDescent="0.25">
      <c r="A1760" t="str">
        <f t="shared" si="27"/>
        <v>Size_Grp-200 kW and above_All CBP_44428</v>
      </c>
      <c r="B1760" t="s">
        <v>62</v>
      </c>
      <c r="C1760" t="s">
        <v>207</v>
      </c>
      <c r="D1760" t="s">
        <v>61</v>
      </c>
      <c r="E1760" t="s">
        <v>61</v>
      </c>
      <c r="F1760" t="s">
        <v>61</v>
      </c>
      <c r="G1760" t="s">
        <v>61</v>
      </c>
      <c r="H1760" t="s">
        <v>61</v>
      </c>
      <c r="I1760" t="s">
        <v>61</v>
      </c>
      <c r="J1760" t="s">
        <v>102</v>
      </c>
      <c r="K1760" t="s">
        <v>197</v>
      </c>
      <c r="L1760" s="18">
        <v>44428</v>
      </c>
      <c r="M1760">
        <v>16</v>
      </c>
      <c r="N1760">
        <v>16</v>
      </c>
      <c r="O1760" t="s">
        <v>263</v>
      </c>
      <c r="P1760">
        <v>5</v>
      </c>
      <c r="Q1760">
        <v>5</v>
      </c>
      <c r="R1760">
        <v>0</v>
      </c>
      <c r="S1760">
        <v>0</v>
      </c>
      <c r="T1760">
        <v>1</v>
      </c>
      <c r="U1760">
        <v>0</v>
      </c>
      <c r="V1760">
        <v>1</v>
      </c>
      <c r="W1760">
        <v>1218.94</v>
      </c>
      <c r="X1760">
        <v>1211.0999999999999</v>
      </c>
      <c r="Y1760">
        <v>1162.26</v>
      </c>
      <c r="Z1760">
        <v>1317.1</v>
      </c>
      <c r="AA1760">
        <v>1217.74</v>
      </c>
      <c r="AB1760">
        <v>1208.8399999999999</v>
      </c>
      <c r="AC1760">
        <v>1215.42</v>
      </c>
      <c r="AD1760">
        <v>1401.96</v>
      </c>
      <c r="AE1760">
        <v>1344.94</v>
      </c>
      <c r="AF1760">
        <v>1413.26</v>
      </c>
      <c r="AG1760">
        <v>1408.12</v>
      </c>
      <c r="AH1760">
        <v>1550.14</v>
      </c>
      <c r="AI1760">
        <v>1452.3</v>
      </c>
      <c r="AJ1760">
        <v>1463.02</v>
      </c>
      <c r="AK1760">
        <v>1140.96</v>
      </c>
      <c r="AL1760">
        <v>670.44</v>
      </c>
      <c r="AM1760">
        <v>1249.6600000000001</v>
      </c>
      <c r="AN1760">
        <v>1386.48</v>
      </c>
      <c r="AO1760">
        <v>1339.4</v>
      </c>
      <c r="AP1760">
        <v>1355.84</v>
      </c>
      <c r="AQ1760">
        <v>1247.06</v>
      </c>
      <c r="AR1760">
        <v>1216.52</v>
      </c>
      <c r="AS1760">
        <v>1225.42</v>
      </c>
      <c r="AT1760">
        <v>1280.1199999999999</v>
      </c>
      <c r="AU1760">
        <v>57</v>
      </c>
      <c r="AV1760">
        <v>56</v>
      </c>
      <c r="AW1760">
        <v>56</v>
      </c>
      <c r="AX1760">
        <v>55</v>
      </c>
      <c r="AY1760">
        <v>55</v>
      </c>
      <c r="AZ1760">
        <v>54</v>
      </c>
      <c r="BA1760">
        <v>54</v>
      </c>
      <c r="BB1760">
        <v>54</v>
      </c>
      <c r="BC1760">
        <v>55.5</v>
      </c>
      <c r="BD1760">
        <v>58</v>
      </c>
      <c r="BE1760">
        <v>62.5</v>
      </c>
      <c r="BF1760">
        <v>66</v>
      </c>
      <c r="BG1760">
        <v>66</v>
      </c>
      <c r="BH1760">
        <v>66</v>
      </c>
      <c r="BI1760">
        <v>66.5</v>
      </c>
      <c r="BJ1760">
        <v>66.5</v>
      </c>
      <c r="BK1760">
        <v>66</v>
      </c>
      <c r="BL1760">
        <v>65.5</v>
      </c>
      <c r="BM1760">
        <v>64.5</v>
      </c>
      <c r="BN1760">
        <v>62.5</v>
      </c>
      <c r="BO1760">
        <v>59.5</v>
      </c>
      <c r="BP1760">
        <v>59</v>
      </c>
      <c r="BQ1760">
        <v>59</v>
      </c>
      <c r="BR1760">
        <v>58.5</v>
      </c>
      <c r="BS1760">
        <v>-21.5139</v>
      </c>
      <c r="BT1760">
        <v>-9.7863310000000006</v>
      </c>
      <c r="BU1760">
        <v>44.757719999999999</v>
      </c>
      <c r="BV1760">
        <v>-58.380769999999998</v>
      </c>
      <c r="BW1760">
        <v>-2.1669770000000002</v>
      </c>
      <c r="BX1760">
        <v>46.402479999999997</v>
      </c>
      <c r="BY1760">
        <v>99.344909999999999</v>
      </c>
      <c r="BZ1760">
        <v>-54.510449999999999</v>
      </c>
      <c r="CA1760">
        <v>-49.376620000000003</v>
      </c>
      <c r="CB1760">
        <v>-40.0184</v>
      </c>
      <c r="CC1760">
        <v>-12.72594</v>
      </c>
      <c r="CD1760">
        <v>-93.736249999999998</v>
      </c>
      <c r="CE1760">
        <v>-45.537059999999997</v>
      </c>
      <c r="CF1760">
        <v>-32.997329999999998</v>
      </c>
      <c r="CG1760">
        <v>296.48610000000002</v>
      </c>
      <c r="CH1760">
        <v>800.99779999999998</v>
      </c>
      <c r="CI1760">
        <v>160.30510000000001</v>
      </c>
      <c r="CJ1760">
        <v>-6.6001589999999997</v>
      </c>
      <c r="CK1760">
        <v>3.9753419999999999</v>
      </c>
      <c r="CL1760">
        <v>-11.58006</v>
      </c>
      <c r="CM1760">
        <v>13.134309999999999</v>
      </c>
      <c r="CN1760">
        <v>36.962200000000003</v>
      </c>
      <c r="CO1760">
        <v>30.642589999999998</v>
      </c>
      <c r="CP1760">
        <v>16.561800000000002</v>
      </c>
      <c r="CQ1760">
        <v>112.5044</v>
      </c>
      <c r="CR1760">
        <v>420.20350000000002</v>
      </c>
      <c r="CS1760">
        <v>138.77690000000001</v>
      </c>
      <c r="CT1760">
        <v>98.104140000000001</v>
      </c>
      <c r="CU1760">
        <v>91.25967</v>
      </c>
      <c r="CV1760">
        <v>84.173569999999998</v>
      </c>
      <c r="CW1760">
        <v>58.630200000000002</v>
      </c>
      <c r="CX1760">
        <v>129.29929999999999</v>
      </c>
      <c r="CY1760">
        <v>70.106129999999993</v>
      </c>
      <c r="CZ1760">
        <v>73.336650000000006</v>
      </c>
      <c r="DA1760">
        <v>87.540570000000002</v>
      </c>
      <c r="DB1760">
        <v>111.70820000000001</v>
      </c>
      <c r="DC1760">
        <v>92.007050000000007</v>
      </c>
      <c r="DD1760">
        <v>101.788</v>
      </c>
      <c r="DE1760">
        <v>103.8741</v>
      </c>
      <c r="DF1760">
        <v>144.99029999999999</v>
      </c>
      <c r="DG1760">
        <v>137.05160000000001</v>
      </c>
      <c r="DH1760">
        <v>143.88650000000001</v>
      </c>
      <c r="DI1760">
        <v>110.13500000000001</v>
      </c>
      <c r="DJ1760">
        <v>138.22800000000001</v>
      </c>
      <c r="DK1760">
        <v>104.605</v>
      </c>
      <c r="DL1760">
        <v>116.4042</v>
      </c>
      <c r="DM1760">
        <v>103.1884</v>
      </c>
      <c r="DN1760">
        <v>149.60120000000001</v>
      </c>
      <c r="DO1760">
        <v>16</v>
      </c>
      <c r="DP1760">
        <v>16</v>
      </c>
    </row>
    <row r="1761" spans="1:120" hidden="1" x14ac:dyDescent="0.25">
      <c r="A1761" t="str">
        <f t="shared" si="27"/>
        <v>Aggregator-Voltus, Inc._All CBP_44428</v>
      </c>
      <c r="B1761" t="s">
        <v>62</v>
      </c>
      <c r="C1761" t="s">
        <v>221</v>
      </c>
      <c r="D1761" t="s">
        <v>61</v>
      </c>
      <c r="E1761" t="s">
        <v>61</v>
      </c>
      <c r="F1761" t="s">
        <v>198</v>
      </c>
      <c r="G1761" t="s">
        <v>61</v>
      </c>
      <c r="H1761" t="s">
        <v>61</v>
      </c>
      <c r="I1761" t="s">
        <v>61</v>
      </c>
      <c r="J1761" t="s">
        <v>61</v>
      </c>
      <c r="K1761" t="s">
        <v>197</v>
      </c>
      <c r="L1761" s="18">
        <v>44428</v>
      </c>
      <c r="M1761">
        <v>16</v>
      </c>
      <c r="N1761">
        <v>16</v>
      </c>
      <c r="O1761" t="s">
        <v>263</v>
      </c>
      <c r="P1761">
        <v>5</v>
      </c>
      <c r="Q1761">
        <v>5</v>
      </c>
      <c r="R1761">
        <v>0</v>
      </c>
      <c r="S1761">
        <v>0</v>
      </c>
      <c r="T1761">
        <v>1</v>
      </c>
      <c r="U1761">
        <v>0</v>
      </c>
      <c r="V1761">
        <v>1</v>
      </c>
      <c r="W1761">
        <v>1218.94</v>
      </c>
      <c r="X1761">
        <v>1211.0999999999999</v>
      </c>
      <c r="Y1761">
        <v>1162.26</v>
      </c>
      <c r="Z1761">
        <v>1317.1</v>
      </c>
      <c r="AA1761">
        <v>1217.74</v>
      </c>
      <c r="AB1761">
        <v>1208.8399999999999</v>
      </c>
      <c r="AC1761">
        <v>1215.42</v>
      </c>
      <c r="AD1761">
        <v>1401.96</v>
      </c>
      <c r="AE1761">
        <v>1344.94</v>
      </c>
      <c r="AF1761">
        <v>1413.26</v>
      </c>
      <c r="AG1761">
        <v>1408.12</v>
      </c>
      <c r="AH1761">
        <v>1550.14</v>
      </c>
      <c r="AI1761">
        <v>1452.3</v>
      </c>
      <c r="AJ1761">
        <v>1463.02</v>
      </c>
      <c r="AK1761">
        <v>1140.96</v>
      </c>
      <c r="AL1761">
        <v>670.44</v>
      </c>
      <c r="AM1761">
        <v>1249.6600000000001</v>
      </c>
      <c r="AN1761">
        <v>1386.48</v>
      </c>
      <c r="AO1761">
        <v>1339.4</v>
      </c>
      <c r="AP1761">
        <v>1355.84</v>
      </c>
      <c r="AQ1761">
        <v>1247.06</v>
      </c>
      <c r="AR1761">
        <v>1216.52</v>
      </c>
      <c r="AS1761">
        <v>1225.42</v>
      </c>
      <c r="AT1761">
        <v>1280.1199999999999</v>
      </c>
      <c r="AU1761">
        <v>57</v>
      </c>
      <c r="AV1761">
        <v>56</v>
      </c>
      <c r="AW1761">
        <v>56</v>
      </c>
      <c r="AX1761">
        <v>55</v>
      </c>
      <c r="AY1761">
        <v>55</v>
      </c>
      <c r="AZ1761">
        <v>54</v>
      </c>
      <c r="BA1761">
        <v>54</v>
      </c>
      <c r="BB1761">
        <v>54</v>
      </c>
      <c r="BC1761">
        <v>55.5</v>
      </c>
      <c r="BD1761">
        <v>58</v>
      </c>
      <c r="BE1761">
        <v>62.5</v>
      </c>
      <c r="BF1761">
        <v>66</v>
      </c>
      <c r="BG1761">
        <v>66</v>
      </c>
      <c r="BH1761">
        <v>66</v>
      </c>
      <c r="BI1761">
        <v>66.5</v>
      </c>
      <c r="BJ1761">
        <v>66.5</v>
      </c>
      <c r="BK1761">
        <v>66</v>
      </c>
      <c r="BL1761">
        <v>65.5</v>
      </c>
      <c r="BM1761">
        <v>64.5</v>
      </c>
      <c r="BN1761">
        <v>62.5</v>
      </c>
      <c r="BO1761">
        <v>59.5</v>
      </c>
      <c r="BP1761">
        <v>59</v>
      </c>
      <c r="BQ1761">
        <v>59</v>
      </c>
      <c r="BR1761">
        <v>58.5</v>
      </c>
      <c r="BS1761">
        <v>-21.5139</v>
      </c>
      <c r="BT1761">
        <v>-9.7863310000000006</v>
      </c>
      <c r="BU1761">
        <v>44.757719999999999</v>
      </c>
      <c r="BV1761">
        <v>-58.380769999999998</v>
      </c>
      <c r="BW1761">
        <v>-2.1669770000000002</v>
      </c>
      <c r="BX1761">
        <v>46.402479999999997</v>
      </c>
      <c r="BY1761">
        <v>99.344909999999999</v>
      </c>
      <c r="BZ1761">
        <v>-54.510449999999999</v>
      </c>
      <c r="CA1761">
        <v>-49.376620000000003</v>
      </c>
      <c r="CB1761">
        <v>-40.0184</v>
      </c>
      <c r="CC1761">
        <v>-12.72594</v>
      </c>
      <c r="CD1761">
        <v>-93.736249999999998</v>
      </c>
      <c r="CE1761">
        <v>-45.537059999999997</v>
      </c>
      <c r="CF1761">
        <v>-32.997329999999998</v>
      </c>
      <c r="CG1761">
        <v>296.48610000000002</v>
      </c>
      <c r="CH1761">
        <v>800.99779999999998</v>
      </c>
      <c r="CI1761">
        <v>160.30510000000001</v>
      </c>
      <c r="CJ1761">
        <v>-6.6001589999999997</v>
      </c>
      <c r="CK1761">
        <v>3.9753419999999999</v>
      </c>
      <c r="CL1761">
        <v>-11.58006</v>
      </c>
      <c r="CM1761">
        <v>13.134309999999999</v>
      </c>
      <c r="CN1761">
        <v>36.962200000000003</v>
      </c>
      <c r="CO1761">
        <v>30.642589999999998</v>
      </c>
      <c r="CP1761">
        <v>16.561800000000002</v>
      </c>
      <c r="CQ1761">
        <v>112.5044</v>
      </c>
      <c r="CR1761">
        <v>420.20350000000002</v>
      </c>
      <c r="CS1761">
        <v>138.77690000000001</v>
      </c>
      <c r="CT1761">
        <v>98.104140000000001</v>
      </c>
      <c r="CU1761">
        <v>91.25967</v>
      </c>
      <c r="CV1761">
        <v>84.173569999999998</v>
      </c>
      <c r="CW1761">
        <v>58.630200000000002</v>
      </c>
      <c r="CX1761">
        <v>129.29929999999999</v>
      </c>
      <c r="CY1761">
        <v>70.106129999999993</v>
      </c>
      <c r="CZ1761">
        <v>73.336650000000006</v>
      </c>
      <c r="DA1761">
        <v>87.540570000000002</v>
      </c>
      <c r="DB1761">
        <v>111.70820000000001</v>
      </c>
      <c r="DC1761">
        <v>92.007050000000007</v>
      </c>
      <c r="DD1761">
        <v>101.788</v>
      </c>
      <c r="DE1761">
        <v>103.8741</v>
      </c>
      <c r="DF1761">
        <v>144.99029999999999</v>
      </c>
      <c r="DG1761">
        <v>137.05160000000001</v>
      </c>
      <c r="DH1761">
        <v>143.88650000000001</v>
      </c>
      <c r="DI1761">
        <v>110.13500000000001</v>
      </c>
      <c r="DJ1761">
        <v>138.22800000000001</v>
      </c>
      <c r="DK1761">
        <v>104.605</v>
      </c>
      <c r="DL1761">
        <v>116.4042</v>
      </c>
      <c r="DM1761">
        <v>103.1884</v>
      </c>
      <c r="DN1761">
        <v>149.60120000000001</v>
      </c>
      <c r="DO1761">
        <v>16</v>
      </c>
      <c r="DP1761">
        <v>16</v>
      </c>
    </row>
    <row r="1762" spans="1:120" hidden="1" x14ac:dyDescent="0.25">
      <c r="A1762" t="str">
        <f t="shared" si="27"/>
        <v>Industry_Type-2. Manufacturing_All CBP_44428</v>
      </c>
      <c r="B1762" t="s">
        <v>62</v>
      </c>
      <c r="C1762" t="s">
        <v>218</v>
      </c>
      <c r="D1762" t="s">
        <v>61</v>
      </c>
      <c r="E1762" t="s">
        <v>61</v>
      </c>
      <c r="F1762" t="s">
        <v>61</v>
      </c>
      <c r="G1762" t="s">
        <v>38</v>
      </c>
      <c r="H1762" t="s">
        <v>61</v>
      </c>
      <c r="I1762" t="s">
        <v>61</v>
      </c>
      <c r="J1762" t="s">
        <v>61</v>
      </c>
      <c r="K1762" t="s">
        <v>197</v>
      </c>
      <c r="L1762" s="18">
        <v>44428</v>
      </c>
      <c r="M1762">
        <v>16</v>
      </c>
      <c r="N1762">
        <v>16</v>
      </c>
      <c r="O1762" t="s">
        <v>263</v>
      </c>
      <c r="P1762">
        <v>1</v>
      </c>
      <c r="Q1762">
        <v>1</v>
      </c>
      <c r="R1762">
        <v>0</v>
      </c>
      <c r="S1762">
        <v>0</v>
      </c>
      <c r="T1762">
        <v>1</v>
      </c>
      <c r="U1762">
        <v>0</v>
      </c>
      <c r="V1762">
        <v>1</v>
      </c>
      <c r="W1762">
        <v>259.2</v>
      </c>
      <c r="X1762">
        <v>255.68</v>
      </c>
      <c r="Y1762">
        <v>255.2</v>
      </c>
      <c r="Z1762">
        <v>245.28</v>
      </c>
      <c r="AA1762">
        <v>271.68</v>
      </c>
      <c r="AB1762">
        <v>285.92</v>
      </c>
      <c r="AC1762">
        <v>297.76</v>
      </c>
      <c r="AD1762">
        <v>294.08</v>
      </c>
      <c r="AE1762">
        <v>293.76</v>
      </c>
      <c r="AF1762">
        <v>307.83999999999997</v>
      </c>
      <c r="AG1762">
        <v>301.12</v>
      </c>
      <c r="AH1762">
        <v>358.24</v>
      </c>
      <c r="AI1762">
        <v>329.76</v>
      </c>
      <c r="AJ1762">
        <v>325.44</v>
      </c>
      <c r="AK1762">
        <v>326.88</v>
      </c>
      <c r="AL1762">
        <v>308.95999999999998</v>
      </c>
      <c r="AM1762">
        <v>297.44</v>
      </c>
      <c r="AN1762">
        <v>298.56</v>
      </c>
      <c r="AO1762">
        <v>289.27999999999997</v>
      </c>
      <c r="AP1762">
        <v>291.36</v>
      </c>
      <c r="AQ1762">
        <v>264.32</v>
      </c>
      <c r="AR1762">
        <v>249.76</v>
      </c>
      <c r="AS1762">
        <v>254.56</v>
      </c>
      <c r="AT1762">
        <v>262.08</v>
      </c>
      <c r="AU1762">
        <v>57</v>
      </c>
      <c r="AV1762">
        <v>56</v>
      </c>
      <c r="AW1762">
        <v>56</v>
      </c>
      <c r="AX1762">
        <v>55</v>
      </c>
      <c r="AY1762">
        <v>55</v>
      </c>
      <c r="AZ1762">
        <v>54</v>
      </c>
      <c r="BA1762">
        <v>54</v>
      </c>
      <c r="BB1762">
        <v>54</v>
      </c>
      <c r="BC1762">
        <v>55.5</v>
      </c>
      <c r="BD1762">
        <v>58</v>
      </c>
      <c r="BE1762">
        <v>62.5</v>
      </c>
      <c r="BF1762">
        <v>66</v>
      </c>
      <c r="BG1762">
        <v>66</v>
      </c>
      <c r="BH1762">
        <v>66</v>
      </c>
      <c r="BI1762">
        <v>66.5</v>
      </c>
      <c r="BJ1762">
        <v>66.5</v>
      </c>
      <c r="BK1762">
        <v>66</v>
      </c>
      <c r="BL1762">
        <v>65.5</v>
      </c>
      <c r="BM1762">
        <v>64.5</v>
      </c>
      <c r="BN1762">
        <v>62.5</v>
      </c>
      <c r="BO1762">
        <v>59.5</v>
      </c>
      <c r="BP1762">
        <v>59</v>
      </c>
      <c r="BQ1762">
        <v>59</v>
      </c>
      <c r="BR1762">
        <v>58.5</v>
      </c>
      <c r="BS1762">
        <v>6.7186579999999996</v>
      </c>
      <c r="BT1762">
        <v>-11.39925</v>
      </c>
      <c r="BU1762">
        <v>-17.721119999999999</v>
      </c>
      <c r="BV1762">
        <v>-4.044098</v>
      </c>
      <c r="BW1762">
        <v>-2.5046390000000001</v>
      </c>
      <c r="BX1762">
        <v>-4.839569</v>
      </c>
      <c r="BY1762">
        <v>-2.5880740000000002</v>
      </c>
      <c r="BZ1762">
        <v>0.8993835</v>
      </c>
      <c r="CA1762">
        <v>12.57324</v>
      </c>
      <c r="CB1762">
        <v>-3.5403440000000002</v>
      </c>
      <c r="CC1762">
        <v>5.9987789999999999</v>
      </c>
      <c r="CD1762">
        <v>-37.05939</v>
      </c>
      <c r="CE1762">
        <v>-25.522639999999999</v>
      </c>
      <c r="CF1762">
        <v>-21.57846</v>
      </c>
      <c r="CG1762">
        <v>-24.486789999999999</v>
      </c>
      <c r="CH1762">
        <v>-8.8162540000000007</v>
      </c>
      <c r="CI1762">
        <v>-11.32272</v>
      </c>
      <c r="CJ1762">
        <v>-21.301210000000001</v>
      </c>
      <c r="CK1762">
        <v>-22.1297</v>
      </c>
      <c r="CL1762">
        <v>-25.08182</v>
      </c>
      <c r="CM1762">
        <v>1.698242</v>
      </c>
      <c r="CN1762">
        <v>13.107889999999999</v>
      </c>
      <c r="CO1762">
        <v>16.326599999999999</v>
      </c>
      <c r="CP1762">
        <v>16.733059999999998</v>
      </c>
      <c r="CQ1762">
        <v>38.28848</v>
      </c>
      <c r="CR1762">
        <v>22.55452</v>
      </c>
      <c r="CS1762">
        <v>14.87847</v>
      </c>
      <c r="CT1762">
        <v>19.724820000000001</v>
      </c>
      <c r="CU1762">
        <v>16.864149999999999</v>
      </c>
      <c r="CV1762">
        <v>14.146269999999999</v>
      </c>
      <c r="CW1762">
        <v>8.0120559999999994</v>
      </c>
      <c r="CX1762">
        <v>7.5875830000000004</v>
      </c>
      <c r="CY1762">
        <v>13.15621</v>
      </c>
      <c r="CZ1762">
        <v>17.87527</v>
      </c>
      <c r="DA1762">
        <v>18.602720000000001</v>
      </c>
      <c r="DB1762">
        <v>17.125039999999998</v>
      </c>
      <c r="DC1762">
        <v>27.045059999999999</v>
      </c>
      <c r="DD1762">
        <v>25.859459999999999</v>
      </c>
      <c r="DE1762">
        <v>31.448799999999999</v>
      </c>
      <c r="DF1762">
        <v>34.720570000000002</v>
      </c>
      <c r="DG1762">
        <v>35.550989999999999</v>
      </c>
      <c r="DH1762">
        <v>37.264580000000002</v>
      </c>
      <c r="DI1762">
        <v>29.915569999999999</v>
      </c>
      <c r="DJ1762">
        <v>34.437420000000003</v>
      </c>
      <c r="DK1762">
        <v>33.208930000000002</v>
      </c>
      <c r="DL1762">
        <v>42.990789999999997</v>
      </c>
      <c r="DM1762">
        <v>39.941139999999997</v>
      </c>
      <c r="DN1762">
        <v>48.372590000000002</v>
      </c>
      <c r="DO1762">
        <v>16</v>
      </c>
      <c r="DP1762">
        <v>16</v>
      </c>
    </row>
    <row r="1763" spans="1:120" hidden="1" x14ac:dyDescent="0.25">
      <c r="A1763" t="str">
        <f t="shared" si="27"/>
        <v>Industry_Type-3. Wholesale, Transport, other utilities_All Elect_44428</v>
      </c>
      <c r="B1763" t="s">
        <v>62</v>
      </c>
      <c r="C1763" t="s">
        <v>202</v>
      </c>
      <c r="D1763" t="s">
        <v>61</v>
      </c>
      <c r="E1763" t="s">
        <v>61</v>
      </c>
      <c r="F1763" t="s">
        <v>61</v>
      </c>
      <c r="G1763" t="s">
        <v>31</v>
      </c>
      <c r="H1763" t="s">
        <v>61</v>
      </c>
      <c r="I1763" t="s">
        <v>61</v>
      </c>
      <c r="J1763" t="s">
        <v>61</v>
      </c>
      <c r="K1763" t="s">
        <v>190</v>
      </c>
      <c r="L1763" s="18">
        <v>44428</v>
      </c>
      <c r="M1763">
        <v>16</v>
      </c>
      <c r="N1763">
        <v>16</v>
      </c>
      <c r="O1763" t="s">
        <v>263</v>
      </c>
      <c r="P1763">
        <v>1</v>
      </c>
      <c r="Q1763">
        <v>1</v>
      </c>
      <c r="R1763">
        <v>0</v>
      </c>
      <c r="S1763">
        <v>0</v>
      </c>
      <c r="T1763">
        <v>1</v>
      </c>
      <c r="U1763">
        <v>0</v>
      </c>
      <c r="V1763">
        <v>1</v>
      </c>
      <c r="W1763">
        <v>422.88</v>
      </c>
      <c r="X1763">
        <v>393.36</v>
      </c>
      <c r="Y1763">
        <v>386.28</v>
      </c>
      <c r="Z1763">
        <v>462.12</v>
      </c>
      <c r="AA1763">
        <v>396</v>
      </c>
      <c r="AB1763">
        <v>375.96</v>
      </c>
      <c r="AC1763">
        <v>382.08</v>
      </c>
      <c r="AD1763">
        <v>462.6</v>
      </c>
      <c r="AE1763">
        <v>478.56</v>
      </c>
      <c r="AF1763">
        <v>490.56</v>
      </c>
      <c r="AG1763">
        <v>506.4</v>
      </c>
      <c r="AH1763">
        <v>506.88</v>
      </c>
      <c r="AI1763">
        <v>523.67999999999995</v>
      </c>
      <c r="AJ1763">
        <v>480.36</v>
      </c>
      <c r="AK1763">
        <v>388.92</v>
      </c>
      <c r="AL1763">
        <v>279.60000000000002</v>
      </c>
      <c r="AM1763">
        <v>442.56</v>
      </c>
      <c r="AN1763">
        <v>449.52</v>
      </c>
      <c r="AO1763">
        <v>454.2</v>
      </c>
      <c r="AP1763">
        <v>431.76</v>
      </c>
      <c r="AQ1763">
        <v>422.28</v>
      </c>
      <c r="AR1763">
        <v>408.48</v>
      </c>
      <c r="AS1763">
        <v>417.12</v>
      </c>
      <c r="AT1763">
        <v>407.76</v>
      </c>
      <c r="AU1763">
        <v>57</v>
      </c>
      <c r="AV1763">
        <v>56</v>
      </c>
      <c r="AW1763">
        <v>56</v>
      </c>
      <c r="AX1763">
        <v>55</v>
      </c>
      <c r="AY1763">
        <v>55</v>
      </c>
      <c r="AZ1763">
        <v>54</v>
      </c>
      <c r="BA1763">
        <v>54</v>
      </c>
      <c r="BB1763">
        <v>54</v>
      </c>
      <c r="BC1763">
        <v>55.5</v>
      </c>
      <c r="BD1763">
        <v>58</v>
      </c>
      <c r="BE1763">
        <v>62.5</v>
      </c>
      <c r="BF1763">
        <v>66</v>
      </c>
      <c r="BG1763">
        <v>66</v>
      </c>
      <c r="BH1763">
        <v>66</v>
      </c>
      <c r="BI1763">
        <v>66.5</v>
      </c>
      <c r="BJ1763">
        <v>66.5</v>
      </c>
      <c r="BK1763">
        <v>66</v>
      </c>
      <c r="BL1763">
        <v>65.5</v>
      </c>
      <c r="BM1763">
        <v>64.5</v>
      </c>
      <c r="BN1763">
        <v>62.5</v>
      </c>
      <c r="BO1763">
        <v>59.5</v>
      </c>
      <c r="BP1763">
        <v>59</v>
      </c>
      <c r="BQ1763">
        <v>59</v>
      </c>
      <c r="BR1763">
        <v>58.5</v>
      </c>
      <c r="BS1763">
        <v>-14.54785</v>
      </c>
      <c r="BT1763">
        <v>7.8269960000000003</v>
      </c>
      <c r="BU1763">
        <v>17.869450000000001</v>
      </c>
      <c r="BV1763">
        <v>-44.733490000000003</v>
      </c>
      <c r="BW1763">
        <v>-1.5294490000000001</v>
      </c>
      <c r="BX1763">
        <v>16.616820000000001</v>
      </c>
      <c r="BY1763">
        <v>40.479370000000003</v>
      </c>
      <c r="BZ1763">
        <v>-6.7332460000000003</v>
      </c>
      <c r="CA1763">
        <v>-29.89941</v>
      </c>
      <c r="CB1763">
        <v>-18.850950000000001</v>
      </c>
      <c r="CC1763">
        <v>-26.403960000000001</v>
      </c>
      <c r="CD1763">
        <v>0.47323609999999999</v>
      </c>
      <c r="CE1763">
        <v>-22.865079999999999</v>
      </c>
      <c r="CF1763">
        <v>19.993069999999999</v>
      </c>
      <c r="CG1763">
        <v>120.4937</v>
      </c>
      <c r="CH1763">
        <v>241.05439999999999</v>
      </c>
      <c r="CI1763">
        <v>78.148250000000004</v>
      </c>
      <c r="CJ1763">
        <v>46.597630000000002</v>
      </c>
      <c r="CK1763">
        <v>23.65521</v>
      </c>
      <c r="CL1763">
        <v>44.112000000000002</v>
      </c>
      <c r="CM1763">
        <v>26.47964</v>
      </c>
      <c r="CN1763">
        <v>18.94858</v>
      </c>
      <c r="CO1763">
        <v>8.7213750000000001</v>
      </c>
      <c r="CP1763">
        <v>31.835080000000001</v>
      </c>
      <c r="CQ1763">
        <v>39.580730000000003</v>
      </c>
      <c r="CR1763">
        <v>27.89781</v>
      </c>
      <c r="CS1763">
        <v>19.542729999999999</v>
      </c>
      <c r="CT1763">
        <v>25.86159</v>
      </c>
      <c r="CU1763">
        <v>19.81728</v>
      </c>
      <c r="CV1763">
        <v>30.11674</v>
      </c>
      <c r="CW1763">
        <v>16.124829999999999</v>
      </c>
      <c r="CX1763">
        <v>24.09919</v>
      </c>
      <c r="CY1763">
        <v>19.444320000000001</v>
      </c>
      <c r="CZ1763">
        <v>21.208729999999999</v>
      </c>
      <c r="DA1763">
        <v>29.0487</v>
      </c>
      <c r="DB1763">
        <v>26.81305</v>
      </c>
      <c r="DC1763">
        <v>29.914010000000001</v>
      </c>
      <c r="DD1763">
        <v>38.985129999999998</v>
      </c>
      <c r="DE1763">
        <v>29.081</v>
      </c>
      <c r="DF1763">
        <v>41.94238</v>
      </c>
      <c r="DG1763">
        <v>45.931280000000001</v>
      </c>
      <c r="DH1763">
        <v>56.442390000000003</v>
      </c>
      <c r="DI1763">
        <v>41.863370000000003</v>
      </c>
      <c r="DJ1763">
        <v>32.686599999999999</v>
      </c>
      <c r="DK1763">
        <v>34.964100000000002</v>
      </c>
      <c r="DL1763">
        <v>36.535130000000002</v>
      </c>
      <c r="DM1763">
        <v>28.673760000000001</v>
      </c>
      <c r="DN1763">
        <v>33.700209999999998</v>
      </c>
      <c r="DO1763">
        <v>16</v>
      </c>
      <c r="DP1763">
        <v>16</v>
      </c>
    </row>
    <row r="1764" spans="1:120" hidden="1" x14ac:dyDescent="0.25">
      <c r="A1764" t="str">
        <f t="shared" si="27"/>
        <v>All_All Elect_44428</v>
      </c>
      <c r="B1764" t="s">
        <v>62</v>
      </c>
      <c r="C1764" t="s">
        <v>61</v>
      </c>
      <c r="D1764" t="s">
        <v>61</v>
      </c>
      <c r="E1764" t="s">
        <v>61</v>
      </c>
      <c r="F1764" t="s">
        <v>61</v>
      </c>
      <c r="G1764" t="s">
        <v>61</v>
      </c>
      <c r="H1764" t="s">
        <v>61</v>
      </c>
      <c r="I1764" t="s">
        <v>61</v>
      </c>
      <c r="J1764" t="s">
        <v>61</v>
      </c>
      <c r="K1764" t="s">
        <v>190</v>
      </c>
      <c r="L1764" s="18">
        <v>44428</v>
      </c>
      <c r="M1764">
        <v>16</v>
      </c>
      <c r="N1764">
        <v>16</v>
      </c>
      <c r="O1764" t="s">
        <v>263</v>
      </c>
      <c r="P1764">
        <v>5</v>
      </c>
      <c r="Q1764">
        <v>5</v>
      </c>
      <c r="R1764">
        <v>0</v>
      </c>
      <c r="S1764">
        <v>0</v>
      </c>
      <c r="T1764">
        <v>1</v>
      </c>
      <c r="U1764">
        <v>0</v>
      </c>
      <c r="V1764">
        <v>1</v>
      </c>
      <c r="W1764">
        <v>1218.94</v>
      </c>
      <c r="X1764">
        <v>1211.0999999999999</v>
      </c>
      <c r="Y1764">
        <v>1162.26</v>
      </c>
      <c r="Z1764">
        <v>1317.1</v>
      </c>
      <c r="AA1764">
        <v>1217.74</v>
      </c>
      <c r="AB1764">
        <v>1208.8399999999999</v>
      </c>
      <c r="AC1764">
        <v>1215.42</v>
      </c>
      <c r="AD1764">
        <v>1401.96</v>
      </c>
      <c r="AE1764">
        <v>1344.94</v>
      </c>
      <c r="AF1764">
        <v>1413.26</v>
      </c>
      <c r="AG1764">
        <v>1408.12</v>
      </c>
      <c r="AH1764">
        <v>1550.14</v>
      </c>
      <c r="AI1764">
        <v>1452.3</v>
      </c>
      <c r="AJ1764">
        <v>1463.02</v>
      </c>
      <c r="AK1764">
        <v>1140.96</v>
      </c>
      <c r="AL1764">
        <v>670.44</v>
      </c>
      <c r="AM1764">
        <v>1249.6600000000001</v>
      </c>
      <c r="AN1764">
        <v>1386.48</v>
      </c>
      <c r="AO1764">
        <v>1339.4</v>
      </c>
      <c r="AP1764">
        <v>1355.84</v>
      </c>
      <c r="AQ1764">
        <v>1247.06</v>
      </c>
      <c r="AR1764">
        <v>1216.52</v>
      </c>
      <c r="AS1764">
        <v>1225.42</v>
      </c>
      <c r="AT1764">
        <v>1280.1199999999999</v>
      </c>
      <c r="AU1764">
        <v>57</v>
      </c>
      <c r="AV1764">
        <v>56</v>
      </c>
      <c r="AW1764">
        <v>56</v>
      </c>
      <c r="AX1764">
        <v>55</v>
      </c>
      <c r="AY1764">
        <v>55</v>
      </c>
      <c r="AZ1764">
        <v>54</v>
      </c>
      <c r="BA1764">
        <v>54</v>
      </c>
      <c r="BB1764">
        <v>54</v>
      </c>
      <c r="BC1764">
        <v>55.5</v>
      </c>
      <c r="BD1764">
        <v>58</v>
      </c>
      <c r="BE1764">
        <v>62.5</v>
      </c>
      <c r="BF1764">
        <v>66</v>
      </c>
      <c r="BG1764">
        <v>66</v>
      </c>
      <c r="BH1764">
        <v>66</v>
      </c>
      <c r="BI1764">
        <v>66.5</v>
      </c>
      <c r="BJ1764">
        <v>66.5</v>
      </c>
      <c r="BK1764">
        <v>66</v>
      </c>
      <c r="BL1764">
        <v>65.5</v>
      </c>
      <c r="BM1764">
        <v>64.5</v>
      </c>
      <c r="BN1764">
        <v>62.5</v>
      </c>
      <c r="BO1764">
        <v>59.5</v>
      </c>
      <c r="BP1764">
        <v>59</v>
      </c>
      <c r="BQ1764">
        <v>59</v>
      </c>
      <c r="BR1764">
        <v>58.5</v>
      </c>
      <c r="BS1764">
        <v>-21.5139</v>
      </c>
      <c r="BT1764">
        <v>-9.7863310000000006</v>
      </c>
      <c r="BU1764">
        <v>44.757719999999999</v>
      </c>
      <c r="BV1764">
        <v>-58.380769999999998</v>
      </c>
      <c r="BW1764">
        <v>-2.1669770000000002</v>
      </c>
      <c r="BX1764">
        <v>46.402479999999997</v>
      </c>
      <c r="BY1764">
        <v>99.344909999999999</v>
      </c>
      <c r="BZ1764">
        <v>-54.510449999999999</v>
      </c>
      <c r="CA1764">
        <v>-49.376620000000003</v>
      </c>
      <c r="CB1764">
        <v>-40.0184</v>
      </c>
      <c r="CC1764">
        <v>-12.72594</v>
      </c>
      <c r="CD1764">
        <v>-93.736249999999998</v>
      </c>
      <c r="CE1764">
        <v>-45.537059999999997</v>
      </c>
      <c r="CF1764">
        <v>-32.997329999999998</v>
      </c>
      <c r="CG1764">
        <v>296.48610000000002</v>
      </c>
      <c r="CH1764">
        <v>800.99779999999998</v>
      </c>
      <c r="CI1764">
        <v>160.30510000000001</v>
      </c>
      <c r="CJ1764">
        <v>-6.6001589999999997</v>
      </c>
      <c r="CK1764">
        <v>3.9753419999999999</v>
      </c>
      <c r="CL1764">
        <v>-11.58006</v>
      </c>
      <c r="CM1764">
        <v>13.134309999999999</v>
      </c>
      <c r="CN1764">
        <v>36.962200000000003</v>
      </c>
      <c r="CO1764">
        <v>30.642589999999998</v>
      </c>
      <c r="CP1764">
        <v>16.561800000000002</v>
      </c>
      <c r="CQ1764">
        <v>112.5044</v>
      </c>
      <c r="CR1764">
        <v>420.20350000000002</v>
      </c>
      <c r="CS1764">
        <v>138.77690000000001</v>
      </c>
      <c r="CT1764">
        <v>98.104140000000001</v>
      </c>
      <c r="CU1764">
        <v>91.25967</v>
      </c>
      <c r="CV1764">
        <v>84.173569999999998</v>
      </c>
      <c r="CW1764">
        <v>58.630200000000002</v>
      </c>
      <c r="CX1764">
        <v>129.29929999999999</v>
      </c>
      <c r="CY1764">
        <v>70.106129999999993</v>
      </c>
      <c r="CZ1764">
        <v>73.336650000000006</v>
      </c>
      <c r="DA1764">
        <v>87.540570000000002</v>
      </c>
      <c r="DB1764">
        <v>111.70820000000001</v>
      </c>
      <c r="DC1764">
        <v>92.007050000000007</v>
      </c>
      <c r="DD1764">
        <v>101.788</v>
      </c>
      <c r="DE1764">
        <v>103.8741</v>
      </c>
      <c r="DF1764">
        <v>144.99029999999999</v>
      </c>
      <c r="DG1764">
        <v>137.05160000000001</v>
      </c>
      <c r="DH1764">
        <v>143.88650000000001</v>
      </c>
      <c r="DI1764">
        <v>110.13500000000001</v>
      </c>
      <c r="DJ1764">
        <v>138.22800000000001</v>
      </c>
      <c r="DK1764">
        <v>104.605</v>
      </c>
      <c r="DL1764">
        <v>116.4042</v>
      </c>
      <c r="DM1764">
        <v>103.1884</v>
      </c>
      <c r="DN1764">
        <v>149.60120000000001</v>
      </c>
      <c r="DO1764">
        <v>16</v>
      </c>
      <c r="DP1764">
        <v>16</v>
      </c>
    </row>
    <row r="1765" spans="1:120" hidden="1" x14ac:dyDescent="0.25">
      <c r="A1765" t="str">
        <f t="shared" si="27"/>
        <v>Size_Grp-200 kW and above_All Elect_44428</v>
      </c>
      <c r="B1765" t="s">
        <v>62</v>
      </c>
      <c r="C1765" t="s">
        <v>207</v>
      </c>
      <c r="D1765" t="s">
        <v>61</v>
      </c>
      <c r="E1765" t="s">
        <v>61</v>
      </c>
      <c r="F1765" t="s">
        <v>61</v>
      </c>
      <c r="G1765" t="s">
        <v>61</v>
      </c>
      <c r="H1765" t="s">
        <v>61</v>
      </c>
      <c r="I1765" t="s">
        <v>61</v>
      </c>
      <c r="J1765" t="s">
        <v>102</v>
      </c>
      <c r="K1765" t="s">
        <v>190</v>
      </c>
      <c r="L1765" s="18">
        <v>44428</v>
      </c>
      <c r="M1765">
        <v>16</v>
      </c>
      <c r="N1765">
        <v>16</v>
      </c>
      <c r="O1765" t="s">
        <v>263</v>
      </c>
      <c r="P1765">
        <v>5</v>
      </c>
      <c r="Q1765">
        <v>5</v>
      </c>
      <c r="R1765">
        <v>0</v>
      </c>
      <c r="S1765">
        <v>0</v>
      </c>
      <c r="T1765">
        <v>1</v>
      </c>
      <c r="U1765">
        <v>0</v>
      </c>
      <c r="V1765">
        <v>1</v>
      </c>
      <c r="W1765">
        <v>1218.94</v>
      </c>
      <c r="X1765">
        <v>1211.0999999999999</v>
      </c>
      <c r="Y1765">
        <v>1162.26</v>
      </c>
      <c r="Z1765">
        <v>1317.1</v>
      </c>
      <c r="AA1765">
        <v>1217.74</v>
      </c>
      <c r="AB1765">
        <v>1208.8399999999999</v>
      </c>
      <c r="AC1765">
        <v>1215.42</v>
      </c>
      <c r="AD1765">
        <v>1401.96</v>
      </c>
      <c r="AE1765">
        <v>1344.94</v>
      </c>
      <c r="AF1765">
        <v>1413.26</v>
      </c>
      <c r="AG1765">
        <v>1408.12</v>
      </c>
      <c r="AH1765">
        <v>1550.14</v>
      </c>
      <c r="AI1765">
        <v>1452.3</v>
      </c>
      <c r="AJ1765">
        <v>1463.02</v>
      </c>
      <c r="AK1765">
        <v>1140.96</v>
      </c>
      <c r="AL1765">
        <v>670.44</v>
      </c>
      <c r="AM1765">
        <v>1249.6600000000001</v>
      </c>
      <c r="AN1765">
        <v>1386.48</v>
      </c>
      <c r="AO1765">
        <v>1339.4</v>
      </c>
      <c r="AP1765">
        <v>1355.84</v>
      </c>
      <c r="AQ1765">
        <v>1247.06</v>
      </c>
      <c r="AR1765">
        <v>1216.52</v>
      </c>
      <c r="AS1765">
        <v>1225.42</v>
      </c>
      <c r="AT1765">
        <v>1280.1199999999999</v>
      </c>
      <c r="AU1765">
        <v>57</v>
      </c>
      <c r="AV1765">
        <v>56</v>
      </c>
      <c r="AW1765">
        <v>56</v>
      </c>
      <c r="AX1765">
        <v>55</v>
      </c>
      <c r="AY1765">
        <v>55</v>
      </c>
      <c r="AZ1765">
        <v>54</v>
      </c>
      <c r="BA1765">
        <v>54</v>
      </c>
      <c r="BB1765">
        <v>54</v>
      </c>
      <c r="BC1765">
        <v>55.5</v>
      </c>
      <c r="BD1765">
        <v>58</v>
      </c>
      <c r="BE1765">
        <v>62.5</v>
      </c>
      <c r="BF1765">
        <v>66</v>
      </c>
      <c r="BG1765">
        <v>66</v>
      </c>
      <c r="BH1765">
        <v>66</v>
      </c>
      <c r="BI1765">
        <v>66.5</v>
      </c>
      <c r="BJ1765">
        <v>66.5</v>
      </c>
      <c r="BK1765">
        <v>66</v>
      </c>
      <c r="BL1765">
        <v>65.5</v>
      </c>
      <c r="BM1765">
        <v>64.5</v>
      </c>
      <c r="BN1765">
        <v>62.5</v>
      </c>
      <c r="BO1765">
        <v>59.5</v>
      </c>
      <c r="BP1765">
        <v>59</v>
      </c>
      <c r="BQ1765">
        <v>59</v>
      </c>
      <c r="BR1765">
        <v>58.5</v>
      </c>
      <c r="BS1765">
        <v>-21.5139</v>
      </c>
      <c r="BT1765">
        <v>-9.7863310000000006</v>
      </c>
      <c r="BU1765">
        <v>44.757719999999999</v>
      </c>
      <c r="BV1765">
        <v>-58.380769999999998</v>
      </c>
      <c r="BW1765">
        <v>-2.1669770000000002</v>
      </c>
      <c r="BX1765">
        <v>46.402479999999997</v>
      </c>
      <c r="BY1765">
        <v>99.344909999999999</v>
      </c>
      <c r="BZ1765">
        <v>-54.510449999999999</v>
      </c>
      <c r="CA1765">
        <v>-49.376620000000003</v>
      </c>
      <c r="CB1765">
        <v>-40.0184</v>
      </c>
      <c r="CC1765">
        <v>-12.72594</v>
      </c>
      <c r="CD1765">
        <v>-93.736249999999998</v>
      </c>
      <c r="CE1765">
        <v>-45.537059999999997</v>
      </c>
      <c r="CF1765">
        <v>-32.997329999999998</v>
      </c>
      <c r="CG1765">
        <v>296.48610000000002</v>
      </c>
      <c r="CH1765">
        <v>800.99779999999998</v>
      </c>
      <c r="CI1765">
        <v>160.30510000000001</v>
      </c>
      <c r="CJ1765">
        <v>-6.6001589999999997</v>
      </c>
      <c r="CK1765">
        <v>3.9753419999999999</v>
      </c>
      <c r="CL1765">
        <v>-11.58006</v>
      </c>
      <c r="CM1765">
        <v>13.134309999999999</v>
      </c>
      <c r="CN1765">
        <v>36.962200000000003</v>
      </c>
      <c r="CO1765">
        <v>30.642589999999998</v>
      </c>
      <c r="CP1765">
        <v>16.561800000000002</v>
      </c>
      <c r="CQ1765">
        <v>112.5044</v>
      </c>
      <c r="CR1765">
        <v>420.20350000000002</v>
      </c>
      <c r="CS1765">
        <v>138.77690000000001</v>
      </c>
      <c r="CT1765">
        <v>98.104140000000001</v>
      </c>
      <c r="CU1765">
        <v>91.25967</v>
      </c>
      <c r="CV1765">
        <v>84.173569999999998</v>
      </c>
      <c r="CW1765">
        <v>58.630200000000002</v>
      </c>
      <c r="CX1765">
        <v>129.29929999999999</v>
      </c>
      <c r="CY1765">
        <v>70.106129999999993</v>
      </c>
      <c r="CZ1765">
        <v>73.336650000000006</v>
      </c>
      <c r="DA1765">
        <v>87.540570000000002</v>
      </c>
      <c r="DB1765">
        <v>111.70820000000001</v>
      </c>
      <c r="DC1765">
        <v>92.007050000000007</v>
      </c>
      <c r="DD1765">
        <v>101.788</v>
      </c>
      <c r="DE1765">
        <v>103.8741</v>
      </c>
      <c r="DF1765">
        <v>144.99029999999999</v>
      </c>
      <c r="DG1765">
        <v>137.05160000000001</v>
      </c>
      <c r="DH1765">
        <v>143.88650000000001</v>
      </c>
      <c r="DI1765">
        <v>110.13500000000001</v>
      </c>
      <c r="DJ1765">
        <v>138.22800000000001</v>
      </c>
      <c r="DK1765">
        <v>104.605</v>
      </c>
      <c r="DL1765">
        <v>116.4042</v>
      </c>
      <c r="DM1765">
        <v>103.1884</v>
      </c>
      <c r="DN1765">
        <v>149.60120000000001</v>
      </c>
      <c r="DO1765">
        <v>16</v>
      </c>
      <c r="DP1765">
        <v>16</v>
      </c>
    </row>
    <row r="1766" spans="1:120" x14ac:dyDescent="0.25">
      <c r="A1766" t="str">
        <f t="shared" si="27"/>
        <v>AutoDR-No_All Elect_44428</v>
      </c>
      <c r="B1766" t="s">
        <v>62</v>
      </c>
      <c r="C1766" t="s">
        <v>321</v>
      </c>
      <c r="D1766" t="s">
        <v>61</v>
      </c>
      <c r="E1766" t="s">
        <v>61</v>
      </c>
      <c r="F1766" t="s">
        <v>61</v>
      </c>
      <c r="G1766" t="s">
        <v>61</v>
      </c>
      <c r="H1766" t="s">
        <v>97</v>
      </c>
      <c r="I1766" t="s">
        <v>61</v>
      </c>
      <c r="J1766" t="s">
        <v>61</v>
      </c>
      <c r="K1766" t="s">
        <v>190</v>
      </c>
      <c r="L1766" s="18">
        <v>44428</v>
      </c>
      <c r="M1766">
        <v>16</v>
      </c>
      <c r="N1766">
        <v>16</v>
      </c>
      <c r="O1766" t="s">
        <v>263</v>
      </c>
      <c r="P1766">
        <v>5</v>
      </c>
      <c r="Q1766">
        <v>5</v>
      </c>
      <c r="R1766">
        <v>0</v>
      </c>
      <c r="S1766">
        <v>0</v>
      </c>
      <c r="T1766">
        <v>1</v>
      </c>
      <c r="U1766">
        <v>0</v>
      </c>
      <c r="V1766">
        <v>1</v>
      </c>
      <c r="W1766">
        <v>1218.94</v>
      </c>
      <c r="X1766">
        <v>1211.0999999999999</v>
      </c>
      <c r="Y1766">
        <v>1162.26</v>
      </c>
      <c r="Z1766">
        <v>1317.1</v>
      </c>
      <c r="AA1766">
        <v>1217.74</v>
      </c>
      <c r="AB1766">
        <v>1208.8399999999999</v>
      </c>
      <c r="AC1766">
        <v>1215.42</v>
      </c>
      <c r="AD1766">
        <v>1401.96</v>
      </c>
      <c r="AE1766">
        <v>1344.94</v>
      </c>
      <c r="AF1766">
        <v>1413.26</v>
      </c>
      <c r="AG1766">
        <v>1408.12</v>
      </c>
      <c r="AH1766">
        <v>1550.14</v>
      </c>
      <c r="AI1766">
        <v>1452.3</v>
      </c>
      <c r="AJ1766">
        <v>1463.02</v>
      </c>
      <c r="AK1766">
        <v>1140.96</v>
      </c>
      <c r="AL1766">
        <v>670.44</v>
      </c>
      <c r="AM1766">
        <v>1249.6600000000001</v>
      </c>
      <c r="AN1766">
        <v>1386.48</v>
      </c>
      <c r="AO1766">
        <v>1339.4</v>
      </c>
      <c r="AP1766">
        <v>1355.84</v>
      </c>
      <c r="AQ1766">
        <v>1247.06</v>
      </c>
      <c r="AR1766">
        <v>1216.52</v>
      </c>
      <c r="AS1766">
        <v>1225.42</v>
      </c>
      <c r="AT1766">
        <v>1280.1199999999999</v>
      </c>
      <c r="AU1766">
        <v>57</v>
      </c>
      <c r="AV1766">
        <v>56</v>
      </c>
      <c r="AW1766">
        <v>56</v>
      </c>
      <c r="AX1766">
        <v>55</v>
      </c>
      <c r="AY1766">
        <v>55</v>
      </c>
      <c r="AZ1766">
        <v>54</v>
      </c>
      <c r="BA1766">
        <v>54</v>
      </c>
      <c r="BB1766">
        <v>54</v>
      </c>
      <c r="BC1766">
        <v>55.5</v>
      </c>
      <c r="BD1766">
        <v>58</v>
      </c>
      <c r="BE1766">
        <v>62.5</v>
      </c>
      <c r="BF1766">
        <v>66</v>
      </c>
      <c r="BG1766">
        <v>66</v>
      </c>
      <c r="BH1766">
        <v>66</v>
      </c>
      <c r="BI1766">
        <v>66.5</v>
      </c>
      <c r="BJ1766">
        <v>66.5</v>
      </c>
      <c r="BK1766">
        <v>66</v>
      </c>
      <c r="BL1766">
        <v>65.5</v>
      </c>
      <c r="BM1766">
        <v>64.5</v>
      </c>
      <c r="BN1766">
        <v>62.5</v>
      </c>
      <c r="BO1766">
        <v>59.5</v>
      </c>
      <c r="BP1766">
        <v>59</v>
      </c>
      <c r="BQ1766">
        <v>59</v>
      </c>
      <c r="BR1766">
        <v>58.5</v>
      </c>
      <c r="BS1766">
        <v>-21.5139</v>
      </c>
      <c r="BT1766">
        <v>-9.7863310000000006</v>
      </c>
      <c r="BU1766">
        <v>44.757719999999999</v>
      </c>
      <c r="BV1766">
        <v>-58.380769999999998</v>
      </c>
      <c r="BW1766">
        <v>-2.1669770000000002</v>
      </c>
      <c r="BX1766">
        <v>46.402479999999997</v>
      </c>
      <c r="BY1766">
        <v>99.344909999999999</v>
      </c>
      <c r="BZ1766">
        <v>-54.510449999999999</v>
      </c>
      <c r="CA1766">
        <v>-49.376620000000003</v>
      </c>
      <c r="CB1766">
        <v>-40.0184</v>
      </c>
      <c r="CC1766">
        <v>-12.72594</v>
      </c>
      <c r="CD1766">
        <v>-93.736249999999998</v>
      </c>
      <c r="CE1766">
        <v>-45.537059999999997</v>
      </c>
      <c r="CF1766">
        <v>-32.997329999999998</v>
      </c>
      <c r="CG1766">
        <v>296.48610000000002</v>
      </c>
      <c r="CH1766">
        <v>800.99779999999998</v>
      </c>
      <c r="CI1766">
        <v>160.30510000000001</v>
      </c>
      <c r="CJ1766">
        <v>-6.6001589999999997</v>
      </c>
      <c r="CK1766">
        <v>3.9753419999999999</v>
      </c>
      <c r="CL1766">
        <v>-11.58006</v>
      </c>
      <c r="CM1766">
        <v>13.134309999999999</v>
      </c>
      <c r="CN1766">
        <v>36.962200000000003</v>
      </c>
      <c r="CO1766">
        <v>30.642589999999998</v>
      </c>
      <c r="CP1766">
        <v>16.561800000000002</v>
      </c>
      <c r="CQ1766">
        <v>112.5044</v>
      </c>
      <c r="CR1766">
        <v>420.20350000000002</v>
      </c>
      <c r="CS1766">
        <v>138.77690000000001</v>
      </c>
      <c r="CT1766">
        <v>98.104140000000001</v>
      </c>
      <c r="CU1766">
        <v>91.25967</v>
      </c>
      <c r="CV1766">
        <v>84.173569999999998</v>
      </c>
      <c r="CW1766">
        <v>58.630200000000002</v>
      </c>
      <c r="CX1766">
        <v>129.29929999999999</v>
      </c>
      <c r="CY1766">
        <v>70.106129999999993</v>
      </c>
      <c r="CZ1766">
        <v>73.336650000000006</v>
      </c>
      <c r="DA1766">
        <v>87.540570000000002</v>
      </c>
      <c r="DB1766">
        <v>111.70820000000001</v>
      </c>
      <c r="DC1766">
        <v>92.007050000000007</v>
      </c>
      <c r="DD1766">
        <v>101.788</v>
      </c>
      <c r="DE1766">
        <v>103.8741</v>
      </c>
      <c r="DF1766">
        <v>144.99029999999999</v>
      </c>
      <c r="DG1766">
        <v>137.05160000000001</v>
      </c>
      <c r="DH1766">
        <v>143.88650000000001</v>
      </c>
      <c r="DI1766">
        <v>110.13500000000001</v>
      </c>
      <c r="DJ1766">
        <v>138.22800000000001</v>
      </c>
      <c r="DK1766">
        <v>104.605</v>
      </c>
      <c r="DL1766">
        <v>116.4042</v>
      </c>
      <c r="DM1766">
        <v>103.1884</v>
      </c>
      <c r="DN1766">
        <v>149.60120000000001</v>
      </c>
      <c r="DO1766">
        <v>16</v>
      </c>
      <c r="DP1766">
        <v>16</v>
      </c>
    </row>
    <row r="1767" spans="1:120" hidden="1" x14ac:dyDescent="0.25">
      <c r="A1767" t="str">
        <f t="shared" si="27"/>
        <v>Industry_Type-1. Agriculture, Mining &amp; Construction_All Elect_44428</v>
      </c>
      <c r="B1767" t="s">
        <v>62</v>
      </c>
      <c r="C1767" t="s">
        <v>211</v>
      </c>
      <c r="D1767" t="s">
        <v>61</v>
      </c>
      <c r="E1767" t="s">
        <v>61</v>
      </c>
      <c r="F1767" t="s">
        <v>61</v>
      </c>
      <c r="G1767" t="s">
        <v>30</v>
      </c>
      <c r="H1767" t="s">
        <v>61</v>
      </c>
      <c r="I1767" t="s">
        <v>61</v>
      </c>
      <c r="J1767" t="s">
        <v>61</v>
      </c>
      <c r="K1767" t="s">
        <v>190</v>
      </c>
      <c r="L1767" s="18">
        <v>44428</v>
      </c>
      <c r="M1767">
        <v>16</v>
      </c>
      <c r="N1767">
        <v>16</v>
      </c>
      <c r="O1767" t="s">
        <v>263</v>
      </c>
      <c r="P1767">
        <v>3</v>
      </c>
      <c r="Q1767">
        <v>3</v>
      </c>
      <c r="R1767">
        <v>0</v>
      </c>
      <c r="S1767">
        <v>0</v>
      </c>
      <c r="T1767">
        <v>1</v>
      </c>
      <c r="U1767">
        <v>0</v>
      </c>
      <c r="V1767">
        <v>1</v>
      </c>
      <c r="W1767">
        <v>536.86</v>
      </c>
      <c r="X1767">
        <v>562.05999999999995</v>
      </c>
      <c r="Y1767">
        <v>520.78</v>
      </c>
      <c r="Z1767">
        <v>609.70000000000005</v>
      </c>
      <c r="AA1767">
        <v>550.05999999999995</v>
      </c>
      <c r="AB1767">
        <v>546.96</v>
      </c>
      <c r="AC1767">
        <v>535.58000000000004</v>
      </c>
      <c r="AD1767">
        <v>645.28</v>
      </c>
      <c r="AE1767">
        <v>572.62</v>
      </c>
      <c r="AF1767">
        <v>614.86</v>
      </c>
      <c r="AG1767">
        <v>600.6</v>
      </c>
      <c r="AH1767">
        <v>685.02</v>
      </c>
      <c r="AI1767">
        <v>598.86</v>
      </c>
      <c r="AJ1767">
        <v>657.22</v>
      </c>
      <c r="AK1767">
        <v>425.16</v>
      </c>
      <c r="AL1767">
        <v>81.88</v>
      </c>
      <c r="AM1767">
        <v>509.66</v>
      </c>
      <c r="AN1767">
        <v>638.4</v>
      </c>
      <c r="AO1767">
        <v>595.91999999999996</v>
      </c>
      <c r="AP1767">
        <v>632.72</v>
      </c>
      <c r="AQ1767">
        <v>560.46</v>
      </c>
      <c r="AR1767">
        <v>558.28</v>
      </c>
      <c r="AS1767">
        <v>553.74</v>
      </c>
      <c r="AT1767">
        <v>610.28</v>
      </c>
      <c r="AU1767">
        <v>57</v>
      </c>
      <c r="AV1767">
        <v>56</v>
      </c>
      <c r="AW1767">
        <v>56</v>
      </c>
      <c r="AX1767">
        <v>55</v>
      </c>
      <c r="AY1767">
        <v>55</v>
      </c>
      <c r="AZ1767">
        <v>54</v>
      </c>
      <c r="BA1767">
        <v>54</v>
      </c>
      <c r="BB1767">
        <v>54</v>
      </c>
      <c r="BC1767">
        <v>55.5</v>
      </c>
      <c r="BD1767">
        <v>58</v>
      </c>
      <c r="BE1767">
        <v>62.5</v>
      </c>
      <c r="BF1767">
        <v>66</v>
      </c>
      <c r="BG1767">
        <v>66</v>
      </c>
      <c r="BH1767">
        <v>66</v>
      </c>
      <c r="BI1767">
        <v>66.5</v>
      </c>
      <c r="BJ1767">
        <v>66.5</v>
      </c>
      <c r="BK1767">
        <v>66</v>
      </c>
      <c r="BL1767">
        <v>65.5</v>
      </c>
      <c r="BM1767">
        <v>64.5</v>
      </c>
      <c r="BN1767">
        <v>62.5</v>
      </c>
      <c r="BO1767">
        <v>59.5</v>
      </c>
      <c r="BP1767">
        <v>59</v>
      </c>
      <c r="BQ1767">
        <v>59</v>
      </c>
      <c r="BR1767">
        <v>58.5</v>
      </c>
      <c r="BS1767">
        <v>-13.684710000000001</v>
      </c>
      <c r="BT1767">
        <v>-6.2140810000000002</v>
      </c>
      <c r="BU1767">
        <v>44.609389999999998</v>
      </c>
      <c r="BV1767">
        <v>-9.60318</v>
      </c>
      <c r="BW1767">
        <v>1.867111</v>
      </c>
      <c r="BX1767">
        <v>34.625230000000002</v>
      </c>
      <c r="BY1767">
        <v>61.453609999999998</v>
      </c>
      <c r="BZ1767">
        <v>-48.676589999999997</v>
      </c>
      <c r="CA1767">
        <v>-32.050449999999998</v>
      </c>
      <c r="CB1767">
        <v>-17.627109999999998</v>
      </c>
      <c r="CC1767">
        <v>7.6792449999999999</v>
      </c>
      <c r="CD1767">
        <v>-57.150100000000002</v>
      </c>
      <c r="CE1767">
        <v>2.8506619999999998</v>
      </c>
      <c r="CF1767">
        <v>-31.411940000000001</v>
      </c>
      <c r="CG1767">
        <v>200.47919999999999</v>
      </c>
      <c r="CH1767">
        <v>568.75959999999998</v>
      </c>
      <c r="CI1767">
        <v>93.479550000000003</v>
      </c>
      <c r="CJ1767">
        <v>-31.89658</v>
      </c>
      <c r="CK1767">
        <v>2.4498289999999998</v>
      </c>
      <c r="CL1767">
        <v>-30.610240000000001</v>
      </c>
      <c r="CM1767">
        <v>-15.04358</v>
      </c>
      <c r="CN1767">
        <v>4.9057310000000003</v>
      </c>
      <c r="CO1767">
        <v>5.5946199999999999</v>
      </c>
      <c r="CP1767">
        <v>-32.006349999999998</v>
      </c>
      <c r="CQ1767">
        <v>34.635199999999998</v>
      </c>
      <c r="CR1767">
        <v>369.75119999999998</v>
      </c>
      <c r="CS1767">
        <v>104.3557</v>
      </c>
      <c r="CT1767">
        <v>52.517740000000003</v>
      </c>
      <c r="CU1767">
        <v>54.578229999999998</v>
      </c>
      <c r="CV1767">
        <v>39.910559999999997</v>
      </c>
      <c r="CW1767">
        <v>34.493319999999997</v>
      </c>
      <c r="CX1767">
        <v>97.612499999999997</v>
      </c>
      <c r="CY1767">
        <v>37.505600000000001</v>
      </c>
      <c r="CZ1767">
        <v>34.252650000000003</v>
      </c>
      <c r="DA1767">
        <v>39.889139999999998</v>
      </c>
      <c r="DB1767">
        <v>67.770110000000003</v>
      </c>
      <c r="DC1767">
        <v>35.047980000000003</v>
      </c>
      <c r="DD1767">
        <v>36.94341</v>
      </c>
      <c r="DE1767">
        <v>43.344349999999999</v>
      </c>
      <c r="DF1767">
        <v>68.327370000000002</v>
      </c>
      <c r="DG1767">
        <v>55.569330000000001</v>
      </c>
      <c r="DH1767">
        <v>50.179499999999997</v>
      </c>
      <c r="DI1767">
        <v>38.356070000000003</v>
      </c>
      <c r="DJ1767">
        <v>71.103999999999999</v>
      </c>
      <c r="DK1767">
        <v>36.432009999999998</v>
      </c>
      <c r="DL1767">
        <v>36.878300000000003</v>
      </c>
      <c r="DM1767">
        <v>34.573529999999998</v>
      </c>
      <c r="DN1767">
        <v>67.528369999999995</v>
      </c>
      <c r="DO1767">
        <v>16</v>
      </c>
      <c r="DP1767">
        <v>16</v>
      </c>
    </row>
    <row r="1768" spans="1:120" hidden="1" x14ac:dyDescent="0.25">
      <c r="A1768" t="str">
        <f t="shared" si="27"/>
        <v>OtherDR-No_All Elect_44428</v>
      </c>
      <c r="B1768" t="s">
        <v>62</v>
      </c>
      <c r="C1768" t="s">
        <v>323</v>
      </c>
      <c r="D1768" t="s">
        <v>61</v>
      </c>
      <c r="E1768" t="s">
        <v>61</v>
      </c>
      <c r="F1768" t="s">
        <v>61</v>
      </c>
      <c r="G1768" t="s">
        <v>61</v>
      </c>
      <c r="H1768" t="s">
        <v>61</v>
      </c>
      <c r="I1768" t="s">
        <v>97</v>
      </c>
      <c r="J1768" t="s">
        <v>61</v>
      </c>
      <c r="K1768" t="s">
        <v>190</v>
      </c>
      <c r="L1768" s="18">
        <v>44428</v>
      </c>
      <c r="M1768">
        <v>16</v>
      </c>
      <c r="N1768">
        <v>16</v>
      </c>
      <c r="O1768" t="s">
        <v>263</v>
      </c>
      <c r="P1768">
        <v>5</v>
      </c>
      <c r="Q1768">
        <v>5</v>
      </c>
      <c r="R1768">
        <v>0</v>
      </c>
      <c r="S1768">
        <v>0</v>
      </c>
      <c r="T1768">
        <v>1</v>
      </c>
      <c r="U1768">
        <v>0</v>
      </c>
      <c r="V1768">
        <v>1</v>
      </c>
      <c r="W1768">
        <v>1218.94</v>
      </c>
      <c r="X1768">
        <v>1211.0999999999999</v>
      </c>
      <c r="Y1768">
        <v>1162.26</v>
      </c>
      <c r="Z1768">
        <v>1317.1</v>
      </c>
      <c r="AA1768">
        <v>1217.74</v>
      </c>
      <c r="AB1768">
        <v>1208.8399999999999</v>
      </c>
      <c r="AC1768">
        <v>1215.42</v>
      </c>
      <c r="AD1768">
        <v>1401.96</v>
      </c>
      <c r="AE1768">
        <v>1344.94</v>
      </c>
      <c r="AF1768">
        <v>1413.26</v>
      </c>
      <c r="AG1768">
        <v>1408.12</v>
      </c>
      <c r="AH1768">
        <v>1550.14</v>
      </c>
      <c r="AI1768">
        <v>1452.3</v>
      </c>
      <c r="AJ1768">
        <v>1463.02</v>
      </c>
      <c r="AK1768">
        <v>1140.96</v>
      </c>
      <c r="AL1768">
        <v>670.44</v>
      </c>
      <c r="AM1768">
        <v>1249.6600000000001</v>
      </c>
      <c r="AN1768">
        <v>1386.48</v>
      </c>
      <c r="AO1768">
        <v>1339.4</v>
      </c>
      <c r="AP1768">
        <v>1355.84</v>
      </c>
      <c r="AQ1768">
        <v>1247.06</v>
      </c>
      <c r="AR1768">
        <v>1216.52</v>
      </c>
      <c r="AS1768">
        <v>1225.42</v>
      </c>
      <c r="AT1768">
        <v>1280.1199999999999</v>
      </c>
      <c r="AU1768">
        <v>57</v>
      </c>
      <c r="AV1768">
        <v>56</v>
      </c>
      <c r="AW1768">
        <v>56</v>
      </c>
      <c r="AX1768">
        <v>55</v>
      </c>
      <c r="AY1768">
        <v>55</v>
      </c>
      <c r="AZ1768">
        <v>54</v>
      </c>
      <c r="BA1768">
        <v>54</v>
      </c>
      <c r="BB1768">
        <v>54</v>
      </c>
      <c r="BC1768">
        <v>55.5</v>
      </c>
      <c r="BD1768">
        <v>58</v>
      </c>
      <c r="BE1768">
        <v>62.5</v>
      </c>
      <c r="BF1768">
        <v>66</v>
      </c>
      <c r="BG1768">
        <v>66</v>
      </c>
      <c r="BH1768">
        <v>66</v>
      </c>
      <c r="BI1768">
        <v>66.5</v>
      </c>
      <c r="BJ1768">
        <v>66.5</v>
      </c>
      <c r="BK1768">
        <v>66</v>
      </c>
      <c r="BL1768">
        <v>65.5</v>
      </c>
      <c r="BM1768">
        <v>64.5</v>
      </c>
      <c r="BN1768">
        <v>62.5</v>
      </c>
      <c r="BO1768">
        <v>59.5</v>
      </c>
      <c r="BP1768">
        <v>59</v>
      </c>
      <c r="BQ1768">
        <v>59</v>
      </c>
      <c r="BR1768">
        <v>58.5</v>
      </c>
      <c r="BS1768">
        <v>-21.5139</v>
      </c>
      <c r="BT1768">
        <v>-9.7863310000000006</v>
      </c>
      <c r="BU1768">
        <v>44.757719999999999</v>
      </c>
      <c r="BV1768">
        <v>-58.380769999999998</v>
      </c>
      <c r="BW1768">
        <v>-2.1669770000000002</v>
      </c>
      <c r="BX1768">
        <v>46.402479999999997</v>
      </c>
      <c r="BY1768">
        <v>99.344909999999999</v>
      </c>
      <c r="BZ1768">
        <v>-54.510449999999999</v>
      </c>
      <c r="CA1768">
        <v>-49.376620000000003</v>
      </c>
      <c r="CB1768">
        <v>-40.0184</v>
      </c>
      <c r="CC1768">
        <v>-12.72594</v>
      </c>
      <c r="CD1768">
        <v>-93.736249999999998</v>
      </c>
      <c r="CE1768">
        <v>-45.537059999999997</v>
      </c>
      <c r="CF1768">
        <v>-32.997329999999998</v>
      </c>
      <c r="CG1768">
        <v>296.48610000000002</v>
      </c>
      <c r="CH1768">
        <v>800.99779999999998</v>
      </c>
      <c r="CI1768">
        <v>160.30510000000001</v>
      </c>
      <c r="CJ1768">
        <v>-6.6001589999999997</v>
      </c>
      <c r="CK1768">
        <v>3.9753419999999999</v>
      </c>
      <c r="CL1768">
        <v>-11.58006</v>
      </c>
      <c r="CM1768">
        <v>13.134309999999999</v>
      </c>
      <c r="CN1768">
        <v>36.962200000000003</v>
      </c>
      <c r="CO1768">
        <v>30.642589999999998</v>
      </c>
      <c r="CP1768">
        <v>16.561800000000002</v>
      </c>
      <c r="CQ1768">
        <v>112.5044</v>
      </c>
      <c r="CR1768">
        <v>420.20350000000002</v>
      </c>
      <c r="CS1768">
        <v>138.77690000000001</v>
      </c>
      <c r="CT1768">
        <v>98.104140000000001</v>
      </c>
      <c r="CU1768">
        <v>91.25967</v>
      </c>
      <c r="CV1768">
        <v>84.173569999999998</v>
      </c>
      <c r="CW1768">
        <v>58.630200000000002</v>
      </c>
      <c r="CX1768">
        <v>129.29929999999999</v>
      </c>
      <c r="CY1768">
        <v>70.106129999999993</v>
      </c>
      <c r="CZ1768">
        <v>73.336650000000006</v>
      </c>
      <c r="DA1768">
        <v>87.540570000000002</v>
      </c>
      <c r="DB1768">
        <v>111.70820000000001</v>
      </c>
      <c r="DC1768">
        <v>92.007050000000007</v>
      </c>
      <c r="DD1768">
        <v>101.788</v>
      </c>
      <c r="DE1768">
        <v>103.8741</v>
      </c>
      <c r="DF1768">
        <v>144.99029999999999</v>
      </c>
      <c r="DG1768">
        <v>137.05160000000001</v>
      </c>
      <c r="DH1768">
        <v>143.88650000000001</v>
      </c>
      <c r="DI1768">
        <v>110.13500000000001</v>
      </c>
      <c r="DJ1768">
        <v>138.22800000000001</v>
      </c>
      <c r="DK1768">
        <v>104.605</v>
      </c>
      <c r="DL1768">
        <v>116.4042</v>
      </c>
      <c r="DM1768">
        <v>103.1884</v>
      </c>
      <c r="DN1768">
        <v>149.60120000000001</v>
      </c>
      <c r="DO1768">
        <v>16</v>
      </c>
      <c r="DP1768">
        <v>16</v>
      </c>
    </row>
    <row r="1769" spans="1:120" hidden="1" x14ac:dyDescent="0.25">
      <c r="A1769" t="str">
        <f t="shared" si="27"/>
        <v>LCA-Humboldt_All Elect_44428</v>
      </c>
      <c r="B1769" t="s">
        <v>62</v>
      </c>
      <c r="C1769" t="s">
        <v>216</v>
      </c>
      <c r="D1769" t="s">
        <v>41</v>
      </c>
      <c r="E1769" t="s">
        <v>61</v>
      </c>
      <c r="F1769" t="s">
        <v>61</v>
      </c>
      <c r="G1769" t="s">
        <v>61</v>
      </c>
      <c r="H1769" t="s">
        <v>61</v>
      </c>
      <c r="I1769" t="s">
        <v>61</v>
      </c>
      <c r="J1769" t="s">
        <v>61</v>
      </c>
      <c r="K1769" t="s">
        <v>190</v>
      </c>
      <c r="L1769" s="18">
        <v>44428</v>
      </c>
      <c r="M1769">
        <v>16</v>
      </c>
      <c r="N1769">
        <v>16</v>
      </c>
      <c r="O1769" t="s">
        <v>263</v>
      </c>
      <c r="P1769">
        <v>5</v>
      </c>
      <c r="Q1769">
        <v>5</v>
      </c>
      <c r="R1769">
        <v>0</v>
      </c>
      <c r="S1769">
        <v>0</v>
      </c>
      <c r="T1769">
        <v>1</v>
      </c>
      <c r="U1769">
        <v>0</v>
      </c>
      <c r="V1769">
        <v>1</v>
      </c>
      <c r="W1769">
        <v>1218.94</v>
      </c>
      <c r="X1769">
        <v>1211.0999999999999</v>
      </c>
      <c r="Y1769">
        <v>1162.26</v>
      </c>
      <c r="Z1769">
        <v>1317.1</v>
      </c>
      <c r="AA1769">
        <v>1217.74</v>
      </c>
      <c r="AB1769">
        <v>1208.8399999999999</v>
      </c>
      <c r="AC1769">
        <v>1215.42</v>
      </c>
      <c r="AD1769">
        <v>1401.96</v>
      </c>
      <c r="AE1769">
        <v>1344.94</v>
      </c>
      <c r="AF1769">
        <v>1413.26</v>
      </c>
      <c r="AG1769">
        <v>1408.12</v>
      </c>
      <c r="AH1769">
        <v>1550.14</v>
      </c>
      <c r="AI1769">
        <v>1452.3</v>
      </c>
      <c r="AJ1769">
        <v>1463.02</v>
      </c>
      <c r="AK1769">
        <v>1140.96</v>
      </c>
      <c r="AL1769">
        <v>670.44</v>
      </c>
      <c r="AM1769">
        <v>1249.6600000000001</v>
      </c>
      <c r="AN1769">
        <v>1386.48</v>
      </c>
      <c r="AO1769">
        <v>1339.4</v>
      </c>
      <c r="AP1769">
        <v>1355.84</v>
      </c>
      <c r="AQ1769">
        <v>1247.06</v>
      </c>
      <c r="AR1769">
        <v>1216.52</v>
      </c>
      <c r="AS1769">
        <v>1225.42</v>
      </c>
      <c r="AT1769">
        <v>1280.1199999999999</v>
      </c>
      <c r="AU1769">
        <v>57</v>
      </c>
      <c r="AV1769">
        <v>56</v>
      </c>
      <c r="AW1769">
        <v>56</v>
      </c>
      <c r="AX1769">
        <v>55</v>
      </c>
      <c r="AY1769">
        <v>55</v>
      </c>
      <c r="AZ1769">
        <v>54</v>
      </c>
      <c r="BA1769">
        <v>54</v>
      </c>
      <c r="BB1769">
        <v>54</v>
      </c>
      <c r="BC1769">
        <v>55.5</v>
      </c>
      <c r="BD1769">
        <v>58</v>
      </c>
      <c r="BE1769">
        <v>62.5</v>
      </c>
      <c r="BF1769">
        <v>66</v>
      </c>
      <c r="BG1769">
        <v>66</v>
      </c>
      <c r="BH1769">
        <v>66</v>
      </c>
      <c r="BI1769">
        <v>66.5</v>
      </c>
      <c r="BJ1769">
        <v>66.5</v>
      </c>
      <c r="BK1769">
        <v>66</v>
      </c>
      <c r="BL1769">
        <v>65.5</v>
      </c>
      <c r="BM1769">
        <v>64.5</v>
      </c>
      <c r="BN1769">
        <v>62.5</v>
      </c>
      <c r="BO1769">
        <v>59.5</v>
      </c>
      <c r="BP1769">
        <v>59</v>
      </c>
      <c r="BQ1769">
        <v>59</v>
      </c>
      <c r="BR1769">
        <v>58.5</v>
      </c>
      <c r="BS1769">
        <v>-21.5139</v>
      </c>
      <c r="BT1769">
        <v>-9.7863310000000006</v>
      </c>
      <c r="BU1769">
        <v>44.757719999999999</v>
      </c>
      <c r="BV1769">
        <v>-58.380769999999998</v>
      </c>
      <c r="BW1769">
        <v>-2.1669770000000002</v>
      </c>
      <c r="BX1769">
        <v>46.402479999999997</v>
      </c>
      <c r="BY1769">
        <v>99.344909999999999</v>
      </c>
      <c r="BZ1769">
        <v>-54.510449999999999</v>
      </c>
      <c r="CA1769">
        <v>-49.376620000000003</v>
      </c>
      <c r="CB1769">
        <v>-40.0184</v>
      </c>
      <c r="CC1769">
        <v>-12.72594</v>
      </c>
      <c r="CD1769">
        <v>-93.736249999999998</v>
      </c>
      <c r="CE1769">
        <v>-45.537059999999997</v>
      </c>
      <c r="CF1769">
        <v>-32.997329999999998</v>
      </c>
      <c r="CG1769">
        <v>296.48610000000002</v>
      </c>
      <c r="CH1769">
        <v>800.99779999999998</v>
      </c>
      <c r="CI1769">
        <v>160.30510000000001</v>
      </c>
      <c r="CJ1769">
        <v>-6.6001589999999997</v>
      </c>
      <c r="CK1769">
        <v>3.9753419999999999</v>
      </c>
      <c r="CL1769">
        <v>-11.58006</v>
      </c>
      <c r="CM1769">
        <v>13.134309999999999</v>
      </c>
      <c r="CN1769">
        <v>36.962200000000003</v>
      </c>
      <c r="CO1769">
        <v>30.642589999999998</v>
      </c>
      <c r="CP1769">
        <v>16.561800000000002</v>
      </c>
      <c r="CQ1769">
        <v>112.5044</v>
      </c>
      <c r="CR1769">
        <v>420.20350000000002</v>
      </c>
      <c r="CS1769">
        <v>138.77690000000001</v>
      </c>
      <c r="CT1769">
        <v>98.104140000000001</v>
      </c>
      <c r="CU1769">
        <v>91.25967</v>
      </c>
      <c r="CV1769">
        <v>84.173569999999998</v>
      </c>
      <c r="CW1769">
        <v>58.630200000000002</v>
      </c>
      <c r="CX1769">
        <v>129.29929999999999</v>
      </c>
      <c r="CY1769">
        <v>70.106129999999993</v>
      </c>
      <c r="CZ1769">
        <v>73.336650000000006</v>
      </c>
      <c r="DA1769">
        <v>87.540570000000002</v>
      </c>
      <c r="DB1769">
        <v>111.70820000000001</v>
      </c>
      <c r="DC1769">
        <v>92.007050000000007</v>
      </c>
      <c r="DD1769">
        <v>101.788</v>
      </c>
      <c r="DE1769">
        <v>103.8741</v>
      </c>
      <c r="DF1769">
        <v>144.99029999999999</v>
      </c>
      <c r="DG1769">
        <v>137.05160000000001</v>
      </c>
      <c r="DH1769">
        <v>143.88650000000001</v>
      </c>
      <c r="DI1769">
        <v>110.13500000000001</v>
      </c>
      <c r="DJ1769">
        <v>138.22800000000001</v>
      </c>
      <c r="DK1769">
        <v>104.605</v>
      </c>
      <c r="DL1769">
        <v>116.4042</v>
      </c>
      <c r="DM1769">
        <v>103.1884</v>
      </c>
      <c r="DN1769">
        <v>149.60120000000001</v>
      </c>
      <c r="DO1769">
        <v>16</v>
      </c>
      <c r="DP1769">
        <v>16</v>
      </c>
    </row>
    <row r="1770" spans="1:120" hidden="1" x14ac:dyDescent="0.25">
      <c r="A1770" t="str">
        <f t="shared" si="27"/>
        <v>Industry_Type-2. Manufacturing_All Elect_44428</v>
      </c>
      <c r="B1770" t="s">
        <v>62</v>
      </c>
      <c r="C1770" t="s">
        <v>218</v>
      </c>
      <c r="D1770" t="s">
        <v>61</v>
      </c>
      <c r="E1770" t="s">
        <v>61</v>
      </c>
      <c r="F1770" t="s">
        <v>61</v>
      </c>
      <c r="G1770" t="s">
        <v>38</v>
      </c>
      <c r="H1770" t="s">
        <v>61</v>
      </c>
      <c r="I1770" t="s">
        <v>61</v>
      </c>
      <c r="J1770" t="s">
        <v>61</v>
      </c>
      <c r="K1770" t="s">
        <v>190</v>
      </c>
      <c r="L1770" s="18">
        <v>44428</v>
      </c>
      <c r="M1770">
        <v>16</v>
      </c>
      <c r="N1770">
        <v>16</v>
      </c>
      <c r="O1770" t="s">
        <v>263</v>
      </c>
      <c r="P1770">
        <v>1</v>
      </c>
      <c r="Q1770">
        <v>1</v>
      </c>
      <c r="R1770">
        <v>0</v>
      </c>
      <c r="S1770">
        <v>0</v>
      </c>
      <c r="T1770">
        <v>1</v>
      </c>
      <c r="U1770">
        <v>0</v>
      </c>
      <c r="V1770">
        <v>1</v>
      </c>
      <c r="W1770">
        <v>259.2</v>
      </c>
      <c r="X1770">
        <v>255.68</v>
      </c>
      <c r="Y1770">
        <v>255.2</v>
      </c>
      <c r="Z1770">
        <v>245.28</v>
      </c>
      <c r="AA1770">
        <v>271.68</v>
      </c>
      <c r="AB1770">
        <v>285.92</v>
      </c>
      <c r="AC1770">
        <v>297.76</v>
      </c>
      <c r="AD1770">
        <v>294.08</v>
      </c>
      <c r="AE1770">
        <v>293.76</v>
      </c>
      <c r="AF1770">
        <v>307.83999999999997</v>
      </c>
      <c r="AG1770">
        <v>301.12</v>
      </c>
      <c r="AH1770">
        <v>358.24</v>
      </c>
      <c r="AI1770">
        <v>329.76</v>
      </c>
      <c r="AJ1770">
        <v>325.44</v>
      </c>
      <c r="AK1770">
        <v>326.88</v>
      </c>
      <c r="AL1770">
        <v>308.95999999999998</v>
      </c>
      <c r="AM1770">
        <v>297.44</v>
      </c>
      <c r="AN1770">
        <v>298.56</v>
      </c>
      <c r="AO1770">
        <v>289.27999999999997</v>
      </c>
      <c r="AP1770">
        <v>291.36</v>
      </c>
      <c r="AQ1770">
        <v>264.32</v>
      </c>
      <c r="AR1770">
        <v>249.76</v>
      </c>
      <c r="AS1770">
        <v>254.56</v>
      </c>
      <c r="AT1770">
        <v>262.08</v>
      </c>
      <c r="AU1770">
        <v>57</v>
      </c>
      <c r="AV1770">
        <v>56</v>
      </c>
      <c r="AW1770">
        <v>56</v>
      </c>
      <c r="AX1770">
        <v>55</v>
      </c>
      <c r="AY1770">
        <v>55</v>
      </c>
      <c r="AZ1770">
        <v>54</v>
      </c>
      <c r="BA1770">
        <v>54</v>
      </c>
      <c r="BB1770">
        <v>54</v>
      </c>
      <c r="BC1770">
        <v>55.5</v>
      </c>
      <c r="BD1770">
        <v>58</v>
      </c>
      <c r="BE1770">
        <v>62.5</v>
      </c>
      <c r="BF1770">
        <v>66</v>
      </c>
      <c r="BG1770">
        <v>66</v>
      </c>
      <c r="BH1770">
        <v>66</v>
      </c>
      <c r="BI1770">
        <v>66.5</v>
      </c>
      <c r="BJ1770">
        <v>66.5</v>
      </c>
      <c r="BK1770">
        <v>66</v>
      </c>
      <c r="BL1770">
        <v>65.5</v>
      </c>
      <c r="BM1770">
        <v>64.5</v>
      </c>
      <c r="BN1770">
        <v>62.5</v>
      </c>
      <c r="BO1770">
        <v>59.5</v>
      </c>
      <c r="BP1770">
        <v>59</v>
      </c>
      <c r="BQ1770">
        <v>59</v>
      </c>
      <c r="BR1770">
        <v>58.5</v>
      </c>
      <c r="BS1770">
        <v>6.7186579999999996</v>
      </c>
      <c r="BT1770">
        <v>-11.39925</v>
      </c>
      <c r="BU1770">
        <v>-17.721119999999999</v>
      </c>
      <c r="BV1770">
        <v>-4.044098</v>
      </c>
      <c r="BW1770">
        <v>-2.5046390000000001</v>
      </c>
      <c r="BX1770">
        <v>-4.839569</v>
      </c>
      <c r="BY1770">
        <v>-2.5880740000000002</v>
      </c>
      <c r="BZ1770">
        <v>0.8993835</v>
      </c>
      <c r="CA1770">
        <v>12.57324</v>
      </c>
      <c r="CB1770">
        <v>-3.5403440000000002</v>
      </c>
      <c r="CC1770">
        <v>5.9987789999999999</v>
      </c>
      <c r="CD1770">
        <v>-37.05939</v>
      </c>
      <c r="CE1770">
        <v>-25.522639999999999</v>
      </c>
      <c r="CF1770">
        <v>-21.57846</v>
      </c>
      <c r="CG1770">
        <v>-24.486789999999999</v>
      </c>
      <c r="CH1770">
        <v>-8.8162540000000007</v>
      </c>
      <c r="CI1770">
        <v>-11.32272</v>
      </c>
      <c r="CJ1770">
        <v>-21.301210000000001</v>
      </c>
      <c r="CK1770">
        <v>-22.1297</v>
      </c>
      <c r="CL1770">
        <v>-25.08182</v>
      </c>
      <c r="CM1770">
        <v>1.698242</v>
      </c>
      <c r="CN1770">
        <v>13.107889999999999</v>
      </c>
      <c r="CO1770">
        <v>16.326599999999999</v>
      </c>
      <c r="CP1770">
        <v>16.733059999999998</v>
      </c>
      <c r="CQ1770">
        <v>38.28848</v>
      </c>
      <c r="CR1770">
        <v>22.55452</v>
      </c>
      <c r="CS1770">
        <v>14.87847</v>
      </c>
      <c r="CT1770">
        <v>19.724820000000001</v>
      </c>
      <c r="CU1770">
        <v>16.864149999999999</v>
      </c>
      <c r="CV1770">
        <v>14.146269999999999</v>
      </c>
      <c r="CW1770">
        <v>8.0120559999999994</v>
      </c>
      <c r="CX1770">
        <v>7.5875830000000004</v>
      </c>
      <c r="CY1770">
        <v>13.15621</v>
      </c>
      <c r="CZ1770">
        <v>17.87527</v>
      </c>
      <c r="DA1770">
        <v>18.602720000000001</v>
      </c>
      <c r="DB1770">
        <v>17.125039999999998</v>
      </c>
      <c r="DC1770">
        <v>27.045059999999999</v>
      </c>
      <c r="DD1770">
        <v>25.859459999999999</v>
      </c>
      <c r="DE1770">
        <v>31.448799999999999</v>
      </c>
      <c r="DF1770">
        <v>34.720570000000002</v>
      </c>
      <c r="DG1770">
        <v>35.550989999999999</v>
      </c>
      <c r="DH1770">
        <v>37.264580000000002</v>
      </c>
      <c r="DI1770">
        <v>29.915569999999999</v>
      </c>
      <c r="DJ1770">
        <v>34.437420000000003</v>
      </c>
      <c r="DK1770">
        <v>33.208930000000002</v>
      </c>
      <c r="DL1770">
        <v>42.990789999999997</v>
      </c>
      <c r="DM1770">
        <v>39.941139999999997</v>
      </c>
      <c r="DN1770">
        <v>48.372590000000002</v>
      </c>
      <c r="DO1770">
        <v>16</v>
      </c>
      <c r="DP1770">
        <v>16</v>
      </c>
    </row>
    <row r="1771" spans="1:120" hidden="1" x14ac:dyDescent="0.25">
      <c r="A1771" t="str">
        <f t="shared" si="27"/>
        <v>Aggregator-Voltus, Inc._All Elect_44428</v>
      </c>
      <c r="B1771" t="s">
        <v>62</v>
      </c>
      <c r="C1771" t="s">
        <v>221</v>
      </c>
      <c r="D1771" t="s">
        <v>61</v>
      </c>
      <c r="E1771" t="s">
        <v>61</v>
      </c>
      <c r="F1771" t="s">
        <v>198</v>
      </c>
      <c r="G1771" t="s">
        <v>61</v>
      </c>
      <c r="H1771" t="s">
        <v>61</v>
      </c>
      <c r="I1771" t="s">
        <v>61</v>
      </c>
      <c r="J1771" t="s">
        <v>61</v>
      </c>
      <c r="K1771" t="s">
        <v>190</v>
      </c>
      <c r="L1771" s="18">
        <v>44428</v>
      </c>
      <c r="M1771">
        <v>16</v>
      </c>
      <c r="N1771">
        <v>16</v>
      </c>
      <c r="O1771" t="s">
        <v>263</v>
      </c>
      <c r="P1771">
        <v>5</v>
      </c>
      <c r="Q1771">
        <v>5</v>
      </c>
      <c r="R1771">
        <v>0</v>
      </c>
      <c r="S1771">
        <v>0</v>
      </c>
      <c r="T1771">
        <v>1</v>
      </c>
      <c r="U1771">
        <v>0</v>
      </c>
      <c r="V1771">
        <v>1</v>
      </c>
      <c r="W1771">
        <v>1218.94</v>
      </c>
      <c r="X1771">
        <v>1211.0999999999999</v>
      </c>
      <c r="Y1771">
        <v>1162.26</v>
      </c>
      <c r="Z1771">
        <v>1317.1</v>
      </c>
      <c r="AA1771">
        <v>1217.74</v>
      </c>
      <c r="AB1771">
        <v>1208.8399999999999</v>
      </c>
      <c r="AC1771">
        <v>1215.42</v>
      </c>
      <c r="AD1771">
        <v>1401.96</v>
      </c>
      <c r="AE1771">
        <v>1344.94</v>
      </c>
      <c r="AF1771">
        <v>1413.26</v>
      </c>
      <c r="AG1771">
        <v>1408.12</v>
      </c>
      <c r="AH1771">
        <v>1550.14</v>
      </c>
      <c r="AI1771">
        <v>1452.3</v>
      </c>
      <c r="AJ1771">
        <v>1463.02</v>
      </c>
      <c r="AK1771">
        <v>1140.96</v>
      </c>
      <c r="AL1771">
        <v>670.44</v>
      </c>
      <c r="AM1771">
        <v>1249.6600000000001</v>
      </c>
      <c r="AN1771">
        <v>1386.48</v>
      </c>
      <c r="AO1771">
        <v>1339.4</v>
      </c>
      <c r="AP1771">
        <v>1355.84</v>
      </c>
      <c r="AQ1771">
        <v>1247.06</v>
      </c>
      <c r="AR1771">
        <v>1216.52</v>
      </c>
      <c r="AS1771">
        <v>1225.42</v>
      </c>
      <c r="AT1771">
        <v>1280.1199999999999</v>
      </c>
      <c r="AU1771">
        <v>57</v>
      </c>
      <c r="AV1771">
        <v>56</v>
      </c>
      <c r="AW1771">
        <v>56</v>
      </c>
      <c r="AX1771">
        <v>55</v>
      </c>
      <c r="AY1771">
        <v>55</v>
      </c>
      <c r="AZ1771">
        <v>54</v>
      </c>
      <c r="BA1771">
        <v>54</v>
      </c>
      <c r="BB1771">
        <v>54</v>
      </c>
      <c r="BC1771">
        <v>55.5</v>
      </c>
      <c r="BD1771">
        <v>58</v>
      </c>
      <c r="BE1771">
        <v>62.5</v>
      </c>
      <c r="BF1771">
        <v>66</v>
      </c>
      <c r="BG1771">
        <v>66</v>
      </c>
      <c r="BH1771">
        <v>66</v>
      </c>
      <c r="BI1771">
        <v>66.5</v>
      </c>
      <c r="BJ1771">
        <v>66.5</v>
      </c>
      <c r="BK1771">
        <v>66</v>
      </c>
      <c r="BL1771">
        <v>65.5</v>
      </c>
      <c r="BM1771">
        <v>64.5</v>
      </c>
      <c r="BN1771">
        <v>62.5</v>
      </c>
      <c r="BO1771">
        <v>59.5</v>
      </c>
      <c r="BP1771">
        <v>59</v>
      </c>
      <c r="BQ1771">
        <v>59</v>
      </c>
      <c r="BR1771">
        <v>58.5</v>
      </c>
      <c r="BS1771">
        <v>-21.5139</v>
      </c>
      <c r="BT1771">
        <v>-9.7863310000000006</v>
      </c>
      <c r="BU1771">
        <v>44.757719999999999</v>
      </c>
      <c r="BV1771">
        <v>-58.380769999999998</v>
      </c>
      <c r="BW1771">
        <v>-2.1669770000000002</v>
      </c>
      <c r="BX1771">
        <v>46.402479999999997</v>
      </c>
      <c r="BY1771">
        <v>99.344909999999999</v>
      </c>
      <c r="BZ1771">
        <v>-54.510449999999999</v>
      </c>
      <c r="CA1771">
        <v>-49.376620000000003</v>
      </c>
      <c r="CB1771">
        <v>-40.0184</v>
      </c>
      <c r="CC1771">
        <v>-12.72594</v>
      </c>
      <c r="CD1771">
        <v>-93.736249999999998</v>
      </c>
      <c r="CE1771">
        <v>-45.537059999999997</v>
      </c>
      <c r="CF1771">
        <v>-32.997329999999998</v>
      </c>
      <c r="CG1771">
        <v>296.48610000000002</v>
      </c>
      <c r="CH1771">
        <v>800.99779999999998</v>
      </c>
      <c r="CI1771">
        <v>160.30510000000001</v>
      </c>
      <c r="CJ1771">
        <v>-6.6001589999999997</v>
      </c>
      <c r="CK1771">
        <v>3.9753419999999999</v>
      </c>
      <c r="CL1771">
        <v>-11.58006</v>
      </c>
      <c r="CM1771">
        <v>13.134309999999999</v>
      </c>
      <c r="CN1771">
        <v>36.962200000000003</v>
      </c>
      <c r="CO1771">
        <v>30.642589999999998</v>
      </c>
      <c r="CP1771">
        <v>16.561800000000002</v>
      </c>
      <c r="CQ1771">
        <v>112.5044</v>
      </c>
      <c r="CR1771">
        <v>420.20350000000002</v>
      </c>
      <c r="CS1771">
        <v>138.77690000000001</v>
      </c>
      <c r="CT1771">
        <v>98.104140000000001</v>
      </c>
      <c r="CU1771">
        <v>91.25967</v>
      </c>
      <c r="CV1771">
        <v>84.173569999999998</v>
      </c>
      <c r="CW1771">
        <v>58.630200000000002</v>
      </c>
      <c r="CX1771">
        <v>129.29929999999999</v>
      </c>
      <c r="CY1771">
        <v>70.106129999999993</v>
      </c>
      <c r="CZ1771">
        <v>73.336650000000006</v>
      </c>
      <c r="DA1771">
        <v>87.540570000000002</v>
      </c>
      <c r="DB1771">
        <v>111.70820000000001</v>
      </c>
      <c r="DC1771">
        <v>92.007050000000007</v>
      </c>
      <c r="DD1771">
        <v>101.788</v>
      </c>
      <c r="DE1771">
        <v>103.8741</v>
      </c>
      <c r="DF1771">
        <v>144.99029999999999</v>
      </c>
      <c r="DG1771">
        <v>137.05160000000001</v>
      </c>
      <c r="DH1771">
        <v>143.88650000000001</v>
      </c>
      <c r="DI1771">
        <v>110.13500000000001</v>
      </c>
      <c r="DJ1771">
        <v>138.22800000000001</v>
      </c>
      <c r="DK1771">
        <v>104.605</v>
      </c>
      <c r="DL1771">
        <v>116.4042</v>
      </c>
      <c r="DM1771">
        <v>103.1884</v>
      </c>
      <c r="DN1771">
        <v>149.60120000000001</v>
      </c>
      <c r="DO1771">
        <v>16</v>
      </c>
      <c r="DP1771">
        <v>16</v>
      </c>
    </row>
    <row r="1772" spans="1:120" hidden="1" x14ac:dyDescent="0.25">
      <c r="A1772" t="str">
        <f t="shared" si="27"/>
        <v>sublap_id-SLAP_PGHB_All Elect_44428</v>
      </c>
      <c r="B1772" t="s">
        <v>62</v>
      </c>
      <c r="C1772" t="s">
        <v>303</v>
      </c>
      <c r="D1772" t="s">
        <v>61</v>
      </c>
      <c r="E1772" t="s">
        <v>304</v>
      </c>
      <c r="F1772" t="s">
        <v>61</v>
      </c>
      <c r="G1772" t="s">
        <v>61</v>
      </c>
      <c r="H1772" t="s">
        <v>61</v>
      </c>
      <c r="I1772" t="s">
        <v>61</v>
      </c>
      <c r="J1772" t="s">
        <v>61</v>
      </c>
      <c r="K1772" t="s">
        <v>190</v>
      </c>
      <c r="L1772" s="18">
        <v>44428</v>
      </c>
      <c r="M1772">
        <v>16</v>
      </c>
      <c r="N1772">
        <v>16</v>
      </c>
      <c r="O1772" t="s">
        <v>263</v>
      </c>
      <c r="P1772">
        <v>5</v>
      </c>
      <c r="Q1772">
        <v>5</v>
      </c>
      <c r="R1772">
        <v>0</v>
      </c>
      <c r="S1772">
        <v>0</v>
      </c>
      <c r="T1772">
        <v>1</v>
      </c>
      <c r="U1772">
        <v>0</v>
      </c>
      <c r="V1772">
        <v>1</v>
      </c>
      <c r="W1772">
        <v>1218.94</v>
      </c>
      <c r="X1772">
        <v>1211.0999999999999</v>
      </c>
      <c r="Y1772">
        <v>1162.26</v>
      </c>
      <c r="Z1772">
        <v>1317.1</v>
      </c>
      <c r="AA1772">
        <v>1217.74</v>
      </c>
      <c r="AB1772">
        <v>1208.8399999999999</v>
      </c>
      <c r="AC1772">
        <v>1215.42</v>
      </c>
      <c r="AD1772">
        <v>1401.96</v>
      </c>
      <c r="AE1772">
        <v>1344.94</v>
      </c>
      <c r="AF1772">
        <v>1413.26</v>
      </c>
      <c r="AG1772">
        <v>1408.12</v>
      </c>
      <c r="AH1772">
        <v>1550.14</v>
      </c>
      <c r="AI1772">
        <v>1452.3</v>
      </c>
      <c r="AJ1772">
        <v>1463.02</v>
      </c>
      <c r="AK1772">
        <v>1140.96</v>
      </c>
      <c r="AL1772">
        <v>670.44</v>
      </c>
      <c r="AM1772">
        <v>1249.6600000000001</v>
      </c>
      <c r="AN1772">
        <v>1386.48</v>
      </c>
      <c r="AO1772">
        <v>1339.4</v>
      </c>
      <c r="AP1772">
        <v>1355.84</v>
      </c>
      <c r="AQ1772">
        <v>1247.06</v>
      </c>
      <c r="AR1772">
        <v>1216.52</v>
      </c>
      <c r="AS1772">
        <v>1225.42</v>
      </c>
      <c r="AT1772">
        <v>1280.1199999999999</v>
      </c>
      <c r="AU1772">
        <v>57</v>
      </c>
      <c r="AV1772">
        <v>56</v>
      </c>
      <c r="AW1772">
        <v>56</v>
      </c>
      <c r="AX1772">
        <v>55</v>
      </c>
      <c r="AY1772">
        <v>55</v>
      </c>
      <c r="AZ1772">
        <v>54</v>
      </c>
      <c r="BA1772">
        <v>54</v>
      </c>
      <c r="BB1772">
        <v>54</v>
      </c>
      <c r="BC1772">
        <v>55.5</v>
      </c>
      <c r="BD1772">
        <v>58</v>
      </c>
      <c r="BE1772">
        <v>62.5</v>
      </c>
      <c r="BF1772">
        <v>66</v>
      </c>
      <c r="BG1772">
        <v>66</v>
      </c>
      <c r="BH1772">
        <v>66</v>
      </c>
      <c r="BI1772">
        <v>66.5</v>
      </c>
      <c r="BJ1772">
        <v>66.5</v>
      </c>
      <c r="BK1772">
        <v>66</v>
      </c>
      <c r="BL1772">
        <v>65.5</v>
      </c>
      <c r="BM1772">
        <v>64.5</v>
      </c>
      <c r="BN1772">
        <v>62.5</v>
      </c>
      <c r="BO1772">
        <v>59.5</v>
      </c>
      <c r="BP1772">
        <v>59</v>
      </c>
      <c r="BQ1772">
        <v>59</v>
      </c>
      <c r="BR1772">
        <v>58.5</v>
      </c>
      <c r="BS1772">
        <v>-21.5139</v>
      </c>
      <c r="BT1772">
        <v>-9.7863310000000006</v>
      </c>
      <c r="BU1772">
        <v>44.757719999999999</v>
      </c>
      <c r="BV1772">
        <v>-58.380769999999998</v>
      </c>
      <c r="BW1772">
        <v>-2.1669770000000002</v>
      </c>
      <c r="BX1772">
        <v>46.402479999999997</v>
      </c>
      <c r="BY1772">
        <v>99.344909999999999</v>
      </c>
      <c r="BZ1772">
        <v>-54.510449999999999</v>
      </c>
      <c r="CA1772">
        <v>-49.376620000000003</v>
      </c>
      <c r="CB1772">
        <v>-40.0184</v>
      </c>
      <c r="CC1772">
        <v>-12.72594</v>
      </c>
      <c r="CD1772">
        <v>-93.736249999999998</v>
      </c>
      <c r="CE1772">
        <v>-45.537059999999997</v>
      </c>
      <c r="CF1772">
        <v>-32.997329999999998</v>
      </c>
      <c r="CG1772">
        <v>296.48610000000002</v>
      </c>
      <c r="CH1772">
        <v>800.99779999999998</v>
      </c>
      <c r="CI1772">
        <v>160.30510000000001</v>
      </c>
      <c r="CJ1772">
        <v>-6.6001589999999997</v>
      </c>
      <c r="CK1772">
        <v>3.9753419999999999</v>
      </c>
      <c r="CL1772">
        <v>-11.58006</v>
      </c>
      <c r="CM1772">
        <v>13.134309999999999</v>
      </c>
      <c r="CN1772">
        <v>36.962200000000003</v>
      </c>
      <c r="CO1772">
        <v>30.642589999999998</v>
      </c>
      <c r="CP1772">
        <v>16.561800000000002</v>
      </c>
      <c r="CQ1772">
        <v>112.5044</v>
      </c>
      <c r="CR1772">
        <v>420.20350000000002</v>
      </c>
      <c r="CS1772">
        <v>138.77690000000001</v>
      </c>
      <c r="CT1772">
        <v>98.104140000000001</v>
      </c>
      <c r="CU1772">
        <v>91.25967</v>
      </c>
      <c r="CV1772">
        <v>84.173569999999998</v>
      </c>
      <c r="CW1772">
        <v>58.630200000000002</v>
      </c>
      <c r="CX1772">
        <v>129.29929999999999</v>
      </c>
      <c r="CY1772">
        <v>70.106129999999993</v>
      </c>
      <c r="CZ1772">
        <v>73.336650000000006</v>
      </c>
      <c r="DA1772">
        <v>87.540570000000002</v>
      </c>
      <c r="DB1772">
        <v>111.70820000000001</v>
      </c>
      <c r="DC1772">
        <v>92.007050000000007</v>
      </c>
      <c r="DD1772">
        <v>101.788</v>
      </c>
      <c r="DE1772">
        <v>103.8741</v>
      </c>
      <c r="DF1772">
        <v>144.99029999999999</v>
      </c>
      <c r="DG1772">
        <v>137.05160000000001</v>
      </c>
      <c r="DH1772">
        <v>143.88650000000001</v>
      </c>
      <c r="DI1772">
        <v>110.13500000000001</v>
      </c>
      <c r="DJ1772">
        <v>138.22800000000001</v>
      </c>
      <c r="DK1772">
        <v>104.605</v>
      </c>
      <c r="DL1772">
        <v>116.4042</v>
      </c>
      <c r="DM1772">
        <v>103.1884</v>
      </c>
      <c r="DN1772">
        <v>149.60120000000001</v>
      </c>
      <c r="DO1772">
        <v>16</v>
      </c>
      <c r="DP1772">
        <v>16</v>
      </c>
    </row>
    <row r="1773" spans="1:120" hidden="1" x14ac:dyDescent="0.25">
      <c r="A1773" t="str">
        <f t="shared" si="27"/>
        <v>Industry_Type-3. Wholesale, Transport, other utilities_Elect DA 1-4 (1PM-9PM) with Weekends_44428_16-16</v>
      </c>
      <c r="B1773" t="s">
        <v>62</v>
      </c>
      <c r="C1773" t="s">
        <v>202</v>
      </c>
      <c r="D1773" t="s">
        <v>61</v>
      </c>
      <c r="E1773" t="s">
        <v>61</v>
      </c>
      <c r="F1773" t="s">
        <v>61</v>
      </c>
      <c r="G1773" t="s">
        <v>31</v>
      </c>
      <c r="H1773" t="s">
        <v>61</v>
      </c>
      <c r="I1773" t="s">
        <v>61</v>
      </c>
      <c r="J1773" t="s">
        <v>61</v>
      </c>
      <c r="K1773" t="s">
        <v>264</v>
      </c>
      <c r="L1773" s="18">
        <v>44428</v>
      </c>
      <c r="M1773">
        <v>16</v>
      </c>
      <c r="N1773">
        <v>16</v>
      </c>
      <c r="O1773" t="s">
        <v>263</v>
      </c>
      <c r="P1773">
        <v>1</v>
      </c>
      <c r="Q1773">
        <v>1</v>
      </c>
      <c r="R1773">
        <v>0</v>
      </c>
      <c r="S1773">
        <v>0</v>
      </c>
      <c r="T1773">
        <v>1</v>
      </c>
      <c r="U1773">
        <v>0</v>
      </c>
      <c r="V1773">
        <v>1</v>
      </c>
      <c r="W1773">
        <v>422.88</v>
      </c>
      <c r="X1773">
        <v>393.36</v>
      </c>
      <c r="Y1773">
        <v>386.28</v>
      </c>
      <c r="Z1773">
        <v>462.12</v>
      </c>
      <c r="AA1773">
        <v>396</v>
      </c>
      <c r="AB1773">
        <v>375.96</v>
      </c>
      <c r="AC1773">
        <v>382.08</v>
      </c>
      <c r="AD1773">
        <v>462.6</v>
      </c>
      <c r="AE1773">
        <v>478.56</v>
      </c>
      <c r="AF1773">
        <v>490.56</v>
      </c>
      <c r="AG1773">
        <v>506.4</v>
      </c>
      <c r="AH1773">
        <v>506.88</v>
      </c>
      <c r="AI1773">
        <v>523.67999999999995</v>
      </c>
      <c r="AJ1773">
        <v>480.36</v>
      </c>
      <c r="AK1773">
        <v>388.92</v>
      </c>
      <c r="AL1773">
        <v>279.60000000000002</v>
      </c>
      <c r="AM1773">
        <v>442.56</v>
      </c>
      <c r="AN1773">
        <v>449.52</v>
      </c>
      <c r="AO1773">
        <v>454.2</v>
      </c>
      <c r="AP1773">
        <v>431.76</v>
      </c>
      <c r="AQ1773">
        <v>422.28</v>
      </c>
      <c r="AR1773">
        <v>408.48</v>
      </c>
      <c r="AS1773">
        <v>417.12</v>
      </c>
      <c r="AT1773">
        <v>407.76</v>
      </c>
      <c r="AU1773">
        <v>57</v>
      </c>
      <c r="AV1773">
        <v>56</v>
      </c>
      <c r="AW1773">
        <v>56</v>
      </c>
      <c r="AX1773">
        <v>55</v>
      </c>
      <c r="AY1773">
        <v>55</v>
      </c>
      <c r="AZ1773">
        <v>54</v>
      </c>
      <c r="BA1773">
        <v>54</v>
      </c>
      <c r="BB1773">
        <v>54</v>
      </c>
      <c r="BC1773">
        <v>55.5</v>
      </c>
      <c r="BD1773">
        <v>58</v>
      </c>
      <c r="BE1773">
        <v>62.5</v>
      </c>
      <c r="BF1773">
        <v>66</v>
      </c>
      <c r="BG1773">
        <v>66</v>
      </c>
      <c r="BH1773">
        <v>66</v>
      </c>
      <c r="BI1773">
        <v>66.5</v>
      </c>
      <c r="BJ1773">
        <v>66.5</v>
      </c>
      <c r="BK1773">
        <v>66</v>
      </c>
      <c r="BL1773">
        <v>65.5</v>
      </c>
      <c r="BM1773">
        <v>64.5</v>
      </c>
      <c r="BN1773">
        <v>62.5</v>
      </c>
      <c r="BO1773">
        <v>59.5</v>
      </c>
      <c r="BP1773">
        <v>59</v>
      </c>
      <c r="BQ1773">
        <v>59</v>
      </c>
      <c r="BR1773">
        <v>58.5</v>
      </c>
      <c r="BS1773">
        <v>-14.54785</v>
      </c>
      <c r="BT1773">
        <v>7.8269960000000003</v>
      </c>
      <c r="BU1773">
        <v>17.869450000000001</v>
      </c>
      <c r="BV1773">
        <v>-44.733490000000003</v>
      </c>
      <c r="BW1773">
        <v>-1.5294490000000001</v>
      </c>
      <c r="BX1773">
        <v>16.616820000000001</v>
      </c>
      <c r="BY1773">
        <v>40.479370000000003</v>
      </c>
      <c r="BZ1773">
        <v>-6.7332460000000003</v>
      </c>
      <c r="CA1773">
        <v>-29.89941</v>
      </c>
      <c r="CB1773">
        <v>-18.850950000000001</v>
      </c>
      <c r="CC1773">
        <v>-26.403960000000001</v>
      </c>
      <c r="CD1773">
        <v>0.47323609999999999</v>
      </c>
      <c r="CE1773">
        <v>-22.865079999999999</v>
      </c>
      <c r="CF1773">
        <v>19.993069999999999</v>
      </c>
      <c r="CG1773">
        <v>120.4937</v>
      </c>
      <c r="CH1773">
        <v>241.05439999999999</v>
      </c>
      <c r="CI1773">
        <v>78.148250000000004</v>
      </c>
      <c r="CJ1773">
        <v>46.597630000000002</v>
      </c>
      <c r="CK1773">
        <v>23.65521</v>
      </c>
      <c r="CL1773">
        <v>44.112000000000002</v>
      </c>
      <c r="CM1773">
        <v>26.47964</v>
      </c>
      <c r="CN1773">
        <v>18.94858</v>
      </c>
      <c r="CO1773">
        <v>8.7213750000000001</v>
      </c>
      <c r="CP1773">
        <v>31.835080000000001</v>
      </c>
      <c r="CQ1773">
        <v>39.580730000000003</v>
      </c>
      <c r="CR1773">
        <v>27.89781</v>
      </c>
      <c r="CS1773">
        <v>19.542729999999999</v>
      </c>
      <c r="CT1773">
        <v>25.86159</v>
      </c>
      <c r="CU1773">
        <v>19.81728</v>
      </c>
      <c r="CV1773">
        <v>30.11674</v>
      </c>
      <c r="CW1773">
        <v>16.124829999999999</v>
      </c>
      <c r="CX1773">
        <v>24.09919</v>
      </c>
      <c r="CY1773">
        <v>19.444320000000001</v>
      </c>
      <c r="CZ1773">
        <v>21.208729999999999</v>
      </c>
      <c r="DA1773">
        <v>29.0487</v>
      </c>
      <c r="DB1773">
        <v>26.81305</v>
      </c>
      <c r="DC1773">
        <v>29.914010000000001</v>
      </c>
      <c r="DD1773">
        <v>38.985129999999998</v>
      </c>
      <c r="DE1773">
        <v>29.081</v>
      </c>
      <c r="DF1773">
        <v>41.94238</v>
      </c>
      <c r="DG1773">
        <v>45.931280000000001</v>
      </c>
      <c r="DH1773">
        <v>56.442390000000003</v>
      </c>
      <c r="DI1773">
        <v>41.863370000000003</v>
      </c>
      <c r="DJ1773">
        <v>32.686599999999999</v>
      </c>
      <c r="DK1773">
        <v>34.964100000000002</v>
      </c>
      <c r="DL1773">
        <v>36.535130000000002</v>
      </c>
      <c r="DM1773">
        <v>28.673760000000001</v>
      </c>
      <c r="DN1773">
        <v>33.700209999999998</v>
      </c>
      <c r="DO1773">
        <v>16</v>
      </c>
      <c r="DP1773">
        <v>16</v>
      </c>
    </row>
    <row r="1774" spans="1:120" hidden="1" x14ac:dyDescent="0.25">
      <c r="A1774" t="str">
        <f t="shared" si="27"/>
        <v>OtherDR-No_Elect DA 1-4 (1PM-9PM) with Weekends_44428_16-16</v>
      </c>
      <c r="B1774" t="s">
        <v>62</v>
      </c>
      <c r="C1774" t="s">
        <v>323</v>
      </c>
      <c r="D1774" t="s">
        <v>61</v>
      </c>
      <c r="E1774" t="s">
        <v>61</v>
      </c>
      <c r="F1774" t="s">
        <v>61</v>
      </c>
      <c r="G1774" t="s">
        <v>61</v>
      </c>
      <c r="H1774" t="s">
        <v>61</v>
      </c>
      <c r="I1774" t="s">
        <v>97</v>
      </c>
      <c r="J1774" t="s">
        <v>61</v>
      </c>
      <c r="K1774" t="s">
        <v>264</v>
      </c>
      <c r="L1774" s="18">
        <v>44428</v>
      </c>
      <c r="M1774">
        <v>16</v>
      </c>
      <c r="N1774">
        <v>16</v>
      </c>
      <c r="O1774" t="s">
        <v>263</v>
      </c>
      <c r="P1774">
        <v>5</v>
      </c>
      <c r="Q1774">
        <v>5</v>
      </c>
      <c r="R1774">
        <v>0</v>
      </c>
      <c r="S1774">
        <v>0</v>
      </c>
      <c r="T1774">
        <v>1</v>
      </c>
      <c r="U1774">
        <v>1</v>
      </c>
      <c r="V1774">
        <v>1</v>
      </c>
      <c r="W1774">
        <v>1218.94</v>
      </c>
      <c r="X1774">
        <v>1211.0999999999999</v>
      </c>
      <c r="Y1774">
        <v>1162.26</v>
      </c>
      <c r="Z1774">
        <v>1317.1</v>
      </c>
      <c r="AA1774">
        <v>1217.74</v>
      </c>
      <c r="AB1774">
        <v>1208.8399999999999</v>
      </c>
      <c r="AC1774">
        <v>1215.42</v>
      </c>
      <c r="AD1774">
        <v>1401.96</v>
      </c>
      <c r="AE1774">
        <v>1344.94</v>
      </c>
      <c r="AF1774">
        <v>1413.26</v>
      </c>
      <c r="AG1774">
        <v>1408.12</v>
      </c>
      <c r="AH1774">
        <v>1550.14</v>
      </c>
      <c r="AI1774">
        <v>1452.3</v>
      </c>
      <c r="AJ1774">
        <v>1463.02</v>
      </c>
      <c r="AK1774">
        <v>1140.96</v>
      </c>
      <c r="AL1774">
        <v>670.44</v>
      </c>
      <c r="AM1774">
        <v>1249.6600000000001</v>
      </c>
      <c r="AN1774">
        <v>1386.48</v>
      </c>
      <c r="AO1774">
        <v>1339.4</v>
      </c>
      <c r="AP1774">
        <v>1355.84</v>
      </c>
      <c r="AQ1774">
        <v>1247.06</v>
      </c>
      <c r="AR1774">
        <v>1216.52</v>
      </c>
      <c r="AS1774">
        <v>1225.42</v>
      </c>
      <c r="AT1774">
        <v>1280.1199999999999</v>
      </c>
      <c r="AU1774">
        <v>57</v>
      </c>
      <c r="AV1774">
        <v>56</v>
      </c>
      <c r="AW1774">
        <v>56</v>
      </c>
      <c r="AX1774">
        <v>55</v>
      </c>
      <c r="AY1774">
        <v>55</v>
      </c>
      <c r="AZ1774">
        <v>54</v>
      </c>
      <c r="BA1774">
        <v>54</v>
      </c>
      <c r="BB1774">
        <v>54</v>
      </c>
      <c r="BC1774">
        <v>55.5</v>
      </c>
      <c r="BD1774">
        <v>58</v>
      </c>
      <c r="BE1774">
        <v>62.5</v>
      </c>
      <c r="BF1774">
        <v>66</v>
      </c>
      <c r="BG1774">
        <v>66</v>
      </c>
      <c r="BH1774">
        <v>66</v>
      </c>
      <c r="BI1774">
        <v>66.5</v>
      </c>
      <c r="BJ1774">
        <v>66.5</v>
      </c>
      <c r="BK1774">
        <v>66</v>
      </c>
      <c r="BL1774">
        <v>65.5</v>
      </c>
      <c r="BM1774">
        <v>64.5</v>
      </c>
      <c r="BN1774">
        <v>62.5</v>
      </c>
      <c r="BO1774">
        <v>59.5</v>
      </c>
      <c r="BP1774">
        <v>59</v>
      </c>
      <c r="BQ1774">
        <v>59</v>
      </c>
      <c r="BR1774">
        <v>58.5</v>
      </c>
      <c r="BS1774">
        <v>-21.5139</v>
      </c>
      <c r="BT1774">
        <v>-9.7863310000000006</v>
      </c>
      <c r="BU1774">
        <v>44.757719999999999</v>
      </c>
      <c r="BV1774">
        <v>-58.380769999999998</v>
      </c>
      <c r="BW1774">
        <v>-2.1669770000000002</v>
      </c>
      <c r="BX1774">
        <v>46.402479999999997</v>
      </c>
      <c r="BY1774">
        <v>99.344909999999999</v>
      </c>
      <c r="BZ1774">
        <v>-54.510449999999999</v>
      </c>
      <c r="CA1774">
        <v>-49.376620000000003</v>
      </c>
      <c r="CB1774">
        <v>-40.0184</v>
      </c>
      <c r="CC1774">
        <v>-12.72594</v>
      </c>
      <c r="CD1774">
        <v>-93.736249999999998</v>
      </c>
      <c r="CE1774">
        <v>-45.537059999999997</v>
      </c>
      <c r="CF1774">
        <v>-32.997329999999998</v>
      </c>
      <c r="CG1774">
        <v>296.48610000000002</v>
      </c>
      <c r="CH1774">
        <v>800.99779999999998</v>
      </c>
      <c r="CI1774">
        <v>160.30510000000001</v>
      </c>
      <c r="CJ1774">
        <v>-6.6001589999999997</v>
      </c>
      <c r="CK1774">
        <v>3.9753419999999999</v>
      </c>
      <c r="CL1774">
        <v>-11.58006</v>
      </c>
      <c r="CM1774">
        <v>13.134309999999999</v>
      </c>
      <c r="CN1774">
        <v>36.962200000000003</v>
      </c>
      <c r="CO1774">
        <v>30.642589999999998</v>
      </c>
      <c r="CP1774">
        <v>16.561800000000002</v>
      </c>
      <c r="CQ1774">
        <v>112.5044</v>
      </c>
      <c r="CR1774">
        <v>420.20350000000002</v>
      </c>
      <c r="CS1774">
        <v>138.77690000000001</v>
      </c>
      <c r="CT1774">
        <v>98.104140000000001</v>
      </c>
      <c r="CU1774">
        <v>91.25967</v>
      </c>
      <c r="CV1774">
        <v>84.173569999999998</v>
      </c>
      <c r="CW1774">
        <v>58.630200000000002</v>
      </c>
      <c r="CX1774">
        <v>129.29929999999999</v>
      </c>
      <c r="CY1774">
        <v>70.106129999999993</v>
      </c>
      <c r="CZ1774">
        <v>73.336650000000006</v>
      </c>
      <c r="DA1774">
        <v>87.540570000000002</v>
      </c>
      <c r="DB1774">
        <v>111.70820000000001</v>
      </c>
      <c r="DC1774">
        <v>92.007050000000007</v>
      </c>
      <c r="DD1774">
        <v>101.788</v>
      </c>
      <c r="DE1774">
        <v>103.8741</v>
      </c>
      <c r="DF1774">
        <v>144.99029999999999</v>
      </c>
      <c r="DG1774">
        <v>137.05160000000001</v>
      </c>
      <c r="DH1774">
        <v>143.88650000000001</v>
      </c>
      <c r="DI1774">
        <v>110.13500000000001</v>
      </c>
      <c r="DJ1774">
        <v>138.22800000000001</v>
      </c>
      <c r="DK1774">
        <v>104.605</v>
      </c>
      <c r="DL1774">
        <v>116.4042</v>
      </c>
      <c r="DM1774">
        <v>103.1884</v>
      </c>
      <c r="DN1774">
        <v>149.60120000000001</v>
      </c>
      <c r="DO1774">
        <v>16</v>
      </c>
      <c r="DP1774">
        <v>16</v>
      </c>
    </row>
    <row r="1775" spans="1:120" hidden="1" x14ac:dyDescent="0.25">
      <c r="A1775" t="str">
        <f t="shared" si="27"/>
        <v>Size_Grp-200 kW and above_Elect DA 1-4 (1PM-9PM) with Weekends_44428_16-16</v>
      </c>
      <c r="B1775" t="s">
        <v>62</v>
      </c>
      <c r="C1775" t="s">
        <v>207</v>
      </c>
      <c r="D1775" t="s">
        <v>61</v>
      </c>
      <c r="E1775" t="s">
        <v>61</v>
      </c>
      <c r="F1775" t="s">
        <v>61</v>
      </c>
      <c r="G1775" t="s">
        <v>61</v>
      </c>
      <c r="H1775" t="s">
        <v>61</v>
      </c>
      <c r="I1775" t="s">
        <v>61</v>
      </c>
      <c r="J1775" t="s">
        <v>102</v>
      </c>
      <c r="K1775" t="s">
        <v>264</v>
      </c>
      <c r="L1775" s="18">
        <v>44428</v>
      </c>
      <c r="M1775">
        <v>16</v>
      </c>
      <c r="N1775">
        <v>16</v>
      </c>
      <c r="O1775" t="s">
        <v>263</v>
      </c>
      <c r="P1775">
        <v>5</v>
      </c>
      <c r="Q1775">
        <v>5</v>
      </c>
      <c r="R1775">
        <v>0</v>
      </c>
      <c r="S1775">
        <v>0</v>
      </c>
      <c r="T1775">
        <v>1</v>
      </c>
      <c r="U1775">
        <v>1</v>
      </c>
      <c r="V1775">
        <v>1</v>
      </c>
      <c r="W1775">
        <v>1218.94</v>
      </c>
      <c r="X1775">
        <v>1211.0999999999999</v>
      </c>
      <c r="Y1775">
        <v>1162.26</v>
      </c>
      <c r="Z1775">
        <v>1317.1</v>
      </c>
      <c r="AA1775">
        <v>1217.74</v>
      </c>
      <c r="AB1775">
        <v>1208.8399999999999</v>
      </c>
      <c r="AC1775">
        <v>1215.42</v>
      </c>
      <c r="AD1775">
        <v>1401.96</v>
      </c>
      <c r="AE1775">
        <v>1344.94</v>
      </c>
      <c r="AF1775">
        <v>1413.26</v>
      </c>
      <c r="AG1775">
        <v>1408.12</v>
      </c>
      <c r="AH1775">
        <v>1550.14</v>
      </c>
      <c r="AI1775">
        <v>1452.3</v>
      </c>
      <c r="AJ1775">
        <v>1463.02</v>
      </c>
      <c r="AK1775">
        <v>1140.96</v>
      </c>
      <c r="AL1775">
        <v>670.44</v>
      </c>
      <c r="AM1775">
        <v>1249.6600000000001</v>
      </c>
      <c r="AN1775">
        <v>1386.48</v>
      </c>
      <c r="AO1775">
        <v>1339.4</v>
      </c>
      <c r="AP1775">
        <v>1355.84</v>
      </c>
      <c r="AQ1775">
        <v>1247.06</v>
      </c>
      <c r="AR1775">
        <v>1216.52</v>
      </c>
      <c r="AS1775">
        <v>1225.42</v>
      </c>
      <c r="AT1775">
        <v>1280.1199999999999</v>
      </c>
      <c r="AU1775">
        <v>57</v>
      </c>
      <c r="AV1775">
        <v>56</v>
      </c>
      <c r="AW1775">
        <v>56</v>
      </c>
      <c r="AX1775">
        <v>55</v>
      </c>
      <c r="AY1775">
        <v>55</v>
      </c>
      <c r="AZ1775">
        <v>54</v>
      </c>
      <c r="BA1775">
        <v>54</v>
      </c>
      <c r="BB1775">
        <v>54</v>
      </c>
      <c r="BC1775">
        <v>55.5</v>
      </c>
      <c r="BD1775">
        <v>58</v>
      </c>
      <c r="BE1775">
        <v>62.5</v>
      </c>
      <c r="BF1775">
        <v>66</v>
      </c>
      <c r="BG1775">
        <v>66</v>
      </c>
      <c r="BH1775">
        <v>66</v>
      </c>
      <c r="BI1775">
        <v>66.5</v>
      </c>
      <c r="BJ1775">
        <v>66.5</v>
      </c>
      <c r="BK1775">
        <v>66</v>
      </c>
      <c r="BL1775">
        <v>65.5</v>
      </c>
      <c r="BM1775">
        <v>64.5</v>
      </c>
      <c r="BN1775">
        <v>62.5</v>
      </c>
      <c r="BO1775">
        <v>59.5</v>
      </c>
      <c r="BP1775">
        <v>59</v>
      </c>
      <c r="BQ1775">
        <v>59</v>
      </c>
      <c r="BR1775">
        <v>58.5</v>
      </c>
      <c r="BS1775">
        <v>-21.5139</v>
      </c>
      <c r="BT1775">
        <v>-9.7863310000000006</v>
      </c>
      <c r="BU1775">
        <v>44.757719999999999</v>
      </c>
      <c r="BV1775">
        <v>-58.380769999999998</v>
      </c>
      <c r="BW1775">
        <v>-2.1669770000000002</v>
      </c>
      <c r="BX1775">
        <v>46.402479999999997</v>
      </c>
      <c r="BY1775">
        <v>99.344909999999999</v>
      </c>
      <c r="BZ1775">
        <v>-54.510449999999999</v>
      </c>
      <c r="CA1775">
        <v>-49.376620000000003</v>
      </c>
      <c r="CB1775">
        <v>-40.0184</v>
      </c>
      <c r="CC1775">
        <v>-12.72594</v>
      </c>
      <c r="CD1775">
        <v>-93.736249999999998</v>
      </c>
      <c r="CE1775">
        <v>-45.537059999999997</v>
      </c>
      <c r="CF1775">
        <v>-32.997329999999998</v>
      </c>
      <c r="CG1775">
        <v>296.48610000000002</v>
      </c>
      <c r="CH1775">
        <v>800.99779999999998</v>
      </c>
      <c r="CI1775">
        <v>160.30510000000001</v>
      </c>
      <c r="CJ1775">
        <v>-6.6001589999999997</v>
      </c>
      <c r="CK1775">
        <v>3.9753419999999999</v>
      </c>
      <c r="CL1775">
        <v>-11.58006</v>
      </c>
      <c r="CM1775">
        <v>13.134309999999999</v>
      </c>
      <c r="CN1775">
        <v>36.962200000000003</v>
      </c>
      <c r="CO1775">
        <v>30.642589999999998</v>
      </c>
      <c r="CP1775">
        <v>16.561800000000002</v>
      </c>
      <c r="CQ1775">
        <v>112.5044</v>
      </c>
      <c r="CR1775">
        <v>420.20350000000002</v>
      </c>
      <c r="CS1775">
        <v>138.77690000000001</v>
      </c>
      <c r="CT1775">
        <v>98.104140000000001</v>
      </c>
      <c r="CU1775">
        <v>91.25967</v>
      </c>
      <c r="CV1775">
        <v>84.173569999999998</v>
      </c>
      <c r="CW1775">
        <v>58.630200000000002</v>
      </c>
      <c r="CX1775">
        <v>129.29929999999999</v>
      </c>
      <c r="CY1775">
        <v>70.106129999999993</v>
      </c>
      <c r="CZ1775">
        <v>73.336650000000006</v>
      </c>
      <c r="DA1775">
        <v>87.540570000000002</v>
      </c>
      <c r="DB1775">
        <v>111.70820000000001</v>
      </c>
      <c r="DC1775">
        <v>92.007050000000007</v>
      </c>
      <c r="DD1775">
        <v>101.788</v>
      </c>
      <c r="DE1775">
        <v>103.8741</v>
      </c>
      <c r="DF1775">
        <v>144.99029999999999</v>
      </c>
      <c r="DG1775">
        <v>137.05160000000001</v>
      </c>
      <c r="DH1775">
        <v>143.88650000000001</v>
      </c>
      <c r="DI1775">
        <v>110.13500000000001</v>
      </c>
      <c r="DJ1775">
        <v>138.22800000000001</v>
      </c>
      <c r="DK1775">
        <v>104.605</v>
      </c>
      <c r="DL1775">
        <v>116.4042</v>
      </c>
      <c r="DM1775">
        <v>103.1884</v>
      </c>
      <c r="DN1775">
        <v>149.60120000000001</v>
      </c>
      <c r="DO1775">
        <v>16</v>
      </c>
      <c r="DP1775">
        <v>16</v>
      </c>
    </row>
    <row r="1776" spans="1:120" hidden="1" x14ac:dyDescent="0.25">
      <c r="A1776" t="str">
        <f t="shared" si="27"/>
        <v>Industry_Type-2. Manufacturing_Elect DA 1-4 (1PM-9PM) with Weekends_44428_16-16</v>
      </c>
      <c r="B1776" t="s">
        <v>62</v>
      </c>
      <c r="C1776" t="s">
        <v>218</v>
      </c>
      <c r="D1776" t="s">
        <v>61</v>
      </c>
      <c r="E1776" t="s">
        <v>61</v>
      </c>
      <c r="F1776" t="s">
        <v>61</v>
      </c>
      <c r="G1776" t="s">
        <v>38</v>
      </c>
      <c r="H1776" t="s">
        <v>61</v>
      </c>
      <c r="I1776" t="s">
        <v>61</v>
      </c>
      <c r="J1776" t="s">
        <v>61</v>
      </c>
      <c r="K1776" t="s">
        <v>264</v>
      </c>
      <c r="L1776" s="18">
        <v>44428</v>
      </c>
      <c r="M1776">
        <v>16</v>
      </c>
      <c r="N1776">
        <v>16</v>
      </c>
      <c r="O1776" t="s">
        <v>263</v>
      </c>
      <c r="P1776">
        <v>1</v>
      </c>
      <c r="Q1776">
        <v>1</v>
      </c>
      <c r="R1776">
        <v>0</v>
      </c>
      <c r="S1776">
        <v>0</v>
      </c>
      <c r="T1776">
        <v>1</v>
      </c>
      <c r="U1776">
        <v>0</v>
      </c>
      <c r="V1776">
        <v>1</v>
      </c>
      <c r="W1776">
        <v>259.2</v>
      </c>
      <c r="X1776">
        <v>255.68</v>
      </c>
      <c r="Y1776">
        <v>255.2</v>
      </c>
      <c r="Z1776">
        <v>245.28</v>
      </c>
      <c r="AA1776">
        <v>271.68</v>
      </c>
      <c r="AB1776">
        <v>285.92</v>
      </c>
      <c r="AC1776">
        <v>297.76</v>
      </c>
      <c r="AD1776">
        <v>294.08</v>
      </c>
      <c r="AE1776">
        <v>293.76</v>
      </c>
      <c r="AF1776">
        <v>307.83999999999997</v>
      </c>
      <c r="AG1776">
        <v>301.12</v>
      </c>
      <c r="AH1776">
        <v>358.24</v>
      </c>
      <c r="AI1776">
        <v>329.76</v>
      </c>
      <c r="AJ1776">
        <v>325.44</v>
      </c>
      <c r="AK1776">
        <v>326.88</v>
      </c>
      <c r="AL1776">
        <v>308.95999999999998</v>
      </c>
      <c r="AM1776">
        <v>297.44</v>
      </c>
      <c r="AN1776">
        <v>298.56</v>
      </c>
      <c r="AO1776">
        <v>289.27999999999997</v>
      </c>
      <c r="AP1776">
        <v>291.36</v>
      </c>
      <c r="AQ1776">
        <v>264.32</v>
      </c>
      <c r="AR1776">
        <v>249.76</v>
      </c>
      <c r="AS1776">
        <v>254.56</v>
      </c>
      <c r="AT1776">
        <v>262.08</v>
      </c>
      <c r="AU1776">
        <v>57</v>
      </c>
      <c r="AV1776">
        <v>56</v>
      </c>
      <c r="AW1776">
        <v>56</v>
      </c>
      <c r="AX1776">
        <v>55</v>
      </c>
      <c r="AY1776">
        <v>55</v>
      </c>
      <c r="AZ1776">
        <v>54</v>
      </c>
      <c r="BA1776">
        <v>54</v>
      </c>
      <c r="BB1776">
        <v>54</v>
      </c>
      <c r="BC1776">
        <v>55.5</v>
      </c>
      <c r="BD1776">
        <v>58</v>
      </c>
      <c r="BE1776">
        <v>62.5</v>
      </c>
      <c r="BF1776">
        <v>66</v>
      </c>
      <c r="BG1776">
        <v>66</v>
      </c>
      <c r="BH1776">
        <v>66</v>
      </c>
      <c r="BI1776">
        <v>66.5</v>
      </c>
      <c r="BJ1776">
        <v>66.5</v>
      </c>
      <c r="BK1776">
        <v>66</v>
      </c>
      <c r="BL1776">
        <v>65.5</v>
      </c>
      <c r="BM1776">
        <v>64.5</v>
      </c>
      <c r="BN1776">
        <v>62.5</v>
      </c>
      <c r="BO1776">
        <v>59.5</v>
      </c>
      <c r="BP1776">
        <v>59</v>
      </c>
      <c r="BQ1776">
        <v>59</v>
      </c>
      <c r="BR1776">
        <v>58.5</v>
      </c>
      <c r="BS1776">
        <v>6.7186579999999996</v>
      </c>
      <c r="BT1776">
        <v>-11.39925</v>
      </c>
      <c r="BU1776">
        <v>-17.721119999999999</v>
      </c>
      <c r="BV1776">
        <v>-4.044098</v>
      </c>
      <c r="BW1776">
        <v>-2.5046390000000001</v>
      </c>
      <c r="BX1776">
        <v>-4.839569</v>
      </c>
      <c r="BY1776">
        <v>-2.5880740000000002</v>
      </c>
      <c r="BZ1776">
        <v>0.8993835</v>
      </c>
      <c r="CA1776">
        <v>12.57324</v>
      </c>
      <c r="CB1776">
        <v>-3.5403440000000002</v>
      </c>
      <c r="CC1776">
        <v>5.9987789999999999</v>
      </c>
      <c r="CD1776">
        <v>-37.05939</v>
      </c>
      <c r="CE1776">
        <v>-25.522639999999999</v>
      </c>
      <c r="CF1776">
        <v>-21.57846</v>
      </c>
      <c r="CG1776">
        <v>-24.486789999999999</v>
      </c>
      <c r="CH1776">
        <v>-8.8162540000000007</v>
      </c>
      <c r="CI1776">
        <v>-11.32272</v>
      </c>
      <c r="CJ1776">
        <v>-21.301210000000001</v>
      </c>
      <c r="CK1776">
        <v>-22.1297</v>
      </c>
      <c r="CL1776">
        <v>-25.08182</v>
      </c>
      <c r="CM1776">
        <v>1.698242</v>
      </c>
      <c r="CN1776">
        <v>13.107889999999999</v>
      </c>
      <c r="CO1776">
        <v>16.326599999999999</v>
      </c>
      <c r="CP1776">
        <v>16.733059999999998</v>
      </c>
      <c r="CQ1776">
        <v>38.28848</v>
      </c>
      <c r="CR1776">
        <v>22.55452</v>
      </c>
      <c r="CS1776">
        <v>14.87847</v>
      </c>
      <c r="CT1776">
        <v>19.724820000000001</v>
      </c>
      <c r="CU1776">
        <v>16.864149999999999</v>
      </c>
      <c r="CV1776">
        <v>14.146269999999999</v>
      </c>
      <c r="CW1776">
        <v>8.0120559999999994</v>
      </c>
      <c r="CX1776">
        <v>7.5875830000000004</v>
      </c>
      <c r="CY1776">
        <v>13.15621</v>
      </c>
      <c r="CZ1776">
        <v>17.87527</v>
      </c>
      <c r="DA1776">
        <v>18.602720000000001</v>
      </c>
      <c r="DB1776">
        <v>17.125039999999998</v>
      </c>
      <c r="DC1776">
        <v>27.045059999999999</v>
      </c>
      <c r="DD1776">
        <v>25.859459999999999</v>
      </c>
      <c r="DE1776">
        <v>31.448799999999999</v>
      </c>
      <c r="DF1776">
        <v>34.720570000000002</v>
      </c>
      <c r="DG1776">
        <v>35.550989999999999</v>
      </c>
      <c r="DH1776">
        <v>37.264580000000002</v>
      </c>
      <c r="DI1776">
        <v>29.915569999999999</v>
      </c>
      <c r="DJ1776">
        <v>34.437420000000003</v>
      </c>
      <c r="DK1776">
        <v>33.208930000000002</v>
      </c>
      <c r="DL1776">
        <v>42.990789999999997</v>
      </c>
      <c r="DM1776">
        <v>39.941139999999997</v>
      </c>
      <c r="DN1776">
        <v>48.372590000000002</v>
      </c>
      <c r="DO1776">
        <v>16</v>
      </c>
      <c r="DP1776">
        <v>16</v>
      </c>
    </row>
    <row r="1777" spans="1:120" x14ac:dyDescent="0.25">
      <c r="A1777" t="str">
        <f t="shared" si="27"/>
        <v>AutoDR-No_Elect DA 1-4 (1PM-9PM) with Weekends_44428_16-16</v>
      </c>
      <c r="B1777" t="s">
        <v>62</v>
      </c>
      <c r="C1777" t="s">
        <v>321</v>
      </c>
      <c r="D1777" t="s">
        <v>61</v>
      </c>
      <c r="E1777" t="s">
        <v>61</v>
      </c>
      <c r="F1777" t="s">
        <v>61</v>
      </c>
      <c r="G1777" t="s">
        <v>61</v>
      </c>
      <c r="H1777" t="s">
        <v>97</v>
      </c>
      <c r="I1777" t="s">
        <v>61</v>
      </c>
      <c r="J1777" t="s">
        <v>61</v>
      </c>
      <c r="K1777" t="s">
        <v>264</v>
      </c>
      <c r="L1777" s="18">
        <v>44428</v>
      </c>
      <c r="M1777">
        <v>16</v>
      </c>
      <c r="N1777">
        <v>16</v>
      </c>
      <c r="O1777" t="s">
        <v>263</v>
      </c>
      <c r="P1777">
        <v>5</v>
      </c>
      <c r="Q1777">
        <v>5</v>
      </c>
      <c r="R1777">
        <v>0</v>
      </c>
      <c r="S1777">
        <v>0</v>
      </c>
      <c r="T1777">
        <v>1</v>
      </c>
      <c r="U1777">
        <v>1</v>
      </c>
      <c r="V1777">
        <v>1</v>
      </c>
      <c r="W1777">
        <v>1218.94</v>
      </c>
      <c r="X1777">
        <v>1211.0999999999999</v>
      </c>
      <c r="Y1777">
        <v>1162.26</v>
      </c>
      <c r="Z1777">
        <v>1317.1</v>
      </c>
      <c r="AA1777">
        <v>1217.74</v>
      </c>
      <c r="AB1777">
        <v>1208.8399999999999</v>
      </c>
      <c r="AC1777">
        <v>1215.42</v>
      </c>
      <c r="AD1777">
        <v>1401.96</v>
      </c>
      <c r="AE1777">
        <v>1344.94</v>
      </c>
      <c r="AF1777">
        <v>1413.26</v>
      </c>
      <c r="AG1777">
        <v>1408.12</v>
      </c>
      <c r="AH1777">
        <v>1550.14</v>
      </c>
      <c r="AI1777">
        <v>1452.3</v>
      </c>
      <c r="AJ1777">
        <v>1463.02</v>
      </c>
      <c r="AK1777">
        <v>1140.96</v>
      </c>
      <c r="AL1777">
        <v>670.44</v>
      </c>
      <c r="AM1777">
        <v>1249.6600000000001</v>
      </c>
      <c r="AN1777">
        <v>1386.48</v>
      </c>
      <c r="AO1777">
        <v>1339.4</v>
      </c>
      <c r="AP1777">
        <v>1355.84</v>
      </c>
      <c r="AQ1777">
        <v>1247.06</v>
      </c>
      <c r="AR1777">
        <v>1216.52</v>
      </c>
      <c r="AS1777">
        <v>1225.42</v>
      </c>
      <c r="AT1777">
        <v>1280.1199999999999</v>
      </c>
      <c r="AU1777">
        <v>57</v>
      </c>
      <c r="AV1777">
        <v>56</v>
      </c>
      <c r="AW1777">
        <v>56</v>
      </c>
      <c r="AX1777">
        <v>55</v>
      </c>
      <c r="AY1777">
        <v>55</v>
      </c>
      <c r="AZ1777">
        <v>54</v>
      </c>
      <c r="BA1777">
        <v>54</v>
      </c>
      <c r="BB1777">
        <v>54</v>
      </c>
      <c r="BC1777">
        <v>55.5</v>
      </c>
      <c r="BD1777">
        <v>58</v>
      </c>
      <c r="BE1777">
        <v>62.5</v>
      </c>
      <c r="BF1777">
        <v>66</v>
      </c>
      <c r="BG1777">
        <v>66</v>
      </c>
      <c r="BH1777">
        <v>66</v>
      </c>
      <c r="BI1777">
        <v>66.5</v>
      </c>
      <c r="BJ1777">
        <v>66.5</v>
      </c>
      <c r="BK1777">
        <v>66</v>
      </c>
      <c r="BL1777">
        <v>65.5</v>
      </c>
      <c r="BM1777">
        <v>64.5</v>
      </c>
      <c r="BN1777">
        <v>62.5</v>
      </c>
      <c r="BO1777">
        <v>59.5</v>
      </c>
      <c r="BP1777">
        <v>59</v>
      </c>
      <c r="BQ1777">
        <v>59</v>
      </c>
      <c r="BR1777">
        <v>58.5</v>
      </c>
      <c r="BS1777">
        <v>-21.5139</v>
      </c>
      <c r="BT1777">
        <v>-9.7863310000000006</v>
      </c>
      <c r="BU1777">
        <v>44.757719999999999</v>
      </c>
      <c r="BV1777">
        <v>-58.380769999999998</v>
      </c>
      <c r="BW1777">
        <v>-2.1669770000000002</v>
      </c>
      <c r="BX1777">
        <v>46.402479999999997</v>
      </c>
      <c r="BY1777">
        <v>99.344909999999999</v>
      </c>
      <c r="BZ1777">
        <v>-54.510449999999999</v>
      </c>
      <c r="CA1777">
        <v>-49.376620000000003</v>
      </c>
      <c r="CB1777">
        <v>-40.0184</v>
      </c>
      <c r="CC1777">
        <v>-12.72594</v>
      </c>
      <c r="CD1777">
        <v>-93.736249999999998</v>
      </c>
      <c r="CE1777">
        <v>-45.537059999999997</v>
      </c>
      <c r="CF1777">
        <v>-32.997329999999998</v>
      </c>
      <c r="CG1777">
        <v>296.48610000000002</v>
      </c>
      <c r="CH1777">
        <v>800.99779999999998</v>
      </c>
      <c r="CI1777">
        <v>160.30510000000001</v>
      </c>
      <c r="CJ1777">
        <v>-6.6001589999999997</v>
      </c>
      <c r="CK1777">
        <v>3.9753419999999999</v>
      </c>
      <c r="CL1777">
        <v>-11.58006</v>
      </c>
      <c r="CM1777">
        <v>13.134309999999999</v>
      </c>
      <c r="CN1777">
        <v>36.962200000000003</v>
      </c>
      <c r="CO1777">
        <v>30.642589999999998</v>
      </c>
      <c r="CP1777">
        <v>16.561800000000002</v>
      </c>
      <c r="CQ1777">
        <v>112.5044</v>
      </c>
      <c r="CR1777">
        <v>420.20350000000002</v>
      </c>
      <c r="CS1777">
        <v>138.77690000000001</v>
      </c>
      <c r="CT1777">
        <v>98.104140000000001</v>
      </c>
      <c r="CU1777">
        <v>91.25967</v>
      </c>
      <c r="CV1777">
        <v>84.173569999999998</v>
      </c>
      <c r="CW1777">
        <v>58.630200000000002</v>
      </c>
      <c r="CX1777">
        <v>129.29929999999999</v>
      </c>
      <c r="CY1777">
        <v>70.106129999999993</v>
      </c>
      <c r="CZ1777">
        <v>73.336650000000006</v>
      </c>
      <c r="DA1777">
        <v>87.540570000000002</v>
      </c>
      <c r="DB1777">
        <v>111.70820000000001</v>
      </c>
      <c r="DC1777">
        <v>92.007050000000007</v>
      </c>
      <c r="DD1777">
        <v>101.788</v>
      </c>
      <c r="DE1777">
        <v>103.8741</v>
      </c>
      <c r="DF1777">
        <v>144.99029999999999</v>
      </c>
      <c r="DG1777">
        <v>137.05160000000001</v>
      </c>
      <c r="DH1777">
        <v>143.88650000000001</v>
      </c>
      <c r="DI1777">
        <v>110.13500000000001</v>
      </c>
      <c r="DJ1777">
        <v>138.22800000000001</v>
      </c>
      <c r="DK1777">
        <v>104.605</v>
      </c>
      <c r="DL1777">
        <v>116.4042</v>
      </c>
      <c r="DM1777">
        <v>103.1884</v>
      </c>
      <c r="DN1777">
        <v>149.60120000000001</v>
      </c>
      <c r="DO1777">
        <v>16</v>
      </c>
      <c r="DP1777">
        <v>16</v>
      </c>
    </row>
    <row r="1778" spans="1:120" hidden="1" x14ac:dyDescent="0.25">
      <c r="A1778" t="str">
        <f t="shared" si="27"/>
        <v>Aggregator-Voltus, Inc._Elect DA 1-4 (1PM-9PM) with Weekends_44428_16-16</v>
      </c>
      <c r="B1778" t="s">
        <v>62</v>
      </c>
      <c r="C1778" t="s">
        <v>221</v>
      </c>
      <c r="D1778" t="s">
        <v>61</v>
      </c>
      <c r="E1778" t="s">
        <v>61</v>
      </c>
      <c r="F1778" t="s">
        <v>198</v>
      </c>
      <c r="G1778" t="s">
        <v>61</v>
      </c>
      <c r="H1778" t="s">
        <v>61</v>
      </c>
      <c r="I1778" t="s">
        <v>61</v>
      </c>
      <c r="J1778" t="s">
        <v>61</v>
      </c>
      <c r="K1778" t="s">
        <v>264</v>
      </c>
      <c r="L1778" s="18">
        <v>44428</v>
      </c>
      <c r="M1778">
        <v>16</v>
      </c>
      <c r="N1778">
        <v>16</v>
      </c>
      <c r="O1778" t="s">
        <v>263</v>
      </c>
      <c r="P1778">
        <v>5</v>
      </c>
      <c r="Q1778">
        <v>5</v>
      </c>
      <c r="R1778">
        <v>0</v>
      </c>
      <c r="S1778">
        <v>0</v>
      </c>
      <c r="T1778">
        <v>1</v>
      </c>
      <c r="U1778">
        <v>1</v>
      </c>
      <c r="V1778">
        <v>1</v>
      </c>
      <c r="W1778">
        <v>1218.94</v>
      </c>
      <c r="X1778">
        <v>1211.0999999999999</v>
      </c>
      <c r="Y1778">
        <v>1162.26</v>
      </c>
      <c r="Z1778">
        <v>1317.1</v>
      </c>
      <c r="AA1778">
        <v>1217.74</v>
      </c>
      <c r="AB1778">
        <v>1208.8399999999999</v>
      </c>
      <c r="AC1778">
        <v>1215.42</v>
      </c>
      <c r="AD1778">
        <v>1401.96</v>
      </c>
      <c r="AE1778">
        <v>1344.94</v>
      </c>
      <c r="AF1778">
        <v>1413.26</v>
      </c>
      <c r="AG1778">
        <v>1408.12</v>
      </c>
      <c r="AH1778">
        <v>1550.14</v>
      </c>
      <c r="AI1778">
        <v>1452.3</v>
      </c>
      <c r="AJ1778">
        <v>1463.02</v>
      </c>
      <c r="AK1778">
        <v>1140.96</v>
      </c>
      <c r="AL1778">
        <v>670.44</v>
      </c>
      <c r="AM1778">
        <v>1249.6600000000001</v>
      </c>
      <c r="AN1778">
        <v>1386.48</v>
      </c>
      <c r="AO1778">
        <v>1339.4</v>
      </c>
      <c r="AP1778">
        <v>1355.84</v>
      </c>
      <c r="AQ1778">
        <v>1247.06</v>
      </c>
      <c r="AR1778">
        <v>1216.52</v>
      </c>
      <c r="AS1778">
        <v>1225.42</v>
      </c>
      <c r="AT1778">
        <v>1280.1199999999999</v>
      </c>
      <c r="AU1778">
        <v>57</v>
      </c>
      <c r="AV1778">
        <v>56</v>
      </c>
      <c r="AW1778">
        <v>56</v>
      </c>
      <c r="AX1778">
        <v>55</v>
      </c>
      <c r="AY1778">
        <v>55</v>
      </c>
      <c r="AZ1778">
        <v>54</v>
      </c>
      <c r="BA1778">
        <v>54</v>
      </c>
      <c r="BB1778">
        <v>54</v>
      </c>
      <c r="BC1778">
        <v>55.5</v>
      </c>
      <c r="BD1778">
        <v>58</v>
      </c>
      <c r="BE1778">
        <v>62.5</v>
      </c>
      <c r="BF1778">
        <v>66</v>
      </c>
      <c r="BG1778">
        <v>66</v>
      </c>
      <c r="BH1778">
        <v>66</v>
      </c>
      <c r="BI1778">
        <v>66.5</v>
      </c>
      <c r="BJ1778">
        <v>66.5</v>
      </c>
      <c r="BK1778">
        <v>66</v>
      </c>
      <c r="BL1778">
        <v>65.5</v>
      </c>
      <c r="BM1778">
        <v>64.5</v>
      </c>
      <c r="BN1778">
        <v>62.5</v>
      </c>
      <c r="BO1778">
        <v>59.5</v>
      </c>
      <c r="BP1778">
        <v>59</v>
      </c>
      <c r="BQ1778">
        <v>59</v>
      </c>
      <c r="BR1778">
        <v>58.5</v>
      </c>
      <c r="BS1778">
        <v>-21.5139</v>
      </c>
      <c r="BT1778">
        <v>-9.7863310000000006</v>
      </c>
      <c r="BU1778">
        <v>44.757719999999999</v>
      </c>
      <c r="BV1778">
        <v>-58.380769999999998</v>
      </c>
      <c r="BW1778">
        <v>-2.1669770000000002</v>
      </c>
      <c r="BX1778">
        <v>46.402479999999997</v>
      </c>
      <c r="BY1778">
        <v>99.344909999999999</v>
      </c>
      <c r="BZ1778">
        <v>-54.510449999999999</v>
      </c>
      <c r="CA1778">
        <v>-49.376620000000003</v>
      </c>
      <c r="CB1778">
        <v>-40.0184</v>
      </c>
      <c r="CC1778">
        <v>-12.72594</v>
      </c>
      <c r="CD1778">
        <v>-93.736249999999998</v>
      </c>
      <c r="CE1778">
        <v>-45.537059999999997</v>
      </c>
      <c r="CF1778">
        <v>-32.997329999999998</v>
      </c>
      <c r="CG1778">
        <v>296.48610000000002</v>
      </c>
      <c r="CH1778">
        <v>800.99779999999998</v>
      </c>
      <c r="CI1778">
        <v>160.30510000000001</v>
      </c>
      <c r="CJ1778">
        <v>-6.6001589999999997</v>
      </c>
      <c r="CK1778">
        <v>3.9753419999999999</v>
      </c>
      <c r="CL1778">
        <v>-11.58006</v>
      </c>
      <c r="CM1778">
        <v>13.134309999999999</v>
      </c>
      <c r="CN1778">
        <v>36.962200000000003</v>
      </c>
      <c r="CO1778">
        <v>30.642589999999998</v>
      </c>
      <c r="CP1778">
        <v>16.561800000000002</v>
      </c>
      <c r="CQ1778">
        <v>112.5044</v>
      </c>
      <c r="CR1778">
        <v>420.20350000000002</v>
      </c>
      <c r="CS1778">
        <v>138.77690000000001</v>
      </c>
      <c r="CT1778">
        <v>98.104140000000001</v>
      </c>
      <c r="CU1778">
        <v>91.25967</v>
      </c>
      <c r="CV1778">
        <v>84.173569999999998</v>
      </c>
      <c r="CW1778">
        <v>58.630200000000002</v>
      </c>
      <c r="CX1778">
        <v>129.29929999999999</v>
      </c>
      <c r="CY1778">
        <v>70.106129999999993</v>
      </c>
      <c r="CZ1778">
        <v>73.336650000000006</v>
      </c>
      <c r="DA1778">
        <v>87.540570000000002</v>
      </c>
      <c r="DB1778">
        <v>111.70820000000001</v>
      </c>
      <c r="DC1778">
        <v>92.007050000000007</v>
      </c>
      <c r="DD1778">
        <v>101.788</v>
      </c>
      <c r="DE1778">
        <v>103.8741</v>
      </c>
      <c r="DF1778">
        <v>144.99029999999999</v>
      </c>
      <c r="DG1778">
        <v>137.05160000000001</v>
      </c>
      <c r="DH1778">
        <v>143.88650000000001</v>
      </c>
      <c r="DI1778">
        <v>110.13500000000001</v>
      </c>
      <c r="DJ1778">
        <v>138.22800000000001</v>
      </c>
      <c r="DK1778">
        <v>104.605</v>
      </c>
      <c r="DL1778">
        <v>116.4042</v>
      </c>
      <c r="DM1778">
        <v>103.1884</v>
      </c>
      <c r="DN1778">
        <v>149.60120000000001</v>
      </c>
      <c r="DO1778">
        <v>16</v>
      </c>
      <c r="DP1778">
        <v>16</v>
      </c>
    </row>
    <row r="1779" spans="1:120" hidden="1" x14ac:dyDescent="0.25">
      <c r="A1779" t="str">
        <f t="shared" si="27"/>
        <v>Industry_Type-1. Agriculture, Mining &amp; Construction_Elect DA 1-4 (1PM-9PM) with Weekends_44428_16-16</v>
      </c>
      <c r="B1779" t="s">
        <v>62</v>
      </c>
      <c r="C1779" t="s">
        <v>211</v>
      </c>
      <c r="D1779" t="s">
        <v>61</v>
      </c>
      <c r="E1779" t="s">
        <v>61</v>
      </c>
      <c r="F1779" t="s">
        <v>61</v>
      </c>
      <c r="G1779" t="s">
        <v>30</v>
      </c>
      <c r="H1779" t="s">
        <v>61</v>
      </c>
      <c r="I1779" t="s">
        <v>61</v>
      </c>
      <c r="J1779" t="s">
        <v>61</v>
      </c>
      <c r="K1779" t="s">
        <v>264</v>
      </c>
      <c r="L1779" s="18">
        <v>44428</v>
      </c>
      <c r="M1779">
        <v>16</v>
      </c>
      <c r="N1779">
        <v>16</v>
      </c>
      <c r="O1779" t="s">
        <v>263</v>
      </c>
      <c r="P1779">
        <v>3</v>
      </c>
      <c r="Q1779">
        <v>3</v>
      </c>
      <c r="R1779">
        <v>0</v>
      </c>
      <c r="S1779">
        <v>0</v>
      </c>
      <c r="T1779">
        <v>1</v>
      </c>
      <c r="U1779">
        <v>1</v>
      </c>
      <c r="V1779">
        <v>1</v>
      </c>
      <c r="W1779">
        <v>536.86</v>
      </c>
      <c r="X1779">
        <v>562.05999999999995</v>
      </c>
      <c r="Y1779">
        <v>520.78</v>
      </c>
      <c r="Z1779">
        <v>609.70000000000005</v>
      </c>
      <c r="AA1779">
        <v>550.05999999999995</v>
      </c>
      <c r="AB1779">
        <v>546.96</v>
      </c>
      <c r="AC1779">
        <v>535.58000000000004</v>
      </c>
      <c r="AD1779">
        <v>645.28</v>
      </c>
      <c r="AE1779">
        <v>572.62</v>
      </c>
      <c r="AF1779">
        <v>614.86</v>
      </c>
      <c r="AG1779">
        <v>600.6</v>
      </c>
      <c r="AH1779">
        <v>685.02</v>
      </c>
      <c r="AI1779">
        <v>598.86</v>
      </c>
      <c r="AJ1779">
        <v>657.22</v>
      </c>
      <c r="AK1779">
        <v>425.16</v>
      </c>
      <c r="AL1779">
        <v>81.88</v>
      </c>
      <c r="AM1779">
        <v>509.66</v>
      </c>
      <c r="AN1779">
        <v>638.4</v>
      </c>
      <c r="AO1779">
        <v>595.91999999999996</v>
      </c>
      <c r="AP1779">
        <v>632.72</v>
      </c>
      <c r="AQ1779">
        <v>560.46</v>
      </c>
      <c r="AR1779">
        <v>558.28</v>
      </c>
      <c r="AS1779">
        <v>553.74</v>
      </c>
      <c r="AT1779">
        <v>610.28</v>
      </c>
      <c r="AU1779">
        <v>57</v>
      </c>
      <c r="AV1779">
        <v>56</v>
      </c>
      <c r="AW1779">
        <v>56</v>
      </c>
      <c r="AX1779">
        <v>55</v>
      </c>
      <c r="AY1779">
        <v>55</v>
      </c>
      <c r="AZ1779">
        <v>54</v>
      </c>
      <c r="BA1779">
        <v>54</v>
      </c>
      <c r="BB1779">
        <v>54</v>
      </c>
      <c r="BC1779">
        <v>55.5</v>
      </c>
      <c r="BD1779">
        <v>58</v>
      </c>
      <c r="BE1779">
        <v>62.5</v>
      </c>
      <c r="BF1779">
        <v>66</v>
      </c>
      <c r="BG1779">
        <v>66</v>
      </c>
      <c r="BH1779">
        <v>66</v>
      </c>
      <c r="BI1779">
        <v>66.5</v>
      </c>
      <c r="BJ1779">
        <v>66.5</v>
      </c>
      <c r="BK1779">
        <v>66</v>
      </c>
      <c r="BL1779">
        <v>65.5</v>
      </c>
      <c r="BM1779">
        <v>64.5</v>
      </c>
      <c r="BN1779">
        <v>62.5</v>
      </c>
      <c r="BO1779">
        <v>59.5</v>
      </c>
      <c r="BP1779">
        <v>59</v>
      </c>
      <c r="BQ1779">
        <v>59</v>
      </c>
      <c r="BR1779">
        <v>58.5</v>
      </c>
      <c r="BS1779">
        <v>-13.684710000000001</v>
      </c>
      <c r="BT1779">
        <v>-6.2140810000000002</v>
      </c>
      <c r="BU1779">
        <v>44.609389999999998</v>
      </c>
      <c r="BV1779">
        <v>-9.60318</v>
      </c>
      <c r="BW1779">
        <v>1.867111</v>
      </c>
      <c r="BX1779">
        <v>34.625230000000002</v>
      </c>
      <c r="BY1779">
        <v>61.453609999999998</v>
      </c>
      <c r="BZ1779">
        <v>-48.676589999999997</v>
      </c>
      <c r="CA1779">
        <v>-32.050449999999998</v>
      </c>
      <c r="CB1779">
        <v>-17.627109999999998</v>
      </c>
      <c r="CC1779">
        <v>7.6792449999999999</v>
      </c>
      <c r="CD1779">
        <v>-57.150100000000002</v>
      </c>
      <c r="CE1779">
        <v>2.8506619999999998</v>
      </c>
      <c r="CF1779">
        <v>-31.411940000000001</v>
      </c>
      <c r="CG1779">
        <v>200.47919999999999</v>
      </c>
      <c r="CH1779">
        <v>568.75959999999998</v>
      </c>
      <c r="CI1779">
        <v>93.479550000000003</v>
      </c>
      <c r="CJ1779">
        <v>-31.89658</v>
      </c>
      <c r="CK1779">
        <v>2.4498289999999998</v>
      </c>
      <c r="CL1779">
        <v>-30.610240000000001</v>
      </c>
      <c r="CM1779">
        <v>-15.04358</v>
      </c>
      <c r="CN1779">
        <v>4.9057310000000003</v>
      </c>
      <c r="CO1779">
        <v>5.5946199999999999</v>
      </c>
      <c r="CP1779">
        <v>-32.006349999999998</v>
      </c>
      <c r="CQ1779">
        <v>34.635199999999998</v>
      </c>
      <c r="CR1779">
        <v>369.75119999999998</v>
      </c>
      <c r="CS1779">
        <v>104.3557</v>
      </c>
      <c r="CT1779">
        <v>52.517740000000003</v>
      </c>
      <c r="CU1779">
        <v>54.578229999999998</v>
      </c>
      <c r="CV1779">
        <v>39.910559999999997</v>
      </c>
      <c r="CW1779">
        <v>34.493319999999997</v>
      </c>
      <c r="CX1779">
        <v>97.612499999999997</v>
      </c>
      <c r="CY1779">
        <v>37.505600000000001</v>
      </c>
      <c r="CZ1779">
        <v>34.252650000000003</v>
      </c>
      <c r="DA1779">
        <v>39.889139999999998</v>
      </c>
      <c r="DB1779">
        <v>67.770110000000003</v>
      </c>
      <c r="DC1779">
        <v>35.047980000000003</v>
      </c>
      <c r="DD1779">
        <v>36.94341</v>
      </c>
      <c r="DE1779">
        <v>43.344349999999999</v>
      </c>
      <c r="DF1779">
        <v>68.327370000000002</v>
      </c>
      <c r="DG1779">
        <v>55.569330000000001</v>
      </c>
      <c r="DH1779">
        <v>50.179499999999997</v>
      </c>
      <c r="DI1779">
        <v>38.356070000000003</v>
      </c>
      <c r="DJ1779">
        <v>71.103999999999999</v>
      </c>
      <c r="DK1779">
        <v>36.432009999999998</v>
      </c>
      <c r="DL1779">
        <v>36.878300000000003</v>
      </c>
      <c r="DM1779">
        <v>34.573529999999998</v>
      </c>
      <c r="DN1779">
        <v>67.528369999999995</v>
      </c>
      <c r="DO1779">
        <v>16</v>
      </c>
      <c r="DP1779">
        <v>16</v>
      </c>
    </row>
    <row r="1780" spans="1:120" hidden="1" x14ac:dyDescent="0.25">
      <c r="A1780" t="str">
        <f t="shared" si="27"/>
        <v>All_Elect DA 1-4 (1PM-9PM) with Weekends_44428_16-16</v>
      </c>
      <c r="B1780" t="s">
        <v>62</v>
      </c>
      <c r="C1780" t="s">
        <v>61</v>
      </c>
      <c r="D1780" t="s">
        <v>61</v>
      </c>
      <c r="E1780" t="s">
        <v>61</v>
      </c>
      <c r="F1780" t="s">
        <v>61</v>
      </c>
      <c r="G1780" t="s">
        <v>61</v>
      </c>
      <c r="H1780" t="s">
        <v>61</v>
      </c>
      <c r="I1780" t="s">
        <v>61</v>
      </c>
      <c r="J1780" t="s">
        <v>61</v>
      </c>
      <c r="K1780" t="s">
        <v>264</v>
      </c>
      <c r="L1780" s="18">
        <v>44428</v>
      </c>
      <c r="M1780">
        <v>16</v>
      </c>
      <c r="N1780">
        <v>16</v>
      </c>
      <c r="O1780" t="s">
        <v>263</v>
      </c>
      <c r="P1780">
        <v>5</v>
      </c>
      <c r="Q1780">
        <v>5</v>
      </c>
      <c r="R1780">
        <v>0</v>
      </c>
      <c r="S1780">
        <v>0</v>
      </c>
      <c r="T1780">
        <v>1</v>
      </c>
      <c r="U1780">
        <v>1</v>
      </c>
      <c r="V1780">
        <v>1</v>
      </c>
      <c r="W1780">
        <v>1218.94</v>
      </c>
      <c r="X1780">
        <v>1211.0999999999999</v>
      </c>
      <c r="Y1780">
        <v>1162.26</v>
      </c>
      <c r="Z1780">
        <v>1317.1</v>
      </c>
      <c r="AA1780">
        <v>1217.74</v>
      </c>
      <c r="AB1780">
        <v>1208.8399999999999</v>
      </c>
      <c r="AC1780">
        <v>1215.42</v>
      </c>
      <c r="AD1780">
        <v>1401.96</v>
      </c>
      <c r="AE1780">
        <v>1344.94</v>
      </c>
      <c r="AF1780">
        <v>1413.26</v>
      </c>
      <c r="AG1780">
        <v>1408.12</v>
      </c>
      <c r="AH1780">
        <v>1550.14</v>
      </c>
      <c r="AI1780">
        <v>1452.3</v>
      </c>
      <c r="AJ1780">
        <v>1463.02</v>
      </c>
      <c r="AK1780">
        <v>1140.96</v>
      </c>
      <c r="AL1780">
        <v>670.44</v>
      </c>
      <c r="AM1780">
        <v>1249.6600000000001</v>
      </c>
      <c r="AN1780">
        <v>1386.48</v>
      </c>
      <c r="AO1780">
        <v>1339.4</v>
      </c>
      <c r="AP1780">
        <v>1355.84</v>
      </c>
      <c r="AQ1780">
        <v>1247.06</v>
      </c>
      <c r="AR1780">
        <v>1216.52</v>
      </c>
      <c r="AS1780">
        <v>1225.42</v>
      </c>
      <c r="AT1780">
        <v>1280.1199999999999</v>
      </c>
      <c r="AU1780">
        <v>57</v>
      </c>
      <c r="AV1780">
        <v>56</v>
      </c>
      <c r="AW1780">
        <v>56</v>
      </c>
      <c r="AX1780">
        <v>55</v>
      </c>
      <c r="AY1780">
        <v>55</v>
      </c>
      <c r="AZ1780">
        <v>54</v>
      </c>
      <c r="BA1780">
        <v>54</v>
      </c>
      <c r="BB1780">
        <v>54</v>
      </c>
      <c r="BC1780">
        <v>55.5</v>
      </c>
      <c r="BD1780">
        <v>58</v>
      </c>
      <c r="BE1780">
        <v>62.5</v>
      </c>
      <c r="BF1780">
        <v>66</v>
      </c>
      <c r="BG1780">
        <v>66</v>
      </c>
      <c r="BH1780">
        <v>66</v>
      </c>
      <c r="BI1780">
        <v>66.5</v>
      </c>
      <c r="BJ1780">
        <v>66.5</v>
      </c>
      <c r="BK1780">
        <v>66</v>
      </c>
      <c r="BL1780">
        <v>65.5</v>
      </c>
      <c r="BM1780">
        <v>64.5</v>
      </c>
      <c r="BN1780">
        <v>62.5</v>
      </c>
      <c r="BO1780">
        <v>59.5</v>
      </c>
      <c r="BP1780">
        <v>59</v>
      </c>
      <c r="BQ1780">
        <v>59</v>
      </c>
      <c r="BR1780">
        <v>58.5</v>
      </c>
      <c r="BS1780">
        <v>-21.5139</v>
      </c>
      <c r="BT1780">
        <v>-9.7863310000000006</v>
      </c>
      <c r="BU1780">
        <v>44.757719999999999</v>
      </c>
      <c r="BV1780">
        <v>-58.380769999999998</v>
      </c>
      <c r="BW1780">
        <v>-2.1669770000000002</v>
      </c>
      <c r="BX1780">
        <v>46.402479999999997</v>
      </c>
      <c r="BY1780">
        <v>99.344909999999999</v>
      </c>
      <c r="BZ1780">
        <v>-54.510449999999999</v>
      </c>
      <c r="CA1780">
        <v>-49.376620000000003</v>
      </c>
      <c r="CB1780">
        <v>-40.0184</v>
      </c>
      <c r="CC1780">
        <v>-12.72594</v>
      </c>
      <c r="CD1780">
        <v>-93.736249999999998</v>
      </c>
      <c r="CE1780">
        <v>-45.537059999999997</v>
      </c>
      <c r="CF1780">
        <v>-32.997329999999998</v>
      </c>
      <c r="CG1780">
        <v>296.48610000000002</v>
      </c>
      <c r="CH1780">
        <v>800.99779999999998</v>
      </c>
      <c r="CI1780">
        <v>160.30510000000001</v>
      </c>
      <c r="CJ1780">
        <v>-6.6001589999999997</v>
      </c>
      <c r="CK1780">
        <v>3.9753419999999999</v>
      </c>
      <c r="CL1780">
        <v>-11.58006</v>
      </c>
      <c r="CM1780">
        <v>13.134309999999999</v>
      </c>
      <c r="CN1780">
        <v>36.962200000000003</v>
      </c>
      <c r="CO1780">
        <v>30.642589999999998</v>
      </c>
      <c r="CP1780">
        <v>16.561800000000002</v>
      </c>
      <c r="CQ1780">
        <v>112.5044</v>
      </c>
      <c r="CR1780">
        <v>420.20350000000002</v>
      </c>
      <c r="CS1780">
        <v>138.77690000000001</v>
      </c>
      <c r="CT1780">
        <v>98.104140000000001</v>
      </c>
      <c r="CU1780">
        <v>91.25967</v>
      </c>
      <c r="CV1780">
        <v>84.173569999999998</v>
      </c>
      <c r="CW1780">
        <v>58.630200000000002</v>
      </c>
      <c r="CX1780">
        <v>129.29929999999999</v>
      </c>
      <c r="CY1780">
        <v>70.106129999999993</v>
      </c>
      <c r="CZ1780">
        <v>73.336650000000006</v>
      </c>
      <c r="DA1780">
        <v>87.540570000000002</v>
      </c>
      <c r="DB1780">
        <v>111.70820000000001</v>
      </c>
      <c r="DC1780">
        <v>92.007050000000007</v>
      </c>
      <c r="DD1780">
        <v>101.788</v>
      </c>
      <c r="DE1780">
        <v>103.8741</v>
      </c>
      <c r="DF1780">
        <v>144.99029999999999</v>
      </c>
      <c r="DG1780">
        <v>137.05160000000001</v>
      </c>
      <c r="DH1780">
        <v>143.88650000000001</v>
      </c>
      <c r="DI1780">
        <v>110.13500000000001</v>
      </c>
      <c r="DJ1780">
        <v>138.22800000000001</v>
      </c>
      <c r="DK1780">
        <v>104.605</v>
      </c>
      <c r="DL1780">
        <v>116.4042</v>
      </c>
      <c r="DM1780">
        <v>103.1884</v>
      </c>
      <c r="DN1780">
        <v>149.60120000000001</v>
      </c>
      <c r="DO1780">
        <v>16</v>
      </c>
      <c r="DP1780">
        <v>16</v>
      </c>
    </row>
    <row r="1781" spans="1:120" hidden="1" x14ac:dyDescent="0.25">
      <c r="A1781" t="str">
        <f t="shared" si="27"/>
        <v>sublap_id-SLAP_PGHB_Elect DA 1-4 (1PM-9PM) with Weekends_44428_16-16</v>
      </c>
      <c r="B1781" t="s">
        <v>62</v>
      </c>
      <c r="C1781" t="s">
        <v>303</v>
      </c>
      <c r="D1781" t="s">
        <v>61</v>
      </c>
      <c r="E1781" t="s">
        <v>304</v>
      </c>
      <c r="F1781" t="s">
        <v>61</v>
      </c>
      <c r="G1781" t="s">
        <v>61</v>
      </c>
      <c r="H1781" t="s">
        <v>61</v>
      </c>
      <c r="I1781" t="s">
        <v>61</v>
      </c>
      <c r="J1781" t="s">
        <v>61</v>
      </c>
      <c r="K1781" t="s">
        <v>264</v>
      </c>
      <c r="L1781" s="18">
        <v>44428</v>
      </c>
      <c r="M1781">
        <v>16</v>
      </c>
      <c r="N1781">
        <v>16</v>
      </c>
      <c r="O1781" t="s">
        <v>263</v>
      </c>
      <c r="P1781">
        <v>5</v>
      </c>
      <c r="Q1781">
        <v>5</v>
      </c>
      <c r="R1781">
        <v>0</v>
      </c>
      <c r="S1781">
        <v>0</v>
      </c>
      <c r="T1781">
        <v>1</v>
      </c>
      <c r="U1781">
        <v>1</v>
      </c>
      <c r="V1781">
        <v>1</v>
      </c>
      <c r="W1781">
        <v>1218.94</v>
      </c>
      <c r="X1781">
        <v>1211.0999999999999</v>
      </c>
      <c r="Y1781">
        <v>1162.26</v>
      </c>
      <c r="Z1781">
        <v>1317.1</v>
      </c>
      <c r="AA1781">
        <v>1217.74</v>
      </c>
      <c r="AB1781">
        <v>1208.8399999999999</v>
      </c>
      <c r="AC1781">
        <v>1215.42</v>
      </c>
      <c r="AD1781">
        <v>1401.96</v>
      </c>
      <c r="AE1781">
        <v>1344.94</v>
      </c>
      <c r="AF1781">
        <v>1413.26</v>
      </c>
      <c r="AG1781">
        <v>1408.12</v>
      </c>
      <c r="AH1781">
        <v>1550.14</v>
      </c>
      <c r="AI1781">
        <v>1452.3</v>
      </c>
      <c r="AJ1781">
        <v>1463.02</v>
      </c>
      <c r="AK1781">
        <v>1140.96</v>
      </c>
      <c r="AL1781">
        <v>670.44</v>
      </c>
      <c r="AM1781">
        <v>1249.6600000000001</v>
      </c>
      <c r="AN1781">
        <v>1386.48</v>
      </c>
      <c r="AO1781">
        <v>1339.4</v>
      </c>
      <c r="AP1781">
        <v>1355.84</v>
      </c>
      <c r="AQ1781">
        <v>1247.06</v>
      </c>
      <c r="AR1781">
        <v>1216.52</v>
      </c>
      <c r="AS1781">
        <v>1225.42</v>
      </c>
      <c r="AT1781">
        <v>1280.1199999999999</v>
      </c>
      <c r="AU1781">
        <v>57</v>
      </c>
      <c r="AV1781">
        <v>56</v>
      </c>
      <c r="AW1781">
        <v>56</v>
      </c>
      <c r="AX1781">
        <v>55</v>
      </c>
      <c r="AY1781">
        <v>55</v>
      </c>
      <c r="AZ1781">
        <v>54</v>
      </c>
      <c r="BA1781">
        <v>54</v>
      </c>
      <c r="BB1781">
        <v>54</v>
      </c>
      <c r="BC1781">
        <v>55.5</v>
      </c>
      <c r="BD1781">
        <v>58</v>
      </c>
      <c r="BE1781">
        <v>62.5</v>
      </c>
      <c r="BF1781">
        <v>66</v>
      </c>
      <c r="BG1781">
        <v>66</v>
      </c>
      <c r="BH1781">
        <v>66</v>
      </c>
      <c r="BI1781">
        <v>66.5</v>
      </c>
      <c r="BJ1781">
        <v>66.5</v>
      </c>
      <c r="BK1781">
        <v>66</v>
      </c>
      <c r="BL1781">
        <v>65.5</v>
      </c>
      <c r="BM1781">
        <v>64.5</v>
      </c>
      <c r="BN1781">
        <v>62.5</v>
      </c>
      <c r="BO1781">
        <v>59.5</v>
      </c>
      <c r="BP1781">
        <v>59</v>
      </c>
      <c r="BQ1781">
        <v>59</v>
      </c>
      <c r="BR1781">
        <v>58.5</v>
      </c>
      <c r="BS1781">
        <v>-21.5139</v>
      </c>
      <c r="BT1781">
        <v>-9.7863310000000006</v>
      </c>
      <c r="BU1781">
        <v>44.757719999999999</v>
      </c>
      <c r="BV1781">
        <v>-58.380769999999998</v>
      </c>
      <c r="BW1781">
        <v>-2.1669770000000002</v>
      </c>
      <c r="BX1781">
        <v>46.402479999999997</v>
      </c>
      <c r="BY1781">
        <v>99.344909999999999</v>
      </c>
      <c r="BZ1781">
        <v>-54.510449999999999</v>
      </c>
      <c r="CA1781">
        <v>-49.376620000000003</v>
      </c>
      <c r="CB1781">
        <v>-40.0184</v>
      </c>
      <c r="CC1781">
        <v>-12.72594</v>
      </c>
      <c r="CD1781">
        <v>-93.736249999999998</v>
      </c>
      <c r="CE1781">
        <v>-45.537059999999997</v>
      </c>
      <c r="CF1781">
        <v>-32.997329999999998</v>
      </c>
      <c r="CG1781">
        <v>296.48610000000002</v>
      </c>
      <c r="CH1781">
        <v>800.99779999999998</v>
      </c>
      <c r="CI1781">
        <v>160.30510000000001</v>
      </c>
      <c r="CJ1781">
        <v>-6.6001589999999997</v>
      </c>
      <c r="CK1781">
        <v>3.9753419999999999</v>
      </c>
      <c r="CL1781">
        <v>-11.58006</v>
      </c>
      <c r="CM1781">
        <v>13.134309999999999</v>
      </c>
      <c r="CN1781">
        <v>36.962200000000003</v>
      </c>
      <c r="CO1781">
        <v>30.642589999999998</v>
      </c>
      <c r="CP1781">
        <v>16.561800000000002</v>
      </c>
      <c r="CQ1781">
        <v>112.5044</v>
      </c>
      <c r="CR1781">
        <v>420.20350000000002</v>
      </c>
      <c r="CS1781">
        <v>138.77690000000001</v>
      </c>
      <c r="CT1781">
        <v>98.104140000000001</v>
      </c>
      <c r="CU1781">
        <v>91.25967</v>
      </c>
      <c r="CV1781">
        <v>84.173569999999998</v>
      </c>
      <c r="CW1781">
        <v>58.630200000000002</v>
      </c>
      <c r="CX1781">
        <v>129.29929999999999</v>
      </c>
      <c r="CY1781">
        <v>70.106129999999993</v>
      </c>
      <c r="CZ1781">
        <v>73.336650000000006</v>
      </c>
      <c r="DA1781">
        <v>87.540570000000002</v>
      </c>
      <c r="DB1781">
        <v>111.70820000000001</v>
      </c>
      <c r="DC1781">
        <v>92.007050000000007</v>
      </c>
      <c r="DD1781">
        <v>101.788</v>
      </c>
      <c r="DE1781">
        <v>103.8741</v>
      </c>
      <c r="DF1781">
        <v>144.99029999999999</v>
      </c>
      <c r="DG1781">
        <v>137.05160000000001</v>
      </c>
      <c r="DH1781">
        <v>143.88650000000001</v>
      </c>
      <c r="DI1781">
        <v>110.13500000000001</v>
      </c>
      <c r="DJ1781">
        <v>138.22800000000001</v>
      </c>
      <c r="DK1781">
        <v>104.605</v>
      </c>
      <c r="DL1781">
        <v>116.4042</v>
      </c>
      <c r="DM1781">
        <v>103.1884</v>
      </c>
      <c r="DN1781">
        <v>149.60120000000001</v>
      </c>
      <c r="DO1781">
        <v>16</v>
      </c>
      <c r="DP1781">
        <v>16</v>
      </c>
    </row>
    <row r="1782" spans="1:120" hidden="1" x14ac:dyDescent="0.25">
      <c r="A1782" t="str">
        <f t="shared" si="27"/>
        <v>LCA-Humboldt_Elect DA 1-4 (1PM-9PM) with Weekends_44428_16-16</v>
      </c>
      <c r="B1782" t="s">
        <v>62</v>
      </c>
      <c r="C1782" t="s">
        <v>216</v>
      </c>
      <c r="D1782" t="s">
        <v>41</v>
      </c>
      <c r="E1782" t="s">
        <v>61</v>
      </c>
      <c r="F1782" t="s">
        <v>61</v>
      </c>
      <c r="G1782" t="s">
        <v>61</v>
      </c>
      <c r="H1782" t="s">
        <v>61</v>
      </c>
      <c r="I1782" t="s">
        <v>61</v>
      </c>
      <c r="J1782" t="s">
        <v>61</v>
      </c>
      <c r="K1782" t="s">
        <v>264</v>
      </c>
      <c r="L1782" s="18">
        <v>44428</v>
      </c>
      <c r="M1782">
        <v>16</v>
      </c>
      <c r="N1782">
        <v>16</v>
      </c>
      <c r="O1782" t="s">
        <v>263</v>
      </c>
      <c r="P1782">
        <v>5</v>
      </c>
      <c r="Q1782">
        <v>5</v>
      </c>
      <c r="R1782">
        <v>0</v>
      </c>
      <c r="S1782">
        <v>0</v>
      </c>
      <c r="T1782">
        <v>1</v>
      </c>
      <c r="U1782">
        <v>1</v>
      </c>
      <c r="V1782">
        <v>1</v>
      </c>
      <c r="W1782">
        <v>1218.94</v>
      </c>
      <c r="X1782">
        <v>1211.0999999999999</v>
      </c>
      <c r="Y1782">
        <v>1162.26</v>
      </c>
      <c r="Z1782">
        <v>1317.1</v>
      </c>
      <c r="AA1782">
        <v>1217.74</v>
      </c>
      <c r="AB1782">
        <v>1208.8399999999999</v>
      </c>
      <c r="AC1782">
        <v>1215.42</v>
      </c>
      <c r="AD1782">
        <v>1401.96</v>
      </c>
      <c r="AE1782">
        <v>1344.94</v>
      </c>
      <c r="AF1782">
        <v>1413.26</v>
      </c>
      <c r="AG1782">
        <v>1408.12</v>
      </c>
      <c r="AH1782">
        <v>1550.14</v>
      </c>
      <c r="AI1782">
        <v>1452.3</v>
      </c>
      <c r="AJ1782">
        <v>1463.02</v>
      </c>
      <c r="AK1782">
        <v>1140.96</v>
      </c>
      <c r="AL1782">
        <v>670.44</v>
      </c>
      <c r="AM1782">
        <v>1249.6600000000001</v>
      </c>
      <c r="AN1782">
        <v>1386.48</v>
      </c>
      <c r="AO1782">
        <v>1339.4</v>
      </c>
      <c r="AP1782">
        <v>1355.84</v>
      </c>
      <c r="AQ1782">
        <v>1247.06</v>
      </c>
      <c r="AR1782">
        <v>1216.52</v>
      </c>
      <c r="AS1782">
        <v>1225.42</v>
      </c>
      <c r="AT1782">
        <v>1280.1199999999999</v>
      </c>
      <c r="AU1782">
        <v>57</v>
      </c>
      <c r="AV1782">
        <v>56</v>
      </c>
      <c r="AW1782">
        <v>56</v>
      </c>
      <c r="AX1782">
        <v>55</v>
      </c>
      <c r="AY1782">
        <v>55</v>
      </c>
      <c r="AZ1782">
        <v>54</v>
      </c>
      <c r="BA1782">
        <v>54</v>
      </c>
      <c r="BB1782">
        <v>54</v>
      </c>
      <c r="BC1782">
        <v>55.5</v>
      </c>
      <c r="BD1782">
        <v>58</v>
      </c>
      <c r="BE1782">
        <v>62.5</v>
      </c>
      <c r="BF1782">
        <v>66</v>
      </c>
      <c r="BG1782">
        <v>66</v>
      </c>
      <c r="BH1782">
        <v>66</v>
      </c>
      <c r="BI1782">
        <v>66.5</v>
      </c>
      <c r="BJ1782">
        <v>66.5</v>
      </c>
      <c r="BK1782">
        <v>66</v>
      </c>
      <c r="BL1782">
        <v>65.5</v>
      </c>
      <c r="BM1782">
        <v>64.5</v>
      </c>
      <c r="BN1782">
        <v>62.5</v>
      </c>
      <c r="BO1782">
        <v>59.5</v>
      </c>
      <c r="BP1782">
        <v>59</v>
      </c>
      <c r="BQ1782">
        <v>59</v>
      </c>
      <c r="BR1782">
        <v>58.5</v>
      </c>
      <c r="BS1782">
        <v>-21.5139</v>
      </c>
      <c r="BT1782">
        <v>-9.7863310000000006</v>
      </c>
      <c r="BU1782">
        <v>44.757719999999999</v>
      </c>
      <c r="BV1782">
        <v>-58.380769999999998</v>
      </c>
      <c r="BW1782">
        <v>-2.1669770000000002</v>
      </c>
      <c r="BX1782">
        <v>46.402479999999997</v>
      </c>
      <c r="BY1782">
        <v>99.344909999999999</v>
      </c>
      <c r="BZ1782">
        <v>-54.510449999999999</v>
      </c>
      <c r="CA1782">
        <v>-49.376620000000003</v>
      </c>
      <c r="CB1782">
        <v>-40.0184</v>
      </c>
      <c r="CC1782">
        <v>-12.72594</v>
      </c>
      <c r="CD1782">
        <v>-93.736249999999998</v>
      </c>
      <c r="CE1782">
        <v>-45.537059999999997</v>
      </c>
      <c r="CF1782">
        <v>-32.997329999999998</v>
      </c>
      <c r="CG1782">
        <v>296.48610000000002</v>
      </c>
      <c r="CH1782">
        <v>800.99779999999998</v>
      </c>
      <c r="CI1782">
        <v>160.30510000000001</v>
      </c>
      <c r="CJ1782">
        <v>-6.6001589999999997</v>
      </c>
      <c r="CK1782">
        <v>3.9753419999999999</v>
      </c>
      <c r="CL1782">
        <v>-11.58006</v>
      </c>
      <c r="CM1782">
        <v>13.134309999999999</v>
      </c>
      <c r="CN1782">
        <v>36.962200000000003</v>
      </c>
      <c r="CO1782">
        <v>30.642589999999998</v>
      </c>
      <c r="CP1782">
        <v>16.561800000000002</v>
      </c>
      <c r="CQ1782">
        <v>112.5044</v>
      </c>
      <c r="CR1782">
        <v>420.20350000000002</v>
      </c>
      <c r="CS1782">
        <v>138.77690000000001</v>
      </c>
      <c r="CT1782">
        <v>98.104140000000001</v>
      </c>
      <c r="CU1782">
        <v>91.25967</v>
      </c>
      <c r="CV1782">
        <v>84.173569999999998</v>
      </c>
      <c r="CW1782">
        <v>58.630200000000002</v>
      </c>
      <c r="CX1782">
        <v>129.29929999999999</v>
      </c>
      <c r="CY1782">
        <v>70.106129999999993</v>
      </c>
      <c r="CZ1782">
        <v>73.336650000000006</v>
      </c>
      <c r="DA1782">
        <v>87.540570000000002</v>
      </c>
      <c r="DB1782">
        <v>111.70820000000001</v>
      </c>
      <c r="DC1782">
        <v>92.007050000000007</v>
      </c>
      <c r="DD1782">
        <v>101.788</v>
      </c>
      <c r="DE1782">
        <v>103.8741</v>
      </c>
      <c r="DF1782">
        <v>144.99029999999999</v>
      </c>
      <c r="DG1782">
        <v>137.05160000000001</v>
      </c>
      <c r="DH1782">
        <v>143.88650000000001</v>
      </c>
      <c r="DI1782">
        <v>110.13500000000001</v>
      </c>
      <c r="DJ1782">
        <v>138.22800000000001</v>
      </c>
      <c r="DK1782">
        <v>104.605</v>
      </c>
      <c r="DL1782">
        <v>116.4042</v>
      </c>
      <c r="DM1782">
        <v>103.1884</v>
      </c>
      <c r="DN1782">
        <v>149.60120000000001</v>
      </c>
      <c r="DO1782">
        <v>16</v>
      </c>
      <c r="DP1782">
        <v>16</v>
      </c>
    </row>
    <row r="1783" spans="1:120" hidden="1" x14ac:dyDescent="0.25">
      <c r="A1783" t="str">
        <f t="shared" si="27"/>
        <v>Aggregator-CPower_All CBP_44431</v>
      </c>
      <c r="B1783" t="s">
        <v>62</v>
      </c>
      <c r="C1783" t="s">
        <v>215</v>
      </c>
      <c r="D1783" t="s">
        <v>61</v>
      </c>
      <c r="E1783" t="s">
        <v>61</v>
      </c>
      <c r="F1783" t="s">
        <v>42</v>
      </c>
      <c r="G1783" t="s">
        <v>61</v>
      </c>
      <c r="H1783" t="s">
        <v>61</v>
      </c>
      <c r="I1783" t="s">
        <v>61</v>
      </c>
      <c r="J1783" t="s">
        <v>61</v>
      </c>
      <c r="K1783" t="s">
        <v>197</v>
      </c>
      <c r="L1783" s="18">
        <v>44431</v>
      </c>
      <c r="M1783">
        <v>19</v>
      </c>
      <c r="N1783">
        <v>20</v>
      </c>
      <c r="O1783" t="s">
        <v>263</v>
      </c>
      <c r="P1783">
        <v>20</v>
      </c>
      <c r="Q1783">
        <v>19</v>
      </c>
      <c r="R1783">
        <v>0</v>
      </c>
      <c r="S1783">
        <v>0</v>
      </c>
      <c r="T1783">
        <v>0</v>
      </c>
      <c r="U1783">
        <v>0</v>
      </c>
      <c r="V1783">
        <v>0</v>
      </c>
      <c r="W1783">
        <v>621.37262999999996</v>
      </c>
      <c r="X1783">
        <v>629.09894999999995</v>
      </c>
      <c r="Y1783">
        <v>628.50631999999996</v>
      </c>
      <c r="Z1783">
        <v>500.56526000000002</v>
      </c>
      <c r="AA1783">
        <v>495.93579</v>
      </c>
      <c r="AB1783">
        <v>552.40947000000006</v>
      </c>
      <c r="AC1783">
        <v>783.20632000000001</v>
      </c>
      <c r="AD1783">
        <v>969.51262999999994</v>
      </c>
      <c r="AE1783">
        <v>1150.2041999999999</v>
      </c>
      <c r="AF1783">
        <v>1194.9547</v>
      </c>
      <c r="AG1783">
        <v>1189.4537</v>
      </c>
      <c r="AH1783">
        <v>1268.72</v>
      </c>
      <c r="AI1783">
        <v>1282.8168000000001</v>
      </c>
      <c r="AJ1783">
        <v>1390.6895</v>
      </c>
      <c r="AK1783">
        <v>1420.1841999999999</v>
      </c>
      <c r="AL1783">
        <v>1304.9358</v>
      </c>
      <c r="AM1783">
        <v>1305.9926</v>
      </c>
      <c r="AN1783">
        <v>1191.3525999999999</v>
      </c>
      <c r="AO1783">
        <v>1076.1505</v>
      </c>
      <c r="AP1783">
        <v>1075.5516</v>
      </c>
      <c r="AQ1783">
        <v>1140.5105000000001</v>
      </c>
      <c r="AR1783">
        <v>891.80105000000003</v>
      </c>
      <c r="AS1783">
        <v>831.45789000000002</v>
      </c>
      <c r="AT1783">
        <v>769.19789000000003</v>
      </c>
      <c r="AU1783">
        <v>64.236841999999996</v>
      </c>
      <c r="AV1783">
        <v>64.236841999999996</v>
      </c>
      <c r="AW1783">
        <v>63.710526000000002</v>
      </c>
      <c r="AX1783">
        <v>62.684210999999998</v>
      </c>
      <c r="AY1783">
        <v>61.342104999999997</v>
      </c>
      <c r="AZ1783">
        <v>60.657895000000003</v>
      </c>
      <c r="BA1783">
        <v>59.973683999999999</v>
      </c>
      <c r="BB1783">
        <v>59.789473999999998</v>
      </c>
      <c r="BC1783">
        <v>61.447367999999997</v>
      </c>
      <c r="BD1783">
        <v>65.105262999999994</v>
      </c>
      <c r="BE1783">
        <v>69.052632000000003</v>
      </c>
      <c r="BF1783">
        <v>73.526315999999994</v>
      </c>
      <c r="BG1783">
        <v>77.368420999999998</v>
      </c>
      <c r="BH1783">
        <v>80.236841999999996</v>
      </c>
      <c r="BI1783">
        <v>82.289473999999998</v>
      </c>
      <c r="BJ1783">
        <v>84.184211000000005</v>
      </c>
      <c r="BK1783">
        <v>83.894737000000006</v>
      </c>
      <c r="BL1783">
        <v>82.921053000000001</v>
      </c>
      <c r="BM1783">
        <v>80.105262999999994</v>
      </c>
      <c r="BN1783">
        <v>76.473684000000006</v>
      </c>
      <c r="BO1783">
        <v>72.315788999999995</v>
      </c>
      <c r="BP1783">
        <v>69.105262999999994</v>
      </c>
      <c r="BQ1783">
        <v>67.078946999999999</v>
      </c>
      <c r="BR1783">
        <v>65.552632000000003</v>
      </c>
      <c r="BS1783">
        <v>-101.8763</v>
      </c>
      <c r="BT1783">
        <v>-184.17500000000001</v>
      </c>
      <c r="BU1783">
        <v>-176.39769999999999</v>
      </c>
      <c r="BV1783">
        <v>-51.892679999999999</v>
      </c>
      <c r="BW1783">
        <v>-29.867920000000002</v>
      </c>
      <c r="BX1783">
        <v>137.26349999999999</v>
      </c>
      <c r="BY1783">
        <v>64.888720000000006</v>
      </c>
      <c r="BZ1783">
        <v>-68.702039999999997</v>
      </c>
      <c r="CA1783">
        <v>-55.073169999999998</v>
      </c>
      <c r="CB1783">
        <v>-41.187989999999999</v>
      </c>
      <c r="CC1783">
        <v>-1.585002</v>
      </c>
      <c r="CD1783">
        <v>-27.062169999999998</v>
      </c>
      <c r="CE1783">
        <v>-31.623249999999999</v>
      </c>
      <c r="CF1783">
        <v>-69.89734</v>
      </c>
      <c r="CG1783">
        <v>-58.085419999999999</v>
      </c>
      <c r="CH1783">
        <v>32.47531</v>
      </c>
      <c r="CI1783">
        <v>-38.801029999999997</v>
      </c>
      <c r="CJ1783">
        <v>-44.183129999999998</v>
      </c>
      <c r="CK1783">
        <v>71.111689999999996</v>
      </c>
      <c r="CL1783">
        <v>36.551949999999998</v>
      </c>
      <c r="CM1783">
        <v>-118.49639999999999</v>
      </c>
      <c r="CN1783">
        <v>-39.859270000000002</v>
      </c>
      <c r="CO1783">
        <v>-72.655379999999994</v>
      </c>
      <c r="CP1783">
        <v>-31.746600000000001</v>
      </c>
      <c r="CQ1783">
        <v>1554.17</v>
      </c>
      <c r="CR1783">
        <v>710.80460000000005</v>
      </c>
      <c r="CS1783">
        <v>688.64139999999998</v>
      </c>
      <c r="CT1783">
        <v>530.54769999999996</v>
      </c>
      <c r="CU1783">
        <v>517.2346</v>
      </c>
      <c r="CV1783">
        <v>284.29059999999998</v>
      </c>
      <c r="CW1783">
        <v>249.268</v>
      </c>
      <c r="CX1783">
        <v>320.80630000000002</v>
      </c>
      <c r="CY1783">
        <v>278.8793</v>
      </c>
      <c r="CZ1783">
        <v>351.79649999999998</v>
      </c>
      <c r="DA1783">
        <v>682.36030000000005</v>
      </c>
      <c r="DB1783">
        <v>737.58780000000002</v>
      </c>
      <c r="DC1783">
        <v>891.29359999999997</v>
      </c>
      <c r="DD1783">
        <v>1174.2639999999999</v>
      </c>
      <c r="DE1783">
        <v>1410.0930000000001</v>
      </c>
      <c r="DF1783">
        <v>1391.568</v>
      </c>
      <c r="DG1783">
        <v>1238.9169999999999</v>
      </c>
      <c r="DH1783">
        <v>1074.3119999999999</v>
      </c>
      <c r="DI1783">
        <v>995.74249999999995</v>
      </c>
      <c r="DJ1783">
        <v>975.91669999999999</v>
      </c>
      <c r="DK1783">
        <v>1157.818</v>
      </c>
      <c r="DL1783">
        <v>1383.502</v>
      </c>
      <c r="DM1783">
        <v>832.68820000000005</v>
      </c>
      <c r="DN1783">
        <v>953.26120000000003</v>
      </c>
      <c r="DO1783">
        <v>19</v>
      </c>
      <c r="DP1783">
        <v>20</v>
      </c>
    </row>
    <row r="1784" spans="1:120" hidden="1" x14ac:dyDescent="0.25">
      <c r="A1784" t="str">
        <f t="shared" si="27"/>
        <v>Size_Grp-Below 20 kW_All CBP_44431</v>
      </c>
      <c r="B1784" t="s">
        <v>62</v>
      </c>
      <c r="C1784" t="s">
        <v>259</v>
      </c>
      <c r="D1784" t="s">
        <v>61</v>
      </c>
      <c r="E1784" t="s">
        <v>61</v>
      </c>
      <c r="F1784" t="s">
        <v>61</v>
      </c>
      <c r="G1784" t="s">
        <v>61</v>
      </c>
      <c r="H1784" t="s">
        <v>61</v>
      </c>
      <c r="I1784" t="s">
        <v>61</v>
      </c>
      <c r="J1784" t="s">
        <v>260</v>
      </c>
      <c r="K1784" t="s">
        <v>197</v>
      </c>
      <c r="L1784" s="18">
        <v>44431</v>
      </c>
      <c r="M1784">
        <v>19</v>
      </c>
      <c r="N1784">
        <v>20</v>
      </c>
      <c r="O1784" t="s">
        <v>263</v>
      </c>
      <c r="P1784">
        <v>2</v>
      </c>
      <c r="Q1784">
        <v>2</v>
      </c>
      <c r="R1784">
        <v>0</v>
      </c>
      <c r="S1784">
        <v>0</v>
      </c>
      <c r="T1784">
        <v>1</v>
      </c>
      <c r="U1784">
        <v>0</v>
      </c>
      <c r="V1784">
        <v>1</v>
      </c>
      <c r="W1784">
        <v>7.7850000000000001</v>
      </c>
      <c r="X1784">
        <v>8.0839999999999996</v>
      </c>
      <c r="Y1784">
        <v>7.89</v>
      </c>
      <c r="Z1784">
        <v>7.7089999999999996</v>
      </c>
      <c r="AA1784">
        <v>7.8819999999999997</v>
      </c>
      <c r="AB1784">
        <v>7.7809999999999997</v>
      </c>
      <c r="AC1784">
        <v>8.8339999999999996</v>
      </c>
      <c r="AD1784">
        <v>15.968999999999999</v>
      </c>
      <c r="AE1784">
        <v>18.574999999999999</v>
      </c>
      <c r="AF1784">
        <v>20.759</v>
      </c>
      <c r="AG1784">
        <v>22.103000000000002</v>
      </c>
      <c r="AH1784">
        <v>22.832999999999998</v>
      </c>
      <c r="AI1784">
        <v>26.535</v>
      </c>
      <c r="AJ1784">
        <v>26.617999999999999</v>
      </c>
      <c r="AK1784">
        <v>31.346</v>
      </c>
      <c r="AL1784">
        <v>32.055</v>
      </c>
      <c r="AM1784">
        <v>30.94</v>
      </c>
      <c r="AN1784">
        <v>31.553999999999998</v>
      </c>
      <c r="AO1784">
        <v>18.638000000000002</v>
      </c>
      <c r="AP1784">
        <v>18.853000000000002</v>
      </c>
      <c r="AQ1784">
        <v>23.481000000000002</v>
      </c>
      <c r="AR1784">
        <v>12.169</v>
      </c>
      <c r="AS1784">
        <v>7.7619999999999996</v>
      </c>
      <c r="AT1784">
        <v>7.8890000000000002</v>
      </c>
      <c r="AU1784">
        <v>63.5</v>
      </c>
      <c r="AV1784">
        <v>63.5</v>
      </c>
      <c r="AW1784">
        <v>63.25</v>
      </c>
      <c r="AX1784">
        <v>62.5</v>
      </c>
      <c r="AY1784">
        <v>61.25</v>
      </c>
      <c r="AZ1784">
        <v>60.75</v>
      </c>
      <c r="BA1784">
        <v>60.25</v>
      </c>
      <c r="BB1784">
        <v>60.25</v>
      </c>
      <c r="BC1784">
        <v>62</v>
      </c>
      <c r="BD1784">
        <v>65.75</v>
      </c>
      <c r="BE1784">
        <v>70.25</v>
      </c>
      <c r="BF1784">
        <v>75</v>
      </c>
      <c r="BG1784">
        <v>78.75</v>
      </c>
      <c r="BH1784">
        <v>81.25</v>
      </c>
      <c r="BI1784">
        <v>82.75</v>
      </c>
      <c r="BJ1784">
        <v>84</v>
      </c>
      <c r="BK1784">
        <v>83.25</v>
      </c>
      <c r="BL1784">
        <v>82</v>
      </c>
      <c r="BM1784">
        <v>79</v>
      </c>
      <c r="BN1784">
        <v>75</v>
      </c>
      <c r="BO1784">
        <v>70.75</v>
      </c>
      <c r="BP1784">
        <v>68</v>
      </c>
      <c r="BQ1784">
        <v>66.25</v>
      </c>
      <c r="BR1784">
        <v>65</v>
      </c>
      <c r="BS1784">
        <v>0.32068950000000002</v>
      </c>
      <c r="BT1784">
        <v>0.1599505</v>
      </c>
      <c r="BU1784">
        <v>0.1282085</v>
      </c>
      <c r="BV1784">
        <v>0.21217159999999999</v>
      </c>
      <c r="BW1784">
        <v>-7.5618699999999997E-2</v>
      </c>
      <c r="BX1784">
        <v>0.72408289999999997</v>
      </c>
      <c r="BY1784">
        <v>0.93439919999999999</v>
      </c>
      <c r="BZ1784">
        <v>-6.2688889999999997</v>
      </c>
      <c r="CA1784">
        <v>0.81805439999999996</v>
      </c>
      <c r="CB1784">
        <v>3.0887799999999999</v>
      </c>
      <c r="CC1784">
        <v>0.72604749999999996</v>
      </c>
      <c r="CD1784">
        <v>0.2169189</v>
      </c>
      <c r="CE1784">
        <v>-0.62795109999999998</v>
      </c>
      <c r="CF1784">
        <v>1.155993</v>
      </c>
      <c r="CG1784">
        <v>-2.5653969999999999</v>
      </c>
      <c r="CH1784">
        <v>-1.525177</v>
      </c>
      <c r="CI1784">
        <v>-0.54459429999999998</v>
      </c>
      <c r="CJ1784">
        <v>-4.4088269999999996</v>
      </c>
      <c r="CK1784">
        <v>6.4546479999999997</v>
      </c>
      <c r="CL1784">
        <v>3.2105000000000001</v>
      </c>
      <c r="CM1784">
        <v>-3.2491140000000001</v>
      </c>
      <c r="CN1784">
        <v>1.137583</v>
      </c>
      <c r="CO1784">
        <v>2.0502980000000002</v>
      </c>
      <c r="CP1784">
        <v>2.68889E-2</v>
      </c>
      <c r="CQ1784">
        <v>2.2833300000000001E-2</v>
      </c>
      <c r="CR1784">
        <v>1.0479E-2</v>
      </c>
      <c r="CS1784">
        <v>1.00345E-2</v>
      </c>
      <c r="CT1784">
        <v>6.7305000000000004E-3</v>
      </c>
      <c r="CU1784">
        <v>9.6933000000000002E-3</v>
      </c>
      <c r="CV1784">
        <v>4.56634E-2</v>
      </c>
      <c r="CW1784">
        <v>0.23366129999999999</v>
      </c>
      <c r="CX1784">
        <v>0.29549219999999998</v>
      </c>
      <c r="CY1784">
        <v>0.38162750000000001</v>
      </c>
      <c r="CZ1784">
        <v>0.39791389999999999</v>
      </c>
      <c r="DA1784">
        <v>0.27487590000000001</v>
      </c>
      <c r="DB1784">
        <v>0.16550490000000001</v>
      </c>
      <c r="DC1784">
        <v>0.2289446</v>
      </c>
      <c r="DD1784">
        <v>0.19299630000000001</v>
      </c>
      <c r="DE1784">
        <v>0.22275059999999999</v>
      </c>
      <c r="DF1784">
        <v>0.23625280000000001</v>
      </c>
      <c r="DG1784">
        <v>0.22433220000000001</v>
      </c>
      <c r="DH1784">
        <v>0.1396763</v>
      </c>
      <c r="DI1784">
        <v>0.13354199999999999</v>
      </c>
      <c r="DJ1784">
        <v>0.17121819999999999</v>
      </c>
      <c r="DK1784">
        <v>0.36843900000000002</v>
      </c>
      <c r="DL1784">
        <v>0.34498240000000002</v>
      </c>
      <c r="DM1784">
        <v>0.66115330000000005</v>
      </c>
      <c r="DN1784">
        <v>2.86947E-2</v>
      </c>
      <c r="DO1784">
        <v>19</v>
      </c>
      <c r="DP1784">
        <v>20</v>
      </c>
    </row>
    <row r="1785" spans="1:120" x14ac:dyDescent="0.25">
      <c r="A1785" t="str">
        <f t="shared" si="27"/>
        <v>AutoDR-Yes_All CBP_44431</v>
      </c>
      <c r="B1785" t="s">
        <v>62</v>
      </c>
      <c r="C1785" t="s">
        <v>322</v>
      </c>
      <c r="D1785" t="s">
        <v>61</v>
      </c>
      <c r="E1785" t="s">
        <v>61</v>
      </c>
      <c r="F1785" t="s">
        <v>61</v>
      </c>
      <c r="G1785" t="s">
        <v>61</v>
      </c>
      <c r="H1785" t="s">
        <v>98</v>
      </c>
      <c r="I1785" t="s">
        <v>61</v>
      </c>
      <c r="J1785" t="s">
        <v>61</v>
      </c>
      <c r="K1785" t="s">
        <v>197</v>
      </c>
      <c r="L1785" s="18">
        <v>44431</v>
      </c>
      <c r="M1785">
        <v>19</v>
      </c>
      <c r="N1785">
        <v>20</v>
      </c>
      <c r="O1785" t="s">
        <v>263</v>
      </c>
      <c r="P1785">
        <v>3</v>
      </c>
      <c r="Q1785">
        <v>3</v>
      </c>
      <c r="R1785">
        <v>0</v>
      </c>
      <c r="S1785">
        <v>0</v>
      </c>
      <c r="T1785">
        <v>1</v>
      </c>
      <c r="U1785">
        <v>0</v>
      </c>
      <c r="V1785">
        <v>1</v>
      </c>
      <c r="W1785">
        <v>62.88</v>
      </c>
      <c r="X1785">
        <v>74.52</v>
      </c>
      <c r="Y1785">
        <v>71.16</v>
      </c>
      <c r="Z1785">
        <v>69.239999999999995</v>
      </c>
      <c r="AA1785">
        <v>68.760000000000005</v>
      </c>
      <c r="AB1785">
        <v>68.16</v>
      </c>
      <c r="AC1785">
        <v>69.48</v>
      </c>
      <c r="AD1785">
        <v>77.52</v>
      </c>
      <c r="AE1785">
        <v>99.6</v>
      </c>
      <c r="AF1785">
        <v>131.16</v>
      </c>
      <c r="AG1785">
        <v>129.24</v>
      </c>
      <c r="AH1785">
        <v>144</v>
      </c>
      <c r="AI1785">
        <v>159.96</v>
      </c>
      <c r="AJ1785">
        <v>158.16</v>
      </c>
      <c r="AK1785">
        <v>180.12</v>
      </c>
      <c r="AL1785">
        <v>179.88</v>
      </c>
      <c r="AM1785">
        <v>175.68</v>
      </c>
      <c r="AN1785">
        <v>160.86000000000001</v>
      </c>
      <c r="AO1785">
        <v>121.68</v>
      </c>
      <c r="AP1785">
        <v>114</v>
      </c>
      <c r="AQ1785">
        <v>144.6</v>
      </c>
      <c r="AR1785">
        <v>106.32</v>
      </c>
      <c r="AS1785">
        <v>94.32</v>
      </c>
      <c r="AT1785">
        <v>86.76</v>
      </c>
      <c r="AU1785">
        <v>64.166667000000004</v>
      </c>
      <c r="AV1785">
        <v>64.166667000000004</v>
      </c>
      <c r="AW1785">
        <v>63.666666999999997</v>
      </c>
      <c r="AX1785">
        <v>62.666666999999997</v>
      </c>
      <c r="AY1785">
        <v>61.333333000000003</v>
      </c>
      <c r="AZ1785">
        <v>60.666666999999997</v>
      </c>
      <c r="BA1785">
        <v>60</v>
      </c>
      <c r="BB1785">
        <v>59.833333000000003</v>
      </c>
      <c r="BC1785">
        <v>61.5</v>
      </c>
      <c r="BD1785">
        <v>65.166667000000004</v>
      </c>
      <c r="BE1785">
        <v>69.166667000000004</v>
      </c>
      <c r="BF1785">
        <v>73.666667000000004</v>
      </c>
      <c r="BG1785">
        <v>77.5</v>
      </c>
      <c r="BH1785">
        <v>80.333332999999996</v>
      </c>
      <c r="BI1785">
        <v>82.333332999999996</v>
      </c>
      <c r="BJ1785">
        <v>84.166667000000004</v>
      </c>
      <c r="BK1785">
        <v>83.833332999999996</v>
      </c>
      <c r="BL1785">
        <v>82.833332999999996</v>
      </c>
      <c r="BM1785">
        <v>80</v>
      </c>
      <c r="BN1785">
        <v>76.333332999999996</v>
      </c>
      <c r="BO1785">
        <v>72.166667000000004</v>
      </c>
      <c r="BP1785">
        <v>69</v>
      </c>
      <c r="BQ1785">
        <v>67</v>
      </c>
      <c r="BR1785">
        <v>65.5</v>
      </c>
      <c r="BS1785">
        <v>17.275079999999999</v>
      </c>
      <c r="BT1785">
        <v>2.9435159999999998</v>
      </c>
      <c r="BU1785">
        <v>3.0002080000000002</v>
      </c>
      <c r="BV1785">
        <v>2.0397620000000001</v>
      </c>
      <c r="BW1785">
        <v>0.49483870000000002</v>
      </c>
      <c r="BX1785">
        <v>4.3956790000000003</v>
      </c>
      <c r="BY1785">
        <v>1.2898179999999999</v>
      </c>
      <c r="BZ1785">
        <v>3.077105</v>
      </c>
      <c r="CA1785">
        <v>0.51852609999999999</v>
      </c>
      <c r="CB1785">
        <v>-9.5662420000000008</v>
      </c>
      <c r="CC1785">
        <v>10.0783</v>
      </c>
      <c r="CD1785">
        <v>-1.099148</v>
      </c>
      <c r="CE1785">
        <v>-4.0642699999999996</v>
      </c>
      <c r="CF1785">
        <v>6.1401630000000003</v>
      </c>
      <c r="CG1785">
        <v>-5.4626239999999999</v>
      </c>
      <c r="CH1785">
        <v>0.15332789999999999</v>
      </c>
      <c r="CI1785">
        <v>-0.30192950000000002</v>
      </c>
      <c r="CJ1785">
        <v>7.0979190000000001</v>
      </c>
      <c r="CK1785">
        <v>30.255880000000001</v>
      </c>
      <c r="CL1785">
        <v>18.174800000000001</v>
      </c>
      <c r="CM1785">
        <v>-20.949839999999998</v>
      </c>
      <c r="CN1785">
        <v>-10.125629999999999</v>
      </c>
      <c r="CO1785">
        <v>-12.135630000000001</v>
      </c>
      <c r="CP1785">
        <v>-8.9685059999999996</v>
      </c>
      <c r="CQ1785">
        <v>5.1555600000000004</v>
      </c>
      <c r="CR1785">
        <v>2.3333080000000002</v>
      </c>
      <c r="CS1785">
        <v>1.9115390000000001</v>
      </c>
      <c r="CT1785">
        <v>1.7019569999999999</v>
      </c>
      <c r="CU1785">
        <v>1.333604</v>
      </c>
      <c r="CV1785">
        <v>1.107127</v>
      </c>
      <c r="CW1785">
        <v>0.92419269999999998</v>
      </c>
      <c r="CX1785">
        <v>0.92713310000000004</v>
      </c>
      <c r="CY1785">
        <v>1.569</v>
      </c>
      <c r="CZ1785">
        <v>2.9915579999999999</v>
      </c>
      <c r="DA1785">
        <v>6.8999090000000001</v>
      </c>
      <c r="DB1785">
        <v>5.9629479999999999</v>
      </c>
      <c r="DC1785">
        <v>5.1810150000000004</v>
      </c>
      <c r="DD1785">
        <v>6.5066050000000004</v>
      </c>
      <c r="DE1785">
        <v>8.3925420000000006</v>
      </c>
      <c r="DF1785">
        <v>8.7418969999999998</v>
      </c>
      <c r="DG1785">
        <v>8.1615649999999995</v>
      </c>
      <c r="DH1785">
        <v>4.3470040000000001</v>
      </c>
      <c r="DI1785">
        <v>4.0106029999999997</v>
      </c>
      <c r="DJ1785">
        <v>4.5371069999999998</v>
      </c>
      <c r="DK1785">
        <v>4.7545570000000001</v>
      </c>
      <c r="DL1785">
        <v>3.1817449999999998</v>
      </c>
      <c r="DM1785">
        <v>3.6516739999999999</v>
      </c>
      <c r="DN1785">
        <v>3.5944099999999999</v>
      </c>
      <c r="DO1785">
        <v>19</v>
      </c>
      <c r="DP1785">
        <v>20</v>
      </c>
    </row>
    <row r="1786" spans="1:120" hidden="1" x14ac:dyDescent="0.25">
      <c r="A1786" t="str">
        <f t="shared" si="27"/>
        <v>Aggregator-Voltus, Inc._All CBP_44431</v>
      </c>
      <c r="B1786" t="s">
        <v>62</v>
      </c>
      <c r="C1786" t="s">
        <v>221</v>
      </c>
      <c r="D1786" t="s">
        <v>61</v>
      </c>
      <c r="E1786" t="s">
        <v>61</v>
      </c>
      <c r="F1786" t="s">
        <v>198</v>
      </c>
      <c r="G1786" t="s">
        <v>61</v>
      </c>
      <c r="H1786" t="s">
        <v>61</v>
      </c>
      <c r="I1786" t="s">
        <v>61</v>
      </c>
      <c r="J1786" t="s">
        <v>61</v>
      </c>
      <c r="K1786" t="s">
        <v>197</v>
      </c>
      <c r="L1786" s="18">
        <v>44431</v>
      </c>
      <c r="M1786">
        <v>19</v>
      </c>
      <c r="N1786">
        <v>20</v>
      </c>
      <c r="O1786" t="s">
        <v>263</v>
      </c>
      <c r="P1786">
        <v>13</v>
      </c>
      <c r="Q1786">
        <v>12</v>
      </c>
      <c r="R1786">
        <v>0</v>
      </c>
      <c r="S1786">
        <v>0</v>
      </c>
      <c r="T1786">
        <v>1</v>
      </c>
      <c r="U1786">
        <v>0</v>
      </c>
      <c r="V1786">
        <v>1</v>
      </c>
      <c r="W1786">
        <v>2600.5113000000001</v>
      </c>
      <c r="X1786">
        <v>2605.1104999999998</v>
      </c>
      <c r="Y1786">
        <v>2628.5664000000002</v>
      </c>
      <c r="Z1786">
        <v>2698.7827000000002</v>
      </c>
      <c r="AA1786">
        <v>2811.4222</v>
      </c>
      <c r="AB1786">
        <v>3257.098</v>
      </c>
      <c r="AC1786">
        <v>3548.8150999999998</v>
      </c>
      <c r="AD1786">
        <v>3230.0461</v>
      </c>
      <c r="AE1786">
        <v>3186.1523000000002</v>
      </c>
      <c r="AF1786">
        <v>3437.0832999999998</v>
      </c>
      <c r="AG1786">
        <v>3955.8602999999998</v>
      </c>
      <c r="AH1786">
        <v>4235.2107999999998</v>
      </c>
      <c r="AI1786">
        <v>4279.3874999999998</v>
      </c>
      <c r="AJ1786">
        <v>4374.0446000000002</v>
      </c>
      <c r="AK1786">
        <v>4406.3004000000001</v>
      </c>
      <c r="AL1786">
        <v>3913.2289000000001</v>
      </c>
      <c r="AM1786">
        <v>3817.0902000000001</v>
      </c>
      <c r="AN1786">
        <v>3526.9256</v>
      </c>
      <c r="AO1786">
        <v>2188.538</v>
      </c>
      <c r="AP1786">
        <v>2209.9902999999999</v>
      </c>
      <c r="AQ1786">
        <v>2781.4576000000002</v>
      </c>
      <c r="AR1786">
        <v>2962.8234000000002</v>
      </c>
      <c r="AS1786">
        <v>2962.4641000000001</v>
      </c>
      <c r="AT1786">
        <v>2897.5990000000002</v>
      </c>
      <c r="AU1786">
        <v>65.5</v>
      </c>
      <c r="AV1786">
        <v>65.5</v>
      </c>
      <c r="AW1786">
        <v>64.5</v>
      </c>
      <c r="AX1786">
        <v>63</v>
      </c>
      <c r="AY1786">
        <v>61.5</v>
      </c>
      <c r="AZ1786">
        <v>60.5</v>
      </c>
      <c r="BA1786">
        <v>59.5</v>
      </c>
      <c r="BB1786">
        <v>59</v>
      </c>
      <c r="BC1786">
        <v>60.5</v>
      </c>
      <c r="BD1786">
        <v>64</v>
      </c>
      <c r="BE1786">
        <v>67</v>
      </c>
      <c r="BF1786">
        <v>71</v>
      </c>
      <c r="BG1786">
        <v>75</v>
      </c>
      <c r="BH1786">
        <v>78.5</v>
      </c>
      <c r="BI1786">
        <v>81.5</v>
      </c>
      <c r="BJ1786">
        <v>84.5</v>
      </c>
      <c r="BK1786">
        <v>85</v>
      </c>
      <c r="BL1786">
        <v>84.5</v>
      </c>
      <c r="BM1786">
        <v>82</v>
      </c>
      <c r="BN1786">
        <v>79</v>
      </c>
      <c r="BO1786">
        <v>75</v>
      </c>
      <c r="BP1786">
        <v>71</v>
      </c>
      <c r="BQ1786">
        <v>68.5</v>
      </c>
      <c r="BR1786">
        <v>66.5</v>
      </c>
      <c r="BS1786">
        <v>103.0553</v>
      </c>
      <c r="BT1786">
        <v>-266.58879999999999</v>
      </c>
      <c r="BU1786">
        <v>-275.59539999999998</v>
      </c>
      <c r="BV1786">
        <v>-400.49299999999999</v>
      </c>
      <c r="BW1786">
        <v>-299.47019999999998</v>
      </c>
      <c r="BX1786">
        <v>-395.95499999999998</v>
      </c>
      <c r="BY1786">
        <v>-372.55090000000001</v>
      </c>
      <c r="BZ1786">
        <v>240.88409999999999</v>
      </c>
      <c r="CA1786">
        <v>396.36520000000002</v>
      </c>
      <c r="CB1786">
        <v>410.4554</v>
      </c>
      <c r="CC1786">
        <v>48.86392</v>
      </c>
      <c r="CD1786">
        <v>-78.427930000000003</v>
      </c>
      <c r="CE1786">
        <v>26.19782</v>
      </c>
      <c r="CF1786">
        <v>-69.526499999999999</v>
      </c>
      <c r="CG1786">
        <v>-91.369870000000006</v>
      </c>
      <c r="CH1786">
        <v>351.49220000000003</v>
      </c>
      <c r="CI1786">
        <v>371.67739999999998</v>
      </c>
      <c r="CJ1786">
        <v>560.90909999999997</v>
      </c>
      <c r="CK1786">
        <v>1682.4780000000001</v>
      </c>
      <c r="CL1786">
        <v>1671.068</v>
      </c>
      <c r="CM1786">
        <v>961.27800000000002</v>
      </c>
      <c r="CN1786">
        <v>742.6902</v>
      </c>
      <c r="CO1786">
        <v>585.23249999999996</v>
      </c>
      <c r="CP1786">
        <v>643.24390000000005</v>
      </c>
      <c r="CQ1786">
        <v>20286.04</v>
      </c>
      <c r="CR1786">
        <v>7188.1090000000004</v>
      </c>
      <c r="CS1786">
        <v>6591.2349999999997</v>
      </c>
      <c r="CT1786">
        <v>6488.2030000000004</v>
      </c>
      <c r="CU1786">
        <v>6327.835</v>
      </c>
      <c r="CV1786">
        <v>4231.9660000000003</v>
      </c>
      <c r="CW1786">
        <v>2569.971</v>
      </c>
      <c r="CX1786">
        <v>2456.0129999999999</v>
      </c>
      <c r="CY1786">
        <v>3165.2739999999999</v>
      </c>
      <c r="CZ1786">
        <v>6942.9189999999999</v>
      </c>
      <c r="DA1786">
        <v>12966.66</v>
      </c>
      <c r="DB1786">
        <v>15923.27</v>
      </c>
      <c r="DC1786">
        <v>17339.55</v>
      </c>
      <c r="DD1786">
        <v>18183.919999999998</v>
      </c>
      <c r="DE1786">
        <v>15415.95</v>
      </c>
      <c r="DF1786">
        <v>16257.66</v>
      </c>
      <c r="DG1786">
        <v>12785.58</v>
      </c>
      <c r="DH1786">
        <v>11308.78</v>
      </c>
      <c r="DI1786">
        <v>12986.62</v>
      </c>
      <c r="DJ1786">
        <v>13840.51</v>
      </c>
      <c r="DK1786">
        <v>13704.56</v>
      </c>
      <c r="DL1786">
        <v>15041.14</v>
      </c>
      <c r="DM1786">
        <v>16447.59</v>
      </c>
      <c r="DN1786">
        <v>16217.74</v>
      </c>
      <c r="DO1786">
        <v>19</v>
      </c>
      <c r="DP1786">
        <v>20</v>
      </c>
    </row>
    <row r="1787" spans="1:120" hidden="1" x14ac:dyDescent="0.25">
      <c r="A1787" t="str">
        <f t="shared" si="27"/>
        <v>Aggregator-Enel X_All CBP_44431</v>
      </c>
      <c r="B1787" t="s">
        <v>62</v>
      </c>
      <c r="C1787" t="s">
        <v>265</v>
      </c>
      <c r="D1787" t="s">
        <v>61</v>
      </c>
      <c r="E1787" t="s">
        <v>61</v>
      </c>
      <c r="F1787" t="s">
        <v>266</v>
      </c>
      <c r="G1787" t="s">
        <v>61</v>
      </c>
      <c r="H1787" t="s">
        <v>61</v>
      </c>
      <c r="I1787" t="s">
        <v>61</v>
      </c>
      <c r="J1787" t="s">
        <v>61</v>
      </c>
      <c r="K1787" t="s">
        <v>197</v>
      </c>
      <c r="L1787" s="18">
        <v>44431</v>
      </c>
      <c r="M1787">
        <v>19</v>
      </c>
      <c r="N1787">
        <v>20</v>
      </c>
      <c r="O1787" t="s">
        <v>263</v>
      </c>
      <c r="P1787">
        <v>2</v>
      </c>
      <c r="Q1787">
        <v>1</v>
      </c>
      <c r="R1787">
        <v>0</v>
      </c>
      <c r="S1787">
        <v>0</v>
      </c>
      <c r="T1787">
        <v>1</v>
      </c>
      <c r="U1787">
        <v>0</v>
      </c>
      <c r="V1787">
        <v>1</v>
      </c>
      <c r="W1787">
        <v>4295.76</v>
      </c>
      <c r="X1787">
        <v>4374.72</v>
      </c>
      <c r="Y1787">
        <v>4556.3999999999996</v>
      </c>
      <c r="Z1787">
        <v>4332.72</v>
      </c>
      <c r="AA1787">
        <v>4158.72</v>
      </c>
      <c r="AB1787">
        <v>4066.08</v>
      </c>
      <c r="AC1787">
        <v>4094.4</v>
      </c>
      <c r="AD1787">
        <v>4012.56</v>
      </c>
      <c r="AE1787">
        <v>4050.24</v>
      </c>
      <c r="AF1787">
        <v>4229.5200000000004</v>
      </c>
      <c r="AG1787">
        <v>4278.24</v>
      </c>
      <c r="AH1787">
        <v>4514.3999999999996</v>
      </c>
      <c r="AI1787">
        <v>4553.28</v>
      </c>
      <c r="AJ1787">
        <v>4427.28</v>
      </c>
      <c r="AK1787">
        <v>4457.28</v>
      </c>
      <c r="AL1787">
        <v>4442.6400000000003</v>
      </c>
      <c r="AM1787">
        <v>4676.6400000000003</v>
      </c>
      <c r="AN1787">
        <v>4648.5600000000004</v>
      </c>
      <c r="AO1787">
        <v>3993.12</v>
      </c>
      <c r="AP1787">
        <v>4029.36</v>
      </c>
      <c r="AQ1787">
        <v>4422.72</v>
      </c>
      <c r="AR1787">
        <v>4168.8</v>
      </c>
      <c r="AS1787">
        <v>3544.8</v>
      </c>
      <c r="AT1787">
        <v>2881.2</v>
      </c>
      <c r="AU1787">
        <v>65.5</v>
      </c>
      <c r="AV1787">
        <v>65.5</v>
      </c>
      <c r="AW1787">
        <v>64.5</v>
      </c>
      <c r="AX1787">
        <v>63</v>
      </c>
      <c r="AY1787">
        <v>61.5</v>
      </c>
      <c r="AZ1787">
        <v>60.5</v>
      </c>
      <c r="BA1787">
        <v>59.5</v>
      </c>
      <c r="BB1787">
        <v>59</v>
      </c>
      <c r="BC1787">
        <v>60.5</v>
      </c>
      <c r="BD1787">
        <v>64</v>
      </c>
      <c r="BE1787">
        <v>67</v>
      </c>
      <c r="BF1787">
        <v>71</v>
      </c>
      <c r="BG1787">
        <v>75</v>
      </c>
      <c r="BH1787">
        <v>78.5</v>
      </c>
      <c r="BI1787">
        <v>81.5</v>
      </c>
      <c r="BJ1787">
        <v>84.5</v>
      </c>
      <c r="BK1787">
        <v>85</v>
      </c>
      <c r="BL1787">
        <v>84.5</v>
      </c>
      <c r="BM1787">
        <v>82</v>
      </c>
      <c r="BN1787">
        <v>79</v>
      </c>
      <c r="BO1787">
        <v>75</v>
      </c>
      <c r="BP1787">
        <v>71</v>
      </c>
      <c r="BQ1787">
        <v>68.5</v>
      </c>
      <c r="BR1787">
        <v>66.5</v>
      </c>
      <c r="BS1787">
        <v>180.0967</v>
      </c>
      <c r="BT1787">
        <v>-93.323729999999998</v>
      </c>
      <c r="BU1787">
        <v>-258.86959999999999</v>
      </c>
      <c r="BV1787">
        <v>-44.650390000000002</v>
      </c>
      <c r="BW1787">
        <v>142.99170000000001</v>
      </c>
      <c r="BX1787">
        <v>154.2407</v>
      </c>
      <c r="BY1787">
        <v>-62.971440000000001</v>
      </c>
      <c r="BZ1787">
        <v>-15.22583</v>
      </c>
      <c r="CA1787">
        <v>11.991210000000001</v>
      </c>
      <c r="CB1787">
        <v>-234.53129999999999</v>
      </c>
      <c r="CC1787">
        <v>-251.43989999999999</v>
      </c>
      <c r="CD1787">
        <v>-406.2183</v>
      </c>
      <c r="CE1787">
        <v>-335.27640000000002</v>
      </c>
      <c r="CF1787">
        <v>-266.19290000000001</v>
      </c>
      <c r="CG1787">
        <v>-286.4092</v>
      </c>
      <c r="CH1787">
        <v>-201.23050000000001</v>
      </c>
      <c r="CI1787">
        <v>-389.42869999999999</v>
      </c>
      <c r="CJ1787">
        <v>-419.18459999999999</v>
      </c>
      <c r="CK1787">
        <v>136.2944</v>
      </c>
      <c r="CL1787">
        <v>263.77269999999999</v>
      </c>
      <c r="CM1787">
        <v>-85.037599999999998</v>
      </c>
      <c r="CN1787">
        <v>221.8408</v>
      </c>
      <c r="CO1787">
        <v>746.83230000000003</v>
      </c>
      <c r="CP1787">
        <v>1412.4349999999999</v>
      </c>
      <c r="CQ1787">
        <v>6029.03</v>
      </c>
      <c r="CR1787">
        <v>4505.5339999999997</v>
      </c>
      <c r="CS1787">
        <v>5259.2960000000003</v>
      </c>
      <c r="CT1787">
        <v>3531.7289999999998</v>
      </c>
      <c r="CU1787">
        <v>3157.6109999999999</v>
      </c>
      <c r="CV1787">
        <v>3641.482</v>
      </c>
      <c r="CW1787">
        <v>3367.877</v>
      </c>
      <c r="CX1787">
        <v>3563.413</v>
      </c>
      <c r="CY1787">
        <v>4587</v>
      </c>
      <c r="CZ1787">
        <v>6632.5770000000002</v>
      </c>
      <c r="DA1787">
        <v>9675.8130000000001</v>
      </c>
      <c r="DB1787">
        <v>7443.9790000000003</v>
      </c>
      <c r="DC1787">
        <v>4579.2700000000004</v>
      </c>
      <c r="DD1787">
        <v>6440.1260000000002</v>
      </c>
      <c r="DE1787">
        <v>6958.085</v>
      </c>
      <c r="DF1787">
        <v>6131.4470000000001</v>
      </c>
      <c r="DG1787">
        <v>5080.5600000000004</v>
      </c>
      <c r="DH1787">
        <v>7556.6450000000004</v>
      </c>
      <c r="DI1787">
        <v>12489</v>
      </c>
      <c r="DJ1787">
        <v>3694.4180000000001</v>
      </c>
      <c r="DK1787">
        <v>5828.4319999999998</v>
      </c>
      <c r="DL1787">
        <v>4440.3580000000002</v>
      </c>
      <c r="DM1787">
        <v>5455.3410000000003</v>
      </c>
      <c r="DN1787">
        <v>13737.47</v>
      </c>
      <c r="DO1787">
        <v>19</v>
      </c>
      <c r="DP1787">
        <v>20</v>
      </c>
    </row>
    <row r="1788" spans="1:120" hidden="1" x14ac:dyDescent="0.25">
      <c r="A1788" t="str">
        <f t="shared" si="27"/>
        <v>Industry_Type-1. Agriculture, Mining &amp; Construction_All CBP_44431</v>
      </c>
      <c r="B1788" t="s">
        <v>62</v>
      </c>
      <c r="C1788" t="s">
        <v>211</v>
      </c>
      <c r="D1788" t="s">
        <v>61</v>
      </c>
      <c r="E1788" t="s">
        <v>61</v>
      </c>
      <c r="F1788" t="s">
        <v>61</v>
      </c>
      <c r="G1788" t="s">
        <v>30</v>
      </c>
      <c r="H1788" t="s">
        <v>61</v>
      </c>
      <c r="I1788" t="s">
        <v>61</v>
      </c>
      <c r="J1788" t="s">
        <v>61</v>
      </c>
      <c r="K1788" t="s">
        <v>197</v>
      </c>
      <c r="L1788" s="18">
        <v>44431</v>
      </c>
      <c r="M1788">
        <v>19</v>
      </c>
      <c r="N1788">
        <v>20</v>
      </c>
      <c r="O1788" t="s">
        <v>263</v>
      </c>
      <c r="P1788">
        <v>12</v>
      </c>
      <c r="Q1788">
        <v>11</v>
      </c>
      <c r="R1788">
        <v>0</v>
      </c>
      <c r="S1788">
        <v>0</v>
      </c>
      <c r="T1788">
        <v>1</v>
      </c>
      <c r="U1788">
        <v>0</v>
      </c>
      <c r="V1788">
        <v>1</v>
      </c>
      <c r="W1788">
        <v>262.33307000000002</v>
      </c>
      <c r="X1788">
        <v>240.78256999999999</v>
      </c>
      <c r="Y1788">
        <v>238.22071</v>
      </c>
      <c r="Z1788">
        <v>239.10988</v>
      </c>
      <c r="AA1788">
        <v>308.90071</v>
      </c>
      <c r="AB1788">
        <v>556.96583999999996</v>
      </c>
      <c r="AC1788">
        <v>841.99558000000002</v>
      </c>
      <c r="AD1788">
        <v>669.36108999999999</v>
      </c>
      <c r="AE1788">
        <v>660.06948999999997</v>
      </c>
      <c r="AF1788">
        <v>755.66432999999995</v>
      </c>
      <c r="AG1788">
        <v>1304.251</v>
      </c>
      <c r="AH1788">
        <v>1262.6459</v>
      </c>
      <c r="AI1788">
        <v>1263.4951000000001</v>
      </c>
      <c r="AJ1788">
        <v>1236.6323</v>
      </c>
      <c r="AK1788">
        <v>1173.1137000000001</v>
      </c>
      <c r="AL1788">
        <v>833.68502999999998</v>
      </c>
      <c r="AM1788">
        <v>867.78315999999995</v>
      </c>
      <c r="AN1788">
        <v>697.77121999999997</v>
      </c>
      <c r="AO1788">
        <v>187.8425</v>
      </c>
      <c r="AP1788">
        <v>139.62661</v>
      </c>
      <c r="AQ1788">
        <v>235.09017</v>
      </c>
      <c r="AR1788">
        <v>269.36063999999999</v>
      </c>
      <c r="AS1788">
        <v>426.08974000000001</v>
      </c>
      <c r="AT1788">
        <v>273.49826000000002</v>
      </c>
      <c r="AU1788">
        <v>65.5</v>
      </c>
      <c r="AV1788">
        <v>65.5</v>
      </c>
      <c r="AW1788">
        <v>64.5</v>
      </c>
      <c r="AX1788">
        <v>63</v>
      </c>
      <c r="AY1788">
        <v>61.5</v>
      </c>
      <c r="AZ1788">
        <v>60.5</v>
      </c>
      <c r="BA1788">
        <v>59.5</v>
      </c>
      <c r="BB1788">
        <v>59</v>
      </c>
      <c r="BC1788">
        <v>60.5</v>
      </c>
      <c r="BD1788">
        <v>64</v>
      </c>
      <c r="BE1788">
        <v>67</v>
      </c>
      <c r="BF1788">
        <v>71</v>
      </c>
      <c r="BG1788">
        <v>75</v>
      </c>
      <c r="BH1788">
        <v>78.5</v>
      </c>
      <c r="BI1788">
        <v>81.5</v>
      </c>
      <c r="BJ1788">
        <v>84.5</v>
      </c>
      <c r="BK1788">
        <v>85</v>
      </c>
      <c r="BL1788">
        <v>84.5</v>
      </c>
      <c r="BM1788">
        <v>82</v>
      </c>
      <c r="BN1788">
        <v>79</v>
      </c>
      <c r="BO1788">
        <v>75</v>
      </c>
      <c r="BP1788">
        <v>71</v>
      </c>
      <c r="BQ1788">
        <v>68.5</v>
      </c>
      <c r="BR1788">
        <v>66.5</v>
      </c>
      <c r="BS1788">
        <v>224.9282</v>
      </c>
      <c r="BT1788">
        <v>5.3319640000000001</v>
      </c>
      <c r="BU1788">
        <v>17.758289999999999</v>
      </c>
      <c r="BV1788">
        <v>3.1507139999999998</v>
      </c>
      <c r="BW1788">
        <v>11.33081</v>
      </c>
      <c r="BX1788">
        <v>-145.74379999999999</v>
      </c>
      <c r="BY1788">
        <v>-177.2259</v>
      </c>
      <c r="BZ1788">
        <v>146.51220000000001</v>
      </c>
      <c r="CA1788">
        <v>150.9075</v>
      </c>
      <c r="CB1788">
        <v>22.938749999999999</v>
      </c>
      <c r="CC1788">
        <v>-533.44849999999997</v>
      </c>
      <c r="CD1788">
        <v>-442.34309999999999</v>
      </c>
      <c r="CE1788">
        <v>-380.53500000000003</v>
      </c>
      <c r="CF1788">
        <v>-415.95339999999999</v>
      </c>
      <c r="CG1788">
        <v>-388.1121</v>
      </c>
      <c r="CH1788">
        <v>-54.157389999999999</v>
      </c>
      <c r="CI1788">
        <v>-116.1172</v>
      </c>
      <c r="CJ1788">
        <v>-18.129079999999998</v>
      </c>
      <c r="CK1788">
        <v>428.23099999999999</v>
      </c>
      <c r="CL1788">
        <v>474.375</v>
      </c>
      <c r="CM1788">
        <v>308.6859</v>
      </c>
      <c r="CN1788">
        <v>230.28960000000001</v>
      </c>
      <c r="CO1788">
        <v>77.064679999999996</v>
      </c>
      <c r="CP1788">
        <v>225.82769999999999</v>
      </c>
      <c r="CQ1788">
        <v>3942.366</v>
      </c>
      <c r="CR1788">
        <v>2074.6970000000001</v>
      </c>
      <c r="CS1788">
        <v>2057.2280000000001</v>
      </c>
      <c r="CT1788">
        <v>2082.4540000000002</v>
      </c>
      <c r="CU1788">
        <v>2095.9319999999998</v>
      </c>
      <c r="CV1788">
        <v>1960.577</v>
      </c>
      <c r="CW1788">
        <v>1062.0519999999999</v>
      </c>
      <c r="CX1788">
        <v>1562.0889999999999</v>
      </c>
      <c r="CY1788">
        <v>1434.7629999999999</v>
      </c>
      <c r="CZ1788">
        <v>2144.922</v>
      </c>
      <c r="DA1788">
        <v>2635.4989999999998</v>
      </c>
      <c r="DB1788">
        <v>3551.578</v>
      </c>
      <c r="DC1788">
        <v>3567.39</v>
      </c>
      <c r="DD1788">
        <v>4327.8109999999997</v>
      </c>
      <c r="DE1788">
        <v>4284.7020000000002</v>
      </c>
      <c r="DF1788">
        <v>4424.5429999999997</v>
      </c>
      <c r="DG1788">
        <v>4115.9799999999996</v>
      </c>
      <c r="DH1788">
        <v>3266.9169999999999</v>
      </c>
      <c r="DI1788">
        <v>3163.0540000000001</v>
      </c>
      <c r="DJ1788">
        <v>3734.8960000000002</v>
      </c>
      <c r="DK1788">
        <v>3589.6660000000002</v>
      </c>
      <c r="DL1788">
        <v>4411.607</v>
      </c>
      <c r="DM1788">
        <v>4876.2849999999999</v>
      </c>
      <c r="DN1788">
        <v>4516.6980000000003</v>
      </c>
      <c r="DO1788">
        <v>19</v>
      </c>
      <c r="DP1788">
        <v>20</v>
      </c>
    </row>
    <row r="1789" spans="1:120" hidden="1" x14ac:dyDescent="0.25">
      <c r="A1789" t="str">
        <f t="shared" si="27"/>
        <v>Industry_Type-4. Retail stores_All CBP_44431</v>
      </c>
      <c r="B1789" t="s">
        <v>62</v>
      </c>
      <c r="C1789" t="s">
        <v>204</v>
      </c>
      <c r="D1789" t="s">
        <v>61</v>
      </c>
      <c r="E1789" t="s">
        <v>61</v>
      </c>
      <c r="F1789" t="s">
        <v>61</v>
      </c>
      <c r="G1789" t="s">
        <v>33</v>
      </c>
      <c r="H1789" t="s">
        <v>61</v>
      </c>
      <c r="I1789" t="s">
        <v>61</v>
      </c>
      <c r="J1789" t="s">
        <v>61</v>
      </c>
      <c r="K1789" t="s">
        <v>197</v>
      </c>
      <c r="L1789" s="18">
        <v>44431</v>
      </c>
      <c r="M1789">
        <v>19</v>
      </c>
      <c r="N1789">
        <v>20</v>
      </c>
      <c r="O1789" t="s">
        <v>263</v>
      </c>
      <c r="P1789">
        <v>19</v>
      </c>
      <c r="Q1789">
        <v>18</v>
      </c>
      <c r="R1789">
        <v>0</v>
      </c>
      <c r="S1789">
        <v>0</v>
      </c>
      <c r="T1789">
        <v>0</v>
      </c>
      <c r="U1789">
        <v>0</v>
      </c>
      <c r="V1789">
        <v>0</v>
      </c>
      <c r="W1789">
        <v>232.96532999999999</v>
      </c>
      <c r="X1789">
        <v>268.57978000000003</v>
      </c>
      <c r="Y1789">
        <v>277.27438999999998</v>
      </c>
      <c r="Z1789">
        <v>269.31128000000001</v>
      </c>
      <c r="AA1789">
        <v>267.62450000000001</v>
      </c>
      <c r="AB1789">
        <v>270.63283000000001</v>
      </c>
      <c r="AC1789">
        <v>292.22633000000002</v>
      </c>
      <c r="AD1789">
        <v>361.67239000000001</v>
      </c>
      <c r="AE1789">
        <v>475.31033000000002</v>
      </c>
      <c r="AF1789">
        <v>574.22960999999998</v>
      </c>
      <c r="AG1789">
        <v>598.26882999999998</v>
      </c>
      <c r="AH1789">
        <v>638.06643999999994</v>
      </c>
      <c r="AI1789">
        <v>685.55799999999999</v>
      </c>
      <c r="AJ1789">
        <v>708.44138999999996</v>
      </c>
      <c r="AK1789">
        <v>748.15138999999999</v>
      </c>
      <c r="AL1789">
        <v>758.40506000000005</v>
      </c>
      <c r="AM1789">
        <v>752.28706</v>
      </c>
      <c r="AN1789">
        <v>752.59528</v>
      </c>
      <c r="AO1789">
        <v>536.58428000000004</v>
      </c>
      <c r="AP1789">
        <v>556.25032999999996</v>
      </c>
      <c r="AQ1789">
        <v>609.98972000000003</v>
      </c>
      <c r="AR1789">
        <v>466.56716999999998</v>
      </c>
      <c r="AS1789">
        <v>316.54527999999999</v>
      </c>
      <c r="AT1789">
        <v>278.60122000000001</v>
      </c>
      <c r="AU1789">
        <v>64.166667000000004</v>
      </c>
      <c r="AV1789">
        <v>64.166667000000004</v>
      </c>
      <c r="AW1789">
        <v>63.666666999999997</v>
      </c>
      <c r="AX1789">
        <v>62.666666999999997</v>
      </c>
      <c r="AY1789">
        <v>61.333333000000003</v>
      </c>
      <c r="AZ1789">
        <v>60.666666999999997</v>
      </c>
      <c r="BA1789">
        <v>60</v>
      </c>
      <c r="BB1789">
        <v>59.833333000000003</v>
      </c>
      <c r="BC1789">
        <v>61.5</v>
      </c>
      <c r="BD1789">
        <v>65.166667000000004</v>
      </c>
      <c r="BE1789">
        <v>69.166667000000004</v>
      </c>
      <c r="BF1789">
        <v>73.666667000000004</v>
      </c>
      <c r="BG1789">
        <v>77.5</v>
      </c>
      <c r="BH1789">
        <v>80.333332999999996</v>
      </c>
      <c r="BI1789">
        <v>82.333332999999996</v>
      </c>
      <c r="BJ1789">
        <v>84.166667000000004</v>
      </c>
      <c r="BK1789">
        <v>83.833332999999996</v>
      </c>
      <c r="BL1789">
        <v>82.833332999999996</v>
      </c>
      <c r="BM1789">
        <v>80</v>
      </c>
      <c r="BN1789">
        <v>76.333332999999996</v>
      </c>
      <c r="BO1789">
        <v>72.166667000000004</v>
      </c>
      <c r="BP1789">
        <v>69</v>
      </c>
      <c r="BQ1789">
        <v>67</v>
      </c>
      <c r="BR1789">
        <v>65.5</v>
      </c>
      <c r="BS1789">
        <v>52.747810000000001</v>
      </c>
      <c r="BT1789">
        <v>1.17571</v>
      </c>
      <c r="BU1789">
        <v>-20.166820000000001</v>
      </c>
      <c r="BV1789">
        <v>-17.077210000000001</v>
      </c>
      <c r="BW1789">
        <v>-4.4641510000000002</v>
      </c>
      <c r="BX1789">
        <v>5.6943510000000002</v>
      </c>
      <c r="BY1789">
        <v>-2.2662580000000001</v>
      </c>
      <c r="BZ1789">
        <v>1.371567</v>
      </c>
      <c r="CA1789">
        <v>-0.5772486</v>
      </c>
      <c r="CB1789">
        <v>7.5832689999999996</v>
      </c>
      <c r="CC1789">
        <v>14.31982</v>
      </c>
      <c r="CD1789">
        <v>-4.9552820000000004</v>
      </c>
      <c r="CE1789">
        <v>4.5948880000000001</v>
      </c>
      <c r="CF1789">
        <v>17.058900000000001</v>
      </c>
      <c r="CG1789">
        <v>4.0629030000000004</v>
      </c>
      <c r="CH1789">
        <v>18.78415</v>
      </c>
      <c r="CI1789">
        <v>11.76337</v>
      </c>
      <c r="CJ1789">
        <v>0.95981280000000002</v>
      </c>
      <c r="CK1789">
        <v>175.15049999999999</v>
      </c>
      <c r="CL1789">
        <v>101.056</v>
      </c>
      <c r="CM1789">
        <v>-49.190600000000003</v>
      </c>
      <c r="CN1789">
        <v>-45.843409999999999</v>
      </c>
      <c r="CO1789">
        <v>-19.08005</v>
      </c>
      <c r="CP1789">
        <v>-13.064920000000001</v>
      </c>
      <c r="CQ1789">
        <v>16.068069999999999</v>
      </c>
      <c r="CR1789">
        <v>8.2838879999999993</v>
      </c>
      <c r="CS1789">
        <v>10.56317</v>
      </c>
      <c r="CT1789">
        <v>8.9804739999999992</v>
      </c>
      <c r="CU1789">
        <v>8.6073079999999997</v>
      </c>
      <c r="CV1789">
        <v>15.689959999999999</v>
      </c>
      <c r="CW1789">
        <v>9.0169379999999997</v>
      </c>
      <c r="CX1789">
        <v>9.8679620000000003</v>
      </c>
      <c r="CY1789">
        <v>8.3314079999999997</v>
      </c>
      <c r="CZ1789">
        <v>19.515999999999998</v>
      </c>
      <c r="DA1789">
        <v>22.875810000000001</v>
      </c>
      <c r="DB1789">
        <v>18.973880000000001</v>
      </c>
      <c r="DC1789">
        <v>18.062840000000001</v>
      </c>
      <c r="DD1789">
        <v>20.638760000000001</v>
      </c>
      <c r="DE1789">
        <v>30.60454</v>
      </c>
      <c r="DF1789">
        <v>35.136879999999998</v>
      </c>
      <c r="DG1789">
        <v>33.333269999999999</v>
      </c>
      <c r="DH1789">
        <v>21.09639</v>
      </c>
      <c r="DI1789">
        <v>31.847380000000001</v>
      </c>
      <c r="DJ1789">
        <v>27.948060000000002</v>
      </c>
      <c r="DK1789">
        <v>28.100239999999999</v>
      </c>
      <c r="DL1789">
        <v>22.38289</v>
      </c>
      <c r="DM1789">
        <v>14.62809</v>
      </c>
      <c r="DN1789">
        <v>9.713355</v>
      </c>
      <c r="DO1789">
        <v>19</v>
      </c>
      <c r="DP1789">
        <v>20</v>
      </c>
    </row>
    <row r="1790" spans="1:120" hidden="1" x14ac:dyDescent="0.25">
      <c r="A1790" t="str">
        <f t="shared" si="27"/>
        <v>Industry_Type-3. Wholesale, Transport, other utilities_All CBP_44431</v>
      </c>
      <c r="B1790" t="s">
        <v>62</v>
      </c>
      <c r="C1790" t="s">
        <v>202</v>
      </c>
      <c r="D1790" t="s">
        <v>61</v>
      </c>
      <c r="E1790" t="s">
        <v>61</v>
      </c>
      <c r="F1790" t="s">
        <v>61</v>
      </c>
      <c r="G1790" t="s">
        <v>31</v>
      </c>
      <c r="H1790" t="s">
        <v>61</v>
      </c>
      <c r="I1790" t="s">
        <v>61</v>
      </c>
      <c r="J1790" t="s">
        <v>61</v>
      </c>
      <c r="K1790" t="s">
        <v>197</v>
      </c>
      <c r="L1790" s="18">
        <v>44431</v>
      </c>
      <c r="M1790">
        <v>19</v>
      </c>
      <c r="N1790">
        <v>20</v>
      </c>
      <c r="O1790" t="s">
        <v>263</v>
      </c>
      <c r="P1790">
        <v>2</v>
      </c>
      <c r="Q1790">
        <v>1</v>
      </c>
      <c r="R1790">
        <v>0</v>
      </c>
      <c r="S1790">
        <v>0</v>
      </c>
      <c r="T1790">
        <v>1</v>
      </c>
      <c r="U1790">
        <v>0</v>
      </c>
      <c r="V1790">
        <v>1</v>
      </c>
      <c r="W1790">
        <v>739.2</v>
      </c>
      <c r="X1790">
        <v>686.4</v>
      </c>
      <c r="Y1790">
        <v>668.8</v>
      </c>
      <c r="Z1790">
        <v>440.8</v>
      </c>
      <c r="AA1790">
        <v>435.2</v>
      </c>
      <c r="AB1790">
        <v>536.79999999999995</v>
      </c>
      <c r="AC1790">
        <v>934.4</v>
      </c>
      <c r="AD1790">
        <v>1156.8</v>
      </c>
      <c r="AE1790">
        <v>1284.8</v>
      </c>
      <c r="AF1790">
        <v>1182.4000000000001</v>
      </c>
      <c r="AG1790">
        <v>1126.4000000000001</v>
      </c>
      <c r="AH1790">
        <v>1201.5999999999999</v>
      </c>
      <c r="AI1790">
        <v>1138.4000000000001</v>
      </c>
      <c r="AJ1790">
        <v>1300</v>
      </c>
      <c r="AK1790">
        <v>1280.8</v>
      </c>
      <c r="AL1790">
        <v>1042.4000000000001</v>
      </c>
      <c r="AM1790">
        <v>1056</v>
      </c>
      <c r="AN1790">
        <v>837.6</v>
      </c>
      <c r="AO1790">
        <v>1028</v>
      </c>
      <c r="AP1790">
        <v>989.6</v>
      </c>
      <c r="AQ1790">
        <v>1011.2</v>
      </c>
      <c r="AR1790">
        <v>810.4</v>
      </c>
      <c r="AS1790">
        <v>980</v>
      </c>
      <c r="AT1790">
        <v>933.6</v>
      </c>
      <c r="AU1790">
        <v>65.5</v>
      </c>
      <c r="AV1790">
        <v>65.5</v>
      </c>
      <c r="AW1790">
        <v>64.5</v>
      </c>
      <c r="AX1790">
        <v>63</v>
      </c>
      <c r="AY1790">
        <v>61.5</v>
      </c>
      <c r="AZ1790">
        <v>60.5</v>
      </c>
      <c r="BA1790">
        <v>59.5</v>
      </c>
      <c r="BB1790">
        <v>59</v>
      </c>
      <c r="BC1790">
        <v>60.5</v>
      </c>
      <c r="BD1790">
        <v>64</v>
      </c>
      <c r="BE1790">
        <v>67</v>
      </c>
      <c r="BF1790">
        <v>71</v>
      </c>
      <c r="BG1790">
        <v>75</v>
      </c>
      <c r="BH1790">
        <v>78.5</v>
      </c>
      <c r="BI1790">
        <v>81.5</v>
      </c>
      <c r="BJ1790">
        <v>84.5</v>
      </c>
      <c r="BK1790">
        <v>85</v>
      </c>
      <c r="BL1790">
        <v>84.5</v>
      </c>
      <c r="BM1790">
        <v>82</v>
      </c>
      <c r="BN1790">
        <v>79</v>
      </c>
      <c r="BO1790">
        <v>75</v>
      </c>
      <c r="BP1790">
        <v>71</v>
      </c>
      <c r="BQ1790">
        <v>68.5</v>
      </c>
      <c r="BR1790">
        <v>66.5</v>
      </c>
      <c r="BS1790">
        <v>-293.50830000000002</v>
      </c>
      <c r="BT1790">
        <v>-352.16019999999997</v>
      </c>
      <c r="BU1790">
        <v>-296.94490000000002</v>
      </c>
      <c r="BV1790">
        <v>-66.239260000000002</v>
      </c>
      <c r="BW1790">
        <v>-48.290649999999999</v>
      </c>
      <c r="BX1790">
        <v>250.01140000000001</v>
      </c>
      <c r="BY1790">
        <v>127.5825</v>
      </c>
      <c r="BZ1790">
        <v>-133.1326</v>
      </c>
      <c r="CA1790">
        <v>-103.5453</v>
      </c>
      <c r="CB1790">
        <v>-92.625489999999999</v>
      </c>
      <c r="CC1790">
        <v>-30.143799999999999</v>
      </c>
      <c r="CD1790">
        <v>-42.029170000000001</v>
      </c>
      <c r="CE1790">
        <v>-68.790279999999996</v>
      </c>
      <c r="CF1790">
        <v>-165.12710000000001</v>
      </c>
      <c r="CG1790">
        <v>-118.0604</v>
      </c>
      <c r="CH1790">
        <v>26.11206</v>
      </c>
      <c r="CI1790">
        <v>-96.010440000000003</v>
      </c>
      <c r="CJ1790">
        <v>-85.766540000000006</v>
      </c>
      <c r="CK1790">
        <v>-196.75200000000001</v>
      </c>
      <c r="CL1790">
        <v>-122.0258</v>
      </c>
      <c r="CM1790">
        <v>-131.93989999999999</v>
      </c>
      <c r="CN1790">
        <v>11.1286</v>
      </c>
      <c r="CO1790">
        <v>-101.89360000000001</v>
      </c>
      <c r="CP1790">
        <v>-35.563960000000002</v>
      </c>
      <c r="CQ1790">
        <v>5552.8670000000002</v>
      </c>
      <c r="CR1790">
        <v>2536.2649999999999</v>
      </c>
      <c r="CS1790">
        <v>2448.0729999999999</v>
      </c>
      <c r="CT1790">
        <v>1883.037</v>
      </c>
      <c r="CU1790">
        <v>1836.316</v>
      </c>
      <c r="CV1790">
        <v>969.96159999999998</v>
      </c>
      <c r="CW1790">
        <v>867.48659999999995</v>
      </c>
      <c r="CX1790">
        <v>1122.684</v>
      </c>
      <c r="CY1790">
        <v>976.8442</v>
      </c>
      <c r="CZ1790">
        <v>1199.922</v>
      </c>
      <c r="DA1790">
        <v>2381.1959999999999</v>
      </c>
      <c r="DB1790">
        <v>2594.5749999999998</v>
      </c>
      <c r="DC1790">
        <v>3152.7240000000002</v>
      </c>
      <c r="DD1790">
        <v>4164.9979999999996</v>
      </c>
      <c r="DE1790">
        <v>4980.5649999999996</v>
      </c>
      <c r="DF1790">
        <v>4897.4170000000004</v>
      </c>
      <c r="DG1790">
        <v>4352.8239999999996</v>
      </c>
      <c r="DH1790">
        <v>3802.53</v>
      </c>
      <c r="DI1790">
        <v>3480.297</v>
      </c>
      <c r="DJ1790">
        <v>3422.7249999999999</v>
      </c>
      <c r="DK1790">
        <v>4078.8409999999999</v>
      </c>
      <c r="DL1790">
        <v>4914.0889999999999</v>
      </c>
      <c r="DM1790">
        <v>2953.49</v>
      </c>
      <c r="DN1790">
        <v>3406.402</v>
      </c>
      <c r="DO1790">
        <v>19</v>
      </c>
      <c r="DP1790">
        <v>20</v>
      </c>
    </row>
    <row r="1791" spans="1:120" hidden="1" x14ac:dyDescent="0.25">
      <c r="A1791" t="str">
        <f t="shared" si="27"/>
        <v>Size_Grp-20 to 199.99 kW_All CBP_44431</v>
      </c>
      <c r="B1791" t="s">
        <v>62</v>
      </c>
      <c r="C1791" t="s">
        <v>201</v>
      </c>
      <c r="D1791" t="s">
        <v>61</v>
      </c>
      <c r="E1791" t="s">
        <v>61</v>
      </c>
      <c r="F1791" t="s">
        <v>61</v>
      </c>
      <c r="G1791" t="s">
        <v>61</v>
      </c>
      <c r="H1791" t="s">
        <v>61</v>
      </c>
      <c r="I1791" t="s">
        <v>61</v>
      </c>
      <c r="J1791" t="s">
        <v>101</v>
      </c>
      <c r="K1791" t="s">
        <v>197</v>
      </c>
      <c r="L1791" s="18">
        <v>44431</v>
      </c>
      <c r="M1791">
        <v>19</v>
      </c>
      <c r="N1791">
        <v>20</v>
      </c>
      <c r="O1791" t="s">
        <v>263</v>
      </c>
      <c r="P1791">
        <v>26</v>
      </c>
      <c r="Q1791">
        <v>25</v>
      </c>
      <c r="R1791">
        <v>1</v>
      </c>
      <c r="S1791">
        <v>0</v>
      </c>
      <c r="T1791">
        <v>0</v>
      </c>
      <c r="U1791">
        <v>0</v>
      </c>
      <c r="V1791">
        <v>0</v>
      </c>
      <c r="W1791">
        <v>399.61842000000001</v>
      </c>
      <c r="X1791">
        <v>416.29486000000003</v>
      </c>
      <c r="Y1791">
        <v>424.40442000000002</v>
      </c>
      <c r="Z1791">
        <v>416.61631</v>
      </c>
      <c r="AA1791">
        <v>414.86953999999997</v>
      </c>
      <c r="AB1791">
        <v>471.27802000000003</v>
      </c>
      <c r="AC1791">
        <v>548.99203</v>
      </c>
      <c r="AD1791">
        <v>610.08574999999996</v>
      </c>
      <c r="AE1791">
        <v>719.12513999999999</v>
      </c>
      <c r="AF1791">
        <v>890.50329999999997</v>
      </c>
      <c r="AG1791">
        <v>900.62374999999997</v>
      </c>
      <c r="AH1791">
        <v>930.68957</v>
      </c>
      <c r="AI1791">
        <v>966.51863000000003</v>
      </c>
      <c r="AJ1791">
        <v>993.10015999999996</v>
      </c>
      <c r="AK1791">
        <v>1033.2425000000001</v>
      </c>
      <c r="AL1791">
        <v>1051.8874000000001</v>
      </c>
      <c r="AM1791">
        <v>1062.2705000000001</v>
      </c>
      <c r="AN1791">
        <v>933.20406000000003</v>
      </c>
      <c r="AO1791">
        <v>590.92052000000001</v>
      </c>
      <c r="AP1791">
        <v>611.40962000000002</v>
      </c>
      <c r="AQ1791">
        <v>738.97357</v>
      </c>
      <c r="AR1791">
        <v>636.66105000000005</v>
      </c>
      <c r="AS1791">
        <v>487.96294999999998</v>
      </c>
      <c r="AT1791">
        <v>447.5188</v>
      </c>
      <c r="AU1791">
        <v>64.682692000000003</v>
      </c>
      <c r="AV1791">
        <v>64.682692000000003</v>
      </c>
      <c r="AW1791">
        <v>63.989182999999997</v>
      </c>
      <c r="AX1791">
        <v>62.795673000000001</v>
      </c>
      <c r="AY1791">
        <v>61.397837000000003</v>
      </c>
      <c r="AZ1791">
        <v>60.602162999999997</v>
      </c>
      <c r="BA1791">
        <v>59.806489999999997</v>
      </c>
      <c r="BB1791">
        <v>59.510817000000003</v>
      </c>
      <c r="BC1791">
        <v>61.112980999999998</v>
      </c>
      <c r="BD1791">
        <v>64.715143999999995</v>
      </c>
      <c r="BE1791">
        <v>68.328125</v>
      </c>
      <c r="BF1791">
        <v>72.634614999999997</v>
      </c>
      <c r="BG1791">
        <v>76.532452000000006</v>
      </c>
      <c r="BH1791">
        <v>79.623797999999994</v>
      </c>
      <c r="BI1791">
        <v>82.010817000000003</v>
      </c>
      <c r="BJ1791">
        <v>84.295672999999994</v>
      </c>
      <c r="BK1791">
        <v>84.284856000000005</v>
      </c>
      <c r="BL1791">
        <v>83.478364999999997</v>
      </c>
      <c r="BM1791">
        <v>80.774038000000004</v>
      </c>
      <c r="BN1791">
        <v>77.365385000000003</v>
      </c>
      <c r="BO1791">
        <v>73.263221000000001</v>
      </c>
      <c r="BP1791">
        <v>69.774038000000004</v>
      </c>
      <c r="BQ1791">
        <v>67.580528999999999</v>
      </c>
      <c r="BR1791">
        <v>65.887018999999995</v>
      </c>
      <c r="BS1791">
        <v>254.77350000000001</v>
      </c>
      <c r="BT1791">
        <v>44.811950000000003</v>
      </c>
      <c r="BU1791">
        <v>12.1402</v>
      </c>
      <c r="BV1791">
        <v>6.8588120000000004</v>
      </c>
      <c r="BW1791">
        <v>18.970929999999999</v>
      </c>
      <c r="BX1791">
        <v>11.7942</v>
      </c>
      <c r="BY1791">
        <v>27.358560000000001</v>
      </c>
      <c r="BZ1791">
        <v>28.019600000000001</v>
      </c>
      <c r="CA1791">
        <v>5.4404539999999999</v>
      </c>
      <c r="CB1791">
        <v>-76.192319999999995</v>
      </c>
      <c r="CC1791">
        <v>-61.695120000000003</v>
      </c>
      <c r="CD1791">
        <v>-54.951979999999999</v>
      </c>
      <c r="CE1791">
        <v>-32.126289999999997</v>
      </c>
      <c r="CF1791">
        <v>-29.270240000000001</v>
      </c>
      <c r="CG1791">
        <v>-38.57667</v>
      </c>
      <c r="CH1791">
        <v>-13.08653</v>
      </c>
      <c r="CI1791">
        <v>-20.791640000000001</v>
      </c>
      <c r="CJ1791">
        <v>126.6349</v>
      </c>
      <c r="CK1791">
        <v>435.81130000000002</v>
      </c>
      <c r="CL1791">
        <v>370.91910000000001</v>
      </c>
      <c r="CM1791">
        <v>117.85680000000001</v>
      </c>
      <c r="CN1791">
        <v>55.822830000000003</v>
      </c>
      <c r="CO1791">
        <v>84.19238</v>
      </c>
      <c r="CP1791">
        <v>93.685599999999994</v>
      </c>
      <c r="CQ1791">
        <v>2015.7829999999999</v>
      </c>
      <c r="CR1791">
        <v>437.0523</v>
      </c>
      <c r="CS1791">
        <v>317.6019</v>
      </c>
      <c r="CT1791">
        <v>289.3202</v>
      </c>
      <c r="CU1791">
        <v>270.0471</v>
      </c>
      <c r="CV1791">
        <v>248.04810000000001</v>
      </c>
      <c r="CW1791">
        <v>112.4058</v>
      </c>
      <c r="CX1791">
        <v>156.14070000000001</v>
      </c>
      <c r="CY1791">
        <v>220.4751</v>
      </c>
      <c r="CZ1791">
        <v>331.21379999999999</v>
      </c>
      <c r="DA1791">
        <v>544.86400000000003</v>
      </c>
      <c r="DB1791">
        <v>751.50139999999999</v>
      </c>
      <c r="DC1791">
        <v>874.95920000000001</v>
      </c>
      <c r="DD1791">
        <v>959.49429999999995</v>
      </c>
      <c r="DE1791">
        <v>1015.5170000000001</v>
      </c>
      <c r="DF1791">
        <v>1088.3579999999999</v>
      </c>
      <c r="DG1791">
        <v>1127.1869999999999</v>
      </c>
      <c r="DH1791">
        <v>1252.92</v>
      </c>
      <c r="DI1791">
        <v>1447.682</v>
      </c>
      <c r="DJ1791">
        <v>1508.28</v>
      </c>
      <c r="DK1791">
        <v>1517.846</v>
      </c>
      <c r="DL1791">
        <v>1589.635</v>
      </c>
      <c r="DM1791">
        <v>1599.7190000000001</v>
      </c>
      <c r="DN1791">
        <v>1640.1890000000001</v>
      </c>
      <c r="DO1791">
        <v>19</v>
      </c>
      <c r="DP1791">
        <v>20</v>
      </c>
    </row>
    <row r="1792" spans="1:120" hidden="1" x14ac:dyDescent="0.25">
      <c r="A1792" t="str">
        <f t="shared" si="27"/>
        <v>OtherDR-No_All CBP_44431</v>
      </c>
      <c r="B1792" t="s">
        <v>62</v>
      </c>
      <c r="C1792" t="s">
        <v>323</v>
      </c>
      <c r="D1792" t="s">
        <v>61</v>
      </c>
      <c r="E1792" t="s">
        <v>61</v>
      </c>
      <c r="F1792" t="s">
        <v>61</v>
      </c>
      <c r="G1792" t="s">
        <v>61</v>
      </c>
      <c r="H1792" t="s">
        <v>61</v>
      </c>
      <c r="I1792" t="s">
        <v>97</v>
      </c>
      <c r="J1792" t="s">
        <v>61</v>
      </c>
      <c r="K1792" t="s">
        <v>197</v>
      </c>
      <c r="L1792" s="18">
        <v>44431</v>
      </c>
      <c r="M1792">
        <v>19</v>
      </c>
      <c r="N1792">
        <v>20</v>
      </c>
      <c r="O1792" t="s">
        <v>263</v>
      </c>
      <c r="P1792">
        <v>35</v>
      </c>
      <c r="Q1792">
        <v>32</v>
      </c>
      <c r="R1792">
        <v>1</v>
      </c>
      <c r="S1792">
        <v>0</v>
      </c>
      <c r="T1792">
        <v>0</v>
      </c>
      <c r="U1792">
        <v>0</v>
      </c>
      <c r="V1792">
        <v>0</v>
      </c>
      <c r="W1792">
        <v>5612.5137000000004</v>
      </c>
      <c r="X1792">
        <v>5668.6148999999996</v>
      </c>
      <c r="Y1792">
        <v>5791.3755000000001</v>
      </c>
      <c r="Z1792">
        <v>5604.8693999999996</v>
      </c>
      <c r="AA1792">
        <v>5616.9710999999998</v>
      </c>
      <c r="AB1792">
        <v>6070.7098999999998</v>
      </c>
      <c r="AC1792">
        <v>6619.1857</v>
      </c>
      <c r="AD1792">
        <v>6450.0947999999999</v>
      </c>
      <c r="AE1792">
        <v>6615.7476999999999</v>
      </c>
      <c r="AF1792">
        <v>7012.0469999999996</v>
      </c>
      <c r="AG1792">
        <v>7551.8714</v>
      </c>
      <c r="AH1792">
        <v>8043.9431999999997</v>
      </c>
      <c r="AI1792">
        <v>8124.2350999999999</v>
      </c>
      <c r="AJ1792">
        <v>8262.3191000000006</v>
      </c>
      <c r="AK1792">
        <v>8341.8968999999997</v>
      </c>
      <c r="AL1792">
        <v>7720.3388000000004</v>
      </c>
      <c r="AM1792">
        <v>7754.0045</v>
      </c>
      <c r="AN1792">
        <v>7328.5971</v>
      </c>
      <c r="AO1792">
        <v>5509.3312999999998</v>
      </c>
      <c r="AP1792">
        <v>5550.0897000000004</v>
      </c>
      <c r="AQ1792">
        <v>6405.7870999999996</v>
      </c>
      <c r="AR1792">
        <v>6187.5955000000004</v>
      </c>
      <c r="AS1792">
        <v>5780.9776000000002</v>
      </c>
      <c r="AT1792">
        <v>5286.0708000000004</v>
      </c>
      <c r="AU1792">
        <v>64.745714000000007</v>
      </c>
      <c r="AV1792">
        <v>64.745714000000007</v>
      </c>
      <c r="AW1792">
        <v>64.028570999999999</v>
      </c>
      <c r="AX1792">
        <v>62.811428999999997</v>
      </c>
      <c r="AY1792">
        <v>61.405714000000003</v>
      </c>
      <c r="AZ1792">
        <v>60.594285999999997</v>
      </c>
      <c r="BA1792">
        <v>59.782857</v>
      </c>
      <c r="BB1792">
        <v>59.471429000000001</v>
      </c>
      <c r="BC1792">
        <v>61.065714</v>
      </c>
      <c r="BD1792">
        <v>64.66</v>
      </c>
      <c r="BE1792">
        <v>68.225713999999996</v>
      </c>
      <c r="BF1792">
        <v>72.508571000000003</v>
      </c>
      <c r="BG1792">
        <v>76.414286000000004</v>
      </c>
      <c r="BH1792">
        <v>79.537143</v>
      </c>
      <c r="BI1792">
        <v>81.971429000000001</v>
      </c>
      <c r="BJ1792">
        <v>84.311429000000004</v>
      </c>
      <c r="BK1792">
        <v>84.34</v>
      </c>
      <c r="BL1792">
        <v>83.557142999999996</v>
      </c>
      <c r="BM1792">
        <v>80.868571000000003</v>
      </c>
      <c r="BN1792">
        <v>77.491428999999997</v>
      </c>
      <c r="BO1792">
        <v>73.397143</v>
      </c>
      <c r="BP1792">
        <v>69.868571000000003</v>
      </c>
      <c r="BQ1792">
        <v>67.651428999999993</v>
      </c>
      <c r="BR1792">
        <v>65.934286</v>
      </c>
      <c r="BS1792">
        <v>95.647729999999996</v>
      </c>
      <c r="BT1792">
        <v>-510.37970000000001</v>
      </c>
      <c r="BU1792">
        <v>-602.30939999999998</v>
      </c>
      <c r="BV1792">
        <v>-479.27850000000001</v>
      </c>
      <c r="BW1792">
        <v>-252.0367</v>
      </c>
      <c r="BX1792">
        <v>-167.68219999999999</v>
      </c>
      <c r="BY1792">
        <v>-339.37650000000002</v>
      </c>
      <c r="BZ1792">
        <v>160.71629999999999</v>
      </c>
      <c r="CA1792">
        <v>345.40890000000002</v>
      </c>
      <c r="CB1792">
        <v>238.42179999999999</v>
      </c>
      <c r="CC1792">
        <v>-91.084379999999996</v>
      </c>
      <c r="CD1792">
        <v>-330.12790000000001</v>
      </c>
      <c r="CE1792">
        <v>-191.25049999999999</v>
      </c>
      <c r="CF1792">
        <v>-288.9753</v>
      </c>
      <c r="CG1792">
        <v>-309.5942</v>
      </c>
      <c r="CH1792">
        <v>274.75220000000002</v>
      </c>
      <c r="CI1792">
        <v>116.94450000000001</v>
      </c>
      <c r="CJ1792">
        <v>284.18619999999999</v>
      </c>
      <c r="CK1792">
        <v>1831.751</v>
      </c>
      <c r="CL1792">
        <v>1854.34</v>
      </c>
      <c r="CM1792">
        <v>790.67849999999999</v>
      </c>
      <c r="CN1792">
        <v>823.04970000000003</v>
      </c>
      <c r="CO1792">
        <v>920.06539999999995</v>
      </c>
      <c r="CP1792">
        <v>1386.9079999999999</v>
      </c>
      <c r="CQ1792">
        <v>23807.01</v>
      </c>
      <c r="CR1792">
        <v>9327.25</v>
      </c>
      <c r="CS1792">
        <v>8934.1859999999997</v>
      </c>
      <c r="CT1792">
        <v>8135.9219999999996</v>
      </c>
      <c r="CU1792">
        <v>7847.8459999999995</v>
      </c>
      <c r="CV1792">
        <v>5643.9669999999996</v>
      </c>
      <c r="CW1792">
        <v>3860.9609999999998</v>
      </c>
      <c r="CX1792">
        <v>3884.2739999999999</v>
      </c>
      <c r="CY1792">
        <v>4857.3850000000002</v>
      </c>
      <c r="CZ1792">
        <v>9333.4449999999997</v>
      </c>
      <c r="DA1792">
        <v>16638.75</v>
      </c>
      <c r="DB1792">
        <v>18980.53</v>
      </c>
      <c r="DC1792">
        <v>19698.09</v>
      </c>
      <c r="DD1792">
        <v>21414.38</v>
      </c>
      <c r="DE1792">
        <v>19060.63</v>
      </c>
      <c r="DF1792">
        <v>19632.05</v>
      </c>
      <c r="DG1792">
        <v>15675.38</v>
      </c>
      <c r="DH1792">
        <v>14767.84</v>
      </c>
      <c r="DI1792">
        <v>17851.919999999998</v>
      </c>
      <c r="DJ1792">
        <v>16023.8</v>
      </c>
      <c r="DK1792">
        <v>16732.03</v>
      </c>
      <c r="DL1792">
        <v>17895.169999999998</v>
      </c>
      <c r="DM1792">
        <v>19007.150000000001</v>
      </c>
      <c r="DN1792">
        <v>21414.31</v>
      </c>
      <c r="DO1792">
        <v>19</v>
      </c>
      <c r="DP1792">
        <v>20</v>
      </c>
    </row>
    <row r="1793" spans="1:120" hidden="1" x14ac:dyDescent="0.25">
      <c r="A1793" t="str">
        <f t="shared" si="27"/>
        <v>LCA-Stockton_All CBP_44431</v>
      </c>
      <c r="B1793" t="s">
        <v>62</v>
      </c>
      <c r="C1793" t="s">
        <v>213</v>
      </c>
      <c r="D1793" t="s">
        <v>39</v>
      </c>
      <c r="E1793" t="s">
        <v>61</v>
      </c>
      <c r="F1793" t="s">
        <v>61</v>
      </c>
      <c r="G1793" t="s">
        <v>61</v>
      </c>
      <c r="H1793" t="s">
        <v>61</v>
      </c>
      <c r="I1793" t="s">
        <v>61</v>
      </c>
      <c r="J1793" t="s">
        <v>61</v>
      </c>
      <c r="K1793" t="s">
        <v>197</v>
      </c>
      <c r="L1793" s="18">
        <v>44431</v>
      </c>
      <c r="M1793">
        <v>19</v>
      </c>
      <c r="N1793">
        <v>20</v>
      </c>
      <c r="O1793" t="s">
        <v>263</v>
      </c>
      <c r="P1793">
        <v>35</v>
      </c>
      <c r="Q1793">
        <v>32</v>
      </c>
      <c r="R1793">
        <v>1</v>
      </c>
      <c r="S1793">
        <v>0</v>
      </c>
      <c r="T1793">
        <v>0</v>
      </c>
      <c r="U1793">
        <v>0</v>
      </c>
      <c r="V1793">
        <v>0</v>
      </c>
      <c r="W1793">
        <v>5612.5137000000004</v>
      </c>
      <c r="X1793">
        <v>5668.6148999999996</v>
      </c>
      <c r="Y1793">
        <v>5791.3755000000001</v>
      </c>
      <c r="Z1793">
        <v>5604.8693999999996</v>
      </c>
      <c r="AA1793">
        <v>5616.9710999999998</v>
      </c>
      <c r="AB1793">
        <v>6070.7098999999998</v>
      </c>
      <c r="AC1793">
        <v>6619.1857</v>
      </c>
      <c r="AD1793">
        <v>6450.0947999999999</v>
      </c>
      <c r="AE1793">
        <v>6615.7476999999999</v>
      </c>
      <c r="AF1793">
        <v>7012.0469999999996</v>
      </c>
      <c r="AG1793">
        <v>7551.8714</v>
      </c>
      <c r="AH1793">
        <v>8043.9431999999997</v>
      </c>
      <c r="AI1793">
        <v>8124.2350999999999</v>
      </c>
      <c r="AJ1793">
        <v>8262.3191000000006</v>
      </c>
      <c r="AK1793">
        <v>8341.8968999999997</v>
      </c>
      <c r="AL1793">
        <v>7720.3388000000004</v>
      </c>
      <c r="AM1793">
        <v>7754.0045</v>
      </c>
      <c r="AN1793">
        <v>7328.5971</v>
      </c>
      <c r="AO1793">
        <v>5509.3312999999998</v>
      </c>
      <c r="AP1793">
        <v>5550.0897000000004</v>
      </c>
      <c r="AQ1793">
        <v>6405.7870999999996</v>
      </c>
      <c r="AR1793">
        <v>6187.5955000000004</v>
      </c>
      <c r="AS1793">
        <v>5780.9776000000002</v>
      </c>
      <c r="AT1793">
        <v>5286.0708000000004</v>
      </c>
      <c r="AU1793">
        <v>64.745714000000007</v>
      </c>
      <c r="AV1793">
        <v>64.745714000000007</v>
      </c>
      <c r="AW1793">
        <v>64.028570999999999</v>
      </c>
      <c r="AX1793">
        <v>62.811428999999997</v>
      </c>
      <c r="AY1793">
        <v>61.405714000000003</v>
      </c>
      <c r="AZ1793">
        <v>60.594285999999997</v>
      </c>
      <c r="BA1793">
        <v>59.782857</v>
      </c>
      <c r="BB1793">
        <v>59.471429000000001</v>
      </c>
      <c r="BC1793">
        <v>61.065714</v>
      </c>
      <c r="BD1793">
        <v>64.66</v>
      </c>
      <c r="BE1793">
        <v>68.225713999999996</v>
      </c>
      <c r="BF1793">
        <v>72.508571000000003</v>
      </c>
      <c r="BG1793">
        <v>76.414286000000004</v>
      </c>
      <c r="BH1793">
        <v>79.537143</v>
      </c>
      <c r="BI1793">
        <v>81.971429000000001</v>
      </c>
      <c r="BJ1793">
        <v>84.311429000000004</v>
      </c>
      <c r="BK1793">
        <v>84.34</v>
      </c>
      <c r="BL1793">
        <v>83.557142999999996</v>
      </c>
      <c r="BM1793">
        <v>80.868571000000003</v>
      </c>
      <c r="BN1793">
        <v>77.491428999999997</v>
      </c>
      <c r="BO1793">
        <v>73.397143</v>
      </c>
      <c r="BP1793">
        <v>69.868571000000003</v>
      </c>
      <c r="BQ1793">
        <v>67.651428999999993</v>
      </c>
      <c r="BR1793">
        <v>65.934286</v>
      </c>
      <c r="BS1793">
        <v>95.647729999999996</v>
      </c>
      <c r="BT1793">
        <v>-510.37970000000001</v>
      </c>
      <c r="BU1793">
        <v>-602.30939999999998</v>
      </c>
      <c r="BV1793">
        <v>-479.27850000000001</v>
      </c>
      <c r="BW1793">
        <v>-252.0367</v>
      </c>
      <c r="BX1793">
        <v>-167.68219999999999</v>
      </c>
      <c r="BY1793">
        <v>-339.37650000000002</v>
      </c>
      <c r="BZ1793">
        <v>160.71629999999999</v>
      </c>
      <c r="CA1793">
        <v>345.40890000000002</v>
      </c>
      <c r="CB1793">
        <v>238.42179999999999</v>
      </c>
      <c r="CC1793">
        <v>-91.084379999999996</v>
      </c>
      <c r="CD1793">
        <v>-330.12790000000001</v>
      </c>
      <c r="CE1793">
        <v>-191.25049999999999</v>
      </c>
      <c r="CF1793">
        <v>-288.9753</v>
      </c>
      <c r="CG1793">
        <v>-309.5942</v>
      </c>
      <c r="CH1793">
        <v>274.75220000000002</v>
      </c>
      <c r="CI1793">
        <v>116.94450000000001</v>
      </c>
      <c r="CJ1793">
        <v>284.18619999999999</v>
      </c>
      <c r="CK1793">
        <v>1831.751</v>
      </c>
      <c r="CL1793">
        <v>1854.34</v>
      </c>
      <c r="CM1793">
        <v>790.67849999999999</v>
      </c>
      <c r="CN1793">
        <v>823.04970000000003</v>
      </c>
      <c r="CO1793">
        <v>920.06539999999995</v>
      </c>
      <c r="CP1793">
        <v>1386.9079999999999</v>
      </c>
      <c r="CQ1793">
        <v>23807.01</v>
      </c>
      <c r="CR1793">
        <v>9327.25</v>
      </c>
      <c r="CS1793">
        <v>8934.1859999999997</v>
      </c>
      <c r="CT1793">
        <v>8135.9219999999996</v>
      </c>
      <c r="CU1793">
        <v>7847.8459999999995</v>
      </c>
      <c r="CV1793">
        <v>5643.9669999999996</v>
      </c>
      <c r="CW1793">
        <v>3860.9609999999998</v>
      </c>
      <c r="CX1793">
        <v>3884.2739999999999</v>
      </c>
      <c r="CY1793">
        <v>4857.3850000000002</v>
      </c>
      <c r="CZ1793">
        <v>9333.4449999999997</v>
      </c>
      <c r="DA1793">
        <v>16638.75</v>
      </c>
      <c r="DB1793">
        <v>18980.53</v>
      </c>
      <c r="DC1793">
        <v>19698.09</v>
      </c>
      <c r="DD1793">
        <v>21414.38</v>
      </c>
      <c r="DE1793">
        <v>19060.63</v>
      </c>
      <c r="DF1793">
        <v>19632.05</v>
      </c>
      <c r="DG1793">
        <v>15675.38</v>
      </c>
      <c r="DH1793">
        <v>14767.84</v>
      </c>
      <c r="DI1793">
        <v>17851.919999999998</v>
      </c>
      <c r="DJ1793">
        <v>16023.8</v>
      </c>
      <c r="DK1793">
        <v>16732.03</v>
      </c>
      <c r="DL1793">
        <v>17895.169999999998</v>
      </c>
      <c r="DM1793">
        <v>19007.150000000001</v>
      </c>
      <c r="DN1793">
        <v>21414.31</v>
      </c>
      <c r="DO1793">
        <v>19</v>
      </c>
      <c r="DP1793">
        <v>20</v>
      </c>
    </row>
    <row r="1794" spans="1:120" x14ac:dyDescent="0.25">
      <c r="A1794" t="str">
        <f t="shared" si="27"/>
        <v>AutoDR-No_All CBP_44431</v>
      </c>
      <c r="B1794" t="s">
        <v>62</v>
      </c>
      <c r="C1794" t="s">
        <v>321</v>
      </c>
      <c r="D1794" t="s">
        <v>61</v>
      </c>
      <c r="E1794" t="s">
        <v>61</v>
      </c>
      <c r="F1794" t="s">
        <v>61</v>
      </c>
      <c r="G1794" t="s">
        <v>61</v>
      </c>
      <c r="H1794" t="s">
        <v>97</v>
      </c>
      <c r="I1794" t="s">
        <v>61</v>
      </c>
      <c r="J1794" t="s">
        <v>61</v>
      </c>
      <c r="K1794" t="s">
        <v>197</v>
      </c>
      <c r="L1794" s="18">
        <v>44431</v>
      </c>
      <c r="M1794">
        <v>19</v>
      </c>
      <c r="N1794">
        <v>20</v>
      </c>
      <c r="O1794" t="s">
        <v>263</v>
      </c>
      <c r="P1794">
        <v>32</v>
      </c>
      <c r="Q1794">
        <v>29</v>
      </c>
      <c r="R1794">
        <v>1</v>
      </c>
      <c r="S1794">
        <v>0</v>
      </c>
      <c r="T1794">
        <v>0</v>
      </c>
      <c r="U1794">
        <v>0</v>
      </c>
      <c r="V1794">
        <v>0</v>
      </c>
      <c r="W1794">
        <v>5590.5569999999998</v>
      </c>
      <c r="X1794">
        <v>5634.4749000000002</v>
      </c>
      <c r="Y1794">
        <v>5762.5839999999998</v>
      </c>
      <c r="Z1794">
        <v>5574.1053000000002</v>
      </c>
      <c r="AA1794">
        <v>5585.1305000000002</v>
      </c>
      <c r="AB1794">
        <v>6039.6692999999996</v>
      </c>
      <c r="AC1794">
        <v>6590.7888000000003</v>
      </c>
      <c r="AD1794">
        <v>6415.1133</v>
      </c>
      <c r="AE1794">
        <v>6559.4503000000004</v>
      </c>
      <c r="AF1794">
        <v>6922.8087999999998</v>
      </c>
      <c r="AG1794">
        <v>7465.1166999999996</v>
      </c>
      <c r="AH1794">
        <v>7944.1046999999999</v>
      </c>
      <c r="AI1794">
        <v>8007.1382999999996</v>
      </c>
      <c r="AJ1794">
        <v>8147.9306999999999</v>
      </c>
      <c r="AK1794">
        <v>8203.7242000000006</v>
      </c>
      <c r="AL1794">
        <v>7580.3730999999998</v>
      </c>
      <c r="AM1794">
        <v>7620.8153000000002</v>
      </c>
      <c r="AN1794">
        <v>7209.8018000000002</v>
      </c>
      <c r="AO1794">
        <v>5426.6108000000004</v>
      </c>
      <c r="AP1794">
        <v>5476.2623999999996</v>
      </c>
      <c r="AQ1794">
        <v>6302.3197</v>
      </c>
      <c r="AR1794">
        <v>6120.5015999999996</v>
      </c>
      <c r="AS1794">
        <v>5720.7779</v>
      </c>
      <c r="AT1794">
        <v>5227.4214000000002</v>
      </c>
      <c r="AU1794">
        <v>64.801471000000006</v>
      </c>
      <c r="AV1794">
        <v>64.801471000000006</v>
      </c>
      <c r="AW1794">
        <v>64.063418999999996</v>
      </c>
      <c r="AX1794">
        <v>62.825367999999997</v>
      </c>
      <c r="AY1794">
        <v>61.412683999999999</v>
      </c>
      <c r="AZ1794">
        <v>60.587316000000001</v>
      </c>
      <c r="BA1794">
        <v>59.761949000000001</v>
      </c>
      <c r="BB1794">
        <v>59.436580999999997</v>
      </c>
      <c r="BC1794">
        <v>61.023896999999998</v>
      </c>
      <c r="BD1794">
        <v>64.611213000000006</v>
      </c>
      <c r="BE1794">
        <v>68.135109999999997</v>
      </c>
      <c r="BF1794">
        <v>72.397058999999999</v>
      </c>
      <c r="BG1794">
        <v>76.309742999999997</v>
      </c>
      <c r="BH1794">
        <v>79.460477999999995</v>
      </c>
      <c r="BI1794">
        <v>81.936581000000004</v>
      </c>
      <c r="BJ1794">
        <v>84.325367999999997</v>
      </c>
      <c r="BK1794">
        <v>84.388786999999994</v>
      </c>
      <c r="BL1794">
        <v>83.626838000000006</v>
      </c>
      <c r="BM1794">
        <v>80.952206000000004</v>
      </c>
      <c r="BN1794">
        <v>77.602941000000001</v>
      </c>
      <c r="BO1794">
        <v>73.515625</v>
      </c>
      <c r="BP1794">
        <v>69.952206000000004</v>
      </c>
      <c r="BQ1794">
        <v>67.714153999999994</v>
      </c>
      <c r="BR1794">
        <v>65.976102999999995</v>
      </c>
      <c r="BS1794">
        <v>76.221440000000001</v>
      </c>
      <c r="BT1794">
        <v>-517.5806</v>
      </c>
      <c r="BU1794">
        <v>-610.90390000000002</v>
      </c>
      <c r="BV1794">
        <v>-482.82220000000001</v>
      </c>
      <c r="BW1794">
        <v>-251.8288</v>
      </c>
      <c r="BX1794">
        <v>-168.93289999999999</v>
      </c>
      <c r="BY1794">
        <v>-340.28579999999999</v>
      </c>
      <c r="BZ1794">
        <v>155.99100000000001</v>
      </c>
      <c r="CA1794">
        <v>344.01190000000003</v>
      </c>
      <c r="CB1794">
        <v>246.3535</v>
      </c>
      <c r="CC1794">
        <v>-104.59350000000001</v>
      </c>
      <c r="CD1794">
        <v>-332.9375</v>
      </c>
      <c r="CE1794">
        <v>-190.19649999999999</v>
      </c>
      <c r="CF1794">
        <v>-299.35840000000002</v>
      </c>
      <c r="CG1794">
        <v>-306.9898</v>
      </c>
      <c r="CH1794">
        <v>273.34969999999998</v>
      </c>
      <c r="CI1794">
        <v>113.19540000000001</v>
      </c>
      <c r="CJ1794">
        <v>271.81389999999999</v>
      </c>
      <c r="CK1794">
        <v>1800.3309999999999</v>
      </c>
      <c r="CL1794">
        <v>1836.9670000000001</v>
      </c>
      <c r="CM1794">
        <v>811.35619999999994</v>
      </c>
      <c r="CN1794">
        <v>835.6558</v>
      </c>
      <c r="CO1794">
        <v>939.00040000000001</v>
      </c>
      <c r="CP1794">
        <v>1408.8620000000001</v>
      </c>
      <c r="CQ1794">
        <v>23914.45</v>
      </c>
      <c r="CR1794">
        <v>9393.5210000000006</v>
      </c>
      <c r="CS1794">
        <v>9007.5759999999991</v>
      </c>
      <c r="CT1794">
        <v>8187.0879999999997</v>
      </c>
      <c r="CU1794">
        <v>7895.3419999999996</v>
      </c>
      <c r="CV1794">
        <v>5688.2520000000004</v>
      </c>
      <c r="CW1794">
        <v>3901.5610000000001</v>
      </c>
      <c r="CX1794">
        <v>3929.31</v>
      </c>
      <c r="CY1794">
        <v>4910.1530000000002</v>
      </c>
      <c r="CZ1794">
        <v>9407.0239999999994</v>
      </c>
      <c r="DA1794">
        <v>16748.89</v>
      </c>
      <c r="DB1794">
        <v>19071.97</v>
      </c>
      <c r="DC1794">
        <v>19767.91</v>
      </c>
      <c r="DD1794">
        <v>21510.74</v>
      </c>
      <c r="DE1794">
        <v>19168.03</v>
      </c>
      <c r="DF1794">
        <v>19730.27</v>
      </c>
      <c r="DG1794">
        <v>15758.65</v>
      </c>
      <c r="DH1794">
        <v>14874.29</v>
      </c>
      <c r="DI1794">
        <v>18004.27</v>
      </c>
      <c r="DJ1794">
        <v>16088.75</v>
      </c>
      <c r="DK1794">
        <v>16824.009999999998</v>
      </c>
      <c r="DL1794">
        <v>17983.5</v>
      </c>
      <c r="DM1794">
        <v>19085.37</v>
      </c>
      <c r="DN1794">
        <v>21577.89</v>
      </c>
      <c r="DO1794">
        <v>19</v>
      </c>
      <c r="DP1794">
        <v>20</v>
      </c>
    </row>
    <row r="1795" spans="1:120" hidden="1" x14ac:dyDescent="0.25">
      <c r="A1795" t="str">
        <f t="shared" si="27"/>
        <v>Industry_Type-2. Manufacturing_All CBP_44431</v>
      </c>
      <c r="B1795" t="s">
        <v>62</v>
      </c>
      <c r="C1795" t="s">
        <v>218</v>
      </c>
      <c r="D1795" t="s">
        <v>61</v>
      </c>
      <c r="E1795" t="s">
        <v>61</v>
      </c>
      <c r="F1795" t="s">
        <v>61</v>
      </c>
      <c r="G1795" t="s">
        <v>38</v>
      </c>
      <c r="H1795" t="s">
        <v>61</v>
      </c>
      <c r="I1795" t="s">
        <v>61</v>
      </c>
      <c r="J1795" t="s">
        <v>61</v>
      </c>
      <c r="K1795" t="s">
        <v>197</v>
      </c>
      <c r="L1795" s="18">
        <v>44431</v>
      </c>
      <c r="M1795">
        <v>19</v>
      </c>
      <c r="N1795">
        <v>20</v>
      </c>
      <c r="O1795" t="s">
        <v>263</v>
      </c>
      <c r="P1795">
        <v>2</v>
      </c>
      <c r="Q1795">
        <v>2</v>
      </c>
      <c r="R1795">
        <v>1</v>
      </c>
      <c r="S1795">
        <v>0</v>
      </c>
      <c r="T1795">
        <v>1</v>
      </c>
      <c r="U1795">
        <v>0</v>
      </c>
      <c r="V1795">
        <v>1</v>
      </c>
      <c r="W1795">
        <v>4307.88</v>
      </c>
      <c r="X1795">
        <v>4371.3599999999997</v>
      </c>
      <c r="Y1795">
        <v>4486.2</v>
      </c>
      <c r="Z1795">
        <v>4438.3599999999997</v>
      </c>
      <c r="AA1795">
        <v>4391.3599999999997</v>
      </c>
      <c r="AB1795">
        <v>4529.04</v>
      </c>
      <c r="AC1795">
        <v>4551.2</v>
      </c>
      <c r="AD1795">
        <v>4374.28</v>
      </c>
      <c r="AE1795">
        <v>4361.12</v>
      </c>
      <c r="AF1795">
        <v>4594.76</v>
      </c>
      <c r="AG1795">
        <v>4595.12</v>
      </c>
      <c r="AH1795">
        <v>5009.2</v>
      </c>
      <c r="AI1795">
        <v>5068.6400000000003</v>
      </c>
      <c r="AJ1795">
        <v>5117.6400000000003</v>
      </c>
      <c r="AK1795">
        <v>5220.6400000000003</v>
      </c>
      <c r="AL1795">
        <v>5069.32</v>
      </c>
      <c r="AM1795">
        <v>5066.32</v>
      </c>
      <c r="AN1795">
        <v>4940.28</v>
      </c>
      <c r="AO1795">
        <v>3844.56</v>
      </c>
      <c r="AP1795">
        <v>3926.68</v>
      </c>
      <c r="AQ1795">
        <v>4563.3599999999997</v>
      </c>
      <c r="AR1795">
        <v>4572.3999999999996</v>
      </c>
      <c r="AS1795">
        <v>4116.3999999999996</v>
      </c>
      <c r="AT1795">
        <v>3864.6</v>
      </c>
      <c r="AU1795">
        <v>65.5</v>
      </c>
      <c r="AV1795">
        <v>65.5</v>
      </c>
      <c r="AW1795">
        <v>64.5</v>
      </c>
      <c r="AX1795">
        <v>63</v>
      </c>
      <c r="AY1795">
        <v>61.5</v>
      </c>
      <c r="AZ1795">
        <v>60.5</v>
      </c>
      <c r="BA1795">
        <v>59.5</v>
      </c>
      <c r="BB1795">
        <v>59</v>
      </c>
      <c r="BC1795">
        <v>60.5</v>
      </c>
      <c r="BD1795">
        <v>64</v>
      </c>
      <c r="BE1795">
        <v>67</v>
      </c>
      <c r="BF1795">
        <v>71</v>
      </c>
      <c r="BG1795">
        <v>75</v>
      </c>
      <c r="BH1795">
        <v>78.5</v>
      </c>
      <c r="BI1795">
        <v>81.5</v>
      </c>
      <c r="BJ1795">
        <v>84.5</v>
      </c>
      <c r="BK1795">
        <v>85</v>
      </c>
      <c r="BL1795">
        <v>84.5</v>
      </c>
      <c r="BM1795">
        <v>82</v>
      </c>
      <c r="BN1795">
        <v>79</v>
      </c>
      <c r="BO1795">
        <v>75</v>
      </c>
      <c r="BP1795">
        <v>71</v>
      </c>
      <c r="BQ1795">
        <v>68.5</v>
      </c>
      <c r="BR1795">
        <v>66.5</v>
      </c>
      <c r="BS1795">
        <v>-21.007809999999999</v>
      </c>
      <c r="BT1795">
        <v>-297.63150000000002</v>
      </c>
      <c r="BU1795">
        <v>-400.10899999999998</v>
      </c>
      <c r="BV1795">
        <v>-394.89920000000001</v>
      </c>
      <c r="BW1795">
        <v>-215.32470000000001</v>
      </c>
      <c r="BX1795">
        <v>-154.77809999999999</v>
      </c>
      <c r="BY1795">
        <v>-212.92179999999999</v>
      </c>
      <c r="BZ1795">
        <v>80.438839999999999</v>
      </c>
      <c r="CA1795">
        <v>233.5393</v>
      </c>
      <c r="CB1795">
        <v>240.5891</v>
      </c>
      <c r="CC1795">
        <v>408.37959999999998</v>
      </c>
      <c r="CD1795">
        <v>129.97710000000001</v>
      </c>
      <c r="CE1795">
        <v>205.3682</v>
      </c>
      <c r="CF1795">
        <v>184.01589999999999</v>
      </c>
      <c r="CG1795">
        <v>128.2234</v>
      </c>
      <c r="CH1795">
        <v>273.48340000000002</v>
      </c>
      <c r="CI1795">
        <v>254.81319999999999</v>
      </c>
      <c r="CJ1795">
        <v>324.78829999999999</v>
      </c>
      <c r="CK1795">
        <v>1228.6590000000001</v>
      </c>
      <c r="CL1795">
        <v>1239.567</v>
      </c>
      <c r="CM1795">
        <v>561.85249999999996</v>
      </c>
      <c r="CN1795">
        <v>585.3818</v>
      </c>
      <c r="CO1795">
        <v>842.98820000000001</v>
      </c>
      <c r="CP1795">
        <v>1092.972</v>
      </c>
      <c r="CQ1795">
        <v>15479.72</v>
      </c>
      <c r="CR1795">
        <v>5507.8410000000003</v>
      </c>
      <c r="CS1795">
        <v>5202.3810000000003</v>
      </c>
      <c r="CT1795">
        <v>4661.5020000000004</v>
      </c>
      <c r="CU1795">
        <v>4420.0029999999997</v>
      </c>
      <c r="CV1795">
        <v>2868.877</v>
      </c>
      <c r="CW1795">
        <v>2139.348</v>
      </c>
      <c r="CX1795">
        <v>1670.962</v>
      </c>
      <c r="CY1795">
        <v>2638.1889999999999</v>
      </c>
      <c r="CZ1795">
        <v>5771.6750000000002</v>
      </c>
      <c r="DA1795">
        <v>11252.92</v>
      </c>
      <c r="DB1795">
        <v>12444.44</v>
      </c>
      <c r="DC1795">
        <v>12921.75</v>
      </c>
      <c r="DD1795">
        <v>13467.46</v>
      </c>
      <c r="DE1795">
        <v>11274.67</v>
      </c>
      <c r="DF1795">
        <v>11667.7</v>
      </c>
      <c r="DG1795">
        <v>8705.7960000000003</v>
      </c>
      <c r="DH1795">
        <v>8779.9290000000001</v>
      </c>
      <c r="DI1795">
        <v>11529.93</v>
      </c>
      <c r="DJ1795">
        <v>9578.3559999999998</v>
      </c>
      <c r="DK1795">
        <v>10118.049999999999</v>
      </c>
      <c r="DL1795">
        <v>10219.23</v>
      </c>
      <c r="DM1795">
        <v>11280.91</v>
      </c>
      <c r="DN1795">
        <v>13457.75</v>
      </c>
      <c r="DO1795">
        <v>19</v>
      </c>
      <c r="DP1795">
        <v>20</v>
      </c>
    </row>
    <row r="1796" spans="1:120" hidden="1" x14ac:dyDescent="0.25">
      <c r="A1796" t="str">
        <f t="shared" ref="A1796:A1859" si="28">C1796&amp;"_"&amp;K1796&amp;"_"&amp;IF(L1796="",O1796,L1796&amp;IF(LEFT(K1796,3)="All","",IF(R1796=1,"_Combined","_"&amp;M1796&amp;"-"&amp;N1796)))</f>
        <v>All_All CBP_44431</v>
      </c>
      <c r="B1796" t="s">
        <v>62</v>
      </c>
      <c r="C1796" t="s">
        <v>61</v>
      </c>
      <c r="D1796" t="s">
        <v>61</v>
      </c>
      <c r="E1796" t="s">
        <v>61</v>
      </c>
      <c r="F1796" t="s">
        <v>61</v>
      </c>
      <c r="G1796" t="s">
        <v>61</v>
      </c>
      <c r="H1796" t="s">
        <v>61</v>
      </c>
      <c r="I1796" t="s">
        <v>61</v>
      </c>
      <c r="J1796" t="s">
        <v>61</v>
      </c>
      <c r="K1796" t="s">
        <v>197</v>
      </c>
      <c r="L1796" s="18">
        <v>44431</v>
      </c>
      <c r="M1796">
        <v>19</v>
      </c>
      <c r="N1796">
        <v>20</v>
      </c>
      <c r="O1796" t="s">
        <v>263</v>
      </c>
      <c r="P1796">
        <v>35</v>
      </c>
      <c r="Q1796">
        <v>32</v>
      </c>
      <c r="R1796">
        <v>1</v>
      </c>
      <c r="S1796">
        <v>0</v>
      </c>
      <c r="T1796">
        <v>0</v>
      </c>
      <c r="U1796">
        <v>0</v>
      </c>
      <c r="V1796">
        <v>0</v>
      </c>
      <c r="W1796">
        <v>5612.5137000000004</v>
      </c>
      <c r="X1796">
        <v>5668.6148999999996</v>
      </c>
      <c r="Y1796">
        <v>5791.3755000000001</v>
      </c>
      <c r="Z1796">
        <v>5604.8693999999996</v>
      </c>
      <c r="AA1796">
        <v>5616.9710999999998</v>
      </c>
      <c r="AB1796">
        <v>6070.7098999999998</v>
      </c>
      <c r="AC1796">
        <v>6619.1857</v>
      </c>
      <c r="AD1796">
        <v>6450.0947999999999</v>
      </c>
      <c r="AE1796">
        <v>6615.7476999999999</v>
      </c>
      <c r="AF1796">
        <v>7012.0469999999996</v>
      </c>
      <c r="AG1796">
        <v>7551.8714</v>
      </c>
      <c r="AH1796">
        <v>8043.9431999999997</v>
      </c>
      <c r="AI1796">
        <v>8124.2350999999999</v>
      </c>
      <c r="AJ1796">
        <v>8262.3191000000006</v>
      </c>
      <c r="AK1796">
        <v>8341.8968999999997</v>
      </c>
      <c r="AL1796">
        <v>7720.3388000000004</v>
      </c>
      <c r="AM1796">
        <v>7754.0045</v>
      </c>
      <c r="AN1796">
        <v>7328.5971</v>
      </c>
      <c r="AO1796">
        <v>5509.3312999999998</v>
      </c>
      <c r="AP1796">
        <v>5550.0897000000004</v>
      </c>
      <c r="AQ1796">
        <v>6405.7870999999996</v>
      </c>
      <c r="AR1796">
        <v>6187.5955000000004</v>
      </c>
      <c r="AS1796">
        <v>5780.9776000000002</v>
      </c>
      <c r="AT1796">
        <v>5286.0708000000004</v>
      </c>
      <c r="AU1796">
        <v>64.745714000000007</v>
      </c>
      <c r="AV1796">
        <v>64.745714000000007</v>
      </c>
      <c r="AW1796">
        <v>64.028570999999999</v>
      </c>
      <c r="AX1796">
        <v>62.811428999999997</v>
      </c>
      <c r="AY1796">
        <v>61.405714000000003</v>
      </c>
      <c r="AZ1796">
        <v>60.594285999999997</v>
      </c>
      <c r="BA1796">
        <v>59.782857</v>
      </c>
      <c r="BB1796">
        <v>59.471429000000001</v>
      </c>
      <c r="BC1796">
        <v>61.065714</v>
      </c>
      <c r="BD1796">
        <v>64.66</v>
      </c>
      <c r="BE1796">
        <v>68.225713999999996</v>
      </c>
      <c r="BF1796">
        <v>72.508571000000003</v>
      </c>
      <c r="BG1796">
        <v>76.414286000000004</v>
      </c>
      <c r="BH1796">
        <v>79.537143</v>
      </c>
      <c r="BI1796">
        <v>81.971429000000001</v>
      </c>
      <c r="BJ1796">
        <v>84.311429000000004</v>
      </c>
      <c r="BK1796">
        <v>84.34</v>
      </c>
      <c r="BL1796">
        <v>83.557142999999996</v>
      </c>
      <c r="BM1796">
        <v>80.868571000000003</v>
      </c>
      <c r="BN1796">
        <v>77.491428999999997</v>
      </c>
      <c r="BO1796">
        <v>73.397143</v>
      </c>
      <c r="BP1796">
        <v>69.868571000000003</v>
      </c>
      <c r="BQ1796">
        <v>67.651428999999993</v>
      </c>
      <c r="BR1796">
        <v>65.934286</v>
      </c>
      <c r="BS1796">
        <v>95.647729999999996</v>
      </c>
      <c r="BT1796">
        <v>-510.37970000000001</v>
      </c>
      <c r="BU1796">
        <v>-602.30939999999998</v>
      </c>
      <c r="BV1796">
        <v>-479.27850000000001</v>
      </c>
      <c r="BW1796">
        <v>-252.0367</v>
      </c>
      <c r="BX1796">
        <v>-167.68219999999999</v>
      </c>
      <c r="BY1796">
        <v>-339.37650000000002</v>
      </c>
      <c r="BZ1796">
        <v>160.71629999999999</v>
      </c>
      <c r="CA1796">
        <v>345.40890000000002</v>
      </c>
      <c r="CB1796">
        <v>238.42179999999999</v>
      </c>
      <c r="CC1796">
        <v>-91.084379999999996</v>
      </c>
      <c r="CD1796">
        <v>-330.12790000000001</v>
      </c>
      <c r="CE1796">
        <v>-191.25049999999999</v>
      </c>
      <c r="CF1796">
        <v>-288.9753</v>
      </c>
      <c r="CG1796">
        <v>-309.5942</v>
      </c>
      <c r="CH1796">
        <v>274.75220000000002</v>
      </c>
      <c r="CI1796">
        <v>116.94450000000001</v>
      </c>
      <c r="CJ1796">
        <v>284.18619999999999</v>
      </c>
      <c r="CK1796">
        <v>1831.751</v>
      </c>
      <c r="CL1796">
        <v>1854.34</v>
      </c>
      <c r="CM1796">
        <v>790.67849999999999</v>
      </c>
      <c r="CN1796">
        <v>823.04970000000003</v>
      </c>
      <c r="CO1796">
        <v>920.06539999999995</v>
      </c>
      <c r="CP1796">
        <v>1386.9079999999999</v>
      </c>
      <c r="CQ1796">
        <v>23807.01</v>
      </c>
      <c r="CR1796">
        <v>9327.25</v>
      </c>
      <c r="CS1796">
        <v>8934.1859999999997</v>
      </c>
      <c r="CT1796">
        <v>8135.9219999999996</v>
      </c>
      <c r="CU1796">
        <v>7847.8459999999995</v>
      </c>
      <c r="CV1796">
        <v>5643.9669999999996</v>
      </c>
      <c r="CW1796">
        <v>3860.9609999999998</v>
      </c>
      <c r="CX1796">
        <v>3884.2739999999999</v>
      </c>
      <c r="CY1796">
        <v>4857.3850000000002</v>
      </c>
      <c r="CZ1796">
        <v>9333.4449999999997</v>
      </c>
      <c r="DA1796">
        <v>16638.75</v>
      </c>
      <c r="DB1796">
        <v>18980.53</v>
      </c>
      <c r="DC1796">
        <v>19698.09</v>
      </c>
      <c r="DD1796">
        <v>21414.38</v>
      </c>
      <c r="DE1796">
        <v>19060.63</v>
      </c>
      <c r="DF1796">
        <v>19632.05</v>
      </c>
      <c r="DG1796">
        <v>15675.38</v>
      </c>
      <c r="DH1796">
        <v>14767.84</v>
      </c>
      <c r="DI1796">
        <v>17851.919999999998</v>
      </c>
      <c r="DJ1796">
        <v>16023.8</v>
      </c>
      <c r="DK1796">
        <v>16732.03</v>
      </c>
      <c r="DL1796">
        <v>17895.169999999998</v>
      </c>
      <c r="DM1796">
        <v>19007.150000000001</v>
      </c>
      <c r="DN1796">
        <v>21414.31</v>
      </c>
      <c r="DO1796">
        <v>19</v>
      </c>
      <c r="DP1796">
        <v>20</v>
      </c>
    </row>
    <row r="1797" spans="1:120" hidden="1" x14ac:dyDescent="0.25">
      <c r="A1797" t="str">
        <f t="shared" si="28"/>
        <v>sublap_id-SLAP_PGST_All CBP_44431</v>
      </c>
      <c r="B1797" t="s">
        <v>62</v>
      </c>
      <c r="C1797" t="s">
        <v>285</v>
      </c>
      <c r="D1797" t="s">
        <v>61</v>
      </c>
      <c r="E1797" t="s">
        <v>286</v>
      </c>
      <c r="F1797" t="s">
        <v>61</v>
      </c>
      <c r="G1797" t="s">
        <v>61</v>
      </c>
      <c r="H1797" t="s">
        <v>61</v>
      </c>
      <c r="I1797" t="s">
        <v>61</v>
      </c>
      <c r="J1797" t="s">
        <v>61</v>
      </c>
      <c r="K1797" t="s">
        <v>197</v>
      </c>
      <c r="L1797" s="18">
        <v>44431</v>
      </c>
      <c r="M1797">
        <v>19</v>
      </c>
      <c r="N1797">
        <v>20</v>
      </c>
      <c r="O1797" t="s">
        <v>263</v>
      </c>
      <c r="P1797">
        <v>35</v>
      </c>
      <c r="Q1797">
        <v>32</v>
      </c>
      <c r="R1797">
        <v>1</v>
      </c>
      <c r="S1797">
        <v>0</v>
      </c>
      <c r="T1797">
        <v>0</v>
      </c>
      <c r="U1797">
        <v>0</v>
      </c>
      <c r="V1797">
        <v>0</v>
      </c>
      <c r="W1797">
        <v>5612.5137000000004</v>
      </c>
      <c r="X1797">
        <v>5668.6148999999996</v>
      </c>
      <c r="Y1797">
        <v>5791.3755000000001</v>
      </c>
      <c r="Z1797">
        <v>5604.8693999999996</v>
      </c>
      <c r="AA1797">
        <v>5616.9710999999998</v>
      </c>
      <c r="AB1797">
        <v>6070.7098999999998</v>
      </c>
      <c r="AC1797">
        <v>6619.1857</v>
      </c>
      <c r="AD1797">
        <v>6450.0947999999999</v>
      </c>
      <c r="AE1797">
        <v>6615.7476999999999</v>
      </c>
      <c r="AF1797">
        <v>7012.0469999999996</v>
      </c>
      <c r="AG1797">
        <v>7551.8714</v>
      </c>
      <c r="AH1797">
        <v>8043.9431999999997</v>
      </c>
      <c r="AI1797">
        <v>8124.2350999999999</v>
      </c>
      <c r="AJ1797">
        <v>8262.3191000000006</v>
      </c>
      <c r="AK1797">
        <v>8341.8968999999997</v>
      </c>
      <c r="AL1797">
        <v>7720.3388000000004</v>
      </c>
      <c r="AM1797">
        <v>7754.0045</v>
      </c>
      <c r="AN1797">
        <v>7328.5971</v>
      </c>
      <c r="AO1797">
        <v>5509.3312999999998</v>
      </c>
      <c r="AP1797">
        <v>5550.0897000000004</v>
      </c>
      <c r="AQ1797">
        <v>6405.7870999999996</v>
      </c>
      <c r="AR1797">
        <v>6187.5955000000004</v>
      </c>
      <c r="AS1797">
        <v>5780.9776000000002</v>
      </c>
      <c r="AT1797">
        <v>5286.0708000000004</v>
      </c>
      <c r="AU1797">
        <v>64.745714000000007</v>
      </c>
      <c r="AV1797">
        <v>64.745714000000007</v>
      </c>
      <c r="AW1797">
        <v>64.028570999999999</v>
      </c>
      <c r="AX1797">
        <v>62.811428999999997</v>
      </c>
      <c r="AY1797">
        <v>61.405714000000003</v>
      </c>
      <c r="AZ1797">
        <v>60.594285999999997</v>
      </c>
      <c r="BA1797">
        <v>59.782857</v>
      </c>
      <c r="BB1797">
        <v>59.471429000000001</v>
      </c>
      <c r="BC1797">
        <v>61.065714</v>
      </c>
      <c r="BD1797">
        <v>64.66</v>
      </c>
      <c r="BE1797">
        <v>68.225713999999996</v>
      </c>
      <c r="BF1797">
        <v>72.508571000000003</v>
      </c>
      <c r="BG1797">
        <v>76.414286000000004</v>
      </c>
      <c r="BH1797">
        <v>79.537143</v>
      </c>
      <c r="BI1797">
        <v>81.971429000000001</v>
      </c>
      <c r="BJ1797">
        <v>84.311429000000004</v>
      </c>
      <c r="BK1797">
        <v>84.34</v>
      </c>
      <c r="BL1797">
        <v>83.557142999999996</v>
      </c>
      <c r="BM1797">
        <v>80.868571000000003</v>
      </c>
      <c r="BN1797">
        <v>77.491428999999997</v>
      </c>
      <c r="BO1797">
        <v>73.397143</v>
      </c>
      <c r="BP1797">
        <v>69.868571000000003</v>
      </c>
      <c r="BQ1797">
        <v>67.651428999999993</v>
      </c>
      <c r="BR1797">
        <v>65.934286</v>
      </c>
      <c r="BS1797">
        <v>95.647729999999996</v>
      </c>
      <c r="BT1797">
        <v>-510.37970000000001</v>
      </c>
      <c r="BU1797">
        <v>-602.30939999999998</v>
      </c>
      <c r="BV1797">
        <v>-479.27850000000001</v>
      </c>
      <c r="BW1797">
        <v>-252.0367</v>
      </c>
      <c r="BX1797">
        <v>-167.68219999999999</v>
      </c>
      <c r="BY1797">
        <v>-339.37650000000002</v>
      </c>
      <c r="BZ1797">
        <v>160.71629999999999</v>
      </c>
      <c r="CA1797">
        <v>345.40890000000002</v>
      </c>
      <c r="CB1797">
        <v>238.42179999999999</v>
      </c>
      <c r="CC1797">
        <v>-91.084379999999996</v>
      </c>
      <c r="CD1797">
        <v>-330.12790000000001</v>
      </c>
      <c r="CE1797">
        <v>-191.25049999999999</v>
      </c>
      <c r="CF1797">
        <v>-288.9753</v>
      </c>
      <c r="CG1797">
        <v>-309.5942</v>
      </c>
      <c r="CH1797">
        <v>274.75220000000002</v>
      </c>
      <c r="CI1797">
        <v>116.94450000000001</v>
      </c>
      <c r="CJ1797">
        <v>284.18619999999999</v>
      </c>
      <c r="CK1797">
        <v>1831.751</v>
      </c>
      <c r="CL1797">
        <v>1854.34</v>
      </c>
      <c r="CM1797">
        <v>790.67849999999999</v>
      </c>
      <c r="CN1797">
        <v>823.04970000000003</v>
      </c>
      <c r="CO1797">
        <v>920.06539999999995</v>
      </c>
      <c r="CP1797">
        <v>1386.9079999999999</v>
      </c>
      <c r="CQ1797">
        <v>23807.01</v>
      </c>
      <c r="CR1797">
        <v>9327.25</v>
      </c>
      <c r="CS1797">
        <v>8934.1859999999997</v>
      </c>
      <c r="CT1797">
        <v>8135.9219999999996</v>
      </c>
      <c r="CU1797">
        <v>7847.8459999999995</v>
      </c>
      <c r="CV1797">
        <v>5643.9669999999996</v>
      </c>
      <c r="CW1797">
        <v>3860.9609999999998</v>
      </c>
      <c r="CX1797">
        <v>3884.2739999999999</v>
      </c>
      <c r="CY1797">
        <v>4857.3850000000002</v>
      </c>
      <c r="CZ1797">
        <v>9333.4449999999997</v>
      </c>
      <c r="DA1797">
        <v>16638.75</v>
      </c>
      <c r="DB1797">
        <v>18980.53</v>
      </c>
      <c r="DC1797">
        <v>19698.09</v>
      </c>
      <c r="DD1797">
        <v>21414.38</v>
      </c>
      <c r="DE1797">
        <v>19060.63</v>
      </c>
      <c r="DF1797">
        <v>19632.05</v>
      </c>
      <c r="DG1797">
        <v>15675.38</v>
      </c>
      <c r="DH1797">
        <v>14767.84</v>
      </c>
      <c r="DI1797">
        <v>17851.919999999998</v>
      </c>
      <c r="DJ1797">
        <v>16023.8</v>
      </c>
      <c r="DK1797">
        <v>16732.03</v>
      </c>
      <c r="DL1797">
        <v>17895.169999999998</v>
      </c>
      <c r="DM1797">
        <v>19007.150000000001</v>
      </c>
      <c r="DN1797">
        <v>21414.31</v>
      </c>
      <c r="DO1797">
        <v>19</v>
      </c>
      <c r="DP1797">
        <v>20</v>
      </c>
    </row>
    <row r="1798" spans="1:120" x14ac:dyDescent="0.25">
      <c r="A1798" t="str">
        <f t="shared" si="28"/>
        <v>AutoDR-Yes_All Elect_44431</v>
      </c>
      <c r="B1798" t="s">
        <v>62</v>
      </c>
      <c r="C1798" t="s">
        <v>322</v>
      </c>
      <c r="D1798" t="s">
        <v>61</v>
      </c>
      <c r="E1798" t="s">
        <v>61</v>
      </c>
      <c r="F1798" t="s">
        <v>61</v>
      </c>
      <c r="G1798" t="s">
        <v>61</v>
      </c>
      <c r="H1798" t="s">
        <v>98</v>
      </c>
      <c r="I1798" t="s">
        <v>61</v>
      </c>
      <c r="J1798" t="s">
        <v>61</v>
      </c>
      <c r="K1798" t="s">
        <v>190</v>
      </c>
      <c r="L1798" s="18">
        <v>44431</v>
      </c>
      <c r="M1798">
        <v>19</v>
      </c>
      <c r="N1798">
        <v>20</v>
      </c>
      <c r="O1798" t="s">
        <v>263</v>
      </c>
      <c r="P1798">
        <v>3</v>
      </c>
      <c r="Q1798">
        <v>3</v>
      </c>
      <c r="R1798">
        <v>0</v>
      </c>
      <c r="S1798">
        <v>0</v>
      </c>
      <c r="T1798">
        <v>1</v>
      </c>
      <c r="U1798">
        <v>0</v>
      </c>
      <c r="V1798">
        <v>1</v>
      </c>
      <c r="W1798">
        <v>62.88</v>
      </c>
      <c r="X1798">
        <v>74.52</v>
      </c>
      <c r="Y1798">
        <v>71.16</v>
      </c>
      <c r="Z1798">
        <v>69.239999999999995</v>
      </c>
      <c r="AA1798">
        <v>68.760000000000005</v>
      </c>
      <c r="AB1798">
        <v>68.16</v>
      </c>
      <c r="AC1798">
        <v>69.48</v>
      </c>
      <c r="AD1798">
        <v>77.52</v>
      </c>
      <c r="AE1798">
        <v>99.6</v>
      </c>
      <c r="AF1798">
        <v>131.16</v>
      </c>
      <c r="AG1798">
        <v>129.24</v>
      </c>
      <c r="AH1798">
        <v>144</v>
      </c>
      <c r="AI1798">
        <v>159.96</v>
      </c>
      <c r="AJ1798">
        <v>158.16</v>
      </c>
      <c r="AK1798">
        <v>180.12</v>
      </c>
      <c r="AL1798">
        <v>179.88</v>
      </c>
      <c r="AM1798">
        <v>175.68</v>
      </c>
      <c r="AN1798">
        <v>160.86000000000001</v>
      </c>
      <c r="AO1798">
        <v>121.68</v>
      </c>
      <c r="AP1798">
        <v>114</v>
      </c>
      <c r="AQ1798">
        <v>144.6</v>
      </c>
      <c r="AR1798">
        <v>106.32</v>
      </c>
      <c r="AS1798">
        <v>94.32</v>
      </c>
      <c r="AT1798">
        <v>86.76</v>
      </c>
      <c r="AU1798">
        <v>64.166667000000004</v>
      </c>
      <c r="AV1798">
        <v>64.166667000000004</v>
      </c>
      <c r="AW1798">
        <v>63.666666999999997</v>
      </c>
      <c r="AX1798">
        <v>62.666666999999997</v>
      </c>
      <c r="AY1798">
        <v>61.333333000000003</v>
      </c>
      <c r="AZ1798">
        <v>60.666666999999997</v>
      </c>
      <c r="BA1798">
        <v>60</v>
      </c>
      <c r="BB1798">
        <v>59.833333000000003</v>
      </c>
      <c r="BC1798">
        <v>61.5</v>
      </c>
      <c r="BD1798">
        <v>65.166667000000004</v>
      </c>
      <c r="BE1798">
        <v>69.166667000000004</v>
      </c>
      <c r="BF1798">
        <v>73.666667000000004</v>
      </c>
      <c r="BG1798">
        <v>77.5</v>
      </c>
      <c r="BH1798">
        <v>80.333332999999996</v>
      </c>
      <c r="BI1798">
        <v>82.333332999999996</v>
      </c>
      <c r="BJ1798">
        <v>84.166667000000004</v>
      </c>
      <c r="BK1798">
        <v>83.833332999999996</v>
      </c>
      <c r="BL1798">
        <v>82.833332999999996</v>
      </c>
      <c r="BM1798">
        <v>80</v>
      </c>
      <c r="BN1798">
        <v>76.333332999999996</v>
      </c>
      <c r="BO1798">
        <v>72.166667000000004</v>
      </c>
      <c r="BP1798">
        <v>69</v>
      </c>
      <c r="BQ1798">
        <v>67</v>
      </c>
      <c r="BR1798">
        <v>65.5</v>
      </c>
      <c r="BS1798">
        <v>17.275079999999999</v>
      </c>
      <c r="BT1798">
        <v>2.9435159999999998</v>
      </c>
      <c r="BU1798">
        <v>3.0002080000000002</v>
      </c>
      <c r="BV1798">
        <v>2.0397620000000001</v>
      </c>
      <c r="BW1798">
        <v>0.49483870000000002</v>
      </c>
      <c r="BX1798">
        <v>4.3956790000000003</v>
      </c>
      <c r="BY1798">
        <v>1.2898179999999999</v>
      </c>
      <c r="BZ1798">
        <v>3.077105</v>
      </c>
      <c r="CA1798">
        <v>0.51852609999999999</v>
      </c>
      <c r="CB1798">
        <v>-9.5662420000000008</v>
      </c>
      <c r="CC1798">
        <v>10.0783</v>
      </c>
      <c r="CD1798">
        <v>-1.099148</v>
      </c>
      <c r="CE1798">
        <v>-4.0642699999999996</v>
      </c>
      <c r="CF1798">
        <v>6.1401630000000003</v>
      </c>
      <c r="CG1798">
        <v>-5.4626239999999999</v>
      </c>
      <c r="CH1798">
        <v>0.15332789999999999</v>
      </c>
      <c r="CI1798">
        <v>-0.30192950000000002</v>
      </c>
      <c r="CJ1798">
        <v>7.0979190000000001</v>
      </c>
      <c r="CK1798">
        <v>30.255880000000001</v>
      </c>
      <c r="CL1798">
        <v>18.174800000000001</v>
      </c>
      <c r="CM1798">
        <v>-20.949839999999998</v>
      </c>
      <c r="CN1798">
        <v>-10.125629999999999</v>
      </c>
      <c r="CO1798">
        <v>-12.135630000000001</v>
      </c>
      <c r="CP1798">
        <v>-8.9685059999999996</v>
      </c>
      <c r="CQ1798">
        <v>5.1555600000000004</v>
      </c>
      <c r="CR1798">
        <v>2.3333080000000002</v>
      </c>
      <c r="CS1798">
        <v>1.9115390000000001</v>
      </c>
      <c r="CT1798">
        <v>1.7019569999999999</v>
      </c>
      <c r="CU1798">
        <v>1.333604</v>
      </c>
      <c r="CV1798">
        <v>1.107127</v>
      </c>
      <c r="CW1798">
        <v>0.92419269999999998</v>
      </c>
      <c r="CX1798">
        <v>0.92713310000000004</v>
      </c>
      <c r="CY1798">
        <v>1.569</v>
      </c>
      <c r="CZ1798">
        <v>2.9915579999999999</v>
      </c>
      <c r="DA1798">
        <v>6.8999090000000001</v>
      </c>
      <c r="DB1798">
        <v>5.9629479999999999</v>
      </c>
      <c r="DC1798">
        <v>5.1810150000000004</v>
      </c>
      <c r="DD1798">
        <v>6.5066050000000004</v>
      </c>
      <c r="DE1798">
        <v>8.3925420000000006</v>
      </c>
      <c r="DF1798">
        <v>8.7418969999999998</v>
      </c>
      <c r="DG1798">
        <v>8.1615649999999995</v>
      </c>
      <c r="DH1798">
        <v>4.3470040000000001</v>
      </c>
      <c r="DI1798">
        <v>4.0106029999999997</v>
      </c>
      <c r="DJ1798">
        <v>4.5371069999999998</v>
      </c>
      <c r="DK1798">
        <v>4.7545570000000001</v>
      </c>
      <c r="DL1798">
        <v>3.1817449999999998</v>
      </c>
      <c r="DM1798">
        <v>3.6516739999999999</v>
      </c>
      <c r="DN1798">
        <v>3.5944099999999999</v>
      </c>
      <c r="DO1798">
        <v>19</v>
      </c>
      <c r="DP1798">
        <v>20</v>
      </c>
    </row>
    <row r="1799" spans="1:120" hidden="1" x14ac:dyDescent="0.25">
      <c r="A1799" t="str">
        <f t="shared" si="28"/>
        <v>Size_Grp-Below 20 kW_All Elect_44431</v>
      </c>
      <c r="B1799" t="s">
        <v>62</v>
      </c>
      <c r="C1799" t="s">
        <v>259</v>
      </c>
      <c r="D1799" t="s">
        <v>61</v>
      </c>
      <c r="E1799" t="s">
        <v>61</v>
      </c>
      <c r="F1799" t="s">
        <v>61</v>
      </c>
      <c r="G1799" t="s">
        <v>61</v>
      </c>
      <c r="H1799" t="s">
        <v>61</v>
      </c>
      <c r="I1799" t="s">
        <v>61</v>
      </c>
      <c r="J1799" t="s">
        <v>260</v>
      </c>
      <c r="K1799" t="s">
        <v>190</v>
      </c>
      <c r="L1799" s="18">
        <v>44431</v>
      </c>
      <c r="M1799">
        <v>19</v>
      </c>
      <c r="N1799">
        <v>20</v>
      </c>
      <c r="O1799" t="s">
        <v>263</v>
      </c>
      <c r="P1799">
        <v>2</v>
      </c>
      <c r="Q1799">
        <v>2</v>
      </c>
      <c r="R1799">
        <v>0</v>
      </c>
      <c r="S1799">
        <v>0</v>
      </c>
      <c r="T1799">
        <v>1</v>
      </c>
      <c r="U1799">
        <v>0</v>
      </c>
      <c r="V1799">
        <v>1</v>
      </c>
      <c r="W1799">
        <v>7.7850000000000001</v>
      </c>
      <c r="X1799">
        <v>8.0839999999999996</v>
      </c>
      <c r="Y1799">
        <v>7.89</v>
      </c>
      <c r="Z1799">
        <v>7.7089999999999996</v>
      </c>
      <c r="AA1799">
        <v>7.8819999999999997</v>
      </c>
      <c r="AB1799">
        <v>7.7809999999999997</v>
      </c>
      <c r="AC1799">
        <v>8.8339999999999996</v>
      </c>
      <c r="AD1799">
        <v>15.968999999999999</v>
      </c>
      <c r="AE1799">
        <v>18.574999999999999</v>
      </c>
      <c r="AF1799">
        <v>20.759</v>
      </c>
      <c r="AG1799">
        <v>22.103000000000002</v>
      </c>
      <c r="AH1799">
        <v>22.832999999999998</v>
      </c>
      <c r="AI1799">
        <v>26.535</v>
      </c>
      <c r="AJ1799">
        <v>26.617999999999999</v>
      </c>
      <c r="AK1799">
        <v>31.346</v>
      </c>
      <c r="AL1799">
        <v>32.055</v>
      </c>
      <c r="AM1799">
        <v>30.94</v>
      </c>
      <c r="AN1799">
        <v>31.553999999999998</v>
      </c>
      <c r="AO1799">
        <v>18.638000000000002</v>
      </c>
      <c r="AP1799">
        <v>18.853000000000002</v>
      </c>
      <c r="AQ1799">
        <v>23.481000000000002</v>
      </c>
      <c r="AR1799">
        <v>12.169</v>
      </c>
      <c r="AS1799">
        <v>7.7619999999999996</v>
      </c>
      <c r="AT1799">
        <v>7.8890000000000002</v>
      </c>
      <c r="AU1799">
        <v>63.5</v>
      </c>
      <c r="AV1799">
        <v>63.5</v>
      </c>
      <c r="AW1799">
        <v>63.25</v>
      </c>
      <c r="AX1799">
        <v>62.5</v>
      </c>
      <c r="AY1799">
        <v>61.25</v>
      </c>
      <c r="AZ1799">
        <v>60.75</v>
      </c>
      <c r="BA1799">
        <v>60.25</v>
      </c>
      <c r="BB1799">
        <v>60.25</v>
      </c>
      <c r="BC1799">
        <v>62</v>
      </c>
      <c r="BD1799">
        <v>65.75</v>
      </c>
      <c r="BE1799">
        <v>70.25</v>
      </c>
      <c r="BF1799">
        <v>75</v>
      </c>
      <c r="BG1799">
        <v>78.75</v>
      </c>
      <c r="BH1799">
        <v>81.25</v>
      </c>
      <c r="BI1799">
        <v>82.75</v>
      </c>
      <c r="BJ1799">
        <v>84</v>
      </c>
      <c r="BK1799">
        <v>83.25</v>
      </c>
      <c r="BL1799">
        <v>82</v>
      </c>
      <c r="BM1799">
        <v>79</v>
      </c>
      <c r="BN1799">
        <v>75</v>
      </c>
      <c r="BO1799">
        <v>70.75</v>
      </c>
      <c r="BP1799">
        <v>68</v>
      </c>
      <c r="BQ1799">
        <v>66.25</v>
      </c>
      <c r="BR1799">
        <v>65</v>
      </c>
      <c r="BS1799">
        <v>0.32068950000000002</v>
      </c>
      <c r="BT1799">
        <v>0.1599505</v>
      </c>
      <c r="BU1799">
        <v>0.1282085</v>
      </c>
      <c r="BV1799">
        <v>0.21217159999999999</v>
      </c>
      <c r="BW1799">
        <v>-7.5618699999999997E-2</v>
      </c>
      <c r="BX1799">
        <v>0.72408289999999997</v>
      </c>
      <c r="BY1799">
        <v>0.93439919999999999</v>
      </c>
      <c r="BZ1799">
        <v>-6.2688889999999997</v>
      </c>
      <c r="CA1799">
        <v>0.81805439999999996</v>
      </c>
      <c r="CB1799">
        <v>3.0887799999999999</v>
      </c>
      <c r="CC1799">
        <v>0.72604749999999996</v>
      </c>
      <c r="CD1799">
        <v>0.2169189</v>
      </c>
      <c r="CE1799">
        <v>-0.62795109999999998</v>
      </c>
      <c r="CF1799">
        <v>1.155993</v>
      </c>
      <c r="CG1799">
        <v>-2.5653969999999999</v>
      </c>
      <c r="CH1799">
        <v>-1.525177</v>
      </c>
      <c r="CI1799">
        <v>-0.54459429999999998</v>
      </c>
      <c r="CJ1799">
        <v>-4.4088269999999996</v>
      </c>
      <c r="CK1799">
        <v>6.4546479999999997</v>
      </c>
      <c r="CL1799">
        <v>3.2105000000000001</v>
      </c>
      <c r="CM1799">
        <v>-3.2491140000000001</v>
      </c>
      <c r="CN1799">
        <v>1.137583</v>
      </c>
      <c r="CO1799">
        <v>2.0502980000000002</v>
      </c>
      <c r="CP1799">
        <v>2.68889E-2</v>
      </c>
      <c r="CQ1799">
        <v>2.2833300000000001E-2</v>
      </c>
      <c r="CR1799">
        <v>1.0479E-2</v>
      </c>
      <c r="CS1799">
        <v>1.00345E-2</v>
      </c>
      <c r="CT1799">
        <v>6.7305000000000004E-3</v>
      </c>
      <c r="CU1799">
        <v>9.6933000000000002E-3</v>
      </c>
      <c r="CV1799">
        <v>4.56634E-2</v>
      </c>
      <c r="CW1799">
        <v>0.23366129999999999</v>
      </c>
      <c r="CX1799">
        <v>0.29549219999999998</v>
      </c>
      <c r="CY1799">
        <v>0.38162750000000001</v>
      </c>
      <c r="CZ1799">
        <v>0.39791389999999999</v>
      </c>
      <c r="DA1799">
        <v>0.27487590000000001</v>
      </c>
      <c r="DB1799">
        <v>0.16550490000000001</v>
      </c>
      <c r="DC1799">
        <v>0.2289446</v>
      </c>
      <c r="DD1799">
        <v>0.19299630000000001</v>
      </c>
      <c r="DE1799">
        <v>0.22275059999999999</v>
      </c>
      <c r="DF1799">
        <v>0.23625280000000001</v>
      </c>
      <c r="DG1799">
        <v>0.22433220000000001</v>
      </c>
      <c r="DH1799">
        <v>0.1396763</v>
      </c>
      <c r="DI1799">
        <v>0.13354199999999999</v>
      </c>
      <c r="DJ1799">
        <v>0.17121819999999999</v>
      </c>
      <c r="DK1799">
        <v>0.36843900000000002</v>
      </c>
      <c r="DL1799">
        <v>0.34498240000000002</v>
      </c>
      <c r="DM1799">
        <v>0.66115330000000005</v>
      </c>
      <c r="DN1799">
        <v>2.86947E-2</v>
      </c>
      <c r="DO1799">
        <v>19</v>
      </c>
      <c r="DP1799">
        <v>20</v>
      </c>
    </row>
    <row r="1800" spans="1:120" hidden="1" x14ac:dyDescent="0.25">
      <c r="A1800" t="str">
        <f t="shared" si="28"/>
        <v>Industry_Type-1. Agriculture, Mining &amp; Construction_All Elect_44431</v>
      </c>
      <c r="B1800" t="s">
        <v>62</v>
      </c>
      <c r="C1800" t="s">
        <v>211</v>
      </c>
      <c r="D1800" t="s">
        <v>61</v>
      </c>
      <c r="E1800" t="s">
        <v>61</v>
      </c>
      <c r="F1800" t="s">
        <v>61</v>
      </c>
      <c r="G1800" t="s">
        <v>30</v>
      </c>
      <c r="H1800" t="s">
        <v>61</v>
      </c>
      <c r="I1800" t="s">
        <v>61</v>
      </c>
      <c r="J1800" t="s">
        <v>61</v>
      </c>
      <c r="K1800" t="s">
        <v>190</v>
      </c>
      <c r="L1800" s="18">
        <v>44431</v>
      </c>
      <c r="M1800">
        <v>19</v>
      </c>
      <c r="N1800">
        <v>20</v>
      </c>
      <c r="O1800" t="s">
        <v>263</v>
      </c>
      <c r="P1800">
        <v>12</v>
      </c>
      <c r="Q1800">
        <v>11</v>
      </c>
      <c r="R1800">
        <v>0</v>
      </c>
      <c r="S1800">
        <v>0</v>
      </c>
      <c r="T1800">
        <v>1</v>
      </c>
      <c r="U1800">
        <v>0</v>
      </c>
      <c r="V1800">
        <v>1</v>
      </c>
      <c r="W1800">
        <v>262.33307000000002</v>
      </c>
      <c r="X1800">
        <v>240.78256999999999</v>
      </c>
      <c r="Y1800">
        <v>238.22071</v>
      </c>
      <c r="Z1800">
        <v>239.10988</v>
      </c>
      <c r="AA1800">
        <v>308.90071</v>
      </c>
      <c r="AB1800">
        <v>556.96583999999996</v>
      </c>
      <c r="AC1800">
        <v>841.99558000000002</v>
      </c>
      <c r="AD1800">
        <v>669.36108999999999</v>
      </c>
      <c r="AE1800">
        <v>660.06948999999997</v>
      </c>
      <c r="AF1800">
        <v>755.66432999999995</v>
      </c>
      <c r="AG1800">
        <v>1304.251</v>
      </c>
      <c r="AH1800">
        <v>1262.6459</v>
      </c>
      <c r="AI1800">
        <v>1263.4951000000001</v>
      </c>
      <c r="AJ1800">
        <v>1236.6323</v>
      </c>
      <c r="AK1800">
        <v>1173.1137000000001</v>
      </c>
      <c r="AL1800">
        <v>833.68502999999998</v>
      </c>
      <c r="AM1800">
        <v>867.78315999999995</v>
      </c>
      <c r="AN1800">
        <v>697.77121999999997</v>
      </c>
      <c r="AO1800">
        <v>187.8425</v>
      </c>
      <c r="AP1800">
        <v>139.62661</v>
      </c>
      <c r="AQ1800">
        <v>235.09017</v>
      </c>
      <c r="AR1800">
        <v>269.36063999999999</v>
      </c>
      <c r="AS1800">
        <v>426.08974000000001</v>
      </c>
      <c r="AT1800">
        <v>273.49826000000002</v>
      </c>
      <c r="AU1800">
        <v>65.5</v>
      </c>
      <c r="AV1800">
        <v>65.5</v>
      </c>
      <c r="AW1800">
        <v>64.5</v>
      </c>
      <c r="AX1800">
        <v>63</v>
      </c>
      <c r="AY1800">
        <v>61.5</v>
      </c>
      <c r="AZ1800">
        <v>60.5</v>
      </c>
      <c r="BA1800">
        <v>59.5</v>
      </c>
      <c r="BB1800">
        <v>59</v>
      </c>
      <c r="BC1800">
        <v>60.5</v>
      </c>
      <c r="BD1800">
        <v>64</v>
      </c>
      <c r="BE1800">
        <v>67</v>
      </c>
      <c r="BF1800">
        <v>71</v>
      </c>
      <c r="BG1800">
        <v>75</v>
      </c>
      <c r="BH1800">
        <v>78.5</v>
      </c>
      <c r="BI1800">
        <v>81.5</v>
      </c>
      <c r="BJ1800">
        <v>84.5</v>
      </c>
      <c r="BK1800">
        <v>85</v>
      </c>
      <c r="BL1800">
        <v>84.5</v>
      </c>
      <c r="BM1800">
        <v>82</v>
      </c>
      <c r="BN1800">
        <v>79</v>
      </c>
      <c r="BO1800">
        <v>75</v>
      </c>
      <c r="BP1800">
        <v>71</v>
      </c>
      <c r="BQ1800">
        <v>68.5</v>
      </c>
      <c r="BR1800">
        <v>66.5</v>
      </c>
      <c r="BS1800">
        <v>224.9282</v>
      </c>
      <c r="BT1800">
        <v>5.3319640000000001</v>
      </c>
      <c r="BU1800">
        <v>17.758289999999999</v>
      </c>
      <c r="BV1800">
        <v>3.1507139999999998</v>
      </c>
      <c r="BW1800">
        <v>11.33081</v>
      </c>
      <c r="BX1800">
        <v>-145.74379999999999</v>
      </c>
      <c r="BY1800">
        <v>-177.2259</v>
      </c>
      <c r="BZ1800">
        <v>146.51220000000001</v>
      </c>
      <c r="CA1800">
        <v>150.9075</v>
      </c>
      <c r="CB1800">
        <v>22.938749999999999</v>
      </c>
      <c r="CC1800">
        <v>-533.44849999999997</v>
      </c>
      <c r="CD1800">
        <v>-442.34309999999999</v>
      </c>
      <c r="CE1800">
        <v>-380.53500000000003</v>
      </c>
      <c r="CF1800">
        <v>-415.95339999999999</v>
      </c>
      <c r="CG1800">
        <v>-388.1121</v>
      </c>
      <c r="CH1800">
        <v>-54.157389999999999</v>
      </c>
      <c r="CI1800">
        <v>-116.1172</v>
      </c>
      <c r="CJ1800">
        <v>-18.129079999999998</v>
      </c>
      <c r="CK1800">
        <v>428.23099999999999</v>
      </c>
      <c r="CL1800">
        <v>474.375</v>
      </c>
      <c r="CM1800">
        <v>308.6859</v>
      </c>
      <c r="CN1800">
        <v>230.28960000000001</v>
      </c>
      <c r="CO1800">
        <v>77.064679999999996</v>
      </c>
      <c r="CP1800">
        <v>225.82769999999999</v>
      </c>
      <c r="CQ1800">
        <v>3942.366</v>
      </c>
      <c r="CR1800">
        <v>2074.6970000000001</v>
      </c>
      <c r="CS1800">
        <v>2057.2280000000001</v>
      </c>
      <c r="CT1800">
        <v>2082.4540000000002</v>
      </c>
      <c r="CU1800">
        <v>2095.9319999999998</v>
      </c>
      <c r="CV1800">
        <v>1960.577</v>
      </c>
      <c r="CW1800">
        <v>1062.0519999999999</v>
      </c>
      <c r="CX1800">
        <v>1562.0889999999999</v>
      </c>
      <c r="CY1800">
        <v>1434.7629999999999</v>
      </c>
      <c r="CZ1800">
        <v>2144.922</v>
      </c>
      <c r="DA1800">
        <v>2635.4989999999998</v>
      </c>
      <c r="DB1800">
        <v>3551.578</v>
      </c>
      <c r="DC1800">
        <v>3567.39</v>
      </c>
      <c r="DD1800">
        <v>4327.8109999999997</v>
      </c>
      <c r="DE1800">
        <v>4284.7020000000002</v>
      </c>
      <c r="DF1800">
        <v>4424.5429999999997</v>
      </c>
      <c r="DG1800">
        <v>4115.9799999999996</v>
      </c>
      <c r="DH1800">
        <v>3266.9169999999999</v>
      </c>
      <c r="DI1800">
        <v>3163.0540000000001</v>
      </c>
      <c r="DJ1800">
        <v>3734.8960000000002</v>
      </c>
      <c r="DK1800">
        <v>3589.6660000000002</v>
      </c>
      <c r="DL1800">
        <v>4411.607</v>
      </c>
      <c r="DM1800">
        <v>4876.2849999999999</v>
      </c>
      <c r="DN1800">
        <v>4516.6980000000003</v>
      </c>
      <c r="DO1800">
        <v>19</v>
      </c>
      <c r="DP1800">
        <v>20</v>
      </c>
    </row>
    <row r="1801" spans="1:120" hidden="1" x14ac:dyDescent="0.25">
      <c r="A1801" t="str">
        <f t="shared" si="28"/>
        <v>Industry_Type-4. Retail stores_All Elect_44431</v>
      </c>
      <c r="B1801" t="s">
        <v>62</v>
      </c>
      <c r="C1801" t="s">
        <v>204</v>
      </c>
      <c r="D1801" t="s">
        <v>61</v>
      </c>
      <c r="E1801" t="s">
        <v>61</v>
      </c>
      <c r="F1801" t="s">
        <v>61</v>
      </c>
      <c r="G1801" t="s">
        <v>33</v>
      </c>
      <c r="H1801" t="s">
        <v>61</v>
      </c>
      <c r="I1801" t="s">
        <v>61</v>
      </c>
      <c r="J1801" t="s">
        <v>61</v>
      </c>
      <c r="K1801" t="s">
        <v>190</v>
      </c>
      <c r="L1801" s="18">
        <v>44431</v>
      </c>
      <c r="M1801">
        <v>19</v>
      </c>
      <c r="N1801">
        <v>20</v>
      </c>
      <c r="O1801" t="s">
        <v>263</v>
      </c>
      <c r="P1801">
        <v>19</v>
      </c>
      <c r="Q1801">
        <v>18</v>
      </c>
      <c r="R1801">
        <v>0</v>
      </c>
      <c r="S1801">
        <v>0</v>
      </c>
      <c r="T1801">
        <v>0</v>
      </c>
      <c r="U1801">
        <v>0</v>
      </c>
      <c r="V1801">
        <v>0</v>
      </c>
      <c r="W1801">
        <v>232.96532999999999</v>
      </c>
      <c r="X1801">
        <v>268.57978000000003</v>
      </c>
      <c r="Y1801">
        <v>277.27438999999998</v>
      </c>
      <c r="Z1801">
        <v>269.31128000000001</v>
      </c>
      <c r="AA1801">
        <v>267.62450000000001</v>
      </c>
      <c r="AB1801">
        <v>270.63283000000001</v>
      </c>
      <c r="AC1801">
        <v>292.22633000000002</v>
      </c>
      <c r="AD1801">
        <v>361.67239000000001</v>
      </c>
      <c r="AE1801">
        <v>475.31033000000002</v>
      </c>
      <c r="AF1801">
        <v>574.22960999999998</v>
      </c>
      <c r="AG1801">
        <v>598.26882999999998</v>
      </c>
      <c r="AH1801">
        <v>638.06643999999994</v>
      </c>
      <c r="AI1801">
        <v>685.55799999999999</v>
      </c>
      <c r="AJ1801">
        <v>708.44138999999996</v>
      </c>
      <c r="AK1801">
        <v>748.15138999999999</v>
      </c>
      <c r="AL1801">
        <v>758.40506000000005</v>
      </c>
      <c r="AM1801">
        <v>752.28706</v>
      </c>
      <c r="AN1801">
        <v>752.59528</v>
      </c>
      <c r="AO1801">
        <v>536.58428000000004</v>
      </c>
      <c r="AP1801">
        <v>556.25032999999996</v>
      </c>
      <c r="AQ1801">
        <v>609.98972000000003</v>
      </c>
      <c r="AR1801">
        <v>466.56716999999998</v>
      </c>
      <c r="AS1801">
        <v>316.54527999999999</v>
      </c>
      <c r="AT1801">
        <v>278.60122000000001</v>
      </c>
      <c r="AU1801">
        <v>64.166667000000004</v>
      </c>
      <c r="AV1801">
        <v>64.166667000000004</v>
      </c>
      <c r="AW1801">
        <v>63.666666999999997</v>
      </c>
      <c r="AX1801">
        <v>62.666666999999997</v>
      </c>
      <c r="AY1801">
        <v>61.333333000000003</v>
      </c>
      <c r="AZ1801">
        <v>60.666666999999997</v>
      </c>
      <c r="BA1801">
        <v>60</v>
      </c>
      <c r="BB1801">
        <v>59.833333000000003</v>
      </c>
      <c r="BC1801">
        <v>61.5</v>
      </c>
      <c r="BD1801">
        <v>65.166667000000004</v>
      </c>
      <c r="BE1801">
        <v>69.166667000000004</v>
      </c>
      <c r="BF1801">
        <v>73.666667000000004</v>
      </c>
      <c r="BG1801">
        <v>77.5</v>
      </c>
      <c r="BH1801">
        <v>80.333332999999996</v>
      </c>
      <c r="BI1801">
        <v>82.333332999999996</v>
      </c>
      <c r="BJ1801">
        <v>84.166667000000004</v>
      </c>
      <c r="BK1801">
        <v>83.833332999999996</v>
      </c>
      <c r="BL1801">
        <v>82.833332999999996</v>
      </c>
      <c r="BM1801">
        <v>80</v>
      </c>
      <c r="BN1801">
        <v>76.333332999999996</v>
      </c>
      <c r="BO1801">
        <v>72.166667000000004</v>
      </c>
      <c r="BP1801">
        <v>69</v>
      </c>
      <c r="BQ1801">
        <v>67</v>
      </c>
      <c r="BR1801">
        <v>65.5</v>
      </c>
      <c r="BS1801">
        <v>52.747810000000001</v>
      </c>
      <c r="BT1801">
        <v>1.17571</v>
      </c>
      <c r="BU1801">
        <v>-20.166820000000001</v>
      </c>
      <c r="BV1801">
        <v>-17.077210000000001</v>
      </c>
      <c r="BW1801">
        <v>-4.4641510000000002</v>
      </c>
      <c r="BX1801">
        <v>5.6943510000000002</v>
      </c>
      <c r="BY1801">
        <v>-2.2662580000000001</v>
      </c>
      <c r="BZ1801">
        <v>1.371567</v>
      </c>
      <c r="CA1801">
        <v>-0.5772486</v>
      </c>
      <c r="CB1801">
        <v>7.5832689999999996</v>
      </c>
      <c r="CC1801">
        <v>14.31982</v>
      </c>
      <c r="CD1801">
        <v>-4.9552820000000004</v>
      </c>
      <c r="CE1801">
        <v>4.5948880000000001</v>
      </c>
      <c r="CF1801">
        <v>17.058900000000001</v>
      </c>
      <c r="CG1801">
        <v>4.0629030000000004</v>
      </c>
      <c r="CH1801">
        <v>18.78415</v>
      </c>
      <c r="CI1801">
        <v>11.76337</v>
      </c>
      <c r="CJ1801">
        <v>0.95981280000000002</v>
      </c>
      <c r="CK1801">
        <v>175.15049999999999</v>
      </c>
      <c r="CL1801">
        <v>101.056</v>
      </c>
      <c r="CM1801">
        <v>-49.190600000000003</v>
      </c>
      <c r="CN1801">
        <v>-45.843409999999999</v>
      </c>
      <c r="CO1801">
        <v>-19.08005</v>
      </c>
      <c r="CP1801">
        <v>-13.064920000000001</v>
      </c>
      <c r="CQ1801">
        <v>16.068069999999999</v>
      </c>
      <c r="CR1801">
        <v>8.2838879999999993</v>
      </c>
      <c r="CS1801">
        <v>10.56317</v>
      </c>
      <c r="CT1801">
        <v>8.9804739999999992</v>
      </c>
      <c r="CU1801">
        <v>8.6073079999999997</v>
      </c>
      <c r="CV1801">
        <v>15.689959999999999</v>
      </c>
      <c r="CW1801">
        <v>9.0169379999999997</v>
      </c>
      <c r="CX1801">
        <v>9.8679620000000003</v>
      </c>
      <c r="CY1801">
        <v>8.3314079999999997</v>
      </c>
      <c r="CZ1801">
        <v>19.515999999999998</v>
      </c>
      <c r="DA1801">
        <v>22.875810000000001</v>
      </c>
      <c r="DB1801">
        <v>18.973880000000001</v>
      </c>
      <c r="DC1801">
        <v>18.062840000000001</v>
      </c>
      <c r="DD1801">
        <v>20.638760000000001</v>
      </c>
      <c r="DE1801">
        <v>30.60454</v>
      </c>
      <c r="DF1801">
        <v>35.136879999999998</v>
      </c>
      <c r="DG1801">
        <v>33.333269999999999</v>
      </c>
      <c r="DH1801">
        <v>21.09639</v>
      </c>
      <c r="DI1801">
        <v>31.847380000000001</v>
      </c>
      <c r="DJ1801">
        <v>27.948060000000002</v>
      </c>
      <c r="DK1801">
        <v>28.100239999999999</v>
      </c>
      <c r="DL1801">
        <v>22.38289</v>
      </c>
      <c r="DM1801">
        <v>14.62809</v>
      </c>
      <c r="DN1801">
        <v>9.713355</v>
      </c>
      <c r="DO1801">
        <v>19</v>
      </c>
      <c r="DP1801">
        <v>20</v>
      </c>
    </row>
    <row r="1802" spans="1:120" hidden="1" x14ac:dyDescent="0.25">
      <c r="A1802" t="str">
        <f t="shared" si="28"/>
        <v>Aggregator-Enel X_All Elect_44431</v>
      </c>
      <c r="B1802" t="s">
        <v>62</v>
      </c>
      <c r="C1802" t="s">
        <v>265</v>
      </c>
      <c r="D1802" t="s">
        <v>61</v>
      </c>
      <c r="E1802" t="s">
        <v>61</v>
      </c>
      <c r="F1802" t="s">
        <v>266</v>
      </c>
      <c r="G1802" t="s">
        <v>61</v>
      </c>
      <c r="H1802" t="s">
        <v>61</v>
      </c>
      <c r="I1802" t="s">
        <v>61</v>
      </c>
      <c r="J1802" t="s">
        <v>61</v>
      </c>
      <c r="K1802" t="s">
        <v>190</v>
      </c>
      <c r="L1802" s="18">
        <v>44431</v>
      </c>
      <c r="M1802">
        <v>19</v>
      </c>
      <c r="N1802">
        <v>20</v>
      </c>
      <c r="O1802" t="s">
        <v>263</v>
      </c>
      <c r="P1802">
        <v>2</v>
      </c>
      <c r="Q1802">
        <v>1</v>
      </c>
      <c r="R1802">
        <v>0</v>
      </c>
      <c r="S1802">
        <v>0</v>
      </c>
      <c r="T1802">
        <v>1</v>
      </c>
      <c r="U1802">
        <v>0</v>
      </c>
      <c r="V1802">
        <v>1</v>
      </c>
      <c r="W1802">
        <v>4295.76</v>
      </c>
      <c r="X1802">
        <v>4374.72</v>
      </c>
      <c r="Y1802">
        <v>4556.3999999999996</v>
      </c>
      <c r="Z1802">
        <v>4332.72</v>
      </c>
      <c r="AA1802">
        <v>4158.72</v>
      </c>
      <c r="AB1802">
        <v>4066.08</v>
      </c>
      <c r="AC1802">
        <v>4094.4</v>
      </c>
      <c r="AD1802">
        <v>4012.56</v>
      </c>
      <c r="AE1802">
        <v>4050.24</v>
      </c>
      <c r="AF1802">
        <v>4229.5200000000004</v>
      </c>
      <c r="AG1802">
        <v>4278.24</v>
      </c>
      <c r="AH1802">
        <v>4514.3999999999996</v>
      </c>
      <c r="AI1802">
        <v>4553.28</v>
      </c>
      <c r="AJ1802">
        <v>4427.28</v>
      </c>
      <c r="AK1802">
        <v>4457.28</v>
      </c>
      <c r="AL1802">
        <v>4442.6400000000003</v>
      </c>
      <c r="AM1802">
        <v>4676.6400000000003</v>
      </c>
      <c r="AN1802">
        <v>4648.5600000000004</v>
      </c>
      <c r="AO1802">
        <v>3993.12</v>
      </c>
      <c r="AP1802">
        <v>4029.36</v>
      </c>
      <c r="AQ1802">
        <v>4422.72</v>
      </c>
      <c r="AR1802">
        <v>4168.8</v>
      </c>
      <c r="AS1802">
        <v>3544.8</v>
      </c>
      <c r="AT1802">
        <v>2881.2</v>
      </c>
      <c r="AU1802">
        <v>65.5</v>
      </c>
      <c r="AV1802">
        <v>65.5</v>
      </c>
      <c r="AW1802">
        <v>64.5</v>
      </c>
      <c r="AX1802">
        <v>63</v>
      </c>
      <c r="AY1802">
        <v>61.5</v>
      </c>
      <c r="AZ1802">
        <v>60.5</v>
      </c>
      <c r="BA1802">
        <v>59.5</v>
      </c>
      <c r="BB1802">
        <v>59</v>
      </c>
      <c r="BC1802">
        <v>60.5</v>
      </c>
      <c r="BD1802">
        <v>64</v>
      </c>
      <c r="BE1802">
        <v>67</v>
      </c>
      <c r="BF1802">
        <v>71</v>
      </c>
      <c r="BG1802">
        <v>75</v>
      </c>
      <c r="BH1802">
        <v>78.5</v>
      </c>
      <c r="BI1802">
        <v>81.5</v>
      </c>
      <c r="BJ1802">
        <v>84.5</v>
      </c>
      <c r="BK1802">
        <v>85</v>
      </c>
      <c r="BL1802">
        <v>84.5</v>
      </c>
      <c r="BM1802">
        <v>82</v>
      </c>
      <c r="BN1802">
        <v>79</v>
      </c>
      <c r="BO1802">
        <v>75</v>
      </c>
      <c r="BP1802">
        <v>71</v>
      </c>
      <c r="BQ1802">
        <v>68.5</v>
      </c>
      <c r="BR1802">
        <v>66.5</v>
      </c>
      <c r="BS1802">
        <v>180.0967</v>
      </c>
      <c r="BT1802">
        <v>-93.323729999999998</v>
      </c>
      <c r="BU1802">
        <v>-258.86959999999999</v>
      </c>
      <c r="BV1802">
        <v>-44.650390000000002</v>
      </c>
      <c r="BW1802">
        <v>142.99170000000001</v>
      </c>
      <c r="BX1802">
        <v>154.2407</v>
      </c>
      <c r="BY1802">
        <v>-62.971440000000001</v>
      </c>
      <c r="BZ1802">
        <v>-15.22583</v>
      </c>
      <c r="CA1802">
        <v>11.991210000000001</v>
      </c>
      <c r="CB1802">
        <v>-234.53129999999999</v>
      </c>
      <c r="CC1802">
        <v>-251.43989999999999</v>
      </c>
      <c r="CD1802">
        <v>-406.2183</v>
      </c>
      <c r="CE1802">
        <v>-335.27640000000002</v>
      </c>
      <c r="CF1802">
        <v>-266.19290000000001</v>
      </c>
      <c r="CG1802">
        <v>-286.4092</v>
      </c>
      <c r="CH1802">
        <v>-201.23050000000001</v>
      </c>
      <c r="CI1802">
        <v>-389.42869999999999</v>
      </c>
      <c r="CJ1802">
        <v>-419.18459999999999</v>
      </c>
      <c r="CK1802">
        <v>136.2944</v>
      </c>
      <c r="CL1802">
        <v>263.77269999999999</v>
      </c>
      <c r="CM1802">
        <v>-85.037599999999998</v>
      </c>
      <c r="CN1802">
        <v>221.8408</v>
      </c>
      <c r="CO1802">
        <v>746.83230000000003</v>
      </c>
      <c r="CP1802">
        <v>1412.4349999999999</v>
      </c>
      <c r="CQ1802">
        <v>6029.03</v>
      </c>
      <c r="CR1802">
        <v>4505.5339999999997</v>
      </c>
      <c r="CS1802">
        <v>5259.2960000000003</v>
      </c>
      <c r="CT1802">
        <v>3531.7289999999998</v>
      </c>
      <c r="CU1802">
        <v>3157.6109999999999</v>
      </c>
      <c r="CV1802">
        <v>3641.482</v>
      </c>
      <c r="CW1802">
        <v>3367.877</v>
      </c>
      <c r="CX1802">
        <v>3563.413</v>
      </c>
      <c r="CY1802">
        <v>4587</v>
      </c>
      <c r="CZ1802">
        <v>6632.5770000000002</v>
      </c>
      <c r="DA1802">
        <v>9675.8130000000001</v>
      </c>
      <c r="DB1802">
        <v>7443.9790000000003</v>
      </c>
      <c r="DC1802">
        <v>4579.2700000000004</v>
      </c>
      <c r="DD1802">
        <v>6440.1260000000002</v>
      </c>
      <c r="DE1802">
        <v>6958.085</v>
      </c>
      <c r="DF1802">
        <v>6131.4470000000001</v>
      </c>
      <c r="DG1802">
        <v>5080.5600000000004</v>
      </c>
      <c r="DH1802">
        <v>7556.6450000000004</v>
      </c>
      <c r="DI1802">
        <v>12489</v>
      </c>
      <c r="DJ1802">
        <v>3694.4180000000001</v>
      </c>
      <c r="DK1802">
        <v>5828.4319999999998</v>
      </c>
      <c r="DL1802">
        <v>4440.3580000000002</v>
      </c>
      <c r="DM1802">
        <v>5455.3410000000003</v>
      </c>
      <c r="DN1802">
        <v>13737.47</v>
      </c>
      <c r="DO1802">
        <v>19</v>
      </c>
      <c r="DP1802">
        <v>20</v>
      </c>
    </row>
    <row r="1803" spans="1:120" hidden="1" x14ac:dyDescent="0.25">
      <c r="A1803" t="str">
        <f t="shared" si="28"/>
        <v>Industry_Type-3. Wholesale, Transport, other utilities_All Elect_44431</v>
      </c>
      <c r="B1803" t="s">
        <v>62</v>
      </c>
      <c r="C1803" t="s">
        <v>202</v>
      </c>
      <c r="D1803" t="s">
        <v>61</v>
      </c>
      <c r="E1803" t="s">
        <v>61</v>
      </c>
      <c r="F1803" t="s">
        <v>61</v>
      </c>
      <c r="G1803" t="s">
        <v>31</v>
      </c>
      <c r="H1803" t="s">
        <v>61</v>
      </c>
      <c r="I1803" t="s">
        <v>61</v>
      </c>
      <c r="J1803" t="s">
        <v>61</v>
      </c>
      <c r="K1803" t="s">
        <v>190</v>
      </c>
      <c r="L1803" s="18">
        <v>44431</v>
      </c>
      <c r="M1803">
        <v>19</v>
      </c>
      <c r="N1803">
        <v>20</v>
      </c>
      <c r="O1803" t="s">
        <v>263</v>
      </c>
      <c r="P1803">
        <v>2</v>
      </c>
      <c r="Q1803">
        <v>1</v>
      </c>
      <c r="R1803">
        <v>0</v>
      </c>
      <c r="S1803">
        <v>0</v>
      </c>
      <c r="T1803">
        <v>1</v>
      </c>
      <c r="U1803">
        <v>0</v>
      </c>
      <c r="V1803">
        <v>1</v>
      </c>
      <c r="W1803">
        <v>739.2</v>
      </c>
      <c r="X1803">
        <v>686.4</v>
      </c>
      <c r="Y1803">
        <v>668.8</v>
      </c>
      <c r="Z1803">
        <v>440.8</v>
      </c>
      <c r="AA1803">
        <v>435.2</v>
      </c>
      <c r="AB1803">
        <v>536.79999999999995</v>
      </c>
      <c r="AC1803">
        <v>934.4</v>
      </c>
      <c r="AD1803">
        <v>1156.8</v>
      </c>
      <c r="AE1803">
        <v>1284.8</v>
      </c>
      <c r="AF1803">
        <v>1182.4000000000001</v>
      </c>
      <c r="AG1803">
        <v>1126.4000000000001</v>
      </c>
      <c r="AH1803">
        <v>1201.5999999999999</v>
      </c>
      <c r="AI1803">
        <v>1138.4000000000001</v>
      </c>
      <c r="AJ1803">
        <v>1300</v>
      </c>
      <c r="AK1803">
        <v>1280.8</v>
      </c>
      <c r="AL1803">
        <v>1042.4000000000001</v>
      </c>
      <c r="AM1803">
        <v>1056</v>
      </c>
      <c r="AN1803">
        <v>837.6</v>
      </c>
      <c r="AO1803">
        <v>1028</v>
      </c>
      <c r="AP1803">
        <v>989.6</v>
      </c>
      <c r="AQ1803">
        <v>1011.2</v>
      </c>
      <c r="AR1803">
        <v>810.4</v>
      </c>
      <c r="AS1803">
        <v>980</v>
      </c>
      <c r="AT1803">
        <v>933.6</v>
      </c>
      <c r="AU1803">
        <v>65.5</v>
      </c>
      <c r="AV1803">
        <v>65.5</v>
      </c>
      <c r="AW1803">
        <v>64.5</v>
      </c>
      <c r="AX1803">
        <v>63</v>
      </c>
      <c r="AY1803">
        <v>61.5</v>
      </c>
      <c r="AZ1803">
        <v>60.5</v>
      </c>
      <c r="BA1803">
        <v>59.5</v>
      </c>
      <c r="BB1803">
        <v>59</v>
      </c>
      <c r="BC1803">
        <v>60.5</v>
      </c>
      <c r="BD1803">
        <v>64</v>
      </c>
      <c r="BE1803">
        <v>67</v>
      </c>
      <c r="BF1803">
        <v>71</v>
      </c>
      <c r="BG1803">
        <v>75</v>
      </c>
      <c r="BH1803">
        <v>78.5</v>
      </c>
      <c r="BI1803">
        <v>81.5</v>
      </c>
      <c r="BJ1803">
        <v>84.5</v>
      </c>
      <c r="BK1803">
        <v>85</v>
      </c>
      <c r="BL1803">
        <v>84.5</v>
      </c>
      <c r="BM1803">
        <v>82</v>
      </c>
      <c r="BN1803">
        <v>79</v>
      </c>
      <c r="BO1803">
        <v>75</v>
      </c>
      <c r="BP1803">
        <v>71</v>
      </c>
      <c r="BQ1803">
        <v>68.5</v>
      </c>
      <c r="BR1803">
        <v>66.5</v>
      </c>
      <c r="BS1803">
        <v>-293.50830000000002</v>
      </c>
      <c r="BT1803">
        <v>-352.16019999999997</v>
      </c>
      <c r="BU1803">
        <v>-296.94490000000002</v>
      </c>
      <c r="BV1803">
        <v>-66.239260000000002</v>
      </c>
      <c r="BW1803">
        <v>-48.290649999999999</v>
      </c>
      <c r="BX1803">
        <v>250.01140000000001</v>
      </c>
      <c r="BY1803">
        <v>127.5825</v>
      </c>
      <c r="BZ1803">
        <v>-133.1326</v>
      </c>
      <c r="CA1803">
        <v>-103.5453</v>
      </c>
      <c r="CB1803">
        <v>-92.625489999999999</v>
      </c>
      <c r="CC1803">
        <v>-30.143799999999999</v>
      </c>
      <c r="CD1803">
        <v>-42.029170000000001</v>
      </c>
      <c r="CE1803">
        <v>-68.790279999999996</v>
      </c>
      <c r="CF1803">
        <v>-165.12710000000001</v>
      </c>
      <c r="CG1803">
        <v>-118.0604</v>
      </c>
      <c r="CH1803">
        <v>26.11206</v>
      </c>
      <c r="CI1803">
        <v>-96.010440000000003</v>
      </c>
      <c r="CJ1803">
        <v>-85.766540000000006</v>
      </c>
      <c r="CK1803">
        <v>-196.75200000000001</v>
      </c>
      <c r="CL1803">
        <v>-122.0258</v>
      </c>
      <c r="CM1803">
        <v>-131.93989999999999</v>
      </c>
      <c r="CN1803">
        <v>11.1286</v>
      </c>
      <c r="CO1803">
        <v>-101.89360000000001</v>
      </c>
      <c r="CP1803">
        <v>-35.563960000000002</v>
      </c>
      <c r="CQ1803">
        <v>5552.8670000000002</v>
      </c>
      <c r="CR1803">
        <v>2536.2649999999999</v>
      </c>
      <c r="CS1803">
        <v>2448.0729999999999</v>
      </c>
      <c r="CT1803">
        <v>1883.037</v>
      </c>
      <c r="CU1803">
        <v>1836.316</v>
      </c>
      <c r="CV1803">
        <v>969.96159999999998</v>
      </c>
      <c r="CW1803">
        <v>867.48659999999995</v>
      </c>
      <c r="CX1803">
        <v>1122.684</v>
      </c>
      <c r="CY1803">
        <v>976.8442</v>
      </c>
      <c r="CZ1803">
        <v>1199.922</v>
      </c>
      <c r="DA1803">
        <v>2381.1959999999999</v>
      </c>
      <c r="DB1803">
        <v>2594.5749999999998</v>
      </c>
      <c r="DC1803">
        <v>3152.7240000000002</v>
      </c>
      <c r="DD1803">
        <v>4164.9979999999996</v>
      </c>
      <c r="DE1803">
        <v>4980.5649999999996</v>
      </c>
      <c r="DF1803">
        <v>4897.4170000000004</v>
      </c>
      <c r="DG1803">
        <v>4352.8239999999996</v>
      </c>
      <c r="DH1803">
        <v>3802.53</v>
      </c>
      <c r="DI1803">
        <v>3480.297</v>
      </c>
      <c r="DJ1803">
        <v>3422.7249999999999</v>
      </c>
      <c r="DK1803">
        <v>4078.8409999999999</v>
      </c>
      <c r="DL1803">
        <v>4914.0889999999999</v>
      </c>
      <c r="DM1803">
        <v>2953.49</v>
      </c>
      <c r="DN1803">
        <v>3406.402</v>
      </c>
      <c r="DO1803">
        <v>19</v>
      </c>
      <c r="DP1803">
        <v>20</v>
      </c>
    </row>
    <row r="1804" spans="1:120" hidden="1" x14ac:dyDescent="0.25">
      <c r="A1804" t="str">
        <f t="shared" si="28"/>
        <v>Aggregator-CPower_All Elect_44431</v>
      </c>
      <c r="B1804" t="s">
        <v>62</v>
      </c>
      <c r="C1804" t="s">
        <v>215</v>
      </c>
      <c r="D1804" t="s">
        <v>61</v>
      </c>
      <c r="E1804" t="s">
        <v>61</v>
      </c>
      <c r="F1804" t="s">
        <v>42</v>
      </c>
      <c r="G1804" t="s">
        <v>61</v>
      </c>
      <c r="H1804" t="s">
        <v>61</v>
      </c>
      <c r="I1804" t="s">
        <v>61</v>
      </c>
      <c r="J1804" t="s">
        <v>61</v>
      </c>
      <c r="K1804" t="s">
        <v>190</v>
      </c>
      <c r="L1804" s="18">
        <v>44431</v>
      </c>
      <c r="M1804">
        <v>19</v>
      </c>
      <c r="N1804">
        <v>20</v>
      </c>
      <c r="O1804" t="s">
        <v>263</v>
      </c>
      <c r="P1804">
        <v>20</v>
      </c>
      <c r="Q1804">
        <v>19</v>
      </c>
      <c r="R1804">
        <v>0</v>
      </c>
      <c r="S1804">
        <v>0</v>
      </c>
      <c r="T1804">
        <v>0</v>
      </c>
      <c r="U1804">
        <v>0</v>
      </c>
      <c r="V1804">
        <v>0</v>
      </c>
      <c r="W1804">
        <v>621.37262999999996</v>
      </c>
      <c r="X1804">
        <v>629.09894999999995</v>
      </c>
      <c r="Y1804">
        <v>628.50631999999996</v>
      </c>
      <c r="Z1804">
        <v>500.56526000000002</v>
      </c>
      <c r="AA1804">
        <v>495.93579</v>
      </c>
      <c r="AB1804">
        <v>552.40947000000006</v>
      </c>
      <c r="AC1804">
        <v>783.20632000000001</v>
      </c>
      <c r="AD1804">
        <v>969.51262999999994</v>
      </c>
      <c r="AE1804">
        <v>1150.2041999999999</v>
      </c>
      <c r="AF1804">
        <v>1194.9547</v>
      </c>
      <c r="AG1804">
        <v>1189.4537</v>
      </c>
      <c r="AH1804">
        <v>1268.72</v>
      </c>
      <c r="AI1804">
        <v>1282.8168000000001</v>
      </c>
      <c r="AJ1804">
        <v>1390.6895</v>
      </c>
      <c r="AK1804">
        <v>1420.1841999999999</v>
      </c>
      <c r="AL1804">
        <v>1304.9358</v>
      </c>
      <c r="AM1804">
        <v>1305.9926</v>
      </c>
      <c r="AN1804">
        <v>1191.3525999999999</v>
      </c>
      <c r="AO1804">
        <v>1076.1505</v>
      </c>
      <c r="AP1804">
        <v>1075.5516</v>
      </c>
      <c r="AQ1804">
        <v>1140.5105000000001</v>
      </c>
      <c r="AR1804">
        <v>891.80105000000003</v>
      </c>
      <c r="AS1804">
        <v>831.45789000000002</v>
      </c>
      <c r="AT1804">
        <v>769.19789000000003</v>
      </c>
      <c r="AU1804">
        <v>64.236841999999996</v>
      </c>
      <c r="AV1804">
        <v>64.236841999999996</v>
      </c>
      <c r="AW1804">
        <v>63.710526000000002</v>
      </c>
      <c r="AX1804">
        <v>62.684210999999998</v>
      </c>
      <c r="AY1804">
        <v>61.342104999999997</v>
      </c>
      <c r="AZ1804">
        <v>60.657895000000003</v>
      </c>
      <c r="BA1804">
        <v>59.973683999999999</v>
      </c>
      <c r="BB1804">
        <v>59.789473999999998</v>
      </c>
      <c r="BC1804">
        <v>61.447367999999997</v>
      </c>
      <c r="BD1804">
        <v>65.105262999999994</v>
      </c>
      <c r="BE1804">
        <v>69.052632000000003</v>
      </c>
      <c r="BF1804">
        <v>73.526315999999994</v>
      </c>
      <c r="BG1804">
        <v>77.368420999999998</v>
      </c>
      <c r="BH1804">
        <v>80.236841999999996</v>
      </c>
      <c r="BI1804">
        <v>82.289473999999998</v>
      </c>
      <c r="BJ1804">
        <v>84.184211000000005</v>
      </c>
      <c r="BK1804">
        <v>83.894737000000006</v>
      </c>
      <c r="BL1804">
        <v>82.921053000000001</v>
      </c>
      <c r="BM1804">
        <v>80.105262999999994</v>
      </c>
      <c r="BN1804">
        <v>76.473684000000006</v>
      </c>
      <c r="BO1804">
        <v>72.315788999999995</v>
      </c>
      <c r="BP1804">
        <v>69.105262999999994</v>
      </c>
      <c r="BQ1804">
        <v>67.078946999999999</v>
      </c>
      <c r="BR1804">
        <v>65.552632000000003</v>
      </c>
      <c r="BS1804">
        <v>-101.8763</v>
      </c>
      <c r="BT1804">
        <v>-184.17500000000001</v>
      </c>
      <c r="BU1804">
        <v>-176.39769999999999</v>
      </c>
      <c r="BV1804">
        <v>-51.892679999999999</v>
      </c>
      <c r="BW1804">
        <v>-29.867920000000002</v>
      </c>
      <c r="BX1804">
        <v>137.26349999999999</v>
      </c>
      <c r="BY1804">
        <v>64.888720000000006</v>
      </c>
      <c r="BZ1804">
        <v>-68.702039999999997</v>
      </c>
      <c r="CA1804">
        <v>-55.073169999999998</v>
      </c>
      <c r="CB1804">
        <v>-41.187989999999999</v>
      </c>
      <c r="CC1804">
        <v>-1.585002</v>
      </c>
      <c r="CD1804">
        <v>-27.062169999999998</v>
      </c>
      <c r="CE1804">
        <v>-31.623249999999999</v>
      </c>
      <c r="CF1804">
        <v>-69.89734</v>
      </c>
      <c r="CG1804">
        <v>-58.085419999999999</v>
      </c>
      <c r="CH1804">
        <v>32.47531</v>
      </c>
      <c r="CI1804">
        <v>-38.801029999999997</v>
      </c>
      <c r="CJ1804">
        <v>-44.183129999999998</v>
      </c>
      <c r="CK1804">
        <v>71.111689999999996</v>
      </c>
      <c r="CL1804">
        <v>36.551949999999998</v>
      </c>
      <c r="CM1804">
        <v>-118.49639999999999</v>
      </c>
      <c r="CN1804">
        <v>-39.859270000000002</v>
      </c>
      <c r="CO1804">
        <v>-72.655379999999994</v>
      </c>
      <c r="CP1804">
        <v>-31.746600000000001</v>
      </c>
      <c r="CQ1804">
        <v>1554.17</v>
      </c>
      <c r="CR1804">
        <v>710.80460000000005</v>
      </c>
      <c r="CS1804">
        <v>688.64139999999998</v>
      </c>
      <c r="CT1804">
        <v>530.54769999999996</v>
      </c>
      <c r="CU1804">
        <v>517.2346</v>
      </c>
      <c r="CV1804">
        <v>284.29059999999998</v>
      </c>
      <c r="CW1804">
        <v>249.268</v>
      </c>
      <c r="CX1804">
        <v>320.80630000000002</v>
      </c>
      <c r="CY1804">
        <v>278.8793</v>
      </c>
      <c r="CZ1804">
        <v>351.79649999999998</v>
      </c>
      <c r="DA1804">
        <v>682.36030000000005</v>
      </c>
      <c r="DB1804">
        <v>737.58780000000002</v>
      </c>
      <c r="DC1804">
        <v>891.29359999999997</v>
      </c>
      <c r="DD1804">
        <v>1174.2639999999999</v>
      </c>
      <c r="DE1804">
        <v>1410.0930000000001</v>
      </c>
      <c r="DF1804">
        <v>1391.568</v>
      </c>
      <c r="DG1804">
        <v>1238.9169999999999</v>
      </c>
      <c r="DH1804">
        <v>1074.3119999999999</v>
      </c>
      <c r="DI1804">
        <v>995.74249999999995</v>
      </c>
      <c r="DJ1804">
        <v>975.91669999999999</v>
      </c>
      <c r="DK1804">
        <v>1157.818</v>
      </c>
      <c r="DL1804">
        <v>1383.502</v>
      </c>
      <c r="DM1804">
        <v>832.68820000000005</v>
      </c>
      <c r="DN1804">
        <v>953.26120000000003</v>
      </c>
      <c r="DO1804">
        <v>19</v>
      </c>
      <c r="DP1804">
        <v>20</v>
      </c>
    </row>
    <row r="1805" spans="1:120" hidden="1" x14ac:dyDescent="0.25">
      <c r="A1805" t="str">
        <f t="shared" si="28"/>
        <v>Aggregator-Voltus, Inc._All Elect_44431</v>
      </c>
      <c r="B1805" t="s">
        <v>62</v>
      </c>
      <c r="C1805" t="s">
        <v>221</v>
      </c>
      <c r="D1805" t="s">
        <v>61</v>
      </c>
      <c r="E1805" t="s">
        <v>61</v>
      </c>
      <c r="F1805" t="s">
        <v>198</v>
      </c>
      <c r="G1805" t="s">
        <v>61</v>
      </c>
      <c r="H1805" t="s">
        <v>61</v>
      </c>
      <c r="I1805" t="s">
        <v>61</v>
      </c>
      <c r="J1805" t="s">
        <v>61</v>
      </c>
      <c r="K1805" t="s">
        <v>190</v>
      </c>
      <c r="L1805" s="18">
        <v>44431</v>
      </c>
      <c r="M1805">
        <v>19</v>
      </c>
      <c r="N1805">
        <v>20</v>
      </c>
      <c r="O1805" t="s">
        <v>263</v>
      </c>
      <c r="P1805">
        <v>13</v>
      </c>
      <c r="Q1805">
        <v>12</v>
      </c>
      <c r="R1805">
        <v>0</v>
      </c>
      <c r="S1805">
        <v>0</v>
      </c>
      <c r="T1805">
        <v>1</v>
      </c>
      <c r="U1805">
        <v>0</v>
      </c>
      <c r="V1805">
        <v>1</v>
      </c>
      <c r="W1805">
        <v>2600.5113000000001</v>
      </c>
      <c r="X1805">
        <v>2605.1104999999998</v>
      </c>
      <c r="Y1805">
        <v>2628.5664000000002</v>
      </c>
      <c r="Z1805">
        <v>2698.7827000000002</v>
      </c>
      <c r="AA1805">
        <v>2811.4222</v>
      </c>
      <c r="AB1805">
        <v>3257.098</v>
      </c>
      <c r="AC1805">
        <v>3548.8150999999998</v>
      </c>
      <c r="AD1805">
        <v>3230.0461</v>
      </c>
      <c r="AE1805">
        <v>3186.1523000000002</v>
      </c>
      <c r="AF1805">
        <v>3437.0832999999998</v>
      </c>
      <c r="AG1805">
        <v>3955.8602999999998</v>
      </c>
      <c r="AH1805">
        <v>4235.2107999999998</v>
      </c>
      <c r="AI1805">
        <v>4279.3874999999998</v>
      </c>
      <c r="AJ1805">
        <v>4374.0446000000002</v>
      </c>
      <c r="AK1805">
        <v>4406.3004000000001</v>
      </c>
      <c r="AL1805">
        <v>3913.2289000000001</v>
      </c>
      <c r="AM1805">
        <v>3817.0902000000001</v>
      </c>
      <c r="AN1805">
        <v>3526.9256</v>
      </c>
      <c r="AO1805">
        <v>2188.538</v>
      </c>
      <c r="AP1805">
        <v>2209.9902999999999</v>
      </c>
      <c r="AQ1805">
        <v>2781.4576000000002</v>
      </c>
      <c r="AR1805">
        <v>2962.8234000000002</v>
      </c>
      <c r="AS1805">
        <v>2962.4641000000001</v>
      </c>
      <c r="AT1805">
        <v>2897.5990000000002</v>
      </c>
      <c r="AU1805">
        <v>65.5</v>
      </c>
      <c r="AV1805">
        <v>65.5</v>
      </c>
      <c r="AW1805">
        <v>64.5</v>
      </c>
      <c r="AX1805">
        <v>63</v>
      </c>
      <c r="AY1805">
        <v>61.5</v>
      </c>
      <c r="AZ1805">
        <v>60.5</v>
      </c>
      <c r="BA1805">
        <v>59.5</v>
      </c>
      <c r="BB1805">
        <v>59</v>
      </c>
      <c r="BC1805">
        <v>60.5</v>
      </c>
      <c r="BD1805">
        <v>64</v>
      </c>
      <c r="BE1805">
        <v>67</v>
      </c>
      <c r="BF1805">
        <v>71</v>
      </c>
      <c r="BG1805">
        <v>75</v>
      </c>
      <c r="BH1805">
        <v>78.5</v>
      </c>
      <c r="BI1805">
        <v>81.5</v>
      </c>
      <c r="BJ1805">
        <v>84.5</v>
      </c>
      <c r="BK1805">
        <v>85</v>
      </c>
      <c r="BL1805">
        <v>84.5</v>
      </c>
      <c r="BM1805">
        <v>82</v>
      </c>
      <c r="BN1805">
        <v>79</v>
      </c>
      <c r="BO1805">
        <v>75</v>
      </c>
      <c r="BP1805">
        <v>71</v>
      </c>
      <c r="BQ1805">
        <v>68.5</v>
      </c>
      <c r="BR1805">
        <v>66.5</v>
      </c>
      <c r="BS1805">
        <v>103.0553</v>
      </c>
      <c r="BT1805">
        <v>-266.58879999999999</v>
      </c>
      <c r="BU1805">
        <v>-275.59539999999998</v>
      </c>
      <c r="BV1805">
        <v>-400.49299999999999</v>
      </c>
      <c r="BW1805">
        <v>-299.47019999999998</v>
      </c>
      <c r="BX1805">
        <v>-395.95499999999998</v>
      </c>
      <c r="BY1805">
        <v>-372.55090000000001</v>
      </c>
      <c r="BZ1805">
        <v>240.88409999999999</v>
      </c>
      <c r="CA1805">
        <v>396.36520000000002</v>
      </c>
      <c r="CB1805">
        <v>410.4554</v>
      </c>
      <c r="CC1805">
        <v>48.86392</v>
      </c>
      <c r="CD1805">
        <v>-78.427930000000003</v>
      </c>
      <c r="CE1805">
        <v>26.19782</v>
      </c>
      <c r="CF1805">
        <v>-69.526499999999999</v>
      </c>
      <c r="CG1805">
        <v>-91.369870000000006</v>
      </c>
      <c r="CH1805">
        <v>351.49220000000003</v>
      </c>
      <c r="CI1805">
        <v>371.67739999999998</v>
      </c>
      <c r="CJ1805">
        <v>560.90909999999997</v>
      </c>
      <c r="CK1805">
        <v>1682.4780000000001</v>
      </c>
      <c r="CL1805">
        <v>1671.068</v>
      </c>
      <c r="CM1805">
        <v>961.27800000000002</v>
      </c>
      <c r="CN1805">
        <v>742.6902</v>
      </c>
      <c r="CO1805">
        <v>585.23249999999996</v>
      </c>
      <c r="CP1805">
        <v>643.24390000000005</v>
      </c>
      <c r="CQ1805">
        <v>20286.04</v>
      </c>
      <c r="CR1805">
        <v>7188.1090000000004</v>
      </c>
      <c r="CS1805">
        <v>6591.2349999999997</v>
      </c>
      <c r="CT1805">
        <v>6488.2030000000004</v>
      </c>
      <c r="CU1805">
        <v>6327.835</v>
      </c>
      <c r="CV1805">
        <v>4231.9660000000003</v>
      </c>
      <c r="CW1805">
        <v>2569.971</v>
      </c>
      <c r="CX1805">
        <v>2456.0129999999999</v>
      </c>
      <c r="CY1805">
        <v>3165.2739999999999</v>
      </c>
      <c r="CZ1805">
        <v>6942.9189999999999</v>
      </c>
      <c r="DA1805">
        <v>12966.66</v>
      </c>
      <c r="DB1805">
        <v>15923.27</v>
      </c>
      <c r="DC1805">
        <v>17339.55</v>
      </c>
      <c r="DD1805">
        <v>18183.919999999998</v>
      </c>
      <c r="DE1805">
        <v>15415.95</v>
      </c>
      <c r="DF1805">
        <v>16257.66</v>
      </c>
      <c r="DG1805">
        <v>12785.58</v>
      </c>
      <c r="DH1805">
        <v>11308.78</v>
      </c>
      <c r="DI1805">
        <v>12986.62</v>
      </c>
      <c r="DJ1805">
        <v>13840.51</v>
      </c>
      <c r="DK1805">
        <v>13704.56</v>
      </c>
      <c r="DL1805">
        <v>15041.14</v>
      </c>
      <c r="DM1805">
        <v>16447.59</v>
      </c>
      <c r="DN1805">
        <v>16217.74</v>
      </c>
      <c r="DO1805">
        <v>19</v>
      </c>
      <c r="DP1805">
        <v>20</v>
      </c>
    </row>
    <row r="1806" spans="1:120" hidden="1" x14ac:dyDescent="0.25">
      <c r="A1806" t="str">
        <f t="shared" si="28"/>
        <v>Industry_Type-2. Manufacturing_All Elect_44431</v>
      </c>
      <c r="B1806" t="s">
        <v>62</v>
      </c>
      <c r="C1806" t="s">
        <v>218</v>
      </c>
      <c r="D1806" t="s">
        <v>61</v>
      </c>
      <c r="E1806" t="s">
        <v>61</v>
      </c>
      <c r="F1806" t="s">
        <v>61</v>
      </c>
      <c r="G1806" t="s">
        <v>38</v>
      </c>
      <c r="H1806" t="s">
        <v>61</v>
      </c>
      <c r="I1806" t="s">
        <v>61</v>
      </c>
      <c r="J1806" t="s">
        <v>61</v>
      </c>
      <c r="K1806" t="s">
        <v>190</v>
      </c>
      <c r="L1806" s="18">
        <v>44431</v>
      </c>
      <c r="M1806">
        <v>19</v>
      </c>
      <c r="N1806">
        <v>20</v>
      </c>
      <c r="O1806" t="s">
        <v>263</v>
      </c>
      <c r="P1806">
        <v>2</v>
      </c>
      <c r="Q1806">
        <v>2</v>
      </c>
      <c r="R1806">
        <v>1</v>
      </c>
      <c r="S1806">
        <v>0</v>
      </c>
      <c r="T1806">
        <v>1</v>
      </c>
      <c r="U1806">
        <v>0</v>
      </c>
      <c r="V1806">
        <v>1</v>
      </c>
      <c r="W1806">
        <v>4307.88</v>
      </c>
      <c r="X1806">
        <v>4371.3599999999997</v>
      </c>
      <c r="Y1806">
        <v>4486.2</v>
      </c>
      <c r="Z1806">
        <v>4438.3599999999997</v>
      </c>
      <c r="AA1806">
        <v>4391.3599999999997</v>
      </c>
      <c r="AB1806">
        <v>4529.04</v>
      </c>
      <c r="AC1806">
        <v>4551.2</v>
      </c>
      <c r="AD1806">
        <v>4374.28</v>
      </c>
      <c r="AE1806">
        <v>4361.12</v>
      </c>
      <c r="AF1806">
        <v>4594.76</v>
      </c>
      <c r="AG1806">
        <v>4595.12</v>
      </c>
      <c r="AH1806">
        <v>5009.2</v>
      </c>
      <c r="AI1806">
        <v>5068.6400000000003</v>
      </c>
      <c r="AJ1806">
        <v>5117.6400000000003</v>
      </c>
      <c r="AK1806">
        <v>5220.6400000000003</v>
      </c>
      <c r="AL1806">
        <v>5069.32</v>
      </c>
      <c r="AM1806">
        <v>5066.32</v>
      </c>
      <c r="AN1806">
        <v>4940.28</v>
      </c>
      <c r="AO1806">
        <v>3844.56</v>
      </c>
      <c r="AP1806">
        <v>3926.68</v>
      </c>
      <c r="AQ1806">
        <v>4563.3599999999997</v>
      </c>
      <c r="AR1806">
        <v>4572.3999999999996</v>
      </c>
      <c r="AS1806">
        <v>4116.3999999999996</v>
      </c>
      <c r="AT1806">
        <v>3864.6</v>
      </c>
      <c r="AU1806">
        <v>65.5</v>
      </c>
      <c r="AV1806">
        <v>65.5</v>
      </c>
      <c r="AW1806">
        <v>64.5</v>
      </c>
      <c r="AX1806">
        <v>63</v>
      </c>
      <c r="AY1806">
        <v>61.5</v>
      </c>
      <c r="AZ1806">
        <v>60.5</v>
      </c>
      <c r="BA1806">
        <v>59.5</v>
      </c>
      <c r="BB1806">
        <v>59</v>
      </c>
      <c r="BC1806">
        <v>60.5</v>
      </c>
      <c r="BD1806">
        <v>64</v>
      </c>
      <c r="BE1806">
        <v>67</v>
      </c>
      <c r="BF1806">
        <v>71</v>
      </c>
      <c r="BG1806">
        <v>75</v>
      </c>
      <c r="BH1806">
        <v>78.5</v>
      </c>
      <c r="BI1806">
        <v>81.5</v>
      </c>
      <c r="BJ1806">
        <v>84.5</v>
      </c>
      <c r="BK1806">
        <v>85</v>
      </c>
      <c r="BL1806">
        <v>84.5</v>
      </c>
      <c r="BM1806">
        <v>82</v>
      </c>
      <c r="BN1806">
        <v>79</v>
      </c>
      <c r="BO1806">
        <v>75</v>
      </c>
      <c r="BP1806">
        <v>71</v>
      </c>
      <c r="BQ1806">
        <v>68.5</v>
      </c>
      <c r="BR1806">
        <v>66.5</v>
      </c>
      <c r="BS1806">
        <v>-21.007809999999999</v>
      </c>
      <c r="BT1806">
        <v>-297.63150000000002</v>
      </c>
      <c r="BU1806">
        <v>-400.10899999999998</v>
      </c>
      <c r="BV1806">
        <v>-394.89920000000001</v>
      </c>
      <c r="BW1806">
        <v>-215.32470000000001</v>
      </c>
      <c r="BX1806">
        <v>-154.77809999999999</v>
      </c>
      <c r="BY1806">
        <v>-212.92179999999999</v>
      </c>
      <c r="BZ1806">
        <v>80.438839999999999</v>
      </c>
      <c r="CA1806">
        <v>233.5393</v>
      </c>
      <c r="CB1806">
        <v>240.5891</v>
      </c>
      <c r="CC1806">
        <v>408.37959999999998</v>
      </c>
      <c r="CD1806">
        <v>129.97710000000001</v>
      </c>
      <c r="CE1806">
        <v>205.3682</v>
      </c>
      <c r="CF1806">
        <v>184.01589999999999</v>
      </c>
      <c r="CG1806">
        <v>128.2234</v>
      </c>
      <c r="CH1806">
        <v>273.48340000000002</v>
      </c>
      <c r="CI1806">
        <v>254.81319999999999</v>
      </c>
      <c r="CJ1806">
        <v>324.78829999999999</v>
      </c>
      <c r="CK1806">
        <v>1228.6590000000001</v>
      </c>
      <c r="CL1806">
        <v>1239.567</v>
      </c>
      <c r="CM1806">
        <v>561.85249999999996</v>
      </c>
      <c r="CN1806">
        <v>585.3818</v>
      </c>
      <c r="CO1806">
        <v>842.98820000000001</v>
      </c>
      <c r="CP1806">
        <v>1092.972</v>
      </c>
      <c r="CQ1806">
        <v>15479.72</v>
      </c>
      <c r="CR1806">
        <v>5507.8410000000003</v>
      </c>
      <c r="CS1806">
        <v>5202.3810000000003</v>
      </c>
      <c r="CT1806">
        <v>4661.5020000000004</v>
      </c>
      <c r="CU1806">
        <v>4420.0029999999997</v>
      </c>
      <c r="CV1806">
        <v>2868.877</v>
      </c>
      <c r="CW1806">
        <v>2139.348</v>
      </c>
      <c r="CX1806">
        <v>1670.962</v>
      </c>
      <c r="CY1806">
        <v>2638.1889999999999</v>
      </c>
      <c r="CZ1806">
        <v>5771.6750000000002</v>
      </c>
      <c r="DA1806">
        <v>11252.92</v>
      </c>
      <c r="DB1806">
        <v>12444.44</v>
      </c>
      <c r="DC1806">
        <v>12921.75</v>
      </c>
      <c r="DD1806">
        <v>13467.46</v>
      </c>
      <c r="DE1806">
        <v>11274.67</v>
      </c>
      <c r="DF1806">
        <v>11667.7</v>
      </c>
      <c r="DG1806">
        <v>8705.7960000000003</v>
      </c>
      <c r="DH1806">
        <v>8779.9290000000001</v>
      </c>
      <c r="DI1806">
        <v>11529.93</v>
      </c>
      <c r="DJ1806">
        <v>9578.3559999999998</v>
      </c>
      <c r="DK1806">
        <v>10118.049999999999</v>
      </c>
      <c r="DL1806">
        <v>10219.23</v>
      </c>
      <c r="DM1806">
        <v>11280.91</v>
      </c>
      <c r="DN1806">
        <v>13457.75</v>
      </c>
      <c r="DO1806">
        <v>19</v>
      </c>
      <c r="DP1806">
        <v>20</v>
      </c>
    </row>
    <row r="1807" spans="1:120" hidden="1" x14ac:dyDescent="0.25">
      <c r="A1807" t="str">
        <f t="shared" si="28"/>
        <v>OtherDR-No_All Elect_44431</v>
      </c>
      <c r="B1807" t="s">
        <v>62</v>
      </c>
      <c r="C1807" t="s">
        <v>323</v>
      </c>
      <c r="D1807" t="s">
        <v>61</v>
      </c>
      <c r="E1807" t="s">
        <v>61</v>
      </c>
      <c r="F1807" t="s">
        <v>61</v>
      </c>
      <c r="G1807" t="s">
        <v>61</v>
      </c>
      <c r="H1807" t="s">
        <v>61</v>
      </c>
      <c r="I1807" t="s">
        <v>97</v>
      </c>
      <c r="J1807" t="s">
        <v>61</v>
      </c>
      <c r="K1807" t="s">
        <v>190</v>
      </c>
      <c r="L1807" s="18">
        <v>44431</v>
      </c>
      <c r="M1807">
        <v>19</v>
      </c>
      <c r="N1807">
        <v>20</v>
      </c>
      <c r="O1807" t="s">
        <v>263</v>
      </c>
      <c r="P1807">
        <v>35</v>
      </c>
      <c r="Q1807">
        <v>32</v>
      </c>
      <c r="R1807">
        <v>1</v>
      </c>
      <c r="S1807">
        <v>0</v>
      </c>
      <c r="T1807">
        <v>0</v>
      </c>
      <c r="U1807">
        <v>0</v>
      </c>
      <c r="V1807">
        <v>0</v>
      </c>
      <c r="W1807">
        <v>5612.5137000000004</v>
      </c>
      <c r="X1807">
        <v>5668.6148999999996</v>
      </c>
      <c r="Y1807">
        <v>5791.3755000000001</v>
      </c>
      <c r="Z1807">
        <v>5604.8693999999996</v>
      </c>
      <c r="AA1807">
        <v>5616.9710999999998</v>
      </c>
      <c r="AB1807">
        <v>6070.7098999999998</v>
      </c>
      <c r="AC1807">
        <v>6619.1857</v>
      </c>
      <c r="AD1807">
        <v>6450.0947999999999</v>
      </c>
      <c r="AE1807">
        <v>6615.7476999999999</v>
      </c>
      <c r="AF1807">
        <v>7012.0469999999996</v>
      </c>
      <c r="AG1807">
        <v>7551.8714</v>
      </c>
      <c r="AH1807">
        <v>8043.9431999999997</v>
      </c>
      <c r="AI1807">
        <v>8124.2350999999999</v>
      </c>
      <c r="AJ1807">
        <v>8262.3191000000006</v>
      </c>
      <c r="AK1807">
        <v>8341.8968999999997</v>
      </c>
      <c r="AL1807">
        <v>7720.3388000000004</v>
      </c>
      <c r="AM1807">
        <v>7754.0045</v>
      </c>
      <c r="AN1807">
        <v>7328.5971</v>
      </c>
      <c r="AO1807">
        <v>5509.3312999999998</v>
      </c>
      <c r="AP1807">
        <v>5550.0897000000004</v>
      </c>
      <c r="AQ1807">
        <v>6405.7870999999996</v>
      </c>
      <c r="AR1807">
        <v>6187.5955000000004</v>
      </c>
      <c r="AS1807">
        <v>5780.9776000000002</v>
      </c>
      <c r="AT1807">
        <v>5286.0708000000004</v>
      </c>
      <c r="AU1807">
        <v>64.745714000000007</v>
      </c>
      <c r="AV1807">
        <v>64.745714000000007</v>
      </c>
      <c r="AW1807">
        <v>64.028570999999999</v>
      </c>
      <c r="AX1807">
        <v>62.811428999999997</v>
      </c>
      <c r="AY1807">
        <v>61.405714000000003</v>
      </c>
      <c r="AZ1807">
        <v>60.594285999999997</v>
      </c>
      <c r="BA1807">
        <v>59.782857</v>
      </c>
      <c r="BB1807">
        <v>59.471429000000001</v>
      </c>
      <c r="BC1807">
        <v>61.065714</v>
      </c>
      <c r="BD1807">
        <v>64.66</v>
      </c>
      <c r="BE1807">
        <v>68.225713999999996</v>
      </c>
      <c r="BF1807">
        <v>72.508571000000003</v>
      </c>
      <c r="BG1807">
        <v>76.414286000000004</v>
      </c>
      <c r="BH1807">
        <v>79.537143</v>
      </c>
      <c r="BI1807">
        <v>81.971429000000001</v>
      </c>
      <c r="BJ1807">
        <v>84.311429000000004</v>
      </c>
      <c r="BK1807">
        <v>84.34</v>
      </c>
      <c r="BL1807">
        <v>83.557142999999996</v>
      </c>
      <c r="BM1807">
        <v>80.868571000000003</v>
      </c>
      <c r="BN1807">
        <v>77.491428999999997</v>
      </c>
      <c r="BO1807">
        <v>73.397143</v>
      </c>
      <c r="BP1807">
        <v>69.868571000000003</v>
      </c>
      <c r="BQ1807">
        <v>67.651428999999993</v>
      </c>
      <c r="BR1807">
        <v>65.934286</v>
      </c>
      <c r="BS1807">
        <v>95.647729999999996</v>
      </c>
      <c r="BT1807">
        <v>-510.37970000000001</v>
      </c>
      <c r="BU1807">
        <v>-602.30939999999998</v>
      </c>
      <c r="BV1807">
        <v>-479.27850000000001</v>
      </c>
      <c r="BW1807">
        <v>-252.0367</v>
      </c>
      <c r="BX1807">
        <v>-167.68219999999999</v>
      </c>
      <c r="BY1807">
        <v>-339.37650000000002</v>
      </c>
      <c r="BZ1807">
        <v>160.71629999999999</v>
      </c>
      <c r="CA1807">
        <v>345.40890000000002</v>
      </c>
      <c r="CB1807">
        <v>238.42179999999999</v>
      </c>
      <c r="CC1807">
        <v>-91.084379999999996</v>
      </c>
      <c r="CD1807">
        <v>-330.12790000000001</v>
      </c>
      <c r="CE1807">
        <v>-191.25049999999999</v>
      </c>
      <c r="CF1807">
        <v>-288.9753</v>
      </c>
      <c r="CG1807">
        <v>-309.5942</v>
      </c>
      <c r="CH1807">
        <v>274.75220000000002</v>
      </c>
      <c r="CI1807">
        <v>116.94450000000001</v>
      </c>
      <c r="CJ1807">
        <v>284.18619999999999</v>
      </c>
      <c r="CK1807">
        <v>1831.751</v>
      </c>
      <c r="CL1807">
        <v>1854.34</v>
      </c>
      <c r="CM1807">
        <v>790.67849999999999</v>
      </c>
      <c r="CN1807">
        <v>823.04970000000003</v>
      </c>
      <c r="CO1807">
        <v>920.06539999999995</v>
      </c>
      <c r="CP1807">
        <v>1386.9079999999999</v>
      </c>
      <c r="CQ1807">
        <v>23807.01</v>
      </c>
      <c r="CR1807">
        <v>9327.25</v>
      </c>
      <c r="CS1807">
        <v>8934.1859999999997</v>
      </c>
      <c r="CT1807">
        <v>8135.9219999999996</v>
      </c>
      <c r="CU1807">
        <v>7847.8459999999995</v>
      </c>
      <c r="CV1807">
        <v>5643.9669999999996</v>
      </c>
      <c r="CW1807">
        <v>3860.9609999999998</v>
      </c>
      <c r="CX1807">
        <v>3884.2739999999999</v>
      </c>
      <c r="CY1807">
        <v>4857.3850000000002</v>
      </c>
      <c r="CZ1807">
        <v>9333.4449999999997</v>
      </c>
      <c r="DA1807">
        <v>16638.75</v>
      </c>
      <c r="DB1807">
        <v>18980.53</v>
      </c>
      <c r="DC1807">
        <v>19698.09</v>
      </c>
      <c r="DD1807">
        <v>21414.38</v>
      </c>
      <c r="DE1807">
        <v>19060.63</v>
      </c>
      <c r="DF1807">
        <v>19632.05</v>
      </c>
      <c r="DG1807">
        <v>15675.38</v>
      </c>
      <c r="DH1807">
        <v>14767.84</v>
      </c>
      <c r="DI1807">
        <v>17851.919999999998</v>
      </c>
      <c r="DJ1807">
        <v>16023.8</v>
      </c>
      <c r="DK1807">
        <v>16732.03</v>
      </c>
      <c r="DL1807">
        <v>17895.169999999998</v>
      </c>
      <c r="DM1807">
        <v>19007.150000000001</v>
      </c>
      <c r="DN1807">
        <v>21414.31</v>
      </c>
      <c r="DO1807">
        <v>19</v>
      </c>
      <c r="DP1807">
        <v>20</v>
      </c>
    </row>
    <row r="1808" spans="1:120" hidden="1" x14ac:dyDescent="0.25">
      <c r="A1808" t="str">
        <f t="shared" si="28"/>
        <v>All_All Elect_44431</v>
      </c>
      <c r="B1808" t="s">
        <v>62</v>
      </c>
      <c r="C1808" t="s">
        <v>61</v>
      </c>
      <c r="D1808" t="s">
        <v>61</v>
      </c>
      <c r="E1808" t="s">
        <v>61</v>
      </c>
      <c r="F1808" t="s">
        <v>61</v>
      </c>
      <c r="G1808" t="s">
        <v>61</v>
      </c>
      <c r="H1808" t="s">
        <v>61</v>
      </c>
      <c r="I1808" t="s">
        <v>61</v>
      </c>
      <c r="J1808" t="s">
        <v>61</v>
      </c>
      <c r="K1808" t="s">
        <v>190</v>
      </c>
      <c r="L1808" s="18">
        <v>44431</v>
      </c>
      <c r="M1808">
        <v>19</v>
      </c>
      <c r="N1808">
        <v>20</v>
      </c>
      <c r="O1808" t="s">
        <v>263</v>
      </c>
      <c r="P1808">
        <v>35</v>
      </c>
      <c r="Q1808">
        <v>32</v>
      </c>
      <c r="R1808">
        <v>1</v>
      </c>
      <c r="S1808">
        <v>0</v>
      </c>
      <c r="T1808">
        <v>0</v>
      </c>
      <c r="U1808">
        <v>0</v>
      </c>
      <c r="V1808">
        <v>0</v>
      </c>
      <c r="W1808">
        <v>5612.5137000000004</v>
      </c>
      <c r="X1808">
        <v>5668.6148999999996</v>
      </c>
      <c r="Y1808">
        <v>5791.3755000000001</v>
      </c>
      <c r="Z1808">
        <v>5604.8693999999996</v>
      </c>
      <c r="AA1808">
        <v>5616.9710999999998</v>
      </c>
      <c r="AB1808">
        <v>6070.7098999999998</v>
      </c>
      <c r="AC1808">
        <v>6619.1857</v>
      </c>
      <c r="AD1808">
        <v>6450.0947999999999</v>
      </c>
      <c r="AE1808">
        <v>6615.7476999999999</v>
      </c>
      <c r="AF1808">
        <v>7012.0469999999996</v>
      </c>
      <c r="AG1808">
        <v>7551.8714</v>
      </c>
      <c r="AH1808">
        <v>8043.9431999999997</v>
      </c>
      <c r="AI1808">
        <v>8124.2350999999999</v>
      </c>
      <c r="AJ1808">
        <v>8262.3191000000006</v>
      </c>
      <c r="AK1808">
        <v>8341.8968999999997</v>
      </c>
      <c r="AL1808">
        <v>7720.3388000000004</v>
      </c>
      <c r="AM1808">
        <v>7754.0045</v>
      </c>
      <c r="AN1808">
        <v>7328.5971</v>
      </c>
      <c r="AO1808">
        <v>5509.3312999999998</v>
      </c>
      <c r="AP1808">
        <v>5550.0897000000004</v>
      </c>
      <c r="AQ1808">
        <v>6405.7870999999996</v>
      </c>
      <c r="AR1808">
        <v>6187.5955000000004</v>
      </c>
      <c r="AS1808">
        <v>5780.9776000000002</v>
      </c>
      <c r="AT1808">
        <v>5286.0708000000004</v>
      </c>
      <c r="AU1808">
        <v>64.745714000000007</v>
      </c>
      <c r="AV1808">
        <v>64.745714000000007</v>
      </c>
      <c r="AW1808">
        <v>64.028570999999999</v>
      </c>
      <c r="AX1808">
        <v>62.811428999999997</v>
      </c>
      <c r="AY1808">
        <v>61.405714000000003</v>
      </c>
      <c r="AZ1808">
        <v>60.594285999999997</v>
      </c>
      <c r="BA1808">
        <v>59.782857</v>
      </c>
      <c r="BB1808">
        <v>59.471429000000001</v>
      </c>
      <c r="BC1808">
        <v>61.065714</v>
      </c>
      <c r="BD1808">
        <v>64.66</v>
      </c>
      <c r="BE1808">
        <v>68.225713999999996</v>
      </c>
      <c r="BF1808">
        <v>72.508571000000003</v>
      </c>
      <c r="BG1808">
        <v>76.414286000000004</v>
      </c>
      <c r="BH1808">
        <v>79.537143</v>
      </c>
      <c r="BI1808">
        <v>81.971429000000001</v>
      </c>
      <c r="BJ1808">
        <v>84.311429000000004</v>
      </c>
      <c r="BK1808">
        <v>84.34</v>
      </c>
      <c r="BL1808">
        <v>83.557142999999996</v>
      </c>
      <c r="BM1808">
        <v>80.868571000000003</v>
      </c>
      <c r="BN1808">
        <v>77.491428999999997</v>
      </c>
      <c r="BO1808">
        <v>73.397143</v>
      </c>
      <c r="BP1808">
        <v>69.868571000000003</v>
      </c>
      <c r="BQ1808">
        <v>67.651428999999993</v>
      </c>
      <c r="BR1808">
        <v>65.934286</v>
      </c>
      <c r="BS1808">
        <v>95.647729999999996</v>
      </c>
      <c r="BT1808">
        <v>-510.37970000000001</v>
      </c>
      <c r="BU1808">
        <v>-602.30939999999998</v>
      </c>
      <c r="BV1808">
        <v>-479.27850000000001</v>
      </c>
      <c r="BW1808">
        <v>-252.0367</v>
      </c>
      <c r="BX1808">
        <v>-167.68219999999999</v>
      </c>
      <c r="BY1808">
        <v>-339.37650000000002</v>
      </c>
      <c r="BZ1808">
        <v>160.71629999999999</v>
      </c>
      <c r="CA1808">
        <v>345.40890000000002</v>
      </c>
      <c r="CB1808">
        <v>238.42179999999999</v>
      </c>
      <c r="CC1808">
        <v>-91.084379999999996</v>
      </c>
      <c r="CD1808">
        <v>-330.12790000000001</v>
      </c>
      <c r="CE1808">
        <v>-191.25049999999999</v>
      </c>
      <c r="CF1808">
        <v>-288.9753</v>
      </c>
      <c r="CG1808">
        <v>-309.5942</v>
      </c>
      <c r="CH1808">
        <v>274.75220000000002</v>
      </c>
      <c r="CI1808">
        <v>116.94450000000001</v>
      </c>
      <c r="CJ1808">
        <v>284.18619999999999</v>
      </c>
      <c r="CK1808">
        <v>1831.751</v>
      </c>
      <c r="CL1808">
        <v>1854.34</v>
      </c>
      <c r="CM1808">
        <v>790.67849999999999</v>
      </c>
      <c r="CN1808">
        <v>823.04970000000003</v>
      </c>
      <c r="CO1808">
        <v>920.06539999999995</v>
      </c>
      <c r="CP1808">
        <v>1386.9079999999999</v>
      </c>
      <c r="CQ1808">
        <v>23807.01</v>
      </c>
      <c r="CR1808">
        <v>9327.25</v>
      </c>
      <c r="CS1808">
        <v>8934.1859999999997</v>
      </c>
      <c r="CT1808">
        <v>8135.9219999999996</v>
      </c>
      <c r="CU1808">
        <v>7847.8459999999995</v>
      </c>
      <c r="CV1808">
        <v>5643.9669999999996</v>
      </c>
      <c r="CW1808">
        <v>3860.9609999999998</v>
      </c>
      <c r="CX1808">
        <v>3884.2739999999999</v>
      </c>
      <c r="CY1808">
        <v>4857.3850000000002</v>
      </c>
      <c r="CZ1808">
        <v>9333.4449999999997</v>
      </c>
      <c r="DA1808">
        <v>16638.75</v>
      </c>
      <c r="DB1808">
        <v>18980.53</v>
      </c>
      <c r="DC1808">
        <v>19698.09</v>
      </c>
      <c r="DD1808">
        <v>21414.38</v>
      </c>
      <c r="DE1808">
        <v>19060.63</v>
      </c>
      <c r="DF1808">
        <v>19632.05</v>
      </c>
      <c r="DG1808">
        <v>15675.38</v>
      </c>
      <c r="DH1808">
        <v>14767.84</v>
      </c>
      <c r="DI1808">
        <v>17851.919999999998</v>
      </c>
      <c r="DJ1808">
        <v>16023.8</v>
      </c>
      <c r="DK1808">
        <v>16732.03</v>
      </c>
      <c r="DL1808">
        <v>17895.169999999998</v>
      </c>
      <c r="DM1808">
        <v>19007.150000000001</v>
      </c>
      <c r="DN1808">
        <v>21414.31</v>
      </c>
      <c r="DO1808">
        <v>19</v>
      </c>
      <c r="DP1808">
        <v>20</v>
      </c>
    </row>
    <row r="1809" spans="1:120" hidden="1" x14ac:dyDescent="0.25">
      <c r="A1809" t="str">
        <f t="shared" si="28"/>
        <v>LCA-Stockton_All Elect_44431</v>
      </c>
      <c r="B1809" t="s">
        <v>62</v>
      </c>
      <c r="C1809" t="s">
        <v>213</v>
      </c>
      <c r="D1809" t="s">
        <v>39</v>
      </c>
      <c r="E1809" t="s">
        <v>61</v>
      </c>
      <c r="F1809" t="s">
        <v>61</v>
      </c>
      <c r="G1809" t="s">
        <v>61</v>
      </c>
      <c r="H1809" t="s">
        <v>61</v>
      </c>
      <c r="I1809" t="s">
        <v>61</v>
      </c>
      <c r="J1809" t="s">
        <v>61</v>
      </c>
      <c r="K1809" t="s">
        <v>190</v>
      </c>
      <c r="L1809" s="18">
        <v>44431</v>
      </c>
      <c r="M1809">
        <v>19</v>
      </c>
      <c r="N1809">
        <v>20</v>
      </c>
      <c r="O1809" t="s">
        <v>263</v>
      </c>
      <c r="P1809">
        <v>35</v>
      </c>
      <c r="Q1809">
        <v>32</v>
      </c>
      <c r="R1809">
        <v>1</v>
      </c>
      <c r="S1809">
        <v>0</v>
      </c>
      <c r="T1809">
        <v>0</v>
      </c>
      <c r="U1809">
        <v>0</v>
      </c>
      <c r="V1809">
        <v>0</v>
      </c>
      <c r="W1809">
        <v>5612.5137000000004</v>
      </c>
      <c r="X1809">
        <v>5668.6148999999996</v>
      </c>
      <c r="Y1809">
        <v>5791.3755000000001</v>
      </c>
      <c r="Z1809">
        <v>5604.8693999999996</v>
      </c>
      <c r="AA1809">
        <v>5616.9710999999998</v>
      </c>
      <c r="AB1809">
        <v>6070.7098999999998</v>
      </c>
      <c r="AC1809">
        <v>6619.1857</v>
      </c>
      <c r="AD1809">
        <v>6450.0947999999999</v>
      </c>
      <c r="AE1809">
        <v>6615.7476999999999</v>
      </c>
      <c r="AF1809">
        <v>7012.0469999999996</v>
      </c>
      <c r="AG1809">
        <v>7551.8714</v>
      </c>
      <c r="AH1809">
        <v>8043.9431999999997</v>
      </c>
      <c r="AI1809">
        <v>8124.2350999999999</v>
      </c>
      <c r="AJ1809">
        <v>8262.3191000000006</v>
      </c>
      <c r="AK1809">
        <v>8341.8968999999997</v>
      </c>
      <c r="AL1809">
        <v>7720.3388000000004</v>
      </c>
      <c r="AM1809">
        <v>7754.0045</v>
      </c>
      <c r="AN1809">
        <v>7328.5971</v>
      </c>
      <c r="AO1809">
        <v>5509.3312999999998</v>
      </c>
      <c r="AP1809">
        <v>5550.0897000000004</v>
      </c>
      <c r="AQ1809">
        <v>6405.7870999999996</v>
      </c>
      <c r="AR1809">
        <v>6187.5955000000004</v>
      </c>
      <c r="AS1809">
        <v>5780.9776000000002</v>
      </c>
      <c r="AT1809">
        <v>5286.0708000000004</v>
      </c>
      <c r="AU1809">
        <v>64.745714000000007</v>
      </c>
      <c r="AV1809">
        <v>64.745714000000007</v>
      </c>
      <c r="AW1809">
        <v>64.028570999999999</v>
      </c>
      <c r="AX1809">
        <v>62.811428999999997</v>
      </c>
      <c r="AY1809">
        <v>61.405714000000003</v>
      </c>
      <c r="AZ1809">
        <v>60.594285999999997</v>
      </c>
      <c r="BA1809">
        <v>59.782857</v>
      </c>
      <c r="BB1809">
        <v>59.471429000000001</v>
      </c>
      <c r="BC1809">
        <v>61.065714</v>
      </c>
      <c r="BD1809">
        <v>64.66</v>
      </c>
      <c r="BE1809">
        <v>68.225713999999996</v>
      </c>
      <c r="BF1809">
        <v>72.508571000000003</v>
      </c>
      <c r="BG1809">
        <v>76.414286000000004</v>
      </c>
      <c r="BH1809">
        <v>79.537143</v>
      </c>
      <c r="BI1809">
        <v>81.971429000000001</v>
      </c>
      <c r="BJ1809">
        <v>84.311429000000004</v>
      </c>
      <c r="BK1809">
        <v>84.34</v>
      </c>
      <c r="BL1809">
        <v>83.557142999999996</v>
      </c>
      <c r="BM1809">
        <v>80.868571000000003</v>
      </c>
      <c r="BN1809">
        <v>77.491428999999997</v>
      </c>
      <c r="BO1809">
        <v>73.397143</v>
      </c>
      <c r="BP1809">
        <v>69.868571000000003</v>
      </c>
      <c r="BQ1809">
        <v>67.651428999999993</v>
      </c>
      <c r="BR1809">
        <v>65.934286</v>
      </c>
      <c r="BS1809">
        <v>95.647729999999996</v>
      </c>
      <c r="BT1809">
        <v>-510.37970000000001</v>
      </c>
      <c r="BU1809">
        <v>-602.30939999999998</v>
      </c>
      <c r="BV1809">
        <v>-479.27850000000001</v>
      </c>
      <c r="BW1809">
        <v>-252.0367</v>
      </c>
      <c r="BX1809">
        <v>-167.68219999999999</v>
      </c>
      <c r="BY1809">
        <v>-339.37650000000002</v>
      </c>
      <c r="BZ1809">
        <v>160.71629999999999</v>
      </c>
      <c r="CA1809">
        <v>345.40890000000002</v>
      </c>
      <c r="CB1809">
        <v>238.42179999999999</v>
      </c>
      <c r="CC1809">
        <v>-91.084379999999996</v>
      </c>
      <c r="CD1809">
        <v>-330.12790000000001</v>
      </c>
      <c r="CE1809">
        <v>-191.25049999999999</v>
      </c>
      <c r="CF1809">
        <v>-288.9753</v>
      </c>
      <c r="CG1809">
        <v>-309.5942</v>
      </c>
      <c r="CH1809">
        <v>274.75220000000002</v>
      </c>
      <c r="CI1809">
        <v>116.94450000000001</v>
      </c>
      <c r="CJ1809">
        <v>284.18619999999999</v>
      </c>
      <c r="CK1809">
        <v>1831.751</v>
      </c>
      <c r="CL1809">
        <v>1854.34</v>
      </c>
      <c r="CM1809">
        <v>790.67849999999999</v>
      </c>
      <c r="CN1809">
        <v>823.04970000000003</v>
      </c>
      <c r="CO1809">
        <v>920.06539999999995</v>
      </c>
      <c r="CP1809">
        <v>1386.9079999999999</v>
      </c>
      <c r="CQ1809">
        <v>23807.01</v>
      </c>
      <c r="CR1809">
        <v>9327.25</v>
      </c>
      <c r="CS1809">
        <v>8934.1859999999997</v>
      </c>
      <c r="CT1809">
        <v>8135.9219999999996</v>
      </c>
      <c r="CU1809">
        <v>7847.8459999999995</v>
      </c>
      <c r="CV1809">
        <v>5643.9669999999996</v>
      </c>
      <c r="CW1809">
        <v>3860.9609999999998</v>
      </c>
      <c r="CX1809">
        <v>3884.2739999999999</v>
      </c>
      <c r="CY1809">
        <v>4857.3850000000002</v>
      </c>
      <c r="CZ1809">
        <v>9333.4449999999997</v>
      </c>
      <c r="DA1809">
        <v>16638.75</v>
      </c>
      <c r="DB1809">
        <v>18980.53</v>
      </c>
      <c r="DC1809">
        <v>19698.09</v>
      </c>
      <c r="DD1809">
        <v>21414.38</v>
      </c>
      <c r="DE1809">
        <v>19060.63</v>
      </c>
      <c r="DF1809">
        <v>19632.05</v>
      </c>
      <c r="DG1809">
        <v>15675.38</v>
      </c>
      <c r="DH1809">
        <v>14767.84</v>
      </c>
      <c r="DI1809">
        <v>17851.919999999998</v>
      </c>
      <c r="DJ1809">
        <v>16023.8</v>
      </c>
      <c r="DK1809">
        <v>16732.03</v>
      </c>
      <c r="DL1809">
        <v>17895.169999999998</v>
      </c>
      <c r="DM1809">
        <v>19007.150000000001</v>
      </c>
      <c r="DN1809">
        <v>21414.31</v>
      </c>
      <c r="DO1809">
        <v>19</v>
      </c>
      <c r="DP1809">
        <v>20</v>
      </c>
    </row>
    <row r="1810" spans="1:120" hidden="1" x14ac:dyDescent="0.25">
      <c r="A1810" t="str">
        <f t="shared" si="28"/>
        <v>Size_Grp-20 to 199.99 kW_All Elect_44431</v>
      </c>
      <c r="B1810" t="s">
        <v>62</v>
      </c>
      <c r="C1810" t="s">
        <v>201</v>
      </c>
      <c r="D1810" t="s">
        <v>61</v>
      </c>
      <c r="E1810" t="s">
        <v>61</v>
      </c>
      <c r="F1810" t="s">
        <v>61</v>
      </c>
      <c r="G1810" t="s">
        <v>61</v>
      </c>
      <c r="H1810" t="s">
        <v>61</v>
      </c>
      <c r="I1810" t="s">
        <v>61</v>
      </c>
      <c r="J1810" t="s">
        <v>101</v>
      </c>
      <c r="K1810" t="s">
        <v>190</v>
      </c>
      <c r="L1810" s="18">
        <v>44431</v>
      </c>
      <c r="M1810">
        <v>19</v>
      </c>
      <c r="N1810">
        <v>20</v>
      </c>
      <c r="O1810" t="s">
        <v>263</v>
      </c>
      <c r="P1810">
        <v>26</v>
      </c>
      <c r="Q1810">
        <v>25</v>
      </c>
      <c r="R1810">
        <v>1</v>
      </c>
      <c r="S1810">
        <v>0</v>
      </c>
      <c r="T1810">
        <v>0</v>
      </c>
      <c r="U1810">
        <v>0</v>
      </c>
      <c r="V1810">
        <v>0</v>
      </c>
      <c r="W1810">
        <v>399.61842000000001</v>
      </c>
      <c r="X1810">
        <v>416.29486000000003</v>
      </c>
      <c r="Y1810">
        <v>424.40442000000002</v>
      </c>
      <c r="Z1810">
        <v>416.61631</v>
      </c>
      <c r="AA1810">
        <v>414.86953999999997</v>
      </c>
      <c r="AB1810">
        <v>471.27802000000003</v>
      </c>
      <c r="AC1810">
        <v>548.99203</v>
      </c>
      <c r="AD1810">
        <v>610.08574999999996</v>
      </c>
      <c r="AE1810">
        <v>719.12513999999999</v>
      </c>
      <c r="AF1810">
        <v>890.50329999999997</v>
      </c>
      <c r="AG1810">
        <v>900.62374999999997</v>
      </c>
      <c r="AH1810">
        <v>930.68957</v>
      </c>
      <c r="AI1810">
        <v>966.51863000000003</v>
      </c>
      <c r="AJ1810">
        <v>993.10015999999996</v>
      </c>
      <c r="AK1810">
        <v>1033.2425000000001</v>
      </c>
      <c r="AL1810">
        <v>1051.8874000000001</v>
      </c>
      <c r="AM1810">
        <v>1062.2705000000001</v>
      </c>
      <c r="AN1810">
        <v>933.20406000000003</v>
      </c>
      <c r="AO1810">
        <v>590.92052000000001</v>
      </c>
      <c r="AP1810">
        <v>611.40962000000002</v>
      </c>
      <c r="AQ1810">
        <v>738.97357</v>
      </c>
      <c r="AR1810">
        <v>636.66105000000005</v>
      </c>
      <c r="AS1810">
        <v>487.96294999999998</v>
      </c>
      <c r="AT1810">
        <v>447.5188</v>
      </c>
      <c r="AU1810">
        <v>64.682692000000003</v>
      </c>
      <c r="AV1810">
        <v>64.682692000000003</v>
      </c>
      <c r="AW1810">
        <v>63.989182999999997</v>
      </c>
      <c r="AX1810">
        <v>62.795673000000001</v>
      </c>
      <c r="AY1810">
        <v>61.397837000000003</v>
      </c>
      <c r="AZ1810">
        <v>60.602162999999997</v>
      </c>
      <c r="BA1810">
        <v>59.806489999999997</v>
      </c>
      <c r="BB1810">
        <v>59.510817000000003</v>
      </c>
      <c r="BC1810">
        <v>61.112980999999998</v>
      </c>
      <c r="BD1810">
        <v>64.715143999999995</v>
      </c>
      <c r="BE1810">
        <v>68.328125</v>
      </c>
      <c r="BF1810">
        <v>72.634614999999997</v>
      </c>
      <c r="BG1810">
        <v>76.532452000000006</v>
      </c>
      <c r="BH1810">
        <v>79.623797999999994</v>
      </c>
      <c r="BI1810">
        <v>82.010817000000003</v>
      </c>
      <c r="BJ1810">
        <v>84.295672999999994</v>
      </c>
      <c r="BK1810">
        <v>84.284856000000005</v>
      </c>
      <c r="BL1810">
        <v>83.478364999999997</v>
      </c>
      <c r="BM1810">
        <v>80.774038000000004</v>
      </c>
      <c r="BN1810">
        <v>77.365385000000003</v>
      </c>
      <c r="BO1810">
        <v>73.263221000000001</v>
      </c>
      <c r="BP1810">
        <v>69.774038000000004</v>
      </c>
      <c r="BQ1810">
        <v>67.580528999999999</v>
      </c>
      <c r="BR1810">
        <v>65.887018999999995</v>
      </c>
      <c r="BS1810">
        <v>254.77350000000001</v>
      </c>
      <c r="BT1810">
        <v>44.811950000000003</v>
      </c>
      <c r="BU1810">
        <v>12.1402</v>
      </c>
      <c r="BV1810">
        <v>6.8588120000000004</v>
      </c>
      <c r="BW1810">
        <v>18.970929999999999</v>
      </c>
      <c r="BX1810">
        <v>11.7942</v>
      </c>
      <c r="BY1810">
        <v>27.358560000000001</v>
      </c>
      <c r="BZ1810">
        <v>28.019600000000001</v>
      </c>
      <c r="CA1810">
        <v>5.4404539999999999</v>
      </c>
      <c r="CB1810">
        <v>-76.192319999999995</v>
      </c>
      <c r="CC1810">
        <v>-61.695120000000003</v>
      </c>
      <c r="CD1810">
        <v>-54.951979999999999</v>
      </c>
      <c r="CE1810">
        <v>-32.126289999999997</v>
      </c>
      <c r="CF1810">
        <v>-29.270240000000001</v>
      </c>
      <c r="CG1810">
        <v>-38.57667</v>
      </c>
      <c r="CH1810">
        <v>-13.08653</v>
      </c>
      <c r="CI1810">
        <v>-20.791640000000001</v>
      </c>
      <c r="CJ1810">
        <v>126.6349</v>
      </c>
      <c r="CK1810">
        <v>435.81130000000002</v>
      </c>
      <c r="CL1810">
        <v>370.91910000000001</v>
      </c>
      <c r="CM1810">
        <v>117.85680000000001</v>
      </c>
      <c r="CN1810">
        <v>55.822830000000003</v>
      </c>
      <c r="CO1810">
        <v>84.19238</v>
      </c>
      <c r="CP1810">
        <v>93.685599999999994</v>
      </c>
      <c r="CQ1810">
        <v>2015.7829999999999</v>
      </c>
      <c r="CR1810">
        <v>437.0523</v>
      </c>
      <c r="CS1810">
        <v>317.6019</v>
      </c>
      <c r="CT1810">
        <v>289.3202</v>
      </c>
      <c r="CU1810">
        <v>270.0471</v>
      </c>
      <c r="CV1810">
        <v>248.04810000000001</v>
      </c>
      <c r="CW1810">
        <v>112.4058</v>
      </c>
      <c r="CX1810">
        <v>156.14070000000001</v>
      </c>
      <c r="CY1810">
        <v>220.4751</v>
      </c>
      <c r="CZ1810">
        <v>331.21379999999999</v>
      </c>
      <c r="DA1810">
        <v>544.86400000000003</v>
      </c>
      <c r="DB1810">
        <v>751.50139999999999</v>
      </c>
      <c r="DC1810">
        <v>874.95920000000001</v>
      </c>
      <c r="DD1810">
        <v>959.49429999999995</v>
      </c>
      <c r="DE1810">
        <v>1015.5170000000001</v>
      </c>
      <c r="DF1810">
        <v>1088.3579999999999</v>
      </c>
      <c r="DG1810">
        <v>1127.1869999999999</v>
      </c>
      <c r="DH1810">
        <v>1252.92</v>
      </c>
      <c r="DI1810">
        <v>1447.682</v>
      </c>
      <c r="DJ1810">
        <v>1508.28</v>
      </c>
      <c r="DK1810">
        <v>1517.846</v>
      </c>
      <c r="DL1810">
        <v>1589.635</v>
      </c>
      <c r="DM1810">
        <v>1599.7190000000001</v>
      </c>
      <c r="DN1810">
        <v>1640.1890000000001</v>
      </c>
      <c r="DO1810">
        <v>19</v>
      </c>
      <c r="DP1810">
        <v>20</v>
      </c>
    </row>
    <row r="1811" spans="1:120" hidden="1" x14ac:dyDescent="0.25">
      <c r="A1811" t="str">
        <f t="shared" si="28"/>
        <v>sublap_id-SLAP_PGST_All Elect_44431</v>
      </c>
      <c r="B1811" t="s">
        <v>62</v>
      </c>
      <c r="C1811" t="s">
        <v>285</v>
      </c>
      <c r="D1811" t="s">
        <v>61</v>
      </c>
      <c r="E1811" t="s">
        <v>286</v>
      </c>
      <c r="F1811" t="s">
        <v>61</v>
      </c>
      <c r="G1811" t="s">
        <v>61</v>
      </c>
      <c r="H1811" t="s">
        <v>61</v>
      </c>
      <c r="I1811" t="s">
        <v>61</v>
      </c>
      <c r="J1811" t="s">
        <v>61</v>
      </c>
      <c r="K1811" t="s">
        <v>190</v>
      </c>
      <c r="L1811" s="18">
        <v>44431</v>
      </c>
      <c r="M1811">
        <v>19</v>
      </c>
      <c r="N1811">
        <v>20</v>
      </c>
      <c r="O1811" t="s">
        <v>263</v>
      </c>
      <c r="P1811">
        <v>35</v>
      </c>
      <c r="Q1811">
        <v>32</v>
      </c>
      <c r="R1811">
        <v>1</v>
      </c>
      <c r="S1811">
        <v>0</v>
      </c>
      <c r="T1811">
        <v>0</v>
      </c>
      <c r="U1811">
        <v>0</v>
      </c>
      <c r="V1811">
        <v>0</v>
      </c>
      <c r="W1811">
        <v>5612.5137000000004</v>
      </c>
      <c r="X1811">
        <v>5668.6148999999996</v>
      </c>
      <c r="Y1811">
        <v>5791.3755000000001</v>
      </c>
      <c r="Z1811">
        <v>5604.8693999999996</v>
      </c>
      <c r="AA1811">
        <v>5616.9710999999998</v>
      </c>
      <c r="AB1811">
        <v>6070.7098999999998</v>
      </c>
      <c r="AC1811">
        <v>6619.1857</v>
      </c>
      <c r="AD1811">
        <v>6450.0947999999999</v>
      </c>
      <c r="AE1811">
        <v>6615.7476999999999</v>
      </c>
      <c r="AF1811">
        <v>7012.0469999999996</v>
      </c>
      <c r="AG1811">
        <v>7551.8714</v>
      </c>
      <c r="AH1811">
        <v>8043.9431999999997</v>
      </c>
      <c r="AI1811">
        <v>8124.2350999999999</v>
      </c>
      <c r="AJ1811">
        <v>8262.3191000000006</v>
      </c>
      <c r="AK1811">
        <v>8341.8968999999997</v>
      </c>
      <c r="AL1811">
        <v>7720.3388000000004</v>
      </c>
      <c r="AM1811">
        <v>7754.0045</v>
      </c>
      <c r="AN1811">
        <v>7328.5971</v>
      </c>
      <c r="AO1811">
        <v>5509.3312999999998</v>
      </c>
      <c r="AP1811">
        <v>5550.0897000000004</v>
      </c>
      <c r="AQ1811">
        <v>6405.7870999999996</v>
      </c>
      <c r="AR1811">
        <v>6187.5955000000004</v>
      </c>
      <c r="AS1811">
        <v>5780.9776000000002</v>
      </c>
      <c r="AT1811">
        <v>5286.0708000000004</v>
      </c>
      <c r="AU1811">
        <v>64.745714000000007</v>
      </c>
      <c r="AV1811">
        <v>64.745714000000007</v>
      </c>
      <c r="AW1811">
        <v>64.028570999999999</v>
      </c>
      <c r="AX1811">
        <v>62.811428999999997</v>
      </c>
      <c r="AY1811">
        <v>61.405714000000003</v>
      </c>
      <c r="AZ1811">
        <v>60.594285999999997</v>
      </c>
      <c r="BA1811">
        <v>59.782857</v>
      </c>
      <c r="BB1811">
        <v>59.471429000000001</v>
      </c>
      <c r="BC1811">
        <v>61.065714</v>
      </c>
      <c r="BD1811">
        <v>64.66</v>
      </c>
      <c r="BE1811">
        <v>68.225713999999996</v>
      </c>
      <c r="BF1811">
        <v>72.508571000000003</v>
      </c>
      <c r="BG1811">
        <v>76.414286000000004</v>
      </c>
      <c r="BH1811">
        <v>79.537143</v>
      </c>
      <c r="BI1811">
        <v>81.971429000000001</v>
      </c>
      <c r="BJ1811">
        <v>84.311429000000004</v>
      </c>
      <c r="BK1811">
        <v>84.34</v>
      </c>
      <c r="BL1811">
        <v>83.557142999999996</v>
      </c>
      <c r="BM1811">
        <v>80.868571000000003</v>
      </c>
      <c r="BN1811">
        <v>77.491428999999997</v>
      </c>
      <c r="BO1811">
        <v>73.397143</v>
      </c>
      <c r="BP1811">
        <v>69.868571000000003</v>
      </c>
      <c r="BQ1811">
        <v>67.651428999999993</v>
      </c>
      <c r="BR1811">
        <v>65.934286</v>
      </c>
      <c r="BS1811">
        <v>95.647729999999996</v>
      </c>
      <c r="BT1811">
        <v>-510.37970000000001</v>
      </c>
      <c r="BU1811">
        <v>-602.30939999999998</v>
      </c>
      <c r="BV1811">
        <v>-479.27850000000001</v>
      </c>
      <c r="BW1811">
        <v>-252.0367</v>
      </c>
      <c r="BX1811">
        <v>-167.68219999999999</v>
      </c>
      <c r="BY1811">
        <v>-339.37650000000002</v>
      </c>
      <c r="BZ1811">
        <v>160.71629999999999</v>
      </c>
      <c r="CA1811">
        <v>345.40890000000002</v>
      </c>
      <c r="CB1811">
        <v>238.42179999999999</v>
      </c>
      <c r="CC1811">
        <v>-91.084379999999996</v>
      </c>
      <c r="CD1811">
        <v>-330.12790000000001</v>
      </c>
      <c r="CE1811">
        <v>-191.25049999999999</v>
      </c>
      <c r="CF1811">
        <v>-288.9753</v>
      </c>
      <c r="CG1811">
        <v>-309.5942</v>
      </c>
      <c r="CH1811">
        <v>274.75220000000002</v>
      </c>
      <c r="CI1811">
        <v>116.94450000000001</v>
      </c>
      <c r="CJ1811">
        <v>284.18619999999999</v>
      </c>
      <c r="CK1811">
        <v>1831.751</v>
      </c>
      <c r="CL1811">
        <v>1854.34</v>
      </c>
      <c r="CM1811">
        <v>790.67849999999999</v>
      </c>
      <c r="CN1811">
        <v>823.04970000000003</v>
      </c>
      <c r="CO1811">
        <v>920.06539999999995</v>
      </c>
      <c r="CP1811">
        <v>1386.9079999999999</v>
      </c>
      <c r="CQ1811">
        <v>23807.01</v>
      </c>
      <c r="CR1811">
        <v>9327.25</v>
      </c>
      <c r="CS1811">
        <v>8934.1859999999997</v>
      </c>
      <c r="CT1811">
        <v>8135.9219999999996</v>
      </c>
      <c r="CU1811">
        <v>7847.8459999999995</v>
      </c>
      <c r="CV1811">
        <v>5643.9669999999996</v>
      </c>
      <c r="CW1811">
        <v>3860.9609999999998</v>
      </c>
      <c r="CX1811">
        <v>3884.2739999999999</v>
      </c>
      <c r="CY1811">
        <v>4857.3850000000002</v>
      </c>
      <c r="CZ1811">
        <v>9333.4449999999997</v>
      </c>
      <c r="DA1811">
        <v>16638.75</v>
      </c>
      <c r="DB1811">
        <v>18980.53</v>
      </c>
      <c r="DC1811">
        <v>19698.09</v>
      </c>
      <c r="DD1811">
        <v>21414.38</v>
      </c>
      <c r="DE1811">
        <v>19060.63</v>
      </c>
      <c r="DF1811">
        <v>19632.05</v>
      </c>
      <c r="DG1811">
        <v>15675.38</v>
      </c>
      <c r="DH1811">
        <v>14767.84</v>
      </c>
      <c r="DI1811">
        <v>17851.919999999998</v>
      </c>
      <c r="DJ1811">
        <v>16023.8</v>
      </c>
      <c r="DK1811">
        <v>16732.03</v>
      </c>
      <c r="DL1811">
        <v>17895.169999999998</v>
      </c>
      <c r="DM1811">
        <v>19007.150000000001</v>
      </c>
      <c r="DN1811">
        <v>21414.31</v>
      </c>
      <c r="DO1811">
        <v>19</v>
      </c>
      <c r="DP1811">
        <v>20</v>
      </c>
    </row>
    <row r="1812" spans="1:120" x14ac:dyDescent="0.25">
      <c r="A1812" t="str">
        <f t="shared" si="28"/>
        <v>AutoDR-No_All Elect_44431</v>
      </c>
      <c r="B1812" t="s">
        <v>62</v>
      </c>
      <c r="C1812" t="s">
        <v>321</v>
      </c>
      <c r="D1812" t="s">
        <v>61</v>
      </c>
      <c r="E1812" t="s">
        <v>61</v>
      </c>
      <c r="F1812" t="s">
        <v>61</v>
      </c>
      <c r="G1812" t="s">
        <v>61</v>
      </c>
      <c r="H1812" t="s">
        <v>97</v>
      </c>
      <c r="I1812" t="s">
        <v>61</v>
      </c>
      <c r="J1812" t="s">
        <v>61</v>
      </c>
      <c r="K1812" t="s">
        <v>190</v>
      </c>
      <c r="L1812" s="18">
        <v>44431</v>
      </c>
      <c r="M1812">
        <v>19</v>
      </c>
      <c r="N1812">
        <v>20</v>
      </c>
      <c r="O1812" t="s">
        <v>263</v>
      </c>
      <c r="P1812">
        <v>32</v>
      </c>
      <c r="Q1812">
        <v>29</v>
      </c>
      <c r="R1812">
        <v>1</v>
      </c>
      <c r="S1812">
        <v>0</v>
      </c>
      <c r="T1812">
        <v>0</v>
      </c>
      <c r="U1812">
        <v>0</v>
      </c>
      <c r="V1812">
        <v>0</v>
      </c>
      <c r="W1812">
        <v>5590.5569999999998</v>
      </c>
      <c r="X1812">
        <v>5634.4749000000002</v>
      </c>
      <c r="Y1812">
        <v>5762.5839999999998</v>
      </c>
      <c r="Z1812">
        <v>5574.1053000000002</v>
      </c>
      <c r="AA1812">
        <v>5585.1305000000002</v>
      </c>
      <c r="AB1812">
        <v>6039.6692999999996</v>
      </c>
      <c r="AC1812">
        <v>6590.7888000000003</v>
      </c>
      <c r="AD1812">
        <v>6415.1133</v>
      </c>
      <c r="AE1812">
        <v>6559.4503000000004</v>
      </c>
      <c r="AF1812">
        <v>6922.8087999999998</v>
      </c>
      <c r="AG1812">
        <v>7465.1166999999996</v>
      </c>
      <c r="AH1812">
        <v>7944.1046999999999</v>
      </c>
      <c r="AI1812">
        <v>8007.1382999999996</v>
      </c>
      <c r="AJ1812">
        <v>8147.9306999999999</v>
      </c>
      <c r="AK1812">
        <v>8203.7242000000006</v>
      </c>
      <c r="AL1812">
        <v>7580.3730999999998</v>
      </c>
      <c r="AM1812">
        <v>7620.8153000000002</v>
      </c>
      <c r="AN1812">
        <v>7209.8018000000002</v>
      </c>
      <c r="AO1812">
        <v>5426.6108000000004</v>
      </c>
      <c r="AP1812">
        <v>5476.2623999999996</v>
      </c>
      <c r="AQ1812">
        <v>6302.3197</v>
      </c>
      <c r="AR1812">
        <v>6120.5015999999996</v>
      </c>
      <c r="AS1812">
        <v>5720.7779</v>
      </c>
      <c r="AT1812">
        <v>5227.4214000000002</v>
      </c>
      <c r="AU1812">
        <v>64.801471000000006</v>
      </c>
      <c r="AV1812">
        <v>64.801471000000006</v>
      </c>
      <c r="AW1812">
        <v>64.063418999999996</v>
      </c>
      <c r="AX1812">
        <v>62.825367999999997</v>
      </c>
      <c r="AY1812">
        <v>61.412683999999999</v>
      </c>
      <c r="AZ1812">
        <v>60.587316000000001</v>
      </c>
      <c r="BA1812">
        <v>59.761949000000001</v>
      </c>
      <c r="BB1812">
        <v>59.436580999999997</v>
      </c>
      <c r="BC1812">
        <v>61.023896999999998</v>
      </c>
      <c r="BD1812">
        <v>64.611213000000006</v>
      </c>
      <c r="BE1812">
        <v>68.135109999999997</v>
      </c>
      <c r="BF1812">
        <v>72.397058999999999</v>
      </c>
      <c r="BG1812">
        <v>76.309742999999997</v>
      </c>
      <c r="BH1812">
        <v>79.460477999999995</v>
      </c>
      <c r="BI1812">
        <v>81.936581000000004</v>
      </c>
      <c r="BJ1812">
        <v>84.325367999999997</v>
      </c>
      <c r="BK1812">
        <v>84.388786999999994</v>
      </c>
      <c r="BL1812">
        <v>83.626838000000006</v>
      </c>
      <c r="BM1812">
        <v>80.952206000000004</v>
      </c>
      <c r="BN1812">
        <v>77.602941000000001</v>
      </c>
      <c r="BO1812">
        <v>73.515625</v>
      </c>
      <c r="BP1812">
        <v>69.952206000000004</v>
      </c>
      <c r="BQ1812">
        <v>67.714153999999994</v>
      </c>
      <c r="BR1812">
        <v>65.976102999999995</v>
      </c>
      <c r="BS1812">
        <v>76.221440000000001</v>
      </c>
      <c r="BT1812">
        <v>-517.5806</v>
      </c>
      <c r="BU1812">
        <v>-610.90390000000002</v>
      </c>
      <c r="BV1812">
        <v>-482.82220000000001</v>
      </c>
      <c r="BW1812">
        <v>-251.8288</v>
      </c>
      <c r="BX1812">
        <v>-168.93289999999999</v>
      </c>
      <c r="BY1812">
        <v>-340.28579999999999</v>
      </c>
      <c r="BZ1812">
        <v>155.99100000000001</v>
      </c>
      <c r="CA1812">
        <v>344.01190000000003</v>
      </c>
      <c r="CB1812">
        <v>246.3535</v>
      </c>
      <c r="CC1812">
        <v>-104.59350000000001</v>
      </c>
      <c r="CD1812">
        <v>-332.9375</v>
      </c>
      <c r="CE1812">
        <v>-190.19649999999999</v>
      </c>
      <c r="CF1812">
        <v>-299.35840000000002</v>
      </c>
      <c r="CG1812">
        <v>-306.9898</v>
      </c>
      <c r="CH1812">
        <v>273.34969999999998</v>
      </c>
      <c r="CI1812">
        <v>113.19540000000001</v>
      </c>
      <c r="CJ1812">
        <v>271.81389999999999</v>
      </c>
      <c r="CK1812">
        <v>1800.3309999999999</v>
      </c>
      <c r="CL1812">
        <v>1836.9670000000001</v>
      </c>
      <c r="CM1812">
        <v>811.35619999999994</v>
      </c>
      <c r="CN1812">
        <v>835.6558</v>
      </c>
      <c r="CO1812">
        <v>939.00040000000001</v>
      </c>
      <c r="CP1812">
        <v>1408.8620000000001</v>
      </c>
      <c r="CQ1812">
        <v>23914.45</v>
      </c>
      <c r="CR1812">
        <v>9393.5210000000006</v>
      </c>
      <c r="CS1812">
        <v>9007.5759999999991</v>
      </c>
      <c r="CT1812">
        <v>8187.0879999999997</v>
      </c>
      <c r="CU1812">
        <v>7895.3419999999996</v>
      </c>
      <c r="CV1812">
        <v>5688.2520000000004</v>
      </c>
      <c r="CW1812">
        <v>3901.5610000000001</v>
      </c>
      <c r="CX1812">
        <v>3929.31</v>
      </c>
      <c r="CY1812">
        <v>4910.1530000000002</v>
      </c>
      <c r="CZ1812">
        <v>9407.0239999999994</v>
      </c>
      <c r="DA1812">
        <v>16748.89</v>
      </c>
      <c r="DB1812">
        <v>19071.97</v>
      </c>
      <c r="DC1812">
        <v>19767.91</v>
      </c>
      <c r="DD1812">
        <v>21510.74</v>
      </c>
      <c r="DE1812">
        <v>19168.03</v>
      </c>
      <c r="DF1812">
        <v>19730.27</v>
      </c>
      <c r="DG1812">
        <v>15758.65</v>
      </c>
      <c r="DH1812">
        <v>14874.29</v>
      </c>
      <c r="DI1812">
        <v>18004.27</v>
      </c>
      <c r="DJ1812">
        <v>16088.75</v>
      </c>
      <c r="DK1812">
        <v>16824.009999999998</v>
      </c>
      <c r="DL1812">
        <v>17983.5</v>
      </c>
      <c r="DM1812">
        <v>19085.37</v>
      </c>
      <c r="DN1812">
        <v>21577.89</v>
      </c>
      <c r="DO1812">
        <v>19</v>
      </c>
      <c r="DP1812">
        <v>20</v>
      </c>
    </row>
    <row r="1813" spans="1:120" hidden="1" x14ac:dyDescent="0.25">
      <c r="A1813" t="str">
        <f t="shared" si="28"/>
        <v>Size_Grp-Below 20 kW_Elect DA 1-4 (1PM-9PM)_44431_19-20</v>
      </c>
      <c r="B1813" t="s">
        <v>62</v>
      </c>
      <c r="C1813" t="s">
        <v>259</v>
      </c>
      <c r="D1813" t="s">
        <v>61</v>
      </c>
      <c r="E1813" t="s">
        <v>61</v>
      </c>
      <c r="F1813" t="s">
        <v>61</v>
      </c>
      <c r="G1813" t="s">
        <v>61</v>
      </c>
      <c r="H1813" t="s">
        <v>61</v>
      </c>
      <c r="I1813" t="s">
        <v>61</v>
      </c>
      <c r="J1813" t="s">
        <v>260</v>
      </c>
      <c r="K1813" t="s">
        <v>203</v>
      </c>
      <c r="L1813" s="18">
        <v>44431</v>
      </c>
      <c r="M1813">
        <v>19</v>
      </c>
      <c r="N1813">
        <v>20</v>
      </c>
      <c r="O1813" t="s">
        <v>263</v>
      </c>
      <c r="P1813">
        <v>2</v>
      </c>
      <c r="Q1813">
        <v>2</v>
      </c>
      <c r="R1813">
        <v>0</v>
      </c>
      <c r="S1813">
        <v>1</v>
      </c>
      <c r="T1813">
        <v>1</v>
      </c>
      <c r="U1813">
        <v>1</v>
      </c>
      <c r="V1813">
        <v>1</v>
      </c>
      <c r="W1813">
        <v>7.7850000000000001</v>
      </c>
      <c r="X1813">
        <v>8.0839999999999996</v>
      </c>
      <c r="Y1813">
        <v>7.89</v>
      </c>
      <c r="Z1813">
        <v>7.7089999999999996</v>
      </c>
      <c r="AA1813">
        <v>7.8819999999999997</v>
      </c>
      <c r="AB1813">
        <v>7.7809999999999997</v>
      </c>
      <c r="AC1813">
        <v>8.8339999999999996</v>
      </c>
      <c r="AD1813">
        <v>15.968999999999999</v>
      </c>
      <c r="AE1813">
        <v>18.574999999999999</v>
      </c>
      <c r="AF1813">
        <v>20.759</v>
      </c>
      <c r="AG1813">
        <v>22.103000000000002</v>
      </c>
      <c r="AH1813">
        <v>22.832999999999998</v>
      </c>
      <c r="AI1813">
        <v>26.535</v>
      </c>
      <c r="AJ1813">
        <v>26.617999999999999</v>
      </c>
      <c r="AK1813">
        <v>31.346</v>
      </c>
      <c r="AL1813">
        <v>32.055</v>
      </c>
      <c r="AM1813">
        <v>30.94</v>
      </c>
      <c r="AN1813">
        <v>31.553999999999998</v>
      </c>
      <c r="AO1813">
        <v>18.638000000000002</v>
      </c>
      <c r="AP1813">
        <v>18.853000000000002</v>
      </c>
      <c r="AQ1813">
        <v>23.481000000000002</v>
      </c>
      <c r="AR1813">
        <v>12.169</v>
      </c>
      <c r="AS1813">
        <v>7.7619999999999996</v>
      </c>
      <c r="AT1813">
        <v>7.8890000000000002</v>
      </c>
      <c r="AU1813">
        <v>63.5</v>
      </c>
      <c r="AV1813">
        <v>63.5</v>
      </c>
      <c r="AW1813">
        <v>63.25</v>
      </c>
      <c r="AX1813">
        <v>62.5</v>
      </c>
      <c r="AY1813">
        <v>61.25</v>
      </c>
      <c r="AZ1813">
        <v>60.75</v>
      </c>
      <c r="BA1813">
        <v>60.25</v>
      </c>
      <c r="BB1813">
        <v>60.25</v>
      </c>
      <c r="BC1813">
        <v>62</v>
      </c>
      <c r="BD1813">
        <v>65.75</v>
      </c>
      <c r="BE1813">
        <v>70.25</v>
      </c>
      <c r="BF1813">
        <v>75</v>
      </c>
      <c r="BG1813">
        <v>78.75</v>
      </c>
      <c r="BH1813">
        <v>81.25</v>
      </c>
      <c r="BI1813">
        <v>82.75</v>
      </c>
      <c r="BJ1813">
        <v>84</v>
      </c>
      <c r="BK1813">
        <v>83.25</v>
      </c>
      <c r="BL1813">
        <v>82</v>
      </c>
      <c r="BM1813">
        <v>79</v>
      </c>
      <c r="BN1813">
        <v>75</v>
      </c>
      <c r="BO1813">
        <v>70.75</v>
      </c>
      <c r="BP1813">
        <v>68</v>
      </c>
      <c r="BQ1813">
        <v>66.25</v>
      </c>
      <c r="BR1813">
        <v>65</v>
      </c>
      <c r="BS1813">
        <v>0.32068950000000002</v>
      </c>
      <c r="BT1813">
        <v>0.1599505</v>
      </c>
      <c r="BU1813">
        <v>0.1282085</v>
      </c>
      <c r="BV1813">
        <v>0.21217159999999999</v>
      </c>
      <c r="BW1813">
        <v>-7.5618699999999997E-2</v>
      </c>
      <c r="BX1813">
        <v>0.72408289999999997</v>
      </c>
      <c r="BY1813">
        <v>0.93439919999999999</v>
      </c>
      <c r="BZ1813">
        <v>-6.2688889999999997</v>
      </c>
      <c r="CA1813">
        <v>0.81805439999999996</v>
      </c>
      <c r="CB1813">
        <v>3.0887799999999999</v>
      </c>
      <c r="CC1813">
        <v>0.72604749999999996</v>
      </c>
      <c r="CD1813">
        <v>0.2169189</v>
      </c>
      <c r="CE1813">
        <v>-0.62795109999999998</v>
      </c>
      <c r="CF1813">
        <v>1.155993</v>
      </c>
      <c r="CG1813">
        <v>-2.5653969999999999</v>
      </c>
      <c r="CH1813">
        <v>-1.525177</v>
      </c>
      <c r="CI1813">
        <v>-0.54459429999999998</v>
      </c>
      <c r="CJ1813">
        <v>-4.4088269999999996</v>
      </c>
      <c r="CK1813">
        <v>6.4546479999999997</v>
      </c>
      <c r="CL1813">
        <v>3.2105000000000001</v>
      </c>
      <c r="CM1813">
        <v>-3.2491140000000001</v>
      </c>
      <c r="CN1813">
        <v>1.137583</v>
      </c>
      <c r="CO1813">
        <v>2.0502980000000002</v>
      </c>
      <c r="CP1813">
        <v>2.68889E-2</v>
      </c>
      <c r="CQ1813">
        <v>2.2833300000000001E-2</v>
      </c>
      <c r="CR1813">
        <v>1.0479E-2</v>
      </c>
      <c r="CS1813">
        <v>1.00345E-2</v>
      </c>
      <c r="CT1813">
        <v>6.7305000000000004E-3</v>
      </c>
      <c r="CU1813">
        <v>9.6933000000000002E-3</v>
      </c>
      <c r="CV1813">
        <v>4.56634E-2</v>
      </c>
      <c r="CW1813">
        <v>0.23366129999999999</v>
      </c>
      <c r="CX1813">
        <v>0.29549219999999998</v>
      </c>
      <c r="CY1813">
        <v>0.38162750000000001</v>
      </c>
      <c r="CZ1813">
        <v>0.39791389999999999</v>
      </c>
      <c r="DA1813">
        <v>0.27487590000000001</v>
      </c>
      <c r="DB1813">
        <v>0.16550490000000001</v>
      </c>
      <c r="DC1813">
        <v>0.2289446</v>
      </c>
      <c r="DD1813">
        <v>0.19299630000000001</v>
      </c>
      <c r="DE1813">
        <v>0.22275059999999999</v>
      </c>
      <c r="DF1813">
        <v>0.23625280000000001</v>
      </c>
      <c r="DG1813">
        <v>0.22433220000000001</v>
      </c>
      <c r="DH1813">
        <v>0.1396763</v>
      </c>
      <c r="DI1813">
        <v>0.13354199999999999</v>
      </c>
      <c r="DJ1813">
        <v>0.17121819999999999</v>
      </c>
      <c r="DK1813">
        <v>0.36843900000000002</v>
      </c>
      <c r="DL1813">
        <v>0.34498240000000002</v>
      </c>
      <c r="DM1813">
        <v>0.66115330000000005</v>
      </c>
      <c r="DN1813">
        <v>2.86947E-2</v>
      </c>
      <c r="DO1813">
        <v>19</v>
      </c>
      <c r="DP1813">
        <v>20</v>
      </c>
    </row>
    <row r="1814" spans="1:120" hidden="1" x14ac:dyDescent="0.25">
      <c r="A1814" t="str">
        <f t="shared" si="28"/>
        <v>All_Elect DA 1-4 (1PM-9PM)_44431_19-20</v>
      </c>
      <c r="B1814" t="s">
        <v>62</v>
      </c>
      <c r="C1814" t="s">
        <v>61</v>
      </c>
      <c r="D1814" t="s">
        <v>61</v>
      </c>
      <c r="E1814" t="s">
        <v>61</v>
      </c>
      <c r="F1814" t="s">
        <v>61</v>
      </c>
      <c r="G1814" t="s">
        <v>61</v>
      </c>
      <c r="H1814" t="s">
        <v>61</v>
      </c>
      <c r="I1814" t="s">
        <v>61</v>
      </c>
      <c r="J1814" t="s">
        <v>61</v>
      </c>
      <c r="K1814" t="s">
        <v>203</v>
      </c>
      <c r="L1814" s="18">
        <v>44431</v>
      </c>
      <c r="M1814">
        <v>19</v>
      </c>
      <c r="N1814">
        <v>20</v>
      </c>
      <c r="O1814" t="s">
        <v>263</v>
      </c>
      <c r="P1814">
        <v>22</v>
      </c>
      <c r="Q1814">
        <v>20</v>
      </c>
      <c r="R1814">
        <v>0</v>
      </c>
      <c r="S1814">
        <v>0</v>
      </c>
      <c r="T1814">
        <v>0</v>
      </c>
      <c r="U1814">
        <v>0</v>
      </c>
      <c r="V1814">
        <v>0</v>
      </c>
      <c r="W1814">
        <v>3012.0023999999999</v>
      </c>
      <c r="X1814">
        <v>3063.5043999999998</v>
      </c>
      <c r="Y1814">
        <v>3162.8090999999999</v>
      </c>
      <c r="Z1814">
        <v>2906.0866999999998</v>
      </c>
      <c r="AA1814">
        <v>2805.5488999999998</v>
      </c>
      <c r="AB1814">
        <v>2813.6118999999999</v>
      </c>
      <c r="AC1814">
        <v>3070.3706000000002</v>
      </c>
      <c r="AD1814">
        <v>3220.0486999999998</v>
      </c>
      <c r="AE1814">
        <v>3429.5954000000002</v>
      </c>
      <c r="AF1814">
        <v>3574.9636999999998</v>
      </c>
      <c r="AG1814">
        <v>3596.0111000000002</v>
      </c>
      <c r="AH1814">
        <v>3808.7323999999999</v>
      </c>
      <c r="AI1814">
        <v>3844.8476000000001</v>
      </c>
      <c r="AJ1814">
        <v>3888.2745</v>
      </c>
      <c r="AK1814">
        <v>3935.5965000000001</v>
      </c>
      <c r="AL1814">
        <v>3807.1098999999999</v>
      </c>
      <c r="AM1814">
        <v>3936.9142999999999</v>
      </c>
      <c r="AN1814">
        <v>3801.6714999999999</v>
      </c>
      <c r="AO1814">
        <v>3320.7932999999998</v>
      </c>
      <c r="AP1814">
        <v>3340.0994000000001</v>
      </c>
      <c r="AQ1814">
        <v>3624.3294999999998</v>
      </c>
      <c r="AR1814">
        <v>3224.7721000000001</v>
      </c>
      <c r="AS1814">
        <v>2818.5135</v>
      </c>
      <c r="AT1814">
        <v>2388.4717999999998</v>
      </c>
      <c r="AU1814">
        <v>64.3</v>
      </c>
      <c r="AV1814">
        <v>64.3</v>
      </c>
      <c r="AW1814">
        <v>63.75</v>
      </c>
      <c r="AX1814">
        <v>62.7</v>
      </c>
      <c r="AY1814">
        <v>61.35</v>
      </c>
      <c r="AZ1814">
        <v>60.65</v>
      </c>
      <c r="BA1814">
        <v>59.95</v>
      </c>
      <c r="BB1814">
        <v>59.75</v>
      </c>
      <c r="BC1814">
        <v>61.4</v>
      </c>
      <c r="BD1814">
        <v>65.05</v>
      </c>
      <c r="BE1814">
        <v>68.95</v>
      </c>
      <c r="BF1814">
        <v>73.400000000000006</v>
      </c>
      <c r="BG1814">
        <v>77.25</v>
      </c>
      <c r="BH1814">
        <v>80.150000000000006</v>
      </c>
      <c r="BI1814">
        <v>82.25</v>
      </c>
      <c r="BJ1814">
        <v>84.2</v>
      </c>
      <c r="BK1814">
        <v>83.95</v>
      </c>
      <c r="BL1814">
        <v>83</v>
      </c>
      <c r="BM1814">
        <v>80.2</v>
      </c>
      <c r="BN1814">
        <v>76.599999999999994</v>
      </c>
      <c r="BO1814">
        <v>72.45</v>
      </c>
      <c r="BP1814">
        <v>69.2</v>
      </c>
      <c r="BQ1814">
        <v>67.150000000000006</v>
      </c>
      <c r="BR1814">
        <v>65.599999999999994</v>
      </c>
      <c r="BS1814">
        <v>-7.4076069999999996</v>
      </c>
      <c r="BT1814">
        <v>-243.79089999999999</v>
      </c>
      <c r="BU1814">
        <v>-326.71390000000002</v>
      </c>
      <c r="BV1814">
        <v>-78.785560000000004</v>
      </c>
      <c r="BW1814">
        <v>47.433459999999997</v>
      </c>
      <c r="BX1814">
        <v>228.27279999999999</v>
      </c>
      <c r="BY1814">
        <v>33.174419999999998</v>
      </c>
      <c r="BZ1814">
        <v>-80.167839999999998</v>
      </c>
      <c r="CA1814">
        <v>-50.956299999999999</v>
      </c>
      <c r="CB1814">
        <v>-172.03360000000001</v>
      </c>
      <c r="CC1814">
        <v>-139.94829999999999</v>
      </c>
      <c r="CD1814">
        <v>-251.7</v>
      </c>
      <c r="CE1814">
        <v>-217.44829999999999</v>
      </c>
      <c r="CF1814">
        <v>-219.44880000000001</v>
      </c>
      <c r="CG1814">
        <v>-218.2243</v>
      </c>
      <c r="CH1814">
        <v>-76.74006</v>
      </c>
      <c r="CI1814">
        <v>-254.7329</v>
      </c>
      <c r="CJ1814">
        <v>-276.72289999999998</v>
      </c>
      <c r="CK1814">
        <v>149.27369999999999</v>
      </c>
      <c r="CL1814">
        <v>183.27180000000001</v>
      </c>
      <c r="CM1814">
        <v>-170.5994</v>
      </c>
      <c r="CN1814">
        <v>80.359520000000003</v>
      </c>
      <c r="CO1814">
        <v>334.8329</v>
      </c>
      <c r="CP1814">
        <v>743.66390000000001</v>
      </c>
      <c r="CQ1814">
        <v>3520.9740000000002</v>
      </c>
      <c r="CR1814">
        <v>2139.1410000000001</v>
      </c>
      <c r="CS1814">
        <v>2342.951</v>
      </c>
      <c r="CT1814">
        <v>1647.7190000000001</v>
      </c>
      <c r="CU1814">
        <v>1520.01</v>
      </c>
      <c r="CV1814">
        <v>1412.001</v>
      </c>
      <c r="CW1814">
        <v>1290.99</v>
      </c>
      <c r="CX1814">
        <v>1428.261</v>
      </c>
      <c r="CY1814">
        <v>1692.1110000000001</v>
      </c>
      <c r="CZ1814">
        <v>2390.5250000000001</v>
      </c>
      <c r="DA1814">
        <v>3672.0880000000002</v>
      </c>
      <c r="DB1814">
        <v>3057.268</v>
      </c>
      <c r="DC1814">
        <v>2358.5439999999999</v>
      </c>
      <c r="DD1814">
        <v>3230.4630000000002</v>
      </c>
      <c r="DE1814">
        <v>3644.6779999999999</v>
      </c>
      <c r="DF1814">
        <v>3374.39</v>
      </c>
      <c r="DG1814">
        <v>2889.7979999999998</v>
      </c>
      <c r="DH1814">
        <v>3459.0610000000001</v>
      </c>
      <c r="DI1814">
        <v>4865.299</v>
      </c>
      <c r="DJ1814">
        <v>2183.2869999999998</v>
      </c>
      <c r="DK1814">
        <v>3027.4670000000001</v>
      </c>
      <c r="DL1814">
        <v>2854.027</v>
      </c>
      <c r="DM1814">
        <v>2559.5569999999998</v>
      </c>
      <c r="DN1814">
        <v>5196.57</v>
      </c>
      <c r="DO1814">
        <v>19</v>
      </c>
      <c r="DP1814">
        <v>20</v>
      </c>
    </row>
    <row r="1815" spans="1:120" hidden="1" x14ac:dyDescent="0.25">
      <c r="A1815" t="str">
        <f t="shared" si="28"/>
        <v>Aggregator-CPower_Elect DA 1-4 (1PM-9PM)_44431_19-20</v>
      </c>
      <c r="B1815" t="s">
        <v>62</v>
      </c>
      <c r="C1815" t="s">
        <v>215</v>
      </c>
      <c r="D1815" t="s">
        <v>61</v>
      </c>
      <c r="E1815" t="s">
        <v>61</v>
      </c>
      <c r="F1815" t="s">
        <v>42</v>
      </c>
      <c r="G1815" t="s">
        <v>61</v>
      </c>
      <c r="H1815" t="s">
        <v>61</v>
      </c>
      <c r="I1815" t="s">
        <v>61</v>
      </c>
      <c r="J1815" t="s">
        <v>61</v>
      </c>
      <c r="K1815" t="s">
        <v>203</v>
      </c>
      <c r="L1815" s="18">
        <v>44431</v>
      </c>
      <c r="M1815">
        <v>19</v>
      </c>
      <c r="N1815">
        <v>20</v>
      </c>
      <c r="O1815" t="s">
        <v>263</v>
      </c>
      <c r="P1815">
        <v>20</v>
      </c>
      <c r="Q1815">
        <v>19</v>
      </c>
      <c r="R1815">
        <v>0</v>
      </c>
      <c r="S1815">
        <v>1</v>
      </c>
      <c r="T1815">
        <v>0</v>
      </c>
      <c r="U1815">
        <v>1</v>
      </c>
      <c r="V1815">
        <v>1</v>
      </c>
      <c r="W1815">
        <v>621.37262999999996</v>
      </c>
      <c r="X1815">
        <v>629.09894999999995</v>
      </c>
      <c r="Y1815">
        <v>628.50631999999996</v>
      </c>
      <c r="Z1815">
        <v>500.56526000000002</v>
      </c>
      <c r="AA1815">
        <v>495.93579</v>
      </c>
      <c r="AB1815">
        <v>552.40947000000006</v>
      </c>
      <c r="AC1815">
        <v>783.20632000000001</v>
      </c>
      <c r="AD1815">
        <v>969.51262999999994</v>
      </c>
      <c r="AE1815">
        <v>1150.2041999999999</v>
      </c>
      <c r="AF1815">
        <v>1194.9547</v>
      </c>
      <c r="AG1815">
        <v>1189.4537</v>
      </c>
      <c r="AH1815">
        <v>1268.72</v>
      </c>
      <c r="AI1815">
        <v>1282.8168000000001</v>
      </c>
      <c r="AJ1815">
        <v>1390.6895</v>
      </c>
      <c r="AK1815">
        <v>1420.1841999999999</v>
      </c>
      <c r="AL1815">
        <v>1304.9358</v>
      </c>
      <c r="AM1815">
        <v>1305.9926</v>
      </c>
      <c r="AN1815">
        <v>1191.3525999999999</v>
      </c>
      <c r="AO1815">
        <v>1076.1505</v>
      </c>
      <c r="AP1815">
        <v>1075.5516</v>
      </c>
      <c r="AQ1815">
        <v>1140.5105000000001</v>
      </c>
      <c r="AR1815">
        <v>891.80105000000003</v>
      </c>
      <c r="AS1815">
        <v>831.45789000000002</v>
      </c>
      <c r="AT1815">
        <v>769.19789000000003</v>
      </c>
      <c r="AU1815">
        <v>64.236841999999996</v>
      </c>
      <c r="AV1815">
        <v>64.236841999999996</v>
      </c>
      <c r="AW1815">
        <v>63.710526000000002</v>
      </c>
      <c r="AX1815">
        <v>62.684210999999998</v>
      </c>
      <c r="AY1815">
        <v>61.342104999999997</v>
      </c>
      <c r="AZ1815">
        <v>60.657895000000003</v>
      </c>
      <c r="BA1815">
        <v>59.973683999999999</v>
      </c>
      <c r="BB1815">
        <v>59.789473999999998</v>
      </c>
      <c r="BC1815">
        <v>61.447367999999997</v>
      </c>
      <c r="BD1815">
        <v>65.105262999999994</v>
      </c>
      <c r="BE1815">
        <v>69.052632000000003</v>
      </c>
      <c r="BF1815">
        <v>73.526315999999994</v>
      </c>
      <c r="BG1815">
        <v>77.368420999999998</v>
      </c>
      <c r="BH1815">
        <v>80.236841999999996</v>
      </c>
      <c r="BI1815">
        <v>82.289473999999998</v>
      </c>
      <c r="BJ1815">
        <v>84.184211000000005</v>
      </c>
      <c r="BK1815">
        <v>83.894737000000006</v>
      </c>
      <c r="BL1815">
        <v>82.921053000000001</v>
      </c>
      <c r="BM1815">
        <v>80.105262999999994</v>
      </c>
      <c r="BN1815">
        <v>76.473684000000006</v>
      </c>
      <c r="BO1815">
        <v>72.315788999999995</v>
      </c>
      <c r="BP1815">
        <v>69.105262999999994</v>
      </c>
      <c r="BQ1815">
        <v>67.078946999999999</v>
      </c>
      <c r="BR1815">
        <v>65.552632000000003</v>
      </c>
      <c r="BS1815">
        <v>-101.8763</v>
      </c>
      <c r="BT1815">
        <v>-184.17500000000001</v>
      </c>
      <c r="BU1815">
        <v>-176.39769999999999</v>
      </c>
      <c r="BV1815">
        <v>-51.892679999999999</v>
      </c>
      <c r="BW1815">
        <v>-29.867920000000002</v>
      </c>
      <c r="BX1815">
        <v>137.26349999999999</v>
      </c>
      <c r="BY1815">
        <v>64.888720000000006</v>
      </c>
      <c r="BZ1815">
        <v>-68.702039999999997</v>
      </c>
      <c r="CA1815">
        <v>-55.073169999999998</v>
      </c>
      <c r="CB1815">
        <v>-41.187989999999999</v>
      </c>
      <c r="CC1815">
        <v>-1.585002</v>
      </c>
      <c r="CD1815">
        <v>-27.062169999999998</v>
      </c>
      <c r="CE1815">
        <v>-31.623249999999999</v>
      </c>
      <c r="CF1815">
        <v>-69.89734</v>
      </c>
      <c r="CG1815">
        <v>-58.085419999999999</v>
      </c>
      <c r="CH1815">
        <v>32.47531</v>
      </c>
      <c r="CI1815">
        <v>-38.801029999999997</v>
      </c>
      <c r="CJ1815">
        <v>-44.183129999999998</v>
      </c>
      <c r="CK1815">
        <v>71.111689999999996</v>
      </c>
      <c r="CL1815">
        <v>36.551949999999998</v>
      </c>
      <c r="CM1815">
        <v>-118.49639999999999</v>
      </c>
      <c r="CN1815">
        <v>-39.859270000000002</v>
      </c>
      <c r="CO1815">
        <v>-72.655379999999994</v>
      </c>
      <c r="CP1815">
        <v>-31.746600000000001</v>
      </c>
      <c r="CQ1815">
        <v>1554.17</v>
      </c>
      <c r="CR1815">
        <v>710.80460000000005</v>
      </c>
      <c r="CS1815">
        <v>688.64139999999998</v>
      </c>
      <c r="CT1815">
        <v>530.54769999999996</v>
      </c>
      <c r="CU1815">
        <v>517.2346</v>
      </c>
      <c r="CV1815">
        <v>284.29059999999998</v>
      </c>
      <c r="CW1815">
        <v>249.268</v>
      </c>
      <c r="CX1815">
        <v>320.80630000000002</v>
      </c>
      <c r="CY1815">
        <v>278.8793</v>
      </c>
      <c r="CZ1815">
        <v>351.79649999999998</v>
      </c>
      <c r="DA1815">
        <v>682.36030000000005</v>
      </c>
      <c r="DB1815">
        <v>737.58780000000002</v>
      </c>
      <c r="DC1815">
        <v>891.29359999999997</v>
      </c>
      <c r="DD1815">
        <v>1174.2639999999999</v>
      </c>
      <c r="DE1815">
        <v>1410.0930000000001</v>
      </c>
      <c r="DF1815">
        <v>1391.568</v>
      </c>
      <c r="DG1815">
        <v>1238.9169999999999</v>
      </c>
      <c r="DH1815">
        <v>1074.3119999999999</v>
      </c>
      <c r="DI1815">
        <v>995.74249999999995</v>
      </c>
      <c r="DJ1815">
        <v>975.91669999999999</v>
      </c>
      <c r="DK1815">
        <v>1157.818</v>
      </c>
      <c r="DL1815">
        <v>1383.502</v>
      </c>
      <c r="DM1815">
        <v>832.68820000000005</v>
      </c>
      <c r="DN1815">
        <v>953.26120000000003</v>
      </c>
      <c r="DO1815">
        <v>19</v>
      </c>
      <c r="DP1815">
        <v>20</v>
      </c>
    </row>
    <row r="1816" spans="1:120" hidden="1" x14ac:dyDescent="0.25">
      <c r="A1816" t="str">
        <f t="shared" si="28"/>
        <v>Size_Grp-200 kW and above_Elect DA 1-4 (1PM-9PM)_44431_19-20</v>
      </c>
      <c r="B1816" t="s">
        <v>62</v>
      </c>
      <c r="C1816" t="s">
        <v>207</v>
      </c>
      <c r="D1816" t="s">
        <v>61</v>
      </c>
      <c r="E1816" t="s">
        <v>61</v>
      </c>
      <c r="F1816" t="s">
        <v>61</v>
      </c>
      <c r="G1816" t="s">
        <v>61</v>
      </c>
      <c r="H1816" t="s">
        <v>61</v>
      </c>
      <c r="I1816" t="s">
        <v>61</v>
      </c>
      <c r="J1816" t="s">
        <v>102</v>
      </c>
      <c r="K1816" t="s">
        <v>203</v>
      </c>
      <c r="L1816" s="18">
        <v>44431</v>
      </c>
      <c r="M1816">
        <v>19</v>
      </c>
      <c r="N1816">
        <v>20</v>
      </c>
      <c r="O1816" t="s">
        <v>263</v>
      </c>
      <c r="P1816">
        <v>3</v>
      </c>
      <c r="Q1816">
        <v>2</v>
      </c>
      <c r="R1816">
        <v>0</v>
      </c>
      <c r="S1816">
        <v>0</v>
      </c>
      <c r="T1816">
        <v>1</v>
      </c>
      <c r="U1816">
        <v>0</v>
      </c>
      <c r="V1816">
        <v>1</v>
      </c>
      <c r="W1816">
        <v>3776.22</v>
      </c>
      <c r="X1816">
        <v>3795.84</v>
      </c>
      <c r="Y1816">
        <v>3918.9</v>
      </c>
      <c r="Z1816">
        <v>3580.14</v>
      </c>
      <c r="AA1816">
        <v>3445.44</v>
      </c>
      <c r="AB1816">
        <v>3452.16</v>
      </c>
      <c r="AC1816">
        <v>3771.6</v>
      </c>
      <c r="AD1816">
        <v>3877.02</v>
      </c>
      <c r="AE1816">
        <v>4001.28</v>
      </c>
      <c r="AF1816">
        <v>4058.94</v>
      </c>
      <c r="AG1816">
        <v>4053.48</v>
      </c>
      <c r="AH1816">
        <v>4287</v>
      </c>
      <c r="AI1816">
        <v>4268.76</v>
      </c>
      <c r="AJ1816">
        <v>4295.46</v>
      </c>
      <c r="AK1816">
        <v>4303.5600000000004</v>
      </c>
      <c r="AL1816">
        <v>4113.78</v>
      </c>
      <c r="AM1816">
        <v>4299.4799999999996</v>
      </c>
      <c r="AN1816">
        <v>4114.62</v>
      </c>
      <c r="AO1816">
        <v>3765.84</v>
      </c>
      <c r="AP1816">
        <v>3764.22</v>
      </c>
      <c r="AQ1816">
        <v>4075.44</v>
      </c>
      <c r="AR1816">
        <v>3734.4</v>
      </c>
      <c r="AS1816">
        <v>3393.6</v>
      </c>
      <c r="AT1816">
        <v>2861.1</v>
      </c>
      <c r="AU1816">
        <v>65.5</v>
      </c>
      <c r="AV1816">
        <v>65.5</v>
      </c>
      <c r="AW1816">
        <v>64.5</v>
      </c>
      <c r="AX1816">
        <v>63</v>
      </c>
      <c r="AY1816">
        <v>61.5</v>
      </c>
      <c r="AZ1816">
        <v>60.5</v>
      </c>
      <c r="BA1816">
        <v>59.5</v>
      </c>
      <c r="BB1816">
        <v>59</v>
      </c>
      <c r="BC1816">
        <v>60.5</v>
      </c>
      <c r="BD1816">
        <v>64</v>
      </c>
      <c r="BE1816">
        <v>67</v>
      </c>
      <c r="BF1816">
        <v>71</v>
      </c>
      <c r="BG1816">
        <v>75</v>
      </c>
      <c r="BH1816">
        <v>78.5</v>
      </c>
      <c r="BI1816">
        <v>81.5</v>
      </c>
      <c r="BJ1816">
        <v>84.5</v>
      </c>
      <c r="BK1816">
        <v>85</v>
      </c>
      <c r="BL1816">
        <v>84.5</v>
      </c>
      <c r="BM1816">
        <v>82</v>
      </c>
      <c r="BN1816">
        <v>79</v>
      </c>
      <c r="BO1816">
        <v>75</v>
      </c>
      <c r="BP1816">
        <v>71</v>
      </c>
      <c r="BQ1816">
        <v>68.5</v>
      </c>
      <c r="BR1816">
        <v>66.5</v>
      </c>
      <c r="BS1816">
        <v>-85.058689999999999</v>
      </c>
      <c r="BT1816">
        <v>-334.11290000000002</v>
      </c>
      <c r="BU1816">
        <v>-416.86090000000002</v>
      </c>
      <c r="BV1816">
        <v>-83.167240000000007</v>
      </c>
      <c r="BW1816">
        <v>71.025790000000001</v>
      </c>
      <c r="BX1816">
        <v>303.1891</v>
      </c>
      <c r="BY1816">
        <v>48.458309999999997</v>
      </c>
      <c r="BZ1816">
        <v>-111.2688</v>
      </c>
      <c r="CA1816">
        <v>-68.665559999999999</v>
      </c>
      <c r="CB1816">
        <v>-245.36760000000001</v>
      </c>
      <c r="CC1816">
        <v>-211.18780000000001</v>
      </c>
      <c r="CD1816">
        <v>-336.18560000000002</v>
      </c>
      <c r="CE1816">
        <v>-303.05</v>
      </c>
      <c r="CF1816">
        <v>-323.49</v>
      </c>
      <c r="CG1816">
        <v>-303.35219999999998</v>
      </c>
      <c r="CH1816">
        <v>-131.33879999999999</v>
      </c>
      <c r="CI1816">
        <v>-364.07929999999999</v>
      </c>
      <c r="CJ1816">
        <v>-378.7133</v>
      </c>
      <c r="CK1816">
        <v>-45.343139999999998</v>
      </c>
      <c r="CL1816">
        <v>106.31019999999999</v>
      </c>
      <c r="CM1816">
        <v>-162.73320000000001</v>
      </c>
      <c r="CN1816">
        <v>174.72710000000001</v>
      </c>
      <c r="CO1816">
        <v>483.70400000000001</v>
      </c>
      <c r="CP1816">
        <v>1032.653</v>
      </c>
      <c r="CQ1816">
        <v>6514.817</v>
      </c>
      <c r="CR1816">
        <v>3961.0120000000002</v>
      </c>
      <c r="CS1816">
        <v>4335.3950000000004</v>
      </c>
      <c r="CT1816">
        <v>3045.806</v>
      </c>
      <c r="CU1816">
        <v>2809.0839999999998</v>
      </c>
      <c r="CV1816">
        <v>2593.9369999999999</v>
      </c>
      <c r="CW1816">
        <v>2382.3919999999998</v>
      </c>
      <c r="CX1816">
        <v>2635.93</v>
      </c>
      <c r="CY1816">
        <v>3129.6619999999998</v>
      </c>
      <c r="CZ1816">
        <v>4405.7809999999999</v>
      </c>
      <c r="DA1816">
        <v>6782.0680000000002</v>
      </c>
      <c r="DB1816">
        <v>5646.6869999999999</v>
      </c>
      <c r="DC1816">
        <v>4349.2470000000003</v>
      </c>
      <c r="DD1816">
        <v>5965.3819999999996</v>
      </c>
      <c r="DE1816">
        <v>6715.491</v>
      </c>
      <c r="DF1816">
        <v>6203.7370000000001</v>
      </c>
      <c r="DG1816">
        <v>5306.2780000000002</v>
      </c>
      <c r="DH1816">
        <v>6389.5360000000001</v>
      </c>
      <c r="DI1816">
        <v>8982.7309999999998</v>
      </c>
      <c r="DJ1816">
        <v>4003.393</v>
      </c>
      <c r="DK1816">
        <v>5572.8410000000003</v>
      </c>
      <c r="DL1816">
        <v>5261.8760000000002</v>
      </c>
      <c r="DM1816">
        <v>4729.9669999999996</v>
      </c>
      <c r="DN1816">
        <v>9643.4290000000001</v>
      </c>
      <c r="DO1816">
        <v>19</v>
      </c>
      <c r="DP1816">
        <v>20</v>
      </c>
    </row>
    <row r="1817" spans="1:120" hidden="1" x14ac:dyDescent="0.25">
      <c r="A1817" t="str">
        <f t="shared" si="28"/>
        <v>sublap_id-SLAP_PGST_Elect DA 1-4 (1PM-9PM)_44431_19-20</v>
      </c>
      <c r="B1817" t="s">
        <v>62</v>
      </c>
      <c r="C1817" t="s">
        <v>285</v>
      </c>
      <c r="D1817" t="s">
        <v>61</v>
      </c>
      <c r="E1817" t="s">
        <v>286</v>
      </c>
      <c r="F1817" t="s">
        <v>61</v>
      </c>
      <c r="G1817" t="s">
        <v>61</v>
      </c>
      <c r="H1817" t="s">
        <v>61</v>
      </c>
      <c r="I1817" t="s">
        <v>61</v>
      </c>
      <c r="J1817" t="s">
        <v>61</v>
      </c>
      <c r="K1817" t="s">
        <v>203</v>
      </c>
      <c r="L1817" s="18">
        <v>44431</v>
      </c>
      <c r="M1817">
        <v>19</v>
      </c>
      <c r="N1817">
        <v>20</v>
      </c>
      <c r="O1817" t="s">
        <v>263</v>
      </c>
      <c r="P1817">
        <v>22</v>
      </c>
      <c r="Q1817">
        <v>20</v>
      </c>
      <c r="R1817">
        <v>0</v>
      </c>
      <c r="S1817">
        <v>0</v>
      </c>
      <c r="T1817">
        <v>0</v>
      </c>
      <c r="U1817">
        <v>0</v>
      </c>
      <c r="V1817">
        <v>0</v>
      </c>
      <c r="W1817">
        <v>3012.0023999999999</v>
      </c>
      <c r="X1817">
        <v>3063.5043999999998</v>
      </c>
      <c r="Y1817">
        <v>3162.8090999999999</v>
      </c>
      <c r="Z1817">
        <v>2906.0866999999998</v>
      </c>
      <c r="AA1817">
        <v>2805.5488999999998</v>
      </c>
      <c r="AB1817">
        <v>2813.6118999999999</v>
      </c>
      <c r="AC1817">
        <v>3070.3706000000002</v>
      </c>
      <c r="AD1817">
        <v>3220.0486999999998</v>
      </c>
      <c r="AE1817">
        <v>3429.5954000000002</v>
      </c>
      <c r="AF1817">
        <v>3574.9636999999998</v>
      </c>
      <c r="AG1817">
        <v>3596.0111000000002</v>
      </c>
      <c r="AH1817">
        <v>3808.7323999999999</v>
      </c>
      <c r="AI1817">
        <v>3844.8476000000001</v>
      </c>
      <c r="AJ1817">
        <v>3888.2745</v>
      </c>
      <c r="AK1817">
        <v>3935.5965000000001</v>
      </c>
      <c r="AL1817">
        <v>3807.1098999999999</v>
      </c>
      <c r="AM1817">
        <v>3936.9142999999999</v>
      </c>
      <c r="AN1817">
        <v>3801.6714999999999</v>
      </c>
      <c r="AO1817">
        <v>3320.7932999999998</v>
      </c>
      <c r="AP1817">
        <v>3340.0994000000001</v>
      </c>
      <c r="AQ1817">
        <v>3624.3294999999998</v>
      </c>
      <c r="AR1817">
        <v>3224.7721000000001</v>
      </c>
      <c r="AS1817">
        <v>2818.5135</v>
      </c>
      <c r="AT1817">
        <v>2388.4717999999998</v>
      </c>
      <c r="AU1817">
        <v>64.3</v>
      </c>
      <c r="AV1817">
        <v>64.3</v>
      </c>
      <c r="AW1817">
        <v>63.75</v>
      </c>
      <c r="AX1817">
        <v>62.7</v>
      </c>
      <c r="AY1817">
        <v>61.35</v>
      </c>
      <c r="AZ1817">
        <v>60.65</v>
      </c>
      <c r="BA1817">
        <v>59.95</v>
      </c>
      <c r="BB1817">
        <v>59.75</v>
      </c>
      <c r="BC1817">
        <v>61.4</v>
      </c>
      <c r="BD1817">
        <v>65.05</v>
      </c>
      <c r="BE1817">
        <v>68.95</v>
      </c>
      <c r="BF1817">
        <v>73.400000000000006</v>
      </c>
      <c r="BG1817">
        <v>77.25</v>
      </c>
      <c r="BH1817">
        <v>80.150000000000006</v>
      </c>
      <c r="BI1817">
        <v>82.25</v>
      </c>
      <c r="BJ1817">
        <v>84.2</v>
      </c>
      <c r="BK1817">
        <v>83.95</v>
      </c>
      <c r="BL1817">
        <v>83</v>
      </c>
      <c r="BM1817">
        <v>80.2</v>
      </c>
      <c r="BN1817">
        <v>76.599999999999994</v>
      </c>
      <c r="BO1817">
        <v>72.45</v>
      </c>
      <c r="BP1817">
        <v>69.2</v>
      </c>
      <c r="BQ1817">
        <v>67.150000000000006</v>
      </c>
      <c r="BR1817">
        <v>65.599999999999994</v>
      </c>
      <c r="BS1817">
        <v>-7.4076069999999996</v>
      </c>
      <c r="BT1817">
        <v>-243.79089999999999</v>
      </c>
      <c r="BU1817">
        <v>-326.71390000000002</v>
      </c>
      <c r="BV1817">
        <v>-78.785560000000004</v>
      </c>
      <c r="BW1817">
        <v>47.433459999999997</v>
      </c>
      <c r="BX1817">
        <v>228.27279999999999</v>
      </c>
      <c r="BY1817">
        <v>33.174419999999998</v>
      </c>
      <c r="BZ1817">
        <v>-80.167839999999998</v>
      </c>
      <c r="CA1817">
        <v>-50.956299999999999</v>
      </c>
      <c r="CB1817">
        <v>-172.03360000000001</v>
      </c>
      <c r="CC1817">
        <v>-139.94829999999999</v>
      </c>
      <c r="CD1817">
        <v>-251.7</v>
      </c>
      <c r="CE1817">
        <v>-217.44829999999999</v>
      </c>
      <c r="CF1817">
        <v>-219.44880000000001</v>
      </c>
      <c r="CG1817">
        <v>-218.2243</v>
      </c>
      <c r="CH1817">
        <v>-76.74006</v>
      </c>
      <c r="CI1817">
        <v>-254.7329</v>
      </c>
      <c r="CJ1817">
        <v>-276.72289999999998</v>
      </c>
      <c r="CK1817">
        <v>149.27369999999999</v>
      </c>
      <c r="CL1817">
        <v>183.27180000000001</v>
      </c>
      <c r="CM1817">
        <v>-170.5994</v>
      </c>
      <c r="CN1817">
        <v>80.359520000000003</v>
      </c>
      <c r="CO1817">
        <v>334.8329</v>
      </c>
      <c r="CP1817">
        <v>743.66390000000001</v>
      </c>
      <c r="CQ1817">
        <v>3520.9740000000002</v>
      </c>
      <c r="CR1817">
        <v>2139.1410000000001</v>
      </c>
      <c r="CS1817">
        <v>2342.951</v>
      </c>
      <c r="CT1817">
        <v>1647.7190000000001</v>
      </c>
      <c r="CU1817">
        <v>1520.01</v>
      </c>
      <c r="CV1817">
        <v>1412.001</v>
      </c>
      <c r="CW1817">
        <v>1290.99</v>
      </c>
      <c r="CX1817">
        <v>1428.261</v>
      </c>
      <c r="CY1817">
        <v>1692.1110000000001</v>
      </c>
      <c r="CZ1817">
        <v>2390.5250000000001</v>
      </c>
      <c r="DA1817">
        <v>3672.0880000000002</v>
      </c>
      <c r="DB1817">
        <v>3057.268</v>
      </c>
      <c r="DC1817">
        <v>2358.5439999999999</v>
      </c>
      <c r="DD1817">
        <v>3230.4630000000002</v>
      </c>
      <c r="DE1817">
        <v>3644.6779999999999</v>
      </c>
      <c r="DF1817">
        <v>3374.39</v>
      </c>
      <c r="DG1817">
        <v>2889.7979999999998</v>
      </c>
      <c r="DH1817">
        <v>3459.0610000000001</v>
      </c>
      <c r="DI1817">
        <v>4865.299</v>
      </c>
      <c r="DJ1817">
        <v>2183.2869999999998</v>
      </c>
      <c r="DK1817">
        <v>3027.4670000000001</v>
      </c>
      <c r="DL1817">
        <v>2854.027</v>
      </c>
      <c r="DM1817">
        <v>2559.5569999999998</v>
      </c>
      <c r="DN1817">
        <v>5196.57</v>
      </c>
      <c r="DO1817">
        <v>19</v>
      </c>
      <c r="DP1817">
        <v>20</v>
      </c>
    </row>
    <row r="1818" spans="1:120" hidden="1" x14ac:dyDescent="0.25">
      <c r="A1818" t="str">
        <f t="shared" si="28"/>
        <v>Size_Grp-20 to 199.99 kW_Elect DA 1-4 (1PM-9PM)_44431_19-20</v>
      </c>
      <c r="B1818" t="s">
        <v>62</v>
      </c>
      <c r="C1818" t="s">
        <v>201</v>
      </c>
      <c r="D1818" t="s">
        <v>61</v>
      </c>
      <c r="E1818" t="s">
        <v>61</v>
      </c>
      <c r="F1818" t="s">
        <v>61</v>
      </c>
      <c r="G1818" t="s">
        <v>61</v>
      </c>
      <c r="H1818" t="s">
        <v>61</v>
      </c>
      <c r="I1818" t="s">
        <v>61</v>
      </c>
      <c r="J1818" t="s">
        <v>101</v>
      </c>
      <c r="K1818" t="s">
        <v>203</v>
      </c>
      <c r="L1818" s="18">
        <v>44431</v>
      </c>
      <c r="M1818">
        <v>19</v>
      </c>
      <c r="N1818">
        <v>20</v>
      </c>
      <c r="O1818" t="s">
        <v>263</v>
      </c>
      <c r="P1818">
        <v>17</v>
      </c>
      <c r="Q1818">
        <v>16</v>
      </c>
      <c r="R1818">
        <v>0</v>
      </c>
      <c r="S1818">
        <v>0</v>
      </c>
      <c r="T1818">
        <v>0</v>
      </c>
      <c r="U1818">
        <v>1</v>
      </c>
      <c r="V1818">
        <v>1</v>
      </c>
      <c r="W1818">
        <v>226.22644</v>
      </c>
      <c r="X1818">
        <v>261.75749999999999</v>
      </c>
      <c r="Y1818">
        <v>270.71544</v>
      </c>
      <c r="Z1818">
        <v>262.89224999999999</v>
      </c>
      <c r="AA1818">
        <v>261.01056</v>
      </c>
      <c r="AB1818">
        <v>264.14600000000002</v>
      </c>
      <c r="AC1818">
        <v>284.76274999999998</v>
      </c>
      <c r="AD1818">
        <v>347.08474999999999</v>
      </c>
      <c r="AE1818">
        <v>458.70143999999999</v>
      </c>
      <c r="AF1818">
        <v>555.95100000000002</v>
      </c>
      <c r="AG1818">
        <v>578.72037</v>
      </c>
      <c r="AH1818">
        <v>618.00418999999999</v>
      </c>
      <c r="AI1818">
        <v>661.87481000000002</v>
      </c>
      <c r="AJ1818">
        <v>684.82056</v>
      </c>
      <c r="AK1818">
        <v>719.76831000000004</v>
      </c>
      <c r="AL1818">
        <v>729.33612000000005</v>
      </c>
      <c r="AM1818">
        <v>724.36256000000003</v>
      </c>
      <c r="AN1818">
        <v>724.02044000000001</v>
      </c>
      <c r="AO1818">
        <v>520.31155999999999</v>
      </c>
      <c r="AP1818">
        <v>539.87855999999999</v>
      </c>
      <c r="AQ1818">
        <v>589.05425000000002</v>
      </c>
      <c r="AR1818">
        <v>456.70713000000001</v>
      </c>
      <c r="AS1818">
        <v>310.38069000000002</v>
      </c>
      <c r="AT1818">
        <v>272.05205999999998</v>
      </c>
      <c r="AU1818">
        <v>64.25</v>
      </c>
      <c r="AV1818">
        <v>64.25</v>
      </c>
      <c r="AW1818">
        <v>63.71875</v>
      </c>
      <c r="AX1818">
        <v>62.6875</v>
      </c>
      <c r="AY1818">
        <v>61.34375</v>
      </c>
      <c r="AZ1818">
        <v>60.65625</v>
      </c>
      <c r="BA1818">
        <v>59.96875</v>
      </c>
      <c r="BB1818">
        <v>59.78125</v>
      </c>
      <c r="BC1818">
        <v>61.4375</v>
      </c>
      <c r="BD1818">
        <v>65.09375</v>
      </c>
      <c r="BE1818">
        <v>69.03125</v>
      </c>
      <c r="BF1818">
        <v>73.5</v>
      </c>
      <c r="BG1818">
        <v>77.34375</v>
      </c>
      <c r="BH1818">
        <v>80.21875</v>
      </c>
      <c r="BI1818">
        <v>82.28125</v>
      </c>
      <c r="BJ1818">
        <v>84.1875</v>
      </c>
      <c r="BK1818">
        <v>83.90625</v>
      </c>
      <c r="BL1818">
        <v>82.9375</v>
      </c>
      <c r="BM1818">
        <v>80.125</v>
      </c>
      <c r="BN1818">
        <v>76.5</v>
      </c>
      <c r="BO1818">
        <v>72.34375</v>
      </c>
      <c r="BP1818">
        <v>69.125</v>
      </c>
      <c r="BQ1818">
        <v>67.09375</v>
      </c>
      <c r="BR1818">
        <v>65.5625</v>
      </c>
      <c r="BS1818">
        <v>52.754100000000001</v>
      </c>
      <c r="BT1818">
        <v>1.013498</v>
      </c>
      <c r="BU1818">
        <v>-20.43572</v>
      </c>
      <c r="BV1818">
        <v>-17.414999999999999</v>
      </c>
      <c r="BW1818">
        <v>-4.413176</v>
      </c>
      <c r="BX1818">
        <v>4.9624759999999997</v>
      </c>
      <c r="BY1818">
        <v>-3.2739660000000002</v>
      </c>
      <c r="BZ1818">
        <v>8.0412859999999995</v>
      </c>
      <c r="CA1818">
        <v>-1.450229</v>
      </c>
      <c r="CB1818">
        <v>4.3513299999999999</v>
      </c>
      <c r="CC1818">
        <v>13.642609999999999</v>
      </c>
      <c r="CD1818">
        <v>-5.2183590000000004</v>
      </c>
      <c r="CE1818">
        <v>5.2923150000000003</v>
      </c>
      <c r="CF1818">
        <v>15.942880000000001</v>
      </c>
      <c r="CG1818">
        <v>6.8153670000000002</v>
      </c>
      <c r="CH1818">
        <v>20.528230000000001</v>
      </c>
      <c r="CI1818">
        <v>12.41939</v>
      </c>
      <c r="CJ1818">
        <v>5.650506</v>
      </c>
      <c r="CK1818">
        <v>169.44479999999999</v>
      </c>
      <c r="CL1818">
        <v>98.309650000000005</v>
      </c>
      <c r="CM1818">
        <v>-46.06203</v>
      </c>
      <c r="CN1818">
        <v>-47.35369</v>
      </c>
      <c r="CO1818">
        <v>-21.38402</v>
      </c>
      <c r="CP1818">
        <v>-13.17944</v>
      </c>
      <c r="CQ1818">
        <v>16.25441</v>
      </c>
      <c r="CR1818">
        <v>8.3814150000000005</v>
      </c>
      <c r="CS1818">
        <v>10.69129</v>
      </c>
      <c r="CT1818">
        <v>9.091431</v>
      </c>
      <c r="CU1818">
        <v>8.7099919999999997</v>
      </c>
      <c r="CV1818">
        <v>15.84554</v>
      </c>
      <c r="CW1818">
        <v>8.8721899999999998</v>
      </c>
      <c r="CX1818">
        <v>9.6646479999999997</v>
      </c>
      <c r="CY1818">
        <v>8.0105710000000006</v>
      </c>
      <c r="CZ1818">
        <v>19.32443</v>
      </c>
      <c r="DA1818">
        <v>22.86749</v>
      </c>
      <c r="DB1818">
        <v>19.037520000000001</v>
      </c>
      <c r="DC1818">
        <v>18.042829999999999</v>
      </c>
      <c r="DD1818">
        <v>20.693339999999999</v>
      </c>
      <c r="DE1818">
        <v>30.757100000000001</v>
      </c>
      <c r="DF1818">
        <v>35.334009999999999</v>
      </c>
      <c r="DG1818">
        <v>33.520060000000001</v>
      </c>
      <c r="DH1818">
        <v>21.217210000000001</v>
      </c>
      <c r="DI1818">
        <v>32.117040000000003</v>
      </c>
      <c r="DJ1818">
        <v>28.123719999999999</v>
      </c>
      <c r="DK1818">
        <v>28.05527</v>
      </c>
      <c r="DL1818">
        <v>22.288920000000001</v>
      </c>
      <c r="DM1818">
        <v>14.074809999999999</v>
      </c>
      <c r="DN1818">
        <v>9.8091880000000007</v>
      </c>
      <c r="DO1818">
        <v>19</v>
      </c>
      <c r="DP1818">
        <v>20</v>
      </c>
    </row>
    <row r="1819" spans="1:120" hidden="1" x14ac:dyDescent="0.25">
      <c r="A1819" t="str">
        <f t="shared" si="28"/>
        <v>LCA-Stockton_Elect DA 1-4 (1PM-9PM)_44431_19-20</v>
      </c>
      <c r="B1819" t="s">
        <v>62</v>
      </c>
      <c r="C1819" t="s">
        <v>213</v>
      </c>
      <c r="D1819" t="s">
        <v>39</v>
      </c>
      <c r="E1819" t="s">
        <v>61</v>
      </c>
      <c r="F1819" t="s">
        <v>61</v>
      </c>
      <c r="G1819" t="s">
        <v>61</v>
      </c>
      <c r="H1819" t="s">
        <v>61</v>
      </c>
      <c r="I1819" t="s">
        <v>61</v>
      </c>
      <c r="J1819" t="s">
        <v>61</v>
      </c>
      <c r="K1819" t="s">
        <v>203</v>
      </c>
      <c r="L1819" s="18">
        <v>44431</v>
      </c>
      <c r="M1819">
        <v>19</v>
      </c>
      <c r="N1819">
        <v>20</v>
      </c>
      <c r="O1819" t="s">
        <v>263</v>
      </c>
      <c r="P1819">
        <v>22</v>
      </c>
      <c r="Q1819">
        <v>20</v>
      </c>
      <c r="R1819">
        <v>0</v>
      </c>
      <c r="S1819">
        <v>0</v>
      </c>
      <c r="T1819">
        <v>0</v>
      </c>
      <c r="U1819">
        <v>0</v>
      </c>
      <c r="V1819">
        <v>0</v>
      </c>
      <c r="W1819">
        <v>3012.0023999999999</v>
      </c>
      <c r="X1819">
        <v>3063.5043999999998</v>
      </c>
      <c r="Y1819">
        <v>3162.8090999999999</v>
      </c>
      <c r="Z1819">
        <v>2906.0866999999998</v>
      </c>
      <c r="AA1819">
        <v>2805.5488999999998</v>
      </c>
      <c r="AB1819">
        <v>2813.6118999999999</v>
      </c>
      <c r="AC1819">
        <v>3070.3706000000002</v>
      </c>
      <c r="AD1819">
        <v>3220.0486999999998</v>
      </c>
      <c r="AE1819">
        <v>3429.5954000000002</v>
      </c>
      <c r="AF1819">
        <v>3574.9636999999998</v>
      </c>
      <c r="AG1819">
        <v>3596.0111000000002</v>
      </c>
      <c r="AH1819">
        <v>3808.7323999999999</v>
      </c>
      <c r="AI1819">
        <v>3844.8476000000001</v>
      </c>
      <c r="AJ1819">
        <v>3888.2745</v>
      </c>
      <c r="AK1819">
        <v>3935.5965000000001</v>
      </c>
      <c r="AL1819">
        <v>3807.1098999999999</v>
      </c>
      <c r="AM1819">
        <v>3936.9142999999999</v>
      </c>
      <c r="AN1819">
        <v>3801.6714999999999</v>
      </c>
      <c r="AO1819">
        <v>3320.7932999999998</v>
      </c>
      <c r="AP1819">
        <v>3340.0994000000001</v>
      </c>
      <c r="AQ1819">
        <v>3624.3294999999998</v>
      </c>
      <c r="AR1819">
        <v>3224.7721000000001</v>
      </c>
      <c r="AS1819">
        <v>2818.5135</v>
      </c>
      <c r="AT1819">
        <v>2388.4717999999998</v>
      </c>
      <c r="AU1819">
        <v>64.3</v>
      </c>
      <c r="AV1819">
        <v>64.3</v>
      </c>
      <c r="AW1819">
        <v>63.75</v>
      </c>
      <c r="AX1819">
        <v>62.7</v>
      </c>
      <c r="AY1819">
        <v>61.35</v>
      </c>
      <c r="AZ1819">
        <v>60.65</v>
      </c>
      <c r="BA1819">
        <v>59.95</v>
      </c>
      <c r="BB1819">
        <v>59.75</v>
      </c>
      <c r="BC1819">
        <v>61.4</v>
      </c>
      <c r="BD1819">
        <v>65.05</v>
      </c>
      <c r="BE1819">
        <v>68.95</v>
      </c>
      <c r="BF1819">
        <v>73.400000000000006</v>
      </c>
      <c r="BG1819">
        <v>77.25</v>
      </c>
      <c r="BH1819">
        <v>80.150000000000006</v>
      </c>
      <c r="BI1819">
        <v>82.25</v>
      </c>
      <c r="BJ1819">
        <v>84.2</v>
      </c>
      <c r="BK1819">
        <v>83.95</v>
      </c>
      <c r="BL1819">
        <v>83</v>
      </c>
      <c r="BM1819">
        <v>80.2</v>
      </c>
      <c r="BN1819">
        <v>76.599999999999994</v>
      </c>
      <c r="BO1819">
        <v>72.45</v>
      </c>
      <c r="BP1819">
        <v>69.2</v>
      </c>
      <c r="BQ1819">
        <v>67.150000000000006</v>
      </c>
      <c r="BR1819">
        <v>65.599999999999994</v>
      </c>
      <c r="BS1819">
        <v>-7.4076069999999996</v>
      </c>
      <c r="BT1819">
        <v>-243.79089999999999</v>
      </c>
      <c r="BU1819">
        <v>-326.71390000000002</v>
      </c>
      <c r="BV1819">
        <v>-78.785560000000004</v>
      </c>
      <c r="BW1819">
        <v>47.433459999999997</v>
      </c>
      <c r="BX1819">
        <v>228.27279999999999</v>
      </c>
      <c r="BY1819">
        <v>33.174419999999998</v>
      </c>
      <c r="BZ1819">
        <v>-80.167839999999998</v>
      </c>
      <c r="CA1819">
        <v>-50.956299999999999</v>
      </c>
      <c r="CB1819">
        <v>-172.03360000000001</v>
      </c>
      <c r="CC1819">
        <v>-139.94829999999999</v>
      </c>
      <c r="CD1819">
        <v>-251.7</v>
      </c>
      <c r="CE1819">
        <v>-217.44829999999999</v>
      </c>
      <c r="CF1819">
        <v>-219.44880000000001</v>
      </c>
      <c r="CG1819">
        <v>-218.2243</v>
      </c>
      <c r="CH1819">
        <v>-76.74006</v>
      </c>
      <c r="CI1819">
        <v>-254.7329</v>
      </c>
      <c r="CJ1819">
        <v>-276.72289999999998</v>
      </c>
      <c r="CK1819">
        <v>149.27369999999999</v>
      </c>
      <c r="CL1819">
        <v>183.27180000000001</v>
      </c>
      <c r="CM1819">
        <v>-170.5994</v>
      </c>
      <c r="CN1819">
        <v>80.359520000000003</v>
      </c>
      <c r="CO1819">
        <v>334.8329</v>
      </c>
      <c r="CP1819">
        <v>743.66390000000001</v>
      </c>
      <c r="CQ1819">
        <v>3520.9740000000002</v>
      </c>
      <c r="CR1819">
        <v>2139.1410000000001</v>
      </c>
      <c r="CS1819">
        <v>2342.951</v>
      </c>
      <c r="CT1819">
        <v>1647.7190000000001</v>
      </c>
      <c r="CU1819">
        <v>1520.01</v>
      </c>
      <c r="CV1819">
        <v>1412.001</v>
      </c>
      <c r="CW1819">
        <v>1290.99</v>
      </c>
      <c r="CX1819">
        <v>1428.261</v>
      </c>
      <c r="CY1819">
        <v>1692.1110000000001</v>
      </c>
      <c r="CZ1819">
        <v>2390.5250000000001</v>
      </c>
      <c r="DA1819">
        <v>3672.0880000000002</v>
      </c>
      <c r="DB1819">
        <v>3057.268</v>
      </c>
      <c r="DC1819">
        <v>2358.5439999999999</v>
      </c>
      <c r="DD1819">
        <v>3230.4630000000002</v>
      </c>
      <c r="DE1819">
        <v>3644.6779999999999</v>
      </c>
      <c r="DF1819">
        <v>3374.39</v>
      </c>
      <c r="DG1819">
        <v>2889.7979999999998</v>
      </c>
      <c r="DH1819">
        <v>3459.0610000000001</v>
      </c>
      <c r="DI1819">
        <v>4865.299</v>
      </c>
      <c r="DJ1819">
        <v>2183.2869999999998</v>
      </c>
      <c r="DK1819">
        <v>3027.4670000000001</v>
      </c>
      <c r="DL1819">
        <v>2854.027</v>
      </c>
      <c r="DM1819">
        <v>2559.5569999999998</v>
      </c>
      <c r="DN1819">
        <v>5196.57</v>
      </c>
      <c r="DO1819">
        <v>19</v>
      </c>
      <c r="DP1819">
        <v>20</v>
      </c>
    </row>
    <row r="1820" spans="1:120" x14ac:dyDescent="0.25">
      <c r="A1820" t="str">
        <f t="shared" si="28"/>
        <v>AutoDR-No_Elect DA 1-4 (1PM-9PM)_44431_19-20</v>
      </c>
      <c r="B1820" t="s">
        <v>62</v>
      </c>
      <c r="C1820" t="s">
        <v>321</v>
      </c>
      <c r="D1820" t="s">
        <v>61</v>
      </c>
      <c r="E1820" t="s">
        <v>61</v>
      </c>
      <c r="F1820" t="s">
        <v>61</v>
      </c>
      <c r="G1820" t="s">
        <v>61</v>
      </c>
      <c r="H1820" t="s">
        <v>97</v>
      </c>
      <c r="I1820" t="s">
        <v>61</v>
      </c>
      <c r="J1820" t="s">
        <v>61</v>
      </c>
      <c r="K1820" t="s">
        <v>203</v>
      </c>
      <c r="L1820" s="18">
        <v>44431</v>
      </c>
      <c r="M1820">
        <v>19</v>
      </c>
      <c r="N1820">
        <v>20</v>
      </c>
      <c r="O1820" t="s">
        <v>263</v>
      </c>
      <c r="P1820">
        <v>19</v>
      </c>
      <c r="Q1820">
        <v>17</v>
      </c>
      <c r="R1820">
        <v>0</v>
      </c>
      <c r="S1820">
        <v>0</v>
      </c>
      <c r="T1820">
        <v>0</v>
      </c>
      <c r="U1820">
        <v>0</v>
      </c>
      <c r="V1820">
        <v>0</v>
      </c>
      <c r="W1820">
        <v>2990.0455999999999</v>
      </c>
      <c r="X1820">
        <v>3029.3645000000001</v>
      </c>
      <c r="Y1820">
        <v>3134.0176000000001</v>
      </c>
      <c r="Z1820">
        <v>2875.3225000000002</v>
      </c>
      <c r="AA1820">
        <v>2773.7082999999998</v>
      </c>
      <c r="AB1820">
        <v>2782.5711999999999</v>
      </c>
      <c r="AC1820">
        <v>3041.9738000000002</v>
      </c>
      <c r="AD1820">
        <v>3185.0672</v>
      </c>
      <c r="AE1820">
        <v>3373.2979999999998</v>
      </c>
      <c r="AF1820">
        <v>3485.7255</v>
      </c>
      <c r="AG1820">
        <v>3509.2564000000002</v>
      </c>
      <c r="AH1820">
        <v>3708.8939</v>
      </c>
      <c r="AI1820">
        <v>3727.7507999999998</v>
      </c>
      <c r="AJ1820">
        <v>3773.8861999999999</v>
      </c>
      <c r="AK1820">
        <v>3797.4238</v>
      </c>
      <c r="AL1820">
        <v>3667.1442000000002</v>
      </c>
      <c r="AM1820">
        <v>3803.7251000000001</v>
      </c>
      <c r="AN1820">
        <v>3682.8762000000002</v>
      </c>
      <c r="AO1820">
        <v>3238.0727999999999</v>
      </c>
      <c r="AP1820">
        <v>3266.2721000000001</v>
      </c>
      <c r="AQ1820">
        <v>3520.8620999999998</v>
      </c>
      <c r="AR1820">
        <v>3157.6781999999998</v>
      </c>
      <c r="AS1820">
        <v>2758.3137999999999</v>
      </c>
      <c r="AT1820">
        <v>2329.8225000000002</v>
      </c>
      <c r="AU1820">
        <v>64.323528999999994</v>
      </c>
      <c r="AV1820">
        <v>64.323528999999994</v>
      </c>
      <c r="AW1820">
        <v>63.764705999999997</v>
      </c>
      <c r="AX1820">
        <v>62.705882000000003</v>
      </c>
      <c r="AY1820">
        <v>61.352941000000001</v>
      </c>
      <c r="AZ1820">
        <v>60.647058999999999</v>
      </c>
      <c r="BA1820">
        <v>59.941175999999999</v>
      </c>
      <c r="BB1820">
        <v>59.735294000000003</v>
      </c>
      <c r="BC1820">
        <v>61.382353000000002</v>
      </c>
      <c r="BD1820">
        <v>65.029411999999994</v>
      </c>
      <c r="BE1820">
        <v>68.911765000000003</v>
      </c>
      <c r="BF1820">
        <v>73.352941000000001</v>
      </c>
      <c r="BG1820">
        <v>77.205882000000003</v>
      </c>
      <c r="BH1820">
        <v>80.117647000000005</v>
      </c>
      <c r="BI1820">
        <v>82.235293999999996</v>
      </c>
      <c r="BJ1820">
        <v>84.205882000000003</v>
      </c>
      <c r="BK1820">
        <v>83.970588000000006</v>
      </c>
      <c r="BL1820">
        <v>83.029411999999994</v>
      </c>
      <c r="BM1820">
        <v>80.235293999999996</v>
      </c>
      <c r="BN1820">
        <v>76.647058999999999</v>
      </c>
      <c r="BO1820">
        <v>72.5</v>
      </c>
      <c r="BP1820">
        <v>69.235293999999996</v>
      </c>
      <c r="BQ1820">
        <v>67.176471000000006</v>
      </c>
      <c r="BR1820">
        <v>65.617647000000005</v>
      </c>
      <c r="BS1820">
        <v>-26.83389</v>
      </c>
      <c r="BT1820">
        <v>-250.99180000000001</v>
      </c>
      <c r="BU1820">
        <v>-335.30849999999998</v>
      </c>
      <c r="BV1820">
        <v>-82.329239999999999</v>
      </c>
      <c r="BW1820">
        <v>47.641370000000002</v>
      </c>
      <c r="BX1820">
        <v>227.02199999999999</v>
      </c>
      <c r="BY1820">
        <v>32.265059999999998</v>
      </c>
      <c r="BZ1820">
        <v>-84.893069999999994</v>
      </c>
      <c r="CA1820">
        <v>-52.35331</v>
      </c>
      <c r="CB1820">
        <v>-164.1019</v>
      </c>
      <c r="CC1820">
        <v>-153.45740000000001</v>
      </c>
      <c r="CD1820">
        <v>-254.5095</v>
      </c>
      <c r="CE1820">
        <v>-216.39429999999999</v>
      </c>
      <c r="CF1820">
        <v>-229.83189999999999</v>
      </c>
      <c r="CG1820">
        <v>-215.6199</v>
      </c>
      <c r="CH1820">
        <v>-78.14255</v>
      </c>
      <c r="CI1820">
        <v>-258.48200000000003</v>
      </c>
      <c r="CJ1820">
        <v>-289.09519999999998</v>
      </c>
      <c r="CK1820">
        <v>117.85299999999999</v>
      </c>
      <c r="CL1820">
        <v>165.899</v>
      </c>
      <c r="CM1820">
        <v>-149.92179999999999</v>
      </c>
      <c r="CN1820">
        <v>92.965580000000003</v>
      </c>
      <c r="CO1820">
        <v>353.7679</v>
      </c>
      <c r="CP1820">
        <v>765.61800000000005</v>
      </c>
      <c r="CQ1820">
        <v>3628.4119999999998</v>
      </c>
      <c r="CR1820">
        <v>2205.4119999999998</v>
      </c>
      <c r="CS1820">
        <v>2416.3409999999999</v>
      </c>
      <c r="CT1820">
        <v>1698.885</v>
      </c>
      <c r="CU1820">
        <v>1567.5060000000001</v>
      </c>
      <c r="CV1820">
        <v>1456.2860000000001</v>
      </c>
      <c r="CW1820">
        <v>1331.59</v>
      </c>
      <c r="CX1820">
        <v>1473.297</v>
      </c>
      <c r="CY1820">
        <v>1744.8789999999999</v>
      </c>
      <c r="CZ1820">
        <v>2464.105</v>
      </c>
      <c r="DA1820">
        <v>3782.2350000000001</v>
      </c>
      <c r="DB1820">
        <v>3148.701</v>
      </c>
      <c r="DC1820">
        <v>2428.3539999999998</v>
      </c>
      <c r="DD1820">
        <v>3326.819</v>
      </c>
      <c r="DE1820">
        <v>3752.0740000000001</v>
      </c>
      <c r="DF1820">
        <v>3472.607</v>
      </c>
      <c r="DG1820">
        <v>2973.0680000000002</v>
      </c>
      <c r="DH1820">
        <v>3565.5070000000001</v>
      </c>
      <c r="DI1820">
        <v>5017.6469999999999</v>
      </c>
      <c r="DJ1820">
        <v>2248.2330000000002</v>
      </c>
      <c r="DK1820">
        <v>3119.4450000000002</v>
      </c>
      <c r="DL1820">
        <v>2942.3609999999999</v>
      </c>
      <c r="DM1820">
        <v>2637.779</v>
      </c>
      <c r="DN1820">
        <v>5360.152</v>
      </c>
      <c r="DO1820">
        <v>19</v>
      </c>
      <c r="DP1820">
        <v>20</v>
      </c>
    </row>
    <row r="1821" spans="1:120" x14ac:dyDescent="0.25">
      <c r="A1821" t="str">
        <f t="shared" si="28"/>
        <v>AutoDR-Yes_Elect DA 1-4 (1PM-9PM)_44431_19-20</v>
      </c>
      <c r="B1821" t="s">
        <v>62</v>
      </c>
      <c r="C1821" t="s">
        <v>322</v>
      </c>
      <c r="D1821" t="s">
        <v>61</v>
      </c>
      <c r="E1821" t="s">
        <v>61</v>
      </c>
      <c r="F1821" t="s">
        <v>61</v>
      </c>
      <c r="G1821" t="s">
        <v>61</v>
      </c>
      <c r="H1821" t="s">
        <v>98</v>
      </c>
      <c r="I1821" t="s">
        <v>61</v>
      </c>
      <c r="J1821" t="s">
        <v>61</v>
      </c>
      <c r="K1821" t="s">
        <v>203</v>
      </c>
      <c r="L1821" s="18">
        <v>44431</v>
      </c>
      <c r="M1821">
        <v>19</v>
      </c>
      <c r="N1821">
        <v>20</v>
      </c>
      <c r="O1821" t="s">
        <v>263</v>
      </c>
      <c r="P1821">
        <v>3</v>
      </c>
      <c r="Q1821">
        <v>3</v>
      </c>
      <c r="R1821">
        <v>0</v>
      </c>
      <c r="S1821">
        <v>0</v>
      </c>
      <c r="T1821">
        <v>1</v>
      </c>
      <c r="U1821">
        <v>1</v>
      </c>
      <c r="V1821">
        <v>1</v>
      </c>
      <c r="W1821">
        <v>62.88</v>
      </c>
      <c r="X1821">
        <v>74.52</v>
      </c>
      <c r="Y1821">
        <v>71.16</v>
      </c>
      <c r="Z1821">
        <v>69.239999999999995</v>
      </c>
      <c r="AA1821">
        <v>68.760000000000005</v>
      </c>
      <c r="AB1821">
        <v>68.16</v>
      </c>
      <c r="AC1821">
        <v>69.48</v>
      </c>
      <c r="AD1821">
        <v>77.52</v>
      </c>
      <c r="AE1821">
        <v>99.6</v>
      </c>
      <c r="AF1821">
        <v>131.16</v>
      </c>
      <c r="AG1821">
        <v>129.24</v>
      </c>
      <c r="AH1821">
        <v>144</v>
      </c>
      <c r="AI1821">
        <v>159.96</v>
      </c>
      <c r="AJ1821">
        <v>158.16</v>
      </c>
      <c r="AK1821">
        <v>180.12</v>
      </c>
      <c r="AL1821">
        <v>179.88</v>
      </c>
      <c r="AM1821">
        <v>175.68</v>
      </c>
      <c r="AN1821">
        <v>160.86000000000001</v>
      </c>
      <c r="AO1821">
        <v>121.68</v>
      </c>
      <c r="AP1821">
        <v>114</v>
      </c>
      <c r="AQ1821">
        <v>144.6</v>
      </c>
      <c r="AR1821">
        <v>106.32</v>
      </c>
      <c r="AS1821">
        <v>94.32</v>
      </c>
      <c r="AT1821">
        <v>86.76</v>
      </c>
      <c r="AU1821">
        <v>64.166667000000004</v>
      </c>
      <c r="AV1821">
        <v>64.166667000000004</v>
      </c>
      <c r="AW1821">
        <v>63.666666999999997</v>
      </c>
      <c r="AX1821">
        <v>62.666666999999997</v>
      </c>
      <c r="AY1821">
        <v>61.333333000000003</v>
      </c>
      <c r="AZ1821">
        <v>60.666666999999997</v>
      </c>
      <c r="BA1821">
        <v>60</v>
      </c>
      <c r="BB1821">
        <v>59.833333000000003</v>
      </c>
      <c r="BC1821">
        <v>61.5</v>
      </c>
      <c r="BD1821">
        <v>65.166667000000004</v>
      </c>
      <c r="BE1821">
        <v>69.166667000000004</v>
      </c>
      <c r="BF1821">
        <v>73.666667000000004</v>
      </c>
      <c r="BG1821">
        <v>77.5</v>
      </c>
      <c r="BH1821">
        <v>80.333332999999996</v>
      </c>
      <c r="BI1821">
        <v>82.333332999999996</v>
      </c>
      <c r="BJ1821">
        <v>84.166667000000004</v>
      </c>
      <c r="BK1821">
        <v>83.833332999999996</v>
      </c>
      <c r="BL1821">
        <v>82.833332999999996</v>
      </c>
      <c r="BM1821">
        <v>80</v>
      </c>
      <c r="BN1821">
        <v>76.333332999999996</v>
      </c>
      <c r="BO1821">
        <v>72.166667000000004</v>
      </c>
      <c r="BP1821">
        <v>69</v>
      </c>
      <c r="BQ1821">
        <v>67</v>
      </c>
      <c r="BR1821">
        <v>65.5</v>
      </c>
      <c r="BS1821">
        <v>17.275079999999999</v>
      </c>
      <c r="BT1821">
        <v>2.9435159999999998</v>
      </c>
      <c r="BU1821">
        <v>3.0002080000000002</v>
      </c>
      <c r="BV1821">
        <v>2.0397620000000001</v>
      </c>
      <c r="BW1821">
        <v>0.49483870000000002</v>
      </c>
      <c r="BX1821">
        <v>4.3956790000000003</v>
      </c>
      <c r="BY1821">
        <v>1.2898179999999999</v>
      </c>
      <c r="BZ1821">
        <v>3.077105</v>
      </c>
      <c r="CA1821">
        <v>0.51852609999999999</v>
      </c>
      <c r="CB1821">
        <v>-9.5662420000000008</v>
      </c>
      <c r="CC1821">
        <v>10.0783</v>
      </c>
      <c r="CD1821">
        <v>-1.099148</v>
      </c>
      <c r="CE1821">
        <v>-4.0642699999999996</v>
      </c>
      <c r="CF1821">
        <v>6.1401630000000003</v>
      </c>
      <c r="CG1821">
        <v>-5.4626239999999999</v>
      </c>
      <c r="CH1821">
        <v>0.15332789999999999</v>
      </c>
      <c r="CI1821">
        <v>-0.30192950000000002</v>
      </c>
      <c r="CJ1821">
        <v>7.0979190000000001</v>
      </c>
      <c r="CK1821">
        <v>30.255880000000001</v>
      </c>
      <c r="CL1821">
        <v>18.174800000000001</v>
      </c>
      <c r="CM1821">
        <v>-20.949839999999998</v>
      </c>
      <c r="CN1821">
        <v>-10.125629999999999</v>
      </c>
      <c r="CO1821">
        <v>-12.135630000000001</v>
      </c>
      <c r="CP1821">
        <v>-8.9685059999999996</v>
      </c>
      <c r="CQ1821">
        <v>5.1555600000000004</v>
      </c>
      <c r="CR1821">
        <v>2.3333080000000002</v>
      </c>
      <c r="CS1821">
        <v>1.9115390000000001</v>
      </c>
      <c r="CT1821">
        <v>1.7019569999999999</v>
      </c>
      <c r="CU1821">
        <v>1.333604</v>
      </c>
      <c r="CV1821">
        <v>1.107127</v>
      </c>
      <c r="CW1821">
        <v>0.92419269999999998</v>
      </c>
      <c r="CX1821">
        <v>0.92713310000000004</v>
      </c>
      <c r="CY1821">
        <v>1.569</v>
      </c>
      <c r="CZ1821">
        <v>2.9915579999999999</v>
      </c>
      <c r="DA1821">
        <v>6.8999090000000001</v>
      </c>
      <c r="DB1821">
        <v>5.9629479999999999</v>
      </c>
      <c r="DC1821">
        <v>5.1810150000000004</v>
      </c>
      <c r="DD1821">
        <v>6.5066050000000004</v>
      </c>
      <c r="DE1821">
        <v>8.3925420000000006</v>
      </c>
      <c r="DF1821">
        <v>8.7418969999999998</v>
      </c>
      <c r="DG1821">
        <v>8.1615649999999995</v>
      </c>
      <c r="DH1821">
        <v>4.3470040000000001</v>
      </c>
      <c r="DI1821">
        <v>4.0106029999999997</v>
      </c>
      <c r="DJ1821">
        <v>4.5371069999999998</v>
      </c>
      <c r="DK1821">
        <v>4.7545570000000001</v>
      </c>
      <c r="DL1821">
        <v>3.1817449999999998</v>
      </c>
      <c r="DM1821">
        <v>3.6516739999999999</v>
      </c>
      <c r="DN1821">
        <v>3.5944099999999999</v>
      </c>
      <c r="DO1821">
        <v>19</v>
      </c>
      <c r="DP1821">
        <v>20</v>
      </c>
    </row>
    <row r="1822" spans="1:120" hidden="1" x14ac:dyDescent="0.25">
      <c r="A1822" t="str">
        <f t="shared" si="28"/>
        <v>Aggregator-Enel X_Elect DA 1-4 (1PM-9PM)_44431_19-20</v>
      </c>
      <c r="B1822" t="s">
        <v>62</v>
      </c>
      <c r="C1822" t="s">
        <v>265</v>
      </c>
      <c r="D1822" t="s">
        <v>61</v>
      </c>
      <c r="E1822" t="s">
        <v>61</v>
      </c>
      <c r="F1822" t="s">
        <v>266</v>
      </c>
      <c r="G1822" t="s">
        <v>61</v>
      </c>
      <c r="H1822" t="s">
        <v>61</v>
      </c>
      <c r="I1822" t="s">
        <v>61</v>
      </c>
      <c r="J1822" t="s">
        <v>61</v>
      </c>
      <c r="K1822" t="s">
        <v>203</v>
      </c>
      <c r="L1822" s="18">
        <v>44431</v>
      </c>
      <c r="M1822">
        <v>19</v>
      </c>
      <c r="N1822">
        <v>20</v>
      </c>
      <c r="O1822" t="s">
        <v>263</v>
      </c>
      <c r="P1822">
        <v>2</v>
      </c>
      <c r="Q1822">
        <v>1</v>
      </c>
      <c r="R1822">
        <v>0</v>
      </c>
      <c r="S1822">
        <v>0</v>
      </c>
      <c r="T1822">
        <v>1</v>
      </c>
      <c r="U1822">
        <v>0</v>
      </c>
      <c r="V1822">
        <v>1</v>
      </c>
      <c r="W1822">
        <v>4295.76</v>
      </c>
      <c r="X1822">
        <v>4374.72</v>
      </c>
      <c r="Y1822">
        <v>4556.3999999999996</v>
      </c>
      <c r="Z1822">
        <v>4332.72</v>
      </c>
      <c r="AA1822">
        <v>4158.72</v>
      </c>
      <c r="AB1822">
        <v>4066.08</v>
      </c>
      <c r="AC1822">
        <v>4094.4</v>
      </c>
      <c r="AD1822">
        <v>4012.56</v>
      </c>
      <c r="AE1822">
        <v>4050.24</v>
      </c>
      <c r="AF1822">
        <v>4229.5200000000004</v>
      </c>
      <c r="AG1822">
        <v>4278.24</v>
      </c>
      <c r="AH1822">
        <v>4514.3999999999996</v>
      </c>
      <c r="AI1822">
        <v>4553.28</v>
      </c>
      <c r="AJ1822">
        <v>4427.28</v>
      </c>
      <c r="AK1822">
        <v>4457.28</v>
      </c>
      <c r="AL1822">
        <v>4442.6400000000003</v>
      </c>
      <c r="AM1822">
        <v>4676.6400000000003</v>
      </c>
      <c r="AN1822">
        <v>4648.5600000000004</v>
      </c>
      <c r="AO1822">
        <v>3993.12</v>
      </c>
      <c r="AP1822">
        <v>4029.36</v>
      </c>
      <c r="AQ1822">
        <v>4422.72</v>
      </c>
      <c r="AR1822">
        <v>4168.8</v>
      </c>
      <c r="AS1822">
        <v>3544.8</v>
      </c>
      <c r="AT1822">
        <v>2881.2</v>
      </c>
      <c r="AU1822">
        <v>65.5</v>
      </c>
      <c r="AV1822">
        <v>65.5</v>
      </c>
      <c r="AW1822">
        <v>64.5</v>
      </c>
      <c r="AX1822">
        <v>63</v>
      </c>
      <c r="AY1822">
        <v>61.5</v>
      </c>
      <c r="AZ1822">
        <v>60.5</v>
      </c>
      <c r="BA1822">
        <v>59.5</v>
      </c>
      <c r="BB1822">
        <v>59</v>
      </c>
      <c r="BC1822">
        <v>60.5</v>
      </c>
      <c r="BD1822">
        <v>64</v>
      </c>
      <c r="BE1822">
        <v>67</v>
      </c>
      <c r="BF1822">
        <v>71</v>
      </c>
      <c r="BG1822">
        <v>75</v>
      </c>
      <c r="BH1822">
        <v>78.5</v>
      </c>
      <c r="BI1822">
        <v>81.5</v>
      </c>
      <c r="BJ1822">
        <v>84.5</v>
      </c>
      <c r="BK1822">
        <v>85</v>
      </c>
      <c r="BL1822">
        <v>84.5</v>
      </c>
      <c r="BM1822">
        <v>82</v>
      </c>
      <c r="BN1822">
        <v>79</v>
      </c>
      <c r="BO1822">
        <v>75</v>
      </c>
      <c r="BP1822">
        <v>71</v>
      </c>
      <c r="BQ1822">
        <v>68.5</v>
      </c>
      <c r="BR1822">
        <v>66.5</v>
      </c>
      <c r="BS1822">
        <v>180.0967</v>
      </c>
      <c r="BT1822">
        <v>-93.323729999999998</v>
      </c>
      <c r="BU1822">
        <v>-258.86959999999999</v>
      </c>
      <c r="BV1822">
        <v>-44.650390000000002</v>
      </c>
      <c r="BW1822">
        <v>142.99170000000001</v>
      </c>
      <c r="BX1822">
        <v>154.2407</v>
      </c>
      <c r="BY1822">
        <v>-62.971440000000001</v>
      </c>
      <c r="BZ1822">
        <v>-15.22583</v>
      </c>
      <c r="CA1822">
        <v>11.991210000000001</v>
      </c>
      <c r="CB1822">
        <v>-234.53129999999999</v>
      </c>
      <c r="CC1822">
        <v>-251.43989999999999</v>
      </c>
      <c r="CD1822">
        <v>-406.2183</v>
      </c>
      <c r="CE1822">
        <v>-335.27640000000002</v>
      </c>
      <c r="CF1822">
        <v>-266.19290000000001</v>
      </c>
      <c r="CG1822">
        <v>-286.4092</v>
      </c>
      <c r="CH1822">
        <v>-201.23050000000001</v>
      </c>
      <c r="CI1822">
        <v>-389.42869999999999</v>
      </c>
      <c r="CJ1822">
        <v>-419.18459999999999</v>
      </c>
      <c r="CK1822">
        <v>136.2944</v>
      </c>
      <c r="CL1822">
        <v>263.77269999999999</v>
      </c>
      <c r="CM1822">
        <v>-85.037599999999998</v>
      </c>
      <c r="CN1822">
        <v>221.8408</v>
      </c>
      <c r="CO1822">
        <v>746.83230000000003</v>
      </c>
      <c r="CP1822">
        <v>1412.4349999999999</v>
      </c>
      <c r="CQ1822">
        <v>6029.03</v>
      </c>
      <c r="CR1822">
        <v>4505.5339999999997</v>
      </c>
      <c r="CS1822">
        <v>5259.2960000000003</v>
      </c>
      <c r="CT1822">
        <v>3531.7289999999998</v>
      </c>
      <c r="CU1822">
        <v>3157.6109999999999</v>
      </c>
      <c r="CV1822">
        <v>3641.482</v>
      </c>
      <c r="CW1822">
        <v>3367.877</v>
      </c>
      <c r="CX1822">
        <v>3563.413</v>
      </c>
      <c r="CY1822">
        <v>4587</v>
      </c>
      <c r="CZ1822">
        <v>6632.5770000000002</v>
      </c>
      <c r="DA1822">
        <v>9675.8130000000001</v>
      </c>
      <c r="DB1822">
        <v>7443.9790000000003</v>
      </c>
      <c r="DC1822">
        <v>4579.2700000000004</v>
      </c>
      <c r="DD1822">
        <v>6440.1260000000002</v>
      </c>
      <c r="DE1822">
        <v>6958.085</v>
      </c>
      <c r="DF1822">
        <v>6131.4470000000001</v>
      </c>
      <c r="DG1822">
        <v>5080.5600000000004</v>
      </c>
      <c r="DH1822">
        <v>7556.6450000000004</v>
      </c>
      <c r="DI1822">
        <v>12489</v>
      </c>
      <c r="DJ1822">
        <v>3694.4180000000001</v>
      </c>
      <c r="DK1822">
        <v>5828.4319999999998</v>
      </c>
      <c r="DL1822">
        <v>4440.3580000000002</v>
      </c>
      <c r="DM1822">
        <v>5455.3410000000003</v>
      </c>
      <c r="DN1822">
        <v>13737.47</v>
      </c>
      <c r="DO1822">
        <v>19</v>
      </c>
      <c r="DP1822">
        <v>20</v>
      </c>
    </row>
    <row r="1823" spans="1:120" hidden="1" x14ac:dyDescent="0.25">
      <c r="A1823" t="str">
        <f t="shared" si="28"/>
        <v>Industry_Type-3. Wholesale, Transport, other utilities_Elect DA 1-4 (1PM-9PM)_44431_19-20</v>
      </c>
      <c r="B1823" t="s">
        <v>62</v>
      </c>
      <c r="C1823" t="s">
        <v>202</v>
      </c>
      <c r="D1823" t="s">
        <v>61</v>
      </c>
      <c r="E1823" t="s">
        <v>61</v>
      </c>
      <c r="F1823" t="s">
        <v>61</v>
      </c>
      <c r="G1823" t="s">
        <v>31</v>
      </c>
      <c r="H1823" t="s">
        <v>61</v>
      </c>
      <c r="I1823" t="s">
        <v>61</v>
      </c>
      <c r="J1823" t="s">
        <v>61</v>
      </c>
      <c r="K1823" t="s">
        <v>203</v>
      </c>
      <c r="L1823" s="18">
        <v>44431</v>
      </c>
      <c r="M1823">
        <v>19</v>
      </c>
      <c r="N1823">
        <v>20</v>
      </c>
      <c r="O1823" t="s">
        <v>263</v>
      </c>
      <c r="P1823">
        <v>2</v>
      </c>
      <c r="Q1823">
        <v>1</v>
      </c>
      <c r="R1823">
        <v>0</v>
      </c>
      <c r="S1823">
        <v>0</v>
      </c>
      <c r="T1823">
        <v>1</v>
      </c>
      <c r="U1823">
        <v>0</v>
      </c>
      <c r="V1823">
        <v>1</v>
      </c>
      <c r="W1823">
        <v>739.2</v>
      </c>
      <c r="X1823">
        <v>686.4</v>
      </c>
      <c r="Y1823">
        <v>668.8</v>
      </c>
      <c r="Z1823">
        <v>440.8</v>
      </c>
      <c r="AA1823">
        <v>435.2</v>
      </c>
      <c r="AB1823">
        <v>536.79999999999995</v>
      </c>
      <c r="AC1823">
        <v>934.4</v>
      </c>
      <c r="AD1823">
        <v>1156.8</v>
      </c>
      <c r="AE1823">
        <v>1284.8</v>
      </c>
      <c r="AF1823">
        <v>1182.4000000000001</v>
      </c>
      <c r="AG1823">
        <v>1126.4000000000001</v>
      </c>
      <c r="AH1823">
        <v>1201.5999999999999</v>
      </c>
      <c r="AI1823">
        <v>1138.4000000000001</v>
      </c>
      <c r="AJ1823">
        <v>1300</v>
      </c>
      <c r="AK1823">
        <v>1280.8</v>
      </c>
      <c r="AL1823">
        <v>1042.4000000000001</v>
      </c>
      <c r="AM1823">
        <v>1056</v>
      </c>
      <c r="AN1823">
        <v>837.6</v>
      </c>
      <c r="AO1823">
        <v>1028</v>
      </c>
      <c r="AP1823">
        <v>989.6</v>
      </c>
      <c r="AQ1823">
        <v>1011.2</v>
      </c>
      <c r="AR1823">
        <v>810.4</v>
      </c>
      <c r="AS1823">
        <v>980</v>
      </c>
      <c r="AT1823">
        <v>933.6</v>
      </c>
      <c r="AU1823">
        <v>65.5</v>
      </c>
      <c r="AV1823">
        <v>65.5</v>
      </c>
      <c r="AW1823">
        <v>64.5</v>
      </c>
      <c r="AX1823">
        <v>63</v>
      </c>
      <c r="AY1823">
        <v>61.5</v>
      </c>
      <c r="AZ1823">
        <v>60.5</v>
      </c>
      <c r="BA1823">
        <v>59.5</v>
      </c>
      <c r="BB1823">
        <v>59</v>
      </c>
      <c r="BC1823">
        <v>60.5</v>
      </c>
      <c r="BD1823">
        <v>64</v>
      </c>
      <c r="BE1823">
        <v>67</v>
      </c>
      <c r="BF1823">
        <v>71</v>
      </c>
      <c r="BG1823">
        <v>75</v>
      </c>
      <c r="BH1823">
        <v>78.5</v>
      </c>
      <c r="BI1823">
        <v>81.5</v>
      </c>
      <c r="BJ1823">
        <v>84.5</v>
      </c>
      <c r="BK1823">
        <v>85</v>
      </c>
      <c r="BL1823">
        <v>84.5</v>
      </c>
      <c r="BM1823">
        <v>82</v>
      </c>
      <c r="BN1823">
        <v>79</v>
      </c>
      <c r="BO1823">
        <v>75</v>
      </c>
      <c r="BP1823">
        <v>71</v>
      </c>
      <c r="BQ1823">
        <v>68.5</v>
      </c>
      <c r="BR1823">
        <v>66.5</v>
      </c>
      <c r="BS1823">
        <v>-293.50830000000002</v>
      </c>
      <c r="BT1823">
        <v>-352.16019999999997</v>
      </c>
      <c r="BU1823">
        <v>-296.94490000000002</v>
      </c>
      <c r="BV1823">
        <v>-66.239260000000002</v>
      </c>
      <c r="BW1823">
        <v>-48.290649999999999</v>
      </c>
      <c r="BX1823">
        <v>250.01140000000001</v>
      </c>
      <c r="BY1823">
        <v>127.5825</v>
      </c>
      <c r="BZ1823">
        <v>-133.1326</v>
      </c>
      <c r="CA1823">
        <v>-103.5453</v>
      </c>
      <c r="CB1823">
        <v>-92.625489999999999</v>
      </c>
      <c r="CC1823">
        <v>-30.143799999999999</v>
      </c>
      <c r="CD1823">
        <v>-42.029170000000001</v>
      </c>
      <c r="CE1823">
        <v>-68.790279999999996</v>
      </c>
      <c r="CF1823">
        <v>-165.12710000000001</v>
      </c>
      <c r="CG1823">
        <v>-118.0604</v>
      </c>
      <c r="CH1823">
        <v>26.11206</v>
      </c>
      <c r="CI1823">
        <v>-96.010440000000003</v>
      </c>
      <c r="CJ1823">
        <v>-85.766540000000006</v>
      </c>
      <c r="CK1823">
        <v>-196.75200000000001</v>
      </c>
      <c r="CL1823">
        <v>-122.0258</v>
      </c>
      <c r="CM1823">
        <v>-131.93989999999999</v>
      </c>
      <c r="CN1823">
        <v>11.1286</v>
      </c>
      <c r="CO1823">
        <v>-101.89360000000001</v>
      </c>
      <c r="CP1823">
        <v>-35.563960000000002</v>
      </c>
      <c r="CQ1823">
        <v>5552.8670000000002</v>
      </c>
      <c r="CR1823">
        <v>2536.2649999999999</v>
      </c>
      <c r="CS1823">
        <v>2448.0729999999999</v>
      </c>
      <c r="CT1823">
        <v>1883.037</v>
      </c>
      <c r="CU1823">
        <v>1836.316</v>
      </c>
      <c r="CV1823">
        <v>969.96159999999998</v>
      </c>
      <c r="CW1823">
        <v>867.48659999999995</v>
      </c>
      <c r="CX1823">
        <v>1122.684</v>
      </c>
      <c r="CY1823">
        <v>976.8442</v>
      </c>
      <c r="CZ1823">
        <v>1199.922</v>
      </c>
      <c r="DA1823">
        <v>2381.1959999999999</v>
      </c>
      <c r="DB1823">
        <v>2594.5749999999998</v>
      </c>
      <c r="DC1823">
        <v>3152.7240000000002</v>
      </c>
      <c r="DD1823">
        <v>4164.9979999999996</v>
      </c>
      <c r="DE1823">
        <v>4980.5649999999996</v>
      </c>
      <c r="DF1823">
        <v>4897.4170000000004</v>
      </c>
      <c r="DG1823">
        <v>4352.8239999999996</v>
      </c>
      <c r="DH1823">
        <v>3802.53</v>
      </c>
      <c r="DI1823">
        <v>3480.297</v>
      </c>
      <c r="DJ1823">
        <v>3422.7249999999999</v>
      </c>
      <c r="DK1823">
        <v>4078.8409999999999</v>
      </c>
      <c r="DL1823">
        <v>4914.0889999999999</v>
      </c>
      <c r="DM1823">
        <v>2953.49</v>
      </c>
      <c r="DN1823">
        <v>3406.402</v>
      </c>
      <c r="DO1823">
        <v>19</v>
      </c>
      <c r="DP1823">
        <v>20</v>
      </c>
    </row>
    <row r="1824" spans="1:120" hidden="1" x14ac:dyDescent="0.25">
      <c r="A1824" t="str">
        <f t="shared" si="28"/>
        <v>Industry_Type-4. Retail stores_Elect DA 1-4 (1PM-9PM)_44431_19-20</v>
      </c>
      <c r="B1824" t="s">
        <v>62</v>
      </c>
      <c r="C1824" t="s">
        <v>204</v>
      </c>
      <c r="D1824" t="s">
        <v>61</v>
      </c>
      <c r="E1824" t="s">
        <v>61</v>
      </c>
      <c r="F1824" t="s">
        <v>61</v>
      </c>
      <c r="G1824" t="s">
        <v>33</v>
      </c>
      <c r="H1824" t="s">
        <v>61</v>
      </c>
      <c r="I1824" t="s">
        <v>61</v>
      </c>
      <c r="J1824" t="s">
        <v>61</v>
      </c>
      <c r="K1824" t="s">
        <v>203</v>
      </c>
      <c r="L1824" s="18">
        <v>44431</v>
      </c>
      <c r="M1824">
        <v>19</v>
      </c>
      <c r="N1824">
        <v>20</v>
      </c>
      <c r="O1824" t="s">
        <v>263</v>
      </c>
      <c r="P1824">
        <v>19</v>
      </c>
      <c r="Q1824">
        <v>18</v>
      </c>
      <c r="R1824">
        <v>0</v>
      </c>
      <c r="S1824">
        <v>0</v>
      </c>
      <c r="T1824">
        <v>0</v>
      </c>
      <c r="U1824">
        <v>1</v>
      </c>
      <c r="V1824">
        <v>1</v>
      </c>
      <c r="W1824">
        <v>232.96532999999999</v>
      </c>
      <c r="X1824">
        <v>268.57978000000003</v>
      </c>
      <c r="Y1824">
        <v>277.27438999999998</v>
      </c>
      <c r="Z1824">
        <v>269.31128000000001</v>
      </c>
      <c r="AA1824">
        <v>267.62450000000001</v>
      </c>
      <c r="AB1824">
        <v>270.63283000000001</v>
      </c>
      <c r="AC1824">
        <v>292.22633000000002</v>
      </c>
      <c r="AD1824">
        <v>361.67239000000001</v>
      </c>
      <c r="AE1824">
        <v>475.31033000000002</v>
      </c>
      <c r="AF1824">
        <v>574.22960999999998</v>
      </c>
      <c r="AG1824">
        <v>598.26882999999998</v>
      </c>
      <c r="AH1824">
        <v>638.06643999999994</v>
      </c>
      <c r="AI1824">
        <v>685.55799999999999</v>
      </c>
      <c r="AJ1824">
        <v>708.44138999999996</v>
      </c>
      <c r="AK1824">
        <v>748.15138999999999</v>
      </c>
      <c r="AL1824">
        <v>758.40506000000005</v>
      </c>
      <c r="AM1824">
        <v>752.28706</v>
      </c>
      <c r="AN1824">
        <v>752.59528</v>
      </c>
      <c r="AO1824">
        <v>536.58428000000004</v>
      </c>
      <c r="AP1824">
        <v>556.25032999999996</v>
      </c>
      <c r="AQ1824">
        <v>609.98972000000003</v>
      </c>
      <c r="AR1824">
        <v>466.56716999999998</v>
      </c>
      <c r="AS1824">
        <v>316.54527999999999</v>
      </c>
      <c r="AT1824">
        <v>278.60122000000001</v>
      </c>
      <c r="AU1824">
        <v>64.166667000000004</v>
      </c>
      <c r="AV1824">
        <v>64.166667000000004</v>
      </c>
      <c r="AW1824">
        <v>63.666666999999997</v>
      </c>
      <c r="AX1824">
        <v>62.666666999999997</v>
      </c>
      <c r="AY1824">
        <v>61.333333000000003</v>
      </c>
      <c r="AZ1824">
        <v>60.666666999999997</v>
      </c>
      <c r="BA1824">
        <v>60</v>
      </c>
      <c r="BB1824">
        <v>59.833333000000003</v>
      </c>
      <c r="BC1824">
        <v>61.5</v>
      </c>
      <c r="BD1824">
        <v>65.166667000000004</v>
      </c>
      <c r="BE1824">
        <v>69.166667000000004</v>
      </c>
      <c r="BF1824">
        <v>73.666667000000004</v>
      </c>
      <c r="BG1824">
        <v>77.5</v>
      </c>
      <c r="BH1824">
        <v>80.333332999999996</v>
      </c>
      <c r="BI1824">
        <v>82.333332999999996</v>
      </c>
      <c r="BJ1824">
        <v>84.166667000000004</v>
      </c>
      <c r="BK1824">
        <v>83.833332999999996</v>
      </c>
      <c r="BL1824">
        <v>82.833332999999996</v>
      </c>
      <c r="BM1824">
        <v>80</v>
      </c>
      <c r="BN1824">
        <v>76.333332999999996</v>
      </c>
      <c r="BO1824">
        <v>72.166667000000004</v>
      </c>
      <c r="BP1824">
        <v>69</v>
      </c>
      <c r="BQ1824">
        <v>67</v>
      </c>
      <c r="BR1824">
        <v>65.5</v>
      </c>
      <c r="BS1824">
        <v>52.747810000000001</v>
      </c>
      <c r="BT1824">
        <v>1.17571</v>
      </c>
      <c r="BU1824">
        <v>-20.166820000000001</v>
      </c>
      <c r="BV1824">
        <v>-17.077210000000001</v>
      </c>
      <c r="BW1824">
        <v>-4.4641510000000002</v>
      </c>
      <c r="BX1824">
        <v>5.6943510000000002</v>
      </c>
      <c r="BY1824">
        <v>-2.2662580000000001</v>
      </c>
      <c r="BZ1824">
        <v>1.371567</v>
      </c>
      <c r="CA1824">
        <v>-0.5772486</v>
      </c>
      <c r="CB1824">
        <v>7.5832689999999996</v>
      </c>
      <c r="CC1824">
        <v>14.31982</v>
      </c>
      <c r="CD1824">
        <v>-4.9552820000000004</v>
      </c>
      <c r="CE1824">
        <v>4.5948880000000001</v>
      </c>
      <c r="CF1824">
        <v>17.058900000000001</v>
      </c>
      <c r="CG1824">
        <v>4.0629030000000004</v>
      </c>
      <c r="CH1824">
        <v>18.78415</v>
      </c>
      <c r="CI1824">
        <v>11.76337</v>
      </c>
      <c r="CJ1824">
        <v>0.95981280000000002</v>
      </c>
      <c r="CK1824">
        <v>175.15049999999999</v>
      </c>
      <c r="CL1824">
        <v>101.056</v>
      </c>
      <c r="CM1824">
        <v>-49.190600000000003</v>
      </c>
      <c r="CN1824">
        <v>-45.843409999999999</v>
      </c>
      <c r="CO1824">
        <v>-19.08005</v>
      </c>
      <c r="CP1824">
        <v>-13.064920000000001</v>
      </c>
      <c r="CQ1824">
        <v>16.068069999999999</v>
      </c>
      <c r="CR1824">
        <v>8.2838879999999993</v>
      </c>
      <c r="CS1824">
        <v>10.56317</v>
      </c>
      <c r="CT1824">
        <v>8.9804739999999992</v>
      </c>
      <c r="CU1824">
        <v>8.6073079999999997</v>
      </c>
      <c r="CV1824">
        <v>15.689959999999999</v>
      </c>
      <c r="CW1824">
        <v>9.0169379999999997</v>
      </c>
      <c r="CX1824">
        <v>9.8679620000000003</v>
      </c>
      <c r="CY1824">
        <v>8.3314079999999997</v>
      </c>
      <c r="CZ1824">
        <v>19.515999999999998</v>
      </c>
      <c r="DA1824">
        <v>22.875810000000001</v>
      </c>
      <c r="DB1824">
        <v>18.973880000000001</v>
      </c>
      <c r="DC1824">
        <v>18.062840000000001</v>
      </c>
      <c r="DD1824">
        <v>20.638760000000001</v>
      </c>
      <c r="DE1824">
        <v>30.60454</v>
      </c>
      <c r="DF1824">
        <v>35.136879999999998</v>
      </c>
      <c r="DG1824">
        <v>33.333269999999999</v>
      </c>
      <c r="DH1824">
        <v>21.09639</v>
      </c>
      <c r="DI1824">
        <v>31.847380000000001</v>
      </c>
      <c r="DJ1824">
        <v>27.948060000000002</v>
      </c>
      <c r="DK1824">
        <v>28.100239999999999</v>
      </c>
      <c r="DL1824">
        <v>22.38289</v>
      </c>
      <c r="DM1824">
        <v>14.62809</v>
      </c>
      <c r="DN1824">
        <v>9.713355</v>
      </c>
      <c r="DO1824">
        <v>19</v>
      </c>
      <c r="DP1824">
        <v>20</v>
      </c>
    </row>
    <row r="1825" spans="1:120" hidden="1" x14ac:dyDescent="0.25">
      <c r="A1825" t="str">
        <f t="shared" si="28"/>
        <v>Industry_Type-2. Manufacturing_Elect DA 1-4 (1PM-9PM)_44431_19-20</v>
      </c>
      <c r="B1825" t="s">
        <v>62</v>
      </c>
      <c r="C1825" t="s">
        <v>218</v>
      </c>
      <c r="D1825" t="s">
        <v>61</v>
      </c>
      <c r="E1825" t="s">
        <v>61</v>
      </c>
      <c r="F1825" t="s">
        <v>61</v>
      </c>
      <c r="G1825" t="s">
        <v>38</v>
      </c>
      <c r="H1825" t="s">
        <v>61</v>
      </c>
      <c r="I1825" t="s">
        <v>61</v>
      </c>
      <c r="J1825" t="s">
        <v>61</v>
      </c>
      <c r="K1825" t="s">
        <v>203</v>
      </c>
      <c r="L1825" s="18">
        <v>44431</v>
      </c>
      <c r="M1825">
        <v>19</v>
      </c>
      <c r="N1825">
        <v>20</v>
      </c>
      <c r="O1825" t="s">
        <v>263</v>
      </c>
      <c r="P1825">
        <v>1</v>
      </c>
      <c r="Q1825">
        <v>1</v>
      </c>
      <c r="R1825">
        <v>0</v>
      </c>
      <c r="S1825">
        <v>0</v>
      </c>
      <c r="T1825">
        <v>1</v>
      </c>
      <c r="U1825">
        <v>0</v>
      </c>
      <c r="V1825">
        <v>1</v>
      </c>
      <c r="W1825">
        <v>2147.88</v>
      </c>
      <c r="X1825">
        <v>2187.36</v>
      </c>
      <c r="Y1825">
        <v>2278.1999999999998</v>
      </c>
      <c r="Z1825">
        <v>2166.36</v>
      </c>
      <c r="AA1825">
        <v>2079.36</v>
      </c>
      <c r="AB1825">
        <v>2033.04</v>
      </c>
      <c r="AC1825">
        <v>2047.2</v>
      </c>
      <c r="AD1825">
        <v>2006.28</v>
      </c>
      <c r="AE1825">
        <v>2025.12</v>
      </c>
      <c r="AF1825">
        <v>2114.7600000000002</v>
      </c>
      <c r="AG1825">
        <v>2139.12</v>
      </c>
      <c r="AH1825">
        <v>2257.1999999999998</v>
      </c>
      <c r="AI1825">
        <v>2276.64</v>
      </c>
      <c r="AJ1825">
        <v>2213.64</v>
      </c>
      <c r="AK1825">
        <v>2228.64</v>
      </c>
      <c r="AL1825">
        <v>2221.3200000000002</v>
      </c>
      <c r="AM1825">
        <v>2338.3200000000002</v>
      </c>
      <c r="AN1825">
        <v>2324.2800000000002</v>
      </c>
      <c r="AO1825">
        <v>1996.56</v>
      </c>
      <c r="AP1825">
        <v>2014.68</v>
      </c>
      <c r="AQ1825">
        <v>2211.36</v>
      </c>
      <c r="AR1825">
        <v>2084.4</v>
      </c>
      <c r="AS1825">
        <v>1772.4</v>
      </c>
      <c r="AT1825">
        <v>1440.6</v>
      </c>
      <c r="AU1825">
        <v>65.5</v>
      </c>
      <c r="AV1825">
        <v>65.5</v>
      </c>
      <c r="AW1825">
        <v>64.5</v>
      </c>
      <c r="AX1825">
        <v>63</v>
      </c>
      <c r="AY1825">
        <v>61.5</v>
      </c>
      <c r="AZ1825">
        <v>60.5</v>
      </c>
      <c r="BA1825">
        <v>59.5</v>
      </c>
      <c r="BB1825">
        <v>59</v>
      </c>
      <c r="BC1825">
        <v>60.5</v>
      </c>
      <c r="BD1825">
        <v>64</v>
      </c>
      <c r="BE1825">
        <v>67</v>
      </c>
      <c r="BF1825">
        <v>71</v>
      </c>
      <c r="BG1825">
        <v>75</v>
      </c>
      <c r="BH1825">
        <v>78.5</v>
      </c>
      <c r="BI1825">
        <v>81.5</v>
      </c>
      <c r="BJ1825">
        <v>84.5</v>
      </c>
      <c r="BK1825">
        <v>85</v>
      </c>
      <c r="BL1825">
        <v>84.5</v>
      </c>
      <c r="BM1825">
        <v>82</v>
      </c>
      <c r="BN1825">
        <v>79</v>
      </c>
      <c r="BO1825">
        <v>75</v>
      </c>
      <c r="BP1825">
        <v>71</v>
      </c>
      <c r="BQ1825">
        <v>68.5</v>
      </c>
      <c r="BR1825">
        <v>66.5</v>
      </c>
      <c r="BS1825">
        <v>90.048339999999996</v>
      </c>
      <c r="BT1825">
        <v>-46.66187</v>
      </c>
      <c r="BU1825">
        <v>-129.4348</v>
      </c>
      <c r="BV1825">
        <v>-22.325199999999999</v>
      </c>
      <c r="BW1825">
        <v>71.495850000000004</v>
      </c>
      <c r="BX1825">
        <v>77.120360000000005</v>
      </c>
      <c r="BY1825">
        <v>-31.485720000000001</v>
      </c>
      <c r="BZ1825">
        <v>-7.6129150000000001</v>
      </c>
      <c r="CA1825">
        <v>5.9956050000000003</v>
      </c>
      <c r="CB1825">
        <v>-117.26560000000001</v>
      </c>
      <c r="CC1825">
        <v>-125.72</v>
      </c>
      <c r="CD1825">
        <v>-203.10910000000001</v>
      </c>
      <c r="CE1825">
        <v>-167.63820000000001</v>
      </c>
      <c r="CF1825">
        <v>-133.09639999999999</v>
      </c>
      <c r="CG1825">
        <v>-143.2046</v>
      </c>
      <c r="CH1825">
        <v>-100.6152</v>
      </c>
      <c r="CI1825">
        <v>-194.71440000000001</v>
      </c>
      <c r="CJ1825">
        <v>-209.59229999999999</v>
      </c>
      <c r="CK1825">
        <v>68.147220000000004</v>
      </c>
      <c r="CL1825">
        <v>131.88640000000001</v>
      </c>
      <c r="CM1825">
        <v>-42.518799999999999</v>
      </c>
      <c r="CN1825">
        <v>110.9204</v>
      </c>
      <c r="CO1825">
        <v>373.41609999999997</v>
      </c>
      <c r="CP1825">
        <v>706.2174</v>
      </c>
      <c r="CQ1825">
        <v>1507.2570000000001</v>
      </c>
      <c r="CR1825">
        <v>1126.384</v>
      </c>
      <c r="CS1825">
        <v>1314.8240000000001</v>
      </c>
      <c r="CT1825">
        <v>882.93209999999999</v>
      </c>
      <c r="CU1825">
        <v>789.40279999999996</v>
      </c>
      <c r="CV1825">
        <v>910.37049999999999</v>
      </c>
      <c r="CW1825">
        <v>841.9692</v>
      </c>
      <c r="CX1825">
        <v>890.85329999999999</v>
      </c>
      <c r="CY1825">
        <v>1146.75</v>
      </c>
      <c r="CZ1825">
        <v>1658.144</v>
      </c>
      <c r="DA1825">
        <v>2418.953</v>
      </c>
      <c r="DB1825">
        <v>1860.9949999999999</v>
      </c>
      <c r="DC1825">
        <v>1144.818</v>
      </c>
      <c r="DD1825">
        <v>1610.0309999999999</v>
      </c>
      <c r="DE1825">
        <v>1739.521</v>
      </c>
      <c r="DF1825">
        <v>1532.8620000000001</v>
      </c>
      <c r="DG1825">
        <v>1270.1400000000001</v>
      </c>
      <c r="DH1825">
        <v>1889.1610000000001</v>
      </c>
      <c r="DI1825">
        <v>3122.25</v>
      </c>
      <c r="DJ1825">
        <v>923.60450000000003</v>
      </c>
      <c r="DK1825">
        <v>1457.1079999999999</v>
      </c>
      <c r="DL1825">
        <v>1110.0889999999999</v>
      </c>
      <c r="DM1825">
        <v>1363.835</v>
      </c>
      <c r="DN1825">
        <v>3434.3679999999999</v>
      </c>
      <c r="DO1825">
        <v>19</v>
      </c>
      <c r="DP1825">
        <v>20</v>
      </c>
    </row>
    <row r="1826" spans="1:120" hidden="1" x14ac:dyDescent="0.25">
      <c r="A1826" t="str">
        <f t="shared" si="28"/>
        <v>OtherDR-No_Elect DA 1-4 (1PM-9PM)_44431_19-20</v>
      </c>
      <c r="B1826" t="s">
        <v>62</v>
      </c>
      <c r="C1826" t="s">
        <v>323</v>
      </c>
      <c r="D1826" t="s">
        <v>61</v>
      </c>
      <c r="E1826" t="s">
        <v>61</v>
      </c>
      <c r="F1826" t="s">
        <v>61</v>
      </c>
      <c r="G1826" t="s">
        <v>61</v>
      </c>
      <c r="H1826" t="s">
        <v>61</v>
      </c>
      <c r="I1826" t="s">
        <v>97</v>
      </c>
      <c r="J1826" t="s">
        <v>61</v>
      </c>
      <c r="K1826" t="s">
        <v>203</v>
      </c>
      <c r="L1826" s="18">
        <v>44431</v>
      </c>
      <c r="M1826">
        <v>19</v>
      </c>
      <c r="N1826">
        <v>20</v>
      </c>
      <c r="O1826" t="s">
        <v>263</v>
      </c>
      <c r="P1826">
        <v>22</v>
      </c>
      <c r="Q1826">
        <v>20</v>
      </c>
      <c r="R1826">
        <v>0</v>
      </c>
      <c r="S1826">
        <v>0</v>
      </c>
      <c r="T1826">
        <v>0</v>
      </c>
      <c r="U1826">
        <v>0</v>
      </c>
      <c r="V1826">
        <v>0</v>
      </c>
      <c r="W1826">
        <v>3012.0023999999999</v>
      </c>
      <c r="X1826">
        <v>3063.5043999999998</v>
      </c>
      <c r="Y1826">
        <v>3162.8090999999999</v>
      </c>
      <c r="Z1826">
        <v>2906.0866999999998</v>
      </c>
      <c r="AA1826">
        <v>2805.5488999999998</v>
      </c>
      <c r="AB1826">
        <v>2813.6118999999999</v>
      </c>
      <c r="AC1826">
        <v>3070.3706000000002</v>
      </c>
      <c r="AD1826">
        <v>3220.0486999999998</v>
      </c>
      <c r="AE1826">
        <v>3429.5954000000002</v>
      </c>
      <c r="AF1826">
        <v>3574.9636999999998</v>
      </c>
      <c r="AG1826">
        <v>3596.0111000000002</v>
      </c>
      <c r="AH1826">
        <v>3808.7323999999999</v>
      </c>
      <c r="AI1826">
        <v>3844.8476000000001</v>
      </c>
      <c r="AJ1826">
        <v>3888.2745</v>
      </c>
      <c r="AK1826">
        <v>3935.5965000000001</v>
      </c>
      <c r="AL1826">
        <v>3807.1098999999999</v>
      </c>
      <c r="AM1826">
        <v>3936.9142999999999</v>
      </c>
      <c r="AN1826">
        <v>3801.6714999999999</v>
      </c>
      <c r="AO1826">
        <v>3320.7932999999998</v>
      </c>
      <c r="AP1826">
        <v>3340.0994000000001</v>
      </c>
      <c r="AQ1826">
        <v>3624.3294999999998</v>
      </c>
      <c r="AR1826">
        <v>3224.7721000000001</v>
      </c>
      <c r="AS1826">
        <v>2818.5135</v>
      </c>
      <c r="AT1826">
        <v>2388.4717999999998</v>
      </c>
      <c r="AU1826">
        <v>64.3</v>
      </c>
      <c r="AV1826">
        <v>64.3</v>
      </c>
      <c r="AW1826">
        <v>63.75</v>
      </c>
      <c r="AX1826">
        <v>62.7</v>
      </c>
      <c r="AY1826">
        <v>61.35</v>
      </c>
      <c r="AZ1826">
        <v>60.65</v>
      </c>
      <c r="BA1826">
        <v>59.95</v>
      </c>
      <c r="BB1826">
        <v>59.75</v>
      </c>
      <c r="BC1826">
        <v>61.4</v>
      </c>
      <c r="BD1826">
        <v>65.05</v>
      </c>
      <c r="BE1826">
        <v>68.95</v>
      </c>
      <c r="BF1826">
        <v>73.400000000000006</v>
      </c>
      <c r="BG1826">
        <v>77.25</v>
      </c>
      <c r="BH1826">
        <v>80.150000000000006</v>
      </c>
      <c r="BI1826">
        <v>82.25</v>
      </c>
      <c r="BJ1826">
        <v>84.2</v>
      </c>
      <c r="BK1826">
        <v>83.95</v>
      </c>
      <c r="BL1826">
        <v>83</v>
      </c>
      <c r="BM1826">
        <v>80.2</v>
      </c>
      <c r="BN1826">
        <v>76.599999999999994</v>
      </c>
      <c r="BO1826">
        <v>72.45</v>
      </c>
      <c r="BP1826">
        <v>69.2</v>
      </c>
      <c r="BQ1826">
        <v>67.150000000000006</v>
      </c>
      <c r="BR1826">
        <v>65.599999999999994</v>
      </c>
      <c r="BS1826">
        <v>-7.4076069999999996</v>
      </c>
      <c r="BT1826">
        <v>-243.79089999999999</v>
      </c>
      <c r="BU1826">
        <v>-326.71390000000002</v>
      </c>
      <c r="BV1826">
        <v>-78.785560000000004</v>
      </c>
      <c r="BW1826">
        <v>47.433459999999997</v>
      </c>
      <c r="BX1826">
        <v>228.27279999999999</v>
      </c>
      <c r="BY1826">
        <v>33.174419999999998</v>
      </c>
      <c r="BZ1826">
        <v>-80.167839999999998</v>
      </c>
      <c r="CA1826">
        <v>-50.956299999999999</v>
      </c>
      <c r="CB1826">
        <v>-172.03360000000001</v>
      </c>
      <c r="CC1826">
        <v>-139.94829999999999</v>
      </c>
      <c r="CD1826">
        <v>-251.7</v>
      </c>
      <c r="CE1826">
        <v>-217.44829999999999</v>
      </c>
      <c r="CF1826">
        <v>-219.44880000000001</v>
      </c>
      <c r="CG1826">
        <v>-218.2243</v>
      </c>
      <c r="CH1826">
        <v>-76.74006</v>
      </c>
      <c r="CI1826">
        <v>-254.7329</v>
      </c>
      <c r="CJ1826">
        <v>-276.72289999999998</v>
      </c>
      <c r="CK1826">
        <v>149.27369999999999</v>
      </c>
      <c r="CL1826">
        <v>183.27180000000001</v>
      </c>
      <c r="CM1826">
        <v>-170.5994</v>
      </c>
      <c r="CN1826">
        <v>80.359520000000003</v>
      </c>
      <c r="CO1826">
        <v>334.8329</v>
      </c>
      <c r="CP1826">
        <v>743.66390000000001</v>
      </c>
      <c r="CQ1826">
        <v>3520.9740000000002</v>
      </c>
      <c r="CR1826">
        <v>2139.1410000000001</v>
      </c>
      <c r="CS1826">
        <v>2342.951</v>
      </c>
      <c r="CT1826">
        <v>1647.7190000000001</v>
      </c>
      <c r="CU1826">
        <v>1520.01</v>
      </c>
      <c r="CV1826">
        <v>1412.001</v>
      </c>
      <c r="CW1826">
        <v>1290.99</v>
      </c>
      <c r="CX1826">
        <v>1428.261</v>
      </c>
      <c r="CY1826">
        <v>1692.1110000000001</v>
      </c>
      <c r="CZ1826">
        <v>2390.5250000000001</v>
      </c>
      <c r="DA1826">
        <v>3672.0880000000002</v>
      </c>
      <c r="DB1826">
        <v>3057.268</v>
      </c>
      <c r="DC1826">
        <v>2358.5439999999999</v>
      </c>
      <c r="DD1826">
        <v>3230.4630000000002</v>
      </c>
      <c r="DE1826">
        <v>3644.6779999999999</v>
      </c>
      <c r="DF1826">
        <v>3374.39</v>
      </c>
      <c r="DG1826">
        <v>2889.7979999999998</v>
      </c>
      <c r="DH1826">
        <v>3459.0610000000001</v>
      </c>
      <c r="DI1826">
        <v>4865.299</v>
      </c>
      <c r="DJ1826">
        <v>2183.2869999999998</v>
      </c>
      <c r="DK1826">
        <v>3027.4670000000001</v>
      </c>
      <c r="DL1826">
        <v>2854.027</v>
      </c>
      <c r="DM1826">
        <v>2559.5569999999998</v>
      </c>
      <c r="DN1826">
        <v>5196.57</v>
      </c>
      <c r="DO1826">
        <v>19</v>
      </c>
      <c r="DP1826">
        <v>20</v>
      </c>
    </row>
    <row r="1827" spans="1:120" hidden="1" x14ac:dyDescent="0.25">
      <c r="A1827" t="str">
        <f t="shared" si="28"/>
        <v>All_Elect DA 1-4 (1PM-9PM) with Weekends_44431_19-20</v>
      </c>
      <c r="B1827" t="s">
        <v>62</v>
      </c>
      <c r="C1827" t="s">
        <v>61</v>
      </c>
      <c r="D1827" t="s">
        <v>61</v>
      </c>
      <c r="E1827" t="s">
        <v>61</v>
      </c>
      <c r="F1827" t="s">
        <v>61</v>
      </c>
      <c r="G1827" t="s">
        <v>61</v>
      </c>
      <c r="H1827" t="s">
        <v>61</v>
      </c>
      <c r="I1827" t="s">
        <v>61</v>
      </c>
      <c r="J1827" t="s">
        <v>61</v>
      </c>
      <c r="K1827" t="s">
        <v>264</v>
      </c>
      <c r="L1827" s="18">
        <v>44431</v>
      </c>
      <c r="M1827">
        <v>19</v>
      </c>
      <c r="N1827">
        <v>20</v>
      </c>
      <c r="O1827" t="s">
        <v>263</v>
      </c>
      <c r="P1827">
        <v>13</v>
      </c>
      <c r="Q1827">
        <v>12</v>
      </c>
      <c r="R1827">
        <v>0</v>
      </c>
      <c r="S1827">
        <v>1</v>
      </c>
      <c r="T1827">
        <v>1</v>
      </c>
      <c r="U1827">
        <v>1</v>
      </c>
      <c r="V1827">
        <v>1</v>
      </c>
      <c r="W1827">
        <v>2600.5113000000001</v>
      </c>
      <c r="X1827">
        <v>2605.1104999999998</v>
      </c>
      <c r="Y1827">
        <v>2628.5664000000002</v>
      </c>
      <c r="Z1827">
        <v>2698.7827000000002</v>
      </c>
      <c r="AA1827">
        <v>2811.4222</v>
      </c>
      <c r="AB1827">
        <v>3257.098</v>
      </c>
      <c r="AC1827">
        <v>3548.8150999999998</v>
      </c>
      <c r="AD1827">
        <v>3230.0461</v>
      </c>
      <c r="AE1827">
        <v>3186.1523000000002</v>
      </c>
      <c r="AF1827">
        <v>3437.0832999999998</v>
      </c>
      <c r="AG1827">
        <v>3955.8602999999998</v>
      </c>
      <c r="AH1827">
        <v>4235.2107999999998</v>
      </c>
      <c r="AI1827">
        <v>4279.3874999999998</v>
      </c>
      <c r="AJ1827">
        <v>4374.0446000000002</v>
      </c>
      <c r="AK1827">
        <v>4406.3004000000001</v>
      </c>
      <c r="AL1827">
        <v>3913.2289000000001</v>
      </c>
      <c r="AM1827">
        <v>3817.0902000000001</v>
      </c>
      <c r="AN1827">
        <v>3526.9256</v>
      </c>
      <c r="AO1827">
        <v>2188.538</v>
      </c>
      <c r="AP1827">
        <v>2209.9902999999999</v>
      </c>
      <c r="AQ1827">
        <v>2781.4576000000002</v>
      </c>
      <c r="AR1827">
        <v>2962.8234000000002</v>
      </c>
      <c r="AS1827">
        <v>2962.4641000000001</v>
      </c>
      <c r="AT1827">
        <v>2897.5990000000002</v>
      </c>
      <c r="AU1827">
        <v>65.5</v>
      </c>
      <c r="AV1827">
        <v>65.5</v>
      </c>
      <c r="AW1827">
        <v>64.5</v>
      </c>
      <c r="AX1827">
        <v>63</v>
      </c>
      <c r="AY1827">
        <v>61.5</v>
      </c>
      <c r="AZ1827">
        <v>60.5</v>
      </c>
      <c r="BA1827">
        <v>59.5</v>
      </c>
      <c r="BB1827">
        <v>59</v>
      </c>
      <c r="BC1827">
        <v>60.5</v>
      </c>
      <c r="BD1827">
        <v>64</v>
      </c>
      <c r="BE1827">
        <v>67</v>
      </c>
      <c r="BF1827">
        <v>71</v>
      </c>
      <c r="BG1827">
        <v>75</v>
      </c>
      <c r="BH1827">
        <v>78.5</v>
      </c>
      <c r="BI1827">
        <v>81.5</v>
      </c>
      <c r="BJ1827">
        <v>84.5</v>
      </c>
      <c r="BK1827">
        <v>85</v>
      </c>
      <c r="BL1827">
        <v>84.5</v>
      </c>
      <c r="BM1827">
        <v>82</v>
      </c>
      <c r="BN1827">
        <v>79</v>
      </c>
      <c r="BO1827">
        <v>75</v>
      </c>
      <c r="BP1827">
        <v>71</v>
      </c>
      <c r="BQ1827">
        <v>68.5</v>
      </c>
      <c r="BR1827">
        <v>66.5</v>
      </c>
      <c r="BS1827">
        <v>103.0553</v>
      </c>
      <c r="BT1827">
        <v>-266.58879999999999</v>
      </c>
      <c r="BU1827">
        <v>-275.59539999999998</v>
      </c>
      <c r="BV1827">
        <v>-400.49299999999999</v>
      </c>
      <c r="BW1827">
        <v>-299.47019999999998</v>
      </c>
      <c r="BX1827">
        <v>-395.95499999999998</v>
      </c>
      <c r="BY1827">
        <v>-372.55090000000001</v>
      </c>
      <c r="BZ1827">
        <v>240.88409999999999</v>
      </c>
      <c r="CA1827">
        <v>396.36520000000002</v>
      </c>
      <c r="CB1827">
        <v>410.4554</v>
      </c>
      <c r="CC1827">
        <v>48.86392</v>
      </c>
      <c r="CD1827">
        <v>-78.427930000000003</v>
      </c>
      <c r="CE1827">
        <v>26.19782</v>
      </c>
      <c r="CF1827">
        <v>-69.526499999999999</v>
      </c>
      <c r="CG1827">
        <v>-91.369870000000006</v>
      </c>
      <c r="CH1827">
        <v>351.49220000000003</v>
      </c>
      <c r="CI1827">
        <v>371.67739999999998</v>
      </c>
      <c r="CJ1827">
        <v>560.90909999999997</v>
      </c>
      <c r="CK1827">
        <v>1682.4780000000001</v>
      </c>
      <c r="CL1827">
        <v>1671.068</v>
      </c>
      <c r="CM1827">
        <v>961.27800000000002</v>
      </c>
      <c r="CN1827">
        <v>742.6902</v>
      </c>
      <c r="CO1827">
        <v>585.23249999999996</v>
      </c>
      <c r="CP1827">
        <v>643.24390000000005</v>
      </c>
      <c r="CQ1827">
        <v>20286.04</v>
      </c>
      <c r="CR1827">
        <v>7188.1090000000004</v>
      </c>
      <c r="CS1827">
        <v>6591.2349999999997</v>
      </c>
      <c r="CT1827">
        <v>6488.2030000000004</v>
      </c>
      <c r="CU1827">
        <v>6327.835</v>
      </c>
      <c r="CV1827">
        <v>4231.9660000000003</v>
      </c>
      <c r="CW1827">
        <v>2569.971</v>
      </c>
      <c r="CX1827">
        <v>2456.0129999999999</v>
      </c>
      <c r="CY1827">
        <v>3165.2739999999999</v>
      </c>
      <c r="CZ1827">
        <v>6942.9189999999999</v>
      </c>
      <c r="DA1827">
        <v>12966.66</v>
      </c>
      <c r="DB1827">
        <v>15923.27</v>
      </c>
      <c r="DC1827">
        <v>17339.55</v>
      </c>
      <c r="DD1827">
        <v>18183.919999999998</v>
      </c>
      <c r="DE1827">
        <v>15415.95</v>
      </c>
      <c r="DF1827">
        <v>16257.66</v>
      </c>
      <c r="DG1827">
        <v>12785.58</v>
      </c>
      <c r="DH1827">
        <v>11308.78</v>
      </c>
      <c r="DI1827">
        <v>12986.62</v>
      </c>
      <c r="DJ1827">
        <v>13840.51</v>
      </c>
      <c r="DK1827">
        <v>13704.56</v>
      </c>
      <c r="DL1827">
        <v>15041.14</v>
      </c>
      <c r="DM1827">
        <v>16447.59</v>
      </c>
      <c r="DN1827">
        <v>16217.74</v>
      </c>
      <c r="DO1827">
        <v>19</v>
      </c>
      <c r="DP1827">
        <v>20</v>
      </c>
    </row>
    <row r="1828" spans="1:120" hidden="1" x14ac:dyDescent="0.25">
      <c r="A1828" t="str">
        <f t="shared" si="28"/>
        <v>Industry_Type-1. Agriculture, Mining &amp; Construction_Elect DA 1-4 (1PM-9PM) with Weekends_44431_19-20</v>
      </c>
      <c r="B1828" t="s">
        <v>62</v>
      </c>
      <c r="C1828" t="s">
        <v>211</v>
      </c>
      <c r="D1828" t="s">
        <v>61</v>
      </c>
      <c r="E1828" t="s">
        <v>61</v>
      </c>
      <c r="F1828" t="s">
        <v>61</v>
      </c>
      <c r="G1828" t="s">
        <v>30</v>
      </c>
      <c r="H1828" t="s">
        <v>61</v>
      </c>
      <c r="I1828" t="s">
        <v>61</v>
      </c>
      <c r="J1828" t="s">
        <v>61</v>
      </c>
      <c r="K1828" t="s">
        <v>264</v>
      </c>
      <c r="L1828" s="18">
        <v>44431</v>
      </c>
      <c r="M1828">
        <v>19</v>
      </c>
      <c r="N1828">
        <v>20</v>
      </c>
      <c r="O1828" t="s">
        <v>263</v>
      </c>
      <c r="P1828">
        <v>12</v>
      </c>
      <c r="Q1828">
        <v>11</v>
      </c>
      <c r="R1828">
        <v>0</v>
      </c>
      <c r="S1828">
        <v>0</v>
      </c>
      <c r="T1828">
        <v>1</v>
      </c>
      <c r="U1828">
        <v>1</v>
      </c>
      <c r="V1828">
        <v>1</v>
      </c>
      <c r="W1828">
        <v>262.33307000000002</v>
      </c>
      <c r="X1828">
        <v>240.78256999999999</v>
      </c>
      <c r="Y1828">
        <v>238.22071</v>
      </c>
      <c r="Z1828">
        <v>239.10988</v>
      </c>
      <c r="AA1828">
        <v>308.90071</v>
      </c>
      <c r="AB1828">
        <v>556.96583999999996</v>
      </c>
      <c r="AC1828">
        <v>841.99558000000002</v>
      </c>
      <c r="AD1828">
        <v>669.36108999999999</v>
      </c>
      <c r="AE1828">
        <v>660.06948999999997</v>
      </c>
      <c r="AF1828">
        <v>755.66432999999995</v>
      </c>
      <c r="AG1828">
        <v>1304.251</v>
      </c>
      <c r="AH1828">
        <v>1262.6459</v>
      </c>
      <c r="AI1828">
        <v>1263.4951000000001</v>
      </c>
      <c r="AJ1828">
        <v>1236.6323</v>
      </c>
      <c r="AK1828">
        <v>1173.1137000000001</v>
      </c>
      <c r="AL1828">
        <v>833.68502999999998</v>
      </c>
      <c r="AM1828">
        <v>867.78315999999995</v>
      </c>
      <c r="AN1828">
        <v>697.77121999999997</v>
      </c>
      <c r="AO1828">
        <v>187.8425</v>
      </c>
      <c r="AP1828">
        <v>139.62661</v>
      </c>
      <c r="AQ1828">
        <v>235.09017</v>
      </c>
      <c r="AR1828">
        <v>269.36063999999999</v>
      </c>
      <c r="AS1828">
        <v>426.08974000000001</v>
      </c>
      <c r="AT1828">
        <v>273.49826000000002</v>
      </c>
      <c r="AU1828">
        <v>65.5</v>
      </c>
      <c r="AV1828">
        <v>65.5</v>
      </c>
      <c r="AW1828">
        <v>64.5</v>
      </c>
      <c r="AX1828">
        <v>63</v>
      </c>
      <c r="AY1828">
        <v>61.5</v>
      </c>
      <c r="AZ1828">
        <v>60.5</v>
      </c>
      <c r="BA1828">
        <v>59.5</v>
      </c>
      <c r="BB1828">
        <v>59</v>
      </c>
      <c r="BC1828">
        <v>60.5</v>
      </c>
      <c r="BD1828">
        <v>64</v>
      </c>
      <c r="BE1828">
        <v>67</v>
      </c>
      <c r="BF1828">
        <v>71</v>
      </c>
      <c r="BG1828">
        <v>75</v>
      </c>
      <c r="BH1828">
        <v>78.5</v>
      </c>
      <c r="BI1828">
        <v>81.5</v>
      </c>
      <c r="BJ1828">
        <v>84.5</v>
      </c>
      <c r="BK1828">
        <v>85</v>
      </c>
      <c r="BL1828">
        <v>84.5</v>
      </c>
      <c r="BM1828">
        <v>82</v>
      </c>
      <c r="BN1828">
        <v>79</v>
      </c>
      <c r="BO1828">
        <v>75</v>
      </c>
      <c r="BP1828">
        <v>71</v>
      </c>
      <c r="BQ1828">
        <v>68.5</v>
      </c>
      <c r="BR1828">
        <v>66.5</v>
      </c>
      <c r="BS1828">
        <v>224.9282</v>
      </c>
      <c r="BT1828">
        <v>5.3319640000000001</v>
      </c>
      <c r="BU1828">
        <v>17.758289999999999</v>
      </c>
      <c r="BV1828">
        <v>3.1507139999999998</v>
      </c>
      <c r="BW1828">
        <v>11.33081</v>
      </c>
      <c r="BX1828">
        <v>-145.74379999999999</v>
      </c>
      <c r="BY1828">
        <v>-177.2259</v>
      </c>
      <c r="BZ1828">
        <v>146.51220000000001</v>
      </c>
      <c r="CA1828">
        <v>150.9075</v>
      </c>
      <c r="CB1828">
        <v>22.938749999999999</v>
      </c>
      <c r="CC1828">
        <v>-533.44849999999997</v>
      </c>
      <c r="CD1828">
        <v>-442.34309999999999</v>
      </c>
      <c r="CE1828">
        <v>-380.53500000000003</v>
      </c>
      <c r="CF1828">
        <v>-415.95339999999999</v>
      </c>
      <c r="CG1828">
        <v>-388.1121</v>
      </c>
      <c r="CH1828">
        <v>-54.157389999999999</v>
      </c>
      <c r="CI1828">
        <v>-116.1172</v>
      </c>
      <c r="CJ1828">
        <v>-18.129079999999998</v>
      </c>
      <c r="CK1828">
        <v>428.23099999999999</v>
      </c>
      <c r="CL1828">
        <v>474.375</v>
      </c>
      <c r="CM1828">
        <v>308.6859</v>
      </c>
      <c r="CN1828">
        <v>230.28960000000001</v>
      </c>
      <c r="CO1828">
        <v>77.064679999999996</v>
      </c>
      <c r="CP1828">
        <v>225.82769999999999</v>
      </c>
      <c r="CQ1828">
        <v>3942.366</v>
      </c>
      <c r="CR1828">
        <v>2074.6970000000001</v>
      </c>
      <c r="CS1828">
        <v>2057.2280000000001</v>
      </c>
      <c r="CT1828">
        <v>2082.4540000000002</v>
      </c>
      <c r="CU1828">
        <v>2095.9319999999998</v>
      </c>
      <c r="CV1828">
        <v>1960.577</v>
      </c>
      <c r="CW1828">
        <v>1062.0519999999999</v>
      </c>
      <c r="CX1828">
        <v>1562.0889999999999</v>
      </c>
      <c r="CY1828">
        <v>1434.7629999999999</v>
      </c>
      <c r="CZ1828">
        <v>2144.922</v>
      </c>
      <c r="DA1828">
        <v>2635.4989999999998</v>
      </c>
      <c r="DB1828">
        <v>3551.578</v>
      </c>
      <c r="DC1828">
        <v>3567.39</v>
      </c>
      <c r="DD1828">
        <v>4327.8109999999997</v>
      </c>
      <c r="DE1828">
        <v>4284.7020000000002</v>
      </c>
      <c r="DF1828">
        <v>4424.5429999999997</v>
      </c>
      <c r="DG1828">
        <v>4115.9799999999996</v>
      </c>
      <c r="DH1828">
        <v>3266.9169999999999</v>
      </c>
      <c r="DI1828">
        <v>3163.0540000000001</v>
      </c>
      <c r="DJ1828">
        <v>3734.8960000000002</v>
      </c>
      <c r="DK1828">
        <v>3589.6660000000002</v>
      </c>
      <c r="DL1828">
        <v>4411.607</v>
      </c>
      <c r="DM1828">
        <v>4876.2849999999999</v>
      </c>
      <c r="DN1828">
        <v>4516.6980000000003</v>
      </c>
      <c r="DO1828">
        <v>19</v>
      </c>
      <c r="DP1828">
        <v>20</v>
      </c>
    </row>
    <row r="1829" spans="1:120" hidden="1" x14ac:dyDescent="0.25">
      <c r="A1829" t="str">
        <f t="shared" si="28"/>
        <v>sublap_id-SLAP_PGST_Elect DA 1-4 (1PM-9PM) with Weekends_44431_19-20</v>
      </c>
      <c r="B1829" t="s">
        <v>62</v>
      </c>
      <c r="C1829" t="s">
        <v>285</v>
      </c>
      <c r="D1829" t="s">
        <v>61</v>
      </c>
      <c r="E1829" t="s">
        <v>286</v>
      </c>
      <c r="F1829" t="s">
        <v>61</v>
      </c>
      <c r="G1829" t="s">
        <v>61</v>
      </c>
      <c r="H1829" t="s">
        <v>61</v>
      </c>
      <c r="I1829" t="s">
        <v>61</v>
      </c>
      <c r="J1829" t="s">
        <v>61</v>
      </c>
      <c r="K1829" t="s">
        <v>264</v>
      </c>
      <c r="L1829" s="18">
        <v>44431</v>
      </c>
      <c r="M1829">
        <v>19</v>
      </c>
      <c r="N1829">
        <v>20</v>
      </c>
      <c r="O1829" t="s">
        <v>263</v>
      </c>
      <c r="P1829">
        <v>13</v>
      </c>
      <c r="Q1829">
        <v>12</v>
      </c>
      <c r="R1829">
        <v>0</v>
      </c>
      <c r="S1829">
        <v>1</v>
      </c>
      <c r="T1829">
        <v>1</v>
      </c>
      <c r="U1829">
        <v>1</v>
      </c>
      <c r="V1829">
        <v>1</v>
      </c>
      <c r="W1829">
        <v>2600.5113000000001</v>
      </c>
      <c r="X1829">
        <v>2605.1104999999998</v>
      </c>
      <c r="Y1829">
        <v>2628.5664000000002</v>
      </c>
      <c r="Z1829">
        <v>2698.7827000000002</v>
      </c>
      <c r="AA1829">
        <v>2811.4222</v>
      </c>
      <c r="AB1829">
        <v>3257.098</v>
      </c>
      <c r="AC1829">
        <v>3548.8150999999998</v>
      </c>
      <c r="AD1829">
        <v>3230.0461</v>
      </c>
      <c r="AE1829">
        <v>3186.1523000000002</v>
      </c>
      <c r="AF1829">
        <v>3437.0832999999998</v>
      </c>
      <c r="AG1829">
        <v>3955.8602999999998</v>
      </c>
      <c r="AH1829">
        <v>4235.2107999999998</v>
      </c>
      <c r="AI1829">
        <v>4279.3874999999998</v>
      </c>
      <c r="AJ1829">
        <v>4374.0446000000002</v>
      </c>
      <c r="AK1829">
        <v>4406.3004000000001</v>
      </c>
      <c r="AL1829">
        <v>3913.2289000000001</v>
      </c>
      <c r="AM1829">
        <v>3817.0902000000001</v>
      </c>
      <c r="AN1829">
        <v>3526.9256</v>
      </c>
      <c r="AO1829">
        <v>2188.538</v>
      </c>
      <c r="AP1829">
        <v>2209.9902999999999</v>
      </c>
      <c r="AQ1829">
        <v>2781.4576000000002</v>
      </c>
      <c r="AR1829">
        <v>2962.8234000000002</v>
      </c>
      <c r="AS1829">
        <v>2962.4641000000001</v>
      </c>
      <c r="AT1829">
        <v>2897.5990000000002</v>
      </c>
      <c r="AU1829">
        <v>65.5</v>
      </c>
      <c r="AV1829">
        <v>65.5</v>
      </c>
      <c r="AW1829">
        <v>64.5</v>
      </c>
      <c r="AX1829">
        <v>63</v>
      </c>
      <c r="AY1829">
        <v>61.5</v>
      </c>
      <c r="AZ1829">
        <v>60.5</v>
      </c>
      <c r="BA1829">
        <v>59.5</v>
      </c>
      <c r="BB1829">
        <v>59</v>
      </c>
      <c r="BC1829">
        <v>60.5</v>
      </c>
      <c r="BD1829">
        <v>64</v>
      </c>
      <c r="BE1829">
        <v>67</v>
      </c>
      <c r="BF1829">
        <v>71</v>
      </c>
      <c r="BG1829">
        <v>75</v>
      </c>
      <c r="BH1829">
        <v>78.5</v>
      </c>
      <c r="BI1829">
        <v>81.5</v>
      </c>
      <c r="BJ1829">
        <v>84.5</v>
      </c>
      <c r="BK1829">
        <v>85</v>
      </c>
      <c r="BL1829">
        <v>84.5</v>
      </c>
      <c r="BM1829">
        <v>82</v>
      </c>
      <c r="BN1829">
        <v>79</v>
      </c>
      <c r="BO1829">
        <v>75</v>
      </c>
      <c r="BP1829">
        <v>71</v>
      </c>
      <c r="BQ1829">
        <v>68.5</v>
      </c>
      <c r="BR1829">
        <v>66.5</v>
      </c>
      <c r="BS1829">
        <v>103.0553</v>
      </c>
      <c r="BT1829">
        <v>-266.58879999999999</v>
      </c>
      <c r="BU1829">
        <v>-275.59539999999998</v>
      </c>
      <c r="BV1829">
        <v>-400.49299999999999</v>
      </c>
      <c r="BW1829">
        <v>-299.47019999999998</v>
      </c>
      <c r="BX1829">
        <v>-395.95499999999998</v>
      </c>
      <c r="BY1829">
        <v>-372.55090000000001</v>
      </c>
      <c r="BZ1829">
        <v>240.88409999999999</v>
      </c>
      <c r="CA1829">
        <v>396.36520000000002</v>
      </c>
      <c r="CB1829">
        <v>410.4554</v>
      </c>
      <c r="CC1829">
        <v>48.86392</v>
      </c>
      <c r="CD1829">
        <v>-78.427930000000003</v>
      </c>
      <c r="CE1829">
        <v>26.19782</v>
      </c>
      <c r="CF1829">
        <v>-69.526499999999999</v>
      </c>
      <c r="CG1829">
        <v>-91.369870000000006</v>
      </c>
      <c r="CH1829">
        <v>351.49220000000003</v>
      </c>
      <c r="CI1829">
        <v>371.67739999999998</v>
      </c>
      <c r="CJ1829">
        <v>560.90909999999997</v>
      </c>
      <c r="CK1829">
        <v>1682.4780000000001</v>
      </c>
      <c r="CL1829">
        <v>1671.068</v>
      </c>
      <c r="CM1829">
        <v>961.27800000000002</v>
      </c>
      <c r="CN1829">
        <v>742.6902</v>
      </c>
      <c r="CO1829">
        <v>585.23249999999996</v>
      </c>
      <c r="CP1829">
        <v>643.24390000000005</v>
      </c>
      <c r="CQ1829">
        <v>20286.04</v>
      </c>
      <c r="CR1829">
        <v>7188.1090000000004</v>
      </c>
      <c r="CS1829">
        <v>6591.2349999999997</v>
      </c>
      <c r="CT1829">
        <v>6488.2030000000004</v>
      </c>
      <c r="CU1829">
        <v>6327.835</v>
      </c>
      <c r="CV1829">
        <v>4231.9660000000003</v>
      </c>
      <c r="CW1829">
        <v>2569.971</v>
      </c>
      <c r="CX1829">
        <v>2456.0129999999999</v>
      </c>
      <c r="CY1829">
        <v>3165.2739999999999</v>
      </c>
      <c r="CZ1829">
        <v>6942.9189999999999</v>
      </c>
      <c r="DA1829">
        <v>12966.66</v>
      </c>
      <c r="DB1829">
        <v>15923.27</v>
      </c>
      <c r="DC1829">
        <v>17339.55</v>
      </c>
      <c r="DD1829">
        <v>18183.919999999998</v>
      </c>
      <c r="DE1829">
        <v>15415.95</v>
      </c>
      <c r="DF1829">
        <v>16257.66</v>
      </c>
      <c r="DG1829">
        <v>12785.58</v>
      </c>
      <c r="DH1829">
        <v>11308.78</v>
      </c>
      <c r="DI1829">
        <v>12986.62</v>
      </c>
      <c r="DJ1829">
        <v>13840.51</v>
      </c>
      <c r="DK1829">
        <v>13704.56</v>
      </c>
      <c r="DL1829">
        <v>15041.14</v>
      </c>
      <c r="DM1829">
        <v>16447.59</v>
      </c>
      <c r="DN1829">
        <v>16217.74</v>
      </c>
      <c r="DO1829">
        <v>19</v>
      </c>
      <c r="DP1829">
        <v>20</v>
      </c>
    </row>
    <row r="1830" spans="1:120" hidden="1" x14ac:dyDescent="0.25">
      <c r="A1830" t="str">
        <f t="shared" si="28"/>
        <v>Size_Grp-20 to 199.99 kW_Elect DA 1-4 (1PM-9PM) with Weekends_44431_19-20</v>
      </c>
      <c r="B1830" t="s">
        <v>62</v>
      </c>
      <c r="C1830" t="s">
        <v>201</v>
      </c>
      <c r="D1830" t="s">
        <v>61</v>
      </c>
      <c r="E1830" t="s">
        <v>61</v>
      </c>
      <c r="F1830" t="s">
        <v>61</v>
      </c>
      <c r="G1830" t="s">
        <v>61</v>
      </c>
      <c r="H1830" t="s">
        <v>61</v>
      </c>
      <c r="I1830" t="s">
        <v>61</v>
      </c>
      <c r="J1830" t="s">
        <v>101</v>
      </c>
      <c r="K1830" t="s">
        <v>264</v>
      </c>
      <c r="L1830" s="18">
        <v>44431</v>
      </c>
      <c r="M1830">
        <v>19</v>
      </c>
      <c r="N1830">
        <v>20</v>
      </c>
      <c r="O1830" t="s">
        <v>263</v>
      </c>
      <c r="P1830">
        <v>9</v>
      </c>
      <c r="Q1830">
        <v>9</v>
      </c>
      <c r="R1830">
        <v>0</v>
      </c>
      <c r="S1830">
        <v>0</v>
      </c>
      <c r="T1830">
        <v>1</v>
      </c>
      <c r="U1830">
        <v>1</v>
      </c>
      <c r="V1830">
        <v>1</v>
      </c>
      <c r="W1830">
        <v>173.39197999999999</v>
      </c>
      <c r="X1830">
        <v>154.53736000000001</v>
      </c>
      <c r="Y1830">
        <v>153.68897999999999</v>
      </c>
      <c r="Z1830">
        <v>153.72406000000001</v>
      </c>
      <c r="AA1830">
        <v>153.85898</v>
      </c>
      <c r="AB1830">
        <v>207.13202000000001</v>
      </c>
      <c r="AC1830">
        <v>264.22928000000002</v>
      </c>
      <c r="AD1830">
        <v>263.00099999999998</v>
      </c>
      <c r="AE1830">
        <v>260.4237</v>
      </c>
      <c r="AF1830">
        <v>334.5523</v>
      </c>
      <c r="AG1830">
        <v>321.90338000000003</v>
      </c>
      <c r="AH1830">
        <v>312.68538000000001</v>
      </c>
      <c r="AI1830">
        <v>304.64382000000001</v>
      </c>
      <c r="AJ1830">
        <v>308.27960000000002</v>
      </c>
      <c r="AK1830">
        <v>313.47417999999999</v>
      </c>
      <c r="AL1830">
        <v>322.55128000000002</v>
      </c>
      <c r="AM1830">
        <v>337.90789999999998</v>
      </c>
      <c r="AN1830">
        <v>209.18361999999999</v>
      </c>
      <c r="AO1830">
        <v>70.608959999999996</v>
      </c>
      <c r="AP1830">
        <v>71.531059999999997</v>
      </c>
      <c r="AQ1830">
        <v>149.91932</v>
      </c>
      <c r="AR1830">
        <v>179.95392000000001</v>
      </c>
      <c r="AS1830">
        <v>177.58225999999999</v>
      </c>
      <c r="AT1830">
        <v>175.46673999999999</v>
      </c>
      <c r="AU1830">
        <v>65.5</v>
      </c>
      <c r="AV1830">
        <v>65.5</v>
      </c>
      <c r="AW1830">
        <v>64.5</v>
      </c>
      <c r="AX1830">
        <v>63</v>
      </c>
      <c r="AY1830">
        <v>61.5</v>
      </c>
      <c r="AZ1830">
        <v>60.5</v>
      </c>
      <c r="BA1830">
        <v>59.5</v>
      </c>
      <c r="BB1830">
        <v>59</v>
      </c>
      <c r="BC1830">
        <v>60.5</v>
      </c>
      <c r="BD1830">
        <v>64</v>
      </c>
      <c r="BE1830">
        <v>67</v>
      </c>
      <c r="BF1830">
        <v>71</v>
      </c>
      <c r="BG1830">
        <v>75</v>
      </c>
      <c r="BH1830">
        <v>78.5</v>
      </c>
      <c r="BI1830">
        <v>81.5</v>
      </c>
      <c r="BJ1830">
        <v>84.5</v>
      </c>
      <c r="BK1830">
        <v>85</v>
      </c>
      <c r="BL1830">
        <v>84.5</v>
      </c>
      <c r="BM1830">
        <v>82</v>
      </c>
      <c r="BN1830">
        <v>79</v>
      </c>
      <c r="BO1830">
        <v>75</v>
      </c>
      <c r="BP1830">
        <v>71</v>
      </c>
      <c r="BQ1830">
        <v>68.5</v>
      </c>
      <c r="BR1830">
        <v>66.5</v>
      </c>
      <c r="BS1830">
        <v>202.01939999999999</v>
      </c>
      <c r="BT1830">
        <v>43.798450000000003</v>
      </c>
      <c r="BU1830">
        <v>32.575920000000004</v>
      </c>
      <c r="BV1830">
        <v>24.273810000000001</v>
      </c>
      <c r="BW1830">
        <v>23.38411</v>
      </c>
      <c r="BX1830">
        <v>6.8317209999999999</v>
      </c>
      <c r="BY1830">
        <v>30.63252</v>
      </c>
      <c r="BZ1830">
        <v>19.97831</v>
      </c>
      <c r="CA1830">
        <v>6.8906830000000001</v>
      </c>
      <c r="CB1830">
        <v>-80.54365</v>
      </c>
      <c r="CC1830">
        <v>-75.337720000000004</v>
      </c>
      <c r="CD1830">
        <v>-49.733620000000002</v>
      </c>
      <c r="CE1830">
        <v>-37.418610000000001</v>
      </c>
      <c r="CF1830">
        <v>-45.213120000000004</v>
      </c>
      <c r="CG1830">
        <v>-45.392040000000001</v>
      </c>
      <c r="CH1830">
        <v>-33.61477</v>
      </c>
      <c r="CI1830">
        <v>-33.211030000000001</v>
      </c>
      <c r="CJ1830">
        <v>120.98439999999999</v>
      </c>
      <c r="CK1830">
        <v>266.36649999999997</v>
      </c>
      <c r="CL1830">
        <v>272.60939999999999</v>
      </c>
      <c r="CM1830">
        <v>163.91890000000001</v>
      </c>
      <c r="CN1830">
        <v>103.1765</v>
      </c>
      <c r="CO1830">
        <v>105.57640000000001</v>
      </c>
      <c r="CP1830">
        <v>106.86499999999999</v>
      </c>
      <c r="CQ1830">
        <v>1999.528</v>
      </c>
      <c r="CR1830">
        <v>428.67090000000002</v>
      </c>
      <c r="CS1830">
        <v>306.91059999999999</v>
      </c>
      <c r="CT1830">
        <v>280.22879999999998</v>
      </c>
      <c r="CU1830">
        <v>261.33710000000002</v>
      </c>
      <c r="CV1830">
        <v>232.20259999999999</v>
      </c>
      <c r="CW1830">
        <v>103.53360000000001</v>
      </c>
      <c r="CX1830">
        <v>146.4761</v>
      </c>
      <c r="CY1830">
        <v>212.46449999999999</v>
      </c>
      <c r="CZ1830">
        <v>311.88940000000002</v>
      </c>
      <c r="DA1830">
        <v>521.99649999999997</v>
      </c>
      <c r="DB1830">
        <v>732.46389999999997</v>
      </c>
      <c r="DC1830">
        <v>856.91629999999998</v>
      </c>
      <c r="DD1830">
        <v>938.80100000000004</v>
      </c>
      <c r="DE1830">
        <v>984.76009999999997</v>
      </c>
      <c r="DF1830">
        <v>1053.0239999999999</v>
      </c>
      <c r="DG1830">
        <v>1093.6669999999999</v>
      </c>
      <c r="DH1830">
        <v>1231.703</v>
      </c>
      <c r="DI1830">
        <v>1415.5650000000001</v>
      </c>
      <c r="DJ1830">
        <v>1480.1569999999999</v>
      </c>
      <c r="DK1830">
        <v>1489.7909999999999</v>
      </c>
      <c r="DL1830">
        <v>1567.346</v>
      </c>
      <c r="DM1830">
        <v>1585.644</v>
      </c>
      <c r="DN1830">
        <v>1630.38</v>
      </c>
      <c r="DO1830">
        <v>19</v>
      </c>
      <c r="DP1830">
        <v>20</v>
      </c>
    </row>
    <row r="1831" spans="1:120" hidden="1" x14ac:dyDescent="0.25">
      <c r="A1831" t="str">
        <f t="shared" si="28"/>
        <v>Aggregator-Voltus, Inc._Elect DA 1-4 (1PM-9PM) with Weekends_44431_19-20</v>
      </c>
      <c r="B1831" t="s">
        <v>62</v>
      </c>
      <c r="C1831" t="s">
        <v>221</v>
      </c>
      <c r="D1831" t="s">
        <v>61</v>
      </c>
      <c r="E1831" t="s">
        <v>61</v>
      </c>
      <c r="F1831" t="s">
        <v>198</v>
      </c>
      <c r="G1831" t="s">
        <v>61</v>
      </c>
      <c r="H1831" t="s">
        <v>61</v>
      </c>
      <c r="I1831" t="s">
        <v>61</v>
      </c>
      <c r="J1831" t="s">
        <v>61</v>
      </c>
      <c r="K1831" t="s">
        <v>264</v>
      </c>
      <c r="L1831" s="18">
        <v>44431</v>
      </c>
      <c r="M1831">
        <v>19</v>
      </c>
      <c r="N1831">
        <v>20</v>
      </c>
      <c r="O1831" t="s">
        <v>263</v>
      </c>
      <c r="P1831">
        <v>13</v>
      </c>
      <c r="Q1831">
        <v>12</v>
      </c>
      <c r="R1831">
        <v>0</v>
      </c>
      <c r="S1831">
        <v>1</v>
      </c>
      <c r="T1831">
        <v>1</v>
      </c>
      <c r="U1831">
        <v>1</v>
      </c>
      <c r="V1831">
        <v>1</v>
      </c>
      <c r="W1831">
        <v>2600.5113000000001</v>
      </c>
      <c r="X1831">
        <v>2605.1104999999998</v>
      </c>
      <c r="Y1831">
        <v>2628.5664000000002</v>
      </c>
      <c r="Z1831">
        <v>2698.7827000000002</v>
      </c>
      <c r="AA1831">
        <v>2811.4222</v>
      </c>
      <c r="AB1831">
        <v>3257.098</v>
      </c>
      <c r="AC1831">
        <v>3548.8150999999998</v>
      </c>
      <c r="AD1831">
        <v>3230.0461</v>
      </c>
      <c r="AE1831">
        <v>3186.1523000000002</v>
      </c>
      <c r="AF1831">
        <v>3437.0832999999998</v>
      </c>
      <c r="AG1831">
        <v>3955.8602999999998</v>
      </c>
      <c r="AH1831">
        <v>4235.2107999999998</v>
      </c>
      <c r="AI1831">
        <v>4279.3874999999998</v>
      </c>
      <c r="AJ1831">
        <v>4374.0446000000002</v>
      </c>
      <c r="AK1831">
        <v>4406.3004000000001</v>
      </c>
      <c r="AL1831">
        <v>3913.2289000000001</v>
      </c>
      <c r="AM1831">
        <v>3817.0902000000001</v>
      </c>
      <c r="AN1831">
        <v>3526.9256</v>
      </c>
      <c r="AO1831">
        <v>2188.538</v>
      </c>
      <c r="AP1831">
        <v>2209.9902999999999</v>
      </c>
      <c r="AQ1831">
        <v>2781.4576000000002</v>
      </c>
      <c r="AR1831">
        <v>2962.8234000000002</v>
      </c>
      <c r="AS1831">
        <v>2962.4641000000001</v>
      </c>
      <c r="AT1831">
        <v>2897.5990000000002</v>
      </c>
      <c r="AU1831">
        <v>65.5</v>
      </c>
      <c r="AV1831">
        <v>65.5</v>
      </c>
      <c r="AW1831">
        <v>64.5</v>
      </c>
      <c r="AX1831">
        <v>63</v>
      </c>
      <c r="AY1831">
        <v>61.5</v>
      </c>
      <c r="AZ1831">
        <v>60.5</v>
      </c>
      <c r="BA1831">
        <v>59.5</v>
      </c>
      <c r="BB1831">
        <v>59</v>
      </c>
      <c r="BC1831">
        <v>60.5</v>
      </c>
      <c r="BD1831">
        <v>64</v>
      </c>
      <c r="BE1831">
        <v>67</v>
      </c>
      <c r="BF1831">
        <v>71</v>
      </c>
      <c r="BG1831">
        <v>75</v>
      </c>
      <c r="BH1831">
        <v>78.5</v>
      </c>
      <c r="BI1831">
        <v>81.5</v>
      </c>
      <c r="BJ1831">
        <v>84.5</v>
      </c>
      <c r="BK1831">
        <v>85</v>
      </c>
      <c r="BL1831">
        <v>84.5</v>
      </c>
      <c r="BM1831">
        <v>82</v>
      </c>
      <c r="BN1831">
        <v>79</v>
      </c>
      <c r="BO1831">
        <v>75</v>
      </c>
      <c r="BP1831">
        <v>71</v>
      </c>
      <c r="BQ1831">
        <v>68.5</v>
      </c>
      <c r="BR1831">
        <v>66.5</v>
      </c>
      <c r="BS1831">
        <v>103.0553</v>
      </c>
      <c r="BT1831">
        <v>-266.58879999999999</v>
      </c>
      <c r="BU1831">
        <v>-275.59539999999998</v>
      </c>
      <c r="BV1831">
        <v>-400.49299999999999</v>
      </c>
      <c r="BW1831">
        <v>-299.47019999999998</v>
      </c>
      <c r="BX1831">
        <v>-395.95499999999998</v>
      </c>
      <c r="BY1831">
        <v>-372.55090000000001</v>
      </c>
      <c r="BZ1831">
        <v>240.88409999999999</v>
      </c>
      <c r="CA1831">
        <v>396.36520000000002</v>
      </c>
      <c r="CB1831">
        <v>410.4554</v>
      </c>
      <c r="CC1831">
        <v>48.86392</v>
      </c>
      <c r="CD1831">
        <v>-78.427930000000003</v>
      </c>
      <c r="CE1831">
        <v>26.19782</v>
      </c>
      <c r="CF1831">
        <v>-69.526499999999999</v>
      </c>
      <c r="CG1831">
        <v>-91.369870000000006</v>
      </c>
      <c r="CH1831">
        <v>351.49220000000003</v>
      </c>
      <c r="CI1831">
        <v>371.67739999999998</v>
      </c>
      <c r="CJ1831">
        <v>560.90909999999997</v>
      </c>
      <c r="CK1831">
        <v>1682.4780000000001</v>
      </c>
      <c r="CL1831">
        <v>1671.068</v>
      </c>
      <c r="CM1831">
        <v>961.27800000000002</v>
      </c>
      <c r="CN1831">
        <v>742.6902</v>
      </c>
      <c r="CO1831">
        <v>585.23249999999996</v>
      </c>
      <c r="CP1831">
        <v>643.24390000000005</v>
      </c>
      <c r="CQ1831">
        <v>20286.04</v>
      </c>
      <c r="CR1831">
        <v>7188.1090000000004</v>
      </c>
      <c r="CS1831">
        <v>6591.2349999999997</v>
      </c>
      <c r="CT1831">
        <v>6488.2030000000004</v>
      </c>
      <c r="CU1831">
        <v>6327.835</v>
      </c>
      <c r="CV1831">
        <v>4231.9660000000003</v>
      </c>
      <c r="CW1831">
        <v>2569.971</v>
      </c>
      <c r="CX1831">
        <v>2456.0129999999999</v>
      </c>
      <c r="CY1831">
        <v>3165.2739999999999</v>
      </c>
      <c r="CZ1831">
        <v>6942.9189999999999</v>
      </c>
      <c r="DA1831">
        <v>12966.66</v>
      </c>
      <c r="DB1831">
        <v>15923.27</v>
      </c>
      <c r="DC1831">
        <v>17339.55</v>
      </c>
      <c r="DD1831">
        <v>18183.919999999998</v>
      </c>
      <c r="DE1831">
        <v>15415.95</v>
      </c>
      <c r="DF1831">
        <v>16257.66</v>
      </c>
      <c r="DG1831">
        <v>12785.58</v>
      </c>
      <c r="DH1831">
        <v>11308.78</v>
      </c>
      <c r="DI1831">
        <v>12986.62</v>
      </c>
      <c r="DJ1831">
        <v>13840.51</v>
      </c>
      <c r="DK1831">
        <v>13704.56</v>
      </c>
      <c r="DL1831">
        <v>15041.14</v>
      </c>
      <c r="DM1831">
        <v>16447.59</v>
      </c>
      <c r="DN1831">
        <v>16217.74</v>
      </c>
      <c r="DO1831">
        <v>19</v>
      </c>
      <c r="DP1831">
        <v>20</v>
      </c>
    </row>
    <row r="1832" spans="1:120" hidden="1" x14ac:dyDescent="0.25">
      <c r="A1832" t="str">
        <f t="shared" si="28"/>
        <v>Size_Grp-200 kW and above_Elect DA 1-4 (1PM-9PM) with Weekends_44431_19-20</v>
      </c>
      <c r="B1832" t="s">
        <v>62</v>
      </c>
      <c r="C1832" t="s">
        <v>207</v>
      </c>
      <c r="D1832" t="s">
        <v>61</v>
      </c>
      <c r="E1832" t="s">
        <v>61</v>
      </c>
      <c r="F1832" t="s">
        <v>61</v>
      </c>
      <c r="G1832" t="s">
        <v>61</v>
      </c>
      <c r="H1832" t="s">
        <v>61</v>
      </c>
      <c r="I1832" t="s">
        <v>61</v>
      </c>
      <c r="J1832" t="s">
        <v>102</v>
      </c>
      <c r="K1832" t="s">
        <v>264</v>
      </c>
      <c r="L1832" s="18">
        <v>44431</v>
      </c>
      <c r="M1832">
        <v>19</v>
      </c>
      <c r="N1832">
        <v>20</v>
      </c>
      <c r="O1832" t="s">
        <v>263</v>
      </c>
      <c r="P1832">
        <v>4</v>
      </c>
      <c r="Q1832">
        <v>3</v>
      </c>
      <c r="R1832">
        <v>0</v>
      </c>
      <c r="S1832">
        <v>1</v>
      </c>
      <c r="T1832">
        <v>1</v>
      </c>
      <c r="U1832">
        <v>1</v>
      </c>
      <c r="V1832">
        <v>1</v>
      </c>
      <c r="W1832">
        <v>2969.44</v>
      </c>
      <c r="X1832">
        <v>3000.24</v>
      </c>
      <c r="Y1832">
        <v>3030.24</v>
      </c>
      <c r="Z1832">
        <v>3116.6133</v>
      </c>
      <c r="AA1832">
        <v>3255.0666999999999</v>
      </c>
      <c r="AB1832">
        <v>3732.56</v>
      </c>
      <c r="AC1832">
        <v>4015.4666999999999</v>
      </c>
      <c r="AD1832">
        <v>3624.7732999999998</v>
      </c>
      <c r="AE1832">
        <v>3574.1867000000002</v>
      </c>
      <c r="AF1832">
        <v>3784.1867000000002</v>
      </c>
      <c r="AG1832">
        <v>4439.5466999999999</v>
      </c>
      <c r="AH1832">
        <v>4795.6532999999999</v>
      </c>
      <c r="AI1832">
        <v>4860.7466999999997</v>
      </c>
      <c r="AJ1832">
        <v>4972.3999999999996</v>
      </c>
      <c r="AK1832">
        <v>5005.1733000000004</v>
      </c>
      <c r="AL1832">
        <v>4386.2133000000003</v>
      </c>
      <c r="AM1832">
        <v>4247.4133000000002</v>
      </c>
      <c r="AN1832">
        <v>4061.92</v>
      </c>
      <c r="AO1832">
        <v>2599.44</v>
      </c>
      <c r="AP1832">
        <v>2624.6133</v>
      </c>
      <c r="AQ1832">
        <v>3223.44</v>
      </c>
      <c r="AR1832">
        <v>3406.6133</v>
      </c>
      <c r="AS1832">
        <v>3409.3332999999998</v>
      </c>
      <c r="AT1832">
        <v>3332.32</v>
      </c>
      <c r="AU1832">
        <v>65.5</v>
      </c>
      <c r="AV1832">
        <v>65.5</v>
      </c>
      <c r="AW1832">
        <v>64.5</v>
      </c>
      <c r="AX1832">
        <v>63</v>
      </c>
      <c r="AY1832">
        <v>61.5</v>
      </c>
      <c r="AZ1832">
        <v>60.5</v>
      </c>
      <c r="BA1832">
        <v>59.5</v>
      </c>
      <c r="BB1832">
        <v>59</v>
      </c>
      <c r="BC1832">
        <v>60.5</v>
      </c>
      <c r="BD1832">
        <v>64</v>
      </c>
      <c r="BE1832">
        <v>67</v>
      </c>
      <c r="BF1832">
        <v>71</v>
      </c>
      <c r="BG1832">
        <v>75</v>
      </c>
      <c r="BH1832">
        <v>78.5</v>
      </c>
      <c r="BI1832">
        <v>81.5</v>
      </c>
      <c r="BJ1832">
        <v>84.5</v>
      </c>
      <c r="BK1832">
        <v>85</v>
      </c>
      <c r="BL1832">
        <v>84.5</v>
      </c>
      <c r="BM1832">
        <v>82</v>
      </c>
      <c r="BN1832">
        <v>79</v>
      </c>
      <c r="BO1832">
        <v>75</v>
      </c>
      <c r="BP1832">
        <v>71</v>
      </c>
      <c r="BQ1832">
        <v>68.5</v>
      </c>
      <c r="BR1832">
        <v>66.5</v>
      </c>
      <c r="BS1832">
        <v>-142.52189999999999</v>
      </c>
      <c r="BT1832">
        <v>-386.50720000000001</v>
      </c>
      <c r="BU1832">
        <v>-382.62889999999999</v>
      </c>
      <c r="BV1832">
        <v>-525.27949999999998</v>
      </c>
      <c r="BW1832">
        <v>-399.75740000000002</v>
      </c>
      <c r="BX1832">
        <v>-496.43819999999999</v>
      </c>
      <c r="BY1832">
        <v>-499.36750000000001</v>
      </c>
      <c r="BZ1832">
        <v>269.83499999999998</v>
      </c>
      <c r="CA1832">
        <v>478.6465</v>
      </c>
      <c r="CB1832">
        <v>612.56740000000002</v>
      </c>
      <c r="CC1832">
        <v>160.59049999999999</v>
      </c>
      <c r="CD1832">
        <v>-30.21519</v>
      </c>
      <c r="CE1832">
        <v>82.134950000000003</v>
      </c>
      <c r="CF1832">
        <v>-25.286930000000002</v>
      </c>
      <c r="CG1832">
        <v>-51.932510000000001</v>
      </c>
      <c r="CH1832">
        <v>477.4255</v>
      </c>
      <c r="CI1832">
        <v>501.73050000000001</v>
      </c>
      <c r="CJ1832">
        <v>529.03719999999998</v>
      </c>
      <c r="CK1832">
        <v>1715.587</v>
      </c>
      <c r="CL1832">
        <v>1693.22</v>
      </c>
      <c r="CM1832">
        <v>964.55280000000005</v>
      </c>
      <c r="CN1832">
        <v>776.51149999999996</v>
      </c>
      <c r="CO1832">
        <v>579.51760000000002</v>
      </c>
      <c r="CP1832">
        <v>649.19809999999995</v>
      </c>
      <c r="CQ1832">
        <v>27174.44</v>
      </c>
      <c r="CR1832">
        <v>10126.41</v>
      </c>
      <c r="CS1832">
        <v>9438.7360000000008</v>
      </c>
      <c r="CT1832">
        <v>9330.0990000000002</v>
      </c>
      <c r="CU1832">
        <v>9120.7620000000006</v>
      </c>
      <c r="CV1832">
        <v>5997.7479999999996</v>
      </c>
      <c r="CW1832">
        <v>3708.9140000000002</v>
      </c>
      <c r="CX1832">
        <v>3459.9490000000001</v>
      </c>
      <c r="CY1832">
        <v>4417.0209999999997</v>
      </c>
      <c r="CZ1832">
        <v>9962.6139999999996</v>
      </c>
      <c r="DA1832">
        <v>18713.810000000001</v>
      </c>
      <c r="DB1832">
        <v>22818.29</v>
      </c>
      <c r="DC1832">
        <v>24742.42</v>
      </c>
      <c r="DD1832">
        <v>25875.89</v>
      </c>
      <c r="DE1832">
        <v>21601.29</v>
      </c>
      <c r="DF1832">
        <v>22754.95</v>
      </c>
      <c r="DG1832">
        <v>17423.21</v>
      </c>
      <c r="DH1832">
        <v>14940.77</v>
      </c>
      <c r="DI1832">
        <v>17155.48</v>
      </c>
      <c r="DJ1832">
        <v>18334.13</v>
      </c>
      <c r="DK1832">
        <v>18111.060000000001</v>
      </c>
      <c r="DL1832">
        <v>19997.82</v>
      </c>
      <c r="DM1832">
        <v>22095.77</v>
      </c>
      <c r="DN1832">
        <v>21668.07</v>
      </c>
      <c r="DO1832">
        <v>19</v>
      </c>
      <c r="DP1832">
        <v>20</v>
      </c>
    </row>
    <row r="1833" spans="1:120" hidden="1" x14ac:dyDescent="0.25">
      <c r="A1833" t="str">
        <f t="shared" si="28"/>
        <v>LCA-Stockton_Elect DA 1-4 (1PM-9PM) with Weekends_44431_19-20</v>
      </c>
      <c r="B1833" t="s">
        <v>62</v>
      </c>
      <c r="C1833" t="s">
        <v>213</v>
      </c>
      <c r="D1833" t="s">
        <v>39</v>
      </c>
      <c r="E1833" t="s">
        <v>61</v>
      </c>
      <c r="F1833" t="s">
        <v>61</v>
      </c>
      <c r="G1833" t="s">
        <v>61</v>
      </c>
      <c r="H1833" t="s">
        <v>61</v>
      </c>
      <c r="I1833" t="s">
        <v>61</v>
      </c>
      <c r="J1833" t="s">
        <v>61</v>
      </c>
      <c r="K1833" t="s">
        <v>264</v>
      </c>
      <c r="L1833" s="18">
        <v>44431</v>
      </c>
      <c r="M1833">
        <v>19</v>
      </c>
      <c r="N1833">
        <v>20</v>
      </c>
      <c r="O1833" t="s">
        <v>263</v>
      </c>
      <c r="P1833">
        <v>13</v>
      </c>
      <c r="Q1833">
        <v>12</v>
      </c>
      <c r="R1833">
        <v>0</v>
      </c>
      <c r="S1833">
        <v>1</v>
      </c>
      <c r="T1833">
        <v>1</v>
      </c>
      <c r="U1833">
        <v>1</v>
      </c>
      <c r="V1833">
        <v>1</v>
      </c>
      <c r="W1833">
        <v>2600.5113000000001</v>
      </c>
      <c r="X1833">
        <v>2605.1104999999998</v>
      </c>
      <c r="Y1833">
        <v>2628.5664000000002</v>
      </c>
      <c r="Z1833">
        <v>2698.7827000000002</v>
      </c>
      <c r="AA1833">
        <v>2811.4222</v>
      </c>
      <c r="AB1833">
        <v>3257.098</v>
      </c>
      <c r="AC1833">
        <v>3548.8150999999998</v>
      </c>
      <c r="AD1833">
        <v>3230.0461</v>
      </c>
      <c r="AE1833">
        <v>3186.1523000000002</v>
      </c>
      <c r="AF1833">
        <v>3437.0832999999998</v>
      </c>
      <c r="AG1833">
        <v>3955.8602999999998</v>
      </c>
      <c r="AH1833">
        <v>4235.2107999999998</v>
      </c>
      <c r="AI1833">
        <v>4279.3874999999998</v>
      </c>
      <c r="AJ1833">
        <v>4374.0446000000002</v>
      </c>
      <c r="AK1833">
        <v>4406.3004000000001</v>
      </c>
      <c r="AL1833">
        <v>3913.2289000000001</v>
      </c>
      <c r="AM1833">
        <v>3817.0902000000001</v>
      </c>
      <c r="AN1833">
        <v>3526.9256</v>
      </c>
      <c r="AO1833">
        <v>2188.538</v>
      </c>
      <c r="AP1833">
        <v>2209.9902999999999</v>
      </c>
      <c r="AQ1833">
        <v>2781.4576000000002</v>
      </c>
      <c r="AR1833">
        <v>2962.8234000000002</v>
      </c>
      <c r="AS1833">
        <v>2962.4641000000001</v>
      </c>
      <c r="AT1833">
        <v>2897.5990000000002</v>
      </c>
      <c r="AU1833">
        <v>65.5</v>
      </c>
      <c r="AV1833">
        <v>65.5</v>
      </c>
      <c r="AW1833">
        <v>64.5</v>
      </c>
      <c r="AX1833">
        <v>63</v>
      </c>
      <c r="AY1833">
        <v>61.5</v>
      </c>
      <c r="AZ1833">
        <v>60.5</v>
      </c>
      <c r="BA1833">
        <v>59.5</v>
      </c>
      <c r="BB1833">
        <v>59</v>
      </c>
      <c r="BC1833">
        <v>60.5</v>
      </c>
      <c r="BD1833">
        <v>64</v>
      </c>
      <c r="BE1833">
        <v>67</v>
      </c>
      <c r="BF1833">
        <v>71</v>
      </c>
      <c r="BG1833">
        <v>75</v>
      </c>
      <c r="BH1833">
        <v>78.5</v>
      </c>
      <c r="BI1833">
        <v>81.5</v>
      </c>
      <c r="BJ1833">
        <v>84.5</v>
      </c>
      <c r="BK1833">
        <v>85</v>
      </c>
      <c r="BL1833">
        <v>84.5</v>
      </c>
      <c r="BM1833">
        <v>82</v>
      </c>
      <c r="BN1833">
        <v>79</v>
      </c>
      <c r="BO1833">
        <v>75</v>
      </c>
      <c r="BP1833">
        <v>71</v>
      </c>
      <c r="BQ1833">
        <v>68.5</v>
      </c>
      <c r="BR1833">
        <v>66.5</v>
      </c>
      <c r="BS1833">
        <v>103.0553</v>
      </c>
      <c r="BT1833">
        <v>-266.58879999999999</v>
      </c>
      <c r="BU1833">
        <v>-275.59539999999998</v>
      </c>
      <c r="BV1833">
        <v>-400.49299999999999</v>
      </c>
      <c r="BW1833">
        <v>-299.47019999999998</v>
      </c>
      <c r="BX1833">
        <v>-395.95499999999998</v>
      </c>
      <c r="BY1833">
        <v>-372.55090000000001</v>
      </c>
      <c r="BZ1833">
        <v>240.88409999999999</v>
      </c>
      <c r="CA1833">
        <v>396.36520000000002</v>
      </c>
      <c r="CB1833">
        <v>410.4554</v>
      </c>
      <c r="CC1833">
        <v>48.86392</v>
      </c>
      <c r="CD1833">
        <v>-78.427930000000003</v>
      </c>
      <c r="CE1833">
        <v>26.19782</v>
      </c>
      <c r="CF1833">
        <v>-69.526499999999999</v>
      </c>
      <c r="CG1833">
        <v>-91.369870000000006</v>
      </c>
      <c r="CH1833">
        <v>351.49220000000003</v>
      </c>
      <c r="CI1833">
        <v>371.67739999999998</v>
      </c>
      <c r="CJ1833">
        <v>560.90909999999997</v>
      </c>
      <c r="CK1833">
        <v>1682.4780000000001</v>
      </c>
      <c r="CL1833">
        <v>1671.068</v>
      </c>
      <c r="CM1833">
        <v>961.27800000000002</v>
      </c>
      <c r="CN1833">
        <v>742.6902</v>
      </c>
      <c r="CO1833">
        <v>585.23249999999996</v>
      </c>
      <c r="CP1833">
        <v>643.24390000000005</v>
      </c>
      <c r="CQ1833">
        <v>20286.04</v>
      </c>
      <c r="CR1833">
        <v>7188.1090000000004</v>
      </c>
      <c r="CS1833">
        <v>6591.2349999999997</v>
      </c>
      <c r="CT1833">
        <v>6488.2030000000004</v>
      </c>
      <c r="CU1833">
        <v>6327.835</v>
      </c>
      <c r="CV1833">
        <v>4231.9660000000003</v>
      </c>
      <c r="CW1833">
        <v>2569.971</v>
      </c>
      <c r="CX1833">
        <v>2456.0129999999999</v>
      </c>
      <c r="CY1833">
        <v>3165.2739999999999</v>
      </c>
      <c r="CZ1833">
        <v>6942.9189999999999</v>
      </c>
      <c r="DA1833">
        <v>12966.66</v>
      </c>
      <c r="DB1833">
        <v>15923.27</v>
      </c>
      <c r="DC1833">
        <v>17339.55</v>
      </c>
      <c r="DD1833">
        <v>18183.919999999998</v>
      </c>
      <c r="DE1833">
        <v>15415.95</v>
      </c>
      <c r="DF1833">
        <v>16257.66</v>
      </c>
      <c r="DG1833">
        <v>12785.58</v>
      </c>
      <c r="DH1833">
        <v>11308.78</v>
      </c>
      <c r="DI1833">
        <v>12986.62</v>
      </c>
      <c r="DJ1833">
        <v>13840.51</v>
      </c>
      <c r="DK1833">
        <v>13704.56</v>
      </c>
      <c r="DL1833">
        <v>15041.14</v>
      </c>
      <c r="DM1833">
        <v>16447.59</v>
      </c>
      <c r="DN1833">
        <v>16217.74</v>
      </c>
      <c r="DO1833">
        <v>19</v>
      </c>
      <c r="DP1833">
        <v>20</v>
      </c>
    </row>
    <row r="1834" spans="1:120" x14ac:dyDescent="0.25">
      <c r="A1834" t="str">
        <f t="shared" si="28"/>
        <v>AutoDR-No_Elect DA 1-4 (1PM-9PM) with Weekends_44431_19-20</v>
      </c>
      <c r="B1834" t="s">
        <v>62</v>
      </c>
      <c r="C1834" t="s">
        <v>321</v>
      </c>
      <c r="D1834" t="s">
        <v>61</v>
      </c>
      <c r="E1834" t="s">
        <v>61</v>
      </c>
      <c r="F1834" t="s">
        <v>61</v>
      </c>
      <c r="G1834" t="s">
        <v>61</v>
      </c>
      <c r="H1834" t="s">
        <v>97</v>
      </c>
      <c r="I1834" t="s">
        <v>61</v>
      </c>
      <c r="J1834" t="s">
        <v>61</v>
      </c>
      <c r="K1834" t="s">
        <v>264</v>
      </c>
      <c r="L1834" s="18">
        <v>44431</v>
      </c>
      <c r="M1834">
        <v>19</v>
      </c>
      <c r="N1834">
        <v>20</v>
      </c>
      <c r="O1834" t="s">
        <v>263</v>
      </c>
      <c r="P1834">
        <v>13</v>
      </c>
      <c r="Q1834">
        <v>12</v>
      </c>
      <c r="R1834">
        <v>0</v>
      </c>
      <c r="S1834">
        <v>1</v>
      </c>
      <c r="T1834">
        <v>1</v>
      </c>
      <c r="U1834">
        <v>1</v>
      </c>
      <c r="V1834">
        <v>1</v>
      </c>
      <c r="W1834">
        <v>2600.5113000000001</v>
      </c>
      <c r="X1834">
        <v>2605.1104999999998</v>
      </c>
      <c r="Y1834">
        <v>2628.5664000000002</v>
      </c>
      <c r="Z1834">
        <v>2698.7827000000002</v>
      </c>
      <c r="AA1834">
        <v>2811.4222</v>
      </c>
      <c r="AB1834">
        <v>3257.098</v>
      </c>
      <c r="AC1834">
        <v>3548.8150999999998</v>
      </c>
      <c r="AD1834">
        <v>3230.0461</v>
      </c>
      <c r="AE1834">
        <v>3186.1523000000002</v>
      </c>
      <c r="AF1834">
        <v>3437.0832999999998</v>
      </c>
      <c r="AG1834">
        <v>3955.8602999999998</v>
      </c>
      <c r="AH1834">
        <v>4235.2107999999998</v>
      </c>
      <c r="AI1834">
        <v>4279.3874999999998</v>
      </c>
      <c r="AJ1834">
        <v>4374.0446000000002</v>
      </c>
      <c r="AK1834">
        <v>4406.3004000000001</v>
      </c>
      <c r="AL1834">
        <v>3913.2289000000001</v>
      </c>
      <c r="AM1834">
        <v>3817.0902000000001</v>
      </c>
      <c r="AN1834">
        <v>3526.9256</v>
      </c>
      <c r="AO1834">
        <v>2188.538</v>
      </c>
      <c r="AP1834">
        <v>2209.9902999999999</v>
      </c>
      <c r="AQ1834">
        <v>2781.4576000000002</v>
      </c>
      <c r="AR1834">
        <v>2962.8234000000002</v>
      </c>
      <c r="AS1834">
        <v>2962.4641000000001</v>
      </c>
      <c r="AT1834">
        <v>2897.5990000000002</v>
      </c>
      <c r="AU1834">
        <v>65.5</v>
      </c>
      <c r="AV1834">
        <v>65.5</v>
      </c>
      <c r="AW1834">
        <v>64.5</v>
      </c>
      <c r="AX1834">
        <v>63</v>
      </c>
      <c r="AY1834">
        <v>61.5</v>
      </c>
      <c r="AZ1834">
        <v>60.5</v>
      </c>
      <c r="BA1834">
        <v>59.5</v>
      </c>
      <c r="BB1834">
        <v>59</v>
      </c>
      <c r="BC1834">
        <v>60.5</v>
      </c>
      <c r="BD1834">
        <v>64</v>
      </c>
      <c r="BE1834">
        <v>67</v>
      </c>
      <c r="BF1834">
        <v>71</v>
      </c>
      <c r="BG1834">
        <v>75</v>
      </c>
      <c r="BH1834">
        <v>78.5</v>
      </c>
      <c r="BI1834">
        <v>81.5</v>
      </c>
      <c r="BJ1834">
        <v>84.5</v>
      </c>
      <c r="BK1834">
        <v>85</v>
      </c>
      <c r="BL1834">
        <v>84.5</v>
      </c>
      <c r="BM1834">
        <v>82</v>
      </c>
      <c r="BN1834">
        <v>79</v>
      </c>
      <c r="BO1834">
        <v>75</v>
      </c>
      <c r="BP1834">
        <v>71</v>
      </c>
      <c r="BQ1834">
        <v>68.5</v>
      </c>
      <c r="BR1834">
        <v>66.5</v>
      </c>
      <c r="BS1834">
        <v>103.0553</v>
      </c>
      <c r="BT1834">
        <v>-266.58879999999999</v>
      </c>
      <c r="BU1834">
        <v>-275.59539999999998</v>
      </c>
      <c r="BV1834">
        <v>-400.49299999999999</v>
      </c>
      <c r="BW1834">
        <v>-299.47019999999998</v>
      </c>
      <c r="BX1834">
        <v>-395.95499999999998</v>
      </c>
      <c r="BY1834">
        <v>-372.55090000000001</v>
      </c>
      <c r="BZ1834">
        <v>240.88409999999999</v>
      </c>
      <c r="CA1834">
        <v>396.36520000000002</v>
      </c>
      <c r="CB1834">
        <v>410.4554</v>
      </c>
      <c r="CC1834">
        <v>48.86392</v>
      </c>
      <c r="CD1834">
        <v>-78.427930000000003</v>
      </c>
      <c r="CE1834">
        <v>26.19782</v>
      </c>
      <c r="CF1834">
        <v>-69.526499999999999</v>
      </c>
      <c r="CG1834">
        <v>-91.369870000000006</v>
      </c>
      <c r="CH1834">
        <v>351.49220000000003</v>
      </c>
      <c r="CI1834">
        <v>371.67739999999998</v>
      </c>
      <c r="CJ1834">
        <v>560.90909999999997</v>
      </c>
      <c r="CK1834">
        <v>1682.4780000000001</v>
      </c>
      <c r="CL1834">
        <v>1671.068</v>
      </c>
      <c r="CM1834">
        <v>961.27800000000002</v>
      </c>
      <c r="CN1834">
        <v>742.6902</v>
      </c>
      <c r="CO1834">
        <v>585.23249999999996</v>
      </c>
      <c r="CP1834">
        <v>643.24390000000005</v>
      </c>
      <c r="CQ1834">
        <v>20286.04</v>
      </c>
      <c r="CR1834">
        <v>7188.1090000000004</v>
      </c>
      <c r="CS1834">
        <v>6591.2349999999997</v>
      </c>
      <c r="CT1834">
        <v>6488.2030000000004</v>
      </c>
      <c r="CU1834">
        <v>6327.835</v>
      </c>
      <c r="CV1834">
        <v>4231.9660000000003</v>
      </c>
      <c r="CW1834">
        <v>2569.971</v>
      </c>
      <c r="CX1834">
        <v>2456.0129999999999</v>
      </c>
      <c r="CY1834">
        <v>3165.2739999999999</v>
      </c>
      <c r="CZ1834">
        <v>6942.9189999999999</v>
      </c>
      <c r="DA1834">
        <v>12966.66</v>
      </c>
      <c r="DB1834">
        <v>15923.27</v>
      </c>
      <c r="DC1834">
        <v>17339.55</v>
      </c>
      <c r="DD1834">
        <v>18183.919999999998</v>
      </c>
      <c r="DE1834">
        <v>15415.95</v>
      </c>
      <c r="DF1834">
        <v>16257.66</v>
      </c>
      <c r="DG1834">
        <v>12785.58</v>
      </c>
      <c r="DH1834">
        <v>11308.78</v>
      </c>
      <c r="DI1834">
        <v>12986.62</v>
      </c>
      <c r="DJ1834">
        <v>13840.51</v>
      </c>
      <c r="DK1834">
        <v>13704.56</v>
      </c>
      <c r="DL1834">
        <v>15041.14</v>
      </c>
      <c r="DM1834">
        <v>16447.59</v>
      </c>
      <c r="DN1834">
        <v>16217.74</v>
      </c>
      <c r="DO1834">
        <v>19</v>
      </c>
      <c r="DP1834">
        <v>20</v>
      </c>
    </row>
    <row r="1835" spans="1:120" hidden="1" x14ac:dyDescent="0.25">
      <c r="A1835" t="str">
        <f t="shared" si="28"/>
        <v>Industry_Type-2. Manufacturing_Elect DA 1-4 (1PM-9PM) with Weekends_44431_19-20</v>
      </c>
      <c r="B1835" t="s">
        <v>62</v>
      </c>
      <c r="C1835" t="s">
        <v>218</v>
      </c>
      <c r="D1835" t="s">
        <v>61</v>
      </c>
      <c r="E1835" t="s">
        <v>61</v>
      </c>
      <c r="F1835" t="s">
        <v>61</v>
      </c>
      <c r="G1835" t="s">
        <v>38</v>
      </c>
      <c r="H1835" t="s">
        <v>61</v>
      </c>
      <c r="I1835" t="s">
        <v>61</v>
      </c>
      <c r="J1835" t="s">
        <v>61</v>
      </c>
      <c r="K1835" t="s">
        <v>264</v>
      </c>
      <c r="L1835" s="18">
        <v>44431</v>
      </c>
      <c r="M1835">
        <v>19</v>
      </c>
      <c r="N1835">
        <v>20</v>
      </c>
      <c r="O1835" t="s">
        <v>263</v>
      </c>
      <c r="P1835">
        <v>1</v>
      </c>
      <c r="Q1835">
        <v>1</v>
      </c>
      <c r="R1835">
        <v>0</v>
      </c>
      <c r="S1835">
        <v>0</v>
      </c>
      <c r="T1835">
        <v>1</v>
      </c>
      <c r="U1835">
        <v>0</v>
      </c>
      <c r="V1835">
        <v>1</v>
      </c>
      <c r="W1835">
        <v>2160</v>
      </c>
      <c r="X1835">
        <v>2184</v>
      </c>
      <c r="Y1835">
        <v>2208</v>
      </c>
      <c r="Z1835">
        <v>2272</v>
      </c>
      <c r="AA1835">
        <v>2312</v>
      </c>
      <c r="AB1835">
        <v>2496</v>
      </c>
      <c r="AC1835">
        <v>2504</v>
      </c>
      <c r="AD1835">
        <v>2368</v>
      </c>
      <c r="AE1835">
        <v>2336</v>
      </c>
      <c r="AF1835">
        <v>2480</v>
      </c>
      <c r="AG1835">
        <v>2456</v>
      </c>
      <c r="AH1835">
        <v>2752</v>
      </c>
      <c r="AI1835">
        <v>2792</v>
      </c>
      <c r="AJ1835">
        <v>2904</v>
      </c>
      <c r="AK1835">
        <v>2992</v>
      </c>
      <c r="AL1835">
        <v>2848</v>
      </c>
      <c r="AM1835">
        <v>2728</v>
      </c>
      <c r="AN1835">
        <v>2616</v>
      </c>
      <c r="AO1835">
        <v>1848</v>
      </c>
      <c r="AP1835">
        <v>1912</v>
      </c>
      <c r="AQ1835">
        <v>2352</v>
      </c>
      <c r="AR1835">
        <v>2488</v>
      </c>
      <c r="AS1835">
        <v>2344</v>
      </c>
      <c r="AT1835">
        <v>2424</v>
      </c>
      <c r="AU1835">
        <v>65.5</v>
      </c>
      <c r="AV1835">
        <v>65.5</v>
      </c>
      <c r="AW1835">
        <v>64.5</v>
      </c>
      <c r="AX1835">
        <v>63</v>
      </c>
      <c r="AY1835">
        <v>61.5</v>
      </c>
      <c r="AZ1835">
        <v>60.5</v>
      </c>
      <c r="BA1835">
        <v>59.5</v>
      </c>
      <c r="BB1835">
        <v>59</v>
      </c>
      <c r="BC1835">
        <v>60.5</v>
      </c>
      <c r="BD1835">
        <v>64</v>
      </c>
      <c r="BE1835">
        <v>67</v>
      </c>
      <c r="BF1835">
        <v>71</v>
      </c>
      <c r="BG1835">
        <v>75</v>
      </c>
      <c r="BH1835">
        <v>78.5</v>
      </c>
      <c r="BI1835">
        <v>81.5</v>
      </c>
      <c r="BJ1835">
        <v>84.5</v>
      </c>
      <c r="BK1835">
        <v>85</v>
      </c>
      <c r="BL1835">
        <v>84.5</v>
      </c>
      <c r="BM1835">
        <v>82</v>
      </c>
      <c r="BN1835">
        <v>79</v>
      </c>
      <c r="BO1835">
        <v>75</v>
      </c>
      <c r="BP1835">
        <v>71</v>
      </c>
      <c r="BQ1835">
        <v>68.5</v>
      </c>
      <c r="BR1835">
        <v>66.5</v>
      </c>
      <c r="BS1835">
        <v>-111.0562</v>
      </c>
      <c r="BT1835">
        <v>-250.96960000000001</v>
      </c>
      <c r="BU1835">
        <v>-270.67419999999998</v>
      </c>
      <c r="BV1835">
        <v>-372.57400000000001</v>
      </c>
      <c r="BW1835">
        <v>-286.82060000000001</v>
      </c>
      <c r="BX1835">
        <v>-231.89840000000001</v>
      </c>
      <c r="BY1835">
        <v>-181.43600000000001</v>
      </c>
      <c r="BZ1835">
        <v>88.051760000000002</v>
      </c>
      <c r="CA1835">
        <v>227.5437</v>
      </c>
      <c r="CB1835">
        <v>357.85469999999998</v>
      </c>
      <c r="CC1835">
        <v>534.09960000000001</v>
      </c>
      <c r="CD1835">
        <v>333.08620000000002</v>
      </c>
      <c r="CE1835">
        <v>373.00630000000001</v>
      </c>
      <c r="CF1835">
        <v>317.1123</v>
      </c>
      <c r="CG1835">
        <v>271.428</v>
      </c>
      <c r="CH1835">
        <v>374.09859999999998</v>
      </c>
      <c r="CI1835">
        <v>449.52760000000001</v>
      </c>
      <c r="CJ1835">
        <v>534.38059999999996</v>
      </c>
      <c r="CK1835">
        <v>1160.511</v>
      </c>
      <c r="CL1835">
        <v>1107.681</v>
      </c>
      <c r="CM1835">
        <v>604.37130000000002</v>
      </c>
      <c r="CN1835">
        <v>474.46140000000003</v>
      </c>
      <c r="CO1835">
        <v>469.572</v>
      </c>
      <c r="CP1835">
        <v>386.75490000000002</v>
      </c>
      <c r="CQ1835">
        <v>13972.47</v>
      </c>
      <c r="CR1835">
        <v>4381.4570000000003</v>
      </c>
      <c r="CS1835">
        <v>3887.5569999999998</v>
      </c>
      <c r="CT1835">
        <v>3778.57</v>
      </c>
      <c r="CU1835">
        <v>3630.6</v>
      </c>
      <c r="CV1835">
        <v>1958.5060000000001</v>
      </c>
      <c r="CW1835">
        <v>1297.3789999999999</v>
      </c>
      <c r="CX1835">
        <v>780.10860000000002</v>
      </c>
      <c r="CY1835">
        <v>1491.4390000000001</v>
      </c>
      <c r="CZ1835">
        <v>4113.53</v>
      </c>
      <c r="DA1835">
        <v>8833.9619999999995</v>
      </c>
      <c r="DB1835">
        <v>10583.44</v>
      </c>
      <c r="DC1835">
        <v>11776.93</v>
      </c>
      <c r="DD1835">
        <v>11857.43</v>
      </c>
      <c r="DE1835">
        <v>9535.1470000000008</v>
      </c>
      <c r="DF1835">
        <v>10134.84</v>
      </c>
      <c r="DG1835">
        <v>7435.6559999999999</v>
      </c>
      <c r="DH1835">
        <v>6890.768</v>
      </c>
      <c r="DI1835">
        <v>8407.6810000000005</v>
      </c>
      <c r="DJ1835">
        <v>8654.7520000000004</v>
      </c>
      <c r="DK1835">
        <v>8660.9439999999995</v>
      </c>
      <c r="DL1835">
        <v>9109.1460000000006</v>
      </c>
      <c r="DM1835">
        <v>9917.0789999999997</v>
      </c>
      <c r="DN1835">
        <v>10023.39</v>
      </c>
      <c r="DO1835">
        <v>19</v>
      </c>
      <c r="DP1835">
        <v>20</v>
      </c>
    </row>
    <row r="1836" spans="1:120" hidden="1" x14ac:dyDescent="0.25">
      <c r="A1836" t="str">
        <f t="shared" si="28"/>
        <v>OtherDR-No_Elect DA 1-4 (1PM-9PM) with Weekends_44431_19-20</v>
      </c>
      <c r="B1836" t="s">
        <v>62</v>
      </c>
      <c r="C1836" t="s">
        <v>323</v>
      </c>
      <c r="D1836" t="s">
        <v>61</v>
      </c>
      <c r="E1836" t="s">
        <v>61</v>
      </c>
      <c r="F1836" t="s">
        <v>61</v>
      </c>
      <c r="G1836" t="s">
        <v>61</v>
      </c>
      <c r="H1836" t="s">
        <v>61</v>
      </c>
      <c r="I1836" t="s">
        <v>97</v>
      </c>
      <c r="J1836" t="s">
        <v>61</v>
      </c>
      <c r="K1836" t="s">
        <v>264</v>
      </c>
      <c r="L1836" s="18">
        <v>44431</v>
      </c>
      <c r="M1836">
        <v>19</v>
      </c>
      <c r="N1836">
        <v>20</v>
      </c>
      <c r="O1836" t="s">
        <v>263</v>
      </c>
      <c r="P1836">
        <v>13</v>
      </c>
      <c r="Q1836">
        <v>12</v>
      </c>
      <c r="R1836">
        <v>0</v>
      </c>
      <c r="S1836">
        <v>1</v>
      </c>
      <c r="T1836">
        <v>1</v>
      </c>
      <c r="U1836">
        <v>1</v>
      </c>
      <c r="V1836">
        <v>1</v>
      </c>
      <c r="W1836">
        <v>2600.5113000000001</v>
      </c>
      <c r="X1836">
        <v>2605.1104999999998</v>
      </c>
      <c r="Y1836">
        <v>2628.5664000000002</v>
      </c>
      <c r="Z1836">
        <v>2698.7827000000002</v>
      </c>
      <c r="AA1836">
        <v>2811.4222</v>
      </c>
      <c r="AB1836">
        <v>3257.098</v>
      </c>
      <c r="AC1836">
        <v>3548.8150999999998</v>
      </c>
      <c r="AD1836">
        <v>3230.0461</v>
      </c>
      <c r="AE1836">
        <v>3186.1523000000002</v>
      </c>
      <c r="AF1836">
        <v>3437.0832999999998</v>
      </c>
      <c r="AG1836">
        <v>3955.8602999999998</v>
      </c>
      <c r="AH1836">
        <v>4235.2107999999998</v>
      </c>
      <c r="AI1836">
        <v>4279.3874999999998</v>
      </c>
      <c r="AJ1836">
        <v>4374.0446000000002</v>
      </c>
      <c r="AK1836">
        <v>4406.3004000000001</v>
      </c>
      <c r="AL1836">
        <v>3913.2289000000001</v>
      </c>
      <c r="AM1836">
        <v>3817.0902000000001</v>
      </c>
      <c r="AN1836">
        <v>3526.9256</v>
      </c>
      <c r="AO1836">
        <v>2188.538</v>
      </c>
      <c r="AP1836">
        <v>2209.9902999999999</v>
      </c>
      <c r="AQ1836">
        <v>2781.4576000000002</v>
      </c>
      <c r="AR1836">
        <v>2962.8234000000002</v>
      </c>
      <c r="AS1836">
        <v>2962.4641000000001</v>
      </c>
      <c r="AT1836">
        <v>2897.5990000000002</v>
      </c>
      <c r="AU1836">
        <v>65.5</v>
      </c>
      <c r="AV1836">
        <v>65.5</v>
      </c>
      <c r="AW1836">
        <v>64.5</v>
      </c>
      <c r="AX1836">
        <v>63</v>
      </c>
      <c r="AY1836">
        <v>61.5</v>
      </c>
      <c r="AZ1836">
        <v>60.5</v>
      </c>
      <c r="BA1836">
        <v>59.5</v>
      </c>
      <c r="BB1836">
        <v>59</v>
      </c>
      <c r="BC1836">
        <v>60.5</v>
      </c>
      <c r="BD1836">
        <v>64</v>
      </c>
      <c r="BE1836">
        <v>67</v>
      </c>
      <c r="BF1836">
        <v>71</v>
      </c>
      <c r="BG1836">
        <v>75</v>
      </c>
      <c r="BH1836">
        <v>78.5</v>
      </c>
      <c r="BI1836">
        <v>81.5</v>
      </c>
      <c r="BJ1836">
        <v>84.5</v>
      </c>
      <c r="BK1836">
        <v>85</v>
      </c>
      <c r="BL1836">
        <v>84.5</v>
      </c>
      <c r="BM1836">
        <v>82</v>
      </c>
      <c r="BN1836">
        <v>79</v>
      </c>
      <c r="BO1836">
        <v>75</v>
      </c>
      <c r="BP1836">
        <v>71</v>
      </c>
      <c r="BQ1836">
        <v>68.5</v>
      </c>
      <c r="BR1836">
        <v>66.5</v>
      </c>
      <c r="BS1836">
        <v>103.0553</v>
      </c>
      <c r="BT1836">
        <v>-266.58879999999999</v>
      </c>
      <c r="BU1836">
        <v>-275.59539999999998</v>
      </c>
      <c r="BV1836">
        <v>-400.49299999999999</v>
      </c>
      <c r="BW1836">
        <v>-299.47019999999998</v>
      </c>
      <c r="BX1836">
        <v>-395.95499999999998</v>
      </c>
      <c r="BY1836">
        <v>-372.55090000000001</v>
      </c>
      <c r="BZ1836">
        <v>240.88409999999999</v>
      </c>
      <c r="CA1836">
        <v>396.36520000000002</v>
      </c>
      <c r="CB1836">
        <v>410.4554</v>
      </c>
      <c r="CC1836">
        <v>48.86392</v>
      </c>
      <c r="CD1836">
        <v>-78.427930000000003</v>
      </c>
      <c r="CE1836">
        <v>26.19782</v>
      </c>
      <c r="CF1836">
        <v>-69.526499999999999</v>
      </c>
      <c r="CG1836">
        <v>-91.369870000000006</v>
      </c>
      <c r="CH1836">
        <v>351.49220000000003</v>
      </c>
      <c r="CI1836">
        <v>371.67739999999998</v>
      </c>
      <c r="CJ1836">
        <v>560.90909999999997</v>
      </c>
      <c r="CK1836">
        <v>1682.4780000000001</v>
      </c>
      <c r="CL1836">
        <v>1671.068</v>
      </c>
      <c r="CM1836">
        <v>961.27800000000002</v>
      </c>
      <c r="CN1836">
        <v>742.6902</v>
      </c>
      <c r="CO1836">
        <v>585.23249999999996</v>
      </c>
      <c r="CP1836">
        <v>643.24390000000005</v>
      </c>
      <c r="CQ1836">
        <v>20286.04</v>
      </c>
      <c r="CR1836">
        <v>7188.1090000000004</v>
      </c>
      <c r="CS1836">
        <v>6591.2349999999997</v>
      </c>
      <c r="CT1836">
        <v>6488.2030000000004</v>
      </c>
      <c r="CU1836">
        <v>6327.835</v>
      </c>
      <c r="CV1836">
        <v>4231.9660000000003</v>
      </c>
      <c r="CW1836">
        <v>2569.971</v>
      </c>
      <c r="CX1836">
        <v>2456.0129999999999</v>
      </c>
      <c r="CY1836">
        <v>3165.2739999999999</v>
      </c>
      <c r="CZ1836">
        <v>6942.9189999999999</v>
      </c>
      <c r="DA1836">
        <v>12966.66</v>
      </c>
      <c r="DB1836">
        <v>15923.27</v>
      </c>
      <c r="DC1836">
        <v>17339.55</v>
      </c>
      <c r="DD1836">
        <v>18183.919999999998</v>
      </c>
      <c r="DE1836">
        <v>15415.95</v>
      </c>
      <c r="DF1836">
        <v>16257.66</v>
      </c>
      <c r="DG1836">
        <v>12785.58</v>
      </c>
      <c r="DH1836">
        <v>11308.78</v>
      </c>
      <c r="DI1836">
        <v>12986.62</v>
      </c>
      <c r="DJ1836">
        <v>13840.51</v>
      </c>
      <c r="DK1836">
        <v>13704.56</v>
      </c>
      <c r="DL1836">
        <v>15041.14</v>
      </c>
      <c r="DM1836">
        <v>16447.59</v>
      </c>
      <c r="DN1836">
        <v>16217.74</v>
      </c>
      <c r="DO1836">
        <v>19</v>
      </c>
      <c r="DP1836">
        <v>20</v>
      </c>
    </row>
    <row r="1837" spans="1:120" hidden="1" x14ac:dyDescent="0.25">
      <c r="A1837" t="str">
        <f t="shared" si="28"/>
        <v>sublap_id-SLAP_PGCC_All CBP_44434</v>
      </c>
      <c r="B1837" t="s">
        <v>62</v>
      </c>
      <c r="C1837" t="s">
        <v>299</v>
      </c>
      <c r="D1837" t="s">
        <v>61</v>
      </c>
      <c r="E1837" t="s">
        <v>300</v>
      </c>
      <c r="F1837" t="s">
        <v>61</v>
      </c>
      <c r="G1837" t="s">
        <v>61</v>
      </c>
      <c r="H1837" t="s">
        <v>61</v>
      </c>
      <c r="I1837" t="s">
        <v>61</v>
      </c>
      <c r="J1837" t="s">
        <v>61</v>
      </c>
      <c r="K1837" t="s">
        <v>197</v>
      </c>
      <c r="L1837" s="18">
        <v>44434</v>
      </c>
      <c r="M1837">
        <v>20</v>
      </c>
      <c r="N1837">
        <v>20</v>
      </c>
      <c r="O1837" t="s">
        <v>258</v>
      </c>
      <c r="P1837">
        <v>2</v>
      </c>
      <c r="Q1837">
        <v>2</v>
      </c>
      <c r="R1837">
        <v>0</v>
      </c>
      <c r="S1837">
        <v>0</v>
      </c>
      <c r="T1837">
        <v>1</v>
      </c>
      <c r="U1837">
        <v>0</v>
      </c>
      <c r="V1837">
        <v>1</v>
      </c>
      <c r="W1837">
        <v>1196.1199999999999</v>
      </c>
      <c r="X1837">
        <v>1314.76</v>
      </c>
      <c r="Y1837">
        <v>1323.84</v>
      </c>
      <c r="Z1837">
        <v>1327.6</v>
      </c>
      <c r="AA1837">
        <v>1329.52</v>
      </c>
      <c r="AB1837">
        <v>1322.56</v>
      </c>
      <c r="AC1837">
        <v>1324.2</v>
      </c>
      <c r="AD1837">
        <v>1321.84</v>
      </c>
      <c r="AE1837">
        <v>1316.92</v>
      </c>
      <c r="AF1837">
        <v>1305.4000000000001</v>
      </c>
      <c r="AG1837">
        <v>1282.44</v>
      </c>
      <c r="AH1837">
        <v>1189.44</v>
      </c>
      <c r="AI1837">
        <v>864</v>
      </c>
      <c r="AJ1837">
        <v>1028.28</v>
      </c>
      <c r="AK1837">
        <v>972.24</v>
      </c>
      <c r="AL1837">
        <v>954.96</v>
      </c>
      <c r="AM1837">
        <v>993.48</v>
      </c>
      <c r="AN1837">
        <v>1056.5999999999999</v>
      </c>
      <c r="AO1837">
        <v>1078.8</v>
      </c>
      <c r="AP1837">
        <v>1071.92</v>
      </c>
      <c r="AQ1837">
        <v>1068</v>
      </c>
      <c r="AR1837">
        <v>1061.08</v>
      </c>
      <c r="AS1837">
        <v>1062.5999999999999</v>
      </c>
      <c r="AT1837">
        <v>1049.2</v>
      </c>
      <c r="AU1837">
        <v>57.5</v>
      </c>
      <c r="AV1837">
        <v>57</v>
      </c>
      <c r="AW1837">
        <v>56</v>
      </c>
      <c r="AX1837">
        <v>56</v>
      </c>
      <c r="AY1837">
        <v>56</v>
      </c>
      <c r="AZ1837">
        <v>55.5</v>
      </c>
      <c r="BA1837">
        <v>55</v>
      </c>
      <c r="BB1837">
        <v>55</v>
      </c>
      <c r="BC1837">
        <v>55</v>
      </c>
      <c r="BD1837">
        <v>55</v>
      </c>
      <c r="BE1837">
        <v>56.5</v>
      </c>
      <c r="BF1837">
        <v>58</v>
      </c>
      <c r="BG1837">
        <v>62</v>
      </c>
      <c r="BH1837">
        <v>66.5</v>
      </c>
      <c r="BI1837">
        <v>67</v>
      </c>
      <c r="BJ1837">
        <v>67</v>
      </c>
      <c r="BK1837">
        <v>66</v>
      </c>
      <c r="BL1837">
        <v>65</v>
      </c>
      <c r="BM1837">
        <v>63</v>
      </c>
      <c r="BN1837">
        <v>60</v>
      </c>
      <c r="BO1837">
        <v>58.5</v>
      </c>
      <c r="BP1837">
        <v>58</v>
      </c>
      <c r="BQ1837">
        <v>58</v>
      </c>
      <c r="BR1837">
        <v>58</v>
      </c>
      <c r="BS1837">
        <v>0</v>
      </c>
      <c r="BT1837">
        <v>0</v>
      </c>
      <c r="BU1837">
        <v>0</v>
      </c>
      <c r="BV1837">
        <v>0</v>
      </c>
      <c r="BW1837">
        <v>0</v>
      </c>
      <c r="BX1837">
        <v>0</v>
      </c>
      <c r="BY1837">
        <v>0</v>
      </c>
      <c r="BZ1837">
        <v>0</v>
      </c>
      <c r="CA1837">
        <v>0</v>
      </c>
      <c r="CB1837">
        <v>0</v>
      </c>
      <c r="CC1837">
        <v>0</v>
      </c>
      <c r="CD1837">
        <v>0</v>
      </c>
      <c r="CE1837">
        <v>0</v>
      </c>
      <c r="CF1837">
        <v>0</v>
      </c>
      <c r="CG1837">
        <v>0</v>
      </c>
      <c r="CH1837">
        <v>0</v>
      </c>
      <c r="CI1837">
        <v>0</v>
      </c>
      <c r="CJ1837">
        <v>0</v>
      </c>
      <c r="CK1837">
        <v>0</v>
      </c>
      <c r="CL1837">
        <v>0</v>
      </c>
      <c r="CM1837">
        <v>0</v>
      </c>
      <c r="CN1837">
        <v>0</v>
      </c>
      <c r="CO1837">
        <v>0</v>
      </c>
      <c r="CP1837">
        <v>0</v>
      </c>
      <c r="CQ1837">
        <v>496.12180000000001</v>
      </c>
      <c r="CR1837">
        <v>43.720260000000003</v>
      </c>
      <c r="CS1837">
        <v>39.545659999999998</v>
      </c>
      <c r="CT1837">
        <v>32.428100000000001</v>
      </c>
      <c r="CU1837">
        <v>29.396070000000002</v>
      </c>
      <c r="CV1837">
        <v>26.836749999999999</v>
      </c>
      <c r="CW1837">
        <v>14.93956</v>
      </c>
      <c r="CX1837">
        <v>17.871870000000001</v>
      </c>
      <c r="CY1837">
        <v>29.3398</v>
      </c>
      <c r="CZ1837">
        <v>152.89160000000001</v>
      </c>
      <c r="DA1837">
        <v>341.61599999999999</v>
      </c>
      <c r="DB1837">
        <v>318.77730000000003</v>
      </c>
      <c r="DC1837">
        <v>1075.75</v>
      </c>
      <c r="DD1837">
        <v>1543.404</v>
      </c>
      <c r="DE1837">
        <v>1279.7809999999999</v>
      </c>
      <c r="DF1837">
        <v>1139.9829999999999</v>
      </c>
      <c r="DG1837">
        <v>958.58090000000004</v>
      </c>
      <c r="DH1837">
        <v>1225.0239999999999</v>
      </c>
      <c r="DI1837">
        <v>4249.96</v>
      </c>
      <c r="DJ1837">
        <v>4179.6040000000003</v>
      </c>
      <c r="DK1837">
        <v>4304.9489999999996</v>
      </c>
      <c r="DL1837">
        <v>1520.835</v>
      </c>
      <c r="DM1837">
        <v>1027.5709999999999</v>
      </c>
      <c r="DN1837">
        <v>943.42639999999994</v>
      </c>
      <c r="DO1837">
        <v>20</v>
      </c>
      <c r="DP1837">
        <v>20</v>
      </c>
    </row>
    <row r="1838" spans="1:120" hidden="1" x14ac:dyDescent="0.25">
      <c r="A1838" t="str">
        <f t="shared" si="28"/>
        <v>Aggregator-Blue Zone Resources, LLC_All CBP_44434</v>
      </c>
      <c r="B1838" t="s">
        <v>62</v>
      </c>
      <c r="C1838" t="s">
        <v>261</v>
      </c>
      <c r="D1838" t="s">
        <v>61</v>
      </c>
      <c r="E1838" t="s">
        <v>61</v>
      </c>
      <c r="F1838" t="s">
        <v>262</v>
      </c>
      <c r="G1838" t="s">
        <v>61</v>
      </c>
      <c r="H1838" t="s">
        <v>61</v>
      </c>
      <c r="I1838" t="s">
        <v>61</v>
      </c>
      <c r="J1838" t="s">
        <v>61</v>
      </c>
      <c r="K1838" t="s">
        <v>197</v>
      </c>
      <c r="L1838" s="18">
        <v>44434</v>
      </c>
      <c r="M1838">
        <v>20</v>
      </c>
      <c r="N1838">
        <v>20</v>
      </c>
      <c r="O1838" t="s">
        <v>258</v>
      </c>
      <c r="P1838">
        <v>2</v>
      </c>
      <c r="Q1838">
        <v>2</v>
      </c>
      <c r="R1838">
        <v>0</v>
      </c>
      <c r="S1838">
        <v>0</v>
      </c>
      <c r="T1838">
        <v>1</v>
      </c>
      <c r="U1838">
        <v>0</v>
      </c>
      <c r="V1838">
        <v>1</v>
      </c>
      <c r="W1838">
        <v>1196.1199999999999</v>
      </c>
      <c r="X1838">
        <v>1314.76</v>
      </c>
      <c r="Y1838">
        <v>1323.84</v>
      </c>
      <c r="Z1838">
        <v>1327.6</v>
      </c>
      <c r="AA1838">
        <v>1329.52</v>
      </c>
      <c r="AB1838">
        <v>1322.56</v>
      </c>
      <c r="AC1838">
        <v>1324.2</v>
      </c>
      <c r="AD1838">
        <v>1321.84</v>
      </c>
      <c r="AE1838">
        <v>1316.92</v>
      </c>
      <c r="AF1838">
        <v>1305.4000000000001</v>
      </c>
      <c r="AG1838">
        <v>1282.44</v>
      </c>
      <c r="AH1838">
        <v>1189.44</v>
      </c>
      <c r="AI1838">
        <v>864</v>
      </c>
      <c r="AJ1838">
        <v>1028.28</v>
      </c>
      <c r="AK1838">
        <v>972.24</v>
      </c>
      <c r="AL1838">
        <v>954.96</v>
      </c>
      <c r="AM1838">
        <v>993.48</v>
      </c>
      <c r="AN1838">
        <v>1056.5999999999999</v>
      </c>
      <c r="AO1838">
        <v>1078.8</v>
      </c>
      <c r="AP1838">
        <v>1071.92</v>
      </c>
      <c r="AQ1838">
        <v>1068</v>
      </c>
      <c r="AR1838">
        <v>1061.08</v>
      </c>
      <c r="AS1838">
        <v>1062.5999999999999</v>
      </c>
      <c r="AT1838">
        <v>1049.2</v>
      </c>
      <c r="AU1838">
        <v>57.5</v>
      </c>
      <c r="AV1838">
        <v>57</v>
      </c>
      <c r="AW1838">
        <v>56</v>
      </c>
      <c r="AX1838">
        <v>56</v>
      </c>
      <c r="AY1838">
        <v>56</v>
      </c>
      <c r="AZ1838">
        <v>55.5</v>
      </c>
      <c r="BA1838">
        <v>55</v>
      </c>
      <c r="BB1838">
        <v>55</v>
      </c>
      <c r="BC1838">
        <v>55</v>
      </c>
      <c r="BD1838">
        <v>55</v>
      </c>
      <c r="BE1838">
        <v>56.5</v>
      </c>
      <c r="BF1838">
        <v>58</v>
      </c>
      <c r="BG1838">
        <v>62</v>
      </c>
      <c r="BH1838">
        <v>66.5</v>
      </c>
      <c r="BI1838">
        <v>67</v>
      </c>
      <c r="BJ1838">
        <v>67</v>
      </c>
      <c r="BK1838">
        <v>66</v>
      </c>
      <c r="BL1838">
        <v>65</v>
      </c>
      <c r="BM1838">
        <v>63</v>
      </c>
      <c r="BN1838">
        <v>60</v>
      </c>
      <c r="BO1838">
        <v>58.5</v>
      </c>
      <c r="BP1838">
        <v>58</v>
      </c>
      <c r="BQ1838">
        <v>58</v>
      </c>
      <c r="BR1838">
        <v>58</v>
      </c>
      <c r="BS1838">
        <v>0</v>
      </c>
      <c r="BT1838">
        <v>0</v>
      </c>
      <c r="BU1838">
        <v>0</v>
      </c>
      <c r="BV1838">
        <v>0</v>
      </c>
      <c r="BW1838">
        <v>0</v>
      </c>
      <c r="BX1838">
        <v>0</v>
      </c>
      <c r="BY1838">
        <v>0</v>
      </c>
      <c r="BZ1838">
        <v>0</v>
      </c>
      <c r="CA1838">
        <v>0</v>
      </c>
      <c r="CB1838">
        <v>0</v>
      </c>
      <c r="CC1838">
        <v>0</v>
      </c>
      <c r="CD1838">
        <v>0</v>
      </c>
      <c r="CE1838">
        <v>0</v>
      </c>
      <c r="CF1838">
        <v>0</v>
      </c>
      <c r="CG1838">
        <v>0</v>
      </c>
      <c r="CH1838">
        <v>0</v>
      </c>
      <c r="CI1838">
        <v>0</v>
      </c>
      <c r="CJ1838">
        <v>0</v>
      </c>
      <c r="CK1838">
        <v>0</v>
      </c>
      <c r="CL1838">
        <v>0</v>
      </c>
      <c r="CM1838">
        <v>0</v>
      </c>
      <c r="CN1838">
        <v>0</v>
      </c>
      <c r="CO1838">
        <v>0</v>
      </c>
      <c r="CP1838">
        <v>0</v>
      </c>
      <c r="CQ1838">
        <v>496.12180000000001</v>
      </c>
      <c r="CR1838">
        <v>43.720260000000003</v>
      </c>
      <c r="CS1838">
        <v>39.545659999999998</v>
      </c>
      <c r="CT1838">
        <v>32.428100000000001</v>
      </c>
      <c r="CU1838">
        <v>29.396070000000002</v>
      </c>
      <c r="CV1838">
        <v>26.836749999999999</v>
      </c>
      <c r="CW1838">
        <v>14.93956</v>
      </c>
      <c r="CX1838">
        <v>17.871870000000001</v>
      </c>
      <c r="CY1838">
        <v>29.3398</v>
      </c>
      <c r="CZ1838">
        <v>152.89160000000001</v>
      </c>
      <c r="DA1838">
        <v>341.61599999999999</v>
      </c>
      <c r="DB1838">
        <v>318.77730000000003</v>
      </c>
      <c r="DC1838">
        <v>1075.75</v>
      </c>
      <c r="DD1838">
        <v>1543.404</v>
      </c>
      <c r="DE1838">
        <v>1279.7809999999999</v>
      </c>
      <c r="DF1838">
        <v>1139.9829999999999</v>
      </c>
      <c r="DG1838">
        <v>958.58090000000004</v>
      </c>
      <c r="DH1838">
        <v>1225.0239999999999</v>
      </c>
      <c r="DI1838">
        <v>4249.96</v>
      </c>
      <c r="DJ1838">
        <v>4179.6040000000003</v>
      </c>
      <c r="DK1838">
        <v>4304.9489999999996</v>
      </c>
      <c r="DL1838">
        <v>1520.835</v>
      </c>
      <c r="DM1838">
        <v>1027.5709999999999</v>
      </c>
      <c r="DN1838">
        <v>943.42639999999994</v>
      </c>
      <c r="DO1838">
        <v>20</v>
      </c>
      <c r="DP1838">
        <v>20</v>
      </c>
    </row>
    <row r="1839" spans="1:120" hidden="1" x14ac:dyDescent="0.25">
      <c r="A1839" t="str">
        <f t="shared" si="28"/>
        <v>Size_Grp-200 kW and above_All CBP_44434</v>
      </c>
      <c r="B1839" t="s">
        <v>62</v>
      </c>
      <c r="C1839" t="s">
        <v>207</v>
      </c>
      <c r="D1839" t="s">
        <v>61</v>
      </c>
      <c r="E1839" t="s">
        <v>61</v>
      </c>
      <c r="F1839" t="s">
        <v>61</v>
      </c>
      <c r="G1839" t="s">
        <v>61</v>
      </c>
      <c r="H1839" t="s">
        <v>61</v>
      </c>
      <c r="I1839" t="s">
        <v>61</v>
      </c>
      <c r="J1839" t="s">
        <v>102</v>
      </c>
      <c r="K1839" t="s">
        <v>197</v>
      </c>
      <c r="L1839" s="18">
        <v>44434</v>
      </c>
      <c r="M1839">
        <v>20</v>
      </c>
      <c r="N1839">
        <v>20</v>
      </c>
      <c r="O1839" t="s">
        <v>258</v>
      </c>
      <c r="P1839">
        <v>2</v>
      </c>
      <c r="Q1839">
        <v>2</v>
      </c>
      <c r="R1839">
        <v>0</v>
      </c>
      <c r="S1839">
        <v>0</v>
      </c>
      <c r="T1839">
        <v>1</v>
      </c>
      <c r="U1839">
        <v>0</v>
      </c>
      <c r="V1839">
        <v>1</v>
      </c>
      <c r="W1839">
        <v>1196.1199999999999</v>
      </c>
      <c r="X1839">
        <v>1314.76</v>
      </c>
      <c r="Y1839">
        <v>1323.84</v>
      </c>
      <c r="Z1839">
        <v>1327.6</v>
      </c>
      <c r="AA1839">
        <v>1329.52</v>
      </c>
      <c r="AB1839">
        <v>1322.56</v>
      </c>
      <c r="AC1839">
        <v>1324.2</v>
      </c>
      <c r="AD1839">
        <v>1321.84</v>
      </c>
      <c r="AE1839">
        <v>1316.92</v>
      </c>
      <c r="AF1839">
        <v>1305.4000000000001</v>
      </c>
      <c r="AG1839">
        <v>1282.44</v>
      </c>
      <c r="AH1839">
        <v>1189.44</v>
      </c>
      <c r="AI1839">
        <v>864</v>
      </c>
      <c r="AJ1839">
        <v>1028.28</v>
      </c>
      <c r="AK1839">
        <v>972.24</v>
      </c>
      <c r="AL1839">
        <v>954.96</v>
      </c>
      <c r="AM1839">
        <v>993.48</v>
      </c>
      <c r="AN1839">
        <v>1056.5999999999999</v>
      </c>
      <c r="AO1839">
        <v>1078.8</v>
      </c>
      <c r="AP1839">
        <v>1071.92</v>
      </c>
      <c r="AQ1839">
        <v>1068</v>
      </c>
      <c r="AR1839">
        <v>1061.08</v>
      </c>
      <c r="AS1839">
        <v>1062.5999999999999</v>
      </c>
      <c r="AT1839">
        <v>1049.2</v>
      </c>
      <c r="AU1839">
        <v>57.5</v>
      </c>
      <c r="AV1839">
        <v>57</v>
      </c>
      <c r="AW1839">
        <v>56</v>
      </c>
      <c r="AX1839">
        <v>56</v>
      </c>
      <c r="AY1839">
        <v>56</v>
      </c>
      <c r="AZ1839">
        <v>55.5</v>
      </c>
      <c r="BA1839">
        <v>55</v>
      </c>
      <c r="BB1839">
        <v>55</v>
      </c>
      <c r="BC1839">
        <v>55</v>
      </c>
      <c r="BD1839">
        <v>55</v>
      </c>
      <c r="BE1839">
        <v>56.5</v>
      </c>
      <c r="BF1839">
        <v>58</v>
      </c>
      <c r="BG1839">
        <v>62</v>
      </c>
      <c r="BH1839">
        <v>66.5</v>
      </c>
      <c r="BI1839">
        <v>67</v>
      </c>
      <c r="BJ1839">
        <v>67</v>
      </c>
      <c r="BK1839">
        <v>66</v>
      </c>
      <c r="BL1839">
        <v>65</v>
      </c>
      <c r="BM1839">
        <v>63</v>
      </c>
      <c r="BN1839">
        <v>60</v>
      </c>
      <c r="BO1839">
        <v>58.5</v>
      </c>
      <c r="BP1839">
        <v>58</v>
      </c>
      <c r="BQ1839">
        <v>58</v>
      </c>
      <c r="BR1839">
        <v>58</v>
      </c>
      <c r="BS1839">
        <v>0</v>
      </c>
      <c r="BT1839">
        <v>0</v>
      </c>
      <c r="BU1839">
        <v>0</v>
      </c>
      <c r="BV1839">
        <v>0</v>
      </c>
      <c r="BW1839">
        <v>0</v>
      </c>
      <c r="BX1839">
        <v>0</v>
      </c>
      <c r="BY1839">
        <v>0</v>
      </c>
      <c r="BZ1839">
        <v>0</v>
      </c>
      <c r="CA1839">
        <v>0</v>
      </c>
      <c r="CB1839">
        <v>0</v>
      </c>
      <c r="CC1839">
        <v>0</v>
      </c>
      <c r="CD1839">
        <v>0</v>
      </c>
      <c r="CE1839">
        <v>0</v>
      </c>
      <c r="CF1839">
        <v>0</v>
      </c>
      <c r="CG1839">
        <v>0</v>
      </c>
      <c r="CH1839">
        <v>0</v>
      </c>
      <c r="CI1839">
        <v>0</v>
      </c>
      <c r="CJ1839">
        <v>0</v>
      </c>
      <c r="CK1839">
        <v>0</v>
      </c>
      <c r="CL1839">
        <v>0</v>
      </c>
      <c r="CM1839">
        <v>0</v>
      </c>
      <c r="CN1839">
        <v>0</v>
      </c>
      <c r="CO1839">
        <v>0</v>
      </c>
      <c r="CP1839">
        <v>0</v>
      </c>
      <c r="CQ1839">
        <v>496.12180000000001</v>
      </c>
      <c r="CR1839">
        <v>43.720260000000003</v>
      </c>
      <c r="CS1839">
        <v>39.545659999999998</v>
      </c>
      <c r="CT1839">
        <v>32.428100000000001</v>
      </c>
      <c r="CU1839">
        <v>29.396070000000002</v>
      </c>
      <c r="CV1839">
        <v>26.836749999999999</v>
      </c>
      <c r="CW1839">
        <v>14.93956</v>
      </c>
      <c r="CX1839">
        <v>17.871870000000001</v>
      </c>
      <c r="CY1839">
        <v>29.3398</v>
      </c>
      <c r="CZ1839">
        <v>152.89160000000001</v>
      </c>
      <c r="DA1839">
        <v>341.61599999999999</v>
      </c>
      <c r="DB1839">
        <v>318.77730000000003</v>
      </c>
      <c r="DC1839">
        <v>1075.75</v>
      </c>
      <c r="DD1839">
        <v>1543.404</v>
      </c>
      <c r="DE1839">
        <v>1279.7809999999999</v>
      </c>
      <c r="DF1839">
        <v>1139.9829999999999</v>
      </c>
      <c r="DG1839">
        <v>958.58090000000004</v>
      </c>
      <c r="DH1839">
        <v>1225.0239999999999</v>
      </c>
      <c r="DI1839">
        <v>4249.96</v>
      </c>
      <c r="DJ1839">
        <v>4179.6040000000003</v>
      </c>
      <c r="DK1839">
        <v>4304.9489999999996</v>
      </c>
      <c r="DL1839">
        <v>1520.835</v>
      </c>
      <c r="DM1839">
        <v>1027.5709999999999</v>
      </c>
      <c r="DN1839">
        <v>943.42639999999994</v>
      </c>
      <c r="DO1839">
        <v>20</v>
      </c>
      <c r="DP1839">
        <v>20</v>
      </c>
    </row>
    <row r="1840" spans="1:120" hidden="1" x14ac:dyDescent="0.25">
      <c r="A1840" t="str">
        <f t="shared" si="28"/>
        <v>All_All CBP_44434</v>
      </c>
      <c r="B1840" t="s">
        <v>62</v>
      </c>
      <c r="C1840" t="s">
        <v>61</v>
      </c>
      <c r="D1840" t="s">
        <v>61</v>
      </c>
      <c r="E1840" t="s">
        <v>61</v>
      </c>
      <c r="F1840" t="s">
        <v>61</v>
      </c>
      <c r="G1840" t="s">
        <v>61</v>
      </c>
      <c r="H1840" t="s">
        <v>61</v>
      </c>
      <c r="I1840" t="s">
        <v>61</v>
      </c>
      <c r="J1840" t="s">
        <v>61</v>
      </c>
      <c r="K1840" t="s">
        <v>197</v>
      </c>
      <c r="L1840" s="18">
        <v>44434</v>
      </c>
      <c r="M1840">
        <v>20</v>
      </c>
      <c r="N1840">
        <v>20</v>
      </c>
      <c r="O1840" t="s">
        <v>258</v>
      </c>
      <c r="P1840">
        <v>2</v>
      </c>
      <c r="Q1840">
        <v>2</v>
      </c>
      <c r="R1840">
        <v>0</v>
      </c>
      <c r="S1840">
        <v>0</v>
      </c>
      <c r="T1840">
        <v>1</v>
      </c>
      <c r="U1840">
        <v>0</v>
      </c>
      <c r="V1840">
        <v>1</v>
      </c>
      <c r="W1840">
        <v>1196.1199999999999</v>
      </c>
      <c r="X1840">
        <v>1314.76</v>
      </c>
      <c r="Y1840">
        <v>1323.84</v>
      </c>
      <c r="Z1840">
        <v>1327.6</v>
      </c>
      <c r="AA1840">
        <v>1329.52</v>
      </c>
      <c r="AB1840">
        <v>1322.56</v>
      </c>
      <c r="AC1840">
        <v>1324.2</v>
      </c>
      <c r="AD1840">
        <v>1321.84</v>
      </c>
      <c r="AE1840">
        <v>1316.92</v>
      </c>
      <c r="AF1840">
        <v>1305.4000000000001</v>
      </c>
      <c r="AG1840">
        <v>1282.44</v>
      </c>
      <c r="AH1840">
        <v>1189.44</v>
      </c>
      <c r="AI1840">
        <v>864</v>
      </c>
      <c r="AJ1840">
        <v>1028.28</v>
      </c>
      <c r="AK1840">
        <v>972.24</v>
      </c>
      <c r="AL1840">
        <v>954.96</v>
      </c>
      <c r="AM1840">
        <v>993.48</v>
      </c>
      <c r="AN1840">
        <v>1056.5999999999999</v>
      </c>
      <c r="AO1840">
        <v>1078.8</v>
      </c>
      <c r="AP1840">
        <v>1071.92</v>
      </c>
      <c r="AQ1840">
        <v>1068</v>
      </c>
      <c r="AR1840">
        <v>1061.08</v>
      </c>
      <c r="AS1840">
        <v>1062.5999999999999</v>
      </c>
      <c r="AT1840">
        <v>1049.2</v>
      </c>
      <c r="AU1840">
        <v>57.5</v>
      </c>
      <c r="AV1840">
        <v>57</v>
      </c>
      <c r="AW1840">
        <v>56</v>
      </c>
      <c r="AX1840">
        <v>56</v>
      </c>
      <c r="AY1840">
        <v>56</v>
      </c>
      <c r="AZ1840">
        <v>55.5</v>
      </c>
      <c r="BA1840">
        <v>55</v>
      </c>
      <c r="BB1840">
        <v>55</v>
      </c>
      <c r="BC1840">
        <v>55</v>
      </c>
      <c r="BD1840">
        <v>55</v>
      </c>
      <c r="BE1840">
        <v>56.5</v>
      </c>
      <c r="BF1840">
        <v>58</v>
      </c>
      <c r="BG1840">
        <v>62</v>
      </c>
      <c r="BH1840">
        <v>66.5</v>
      </c>
      <c r="BI1840">
        <v>67</v>
      </c>
      <c r="BJ1840">
        <v>67</v>
      </c>
      <c r="BK1840">
        <v>66</v>
      </c>
      <c r="BL1840">
        <v>65</v>
      </c>
      <c r="BM1840">
        <v>63</v>
      </c>
      <c r="BN1840">
        <v>60</v>
      </c>
      <c r="BO1840">
        <v>58.5</v>
      </c>
      <c r="BP1840">
        <v>58</v>
      </c>
      <c r="BQ1840">
        <v>58</v>
      </c>
      <c r="BR1840">
        <v>58</v>
      </c>
      <c r="BS1840">
        <v>0</v>
      </c>
      <c r="BT1840">
        <v>0</v>
      </c>
      <c r="BU1840">
        <v>0</v>
      </c>
      <c r="BV1840">
        <v>0</v>
      </c>
      <c r="BW1840">
        <v>0</v>
      </c>
      <c r="BX1840">
        <v>0</v>
      </c>
      <c r="BY1840">
        <v>0</v>
      </c>
      <c r="BZ1840">
        <v>0</v>
      </c>
      <c r="CA1840">
        <v>0</v>
      </c>
      <c r="CB1840">
        <v>0</v>
      </c>
      <c r="CC1840">
        <v>0</v>
      </c>
      <c r="CD1840">
        <v>0</v>
      </c>
      <c r="CE1840">
        <v>0</v>
      </c>
      <c r="CF1840">
        <v>0</v>
      </c>
      <c r="CG1840">
        <v>0</v>
      </c>
      <c r="CH1840">
        <v>0</v>
      </c>
      <c r="CI1840">
        <v>0</v>
      </c>
      <c r="CJ1840">
        <v>0</v>
      </c>
      <c r="CK1840">
        <v>0</v>
      </c>
      <c r="CL1840">
        <v>0</v>
      </c>
      <c r="CM1840">
        <v>0</v>
      </c>
      <c r="CN1840">
        <v>0</v>
      </c>
      <c r="CO1840">
        <v>0</v>
      </c>
      <c r="CP1840">
        <v>0</v>
      </c>
      <c r="CQ1840">
        <v>496.12180000000001</v>
      </c>
      <c r="CR1840">
        <v>43.720260000000003</v>
      </c>
      <c r="CS1840">
        <v>39.545659999999998</v>
      </c>
      <c r="CT1840">
        <v>32.428100000000001</v>
      </c>
      <c r="CU1840">
        <v>29.396070000000002</v>
      </c>
      <c r="CV1840">
        <v>26.836749999999999</v>
      </c>
      <c r="CW1840">
        <v>14.93956</v>
      </c>
      <c r="CX1840">
        <v>17.871870000000001</v>
      </c>
      <c r="CY1840">
        <v>29.3398</v>
      </c>
      <c r="CZ1840">
        <v>152.89160000000001</v>
      </c>
      <c r="DA1840">
        <v>341.61599999999999</v>
      </c>
      <c r="DB1840">
        <v>318.77730000000003</v>
      </c>
      <c r="DC1840">
        <v>1075.75</v>
      </c>
      <c r="DD1840">
        <v>1543.404</v>
      </c>
      <c r="DE1840">
        <v>1279.7809999999999</v>
      </c>
      <c r="DF1840">
        <v>1139.9829999999999</v>
      </c>
      <c r="DG1840">
        <v>958.58090000000004</v>
      </c>
      <c r="DH1840">
        <v>1225.0239999999999</v>
      </c>
      <c r="DI1840">
        <v>4249.96</v>
      </c>
      <c r="DJ1840">
        <v>4179.6040000000003</v>
      </c>
      <c r="DK1840">
        <v>4304.9489999999996</v>
      </c>
      <c r="DL1840">
        <v>1520.835</v>
      </c>
      <c r="DM1840">
        <v>1027.5709999999999</v>
      </c>
      <c r="DN1840">
        <v>943.42639999999994</v>
      </c>
      <c r="DO1840">
        <v>20</v>
      </c>
      <c r="DP1840">
        <v>20</v>
      </c>
    </row>
    <row r="1841" spans="1:120" hidden="1" x14ac:dyDescent="0.25">
      <c r="A1841" t="str">
        <f t="shared" si="28"/>
        <v>OtherDR-No_All CBP_44434</v>
      </c>
      <c r="B1841" t="s">
        <v>62</v>
      </c>
      <c r="C1841" t="s">
        <v>323</v>
      </c>
      <c r="D1841" t="s">
        <v>61</v>
      </c>
      <c r="E1841" t="s">
        <v>61</v>
      </c>
      <c r="F1841" t="s">
        <v>61</v>
      </c>
      <c r="G1841" t="s">
        <v>61</v>
      </c>
      <c r="H1841" t="s">
        <v>61</v>
      </c>
      <c r="I1841" t="s">
        <v>97</v>
      </c>
      <c r="J1841" t="s">
        <v>61</v>
      </c>
      <c r="K1841" t="s">
        <v>197</v>
      </c>
      <c r="L1841" s="18">
        <v>44434</v>
      </c>
      <c r="M1841">
        <v>20</v>
      </c>
      <c r="N1841">
        <v>20</v>
      </c>
      <c r="O1841" t="s">
        <v>258</v>
      </c>
      <c r="P1841">
        <v>2</v>
      </c>
      <c r="Q1841">
        <v>2</v>
      </c>
      <c r="R1841">
        <v>0</v>
      </c>
      <c r="S1841">
        <v>0</v>
      </c>
      <c r="T1841">
        <v>1</v>
      </c>
      <c r="U1841">
        <v>0</v>
      </c>
      <c r="V1841">
        <v>1</v>
      </c>
      <c r="W1841">
        <v>1196.1199999999999</v>
      </c>
      <c r="X1841">
        <v>1314.76</v>
      </c>
      <c r="Y1841">
        <v>1323.84</v>
      </c>
      <c r="Z1841">
        <v>1327.6</v>
      </c>
      <c r="AA1841">
        <v>1329.52</v>
      </c>
      <c r="AB1841">
        <v>1322.56</v>
      </c>
      <c r="AC1841">
        <v>1324.2</v>
      </c>
      <c r="AD1841">
        <v>1321.84</v>
      </c>
      <c r="AE1841">
        <v>1316.92</v>
      </c>
      <c r="AF1841">
        <v>1305.4000000000001</v>
      </c>
      <c r="AG1841">
        <v>1282.44</v>
      </c>
      <c r="AH1841">
        <v>1189.44</v>
      </c>
      <c r="AI1841">
        <v>864</v>
      </c>
      <c r="AJ1841">
        <v>1028.28</v>
      </c>
      <c r="AK1841">
        <v>972.24</v>
      </c>
      <c r="AL1841">
        <v>954.96</v>
      </c>
      <c r="AM1841">
        <v>993.48</v>
      </c>
      <c r="AN1841">
        <v>1056.5999999999999</v>
      </c>
      <c r="AO1841">
        <v>1078.8</v>
      </c>
      <c r="AP1841">
        <v>1071.92</v>
      </c>
      <c r="AQ1841">
        <v>1068</v>
      </c>
      <c r="AR1841">
        <v>1061.08</v>
      </c>
      <c r="AS1841">
        <v>1062.5999999999999</v>
      </c>
      <c r="AT1841">
        <v>1049.2</v>
      </c>
      <c r="AU1841">
        <v>57.5</v>
      </c>
      <c r="AV1841">
        <v>57</v>
      </c>
      <c r="AW1841">
        <v>56</v>
      </c>
      <c r="AX1841">
        <v>56</v>
      </c>
      <c r="AY1841">
        <v>56</v>
      </c>
      <c r="AZ1841">
        <v>55.5</v>
      </c>
      <c r="BA1841">
        <v>55</v>
      </c>
      <c r="BB1841">
        <v>55</v>
      </c>
      <c r="BC1841">
        <v>55</v>
      </c>
      <c r="BD1841">
        <v>55</v>
      </c>
      <c r="BE1841">
        <v>56.5</v>
      </c>
      <c r="BF1841">
        <v>58</v>
      </c>
      <c r="BG1841">
        <v>62</v>
      </c>
      <c r="BH1841">
        <v>66.5</v>
      </c>
      <c r="BI1841">
        <v>67</v>
      </c>
      <c r="BJ1841">
        <v>67</v>
      </c>
      <c r="BK1841">
        <v>66</v>
      </c>
      <c r="BL1841">
        <v>65</v>
      </c>
      <c r="BM1841">
        <v>63</v>
      </c>
      <c r="BN1841">
        <v>60</v>
      </c>
      <c r="BO1841">
        <v>58.5</v>
      </c>
      <c r="BP1841">
        <v>58</v>
      </c>
      <c r="BQ1841">
        <v>58</v>
      </c>
      <c r="BR1841">
        <v>58</v>
      </c>
      <c r="BS1841">
        <v>0</v>
      </c>
      <c r="BT1841">
        <v>0</v>
      </c>
      <c r="BU1841">
        <v>0</v>
      </c>
      <c r="BV1841">
        <v>0</v>
      </c>
      <c r="BW1841">
        <v>0</v>
      </c>
      <c r="BX1841">
        <v>0</v>
      </c>
      <c r="BY1841">
        <v>0</v>
      </c>
      <c r="BZ1841">
        <v>0</v>
      </c>
      <c r="CA1841">
        <v>0</v>
      </c>
      <c r="CB1841">
        <v>0</v>
      </c>
      <c r="CC1841">
        <v>0</v>
      </c>
      <c r="CD1841">
        <v>0</v>
      </c>
      <c r="CE1841">
        <v>0</v>
      </c>
      <c r="CF1841">
        <v>0</v>
      </c>
      <c r="CG1841">
        <v>0</v>
      </c>
      <c r="CH1841">
        <v>0</v>
      </c>
      <c r="CI1841">
        <v>0</v>
      </c>
      <c r="CJ1841">
        <v>0</v>
      </c>
      <c r="CK1841">
        <v>0</v>
      </c>
      <c r="CL1841">
        <v>0</v>
      </c>
      <c r="CM1841">
        <v>0</v>
      </c>
      <c r="CN1841">
        <v>0</v>
      </c>
      <c r="CO1841">
        <v>0</v>
      </c>
      <c r="CP1841">
        <v>0</v>
      </c>
      <c r="CQ1841">
        <v>496.12180000000001</v>
      </c>
      <c r="CR1841">
        <v>43.720260000000003</v>
      </c>
      <c r="CS1841">
        <v>39.545659999999998</v>
      </c>
      <c r="CT1841">
        <v>32.428100000000001</v>
      </c>
      <c r="CU1841">
        <v>29.396070000000002</v>
      </c>
      <c r="CV1841">
        <v>26.836749999999999</v>
      </c>
      <c r="CW1841">
        <v>14.93956</v>
      </c>
      <c r="CX1841">
        <v>17.871870000000001</v>
      </c>
      <c r="CY1841">
        <v>29.3398</v>
      </c>
      <c r="CZ1841">
        <v>152.89160000000001</v>
      </c>
      <c r="DA1841">
        <v>341.61599999999999</v>
      </c>
      <c r="DB1841">
        <v>318.77730000000003</v>
      </c>
      <c r="DC1841">
        <v>1075.75</v>
      </c>
      <c r="DD1841">
        <v>1543.404</v>
      </c>
      <c r="DE1841">
        <v>1279.7809999999999</v>
      </c>
      <c r="DF1841">
        <v>1139.9829999999999</v>
      </c>
      <c r="DG1841">
        <v>958.58090000000004</v>
      </c>
      <c r="DH1841">
        <v>1225.0239999999999</v>
      </c>
      <c r="DI1841">
        <v>4249.96</v>
      </c>
      <c r="DJ1841">
        <v>4179.6040000000003</v>
      </c>
      <c r="DK1841">
        <v>4304.9489999999996</v>
      </c>
      <c r="DL1841">
        <v>1520.835</v>
      </c>
      <c r="DM1841">
        <v>1027.5709999999999</v>
      </c>
      <c r="DN1841">
        <v>943.42639999999994</v>
      </c>
      <c r="DO1841">
        <v>20</v>
      </c>
      <c r="DP1841">
        <v>20</v>
      </c>
    </row>
    <row r="1842" spans="1:120" hidden="1" x14ac:dyDescent="0.25">
      <c r="A1842" t="str">
        <f t="shared" si="28"/>
        <v>LCA-Greater Bay Area_All CBP_44434</v>
      </c>
      <c r="B1842" t="s">
        <v>62</v>
      </c>
      <c r="C1842" t="s">
        <v>209</v>
      </c>
      <c r="D1842" t="s">
        <v>36</v>
      </c>
      <c r="E1842" t="s">
        <v>61</v>
      </c>
      <c r="F1842" t="s">
        <v>61</v>
      </c>
      <c r="G1842" t="s">
        <v>61</v>
      </c>
      <c r="H1842" t="s">
        <v>61</v>
      </c>
      <c r="I1842" t="s">
        <v>61</v>
      </c>
      <c r="J1842" t="s">
        <v>61</v>
      </c>
      <c r="K1842" t="s">
        <v>197</v>
      </c>
      <c r="L1842" s="18">
        <v>44434</v>
      </c>
      <c r="M1842">
        <v>20</v>
      </c>
      <c r="N1842">
        <v>20</v>
      </c>
      <c r="O1842" t="s">
        <v>258</v>
      </c>
      <c r="P1842">
        <v>2</v>
      </c>
      <c r="Q1842">
        <v>2</v>
      </c>
      <c r="R1842">
        <v>0</v>
      </c>
      <c r="S1842">
        <v>0</v>
      </c>
      <c r="T1842">
        <v>1</v>
      </c>
      <c r="U1842">
        <v>0</v>
      </c>
      <c r="V1842">
        <v>1</v>
      </c>
      <c r="W1842">
        <v>1196.1199999999999</v>
      </c>
      <c r="X1842">
        <v>1314.76</v>
      </c>
      <c r="Y1842">
        <v>1323.84</v>
      </c>
      <c r="Z1842">
        <v>1327.6</v>
      </c>
      <c r="AA1842">
        <v>1329.52</v>
      </c>
      <c r="AB1842">
        <v>1322.56</v>
      </c>
      <c r="AC1842">
        <v>1324.2</v>
      </c>
      <c r="AD1842">
        <v>1321.84</v>
      </c>
      <c r="AE1842">
        <v>1316.92</v>
      </c>
      <c r="AF1842">
        <v>1305.4000000000001</v>
      </c>
      <c r="AG1842">
        <v>1282.44</v>
      </c>
      <c r="AH1842">
        <v>1189.44</v>
      </c>
      <c r="AI1842">
        <v>864</v>
      </c>
      <c r="AJ1842">
        <v>1028.28</v>
      </c>
      <c r="AK1842">
        <v>972.24</v>
      </c>
      <c r="AL1842">
        <v>954.96</v>
      </c>
      <c r="AM1842">
        <v>993.48</v>
      </c>
      <c r="AN1842">
        <v>1056.5999999999999</v>
      </c>
      <c r="AO1842">
        <v>1078.8</v>
      </c>
      <c r="AP1842">
        <v>1071.92</v>
      </c>
      <c r="AQ1842">
        <v>1068</v>
      </c>
      <c r="AR1842">
        <v>1061.08</v>
      </c>
      <c r="AS1842">
        <v>1062.5999999999999</v>
      </c>
      <c r="AT1842">
        <v>1049.2</v>
      </c>
      <c r="AU1842">
        <v>57.5</v>
      </c>
      <c r="AV1842">
        <v>57</v>
      </c>
      <c r="AW1842">
        <v>56</v>
      </c>
      <c r="AX1842">
        <v>56</v>
      </c>
      <c r="AY1842">
        <v>56</v>
      </c>
      <c r="AZ1842">
        <v>55.5</v>
      </c>
      <c r="BA1842">
        <v>55</v>
      </c>
      <c r="BB1842">
        <v>55</v>
      </c>
      <c r="BC1842">
        <v>55</v>
      </c>
      <c r="BD1842">
        <v>55</v>
      </c>
      <c r="BE1842">
        <v>56.5</v>
      </c>
      <c r="BF1842">
        <v>58</v>
      </c>
      <c r="BG1842">
        <v>62</v>
      </c>
      <c r="BH1842">
        <v>66.5</v>
      </c>
      <c r="BI1842">
        <v>67</v>
      </c>
      <c r="BJ1842">
        <v>67</v>
      </c>
      <c r="BK1842">
        <v>66</v>
      </c>
      <c r="BL1842">
        <v>65</v>
      </c>
      <c r="BM1842">
        <v>63</v>
      </c>
      <c r="BN1842">
        <v>60</v>
      </c>
      <c r="BO1842">
        <v>58.5</v>
      </c>
      <c r="BP1842">
        <v>58</v>
      </c>
      <c r="BQ1842">
        <v>58</v>
      </c>
      <c r="BR1842">
        <v>58</v>
      </c>
      <c r="BS1842">
        <v>0</v>
      </c>
      <c r="BT1842">
        <v>0</v>
      </c>
      <c r="BU1842">
        <v>0</v>
      </c>
      <c r="BV1842">
        <v>0</v>
      </c>
      <c r="BW1842">
        <v>0</v>
      </c>
      <c r="BX1842">
        <v>0</v>
      </c>
      <c r="BY1842">
        <v>0</v>
      </c>
      <c r="BZ1842">
        <v>0</v>
      </c>
      <c r="CA1842">
        <v>0</v>
      </c>
      <c r="CB1842">
        <v>0</v>
      </c>
      <c r="CC1842">
        <v>0</v>
      </c>
      <c r="CD1842">
        <v>0</v>
      </c>
      <c r="CE1842">
        <v>0</v>
      </c>
      <c r="CF1842">
        <v>0</v>
      </c>
      <c r="CG1842">
        <v>0</v>
      </c>
      <c r="CH1842">
        <v>0</v>
      </c>
      <c r="CI1842">
        <v>0</v>
      </c>
      <c r="CJ1842">
        <v>0</v>
      </c>
      <c r="CK1842">
        <v>0</v>
      </c>
      <c r="CL1842">
        <v>0</v>
      </c>
      <c r="CM1842">
        <v>0</v>
      </c>
      <c r="CN1842">
        <v>0</v>
      </c>
      <c r="CO1842">
        <v>0</v>
      </c>
      <c r="CP1842">
        <v>0</v>
      </c>
      <c r="CQ1842">
        <v>496.12180000000001</v>
      </c>
      <c r="CR1842">
        <v>43.720260000000003</v>
      </c>
      <c r="CS1842">
        <v>39.545659999999998</v>
      </c>
      <c r="CT1842">
        <v>32.428100000000001</v>
      </c>
      <c r="CU1842">
        <v>29.396070000000002</v>
      </c>
      <c r="CV1842">
        <v>26.836749999999999</v>
      </c>
      <c r="CW1842">
        <v>14.93956</v>
      </c>
      <c r="CX1842">
        <v>17.871870000000001</v>
      </c>
      <c r="CY1842">
        <v>29.3398</v>
      </c>
      <c r="CZ1842">
        <v>152.89160000000001</v>
      </c>
      <c r="DA1842">
        <v>341.61599999999999</v>
      </c>
      <c r="DB1842">
        <v>318.77730000000003</v>
      </c>
      <c r="DC1842">
        <v>1075.75</v>
      </c>
      <c r="DD1842">
        <v>1543.404</v>
      </c>
      <c r="DE1842">
        <v>1279.7809999999999</v>
      </c>
      <c r="DF1842">
        <v>1139.9829999999999</v>
      </c>
      <c r="DG1842">
        <v>958.58090000000004</v>
      </c>
      <c r="DH1842">
        <v>1225.0239999999999</v>
      </c>
      <c r="DI1842">
        <v>4249.96</v>
      </c>
      <c r="DJ1842">
        <v>4179.6040000000003</v>
      </c>
      <c r="DK1842">
        <v>4304.9489999999996</v>
      </c>
      <c r="DL1842">
        <v>1520.835</v>
      </c>
      <c r="DM1842">
        <v>1027.5709999999999</v>
      </c>
      <c r="DN1842">
        <v>943.42639999999994</v>
      </c>
      <c r="DO1842">
        <v>20</v>
      </c>
      <c r="DP1842">
        <v>20</v>
      </c>
    </row>
    <row r="1843" spans="1:120" hidden="1" x14ac:dyDescent="0.25">
      <c r="A1843" t="str">
        <f t="shared" si="28"/>
        <v>Industry_Type-1. Agriculture, Mining &amp; Construction_All CBP_44434</v>
      </c>
      <c r="B1843" t="s">
        <v>62</v>
      </c>
      <c r="C1843" t="s">
        <v>211</v>
      </c>
      <c r="D1843" t="s">
        <v>61</v>
      </c>
      <c r="E1843" t="s">
        <v>61</v>
      </c>
      <c r="F1843" t="s">
        <v>61</v>
      </c>
      <c r="G1843" t="s">
        <v>30</v>
      </c>
      <c r="H1843" t="s">
        <v>61</v>
      </c>
      <c r="I1843" t="s">
        <v>61</v>
      </c>
      <c r="J1843" t="s">
        <v>61</v>
      </c>
      <c r="K1843" t="s">
        <v>197</v>
      </c>
      <c r="L1843" s="18">
        <v>44434</v>
      </c>
      <c r="M1843">
        <v>20</v>
      </c>
      <c r="N1843">
        <v>20</v>
      </c>
      <c r="O1843" t="s">
        <v>258</v>
      </c>
      <c r="P1843">
        <v>2</v>
      </c>
      <c r="Q1843">
        <v>2</v>
      </c>
      <c r="R1843">
        <v>0</v>
      </c>
      <c r="S1843">
        <v>0</v>
      </c>
      <c r="T1843">
        <v>1</v>
      </c>
      <c r="U1843">
        <v>0</v>
      </c>
      <c r="V1843">
        <v>1</v>
      </c>
      <c r="W1843">
        <v>1196.1199999999999</v>
      </c>
      <c r="X1843">
        <v>1314.76</v>
      </c>
      <c r="Y1843">
        <v>1323.84</v>
      </c>
      <c r="Z1843">
        <v>1327.6</v>
      </c>
      <c r="AA1843">
        <v>1329.52</v>
      </c>
      <c r="AB1843">
        <v>1322.56</v>
      </c>
      <c r="AC1843">
        <v>1324.2</v>
      </c>
      <c r="AD1843">
        <v>1321.84</v>
      </c>
      <c r="AE1843">
        <v>1316.92</v>
      </c>
      <c r="AF1843">
        <v>1305.4000000000001</v>
      </c>
      <c r="AG1843">
        <v>1282.44</v>
      </c>
      <c r="AH1843">
        <v>1189.44</v>
      </c>
      <c r="AI1843">
        <v>864</v>
      </c>
      <c r="AJ1843">
        <v>1028.28</v>
      </c>
      <c r="AK1843">
        <v>972.24</v>
      </c>
      <c r="AL1843">
        <v>954.96</v>
      </c>
      <c r="AM1843">
        <v>993.48</v>
      </c>
      <c r="AN1843">
        <v>1056.5999999999999</v>
      </c>
      <c r="AO1843">
        <v>1078.8</v>
      </c>
      <c r="AP1843">
        <v>1071.92</v>
      </c>
      <c r="AQ1843">
        <v>1068</v>
      </c>
      <c r="AR1843">
        <v>1061.08</v>
      </c>
      <c r="AS1843">
        <v>1062.5999999999999</v>
      </c>
      <c r="AT1843">
        <v>1049.2</v>
      </c>
      <c r="AU1843">
        <v>57.5</v>
      </c>
      <c r="AV1843">
        <v>57</v>
      </c>
      <c r="AW1843">
        <v>56</v>
      </c>
      <c r="AX1843">
        <v>56</v>
      </c>
      <c r="AY1843">
        <v>56</v>
      </c>
      <c r="AZ1843">
        <v>55.5</v>
      </c>
      <c r="BA1843">
        <v>55</v>
      </c>
      <c r="BB1843">
        <v>55</v>
      </c>
      <c r="BC1843">
        <v>55</v>
      </c>
      <c r="BD1843">
        <v>55</v>
      </c>
      <c r="BE1843">
        <v>56.5</v>
      </c>
      <c r="BF1843">
        <v>58</v>
      </c>
      <c r="BG1843">
        <v>62</v>
      </c>
      <c r="BH1843">
        <v>66.5</v>
      </c>
      <c r="BI1843">
        <v>67</v>
      </c>
      <c r="BJ1843">
        <v>67</v>
      </c>
      <c r="BK1843">
        <v>66</v>
      </c>
      <c r="BL1843">
        <v>65</v>
      </c>
      <c r="BM1843">
        <v>63</v>
      </c>
      <c r="BN1843">
        <v>60</v>
      </c>
      <c r="BO1843">
        <v>58.5</v>
      </c>
      <c r="BP1843">
        <v>58</v>
      </c>
      <c r="BQ1843">
        <v>58</v>
      </c>
      <c r="BR1843">
        <v>58</v>
      </c>
      <c r="BS1843">
        <v>0</v>
      </c>
      <c r="BT1843">
        <v>0</v>
      </c>
      <c r="BU1843">
        <v>0</v>
      </c>
      <c r="BV1843">
        <v>0</v>
      </c>
      <c r="BW1843">
        <v>0</v>
      </c>
      <c r="BX1843">
        <v>0</v>
      </c>
      <c r="BY1843">
        <v>0</v>
      </c>
      <c r="BZ1843">
        <v>0</v>
      </c>
      <c r="CA1843">
        <v>0</v>
      </c>
      <c r="CB1843">
        <v>0</v>
      </c>
      <c r="CC1843">
        <v>0</v>
      </c>
      <c r="CD1843">
        <v>0</v>
      </c>
      <c r="CE1843">
        <v>0</v>
      </c>
      <c r="CF1843">
        <v>0</v>
      </c>
      <c r="CG1843">
        <v>0</v>
      </c>
      <c r="CH1843">
        <v>0</v>
      </c>
      <c r="CI1843">
        <v>0</v>
      </c>
      <c r="CJ1843">
        <v>0</v>
      </c>
      <c r="CK1843">
        <v>0</v>
      </c>
      <c r="CL1843">
        <v>0</v>
      </c>
      <c r="CM1843">
        <v>0</v>
      </c>
      <c r="CN1843">
        <v>0</v>
      </c>
      <c r="CO1843">
        <v>0</v>
      </c>
      <c r="CP1843">
        <v>0</v>
      </c>
      <c r="CQ1843">
        <v>496.12180000000001</v>
      </c>
      <c r="CR1843">
        <v>43.720260000000003</v>
      </c>
      <c r="CS1843">
        <v>39.545659999999998</v>
      </c>
      <c r="CT1843">
        <v>32.428100000000001</v>
      </c>
      <c r="CU1843">
        <v>29.396070000000002</v>
      </c>
      <c r="CV1843">
        <v>26.836749999999999</v>
      </c>
      <c r="CW1843">
        <v>14.93956</v>
      </c>
      <c r="CX1843">
        <v>17.871870000000001</v>
      </c>
      <c r="CY1843">
        <v>29.3398</v>
      </c>
      <c r="CZ1843">
        <v>152.89160000000001</v>
      </c>
      <c r="DA1843">
        <v>341.61599999999999</v>
      </c>
      <c r="DB1843">
        <v>318.77730000000003</v>
      </c>
      <c r="DC1843">
        <v>1075.75</v>
      </c>
      <c r="DD1843">
        <v>1543.404</v>
      </c>
      <c r="DE1843">
        <v>1279.7809999999999</v>
      </c>
      <c r="DF1843">
        <v>1139.9829999999999</v>
      </c>
      <c r="DG1843">
        <v>958.58090000000004</v>
      </c>
      <c r="DH1843">
        <v>1225.0239999999999</v>
      </c>
      <c r="DI1843">
        <v>4249.96</v>
      </c>
      <c r="DJ1843">
        <v>4179.6040000000003</v>
      </c>
      <c r="DK1843">
        <v>4304.9489999999996</v>
      </c>
      <c r="DL1843">
        <v>1520.835</v>
      </c>
      <c r="DM1843">
        <v>1027.5709999999999</v>
      </c>
      <c r="DN1843">
        <v>943.42639999999994</v>
      </c>
      <c r="DO1843">
        <v>20</v>
      </c>
      <c r="DP1843">
        <v>20</v>
      </c>
    </row>
    <row r="1844" spans="1:120" x14ac:dyDescent="0.25">
      <c r="A1844" t="str">
        <f t="shared" si="28"/>
        <v>AutoDR-No_All CBP_44434</v>
      </c>
      <c r="B1844" t="s">
        <v>62</v>
      </c>
      <c r="C1844" t="s">
        <v>321</v>
      </c>
      <c r="D1844" t="s">
        <v>61</v>
      </c>
      <c r="E1844" t="s">
        <v>61</v>
      </c>
      <c r="F1844" t="s">
        <v>61</v>
      </c>
      <c r="G1844" t="s">
        <v>61</v>
      </c>
      <c r="H1844" t="s">
        <v>97</v>
      </c>
      <c r="I1844" t="s">
        <v>61</v>
      </c>
      <c r="J1844" t="s">
        <v>61</v>
      </c>
      <c r="K1844" t="s">
        <v>197</v>
      </c>
      <c r="L1844" s="18">
        <v>44434</v>
      </c>
      <c r="M1844">
        <v>20</v>
      </c>
      <c r="N1844">
        <v>20</v>
      </c>
      <c r="O1844" t="s">
        <v>258</v>
      </c>
      <c r="P1844">
        <v>2</v>
      </c>
      <c r="Q1844">
        <v>2</v>
      </c>
      <c r="R1844">
        <v>0</v>
      </c>
      <c r="S1844">
        <v>0</v>
      </c>
      <c r="T1844">
        <v>1</v>
      </c>
      <c r="U1844">
        <v>0</v>
      </c>
      <c r="V1844">
        <v>1</v>
      </c>
      <c r="W1844">
        <v>1196.1199999999999</v>
      </c>
      <c r="X1844">
        <v>1314.76</v>
      </c>
      <c r="Y1844">
        <v>1323.84</v>
      </c>
      <c r="Z1844">
        <v>1327.6</v>
      </c>
      <c r="AA1844">
        <v>1329.52</v>
      </c>
      <c r="AB1844">
        <v>1322.56</v>
      </c>
      <c r="AC1844">
        <v>1324.2</v>
      </c>
      <c r="AD1844">
        <v>1321.84</v>
      </c>
      <c r="AE1844">
        <v>1316.92</v>
      </c>
      <c r="AF1844">
        <v>1305.4000000000001</v>
      </c>
      <c r="AG1844">
        <v>1282.44</v>
      </c>
      <c r="AH1844">
        <v>1189.44</v>
      </c>
      <c r="AI1844">
        <v>864</v>
      </c>
      <c r="AJ1844">
        <v>1028.28</v>
      </c>
      <c r="AK1844">
        <v>972.24</v>
      </c>
      <c r="AL1844">
        <v>954.96</v>
      </c>
      <c r="AM1844">
        <v>993.48</v>
      </c>
      <c r="AN1844">
        <v>1056.5999999999999</v>
      </c>
      <c r="AO1844">
        <v>1078.8</v>
      </c>
      <c r="AP1844">
        <v>1071.92</v>
      </c>
      <c r="AQ1844">
        <v>1068</v>
      </c>
      <c r="AR1844">
        <v>1061.08</v>
      </c>
      <c r="AS1844">
        <v>1062.5999999999999</v>
      </c>
      <c r="AT1844">
        <v>1049.2</v>
      </c>
      <c r="AU1844">
        <v>57.5</v>
      </c>
      <c r="AV1844">
        <v>57</v>
      </c>
      <c r="AW1844">
        <v>56</v>
      </c>
      <c r="AX1844">
        <v>56</v>
      </c>
      <c r="AY1844">
        <v>56</v>
      </c>
      <c r="AZ1844">
        <v>55.5</v>
      </c>
      <c r="BA1844">
        <v>55</v>
      </c>
      <c r="BB1844">
        <v>55</v>
      </c>
      <c r="BC1844">
        <v>55</v>
      </c>
      <c r="BD1844">
        <v>55</v>
      </c>
      <c r="BE1844">
        <v>56.5</v>
      </c>
      <c r="BF1844">
        <v>58</v>
      </c>
      <c r="BG1844">
        <v>62</v>
      </c>
      <c r="BH1844">
        <v>66.5</v>
      </c>
      <c r="BI1844">
        <v>67</v>
      </c>
      <c r="BJ1844">
        <v>67</v>
      </c>
      <c r="BK1844">
        <v>66</v>
      </c>
      <c r="BL1844">
        <v>65</v>
      </c>
      <c r="BM1844">
        <v>63</v>
      </c>
      <c r="BN1844">
        <v>60</v>
      </c>
      <c r="BO1844">
        <v>58.5</v>
      </c>
      <c r="BP1844">
        <v>58</v>
      </c>
      <c r="BQ1844">
        <v>58</v>
      </c>
      <c r="BR1844">
        <v>58</v>
      </c>
      <c r="BS1844">
        <v>0</v>
      </c>
      <c r="BT1844">
        <v>0</v>
      </c>
      <c r="BU1844">
        <v>0</v>
      </c>
      <c r="BV1844">
        <v>0</v>
      </c>
      <c r="BW1844">
        <v>0</v>
      </c>
      <c r="BX1844">
        <v>0</v>
      </c>
      <c r="BY1844">
        <v>0</v>
      </c>
      <c r="BZ1844">
        <v>0</v>
      </c>
      <c r="CA1844">
        <v>0</v>
      </c>
      <c r="CB1844">
        <v>0</v>
      </c>
      <c r="CC1844">
        <v>0</v>
      </c>
      <c r="CD1844">
        <v>0</v>
      </c>
      <c r="CE1844">
        <v>0</v>
      </c>
      <c r="CF1844">
        <v>0</v>
      </c>
      <c r="CG1844">
        <v>0</v>
      </c>
      <c r="CH1844">
        <v>0</v>
      </c>
      <c r="CI1844">
        <v>0</v>
      </c>
      <c r="CJ1844">
        <v>0</v>
      </c>
      <c r="CK1844">
        <v>0</v>
      </c>
      <c r="CL1844">
        <v>0</v>
      </c>
      <c r="CM1844">
        <v>0</v>
      </c>
      <c r="CN1844">
        <v>0</v>
      </c>
      <c r="CO1844">
        <v>0</v>
      </c>
      <c r="CP1844">
        <v>0</v>
      </c>
      <c r="CQ1844">
        <v>496.12180000000001</v>
      </c>
      <c r="CR1844">
        <v>43.720260000000003</v>
      </c>
      <c r="CS1844">
        <v>39.545659999999998</v>
      </c>
      <c r="CT1844">
        <v>32.428100000000001</v>
      </c>
      <c r="CU1844">
        <v>29.396070000000002</v>
      </c>
      <c r="CV1844">
        <v>26.836749999999999</v>
      </c>
      <c r="CW1844">
        <v>14.93956</v>
      </c>
      <c r="CX1844">
        <v>17.871870000000001</v>
      </c>
      <c r="CY1844">
        <v>29.3398</v>
      </c>
      <c r="CZ1844">
        <v>152.89160000000001</v>
      </c>
      <c r="DA1844">
        <v>341.61599999999999</v>
      </c>
      <c r="DB1844">
        <v>318.77730000000003</v>
      </c>
      <c r="DC1844">
        <v>1075.75</v>
      </c>
      <c r="DD1844">
        <v>1543.404</v>
      </c>
      <c r="DE1844">
        <v>1279.7809999999999</v>
      </c>
      <c r="DF1844">
        <v>1139.9829999999999</v>
      </c>
      <c r="DG1844">
        <v>958.58090000000004</v>
      </c>
      <c r="DH1844">
        <v>1225.0239999999999</v>
      </c>
      <c r="DI1844">
        <v>4249.96</v>
      </c>
      <c r="DJ1844">
        <v>4179.6040000000003</v>
      </c>
      <c r="DK1844">
        <v>4304.9489999999996</v>
      </c>
      <c r="DL1844">
        <v>1520.835</v>
      </c>
      <c r="DM1844">
        <v>1027.5709999999999</v>
      </c>
      <c r="DN1844">
        <v>943.42639999999994</v>
      </c>
      <c r="DO1844">
        <v>20</v>
      </c>
      <c r="DP1844">
        <v>20</v>
      </c>
    </row>
    <row r="1845" spans="1:120" x14ac:dyDescent="0.25">
      <c r="A1845" t="str">
        <f t="shared" si="28"/>
        <v>AutoDR-No_Prescribed DA 1-4 (1PM-9PM)_44434_20-20</v>
      </c>
      <c r="B1845" t="s">
        <v>62</v>
      </c>
      <c r="C1845" t="s">
        <v>321</v>
      </c>
      <c r="D1845" t="s">
        <v>61</v>
      </c>
      <c r="E1845" t="s">
        <v>61</v>
      </c>
      <c r="F1845" t="s">
        <v>61</v>
      </c>
      <c r="G1845" t="s">
        <v>61</v>
      </c>
      <c r="H1845" t="s">
        <v>97</v>
      </c>
      <c r="I1845" t="s">
        <v>61</v>
      </c>
      <c r="J1845" t="s">
        <v>61</v>
      </c>
      <c r="K1845" t="s">
        <v>214</v>
      </c>
      <c r="L1845" s="18">
        <v>44434</v>
      </c>
      <c r="M1845">
        <v>20</v>
      </c>
      <c r="N1845">
        <v>20</v>
      </c>
      <c r="O1845" t="s">
        <v>258</v>
      </c>
      <c r="P1845">
        <v>2</v>
      </c>
      <c r="Q1845">
        <v>2</v>
      </c>
      <c r="R1845">
        <v>0</v>
      </c>
      <c r="S1845">
        <v>0</v>
      </c>
      <c r="T1845">
        <v>1</v>
      </c>
      <c r="U1845">
        <v>1</v>
      </c>
      <c r="V1845">
        <v>1</v>
      </c>
      <c r="W1845">
        <v>1196.1199999999999</v>
      </c>
      <c r="X1845">
        <v>1314.76</v>
      </c>
      <c r="Y1845">
        <v>1323.84</v>
      </c>
      <c r="Z1845">
        <v>1327.6</v>
      </c>
      <c r="AA1845">
        <v>1329.52</v>
      </c>
      <c r="AB1845">
        <v>1322.56</v>
      </c>
      <c r="AC1845">
        <v>1324.2</v>
      </c>
      <c r="AD1845">
        <v>1321.84</v>
      </c>
      <c r="AE1845">
        <v>1316.92</v>
      </c>
      <c r="AF1845">
        <v>1305.4000000000001</v>
      </c>
      <c r="AG1845">
        <v>1282.44</v>
      </c>
      <c r="AH1845">
        <v>1189.44</v>
      </c>
      <c r="AI1845">
        <v>864</v>
      </c>
      <c r="AJ1845">
        <v>1028.28</v>
      </c>
      <c r="AK1845">
        <v>972.24</v>
      </c>
      <c r="AL1845">
        <v>954.96</v>
      </c>
      <c r="AM1845">
        <v>993.48</v>
      </c>
      <c r="AN1845">
        <v>1056.5999999999999</v>
      </c>
      <c r="AO1845">
        <v>1078.8</v>
      </c>
      <c r="AP1845">
        <v>1071.92</v>
      </c>
      <c r="AQ1845">
        <v>1068</v>
      </c>
      <c r="AR1845">
        <v>1061.08</v>
      </c>
      <c r="AS1845">
        <v>1062.5999999999999</v>
      </c>
      <c r="AT1845">
        <v>1049.2</v>
      </c>
      <c r="AU1845">
        <v>57.5</v>
      </c>
      <c r="AV1845">
        <v>57</v>
      </c>
      <c r="AW1845">
        <v>56</v>
      </c>
      <c r="AX1845">
        <v>56</v>
      </c>
      <c r="AY1845">
        <v>56</v>
      </c>
      <c r="AZ1845">
        <v>55.5</v>
      </c>
      <c r="BA1845">
        <v>55</v>
      </c>
      <c r="BB1845">
        <v>55</v>
      </c>
      <c r="BC1845">
        <v>55</v>
      </c>
      <c r="BD1845">
        <v>55</v>
      </c>
      <c r="BE1845">
        <v>56.5</v>
      </c>
      <c r="BF1845">
        <v>58</v>
      </c>
      <c r="BG1845">
        <v>62</v>
      </c>
      <c r="BH1845">
        <v>66.5</v>
      </c>
      <c r="BI1845">
        <v>67</v>
      </c>
      <c r="BJ1845">
        <v>67</v>
      </c>
      <c r="BK1845">
        <v>66</v>
      </c>
      <c r="BL1845">
        <v>65</v>
      </c>
      <c r="BM1845">
        <v>63</v>
      </c>
      <c r="BN1845">
        <v>60</v>
      </c>
      <c r="BO1845">
        <v>58.5</v>
      </c>
      <c r="BP1845">
        <v>58</v>
      </c>
      <c r="BQ1845">
        <v>58</v>
      </c>
      <c r="BR1845">
        <v>58</v>
      </c>
      <c r="BS1845">
        <v>0</v>
      </c>
      <c r="BT1845">
        <v>0</v>
      </c>
      <c r="BU1845">
        <v>0</v>
      </c>
      <c r="BV1845">
        <v>0</v>
      </c>
      <c r="BW1845">
        <v>0</v>
      </c>
      <c r="BX1845">
        <v>0</v>
      </c>
      <c r="BY1845">
        <v>0</v>
      </c>
      <c r="BZ1845">
        <v>0</v>
      </c>
      <c r="CA1845">
        <v>0</v>
      </c>
      <c r="CB1845">
        <v>0</v>
      </c>
      <c r="CC1845">
        <v>0</v>
      </c>
      <c r="CD1845">
        <v>0</v>
      </c>
      <c r="CE1845">
        <v>0</v>
      </c>
      <c r="CF1845">
        <v>0</v>
      </c>
      <c r="CG1845">
        <v>0</v>
      </c>
      <c r="CH1845">
        <v>0</v>
      </c>
      <c r="CI1845">
        <v>0</v>
      </c>
      <c r="CJ1845">
        <v>0</v>
      </c>
      <c r="CK1845">
        <v>0</v>
      </c>
      <c r="CL1845">
        <v>0</v>
      </c>
      <c r="CM1845">
        <v>0</v>
      </c>
      <c r="CN1845">
        <v>0</v>
      </c>
      <c r="CO1845">
        <v>0</v>
      </c>
      <c r="CP1845">
        <v>0</v>
      </c>
      <c r="CQ1845">
        <v>496.12180000000001</v>
      </c>
      <c r="CR1845">
        <v>43.720260000000003</v>
      </c>
      <c r="CS1845">
        <v>39.545659999999998</v>
      </c>
      <c r="CT1845">
        <v>32.428100000000001</v>
      </c>
      <c r="CU1845">
        <v>29.396070000000002</v>
      </c>
      <c r="CV1845">
        <v>26.836749999999999</v>
      </c>
      <c r="CW1845">
        <v>14.93956</v>
      </c>
      <c r="CX1845">
        <v>17.871870000000001</v>
      </c>
      <c r="CY1845">
        <v>29.3398</v>
      </c>
      <c r="CZ1845">
        <v>152.89160000000001</v>
      </c>
      <c r="DA1845">
        <v>341.61599999999999</v>
      </c>
      <c r="DB1845">
        <v>318.77730000000003</v>
      </c>
      <c r="DC1845">
        <v>1075.75</v>
      </c>
      <c r="DD1845">
        <v>1543.404</v>
      </c>
      <c r="DE1845">
        <v>1279.7809999999999</v>
      </c>
      <c r="DF1845">
        <v>1139.9829999999999</v>
      </c>
      <c r="DG1845">
        <v>958.58090000000004</v>
      </c>
      <c r="DH1845">
        <v>1225.0239999999999</v>
      </c>
      <c r="DI1845">
        <v>4249.96</v>
      </c>
      <c r="DJ1845">
        <v>4179.6040000000003</v>
      </c>
      <c r="DK1845">
        <v>4304.9489999999996</v>
      </c>
      <c r="DL1845">
        <v>1520.835</v>
      </c>
      <c r="DM1845">
        <v>1027.5709999999999</v>
      </c>
      <c r="DN1845">
        <v>943.42639999999994</v>
      </c>
      <c r="DO1845">
        <v>20</v>
      </c>
      <c r="DP1845">
        <v>20</v>
      </c>
    </row>
    <row r="1846" spans="1:120" hidden="1" x14ac:dyDescent="0.25">
      <c r="A1846" t="str">
        <f t="shared" si="28"/>
        <v>Industry_Type-1. Agriculture, Mining &amp; Construction_Prescribed DA 1-4 (1PM-9PM)_44434_20-20</v>
      </c>
      <c r="B1846" t="s">
        <v>62</v>
      </c>
      <c r="C1846" t="s">
        <v>211</v>
      </c>
      <c r="D1846" t="s">
        <v>61</v>
      </c>
      <c r="E1846" t="s">
        <v>61</v>
      </c>
      <c r="F1846" t="s">
        <v>61</v>
      </c>
      <c r="G1846" t="s">
        <v>30</v>
      </c>
      <c r="H1846" t="s">
        <v>61</v>
      </c>
      <c r="I1846" t="s">
        <v>61</v>
      </c>
      <c r="J1846" t="s">
        <v>61</v>
      </c>
      <c r="K1846" t="s">
        <v>214</v>
      </c>
      <c r="L1846" s="18">
        <v>44434</v>
      </c>
      <c r="M1846">
        <v>20</v>
      </c>
      <c r="N1846">
        <v>20</v>
      </c>
      <c r="O1846" t="s">
        <v>258</v>
      </c>
      <c r="P1846">
        <v>2</v>
      </c>
      <c r="Q1846">
        <v>2</v>
      </c>
      <c r="R1846">
        <v>0</v>
      </c>
      <c r="S1846">
        <v>0</v>
      </c>
      <c r="T1846">
        <v>1</v>
      </c>
      <c r="U1846">
        <v>1</v>
      </c>
      <c r="V1846">
        <v>1</v>
      </c>
      <c r="W1846">
        <v>1196.1199999999999</v>
      </c>
      <c r="X1846">
        <v>1314.76</v>
      </c>
      <c r="Y1846">
        <v>1323.84</v>
      </c>
      <c r="Z1846">
        <v>1327.6</v>
      </c>
      <c r="AA1846">
        <v>1329.52</v>
      </c>
      <c r="AB1846">
        <v>1322.56</v>
      </c>
      <c r="AC1846">
        <v>1324.2</v>
      </c>
      <c r="AD1846">
        <v>1321.84</v>
      </c>
      <c r="AE1846">
        <v>1316.92</v>
      </c>
      <c r="AF1846">
        <v>1305.4000000000001</v>
      </c>
      <c r="AG1846">
        <v>1282.44</v>
      </c>
      <c r="AH1846">
        <v>1189.44</v>
      </c>
      <c r="AI1846">
        <v>864</v>
      </c>
      <c r="AJ1846">
        <v>1028.28</v>
      </c>
      <c r="AK1846">
        <v>972.24</v>
      </c>
      <c r="AL1846">
        <v>954.96</v>
      </c>
      <c r="AM1846">
        <v>993.48</v>
      </c>
      <c r="AN1846">
        <v>1056.5999999999999</v>
      </c>
      <c r="AO1846">
        <v>1078.8</v>
      </c>
      <c r="AP1846">
        <v>1071.92</v>
      </c>
      <c r="AQ1846">
        <v>1068</v>
      </c>
      <c r="AR1846">
        <v>1061.08</v>
      </c>
      <c r="AS1846">
        <v>1062.5999999999999</v>
      </c>
      <c r="AT1846">
        <v>1049.2</v>
      </c>
      <c r="AU1846">
        <v>57.5</v>
      </c>
      <c r="AV1846">
        <v>57</v>
      </c>
      <c r="AW1846">
        <v>56</v>
      </c>
      <c r="AX1846">
        <v>56</v>
      </c>
      <c r="AY1846">
        <v>56</v>
      </c>
      <c r="AZ1846">
        <v>55.5</v>
      </c>
      <c r="BA1846">
        <v>55</v>
      </c>
      <c r="BB1846">
        <v>55</v>
      </c>
      <c r="BC1846">
        <v>55</v>
      </c>
      <c r="BD1846">
        <v>55</v>
      </c>
      <c r="BE1846">
        <v>56.5</v>
      </c>
      <c r="BF1846">
        <v>58</v>
      </c>
      <c r="BG1846">
        <v>62</v>
      </c>
      <c r="BH1846">
        <v>66.5</v>
      </c>
      <c r="BI1846">
        <v>67</v>
      </c>
      <c r="BJ1846">
        <v>67</v>
      </c>
      <c r="BK1846">
        <v>66</v>
      </c>
      <c r="BL1846">
        <v>65</v>
      </c>
      <c r="BM1846">
        <v>63</v>
      </c>
      <c r="BN1846">
        <v>60</v>
      </c>
      <c r="BO1846">
        <v>58.5</v>
      </c>
      <c r="BP1846">
        <v>58</v>
      </c>
      <c r="BQ1846">
        <v>58</v>
      </c>
      <c r="BR1846">
        <v>58</v>
      </c>
      <c r="BS1846">
        <v>0</v>
      </c>
      <c r="BT1846">
        <v>0</v>
      </c>
      <c r="BU1846">
        <v>0</v>
      </c>
      <c r="BV1846">
        <v>0</v>
      </c>
      <c r="BW1846">
        <v>0</v>
      </c>
      <c r="BX1846">
        <v>0</v>
      </c>
      <c r="BY1846">
        <v>0</v>
      </c>
      <c r="BZ1846">
        <v>0</v>
      </c>
      <c r="CA1846">
        <v>0</v>
      </c>
      <c r="CB1846">
        <v>0</v>
      </c>
      <c r="CC1846">
        <v>0</v>
      </c>
      <c r="CD1846">
        <v>0</v>
      </c>
      <c r="CE1846">
        <v>0</v>
      </c>
      <c r="CF1846">
        <v>0</v>
      </c>
      <c r="CG1846">
        <v>0</v>
      </c>
      <c r="CH1846">
        <v>0</v>
      </c>
      <c r="CI1846">
        <v>0</v>
      </c>
      <c r="CJ1846">
        <v>0</v>
      </c>
      <c r="CK1846">
        <v>0</v>
      </c>
      <c r="CL1846">
        <v>0</v>
      </c>
      <c r="CM1846">
        <v>0</v>
      </c>
      <c r="CN1846">
        <v>0</v>
      </c>
      <c r="CO1846">
        <v>0</v>
      </c>
      <c r="CP1846">
        <v>0</v>
      </c>
      <c r="CQ1846">
        <v>496.12180000000001</v>
      </c>
      <c r="CR1846">
        <v>43.720260000000003</v>
      </c>
      <c r="CS1846">
        <v>39.545659999999998</v>
      </c>
      <c r="CT1846">
        <v>32.428100000000001</v>
      </c>
      <c r="CU1846">
        <v>29.396070000000002</v>
      </c>
      <c r="CV1846">
        <v>26.836749999999999</v>
      </c>
      <c r="CW1846">
        <v>14.93956</v>
      </c>
      <c r="CX1846">
        <v>17.871870000000001</v>
      </c>
      <c r="CY1846">
        <v>29.3398</v>
      </c>
      <c r="CZ1846">
        <v>152.89160000000001</v>
      </c>
      <c r="DA1846">
        <v>341.61599999999999</v>
      </c>
      <c r="DB1846">
        <v>318.77730000000003</v>
      </c>
      <c r="DC1846">
        <v>1075.75</v>
      </c>
      <c r="DD1846">
        <v>1543.404</v>
      </c>
      <c r="DE1846">
        <v>1279.7809999999999</v>
      </c>
      <c r="DF1846">
        <v>1139.9829999999999</v>
      </c>
      <c r="DG1846">
        <v>958.58090000000004</v>
      </c>
      <c r="DH1846">
        <v>1225.0239999999999</v>
      </c>
      <c r="DI1846">
        <v>4249.96</v>
      </c>
      <c r="DJ1846">
        <v>4179.6040000000003</v>
      </c>
      <c r="DK1846">
        <v>4304.9489999999996</v>
      </c>
      <c r="DL1846">
        <v>1520.835</v>
      </c>
      <c r="DM1846">
        <v>1027.5709999999999</v>
      </c>
      <c r="DN1846">
        <v>943.42639999999994</v>
      </c>
      <c r="DO1846">
        <v>20</v>
      </c>
      <c r="DP1846">
        <v>20</v>
      </c>
    </row>
    <row r="1847" spans="1:120" hidden="1" x14ac:dyDescent="0.25">
      <c r="A1847" t="str">
        <f t="shared" si="28"/>
        <v>Size_Grp-200 kW and above_Prescribed DA 1-4 (1PM-9PM)_44434_20-20</v>
      </c>
      <c r="B1847" t="s">
        <v>62</v>
      </c>
      <c r="C1847" t="s">
        <v>207</v>
      </c>
      <c r="D1847" t="s">
        <v>61</v>
      </c>
      <c r="E1847" t="s">
        <v>61</v>
      </c>
      <c r="F1847" t="s">
        <v>61</v>
      </c>
      <c r="G1847" t="s">
        <v>61</v>
      </c>
      <c r="H1847" t="s">
        <v>61</v>
      </c>
      <c r="I1847" t="s">
        <v>61</v>
      </c>
      <c r="J1847" t="s">
        <v>102</v>
      </c>
      <c r="K1847" t="s">
        <v>214</v>
      </c>
      <c r="L1847" s="18">
        <v>44434</v>
      </c>
      <c r="M1847">
        <v>20</v>
      </c>
      <c r="N1847">
        <v>20</v>
      </c>
      <c r="O1847" t="s">
        <v>258</v>
      </c>
      <c r="P1847">
        <v>2</v>
      </c>
      <c r="Q1847">
        <v>2</v>
      </c>
      <c r="R1847">
        <v>0</v>
      </c>
      <c r="S1847">
        <v>0</v>
      </c>
      <c r="T1847">
        <v>1</v>
      </c>
      <c r="U1847">
        <v>1</v>
      </c>
      <c r="V1847">
        <v>1</v>
      </c>
      <c r="W1847">
        <v>1196.1199999999999</v>
      </c>
      <c r="X1847">
        <v>1314.76</v>
      </c>
      <c r="Y1847">
        <v>1323.84</v>
      </c>
      <c r="Z1847">
        <v>1327.6</v>
      </c>
      <c r="AA1847">
        <v>1329.52</v>
      </c>
      <c r="AB1847">
        <v>1322.56</v>
      </c>
      <c r="AC1847">
        <v>1324.2</v>
      </c>
      <c r="AD1847">
        <v>1321.84</v>
      </c>
      <c r="AE1847">
        <v>1316.92</v>
      </c>
      <c r="AF1847">
        <v>1305.4000000000001</v>
      </c>
      <c r="AG1847">
        <v>1282.44</v>
      </c>
      <c r="AH1847">
        <v>1189.44</v>
      </c>
      <c r="AI1847">
        <v>864</v>
      </c>
      <c r="AJ1847">
        <v>1028.28</v>
      </c>
      <c r="AK1847">
        <v>972.24</v>
      </c>
      <c r="AL1847">
        <v>954.96</v>
      </c>
      <c r="AM1847">
        <v>993.48</v>
      </c>
      <c r="AN1847">
        <v>1056.5999999999999</v>
      </c>
      <c r="AO1847">
        <v>1078.8</v>
      </c>
      <c r="AP1847">
        <v>1071.92</v>
      </c>
      <c r="AQ1847">
        <v>1068</v>
      </c>
      <c r="AR1847">
        <v>1061.08</v>
      </c>
      <c r="AS1847">
        <v>1062.5999999999999</v>
      </c>
      <c r="AT1847">
        <v>1049.2</v>
      </c>
      <c r="AU1847">
        <v>57.5</v>
      </c>
      <c r="AV1847">
        <v>57</v>
      </c>
      <c r="AW1847">
        <v>56</v>
      </c>
      <c r="AX1847">
        <v>56</v>
      </c>
      <c r="AY1847">
        <v>56</v>
      </c>
      <c r="AZ1847">
        <v>55.5</v>
      </c>
      <c r="BA1847">
        <v>55</v>
      </c>
      <c r="BB1847">
        <v>55</v>
      </c>
      <c r="BC1847">
        <v>55</v>
      </c>
      <c r="BD1847">
        <v>55</v>
      </c>
      <c r="BE1847">
        <v>56.5</v>
      </c>
      <c r="BF1847">
        <v>58</v>
      </c>
      <c r="BG1847">
        <v>62</v>
      </c>
      <c r="BH1847">
        <v>66.5</v>
      </c>
      <c r="BI1847">
        <v>67</v>
      </c>
      <c r="BJ1847">
        <v>67</v>
      </c>
      <c r="BK1847">
        <v>66</v>
      </c>
      <c r="BL1847">
        <v>65</v>
      </c>
      <c r="BM1847">
        <v>63</v>
      </c>
      <c r="BN1847">
        <v>60</v>
      </c>
      <c r="BO1847">
        <v>58.5</v>
      </c>
      <c r="BP1847">
        <v>58</v>
      </c>
      <c r="BQ1847">
        <v>58</v>
      </c>
      <c r="BR1847">
        <v>58</v>
      </c>
      <c r="BS1847">
        <v>0</v>
      </c>
      <c r="BT1847">
        <v>0</v>
      </c>
      <c r="BU1847">
        <v>0</v>
      </c>
      <c r="BV1847">
        <v>0</v>
      </c>
      <c r="BW1847">
        <v>0</v>
      </c>
      <c r="BX1847">
        <v>0</v>
      </c>
      <c r="BY1847">
        <v>0</v>
      </c>
      <c r="BZ1847">
        <v>0</v>
      </c>
      <c r="CA1847">
        <v>0</v>
      </c>
      <c r="CB1847">
        <v>0</v>
      </c>
      <c r="CC1847">
        <v>0</v>
      </c>
      <c r="CD1847">
        <v>0</v>
      </c>
      <c r="CE1847">
        <v>0</v>
      </c>
      <c r="CF1847">
        <v>0</v>
      </c>
      <c r="CG1847">
        <v>0</v>
      </c>
      <c r="CH1847">
        <v>0</v>
      </c>
      <c r="CI1847">
        <v>0</v>
      </c>
      <c r="CJ1847">
        <v>0</v>
      </c>
      <c r="CK1847">
        <v>0</v>
      </c>
      <c r="CL1847">
        <v>0</v>
      </c>
      <c r="CM1847">
        <v>0</v>
      </c>
      <c r="CN1847">
        <v>0</v>
      </c>
      <c r="CO1847">
        <v>0</v>
      </c>
      <c r="CP1847">
        <v>0</v>
      </c>
      <c r="CQ1847">
        <v>496.12180000000001</v>
      </c>
      <c r="CR1847">
        <v>43.720260000000003</v>
      </c>
      <c r="CS1847">
        <v>39.545659999999998</v>
      </c>
      <c r="CT1847">
        <v>32.428100000000001</v>
      </c>
      <c r="CU1847">
        <v>29.396070000000002</v>
      </c>
      <c r="CV1847">
        <v>26.836749999999999</v>
      </c>
      <c r="CW1847">
        <v>14.93956</v>
      </c>
      <c r="CX1847">
        <v>17.871870000000001</v>
      </c>
      <c r="CY1847">
        <v>29.3398</v>
      </c>
      <c r="CZ1847">
        <v>152.89160000000001</v>
      </c>
      <c r="DA1847">
        <v>341.61599999999999</v>
      </c>
      <c r="DB1847">
        <v>318.77730000000003</v>
      </c>
      <c r="DC1847">
        <v>1075.75</v>
      </c>
      <c r="DD1847">
        <v>1543.404</v>
      </c>
      <c r="DE1847">
        <v>1279.7809999999999</v>
      </c>
      <c r="DF1847">
        <v>1139.9829999999999</v>
      </c>
      <c r="DG1847">
        <v>958.58090000000004</v>
      </c>
      <c r="DH1847">
        <v>1225.0239999999999</v>
      </c>
      <c r="DI1847">
        <v>4249.96</v>
      </c>
      <c r="DJ1847">
        <v>4179.6040000000003</v>
      </c>
      <c r="DK1847">
        <v>4304.9489999999996</v>
      </c>
      <c r="DL1847">
        <v>1520.835</v>
      </c>
      <c r="DM1847">
        <v>1027.5709999999999</v>
      </c>
      <c r="DN1847">
        <v>943.42639999999994</v>
      </c>
      <c r="DO1847">
        <v>20</v>
      </c>
      <c r="DP1847">
        <v>20</v>
      </c>
    </row>
    <row r="1848" spans="1:120" hidden="1" x14ac:dyDescent="0.25">
      <c r="A1848" t="str">
        <f t="shared" si="28"/>
        <v>sublap_id-SLAP_PGCC_Prescribed DA 1-4 (1PM-9PM)_44434_20-20</v>
      </c>
      <c r="B1848" t="s">
        <v>62</v>
      </c>
      <c r="C1848" t="s">
        <v>299</v>
      </c>
      <c r="D1848" t="s">
        <v>61</v>
      </c>
      <c r="E1848" t="s">
        <v>300</v>
      </c>
      <c r="F1848" t="s">
        <v>61</v>
      </c>
      <c r="G1848" t="s">
        <v>61</v>
      </c>
      <c r="H1848" t="s">
        <v>61</v>
      </c>
      <c r="I1848" t="s">
        <v>61</v>
      </c>
      <c r="J1848" t="s">
        <v>61</v>
      </c>
      <c r="K1848" t="s">
        <v>214</v>
      </c>
      <c r="L1848" s="18">
        <v>44434</v>
      </c>
      <c r="M1848">
        <v>20</v>
      </c>
      <c r="N1848">
        <v>20</v>
      </c>
      <c r="O1848" t="s">
        <v>258</v>
      </c>
      <c r="P1848">
        <v>2</v>
      </c>
      <c r="Q1848">
        <v>2</v>
      </c>
      <c r="R1848">
        <v>0</v>
      </c>
      <c r="S1848">
        <v>0</v>
      </c>
      <c r="T1848">
        <v>1</v>
      </c>
      <c r="U1848">
        <v>1</v>
      </c>
      <c r="V1848">
        <v>1</v>
      </c>
      <c r="W1848">
        <v>1196.1199999999999</v>
      </c>
      <c r="X1848">
        <v>1314.76</v>
      </c>
      <c r="Y1848">
        <v>1323.84</v>
      </c>
      <c r="Z1848">
        <v>1327.6</v>
      </c>
      <c r="AA1848">
        <v>1329.52</v>
      </c>
      <c r="AB1848">
        <v>1322.56</v>
      </c>
      <c r="AC1848">
        <v>1324.2</v>
      </c>
      <c r="AD1848">
        <v>1321.84</v>
      </c>
      <c r="AE1848">
        <v>1316.92</v>
      </c>
      <c r="AF1848">
        <v>1305.4000000000001</v>
      </c>
      <c r="AG1848">
        <v>1282.44</v>
      </c>
      <c r="AH1848">
        <v>1189.44</v>
      </c>
      <c r="AI1848">
        <v>864</v>
      </c>
      <c r="AJ1848">
        <v>1028.28</v>
      </c>
      <c r="AK1848">
        <v>972.24</v>
      </c>
      <c r="AL1848">
        <v>954.96</v>
      </c>
      <c r="AM1848">
        <v>993.48</v>
      </c>
      <c r="AN1848">
        <v>1056.5999999999999</v>
      </c>
      <c r="AO1848">
        <v>1078.8</v>
      </c>
      <c r="AP1848">
        <v>1071.92</v>
      </c>
      <c r="AQ1848">
        <v>1068</v>
      </c>
      <c r="AR1848">
        <v>1061.08</v>
      </c>
      <c r="AS1848">
        <v>1062.5999999999999</v>
      </c>
      <c r="AT1848">
        <v>1049.2</v>
      </c>
      <c r="AU1848">
        <v>57.5</v>
      </c>
      <c r="AV1848">
        <v>57</v>
      </c>
      <c r="AW1848">
        <v>56</v>
      </c>
      <c r="AX1848">
        <v>56</v>
      </c>
      <c r="AY1848">
        <v>56</v>
      </c>
      <c r="AZ1848">
        <v>55.5</v>
      </c>
      <c r="BA1848">
        <v>55</v>
      </c>
      <c r="BB1848">
        <v>55</v>
      </c>
      <c r="BC1848">
        <v>55</v>
      </c>
      <c r="BD1848">
        <v>55</v>
      </c>
      <c r="BE1848">
        <v>56.5</v>
      </c>
      <c r="BF1848">
        <v>58</v>
      </c>
      <c r="BG1848">
        <v>62</v>
      </c>
      <c r="BH1848">
        <v>66.5</v>
      </c>
      <c r="BI1848">
        <v>67</v>
      </c>
      <c r="BJ1848">
        <v>67</v>
      </c>
      <c r="BK1848">
        <v>66</v>
      </c>
      <c r="BL1848">
        <v>65</v>
      </c>
      <c r="BM1848">
        <v>63</v>
      </c>
      <c r="BN1848">
        <v>60</v>
      </c>
      <c r="BO1848">
        <v>58.5</v>
      </c>
      <c r="BP1848">
        <v>58</v>
      </c>
      <c r="BQ1848">
        <v>58</v>
      </c>
      <c r="BR1848">
        <v>58</v>
      </c>
      <c r="BS1848">
        <v>0</v>
      </c>
      <c r="BT1848">
        <v>0</v>
      </c>
      <c r="BU1848">
        <v>0</v>
      </c>
      <c r="BV1848">
        <v>0</v>
      </c>
      <c r="BW1848">
        <v>0</v>
      </c>
      <c r="BX1848">
        <v>0</v>
      </c>
      <c r="BY1848">
        <v>0</v>
      </c>
      <c r="BZ1848">
        <v>0</v>
      </c>
      <c r="CA1848">
        <v>0</v>
      </c>
      <c r="CB1848">
        <v>0</v>
      </c>
      <c r="CC1848">
        <v>0</v>
      </c>
      <c r="CD1848">
        <v>0</v>
      </c>
      <c r="CE1848">
        <v>0</v>
      </c>
      <c r="CF1848">
        <v>0</v>
      </c>
      <c r="CG1848">
        <v>0</v>
      </c>
      <c r="CH1848">
        <v>0</v>
      </c>
      <c r="CI1848">
        <v>0</v>
      </c>
      <c r="CJ1848">
        <v>0</v>
      </c>
      <c r="CK1848">
        <v>0</v>
      </c>
      <c r="CL1848">
        <v>0</v>
      </c>
      <c r="CM1848">
        <v>0</v>
      </c>
      <c r="CN1848">
        <v>0</v>
      </c>
      <c r="CO1848">
        <v>0</v>
      </c>
      <c r="CP1848">
        <v>0</v>
      </c>
      <c r="CQ1848">
        <v>496.12180000000001</v>
      </c>
      <c r="CR1848">
        <v>43.720260000000003</v>
      </c>
      <c r="CS1848">
        <v>39.545659999999998</v>
      </c>
      <c r="CT1848">
        <v>32.428100000000001</v>
      </c>
      <c r="CU1848">
        <v>29.396070000000002</v>
      </c>
      <c r="CV1848">
        <v>26.836749999999999</v>
      </c>
      <c r="CW1848">
        <v>14.93956</v>
      </c>
      <c r="CX1848">
        <v>17.871870000000001</v>
      </c>
      <c r="CY1848">
        <v>29.3398</v>
      </c>
      <c r="CZ1848">
        <v>152.89160000000001</v>
      </c>
      <c r="DA1848">
        <v>341.61599999999999</v>
      </c>
      <c r="DB1848">
        <v>318.77730000000003</v>
      </c>
      <c r="DC1848">
        <v>1075.75</v>
      </c>
      <c r="DD1848">
        <v>1543.404</v>
      </c>
      <c r="DE1848">
        <v>1279.7809999999999</v>
      </c>
      <c r="DF1848">
        <v>1139.9829999999999</v>
      </c>
      <c r="DG1848">
        <v>958.58090000000004</v>
      </c>
      <c r="DH1848">
        <v>1225.0239999999999</v>
      </c>
      <c r="DI1848">
        <v>4249.96</v>
      </c>
      <c r="DJ1848">
        <v>4179.6040000000003</v>
      </c>
      <c r="DK1848">
        <v>4304.9489999999996</v>
      </c>
      <c r="DL1848">
        <v>1520.835</v>
      </c>
      <c r="DM1848">
        <v>1027.5709999999999</v>
      </c>
      <c r="DN1848">
        <v>943.42639999999994</v>
      </c>
      <c r="DO1848">
        <v>20</v>
      </c>
      <c r="DP1848">
        <v>20</v>
      </c>
    </row>
    <row r="1849" spans="1:120" hidden="1" x14ac:dyDescent="0.25">
      <c r="A1849" t="str">
        <f t="shared" si="28"/>
        <v>All_Prescribed DA 1-4 (1PM-9PM)_44434_20-20</v>
      </c>
      <c r="B1849" t="s">
        <v>62</v>
      </c>
      <c r="C1849" t="s">
        <v>61</v>
      </c>
      <c r="D1849" t="s">
        <v>61</v>
      </c>
      <c r="E1849" t="s">
        <v>61</v>
      </c>
      <c r="F1849" t="s">
        <v>61</v>
      </c>
      <c r="G1849" t="s">
        <v>61</v>
      </c>
      <c r="H1849" t="s">
        <v>61</v>
      </c>
      <c r="I1849" t="s">
        <v>61</v>
      </c>
      <c r="J1849" t="s">
        <v>61</v>
      </c>
      <c r="K1849" t="s">
        <v>214</v>
      </c>
      <c r="L1849" s="18">
        <v>44434</v>
      </c>
      <c r="M1849">
        <v>20</v>
      </c>
      <c r="N1849">
        <v>20</v>
      </c>
      <c r="O1849" t="s">
        <v>258</v>
      </c>
      <c r="P1849">
        <v>2</v>
      </c>
      <c r="Q1849">
        <v>2</v>
      </c>
      <c r="R1849">
        <v>0</v>
      </c>
      <c r="S1849">
        <v>0</v>
      </c>
      <c r="T1849">
        <v>1</v>
      </c>
      <c r="U1849">
        <v>1</v>
      </c>
      <c r="V1849">
        <v>1</v>
      </c>
      <c r="W1849">
        <v>1196.1199999999999</v>
      </c>
      <c r="X1849">
        <v>1314.76</v>
      </c>
      <c r="Y1849">
        <v>1323.84</v>
      </c>
      <c r="Z1849">
        <v>1327.6</v>
      </c>
      <c r="AA1849">
        <v>1329.52</v>
      </c>
      <c r="AB1849">
        <v>1322.56</v>
      </c>
      <c r="AC1849">
        <v>1324.2</v>
      </c>
      <c r="AD1849">
        <v>1321.84</v>
      </c>
      <c r="AE1849">
        <v>1316.92</v>
      </c>
      <c r="AF1849">
        <v>1305.4000000000001</v>
      </c>
      <c r="AG1849">
        <v>1282.44</v>
      </c>
      <c r="AH1849">
        <v>1189.44</v>
      </c>
      <c r="AI1849">
        <v>864</v>
      </c>
      <c r="AJ1849">
        <v>1028.28</v>
      </c>
      <c r="AK1849">
        <v>972.24</v>
      </c>
      <c r="AL1849">
        <v>954.96</v>
      </c>
      <c r="AM1849">
        <v>993.48</v>
      </c>
      <c r="AN1849">
        <v>1056.5999999999999</v>
      </c>
      <c r="AO1849">
        <v>1078.8</v>
      </c>
      <c r="AP1849">
        <v>1071.92</v>
      </c>
      <c r="AQ1849">
        <v>1068</v>
      </c>
      <c r="AR1849">
        <v>1061.08</v>
      </c>
      <c r="AS1849">
        <v>1062.5999999999999</v>
      </c>
      <c r="AT1849">
        <v>1049.2</v>
      </c>
      <c r="AU1849">
        <v>57.5</v>
      </c>
      <c r="AV1849">
        <v>57</v>
      </c>
      <c r="AW1849">
        <v>56</v>
      </c>
      <c r="AX1849">
        <v>56</v>
      </c>
      <c r="AY1849">
        <v>56</v>
      </c>
      <c r="AZ1849">
        <v>55.5</v>
      </c>
      <c r="BA1849">
        <v>55</v>
      </c>
      <c r="BB1849">
        <v>55</v>
      </c>
      <c r="BC1849">
        <v>55</v>
      </c>
      <c r="BD1849">
        <v>55</v>
      </c>
      <c r="BE1849">
        <v>56.5</v>
      </c>
      <c r="BF1849">
        <v>58</v>
      </c>
      <c r="BG1849">
        <v>62</v>
      </c>
      <c r="BH1849">
        <v>66.5</v>
      </c>
      <c r="BI1849">
        <v>67</v>
      </c>
      <c r="BJ1849">
        <v>67</v>
      </c>
      <c r="BK1849">
        <v>66</v>
      </c>
      <c r="BL1849">
        <v>65</v>
      </c>
      <c r="BM1849">
        <v>63</v>
      </c>
      <c r="BN1849">
        <v>60</v>
      </c>
      <c r="BO1849">
        <v>58.5</v>
      </c>
      <c r="BP1849">
        <v>58</v>
      </c>
      <c r="BQ1849">
        <v>58</v>
      </c>
      <c r="BR1849">
        <v>58</v>
      </c>
      <c r="BS1849">
        <v>0</v>
      </c>
      <c r="BT1849">
        <v>0</v>
      </c>
      <c r="BU1849">
        <v>0</v>
      </c>
      <c r="BV1849">
        <v>0</v>
      </c>
      <c r="BW1849">
        <v>0</v>
      </c>
      <c r="BX1849">
        <v>0</v>
      </c>
      <c r="BY1849">
        <v>0</v>
      </c>
      <c r="BZ1849">
        <v>0</v>
      </c>
      <c r="CA1849">
        <v>0</v>
      </c>
      <c r="CB1849">
        <v>0</v>
      </c>
      <c r="CC1849">
        <v>0</v>
      </c>
      <c r="CD1849">
        <v>0</v>
      </c>
      <c r="CE1849">
        <v>0</v>
      </c>
      <c r="CF1849">
        <v>0</v>
      </c>
      <c r="CG1849">
        <v>0</v>
      </c>
      <c r="CH1849">
        <v>0</v>
      </c>
      <c r="CI1849">
        <v>0</v>
      </c>
      <c r="CJ1849">
        <v>0</v>
      </c>
      <c r="CK1849">
        <v>0</v>
      </c>
      <c r="CL1849">
        <v>0</v>
      </c>
      <c r="CM1849">
        <v>0</v>
      </c>
      <c r="CN1849">
        <v>0</v>
      </c>
      <c r="CO1849">
        <v>0</v>
      </c>
      <c r="CP1849">
        <v>0</v>
      </c>
      <c r="CQ1849">
        <v>496.12180000000001</v>
      </c>
      <c r="CR1849">
        <v>43.720260000000003</v>
      </c>
      <c r="CS1849">
        <v>39.545659999999998</v>
      </c>
      <c r="CT1849">
        <v>32.428100000000001</v>
      </c>
      <c r="CU1849">
        <v>29.396070000000002</v>
      </c>
      <c r="CV1849">
        <v>26.836749999999999</v>
      </c>
      <c r="CW1849">
        <v>14.93956</v>
      </c>
      <c r="CX1849">
        <v>17.871870000000001</v>
      </c>
      <c r="CY1849">
        <v>29.3398</v>
      </c>
      <c r="CZ1849">
        <v>152.89160000000001</v>
      </c>
      <c r="DA1849">
        <v>341.61599999999999</v>
      </c>
      <c r="DB1849">
        <v>318.77730000000003</v>
      </c>
      <c r="DC1849">
        <v>1075.75</v>
      </c>
      <c r="DD1849">
        <v>1543.404</v>
      </c>
      <c r="DE1849">
        <v>1279.7809999999999</v>
      </c>
      <c r="DF1849">
        <v>1139.9829999999999</v>
      </c>
      <c r="DG1849">
        <v>958.58090000000004</v>
      </c>
      <c r="DH1849">
        <v>1225.0239999999999</v>
      </c>
      <c r="DI1849">
        <v>4249.96</v>
      </c>
      <c r="DJ1849">
        <v>4179.6040000000003</v>
      </c>
      <c r="DK1849">
        <v>4304.9489999999996</v>
      </c>
      <c r="DL1849">
        <v>1520.835</v>
      </c>
      <c r="DM1849">
        <v>1027.5709999999999</v>
      </c>
      <c r="DN1849">
        <v>943.42639999999994</v>
      </c>
      <c r="DO1849">
        <v>20</v>
      </c>
      <c r="DP1849">
        <v>20</v>
      </c>
    </row>
    <row r="1850" spans="1:120" hidden="1" x14ac:dyDescent="0.25">
      <c r="A1850" t="str">
        <f t="shared" si="28"/>
        <v>LCA-Greater Bay Area_Prescribed DA 1-4 (1PM-9PM)_44434_20-20</v>
      </c>
      <c r="B1850" t="s">
        <v>62</v>
      </c>
      <c r="C1850" t="s">
        <v>209</v>
      </c>
      <c r="D1850" t="s">
        <v>36</v>
      </c>
      <c r="E1850" t="s">
        <v>61</v>
      </c>
      <c r="F1850" t="s">
        <v>61</v>
      </c>
      <c r="G1850" t="s">
        <v>61</v>
      </c>
      <c r="H1850" t="s">
        <v>61</v>
      </c>
      <c r="I1850" t="s">
        <v>61</v>
      </c>
      <c r="J1850" t="s">
        <v>61</v>
      </c>
      <c r="K1850" t="s">
        <v>214</v>
      </c>
      <c r="L1850" s="18">
        <v>44434</v>
      </c>
      <c r="M1850">
        <v>20</v>
      </c>
      <c r="N1850">
        <v>20</v>
      </c>
      <c r="O1850" t="s">
        <v>258</v>
      </c>
      <c r="P1850">
        <v>2</v>
      </c>
      <c r="Q1850">
        <v>2</v>
      </c>
      <c r="R1850">
        <v>0</v>
      </c>
      <c r="S1850">
        <v>0</v>
      </c>
      <c r="T1850">
        <v>1</v>
      </c>
      <c r="U1850">
        <v>1</v>
      </c>
      <c r="V1850">
        <v>1</v>
      </c>
      <c r="W1850">
        <v>1196.1199999999999</v>
      </c>
      <c r="X1850">
        <v>1314.76</v>
      </c>
      <c r="Y1850">
        <v>1323.84</v>
      </c>
      <c r="Z1850">
        <v>1327.6</v>
      </c>
      <c r="AA1850">
        <v>1329.52</v>
      </c>
      <c r="AB1850">
        <v>1322.56</v>
      </c>
      <c r="AC1850">
        <v>1324.2</v>
      </c>
      <c r="AD1850">
        <v>1321.84</v>
      </c>
      <c r="AE1850">
        <v>1316.92</v>
      </c>
      <c r="AF1850">
        <v>1305.4000000000001</v>
      </c>
      <c r="AG1850">
        <v>1282.44</v>
      </c>
      <c r="AH1850">
        <v>1189.44</v>
      </c>
      <c r="AI1850">
        <v>864</v>
      </c>
      <c r="AJ1850">
        <v>1028.28</v>
      </c>
      <c r="AK1850">
        <v>972.24</v>
      </c>
      <c r="AL1850">
        <v>954.96</v>
      </c>
      <c r="AM1850">
        <v>993.48</v>
      </c>
      <c r="AN1850">
        <v>1056.5999999999999</v>
      </c>
      <c r="AO1850">
        <v>1078.8</v>
      </c>
      <c r="AP1850">
        <v>1071.92</v>
      </c>
      <c r="AQ1850">
        <v>1068</v>
      </c>
      <c r="AR1850">
        <v>1061.08</v>
      </c>
      <c r="AS1850">
        <v>1062.5999999999999</v>
      </c>
      <c r="AT1850">
        <v>1049.2</v>
      </c>
      <c r="AU1850">
        <v>57.5</v>
      </c>
      <c r="AV1850">
        <v>57</v>
      </c>
      <c r="AW1850">
        <v>56</v>
      </c>
      <c r="AX1850">
        <v>56</v>
      </c>
      <c r="AY1850">
        <v>56</v>
      </c>
      <c r="AZ1850">
        <v>55.5</v>
      </c>
      <c r="BA1850">
        <v>55</v>
      </c>
      <c r="BB1850">
        <v>55</v>
      </c>
      <c r="BC1850">
        <v>55</v>
      </c>
      <c r="BD1850">
        <v>55</v>
      </c>
      <c r="BE1850">
        <v>56.5</v>
      </c>
      <c r="BF1850">
        <v>58</v>
      </c>
      <c r="BG1850">
        <v>62</v>
      </c>
      <c r="BH1850">
        <v>66.5</v>
      </c>
      <c r="BI1850">
        <v>67</v>
      </c>
      <c r="BJ1850">
        <v>67</v>
      </c>
      <c r="BK1850">
        <v>66</v>
      </c>
      <c r="BL1850">
        <v>65</v>
      </c>
      <c r="BM1850">
        <v>63</v>
      </c>
      <c r="BN1850">
        <v>60</v>
      </c>
      <c r="BO1850">
        <v>58.5</v>
      </c>
      <c r="BP1850">
        <v>58</v>
      </c>
      <c r="BQ1850">
        <v>58</v>
      </c>
      <c r="BR1850">
        <v>58</v>
      </c>
      <c r="BS1850">
        <v>0</v>
      </c>
      <c r="BT1850">
        <v>0</v>
      </c>
      <c r="BU1850">
        <v>0</v>
      </c>
      <c r="BV1850">
        <v>0</v>
      </c>
      <c r="BW1850">
        <v>0</v>
      </c>
      <c r="BX1850">
        <v>0</v>
      </c>
      <c r="BY1850">
        <v>0</v>
      </c>
      <c r="BZ1850">
        <v>0</v>
      </c>
      <c r="CA1850">
        <v>0</v>
      </c>
      <c r="CB1850">
        <v>0</v>
      </c>
      <c r="CC1850">
        <v>0</v>
      </c>
      <c r="CD1850">
        <v>0</v>
      </c>
      <c r="CE1850">
        <v>0</v>
      </c>
      <c r="CF1850">
        <v>0</v>
      </c>
      <c r="CG1850">
        <v>0</v>
      </c>
      <c r="CH1850">
        <v>0</v>
      </c>
      <c r="CI1850">
        <v>0</v>
      </c>
      <c r="CJ1850">
        <v>0</v>
      </c>
      <c r="CK1850">
        <v>0</v>
      </c>
      <c r="CL1850">
        <v>0</v>
      </c>
      <c r="CM1850">
        <v>0</v>
      </c>
      <c r="CN1850">
        <v>0</v>
      </c>
      <c r="CO1850">
        <v>0</v>
      </c>
      <c r="CP1850">
        <v>0</v>
      </c>
      <c r="CQ1850">
        <v>496.12180000000001</v>
      </c>
      <c r="CR1850">
        <v>43.720260000000003</v>
      </c>
      <c r="CS1850">
        <v>39.545659999999998</v>
      </c>
      <c r="CT1850">
        <v>32.428100000000001</v>
      </c>
      <c r="CU1850">
        <v>29.396070000000002</v>
      </c>
      <c r="CV1850">
        <v>26.836749999999999</v>
      </c>
      <c r="CW1850">
        <v>14.93956</v>
      </c>
      <c r="CX1850">
        <v>17.871870000000001</v>
      </c>
      <c r="CY1850">
        <v>29.3398</v>
      </c>
      <c r="CZ1850">
        <v>152.89160000000001</v>
      </c>
      <c r="DA1850">
        <v>341.61599999999999</v>
      </c>
      <c r="DB1850">
        <v>318.77730000000003</v>
      </c>
      <c r="DC1850">
        <v>1075.75</v>
      </c>
      <c r="DD1850">
        <v>1543.404</v>
      </c>
      <c r="DE1850">
        <v>1279.7809999999999</v>
      </c>
      <c r="DF1850">
        <v>1139.9829999999999</v>
      </c>
      <c r="DG1850">
        <v>958.58090000000004</v>
      </c>
      <c r="DH1850">
        <v>1225.0239999999999</v>
      </c>
      <c r="DI1850">
        <v>4249.96</v>
      </c>
      <c r="DJ1850">
        <v>4179.6040000000003</v>
      </c>
      <c r="DK1850">
        <v>4304.9489999999996</v>
      </c>
      <c r="DL1850">
        <v>1520.835</v>
      </c>
      <c r="DM1850">
        <v>1027.5709999999999</v>
      </c>
      <c r="DN1850">
        <v>943.42639999999994</v>
      </c>
      <c r="DO1850">
        <v>20</v>
      </c>
      <c r="DP1850">
        <v>20</v>
      </c>
    </row>
    <row r="1851" spans="1:120" hidden="1" x14ac:dyDescent="0.25">
      <c r="A1851" t="str">
        <f t="shared" si="28"/>
        <v>OtherDR-No_Prescribed DA 1-4 (1PM-9PM)_44434_20-20</v>
      </c>
      <c r="B1851" t="s">
        <v>62</v>
      </c>
      <c r="C1851" t="s">
        <v>323</v>
      </c>
      <c r="D1851" t="s">
        <v>61</v>
      </c>
      <c r="E1851" t="s">
        <v>61</v>
      </c>
      <c r="F1851" t="s">
        <v>61</v>
      </c>
      <c r="G1851" t="s">
        <v>61</v>
      </c>
      <c r="H1851" t="s">
        <v>61</v>
      </c>
      <c r="I1851" t="s">
        <v>97</v>
      </c>
      <c r="J1851" t="s">
        <v>61</v>
      </c>
      <c r="K1851" t="s">
        <v>214</v>
      </c>
      <c r="L1851" s="18">
        <v>44434</v>
      </c>
      <c r="M1851">
        <v>20</v>
      </c>
      <c r="N1851">
        <v>20</v>
      </c>
      <c r="O1851" t="s">
        <v>258</v>
      </c>
      <c r="P1851">
        <v>2</v>
      </c>
      <c r="Q1851">
        <v>2</v>
      </c>
      <c r="R1851">
        <v>0</v>
      </c>
      <c r="S1851">
        <v>0</v>
      </c>
      <c r="T1851">
        <v>1</v>
      </c>
      <c r="U1851">
        <v>1</v>
      </c>
      <c r="V1851">
        <v>1</v>
      </c>
      <c r="W1851">
        <v>1196.1199999999999</v>
      </c>
      <c r="X1851">
        <v>1314.76</v>
      </c>
      <c r="Y1851">
        <v>1323.84</v>
      </c>
      <c r="Z1851">
        <v>1327.6</v>
      </c>
      <c r="AA1851">
        <v>1329.52</v>
      </c>
      <c r="AB1851">
        <v>1322.56</v>
      </c>
      <c r="AC1851">
        <v>1324.2</v>
      </c>
      <c r="AD1851">
        <v>1321.84</v>
      </c>
      <c r="AE1851">
        <v>1316.92</v>
      </c>
      <c r="AF1851">
        <v>1305.4000000000001</v>
      </c>
      <c r="AG1851">
        <v>1282.44</v>
      </c>
      <c r="AH1851">
        <v>1189.44</v>
      </c>
      <c r="AI1851">
        <v>864</v>
      </c>
      <c r="AJ1851">
        <v>1028.28</v>
      </c>
      <c r="AK1851">
        <v>972.24</v>
      </c>
      <c r="AL1851">
        <v>954.96</v>
      </c>
      <c r="AM1851">
        <v>993.48</v>
      </c>
      <c r="AN1851">
        <v>1056.5999999999999</v>
      </c>
      <c r="AO1851">
        <v>1078.8</v>
      </c>
      <c r="AP1851">
        <v>1071.92</v>
      </c>
      <c r="AQ1851">
        <v>1068</v>
      </c>
      <c r="AR1851">
        <v>1061.08</v>
      </c>
      <c r="AS1851">
        <v>1062.5999999999999</v>
      </c>
      <c r="AT1851">
        <v>1049.2</v>
      </c>
      <c r="AU1851">
        <v>57.5</v>
      </c>
      <c r="AV1851">
        <v>57</v>
      </c>
      <c r="AW1851">
        <v>56</v>
      </c>
      <c r="AX1851">
        <v>56</v>
      </c>
      <c r="AY1851">
        <v>56</v>
      </c>
      <c r="AZ1851">
        <v>55.5</v>
      </c>
      <c r="BA1851">
        <v>55</v>
      </c>
      <c r="BB1851">
        <v>55</v>
      </c>
      <c r="BC1851">
        <v>55</v>
      </c>
      <c r="BD1851">
        <v>55</v>
      </c>
      <c r="BE1851">
        <v>56.5</v>
      </c>
      <c r="BF1851">
        <v>58</v>
      </c>
      <c r="BG1851">
        <v>62</v>
      </c>
      <c r="BH1851">
        <v>66.5</v>
      </c>
      <c r="BI1851">
        <v>67</v>
      </c>
      <c r="BJ1851">
        <v>67</v>
      </c>
      <c r="BK1851">
        <v>66</v>
      </c>
      <c r="BL1851">
        <v>65</v>
      </c>
      <c r="BM1851">
        <v>63</v>
      </c>
      <c r="BN1851">
        <v>60</v>
      </c>
      <c r="BO1851">
        <v>58.5</v>
      </c>
      <c r="BP1851">
        <v>58</v>
      </c>
      <c r="BQ1851">
        <v>58</v>
      </c>
      <c r="BR1851">
        <v>58</v>
      </c>
      <c r="BS1851">
        <v>0</v>
      </c>
      <c r="BT1851">
        <v>0</v>
      </c>
      <c r="BU1851">
        <v>0</v>
      </c>
      <c r="BV1851">
        <v>0</v>
      </c>
      <c r="BW1851">
        <v>0</v>
      </c>
      <c r="BX1851">
        <v>0</v>
      </c>
      <c r="BY1851">
        <v>0</v>
      </c>
      <c r="BZ1851">
        <v>0</v>
      </c>
      <c r="CA1851">
        <v>0</v>
      </c>
      <c r="CB1851">
        <v>0</v>
      </c>
      <c r="CC1851">
        <v>0</v>
      </c>
      <c r="CD1851">
        <v>0</v>
      </c>
      <c r="CE1851">
        <v>0</v>
      </c>
      <c r="CF1851">
        <v>0</v>
      </c>
      <c r="CG1851">
        <v>0</v>
      </c>
      <c r="CH1851">
        <v>0</v>
      </c>
      <c r="CI1851">
        <v>0</v>
      </c>
      <c r="CJ1851">
        <v>0</v>
      </c>
      <c r="CK1851">
        <v>0</v>
      </c>
      <c r="CL1851">
        <v>0</v>
      </c>
      <c r="CM1851">
        <v>0</v>
      </c>
      <c r="CN1851">
        <v>0</v>
      </c>
      <c r="CO1851">
        <v>0</v>
      </c>
      <c r="CP1851">
        <v>0</v>
      </c>
      <c r="CQ1851">
        <v>496.12180000000001</v>
      </c>
      <c r="CR1851">
        <v>43.720260000000003</v>
      </c>
      <c r="CS1851">
        <v>39.545659999999998</v>
      </c>
      <c r="CT1851">
        <v>32.428100000000001</v>
      </c>
      <c r="CU1851">
        <v>29.396070000000002</v>
      </c>
      <c r="CV1851">
        <v>26.836749999999999</v>
      </c>
      <c r="CW1851">
        <v>14.93956</v>
      </c>
      <c r="CX1851">
        <v>17.871870000000001</v>
      </c>
      <c r="CY1851">
        <v>29.3398</v>
      </c>
      <c r="CZ1851">
        <v>152.89160000000001</v>
      </c>
      <c r="DA1851">
        <v>341.61599999999999</v>
      </c>
      <c r="DB1851">
        <v>318.77730000000003</v>
      </c>
      <c r="DC1851">
        <v>1075.75</v>
      </c>
      <c r="DD1851">
        <v>1543.404</v>
      </c>
      <c r="DE1851">
        <v>1279.7809999999999</v>
      </c>
      <c r="DF1851">
        <v>1139.9829999999999</v>
      </c>
      <c r="DG1851">
        <v>958.58090000000004</v>
      </c>
      <c r="DH1851">
        <v>1225.0239999999999</v>
      </c>
      <c r="DI1851">
        <v>4249.96</v>
      </c>
      <c r="DJ1851">
        <v>4179.6040000000003</v>
      </c>
      <c r="DK1851">
        <v>4304.9489999999996</v>
      </c>
      <c r="DL1851">
        <v>1520.835</v>
      </c>
      <c r="DM1851">
        <v>1027.5709999999999</v>
      </c>
      <c r="DN1851">
        <v>943.42639999999994</v>
      </c>
      <c r="DO1851">
        <v>20</v>
      </c>
      <c r="DP1851">
        <v>20</v>
      </c>
    </row>
    <row r="1852" spans="1:120" hidden="1" x14ac:dyDescent="0.25">
      <c r="A1852" t="str">
        <f t="shared" si="28"/>
        <v>Aggregator-Blue Zone Resources, LLC_Prescribed DA 1-4 (1PM-9PM)_44434_20-20</v>
      </c>
      <c r="B1852" t="s">
        <v>62</v>
      </c>
      <c r="C1852" t="s">
        <v>261</v>
      </c>
      <c r="D1852" t="s">
        <v>61</v>
      </c>
      <c r="E1852" t="s">
        <v>61</v>
      </c>
      <c r="F1852" t="s">
        <v>262</v>
      </c>
      <c r="G1852" t="s">
        <v>61</v>
      </c>
      <c r="H1852" t="s">
        <v>61</v>
      </c>
      <c r="I1852" t="s">
        <v>61</v>
      </c>
      <c r="J1852" t="s">
        <v>61</v>
      </c>
      <c r="K1852" t="s">
        <v>214</v>
      </c>
      <c r="L1852" s="18">
        <v>44434</v>
      </c>
      <c r="M1852">
        <v>20</v>
      </c>
      <c r="N1852">
        <v>20</v>
      </c>
      <c r="O1852" t="s">
        <v>258</v>
      </c>
      <c r="P1852">
        <v>2</v>
      </c>
      <c r="Q1852">
        <v>2</v>
      </c>
      <c r="R1852">
        <v>0</v>
      </c>
      <c r="S1852">
        <v>0</v>
      </c>
      <c r="T1852">
        <v>1</v>
      </c>
      <c r="U1852">
        <v>1</v>
      </c>
      <c r="V1852">
        <v>1</v>
      </c>
      <c r="W1852">
        <v>1196.1199999999999</v>
      </c>
      <c r="X1852">
        <v>1314.76</v>
      </c>
      <c r="Y1852">
        <v>1323.84</v>
      </c>
      <c r="Z1852">
        <v>1327.6</v>
      </c>
      <c r="AA1852">
        <v>1329.52</v>
      </c>
      <c r="AB1852">
        <v>1322.56</v>
      </c>
      <c r="AC1852">
        <v>1324.2</v>
      </c>
      <c r="AD1852">
        <v>1321.84</v>
      </c>
      <c r="AE1852">
        <v>1316.92</v>
      </c>
      <c r="AF1852">
        <v>1305.4000000000001</v>
      </c>
      <c r="AG1852">
        <v>1282.44</v>
      </c>
      <c r="AH1852">
        <v>1189.44</v>
      </c>
      <c r="AI1852">
        <v>864</v>
      </c>
      <c r="AJ1852">
        <v>1028.28</v>
      </c>
      <c r="AK1852">
        <v>972.24</v>
      </c>
      <c r="AL1852">
        <v>954.96</v>
      </c>
      <c r="AM1852">
        <v>993.48</v>
      </c>
      <c r="AN1852">
        <v>1056.5999999999999</v>
      </c>
      <c r="AO1852">
        <v>1078.8</v>
      </c>
      <c r="AP1852">
        <v>1071.92</v>
      </c>
      <c r="AQ1852">
        <v>1068</v>
      </c>
      <c r="AR1852">
        <v>1061.08</v>
      </c>
      <c r="AS1852">
        <v>1062.5999999999999</v>
      </c>
      <c r="AT1852">
        <v>1049.2</v>
      </c>
      <c r="AU1852">
        <v>57.5</v>
      </c>
      <c r="AV1852">
        <v>57</v>
      </c>
      <c r="AW1852">
        <v>56</v>
      </c>
      <c r="AX1852">
        <v>56</v>
      </c>
      <c r="AY1852">
        <v>56</v>
      </c>
      <c r="AZ1852">
        <v>55.5</v>
      </c>
      <c r="BA1852">
        <v>55</v>
      </c>
      <c r="BB1852">
        <v>55</v>
      </c>
      <c r="BC1852">
        <v>55</v>
      </c>
      <c r="BD1852">
        <v>55</v>
      </c>
      <c r="BE1852">
        <v>56.5</v>
      </c>
      <c r="BF1852">
        <v>58</v>
      </c>
      <c r="BG1852">
        <v>62</v>
      </c>
      <c r="BH1852">
        <v>66.5</v>
      </c>
      <c r="BI1852">
        <v>67</v>
      </c>
      <c r="BJ1852">
        <v>67</v>
      </c>
      <c r="BK1852">
        <v>66</v>
      </c>
      <c r="BL1852">
        <v>65</v>
      </c>
      <c r="BM1852">
        <v>63</v>
      </c>
      <c r="BN1852">
        <v>60</v>
      </c>
      <c r="BO1852">
        <v>58.5</v>
      </c>
      <c r="BP1852">
        <v>58</v>
      </c>
      <c r="BQ1852">
        <v>58</v>
      </c>
      <c r="BR1852">
        <v>58</v>
      </c>
      <c r="BS1852">
        <v>0</v>
      </c>
      <c r="BT1852">
        <v>0</v>
      </c>
      <c r="BU1852">
        <v>0</v>
      </c>
      <c r="BV1852">
        <v>0</v>
      </c>
      <c r="BW1852">
        <v>0</v>
      </c>
      <c r="BX1852">
        <v>0</v>
      </c>
      <c r="BY1852">
        <v>0</v>
      </c>
      <c r="BZ1852">
        <v>0</v>
      </c>
      <c r="CA1852">
        <v>0</v>
      </c>
      <c r="CB1852">
        <v>0</v>
      </c>
      <c r="CC1852">
        <v>0</v>
      </c>
      <c r="CD1852">
        <v>0</v>
      </c>
      <c r="CE1852">
        <v>0</v>
      </c>
      <c r="CF1852">
        <v>0</v>
      </c>
      <c r="CG1852">
        <v>0</v>
      </c>
      <c r="CH1852">
        <v>0</v>
      </c>
      <c r="CI1852">
        <v>0</v>
      </c>
      <c r="CJ1852">
        <v>0</v>
      </c>
      <c r="CK1852">
        <v>0</v>
      </c>
      <c r="CL1852">
        <v>0</v>
      </c>
      <c r="CM1852">
        <v>0</v>
      </c>
      <c r="CN1852">
        <v>0</v>
      </c>
      <c r="CO1852">
        <v>0</v>
      </c>
      <c r="CP1852">
        <v>0</v>
      </c>
      <c r="CQ1852">
        <v>496.12180000000001</v>
      </c>
      <c r="CR1852">
        <v>43.720260000000003</v>
      </c>
      <c r="CS1852">
        <v>39.545659999999998</v>
      </c>
      <c r="CT1852">
        <v>32.428100000000001</v>
      </c>
      <c r="CU1852">
        <v>29.396070000000002</v>
      </c>
      <c r="CV1852">
        <v>26.836749999999999</v>
      </c>
      <c r="CW1852">
        <v>14.93956</v>
      </c>
      <c r="CX1852">
        <v>17.871870000000001</v>
      </c>
      <c r="CY1852">
        <v>29.3398</v>
      </c>
      <c r="CZ1852">
        <v>152.89160000000001</v>
      </c>
      <c r="DA1852">
        <v>341.61599999999999</v>
      </c>
      <c r="DB1852">
        <v>318.77730000000003</v>
      </c>
      <c r="DC1852">
        <v>1075.75</v>
      </c>
      <c r="DD1852">
        <v>1543.404</v>
      </c>
      <c r="DE1852">
        <v>1279.7809999999999</v>
      </c>
      <c r="DF1852">
        <v>1139.9829999999999</v>
      </c>
      <c r="DG1852">
        <v>958.58090000000004</v>
      </c>
      <c r="DH1852">
        <v>1225.0239999999999</v>
      </c>
      <c r="DI1852">
        <v>4249.96</v>
      </c>
      <c r="DJ1852">
        <v>4179.6040000000003</v>
      </c>
      <c r="DK1852">
        <v>4304.9489999999996</v>
      </c>
      <c r="DL1852">
        <v>1520.835</v>
      </c>
      <c r="DM1852">
        <v>1027.5709999999999</v>
      </c>
      <c r="DN1852">
        <v>943.42639999999994</v>
      </c>
      <c r="DO1852">
        <v>20</v>
      </c>
      <c r="DP1852">
        <v>20</v>
      </c>
    </row>
    <row r="1853" spans="1:120" hidden="1" x14ac:dyDescent="0.25">
      <c r="A1853" t="str">
        <f t="shared" si="28"/>
        <v>sublap_id-SLAP_PGNB_All CBP_44434</v>
      </c>
      <c r="B1853" t="s">
        <v>62</v>
      </c>
      <c r="C1853" t="s">
        <v>295</v>
      </c>
      <c r="D1853" t="s">
        <v>61</v>
      </c>
      <c r="E1853" t="s">
        <v>296</v>
      </c>
      <c r="F1853" t="s">
        <v>61</v>
      </c>
      <c r="G1853" t="s">
        <v>61</v>
      </c>
      <c r="H1853" t="s">
        <v>61</v>
      </c>
      <c r="I1853" t="s">
        <v>61</v>
      </c>
      <c r="J1853" t="s">
        <v>61</v>
      </c>
      <c r="K1853" t="s">
        <v>197</v>
      </c>
      <c r="L1853" s="18">
        <v>44434</v>
      </c>
      <c r="M1853">
        <v>20</v>
      </c>
      <c r="N1853">
        <v>20</v>
      </c>
      <c r="O1853" t="s">
        <v>263</v>
      </c>
      <c r="P1853">
        <v>2</v>
      </c>
      <c r="Q1853">
        <v>2</v>
      </c>
      <c r="R1853">
        <v>0</v>
      </c>
      <c r="S1853">
        <v>0</v>
      </c>
      <c r="T1853">
        <v>1</v>
      </c>
      <c r="U1853">
        <v>0</v>
      </c>
      <c r="V1853">
        <v>1</v>
      </c>
      <c r="W1853">
        <v>1000.845</v>
      </c>
      <c r="X1853">
        <v>1086.825</v>
      </c>
      <c r="Y1853">
        <v>970.39499999999998</v>
      </c>
      <c r="Z1853">
        <v>1019.34</v>
      </c>
      <c r="AA1853">
        <v>930.91499999999996</v>
      </c>
      <c r="AB1853">
        <v>849.72</v>
      </c>
      <c r="AC1853">
        <v>830.17499999999995</v>
      </c>
      <c r="AD1853">
        <v>1083.57</v>
      </c>
      <c r="AE1853">
        <v>1223.865</v>
      </c>
      <c r="AF1853">
        <v>1277.895</v>
      </c>
      <c r="AG1853">
        <v>1313.52</v>
      </c>
      <c r="AH1853">
        <v>1227.9449999999999</v>
      </c>
      <c r="AI1853">
        <v>1234.32</v>
      </c>
      <c r="AJ1853">
        <v>1087.7550000000001</v>
      </c>
      <c r="AK1853">
        <v>1136.9849999999999</v>
      </c>
      <c r="AL1853">
        <v>1152.915</v>
      </c>
      <c r="AM1853">
        <v>1121.6400000000001</v>
      </c>
      <c r="AN1853">
        <v>963.69</v>
      </c>
      <c r="AO1853">
        <v>715.09500000000003</v>
      </c>
      <c r="AP1853">
        <v>704.98500000000001</v>
      </c>
      <c r="AQ1853">
        <v>683.32500000000005</v>
      </c>
      <c r="AR1853">
        <v>644.79</v>
      </c>
      <c r="AS1853">
        <v>647.68499999999995</v>
      </c>
      <c r="AT1853">
        <v>637.33500000000004</v>
      </c>
      <c r="AU1853">
        <v>59</v>
      </c>
      <c r="AV1853">
        <v>54</v>
      </c>
      <c r="AW1853">
        <v>53</v>
      </c>
      <c r="AX1853">
        <v>52</v>
      </c>
      <c r="AY1853">
        <v>51.5</v>
      </c>
      <c r="AZ1853">
        <v>50.5</v>
      </c>
      <c r="BA1853">
        <v>49.5</v>
      </c>
      <c r="BB1853">
        <v>50</v>
      </c>
      <c r="BC1853">
        <v>56</v>
      </c>
      <c r="BD1853">
        <v>61.5</v>
      </c>
      <c r="BE1853">
        <v>68</v>
      </c>
      <c r="BF1853">
        <v>75.5</v>
      </c>
      <c r="BG1853">
        <v>80.5</v>
      </c>
      <c r="BH1853">
        <v>86</v>
      </c>
      <c r="BI1853">
        <v>91</v>
      </c>
      <c r="BJ1853">
        <v>93.5</v>
      </c>
      <c r="BK1853">
        <v>93.5</v>
      </c>
      <c r="BL1853">
        <v>93.5</v>
      </c>
      <c r="BM1853">
        <v>88</v>
      </c>
      <c r="BN1853">
        <v>83.5</v>
      </c>
      <c r="BO1853">
        <v>76.5</v>
      </c>
      <c r="BP1853">
        <v>72</v>
      </c>
      <c r="BQ1853">
        <v>68</v>
      </c>
      <c r="BR1853">
        <v>64.5</v>
      </c>
      <c r="BS1853">
        <v>12.58084</v>
      </c>
      <c r="BT1853">
        <v>20.174009999999999</v>
      </c>
      <c r="BU1853">
        <v>125.3699</v>
      </c>
      <c r="BV1853">
        <v>85.118129999999994</v>
      </c>
      <c r="BW1853">
        <v>105.9439</v>
      </c>
      <c r="BX1853">
        <v>108.7013</v>
      </c>
      <c r="BY1853">
        <v>103.6377</v>
      </c>
      <c r="BZ1853">
        <v>-31.031680000000001</v>
      </c>
      <c r="CA1853">
        <v>-142.40270000000001</v>
      </c>
      <c r="CB1853">
        <v>-144.8486</v>
      </c>
      <c r="CC1853">
        <v>-190.17439999999999</v>
      </c>
      <c r="CD1853">
        <v>-89.124939999999995</v>
      </c>
      <c r="CE1853">
        <v>-74.242919999999998</v>
      </c>
      <c r="CF1853">
        <v>90.753479999999996</v>
      </c>
      <c r="CG1853">
        <v>8.0610959999999992</v>
      </c>
      <c r="CH1853">
        <v>78.333399999999997</v>
      </c>
      <c r="CI1853">
        <v>99.304320000000004</v>
      </c>
      <c r="CJ1853">
        <v>259.75150000000002</v>
      </c>
      <c r="CK1853">
        <v>550.11320000000001</v>
      </c>
      <c r="CL1853">
        <v>544.82730000000004</v>
      </c>
      <c r="CM1853">
        <v>584.56640000000004</v>
      </c>
      <c r="CN1853">
        <v>503.25310000000002</v>
      </c>
      <c r="CO1853">
        <v>471.6284</v>
      </c>
      <c r="CP1853">
        <v>459.55189999999999</v>
      </c>
      <c r="CQ1853">
        <v>2663.12</v>
      </c>
      <c r="CR1853">
        <v>1624.527</v>
      </c>
      <c r="CS1853">
        <v>1235.0419999999999</v>
      </c>
      <c r="CT1853">
        <v>904.15909999999997</v>
      </c>
      <c r="CU1853">
        <v>765.75130000000001</v>
      </c>
      <c r="CV1853">
        <v>434.27050000000003</v>
      </c>
      <c r="CW1853">
        <v>415.08819999999997</v>
      </c>
      <c r="CX1853">
        <v>370.41129999999998</v>
      </c>
      <c r="CY1853">
        <v>376.18349999999998</v>
      </c>
      <c r="CZ1853">
        <v>372.2011</v>
      </c>
      <c r="DA1853">
        <v>927.70360000000005</v>
      </c>
      <c r="DB1853">
        <v>1402.652</v>
      </c>
      <c r="DC1853">
        <v>1872.171</v>
      </c>
      <c r="DD1853">
        <v>1780.085</v>
      </c>
      <c r="DE1853">
        <v>2285.5909999999999</v>
      </c>
      <c r="DF1853">
        <v>2302.5039999999999</v>
      </c>
      <c r="DG1853">
        <v>2048.982</v>
      </c>
      <c r="DH1853">
        <v>1860.482</v>
      </c>
      <c r="DI1853">
        <v>1844.9069999999999</v>
      </c>
      <c r="DJ1853">
        <v>1359.694</v>
      </c>
      <c r="DK1853">
        <v>1821.777</v>
      </c>
      <c r="DL1853">
        <v>1572.316</v>
      </c>
      <c r="DM1853">
        <v>1881.835</v>
      </c>
      <c r="DN1853">
        <v>1492.6289999999999</v>
      </c>
      <c r="DO1853">
        <v>20</v>
      </c>
      <c r="DP1853">
        <v>20</v>
      </c>
    </row>
    <row r="1854" spans="1:120" hidden="1" x14ac:dyDescent="0.25">
      <c r="A1854" t="str">
        <f t="shared" si="28"/>
        <v>Size_Grp-20 to 199.99 kW_All CBP_44434</v>
      </c>
      <c r="B1854" t="s">
        <v>62</v>
      </c>
      <c r="C1854" t="s">
        <v>201</v>
      </c>
      <c r="D1854" t="s">
        <v>61</v>
      </c>
      <c r="E1854" t="s">
        <v>61</v>
      </c>
      <c r="F1854" t="s">
        <v>61</v>
      </c>
      <c r="G1854" t="s">
        <v>61</v>
      </c>
      <c r="H1854" t="s">
        <v>61</v>
      </c>
      <c r="I1854" t="s">
        <v>61</v>
      </c>
      <c r="J1854" t="s">
        <v>101</v>
      </c>
      <c r="K1854" t="s">
        <v>197</v>
      </c>
      <c r="L1854" s="18">
        <v>44434</v>
      </c>
      <c r="M1854">
        <v>20</v>
      </c>
      <c r="N1854">
        <v>20</v>
      </c>
      <c r="O1854" t="s">
        <v>263</v>
      </c>
      <c r="P1854">
        <v>121</v>
      </c>
      <c r="Q1854">
        <v>119</v>
      </c>
      <c r="R1854">
        <v>0</v>
      </c>
      <c r="S1854">
        <v>0</v>
      </c>
      <c r="T1854">
        <v>0</v>
      </c>
      <c r="U1854">
        <v>0</v>
      </c>
      <c r="V1854">
        <v>0</v>
      </c>
      <c r="W1854">
        <v>2245.3013999999998</v>
      </c>
      <c r="X1854">
        <v>2170.8604999999998</v>
      </c>
      <c r="Y1854">
        <v>2152.8272999999999</v>
      </c>
      <c r="Z1854">
        <v>2167.0846999999999</v>
      </c>
      <c r="AA1854">
        <v>2229.4591</v>
      </c>
      <c r="AB1854">
        <v>2336.4414999999999</v>
      </c>
      <c r="AC1854">
        <v>2528.6233000000002</v>
      </c>
      <c r="AD1854">
        <v>2734.8948999999998</v>
      </c>
      <c r="AE1854">
        <v>3252.8953999999999</v>
      </c>
      <c r="AF1854">
        <v>3769.0209</v>
      </c>
      <c r="AG1854">
        <v>4051.0592000000001</v>
      </c>
      <c r="AH1854">
        <v>4437.7151999999996</v>
      </c>
      <c r="AI1854">
        <v>4768.6455999999998</v>
      </c>
      <c r="AJ1854">
        <v>5047.1621999999998</v>
      </c>
      <c r="AK1854">
        <v>5203.8937999999998</v>
      </c>
      <c r="AL1854">
        <v>5368.3912</v>
      </c>
      <c r="AM1854">
        <v>5366.3092999999999</v>
      </c>
      <c r="AN1854">
        <v>5319.9475000000002</v>
      </c>
      <c r="AO1854">
        <v>5276.3179</v>
      </c>
      <c r="AP1854">
        <v>4261.9367000000002</v>
      </c>
      <c r="AQ1854">
        <v>4439.8534</v>
      </c>
      <c r="AR1854">
        <v>3368.8296999999998</v>
      </c>
      <c r="AS1854">
        <v>2721.3926999999999</v>
      </c>
      <c r="AT1854">
        <v>2445.6219999999998</v>
      </c>
      <c r="AU1854">
        <v>61.718487000000003</v>
      </c>
      <c r="AV1854">
        <v>58.743696999999997</v>
      </c>
      <c r="AW1854">
        <v>58.075629999999997</v>
      </c>
      <c r="AX1854">
        <v>57.516807</v>
      </c>
      <c r="AY1854">
        <v>56.857143000000001</v>
      </c>
      <c r="AZ1854">
        <v>56.386555000000001</v>
      </c>
      <c r="BA1854">
        <v>56.222689000000003</v>
      </c>
      <c r="BB1854">
        <v>56.886555000000001</v>
      </c>
      <c r="BC1854">
        <v>59.781512999999997</v>
      </c>
      <c r="BD1854">
        <v>63.197479000000001</v>
      </c>
      <c r="BE1854">
        <v>66.966386999999997</v>
      </c>
      <c r="BF1854">
        <v>71.205882000000003</v>
      </c>
      <c r="BG1854">
        <v>75.033613000000003</v>
      </c>
      <c r="BH1854">
        <v>78.932772999999997</v>
      </c>
      <c r="BI1854">
        <v>81.151261000000005</v>
      </c>
      <c r="BJ1854">
        <v>82.466386999999997</v>
      </c>
      <c r="BK1854">
        <v>83.302520999999999</v>
      </c>
      <c r="BL1854">
        <v>82.735293999999996</v>
      </c>
      <c r="BM1854">
        <v>80.647058999999999</v>
      </c>
      <c r="BN1854">
        <v>76.798319000000006</v>
      </c>
      <c r="BO1854">
        <v>71.810924</v>
      </c>
      <c r="BP1854">
        <v>68.756303000000003</v>
      </c>
      <c r="BQ1854">
        <v>66.857142999999994</v>
      </c>
      <c r="BR1854">
        <v>65.357142999999994</v>
      </c>
      <c r="BS1854">
        <v>8.7348180000000006</v>
      </c>
      <c r="BT1854">
        <v>7.6439950000000003</v>
      </c>
      <c r="BU1854">
        <v>3.5385659999999999</v>
      </c>
      <c r="BV1854">
        <v>1.5355220000000001</v>
      </c>
      <c r="BW1854">
        <v>-1.0146280000000001</v>
      </c>
      <c r="BX1854">
        <v>-19.437159999999999</v>
      </c>
      <c r="BY1854">
        <v>-109.4109</v>
      </c>
      <c r="BZ1854">
        <v>72.186359999999993</v>
      </c>
      <c r="CA1854">
        <v>48.164569999999998</v>
      </c>
      <c r="CB1854">
        <v>0.57293830000000001</v>
      </c>
      <c r="CC1854">
        <v>116.5711</v>
      </c>
      <c r="CD1854">
        <v>125.51309999999999</v>
      </c>
      <c r="CE1854">
        <v>139.00620000000001</v>
      </c>
      <c r="CF1854">
        <v>142.43690000000001</v>
      </c>
      <c r="CG1854">
        <v>171.33869999999999</v>
      </c>
      <c r="CH1854">
        <v>72.249859999999998</v>
      </c>
      <c r="CI1854">
        <v>77.578410000000005</v>
      </c>
      <c r="CJ1854">
        <v>44.972619999999999</v>
      </c>
      <c r="CK1854">
        <v>-19.742280000000001</v>
      </c>
      <c r="CL1854">
        <v>515.27290000000005</v>
      </c>
      <c r="CM1854">
        <v>-83.795860000000005</v>
      </c>
      <c r="CN1854">
        <v>42.446060000000003</v>
      </c>
      <c r="CO1854">
        <v>-105.8501</v>
      </c>
      <c r="CP1854">
        <v>-98.221810000000005</v>
      </c>
      <c r="CQ1854">
        <v>89.560400000000001</v>
      </c>
      <c r="CR1854">
        <v>61.7913</v>
      </c>
      <c r="CS1854">
        <v>54.059139999999999</v>
      </c>
      <c r="CT1854">
        <v>52.312130000000003</v>
      </c>
      <c r="CU1854">
        <v>47.357990000000001</v>
      </c>
      <c r="CV1854">
        <v>47.534689999999998</v>
      </c>
      <c r="CW1854">
        <v>69.350549999999998</v>
      </c>
      <c r="CX1854">
        <v>90.955699999999993</v>
      </c>
      <c r="CY1854">
        <v>108.1251</v>
      </c>
      <c r="CZ1854">
        <v>155.62309999999999</v>
      </c>
      <c r="DA1854">
        <v>238.37970000000001</v>
      </c>
      <c r="DB1854">
        <v>368.24599999999998</v>
      </c>
      <c r="DC1854">
        <v>317.24669999999998</v>
      </c>
      <c r="DD1854">
        <v>350.46469999999999</v>
      </c>
      <c r="DE1854">
        <v>366.28620000000001</v>
      </c>
      <c r="DF1854">
        <v>332.4144</v>
      </c>
      <c r="DG1854">
        <v>391.54750000000001</v>
      </c>
      <c r="DH1854">
        <v>564.245</v>
      </c>
      <c r="DI1854">
        <v>548.17939999999999</v>
      </c>
      <c r="DJ1854">
        <v>1207.4639999999999</v>
      </c>
      <c r="DK1854">
        <v>1789.0239999999999</v>
      </c>
      <c r="DL1854">
        <v>764.23159999999996</v>
      </c>
      <c r="DM1854">
        <v>137.5643</v>
      </c>
      <c r="DN1854">
        <v>85.965530000000001</v>
      </c>
      <c r="DO1854">
        <v>20</v>
      </c>
      <c r="DP1854">
        <v>20</v>
      </c>
    </row>
    <row r="1855" spans="1:120" hidden="1" x14ac:dyDescent="0.25">
      <c r="A1855" t="str">
        <f t="shared" si="28"/>
        <v>Industry_Type-8. Other_All CBP_44434</v>
      </c>
      <c r="B1855" t="s">
        <v>62</v>
      </c>
      <c r="C1855" t="s">
        <v>267</v>
      </c>
      <c r="D1855" t="s">
        <v>61</v>
      </c>
      <c r="E1855" t="s">
        <v>61</v>
      </c>
      <c r="F1855" t="s">
        <v>61</v>
      </c>
      <c r="G1855" t="s">
        <v>268</v>
      </c>
      <c r="H1855" t="s">
        <v>61</v>
      </c>
      <c r="I1855" t="s">
        <v>61</v>
      </c>
      <c r="J1855" t="s">
        <v>61</v>
      </c>
      <c r="K1855" t="s">
        <v>197</v>
      </c>
      <c r="L1855" s="18">
        <v>44434</v>
      </c>
      <c r="M1855">
        <v>20</v>
      </c>
      <c r="N1855">
        <v>20</v>
      </c>
      <c r="O1855" t="s">
        <v>263</v>
      </c>
      <c r="P1855">
        <v>1</v>
      </c>
      <c r="Q1855">
        <v>1</v>
      </c>
      <c r="R1855">
        <v>0</v>
      </c>
      <c r="S1855">
        <v>0</v>
      </c>
      <c r="T1855">
        <v>1</v>
      </c>
      <c r="U1855">
        <v>0</v>
      </c>
      <c r="V1855">
        <v>1</v>
      </c>
      <c r="W1855">
        <v>8.5709999999999997</v>
      </c>
      <c r="X1855">
        <v>8.3770000000000007</v>
      </c>
      <c r="Y1855">
        <v>8.1370000000000005</v>
      </c>
      <c r="Z1855">
        <v>8.5069999999999997</v>
      </c>
      <c r="AA1855">
        <v>8.5690000000000008</v>
      </c>
      <c r="AB1855">
        <v>10.571</v>
      </c>
      <c r="AC1855">
        <v>11.317</v>
      </c>
      <c r="AD1855">
        <v>11.263999999999999</v>
      </c>
      <c r="AE1855">
        <v>11.821999999999999</v>
      </c>
      <c r="AF1855">
        <v>12.378</v>
      </c>
      <c r="AG1855">
        <v>11.994</v>
      </c>
      <c r="AH1855">
        <v>13.103999999999999</v>
      </c>
      <c r="AI1855">
        <v>13.085000000000001</v>
      </c>
      <c r="AJ1855">
        <v>13.87</v>
      </c>
      <c r="AK1855">
        <v>13.182</v>
      </c>
      <c r="AL1855">
        <v>13.831</v>
      </c>
      <c r="AM1855">
        <v>13.82</v>
      </c>
      <c r="AN1855">
        <v>13.76</v>
      </c>
      <c r="AO1855">
        <v>13.355</v>
      </c>
      <c r="AP1855">
        <v>14.222</v>
      </c>
      <c r="AQ1855">
        <v>14.153</v>
      </c>
      <c r="AR1855">
        <v>10.678000000000001</v>
      </c>
      <c r="AS1855">
        <v>8.6609999999999996</v>
      </c>
      <c r="AT1855">
        <v>9.0269999999999992</v>
      </c>
      <c r="AU1855">
        <v>67.5</v>
      </c>
      <c r="AV1855">
        <v>63</v>
      </c>
      <c r="AW1855">
        <v>63</v>
      </c>
      <c r="AX1855">
        <v>63.5</v>
      </c>
      <c r="AY1855">
        <v>61</v>
      </c>
      <c r="AZ1855">
        <v>59</v>
      </c>
      <c r="BA1855">
        <v>58.5</v>
      </c>
      <c r="BB1855">
        <v>59</v>
      </c>
      <c r="BC1855">
        <v>63</v>
      </c>
      <c r="BD1855">
        <v>66</v>
      </c>
      <c r="BE1855">
        <v>70</v>
      </c>
      <c r="BF1855">
        <v>75.5</v>
      </c>
      <c r="BG1855">
        <v>80</v>
      </c>
      <c r="BH1855">
        <v>85</v>
      </c>
      <c r="BI1855">
        <v>88.5</v>
      </c>
      <c r="BJ1855">
        <v>91</v>
      </c>
      <c r="BK1855">
        <v>93.5</v>
      </c>
      <c r="BL1855">
        <v>95.5</v>
      </c>
      <c r="BM1855">
        <v>95</v>
      </c>
      <c r="BN1855">
        <v>89.5</v>
      </c>
      <c r="BO1855">
        <v>84</v>
      </c>
      <c r="BP1855">
        <v>81</v>
      </c>
      <c r="BQ1855">
        <v>78</v>
      </c>
      <c r="BR1855">
        <v>75</v>
      </c>
      <c r="BS1855">
        <v>0.19815250000000001</v>
      </c>
      <c r="BT1855">
        <v>0.46441749999999998</v>
      </c>
      <c r="BU1855">
        <v>0.65995219999999999</v>
      </c>
      <c r="BV1855">
        <v>0.34927180000000002</v>
      </c>
      <c r="BW1855">
        <v>0.32220939999999998</v>
      </c>
      <c r="BX1855">
        <v>-0.50995250000000003</v>
      </c>
      <c r="BY1855">
        <v>-0.41313650000000002</v>
      </c>
      <c r="BZ1855">
        <v>-0.39856910000000001</v>
      </c>
      <c r="CA1855">
        <v>-0.13563059999999999</v>
      </c>
      <c r="CB1855">
        <v>1.1795439999999999</v>
      </c>
      <c r="CC1855">
        <v>1.509301</v>
      </c>
      <c r="CD1855">
        <v>0.24181079999999999</v>
      </c>
      <c r="CE1855">
        <v>0.33996199999999999</v>
      </c>
      <c r="CF1855">
        <v>-0.17998890000000001</v>
      </c>
      <c r="CG1855">
        <v>0.5487204</v>
      </c>
      <c r="CH1855">
        <v>-5.5036500000000002E-2</v>
      </c>
      <c r="CI1855">
        <v>-0.1291389</v>
      </c>
      <c r="CJ1855">
        <v>-3.07283E-2</v>
      </c>
      <c r="CK1855">
        <v>0.5206442</v>
      </c>
      <c r="CL1855">
        <v>-0.34345340000000002</v>
      </c>
      <c r="CM1855">
        <v>-3.5479499999999997E-2</v>
      </c>
      <c r="CN1855">
        <v>0.12710759999999999</v>
      </c>
      <c r="CO1855">
        <v>0.38219740000000002</v>
      </c>
      <c r="CP1855">
        <v>-8.5602800000000007E-2</v>
      </c>
      <c r="CQ1855">
        <v>5.4625000000000003E-3</v>
      </c>
      <c r="CR1855">
        <v>5.4057999999999997E-3</v>
      </c>
      <c r="CS1855">
        <v>5.633E-3</v>
      </c>
      <c r="CT1855">
        <v>8.3012999999999993E-3</v>
      </c>
      <c r="CU1855">
        <v>2.1402500000000001E-2</v>
      </c>
      <c r="CV1855">
        <v>2.1060200000000001E-2</v>
      </c>
      <c r="CW1855">
        <v>1.6619800000000001E-2</v>
      </c>
      <c r="CX1855">
        <v>1.94556E-2</v>
      </c>
      <c r="CY1855">
        <v>1.6217800000000001E-2</v>
      </c>
      <c r="CZ1855">
        <v>1.6863800000000002E-2</v>
      </c>
      <c r="DA1855">
        <v>1.6083900000000002E-2</v>
      </c>
      <c r="DB1855">
        <v>1.5112199999999999E-2</v>
      </c>
      <c r="DC1855">
        <v>1.2234500000000001E-2</v>
      </c>
      <c r="DD1855">
        <v>8.8967999999999998E-3</v>
      </c>
      <c r="DE1855">
        <v>8.0765999999999998E-3</v>
      </c>
      <c r="DF1855">
        <v>8.5818000000000005E-3</v>
      </c>
      <c r="DG1855">
        <v>7.1729999999999997E-3</v>
      </c>
      <c r="DH1855">
        <v>4.5322000000000001E-3</v>
      </c>
      <c r="DI1855">
        <v>6.1751000000000002E-3</v>
      </c>
      <c r="DJ1855">
        <v>6.6274999999999997E-3</v>
      </c>
      <c r="DK1855">
        <v>4.2148100000000001E-2</v>
      </c>
      <c r="DL1855">
        <v>1.6006599999999999E-2</v>
      </c>
      <c r="DM1855">
        <v>4.7929000000000001E-3</v>
      </c>
      <c r="DN1855">
        <v>6.3454999999999996E-3</v>
      </c>
      <c r="DO1855">
        <v>20</v>
      </c>
      <c r="DP1855">
        <v>20</v>
      </c>
    </row>
    <row r="1856" spans="1:120" hidden="1" x14ac:dyDescent="0.25">
      <c r="A1856" t="str">
        <f t="shared" si="28"/>
        <v>Industry_Type-1. Agriculture, Mining &amp; Construction_All CBP_44434</v>
      </c>
      <c r="B1856" t="s">
        <v>62</v>
      </c>
      <c r="C1856" t="s">
        <v>211</v>
      </c>
      <c r="D1856" t="s">
        <v>61</v>
      </c>
      <c r="E1856" t="s">
        <v>61</v>
      </c>
      <c r="F1856" t="s">
        <v>61</v>
      </c>
      <c r="G1856" t="s">
        <v>30</v>
      </c>
      <c r="H1856" t="s">
        <v>61</v>
      </c>
      <c r="I1856" t="s">
        <v>61</v>
      </c>
      <c r="J1856" t="s">
        <v>61</v>
      </c>
      <c r="K1856" t="s">
        <v>197</v>
      </c>
      <c r="L1856" s="18">
        <v>44434</v>
      </c>
      <c r="M1856">
        <v>20</v>
      </c>
      <c r="N1856">
        <v>20</v>
      </c>
      <c r="O1856" t="s">
        <v>263</v>
      </c>
      <c r="P1856">
        <v>3</v>
      </c>
      <c r="Q1856">
        <v>3</v>
      </c>
      <c r="R1856">
        <v>0</v>
      </c>
      <c r="S1856">
        <v>0</v>
      </c>
      <c r="T1856">
        <v>1</v>
      </c>
      <c r="U1856">
        <v>0</v>
      </c>
      <c r="V1856">
        <v>1</v>
      </c>
      <c r="W1856">
        <v>1169.32</v>
      </c>
      <c r="X1856">
        <v>949.34</v>
      </c>
      <c r="Y1856">
        <v>589.12</v>
      </c>
      <c r="Z1856">
        <v>521.98</v>
      </c>
      <c r="AA1856">
        <v>567.9</v>
      </c>
      <c r="AB1856">
        <v>798.6</v>
      </c>
      <c r="AC1856">
        <v>1086.58</v>
      </c>
      <c r="AD1856">
        <v>951.76</v>
      </c>
      <c r="AE1856">
        <v>972.98</v>
      </c>
      <c r="AF1856">
        <v>985.68</v>
      </c>
      <c r="AG1856">
        <v>1147.1199999999999</v>
      </c>
      <c r="AH1856">
        <v>1130.56</v>
      </c>
      <c r="AI1856">
        <v>1095.68</v>
      </c>
      <c r="AJ1856">
        <v>1132.56</v>
      </c>
      <c r="AK1856">
        <v>1169.94</v>
      </c>
      <c r="AL1856">
        <v>1285.9000000000001</v>
      </c>
      <c r="AM1856">
        <v>1232.02</v>
      </c>
      <c r="AN1856">
        <v>1210.5</v>
      </c>
      <c r="AO1856">
        <v>1181.8</v>
      </c>
      <c r="AP1856">
        <v>1139.48</v>
      </c>
      <c r="AQ1856">
        <v>1037.32</v>
      </c>
      <c r="AR1856">
        <v>1035.28</v>
      </c>
      <c r="AS1856">
        <v>995.7</v>
      </c>
      <c r="AT1856">
        <v>921.74</v>
      </c>
      <c r="AU1856">
        <v>57.5</v>
      </c>
      <c r="AV1856">
        <v>57</v>
      </c>
      <c r="AW1856">
        <v>56</v>
      </c>
      <c r="AX1856">
        <v>56</v>
      </c>
      <c r="AY1856">
        <v>56</v>
      </c>
      <c r="AZ1856">
        <v>55.5</v>
      </c>
      <c r="BA1856">
        <v>55</v>
      </c>
      <c r="BB1856">
        <v>55</v>
      </c>
      <c r="BC1856">
        <v>55</v>
      </c>
      <c r="BD1856">
        <v>55</v>
      </c>
      <c r="BE1856">
        <v>56.5</v>
      </c>
      <c r="BF1856">
        <v>58</v>
      </c>
      <c r="BG1856">
        <v>62</v>
      </c>
      <c r="BH1856">
        <v>66.5</v>
      </c>
      <c r="BI1856">
        <v>67</v>
      </c>
      <c r="BJ1856">
        <v>67</v>
      </c>
      <c r="BK1856">
        <v>66</v>
      </c>
      <c r="BL1856">
        <v>65</v>
      </c>
      <c r="BM1856">
        <v>63</v>
      </c>
      <c r="BN1856">
        <v>60</v>
      </c>
      <c r="BO1856">
        <v>58.5</v>
      </c>
      <c r="BP1856">
        <v>58</v>
      </c>
      <c r="BQ1856">
        <v>58</v>
      </c>
      <c r="BR1856">
        <v>58</v>
      </c>
      <c r="BS1856">
        <v>-197.16200000000001</v>
      </c>
      <c r="BT1856">
        <v>25.5838</v>
      </c>
      <c r="BU1856">
        <v>169.81319999999999</v>
      </c>
      <c r="BV1856">
        <v>201.16669999999999</v>
      </c>
      <c r="BW1856">
        <v>196.6395</v>
      </c>
      <c r="BX1856">
        <v>-7.2673230000000002</v>
      </c>
      <c r="BY1856">
        <v>-122.43600000000001</v>
      </c>
      <c r="BZ1856">
        <v>-8.2857280000000006</v>
      </c>
      <c r="CA1856">
        <v>-37.805019999999999</v>
      </c>
      <c r="CB1856">
        <v>-30.370419999999999</v>
      </c>
      <c r="CC1856">
        <v>-139.84469999999999</v>
      </c>
      <c r="CD1856">
        <v>-82.700230000000005</v>
      </c>
      <c r="CE1856">
        <v>-23.054960000000001</v>
      </c>
      <c r="CF1856">
        <v>-57.381050000000002</v>
      </c>
      <c r="CG1856">
        <v>-111.00239999999999</v>
      </c>
      <c r="CH1856">
        <v>-235.33920000000001</v>
      </c>
      <c r="CI1856">
        <v>-234.58099999999999</v>
      </c>
      <c r="CJ1856">
        <v>-270.95859999999999</v>
      </c>
      <c r="CK1856">
        <v>-270.87189999999998</v>
      </c>
      <c r="CL1856">
        <v>-255.7835</v>
      </c>
      <c r="CM1856">
        <v>-227.90880000000001</v>
      </c>
      <c r="CN1856">
        <v>-200.41380000000001</v>
      </c>
      <c r="CO1856">
        <v>-163.0078</v>
      </c>
      <c r="CP1856">
        <v>-110.6152</v>
      </c>
      <c r="CQ1856">
        <v>765.77850000000001</v>
      </c>
      <c r="CR1856">
        <v>517.15260000000001</v>
      </c>
      <c r="CS1856">
        <v>909.08439999999996</v>
      </c>
      <c r="CT1856">
        <v>1118.0409999999999</v>
      </c>
      <c r="CU1856">
        <v>983.95619999999997</v>
      </c>
      <c r="CV1856">
        <v>537.3107</v>
      </c>
      <c r="CW1856">
        <v>242.44649999999999</v>
      </c>
      <c r="CX1856">
        <v>254.98</v>
      </c>
      <c r="CY1856">
        <v>244.07910000000001</v>
      </c>
      <c r="CZ1856">
        <v>326.34739999999999</v>
      </c>
      <c r="DA1856">
        <v>452.63639999999998</v>
      </c>
      <c r="DB1856">
        <v>465.18150000000003</v>
      </c>
      <c r="DC1856">
        <v>618.49549999999999</v>
      </c>
      <c r="DD1856">
        <v>582.17769999999996</v>
      </c>
      <c r="DE1856">
        <v>537.73400000000004</v>
      </c>
      <c r="DF1856">
        <v>506.92579999999998</v>
      </c>
      <c r="DG1856">
        <v>895.34310000000005</v>
      </c>
      <c r="DH1856">
        <v>1000.112</v>
      </c>
      <c r="DI1856">
        <v>1063.287</v>
      </c>
      <c r="DJ1856">
        <v>1044.8</v>
      </c>
      <c r="DK1856">
        <v>1095.1479999999999</v>
      </c>
      <c r="DL1856">
        <v>1242.3389999999999</v>
      </c>
      <c r="DM1856">
        <v>1229.104</v>
      </c>
      <c r="DN1856">
        <v>1092.431</v>
      </c>
      <c r="DO1856">
        <v>20</v>
      </c>
      <c r="DP1856">
        <v>20</v>
      </c>
    </row>
    <row r="1857" spans="1:120" hidden="1" x14ac:dyDescent="0.25">
      <c r="A1857" t="str">
        <f t="shared" si="28"/>
        <v>Aggregator-Enel X_All CBP_44434</v>
      </c>
      <c r="B1857" t="s">
        <v>62</v>
      </c>
      <c r="C1857" t="s">
        <v>265</v>
      </c>
      <c r="D1857" t="s">
        <v>61</v>
      </c>
      <c r="E1857" t="s">
        <v>61</v>
      </c>
      <c r="F1857" t="s">
        <v>266</v>
      </c>
      <c r="G1857" t="s">
        <v>61</v>
      </c>
      <c r="H1857" t="s">
        <v>61</v>
      </c>
      <c r="I1857" t="s">
        <v>61</v>
      </c>
      <c r="J1857" t="s">
        <v>61</v>
      </c>
      <c r="K1857" t="s">
        <v>197</v>
      </c>
      <c r="L1857" s="18">
        <v>44434</v>
      </c>
      <c r="M1857">
        <v>20</v>
      </c>
      <c r="N1857">
        <v>20</v>
      </c>
      <c r="O1857" t="s">
        <v>263</v>
      </c>
      <c r="P1857">
        <v>59</v>
      </c>
      <c r="Q1857">
        <v>58</v>
      </c>
      <c r="R1857">
        <v>0</v>
      </c>
      <c r="S1857">
        <v>0</v>
      </c>
      <c r="T1857">
        <v>0</v>
      </c>
      <c r="U1857">
        <v>0</v>
      </c>
      <c r="V1857">
        <v>0</v>
      </c>
      <c r="W1857">
        <v>9991.3997999999992</v>
      </c>
      <c r="X1857">
        <v>9768.3374999999996</v>
      </c>
      <c r="Y1857">
        <v>9094.4974999999995</v>
      </c>
      <c r="Z1857">
        <v>8958.1607000000004</v>
      </c>
      <c r="AA1857">
        <v>8976.6913000000004</v>
      </c>
      <c r="AB1857">
        <v>9275.9102999999996</v>
      </c>
      <c r="AC1857">
        <v>10024.182000000001</v>
      </c>
      <c r="AD1857">
        <v>10503.728999999999</v>
      </c>
      <c r="AE1857">
        <v>11039.82</v>
      </c>
      <c r="AF1857">
        <v>12042.62</v>
      </c>
      <c r="AG1857">
        <v>12794.887000000001</v>
      </c>
      <c r="AH1857">
        <v>13249.96</v>
      </c>
      <c r="AI1857">
        <v>13215.044</v>
      </c>
      <c r="AJ1857">
        <v>13398.521000000001</v>
      </c>
      <c r="AK1857">
        <v>13557.31</v>
      </c>
      <c r="AL1857">
        <v>13893.029</v>
      </c>
      <c r="AM1857">
        <v>13862.722</v>
      </c>
      <c r="AN1857">
        <v>13314.204</v>
      </c>
      <c r="AO1857">
        <v>12426.608</v>
      </c>
      <c r="AP1857">
        <v>11884.718000000001</v>
      </c>
      <c r="AQ1857">
        <v>11708.612999999999</v>
      </c>
      <c r="AR1857">
        <v>11258.407999999999</v>
      </c>
      <c r="AS1857">
        <v>10200.207</v>
      </c>
      <c r="AT1857">
        <v>9849.7667000000001</v>
      </c>
      <c r="AU1857">
        <v>63.491379000000002</v>
      </c>
      <c r="AV1857">
        <v>59.181033999999997</v>
      </c>
      <c r="AW1857">
        <v>57.724138000000004</v>
      </c>
      <c r="AX1857">
        <v>56.318966000000003</v>
      </c>
      <c r="AY1857">
        <v>55.844828</v>
      </c>
      <c r="AZ1857">
        <v>55.784483000000002</v>
      </c>
      <c r="BA1857">
        <v>56.181033999999997</v>
      </c>
      <c r="BB1857">
        <v>56.655172</v>
      </c>
      <c r="BC1857">
        <v>59.603448</v>
      </c>
      <c r="BD1857">
        <v>62.991379000000002</v>
      </c>
      <c r="BE1857">
        <v>66.491378999999995</v>
      </c>
      <c r="BF1857">
        <v>71.396552</v>
      </c>
      <c r="BG1857">
        <v>75.431033999999997</v>
      </c>
      <c r="BH1857">
        <v>79.051723999999993</v>
      </c>
      <c r="BI1857">
        <v>81.991378999999995</v>
      </c>
      <c r="BJ1857">
        <v>83.448276000000007</v>
      </c>
      <c r="BK1857">
        <v>83.853448</v>
      </c>
      <c r="BL1857">
        <v>82.431033999999997</v>
      </c>
      <c r="BM1857">
        <v>80.767240999999999</v>
      </c>
      <c r="BN1857">
        <v>76.801723999999993</v>
      </c>
      <c r="BO1857">
        <v>71.913792999999998</v>
      </c>
      <c r="BP1857">
        <v>70.362069000000005</v>
      </c>
      <c r="BQ1857">
        <v>68.853448</v>
      </c>
      <c r="BR1857">
        <v>67.362069000000005</v>
      </c>
      <c r="BS1857">
        <v>-91.555269999999993</v>
      </c>
      <c r="BT1857">
        <v>92.575239999999994</v>
      </c>
      <c r="BU1857">
        <v>398.42399999999998</v>
      </c>
      <c r="BV1857">
        <v>429.44189999999998</v>
      </c>
      <c r="BW1857">
        <v>445.66390000000001</v>
      </c>
      <c r="BX1857">
        <v>171.6377</v>
      </c>
      <c r="BY1857">
        <v>5.0887440000000002</v>
      </c>
      <c r="BZ1857">
        <v>-87.875050000000002</v>
      </c>
      <c r="CA1857">
        <v>-240.6455</v>
      </c>
      <c r="CB1857">
        <v>-310.61559999999997</v>
      </c>
      <c r="CC1857">
        <v>-374.66300000000001</v>
      </c>
      <c r="CD1857">
        <v>-314.04309999999998</v>
      </c>
      <c r="CE1857">
        <v>81.228179999999995</v>
      </c>
      <c r="CF1857">
        <v>188.31370000000001</v>
      </c>
      <c r="CG1857">
        <v>163.4759</v>
      </c>
      <c r="CH1857">
        <v>-153.47049999999999</v>
      </c>
      <c r="CI1857">
        <v>-268.2756</v>
      </c>
      <c r="CJ1857">
        <v>-29.835329999999999</v>
      </c>
      <c r="CK1857">
        <v>500.06259999999997</v>
      </c>
      <c r="CL1857">
        <v>454.06790000000001</v>
      </c>
      <c r="CM1857">
        <v>76.980220000000003</v>
      </c>
      <c r="CN1857">
        <v>-48.270200000000003</v>
      </c>
      <c r="CO1857">
        <v>99.633629999999997</v>
      </c>
      <c r="CP1857">
        <v>111.3933</v>
      </c>
      <c r="CQ1857">
        <v>4254.5079999999998</v>
      </c>
      <c r="CR1857">
        <v>2568.36</v>
      </c>
      <c r="CS1857">
        <v>2544.6550000000002</v>
      </c>
      <c r="CT1857">
        <v>2418.4059999999999</v>
      </c>
      <c r="CU1857">
        <v>2106.8429999999998</v>
      </c>
      <c r="CV1857">
        <v>1261.8989999999999</v>
      </c>
      <c r="CW1857">
        <v>891.38170000000002</v>
      </c>
      <c r="CX1857">
        <v>840.33879999999999</v>
      </c>
      <c r="CY1857">
        <v>908.93520000000001</v>
      </c>
      <c r="CZ1857">
        <v>1366.211</v>
      </c>
      <c r="DA1857">
        <v>3120.7539999999999</v>
      </c>
      <c r="DB1857">
        <v>4372.527</v>
      </c>
      <c r="DC1857">
        <v>5775.1949999999997</v>
      </c>
      <c r="DD1857">
        <v>5713.0249999999996</v>
      </c>
      <c r="DE1857">
        <v>6437.0619999999999</v>
      </c>
      <c r="DF1857">
        <v>6008.98</v>
      </c>
      <c r="DG1857">
        <v>5645.8789999999999</v>
      </c>
      <c r="DH1857">
        <v>5222.4949999999999</v>
      </c>
      <c r="DI1857">
        <v>4946.8940000000002</v>
      </c>
      <c r="DJ1857">
        <v>4099.9350000000004</v>
      </c>
      <c r="DK1857">
        <v>4523.4250000000002</v>
      </c>
      <c r="DL1857">
        <v>4170.6909999999998</v>
      </c>
      <c r="DM1857">
        <v>3960.498</v>
      </c>
      <c r="DN1857">
        <v>3226.3339999999998</v>
      </c>
      <c r="DO1857">
        <v>20</v>
      </c>
      <c r="DP1857">
        <v>20</v>
      </c>
    </row>
    <row r="1858" spans="1:120" hidden="1" x14ac:dyDescent="0.25">
      <c r="A1858" t="str">
        <f t="shared" si="28"/>
        <v>Size_Grp-Below 20 kW_All CBP_44434</v>
      </c>
      <c r="B1858" t="s">
        <v>62</v>
      </c>
      <c r="C1858" t="s">
        <v>259</v>
      </c>
      <c r="D1858" t="s">
        <v>61</v>
      </c>
      <c r="E1858" t="s">
        <v>61</v>
      </c>
      <c r="F1858" t="s">
        <v>61</v>
      </c>
      <c r="G1858" t="s">
        <v>61</v>
      </c>
      <c r="H1858" t="s">
        <v>61</v>
      </c>
      <c r="I1858" t="s">
        <v>61</v>
      </c>
      <c r="J1858" t="s">
        <v>260</v>
      </c>
      <c r="K1858" t="s">
        <v>197</v>
      </c>
      <c r="L1858" s="18">
        <v>44434</v>
      </c>
      <c r="M1858">
        <v>20</v>
      </c>
      <c r="N1858">
        <v>20</v>
      </c>
      <c r="O1858" t="s">
        <v>263</v>
      </c>
      <c r="P1858">
        <v>17</v>
      </c>
      <c r="Q1858">
        <v>17</v>
      </c>
      <c r="R1858">
        <v>0</v>
      </c>
      <c r="S1858">
        <v>0</v>
      </c>
      <c r="T1858">
        <v>0</v>
      </c>
      <c r="U1858">
        <v>0</v>
      </c>
      <c r="V1858">
        <v>0</v>
      </c>
      <c r="W1858">
        <v>84.194000000000003</v>
      </c>
      <c r="X1858">
        <v>83.242000000000004</v>
      </c>
      <c r="Y1858">
        <v>82.644000000000005</v>
      </c>
      <c r="Z1858">
        <v>87.561000000000007</v>
      </c>
      <c r="AA1858">
        <v>90.944000000000003</v>
      </c>
      <c r="AB1858">
        <v>106.54900000000001</v>
      </c>
      <c r="AC1858">
        <v>100.59099999999999</v>
      </c>
      <c r="AD1858">
        <v>121.539</v>
      </c>
      <c r="AE1858">
        <v>150.59399999999999</v>
      </c>
      <c r="AF1858">
        <v>166.56</v>
      </c>
      <c r="AG1858">
        <v>173.23699999999999</v>
      </c>
      <c r="AH1858">
        <v>190.57300000000001</v>
      </c>
      <c r="AI1858">
        <v>213.232</v>
      </c>
      <c r="AJ1858">
        <v>225.55699999999999</v>
      </c>
      <c r="AK1858">
        <v>242.31700000000001</v>
      </c>
      <c r="AL1858">
        <v>248.36699999999999</v>
      </c>
      <c r="AM1858">
        <v>247.67500000000001</v>
      </c>
      <c r="AN1858">
        <v>253.52799999999999</v>
      </c>
      <c r="AO1858">
        <v>261.55399999999997</v>
      </c>
      <c r="AP1858">
        <v>180.65700000000001</v>
      </c>
      <c r="AQ1858">
        <v>238.63</v>
      </c>
      <c r="AR1858">
        <v>192.83250000000001</v>
      </c>
      <c r="AS1858">
        <v>120.812</v>
      </c>
      <c r="AT1858">
        <v>86.840999999999994</v>
      </c>
      <c r="AU1858">
        <v>64.235293999999996</v>
      </c>
      <c r="AV1858">
        <v>60.588234999999997</v>
      </c>
      <c r="AW1858">
        <v>60.176470999999999</v>
      </c>
      <c r="AX1858">
        <v>59.794117999999997</v>
      </c>
      <c r="AY1858">
        <v>58.735294000000003</v>
      </c>
      <c r="AZ1858">
        <v>58</v>
      </c>
      <c r="BA1858">
        <v>57.823529000000001</v>
      </c>
      <c r="BB1858">
        <v>58.5</v>
      </c>
      <c r="BC1858">
        <v>61.705882000000003</v>
      </c>
      <c r="BD1858">
        <v>65.058824000000001</v>
      </c>
      <c r="BE1858">
        <v>69.176471000000006</v>
      </c>
      <c r="BF1858">
        <v>74.205882000000003</v>
      </c>
      <c r="BG1858">
        <v>78.411765000000003</v>
      </c>
      <c r="BH1858">
        <v>82.617647000000005</v>
      </c>
      <c r="BI1858">
        <v>85.5</v>
      </c>
      <c r="BJ1858">
        <v>87.470588000000006</v>
      </c>
      <c r="BK1858">
        <v>88.823528999999994</v>
      </c>
      <c r="BL1858">
        <v>88.970588000000006</v>
      </c>
      <c r="BM1858">
        <v>87.117647000000005</v>
      </c>
      <c r="BN1858">
        <v>82.794117999999997</v>
      </c>
      <c r="BO1858">
        <v>77.029411999999994</v>
      </c>
      <c r="BP1858">
        <v>73.588234999999997</v>
      </c>
      <c r="BQ1858">
        <v>71.205882000000003</v>
      </c>
      <c r="BR1858">
        <v>69.235293999999996</v>
      </c>
      <c r="BS1858">
        <v>0.90824260000000001</v>
      </c>
      <c r="BT1858">
        <v>2.5354380000000001</v>
      </c>
      <c r="BU1858">
        <v>2.5415019999999999</v>
      </c>
      <c r="BV1858">
        <v>-5.9794600000000003E-2</v>
      </c>
      <c r="BW1858">
        <v>1.6410960000000001</v>
      </c>
      <c r="BX1858">
        <v>-6.8954940000000002</v>
      </c>
      <c r="BY1858">
        <v>-1.0280359999999999</v>
      </c>
      <c r="BZ1858">
        <v>4.0216200000000001E-2</v>
      </c>
      <c r="CA1858">
        <v>2.2338339999999999</v>
      </c>
      <c r="CB1858">
        <v>3.3527100000000001</v>
      </c>
      <c r="CC1858">
        <v>8.2040570000000006</v>
      </c>
      <c r="CD1858">
        <v>7.4608470000000002</v>
      </c>
      <c r="CE1858">
        <v>-0.26193739999999999</v>
      </c>
      <c r="CF1858">
        <v>0.9095027</v>
      </c>
      <c r="CG1858">
        <v>-3.3568120000000001</v>
      </c>
      <c r="CH1858">
        <v>-5.0563450000000003</v>
      </c>
      <c r="CI1858">
        <v>-6.5709150000000003</v>
      </c>
      <c r="CJ1858">
        <v>-15.360279999999999</v>
      </c>
      <c r="CK1858">
        <v>-35.633040000000001</v>
      </c>
      <c r="CL1858">
        <v>33.615369999999999</v>
      </c>
      <c r="CM1858">
        <v>-33.891979999999997</v>
      </c>
      <c r="CN1858">
        <v>-20.147269999999999</v>
      </c>
      <c r="CO1858">
        <v>-1.281814</v>
      </c>
      <c r="CP1858">
        <v>2.2511540000000001</v>
      </c>
      <c r="CQ1858">
        <v>0.1518902</v>
      </c>
      <c r="CR1858">
        <v>0.29675479999999999</v>
      </c>
      <c r="CS1858">
        <v>0.35259200000000002</v>
      </c>
      <c r="CT1858">
        <v>1.0700289999999999</v>
      </c>
      <c r="CU1858">
        <v>1.415179</v>
      </c>
      <c r="CV1858">
        <v>1.299391</v>
      </c>
      <c r="CW1858">
        <v>1.3304720000000001</v>
      </c>
      <c r="CX1858">
        <v>1.5204359999999999</v>
      </c>
      <c r="CY1858">
        <v>1.546287</v>
      </c>
      <c r="CZ1858">
        <v>1.62365</v>
      </c>
      <c r="DA1858">
        <v>1.9517409999999999</v>
      </c>
      <c r="DB1858">
        <v>2.7114500000000001</v>
      </c>
      <c r="DC1858">
        <v>3.1442169999999998</v>
      </c>
      <c r="DD1858">
        <v>3.9786769999999998</v>
      </c>
      <c r="DE1858">
        <v>4.6149019999999998</v>
      </c>
      <c r="DF1858">
        <v>4.9933490000000003</v>
      </c>
      <c r="DG1858">
        <v>5.5227250000000003</v>
      </c>
      <c r="DH1858">
        <v>5.150658</v>
      </c>
      <c r="DI1858">
        <v>6.377586</v>
      </c>
      <c r="DJ1858">
        <v>3.7881999999999998</v>
      </c>
      <c r="DK1858">
        <v>3.7894380000000001</v>
      </c>
      <c r="DL1858">
        <v>4.2637600000000004</v>
      </c>
      <c r="DM1858">
        <v>1.7398450000000001</v>
      </c>
      <c r="DN1858">
        <v>0.38643430000000001</v>
      </c>
      <c r="DO1858">
        <v>20</v>
      </c>
      <c r="DP1858">
        <v>20</v>
      </c>
    </row>
    <row r="1859" spans="1:120" hidden="1" x14ac:dyDescent="0.25">
      <c r="A1859" t="str">
        <f t="shared" si="28"/>
        <v>Aggregator-Voltus, Inc._All CBP_44434</v>
      </c>
      <c r="B1859" t="s">
        <v>62</v>
      </c>
      <c r="C1859" t="s">
        <v>221</v>
      </c>
      <c r="D1859" t="s">
        <v>61</v>
      </c>
      <c r="E1859" t="s">
        <v>61</v>
      </c>
      <c r="F1859" t="s">
        <v>198</v>
      </c>
      <c r="G1859" t="s">
        <v>61</v>
      </c>
      <c r="H1859" t="s">
        <v>61</v>
      </c>
      <c r="I1859" t="s">
        <v>61</v>
      </c>
      <c r="J1859" t="s">
        <v>61</v>
      </c>
      <c r="K1859" t="s">
        <v>197</v>
      </c>
      <c r="L1859" s="18">
        <v>44434</v>
      </c>
      <c r="M1859">
        <v>20</v>
      </c>
      <c r="N1859">
        <v>20</v>
      </c>
      <c r="O1859" t="s">
        <v>263</v>
      </c>
      <c r="P1859">
        <v>2</v>
      </c>
      <c r="Q1859">
        <v>2</v>
      </c>
      <c r="R1859">
        <v>0</v>
      </c>
      <c r="S1859">
        <v>0</v>
      </c>
      <c r="T1859">
        <v>1</v>
      </c>
      <c r="U1859">
        <v>0</v>
      </c>
      <c r="V1859">
        <v>1</v>
      </c>
      <c r="W1859">
        <v>1066.44</v>
      </c>
      <c r="X1859">
        <v>1021.44</v>
      </c>
      <c r="Y1859">
        <v>1019.28</v>
      </c>
      <c r="Z1859">
        <v>1011.84</v>
      </c>
      <c r="AA1859">
        <v>1069.8</v>
      </c>
      <c r="AB1859">
        <v>1278.48</v>
      </c>
      <c r="AC1859">
        <v>1326.6</v>
      </c>
      <c r="AD1859">
        <v>1066.44</v>
      </c>
      <c r="AE1859">
        <v>1111.8</v>
      </c>
      <c r="AF1859">
        <v>1147.8</v>
      </c>
      <c r="AG1859">
        <v>1188.8399999999999</v>
      </c>
      <c r="AH1859">
        <v>1247.76</v>
      </c>
      <c r="AI1859">
        <v>1308.24</v>
      </c>
      <c r="AJ1859">
        <v>1592.4</v>
      </c>
      <c r="AK1859">
        <v>1652.28</v>
      </c>
      <c r="AL1859">
        <v>1713.84</v>
      </c>
      <c r="AM1859">
        <v>1722.36</v>
      </c>
      <c r="AN1859">
        <v>1588.8</v>
      </c>
      <c r="AO1859">
        <v>1430.52</v>
      </c>
      <c r="AP1859">
        <v>862.8</v>
      </c>
      <c r="AQ1859">
        <v>1169.8800000000001</v>
      </c>
      <c r="AR1859">
        <v>1304.52</v>
      </c>
      <c r="AS1859">
        <v>1263.72</v>
      </c>
      <c r="AT1859">
        <v>1193.28</v>
      </c>
      <c r="AU1859">
        <v>60</v>
      </c>
      <c r="AV1859">
        <v>57</v>
      </c>
      <c r="AW1859">
        <v>57</v>
      </c>
      <c r="AX1859">
        <v>56.75</v>
      </c>
      <c r="AY1859">
        <v>56.5</v>
      </c>
      <c r="AZ1859">
        <v>56.5</v>
      </c>
      <c r="BA1859">
        <v>56</v>
      </c>
      <c r="BB1859">
        <v>56.5</v>
      </c>
      <c r="BC1859">
        <v>58.25</v>
      </c>
      <c r="BD1859">
        <v>60.75</v>
      </c>
      <c r="BE1859">
        <v>63.5</v>
      </c>
      <c r="BF1859">
        <v>66</v>
      </c>
      <c r="BG1859">
        <v>68.75</v>
      </c>
      <c r="BH1859">
        <v>73.5</v>
      </c>
      <c r="BI1859">
        <v>75.75</v>
      </c>
      <c r="BJ1859">
        <v>77.25</v>
      </c>
      <c r="BK1859">
        <v>78.25</v>
      </c>
      <c r="BL1859">
        <v>78</v>
      </c>
      <c r="BM1859">
        <v>75.75</v>
      </c>
      <c r="BN1859">
        <v>73.25</v>
      </c>
      <c r="BO1859">
        <v>68.5</v>
      </c>
      <c r="BP1859">
        <v>65</v>
      </c>
      <c r="BQ1859">
        <v>64</v>
      </c>
      <c r="BR1859">
        <v>63.5</v>
      </c>
      <c r="BS1859">
        <v>23.565860000000001</v>
      </c>
      <c r="BT1859">
        <v>78.568790000000007</v>
      </c>
      <c r="BU1859">
        <v>32.922879999999999</v>
      </c>
      <c r="BV1859">
        <v>19.212679999999999</v>
      </c>
      <c r="BW1859">
        <v>3.8233030000000001</v>
      </c>
      <c r="BX1859">
        <v>-47.854430000000001</v>
      </c>
      <c r="BY1859">
        <v>-69.944640000000007</v>
      </c>
      <c r="BZ1859">
        <v>133.20320000000001</v>
      </c>
      <c r="CA1859">
        <v>5.4737400000000003</v>
      </c>
      <c r="CB1859">
        <v>-31.024920000000002</v>
      </c>
      <c r="CC1859">
        <v>-32.36891</v>
      </c>
      <c r="CD1859">
        <v>-76.733729999999994</v>
      </c>
      <c r="CE1859">
        <v>-93.382130000000004</v>
      </c>
      <c r="CF1859">
        <v>-249.1515</v>
      </c>
      <c r="CG1859">
        <v>-207.0206</v>
      </c>
      <c r="CH1859">
        <v>-180.505</v>
      </c>
      <c r="CI1859">
        <v>-201.44409999999999</v>
      </c>
      <c r="CJ1859">
        <v>-176.3202</v>
      </c>
      <c r="CK1859">
        <v>-64.66592</v>
      </c>
      <c r="CL1859">
        <v>401.70609999999999</v>
      </c>
      <c r="CM1859">
        <v>56.562040000000003</v>
      </c>
      <c r="CN1859">
        <v>-91.192229999999995</v>
      </c>
      <c r="CO1859">
        <v>-97.439300000000003</v>
      </c>
      <c r="CP1859">
        <v>-84.691010000000006</v>
      </c>
      <c r="CQ1859">
        <v>397.48390000000001</v>
      </c>
      <c r="CR1859">
        <v>632.57669999999996</v>
      </c>
      <c r="CS1859">
        <v>494.41489999999999</v>
      </c>
      <c r="CT1859">
        <v>367.4735</v>
      </c>
      <c r="CU1859">
        <v>400.51319999999998</v>
      </c>
      <c r="CV1859">
        <v>259.27640000000002</v>
      </c>
      <c r="CW1859">
        <v>299.3329</v>
      </c>
      <c r="CX1859">
        <v>325.4606</v>
      </c>
      <c r="CY1859">
        <v>450.49290000000002</v>
      </c>
      <c r="CZ1859">
        <v>495.46550000000002</v>
      </c>
      <c r="DA1859">
        <v>719.55110000000002</v>
      </c>
      <c r="DB1859">
        <v>502.36369999999999</v>
      </c>
      <c r="DC1859">
        <v>652.92679999999996</v>
      </c>
      <c r="DD1859">
        <v>1234.7850000000001</v>
      </c>
      <c r="DE1859">
        <v>1523.8710000000001</v>
      </c>
      <c r="DF1859">
        <v>840.79489999999998</v>
      </c>
      <c r="DG1859">
        <v>1306.039</v>
      </c>
      <c r="DH1859">
        <v>828.5367</v>
      </c>
      <c r="DI1859">
        <v>641.25260000000003</v>
      </c>
      <c r="DJ1859">
        <v>569.755</v>
      </c>
      <c r="DK1859">
        <v>694.28039999999999</v>
      </c>
      <c r="DL1859">
        <v>698.86130000000003</v>
      </c>
      <c r="DM1859">
        <v>721.44889999999998</v>
      </c>
      <c r="DN1859">
        <v>735.03039999999999</v>
      </c>
      <c r="DO1859">
        <v>20</v>
      </c>
      <c r="DP1859">
        <v>20</v>
      </c>
    </row>
    <row r="1860" spans="1:120" hidden="1" x14ac:dyDescent="0.25">
      <c r="A1860" t="str">
        <f t="shared" ref="A1860:A1923" si="29">C1860&amp;"_"&amp;K1860&amp;"_"&amp;IF(L1860="",O1860,L1860&amp;IF(LEFT(K1860,3)="All","",IF(R1860=1,"_Combined","_"&amp;M1860&amp;"-"&amp;N1860)))</f>
        <v>Aggregator-CPower_All CBP_44434</v>
      </c>
      <c r="B1860" t="s">
        <v>62</v>
      </c>
      <c r="C1860" t="s">
        <v>215</v>
      </c>
      <c r="D1860" t="s">
        <v>61</v>
      </c>
      <c r="E1860" t="s">
        <v>61</v>
      </c>
      <c r="F1860" t="s">
        <v>42</v>
      </c>
      <c r="G1860" t="s">
        <v>61</v>
      </c>
      <c r="H1860" t="s">
        <v>61</v>
      </c>
      <c r="I1860" t="s">
        <v>61</v>
      </c>
      <c r="J1860" t="s">
        <v>61</v>
      </c>
      <c r="K1860" t="s">
        <v>197</v>
      </c>
      <c r="L1860" s="18">
        <v>44434</v>
      </c>
      <c r="M1860">
        <v>20</v>
      </c>
      <c r="N1860">
        <v>20</v>
      </c>
      <c r="O1860" t="s">
        <v>263</v>
      </c>
      <c r="P1860">
        <v>130</v>
      </c>
      <c r="Q1860">
        <v>128</v>
      </c>
      <c r="R1860">
        <v>0</v>
      </c>
      <c r="S1860">
        <v>0</v>
      </c>
      <c r="T1860">
        <v>0</v>
      </c>
      <c r="U1860">
        <v>0</v>
      </c>
      <c r="V1860">
        <v>0</v>
      </c>
      <c r="W1860">
        <v>6129.9310999999998</v>
      </c>
      <c r="X1860">
        <v>5746.2097000000003</v>
      </c>
      <c r="Y1860">
        <v>5673.5304999999998</v>
      </c>
      <c r="Z1860">
        <v>5738.0676000000003</v>
      </c>
      <c r="AA1860">
        <v>5911.4503999999997</v>
      </c>
      <c r="AB1860">
        <v>6367.5001000000002</v>
      </c>
      <c r="AC1860">
        <v>7354.4183000000003</v>
      </c>
      <c r="AD1860">
        <v>8024.1280999999999</v>
      </c>
      <c r="AE1860">
        <v>8924.4675000000007</v>
      </c>
      <c r="AF1860">
        <v>9979.7109999999993</v>
      </c>
      <c r="AG1860">
        <v>11221.554</v>
      </c>
      <c r="AH1860">
        <v>12293.534</v>
      </c>
      <c r="AI1860">
        <v>12949.214</v>
      </c>
      <c r="AJ1860">
        <v>13415.56</v>
      </c>
      <c r="AK1860">
        <v>13898.231</v>
      </c>
      <c r="AL1860">
        <v>14027.215</v>
      </c>
      <c r="AM1860">
        <v>14428.277</v>
      </c>
      <c r="AN1860">
        <v>15017.986000000001</v>
      </c>
      <c r="AO1860">
        <v>14799.793</v>
      </c>
      <c r="AP1860">
        <v>12235.732</v>
      </c>
      <c r="AQ1860">
        <v>10851.793</v>
      </c>
      <c r="AR1860">
        <v>8479.3582999999999</v>
      </c>
      <c r="AS1860">
        <v>7203.7879999999996</v>
      </c>
      <c r="AT1860">
        <v>6524.0748999999996</v>
      </c>
      <c r="AU1860">
        <v>61.421875</v>
      </c>
      <c r="AV1860">
        <v>58.757812999999999</v>
      </c>
      <c r="AW1860">
        <v>58.367187999999999</v>
      </c>
      <c r="AX1860">
        <v>58.082031000000001</v>
      </c>
      <c r="AY1860">
        <v>57.347656000000001</v>
      </c>
      <c r="AZ1860">
        <v>56.742187999999999</v>
      </c>
      <c r="BA1860">
        <v>56.4375</v>
      </c>
      <c r="BB1860">
        <v>57.09375</v>
      </c>
      <c r="BC1860">
        <v>59.929687999999999</v>
      </c>
      <c r="BD1860">
        <v>63.320312999999999</v>
      </c>
      <c r="BE1860">
        <v>67.097656000000001</v>
      </c>
      <c r="BF1860">
        <v>71.15625</v>
      </c>
      <c r="BG1860">
        <v>74.886718999999999</v>
      </c>
      <c r="BH1860">
        <v>78.929687999999999</v>
      </c>
      <c r="BI1860">
        <v>81.074218999999999</v>
      </c>
      <c r="BJ1860">
        <v>82.453125</v>
      </c>
      <c r="BK1860">
        <v>83.328125</v>
      </c>
      <c r="BL1860">
        <v>83.035156000000001</v>
      </c>
      <c r="BM1860">
        <v>80.882812999999999</v>
      </c>
      <c r="BN1860">
        <v>77.050781000000001</v>
      </c>
      <c r="BO1860">
        <v>72.003906000000001</v>
      </c>
      <c r="BP1860">
        <v>68.585937999999999</v>
      </c>
      <c r="BQ1860">
        <v>66.609375</v>
      </c>
      <c r="BR1860">
        <v>65.113281000000001</v>
      </c>
      <c r="BS1860">
        <v>-140.07140000000001</v>
      </c>
      <c r="BT1860">
        <v>174.04589999999999</v>
      </c>
      <c r="BU1860">
        <v>172.74590000000001</v>
      </c>
      <c r="BV1860">
        <v>95.431950000000001</v>
      </c>
      <c r="BW1860">
        <v>-47.825499999999998</v>
      </c>
      <c r="BX1860">
        <v>-105.0771</v>
      </c>
      <c r="BY1860">
        <v>-184.45410000000001</v>
      </c>
      <c r="BZ1860">
        <v>170.4315</v>
      </c>
      <c r="CA1860">
        <v>114.2594</v>
      </c>
      <c r="CB1860">
        <v>43.209139999999998</v>
      </c>
      <c r="CC1860">
        <v>-2.0223770000000001</v>
      </c>
      <c r="CD1860">
        <v>30.230090000000001</v>
      </c>
      <c r="CE1860">
        <v>-33.467700000000001</v>
      </c>
      <c r="CF1860">
        <v>-16.39368</v>
      </c>
      <c r="CG1860">
        <v>-100.3492</v>
      </c>
      <c r="CH1860">
        <v>51.473550000000003</v>
      </c>
      <c r="CI1860">
        <v>-77.583100000000002</v>
      </c>
      <c r="CJ1860">
        <v>-558.61620000000005</v>
      </c>
      <c r="CK1860">
        <v>-645.74400000000003</v>
      </c>
      <c r="CL1860">
        <v>461.02300000000002</v>
      </c>
      <c r="CM1860">
        <v>-35.181139999999999</v>
      </c>
      <c r="CN1860">
        <v>207.9639</v>
      </c>
      <c r="CO1860">
        <v>100.5061</v>
      </c>
      <c r="CP1860">
        <v>-6.0810180000000003</v>
      </c>
      <c r="CQ1860">
        <v>2428.096</v>
      </c>
      <c r="CR1860">
        <v>1721.009</v>
      </c>
      <c r="CS1860">
        <v>1087.4839999999999</v>
      </c>
      <c r="CT1860">
        <v>635.3066</v>
      </c>
      <c r="CU1860">
        <v>698.30129999999997</v>
      </c>
      <c r="CV1860">
        <v>758.54489999999998</v>
      </c>
      <c r="CW1860">
        <v>698.58699999999999</v>
      </c>
      <c r="CX1860">
        <v>594.40830000000005</v>
      </c>
      <c r="CY1860">
        <v>1337.979</v>
      </c>
      <c r="CZ1860">
        <v>1700.9690000000001</v>
      </c>
      <c r="DA1860">
        <v>3211.8910000000001</v>
      </c>
      <c r="DB1860">
        <v>4282.0349999999999</v>
      </c>
      <c r="DC1860">
        <v>5525.9589999999998</v>
      </c>
      <c r="DD1860">
        <v>7860.018</v>
      </c>
      <c r="DE1860">
        <v>9424.8449999999993</v>
      </c>
      <c r="DF1860">
        <v>9360.3420000000006</v>
      </c>
      <c r="DG1860">
        <v>11778.9</v>
      </c>
      <c r="DH1860">
        <v>14175.41</v>
      </c>
      <c r="DI1860">
        <v>15467.58</v>
      </c>
      <c r="DJ1860">
        <v>16360.52</v>
      </c>
      <c r="DK1860">
        <v>17160.13</v>
      </c>
      <c r="DL1860">
        <v>13516.89</v>
      </c>
      <c r="DM1860">
        <v>7755.62</v>
      </c>
      <c r="DN1860">
        <v>4251.8109999999997</v>
      </c>
      <c r="DO1860">
        <v>20</v>
      </c>
      <c r="DP1860">
        <v>20</v>
      </c>
    </row>
    <row r="1861" spans="1:120" x14ac:dyDescent="0.25">
      <c r="A1861" t="str">
        <f t="shared" si="29"/>
        <v>AutoDR-Yes_All CBP_44434</v>
      </c>
      <c r="B1861" t="s">
        <v>62</v>
      </c>
      <c r="C1861" t="s">
        <v>322</v>
      </c>
      <c r="D1861" t="s">
        <v>61</v>
      </c>
      <c r="E1861" t="s">
        <v>61</v>
      </c>
      <c r="F1861" t="s">
        <v>61</v>
      </c>
      <c r="G1861" t="s">
        <v>61</v>
      </c>
      <c r="H1861" t="s">
        <v>98</v>
      </c>
      <c r="I1861" t="s">
        <v>61</v>
      </c>
      <c r="J1861" t="s">
        <v>61</v>
      </c>
      <c r="K1861" t="s">
        <v>197</v>
      </c>
      <c r="L1861" s="18">
        <v>44434</v>
      </c>
      <c r="M1861">
        <v>20</v>
      </c>
      <c r="N1861">
        <v>20</v>
      </c>
      <c r="O1861" t="s">
        <v>263</v>
      </c>
      <c r="P1861">
        <v>12</v>
      </c>
      <c r="Q1861">
        <v>12</v>
      </c>
      <c r="R1861">
        <v>0</v>
      </c>
      <c r="S1861">
        <v>0</v>
      </c>
      <c r="T1861">
        <v>1</v>
      </c>
      <c r="U1861">
        <v>0</v>
      </c>
      <c r="V1861">
        <v>1</v>
      </c>
      <c r="W1861">
        <v>411.28</v>
      </c>
      <c r="X1861">
        <v>391.54</v>
      </c>
      <c r="Y1861">
        <v>391.78</v>
      </c>
      <c r="Z1861">
        <v>372.74</v>
      </c>
      <c r="AA1861">
        <v>360.12</v>
      </c>
      <c r="AB1861">
        <v>362.86</v>
      </c>
      <c r="AC1861">
        <v>369.96</v>
      </c>
      <c r="AD1861">
        <v>422.8</v>
      </c>
      <c r="AE1861">
        <v>501.48</v>
      </c>
      <c r="AF1861">
        <v>639.54</v>
      </c>
      <c r="AG1861">
        <v>708.36</v>
      </c>
      <c r="AH1861">
        <v>747.54</v>
      </c>
      <c r="AI1861">
        <v>805.54</v>
      </c>
      <c r="AJ1861">
        <v>842.12</v>
      </c>
      <c r="AK1861">
        <v>844.12</v>
      </c>
      <c r="AL1861">
        <v>843.34</v>
      </c>
      <c r="AM1861">
        <v>853.08</v>
      </c>
      <c r="AN1861">
        <v>813.38</v>
      </c>
      <c r="AO1861">
        <v>712.44</v>
      </c>
      <c r="AP1861">
        <v>706.76</v>
      </c>
      <c r="AQ1861">
        <v>717.54</v>
      </c>
      <c r="AR1861">
        <v>604.08000000000004</v>
      </c>
      <c r="AS1861">
        <v>556.72</v>
      </c>
      <c r="AT1861">
        <v>476.42</v>
      </c>
      <c r="AU1861">
        <v>61.458333000000003</v>
      </c>
      <c r="AV1861">
        <v>58.583333000000003</v>
      </c>
      <c r="AW1861">
        <v>58.291666999999997</v>
      </c>
      <c r="AX1861">
        <v>58.041666999999997</v>
      </c>
      <c r="AY1861">
        <v>57.083333000000003</v>
      </c>
      <c r="AZ1861">
        <v>56.333333000000003</v>
      </c>
      <c r="BA1861">
        <v>55.958333000000003</v>
      </c>
      <c r="BB1861">
        <v>56.666666999999997</v>
      </c>
      <c r="BC1861">
        <v>59.791666999999997</v>
      </c>
      <c r="BD1861">
        <v>63.541666999999997</v>
      </c>
      <c r="BE1861">
        <v>67.791667000000004</v>
      </c>
      <c r="BF1861">
        <v>72.25</v>
      </c>
      <c r="BG1861">
        <v>75.833332999999996</v>
      </c>
      <c r="BH1861">
        <v>79.541667000000004</v>
      </c>
      <c r="BI1861">
        <v>81.416667000000004</v>
      </c>
      <c r="BJ1861">
        <v>82.75</v>
      </c>
      <c r="BK1861">
        <v>84.041667000000004</v>
      </c>
      <c r="BL1861">
        <v>83.875</v>
      </c>
      <c r="BM1861">
        <v>81.75</v>
      </c>
      <c r="BN1861">
        <v>77.833332999999996</v>
      </c>
      <c r="BO1861">
        <v>72.875</v>
      </c>
      <c r="BP1861">
        <v>69.458332999999996</v>
      </c>
      <c r="BQ1861">
        <v>67.333332999999996</v>
      </c>
      <c r="BR1861">
        <v>65.625</v>
      </c>
      <c r="BS1861">
        <v>27.789249999999999</v>
      </c>
      <c r="BT1861">
        <v>23.14274</v>
      </c>
      <c r="BU1861">
        <v>10.573600000000001</v>
      </c>
      <c r="BV1861">
        <v>4.1475090000000003</v>
      </c>
      <c r="BW1861">
        <v>17.52065</v>
      </c>
      <c r="BX1861">
        <v>14.41587</v>
      </c>
      <c r="BY1861">
        <v>15.971</v>
      </c>
      <c r="BZ1861">
        <v>0.55762670000000003</v>
      </c>
      <c r="CA1861">
        <v>-10.5472</v>
      </c>
      <c r="CB1861">
        <v>-37.366370000000003</v>
      </c>
      <c r="CC1861">
        <v>-19.072890000000001</v>
      </c>
      <c r="CD1861">
        <v>-11.62832</v>
      </c>
      <c r="CE1861">
        <v>-21.686620000000001</v>
      </c>
      <c r="CF1861">
        <v>6.5549949999999999</v>
      </c>
      <c r="CG1861">
        <v>29.065560000000001</v>
      </c>
      <c r="CH1861">
        <v>41.09205</v>
      </c>
      <c r="CI1861">
        <v>25.282990000000002</v>
      </c>
      <c r="CJ1861">
        <v>44.789250000000003</v>
      </c>
      <c r="CK1861">
        <v>110.57080000000001</v>
      </c>
      <c r="CL1861">
        <v>46.710250000000002</v>
      </c>
      <c r="CM1861">
        <v>-8.8499160000000003</v>
      </c>
      <c r="CN1861">
        <v>22.951599999999999</v>
      </c>
      <c r="CO1861">
        <v>15.749980000000001</v>
      </c>
      <c r="CP1861">
        <v>5.1275490000000001</v>
      </c>
      <c r="CQ1861">
        <v>44.930979999999998</v>
      </c>
      <c r="CR1861">
        <v>26.05762</v>
      </c>
      <c r="CS1861">
        <v>22.61693</v>
      </c>
      <c r="CT1861">
        <v>15.678280000000001</v>
      </c>
      <c r="CU1861">
        <v>11.773870000000001</v>
      </c>
      <c r="CV1861">
        <v>9.6221099999999993</v>
      </c>
      <c r="CW1861">
        <v>7.4228800000000001</v>
      </c>
      <c r="CX1861">
        <v>5.6801820000000003</v>
      </c>
      <c r="CY1861">
        <v>16.2698</v>
      </c>
      <c r="CZ1861">
        <v>31.071010000000001</v>
      </c>
      <c r="DA1861">
        <v>45.07105</v>
      </c>
      <c r="DB1861">
        <v>41.632309999999997</v>
      </c>
      <c r="DC1861">
        <v>47.959420000000001</v>
      </c>
      <c r="DD1861">
        <v>48.127870000000001</v>
      </c>
      <c r="DE1861">
        <v>57.110399999999998</v>
      </c>
      <c r="DF1861">
        <v>57.192340000000002</v>
      </c>
      <c r="DG1861">
        <v>60.26305</v>
      </c>
      <c r="DH1861">
        <v>57.62482</v>
      </c>
      <c r="DI1861">
        <v>56.990560000000002</v>
      </c>
      <c r="DJ1861">
        <v>63.797150000000002</v>
      </c>
      <c r="DK1861">
        <v>62.419339999999998</v>
      </c>
      <c r="DL1861">
        <v>62.207680000000003</v>
      </c>
      <c r="DM1861">
        <v>86.499600000000001</v>
      </c>
      <c r="DN1861">
        <v>88.164689999999993</v>
      </c>
      <c r="DO1861">
        <v>20</v>
      </c>
      <c r="DP1861">
        <v>20</v>
      </c>
    </row>
    <row r="1862" spans="1:120" hidden="1" x14ac:dyDescent="0.25">
      <c r="A1862" t="str">
        <f t="shared" si="29"/>
        <v>Industry_Type-4. Retail stores_All CBP_44434</v>
      </c>
      <c r="B1862" t="s">
        <v>62</v>
      </c>
      <c r="C1862" t="s">
        <v>204</v>
      </c>
      <c r="D1862" t="s">
        <v>61</v>
      </c>
      <c r="E1862" t="s">
        <v>61</v>
      </c>
      <c r="F1862" t="s">
        <v>61</v>
      </c>
      <c r="G1862" t="s">
        <v>33</v>
      </c>
      <c r="H1862" t="s">
        <v>61</v>
      </c>
      <c r="I1862" t="s">
        <v>61</v>
      </c>
      <c r="J1862" t="s">
        <v>61</v>
      </c>
      <c r="K1862" t="s">
        <v>197</v>
      </c>
      <c r="L1862" s="18">
        <v>44434</v>
      </c>
      <c r="M1862">
        <v>20</v>
      </c>
      <c r="N1862">
        <v>20</v>
      </c>
      <c r="O1862" t="s">
        <v>263</v>
      </c>
      <c r="P1862">
        <v>116</v>
      </c>
      <c r="Q1862">
        <v>114</v>
      </c>
      <c r="R1862">
        <v>0</v>
      </c>
      <c r="S1862">
        <v>0</v>
      </c>
      <c r="T1862">
        <v>0</v>
      </c>
      <c r="U1862">
        <v>0</v>
      </c>
      <c r="V1862">
        <v>0</v>
      </c>
      <c r="W1862">
        <v>2316.3627999999999</v>
      </c>
      <c r="X1862">
        <v>2076.8523</v>
      </c>
      <c r="Y1862">
        <v>2073.3152</v>
      </c>
      <c r="Z1862">
        <v>2087.1957000000002</v>
      </c>
      <c r="AA1862">
        <v>2263.9648999999999</v>
      </c>
      <c r="AB1862">
        <v>2560.1104</v>
      </c>
      <c r="AC1862">
        <v>3276.0571</v>
      </c>
      <c r="AD1862">
        <v>3652.4737</v>
      </c>
      <c r="AE1862">
        <v>4047.4618</v>
      </c>
      <c r="AF1862">
        <v>4499.8078999999998</v>
      </c>
      <c r="AG1862">
        <v>5180.1778999999997</v>
      </c>
      <c r="AH1862">
        <v>5963.6445000000003</v>
      </c>
      <c r="AI1862">
        <v>6361.4593000000004</v>
      </c>
      <c r="AJ1862">
        <v>6804.5742</v>
      </c>
      <c r="AK1862">
        <v>7086.9681</v>
      </c>
      <c r="AL1862">
        <v>7105.4457000000002</v>
      </c>
      <c r="AM1862">
        <v>7404.9800999999998</v>
      </c>
      <c r="AN1862">
        <v>8127.7048000000004</v>
      </c>
      <c r="AO1862">
        <v>8231.5727000000006</v>
      </c>
      <c r="AP1862">
        <v>6406.4521000000004</v>
      </c>
      <c r="AQ1862">
        <v>5556.1500999999998</v>
      </c>
      <c r="AR1862">
        <v>3594.0936999999999</v>
      </c>
      <c r="AS1862">
        <v>2579.9789000000001</v>
      </c>
      <c r="AT1862">
        <v>2268.2624999999998</v>
      </c>
      <c r="AU1862">
        <v>61.75</v>
      </c>
      <c r="AV1862">
        <v>58.938595999999997</v>
      </c>
      <c r="AW1862">
        <v>58.552632000000003</v>
      </c>
      <c r="AX1862">
        <v>58.228070000000002</v>
      </c>
      <c r="AY1862">
        <v>57.425438999999997</v>
      </c>
      <c r="AZ1862">
        <v>56.789473999999998</v>
      </c>
      <c r="BA1862">
        <v>56.478070000000002</v>
      </c>
      <c r="BB1862">
        <v>57.210526000000002</v>
      </c>
      <c r="BC1862">
        <v>60.276316000000001</v>
      </c>
      <c r="BD1862">
        <v>63.868420999999998</v>
      </c>
      <c r="BE1862">
        <v>67.907894999999996</v>
      </c>
      <c r="BF1862">
        <v>72.254385999999997</v>
      </c>
      <c r="BG1862">
        <v>76.083332999999996</v>
      </c>
      <c r="BH1862">
        <v>80.087719000000007</v>
      </c>
      <c r="BI1862">
        <v>82.298246000000006</v>
      </c>
      <c r="BJ1862">
        <v>83.745614000000003</v>
      </c>
      <c r="BK1862">
        <v>84.820175000000006</v>
      </c>
      <c r="BL1862">
        <v>84.592105000000004</v>
      </c>
      <c r="BM1862">
        <v>82.372806999999995</v>
      </c>
      <c r="BN1862">
        <v>78.421053000000001</v>
      </c>
      <c r="BO1862">
        <v>73.131579000000002</v>
      </c>
      <c r="BP1862">
        <v>69.508771999999993</v>
      </c>
      <c r="BQ1862">
        <v>67.342105000000004</v>
      </c>
      <c r="BR1862">
        <v>65.688596000000004</v>
      </c>
      <c r="BS1862">
        <v>-87.198009999999996</v>
      </c>
      <c r="BT1862">
        <v>42.55782</v>
      </c>
      <c r="BU1862">
        <v>35.53051</v>
      </c>
      <c r="BV1862">
        <v>32.812069999999999</v>
      </c>
      <c r="BW1862">
        <v>-87.385279999999995</v>
      </c>
      <c r="BX1862">
        <v>-125.12730000000001</v>
      </c>
      <c r="BY1862">
        <v>-152.94810000000001</v>
      </c>
      <c r="BZ1862">
        <v>130.61539999999999</v>
      </c>
      <c r="CA1862">
        <v>159.1241</v>
      </c>
      <c r="CB1862">
        <v>62.052810000000001</v>
      </c>
      <c r="CC1862">
        <v>49.79665</v>
      </c>
      <c r="CD1862">
        <v>85.517110000000002</v>
      </c>
      <c r="CE1862">
        <v>80.830860000000001</v>
      </c>
      <c r="CF1862">
        <v>-78.734939999999995</v>
      </c>
      <c r="CG1862">
        <v>-115.1268</v>
      </c>
      <c r="CH1862">
        <v>55.508600000000001</v>
      </c>
      <c r="CI1862">
        <v>-42.40701</v>
      </c>
      <c r="CJ1862">
        <v>-606.28179999999998</v>
      </c>
      <c r="CK1862">
        <v>-729.66369999999995</v>
      </c>
      <c r="CL1862">
        <v>325.95769999999999</v>
      </c>
      <c r="CM1862">
        <v>-178.36770000000001</v>
      </c>
      <c r="CN1862">
        <v>51.451650000000001</v>
      </c>
      <c r="CO1862">
        <v>-27.76934</v>
      </c>
      <c r="CP1862">
        <v>-72.694230000000005</v>
      </c>
      <c r="CQ1862">
        <v>537.31089999999995</v>
      </c>
      <c r="CR1862">
        <v>324.58969999999999</v>
      </c>
      <c r="CS1862">
        <v>318.47620000000001</v>
      </c>
      <c r="CT1862">
        <v>311.7758</v>
      </c>
      <c r="CU1862">
        <v>327.3621</v>
      </c>
      <c r="CV1862">
        <v>444.5915</v>
      </c>
      <c r="CW1862">
        <v>394.59480000000002</v>
      </c>
      <c r="CX1862">
        <v>358.33240000000001</v>
      </c>
      <c r="CY1862">
        <v>629.59180000000003</v>
      </c>
      <c r="CZ1862">
        <v>568.44269999999995</v>
      </c>
      <c r="DA1862">
        <v>1341.498</v>
      </c>
      <c r="DB1862">
        <v>1222.7929999999999</v>
      </c>
      <c r="DC1862">
        <v>1311.3030000000001</v>
      </c>
      <c r="DD1862">
        <v>1410.816</v>
      </c>
      <c r="DE1862">
        <v>1494.866</v>
      </c>
      <c r="DF1862">
        <v>1580.5429999999999</v>
      </c>
      <c r="DG1862">
        <v>1567.664</v>
      </c>
      <c r="DH1862">
        <v>1666.0219999999999</v>
      </c>
      <c r="DI1862">
        <v>1684.3330000000001</v>
      </c>
      <c r="DJ1862">
        <v>3108.1590000000001</v>
      </c>
      <c r="DK1862">
        <v>4258.1270000000004</v>
      </c>
      <c r="DL1862">
        <v>2225.0590000000002</v>
      </c>
      <c r="DM1862">
        <v>744.64110000000005</v>
      </c>
      <c r="DN1862">
        <v>473.93169999999998</v>
      </c>
      <c r="DO1862">
        <v>20</v>
      </c>
      <c r="DP1862">
        <v>20</v>
      </c>
    </row>
    <row r="1863" spans="1:120" hidden="1" x14ac:dyDescent="0.25">
      <c r="A1863" t="str">
        <f t="shared" si="29"/>
        <v>Industry_Type-5. Offices, Hotels, Finance, Services_All CBP_44434</v>
      </c>
      <c r="B1863" t="s">
        <v>62</v>
      </c>
      <c r="C1863" t="s">
        <v>205</v>
      </c>
      <c r="D1863" t="s">
        <v>61</v>
      </c>
      <c r="E1863" t="s">
        <v>61</v>
      </c>
      <c r="F1863" t="s">
        <v>61</v>
      </c>
      <c r="G1863" t="s">
        <v>37</v>
      </c>
      <c r="H1863" t="s">
        <v>61</v>
      </c>
      <c r="I1863" t="s">
        <v>61</v>
      </c>
      <c r="J1863" t="s">
        <v>61</v>
      </c>
      <c r="K1863" t="s">
        <v>197</v>
      </c>
      <c r="L1863" s="18">
        <v>44434</v>
      </c>
      <c r="M1863">
        <v>20</v>
      </c>
      <c r="N1863">
        <v>20</v>
      </c>
      <c r="O1863" t="s">
        <v>263</v>
      </c>
      <c r="P1863">
        <v>60</v>
      </c>
      <c r="Q1863">
        <v>59</v>
      </c>
      <c r="R1863">
        <v>0</v>
      </c>
      <c r="S1863">
        <v>0</v>
      </c>
      <c r="T1863">
        <v>0</v>
      </c>
      <c r="U1863">
        <v>0</v>
      </c>
      <c r="V1863">
        <v>0</v>
      </c>
      <c r="W1863">
        <v>9925.6169000000009</v>
      </c>
      <c r="X1863">
        <v>9715.3184999999994</v>
      </c>
      <c r="Y1863">
        <v>9510.3615000000009</v>
      </c>
      <c r="Z1863">
        <v>9470.0872999999992</v>
      </c>
      <c r="AA1863">
        <v>9490.8651000000009</v>
      </c>
      <c r="AB1863">
        <v>9758.5306999999993</v>
      </c>
      <c r="AC1863">
        <v>10408.611000000001</v>
      </c>
      <c r="AD1863">
        <v>10929.987999999999</v>
      </c>
      <c r="AE1863">
        <v>11648.513999999999</v>
      </c>
      <c r="AF1863">
        <v>12993.804</v>
      </c>
      <c r="AG1863">
        <v>13963.357</v>
      </c>
      <c r="AH1863">
        <v>14733.92</v>
      </c>
      <c r="AI1863">
        <v>14981.335999999999</v>
      </c>
      <c r="AJ1863">
        <v>15290.691999999999</v>
      </c>
      <c r="AK1863">
        <v>15574.14</v>
      </c>
      <c r="AL1863">
        <v>15754.474</v>
      </c>
      <c r="AM1863">
        <v>15754.243</v>
      </c>
      <c r="AN1863">
        <v>15337.687</v>
      </c>
      <c r="AO1863">
        <v>14625.584999999999</v>
      </c>
      <c r="AP1863">
        <v>13695.764999999999</v>
      </c>
      <c r="AQ1863">
        <v>13099.058000000001</v>
      </c>
      <c r="AR1863">
        <v>12333.424000000001</v>
      </c>
      <c r="AS1863">
        <v>11220.733</v>
      </c>
      <c r="AT1863">
        <v>10766.571</v>
      </c>
      <c r="AU1863">
        <v>62.694915000000002</v>
      </c>
      <c r="AV1863">
        <v>58.915253999999997</v>
      </c>
      <c r="AW1863">
        <v>57.644067999999997</v>
      </c>
      <c r="AX1863">
        <v>56.474575999999999</v>
      </c>
      <c r="AY1863">
        <v>56.084746000000003</v>
      </c>
      <c r="AZ1863">
        <v>56.033898000000001</v>
      </c>
      <c r="BA1863">
        <v>56.372881</v>
      </c>
      <c r="BB1863">
        <v>56.762712000000001</v>
      </c>
      <c r="BC1863">
        <v>59.262712000000001</v>
      </c>
      <c r="BD1863">
        <v>62.355932000000003</v>
      </c>
      <c r="BE1863">
        <v>65.406779999999998</v>
      </c>
      <c r="BF1863">
        <v>69.618644000000003</v>
      </c>
      <c r="BG1863">
        <v>73.355931999999996</v>
      </c>
      <c r="BH1863">
        <v>77.033897999999994</v>
      </c>
      <c r="BI1863">
        <v>79.694914999999995</v>
      </c>
      <c r="BJ1863">
        <v>81.016948999999997</v>
      </c>
      <c r="BK1863">
        <v>81.186441000000002</v>
      </c>
      <c r="BL1863">
        <v>79.788135999999994</v>
      </c>
      <c r="BM1863">
        <v>78.245762999999997</v>
      </c>
      <c r="BN1863">
        <v>74.542372999999998</v>
      </c>
      <c r="BO1863">
        <v>70.008475000000004</v>
      </c>
      <c r="BP1863">
        <v>68.474575999999999</v>
      </c>
      <c r="BQ1863">
        <v>67.254237000000003</v>
      </c>
      <c r="BR1863">
        <v>66.084745999999996</v>
      </c>
      <c r="BS1863">
        <v>4.4347669999999999</v>
      </c>
      <c r="BT1863">
        <v>142.78399999999999</v>
      </c>
      <c r="BU1863">
        <v>177.41399999999999</v>
      </c>
      <c r="BV1863">
        <v>132.7567</v>
      </c>
      <c r="BW1863">
        <v>126.7103</v>
      </c>
      <c r="BX1863">
        <v>53.92606</v>
      </c>
      <c r="BY1863">
        <v>-29.55104</v>
      </c>
      <c r="BZ1863">
        <v>27.935120000000001</v>
      </c>
      <c r="CA1863">
        <v>-53.032060000000001</v>
      </c>
      <c r="CB1863">
        <v>-124.2217</v>
      </c>
      <c r="CC1863">
        <v>-52.203740000000003</v>
      </c>
      <c r="CD1863">
        <v>-161.494</v>
      </c>
      <c r="CE1863">
        <v>49.36889</v>
      </c>
      <c r="CF1863">
        <v>138.02330000000001</v>
      </c>
      <c r="CG1863">
        <v>140.6842</v>
      </c>
      <c r="CH1863">
        <v>-37.17295</v>
      </c>
      <c r="CI1863">
        <v>-48.54477</v>
      </c>
      <c r="CJ1863">
        <v>160.577</v>
      </c>
      <c r="CK1863">
        <v>321.71719999999999</v>
      </c>
      <c r="CL1863">
        <v>137.53100000000001</v>
      </c>
      <c r="CM1863">
        <v>-157.74850000000001</v>
      </c>
      <c r="CN1863">
        <v>-160.5386</v>
      </c>
      <c r="CO1863">
        <v>-77.127330000000001</v>
      </c>
      <c r="CP1863">
        <v>-164.50640000000001</v>
      </c>
      <c r="CQ1863">
        <v>2453.8209999999999</v>
      </c>
      <c r="CR1863">
        <v>1701.0319999999999</v>
      </c>
      <c r="CS1863">
        <v>1053.9580000000001</v>
      </c>
      <c r="CT1863">
        <v>604.6377</v>
      </c>
      <c r="CU1863">
        <v>621.3537</v>
      </c>
      <c r="CV1863">
        <v>532.00750000000005</v>
      </c>
      <c r="CW1863">
        <v>479.4196</v>
      </c>
      <c r="CX1863">
        <v>393.72149999999999</v>
      </c>
      <c r="CY1863">
        <v>921.87339999999995</v>
      </c>
      <c r="CZ1863">
        <v>1667.3520000000001</v>
      </c>
      <c r="DA1863">
        <v>3410.8429999999998</v>
      </c>
      <c r="DB1863">
        <v>5219.0119999999997</v>
      </c>
      <c r="DC1863">
        <v>7016.8530000000001</v>
      </c>
      <c r="DD1863">
        <v>9158.0550000000003</v>
      </c>
      <c r="DE1863">
        <v>10892.23</v>
      </c>
      <c r="DF1863">
        <v>10277.42</v>
      </c>
      <c r="DG1863">
        <v>12166.37</v>
      </c>
      <c r="DH1863">
        <v>14158.22</v>
      </c>
      <c r="DI1863">
        <v>15161.62</v>
      </c>
      <c r="DJ1863">
        <v>14402.59</v>
      </c>
      <c r="DK1863">
        <v>14054.28</v>
      </c>
      <c r="DL1863">
        <v>12270.37</v>
      </c>
      <c r="DM1863">
        <v>7543.7719999999999</v>
      </c>
      <c r="DN1863">
        <v>4203.3379999999997</v>
      </c>
      <c r="DO1863">
        <v>20</v>
      </c>
      <c r="DP1863">
        <v>20</v>
      </c>
    </row>
    <row r="1864" spans="1:120" hidden="1" x14ac:dyDescent="0.25">
      <c r="A1864" t="str">
        <f t="shared" si="29"/>
        <v>sublap_id-SLAP_PGCC_All CBP_44434</v>
      </c>
      <c r="B1864" t="s">
        <v>62</v>
      </c>
      <c r="C1864" t="s">
        <v>299</v>
      </c>
      <c r="D1864" t="s">
        <v>61</v>
      </c>
      <c r="E1864" t="s">
        <v>300</v>
      </c>
      <c r="F1864" t="s">
        <v>61</v>
      </c>
      <c r="G1864" t="s">
        <v>61</v>
      </c>
      <c r="H1864" t="s">
        <v>61</v>
      </c>
      <c r="I1864" t="s">
        <v>61</v>
      </c>
      <c r="J1864" t="s">
        <v>61</v>
      </c>
      <c r="K1864" t="s">
        <v>197</v>
      </c>
      <c r="L1864" s="18">
        <v>44434</v>
      </c>
      <c r="M1864">
        <v>20</v>
      </c>
      <c r="N1864">
        <v>20</v>
      </c>
      <c r="O1864" t="s">
        <v>263</v>
      </c>
      <c r="P1864">
        <v>32</v>
      </c>
      <c r="Q1864">
        <v>32</v>
      </c>
      <c r="R1864">
        <v>0</v>
      </c>
      <c r="S1864">
        <v>0</v>
      </c>
      <c r="T1864">
        <v>0</v>
      </c>
      <c r="U1864">
        <v>0</v>
      </c>
      <c r="V1864">
        <v>0</v>
      </c>
      <c r="W1864">
        <v>1756.5564999999999</v>
      </c>
      <c r="X1864">
        <v>1517.6824999999999</v>
      </c>
      <c r="Y1864">
        <v>1158.98</v>
      </c>
      <c r="Z1864">
        <v>1094.125</v>
      </c>
      <c r="AA1864">
        <v>1154.0060000000001</v>
      </c>
      <c r="AB1864">
        <v>1460.1559999999999</v>
      </c>
      <c r="AC1864">
        <v>1925.7049999999999</v>
      </c>
      <c r="AD1864">
        <v>1787.223</v>
      </c>
      <c r="AE1864">
        <v>1903.19</v>
      </c>
      <c r="AF1864">
        <v>1984.2650000000001</v>
      </c>
      <c r="AG1864">
        <v>2384.2354999999998</v>
      </c>
      <c r="AH1864">
        <v>2484.0630000000001</v>
      </c>
      <c r="AI1864">
        <v>2530.279</v>
      </c>
      <c r="AJ1864">
        <v>2683.1550000000002</v>
      </c>
      <c r="AK1864">
        <v>2841.337</v>
      </c>
      <c r="AL1864">
        <v>2853.1060000000002</v>
      </c>
      <c r="AM1864">
        <v>2853.0459999999998</v>
      </c>
      <c r="AN1864">
        <v>3106.7950000000001</v>
      </c>
      <c r="AO1864">
        <v>3181.5239999999999</v>
      </c>
      <c r="AP1864">
        <v>2671.0940000000001</v>
      </c>
      <c r="AQ1864">
        <v>2366.0880000000002</v>
      </c>
      <c r="AR1864">
        <v>2005.4804999999999</v>
      </c>
      <c r="AS1864">
        <v>1691.9715000000001</v>
      </c>
      <c r="AT1864">
        <v>1557.7964999999999</v>
      </c>
      <c r="AU1864">
        <v>57.28125</v>
      </c>
      <c r="AV1864">
        <v>56.515625</v>
      </c>
      <c r="AW1864">
        <v>55.5</v>
      </c>
      <c r="AX1864">
        <v>55.171875</v>
      </c>
      <c r="AY1864">
        <v>54.875</v>
      </c>
      <c r="AZ1864">
        <v>54.390625</v>
      </c>
      <c r="BA1864">
        <v>53.78125</v>
      </c>
      <c r="BB1864">
        <v>54.640625</v>
      </c>
      <c r="BC1864">
        <v>56.984375</v>
      </c>
      <c r="BD1864">
        <v>59.765625</v>
      </c>
      <c r="BE1864">
        <v>62.734375</v>
      </c>
      <c r="BF1864">
        <v>65.1875</v>
      </c>
      <c r="BG1864">
        <v>68.765625</v>
      </c>
      <c r="BH1864">
        <v>72.53125</v>
      </c>
      <c r="BI1864">
        <v>73.53125</v>
      </c>
      <c r="BJ1864">
        <v>73.859375</v>
      </c>
      <c r="BK1864">
        <v>73.328125</v>
      </c>
      <c r="BL1864">
        <v>72.59375</v>
      </c>
      <c r="BM1864">
        <v>70.75</v>
      </c>
      <c r="BN1864">
        <v>67.015625</v>
      </c>
      <c r="BO1864">
        <v>62.875</v>
      </c>
      <c r="BP1864">
        <v>60.234375</v>
      </c>
      <c r="BQ1864">
        <v>59.0625</v>
      </c>
      <c r="BR1864">
        <v>58.171875</v>
      </c>
      <c r="BS1864">
        <v>-194.74449999999999</v>
      </c>
      <c r="BT1864">
        <v>28.926570000000002</v>
      </c>
      <c r="BU1864">
        <v>168.0318</v>
      </c>
      <c r="BV1864">
        <v>198.77789999999999</v>
      </c>
      <c r="BW1864">
        <v>195.14019999999999</v>
      </c>
      <c r="BX1864">
        <v>-37.171880000000002</v>
      </c>
      <c r="BY1864">
        <v>-227.45930000000001</v>
      </c>
      <c r="BZ1864">
        <v>54.389899999999997</v>
      </c>
      <c r="CA1864">
        <v>-1.0265709999999999</v>
      </c>
      <c r="CB1864">
        <v>2.5664150000000001</v>
      </c>
      <c r="CC1864">
        <v>-115.08459999999999</v>
      </c>
      <c r="CD1864">
        <v>23.53895</v>
      </c>
      <c r="CE1864">
        <v>103.6883</v>
      </c>
      <c r="CF1864">
        <v>11.62879</v>
      </c>
      <c r="CG1864">
        <v>-114.76739999999999</v>
      </c>
      <c r="CH1864">
        <v>-99.856899999999996</v>
      </c>
      <c r="CI1864">
        <v>-120.6562</v>
      </c>
      <c r="CJ1864">
        <v>-420.13229999999999</v>
      </c>
      <c r="CK1864">
        <v>-474.34620000000001</v>
      </c>
      <c r="CL1864">
        <v>-204.0703</v>
      </c>
      <c r="CM1864">
        <v>-174.8245</v>
      </c>
      <c r="CN1864">
        <v>-123.7868</v>
      </c>
      <c r="CO1864">
        <v>-157.19210000000001</v>
      </c>
      <c r="CP1864">
        <v>-115.0055</v>
      </c>
      <c r="CQ1864">
        <v>800.00289999999995</v>
      </c>
      <c r="CR1864">
        <v>542.35080000000005</v>
      </c>
      <c r="CS1864">
        <v>933.43910000000005</v>
      </c>
      <c r="CT1864">
        <v>1141.625</v>
      </c>
      <c r="CU1864">
        <v>1008.698</v>
      </c>
      <c r="CV1864">
        <v>574.21109999999999</v>
      </c>
      <c r="CW1864">
        <v>295.00689999999997</v>
      </c>
      <c r="CX1864">
        <v>350.87119999999999</v>
      </c>
      <c r="CY1864">
        <v>333.37099999999998</v>
      </c>
      <c r="CZ1864">
        <v>425.01069999999999</v>
      </c>
      <c r="DA1864">
        <v>713.23720000000003</v>
      </c>
      <c r="DB1864">
        <v>680.94010000000003</v>
      </c>
      <c r="DC1864">
        <v>834.54740000000004</v>
      </c>
      <c r="DD1864">
        <v>874.59159999999997</v>
      </c>
      <c r="DE1864">
        <v>808.16610000000003</v>
      </c>
      <c r="DF1864">
        <v>818.93209999999999</v>
      </c>
      <c r="DG1864">
        <v>1258.9929999999999</v>
      </c>
      <c r="DH1864">
        <v>1514.2</v>
      </c>
      <c r="DI1864">
        <v>1576.2360000000001</v>
      </c>
      <c r="DJ1864">
        <v>2261.152</v>
      </c>
      <c r="DK1864">
        <v>2966.3090000000002</v>
      </c>
      <c r="DL1864">
        <v>2049.46</v>
      </c>
      <c r="DM1864">
        <v>1339.741</v>
      </c>
      <c r="DN1864">
        <v>1125.325</v>
      </c>
      <c r="DO1864">
        <v>20</v>
      </c>
      <c r="DP1864">
        <v>20</v>
      </c>
    </row>
    <row r="1865" spans="1:120" hidden="1" x14ac:dyDescent="0.25">
      <c r="A1865" t="str">
        <f t="shared" si="29"/>
        <v>sublap_id-SLAP_PGEB_All CBP_44434</v>
      </c>
      <c r="B1865" t="s">
        <v>62</v>
      </c>
      <c r="C1865" t="s">
        <v>287</v>
      </c>
      <c r="D1865" t="s">
        <v>61</v>
      </c>
      <c r="E1865" t="s">
        <v>288</v>
      </c>
      <c r="F1865" t="s">
        <v>61</v>
      </c>
      <c r="G1865" t="s">
        <v>61</v>
      </c>
      <c r="H1865" t="s">
        <v>61</v>
      </c>
      <c r="I1865" t="s">
        <v>61</v>
      </c>
      <c r="J1865" t="s">
        <v>61</v>
      </c>
      <c r="K1865" t="s">
        <v>197</v>
      </c>
      <c r="L1865" s="18">
        <v>44434</v>
      </c>
      <c r="M1865">
        <v>20</v>
      </c>
      <c r="N1865">
        <v>20</v>
      </c>
      <c r="O1865" t="s">
        <v>263</v>
      </c>
      <c r="P1865">
        <v>58</v>
      </c>
      <c r="Q1865">
        <v>56</v>
      </c>
      <c r="R1865">
        <v>0</v>
      </c>
      <c r="S1865">
        <v>0</v>
      </c>
      <c r="T1865">
        <v>0</v>
      </c>
      <c r="U1865">
        <v>0</v>
      </c>
      <c r="V1865">
        <v>0</v>
      </c>
      <c r="W1865">
        <v>1004.8096</v>
      </c>
      <c r="X1865">
        <v>842.68718000000001</v>
      </c>
      <c r="Y1865">
        <v>841.96983999999998</v>
      </c>
      <c r="Z1865">
        <v>852.88751000000002</v>
      </c>
      <c r="AA1865">
        <v>880.33228999999994</v>
      </c>
      <c r="AB1865">
        <v>1080.4716000000001</v>
      </c>
      <c r="AC1865">
        <v>1383.0815</v>
      </c>
      <c r="AD1865">
        <v>1649.8866</v>
      </c>
      <c r="AE1865">
        <v>1718.4375</v>
      </c>
      <c r="AF1865">
        <v>1897.2080000000001</v>
      </c>
      <c r="AG1865">
        <v>2139.1601000000001</v>
      </c>
      <c r="AH1865">
        <v>2444.4472999999998</v>
      </c>
      <c r="AI1865">
        <v>2671.7575999999999</v>
      </c>
      <c r="AJ1865">
        <v>2950.2601</v>
      </c>
      <c r="AK1865">
        <v>3078.6296000000002</v>
      </c>
      <c r="AL1865">
        <v>3111.2505000000001</v>
      </c>
      <c r="AM1865">
        <v>3298.6568000000002</v>
      </c>
      <c r="AN1865">
        <v>3507.1958</v>
      </c>
      <c r="AO1865">
        <v>3556.0731999999998</v>
      </c>
      <c r="AP1865">
        <v>2813.1885000000002</v>
      </c>
      <c r="AQ1865">
        <v>2679.5082000000002</v>
      </c>
      <c r="AR1865">
        <v>1615.1033</v>
      </c>
      <c r="AS1865">
        <v>1129.4992999999999</v>
      </c>
      <c r="AT1865">
        <v>954.15179000000001</v>
      </c>
      <c r="AU1865">
        <v>64.830357000000006</v>
      </c>
      <c r="AV1865">
        <v>61.339286000000001</v>
      </c>
      <c r="AW1865">
        <v>61.160713999999999</v>
      </c>
      <c r="AX1865">
        <v>60.991070999999998</v>
      </c>
      <c r="AY1865">
        <v>59.6875</v>
      </c>
      <c r="AZ1865">
        <v>58.607143000000001</v>
      </c>
      <c r="BA1865">
        <v>58.348213999999999</v>
      </c>
      <c r="BB1865">
        <v>59.098213999999999</v>
      </c>
      <c r="BC1865">
        <v>62.901786000000001</v>
      </c>
      <c r="BD1865">
        <v>66.714286000000001</v>
      </c>
      <c r="BE1865">
        <v>71.133928999999995</v>
      </c>
      <c r="BF1865">
        <v>76.464286000000001</v>
      </c>
      <c r="BG1865">
        <v>81.232142999999994</v>
      </c>
      <c r="BH1865">
        <v>86.25</v>
      </c>
      <c r="BI1865">
        <v>89.696428999999995</v>
      </c>
      <c r="BJ1865">
        <v>91.883928999999995</v>
      </c>
      <c r="BK1865">
        <v>93.589286000000001</v>
      </c>
      <c r="BL1865">
        <v>93.9375</v>
      </c>
      <c r="BM1865">
        <v>91.544642999999994</v>
      </c>
      <c r="BN1865">
        <v>86.651786000000001</v>
      </c>
      <c r="BO1865">
        <v>80.258928999999995</v>
      </c>
      <c r="BP1865">
        <v>75.830357000000006</v>
      </c>
      <c r="BQ1865">
        <v>72.776786000000001</v>
      </c>
      <c r="BR1865">
        <v>70.375</v>
      </c>
      <c r="BS1865">
        <v>-108</v>
      </c>
      <c r="BT1865">
        <v>-2.4437280000000001</v>
      </c>
      <c r="BU1865">
        <v>-13.581910000000001</v>
      </c>
      <c r="BV1865">
        <v>-18.246259999999999</v>
      </c>
      <c r="BW1865">
        <v>-10.722799999999999</v>
      </c>
      <c r="BX1865">
        <v>-49.68289</v>
      </c>
      <c r="BY1865">
        <v>-47.826180000000001</v>
      </c>
      <c r="BZ1865">
        <v>-0.63803849999999995</v>
      </c>
      <c r="CA1865">
        <v>44.274769999999997</v>
      </c>
      <c r="CB1865">
        <v>53.71302</v>
      </c>
      <c r="CC1865">
        <v>120.28449999999999</v>
      </c>
      <c r="CD1865">
        <v>118.1919</v>
      </c>
      <c r="CE1865">
        <v>117.2217</v>
      </c>
      <c r="CF1865">
        <v>0.35661549999999997</v>
      </c>
      <c r="CG1865">
        <v>2.950377</v>
      </c>
      <c r="CH1865">
        <v>50.578270000000003</v>
      </c>
      <c r="CI1865">
        <v>-34.162590000000002</v>
      </c>
      <c r="CJ1865">
        <v>-117.4012</v>
      </c>
      <c r="CK1865">
        <v>-127.6112</v>
      </c>
      <c r="CL1865">
        <v>292.92899999999997</v>
      </c>
      <c r="CM1865">
        <v>-147.21770000000001</v>
      </c>
      <c r="CN1865">
        <v>-33.395809999999997</v>
      </c>
      <c r="CO1865">
        <v>-36.946800000000003</v>
      </c>
      <c r="CP1865">
        <v>-54.996490000000001</v>
      </c>
      <c r="CQ1865">
        <v>387.28739999999999</v>
      </c>
      <c r="CR1865">
        <v>97.894880000000001</v>
      </c>
      <c r="CS1865">
        <v>98.349279999999993</v>
      </c>
      <c r="CT1865">
        <v>99.192610000000002</v>
      </c>
      <c r="CU1865">
        <v>105.91249999999999</v>
      </c>
      <c r="CV1865">
        <v>240.33959999999999</v>
      </c>
      <c r="CW1865">
        <v>218.1925</v>
      </c>
      <c r="CX1865">
        <v>135.36259999999999</v>
      </c>
      <c r="CY1865">
        <v>155.05779999999999</v>
      </c>
      <c r="CZ1865">
        <v>172.62299999999999</v>
      </c>
      <c r="DA1865">
        <v>428.12200000000001</v>
      </c>
      <c r="DB1865">
        <v>297.17110000000002</v>
      </c>
      <c r="DC1865">
        <v>274.20769999999999</v>
      </c>
      <c r="DD1865">
        <v>310.21699999999998</v>
      </c>
      <c r="DE1865">
        <v>370.16050000000001</v>
      </c>
      <c r="DF1865">
        <v>411.76889999999997</v>
      </c>
      <c r="DG1865">
        <v>442.90069999999997</v>
      </c>
      <c r="DH1865">
        <v>484.82639999999998</v>
      </c>
      <c r="DI1865">
        <v>465.9006</v>
      </c>
      <c r="DJ1865">
        <v>847.35500000000002</v>
      </c>
      <c r="DK1865">
        <v>1233.7080000000001</v>
      </c>
      <c r="DL1865">
        <v>733.16780000000006</v>
      </c>
      <c r="DM1865">
        <v>368.47989999999999</v>
      </c>
      <c r="DN1865">
        <v>255.9478</v>
      </c>
      <c r="DO1865">
        <v>20</v>
      </c>
      <c r="DP1865">
        <v>20</v>
      </c>
    </row>
    <row r="1866" spans="1:120" hidden="1" x14ac:dyDescent="0.25">
      <c r="A1866" t="str">
        <f t="shared" si="29"/>
        <v>Industry_Type-6. Schools_All CBP_44434</v>
      </c>
      <c r="B1866" t="s">
        <v>62</v>
      </c>
      <c r="C1866" t="s">
        <v>220</v>
      </c>
      <c r="D1866" t="s">
        <v>61</v>
      </c>
      <c r="E1866" t="s">
        <v>61</v>
      </c>
      <c r="F1866" t="s">
        <v>61</v>
      </c>
      <c r="G1866" t="s">
        <v>40</v>
      </c>
      <c r="H1866" t="s">
        <v>61</v>
      </c>
      <c r="I1866" t="s">
        <v>61</v>
      </c>
      <c r="J1866" t="s">
        <v>61</v>
      </c>
      <c r="K1866" t="s">
        <v>197</v>
      </c>
      <c r="L1866" s="18">
        <v>44434</v>
      </c>
      <c r="M1866">
        <v>20</v>
      </c>
      <c r="N1866">
        <v>20</v>
      </c>
      <c r="O1866" t="s">
        <v>263</v>
      </c>
      <c r="P1866">
        <v>1</v>
      </c>
      <c r="Q1866">
        <v>1</v>
      </c>
      <c r="R1866">
        <v>0</v>
      </c>
      <c r="S1866">
        <v>0</v>
      </c>
      <c r="T1866">
        <v>1</v>
      </c>
      <c r="U1866">
        <v>0</v>
      </c>
      <c r="V1866">
        <v>1</v>
      </c>
      <c r="W1866">
        <v>559.44000000000005</v>
      </c>
      <c r="X1866">
        <v>525.24</v>
      </c>
      <c r="Y1866">
        <v>526.67999999999995</v>
      </c>
      <c r="Z1866">
        <v>521.64</v>
      </c>
      <c r="AA1866">
        <v>565.20000000000005</v>
      </c>
      <c r="AB1866">
        <v>757.08</v>
      </c>
      <c r="AC1866">
        <v>831.6</v>
      </c>
      <c r="AD1866">
        <v>869.04</v>
      </c>
      <c r="AE1866">
        <v>963</v>
      </c>
      <c r="AF1866">
        <v>1000.8</v>
      </c>
      <c r="AG1866">
        <v>1047.24</v>
      </c>
      <c r="AH1866">
        <v>1116.3599999999999</v>
      </c>
      <c r="AI1866">
        <v>1158.8399999999999</v>
      </c>
      <c r="AJ1866">
        <v>1202.4000000000001</v>
      </c>
      <c r="AK1866">
        <v>1192.68</v>
      </c>
      <c r="AL1866">
        <v>1225.44</v>
      </c>
      <c r="AM1866">
        <v>1227.96</v>
      </c>
      <c r="AN1866">
        <v>1094.4000000000001</v>
      </c>
      <c r="AO1866">
        <v>994.32</v>
      </c>
      <c r="AP1866">
        <v>838.8</v>
      </c>
      <c r="AQ1866">
        <v>780.48</v>
      </c>
      <c r="AR1866">
        <v>778.32</v>
      </c>
      <c r="AS1866">
        <v>740.52</v>
      </c>
      <c r="AT1866">
        <v>661.68</v>
      </c>
      <c r="AU1866">
        <v>61</v>
      </c>
      <c r="AV1866">
        <v>57</v>
      </c>
      <c r="AW1866">
        <v>57</v>
      </c>
      <c r="AX1866">
        <v>56.5</v>
      </c>
      <c r="AY1866">
        <v>56</v>
      </c>
      <c r="AZ1866">
        <v>56</v>
      </c>
      <c r="BA1866">
        <v>55</v>
      </c>
      <c r="BB1866">
        <v>56</v>
      </c>
      <c r="BC1866">
        <v>58</v>
      </c>
      <c r="BD1866">
        <v>60</v>
      </c>
      <c r="BE1866">
        <v>64.5</v>
      </c>
      <c r="BF1866">
        <v>68.5</v>
      </c>
      <c r="BG1866">
        <v>72</v>
      </c>
      <c r="BH1866">
        <v>76.5</v>
      </c>
      <c r="BI1866">
        <v>78</v>
      </c>
      <c r="BJ1866">
        <v>79.5</v>
      </c>
      <c r="BK1866">
        <v>82.5</v>
      </c>
      <c r="BL1866">
        <v>83</v>
      </c>
      <c r="BM1866">
        <v>80</v>
      </c>
      <c r="BN1866">
        <v>77.5</v>
      </c>
      <c r="BO1866">
        <v>72.5</v>
      </c>
      <c r="BP1866">
        <v>68.5</v>
      </c>
      <c r="BQ1866">
        <v>67</v>
      </c>
      <c r="BR1866">
        <v>66</v>
      </c>
      <c r="BS1866">
        <v>-3.295471</v>
      </c>
      <c r="BT1866">
        <v>44.911070000000002</v>
      </c>
      <c r="BU1866">
        <v>19.9054</v>
      </c>
      <c r="BV1866">
        <v>24.44049</v>
      </c>
      <c r="BW1866">
        <v>33.734499999999997</v>
      </c>
      <c r="BX1866">
        <v>13.09869</v>
      </c>
      <c r="BY1866">
        <v>-0.96466059999999998</v>
      </c>
      <c r="BZ1866">
        <v>7.6262819999999998</v>
      </c>
      <c r="CA1866">
        <v>-34.123469999999998</v>
      </c>
      <c r="CB1866">
        <v>-26.757449999999999</v>
      </c>
      <c r="CC1866">
        <v>-33.470829999999999</v>
      </c>
      <c r="CD1866">
        <v>-60.745359999999998</v>
      </c>
      <c r="CE1866">
        <v>-82.556759999999997</v>
      </c>
      <c r="CF1866">
        <v>-95.29468</v>
      </c>
      <c r="CG1866">
        <v>-108.3939</v>
      </c>
      <c r="CH1866">
        <v>-154.6816</v>
      </c>
      <c r="CI1866">
        <v>-187.11840000000001</v>
      </c>
      <c r="CJ1866">
        <v>-172.12649999999999</v>
      </c>
      <c r="CK1866">
        <v>-117.6671</v>
      </c>
      <c r="CL1866">
        <v>-79.132689999999997</v>
      </c>
      <c r="CM1866">
        <v>-47.738160000000001</v>
      </c>
      <c r="CN1866">
        <v>-62.963619999999999</v>
      </c>
      <c r="CO1866">
        <v>-74.1297</v>
      </c>
      <c r="CP1866">
        <v>-54.177979999999998</v>
      </c>
      <c r="CQ1866">
        <v>32.071800000000003</v>
      </c>
      <c r="CR1866">
        <v>80.496750000000006</v>
      </c>
      <c r="CS1866">
        <v>16.700759999999999</v>
      </c>
      <c r="CT1866">
        <v>14.030060000000001</v>
      </c>
      <c r="CU1866">
        <v>36.563220000000001</v>
      </c>
      <c r="CV1866">
        <v>15.70668</v>
      </c>
      <c r="CW1866">
        <v>28.632670000000001</v>
      </c>
      <c r="CX1866">
        <v>13.66567</v>
      </c>
      <c r="CY1866">
        <v>20.395980000000002</v>
      </c>
      <c r="CZ1866">
        <v>47.509340000000002</v>
      </c>
      <c r="DA1866">
        <v>89.968379999999996</v>
      </c>
      <c r="DB1866">
        <v>113.9016</v>
      </c>
      <c r="DC1866">
        <v>169.64599999999999</v>
      </c>
      <c r="DD1866">
        <v>174.0256</v>
      </c>
      <c r="DE1866">
        <v>222.77719999999999</v>
      </c>
      <c r="DF1866">
        <v>243.233</v>
      </c>
      <c r="DG1866">
        <v>253.4272</v>
      </c>
      <c r="DH1866">
        <v>134.43430000000001</v>
      </c>
      <c r="DI1866">
        <v>100.3511</v>
      </c>
      <c r="DJ1866">
        <v>50.677630000000001</v>
      </c>
      <c r="DK1866">
        <v>27.981729999999999</v>
      </c>
      <c r="DL1866">
        <v>38.338389999999997</v>
      </c>
      <c r="DM1866">
        <v>36.88899</v>
      </c>
      <c r="DN1866">
        <v>23.523980000000002</v>
      </c>
      <c r="DO1866">
        <v>20</v>
      </c>
      <c r="DP1866">
        <v>20</v>
      </c>
    </row>
    <row r="1867" spans="1:120" hidden="1" x14ac:dyDescent="0.25">
      <c r="A1867" t="str">
        <f t="shared" si="29"/>
        <v>sublap_id-SLAP_PGSB_All CBP_44434</v>
      </c>
      <c r="B1867" t="s">
        <v>62</v>
      </c>
      <c r="C1867" t="s">
        <v>281</v>
      </c>
      <c r="D1867" t="s">
        <v>61</v>
      </c>
      <c r="E1867" t="s">
        <v>282</v>
      </c>
      <c r="F1867" t="s">
        <v>61</v>
      </c>
      <c r="G1867" t="s">
        <v>61</v>
      </c>
      <c r="H1867" t="s">
        <v>61</v>
      </c>
      <c r="I1867" t="s">
        <v>61</v>
      </c>
      <c r="J1867" t="s">
        <v>61</v>
      </c>
      <c r="K1867" t="s">
        <v>197</v>
      </c>
      <c r="L1867" s="18">
        <v>44434</v>
      </c>
      <c r="M1867">
        <v>20</v>
      </c>
      <c r="N1867">
        <v>20</v>
      </c>
      <c r="O1867" t="s">
        <v>263</v>
      </c>
      <c r="P1867">
        <v>54</v>
      </c>
      <c r="Q1867">
        <v>53</v>
      </c>
      <c r="R1867">
        <v>0</v>
      </c>
      <c r="S1867">
        <v>0</v>
      </c>
      <c r="T1867">
        <v>0</v>
      </c>
      <c r="U1867">
        <v>0</v>
      </c>
      <c r="V1867">
        <v>0</v>
      </c>
      <c r="W1867">
        <v>7796.2642999999998</v>
      </c>
      <c r="X1867">
        <v>7709.3737000000001</v>
      </c>
      <c r="Y1867">
        <v>7520.0995999999996</v>
      </c>
      <c r="Z1867">
        <v>7402.0830999999998</v>
      </c>
      <c r="AA1867">
        <v>7463.9503000000004</v>
      </c>
      <c r="AB1867">
        <v>7611.3218999999999</v>
      </c>
      <c r="AC1867">
        <v>8087.2901000000002</v>
      </c>
      <c r="AD1867">
        <v>8446.7916000000005</v>
      </c>
      <c r="AE1867">
        <v>8819.1771000000008</v>
      </c>
      <c r="AF1867">
        <v>9755.5920999999998</v>
      </c>
      <c r="AG1867">
        <v>10308.279</v>
      </c>
      <c r="AH1867">
        <v>10868.141</v>
      </c>
      <c r="AI1867">
        <v>10862.212</v>
      </c>
      <c r="AJ1867">
        <v>11157.736999999999</v>
      </c>
      <c r="AK1867">
        <v>11228.536</v>
      </c>
      <c r="AL1867">
        <v>11430.413</v>
      </c>
      <c r="AM1867">
        <v>11486.82</v>
      </c>
      <c r="AN1867">
        <v>11120.281000000001</v>
      </c>
      <c r="AO1867">
        <v>10513.793</v>
      </c>
      <c r="AP1867">
        <v>10024.456</v>
      </c>
      <c r="AQ1867">
        <v>9974.2248999999993</v>
      </c>
      <c r="AR1867">
        <v>9564.6404999999995</v>
      </c>
      <c r="AS1867">
        <v>8542.125</v>
      </c>
      <c r="AT1867">
        <v>8277.0246999999999</v>
      </c>
      <c r="AU1867">
        <v>64</v>
      </c>
      <c r="AV1867">
        <v>59.5</v>
      </c>
      <c r="AW1867">
        <v>58</v>
      </c>
      <c r="AX1867">
        <v>56.5</v>
      </c>
      <c r="AY1867">
        <v>56</v>
      </c>
      <c r="AZ1867">
        <v>56</v>
      </c>
      <c r="BA1867">
        <v>56.5</v>
      </c>
      <c r="BB1867">
        <v>57</v>
      </c>
      <c r="BC1867">
        <v>60</v>
      </c>
      <c r="BD1867">
        <v>63.5</v>
      </c>
      <c r="BE1867">
        <v>67</v>
      </c>
      <c r="BF1867">
        <v>72</v>
      </c>
      <c r="BG1867">
        <v>76</v>
      </c>
      <c r="BH1867">
        <v>79.5</v>
      </c>
      <c r="BI1867">
        <v>82.5</v>
      </c>
      <c r="BJ1867">
        <v>84</v>
      </c>
      <c r="BK1867">
        <v>84.5</v>
      </c>
      <c r="BL1867">
        <v>83</v>
      </c>
      <c r="BM1867">
        <v>81.5</v>
      </c>
      <c r="BN1867">
        <v>77.5</v>
      </c>
      <c r="BO1867">
        <v>72.5</v>
      </c>
      <c r="BP1867">
        <v>71</v>
      </c>
      <c r="BQ1867">
        <v>69.5</v>
      </c>
      <c r="BR1867">
        <v>68</v>
      </c>
      <c r="BS1867">
        <v>96.362129999999993</v>
      </c>
      <c r="BT1867">
        <v>46.1021</v>
      </c>
      <c r="BU1867">
        <v>98.308499999999995</v>
      </c>
      <c r="BV1867">
        <v>138.44210000000001</v>
      </c>
      <c r="BW1867">
        <v>138.084</v>
      </c>
      <c r="BX1867">
        <v>68.564359999999994</v>
      </c>
      <c r="BY1867">
        <v>24.2498</v>
      </c>
      <c r="BZ1867">
        <v>-47.956319999999998</v>
      </c>
      <c r="CA1867">
        <v>-57.422409999999999</v>
      </c>
      <c r="CB1867">
        <v>-132.5872</v>
      </c>
      <c r="CC1867">
        <v>-39.016219999999997</v>
      </c>
      <c r="CD1867">
        <v>-139.47810000000001</v>
      </c>
      <c r="CE1867">
        <v>180.49170000000001</v>
      </c>
      <c r="CF1867">
        <v>154.61269999999999</v>
      </c>
      <c r="CG1867">
        <v>268.62079999999997</v>
      </c>
      <c r="CH1867">
        <v>6.252275</v>
      </c>
      <c r="CI1867">
        <v>-130.87549999999999</v>
      </c>
      <c r="CJ1867">
        <v>-18.464490000000001</v>
      </c>
      <c r="CK1867">
        <v>216.35210000000001</v>
      </c>
      <c r="CL1867">
        <v>160.29660000000001</v>
      </c>
      <c r="CM1867">
        <v>-286.28370000000001</v>
      </c>
      <c r="CN1867">
        <v>-356.90069999999997</v>
      </c>
      <c r="CO1867">
        <v>-214.6506</v>
      </c>
      <c r="CP1867">
        <v>-243.94909999999999</v>
      </c>
      <c r="CQ1867">
        <v>708.61260000000004</v>
      </c>
      <c r="CR1867">
        <v>353.31990000000002</v>
      </c>
      <c r="CS1867">
        <v>326.99919999999997</v>
      </c>
      <c r="CT1867">
        <v>326.91680000000002</v>
      </c>
      <c r="CU1867">
        <v>297.2285</v>
      </c>
      <c r="CV1867">
        <v>257.34750000000003</v>
      </c>
      <c r="CW1867">
        <v>211.6532</v>
      </c>
      <c r="CX1867">
        <v>193.81469999999999</v>
      </c>
      <c r="CY1867">
        <v>267.9547</v>
      </c>
      <c r="CZ1867">
        <v>645.42560000000003</v>
      </c>
      <c r="DA1867">
        <v>1697.8219999999999</v>
      </c>
      <c r="DB1867">
        <v>2447.54</v>
      </c>
      <c r="DC1867">
        <v>3208.1390000000001</v>
      </c>
      <c r="DD1867">
        <v>3279.0639999999999</v>
      </c>
      <c r="DE1867">
        <v>3526.7930000000001</v>
      </c>
      <c r="DF1867">
        <v>3111.7660000000001</v>
      </c>
      <c r="DG1867">
        <v>2607.4690000000001</v>
      </c>
      <c r="DH1867">
        <v>2269.65</v>
      </c>
      <c r="DI1867">
        <v>1943.7539999999999</v>
      </c>
      <c r="DJ1867">
        <v>1616.972</v>
      </c>
      <c r="DK1867">
        <v>1509.866</v>
      </c>
      <c r="DL1867">
        <v>1262.1690000000001</v>
      </c>
      <c r="DM1867">
        <v>743.73310000000004</v>
      </c>
      <c r="DN1867">
        <v>553.13040000000001</v>
      </c>
      <c r="DO1867">
        <v>20</v>
      </c>
      <c r="DP1867">
        <v>20</v>
      </c>
    </row>
    <row r="1868" spans="1:120" hidden="1" x14ac:dyDescent="0.25">
      <c r="A1868" t="str">
        <f t="shared" si="29"/>
        <v>LCA-Northern Coast_All CBP_44434</v>
      </c>
      <c r="B1868" t="s">
        <v>62</v>
      </c>
      <c r="C1868" t="s">
        <v>222</v>
      </c>
      <c r="D1868" t="s">
        <v>104</v>
      </c>
      <c r="E1868" t="s">
        <v>61</v>
      </c>
      <c r="F1868" t="s">
        <v>61</v>
      </c>
      <c r="G1868" t="s">
        <v>61</v>
      </c>
      <c r="H1868" t="s">
        <v>61</v>
      </c>
      <c r="I1868" t="s">
        <v>61</v>
      </c>
      <c r="J1868" t="s">
        <v>61</v>
      </c>
      <c r="K1868" t="s">
        <v>197</v>
      </c>
      <c r="L1868" s="18">
        <v>44434</v>
      </c>
      <c r="M1868">
        <v>20</v>
      </c>
      <c r="N1868">
        <v>20</v>
      </c>
      <c r="O1868" t="s">
        <v>263</v>
      </c>
      <c r="P1868">
        <v>2</v>
      </c>
      <c r="Q1868">
        <v>2</v>
      </c>
      <c r="R1868">
        <v>0</v>
      </c>
      <c r="S1868">
        <v>0</v>
      </c>
      <c r="T1868">
        <v>1</v>
      </c>
      <c r="U1868">
        <v>0</v>
      </c>
      <c r="V1868">
        <v>1</v>
      </c>
      <c r="W1868">
        <v>1000.845</v>
      </c>
      <c r="X1868">
        <v>1086.825</v>
      </c>
      <c r="Y1868">
        <v>970.39499999999998</v>
      </c>
      <c r="Z1868">
        <v>1019.34</v>
      </c>
      <c r="AA1868">
        <v>930.91499999999996</v>
      </c>
      <c r="AB1868">
        <v>849.72</v>
      </c>
      <c r="AC1868">
        <v>830.17499999999995</v>
      </c>
      <c r="AD1868">
        <v>1083.57</v>
      </c>
      <c r="AE1868">
        <v>1223.865</v>
      </c>
      <c r="AF1868">
        <v>1277.895</v>
      </c>
      <c r="AG1868">
        <v>1313.52</v>
      </c>
      <c r="AH1868">
        <v>1227.9449999999999</v>
      </c>
      <c r="AI1868">
        <v>1234.32</v>
      </c>
      <c r="AJ1868">
        <v>1087.7550000000001</v>
      </c>
      <c r="AK1868">
        <v>1136.9849999999999</v>
      </c>
      <c r="AL1868">
        <v>1152.915</v>
      </c>
      <c r="AM1868">
        <v>1121.6400000000001</v>
      </c>
      <c r="AN1868">
        <v>963.69</v>
      </c>
      <c r="AO1868">
        <v>715.09500000000003</v>
      </c>
      <c r="AP1868">
        <v>704.98500000000001</v>
      </c>
      <c r="AQ1868">
        <v>683.32500000000005</v>
      </c>
      <c r="AR1868">
        <v>644.79</v>
      </c>
      <c r="AS1868">
        <v>647.68499999999995</v>
      </c>
      <c r="AT1868">
        <v>637.33500000000004</v>
      </c>
      <c r="AU1868">
        <v>59</v>
      </c>
      <c r="AV1868">
        <v>54</v>
      </c>
      <c r="AW1868">
        <v>53</v>
      </c>
      <c r="AX1868">
        <v>52</v>
      </c>
      <c r="AY1868">
        <v>51.5</v>
      </c>
      <c r="AZ1868">
        <v>50.5</v>
      </c>
      <c r="BA1868">
        <v>49.5</v>
      </c>
      <c r="BB1868">
        <v>50</v>
      </c>
      <c r="BC1868">
        <v>56</v>
      </c>
      <c r="BD1868">
        <v>61.5</v>
      </c>
      <c r="BE1868">
        <v>68</v>
      </c>
      <c r="BF1868">
        <v>75.5</v>
      </c>
      <c r="BG1868">
        <v>80.5</v>
      </c>
      <c r="BH1868">
        <v>86</v>
      </c>
      <c r="BI1868">
        <v>91</v>
      </c>
      <c r="BJ1868">
        <v>93.5</v>
      </c>
      <c r="BK1868">
        <v>93.5</v>
      </c>
      <c r="BL1868">
        <v>93.5</v>
      </c>
      <c r="BM1868">
        <v>88</v>
      </c>
      <c r="BN1868">
        <v>83.5</v>
      </c>
      <c r="BO1868">
        <v>76.5</v>
      </c>
      <c r="BP1868">
        <v>72</v>
      </c>
      <c r="BQ1868">
        <v>68</v>
      </c>
      <c r="BR1868">
        <v>64.5</v>
      </c>
      <c r="BS1868">
        <v>12.58084</v>
      </c>
      <c r="BT1868">
        <v>20.174009999999999</v>
      </c>
      <c r="BU1868">
        <v>125.3699</v>
      </c>
      <c r="BV1868">
        <v>85.118129999999994</v>
      </c>
      <c r="BW1868">
        <v>105.9439</v>
      </c>
      <c r="BX1868">
        <v>108.7013</v>
      </c>
      <c r="BY1868">
        <v>103.6377</v>
      </c>
      <c r="BZ1868">
        <v>-31.031680000000001</v>
      </c>
      <c r="CA1868">
        <v>-142.40270000000001</v>
      </c>
      <c r="CB1868">
        <v>-144.8486</v>
      </c>
      <c r="CC1868">
        <v>-190.17439999999999</v>
      </c>
      <c r="CD1868">
        <v>-89.124939999999995</v>
      </c>
      <c r="CE1868">
        <v>-74.242919999999998</v>
      </c>
      <c r="CF1868">
        <v>90.753479999999996</v>
      </c>
      <c r="CG1868">
        <v>8.0610959999999992</v>
      </c>
      <c r="CH1868">
        <v>78.333399999999997</v>
      </c>
      <c r="CI1868">
        <v>99.304320000000004</v>
      </c>
      <c r="CJ1868">
        <v>259.75150000000002</v>
      </c>
      <c r="CK1868">
        <v>550.11320000000001</v>
      </c>
      <c r="CL1868">
        <v>544.82730000000004</v>
      </c>
      <c r="CM1868">
        <v>584.56640000000004</v>
      </c>
      <c r="CN1868">
        <v>503.25310000000002</v>
      </c>
      <c r="CO1868">
        <v>471.6284</v>
      </c>
      <c r="CP1868">
        <v>459.55189999999999</v>
      </c>
      <c r="CQ1868">
        <v>2663.12</v>
      </c>
      <c r="CR1868">
        <v>1624.527</v>
      </c>
      <c r="CS1868">
        <v>1235.0419999999999</v>
      </c>
      <c r="CT1868">
        <v>904.15909999999997</v>
      </c>
      <c r="CU1868">
        <v>765.75130000000001</v>
      </c>
      <c r="CV1868">
        <v>434.27050000000003</v>
      </c>
      <c r="CW1868">
        <v>415.08819999999997</v>
      </c>
      <c r="CX1868">
        <v>370.41129999999998</v>
      </c>
      <c r="CY1868">
        <v>376.18349999999998</v>
      </c>
      <c r="CZ1868">
        <v>372.2011</v>
      </c>
      <c r="DA1868">
        <v>927.70360000000005</v>
      </c>
      <c r="DB1868">
        <v>1402.652</v>
      </c>
      <c r="DC1868">
        <v>1872.171</v>
      </c>
      <c r="DD1868">
        <v>1780.085</v>
      </c>
      <c r="DE1868">
        <v>2285.5909999999999</v>
      </c>
      <c r="DF1868">
        <v>2302.5039999999999</v>
      </c>
      <c r="DG1868">
        <v>2048.982</v>
      </c>
      <c r="DH1868">
        <v>1860.482</v>
      </c>
      <c r="DI1868">
        <v>1844.9069999999999</v>
      </c>
      <c r="DJ1868">
        <v>1359.694</v>
      </c>
      <c r="DK1868">
        <v>1821.777</v>
      </c>
      <c r="DL1868">
        <v>1572.316</v>
      </c>
      <c r="DM1868">
        <v>1881.835</v>
      </c>
      <c r="DN1868">
        <v>1492.6289999999999</v>
      </c>
      <c r="DO1868">
        <v>20</v>
      </c>
      <c r="DP1868">
        <v>20</v>
      </c>
    </row>
    <row r="1869" spans="1:120" x14ac:dyDescent="0.25">
      <c r="A1869" t="str">
        <f t="shared" si="29"/>
        <v>AutoDR-No_All CBP_44434</v>
      </c>
      <c r="B1869" t="s">
        <v>62</v>
      </c>
      <c r="C1869" t="s">
        <v>321</v>
      </c>
      <c r="D1869" t="s">
        <v>61</v>
      </c>
      <c r="E1869" t="s">
        <v>61</v>
      </c>
      <c r="F1869" t="s">
        <v>61</v>
      </c>
      <c r="G1869" t="s">
        <v>61</v>
      </c>
      <c r="H1869" t="s">
        <v>97</v>
      </c>
      <c r="I1869" t="s">
        <v>61</v>
      </c>
      <c r="J1869" t="s">
        <v>61</v>
      </c>
      <c r="K1869" t="s">
        <v>197</v>
      </c>
      <c r="L1869" s="18">
        <v>44434</v>
      </c>
      <c r="M1869">
        <v>20</v>
      </c>
      <c r="N1869">
        <v>20</v>
      </c>
      <c r="O1869" t="s">
        <v>263</v>
      </c>
      <c r="P1869">
        <v>179</v>
      </c>
      <c r="Q1869">
        <v>176</v>
      </c>
      <c r="R1869">
        <v>1</v>
      </c>
      <c r="S1869">
        <v>0</v>
      </c>
      <c r="T1869">
        <v>0</v>
      </c>
      <c r="U1869">
        <v>0</v>
      </c>
      <c r="V1869">
        <v>0</v>
      </c>
      <c r="W1869">
        <v>16779.155999999999</v>
      </c>
      <c r="X1869">
        <v>16146.842000000001</v>
      </c>
      <c r="Y1869">
        <v>15397.803</v>
      </c>
      <c r="Z1869">
        <v>15338.034</v>
      </c>
      <c r="AA1869">
        <v>15601.021000000001</v>
      </c>
      <c r="AB1869">
        <v>16562.907999999999</v>
      </c>
      <c r="AC1869">
        <v>18340.565999999999</v>
      </c>
      <c r="AD1869">
        <v>19176.977999999999</v>
      </c>
      <c r="AE1869">
        <v>20580.164000000001</v>
      </c>
      <c r="AF1869">
        <v>22535.447</v>
      </c>
      <c r="AG1869">
        <v>24502.566999999999</v>
      </c>
      <c r="AH1869">
        <v>26050.391</v>
      </c>
      <c r="AI1869">
        <v>26673.678</v>
      </c>
      <c r="AJ1869">
        <v>27571.192999999999</v>
      </c>
      <c r="AK1869">
        <v>28271.266</v>
      </c>
      <c r="AL1869">
        <v>28798.528999999999</v>
      </c>
      <c r="AM1869">
        <v>29168.534</v>
      </c>
      <c r="AN1869">
        <v>29117.488000000001</v>
      </c>
      <c r="AO1869">
        <v>27955.752</v>
      </c>
      <c r="AP1869">
        <v>24283.777999999998</v>
      </c>
      <c r="AQ1869">
        <v>23017.646000000001</v>
      </c>
      <c r="AR1869">
        <v>20441.286</v>
      </c>
      <c r="AS1869">
        <v>18112.862000000001</v>
      </c>
      <c r="AT1869">
        <v>17092.870999999999</v>
      </c>
      <c r="AU1869">
        <v>62.085628999999997</v>
      </c>
      <c r="AV1869">
        <v>58.889567999999997</v>
      </c>
      <c r="AW1869">
        <v>58.145107000000003</v>
      </c>
      <c r="AX1869">
        <v>57.488779000000001</v>
      </c>
      <c r="AY1869">
        <v>56.860864999999997</v>
      </c>
      <c r="AZ1869">
        <v>56.451695000000001</v>
      </c>
      <c r="BA1869">
        <v>56.380755000000001</v>
      </c>
      <c r="BB1869">
        <v>56.971682000000001</v>
      </c>
      <c r="BC1869">
        <v>59.812801</v>
      </c>
      <c r="BD1869">
        <v>63.168078999999999</v>
      </c>
      <c r="BE1869">
        <v>66.810297000000006</v>
      </c>
      <c r="BF1869">
        <v>71.103256000000002</v>
      </c>
      <c r="BG1869">
        <v>74.933008999999998</v>
      </c>
      <c r="BH1869">
        <v>78.867510999999993</v>
      </c>
      <c r="BI1869">
        <v>81.293681000000007</v>
      </c>
      <c r="BJ1869">
        <v>82.702754999999996</v>
      </c>
      <c r="BK1869">
        <v>83.395876999999999</v>
      </c>
      <c r="BL1869">
        <v>82.722499999999997</v>
      </c>
      <c r="BM1869">
        <v>80.728232000000006</v>
      </c>
      <c r="BN1869">
        <v>76.872856999999996</v>
      </c>
      <c r="BO1869">
        <v>71.875649999999993</v>
      </c>
      <c r="BP1869">
        <v>69.071807000000007</v>
      </c>
      <c r="BQ1869">
        <v>67.270516000000001</v>
      </c>
      <c r="BR1869">
        <v>65.801580000000001</v>
      </c>
      <c r="BS1869">
        <v>-236.5521</v>
      </c>
      <c r="BT1869">
        <v>321.92520000000002</v>
      </c>
      <c r="BU1869">
        <v>593.61180000000002</v>
      </c>
      <c r="BV1869">
        <v>540.01940000000002</v>
      </c>
      <c r="BW1869">
        <v>383.7629</v>
      </c>
      <c r="BX1869">
        <v>3.874584</v>
      </c>
      <c r="BY1869">
        <v>-265.85000000000002</v>
      </c>
      <c r="BZ1869">
        <v>215.46369999999999</v>
      </c>
      <c r="CA1869">
        <v>-110.0014</v>
      </c>
      <c r="CB1869">
        <v>-260.35199999999998</v>
      </c>
      <c r="CC1869">
        <v>-389.65570000000002</v>
      </c>
      <c r="CD1869">
        <v>-348.66980000000001</v>
      </c>
      <c r="CE1869">
        <v>-23.61439</v>
      </c>
      <c r="CF1869">
        <v>-83.925600000000003</v>
      </c>
      <c r="CG1869">
        <v>-173.62039999999999</v>
      </c>
      <c r="CH1869">
        <v>-324.22059999999999</v>
      </c>
      <c r="CI1869">
        <v>-573.14520000000005</v>
      </c>
      <c r="CJ1869">
        <v>-811.22230000000002</v>
      </c>
      <c r="CK1869">
        <v>-323.85219999999998</v>
      </c>
      <c r="CL1869">
        <v>1270.0150000000001</v>
      </c>
      <c r="CM1869">
        <v>107.30759999999999</v>
      </c>
      <c r="CN1869">
        <v>45.485080000000004</v>
      </c>
      <c r="CO1869">
        <v>86.838880000000003</v>
      </c>
      <c r="CP1869">
        <v>15.395670000000001</v>
      </c>
      <c r="CQ1869">
        <v>7041.3289999999997</v>
      </c>
      <c r="CR1869">
        <v>4900.4629999999997</v>
      </c>
      <c r="CS1869">
        <v>4106.6139999999996</v>
      </c>
      <c r="CT1869">
        <v>3406.9859999999999</v>
      </c>
      <c r="CU1869">
        <v>3195.6979999999999</v>
      </c>
      <c r="CV1869">
        <v>2272.1799999999998</v>
      </c>
      <c r="CW1869">
        <v>1883.846</v>
      </c>
      <c r="CX1869">
        <v>1756.223</v>
      </c>
      <c r="CY1869">
        <v>2684.8330000000001</v>
      </c>
      <c r="CZ1869">
        <v>3535.9119999999998</v>
      </c>
      <c r="DA1869">
        <v>7015.7889999999998</v>
      </c>
      <c r="DB1869">
        <v>9127.4869999999992</v>
      </c>
      <c r="DC1869">
        <v>11922.06</v>
      </c>
      <c r="DD1869">
        <v>14783.06</v>
      </c>
      <c r="DE1869">
        <v>17356.7</v>
      </c>
      <c r="DF1869">
        <v>16180.75</v>
      </c>
      <c r="DG1869">
        <v>18705.990000000002</v>
      </c>
      <c r="DH1869">
        <v>20211.97</v>
      </c>
      <c r="DI1869">
        <v>21046.03</v>
      </c>
      <c r="DJ1869">
        <v>21016.31</v>
      </c>
      <c r="DK1869">
        <v>22367.91</v>
      </c>
      <c r="DL1869">
        <v>18365.13</v>
      </c>
      <c r="DM1869">
        <v>12372.76</v>
      </c>
      <c r="DN1869">
        <v>8135.4880000000003</v>
      </c>
      <c r="DO1869">
        <v>20</v>
      </c>
      <c r="DP1869">
        <v>20</v>
      </c>
    </row>
    <row r="1870" spans="1:120" hidden="1" x14ac:dyDescent="0.25">
      <c r="A1870" t="str">
        <f t="shared" si="29"/>
        <v>Industry_Type-2. Manufacturing_All CBP_44434</v>
      </c>
      <c r="B1870" t="s">
        <v>62</v>
      </c>
      <c r="C1870" t="s">
        <v>218</v>
      </c>
      <c r="D1870" t="s">
        <v>61</v>
      </c>
      <c r="E1870" t="s">
        <v>61</v>
      </c>
      <c r="F1870" t="s">
        <v>61</v>
      </c>
      <c r="G1870" t="s">
        <v>38</v>
      </c>
      <c r="H1870" t="s">
        <v>61</v>
      </c>
      <c r="I1870" t="s">
        <v>61</v>
      </c>
      <c r="J1870" t="s">
        <v>61</v>
      </c>
      <c r="K1870" t="s">
        <v>197</v>
      </c>
      <c r="L1870" s="18">
        <v>44434</v>
      </c>
      <c r="M1870">
        <v>20</v>
      </c>
      <c r="N1870">
        <v>20</v>
      </c>
      <c r="O1870" t="s">
        <v>263</v>
      </c>
      <c r="P1870">
        <v>10</v>
      </c>
      <c r="Q1870">
        <v>10</v>
      </c>
      <c r="R1870">
        <v>1</v>
      </c>
      <c r="S1870">
        <v>0</v>
      </c>
      <c r="T1870">
        <v>1</v>
      </c>
      <c r="U1870">
        <v>0</v>
      </c>
      <c r="V1870">
        <v>1</v>
      </c>
      <c r="W1870">
        <v>3150.172</v>
      </c>
      <c r="X1870">
        <v>3204.6210000000001</v>
      </c>
      <c r="Y1870">
        <v>3032.518</v>
      </c>
      <c r="Z1870">
        <v>3052.3679999999999</v>
      </c>
      <c r="AA1870">
        <v>3015.5650000000001</v>
      </c>
      <c r="AB1870">
        <v>2988.6</v>
      </c>
      <c r="AC1870">
        <v>3037.9490000000001</v>
      </c>
      <c r="AD1870">
        <v>3123.4340000000002</v>
      </c>
      <c r="AE1870">
        <v>3371.82</v>
      </c>
      <c r="AF1870">
        <v>3614.1610000000001</v>
      </c>
      <c r="AG1870">
        <v>3787.9259999999999</v>
      </c>
      <c r="AH1870">
        <v>3768.346</v>
      </c>
      <c r="AI1870">
        <v>3798.2640000000001</v>
      </c>
      <c r="AJ1870">
        <v>3901.0630000000001</v>
      </c>
      <c r="AK1870">
        <v>4009.0650000000001</v>
      </c>
      <c r="AL1870">
        <v>4182.7979999999998</v>
      </c>
      <c r="AM1870">
        <v>4313.6450000000004</v>
      </c>
      <c r="AN1870">
        <v>4075.989</v>
      </c>
      <c r="AO1870">
        <v>3557.663</v>
      </c>
      <c r="AP1870">
        <v>2837.5720000000001</v>
      </c>
      <c r="AQ1870">
        <v>3191.837</v>
      </c>
      <c r="AR1870">
        <v>3236.7429999999999</v>
      </c>
      <c r="AS1870">
        <v>3069.9050000000002</v>
      </c>
      <c r="AT1870">
        <v>2891.076</v>
      </c>
      <c r="AU1870">
        <v>62.5</v>
      </c>
      <c r="AV1870">
        <v>58.15</v>
      </c>
      <c r="AW1870">
        <v>56.9</v>
      </c>
      <c r="AX1870">
        <v>55.65</v>
      </c>
      <c r="AY1870">
        <v>55.2</v>
      </c>
      <c r="AZ1870">
        <v>55</v>
      </c>
      <c r="BA1870">
        <v>55.15</v>
      </c>
      <c r="BB1870">
        <v>55.6</v>
      </c>
      <c r="BC1870">
        <v>59.05</v>
      </c>
      <c r="BD1870">
        <v>62.9</v>
      </c>
      <c r="BE1870">
        <v>66.75</v>
      </c>
      <c r="BF1870">
        <v>71.849999999999994</v>
      </c>
      <c r="BG1870">
        <v>75.849999999999994</v>
      </c>
      <c r="BH1870">
        <v>79.900000000000006</v>
      </c>
      <c r="BI1870">
        <v>83.3</v>
      </c>
      <c r="BJ1870">
        <v>85</v>
      </c>
      <c r="BK1870">
        <v>85.25</v>
      </c>
      <c r="BL1870">
        <v>84.1</v>
      </c>
      <c r="BM1870">
        <v>81.8</v>
      </c>
      <c r="BN1870">
        <v>77.849999999999994</v>
      </c>
      <c r="BO1870">
        <v>72.5</v>
      </c>
      <c r="BP1870">
        <v>70.25</v>
      </c>
      <c r="BQ1870">
        <v>68.349999999999994</v>
      </c>
      <c r="BR1870">
        <v>66.599999999999994</v>
      </c>
      <c r="BS1870">
        <v>77.238960000000006</v>
      </c>
      <c r="BT1870">
        <v>87.755579999999995</v>
      </c>
      <c r="BU1870">
        <v>194.92869999999999</v>
      </c>
      <c r="BV1870">
        <v>146.59270000000001</v>
      </c>
      <c r="BW1870">
        <v>125.42789999999999</v>
      </c>
      <c r="BX1870">
        <v>82.034880000000001</v>
      </c>
      <c r="BY1870">
        <v>56.624789999999997</v>
      </c>
      <c r="BZ1870">
        <v>59.852159999999998</v>
      </c>
      <c r="CA1870">
        <v>-150.75970000000001</v>
      </c>
      <c r="CB1870">
        <v>-176.71469999999999</v>
      </c>
      <c r="CC1870">
        <v>-228.47110000000001</v>
      </c>
      <c r="CD1870">
        <v>-137.72550000000001</v>
      </c>
      <c r="CE1870">
        <v>-69.195049999999995</v>
      </c>
      <c r="CF1870">
        <v>14.339230000000001</v>
      </c>
      <c r="CG1870">
        <v>48.52908</v>
      </c>
      <c r="CH1870">
        <v>91.385040000000004</v>
      </c>
      <c r="CI1870">
        <v>-30.32206</v>
      </c>
      <c r="CJ1870">
        <v>125.3717</v>
      </c>
      <c r="CK1870">
        <v>579.85789999999997</v>
      </c>
      <c r="CL1870">
        <v>1181.691</v>
      </c>
      <c r="CM1870">
        <v>703.69179999999994</v>
      </c>
      <c r="CN1870">
        <v>436.66879999999998</v>
      </c>
      <c r="CO1870">
        <v>439.35320000000002</v>
      </c>
      <c r="CP1870">
        <v>416.91109999999998</v>
      </c>
      <c r="CQ1870">
        <v>3173.4459999999999</v>
      </c>
      <c r="CR1870">
        <v>2227.1210000000001</v>
      </c>
      <c r="CS1870">
        <v>1755.3230000000001</v>
      </c>
      <c r="CT1870">
        <v>1302.6559999999999</v>
      </c>
      <c r="CU1870">
        <v>1175.9970000000001</v>
      </c>
      <c r="CV1870">
        <v>717.29359999999997</v>
      </c>
      <c r="CW1870">
        <v>722.23829999999998</v>
      </c>
      <c r="CX1870">
        <v>718.35969999999998</v>
      </c>
      <c r="CY1870">
        <v>862.04399999999998</v>
      </c>
      <c r="CZ1870">
        <v>929.66989999999998</v>
      </c>
      <c r="DA1870">
        <v>1712.8820000000001</v>
      </c>
      <c r="DB1870">
        <v>2072.6350000000002</v>
      </c>
      <c r="DC1870">
        <v>2751.7130000000002</v>
      </c>
      <c r="DD1870">
        <v>3401.6909999999998</v>
      </c>
      <c r="DE1870">
        <v>4145.1930000000002</v>
      </c>
      <c r="DF1870">
        <v>3507.98</v>
      </c>
      <c r="DG1870">
        <v>3754.3649999999998</v>
      </c>
      <c r="DH1870">
        <v>3184.2689999999998</v>
      </c>
      <c r="DI1870">
        <v>2966.3490000000002</v>
      </c>
      <c r="DJ1870">
        <v>2368.98</v>
      </c>
      <c r="DK1870">
        <v>2876.4119999999998</v>
      </c>
      <c r="DL1870">
        <v>2539.1039999999998</v>
      </c>
      <c r="DM1870">
        <v>2788.06</v>
      </c>
      <c r="DN1870">
        <v>2336.8310000000001</v>
      </c>
      <c r="DO1870">
        <v>20</v>
      </c>
      <c r="DP1870">
        <v>20</v>
      </c>
    </row>
    <row r="1871" spans="1:120" hidden="1" x14ac:dyDescent="0.25">
      <c r="A1871" t="str">
        <f t="shared" si="29"/>
        <v>OtherDR-No_All CBP_44434</v>
      </c>
      <c r="B1871" t="s">
        <v>62</v>
      </c>
      <c r="C1871" t="s">
        <v>323</v>
      </c>
      <c r="D1871" t="s">
        <v>61</v>
      </c>
      <c r="E1871" t="s">
        <v>61</v>
      </c>
      <c r="F1871" t="s">
        <v>61</v>
      </c>
      <c r="G1871" t="s">
        <v>61</v>
      </c>
      <c r="H1871" t="s">
        <v>61</v>
      </c>
      <c r="I1871" t="s">
        <v>97</v>
      </c>
      <c r="J1871" t="s">
        <v>61</v>
      </c>
      <c r="K1871" t="s">
        <v>197</v>
      </c>
      <c r="L1871" s="18">
        <v>44434</v>
      </c>
      <c r="M1871">
        <v>20</v>
      </c>
      <c r="N1871">
        <v>20</v>
      </c>
      <c r="O1871" t="s">
        <v>263</v>
      </c>
      <c r="P1871">
        <v>191</v>
      </c>
      <c r="Q1871">
        <v>188</v>
      </c>
      <c r="R1871">
        <v>1</v>
      </c>
      <c r="S1871">
        <v>0</v>
      </c>
      <c r="T1871">
        <v>0</v>
      </c>
      <c r="U1871">
        <v>0</v>
      </c>
      <c r="V1871">
        <v>0</v>
      </c>
      <c r="W1871">
        <v>17179.887999999999</v>
      </c>
      <c r="X1871">
        <v>16528.156999999999</v>
      </c>
      <c r="Y1871">
        <v>15780.179</v>
      </c>
      <c r="Z1871">
        <v>15701.12</v>
      </c>
      <c r="AA1871">
        <v>15951.058999999999</v>
      </c>
      <c r="AB1871">
        <v>16914.906999999999</v>
      </c>
      <c r="AC1871">
        <v>18697.888999999999</v>
      </c>
      <c r="AD1871">
        <v>19586.793000000001</v>
      </c>
      <c r="AE1871">
        <v>21068.444</v>
      </c>
      <c r="AF1871">
        <v>23161.915000000001</v>
      </c>
      <c r="AG1871">
        <v>25196.859</v>
      </c>
      <c r="AH1871">
        <v>26782.866999999998</v>
      </c>
      <c r="AI1871">
        <v>27464.473000000002</v>
      </c>
      <c r="AJ1871">
        <v>28398.487000000001</v>
      </c>
      <c r="AK1871">
        <v>29099.893</v>
      </c>
      <c r="AL1871">
        <v>29625.853999999999</v>
      </c>
      <c r="AM1871">
        <v>30005.362000000001</v>
      </c>
      <c r="AN1871">
        <v>29913.884999999998</v>
      </c>
      <c r="AO1871">
        <v>28650.678</v>
      </c>
      <c r="AP1871">
        <v>24976.327000000001</v>
      </c>
      <c r="AQ1871">
        <v>23722.867999999999</v>
      </c>
      <c r="AR1871">
        <v>21034.183000000001</v>
      </c>
      <c r="AS1871">
        <v>18660.136999999999</v>
      </c>
      <c r="AT1871">
        <v>17559.589</v>
      </c>
      <c r="AU1871">
        <v>62.045558</v>
      </c>
      <c r="AV1871">
        <v>58.869996999999998</v>
      </c>
      <c r="AW1871">
        <v>58.154449999999997</v>
      </c>
      <c r="AX1871">
        <v>57.524067000000002</v>
      </c>
      <c r="AY1871">
        <v>56.875062999999997</v>
      </c>
      <c r="AZ1871">
        <v>56.444139999999997</v>
      </c>
      <c r="BA1871">
        <v>56.353783</v>
      </c>
      <c r="BB1871">
        <v>56.952204000000002</v>
      </c>
      <c r="BC1871">
        <v>59.811433999999998</v>
      </c>
      <c r="BD1871">
        <v>63.191901999999999</v>
      </c>
      <c r="BE1871">
        <v>66.872910000000005</v>
      </c>
      <c r="BF1871">
        <v>71.176406</v>
      </c>
      <c r="BG1871">
        <v>74.990414999999999</v>
      </c>
      <c r="BH1871">
        <v>78.910488000000001</v>
      </c>
      <c r="BI1871">
        <v>81.301468999999997</v>
      </c>
      <c r="BJ1871">
        <v>82.705708000000001</v>
      </c>
      <c r="BK1871">
        <v>83.437045999999995</v>
      </c>
      <c r="BL1871">
        <v>82.796023000000005</v>
      </c>
      <c r="BM1871">
        <v>80.793405000000007</v>
      </c>
      <c r="BN1871">
        <v>76.934133000000003</v>
      </c>
      <c r="BO1871">
        <v>71.939411000000007</v>
      </c>
      <c r="BP1871">
        <v>69.096435999999997</v>
      </c>
      <c r="BQ1871">
        <v>67.274489000000003</v>
      </c>
      <c r="BR1871">
        <v>65.790279999999996</v>
      </c>
      <c r="BS1871">
        <v>-208.03020000000001</v>
      </c>
      <c r="BT1871">
        <v>345.17509999999999</v>
      </c>
      <c r="BU1871">
        <v>603.74300000000005</v>
      </c>
      <c r="BV1871">
        <v>543.66430000000003</v>
      </c>
      <c r="BW1871">
        <v>401.15069999999997</v>
      </c>
      <c r="BX1871">
        <v>18.4664</v>
      </c>
      <c r="BY1871">
        <v>-249.40710000000001</v>
      </c>
      <c r="BZ1871">
        <v>215.94030000000001</v>
      </c>
      <c r="CA1871">
        <v>-120.5924</v>
      </c>
      <c r="CB1871">
        <v>-298.07029999999997</v>
      </c>
      <c r="CC1871">
        <v>-408.6456</v>
      </c>
      <c r="CD1871">
        <v>-360.18830000000003</v>
      </c>
      <c r="CE1871">
        <v>-45.727080000000001</v>
      </c>
      <c r="CF1871">
        <v>-77.445570000000004</v>
      </c>
      <c r="CG1871">
        <v>-144.12260000000001</v>
      </c>
      <c r="CH1871">
        <v>-282.30869999999999</v>
      </c>
      <c r="CI1871">
        <v>-547.048</v>
      </c>
      <c r="CJ1871">
        <v>-765.0163</v>
      </c>
      <c r="CK1871">
        <v>-211.21459999999999</v>
      </c>
      <c r="CL1871">
        <v>1316.529</v>
      </c>
      <c r="CM1871">
        <v>98.25949</v>
      </c>
      <c r="CN1871">
        <v>68.657409999999999</v>
      </c>
      <c r="CO1871">
        <v>102.6414</v>
      </c>
      <c r="CP1871">
        <v>20.496479999999998</v>
      </c>
      <c r="CQ1871">
        <v>7073.1989999999996</v>
      </c>
      <c r="CR1871">
        <v>4918.04</v>
      </c>
      <c r="CS1871">
        <v>4122.0709999999999</v>
      </c>
      <c r="CT1871">
        <v>3416.53</v>
      </c>
      <c r="CU1871">
        <v>3201.7449999999999</v>
      </c>
      <c r="CV1871">
        <v>2277.7159999999999</v>
      </c>
      <c r="CW1871">
        <v>1888.047</v>
      </c>
      <c r="CX1871">
        <v>1758.961</v>
      </c>
      <c r="CY1871">
        <v>2696.7489999999998</v>
      </c>
      <c r="CZ1871">
        <v>3561.3470000000002</v>
      </c>
      <c r="DA1871">
        <v>7048.5630000000001</v>
      </c>
      <c r="DB1871">
        <v>9151.6209999999992</v>
      </c>
      <c r="DC1871">
        <v>11946.94</v>
      </c>
      <c r="DD1871">
        <v>14803.14</v>
      </c>
      <c r="DE1871">
        <v>17381.060000000001</v>
      </c>
      <c r="DF1871">
        <v>16206.27</v>
      </c>
      <c r="DG1871">
        <v>18730.18</v>
      </c>
      <c r="DH1871">
        <v>20229.099999999999</v>
      </c>
      <c r="DI1871">
        <v>21060.27</v>
      </c>
      <c r="DJ1871">
        <v>21037.49</v>
      </c>
      <c r="DK1871">
        <v>22384.99</v>
      </c>
      <c r="DL1871">
        <v>18390.75</v>
      </c>
      <c r="DM1871">
        <v>12436.61</v>
      </c>
      <c r="DN1871">
        <v>8210.3449999999993</v>
      </c>
      <c r="DO1871">
        <v>20</v>
      </c>
      <c r="DP1871">
        <v>20</v>
      </c>
    </row>
    <row r="1872" spans="1:120" hidden="1" x14ac:dyDescent="0.25">
      <c r="A1872" t="str">
        <f t="shared" si="29"/>
        <v>sublap_id-SLAP_PGP2_All CBP_44434</v>
      </c>
      <c r="B1872" t="s">
        <v>62</v>
      </c>
      <c r="C1872" t="s">
        <v>301</v>
      </c>
      <c r="D1872" t="s">
        <v>61</v>
      </c>
      <c r="E1872" t="s">
        <v>302</v>
      </c>
      <c r="F1872" t="s">
        <v>61</v>
      </c>
      <c r="G1872" t="s">
        <v>61</v>
      </c>
      <c r="H1872" t="s">
        <v>61</v>
      </c>
      <c r="I1872" t="s">
        <v>61</v>
      </c>
      <c r="J1872" t="s">
        <v>61</v>
      </c>
      <c r="K1872" t="s">
        <v>197</v>
      </c>
      <c r="L1872" s="18">
        <v>44434</v>
      </c>
      <c r="M1872">
        <v>20</v>
      </c>
      <c r="N1872">
        <v>20</v>
      </c>
      <c r="O1872" t="s">
        <v>263</v>
      </c>
      <c r="P1872">
        <v>24</v>
      </c>
      <c r="Q1872">
        <v>24</v>
      </c>
      <c r="R1872">
        <v>1</v>
      </c>
      <c r="S1872">
        <v>0</v>
      </c>
      <c r="T1872">
        <v>0</v>
      </c>
      <c r="U1872">
        <v>0</v>
      </c>
      <c r="V1872">
        <v>0</v>
      </c>
      <c r="W1872">
        <v>1001.155</v>
      </c>
      <c r="X1872">
        <v>911.01800000000003</v>
      </c>
      <c r="Y1872">
        <v>904.54899999999998</v>
      </c>
      <c r="Z1872">
        <v>894.19799999999998</v>
      </c>
      <c r="AA1872">
        <v>1063.5989999999999</v>
      </c>
      <c r="AB1872">
        <v>1261.9276</v>
      </c>
      <c r="AC1872">
        <v>1434.9954</v>
      </c>
      <c r="AD1872">
        <v>1518.375</v>
      </c>
      <c r="AE1872">
        <v>1703.0820000000001</v>
      </c>
      <c r="AF1872">
        <v>1826.646</v>
      </c>
      <c r="AG1872">
        <v>2034.605</v>
      </c>
      <c r="AH1872">
        <v>2303.663</v>
      </c>
      <c r="AI1872">
        <v>2442.6869999999999</v>
      </c>
      <c r="AJ1872">
        <v>2549.4250000000002</v>
      </c>
      <c r="AK1872">
        <v>2575.6</v>
      </c>
      <c r="AL1872">
        <v>2664.4560000000001</v>
      </c>
      <c r="AM1872">
        <v>2719.4369999999999</v>
      </c>
      <c r="AN1872">
        <v>2697.2089999999998</v>
      </c>
      <c r="AO1872">
        <v>2549.7820000000002</v>
      </c>
      <c r="AP1872">
        <v>1943.9010000000001</v>
      </c>
      <c r="AQ1872">
        <v>1761.59</v>
      </c>
      <c r="AR1872">
        <v>1423.9349999999999</v>
      </c>
      <c r="AS1872">
        <v>1209.623</v>
      </c>
      <c r="AT1872">
        <v>1062.0340000000001</v>
      </c>
      <c r="AU1872">
        <v>62</v>
      </c>
      <c r="AV1872">
        <v>57.895833000000003</v>
      </c>
      <c r="AW1872">
        <v>57.458333000000003</v>
      </c>
      <c r="AX1872">
        <v>56.75</v>
      </c>
      <c r="AY1872">
        <v>56.25</v>
      </c>
      <c r="AZ1872">
        <v>56.125</v>
      </c>
      <c r="BA1872">
        <v>55.8125</v>
      </c>
      <c r="BB1872">
        <v>56.458333000000003</v>
      </c>
      <c r="BC1872">
        <v>58.916666999999997</v>
      </c>
      <c r="BD1872">
        <v>61.729166999999997</v>
      </c>
      <c r="BE1872">
        <v>65.645832999999996</v>
      </c>
      <c r="BF1872">
        <v>69.854167000000004</v>
      </c>
      <c r="BG1872">
        <v>73.583332999999996</v>
      </c>
      <c r="BH1872">
        <v>78</v>
      </c>
      <c r="BI1872">
        <v>80.1875</v>
      </c>
      <c r="BJ1872">
        <v>81.5625</v>
      </c>
      <c r="BK1872">
        <v>83.791667000000004</v>
      </c>
      <c r="BL1872">
        <v>83.375</v>
      </c>
      <c r="BM1872">
        <v>80.5625</v>
      </c>
      <c r="BN1872">
        <v>77.625</v>
      </c>
      <c r="BO1872">
        <v>73</v>
      </c>
      <c r="BP1872">
        <v>69.645832999999996</v>
      </c>
      <c r="BQ1872">
        <v>67.895832999999996</v>
      </c>
      <c r="BR1872">
        <v>66.666667000000004</v>
      </c>
      <c r="BS1872">
        <v>17.407550000000001</v>
      </c>
      <c r="BT1872">
        <v>90.558959999999999</v>
      </c>
      <c r="BU1872">
        <v>72.687809999999999</v>
      </c>
      <c r="BV1872">
        <v>81.315269999999998</v>
      </c>
      <c r="BW1872">
        <v>-36.677460000000004</v>
      </c>
      <c r="BX1872">
        <v>-39.038739999999997</v>
      </c>
      <c r="BY1872">
        <v>12.14931</v>
      </c>
      <c r="BZ1872">
        <v>61.675870000000003</v>
      </c>
      <c r="CA1872">
        <v>25.91639</v>
      </c>
      <c r="CB1872">
        <v>-26.650069999999999</v>
      </c>
      <c r="CC1872">
        <v>-62.814369999999997</v>
      </c>
      <c r="CD1872">
        <v>-112.32129999999999</v>
      </c>
      <c r="CE1872">
        <v>-148.5215</v>
      </c>
      <c r="CF1872">
        <v>-131.09739999999999</v>
      </c>
      <c r="CG1872">
        <v>-117.248</v>
      </c>
      <c r="CH1872">
        <v>-171.8708</v>
      </c>
      <c r="CI1872">
        <v>-217.8032</v>
      </c>
      <c r="CJ1872">
        <v>-308.91669999999999</v>
      </c>
      <c r="CK1872">
        <v>-258.9991</v>
      </c>
      <c r="CL1872">
        <v>34.440060000000003</v>
      </c>
      <c r="CM1872">
        <v>-46.790100000000002</v>
      </c>
      <c r="CN1872">
        <v>-5.8987499999999997</v>
      </c>
      <c r="CO1872">
        <v>-32.479259999999996</v>
      </c>
      <c r="CP1872">
        <v>-16.89667</v>
      </c>
      <c r="CQ1872">
        <v>118.3604</v>
      </c>
      <c r="CR1872">
        <v>229.36080000000001</v>
      </c>
      <c r="CS1872">
        <v>160.58750000000001</v>
      </c>
      <c r="CT1872">
        <v>156.12710000000001</v>
      </c>
      <c r="CU1872">
        <v>199.8468</v>
      </c>
      <c r="CV1872">
        <v>151.08949999999999</v>
      </c>
      <c r="CW1872">
        <v>81.695070000000001</v>
      </c>
      <c r="CX1872">
        <v>65.281840000000003</v>
      </c>
      <c r="CY1872">
        <v>166.28620000000001</v>
      </c>
      <c r="CZ1872">
        <v>184.46690000000001</v>
      </c>
      <c r="DA1872">
        <v>404.4255</v>
      </c>
      <c r="DB1872">
        <v>423.0206</v>
      </c>
      <c r="DC1872">
        <v>539.47199999999998</v>
      </c>
      <c r="DD1872">
        <v>574.98209999999995</v>
      </c>
      <c r="DE1872">
        <v>667.90480000000002</v>
      </c>
      <c r="DF1872">
        <v>704.47299999999996</v>
      </c>
      <c r="DG1872">
        <v>644.48879999999997</v>
      </c>
      <c r="DH1872">
        <v>448.83640000000003</v>
      </c>
      <c r="DI1872">
        <v>516.45219999999995</v>
      </c>
      <c r="DJ1872">
        <v>552.03570000000002</v>
      </c>
      <c r="DK1872">
        <v>445.57929999999999</v>
      </c>
      <c r="DL1872">
        <v>319.72399999999999</v>
      </c>
      <c r="DM1872">
        <v>237.709</v>
      </c>
      <c r="DN1872">
        <v>173.19649999999999</v>
      </c>
      <c r="DO1872">
        <v>20</v>
      </c>
      <c r="DP1872">
        <v>20</v>
      </c>
    </row>
    <row r="1873" spans="1:120" hidden="1" x14ac:dyDescent="0.25">
      <c r="A1873" t="str">
        <f t="shared" si="29"/>
        <v>LCA-Greater Bay Area_All CBP_44434</v>
      </c>
      <c r="B1873" t="s">
        <v>62</v>
      </c>
      <c r="C1873" t="s">
        <v>209</v>
      </c>
      <c r="D1873" t="s">
        <v>36</v>
      </c>
      <c r="E1873" t="s">
        <v>61</v>
      </c>
      <c r="F1873" t="s">
        <v>61</v>
      </c>
      <c r="G1873" t="s">
        <v>61</v>
      </c>
      <c r="H1873" t="s">
        <v>61</v>
      </c>
      <c r="I1873" t="s">
        <v>61</v>
      </c>
      <c r="J1873" t="s">
        <v>61</v>
      </c>
      <c r="K1873" t="s">
        <v>197</v>
      </c>
      <c r="L1873" s="18">
        <v>44434</v>
      </c>
      <c r="M1873">
        <v>20</v>
      </c>
      <c r="N1873">
        <v>20</v>
      </c>
      <c r="O1873" t="s">
        <v>263</v>
      </c>
      <c r="P1873">
        <v>189</v>
      </c>
      <c r="Q1873">
        <v>186</v>
      </c>
      <c r="R1873">
        <v>1</v>
      </c>
      <c r="S1873">
        <v>0</v>
      </c>
      <c r="T1873">
        <v>0</v>
      </c>
      <c r="U1873">
        <v>0</v>
      </c>
      <c r="V1873">
        <v>0</v>
      </c>
      <c r="W1873">
        <v>16165.504000000001</v>
      </c>
      <c r="X1873">
        <v>15426.288</v>
      </c>
      <c r="Y1873">
        <v>14796.509</v>
      </c>
      <c r="Z1873">
        <v>14667.695</v>
      </c>
      <c r="AA1873">
        <v>15007.534</v>
      </c>
      <c r="AB1873">
        <v>16054.031000000001</v>
      </c>
      <c r="AC1873">
        <v>17857.174999999999</v>
      </c>
      <c r="AD1873">
        <v>18488.752</v>
      </c>
      <c r="AE1873">
        <v>19828.067999999999</v>
      </c>
      <c r="AF1873">
        <v>21866.983</v>
      </c>
      <c r="AG1873">
        <v>23866.064999999999</v>
      </c>
      <c r="AH1873">
        <v>25539.306</v>
      </c>
      <c r="AI1873">
        <v>26214.541000000001</v>
      </c>
      <c r="AJ1873">
        <v>27297.621999999999</v>
      </c>
      <c r="AK1873">
        <v>27949.106</v>
      </c>
      <c r="AL1873">
        <v>28458.956999999999</v>
      </c>
      <c r="AM1873">
        <v>28870.313999999998</v>
      </c>
      <c r="AN1873">
        <v>28939.368999999999</v>
      </c>
      <c r="AO1873">
        <v>27928.62</v>
      </c>
      <c r="AP1873">
        <v>24264.008000000002</v>
      </c>
      <c r="AQ1873">
        <v>23032.293000000001</v>
      </c>
      <c r="AR1873">
        <v>20382.284</v>
      </c>
      <c r="AS1873">
        <v>18004.893</v>
      </c>
      <c r="AT1873">
        <v>16914.686000000002</v>
      </c>
      <c r="AU1873">
        <v>62.078316000000001</v>
      </c>
      <c r="AV1873">
        <v>58.922375000000002</v>
      </c>
      <c r="AW1873">
        <v>58.209885999999997</v>
      </c>
      <c r="AX1873">
        <v>57.583477000000002</v>
      </c>
      <c r="AY1873">
        <v>56.932870000000001</v>
      </c>
      <c r="AZ1873">
        <v>56.508065999999999</v>
      </c>
      <c r="BA1873">
        <v>56.427492999999998</v>
      </c>
      <c r="BB1873">
        <v>57.026972999999998</v>
      </c>
      <c r="BC1873">
        <v>59.852426999999999</v>
      </c>
      <c r="BD1873">
        <v>63.210101999999999</v>
      </c>
      <c r="BE1873">
        <v>66.860794999999996</v>
      </c>
      <c r="BF1873">
        <v>71.129917000000006</v>
      </c>
      <c r="BG1873">
        <v>74.931173999999999</v>
      </c>
      <c r="BH1873">
        <v>78.834254000000001</v>
      </c>
      <c r="BI1873">
        <v>81.197175999999999</v>
      </c>
      <c r="BJ1873">
        <v>82.589630999999997</v>
      </c>
      <c r="BK1873">
        <v>83.328833000000003</v>
      </c>
      <c r="BL1873">
        <v>82.680914999999999</v>
      </c>
      <c r="BM1873">
        <v>80.715909999999994</v>
      </c>
      <c r="BN1873">
        <v>76.863527000000005</v>
      </c>
      <c r="BO1873">
        <v>71.890370000000004</v>
      </c>
      <c r="BP1873">
        <v>69.065217000000004</v>
      </c>
      <c r="BQ1873">
        <v>67.266693000000004</v>
      </c>
      <c r="BR1873">
        <v>65.804160999999993</v>
      </c>
      <c r="BS1873">
        <v>-220.8561</v>
      </c>
      <c r="BT1873">
        <v>324.71809999999999</v>
      </c>
      <c r="BU1873">
        <v>476.42739999999998</v>
      </c>
      <c r="BV1873">
        <v>457.24880000000002</v>
      </c>
      <c r="BW1873">
        <v>293.54790000000003</v>
      </c>
      <c r="BX1873">
        <v>-91.995750000000001</v>
      </c>
      <c r="BY1873">
        <v>-354.76560000000001</v>
      </c>
      <c r="BZ1873">
        <v>247.4922</v>
      </c>
      <c r="CA1873">
        <v>24.110289999999999</v>
      </c>
      <c r="CB1873">
        <v>-150.90610000000001</v>
      </c>
      <c r="CC1873">
        <v>-215.43549999999999</v>
      </c>
      <c r="CD1873">
        <v>-269.6592</v>
      </c>
      <c r="CE1873">
        <v>29.734549999999999</v>
      </c>
      <c r="CF1873">
        <v>-169.6491</v>
      </c>
      <c r="CG1873">
        <v>-152.30420000000001</v>
      </c>
      <c r="CH1873">
        <v>-361.93680000000001</v>
      </c>
      <c r="CI1873">
        <v>-648.03099999999995</v>
      </c>
      <c r="CJ1873">
        <v>-1029.105</v>
      </c>
      <c r="CK1873">
        <v>-770.32240000000002</v>
      </c>
      <c r="CL1873">
        <v>762.9769</v>
      </c>
      <c r="CM1873">
        <v>-495.83069999999998</v>
      </c>
      <c r="CN1873">
        <v>-442.77339999999998</v>
      </c>
      <c r="CO1873">
        <v>-376.642</v>
      </c>
      <c r="CP1873">
        <v>-446.53</v>
      </c>
      <c r="CQ1873">
        <v>4324.8339999999998</v>
      </c>
      <c r="CR1873">
        <v>3241.5859999999998</v>
      </c>
      <c r="CS1873">
        <v>2847.68</v>
      </c>
      <c r="CT1873">
        <v>2483.6999999999998</v>
      </c>
      <c r="CU1873">
        <v>2411.7869999999998</v>
      </c>
      <c r="CV1873">
        <v>1829.865</v>
      </c>
      <c r="CW1873">
        <v>1459.8610000000001</v>
      </c>
      <c r="CX1873">
        <v>1376.867</v>
      </c>
      <c r="CY1873">
        <v>2308.973</v>
      </c>
      <c r="CZ1873">
        <v>3177.9679999999998</v>
      </c>
      <c r="DA1873">
        <v>6092.5460000000003</v>
      </c>
      <c r="DB1873">
        <v>7705.8419999999996</v>
      </c>
      <c r="DC1873">
        <v>10017.129999999999</v>
      </c>
      <c r="DD1873">
        <v>12969.22</v>
      </c>
      <c r="DE1873">
        <v>15025.81</v>
      </c>
      <c r="DF1873">
        <v>13833.38</v>
      </c>
      <c r="DG1873">
        <v>16619.849999999999</v>
      </c>
      <c r="DH1873">
        <v>18314.150000000001</v>
      </c>
      <c r="DI1873">
        <v>19161.759999999998</v>
      </c>
      <c r="DJ1873">
        <v>19640.16</v>
      </c>
      <c r="DK1873">
        <v>20510.810000000001</v>
      </c>
      <c r="DL1873">
        <v>16772.849999999999</v>
      </c>
      <c r="DM1873">
        <v>10496.95</v>
      </c>
      <c r="DN1873">
        <v>6671.2259999999997</v>
      </c>
      <c r="DO1873">
        <v>20</v>
      </c>
      <c r="DP1873">
        <v>20</v>
      </c>
    </row>
    <row r="1874" spans="1:120" hidden="1" x14ac:dyDescent="0.25">
      <c r="A1874" t="str">
        <f t="shared" si="29"/>
        <v>sublap_id-SLAP_PGSF_All CBP_44434</v>
      </c>
      <c r="B1874" t="s">
        <v>62</v>
      </c>
      <c r="C1874" t="s">
        <v>297</v>
      </c>
      <c r="D1874" t="s">
        <v>61</v>
      </c>
      <c r="E1874" t="s">
        <v>298</v>
      </c>
      <c r="F1874" t="s">
        <v>61</v>
      </c>
      <c r="G1874" t="s">
        <v>61</v>
      </c>
      <c r="H1874" t="s">
        <v>61</v>
      </c>
      <c r="I1874" t="s">
        <v>61</v>
      </c>
      <c r="J1874" t="s">
        <v>61</v>
      </c>
      <c r="K1874" t="s">
        <v>197</v>
      </c>
      <c r="L1874" s="18">
        <v>44434</v>
      </c>
      <c r="M1874">
        <v>20</v>
      </c>
      <c r="N1874">
        <v>20</v>
      </c>
      <c r="O1874" t="s">
        <v>263</v>
      </c>
      <c r="P1874">
        <v>21</v>
      </c>
      <c r="Q1874">
        <v>21</v>
      </c>
      <c r="R1874">
        <v>1</v>
      </c>
      <c r="S1874">
        <v>0</v>
      </c>
      <c r="T1874">
        <v>0</v>
      </c>
      <c r="U1874">
        <v>0</v>
      </c>
      <c r="V1874">
        <v>0</v>
      </c>
      <c r="W1874">
        <v>4543.5119999999997</v>
      </c>
      <c r="X1874">
        <v>4386.2569999999996</v>
      </c>
      <c r="Y1874">
        <v>4318.18</v>
      </c>
      <c r="Z1874">
        <v>4371.8090000000002</v>
      </c>
      <c r="AA1874">
        <v>4390.6239999999998</v>
      </c>
      <c r="AB1874">
        <v>4581.3209999999999</v>
      </c>
      <c r="AC1874">
        <v>4958.3639999999996</v>
      </c>
      <c r="AD1874">
        <v>5020.2879999999996</v>
      </c>
      <c r="AE1874">
        <v>5606.4949999999999</v>
      </c>
      <c r="AF1874">
        <v>6316.9589999999998</v>
      </c>
      <c r="AG1874">
        <v>6900.6379999999999</v>
      </c>
      <c r="AH1874">
        <v>7334.8410000000003</v>
      </c>
      <c r="AI1874">
        <v>7601.3209999999999</v>
      </c>
      <c r="AJ1874">
        <v>7853.02</v>
      </c>
      <c r="AK1874">
        <v>8117.2250000000004</v>
      </c>
      <c r="AL1874">
        <v>8289.6239999999998</v>
      </c>
      <c r="AM1874">
        <v>8403.2909999999993</v>
      </c>
      <c r="AN1874">
        <v>8395.9779999999992</v>
      </c>
      <c r="AO1874">
        <v>8019.6679999999997</v>
      </c>
      <c r="AP1874">
        <v>6718.5929999999998</v>
      </c>
      <c r="AQ1874">
        <v>6177.2529999999997</v>
      </c>
      <c r="AR1874">
        <v>5699.8810000000003</v>
      </c>
      <c r="AS1874">
        <v>5360.2349999999997</v>
      </c>
      <c r="AT1874">
        <v>4997.6440000000002</v>
      </c>
      <c r="AU1874">
        <v>57.285713999999999</v>
      </c>
      <c r="AV1874">
        <v>55.857143000000001</v>
      </c>
      <c r="AW1874">
        <v>55.857143000000001</v>
      </c>
      <c r="AX1874">
        <v>55.857143000000001</v>
      </c>
      <c r="AY1874">
        <v>55.857143000000001</v>
      </c>
      <c r="AZ1874">
        <v>55.857143000000001</v>
      </c>
      <c r="BA1874">
        <v>55.857143000000001</v>
      </c>
      <c r="BB1874">
        <v>55.857143000000001</v>
      </c>
      <c r="BC1874">
        <v>56.785713999999999</v>
      </c>
      <c r="BD1874">
        <v>60.071429000000002</v>
      </c>
      <c r="BE1874">
        <v>62.785713999999999</v>
      </c>
      <c r="BF1874">
        <v>65.214286000000001</v>
      </c>
      <c r="BG1874">
        <v>66.357142999999994</v>
      </c>
      <c r="BH1874">
        <v>67.928571000000005</v>
      </c>
      <c r="BI1874">
        <v>68.071428999999995</v>
      </c>
      <c r="BJ1874">
        <v>68.714286000000001</v>
      </c>
      <c r="BK1874">
        <v>67.714286000000001</v>
      </c>
      <c r="BL1874">
        <v>66.428571000000005</v>
      </c>
      <c r="BM1874">
        <v>65.214286000000001</v>
      </c>
      <c r="BN1874">
        <v>63.285713999999999</v>
      </c>
      <c r="BO1874">
        <v>60.5</v>
      </c>
      <c r="BP1874">
        <v>58.928570999999998</v>
      </c>
      <c r="BQ1874">
        <v>58.714286000000001</v>
      </c>
      <c r="BR1874">
        <v>58.714286000000001</v>
      </c>
      <c r="BS1874">
        <v>-29.899760000000001</v>
      </c>
      <c r="BT1874">
        <v>158.3948</v>
      </c>
      <c r="BU1874">
        <v>145.2184</v>
      </c>
      <c r="BV1874">
        <v>51.867010000000001</v>
      </c>
      <c r="BW1874">
        <v>5.2633929999999998</v>
      </c>
      <c r="BX1874">
        <v>-34.401960000000003</v>
      </c>
      <c r="BY1874">
        <v>-112.51</v>
      </c>
      <c r="BZ1874">
        <v>177.27719999999999</v>
      </c>
      <c r="CA1874">
        <v>12.53246</v>
      </c>
      <c r="CB1874">
        <v>-46.628140000000002</v>
      </c>
      <c r="CC1874">
        <v>-112.4426</v>
      </c>
      <c r="CD1874">
        <v>-155.00290000000001</v>
      </c>
      <c r="CE1874">
        <v>-217.7362</v>
      </c>
      <c r="CF1874">
        <v>-203.5497</v>
      </c>
      <c r="CG1874">
        <v>-187.6617</v>
      </c>
      <c r="CH1874">
        <v>-142.26910000000001</v>
      </c>
      <c r="CI1874">
        <v>-140.9708</v>
      </c>
      <c r="CJ1874">
        <v>-154.899</v>
      </c>
      <c r="CK1874">
        <v>-114.7912</v>
      </c>
      <c r="CL1874">
        <v>486.65519999999998</v>
      </c>
      <c r="CM1874">
        <v>157.76920000000001</v>
      </c>
      <c r="CN1874">
        <v>75.08811</v>
      </c>
      <c r="CO1874">
        <v>63.85689</v>
      </c>
      <c r="CP1874">
        <v>-16.291360000000001</v>
      </c>
      <c r="CQ1874">
        <v>2237.8209999999999</v>
      </c>
      <c r="CR1874">
        <v>1955.22</v>
      </c>
      <c r="CS1874">
        <v>1272.069</v>
      </c>
      <c r="CT1874">
        <v>711.20129999999995</v>
      </c>
      <c r="CU1874">
        <v>754.17049999999995</v>
      </c>
      <c r="CV1874">
        <v>582.62090000000001</v>
      </c>
      <c r="CW1874">
        <v>638.93050000000005</v>
      </c>
      <c r="CX1874">
        <v>614.35879999999997</v>
      </c>
      <c r="CY1874">
        <v>1347.4929999999999</v>
      </c>
      <c r="CZ1874">
        <v>1700.4459999999999</v>
      </c>
      <c r="DA1874">
        <v>2769.2429999999999</v>
      </c>
      <c r="DB1874">
        <v>3737.8490000000002</v>
      </c>
      <c r="DC1874">
        <v>4999.018</v>
      </c>
      <c r="DD1874">
        <v>7698.2280000000001</v>
      </c>
      <c r="DE1874">
        <v>9377.5419999999995</v>
      </c>
      <c r="DF1874">
        <v>8515.0020000000004</v>
      </c>
      <c r="DG1874">
        <v>11304.28</v>
      </c>
      <c r="DH1874">
        <v>13156.24</v>
      </c>
      <c r="DI1874">
        <v>14172.84</v>
      </c>
      <c r="DJ1874">
        <v>13872.43</v>
      </c>
      <c r="DK1874">
        <v>13863.64</v>
      </c>
      <c r="DL1874">
        <v>11992.73</v>
      </c>
      <c r="DM1874">
        <v>7548.4179999999997</v>
      </c>
      <c r="DN1874">
        <v>4412.3320000000003</v>
      </c>
      <c r="DO1874">
        <v>20</v>
      </c>
      <c r="DP1874">
        <v>20</v>
      </c>
    </row>
    <row r="1875" spans="1:120" hidden="1" x14ac:dyDescent="0.25">
      <c r="A1875" t="str">
        <f t="shared" si="29"/>
        <v>Size_Grp-200 kW and above_All CBP_44434</v>
      </c>
      <c r="B1875" t="s">
        <v>62</v>
      </c>
      <c r="C1875" t="s">
        <v>207</v>
      </c>
      <c r="D1875" t="s">
        <v>61</v>
      </c>
      <c r="E1875" t="s">
        <v>61</v>
      </c>
      <c r="F1875" t="s">
        <v>61</v>
      </c>
      <c r="G1875" t="s">
        <v>61</v>
      </c>
      <c r="H1875" t="s">
        <v>61</v>
      </c>
      <c r="I1875" t="s">
        <v>61</v>
      </c>
      <c r="J1875" t="s">
        <v>102</v>
      </c>
      <c r="K1875" t="s">
        <v>197</v>
      </c>
      <c r="L1875" s="18">
        <v>44434</v>
      </c>
      <c r="M1875">
        <v>20</v>
      </c>
      <c r="N1875">
        <v>20</v>
      </c>
      <c r="O1875" t="s">
        <v>263</v>
      </c>
      <c r="P1875">
        <v>53</v>
      </c>
      <c r="Q1875">
        <v>52</v>
      </c>
      <c r="R1875">
        <v>1</v>
      </c>
      <c r="S1875">
        <v>0</v>
      </c>
      <c r="T1875">
        <v>0</v>
      </c>
      <c r="U1875">
        <v>0</v>
      </c>
      <c r="V1875">
        <v>0</v>
      </c>
      <c r="W1875">
        <v>14903.040999999999</v>
      </c>
      <c r="X1875">
        <v>14324.646000000001</v>
      </c>
      <c r="Y1875">
        <v>13592.526</v>
      </c>
      <c r="Z1875">
        <v>13493.877</v>
      </c>
      <c r="AA1875">
        <v>13678.526</v>
      </c>
      <c r="AB1875">
        <v>14522.016</v>
      </c>
      <c r="AC1875">
        <v>16124.897999999999</v>
      </c>
      <c r="AD1875">
        <v>16789.894</v>
      </c>
      <c r="AE1875">
        <v>17727.752</v>
      </c>
      <c r="AF1875">
        <v>19295.03</v>
      </c>
      <c r="AG1875">
        <v>21047.834999999999</v>
      </c>
      <c r="AH1875">
        <v>22234.107</v>
      </c>
      <c r="AI1875">
        <v>22562.998</v>
      </c>
      <c r="AJ1875">
        <v>23207.525000000001</v>
      </c>
      <c r="AK1875">
        <v>23737.056</v>
      </c>
      <c r="AL1875">
        <v>24093.599999999999</v>
      </c>
      <c r="AM1875">
        <v>24477.315999999999</v>
      </c>
      <c r="AN1875">
        <v>24426.536</v>
      </c>
      <c r="AO1875">
        <v>23194.701000000001</v>
      </c>
      <c r="AP1875">
        <v>20608.596000000001</v>
      </c>
      <c r="AQ1875">
        <v>19111.584999999999</v>
      </c>
      <c r="AR1875">
        <v>17533.244999999999</v>
      </c>
      <c r="AS1875">
        <v>15873.241</v>
      </c>
      <c r="AT1875">
        <v>15080.056</v>
      </c>
      <c r="AU1875">
        <v>62.078491</v>
      </c>
      <c r="AV1875">
        <v>58.597358</v>
      </c>
      <c r="AW1875">
        <v>57.673585000000003</v>
      </c>
      <c r="AX1875">
        <v>56.798113000000001</v>
      </c>
      <c r="AY1875">
        <v>56.307547</v>
      </c>
      <c r="AZ1875">
        <v>56.066980999999998</v>
      </c>
      <c r="BA1875">
        <v>56.173208000000002</v>
      </c>
      <c r="BB1875">
        <v>56.596226000000001</v>
      </c>
      <c r="BC1875">
        <v>59.260376999999998</v>
      </c>
      <c r="BD1875">
        <v>62.568679000000003</v>
      </c>
      <c r="BE1875">
        <v>65.905659999999997</v>
      </c>
      <c r="BF1875">
        <v>70.118491000000006</v>
      </c>
      <c r="BG1875">
        <v>73.773019000000005</v>
      </c>
      <c r="BH1875">
        <v>77.647357999999997</v>
      </c>
      <c r="BI1875">
        <v>80.272642000000005</v>
      </c>
      <c r="BJ1875">
        <v>81.695660000000004</v>
      </c>
      <c r="BK1875">
        <v>81.983585000000005</v>
      </c>
      <c r="BL1875">
        <v>80.915660000000003</v>
      </c>
      <c r="BM1875">
        <v>79.060188999999994</v>
      </c>
      <c r="BN1875">
        <v>75.328491</v>
      </c>
      <c r="BO1875">
        <v>70.568867999999995</v>
      </c>
      <c r="BP1875">
        <v>68.406414999999996</v>
      </c>
      <c r="BQ1875">
        <v>66.944528000000005</v>
      </c>
      <c r="BR1875">
        <v>65.655472000000003</v>
      </c>
      <c r="BS1875">
        <v>-218.60120000000001</v>
      </c>
      <c r="BT1875">
        <v>335.9366</v>
      </c>
      <c r="BU1875">
        <v>599.77539999999999</v>
      </c>
      <c r="BV1875">
        <v>544.18280000000004</v>
      </c>
      <c r="BW1875">
        <v>402.00819999999999</v>
      </c>
      <c r="BX1875">
        <v>45.250660000000003</v>
      </c>
      <c r="BY1875">
        <v>-139.2878</v>
      </c>
      <c r="BZ1875">
        <v>143.8014</v>
      </c>
      <c r="CA1875">
        <v>-171.6671</v>
      </c>
      <c r="CB1875">
        <v>-303.08210000000003</v>
      </c>
      <c r="CC1875">
        <v>-535.38440000000003</v>
      </c>
      <c r="CD1875">
        <v>-494.78550000000001</v>
      </c>
      <c r="CE1875">
        <v>-184.72110000000001</v>
      </c>
      <c r="CF1875">
        <v>-220.60329999999999</v>
      </c>
      <c r="CG1875">
        <v>-312.33569999999997</v>
      </c>
      <c r="CH1875">
        <v>-350.01569999999998</v>
      </c>
      <c r="CI1875">
        <v>-619.48429999999996</v>
      </c>
      <c r="CJ1875">
        <v>-796.70540000000005</v>
      </c>
      <c r="CK1875">
        <v>-155.62289999999999</v>
      </c>
      <c r="CL1875">
        <v>768.83550000000002</v>
      </c>
      <c r="CM1875">
        <v>217.0472</v>
      </c>
      <c r="CN1875">
        <v>47.237229999999997</v>
      </c>
      <c r="CO1875">
        <v>210.89359999999999</v>
      </c>
      <c r="CP1875">
        <v>117.1313</v>
      </c>
      <c r="CQ1875">
        <v>7033.8760000000002</v>
      </c>
      <c r="CR1875">
        <v>4888.2650000000003</v>
      </c>
      <c r="CS1875">
        <v>4094.9969999999998</v>
      </c>
      <c r="CT1875">
        <v>3386.0509999999999</v>
      </c>
      <c r="CU1875">
        <v>3174</v>
      </c>
      <c r="CV1875">
        <v>2243.9380000000001</v>
      </c>
      <c r="CW1875">
        <v>1829.0029999999999</v>
      </c>
      <c r="CX1875">
        <v>1676.7940000000001</v>
      </c>
      <c r="CY1875">
        <v>2603.4810000000002</v>
      </c>
      <c r="CZ1875">
        <v>3426.4589999999998</v>
      </c>
      <c r="DA1875">
        <v>6854.9669999999996</v>
      </c>
      <c r="DB1875">
        <v>8844.26</v>
      </c>
      <c r="DC1875">
        <v>11710.64</v>
      </c>
      <c r="DD1875">
        <v>14549.91</v>
      </c>
      <c r="DE1875">
        <v>17128.72</v>
      </c>
      <c r="DF1875">
        <v>15983.87</v>
      </c>
      <c r="DG1875">
        <v>18463.43</v>
      </c>
      <c r="DH1875">
        <v>19804.04</v>
      </c>
      <c r="DI1875">
        <v>20657.88</v>
      </c>
      <c r="DJ1875">
        <v>19974.73</v>
      </c>
      <c r="DK1875">
        <v>20746.34</v>
      </c>
      <c r="DL1875">
        <v>17752.330000000002</v>
      </c>
      <c r="DM1875">
        <v>12385.8</v>
      </c>
      <c r="DN1875">
        <v>8180.5</v>
      </c>
      <c r="DO1875">
        <v>20</v>
      </c>
      <c r="DP1875">
        <v>20</v>
      </c>
    </row>
    <row r="1876" spans="1:120" hidden="1" x14ac:dyDescent="0.25">
      <c r="A1876" t="str">
        <f t="shared" si="29"/>
        <v>sublap_id-SLAP_PGCC_All Elect_44434</v>
      </c>
      <c r="B1876" t="s">
        <v>62</v>
      </c>
      <c r="C1876" t="s">
        <v>299</v>
      </c>
      <c r="D1876" t="s">
        <v>61</v>
      </c>
      <c r="E1876" t="s">
        <v>300</v>
      </c>
      <c r="F1876" t="s">
        <v>61</v>
      </c>
      <c r="G1876" t="s">
        <v>61</v>
      </c>
      <c r="H1876" t="s">
        <v>61</v>
      </c>
      <c r="I1876" t="s">
        <v>61</v>
      </c>
      <c r="J1876" t="s">
        <v>61</v>
      </c>
      <c r="K1876" t="s">
        <v>190</v>
      </c>
      <c r="L1876" s="18">
        <v>44434</v>
      </c>
      <c r="M1876">
        <v>20</v>
      </c>
      <c r="N1876">
        <v>20</v>
      </c>
      <c r="O1876" t="s">
        <v>263</v>
      </c>
      <c r="P1876">
        <v>32</v>
      </c>
      <c r="Q1876">
        <v>32</v>
      </c>
      <c r="R1876">
        <v>0</v>
      </c>
      <c r="S1876">
        <v>0</v>
      </c>
      <c r="T1876">
        <v>0</v>
      </c>
      <c r="U1876">
        <v>0</v>
      </c>
      <c r="V1876">
        <v>0</v>
      </c>
      <c r="W1876">
        <v>1756.5564999999999</v>
      </c>
      <c r="X1876">
        <v>1517.6824999999999</v>
      </c>
      <c r="Y1876">
        <v>1158.98</v>
      </c>
      <c r="Z1876">
        <v>1094.125</v>
      </c>
      <c r="AA1876">
        <v>1154.0060000000001</v>
      </c>
      <c r="AB1876">
        <v>1460.1559999999999</v>
      </c>
      <c r="AC1876">
        <v>1925.7049999999999</v>
      </c>
      <c r="AD1876">
        <v>1787.223</v>
      </c>
      <c r="AE1876">
        <v>1903.19</v>
      </c>
      <c r="AF1876">
        <v>1984.2650000000001</v>
      </c>
      <c r="AG1876">
        <v>2384.2354999999998</v>
      </c>
      <c r="AH1876">
        <v>2484.0630000000001</v>
      </c>
      <c r="AI1876">
        <v>2530.279</v>
      </c>
      <c r="AJ1876">
        <v>2683.1550000000002</v>
      </c>
      <c r="AK1876">
        <v>2841.337</v>
      </c>
      <c r="AL1876">
        <v>2853.1060000000002</v>
      </c>
      <c r="AM1876">
        <v>2853.0459999999998</v>
      </c>
      <c r="AN1876">
        <v>3106.7950000000001</v>
      </c>
      <c r="AO1876">
        <v>3181.5239999999999</v>
      </c>
      <c r="AP1876">
        <v>2671.0940000000001</v>
      </c>
      <c r="AQ1876">
        <v>2366.0880000000002</v>
      </c>
      <c r="AR1876">
        <v>2005.4804999999999</v>
      </c>
      <c r="AS1876">
        <v>1691.9715000000001</v>
      </c>
      <c r="AT1876">
        <v>1557.7964999999999</v>
      </c>
      <c r="AU1876">
        <v>57.28125</v>
      </c>
      <c r="AV1876">
        <v>56.515625</v>
      </c>
      <c r="AW1876">
        <v>55.5</v>
      </c>
      <c r="AX1876">
        <v>55.171875</v>
      </c>
      <c r="AY1876">
        <v>54.875</v>
      </c>
      <c r="AZ1876">
        <v>54.390625</v>
      </c>
      <c r="BA1876">
        <v>53.78125</v>
      </c>
      <c r="BB1876">
        <v>54.640625</v>
      </c>
      <c r="BC1876">
        <v>56.984375</v>
      </c>
      <c r="BD1876">
        <v>59.765625</v>
      </c>
      <c r="BE1876">
        <v>62.734375</v>
      </c>
      <c r="BF1876">
        <v>65.1875</v>
      </c>
      <c r="BG1876">
        <v>68.765625</v>
      </c>
      <c r="BH1876">
        <v>72.53125</v>
      </c>
      <c r="BI1876">
        <v>73.53125</v>
      </c>
      <c r="BJ1876">
        <v>73.859375</v>
      </c>
      <c r="BK1876">
        <v>73.328125</v>
      </c>
      <c r="BL1876">
        <v>72.59375</v>
      </c>
      <c r="BM1876">
        <v>70.75</v>
      </c>
      <c r="BN1876">
        <v>67.015625</v>
      </c>
      <c r="BO1876">
        <v>62.875</v>
      </c>
      <c r="BP1876">
        <v>60.234375</v>
      </c>
      <c r="BQ1876">
        <v>59.0625</v>
      </c>
      <c r="BR1876">
        <v>58.171875</v>
      </c>
      <c r="BS1876">
        <v>-194.74449999999999</v>
      </c>
      <c r="BT1876">
        <v>28.926570000000002</v>
      </c>
      <c r="BU1876">
        <v>168.0318</v>
      </c>
      <c r="BV1876">
        <v>198.77789999999999</v>
      </c>
      <c r="BW1876">
        <v>195.14019999999999</v>
      </c>
      <c r="BX1876">
        <v>-37.171880000000002</v>
      </c>
      <c r="BY1876">
        <v>-227.45930000000001</v>
      </c>
      <c r="BZ1876">
        <v>54.389899999999997</v>
      </c>
      <c r="CA1876">
        <v>-1.0265709999999999</v>
      </c>
      <c r="CB1876">
        <v>2.5664150000000001</v>
      </c>
      <c r="CC1876">
        <v>-115.08459999999999</v>
      </c>
      <c r="CD1876">
        <v>23.53895</v>
      </c>
      <c r="CE1876">
        <v>103.6883</v>
      </c>
      <c r="CF1876">
        <v>11.62879</v>
      </c>
      <c r="CG1876">
        <v>-114.76739999999999</v>
      </c>
      <c r="CH1876">
        <v>-99.856899999999996</v>
      </c>
      <c r="CI1876">
        <v>-120.6562</v>
      </c>
      <c r="CJ1876">
        <v>-420.13229999999999</v>
      </c>
      <c r="CK1876">
        <v>-474.34620000000001</v>
      </c>
      <c r="CL1876">
        <v>-204.0703</v>
      </c>
      <c r="CM1876">
        <v>-174.8245</v>
      </c>
      <c r="CN1876">
        <v>-123.7868</v>
      </c>
      <c r="CO1876">
        <v>-157.19210000000001</v>
      </c>
      <c r="CP1876">
        <v>-115.0055</v>
      </c>
      <c r="CQ1876">
        <v>800.00289999999995</v>
      </c>
      <c r="CR1876">
        <v>542.35080000000005</v>
      </c>
      <c r="CS1876">
        <v>933.43910000000005</v>
      </c>
      <c r="CT1876">
        <v>1141.625</v>
      </c>
      <c r="CU1876">
        <v>1008.698</v>
      </c>
      <c r="CV1876">
        <v>574.21109999999999</v>
      </c>
      <c r="CW1876">
        <v>295.00689999999997</v>
      </c>
      <c r="CX1876">
        <v>350.87119999999999</v>
      </c>
      <c r="CY1876">
        <v>333.37099999999998</v>
      </c>
      <c r="CZ1876">
        <v>425.01069999999999</v>
      </c>
      <c r="DA1876">
        <v>713.23720000000003</v>
      </c>
      <c r="DB1876">
        <v>680.94010000000003</v>
      </c>
      <c r="DC1876">
        <v>834.54740000000004</v>
      </c>
      <c r="DD1876">
        <v>874.59159999999997</v>
      </c>
      <c r="DE1876">
        <v>808.16610000000003</v>
      </c>
      <c r="DF1876">
        <v>818.93209999999999</v>
      </c>
      <c r="DG1876">
        <v>1258.9929999999999</v>
      </c>
      <c r="DH1876">
        <v>1514.2</v>
      </c>
      <c r="DI1876">
        <v>1576.2360000000001</v>
      </c>
      <c r="DJ1876">
        <v>2261.152</v>
      </c>
      <c r="DK1876">
        <v>2966.3090000000002</v>
      </c>
      <c r="DL1876">
        <v>2049.46</v>
      </c>
      <c r="DM1876">
        <v>1339.741</v>
      </c>
      <c r="DN1876">
        <v>1125.325</v>
      </c>
      <c r="DO1876">
        <v>20</v>
      </c>
      <c r="DP1876">
        <v>20</v>
      </c>
    </row>
    <row r="1877" spans="1:120" hidden="1" x14ac:dyDescent="0.25">
      <c r="A1877" t="str">
        <f t="shared" si="29"/>
        <v>sublap_id-SLAP_PGEB_All Elect_44434</v>
      </c>
      <c r="B1877" t="s">
        <v>62</v>
      </c>
      <c r="C1877" t="s">
        <v>287</v>
      </c>
      <c r="D1877" t="s">
        <v>61</v>
      </c>
      <c r="E1877" t="s">
        <v>288</v>
      </c>
      <c r="F1877" t="s">
        <v>61</v>
      </c>
      <c r="G1877" t="s">
        <v>61</v>
      </c>
      <c r="H1877" t="s">
        <v>61</v>
      </c>
      <c r="I1877" t="s">
        <v>61</v>
      </c>
      <c r="J1877" t="s">
        <v>61</v>
      </c>
      <c r="K1877" t="s">
        <v>190</v>
      </c>
      <c r="L1877" s="18">
        <v>44434</v>
      </c>
      <c r="M1877">
        <v>20</v>
      </c>
      <c r="N1877">
        <v>20</v>
      </c>
      <c r="O1877" t="s">
        <v>263</v>
      </c>
      <c r="P1877">
        <v>58</v>
      </c>
      <c r="Q1877">
        <v>56</v>
      </c>
      <c r="R1877">
        <v>0</v>
      </c>
      <c r="S1877">
        <v>0</v>
      </c>
      <c r="T1877">
        <v>0</v>
      </c>
      <c r="U1877">
        <v>0</v>
      </c>
      <c r="V1877">
        <v>0</v>
      </c>
      <c r="W1877">
        <v>1004.8096</v>
      </c>
      <c r="X1877">
        <v>842.68718000000001</v>
      </c>
      <c r="Y1877">
        <v>841.96983999999998</v>
      </c>
      <c r="Z1877">
        <v>852.88751000000002</v>
      </c>
      <c r="AA1877">
        <v>880.33228999999994</v>
      </c>
      <c r="AB1877">
        <v>1080.4716000000001</v>
      </c>
      <c r="AC1877">
        <v>1383.0815</v>
      </c>
      <c r="AD1877">
        <v>1649.8866</v>
      </c>
      <c r="AE1877">
        <v>1718.4375</v>
      </c>
      <c r="AF1877">
        <v>1897.2080000000001</v>
      </c>
      <c r="AG1877">
        <v>2139.1601000000001</v>
      </c>
      <c r="AH1877">
        <v>2444.4472999999998</v>
      </c>
      <c r="AI1877">
        <v>2671.7575999999999</v>
      </c>
      <c r="AJ1877">
        <v>2950.2601</v>
      </c>
      <c r="AK1877">
        <v>3078.6296000000002</v>
      </c>
      <c r="AL1877">
        <v>3111.2505000000001</v>
      </c>
      <c r="AM1877">
        <v>3298.6568000000002</v>
      </c>
      <c r="AN1877">
        <v>3507.1958</v>
      </c>
      <c r="AO1877">
        <v>3556.0731999999998</v>
      </c>
      <c r="AP1877">
        <v>2813.1885000000002</v>
      </c>
      <c r="AQ1877">
        <v>2679.5082000000002</v>
      </c>
      <c r="AR1877">
        <v>1615.1033</v>
      </c>
      <c r="AS1877">
        <v>1129.4992999999999</v>
      </c>
      <c r="AT1877">
        <v>954.15179000000001</v>
      </c>
      <c r="AU1877">
        <v>64.830357000000006</v>
      </c>
      <c r="AV1877">
        <v>61.339286000000001</v>
      </c>
      <c r="AW1877">
        <v>61.160713999999999</v>
      </c>
      <c r="AX1877">
        <v>60.991070999999998</v>
      </c>
      <c r="AY1877">
        <v>59.6875</v>
      </c>
      <c r="AZ1877">
        <v>58.607143000000001</v>
      </c>
      <c r="BA1877">
        <v>58.348213999999999</v>
      </c>
      <c r="BB1877">
        <v>59.098213999999999</v>
      </c>
      <c r="BC1877">
        <v>62.901786000000001</v>
      </c>
      <c r="BD1877">
        <v>66.714286000000001</v>
      </c>
      <c r="BE1877">
        <v>71.133928999999995</v>
      </c>
      <c r="BF1877">
        <v>76.464286000000001</v>
      </c>
      <c r="BG1877">
        <v>81.232142999999994</v>
      </c>
      <c r="BH1877">
        <v>86.25</v>
      </c>
      <c r="BI1877">
        <v>89.696428999999995</v>
      </c>
      <c r="BJ1877">
        <v>91.883928999999995</v>
      </c>
      <c r="BK1877">
        <v>93.589286000000001</v>
      </c>
      <c r="BL1877">
        <v>93.9375</v>
      </c>
      <c r="BM1877">
        <v>91.544642999999994</v>
      </c>
      <c r="BN1877">
        <v>86.651786000000001</v>
      </c>
      <c r="BO1877">
        <v>80.258928999999995</v>
      </c>
      <c r="BP1877">
        <v>75.830357000000006</v>
      </c>
      <c r="BQ1877">
        <v>72.776786000000001</v>
      </c>
      <c r="BR1877">
        <v>70.375</v>
      </c>
      <c r="BS1877">
        <v>-108</v>
      </c>
      <c r="BT1877">
        <v>-2.4437280000000001</v>
      </c>
      <c r="BU1877">
        <v>-13.581910000000001</v>
      </c>
      <c r="BV1877">
        <v>-18.246259999999999</v>
      </c>
      <c r="BW1877">
        <v>-10.722799999999999</v>
      </c>
      <c r="BX1877">
        <v>-49.68289</v>
      </c>
      <c r="BY1877">
        <v>-47.826180000000001</v>
      </c>
      <c r="BZ1877">
        <v>-0.63803849999999995</v>
      </c>
      <c r="CA1877">
        <v>44.274769999999997</v>
      </c>
      <c r="CB1877">
        <v>53.71302</v>
      </c>
      <c r="CC1877">
        <v>120.28449999999999</v>
      </c>
      <c r="CD1877">
        <v>118.1919</v>
      </c>
      <c r="CE1877">
        <v>117.2217</v>
      </c>
      <c r="CF1877">
        <v>0.35661549999999997</v>
      </c>
      <c r="CG1877">
        <v>2.950377</v>
      </c>
      <c r="CH1877">
        <v>50.578270000000003</v>
      </c>
      <c r="CI1877">
        <v>-34.162590000000002</v>
      </c>
      <c r="CJ1877">
        <v>-117.4012</v>
      </c>
      <c r="CK1877">
        <v>-127.6112</v>
      </c>
      <c r="CL1877">
        <v>292.92899999999997</v>
      </c>
      <c r="CM1877">
        <v>-147.21770000000001</v>
      </c>
      <c r="CN1877">
        <v>-33.395809999999997</v>
      </c>
      <c r="CO1877">
        <v>-36.946800000000003</v>
      </c>
      <c r="CP1877">
        <v>-54.996490000000001</v>
      </c>
      <c r="CQ1877">
        <v>387.28739999999999</v>
      </c>
      <c r="CR1877">
        <v>97.894880000000001</v>
      </c>
      <c r="CS1877">
        <v>98.349279999999993</v>
      </c>
      <c r="CT1877">
        <v>99.192610000000002</v>
      </c>
      <c r="CU1877">
        <v>105.91249999999999</v>
      </c>
      <c r="CV1877">
        <v>240.33959999999999</v>
      </c>
      <c r="CW1877">
        <v>218.1925</v>
      </c>
      <c r="CX1877">
        <v>135.36259999999999</v>
      </c>
      <c r="CY1877">
        <v>155.05779999999999</v>
      </c>
      <c r="CZ1877">
        <v>172.62299999999999</v>
      </c>
      <c r="DA1877">
        <v>428.12200000000001</v>
      </c>
      <c r="DB1877">
        <v>297.17110000000002</v>
      </c>
      <c r="DC1877">
        <v>274.20769999999999</v>
      </c>
      <c r="DD1877">
        <v>310.21699999999998</v>
      </c>
      <c r="DE1877">
        <v>370.16050000000001</v>
      </c>
      <c r="DF1877">
        <v>411.76889999999997</v>
      </c>
      <c r="DG1877">
        <v>442.90069999999997</v>
      </c>
      <c r="DH1877">
        <v>484.82639999999998</v>
      </c>
      <c r="DI1877">
        <v>465.9006</v>
      </c>
      <c r="DJ1877">
        <v>847.35500000000002</v>
      </c>
      <c r="DK1877">
        <v>1233.7080000000001</v>
      </c>
      <c r="DL1877">
        <v>733.16780000000006</v>
      </c>
      <c r="DM1877">
        <v>368.47989999999999</v>
      </c>
      <c r="DN1877">
        <v>255.9478</v>
      </c>
      <c r="DO1877">
        <v>20</v>
      </c>
      <c r="DP1877">
        <v>20</v>
      </c>
    </row>
    <row r="1878" spans="1:120" hidden="1" x14ac:dyDescent="0.25">
      <c r="A1878" t="str">
        <f t="shared" si="29"/>
        <v>sublap_id-SLAP_PGNB_All Elect_44434</v>
      </c>
      <c r="B1878" t="s">
        <v>62</v>
      </c>
      <c r="C1878" t="s">
        <v>295</v>
      </c>
      <c r="D1878" t="s">
        <v>61</v>
      </c>
      <c r="E1878" t="s">
        <v>296</v>
      </c>
      <c r="F1878" t="s">
        <v>61</v>
      </c>
      <c r="G1878" t="s">
        <v>61</v>
      </c>
      <c r="H1878" t="s">
        <v>61</v>
      </c>
      <c r="I1878" t="s">
        <v>61</v>
      </c>
      <c r="J1878" t="s">
        <v>61</v>
      </c>
      <c r="K1878" t="s">
        <v>190</v>
      </c>
      <c r="L1878" s="18">
        <v>44434</v>
      </c>
      <c r="M1878">
        <v>20</v>
      </c>
      <c r="N1878">
        <v>20</v>
      </c>
      <c r="O1878" t="s">
        <v>263</v>
      </c>
      <c r="P1878">
        <v>2</v>
      </c>
      <c r="Q1878">
        <v>2</v>
      </c>
      <c r="R1878">
        <v>0</v>
      </c>
      <c r="S1878">
        <v>0</v>
      </c>
      <c r="T1878">
        <v>1</v>
      </c>
      <c r="U1878">
        <v>0</v>
      </c>
      <c r="V1878">
        <v>1</v>
      </c>
      <c r="W1878">
        <v>1000.845</v>
      </c>
      <c r="X1878">
        <v>1086.825</v>
      </c>
      <c r="Y1878">
        <v>970.39499999999998</v>
      </c>
      <c r="Z1878">
        <v>1019.34</v>
      </c>
      <c r="AA1878">
        <v>930.91499999999996</v>
      </c>
      <c r="AB1878">
        <v>849.72</v>
      </c>
      <c r="AC1878">
        <v>830.17499999999995</v>
      </c>
      <c r="AD1878">
        <v>1083.57</v>
      </c>
      <c r="AE1878">
        <v>1223.865</v>
      </c>
      <c r="AF1878">
        <v>1277.895</v>
      </c>
      <c r="AG1878">
        <v>1313.52</v>
      </c>
      <c r="AH1878">
        <v>1227.9449999999999</v>
      </c>
      <c r="AI1878">
        <v>1234.32</v>
      </c>
      <c r="AJ1878">
        <v>1087.7550000000001</v>
      </c>
      <c r="AK1878">
        <v>1136.9849999999999</v>
      </c>
      <c r="AL1878">
        <v>1152.915</v>
      </c>
      <c r="AM1878">
        <v>1121.6400000000001</v>
      </c>
      <c r="AN1878">
        <v>963.69</v>
      </c>
      <c r="AO1878">
        <v>715.09500000000003</v>
      </c>
      <c r="AP1878">
        <v>704.98500000000001</v>
      </c>
      <c r="AQ1878">
        <v>683.32500000000005</v>
      </c>
      <c r="AR1878">
        <v>644.79</v>
      </c>
      <c r="AS1878">
        <v>647.68499999999995</v>
      </c>
      <c r="AT1878">
        <v>637.33500000000004</v>
      </c>
      <c r="AU1878">
        <v>59</v>
      </c>
      <c r="AV1878">
        <v>54</v>
      </c>
      <c r="AW1878">
        <v>53</v>
      </c>
      <c r="AX1878">
        <v>52</v>
      </c>
      <c r="AY1878">
        <v>51.5</v>
      </c>
      <c r="AZ1878">
        <v>50.5</v>
      </c>
      <c r="BA1878">
        <v>49.5</v>
      </c>
      <c r="BB1878">
        <v>50</v>
      </c>
      <c r="BC1878">
        <v>56</v>
      </c>
      <c r="BD1878">
        <v>61.5</v>
      </c>
      <c r="BE1878">
        <v>68</v>
      </c>
      <c r="BF1878">
        <v>75.5</v>
      </c>
      <c r="BG1878">
        <v>80.5</v>
      </c>
      <c r="BH1878">
        <v>86</v>
      </c>
      <c r="BI1878">
        <v>91</v>
      </c>
      <c r="BJ1878">
        <v>93.5</v>
      </c>
      <c r="BK1878">
        <v>93.5</v>
      </c>
      <c r="BL1878">
        <v>93.5</v>
      </c>
      <c r="BM1878">
        <v>88</v>
      </c>
      <c r="BN1878">
        <v>83.5</v>
      </c>
      <c r="BO1878">
        <v>76.5</v>
      </c>
      <c r="BP1878">
        <v>72</v>
      </c>
      <c r="BQ1878">
        <v>68</v>
      </c>
      <c r="BR1878">
        <v>64.5</v>
      </c>
      <c r="BS1878">
        <v>12.58084</v>
      </c>
      <c r="BT1878">
        <v>20.174009999999999</v>
      </c>
      <c r="BU1878">
        <v>125.3699</v>
      </c>
      <c r="BV1878">
        <v>85.118129999999994</v>
      </c>
      <c r="BW1878">
        <v>105.9439</v>
      </c>
      <c r="BX1878">
        <v>108.7013</v>
      </c>
      <c r="BY1878">
        <v>103.6377</v>
      </c>
      <c r="BZ1878">
        <v>-31.031680000000001</v>
      </c>
      <c r="CA1878">
        <v>-142.40270000000001</v>
      </c>
      <c r="CB1878">
        <v>-144.8486</v>
      </c>
      <c r="CC1878">
        <v>-190.17439999999999</v>
      </c>
      <c r="CD1878">
        <v>-89.124939999999995</v>
      </c>
      <c r="CE1878">
        <v>-74.242919999999998</v>
      </c>
      <c r="CF1878">
        <v>90.753479999999996</v>
      </c>
      <c r="CG1878">
        <v>8.0610959999999992</v>
      </c>
      <c r="CH1878">
        <v>78.333399999999997</v>
      </c>
      <c r="CI1878">
        <v>99.304320000000004</v>
      </c>
      <c r="CJ1878">
        <v>259.75150000000002</v>
      </c>
      <c r="CK1878">
        <v>550.11320000000001</v>
      </c>
      <c r="CL1878">
        <v>544.82730000000004</v>
      </c>
      <c r="CM1878">
        <v>584.56640000000004</v>
      </c>
      <c r="CN1878">
        <v>503.25310000000002</v>
      </c>
      <c r="CO1878">
        <v>471.6284</v>
      </c>
      <c r="CP1878">
        <v>459.55189999999999</v>
      </c>
      <c r="CQ1878">
        <v>2663.12</v>
      </c>
      <c r="CR1878">
        <v>1624.527</v>
      </c>
      <c r="CS1878">
        <v>1235.0419999999999</v>
      </c>
      <c r="CT1878">
        <v>904.15909999999997</v>
      </c>
      <c r="CU1878">
        <v>765.75130000000001</v>
      </c>
      <c r="CV1878">
        <v>434.27050000000003</v>
      </c>
      <c r="CW1878">
        <v>415.08819999999997</v>
      </c>
      <c r="CX1878">
        <v>370.41129999999998</v>
      </c>
      <c r="CY1878">
        <v>376.18349999999998</v>
      </c>
      <c r="CZ1878">
        <v>372.2011</v>
      </c>
      <c r="DA1878">
        <v>927.70360000000005</v>
      </c>
      <c r="DB1878">
        <v>1402.652</v>
      </c>
      <c r="DC1878">
        <v>1872.171</v>
      </c>
      <c r="DD1878">
        <v>1780.085</v>
      </c>
      <c r="DE1878">
        <v>2285.5909999999999</v>
      </c>
      <c r="DF1878">
        <v>2302.5039999999999</v>
      </c>
      <c r="DG1878">
        <v>2048.982</v>
      </c>
      <c r="DH1878">
        <v>1860.482</v>
      </c>
      <c r="DI1878">
        <v>1844.9069999999999</v>
      </c>
      <c r="DJ1878">
        <v>1359.694</v>
      </c>
      <c r="DK1878">
        <v>1821.777</v>
      </c>
      <c r="DL1878">
        <v>1572.316</v>
      </c>
      <c r="DM1878">
        <v>1881.835</v>
      </c>
      <c r="DN1878">
        <v>1492.6289999999999</v>
      </c>
      <c r="DO1878">
        <v>20</v>
      </c>
      <c r="DP1878">
        <v>20</v>
      </c>
    </row>
    <row r="1879" spans="1:120" hidden="1" x14ac:dyDescent="0.25">
      <c r="A1879" t="str">
        <f t="shared" si="29"/>
        <v>Industry_Type-4. Retail stores_All Elect_44434</v>
      </c>
      <c r="B1879" t="s">
        <v>62</v>
      </c>
      <c r="C1879" t="s">
        <v>204</v>
      </c>
      <c r="D1879" t="s">
        <v>61</v>
      </c>
      <c r="E1879" t="s">
        <v>61</v>
      </c>
      <c r="F1879" t="s">
        <v>61</v>
      </c>
      <c r="G1879" t="s">
        <v>33</v>
      </c>
      <c r="H1879" t="s">
        <v>61</v>
      </c>
      <c r="I1879" t="s">
        <v>61</v>
      </c>
      <c r="J1879" t="s">
        <v>61</v>
      </c>
      <c r="K1879" t="s">
        <v>190</v>
      </c>
      <c r="L1879" s="18">
        <v>44434</v>
      </c>
      <c r="M1879">
        <v>20</v>
      </c>
      <c r="N1879">
        <v>20</v>
      </c>
      <c r="O1879" t="s">
        <v>263</v>
      </c>
      <c r="P1879">
        <v>116</v>
      </c>
      <c r="Q1879">
        <v>114</v>
      </c>
      <c r="R1879">
        <v>0</v>
      </c>
      <c r="S1879">
        <v>0</v>
      </c>
      <c r="T1879">
        <v>0</v>
      </c>
      <c r="U1879">
        <v>0</v>
      </c>
      <c r="V1879">
        <v>0</v>
      </c>
      <c r="W1879">
        <v>2316.3627999999999</v>
      </c>
      <c r="X1879">
        <v>2076.8523</v>
      </c>
      <c r="Y1879">
        <v>2073.3152</v>
      </c>
      <c r="Z1879">
        <v>2087.1957000000002</v>
      </c>
      <c r="AA1879">
        <v>2263.9648999999999</v>
      </c>
      <c r="AB1879">
        <v>2560.1104</v>
      </c>
      <c r="AC1879">
        <v>3276.0571</v>
      </c>
      <c r="AD1879">
        <v>3652.4737</v>
      </c>
      <c r="AE1879">
        <v>4047.4618</v>
      </c>
      <c r="AF1879">
        <v>4499.8078999999998</v>
      </c>
      <c r="AG1879">
        <v>5180.1778999999997</v>
      </c>
      <c r="AH1879">
        <v>5963.6445000000003</v>
      </c>
      <c r="AI1879">
        <v>6361.4593000000004</v>
      </c>
      <c r="AJ1879">
        <v>6804.5742</v>
      </c>
      <c r="AK1879">
        <v>7086.9681</v>
      </c>
      <c r="AL1879">
        <v>7105.4457000000002</v>
      </c>
      <c r="AM1879">
        <v>7404.9800999999998</v>
      </c>
      <c r="AN1879">
        <v>8127.7048000000004</v>
      </c>
      <c r="AO1879">
        <v>8231.5727000000006</v>
      </c>
      <c r="AP1879">
        <v>6406.4521000000004</v>
      </c>
      <c r="AQ1879">
        <v>5556.1500999999998</v>
      </c>
      <c r="AR1879">
        <v>3594.0936999999999</v>
      </c>
      <c r="AS1879">
        <v>2579.9789000000001</v>
      </c>
      <c r="AT1879">
        <v>2268.2624999999998</v>
      </c>
      <c r="AU1879">
        <v>61.75</v>
      </c>
      <c r="AV1879">
        <v>58.938595999999997</v>
      </c>
      <c r="AW1879">
        <v>58.552632000000003</v>
      </c>
      <c r="AX1879">
        <v>58.228070000000002</v>
      </c>
      <c r="AY1879">
        <v>57.425438999999997</v>
      </c>
      <c r="AZ1879">
        <v>56.789473999999998</v>
      </c>
      <c r="BA1879">
        <v>56.478070000000002</v>
      </c>
      <c r="BB1879">
        <v>57.210526000000002</v>
      </c>
      <c r="BC1879">
        <v>60.276316000000001</v>
      </c>
      <c r="BD1879">
        <v>63.868420999999998</v>
      </c>
      <c r="BE1879">
        <v>67.907894999999996</v>
      </c>
      <c r="BF1879">
        <v>72.254385999999997</v>
      </c>
      <c r="BG1879">
        <v>76.083332999999996</v>
      </c>
      <c r="BH1879">
        <v>80.087719000000007</v>
      </c>
      <c r="BI1879">
        <v>82.298246000000006</v>
      </c>
      <c r="BJ1879">
        <v>83.745614000000003</v>
      </c>
      <c r="BK1879">
        <v>84.820175000000006</v>
      </c>
      <c r="BL1879">
        <v>84.592105000000004</v>
      </c>
      <c r="BM1879">
        <v>82.372806999999995</v>
      </c>
      <c r="BN1879">
        <v>78.421053000000001</v>
      </c>
      <c r="BO1879">
        <v>73.131579000000002</v>
      </c>
      <c r="BP1879">
        <v>69.508771999999993</v>
      </c>
      <c r="BQ1879">
        <v>67.342105000000004</v>
      </c>
      <c r="BR1879">
        <v>65.688596000000004</v>
      </c>
      <c r="BS1879">
        <v>-87.198009999999996</v>
      </c>
      <c r="BT1879">
        <v>42.55782</v>
      </c>
      <c r="BU1879">
        <v>35.53051</v>
      </c>
      <c r="BV1879">
        <v>32.812069999999999</v>
      </c>
      <c r="BW1879">
        <v>-87.385279999999995</v>
      </c>
      <c r="BX1879">
        <v>-125.12730000000001</v>
      </c>
      <c r="BY1879">
        <v>-152.94810000000001</v>
      </c>
      <c r="BZ1879">
        <v>130.61539999999999</v>
      </c>
      <c r="CA1879">
        <v>159.1241</v>
      </c>
      <c r="CB1879">
        <v>62.052810000000001</v>
      </c>
      <c r="CC1879">
        <v>49.79665</v>
      </c>
      <c r="CD1879">
        <v>85.517110000000002</v>
      </c>
      <c r="CE1879">
        <v>80.830860000000001</v>
      </c>
      <c r="CF1879">
        <v>-78.734939999999995</v>
      </c>
      <c r="CG1879">
        <v>-115.1268</v>
      </c>
      <c r="CH1879">
        <v>55.508600000000001</v>
      </c>
      <c r="CI1879">
        <v>-42.40701</v>
      </c>
      <c r="CJ1879">
        <v>-606.28179999999998</v>
      </c>
      <c r="CK1879">
        <v>-729.66369999999995</v>
      </c>
      <c r="CL1879">
        <v>325.95769999999999</v>
      </c>
      <c r="CM1879">
        <v>-178.36770000000001</v>
      </c>
      <c r="CN1879">
        <v>51.451650000000001</v>
      </c>
      <c r="CO1879">
        <v>-27.76934</v>
      </c>
      <c r="CP1879">
        <v>-72.694230000000005</v>
      </c>
      <c r="CQ1879">
        <v>537.31089999999995</v>
      </c>
      <c r="CR1879">
        <v>324.58969999999999</v>
      </c>
      <c r="CS1879">
        <v>318.47620000000001</v>
      </c>
      <c r="CT1879">
        <v>311.7758</v>
      </c>
      <c r="CU1879">
        <v>327.3621</v>
      </c>
      <c r="CV1879">
        <v>444.5915</v>
      </c>
      <c r="CW1879">
        <v>394.59480000000002</v>
      </c>
      <c r="CX1879">
        <v>358.33240000000001</v>
      </c>
      <c r="CY1879">
        <v>629.59180000000003</v>
      </c>
      <c r="CZ1879">
        <v>568.44269999999995</v>
      </c>
      <c r="DA1879">
        <v>1341.498</v>
      </c>
      <c r="DB1879">
        <v>1222.7929999999999</v>
      </c>
      <c r="DC1879">
        <v>1311.3030000000001</v>
      </c>
      <c r="DD1879">
        <v>1410.816</v>
      </c>
      <c r="DE1879">
        <v>1494.866</v>
      </c>
      <c r="DF1879">
        <v>1580.5429999999999</v>
      </c>
      <c r="DG1879">
        <v>1567.664</v>
      </c>
      <c r="DH1879">
        <v>1666.0219999999999</v>
      </c>
      <c r="DI1879">
        <v>1684.3330000000001</v>
      </c>
      <c r="DJ1879">
        <v>3108.1590000000001</v>
      </c>
      <c r="DK1879">
        <v>4258.1270000000004</v>
      </c>
      <c r="DL1879">
        <v>2225.0590000000002</v>
      </c>
      <c r="DM1879">
        <v>744.64110000000005</v>
      </c>
      <c r="DN1879">
        <v>473.93169999999998</v>
      </c>
      <c r="DO1879">
        <v>20</v>
      </c>
      <c r="DP1879">
        <v>20</v>
      </c>
    </row>
    <row r="1880" spans="1:120" hidden="1" x14ac:dyDescent="0.25">
      <c r="A1880" t="str">
        <f t="shared" si="29"/>
        <v>Industry_Type-5. Offices, Hotels, Finance, Services_All Elect_44434</v>
      </c>
      <c r="B1880" t="s">
        <v>62</v>
      </c>
      <c r="C1880" t="s">
        <v>205</v>
      </c>
      <c r="D1880" t="s">
        <v>61</v>
      </c>
      <c r="E1880" t="s">
        <v>61</v>
      </c>
      <c r="F1880" t="s">
        <v>61</v>
      </c>
      <c r="G1880" t="s">
        <v>37</v>
      </c>
      <c r="H1880" t="s">
        <v>61</v>
      </c>
      <c r="I1880" t="s">
        <v>61</v>
      </c>
      <c r="J1880" t="s">
        <v>61</v>
      </c>
      <c r="K1880" t="s">
        <v>190</v>
      </c>
      <c r="L1880" s="18">
        <v>44434</v>
      </c>
      <c r="M1880">
        <v>20</v>
      </c>
      <c r="N1880">
        <v>20</v>
      </c>
      <c r="O1880" t="s">
        <v>263</v>
      </c>
      <c r="P1880">
        <v>60</v>
      </c>
      <c r="Q1880">
        <v>59</v>
      </c>
      <c r="R1880">
        <v>0</v>
      </c>
      <c r="S1880">
        <v>0</v>
      </c>
      <c r="T1880">
        <v>0</v>
      </c>
      <c r="U1880">
        <v>0</v>
      </c>
      <c r="V1880">
        <v>0</v>
      </c>
      <c r="W1880">
        <v>9925.6169000000009</v>
      </c>
      <c r="X1880">
        <v>9715.3184999999994</v>
      </c>
      <c r="Y1880">
        <v>9510.3615000000009</v>
      </c>
      <c r="Z1880">
        <v>9470.0872999999992</v>
      </c>
      <c r="AA1880">
        <v>9490.8651000000009</v>
      </c>
      <c r="AB1880">
        <v>9758.5306999999993</v>
      </c>
      <c r="AC1880">
        <v>10408.611000000001</v>
      </c>
      <c r="AD1880">
        <v>10929.987999999999</v>
      </c>
      <c r="AE1880">
        <v>11648.513999999999</v>
      </c>
      <c r="AF1880">
        <v>12993.804</v>
      </c>
      <c r="AG1880">
        <v>13963.357</v>
      </c>
      <c r="AH1880">
        <v>14733.92</v>
      </c>
      <c r="AI1880">
        <v>14981.335999999999</v>
      </c>
      <c r="AJ1880">
        <v>15290.691999999999</v>
      </c>
      <c r="AK1880">
        <v>15574.14</v>
      </c>
      <c r="AL1880">
        <v>15754.474</v>
      </c>
      <c r="AM1880">
        <v>15754.243</v>
      </c>
      <c r="AN1880">
        <v>15337.687</v>
      </c>
      <c r="AO1880">
        <v>14625.584999999999</v>
      </c>
      <c r="AP1880">
        <v>13695.764999999999</v>
      </c>
      <c r="AQ1880">
        <v>13099.058000000001</v>
      </c>
      <c r="AR1880">
        <v>12333.424000000001</v>
      </c>
      <c r="AS1880">
        <v>11220.733</v>
      </c>
      <c r="AT1880">
        <v>10766.571</v>
      </c>
      <c r="AU1880">
        <v>62.694915000000002</v>
      </c>
      <c r="AV1880">
        <v>58.915253999999997</v>
      </c>
      <c r="AW1880">
        <v>57.644067999999997</v>
      </c>
      <c r="AX1880">
        <v>56.474575999999999</v>
      </c>
      <c r="AY1880">
        <v>56.084746000000003</v>
      </c>
      <c r="AZ1880">
        <v>56.033898000000001</v>
      </c>
      <c r="BA1880">
        <v>56.372881</v>
      </c>
      <c r="BB1880">
        <v>56.762712000000001</v>
      </c>
      <c r="BC1880">
        <v>59.262712000000001</v>
      </c>
      <c r="BD1880">
        <v>62.355932000000003</v>
      </c>
      <c r="BE1880">
        <v>65.406779999999998</v>
      </c>
      <c r="BF1880">
        <v>69.618644000000003</v>
      </c>
      <c r="BG1880">
        <v>73.355931999999996</v>
      </c>
      <c r="BH1880">
        <v>77.033897999999994</v>
      </c>
      <c r="BI1880">
        <v>79.694914999999995</v>
      </c>
      <c r="BJ1880">
        <v>81.016948999999997</v>
      </c>
      <c r="BK1880">
        <v>81.186441000000002</v>
      </c>
      <c r="BL1880">
        <v>79.788135999999994</v>
      </c>
      <c r="BM1880">
        <v>78.245762999999997</v>
      </c>
      <c r="BN1880">
        <v>74.542372999999998</v>
      </c>
      <c r="BO1880">
        <v>70.008475000000004</v>
      </c>
      <c r="BP1880">
        <v>68.474575999999999</v>
      </c>
      <c r="BQ1880">
        <v>67.254237000000003</v>
      </c>
      <c r="BR1880">
        <v>66.084745999999996</v>
      </c>
      <c r="BS1880">
        <v>4.4347669999999999</v>
      </c>
      <c r="BT1880">
        <v>142.78399999999999</v>
      </c>
      <c r="BU1880">
        <v>177.41399999999999</v>
      </c>
      <c r="BV1880">
        <v>132.7567</v>
      </c>
      <c r="BW1880">
        <v>126.7103</v>
      </c>
      <c r="BX1880">
        <v>53.92606</v>
      </c>
      <c r="BY1880">
        <v>-29.55104</v>
      </c>
      <c r="BZ1880">
        <v>27.935120000000001</v>
      </c>
      <c r="CA1880">
        <v>-53.032060000000001</v>
      </c>
      <c r="CB1880">
        <v>-124.2217</v>
      </c>
      <c r="CC1880">
        <v>-52.203740000000003</v>
      </c>
      <c r="CD1880">
        <v>-161.494</v>
      </c>
      <c r="CE1880">
        <v>49.36889</v>
      </c>
      <c r="CF1880">
        <v>138.02330000000001</v>
      </c>
      <c r="CG1880">
        <v>140.6842</v>
      </c>
      <c r="CH1880">
        <v>-37.17295</v>
      </c>
      <c r="CI1880">
        <v>-48.54477</v>
      </c>
      <c r="CJ1880">
        <v>160.577</v>
      </c>
      <c r="CK1880">
        <v>321.71719999999999</v>
      </c>
      <c r="CL1880">
        <v>137.53100000000001</v>
      </c>
      <c r="CM1880">
        <v>-157.74850000000001</v>
      </c>
      <c r="CN1880">
        <v>-160.5386</v>
      </c>
      <c r="CO1880">
        <v>-77.127330000000001</v>
      </c>
      <c r="CP1880">
        <v>-164.50640000000001</v>
      </c>
      <c r="CQ1880">
        <v>2453.8209999999999</v>
      </c>
      <c r="CR1880">
        <v>1701.0319999999999</v>
      </c>
      <c r="CS1880">
        <v>1053.9580000000001</v>
      </c>
      <c r="CT1880">
        <v>604.6377</v>
      </c>
      <c r="CU1880">
        <v>621.3537</v>
      </c>
      <c r="CV1880">
        <v>532.00750000000005</v>
      </c>
      <c r="CW1880">
        <v>479.4196</v>
      </c>
      <c r="CX1880">
        <v>393.72149999999999</v>
      </c>
      <c r="CY1880">
        <v>921.87339999999995</v>
      </c>
      <c r="CZ1880">
        <v>1667.3520000000001</v>
      </c>
      <c r="DA1880">
        <v>3410.8429999999998</v>
      </c>
      <c r="DB1880">
        <v>5219.0119999999997</v>
      </c>
      <c r="DC1880">
        <v>7016.8530000000001</v>
      </c>
      <c r="DD1880">
        <v>9158.0550000000003</v>
      </c>
      <c r="DE1880">
        <v>10892.23</v>
      </c>
      <c r="DF1880">
        <v>10277.42</v>
      </c>
      <c r="DG1880">
        <v>12166.37</v>
      </c>
      <c r="DH1880">
        <v>14158.22</v>
      </c>
      <c r="DI1880">
        <v>15161.62</v>
      </c>
      <c r="DJ1880">
        <v>14402.59</v>
      </c>
      <c r="DK1880">
        <v>14054.28</v>
      </c>
      <c r="DL1880">
        <v>12270.37</v>
      </c>
      <c r="DM1880">
        <v>7543.7719999999999</v>
      </c>
      <c r="DN1880">
        <v>4203.3379999999997</v>
      </c>
      <c r="DO1880">
        <v>20</v>
      </c>
      <c r="DP1880">
        <v>20</v>
      </c>
    </row>
    <row r="1881" spans="1:120" x14ac:dyDescent="0.25">
      <c r="A1881" t="str">
        <f t="shared" si="29"/>
        <v>AutoDR-Yes_All Elect_44434</v>
      </c>
      <c r="B1881" t="s">
        <v>62</v>
      </c>
      <c r="C1881" t="s">
        <v>322</v>
      </c>
      <c r="D1881" t="s">
        <v>61</v>
      </c>
      <c r="E1881" t="s">
        <v>61</v>
      </c>
      <c r="F1881" t="s">
        <v>61</v>
      </c>
      <c r="G1881" t="s">
        <v>61</v>
      </c>
      <c r="H1881" t="s">
        <v>98</v>
      </c>
      <c r="I1881" t="s">
        <v>61</v>
      </c>
      <c r="J1881" t="s">
        <v>61</v>
      </c>
      <c r="K1881" t="s">
        <v>190</v>
      </c>
      <c r="L1881" s="18">
        <v>44434</v>
      </c>
      <c r="M1881">
        <v>20</v>
      </c>
      <c r="N1881">
        <v>20</v>
      </c>
      <c r="O1881" t="s">
        <v>263</v>
      </c>
      <c r="P1881">
        <v>12</v>
      </c>
      <c r="Q1881">
        <v>12</v>
      </c>
      <c r="R1881">
        <v>0</v>
      </c>
      <c r="S1881">
        <v>0</v>
      </c>
      <c r="T1881">
        <v>1</v>
      </c>
      <c r="U1881">
        <v>0</v>
      </c>
      <c r="V1881">
        <v>1</v>
      </c>
      <c r="W1881">
        <v>411.28</v>
      </c>
      <c r="X1881">
        <v>391.54</v>
      </c>
      <c r="Y1881">
        <v>391.78</v>
      </c>
      <c r="Z1881">
        <v>372.74</v>
      </c>
      <c r="AA1881">
        <v>360.12</v>
      </c>
      <c r="AB1881">
        <v>362.86</v>
      </c>
      <c r="AC1881">
        <v>369.96</v>
      </c>
      <c r="AD1881">
        <v>422.8</v>
      </c>
      <c r="AE1881">
        <v>501.48</v>
      </c>
      <c r="AF1881">
        <v>639.54</v>
      </c>
      <c r="AG1881">
        <v>708.36</v>
      </c>
      <c r="AH1881">
        <v>747.54</v>
      </c>
      <c r="AI1881">
        <v>805.54</v>
      </c>
      <c r="AJ1881">
        <v>842.12</v>
      </c>
      <c r="AK1881">
        <v>844.12</v>
      </c>
      <c r="AL1881">
        <v>843.34</v>
      </c>
      <c r="AM1881">
        <v>853.08</v>
      </c>
      <c r="AN1881">
        <v>813.38</v>
      </c>
      <c r="AO1881">
        <v>712.44</v>
      </c>
      <c r="AP1881">
        <v>706.76</v>
      </c>
      <c r="AQ1881">
        <v>717.54</v>
      </c>
      <c r="AR1881">
        <v>604.08000000000004</v>
      </c>
      <c r="AS1881">
        <v>556.72</v>
      </c>
      <c r="AT1881">
        <v>476.42</v>
      </c>
      <c r="AU1881">
        <v>61.458333000000003</v>
      </c>
      <c r="AV1881">
        <v>58.583333000000003</v>
      </c>
      <c r="AW1881">
        <v>58.291666999999997</v>
      </c>
      <c r="AX1881">
        <v>58.041666999999997</v>
      </c>
      <c r="AY1881">
        <v>57.083333000000003</v>
      </c>
      <c r="AZ1881">
        <v>56.333333000000003</v>
      </c>
      <c r="BA1881">
        <v>55.958333000000003</v>
      </c>
      <c r="BB1881">
        <v>56.666666999999997</v>
      </c>
      <c r="BC1881">
        <v>59.791666999999997</v>
      </c>
      <c r="BD1881">
        <v>63.541666999999997</v>
      </c>
      <c r="BE1881">
        <v>67.791667000000004</v>
      </c>
      <c r="BF1881">
        <v>72.25</v>
      </c>
      <c r="BG1881">
        <v>75.833332999999996</v>
      </c>
      <c r="BH1881">
        <v>79.541667000000004</v>
      </c>
      <c r="BI1881">
        <v>81.416667000000004</v>
      </c>
      <c r="BJ1881">
        <v>82.75</v>
      </c>
      <c r="BK1881">
        <v>84.041667000000004</v>
      </c>
      <c r="BL1881">
        <v>83.875</v>
      </c>
      <c r="BM1881">
        <v>81.75</v>
      </c>
      <c r="BN1881">
        <v>77.833332999999996</v>
      </c>
      <c r="BO1881">
        <v>72.875</v>
      </c>
      <c r="BP1881">
        <v>69.458332999999996</v>
      </c>
      <c r="BQ1881">
        <v>67.333332999999996</v>
      </c>
      <c r="BR1881">
        <v>65.625</v>
      </c>
      <c r="BS1881">
        <v>27.789249999999999</v>
      </c>
      <c r="BT1881">
        <v>23.14274</v>
      </c>
      <c r="BU1881">
        <v>10.573600000000001</v>
      </c>
      <c r="BV1881">
        <v>4.1475090000000003</v>
      </c>
      <c r="BW1881">
        <v>17.52065</v>
      </c>
      <c r="BX1881">
        <v>14.41587</v>
      </c>
      <c r="BY1881">
        <v>15.971</v>
      </c>
      <c r="BZ1881">
        <v>0.55762670000000003</v>
      </c>
      <c r="CA1881">
        <v>-10.5472</v>
      </c>
      <c r="CB1881">
        <v>-37.366370000000003</v>
      </c>
      <c r="CC1881">
        <v>-19.072890000000001</v>
      </c>
      <c r="CD1881">
        <v>-11.62832</v>
      </c>
      <c r="CE1881">
        <v>-21.686620000000001</v>
      </c>
      <c r="CF1881">
        <v>6.5549949999999999</v>
      </c>
      <c r="CG1881">
        <v>29.065560000000001</v>
      </c>
      <c r="CH1881">
        <v>41.09205</v>
      </c>
      <c r="CI1881">
        <v>25.282990000000002</v>
      </c>
      <c r="CJ1881">
        <v>44.789250000000003</v>
      </c>
      <c r="CK1881">
        <v>110.57080000000001</v>
      </c>
      <c r="CL1881">
        <v>46.710250000000002</v>
      </c>
      <c r="CM1881">
        <v>-8.8499160000000003</v>
      </c>
      <c r="CN1881">
        <v>22.951599999999999</v>
      </c>
      <c r="CO1881">
        <v>15.749980000000001</v>
      </c>
      <c r="CP1881">
        <v>5.1275490000000001</v>
      </c>
      <c r="CQ1881">
        <v>44.930979999999998</v>
      </c>
      <c r="CR1881">
        <v>26.05762</v>
      </c>
      <c r="CS1881">
        <v>22.61693</v>
      </c>
      <c r="CT1881">
        <v>15.678280000000001</v>
      </c>
      <c r="CU1881">
        <v>11.773870000000001</v>
      </c>
      <c r="CV1881">
        <v>9.6221099999999993</v>
      </c>
      <c r="CW1881">
        <v>7.4228800000000001</v>
      </c>
      <c r="CX1881">
        <v>5.6801820000000003</v>
      </c>
      <c r="CY1881">
        <v>16.2698</v>
      </c>
      <c r="CZ1881">
        <v>31.071010000000001</v>
      </c>
      <c r="DA1881">
        <v>45.07105</v>
      </c>
      <c r="DB1881">
        <v>41.632309999999997</v>
      </c>
      <c r="DC1881">
        <v>47.959420000000001</v>
      </c>
      <c r="DD1881">
        <v>48.127870000000001</v>
      </c>
      <c r="DE1881">
        <v>57.110399999999998</v>
      </c>
      <c r="DF1881">
        <v>57.192340000000002</v>
      </c>
      <c r="DG1881">
        <v>60.26305</v>
      </c>
      <c r="DH1881">
        <v>57.62482</v>
      </c>
      <c r="DI1881">
        <v>56.990560000000002</v>
      </c>
      <c r="DJ1881">
        <v>63.797150000000002</v>
      </c>
      <c r="DK1881">
        <v>62.419339999999998</v>
      </c>
      <c r="DL1881">
        <v>62.207680000000003</v>
      </c>
      <c r="DM1881">
        <v>86.499600000000001</v>
      </c>
      <c r="DN1881">
        <v>88.164689999999993</v>
      </c>
      <c r="DO1881">
        <v>20</v>
      </c>
      <c r="DP1881">
        <v>20</v>
      </c>
    </row>
    <row r="1882" spans="1:120" hidden="1" x14ac:dyDescent="0.25">
      <c r="A1882" t="str">
        <f t="shared" si="29"/>
        <v>Industry_Type-6. Schools_All Elect_44434</v>
      </c>
      <c r="B1882" t="s">
        <v>62</v>
      </c>
      <c r="C1882" t="s">
        <v>220</v>
      </c>
      <c r="D1882" t="s">
        <v>61</v>
      </c>
      <c r="E1882" t="s">
        <v>61</v>
      </c>
      <c r="F1882" t="s">
        <v>61</v>
      </c>
      <c r="G1882" t="s">
        <v>40</v>
      </c>
      <c r="H1882" t="s">
        <v>61</v>
      </c>
      <c r="I1882" t="s">
        <v>61</v>
      </c>
      <c r="J1882" t="s">
        <v>61</v>
      </c>
      <c r="K1882" t="s">
        <v>190</v>
      </c>
      <c r="L1882" s="18">
        <v>44434</v>
      </c>
      <c r="M1882">
        <v>20</v>
      </c>
      <c r="N1882">
        <v>20</v>
      </c>
      <c r="O1882" t="s">
        <v>263</v>
      </c>
      <c r="P1882">
        <v>1</v>
      </c>
      <c r="Q1882">
        <v>1</v>
      </c>
      <c r="R1882">
        <v>0</v>
      </c>
      <c r="S1882">
        <v>0</v>
      </c>
      <c r="T1882">
        <v>1</v>
      </c>
      <c r="U1882">
        <v>0</v>
      </c>
      <c r="V1882">
        <v>1</v>
      </c>
      <c r="W1882">
        <v>559.44000000000005</v>
      </c>
      <c r="X1882">
        <v>525.24</v>
      </c>
      <c r="Y1882">
        <v>526.67999999999995</v>
      </c>
      <c r="Z1882">
        <v>521.64</v>
      </c>
      <c r="AA1882">
        <v>565.20000000000005</v>
      </c>
      <c r="AB1882">
        <v>757.08</v>
      </c>
      <c r="AC1882">
        <v>831.6</v>
      </c>
      <c r="AD1882">
        <v>869.04</v>
      </c>
      <c r="AE1882">
        <v>963</v>
      </c>
      <c r="AF1882">
        <v>1000.8</v>
      </c>
      <c r="AG1882">
        <v>1047.24</v>
      </c>
      <c r="AH1882">
        <v>1116.3599999999999</v>
      </c>
      <c r="AI1882">
        <v>1158.8399999999999</v>
      </c>
      <c r="AJ1882">
        <v>1202.4000000000001</v>
      </c>
      <c r="AK1882">
        <v>1192.68</v>
      </c>
      <c r="AL1882">
        <v>1225.44</v>
      </c>
      <c r="AM1882">
        <v>1227.96</v>
      </c>
      <c r="AN1882">
        <v>1094.4000000000001</v>
      </c>
      <c r="AO1882">
        <v>994.32</v>
      </c>
      <c r="AP1882">
        <v>838.8</v>
      </c>
      <c r="AQ1882">
        <v>780.48</v>
      </c>
      <c r="AR1882">
        <v>778.32</v>
      </c>
      <c r="AS1882">
        <v>740.52</v>
      </c>
      <c r="AT1882">
        <v>661.68</v>
      </c>
      <c r="AU1882">
        <v>61</v>
      </c>
      <c r="AV1882">
        <v>57</v>
      </c>
      <c r="AW1882">
        <v>57</v>
      </c>
      <c r="AX1882">
        <v>56.5</v>
      </c>
      <c r="AY1882">
        <v>56</v>
      </c>
      <c r="AZ1882">
        <v>56</v>
      </c>
      <c r="BA1882">
        <v>55</v>
      </c>
      <c r="BB1882">
        <v>56</v>
      </c>
      <c r="BC1882">
        <v>58</v>
      </c>
      <c r="BD1882">
        <v>60</v>
      </c>
      <c r="BE1882">
        <v>64.5</v>
      </c>
      <c r="BF1882">
        <v>68.5</v>
      </c>
      <c r="BG1882">
        <v>72</v>
      </c>
      <c r="BH1882">
        <v>76.5</v>
      </c>
      <c r="BI1882">
        <v>78</v>
      </c>
      <c r="BJ1882">
        <v>79.5</v>
      </c>
      <c r="BK1882">
        <v>82.5</v>
      </c>
      <c r="BL1882">
        <v>83</v>
      </c>
      <c r="BM1882">
        <v>80</v>
      </c>
      <c r="BN1882">
        <v>77.5</v>
      </c>
      <c r="BO1882">
        <v>72.5</v>
      </c>
      <c r="BP1882">
        <v>68.5</v>
      </c>
      <c r="BQ1882">
        <v>67</v>
      </c>
      <c r="BR1882">
        <v>66</v>
      </c>
      <c r="BS1882">
        <v>-3.295471</v>
      </c>
      <c r="BT1882">
        <v>44.911070000000002</v>
      </c>
      <c r="BU1882">
        <v>19.9054</v>
      </c>
      <c r="BV1882">
        <v>24.44049</v>
      </c>
      <c r="BW1882">
        <v>33.734499999999997</v>
      </c>
      <c r="BX1882">
        <v>13.09869</v>
      </c>
      <c r="BY1882">
        <v>-0.96466059999999998</v>
      </c>
      <c r="BZ1882">
        <v>7.6262819999999998</v>
      </c>
      <c r="CA1882">
        <v>-34.123469999999998</v>
      </c>
      <c r="CB1882">
        <v>-26.757449999999999</v>
      </c>
      <c r="CC1882">
        <v>-33.470829999999999</v>
      </c>
      <c r="CD1882">
        <v>-60.745359999999998</v>
      </c>
      <c r="CE1882">
        <v>-82.556759999999997</v>
      </c>
      <c r="CF1882">
        <v>-95.29468</v>
      </c>
      <c r="CG1882">
        <v>-108.3939</v>
      </c>
      <c r="CH1882">
        <v>-154.6816</v>
      </c>
      <c r="CI1882">
        <v>-187.11840000000001</v>
      </c>
      <c r="CJ1882">
        <v>-172.12649999999999</v>
      </c>
      <c r="CK1882">
        <v>-117.6671</v>
      </c>
      <c r="CL1882">
        <v>-79.132689999999997</v>
      </c>
      <c r="CM1882">
        <v>-47.738160000000001</v>
      </c>
      <c r="CN1882">
        <v>-62.963619999999999</v>
      </c>
      <c r="CO1882">
        <v>-74.1297</v>
      </c>
      <c r="CP1882">
        <v>-54.177979999999998</v>
      </c>
      <c r="CQ1882">
        <v>32.071800000000003</v>
      </c>
      <c r="CR1882">
        <v>80.496750000000006</v>
      </c>
      <c r="CS1882">
        <v>16.700759999999999</v>
      </c>
      <c r="CT1882">
        <v>14.030060000000001</v>
      </c>
      <c r="CU1882">
        <v>36.563220000000001</v>
      </c>
      <c r="CV1882">
        <v>15.70668</v>
      </c>
      <c r="CW1882">
        <v>28.632670000000001</v>
      </c>
      <c r="CX1882">
        <v>13.66567</v>
      </c>
      <c r="CY1882">
        <v>20.395980000000002</v>
      </c>
      <c r="CZ1882">
        <v>47.509340000000002</v>
      </c>
      <c r="DA1882">
        <v>89.968379999999996</v>
      </c>
      <c r="DB1882">
        <v>113.9016</v>
      </c>
      <c r="DC1882">
        <v>169.64599999999999</v>
      </c>
      <c r="DD1882">
        <v>174.0256</v>
      </c>
      <c r="DE1882">
        <v>222.77719999999999</v>
      </c>
      <c r="DF1882">
        <v>243.233</v>
      </c>
      <c r="DG1882">
        <v>253.4272</v>
      </c>
      <c r="DH1882">
        <v>134.43430000000001</v>
      </c>
      <c r="DI1882">
        <v>100.3511</v>
      </c>
      <c r="DJ1882">
        <v>50.677630000000001</v>
      </c>
      <c r="DK1882">
        <v>27.981729999999999</v>
      </c>
      <c r="DL1882">
        <v>38.338389999999997</v>
      </c>
      <c r="DM1882">
        <v>36.88899</v>
      </c>
      <c r="DN1882">
        <v>23.523980000000002</v>
      </c>
      <c r="DO1882">
        <v>20</v>
      </c>
      <c r="DP1882">
        <v>20</v>
      </c>
    </row>
    <row r="1883" spans="1:120" hidden="1" x14ac:dyDescent="0.25">
      <c r="A1883" t="str">
        <f t="shared" si="29"/>
        <v>LCA-Northern Coast_All Elect_44434</v>
      </c>
      <c r="B1883" t="s">
        <v>62</v>
      </c>
      <c r="C1883" t="s">
        <v>222</v>
      </c>
      <c r="D1883" t="s">
        <v>104</v>
      </c>
      <c r="E1883" t="s">
        <v>61</v>
      </c>
      <c r="F1883" t="s">
        <v>61</v>
      </c>
      <c r="G1883" t="s">
        <v>61</v>
      </c>
      <c r="H1883" t="s">
        <v>61</v>
      </c>
      <c r="I1883" t="s">
        <v>61</v>
      </c>
      <c r="J1883" t="s">
        <v>61</v>
      </c>
      <c r="K1883" t="s">
        <v>190</v>
      </c>
      <c r="L1883" s="18">
        <v>44434</v>
      </c>
      <c r="M1883">
        <v>20</v>
      </c>
      <c r="N1883">
        <v>20</v>
      </c>
      <c r="O1883" t="s">
        <v>263</v>
      </c>
      <c r="P1883">
        <v>2</v>
      </c>
      <c r="Q1883">
        <v>2</v>
      </c>
      <c r="R1883">
        <v>0</v>
      </c>
      <c r="S1883">
        <v>0</v>
      </c>
      <c r="T1883">
        <v>1</v>
      </c>
      <c r="U1883">
        <v>0</v>
      </c>
      <c r="V1883">
        <v>1</v>
      </c>
      <c r="W1883">
        <v>1000.845</v>
      </c>
      <c r="X1883">
        <v>1086.825</v>
      </c>
      <c r="Y1883">
        <v>970.39499999999998</v>
      </c>
      <c r="Z1883">
        <v>1019.34</v>
      </c>
      <c r="AA1883">
        <v>930.91499999999996</v>
      </c>
      <c r="AB1883">
        <v>849.72</v>
      </c>
      <c r="AC1883">
        <v>830.17499999999995</v>
      </c>
      <c r="AD1883">
        <v>1083.57</v>
      </c>
      <c r="AE1883">
        <v>1223.865</v>
      </c>
      <c r="AF1883">
        <v>1277.895</v>
      </c>
      <c r="AG1883">
        <v>1313.52</v>
      </c>
      <c r="AH1883">
        <v>1227.9449999999999</v>
      </c>
      <c r="AI1883">
        <v>1234.32</v>
      </c>
      <c r="AJ1883">
        <v>1087.7550000000001</v>
      </c>
      <c r="AK1883">
        <v>1136.9849999999999</v>
      </c>
      <c r="AL1883">
        <v>1152.915</v>
      </c>
      <c r="AM1883">
        <v>1121.6400000000001</v>
      </c>
      <c r="AN1883">
        <v>963.69</v>
      </c>
      <c r="AO1883">
        <v>715.09500000000003</v>
      </c>
      <c r="AP1883">
        <v>704.98500000000001</v>
      </c>
      <c r="AQ1883">
        <v>683.32500000000005</v>
      </c>
      <c r="AR1883">
        <v>644.79</v>
      </c>
      <c r="AS1883">
        <v>647.68499999999995</v>
      </c>
      <c r="AT1883">
        <v>637.33500000000004</v>
      </c>
      <c r="AU1883">
        <v>59</v>
      </c>
      <c r="AV1883">
        <v>54</v>
      </c>
      <c r="AW1883">
        <v>53</v>
      </c>
      <c r="AX1883">
        <v>52</v>
      </c>
      <c r="AY1883">
        <v>51.5</v>
      </c>
      <c r="AZ1883">
        <v>50.5</v>
      </c>
      <c r="BA1883">
        <v>49.5</v>
      </c>
      <c r="BB1883">
        <v>50</v>
      </c>
      <c r="BC1883">
        <v>56</v>
      </c>
      <c r="BD1883">
        <v>61.5</v>
      </c>
      <c r="BE1883">
        <v>68</v>
      </c>
      <c r="BF1883">
        <v>75.5</v>
      </c>
      <c r="BG1883">
        <v>80.5</v>
      </c>
      <c r="BH1883">
        <v>86</v>
      </c>
      <c r="BI1883">
        <v>91</v>
      </c>
      <c r="BJ1883">
        <v>93.5</v>
      </c>
      <c r="BK1883">
        <v>93.5</v>
      </c>
      <c r="BL1883">
        <v>93.5</v>
      </c>
      <c r="BM1883">
        <v>88</v>
      </c>
      <c r="BN1883">
        <v>83.5</v>
      </c>
      <c r="BO1883">
        <v>76.5</v>
      </c>
      <c r="BP1883">
        <v>72</v>
      </c>
      <c r="BQ1883">
        <v>68</v>
      </c>
      <c r="BR1883">
        <v>64.5</v>
      </c>
      <c r="BS1883">
        <v>12.58084</v>
      </c>
      <c r="BT1883">
        <v>20.174009999999999</v>
      </c>
      <c r="BU1883">
        <v>125.3699</v>
      </c>
      <c r="BV1883">
        <v>85.118129999999994</v>
      </c>
      <c r="BW1883">
        <v>105.9439</v>
      </c>
      <c r="BX1883">
        <v>108.7013</v>
      </c>
      <c r="BY1883">
        <v>103.6377</v>
      </c>
      <c r="BZ1883">
        <v>-31.031680000000001</v>
      </c>
      <c r="CA1883">
        <v>-142.40270000000001</v>
      </c>
      <c r="CB1883">
        <v>-144.8486</v>
      </c>
      <c r="CC1883">
        <v>-190.17439999999999</v>
      </c>
      <c r="CD1883">
        <v>-89.124939999999995</v>
      </c>
      <c r="CE1883">
        <v>-74.242919999999998</v>
      </c>
      <c r="CF1883">
        <v>90.753479999999996</v>
      </c>
      <c r="CG1883">
        <v>8.0610959999999992</v>
      </c>
      <c r="CH1883">
        <v>78.333399999999997</v>
      </c>
      <c r="CI1883">
        <v>99.304320000000004</v>
      </c>
      <c r="CJ1883">
        <v>259.75150000000002</v>
      </c>
      <c r="CK1883">
        <v>550.11320000000001</v>
      </c>
      <c r="CL1883">
        <v>544.82730000000004</v>
      </c>
      <c r="CM1883">
        <v>584.56640000000004</v>
      </c>
      <c r="CN1883">
        <v>503.25310000000002</v>
      </c>
      <c r="CO1883">
        <v>471.6284</v>
      </c>
      <c r="CP1883">
        <v>459.55189999999999</v>
      </c>
      <c r="CQ1883">
        <v>2663.12</v>
      </c>
      <c r="CR1883">
        <v>1624.527</v>
      </c>
      <c r="CS1883">
        <v>1235.0419999999999</v>
      </c>
      <c r="CT1883">
        <v>904.15909999999997</v>
      </c>
      <c r="CU1883">
        <v>765.75130000000001</v>
      </c>
      <c r="CV1883">
        <v>434.27050000000003</v>
      </c>
      <c r="CW1883">
        <v>415.08819999999997</v>
      </c>
      <c r="CX1883">
        <v>370.41129999999998</v>
      </c>
      <c r="CY1883">
        <v>376.18349999999998</v>
      </c>
      <c r="CZ1883">
        <v>372.2011</v>
      </c>
      <c r="DA1883">
        <v>927.70360000000005</v>
      </c>
      <c r="DB1883">
        <v>1402.652</v>
      </c>
      <c r="DC1883">
        <v>1872.171</v>
      </c>
      <c r="DD1883">
        <v>1780.085</v>
      </c>
      <c r="DE1883">
        <v>2285.5909999999999</v>
      </c>
      <c r="DF1883">
        <v>2302.5039999999999</v>
      </c>
      <c r="DG1883">
        <v>2048.982</v>
      </c>
      <c r="DH1883">
        <v>1860.482</v>
      </c>
      <c r="DI1883">
        <v>1844.9069999999999</v>
      </c>
      <c r="DJ1883">
        <v>1359.694</v>
      </c>
      <c r="DK1883">
        <v>1821.777</v>
      </c>
      <c r="DL1883">
        <v>1572.316</v>
      </c>
      <c r="DM1883">
        <v>1881.835</v>
      </c>
      <c r="DN1883">
        <v>1492.6289999999999</v>
      </c>
      <c r="DO1883">
        <v>20</v>
      </c>
      <c r="DP1883">
        <v>20</v>
      </c>
    </row>
    <row r="1884" spans="1:120" hidden="1" x14ac:dyDescent="0.25">
      <c r="A1884" t="str">
        <f t="shared" si="29"/>
        <v>Aggregator-CPower_All Elect_44434</v>
      </c>
      <c r="B1884" t="s">
        <v>62</v>
      </c>
      <c r="C1884" t="s">
        <v>215</v>
      </c>
      <c r="D1884" t="s">
        <v>61</v>
      </c>
      <c r="E1884" t="s">
        <v>61</v>
      </c>
      <c r="F1884" t="s">
        <v>42</v>
      </c>
      <c r="G1884" t="s">
        <v>61</v>
      </c>
      <c r="H1884" t="s">
        <v>61</v>
      </c>
      <c r="I1884" t="s">
        <v>61</v>
      </c>
      <c r="J1884" t="s">
        <v>61</v>
      </c>
      <c r="K1884" t="s">
        <v>190</v>
      </c>
      <c r="L1884" s="18">
        <v>44434</v>
      </c>
      <c r="M1884">
        <v>20</v>
      </c>
      <c r="N1884">
        <v>20</v>
      </c>
      <c r="O1884" t="s">
        <v>263</v>
      </c>
      <c r="P1884">
        <v>130</v>
      </c>
      <c r="Q1884">
        <v>128</v>
      </c>
      <c r="R1884">
        <v>0</v>
      </c>
      <c r="S1884">
        <v>0</v>
      </c>
      <c r="T1884">
        <v>0</v>
      </c>
      <c r="U1884">
        <v>0</v>
      </c>
      <c r="V1884">
        <v>0</v>
      </c>
      <c r="W1884">
        <v>6129.9310999999998</v>
      </c>
      <c r="X1884">
        <v>5746.2097000000003</v>
      </c>
      <c r="Y1884">
        <v>5673.5304999999998</v>
      </c>
      <c r="Z1884">
        <v>5738.0676000000003</v>
      </c>
      <c r="AA1884">
        <v>5911.4503999999997</v>
      </c>
      <c r="AB1884">
        <v>6367.5001000000002</v>
      </c>
      <c r="AC1884">
        <v>7354.4183000000003</v>
      </c>
      <c r="AD1884">
        <v>8024.1280999999999</v>
      </c>
      <c r="AE1884">
        <v>8924.4675000000007</v>
      </c>
      <c r="AF1884">
        <v>9979.7109999999993</v>
      </c>
      <c r="AG1884">
        <v>11221.554</v>
      </c>
      <c r="AH1884">
        <v>12293.534</v>
      </c>
      <c r="AI1884">
        <v>12949.214</v>
      </c>
      <c r="AJ1884">
        <v>13415.56</v>
      </c>
      <c r="AK1884">
        <v>13898.231</v>
      </c>
      <c r="AL1884">
        <v>14027.215</v>
      </c>
      <c r="AM1884">
        <v>14428.277</v>
      </c>
      <c r="AN1884">
        <v>15017.986000000001</v>
      </c>
      <c r="AO1884">
        <v>14799.793</v>
      </c>
      <c r="AP1884">
        <v>12235.732</v>
      </c>
      <c r="AQ1884">
        <v>10851.793</v>
      </c>
      <c r="AR1884">
        <v>8479.3582999999999</v>
      </c>
      <c r="AS1884">
        <v>7203.7879999999996</v>
      </c>
      <c r="AT1884">
        <v>6524.0748999999996</v>
      </c>
      <c r="AU1884">
        <v>61.421875</v>
      </c>
      <c r="AV1884">
        <v>58.757812999999999</v>
      </c>
      <c r="AW1884">
        <v>58.367187999999999</v>
      </c>
      <c r="AX1884">
        <v>58.082031000000001</v>
      </c>
      <c r="AY1884">
        <v>57.347656000000001</v>
      </c>
      <c r="AZ1884">
        <v>56.742187999999999</v>
      </c>
      <c r="BA1884">
        <v>56.4375</v>
      </c>
      <c r="BB1884">
        <v>57.09375</v>
      </c>
      <c r="BC1884">
        <v>59.929687999999999</v>
      </c>
      <c r="BD1884">
        <v>63.320312999999999</v>
      </c>
      <c r="BE1884">
        <v>67.097656000000001</v>
      </c>
      <c r="BF1884">
        <v>71.15625</v>
      </c>
      <c r="BG1884">
        <v>74.886718999999999</v>
      </c>
      <c r="BH1884">
        <v>78.929687999999999</v>
      </c>
      <c r="BI1884">
        <v>81.074218999999999</v>
      </c>
      <c r="BJ1884">
        <v>82.453125</v>
      </c>
      <c r="BK1884">
        <v>83.328125</v>
      </c>
      <c r="BL1884">
        <v>83.035156000000001</v>
      </c>
      <c r="BM1884">
        <v>80.882812999999999</v>
      </c>
      <c r="BN1884">
        <v>77.050781000000001</v>
      </c>
      <c r="BO1884">
        <v>72.003906000000001</v>
      </c>
      <c r="BP1884">
        <v>68.585937999999999</v>
      </c>
      <c r="BQ1884">
        <v>66.609375</v>
      </c>
      <c r="BR1884">
        <v>65.113281000000001</v>
      </c>
      <c r="BS1884">
        <v>-140.07140000000001</v>
      </c>
      <c r="BT1884">
        <v>174.04589999999999</v>
      </c>
      <c r="BU1884">
        <v>172.74590000000001</v>
      </c>
      <c r="BV1884">
        <v>95.431950000000001</v>
      </c>
      <c r="BW1884">
        <v>-47.825499999999998</v>
      </c>
      <c r="BX1884">
        <v>-105.0771</v>
      </c>
      <c r="BY1884">
        <v>-184.45410000000001</v>
      </c>
      <c r="BZ1884">
        <v>170.4315</v>
      </c>
      <c r="CA1884">
        <v>114.2594</v>
      </c>
      <c r="CB1884">
        <v>43.209139999999998</v>
      </c>
      <c r="CC1884">
        <v>-2.0223770000000001</v>
      </c>
      <c r="CD1884">
        <v>30.230090000000001</v>
      </c>
      <c r="CE1884">
        <v>-33.467700000000001</v>
      </c>
      <c r="CF1884">
        <v>-16.39368</v>
      </c>
      <c r="CG1884">
        <v>-100.3492</v>
      </c>
      <c r="CH1884">
        <v>51.473550000000003</v>
      </c>
      <c r="CI1884">
        <v>-77.583100000000002</v>
      </c>
      <c r="CJ1884">
        <v>-558.61620000000005</v>
      </c>
      <c r="CK1884">
        <v>-645.74400000000003</v>
      </c>
      <c r="CL1884">
        <v>461.02300000000002</v>
      </c>
      <c r="CM1884">
        <v>-35.181139999999999</v>
      </c>
      <c r="CN1884">
        <v>207.9639</v>
      </c>
      <c r="CO1884">
        <v>100.5061</v>
      </c>
      <c r="CP1884">
        <v>-6.0810180000000003</v>
      </c>
      <c r="CQ1884">
        <v>2428.096</v>
      </c>
      <c r="CR1884">
        <v>1721.009</v>
      </c>
      <c r="CS1884">
        <v>1087.4839999999999</v>
      </c>
      <c r="CT1884">
        <v>635.3066</v>
      </c>
      <c r="CU1884">
        <v>698.30129999999997</v>
      </c>
      <c r="CV1884">
        <v>758.54489999999998</v>
      </c>
      <c r="CW1884">
        <v>698.58699999999999</v>
      </c>
      <c r="CX1884">
        <v>594.40830000000005</v>
      </c>
      <c r="CY1884">
        <v>1337.979</v>
      </c>
      <c r="CZ1884">
        <v>1700.9690000000001</v>
      </c>
      <c r="DA1884">
        <v>3211.8910000000001</v>
      </c>
      <c r="DB1884">
        <v>4282.0349999999999</v>
      </c>
      <c r="DC1884">
        <v>5525.9589999999998</v>
      </c>
      <c r="DD1884">
        <v>7860.018</v>
      </c>
      <c r="DE1884">
        <v>9424.8449999999993</v>
      </c>
      <c r="DF1884">
        <v>9360.3420000000006</v>
      </c>
      <c r="DG1884">
        <v>11778.9</v>
      </c>
      <c r="DH1884">
        <v>14175.41</v>
      </c>
      <c r="DI1884">
        <v>15467.58</v>
      </c>
      <c r="DJ1884">
        <v>16360.52</v>
      </c>
      <c r="DK1884">
        <v>17160.13</v>
      </c>
      <c r="DL1884">
        <v>13516.89</v>
      </c>
      <c r="DM1884">
        <v>7755.62</v>
      </c>
      <c r="DN1884">
        <v>4251.8109999999997</v>
      </c>
      <c r="DO1884">
        <v>20</v>
      </c>
      <c r="DP1884">
        <v>20</v>
      </c>
    </row>
    <row r="1885" spans="1:120" hidden="1" x14ac:dyDescent="0.25">
      <c r="A1885" t="str">
        <f t="shared" si="29"/>
        <v>Aggregator-Voltus, Inc._All Elect_44434</v>
      </c>
      <c r="B1885" t="s">
        <v>62</v>
      </c>
      <c r="C1885" t="s">
        <v>221</v>
      </c>
      <c r="D1885" t="s">
        <v>61</v>
      </c>
      <c r="E1885" t="s">
        <v>61</v>
      </c>
      <c r="F1885" t="s">
        <v>198</v>
      </c>
      <c r="G1885" t="s">
        <v>61</v>
      </c>
      <c r="H1885" t="s">
        <v>61</v>
      </c>
      <c r="I1885" t="s">
        <v>61</v>
      </c>
      <c r="J1885" t="s">
        <v>61</v>
      </c>
      <c r="K1885" t="s">
        <v>190</v>
      </c>
      <c r="L1885" s="18">
        <v>44434</v>
      </c>
      <c r="M1885">
        <v>20</v>
      </c>
      <c r="N1885">
        <v>20</v>
      </c>
      <c r="O1885" t="s">
        <v>263</v>
      </c>
      <c r="P1885">
        <v>2</v>
      </c>
      <c r="Q1885">
        <v>2</v>
      </c>
      <c r="R1885">
        <v>0</v>
      </c>
      <c r="S1885">
        <v>0</v>
      </c>
      <c r="T1885">
        <v>1</v>
      </c>
      <c r="U1885">
        <v>0</v>
      </c>
      <c r="V1885">
        <v>1</v>
      </c>
      <c r="W1885">
        <v>1066.44</v>
      </c>
      <c r="X1885">
        <v>1021.44</v>
      </c>
      <c r="Y1885">
        <v>1019.28</v>
      </c>
      <c r="Z1885">
        <v>1011.84</v>
      </c>
      <c r="AA1885">
        <v>1069.8</v>
      </c>
      <c r="AB1885">
        <v>1278.48</v>
      </c>
      <c r="AC1885">
        <v>1326.6</v>
      </c>
      <c r="AD1885">
        <v>1066.44</v>
      </c>
      <c r="AE1885">
        <v>1111.8</v>
      </c>
      <c r="AF1885">
        <v>1147.8</v>
      </c>
      <c r="AG1885">
        <v>1188.8399999999999</v>
      </c>
      <c r="AH1885">
        <v>1247.76</v>
      </c>
      <c r="AI1885">
        <v>1308.24</v>
      </c>
      <c r="AJ1885">
        <v>1592.4</v>
      </c>
      <c r="AK1885">
        <v>1652.28</v>
      </c>
      <c r="AL1885">
        <v>1713.84</v>
      </c>
      <c r="AM1885">
        <v>1722.36</v>
      </c>
      <c r="AN1885">
        <v>1588.8</v>
      </c>
      <c r="AO1885">
        <v>1430.52</v>
      </c>
      <c r="AP1885">
        <v>862.8</v>
      </c>
      <c r="AQ1885">
        <v>1169.8800000000001</v>
      </c>
      <c r="AR1885">
        <v>1304.52</v>
      </c>
      <c r="AS1885">
        <v>1263.72</v>
      </c>
      <c r="AT1885">
        <v>1193.28</v>
      </c>
      <c r="AU1885">
        <v>60</v>
      </c>
      <c r="AV1885">
        <v>57</v>
      </c>
      <c r="AW1885">
        <v>57</v>
      </c>
      <c r="AX1885">
        <v>56.75</v>
      </c>
      <c r="AY1885">
        <v>56.5</v>
      </c>
      <c r="AZ1885">
        <v>56.5</v>
      </c>
      <c r="BA1885">
        <v>56</v>
      </c>
      <c r="BB1885">
        <v>56.5</v>
      </c>
      <c r="BC1885">
        <v>58.25</v>
      </c>
      <c r="BD1885">
        <v>60.75</v>
      </c>
      <c r="BE1885">
        <v>63.5</v>
      </c>
      <c r="BF1885">
        <v>66</v>
      </c>
      <c r="BG1885">
        <v>68.75</v>
      </c>
      <c r="BH1885">
        <v>73.5</v>
      </c>
      <c r="BI1885">
        <v>75.75</v>
      </c>
      <c r="BJ1885">
        <v>77.25</v>
      </c>
      <c r="BK1885">
        <v>78.25</v>
      </c>
      <c r="BL1885">
        <v>78</v>
      </c>
      <c r="BM1885">
        <v>75.75</v>
      </c>
      <c r="BN1885">
        <v>73.25</v>
      </c>
      <c r="BO1885">
        <v>68.5</v>
      </c>
      <c r="BP1885">
        <v>65</v>
      </c>
      <c r="BQ1885">
        <v>64</v>
      </c>
      <c r="BR1885">
        <v>63.5</v>
      </c>
      <c r="BS1885">
        <v>23.565860000000001</v>
      </c>
      <c r="BT1885">
        <v>78.568790000000007</v>
      </c>
      <c r="BU1885">
        <v>32.922879999999999</v>
      </c>
      <c r="BV1885">
        <v>19.212679999999999</v>
      </c>
      <c r="BW1885">
        <v>3.8233030000000001</v>
      </c>
      <c r="BX1885">
        <v>-47.854430000000001</v>
      </c>
      <c r="BY1885">
        <v>-69.944640000000007</v>
      </c>
      <c r="BZ1885">
        <v>133.20320000000001</v>
      </c>
      <c r="CA1885">
        <v>5.4737400000000003</v>
      </c>
      <c r="CB1885">
        <v>-31.024920000000002</v>
      </c>
      <c r="CC1885">
        <v>-32.36891</v>
      </c>
      <c r="CD1885">
        <v>-76.733729999999994</v>
      </c>
      <c r="CE1885">
        <v>-93.382130000000004</v>
      </c>
      <c r="CF1885">
        <v>-249.1515</v>
      </c>
      <c r="CG1885">
        <v>-207.0206</v>
      </c>
      <c r="CH1885">
        <v>-180.505</v>
      </c>
      <c r="CI1885">
        <v>-201.44409999999999</v>
      </c>
      <c r="CJ1885">
        <v>-176.3202</v>
      </c>
      <c r="CK1885">
        <v>-64.66592</v>
      </c>
      <c r="CL1885">
        <v>401.70609999999999</v>
      </c>
      <c r="CM1885">
        <v>56.562040000000003</v>
      </c>
      <c r="CN1885">
        <v>-91.192229999999995</v>
      </c>
      <c r="CO1885">
        <v>-97.439300000000003</v>
      </c>
      <c r="CP1885">
        <v>-84.691010000000006</v>
      </c>
      <c r="CQ1885">
        <v>397.48390000000001</v>
      </c>
      <c r="CR1885">
        <v>632.57669999999996</v>
      </c>
      <c r="CS1885">
        <v>494.41489999999999</v>
      </c>
      <c r="CT1885">
        <v>367.4735</v>
      </c>
      <c r="CU1885">
        <v>400.51319999999998</v>
      </c>
      <c r="CV1885">
        <v>259.27640000000002</v>
      </c>
      <c r="CW1885">
        <v>299.3329</v>
      </c>
      <c r="CX1885">
        <v>325.4606</v>
      </c>
      <c r="CY1885">
        <v>450.49290000000002</v>
      </c>
      <c r="CZ1885">
        <v>495.46550000000002</v>
      </c>
      <c r="DA1885">
        <v>719.55110000000002</v>
      </c>
      <c r="DB1885">
        <v>502.36369999999999</v>
      </c>
      <c r="DC1885">
        <v>652.92679999999996</v>
      </c>
      <c r="DD1885">
        <v>1234.7850000000001</v>
      </c>
      <c r="DE1885">
        <v>1523.8710000000001</v>
      </c>
      <c r="DF1885">
        <v>840.79489999999998</v>
      </c>
      <c r="DG1885">
        <v>1306.039</v>
      </c>
      <c r="DH1885">
        <v>828.5367</v>
      </c>
      <c r="DI1885">
        <v>641.25260000000003</v>
      </c>
      <c r="DJ1885">
        <v>569.755</v>
      </c>
      <c r="DK1885">
        <v>694.28039999999999</v>
      </c>
      <c r="DL1885">
        <v>698.86130000000003</v>
      </c>
      <c r="DM1885">
        <v>721.44889999999998</v>
      </c>
      <c r="DN1885">
        <v>735.03039999999999</v>
      </c>
      <c r="DO1885">
        <v>20</v>
      </c>
      <c r="DP1885">
        <v>20</v>
      </c>
    </row>
    <row r="1886" spans="1:120" hidden="1" x14ac:dyDescent="0.25">
      <c r="A1886" t="str">
        <f t="shared" si="29"/>
        <v>Size_Grp-20 to 199.99 kW_All Elect_44434</v>
      </c>
      <c r="B1886" t="s">
        <v>62</v>
      </c>
      <c r="C1886" t="s">
        <v>201</v>
      </c>
      <c r="D1886" t="s">
        <v>61</v>
      </c>
      <c r="E1886" t="s">
        <v>61</v>
      </c>
      <c r="F1886" t="s">
        <v>61</v>
      </c>
      <c r="G1886" t="s">
        <v>61</v>
      </c>
      <c r="H1886" t="s">
        <v>61</v>
      </c>
      <c r="I1886" t="s">
        <v>61</v>
      </c>
      <c r="J1886" t="s">
        <v>101</v>
      </c>
      <c r="K1886" t="s">
        <v>190</v>
      </c>
      <c r="L1886" s="18">
        <v>44434</v>
      </c>
      <c r="M1886">
        <v>20</v>
      </c>
      <c r="N1886">
        <v>20</v>
      </c>
      <c r="O1886" t="s">
        <v>263</v>
      </c>
      <c r="P1886">
        <v>121</v>
      </c>
      <c r="Q1886">
        <v>119</v>
      </c>
      <c r="R1886">
        <v>0</v>
      </c>
      <c r="S1886">
        <v>0</v>
      </c>
      <c r="T1886">
        <v>0</v>
      </c>
      <c r="U1886">
        <v>0</v>
      </c>
      <c r="V1886">
        <v>0</v>
      </c>
      <c r="W1886">
        <v>2245.3013999999998</v>
      </c>
      <c r="X1886">
        <v>2170.8604999999998</v>
      </c>
      <c r="Y1886">
        <v>2152.8272999999999</v>
      </c>
      <c r="Z1886">
        <v>2167.0846999999999</v>
      </c>
      <c r="AA1886">
        <v>2229.4591</v>
      </c>
      <c r="AB1886">
        <v>2336.4414999999999</v>
      </c>
      <c r="AC1886">
        <v>2528.6233000000002</v>
      </c>
      <c r="AD1886">
        <v>2734.8948999999998</v>
      </c>
      <c r="AE1886">
        <v>3252.8953999999999</v>
      </c>
      <c r="AF1886">
        <v>3769.0209</v>
      </c>
      <c r="AG1886">
        <v>4051.0592000000001</v>
      </c>
      <c r="AH1886">
        <v>4437.7151999999996</v>
      </c>
      <c r="AI1886">
        <v>4768.6455999999998</v>
      </c>
      <c r="AJ1886">
        <v>5047.1621999999998</v>
      </c>
      <c r="AK1886">
        <v>5203.8937999999998</v>
      </c>
      <c r="AL1886">
        <v>5368.3912</v>
      </c>
      <c r="AM1886">
        <v>5366.3092999999999</v>
      </c>
      <c r="AN1886">
        <v>5319.9475000000002</v>
      </c>
      <c r="AO1886">
        <v>5276.3179</v>
      </c>
      <c r="AP1886">
        <v>4261.9367000000002</v>
      </c>
      <c r="AQ1886">
        <v>4439.8534</v>
      </c>
      <c r="AR1886">
        <v>3368.8296999999998</v>
      </c>
      <c r="AS1886">
        <v>2721.3926999999999</v>
      </c>
      <c r="AT1886">
        <v>2445.6219999999998</v>
      </c>
      <c r="AU1886">
        <v>61.718487000000003</v>
      </c>
      <c r="AV1886">
        <v>58.743696999999997</v>
      </c>
      <c r="AW1886">
        <v>58.075629999999997</v>
      </c>
      <c r="AX1886">
        <v>57.516807</v>
      </c>
      <c r="AY1886">
        <v>56.857143000000001</v>
      </c>
      <c r="AZ1886">
        <v>56.386555000000001</v>
      </c>
      <c r="BA1886">
        <v>56.222689000000003</v>
      </c>
      <c r="BB1886">
        <v>56.886555000000001</v>
      </c>
      <c r="BC1886">
        <v>59.781512999999997</v>
      </c>
      <c r="BD1886">
        <v>63.197479000000001</v>
      </c>
      <c r="BE1886">
        <v>66.966386999999997</v>
      </c>
      <c r="BF1886">
        <v>71.205882000000003</v>
      </c>
      <c r="BG1886">
        <v>75.033613000000003</v>
      </c>
      <c r="BH1886">
        <v>78.932772999999997</v>
      </c>
      <c r="BI1886">
        <v>81.151261000000005</v>
      </c>
      <c r="BJ1886">
        <v>82.466386999999997</v>
      </c>
      <c r="BK1886">
        <v>83.302520999999999</v>
      </c>
      <c r="BL1886">
        <v>82.735293999999996</v>
      </c>
      <c r="BM1886">
        <v>80.647058999999999</v>
      </c>
      <c r="BN1886">
        <v>76.798319000000006</v>
      </c>
      <c r="BO1886">
        <v>71.810924</v>
      </c>
      <c r="BP1886">
        <v>68.756303000000003</v>
      </c>
      <c r="BQ1886">
        <v>66.857142999999994</v>
      </c>
      <c r="BR1886">
        <v>65.357142999999994</v>
      </c>
      <c r="BS1886">
        <v>8.7348180000000006</v>
      </c>
      <c r="BT1886">
        <v>7.6439950000000003</v>
      </c>
      <c r="BU1886">
        <v>3.5385659999999999</v>
      </c>
      <c r="BV1886">
        <v>1.5355220000000001</v>
      </c>
      <c r="BW1886">
        <v>-1.0146280000000001</v>
      </c>
      <c r="BX1886">
        <v>-19.437159999999999</v>
      </c>
      <c r="BY1886">
        <v>-109.4109</v>
      </c>
      <c r="BZ1886">
        <v>72.186359999999993</v>
      </c>
      <c r="CA1886">
        <v>48.164569999999998</v>
      </c>
      <c r="CB1886">
        <v>0.57293830000000001</v>
      </c>
      <c r="CC1886">
        <v>116.5711</v>
      </c>
      <c r="CD1886">
        <v>125.51309999999999</v>
      </c>
      <c r="CE1886">
        <v>139.00620000000001</v>
      </c>
      <c r="CF1886">
        <v>142.43690000000001</v>
      </c>
      <c r="CG1886">
        <v>171.33869999999999</v>
      </c>
      <c r="CH1886">
        <v>72.249859999999998</v>
      </c>
      <c r="CI1886">
        <v>77.578410000000005</v>
      </c>
      <c r="CJ1886">
        <v>44.972619999999999</v>
      </c>
      <c r="CK1886">
        <v>-19.742280000000001</v>
      </c>
      <c r="CL1886">
        <v>515.27290000000005</v>
      </c>
      <c r="CM1886">
        <v>-83.795860000000005</v>
      </c>
      <c r="CN1886">
        <v>42.446060000000003</v>
      </c>
      <c r="CO1886">
        <v>-105.8501</v>
      </c>
      <c r="CP1886">
        <v>-98.221810000000005</v>
      </c>
      <c r="CQ1886">
        <v>89.560400000000001</v>
      </c>
      <c r="CR1886">
        <v>61.7913</v>
      </c>
      <c r="CS1886">
        <v>54.059139999999999</v>
      </c>
      <c r="CT1886">
        <v>52.312130000000003</v>
      </c>
      <c r="CU1886">
        <v>47.357990000000001</v>
      </c>
      <c r="CV1886">
        <v>47.534689999999998</v>
      </c>
      <c r="CW1886">
        <v>69.350549999999998</v>
      </c>
      <c r="CX1886">
        <v>90.955699999999993</v>
      </c>
      <c r="CY1886">
        <v>108.1251</v>
      </c>
      <c r="CZ1886">
        <v>155.62309999999999</v>
      </c>
      <c r="DA1886">
        <v>238.37970000000001</v>
      </c>
      <c r="DB1886">
        <v>368.24599999999998</v>
      </c>
      <c r="DC1886">
        <v>317.24669999999998</v>
      </c>
      <c r="DD1886">
        <v>350.46469999999999</v>
      </c>
      <c r="DE1886">
        <v>366.28620000000001</v>
      </c>
      <c r="DF1886">
        <v>332.4144</v>
      </c>
      <c r="DG1886">
        <v>391.54750000000001</v>
      </c>
      <c r="DH1886">
        <v>564.245</v>
      </c>
      <c r="DI1886">
        <v>548.17939999999999</v>
      </c>
      <c r="DJ1886">
        <v>1207.4639999999999</v>
      </c>
      <c r="DK1886">
        <v>1789.0239999999999</v>
      </c>
      <c r="DL1886">
        <v>764.23159999999996</v>
      </c>
      <c r="DM1886">
        <v>137.5643</v>
      </c>
      <c r="DN1886">
        <v>85.965530000000001</v>
      </c>
      <c r="DO1886">
        <v>20</v>
      </c>
      <c r="DP1886">
        <v>20</v>
      </c>
    </row>
    <row r="1887" spans="1:120" hidden="1" x14ac:dyDescent="0.25">
      <c r="A1887" t="str">
        <f t="shared" si="29"/>
        <v>Industry_Type-1. Agriculture, Mining &amp; Construction_All Elect_44434</v>
      </c>
      <c r="B1887" t="s">
        <v>62</v>
      </c>
      <c r="C1887" t="s">
        <v>211</v>
      </c>
      <c r="D1887" t="s">
        <v>61</v>
      </c>
      <c r="E1887" t="s">
        <v>61</v>
      </c>
      <c r="F1887" t="s">
        <v>61</v>
      </c>
      <c r="G1887" t="s">
        <v>30</v>
      </c>
      <c r="H1887" t="s">
        <v>61</v>
      </c>
      <c r="I1887" t="s">
        <v>61</v>
      </c>
      <c r="J1887" t="s">
        <v>61</v>
      </c>
      <c r="K1887" t="s">
        <v>190</v>
      </c>
      <c r="L1887" s="18">
        <v>44434</v>
      </c>
      <c r="M1887">
        <v>20</v>
      </c>
      <c r="N1887">
        <v>20</v>
      </c>
      <c r="O1887" t="s">
        <v>263</v>
      </c>
      <c r="P1887">
        <v>3</v>
      </c>
      <c r="Q1887">
        <v>3</v>
      </c>
      <c r="R1887">
        <v>0</v>
      </c>
      <c r="S1887">
        <v>0</v>
      </c>
      <c r="T1887">
        <v>1</v>
      </c>
      <c r="U1887">
        <v>0</v>
      </c>
      <c r="V1887">
        <v>1</v>
      </c>
      <c r="W1887">
        <v>1169.32</v>
      </c>
      <c r="X1887">
        <v>949.34</v>
      </c>
      <c r="Y1887">
        <v>589.12</v>
      </c>
      <c r="Z1887">
        <v>521.98</v>
      </c>
      <c r="AA1887">
        <v>567.9</v>
      </c>
      <c r="AB1887">
        <v>798.6</v>
      </c>
      <c r="AC1887">
        <v>1086.58</v>
      </c>
      <c r="AD1887">
        <v>951.76</v>
      </c>
      <c r="AE1887">
        <v>972.98</v>
      </c>
      <c r="AF1887">
        <v>985.68</v>
      </c>
      <c r="AG1887">
        <v>1147.1199999999999</v>
      </c>
      <c r="AH1887">
        <v>1130.56</v>
      </c>
      <c r="AI1887">
        <v>1095.68</v>
      </c>
      <c r="AJ1887">
        <v>1132.56</v>
      </c>
      <c r="AK1887">
        <v>1169.94</v>
      </c>
      <c r="AL1887">
        <v>1285.9000000000001</v>
      </c>
      <c r="AM1887">
        <v>1232.02</v>
      </c>
      <c r="AN1887">
        <v>1210.5</v>
      </c>
      <c r="AO1887">
        <v>1181.8</v>
      </c>
      <c r="AP1887">
        <v>1139.48</v>
      </c>
      <c r="AQ1887">
        <v>1037.32</v>
      </c>
      <c r="AR1887">
        <v>1035.28</v>
      </c>
      <c r="AS1887">
        <v>995.7</v>
      </c>
      <c r="AT1887">
        <v>921.74</v>
      </c>
      <c r="AU1887">
        <v>57.5</v>
      </c>
      <c r="AV1887">
        <v>57</v>
      </c>
      <c r="AW1887">
        <v>56</v>
      </c>
      <c r="AX1887">
        <v>56</v>
      </c>
      <c r="AY1887">
        <v>56</v>
      </c>
      <c r="AZ1887">
        <v>55.5</v>
      </c>
      <c r="BA1887">
        <v>55</v>
      </c>
      <c r="BB1887">
        <v>55</v>
      </c>
      <c r="BC1887">
        <v>55</v>
      </c>
      <c r="BD1887">
        <v>55</v>
      </c>
      <c r="BE1887">
        <v>56.5</v>
      </c>
      <c r="BF1887">
        <v>58</v>
      </c>
      <c r="BG1887">
        <v>62</v>
      </c>
      <c r="BH1887">
        <v>66.5</v>
      </c>
      <c r="BI1887">
        <v>67</v>
      </c>
      <c r="BJ1887">
        <v>67</v>
      </c>
      <c r="BK1887">
        <v>66</v>
      </c>
      <c r="BL1887">
        <v>65</v>
      </c>
      <c r="BM1887">
        <v>63</v>
      </c>
      <c r="BN1887">
        <v>60</v>
      </c>
      <c r="BO1887">
        <v>58.5</v>
      </c>
      <c r="BP1887">
        <v>58</v>
      </c>
      <c r="BQ1887">
        <v>58</v>
      </c>
      <c r="BR1887">
        <v>58</v>
      </c>
      <c r="BS1887">
        <v>-197.16200000000001</v>
      </c>
      <c r="BT1887">
        <v>25.5838</v>
      </c>
      <c r="BU1887">
        <v>169.81319999999999</v>
      </c>
      <c r="BV1887">
        <v>201.16669999999999</v>
      </c>
      <c r="BW1887">
        <v>196.6395</v>
      </c>
      <c r="BX1887">
        <v>-7.2673230000000002</v>
      </c>
      <c r="BY1887">
        <v>-122.43600000000001</v>
      </c>
      <c r="BZ1887">
        <v>-8.2857280000000006</v>
      </c>
      <c r="CA1887">
        <v>-37.805019999999999</v>
      </c>
      <c r="CB1887">
        <v>-30.370419999999999</v>
      </c>
      <c r="CC1887">
        <v>-139.84469999999999</v>
      </c>
      <c r="CD1887">
        <v>-82.700230000000005</v>
      </c>
      <c r="CE1887">
        <v>-23.054960000000001</v>
      </c>
      <c r="CF1887">
        <v>-57.381050000000002</v>
      </c>
      <c r="CG1887">
        <v>-111.00239999999999</v>
      </c>
      <c r="CH1887">
        <v>-235.33920000000001</v>
      </c>
      <c r="CI1887">
        <v>-234.58099999999999</v>
      </c>
      <c r="CJ1887">
        <v>-270.95859999999999</v>
      </c>
      <c r="CK1887">
        <v>-270.87189999999998</v>
      </c>
      <c r="CL1887">
        <v>-255.7835</v>
      </c>
      <c r="CM1887">
        <v>-227.90880000000001</v>
      </c>
      <c r="CN1887">
        <v>-200.41380000000001</v>
      </c>
      <c r="CO1887">
        <v>-163.0078</v>
      </c>
      <c r="CP1887">
        <v>-110.6152</v>
      </c>
      <c r="CQ1887">
        <v>765.77850000000001</v>
      </c>
      <c r="CR1887">
        <v>517.15260000000001</v>
      </c>
      <c r="CS1887">
        <v>909.08439999999996</v>
      </c>
      <c r="CT1887">
        <v>1118.0409999999999</v>
      </c>
      <c r="CU1887">
        <v>983.95619999999997</v>
      </c>
      <c r="CV1887">
        <v>537.3107</v>
      </c>
      <c r="CW1887">
        <v>242.44649999999999</v>
      </c>
      <c r="CX1887">
        <v>254.98</v>
      </c>
      <c r="CY1887">
        <v>244.07910000000001</v>
      </c>
      <c r="CZ1887">
        <v>326.34739999999999</v>
      </c>
      <c r="DA1887">
        <v>452.63639999999998</v>
      </c>
      <c r="DB1887">
        <v>465.18150000000003</v>
      </c>
      <c r="DC1887">
        <v>618.49549999999999</v>
      </c>
      <c r="DD1887">
        <v>582.17769999999996</v>
      </c>
      <c r="DE1887">
        <v>537.73400000000004</v>
      </c>
      <c r="DF1887">
        <v>506.92579999999998</v>
      </c>
      <c r="DG1887">
        <v>895.34310000000005</v>
      </c>
      <c r="DH1887">
        <v>1000.112</v>
      </c>
      <c r="DI1887">
        <v>1063.287</v>
      </c>
      <c r="DJ1887">
        <v>1044.8</v>
      </c>
      <c r="DK1887">
        <v>1095.1479999999999</v>
      </c>
      <c r="DL1887">
        <v>1242.3389999999999</v>
      </c>
      <c r="DM1887">
        <v>1229.104</v>
      </c>
      <c r="DN1887">
        <v>1092.431</v>
      </c>
      <c r="DO1887">
        <v>20</v>
      </c>
      <c r="DP1887">
        <v>20</v>
      </c>
    </row>
    <row r="1888" spans="1:120" hidden="1" x14ac:dyDescent="0.25">
      <c r="A1888" t="str">
        <f t="shared" si="29"/>
        <v>Aggregator-Enel X_All Elect_44434</v>
      </c>
      <c r="B1888" t="s">
        <v>62</v>
      </c>
      <c r="C1888" t="s">
        <v>265</v>
      </c>
      <c r="D1888" t="s">
        <v>61</v>
      </c>
      <c r="E1888" t="s">
        <v>61</v>
      </c>
      <c r="F1888" t="s">
        <v>266</v>
      </c>
      <c r="G1888" t="s">
        <v>61</v>
      </c>
      <c r="H1888" t="s">
        <v>61</v>
      </c>
      <c r="I1888" t="s">
        <v>61</v>
      </c>
      <c r="J1888" t="s">
        <v>61</v>
      </c>
      <c r="K1888" t="s">
        <v>190</v>
      </c>
      <c r="L1888" s="18">
        <v>44434</v>
      </c>
      <c r="M1888">
        <v>20</v>
      </c>
      <c r="N1888">
        <v>20</v>
      </c>
      <c r="O1888" t="s">
        <v>263</v>
      </c>
      <c r="P1888">
        <v>59</v>
      </c>
      <c r="Q1888">
        <v>58</v>
      </c>
      <c r="R1888">
        <v>0</v>
      </c>
      <c r="S1888">
        <v>0</v>
      </c>
      <c r="T1888">
        <v>0</v>
      </c>
      <c r="U1888">
        <v>0</v>
      </c>
      <c r="V1888">
        <v>0</v>
      </c>
      <c r="W1888">
        <v>9991.3997999999992</v>
      </c>
      <c r="X1888">
        <v>9768.3374999999996</v>
      </c>
      <c r="Y1888">
        <v>9094.4974999999995</v>
      </c>
      <c r="Z1888">
        <v>8958.1607000000004</v>
      </c>
      <c r="AA1888">
        <v>8976.6913000000004</v>
      </c>
      <c r="AB1888">
        <v>9275.9102999999996</v>
      </c>
      <c r="AC1888">
        <v>10024.182000000001</v>
      </c>
      <c r="AD1888">
        <v>10503.728999999999</v>
      </c>
      <c r="AE1888">
        <v>11039.82</v>
      </c>
      <c r="AF1888">
        <v>12042.62</v>
      </c>
      <c r="AG1888">
        <v>12794.887000000001</v>
      </c>
      <c r="AH1888">
        <v>13249.96</v>
      </c>
      <c r="AI1888">
        <v>13215.044</v>
      </c>
      <c r="AJ1888">
        <v>13398.521000000001</v>
      </c>
      <c r="AK1888">
        <v>13557.31</v>
      </c>
      <c r="AL1888">
        <v>13893.029</v>
      </c>
      <c r="AM1888">
        <v>13862.722</v>
      </c>
      <c r="AN1888">
        <v>13314.204</v>
      </c>
      <c r="AO1888">
        <v>12426.608</v>
      </c>
      <c r="AP1888">
        <v>11884.718000000001</v>
      </c>
      <c r="AQ1888">
        <v>11708.612999999999</v>
      </c>
      <c r="AR1888">
        <v>11258.407999999999</v>
      </c>
      <c r="AS1888">
        <v>10200.207</v>
      </c>
      <c r="AT1888">
        <v>9849.7667000000001</v>
      </c>
      <c r="AU1888">
        <v>63.491379000000002</v>
      </c>
      <c r="AV1888">
        <v>59.181033999999997</v>
      </c>
      <c r="AW1888">
        <v>57.724138000000004</v>
      </c>
      <c r="AX1888">
        <v>56.318966000000003</v>
      </c>
      <c r="AY1888">
        <v>55.844828</v>
      </c>
      <c r="AZ1888">
        <v>55.784483000000002</v>
      </c>
      <c r="BA1888">
        <v>56.181033999999997</v>
      </c>
      <c r="BB1888">
        <v>56.655172</v>
      </c>
      <c r="BC1888">
        <v>59.603448</v>
      </c>
      <c r="BD1888">
        <v>62.991379000000002</v>
      </c>
      <c r="BE1888">
        <v>66.491378999999995</v>
      </c>
      <c r="BF1888">
        <v>71.396552</v>
      </c>
      <c r="BG1888">
        <v>75.431033999999997</v>
      </c>
      <c r="BH1888">
        <v>79.051723999999993</v>
      </c>
      <c r="BI1888">
        <v>81.991378999999995</v>
      </c>
      <c r="BJ1888">
        <v>83.448276000000007</v>
      </c>
      <c r="BK1888">
        <v>83.853448</v>
      </c>
      <c r="BL1888">
        <v>82.431033999999997</v>
      </c>
      <c r="BM1888">
        <v>80.767240999999999</v>
      </c>
      <c r="BN1888">
        <v>76.801723999999993</v>
      </c>
      <c r="BO1888">
        <v>71.913792999999998</v>
      </c>
      <c r="BP1888">
        <v>70.362069000000005</v>
      </c>
      <c r="BQ1888">
        <v>68.853448</v>
      </c>
      <c r="BR1888">
        <v>67.362069000000005</v>
      </c>
      <c r="BS1888">
        <v>-91.555269999999993</v>
      </c>
      <c r="BT1888">
        <v>92.575239999999994</v>
      </c>
      <c r="BU1888">
        <v>398.42399999999998</v>
      </c>
      <c r="BV1888">
        <v>429.44189999999998</v>
      </c>
      <c r="BW1888">
        <v>445.66390000000001</v>
      </c>
      <c r="BX1888">
        <v>171.6377</v>
      </c>
      <c r="BY1888">
        <v>5.0887440000000002</v>
      </c>
      <c r="BZ1888">
        <v>-87.875050000000002</v>
      </c>
      <c r="CA1888">
        <v>-240.6455</v>
      </c>
      <c r="CB1888">
        <v>-310.61559999999997</v>
      </c>
      <c r="CC1888">
        <v>-374.66300000000001</v>
      </c>
      <c r="CD1888">
        <v>-314.04309999999998</v>
      </c>
      <c r="CE1888">
        <v>81.228179999999995</v>
      </c>
      <c r="CF1888">
        <v>188.31370000000001</v>
      </c>
      <c r="CG1888">
        <v>163.4759</v>
      </c>
      <c r="CH1888">
        <v>-153.47049999999999</v>
      </c>
      <c r="CI1888">
        <v>-268.2756</v>
      </c>
      <c r="CJ1888">
        <v>-29.835329999999999</v>
      </c>
      <c r="CK1888">
        <v>500.06259999999997</v>
      </c>
      <c r="CL1888">
        <v>454.06790000000001</v>
      </c>
      <c r="CM1888">
        <v>76.980220000000003</v>
      </c>
      <c r="CN1888">
        <v>-48.270200000000003</v>
      </c>
      <c r="CO1888">
        <v>99.633629999999997</v>
      </c>
      <c r="CP1888">
        <v>111.3933</v>
      </c>
      <c r="CQ1888">
        <v>4254.5079999999998</v>
      </c>
      <c r="CR1888">
        <v>2568.36</v>
      </c>
      <c r="CS1888">
        <v>2544.6550000000002</v>
      </c>
      <c r="CT1888">
        <v>2418.4059999999999</v>
      </c>
      <c r="CU1888">
        <v>2106.8429999999998</v>
      </c>
      <c r="CV1888">
        <v>1261.8989999999999</v>
      </c>
      <c r="CW1888">
        <v>891.38170000000002</v>
      </c>
      <c r="CX1888">
        <v>840.33879999999999</v>
      </c>
      <c r="CY1888">
        <v>908.93520000000001</v>
      </c>
      <c r="CZ1888">
        <v>1366.211</v>
      </c>
      <c r="DA1888">
        <v>3120.7539999999999</v>
      </c>
      <c r="DB1888">
        <v>4372.527</v>
      </c>
      <c r="DC1888">
        <v>5775.1949999999997</v>
      </c>
      <c r="DD1888">
        <v>5713.0249999999996</v>
      </c>
      <c r="DE1888">
        <v>6437.0619999999999</v>
      </c>
      <c r="DF1888">
        <v>6008.98</v>
      </c>
      <c r="DG1888">
        <v>5645.8789999999999</v>
      </c>
      <c r="DH1888">
        <v>5222.4949999999999</v>
      </c>
      <c r="DI1888">
        <v>4946.8940000000002</v>
      </c>
      <c r="DJ1888">
        <v>4099.9350000000004</v>
      </c>
      <c r="DK1888">
        <v>4523.4250000000002</v>
      </c>
      <c r="DL1888">
        <v>4170.6909999999998</v>
      </c>
      <c r="DM1888">
        <v>3960.498</v>
      </c>
      <c r="DN1888">
        <v>3226.3339999999998</v>
      </c>
      <c r="DO1888">
        <v>20</v>
      </c>
      <c r="DP1888">
        <v>20</v>
      </c>
    </row>
    <row r="1889" spans="1:120" hidden="1" x14ac:dyDescent="0.25">
      <c r="A1889" t="str">
        <f t="shared" si="29"/>
        <v>Industry_Type-8. Other_All Elect_44434</v>
      </c>
      <c r="B1889" t="s">
        <v>62</v>
      </c>
      <c r="C1889" t="s">
        <v>267</v>
      </c>
      <c r="D1889" t="s">
        <v>61</v>
      </c>
      <c r="E1889" t="s">
        <v>61</v>
      </c>
      <c r="F1889" t="s">
        <v>61</v>
      </c>
      <c r="G1889" t="s">
        <v>268</v>
      </c>
      <c r="H1889" t="s">
        <v>61</v>
      </c>
      <c r="I1889" t="s">
        <v>61</v>
      </c>
      <c r="J1889" t="s">
        <v>61</v>
      </c>
      <c r="K1889" t="s">
        <v>190</v>
      </c>
      <c r="L1889" s="18">
        <v>44434</v>
      </c>
      <c r="M1889">
        <v>20</v>
      </c>
      <c r="N1889">
        <v>20</v>
      </c>
      <c r="O1889" t="s">
        <v>263</v>
      </c>
      <c r="P1889">
        <v>1</v>
      </c>
      <c r="Q1889">
        <v>1</v>
      </c>
      <c r="R1889">
        <v>0</v>
      </c>
      <c r="S1889">
        <v>0</v>
      </c>
      <c r="T1889">
        <v>1</v>
      </c>
      <c r="U1889">
        <v>0</v>
      </c>
      <c r="V1889">
        <v>1</v>
      </c>
      <c r="W1889">
        <v>8.5709999999999997</v>
      </c>
      <c r="X1889">
        <v>8.3770000000000007</v>
      </c>
      <c r="Y1889">
        <v>8.1370000000000005</v>
      </c>
      <c r="Z1889">
        <v>8.5069999999999997</v>
      </c>
      <c r="AA1889">
        <v>8.5690000000000008</v>
      </c>
      <c r="AB1889">
        <v>10.571</v>
      </c>
      <c r="AC1889">
        <v>11.317</v>
      </c>
      <c r="AD1889">
        <v>11.263999999999999</v>
      </c>
      <c r="AE1889">
        <v>11.821999999999999</v>
      </c>
      <c r="AF1889">
        <v>12.378</v>
      </c>
      <c r="AG1889">
        <v>11.994</v>
      </c>
      <c r="AH1889">
        <v>13.103999999999999</v>
      </c>
      <c r="AI1889">
        <v>13.085000000000001</v>
      </c>
      <c r="AJ1889">
        <v>13.87</v>
      </c>
      <c r="AK1889">
        <v>13.182</v>
      </c>
      <c r="AL1889">
        <v>13.831</v>
      </c>
      <c r="AM1889">
        <v>13.82</v>
      </c>
      <c r="AN1889">
        <v>13.76</v>
      </c>
      <c r="AO1889">
        <v>13.355</v>
      </c>
      <c r="AP1889">
        <v>14.222</v>
      </c>
      <c r="AQ1889">
        <v>14.153</v>
      </c>
      <c r="AR1889">
        <v>10.678000000000001</v>
      </c>
      <c r="AS1889">
        <v>8.6609999999999996</v>
      </c>
      <c r="AT1889">
        <v>9.0269999999999992</v>
      </c>
      <c r="AU1889">
        <v>67.5</v>
      </c>
      <c r="AV1889">
        <v>63</v>
      </c>
      <c r="AW1889">
        <v>63</v>
      </c>
      <c r="AX1889">
        <v>63.5</v>
      </c>
      <c r="AY1889">
        <v>61</v>
      </c>
      <c r="AZ1889">
        <v>59</v>
      </c>
      <c r="BA1889">
        <v>58.5</v>
      </c>
      <c r="BB1889">
        <v>59</v>
      </c>
      <c r="BC1889">
        <v>63</v>
      </c>
      <c r="BD1889">
        <v>66</v>
      </c>
      <c r="BE1889">
        <v>70</v>
      </c>
      <c r="BF1889">
        <v>75.5</v>
      </c>
      <c r="BG1889">
        <v>80</v>
      </c>
      <c r="BH1889">
        <v>85</v>
      </c>
      <c r="BI1889">
        <v>88.5</v>
      </c>
      <c r="BJ1889">
        <v>91</v>
      </c>
      <c r="BK1889">
        <v>93.5</v>
      </c>
      <c r="BL1889">
        <v>95.5</v>
      </c>
      <c r="BM1889">
        <v>95</v>
      </c>
      <c r="BN1889">
        <v>89.5</v>
      </c>
      <c r="BO1889">
        <v>84</v>
      </c>
      <c r="BP1889">
        <v>81</v>
      </c>
      <c r="BQ1889">
        <v>78</v>
      </c>
      <c r="BR1889">
        <v>75</v>
      </c>
      <c r="BS1889">
        <v>0.19815250000000001</v>
      </c>
      <c r="BT1889">
        <v>0.46441749999999998</v>
      </c>
      <c r="BU1889">
        <v>0.65995219999999999</v>
      </c>
      <c r="BV1889">
        <v>0.34927180000000002</v>
      </c>
      <c r="BW1889">
        <v>0.32220939999999998</v>
      </c>
      <c r="BX1889">
        <v>-0.50995250000000003</v>
      </c>
      <c r="BY1889">
        <v>-0.41313650000000002</v>
      </c>
      <c r="BZ1889">
        <v>-0.39856910000000001</v>
      </c>
      <c r="CA1889">
        <v>-0.13563059999999999</v>
      </c>
      <c r="CB1889">
        <v>1.1795439999999999</v>
      </c>
      <c r="CC1889">
        <v>1.509301</v>
      </c>
      <c r="CD1889">
        <v>0.24181079999999999</v>
      </c>
      <c r="CE1889">
        <v>0.33996199999999999</v>
      </c>
      <c r="CF1889">
        <v>-0.17998890000000001</v>
      </c>
      <c r="CG1889">
        <v>0.5487204</v>
      </c>
      <c r="CH1889">
        <v>-5.5036500000000002E-2</v>
      </c>
      <c r="CI1889">
        <v>-0.1291389</v>
      </c>
      <c r="CJ1889">
        <v>-3.07283E-2</v>
      </c>
      <c r="CK1889">
        <v>0.5206442</v>
      </c>
      <c r="CL1889">
        <v>-0.34345340000000002</v>
      </c>
      <c r="CM1889">
        <v>-3.5479499999999997E-2</v>
      </c>
      <c r="CN1889">
        <v>0.12710759999999999</v>
      </c>
      <c r="CO1889">
        <v>0.38219740000000002</v>
      </c>
      <c r="CP1889">
        <v>-8.5602800000000007E-2</v>
      </c>
      <c r="CQ1889">
        <v>5.4625000000000003E-3</v>
      </c>
      <c r="CR1889">
        <v>5.4057999999999997E-3</v>
      </c>
      <c r="CS1889">
        <v>5.633E-3</v>
      </c>
      <c r="CT1889">
        <v>8.3012999999999993E-3</v>
      </c>
      <c r="CU1889">
        <v>2.1402500000000001E-2</v>
      </c>
      <c r="CV1889">
        <v>2.1060200000000001E-2</v>
      </c>
      <c r="CW1889">
        <v>1.6619800000000001E-2</v>
      </c>
      <c r="CX1889">
        <v>1.94556E-2</v>
      </c>
      <c r="CY1889">
        <v>1.6217800000000001E-2</v>
      </c>
      <c r="CZ1889">
        <v>1.6863800000000002E-2</v>
      </c>
      <c r="DA1889">
        <v>1.6083900000000002E-2</v>
      </c>
      <c r="DB1889">
        <v>1.5112199999999999E-2</v>
      </c>
      <c r="DC1889">
        <v>1.2234500000000001E-2</v>
      </c>
      <c r="DD1889">
        <v>8.8967999999999998E-3</v>
      </c>
      <c r="DE1889">
        <v>8.0765999999999998E-3</v>
      </c>
      <c r="DF1889">
        <v>8.5818000000000005E-3</v>
      </c>
      <c r="DG1889">
        <v>7.1729999999999997E-3</v>
      </c>
      <c r="DH1889">
        <v>4.5322000000000001E-3</v>
      </c>
      <c r="DI1889">
        <v>6.1751000000000002E-3</v>
      </c>
      <c r="DJ1889">
        <v>6.6274999999999997E-3</v>
      </c>
      <c r="DK1889">
        <v>4.2148100000000001E-2</v>
      </c>
      <c r="DL1889">
        <v>1.6006599999999999E-2</v>
      </c>
      <c r="DM1889">
        <v>4.7929000000000001E-3</v>
      </c>
      <c r="DN1889">
        <v>6.3454999999999996E-3</v>
      </c>
      <c r="DO1889">
        <v>20</v>
      </c>
      <c r="DP1889">
        <v>20</v>
      </c>
    </row>
    <row r="1890" spans="1:120" hidden="1" x14ac:dyDescent="0.25">
      <c r="A1890" t="str">
        <f t="shared" si="29"/>
        <v>Size_Grp-Below 20 kW_All Elect_44434</v>
      </c>
      <c r="B1890" t="s">
        <v>62</v>
      </c>
      <c r="C1890" t="s">
        <v>259</v>
      </c>
      <c r="D1890" t="s">
        <v>61</v>
      </c>
      <c r="E1890" t="s">
        <v>61</v>
      </c>
      <c r="F1890" t="s">
        <v>61</v>
      </c>
      <c r="G1890" t="s">
        <v>61</v>
      </c>
      <c r="H1890" t="s">
        <v>61</v>
      </c>
      <c r="I1890" t="s">
        <v>61</v>
      </c>
      <c r="J1890" t="s">
        <v>260</v>
      </c>
      <c r="K1890" t="s">
        <v>190</v>
      </c>
      <c r="L1890" s="18">
        <v>44434</v>
      </c>
      <c r="M1890">
        <v>20</v>
      </c>
      <c r="N1890">
        <v>20</v>
      </c>
      <c r="O1890" t="s">
        <v>263</v>
      </c>
      <c r="P1890">
        <v>17</v>
      </c>
      <c r="Q1890">
        <v>17</v>
      </c>
      <c r="R1890">
        <v>0</v>
      </c>
      <c r="S1890">
        <v>0</v>
      </c>
      <c r="T1890">
        <v>0</v>
      </c>
      <c r="U1890">
        <v>0</v>
      </c>
      <c r="V1890">
        <v>0</v>
      </c>
      <c r="W1890">
        <v>84.194000000000003</v>
      </c>
      <c r="X1890">
        <v>83.242000000000004</v>
      </c>
      <c r="Y1890">
        <v>82.644000000000005</v>
      </c>
      <c r="Z1890">
        <v>87.561000000000007</v>
      </c>
      <c r="AA1890">
        <v>90.944000000000003</v>
      </c>
      <c r="AB1890">
        <v>106.54900000000001</v>
      </c>
      <c r="AC1890">
        <v>100.59099999999999</v>
      </c>
      <c r="AD1890">
        <v>121.539</v>
      </c>
      <c r="AE1890">
        <v>150.59399999999999</v>
      </c>
      <c r="AF1890">
        <v>166.56</v>
      </c>
      <c r="AG1890">
        <v>173.23699999999999</v>
      </c>
      <c r="AH1890">
        <v>190.57300000000001</v>
      </c>
      <c r="AI1890">
        <v>213.232</v>
      </c>
      <c r="AJ1890">
        <v>225.55699999999999</v>
      </c>
      <c r="AK1890">
        <v>242.31700000000001</v>
      </c>
      <c r="AL1890">
        <v>248.36699999999999</v>
      </c>
      <c r="AM1890">
        <v>247.67500000000001</v>
      </c>
      <c r="AN1890">
        <v>253.52799999999999</v>
      </c>
      <c r="AO1890">
        <v>261.55399999999997</v>
      </c>
      <c r="AP1890">
        <v>180.65700000000001</v>
      </c>
      <c r="AQ1890">
        <v>238.63</v>
      </c>
      <c r="AR1890">
        <v>192.83250000000001</v>
      </c>
      <c r="AS1890">
        <v>120.812</v>
      </c>
      <c r="AT1890">
        <v>86.840999999999994</v>
      </c>
      <c r="AU1890">
        <v>64.235293999999996</v>
      </c>
      <c r="AV1890">
        <v>60.588234999999997</v>
      </c>
      <c r="AW1890">
        <v>60.176470999999999</v>
      </c>
      <c r="AX1890">
        <v>59.794117999999997</v>
      </c>
      <c r="AY1890">
        <v>58.735294000000003</v>
      </c>
      <c r="AZ1890">
        <v>58</v>
      </c>
      <c r="BA1890">
        <v>57.823529000000001</v>
      </c>
      <c r="BB1890">
        <v>58.5</v>
      </c>
      <c r="BC1890">
        <v>61.705882000000003</v>
      </c>
      <c r="BD1890">
        <v>65.058824000000001</v>
      </c>
      <c r="BE1890">
        <v>69.176471000000006</v>
      </c>
      <c r="BF1890">
        <v>74.205882000000003</v>
      </c>
      <c r="BG1890">
        <v>78.411765000000003</v>
      </c>
      <c r="BH1890">
        <v>82.617647000000005</v>
      </c>
      <c r="BI1890">
        <v>85.5</v>
      </c>
      <c r="BJ1890">
        <v>87.470588000000006</v>
      </c>
      <c r="BK1890">
        <v>88.823528999999994</v>
      </c>
      <c r="BL1890">
        <v>88.970588000000006</v>
      </c>
      <c r="BM1890">
        <v>87.117647000000005</v>
      </c>
      <c r="BN1890">
        <v>82.794117999999997</v>
      </c>
      <c r="BO1890">
        <v>77.029411999999994</v>
      </c>
      <c r="BP1890">
        <v>73.588234999999997</v>
      </c>
      <c r="BQ1890">
        <v>71.205882000000003</v>
      </c>
      <c r="BR1890">
        <v>69.235293999999996</v>
      </c>
      <c r="BS1890">
        <v>0.90824260000000001</v>
      </c>
      <c r="BT1890">
        <v>2.5354380000000001</v>
      </c>
      <c r="BU1890">
        <v>2.5415019999999999</v>
      </c>
      <c r="BV1890">
        <v>-5.9794600000000003E-2</v>
      </c>
      <c r="BW1890">
        <v>1.6410960000000001</v>
      </c>
      <c r="BX1890">
        <v>-6.8954940000000002</v>
      </c>
      <c r="BY1890">
        <v>-1.0280359999999999</v>
      </c>
      <c r="BZ1890">
        <v>4.0216200000000001E-2</v>
      </c>
      <c r="CA1890">
        <v>2.2338339999999999</v>
      </c>
      <c r="CB1890">
        <v>3.3527100000000001</v>
      </c>
      <c r="CC1890">
        <v>8.2040570000000006</v>
      </c>
      <c r="CD1890">
        <v>7.4608470000000002</v>
      </c>
      <c r="CE1890">
        <v>-0.26193739999999999</v>
      </c>
      <c r="CF1890">
        <v>0.9095027</v>
      </c>
      <c r="CG1890">
        <v>-3.3568120000000001</v>
      </c>
      <c r="CH1890">
        <v>-5.0563450000000003</v>
      </c>
      <c r="CI1890">
        <v>-6.5709150000000003</v>
      </c>
      <c r="CJ1890">
        <v>-15.360279999999999</v>
      </c>
      <c r="CK1890">
        <v>-35.633040000000001</v>
      </c>
      <c r="CL1890">
        <v>33.615369999999999</v>
      </c>
      <c r="CM1890">
        <v>-33.891979999999997</v>
      </c>
      <c r="CN1890">
        <v>-20.147269999999999</v>
      </c>
      <c r="CO1890">
        <v>-1.281814</v>
      </c>
      <c r="CP1890">
        <v>2.2511540000000001</v>
      </c>
      <c r="CQ1890">
        <v>0.1518902</v>
      </c>
      <c r="CR1890">
        <v>0.29675479999999999</v>
      </c>
      <c r="CS1890">
        <v>0.35259200000000002</v>
      </c>
      <c r="CT1890">
        <v>1.0700289999999999</v>
      </c>
      <c r="CU1890">
        <v>1.415179</v>
      </c>
      <c r="CV1890">
        <v>1.299391</v>
      </c>
      <c r="CW1890">
        <v>1.3304720000000001</v>
      </c>
      <c r="CX1890">
        <v>1.5204359999999999</v>
      </c>
      <c r="CY1890">
        <v>1.546287</v>
      </c>
      <c r="CZ1890">
        <v>1.62365</v>
      </c>
      <c r="DA1890">
        <v>1.9517409999999999</v>
      </c>
      <c r="DB1890">
        <v>2.7114500000000001</v>
      </c>
      <c r="DC1890">
        <v>3.1442169999999998</v>
      </c>
      <c r="DD1890">
        <v>3.9786769999999998</v>
      </c>
      <c r="DE1890">
        <v>4.6149019999999998</v>
      </c>
      <c r="DF1890">
        <v>4.9933490000000003</v>
      </c>
      <c r="DG1890">
        <v>5.5227250000000003</v>
      </c>
      <c r="DH1890">
        <v>5.150658</v>
      </c>
      <c r="DI1890">
        <v>6.377586</v>
      </c>
      <c r="DJ1890">
        <v>3.7881999999999998</v>
      </c>
      <c r="DK1890">
        <v>3.7894380000000001</v>
      </c>
      <c r="DL1890">
        <v>4.2637600000000004</v>
      </c>
      <c r="DM1890">
        <v>1.7398450000000001</v>
      </c>
      <c r="DN1890">
        <v>0.38643430000000001</v>
      </c>
      <c r="DO1890">
        <v>20</v>
      </c>
      <c r="DP1890">
        <v>20</v>
      </c>
    </row>
    <row r="1891" spans="1:120" hidden="1" x14ac:dyDescent="0.25">
      <c r="A1891" t="str">
        <f t="shared" si="29"/>
        <v>sublap_id-SLAP_PGSB_All Elect_44434</v>
      </c>
      <c r="B1891" t="s">
        <v>62</v>
      </c>
      <c r="C1891" t="s">
        <v>281</v>
      </c>
      <c r="D1891" t="s">
        <v>61</v>
      </c>
      <c r="E1891" t="s">
        <v>282</v>
      </c>
      <c r="F1891" t="s">
        <v>61</v>
      </c>
      <c r="G1891" t="s">
        <v>61</v>
      </c>
      <c r="H1891" t="s">
        <v>61</v>
      </c>
      <c r="I1891" t="s">
        <v>61</v>
      </c>
      <c r="J1891" t="s">
        <v>61</v>
      </c>
      <c r="K1891" t="s">
        <v>190</v>
      </c>
      <c r="L1891" s="18">
        <v>44434</v>
      </c>
      <c r="M1891">
        <v>20</v>
      </c>
      <c r="N1891">
        <v>20</v>
      </c>
      <c r="O1891" t="s">
        <v>263</v>
      </c>
      <c r="P1891">
        <v>54</v>
      </c>
      <c r="Q1891">
        <v>53</v>
      </c>
      <c r="R1891">
        <v>0</v>
      </c>
      <c r="S1891">
        <v>0</v>
      </c>
      <c r="T1891">
        <v>0</v>
      </c>
      <c r="U1891">
        <v>0</v>
      </c>
      <c r="V1891">
        <v>0</v>
      </c>
      <c r="W1891">
        <v>7796.2642999999998</v>
      </c>
      <c r="X1891">
        <v>7709.3737000000001</v>
      </c>
      <c r="Y1891">
        <v>7520.0995999999996</v>
      </c>
      <c r="Z1891">
        <v>7402.0830999999998</v>
      </c>
      <c r="AA1891">
        <v>7463.9503000000004</v>
      </c>
      <c r="AB1891">
        <v>7611.3218999999999</v>
      </c>
      <c r="AC1891">
        <v>8087.2901000000002</v>
      </c>
      <c r="AD1891">
        <v>8446.7916000000005</v>
      </c>
      <c r="AE1891">
        <v>8819.1771000000008</v>
      </c>
      <c r="AF1891">
        <v>9755.5920999999998</v>
      </c>
      <c r="AG1891">
        <v>10308.279</v>
      </c>
      <c r="AH1891">
        <v>10868.141</v>
      </c>
      <c r="AI1891">
        <v>10862.212</v>
      </c>
      <c r="AJ1891">
        <v>11157.736999999999</v>
      </c>
      <c r="AK1891">
        <v>11228.536</v>
      </c>
      <c r="AL1891">
        <v>11430.413</v>
      </c>
      <c r="AM1891">
        <v>11486.82</v>
      </c>
      <c r="AN1891">
        <v>11120.281000000001</v>
      </c>
      <c r="AO1891">
        <v>10513.793</v>
      </c>
      <c r="AP1891">
        <v>10024.456</v>
      </c>
      <c r="AQ1891">
        <v>9974.2248999999993</v>
      </c>
      <c r="AR1891">
        <v>9564.6404999999995</v>
      </c>
      <c r="AS1891">
        <v>8542.125</v>
      </c>
      <c r="AT1891">
        <v>8277.0246999999999</v>
      </c>
      <c r="AU1891">
        <v>64</v>
      </c>
      <c r="AV1891">
        <v>59.5</v>
      </c>
      <c r="AW1891">
        <v>58</v>
      </c>
      <c r="AX1891">
        <v>56.5</v>
      </c>
      <c r="AY1891">
        <v>56</v>
      </c>
      <c r="AZ1891">
        <v>56</v>
      </c>
      <c r="BA1891">
        <v>56.5</v>
      </c>
      <c r="BB1891">
        <v>57</v>
      </c>
      <c r="BC1891">
        <v>60</v>
      </c>
      <c r="BD1891">
        <v>63.5</v>
      </c>
      <c r="BE1891">
        <v>67</v>
      </c>
      <c r="BF1891">
        <v>72</v>
      </c>
      <c r="BG1891">
        <v>76</v>
      </c>
      <c r="BH1891">
        <v>79.5</v>
      </c>
      <c r="BI1891">
        <v>82.5</v>
      </c>
      <c r="BJ1891">
        <v>84</v>
      </c>
      <c r="BK1891">
        <v>84.5</v>
      </c>
      <c r="BL1891">
        <v>83</v>
      </c>
      <c r="BM1891">
        <v>81.5</v>
      </c>
      <c r="BN1891">
        <v>77.5</v>
      </c>
      <c r="BO1891">
        <v>72.5</v>
      </c>
      <c r="BP1891">
        <v>71</v>
      </c>
      <c r="BQ1891">
        <v>69.5</v>
      </c>
      <c r="BR1891">
        <v>68</v>
      </c>
      <c r="BS1891">
        <v>96.362129999999993</v>
      </c>
      <c r="BT1891">
        <v>46.1021</v>
      </c>
      <c r="BU1891">
        <v>98.308499999999995</v>
      </c>
      <c r="BV1891">
        <v>138.44210000000001</v>
      </c>
      <c r="BW1891">
        <v>138.084</v>
      </c>
      <c r="BX1891">
        <v>68.564359999999994</v>
      </c>
      <c r="BY1891">
        <v>24.2498</v>
      </c>
      <c r="BZ1891">
        <v>-47.956319999999998</v>
      </c>
      <c r="CA1891">
        <v>-57.422409999999999</v>
      </c>
      <c r="CB1891">
        <v>-132.5872</v>
      </c>
      <c r="CC1891">
        <v>-39.016219999999997</v>
      </c>
      <c r="CD1891">
        <v>-139.47810000000001</v>
      </c>
      <c r="CE1891">
        <v>180.49170000000001</v>
      </c>
      <c r="CF1891">
        <v>154.61269999999999</v>
      </c>
      <c r="CG1891">
        <v>268.62079999999997</v>
      </c>
      <c r="CH1891">
        <v>6.252275</v>
      </c>
      <c r="CI1891">
        <v>-130.87549999999999</v>
      </c>
      <c r="CJ1891">
        <v>-18.464490000000001</v>
      </c>
      <c r="CK1891">
        <v>216.35210000000001</v>
      </c>
      <c r="CL1891">
        <v>160.29660000000001</v>
      </c>
      <c r="CM1891">
        <v>-286.28370000000001</v>
      </c>
      <c r="CN1891">
        <v>-356.90069999999997</v>
      </c>
      <c r="CO1891">
        <v>-214.6506</v>
      </c>
      <c r="CP1891">
        <v>-243.94909999999999</v>
      </c>
      <c r="CQ1891">
        <v>708.61260000000004</v>
      </c>
      <c r="CR1891">
        <v>353.31990000000002</v>
      </c>
      <c r="CS1891">
        <v>326.99919999999997</v>
      </c>
      <c r="CT1891">
        <v>326.91680000000002</v>
      </c>
      <c r="CU1891">
        <v>297.2285</v>
      </c>
      <c r="CV1891">
        <v>257.34750000000003</v>
      </c>
      <c r="CW1891">
        <v>211.6532</v>
      </c>
      <c r="CX1891">
        <v>193.81469999999999</v>
      </c>
      <c r="CY1891">
        <v>267.9547</v>
      </c>
      <c r="CZ1891">
        <v>645.42560000000003</v>
      </c>
      <c r="DA1891">
        <v>1697.8219999999999</v>
      </c>
      <c r="DB1891">
        <v>2447.54</v>
      </c>
      <c r="DC1891">
        <v>3208.1390000000001</v>
      </c>
      <c r="DD1891">
        <v>3279.0639999999999</v>
      </c>
      <c r="DE1891">
        <v>3526.7930000000001</v>
      </c>
      <c r="DF1891">
        <v>3111.7660000000001</v>
      </c>
      <c r="DG1891">
        <v>2607.4690000000001</v>
      </c>
      <c r="DH1891">
        <v>2269.65</v>
      </c>
      <c r="DI1891">
        <v>1943.7539999999999</v>
      </c>
      <c r="DJ1891">
        <v>1616.972</v>
      </c>
      <c r="DK1891">
        <v>1509.866</v>
      </c>
      <c r="DL1891">
        <v>1262.1690000000001</v>
      </c>
      <c r="DM1891">
        <v>743.73310000000004</v>
      </c>
      <c r="DN1891">
        <v>553.13040000000001</v>
      </c>
      <c r="DO1891">
        <v>20</v>
      </c>
      <c r="DP1891">
        <v>20</v>
      </c>
    </row>
    <row r="1892" spans="1:120" hidden="1" x14ac:dyDescent="0.25">
      <c r="A1892" t="str">
        <f t="shared" si="29"/>
        <v>LCA-Greater Bay Area_All Elect_44434</v>
      </c>
      <c r="B1892" t="s">
        <v>62</v>
      </c>
      <c r="C1892" t="s">
        <v>209</v>
      </c>
      <c r="D1892" t="s">
        <v>36</v>
      </c>
      <c r="E1892" t="s">
        <v>61</v>
      </c>
      <c r="F1892" t="s">
        <v>61</v>
      </c>
      <c r="G1892" t="s">
        <v>61</v>
      </c>
      <c r="H1892" t="s">
        <v>61</v>
      </c>
      <c r="I1892" t="s">
        <v>61</v>
      </c>
      <c r="J1892" t="s">
        <v>61</v>
      </c>
      <c r="K1892" t="s">
        <v>190</v>
      </c>
      <c r="L1892" s="18">
        <v>44434</v>
      </c>
      <c r="M1892">
        <v>20</v>
      </c>
      <c r="N1892">
        <v>20</v>
      </c>
      <c r="O1892" t="s">
        <v>263</v>
      </c>
      <c r="P1892">
        <v>189</v>
      </c>
      <c r="Q1892">
        <v>186</v>
      </c>
      <c r="R1892">
        <v>1</v>
      </c>
      <c r="S1892">
        <v>0</v>
      </c>
      <c r="T1892">
        <v>0</v>
      </c>
      <c r="U1892">
        <v>0</v>
      </c>
      <c r="V1892">
        <v>0</v>
      </c>
      <c r="W1892">
        <v>16165.504000000001</v>
      </c>
      <c r="X1892">
        <v>15426.288</v>
      </c>
      <c r="Y1892">
        <v>14796.509</v>
      </c>
      <c r="Z1892">
        <v>14667.695</v>
      </c>
      <c r="AA1892">
        <v>15007.534</v>
      </c>
      <c r="AB1892">
        <v>16054.031000000001</v>
      </c>
      <c r="AC1892">
        <v>17857.174999999999</v>
      </c>
      <c r="AD1892">
        <v>18488.752</v>
      </c>
      <c r="AE1892">
        <v>19828.067999999999</v>
      </c>
      <c r="AF1892">
        <v>21866.983</v>
      </c>
      <c r="AG1892">
        <v>23866.064999999999</v>
      </c>
      <c r="AH1892">
        <v>25539.306</v>
      </c>
      <c r="AI1892">
        <v>26214.541000000001</v>
      </c>
      <c r="AJ1892">
        <v>27297.621999999999</v>
      </c>
      <c r="AK1892">
        <v>27949.106</v>
      </c>
      <c r="AL1892">
        <v>28458.956999999999</v>
      </c>
      <c r="AM1892">
        <v>28870.313999999998</v>
      </c>
      <c r="AN1892">
        <v>28939.368999999999</v>
      </c>
      <c r="AO1892">
        <v>27928.62</v>
      </c>
      <c r="AP1892">
        <v>24264.008000000002</v>
      </c>
      <c r="AQ1892">
        <v>23032.293000000001</v>
      </c>
      <c r="AR1892">
        <v>20382.284</v>
      </c>
      <c r="AS1892">
        <v>18004.893</v>
      </c>
      <c r="AT1892">
        <v>16914.686000000002</v>
      </c>
      <c r="AU1892">
        <v>62.078316000000001</v>
      </c>
      <c r="AV1892">
        <v>58.922375000000002</v>
      </c>
      <c r="AW1892">
        <v>58.209885999999997</v>
      </c>
      <c r="AX1892">
        <v>57.583477000000002</v>
      </c>
      <c r="AY1892">
        <v>56.932870000000001</v>
      </c>
      <c r="AZ1892">
        <v>56.508065999999999</v>
      </c>
      <c r="BA1892">
        <v>56.427492999999998</v>
      </c>
      <c r="BB1892">
        <v>57.026972999999998</v>
      </c>
      <c r="BC1892">
        <v>59.852426999999999</v>
      </c>
      <c r="BD1892">
        <v>63.210101999999999</v>
      </c>
      <c r="BE1892">
        <v>66.860794999999996</v>
      </c>
      <c r="BF1892">
        <v>71.129917000000006</v>
      </c>
      <c r="BG1892">
        <v>74.931173999999999</v>
      </c>
      <c r="BH1892">
        <v>78.834254000000001</v>
      </c>
      <c r="BI1892">
        <v>81.197175999999999</v>
      </c>
      <c r="BJ1892">
        <v>82.589630999999997</v>
      </c>
      <c r="BK1892">
        <v>83.328833000000003</v>
      </c>
      <c r="BL1892">
        <v>82.680914999999999</v>
      </c>
      <c r="BM1892">
        <v>80.715909999999994</v>
      </c>
      <c r="BN1892">
        <v>76.863527000000005</v>
      </c>
      <c r="BO1892">
        <v>71.890370000000004</v>
      </c>
      <c r="BP1892">
        <v>69.065217000000004</v>
      </c>
      <c r="BQ1892">
        <v>67.266693000000004</v>
      </c>
      <c r="BR1892">
        <v>65.804160999999993</v>
      </c>
      <c r="BS1892">
        <v>-220.8561</v>
      </c>
      <c r="BT1892">
        <v>324.71809999999999</v>
      </c>
      <c r="BU1892">
        <v>476.42739999999998</v>
      </c>
      <c r="BV1892">
        <v>457.24880000000002</v>
      </c>
      <c r="BW1892">
        <v>293.54790000000003</v>
      </c>
      <c r="BX1892">
        <v>-91.995750000000001</v>
      </c>
      <c r="BY1892">
        <v>-354.76560000000001</v>
      </c>
      <c r="BZ1892">
        <v>247.4922</v>
      </c>
      <c r="CA1892">
        <v>24.110289999999999</v>
      </c>
      <c r="CB1892">
        <v>-150.90610000000001</v>
      </c>
      <c r="CC1892">
        <v>-215.43549999999999</v>
      </c>
      <c r="CD1892">
        <v>-269.6592</v>
      </c>
      <c r="CE1892">
        <v>29.734549999999999</v>
      </c>
      <c r="CF1892">
        <v>-169.6491</v>
      </c>
      <c r="CG1892">
        <v>-152.30420000000001</v>
      </c>
      <c r="CH1892">
        <v>-361.93680000000001</v>
      </c>
      <c r="CI1892">
        <v>-648.03099999999995</v>
      </c>
      <c r="CJ1892">
        <v>-1029.105</v>
      </c>
      <c r="CK1892">
        <v>-770.32240000000002</v>
      </c>
      <c r="CL1892">
        <v>762.9769</v>
      </c>
      <c r="CM1892">
        <v>-495.83069999999998</v>
      </c>
      <c r="CN1892">
        <v>-442.77339999999998</v>
      </c>
      <c r="CO1892">
        <v>-376.642</v>
      </c>
      <c r="CP1892">
        <v>-446.53</v>
      </c>
      <c r="CQ1892">
        <v>4324.8339999999998</v>
      </c>
      <c r="CR1892">
        <v>3241.5859999999998</v>
      </c>
      <c r="CS1892">
        <v>2847.68</v>
      </c>
      <c r="CT1892">
        <v>2483.6999999999998</v>
      </c>
      <c r="CU1892">
        <v>2411.7869999999998</v>
      </c>
      <c r="CV1892">
        <v>1829.865</v>
      </c>
      <c r="CW1892">
        <v>1459.8610000000001</v>
      </c>
      <c r="CX1892">
        <v>1376.867</v>
      </c>
      <c r="CY1892">
        <v>2308.973</v>
      </c>
      <c r="CZ1892">
        <v>3177.9679999999998</v>
      </c>
      <c r="DA1892">
        <v>6092.5460000000003</v>
      </c>
      <c r="DB1892">
        <v>7705.8419999999996</v>
      </c>
      <c r="DC1892">
        <v>10017.129999999999</v>
      </c>
      <c r="DD1892">
        <v>12969.22</v>
      </c>
      <c r="DE1892">
        <v>15025.81</v>
      </c>
      <c r="DF1892">
        <v>13833.38</v>
      </c>
      <c r="DG1892">
        <v>16619.849999999999</v>
      </c>
      <c r="DH1892">
        <v>18314.150000000001</v>
      </c>
      <c r="DI1892">
        <v>19161.759999999998</v>
      </c>
      <c r="DJ1892">
        <v>19640.16</v>
      </c>
      <c r="DK1892">
        <v>20510.810000000001</v>
      </c>
      <c r="DL1892">
        <v>16772.849999999999</v>
      </c>
      <c r="DM1892">
        <v>10496.95</v>
      </c>
      <c r="DN1892">
        <v>6671.2259999999997</v>
      </c>
      <c r="DO1892">
        <v>20</v>
      </c>
      <c r="DP1892">
        <v>20</v>
      </c>
    </row>
    <row r="1893" spans="1:120" x14ac:dyDescent="0.25">
      <c r="A1893" t="str">
        <f t="shared" si="29"/>
        <v>AutoDR-No_All Elect_44434</v>
      </c>
      <c r="B1893" t="s">
        <v>62</v>
      </c>
      <c r="C1893" t="s">
        <v>321</v>
      </c>
      <c r="D1893" t="s">
        <v>61</v>
      </c>
      <c r="E1893" t="s">
        <v>61</v>
      </c>
      <c r="F1893" t="s">
        <v>61</v>
      </c>
      <c r="G1893" t="s">
        <v>61</v>
      </c>
      <c r="H1893" t="s">
        <v>97</v>
      </c>
      <c r="I1893" t="s">
        <v>61</v>
      </c>
      <c r="J1893" t="s">
        <v>61</v>
      </c>
      <c r="K1893" t="s">
        <v>190</v>
      </c>
      <c r="L1893" s="18">
        <v>44434</v>
      </c>
      <c r="M1893">
        <v>20</v>
      </c>
      <c r="N1893">
        <v>20</v>
      </c>
      <c r="O1893" t="s">
        <v>263</v>
      </c>
      <c r="P1893">
        <v>179</v>
      </c>
      <c r="Q1893">
        <v>176</v>
      </c>
      <c r="R1893">
        <v>1</v>
      </c>
      <c r="S1893">
        <v>0</v>
      </c>
      <c r="T1893">
        <v>0</v>
      </c>
      <c r="U1893">
        <v>0</v>
      </c>
      <c r="V1893">
        <v>0</v>
      </c>
      <c r="W1893">
        <v>16779.155999999999</v>
      </c>
      <c r="X1893">
        <v>16146.842000000001</v>
      </c>
      <c r="Y1893">
        <v>15397.803</v>
      </c>
      <c r="Z1893">
        <v>15338.034</v>
      </c>
      <c r="AA1893">
        <v>15601.021000000001</v>
      </c>
      <c r="AB1893">
        <v>16562.907999999999</v>
      </c>
      <c r="AC1893">
        <v>18340.565999999999</v>
      </c>
      <c r="AD1893">
        <v>19176.977999999999</v>
      </c>
      <c r="AE1893">
        <v>20580.164000000001</v>
      </c>
      <c r="AF1893">
        <v>22535.447</v>
      </c>
      <c r="AG1893">
        <v>24502.566999999999</v>
      </c>
      <c r="AH1893">
        <v>26050.391</v>
      </c>
      <c r="AI1893">
        <v>26673.678</v>
      </c>
      <c r="AJ1893">
        <v>27571.192999999999</v>
      </c>
      <c r="AK1893">
        <v>28271.266</v>
      </c>
      <c r="AL1893">
        <v>28798.528999999999</v>
      </c>
      <c r="AM1893">
        <v>29168.534</v>
      </c>
      <c r="AN1893">
        <v>29117.488000000001</v>
      </c>
      <c r="AO1893">
        <v>27955.752</v>
      </c>
      <c r="AP1893">
        <v>24283.777999999998</v>
      </c>
      <c r="AQ1893">
        <v>23017.646000000001</v>
      </c>
      <c r="AR1893">
        <v>20441.286</v>
      </c>
      <c r="AS1893">
        <v>18112.862000000001</v>
      </c>
      <c r="AT1893">
        <v>17092.870999999999</v>
      </c>
      <c r="AU1893">
        <v>62.085628999999997</v>
      </c>
      <c r="AV1893">
        <v>58.889567999999997</v>
      </c>
      <c r="AW1893">
        <v>58.145107000000003</v>
      </c>
      <c r="AX1893">
        <v>57.488779000000001</v>
      </c>
      <c r="AY1893">
        <v>56.860864999999997</v>
      </c>
      <c r="AZ1893">
        <v>56.451695000000001</v>
      </c>
      <c r="BA1893">
        <v>56.380755000000001</v>
      </c>
      <c r="BB1893">
        <v>56.971682000000001</v>
      </c>
      <c r="BC1893">
        <v>59.812801</v>
      </c>
      <c r="BD1893">
        <v>63.168078999999999</v>
      </c>
      <c r="BE1893">
        <v>66.810297000000006</v>
      </c>
      <c r="BF1893">
        <v>71.103256000000002</v>
      </c>
      <c r="BG1893">
        <v>74.933008999999998</v>
      </c>
      <c r="BH1893">
        <v>78.867510999999993</v>
      </c>
      <c r="BI1893">
        <v>81.293681000000007</v>
      </c>
      <c r="BJ1893">
        <v>82.702754999999996</v>
      </c>
      <c r="BK1893">
        <v>83.395876999999999</v>
      </c>
      <c r="BL1893">
        <v>82.722499999999997</v>
      </c>
      <c r="BM1893">
        <v>80.728232000000006</v>
      </c>
      <c r="BN1893">
        <v>76.872856999999996</v>
      </c>
      <c r="BO1893">
        <v>71.875649999999993</v>
      </c>
      <c r="BP1893">
        <v>69.071807000000007</v>
      </c>
      <c r="BQ1893">
        <v>67.270516000000001</v>
      </c>
      <c r="BR1893">
        <v>65.801580000000001</v>
      </c>
      <c r="BS1893">
        <v>-236.5521</v>
      </c>
      <c r="BT1893">
        <v>321.92520000000002</v>
      </c>
      <c r="BU1893">
        <v>593.61180000000002</v>
      </c>
      <c r="BV1893">
        <v>540.01940000000002</v>
      </c>
      <c r="BW1893">
        <v>383.7629</v>
      </c>
      <c r="BX1893">
        <v>3.874584</v>
      </c>
      <c r="BY1893">
        <v>-265.85000000000002</v>
      </c>
      <c r="BZ1893">
        <v>215.46369999999999</v>
      </c>
      <c r="CA1893">
        <v>-110.0014</v>
      </c>
      <c r="CB1893">
        <v>-260.35199999999998</v>
      </c>
      <c r="CC1893">
        <v>-389.65570000000002</v>
      </c>
      <c r="CD1893">
        <v>-348.66980000000001</v>
      </c>
      <c r="CE1893">
        <v>-23.61439</v>
      </c>
      <c r="CF1893">
        <v>-83.925600000000003</v>
      </c>
      <c r="CG1893">
        <v>-173.62039999999999</v>
      </c>
      <c r="CH1893">
        <v>-324.22059999999999</v>
      </c>
      <c r="CI1893">
        <v>-573.14520000000005</v>
      </c>
      <c r="CJ1893">
        <v>-811.22230000000002</v>
      </c>
      <c r="CK1893">
        <v>-323.85219999999998</v>
      </c>
      <c r="CL1893">
        <v>1270.0150000000001</v>
      </c>
      <c r="CM1893">
        <v>107.30759999999999</v>
      </c>
      <c r="CN1893">
        <v>45.485080000000004</v>
      </c>
      <c r="CO1893">
        <v>86.838880000000003</v>
      </c>
      <c r="CP1893">
        <v>15.395670000000001</v>
      </c>
      <c r="CQ1893">
        <v>7041.3289999999997</v>
      </c>
      <c r="CR1893">
        <v>4900.4629999999997</v>
      </c>
      <c r="CS1893">
        <v>4106.6139999999996</v>
      </c>
      <c r="CT1893">
        <v>3406.9859999999999</v>
      </c>
      <c r="CU1893">
        <v>3195.6979999999999</v>
      </c>
      <c r="CV1893">
        <v>2272.1799999999998</v>
      </c>
      <c r="CW1893">
        <v>1883.846</v>
      </c>
      <c r="CX1893">
        <v>1756.223</v>
      </c>
      <c r="CY1893">
        <v>2684.8330000000001</v>
      </c>
      <c r="CZ1893">
        <v>3535.9119999999998</v>
      </c>
      <c r="DA1893">
        <v>7015.7889999999998</v>
      </c>
      <c r="DB1893">
        <v>9127.4869999999992</v>
      </c>
      <c r="DC1893">
        <v>11922.06</v>
      </c>
      <c r="DD1893">
        <v>14783.06</v>
      </c>
      <c r="DE1893">
        <v>17356.7</v>
      </c>
      <c r="DF1893">
        <v>16180.75</v>
      </c>
      <c r="DG1893">
        <v>18705.990000000002</v>
      </c>
      <c r="DH1893">
        <v>20211.97</v>
      </c>
      <c r="DI1893">
        <v>21046.03</v>
      </c>
      <c r="DJ1893">
        <v>21016.31</v>
      </c>
      <c r="DK1893">
        <v>22367.91</v>
      </c>
      <c r="DL1893">
        <v>18365.13</v>
      </c>
      <c r="DM1893">
        <v>12372.76</v>
      </c>
      <c r="DN1893">
        <v>8135.4880000000003</v>
      </c>
      <c r="DO1893">
        <v>20</v>
      </c>
      <c r="DP1893">
        <v>20</v>
      </c>
    </row>
    <row r="1894" spans="1:120" hidden="1" x14ac:dyDescent="0.25">
      <c r="A1894" t="str">
        <f t="shared" si="29"/>
        <v>Size_Grp-200 kW and above_All Elect_44434</v>
      </c>
      <c r="B1894" t="s">
        <v>62</v>
      </c>
      <c r="C1894" t="s">
        <v>207</v>
      </c>
      <c r="D1894" t="s">
        <v>61</v>
      </c>
      <c r="E1894" t="s">
        <v>61</v>
      </c>
      <c r="F1894" t="s">
        <v>61</v>
      </c>
      <c r="G1894" t="s">
        <v>61</v>
      </c>
      <c r="H1894" t="s">
        <v>61</v>
      </c>
      <c r="I1894" t="s">
        <v>61</v>
      </c>
      <c r="J1894" t="s">
        <v>102</v>
      </c>
      <c r="K1894" t="s">
        <v>190</v>
      </c>
      <c r="L1894" s="18">
        <v>44434</v>
      </c>
      <c r="M1894">
        <v>20</v>
      </c>
      <c r="N1894">
        <v>20</v>
      </c>
      <c r="O1894" t="s">
        <v>263</v>
      </c>
      <c r="P1894">
        <v>53</v>
      </c>
      <c r="Q1894">
        <v>52</v>
      </c>
      <c r="R1894">
        <v>1</v>
      </c>
      <c r="S1894">
        <v>0</v>
      </c>
      <c r="T1894">
        <v>0</v>
      </c>
      <c r="U1894">
        <v>0</v>
      </c>
      <c r="V1894">
        <v>0</v>
      </c>
      <c r="W1894">
        <v>14903.040999999999</v>
      </c>
      <c r="X1894">
        <v>14324.646000000001</v>
      </c>
      <c r="Y1894">
        <v>13592.526</v>
      </c>
      <c r="Z1894">
        <v>13493.877</v>
      </c>
      <c r="AA1894">
        <v>13678.526</v>
      </c>
      <c r="AB1894">
        <v>14522.016</v>
      </c>
      <c r="AC1894">
        <v>16124.897999999999</v>
      </c>
      <c r="AD1894">
        <v>16789.894</v>
      </c>
      <c r="AE1894">
        <v>17727.752</v>
      </c>
      <c r="AF1894">
        <v>19295.03</v>
      </c>
      <c r="AG1894">
        <v>21047.834999999999</v>
      </c>
      <c r="AH1894">
        <v>22234.107</v>
      </c>
      <c r="AI1894">
        <v>22562.998</v>
      </c>
      <c r="AJ1894">
        <v>23207.525000000001</v>
      </c>
      <c r="AK1894">
        <v>23737.056</v>
      </c>
      <c r="AL1894">
        <v>24093.599999999999</v>
      </c>
      <c r="AM1894">
        <v>24477.315999999999</v>
      </c>
      <c r="AN1894">
        <v>24426.536</v>
      </c>
      <c r="AO1894">
        <v>23194.701000000001</v>
      </c>
      <c r="AP1894">
        <v>20608.596000000001</v>
      </c>
      <c r="AQ1894">
        <v>19111.584999999999</v>
      </c>
      <c r="AR1894">
        <v>17533.244999999999</v>
      </c>
      <c r="AS1894">
        <v>15873.241</v>
      </c>
      <c r="AT1894">
        <v>15080.056</v>
      </c>
      <c r="AU1894">
        <v>62.078491</v>
      </c>
      <c r="AV1894">
        <v>58.597358</v>
      </c>
      <c r="AW1894">
        <v>57.673585000000003</v>
      </c>
      <c r="AX1894">
        <v>56.798113000000001</v>
      </c>
      <c r="AY1894">
        <v>56.307547</v>
      </c>
      <c r="AZ1894">
        <v>56.066980999999998</v>
      </c>
      <c r="BA1894">
        <v>56.173208000000002</v>
      </c>
      <c r="BB1894">
        <v>56.596226000000001</v>
      </c>
      <c r="BC1894">
        <v>59.260376999999998</v>
      </c>
      <c r="BD1894">
        <v>62.568679000000003</v>
      </c>
      <c r="BE1894">
        <v>65.905659999999997</v>
      </c>
      <c r="BF1894">
        <v>70.118491000000006</v>
      </c>
      <c r="BG1894">
        <v>73.773019000000005</v>
      </c>
      <c r="BH1894">
        <v>77.647357999999997</v>
      </c>
      <c r="BI1894">
        <v>80.272642000000005</v>
      </c>
      <c r="BJ1894">
        <v>81.695660000000004</v>
      </c>
      <c r="BK1894">
        <v>81.983585000000005</v>
      </c>
      <c r="BL1894">
        <v>80.915660000000003</v>
      </c>
      <c r="BM1894">
        <v>79.060188999999994</v>
      </c>
      <c r="BN1894">
        <v>75.328491</v>
      </c>
      <c r="BO1894">
        <v>70.568867999999995</v>
      </c>
      <c r="BP1894">
        <v>68.406414999999996</v>
      </c>
      <c r="BQ1894">
        <v>66.944528000000005</v>
      </c>
      <c r="BR1894">
        <v>65.655472000000003</v>
      </c>
      <c r="BS1894">
        <v>-218.60120000000001</v>
      </c>
      <c r="BT1894">
        <v>335.9366</v>
      </c>
      <c r="BU1894">
        <v>599.77539999999999</v>
      </c>
      <c r="BV1894">
        <v>544.18280000000004</v>
      </c>
      <c r="BW1894">
        <v>402.00819999999999</v>
      </c>
      <c r="BX1894">
        <v>45.250660000000003</v>
      </c>
      <c r="BY1894">
        <v>-139.2878</v>
      </c>
      <c r="BZ1894">
        <v>143.8014</v>
      </c>
      <c r="CA1894">
        <v>-171.6671</v>
      </c>
      <c r="CB1894">
        <v>-303.08210000000003</v>
      </c>
      <c r="CC1894">
        <v>-535.38440000000003</v>
      </c>
      <c r="CD1894">
        <v>-494.78550000000001</v>
      </c>
      <c r="CE1894">
        <v>-184.72110000000001</v>
      </c>
      <c r="CF1894">
        <v>-220.60329999999999</v>
      </c>
      <c r="CG1894">
        <v>-312.33569999999997</v>
      </c>
      <c r="CH1894">
        <v>-350.01569999999998</v>
      </c>
      <c r="CI1894">
        <v>-619.48429999999996</v>
      </c>
      <c r="CJ1894">
        <v>-796.70540000000005</v>
      </c>
      <c r="CK1894">
        <v>-155.62289999999999</v>
      </c>
      <c r="CL1894">
        <v>768.83550000000002</v>
      </c>
      <c r="CM1894">
        <v>217.0472</v>
      </c>
      <c r="CN1894">
        <v>47.237229999999997</v>
      </c>
      <c r="CO1894">
        <v>210.89359999999999</v>
      </c>
      <c r="CP1894">
        <v>117.1313</v>
      </c>
      <c r="CQ1894">
        <v>7033.8760000000002</v>
      </c>
      <c r="CR1894">
        <v>4888.2650000000003</v>
      </c>
      <c r="CS1894">
        <v>4094.9969999999998</v>
      </c>
      <c r="CT1894">
        <v>3386.0509999999999</v>
      </c>
      <c r="CU1894">
        <v>3174</v>
      </c>
      <c r="CV1894">
        <v>2243.9380000000001</v>
      </c>
      <c r="CW1894">
        <v>1829.0029999999999</v>
      </c>
      <c r="CX1894">
        <v>1676.7940000000001</v>
      </c>
      <c r="CY1894">
        <v>2603.4810000000002</v>
      </c>
      <c r="CZ1894">
        <v>3426.4589999999998</v>
      </c>
      <c r="DA1894">
        <v>6854.9669999999996</v>
      </c>
      <c r="DB1894">
        <v>8844.26</v>
      </c>
      <c r="DC1894">
        <v>11710.64</v>
      </c>
      <c r="DD1894">
        <v>14549.91</v>
      </c>
      <c r="DE1894">
        <v>17128.72</v>
      </c>
      <c r="DF1894">
        <v>15983.87</v>
      </c>
      <c r="DG1894">
        <v>18463.43</v>
      </c>
      <c r="DH1894">
        <v>19804.04</v>
      </c>
      <c r="DI1894">
        <v>20657.88</v>
      </c>
      <c r="DJ1894">
        <v>19974.73</v>
      </c>
      <c r="DK1894">
        <v>20746.34</v>
      </c>
      <c r="DL1894">
        <v>17752.330000000002</v>
      </c>
      <c r="DM1894">
        <v>12385.8</v>
      </c>
      <c r="DN1894">
        <v>8180.5</v>
      </c>
      <c r="DO1894">
        <v>20</v>
      </c>
      <c r="DP1894">
        <v>20</v>
      </c>
    </row>
    <row r="1895" spans="1:120" hidden="1" x14ac:dyDescent="0.25">
      <c r="A1895" t="str">
        <f t="shared" si="29"/>
        <v>sublap_id-SLAP_PGP2_All Elect_44434</v>
      </c>
      <c r="B1895" t="s">
        <v>62</v>
      </c>
      <c r="C1895" t="s">
        <v>301</v>
      </c>
      <c r="D1895" t="s">
        <v>61</v>
      </c>
      <c r="E1895" t="s">
        <v>302</v>
      </c>
      <c r="F1895" t="s">
        <v>61</v>
      </c>
      <c r="G1895" t="s">
        <v>61</v>
      </c>
      <c r="H1895" t="s">
        <v>61</v>
      </c>
      <c r="I1895" t="s">
        <v>61</v>
      </c>
      <c r="J1895" t="s">
        <v>61</v>
      </c>
      <c r="K1895" t="s">
        <v>190</v>
      </c>
      <c r="L1895" s="18">
        <v>44434</v>
      </c>
      <c r="M1895">
        <v>20</v>
      </c>
      <c r="N1895">
        <v>20</v>
      </c>
      <c r="O1895" t="s">
        <v>263</v>
      </c>
      <c r="P1895">
        <v>24</v>
      </c>
      <c r="Q1895">
        <v>24</v>
      </c>
      <c r="R1895">
        <v>1</v>
      </c>
      <c r="S1895">
        <v>0</v>
      </c>
      <c r="T1895">
        <v>0</v>
      </c>
      <c r="U1895">
        <v>0</v>
      </c>
      <c r="V1895">
        <v>0</v>
      </c>
      <c r="W1895">
        <v>1001.155</v>
      </c>
      <c r="X1895">
        <v>911.01800000000003</v>
      </c>
      <c r="Y1895">
        <v>904.54899999999998</v>
      </c>
      <c r="Z1895">
        <v>894.19799999999998</v>
      </c>
      <c r="AA1895">
        <v>1063.5989999999999</v>
      </c>
      <c r="AB1895">
        <v>1261.9276</v>
      </c>
      <c r="AC1895">
        <v>1434.9954</v>
      </c>
      <c r="AD1895">
        <v>1518.375</v>
      </c>
      <c r="AE1895">
        <v>1703.0820000000001</v>
      </c>
      <c r="AF1895">
        <v>1826.646</v>
      </c>
      <c r="AG1895">
        <v>2034.605</v>
      </c>
      <c r="AH1895">
        <v>2303.663</v>
      </c>
      <c r="AI1895">
        <v>2442.6869999999999</v>
      </c>
      <c r="AJ1895">
        <v>2549.4250000000002</v>
      </c>
      <c r="AK1895">
        <v>2575.6</v>
      </c>
      <c r="AL1895">
        <v>2664.4560000000001</v>
      </c>
      <c r="AM1895">
        <v>2719.4369999999999</v>
      </c>
      <c r="AN1895">
        <v>2697.2089999999998</v>
      </c>
      <c r="AO1895">
        <v>2549.7820000000002</v>
      </c>
      <c r="AP1895">
        <v>1943.9010000000001</v>
      </c>
      <c r="AQ1895">
        <v>1761.59</v>
      </c>
      <c r="AR1895">
        <v>1423.9349999999999</v>
      </c>
      <c r="AS1895">
        <v>1209.623</v>
      </c>
      <c r="AT1895">
        <v>1062.0340000000001</v>
      </c>
      <c r="AU1895">
        <v>62</v>
      </c>
      <c r="AV1895">
        <v>57.895833000000003</v>
      </c>
      <c r="AW1895">
        <v>57.458333000000003</v>
      </c>
      <c r="AX1895">
        <v>56.75</v>
      </c>
      <c r="AY1895">
        <v>56.25</v>
      </c>
      <c r="AZ1895">
        <v>56.125</v>
      </c>
      <c r="BA1895">
        <v>55.8125</v>
      </c>
      <c r="BB1895">
        <v>56.458333000000003</v>
      </c>
      <c r="BC1895">
        <v>58.916666999999997</v>
      </c>
      <c r="BD1895">
        <v>61.729166999999997</v>
      </c>
      <c r="BE1895">
        <v>65.645832999999996</v>
      </c>
      <c r="BF1895">
        <v>69.854167000000004</v>
      </c>
      <c r="BG1895">
        <v>73.583332999999996</v>
      </c>
      <c r="BH1895">
        <v>78</v>
      </c>
      <c r="BI1895">
        <v>80.1875</v>
      </c>
      <c r="BJ1895">
        <v>81.5625</v>
      </c>
      <c r="BK1895">
        <v>83.791667000000004</v>
      </c>
      <c r="BL1895">
        <v>83.375</v>
      </c>
      <c r="BM1895">
        <v>80.5625</v>
      </c>
      <c r="BN1895">
        <v>77.625</v>
      </c>
      <c r="BO1895">
        <v>73</v>
      </c>
      <c r="BP1895">
        <v>69.645832999999996</v>
      </c>
      <c r="BQ1895">
        <v>67.895832999999996</v>
      </c>
      <c r="BR1895">
        <v>66.666667000000004</v>
      </c>
      <c r="BS1895">
        <v>17.407550000000001</v>
      </c>
      <c r="BT1895">
        <v>90.558959999999999</v>
      </c>
      <c r="BU1895">
        <v>72.687809999999999</v>
      </c>
      <c r="BV1895">
        <v>81.315269999999998</v>
      </c>
      <c r="BW1895">
        <v>-36.677460000000004</v>
      </c>
      <c r="BX1895">
        <v>-39.038739999999997</v>
      </c>
      <c r="BY1895">
        <v>12.14931</v>
      </c>
      <c r="BZ1895">
        <v>61.675870000000003</v>
      </c>
      <c r="CA1895">
        <v>25.91639</v>
      </c>
      <c r="CB1895">
        <v>-26.650069999999999</v>
      </c>
      <c r="CC1895">
        <v>-62.814369999999997</v>
      </c>
      <c r="CD1895">
        <v>-112.32129999999999</v>
      </c>
      <c r="CE1895">
        <v>-148.5215</v>
      </c>
      <c r="CF1895">
        <v>-131.09739999999999</v>
      </c>
      <c r="CG1895">
        <v>-117.248</v>
      </c>
      <c r="CH1895">
        <v>-171.8708</v>
      </c>
      <c r="CI1895">
        <v>-217.8032</v>
      </c>
      <c r="CJ1895">
        <v>-308.91669999999999</v>
      </c>
      <c r="CK1895">
        <v>-258.9991</v>
      </c>
      <c r="CL1895">
        <v>34.440060000000003</v>
      </c>
      <c r="CM1895">
        <v>-46.790100000000002</v>
      </c>
      <c r="CN1895">
        <v>-5.8987499999999997</v>
      </c>
      <c r="CO1895">
        <v>-32.479259999999996</v>
      </c>
      <c r="CP1895">
        <v>-16.89667</v>
      </c>
      <c r="CQ1895">
        <v>118.3604</v>
      </c>
      <c r="CR1895">
        <v>229.36080000000001</v>
      </c>
      <c r="CS1895">
        <v>160.58750000000001</v>
      </c>
      <c r="CT1895">
        <v>156.12710000000001</v>
      </c>
      <c r="CU1895">
        <v>199.8468</v>
      </c>
      <c r="CV1895">
        <v>151.08949999999999</v>
      </c>
      <c r="CW1895">
        <v>81.695070000000001</v>
      </c>
      <c r="CX1895">
        <v>65.281840000000003</v>
      </c>
      <c r="CY1895">
        <v>166.28620000000001</v>
      </c>
      <c r="CZ1895">
        <v>184.46690000000001</v>
      </c>
      <c r="DA1895">
        <v>404.4255</v>
      </c>
      <c r="DB1895">
        <v>423.0206</v>
      </c>
      <c r="DC1895">
        <v>539.47199999999998</v>
      </c>
      <c r="DD1895">
        <v>574.98209999999995</v>
      </c>
      <c r="DE1895">
        <v>667.90480000000002</v>
      </c>
      <c r="DF1895">
        <v>704.47299999999996</v>
      </c>
      <c r="DG1895">
        <v>644.48879999999997</v>
      </c>
      <c r="DH1895">
        <v>448.83640000000003</v>
      </c>
      <c r="DI1895">
        <v>516.45219999999995</v>
      </c>
      <c r="DJ1895">
        <v>552.03570000000002</v>
      </c>
      <c r="DK1895">
        <v>445.57929999999999</v>
      </c>
      <c r="DL1895">
        <v>319.72399999999999</v>
      </c>
      <c r="DM1895">
        <v>237.709</v>
      </c>
      <c r="DN1895">
        <v>173.19649999999999</v>
      </c>
      <c r="DO1895">
        <v>20</v>
      </c>
      <c r="DP1895">
        <v>20</v>
      </c>
    </row>
    <row r="1896" spans="1:120" hidden="1" x14ac:dyDescent="0.25">
      <c r="A1896" t="str">
        <f t="shared" si="29"/>
        <v>Industry_Type-2. Manufacturing_All Elect_44434</v>
      </c>
      <c r="B1896" t="s">
        <v>62</v>
      </c>
      <c r="C1896" t="s">
        <v>218</v>
      </c>
      <c r="D1896" t="s">
        <v>61</v>
      </c>
      <c r="E1896" t="s">
        <v>61</v>
      </c>
      <c r="F1896" t="s">
        <v>61</v>
      </c>
      <c r="G1896" t="s">
        <v>38</v>
      </c>
      <c r="H1896" t="s">
        <v>61</v>
      </c>
      <c r="I1896" t="s">
        <v>61</v>
      </c>
      <c r="J1896" t="s">
        <v>61</v>
      </c>
      <c r="K1896" t="s">
        <v>190</v>
      </c>
      <c r="L1896" s="18">
        <v>44434</v>
      </c>
      <c r="M1896">
        <v>20</v>
      </c>
      <c r="N1896">
        <v>20</v>
      </c>
      <c r="O1896" t="s">
        <v>263</v>
      </c>
      <c r="P1896">
        <v>10</v>
      </c>
      <c r="Q1896">
        <v>10</v>
      </c>
      <c r="R1896">
        <v>1</v>
      </c>
      <c r="S1896">
        <v>0</v>
      </c>
      <c r="T1896">
        <v>1</v>
      </c>
      <c r="U1896">
        <v>0</v>
      </c>
      <c r="V1896">
        <v>1</v>
      </c>
      <c r="W1896">
        <v>3150.172</v>
      </c>
      <c r="X1896">
        <v>3204.6210000000001</v>
      </c>
      <c r="Y1896">
        <v>3032.518</v>
      </c>
      <c r="Z1896">
        <v>3052.3679999999999</v>
      </c>
      <c r="AA1896">
        <v>3015.5650000000001</v>
      </c>
      <c r="AB1896">
        <v>2988.6</v>
      </c>
      <c r="AC1896">
        <v>3037.9490000000001</v>
      </c>
      <c r="AD1896">
        <v>3123.4340000000002</v>
      </c>
      <c r="AE1896">
        <v>3371.82</v>
      </c>
      <c r="AF1896">
        <v>3614.1610000000001</v>
      </c>
      <c r="AG1896">
        <v>3787.9259999999999</v>
      </c>
      <c r="AH1896">
        <v>3768.346</v>
      </c>
      <c r="AI1896">
        <v>3798.2640000000001</v>
      </c>
      <c r="AJ1896">
        <v>3901.0630000000001</v>
      </c>
      <c r="AK1896">
        <v>4009.0650000000001</v>
      </c>
      <c r="AL1896">
        <v>4182.7979999999998</v>
      </c>
      <c r="AM1896">
        <v>4313.6450000000004</v>
      </c>
      <c r="AN1896">
        <v>4075.989</v>
      </c>
      <c r="AO1896">
        <v>3557.663</v>
      </c>
      <c r="AP1896">
        <v>2837.5720000000001</v>
      </c>
      <c r="AQ1896">
        <v>3191.837</v>
      </c>
      <c r="AR1896">
        <v>3236.7429999999999</v>
      </c>
      <c r="AS1896">
        <v>3069.9050000000002</v>
      </c>
      <c r="AT1896">
        <v>2891.076</v>
      </c>
      <c r="AU1896">
        <v>62.5</v>
      </c>
      <c r="AV1896">
        <v>58.15</v>
      </c>
      <c r="AW1896">
        <v>56.9</v>
      </c>
      <c r="AX1896">
        <v>55.65</v>
      </c>
      <c r="AY1896">
        <v>55.2</v>
      </c>
      <c r="AZ1896">
        <v>55</v>
      </c>
      <c r="BA1896">
        <v>55.15</v>
      </c>
      <c r="BB1896">
        <v>55.6</v>
      </c>
      <c r="BC1896">
        <v>59.05</v>
      </c>
      <c r="BD1896">
        <v>62.9</v>
      </c>
      <c r="BE1896">
        <v>66.75</v>
      </c>
      <c r="BF1896">
        <v>71.849999999999994</v>
      </c>
      <c r="BG1896">
        <v>75.849999999999994</v>
      </c>
      <c r="BH1896">
        <v>79.900000000000006</v>
      </c>
      <c r="BI1896">
        <v>83.3</v>
      </c>
      <c r="BJ1896">
        <v>85</v>
      </c>
      <c r="BK1896">
        <v>85.25</v>
      </c>
      <c r="BL1896">
        <v>84.1</v>
      </c>
      <c r="BM1896">
        <v>81.8</v>
      </c>
      <c r="BN1896">
        <v>77.849999999999994</v>
      </c>
      <c r="BO1896">
        <v>72.5</v>
      </c>
      <c r="BP1896">
        <v>70.25</v>
      </c>
      <c r="BQ1896">
        <v>68.349999999999994</v>
      </c>
      <c r="BR1896">
        <v>66.599999999999994</v>
      </c>
      <c r="BS1896">
        <v>77.238960000000006</v>
      </c>
      <c r="BT1896">
        <v>87.755579999999995</v>
      </c>
      <c r="BU1896">
        <v>194.92869999999999</v>
      </c>
      <c r="BV1896">
        <v>146.59270000000001</v>
      </c>
      <c r="BW1896">
        <v>125.42789999999999</v>
      </c>
      <c r="BX1896">
        <v>82.034880000000001</v>
      </c>
      <c r="BY1896">
        <v>56.624789999999997</v>
      </c>
      <c r="BZ1896">
        <v>59.852159999999998</v>
      </c>
      <c r="CA1896">
        <v>-150.75970000000001</v>
      </c>
      <c r="CB1896">
        <v>-176.71469999999999</v>
      </c>
      <c r="CC1896">
        <v>-228.47110000000001</v>
      </c>
      <c r="CD1896">
        <v>-137.72550000000001</v>
      </c>
      <c r="CE1896">
        <v>-69.195049999999995</v>
      </c>
      <c r="CF1896">
        <v>14.339230000000001</v>
      </c>
      <c r="CG1896">
        <v>48.52908</v>
      </c>
      <c r="CH1896">
        <v>91.385040000000004</v>
      </c>
      <c r="CI1896">
        <v>-30.32206</v>
      </c>
      <c r="CJ1896">
        <v>125.3717</v>
      </c>
      <c r="CK1896">
        <v>579.85789999999997</v>
      </c>
      <c r="CL1896">
        <v>1181.691</v>
      </c>
      <c r="CM1896">
        <v>703.69179999999994</v>
      </c>
      <c r="CN1896">
        <v>436.66879999999998</v>
      </c>
      <c r="CO1896">
        <v>439.35320000000002</v>
      </c>
      <c r="CP1896">
        <v>416.91109999999998</v>
      </c>
      <c r="CQ1896">
        <v>3173.4459999999999</v>
      </c>
      <c r="CR1896">
        <v>2227.1210000000001</v>
      </c>
      <c r="CS1896">
        <v>1755.3230000000001</v>
      </c>
      <c r="CT1896">
        <v>1302.6559999999999</v>
      </c>
      <c r="CU1896">
        <v>1175.9970000000001</v>
      </c>
      <c r="CV1896">
        <v>717.29359999999997</v>
      </c>
      <c r="CW1896">
        <v>722.23829999999998</v>
      </c>
      <c r="CX1896">
        <v>718.35969999999998</v>
      </c>
      <c r="CY1896">
        <v>862.04399999999998</v>
      </c>
      <c r="CZ1896">
        <v>929.66989999999998</v>
      </c>
      <c r="DA1896">
        <v>1712.8820000000001</v>
      </c>
      <c r="DB1896">
        <v>2072.6350000000002</v>
      </c>
      <c r="DC1896">
        <v>2751.7130000000002</v>
      </c>
      <c r="DD1896">
        <v>3401.6909999999998</v>
      </c>
      <c r="DE1896">
        <v>4145.1930000000002</v>
      </c>
      <c r="DF1896">
        <v>3507.98</v>
      </c>
      <c r="DG1896">
        <v>3754.3649999999998</v>
      </c>
      <c r="DH1896">
        <v>3184.2689999999998</v>
      </c>
      <c r="DI1896">
        <v>2966.3490000000002</v>
      </c>
      <c r="DJ1896">
        <v>2368.98</v>
      </c>
      <c r="DK1896">
        <v>2876.4119999999998</v>
      </c>
      <c r="DL1896">
        <v>2539.1039999999998</v>
      </c>
      <c r="DM1896">
        <v>2788.06</v>
      </c>
      <c r="DN1896">
        <v>2336.8310000000001</v>
      </c>
      <c r="DO1896">
        <v>20</v>
      </c>
      <c r="DP1896">
        <v>20</v>
      </c>
    </row>
    <row r="1897" spans="1:120" hidden="1" x14ac:dyDescent="0.25">
      <c r="A1897" t="str">
        <f t="shared" si="29"/>
        <v>sublap_id-SLAP_PGSF_All Elect_44434</v>
      </c>
      <c r="B1897" t="s">
        <v>62</v>
      </c>
      <c r="C1897" t="s">
        <v>297</v>
      </c>
      <c r="D1897" t="s">
        <v>61</v>
      </c>
      <c r="E1897" t="s">
        <v>298</v>
      </c>
      <c r="F1897" t="s">
        <v>61</v>
      </c>
      <c r="G1897" t="s">
        <v>61</v>
      </c>
      <c r="H1897" t="s">
        <v>61</v>
      </c>
      <c r="I1897" t="s">
        <v>61</v>
      </c>
      <c r="J1897" t="s">
        <v>61</v>
      </c>
      <c r="K1897" t="s">
        <v>190</v>
      </c>
      <c r="L1897" s="18">
        <v>44434</v>
      </c>
      <c r="M1897">
        <v>20</v>
      </c>
      <c r="N1897">
        <v>20</v>
      </c>
      <c r="O1897" t="s">
        <v>263</v>
      </c>
      <c r="P1897">
        <v>21</v>
      </c>
      <c r="Q1897">
        <v>21</v>
      </c>
      <c r="R1897">
        <v>1</v>
      </c>
      <c r="S1897">
        <v>0</v>
      </c>
      <c r="T1897">
        <v>0</v>
      </c>
      <c r="U1897">
        <v>0</v>
      </c>
      <c r="V1897">
        <v>0</v>
      </c>
      <c r="W1897">
        <v>4543.5119999999997</v>
      </c>
      <c r="X1897">
        <v>4386.2569999999996</v>
      </c>
      <c r="Y1897">
        <v>4318.18</v>
      </c>
      <c r="Z1897">
        <v>4371.8090000000002</v>
      </c>
      <c r="AA1897">
        <v>4390.6239999999998</v>
      </c>
      <c r="AB1897">
        <v>4581.3209999999999</v>
      </c>
      <c r="AC1897">
        <v>4958.3639999999996</v>
      </c>
      <c r="AD1897">
        <v>5020.2879999999996</v>
      </c>
      <c r="AE1897">
        <v>5606.4949999999999</v>
      </c>
      <c r="AF1897">
        <v>6316.9589999999998</v>
      </c>
      <c r="AG1897">
        <v>6900.6379999999999</v>
      </c>
      <c r="AH1897">
        <v>7334.8410000000003</v>
      </c>
      <c r="AI1897">
        <v>7601.3209999999999</v>
      </c>
      <c r="AJ1897">
        <v>7853.02</v>
      </c>
      <c r="AK1897">
        <v>8117.2250000000004</v>
      </c>
      <c r="AL1897">
        <v>8289.6239999999998</v>
      </c>
      <c r="AM1897">
        <v>8403.2909999999993</v>
      </c>
      <c r="AN1897">
        <v>8395.9779999999992</v>
      </c>
      <c r="AO1897">
        <v>8019.6679999999997</v>
      </c>
      <c r="AP1897">
        <v>6718.5929999999998</v>
      </c>
      <c r="AQ1897">
        <v>6177.2529999999997</v>
      </c>
      <c r="AR1897">
        <v>5699.8810000000003</v>
      </c>
      <c r="AS1897">
        <v>5360.2349999999997</v>
      </c>
      <c r="AT1897">
        <v>4997.6440000000002</v>
      </c>
      <c r="AU1897">
        <v>57.285713999999999</v>
      </c>
      <c r="AV1897">
        <v>55.857143000000001</v>
      </c>
      <c r="AW1897">
        <v>55.857143000000001</v>
      </c>
      <c r="AX1897">
        <v>55.857143000000001</v>
      </c>
      <c r="AY1897">
        <v>55.857143000000001</v>
      </c>
      <c r="AZ1897">
        <v>55.857143000000001</v>
      </c>
      <c r="BA1897">
        <v>55.857143000000001</v>
      </c>
      <c r="BB1897">
        <v>55.857143000000001</v>
      </c>
      <c r="BC1897">
        <v>56.785713999999999</v>
      </c>
      <c r="BD1897">
        <v>60.071429000000002</v>
      </c>
      <c r="BE1897">
        <v>62.785713999999999</v>
      </c>
      <c r="BF1897">
        <v>65.214286000000001</v>
      </c>
      <c r="BG1897">
        <v>66.357142999999994</v>
      </c>
      <c r="BH1897">
        <v>67.928571000000005</v>
      </c>
      <c r="BI1897">
        <v>68.071428999999995</v>
      </c>
      <c r="BJ1897">
        <v>68.714286000000001</v>
      </c>
      <c r="BK1897">
        <v>67.714286000000001</v>
      </c>
      <c r="BL1897">
        <v>66.428571000000005</v>
      </c>
      <c r="BM1897">
        <v>65.214286000000001</v>
      </c>
      <c r="BN1897">
        <v>63.285713999999999</v>
      </c>
      <c r="BO1897">
        <v>60.5</v>
      </c>
      <c r="BP1897">
        <v>58.928570999999998</v>
      </c>
      <c r="BQ1897">
        <v>58.714286000000001</v>
      </c>
      <c r="BR1897">
        <v>58.714286000000001</v>
      </c>
      <c r="BS1897">
        <v>-29.899760000000001</v>
      </c>
      <c r="BT1897">
        <v>158.3948</v>
      </c>
      <c r="BU1897">
        <v>145.2184</v>
      </c>
      <c r="BV1897">
        <v>51.867010000000001</v>
      </c>
      <c r="BW1897">
        <v>5.2633929999999998</v>
      </c>
      <c r="BX1897">
        <v>-34.401960000000003</v>
      </c>
      <c r="BY1897">
        <v>-112.51</v>
      </c>
      <c r="BZ1897">
        <v>177.27719999999999</v>
      </c>
      <c r="CA1897">
        <v>12.53246</v>
      </c>
      <c r="CB1897">
        <v>-46.628140000000002</v>
      </c>
      <c r="CC1897">
        <v>-112.4426</v>
      </c>
      <c r="CD1897">
        <v>-155.00290000000001</v>
      </c>
      <c r="CE1897">
        <v>-217.7362</v>
      </c>
      <c r="CF1897">
        <v>-203.5497</v>
      </c>
      <c r="CG1897">
        <v>-187.6617</v>
      </c>
      <c r="CH1897">
        <v>-142.26910000000001</v>
      </c>
      <c r="CI1897">
        <v>-140.9708</v>
      </c>
      <c r="CJ1897">
        <v>-154.899</v>
      </c>
      <c r="CK1897">
        <v>-114.7912</v>
      </c>
      <c r="CL1897">
        <v>486.65519999999998</v>
      </c>
      <c r="CM1897">
        <v>157.76920000000001</v>
      </c>
      <c r="CN1897">
        <v>75.08811</v>
      </c>
      <c r="CO1897">
        <v>63.85689</v>
      </c>
      <c r="CP1897">
        <v>-16.291360000000001</v>
      </c>
      <c r="CQ1897">
        <v>2237.8209999999999</v>
      </c>
      <c r="CR1897">
        <v>1955.22</v>
      </c>
      <c r="CS1897">
        <v>1272.069</v>
      </c>
      <c r="CT1897">
        <v>711.20129999999995</v>
      </c>
      <c r="CU1897">
        <v>754.17049999999995</v>
      </c>
      <c r="CV1897">
        <v>582.62090000000001</v>
      </c>
      <c r="CW1897">
        <v>638.93050000000005</v>
      </c>
      <c r="CX1897">
        <v>614.35879999999997</v>
      </c>
      <c r="CY1897">
        <v>1347.4929999999999</v>
      </c>
      <c r="CZ1897">
        <v>1700.4459999999999</v>
      </c>
      <c r="DA1897">
        <v>2769.2429999999999</v>
      </c>
      <c r="DB1897">
        <v>3737.8490000000002</v>
      </c>
      <c r="DC1897">
        <v>4999.018</v>
      </c>
      <c r="DD1897">
        <v>7698.2280000000001</v>
      </c>
      <c r="DE1897">
        <v>9377.5419999999995</v>
      </c>
      <c r="DF1897">
        <v>8515.0020000000004</v>
      </c>
      <c r="DG1897">
        <v>11304.28</v>
      </c>
      <c r="DH1897">
        <v>13156.24</v>
      </c>
      <c r="DI1897">
        <v>14172.84</v>
      </c>
      <c r="DJ1897">
        <v>13872.43</v>
      </c>
      <c r="DK1897">
        <v>13863.64</v>
      </c>
      <c r="DL1897">
        <v>11992.73</v>
      </c>
      <c r="DM1897">
        <v>7548.4179999999997</v>
      </c>
      <c r="DN1897">
        <v>4412.3320000000003</v>
      </c>
      <c r="DO1897">
        <v>20</v>
      </c>
      <c r="DP1897">
        <v>20</v>
      </c>
    </row>
    <row r="1898" spans="1:120" hidden="1" x14ac:dyDescent="0.25">
      <c r="A1898" t="str">
        <f t="shared" si="29"/>
        <v>All_All Elect_44434</v>
      </c>
      <c r="B1898" t="s">
        <v>62</v>
      </c>
      <c r="C1898" t="s">
        <v>61</v>
      </c>
      <c r="D1898" t="s">
        <v>61</v>
      </c>
      <c r="E1898" t="s">
        <v>61</v>
      </c>
      <c r="F1898" t="s">
        <v>61</v>
      </c>
      <c r="G1898" t="s">
        <v>61</v>
      </c>
      <c r="H1898" t="s">
        <v>61</v>
      </c>
      <c r="I1898" t="s">
        <v>61</v>
      </c>
      <c r="J1898" t="s">
        <v>61</v>
      </c>
      <c r="K1898" t="s">
        <v>190</v>
      </c>
      <c r="L1898" s="18">
        <v>44434</v>
      </c>
      <c r="M1898">
        <v>20</v>
      </c>
      <c r="N1898">
        <v>20</v>
      </c>
      <c r="O1898" t="s">
        <v>263</v>
      </c>
      <c r="P1898">
        <v>191</v>
      </c>
      <c r="Q1898">
        <v>188</v>
      </c>
      <c r="R1898">
        <v>1</v>
      </c>
      <c r="S1898">
        <v>0</v>
      </c>
      <c r="T1898">
        <v>0</v>
      </c>
      <c r="U1898">
        <v>0</v>
      </c>
      <c r="V1898">
        <v>0</v>
      </c>
      <c r="W1898">
        <v>17179.887999999999</v>
      </c>
      <c r="X1898">
        <v>16528.156999999999</v>
      </c>
      <c r="Y1898">
        <v>15780.179</v>
      </c>
      <c r="Z1898">
        <v>15701.12</v>
      </c>
      <c r="AA1898">
        <v>15951.058999999999</v>
      </c>
      <c r="AB1898">
        <v>16914.906999999999</v>
      </c>
      <c r="AC1898">
        <v>18697.888999999999</v>
      </c>
      <c r="AD1898">
        <v>19586.793000000001</v>
      </c>
      <c r="AE1898">
        <v>21068.444</v>
      </c>
      <c r="AF1898">
        <v>23161.915000000001</v>
      </c>
      <c r="AG1898">
        <v>25196.859</v>
      </c>
      <c r="AH1898">
        <v>26782.866999999998</v>
      </c>
      <c r="AI1898">
        <v>27464.473000000002</v>
      </c>
      <c r="AJ1898">
        <v>28398.487000000001</v>
      </c>
      <c r="AK1898">
        <v>29099.893</v>
      </c>
      <c r="AL1898">
        <v>29625.853999999999</v>
      </c>
      <c r="AM1898">
        <v>30005.362000000001</v>
      </c>
      <c r="AN1898">
        <v>29913.884999999998</v>
      </c>
      <c r="AO1898">
        <v>28650.678</v>
      </c>
      <c r="AP1898">
        <v>24976.327000000001</v>
      </c>
      <c r="AQ1898">
        <v>23722.867999999999</v>
      </c>
      <c r="AR1898">
        <v>21034.183000000001</v>
      </c>
      <c r="AS1898">
        <v>18660.136999999999</v>
      </c>
      <c r="AT1898">
        <v>17559.589</v>
      </c>
      <c r="AU1898">
        <v>62.045558</v>
      </c>
      <c r="AV1898">
        <v>58.869996999999998</v>
      </c>
      <c r="AW1898">
        <v>58.154449999999997</v>
      </c>
      <c r="AX1898">
        <v>57.524067000000002</v>
      </c>
      <c r="AY1898">
        <v>56.875062999999997</v>
      </c>
      <c r="AZ1898">
        <v>56.444139999999997</v>
      </c>
      <c r="BA1898">
        <v>56.353783</v>
      </c>
      <c r="BB1898">
        <v>56.952204000000002</v>
      </c>
      <c r="BC1898">
        <v>59.811433999999998</v>
      </c>
      <c r="BD1898">
        <v>63.191901999999999</v>
      </c>
      <c r="BE1898">
        <v>66.872910000000005</v>
      </c>
      <c r="BF1898">
        <v>71.176406</v>
      </c>
      <c r="BG1898">
        <v>74.990414999999999</v>
      </c>
      <c r="BH1898">
        <v>78.910488000000001</v>
      </c>
      <c r="BI1898">
        <v>81.301468999999997</v>
      </c>
      <c r="BJ1898">
        <v>82.705708000000001</v>
      </c>
      <c r="BK1898">
        <v>83.437045999999995</v>
      </c>
      <c r="BL1898">
        <v>82.796023000000005</v>
      </c>
      <c r="BM1898">
        <v>80.793405000000007</v>
      </c>
      <c r="BN1898">
        <v>76.934133000000003</v>
      </c>
      <c r="BO1898">
        <v>71.939411000000007</v>
      </c>
      <c r="BP1898">
        <v>69.096435999999997</v>
      </c>
      <c r="BQ1898">
        <v>67.274489000000003</v>
      </c>
      <c r="BR1898">
        <v>65.790279999999996</v>
      </c>
      <c r="BS1898">
        <v>-208.03020000000001</v>
      </c>
      <c r="BT1898">
        <v>345.17509999999999</v>
      </c>
      <c r="BU1898">
        <v>603.74300000000005</v>
      </c>
      <c r="BV1898">
        <v>543.66430000000003</v>
      </c>
      <c r="BW1898">
        <v>401.15069999999997</v>
      </c>
      <c r="BX1898">
        <v>18.4664</v>
      </c>
      <c r="BY1898">
        <v>-249.40710000000001</v>
      </c>
      <c r="BZ1898">
        <v>215.94030000000001</v>
      </c>
      <c r="CA1898">
        <v>-120.5924</v>
      </c>
      <c r="CB1898">
        <v>-298.07029999999997</v>
      </c>
      <c r="CC1898">
        <v>-408.6456</v>
      </c>
      <c r="CD1898">
        <v>-360.18830000000003</v>
      </c>
      <c r="CE1898">
        <v>-45.727080000000001</v>
      </c>
      <c r="CF1898">
        <v>-77.445570000000004</v>
      </c>
      <c r="CG1898">
        <v>-144.12260000000001</v>
      </c>
      <c r="CH1898">
        <v>-282.30869999999999</v>
      </c>
      <c r="CI1898">
        <v>-547.048</v>
      </c>
      <c r="CJ1898">
        <v>-765.0163</v>
      </c>
      <c r="CK1898">
        <v>-211.21459999999999</v>
      </c>
      <c r="CL1898">
        <v>1316.529</v>
      </c>
      <c r="CM1898">
        <v>98.25949</v>
      </c>
      <c r="CN1898">
        <v>68.657409999999999</v>
      </c>
      <c r="CO1898">
        <v>102.6414</v>
      </c>
      <c r="CP1898">
        <v>20.496479999999998</v>
      </c>
      <c r="CQ1898">
        <v>7073.1989999999996</v>
      </c>
      <c r="CR1898">
        <v>4918.04</v>
      </c>
      <c r="CS1898">
        <v>4122.0709999999999</v>
      </c>
      <c r="CT1898">
        <v>3416.53</v>
      </c>
      <c r="CU1898">
        <v>3201.7449999999999</v>
      </c>
      <c r="CV1898">
        <v>2277.7159999999999</v>
      </c>
      <c r="CW1898">
        <v>1888.047</v>
      </c>
      <c r="CX1898">
        <v>1758.961</v>
      </c>
      <c r="CY1898">
        <v>2696.7489999999998</v>
      </c>
      <c r="CZ1898">
        <v>3561.3470000000002</v>
      </c>
      <c r="DA1898">
        <v>7048.5630000000001</v>
      </c>
      <c r="DB1898">
        <v>9151.6209999999992</v>
      </c>
      <c r="DC1898">
        <v>11946.94</v>
      </c>
      <c r="DD1898">
        <v>14803.14</v>
      </c>
      <c r="DE1898">
        <v>17381.060000000001</v>
      </c>
      <c r="DF1898">
        <v>16206.27</v>
      </c>
      <c r="DG1898">
        <v>18730.18</v>
      </c>
      <c r="DH1898">
        <v>20229.099999999999</v>
      </c>
      <c r="DI1898">
        <v>21060.27</v>
      </c>
      <c r="DJ1898">
        <v>21037.49</v>
      </c>
      <c r="DK1898">
        <v>22384.99</v>
      </c>
      <c r="DL1898">
        <v>18390.75</v>
      </c>
      <c r="DM1898">
        <v>12436.61</v>
      </c>
      <c r="DN1898">
        <v>8210.3449999999993</v>
      </c>
      <c r="DO1898">
        <v>20</v>
      </c>
      <c r="DP1898">
        <v>20</v>
      </c>
    </row>
    <row r="1899" spans="1:120" hidden="1" x14ac:dyDescent="0.25">
      <c r="A1899" t="str">
        <f t="shared" si="29"/>
        <v>Aggregator-CPower_Elect DA 1-4 (1PM-9PM)_44434_20-20</v>
      </c>
      <c r="B1899" t="s">
        <v>62</v>
      </c>
      <c r="C1899" t="s">
        <v>215</v>
      </c>
      <c r="D1899" t="s">
        <v>61</v>
      </c>
      <c r="E1899" t="s">
        <v>61</v>
      </c>
      <c r="F1899" t="s">
        <v>42</v>
      </c>
      <c r="G1899" t="s">
        <v>61</v>
      </c>
      <c r="H1899" t="s">
        <v>61</v>
      </c>
      <c r="I1899" t="s">
        <v>61</v>
      </c>
      <c r="J1899" t="s">
        <v>61</v>
      </c>
      <c r="K1899" t="s">
        <v>203</v>
      </c>
      <c r="L1899" s="18">
        <v>44434</v>
      </c>
      <c r="M1899">
        <v>20</v>
      </c>
      <c r="N1899">
        <v>20</v>
      </c>
      <c r="O1899" t="s">
        <v>263</v>
      </c>
      <c r="P1899">
        <v>130</v>
      </c>
      <c r="Q1899">
        <v>128</v>
      </c>
      <c r="R1899">
        <v>0</v>
      </c>
      <c r="S1899">
        <v>1</v>
      </c>
      <c r="T1899">
        <v>0</v>
      </c>
      <c r="U1899">
        <v>1</v>
      </c>
      <c r="V1899">
        <v>1</v>
      </c>
      <c r="W1899">
        <v>6129.9310999999998</v>
      </c>
      <c r="X1899">
        <v>5746.2097000000003</v>
      </c>
      <c r="Y1899">
        <v>5673.5304999999998</v>
      </c>
      <c r="Z1899">
        <v>5738.0676000000003</v>
      </c>
      <c r="AA1899">
        <v>5911.4503999999997</v>
      </c>
      <c r="AB1899">
        <v>6367.5001000000002</v>
      </c>
      <c r="AC1899">
        <v>7354.4183000000003</v>
      </c>
      <c r="AD1899">
        <v>8024.1280999999999</v>
      </c>
      <c r="AE1899">
        <v>8924.4675000000007</v>
      </c>
      <c r="AF1899">
        <v>9979.7109999999993</v>
      </c>
      <c r="AG1899">
        <v>11221.554</v>
      </c>
      <c r="AH1899">
        <v>12293.534</v>
      </c>
      <c r="AI1899">
        <v>12949.214</v>
      </c>
      <c r="AJ1899">
        <v>13415.56</v>
      </c>
      <c r="AK1899">
        <v>13898.231</v>
      </c>
      <c r="AL1899">
        <v>14027.215</v>
      </c>
      <c r="AM1899">
        <v>14428.277</v>
      </c>
      <c r="AN1899">
        <v>15017.986000000001</v>
      </c>
      <c r="AO1899">
        <v>14799.793</v>
      </c>
      <c r="AP1899">
        <v>12235.732</v>
      </c>
      <c r="AQ1899">
        <v>10851.793</v>
      </c>
      <c r="AR1899">
        <v>8479.3582999999999</v>
      </c>
      <c r="AS1899">
        <v>7203.7879999999996</v>
      </c>
      <c r="AT1899">
        <v>6524.0748999999996</v>
      </c>
      <c r="AU1899">
        <v>61.421875</v>
      </c>
      <c r="AV1899">
        <v>58.757812999999999</v>
      </c>
      <c r="AW1899">
        <v>58.367187999999999</v>
      </c>
      <c r="AX1899">
        <v>58.082031000000001</v>
      </c>
      <c r="AY1899">
        <v>57.347656000000001</v>
      </c>
      <c r="AZ1899">
        <v>56.742187999999999</v>
      </c>
      <c r="BA1899">
        <v>56.4375</v>
      </c>
      <c r="BB1899">
        <v>57.09375</v>
      </c>
      <c r="BC1899">
        <v>59.929687999999999</v>
      </c>
      <c r="BD1899">
        <v>63.320312999999999</v>
      </c>
      <c r="BE1899">
        <v>67.097656000000001</v>
      </c>
      <c r="BF1899">
        <v>71.15625</v>
      </c>
      <c r="BG1899">
        <v>74.886718999999999</v>
      </c>
      <c r="BH1899">
        <v>78.929687999999999</v>
      </c>
      <c r="BI1899">
        <v>81.074218999999999</v>
      </c>
      <c r="BJ1899">
        <v>82.453125</v>
      </c>
      <c r="BK1899">
        <v>83.328125</v>
      </c>
      <c r="BL1899">
        <v>83.035156000000001</v>
      </c>
      <c r="BM1899">
        <v>80.882812999999999</v>
      </c>
      <c r="BN1899">
        <v>77.050781000000001</v>
      </c>
      <c r="BO1899">
        <v>72.003906000000001</v>
      </c>
      <c r="BP1899">
        <v>68.585937999999999</v>
      </c>
      <c r="BQ1899">
        <v>66.609375</v>
      </c>
      <c r="BR1899">
        <v>65.113281000000001</v>
      </c>
      <c r="BS1899">
        <v>-140.07140000000001</v>
      </c>
      <c r="BT1899">
        <v>174.04589999999999</v>
      </c>
      <c r="BU1899">
        <v>172.74590000000001</v>
      </c>
      <c r="BV1899">
        <v>95.431950000000001</v>
      </c>
      <c r="BW1899">
        <v>-47.825499999999998</v>
      </c>
      <c r="BX1899">
        <v>-105.0771</v>
      </c>
      <c r="BY1899">
        <v>-184.45410000000001</v>
      </c>
      <c r="BZ1899">
        <v>170.4315</v>
      </c>
      <c r="CA1899">
        <v>114.2594</v>
      </c>
      <c r="CB1899">
        <v>43.209139999999998</v>
      </c>
      <c r="CC1899">
        <v>-2.0223770000000001</v>
      </c>
      <c r="CD1899">
        <v>30.230090000000001</v>
      </c>
      <c r="CE1899">
        <v>-33.467700000000001</v>
      </c>
      <c r="CF1899">
        <v>-16.39368</v>
      </c>
      <c r="CG1899">
        <v>-100.3492</v>
      </c>
      <c r="CH1899">
        <v>51.473550000000003</v>
      </c>
      <c r="CI1899">
        <v>-77.583100000000002</v>
      </c>
      <c r="CJ1899">
        <v>-558.61620000000005</v>
      </c>
      <c r="CK1899">
        <v>-645.74400000000003</v>
      </c>
      <c r="CL1899">
        <v>461.02300000000002</v>
      </c>
      <c r="CM1899">
        <v>-35.181139999999999</v>
      </c>
      <c r="CN1899">
        <v>207.9639</v>
      </c>
      <c r="CO1899">
        <v>100.5061</v>
      </c>
      <c r="CP1899">
        <v>-6.0810180000000003</v>
      </c>
      <c r="CQ1899">
        <v>2428.096</v>
      </c>
      <c r="CR1899">
        <v>1721.009</v>
      </c>
      <c r="CS1899">
        <v>1087.4839999999999</v>
      </c>
      <c r="CT1899">
        <v>635.3066</v>
      </c>
      <c r="CU1899">
        <v>698.30129999999997</v>
      </c>
      <c r="CV1899">
        <v>758.54489999999998</v>
      </c>
      <c r="CW1899">
        <v>698.58699999999999</v>
      </c>
      <c r="CX1899">
        <v>594.40830000000005</v>
      </c>
      <c r="CY1899">
        <v>1337.979</v>
      </c>
      <c r="CZ1899">
        <v>1700.9690000000001</v>
      </c>
      <c r="DA1899">
        <v>3211.8910000000001</v>
      </c>
      <c r="DB1899">
        <v>4282.0349999999999</v>
      </c>
      <c r="DC1899">
        <v>5525.9589999999998</v>
      </c>
      <c r="DD1899">
        <v>7860.018</v>
      </c>
      <c r="DE1899">
        <v>9424.8449999999993</v>
      </c>
      <c r="DF1899">
        <v>9360.3420000000006</v>
      </c>
      <c r="DG1899">
        <v>11778.9</v>
      </c>
      <c r="DH1899">
        <v>14175.41</v>
      </c>
      <c r="DI1899">
        <v>15467.58</v>
      </c>
      <c r="DJ1899">
        <v>16360.52</v>
      </c>
      <c r="DK1899">
        <v>17160.13</v>
      </c>
      <c r="DL1899">
        <v>13516.89</v>
      </c>
      <c r="DM1899">
        <v>7755.62</v>
      </c>
      <c r="DN1899">
        <v>4251.8109999999997</v>
      </c>
      <c r="DO1899">
        <v>20</v>
      </c>
      <c r="DP1899">
        <v>20</v>
      </c>
    </row>
    <row r="1900" spans="1:120" x14ac:dyDescent="0.25">
      <c r="A1900" t="str">
        <f t="shared" si="29"/>
        <v>AutoDR-Yes_Elect DA 1-4 (1PM-9PM)_44434_20-20</v>
      </c>
      <c r="B1900" t="s">
        <v>62</v>
      </c>
      <c r="C1900" t="s">
        <v>322</v>
      </c>
      <c r="D1900" t="s">
        <v>61</v>
      </c>
      <c r="E1900" t="s">
        <v>61</v>
      </c>
      <c r="F1900" t="s">
        <v>61</v>
      </c>
      <c r="G1900" t="s">
        <v>61</v>
      </c>
      <c r="H1900" t="s">
        <v>98</v>
      </c>
      <c r="I1900" t="s">
        <v>61</v>
      </c>
      <c r="J1900" t="s">
        <v>61</v>
      </c>
      <c r="K1900" t="s">
        <v>203</v>
      </c>
      <c r="L1900" s="18">
        <v>44434</v>
      </c>
      <c r="M1900">
        <v>20</v>
      </c>
      <c r="N1900">
        <v>20</v>
      </c>
      <c r="O1900" t="s">
        <v>263</v>
      </c>
      <c r="P1900">
        <v>12</v>
      </c>
      <c r="Q1900">
        <v>12</v>
      </c>
      <c r="R1900">
        <v>0</v>
      </c>
      <c r="S1900">
        <v>1</v>
      </c>
      <c r="T1900">
        <v>1</v>
      </c>
      <c r="U1900">
        <v>1</v>
      </c>
      <c r="V1900">
        <v>1</v>
      </c>
      <c r="W1900">
        <v>411.28</v>
      </c>
      <c r="X1900">
        <v>391.54</v>
      </c>
      <c r="Y1900">
        <v>391.78</v>
      </c>
      <c r="Z1900">
        <v>372.74</v>
      </c>
      <c r="AA1900">
        <v>360.12</v>
      </c>
      <c r="AB1900">
        <v>362.86</v>
      </c>
      <c r="AC1900">
        <v>369.96</v>
      </c>
      <c r="AD1900">
        <v>422.8</v>
      </c>
      <c r="AE1900">
        <v>501.48</v>
      </c>
      <c r="AF1900">
        <v>639.54</v>
      </c>
      <c r="AG1900">
        <v>708.36</v>
      </c>
      <c r="AH1900">
        <v>747.54</v>
      </c>
      <c r="AI1900">
        <v>805.54</v>
      </c>
      <c r="AJ1900">
        <v>842.12</v>
      </c>
      <c r="AK1900">
        <v>844.12</v>
      </c>
      <c r="AL1900">
        <v>843.34</v>
      </c>
      <c r="AM1900">
        <v>853.08</v>
      </c>
      <c r="AN1900">
        <v>813.38</v>
      </c>
      <c r="AO1900">
        <v>712.44</v>
      </c>
      <c r="AP1900">
        <v>706.76</v>
      </c>
      <c r="AQ1900">
        <v>717.54</v>
      </c>
      <c r="AR1900">
        <v>604.08000000000004</v>
      </c>
      <c r="AS1900">
        <v>556.72</v>
      </c>
      <c r="AT1900">
        <v>476.42</v>
      </c>
      <c r="AU1900">
        <v>61.458333000000003</v>
      </c>
      <c r="AV1900">
        <v>58.583333000000003</v>
      </c>
      <c r="AW1900">
        <v>58.291666999999997</v>
      </c>
      <c r="AX1900">
        <v>58.041666999999997</v>
      </c>
      <c r="AY1900">
        <v>57.083333000000003</v>
      </c>
      <c r="AZ1900">
        <v>56.333333000000003</v>
      </c>
      <c r="BA1900">
        <v>55.958333000000003</v>
      </c>
      <c r="BB1900">
        <v>56.666666999999997</v>
      </c>
      <c r="BC1900">
        <v>59.791666999999997</v>
      </c>
      <c r="BD1900">
        <v>63.541666999999997</v>
      </c>
      <c r="BE1900">
        <v>67.791667000000004</v>
      </c>
      <c r="BF1900">
        <v>72.25</v>
      </c>
      <c r="BG1900">
        <v>75.833332999999996</v>
      </c>
      <c r="BH1900">
        <v>79.541667000000004</v>
      </c>
      <c r="BI1900">
        <v>81.416667000000004</v>
      </c>
      <c r="BJ1900">
        <v>82.75</v>
      </c>
      <c r="BK1900">
        <v>84.041667000000004</v>
      </c>
      <c r="BL1900">
        <v>83.875</v>
      </c>
      <c r="BM1900">
        <v>81.75</v>
      </c>
      <c r="BN1900">
        <v>77.833332999999996</v>
      </c>
      <c r="BO1900">
        <v>72.875</v>
      </c>
      <c r="BP1900">
        <v>69.458332999999996</v>
      </c>
      <c r="BQ1900">
        <v>67.333332999999996</v>
      </c>
      <c r="BR1900">
        <v>65.625</v>
      </c>
      <c r="BS1900">
        <v>27.789249999999999</v>
      </c>
      <c r="BT1900">
        <v>23.14274</v>
      </c>
      <c r="BU1900">
        <v>10.573600000000001</v>
      </c>
      <c r="BV1900">
        <v>4.1475090000000003</v>
      </c>
      <c r="BW1900">
        <v>17.52065</v>
      </c>
      <c r="BX1900">
        <v>14.41587</v>
      </c>
      <c r="BY1900">
        <v>15.971</v>
      </c>
      <c r="BZ1900">
        <v>0.55762670000000003</v>
      </c>
      <c r="CA1900">
        <v>-10.5472</v>
      </c>
      <c r="CB1900">
        <v>-37.366370000000003</v>
      </c>
      <c r="CC1900">
        <v>-19.072890000000001</v>
      </c>
      <c r="CD1900">
        <v>-11.62832</v>
      </c>
      <c r="CE1900">
        <v>-21.686620000000001</v>
      </c>
      <c r="CF1900">
        <v>6.5549949999999999</v>
      </c>
      <c r="CG1900">
        <v>29.065560000000001</v>
      </c>
      <c r="CH1900">
        <v>41.09205</v>
      </c>
      <c r="CI1900">
        <v>25.282990000000002</v>
      </c>
      <c r="CJ1900">
        <v>44.789250000000003</v>
      </c>
      <c r="CK1900">
        <v>110.57080000000001</v>
      </c>
      <c r="CL1900">
        <v>46.710250000000002</v>
      </c>
      <c r="CM1900">
        <v>-8.8499160000000003</v>
      </c>
      <c r="CN1900">
        <v>22.951599999999999</v>
      </c>
      <c r="CO1900">
        <v>15.749980000000001</v>
      </c>
      <c r="CP1900">
        <v>5.1275490000000001</v>
      </c>
      <c r="CQ1900">
        <v>44.930979999999998</v>
      </c>
      <c r="CR1900">
        <v>26.05762</v>
      </c>
      <c r="CS1900">
        <v>22.61693</v>
      </c>
      <c r="CT1900">
        <v>15.678280000000001</v>
      </c>
      <c r="CU1900">
        <v>11.773870000000001</v>
      </c>
      <c r="CV1900">
        <v>9.6221099999999993</v>
      </c>
      <c r="CW1900">
        <v>7.4228800000000001</v>
      </c>
      <c r="CX1900">
        <v>5.6801820000000003</v>
      </c>
      <c r="CY1900">
        <v>16.2698</v>
      </c>
      <c r="CZ1900">
        <v>31.071010000000001</v>
      </c>
      <c r="DA1900">
        <v>45.07105</v>
      </c>
      <c r="DB1900">
        <v>41.632309999999997</v>
      </c>
      <c r="DC1900">
        <v>47.959420000000001</v>
      </c>
      <c r="DD1900">
        <v>48.127870000000001</v>
      </c>
      <c r="DE1900">
        <v>57.110399999999998</v>
      </c>
      <c r="DF1900">
        <v>57.192340000000002</v>
      </c>
      <c r="DG1900">
        <v>60.26305</v>
      </c>
      <c r="DH1900">
        <v>57.62482</v>
      </c>
      <c r="DI1900">
        <v>56.990560000000002</v>
      </c>
      <c r="DJ1900">
        <v>63.797150000000002</v>
      </c>
      <c r="DK1900">
        <v>62.419339999999998</v>
      </c>
      <c r="DL1900">
        <v>62.207680000000003</v>
      </c>
      <c r="DM1900">
        <v>86.499600000000001</v>
      </c>
      <c r="DN1900">
        <v>88.164689999999993</v>
      </c>
      <c r="DO1900">
        <v>20</v>
      </c>
      <c r="DP1900">
        <v>20</v>
      </c>
    </row>
    <row r="1901" spans="1:120" x14ac:dyDescent="0.25">
      <c r="A1901" t="str">
        <f t="shared" si="29"/>
        <v>AutoDR-No_Elect DA 1-4 (1PM-9PM)_44434_20-20</v>
      </c>
      <c r="B1901" t="s">
        <v>62</v>
      </c>
      <c r="C1901" t="s">
        <v>321</v>
      </c>
      <c r="D1901" t="s">
        <v>61</v>
      </c>
      <c r="E1901" t="s">
        <v>61</v>
      </c>
      <c r="F1901" t="s">
        <v>61</v>
      </c>
      <c r="G1901" t="s">
        <v>61</v>
      </c>
      <c r="H1901" t="s">
        <v>97</v>
      </c>
      <c r="I1901" t="s">
        <v>61</v>
      </c>
      <c r="J1901" t="s">
        <v>61</v>
      </c>
      <c r="K1901" t="s">
        <v>203</v>
      </c>
      <c r="L1901" s="18">
        <v>44434</v>
      </c>
      <c r="M1901">
        <v>20</v>
      </c>
      <c r="N1901">
        <v>20</v>
      </c>
      <c r="O1901" t="s">
        <v>263</v>
      </c>
      <c r="P1901">
        <v>177</v>
      </c>
      <c r="Q1901">
        <v>174</v>
      </c>
      <c r="R1901">
        <v>0</v>
      </c>
      <c r="S1901">
        <v>0</v>
      </c>
      <c r="T1901">
        <v>0</v>
      </c>
      <c r="U1901">
        <v>0</v>
      </c>
      <c r="V1901">
        <v>0</v>
      </c>
      <c r="W1901">
        <v>15712.716</v>
      </c>
      <c r="X1901">
        <v>15125.402</v>
      </c>
      <c r="Y1901">
        <v>14378.522999999999</v>
      </c>
      <c r="Z1901">
        <v>14326.194</v>
      </c>
      <c r="AA1901">
        <v>14531.221</v>
      </c>
      <c r="AB1901">
        <v>15284.428</v>
      </c>
      <c r="AC1901">
        <v>17013.966</v>
      </c>
      <c r="AD1901">
        <v>18110.538</v>
      </c>
      <c r="AE1901">
        <v>19468.364000000001</v>
      </c>
      <c r="AF1901">
        <v>21387.647000000001</v>
      </c>
      <c r="AG1901">
        <v>23313.726999999999</v>
      </c>
      <c r="AH1901">
        <v>24802.631000000001</v>
      </c>
      <c r="AI1901">
        <v>25365.437999999998</v>
      </c>
      <c r="AJ1901">
        <v>25978.793000000001</v>
      </c>
      <c r="AK1901">
        <v>26618.986000000001</v>
      </c>
      <c r="AL1901">
        <v>27084.688999999998</v>
      </c>
      <c r="AM1901">
        <v>27446.173999999999</v>
      </c>
      <c r="AN1901">
        <v>27528.687999999998</v>
      </c>
      <c r="AO1901">
        <v>26525.232</v>
      </c>
      <c r="AP1901">
        <v>23420.977999999999</v>
      </c>
      <c r="AQ1901">
        <v>21847.766</v>
      </c>
      <c r="AR1901">
        <v>19136.766</v>
      </c>
      <c r="AS1901">
        <v>16849.142</v>
      </c>
      <c r="AT1901">
        <v>15899.591</v>
      </c>
      <c r="AU1901">
        <v>62.109195</v>
      </c>
      <c r="AV1901">
        <v>58.910919999999997</v>
      </c>
      <c r="AW1901">
        <v>58.158045999999999</v>
      </c>
      <c r="AX1901">
        <v>57.497126000000002</v>
      </c>
      <c r="AY1901">
        <v>56.864942999999997</v>
      </c>
      <c r="AZ1901">
        <v>56.451149000000001</v>
      </c>
      <c r="BA1901">
        <v>56.385057000000003</v>
      </c>
      <c r="BB1901">
        <v>56.977010999999997</v>
      </c>
      <c r="BC1901">
        <v>59.830460000000002</v>
      </c>
      <c r="BD1901">
        <v>63.195402000000001</v>
      </c>
      <c r="BE1901">
        <v>66.847701000000001</v>
      </c>
      <c r="BF1901">
        <v>71.160920000000004</v>
      </c>
      <c r="BG1901">
        <v>75.002874000000006</v>
      </c>
      <c r="BH1901">
        <v>78.928161000000003</v>
      </c>
      <c r="BI1901">
        <v>81.356322000000006</v>
      </c>
      <c r="BJ1901">
        <v>82.764368000000005</v>
      </c>
      <c r="BK1901">
        <v>83.454023000000007</v>
      </c>
      <c r="BL1901">
        <v>82.775862000000004</v>
      </c>
      <c r="BM1901">
        <v>80.784482999999994</v>
      </c>
      <c r="BN1901">
        <v>76.913792999999998</v>
      </c>
      <c r="BO1901">
        <v>71.913792999999998</v>
      </c>
      <c r="BP1901">
        <v>69.117816000000005</v>
      </c>
      <c r="BQ1901">
        <v>67.307471000000007</v>
      </c>
      <c r="BR1901">
        <v>65.827585999999997</v>
      </c>
      <c r="BS1901">
        <v>-260.11799999999999</v>
      </c>
      <c r="BT1901">
        <v>243.35640000000001</v>
      </c>
      <c r="BU1901">
        <v>560.68899999999996</v>
      </c>
      <c r="BV1901">
        <v>520.80669999999998</v>
      </c>
      <c r="BW1901">
        <v>379.93959999999998</v>
      </c>
      <c r="BX1901">
        <v>51.729019999999998</v>
      </c>
      <c r="BY1901">
        <v>-195.90530000000001</v>
      </c>
      <c r="BZ1901">
        <v>82.260480000000001</v>
      </c>
      <c r="CA1901">
        <v>-115.4752</v>
      </c>
      <c r="CB1901">
        <v>-229.3271</v>
      </c>
      <c r="CC1901">
        <v>-357.28680000000003</v>
      </c>
      <c r="CD1901">
        <v>-271.93610000000001</v>
      </c>
      <c r="CE1901">
        <v>69.767740000000003</v>
      </c>
      <c r="CF1901">
        <v>165.2259</v>
      </c>
      <c r="CG1901">
        <v>33.40025</v>
      </c>
      <c r="CH1901">
        <v>-143.71559999999999</v>
      </c>
      <c r="CI1901">
        <v>-371.7011</v>
      </c>
      <c r="CJ1901">
        <v>-634.90200000000004</v>
      </c>
      <c r="CK1901">
        <v>-259.18630000000002</v>
      </c>
      <c r="CL1901">
        <v>868.30899999999997</v>
      </c>
      <c r="CM1901">
        <v>50.745600000000003</v>
      </c>
      <c r="CN1901">
        <v>136.6773</v>
      </c>
      <c r="CO1901">
        <v>184.2782</v>
      </c>
      <c r="CP1901">
        <v>100.08669999999999</v>
      </c>
      <c r="CQ1901">
        <v>6643.8450000000003</v>
      </c>
      <c r="CR1901">
        <v>4267.8869999999997</v>
      </c>
      <c r="CS1901">
        <v>3612.1990000000001</v>
      </c>
      <c r="CT1901">
        <v>3039.5120000000002</v>
      </c>
      <c r="CU1901">
        <v>2795.1849999999999</v>
      </c>
      <c r="CV1901">
        <v>2012.904</v>
      </c>
      <c r="CW1901">
        <v>1584.5129999999999</v>
      </c>
      <c r="CX1901">
        <v>1430.7629999999999</v>
      </c>
      <c r="CY1901">
        <v>2234.34</v>
      </c>
      <c r="CZ1901">
        <v>3040.4459999999999</v>
      </c>
      <c r="DA1901">
        <v>6296.2380000000003</v>
      </c>
      <c r="DB1901">
        <v>8625.1229999999996</v>
      </c>
      <c r="DC1901">
        <v>11269.13</v>
      </c>
      <c r="DD1901">
        <v>13548.28</v>
      </c>
      <c r="DE1901">
        <v>15832.83</v>
      </c>
      <c r="DF1901">
        <v>15339.96</v>
      </c>
      <c r="DG1901">
        <v>17399.95</v>
      </c>
      <c r="DH1901">
        <v>19383.43</v>
      </c>
      <c r="DI1901">
        <v>20404.77</v>
      </c>
      <c r="DJ1901">
        <v>20446.560000000001</v>
      </c>
      <c r="DK1901">
        <v>21673.63</v>
      </c>
      <c r="DL1901">
        <v>17666.27</v>
      </c>
      <c r="DM1901">
        <v>11651.32</v>
      </c>
      <c r="DN1901">
        <v>7400.4579999999996</v>
      </c>
      <c r="DO1901">
        <v>20</v>
      </c>
      <c r="DP1901">
        <v>20</v>
      </c>
    </row>
    <row r="1902" spans="1:120" hidden="1" x14ac:dyDescent="0.25">
      <c r="A1902" t="str">
        <f t="shared" si="29"/>
        <v>LCA-Greater Bay Area_Elect DA 1-4 (1PM-9PM)_44434_20-20</v>
      </c>
      <c r="B1902" t="s">
        <v>62</v>
      </c>
      <c r="C1902" t="s">
        <v>209</v>
      </c>
      <c r="D1902" t="s">
        <v>36</v>
      </c>
      <c r="E1902" t="s">
        <v>61</v>
      </c>
      <c r="F1902" t="s">
        <v>61</v>
      </c>
      <c r="G1902" t="s">
        <v>61</v>
      </c>
      <c r="H1902" t="s">
        <v>61</v>
      </c>
      <c r="I1902" t="s">
        <v>61</v>
      </c>
      <c r="J1902" t="s">
        <v>61</v>
      </c>
      <c r="K1902" t="s">
        <v>203</v>
      </c>
      <c r="L1902" s="18">
        <v>44434</v>
      </c>
      <c r="M1902">
        <v>20</v>
      </c>
      <c r="N1902">
        <v>20</v>
      </c>
      <c r="O1902" t="s">
        <v>263</v>
      </c>
      <c r="P1902">
        <v>187</v>
      </c>
      <c r="Q1902">
        <v>184</v>
      </c>
      <c r="R1902">
        <v>0</v>
      </c>
      <c r="S1902">
        <v>0</v>
      </c>
      <c r="T1902">
        <v>0</v>
      </c>
      <c r="U1902">
        <v>0</v>
      </c>
      <c r="V1902">
        <v>0</v>
      </c>
      <c r="W1902">
        <v>15099.064</v>
      </c>
      <c r="X1902">
        <v>14404.848</v>
      </c>
      <c r="Y1902">
        <v>13777.228999999999</v>
      </c>
      <c r="Z1902">
        <v>13655.855</v>
      </c>
      <c r="AA1902">
        <v>13937.734</v>
      </c>
      <c r="AB1902">
        <v>14775.550999999999</v>
      </c>
      <c r="AC1902">
        <v>16530.575000000001</v>
      </c>
      <c r="AD1902">
        <v>17422.312000000002</v>
      </c>
      <c r="AE1902">
        <v>18716.268</v>
      </c>
      <c r="AF1902">
        <v>20719.183000000001</v>
      </c>
      <c r="AG1902">
        <v>22677.224999999999</v>
      </c>
      <c r="AH1902">
        <v>24291.545999999998</v>
      </c>
      <c r="AI1902">
        <v>24906.300999999999</v>
      </c>
      <c r="AJ1902">
        <v>25705.222000000002</v>
      </c>
      <c r="AK1902">
        <v>26296.826000000001</v>
      </c>
      <c r="AL1902">
        <v>26745.116999999998</v>
      </c>
      <c r="AM1902">
        <v>27147.954000000002</v>
      </c>
      <c r="AN1902">
        <v>27350.569</v>
      </c>
      <c r="AO1902">
        <v>26498.1</v>
      </c>
      <c r="AP1902">
        <v>23401.207999999999</v>
      </c>
      <c r="AQ1902">
        <v>21862.413</v>
      </c>
      <c r="AR1902">
        <v>19077.763999999999</v>
      </c>
      <c r="AS1902">
        <v>16741.172999999999</v>
      </c>
      <c r="AT1902">
        <v>15721.406000000001</v>
      </c>
      <c r="AU1902">
        <v>62.100543000000002</v>
      </c>
      <c r="AV1902">
        <v>58.942934999999999</v>
      </c>
      <c r="AW1902">
        <v>58.222825999999998</v>
      </c>
      <c r="AX1902">
        <v>57.592390999999999</v>
      </c>
      <c r="AY1902">
        <v>56.9375</v>
      </c>
      <c r="AZ1902">
        <v>56.508152000000003</v>
      </c>
      <c r="BA1902">
        <v>56.432065000000001</v>
      </c>
      <c r="BB1902">
        <v>57.032609000000001</v>
      </c>
      <c r="BC1902">
        <v>59.869565000000001</v>
      </c>
      <c r="BD1902">
        <v>63.236412999999999</v>
      </c>
      <c r="BE1902">
        <v>66.896738999999997</v>
      </c>
      <c r="BF1902">
        <v>71.184782999999996</v>
      </c>
      <c r="BG1902">
        <v>74.997282999999996</v>
      </c>
      <c r="BH1902">
        <v>78.891304000000005</v>
      </c>
      <c r="BI1902">
        <v>81.255435000000006</v>
      </c>
      <c r="BJ1902">
        <v>82.646738999999997</v>
      </c>
      <c r="BK1902">
        <v>83.383151999999995</v>
      </c>
      <c r="BL1902">
        <v>82.730977999999993</v>
      </c>
      <c r="BM1902">
        <v>80.769022000000007</v>
      </c>
      <c r="BN1902">
        <v>76.902174000000002</v>
      </c>
      <c r="BO1902">
        <v>71.926630000000003</v>
      </c>
      <c r="BP1902">
        <v>69.108695999999995</v>
      </c>
      <c r="BQ1902">
        <v>67.301630000000003</v>
      </c>
      <c r="BR1902">
        <v>65.828804000000005</v>
      </c>
      <c r="BS1902">
        <v>-244.422</v>
      </c>
      <c r="BT1902">
        <v>246.14940000000001</v>
      </c>
      <c r="BU1902">
        <v>443.50450000000001</v>
      </c>
      <c r="BV1902">
        <v>438.03609999999998</v>
      </c>
      <c r="BW1902">
        <v>289.72460000000001</v>
      </c>
      <c r="BX1902">
        <v>-44.14132</v>
      </c>
      <c r="BY1902">
        <v>-284.82089999999999</v>
      </c>
      <c r="BZ1902">
        <v>114.2891</v>
      </c>
      <c r="CA1902">
        <v>18.63655</v>
      </c>
      <c r="CB1902">
        <v>-119.88120000000001</v>
      </c>
      <c r="CC1902">
        <v>-183.06659999999999</v>
      </c>
      <c r="CD1902">
        <v>-192.9254</v>
      </c>
      <c r="CE1902">
        <v>123.11669999999999</v>
      </c>
      <c r="CF1902">
        <v>79.502420000000001</v>
      </c>
      <c r="CG1902">
        <v>54.7164</v>
      </c>
      <c r="CH1902">
        <v>-181.43180000000001</v>
      </c>
      <c r="CI1902">
        <v>-446.58690000000001</v>
      </c>
      <c r="CJ1902">
        <v>-852.78430000000003</v>
      </c>
      <c r="CK1902">
        <v>-705.65639999999996</v>
      </c>
      <c r="CL1902">
        <v>361.27069999999998</v>
      </c>
      <c r="CM1902">
        <v>-552.39279999999997</v>
      </c>
      <c r="CN1902">
        <v>-351.58109999999999</v>
      </c>
      <c r="CO1902">
        <v>-279.20269999999999</v>
      </c>
      <c r="CP1902">
        <v>-361.839</v>
      </c>
      <c r="CQ1902">
        <v>3927.35</v>
      </c>
      <c r="CR1902">
        <v>2609.0100000000002</v>
      </c>
      <c r="CS1902">
        <v>2353.2649999999999</v>
      </c>
      <c r="CT1902">
        <v>2116.2260000000001</v>
      </c>
      <c r="CU1902">
        <v>2011.2739999999999</v>
      </c>
      <c r="CV1902">
        <v>1570.5889999999999</v>
      </c>
      <c r="CW1902">
        <v>1160.528</v>
      </c>
      <c r="CX1902">
        <v>1051.4069999999999</v>
      </c>
      <c r="CY1902">
        <v>1858.48</v>
      </c>
      <c r="CZ1902">
        <v>2682.5030000000002</v>
      </c>
      <c r="DA1902">
        <v>5372.9949999999999</v>
      </c>
      <c r="DB1902">
        <v>7203.4790000000003</v>
      </c>
      <c r="DC1902">
        <v>9364.1980000000003</v>
      </c>
      <c r="DD1902">
        <v>11734.44</v>
      </c>
      <c r="DE1902">
        <v>13501.94</v>
      </c>
      <c r="DF1902">
        <v>12992.58</v>
      </c>
      <c r="DG1902">
        <v>15313.81</v>
      </c>
      <c r="DH1902">
        <v>17485.61</v>
      </c>
      <c r="DI1902">
        <v>18520.509999999998</v>
      </c>
      <c r="DJ1902">
        <v>19070.41</v>
      </c>
      <c r="DK1902">
        <v>19816.53</v>
      </c>
      <c r="DL1902">
        <v>16073.99</v>
      </c>
      <c r="DM1902">
        <v>9775.5049999999992</v>
      </c>
      <c r="DN1902">
        <v>5936.1959999999999</v>
      </c>
      <c r="DO1902">
        <v>20</v>
      </c>
      <c r="DP1902">
        <v>20</v>
      </c>
    </row>
    <row r="1903" spans="1:120" hidden="1" x14ac:dyDescent="0.25">
      <c r="A1903" t="str">
        <f t="shared" si="29"/>
        <v>Size_Grp-Below 20 kW_Elect DA 1-4 (1PM-9PM)_44434_20-20</v>
      </c>
      <c r="B1903" t="s">
        <v>62</v>
      </c>
      <c r="C1903" t="s">
        <v>259</v>
      </c>
      <c r="D1903" t="s">
        <v>61</v>
      </c>
      <c r="E1903" t="s">
        <v>61</v>
      </c>
      <c r="F1903" t="s">
        <v>61</v>
      </c>
      <c r="G1903" t="s">
        <v>61</v>
      </c>
      <c r="H1903" t="s">
        <v>61</v>
      </c>
      <c r="I1903" t="s">
        <v>61</v>
      </c>
      <c r="J1903" t="s">
        <v>260</v>
      </c>
      <c r="K1903" t="s">
        <v>203</v>
      </c>
      <c r="L1903" s="18">
        <v>44434</v>
      </c>
      <c r="M1903">
        <v>20</v>
      </c>
      <c r="N1903">
        <v>20</v>
      </c>
      <c r="O1903" t="s">
        <v>263</v>
      </c>
      <c r="P1903">
        <v>17</v>
      </c>
      <c r="Q1903">
        <v>17</v>
      </c>
      <c r="R1903">
        <v>0</v>
      </c>
      <c r="S1903">
        <v>0</v>
      </c>
      <c r="T1903">
        <v>0</v>
      </c>
      <c r="U1903">
        <v>0</v>
      </c>
      <c r="V1903">
        <v>0</v>
      </c>
      <c r="W1903">
        <v>84.194000000000003</v>
      </c>
      <c r="X1903">
        <v>83.242000000000004</v>
      </c>
      <c r="Y1903">
        <v>82.644000000000005</v>
      </c>
      <c r="Z1903">
        <v>87.561000000000007</v>
      </c>
      <c r="AA1903">
        <v>90.944000000000003</v>
      </c>
      <c r="AB1903">
        <v>106.54900000000001</v>
      </c>
      <c r="AC1903">
        <v>100.59099999999999</v>
      </c>
      <c r="AD1903">
        <v>121.539</v>
      </c>
      <c r="AE1903">
        <v>150.59399999999999</v>
      </c>
      <c r="AF1903">
        <v>166.56</v>
      </c>
      <c r="AG1903">
        <v>173.23699999999999</v>
      </c>
      <c r="AH1903">
        <v>190.57300000000001</v>
      </c>
      <c r="AI1903">
        <v>213.232</v>
      </c>
      <c r="AJ1903">
        <v>225.55699999999999</v>
      </c>
      <c r="AK1903">
        <v>242.31700000000001</v>
      </c>
      <c r="AL1903">
        <v>248.36699999999999</v>
      </c>
      <c r="AM1903">
        <v>247.67500000000001</v>
      </c>
      <c r="AN1903">
        <v>253.52799999999999</v>
      </c>
      <c r="AO1903">
        <v>261.55399999999997</v>
      </c>
      <c r="AP1903">
        <v>180.65700000000001</v>
      </c>
      <c r="AQ1903">
        <v>238.63</v>
      </c>
      <c r="AR1903">
        <v>192.83250000000001</v>
      </c>
      <c r="AS1903">
        <v>120.812</v>
      </c>
      <c r="AT1903">
        <v>86.840999999999994</v>
      </c>
      <c r="AU1903">
        <v>64.235293999999996</v>
      </c>
      <c r="AV1903">
        <v>60.588234999999997</v>
      </c>
      <c r="AW1903">
        <v>60.176470999999999</v>
      </c>
      <c r="AX1903">
        <v>59.794117999999997</v>
      </c>
      <c r="AY1903">
        <v>58.735294000000003</v>
      </c>
      <c r="AZ1903">
        <v>58</v>
      </c>
      <c r="BA1903">
        <v>57.823529000000001</v>
      </c>
      <c r="BB1903">
        <v>58.5</v>
      </c>
      <c r="BC1903">
        <v>61.705882000000003</v>
      </c>
      <c r="BD1903">
        <v>65.058824000000001</v>
      </c>
      <c r="BE1903">
        <v>69.176471000000006</v>
      </c>
      <c r="BF1903">
        <v>74.205882000000003</v>
      </c>
      <c r="BG1903">
        <v>78.411765000000003</v>
      </c>
      <c r="BH1903">
        <v>82.617647000000005</v>
      </c>
      <c r="BI1903">
        <v>85.5</v>
      </c>
      <c r="BJ1903">
        <v>87.470588000000006</v>
      </c>
      <c r="BK1903">
        <v>88.823528999999994</v>
      </c>
      <c r="BL1903">
        <v>88.970588000000006</v>
      </c>
      <c r="BM1903">
        <v>87.117647000000005</v>
      </c>
      <c r="BN1903">
        <v>82.794117999999997</v>
      </c>
      <c r="BO1903">
        <v>77.029411999999994</v>
      </c>
      <c r="BP1903">
        <v>73.588234999999997</v>
      </c>
      <c r="BQ1903">
        <v>71.205882000000003</v>
      </c>
      <c r="BR1903">
        <v>69.235293999999996</v>
      </c>
      <c r="BS1903">
        <v>0.90824260000000001</v>
      </c>
      <c r="BT1903">
        <v>2.5354380000000001</v>
      </c>
      <c r="BU1903">
        <v>2.5415019999999999</v>
      </c>
      <c r="BV1903">
        <v>-5.9794600000000003E-2</v>
      </c>
      <c r="BW1903">
        <v>1.6410960000000001</v>
      </c>
      <c r="BX1903">
        <v>-6.8954940000000002</v>
      </c>
      <c r="BY1903">
        <v>-1.0280359999999999</v>
      </c>
      <c r="BZ1903">
        <v>4.0216200000000001E-2</v>
      </c>
      <c r="CA1903">
        <v>2.2338339999999999</v>
      </c>
      <c r="CB1903">
        <v>3.3527100000000001</v>
      </c>
      <c r="CC1903">
        <v>8.2040570000000006</v>
      </c>
      <c r="CD1903">
        <v>7.4608470000000002</v>
      </c>
      <c r="CE1903">
        <v>-0.26193739999999999</v>
      </c>
      <c r="CF1903">
        <v>0.9095027</v>
      </c>
      <c r="CG1903">
        <v>-3.3568120000000001</v>
      </c>
      <c r="CH1903">
        <v>-5.0563450000000003</v>
      </c>
      <c r="CI1903">
        <v>-6.5709150000000003</v>
      </c>
      <c r="CJ1903">
        <v>-15.360279999999999</v>
      </c>
      <c r="CK1903">
        <v>-35.633040000000001</v>
      </c>
      <c r="CL1903">
        <v>33.615369999999999</v>
      </c>
      <c r="CM1903">
        <v>-33.891979999999997</v>
      </c>
      <c r="CN1903">
        <v>-20.147269999999999</v>
      </c>
      <c r="CO1903">
        <v>-1.281814</v>
      </c>
      <c r="CP1903">
        <v>2.2511540000000001</v>
      </c>
      <c r="CQ1903">
        <v>0.1518902</v>
      </c>
      <c r="CR1903">
        <v>0.29675479999999999</v>
      </c>
      <c r="CS1903">
        <v>0.35259200000000002</v>
      </c>
      <c r="CT1903">
        <v>1.0700289999999999</v>
      </c>
      <c r="CU1903">
        <v>1.415179</v>
      </c>
      <c r="CV1903">
        <v>1.299391</v>
      </c>
      <c r="CW1903">
        <v>1.3304720000000001</v>
      </c>
      <c r="CX1903">
        <v>1.5204359999999999</v>
      </c>
      <c r="CY1903">
        <v>1.546287</v>
      </c>
      <c r="CZ1903">
        <v>1.62365</v>
      </c>
      <c r="DA1903">
        <v>1.9517409999999999</v>
      </c>
      <c r="DB1903">
        <v>2.7114500000000001</v>
      </c>
      <c r="DC1903">
        <v>3.1442169999999998</v>
      </c>
      <c r="DD1903">
        <v>3.9786769999999998</v>
      </c>
      <c r="DE1903">
        <v>4.6149019999999998</v>
      </c>
      <c r="DF1903">
        <v>4.9933490000000003</v>
      </c>
      <c r="DG1903">
        <v>5.5227250000000003</v>
      </c>
      <c r="DH1903">
        <v>5.150658</v>
      </c>
      <c r="DI1903">
        <v>6.377586</v>
      </c>
      <c r="DJ1903">
        <v>3.7881999999999998</v>
      </c>
      <c r="DK1903">
        <v>3.7894380000000001</v>
      </c>
      <c r="DL1903">
        <v>4.2637600000000004</v>
      </c>
      <c r="DM1903">
        <v>1.7398450000000001</v>
      </c>
      <c r="DN1903">
        <v>0.38643430000000001</v>
      </c>
      <c r="DO1903">
        <v>20</v>
      </c>
      <c r="DP1903">
        <v>20</v>
      </c>
    </row>
    <row r="1904" spans="1:120" hidden="1" x14ac:dyDescent="0.25">
      <c r="A1904" t="str">
        <f t="shared" si="29"/>
        <v>Industry_Type-8. Other_Elect DA 1-4 (1PM-9PM)_44434_20-20</v>
      </c>
      <c r="B1904" t="s">
        <v>62</v>
      </c>
      <c r="C1904" t="s">
        <v>267</v>
      </c>
      <c r="D1904" t="s">
        <v>61</v>
      </c>
      <c r="E1904" t="s">
        <v>61</v>
      </c>
      <c r="F1904" t="s">
        <v>61</v>
      </c>
      <c r="G1904" t="s">
        <v>268</v>
      </c>
      <c r="H1904" t="s">
        <v>61</v>
      </c>
      <c r="I1904" t="s">
        <v>61</v>
      </c>
      <c r="J1904" t="s">
        <v>61</v>
      </c>
      <c r="K1904" t="s">
        <v>203</v>
      </c>
      <c r="L1904" s="18">
        <v>44434</v>
      </c>
      <c r="M1904">
        <v>20</v>
      </c>
      <c r="N1904">
        <v>20</v>
      </c>
      <c r="O1904" t="s">
        <v>263</v>
      </c>
      <c r="P1904">
        <v>1</v>
      </c>
      <c r="Q1904">
        <v>1</v>
      </c>
      <c r="R1904">
        <v>0</v>
      </c>
      <c r="S1904">
        <v>0</v>
      </c>
      <c r="T1904">
        <v>1</v>
      </c>
      <c r="U1904">
        <v>0</v>
      </c>
      <c r="V1904">
        <v>1</v>
      </c>
      <c r="W1904">
        <v>8.5709999999999997</v>
      </c>
      <c r="X1904">
        <v>8.3770000000000007</v>
      </c>
      <c r="Y1904">
        <v>8.1370000000000005</v>
      </c>
      <c r="Z1904">
        <v>8.5069999999999997</v>
      </c>
      <c r="AA1904">
        <v>8.5690000000000008</v>
      </c>
      <c r="AB1904">
        <v>10.571</v>
      </c>
      <c r="AC1904">
        <v>11.317</v>
      </c>
      <c r="AD1904">
        <v>11.263999999999999</v>
      </c>
      <c r="AE1904">
        <v>11.821999999999999</v>
      </c>
      <c r="AF1904">
        <v>12.378</v>
      </c>
      <c r="AG1904">
        <v>11.994</v>
      </c>
      <c r="AH1904">
        <v>13.103999999999999</v>
      </c>
      <c r="AI1904">
        <v>13.085000000000001</v>
      </c>
      <c r="AJ1904">
        <v>13.87</v>
      </c>
      <c r="AK1904">
        <v>13.182</v>
      </c>
      <c r="AL1904">
        <v>13.831</v>
      </c>
      <c r="AM1904">
        <v>13.82</v>
      </c>
      <c r="AN1904">
        <v>13.76</v>
      </c>
      <c r="AO1904">
        <v>13.355</v>
      </c>
      <c r="AP1904">
        <v>14.222</v>
      </c>
      <c r="AQ1904">
        <v>14.153</v>
      </c>
      <c r="AR1904">
        <v>10.678000000000001</v>
      </c>
      <c r="AS1904">
        <v>8.6609999999999996</v>
      </c>
      <c r="AT1904">
        <v>9.0269999999999992</v>
      </c>
      <c r="AU1904">
        <v>67.5</v>
      </c>
      <c r="AV1904">
        <v>63</v>
      </c>
      <c r="AW1904">
        <v>63</v>
      </c>
      <c r="AX1904">
        <v>63.5</v>
      </c>
      <c r="AY1904">
        <v>61</v>
      </c>
      <c r="AZ1904">
        <v>59</v>
      </c>
      <c r="BA1904">
        <v>58.5</v>
      </c>
      <c r="BB1904">
        <v>59</v>
      </c>
      <c r="BC1904">
        <v>63</v>
      </c>
      <c r="BD1904">
        <v>66</v>
      </c>
      <c r="BE1904">
        <v>70</v>
      </c>
      <c r="BF1904">
        <v>75.5</v>
      </c>
      <c r="BG1904">
        <v>80</v>
      </c>
      <c r="BH1904">
        <v>85</v>
      </c>
      <c r="BI1904">
        <v>88.5</v>
      </c>
      <c r="BJ1904">
        <v>91</v>
      </c>
      <c r="BK1904">
        <v>93.5</v>
      </c>
      <c r="BL1904">
        <v>95.5</v>
      </c>
      <c r="BM1904">
        <v>95</v>
      </c>
      <c r="BN1904">
        <v>89.5</v>
      </c>
      <c r="BO1904">
        <v>84</v>
      </c>
      <c r="BP1904">
        <v>81</v>
      </c>
      <c r="BQ1904">
        <v>78</v>
      </c>
      <c r="BR1904">
        <v>75</v>
      </c>
      <c r="BS1904">
        <v>0.19815250000000001</v>
      </c>
      <c r="BT1904">
        <v>0.46441749999999998</v>
      </c>
      <c r="BU1904">
        <v>0.65995219999999999</v>
      </c>
      <c r="BV1904">
        <v>0.34927180000000002</v>
      </c>
      <c r="BW1904">
        <v>0.32220939999999998</v>
      </c>
      <c r="BX1904">
        <v>-0.50995250000000003</v>
      </c>
      <c r="BY1904">
        <v>-0.41313650000000002</v>
      </c>
      <c r="BZ1904">
        <v>-0.39856910000000001</v>
      </c>
      <c r="CA1904">
        <v>-0.13563059999999999</v>
      </c>
      <c r="CB1904">
        <v>1.1795439999999999</v>
      </c>
      <c r="CC1904">
        <v>1.509301</v>
      </c>
      <c r="CD1904">
        <v>0.24181079999999999</v>
      </c>
      <c r="CE1904">
        <v>0.33996199999999999</v>
      </c>
      <c r="CF1904">
        <v>-0.17998890000000001</v>
      </c>
      <c r="CG1904">
        <v>0.5487204</v>
      </c>
      <c r="CH1904">
        <v>-5.5036500000000002E-2</v>
      </c>
      <c r="CI1904">
        <v>-0.1291389</v>
      </c>
      <c r="CJ1904">
        <v>-3.07283E-2</v>
      </c>
      <c r="CK1904">
        <v>0.5206442</v>
      </c>
      <c r="CL1904">
        <v>-0.34345340000000002</v>
      </c>
      <c r="CM1904">
        <v>-3.5479499999999997E-2</v>
      </c>
      <c r="CN1904">
        <v>0.12710759999999999</v>
      </c>
      <c r="CO1904">
        <v>0.38219740000000002</v>
      </c>
      <c r="CP1904">
        <v>-8.5602800000000007E-2</v>
      </c>
      <c r="CQ1904">
        <v>5.4625000000000003E-3</v>
      </c>
      <c r="CR1904">
        <v>5.4057999999999997E-3</v>
      </c>
      <c r="CS1904">
        <v>5.633E-3</v>
      </c>
      <c r="CT1904">
        <v>8.3012999999999993E-3</v>
      </c>
      <c r="CU1904">
        <v>2.1402500000000001E-2</v>
      </c>
      <c r="CV1904">
        <v>2.1060200000000001E-2</v>
      </c>
      <c r="CW1904">
        <v>1.6619800000000001E-2</v>
      </c>
      <c r="CX1904">
        <v>1.94556E-2</v>
      </c>
      <c r="CY1904">
        <v>1.6217800000000001E-2</v>
      </c>
      <c r="CZ1904">
        <v>1.6863800000000002E-2</v>
      </c>
      <c r="DA1904">
        <v>1.6083900000000002E-2</v>
      </c>
      <c r="DB1904">
        <v>1.5112199999999999E-2</v>
      </c>
      <c r="DC1904">
        <v>1.2234500000000001E-2</v>
      </c>
      <c r="DD1904">
        <v>8.8967999999999998E-3</v>
      </c>
      <c r="DE1904">
        <v>8.0765999999999998E-3</v>
      </c>
      <c r="DF1904">
        <v>8.5818000000000005E-3</v>
      </c>
      <c r="DG1904">
        <v>7.1729999999999997E-3</v>
      </c>
      <c r="DH1904">
        <v>4.5322000000000001E-3</v>
      </c>
      <c r="DI1904">
        <v>6.1751000000000002E-3</v>
      </c>
      <c r="DJ1904">
        <v>6.6274999999999997E-3</v>
      </c>
      <c r="DK1904">
        <v>4.2148100000000001E-2</v>
      </c>
      <c r="DL1904">
        <v>1.6006599999999999E-2</v>
      </c>
      <c r="DM1904">
        <v>4.7929000000000001E-3</v>
      </c>
      <c r="DN1904">
        <v>6.3454999999999996E-3</v>
      </c>
      <c r="DO1904">
        <v>20</v>
      </c>
      <c r="DP1904">
        <v>20</v>
      </c>
    </row>
    <row r="1905" spans="1:120" hidden="1" x14ac:dyDescent="0.25">
      <c r="A1905" t="str">
        <f t="shared" si="29"/>
        <v>sublap_id-SLAP_PGP2_Elect DA 1-4 (1PM-9PM)_44434_20-20</v>
      </c>
      <c r="B1905" t="s">
        <v>62</v>
      </c>
      <c r="C1905" t="s">
        <v>301</v>
      </c>
      <c r="D1905" t="s">
        <v>61</v>
      </c>
      <c r="E1905" t="s">
        <v>302</v>
      </c>
      <c r="F1905" t="s">
        <v>61</v>
      </c>
      <c r="G1905" t="s">
        <v>61</v>
      </c>
      <c r="H1905" t="s">
        <v>61</v>
      </c>
      <c r="I1905" t="s">
        <v>61</v>
      </c>
      <c r="J1905" t="s">
        <v>61</v>
      </c>
      <c r="K1905" t="s">
        <v>203</v>
      </c>
      <c r="L1905" s="18">
        <v>44434</v>
      </c>
      <c r="M1905">
        <v>20</v>
      </c>
      <c r="N1905">
        <v>20</v>
      </c>
      <c r="O1905" t="s">
        <v>263</v>
      </c>
      <c r="P1905">
        <v>23</v>
      </c>
      <c r="Q1905">
        <v>23</v>
      </c>
      <c r="R1905">
        <v>0</v>
      </c>
      <c r="S1905">
        <v>0</v>
      </c>
      <c r="T1905">
        <v>0</v>
      </c>
      <c r="U1905">
        <v>1</v>
      </c>
      <c r="V1905">
        <v>1</v>
      </c>
      <c r="W1905">
        <v>441.71499999999997</v>
      </c>
      <c r="X1905">
        <v>385.77800000000002</v>
      </c>
      <c r="Y1905">
        <v>377.86900000000003</v>
      </c>
      <c r="Z1905">
        <v>372.55799999999999</v>
      </c>
      <c r="AA1905">
        <v>498.399</v>
      </c>
      <c r="AB1905">
        <v>504.8476</v>
      </c>
      <c r="AC1905">
        <v>603.3954</v>
      </c>
      <c r="AD1905">
        <v>649.33500000000004</v>
      </c>
      <c r="AE1905">
        <v>740.08199999999999</v>
      </c>
      <c r="AF1905">
        <v>825.846</v>
      </c>
      <c r="AG1905">
        <v>987.36500000000001</v>
      </c>
      <c r="AH1905">
        <v>1187.3030000000001</v>
      </c>
      <c r="AI1905">
        <v>1283.847</v>
      </c>
      <c r="AJ1905">
        <v>1347.0250000000001</v>
      </c>
      <c r="AK1905">
        <v>1382.92</v>
      </c>
      <c r="AL1905">
        <v>1439.0160000000001</v>
      </c>
      <c r="AM1905">
        <v>1491.4770000000001</v>
      </c>
      <c r="AN1905">
        <v>1602.809</v>
      </c>
      <c r="AO1905">
        <v>1555.462</v>
      </c>
      <c r="AP1905">
        <v>1105.1010000000001</v>
      </c>
      <c r="AQ1905">
        <v>981.11</v>
      </c>
      <c r="AR1905">
        <v>645.61500000000001</v>
      </c>
      <c r="AS1905">
        <v>469.10300000000001</v>
      </c>
      <c r="AT1905">
        <v>400.35399999999998</v>
      </c>
      <c r="AU1905">
        <v>62.043478</v>
      </c>
      <c r="AV1905">
        <v>57.934783000000003</v>
      </c>
      <c r="AW1905">
        <v>57.478261000000003</v>
      </c>
      <c r="AX1905">
        <v>56.760869999999997</v>
      </c>
      <c r="AY1905">
        <v>56.260869999999997</v>
      </c>
      <c r="AZ1905">
        <v>56.130434999999999</v>
      </c>
      <c r="BA1905">
        <v>55.847825999999998</v>
      </c>
      <c r="BB1905">
        <v>56.478261000000003</v>
      </c>
      <c r="BC1905">
        <v>58.956522</v>
      </c>
      <c r="BD1905">
        <v>61.804347999999997</v>
      </c>
      <c r="BE1905">
        <v>65.695651999999995</v>
      </c>
      <c r="BF1905">
        <v>69.913043000000002</v>
      </c>
      <c r="BG1905">
        <v>73.652174000000002</v>
      </c>
      <c r="BH1905">
        <v>78.065217000000004</v>
      </c>
      <c r="BI1905">
        <v>80.282608999999994</v>
      </c>
      <c r="BJ1905">
        <v>81.652174000000002</v>
      </c>
      <c r="BK1905">
        <v>83.847825999999998</v>
      </c>
      <c r="BL1905">
        <v>83.391304000000005</v>
      </c>
      <c r="BM1905">
        <v>80.586956999999998</v>
      </c>
      <c r="BN1905">
        <v>77.630435000000006</v>
      </c>
      <c r="BO1905">
        <v>73.021738999999997</v>
      </c>
      <c r="BP1905">
        <v>69.695651999999995</v>
      </c>
      <c r="BQ1905">
        <v>67.934782999999996</v>
      </c>
      <c r="BR1905">
        <v>66.695651999999995</v>
      </c>
      <c r="BS1905">
        <v>20.703019999999999</v>
      </c>
      <c r="BT1905">
        <v>45.647889999999997</v>
      </c>
      <c r="BU1905">
        <v>52.782409999999999</v>
      </c>
      <c r="BV1905">
        <v>56.874769999999998</v>
      </c>
      <c r="BW1905">
        <v>-70.411959999999993</v>
      </c>
      <c r="BX1905">
        <v>-52.137439999999998</v>
      </c>
      <c r="BY1905">
        <v>13.11397</v>
      </c>
      <c r="BZ1905">
        <v>54.049590000000002</v>
      </c>
      <c r="CA1905">
        <v>60.039859999999997</v>
      </c>
      <c r="CB1905">
        <v>0.1073804</v>
      </c>
      <c r="CC1905">
        <v>-29.34355</v>
      </c>
      <c r="CD1905">
        <v>-51.575969999999998</v>
      </c>
      <c r="CE1905">
        <v>-65.964770000000001</v>
      </c>
      <c r="CF1905">
        <v>-35.802709999999998</v>
      </c>
      <c r="CG1905">
        <v>-8.8540469999999996</v>
      </c>
      <c r="CH1905">
        <v>-17.189119999999999</v>
      </c>
      <c r="CI1905">
        <v>-30.68479</v>
      </c>
      <c r="CJ1905">
        <v>-136.7903</v>
      </c>
      <c r="CK1905">
        <v>-141.3321</v>
      </c>
      <c r="CL1905">
        <v>113.5727</v>
      </c>
      <c r="CM1905">
        <v>0.94805910000000004</v>
      </c>
      <c r="CN1905">
        <v>57.064869999999999</v>
      </c>
      <c r="CO1905">
        <v>41.650440000000003</v>
      </c>
      <c r="CP1905">
        <v>37.281309999999998</v>
      </c>
      <c r="CQ1905">
        <v>86.288640000000001</v>
      </c>
      <c r="CR1905">
        <v>148.86410000000001</v>
      </c>
      <c r="CS1905">
        <v>143.88669999999999</v>
      </c>
      <c r="CT1905">
        <v>142.09700000000001</v>
      </c>
      <c r="CU1905">
        <v>163.28360000000001</v>
      </c>
      <c r="CV1905">
        <v>135.3828</v>
      </c>
      <c r="CW1905">
        <v>53.062399999999997</v>
      </c>
      <c r="CX1905">
        <v>51.616169999999997</v>
      </c>
      <c r="CY1905">
        <v>145.89019999999999</v>
      </c>
      <c r="CZ1905">
        <v>136.95760000000001</v>
      </c>
      <c r="DA1905">
        <v>314.45710000000003</v>
      </c>
      <c r="DB1905">
        <v>309.11900000000003</v>
      </c>
      <c r="DC1905">
        <v>369.82589999999999</v>
      </c>
      <c r="DD1905">
        <v>400.95650000000001</v>
      </c>
      <c r="DE1905">
        <v>445.1277</v>
      </c>
      <c r="DF1905">
        <v>461.24</v>
      </c>
      <c r="DG1905">
        <v>391.06150000000002</v>
      </c>
      <c r="DH1905">
        <v>314.40210000000002</v>
      </c>
      <c r="DI1905">
        <v>416.10109999999997</v>
      </c>
      <c r="DJ1905">
        <v>501.35809999999998</v>
      </c>
      <c r="DK1905">
        <v>417.59750000000003</v>
      </c>
      <c r="DL1905">
        <v>281.38560000000001</v>
      </c>
      <c r="DM1905">
        <v>200.82</v>
      </c>
      <c r="DN1905">
        <v>149.67250000000001</v>
      </c>
      <c r="DO1905">
        <v>20</v>
      </c>
      <c r="DP1905">
        <v>20</v>
      </c>
    </row>
    <row r="1906" spans="1:120" hidden="1" x14ac:dyDescent="0.25">
      <c r="A1906" t="str">
        <f t="shared" si="29"/>
        <v>sublap_id-SLAP_PGSF_Elect DA 1-4 (1PM-9PM)_44434_20-20</v>
      </c>
      <c r="B1906" t="s">
        <v>62</v>
      </c>
      <c r="C1906" t="s">
        <v>297</v>
      </c>
      <c r="D1906" t="s">
        <v>61</v>
      </c>
      <c r="E1906" t="s">
        <v>298</v>
      </c>
      <c r="F1906" t="s">
        <v>61</v>
      </c>
      <c r="G1906" t="s">
        <v>61</v>
      </c>
      <c r="H1906" t="s">
        <v>61</v>
      </c>
      <c r="I1906" t="s">
        <v>61</v>
      </c>
      <c r="J1906" t="s">
        <v>61</v>
      </c>
      <c r="K1906" t="s">
        <v>203</v>
      </c>
      <c r="L1906" s="18">
        <v>44434</v>
      </c>
      <c r="M1906">
        <v>20</v>
      </c>
      <c r="N1906">
        <v>20</v>
      </c>
      <c r="O1906" t="s">
        <v>263</v>
      </c>
      <c r="P1906">
        <v>20</v>
      </c>
      <c r="Q1906">
        <v>20</v>
      </c>
      <c r="R1906">
        <v>0</v>
      </c>
      <c r="S1906">
        <v>1</v>
      </c>
      <c r="T1906">
        <v>0</v>
      </c>
      <c r="U1906">
        <v>1</v>
      </c>
      <c r="V1906">
        <v>1</v>
      </c>
      <c r="W1906">
        <v>4036.5120000000002</v>
      </c>
      <c r="X1906">
        <v>3890.0569999999998</v>
      </c>
      <c r="Y1906">
        <v>3825.58</v>
      </c>
      <c r="Z1906">
        <v>3881.6089999999999</v>
      </c>
      <c r="AA1906">
        <v>3886.0239999999999</v>
      </c>
      <c r="AB1906">
        <v>4059.9209999999998</v>
      </c>
      <c r="AC1906">
        <v>4463.3639999999996</v>
      </c>
      <c r="AD1906">
        <v>4822.8879999999999</v>
      </c>
      <c r="AE1906">
        <v>5457.6949999999997</v>
      </c>
      <c r="AF1906">
        <v>6169.9589999999998</v>
      </c>
      <c r="AG1906">
        <v>6759.0379999999996</v>
      </c>
      <c r="AH1906">
        <v>7203.4409999999998</v>
      </c>
      <c r="AI1906">
        <v>7451.9210000000003</v>
      </c>
      <c r="AJ1906">
        <v>7463.02</v>
      </c>
      <c r="AK1906">
        <v>7657.625</v>
      </c>
      <c r="AL1906">
        <v>7801.2240000000002</v>
      </c>
      <c r="AM1906">
        <v>7908.8909999999996</v>
      </c>
      <c r="AN1906">
        <v>7901.5780000000004</v>
      </c>
      <c r="AO1906">
        <v>7583.4679999999998</v>
      </c>
      <c r="AP1906">
        <v>6694.5929999999998</v>
      </c>
      <c r="AQ1906">
        <v>5787.8530000000001</v>
      </c>
      <c r="AR1906">
        <v>5173.6809999999996</v>
      </c>
      <c r="AS1906">
        <v>4837.0349999999999</v>
      </c>
      <c r="AT1906">
        <v>4466.0439999999999</v>
      </c>
      <c r="AU1906">
        <v>57.2</v>
      </c>
      <c r="AV1906">
        <v>55.8</v>
      </c>
      <c r="AW1906">
        <v>55.8</v>
      </c>
      <c r="AX1906">
        <v>55.8</v>
      </c>
      <c r="AY1906">
        <v>55.8</v>
      </c>
      <c r="AZ1906">
        <v>55.8</v>
      </c>
      <c r="BA1906">
        <v>55.8</v>
      </c>
      <c r="BB1906">
        <v>55.8</v>
      </c>
      <c r="BC1906">
        <v>56.7</v>
      </c>
      <c r="BD1906">
        <v>60</v>
      </c>
      <c r="BE1906">
        <v>62.8</v>
      </c>
      <c r="BF1906">
        <v>65.3</v>
      </c>
      <c r="BG1906">
        <v>66.400000000000006</v>
      </c>
      <c r="BH1906">
        <v>67.8</v>
      </c>
      <c r="BI1906">
        <v>67.8</v>
      </c>
      <c r="BJ1906">
        <v>68.400000000000006</v>
      </c>
      <c r="BK1906">
        <v>67.400000000000006</v>
      </c>
      <c r="BL1906">
        <v>66.099999999999994</v>
      </c>
      <c r="BM1906">
        <v>64.900000000000006</v>
      </c>
      <c r="BN1906">
        <v>63</v>
      </c>
      <c r="BO1906">
        <v>60.3</v>
      </c>
      <c r="BP1906">
        <v>58.8</v>
      </c>
      <c r="BQ1906">
        <v>58.6</v>
      </c>
      <c r="BR1906">
        <v>58.6</v>
      </c>
      <c r="BS1906">
        <v>-56.761090000000003</v>
      </c>
      <c r="BT1906">
        <v>124.7371</v>
      </c>
      <c r="BU1906">
        <v>132.20089999999999</v>
      </c>
      <c r="BV1906">
        <v>57.094830000000002</v>
      </c>
      <c r="BW1906">
        <v>35.174590000000002</v>
      </c>
      <c r="BX1906">
        <v>26.551169999999999</v>
      </c>
      <c r="BY1906">
        <v>-43.53004</v>
      </c>
      <c r="BZ1906">
        <v>51.700330000000001</v>
      </c>
      <c r="CA1906">
        <v>-27.06476</v>
      </c>
      <c r="CB1906">
        <v>-42.360669999999999</v>
      </c>
      <c r="CC1906">
        <v>-113.5445</v>
      </c>
      <c r="CD1906">
        <v>-139.0145</v>
      </c>
      <c r="CE1906">
        <v>-206.9109</v>
      </c>
      <c r="CF1906">
        <v>-49.692920000000001</v>
      </c>
      <c r="CG1906">
        <v>-89.034999999999997</v>
      </c>
      <c r="CH1906">
        <v>-116.44580000000001</v>
      </c>
      <c r="CI1906">
        <v>-126.645</v>
      </c>
      <c r="CJ1906">
        <v>-150.70519999999999</v>
      </c>
      <c r="CK1906">
        <v>-167.79230000000001</v>
      </c>
      <c r="CL1906">
        <v>5.8163590000000003</v>
      </c>
      <c r="CM1906">
        <v>53.46902</v>
      </c>
      <c r="CN1906">
        <v>103.3167</v>
      </c>
      <c r="CO1906">
        <v>87.166489999999996</v>
      </c>
      <c r="CP1906">
        <v>14.22167</v>
      </c>
      <c r="CQ1906">
        <v>1872.4090000000001</v>
      </c>
      <c r="CR1906">
        <v>1403.14</v>
      </c>
      <c r="CS1906">
        <v>794.35509999999999</v>
      </c>
      <c r="CT1906">
        <v>357.75790000000001</v>
      </c>
      <c r="CU1906">
        <v>390.22050000000002</v>
      </c>
      <c r="CV1906">
        <v>339.05110000000002</v>
      </c>
      <c r="CW1906">
        <v>368.2303</v>
      </c>
      <c r="CX1906">
        <v>302.56380000000001</v>
      </c>
      <c r="CY1906">
        <v>917.39620000000002</v>
      </c>
      <c r="CZ1906">
        <v>1252.49</v>
      </c>
      <c r="DA1906">
        <v>2139.66</v>
      </c>
      <c r="DB1906">
        <v>3349.3870000000002</v>
      </c>
      <c r="DC1906">
        <v>4515.7370000000001</v>
      </c>
      <c r="DD1906">
        <v>6637.4690000000001</v>
      </c>
      <c r="DE1906">
        <v>8076.4480000000003</v>
      </c>
      <c r="DF1906">
        <v>7917.44</v>
      </c>
      <c r="DG1906">
        <v>10251.67</v>
      </c>
      <c r="DH1906">
        <v>12462.14</v>
      </c>
      <c r="DI1906">
        <v>13631.94</v>
      </c>
      <c r="DJ1906">
        <v>13353.36</v>
      </c>
      <c r="DK1906">
        <v>13197.34</v>
      </c>
      <c r="DL1906">
        <v>11332.21</v>
      </c>
      <c r="DM1906">
        <v>6863.8580000000002</v>
      </c>
      <c r="DN1906">
        <v>3700.8249999999998</v>
      </c>
      <c r="DO1906">
        <v>20</v>
      </c>
      <c r="DP1906">
        <v>20</v>
      </c>
    </row>
    <row r="1907" spans="1:120" hidden="1" x14ac:dyDescent="0.25">
      <c r="A1907" t="str">
        <f t="shared" si="29"/>
        <v>Size_Grp-200 kW and above_Elect DA 1-4 (1PM-9PM)_44434_20-20</v>
      </c>
      <c r="B1907" t="s">
        <v>62</v>
      </c>
      <c r="C1907" t="s">
        <v>207</v>
      </c>
      <c r="D1907" t="s">
        <v>61</v>
      </c>
      <c r="E1907" t="s">
        <v>61</v>
      </c>
      <c r="F1907" t="s">
        <v>61</v>
      </c>
      <c r="G1907" t="s">
        <v>61</v>
      </c>
      <c r="H1907" t="s">
        <v>61</v>
      </c>
      <c r="I1907" t="s">
        <v>61</v>
      </c>
      <c r="J1907" t="s">
        <v>102</v>
      </c>
      <c r="K1907" t="s">
        <v>203</v>
      </c>
      <c r="L1907" s="18">
        <v>44434</v>
      </c>
      <c r="M1907">
        <v>20</v>
      </c>
      <c r="N1907">
        <v>20</v>
      </c>
      <c r="O1907" t="s">
        <v>263</v>
      </c>
      <c r="P1907">
        <v>51</v>
      </c>
      <c r="Q1907">
        <v>50</v>
      </c>
      <c r="R1907">
        <v>0</v>
      </c>
      <c r="S1907">
        <v>1</v>
      </c>
      <c r="T1907">
        <v>0</v>
      </c>
      <c r="U1907">
        <v>0</v>
      </c>
      <c r="V1907">
        <v>1</v>
      </c>
      <c r="W1907">
        <v>13836.601000000001</v>
      </c>
      <c r="X1907">
        <v>13303.206</v>
      </c>
      <c r="Y1907">
        <v>12573.245999999999</v>
      </c>
      <c r="Z1907">
        <v>12482.037</v>
      </c>
      <c r="AA1907">
        <v>12608.726000000001</v>
      </c>
      <c r="AB1907">
        <v>13243.536</v>
      </c>
      <c r="AC1907">
        <v>14798.298000000001</v>
      </c>
      <c r="AD1907">
        <v>15723.454</v>
      </c>
      <c r="AE1907">
        <v>16615.952000000001</v>
      </c>
      <c r="AF1907">
        <v>18147.23</v>
      </c>
      <c r="AG1907">
        <v>19858.994999999999</v>
      </c>
      <c r="AH1907">
        <v>20986.347000000002</v>
      </c>
      <c r="AI1907">
        <v>21254.758000000002</v>
      </c>
      <c r="AJ1907">
        <v>21615.125</v>
      </c>
      <c r="AK1907">
        <v>22084.776000000002</v>
      </c>
      <c r="AL1907">
        <v>22379.759999999998</v>
      </c>
      <c r="AM1907">
        <v>22754.955999999998</v>
      </c>
      <c r="AN1907">
        <v>22837.736000000001</v>
      </c>
      <c r="AO1907">
        <v>21764.181</v>
      </c>
      <c r="AP1907">
        <v>19745.795999999998</v>
      </c>
      <c r="AQ1907">
        <v>17941.705000000002</v>
      </c>
      <c r="AR1907">
        <v>16228.725</v>
      </c>
      <c r="AS1907">
        <v>14609.521000000001</v>
      </c>
      <c r="AT1907">
        <v>13886.776</v>
      </c>
      <c r="AU1907">
        <v>62.16</v>
      </c>
      <c r="AV1907">
        <v>58.66</v>
      </c>
      <c r="AW1907">
        <v>57.7</v>
      </c>
      <c r="AX1907">
        <v>56.8</v>
      </c>
      <c r="AY1907">
        <v>56.3</v>
      </c>
      <c r="AZ1907">
        <v>56.05</v>
      </c>
      <c r="BA1907">
        <v>56.18</v>
      </c>
      <c r="BB1907">
        <v>56.6</v>
      </c>
      <c r="BC1907">
        <v>59.3</v>
      </c>
      <c r="BD1907">
        <v>62.64</v>
      </c>
      <c r="BE1907">
        <v>66</v>
      </c>
      <c r="BF1907">
        <v>70.28</v>
      </c>
      <c r="BG1907">
        <v>73.97</v>
      </c>
      <c r="BH1907">
        <v>77.81</v>
      </c>
      <c r="BI1907">
        <v>80.45</v>
      </c>
      <c r="BJ1907">
        <v>81.87</v>
      </c>
      <c r="BK1907">
        <v>82.13</v>
      </c>
      <c r="BL1907">
        <v>81.03</v>
      </c>
      <c r="BM1907">
        <v>79.19</v>
      </c>
      <c r="BN1907">
        <v>75.41</v>
      </c>
      <c r="BO1907">
        <v>70.650000000000006</v>
      </c>
      <c r="BP1907">
        <v>68.540000000000006</v>
      </c>
      <c r="BQ1907">
        <v>67.06</v>
      </c>
      <c r="BR1907">
        <v>65.739999999999995</v>
      </c>
      <c r="BS1907">
        <v>-242.167</v>
      </c>
      <c r="BT1907">
        <v>257.36779999999999</v>
      </c>
      <c r="BU1907">
        <v>566.85249999999996</v>
      </c>
      <c r="BV1907">
        <v>524.97019999999998</v>
      </c>
      <c r="BW1907">
        <v>398.18490000000003</v>
      </c>
      <c r="BX1907">
        <v>93.105090000000004</v>
      </c>
      <c r="BY1907">
        <v>-69.343119999999999</v>
      </c>
      <c r="BZ1907">
        <v>10.59825</v>
      </c>
      <c r="CA1907">
        <v>-177.14080000000001</v>
      </c>
      <c r="CB1907">
        <v>-272.05720000000002</v>
      </c>
      <c r="CC1907">
        <v>-503.01549999999997</v>
      </c>
      <c r="CD1907">
        <v>-418.05180000000001</v>
      </c>
      <c r="CE1907">
        <v>-91.33896</v>
      </c>
      <c r="CF1907">
        <v>28.548169999999999</v>
      </c>
      <c r="CG1907">
        <v>-105.3151</v>
      </c>
      <c r="CH1907">
        <v>-169.51070000000001</v>
      </c>
      <c r="CI1907">
        <v>-418.0401</v>
      </c>
      <c r="CJ1907">
        <v>-620.38520000000005</v>
      </c>
      <c r="CK1907">
        <v>-90.956999999999994</v>
      </c>
      <c r="CL1907">
        <v>367.12939999999998</v>
      </c>
      <c r="CM1907">
        <v>160.48519999999999</v>
      </c>
      <c r="CN1907">
        <v>138.42949999999999</v>
      </c>
      <c r="CO1907">
        <v>308.3329</v>
      </c>
      <c r="CP1907">
        <v>201.82230000000001</v>
      </c>
      <c r="CQ1907">
        <v>6636.393</v>
      </c>
      <c r="CR1907">
        <v>4255.6880000000001</v>
      </c>
      <c r="CS1907">
        <v>3600.5819999999999</v>
      </c>
      <c r="CT1907">
        <v>3018.578</v>
      </c>
      <c r="CU1907">
        <v>2773.4870000000001</v>
      </c>
      <c r="CV1907">
        <v>1984.6610000000001</v>
      </c>
      <c r="CW1907">
        <v>1529.67</v>
      </c>
      <c r="CX1907">
        <v>1351.3330000000001</v>
      </c>
      <c r="CY1907">
        <v>2152.9879999999998</v>
      </c>
      <c r="CZ1907">
        <v>2930.9940000000001</v>
      </c>
      <c r="DA1907">
        <v>6135.4160000000002</v>
      </c>
      <c r="DB1907">
        <v>8341.8960000000006</v>
      </c>
      <c r="DC1907">
        <v>11057.72</v>
      </c>
      <c r="DD1907">
        <v>13315.12</v>
      </c>
      <c r="DE1907">
        <v>15604.85</v>
      </c>
      <c r="DF1907">
        <v>15143.07</v>
      </c>
      <c r="DG1907">
        <v>17157.39</v>
      </c>
      <c r="DH1907">
        <v>18975.5</v>
      </c>
      <c r="DI1907">
        <v>20016.63</v>
      </c>
      <c r="DJ1907">
        <v>19404.98</v>
      </c>
      <c r="DK1907">
        <v>20052.060000000001</v>
      </c>
      <c r="DL1907">
        <v>17053.47</v>
      </c>
      <c r="DM1907">
        <v>11664.35</v>
      </c>
      <c r="DN1907">
        <v>7445.4690000000001</v>
      </c>
      <c r="DO1907">
        <v>20</v>
      </c>
      <c r="DP1907">
        <v>20</v>
      </c>
    </row>
    <row r="1908" spans="1:120" hidden="1" x14ac:dyDescent="0.25">
      <c r="A1908" t="str">
        <f t="shared" si="29"/>
        <v>Industry_Type-5. Offices, Hotels, Finance, Services_Elect DA 1-4 (1PM-9PM)_44434_20-20</v>
      </c>
      <c r="B1908" t="s">
        <v>62</v>
      </c>
      <c r="C1908" t="s">
        <v>205</v>
      </c>
      <c r="D1908" t="s">
        <v>61</v>
      </c>
      <c r="E1908" t="s">
        <v>61</v>
      </c>
      <c r="F1908" t="s">
        <v>61</v>
      </c>
      <c r="G1908" t="s">
        <v>37</v>
      </c>
      <c r="H1908" t="s">
        <v>61</v>
      </c>
      <c r="I1908" t="s">
        <v>61</v>
      </c>
      <c r="J1908" t="s">
        <v>61</v>
      </c>
      <c r="K1908" t="s">
        <v>203</v>
      </c>
      <c r="L1908" s="18">
        <v>44434</v>
      </c>
      <c r="M1908">
        <v>20</v>
      </c>
      <c r="N1908">
        <v>20</v>
      </c>
      <c r="O1908" t="s">
        <v>263</v>
      </c>
      <c r="P1908">
        <v>60</v>
      </c>
      <c r="Q1908">
        <v>59</v>
      </c>
      <c r="R1908">
        <v>0</v>
      </c>
      <c r="S1908">
        <v>1</v>
      </c>
      <c r="T1908">
        <v>0</v>
      </c>
      <c r="U1908">
        <v>0</v>
      </c>
      <c r="V1908">
        <v>1</v>
      </c>
      <c r="W1908">
        <v>9925.6169000000009</v>
      </c>
      <c r="X1908">
        <v>9715.3184999999994</v>
      </c>
      <c r="Y1908">
        <v>9510.3615000000009</v>
      </c>
      <c r="Z1908">
        <v>9470.0872999999992</v>
      </c>
      <c r="AA1908">
        <v>9490.8651000000009</v>
      </c>
      <c r="AB1908">
        <v>9758.5306999999993</v>
      </c>
      <c r="AC1908">
        <v>10408.611000000001</v>
      </c>
      <c r="AD1908">
        <v>10929.987999999999</v>
      </c>
      <c r="AE1908">
        <v>11648.513999999999</v>
      </c>
      <c r="AF1908">
        <v>12993.804</v>
      </c>
      <c r="AG1908">
        <v>13963.357</v>
      </c>
      <c r="AH1908">
        <v>14733.92</v>
      </c>
      <c r="AI1908">
        <v>14981.335999999999</v>
      </c>
      <c r="AJ1908">
        <v>15290.691999999999</v>
      </c>
      <c r="AK1908">
        <v>15574.14</v>
      </c>
      <c r="AL1908">
        <v>15754.474</v>
      </c>
      <c r="AM1908">
        <v>15754.243</v>
      </c>
      <c r="AN1908">
        <v>15337.687</v>
      </c>
      <c r="AO1908">
        <v>14625.584999999999</v>
      </c>
      <c r="AP1908">
        <v>13695.764999999999</v>
      </c>
      <c r="AQ1908">
        <v>13099.058000000001</v>
      </c>
      <c r="AR1908">
        <v>12333.424000000001</v>
      </c>
      <c r="AS1908">
        <v>11220.733</v>
      </c>
      <c r="AT1908">
        <v>10766.571</v>
      </c>
      <c r="AU1908">
        <v>62.694915000000002</v>
      </c>
      <c r="AV1908">
        <v>58.915253999999997</v>
      </c>
      <c r="AW1908">
        <v>57.644067999999997</v>
      </c>
      <c r="AX1908">
        <v>56.474575999999999</v>
      </c>
      <c r="AY1908">
        <v>56.084746000000003</v>
      </c>
      <c r="AZ1908">
        <v>56.033898000000001</v>
      </c>
      <c r="BA1908">
        <v>56.372881</v>
      </c>
      <c r="BB1908">
        <v>56.762712000000001</v>
      </c>
      <c r="BC1908">
        <v>59.262712000000001</v>
      </c>
      <c r="BD1908">
        <v>62.355932000000003</v>
      </c>
      <c r="BE1908">
        <v>65.406779999999998</v>
      </c>
      <c r="BF1908">
        <v>69.618644000000003</v>
      </c>
      <c r="BG1908">
        <v>73.355931999999996</v>
      </c>
      <c r="BH1908">
        <v>77.033897999999994</v>
      </c>
      <c r="BI1908">
        <v>79.694914999999995</v>
      </c>
      <c r="BJ1908">
        <v>81.016948999999997</v>
      </c>
      <c r="BK1908">
        <v>81.186441000000002</v>
      </c>
      <c r="BL1908">
        <v>79.788135999999994</v>
      </c>
      <c r="BM1908">
        <v>78.245762999999997</v>
      </c>
      <c r="BN1908">
        <v>74.542372999999998</v>
      </c>
      <c r="BO1908">
        <v>70.008475000000004</v>
      </c>
      <c r="BP1908">
        <v>68.474575999999999</v>
      </c>
      <c r="BQ1908">
        <v>67.254237000000003</v>
      </c>
      <c r="BR1908">
        <v>66.084745999999996</v>
      </c>
      <c r="BS1908">
        <v>4.4347669999999999</v>
      </c>
      <c r="BT1908">
        <v>142.78399999999999</v>
      </c>
      <c r="BU1908">
        <v>177.41399999999999</v>
      </c>
      <c r="BV1908">
        <v>132.7567</v>
      </c>
      <c r="BW1908">
        <v>126.7103</v>
      </c>
      <c r="BX1908">
        <v>53.92606</v>
      </c>
      <c r="BY1908">
        <v>-29.55104</v>
      </c>
      <c r="BZ1908">
        <v>27.935120000000001</v>
      </c>
      <c r="CA1908">
        <v>-53.032060000000001</v>
      </c>
      <c r="CB1908">
        <v>-124.2217</v>
      </c>
      <c r="CC1908">
        <v>-52.203740000000003</v>
      </c>
      <c r="CD1908">
        <v>-161.494</v>
      </c>
      <c r="CE1908">
        <v>49.36889</v>
      </c>
      <c r="CF1908">
        <v>138.02330000000001</v>
      </c>
      <c r="CG1908">
        <v>140.6842</v>
      </c>
      <c r="CH1908">
        <v>-37.17295</v>
      </c>
      <c r="CI1908">
        <v>-48.54477</v>
      </c>
      <c r="CJ1908">
        <v>160.577</v>
      </c>
      <c r="CK1908">
        <v>321.71719999999999</v>
      </c>
      <c r="CL1908">
        <v>137.53100000000001</v>
      </c>
      <c r="CM1908">
        <v>-157.74850000000001</v>
      </c>
      <c r="CN1908">
        <v>-160.5386</v>
      </c>
      <c r="CO1908">
        <v>-77.127330000000001</v>
      </c>
      <c r="CP1908">
        <v>-164.50640000000001</v>
      </c>
      <c r="CQ1908">
        <v>2453.8209999999999</v>
      </c>
      <c r="CR1908">
        <v>1701.0319999999999</v>
      </c>
      <c r="CS1908">
        <v>1053.9580000000001</v>
      </c>
      <c r="CT1908">
        <v>604.6377</v>
      </c>
      <c r="CU1908">
        <v>621.3537</v>
      </c>
      <c r="CV1908">
        <v>532.00750000000005</v>
      </c>
      <c r="CW1908">
        <v>479.4196</v>
      </c>
      <c r="CX1908">
        <v>393.72149999999999</v>
      </c>
      <c r="CY1908">
        <v>921.87339999999995</v>
      </c>
      <c r="CZ1908">
        <v>1667.3520000000001</v>
      </c>
      <c r="DA1908">
        <v>3410.8429999999998</v>
      </c>
      <c r="DB1908">
        <v>5219.0119999999997</v>
      </c>
      <c r="DC1908">
        <v>7016.8530000000001</v>
      </c>
      <c r="DD1908">
        <v>9158.0550000000003</v>
      </c>
      <c r="DE1908">
        <v>10892.23</v>
      </c>
      <c r="DF1908">
        <v>10277.42</v>
      </c>
      <c r="DG1908">
        <v>12166.37</v>
      </c>
      <c r="DH1908">
        <v>14158.22</v>
      </c>
      <c r="DI1908">
        <v>15161.62</v>
      </c>
      <c r="DJ1908">
        <v>14402.59</v>
      </c>
      <c r="DK1908">
        <v>14054.28</v>
      </c>
      <c r="DL1908">
        <v>12270.37</v>
      </c>
      <c r="DM1908">
        <v>7543.7719999999999</v>
      </c>
      <c r="DN1908">
        <v>4203.3379999999997</v>
      </c>
      <c r="DO1908">
        <v>20</v>
      </c>
      <c r="DP1908">
        <v>20</v>
      </c>
    </row>
    <row r="1909" spans="1:120" hidden="1" x14ac:dyDescent="0.25">
      <c r="A1909" t="str">
        <f t="shared" si="29"/>
        <v>sublap_id-SLAP_PGEB_Elect DA 1-4 (1PM-9PM)_44434_20-20</v>
      </c>
      <c r="B1909" t="s">
        <v>62</v>
      </c>
      <c r="C1909" t="s">
        <v>287</v>
      </c>
      <c r="D1909" t="s">
        <v>61</v>
      </c>
      <c r="E1909" t="s">
        <v>288</v>
      </c>
      <c r="F1909" t="s">
        <v>61</v>
      </c>
      <c r="G1909" t="s">
        <v>61</v>
      </c>
      <c r="H1909" t="s">
        <v>61</v>
      </c>
      <c r="I1909" t="s">
        <v>61</v>
      </c>
      <c r="J1909" t="s">
        <v>61</v>
      </c>
      <c r="K1909" t="s">
        <v>203</v>
      </c>
      <c r="L1909" s="18">
        <v>44434</v>
      </c>
      <c r="M1909">
        <v>20</v>
      </c>
      <c r="N1909">
        <v>20</v>
      </c>
      <c r="O1909" t="s">
        <v>263</v>
      </c>
      <c r="P1909">
        <v>58</v>
      </c>
      <c r="Q1909">
        <v>56</v>
      </c>
      <c r="R1909">
        <v>0</v>
      </c>
      <c r="S1909">
        <v>0</v>
      </c>
      <c r="T1909">
        <v>0</v>
      </c>
      <c r="U1909">
        <v>1</v>
      </c>
      <c r="V1909">
        <v>1</v>
      </c>
      <c r="W1909">
        <v>1004.8096</v>
      </c>
      <c r="X1909">
        <v>842.68718000000001</v>
      </c>
      <c r="Y1909">
        <v>841.96983999999998</v>
      </c>
      <c r="Z1909">
        <v>852.88751000000002</v>
      </c>
      <c r="AA1909">
        <v>880.33228999999994</v>
      </c>
      <c r="AB1909">
        <v>1080.4716000000001</v>
      </c>
      <c r="AC1909">
        <v>1383.0815</v>
      </c>
      <c r="AD1909">
        <v>1649.8866</v>
      </c>
      <c r="AE1909">
        <v>1718.4375</v>
      </c>
      <c r="AF1909">
        <v>1897.2080000000001</v>
      </c>
      <c r="AG1909">
        <v>2139.1601000000001</v>
      </c>
      <c r="AH1909">
        <v>2444.4472999999998</v>
      </c>
      <c r="AI1909">
        <v>2671.7575999999999</v>
      </c>
      <c r="AJ1909">
        <v>2950.2601</v>
      </c>
      <c r="AK1909">
        <v>3078.6296000000002</v>
      </c>
      <c r="AL1909">
        <v>3111.2505000000001</v>
      </c>
      <c r="AM1909">
        <v>3298.6568000000002</v>
      </c>
      <c r="AN1909">
        <v>3507.1958</v>
      </c>
      <c r="AO1909">
        <v>3556.0731999999998</v>
      </c>
      <c r="AP1909">
        <v>2813.1885000000002</v>
      </c>
      <c r="AQ1909">
        <v>2679.5082000000002</v>
      </c>
      <c r="AR1909">
        <v>1615.1033</v>
      </c>
      <c r="AS1909">
        <v>1129.4992999999999</v>
      </c>
      <c r="AT1909">
        <v>954.15179000000001</v>
      </c>
      <c r="AU1909">
        <v>64.830357000000006</v>
      </c>
      <c r="AV1909">
        <v>61.339286000000001</v>
      </c>
      <c r="AW1909">
        <v>61.160713999999999</v>
      </c>
      <c r="AX1909">
        <v>60.991070999999998</v>
      </c>
      <c r="AY1909">
        <v>59.6875</v>
      </c>
      <c r="AZ1909">
        <v>58.607143000000001</v>
      </c>
      <c r="BA1909">
        <v>58.348213999999999</v>
      </c>
      <c r="BB1909">
        <v>59.098213999999999</v>
      </c>
      <c r="BC1909">
        <v>62.901786000000001</v>
      </c>
      <c r="BD1909">
        <v>66.714286000000001</v>
      </c>
      <c r="BE1909">
        <v>71.133928999999995</v>
      </c>
      <c r="BF1909">
        <v>76.464286000000001</v>
      </c>
      <c r="BG1909">
        <v>81.232142999999994</v>
      </c>
      <c r="BH1909">
        <v>86.25</v>
      </c>
      <c r="BI1909">
        <v>89.696428999999995</v>
      </c>
      <c r="BJ1909">
        <v>91.883928999999995</v>
      </c>
      <c r="BK1909">
        <v>93.589286000000001</v>
      </c>
      <c r="BL1909">
        <v>93.9375</v>
      </c>
      <c r="BM1909">
        <v>91.544642999999994</v>
      </c>
      <c r="BN1909">
        <v>86.651786000000001</v>
      </c>
      <c r="BO1909">
        <v>80.258928999999995</v>
      </c>
      <c r="BP1909">
        <v>75.830357000000006</v>
      </c>
      <c r="BQ1909">
        <v>72.776786000000001</v>
      </c>
      <c r="BR1909">
        <v>70.375</v>
      </c>
      <c r="BS1909">
        <v>-108</v>
      </c>
      <c r="BT1909">
        <v>-2.4437280000000001</v>
      </c>
      <c r="BU1909">
        <v>-13.581910000000001</v>
      </c>
      <c r="BV1909">
        <v>-18.246259999999999</v>
      </c>
      <c r="BW1909">
        <v>-10.722799999999999</v>
      </c>
      <c r="BX1909">
        <v>-49.68289</v>
      </c>
      <c r="BY1909">
        <v>-47.826180000000001</v>
      </c>
      <c r="BZ1909">
        <v>-0.63803849999999995</v>
      </c>
      <c r="CA1909">
        <v>44.274769999999997</v>
      </c>
      <c r="CB1909">
        <v>53.71302</v>
      </c>
      <c r="CC1909">
        <v>120.28449999999999</v>
      </c>
      <c r="CD1909">
        <v>118.1919</v>
      </c>
      <c r="CE1909">
        <v>117.2217</v>
      </c>
      <c r="CF1909">
        <v>0.35661549999999997</v>
      </c>
      <c r="CG1909">
        <v>2.950377</v>
      </c>
      <c r="CH1909">
        <v>50.578270000000003</v>
      </c>
      <c r="CI1909">
        <v>-34.162590000000002</v>
      </c>
      <c r="CJ1909">
        <v>-117.4012</v>
      </c>
      <c r="CK1909">
        <v>-127.6112</v>
      </c>
      <c r="CL1909">
        <v>292.92899999999997</v>
      </c>
      <c r="CM1909">
        <v>-147.21770000000001</v>
      </c>
      <c r="CN1909">
        <v>-33.395809999999997</v>
      </c>
      <c r="CO1909">
        <v>-36.946800000000003</v>
      </c>
      <c r="CP1909">
        <v>-54.996490000000001</v>
      </c>
      <c r="CQ1909">
        <v>387.28739999999999</v>
      </c>
      <c r="CR1909">
        <v>97.894880000000001</v>
      </c>
      <c r="CS1909">
        <v>98.349279999999993</v>
      </c>
      <c r="CT1909">
        <v>99.192610000000002</v>
      </c>
      <c r="CU1909">
        <v>105.91249999999999</v>
      </c>
      <c r="CV1909">
        <v>240.33959999999999</v>
      </c>
      <c r="CW1909">
        <v>218.1925</v>
      </c>
      <c r="CX1909">
        <v>135.36259999999999</v>
      </c>
      <c r="CY1909">
        <v>155.05779999999999</v>
      </c>
      <c r="CZ1909">
        <v>172.62299999999999</v>
      </c>
      <c r="DA1909">
        <v>428.12200000000001</v>
      </c>
      <c r="DB1909">
        <v>297.17110000000002</v>
      </c>
      <c r="DC1909">
        <v>274.20769999999999</v>
      </c>
      <c r="DD1909">
        <v>310.21699999999998</v>
      </c>
      <c r="DE1909">
        <v>370.16050000000001</v>
      </c>
      <c r="DF1909">
        <v>411.76889999999997</v>
      </c>
      <c r="DG1909">
        <v>442.90069999999997</v>
      </c>
      <c r="DH1909">
        <v>484.82639999999998</v>
      </c>
      <c r="DI1909">
        <v>465.9006</v>
      </c>
      <c r="DJ1909">
        <v>847.35500000000002</v>
      </c>
      <c r="DK1909">
        <v>1233.7080000000001</v>
      </c>
      <c r="DL1909">
        <v>733.16780000000006</v>
      </c>
      <c r="DM1909">
        <v>368.47989999999999</v>
      </c>
      <c r="DN1909">
        <v>255.9478</v>
      </c>
      <c r="DO1909">
        <v>20</v>
      </c>
      <c r="DP1909">
        <v>20</v>
      </c>
    </row>
    <row r="1910" spans="1:120" hidden="1" x14ac:dyDescent="0.25">
      <c r="A1910" t="str">
        <f t="shared" si="29"/>
        <v>Industry_Type-4. Retail stores_Elect DA 1-4 (1PM-9PM)_44434_20-20</v>
      </c>
      <c r="B1910" t="s">
        <v>62</v>
      </c>
      <c r="C1910" t="s">
        <v>204</v>
      </c>
      <c r="D1910" t="s">
        <v>61</v>
      </c>
      <c r="E1910" t="s">
        <v>61</v>
      </c>
      <c r="F1910" t="s">
        <v>61</v>
      </c>
      <c r="G1910" t="s">
        <v>33</v>
      </c>
      <c r="H1910" t="s">
        <v>61</v>
      </c>
      <c r="I1910" t="s">
        <v>61</v>
      </c>
      <c r="J1910" t="s">
        <v>61</v>
      </c>
      <c r="K1910" t="s">
        <v>203</v>
      </c>
      <c r="L1910" s="18">
        <v>44434</v>
      </c>
      <c r="M1910">
        <v>20</v>
      </c>
      <c r="N1910">
        <v>20</v>
      </c>
      <c r="O1910" t="s">
        <v>263</v>
      </c>
      <c r="P1910">
        <v>116</v>
      </c>
      <c r="Q1910">
        <v>114</v>
      </c>
      <c r="R1910">
        <v>0</v>
      </c>
      <c r="S1910">
        <v>0</v>
      </c>
      <c r="T1910">
        <v>0</v>
      </c>
      <c r="U1910">
        <v>1</v>
      </c>
      <c r="V1910">
        <v>1</v>
      </c>
      <c r="W1910">
        <v>2316.3627999999999</v>
      </c>
      <c r="X1910">
        <v>2076.8523</v>
      </c>
      <c r="Y1910">
        <v>2073.3152</v>
      </c>
      <c r="Z1910">
        <v>2087.1957000000002</v>
      </c>
      <c r="AA1910">
        <v>2263.9648999999999</v>
      </c>
      <c r="AB1910">
        <v>2560.1104</v>
      </c>
      <c r="AC1910">
        <v>3276.0571</v>
      </c>
      <c r="AD1910">
        <v>3652.4737</v>
      </c>
      <c r="AE1910">
        <v>4047.4618</v>
      </c>
      <c r="AF1910">
        <v>4499.8078999999998</v>
      </c>
      <c r="AG1910">
        <v>5180.1778999999997</v>
      </c>
      <c r="AH1910">
        <v>5963.6445000000003</v>
      </c>
      <c r="AI1910">
        <v>6361.4593000000004</v>
      </c>
      <c r="AJ1910">
        <v>6804.5742</v>
      </c>
      <c r="AK1910">
        <v>7086.9681</v>
      </c>
      <c r="AL1910">
        <v>7105.4457000000002</v>
      </c>
      <c r="AM1910">
        <v>7404.9800999999998</v>
      </c>
      <c r="AN1910">
        <v>8127.7048000000004</v>
      </c>
      <c r="AO1910">
        <v>8231.5727000000006</v>
      </c>
      <c r="AP1910">
        <v>6406.4521000000004</v>
      </c>
      <c r="AQ1910">
        <v>5556.1500999999998</v>
      </c>
      <c r="AR1910">
        <v>3594.0936999999999</v>
      </c>
      <c r="AS1910">
        <v>2579.9789000000001</v>
      </c>
      <c r="AT1910">
        <v>2268.2624999999998</v>
      </c>
      <c r="AU1910">
        <v>61.75</v>
      </c>
      <c r="AV1910">
        <v>58.938595999999997</v>
      </c>
      <c r="AW1910">
        <v>58.552632000000003</v>
      </c>
      <c r="AX1910">
        <v>58.228070000000002</v>
      </c>
      <c r="AY1910">
        <v>57.425438999999997</v>
      </c>
      <c r="AZ1910">
        <v>56.789473999999998</v>
      </c>
      <c r="BA1910">
        <v>56.478070000000002</v>
      </c>
      <c r="BB1910">
        <v>57.210526000000002</v>
      </c>
      <c r="BC1910">
        <v>60.276316000000001</v>
      </c>
      <c r="BD1910">
        <v>63.868420999999998</v>
      </c>
      <c r="BE1910">
        <v>67.907894999999996</v>
      </c>
      <c r="BF1910">
        <v>72.254385999999997</v>
      </c>
      <c r="BG1910">
        <v>76.083332999999996</v>
      </c>
      <c r="BH1910">
        <v>80.087719000000007</v>
      </c>
      <c r="BI1910">
        <v>82.298246000000006</v>
      </c>
      <c r="BJ1910">
        <v>83.745614000000003</v>
      </c>
      <c r="BK1910">
        <v>84.820175000000006</v>
      </c>
      <c r="BL1910">
        <v>84.592105000000004</v>
      </c>
      <c r="BM1910">
        <v>82.372806999999995</v>
      </c>
      <c r="BN1910">
        <v>78.421053000000001</v>
      </c>
      <c r="BO1910">
        <v>73.131579000000002</v>
      </c>
      <c r="BP1910">
        <v>69.508771999999993</v>
      </c>
      <c r="BQ1910">
        <v>67.342105000000004</v>
      </c>
      <c r="BR1910">
        <v>65.688596000000004</v>
      </c>
      <c r="BS1910">
        <v>-87.198009999999996</v>
      </c>
      <c r="BT1910">
        <v>42.55782</v>
      </c>
      <c r="BU1910">
        <v>35.53051</v>
      </c>
      <c r="BV1910">
        <v>32.812069999999999</v>
      </c>
      <c r="BW1910">
        <v>-87.385279999999995</v>
      </c>
      <c r="BX1910">
        <v>-125.12730000000001</v>
      </c>
      <c r="BY1910">
        <v>-152.94810000000001</v>
      </c>
      <c r="BZ1910">
        <v>130.61539999999999</v>
      </c>
      <c r="CA1910">
        <v>159.1241</v>
      </c>
      <c r="CB1910">
        <v>62.052810000000001</v>
      </c>
      <c r="CC1910">
        <v>49.79665</v>
      </c>
      <c r="CD1910">
        <v>85.517110000000002</v>
      </c>
      <c r="CE1910">
        <v>80.830860000000001</v>
      </c>
      <c r="CF1910">
        <v>-78.734939999999995</v>
      </c>
      <c r="CG1910">
        <v>-115.1268</v>
      </c>
      <c r="CH1910">
        <v>55.508600000000001</v>
      </c>
      <c r="CI1910">
        <v>-42.40701</v>
      </c>
      <c r="CJ1910">
        <v>-606.28179999999998</v>
      </c>
      <c r="CK1910">
        <v>-729.66369999999995</v>
      </c>
      <c r="CL1910">
        <v>325.95769999999999</v>
      </c>
      <c r="CM1910">
        <v>-178.36770000000001</v>
      </c>
      <c r="CN1910">
        <v>51.451650000000001</v>
      </c>
      <c r="CO1910">
        <v>-27.76934</v>
      </c>
      <c r="CP1910">
        <v>-72.694230000000005</v>
      </c>
      <c r="CQ1910">
        <v>537.31089999999995</v>
      </c>
      <c r="CR1910">
        <v>324.58969999999999</v>
      </c>
      <c r="CS1910">
        <v>318.47620000000001</v>
      </c>
      <c r="CT1910">
        <v>311.7758</v>
      </c>
      <c r="CU1910">
        <v>327.3621</v>
      </c>
      <c r="CV1910">
        <v>444.5915</v>
      </c>
      <c r="CW1910">
        <v>394.59480000000002</v>
      </c>
      <c r="CX1910">
        <v>358.33240000000001</v>
      </c>
      <c r="CY1910">
        <v>629.59180000000003</v>
      </c>
      <c r="CZ1910">
        <v>568.44269999999995</v>
      </c>
      <c r="DA1910">
        <v>1341.498</v>
      </c>
      <c r="DB1910">
        <v>1222.7929999999999</v>
      </c>
      <c r="DC1910">
        <v>1311.3030000000001</v>
      </c>
      <c r="DD1910">
        <v>1410.816</v>
      </c>
      <c r="DE1910">
        <v>1494.866</v>
      </c>
      <c r="DF1910">
        <v>1580.5429999999999</v>
      </c>
      <c r="DG1910">
        <v>1567.664</v>
      </c>
      <c r="DH1910">
        <v>1666.0219999999999</v>
      </c>
      <c r="DI1910">
        <v>1684.3330000000001</v>
      </c>
      <c r="DJ1910">
        <v>3108.1590000000001</v>
      </c>
      <c r="DK1910">
        <v>4258.1270000000004</v>
      </c>
      <c r="DL1910">
        <v>2225.0590000000002</v>
      </c>
      <c r="DM1910">
        <v>744.64110000000005</v>
      </c>
      <c r="DN1910">
        <v>473.93169999999998</v>
      </c>
      <c r="DO1910">
        <v>20</v>
      </c>
      <c r="DP1910">
        <v>20</v>
      </c>
    </row>
    <row r="1911" spans="1:120" hidden="1" x14ac:dyDescent="0.25">
      <c r="A1911" t="str">
        <f t="shared" si="29"/>
        <v>sublap_id-SLAP_PGSB_Elect DA 1-4 (1PM-9PM)_44434_20-20</v>
      </c>
      <c r="B1911" t="s">
        <v>62</v>
      </c>
      <c r="C1911" t="s">
        <v>281</v>
      </c>
      <c r="D1911" t="s">
        <v>61</v>
      </c>
      <c r="E1911" t="s">
        <v>282</v>
      </c>
      <c r="F1911" t="s">
        <v>61</v>
      </c>
      <c r="G1911" t="s">
        <v>61</v>
      </c>
      <c r="H1911" t="s">
        <v>61</v>
      </c>
      <c r="I1911" t="s">
        <v>61</v>
      </c>
      <c r="J1911" t="s">
        <v>61</v>
      </c>
      <c r="K1911" t="s">
        <v>203</v>
      </c>
      <c r="L1911" s="18">
        <v>44434</v>
      </c>
      <c r="M1911">
        <v>20</v>
      </c>
      <c r="N1911">
        <v>20</v>
      </c>
      <c r="O1911" t="s">
        <v>263</v>
      </c>
      <c r="P1911">
        <v>54</v>
      </c>
      <c r="Q1911">
        <v>53</v>
      </c>
      <c r="R1911">
        <v>0</v>
      </c>
      <c r="S1911">
        <v>1</v>
      </c>
      <c r="T1911">
        <v>0</v>
      </c>
      <c r="U1911">
        <v>1</v>
      </c>
      <c r="V1911">
        <v>1</v>
      </c>
      <c r="W1911">
        <v>7796.2642999999998</v>
      </c>
      <c r="X1911">
        <v>7709.3737000000001</v>
      </c>
      <c r="Y1911">
        <v>7520.0995999999996</v>
      </c>
      <c r="Z1911">
        <v>7402.0830999999998</v>
      </c>
      <c r="AA1911">
        <v>7463.9503000000004</v>
      </c>
      <c r="AB1911">
        <v>7611.3218999999999</v>
      </c>
      <c r="AC1911">
        <v>8087.2901000000002</v>
      </c>
      <c r="AD1911">
        <v>8446.7916000000005</v>
      </c>
      <c r="AE1911">
        <v>8819.1771000000008</v>
      </c>
      <c r="AF1911">
        <v>9755.5920999999998</v>
      </c>
      <c r="AG1911">
        <v>10308.279</v>
      </c>
      <c r="AH1911">
        <v>10868.141</v>
      </c>
      <c r="AI1911">
        <v>10862.212</v>
      </c>
      <c r="AJ1911">
        <v>11157.736999999999</v>
      </c>
      <c r="AK1911">
        <v>11228.536</v>
      </c>
      <c r="AL1911">
        <v>11430.413</v>
      </c>
      <c r="AM1911">
        <v>11486.82</v>
      </c>
      <c r="AN1911">
        <v>11120.281000000001</v>
      </c>
      <c r="AO1911">
        <v>10513.793</v>
      </c>
      <c r="AP1911">
        <v>10024.456</v>
      </c>
      <c r="AQ1911">
        <v>9974.2248999999993</v>
      </c>
      <c r="AR1911">
        <v>9564.6404999999995</v>
      </c>
      <c r="AS1911">
        <v>8542.125</v>
      </c>
      <c r="AT1911">
        <v>8277.0246999999999</v>
      </c>
      <c r="AU1911">
        <v>64</v>
      </c>
      <c r="AV1911">
        <v>59.5</v>
      </c>
      <c r="AW1911">
        <v>58</v>
      </c>
      <c r="AX1911">
        <v>56.5</v>
      </c>
      <c r="AY1911">
        <v>56</v>
      </c>
      <c r="AZ1911">
        <v>56</v>
      </c>
      <c r="BA1911">
        <v>56.5</v>
      </c>
      <c r="BB1911">
        <v>57</v>
      </c>
      <c r="BC1911">
        <v>60</v>
      </c>
      <c r="BD1911">
        <v>63.5</v>
      </c>
      <c r="BE1911">
        <v>67</v>
      </c>
      <c r="BF1911">
        <v>72</v>
      </c>
      <c r="BG1911">
        <v>76</v>
      </c>
      <c r="BH1911">
        <v>79.5</v>
      </c>
      <c r="BI1911">
        <v>82.5</v>
      </c>
      <c r="BJ1911">
        <v>84</v>
      </c>
      <c r="BK1911">
        <v>84.5</v>
      </c>
      <c r="BL1911">
        <v>83</v>
      </c>
      <c r="BM1911">
        <v>81.5</v>
      </c>
      <c r="BN1911">
        <v>77.5</v>
      </c>
      <c r="BO1911">
        <v>72.5</v>
      </c>
      <c r="BP1911">
        <v>71</v>
      </c>
      <c r="BQ1911">
        <v>69.5</v>
      </c>
      <c r="BR1911">
        <v>68</v>
      </c>
      <c r="BS1911">
        <v>96.362129999999993</v>
      </c>
      <c r="BT1911">
        <v>46.1021</v>
      </c>
      <c r="BU1911">
        <v>98.308499999999995</v>
      </c>
      <c r="BV1911">
        <v>138.44210000000001</v>
      </c>
      <c r="BW1911">
        <v>138.084</v>
      </c>
      <c r="BX1911">
        <v>68.564359999999994</v>
      </c>
      <c r="BY1911">
        <v>24.2498</v>
      </c>
      <c r="BZ1911">
        <v>-47.956319999999998</v>
      </c>
      <c r="CA1911">
        <v>-57.422409999999999</v>
      </c>
      <c r="CB1911">
        <v>-132.5872</v>
      </c>
      <c r="CC1911">
        <v>-39.016219999999997</v>
      </c>
      <c r="CD1911">
        <v>-139.47810000000001</v>
      </c>
      <c r="CE1911">
        <v>180.49170000000001</v>
      </c>
      <c r="CF1911">
        <v>154.61269999999999</v>
      </c>
      <c r="CG1911">
        <v>268.62079999999997</v>
      </c>
      <c r="CH1911">
        <v>6.252275</v>
      </c>
      <c r="CI1911">
        <v>-130.87549999999999</v>
      </c>
      <c r="CJ1911">
        <v>-18.464490000000001</v>
      </c>
      <c r="CK1911">
        <v>216.35210000000001</v>
      </c>
      <c r="CL1911">
        <v>160.29660000000001</v>
      </c>
      <c r="CM1911">
        <v>-286.28370000000001</v>
      </c>
      <c r="CN1911">
        <v>-356.90069999999997</v>
      </c>
      <c r="CO1911">
        <v>-214.6506</v>
      </c>
      <c r="CP1911">
        <v>-243.94909999999999</v>
      </c>
      <c r="CQ1911">
        <v>708.61260000000004</v>
      </c>
      <c r="CR1911">
        <v>353.31990000000002</v>
      </c>
      <c r="CS1911">
        <v>326.99919999999997</v>
      </c>
      <c r="CT1911">
        <v>326.91680000000002</v>
      </c>
      <c r="CU1911">
        <v>297.2285</v>
      </c>
      <c r="CV1911">
        <v>257.34750000000003</v>
      </c>
      <c r="CW1911">
        <v>211.6532</v>
      </c>
      <c r="CX1911">
        <v>193.81469999999999</v>
      </c>
      <c r="CY1911">
        <v>267.9547</v>
      </c>
      <c r="CZ1911">
        <v>645.42560000000003</v>
      </c>
      <c r="DA1911">
        <v>1697.8219999999999</v>
      </c>
      <c r="DB1911">
        <v>2447.54</v>
      </c>
      <c r="DC1911">
        <v>3208.1390000000001</v>
      </c>
      <c r="DD1911">
        <v>3279.0639999999999</v>
      </c>
      <c r="DE1911">
        <v>3526.7930000000001</v>
      </c>
      <c r="DF1911">
        <v>3111.7660000000001</v>
      </c>
      <c r="DG1911">
        <v>2607.4690000000001</v>
      </c>
      <c r="DH1911">
        <v>2269.65</v>
      </c>
      <c r="DI1911">
        <v>1943.7539999999999</v>
      </c>
      <c r="DJ1911">
        <v>1616.972</v>
      </c>
      <c r="DK1911">
        <v>1509.866</v>
      </c>
      <c r="DL1911">
        <v>1262.1690000000001</v>
      </c>
      <c r="DM1911">
        <v>743.73310000000004</v>
      </c>
      <c r="DN1911">
        <v>553.13040000000001</v>
      </c>
      <c r="DO1911">
        <v>20</v>
      </c>
      <c r="DP1911">
        <v>20</v>
      </c>
    </row>
    <row r="1912" spans="1:120" hidden="1" x14ac:dyDescent="0.25">
      <c r="A1912" t="str">
        <f t="shared" si="29"/>
        <v>sublap_id-SLAP_PGCC_Elect DA 1-4 (1PM-9PM)_44434_20-20</v>
      </c>
      <c r="B1912" t="s">
        <v>62</v>
      </c>
      <c r="C1912" t="s">
        <v>299</v>
      </c>
      <c r="D1912" t="s">
        <v>61</v>
      </c>
      <c r="E1912" t="s">
        <v>300</v>
      </c>
      <c r="F1912" t="s">
        <v>61</v>
      </c>
      <c r="G1912" t="s">
        <v>61</v>
      </c>
      <c r="H1912" t="s">
        <v>61</v>
      </c>
      <c r="I1912" t="s">
        <v>61</v>
      </c>
      <c r="J1912" t="s">
        <v>61</v>
      </c>
      <c r="K1912" t="s">
        <v>203</v>
      </c>
      <c r="L1912" s="18">
        <v>44434</v>
      </c>
      <c r="M1912">
        <v>20</v>
      </c>
      <c r="N1912">
        <v>20</v>
      </c>
      <c r="O1912" t="s">
        <v>263</v>
      </c>
      <c r="P1912">
        <v>32</v>
      </c>
      <c r="Q1912">
        <v>32</v>
      </c>
      <c r="R1912">
        <v>0</v>
      </c>
      <c r="S1912">
        <v>0</v>
      </c>
      <c r="T1912">
        <v>0</v>
      </c>
      <c r="U1912">
        <v>0</v>
      </c>
      <c r="V1912">
        <v>0</v>
      </c>
      <c r="W1912">
        <v>1756.5564999999999</v>
      </c>
      <c r="X1912">
        <v>1517.6824999999999</v>
      </c>
      <c r="Y1912">
        <v>1158.98</v>
      </c>
      <c r="Z1912">
        <v>1094.125</v>
      </c>
      <c r="AA1912">
        <v>1154.0060000000001</v>
      </c>
      <c r="AB1912">
        <v>1460.1559999999999</v>
      </c>
      <c r="AC1912">
        <v>1925.7049999999999</v>
      </c>
      <c r="AD1912">
        <v>1787.223</v>
      </c>
      <c r="AE1912">
        <v>1903.19</v>
      </c>
      <c r="AF1912">
        <v>1984.2650000000001</v>
      </c>
      <c r="AG1912">
        <v>2384.2354999999998</v>
      </c>
      <c r="AH1912">
        <v>2484.0630000000001</v>
      </c>
      <c r="AI1912">
        <v>2530.279</v>
      </c>
      <c r="AJ1912">
        <v>2683.1550000000002</v>
      </c>
      <c r="AK1912">
        <v>2841.337</v>
      </c>
      <c r="AL1912">
        <v>2853.1060000000002</v>
      </c>
      <c r="AM1912">
        <v>2853.0459999999998</v>
      </c>
      <c r="AN1912">
        <v>3106.7950000000001</v>
      </c>
      <c r="AO1912">
        <v>3181.5239999999999</v>
      </c>
      <c r="AP1912">
        <v>2671.0940000000001</v>
      </c>
      <c r="AQ1912">
        <v>2366.0880000000002</v>
      </c>
      <c r="AR1912">
        <v>2005.4804999999999</v>
      </c>
      <c r="AS1912">
        <v>1691.9715000000001</v>
      </c>
      <c r="AT1912">
        <v>1557.7964999999999</v>
      </c>
      <c r="AU1912">
        <v>57.28125</v>
      </c>
      <c r="AV1912">
        <v>56.515625</v>
      </c>
      <c r="AW1912">
        <v>55.5</v>
      </c>
      <c r="AX1912">
        <v>55.171875</v>
      </c>
      <c r="AY1912">
        <v>54.875</v>
      </c>
      <c r="AZ1912">
        <v>54.390625</v>
      </c>
      <c r="BA1912">
        <v>53.78125</v>
      </c>
      <c r="BB1912">
        <v>54.640625</v>
      </c>
      <c r="BC1912">
        <v>56.984375</v>
      </c>
      <c r="BD1912">
        <v>59.765625</v>
      </c>
      <c r="BE1912">
        <v>62.734375</v>
      </c>
      <c r="BF1912">
        <v>65.1875</v>
      </c>
      <c r="BG1912">
        <v>68.765625</v>
      </c>
      <c r="BH1912">
        <v>72.53125</v>
      </c>
      <c r="BI1912">
        <v>73.53125</v>
      </c>
      <c r="BJ1912">
        <v>73.859375</v>
      </c>
      <c r="BK1912">
        <v>73.328125</v>
      </c>
      <c r="BL1912">
        <v>72.59375</v>
      </c>
      <c r="BM1912">
        <v>70.75</v>
      </c>
      <c r="BN1912">
        <v>67.015625</v>
      </c>
      <c r="BO1912">
        <v>62.875</v>
      </c>
      <c r="BP1912">
        <v>60.234375</v>
      </c>
      <c r="BQ1912">
        <v>59.0625</v>
      </c>
      <c r="BR1912">
        <v>58.171875</v>
      </c>
      <c r="BS1912">
        <v>-194.74449999999999</v>
      </c>
      <c r="BT1912">
        <v>28.926570000000002</v>
      </c>
      <c r="BU1912">
        <v>168.0318</v>
      </c>
      <c r="BV1912">
        <v>198.77789999999999</v>
      </c>
      <c r="BW1912">
        <v>195.14019999999999</v>
      </c>
      <c r="BX1912">
        <v>-37.171880000000002</v>
      </c>
      <c r="BY1912">
        <v>-227.45930000000001</v>
      </c>
      <c r="BZ1912">
        <v>54.389899999999997</v>
      </c>
      <c r="CA1912">
        <v>-1.0265709999999999</v>
      </c>
      <c r="CB1912">
        <v>2.5664150000000001</v>
      </c>
      <c r="CC1912">
        <v>-115.08459999999999</v>
      </c>
      <c r="CD1912">
        <v>23.53895</v>
      </c>
      <c r="CE1912">
        <v>103.6883</v>
      </c>
      <c r="CF1912">
        <v>11.62879</v>
      </c>
      <c r="CG1912">
        <v>-114.76739999999999</v>
      </c>
      <c r="CH1912">
        <v>-99.856899999999996</v>
      </c>
      <c r="CI1912">
        <v>-120.6562</v>
      </c>
      <c r="CJ1912">
        <v>-420.13229999999999</v>
      </c>
      <c r="CK1912">
        <v>-474.34620000000001</v>
      </c>
      <c r="CL1912">
        <v>-204.0703</v>
      </c>
      <c r="CM1912">
        <v>-174.8245</v>
      </c>
      <c r="CN1912">
        <v>-123.7868</v>
      </c>
      <c r="CO1912">
        <v>-157.19210000000001</v>
      </c>
      <c r="CP1912">
        <v>-115.0055</v>
      </c>
      <c r="CQ1912">
        <v>800.00289999999995</v>
      </c>
      <c r="CR1912">
        <v>542.35080000000005</v>
      </c>
      <c r="CS1912">
        <v>933.43910000000005</v>
      </c>
      <c r="CT1912">
        <v>1141.625</v>
      </c>
      <c r="CU1912">
        <v>1008.698</v>
      </c>
      <c r="CV1912">
        <v>574.21109999999999</v>
      </c>
      <c r="CW1912">
        <v>295.00689999999997</v>
      </c>
      <c r="CX1912">
        <v>350.87119999999999</v>
      </c>
      <c r="CY1912">
        <v>333.37099999999998</v>
      </c>
      <c r="CZ1912">
        <v>425.01069999999999</v>
      </c>
      <c r="DA1912">
        <v>713.23720000000003</v>
      </c>
      <c r="DB1912">
        <v>680.94010000000003</v>
      </c>
      <c r="DC1912">
        <v>834.54740000000004</v>
      </c>
      <c r="DD1912">
        <v>874.59159999999997</v>
      </c>
      <c r="DE1912">
        <v>808.16610000000003</v>
      </c>
      <c r="DF1912">
        <v>818.93209999999999</v>
      </c>
      <c r="DG1912">
        <v>1258.9929999999999</v>
      </c>
      <c r="DH1912">
        <v>1514.2</v>
      </c>
      <c r="DI1912">
        <v>1576.2360000000001</v>
      </c>
      <c r="DJ1912">
        <v>2261.152</v>
      </c>
      <c r="DK1912">
        <v>2966.3090000000002</v>
      </c>
      <c r="DL1912">
        <v>2049.46</v>
      </c>
      <c r="DM1912">
        <v>1339.741</v>
      </c>
      <c r="DN1912">
        <v>1125.325</v>
      </c>
      <c r="DO1912">
        <v>20</v>
      </c>
      <c r="DP1912">
        <v>20</v>
      </c>
    </row>
    <row r="1913" spans="1:120" hidden="1" x14ac:dyDescent="0.25">
      <c r="A1913" t="str">
        <f t="shared" si="29"/>
        <v>Aggregator-Enel X_Elect DA 1-4 (1PM-9PM)_44434_20-20</v>
      </c>
      <c r="B1913" t="s">
        <v>62</v>
      </c>
      <c r="C1913" t="s">
        <v>265</v>
      </c>
      <c r="D1913" t="s">
        <v>61</v>
      </c>
      <c r="E1913" t="s">
        <v>61</v>
      </c>
      <c r="F1913" t="s">
        <v>266</v>
      </c>
      <c r="G1913" t="s">
        <v>61</v>
      </c>
      <c r="H1913" t="s">
        <v>61</v>
      </c>
      <c r="I1913" t="s">
        <v>61</v>
      </c>
      <c r="J1913" t="s">
        <v>61</v>
      </c>
      <c r="K1913" t="s">
        <v>203</v>
      </c>
      <c r="L1913" s="18">
        <v>44434</v>
      </c>
      <c r="M1913">
        <v>20</v>
      </c>
      <c r="N1913">
        <v>20</v>
      </c>
      <c r="O1913" t="s">
        <v>263</v>
      </c>
      <c r="P1913">
        <v>59</v>
      </c>
      <c r="Q1913">
        <v>58</v>
      </c>
      <c r="R1913">
        <v>0</v>
      </c>
      <c r="S1913">
        <v>0</v>
      </c>
      <c r="T1913">
        <v>0</v>
      </c>
      <c r="U1913">
        <v>1</v>
      </c>
      <c r="V1913">
        <v>1</v>
      </c>
      <c r="W1913">
        <v>9991.3997999999992</v>
      </c>
      <c r="X1913">
        <v>9768.3374999999996</v>
      </c>
      <c r="Y1913">
        <v>9094.4974999999995</v>
      </c>
      <c r="Z1913">
        <v>8958.1607000000004</v>
      </c>
      <c r="AA1913">
        <v>8976.6913000000004</v>
      </c>
      <c r="AB1913">
        <v>9275.9102999999996</v>
      </c>
      <c r="AC1913">
        <v>10024.182000000001</v>
      </c>
      <c r="AD1913">
        <v>10503.728999999999</v>
      </c>
      <c r="AE1913">
        <v>11039.82</v>
      </c>
      <c r="AF1913">
        <v>12042.62</v>
      </c>
      <c r="AG1913">
        <v>12794.887000000001</v>
      </c>
      <c r="AH1913">
        <v>13249.96</v>
      </c>
      <c r="AI1913">
        <v>13215.044</v>
      </c>
      <c r="AJ1913">
        <v>13398.521000000001</v>
      </c>
      <c r="AK1913">
        <v>13557.31</v>
      </c>
      <c r="AL1913">
        <v>13893.029</v>
      </c>
      <c r="AM1913">
        <v>13862.722</v>
      </c>
      <c r="AN1913">
        <v>13314.204</v>
      </c>
      <c r="AO1913">
        <v>12426.608</v>
      </c>
      <c r="AP1913">
        <v>11884.718000000001</v>
      </c>
      <c r="AQ1913">
        <v>11708.612999999999</v>
      </c>
      <c r="AR1913">
        <v>11258.407999999999</v>
      </c>
      <c r="AS1913">
        <v>10200.207</v>
      </c>
      <c r="AT1913">
        <v>9849.7667000000001</v>
      </c>
      <c r="AU1913">
        <v>63.491379000000002</v>
      </c>
      <c r="AV1913">
        <v>59.181033999999997</v>
      </c>
      <c r="AW1913">
        <v>57.724138000000004</v>
      </c>
      <c r="AX1913">
        <v>56.318966000000003</v>
      </c>
      <c r="AY1913">
        <v>55.844828</v>
      </c>
      <c r="AZ1913">
        <v>55.784483000000002</v>
      </c>
      <c r="BA1913">
        <v>56.181033999999997</v>
      </c>
      <c r="BB1913">
        <v>56.655172</v>
      </c>
      <c r="BC1913">
        <v>59.603448</v>
      </c>
      <c r="BD1913">
        <v>62.991379000000002</v>
      </c>
      <c r="BE1913">
        <v>66.491378999999995</v>
      </c>
      <c r="BF1913">
        <v>71.396552</v>
      </c>
      <c r="BG1913">
        <v>75.431033999999997</v>
      </c>
      <c r="BH1913">
        <v>79.051723999999993</v>
      </c>
      <c r="BI1913">
        <v>81.991378999999995</v>
      </c>
      <c r="BJ1913">
        <v>83.448276000000007</v>
      </c>
      <c r="BK1913">
        <v>83.853448</v>
      </c>
      <c r="BL1913">
        <v>82.431033999999997</v>
      </c>
      <c r="BM1913">
        <v>80.767240999999999</v>
      </c>
      <c r="BN1913">
        <v>76.801723999999993</v>
      </c>
      <c r="BO1913">
        <v>71.913792999999998</v>
      </c>
      <c r="BP1913">
        <v>70.362069000000005</v>
      </c>
      <c r="BQ1913">
        <v>68.853448</v>
      </c>
      <c r="BR1913">
        <v>67.362069000000005</v>
      </c>
      <c r="BS1913">
        <v>-91.555269999999993</v>
      </c>
      <c r="BT1913">
        <v>92.575239999999994</v>
      </c>
      <c r="BU1913">
        <v>398.42399999999998</v>
      </c>
      <c r="BV1913">
        <v>429.44189999999998</v>
      </c>
      <c r="BW1913">
        <v>445.66390000000001</v>
      </c>
      <c r="BX1913">
        <v>171.6377</v>
      </c>
      <c r="BY1913">
        <v>5.0887440000000002</v>
      </c>
      <c r="BZ1913">
        <v>-87.875050000000002</v>
      </c>
      <c r="CA1913">
        <v>-240.6455</v>
      </c>
      <c r="CB1913">
        <v>-310.61559999999997</v>
      </c>
      <c r="CC1913">
        <v>-374.66300000000001</v>
      </c>
      <c r="CD1913">
        <v>-314.04309999999998</v>
      </c>
      <c r="CE1913">
        <v>81.228179999999995</v>
      </c>
      <c r="CF1913">
        <v>188.31370000000001</v>
      </c>
      <c r="CG1913">
        <v>163.4759</v>
      </c>
      <c r="CH1913">
        <v>-153.47049999999999</v>
      </c>
      <c r="CI1913">
        <v>-268.2756</v>
      </c>
      <c r="CJ1913">
        <v>-29.835329999999999</v>
      </c>
      <c r="CK1913">
        <v>500.06259999999997</v>
      </c>
      <c r="CL1913">
        <v>454.06790000000001</v>
      </c>
      <c r="CM1913">
        <v>76.980220000000003</v>
      </c>
      <c r="CN1913">
        <v>-48.270200000000003</v>
      </c>
      <c r="CO1913">
        <v>99.633629999999997</v>
      </c>
      <c r="CP1913">
        <v>111.3933</v>
      </c>
      <c r="CQ1913">
        <v>4254.5079999999998</v>
      </c>
      <c r="CR1913">
        <v>2568.36</v>
      </c>
      <c r="CS1913">
        <v>2544.6550000000002</v>
      </c>
      <c r="CT1913">
        <v>2418.4059999999999</v>
      </c>
      <c r="CU1913">
        <v>2106.8429999999998</v>
      </c>
      <c r="CV1913">
        <v>1261.8989999999999</v>
      </c>
      <c r="CW1913">
        <v>891.38170000000002</v>
      </c>
      <c r="CX1913">
        <v>840.33879999999999</v>
      </c>
      <c r="CY1913">
        <v>908.93520000000001</v>
      </c>
      <c r="CZ1913">
        <v>1366.211</v>
      </c>
      <c r="DA1913">
        <v>3120.7539999999999</v>
      </c>
      <c r="DB1913">
        <v>4372.527</v>
      </c>
      <c r="DC1913">
        <v>5775.1949999999997</v>
      </c>
      <c r="DD1913">
        <v>5713.0249999999996</v>
      </c>
      <c r="DE1913">
        <v>6437.0619999999999</v>
      </c>
      <c r="DF1913">
        <v>6008.98</v>
      </c>
      <c r="DG1913">
        <v>5645.8789999999999</v>
      </c>
      <c r="DH1913">
        <v>5222.4949999999999</v>
      </c>
      <c r="DI1913">
        <v>4946.8940000000002</v>
      </c>
      <c r="DJ1913">
        <v>4099.9350000000004</v>
      </c>
      <c r="DK1913">
        <v>4523.4250000000002</v>
      </c>
      <c r="DL1913">
        <v>4170.6909999999998</v>
      </c>
      <c r="DM1913">
        <v>3960.498</v>
      </c>
      <c r="DN1913">
        <v>3226.3339999999998</v>
      </c>
      <c r="DO1913">
        <v>20</v>
      </c>
      <c r="DP1913">
        <v>20</v>
      </c>
    </row>
    <row r="1914" spans="1:120" hidden="1" x14ac:dyDescent="0.25">
      <c r="A1914" t="str">
        <f t="shared" si="29"/>
        <v>Industry_Type-1. Agriculture, Mining &amp; Construction_Elect DA 1-4 (1PM-9PM)_44434_20-20</v>
      </c>
      <c r="B1914" t="s">
        <v>62</v>
      </c>
      <c r="C1914" t="s">
        <v>211</v>
      </c>
      <c r="D1914" t="s">
        <v>61</v>
      </c>
      <c r="E1914" t="s">
        <v>61</v>
      </c>
      <c r="F1914" t="s">
        <v>61</v>
      </c>
      <c r="G1914" t="s">
        <v>30</v>
      </c>
      <c r="H1914" t="s">
        <v>61</v>
      </c>
      <c r="I1914" t="s">
        <v>61</v>
      </c>
      <c r="J1914" t="s">
        <v>61</v>
      </c>
      <c r="K1914" t="s">
        <v>203</v>
      </c>
      <c r="L1914" s="18">
        <v>44434</v>
      </c>
      <c r="M1914">
        <v>20</v>
      </c>
      <c r="N1914">
        <v>20</v>
      </c>
      <c r="O1914" t="s">
        <v>263</v>
      </c>
      <c r="P1914">
        <v>3</v>
      </c>
      <c r="Q1914">
        <v>3</v>
      </c>
      <c r="R1914">
        <v>0</v>
      </c>
      <c r="S1914">
        <v>0</v>
      </c>
      <c r="T1914">
        <v>1</v>
      </c>
      <c r="U1914">
        <v>1</v>
      </c>
      <c r="V1914">
        <v>1</v>
      </c>
      <c r="W1914">
        <v>1169.32</v>
      </c>
      <c r="X1914">
        <v>949.34</v>
      </c>
      <c r="Y1914">
        <v>589.12</v>
      </c>
      <c r="Z1914">
        <v>521.98</v>
      </c>
      <c r="AA1914">
        <v>567.9</v>
      </c>
      <c r="AB1914">
        <v>798.6</v>
      </c>
      <c r="AC1914">
        <v>1086.58</v>
      </c>
      <c r="AD1914">
        <v>951.76</v>
      </c>
      <c r="AE1914">
        <v>972.98</v>
      </c>
      <c r="AF1914">
        <v>985.68</v>
      </c>
      <c r="AG1914">
        <v>1147.1199999999999</v>
      </c>
      <c r="AH1914">
        <v>1130.56</v>
      </c>
      <c r="AI1914">
        <v>1095.68</v>
      </c>
      <c r="AJ1914">
        <v>1132.56</v>
      </c>
      <c r="AK1914">
        <v>1169.94</v>
      </c>
      <c r="AL1914">
        <v>1285.9000000000001</v>
      </c>
      <c r="AM1914">
        <v>1232.02</v>
      </c>
      <c r="AN1914">
        <v>1210.5</v>
      </c>
      <c r="AO1914">
        <v>1181.8</v>
      </c>
      <c r="AP1914">
        <v>1139.48</v>
      </c>
      <c r="AQ1914">
        <v>1037.32</v>
      </c>
      <c r="AR1914">
        <v>1035.28</v>
      </c>
      <c r="AS1914">
        <v>995.7</v>
      </c>
      <c r="AT1914">
        <v>921.74</v>
      </c>
      <c r="AU1914">
        <v>57.5</v>
      </c>
      <c r="AV1914">
        <v>57</v>
      </c>
      <c r="AW1914">
        <v>56</v>
      </c>
      <c r="AX1914">
        <v>56</v>
      </c>
      <c r="AY1914">
        <v>56</v>
      </c>
      <c r="AZ1914">
        <v>55.5</v>
      </c>
      <c r="BA1914">
        <v>55</v>
      </c>
      <c r="BB1914">
        <v>55</v>
      </c>
      <c r="BC1914">
        <v>55</v>
      </c>
      <c r="BD1914">
        <v>55</v>
      </c>
      <c r="BE1914">
        <v>56.5</v>
      </c>
      <c r="BF1914">
        <v>58</v>
      </c>
      <c r="BG1914">
        <v>62</v>
      </c>
      <c r="BH1914">
        <v>66.5</v>
      </c>
      <c r="BI1914">
        <v>67</v>
      </c>
      <c r="BJ1914">
        <v>67</v>
      </c>
      <c r="BK1914">
        <v>66</v>
      </c>
      <c r="BL1914">
        <v>65</v>
      </c>
      <c r="BM1914">
        <v>63</v>
      </c>
      <c r="BN1914">
        <v>60</v>
      </c>
      <c r="BO1914">
        <v>58.5</v>
      </c>
      <c r="BP1914">
        <v>58</v>
      </c>
      <c r="BQ1914">
        <v>58</v>
      </c>
      <c r="BR1914">
        <v>58</v>
      </c>
      <c r="BS1914">
        <v>-197.16200000000001</v>
      </c>
      <c r="BT1914">
        <v>25.5838</v>
      </c>
      <c r="BU1914">
        <v>169.81319999999999</v>
      </c>
      <c r="BV1914">
        <v>201.16669999999999</v>
      </c>
      <c r="BW1914">
        <v>196.6395</v>
      </c>
      <c r="BX1914">
        <v>-7.2673230000000002</v>
      </c>
      <c r="BY1914">
        <v>-122.43600000000001</v>
      </c>
      <c r="BZ1914">
        <v>-8.2857280000000006</v>
      </c>
      <c r="CA1914">
        <v>-37.805019999999999</v>
      </c>
      <c r="CB1914">
        <v>-30.370419999999999</v>
      </c>
      <c r="CC1914">
        <v>-139.84469999999999</v>
      </c>
      <c r="CD1914">
        <v>-82.700230000000005</v>
      </c>
      <c r="CE1914">
        <v>-23.054960000000001</v>
      </c>
      <c r="CF1914">
        <v>-57.381050000000002</v>
      </c>
      <c r="CG1914">
        <v>-111.00239999999999</v>
      </c>
      <c r="CH1914">
        <v>-235.33920000000001</v>
      </c>
      <c r="CI1914">
        <v>-234.58099999999999</v>
      </c>
      <c r="CJ1914">
        <v>-270.95859999999999</v>
      </c>
      <c r="CK1914">
        <v>-270.87189999999998</v>
      </c>
      <c r="CL1914">
        <v>-255.7835</v>
      </c>
      <c r="CM1914">
        <v>-227.90880000000001</v>
      </c>
      <c r="CN1914">
        <v>-200.41380000000001</v>
      </c>
      <c r="CO1914">
        <v>-163.0078</v>
      </c>
      <c r="CP1914">
        <v>-110.6152</v>
      </c>
      <c r="CQ1914">
        <v>765.77850000000001</v>
      </c>
      <c r="CR1914">
        <v>517.15260000000001</v>
      </c>
      <c r="CS1914">
        <v>909.08439999999996</v>
      </c>
      <c r="CT1914">
        <v>1118.0409999999999</v>
      </c>
      <c r="CU1914">
        <v>983.95619999999997</v>
      </c>
      <c r="CV1914">
        <v>537.3107</v>
      </c>
      <c r="CW1914">
        <v>242.44649999999999</v>
      </c>
      <c r="CX1914">
        <v>254.98</v>
      </c>
      <c r="CY1914">
        <v>244.07910000000001</v>
      </c>
      <c r="CZ1914">
        <v>326.34739999999999</v>
      </c>
      <c r="DA1914">
        <v>452.63639999999998</v>
      </c>
      <c r="DB1914">
        <v>465.18150000000003</v>
      </c>
      <c r="DC1914">
        <v>618.49549999999999</v>
      </c>
      <c r="DD1914">
        <v>582.17769999999996</v>
      </c>
      <c r="DE1914">
        <v>537.73400000000004</v>
      </c>
      <c r="DF1914">
        <v>506.92579999999998</v>
      </c>
      <c r="DG1914">
        <v>895.34310000000005</v>
      </c>
      <c r="DH1914">
        <v>1000.112</v>
      </c>
      <c r="DI1914">
        <v>1063.287</v>
      </c>
      <c r="DJ1914">
        <v>1044.8</v>
      </c>
      <c r="DK1914">
        <v>1095.1479999999999</v>
      </c>
      <c r="DL1914">
        <v>1242.3389999999999</v>
      </c>
      <c r="DM1914">
        <v>1229.104</v>
      </c>
      <c r="DN1914">
        <v>1092.431</v>
      </c>
      <c r="DO1914">
        <v>20</v>
      </c>
      <c r="DP1914">
        <v>20</v>
      </c>
    </row>
    <row r="1915" spans="1:120" hidden="1" x14ac:dyDescent="0.25">
      <c r="A1915" t="str">
        <f t="shared" si="29"/>
        <v>LCA-Northern Coast_Elect DA 1-4 (1PM-9PM)_44434_20-20</v>
      </c>
      <c r="B1915" t="s">
        <v>62</v>
      </c>
      <c r="C1915" t="s">
        <v>222</v>
      </c>
      <c r="D1915" t="s">
        <v>104</v>
      </c>
      <c r="E1915" t="s">
        <v>61</v>
      </c>
      <c r="F1915" t="s">
        <v>61</v>
      </c>
      <c r="G1915" t="s">
        <v>61</v>
      </c>
      <c r="H1915" t="s">
        <v>61</v>
      </c>
      <c r="I1915" t="s">
        <v>61</v>
      </c>
      <c r="J1915" t="s">
        <v>61</v>
      </c>
      <c r="K1915" t="s">
        <v>203</v>
      </c>
      <c r="L1915" s="18">
        <v>44434</v>
      </c>
      <c r="M1915">
        <v>20</v>
      </c>
      <c r="N1915">
        <v>20</v>
      </c>
      <c r="O1915" t="s">
        <v>263</v>
      </c>
      <c r="P1915">
        <v>2</v>
      </c>
      <c r="Q1915">
        <v>2</v>
      </c>
      <c r="R1915">
        <v>0</v>
      </c>
      <c r="S1915">
        <v>0</v>
      </c>
      <c r="T1915">
        <v>1</v>
      </c>
      <c r="U1915">
        <v>1</v>
      </c>
      <c r="V1915">
        <v>1</v>
      </c>
      <c r="W1915">
        <v>1000.845</v>
      </c>
      <c r="X1915">
        <v>1086.825</v>
      </c>
      <c r="Y1915">
        <v>970.39499999999998</v>
      </c>
      <c r="Z1915">
        <v>1019.34</v>
      </c>
      <c r="AA1915">
        <v>930.91499999999996</v>
      </c>
      <c r="AB1915">
        <v>849.72</v>
      </c>
      <c r="AC1915">
        <v>830.17499999999995</v>
      </c>
      <c r="AD1915">
        <v>1083.57</v>
      </c>
      <c r="AE1915">
        <v>1223.865</v>
      </c>
      <c r="AF1915">
        <v>1277.895</v>
      </c>
      <c r="AG1915">
        <v>1313.52</v>
      </c>
      <c r="AH1915">
        <v>1227.9449999999999</v>
      </c>
      <c r="AI1915">
        <v>1234.32</v>
      </c>
      <c r="AJ1915">
        <v>1087.7550000000001</v>
      </c>
      <c r="AK1915">
        <v>1136.9849999999999</v>
      </c>
      <c r="AL1915">
        <v>1152.915</v>
      </c>
      <c r="AM1915">
        <v>1121.6400000000001</v>
      </c>
      <c r="AN1915">
        <v>963.69</v>
      </c>
      <c r="AO1915">
        <v>715.09500000000003</v>
      </c>
      <c r="AP1915">
        <v>704.98500000000001</v>
      </c>
      <c r="AQ1915">
        <v>683.32500000000005</v>
      </c>
      <c r="AR1915">
        <v>644.79</v>
      </c>
      <c r="AS1915">
        <v>647.68499999999995</v>
      </c>
      <c r="AT1915">
        <v>637.33500000000004</v>
      </c>
      <c r="AU1915">
        <v>59</v>
      </c>
      <c r="AV1915">
        <v>54</v>
      </c>
      <c r="AW1915">
        <v>53</v>
      </c>
      <c r="AX1915">
        <v>52</v>
      </c>
      <c r="AY1915">
        <v>51.5</v>
      </c>
      <c r="AZ1915">
        <v>50.5</v>
      </c>
      <c r="BA1915">
        <v>49.5</v>
      </c>
      <c r="BB1915">
        <v>50</v>
      </c>
      <c r="BC1915">
        <v>56</v>
      </c>
      <c r="BD1915">
        <v>61.5</v>
      </c>
      <c r="BE1915">
        <v>68</v>
      </c>
      <c r="BF1915">
        <v>75.5</v>
      </c>
      <c r="BG1915">
        <v>80.5</v>
      </c>
      <c r="BH1915">
        <v>86</v>
      </c>
      <c r="BI1915">
        <v>91</v>
      </c>
      <c r="BJ1915">
        <v>93.5</v>
      </c>
      <c r="BK1915">
        <v>93.5</v>
      </c>
      <c r="BL1915">
        <v>93.5</v>
      </c>
      <c r="BM1915">
        <v>88</v>
      </c>
      <c r="BN1915">
        <v>83.5</v>
      </c>
      <c r="BO1915">
        <v>76.5</v>
      </c>
      <c r="BP1915">
        <v>72</v>
      </c>
      <c r="BQ1915">
        <v>68</v>
      </c>
      <c r="BR1915">
        <v>64.5</v>
      </c>
      <c r="BS1915">
        <v>12.58084</v>
      </c>
      <c r="BT1915">
        <v>20.174009999999999</v>
      </c>
      <c r="BU1915">
        <v>125.3699</v>
      </c>
      <c r="BV1915">
        <v>85.118129999999994</v>
      </c>
      <c r="BW1915">
        <v>105.9439</v>
      </c>
      <c r="BX1915">
        <v>108.7013</v>
      </c>
      <c r="BY1915">
        <v>103.6377</v>
      </c>
      <c r="BZ1915">
        <v>-31.031680000000001</v>
      </c>
      <c r="CA1915">
        <v>-142.40270000000001</v>
      </c>
      <c r="CB1915">
        <v>-144.8486</v>
      </c>
      <c r="CC1915">
        <v>-190.17439999999999</v>
      </c>
      <c r="CD1915">
        <v>-89.124939999999995</v>
      </c>
      <c r="CE1915">
        <v>-74.242919999999998</v>
      </c>
      <c r="CF1915">
        <v>90.753479999999996</v>
      </c>
      <c r="CG1915">
        <v>8.0610959999999992</v>
      </c>
      <c r="CH1915">
        <v>78.333399999999997</v>
      </c>
      <c r="CI1915">
        <v>99.304320000000004</v>
      </c>
      <c r="CJ1915">
        <v>259.75150000000002</v>
      </c>
      <c r="CK1915">
        <v>550.11320000000001</v>
      </c>
      <c r="CL1915">
        <v>544.82730000000004</v>
      </c>
      <c r="CM1915">
        <v>584.56640000000004</v>
      </c>
      <c r="CN1915">
        <v>503.25310000000002</v>
      </c>
      <c r="CO1915">
        <v>471.6284</v>
      </c>
      <c r="CP1915">
        <v>459.55189999999999</v>
      </c>
      <c r="CQ1915">
        <v>2663.12</v>
      </c>
      <c r="CR1915">
        <v>1624.527</v>
      </c>
      <c r="CS1915">
        <v>1235.0419999999999</v>
      </c>
      <c r="CT1915">
        <v>904.15909999999997</v>
      </c>
      <c r="CU1915">
        <v>765.75130000000001</v>
      </c>
      <c r="CV1915">
        <v>434.27050000000003</v>
      </c>
      <c r="CW1915">
        <v>415.08819999999997</v>
      </c>
      <c r="CX1915">
        <v>370.41129999999998</v>
      </c>
      <c r="CY1915">
        <v>376.18349999999998</v>
      </c>
      <c r="CZ1915">
        <v>372.2011</v>
      </c>
      <c r="DA1915">
        <v>927.70360000000005</v>
      </c>
      <c r="DB1915">
        <v>1402.652</v>
      </c>
      <c r="DC1915">
        <v>1872.171</v>
      </c>
      <c r="DD1915">
        <v>1780.085</v>
      </c>
      <c r="DE1915">
        <v>2285.5909999999999</v>
      </c>
      <c r="DF1915">
        <v>2302.5039999999999</v>
      </c>
      <c r="DG1915">
        <v>2048.982</v>
      </c>
      <c r="DH1915">
        <v>1860.482</v>
      </c>
      <c r="DI1915">
        <v>1844.9069999999999</v>
      </c>
      <c r="DJ1915">
        <v>1359.694</v>
      </c>
      <c r="DK1915">
        <v>1821.777</v>
      </c>
      <c r="DL1915">
        <v>1572.316</v>
      </c>
      <c r="DM1915">
        <v>1881.835</v>
      </c>
      <c r="DN1915">
        <v>1492.6289999999999</v>
      </c>
      <c r="DO1915">
        <v>20</v>
      </c>
      <c r="DP1915">
        <v>20</v>
      </c>
    </row>
    <row r="1916" spans="1:120" hidden="1" x14ac:dyDescent="0.25">
      <c r="A1916" t="str">
        <f t="shared" si="29"/>
        <v>sublap_id-SLAP_PGNB_Elect DA 1-4 (1PM-9PM)_44434_20-20</v>
      </c>
      <c r="B1916" t="s">
        <v>62</v>
      </c>
      <c r="C1916" t="s">
        <v>295</v>
      </c>
      <c r="D1916" t="s">
        <v>61</v>
      </c>
      <c r="E1916" t="s">
        <v>296</v>
      </c>
      <c r="F1916" t="s">
        <v>61</v>
      </c>
      <c r="G1916" t="s">
        <v>61</v>
      </c>
      <c r="H1916" t="s">
        <v>61</v>
      </c>
      <c r="I1916" t="s">
        <v>61</v>
      </c>
      <c r="J1916" t="s">
        <v>61</v>
      </c>
      <c r="K1916" t="s">
        <v>203</v>
      </c>
      <c r="L1916" s="18">
        <v>44434</v>
      </c>
      <c r="M1916">
        <v>20</v>
      </c>
      <c r="N1916">
        <v>20</v>
      </c>
      <c r="O1916" t="s">
        <v>263</v>
      </c>
      <c r="P1916">
        <v>2</v>
      </c>
      <c r="Q1916">
        <v>2</v>
      </c>
      <c r="R1916">
        <v>0</v>
      </c>
      <c r="S1916">
        <v>0</v>
      </c>
      <c r="T1916">
        <v>1</v>
      </c>
      <c r="U1916">
        <v>1</v>
      </c>
      <c r="V1916">
        <v>1</v>
      </c>
      <c r="W1916">
        <v>1000.845</v>
      </c>
      <c r="X1916">
        <v>1086.825</v>
      </c>
      <c r="Y1916">
        <v>970.39499999999998</v>
      </c>
      <c r="Z1916">
        <v>1019.34</v>
      </c>
      <c r="AA1916">
        <v>930.91499999999996</v>
      </c>
      <c r="AB1916">
        <v>849.72</v>
      </c>
      <c r="AC1916">
        <v>830.17499999999995</v>
      </c>
      <c r="AD1916">
        <v>1083.57</v>
      </c>
      <c r="AE1916">
        <v>1223.865</v>
      </c>
      <c r="AF1916">
        <v>1277.895</v>
      </c>
      <c r="AG1916">
        <v>1313.52</v>
      </c>
      <c r="AH1916">
        <v>1227.9449999999999</v>
      </c>
      <c r="AI1916">
        <v>1234.32</v>
      </c>
      <c r="AJ1916">
        <v>1087.7550000000001</v>
      </c>
      <c r="AK1916">
        <v>1136.9849999999999</v>
      </c>
      <c r="AL1916">
        <v>1152.915</v>
      </c>
      <c r="AM1916">
        <v>1121.6400000000001</v>
      </c>
      <c r="AN1916">
        <v>963.69</v>
      </c>
      <c r="AO1916">
        <v>715.09500000000003</v>
      </c>
      <c r="AP1916">
        <v>704.98500000000001</v>
      </c>
      <c r="AQ1916">
        <v>683.32500000000005</v>
      </c>
      <c r="AR1916">
        <v>644.79</v>
      </c>
      <c r="AS1916">
        <v>647.68499999999995</v>
      </c>
      <c r="AT1916">
        <v>637.33500000000004</v>
      </c>
      <c r="AU1916">
        <v>59</v>
      </c>
      <c r="AV1916">
        <v>54</v>
      </c>
      <c r="AW1916">
        <v>53</v>
      </c>
      <c r="AX1916">
        <v>52</v>
      </c>
      <c r="AY1916">
        <v>51.5</v>
      </c>
      <c r="AZ1916">
        <v>50.5</v>
      </c>
      <c r="BA1916">
        <v>49.5</v>
      </c>
      <c r="BB1916">
        <v>50</v>
      </c>
      <c r="BC1916">
        <v>56</v>
      </c>
      <c r="BD1916">
        <v>61.5</v>
      </c>
      <c r="BE1916">
        <v>68</v>
      </c>
      <c r="BF1916">
        <v>75.5</v>
      </c>
      <c r="BG1916">
        <v>80.5</v>
      </c>
      <c r="BH1916">
        <v>86</v>
      </c>
      <c r="BI1916">
        <v>91</v>
      </c>
      <c r="BJ1916">
        <v>93.5</v>
      </c>
      <c r="BK1916">
        <v>93.5</v>
      </c>
      <c r="BL1916">
        <v>93.5</v>
      </c>
      <c r="BM1916">
        <v>88</v>
      </c>
      <c r="BN1916">
        <v>83.5</v>
      </c>
      <c r="BO1916">
        <v>76.5</v>
      </c>
      <c r="BP1916">
        <v>72</v>
      </c>
      <c r="BQ1916">
        <v>68</v>
      </c>
      <c r="BR1916">
        <v>64.5</v>
      </c>
      <c r="BS1916">
        <v>12.58084</v>
      </c>
      <c r="BT1916">
        <v>20.174009999999999</v>
      </c>
      <c r="BU1916">
        <v>125.3699</v>
      </c>
      <c r="BV1916">
        <v>85.118129999999994</v>
      </c>
      <c r="BW1916">
        <v>105.9439</v>
      </c>
      <c r="BX1916">
        <v>108.7013</v>
      </c>
      <c r="BY1916">
        <v>103.6377</v>
      </c>
      <c r="BZ1916">
        <v>-31.031680000000001</v>
      </c>
      <c r="CA1916">
        <v>-142.40270000000001</v>
      </c>
      <c r="CB1916">
        <v>-144.8486</v>
      </c>
      <c r="CC1916">
        <v>-190.17439999999999</v>
      </c>
      <c r="CD1916">
        <v>-89.124939999999995</v>
      </c>
      <c r="CE1916">
        <v>-74.242919999999998</v>
      </c>
      <c r="CF1916">
        <v>90.753479999999996</v>
      </c>
      <c r="CG1916">
        <v>8.0610959999999992</v>
      </c>
      <c r="CH1916">
        <v>78.333399999999997</v>
      </c>
      <c r="CI1916">
        <v>99.304320000000004</v>
      </c>
      <c r="CJ1916">
        <v>259.75150000000002</v>
      </c>
      <c r="CK1916">
        <v>550.11320000000001</v>
      </c>
      <c r="CL1916">
        <v>544.82730000000004</v>
      </c>
      <c r="CM1916">
        <v>584.56640000000004</v>
      </c>
      <c r="CN1916">
        <v>503.25310000000002</v>
      </c>
      <c r="CO1916">
        <v>471.6284</v>
      </c>
      <c r="CP1916">
        <v>459.55189999999999</v>
      </c>
      <c r="CQ1916">
        <v>2663.12</v>
      </c>
      <c r="CR1916">
        <v>1624.527</v>
      </c>
      <c r="CS1916">
        <v>1235.0419999999999</v>
      </c>
      <c r="CT1916">
        <v>904.15909999999997</v>
      </c>
      <c r="CU1916">
        <v>765.75130000000001</v>
      </c>
      <c r="CV1916">
        <v>434.27050000000003</v>
      </c>
      <c r="CW1916">
        <v>415.08819999999997</v>
      </c>
      <c r="CX1916">
        <v>370.41129999999998</v>
      </c>
      <c r="CY1916">
        <v>376.18349999999998</v>
      </c>
      <c r="CZ1916">
        <v>372.2011</v>
      </c>
      <c r="DA1916">
        <v>927.70360000000005</v>
      </c>
      <c r="DB1916">
        <v>1402.652</v>
      </c>
      <c r="DC1916">
        <v>1872.171</v>
      </c>
      <c r="DD1916">
        <v>1780.085</v>
      </c>
      <c r="DE1916">
        <v>2285.5909999999999</v>
      </c>
      <c r="DF1916">
        <v>2302.5039999999999</v>
      </c>
      <c r="DG1916">
        <v>2048.982</v>
      </c>
      <c r="DH1916">
        <v>1860.482</v>
      </c>
      <c r="DI1916">
        <v>1844.9069999999999</v>
      </c>
      <c r="DJ1916">
        <v>1359.694</v>
      </c>
      <c r="DK1916">
        <v>1821.777</v>
      </c>
      <c r="DL1916">
        <v>1572.316</v>
      </c>
      <c r="DM1916">
        <v>1881.835</v>
      </c>
      <c r="DN1916">
        <v>1492.6289999999999</v>
      </c>
      <c r="DO1916">
        <v>20</v>
      </c>
      <c r="DP1916">
        <v>20</v>
      </c>
    </row>
    <row r="1917" spans="1:120" hidden="1" x14ac:dyDescent="0.25">
      <c r="A1917" t="str">
        <f t="shared" si="29"/>
        <v>All_Elect DA 1-4 (1PM-9PM)_44434_20-20</v>
      </c>
      <c r="B1917" t="s">
        <v>62</v>
      </c>
      <c r="C1917" t="s">
        <v>61</v>
      </c>
      <c r="D1917" t="s">
        <v>61</v>
      </c>
      <c r="E1917" t="s">
        <v>61</v>
      </c>
      <c r="F1917" t="s">
        <v>61</v>
      </c>
      <c r="G1917" t="s">
        <v>61</v>
      </c>
      <c r="H1917" t="s">
        <v>61</v>
      </c>
      <c r="I1917" t="s">
        <v>61</v>
      </c>
      <c r="J1917" t="s">
        <v>61</v>
      </c>
      <c r="K1917" t="s">
        <v>203</v>
      </c>
      <c r="L1917" s="18">
        <v>44434</v>
      </c>
      <c r="M1917">
        <v>20</v>
      </c>
      <c r="N1917">
        <v>20</v>
      </c>
      <c r="O1917" t="s">
        <v>263</v>
      </c>
      <c r="P1917">
        <v>189</v>
      </c>
      <c r="Q1917">
        <v>186</v>
      </c>
      <c r="R1917">
        <v>0</v>
      </c>
      <c r="S1917">
        <v>0</v>
      </c>
      <c r="T1917">
        <v>0</v>
      </c>
      <c r="U1917">
        <v>0</v>
      </c>
      <c r="V1917">
        <v>0</v>
      </c>
      <c r="W1917">
        <v>16113.448</v>
      </c>
      <c r="X1917">
        <v>15506.717000000001</v>
      </c>
      <c r="Y1917">
        <v>14760.898999999999</v>
      </c>
      <c r="Z1917">
        <v>14689.28</v>
      </c>
      <c r="AA1917">
        <v>14881.259</v>
      </c>
      <c r="AB1917">
        <v>15636.427</v>
      </c>
      <c r="AC1917">
        <v>17371.289000000001</v>
      </c>
      <c r="AD1917">
        <v>18520.352999999999</v>
      </c>
      <c r="AE1917">
        <v>19956.644</v>
      </c>
      <c r="AF1917">
        <v>22014.115000000002</v>
      </c>
      <c r="AG1917">
        <v>24008.019</v>
      </c>
      <c r="AH1917">
        <v>25535.107</v>
      </c>
      <c r="AI1917">
        <v>26156.233</v>
      </c>
      <c r="AJ1917">
        <v>26806.087</v>
      </c>
      <c r="AK1917">
        <v>27447.613000000001</v>
      </c>
      <c r="AL1917">
        <v>27912.013999999999</v>
      </c>
      <c r="AM1917">
        <v>28283.002</v>
      </c>
      <c r="AN1917">
        <v>28325.084999999999</v>
      </c>
      <c r="AO1917">
        <v>27220.157999999999</v>
      </c>
      <c r="AP1917">
        <v>24113.526999999998</v>
      </c>
      <c r="AQ1917">
        <v>22552.988000000001</v>
      </c>
      <c r="AR1917">
        <v>19729.663</v>
      </c>
      <c r="AS1917">
        <v>17396.417000000001</v>
      </c>
      <c r="AT1917">
        <v>16366.308999999999</v>
      </c>
      <c r="AU1917">
        <v>62.067203999999997</v>
      </c>
      <c r="AV1917">
        <v>58.889785000000003</v>
      </c>
      <c r="AW1917">
        <v>58.166666999999997</v>
      </c>
      <c r="AX1917">
        <v>57.532257999999999</v>
      </c>
      <c r="AY1917">
        <v>56.879032000000002</v>
      </c>
      <c r="AZ1917">
        <v>56.443548</v>
      </c>
      <c r="BA1917">
        <v>56.357526999999997</v>
      </c>
      <c r="BB1917">
        <v>56.956989</v>
      </c>
      <c r="BC1917">
        <v>59.827956999999998</v>
      </c>
      <c r="BD1917">
        <v>63.217742000000001</v>
      </c>
      <c r="BE1917">
        <v>66.908602000000002</v>
      </c>
      <c r="BF1917">
        <v>71.231183000000001</v>
      </c>
      <c r="BG1917">
        <v>75.056451999999993</v>
      </c>
      <c r="BH1917">
        <v>78.967742000000001</v>
      </c>
      <c r="BI1917">
        <v>81.360214999999997</v>
      </c>
      <c r="BJ1917">
        <v>82.763441</v>
      </c>
      <c r="BK1917">
        <v>83.491934999999998</v>
      </c>
      <c r="BL1917">
        <v>82.846773999999996</v>
      </c>
      <c r="BM1917">
        <v>80.846773999999996</v>
      </c>
      <c r="BN1917">
        <v>76.973117999999999</v>
      </c>
      <c r="BO1917">
        <v>71.975806000000006</v>
      </c>
      <c r="BP1917">
        <v>69.139785000000003</v>
      </c>
      <c r="BQ1917">
        <v>67.309139999999999</v>
      </c>
      <c r="BR1917">
        <v>65.814515999999998</v>
      </c>
      <c r="BS1917">
        <v>-231.59610000000001</v>
      </c>
      <c r="BT1917">
        <v>266.60629999999998</v>
      </c>
      <c r="BU1917">
        <v>570.82010000000002</v>
      </c>
      <c r="BV1917">
        <v>524.45159999999998</v>
      </c>
      <c r="BW1917">
        <v>397.32740000000001</v>
      </c>
      <c r="BX1917">
        <v>66.320830000000001</v>
      </c>
      <c r="BY1917">
        <v>-179.46250000000001</v>
      </c>
      <c r="BZ1917">
        <v>82.73715</v>
      </c>
      <c r="CA1917">
        <v>-126.06619999999999</v>
      </c>
      <c r="CB1917">
        <v>-267.04539999999997</v>
      </c>
      <c r="CC1917">
        <v>-376.27670000000001</v>
      </c>
      <c r="CD1917">
        <v>-283.45460000000003</v>
      </c>
      <c r="CE1917">
        <v>47.655050000000003</v>
      </c>
      <c r="CF1917">
        <v>171.70590000000001</v>
      </c>
      <c r="CG1917">
        <v>62.89808</v>
      </c>
      <c r="CH1917">
        <v>-101.8036</v>
      </c>
      <c r="CI1917">
        <v>-345.60390000000001</v>
      </c>
      <c r="CJ1917">
        <v>-588.6961</v>
      </c>
      <c r="CK1917">
        <v>-146.5487</v>
      </c>
      <c r="CL1917">
        <v>914.82320000000004</v>
      </c>
      <c r="CM1917">
        <v>41.697450000000003</v>
      </c>
      <c r="CN1917">
        <v>159.84960000000001</v>
      </c>
      <c r="CO1917">
        <v>200.08070000000001</v>
      </c>
      <c r="CP1917">
        <v>105.1875</v>
      </c>
      <c r="CQ1917">
        <v>6675.7150000000001</v>
      </c>
      <c r="CR1917">
        <v>4285.4629999999997</v>
      </c>
      <c r="CS1917">
        <v>3627.6559999999999</v>
      </c>
      <c r="CT1917">
        <v>3049.0569999999998</v>
      </c>
      <c r="CU1917">
        <v>2801.232</v>
      </c>
      <c r="CV1917">
        <v>2018.4390000000001</v>
      </c>
      <c r="CW1917">
        <v>1588.7139999999999</v>
      </c>
      <c r="CX1917">
        <v>1433.5</v>
      </c>
      <c r="CY1917">
        <v>2246.2559999999999</v>
      </c>
      <c r="CZ1917">
        <v>3065.8820000000001</v>
      </c>
      <c r="DA1917">
        <v>6329.0119999999997</v>
      </c>
      <c r="DB1917">
        <v>8649.2569999999996</v>
      </c>
      <c r="DC1917">
        <v>11294.02</v>
      </c>
      <c r="DD1917">
        <v>13568.36</v>
      </c>
      <c r="DE1917">
        <v>15857.19</v>
      </c>
      <c r="DF1917">
        <v>15365.48</v>
      </c>
      <c r="DG1917">
        <v>17424.14</v>
      </c>
      <c r="DH1917">
        <v>19400.560000000001</v>
      </c>
      <c r="DI1917">
        <v>20419.02</v>
      </c>
      <c r="DJ1917">
        <v>20467.73</v>
      </c>
      <c r="DK1917">
        <v>21690.71</v>
      </c>
      <c r="DL1917">
        <v>17691.89</v>
      </c>
      <c r="DM1917">
        <v>11715.16</v>
      </c>
      <c r="DN1917">
        <v>7475.3140000000003</v>
      </c>
      <c r="DO1917">
        <v>20</v>
      </c>
      <c r="DP1917">
        <v>20</v>
      </c>
    </row>
    <row r="1918" spans="1:120" hidden="1" x14ac:dyDescent="0.25">
      <c r="A1918" t="str">
        <f t="shared" si="29"/>
        <v>OtherDR-No_Elect DA 1-4 (1PM-9PM)_44434_20-20</v>
      </c>
      <c r="B1918" t="s">
        <v>62</v>
      </c>
      <c r="C1918" t="s">
        <v>323</v>
      </c>
      <c r="D1918" t="s">
        <v>61</v>
      </c>
      <c r="E1918" t="s">
        <v>61</v>
      </c>
      <c r="F1918" t="s">
        <v>61</v>
      </c>
      <c r="G1918" t="s">
        <v>61</v>
      </c>
      <c r="H1918" t="s">
        <v>61</v>
      </c>
      <c r="I1918" t="s">
        <v>97</v>
      </c>
      <c r="J1918" t="s">
        <v>61</v>
      </c>
      <c r="K1918" t="s">
        <v>203</v>
      </c>
      <c r="L1918" s="18">
        <v>44434</v>
      </c>
      <c r="M1918">
        <v>20</v>
      </c>
      <c r="N1918">
        <v>20</v>
      </c>
      <c r="O1918" t="s">
        <v>263</v>
      </c>
      <c r="P1918">
        <v>189</v>
      </c>
      <c r="Q1918">
        <v>186</v>
      </c>
      <c r="R1918">
        <v>0</v>
      </c>
      <c r="S1918">
        <v>0</v>
      </c>
      <c r="T1918">
        <v>0</v>
      </c>
      <c r="U1918">
        <v>0</v>
      </c>
      <c r="V1918">
        <v>0</v>
      </c>
      <c r="W1918">
        <v>16113.448</v>
      </c>
      <c r="X1918">
        <v>15506.717000000001</v>
      </c>
      <c r="Y1918">
        <v>14760.898999999999</v>
      </c>
      <c r="Z1918">
        <v>14689.28</v>
      </c>
      <c r="AA1918">
        <v>14881.259</v>
      </c>
      <c r="AB1918">
        <v>15636.427</v>
      </c>
      <c r="AC1918">
        <v>17371.289000000001</v>
      </c>
      <c r="AD1918">
        <v>18520.352999999999</v>
      </c>
      <c r="AE1918">
        <v>19956.644</v>
      </c>
      <c r="AF1918">
        <v>22014.115000000002</v>
      </c>
      <c r="AG1918">
        <v>24008.019</v>
      </c>
      <c r="AH1918">
        <v>25535.107</v>
      </c>
      <c r="AI1918">
        <v>26156.233</v>
      </c>
      <c r="AJ1918">
        <v>26806.087</v>
      </c>
      <c r="AK1918">
        <v>27447.613000000001</v>
      </c>
      <c r="AL1918">
        <v>27912.013999999999</v>
      </c>
      <c r="AM1918">
        <v>28283.002</v>
      </c>
      <c r="AN1918">
        <v>28325.084999999999</v>
      </c>
      <c r="AO1918">
        <v>27220.157999999999</v>
      </c>
      <c r="AP1918">
        <v>24113.526999999998</v>
      </c>
      <c r="AQ1918">
        <v>22552.988000000001</v>
      </c>
      <c r="AR1918">
        <v>19729.663</v>
      </c>
      <c r="AS1918">
        <v>17396.417000000001</v>
      </c>
      <c r="AT1918">
        <v>16366.308999999999</v>
      </c>
      <c r="AU1918">
        <v>62.067203999999997</v>
      </c>
      <c r="AV1918">
        <v>58.889785000000003</v>
      </c>
      <c r="AW1918">
        <v>58.166666999999997</v>
      </c>
      <c r="AX1918">
        <v>57.532257999999999</v>
      </c>
      <c r="AY1918">
        <v>56.879032000000002</v>
      </c>
      <c r="AZ1918">
        <v>56.443548</v>
      </c>
      <c r="BA1918">
        <v>56.357526999999997</v>
      </c>
      <c r="BB1918">
        <v>56.956989</v>
      </c>
      <c r="BC1918">
        <v>59.827956999999998</v>
      </c>
      <c r="BD1918">
        <v>63.217742000000001</v>
      </c>
      <c r="BE1918">
        <v>66.908602000000002</v>
      </c>
      <c r="BF1918">
        <v>71.231183000000001</v>
      </c>
      <c r="BG1918">
        <v>75.056451999999993</v>
      </c>
      <c r="BH1918">
        <v>78.967742000000001</v>
      </c>
      <c r="BI1918">
        <v>81.360214999999997</v>
      </c>
      <c r="BJ1918">
        <v>82.763441</v>
      </c>
      <c r="BK1918">
        <v>83.491934999999998</v>
      </c>
      <c r="BL1918">
        <v>82.846773999999996</v>
      </c>
      <c r="BM1918">
        <v>80.846773999999996</v>
      </c>
      <c r="BN1918">
        <v>76.973117999999999</v>
      </c>
      <c r="BO1918">
        <v>71.975806000000006</v>
      </c>
      <c r="BP1918">
        <v>69.139785000000003</v>
      </c>
      <c r="BQ1918">
        <v>67.309139999999999</v>
      </c>
      <c r="BR1918">
        <v>65.814515999999998</v>
      </c>
      <c r="BS1918">
        <v>-231.59610000000001</v>
      </c>
      <c r="BT1918">
        <v>266.60629999999998</v>
      </c>
      <c r="BU1918">
        <v>570.82010000000002</v>
      </c>
      <c r="BV1918">
        <v>524.45159999999998</v>
      </c>
      <c r="BW1918">
        <v>397.32740000000001</v>
      </c>
      <c r="BX1918">
        <v>66.320830000000001</v>
      </c>
      <c r="BY1918">
        <v>-179.46250000000001</v>
      </c>
      <c r="BZ1918">
        <v>82.73715</v>
      </c>
      <c r="CA1918">
        <v>-126.06619999999999</v>
      </c>
      <c r="CB1918">
        <v>-267.04539999999997</v>
      </c>
      <c r="CC1918">
        <v>-376.27670000000001</v>
      </c>
      <c r="CD1918">
        <v>-283.45460000000003</v>
      </c>
      <c r="CE1918">
        <v>47.655050000000003</v>
      </c>
      <c r="CF1918">
        <v>171.70590000000001</v>
      </c>
      <c r="CG1918">
        <v>62.89808</v>
      </c>
      <c r="CH1918">
        <v>-101.8036</v>
      </c>
      <c r="CI1918">
        <v>-345.60390000000001</v>
      </c>
      <c r="CJ1918">
        <v>-588.6961</v>
      </c>
      <c r="CK1918">
        <v>-146.5487</v>
      </c>
      <c r="CL1918">
        <v>914.82320000000004</v>
      </c>
      <c r="CM1918">
        <v>41.697450000000003</v>
      </c>
      <c r="CN1918">
        <v>159.84960000000001</v>
      </c>
      <c r="CO1918">
        <v>200.08070000000001</v>
      </c>
      <c r="CP1918">
        <v>105.1875</v>
      </c>
      <c r="CQ1918">
        <v>6675.7150000000001</v>
      </c>
      <c r="CR1918">
        <v>4285.4629999999997</v>
      </c>
      <c r="CS1918">
        <v>3627.6559999999999</v>
      </c>
      <c r="CT1918">
        <v>3049.0569999999998</v>
      </c>
      <c r="CU1918">
        <v>2801.232</v>
      </c>
      <c r="CV1918">
        <v>2018.4390000000001</v>
      </c>
      <c r="CW1918">
        <v>1588.7139999999999</v>
      </c>
      <c r="CX1918">
        <v>1433.5</v>
      </c>
      <c r="CY1918">
        <v>2246.2559999999999</v>
      </c>
      <c r="CZ1918">
        <v>3065.8820000000001</v>
      </c>
      <c r="DA1918">
        <v>6329.0119999999997</v>
      </c>
      <c r="DB1918">
        <v>8649.2569999999996</v>
      </c>
      <c r="DC1918">
        <v>11294.02</v>
      </c>
      <c r="DD1918">
        <v>13568.36</v>
      </c>
      <c r="DE1918">
        <v>15857.19</v>
      </c>
      <c r="DF1918">
        <v>15365.48</v>
      </c>
      <c r="DG1918">
        <v>17424.14</v>
      </c>
      <c r="DH1918">
        <v>19400.560000000001</v>
      </c>
      <c r="DI1918">
        <v>20419.02</v>
      </c>
      <c r="DJ1918">
        <v>20467.73</v>
      </c>
      <c r="DK1918">
        <v>21690.71</v>
      </c>
      <c r="DL1918">
        <v>17691.89</v>
      </c>
      <c r="DM1918">
        <v>11715.16</v>
      </c>
      <c r="DN1918">
        <v>7475.3140000000003</v>
      </c>
      <c r="DO1918">
        <v>20</v>
      </c>
      <c r="DP1918">
        <v>20</v>
      </c>
    </row>
    <row r="1919" spans="1:120" hidden="1" x14ac:dyDescent="0.25">
      <c r="A1919" t="str">
        <f t="shared" si="29"/>
        <v>Industry_Type-2. Manufacturing_Elect DA 1-4 (1PM-9PM)_44434_20-20</v>
      </c>
      <c r="B1919" t="s">
        <v>62</v>
      </c>
      <c r="C1919" t="s">
        <v>218</v>
      </c>
      <c r="D1919" t="s">
        <v>61</v>
      </c>
      <c r="E1919" t="s">
        <v>61</v>
      </c>
      <c r="F1919" t="s">
        <v>61</v>
      </c>
      <c r="G1919" t="s">
        <v>38</v>
      </c>
      <c r="H1919" t="s">
        <v>61</v>
      </c>
      <c r="I1919" t="s">
        <v>61</v>
      </c>
      <c r="J1919" t="s">
        <v>61</v>
      </c>
      <c r="K1919" t="s">
        <v>203</v>
      </c>
      <c r="L1919" s="18">
        <v>44434</v>
      </c>
      <c r="M1919">
        <v>20</v>
      </c>
      <c r="N1919">
        <v>20</v>
      </c>
      <c r="O1919" t="s">
        <v>263</v>
      </c>
      <c r="P1919">
        <v>9</v>
      </c>
      <c r="Q1919">
        <v>9</v>
      </c>
      <c r="R1919">
        <v>0</v>
      </c>
      <c r="S1919">
        <v>0</v>
      </c>
      <c r="T1919">
        <v>1</v>
      </c>
      <c r="U1919">
        <v>1</v>
      </c>
      <c r="V1919">
        <v>1</v>
      </c>
      <c r="W1919">
        <v>2643.172</v>
      </c>
      <c r="X1919">
        <v>2708.4209999999998</v>
      </c>
      <c r="Y1919">
        <v>2539.9180000000001</v>
      </c>
      <c r="Z1919">
        <v>2562.1680000000001</v>
      </c>
      <c r="AA1919">
        <v>2510.9650000000001</v>
      </c>
      <c r="AB1919">
        <v>2467.1999999999998</v>
      </c>
      <c r="AC1919">
        <v>2542.9490000000001</v>
      </c>
      <c r="AD1919">
        <v>2926.0340000000001</v>
      </c>
      <c r="AE1919">
        <v>3223.02</v>
      </c>
      <c r="AF1919">
        <v>3467.1610000000001</v>
      </c>
      <c r="AG1919">
        <v>3646.326</v>
      </c>
      <c r="AH1919">
        <v>3636.9459999999999</v>
      </c>
      <c r="AI1919">
        <v>3648.864</v>
      </c>
      <c r="AJ1919">
        <v>3511.0630000000001</v>
      </c>
      <c r="AK1919">
        <v>3549.4650000000001</v>
      </c>
      <c r="AL1919">
        <v>3694.3980000000001</v>
      </c>
      <c r="AM1919">
        <v>3819.2449999999999</v>
      </c>
      <c r="AN1919">
        <v>3581.5889999999999</v>
      </c>
      <c r="AO1919">
        <v>3121.4630000000002</v>
      </c>
      <c r="AP1919">
        <v>2813.5720000000001</v>
      </c>
      <c r="AQ1919">
        <v>2802.4369999999999</v>
      </c>
      <c r="AR1919">
        <v>2710.5430000000001</v>
      </c>
      <c r="AS1919">
        <v>2546.7049999999999</v>
      </c>
      <c r="AT1919">
        <v>2359.4760000000001</v>
      </c>
      <c r="AU1919">
        <v>62.888888999999999</v>
      </c>
      <c r="AV1919">
        <v>58.277777999999998</v>
      </c>
      <c r="AW1919">
        <v>56.888888999999999</v>
      </c>
      <c r="AX1919">
        <v>55.5</v>
      </c>
      <c r="AY1919">
        <v>55</v>
      </c>
      <c r="AZ1919">
        <v>54.777777999999998</v>
      </c>
      <c r="BA1919">
        <v>54.944443999999997</v>
      </c>
      <c r="BB1919">
        <v>55.444443999999997</v>
      </c>
      <c r="BC1919">
        <v>59.111111000000001</v>
      </c>
      <c r="BD1919">
        <v>63.055556000000003</v>
      </c>
      <c r="BE1919">
        <v>67.222222000000002</v>
      </c>
      <c r="BF1919">
        <v>72.777777999999998</v>
      </c>
      <c r="BG1919">
        <v>77</v>
      </c>
      <c r="BH1919">
        <v>80.944444000000004</v>
      </c>
      <c r="BI1919">
        <v>84.388889000000006</v>
      </c>
      <c r="BJ1919">
        <v>86.111110999999994</v>
      </c>
      <c r="BK1919">
        <v>86.5</v>
      </c>
      <c r="BL1919">
        <v>85.333332999999996</v>
      </c>
      <c r="BM1919">
        <v>82.944444000000004</v>
      </c>
      <c r="BN1919">
        <v>78.833332999999996</v>
      </c>
      <c r="BO1919">
        <v>73.388889000000006</v>
      </c>
      <c r="BP1919">
        <v>71.222222000000002</v>
      </c>
      <c r="BQ1919">
        <v>69.166667000000004</v>
      </c>
      <c r="BR1919">
        <v>67.222222000000002</v>
      </c>
      <c r="BS1919">
        <v>50.37764</v>
      </c>
      <c r="BT1919">
        <v>54.097859999999997</v>
      </c>
      <c r="BU1919">
        <v>181.91120000000001</v>
      </c>
      <c r="BV1919">
        <v>151.82060000000001</v>
      </c>
      <c r="BW1919">
        <v>155.3391</v>
      </c>
      <c r="BX1919">
        <v>142.988</v>
      </c>
      <c r="BY1919">
        <v>125.6048</v>
      </c>
      <c r="BZ1919">
        <v>-65.72475</v>
      </c>
      <c r="CA1919">
        <v>-190.3569</v>
      </c>
      <c r="CB1919">
        <v>-172.44720000000001</v>
      </c>
      <c r="CC1919">
        <v>-229.57300000000001</v>
      </c>
      <c r="CD1919">
        <v>-121.7371</v>
      </c>
      <c r="CE1919">
        <v>-58.369689999999999</v>
      </c>
      <c r="CF1919">
        <v>168.1961</v>
      </c>
      <c r="CG1919">
        <v>147.1558</v>
      </c>
      <c r="CH1919">
        <v>117.2084</v>
      </c>
      <c r="CI1919">
        <v>-15.99635</v>
      </c>
      <c r="CJ1919">
        <v>129.56549999999999</v>
      </c>
      <c r="CK1919">
        <v>526.85680000000002</v>
      </c>
      <c r="CL1919">
        <v>700.85270000000003</v>
      </c>
      <c r="CM1919">
        <v>599.39160000000004</v>
      </c>
      <c r="CN1919">
        <v>464.8974</v>
      </c>
      <c r="CO1919">
        <v>462.6628</v>
      </c>
      <c r="CP1919">
        <v>447.42410000000001</v>
      </c>
      <c r="CQ1919">
        <v>2808.0340000000001</v>
      </c>
      <c r="CR1919">
        <v>1675.0409999999999</v>
      </c>
      <c r="CS1919">
        <v>1277.6079999999999</v>
      </c>
      <c r="CT1919">
        <v>949.21209999999996</v>
      </c>
      <c r="CU1919">
        <v>812.04660000000001</v>
      </c>
      <c r="CV1919">
        <v>473.72379999999998</v>
      </c>
      <c r="CW1919">
        <v>451.53809999999999</v>
      </c>
      <c r="CX1919">
        <v>406.56470000000002</v>
      </c>
      <c r="CY1919">
        <v>431.94709999999998</v>
      </c>
      <c r="CZ1919">
        <v>481.71370000000002</v>
      </c>
      <c r="DA1919">
        <v>1083.299</v>
      </c>
      <c r="DB1919">
        <v>1684.173</v>
      </c>
      <c r="DC1919">
        <v>2268.433</v>
      </c>
      <c r="DD1919">
        <v>2340.9319999999998</v>
      </c>
      <c r="DE1919">
        <v>2844.0990000000002</v>
      </c>
      <c r="DF1919">
        <v>2910.4180000000001</v>
      </c>
      <c r="DG1919">
        <v>2701.7530000000002</v>
      </c>
      <c r="DH1919">
        <v>2490.1669999999999</v>
      </c>
      <c r="DI1919">
        <v>2425.4470000000001</v>
      </c>
      <c r="DJ1919">
        <v>1849.903</v>
      </c>
      <c r="DK1919">
        <v>2210.114</v>
      </c>
      <c r="DL1919">
        <v>1878.5809999999999</v>
      </c>
      <c r="DM1919">
        <v>2103.5</v>
      </c>
      <c r="DN1919">
        <v>1625.3240000000001</v>
      </c>
      <c r="DO1919">
        <v>20</v>
      </c>
      <c r="DP1919">
        <v>20</v>
      </c>
    </row>
    <row r="1920" spans="1:120" hidden="1" x14ac:dyDescent="0.25">
      <c r="A1920" t="str">
        <f t="shared" si="29"/>
        <v>Size_Grp-20 to 199.99 kW_Elect DA 1-4 (1PM-9PM)_44434_20-20</v>
      </c>
      <c r="B1920" t="s">
        <v>62</v>
      </c>
      <c r="C1920" t="s">
        <v>201</v>
      </c>
      <c r="D1920" t="s">
        <v>61</v>
      </c>
      <c r="E1920" t="s">
        <v>61</v>
      </c>
      <c r="F1920" t="s">
        <v>61</v>
      </c>
      <c r="G1920" t="s">
        <v>61</v>
      </c>
      <c r="H1920" t="s">
        <v>61</v>
      </c>
      <c r="I1920" t="s">
        <v>61</v>
      </c>
      <c r="J1920" t="s">
        <v>101</v>
      </c>
      <c r="K1920" t="s">
        <v>203</v>
      </c>
      <c r="L1920" s="18">
        <v>44434</v>
      </c>
      <c r="M1920">
        <v>20</v>
      </c>
      <c r="N1920">
        <v>20</v>
      </c>
      <c r="O1920" t="s">
        <v>263</v>
      </c>
      <c r="P1920">
        <v>121</v>
      </c>
      <c r="Q1920">
        <v>119</v>
      </c>
      <c r="R1920">
        <v>0</v>
      </c>
      <c r="S1920">
        <v>0</v>
      </c>
      <c r="T1920">
        <v>0</v>
      </c>
      <c r="U1920">
        <v>0</v>
      </c>
      <c r="V1920">
        <v>0</v>
      </c>
      <c r="W1920">
        <v>2245.3013999999998</v>
      </c>
      <c r="X1920">
        <v>2170.8604999999998</v>
      </c>
      <c r="Y1920">
        <v>2152.8272999999999</v>
      </c>
      <c r="Z1920">
        <v>2167.0846999999999</v>
      </c>
      <c r="AA1920">
        <v>2229.4591</v>
      </c>
      <c r="AB1920">
        <v>2336.4414999999999</v>
      </c>
      <c r="AC1920">
        <v>2528.6233000000002</v>
      </c>
      <c r="AD1920">
        <v>2734.8948999999998</v>
      </c>
      <c r="AE1920">
        <v>3252.8953999999999</v>
      </c>
      <c r="AF1920">
        <v>3769.0209</v>
      </c>
      <c r="AG1920">
        <v>4051.0592000000001</v>
      </c>
      <c r="AH1920">
        <v>4437.7151999999996</v>
      </c>
      <c r="AI1920">
        <v>4768.6455999999998</v>
      </c>
      <c r="AJ1920">
        <v>5047.1621999999998</v>
      </c>
      <c r="AK1920">
        <v>5203.8937999999998</v>
      </c>
      <c r="AL1920">
        <v>5368.3912</v>
      </c>
      <c r="AM1920">
        <v>5366.3092999999999</v>
      </c>
      <c r="AN1920">
        <v>5319.9475000000002</v>
      </c>
      <c r="AO1920">
        <v>5276.3179</v>
      </c>
      <c r="AP1920">
        <v>4261.9367000000002</v>
      </c>
      <c r="AQ1920">
        <v>4439.8534</v>
      </c>
      <c r="AR1920">
        <v>3368.8296999999998</v>
      </c>
      <c r="AS1920">
        <v>2721.3926999999999</v>
      </c>
      <c r="AT1920">
        <v>2445.6219999999998</v>
      </c>
      <c r="AU1920">
        <v>61.718487000000003</v>
      </c>
      <c r="AV1920">
        <v>58.743696999999997</v>
      </c>
      <c r="AW1920">
        <v>58.075629999999997</v>
      </c>
      <c r="AX1920">
        <v>57.516807</v>
      </c>
      <c r="AY1920">
        <v>56.857143000000001</v>
      </c>
      <c r="AZ1920">
        <v>56.386555000000001</v>
      </c>
      <c r="BA1920">
        <v>56.222689000000003</v>
      </c>
      <c r="BB1920">
        <v>56.886555000000001</v>
      </c>
      <c r="BC1920">
        <v>59.781512999999997</v>
      </c>
      <c r="BD1920">
        <v>63.197479000000001</v>
      </c>
      <c r="BE1920">
        <v>66.966386999999997</v>
      </c>
      <c r="BF1920">
        <v>71.205882000000003</v>
      </c>
      <c r="BG1920">
        <v>75.033613000000003</v>
      </c>
      <c r="BH1920">
        <v>78.932772999999997</v>
      </c>
      <c r="BI1920">
        <v>81.151261000000005</v>
      </c>
      <c r="BJ1920">
        <v>82.466386999999997</v>
      </c>
      <c r="BK1920">
        <v>83.302520999999999</v>
      </c>
      <c r="BL1920">
        <v>82.735293999999996</v>
      </c>
      <c r="BM1920">
        <v>80.647058999999999</v>
      </c>
      <c r="BN1920">
        <v>76.798319000000006</v>
      </c>
      <c r="BO1920">
        <v>71.810924</v>
      </c>
      <c r="BP1920">
        <v>68.756303000000003</v>
      </c>
      <c r="BQ1920">
        <v>66.857142999999994</v>
      </c>
      <c r="BR1920">
        <v>65.357142999999994</v>
      </c>
      <c r="BS1920">
        <v>8.7348180000000006</v>
      </c>
      <c r="BT1920">
        <v>7.6439950000000003</v>
      </c>
      <c r="BU1920">
        <v>3.5385659999999999</v>
      </c>
      <c r="BV1920">
        <v>1.5355220000000001</v>
      </c>
      <c r="BW1920">
        <v>-1.0146280000000001</v>
      </c>
      <c r="BX1920">
        <v>-19.437159999999999</v>
      </c>
      <c r="BY1920">
        <v>-109.4109</v>
      </c>
      <c r="BZ1920">
        <v>72.186359999999993</v>
      </c>
      <c r="CA1920">
        <v>48.164569999999998</v>
      </c>
      <c r="CB1920">
        <v>0.57293830000000001</v>
      </c>
      <c r="CC1920">
        <v>116.5711</v>
      </c>
      <c r="CD1920">
        <v>125.51309999999999</v>
      </c>
      <c r="CE1920">
        <v>139.00620000000001</v>
      </c>
      <c r="CF1920">
        <v>142.43690000000001</v>
      </c>
      <c r="CG1920">
        <v>171.33869999999999</v>
      </c>
      <c r="CH1920">
        <v>72.249859999999998</v>
      </c>
      <c r="CI1920">
        <v>77.578410000000005</v>
      </c>
      <c r="CJ1920">
        <v>44.972619999999999</v>
      </c>
      <c r="CK1920">
        <v>-19.742280000000001</v>
      </c>
      <c r="CL1920">
        <v>515.27290000000005</v>
      </c>
      <c r="CM1920">
        <v>-83.795860000000005</v>
      </c>
      <c r="CN1920">
        <v>42.446060000000003</v>
      </c>
      <c r="CO1920">
        <v>-105.8501</v>
      </c>
      <c r="CP1920">
        <v>-98.221810000000005</v>
      </c>
      <c r="CQ1920">
        <v>89.560400000000001</v>
      </c>
      <c r="CR1920">
        <v>61.7913</v>
      </c>
      <c r="CS1920">
        <v>54.059139999999999</v>
      </c>
      <c r="CT1920">
        <v>52.312130000000003</v>
      </c>
      <c r="CU1920">
        <v>47.357990000000001</v>
      </c>
      <c r="CV1920">
        <v>47.534689999999998</v>
      </c>
      <c r="CW1920">
        <v>69.350549999999998</v>
      </c>
      <c r="CX1920">
        <v>90.955699999999993</v>
      </c>
      <c r="CY1920">
        <v>108.1251</v>
      </c>
      <c r="CZ1920">
        <v>155.62309999999999</v>
      </c>
      <c r="DA1920">
        <v>238.37970000000001</v>
      </c>
      <c r="DB1920">
        <v>368.24599999999998</v>
      </c>
      <c r="DC1920">
        <v>317.24669999999998</v>
      </c>
      <c r="DD1920">
        <v>350.46469999999999</v>
      </c>
      <c r="DE1920">
        <v>366.28620000000001</v>
      </c>
      <c r="DF1920">
        <v>332.4144</v>
      </c>
      <c r="DG1920">
        <v>391.54750000000001</v>
      </c>
      <c r="DH1920">
        <v>564.245</v>
      </c>
      <c r="DI1920">
        <v>548.17939999999999</v>
      </c>
      <c r="DJ1920">
        <v>1207.4639999999999</v>
      </c>
      <c r="DK1920">
        <v>1789.0239999999999</v>
      </c>
      <c r="DL1920">
        <v>764.23159999999996</v>
      </c>
      <c r="DM1920">
        <v>137.5643</v>
      </c>
      <c r="DN1920">
        <v>85.965530000000001</v>
      </c>
      <c r="DO1920">
        <v>20</v>
      </c>
      <c r="DP1920">
        <v>20</v>
      </c>
    </row>
    <row r="1921" spans="1:120" hidden="1" x14ac:dyDescent="0.25">
      <c r="A1921" t="str">
        <f t="shared" si="29"/>
        <v>OtherDR-No_Elect DA 1-4 (1PM-9PM) with Weekends_44434_20-20</v>
      </c>
      <c r="B1921" t="s">
        <v>62</v>
      </c>
      <c r="C1921" t="s">
        <v>323</v>
      </c>
      <c r="D1921" t="s">
        <v>61</v>
      </c>
      <c r="E1921" t="s">
        <v>61</v>
      </c>
      <c r="F1921" t="s">
        <v>61</v>
      </c>
      <c r="G1921" t="s">
        <v>61</v>
      </c>
      <c r="H1921" t="s">
        <v>61</v>
      </c>
      <c r="I1921" t="s">
        <v>97</v>
      </c>
      <c r="J1921" t="s">
        <v>61</v>
      </c>
      <c r="K1921" t="s">
        <v>264</v>
      </c>
      <c r="L1921" s="18">
        <v>44434</v>
      </c>
      <c r="M1921">
        <v>20</v>
      </c>
      <c r="N1921">
        <v>20</v>
      </c>
      <c r="O1921" t="s">
        <v>263</v>
      </c>
      <c r="P1921">
        <v>2</v>
      </c>
      <c r="Q1921">
        <v>2</v>
      </c>
      <c r="R1921">
        <v>0</v>
      </c>
      <c r="S1921">
        <v>0</v>
      </c>
      <c r="T1921">
        <v>1</v>
      </c>
      <c r="U1921">
        <v>1</v>
      </c>
      <c r="V1921">
        <v>1</v>
      </c>
      <c r="W1921">
        <v>1066.44</v>
      </c>
      <c r="X1921">
        <v>1021.44</v>
      </c>
      <c r="Y1921">
        <v>1019.28</v>
      </c>
      <c r="Z1921">
        <v>1011.84</v>
      </c>
      <c r="AA1921">
        <v>1069.8</v>
      </c>
      <c r="AB1921">
        <v>1278.48</v>
      </c>
      <c r="AC1921">
        <v>1326.6</v>
      </c>
      <c r="AD1921">
        <v>1066.44</v>
      </c>
      <c r="AE1921">
        <v>1111.8</v>
      </c>
      <c r="AF1921">
        <v>1147.8</v>
      </c>
      <c r="AG1921">
        <v>1188.8399999999999</v>
      </c>
      <c r="AH1921">
        <v>1247.76</v>
      </c>
      <c r="AI1921">
        <v>1308.24</v>
      </c>
      <c r="AJ1921">
        <v>1592.4</v>
      </c>
      <c r="AK1921">
        <v>1652.28</v>
      </c>
      <c r="AL1921">
        <v>1713.84</v>
      </c>
      <c r="AM1921">
        <v>1722.36</v>
      </c>
      <c r="AN1921">
        <v>1588.8</v>
      </c>
      <c r="AO1921">
        <v>1430.52</v>
      </c>
      <c r="AP1921">
        <v>862.8</v>
      </c>
      <c r="AQ1921">
        <v>1169.8800000000001</v>
      </c>
      <c r="AR1921">
        <v>1304.52</v>
      </c>
      <c r="AS1921">
        <v>1263.72</v>
      </c>
      <c r="AT1921">
        <v>1193.28</v>
      </c>
      <c r="AU1921">
        <v>60</v>
      </c>
      <c r="AV1921">
        <v>57</v>
      </c>
      <c r="AW1921">
        <v>57</v>
      </c>
      <c r="AX1921">
        <v>56.75</v>
      </c>
      <c r="AY1921">
        <v>56.5</v>
      </c>
      <c r="AZ1921">
        <v>56.5</v>
      </c>
      <c r="BA1921">
        <v>56</v>
      </c>
      <c r="BB1921">
        <v>56.5</v>
      </c>
      <c r="BC1921">
        <v>58.25</v>
      </c>
      <c r="BD1921">
        <v>60.75</v>
      </c>
      <c r="BE1921">
        <v>63.5</v>
      </c>
      <c r="BF1921">
        <v>66</v>
      </c>
      <c r="BG1921">
        <v>68.75</v>
      </c>
      <c r="BH1921">
        <v>73.5</v>
      </c>
      <c r="BI1921">
        <v>75.75</v>
      </c>
      <c r="BJ1921">
        <v>77.25</v>
      </c>
      <c r="BK1921">
        <v>78.25</v>
      </c>
      <c r="BL1921">
        <v>78</v>
      </c>
      <c r="BM1921">
        <v>75.75</v>
      </c>
      <c r="BN1921">
        <v>73.25</v>
      </c>
      <c r="BO1921">
        <v>68.5</v>
      </c>
      <c r="BP1921">
        <v>65</v>
      </c>
      <c r="BQ1921">
        <v>64</v>
      </c>
      <c r="BR1921">
        <v>63.5</v>
      </c>
      <c r="BS1921">
        <v>23.565860000000001</v>
      </c>
      <c r="BT1921">
        <v>78.568790000000007</v>
      </c>
      <c r="BU1921">
        <v>32.922879999999999</v>
      </c>
      <c r="BV1921">
        <v>19.212679999999999</v>
      </c>
      <c r="BW1921">
        <v>3.8233030000000001</v>
      </c>
      <c r="BX1921">
        <v>-47.854430000000001</v>
      </c>
      <c r="BY1921">
        <v>-69.944640000000007</v>
      </c>
      <c r="BZ1921">
        <v>133.20320000000001</v>
      </c>
      <c r="CA1921">
        <v>5.4737400000000003</v>
      </c>
      <c r="CB1921">
        <v>-31.024920000000002</v>
      </c>
      <c r="CC1921">
        <v>-32.36891</v>
      </c>
      <c r="CD1921">
        <v>-76.733729999999994</v>
      </c>
      <c r="CE1921">
        <v>-93.382130000000004</v>
      </c>
      <c r="CF1921">
        <v>-249.1515</v>
      </c>
      <c r="CG1921">
        <v>-207.0206</v>
      </c>
      <c r="CH1921">
        <v>-180.505</v>
      </c>
      <c r="CI1921">
        <v>-201.44409999999999</v>
      </c>
      <c r="CJ1921">
        <v>-176.3202</v>
      </c>
      <c r="CK1921">
        <v>-64.66592</v>
      </c>
      <c r="CL1921">
        <v>401.70609999999999</v>
      </c>
      <c r="CM1921">
        <v>56.562040000000003</v>
      </c>
      <c r="CN1921">
        <v>-91.192229999999995</v>
      </c>
      <c r="CO1921">
        <v>-97.439300000000003</v>
      </c>
      <c r="CP1921">
        <v>-84.691010000000006</v>
      </c>
      <c r="CQ1921">
        <v>397.48390000000001</v>
      </c>
      <c r="CR1921">
        <v>632.57669999999996</v>
      </c>
      <c r="CS1921">
        <v>494.41489999999999</v>
      </c>
      <c r="CT1921">
        <v>367.4735</v>
      </c>
      <c r="CU1921">
        <v>400.51319999999998</v>
      </c>
      <c r="CV1921">
        <v>259.27640000000002</v>
      </c>
      <c r="CW1921">
        <v>299.3329</v>
      </c>
      <c r="CX1921">
        <v>325.4606</v>
      </c>
      <c r="CY1921">
        <v>450.49290000000002</v>
      </c>
      <c r="CZ1921">
        <v>495.46550000000002</v>
      </c>
      <c r="DA1921">
        <v>719.55110000000002</v>
      </c>
      <c r="DB1921">
        <v>502.36369999999999</v>
      </c>
      <c r="DC1921">
        <v>652.92679999999996</v>
      </c>
      <c r="DD1921">
        <v>1234.7850000000001</v>
      </c>
      <c r="DE1921">
        <v>1523.8710000000001</v>
      </c>
      <c r="DF1921">
        <v>840.79489999999998</v>
      </c>
      <c r="DG1921">
        <v>1306.039</v>
      </c>
      <c r="DH1921">
        <v>828.5367</v>
      </c>
      <c r="DI1921">
        <v>641.25260000000003</v>
      </c>
      <c r="DJ1921">
        <v>569.755</v>
      </c>
      <c r="DK1921">
        <v>694.28039999999999</v>
      </c>
      <c r="DL1921">
        <v>698.86130000000003</v>
      </c>
      <c r="DM1921">
        <v>721.44889999999998</v>
      </c>
      <c r="DN1921">
        <v>735.03039999999999</v>
      </c>
      <c r="DO1921">
        <v>20</v>
      </c>
      <c r="DP1921">
        <v>20</v>
      </c>
    </row>
    <row r="1922" spans="1:120" hidden="1" x14ac:dyDescent="0.25">
      <c r="A1922" t="str">
        <f t="shared" si="29"/>
        <v>LCA-Greater Bay Area_Elect DA 1-4 (1PM-9PM) with Weekends_44434_20-20</v>
      </c>
      <c r="B1922" t="s">
        <v>62</v>
      </c>
      <c r="C1922" t="s">
        <v>209</v>
      </c>
      <c r="D1922" t="s">
        <v>36</v>
      </c>
      <c r="E1922" t="s">
        <v>61</v>
      </c>
      <c r="F1922" t="s">
        <v>61</v>
      </c>
      <c r="G1922" t="s">
        <v>61</v>
      </c>
      <c r="H1922" t="s">
        <v>61</v>
      </c>
      <c r="I1922" t="s">
        <v>61</v>
      </c>
      <c r="J1922" t="s">
        <v>61</v>
      </c>
      <c r="K1922" t="s">
        <v>264</v>
      </c>
      <c r="L1922" s="18">
        <v>44434</v>
      </c>
      <c r="M1922">
        <v>20</v>
      </c>
      <c r="N1922">
        <v>20</v>
      </c>
      <c r="O1922" t="s">
        <v>263</v>
      </c>
      <c r="P1922">
        <v>2</v>
      </c>
      <c r="Q1922">
        <v>2</v>
      </c>
      <c r="R1922">
        <v>0</v>
      </c>
      <c r="S1922">
        <v>0</v>
      </c>
      <c r="T1922">
        <v>1</v>
      </c>
      <c r="U1922">
        <v>1</v>
      </c>
      <c r="V1922">
        <v>1</v>
      </c>
      <c r="W1922">
        <v>1066.44</v>
      </c>
      <c r="X1922">
        <v>1021.44</v>
      </c>
      <c r="Y1922">
        <v>1019.28</v>
      </c>
      <c r="Z1922">
        <v>1011.84</v>
      </c>
      <c r="AA1922">
        <v>1069.8</v>
      </c>
      <c r="AB1922">
        <v>1278.48</v>
      </c>
      <c r="AC1922">
        <v>1326.6</v>
      </c>
      <c r="AD1922">
        <v>1066.44</v>
      </c>
      <c r="AE1922">
        <v>1111.8</v>
      </c>
      <c r="AF1922">
        <v>1147.8</v>
      </c>
      <c r="AG1922">
        <v>1188.8399999999999</v>
      </c>
      <c r="AH1922">
        <v>1247.76</v>
      </c>
      <c r="AI1922">
        <v>1308.24</v>
      </c>
      <c r="AJ1922">
        <v>1592.4</v>
      </c>
      <c r="AK1922">
        <v>1652.28</v>
      </c>
      <c r="AL1922">
        <v>1713.84</v>
      </c>
      <c r="AM1922">
        <v>1722.36</v>
      </c>
      <c r="AN1922">
        <v>1588.8</v>
      </c>
      <c r="AO1922">
        <v>1430.52</v>
      </c>
      <c r="AP1922">
        <v>862.8</v>
      </c>
      <c r="AQ1922">
        <v>1169.8800000000001</v>
      </c>
      <c r="AR1922">
        <v>1304.52</v>
      </c>
      <c r="AS1922">
        <v>1263.72</v>
      </c>
      <c r="AT1922">
        <v>1193.28</v>
      </c>
      <c r="AU1922">
        <v>60</v>
      </c>
      <c r="AV1922">
        <v>57</v>
      </c>
      <c r="AW1922">
        <v>57</v>
      </c>
      <c r="AX1922">
        <v>56.75</v>
      </c>
      <c r="AY1922">
        <v>56.5</v>
      </c>
      <c r="AZ1922">
        <v>56.5</v>
      </c>
      <c r="BA1922">
        <v>56</v>
      </c>
      <c r="BB1922">
        <v>56.5</v>
      </c>
      <c r="BC1922">
        <v>58.25</v>
      </c>
      <c r="BD1922">
        <v>60.75</v>
      </c>
      <c r="BE1922">
        <v>63.5</v>
      </c>
      <c r="BF1922">
        <v>66</v>
      </c>
      <c r="BG1922">
        <v>68.75</v>
      </c>
      <c r="BH1922">
        <v>73.5</v>
      </c>
      <c r="BI1922">
        <v>75.75</v>
      </c>
      <c r="BJ1922">
        <v>77.25</v>
      </c>
      <c r="BK1922">
        <v>78.25</v>
      </c>
      <c r="BL1922">
        <v>78</v>
      </c>
      <c r="BM1922">
        <v>75.75</v>
      </c>
      <c r="BN1922">
        <v>73.25</v>
      </c>
      <c r="BO1922">
        <v>68.5</v>
      </c>
      <c r="BP1922">
        <v>65</v>
      </c>
      <c r="BQ1922">
        <v>64</v>
      </c>
      <c r="BR1922">
        <v>63.5</v>
      </c>
      <c r="BS1922">
        <v>23.565860000000001</v>
      </c>
      <c r="BT1922">
        <v>78.568790000000007</v>
      </c>
      <c r="BU1922">
        <v>32.922879999999999</v>
      </c>
      <c r="BV1922">
        <v>19.212679999999999</v>
      </c>
      <c r="BW1922">
        <v>3.8233030000000001</v>
      </c>
      <c r="BX1922">
        <v>-47.854430000000001</v>
      </c>
      <c r="BY1922">
        <v>-69.944640000000007</v>
      </c>
      <c r="BZ1922">
        <v>133.20320000000001</v>
      </c>
      <c r="CA1922">
        <v>5.4737400000000003</v>
      </c>
      <c r="CB1922">
        <v>-31.024920000000002</v>
      </c>
      <c r="CC1922">
        <v>-32.36891</v>
      </c>
      <c r="CD1922">
        <v>-76.733729999999994</v>
      </c>
      <c r="CE1922">
        <v>-93.382130000000004</v>
      </c>
      <c r="CF1922">
        <v>-249.1515</v>
      </c>
      <c r="CG1922">
        <v>-207.0206</v>
      </c>
      <c r="CH1922">
        <v>-180.505</v>
      </c>
      <c r="CI1922">
        <v>-201.44409999999999</v>
      </c>
      <c r="CJ1922">
        <v>-176.3202</v>
      </c>
      <c r="CK1922">
        <v>-64.66592</v>
      </c>
      <c r="CL1922">
        <v>401.70609999999999</v>
      </c>
      <c r="CM1922">
        <v>56.562040000000003</v>
      </c>
      <c r="CN1922">
        <v>-91.192229999999995</v>
      </c>
      <c r="CO1922">
        <v>-97.439300000000003</v>
      </c>
      <c r="CP1922">
        <v>-84.691010000000006</v>
      </c>
      <c r="CQ1922">
        <v>397.48390000000001</v>
      </c>
      <c r="CR1922">
        <v>632.57669999999996</v>
      </c>
      <c r="CS1922">
        <v>494.41489999999999</v>
      </c>
      <c r="CT1922">
        <v>367.4735</v>
      </c>
      <c r="CU1922">
        <v>400.51319999999998</v>
      </c>
      <c r="CV1922">
        <v>259.27640000000002</v>
      </c>
      <c r="CW1922">
        <v>299.3329</v>
      </c>
      <c r="CX1922">
        <v>325.4606</v>
      </c>
      <c r="CY1922">
        <v>450.49290000000002</v>
      </c>
      <c r="CZ1922">
        <v>495.46550000000002</v>
      </c>
      <c r="DA1922">
        <v>719.55110000000002</v>
      </c>
      <c r="DB1922">
        <v>502.36369999999999</v>
      </c>
      <c r="DC1922">
        <v>652.92679999999996</v>
      </c>
      <c r="DD1922">
        <v>1234.7850000000001</v>
      </c>
      <c r="DE1922">
        <v>1523.8710000000001</v>
      </c>
      <c r="DF1922">
        <v>840.79489999999998</v>
      </c>
      <c r="DG1922">
        <v>1306.039</v>
      </c>
      <c r="DH1922">
        <v>828.5367</v>
      </c>
      <c r="DI1922">
        <v>641.25260000000003</v>
      </c>
      <c r="DJ1922">
        <v>569.755</v>
      </c>
      <c r="DK1922">
        <v>694.28039999999999</v>
      </c>
      <c r="DL1922">
        <v>698.86130000000003</v>
      </c>
      <c r="DM1922">
        <v>721.44889999999998</v>
      </c>
      <c r="DN1922">
        <v>735.03039999999999</v>
      </c>
      <c r="DO1922">
        <v>20</v>
      </c>
      <c r="DP1922">
        <v>20</v>
      </c>
    </row>
    <row r="1923" spans="1:120" hidden="1" x14ac:dyDescent="0.25">
      <c r="A1923" t="str">
        <f t="shared" si="29"/>
        <v>Size_Grp-200 kW and above_Elect DA 1-4 (1PM-9PM) with Weekends_44434_20-20</v>
      </c>
      <c r="B1923" t="s">
        <v>62</v>
      </c>
      <c r="C1923" t="s">
        <v>207</v>
      </c>
      <c r="D1923" t="s">
        <v>61</v>
      </c>
      <c r="E1923" t="s">
        <v>61</v>
      </c>
      <c r="F1923" t="s">
        <v>61</v>
      </c>
      <c r="G1923" t="s">
        <v>61</v>
      </c>
      <c r="H1923" t="s">
        <v>61</v>
      </c>
      <c r="I1923" t="s">
        <v>61</v>
      </c>
      <c r="J1923" t="s">
        <v>102</v>
      </c>
      <c r="K1923" t="s">
        <v>264</v>
      </c>
      <c r="L1923" s="18">
        <v>44434</v>
      </c>
      <c r="M1923">
        <v>20</v>
      </c>
      <c r="N1923">
        <v>20</v>
      </c>
      <c r="O1923" t="s">
        <v>263</v>
      </c>
      <c r="P1923">
        <v>2</v>
      </c>
      <c r="Q1923">
        <v>2</v>
      </c>
      <c r="R1923">
        <v>0</v>
      </c>
      <c r="S1923">
        <v>0</v>
      </c>
      <c r="T1923">
        <v>1</v>
      </c>
      <c r="U1923">
        <v>1</v>
      </c>
      <c r="V1923">
        <v>1</v>
      </c>
      <c r="W1923">
        <v>1066.44</v>
      </c>
      <c r="X1923">
        <v>1021.44</v>
      </c>
      <c r="Y1923">
        <v>1019.28</v>
      </c>
      <c r="Z1923">
        <v>1011.84</v>
      </c>
      <c r="AA1923">
        <v>1069.8</v>
      </c>
      <c r="AB1923">
        <v>1278.48</v>
      </c>
      <c r="AC1923">
        <v>1326.6</v>
      </c>
      <c r="AD1923">
        <v>1066.44</v>
      </c>
      <c r="AE1923">
        <v>1111.8</v>
      </c>
      <c r="AF1923">
        <v>1147.8</v>
      </c>
      <c r="AG1923">
        <v>1188.8399999999999</v>
      </c>
      <c r="AH1923">
        <v>1247.76</v>
      </c>
      <c r="AI1923">
        <v>1308.24</v>
      </c>
      <c r="AJ1923">
        <v>1592.4</v>
      </c>
      <c r="AK1923">
        <v>1652.28</v>
      </c>
      <c r="AL1923">
        <v>1713.84</v>
      </c>
      <c r="AM1923">
        <v>1722.36</v>
      </c>
      <c r="AN1923">
        <v>1588.8</v>
      </c>
      <c r="AO1923">
        <v>1430.52</v>
      </c>
      <c r="AP1923">
        <v>862.8</v>
      </c>
      <c r="AQ1923">
        <v>1169.8800000000001</v>
      </c>
      <c r="AR1923">
        <v>1304.52</v>
      </c>
      <c r="AS1923">
        <v>1263.72</v>
      </c>
      <c r="AT1923">
        <v>1193.28</v>
      </c>
      <c r="AU1923">
        <v>60</v>
      </c>
      <c r="AV1923">
        <v>57</v>
      </c>
      <c r="AW1923">
        <v>57</v>
      </c>
      <c r="AX1923">
        <v>56.75</v>
      </c>
      <c r="AY1923">
        <v>56.5</v>
      </c>
      <c r="AZ1923">
        <v>56.5</v>
      </c>
      <c r="BA1923">
        <v>56</v>
      </c>
      <c r="BB1923">
        <v>56.5</v>
      </c>
      <c r="BC1923">
        <v>58.25</v>
      </c>
      <c r="BD1923">
        <v>60.75</v>
      </c>
      <c r="BE1923">
        <v>63.5</v>
      </c>
      <c r="BF1923">
        <v>66</v>
      </c>
      <c r="BG1923">
        <v>68.75</v>
      </c>
      <c r="BH1923">
        <v>73.5</v>
      </c>
      <c r="BI1923">
        <v>75.75</v>
      </c>
      <c r="BJ1923">
        <v>77.25</v>
      </c>
      <c r="BK1923">
        <v>78.25</v>
      </c>
      <c r="BL1923">
        <v>78</v>
      </c>
      <c r="BM1923">
        <v>75.75</v>
      </c>
      <c r="BN1923">
        <v>73.25</v>
      </c>
      <c r="BO1923">
        <v>68.5</v>
      </c>
      <c r="BP1923">
        <v>65</v>
      </c>
      <c r="BQ1923">
        <v>64</v>
      </c>
      <c r="BR1923">
        <v>63.5</v>
      </c>
      <c r="BS1923">
        <v>23.565860000000001</v>
      </c>
      <c r="BT1923">
        <v>78.568790000000007</v>
      </c>
      <c r="BU1923">
        <v>32.922879999999999</v>
      </c>
      <c r="BV1923">
        <v>19.212679999999999</v>
      </c>
      <c r="BW1923">
        <v>3.8233030000000001</v>
      </c>
      <c r="BX1923">
        <v>-47.854430000000001</v>
      </c>
      <c r="BY1923">
        <v>-69.944640000000007</v>
      </c>
      <c r="BZ1923">
        <v>133.20320000000001</v>
      </c>
      <c r="CA1923">
        <v>5.4737400000000003</v>
      </c>
      <c r="CB1923">
        <v>-31.024920000000002</v>
      </c>
      <c r="CC1923">
        <v>-32.36891</v>
      </c>
      <c r="CD1923">
        <v>-76.733729999999994</v>
      </c>
      <c r="CE1923">
        <v>-93.382130000000004</v>
      </c>
      <c r="CF1923">
        <v>-249.1515</v>
      </c>
      <c r="CG1923">
        <v>-207.0206</v>
      </c>
      <c r="CH1923">
        <v>-180.505</v>
      </c>
      <c r="CI1923">
        <v>-201.44409999999999</v>
      </c>
      <c r="CJ1923">
        <v>-176.3202</v>
      </c>
      <c r="CK1923">
        <v>-64.66592</v>
      </c>
      <c r="CL1923">
        <v>401.70609999999999</v>
      </c>
      <c r="CM1923">
        <v>56.562040000000003</v>
      </c>
      <c r="CN1923">
        <v>-91.192229999999995</v>
      </c>
      <c r="CO1923">
        <v>-97.439300000000003</v>
      </c>
      <c r="CP1923">
        <v>-84.691010000000006</v>
      </c>
      <c r="CQ1923">
        <v>397.48390000000001</v>
      </c>
      <c r="CR1923">
        <v>632.57669999999996</v>
      </c>
      <c r="CS1923">
        <v>494.41489999999999</v>
      </c>
      <c r="CT1923">
        <v>367.4735</v>
      </c>
      <c r="CU1923">
        <v>400.51319999999998</v>
      </c>
      <c r="CV1923">
        <v>259.27640000000002</v>
      </c>
      <c r="CW1923">
        <v>299.3329</v>
      </c>
      <c r="CX1923">
        <v>325.4606</v>
      </c>
      <c r="CY1923">
        <v>450.49290000000002</v>
      </c>
      <c r="CZ1923">
        <v>495.46550000000002</v>
      </c>
      <c r="DA1923">
        <v>719.55110000000002</v>
      </c>
      <c r="DB1923">
        <v>502.36369999999999</v>
      </c>
      <c r="DC1923">
        <v>652.92679999999996</v>
      </c>
      <c r="DD1923">
        <v>1234.7850000000001</v>
      </c>
      <c r="DE1923">
        <v>1523.8710000000001</v>
      </c>
      <c r="DF1923">
        <v>840.79489999999998</v>
      </c>
      <c r="DG1923">
        <v>1306.039</v>
      </c>
      <c r="DH1923">
        <v>828.5367</v>
      </c>
      <c r="DI1923">
        <v>641.25260000000003</v>
      </c>
      <c r="DJ1923">
        <v>569.755</v>
      </c>
      <c r="DK1923">
        <v>694.28039999999999</v>
      </c>
      <c r="DL1923">
        <v>698.86130000000003</v>
      </c>
      <c r="DM1923">
        <v>721.44889999999998</v>
      </c>
      <c r="DN1923">
        <v>735.03039999999999</v>
      </c>
      <c r="DO1923">
        <v>20</v>
      </c>
      <c r="DP1923">
        <v>20</v>
      </c>
    </row>
    <row r="1924" spans="1:120" hidden="1" x14ac:dyDescent="0.25">
      <c r="A1924" t="str">
        <f t="shared" ref="A1924:A1987" si="30">C1924&amp;"_"&amp;K1924&amp;"_"&amp;IF(L1924="",O1924,L1924&amp;IF(LEFT(K1924,3)="All","",IF(R1924=1,"_Combined","_"&amp;M1924&amp;"-"&amp;N1924)))</f>
        <v>Industry_Type-6. Schools_Elect DA 1-4 (1PM-9PM) with Weekends_44434_20-20</v>
      </c>
      <c r="B1924" t="s">
        <v>62</v>
      </c>
      <c r="C1924" t="s">
        <v>220</v>
      </c>
      <c r="D1924" t="s">
        <v>61</v>
      </c>
      <c r="E1924" t="s">
        <v>61</v>
      </c>
      <c r="F1924" t="s">
        <v>61</v>
      </c>
      <c r="G1924" t="s">
        <v>40</v>
      </c>
      <c r="H1924" t="s">
        <v>61</v>
      </c>
      <c r="I1924" t="s">
        <v>61</v>
      </c>
      <c r="J1924" t="s">
        <v>61</v>
      </c>
      <c r="K1924" t="s">
        <v>264</v>
      </c>
      <c r="L1924" s="18">
        <v>44434</v>
      </c>
      <c r="M1924">
        <v>20</v>
      </c>
      <c r="N1924">
        <v>20</v>
      </c>
      <c r="O1924" t="s">
        <v>263</v>
      </c>
      <c r="P1924">
        <v>1</v>
      </c>
      <c r="Q1924">
        <v>1</v>
      </c>
      <c r="R1924">
        <v>0</v>
      </c>
      <c r="S1924">
        <v>0</v>
      </c>
      <c r="T1924">
        <v>1</v>
      </c>
      <c r="U1924">
        <v>0</v>
      </c>
      <c r="V1924">
        <v>1</v>
      </c>
      <c r="W1924">
        <v>559.44000000000005</v>
      </c>
      <c r="X1924">
        <v>525.24</v>
      </c>
      <c r="Y1924">
        <v>526.67999999999995</v>
      </c>
      <c r="Z1924">
        <v>521.64</v>
      </c>
      <c r="AA1924">
        <v>565.20000000000005</v>
      </c>
      <c r="AB1924">
        <v>757.08</v>
      </c>
      <c r="AC1924">
        <v>831.6</v>
      </c>
      <c r="AD1924">
        <v>869.04</v>
      </c>
      <c r="AE1924">
        <v>963</v>
      </c>
      <c r="AF1924">
        <v>1000.8</v>
      </c>
      <c r="AG1924">
        <v>1047.24</v>
      </c>
      <c r="AH1924">
        <v>1116.3599999999999</v>
      </c>
      <c r="AI1924">
        <v>1158.8399999999999</v>
      </c>
      <c r="AJ1924">
        <v>1202.4000000000001</v>
      </c>
      <c r="AK1924">
        <v>1192.68</v>
      </c>
      <c r="AL1924">
        <v>1225.44</v>
      </c>
      <c r="AM1924">
        <v>1227.96</v>
      </c>
      <c r="AN1924">
        <v>1094.4000000000001</v>
      </c>
      <c r="AO1924">
        <v>994.32</v>
      </c>
      <c r="AP1924">
        <v>838.8</v>
      </c>
      <c r="AQ1924">
        <v>780.48</v>
      </c>
      <c r="AR1924">
        <v>778.32</v>
      </c>
      <c r="AS1924">
        <v>740.52</v>
      </c>
      <c r="AT1924">
        <v>661.68</v>
      </c>
      <c r="AU1924">
        <v>61</v>
      </c>
      <c r="AV1924">
        <v>57</v>
      </c>
      <c r="AW1924">
        <v>57</v>
      </c>
      <c r="AX1924">
        <v>56.5</v>
      </c>
      <c r="AY1924">
        <v>56</v>
      </c>
      <c r="AZ1924">
        <v>56</v>
      </c>
      <c r="BA1924">
        <v>55</v>
      </c>
      <c r="BB1924">
        <v>56</v>
      </c>
      <c r="BC1924">
        <v>58</v>
      </c>
      <c r="BD1924">
        <v>60</v>
      </c>
      <c r="BE1924">
        <v>64.5</v>
      </c>
      <c r="BF1924">
        <v>68.5</v>
      </c>
      <c r="BG1924">
        <v>72</v>
      </c>
      <c r="BH1924">
        <v>76.5</v>
      </c>
      <c r="BI1924">
        <v>78</v>
      </c>
      <c r="BJ1924">
        <v>79.5</v>
      </c>
      <c r="BK1924">
        <v>82.5</v>
      </c>
      <c r="BL1924">
        <v>83</v>
      </c>
      <c r="BM1924">
        <v>80</v>
      </c>
      <c r="BN1924">
        <v>77.5</v>
      </c>
      <c r="BO1924">
        <v>72.5</v>
      </c>
      <c r="BP1924">
        <v>68.5</v>
      </c>
      <c r="BQ1924">
        <v>67</v>
      </c>
      <c r="BR1924">
        <v>66</v>
      </c>
      <c r="BS1924">
        <v>-3.295471</v>
      </c>
      <c r="BT1924">
        <v>44.911070000000002</v>
      </c>
      <c r="BU1924">
        <v>19.9054</v>
      </c>
      <c r="BV1924">
        <v>24.44049</v>
      </c>
      <c r="BW1924">
        <v>33.734499999999997</v>
      </c>
      <c r="BX1924">
        <v>13.09869</v>
      </c>
      <c r="BY1924">
        <v>-0.96466059999999998</v>
      </c>
      <c r="BZ1924">
        <v>7.6262819999999998</v>
      </c>
      <c r="CA1924">
        <v>-34.123469999999998</v>
      </c>
      <c r="CB1924">
        <v>-26.757449999999999</v>
      </c>
      <c r="CC1924">
        <v>-33.470829999999999</v>
      </c>
      <c r="CD1924">
        <v>-60.745359999999998</v>
      </c>
      <c r="CE1924">
        <v>-82.556759999999997</v>
      </c>
      <c r="CF1924">
        <v>-95.29468</v>
      </c>
      <c r="CG1924">
        <v>-108.3939</v>
      </c>
      <c r="CH1924">
        <v>-154.6816</v>
      </c>
      <c r="CI1924">
        <v>-187.11840000000001</v>
      </c>
      <c r="CJ1924">
        <v>-172.12649999999999</v>
      </c>
      <c r="CK1924">
        <v>-117.6671</v>
      </c>
      <c r="CL1924">
        <v>-79.132689999999997</v>
      </c>
      <c r="CM1924">
        <v>-47.738160000000001</v>
      </c>
      <c r="CN1924">
        <v>-62.963619999999999</v>
      </c>
      <c r="CO1924">
        <v>-74.1297</v>
      </c>
      <c r="CP1924">
        <v>-54.177979999999998</v>
      </c>
      <c r="CQ1924">
        <v>32.071800000000003</v>
      </c>
      <c r="CR1924">
        <v>80.496750000000006</v>
      </c>
      <c r="CS1924">
        <v>16.700759999999999</v>
      </c>
      <c r="CT1924">
        <v>14.030060000000001</v>
      </c>
      <c r="CU1924">
        <v>36.563220000000001</v>
      </c>
      <c r="CV1924">
        <v>15.70668</v>
      </c>
      <c r="CW1924">
        <v>28.632670000000001</v>
      </c>
      <c r="CX1924">
        <v>13.66567</v>
      </c>
      <c r="CY1924">
        <v>20.395980000000002</v>
      </c>
      <c r="CZ1924">
        <v>47.509340000000002</v>
      </c>
      <c r="DA1924">
        <v>89.968379999999996</v>
      </c>
      <c r="DB1924">
        <v>113.9016</v>
      </c>
      <c r="DC1924">
        <v>169.64599999999999</v>
      </c>
      <c r="DD1924">
        <v>174.0256</v>
      </c>
      <c r="DE1924">
        <v>222.77719999999999</v>
      </c>
      <c r="DF1924">
        <v>243.233</v>
      </c>
      <c r="DG1924">
        <v>253.4272</v>
      </c>
      <c r="DH1924">
        <v>134.43430000000001</v>
      </c>
      <c r="DI1924">
        <v>100.3511</v>
      </c>
      <c r="DJ1924">
        <v>50.677630000000001</v>
      </c>
      <c r="DK1924">
        <v>27.981729999999999</v>
      </c>
      <c r="DL1924">
        <v>38.338389999999997</v>
      </c>
      <c r="DM1924">
        <v>36.88899</v>
      </c>
      <c r="DN1924">
        <v>23.523980000000002</v>
      </c>
      <c r="DO1924">
        <v>20</v>
      </c>
      <c r="DP1924">
        <v>20</v>
      </c>
    </row>
    <row r="1925" spans="1:120" hidden="1" x14ac:dyDescent="0.25">
      <c r="A1925" t="str">
        <f t="shared" si="30"/>
        <v>All_Elect DA 1-4 (1PM-9PM) with Weekends_44434_20-20</v>
      </c>
      <c r="B1925" t="s">
        <v>62</v>
      </c>
      <c r="C1925" t="s">
        <v>61</v>
      </c>
      <c r="D1925" t="s">
        <v>61</v>
      </c>
      <c r="E1925" t="s">
        <v>61</v>
      </c>
      <c r="F1925" t="s">
        <v>61</v>
      </c>
      <c r="G1925" t="s">
        <v>61</v>
      </c>
      <c r="H1925" t="s">
        <v>61</v>
      </c>
      <c r="I1925" t="s">
        <v>61</v>
      </c>
      <c r="J1925" t="s">
        <v>61</v>
      </c>
      <c r="K1925" t="s">
        <v>264</v>
      </c>
      <c r="L1925" s="18">
        <v>44434</v>
      </c>
      <c r="M1925">
        <v>20</v>
      </c>
      <c r="N1925">
        <v>20</v>
      </c>
      <c r="O1925" t="s">
        <v>263</v>
      </c>
      <c r="P1925">
        <v>2</v>
      </c>
      <c r="Q1925">
        <v>2</v>
      </c>
      <c r="R1925">
        <v>0</v>
      </c>
      <c r="S1925">
        <v>0</v>
      </c>
      <c r="T1925">
        <v>1</v>
      </c>
      <c r="U1925">
        <v>1</v>
      </c>
      <c r="V1925">
        <v>1</v>
      </c>
      <c r="W1925">
        <v>1066.44</v>
      </c>
      <c r="X1925">
        <v>1021.44</v>
      </c>
      <c r="Y1925">
        <v>1019.28</v>
      </c>
      <c r="Z1925">
        <v>1011.84</v>
      </c>
      <c r="AA1925">
        <v>1069.8</v>
      </c>
      <c r="AB1925">
        <v>1278.48</v>
      </c>
      <c r="AC1925">
        <v>1326.6</v>
      </c>
      <c r="AD1925">
        <v>1066.44</v>
      </c>
      <c r="AE1925">
        <v>1111.8</v>
      </c>
      <c r="AF1925">
        <v>1147.8</v>
      </c>
      <c r="AG1925">
        <v>1188.8399999999999</v>
      </c>
      <c r="AH1925">
        <v>1247.76</v>
      </c>
      <c r="AI1925">
        <v>1308.24</v>
      </c>
      <c r="AJ1925">
        <v>1592.4</v>
      </c>
      <c r="AK1925">
        <v>1652.28</v>
      </c>
      <c r="AL1925">
        <v>1713.84</v>
      </c>
      <c r="AM1925">
        <v>1722.36</v>
      </c>
      <c r="AN1925">
        <v>1588.8</v>
      </c>
      <c r="AO1925">
        <v>1430.52</v>
      </c>
      <c r="AP1925">
        <v>862.8</v>
      </c>
      <c r="AQ1925">
        <v>1169.8800000000001</v>
      </c>
      <c r="AR1925">
        <v>1304.52</v>
      </c>
      <c r="AS1925">
        <v>1263.72</v>
      </c>
      <c r="AT1925">
        <v>1193.28</v>
      </c>
      <c r="AU1925">
        <v>60</v>
      </c>
      <c r="AV1925">
        <v>57</v>
      </c>
      <c r="AW1925">
        <v>57</v>
      </c>
      <c r="AX1925">
        <v>56.75</v>
      </c>
      <c r="AY1925">
        <v>56.5</v>
      </c>
      <c r="AZ1925">
        <v>56.5</v>
      </c>
      <c r="BA1925">
        <v>56</v>
      </c>
      <c r="BB1925">
        <v>56.5</v>
      </c>
      <c r="BC1925">
        <v>58.25</v>
      </c>
      <c r="BD1925">
        <v>60.75</v>
      </c>
      <c r="BE1925">
        <v>63.5</v>
      </c>
      <c r="BF1925">
        <v>66</v>
      </c>
      <c r="BG1925">
        <v>68.75</v>
      </c>
      <c r="BH1925">
        <v>73.5</v>
      </c>
      <c r="BI1925">
        <v>75.75</v>
      </c>
      <c r="BJ1925">
        <v>77.25</v>
      </c>
      <c r="BK1925">
        <v>78.25</v>
      </c>
      <c r="BL1925">
        <v>78</v>
      </c>
      <c r="BM1925">
        <v>75.75</v>
      </c>
      <c r="BN1925">
        <v>73.25</v>
      </c>
      <c r="BO1925">
        <v>68.5</v>
      </c>
      <c r="BP1925">
        <v>65</v>
      </c>
      <c r="BQ1925">
        <v>64</v>
      </c>
      <c r="BR1925">
        <v>63.5</v>
      </c>
      <c r="BS1925">
        <v>23.565860000000001</v>
      </c>
      <c r="BT1925">
        <v>78.568790000000007</v>
      </c>
      <c r="BU1925">
        <v>32.922879999999999</v>
      </c>
      <c r="BV1925">
        <v>19.212679999999999</v>
      </c>
      <c r="BW1925">
        <v>3.8233030000000001</v>
      </c>
      <c r="BX1925">
        <v>-47.854430000000001</v>
      </c>
      <c r="BY1925">
        <v>-69.944640000000007</v>
      </c>
      <c r="BZ1925">
        <v>133.20320000000001</v>
      </c>
      <c r="CA1925">
        <v>5.4737400000000003</v>
      </c>
      <c r="CB1925">
        <v>-31.024920000000002</v>
      </c>
      <c r="CC1925">
        <v>-32.36891</v>
      </c>
      <c r="CD1925">
        <v>-76.733729999999994</v>
      </c>
      <c r="CE1925">
        <v>-93.382130000000004</v>
      </c>
      <c r="CF1925">
        <v>-249.1515</v>
      </c>
      <c r="CG1925">
        <v>-207.0206</v>
      </c>
      <c r="CH1925">
        <v>-180.505</v>
      </c>
      <c r="CI1925">
        <v>-201.44409999999999</v>
      </c>
      <c r="CJ1925">
        <v>-176.3202</v>
      </c>
      <c r="CK1925">
        <v>-64.66592</v>
      </c>
      <c r="CL1925">
        <v>401.70609999999999</v>
      </c>
      <c r="CM1925">
        <v>56.562040000000003</v>
      </c>
      <c r="CN1925">
        <v>-91.192229999999995</v>
      </c>
      <c r="CO1925">
        <v>-97.439300000000003</v>
      </c>
      <c r="CP1925">
        <v>-84.691010000000006</v>
      </c>
      <c r="CQ1925">
        <v>397.48390000000001</v>
      </c>
      <c r="CR1925">
        <v>632.57669999999996</v>
      </c>
      <c r="CS1925">
        <v>494.41489999999999</v>
      </c>
      <c r="CT1925">
        <v>367.4735</v>
      </c>
      <c r="CU1925">
        <v>400.51319999999998</v>
      </c>
      <c r="CV1925">
        <v>259.27640000000002</v>
      </c>
      <c r="CW1925">
        <v>299.3329</v>
      </c>
      <c r="CX1925">
        <v>325.4606</v>
      </c>
      <c r="CY1925">
        <v>450.49290000000002</v>
      </c>
      <c r="CZ1925">
        <v>495.46550000000002</v>
      </c>
      <c r="DA1925">
        <v>719.55110000000002</v>
      </c>
      <c r="DB1925">
        <v>502.36369999999999</v>
      </c>
      <c r="DC1925">
        <v>652.92679999999996</v>
      </c>
      <c r="DD1925">
        <v>1234.7850000000001</v>
      </c>
      <c r="DE1925">
        <v>1523.8710000000001</v>
      </c>
      <c r="DF1925">
        <v>840.79489999999998</v>
      </c>
      <c r="DG1925">
        <v>1306.039</v>
      </c>
      <c r="DH1925">
        <v>828.5367</v>
      </c>
      <c r="DI1925">
        <v>641.25260000000003</v>
      </c>
      <c r="DJ1925">
        <v>569.755</v>
      </c>
      <c r="DK1925">
        <v>694.28039999999999</v>
      </c>
      <c r="DL1925">
        <v>698.86130000000003</v>
      </c>
      <c r="DM1925">
        <v>721.44889999999998</v>
      </c>
      <c r="DN1925">
        <v>735.03039999999999</v>
      </c>
      <c r="DO1925">
        <v>20</v>
      </c>
      <c r="DP1925">
        <v>20</v>
      </c>
    </row>
    <row r="1926" spans="1:120" x14ac:dyDescent="0.25">
      <c r="A1926" t="str">
        <f t="shared" si="30"/>
        <v>AutoDR-No_Elect DA 1-4 (1PM-9PM) with Weekends_44434_20-20</v>
      </c>
      <c r="B1926" t="s">
        <v>62</v>
      </c>
      <c r="C1926" t="s">
        <v>321</v>
      </c>
      <c r="D1926" t="s">
        <v>61</v>
      </c>
      <c r="E1926" t="s">
        <v>61</v>
      </c>
      <c r="F1926" t="s">
        <v>61</v>
      </c>
      <c r="G1926" t="s">
        <v>61</v>
      </c>
      <c r="H1926" t="s">
        <v>97</v>
      </c>
      <c r="I1926" t="s">
        <v>61</v>
      </c>
      <c r="J1926" t="s">
        <v>61</v>
      </c>
      <c r="K1926" t="s">
        <v>264</v>
      </c>
      <c r="L1926" s="18">
        <v>44434</v>
      </c>
      <c r="M1926">
        <v>20</v>
      </c>
      <c r="N1926">
        <v>20</v>
      </c>
      <c r="O1926" t="s">
        <v>263</v>
      </c>
      <c r="P1926">
        <v>2</v>
      </c>
      <c r="Q1926">
        <v>2</v>
      </c>
      <c r="R1926">
        <v>0</v>
      </c>
      <c r="S1926">
        <v>0</v>
      </c>
      <c r="T1926">
        <v>1</v>
      </c>
      <c r="U1926">
        <v>1</v>
      </c>
      <c r="V1926">
        <v>1</v>
      </c>
      <c r="W1926">
        <v>1066.44</v>
      </c>
      <c r="X1926">
        <v>1021.44</v>
      </c>
      <c r="Y1926">
        <v>1019.28</v>
      </c>
      <c r="Z1926">
        <v>1011.84</v>
      </c>
      <c r="AA1926">
        <v>1069.8</v>
      </c>
      <c r="AB1926">
        <v>1278.48</v>
      </c>
      <c r="AC1926">
        <v>1326.6</v>
      </c>
      <c r="AD1926">
        <v>1066.44</v>
      </c>
      <c r="AE1926">
        <v>1111.8</v>
      </c>
      <c r="AF1926">
        <v>1147.8</v>
      </c>
      <c r="AG1926">
        <v>1188.8399999999999</v>
      </c>
      <c r="AH1926">
        <v>1247.76</v>
      </c>
      <c r="AI1926">
        <v>1308.24</v>
      </c>
      <c r="AJ1926">
        <v>1592.4</v>
      </c>
      <c r="AK1926">
        <v>1652.28</v>
      </c>
      <c r="AL1926">
        <v>1713.84</v>
      </c>
      <c r="AM1926">
        <v>1722.36</v>
      </c>
      <c r="AN1926">
        <v>1588.8</v>
      </c>
      <c r="AO1926">
        <v>1430.52</v>
      </c>
      <c r="AP1926">
        <v>862.8</v>
      </c>
      <c r="AQ1926">
        <v>1169.8800000000001</v>
      </c>
      <c r="AR1926">
        <v>1304.52</v>
      </c>
      <c r="AS1926">
        <v>1263.72</v>
      </c>
      <c r="AT1926">
        <v>1193.28</v>
      </c>
      <c r="AU1926">
        <v>60</v>
      </c>
      <c r="AV1926">
        <v>57</v>
      </c>
      <c r="AW1926">
        <v>57</v>
      </c>
      <c r="AX1926">
        <v>56.75</v>
      </c>
      <c r="AY1926">
        <v>56.5</v>
      </c>
      <c r="AZ1926">
        <v>56.5</v>
      </c>
      <c r="BA1926">
        <v>56</v>
      </c>
      <c r="BB1926">
        <v>56.5</v>
      </c>
      <c r="BC1926">
        <v>58.25</v>
      </c>
      <c r="BD1926">
        <v>60.75</v>
      </c>
      <c r="BE1926">
        <v>63.5</v>
      </c>
      <c r="BF1926">
        <v>66</v>
      </c>
      <c r="BG1926">
        <v>68.75</v>
      </c>
      <c r="BH1926">
        <v>73.5</v>
      </c>
      <c r="BI1926">
        <v>75.75</v>
      </c>
      <c r="BJ1926">
        <v>77.25</v>
      </c>
      <c r="BK1926">
        <v>78.25</v>
      </c>
      <c r="BL1926">
        <v>78</v>
      </c>
      <c r="BM1926">
        <v>75.75</v>
      </c>
      <c r="BN1926">
        <v>73.25</v>
      </c>
      <c r="BO1926">
        <v>68.5</v>
      </c>
      <c r="BP1926">
        <v>65</v>
      </c>
      <c r="BQ1926">
        <v>64</v>
      </c>
      <c r="BR1926">
        <v>63.5</v>
      </c>
      <c r="BS1926">
        <v>23.565860000000001</v>
      </c>
      <c r="BT1926">
        <v>78.568790000000007</v>
      </c>
      <c r="BU1926">
        <v>32.922879999999999</v>
      </c>
      <c r="BV1926">
        <v>19.212679999999999</v>
      </c>
      <c r="BW1926">
        <v>3.8233030000000001</v>
      </c>
      <c r="BX1926">
        <v>-47.854430000000001</v>
      </c>
      <c r="BY1926">
        <v>-69.944640000000007</v>
      </c>
      <c r="BZ1926">
        <v>133.20320000000001</v>
      </c>
      <c r="CA1926">
        <v>5.4737400000000003</v>
      </c>
      <c r="CB1926">
        <v>-31.024920000000002</v>
      </c>
      <c r="CC1926">
        <v>-32.36891</v>
      </c>
      <c r="CD1926">
        <v>-76.733729999999994</v>
      </c>
      <c r="CE1926">
        <v>-93.382130000000004</v>
      </c>
      <c r="CF1926">
        <v>-249.1515</v>
      </c>
      <c r="CG1926">
        <v>-207.0206</v>
      </c>
      <c r="CH1926">
        <v>-180.505</v>
      </c>
      <c r="CI1926">
        <v>-201.44409999999999</v>
      </c>
      <c r="CJ1926">
        <v>-176.3202</v>
      </c>
      <c r="CK1926">
        <v>-64.66592</v>
      </c>
      <c r="CL1926">
        <v>401.70609999999999</v>
      </c>
      <c r="CM1926">
        <v>56.562040000000003</v>
      </c>
      <c r="CN1926">
        <v>-91.192229999999995</v>
      </c>
      <c r="CO1926">
        <v>-97.439300000000003</v>
      </c>
      <c r="CP1926">
        <v>-84.691010000000006</v>
      </c>
      <c r="CQ1926">
        <v>397.48390000000001</v>
      </c>
      <c r="CR1926">
        <v>632.57669999999996</v>
      </c>
      <c r="CS1926">
        <v>494.41489999999999</v>
      </c>
      <c r="CT1926">
        <v>367.4735</v>
      </c>
      <c r="CU1926">
        <v>400.51319999999998</v>
      </c>
      <c r="CV1926">
        <v>259.27640000000002</v>
      </c>
      <c r="CW1926">
        <v>299.3329</v>
      </c>
      <c r="CX1926">
        <v>325.4606</v>
      </c>
      <c r="CY1926">
        <v>450.49290000000002</v>
      </c>
      <c r="CZ1926">
        <v>495.46550000000002</v>
      </c>
      <c r="DA1926">
        <v>719.55110000000002</v>
      </c>
      <c r="DB1926">
        <v>502.36369999999999</v>
      </c>
      <c r="DC1926">
        <v>652.92679999999996</v>
      </c>
      <c r="DD1926">
        <v>1234.7850000000001</v>
      </c>
      <c r="DE1926">
        <v>1523.8710000000001</v>
      </c>
      <c r="DF1926">
        <v>840.79489999999998</v>
      </c>
      <c r="DG1926">
        <v>1306.039</v>
      </c>
      <c r="DH1926">
        <v>828.5367</v>
      </c>
      <c r="DI1926">
        <v>641.25260000000003</v>
      </c>
      <c r="DJ1926">
        <v>569.755</v>
      </c>
      <c r="DK1926">
        <v>694.28039999999999</v>
      </c>
      <c r="DL1926">
        <v>698.86130000000003</v>
      </c>
      <c r="DM1926">
        <v>721.44889999999998</v>
      </c>
      <c r="DN1926">
        <v>735.03039999999999</v>
      </c>
      <c r="DO1926">
        <v>20</v>
      </c>
      <c r="DP1926">
        <v>20</v>
      </c>
    </row>
    <row r="1927" spans="1:120" hidden="1" x14ac:dyDescent="0.25">
      <c r="A1927" t="str">
        <f t="shared" si="30"/>
        <v>Industry_Type-2. Manufacturing_Elect DA 1-4 (1PM-9PM) with Weekends_44434_20-20</v>
      </c>
      <c r="B1927" t="s">
        <v>62</v>
      </c>
      <c r="C1927" t="s">
        <v>218</v>
      </c>
      <c r="D1927" t="s">
        <v>61</v>
      </c>
      <c r="E1927" t="s">
        <v>61</v>
      </c>
      <c r="F1927" t="s">
        <v>61</v>
      </c>
      <c r="G1927" t="s">
        <v>38</v>
      </c>
      <c r="H1927" t="s">
        <v>61</v>
      </c>
      <c r="I1927" t="s">
        <v>61</v>
      </c>
      <c r="J1927" t="s">
        <v>61</v>
      </c>
      <c r="K1927" t="s">
        <v>264</v>
      </c>
      <c r="L1927" s="18">
        <v>44434</v>
      </c>
      <c r="M1927">
        <v>20</v>
      </c>
      <c r="N1927">
        <v>20</v>
      </c>
      <c r="O1927" t="s">
        <v>263</v>
      </c>
      <c r="P1927">
        <v>1</v>
      </c>
      <c r="Q1927">
        <v>1</v>
      </c>
      <c r="R1927">
        <v>0</v>
      </c>
      <c r="S1927">
        <v>0</v>
      </c>
      <c r="T1927">
        <v>1</v>
      </c>
      <c r="U1927">
        <v>0</v>
      </c>
      <c r="V1927">
        <v>1</v>
      </c>
      <c r="W1927">
        <v>507</v>
      </c>
      <c r="X1927">
        <v>496.2</v>
      </c>
      <c r="Y1927">
        <v>492.6</v>
      </c>
      <c r="Z1927">
        <v>490.2</v>
      </c>
      <c r="AA1927">
        <v>504.6</v>
      </c>
      <c r="AB1927">
        <v>521.4</v>
      </c>
      <c r="AC1927">
        <v>495</v>
      </c>
      <c r="AD1927">
        <v>197.4</v>
      </c>
      <c r="AE1927">
        <v>148.80000000000001</v>
      </c>
      <c r="AF1927">
        <v>147</v>
      </c>
      <c r="AG1927">
        <v>141.6</v>
      </c>
      <c r="AH1927">
        <v>131.4</v>
      </c>
      <c r="AI1927">
        <v>149.4</v>
      </c>
      <c r="AJ1927">
        <v>390</v>
      </c>
      <c r="AK1927">
        <v>459.6</v>
      </c>
      <c r="AL1927">
        <v>488.4</v>
      </c>
      <c r="AM1927">
        <v>494.4</v>
      </c>
      <c r="AN1927">
        <v>494.4</v>
      </c>
      <c r="AO1927">
        <v>436.2</v>
      </c>
      <c r="AP1927">
        <v>24</v>
      </c>
      <c r="AQ1927">
        <v>389.4</v>
      </c>
      <c r="AR1927">
        <v>526.20000000000005</v>
      </c>
      <c r="AS1927">
        <v>523.20000000000005</v>
      </c>
      <c r="AT1927">
        <v>531.6</v>
      </c>
      <c r="AU1927">
        <v>59</v>
      </c>
      <c r="AV1927">
        <v>57</v>
      </c>
      <c r="AW1927">
        <v>57</v>
      </c>
      <c r="AX1927">
        <v>57</v>
      </c>
      <c r="AY1927">
        <v>57</v>
      </c>
      <c r="AZ1927">
        <v>57</v>
      </c>
      <c r="BA1927">
        <v>57</v>
      </c>
      <c r="BB1927">
        <v>57</v>
      </c>
      <c r="BC1927">
        <v>58.5</v>
      </c>
      <c r="BD1927">
        <v>61.5</v>
      </c>
      <c r="BE1927">
        <v>62.5</v>
      </c>
      <c r="BF1927">
        <v>63.5</v>
      </c>
      <c r="BG1927">
        <v>65.5</v>
      </c>
      <c r="BH1927">
        <v>70.5</v>
      </c>
      <c r="BI1927">
        <v>73.5</v>
      </c>
      <c r="BJ1927">
        <v>75</v>
      </c>
      <c r="BK1927">
        <v>74</v>
      </c>
      <c r="BL1927">
        <v>73</v>
      </c>
      <c r="BM1927">
        <v>71.5</v>
      </c>
      <c r="BN1927">
        <v>69</v>
      </c>
      <c r="BO1927">
        <v>64.5</v>
      </c>
      <c r="BP1927">
        <v>61.5</v>
      </c>
      <c r="BQ1927">
        <v>61</v>
      </c>
      <c r="BR1927">
        <v>61</v>
      </c>
      <c r="BS1927">
        <v>26.861329999999999</v>
      </c>
      <c r="BT1927">
        <v>33.657710000000002</v>
      </c>
      <c r="BU1927">
        <v>13.01749</v>
      </c>
      <c r="BV1927">
        <v>-5.2278140000000004</v>
      </c>
      <c r="BW1927">
        <v>-29.911190000000001</v>
      </c>
      <c r="BX1927">
        <v>-60.953130000000002</v>
      </c>
      <c r="BY1927">
        <v>-68.979979999999998</v>
      </c>
      <c r="BZ1927">
        <v>125.57689999999999</v>
      </c>
      <c r="CA1927">
        <v>39.597209999999997</v>
      </c>
      <c r="CB1927">
        <v>-4.2674709999999996</v>
      </c>
      <c r="CC1927">
        <v>1.1019129999999999</v>
      </c>
      <c r="CD1927">
        <v>-15.98837</v>
      </c>
      <c r="CE1927">
        <v>-10.82536</v>
      </c>
      <c r="CF1927">
        <v>-153.85679999999999</v>
      </c>
      <c r="CG1927">
        <v>-98.626710000000003</v>
      </c>
      <c r="CH1927">
        <v>-25.82339</v>
      </c>
      <c r="CI1927">
        <v>-14.325710000000001</v>
      </c>
      <c r="CJ1927">
        <v>-4.1937559999999996</v>
      </c>
      <c r="CK1927">
        <v>53.001130000000003</v>
      </c>
      <c r="CL1927">
        <v>480.83879999999999</v>
      </c>
      <c r="CM1927">
        <v>104.3002</v>
      </c>
      <c r="CN1927">
        <v>-28.22861</v>
      </c>
      <c r="CO1927">
        <v>-23.3096</v>
      </c>
      <c r="CP1927">
        <v>-30.513030000000001</v>
      </c>
      <c r="CQ1927">
        <v>365.41210000000001</v>
      </c>
      <c r="CR1927">
        <v>552.08000000000004</v>
      </c>
      <c r="CS1927">
        <v>477.71420000000001</v>
      </c>
      <c r="CT1927">
        <v>353.4434</v>
      </c>
      <c r="CU1927">
        <v>363.95</v>
      </c>
      <c r="CV1927">
        <v>243.56979999999999</v>
      </c>
      <c r="CW1927">
        <v>270.7002</v>
      </c>
      <c r="CX1927">
        <v>311.79500000000002</v>
      </c>
      <c r="CY1927">
        <v>430.09690000000001</v>
      </c>
      <c r="CZ1927">
        <v>447.95620000000002</v>
      </c>
      <c r="DA1927">
        <v>629.58280000000002</v>
      </c>
      <c r="DB1927">
        <v>388.46210000000002</v>
      </c>
      <c r="DC1927">
        <v>483.28070000000002</v>
      </c>
      <c r="DD1927">
        <v>1060.759</v>
      </c>
      <c r="DE1927">
        <v>1301.0940000000001</v>
      </c>
      <c r="DF1927">
        <v>597.56200000000001</v>
      </c>
      <c r="DG1927">
        <v>1052.6120000000001</v>
      </c>
      <c r="DH1927">
        <v>694.10239999999999</v>
      </c>
      <c r="DI1927">
        <v>540.90160000000003</v>
      </c>
      <c r="DJ1927">
        <v>519.07740000000001</v>
      </c>
      <c r="DK1927">
        <v>666.29859999999996</v>
      </c>
      <c r="DL1927">
        <v>660.52290000000005</v>
      </c>
      <c r="DM1927">
        <v>684.55989999999997</v>
      </c>
      <c r="DN1927">
        <v>711.50639999999999</v>
      </c>
      <c r="DO1927">
        <v>20</v>
      </c>
      <c r="DP1927">
        <v>20</v>
      </c>
    </row>
    <row r="1928" spans="1:120" hidden="1" x14ac:dyDescent="0.25">
      <c r="A1928" t="str">
        <f t="shared" si="30"/>
        <v>sublap_id-SLAP_PGSF_Elect DA 1-4 (1PM-9PM) with Weekends_44434_20-20</v>
      </c>
      <c r="B1928" t="s">
        <v>62</v>
      </c>
      <c r="C1928" t="s">
        <v>297</v>
      </c>
      <c r="D1928" t="s">
        <v>61</v>
      </c>
      <c r="E1928" t="s">
        <v>298</v>
      </c>
      <c r="F1928" t="s">
        <v>61</v>
      </c>
      <c r="G1928" t="s">
        <v>61</v>
      </c>
      <c r="H1928" t="s">
        <v>61</v>
      </c>
      <c r="I1928" t="s">
        <v>61</v>
      </c>
      <c r="J1928" t="s">
        <v>61</v>
      </c>
      <c r="K1928" t="s">
        <v>264</v>
      </c>
      <c r="L1928" s="18">
        <v>44434</v>
      </c>
      <c r="M1928">
        <v>20</v>
      </c>
      <c r="N1928">
        <v>20</v>
      </c>
      <c r="O1928" t="s">
        <v>263</v>
      </c>
      <c r="P1928">
        <v>1</v>
      </c>
      <c r="Q1928">
        <v>1</v>
      </c>
      <c r="R1928">
        <v>0</v>
      </c>
      <c r="S1928">
        <v>0</v>
      </c>
      <c r="T1928">
        <v>1</v>
      </c>
      <c r="U1928">
        <v>0</v>
      </c>
      <c r="V1928">
        <v>1</v>
      </c>
      <c r="W1928">
        <v>507</v>
      </c>
      <c r="X1928">
        <v>496.2</v>
      </c>
      <c r="Y1928">
        <v>492.6</v>
      </c>
      <c r="Z1928">
        <v>490.2</v>
      </c>
      <c r="AA1928">
        <v>504.6</v>
      </c>
      <c r="AB1928">
        <v>521.4</v>
      </c>
      <c r="AC1928">
        <v>495</v>
      </c>
      <c r="AD1928">
        <v>197.4</v>
      </c>
      <c r="AE1928">
        <v>148.80000000000001</v>
      </c>
      <c r="AF1928">
        <v>147</v>
      </c>
      <c r="AG1928">
        <v>141.6</v>
      </c>
      <c r="AH1928">
        <v>131.4</v>
      </c>
      <c r="AI1928">
        <v>149.4</v>
      </c>
      <c r="AJ1928">
        <v>390</v>
      </c>
      <c r="AK1928">
        <v>459.6</v>
      </c>
      <c r="AL1928">
        <v>488.4</v>
      </c>
      <c r="AM1928">
        <v>494.4</v>
      </c>
      <c r="AN1928">
        <v>494.4</v>
      </c>
      <c r="AO1928">
        <v>436.2</v>
      </c>
      <c r="AP1928">
        <v>24</v>
      </c>
      <c r="AQ1928">
        <v>389.4</v>
      </c>
      <c r="AR1928">
        <v>526.20000000000005</v>
      </c>
      <c r="AS1928">
        <v>523.20000000000005</v>
      </c>
      <c r="AT1928">
        <v>531.6</v>
      </c>
      <c r="AU1928">
        <v>59</v>
      </c>
      <c r="AV1928">
        <v>57</v>
      </c>
      <c r="AW1928">
        <v>57</v>
      </c>
      <c r="AX1928">
        <v>57</v>
      </c>
      <c r="AY1928">
        <v>57</v>
      </c>
      <c r="AZ1928">
        <v>57</v>
      </c>
      <c r="BA1928">
        <v>57</v>
      </c>
      <c r="BB1928">
        <v>57</v>
      </c>
      <c r="BC1928">
        <v>58.5</v>
      </c>
      <c r="BD1928">
        <v>61.5</v>
      </c>
      <c r="BE1928">
        <v>62.5</v>
      </c>
      <c r="BF1928">
        <v>63.5</v>
      </c>
      <c r="BG1928">
        <v>65.5</v>
      </c>
      <c r="BH1928">
        <v>70.5</v>
      </c>
      <c r="BI1928">
        <v>73.5</v>
      </c>
      <c r="BJ1928">
        <v>75</v>
      </c>
      <c r="BK1928">
        <v>74</v>
      </c>
      <c r="BL1928">
        <v>73</v>
      </c>
      <c r="BM1928">
        <v>71.5</v>
      </c>
      <c r="BN1928">
        <v>69</v>
      </c>
      <c r="BO1928">
        <v>64.5</v>
      </c>
      <c r="BP1928">
        <v>61.5</v>
      </c>
      <c r="BQ1928">
        <v>61</v>
      </c>
      <c r="BR1928">
        <v>61</v>
      </c>
      <c r="BS1928">
        <v>26.861329999999999</v>
      </c>
      <c r="BT1928">
        <v>33.657710000000002</v>
      </c>
      <c r="BU1928">
        <v>13.01749</v>
      </c>
      <c r="BV1928">
        <v>-5.2278140000000004</v>
      </c>
      <c r="BW1928">
        <v>-29.911190000000001</v>
      </c>
      <c r="BX1928">
        <v>-60.953130000000002</v>
      </c>
      <c r="BY1928">
        <v>-68.979979999999998</v>
      </c>
      <c r="BZ1928">
        <v>125.57689999999999</v>
      </c>
      <c r="CA1928">
        <v>39.597209999999997</v>
      </c>
      <c r="CB1928">
        <v>-4.2674709999999996</v>
      </c>
      <c r="CC1928">
        <v>1.1019129999999999</v>
      </c>
      <c r="CD1928">
        <v>-15.98837</v>
      </c>
      <c r="CE1928">
        <v>-10.82536</v>
      </c>
      <c r="CF1928">
        <v>-153.85679999999999</v>
      </c>
      <c r="CG1928">
        <v>-98.626710000000003</v>
      </c>
      <c r="CH1928">
        <v>-25.82339</v>
      </c>
      <c r="CI1928">
        <v>-14.325710000000001</v>
      </c>
      <c r="CJ1928">
        <v>-4.1937559999999996</v>
      </c>
      <c r="CK1928">
        <v>53.001130000000003</v>
      </c>
      <c r="CL1928">
        <v>480.83879999999999</v>
      </c>
      <c r="CM1928">
        <v>104.3002</v>
      </c>
      <c r="CN1928">
        <v>-28.22861</v>
      </c>
      <c r="CO1928">
        <v>-23.3096</v>
      </c>
      <c r="CP1928">
        <v>-30.513030000000001</v>
      </c>
      <c r="CQ1928">
        <v>365.41210000000001</v>
      </c>
      <c r="CR1928">
        <v>552.08000000000004</v>
      </c>
      <c r="CS1928">
        <v>477.71420000000001</v>
      </c>
      <c r="CT1928">
        <v>353.4434</v>
      </c>
      <c r="CU1928">
        <v>363.95</v>
      </c>
      <c r="CV1928">
        <v>243.56979999999999</v>
      </c>
      <c r="CW1928">
        <v>270.7002</v>
      </c>
      <c r="CX1928">
        <v>311.79500000000002</v>
      </c>
      <c r="CY1928">
        <v>430.09690000000001</v>
      </c>
      <c r="CZ1928">
        <v>447.95620000000002</v>
      </c>
      <c r="DA1928">
        <v>629.58280000000002</v>
      </c>
      <c r="DB1928">
        <v>388.46210000000002</v>
      </c>
      <c r="DC1928">
        <v>483.28070000000002</v>
      </c>
      <c r="DD1928">
        <v>1060.759</v>
      </c>
      <c r="DE1928">
        <v>1301.0940000000001</v>
      </c>
      <c r="DF1928">
        <v>597.56200000000001</v>
      </c>
      <c r="DG1928">
        <v>1052.6120000000001</v>
      </c>
      <c r="DH1928">
        <v>694.10239999999999</v>
      </c>
      <c r="DI1928">
        <v>540.90160000000003</v>
      </c>
      <c r="DJ1928">
        <v>519.07740000000001</v>
      </c>
      <c r="DK1928">
        <v>666.29859999999996</v>
      </c>
      <c r="DL1928">
        <v>660.52290000000005</v>
      </c>
      <c r="DM1928">
        <v>684.55989999999997</v>
      </c>
      <c r="DN1928">
        <v>711.50639999999999</v>
      </c>
      <c r="DO1928">
        <v>20</v>
      </c>
      <c r="DP1928">
        <v>20</v>
      </c>
    </row>
    <row r="1929" spans="1:120" hidden="1" x14ac:dyDescent="0.25">
      <c r="A1929" t="str">
        <f t="shared" si="30"/>
        <v>sublap_id-SLAP_PGP2_Elect DA 1-4 (1PM-9PM) with Weekends_44434_20-20</v>
      </c>
      <c r="B1929" t="s">
        <v>62</v>
      </c>
      <c r="C1929" t="s">
        <v>301</v>
      </c>
      <c r="D1929" t="s">
        <v>61</v>
      </c>
      <c r="E1929" t="s">
        <v>302</v>
      </c>
      <c r="F1929" t="s">
        <v>61</v>
      </c>
      <c r="G1929" t="s">
        <v>61</v>
      </c>
      <c r="H1929" t="s">
        <v>61</v>
      </c>
      <c r="I1929" t="s">
        <v>61</v>
      </c>
      <c r="J1929" t="s">
        <v>61</v>
      </c>
      <c r="K1929" t="s">
        <v>264</v>
      </c>
      <c r="L1929" s="18">
        <v>44434</v>
      </c>
      <c r="M1929">
        <v>20</v>
      </c>
      <c r="N1929">
        <v>20</v>
      </c>
      <c r="O1929" t="s">
        <v>263</v>
      </c>
      <c r="P1929">
        <v>1</v>
      </c>
      <c r="Q1929">
        <v>1</v>
      </c>
      <c r="R1929">
        <v>0</v>
      </c>
      <c r="S1929">
        <v>0</v>
      </c>
      <c r="T1929">
        <v>1</v>
      </c>
      <c r="U1929">
        <v>0</v>
      </c>
      <c r="V1929">
        <v>1</v>
      </c>
      <c r="W1929">
        <v>559.44000000000005</v>
      </c>
      <c r="X1929">
        <v>525.24</v>
      </c>
      <c r="Y1929">
        <v>526.67999999999995</v>
      </c>
      <c r="Z1929">
        <v>521.64</v>
      </c>
      <c r="AA1929">
        <v>565.20000000000005</v>
      </c>
      <c r="AB1929">
        <v>757.08</v>
      </c>
      <c r="AC1929">
        <v>831.6</v>
      </c>
      <c r="AD1929">
        <v>869.04</v>
      </c>
      <c r="AE1929">
        <v>963</v>
      </c>
      <c r="AF1929">
        <v>1000.8</v>
      </c>
      <c r="AG1929">
        <v>1047.24</v>
      </c>
      <c r="AH1929">
        <v>1116.3599999999999</v>
      </c>
      <c r="AI1929">
        <v>1158.8399999999999</v>
      </c>
      <c r="AJ1929">
        <v>1202.4000000000001</v>
      </c>
      <c r="AK1929">
        <v>1192.68</v>
      </c>
      <c r="AL1929">
        <v>1225.44</v>
      </c>
      <c r="AM1929">
        <v>1227.96</v>
      </c>
      <c r="AN1929">
        <v>1094.4000000000001</v>
      </c>
      <c r="AO1929">
        <v>994.32</v>
      </c>
      <c r="AP1929">
        <v>838.8</v>
      </c>
      <c r="AQ1929">
        <v>780.48</v>
      </c>
      <c r="AR1929">
        <v>778.32</v>
      </c>
      <c r="AS1929">
        <v>740.52</v>
      </c>
      <c r="AT1929">
        <v>661.68</v>
      </c>
      <c r="AU1929">
        <v>61</v>
      </c>
      <c r="AV1929">
        <v>57</v>
      </c>
      <c r="AW1929">
        <v>57</v>
      </c>
      <c r="AX1929">
        <v>56.5</v>
      </c>
      <c r="AY1929">
        <v>56</v>
      </c>
      <c r="AZ1929">
        <v>56</v>
      </c>
      <c r="BA1929">
        <v>55</v>
      </c>
      <c r="BB1929">
        <v>56</v>
      </c>
      <c r="BC1929">
        <v>58</v>
      </c>
      <c r="BD1929">
        <v>60</v>
      </c>
      <c r="BE1929">
        <v>64.5</v>
      </c>
      <c r="BF1929">
        <v>68.5</v>
      </c>
      <c r="BG1929">
        <v>72</v>
      </c>
      <c r="BH1929">
        <v>76.5</v>
      </c>
      <c r="BI1929">
        <v>78</v>
      </c>
      <c r="BJ1929">
        <v>79.5</v>
      </c>
      <c r="BK1929">
        <v>82.5</v>
      </c>
      <c r="BL1929">
        <v>83</v>
      </c>
      <c r="BM1929">
        <v>80</v>
      </c>
      <c r="BN1929">
        <v>77.5</v>
      </c>
      <c r="BO1929">
        <v>72.5</v>
      </c>
      <c r="BP1929">
        <v>68.5</v>
      </c>
      <c r="BQ1929">
        <v>67</v>
      </c>
      <c r="BR1929">
        <v>66</v>
      </c>
      <c r="BS1929">
        <v>-3.295471</v>
      </c>
      <c r="BT1929">
        <v>44.911070000000002</v>
      </c>
      <c r="BU1929">
        <v>19.9054</v>
      </c>
      <c r="BV1929">
        <v>24.44049</v>
      </c>
      <c r="BW1929">
        <v>33.734499999999997</v>
      </c>
      <c r="BX1929">
        <v>13.09869</v>
      </c>
      <c r="BY1929">
        <v>-0.96466059999999998</v>
      </c>
      <c r="BZ1929">
        <v>7.6262819999999998</v>
      </c>
      <c r="CA1929">
        <v>-34.123469999999998</v>
      </c>
      <c r="CB1929">
        <v>-26.757449999999999</v>
      </c>
      <c r="CC1929">
        <v>-33.470829999999999</v>
      </c>
      <c r="CD1929">
        <v>-60.745359999999998</v>
      </c>
      <c r="CE1929">
        <v>-82.556759999999997</v>
      </c>
      <c r="CF1929">
        <v>-95.29468</v>
      </c>
      <c r="CG1929">
        <v>-108.3939</v>
      </c>
      <c r="CH1929">
        <v>-154.6816</v>
      </c>
      <c r="CI1929">
        <v>-187.11840000000001</v>
      </c>
      <c r="CJ1929">
        <v>-172.12649999999999</v>
      </c>
      <c r="CK1929">
        <v>-117.6671</v>
      </c>
      <c r="CL1929">
        <v>-79.132689999999997</v>
      </c>
      <c r="CM1929">
        <v>-47.738160000000001</v>
      </c>
      <c r="CN1929">
        <v>-62.963619999999999</v>
      </c>
      <c r="CO1929">
        <v>-74.1297</v>
      </c>
      <c r="CP1929">
        <v>-54.177979999999998</v>
      </c>
      <c r="CQ1929">
        <v>32.071800000000003</v>
      </c>
      <c r="CR1929">
        <v>80.496750000000006</v>
      </c>
      <c r="CS1929">
        <v>16.700759999999999</v>
      </c>
      <c r="CT1929">
        <v>14.030060000000001</v>
      </c>
      <c r="CU1929">
        <v>36.563220000000001</v>
      </c>
      <c r="CV1929">
        <v>15.70668</v>
      </c>
      <c r="CW1929">
        <v>28.632670000000001</v>
      </c>
      <c r="CX1929">
        <v>13.66567</v>
      </c>
      <c r="CY1929">
        <v>20.395980000000002</v>
      </c>
      <c r="CZ1929">
        <v>47.509340000000002</v>
      </c>
      <c r="DA1929">
        <v>89.968379999999996</v>
      </c>
      <c r="DB1929">
        <v>113.9016</v>
      </c>
      <c r="DC1929">
        <v>169.64599999999999</v>
      </c>
      <c r="DD1929">
        <v>174.0256</v>
      </c>
      <c r="DE1929">
        <v>222.77719999999999</v>
      </c>
      <c r="DF1929">
        <v>243.233</v>
      </c>
      <c r="DG1929">
        <v>253.4272</v>
      </c>
      <c r="DH1929">
        <v>134.43430000000001</v>
      </c>
      <c r="DI1929">
        <v>100.3511</v>
      </c>
      <c r="DJ1929">
        <v>50.677630000000001</v>
      </c>
      <c r="DK1929">
        <v>27.981729999999999</v>
      </c>
      <c r="DL1929">
        <v>38.338389999999997</v>
      </c>
      <c r="DM1929">
        <v>36.88899</v>
      </c>
      <c r="DN1929">
        <v>23.523980000000002</v>
      </c>
      <c r="DO1929">
        <v>20</v>
      </c>
      <c r="DP1929">
        <v>20</v>
      </c>
    </row>
    <row r="1930" spans="1:120" hidden="1" x14ac:dyDescent="0.25">
      <c r="A1930" t="str">
        <f t="shared" si="30"/>
        <v>Aggregator-Voltus, Inc._Elect DA 1-4 (1PM-9PM) with Weekends_44434_20-20</v>
      </c>
      <c r="B1930" t="s">
        <v>62</v>
      </c>
      <c r="C1930" t="s">
        <v>221</v>
      </c>
      <c r="D1930" t="s">
        <v>61</v>
      </c>
      <c r="E1930" t="s">
        <v>61</v>
      </c>
      <c r="F1930" t="s">
        <v>198</v>
      </c>
      <c r="G1930" t="s">
        <v>61</v>
      </c>
      <c r="H1930" t="s">
        <v>61</v>
      </c>
      <c r="I1930" t="s">
        <v>61</v>
      </c>
      <c r="J1930" t="s">
        <v>61</v>
      </c>
      <c r="K1930" t="s">
        <v>264</v>
      </c>
      <c r="L1930" s="18">
        <v>44434</v>
      </c>
      <c r="M1930">
        <v>20</v>
      </c>
      <c r="N1930">
        <v>20</v>
      </c>
      <c r="O1930" t="s">
        <v>263</v>
      </c>
      <c r="P1930">
        <v>2</v>
      </c>
      <c r="Q1930">
        <v>2</v>
      </c>
      <c r="R1930">
        <v>0</v>
      </c>
      <c r="S1930">
        <v>0</v>
      </c>
      <c r="T1930">
        <v>1</v>
      </c>
      <c r="U1930">
        <v>1</v>
      </c>
      <c r="V1930">
        <v>1</v>
      </c>
      <c r="W1930">
        <v>1066.44</v>
      </c>
      <c r="X1930">
        <v>1021.44</v>
      </c>
      <c r="Y1930">
        <v>1019.28</v>
      </c>
      <c r="Z1930">
        <v>1011.84</v>
      </c>
      <c r="AA1930">
        <v>1069.8</v>
      </c>
      <c r="AB1930">
        <v>1278.48</v>
      </c>
      <c r="AC1930">
        <v>1326.6</v>
      </c>
      <c r="AD1930">
        <v>1066.44</v>
      </c>
      <c r="AE1930">
        <v>1111.8</v>
      </c>
      <c r="AF1930">
        <v>1147.8</v>
      </c>
      <c r="AG1930">
        <v>1188.8399999999999</v>
      </c>
      <c r="AH1930">
        <v>1247.76</v>
      </c>
      <c r="AI1930">
        <v>1308.24</v>
      </c>
      <c r="AJ1930">
        <v>1592.4</v>
      </c>
      <c r="AK1930">
        <v>1652.28</v>
      </c>
      <c r="AL1930">
        <v>1713.84</v>
      </c>
      <c r="AM1930">
        <v>1722.36</v>
      </c>
      <c r="AN1930">
        <v>1588.8</v>
      </c>
      <c r="AO1930">
        <v>1430.52</v>
      </c>
      <c r="AP1930">
        <v>862.8</v>
      </c>
      <c r="AQ1930">
        <v>1169.8800000000001</v>
      </c>
      <c r="AR1930">
        <v>1304.52</v>
      </c>
      <c r="AS1930">
        <v>1263.72</v>
      </c>
      <c r="AT1930">
        <v>1193.28</v>
      </c>
      <c r="AU1930">
        <v>60</v>
      </c>
      <c r="AV1930">
        <v>57</v>
      </c>
      <c r="AW1930">
        <v>57</v>
      </c>
      <c r="AX1930">
        <v>56.75</v>
      </c>
      <c r="AY1930">
        <v>56.5</v>
      </c>
      <c r="AZ1930">
        <v>56.5</v>
      </c>
      <c r="BA1930">
        <v>56</v>
      </c>
      <c r="BB1930">
        <v>56.5</v>
      </c>
      <c r="BC1930">
        <v>58.25</v>
      </c>
      <c r="BD1930">
        <v>60.75</v>
      </c>
      <c r="BE1930">
        <v>63.5</v>
      </c>
      <c r="BF1930">
        <v>66</v>
      </c>
      <c r="BG1930">
        <v>68.75</v>
      </c>
      <c r="BH1930">
        <v>73.5</v>
      </c>
      <c r="BI1930">
        <v>75.75</v>
      </c>
      <c r="BJ1930">
        <v>77.25</v>
      </c>
      <c r="BK1930">
        <v>78.25</v>
      </c>
      <c r="BL1930">
        <v>78</v>
      </c>
      <c r="BM1930">
        <v>75.75</v>
      </c>
      <c r="BN1930">
        <v>73.25</v>
      </c>
      <c r="BO1930">
        <v>68.5</v>
      </c>
      <c r="BP1930">
        <v>65</v>
      </c>
      <c r="BQ1930">
        <v>64</v>
      </c>
      <c r="BR1930">
        <v>63.5</v>
      </c>
      <c r="BS1930">
        <v>23.565860000000001</v>
      </c>
      <c r="BT1930">
        <v>78.568790000000007</v>
      </c>
      <c r="BU1930">
        <v>32.922879999999999</v>
      </c>
      <c r="BV1930">
        <v>19.212679999999999</v>
      </c>
      <c r="BW1930">
        <v>3.8233030000000001</v>
      </c>
      <c r="BX1930">
        <v>-47.854430000000001</v>
      </c>
      <c r="BY1930">
        <v>-69.944640000000007</v>
      </c>
      <c r="BZ1930">
        <v>133.20320000000001</v>
      </c>
      <c r="CA1930">
        <v>5.4737400000000003</v>
      </c>
      <c r="CB1930">
        <v>-31.024920000000002</v>
      </c>
      <c r="CC1930">
        <v>-32.36891</v>
      </c>
      <c r="CD1930">
        <v>-76.733729999999994</v>
      </c>
      <c r="CE1930">
        <v>-93.382130000000004</v>
      </c>
      <c r="CF1930">
        <v>-249.1515</v>
      </c>
      <c r="CG1930">
        <v>-207.0206</v>
      </c>
      <c r="CH1930">
        <v>-180.505</v>
      </c>
      <c r="CI1930">
        <v>-201.44409999999999</v>
      </c>
      <c r="CJ1930">
        <v>-176.3202</v>
      </c>
      <c r="CK1930">
        <v>-64.66592</v>
      </c>
      <c r="CL1930">
        <v>401.70609999999999</v>
      </c>
      <c r="CM1930">
        <v>56.562040000000003</v>
      </c>
      <c r="CN1930">
        <v>-91.192229999999995</v>
      </c>
      <c r="CO1930">
        <v>-97.439300000000003</v>
      </c>
      <c r="CP1930">
        <v>-84.691010000000006</v>
      </c>
      <c r="CQ1930">
        <v>397.48390000000001</v>
      </c>
      <c r="CR1930">
        <v>632.57669999999996</v>
      </c>
      <c r="CS1930">
        <v>494.41489999999999</v>
      </c>
      <c r="CT1930">
        <v>367.4735</v>
      </c>
      <c r="CU1930">
        <v>400.51319999999998</v>
      </c>
      <c r="CV1930">
        <v>259.27640000000002</v>
      </c>
      <c r="CW1930">
        <v>299.3329</v>
      </c>
      <c r="CX1930">
        <v>325.4606</v>
      </c>
      <c r="CY1930">
        <v>450.49290000000002</v>
      </c>
      <c r="CZ1930">
        <v>495.46550000000002</v>
      </c>
      <c r="DA1930">
        <v>719.55110000000002</v>
      </c>
      <c r="DB1930">
        <v>502.36369999999999</v>
      </c>
      <c r="DC1930">
        <v>652.92679999999996</v>
      </c>
      <c r="DD1930">
        <v>1234.7850000000001</v>
      </c>
      <c r="DE1930">
        <v>1523.8710000000001</v>
      </c>
      <c r="DF1930">
        <v>840.79489999999998</v>
      </c>
      <c r="DG1930">
        <v>1306.039</v>
      </c>
      <c r="DH1930">
        <v>828.5367</v>
      </c>
      <c r="DI1930">
        <v>641.25260000000003</v>
      </c>
      <c r="DJ1930">
        <v>569.755</v>
      </c>
      <c r="DK1930">
        <v>694.28039999999999</v>
      </c>
      <c r="DL1930">
        <v>698.86130000000003</v>
      </c>
      <c r="DM1930">
        <v>721.44889999999998</v>
      </c>
      <c r="DN1930">
        <v>735.03039999999999</v>
      </c>
      <c r="DO1930">
        <v>20</v>
      </c>
      <c r="DP1930">
        <v>20</v>
      </c>
    </row>
    <row r="1931" spans="1:120" hidden="1" x14ac:dyDescent="0.25">
      <c r="A1931" t="str">
        <f t="shared" si="30"/>
        <v>sublap_id-SLAP_PGSB_All CBP_44435</v>
      </c>
      <c r="B1931" t="s">
        <v>62</v>
      </c>
      <c r="C1931" t="s">
        <v>281</v>
      </c>
      <c r="D1931" t="s">
        <v>61</v>
      </c>
      <c r="E1931" t="s">
        <v>282</v>
      </c>
      <c r="F1931" t="s">
        <v>61</v>
      </c>
      <c r="G1931" t="s">
        <v>61</v>
      </c>
      <c r="H1931" t="s">
        <v>61</v>
      </c>
      <c r="I1931" t="s">
        <v>61</v>
      </c>
      <c r="J1931" t="s">
        <v>61</v>
      </c>
      <c r="K1931" t="s">
        <v>197</v>
      </c>
      <c r="L1931" s="18">
        <v>44435</v>
      </c>
      <c r="M1931">
        <v>19</v>
      </c>
      <c r="N1931">
        <v>20</v>
      </c>
      <c r="O1931" t="s">
        <v>263</v>
      </c>
      <c r="P1931">
        <v>5</v>
      </c>
      <c r="Q1931">
        <v>4</v>
      </c>
      <c r="R1931">
        <v>0</v>
      </c>
      <c r="S1931">
        <v>0</v>
      </c>
      <c r="T1931">
        <v>1</v>
      </c>
      <c r="U1931">
        <v>0</v>
      </c>
      <c r="V1931">
        <v>1</v>
      </c>
      <c r="W1931">
        <v>35.1</v>
      </c>
      <c r="X1931">
        <v>35.1</v>
      </c>
      <c r="Y1931">
        <v>35.4</v>
      </c>
      <c r="Z1931">
        <v>35.5</v>
      </c>
      <c r="AA1931">
        <v>35.5</v>
      </c>
      <c r="AB1931">
        <v>35</v>
      </c>
      <c r="AC1931">
        <v>47.2</v>
      </c>
      <c r="AD1931">
        <v>84.8</v>
      </c>
      <c r="AE1931">
        <v>144.19999999999999</v>
      </c>
      <c r="AF1931">
        <v>162.1</v>
      </c>
      <c r="AG1931">
        <v>216.2</v>
      </c>
      <c r="AH1931">
        <v>227.7</v>
      </c>
      <c r="AI1931">
        <v>243</v>
      </c>
      <c r="AJ1931">
        <v>247.1</v>
      </c>
      <c r="AK1931">
        <v>251.3</v>
      </c>
      <c r="AL1931">
        <v>252.8</v>
      </c>
      <c r="AM1931">
        <v>252.9</v>
      </c>
      <c r="AN1931">
        <v>265.2</v>
      </c>
      <c r="AO1931">
        <v>215.2</v>
      </c>
      <c r="AP1931">
        <v>219</v>
      </c>
      <c r="AQ1931">
        <v>231.1</v>
      </c>
      <c r="AR1931">
        <v>156.80000000000001</v>
      </c>
      <c r="AS1931">
        <v>44.5</v>
      </c>
      <c r="AT1931">
        <v>34.799999999999997</v>
      </c>
      <c r="AU1931">
        <v>69.5</v>
      </c>
      <c r="AV1931">
        <v>65</v>
      </c>
      <c r="AW1931">
        <v>63.75</v>
      </c>
      <c r="AX1931">
        <v>62.25</v>
      </c>
      <c r="AY1931">
        <v>61.25</v>
      </c>
      <c r="AZ1931">
        <v>60</v>
      </c>
      <c r="BA1931">
        <v>60</v>
      </c>
      <c r="BB1931">
        <v>61.25</v>
      </c>
      <c r="BC1931">
        <v>65</v>
      </c>
      <c r="BD1931">
        <v>69.5</v>
      </c>
      <c r="BE1931">
        <v>75.5</v>
      </c>
      <c r="BF1931">
        <v>82</v>
      </c>
      <c r="BG1931">
        <v>88</v>
      </c>
      <c r="BH1931">
        <v>90.5</v>
      </c>
      <c r="BI1931">
        <v>92.75</v>
      </c>
      <c r="BJ1931">
        <v>94</v>
      </c>
      <c r="BK1931">
        <v>93.5</v>
      </c>
      <c r="BL1931">
        <v>91.5</v>
      </c>
      <c r="BM1931">
        <v>88.5</v>
      </c>
      <c r="BN1931">
        <v>83.75</v>
      </c>
      <c r="BO1931">
        <v>79.5</v>
      </c>
      <c r="BP1931">
        <v>76.75</v>
      </c>
      <c r="BQ1931">
        <v>76</v>
      </c>
      <c r="BR1931">
        <v>74.25</v>
      </c>
      <c r="BS1931">
        <v>-0.77717099999999995</v>
      </c>
      <c r="BT1931">
        <v>0.53668740000000004</v>
      </c>
      <c r="BU1931">
        <v>0.42554199999999998</v>
      </c>
      <c r="BV1931">
        <v>0.42962909999999999</v>
      </c>
      <c r="BW1931">
        <v>1.1249849999999999</v>
      </c>
      <c r="BX1931">
        <v>1.6764730000000001</v>
      </c>
      <c r="BY1931">
        <v>5.3231820000000001</v>
      </c>
      <c r="BZ1931">
        <v>5.3696580000000003</v>
      </c>
      <c r="CA1931">
        <v>-8.2887830000000005</v>
      </c>
      <c r="CB1931">
        <v>-4.4241070000000002</v>
      </c>
      <c r="CC1931">
        <v>11.07713</v>
      </c>
      <c r="CD1931">
        <v>9.0254689999999993</v>
      </c>
      <c r="CE1931">
        <v>3.8831039999999999</v>
      </c>
      <c r="CF1931">
        <v>7.7574399999999999</v>
      </c>
      <c r="CG1931">
        <v>8.4686470000000007</v>
      </c>
      <c r="CH1931">
        <v>9.946885</v>
      </c>
      <c r="CI1931">
        <v>9.5971010000000003</v>
      </c>
      <c r="CJ1931">
        <v>-6.2188290000000004</v>
      </c>
      <c r="CK1931">
        <v>27.14359</v>
      </c>
      <c r="CL1931">
        <v>7.2976830000000001</v>
      </c>
      <c r="CM1931">
        <v>-19.502369999999999</v>
      </c>
      <c r="CN1931">
        <v>-12.41686</v>
      </c>
      <c r="CO1931">
        <v>12.38035</v>
      </c>
      <c r="CP1931">
        <v>6.8674470000000003</v>
      </c>
      <c r="CQ1931">
        <v>0.52892709999999998</v>
      </c>
      <c r="CR1931">
        <v>1.175753</v>
      </c>
      <c r="CS1931">
        <v>1.13452</v>
      </c>
      <c r="CT1931">
        <v>1.1876869999999999</v>
      </c>
      <c r="CU1931">
        <v>2.2069320000000001</v>
      </c>
      <c r="CV1931">
        <v>2.1956980000000001</v>
      </c>
      <c r="CW1931">
        <v>7.9802270000000002</v>
      </c>
      <c r="CX1931">
        <v>8.2693239999999992</v>
      </c>
      <c r="CY1931">
        <v>7.6528219999999996</v>
      </c>
      <c r="CZ1931">
        <v>10.923999999999999</v>
      </c>
      <c r="DA1931">
        <v>8.7699870000000004</v>
      </c>
      <c r="DB1931">
        <v>2.1050580000000001</v>
      </c>
      <c r="DC1931">
        <v>1.9715370000000001</v>
      </c>
      <c r="DD1931">
        <v>2.2696350000000001</v>
      </c>
      <c r="DE1931">
        <v>2.587129</v>
      </c>
      <c r="DF1931">
        <v>2.2582580000000001</v>
      </c>
      <c r="DG1931">
        <v>2.3710309999999999</v>
      </c>
      <c r="DH1931">
        <v>2.9360849999999998</v>
      </c>
      <c r="DI1931">
        <v>8.9594330000000006</v>
      </c>
      <c r="DJ1931">
        <v>38.87641</v>
      </c>
      <c r="DK1931">
        <v>59.993079999999999</v>
      </c>
      <c r="DL1931">
        <v>51.393389999999997</v>
      </c>
      <c r="DM1931">
        <v>77.461879999999994</v>
      </c>
      <c r="DN1931">
        <v>21.088899999999999</v>
      </c>
      <c r="DO1931">
        <v>19</v>
      </c>
      <c r="DP1931">
        <v>20</v>
      </c>
    </row>
    <row r="1932" spans="1:120" x14ac:dyDescent="0.25">
      <c r="A1932" t="str">
        <f t="shared" si="30"/>
        <v>AutoDR-Yes_All CBP_44435</v>
      </c>
      <c r="B1932" t="s">
        <v>62</v>
      </c>
      <c r="C1932" t="s">
        <v>322</v>
      </c>
      <c r="D1932" t="s">
        <v>61</v>
      </c>
      <c r="E1932" t="s">
        <v>61</v>
      </c>
      <c r="F1932" t="s">
        <v>61</v>
      </c>
      <c r="G1932" t="s">
        <v>61</v>
      </c>
      <c r="H1932" t="s">
        <v>98</v>
      </c>
      <c r="I1932" t="s">
        <v>61</v>
      </c>
      <c r="J1932" t="s">
        <v>61</v>
      </c>
      <c r="K1932" t="s">
        <v>197</v>
      </c>
      <c r="L1932" s="18">
        <v>44435</v>
      </c>
      <c r="M1932">
        <v>19</v>
      </c>
      <c r="N1932">
        <v>20</v>
      </c>
      <c r="O1932" t="s">
        <v>263</v>
      </c>
      <c r="P1932">
        <v>10</v>
      </c>
      <c r="Q1932">
        <v>9</v>
      </c>
      <c r="R1932">
        <v>0</v>
      </c>
      <c r="S1932">
        <v>0</v>
      </c>
      <c r="T1932">
        <v>1</v>
      </c>
      <c r="U1932">
        <v>0</v>
      </c>
      <c r="V1932">
        <v>1</v>
      </c>
      <c r="W1932">
        <v>71.377778000000006</v>
      </c>
      <c r="X1932">
        <v>70</v>
      </c>
      <c r="Y1932">
        <v>70.222222000000002</v>
      </c>
      <c r="Z1932">
        <v>84.488889</v>
      </c>
      <c r="AA1932">
        <v>106.8</v>
      </c>
      <c r="AB1932">
        <v>126</v>
      </c>
      <c r="AC1932">
        <v>147.15556000000001</v>
      </c>
      <c r="AD1932">
        <v>180.66667000000001</v>
      </c>
      <c r="AE1932">
        <v>252.22221999999999</v>
      </c>
      <c r="AF1932">
        <v>314.53332999999998</v>
      </c>
      <c r="AG1932">
        <v>414.17777999999998</v>
      </c>
      <c r="AH1932">
        <v>441.86667</v>
      </c>
      <c r="AI1932">
        <v>461.33332999999999</v>
      </c>
      <c r="AJ1932">
        <v>477.64443999999997</v>
      </c>
      <c r="AK1932">
        <v>484.22221999999999</v>
      </c>
      <c r="AL1932">
        <v>486.84444000000002</v>
      </c>
      <c r="AM1932">
        <v>484.8</v>
      </c>
      <c r="AN1932">
        <v>514.08888999999999</v>
      </c>
      <c r="AO1932">
        <v>420.71111000000002</v>
      </c>
      <c r="AP1932">
        <v>429.91111000000001</v>
      </c>
      <c r="AQ1932">
        <v>443.86667</v>
      </c>
      <c r="AR1932">
        <v>344.88889</v>
      </c>
      <c r="AS1932">
        <v>123.64444</v>
      </c>
      <c r="AT1932">
        <v>84.488889</v>
      </c>
      <c r="AU1932">
        <v>67.666667000000004</v>
      </c>
      <c r="AV1932">
        <v>63.833333000000003</v>
      </c>
      <c r="AW1932">
        <v>62.611111000000001</v>
      </c>
      <c r="AX1932">
        <v>61.611111000000001</v>
      </c>
      <c r="AY1932">
        <v>60.777777999999998</v>
      </c>
      <c r="AZ1932">
        <v>59.666666999999997</v>
      </c>
      <c r="BA1932">
        <v>59.777777999999998</v>
      </c>
      <c r="BB1932">
        <v>60.666666999999997</v>
      </c>
      <c r="BC1932">
        <v>64.444444000000004</v>
      </c>
      <c r="BD1932">
        <v>69.277777999999998</v>
      </c>
      <c r="BE1932">
        <v>75.388889000000006</v>
      </c>
      <c r="BF1932">
        <v>81.833332999999996</v>
      </c>
      <c r="BG1932">
        <v>87.055555999999996</v>
      </c>
      <c r="BH1932">
        <v>89.888889000000006</v>
      </c>
      <c r="BI1932">
        <v>92.166667000000004</v>
      </c>
      <c r="BJ1932">
        <v>93.5</v>
      </c>
      <c r="BK1932">
        <v>93.222222000000002</v>
      </c>
      <c r="BL1932">
        <v>91.777777999999998</v>
      </c>
      <c r="BM1932">
        <v>88.555555999999996</v>
      </c>
      <c r="BN1932">
        <v>83.888889000000006</v>
      </c>
      <c r="BO1932">
        <v>78.833332999999996</v>
      </c>
      <c r="BP1932">
        <v>75.222222000000002</v>
      </c>
      <c r="BQ1932">
        <v>73.388889000000006</v>
      </c>
      <c r="BR1932">
        <v>71.444444000000004</v>
      </c>
      <c r="BS1932">
        <v>-2.6117189999999999</v>
      </c>
      <c r="BT1932">
        <v>-0.45649420000000002</v>
      </c>
      <c r="BU1932">
        <v>-2.1187999999999999E-2</v>
      </c>
      <c r="BV1932">
        <v>-7.502993</v>
      </c>
      <c r="BW1932">
        <v>-13.76816</v>
      </c>
      <c r="BX1932">
        <v>-0.38805060000000002</v>
      </c>
      <c r="BY1932">
        <v>3.265701</v>
      </c>
      <c r="BZ1932">
        <v>18.648720000000001</v>
      </c>
      <c r="CA1932">
        <v>2.547485</v>
      </c>
      <c r="CB1932">
        <v>-12.01038</v>
      </c>
      <c r="CC1932">
        <v>17.498719999999999</v>
      </c>
      <c r="CD1932">
        <v>19.258649999999999</v>
      </c>
      <c r="CE1932">
        <v>16.942160000000001</v>
      </c>
      <c r="CF1932">
        <v>11.42761</v>
      </c>
      <c r="CG1932">
        <v>12.93214</v>
      </c>
      <c r="CH1932">
        <v>13.493399999999999</v>
      </c>
      <c r="CI1932">
        <v>13.85378</v>
      </c>
      <c r="CJ1932">
        <v>-19.618189999999998</v>
      </c>
      <c r="CK1932">
        <v>50.122349999999997</v>
      </c>
      <c r="CL1932">
        <v>12.89001</v>
      </c>
      <c r="CM1932">
        <v>-35.283389999999997</v>
      </c>
      <c r="CN1932">
        <v>-48.35924</v>
      </c>
      <c r="CO1932">
        <v>-14.134320000000001</v>
      </c>
      <c r="CP1932">
        <v>-6.3686379999999998</v>
      </c>
      <c r="CQ1932">
        <v>0.78963720000000004</v>
      </c>
      <c r="CR1932">
        <v>1.341828</v>
      </c>
      <c r="CS1932">
        <v>1.2562869999999999</v>
      </c>
      <c r="CT1932">
        <v>2.4388899999999998</v>
      </c>
      <c r="CU1932">
        <v>6.6101130000000001</v>
      </c>
      <c r="CV1932">
        <v>6.7484710000000003</v>
      </c>
      <c r="CW1932">
        <v>12.441330000000001</v>
      </c>
      <c r="CX1932">
        <v>13.300660000000001</v>
      </c>
      <c r="CY1932">
        <v>11.58648</v>
      </c>
      <c r="CZ1932">
        <v>13.93736</v>
      </c>
      <c r="DA1932">
        <v>18.758320000000001</v>
      </c>
      <c r="DB1932">
        <v>5.217708</v>
      </c>
      <c r="DC1932">
        <v>4.999479</v>
      </c>
      <c r="DD1932">
        <v>5.5107530000000002</v>
      </c>
      <c r="DE1932">
        <v>4.9926769999999996</v>
      </c>
      <c r="DF1932">
        <v>4.4282750000000002</v>
      </c>
      <c r="DG1932">
        <v>5.6216030000000003</v>
      </c>
      <c r="DH1932">
        <v>16.849240000000002</v>
      </c>
      <c r="DI1932">
        <v>17.49072</v>
      </c>
      <c r="DJ1932">
        <v>64.407719999999998</v>
      </c>
      <c r="DK1932">
        <v>104.0866</v>
      </c>
      <c r="DL1932">
        <v>124.2641</v>
      </c>
      <c r="DM1932">
        <v>81.037220000000005</v>
      </c>
      <c r="DN1932">
        <v>21.626819999999999</v>
      </c>
      <c r="DO1932">
        <v>19</v>
      </c>
      <c r="DP1932">
        <v>20</v>
      </c>
    </row>
    <row r="1933" spans="1:120" hidden="1" x14ac:dyDescent="0.25">
      <c r="A1933" t="str">
        <f t="shared" si="30"/>
        <v>Industry_Type-4. Retail stores_All CBP_44435</v>
      </c>
      <c r="B1933" t="s">
        <v>62</v>
      </c>
      <c r="C1933" t="s">
        <v>204</v>
      </c>
      <c r="D1933" t="s">
        <v>61</v>
      </c>
      <c r="E1933" t="s">
        <v>61</v>
      </c>
      <c r="F1933" t="s">
        <v>61</v>
      </c>
      <c r="G1933" t="s">
        <v>33</v>
      </c>
      <c r="H1933" t="s">
        <v>61</v>
      </c>
      <c r="I1933" t="s">
        <v>61</v>
      </c>
      <c r="J1933" t="s">
        <v>61</v>
      </c>
      <c r="K1933" t="s">
        <v>197</v>
      </c>
      <c r="L1933" s="18">
        <v>44435</v>
      </c>
      <c r="M1933">
        <v>19</v>
      </c>
      <c r="N1933">
        <v>20</v>
      </c>
      <c r="O1933" t="s">
        <v>263</v>
      </c>
      <c r="P1933">
        <v>1</v>
      </c>
      <c r="Q1933">
        <v>1</v>
      </c>
      <c r="R1933">
        <v>0</v>
      </c>
      <c r="S1933">
        <v>0</v>
      </c>
      <c r="T1933">
        <v>1</v>
      </c>
      <c r="U1933">
        <v>0</v>
      </c>
      <c r="V1933">
        <v>1</v>
      </c>
      <c r="W1933">
        <v>12.12</v>
      </c>
      <c r="X1933">
        <v>12.04</v>
      </c>
      <c r="Y1933">
        <v>12.2</v>
      </c>
      <c r="Z1933">
        <v>12.16</v>
      </c>
      <c r="AA1933">
        <v>12.12</v>
      </c>
      <c r="AB1933">
        <v>12.12</v>
      </c>
      <c r="AC1933">
        <v>12.12</v>
      </c>
      <c r="AD1933">
        <v>12.12</v>
      </c>
      <c r="AE1933">
        <v>21.36</v>
      </c>
      <c r="AF1933">
        <v>27.96</v>
      </c>
      <c r="AG1933">
        <v>33.24</v>
      </c>
      <c r="AH1933">
        <v>35.520000000000003</v>
      </c>
      <c r="AI1933">
        <v>40.08</v>
      </c>
      <c r="AJ1933">
        <v>40.04</v>
      </c>
      <c r="AK1933">
        <v>42.88</v>
      </c>
      <c r="AL1933">
        <v>41.32</v>
      </c>
      <c r="AM1933">
        <v>40.08</v>
      </c>
      <c r="AN1933">
        <v>40.159999999999997</v>
      </c>
      <c r="AO1933">
        <v>41.28</v>
      </c>
      <c r="AP1933">
        <v>39.08</v>
      </c>
      <c r="AQ1933">
        <v>34.840000000000003</v>
      </c>
      <c r="AR1933">
        <v>16.079999999999998</v>
      </c>
      <c r="AS1933">
        <v>12.12</v>
      </c>
      <c r="AT1933">
        <v>12.08</v>
      </c>
      <c r="AU1933">
        <v>68</v>
      </c>
      <c r="AV1933">
        <v>65.5</v>
      </c>
      <c r="AW1933">
        <v>65</v>
      </c>
      <c r="AX1933">
        <v>65</v>
      </c>
      <c r="AY1933">
        <v>64</v>
      </c>
      <c r="AZ1933">
        <v>64</v>
      </c>
      <c r="BA1933">
        <v>64</v>
      </c>
      <c r="BB1933">
        <v>64.5</v>
      </c>
      <c r="BC1933">
        <v>68</v>
      </c>
      <c r="BD1933">
        <v>70</v>
      </c>
      <c r="BE1933">
        <v>72.5</v>
      </c>
      <c r="BF1933">
        <v>76</v>
      </c>
      <c r="BG1933">
        <v>81</v>
      </c>
      <c r="BH1933">
        <v>86.5</v>
      </c>
      <c r="BI1933">
        <v>89.5</v>
      </c>
      <c r="BJ1933">
        <v>91.5</v>
      </c>
      <c r="BK1933">
        <v>92</v>
      </c>
      <c r="BL1933">
        <v>91.5</v>
      </c>
      <c r="BM1933">
        <v>89</v>
      </c>
      <c r="BN1933">
        <v>85.5</v>
      </c>
      <c r="BO1933">
        <v>80.5</v>
      </c>
      <c r="BP1933">
        <v>76</v>
      </c>
      <c r="BQ1933">
        <v>72</v>
      </c>
      <c r="BR1933">
        <v>70</v>
      </c>
      <c r="BS1933">
        <v>2.48985E-2</v>
      </c>
      <c r="BT1933">
        <v>5.76792E-2</v>
      </c>
      <c r="BU1933">
        <v>-6.3930500000000001E-2</v>
      </c>
      <c r="BV1933">
        <v>1.6727000000000001E-3</v>
      </c>
      <c r="BW1933">
        <v>-0.25489329999999999</v>
      </c>
      <c r="BX1933">
        <v>-0.27746009999999999</v>
      </c>
      <c r="BY1933">
        <v>-0.2954502</v>
      </c>
      <c r="BZ1933">
        <v>0.44319439999999999</v>
      </c>
      <c r="CA1933">
        <v>1.9170799999999999</v>
      </c>
      <c r="CB1933">
        <v>-1.457481</v>
      </c>
      <c r="CC1933">
        <v>1.1369549999999999</v>
      </c>
      <c r="CD1933">
        <v>2.4873769999999999</v>
      </c>
      <c r="CE1933">
        <v>-0.59992979999999996</v>
      </c>
      <c r="CF1933">
        <v>0.51892470000000002</v>
      </c>
      <c r="CG1933">
        <v>-2.0272640000000002</v>
      </c>
      <c r="CH1933">
        <v>-1.6119159999999999</v>
      </c>
      <c r="CI1933">
        <v>-0.8534737</v>
      </c>
      <c r="CJ1933">
        <v>-2.5537869999999998</v>
      </c>
      <c r="CK1933">
        <v>-5.8425750000000001</v>
      </c>
      <c r="CL1933">
        <v>-5.6798710000000003</v>
      </c>
      <c r="CM1933">
        <v>-4.280437</v>
      </c>
      <c r="CN1933">
        <v>-2.5380250000000002</v>
      </c>
      <c r="CO1933">
        <v>-8.7935399999999997E-2</v>
      </c>
      <c r="CP1933">
        <v>-8.1730800000000006E-2</v>
      </c>
      <c r="CQ1933">
        <v>1.31244E-2</v>
      </c>
      <c r="CR1933">
        <v>3.8404399999999998E-2</v>
      </c>
      <c r="CS1933">
        <v>3.76195E-2</v>
      </c>
      <c r="CT1933">
        <v>3.7308000000000001E-2</v>
      </c>
      <c r="CU1933">
        <v>3.8000800000000001E-2</v>
      </c>
      <c r="CV1933">
        <v>3.8260000000000002E-2</v>
      </c>
      <c r="CW1933">
        <v>3.9362399999999999E-2</v>
      </c>
      <c r="CX1933">
        <v>0.74010450000000005</v>
      </c>
      <c r="CY1933">
        <v>0.44167279999999998</v>
      </c>
      <c r="CZ1933">
        <v>0.46998040000000002</v>
      </c>
      <c r="DA1933">
        <v>0.5241751</v>
      </c>
      <c r="DB1933">
        <v>0.27205590000000002</v>
      </c>
      <c r="DC1933">
        <v>0.4327164</v>
      </c>
      <c r="DD1933">
        <v>0.51318589999999997</v>
      </c>
      <c r="DE1933">
        <v>0.59441359999999999</v>
      </c>
      <c r="DF1933">
        <v>0.53461099999999995</v>
      </c>
      <c r="DG1933">
        <v>0.2709145</v>
      </c>
      <c r="DH1933">
        <v>0.30192809999999998</v>
      </c>
      <c r="DI1933">
        <v>0.43757469999999998</v>
      </c>
      <c r="DJ1933">
        <v>2.721867</v>
      </c>
      <c r="DK1933">
        <v>2.5003329999999999</v>
      </c>
      <c r="DL1933">
        <v>0.33782570000000001</v>
      </c>
      <c r="DM1933">
        <v>6.6150999999999996E-3</v>
      </c>
      <c r="DN1933">
        <v>6.6896999999999998E-3</v>
      </c>
      <c r="DO1933">
        <v>19</v>
      </c>
      <c r="DP1933">
        <v>20</v>
      </c>
    </row>
    <row r="1934" spans="1:120" hidden="1" x14ac:dyDescent="0.25">
      <c r="A1934" t="str">
        <f t="shared" si="30"/>
        <v>Size_Grp-Below 20 kW_All CBP_44435</v>
      </c>
      <c r="B1934" t="s">
        <v>62</v>
      </c>
      <c r="C1934" t="s">
        <v>259</v>
      </c>
      <c r="D1934" t="s">
        <v>61</v>
      </c>
      <c r="E1934" t="s">
        <v>61</v>
      </c>
      <c r="F1934" t="s">
        <v>61</v>
      </c>
      <c r="G1934" t="s">
        <v>61</v>
      </c>
      <c r="H1934" t="s">
        <v>61</v>
      </c>
      <c r="I1934" t="s">
        <v>61</v>
      </c>
      <c r="J1934" t="s">
        <v>260</v>
      </c>
      <c r="K1934" t="s">
        <v>197</v>
      </c>
      <c r="L1934" s="18">
        <v>44435</v>
      </c>
      <c r="M1934">
        <v>19</v>
      </c>
      <c r="N1934">
        <v>20</v>
      </c>
      <c r="O1934" t="s">
        <v>263</v>
      </c>
      <c r="P1934">
        <v>4</v>
      </c>
      <c r="Q1934">
        <v>4</v>
      </c>
      <c r="R1934">
        <v>0</v>
      </c>
      <c r="S1934">
        <v>0</v>
      </c>
      <c r="T1934">
        <v>1</v>
      </c>
      <c r="U1934">
        <v>0</v>
      </c>
      <c r="V1934">
        <v>1</v>
      </c>
      <c r="W1934">
        <v>14.906000000000001</v>
      </c>
      <c r="X1934">
        <v>14.823</v>
      </c>
      <c r="Y1934">
        <v>14.826000000000001</v>
      </c>
      <c r="Z1934">
        <v>14.824999999999999</v>
      </c>
      <c r="AA1934">
        <v>17.992999999999999</v>
      </c>
      <c r="AB1934">
        <v>20.183</v>
      </c>
      <c r="AC1934">
        <v>20.422000000000001</v>
      </c>
      <c r="AD1934">
        <v>39.805</v>
      </c>
      <c r="AE1934">
        <v>34.506999999999998</v>
      </c>
      <c r="AF1934">
        <v>37.927999999999997</v>
      </c>
      <c r="AG1934">
        <v>60.963999999999999</v>
      </c>
      <c r="AH1934">
        <v>71.028999999999996</v>
      </c>
      <c r="AI1934">
        <v>70.134</v>
      </c>
      <c r="AJ1934">
        <v>74.614000000000004</v>
      </c>
      <c r="AK1934">
        <v>74.989999999999995</v>
      </c>
      <c r="AL1934">
        <v>75.272999999999996</v>
      </c>
      <c r="AM1934">
        <v>78.837999999999994</v>
      </c>
      <c r="AN1934">
        <v>98.415000000000006</v>
      </c>
      <c r="AO1934">
        <v>68.204999999999998</v>
      </c>
      <c r="AP1934">
        <v>70.968000000000004</v>
      </c>
      <c r="AQ1934">
        <v>66.97</v>
      </c>
      <c r="AR1934">
        <v>52.506999999999998</v>
      </c>
      <c r="AS1934">
        <v>19.858000000000001</v>
      </c>
      <c r="AT1934">
        <v>14.753</v>
      </c>
      <c r="AU1934">
        <v>65.875</v>
      </c>
      <c r="AV1934">
        <v>63.25</v>
      </c>
      <c r="AW1934">
        <v>61.625</v>
      </c>
      <c r="AX1934">
        <v>60.5</v>
      </c>
      <c r="AY1934">
        <v>59.625</v>
      </c>
      <c r="AZ1934">
        <v>58.5</v>
      </c>
      <c r="BA1934">
        <v>57.75</v>
      </c>
      <c r="BB1934">
        <v>58.125</v>
      </c>
      <c r="BC1934">
        <v>61.75</v>
      </c>
      <c r="BD1934">
        <v>68</v>
      </c>
      <c r="BE1934">
        <v>74.75</v>
      </c>
      <c r="BF1934">
        <v>80.75</v>
      </c>
      <c r="BG1934">
        <v>83.125</v>
      </c>
      <c r="BH1934">
        <v>84.5</v>
      </c>
      <c r="BI1934">
        <v>85.75</v>
      </c>
      <c r="BJ1934">
        <v>87.125</v>
      </c>
      <c r="BK1934">
        <v>88.25</v>
      </c>
      <c r="BL1934">
        <v>89.375</v>
      </c>
      <c r="BM1934">
        <v>88.375</v>
      </c>
      <c r="BN1934">
        <v>84.625</v>
      </c>
      <c r="BO1934">
        <v>79.125</v>
      </c>
      <c r="BP1934">
        <v>74.625</v>
      </c>
      <c r="BQ1934">
        <v>71</v>
      </c>
      <c r="BR1934">
        <v>68.625</v>
      </c>
      <c r="BS1934">
        <v>0.97272190000000003</v>
      </c>
      <c r="BT1934">
        <v>3.8137499999999998E-2</v>
      </c>
      <c r="BU1934">
        <v>0.17707970000000001</v>
      </c>
      <c r="BV1934">
        <v>0.1542056</v>
      </c>
      <c r="BW1934">
        <v>-2.1334569999999999</v>
      </c>
      <c r="BX1934">
        <v>-2.0159940000000001</v>
      </c>
      <c r="BY1934">
        <v>-1.4609570000000001</v>
      </c>
      <c r="BZ1934">
        <v>1.1802969999999999</v>
      </c>
      <c r="CA1934">
        <v>0.69069860000000005</v>
      </c>
      <c r="CB1934">
        <v>2.9554260000000001</v>
      </c>
      <c r="CC1934">
        <v>-4.7345189999999997</v>
      </c>
      <c r="CD1934">
        <v>0.37200260000000002</v>
      </c>
      <c r="CE1934">
        <v>3.4418890000000002</v>
      </c>
      <c r="CF1934">
        <v>1.7970699999999999</v>
      </c>
      <c r="CG1934">
        <v>3.0791230000000001</v>
      </c>
      <c r="CH1934">
        <v>3.0285280000000001</v>
      </c>
      <c r="CI1934">
        <v>-0.79487609999999997</v>
      </c>
      <c r="CJ1934">
        <v>-18.45327</v>
      </c>
      <c r="CK1934">
        <v>7.3274169999999996</v>
      </c>
      <c r="CL1934">
        <v>-7.5604800000000001</v>
      </c>
      <c r="CM1934">
        <v>-6.1113970000000002</v>
      </c>
      <c r="CN1934">
        <v>-8.4046310000000002</v>
      </c>
      <c r="CO1934">
        <v>-2.292052</v>
      </c>
      <c r="CP1934">
        <v>0.304226</v>
      </c>
      <c r="CQ1934">
        <v>0.48563299999999998</v>
      </c>
      <c r="CR1934">
        <v>4.4637000000000001E-3</v>
      </c>
      <c r="CS1934">
        <v>1.7174600000000002E-2</v>
      </c>
      <c r="CT1934">
        <v>5.0889000000000004E-3</v>
      </c>
      <c r="CU1934">
        <v>9.3160000000000007E-2</v>
      </c>
      <c r="CV1934">
        <v>0.82208190000000003</v>
      </c>
      <c r="CW1934">
        <v>0.63422979999999995</v>
      </c>
      <c r="CX1934">
        <v>1.4990300000000001</v>
      </c>
      <c r="CY1934">
        <v>1.0578110000000001</v>
      </c>
      <c r="CZ1934">
        <v>1.096147</v>
      </c>
      <c r="DA1934">
        <v>1.174876</v>
      </c>
      <c r="DB1934">
        <v>1.650201</v>
      </c>
      <c r="DC1934">
        <v>1.582203</v>
      </c>
      <c r="DD1934">
        <v>1.8493489999999999</v>
      </c>
      <c r="DE1934">
        <v>1.5685979999999999</v>
      </c>
      <c r="DF1934">
        <v>1.0726800000000001</v>
      </c>
      <c r="DG1934">
        <v>1.6854</v>
      </c>
      <c r="DH1934">
        <v>10.109489999999999</v>
      </c>
      <c r="DI1934">
        <v>4.4781930000000001</v>
      </c>
      <c r="DJ1934">
        <v>11.224780000000001</v>
      </c>
      <c r="DK1934">
        <v>2.5120429999999998</v>
      </c>
      <c r="DL1934">
        <v>1.57186</v>
      </c>
      <c r="DM1934">
        <v>0.15397959999999999</v>
      </c>
      <c r="DN1934">
        <v>2.9216200000000001E-2</v>
      </c>
      <c r="DO1934">
        <v>19</v>
      </c>
      <c r="DP1934">
        <v>20</v>
      </c>
    </row>
    <row r="1935" spans="1:120" hidden="1" x14ac:dyDescent="0.25">
      <c r="A1935" t="str">
        <f t="shared" si="30"/>
        <v>OtherDR-No_All CBP_44435</v>
      </c>
      <c r="B1935" t="s">
        <v>62</v>
      </c>
      <c r="C1935" t="s">
        <v>323</v>
      </c>
      <c r="D1935" t="s">
        <v>61</v>
      </c>
      <c r="E1935" t="s">
        <v>61</v>
      </c>
      <c r="F1935" t="s">
        <v>61</v>
      </c>
      <c r="G1935" t="s">
        <v>61</v>
      </c>
      <c r="H1935" t="s">
        <v>61</v>
      </c>
      <c r="I1935" t="s">
        <v>97</v>
      </c>
      <c r="J1935" t="s">
        <v>61</v>
      </c>
      <c r="K1935" t="s">
        <v>197</v>
      </c>
      <c r="L1935" s="18">
        <v>44435</v>
      </c>
      <c r="M1935">
        <v>19</v>
      </c>
      <c r="N1935">
        <v>20</v>
      </c>
      <c r="O1935" t="s">
        <v>263</v>
      </c>
      <c r="P1935">
        <v>17</v>
      </c>
      <c r="Q1935">
        <v>16</v>
      </c>
      <c r="R1935">
        <v>0</v>
      </c>
      <c r="S1935">
        <v>0</v>
      </c>
      <c r="T1935">
        <v>0</v>
      </c>
      <c r="U1935">
        <v>0</v>
      </c>
      <c r="V1935">
        <v>0</v>
      </c>
      <c r="W1935">
        <v>125.87863</v>
      </c>
      <c r="X1935">
        <v>121.03788</v>
      </c>
      <c r="Y1935">
        <v>122.32881</v>
      </c>
      <c r="Z1935">
        <v>132.70305999999999</v>
      </c>
      <c r="AA1935">
        <v>160.45875000000001</v>
      </c>
      <c r="AB1935">
        <v>185.15975</v>
      </c>
      <c r="AC1935">
        <v>210.01374999999999</v>
      </c>
      <c r="AD1935">
        <v>263.33956000000001</v>
      </c>
      <c r="AE1935">
        <v>336.90069</v>
      </c>
      <c r="AF1935">
        <v>414.76387</v>
      </c>
      <c r="AG1935">
        <v>545.58419000000004</v>
      </c>
      <c r="AH1935">
        <v>582.58043999999995</v>
      </c>
      <c r="AI1935">
        <v>609.60406</v>
      </c>
      <c r="AJ1935">
        <v>628.64936999999998</v>
      </c>
      <c r="AK1935">
        <v>642.94956000000002</v>
      </c>
      <c r="AL1935">
        <v>644.92687000000001</v>
      </c>
      <c r="AM1935">
        <v>649.00793999999996</v>
      </c>
      <c r="AN1935">
        <v>694.79318999999998</v>
      </c>
      <c r="AO1935">
        <v>574.44380999999998</v>
      </c>
      <c r="AP1935">
        <v>580.21</v>
      </c>
      <c r="AQ1935">
        <v>587.02381000000003</v>
      </c>
      <c r="AR1935">
        <v>457.82380999999998</v>
      </c>
      <c r="AS1935">
        <v>184.00162</v>
      </c>
      <c r="AT1935">
        <v>137.09012999999999</v>
      </c>
      <c r="AU1935">
        <v>67.4375</v>
      </c>
      <c r="AV1935">
        <v>64.1875</v>
      </c>
      <c r="AW1935">
        <v>62.90625</v>
      </c>
      <c r="AX1935">
        <v>62</v>
      </c>
      <c r="AY1935">
        <v>61</v>
      </c>
      <c r="AZ1935">
        <v>60.03125</v>
      </c>
      <c r="BA1935">
        <v>59.84375</v>
      </c>
      <c r="BB1935">
        <v>60.59375</v>
      </c>
      <c r="BC1935">
        <v>64.625</v>
      </c>
      <c r="BD1935">
        <v>69.53125</v>
      </c>
      <c r="BE1935">
        <v>75.15625</v>
      </c>
      <c r="BF1935">
        <v>80.875</v>
      </c>
      <c r="BG1935">
        <v>85.34375</v>
      </c>
      <c r="BH1935">
        <v>88.3125</v>
      </c>
      <c r="BI1935">
        <v>90.71875</v>
      </c>
      <c r="BJ1935">
        <v>92.3125</v>
      </c>
      <c r="BK1935">
        <v>92.5</v>
      </c>
      <c r="BL1935">
        <v>91.90625</v>
      </c>
      <c r="BM1935">
        <v>89.71875</v>
      </c>
      <c r="BN1935">
        <v>85.40625</v>
      </c>
      <c r="BO1935">
        <v>80.0625</v>
      </c>
      <c r="BP1935">
        <v>75.78125</v>
      </c>
      <c r="BQ1935">
        <v>73</v>
      </c>
      <c r="BR1935">
        <v>70.75</v>
      </c>
      <c r="BS1935">
        <v>-3.9287260000000002</v>
      </c>
      <c r="BT1935">
        <v>7.1618999999999997E-3</v>
      </c>
      <c r="BU1935">
        <v>-0.56502859999999999</v>
      </c>
      <c r="BV1935">
        <v>-4.7864120000000003</v>
      </c>
      <c r="BW1935">
        <v>-16.46801</v>
      </c>
      <c r="BX1935">
        <v>-5.0603290000000003</v>
      </c>
      <c r="BY1935">
        <v>-0.81158580000000002</v>
      </c>
      <c r="BZ1935">
        <v>21.54984</v>
      </c>
      <c r="CA1935">
        <v>8.1265540000000005</v>
      </c>
      <c r="CB1935">
        <v>-9.9400340000000007</v>
      </c>
      <c r="CC1935">
        <v>17.162870000000002</v>
      </c>
      <c r="CD1935">
        <v>18.76407</v>
      </c>
      <c r="CE1935">
        <v>14.46866</v>
      </c>
      <c r="CF1935">
        <v>14.628119999999999</v>
      </c>
      <c r="CG1935">
        <v>12.08023</v>
      </c>
      <c r="CH1935">
        <v>16.103899999999999</v>
      </c>
      <c r="CI1935">
        <v>11.417759999999999</v>
      </c>
      <c r="CJ1935">
        <v>-40.97101</v>
      </c>
      <c r="CK1935">
        <v>48.16254</v>
      </c>
      <c r="CL1935">
        <v>7.3651090000000003</v>
      </c>
      <c r="CM1935">
        <v>-36.287329999999997</v>
      </c>
      <c r="CN1935">
        <v>-65.39631</v>
      </c>
      <c r="CO1935">
        <v>-16.612590000000001</v>
      </c>
      <c r="CP1935">
        <v>10.01765</v>
      </c>
      <c r="CQ1935">
        <v>2.3959709999999999</v>
      </c>
      <c r="CR1935">
        <v>1.5878369999999999</v>
      </c>
      <c r="CS1935">
        <v>1.3893720000000001</v>
      </c>
      <c r="CT1935">
        <v>2.3999709999999999</v>
      </c>
      <c r="CU1935">
        <v>6.3923230000000002</v>
      </c>
      <c r="CV1935">
        <v>7.6780920000000004</v>
      </c>
      <c r="CW1935">
        <v>12.63409</v>
      </c>
      <c r="CX1935">
        <v>15.12416</v>
      </c>
      <c r="CY1935">
        <v>12.682639999999999</v>
      </c>
      <c r="CZ1935">
        <v>14.96341</v>
      </c>
      <c r="DA1935">
        <v>20.13833</v>
      </c>
      <c r="DB1935">
        <v>6.8222339999999999</v>
      </c>
      <c r="DC1935">
        <v>7.0129840000000003</v>
      </c>
      <c r="DD1935">
        <v>7.5460560000000001</v>
      </c>
      <c r="DE1935">
        <v>7.3549439999999997</v>
      </c>
      <c r="DF1935">
        <v>6.4345699999999999</v>
      </c>
      <c r="DG1935">
        <v>7.2077359999999997</v>
      </c>
      <c r="DH1935">
        <v>18.313369999999999</v>
      </c>
      <c r="DI1935">
        <v>20.3474</v>
      </c>
      <c r="DJ1935">
        <v>71.680059999999997</v>
      </c>
      <c r="DK1935">
        <v>109.1045</v>
      </c>
      <c r="DL1935">
        <v>122.1544</v>
      </c>
      <c r="DM1935">
        <v>80.083950000000002</v>
      </c>
      <c r="DN1935">
        <v>23.23677</v>
      </c>
      <c r="DO1935">
        <v>19</v>
      </c>
      <c r="DP1935">
        <v>20</v>
      </c>
    </row>
    <row r="1936" spans="1:120" hidden="1" x14ac:dyDescent="0.25">
      <c r="A1936" t="str">
        <f t="shared" si="30"/>
        <v>sublap_id-SLAP_PGCC_All CBP_44435</v>
      </c>
      <c r="B1936" t="s">
        <v>62</v>
      </c>
      <c r="C1936" t="s">
        <v>299</v>
      </c>
      <c r="D1936" t="s">
        <v>61</v>
      </c>
      <c r="E1936" t="s">
        <v>300</v>
      </c>
      <c r="F1936" t="s">
        <v>61</v>
      </c>
      <c r="G1936" t="s">
        <v>61</v>
      </c>
      <c r="H1936" t="s">
        <v>61</v>
      </c>
      <c r="I1936" t="s">
        <v>61</v>
      </c>
      <c r="J1936" t="s">
        <v>61</v>
      </c>
      <c r="K1936" t="s">
        <v>197</v>
      </c>
      <c r="L1936" s="18">
        <v>44435</v>
      </c>
      <c r="M1936">
        <v>19</v>
      </c>
      <c r="N1936">
        <v>20</v>
      </c>
      <c r="O1936" t="s">
        <v>263</v>
      </c>
      <c r="P1936">
        <v>3</v>
      </c>
      <c r="Q1936">
        <v>3</v>
      </c>
      <c r="R1936">
        <v>0</v>
      </c>
      <c r="S1936">
        <v>0</v>
      </c>
      <c r="T1936">
        <v>1</v>
      </c>
      <c r="U1936">
        <v>0</v>
      </c>
      <c r="V1936">
        <v>1</v>
      </c>
      <c r="W1936">
        <v>20.914999999999999</v>
      </c>
      <c r="X1936">
        <v>21.597999999999999</v>
      </c>
      <c r="Y1936">
        <v>21.651</v>
      </c>
      <c r="Z1936">
        <v>20.541</v>
      </c>
      <c r="AA1936">
        <v>26.387</v>
      </c>
      <c r="AB1936">
        <v>31.806000000000001</v>
      </c>
      <c r="AC1936">
        <v>31.899000000000001</v>
      </c>
      <c r="AD1936">
        <v>38.264000000000003</v>
      </c>
      <c r="AE1936">
        <v>35.985999999999997</v>
      </c>
      <c r="AF1936">
        <v>45.881999999999998</v>
      </c>
      <c r="AG1936">
        <v>67.811999999999998</v>
      </c>
      <c r="AH1936">
        <v>74.209999999999994</v>
      </c>
      <c r="AI1936">
        <v>72.227999999999994</v>
      </c>
      <c r="AJ1936">
        <v>76.084999999999994</v>
      </c>
      <c r="AK1936">
        <v>73.900999999999996</v>
      </c>
      <c r="AL1936">
        <v>73.421000000000006</v>
      </c>
      <c r="AM1936">
        <v>77.195999999999998</v>
      </c>
      <c r="AN1936">
        <v>88.787000000000006</v>
      </c>
      <c r="AO1936">
        <v>65.402000000000001</v>
      </c>
      <c r="AP1936">
        <v>69.411000000000001</v>
      </c>
      <c r="AQ1936">
        <v>67.757999999999996</v>
      </c>
      <c r="AR1936">
        <v>57.917999999999999</v>
      </c>
      <c r="AS1936">
        <v>27.044</v>
      </c>
      <c r="AT1936">
        <v>21.538</v>
      </c>
      <c r="AU1936">
        <v>57.166666999999997</v>
      </c>
      <c r="AV1936">
        <v>55.666666999999997</v>
      </c>
      <c r="AW1936">
        <v>55</v>
      </c>
      <c r="AX1936">
        <v>54.333333000000003</v>
      </c>
      <c r="AY1936">
        <v>53.833333000000003</v>
      </c>
      <c r="AZ1936">
        <v>53.166666999999997</v>
      </c>
      <c r="BA1936">
        <v>52.666666999999997</v>
      </c>
      <c r="BB1936">
        <v>53.666666999999997</v>
      </c>
      <c r="BC1936">
        <v>58.333333000000003</v>
      </c>
      <c r="BD1936">
        <v>64.833332999999996</v>
      </c>
      <c r="BE1936">
        <v>70.666667000000004</v>
      </c>
      <c r="BF1936">
        <v>75.5</v>
      </c>
      <c r="BG1936">
        <v>77</v>
      </c>
      <c r="BH1936">
        <v>77.166667000000004</v>
      </c>
      <c r="BI1936">
        <v>77.333332999999996</v>
      </c>
      <c r="BJ1936">
        <v>77.833332999999996</v>
      </c>
      <c r="BK1936">
        <v>78.333332999999996</v>
      </c>
      <c r="BL1936">
        <v>78.833332999999996</v>
      </c>
      <c r="BM1936">
        <v>77.333332999999996</v>
      </c>
      <c r="BN1936">
        <v>73.666667000000004</v>
      </c>
      <c r="BO1936">
        <v>67.166667000000004</v>
      </c>
      <c r="BP1936">
        <v>62.5</v>
      </c>
      <c r="BQ1936">
        <v>60.166666999999997</v>
      </c>
      <c r="BR1936">
        <v>58.666666999999997</v>
      </c>
      <c r="BS1936">
        <v>0.49059069999999999</v>
      </c>
      <c r="BT1936">
        <v>-0.27835569999999998</v>
      </c>
      <c r="BU1936">
        <v>-0.2003306</v>
      </c>
      <c r="BV1936">
        <v>0.91853980000000002</v>
      </c>
      <c r="BW1936">
        <v>-4.0156549999999998</v>
      </c>
      <c r="BX1936">
        <v>-3.9720399999999998</v>
      </c>
      <c r="BY1936">
        <v>-2.034808</v>
      </c>
      <c r="BZ1936">
        <v>4.7731640000000004</v>
      </c>
      <c r="CA1936">
        <v>5.3216850000000004</v>
      </c>
      <c r="CB1936">
        <v>-0.86087320000000001</v>
      </c>
      <c r="CC1936">
        <v>-3.7174649999999998</v>
      </c>
      <c r="CD1936">
        <v>2.5641479999999999</v>
      </c>
      <c r="CE1936">
        <v>4.3601429999999999</v>
      </c>
      <c r="CF1936">
        <v>-0.1638317</v>
      </c>
      <c r="CG1936">
        <v>1.122719</v>
      </c>
      <c r="CH1936">
        <v>6.2280700000000001E-2</v>
      </c>
      <c r="CI1936">
        <v>-4.5967890000000002</v>
      </c>
      <c r="CJ1936">
        <v>-12.997669999999999</v>
      </c>
      <c r="CK1936">
        <v>7.9627679999999996</v>
      </c>
      <c r="CL1936">
        <v>-3.8797470000000001</v>
      </c>
      <c r="CM1936">
        <v>-2.1155819999999999</v>
      </c>
      <c r="CN1936">
        <v>-6.9212910000000001</v>
      </c>
      <c r="CO1936">
        <v>-3.3416679999999999</v>
      </c>
      <c r="CP1936">
        <v>-5.4289900000000002E-2</v>
      </c>
      <c r="CQ1936">
        <v>3.7300899999999998E-2</v>
      </c>
      <c r="CR1936">
        <v>2.61651E-2</v>
      </c>
      <c r="CS1936">
        <v>3.7073599999999998E-2</v>
      </c>
      <c r="CT1936">
        <v>2.7375699999999999E-2</v>
      </c>
      <c r="CU1936">
        <v>0.26601930000000001</v>
      </c>
      <c r="CV1936">
        <v>1.477835</v>
      </c>
      <c r="CW1936">
        <v>1.16113</v>
      </c>
      <c r="CX1936">
        <v>1.370633</v>
      </c>
      <c r="CY1936">
        <v>0.79987850000000005</v>
      </c>
      <c r="CZ1936">
        <v>0.69324920000000001</v>
      </c>
      <c r="DA1936">
        <v>0.96875440000000002</v>
      </c>
      <c r="DB1936">
        <v>1.307496</v>
      </c>
      <c r="DC1936">
        <v>1.128795</v>
      </c>
      <c r="DD1936">
        <v>1.3305210000000001</v>
      </c>
      <c r="DE1936">
        <v>0.87743879999999996</v>
      </c>
      <c r="DF1936">
        <v>0.74238099999999996</v>
      </c>
      <c r="DG1936">
        <v>1.3538760000000001</v>
      </c>
      <c r="DH1936">
        <v>9.7154419999999995</v>
      </c>
      <c r="DI1936">
        <v>4.0777549999999998</v>
      </c>
      <c r="DJ1936">
        <v>10.88058</v>
      </c>
      <c r="DK1936">
        <v>2.432207</v>
      </c>
      <c r="DL1936">
        <v>1.3954869999999999</v>
      </c>
      <c r="DM1936">
        <v>0.15427479999999999</v>
      </c>
      <c r="DN1936">
        <v>2.8489299999999999E-2</v>
      </c>
      <c r="DO1936">
        <v>19</v>
      </c>
      <c r="DP1936">
        <v>20</v>
      </c>
    </row>
    <row r="1937" spans="1:120" hidden="1" x14ac:dyDescent="0.25">
      <c r="A1937" t="str">
        <f t="shared" si="30"/>
        <v>Industry_Type-7. Institutional/Government_All CBP_44435</v>
      </c>
      <c r="B1937" t="s">
        <v>62</v>
      </c>
      <c r="C1937" t="s">
        <v>208</v>
      </c>
      <c r="D1937" t="s">
        <v>61</v>
      </c>
      <c r="E1937" t="s">
        <v>61</v>
      </c>
      <c r="F1937" t="s">
        <v>61</v>
      </c>
      <c r="G1937" t="s">
        <v>35</v>
      </c>
      <c r="H1937" t="s">
        <v>61</v>
      </c>
      <c r="I1937" t="s">
        <v>61</v>
      </c>
      <c r="J1937" t="s">
        <v>61</v>
      </c>
      <c r="K1937" t="s">
        <v>197</v>
      </c>
      <c r="L1937" s="18">
        <v>44435</v>
      </c>
      <c r="M1937">
        <v>19</v>
      </c>
      <c r="N1937">
        <v>20</v>
      </c>
      <c r="O1937" t="s">
        <v>263</v>
      </c>
      <c r="P1937">
        <v>15</v>
      </c>
      <c r="Q1937">
        <v>14</v>
      </c>
      <c r="R1937">
        <v>0</v>
      </c>
      <c r="S1937">
        <v>0</v>
      </c>
      <c r="T1937">
        <v>0</v>
      </c>
      <c r="U1937">
        <v>0</v>
      </c>
      <c r="V1937">
        <v>0</v>
      </c>
      <c r="W1937">
        <v>84.465000000000003</v>
      </c>
      <c r="X1937">
        <v>83.954999999999998</v>
      </c>
      <c r="Y1937">
        <v>84.228213999999994</v>
      </c>
      <c r="Z1937">
        <v>96.789642999999998</v>
      </c>
      <c r="AA1937">
        <v>124.47857</v>
      </c>
      <c r="AB1937">
        <v>149.04428999999999</v>
      </c>
      <c r="AC1937">
        <v>170.50713999999999</v>
      </c>
      <c r="AD1937">
        <v>224.79535999999999</v>
      </c>
      <c r="AE1937">
        <v>286.67464000000001</v>
      </c>
      <c r="AF1937">
        <v>358.80642999999998</v>
      </c>
      <c r="AG1937">
        <v>485.41179</v>
      </c>
      <c r="AH1937">
        <v>517.87607000000003</v>
      </c>
      <c r="AI1937">
        <v>539.04106999999999</v>
      </c>
      <c r="AJ1937">
        <v>558.28929000000005</v>
      </c>
      <c r="AK1937">
        <v>568.12392999999997</v>
      </c>
      <c r="AL1937">
        <v>570.58929000000001</v>
      </c>
      <c r="AM1937">
        <v>574.83321000000001</v>
      </c>
      <c r="AN1937">
        <v>614.40320999999994</v>
      </c>
      <c r="AO1937">
        <v>505.21393</v>
      </c>
      <c r="AP1937">
        <v>512.52856999999995</v>
      </c>
      <c r="AQ1937">
        <v>522.22820999999999</v>
      </c>
      <c r="AR1937">
        <v>403.98536000000001</v>
      </c>
      <c r="AS1937">
        <v>139.81929</v>
      </c>
      <c r="AT1937">
        <v>97.870714000000007</v>
      </c>
      <c r="AU1937">
        <v>67.357142999999994</v>
      </c>
      <c r="AV1937">
        <v>64</v>
      </c>
      <c r="AW1937">
        <v>62.607143000000001</v>
      </c>
      <c r="AX1937">
        <v>61.571429000000002</v>
      </c>
      <c r="AY1937">
        <v>60.571429000000002</v>
      </c>
      <c r="AZ1937">
        <v>59.464286000000001</v>
      </c>
      <c r="BA1937">
        <v>59.25</v>
      </c>
      <c r="BB1937">
        <v>60.035713999999999</v>
      </c>
      <c r="BC1937">
        <v>64.142857000000006</v>
      </c>
      <c r="BD1937">
        <v>69.464286000000001</v>
      </c>
      <c r="BE1937">
        <v>75.535713999999999</v>
      </c>
      <c r="BF1937">
        <v>81.571428999999995</v>
      </c>
      <c r="BG1937">
        <v>85.964286000000001</v>
      </c>
      <c r="BH1937">
        <v>88.571428999999995</v>
      </c>
      <c r="BI1937">
        <v>90.892857000000006</v>
      </c>
      <c r="BJ1937">
        <v>92.428571000000005</v>
      </c>
      <c r="BK1937">
        <v>92.571428999999995</v>
      </c>
      <c r="BL1937">
        <v>91.964286000000001</v>
      </c>
      <c r="BM1937">
        <v>89.821428999999995</v>
      </c>
      <c r="BN1937">
        <v>85.392857000000006</v>
      </c>
      <c r="BO1937">
        <v>80</v>
      </c>
      <c r="BP1937">
        <v>75.75</v>
      </c>
      <c r="BQ1937">
        <v>73.142857000000006</v>
      </c>
      <c r="BR1937">
        <v>70.857142999999994</v>
      </c>
      <c r="BS1937">
        <v>-1.758634</v>
      </c>
      <c r="BT1937">
        <v>-1.064252</v>
      </c>
      <c r="BU1937">
        <v>-0.2966124</v>
      </c>
      <c r="BV1937">
        <v>-6.1720670000000002</v>
      </c>
      <c r="BW1937">
        <v>-17.41611</v>
      </c>
      <c r="BX1937">
        <v>-5.6867020000000004</v>
      </c>
      <c r="BY1937">
        <v>0.95103879999999996</v>
      </c>
      <c r="BZ1937">
        <v>20.650110000000002</v>
      </c>
      <c r="CA1937">
        <v>7.1258819999999998</v>
      </c>
      <c r="CB1937">
        <v>-8.0593219999999999</v>
      </c>
      <c r="CC1937">
        <v>15.87974</v>
      </c>
      <c r="CD1937">
        <v>16.74259</v>
      </c>
      <c r="CE1937">
        <v>16.90889</v>
      </c>
      <c r="CF1937">
        <v>13.94777</v>
      </c>
      <c r="CG1937">
        <v>15.25385</v>
      </c>
      <c r="CH1937">
        <v>18.50769</v>
      </c>
      <c r="CI1937">
        <v>12.32869</v>
      </c>
      <c r="CJ1937">
        <v>-32.277549999999998</v>
      </c>
      <c r="CK1937">
        <v>48.74447</v>
      </c>
      <c r="CL1937">
        <v>7.0495789999999996</v>
      </c>
      <c r="CM1937">
        <v>-38.899090000000001</v>
      </c>
      <c r="CN1937">
        <v>-56.617919999999998</v>
      </c>
      <c r="CO1937">
        <v>-17.795500000000001</v>
      </c>
      <c r="CP1937">
        <v>-6.0932909999999998</v>
      </c>
      <c r="CQ1937">
        <v>1.4946759999999999</v>
      </c>
      <c r="CR1937">
        <v>1.3277650000000001</v>
      </c>
      <c r="CS1937">
        <v>1.2005330000000001</v>
      </c>
      <c r="CT1937">
        <v>2.310009</v>
      </c>
      <c r="CU1937">
        <v>6.4231790000000002</v>
      </c>
      <c r="CV1937">
        <v>7.7368540000000001</v>
      </c>
      <c r="CW1937">
        <v>12.760820000000001</v>
      </c>
      <c r="CX1937">
        <v>14.50642</v>
      </c>
      <c r="CY1937">
        <v>12.31602</v>
      </c>
      <c r="CZ1937">
        <v>14.600989999999999</v>
      </c>
      <c r="DA1937">
        <v>19.518129999999999</v>
      </c>
      <c r="DB1937">
        <v>6.0323799999999999</v>
      </c>
      <c r="DC1937">
        <v>6.1572979999999999</v>
      </c>
      <c r="DD1937">
        <v>6.4445589999999999</v>
      </c>
      <c r="DE1937">
        <v>6.295102</v>
      </c>
      <c r="DF1937">
        <v>5.1802070000000002</v>
      </c>
      <c r="DG1937">
        <v>6.2661519999999999</v>
      </c>
      <c r="DH1937">
        <v>16.88954</v>
      </c>
      <c r="DI1937">
        <v>18.72457</v>
      </c>
      <c r="DJ1937">
        <v>65.43929</v>
      </c>
      <c r="DK1937">
        <v>102.261</v>
      </c>
      <c r="DL1937">
        <v>118.67910000000001</v>
      </c>
      <c r="DM1937">
        <v>75.447980000000001</v>
      </c>
      <c r="DN1937">
        <v>20.204350000000002</v>
      </c>
      <c r="DO1937">
        <v>19</v>
      </c>
      <c r="DP1937">
        <v>20</v>
      </c>
    </row>
    <row r="1938" spans="1:120" hidden="1" x14ac:dyDescent="0.25">
      <c r="A1938" t="str">
        <f t="shared" si="30"/>
        <v>Size_Grp-20 to 199.99 kW_All CBP_44435</v>
      </c>
      <c r="B1938" t="s">
        <v>62</v>
      </c>
      <c r="C1938" t="s">
        <v>201</v>
      </c>
      <c r="D1938" t="s">
        <v>61</v>
      </c>
      <c r="E1938" t="s">
        <v>61</v>
      </c>
      <c r="F1938" t="s">
        <v>61</v>
      </c>
      <c r="G1938" t="s">
        <v>61</v>
      </c>
      <c r="H1938" t="s">
        <v>61</v>
      </c>
      <c r="I1938" t="s">
        <v>61</v>
      </c>
      <c r="J1938" t="s">
        <v>101</v>
      </c>
      <c r="K1938" t="s">
        <v>197</v>
      </c>
      <c r="L1938" s="18">
        <v>44435</v>
      </c>
      <c r="M1938">
        <v>19</v>
      </c>
      <c r="N1938">
        <v>20</v>
      </c>
      <c r="O1938" t="s">
        <v>263</v>
      </c>
      <c r="P1938">
        <v>13</v>
      </c>
      <c r="Q1938">
        <v>12</v>
      </c>
      <c r="R1938">
        <v>0</v>
      </c>
      <c r="S1938">
        <v>0</v>
      </c>
      <c r="T1938">
        <v>1</v>
      </c>
      <c r="U1938">
        <v>0</v>
      </c>
      <c r="V1938">
        <v>1</v>
      </c>
      <c r="W1938">
        <v>112.19867000000001</v>
      </c>
      <c r="X1938">
        <v>107.35292</v>
      </c>
      <c r="Y1938">
        <v>108.66592</v>
      </c>
      <c r="Z1938">
        <v>119.24467</v>
      </c>
      <c r="AA1938">
        <v>144.11258000000001</v>
      </c>
      <c r="AB1938">
        <v>166.92542</v>
      </c>
      <c r="AC1938">
        <v>192.00783000000001</v>
      </c>
      <c r="AD1938">
        <v>225.381</v>
      </c>
      <c r="AE1938">
        <v>306.12400000000002</v>
      </c>
      <c r="AF1938">
        <v>381.80783000000002</v>
      </c>
      <c r="AG1938">
        <v>490.23757999999998</v>
      </c>
      <c r="AH1938">
        <v>517.05550000000005</v>
      </c>
      <c r="AI1938">
        <v>545.57857999999999</v>
      </c>
      <c r="AJ1938">
        <v>560.14400000000001</v>
      </c>
      <c r="AK1938">
        <v>574.31724999999994</v>
      </c>
      <c r="AL1938">
        <v>576.02674999999999</v>
      </c>
      <c r="AM1938">
        <v>576.32574999999997</v>
      </c>
      <c r="AN1938">
        <v>601.80033000000003</v>
      </c>
      <c r="AO1938">
        <v>511.81867</v>
      </c>
      <c r="AP1938">
        <v>514.70466999999996</v>
      </c>
      <c r="AQ1938">
        <v>525.98325</v>
      </c>
      <c r="AR1938">
        <v>409.91816999999998</v>
      </c>
      <c r="AS1938">
        <v>166.09666999999999</v>
      </c>
      <c r="AT1938">
        <v>123.79575</v>
      </c>
      <c r="AU1938">
        <v>67.958332999999996</v>
      </c>
      <c r="AV1938">
        <v>64.5</v>
      </c>
      <c r="AW1938">
        <v>63.333333000000003</v>
      </c>
      <c r="AX1938">
        <v>62.5</v>
      </c>
      <c r="AY1938">
        <v>61.458333000000003</v>
      </c>
      <c r="AZ1938">
        <v>60.541666999999997</v>
      </c>
      <c r="BA1938">
        <v>60.541666999999997</v>
      </c>
      <c r="BB1938">
        <v>61.416666999999997</v>
      </c>
      <c r="BC1938">
        <v>65.583332999999996</v>
      </c>
      <c r="BD1938">
        <v>70.041667000000004</v>
      </c>
      <c r="BE1938">
        <v>75.291667000000004</v>
      </c>
      <c r="BF1938">
        <v>80.916667000000004</v>
      </c>
      <c r="BG1938">
        <v>86.083332999999996</v>
      </c>
      <c r="BH1938">
        <v>89.583332999999996</v>
      </c>
      <c r="BI1938">
        <v>92.375</v>
      </c>
      <c r="BJ1938">
        <v>94.041667000000004</v>
      </c>
      <c r="BK1938">
        <v>93.916667000000004</v>
      </c>
      <c r="BL1938">
        <v>92.75</v>
      </c>
      <c r="BM1938">
        <v>90.166667000000004</v>
      </c>
      <c r="BN1938">
        <v>85.666667000000004</v>
      </c>
      <c r="BO1938">
        <v>80.375</v>
      </c>
      <c r="BP1938">
        <v>76.166667000000004</v>
      </c>
      <c r="BQ1938">
        <v>73.666667000000004</v>
      </c>
      <c r="BR1938">
        <v>71.458332999999996</v>
      </c>
      <c r="BS1938">
        <v>-5.0595420000000004</v>
      </c>
      <c r="BT1938">
        <v>-3.4013300000000003E-2</v>
      </c>
      <c r="BU1938">
        <v>-0.76794399999999996</v>
      </c>
      <c r="BV1938">
        <v>-5.0473189999999999</v>
      </c>
      <c r="BW1938">
        <v>-14.47967</v>
      </c>
      <c r="BX1938">
        <v>-2.9755579999999999</v>
      </c>
      <c r="BY1938">
        <v>0.75520370000000003</v>
      </c>
      <c r="BZ1938">
        <v>20.693729999999999</v>
      </c>
      <c r="CA1938">
        <v>7.5376409999999998</v>
      </c>
      <c r="CB1938">
        <v>-13.336650000000001</v>
      </c>
      <c r="CC1938">
        <v>22.62846</v>
      </c>
      <c r="CD1938">
        <v>18.72899</v>
      </c>
      <c r="CE1938">
        <v>11.02365</v>
      </c>
      <c r="CF1938">
        <v>12.968120000000001</v>
      </c>
      <c r="CG1938">
        <v>8.9813779999999994</v>
      </c>
      <c r="CH1938">
        <v>13.13875</v>
      </c>
      <c r="CI1938">
        <v>12.502750000000001</v>
      </c>
      <c r="CJ1938">
        <v>-21.78332</v>
      </c>
      <c r="CK1938">
        <v>41.168869999999998</v>
      </c>
      <c r="CL1938">
        <v>15.70004</v>
      </c>
      <c r="CM1938">
        <v>-30.378160000000001</v>
      </c>
      <c r="CN1938">
        <v>-57.57358</v>
      </c>
      <c r="CO1938">
        <v>-14.455270000000001</v>
      </c>
      <c r="CP1938">
        <v>9.8844969999999996</v>
      </c>
      <c r="CQ1938">
        <v>1.9209080000000001</v>
      </c>
      <c r="CR1938">
        <v>1.6454759999999999</v>
      </c>
      <c r="CS1938">
        <v>1.4242349999999999</v>
      </c>
      <c r="CT1938">
        <v>2.4890370000000002</v>
      </c>
      <c r="CU1938">
        <v>6.5361269999999996</v>
      </c>
      <c r="CV1938">
        <v>7.0173420000000002</v>
      </c>
      <c r="CW1938">
        <v>12.39006</v>
      </c>
      <c r="CX1938">
        <v>13.963800000000001</v>
      </c>
      <c r="CY1938">
        <v>11.94341</v>
      </c>
      <c r="CZ1938">
        <v>14.26951</v>
      </c>
      <c r="DA1938">
        <v>19.55697</v>
      </c>
      <c r="DB1938">
        <v>5.1557009999999996</v>
      </c>
      <c r="DC1938">
        <v>5.4338090000000001</v>
      </c>
      <c r="DD1938">
        <v>5.6744640000000004</v>
      </c>
      <c r="DE1938">
        <v>5.8052760000000001</v>
      </c>
      <c r="DF1938">
        <v>5.4304709999999998</v>
      </c>
      <c r="DG1938">
        <v>5.5151599999999998</v>
      </c>
      <c r="DH1938">
        <v>7.1739759999999997</v>
      </c>
      <c r="DI1938">
        <v>15.89751</v>
      </c>
      <c r="DJ1938">
        <v>61.345080000000003</v>
      </c>
      <c r="DK1938">
        <v>110.4769</v>
      </c>
      <c r="DL1938">
        <v>125.14700000000001</v>
      </c>
      <c r="DM1938">
        <v>83.074579999999997</v>
      </c>
      <c r="DN1938">
        <v>24.12266</v>
      </c>
      <c r="DO1938">
        <v>19</v>
      </c>
      <c r="DP1938">
        <v>20</v>
      </c>
    </row>
    <row r="1939" spans="1:120" x14ac:dyDescent="0.25">
      <c r="A1939" t="str">
        <f t="shared" si="30"/>
        <v>AutoDR-No_All CBP_44435</v>
      </c>
      <c r="B1939" t="s">
        <v>62</v>
      </c>
      <c r="C1939" t="s">
        <v>321</v>
      </c>
      <c r="D1939" t="s">
        <v>61</v>
      </c>
      <c r="E1939" t="s">
        <v>61</v>
      </c>
      <c r="F1939" t="s">
        <v>61</v>
      </c>
      <c r="G1939" t="s">
        <v>61</v>
      </c>
      <c r="H1939" t="s">
        <v>97</v>
      </c>
      <c r="I1939" t="s">
        <v>61</v>
      </c>
      <c r="J1939" t="s">
        <v>61</v>
      </c>
      <c r="K1939" t="s">
        <v>197</v>
      </c>
      <c r="L1939" s="18">
        <v>44435</v>
      </c>
      <c r="M1939">
        <v>19</v>
      </c>
      <c r="N1939">
        <v>20</v>
      </c>
      <c r="O1939" t="s">
        <v>263</v>
      </c>
      <c r="P1939">
        <v>7</v>
      </c>
      <c r="Q1939">
        <v>7</v>
      </c>
      <c r="R1939">
        <v>0</v>
      </c>
      <c r="S1939">
        <v>0</v>
      </c>
      <c r="T1939">
        <v>1</v>
      </c>
      <c r="U1939">
        <v>0</v>
      </c>
      <c r="V1939">
        <v>1</v>
      </c>
      <c r="W1939">
        <v>54.234000000000002</v>
      </c>
      <c r="X1939">
        <v>50.917999999999999</v>
      </c>
      <c r="Y1939">
        <v>51.933</v>
      </c>
      <c r="Z1939">
        <v>48.856999999999999</v>
      </c>
      <c r="AA1939">
        <v>54.9</v>
      </c>
      <c r="AB1939">
        <v>60.868000000000002</v>
      </c>
      <c r="AC1939">
        <v>65.22</v>
      </c>
      <c r="AD1939">
        <v>85.248999999999995</v>
      </c>
      <c r="AE1939">
        <v>90.082999999999998</v>
      </c>
      <c r="AF1939">
        <v>107.286</v>
      </c>
      <c r="AG1939">
        <v>140.73099999999999</v>
      </c>
      <c r="AH1939">
        <v>150.631</v>
      </c>
      <c r="AI1939">
        <v>158.54499999999999</v>
      </c>
      <c r="AJ1939">
        <v>161.79</v>
      </c>
      <c r="AK1939">
        <v>169.32900000000001</v>
      </c>
      <c r="AL1939">
        <v>168.83</v>
      </c>
      <c r="AM1939">
        <v>174.511</v>
      </c>
      <c r="AN1939">
        <v>191.24299999999999</v>
      </c>
      <c r="AO1939">
        <v>162.01300000000001</v>
      </c>
      <c r="AP1939">
        <v>159.16</v>
      </c>
      <c r="AQ1939">
        <v>153.01300000000001</v>
      </c>
      <c r="AR1939">
        <v>120.49299999999999</v>
      </c>
      <c r="AS1939">
        <v>61.898000000000003</v>
      </c>
      <c r="AT1939">
        <v>52.985999999999997</v>
      </c>
      <c r="AU1939">
        <v>67.142857000000006</v>
      </c>
      <c r="AV1939">
        <v>64.642857000000006</v>
      </c>
      <c r="AW1939">
        <v>63.285713999999999</v>
      </c>
      <c r="AX1939">
        <v>62.5</v>
      </c>
      <c r="AY1939">
        <v>61.285713999999999</v>
      </c>
      <c r="AZ1939">
        <v>60.5</v>
      </c>
      <c r="BA1939">
        <v>59.928570999999998</v>
      </c>
      <c r="BB1939">
        <v>60.5</v>
      </c>
      <c r="BC1939">
        <v>64.857142999999994</v>
      </c>
      <c r="BD1939">
        <v>69.857142999999994</v>
      </c>
      <c r="BE1939">
        <v>74.857142999999994</v>
      </c>
      <c r="BF1939">
        <v>79.642857000000006</v>
      </c>
      <c r="BG1939">
        <v>83.142857000000006</v>
      </c>
      <c r="BH1939">
        <v>86.285713999999999</v>
      </c>
      <c r="BI1939">
        <v>88.857142999999994</v>
      </c>
      <c r="BJ1939">
        <v>90.785713999999999</v>
      </c>
      <c r="BK1939">
        <v>91.571428999999995</v>
      </c>
      <c r="BL1939">
        <v>92.071428999999995</v>
      </c>
      <c r="BM1939">
        <v>91.214286000000001</v>
      </c>
      <c r="BN1939">
        <v>87.357142999999994</v>
      </c>
      <c r="BO1939">
        <v>81.642857000000006</v>
      </c>
      <c r="BP1939">
        <v>76.5</v>
      </c>
      <c r="BQ1939">
        <v>72.5</v>
      </c>
      <c r="BR1939">
        <v>69.857142999999994</v>
      </c>
      <c r="BS1939">
        <v>-1.3470770000000001</v>
      </c>
      <c r="BT1939">
        <v>0.4175854</v>
      </c>
      <c r="BU1939">
        <v>-0.51272240000000002</v>
      </c>
      <c r="BV1939">
        <v>2.2478349999999998</v>
      </c>
      <c r="BW1939">
        <v>-3.107961</v>
      </c>
      <c r="BX1939">
        <v>-4.4134169999999999</v>
      </c>
      <c r="BY1939">
        <v>-3.702976</v>
      </c>
      <c r="BZ1939">
        <v>3.4983590000000002</v>
      </c>
      <c r="CA1939">
        <v>5.355785</v>
      </c>
      <c r="CB1939">
        <v>1.4540109999999999</v>
      </c>
      <c r="CC1939">
        <v>0.40443849999999998</v>
      </c>
      <c r="CD1939">
        <v>0.32752130000000002</v>
      </c>
      <c r="CE1939">
        <v>-1.6303810000000001</v>
      </c>
      <c r="CF1939">
        <v>3.4827919999999999</v>
      </c>
      <c r="CG1939">
        <v>-0.26929760000000003</v>
      </c>
      <c r="CH1939">
        <v>3.0125479999999998</v>
      </c>
      <c r="CI1939">
        <v>-1.722281</v>
      </c>
      <c r="CJ1939">
        <v>-20.90457</v>
      </c>
      <c r="CK1939">
        <v>0.21933179999999999</v>
      </c>
      <c r="CL1939">
        <v>-4.6691459999999996</v>
      </c>
      <c r="CM1939">
        <v>-2.3977300000000001</v>
      </c>
      <c r="CN1939">
        <v>-18.026150000000001</v>
      </c>
      <c r="CO1939">
        <v>-2.9144920000000001</v>
      </c>
      <c r="CP1939">
        <v>15.16015</v>
      </c>
      <c r="CQ1939">
        <v>1.482777</v>
      </c>
      <c r="CR1939">
        <v>0.31964609999999999</v>
      </c>
      <c r="CS1939">
        <v>0.21313199999999999</v>
      </c>
      <c r="CT1939">
        <v>0.150425</v>
      </c>
      <c r="CU1939">
        <v>0.30821219999999999</v>
      </c>
      <c r="CV1939">
        <v>1.3350930000000001</v>
      </c>
      <c r="CW1939">
        <v>1.113969</v>
      </c>
      <c r="CX1939">
        <v>2.6236480000000002</v>
      </c>
      <c r="CY1939">
        <v>1.849402</v>
      </c>
      <c r="CZ1939">
        <v>1.965522</v>
      </c>
      <c r="DA1939">
        <v>2.644558</v>
      </c>
      <c r="DB1939">
        <v>1.816881</v>
      </c>
      <c r="DC1939">
        <v>2.1626159999999999</v>
      </c>
      <c r="DD1939">
        <v>2.2206860000000002</v>
      </c>
      <c r="DE1939">
        <v>2.4710380000000001</v>
      </c>
      <c r="DF1939">
        <v>2.1129250000000002</v>
      </c>
      <c r="DG1939">
        <v>1.8312090000000001</v>
      </c>
      <c r="DH1939">
        <v>2.5743360000000002</v>
      </c>
      <c r="DI1939">
        <v>3.8565160000000001</v>
      </c>
      <c r="DJ1939">
        <v>11.32488</v>
      </c>
      <c r="DK1939">
        <v>12.33611</v>
      </c>
      <c r="DL1939">
        <v>7.5520719999999999</v>
      </c>
      <c r="DM1939">
        <v>5.2992710000000001</v>
      </c>
      <c r="DN1939">
        <v>3.065715</v>
      </c>
      <c r="DO1939">
        <v>19</v>
      </c>
      <c r="DP1939">
        <v>20</v>
      </c>
    </row>
    <row r="1940" spans="1:120" hidden="1" x14ac:dyDescent="0.25">
      <c r="A1940" t="str">
        <f t="shared" si="30"/>
        <v>All_All CBP_44435</v>
      </c>
      <c r="B1940" t="s">
        <v>62</v>
      </c>
      <c r="C1940" t="s">
        <v>61</v>
      </c>
      <c r="D1940" t="s">
        <v>61</v>
      </c>
      <c r="E1940" t="s">
        <v>61</v>
      </c>
      <c r="F1940" t="s">
        <v>61</v>
      </c>
      <c r="G1940" t="s">
        <v>61</v>
      </c>
      <c r="H1940" t="s">
        <v>61</v>
      </c>
      <c r="I1940" t="s">
        <v>61</v>
      </c>
      <c r="J1940" t="s">
        <v>61</v>
      </c>
      <c r="K1940" t="s">
        <v>197</v>
      </c>
      <c r="L1940" s="18">
        <v>44435</v>
      </c>
      <c r="M1940">
        <v>19</v>
      </c>
      <c r="N1940">
        <v>20</v>
      </c>
      <c r="O1940" t="s">
        <v>263</v>
      </c>
      <c r="P1940">
        <v>17</v>
      </c>
      <c r="Q1940">
        <v>16</v>
      </c>
      <c r="R1940">
        <v>0</v>
      </c>
      <c r="S1940">
        <v>0</v>
      </c>
      <c r="T1940">
        <v>0</v>
      </c>
      <c r="U1940">
        <v>0</v>
      </c>
      <c r="V1940">
        <v>0</v>
      </c>
      <c r="W1940">
        <v>125.87862</v>
      </c>
      <c r="X1940">
        <v>121.03788</v>
      </c>
      <c r="Y1940">
        <v>122.32881</v>
      </c>
      <c r="Z1940">
        <v>132.70305999999999</v>
      </c>
      <c r="AA1940">
        <v>160.45875000000001</v>
      </c>
      <c r="AB1940">
        <v>185.15975</v>
      </c>
      <c r="AC1940">
        <v>210.01374999999999</v>
      </c>
      <c r="AD1940">
        <v>263.33956000000001</v>
      </c>
      <c r="AE1940">
        <v>336.90069</v>
      </c>
      <c r="AF1940">
        <v>414.76387</v>
      </c>
      <c r="AG1940">
        <v>545.58419000000004</v>
      </c>
      <c r="AH1940">
        <v>582.58043999999995</v>
      </c>
      <c r="AI1940">
        <v>609.60406</v>
      </c>
      <c r="AJ1940">
        <v>628.64936999999998</v>
      </c>
      <c r="AK1940">
        <v>642.94956000000002</v>
      </c>
      <c r="AL1940">
        <v>644.92687999999998</v>
      </c>
      <c r="AM1940">
        <v>649.00793999999996</v>
      </c>
      <c r="AN1940">
        <v>694.79318999999998</v>
      </c>
      <c r="AO1940">
        <v>574.44380999999998</v>
      </c>
      <c r="AP1940">
        <v>580.21</v>
      </c>
      <c r="AQ1940">
        <v>587.02381000000003</v>
      </c>
      <c r="AR1940">
        <v>457.82380999999998</v>
      </c>
      <c r="AS1940">
        <v>184.00162</v>
      </c>
      <c r="AT1940">
        <v>137.09012999999999</v>
      </c>
      <c r="AU1940">
        <v>67.4375</v>
      </c>
      <c r="AV1940">
        <v>64.1875</v>
      </c>
      <c r="AW1940">
        <v>62.90625</v>
      </c>
      <c r="AX1940">
        <v>62</v>
      </c>
      <c r="AY1940">
        <v>61</v>
      </c>
      <c r="AZ1940">
        <v>60.03125</v>
      </c>
      <c r="BA1940">
        <v>59.84375</v>
      </c>
      <c r="BB1940">
        <v>60.59375</v>
      </c>
      <c r="BC1940">
        <v>64.625</v>
      </c>
      <c r="BD1940">
        <v>69.53125</v>
      </c>
      <c r="BE1940">
        <v>75.15625</v>
      </c>
      <c r="BF1940">
        <v>80.875</v>
      </c>
      <c r="BG1940">
        <v>85.34375</v>
      </c>
      <c r="BH1940">
        <v>88.3125</v>
      </c>
      <c r="BI1940">
        <v>90.71875</v>
      </c>
      <c r="BJ1940">
        <v>92.3125</v>
      </c>
      <c r="BK1940">
        <v>92.5</v>
      </c>
      <c r="BL1940">
        <v>91.90625</v>
      </c>
      <c r="BM1940">
        <v>89.71875</v>
      </c>
      <c r="BN1940">
        <v>85.40625</v>
      </c>
      <c r="BO1940">
        <v>80.0625</v>
      </c>
      <c r="BP1940">
        <v>75.78125</v>
      </c>
      <c r="BQ1940">
        <v>73</v>
      </c>
      <c r="BR1940">
        <v>70.75</v>
      </c>
      <c r="BS1940">
        <v>-3.9287260000000002</v>
      </c>
      <c r="BT1940">
        <v>7.1618999999999997E-3</v>
      </c>
      <c r="BU1940">
        <v>-0.56502859999999999</v>
      </c>
      <c r="BV1940">
        <v>-4.7864120000000003</v>
      </c>
      <c r="BW1940">
        <v>-16.46801</v>
      </c>
      <c r="BX1940">
        <v>-5.0603290000000003</v>
      </c>
      <c r="BY1940">
        <v>-0.81158580000000002</v>
      </c>
      <c r="BZ1940">
        <v>21.54984</v>
      </c>
      <c r="CA1940">
        <v>8.1265540000000005</v>
      </c>
      <c r="CB1940">
        <v>-9.9400340000000007</v>
      </c>
      <c r="CC1940">
        <v>17.162870000000002</v>
      </c>
      <c r="CD1940">
        <v>18.76407</v>
      </c>
      <c r="CE1940">
        <v>14.46866</v>
      </c>
      <c r="CF1940">
        <v>14.628119999999999</v>
      </c>
      <c r="CG1940">
        <v>12.08023</v>
      </c>
      <c r="CH1940">
        <v>16.103899999999999</v>
      </c>
      <c r="CI1940">
        <v>11.417759999999999</v>
      </c>
      <c r="CJ1940">
        <v>-40.97101</v>
      </c>
      <c r="CK1940">
        <v>48.16254</v>
      </c>
      <c r="CL1940">
        <v>7.3651090000000003</v>
      </c>
      <c r="CM1940">
        <v>-36.287329999999997</v>
      </c>
      <c r="CN1940">
        <v>-65.39631</v>
      </c>
      <c r="CO1940">
        <v>-16.612590000000001</v>
      </c>
      <c r="CP1940">
        <v>10.01765</v>
      </c>
      <c r="CQ1940">
        <v>2.3959709999999999</v>
      </c>
      <c r="CR1940">
        <v>1.5878369999999999</v>
      </c>
      <c r="CS1940">
        <v>1.3893720000000001</v>
      </c>
      <c r="CT1940">
        <v>2.3999709999999999</v>
      </c>
      <c r="CU1940">
        <v>6.3923230000000002</v>
      </c>
      <c r="CV1940">
        <v>7.6780920000000004</v>
      </c>
      <c r="CW1940">
        <v>12.63409</v>
      </c>
      <c r="CX1940">
        <v>15.12416</v>
      </c>
      <c r="CY1940">
        <v>12.682639999999999</v>
      </c>
      <c r="CZ1940">
        <v>14.96341</v>
      </c>
      <c r="DA1940">
        <v>20.13833</v>
      </c>
      <c r="DB1940">
        <v>6.8222339999999999</v>
      </c>
      <c r="DC1940">
        <v>7.0129840000000003</v>
      </c>
      <c r="DD1940">
        <v>7.5460560000000001</v>
      </c>
      <c r="DE1940">
        <v>7.3549439999999997</v>
      </c>
      <c r="DF1940">
        <v>6.4345699999999999</v>
      </c>
      <c r="DG1940">
        <v>7.2077359999999997</v>
      </c>
      <c r="DH1940">
        <v>18.313369999999999</v>
      </c>
      <c r="DI1940">
        <v>20.3474</v>
      </c>
      <c r="DJ1940">
        <v>71.680059999999997</v>
      </c>
      <c r="DK1940">
        <v>109.1045</v>
      </c>
      <c r="DL1940">
        <v>122.1544</v>
      </c>
      <c r="DM1940">
        <v>80.083950000000002</v>
      </c>
      <c r="DN1940">
        <v>23.23677</v>
      </c>
      <c r="DO1940">
        <v>19</v>
      </c>
      <c r="DP1940">
        <v>20</v>
      </c>
    </row>
    <row r="1941" spans="1:120" hidden="1" x14ac:dyDescent="0.25">
      <c r="A1941" t="str">
        <f t="shared" si="30"/>
        <v>Industry_Type-8. Other_All CBP_44435</v>
      </c>
      <c r="B1941" t="s">
        <v>62</v>
      </c>
      <c r="C1941" t="s">
        <v>267</v>
      </c>
      <c r="D1941" t="s">
        <v>61</v>
      </c>
      <c r="E1941" t="s">
        <v>61</v>
      </c>
      <c r="F1941" t="s">
        <v>61</v>
      </c>
      <c r="G1941" t="s">
        <v>268</v>
      </c>
      <c r="H1941" t="s">
        <v>61</v>
      </c>
      <c r="I1941" t="s">
        <v>61</v>
      </c>
      <c r="J1941" t="s">
        <v>61</v>
      </c>
      <c r="K1941" t="s">
        <v>197</v>
      </c>
      <c r="L1941" s="18">
        <v>44435</v>
      </c>
      <c r="M1941">
        <v>19</v>
      </c>
      <c r="N1941">
        <v>20</v>
      </c>
      <c r="O1941" t="s">
        <v>263</v>
      </c>
      <c r="P1941">
        <v>1</v>
      </c>
      <c r="Q1941">
        <v>1</v>
      </c>
      <c r="R1941">
        <v>0</v>
      </c>
      <c r="S1941">
        <v>0</v>
      </c>
      <c r="T1941">
        <v>1</v>
      </c>
      <c r="U1941">
        <v>0</v>
      </c>
      <c r="V1941">
        <v>1</v>
      </c>
      <c r="W1941">
        <v>27.52</v>
      </c>
      <c r="X1941">
        <v>23.52</v>
      </c>
      <c r="Y1941">
        <v>24.32</v>
      </c>
      <c r="Z1941">
        <v>22.4</v>
      </c>
      <c r="AA1941">
        <v>22.72</v>
      </c>
      <c r="AB1941">
        <v>23.04</v>
      </c>
      <c r="AC1941">
        <v>26.4</v>
      </c>
      <c r="AD1941">
        <v>25.92</v>
      </c>
      <c r="AE1941">
        <v>28.16</v>
      </c>
      <c r="AF1941">
        <v>27.52</v>
      </c>
      <c r="AG1941">
        <v>27.2</v>
      </c>
      <c r="AH1941">
        <v>29.44</v>
      </c>
      <c r="AI1941">
        <v>30.56</v>
      </c>
      <c r="AJ1941">
        <v>30.56</v>
      </c>
      <c r="AK1941">
        <v>32</v>
      </c>
      <c r="AL1941">
        <v>33.119999999999997</v>
      </c>
      <c r="AM1941">
        <v>34.24</v>
      </c>
      <c r="AN1941">
        <v>40.32</v>
      </c>
      <c r="AO1941">
        <v>27.84</v>
      </c>
      <c r="AP1941">
        <v>28.64</v>
      </c>
      <c r="AQ1941">
        <v>30.24</v>
      </c>
      <c r="AR1941">
        <v>37.76</v>
      </c>
      <c r="AS1941">
        <v>30.56</v>
      </c>
      <c r="AT1941">
        <v>25.6</v>
      </c>
      <c r="AU1941">
        <v>68</v>
      </c>
      <c r="AV1941">
        <v>65.5</v>
      </c>
      <c r="AW1941">
        <v>65</v>
      </c>
      <c r="AX1941">
        <v>65</v>
      </c>
      <c r="AY1941">
        <v>64</v>
      </c>
      <c r="AZ1941">
        <v>64</v>
      </c>
      <c r="BA1941">
        <v>64</v>
      </c>
      <c r="BB1941">
        <v>64.5</v>
      </c>
      <c r="BC1941">
        <v>68</v>
      </c>
      <c r="BD1941">
        <v>70</v>
      </c>
      <c r="BE1941">
        <v>72.5</v>
      </c>
      <c r="BF1941">
        <v>76</v>
      </c>
      <c r="BG1941">
        <v>81</v>
      </c>
      <c r="BH1941">
        <v>86.5</v>
      </c>
      <c r="BI1941">
        <v>89.5</v>
      </c>
      <c r="BJ1941">
        <v>91.5</v>
      </c>
      <c r="BK1941">
        <v>92</v>
      </c>
      <c r="BL1941">
        <v>91.5</v>
      </c>
      <c r="BM1941">
        <v>89</v>
      </c>
      <c r="BN1941">
        <v>85.5</v>
      </c>
      <c r="BO1941">
        <v>80.5</v>
      </c>
      <c r="BP1941">
        <v>76</v>
      </c>
      <c r="BQ1941">
        <v>72</v>
      </c>
      <c r="BR1941">
        <v>70</v>
      </c>
      <c r="BS1941">
        <v>-2.0811310000000001</v>
      </c>
      <c r="BT1941">
        <v>0.94236370000000003</v>
      </c>
      <c r="BU1941">
        <v>-0.1910229</v>
      </c>
      <c r="BV1941">
        <v>1.254065</v>
      </c>
      <c r="BW1941">
        <v>1.0106219999999999</v>
      </c>
      <c r="BX1941">
        <v>0.82238579999999994</v>
      </c>
      <c r="BY1941">
        <v>-1.356031</v>
      </c>
      <c r="BZ1941">
        <v>0.56557080000000004</v>
      </c>
      <c r="CA1941">
        <v>-0.91938209999999998</v>
      </c>
      <c r="CB1941">
        <v>-0.37581059999999999</v>
      </c>
      <c r="CC1941">
        <v>0.1952419</v>
      </c>
      <c r="CD1941">
        <v>-0.45349309999999998</v>
      </c>
      <c r="CE1941">
        <v>-1.564133</v>
      </c>
      <c r="CF1941">
        <v>0.2307968</v>
      </c>
      <c r="CG1941">
        <v>-0.84004210000000001</v>
      </c>
      <c r="CH1941">
        <v>-0.50532149999999998</v>
      </c>
      <c r="CI1941">
        <v>9.2819200000000004E-2</v>
      </c>
      <c r="CJ1941">
        <v>-5.8814469999999996</v>
      </c>
      <c r="CK1941">
        <v>5.6771849999999997</v>
      </c>
      <c r="CL1941">
        <v>6.0321309999999997</v>
      </c>
      <c r="CM1941">
        <v>6.4334769999999999</v>
      </c>
      <c r="CN1941">
        <v>-6.1680510000000002</v>
      </c>
      <c r="CO1941">
        <v>1.061687</v>
      </c>
      <c r="CP1941">
        <v>15.197179999999999</v>
      </c>
      <c r="CQ1941">
        <v>0.80722989999999994</v>
      </c>
      <c r="CR1941">
        <v>0.2114915</v>
      </c>
      <c r="CS1941">
        <v>0.14730699999999999</v>
      </c>
      <c r="CT1941">
        <v>7.63432E-2</v>
      </c>
      <c r="CU1941">
        <v>2.90996E-2</v>
      </c>
      <c r="CV1941">
        <v>2.3435899999999999E-2</v>
      </c>
      <c r="CW1941">
        <v>3.5988899999999997E-2</v>
      </c>
      <c r="CX1941">
        <v>2.03716E-2</v>
      </c>
      <c r="CY1941">
        <v>6.4154699999999995E-2</v>
      </c>
      <c r="CZ1941">
        <v>6.5720600000000004E-2</v>
      </c>
      <c r="DA1941">
        <v>0.31216240000000001</v>
      </c>
      <c r="DB1941">
        <v>0.51629559999999997</v>
      </c>
      <c r="DC1941">
        <v>0.41578700000000002</v>
      </c>
      <c r="DD1941">
        <v>0.55728310000000003</v>
      </c>
      <c r="DE1941">
        <v>0.43695879999999998</v>
      </c>
      <c r="DF1941">
        <v>0.65268079999999995</v>
      </c>
      <c r="DG1941">
        <v>0.65527829999999998</v>
      </c>
      <c r="DH1941">
        <v>1.2076309999999999</v>
      </c>
      <c r="DI1941">
        <v>1.275242</v>
      </c>
      <c r="DJ1941">
        <v>3.768383</v>
      </c>
      <c r="DK1941">
        <v>5.0651789999999997</v>
      </c>
      <c r="DL1941">
        <v>4.485538</v>
      </c>
      <c r="DM1941">
        <v>5.2092390000000002</v>
      </c>
      <c r="DN1941">
        <v>2.9765079999999999</v>
      </c>
      <c r="DO1941">
        <v>19</v>
      </c>
      <c r="DP1941">
        <v>20</v>
      </c>
    </row>
    <row r="1942" spans="1:120" hidden="1" x14ac:dyDescent="0.25">
      <c r="A1942" t="str">
        <f t="shared" si="30"/>
        <v>LCA-Greater Bay Area_All CBP_44435</v>
      </c>
      <c r="B1942" t="s">
        <v>62</v>
      </c>
      <c r="C1942" t="s">
        <v>209</v>
      </c>
      <c r="D1942" t="s">
        <v>36</v>
      </c>
      <c r="E1942" t="s">
        <v>61</v>
      </c>
      <c r="F1942" t="s">
        <v>61</v>
      </c>
      <c r="G1942" t="s">
        <v>61</v>
      </c>
      <c r="H1942" t="s">
        <v>61</v>
      </c>
      <c r="I1942" t="s">
        <v>61</v>
      </c>
      <c r="J1942" t="s">
        <v>61</v>
      </c>
      <c r="K1942" t="s">
        <v>197</v>
      </c>
      <c r="L1942" s="18">
        <v>44435</v>
      </c>
      <c r="M1942">
        <v>19</v>
      </c>
      <c r="N1942">
        <v>20</v>
      </c>
      <c r="O1942" t="s">
        <v>263</v>
      </c>
      <c r="P1942">
        <v>17</v>
      </c>
      <c r="Q1942">
        <v>16</v>
      </c>
      <c r="R1942">
        <v>0</v>
      </c>
      <c r="S1942">
        <v>0</v>
      </c>
      <c r="T1942">
        <v>0</v>
      </c>
      <c r="U1942">
        <v>0</v>
      </c>
      <c r="V1942">
        <v>0</v>
      </c>
      <c r="W1942">
        <v>125.87862</v>
      </c>
      <c r="X1942">
        <v>121.03788</v>
      </c>
      <c r="Y1942">
        <v>122.32881</v>
      </c>
      <c r="Z1942">
        <v>132.70305999999999</v>
      </c>
      <c r="AA1942">
        <v>160.45875000000001</v>
      </c>
      <c r="AB1942">
        <v>185.15975</v>
      </c>
      <c r="AC1942">
        <v>210.01374999999999</v>
      </c>
      <c r="AD1942">
        <v>263.33956000000001</v>
      </c>
      <c r="AE1942">
        <v>336.90069</v>
      </c>
      <c r="AF1942">
        <v>414.76387999999997</v>
      </c>
      <c r="AG1942">
        <v>545.58419000000004</v>
      </c>
      <c r="AH1942">
        <v>582.58043999999995</v>
      </c>
      <c r="AI1942">
        <v>609.60406</v>
      </c>
      <c r="AJ1942">
        <v>628.64936999999998</v>
      </c>
      <c r="AK1942">
        <v>642.94956000000002</v>
      </c>
      <c r="AL1942">
        <v>644.92687999999998</v>
      </c>
      <c r="AM1942">
        <v>649.00793999999996</v>
      </c>
      <c r="AN1942">
        <v>694.79318999999998</v>
      </c>
      <c r="AO1942">
        <v>574.44380999999998</v>
      </c>
      <c r="AP1942">
        <v>580.21</v>
      </c>
      <c r="AQ1942">
        <v>587.02381000000003</v>
      </c>
      <c r="AR1942">
        <v>457.82380999999998</v>
      </c>
      <c r="AS1942">
        <v>184.00162</v>
      </c>
      <c r="AT1942">
        <v>137.09012000000001</v>
      </c>
      <c r="AU1942">
        <v>67.4375</v>
      </c>
      <c r="AV1942">
        <v>64.1875</v>
      </c>
      <c r="AW1942">
        <v>62.90625</v>
      </c>
      <c r="AX1942">
        <v>62</v>
      </c>
      <c r="AY1942">
        <v>61</v>
      </c>
      <c r="AZ1942">
        <v>60.03125</v>
      </c>
      <c r="BA1942">
        <v>59.84375</v>
      </c>
      <c r="BB1942">
        <v>60.59375</v>
      </c>
      <c r="BC1942">
        <v>64.625</v>
      </c>
      <c r="BD1942">
        <v>69.53125</v>
      </c>
      <c r="BE1942">
        <v>75.15625</v>
      </c>
      <c r="BF1942">
        <v>80.875</v>
      </c>
      <c r="BG1942">
        <v>85.34375</v>
      </c>
      <c r="BH1942">
        <v>88.3125</v>
      </c>
      <c r="BI1942">
        <v>90.71875</v>
      </c>
      <c r="BJ1942">
        <v>92.3125</v>
      </c>
      <c r="BK1942">
        <v>92.5</v>
      </c>
      <c r="BL1942">
        <v>91.90625</v>
      </c>
      <c r="BM1942">
        <v>89.71875</v>
      </c>
      <c r="BN1942">
        <v>85.40625</v>
      </c>
      <c r="BO1942">
        <v>80.0625</v>
      </c>
      <c r="BP1942">
        <v>75.78125</v>
      </c>
      <c r="BQ1942">
        <v>73</v>
      </c>
      <c r="BR1942">
        <v>70.75</v>
      </c>
      <c r="BS1942">
        <v>-3.9287260000000002</v>
      </c>
      <c r="BT1942">
        <v>7.1618999999999997E-3</v>
      </c>
      <c r="BU1942">
        <v>-0.56502859999999999</v>
      </c>
      <c r="BV1942">
        <v>-4.7864120000000003</v>
      </c>
      <c r="BW1942">
        <v>-16.46801</v>
      </c>
      <c r="BX1942">
        <v>-5.0603290000000003</v>
      </c>
      <c r="BY1942">
        <v>-0.81158580000000002</v>
      </c>
      <c r="BZ1942">
        <v>21.54984</v>
      </c>
      <c r="CA1942">
        <v>8.1265540000000005</v>
      </c>
      <c r="CB1942">
        <v>-9.9400340000000007</v>
      </c>
      <c r="CC1942">
        <v>17.162870000000002</v>
      </c>
      <c r="CD1942">
        <v>18.76407</v>
      </c>
      <c r="CE1942">
        <v>14.46866</v>
      </c>
      <c r="CF1942">
        <v>14.628119999999999</v>
      </c>
      <c r="CG1942">
        <v>12.08023</v>
      </c>
      <c r="CH1942">
        <v>16.103899999999999</v>
      </c>
      <c r="CI1942">
        <v>11.417759999999999</v>
      </c>
      <c r="CJ1942">
        <v>-40.97101</v>
      </c>
      <c r="CK1942">
        <v>48.16254</v>
      </c>
      <c r="CL1942">
        <v>7.3651090000000003</v>
      </c>
      <c r="CM1942">
        <v>-36.287329999999997</v>
      </c>
      <c r="CN1942">
        <v>-65.39631</v>
      </c>
      <c r="CO1942">
        <v>-16.612590000000001</v>
      </c>
      <c r="CP1942">
        <v>10.01765</v>
      </c>
      <c r="CQ1942">
        <v>2.3959709999999999</v>
      </c>
      <c r="CR1942">
        <v>1.5878369999999999</v>
      </c>
      <c r="CS1942">
        <v>1.3893720000000001</v>
      </c>
      <c r="CT1942">
        <v>2.3999709999999999</v>
      </c>
      <c r="CU1942">
        <v>6.3923230000000002</v>
      </c>
      <c r="CV1942">
        <v>7.6780920000000004</v>
      </c>
      <c r="CW1942">
        <v>12.63409</v>
      </c>
      <c r="CX1942">
        <v>15.12416</v>
      </c>
      <c r="CY1942">
        <v>12.682639999999999</v>
      </c>
      <c r="CZ1942">
        <v>14.96341</v>
      </c>
      <c r="DA1942">
        <v>20.13833</v>
      </c>
      <c r="DB1942">
        <v>6.8222339999999999</v>
      </c>
      <c r="DC1942">
        <v>7.0129840000000003</v>
      </c>
      <c r="DD1942">
        <v>7.5460560000000001</v>
      </c>
      <c r="DE1942">
        <v>7.3549439999999997</v>
      </c>
      <c r="DF1942">
        <v>6.4345699999999999</v>
      </c>
      <c r="DG1942">
        <v>7.2077359999999997</v>
      </c>
      <c r="DH1942">
        <v>18.313369999999999</v>
      </c>
      <c r="DI1942">
        <v>20.3474</v>
      </c>
      <c r="DJ1942">
        <v>71.680059999999997</v>
      </c>
      <c r="DK1942">
        <v>109.1045</v>
      </c>
      <c r="DL1942">
        <v>122.1544</v>
      </c>
      <c r="DM1942">
        <v>80.083950000000002</v>
      </c>
      <c r="DN1942">
        <v>23.23677</v>
      </c>
      <c r="DO1942">
        <v>19</v>
      </c>
      <c r="DP1942">
        <v>20</v>
      </c>
    </row>
    <row r="1943" spans="1:120" hidden="1" x14ac:dyDescent="0.25">
      <c r="A1943" t="str">
        <f t="shared" si="30"/>
        <v>sublap_id-SLAP_PGEB_All CBP_44435</v>
      </c>
      <c r="B1943" t="s">
        <v>62</v>
      </c>
      <c r="C1943" t="s">
        <v>287</v>
      </c>
      <c r="D1943" t="s">
        <v>61</v>
      </c>
      <c r="E1943" t="s">
        <v>288</v>
      </c>
      <c r="F1943" t="s">
        <v>61</v>
      </c>
      <c r="G1943" t="s">
        <v>61</v>
      </c>
      <c r="H1943" t="s">
        <v>61</v>
      </c>
      <c r="I1943" t="s">
        <v>61</v>
      </c>
      <c r="J1943" t="s">
        <v>61</v>
      </c>
      <c r="K1943" t="s">
        <v>197</v>
      </c>
      <c r="L1943" s="18">
        <v>44435</v>
      </c>
      <c r="M1943">
        <v>19</v>
      </c>
      <c r="N1943">
        <v>20</v>
      </c>
      <c r="O1943" t="s">
        <v>263</v>
      </c>
      <c r="P1943">
        <v>9</v>
      </c>
      <c r="Q1943">
        <v>9</v>
      </c>
      <c r="R1943">
        <v>0</v>
      </c>
      <c r="S1943">
        <v>0</v>
      </c>
      <c r="T1943">
        <v>1</v>
      </c>
      <c r="U1943">
        <v>0</v>
      </c>
      <c r="V1943">
        <v>1</v>
      </c>
      <c r="W1943">
        <v>69.478999999999999</v>
      </c>
      <c r="X1943">
        <v>64.239999999999995</v>
      </c>
      <c r="Y1943">
        <v>65.162000000000006</v>
      </c>
      <c r="Z1943">
        <v>75.956000000000003</v>
      </c>
      <c r="AA1943">
        <v>96.233000000000004</v>
      </c>
      <c r="AB1943">
        <v>114.462</v>
      </c>
      <c r="AC1943">
        <v>128.001</v>
      </c>
      <c r="AD1943">
        <v>141.745</v>
      </c>
      <c r="AE1943">
        <v>165.73699999999999</v>
      </c>
      <c r="AF1943">
        <v>214.804</v>
      </c>
      <c r="AG1943">
        <v>272.71899999999999</v>
      </c>
      <c r="AH1943">
        <v>291.94099999999997</v>
      </c>
      <c r="AI1943">
        <v>307.11700000000002</v>
      </c>
      <c r="AJ1943">
        <v>317.90499999999997</v>
      </c>
      <c r="AK1943">
        <v>330.18799999999999</v>
      </c>
      <c r="AL1943">
        <v>331.32900000000001</v>
      </c>
      <c r="AM1943">
        <v>331.315</v>
      </c>
      <c r="AN1943">
        <v>352.976</v>
      </c>
      <c r="AO1943">
        <v>303.09100000000001</v>
      </c>
      <c r="AP1943">
        <v>301.46899999999999</v>
      </c>
      <c r="AQ1943">
        <v>299.85500000000002</v>
      </c>
      <c r="AR1943">
        <v>247.535</v>
      </c>
      <c r="AS1943">
        <v>110.53400000000001</v>
      </c>
      <c r="AT1943">
        <v>79.647999999999996</v>
      </c>
      <c r="AU1943">
        <v>69.944444000000004</v>
      </c>
      <c r="AV1943">
        <v>66.666667000000004</v>
      </c>
      <c r="AW1943">
        <v>65.166667000000004</v>
      </c>
      <c r="AX1943">
        <v>64.444444000000004</v>
      </c>
      <c r="AY1943">
        <v>63.277777999999998</v>
      </c>
      <c r="AZ1943">
        <v>62.333333000000003</v>
      </c>
      <c r="BA1943">
        <v>62.166666999999997</v>
      </c>
      <c r="BB1943">
        <v>62.611111000000001</v>
      </c>
      <c r="BC1943">
        <v>66.555555999999996</v>
      </c>
      <c r="BD1943">
        <v>71.111110999999994</v>
      </c>
      <c r="BE1943">
        <v>76.5</v>
      </c>
      <c r="BF1943">
        <v>82.166667000000004</v>
      </c>
      <c r="BG1943">
        <v>86.944444000000004</v>
      </c>
      <c r="BH1943">
        <v>91.055555999999996</v>
      </c>
      <c r="BI1943">
        <v>94.277777999999998</v>
      </c>
      <c r="BJ1943">
        <v>96.388889000000006</v>
      </c>
      <c r="BK1943">
        <v>96.777777999999998</v>
      </c>
      <c r="BL1943">
        <v>96.444444000000004</v>
      </c>
      <c r="BM1943">
        <v>94.388889000000006</v>
      </c>
      <c r="BN1943">
        <v>90.055555999999996</v>
      </c>
      <c r="BO1943">
        <v>84.611110999999994</v>
      </c>
      <c r="BP1943">
        <v>79.777777999999998</v>
      </c>
      <c r="BQ1943">
        <v>75.944444000000004</v>
      </c>
      <c r="BR1943">
        <v>73.222222000000002</v>
      </c>
      <c r="BS1943">
        <v>-3.566478</v>
      </c>
      <c r="BT1943">
        <v>-0.14425360000000001</v>
      </c>
      <c r="BU1943">
        <v>-0.67189469999999996</v>
      </c>
      <c r="BV1943">
        <v>-5.7671010000000003</v>
      </c>
      <c r="BW1943">
        <v>-12.38364</v>
      </c>
      <c r="BX1943">
        <v>-2.1318009999999998</v>
      </c>
      <c r="BY1943">
        <v>-2.9875829999999999</v>
      </c>
      <c r="BZ1943">
        <v>11.21331</v>
      </c>
      <c r="CA1943">
        <v>8.9578629999999997</v>
      </c>
      <c r="CB1943">
        <v>-4.9551670000000003</v>
      </c>
      <c r="CC1943">
        <v>11.00905</v>
      </c>
      <c r="CD1943">
        <v>7.8757809999999999</v>
      </c>
      <c r="CE1943">
        <v>6.1509369999999999</v>
      </c>
      <c r="CF1943">
        <v>7.7255190000000002</v>
      </c>
      <c r="CG1943">
        <v>3.4719899999999999</v>
      </c>
      <c r="CH1943">
        <v>7.1368200000000002</v>
      </c>
      <c r="CI1943">
        <v>7.665235</v>
      </c>
      <c r="CJ1943">
        <v>-20.58821</v>
      </c>
      <c r="CK1943">
        <v>15.651809999999999</v>
      </c>
      <c r="CL1943">
        <v>4.9734689999999997</v>
      </c>
      <c r="CM1943">
        <v>-16.435300000000002</v>
      </c>
      <c r="CN1943">
        <v>-44.694690000000001</v>
      </c>
      <c r="CO1943">
        <v>-22.197990000000001</v>
      </c>
      <c r="CP1943">
        <v>3.9887100000000002</v>
      </c>
      <c r="CQ1943">
        <v>1.746569</v>
      </c>
      <c r="CR1943">
        <v>0.62787899999999996</v>
      </c>
      <c r="CS1943">
        <v>0.46755780000000002</v>
      </c>
      <c r="CT1943">
        <v>1.33843</v>
      </c>
      <c r="CU1943">
        <v>3.9839479999999998</v>
      </c>
      <c r="CV1943">
        <v>3.9182739999999998</v>
      </c>
      <c r="CW1943">
        <v>4.922968</v>
      </c>
      <c r="CX1943">
        <v>6.7341819999999997</v>
      </c>
      <c r="CY1943">
        <v>5.5367629999999997</v>
      </c>
      <c r="CZ1943">
        <v>5.570176</v>
      </c>
      <c r="DA1943">
        <v>11.257250000000001</v>
      </c>
      <c r="DB1943">
        <v>3.3884919999999998</v>
      </c>
      <c r="DC1943">
        <v>3.821615</v>
      </c>
      <c r="DD1943">
        <v>3.9013089999999999</v>
      </c>
      <c r="DE1943">
        <v>3.9819049999999998</v>
      </c>
      <c r="DF1943">
        <v>3.5121609999999999</v>
      </c>
      <c r="DG1943">
        <v>3.5133709999999998</v>
      </c>
      <c r="DH1943">
        <v>4.627688</v>
      </c>
      <c r="DI1943">
        <v>8.2122060000000001</v>
      </c>
      <c r="DJ1943">
        <v>27.73366</v>
      </c>
      <c r="DK1943">
        <v>55.818440000000002</v>
      </c>
      <c r="DL1943">
        <v>73.918750000000003</v>
      </c>
      <c r="DM1943">
        <v>21.20955</v>
      </c>
      <c r="DN1943">
        <v>7.0580509999999999</v>
      </c>
      <c r="DO1943">
        <v>19</v>
      </c>
      <c r="DP1943">
        <v>20</v>
      </c>
    </row>
    <row r="1944" spans="1:120" hidden="1" x14ac:dyDescent="0.25">
      <c r="A1944" t="str">
        <f t="shared" si="30"/>
        <v>Aggregator-Enersponse_All CBP_44435</v>
      </c>
      <c r="B1944" t="s">
        <v>62</v>
      </c>
      <c r="C1944" t="s">
        <v>219</v>
      </c>
      <c r="D1944" t="s">
        <v>61</v>
      </c>
      <c r="E1944" t="s">
        <v>61</v>
      </c>
      <c r="F1944" t="s">
        <v>107</v>
      </c>
      <c r="G1944" t="s">
        <v>61</v>
      </c>
      <c r="H1944" t="s">
        <v>61</v>
      </c>
      <c r="I1944" t="s">
        <v>61</v>
      </c>
      <c r="J1944" t="s">
        <v>61</v>
      </c>
      <c r="K1944" t="s">
        <v>197</v>
      </c>
      <c r="L1944" s="18">
        <v>44435</v>
      </c>
      <c r="M1944">
        <v>19</v>
      </c>
      <c r="N1944">
        <v>20</v>
      </c>
      <c r="O1944" t="s">
        <v>263</v>
      </c>
      <c r="P1944">
        <v>17</v>
      </c>
      <c r="Q1944">
        <v>16</v>
      </c>
      <c r="R1944">
        <v>0</v>
      </c>
      <c r="S1944">
        <v>0</v>
      </c>
      <c r="T1944">
        <v>0</v>
      </c>
      <c r="U1944">
        <v>0</v>
      </c>
      <c r="V1944">
        <v>0</v>
      </c>
      <c r="W1944">
        <v>125.87863</v>
      </c>
      <c r="X1944">
        <v>121.03788</v>
      </c>
      <c r="Y1944">
        <v>122.32881</v>
      </c>
      <c r="Z1944">
        <v>132.70305999999999</v>
      </c>
      <c r="AA1944">
        <v>160.45875000000001</v>
      </c>
      <c r="AB1944">
        <v>185.15975</v>
      </c>
      <c r="AC1944">
        <v>210.01374999999999</v>
      </c>
      <c r="AD1944">
        <v>263.33956000000001</v>
      </c>
      <c r="AE1944">
        <v>336.90069</v>
      </c>
      <c r="AF1944">
        <v>414.76387999999997</v>
      </c>
      <c r="AG1944">
        <v>545.58419000000004</v>
      </c>
      <c r="AH1944">
        <v>582.58043999999995</v>
      </c>
      <c r="AI1944">
        <v>609.60406</v>
      </c>
      <c r="AJ1944">
        <v>628.64936999999998</v>
      </c>
      <c r="AK1944">
        <v>642.94956000000002</v>
      </c>
      <c r="AL1944">
        <v>644.92687000000001</v>
      </c>
      <c r="AM1944">
        <v>649.00793999999996</v>
      </c>
      <c r="AN1944">
        <v>694.79318999999998</v>
      </c>
      <c r="AO1944">
        <v>574.44380999999998</v>
      </c>
      <c r="AP1944">
        <v>580.21</v>
      </c>
      <c r="AQ1944">
        <v>587.02381000000003</v>
      </c>
      <c r="AR1944">
        <v>457.82380999999998</v>
      </c>
      <c r="AS1944">
        <v>184.00163000000001</v>
      </c>
      <c r="AT1944">
        <v>137.09012999999999</v>
      </c>
      <c r="AU1944">
        <v>67.4375</v>
      </c>
      <c r="AV1944">
        <v>64.1875</v>
      </c>
      <c r="AW1944">
        <v>62.90625</v>
      </c>
      <c r="AX1944">
        <v>62</v>
      </c>
      <c r="AY1944">
        <v>61</v>
      </c>
      <c r="AZ1944">
        <v>60.03125</v>
      </c>
      <c r="BA1944">
        <v>59.84375</v>
      </c>
      <c r="BB1944">
        <v>60.59375</v>
      </c>
      <c r="BC1944">
        <v>64.625</v>
      </c>
      <c r="BD1944">
        <v>69.53125</v>
      </c>
      <c r="BE1944">
        <v>75.15625</v>
      </c>
      <c r="BF1944">
        <v>80.875</v>
      </c>
      <c r="BG1944">
        <v>85.34375</v>
      </c>
      <c r="BH1944">
        <v>88.3125</v>
      </c>
      <c r="BI1944">
        <v>90.71875</v>
      </c>
      <c r="BJ1944">
        <v>92.3125</v>
      </c>
      <c r="BK1944">
        <v>92.5</v>
      </c>
      <c r="BL1944">
        <v>91.90625</v>
      </c>
      <c r="BM1944">
        <v>89.71875</v>
      </c>
      <c r="BN1944">
        <v>85.40625</v>
      </c>
      <c r="BO1944">
        <v>80.0625</v>
      </c>
      <c r="BP1944">
        <v>75.78125</v>
      </c>
      <c r="BQ1944">
        <v>73</v>
      </c>
      <c r="BR1944">
        <v>70.75</v>
      </c>
      <c r="BS1944">
        <v>-3.9287260000000002</v>
      </c>
      <c r="BT1944">
        <v>7.1618999999999997E-3</v>
      </c>
      <c r="BU1944">
        <v>-0.56502859999999999</v>
      </c>
      <c r="BV1944">
        <v>-4.7864120000000003</v>
      </c>
      <c r="BW1944">
        <v>-16.46801</v>
      </c>
      <c r="BX1944">
        <v>-5.0603290000000003</v>
      </c>
      <c r="BY1944">
        <v>-0.81158580000000002</v>
      </c>
      <c r="BZ1944">
        <v>21.54984</v>
      </c>
      <c r="CA1944">
        <v>8.1265540000000005</v>
      </c>
      <c r="CB1944">
        <v>-9.9400340000000007</v>
      </c>
      <c r="CC1944">
        <v>17.162870000000002</v>
      </c>
      <c r="CD1944">
        <v>18.76407</v>
      </c>
      <c r="CE1944">
        <v>14.46866</v>
      </c>
      <c r="CF1944">
        <v>14.628119999999999</v>
      </c>
      <c r="CG1944">
        <v>12.08023</v>
      </c>
      <c r="CH1944">
        <v>16.103899999999999</v>
      </c>
      <c r="CI1944">
        <v>11.417759999999999</v>
      </c>
      <c r="CJ1944">
        <v>-40.97101</v>
      </c>
      <c r="CK1944">
        <v>48.16254</v>
      </c>
      <c r="CL1944">
        <v>7.3651090000000003</v>
      </c>
      <c r="CM1944">
        <v>-36.287329999999997</v>
      </c>
      <c r="CN1944">
        <v>-65.39631</v>
      </c>
      <c r="CO1944">
        <v>-16.612590000000001</v>
      </c>
      <c r="CP1944">
        <v>10.01765</v>
      </c>
      <c r="CQ1944">
        <v>2.3959709999999999</v>
      </c>
      <c r="CR1944">
        <v>1.5878369999999999</v>
      </c>
      <c r="CS1944">
        <v>1.3893720000000001</v>
      </c>
      <c r="CT1944">
        <v>2.3999709999999999</v>
      </c>
      <c r="CU1944">
        <v>6.3923230000000002</v>
      </c>
      <c r="CV1944">
        <v>7.6780920000000004</v>
      </c>
      <c r="CW1944">
        <v>12.63409</v>
      </c>
      <c r="CX1944">
        <v>15.12416</v>
      </c>
      <c r="CY1944">
        <v>12.682639999999999</v>
      </c>
      <c r="CZ1944">
        <v>14.96341</v>
      </c>
      <c r="DA1944">
        <v>20.13833</v>
      </c>
      <c r="DB1944">
        <v>6.8222339999999999</v>
      </c>
      <c r="DC1944">
        <v>7.0129840000000003</v>
      </c>
      <c r="DD1944">
        <v>7.5460560000000001</v>
      </c>
      <c r="DE1944">
        <v>7.3549439999999997</v>
      </c>
      <c r="DF1944">
        <v>6.4345699999999999</v>
      </c>
      <c r="DG1944">
        <v>7.2077359999999997</v>
      </c>
      <c r="DH1944">
        <v>18.313369999999999</v>
      </c>
      <c r="DI1944">
        <v>20.3474</v>
      </c>
      <c r="DJ1944">
        <v>71.680059999999997</v>
      </c>
      <c r="DK1944">
        <v>109.1045</v>
      </c>
      <c r="DL1944">
        <v>122.1544</v>
      </c>
      <c r="DM1944">
        <v>80.083950000000002</v>
      </c>
      <c r="DN1944">
        <v>23.23677</v>
      </c>
      <c r="DO1944">
        <v>19</v>
      </c>
      <c r="DP1944">
        <v>20</v>
      </c>
    </row>
    <row r="1945" spans="1:120" hidden="1" x14ac:dyDescent="0.25">
      <c r="A1945" t="str">
        <f t="shared" si="30"/>
        <v>Size_Grp-Below 20 kW_All Elect_44435</v>
      </c>
      <c r="B1945" t="s">
        <v>62</v>
      </c>
      <c r="C1945" t="s">
        <v>259</v>
      </c>
      <c r="D1945" t="s">
        <v>61</v>
      </c>
      <c r="E1945" t="s">
        <v>61</v>
      </c>
      <c r="F1945" t="s">
        <v>61</v>
      </c>
      <c r="G1945" t="s">
        <v>61</v>
      </c>
      <c r="H1945" t="s">
        <v>61</v>
      </c>
      <c r="I1945" t="s">
        <v>61</v>
      </c>
      <c r="J1945" t="s">
        <v>260</v>
      </c>
      <c r="K1945" t="s">
        <v>190</v>
      </c>
      <c r="L1945" s="18">
        <v>44435</v>
      </c>
      <c r="M1945">
        <v>19</v>
      </c>
      <c r="N1945">
        <v>20</v>
      </c>
      <c r="O1945" t="s">
        <v>263</v>
      </c>
      <c r="P1945">
        <v>4</v>
      </c>
      <c r="Q1945">
        <v>4</v>
      </c>
      <c r="R1945">
        <v>0</v>
      </c>
      <c r="S1945">
        <v>0</v>
      </c>
      <c r="T1945">
        <v>1</v>
      </c>
      <c r="U1945">
        <v>0</v>
      </c>
      <c r="V1945">
        <v>1</v>
      </c>
      <c r="W1945">
        <v>14.906000000000001</v>
      </c>
      <c r="X1945">
        <v>14.823</v>
      </c>
      <c r="Y1945">
        <v>14.826000000000001</v>
      </c>
      <c r="Z1945">
        <v>14.824999999999999</v>
      </c>
      <c r="AA1945">
        <v>17.992999999999999</v>
      </c>
      <c r="AB1945">
        <v>20.183</v>
      </c>
      <c r="AC1945">
        <v>20.422000000000001</v>
      </c>
      <c r="AD1945">
        <v>39.805</v>
      </c>
      <c r="AE1945">
        <v>34.506999999999998</v>
      </c>
      <c r="AF1945">
        <v>37.927999999999997</v>
      </c>
      <c r="AG1945">
        <v>60.963999999999999</v>
      </c>
      <c r="AH1945">
        <v>71.028999999999996</v>
      </c>
      <c r="AI1945">
        <v>70.134</v>
      </c>
      <c r="AJ1945">
        <v>74.614000000000004</v>
      </c>
      <c r="AK1945">
        <v>74.989999999999995</v>
      </c>
      <c r="AL1945">
        <v>75.272999999999996</v>
      </c>
      <c r="AM1945">
        <v>78.837999999999994</v>
      </c>
      <c r="AN1945">
        <v>98.415000000000006</v>
      </c>
      <c r="AO1945">
        <v>68.204999999999998</v>
      </c>
      <c r="AP1945">
        <v>70.968000000000004</v>
      </c>
      <c r="AQ1945">
        <v>66.97</v>
      </c>
      <c r="AR1945">
        <v>52.506999999999998</v>
      </c>
      <c r="AS1945">
        <v>19.858000000000001</v>
      </c>
      <c r="AT1945">
        <v>14.753</v>
      </c>
      <c r="AU1945">
        <v>65.875</v>
      </c>
      <c r="AV1945">
        <v>63.25</v>
      </c>
      <c r="AW1945">
        <v>61.625</v>
      </c>
      <c r="AX1945">
        <v>60.5</v>
      </c>
      <c r="AY1945">
        <v>59.625</v>
      </c>
      <c r="AZ1945">
        <v>58.5</v>
      </c>
      <c r="BA1945">
        <v>57.75</v>
      </c>
      <c r="BB1945">
        <v>58.125</v>
      </c>
      <c r="BC1945">
        <v>61.75</v>
      </c>
      <c r="BD1945">
        <v>68</v>
      </c>
      <c r="BE1945">
        <v>74.75</v>
      </c>
      <c r="BF1945">
        <v>80.75</v>
      </c>
      <c r="BG1945">
        <v>83.125</v>
      </c>
      <c r="BH1945">
        <v>84.5</v>
      </c>
      <c r="BI1945">
        <v>85.75</v>
      </c>
      <c r="BJ1945">
        <v>87.125</v>
      </c>
      <c r="BK1945">
        <v>88.25</v>
      </c>
      <c r="BL1945">
        <v>89.375</v>
      </c>
      <c r="BM1945">
        <v>88.375</v>
      </c>
      <c r="BN1945">
        <v>84.625</v>
      </c>
      <c r="BO1945">
        <v>79.125</v>
      </c>
      <c r="BP1945">
        <v>74.625</v>
      </c>
      <c r="BQ1945">
        <v>71</v>
      </c>
      <c r="BR1945">
        <v>68.625</v>
      </c>
      <c r="BS1945">
        <v>0.97272190000000003</v>
      </c>
      <c r="BT1945">
        <v>3.8137499999999998E-2</v>
      </c>
      <c r="BU1945">
        <v>0.17707970000000001</v>
      </c>
      <c r="BV1945">
        <v>0.1542056</v>
      </c>
      <c r="BW1945">
        <v>-2.1334569999999999</v>
      </c>
      <c r="BX1945">
        <v>-2.0159940000000001</v>
      </c>
      <c r="BY1945">
        <v>-1.4609570000000001</v>
      </c>
      <c r="BZ1945">
        <v>1.1802969999999999</v>
      </c>
      <c r="CA1945">
        <v>0.69069860000000005</v>
      </c>
      <c r="CB1945">
        <v>2.9554260000000001</v>
      </c>
      <c r="CC1945">
        <v>-4.7345189999999997</v>
      </c>
      <c r="CD1945">
        <v>0.37200260000000002</v>
      </c>
      <c r="CE1945">
        <v>3.4418890000000002</v>
      </c>
      <c r="CF1945">
        <v>1.7970699999999999</v>
      </c>
      <c r="CG1945">
        <v>3.0791230000000001</v>
      </c>
      <c r="CH1945">
        <v>3.0285280000000001</v>
      </c>
      <c r="CI1945">
        <v>-0.79487609999999997</v>
      </c>
      <c r="CJ1945">
        <v>-18.45327</v>
      </c>
      <c r="CK1945">
        <v>7.3274169999999996</v>
      </c>
      <c r="CL1945">
        <v>-7.5604800000000001</v>
      </c>
      <c r="CM1945">
        <v>-6.1113970000000002</v>
      </c>
      <c r="CN1945">
        <v>-8.4046310000000002</v>
      </c>
      <c r="CO1945">
        <v>-2.292052</v>
      </c>
      <c r="CP1945">
        <v>0.304226</v>
      </c>
      <c r="CQ1945">
        <v>0.48563299999999998</v>
      </c>
      <c r="CR1945">
        <v>4.4637000000000001E-3</v>
      </c>
      <c r="CS1945">
        <v>1.7174600000000002E-2</v>
      </c>
      <c r="CT1945">
        <v>5.0889000000000004E-3</v>
      </c>
      <c r="CU1945">
        <v>9.3160000000000007E-2</v>
      </c>
      <c r="CV1945">
        <v>0.82208190000000003</v>
      </c>
      <c r="CW1945">
        <v>0.63422979999999995</v>
      </c>
      <c r="CX1945">
        <v>1.4990300000000001</v>
      </c>
      <c r="CY1945">
        <v>1.0578110000000001</v>
      </c>
      <c r="CZ1945">
        <v>1.096147</v>
      </c>
      <c r="DA1945">
        <v>1.174876</v>
      </c>
      <c r="DB1945">
        <v>1.650201</v>
      </c>
      <c r="DC1945">
        <v>1.582203</v>
      </c>
      <c r="DD1945">
        <v>1.8493489999999999</v>
      </c>
      <c r="DE1945">
        <v>1.5685979999999999</v>
      </c>
      <c r="DF1945">
        <v>1.0726800000000001</v>
      </c>
      <c r="DG1945">
        <v>1.6854</v>
      </c>
      <c r="DH1945">
        <v>10.109489999999999</v>
      </c>
      <c r="DI1945">
        <v>4.4781930000000001</v>
      </c>
      <c r="DJ1945">
        <v>11.224780000000001</v>
      </c>
      <c r="DK1945">
        <v>2.5120429999999998</v>
      </c>
      <c r="DL1945">
        <v>1.57186</v>
      </c>
      <c r="DM1945">
        <v>0.15397959999999999</v>
      </c>
      <c r="DN1945">
        <v>2.9216200000000001E-2</v>
      </c>
      <c r="DO1945">
        <v>19</v>
      </c>
      <c r="DP1945">
        <v>20</v>
      </c>
    </row>
    <row r="1946" spans="1:120" hidden="1" x14ac:dyDescent="0.25">
      <c r="A1946" t="str">
        <f t="shared" si="30"/>
        <v>OtherDR-No_All Elect_44435</v>
      </c>
      <c r="B1946" t="s">
        <v>62</v>
      </c>
      <c r="C1946" t="s">
        <v>323</v>
      </c>
      <c r="D1946" t="s">
        <v>61</v>
      </c>
      <c r="E1946" t="s">
        <v>61</v>
      </c>
      <c r="F1946" t="s">
        <v>61</v>
      </c>
      <c r="G1946" t="s">
        <v>61</v>
      </c>
      <c r="H1946" t="s">
        <v>61</v>
      </c>
      <c r="I1946" t="s">
        <v>97</v>
      </c>
      <c r="J1946" t="s">
        <v>61</v>
      </c>
      <c r="K1946" t="s">
        <v>190</v>
      </c>
      <c r="L1946" s="18">
        <v>44435</v>
      </c>
      <c r="M1946">
        <v>19</v>
      </c>
      <c r="N1946">
        <v>20</v>
      </c>
      <c r="O1946" t="s">
        <v>263</v>
      </c>
      <c r="P1946">
        <v>17</v>
      </c>
      <c r="Q1946">
        <v>16</v>
      </c>
      <c r="R1946">
        <v>0</v>
      </c>
      <c r="S1946">
        <v>0</v>
      </c>
      <c r="T1946">
        <v>0</v>
      </c>
      <c r="U1946">
        <v>0</v>
      </c>
      <c r="V1946">
        <v>0</v>
      </c>
      <c r="W1946">
        <v>125.87863</v>
      </c>
      <c r="X1946">
        <v>121.03788</v>
      </c>
      <c r="Y1946">
        <v>122.32881</v>
      </c>
      <c r="Z1946">
        <v>132.70305999999999</v>
      </c>
      <c r="AA1946">
        <v>160.45875000000001</v>
      </c>
      <c r="AB1946">
        <v>185.15975</v>
      </c>
      <c r="AC1946">
        <v>210.01374999999999</v>
      </c>
      <c r="AD1946">
        <v>263.33956000000001</v>
      </c>
      <c r="AE1946">
        <v>336.90069</v>
      </c>
      <c r="AF1946">
        <v>414.76387</v>
      </c>
      <c r="AG1946">
        <v>545.58419000000004</v>
      </c>
      <c r="AH1946">
        <v>582.58043999999995</v>
      </c>
      <c r="AI1946">
        <v>609.60406</v>
      </c>
      <c r="AJ1946">
        <v>628.64936999999998</v>
      </c>
      <c r="AK1946">
        <v>642.94956000000002</v>
      </c>
      <c r="AL1946">
        <v>644.92687000000001</v>
      </c>
      <c r="AM1946">
        <v>649.00793999999996</v>
      </c>
      <c r="AN1946">
        <v>694.79318999999998</v>
      </c>
      <c r="AO1946">
        <v>574.44380999999998</v>
      </c>
      <c r="AP1946">
        <v>580.21</v>
      </c>
      <c r="AQ1946">
        <v>587.02381000000003</v>
      </c>
      <c r="AR1946">
        <v>457.82380999999998</v>
      </c>
      <c r="AS1946">
        <v>184.00162</v>
      </c>
      <c r="AT1946">
        <v>137.09012999999999</v>
      </c>
      <c r="AU1946">
        <v>67.4375</v>
      </c>
      <c r="AV1946">
        <v>64.1875</v>
      </c>
      <c r="AW1946">
        <v>62.90625</v>
      </c>
      <c r="AX1946">
        <v>62</v>
      </c>
      <c r="AY1946">
        <v>61</v>
      </c>
      <c r="AZ1946">
        <v>60.03125</v>
      </c>
      <c r="BA1946">
        <v>59.84375</v>
      </c>
      <c r="BB1946">
        <v>60.59375</v>
      </c>
      <c r="BC1946">
        <v>64.625</v>
      </c>
      <c r="BD1946">
        <v>69.53125</v>
      </c>
      <c r="BE1946">
        <v>75.15625</v>
      </c>
      <c r="BF1946">
        <v>80.875</v>
      </c>
      <c r="BG1946">
        <v>85.34375</v>
      </c>
      <c r="BH1946">
        <v>88.3125</v>
      </c>
      <c r="BI1946">
        <v>90.71875</v>
      </c>
      <c r="BJ1946">
        <v>92.3125</v>
      </c>
      <c r="BK1946">
        <v>92.5</v>
      </c>
      <c r="BL1946">
        <v>91.90625</v>
      </c>
      <c r="BM1946">
        <v>89.71875</v>
      </c>
      <c r="BN1946">
        <v>85.40625</v>
      </c>
      <c r="BO1946">
        <v>80.0625</v>
      </c>
      <c r="BP1946">
        <v>75.78125</v>
      </c>
      <c r="BQ1946">
        <v>73</v>
      </c>
      <c r="BR1946">
        <v>70.75</v>
      </c>
      <c r="BS1946">
        <v>-3.9287260000000002</v>
      </c>
      <c r="BT1946">
        <v>7.1618999999999997E-3</v>
      </c>
      <c r="BU1946">
        <v>-0.56502859999999999</v>
      </c>
      <c r="BV1946">
        <v>-4.7864120000000003</v>
      </c>
      <c r="BW1946">
        <v>-16.46801</v>
      </c>
      <c r="BX1946">
        <v>-5.0603290000000003</v>
      </c>
      <c r="BY1946">
        <v>-0.81158580000000002</v>
      </c>
      <c r="BZ1946">
        <v>21.54984</v>
      </c>
      <c r="CA1946">
        <v>8.1265540000000005</v>
      </c>
      <c r="CB1946">
        <v>-9.9400340000000007</v>
      </c>
      <c r="CC1946">
        <v>17.162870000000002</v>
      </c>
      <c r="CD1946">
        <v>18.76407</v>
      </c>
      <c r="CE1946">
        <v>14.46866</v>
      </c>
      <c r="CF1946">
        <v>14.628119999999999</v>
      </c>
      <c r="CG1946">
        <v>12.08023</v>
      </c>
      <c r="CH1946">
        <v>16.103899999999999</v>
      </c>
      <c r="CI1946">
        <v>11.417759999999999</v>
      </c>
      <c r="CJ1946">
        <v>-40.97101</v>
      </c>
      <c r="CK1946">
        <v>48.16254</v>
      </c>
      <c r="CL1946">
        <v>7.3651090000000003</v>
      </c>
      <c r="CM1946">
        <v>-36.287329999999997</v>
      </c>
      <c r="CN1946">
        <v>-65.39631</v>
      </c>
      <c r="CO1946">
        <v>-16.612590000000001</v>
      </c>
      <c r="CP1946">
        <v>10.01765</v>
      </c>
      <c r="CQ1946">
        <v>2.3959709999999999</v>
      </c>
      <c r="CR1946">
        <v>1.5878369999999999</v>
      </c>
      <c r="CS1946">
        <v>1.3893720000000001</v>
      </c>
      <c r="CT1946">
        <v>2.3999709999999999</v>
      </c>
      <c r="CU1946">
        <v>6.3923230000000002</v>
      </c>
      <c r="CV1946">
        <v>7.6780920000000004</v>
      </c>
      <c r="CW1946">
        <v>12.63409</v>
      </c>
      <c r="CX1946">
        <v>15.12416</v>
      </c>
      <c r="CY1946">
        <v>12.682639999999999</v>
      </c>
      <c r="CZ1946">
        <v>14.96341</v>
      </c>
      <c r="DA1946">
        <v>20.13833</v>
      </c>
      <c r="DB1946">
        <v>6.8222339999999999</v>
      </c>
      <c r="DC1946">
        <v>7.0129840000000003</v>
      </c>
      <c r="DD1946">
        <v>7.5460560000000001</v>
      </c>
      <c r="DE1946">
        <v>7.3549439999999997</v>
      </c>
      <c r="DF1946">
        <v>6.4345699999999999</v>
      </c>
      <c r="DG1946">
        <v>7.2077359999999997</v>
      </c>
      <c r="DH1946">
        <v>18.313369999999999</v>
      </c>
      <c r="DI1946">
        <v>20.3474</v>
      </c>
      <c r="DJ1946">
        <v>71.680059999999997</v>
      </c>
      <c r="DK1946">
        <v>109.1045</v>
      </c>
      <c r="DL1946">
        <v>122.1544</v>
      </c>
      <c r="DM1946">
        <v>80.083950000000002</v>
      </c>
      <c r="DN1946">
        <v>23.23677</v>
      </c>
      <c r="DO1946">
        <v>19</v>
      </c>
      <c r="DP1946">
        <v>20</v>
      </c>
    </row>
    <row r="1947" spans="1:120" hidden="1" x14ac:dyDescent="0.25">
      <c r="A1947" t="str">
        <f t="shared" si="30"/>
        <v>Industry_Type-7. Institutional/Government_All Elect_44435</v>
      </c>
      <c r="B1947" t="s">
        <v>62</v>
      </c>
      <c r="C1947" t="s">
        <v>208</v>
      </c>
      <c r="D1947" t="s">
        <v>61</v>
      </c>
      <c r="E1947" t="s">
        <v>61</v>
      </c>
      <c r="F1947" t="s">
        <v>61</v>
      </c>
      <c r="G1947" t="s">
        <v>35</v>
      </c>
      <c r="H1947" t="s">
        <v>61</v>
      </c>
      <c r="I1947" t="s">
        <v>61</v>
      </c>
      <c r="J1947" t="s">
        <v>61</v>
      </c>
      <c r="K1947" t="s">
        <v>190</v>
      </c>
      <c r="L1947" s="18">
        <v>44435</v>
      </c>
      <c r="M1947">
        <v>19</v>
      </c>
      <c r="N1947">
        <v>20</v>
      </c>
      <c r="O1947" t="s">
        <v>263</v>
      </c>
      <c r="P1947">
        <v>15</v>
      </c>
      <c r="Q1947">
        <v>14</v>
      </c>
      <c r="R1947">
        <v>0</v>
      </c>
      <c r="S1947">
        <v>0</v>
      </c>
      <c r="T1947">
        <v>0</v>
      </c>
      <c r="U1947">
        <v>0</v>
      </c>
      <c r="V1947">
        <v>0</v>
      </c>
      <c r="W1947">
        <v>84.465000000000003</v>
      </c>
      <c r="X1947">
        <v>83.954999999999998</v>
      </c>
      <c r="Y1947">
        <v>84.228213999999994</v>
      </c>
      <c r="Z1947">
        <v>96.789642999999998</v>
      </c>
      <c r="AA1947">
        <v>124.47857</v>
      </c>
      <c r="AB1947">
        <v>149.04428999999999</v>
      </c>
      <c r="AC1947">
        <v>170.50713999999999</v>
      </c>
      <c r="AD1947">
        <v>224.79535999999999</v>
      </c>
      <c r="AE1947">
        <v>286.67464000000001</v>
      </c>
      <c r="AF1947">
        <v>358.80642999999998</v>
      </c>
      <c r="AG1947">
        <v>485.41179</v>
      </c>
      <c r="AH1947">
        <v>517.87607000000003</v>
      </c>
      <c r="AI1947">
        <v>539.04106999999999</v>
      </c>
      <c r="AJ1947">
        <v>558.28929000000005</v>
      </c>
      <c r="AK1947">
        <v>568.12392999999997</v>
      </c>
      <c r="AL1947">
        <v>570.58929000000001</v>
      </c>
      <c r="AM1947">
        <v>574.83321000000001</v>
      </c>
      <c r="AN1947">
        <v>614.40320999999994</v>
      </c>
      <c r="AO1947">
        <v>505.21393</v>
      </c>
      <c r="AP1947">
        <v>512.52856999999995</v>
      </c>
      <c r="AQ1947">
        <v>522.22820999999999</v>
      </c>
      <c r="AR1947">
        <v>403.98536000000001</v>
      </c>
      <c r="AS1947">
        <v>139.81929</v>
      </c>
      <c r="AT1947">
        <v>97.870714000000007</v>
      </c>
      <c r="AU1947">
        <v>67.357142999999994</v>
      </c>
      <c r="AV1947">
        <v>64</v>
      </c>
      <c r="AW1947">
        <v>62.607143000000001</v>
      </c>
      <c r="AX1947">
        <v>61.571429000000002</v>
      </c>
      <c r="AY1947">
        <v>60.571429000000002</v>
      </c>
      <c r="AZ1947">
        <v>59.464286000000001</v>
      </c>
      <c r="BA1947">
        <v>59.25</v>
      </c>
      <c r="BB1947">
        <v>60.035713999999999</v>
      </c>
      <c r="BC1947">
        <v>64.142857000000006</v>
      </c>
      <c r="BD1947">
        <v>69.464286000000001</v>
      </c>
      <c r="BE1947">
        <v>75.535713999999999</v>
      </c>
      <c r="BF1947">
        <v>81.571428999999995</v>
      </c>
      <c r="BG1947">
        <v>85.964286000000001</v>
      </c>
      <c r="BH1947">
        <v>88.571428999999995</v>
      </c>
      <c r="BI1947">
        <v>90.892857000000006</v>
      </c>
      <c r="BJ1947">
        <v>92.428571000000005</v>
      </c>
      <c r="BK1947">
        <v>92.571428999999995</v>
      </c>
      <c r="BL1947">
        <v>91.964286000000001</v>
      </c>
      <c r="BM1947">
        <v>89.821428999999995</v>
      </c>
      <c r="BN1947">
        <v>85.392857000000006</v>
      </c>
      <c r="BO1947">
        <v>80</v>
      </c>
      <c r="BP1947">
        <v>75.75</v>
      </c>
      <c r="BQ1947">
        <v>73.142857000000006</v>
      </c>
      <c r="BR1947">
        <v>70.857142999999994</v>
      </c>
      <c r="BS1947">
        <v>-1.758634</v>
      </c>
      <c r="BT1947">
        <v>-1.064252</v>
      </c>
      <c r="BU1947">
        <v>-0.2966124</v>
      </c>
      <c r="BV1947">
        <v>-6.1720670000000002</v>
      </c>
      <c r="BW1947">
        <v>-17.41611</v>
      </c>
      <c r="BX1947">
        <v>-5.6867020000000004</v>
      </c>
      <c r="BY1947">
        <v>0.95103879999999996</v>
      </c>
      <c r="BZ1947">
        <v>20.650110000000002</v>
      </c>
      <c r="CA1947">
        <v>7.1258819999999998</v>
      </c>
      <c r="CB1947">
        <v>-8.0593219999999999</v>
      </c>
      <c r="CC1947">
        <v>15.87974</v>
      </c>
      <c r="CD1947">
        <v>16.74259</v>
      </c>
      <c r="CE1947">
        <v>16.90889</v>
      </c>
      <c r="CF1947">
        <v>13.94777</v>
      </c>
      <c r="CG1947">
        <v>15.25385</v>
      </c>
      <c r="CH1947">
        <v>18.50769</v>
      </c>
      <c r="CI1947">
        <v>12.32869</v>
      </c>
      <c r="CJ1947">
        <v>-32.277549999999998</v>
      </c>
      <c r="CK1947">
        <v>48.74447</v>
      </c>
      <c r="CL1947">
        <v>7.0495789999999996</v>
      </c>
      <c r="CM1947">
        <v>-38.899090000000001</v>
      </c>
      <c r="CN1947">
        <v>-56.617919999999998</v>
      </c>
      <c r="CO1947">
        <v>-17.795500000000001</v>
      </c>
      <c r="CP1947">
        <v>-6.0932909999999998</v>
      </c>
      <c r="CQ1947">
        <v>1.4946759999999999</v>
      </c>
      <c r="CR1947">
        <v>1.3277650000000001</v>
      </c>
      <c r="CS1947">
        <v>1.2005330000000001</v>
      </c>
      <c r="CT1947">
        <v>2.310009</v>
      </c>
      <c r="CU1947">
        <v>6.4231790000000002</v>
      </c>
      <c r="CV1947">
        <v>7.7368540000000001</v>
      </c>
      <c r="CW1947">
        <v>12.760820000000001</v>
      </c>
      <c r="CX1947">
        <v>14.50642</v>
      </c>
      <c r="CY1947">
        <v>12.31602</v>
      </c>
      <c r="CZ1947">
        <v>14.600989999999999</v>
      </c>
      <c r="DA1947">
        <v>19.518129999999999</v>
      </c>
      <c r="DB1947">
        <v>6.0323799999999999</v>
      </c>
      <c r="DC1947">
        <v>6.1572979999999999</v>
      </c>
      <c r="DD1947">
        <v>6.4445589999999999</v>
      </c>
      <c r="DE1947">
        <v>6.295102</v>
      </c>
      <c r="DF1947">
        <v>5.1802070000000002</v>
      </c>
      <c r="DG1947">
        <v>6.2661519999999999</v>
      </c>
      <c r="DH1947">
        <v>16.88954</v>
      </c>
      <c r="DI1947">
        <v>18.72457</v>
      </c>
      <c r="DJ1947">
        <v>65.43929</v>
      </c>
      <c r="DK1947">
        <v>102.261</v>
      </c>
      <c r="DL1947">
        <v>118.67910000000001</v>
      </c>
      <c r="DM1947">
        <v>75.447980000000001</v>
      </c>
      <c r="DN1947">
        <v>20.204350000000002</v>
      </c>
      <c r="DO1947">
        <v>19</v>
      </c>
      <c r="DP1947">
        <v>20</v>
      </c>
    </row>
    <row r="1948" spans="1:120" hidden="1" x14ac:dyDescent="0.25">
      <c r="A1948" t="str">
        <f t="shared" si="30"/>
        <v>Industry_Type-4. Retail stores_All Elect_44435</v>
      </c>
      <c r="B1948" t="s">
        <v>62</v>
      </c>
      <c r="C1948" t="s">
        <v>204</v>
      </c>
      <c r="D1948" t="s">
        <v>61</v>
      </c>
      <c r="E1948" t="s">
        <v>61</v>
      </c>
      <c r="F1948" t="s">
        <v>61</v>
      </c>
      <c r="G1948" t="s">
        <v>33</v>
      </c>
      <c r="H1948" t="s">
        <v>61</v>
      </c>
      <c r="I1948" t="s">
        <v>61</v>
      </c>
      <c r="J1948" t="s">
        <v>61</v>
      </c>
      <c r="K1948" t="s">
        <v>190</v>
      </c>
      <c r="L1948" s="18">
        <v>44435</v>
      </c>
      <c r="M1948">
        <v>19</v>
      </c>
      <c r="N1948">
        <v>20</v>
      </c>
      <c r="O1948" t="s">
        <v>263</v>
      </c>
      <c r="P1948">
        <v>1</v>
      </c>
      <c r="Q1948">
        <v>1</v>
      </c>
      <c r="R1948">
        <v>0</v>
      </c>
      <c r="S1948">
        <v>0</v>
      </c>
      <c r="T1948">
        <v>1</v>
      </c>
      <c r="U1948">
        <v>0</v>
      </c>
      <c r="V1948">
        <v>1</v>
      </c>
      <c r="W1948">
        <v>12.12</v>
      </c>
      <c r="X1948">
        <v>12.04</v>
      </c>
      <c r="Y1948">
        <v>12.2</v>
      </c>
      <c r="Z1948">
        <v>12.16</v>
      </c>
      <c r="AA1948">
        <v>12.12</v>
      </c>
      <c r="AB1948">
        <v>12.12</v>
      </c>
      <c r="AC1948">
        <v>12.12</v>
      </c>
      <c r="AD1948">
        <v>12.12</v>
      </c>
      <c r="AE1948">
        <v>21.36</v>
      </c>
      <c r="AF1948">
        <v>27.96</v>
      </c>
      <c r="AG1948">
        <v>33.24</v>
      </c>
      <c r="AH1948">
        <v>35.520000000000003</v>
      </c>
      <c r="AI1948">
        <v>40.08</v>
      </c>
      <c r="AJ1948">
        <v>40.04</v>
      </c>
      <c r="AK1948">
        <v>42.88</v>
      </c>
      <c r="AL1948">
        <v>41.32</v>
      </c>
      <c r="AM1948">
        <v>40.08</v>
      </c>
      <c r="AN1948">
        <v>40.159999999999997</v>
      </c>
      <c r="AO1948">
        <v>41.28</v>
      </c>
      <c r="AP1948">
        <v>39.08</v>
      </c>
      <c r="AQ1948">
        <v>34.840000000000003</v>
      </c>
      <c r="AR1948">
        <v>16.079999999999998</v>
      </c>
      <c r="AS1948">
        <v>12.12</v>
      </c>
      <c r="AT1948">
        <v>12.08</v>
      </c>
      <c r="AU1948">
        <v>68</v>
      </c>
      <c r="AV1948">
        <v>65.5</v>
      </c>
      <c r="AW1948">
        <v>65</v>
      </c>
      <c r="AX1948">
        <v>65</v>
      </c>
      <c r="AY1948">
        <v>64</v>
      </c>
      <c r="AZ1948">
        <v>64</v>
      </c>
      <c r="BA1948">
        <v>64</v>
      </c>
      <c r="BB1948">
        <v>64.5</v>
      </c>
      <c r="BC1948">
        <v>68</v>
      </c>
      <c r="BD1948">
        <v>70</v>
      </c>
      <c r="BE1948">
        <v>72.5</v>
      </c>
      <c r="BF1948">
        <v>76</v>
      </c>
      <c r="BG1948">
        <v>81</v>
      </c>
      <c r="BH1948">
        <v>86.5</v>
      </c>
      <c r="BI1948">
        <v>89.5</v>
      </c>
      <c r="BJ1948">
        <v>91.5</v>
      </c>
      <c r="BK1948">
        <v>92</v>
      </c>
      <c r="BL1948">
        <v>91.5</v>
      </c>
      <c r="BM1948">
        <v>89</v>
      </c>
      <c r="BN1948">
        <v>85.5</v>
      </c>
      <c r="BO1948">
        <v>80.5</v>
      </c>
      <c r="BP1948">
        <v>76</v>
      </c>
      <c r="BQ1948">
        <v>72</v>
      </c>
      <c r="BR1948">
        <v>70</v>
      </c>
      <c r="BS1948">
        <v>2.48985E-2</v>
      </c>
      <c r="BT1948">
        <v>5.76792E-2</v>
      </c>
      <c r="BU1948">
        <v>-6.3930500000000001E-2</v>
      </c>
      <c r="BV1948">
        <v>1.6727000000000001E-3</v>
      </c>
      <c r="BW1948">
        <v>-0.25489329999999999</v>
      </c>
      <c r="BX1948">
        <v>-0.27746009999999999</v>
      </c>
      <c r="BY1948">
        <v>-0.2954502</v>
      </c>
      <c r="BZ1948">
        <v>0.44319439999999999</v>
      </c>
      <c r="CA1948">
        <v>1.9170799999999999</v>
      </c>
      <c r="CB1948">
        <v>-1.457481</v>
      </c>
      <c r="CC1948">
        <v>1.1369549999999999</v>
      </c>
      <c r="CD1948">
        <v>2.4873769999999999</v>
      </c>
      <c r="CE1948">
        <v>-0.59992979999999996</v>
      </c>
      <c r="CF1948">
        <v>0.51892470000000002</v>
      </c>
      <c r="CG1948">
        <v>-2.0272640000000002</v>
      </c>
      <c r="CH1948">
        <v>-1.6119159999999999</v>
      </c>
      <c r="CI1948">
        <v>-0.8534737</v>
      </c>
      <c r="CJ1948">
        <v>-2.5537869999999998</v>
      </c>
      <c r="CK1948">
        <v>-5.8425750000000001</v>
      </c>
      <c r="CL1948">
        <v>-5.6798710000000003</v>
      </c>
      <c r="CM1948">
        <v>-4.280437</v>
      </c>
      <c r="CN1948">
        <v>-2.5380250000000002</v>
      </c>
      <c r="CO1948">
        <v>-8.7935399999999997E-2</v>
      </c>
      <c r="CP1948">
        <v>-8.1730800000000006E-2</v>
      </c>
      <c r="CQ1948">
        <v>1.31244E-2</v>
      </c>
      <c r="CR1948">
        <v>3.8404399999999998E-2</v>
      </c>
      <c r="CS1948">
        <v>3.76195E-2</v>
      </c>
      <c r="CT1948">
        <v>3.7308000000000001E-2</v>
      </c>
      <c r="CU1948">
        <v>3.8000800000000001E-2</v>
      </c>
      <c r="CV1948">
        <v>3.8260000000000002E-2</v>
      </c>
      <c r="CW1948">
        <v>3.9362399999999999E-2</v>
      </c>
      <c r="CX1948">
        <v>0.74010450000000005</v>
      </c>
      <c r="CY1948">
        <v>0.44167279999999998</v>
      </c>
      <c r="CZ1948">
        <v>0.46998040000000002</v>
      </c>
      <c r="DA1948">
        <v>0.5241751</v>
      </c>
      <c r="DB1948">
        <v>0.27205590000000002</v>
      </c>
      <c r="DC1948">
        <v>0.4327164</v>
      </c>
      <c r="DD1948">
        <v>0.51318589999999997</v>
      </c>
      <c r="DE1948">
        <v>0.59441359999999999</v>
      </c>
      <c r="DF1948">
        <v>0.53461099999999995</v>
      </c>
      <c r="DG1948">
        <v>0.2709145</v>
      </c>
      <c r="DH1948">
        <v>0.30192809999999998</v>
      </c>
      <c r="DI1948">
        <v>0.43757469999999998</v>
      </c>
      <c r="DJ1948">
        <v>2.721867</v>
      </c>
      <c r="DK1948">
        <v>2.5003329999999999</v>
      </c>
      <c r="DL1948">
        <v>0.33782570000000001</v>
      </c>
      <c r="DM1948">
        <v>6.6150999999999996E-3</v>
      </c>
      <c r="DN1948">
        <v>6.6896999999999998E-3</v>
      </c>
      <c r="DO1948">
        <v>19</v>
      </c>
      <c r="DP1948">
        <v>20</v>
      </c>
    </row>
    <row r="1949" spans="1:120" hidden="1" x14ac:dyDescent="0.25">
      <c r="A1949" t="str">
        <f t="shared" si="30"/>
        <v>sublap_id-SLAP_PGCC_All Elect_44435</v>
      </c>
      <c r="B1949" t="s">
        <v>62</v>
      </c>
      <c r="C1949" t="s">
        <v>299</v>
      </c>
      <c r="D1949" t="s">
        <v>61</v>
      </c>
      <c r="E1949" t="s">
        <v>300</v>
      </c>
      <c r="F1949" t="s">
        <v>61</v>
      </c>
      <c r="G1949" t="s">
        <v>61</v>
      </c>
      <c r="H1949" t="s">
        <v>61</v>
      </c>
      <c r="I1949" t="s">
        <v>61</v>
      </c>
      <c r="J1949" t="s">
        <v>61</v>
      </c>
      <c r="K1949" t="s">
        <v>190</v>
      </c>
      <c r="L1949" s="18">
        <v>44435</v>
      </c>
      <c r="M1949">
        <v>19</v>
      </c>
      <c r="N1949">
        <v>20</v>
      </c>
      <c r="O1949" t="s">
        <v>263</v>
      </c>
      <c r="P1949">
        <v>3</v>
      </c>
      <c r="Q1949">
        <v>3</v>
      </c>
      <c r="R1949">
        <v>0</v>
      </c>
      <c r="S1949">
        <v>0</v>
      </c>
      <c r="T1949">
        <v>1</v>
      </c>
      <c r="U1949">
        <v>0</v>
      </c>
      <c r="V1949">
        <v>1</v>
      </c>
      <c r="W1949">
        <v>20.914999999999999</v>
      </c>
      <c r="X1949">
        <v>21.597999999999999</v>
      </c>
      <c r="Y1949">
        <v>21.651</v>
      </c>
      <c r="Z1949">
        <v>20.541</v>
      </c>
      <c r="AA1949">
        <v>26.387</v>
      </c>
      <c r="AB1949">
        <v>31.806000000000001</v>
      </c>
      <c r="AC1949">
        <v>31.899000000000001</v>
      </c>
      <c r="AD1949">
        <v>38.264000000000003</v>
      </c>
      <c r="AE1949">
        <v>35.985999999999997</v>
      </c>
      <c r="AF1949">
        <v>45.881999999999998</v>
      </c>
      <c r="AG1949">
        <v>67.811999999999998</v>
      </c>
      <c r="AH1949">
        <v>74.209999999999994</v>
      </c>
      <c r="AI1949">
        <v>72.227999999999994</v>
      </c>
      <c r="AJ1949">
        <v>76.084999999999994</v>
      </c>
      <c r="AK1949">
        <v>73.900999999999996</v>
      </c>
      <c r="AL1949">
        <v>73.421000000000006</v>
      </c>
      <c r="AM1949">
        <v>77.195999999999998</v>
      </c>
      <c r="AN1949">
        <v>88.787000000000006</v>
      </c>
      <c r="AO1949">
        <v>65.402000000000001</v>
      </c>
      <c r="AP1949">
        <v>69.411000000000001</v>
      </c>
      <c r="AQ1949">
        <v>67.757999999999996</v>
      </c>
      <c r="AR1949">
        <v>57.917999999999999</v>
      </c>
      <c r="AS1949">
        <v>27.044</v>
      </c>
      <c r="AT1949">
        <v>21.538</v>
      </c>
      <c r="AU1949">
        <v>57.166666999999997</v>
      </c>
      <c r="AV1949">
        <v>55.666666999999997</v>
      </c>
      <c r="AW1949">
        <v>55</v>
      </c>
      <c r="AX1949">
        <v>54.333333000000003</v>
      </c>
      <c r="AY1949">
        <v>53.833333000000003</v>
      </c>
      <c r="AZ1949">
        <v>53.166666999999997</v>
      </c>
      <c r="BA1949">
        <v>52.666666999999997</v>
      </c>
      <c r="BB1949">
        <v>53.666666999999997</v>
      </c>
      <c r="BC1949">
        <v>58.333333000000003</v>
      </c>
      <c r="BD1949">
        <v>64.833332999999996</v>
      </c>
      <c r="BE1949">
        <v>70.666667000000004</v>
      </c>
      <c r="BF1949">
        <v>75.5</v>
      </c>
      <c r="BG1949">
        <v>77</v>
      </c>
      <c r="BH1949">
        <v>77.166667000000004</v>
      </c>
      <c r="BI1949">
        <v>77.333332999999996</v>
      </c>
      <c r="BJ1949">
        <v>77.833332999999996</v>
      </c>
      <c r="BK1949">
        <v>78.333332999999996</v>
      </c>
      <c r="BL1949">
        <v>78.833332999999996</v>
      </c>
      <c r="BM1949">
        <v>77.333332999999996</v>
      </c>
      <c r="BN1949">
        <v>73.666667000000004</v>
      </c>
      <c r="BO1949">
        <v>67.166667000000004</v>
      </c>
      <c r="BP1949">
        <v>62.5</v>
      </c>
      <c r="BQ1949">
        <v>60.166666999999997</v>
      </c>
      <c r="BR1949">
        <v>58.666666999999997</v>
      </c>
      <c r="BS1949">
        <v>0.49059069999999999</v>
      </c>
      <c r="BT1949">
        <v>-0.27835569999999998</v>
      </c>
      <c r="BU1949">
        <v>-0.2003306</v>
      </c>
      <c r="BV1949">
        <v>0.91853980000000002</v>
      </c>
      <c r="BW1949">
        <v>-4.0156549999999998</v>
      </c>
      <c r="BX1949">
        <v>-3.9720399999999998</v>
      </c>
      <c r="BY1949">
        <v>-2.034808</v>
      </c>
      <c r="BZ1949">
        <v>4.7731640000000004</v>
      </c>
      <c r="CA1949">
        <v>5.3216850000000004</v>
      </c>
      <c r="CB1949">
        <v>-0.86087320000000001</v>
      </c>
      <c r="CC1949">
        <v>-3.7174649999999998</v>
      </c>
      <c r="CD1949">
        <v>2.5641479999999999</v>
      </c>
      <c r="CE1949">
        <v>4.3601429999999999</v>
      </c>
      <c r="CF1949">
        <v>-0.1638317</v>
      </c>
      <c r="CG1949">
        <v>1.122719</v>
      </c>
      <c r="CH1949">
        <v>6.2280700000000001E-2</v>
      </c>
      <c r="CI1949">
        <v>-4.5967890000000002</v>
      </c>
      <c r="CJ1949">
        <v>-12.997669999999999</v>
      </c>
      <c r="CK1949">
        <v>7.9627679999999996</v>
      </c>
      <c r="CL1949">
        <v>-3.8797470000000001</v>
      </c>
      <c r="CM1949">
        <v>-2.1155819999999999</v>
      </c>
      <c r="CN1949">
        <v>-6.9212910000000001</v>
      </c>
      <c r="CO1949">
        <v>-3.3416679999999999</v>
      </c>
      <c r="CP1949">
        <v>-5.4289900000000002E-2</v>
      </c>
      <c r="CQ1949">
        <v>3.7300899999999998E-2</v>
      </c>
      <c r="CR1949">
        <v>2.61651E-2</v>
      </c>
      <c r="CS1949">
        <v>3.7073599999999998E-2</v>
      </c>
      <c r="CT1949">
        <v>2.7375699999999999E-2</v>
      </c>
      <c r="CU1949">
        <v>0.26601930000000001</v>
      </c>
      <c r="CV1949">
        <v>1.477835</v>
      </c>
      <c r="CW1949">
        <v>1.16113</v>
      </c>
      <c r="CX1949">
        <v>1.370633</v>
      </c>
      <c r="CY1949">
        <v>0.79987850000000005</v>
      </c>
      <c r="CZ1949">
        <v>0.69324920000000001</v>
      </c>
      <c r="DA1949">
        <v>0.96875440000000002</v>
      </c>
      <c r="DB1949">
        <v>1.307496</v>
      </c>
      <c r="DC1949">
        <v>1.128795</v>
      </c>
      <c r="DD1949">
        <v>1.3305210000000001</v>
      </c>
      <c r="DE1949">
        <v>0.87743879999999996</v>
      </c>
      <c r="DF1949">
        <v>0.74238099999999996</v>
      </c>
      <c r="DG1949">
        <v>1.3538760000000001</v>
      </c>
      <c r="DH1949">
        <v>9.7154419999999995</v>
      </c>
      <c r="DI1949">
        <v>4.0777549999999998</v>
      </c>
      <c r="DJ1949">
        <v>10.88058</v>
      </c>
      <c r="DK1949">
        <v>2.432207</v>
      </c>
      <c r="DL1949">
        <v>1.3954869999999999</v>
      </c>
      <c r="DM1949">
        <v>0.15427479999999999</v>
      </c>
      <c r="DN1949">
        <v>2.8489299999999999E-2</v>
      </c>
      <c r="DO1949">
        <v>19</v>
      </c>
      <c r="DP1949">
        <v>20</v>
      </c>
    </row>
    <row r="1950" spans="1:120" hidden="1" x14ac:dyDescent="0.25">
      <c r="A1950" t="str">
        <f t="shared" si="30"/>
        <v>sublap_id-SLAP_PGSB_All Elect_44435</v>
      </c>
      <c r="B1950" t="s">
        <v>62</v>
      </c>
      <c r="C1950" t="s">
        <v>281</v>
      </c>
      <c r="D1950" t="s">
        <v>61</v>
      </c>
      <c r="E1950" t="s">
        <v>282</v>
      </c>
      <c r="F1950" t="s">
        <v>61</v>
      </c>
      <c r="G1950" t="s">
        <v>61</v>
      </c>
      <c r="H1950" t="s">
        <v>61</v>
      </c>
      <c r="I1950" t="s">
        <v>61</v>
      </c>
      <c r="J1950" t="s">
        <v>61</v>
      </c>
      <c r="K1950" t="s">
        <v>190</v>
      </c>
      <c r="L1950" s="18">
        <v>44435</v>
      </c>
      <c r="M1950">
        <v>19</v>
      </c>
      <c r="N1950">
        <v>20</v>
      </c>
      <c r="O1950" t="s">
        <v>263</v>
      </c>
      <c r="P1950">
        <v>5</v>
      </c>
      <c r="Q1950">
        <v>4</v>
      </c>
      <c r="R1950">
        <v>0</v>
      </c>
      <c r="S1950">
        <v>0</v>
      </c>
      <c r="T1950">
        <v>1</v>
      </c>
      <c r="U1950">
        <v>0</v>
      </c>
      <c r="V1950">
        <v>1</v>
      </c>
      <c r="W1950">
        <v>35.1</v>
      </c>
      <c r="X1950">
        <v>35.1</v>
      </c>
      <c r="Y1950">
        <v>35.4</v>
      </c>
      <c r="Z1950">
        <v>35.5</v>
      </c>
      <c r="AA1950">
        <v>35.5</v>
      </c>
      <c r="AB1950">
        <v>35</v>
      </c>
      <c r="AC1950">
        <v>47.2</v>
      </c>
      <c r="AD1950">
        <v>84.8</v>
      </c>
      <c r="AE1950">
        <v>144.19999999999999</v>
      </c>
      <c r="AF1950">
        <v>162.1</v>
      </c>
      <c r="AG1950">
        <v>216.2</v>
      </c>
      <c r="AH1950">
        <v>227.7</v>
      </c>
      <c r="AI1950">
        <v>243</v>
      </c>
      <c r="AJ1950">
        <v>247.1</v>
      </c>
      <c r="AK1950">
        <v>251.3</v>
      </c>
      <c r="AL1950">
        <v>252.8</v>
      </c>
      <c r="AM1950">
        <v>252.9</v>
      </c>
      <c r="AN1950">
        <v>265.2</v>
      </c>
      <c r="AO1950">
        <v>215.2</v>
      </c>
      <c r="AP1950">
        <v>219</v>
      </c>
      <c r="AQ1950">
        <v>231.1</v>
      </c>
      <c r="AR1950">
        <v>156.80000000000001</v>
      </c>
      <c r="AS1950">
        <v>44.5</v>
      </c>
      <c r="AT1950">
        <v>34.799999999999997</v>
      </c>
      <c r="AU1950">
        <v>69.5</v>
      </c>
      <c r="AV1950">
        <v>65</v>
      </c>
      <c r="AW1950">
        <v>63.75</v>
      </c>
      <c r="AX1950">
        <v>62.25</v>
      </c>
      <c r="AY1950">
        <v>61.25</v>
      </c>
      <c r="AZ1950">
        <v>60</v>
      </c>
      <c r="BA1950">
        <v>60</v>
      </c>
      <c r="BB1950">
        <v>61.25</v>
      </c>
      <c r="BC1950">
        <v>65</v>
      </c>
      <c r="BD1950">
        <v>69.5</v>
      </c>
      <c r="BE1950">
        <v>75.5</v>
      </c>
      <c r="BF1950">
        <v>82</v>
      </c>
      <c r="BG1950">
        <v>88</v>
      </c>
      <c r="BH1950">
        <v>90.5</v>
      </c>
      <c r="BI1950">
        <v>92.75</v>
      </c>
      <c r="BJ1950">
        <v>94</v>
      </c>
      <c r="BK1950">
        <v>93.5</v>
      </c>
      <c r="BL1950">
        <v>91.5</v>
      </c>
      <c r="BM1950">
        <v>88.5</v>
      </c>
      <c r="BN1950">
        <v>83.75</v>
      </c>
      <c r="BO1950">
        <v>79.5</v>
      </c>
      <c r="BP1950">
        <v>76.75</v>
      </c>
      <c r="BQ1950">
        <v>76</v>
      </c>
      <c r="BR1950">
        <v>74.25</v>
      </c>
      <c r="BS1950">
        <v>-0.77717099999999995</v>
      </c>
      <c r="BT1950">
        <v>0.53668740000000004</v>
      </c>
      <c r="BU1950">
        <v>0.42554199999999998</v>
      </c>
      <c r="BV1950">
        <v>0.42962909999999999</v>
      </c>
      <c r="BW1950">
        <v>1.1249849999999999</v>
      </c>
      <c r="BX1950">
        <v>1.6764730000000001</v>
      </c>
      <c r="BY1950">
        <v>5.3231820000000001</v>
      </c>
      <c r="BZ1950">
        <v>5.3696580000000003</v>
      </c>
      <c r="CA1950">
        <v>-8.2887830000000005</v>
      </c>
      <c r="CB1950">
        <v>-4.4241070000000002</v>
      </c>
      <c r="CC1950">
        <v>11.07713</v>
      </c>
      <c r="CD1950">
        <v>9.0254689999999993</v>
      </c>
      <c r="CE1950">
        <v>3.8831039999999999</v>
      </c>
      <c r="CF1950">
        <v>7.7574399999999999</v>
      </c>
      <c r="CG1950">
        <v>8.4686470000000007</v>
      </c>
      <c r="CH1950">
        <v>9.946885</v>
      </c>
      <c r="CI1950">
        <v>9.5971010000000003</v>
      </c>
      <c r="CJ1950">
        <v>-6.2188290000000004</v>
      </c>
      <c r="CK1950">
        <v>27.14359</v>
      </c>
      <c r="CL1950">
        <v>7.2976830000000001</v>
      </c>
      <c r="CM1950">
        <v>-19.502369999999999</v>
      </c>
      <c r="CN1950">
        <v>-12.41686</v>
      </c>
      <c r="CO1950">
        <v>12.38035</v>
      </c>
      <c r="CP1950">
        <v>6.8674470000000003</v>
      </c>
      <c r="CQ1950">
        <v>0.52892709999999998</v>
      </c>
      <c r="CR1950">
        <v>1.175753</v>
      </c>
      <c r="CS1950">
        <v>1.13452</v>
      </c>
      <c r="CT1950">
        <v>1.1876869999999999</v>
      </c>
      <c r="CU1950">
        <v>2.2069320000000001</v>
      </c>
      <c r="CV1950">
        <v>2.1956980000000001</v>
      </c>
      <c r="CW1950">
        <v>7.9802270000000002</v>
      </c>
      <c r="CX1950">
        <v>8.2693239999999992</v>
      </c>
      <c r="CY1950">
        <v>7.6528219999999996</v>
      </c>
      <c r="CZ1950">
        <v>10.923999999999999</v>
      </c>
      <c r="DA1950">
        <v>8.7699870000000004</v>
      </c>
      <c r="DB1950">
        <v>2.1050580000000001</v>
      </c>
      <c r="DC1950">
        <v>1.9715370000000001</v>
      </c>
      <c r="DD1950">
        <v>2.2696350000000001</v>
      </c>
      <c r="DE1950">
        <v>2.587129</v>
      </c>
      <c r="DF1950">
        <v>2.2582580000000001</v>
      </c>
      <c r="DG1950">
        <v>2.3710309999999999</v>
      </c>
      <c r="DH1950">
        <v>2.9360849999999998</v>
      </c>
      <c r="DI1950">
        <v>8.9594330000000006</v>
      </c>
      <c r="DJ1950">
        <v>38.87641</v>
      </c>
      <c r="DK1950">
        <v>59.993079999999999</v>
      </c>
      <c r="DL1950">
        <v>51.393389999999997</v>
      </c>
      <c r="DM1950">
        <v>77.461879999999994</v>
      </c>
      <c r="DN1950">
        <v>21.088899999999999</v>
      </c>
      <c r="DO1950">
        <v>19</v>
      </c>
      <c r="DP1950">
        <v>20</v>
      </c>
    </row>
    <row r="1951" spans="1:120" hidden="1" x14ac:dyDescent="0.25">
      <c r="A1951" t="str">
        <f t="shared" si="30"/>
        <v>Aggregator-Enersponse_All Elect_44435</v>
      </c>
      <c r="B1951" t="s">
        <v>62</v>
      </c>
      <c r="C1951" t="s">
        <v>219</v>
      </c>
      <c r="D1951" t="s">
        <v>61</v>
      </c>
      <c r="E1951" t="s">
        <v>61</v>
      </c>
      <c r="F1951" t="s">
        <v>107</v>
      </c>
      <c r="G1951" t="s">
        <v>61</v>
      </c>
      <c r="H1951" t="s">
        <v>61</v>
      </c>
      <c r="I1951" t="s">
        <v>61</v>
      </c>
      <c r="J1951" t="s">
        <v>61</v>
      </c>
      <c r="K1951" t="s">
        <v>190</v>
      </c>
      <c r="L1951" s="18">
        <v>44435</v>
      </c>
      <c r="M1951">
        <v>19</v>
      </c>
      <c r="N1951">
        <v>20</v>
      </c>
      <c r="O1951" t="s">
        <v>263</v>
      </c>
      <c r="P1951">
        <v>17</v>
      </c>
      <c r="Q1951">
        <v>16</v>
      </c>
      <c r="R1951">
        <v>0</v>
      </c>
      <c r="S1951">
        <v>0</v>
      </c>
      <c r="T1951">
        <v>0</v>
      </c>
      <c r="U1951">
        <v>0</v>
      </c>
      <c r="V1951">
        <v>0</v>
      </c>
      <c r="W1951">
        <v>125.87863</v>
      </c>
      <c r="X1951">
        <v>121.03788</v>
      </c>
      <c r="Y1951">
        <v>122.32881</v>
      </c>
      <c r="Z1951">
        <v>132.70305999999999</v>
      </c>
      <c r="AA1951">
        <v>160.45875000000001</v>
      </c>
      <c r="AB1951">
        <v>185.15975</v>
      </c>
      <c r="AC1951">
        <v>210.01374999999999</v>
      </c>
      <c r="AD1951">
        <v>263.33956000000001</v>
      </c>
      <c r="AE1951">
        <v>336.90069</v>
      </c>
      <c r="AF1951">
        <v>414.76387999999997</v>
      </c>
      <c r="AG1951">
        <v>545.58419000000004</v>
      </c>
      <c r="AH1951">
        <v>582.58043999999995</v>
      </c>
      <c r="AI1951">
        <v>609.60406</v>
      </c>
      <c r="AJ1951">
        <v>628.64936999999998</v>
      </c>
      <c r="AK1951">
        <v>642.94956000000002</v>
      </c>
      <c r="AL1951">
        <v>644.92687000000001</v>
      </c>
      <c r="AM1951">
        <v>649.00793999999996</v>
      </c>
      <c r="AN1951">
        <v>694.79318999999998</v>
      </c>
      <c r="AO1951">
        <v>574.44380999999998</v>
      </c>
      <c r="AP1951">
        <v>580.21</v>
      </c>
      <c r="AQ1951">
        <v>587.02381000000003</v>
      </c>
      <c r="AR1951">
        <v>457.82380999999998</v>
      </c>
      <c r="AS1951">
        <v>184.00163000000001</v>
      </c>
      <c r="AT1951">
        <v>137.09012999999999</v>
      </c>
      <c r="AU1951">
        <v>67.4375</v>
      </c>
      <c r="AV1951">
        <v>64.1875</v>
      </c>
      <c r="AW1951">
        <v>62.90625</v>
      </c>
      <c r="AX1951">
        <v>62</v>
      </c>
      <c r="AY1951">
        <v>61</v>
      </c>
      <c r="AZ1951">
        <v>60.03125</v>
      </c>
      <c r="BA1951">
        <v>59.84375</v>
      </c>
      <c r="BB1951">
        <v>60.59375</v>
      </c>
      <c r="BC1951">
        <v>64.625</v>
      </c>
      <c r="BD1951">
        <v>69.53125</v>
      </c>
      <c r="BE1951">
        <v>75.15625</v>
      </c>
      <c r="BF1951">
        <v>80.875</v>
      </c>
      <c r="BG1951">
        <v>85.34375</v>
      </c>
      <c r="BH1951">
        <v>88.3125</v>
      </c>
      <c r="BI1951">
        <v>90.71875</v>
      </c>
      <c r="BJ1951">
        <v>92.3125</v>
      </c>
      <c r="BK1951">
        <v>92.5</v>
      </c>
      <c r="BL1951">
        <v>91.90625</v>
      </c>
      <c r="BM1951">
        <v>89.71875</v>
      </c>
      <c r="BN1951">
        <v>85.40625</v>
      </c>
      <c r="BO1951">
        <v>80.0625</v>
      </c>
      <c r="BP1951">
        <v>75.78125</v>
      </c>
      <c r="BQ1951">
        <v>73</v>
      </c>
      <c r="BR1951">
        <v>70.75</v>
      </c>
      <c r="BS1951">
        <v>-3.9287260000000002</v>
      </c>
      <c r="BT1951">
        <v>7.1618999999999997E-3</v>
      </c>
      <c r="BU1951">
        <v>-0.56502859999999999</v>
      </c>
      <c r="BV1951">
        <v>-4.7864120000000003</v>
      </c>
      <c r="BW1951">
        <v>-16.46801</v>
      </c>
      <c r="BX1951">
        <v>-5.0603290000000003</v>
      </c>
      <c r="BY1951">
        <v>-0.81158580000000002</v>
      </c>
      <c r="BZ1951">
        <v>21.54984</v>
      </c>
      <c r="CA1951">
        <v>8.1265540000000005</v>
      </c>
      <c r="CB1951">
        <v>-9.9400340000000007</v>
      </c>
      <c r="CC1951">
        <v>17.162870000000002</v>
      </c>
      <c r="CD1951">
        <v>18.76407</v>
      </c>
      <c r="CE1951">
        <v>14.46866</v>
      </c>
      <c r="CF1951">
        <v>14.628119999999999</v>
      </c>
      <c r="CG1951">
        <v>12.08023</v>
      </c>
      <c r="CH1951">
        <v>16.103899999999999</v>
      </c>
      <c r="CI1951">
        <v>11.417759999999999</v>
      </c>
      <c r="CJ1951">
        <v>-40.97101</v>
      </c>
      <c r="CK1951">
        <v>48.16254</v>
      </c>
      <c r="CL1951">
        <v>7.3651090000000003</v>
      </c>
      <c r="CM1951">
        <v>-36.287329999999997</v>
      </c>
      <c r="CN1951">
        <v>-65.39631</v>
      </c>
      <c r="CO1951">
        <v>-16.612590000000001</v>
      </c>
      <c r="CP1951">
        <v>10.01765</v>
      </c>
      <c r="CQ1951">
        <v>2.3959709999999999</v>
      </c>
      <c r="CR1951">
        <v>1.5878369999999999</v>
      </c>
      <c r="CS1951">
        <v>1.3893720000000001</v>
      </c>
      <c r="CT1951">
        <v>2.3999709999999999</v>
      </c>
      <c r="CU1951">
        <v>6.3923230000000002</v>
      </c>
      <c r="CV1951">
        <v>7.6780920000000004</v>
      </c>
      <c r="CW1951">
        <v>12.63409</v>
      </c>
      <c r="CX1951">
        <v>15.12416</v>
      </c>
      <c r="CY1951">
        <v>12.682639999999999</v>
      </c>
      <c r="CZ1951">
        <v>14.96341</v>
      </c>
      <c r="DA1951">
        <v>20.13833</v>
      </c>
      <c r="DB1951">
        <v>6.8222339999999999</v>
      </c>
      <c r="DC1951">
        <v>7.0129840000000003</v>
      </c>
      <c r="DD1951">
        <v>7.5460560000000001</v>
      </c>
      <c r="DE1951">
        <v>7.3549439999999997</v>
      </c>
      <c r="DF1951">
        <v>6.4345699999999999</v>
      </c>
      <c r="DG1951">
        <v>7.2077359999999997</v>
      </c>
      <c r="DH1951">
        <v>18.313369999999999</v>
      </c>
      <c r="DI1951">
        <v>20.3474</v>
      </c>
      <c r="DJ1951">
        <v>71.680059999999997</v>
      </c>
      <c r="DK1951">
        <v>109.1045</v>
      </c>
      <c r="DL1951">
        <v>122.1544</v>
      </c>
      <c r="DM1951">
        <v>80.083950000000002</v>
      </c>
      <c r="DN1951">
        <v>23.23677</v>
      </c>
      <c r="DO1951">
        <v>19</v>
      </c>
      <c r="DP1951">
        <v>20</v>
      </c>
    </row>
    <row r="1952" spans="1:120" hidden="1" x14ac:dyDescent="0.25">
      <c r="A1952" t="str">
        <f t="shared" si="30"/>
        <v>Size_Grp-20 to 199.99 kW_All Elect_44435</v>
      </c>
      <c r="B1952" t="s">
        <v>62</v>
      </c>
      <c r="C1952" t="s">
        <v>201</v>
      </c>
      <c r="D1952" t="s">
        <v>61</v>
      </c>
      <c r="E1952" t="s">
        <v>61</v>
      </c>
      <c r="F1952" t="s">
        <v>61</v>
      </c>
      <c r="G1952" t="s">
        <v>61</v>
      </c>
      <c r="H1952" t="s">
        <v>61</v>
      </c>
      <c r="I1952" t="s">
        <v>61</v>
      </c>
      <c r="J1952" t="s">
        <v>101</v>
      </c>
      <c r="K1952" t="s">
        <v>190</v>
      </c>
      <c r="L1952" s="18">
        <v>44435</v>
      </c>
      <c r="M1952">
        <v>19</v>
      </c>
      <c r="N1952">
        <v>20</v>
      </c>
      <c r="O1952" t="s">
        <v>263</v>
      </c>
      <c r="P1952">
        <v>13</v>
      </c>
      <c r="Q1952">
        <v>12</v>
      </c>
      <c r="R1952">
        <v>0</v>
      </c>
      <c r="S1952">
        <v>0</v>
      </c>
      <c r="T1952">
        <v>1</v>
      </c>
      <c r="U1952">
        <v>0</v>
      </c>
      <c r="V1952">
        <v>1</v>
      </c>
      <c r="W1952">
        <v>112.19867000000001</v>
      </c>
      <c r="X1952">
        <v>107.35292</v>
      </c>
      <c r="Y1952">
        <v>108.66592</v>
      </c>
      <c r="Z1952">
        <v>119.24467</v>
      </c>
      <c r="AA1952">
        <v>144.11258000000001</v>
      </c>
      <c r="AB1952">
        <v>166.92542</v>
      </c>
      <c r="AC1952">
        <v>192.00783000000001</v>
      </c>
      <c r="AD1952">
        <v>225.381</v>
      </c>
      <c r="AE1952">
        <v>306.12400000000002</v>
      </c>
      <c r="AF1952">
        <v>381.80783000000002</v>
      </c>
      <c r="AG1952">
        <v>490.23757999999998</v>
      </c>
      <c r="AH1952">
        <v>517.05550000000005</v>
      </c>
      <c r="AI1952">
        <v>545.57857999999999</v>
      </c>
      <c r="AJ1952">
        <v>560.14400000000001</v>
      </c>
      <c r="AK1952">
        <v>574.31724999999994</v>
      </c>
      <c r="AL1952">
        <v>576.02674999999999</v>
      </c>
      <c r="AM1952">
        <v>576.32574999999997</v>
      </c>
      <c r="AN1952">
        <v>601.80033000000003</v>
      </c>
      <c r="AO1952">
        <v>511.81867</v>
      </c>
      <c r="AP1952">
        <v>514.70466999999996</v>
      </c>
      <c r="AQ1952">
        <v>525.98325</v>
      </c>
      <c r="AR1952">
        <v>409.91816999999998</v>
      </c>
      <c r="AS1952">
        <v>166.09666999999999</v>
      </c>
      <c r="AT1952">
        <v>123.79575</v>
      </c>
      <c r="AU1952">
        <v>67.958332999999996</v>
      </c>
      <c r="AV1952">
        <v>64.5</v>
      </c>
      <c r="AW1952">
        <v>63.333333000000003</v>
      </c>
      <c r="AX1952">
        <v>62.5</v>
      </c>
      <c r="AY1952">
        <v>61.458333000000003</v>
      </c>
      <c r="AZ1952">
        <v>60.541666999999997</v>
      </c>
      <c r="BA1952">
        <v>60.541666999999997</v>
      </c>
      <c r="BB1952">
        <v>61.416666999999997</v>
      </c>
      <c r="BC1952">
        <v>65.583332999999996</v>
      </c>
      <c r="BD1952">
        <v>70.041667000000004</v>
      </c>
      <c r="BE1952">
        <v>75.291667000000004</v>
      </c>
      <c r="BF1952">
        <v>80.916667000000004</v>
      </c>
      <c r="BG1952">
        <v>86.083332999999996</v>
      </c>
      <c r="BH1952">
        <v>89.583332999999996</v>
      </c>
      <c r="BI1952">
        <v>92.375</v>
      </c>
      <c r="BJ1952">
        <v>94.041667000000004</v>
      </c>
      <c r="BK1952">
        <v>93.916667000000004</v>
      </c>
      <c r="BL1952">
        <v>92.75</v>
      </c>
      <c r="BM1952">
        <v>90.166667000000004</v>
      </c>
      <c r="BN1952">
        <v>85.666667000000004</v>
      </c>
      <c r="BO1952">
        <v>80.375</v>
      </c>
      <c r="BP1952">
        <v>76.166667000000004</v>
      </c>
      <c r="BQ1952">
        <v>73.666667000000004</v>
      </c>
      <c r="BR1952">
        <v>71.458332999999996</v>
      </c>
      <c r="BS1952">
        <v>-5.0595420000000004</v>
      </c>
      <c r="BT1952">
        <v>-3.4013300000000003E-2</v>
      </c>
      <c r="BU1952">
        <v>-0.76794399999999996</v>
      </c>
      <c r="BV1952">
        <v>-5.0473189999999999</v>
      </c>
      <c r="BW1952">
        <v>-14.47967</v>
      </c>
      <c r="BX1952">
        <v>-2.9755579999999999</v>
      </c>
      <c r="BY1952">
        <v>0.75520370000000003</v>
      </c>
      <c r="BZ1952">
        <v>20.693729999999999</v>
      </c>
      <c r="CA1952">
        <v>7.5376409999999998</v>
      </c>
      <c r="CB1952">
        <v>-13.336650000000001</v>
      </c>
      <c r="CC1952">
        <v>22.62846</v>
      </c>
      <c r="CD1952">
        <v>18.72899</v>
      </c>
      <c r="CE1952">
        <v>11.02365</v>
      </c>
      <c r="CF1952">
        <v>12.968120000000001</v>
      </c>
      <c r="CG1952">
        <v>8.9813779999999994</v>
      </c>
      <c r="CH1952">
        <v>13.13875</v>
      </c>
      <c r="CI1952">
        <v>12.502750000000001</v>
      </c>
      <c r="CJ1952">
        <v>-21.78332</v>
      </c>
      <c r="CK1952">
        <v>41.168869999999998</v>
      </c>
      <c r="CL1952">
        <v>15.70004</v>
      </c>
      <c r="CM1952">
        <v>-30.378160000000001</v>
      </c>
      <c r="CN1952">
        <v>-57.57358</v>
      </c>
      <c r="CO1952">
        <v>-14.455270000000001</v>
      </c>
      <c r="CP1952">
        <v>9.8844969999999996</v>
      </c>
      <c r="CQ1952">
        <v>1.9209080000000001</v>
      </c>
      <c r="CR1952">
        <v>1.6454759999999999</v>
      </c>
      <c r="CS1952">
        <v>1.4242349999999999</v>
      </c>
      <c r="CT1952">
        <v>2.4890370000000002</v>
      </c>
      <c r="CU1952">
        <v>6.5361269999999996</v>
      </c>
      <c r="CV1952">
        <v>7.0173420000000002</v>
      </c>
      <c r="CW1952">
        <v>12.39006</v>
      </c>
      <c r="CX1952">
        <v>13.963800000000001</v>
      </c>
      <c r="CY1952">
        <v>11.94341</v>
      </c>
      <c r="CZ1952">
        <v>14.26951</v>
      </c>
      <c r="DA1952">
        <v>19.55697</v>
      </c>
      <c r="DB1952">
        <v>5.1557009999999996</v>
      </c>
      <c r="DC1952">
        <v>5.4338090000000001</v>
      </c>
      <c r="DD1952">
        <v>5.6744640000000004</v>
      </c>
      <c r="DE1952">
        <v>5.8052760000000001</v>
      </c>
      <c r="DF1952">
        <v>5.4304709999999998</v>
      </c>
      <c r="DG1952">
        <v>5.5151599999999998</v>
      </c>
      <c r="DH1952">
        <v>7.1739759999999997</v>
      </c>
      <c r="DI1952">
        <v>15.89751</v>
      </c>
      <c r="DJ1952">
        <v>61.345080000000003</v>
      </c>
      <c r="DK1952">
        <v>110.4769</v>
      </c>
      <c r="DL1952">
        <v>125.14700000000001</v>
      </c>
      <c r="DM1952">
        <v>83.074579999999997</v>
      </c>
      <c r="DN1952">
        <v>24.12266</v>
      </c>
      <c r="DO1952">
        <v>19</v>
      </c>
      <c r="DP1952">
        <v>20</v>
      </c>
    </row>
    <row r="1953" spans="1:120" hidden="1" x14ac:dyDescent="0.25">
      <c r="A1953" t="str">
        <f t="shared" si="30"/>
        <v>Industry_Type-8. Other_All Elect_44435</v>
      </c>
      <c r="B1953" t="s">
        <v>62</v>
      </c>
      <c r="C1953" t="s">
        <v>267</v>
      </c>
      <c r="D1953" t="s">
        <v>61</v>
      </c>
      <c r="E1953" t="s">
        <v>61</v>
      </c>
      <c r="F1953" t="s">
        <v>61</v>
      </c>
      <c r="G1953" t="s">
        <v>268</v>
      </c>
      <c r="H1953" t="s">
        <v>61</v>
      </c>
      <c r="I1953" t="s">
        <v>61</v>
      </c>
      <c r="J1953" t="s">
        <v>61</v>
      </c>
      <c r="K1953" t="s">
        <v>190</v>
      </c>
      <c r="L1953" s="18">
        <v>44435</v>
      </c>
      <c r="M1953">
        <v>19</v>
      </c>
      <c r="N1953">
        <v>20</v>
      </c>
      <c r="O1953" t="s">
        <v>263</v>
      </c>
      <c r="P1953">
        <v>1</v>
      </c>
      <c r="Q1953">
        <v>1</v>
      </c>
      <c r="R1953">
        <v>0</v>
      </c>
      <c r="S1953">
        <v>0</v>
      </c>
      <c r="T1953">
        <v>1</v>
      </c>
      <c r="U1953">
        <v>0</v>
      </c>
      <c r="V1953">
        <v>1</v>
      </c>
      <c r="W1953">
        <v>27.52</v>
      </c>
      <c r="X1953">
        <v>23.52</v>
      </c>
      <c r="Y1953">
        <v>24.32</v>
      </c>
      <c r="Z1953">
        <v>22.4</v>
      </c>
      <c r="AA1953">
        <v>22.72</v>
      </c>
      <c r="AB1953">
        <v>23.04</v>
      </c>
      <c r="AC1953">
        <v>26.4</v>
      </c>
      <c r="AD1953">
        <v>25.92</v>
      </c>
      <c r="AE1953">
        <v>28.16</v>
      </c>
      <c r="AF1953">
        <v>27.52</v>
      </c>
      <c r="AG1953">
        <v>27.2</v>
      </c>
      <c r="AH1953">
        <v>29.44</v>
      </c>
      <c r="AI1953">
        <v>30.56</v>
      </c>
      <c r="AJ1953">
        <v>30.56</v>
      </c>
      <c r="AK1953">
        <v>32</v>
      </c>
      <c r="AL1953">
        <v>33.119999999999997</v>
      </c>
      <c r="AM1953">
        <v>34.24</v>
      </c>
      <c r="AN1953">
        <v>40.32</v>
      </c>
      <c r="AO1953">
        <v>27.84</v>
      </c>
      <c r="AP1953">
        <v>28.64</v>
      </c>
      <c r="AQ1953">
        <v>30.24</v>
      </c>
      <c r="AR1953">
        <v>37.76</v>
      </c>
      <c r="AS1953">
        <v>30.56</v>
      </c>
      <c r="AT1953">
        <v>25.6</v>
      </c>
      <c r="AU1953">
        <v>68</v>
      </c>
      <c r="AV1953">
        <v>65.5</v>
      </c>
      <c r="AW1953">
        <v>65</v>
      </c>
      <c r="AX1953">
        <v>65</v>
      </c>
      <c r="AY1953">
        <v>64</v>
      </c>
      <c r="AZ1953">
        <v>64</v>
      </c>
      <c r="BA1953">
        <v>64</v>
      </c>
      <c r="BB1953">
        <v>64.5</v>
      </c>
      <c r="BC1953">
        <v>68</v>
      </c>
      <c r="BD1953">
        <v>70</v>
      </c>
      <c r="BE1953">
        <v>72.5</v>
      </c>
      <c r="BF1953">
        <v>76</v>
      </c>
      <c r="BG1953">
        <v>81</v>
      </c>
      <c r="BH1953">
        <v>86.5</v>
      </c>
      <c r="BI1953">
        <v>89.5</v>
      </c>
      <c r="BJ1953">
        <v>91.5</v>
      </c>
      <c r="BK1953">
        <v>92</v>
      </c>
      <c r="BL1953">
        <v>91.5</v>
      </c>
      <c r="BM1953">
        <v>89</v>
      </c>
      <c r="BN1953">
        <v>85.5</v>
      </c>
      <c r="BO1953">
        <v>80.5</v>
      </c>
      <c r="BP1953">
        <v>76</v>
      </c>
      <c r="BQ1953">
        <v>72</v>
      </c>
      <c r="BR1953">
        <v>70</v>
      </c>
      <c r="BS1953">
        <v>-2.0811310000000001</v>
      </c>
      <c r="BT1953">
        <v>0.94236370000000003</v>
      </c>
      <c r="BU1953">
        <v>-0.1910229</v>
      </c>
      <c r="BV1953">
        <v>1.254065</v>
      </c>
      <c r="BW1953">
        <v>1.0106219999999999</v>
      </c>
      <c r="BX1953">
        <v>0.82238579999999994</v>
      </c>
      <c r="BY1953">
        <v>-1.356031</v>
      </c>
      <c r="BZ1953">
        <v>0.56557080000000004</v>
      </c>
      <c r="CA1953">
        <v>-0.91938209999999998</v>
      </c>
      <c r="CB1953">
        <v>-0.37581059999999999</v>
      </c>
      <c r="CC1953">
        <v>0.1952419</v>
      </c>
      <c r="CD1953">
        <v>-0.45349309999999998</v>
      </c>
      <c r="CE1953">
        <v>-1.564133</v>
      </c>
      <c r="CF1953">
        <v>0.2307968</v>
      </c>
      <c r="CG1953">
        <v>-0.84004210000000001</v>
      </c>
      <c r="CH1953">
        <v>-0.50532149999999998</v>
      </c>
      <c r="CI1953">
        <v>9.2819200000000004E-2</v>
      </c>
      <c r="CJ1953">
        <v>-5.8814469999999996</v>
      </c>
      <c r="CK1953">
        <v>5.6771849999999997</v>
      </c>
      <c r="CL1953">
        <v>6.0321309999999997</v>
      </c>
      <c r="CM1953">
        <v>6.4334769999999999</v>
      </c>
      <c r="CN1953">
        <v>-6.1680510000000002</v>
      </c>
      <c r="CO1953">
        <v>1.061687</v>
      </c>
      <c r="CP1953">
        <v>15.197179999999999</v>
      </c>
      <c r="CQ1953">
        <v>0.80722989999999994</v>
      </c>
      <c r="CR1953">
        <v>0.2114915</v>
      </c>
      <c r="CS1953">
        <v>0.14730699999999999</v>
      </c>
      <c r="CT1953">
        <v>7.63432E-2</v>
      </c>
      <c r="CU1953">
        <v>2.90996E-2</v>
      </c>
      <c r="CV1953">
        <v>2.3435899999999999E-2</v>
      </c>
      <c r="CW1953">
        <v>3.5988899999999997E-2</v>
      </c>
      <c r="CX1953">
        <v>2.03716E-2</v>
      </c>
      <c r="CY1953">
        <v>6.4154699999999995E-2</v>
      </c>
      <c r="CZ1953">
        <v>6.5720600000000004E-2</v>
      </c>
      <c r="DA1953">
        <v>0.31216240000000001</v>
      </c>
      <c r="DB1953">
        <v>0.51629559999999997</v>
      </c>
      <c r="DC1953">
        <v>0.41578700000000002</v>
      </c>
      <c r="DD1953">
        <v>0.55728310000000003</v>
      </c>
      <c r="DE1953">
        <v>0.43695879999999998</v>
      </c>
      <c r="DF1953">
        <v>0.65268079999999995</v>
      </c>
      <c r="DG1953">
        <v>0.65527829999999998</v>
      </c>
      <c r="DH1953">
        <v>1.2076309999999999</v>
      </c>
      <c r="DI1953">
        <v>1.275242</v>
      </c>
      <c r="DJ1953">
        <v>3.768383</v>
      </c>
      <c r="DK1953">
        <v>5.0651789999999997</v>
      </c>
      <c r="DL1953">
        <v>4.485538</v>
      </c>
      <c r="DM1953">
        <v>5.2092390000000002</v>
      </c>
      <c r="DN1953">
        <v>2.9765079999999999</v>
      </c>
      <c r="DO1953">
        <v>19</v>
      </c>
      <c r="DP1953">
        <v>20</v>
      </c>
    </row>
    <row r="1954" spans="1:120" hidden="1" x14ac:dyDescent="0.25">
      <c r="A1954" t="str">
        <f t="shared" si="30"/>
        <v>sublap_id-SLAP_PGEB_All Elect_44435</v>
      </c>
      <c r="B1954" t="s">
        <v>62</v>
      </c>
      <c r="C1954" t="s">
        <v>287</v>
      </c>
      <c r="D1954" t="s">
        <v>61</v>
      </c>
      <c r="E1954" t="s">
        <v>288</v>
      </c>
      <c r="F1954" t="s">
        <v>61</v>
      </c>
      <c r="G1954" t="s">
        <v>61</v>
      </c>
      <c r="H1954" t="s">
        <v>61</v>
      </c>
      <c r="I1954" t="s">
        <v>61</v>
      </c>
      <c r="J1954" t="s">
        <v>61</v>
      </c>
      <c r="K1954" t="s">
        <v>190</v>
      </c>
      <c r="L1954" s="18">
        <v>44435</v>
      </c>
      <c r="M1954">
        <v>19</v>
      </c>
      <c r="N1954">
        <v>20</v>
      </c>
      <c r="O1954" t="s">
        <v>263</v>
      </c>
      <c r="P1954">
        <v>9</v>
      </c>
      <c r="Q1954">
        <v>9</v>
      </c>
      <c r="R1954">
        <v>0</v>
      </c>
      <c r="S1954">
        <v>0</v>
      </c>
      <c r="T1954">
        <v>1</v>
      </c>
      <c r="U1954">
        <v>0</v>
      </c>
      <c r="V1954">
        <v>1</v>
      </c>
      <c r="W1954">
        <v>69.478999999999999</v>
      </c>
      <c r="X1954">
        <v>64.239999999999995</v>
      </c>
      <c r="Y1954">
        <v>65.162000000000006</v>
      </c>
      <c r="Z1954">
        <v>75.956000000000003</v>
      </c>
      <c r="AA1954">
        <v>96.233000000000004</v>
      </c>
      <c r="AB1954">
        <v>114.462</v>
      </c>
      <c r="AC1954">
        <v>128.001</v>
      </c>
      <c r="AD1954">
        <v>141.745</v>
      </c>
      <c r="AE1954">
        <v>165.73699999999999</v>
      </c>
      <c r="AF1954">
        <v>214.804</v>
      </c>
      <c r="AG1954">
        <v>272.71899999999999</v>
      </c>
      <c r="AH1954">
        <v>291.94099999999997</v>
      </c>
      <c r="AI1954">
        <v>307.11700000000002</v>
      </c>
      <c r="AJ1954">
        <v>317.90499999999997</v>
      </c>
      <c r="AK1954">
        <v>330.18799999999999</v>
      </c>
      <c r="AL1954">
        <v>331.32900000000001</v>
      </c>
      <c r="AM1954">
        <v>331.315</v>
      </c>
      <c r="AN1954">
        <v>352.976</v>
      </c>
      <c r="AO1954">
        <v>303.09100000000001</v>
      </c>
      <c r="AP1954">
        <v>301.46899999999999</v>
      </c>
      <c r="AQ1954">
        <v>299.85500000000002</v>
      </c>
      <c r="AR1954">
        <v>247.535</v>
      </c>
      <c r="AS1954">
        <v>110.53400000000001</v>
      </c>
      <c r="AT1954">
        <v>79.647999999999996</v>
      </c>
      <c r="AU1954">
        <v>69.944444000000004</v>
      </c>
      <c r="AV1954">
        <v>66.666667000000004</v>
      </c>
      <c r="AW1954">
        <v>65.166667000000004</v>
      </c>
      <c r="AX1954">
        <v>64.444444000000004</v>
      </c>
      <c r="AY1954">
        <v>63.277777999999998</v>
      </c>
      <c r="AZ1954">
        <v>62.333333000000003</v>
      </c>
      <c r="BA1954">
        <v>62.166666999999997</v>
      </c>
      <c r="BB1954">
        <v>62.611111000000001</v>
      </c>
      <c r="BC1954">
        <v>66.555555999999996</v>
      </c>
      <c r="BD1954">
        <v>71.111110999999994</v>
      </c>
      <c r="BE1954">
        <v>76.5</v>
      </c>
      <c r="BF1954">
        <v>82.166667000000004</v>
      </c>
      <c r="BG1954">
        <v>86.944444000000004</v>
      </c>
      <c r="BH1954">
        <v>91.055555999999996</v>
      </c>
      <c r="BI1954">
        <v>94.277777999999998</v>
      </c>
      <c r="BJ1954">
        <v>96.388889000000006</v>
      </c>
      <c r="BK1954">
        <v>96.777777999999998</v>
      </c>
      <c r="BL1954">
        <v>96.444444000000004</v>
      </c>
      <c r="BM1954">
        <v>94.388889000000006</v>
      </c>
      <c r="BN1954">
        <v>90.055555999999996</v>
      </c>
      <c r="BO1954">
        <v>84.611110999999994</v>
      </c>
      <c r="BP1954">
        <v>79.777777999999998</v>
      </c>
      <c r="BQ1954">
        <v>75.944444000000004</v>
      </c>
      <c r="BR1954">
        <v>73.222222000000002</v>
      </c>
      <c r="BS1954">
        <v>-3.566478</v>
      </c>
      <c r="BT1954">
        <v>-0.14425360000000001</v>
      </c>
      <c r="BU1954">
        <v>-0.67189469999999996</v>
      </c>
      <c r="BV1954">
        <v>-5.7671010000000003</v>
      </c>
      <c r="BW1954">
        <v>-12.38364</v>
      </c>
      <c r="BX1954">
        <v>-2.1318009999999998</v>
      </c>
      <c r="BY1954">
        <v>-2.9875829999999999</v>
      </c>
      <c r="BZ1954">
        <v>11.21331</v>
      </c>
      <c r="CA1954">
        <v>8.9578629999999997</v>
      </c>
      <c r="CB1954">
        <v>-4.9551670000000003</v>
      </c>
      <c r="CC1954">
        <v>11.00905</v>
      </c>
      <c r="CD1954">
        <v>7.8757809999999999</v>
      </c>
      <c r="CE1954">
        <v>6.1509369999999999</v>
      </c>
      <c r="CF1954">
        <v>7.7255190000000002</v>
      </c>
      <c r="CG1954">
        <v>3.4719899999999999</v>
      </c>
      <c r="CH1954">
        <v>7.1368200000000002</v>
      </c>
      <c r="CI1954">
        <v>7.665235</v>
      </c>
      <c r="CJ1954">
        <v>-20.58821</v>
      </c>
      <c r="CK1954">
        <v>15.651809999999999</v>
      </c>
      <c r="CL1954">
        <v>4.9734689999999997</v>
      </c>
      <c r="CM1954">
        <v>-16.435300000000002</v>
      </c>
      <c r="CN1954">
        <v>-44.694690000000001</v>
      </c>
      <c r="CO1954">
        <v>-22.197990000000001</v>
      </c>
      <c r="CP1954">
        <v>3.9887100000000002</v>
      </c>
      <c r="CQ1954">
        <v>1.746569</v>
      </c>
      <c r="CR1954">
        <v>0.62787899999999996</v>
      </c>
      <c r="CS1954">
        <v>0.46755780000000002</v>
      </c>
      <c r="CT1954">
        <v>1.33843</v>
      </c>
      <c r="CU1954">
        <v>3.9839479999999998</v>
      </c>
      <c r="CV1954">
        <v>3.9182739999999998</v>
      </c>
      <c r="CW1954">
        <v>4.922968</v>
      </c>
      <c r="CX1954">
        <v>6.7341819999999997</v>
      </c>
      <c r="CY1954">
        <v>5.5367629999999997</v>
      </c>
      <c r="CZ1954">
        <v>5.570176</v>
      </c>
      <c r="DA1954">
        <v>11.257250000000001</v>
      </c>
      <c r="DB1954">
        <v>3.3884919999999998</v>
      </c>
      <c r="DC1954">
        <v>3.821615</v>
      </c>
      <c r="DD1954">
        <v>3.9013089999999999</v>
      </c>
      <c r="DE1954">
        <v>3.9819049999999998</v>
      </c>
      <c r="DF1954">
        <v>3.5121609999999999</v>
      </c>
      <c r="DG1954">
        <v>3.5133709999999998</v>
      </c>
      <c r="DH1954">
        <v>4.627688</v>
      </c>
      <c r="DI1954">
        <v>8.2122060000000001</v>
      </c>
      <c r="DJ1954">
        <v>27.73366</v>
      </c>
      <c r="DK1954">
        <v>55.818440000000002</v>
      </c>
      <c r="DL1954">
        <v>73.918750000000003</v>
      </c>
      <c r="DM1954">
        <v>21.20955</v>
      </c>
      <c r="DN1954">
        <v>7.0580509999999999</v>
      </c>
      <c r="DO1954">
        <v>19</v>
      </c>
      <c r="DP1954">
        <v>20</v>
      </c>
    </row>
    <row r="1955" spans="1:120" x14ac:dyDescent="0.25">
      <c r="A1955" t="str">
        <f t="shared" si="30"/>
        <v>AutoDR-Yes_All Elect_44435</v>
      </c>
      <c r="B1955" t="s">
        <v>62</v>
      </c>
      <c r="C1955" t="s">
        <v>322</v>
      </c>
      <c r="D1955" t="s">
        <v>61</v>
      </c>
      <c r="E1955" t="s">
        <v>61</v>
      </c>
      <c r="F1955" t="s">
        <v>61</v>
      </c>
      <c r="G1955" t="s">
        <v>61</v>
      </c>
      <c r="H1955" t="s">
        <v>98</v>
      </c>
      <c r="I1955" t="s">
        <v>61</v>
      </c>
      <c r="J1955" t="s">
        <v>61</v>
      </c>
      <c r="K1955" t="s">
        <v>190</v>
      </c>
      <c r="L1955" s="18">
        <v>44435</v>
      </c>
      <c r="M1955">
        <v>19</v>
      </c>
      <c r="N1955">
        <v>20</v>
      </c>
      <c r="O1955" t="s">
        <v>263</v>
      </c>
      <c r="P1955">
        <v>10</v>
      </c>
      <c r="Q1955">
        <v>9</v>
      </c>
      <c r="R1955">
        <v>0</v>
      </c>
      <c r="S1955">
        <v>0</v>
      </c>
      <c r="T1955">
        <v>1</v>
      </c>
      <c r="U1955">
        <v>0</v>
      </c>
      <c r="V1955">
        <v>1</v>
      </c>
      <c r="W1955">
        <v>71.377778000000006</v>
      </c>
      <c r="X1955">
        <v>70</v>
      </c>
      <c r="Y1955">
        <v>70.222222000000002</v>
      </c>
      <c r="Z1955">
        <v>84.488889</v>
      </c>
      <c r="AA1955">
        <v>106.8</v>
      </c>
      <c r="AB1955">
        <v>126</v>
      </c>
      <c r="AC1955">
        <v>147.15556000000001</v>
      </c>
      <c r="AD1955">
        <v>180.66667000000001</v>
      </c>
      <c r="AE1955">
        <v>252.22221999999999</v>
      </c>
      <c r="AF1955">
        <v>314.53332999999998</v>
      </c>
      <c r="AG1955">
        <v>414.17777999999998</v>
      </c>
      <c r="AH1955">
        <v>441.86667</v>
      </c>
      <c r="AI1955">
        <v>461.33332999999999</v>
      </c>
      <c r="AJ1955">
        <v>477.64443999999997</v>
      </c>
      <c r="AK1955">
        <v>484.22221999999999</v>
      </c>
      <c r="AL1955">
        <v>486.84444000000002</v>
      </c>
      <c r="AM1955">
        <v>484.8</v>
      </c>
      <c r="AN1955">
        <v>514.08888999999999</v>
      </c>
      <c r="AO1955">
        <v>420.71111000000002</v>
      </c>
      <c r="AP1955">
        <v>429.91111000000001</v>
      </c>
      <c r="AQ1955">
        <v>443.86667</v>
      </c>
      <c r="AR1955">
        <v>344.88889</v>
      </c>
      <c r="AS1955">
        <v>123.64444</v>
      </c>
      <c r="AT1955">
        <v>84.488889</v>
      </c>
      <c r="AU1955">
        <v>67.666667000000004</v>
      </c>
      <c r="AV1955">
        <v>63.833333000000003</v>
      </c>
      <c r="AW1955">
        <v>62.611111000000001</v>
      </c>
      <c r="AX1955">
        <v>61.611111000000001</v>
      </c>
      <c r="AY1955">
        <v>60.777777999999998</v>
      </c>
      <c r="AZ1955">
        <v>59.666666999999997</v>
      </c>
      <c r="BA1955">
        <v>59.777777999999998</v>
      </c>
      <c r="BB1955">
        <v>60.666666999999997</v>
      </c>
      <c r="BC1955">
        <v>64.444444000000004</v>
      </c>
      <c r="BD1955">
        <v>69.277777999999998</v>
      </c>
      <c r="BE1955">
        <v>75.388889000000006</v>
      </c>
      <c r="BF1955">
        <v>81.833332999999996</v>
      </c>
      <c r="BG1955">
        <v>87.055555999999996</v>
      </c>
      <c r="BH1955">
        <v>89.888889000000006</v>
      </c>
      <c r="BI1955">
        <v>92.166667000000004</v>
      </c>
      <c r="BJ1955">
        <v>93.5</v>
      </c>
      <c r="BK1955">
        <v>93.222222000000002</v>
      </c>
      <c r="BL1955">
        <v>91.777777999999998</v>
      </c>
      <c r="BM1955">
        <v>88.555555999999996</v>
      </c>
      <c r="BN1955">
        <v>83.888889000000006</v>
      </c>
      <c r="BO1955">
        <v>78.833332999999996</v>
      </c>
      <c r="BP1955">
        <v>75.222222000000002</v>
      </c>
      <c r="BQ1955">
        <v>73.388889000000006</v>
      </c>
      <c r="BR1955">
        <v>71.444444000000004</v>
      </c>
      <c r="BS1955">
        <v>-2.6117189999999999</v>
      </c>
      <c r="BT1955">
        <v>-0.45649420000000002</v>
      </c>
      <c r="BU1955">
        <v>-2.1187999999999999E-2</v>
      </c>
      <c r="BV1955">
        <v>-7.502993</v>
      </c>
      <c r="BW1955">
        <v>-13.76816</v>
      </c>
      <c r="BX1955">
        <v>-0.38805060000000002</v>
      </c>
      <c r="BY1955">
        <v>3.265701</v>
      </c>
      <c r="BZ1955">
        <v>18.648720000000001</v>
      </c>
      <c r="CA1955">
        <v>2.547485</v>
      </c>
      <c r="CB1955">
        <v>-12.01038</v>
      </c>
      <c r="CC1955">
        <v>17.498719999999999</v>
      </c>
      <c r="CD1955">
        <v>19.258649999999999</v>
      </c>
      <c r="CE1955">
        <v>16.942160000000001</v>
      </c>
      <c r="CF1955">
        <v>11.42761</v>
      </c>
      <c r="CG1955">
        <v>12.93214</v>
      </c>
      <c r="CH1955">
        <v>13.493399999999999</v>
      </c>
      <c r="CI1955">
        <v>13.85378</v>
      </c>
      <c r="CJ1955">
        <v>-19.618189999999998</v>
      </c>
      <c r="CK1955">
        <v>50.122349999999997</v>
      </c>
      <c r="CL1955">
        <v>12.89001</v>
      </c>
      <c r="CM1955">
        <v>-35.283389999999997</v>
      </c>
      <c r="CN1955">
        <v>-48.35924</v>
      </c>
      <c r="CO1955">
        <v>-14.134320000000001</v>
      </c>
      <c r="CP1955">
        <v>-6.3686379999999998</v>
      </c>
      <c r="CQ1955">
        <v>0.78963720000000004</v>
      </c>
      <c r="CR1955">
        <v>1.341828</v>
      </c>
      <c r="CS1955">
        <v>1.2562869999999999</v>
      </c>
      <c r="CT1955">
        <v>2.4388899999999998</v>
      </c>
      <c r="CU1955">
        <v>6.6101130000000001</v>
      </c>
      <c r="CV1955">
        <v>6.7484710000000003</v>
      </c>
      <c r="CW1955">
        <v>12.441330000000001</v>
      </c>
      <c r="CX1955">
        <v>13.300660000000001</v>
      </c>
      <c r="CY1955">
        <v>11.58648</v>
      </c>
      <c r="CZ1955">
        <v>13.93736</v>
      </c>
      <c r="DA1955">
        <v>18.758320000000001</v>
      </c>
      <c r="DB1955">
        <v>5.217708</v>
      </c>
      <c r="DC1955">
        <v>4.999479</v>
      </c>
      <c r="DD1955">
        <v>5.5107530000000002</v>
      </c>
      <c r="DE1955">
        <v>4.9926769999999996</v>
      </c>
      <c r="DF1955">
        <v>4.4282750000000002</v>
      </c>
      <c r="DG1955">
        <v>5.6216030000000003</v>
      </c>
      <c r="DH1955">
        <v>16.849240000000002</v>
      </c>
      <c r="DI1955">
        <v>17.49072</v>
      </c>
      <c r="DJ1955">
        <v>64.407719999999998</v>
      </c>
      <c r="DK1955">
        <v>104.0866</v>
      </c>
      <c r="DL1955">
        <v>124.2641</v>
      </c>
      <c r="DM1955">
        <v>81.037220000000005</v>
      </c>
      <c r="DN1955">
        <v>21.626819999999999</v>
      </c>
      <c r="DO1955">
        <v>19</v>
      </c>
      <c r="DP1955">
        <v>20</v>
      </c>
    </row>
    <row r="1956" spans="1:120" hidden="1" x14ac:dyDescent="0.25">
      <c r="A1956" t="str">
        <f t="shared" si="30"/>
        <v>LCA-Greater Bay Area_All Elect_44435</v>
      </c>
      <c r="B1956" t="s">
        <v>62</v>
      </c>
      <c r="C1956" t="s">
        <v>209</v>
      </c>
      <c r="D1956" t="s">
        <v>36</v>
      </c>
      <c r="E1956" t="s">
        <v>61</v>
      </c>
      <c r="F1956" t="s">
        <v>61</v>
      </c>
      <c r="G1956" t="s">
        <v>61</v>
      </c>
      <c r="H1956" t="s">
        <v>61</v>
      </c>
      <c r="I1956" t="s">
        <v>61</v>
      </c>
      <c r="J1956" t="s">
        <v>61</v>
      </c>
      <c r="K1956" t="s">
        <v>190</v>
      </c>
      <c r="L1956" s="18">
        <v>44435</v>
      </c>
      <c r="M1956">
        <v>19</v>
      </c>
      <c r="N1956">
        <v>20</v>
      </c>
      <c r="O1956" t="s">
        <v>263</v>
      </c>
      <c r="P1956">
        <v>17</v>
      </c>
      <c r="Q1956">
        <v>16</v>
      </c>
      <c r="R1956">
        <v>0</v>
      </c>
      <c r="S1956">
        <v>0</v>
      </c>
      <c r="T1956">
        <v>0</v>
      </c>
      <c r="U1956">
        <v>0</v>
      </c>
      <c r="V1956">
        <v>0</v>
      </c>
      <c r="W1956">
        <v>125.87862</v>
      </c>
      <c r="X1956">
        <v>121.03788</v>
      </c>
      <c r="Y1956">
        <v>122.32881</v>
      </c>
      <c r="Z1956">
        <v>132.70305999999999</v>
      </c>
      <c r="AA1956">
        <v>160.45875000000001</v>
      </c>
      <c r="AB1956">
        <v>185.15975</v>
      </c>
      <c r="AC1956">
        <v>210.01374999999999</v>
      </c>
      <c r="AD1956">
        <v>263.33956000000001</v>
      </c>
      <c r="AE1956">
        <v>336.90069</v>
      </c>
      <c r="AF1956">
        <v>414.76387999999997</v>
      </c>
      <c r="AG1956">
        <v>545.58419000000004</v>
      </c>
      <c r="AH1956">
        <v>582.58043999999995</v>
      </c>
      <c r="AI1956">
        <v>609.60406</v>
      </c>
      <c r="AJ1956">
        <v>628.64936999999998</v>
      </c>
      <c r="AK1956">
        <v>642.94956000000002</v>
      </c>
      <c r="AL1956">
        <v>644.92687999999998</v>
      </c>
      <c r="AM1956">
        <v>649.00793999999996</v>
      </c>
      <c r="AN1956">
        <v>694.79318999999998</v>
      </c>
      <c r="AO1956">
        <v>574.44380999999998</v>
      </c>
      <c r="AP1956">
        <v>580.21</v>
      </c>
      <c r="AQ1956">
        <v>587.02381000000003</v>
      </c>
      <c r="AR1956">
        <v>457.82380999999998</v>
      </c>
      <c r="AS1956">
        <v>184.00162</v>
      </c>
      <c r="AT1956">
        <v>137.09012000000001</v>
      </c>
      <c r="AU1956">
        <v>67.4375</v>
      </c>
      <c r="AV1956">
        <v>64.1875</v>
      </c>
      <c r="AW1956">
        <v>62.90625</v>
      </c>
      <c r="AX1956">
        <v>62</v>
      </c>
      <c r="AY1956">
        <v>61</v>
      </c>
      <c r="AZ1956">
        <v>60.03125</v>
      </c>
      <c r="BA1956">
        <v>59.84375</v>
      </c>
      <c r="BB1956">
        <v>60.59375</v>
      </c>
      <c r="BC1956">
        <v>64.625</v>
      </c>
      <c r="BD1956">
        <v>69.53125</v>
      </c>
      <c r="BE1956">
        <v>75.15625</v>
      </c>
      <c r="BF1956">
        <v>80.875</v>
      </c>
      <c r="BG1956">
        <v>85.34375</v>
      </c>
      <c r="BH1956">
        <v>88.3125</v>
      </c>
      <c r="BI1956">
        <v>90.71875</v>
      </c>
      <c r="BJ1956">
        <v>92.3125</v>
      </c>
      <c r="BK1956">
        <v>92.5</v>
      </c>
      <c r="BL1956">
        <v>91.90625</v>
      </c>
      <c r="BM1956">
        <v>89.71875</v>
      </c>
      <c r="BN1956">
        <v>85.40625</v>
      </c>
      <c r="BO1956">
        <v>80.0625</v>
      </c>
      <c r="BP1956">
        <v>75.78125</v>
      </c>
      <c r="BQ1956">
        <v>73</v>
      </c>
      <c r="BR1956">
        <v>70.75</v>
      </c>
      <c r="BS1956">
        <v>-3.9287260000000002</v>
      </c>
      <c r="BT1956">
        <v>7.1618999999999997E-3</v>
      </c>
      <c r="BU1956">
        <v>-0.56502859999999999</v>
      </c>
      <c r="BV1956">
        <v>-4.7864120000000003</v>
      </c>
      <c r="BW1956">
        <v>-16.46801</v>
      </c>
      <c r="BX1956">
        <v>-5.0603290000000003</v>
      </c>
      <c r="BY1956">
        <v>-0.81158580000000002</v>
      </c>
      <c r="BZ1956">
        <v>21.54984</v>
      </c>
      <c r="CA1956">
        <v>8.1265540000000005</v>
      </c>
      <c r="CB1956">
        <v>-9.9400340000000007</v>
      </c>
      <c r="CC1956">
        <v>17.162870000000002</v>
      </c>
      <c r="CD1956">
        <v>18.76407</v>
      </c>
      <c r="CE1956">
        <v>14.46866</v>
      </c>
      <c r="CF1956">
        <v>14.628119999999999</v>
      </c>
      <c r="CG1956">
        <v>12.08023</v>
      </c>
      <c r="CH1956">
        <v>16.103899999999999</v>
      </c>
      <c r="CI1956">
        <v>11.417759999999999</v>
      </c>
      <c r="CJ1956">
        <v>-40.97101</v>
      </c>
      <c r="CK1956">
        <v>48.16254</v>
      </c>
      <c r="CL1956">
        <v>7.3651090000000003</v>
      </c>
      <c r="CM1956">
        <v>-36.287329999999997</v>
      </c>
      <c r="CN1956">
        <v>-65.39631</v>
      </c>
      <c r="CO1956">
        <v>-16.612590000000001</v>
      </c>
      <c r="CP1956">
        <v>10.01765</v>
      </c>
      <c r="CQ1956">
        <v>2.3959709999999999</v>
      </c>
      <c r="CR1956">
        <v>1.5878369999999999</v>
      </c>
      <c r="CS1956">
        <v>1.3893720000000001</v>
      </c>
      <c r="CT1956">
        <v>2.3999709999999999</v>
      </c>
      <c r="CU1956">
        <v>6.3923230000000002</v>
      </c>
      <c r="CV1956">
        <v>7.6780920000000004</v>
      </c>
      <c r="CW1956">
        <v>12.63409</v>
      </c>
      <c r="CX1956">
        <v>15.12416</v>
      </c>
      <c r="CY1956">
        <v>12.682639999999999</v>
      </c>
      <c r="CZ1956">
        <v>14.96341</v>
      </c>
      <c r="DA1956">
        <v>20.13833</v>
      </c>
      <c r="DB1956">
        <v>6.8222339999999999</v>
      </c>
      <c r="DC1956">
        <v>7.0129840000000003</v>
      </c>
      <c r="DD1956">
        <v>7.5460560000000001</v>
      </c>
      <c r="DE1956">
        <v>7.3549439999999997</v>
      </c>
      <c r="DF1956">
        <v>6.4345699999999999</v>
      </c>
      <c r="DG1956">
        <v>7.2077359999999997</v>
      </c>
      <c r="DH1956">
        <v>18.313369999999999</v>
      </c>
      <c r="DI1956">
        <v>20.3474</v>
      </c>
      <c r="DJ1956">
        <v>71.680059999999997</v>
      </c>
      <c r="DK1956">
        <v>109.1045</v>
      </c>
      <c r="DL1956">
        <v>122.1544</v>
      </c>
      <c r="DM1956">
        <v>80.083950000000002</v>
      </c>
      <c r="DN1956">
        <v>23.23677</v>
      </c>
      <c r="DO1956">
        <v>19</v>
      </c>
      <c r="DP1956">
        <v>20</v>
      </c>
    </row>
    <row r="1957" spans="1:120" hidden="1" x14ac:dyDescent="0.25">
      <c r="A1957" t="str">
        <f t="shared" si="30"/>
        <v>All_All Elect_44435</v>
      </c>
      <c r="B1957" t="s">
        <v>62</v>
      </c>
      <c r="C1957" t="s">
        <v>61</v>
      </c>
      <c r="D1957" t="s">
        <v>61</v>
      </c>
      <c r="E1957" t="s">
        <v>61</v>
      </c>
      <c r="F1957" t="s">
        <v>61</v>
      </c>
      <c r="G1957" t="s">
        <v>61</v>
      </c>
      <c r="H1957" t="s">
        <v>61</v>
      </c>
      <c r="I1957" t="s">
        <v>61</v>
      </c>
      <c r="J1957" t="s">
        <v>61</v>
      </c>
      <c r="K1957" t="s">
        <v>190</v>
      </c>
      <c r="L1957" s="18">
        <v>44435</v>
      </c>
      <c r="M1957">
        <v>19</v>
      </c>
      <c r="N1957">
        <v>20</v>
      </c>
      <c r="O1957" t="s">
        <v>263</v>
      </c>
      <c r="P1957">
        <v>17</v>
      </c>
      <c r="Q1957">
        <v>16</v>
      </c>
      <c r="R1957">
        <v>0</v>
      </c>
      <c r="S1957">
        <v>0</v>
      </c>
      <c r="T1957">
        <v>0</v>
      </c>
      <c r="U1957">
        <v>0</v>
      </c>
      <c r="V1957">
        <v>0</v>
      </c>
      <c r="W1957">
        <v>125.87862</v>
      </c>
      <c r="X1957">
        <v>121.03788</v>
      </c>
      <c r="Y1957">
        <v>122.32881</v>
      </c>
      <c r="Z1957">
        <v>132.70305999999999</v>
      </c>
      <c r="AA1957">
        <v>160.45875000000001</v>
      </c>
      <c r="AB1957">
        <v>185.15975</v>
      </c>
      <c r="AC1957">
        <v>210.01374999999999</v>
      </c>
      <c r="AD1957">
        <v>263.33956000000001</v>
      </c>
      <c r="AE1957">
        <v>336.90069</v>
      </c>
      <c r="AF1957">
        <v>414.76387</v>
      </c>
      <c r="AG1957">
        <v>545.58419000000004</v>
      </c>
      <c r="AH1957">
        <v>582.58043999999995</v>
      </c>
      <c r="AI1957">
        <v>609.60406</v>
      </c>
      <c r="AJ1957">
        <v>628.64936999999998</v>
      </c>
      <c r="AK1957">
        <v>642.94956000000002</v>
      </c>
      <c r="AL1957">
        <v>644.92687999999998</v>
      </c>
      <c r="AM1957">
        <v>649.00793999999996</v>
      </c>
      <c r="AN1957">
        <v>694.79318999999998</v>
      </c>
      <c r="AO1957">
        <v>574.44380999999998</v>
      </c>
      <c r="AP1957">
        <v>580.21</v>
      </c>
      <c r="AQ1957">
        <v>587.02381000000003</v>
      </c>
      <c r="AR1957">
        <v>457.82380999999998</v>
      </c>
      <c r="AS1957">
        <v>184.00162</v>
      </c>
      <c r="AT1957">
        <v>137.09012999999999</v>
      </c>
      <c r="AU1957">
        <v>67.4375</v>
      </c>
      <c r="AV1957">
        <v>64.1875</v>
      </c>
      <c r="AW1957">
        <v>62.90625</v>
      </c>
      <c r="AX1957">
        <v>62</v>
      </c>
      <c r="AY1957">
        <v>61</v>
      </c>
      <c r="AZ1957">
        <v>60.03125</v>
      </c>
      <c r="BA1957">
        <v>59.84375</v>
      </c>
      <c r="BB1957">
        <v>60.59375</v>
      </c>
      <c r="BC1957">
        <v>64.625</v>
      </c>
      <c r="BD1957">
        <v>69.53125</v>
      </c>
      <c r="BE1957">
        <v>75.15625</v>
      </c>
      <c r="BF1957">
        <v>80.875</v>
      </c>
      <c r="BG1957">
        <v>85.34375</v>
      </c>
      <c r="BH1957">
        <v>88.3125</v>
      </c>
      <c r="BI1957">
        <v>90.71875</v>
      </c>
      <c r="BJ1957">
        <v>92.3125</v>
      </c>
      <c r="BK1957">
        <v>92.5</v>
      </c>
      <c r="BL1957">
        <v>91.90625</v>
      </c>
      <c r="BM1957">
        <v>89.71875</v>
      </c>
      <c r="BN1957">
        <v>85.40625</v>
      </c>
      <c r="BO1957">
        <v>80.0625</v>
      </c>
      <c r="BP1957">
        <v>75.78125</v>
      </c>
      <c r="BQ1957">
        <v>73</v>
      </c>
      <c r="BR1957">
        <v>70.75</v>
      </c>
      <c r="BS1957">
        <v>-3.9287260000000002</v>
      </c>
      <c r="BT1957">
        <v>7.1618999999999997E-3</v>
      </c>
      <c r="BU1957">
        <v>-0.56502859999999999</v>
      </c>
      <c r="BV1957">
        <v>-4.7864120000000003</v>
      </c>
      <c r="BW1957">
        <v>-16.46801</v>
      </c>
      <c r="BX1957">
        <v>-5.0603290000000003</v>
      </c>
      <c r="BY1957">
        <v>-0.81158580000000002</v>
      </c>
      <c r="BZ1957">
        <v>21.54984</v>
      </c>
      <c r="CA1957">
        <v>8.1265540000000005</v>
      </c>
      <c r="CB1957">
        <v>-9.9400340000000007</v>
      </c>
      <c r="CC1957">
        <v>17.162870000000002</v>
      </c>
      <c r="CD1957">
        <v>18.76407</v>
      </c>
      <c r="CE1957">
        <v>14.46866</v>
      </c>
      <c r="CF1957">
        <v>14.628119999999999</v>
      </c>
      <c r="CG1957">
        <v>12.08023</v>
      </c>
      <c r="CH1957">
        <v>16.103899999999999</v>
      </c>
      <c r="CI1957">
        <v>11.417759999999999</v>
      </c>
      <c r="CJ1957">
        <v>-40.97101</v>
      </c>
      <c r="CK1957">
        <v>48.16254</v>
      </c>
      <c r="CL1957">
        <v>7.3651090000000003</v>
      </c>
      <c r="CM1957">
        <v>-36.287329999999997</v>
      </c>
      <c r="CN1957">
        <v>-65.39631</v>
      </c>
      <c r="CO1957">
        <v>-16.612590000000001</v>
      </c>
      <c r="CP1957">
        <v>10.01765</v>
      </c>
      <c r="CQ1957">
        <v>2.3959709999999999</v>
      </c>
      <c r="CR1957">
        <v>1.5878369999999999</v>
      </c>
      <c r="CS1957">
        <v>1.3893720000000001</v>
      </c>
      <c r="CT1957">
        <v>2.3999709999999999</v>
      </c>
      <c r="CU1957">
        <v>6.3923230000000002</v>
      </c>
      <c r="CV1957">
        <v>7.6780920000000004</v>
      </c>
      <c r="CW1957">
        <v>12.63409</v>
      </c>
      <c r="CX1957">
        <v>15.12416</v>
      </c>
      <c r="CY1957">
        <v>12.682639999999999</v>
      </c>
      <c r="CZ1957">
        <v>14.96341</v>
      </c>
      <c r="DA1957">
        <v>20.13833</v>
      </c>
      <c r="DB1957">
        <v>6.8222339999999999</v>
      </c>
      <c r="DC1957">
        <v>7.0129840000000003</v>
      </c>
      <c r="DD1957">
        <v>7.5460560000000001</v>
      </c>
      <c r="DE1957">
        <v>7.3549439999999997</v>
      </c>
      <c r="DF1957">
        <v>6.4345699999999999</v>
      </c>
      <c r="DG1957">
        <v>7.2077359999999997</v>
      </c>
      <c r="DH1957">
        <v>18.313369999999999</v>
      </c>
      <c r="DI1957">
        <v>20.3474</v>
      </c>
      <c r="DJ1957">
        <v>71.680059999999997</v>
      </c>
      <c r="DK1957">
        <v>109.1045</v>
      </c>
      <c r="DL1957">
        <v>122.1544</v>
      </c>
      <c r="DM1957">
        <v>80.083950000000002</v>
      </c>
      <c r="DN1957">
        <v>23.23677</v>
      </c>
      <c r="DO1957">
        <v>19</v>
      </c>
      <c r="DP1957">
        <v>20</v>
      </c>
    </row>
    <row r="1958" spans="1:120" x14ac:dyDescent="0.25">
      <c r="A1958" t="str">
        <f t="shared" si="30"/>
        <v>AutoDR-No_All Elect_44435</v>
      </c>
      <c r="B1958" t="s">
        <v>62</v>
      </c>
      <c r="C1958" t="s">
        <v>321</v>
      </c>
      <c r="D1958" t="s">
        <v>61</v>
      </c>
      <c r="E1958" t="s">
        <v>61</v>
      </c>
      <c r="F1958" t="s">
        <v>61</v>
      </c>
      <c r="G1958" t="s">
        <v>61</v>
      </c>
      <c r="H1958" t="s">
        <v>97</v>
      </c>
      <c r="I1958" t="s">
        <v>61</v>
      </c>
      <c r="J1958" t="s">
        <v>61</v>
      </c>
      <c r="K1958" t="s">
        <v>190</v>
      </c>
      <c r="L1958" s="18">
        <v>44435</v>
      </c>
      <c r="M1958">
        <v>19</v>
      </c>
      <c r="N1958">
        <v>20</v>
      </c>
      <c r="O1958" t="s">
        <v>263</v>
      </c>
      <c r="P1958">
        <v>7</v>
      </c>
      <c r="Q1958">
        <v>7</v>
      </c>
      <c r="R1958">
        <v>0</v>
      </c>
      <c r="S1958">
        <v>0</v>
      </c>
      <c r="T1958">
        <v>1</v>
      </c>
      <c r="U1958">
        <v>0</v>
      </c>
      <c r="V1958">
        <v>1</v>
      </c>
      <c r="W1958">
        <v>54.234000000000002</v>
      </c>
      <c r="X1958">
        <v>50.917999999999999</v>
      </c>
      <c r="Y1958">
        <v>51.933</v>
      </c>
      <c r="Z1958">
        <v>48.856999999999999</v>
      </c>
      <c r="AA1958">
        <v>54.9</v>
      </c>
      <c r="AB1958">
        <v>60.868000000000002</v>
      </c>
      <c r="AC1958">
        <v>65.22</v>
      </c>
      <c r="AD1958">
        <v>85.248999999999995</v>
      </c>
      <c r="AE1958">
        <v>90.082999999999998</v>
      </c>
      <c r="AF1958">
        <v>107.286</v>
      </c>
      <c r="AG1958">
        <v>140.73099999999999</v>
      </c>
      <c r="AH1958">
        <v>150.631</v>
      </c>
      <c r="AI1958">
        <v>158.54499999999999</v>
      </c>
      <c r="AJ1958">
        <v>161.79</v>
      </c>
      <c r="AK1958">
        <v>169.32900000000001</v>
      </c>
      <c r="AL1958">
        <v>168.83</v>
      </c>
      <c r="AM1958">
        <v>174.511</v>
      </c>
      <c r="AN1958">
        <v>191.24299999999999</v>
      </c>
      <c r="AO1958">
        <v>162.01300000000001</v>
      </c>
      <c r="AP1958">
        <v>159.16</v>
      </c>
      <c r="AQ1958">
        <v>153.01300000000001</v>
      </c>
      <c r="AR1958">
        <v>120.49299999999999</v>
      </c>
      <c r="AS1958">
        <v>61.898000000000003</v>
      </c>
      <c r="AT1958">
        <v>52.985999999999997</v>
      </c>
      <c r="AU1958">
        <v>67.142857000000006</v>
      </c>
      <c r="AV1958">
        <v>64.642857000000006</v>
      </c>
      <c r="AW1958">
        <v>63.285713999999999</v>
      </c>
      <c r="AX1958">
        <v>62.5</v>
      </c>
      <c r="AY1958">
        <v>61.285713999999999</v>
      </c>
      <c r="AZ1958">
        <v>60.5</v>
      </c>
      <c r="BA1958">
        <v>59.928570999999998</v>
      </c>
      <c r="BB1958">
        <v>60.5</v>
      </c>
      <c r="BC1958">
        <v>64.857142999999994</v>
      </c>
      <c r="BD1958">
        <v>69.857142999999994</v>
      </c>
      <c r="BE1958">
        <v>74.857142999999994</v>
      </c>
      <c r="BF1958">
        <v>79.642857000000006</v>
      </c>
      <c r="BG1958">
        <v>83.142857000000006</v>
      </c>
      <c r="BH1958">
        <v>86.285713999999999</v>
      </c>
      <c r="BI1958">
        <v>88.857142999999994</v>
      </c>
      <c r="BJ1958">
        <v>90.785713999999999</v>
      </c>
      <c r="BK1958">
        <v>91.571428999999995</v>
      </c>
      <c r="BL1958">
        <v>92.071428999999995</v>
      </c>
      <c r="BM1958">
        <v>91.214286000000001</v>
      </c>
      <c r="BN1958">
        <v>87.357142999999994</v>
      </c>
      <c r="BO1958">
        <v>81.642857000000006</v>
      </c>
      <c r="BP1958">
        <v>76.5</v>
      </c>
      <c r="BQ1958">
        <v>72.5</v>
      </c>
      <c r="BR1958">
        <v>69.857142999999994</v>
      </c>
      <c r="BS1958">
        <v>-1.3470770000000001</v>
      </c>
      <c r="BT1958">
        <v>0.4175854</v>
      </c>
      <c r="BU1958">
        <v>-0.51272240000000002</v>
      </c>
      <c r="BV1958">
        <v>2.2478349999999998</v>
      </c>
      <c r="BW1958">
        <v>-3.107961</v>
      </c>
      <c r="BX1958">
        <v>-4.4134169999999999</v>
      </c>
      <c r="BY1958">
        <v>-3.702976</v>
      </c>
      <c r="BZ1958">
        <v>3.4983590000000002</v>
      </c>
      <c r="CA1958">
        <v>5.355785</v>
      </c>
      <c r="CB1958">
        <v>1.4540109999999999</v>
      </c>
      <c r="CC1958">
        <v>0.40443849999999998</v>
      </c>
      <c r="CD1958">
        <v>0.32752130000000002</v>
      </c>
      <c r="CE1958">
        <v>-1.6303810000000001</v>
      </c>
      <c r="CF1958">
        <v>3.4827919999999999</v>
      </c>
      <c r="CG1958">
        <v>-0.26929760000000003</v>
      </c>
      <c r="CH1958">
        <v>3.0125479999999998</v>
      </c>
      <c r="CI1958">
        <v>-1.722281</v>
      </c>
      <c r="CJ1958">
        <v>-20.90457</v>
      </c>
      <c r="CK1958">
        <v>0.21933179999999999</v>
      </c>
      <c r="CL1958">
        <v>-4.6691459999999996</v>
      </c>
      <c r="CM1958">
        <v>-2.3977300000000001</v>
      </c>
      <c r="CN1958">
        <v>-18.026150000000001</v>
      </c>
      <c r="CO1958">
        <v>-2.9144920000000001</v>
      </c>
      <c r="CP1958">
        <v>15.16015</v>
      </c>
      <c r="CQ1958">
        <v>1.482777</v>
      </c>
      <c r="CR1958">
        <v>0.31964609999999999</v>
      </c>
      <c r="CS1958">
        <v>0.21313199999999999</v>
      </c>
      <c r="CT1958">
        <v>0.150425</v>
      </c>
      <c r="CU1958">
        <v>0.30821219999999999</v>
      </c>
      <c r="CV1958">
        <v>1.3350930000000001</v>
      </c>
      <c r="CW1958">
        <v>1.113969</v>
      </c>
      <c r="CX1958">
        <v>2.6236480000000002</v>
      </c>
      <c r="CY1958">
        <v>1.849402</v>
      </c>
      <c r="CZ1958">
        <v>1.965522</v>
      </c>
      <c r="DA1958">
        <v>2.644558</v>
      </c>
      <c r="DB1958">
        <v>1.816881</v>
      </c>
      <c r="DC1958">
        <v>2.1626159999999999</v>
      </c>
      <c r="DD1958">
        <v>2.2206860000000002</v>
      </c>
      <c r="DE1958">
        <v>2.4710380000000001</v>
      </c>
      <c r="DF1958">
        <v>2.1129250000000002</v>
      </c>
      <c r="DG1958">
        <v>1.8312090000000001</v>
      </c>
      <c r="DH1958">
        <v>2.5743360000000002</v>
      </c>
      <c r="DI1958">
        <v>3.8565160000000001</v>
      </c>
      <c r="DJ1958">
        <v>11.32488</v>
      </c>
      <c r="DK1958">
        <v>12.33611</v>
      </c>
      <c r="DL1958">
        <v>7.5520719999999999</v>
      </c>
      <c r="DM1958">
        <v>5.2992710000000001</v>
      </c>
      <c r="DN1958">
        <v>3.065715</v>
      </c>
      <c r="DO1958">
        <v>19</v>
      </c>
      <c r="DP1958">
        <v>20</v>
      </c>
    </row>
    <row r="1959" spans="1:120" hidden="1" x14ac:dyDescent="0.25">
      <c r="A1959" t="str">
        <f t="shared" si="30"/>
        <v>All_Elect DA 2-6 (1PM-9PM)_44435_19-20</v>
      </c>
      <c r="B1959" t="s">
        <v>62</v>
      </c>
      <c r="C1959" t="s">
        <v>61</v>
      </c>
      <c r="D1959" t="s">
        <v>61</v>
      </c>
      <c r="E1959" t="s">
        <v>61</v>
      </c>
      <c r="F1959" t="s">
        <v>61</v>
      </c>
      <c r="G1959" t="s">
        <v>61</v>
      </c>
      <c r="H1959" t="s">
        <v>61</v>
      </c>
      <c r="I1959" t="s">
        <v>61</v>
      </c>
      <c r="J1959" t="s">
        <v>61</v>
      </c>
      <c r="K1959" t="s">
        <v>180</v>
      </c>
      <c r="L1959" s="18">
        <v>44435</v>
      </c>
      <c r="M1959">
        <v>19</v>
      </c>
      <c r="N1959">
        <v>20</v>
      </c>
      <c r="O1959" t="s">
        <v>263</v>
      </c>
      <c r="P1959">
        <v>17</v>
      </c>
      <c r="Q1959">
        <v>16</v>
      </c>
      <c r="R1959">
        <v>0</v>
      </c>
      <c r="S1959">
        <v>1</v>
      </c>
      <c r="T1959">
        <v>0</v>
      </c>
      <c r="U1959">
        <v>1</v>
      </c>
      <c r="V1959">
        <v>1</v>
      </c>
      <c r="W1959">
        <v>125.87862</v>
      </c>
      <c r="X1959">
        <v>121.03788</v>
      </c>
      <c r="Y1959">
        <v>122.32881</v>
      </c>
      <c r="Z1959">
        <v>132.70305999999999</v>
      </c>
      <c r="AA1959">
        <v>160.45875000000001</v>
      </c>
      <c r="AB1959">
        <v>185.15975</v>
      </c>
      <c r="AC1959">
        <v>210.01374999999999</v>
      </c>
      <c r="AD1959">
        <v>263.33956000000001</v>
      </c>
      <c r="AE1959">
        <v>336.90069</v>
      </c>
      <c r="AF1959">
        <v>414.76387</v>
      </c>
      <c r="AG1959">
        <v>545.58419000000004</v>
      </c>
      <c r="AH1959">
        <v>582.58043999999995</v>
      </c>
      <c r="AI1959">
        <v>609.60406</v>
      </c>
      <c r="AJ1959">
        <v>628.64936999999998</v>
      </c>
      <c r="AK1959">
        <v>642.94956000000002</v>
      </c>
      <c r="AL1959">
        <v>644.92687999999998</v>
      </c>
      <c r="AM1959">
        <v>649.00793999999996</v>
      </c>
      <c r="AN1959">
        <v>694.79318999999998</v>
      </c>
      <c r="AO1959">
        <v>574.44380999999998</v>
      </c>
      <c r="AP1959">
        <v>580.21</v>
      </c>
      <c r="AQ1959">
        <v>587.02381000000003</v>
      </c>
      <c r="AR1959">
        <v>457.82380999999998</v>
      </c>
      <c r="AS1959">
        <v>184.00162</v>
      </c>
      <c r="AT1959">
        <v>137.09012999999999</v>
      </c>
      <c r="AU1959">
        <v>67.4375</v>
      </c>
      <c r="AV1959">
        <v>64.1875</v>
      </c>
      <c r="AW1959">
        <v>62.90625</v>
      </c>
      <c r="AX1959">
        <v>62</v>
      </c>
      <c r="AY1959">
        <v>61</v>
      </c>
      <c r="AZ1959">
        <v>60.03125</v>
      </c>
      <c r="BA1959">
        <v>59.84375</v>
      </c>
      <c r="BB1959">
        <v>60.59375</v>
      </c>
      <c r="BC1959">
        <v>64.625</v>
      </c>
      <c r="BD1959">
        <v>69.53125</v>
      </c>
      <c r="BE1959">
        <v>75.15625</v>
      </c>
      <c r="BF1959">
        <v>80.875</v>
      </c>
      <c r="BG1959">
        <v>85.34375</v>
      </c>
      <c r="BH1959">
        <v>88.3125</v>
      </c>
      <c r="BI1959">
        <v>90.71875</v>
      </c>
      <c r="BJ1959">
        <v>92.3125</v>
      </c>
      <c r="BK1959">
        <v>92.5</v>
      </c>
      <c r="BL1959">
        <v>91.90625</v>
      </c>
      <c r="BM1959">
        <v>89.71875</v>
      </c>
      <c r="BN1959">
        <v>85.40625</v>
      </c>
      <c r="BO1959">
        <v>80.0625</v>
      </c>
      <c r="BP1959">
        <v>75.78125</v>
      </c>
      <c r="BQ1959">
        <v>73</v>
      </c>
      <c r="BR1959">
        <v>70.75</v>
      </c>
      <c r="BS1959">
        <v>-3.9287260000000002</v>
      </c>
      <c r="BT1959">
        <v>7.1618999999999997E-3</v>
      </c>
      <c r="BU1959">
        <v>-0.56502859999999999</v>
      </c>
      <c r="BV1959">
        <v>-4.7864120000000003</v>
      </c>
      <c r="BW1959">
        <v>-16.46801</v>
      </c>
      <c r="BX1959">
        <v>-5.0603290000000003</v>
      </c>
      <c r="BY1959">
        <v>-0.81158580000000002</v>
      </c>
      <c r="BZ1959">
        <v>21.54984</v>
      </c>
      <c r="CA1959">
        <v>8.1265540000000005</v>
      </c>
      <c r="CB1959">
        <v>-9.9400340000000007</v>
      </c>
      <c r="CC1959">
        <v>17.162870000000002</v>
      </c>
      <c r="CD1959">
        <v>18.76407</v>
      </c>
      <c r="CE1959">
        <v>14.46866</v>
      </c>
      <c r="CF1959">
        <v>14.628119999999999</v>
      </c>
      <c r="CG1959">
        <v>12.08023</v>
      </c>
      <c r="CH1959">
        <v>16.103899999999999</v>
      </c>
      <c r="CI1959">
        <v>11.417759999999999</v>
      </c>
      <c r="CJ1959">
        <v>-40.97101</v>
      </c>
      <c r="CK1959">
        <v>48.16254</v>
      </c>
      <c r="CL1959">
        <v>7.3651090000000003</v>
      </c>
      <c r="CM1959">
        <v>-36.287329999999997</v>
      </c>
      <c r="CN1959">
        <v>-65.39631</v>
      </c>
      <c r="CO1959">
        <v>-16.612590000000001</v>
      </c>
      <c r="CP1959">
        <v>10.01765</v>
      </c>
      <c r="CQ1959">
        <v>2.3959709999999999</v>
      </c>
      <c r="CR1959">
        <v>1.5878369999999999</v>
      </c>
      <c r="CS1959">
        <v>1.3893720000000001</v>
      </c>
      <c r="CT1959">
        <v>2.3999709999999999</v>
      </c>
      <c r="CU1959">
        <v>6.3923230000000002</v>
      </c>
      <c r="CV1959">
        <v>7.6780920000000004</v>
      </c>
      <c r="CW1959">
        <v>12.63409</v>
      </c>
      <c r="CX1959">
        <v>15.12416</v>
      </c>
      <c r="CY1959">
        <v>12.682639999999999</v>
      </c>
      <c r="CZ1959">
        <v>14.96341</v>
      </c>
      <c r="DA1959">
        <v>20.13833</v>
      </c>
      <c r="DB1959">
        <v>6.8222339999999999</v>
      </c>
      <c r="DC1959">
        <v>7.0129840000000003</v>
      </c>
      <c r="DD1959">
        <v>7.5460560000000001</v>
      </c>
      <c r="DE1959">
        <v>7.3549439999999997</v>
      </c>
      <c r="DF1959">
        <v>6.4345699999999999</v>
      </c>
      <c r="DG1959">
        <v>7.2077359999999997</v>
      </c>
      <c r="DH1959">
        <v>18.313369999999999</v>
      </c>
      <c r="DI1959">
        <v>20.3474</v>
      </c>
      <c r="DJ1959">
        <v>71.680059999999997</v>
      </c>
      <c r="DK1959">
        <v>109.1045</v>
      </c>
      <c r="DL1959">
        <v>122.1544</v>
      </c>
      <c r="DM1959">
        <v>80.083950000000002</v>
      </c>
      <c r="DN1959">
        <v>23.23677</v>
      </c>
      <c r="DO1959">
        <v>19</v>
      </c>
      <c r="DP1959">
        <v>20</v>
      </c>
    </row>
    <row r="1960" spans="1:120" x14ac:dyDescent="0.25">
      <c r="A1960" t="str">
        <f t="shared" si="30"/>
        <v>AutoDR-Yes_Elect DA 2-6 (1PM-9PM)_44435_19-20</v>
      </c>
      <c r="B1960" t="s">
        <v>62</v>
      </c>
      <c r="C1960" t="s">
        <v>322</v>
      </c>
      <c r="D1960" t="s">
        <v>61</v>
      </c>
      <c r="E1960" t="s">
        <v>61</v>
      </c>
      <c r="F1960" t="s">
        <v>61</v>
      </c>
      <c r="G1960" t="s">
        <v>61</v>
      </c>
      <c r="H1960" t="s">
        <v>98</v>
      </c>
      <c r="I1960" t="s">
        <v>61</v>
      </c>
      <c r="J1960" t="s">
        <v>61</v>
      </c>
      <c r="K1960" t="s">
        <v>180</v>
      </c>
      <c r="L1960" s="18">
        <v>44435</v>
      </c>
      <c r="M1960">
        <v>19</v>
      </c>
      <c r="N1960">
        <v>20</v>
      </c>
      <c r="O1960" t="s">
        <v>263</v>
      </c>
      <c r="P1960">
        <v>10</v>
      </c>
      <c r="Q1960">
        <v>9</v>
      </c>
      <c r="R1960">
        <v>0</v>
      </c>
      <c r="S1960">
        <v>0</v>
      </c>
      <c r="T1960">
        <v>1</v>
      </c>
      <c r="U1960">
        <v>1</v>
      </c>
      <c r="V1960">
        <v>1</v>
      </c>
      <c r="W1960">
        <v>71.377778000000006</v>
      </c>
      <c r="X1960">
        <v>70</v>
      </c>
      <c r="Y1960">
        <v>70.222222000000002</v>
      </c>
      <c r="Z1960">
        <v>84.488889</v>
      </c>
      <c r="AA1960">
        <v>106.8</v>
      </c>
      <c r="AB1960">
        <v>126</v>
      </c>
      <c r="AC1960">
        <v>147.15556000000001</v>
      </c>
      <c r="AD1960">
        <v>180.66667000000001</v>
      </c>
      <c r="AE1960">
        <v>252.22221999999999</v>
      </c>
      <c r="AF1960">
        <v>314.53332999999998</v>
      </c>
      <c r="AG1960">
        <v>414.17777999999998</v>
      </c>
      <c r="AH1960">
        <v>441.86667</v>
      </c>
      <c r="AI1960">
        <v>461.33332999999999</v>
      </c>
      <c r="AJ1960">
        <v>477.64443999999997</v>
      </c>
      <c r="AK1960">
        <v>484.22221999999999</v>
      </c>
      <c r="AL1960">
        <v>486.84444000000002</v>
      </c>
      <c r="AM1960">
        <v>484.8</v>
      </c>
      <c r="AN1960">
        <v>514.08888999999999</v>
      </c>
      <c r="AO1960">
        <v>420.71111000000002</v>
      </c>
      <c r="AP1960">
        <v>429.91111000000001</v>
      </c>
      <c r="AQ1960">
        <v>443.86667</v>
      </c>
      <c r="AR1960">
        <v>344.88889</v>
      </c>
      <c r="AS1960">
        <v>123.64444</v>
      </c>
      <c r="AT1960">
        <v>84.488889</v>
      </c>
      <c r="AU1960">
        <v>67.666667000000004</v>
      </c>
      <c r="AV1960">
        <v>63.833333000000003</v>
      </c>
      <c r="AW1960">
        <v>62.611111000000001</v>
      </c>
      <c r="AX1960">
        <v>61.611111000000001</v>
      </c>
      <c r="AY1960">
        <v>60.777777999999998</v>
      </c>
      <c r="AZ1960">
        <v>59.666666999999997</v>
      </c>
      <c r="BA1960">
        <v>59.777777999999998</v>
      </c>
      <c r="BB1960">
        <v>60.666666999999997</v>
      </c>
      <c r="BC1960">
        <v>64.444444000000004</v>
      </c>
      <c r="BD1960">
        <v>69.277777999999998</v>
      </c>
      <c r="BE1960">
        <v>75.388889000000006</v>
      </c>
      <c r="BF1960">
        <v>81.833332999999996</v>
      </c>
      <c r="BG1960">
        <v>87.055555999999996</v>
      </c>
      <c r="BH1960">
        <v>89.888889000000006</v>
      </c>
      <c r="BI1960">
        <v>92.166667000000004</v>
      </c>
      <c r="BJ1960">
        <v>93.5</v>
      </c>
      <c r="BK1960">
        <v>93.222222000000002</v>
      </c>
      <c r="BL1960">
        <v>91.777777999999998</v>
      </c>
      <c r="BM1960">
        <v>88.555555999999996</v>
      </c>
      <c r="BN1960">
        <v>83.888889000000006</v>
      </c>
      <c r="BO1960">
        <v>78.833332999999996</v>
      </c>
      <c r="BP1960">
        <v>75.222222000000002</v>
      </c>
      <c r="BQ1960">
        <v>73.388889000000006</v>
      </c>
      <c r="BR1960">
        <v>71.444444000000004</v>
      </c>
      <c r="BS1960">
        <v>-2.6117189999999999</v>
      </c>
      <c r="BT1960">
        <v>-0.45649420000000002</v>
      </c>
      <c r="BU1960">
        <v>-2.1187999999999999E-2</v>
      </c>
      <c r="BV1960">
        <v>-7.502993</v>
      </c>
      <c r="BW1960">
        <v>-13.76816</v>
      </c>
      <c r="BX1960">
        <v>-0.38805060000000002</v>
      </c>
      <c r="BY1960">
        <v>3.265701</v>
      </c>
      <c r="BZ1960">
        <v>18.648720000000001</v>
      </c>
      <c r="CA1960">
        <v>2.547485</v>
      </c>
      <c r="CB1960">
        <v>-12.01038</v>
      </c>
      <c r="CC1960">
        <v>17.498719999999999</v>
      </c>
      <c r="CD1960">
        <v>19.258649999999999</v>
      </c>
      <c r="CE1960">
        <v>16.942160000000001</v>
      </c>
      <c r="CF1960">
        <v>11.42761</v>
      </c>
      <c r="CG1960">
        <v>12.93214</v>
      </c>
      <c r="CH1960">
        <v>13.493399999999999</v>
      </c>
      <c r="CI1960">
        <v>13.85378</v>
      </c>
      <c r="CJ1960">
        <v>-19.618189999999998</v>
      </c>
      <c r="CK1960">
        <v>50.122349999999997</v>
      </c>
      <c r="CL1960">
        <v>12.89001</v>
      </c>
      <c r="CM1960">
        <v>-35.283389999999997</v>
      </c>
      <c r="CN1960">
        <v>-48.35924</v>
      </c>
      <c r="CO1960">
        <v>-14.134320000000001</v>
      </c>
      <c r="CP1960">
        <v>-6.3686379999999998</v>
      </c>
      <c r="CQ1960">
        <v>0.78963720000000004</v>
      </c>
      <c r="CR1960">
        <v>1.341828</v>
      </c>
      <c r="CS1960">
        <v>1.2562869999999999</v>
      </c>
      <c r="CT1960">
        <v>2.4388899999999998</v>
      </c>
      <c r="CU1960">
        <v>6.6101130000000001</v>
      </c>
      <c r="CV1960">
        <v>6.7484710000000003</v>
      </c>
      <c r="CW1960">
        <v>12.441330000000001</v>
      </c>
      <c r="CX1960">
        <v>13.300660000000001</v>
      </c>
      <c r="CY1960">
        <v>11.58648</v>
      </c>
      <c r="CZ1960">
        <v>13.93736</v>
      </c>
      <c r="DA1960">
        <v>18.758320000000001</v>
      </c>
      <c r="DB1960">
        <v>5.217708</v>
      </c>
      <c r="DC1960">
        <v>4.999479</v>
      </c>
      <c r="DD1960">
        <v>5.5107530000000002</v>
      </c>
      <c r="DE1960">
        <v>4.9926769999999996</v>
      </c>
      <c r="DF1960">
        <v>4.4282750000000002</v>
      </c>
      <c r="DG1960">
        <v>5.6216030000000003</v>
      </c>
      <c r="DH1960">
        <v>16.849240000000002</v>
      </c>
      <c r="DI1960">
        <v>17.49072</v>
      </c>
      <c r="DJ1960">
        <v>64.407719999999998</v>
      </c>
      <c r="DK1960">
        <v>104.0866</v>
      </c>
      <c r="DL1960">
        <v>124.2641</v>
      </c>
      <c r="DM1960">
        <v>81.037220000000005</v>
      </c>
      <c r="DN1960">
        <v>21.626819999999999</v>
      </c>
      <c r="DO1960">
        <v>19</v>
      </c>
      <c r="DP1960">
        <v>20</v>
      </c>
    </row>
    <row r="1961" spans="1:120" hidden="1" x14ac:dyDescent="0.25">
      <c r="A1961" t="str">
        <f t="shared" si="30"/>
        <v>Size_Grp-20 to 199.99 kW_Elect DA 2-6 (1PM-9PM)_44435_19-20</v>
      </c>
      <c r="B1961" t="s">
        <v>62</v>
      </c>
      <c r="C1961" t="s">
        <v>201</v>
      </c>
      <c r="D1961" t="s">
        <v>61</v>
      </c>
      <c r="E1961" t="s">
        <v>61</v>
      </c>
      <c r="F1961" t="s">
        <v>61</v>
      </c>
      <c r="G1961" t="s">
        <v>61</v>
      </c>
      <c r="H1961" t="s">
        <v>61</v>
      </c>
      <c r="I1961" t="s">
        <v>61</v>
      </c>
      <c r="J1961" t="s">
        <v>101</v>
      </c>
      <c r="K1961" t="s">
        <v>180</v>
      </c>
      <c r="L1961" s="18">
        <v>44435</v>
      </c>
      <c r="M1961">
        <v>19</v>
      </c>
      <c r="N1961">
        <v>20</v>
      </c>
      <c r="O1961" t="s">
        <v>263</v>
      </c>
      <c r="P1961">
        <v>13</v>
      </c>
      <c r="Q1961">
        <v>12</v>
      </c>
      <c r="R1961">
        <v>0</v>
      </c>
      <c r="S1961">
        <v>1</v>
      </c>
      <c r="T1961">
        <v>1</v>
      </c>
      <c r="U1961">
        <v>1</v>
      </c>
      <c r="V1961">
        <v>1</v>
      </c>
      <c r="W1961">
        <v>112.19867000000001</v>
      </c>
      <c r="X1961">
        <v>107.35292</v>
      </c>
      <c r="Y1961">
        <v>108.66592</v>
      </c>
      <c r="Z1961">
        <v>119.24467</v>
      </c>
      <c r="AA1961">
        <v>144.11258000000001</v>
      </c>
      <c r="AB1961">
        <v>166.92542</v>
      </c>
      <c r="AC1961">
        <v>192.00783000000001</v>
      </c>
      <c r="AD1961">
        <v>225.381</v>
      </c>
      <c r="AE1961">
        <v>306.12400000000002</v>
      </c>
      <c r="AF1961">
        <v>381.80783000000002</v>
      </c>
      <c r="AG1961">
        <v>490.23757999999998</v>
      </c>
      <c r="AH1961">
        <v>517.05550000000005</v>
      </c>
      <c r="AI1961">
        <v>545.57857999999999</v>
      </c>
      <c r="AJ1961">
        <v>560.14400000000001</v>
      </c>
      <c r="AK1961">
        <v>574.31724999999994</v>
      </c>
      <c r="AL1961">
        <v>576.02674999999999</v>
      </c>
      <c r="AM1961">
        <v>576.32574999999997</v>
      </c>
      <c r="AN1961">
        <v>601.80033000000003</v>
      </c>
      <c r="AO1961">
        <v>511.81867</v>
      </c>
      <c r="AP1961">
        <v>514.70466999999996</v>
      </c>
      <c r="AQ1961">
        <v>525.98325</v>
      </c>
      <c r="AR1961">
        <v>409.91816999999998</v>
      </c>
      <c r="AS1961">
        <v>166.09666999999999</v>
      </c>
      <c r="AT1961">
        <v>123.79575</v>
      </c>
      <c r="AU1961">
        <v>67.958332999999996</v>
      </c>
      <c r="AV1961">
        <v>64.5</v>
      </c>
      <c r="AW1961">
        <v>63.333333000000003</v>
      </c>
      <c r="AX1961">
        <v>62.5</v>
      </c>
      <c r="AY1961">
        <v>61.458333000000003</v>
      </c>
      <c r="AZ1961">
        <v>60.541666999999997</v>
      </c>
      <c r="BA1961">
        <v>60.541666999999997</v>
      </c>
      <c r="BB1961">
        <v>61.416666999999997</v>
      </c>
      <c r="BC1961">
        <v>65.583332999999996</v>
      </c>
      <c r="BD1961">
        <v>70.041667000000004</v>
      </c>
      <c r="BE1961">
        <v>75.291667000000004</v>
      </c>
      <c r="BF1961">
        <v>80.916667000000004</v>
      </c>
      <c r="BG1961">
        <v>86.083332999999996</v>
      </c>
      <c r="BH1961">
        <v>89.583332999999996</v>
      </c>
      <c r="BI1961">
        <v>92.375</v>
      </c>
      <c r="BJ1961">
        <v>94.041667000000004</v>
      </c>
      <c r="BK1961">
        <v>93.916667000000004</v>
      </c>
      <c r="BL1961">
        <v>92.75</v>
      </c>
      <c r="BM1961">
        <v>90.166667000000004</v>
      </c>
      <c r="BN1961">
        <v>85.666667000000004</v>
      </c>
      <c r="BO1961">
        <v>80.375</v>
      </c>
      <c r="BP1961">
        <v>76.166667000000004</v>
      </c>
      <c r="BQ1961">
        <v>73.666667000000004</v>
      </c>
      <c r="BR1961">
        <v>71.458332999999996</v>
      </c>
      <c r="BS1961">
        <v>-5.0595420000000004</v>
      </c>
      <c r="BT1961">
        <v>-3.4013300000000003E-2</v>
      </c>
      <c r="BU1961">
        <v>-0.76794399999999996</v>
      </c>
      <c r="BV1961">
        <v>-5.0473189999999999</v>
      </c>
      <c r="BW1961">
        <v>-14.47967</v>
      </c>
      <c r="BX1961">
        <v>-2.9755579999999999</v>
      </c>
      <c r="BY1961">
        <v>0.75520370000000003</v>
      </c>
      <c r="BZ1961">
        <v>20.693729999999999</v>
      </c>
      <c r="CA1961">
        <v>7.5376409999999998</v>
      </c>
      <c r="CB1961">
        <v>-13.336650000000001</v>
      </c>
      <c r="CC1961">
        <v>22.62846</v>
      </c>
      <c r="CD1961">
        <v>18.72899</v>
      </c>
      <c r="CE1961">
        <v>11.02365</v>
      </c>
      <c r="CF1961">
        <v>12.968120000000001</v>
      </c>
      <c r="CG1961">
        <v>8.9813779999999994</v>
      </c>
      <c r="CH1961">
        <v>13.13875</v>
      </c>
      <c r="CI1961">
        <v>12.502750000000001</v>
      </c>
      <c r="CJ1961">
        <v>-21.78332</v>
      </c>
      <c r="CK1961">
        <v>41.168869999999998</v>
      </c>
      <c r="CL1961">
        <v>15.70004</v>
      </c>
      <c r="CM1961">
        <v>-30.378160000000001</v>
      </c>
      <c r="CN1961">
        <v>-57.57358</v>
      </c>
      <c r="CO1961">
        <v>-14.455270000000001</v>
      </c>
      <c r="CP1961">
        <v>9.8844969999999996</v>
      </c>
      <c r="CQ1961">
        <v>1.9209080000000001</v>
      </c>
      <c r="CR1961">
        <v>1.6454759999999999</v>
      </c>
      <c r="CS1961">
        <v>1.4242349999999999</v>
      </c>
      <c r="CT1961">
        <v>2.4890370000000002</v>
      </c>
      <c r="CU1961">
        <v>6.5361269999999996</v>
      </c>
      <c r="CV1961">
        <v>7.0173420000000002</v>
      </c>
      <c r="CW1961">
        <v>12.39006</v>
      </c>
      <c r="CX1961">
        <v>13.963800000000001</v>
      </c>
      <c r="CY1961">
        <v>11.94341</v>
      </c>
      <c r="CZ1961">
        <v>14.26951</v>
      </c>
      <c r="DA1961">
        <v>19.55697</v>
      </c>
      <c r="DB1961">
        <v>5.1557009999999996</v>
      </c>
      <c r="DC1961">
        <v>5.4338090000000001</v>
      </c>
      <c r="DD1961">
        <v>5.6744640000000004</v>
      </c>
      <c r="DE1961">
        <v>5.8052760000000001</v>
      </c>
      <c r="DF1961">
        <v>5.4304709999999998</v>
      </c>
      <c r="DG1961">
        <v>5.5151599999999998</v>
      </c>
      <c r="DH1961">
        <v>7.1739759999999997</v>
      </c>
      <c r="DI1961">
        <v>15.89751</v>
      </c>
      <c r="DJ1961">
        <v>61.345080000000003</v>
      </c>
      <c r="DK1961">
        <v>110.4769</v>
      </c>
      <c r="DL1961">
        <v>125.14700000000001</v>
      </c>
      <c r="DM1961">
        <v>83.074579999999997</v>
      </c>
      <c r="DN1961">
        <v>24.12266</v>
      </c>
      <c r="DO1961">
        <v>19</v>
      </c>
      <c r="DP1961">
        <v>20</v>
      </c>
    </row>
    <row r="1962" spans="1:120" hidden="1" x14ac:dyDescent="0.25">
      <c r="A1962" t="str">
        <f t="shared" si="30"/>
        <v>sublap_id-SLAP_PGEB_Elect DA 2-6 (1PM-9PM)_44435_19-20</v>
      </c>
      <c r="B1962" t="s">
        <v>62</v>
      </c>
      <c r="C1962" t="s">
        <v>287</v>
      </c>
      <c r="D1962" t="s">
        <v>61</v>
      </c>
      <c r="E1962" t="s">
        <v>288</v>
      </c>
      <c r="F1962" t="s">
        <v>61</v>
      </c>
      <c r="G1962" t="s">
        <v>61</v>
      </c>
      <c r="H1962" t="s">
        <v>61</v>
      </c>
      <c r="I1962" t="s">
        <v>61</v>
      </c>
      <c r="J1962" t="s">
        <v>61</v>
      </c>
      <c r="K1962" t="s">
        <v>180</v>
      </c>
      <c r="L1962" s="18">
        <v>44435</v>
      </c>
      <c r="M1962">
        <v>19</v>
      </c>
      <c r="N1962">
        <v>20</v>
      </c>
      <c r="O1962" t="s">
        <v>263</v>
      </c>
      <c r="P1962">
        <v>9</v>
      </c>
      <c r="Q1962">
        <v>9</v>
      </c>
      <c r="R1962">
        <v>0</v>
      </c>
      <c r="S1962">
        <v>0</v>
      </c>
      <c r="T1962">
        <v>1</v>
      </c>
      <c r="U1962">
        <v>1</v>
      </c>
      <c r="V1962">
        <v>1</v>
      </c>
      <c r="W1962">
        <v>69.478999999999999</v>
      </c>
      <c r="X1962">
        <v>64.239999999999995</v>
      </c>
      <c r="Y1962">
        <v>65.162000000000006</v>
      </c>
      <c r="Z1962">
        <v>75.956000000000003</v>
      </c>
      <c r="AA1962">
        <v>96.233000000000004</v>
      </c>
      <c r="AB1962">
        <v>114.462</v>
      </c>
      <c r="AC1962">
        <v>128.001</v>
      </c>
      <c r="AD1962">
        <v>141.745</v>
      </c>
      <c r="AE1962">
        <v>165.73699999999999</v>
      </c>
      <c r="AF1962">
        <v>214.804</v>
      </c>
      <c r="AG1962">
        <v>272.71899999999999</v>
      </c>
      <c r="AH1962">
        <v>291.94099999999997</v>
      </c>
      <c r="AI1962">
        <v>307.11700000000002</v>
      </c>
      <c r="AJ1962">
        <v>317.90499999999997</v>
      </c>
      <c r="AK1962">
        <v>330.18799999999999</v>
      </c>
      <c r="AL1962">
        <v>331.32900000000001</v>
      </c>
      <c r="AM1962">
        <v>331.315</v>
      </c>
      <c r="AN1962">
        <v>352.976</v>
      </c>
      <c r="AO1962">
        <v>303.09100000000001</v>
      </c>
      <c r="AP1962">
        <v>301.46899999999999</v>
      </c>
      <c r="AQ1962">
        <v>299.85500000000002</v>
      </c>
      <c r="AR1962">
        <v>247.535</v>
      </c>
      <c r="AS1962">
        <v>110.53400000000001</v>
      </c>
      <c r="AT1962">
        <v>79.647999999999996</v>
      </c>
      <c r="AU1962">
        <v>69.944444000000004</v>
      </c>
      <c r="AV1962">
        <v>66.666667000000004</v>
      </c>
      <c r="AW1962">
        <v>65.166667000000004</v>
      </c>
      <c r="AX1962">
        <v>64.444444000000004</v>
      </c>
      <c r="AY1962">
        <v>63.277777999999998</v>
      </c>
      <c r="AZ1962">
        <v>62.333333000000003</v>
      </c>
      <c r="BA1962">
        <v>62.166666999999997</v>
      </c>
      <c r="BB1962">
        <v>62.611111000000001</v>
      </c>
      <c r="BC1962">
        <v>66.555555999999996</v>
      </c>
      <c r="BD1962">
        <v>71.111110999999994</v>
      </c>
      <c r="BE1962">
        <v>76.5</v>
      </c>
      <c r="BF1962">
        <v>82.166667000000004</v>
      </c>
      <c r="BG1962">
        <v>86.944444000000004</v>
      </c>
      <c r="BH1962">
        <v>91.055555999999996</v>
      </c>
      <c r="BI1962">
        <v>94.277777999999998</v>
      </c>
      <c r="BJ1962">
        <v>96.388889000000006</v>
      </c>
      <c r="BK1962">
        <v>96.777777999999998</v>
      </c>
      <c r="BL1962">
        <v>96.444444000000004</v>
      </c>
      <c r="BM1962">
        <v>94.388889000000006</v>
      </c>
      <c r="BN1962">
        <v>90.055555999999996</v>
      </c>
      <c r="BO1962">
        <v>84.611110999999994</v>
      </c>
      <c r="BP1962">
        <v>79.777777999999998</v>
      </c>
      <c r="BQ1962">
        <v>75.944444000000004</v>
      </c>
      <c r="BR1962">
        <v>73.222222000000002</v>
      </c>
      <c r="BS1962">
        <v>-3.566478</v>
      </c>
      <c r="BT1962">
        <v>-0.14425360000000001</v>
      </c>
      <c r="BU1962">
        <v>-0.67189469999999996</v>
      </c>
      <c r="BV1962">
        <v>-5.7671010000000003</v>
      </c>
      <c r="BW1962">
        <v>-12.38364</v>
      </c>
      <c r="BX1962">
        <v>-2.1318009999999998</v>
      </c>
      <c r="BY1962">
        <v>-2.9875829999999999</v>
      </c>
      <c r="BZ1962">
        <v>11.21331</v>
      </c>
      <c r="CA1962">
        <v>8.9578629999999997</v>
      </c>
      <c r="CB1962">
        <v>-4.9551670000000003</v>
      </c>
      <c r="CC1962">
        <v>11.00905</v>
      </c>
      <c r="CD1962">
        <v>7.8757809999999999</v>
      </c>
      <c r="CE1962">
        <v>6.1509369999999999</v>
      </c>
      <c r="CF1962">
        <v>7.7255190000000002</v>
      </c>
      <c r="CG1962">
        <v>3.4719899999999999</v>
      </c>
      <c r="CH1962">
        <v>7.1368200000000002</v>
      </c>
      <c r="CI1962">
        <v>7.665235</v>
      </c>
      <c r="CJ1962">
        <v>-20.58821</v>
      </c>
      <c r="CK1962">
        <v>15.651809999999999</v>
      </c>
      <c r="CL1962">
        <v>4.9734689999999997</v>
      </c>
      <c r="CM1962">
        <v>-16.435300000000002</v>
      </c>
      <c r="CN1962">
        <v>-44.694690000000001</v>
      </c>
      <c r="CO1962">
        <v>-22.197990000000001</v>
      </c>
      <c r="CP1962">
        <v>3.9887100000000002</v>
      </c>
      <c r="CQ1962">
        <v>1.746569</v>
      </c>
      <c r="CR1962">
        <v>0.62787899999999996</v>
      </c>
      <c r="CS1962">
        <v>0.46755780000000002</v>
      </c>
      <c r="CT1962">
        <v>1.33843</v>
      </c>
      <c r="CU1962">
        <v>3.9839479999999998</v>
      </c>
      <c r="CV1962">
        <v>3.9182739999999998</v>
      </c>
      <c r="CW1962">
        <v>4.922968</v>
      </c>
      <c r="CX1962">
        <v>6.7341819999999997</v>
      </c>
      <c r="CY1962">
        <v>5.5367629999999997</v>
      </c>
      <c r="CZ1962">
        <v>5.570176</v>
      </c>
      <c r="DA1962">
        <v>11.257250000000001</v>
      </c>
      <c r="DB1962">
        <v>3.3884919999999998</v>
      </c>
      <c r="DC1962">
        <v>3.821615</v>
      </c>
      <c r="DD1962">
        <v>3.9013089999999999</v>
      </c>
      <c r="DE1962">
        <v>3.9819049999999998</v>
      </c>
      <c r="DF1962">
        <v>3.5121609999999999</v>
      </c>
      <c r="DG1962">
        <v>3.5133709999999998</v>
      </c>
      <c r="DH1962">
        <v>4.627688</v>
      </c>
      <c r="DI1962">
        <v>8.2122060000000001</v>
      </c>
      <c r="DJ1962">
        <v>27.73366</v>
      </c>
      <c r="DK1962">
        <v>55.818440000000002</v>
      </c>
      <c r="DL1962">
        <v>73.918750000000003</v>
      </c>
      <c r="DM1962">
        <v>21.20955</v>
      </c>
      <c r="DN1962">
        <v>7.0580509999999999</v>
      </c>
      <c r="DO1962">
        <v>19</v>
      </c>
      <c r="DP1962">
        <v>20</v>
      </c>
    </row>
    <row r="1963" spans="1:120" hidden="1" x14ac:dyDescent="0.25">
      <c r="A1963" t="str">
        <f t="shared" si="30"/>
        <v>sublap_id-SLAP_PGSB_Elect DA 2-6 (1PM-9PM)_44435_19-20</v>
      </c>
      <c r="B1963" t="s">
        <v>62</v>
      </c>
      <c r="C1963" t="s">
        <v>281</v>
      </c>
      <c r="D1963" t="s">
        <v>61</v>
      </c>
      <c r="E1963" t="s">
        <v>282</v>
      </c>
      <c r="F1963" t="s">
        <v>61</v>
      </c>
      <c r="G1963" t="s">
        <v>61</v>
      </c>
      <c r="H1963" t="s">
        <v>61</v>
      </c>
      <c r="I1963" t="s">
        <v>61</v>
      </c>
      <c r="J1963" t="s">
        <v>61</v>
      </c>
      <c r="K1963" t="s">
        <v>180</v>
      </c>
      <c r="L1963" s="18">
        <v>44435</v>
      </c>
      <c r="M1963">
        <v>19</v>
      </c>
      <c r="N1963">
        <v>20</v>
      </c>
      <c r="O1963" t="s">
        <v>263</v>
      </c>
      <c r="P1963">
        <v>5</v>
      </c>
      <c r="Q1963">
        <v>4</v>
      </c>
      <c r="R1963">
        <v>0</v>
      </c>
      <c r="S1963">
        <v>0</v>
      </c>
      <c r="T1963">
        <v>1</v>
      </c>
      <c r="U1963">
        <v>1</v>
      </c>
      <c r="V1963">
        <v>1</v>
      </c>
      <c r="W1963">
        <v>35.1</v>
      </c>
      <c r="X1963">
        <v>35.1</v>
      </c>
      <c r="Y1963">
        <v>35.4</v>
      </c>
      <c r="Z1963">
        <v>35.5</v>
      </c>
      <c r="AA1963">
        <v>35.5</v>
      </c>
      <c r="AB1963">
        <v>35</v>
      </c>
      <c r="AC1963">
        <v>47.2</v>
      </c>
      <c r="AD1963">
        <v>84.8</v>
      </c>
      <c r="AE1963">
        <v>144.19999999999999</v>
      </c>
      <c r="AF1963">
        <v>162.1</v>
      </c>
      <c r="AG1963">
        <v>216.2</v>
      </c>
      <c r="AH1963">
        <v>227.7</v>
      </c>
      <c r="AI1963">
        <v>243</v>
      </c>
      <c r="AJ1963">
        <v>247.1</v>
      </c>
      <c r="AK1963">
        <v>251.3</v>
      </c>
      <c r="AL1963">
        <v>252.8</v>
      </c>
      <c r="AM1963">
        <v>252.9</v>
      </c>
      <c r="AN1963">
        <v>265.2</v>
      </c>
      <c r="AO1963">
        <v>215.2</v>
      </c>
      <c r="AP1963">
        <v>219</v>
      </c>
      <c r="AQ1963">
        <v>231.1</v>
      </c>
      <c r="AR1963">
        <v>156.80000000000001</v>
      </c>
      <c r="AS1963">
        <v>44.5</v>
      </c>
      <c r="AT1963">
        <v>34.799999999999997</v>
      </c>
      <c r="AU1963">
        <v>69.5</v>
      </c>
      <c r="AV1963">
        <v>65</v>
      </c>
      <c r="AW1963">
        <v>63.75</v>
      </c>
      <c r="AX1963">
        <v>62.25</v>
      </c>
      <c r="AY1963">
        <v>61.25</v>
      </c>
      <c r="AZ1963">
        <v>60</v>
      </c>
      <c r="BA1963">
        <v>60</v>
      </c>
      <c r="BB1963">
        <v>61.25</v>
      </c>
      <c r="BC1963">
        <v>65</v>
      </c>
      <c r="BD1963">
        <v>69.5</v>
      </c>
      <c r="BE1963">
        <v>75.5</v>
      </c>
      <c r="BF1963">
        <v>82</v>
      </c>
      <c r="BG1963">
        <v>88</v>
      </c>
      <c r="BH1963">
        <v>90.5</v>
      </c>
      <c r="BI1963">
        <v>92.75</v>
      </c>
      <c r="BJ1963">
        <v>94</v>
      </c>
      <c r="BK1963">
        <v>93.5</v>
      </c>
      <c r="BL1963">
        <v>91.5</v>
      </c>
      <c r="BM1963">
        <v>88.5</v>
      </c>
      <c r="BN1963">
        <v>83.75</v>
      </c>
      <c r="BO1963">
        <v>79.5</v>
      </c>
      <c r="BP1963">
        <v>76.75</v>
      </c>
      <c r="BQ1963">
        <v>76</v>
      </c>
      <c r="BR1963">
        <v>74.25</v>
      </c>
      <c r="BS1963">
        <v>-0.77717099999999995</v>
      </c>
      <c r="BT1963">
        <v>0.53668740000000004</v>
      </c>
      <c r="BU1963">
        <v>0.42554199999999998</v>
      </c>
      <c r="BV1963">
        <v>0.42962909999999999</v>
      </c>
      <c r="BW1963">
        <v>1.1249849999999999</v>
      </c>
      <c r="BX1963">
        <v>1.6764730000000001</v>
      </c>
      <c r="BY1963">
        <v>5.3231820000000001</v>
      </c>
      <c r="BZ1963">
        <v>5.3696580000000003</v>
      </c>
      <c r="CA1963">
        <v>-8.2887830000000005</v>
      </c>
      <c r="CB1963">
        <v>-4.4241070000000002</v>
      </c>
      <c r="CC1963">
        <v>11.07713</v>
      </c>
      <c r="CD1963">
        <v>9.0254689999999993</v>
      </c>
      <c r="CE1963">
        <v>3.8831039999999999</v>
      </c>
      <c r="CF1963">
        <v>7.7574399999999999</v>
      </c>
      <c r="CG1963">
        <v>8.4686470000000007</v>
      </c>
      <c r="CH1963">
        <v>9.946885</v>
      </c>
      <c r="CI1963">
        <v>9.5971010000000003</v>
      </c>
      <c r="CJ1963">
        <v>-6.2188290000000004</v>
      </c>
      <c r="CK1963">
        <v>27.14359</v>
      </c>
      <c r="CL1963">
        <v>7.2976830000000001</v>
      </c>
      <c r="CM1963">
        <v>-19.502369999999999</v>
      </c>
      <c r="CN1963">
        <v>-12.41686</v>
      </c>
      <c r="CO1963">
        <v>12.38035</v>
      </c>
      <c r="CP1963">
        <v>6.8674470000000003</v>
      </c>
      <c r="CQ1963">
        <v>0.52892709999999998</v>
      </c>
      <c r="CR1963">
        <v>1.175753</v>
      </c>
      <c r="CS1963">
        <v>1.13452</v>
      </c>
      <c r="CT1963">
        <v>1.1876869999999999</v>
      </c>
      <c r="CU1963">
        <v>2.2069320000000001</v>
      </c>
      <c r="CV1963">
        <v>2.1956980000000001</v>
      </c>
      <c r="CW1963">
        <v>7.9802270000000002</v>
      </c>
      <c r="CX1963">
        <v>8.2693239999999992</v>
      </c>
      <c r="CY1963">
        <v>7.6528219999999996</v>
      </c>
      <c r="CZ1963">
        <v>10.923999999999999</v>
      </c>
      <c r="DA1963">
        <v>8.7699870000000004</v>
      </c>
      <c r="DB1963">
        <v>2.1050580000000001</v>
      </c>
      <c r="DC1963">
        <v>1.9715370000000001</v>
      </c>
      <c r="DD1963">
        <v>2.2696350000000001</v>
      </c>
      <c r="DE1963">
        <v>2.587129</v>
      </c>
      <c r="DF1963">
        <v>2.2582580000000001</v>
      </c>
      <c r="DG1963">
        <v>2.3710309999999999</v>
      </c>
      <c r="DH1963">
        <v>2.9360849999999998</v>
      </c>
      <c r="DI1963">
        <v>8.9594330000000006</v>
      </c>
      <c r="DJ1963">
        <v>38.87641</v>
      </c>
      <c r="DK1963">
        <v>59.993079999999999</v>
      </c>
      <c r="DL1963">
        <v>51.393389999999997</v>
      </c>
      <c r="DM1963">
        <v>77.461879999999994</v>
      </c>
      <c r="DN1963">
        <v>21.088899999999999</v>
      </c>
      <c r="DO1963">
        <v>19</v>
      </c>
      <c r="DP1963">
        <v>20</v>
      </c>
    </row>
    <row r="1964" spans="1:120" hidden="1" x14ac:dyDescent="0.25">
      <c r="A1964" t="str">
        <f t="shared" si="30"/>
        <v>Industry_Type-4. Retail stores_Elect DA 2-6 (1PM-9PM)_44435_19-20</v>
      </c>
      <c r="B1964" t="s">
        <v>62</v>
      </c>
      <c r="C1964" t="s">
        <v>204</v>
      </c>
      <c r="D1964" t="s">
        <v>61</v>
      </c>
      <c r="E1964" t="s">
        <v>61</v>
      </c>
      <c r="F1964" t="s">
        <v>61</v>
      </c>
      <c r="G1964" t="s">
        <v>33</v>
      </c>
      <c r="H1964" t="s">
        <v>61</v>
      </c>
      <c r="I1964" t="s">
        <v>61</v>
      </c>
      <c r="J1964" t="s">
        <v>61</v>
      </c>
      <c r="K1964" t="s">
        <v>180</v>
      </c>
      <c r="L1964" s="18">
        <v>44435</v>
      </c>
      <c r="M1964">
        <v>19</v>
      </c>
      <c r="N1964">
        <v>20</v>
      </c>
      <c r="O1964" t="s">
        <v>263</v>
      </c>
      <c r="P1964">
        <v>1</v>
      </c>
      <c r="Q1964">
        <v>1</v>
      </c>
      <c r="R1964">
        <v>0</v>
      </c>
      <c r="S1964">
        <v>0</v>
      </c>
      <c r="T1964">
        <v>1</v>
      </c>
      <c r="U1964">
        <v>0</v>
      </c>
      <c r="V1964">
        <v>1</v>
      </c>
      <c r="W1964">
        <v>12.12</v>
      </c>
      <c r="X1964">
        <v>12.04</v>
      </c>
      <c r="Y1964">
        <v>12.2</v>
      </c>
      <c r="Z1964">
        <v>12.16</v>
      </c>
      <c r="AA1964">
        <v>12.12</v>
      </c>
      <c r="AB1964">
        <v>12.12</v>
      </c>
      <c r="AC1964">
        <v>12.12</v>
      </c>
      <c r="AD1964">
        <v>12.12</v>
      </c>
      <c r="AE1964">
        <v>21.36</v>
      </c>
      <c r="AF1964">
        <v>27.96</v>
      </c>
      <c r="AG1964">
        <v>33.24</v>
      </c>
      <c r="AH1964">
        <v>35.520000000000003</v>
      </c>
      <c r="AI1964">
        <v>40.08</v>
      </c>
      <c r="AJ1964">
        <v>40.04</v>
      </c>
      <c r="AK1964">
        <v>42.88</v>
      </c>
      <c r="AL1964">
        <v>41.32</v>
      </c>
      <c r="AM1964">
        <v>40.08</v>
      </c>
      <c r="AN1964">
        <v>40.159999999999997</v>
      </c>
      <c r="AO1964">
        <v>41.28</v>
      </c>
      <c r="AP1964">
        <v>39.08</v>
      </c>
      <c r="AQ1964">
        <v>34.840000000000003</v>
      </c>
      <c r="AR1964">
        <v>16.079999999999998</v>
      </c>
      <c r="AS1964">
        <v>12.12</v>
      </c>
      <c r="AT1964">
        <v>12.08</v>
      </c>
      <c r="AU1964">
        <v>68</v>
      </c>
      <c r="AV1964">
        <v>65.5</v>
      </c>
      <c r="AW1964">
        <v>65</v>
      </c>
      <c r="AX1964">
        <v>65</v>
      </c>
      <c r="AY1964">
        <v>64</v>
      </c>
      <c r="AZ1964">
        <v>64</v>
      </c>
      <c r="BA1964">
        <v>64</v>
      </c>
      <c r="BB1964">
        <v>64.5</v>
      </c>
      <c r="BC1964">
        <v>68</v>
      </c>
      <c r="BD1964">
        <v>70</v>
      </c>
      <c r="BE1964">
        <v>72.5</v>
      </c>
      <c r="BF1964">
        <v>76</v>
      </c>
      <c r="BG1964">
        <v>81</v>
      </c>
      <c r="BH1964">
        <v>86.5</v>
      </c>
      <c r="BI1964">
        <v>89.5</v>
      </c>
      <c r="BJ1964">
        <v>91.5</v>
      </c>
      <c r="BK1964">
        <v>92</v>
      </c>
      <c r="BL1964">
        <v>91.5</v>
      </c>
      <c r="BM1964">
        <v>89</v>
      </c>
      <c r="BN1964">
        <v>85.5</v>
      </c>
      <c r="BO1964">
        <v>80.5</v>
      </c>
      <c r="BP1964">
        <v>76</v>
      </c>
      <c r="BQ1964">
        <v>72</v>
      </c>
      <c r="BR1964">
        <v>70</v>
      </c>
      <c r="BS1964">
        <v>2.48985E-2</v>
      </c>
      <c r="BT1964">
        <v>5.76792E-2</v>
      </c>
      <c r="BU1964">
        <v>-6.3930500000000001E-2</v>
      </c>
      <c r="BV1964">
        <v>1.6727000000000001E-3</v>
      </c>
      <c r="BW1964">
        <v>-0.25489329999999999</v>
      </c>
      <c r="BX1964">
        <v>-0.27746009999999999</v>
      </c>
      <c r="BY1964">
        <v>-0.2954502</v>
      </c>
      <c r="BZ1964">
        <v>0.44319439999999999</v>
      </c>
      <c r="CA1964">
        <v>1.9170799999999999</v>
      </c>
      <c r="CB1964">
        <v>-1.457481</v>
      </c>
      <c r="CC1964">
        <v>1.1369549999999999</v>
      </c>
      <c r="CD1964">
        <v>2.4873769999999999</v>
      </c>
      <c r="CE1964">
        <v>-0.59992979999999996</v>
      </c>
      <c r="CF1964">
        <v>0.51892470000000002</v>
      </c>
      <c r="CG1964">
        <v>-2.0272640000000002</v>
      </c>
      <c r="CH1964">
        <v>-1.6119159999999999</v>
      </c>
      <c r="CI1964">
        <v>-0.8534737</v>
      </c>
      <c r="CJ1964">
        <v>-2.5537869999999998</v>
      </c>
      <c r="CK1964">
        <v>-5.8425750000000001</v>
      </c>
      <c r="CL1964">
        <v>-5.6798710000000003</v>
      </c>
      <c r="CM1964">
        <v>-4.280437</v>
      </c>
      <c r="CN1964">
        <v>-2.5380250000000002</v>
      </c>
      <c r="CO1964">
        <v>-8.7935399999999997E-2</v>
      </c>
      <c r="CP1964">
        <v>-8.1730800000000006E-2</v>
      </c>
      <c r="CQ1964">
        <v>1.31244E-2</v>
      </c>
      <c r="CR1964">
        <v>3.8404399999999998E-2</v>
      </c>
      <c r="CS1964">
        <v>3.76195E-2</v>
      </c>
      <c r="CT1964">
        <v>3.7308000000000001E-2</v>
      </c>
      <c r="CU1964">
        <v>3.8000800000000001E-2</v>
      </c>
      <c r="CV1964">
        <v>3.8260000000000002E-2</v>
      </c>
      <c r="CW1964">
        <v>3.9362399999999999E-2</v>
      </c>
      <c r="CX1964">
        <v>0.74010450000000005</v>
      </c>
      <c r="CY1964">
        <v>0.44167279999999998</v>
      </c>
      <c r="CZ1964">
        <v>0.46998040000000002</v>
      </c>
      <c r="DA1964">
        <v>0.5241751</v>
      </c>
      <c r="DB1964">
        <v>0.27205590000000002</v>
      </c>
      <c r="DC1964">
        <v>0.4327164</v>
      </c>
      <c r="DD1964">
        <v>0.51318589999999997</v>
      </c>
      <c r="DE1964">
        <v>0.59441359999999999</v>
      </c>
      <c r="DF1964">
        <v>0.53461099999999995</v>
      </c>
      <c r="DG1964">
        <v>0.2709145</v>
      </c>
      <c r="DH1964">
        <v>0.30192809999999998</v>
      </c>
      <c r="DI1964">
        <v>0.43757469999999998</v>
      </c>
      <c r="DJ1964">
        <v>2.721867</v>
      </c>
      <c r="DK1964">
        <v>2.5003329999999999</v>
      </c>
      <c r="DL1964">
        <v>0.33782570000000001</v>
      </c>
      <c r="DM1964">
        <v>6.6150999999999996E-3</v>
      </c>
      <c r="DN1964">
        <v>6.6896999999999998E-3</v>
      </c>
      <c r="DO1964">
        <v>19</v>
      </c>
      <c r="DP1964">
        <v>20</v>
      </c>
    </row>
    <row r="1965" spans="1:120" hidden="1" x14ac:dyDescent="0.25">
      <c r="A1965" t="str">
        <f t="shared" si="30"/>
        <v>Industry_Type-7. Institutional/Government_Elect DA 2-6 (1PM-9PM)_44435_19-20</v>
      </c>
      <c r="B1965" t="s">
        <v>62</v>
      </c>
      <c r="C1965" t="s">
        <v>208</v>
      </c>
      <c r="D1965" t="s">
        <v>61</v>
      </c>
      <c r="E1965" t="s">
        <v>61</v>
      </c>
      <c r="F1965" t="s">
        <v>61</v>
      </c>
      <c r="G1965" t="s">
        <v>35</v>
      </c>
      <c r="H1965" t="s">
        <v>61</v>
      </c>
      <c r="I1965" t="s">
        <v>61</v>
      </c>
      <c r="J1965" t="s">
        <v>61</v>
      </c>
      <c r="K1965" t="s">
        <v>180</v>
      </c>
      <c r="L1965" s="18">
        <v>44435</v>
      </c>
      <c r="M1965">
        <v>19</v>
      </c>
      <c r="N1965">
        <v>20</v>
      </c>
      <c r="O1965" t="s">
        <v>263</v>
      </c>
      <c r="P1965">
        <v>15</v>
      </c>
      <c r="Q1965">
        <v>14</v>
      </c>
      <c r="R1965">
        <v>0</v>
      </c>
      <c r="S1965">
        <v>1</v>
      </c>
      <c r="T1965">
        <v>0</v>
      </c>
      <c r="U1965">
        <v>1</v>
      </c>
      <c r="V1965">
        <v>1</v>
      </c>
      <c r="W1965">
        <v>84.465000000000003</v>
      </c>
      <c r="X1965">
        <v>83.954999999999998</v>
      </c>
      <c r="Y1965">
        <v>84.228213999999994</v>
      </c>
      <c r="Z1965">
        <v>96.789642999999998</v>
      </c>
      <c r="AA1965">
        <v>124.47857</v>
      </c>
      <c r="AB1965">
        <v>149.04428999999999</v>
      </c>
      <c r="AC1965">
        <v>170.50713999999999</v>
      </c>
      <c r="AD1965">
        <v>224.79535999999999</v>
      </c>
      <c r="AE1965">
        <v>286.67464000000001</v>
      </c>
      <c r="AF1965">
        <v>358.80642999999998</v>
      </c>
      <c r="AG1965">
        <v>485.41179</v>
      </c>
      <c r="AH1965">
        <v>517.87607000000003</v>
      </c>
      <c r="AI1965">
        <v>539.04106999999999</v>
      </c>
      <c r="AJ1965">
        <v>558.28929000000005</v>
      </c>
      <c r="AK1965">
        <v>568.12392999999997</v>
      </c>
      <c r="AL1965">
        <v>570.58929000000001</v>
      </c>
      <c r="AM1965">
        <v>574.83321000000001</v>
      </c>
      <c r="AN1965">
        <v>614.40320999999994</v>
      </c>
      <c r="AO1965">
        <v>505.21393</v>
      </c>
      <c r="AP1965">
        <v>512.52856999999995</v>
      </c>
      <c r="AQ1965">
        <v>522.22820999999999</v>
      </c>
      <c r="AR1965">
        <v>403.98536000000001</v>
      </c>
      <c r="AS1965">
        <v>139.81929</v>
      </c>
      <c r="AT1965">
        <v>97.870714000000007</v>
      </c>
      <c r="AU1965">
        <v>67.357142999999994</v>
      </c>
      <c r="AV1965">
        <v>64</v>
      </c>
      <c r="AW1965">
        <v>62.607143000000001</v>
      </c>
      <c r="AX1965">
        <v>61.571429000000002</v>
      </c>
      <c r="AY1965">
        <v>60.571429000000002</v>
      </c>
      <c r="AZ1965">
        <v>59.464286000000001</v>
      </c>
      <c r="BA1965">
        <v>59.25</v>
      </c>
      <c r="BB1965">
        <v>60.035713999999999</v>
      </c>
      <c r="BC1965">
        <v>64.142857000000006</v>
      </c>
      <c r="BD1965">
        <v>69.464286000000001</v>
      </c>
      <c r="BE1965">
        <v>75.535713999999999</v>
      </c>
      <c r="BF1965">
        <v>81.571428999999995</v>
      </c>
      <c r="BG1965">
        <v>85.964286000000001</v>
      </c>
      <c r="BH1965">
        <v>88.571428999999995</v>
      </c>
      <c r="BI1965">
        <v>90.892857000000006</v>
      </c>
      <c r="BJ1965">
        <v>92.428571000000005</v>
      </c>
      <c r="BK1965">
        <v>92.571428999999995</v>
      </c>
      <c r="BL1965">
        <v>91.964286000000001</v>
      </c>
      <c r="BM1965">
        <v>89.821428999999995</v>
      </c>
      <c r="BN1965">
        <v>85.392857000000006</v>
      </c>
      <c r="BO1965">
        <v>80</v>
      </c>
      <c r="BP1965">
        <v>75.75</v>
      </c>
      <c r="BQ1965">
        <v>73.142857000000006</v>
      </c>
      <c r="BR1965">
        <v>70.857142999999994</v>
      </c>
      <c r="BS1965">
        <v>-1.758634</v>
      </c>
      <c r="BT1965">
        <v>-1.064252</v>
      </c>
      <c r="BU1965">
        <v>-0.2966124</v>
      </c>
      <c r="BV1965">
        <v>-6.1720670000000002</v>
      </c>
      <c r="BW1965">
        <v>-17.41611</v>
      </c>
      <c r="BX1965">
        <v>-5.6867020000000004</v>
      </c>
      <c r="BY1965">
        <v>0.95103879999999996</v>
      </c>
      <c r="BZ1965">
        <v>20.650110000000002</v>
      </c>
      <c r="CA1965">
        <v>7.1258819999999998</v>
      </c>
      <c r="CB1965">
        <v>-8.0593219999999999</v>
      </c>
      <c r="CC1965">
        <v>15.87974</v>
      </c>
      <c r="CD1965">
        <v>16.74259</v>
      </c>
      <c r="CE1965">
        <v>16.90889</v>
      </c>
      <c r="CF1965">
        <v>13.94777</v>
      </c>
      <c r="CG1965">
        <v>15.25385</v>
      </c>
      <c r="CH1965">
        <v>18.50769</v>
      </c>
      <c r="CI1965">
        <v>12.32869</v>
      </c>
      <c r="CJ1965">
        <v>-32.277549999999998</v>
      </c>
      <c r="CK1965">
        <v>48.74447</v>
      </c>
      <c r="CL1965">
        <v>7.0495789999999996</v>
      </c>
      <c r="CM1965">
        <v>-38.899090000000001</v>
      </c>
      <c r="CN1965">
        <v>-56.617919999999998</v>
      </c>
      <c r="CO1965">
        <v>-17.795500000000001</v>
      </c>
      <c r="CP1965">
        <v>-6.0932909999999998</v>
      </c>
      <c r="CQ1965">
        <v>1.4946759999999999</v>
      </c>
      <c r="CR1965">
        <v>1.3277650000000001</v>
      </c>
      <c r="CS1965">
        <v>1.2005330000000001</v>
      </c>
      <c r="CT1965">
        <v>2.310009</v>
      </c>
      <c r="CU1965">
        <v>6.4231790000000002</v>
      </c>
      <c r="CV1965">
        <v>7.7368540000000001</v>
      </c>
      <c r="CW1965">
        <v>12.760820000000001</v>
      </c>
      <c r="CX1965">
        <v>14.50642</v>
      </c>
      <c r="CY1965">
        <v>12.31602</v>
      </c>
      <c r="CZ1965">
        <v>14.600989999999999</v>
      </c>
      <c r="DA1965">
        <v>19.518129999999999</v>
      </c>
      <c r="DB1965">
        <v>6.0323799999999999</v>
      </c>
      <c r="DC1965">
        <v>6.1572979999999999</v>
      </c>
      <c r="DD1965">
        <v>6.4445589999999999</v>
      </c>
      <c r="DE1965">
        <v>6.295102</v>
      </c>
      <c r="DF1965">
        <v>5.1802070000000002</v>
      </c>
      <c r="DG1965">
        <v>6.2661519999999999</v>
      </c>
      <c r="DH1965">
        <v>16.88954</v>
      </c>
      <c r="DI1965">
        <v>18.72457</v>
      </c>
      <c r="DJ1965">
        <v>65.43929</v>
      </c>
      <c r="DK1965">
        <v>102.261</v>
      </c>
      <c r="DL1965">
        <v>118.67910000000001</v>
      </c>
      <c r="DM1965">
        <v>75.447980000000001</v>
      </c>
      <c r="DN1965">
        <v>20.204350000000002</v>
      </c>
      <c r="DO1965">
        <v>19</v>
      </c>
      <c r="DP1965">
        <v>20</v>
      </c>
    </row>
    <row r="1966" spans="1:120" x14ac:dyDescent="0.25">
      <c r="A1966" t="str">
        <f t="shared" si="30"/>
        <v>AutoDR-No_Elect DA 2-6 (1PM-9PM)_44435_19-20</v>
      </c>
      <c r="B1966" t="s">
        <v>62</v>
      </c>
      <c r="C1966" t="s">
        <v>321</v>
      </c>
      <c r="D1966" t="s">
        <v>61</v>
      </c>
      <c r="E1966" t="s">
        <v>61</v>
      </c>
      <c r="F1966" t="s">
        <v>61</v>
      </c>
      <c r="G1966" t="s">
        <v>61</v>
      </c>
      <c r="H1966" t="s">
        <v>97</v>
      </c>
      <c r="I1966" t="s">
        <v>61</v>
      </c>
      <c r="J1966" t="s">
        <v>61</v>
      </c>
      <c r="K1966" t="s">
        <v>180</v>
      </c>
      <c r="L1966" s="18">
        <v>44435</v>
      </c>
      <c r="M1966">
        <v>19</v>
      </c>
      <c r="N1966">
        <v>20</v>
      </c>
      <c r="O1966" t="s">
        <v>263</v>
      </c>
      <c r="P1966">
        <v>7</v>
      </c>
      <c r="Q1966">
        <v>7</v>
      </c>
      <c r="R1966">
        <v>0</v>
      </c>
      <c r="S1966">
        <v>0</v>
      </c>
      <c r="T1966">
        <v>1</v>
      </c>
      <c r="U1966">
        <v>1</v>
      </c>
      <c r="V1966">
        <v>1</v>
      </c>
      <c r="W1966">
        <v>54.234000000000002</v>
      </c>
      <c r="X1966">
        <v>50.917999999999999</v>
      </c>
      <c r="Y1966">
        <v>51.933</v>
      </c>
      <c r="Z1966">
        <v>48.856999999999999</v>
      </c>
      <c r="AA1966">
        <v>54.9</v>
      </c>
      <c r="AB1966">
        <v>60.868000000000002</v>
      </c>
      <c r="AC1966">
        <v>65.22</v>
      </c>
      <c r="AD1966">
        <v>85.248999999999995</v>
      </c>
      <c r="AE1966">
        <v>90.082999999999998</v>
      </c>
      <c r="AF1966">
        <v>107.286</v>
      </c>
      <c r="AG1966">
        <v>140.73099999999999</v>
      </c>
      <c r="AH1966">
        <v>150.631</v>
      </c>
      <c r="AI1966">
        <v>158.54499999999999</v>
      </c>
      <c r="AJ1966">
        <v>161.79</v>
      </c>
      <c r="AK1966">
        <v>169.32900000000001</v>
      </c>
      <c r="AL1966">
        <v>168.83</v>
      </c>
      <c r="AM1966">
        <v>174.511</v>
      </c>
      <c r="AN1966">
        <v>191.24299999999999</v>
      </c>
      <c r="AO1966">
        <v>162.01300000000001</v>
      </c>
      <c r="AP1966">
        <v>159.16</v>
      </c>
      <c r="AQ1966">
        <v>153.01300000000001</v>
      </c>
      <c r="AR1966">
        <v>120.49299999999999</v>
      </c>
      <c r="AS1966">
        <v>61.898000000000003</v>
      </c>
      <c r="AT1966">
        <v>52.985999999999997</v>
      </c>
      <c r="AU1966">
        <v>67.142857000000006</v>
      </c>
      <c r="AV1966">
        <v>64.642857000000006</v>
      </c>
      <c r="AW1966">
        <v>63.285713999999999</v>
      </c>
      <c r="AX1966">
        <v>62.5</v>
      </c>
      <c r="AY1966">
        <v>61.285713999999999</v>
      </c>
      <c r="AZ1966">
        <v>60.5</v>
      </c>
      <c r="BA1966">
        <v>59.928570999999998</v>
      </c>
      <c r="BB1966">
        <v>60.5</v>
      </c>
      <c r="BC1966">
        <v>64.857142999999994</v>
      </c>
      <c r="BD1966">
        <v>69.857142999999994</v>
      </c>
      <c r="BE1966">
        <v>74.857142999999994</v>
      </c>
      <c r="BF1966">
        <v>79.642857000000006</v>
      </c>
      <c r="BG1966">
        <v>83.142857000000006</v>
      </c>
      <c r="BH1966">
        <v>86.285713999999999</v>
      </c>
      <c r="BI1966">
        <v>88.857142999999994</v>
      </c>
      <c r="BJ1966">
        <v>90.785713999999999</v>
      </c>
      <c r="BK1966">
        <v>91.571428999999995</v>
      </c>
      <c r="BL1966">
        <v>92.071428999999995</v>
      </c>
      <c r="BM1966">
        <v>91.214286000000001</v>
      </c>
      <c r="BN1966">
        <v>87.357142999999994</v>
      </c>
      <c r="BO1966">
        <v>81.642857000000006</v>
      </c>
      <c r="BP1966">
        <v>76.5</v>
      </c>
      <c r="BQ1966">
        <v>72.5</v>
      </c>
      <c r="BR1966">
        <v>69.857142999999994</v>
      </c>
      <c r="BS1966">
        <v>-1.3470770000000001</v>
      </c>
      <c r="BT1966">
        <v>0.4175854</v>
      </c>
      <c r="BU1966">
        <v>-0.51272240000000002</v>
      </c>
      <c r="BV1966">
        <v>2.2478349999999998</v>
      </c>
      <c r="BW1966">
        <v>-3.107961</v>
      </c>
      <c r="BX1966">
        <v>-4.4134169999999999</v>
      </c>
      <c r="BY1966">
        <v>-3.702976</v>
      </c>
      <c r="BZ1966">
        <v>3.4983590000000002</v>
      </c>
      <c r="CA1966">
        <v>5.355785</v>
      </c>
      <c r="CB1966">
        <v>1.4540109999999999</v>
      </c>
      <c r="CC1966">
        <v>0.40443849999999998</v>
      </c>
      <c r="CD1966">
        <v>0.32752130000000002</v>
      </c>
      <c r="CE1966">
        <v>-1.6303810000000001</v>
      </c>
      <c r="CF1966">
        <v>3.4827919999999999</v>
      </c>
      <c r="CG1966">
        <v>-0.26929760000000003</v>
      </c>
      <c r="CH1966">
        <v>3.0125479999999998</v>
      </c>
      <c r="CI1966">
        <v>-1.722281</v>
      </c>
      <c r="CJ1966">
        <v>-20.90457</v>
      </c>
      <c r="CK1966">
        <v>0.21933179999999999</v>
      </c>
      <c r="CL1966">
        <v>-4.6691459999999996</v>
      </c>
      <c r="CM1966">
        <v>-2.3977300000000001</v>
      </c>
      <c r="CN1966">
        <v>-18.026150000000001</v>
      </c>
      <c r="CO1966">
        <v>-2.9144920000000001</v>
      </c>
      <c r="CP1966">
        <v>15.16015</v>
      </c>
      <c r="CQ1966">
        <v>1.482777</v>
      </c>
      <c r="CR1966">
        <v>0.31964609999999999</v>
      </c>
      <c r="CS1966">
        <v>0.21313199999999999</v>
      </c>
      <c r="CT1966">
        <v>0.150425</v>
      </c>
      <c r="CU1966">
        <v>0.30821219999999999</v>
      </c>
      <c r="CV1966">
        <v>1.3350930000000001</v>
      </c>
      <c r="CW1966">
        <v>1.113969</v>
      </c>
      <c r="CX1966">
        <v>2.6236480000000002</v>
      </c>
      <c r="CY1966">
        <v>1.849402</v>
      </c>
      <c r="CZ1966">
        <v>1.965522</v>
      </c>
      <c r="DA1966">
        <v>2.644558</v>
      </c>
      <c r="DB1966">
        <v>1.816881</v>
      </c>
      <c r="DC1966">
        <v>2.1626159999999999</v>
      </c>
      <c r="DD1966">
        <v>2.2206860000000002</v>
      </c>
      <c r="DE1966">
        <v>2.4710380000000001</v>
      </c>
      <c r="DF1966">
        <v>2.1129250000000002</v>
      </c>
      <c r="DG1966">
        <v>1.8312090000000001</v>
      </c>
      <c r="DH1966">
        <v>2.5743360000000002</v>
      </c>
      <c r="DI1966">
        <v>3.8565160000000001</v>
      </c>
      <c r="DJ1966">
        <v>11.32488</v>
      </c>
      <c r="DK1966">
        <v>12.33611</v>
      </c>
      <c r="DL1966">
        <v>7.5520719999999999</v>
      </c>
      <c r="DM1966">
        <v>5.2992710000000001</v>
      </c>
      <c r="DN1966">
        <v>3.065715</v>
      </c>
      <c r="DO1966">
        <v>19</v>
      </c>
      <c r="DP1966">
        <v>20</v>
      </c>
    </row>
    <row r="1967" spans="1:120" hidden="1" x14ac:dyDescent="0.25">
      <c r="A1967" t="str">
        <f t="shared" si="30"/>
        <v>LCA-Greater Bay Area_Elect DA 2-6 (1PM-9PM)_44435_19-20</v>
      </c>
      <c r="B1967" t="s">
        <v>62</v>
      </c>
      <c r="C1967" t="s">
        <v>209</v>
      </c>
      <c r="D1967" t="s">
        <v>36</v>
      </c>
      <c r="E1967" t="s">
        <v>61</v>
      </c>
      <c r="F1967" t="s">
        <v>61</v>
      </c>
      <c r="G1967" t="s">
        <v>61</v>
      </c>
      <c r="H1967" t="s">
        <v>61</v>
      </c>
      <c r="I1967" t="s">
        <v>61</v>
      </c>
      <c r="J1967" t="s">
        <v>61</v>
      </c>
      <c r="K1967" t="s">
        <v>180</v>
      </c>
      <c r="L1967" s="18">
        <v>44435</v>
      </c>
      <c r="M1967">
        <v>19</v>
      </c>
      <c r="N1967">
        <v>20</v>
      </c>
      <c r="O1967" t="s">
        <v>263</v>
      </c>
      <c r="P1967">
        <v>17</v>
      </c>
      <c r="Q1967">
        <v>16</v>
      </c>
      <c r="R1967">
        <v>0</v>
      </c>
      <c r="S1967">
        <v>1</v>
      </c>
      <c r="T1967">
        <v>0</v>
      </c>
      <c r="U1967">
        <v>1</v>
      </c>
      <c r="V1967">
        <v>1</v>
      </c>
      <c r="W1967">
        <v>125.87862</v>
      </c>
      <c r="X1967">
        <v>121.03788</v>
      </c>
      <c r="Y1967">
        <v>122.32881</v>
      </c>
      <c r="Z1967">
        <v>132.70305999999999</v>
      </c>
      <c r="AA1967">
        <v>160.45875000000001</v>
      </c>
      <c r="AB1967">
        <v>185.15975</v>
      </c>
      <c r="AC1967">
        <v>210.01374999999999</v>
      </c>
      <c r="AD1967">
        <v>263.33956000000001</v>
      </c>
      <c r="AE1967">
        <v>336.90069</v>
      </c>
      <c r="AF1967">
        <v>414.76387999999997</v>
      </c>
      <c r="AG1967">
        <v>545.58419000000004</v>
      </c>
      <c r="AH1967">
        <v>582.58043999999995</v>
      </c>
      <c r="AI1967">
        <v>609.60406</v>
      </c>
      <c r="AJ1967">
        <v>628.64936999999998</v>
      </c>
      <c r="AK1967">
        <v>642.94956000000002</v>
      </c>
      <c r="AL1967">
        <v>644.92687999999998</v>
      </c>
      <c r="AM1967">
        <v>649.00793999999996</v>
      </c>
      <c r="AN1967">
        <v>694.79318999999998</v>
      </c>
      <c r="AO1967">
        <v>574.44380999999998</v>
      </c>
      <c r="AP1967">
        <v>580.21</v>
      </c>
      <c r="AQ1967">
        <v>587.02381000000003</v>
      </c>
      <c r="AR1967">
        <v>457.82380999999998</v>
      </c>
      <c r="AS1967">
        <v>184.00162</v>
      </c>
      <c r="AT1967">
        <v>137.09012000000001</v>
      </c>
      <c r="AU1967">
        <v>67.4375</v>
      </c>
      <c r="AV1967">
        <v>64.1875</v>
      </c>
      <c r="AW1967">
        <v>62.90625</v>
      </c>
      <c r="AX1967">
        <v>62</v>
      </c>
      <c r="AY1967">
        <v>61</v>
      </c>
      <c r="AZ1967">
        <v>60.03125</v>
      </c>
      <c r="BA1967">
        <v>59.84375</v>
      </c>
      <c r="BB1967">
        <v>60.59375</v>
      </c>
      <c r="BC1967">
        <v>64.625</v>
      </c>
      <c r="BD1967">
        <v>69.53125</v>
      </c>
      <c r="BE1967">
        <v>75.15625</v>
      </c>
      <c r="BF1967">
        <v>80.875</v>
      </c>
      <c r="BG1967">
        <v>85.34375</v>
      </c>
      <c r="BH1967">
        <v>88.3125</v>
      </c>
      <c r="BI1967">
        <v>90.71875</v>
      </c>
      <c r="BJ1967">
        <v>92.3125</v>
      </c>
      <c r="BK1967">
        <v>92.5</v>
      </c>
      <c r="BL1967">
        <v>91.90625</v>
      </c>
      <c r="BM1967">
        <v>89.71875</v>
      </c>
      <c r="BN1967">
        <v>85.40625</v>
      </c>
      <c r="BO1967">
        <v>80.0625</v>
      </c>
      <c r="BP1967">
        <v>75.78125</v>
      </c>
      <c r="BQ1967">
        <v>73</v>
      </c>
      <c r="BR1967">
        <v>70.75</v>
      </c>
      <c r="BS1967">
        <v>-3.9287260000000002</v>
      </c>
      <c r="BT1967">
        <v>7.1618999999999997E-3</v>
      </c>
      <c r="BU1967">
        <v>-0.56502859999999999</v>
      </c>
      <c r="BV1967">
        <v>-4.7864120000000003</v>
      </c>
      <c r="BW1967">
        <v>-16.46801</v>
      </c>
      <c r="BX1967">
        <v>-5.0603290000000003</v>
      </c>
      <c r="BY1967">
        <v>-0.81158580000000002</v>
      </c>
      <c r="BZ1967">
        <v>21.54984</v>
      </c>
      <c r="CA1967">
        <v>8.1265540000000005</v>
      </c>
      <c r="CB1967">
        <v>-9.9400340000000007</v>
      </c>
      <c r="CC1967">
        <v>17.162870000000002</v>
      </c>
      <c r="CD1967">
        <v>18.76407</v>
      </c>
      <c r="CE1967">
        <v>14.46866</v>
      </c>
      <c r="CF1967">
        <v>14.628119999999999</v>
      </c>
      <c r="CG1967">
        <v>12.08023</v>
      </c>
      <c r="CH1967">
        <v>16.103899999999999</v>
      </c>
      <c r="CI1967">
        <v>11.417759999999999</v>
      </c>
      <c r="CJ1967">
        <v>-40.97101</v>
      </c>
      <c r="CK1967">
        <v>48.16254</v>
      </c>
      <c r="CL1967">
        <v>7.3651090000000003</v>
      </c>
      <c r="CM1967">
        <v>-36.287329999999997</v>
      </c>
      <c r="CN1967">
        <v>-65.39631</v>
      </c>
      <c r="CO1967">
        <v>-16.612590000000001</v>
      </c>
      <c r="CP1967">
        <v>10.01765</v>
      </c>
      <c r="CQ1967">
        <v>2.3959709999999999</v>
      </c>
      <c r="CR1967">
        <v>1.5878369999999999</v>
      </c>
      <c r="CS1967">
        <v>1.3893720000000001</v>
      </c>
      <c r="CT1967">
        <v>2.3999709999999999</v>
      </c>
      <c r="CU1967">
        <v>6.3923230000000002</v>
      </c>
      <c r="CV1967">
        <v>7.6780920000000004</v>
      </c>
      <c r="CW1967">
        <v>12.63409</v>
      </c>
      <c r="CX1967">
        <v>15.12416</v>
      </c>
      <c r="CY1967">
        <v>12.682639999999999</v>
      </c>
      <c r="CZ1967">
        <v>14.96341</v>
      </c>
      <c r="DA1967">
        <v>20.13833</v>
      </c>
      <c r="DB1967">
        <v>6.8222339999999999</v>
      </c>
      <c r="DC1967">
        <v>7.0129840000000003</v>
      </c>
      <c r="DD1967">
        <v>7.5460560000000001</v>
      </c>
      <c r="DE1967">
        <v>7.3549439999999997</v>
      </c>
      <c r="DF1967">
        <v>6.4345699999999999</v>
      </c>
      <c r="DG1967">
        <v>7.2077359999999997</v>
      </c>
      <c r="DH1967">
        <v>18.313369999999999</v>
      </c>
      <c r="DI1967">
        <v>20.3474</v>
      </c>
      <c r="DJ1967">
        <v>71.680059999999997</v>
      </c>
      <c r="DK1967">
        <v>109.1045</v>
      </c>
      <c r="DL1967">
        <v>122.1544</v>
      </c>
      <c r="DM1967">
        <v>80.083950000000002</v>
      </c>
      <c r="DN1967">
        <v>23.23677</v>
      </c>
      <c r="DO1967">
        <v>19</v>
      </c>
      <c r="DP1967">
        <v>20</v>
      </c>
    </row>
    <row r="1968" spans="1:120" hidden="1" x14ac:dyDescent="0.25">
      <c r="A1968" t="str">
        <f t="shared" si="30"/>
        <v>Size_Grp-Below 20 kW_Elect DA 2-6 (1PM-9PM)_44435_19-20</v>
      </c>
      <c r="B1968" t="s">
        <v>62</v>
      </c>
      <c r="C1968" t="s">
        <v>259</v>
      </c>
      <c r="D1968" t="s">
        <v>61</v>
      </c>
      <c r="E1968" t="s">
        <v>61</v>
      </c>
      <c r="F1968" t="s">
        <v>61</v>
      </c>
      <c r="G1968" t="s">
        <v>61</v>
      </c>
      <c r="H1968" t="s">
        <v>61</v>
      </c>
      <c r="I1968" t="s">
        <v>61</v>
      </c>
      <c r="J1968" t="s">
        <v>260</v>
      </c>
      <c r="K1968" t="s">
        <v>180</v>
      </c>
      <c r="L1968" s="18">
        <v>44435</v>
      </c>
      <c r="M1968">
        <v>19</v>
      </c>
      <c r="N1968">
        <v>20</v>
      </c>
      <c r="O1968" t="s">
        <v>263</v>
      </c>
      <c r="P1968">
        <v>4</v>
      </c>
      <c r="Q1968">
        <v>4</v>
      </c>
      <c r="R1968">
        <v>0</v>
      </c>
      <c r="S1968">
        <v>0</v>
      </c>
      <c r="T1968">
        <v>1</v>
      </c>
      <c r="U1968">
        <v>1</v>
      </c>
      <c r="V1968">
        <v>1</v>
      </c>
      <c r="W1968">
        <v>14.906000000000001</v>
      </c>
      <c r="X1968">
        <v>14.823</v>
      </c>
      <c r="Y1968">
        <v>14.826000000000001</v>
      </c>
      <c r="Z1968">
        <v>14.824999999999999</v>
      </c>
      <c r="AA1968">
        <v>17.992999999999999</v>
      </c>
      <c r="AB1968">
        <v>20.183</v>
      </c>
      <c r="AC1968">
        <v>20.422000000000001</v>
      </c>
      <c r="AD1968">
        <v>39.805</v>
      </c>
      <c r="AE1968">
        <v>34.506999999999998</v>
      </c>
      <c r="AF1968">
        <v>37.927999999999997</v>
      </c>
      <c r="AG1968">
        <v>60.963999999999999</v>
      </c>
      <c r="AH1968">
        <v>71.028999999999996</v>
      </c>
      <c r="AI1968">
        <v>70.134</v>
      </c>
      <c r="AJ1968">
        <v>74.614000000000004</v>
      </c>
      <c r="AK1968">
        <v>74.989999999999995</v>
      </c>
      <c r="AL1968">
        <v>75.272999999999996</v>
      </c>
      <c r="AM1968">
        <v>78.837999999999994</v>
      </c>
      <c r="AN1968">
        <v>98.415000000000006</v>
      </c>
      <c r="AO1968">
        <v>68.204999999999998</v>
      </c>
      <c r="AP1968">
        <v>70.968000000000004</v>
      </c>
      <c r="AQ1968">
        <v>66.97</v>
      </c>
      <c r="AR1968">
        <v>52.506999999999998</v>
      </c>
      <c r="AS1968">
        <v>19.858000000000001</v>
      </c>
      <c r="AT1968">
        <v>14.753</v>
      </c>
      <c r="AU1968">
        <v>65.875</v>
      </c>
      <c r="AV1968">
        <v>63.25</v>
      </c>
      <c r="AW1968">
        <v>61.625</v>
      </c>
      <c r="AX1968">
        <v>60.5</v>
      </c>
      <c r="AY1968">
        <v>59.625</v>
      </c>
      <c r="AZ1968">
        <v>58.5</v>
      </c>
      <c r="BA1968">
        <v>57.75</v>
      </c>
      <c r="BB1968">
        <v>58.125</v>
      </c>
      <c r="BC1968">
        <v>61.75</v>
      </c>
      <c r="BD1968">
        <v>68</v>
      </c>
      <c r="BE1968">
        <v>74.75</v>
      </c>
      <c r="BF1968">
        <v>80.75</v>
      </c>
      <c r="BG1968">
        <v>83.125</v>
      </c>
      <c r="BH1968">
        <v>84.5</v>
      </c>
      <c r="BI1968">
        <v>85.75</v>
      </c>
      <c r="BJ1968">
        <v>87.125</v>
      </c>
      <c r="BK1968">
        <v>88.25</v>
      </c>
      <c r="BL1968">
        <v>89.375</v>
      </c>
      <c r="BM1968">
        <v>88.375</v>
      </c>
      <c r="BN1968">
        <v>84.625</v>
      </c>
      <c r="BO1968">
        <v>79.125</v>
      </c>
      <c r="BP1968">
        <v>74.625</v>
      </c>
      <c r="BQ1968">
        <v>71</v>
      </c>
      <c r="BR1968">
        <v>68.625</v>
      </c>
      <c r="BS1968">
        <v>0.97272190000000003</v>
      </c>
      <c r="BT1968">
        <v>3.8137499999999998E-2</v>
      </c>
      <c r="BU1968">
        <v>0.17707970000000001</v>
      </c>
      <c r="BV1968">
        <v>0.1542056</v>
      </c>
      <c r="BW1968">
        <v>-2.1334569999999999</v>
      </c>
      <c r="BX1968">
        <v>-2.0159940000000001</v>
      </c>
      <c r="BY1968">
        <v>-1.4609570000000001</v>
      </c>
      <c r="BZ1968">
        <v>1.1802969999999999</v>
      </c>
      <c r="CA1968">
        <v>0.69069860000000005</v>
      </c>
      <c r="CB1968">
        <v>2.9554260000000001</v>
      </c>
      <c r="CC1968">
        <v>-4.7345189999999997</v>
      </c>
      <c r="CD1968">
        <v>0.37200260000000002</v>
      </c>
      <c r="CE1968">
        <v>3.4418890000000002</v>
      </c>
      <c r="CF1968">
        <v>1.7970699999999999</v>
      </c>
      <c r="CG1968">
        <v>3.0791230000000001</v>
      </c>
      <c r="CH1968">
        <v>3.0285280000000001</v>
      </c>
      <c r="CI1968">
        <v>-0.79487609999999997</v>
      </c>
      <c r="CJ1968">
        <v>-18.45327</v>
      </c>
      <c r="CK1968">
        <v>7.3274169999999996</v>
      </c>
      <c r="CL1968">
        <v>-7.5604800000000001</v>
      </c>
      <c r="CM1968">
        <v>-6.1113970000000002</v>
      </c>
      <c r="CN1968">
        <v>-8.4046310000000002</v>
      </c>
      <c r="CO1968">
        <v>-2.292052</v>
      </c>
      <c r="CP1968">
        <v>0.304226</v>
      </c>
      <c r="CQ1968">
        <v>0.48563299999999998</v>
      </c>
      <c r="CR1968">
        <v>4.4637000000000001E-3</v>
      </c>
      <c r="CS1968">
        <v>1.7174600000000002E-2</v>
      </c>
      <c r="CT1968">
        <v>5.0889000000000004E-3</v>
      </c>
      <c r="CU1968">
        <v>9.3160000000000007E-2</v>
      </c>
      <c r="CV1968">
        <v>0.82208190000000003</v>
      </c>
      <c r="CW1968">
        <v>0.63422979999999995</v>
      </c>
      <c r="CX1968">
        <v>1.4990300000000001</v>
      </c>
      <c r="CY1968">
        <v>1.0578110000000001</v>
      </c>
      <c r="CZ1968">
        <v>1.096147</v>
      </c>
      <c r="DA1968">
        <v>1.174876</v>
      </c>
      <c r="DB1968">
        <v>1.650201</v>
      </c>
      <c r="DC1968">
        <v>1.582203</v>
      </c>
      <c r="DD1968">
        <v>1.8493489999999999</v>
      </c>
      <c r="DE1968">
        <v>1.5685979999999999</v>
      </c>
      <c r="DF1968">
        <v>1.0726800000000001</v>
      </c>
      <c r="DG1968">
        <v>1.6854</v>
      </c>
      <c r="DH1968">
        <v>10.109489999999999</v>
      </c>
      <c r="DI1968">
        <v>4.4781930000000001</v>
      </c>
      <c r="DJ1968">
        <v>11.224780000000001</v>
      </c>
      <c r="DK1968">
        <v>2.5120429999999998</v>
      </c>
      <c r="DL1968">
        <v>1.57186</v>
      </c>
      <c r="DM1968">
        <v>0.15397959999999999</v>
      </c>
      <c r="DN1968">
        <v>2.9216200000000001E-2</v>
      </c>
      <c r="DO1968">
        <v>19</v>
      </c>
      <c r="DP1968">
        <v>20</v>
      </c>
    </row>
    <row r="1969" spans="1:120" hidden="1" x14ac:dyDescent="0.25">
      <c r="A1969" t="str">
        <f t="shared" si="30"/>
        <v>OtherDR-No_Elect DA 2-6 (1PM-9PM)_44435_19-20</v>
      </c>
      <c r="B1969" t="s">
        <v>62</v>
      </c>
      <c r="C1969" t="s">
        <v>323</v>
      </c>
      <c r="D1969" t="s">
        <v>61</v>
      </c>
      <c r="E1969" t="s">
        <v>61</v>
      </c>
      <c r="F1969" t="s">
        <v>61</v>
      </c>
      <c r="G1969" t="s">
        <v>61</v>
      </c>
      <c r="H1969" t="s">
        <v>61</v>
      </c>
      <c r="I1969" t="s">
        <v>97</v>
      </c>
      <c r="J1969" t="s">
        <v>61</v>
      </c>
      <c r="K1969" t="s">
        <v>180</v>
      </c>
      <c r="L1969" s="18">
        <v>44435</v>
      </c>
      <c r="M1969">
        <v>19</v>
      </c>
      <c r="N1969">
        <v>20</v>
      </c>
      <c r="O1969" t="s">
        <v>263</v>
      </c>
      <c r="P1969">
        <v>17</v>
      </c>
      <c r="Q1969">
        <v>16</v>
      </c>
      <c r="R1969">
        <v>0</v>
      </c>
      <c r="S1969">
        <v>1</v>
      </c>
      <c r="T1969">
        <v>0</v>
      </c>
      <c r="U1969">
        <v>1</v>
      </c>
      <c r="V1969">
        <v>1</v>
      </c>
      <c r="W1969">
        <v>125.87863</v>
      </c>
      <c r="X1969">
        <v>121.03788</v>
      </c>
      <c r="Y1969">
        <v>122.32881</v>
      </c>
      <c r="Z1969">
        <v>132.70305999999999</v>
      </c>
      <c r="AA1969">
        <v>160.45875000000001</v>
      </c>
      <c r="AB1969">
        <v>185.15975</v>
      </c>
      <c r="AC1969">
        <v>210.01374999999999</v>
      </c>
      <c r="AD1969">
        <v>263.33956000000001</v>
      </c>
      <c r="AE1969">
        <v>336.90069</v>
      </c>
      <c r="AF1969">
        <v>414.76387</v>
      </c>
      <c r="AG1969">
        <v>545.58419000000004</v>
      </c>
      <c r="AH1969">
        <v>582.58043999999995</v>
      </c>
      <c r="AI1969">
        <v>609.60406</v>
      </c>
      <c r="AJ1969">
        <v>628.64936999999998</v>
      </c>
      <c r="AK1969">
        <v>642.94956000000002</v>
      </c>
      <c r="AL1969">
        <v>644.92687000000001</v>
      </c>
      <c r="AM1969">
        <v>649.00793999999996</v>
      </c>
      <c r="AN1969">
        <v>694.79318999999998</v>
      </c>
      <c r="AO1969">
        <v>574.44380999999998</v>
      </c>
      <c r="AP1969">
        <v>580.21</v>
      </c>
      <c r="AQ1969">
        <v>587.02381000000003</v>
      </c>
      <c r="AR1969">
        <v>457.82380999999998</v>
      </c>
      <c r="AS1969">
        <v>184.00162</v>
      </c>
      <c r="AT1969">
        <v>137.09012999999999</v>
      </c>
      <c r="AU1969">
        <v>67.4375</v>
      </c>
      <c r="AV1969">
        <v>64.1875</v>
      </c>
      <c r="AW1969">
        <v>62.90625</v>
      </c>
      <c r="AX1969">
        <v>62</v>
      </c>
      <c r="AY1969">
        <v>61</v>
      </c>
      <c r="AZ1969">
        <v>60.03125</v>
      </c>
      <c r="BA1969">
        <v>59.84375</v>
      </c>
      <c r="BB1969">
        <v>60.59375</v>
      </c>
      <c r="BC1969">
        <v>64.625</v>
      </c>
      <c r="BD1969">
        <v>69.53125</v>
      </c>
      <c r="BE1969">
        <v>75.15625</v>
      </c>
      <c r="BF1969">
        <v>80.875</v>
      </c>
      <c r="BG1969">
        <v>85.34375</v>
      </c>
      <c r="BH1969">
        <v>88.3125</v>
      </c>
      <c r="BI1969">
        <v>90.71875</v>
      </c>
      <c r="BJ1969">
        <v>92.3125</v>
      </c>
      <c r="BK1969">
        <v>92.5</v>
      </c>
      <c r="BL1969">
        <v>91.90625</v>
      </c>
      <c r="BM1969">
        <v>89.71875</v>
      </c>
      <c r="BN1969">
        <v>85.40625</v>
      </c>
      <c r="BO1969">
        <v>80.0625</v>
      </c>
      <c r="BP1969">
        <v>75.78125</v>
      </c>
      <c r="BQ1969">
        <v>73</v>
      </c>
      <c r="BR1969">
        <v>70.75</v>
      </c>
      <c r="BS1969">
        <v>-3.9287260000000002</v>
      </c>
      <c r="BT1969">
        <v>7.1618999999999997E-3</v>
      </c>
      <c r="BU1969">
        <v>-0.56502859999999999</v>
      </c>
      <c r="BV1969">
        <v>-4.7864120000000003</v>
      </c>
      <c r="BW1969">
        <v>-16.46801</v>
      </c>
      <c r="BX1969">
        <v>-5.0603290000000003</v>
      </c>
      <c r="BY1969">
        <v>-0.81158580000000002</v>
      </c>
      <c r="BZ1969">
        <v>21.54984</v>
      </c>
      <c r="CA1969">
        <v>8.1265540000000005</v>
      </c>
      <c r="CB1969">
        <v>-9.9400340000000007</v>
      </c>
      <c r="CC1969">
        <v>17.162870000000002</v>
      </c>
      <c r="CD1969">
        <v>18.76407</v>
      </c>
      <c r="CE1969">
        <v>14.46866</v>
      </c>
      <c r="CF1969">
        <v>14.628119999999999</v>
      </c>
      <c r="CG1969">
        <v>12.08023</v>
      </c>
      <c r="CH1969">
        <v>16.103899999999999</v>
      </c>
      <c r="CI1969">
        <v>11.417759999999999</v>
      </c>
      <c r="CJ1969">
        <v>-40.97101</v>
      </c>
      <c r="CK1969">
        <v>48.16254</v>
      </c>
      <c r="CL1969">
        <v>7.3651090000000003</v>
      </c>
      <c r="CM1969">
        <v>-36.287329999999997</v>
      </c>
      <c r="CN1969">
        <v>-65.39631</v>
      </c>
      <c r="CO1969">
        <v>-16.612590000000001</v>
      </c>
      <c r="CP1969">
        <v>10.01765</v>
      </c>
      <c r="CQ1969">
        <v>2.3959709999999999</v>
      </c>
      <c r="CR1969">
        <v>1.5878369999999999</v>
      </c>
      <c r="CS1969">
        <v>1.3893720000000001</v>
      </c>
      <c r="CT1969">
        <v>2.3999709999999999</v>
      </c>
      <c r="CU1969">
        <v>6.3923230000000002</v>
      </c>
      <c r="CV1969">
        <v>7.6780920000000004</v>
      </c>
      <c r="CW1969">
        <v>12.63409</v>
      </c>
      <c r="CX1969">
        <v>15.12416</v>
      </c>
      <c r="CY1969">
        <v>12.682639999999999</v>
      </c>
      <c r="CZ1969">
        <v>14.96341</v>
      </c>
      <c r="DA1969">
        <v>20.13833</v>
      </c>
      <c r="DB1969">
        <v>6.8222339999999999</v>
      </c>
      <c r="DC1969">
        <v>7.0129840000000003</v>
      </c>
      <c r="DD1969">
        <v>7.5460560000000001</v>
      </c>
      <c r="DE1969">
        <v>7.3549439999999997</v>
      </c>
      <c r="DF1969">
        <v>6.4345699999999999</v>
      </c>
      <c r="DG1969">
        <v>7.2077359999999997</v>
      </c>
      <c r="DH1969">
        <v>18.313369999999999</v>
      </c>
      <c r="DI1969">
        <v>20.3474</v>
      </c>
      <c r="DJ1969">
        <v>71.680059999999997</v>
      </c>
      <c r="DK1969">
        <v>109.1045</v>
      </c>
      <c r="DL1969">
        <v>122.1544</v>
      </c>
      <c r="DM1969">
        <v>80.083950000000002</v>
      </c>
      <c r="DN1969">
        <v>23.23677</v>
      </c>
      <c r="DO1969">
        <v>19</v>
      </c>
      <c r="DP1969">
        <v>20</v>
      </c>
    </row>
    <row r="1970" spans="1:120" hidden="1" x14ac:dyDescent="0.25">
      <c r="A1970" t="str">
        <f t="shared" si="30"/>
        <v>Industry_Type-8. Other_Elect DA 2-6 (1PM-9PM)_44435_19-20</v>
      </c>
      <c r="B1970" t="s">
        <v>62</v>
      </c>
      <c r="C1970" t="s">
        <v>267</v>
      </c>
      <c r="D1970" t="s">
        <v>61</v>
      </c>
      <c r="E1970" t="s">
        <v>61</v>
      </c>
      <c r="F1970" t="s">
        <v>61</v>
      </c>
      <c r="G1970" t="s">
        <v>268</v>
      </c>
      <c r="H1970" t="s">
        <v>61</v>
      </c>
      <c r="I1970" t="s">
        <v>61</v>
      </c>
      <c r="J1970" t="s">
        <v>61</v>
      </c>
      <c r="K1970" t="s">
        <v>180</v>
      </c>
      <c r="L1970" s="18">
        <v>44435</v>
      </c>
      <c r="M1970">
        <v>19</v>
      </c>
      <c r="N1970">
        <v>20</v>
      </c>
      <c r="O1970" t="s">
        <v>263</v>
      </c>
      <c r="P1970">
        <v>1</v>
      </c>
      <c r="Q1970">
        <v>1</v>
      </c>
      <c r="R1970">
        <v>0</v>
      </c>
      <c r="S1970">
        <v>0</v>
      </c>
      <c r="T1970">
        <v>1</v>
      </c>
      <c r="U1970">
        <v>0</v>
      </c>
      <c r="V1970">
        <v>1</v>
      </c>
      <c r="W1970">
        <v>27.52</v>
      </c>
      <c r="X1970">
        <v>23.52</v>
      </c>
      <c r="Y1970">
        <v>24.32</v>
      </c>
      <c r="Z1970">
        <v>22.4</v>
      </c>
      <c r="AA1970">
        <v>22.72</v>
      </c>
      <c r="AB1970">
        <v>23.04</v>
      </c>
      <c r="AC1970">
        <v>26.4</v>
      </c>
      <c r="AD1970">
        <v>25.92</v>
      </c>
      <c r="AE1970">
        <v>28.16</v>
      </c>
      <c r="AF1970">
        <v>27.52</v>
      </c>
      <c r="AG1970">
        <v>27.2</v>
      </c>
      <c r="AH1970">
        <v>29.44</v>
      </c>
      <c r="AI1970">
        <v>30.56</v>
      </c>
      <c r="AJ1970">
        <v>30.56</v>
      </c>
      <c r="AK1970">
        <v>32</v>
      </c>
      <c r="AL1970">
        <v>33.119999999999997</v>
      </c>
      <c r="AM1970">
        <v>34.24</v>
      </c>
      <c r="AN1970">
        <v>40.32</v>
      </c>
      <c r="AO1970">
        <v>27.84</v>
      </c>
      <c r="AP1970">
        <v>28.64</v>
      </c>
      <c r="AQ1970">
        <v>30.24</v>
      </c>
      <c r="AR1970">
        <v>37.76</v>
      </c>
      <c r="AS1970">
        <v>30.56</v>
      </c>
      <c r="AT1970">
        <v>25.6</v>
      </c>
      <c r="AU1970">
        <v>68</v>
      </c>
      <c r="AV1970">
        <v>65.5</v>
      </c>
      <c r="AW1970">
        <v>65</v>
      </c>
      <c r="AX1970">
        <v>65</v>
      </c>
      <c r="AY1970">
        <v>64</v>
      </c>
      <c r="AZ1970">
        <v>64</v>
      </c>
      <c r="BA1970">
        <v>64</v>
      </c>
      <c r="BB1970">
        <v>64.5</v>
      </c>
      <c r="BC1970">
        <v>68</v>
      </c>
      <c r="BD1970">
        <v>70</v>
      </c>
      <c r="BE1970">
        <v>72.5</v>
      </c>
      <c r="BF1970">
        <v>76</v>
      </c>
      <c r="BG1970">
        <v>81</v>
      </c>
      <c r="BH1970">
        <v>86.5</v>
      </c>
      <c r="BI1970">
        <v>89.5</v>
      </c>
      <c r="BJ1970">
        <v>91.5</v>
      </c>
      <c r="BK1970">
        <v>92</v>
      </c>
      <c r="BL1970">
        <v>91.5</v>
      </c>
      <c r="BM1970">
        <v>89</v>
      </c>
      <c r="BN1970">
        <v>85.5</v>
      </c>
      <c r="BO1970">
        <v>80.5</v>
      </c>
      <c r="BP1970">
        <v>76</v>
      </c>
      <c r="BQ1970">
        <v>72</v>
      </c>
      <c r="BR1970">
        <v>70</v>
      </c>
      <c r="BS1970">
        <v>-2.0811310000000001</v>
      </c>
      <c r="BT1970">
        <v>0.94236370000000003</v>
      </c>
      <c r="BU1970">
        <v>-0.1910229</v>
      </c>
      <c r="BV1970">
        <v>1.254065</v>
      </c>
      <c r="BW1970">
        <v>1.0106219999999999</v>
      </c>
      <c r="BX1970">
        <v>0.82238579999999994</v>
      </c>
      <c r="BY1970">
        <v>-1.356031</v>
      </c>
      <c r="BZ1970">
        <v>0.56557080000000004</v>
      </c>
      <c r="CA1970">
        <v>-0.91938209999999998</v>
      </c>
      <c r="CB1970">
        <v>-0.37581059999999999</v>
      </c>
      <c r="CC1970">
        <v>0.1952419</v>
      </c>
      <c r="CD1970">
        <v>-0.45349309999999998</v>
      </c>
      <c r="CE1970">
        <v>-1.564133</v>
      </c>
      <c r="CF1970">
        <v>0.2307968</v>
      </c>
      <c r="CG1970">
        <v>-0.84004210000000001</v>
      </c>
      <c r="CH1970">
        <v>-0.50532149999999998</v>
      </c>
      <c r="CI1970">
        <v>9.2819200000000004E-2</v>
      </c>
      <c r="CJ1970">
        <v>-5.8814469999999996</v>
      </c>
      <c r="CK1970">
        <v>5.6771849999999997</v>
      </c>
      <c r="CL1970">
        <v>6.0321309999999997</v>
      </c>
      <c r="CM1970">
        <v>6.4334769999999999</v>
      </c>
      <c r="CN1970">
        <v>-6.1680510000000002</v>
      </c>
      <c r="CO1970">
        <v>1.061687</v>
      </c>
      <c r="CP1970">
        <v>15.197179999999999</v>
      </c>
      <c r="CQ1970">
        <v>0.80722989999999994</v>
      </c>
      <c r="CR1970">
        <v>0.2114915</v>
      </c>
      <c r="CS1970">
        <v>0.14730699999999999</v>
      </c>
      <c r="CT1970">
        <v>7.63432E-2</v>
      </c>
      <c r="CU1970">
        <v>2.90996E-2</v>
      </c>
      <c r="CV1970">
        <v>2.3435899999999999E-2</v>
      </c>
      <c r="CW1970">
        <v>3.5988899999999997E-2</v>
      </c>
      <c r="CX1970">
        <v>2.03716E-2</v>
      </c>
      <c r="CY1970">
        <v>6.4154699999999995E-2</v>
      </c>
      <c r="CZ1970">
        <v>6.5720600000000004E-2</v>
      </c>
      <c r="DA1970">
        <v>0.31216240000000001</v>
      </c>
      <c r="DB1970">
        <v>0.51629559999999997</v>
      </c>
      <c r="DC1970">
        <v>0.41578700000000002</v>
      </c>
      <c r="DD1970">
        <v>0.55728310000000003</v>
      </c>
      <c r="DE1970">
        <v>0.43695879999999998</v>
      </c>
      <c r="DF1970">
        <v>0.65268079999999995</v>
      </c>
      <c r="DG1970">
        <v>0.65527829999999998</v>
      </c>
      <c r="DH1970">
        <v>1.2076309999999999</v>
      </c>
      <c r="DI1970">
        <v>1.275242</v>
      </c>
      <c r="DJ1970">
        <v>3.768383</v>
      </c>
      <c r="DK1970">
        <v>5.0651789999999997</v>
      </c>
      <c r="DL1970">
        <v>4.485538</v>
      </c>
      <c r="DM1970">
        <v>5.2092390000000002</v>
      </c>
      <c r="DN1970">
        <v>2.9765079999999999</v>
      </c>
      <c r="DO1970">
        <v>19</v>
      </c>
      <c r="DP1970">
        <v>20</v>
      </c>
    </row>
    <row r="1971" spans="1:120" hidden="1" x14ac:dyDescent="0.25">
      <c r="A1971" t="str">
        <f t="shared" si="30"/>
        <v>Aggregator-Enersponse_Elect DA 2-6 (1PM-9PM)_44435_19-20</v>
      </c>
      <c r="B1971" t="s">
        <v>62</v>
      </c>
      <c r="C1971" t="s">
        <v>219</v>
      </c>
      <c r="D1971" t="s">
        <v>61</v>
      </c>
      <c r="E1971" t="s">
        <v>61</v>
      </c>
      <c r="F1971" t="s">
        <v>107</v>
      </c>
      <c r="G1971" t="s">
        <v>61</v>
      </c>
      <c r="H1971" t="s">
        <v>61</v>
      </c>
      <c r="I1971" t="s">
        <v>61</v>
      </c>
      <c r="J1971" t="s">
        <v>61</v>
      </c>
      <c r="K1971" t="s">
        <v>180</v>
      </c>
      <c r="L1971" s="18">
        <v>44435</v>
      </c>
      <c r="M1971">
        <v>19</v>
      </c>
      <c r="N1971">
        <v>20</v>
      </c>
      <c r="O1971" t="s">
        <v>263</v>
      </c>
      <c r="P1971">
        <v>17</v>
      </c>
      <c r="Q1971">
        <v>16</v>
      </c>
      <c r="R1971">
        <v>0</v>
      </c>
      <c r="S1971">
        <v>1</v>
      </c>
      <c r="T1971">
        <v>0</v>
      </c>
      <c r="U1971">
        <v>1</v>
      </c>
      <c r="V1971">
        <v>1</v>
      </c>
      <c r="W1971">
        <v>125.87863</v>
      </c>
      <c r="X1971">
        <v>121.03788</v>
      </c>
      <c r="Y1971">
        <v>122.32881</v>
      </c>
      <c r="Z1971">
        <v>132.70305999999999</v>
      </c>
      <c r="AA1971">
        <v>160.45875000000001</v>
      </c>
      <c r="AB1971">
        <v>185.15975</v>
      </c>
      <c r="AC1971">
        <v>210.01374999999999</v>
      </c>
      <c r="AD1971">
        <v>263.33956000000001</v>
      </c>
      <c r="AE1971">
        <v>336.90069</v>
      </c>
      <c r="AF1971">
        <v>414.76387999999997</v>
      </c>
      <c r="AG1971">
        <v>545.58419000000004</v>
      </c>
      <c r="AH1971">
        <v>582.58043999999995</v>
      </c>
      <c r="AI1971">
        <v>609.60406</v>
      </c>
      <c r="AJ1971">
        <v>628.64936999999998</v>
      </c>
      <c r="AK1971">
        <v>642.94956000000002</v>
      </c>
      <c r="AL1971">
        <v>644.92687000000001</v>
      </c>
      <c r="AM1971">
        <v>649.00793999999996</v>
      </c>
      <c r="AN1971">
        <v>694.79318999999998</v>
      </c>
      <c r="AO1971">
        <v>574.44380999999998</v>
      </c>
      <c r="AP1971">
        <v>580.21</v>
      </c>
      <c r="AQ1971">
        <v>587.02381000000003</v>
      </c>
      <c r="AR1971">
        <v>457.82380999999998</v>
      </c>
      <c r="AS1971">
        <v>184.00163000000001</v>
      </c>
      <c r="AT1971">
        <v>137.09012999999999</v>
      </c>
      <c r="AU1971">
        <v>67.4375</v>
      </c>
      <c r="AV1971">
        <v>64.1875</v>
      </c>
      <c r="AW1971">
        <v>62.90625</v>
      </c>
      <c r="AX1971">
        <v>62</v>
      </c>
      <c r="AY1971">
        <v>61</v>
      </c>
      <c r="AZ1971">
        <v>60.03125</v>
      </c>
      <c r="BA1971">
        <v>59.84375</v>
      </c>
      <c r="BB1971">
        <v>60.59375</v>
      </c>
      <c r="BC1971">
        <v>64.625</v>
      </c>
      <c r="BD1971">
        <v>69.53125</v>
      </c>
      <c r="BE1971">
        <v>75.15625</v>
      </c>
      <c r="BF1971">
        <v>80.875</v>
      </c>
      <c r="BG1971">
        <v>85.34375</v>
      </c>
      <c r="BH1971">
        <v>88.3125</v>
      </c>
      <c r="BI1971">
        <v>90.71875</v>
      </c>
      <c r="BJ1971">
        <v>92.3125</v>
      </c>
      <c r="BK1971">
        <v>92.5</v>
      </c>
      <c r="BL1971">
        <v>91.90625</v>
      </c>
      <c r="BM1971">
        <v>89.71875</v>
      </c>
      <c r="BN1971">
        <v>85.40625</v>
      </c>
      <c r="BO1971">
        <v>80.0625</v>
      </c>
      <c r="BP1971">
        <v>75.78125</v>
      </c>
      <c r="BQ1971">
        <v>73</v>
      </c>
      <c r="BR1971">
        <v>70.75</v>
      </c>
      <c r="BS1971">
        <v>-3.9287260000000002</v>
      </c>
      <c r="BT1971">
        <v>7.1618999999999997E-3</v>
      </c>
      <c r="BU1971">
        <v>-0.56502859999999999</v>
      </c>
      <c r="BV1971">
        <v>-4.7864120000000003</v>
      </c>
      <c r="BW1971">
        <v>-16.46801</v>
      </c>
      <c r="BX1971">
        <v>-5.0603290000000003</v>
      </c>
      <c r="BY1971">
        <v>-0.81158580000000002</v>
      </c>
      <c r="BZ1971">
        <v>21.54984</v>
      </c>
      <c r="CA1971">
        <v>8.1265540000000005</v>
      </c>
      <c r="CB1971">
        <v>-9.9400340000000007</v>
      </c>
      <c r="CC1971">
        <v>17.162870000000002</v>
      </c>
      <c r="CD1971">
        <v>18.76407</v>
      </c>
      <c r="CE1971">
        <v>14.46866</v>
      </c>
      <c r="CF1971">
        <v>14.628119999999999</v>
      </c>
      <c r="CG1971">
        <v>12.08023</v>
      </c>
      <c r="CH1971">
        <v>16.103899999999999</v>
      </c>
      <c r="CI1971">
        <v>11.417759999999999</v>
      </c>
      <c r="CJ1971">
        <v>-40.97101</v>
      </c>
      <c r="CK1971">
        <v>48.16254</v>
      </c>
      <c r="CL1971">
        <v>7.3651090000000003</v>
      </c>
      <c r="CM1971">
        <v>-36.287329999999997</v>
      </c>
      <c r="CN1971">
        <v>-65.39631</v>
      </c>
      <c r="CO1971">
        <v>-16.612590000000001</v>
      </c>
      <c r="CP1971">
        <v>10.01765</v>
      </c>
      <c r="CQ1971">
        <v>2.3959709999999999</v>
      </c>
      <c r="CR1971">
        <v>1.5878369999999999</v>
      </c>
      <c r="CS1971">
        <v>1.3893720000000001</v>
      </c>
      <c r="CT1971">
        <v>2.3999709999999999</v>
      </c>
      <c r="CU1971">
        <v>6.3923230000000002</v>
      </c>
      <c r="CV1971">
        <v>7.6780920000000004</v>
      </c>
      <c r="CW1971">
        <v>12.63409</v>
      </c>
      <c r="CX1971">
        <v>15.12416</v>
      </c>
      <c r="CY1971">
        <v>12.682639999999999</v>
      </c>
      <c r="CZ1971">
        <v>14.96341</v>
      </c>
      <c r="DA1971">
        <v>20.13833</v>
      </c>
      <c r="DB1971">
        <v>6.8222339999999999</v>
      </c>
      <c r="DC1971">
        <v>7.0129840000000003</v>
      </c>
      <c r="DD1971">
        <v>7.5460560000000001</v>
      </c>
      <c r="DE1971">
        <v>7.3549439999999997</v>
      </c>
      <c r="DF1971">
        <v>6.4345699999999999</v>
      </c>
      <c r="DG1971">
        <v>7.2077359999999997</v>
      </c>
      <c r="DH1971">
        <v>18.313369999999999</v>
      </c>
      <c r="DI1971">
        <v>20.3474</v>
      </c>
      <c r="DJ1971">
        <v>71.680059999999997</v>
      </c>
      <c r="DK1971">
        <v>109.1045</v>
      </c>
      <c r="DL1971">
        <v>122.1544</v>
      </c>
      <c r="DM1971">
        <v>80.083950000000002</v>
      </c>
      <c r="DN1971">
        <v>23.23677</v>
      </c>
      <c r="DO1971">
        <v>19</v>
      </c>
      <c r="DP1971">
        <v>20</v>
      </c>
    </row>
    <row r="1972" spans="1:120" hidden="1" x14ac:dyDescent="0.25">
      <c r="A1972" t="str">
        <f t="shared" si="30"/>
        <v>sublap_id-SLAP_PGCC_Elect DA 2-6 (1PM-9PM)_44435_19-20</v>
      </c>
      <c r="B1972" t="s">
        <v>62</v>
      </c>
      <c r="C1972" t="s">
        <v>299</v>
      </c>
      <c r="D1972" t="s">
        <v>61</v>
      </c>
      <c r="E1972" t="s">
        <v>300</v>
      </c>
      <c r="F1972" t="s">
        <v>61</v>
      </c>
      <c r="G1972" t="s">
        <v>61</v>
      </c>
      <c r="H1972" t="s">
        <v>61</v>
      </c>
      <c r="I1972" t="s">
        <v>61</v>
      </c>
      <c r="J1972" t="s">
        <v>61</v>
      </c>
      <c r="K1972" t="s">
        <v>180</v>
      </c>
      <c r="L1972" s="18">
        <v>44435</v>
      </c>
      <c r="M1972">
        <v>19</v>
      </c>
      <c r="N1972">
        <v>20</v>
      </c>
      <c r="O1972" t="s">
        <v>263</v>
      </c>
      <c r="P1972">
        <v>3</v>
      </c>
      <c r="Q1972">
        <v>3</v>
      </c>
      <c r="R1972">
        <v>0</v>
      </c>
      <c r="S1972">
        <v>0</v>
      </c>
      <c r="T1972">
        <v>1</v>
      </c>
      <c r="U1972">
        <v>1</v>
      </c>
      <c r="V1972">
        <v>1</v>
      </c>
      <c r="W1972">
        <v>20.914999999999999</v>
      </c>
      <c r="X1972">
        <v>21.597999999999999</v>
      </c>
      <c r="Y1972">
        <v>21.651</v>
      </c>
      <c r="Z1972">
        <v>20.541</v>
      </c>
      <c r="AA1972">
        <v>26.387</v>
      </c>
      <c r="AB1972">
        <v>31.806000000000001</v>
      </c>
      <c r="AC1972">
        <v>31.899000000000001</v>
      </c>
      <c r="AD1972">
        <v>38.264000000000003</v>
      </c>
      <c r="AE1972">
        <v>35.985999999999997</v>
      </c>
      <c r="AF1972">
        <v>45.881999999999998</v>
      </c>
      <c r="AG1972">
        <v>67.811999999999998</v>
      </c>
      <c r="AH1972">
        <v>74.209999999999994</v>
      </c>
      <c r="AI1972">
        <v>72.227999999999994</v>
      </c>
      <c r="AJ1972">
        <v>76.084999999999994</v>
      </c>
      <c r="AK1972">
        <v>73.900999999999996</v>
      </c>
      <c r="AL1972">
        <v>73.421000000000006</v>
      </c>
      <c r="AM1972">
        <v>77.195999999999998</v>
      </c>
      <c r="AN1972">
        <v>88.787000000000006</v>
      </c>
      <c r="AO1972">
        <v>65.402000000000001</v>
      </c>
      <c r="AP1972">
        <v>69.411000000000001</v>
      </c>
      <c r="AQ1972">
        <v>67.757999999999996</v>
      </c>
      <c r="AR1972">
        <v>57.917999999999999</v>
      </c>
      <c r="AS1972">
        <v>27.044</v>
      </c>
      <c r="AT1972">
        <v>21.538</v>
      </c>
      <c r="AU1972">
        <v>57.166666999999997</v>
      </c>
      <c r="AV1972">
        <v>55.666666999999997</v>
      </c>
      <c r="AW1972">
        <v>55</v>
      </c>
      <c r="AX1972">
        <v>54.333333000000003</v>
      </c>
      <c r="AY1972">
        <v>53.833333000000003</v>
      </c>
      <c r="AZ1972">
        <v>53.166666999999997</v>
      </c>
      <c r="BA1972">
        <v>52.666666999999997</v>
      </c>
      <c r="BB1972">
        <v>53.666666999999997</v>
      </c>
      <c r="BC1972">
        <v>58.333333000000003</v>
      </c>
      <c r="BD1972">
        <v>64.833332999999996</v>
      </c>
      <c r="BE1972">
        <v>70.666667000000004</v>
      </c>
      <c r="BF1972">
        <v>75.5</v>
      </c>
      <c r="BG1972">
        <v>77</v>
      </c>
      <c r="BH1972">
        <v>77.166667000000004</v>
      </c>
      <c r="BI1972">
        <v>77.333332999999996</v>
      </c>
      <c r="BJ1972">
        <v>77.833332999999996</v>
      </c>
      <c r="BK1972">
        <v>78.333332999999996</v>
      </c>
      <c r="BL1972">
        <v>78.833332999999996</v>
      </c>
      <c r="BM1972">
        <v>77.333332999999996</v>
      </c>
      <c r="BN1972">
        <v>73.666667000000004</v>
      </c>
      <c r="BO1972">
        <v>67.166667000000004</v>
      </c>
      <c r="BP1972">
        <v>62.5</v>
      </c>
      <c r="BQ1972">
        <v>60.166666999999997</v>
      </c>
      <c r="BR1972">
        <v>58.666666999999997</v>
      </c>
      <c r="BS1972">
        <v>0.49059069999999999</v>
      </c>
      <c r="BT1972">
        <v>-0.27835569999999998</v>
      </c>
      <c r="BU1972">
        <v>-0.2003306</v>
      </c>
      <c r="BV1972">
        <v>0.91853980000000002</v>
      </c>
      <c r="BW1972">
        <v>-4.0156549999999998</v>
      </c>
      <c r="BX1972">
        <v>-3.9720399999999998</v>
      </c>
      <c r="BY1972">
        <v>-2.034808</v>
      </c>
      <c r="BZ1972">
        <v>4.7731640000000004</v>
      </c>
      <c r="CA1972">
        <v>5.3216850000000004</v>
      </c>
      <c r="CB1972">
        <v>-0.86087320000000001</v>
      </c>
      <c r="CC1972">
        <v>-3.7174649999999998</v>
      </c>
      <c r="CD1972">
        <v>2.5641479999999999</v>
      </c>
      <c r="CE1972">
        <v>4.3601429999999999</v>
      </c>
      <c r="CF1972">
        <v>-0.1638317</v>
      </c>
      <c r="CG1972">
        <v>1.122719</v>
      </c>
      <c r="CH1972">
        <v>6.2280700000000001E-2</v>
      </c>
      <c r="CI1972">
        <v>-4.5967890000000002</v>
      </c>
      <c r="CJ1972">
        <v>-12.997669999999999</v>
      </c>
      <c r="CK1972">
        <v>7.9627679999999996</v>
      </c>
      <c r="CL1972">
        <v>-3.8797470000000001</v>
      </c>
      <c r="CM1972">
        <v>-2.1155819999999999</v>
      </c>
      <c r="CN1972">
        <v>-6.9212910000000001</v>
      </c>
      <c r="CO1972">
        <v>-3.3416679999999999</v>
      </c>
      <c r="CP1972">
        <v>-5.4289900000000002E-2</v>
      </c>
      <c r="CQ1972">
        <v>3.7300899999999998E-2</v>
      </c>
      <c r="CR1972">
        <v>2.61651E-2</v>
      </c>
      <c r="CS1972">
        <v>3.7073599999999998E-2</v>
      </c>
      <c r="CT1972">
        <v>2.7375699999999999E-2</v>
      </c>
      <c r="CU1972">
        <v>0.26601930000000001</v>
      </c>
      <c r="CV1972">
        <v>1.477835</v>
      </c>
      <c r="CW1972">
        <v>1.16113</v>
      </c>
      <c r="CX1972">
        <v>1.370633</v>
      </c>
      <c r="CY1972">
        <v>0.79987850000000005</v>
      </c>
      <c r="CZ1972">
        <v>0.69324920000000001</v>
      </c>
      <c r="DA1972">
        <v>0.96875440000000002</v>
      </c>
      <c r="DB1972">
        <v>1.307496</v>
      </c>
      <c r="DC1972">
        <v>1.128795</v>
      </c>
      <c r="DD1972">
        <v>1.3305210000000001</v>
      </c>
      <c r="DE1972">
        <v>0.87743879999999996</v>
      </c>
      <c r="DF1972">
        <v>0.74238099999999996</v>
      </c>
      <c r="DG1972">
        <v>1.3538760000000001</v>
      </c>
      <c r="DH1972">
        <v>9.7154419999999995</v>
      </c>
      <c r="DI1972">
        <v>4.0777549999999998</v>
      </c>
      <c r="DJ1972">
        <v>10.88058</v>
      </c>
      <c r="DK1972">
        <v>2.432207</v>
      </c>
      <c r="DL1972">
        <v>1.3954869999999999</v>
      </c>
      <c r="DM1972">
        <v>0.15427479999999999</v>
      </c>
      <c r="DN1972">
        <v>2.8489299999999999E-2</v>
      </c>
      <c r="DO1972">
        <v>19</v>
      </c>
      <c r="DP1972">
        <v>20</v>
      </c>
    </row>
    <row r="1973" spans="1:120" hidden="1" x14ac:dyDescent="0.25">
      <c r="A1973" t="str">
        <f t="shared" si="30"/>
        <v>Industry_Type-2. Manufacturing_All CBP_44438</v>
      </c>
      <c r="B1973" t="s">
        <v>62</v>
      </c>
      <c r="C1973" t="s">
        <v>218</v>
      </c>
      <c r="D1973" t="s">
        <v>61</v>
      </c>
      <c r="E1973" t="s">
        <v>61</v>
      </c>
      <c r="F1973" t="s">
        <v>61</v>
      </c>
      <c r="G1973" t="s">
        <v>38</v>
      </c>
      <c r="H1973" t="s">
        <v>61</v>
      </c>
      <c r="I1973" t="s">
        <v>61</v>
      </c>
      <c r="J1973" t="s">
        <v>61</v>
      </c>
      <c r="K1973" t="s">
        <v>197</v>
      </c>
      <c r="L1973" s="18">
        <v>44438</v>
      </c>
      <c r="M1973">
        <v>19</v>
      </c>
      <c r="N1973">
        <v>20</v>
      </c>
      <c r="O1973" t="s">
        <v>263</v>
      </c>
      <c r="P1973">
        <v>1</v>
      </c>
      <c r="Q1973">
        <v>1</v>
      </c>
      <c r="R1973">
        <v>0</v>
      </c>
      <c r="S1973">
        <v>0</v>
      </c>
      <c r="T1973">
        <v>1</v>
      </c>
      <c r="U1973">
        <v>0</v>
      </c>
      <c r="V1973">
        <v>1</v>
      </c>
      <c r="W1973">
        <v>332.64</v>
      </c>
      <c r="X1973">
        <v>323.64</v>
      </c>
      <c r="Y1973">
        <v>335.16</v>
      </c>
      <c r="Z1973">
        <v>383.04</v>
      </c>
      <c r="AA1973">
        <v>708.84</v>
      </c>
      <c r="AB1973">
        <v>1148.76</v>
      </c>
      <c r="AC1973">
        <v>1250.28</v>
      </c>
      <c r="AD1973">
        <v>1147.68</v>
      </c>
      <c r="AE1973">
        <v>882.36</v>
      </c>
      <c r="AF1973">
        <v>730.08</v>
      </c>
      <c r="AG1973">
        <v>714.24</v>
      </c>
      <c r="AH1973">
        <v>725.76</v>
      </c>
      <c r="AI1973">
        <v>745.92</v>
      </c>
      <c r="AJ1973">
        <v>683.64</v>
      </c>
      <c r="AK1973">
        <v>522</v>
      </c>
      <c r="AL1973">
        <v>370.08</v>
      </c>
      <c r="AM1973">
        <v>199.08</v>
      </c>
      <c r="AN1973">
        <v>283.68</v>
      </c>
      <c r="AO1973">
        <v>463.68</v>
      </c>
      <c r="AP1973">
        <v>582.48</v>
      </c>
      <c r="AQ1973">
        <v>638.28</v>
      </c>
      <c r="AR1973">
        <v>683.64</v>
      </c>
      <c r="AS1973">
        <v>541.44000000000005</v>
      </c>
      <c r="AT1973">
        <v>442.44</v>
      </c>
      <c r="AU1973">
        <v>76</v>
      </c>
      <c r="AV1973">
        <v>75</v>
      </c>
      <c r="AW1973">
        <v>73.5</v>
      </c>
      <c r="AX1973">
        <v>71.5</v>
      </c>
      <c r="AY1973">
        <v>69.5</v>
      </c>
      <c r="AZ1973">
        <v>70</v>
      </c>
      <c r="BA1973">
        <v>70</v>
      </c>
      <c r="BB1973">
        <v>68.5</v>
      </c>
      <c r="BC1973">
        <v>70</v>
      </c>
      <c r="BD1973">
        <v>72.5</v>
      </c>
      <c r="BE1973">
        <v>76.5</v>
      </c>
      <c r="BF1973">
        <v>81</v>
      </c>
      <c r="BG1973">
        <v>85.5</v>
      </c>
      <c r="BH1973">
        <v>90.5</v>
      </c>
      <c r="BI1973">
        <v>94.5</v>
      </c>
      <c r="BJ1973">
        <v>97</v>
      </c>
      <c r="BK1973">
        <v>99.5</v>
      </c>
      <c r="BL1973">
        <v>100.5</v>
      </c>
      <c r="BM1973">
        <v>99</v>
      </c>
      <c r="BN1973">
        <v>94.5</v>
      </c>
      <c r="BO1973">
        <v>88.5</v>
      </c>
      <c r="BP1973">
        <v>84</v>
      </c>
      <c r="BQ1973">
        <v>80</v>
      </c>
      <c r="BR1973">
        <v>77.5</v>
      </c>
      <c r="BS1973">
        <v>5.1365049999999997</v>
      </c>
      <c r="BT1973">
        <v>14.91226</v>
      </c>
      <c r="BU1973">
        <v>11.45804</v>
      </c>
      <c r="BV1973">
        <v>28.241389999999999</v>
      </c>
      <c r="BW1973">
        <v>110.0309</v>
      </c>
      <c r="BX1973">
        <v>-28.227910000000001</v>
      </c>
      <c r="BY1973">
        <v>-25.812010000000001</v>
      </c>
      <c r="BZ1973">
        <v>-5.7696529999999999</v>
      </c>
      <c r="CA1973">
        <v>-27.97766</v>
      </c>
      <c r="CB1973">
        <v>-22.243770000000001</v>
      </c>
      <c r="CC1973">
        <v>-29.950990000000001</v>
      </c>
      <c r="CD1973">
        <v>-49.714170000000003</v>
      </c>
      <c r="CE1973">
        <v>-54.482059999999997</v>
      </c>
      <c r="CF1973">
        <v>-44.140749999999997</v>
      </c>
      <c r="CG1973">
        <v>-23.469539999999999</v>
      </c>
      <c r="CH1973">
        <v>7.6834110000000004</v>
      </c>
      <c r="CI1973">
        <v>101.15170000000001</v>
      </c>
      <c r="CJ1973">
        <v>89.023830000000004</v>
      </c>
      <c r="CK1973">
        <v>159.5718</v>
      </c>
      <c r="CL1973">
        <v>187.82820000000001</v>
      </c>
      <c r="CM1973">
        <v>111.0903</v>
      </c>
      <c r="CN1973">
        <v>6.8262939999999999</v>
      </c>
      <c r="CO1973">
        <v>33.975459999999998</v>
      </c>
      <c r="CP1973">
        <v>65.597899999999996</v>
      </c>
      <c r="CQ1973">
        <v>184.23230000000001</v>
      </c>
      <c r="CR1973">
        <v>139.9111</v>
      </c>
      <c r="CS1973">
        <v>132.51400000000001</v>
      </c>
      <c r="CT1973">
        <v>326.2706</v>
      </c>
      <c r="CU1973">
        <v>520.52560000000005</v>
      </c>
      <c r="CV1973">
        <v>219.32499999999999</v>
      </c>
      <c r="CW1973">
        <v>264.57069999999999</v>
      </c>
      <c r="CX1973">
        <v>151.00280000000001</v>
      </c>
      <c r="CY1973">
        <v>200.9228</v>
      </c>
      <c r="CZ1973">
        <v>517.46990000000005</v>
      </c>
      <c r="DA1973">
        <v>609.1748</v>
      </c>
      <c r="DB1973">
        <v>745.09090000000003</v>
      </c>
      <c r="DC1973">
        <v>927.30380000000002</v>
      </c>
      <c r="DD1973">
        <v>1157.751</v>
      </c>
      <c r="DE1973">
        <v>1103.646</v>
      </c>
      <c r="DF1973">
        <v>1310.3140000000001</v>
      </c>
      <c r="DG1973">
        <v>980.49210000000005</v>
      </c>
      <c r="DH1973">
        <v>991.89369999999997</v>
      </c>
      <c r="DI1973">
        <v>551.9597</v>
      </c>
      <c r="DJ1973">
        <v>376.1223</v>
      </c>
      <c r="DK1973">
        <v>427.22710000000001</v>
      </c>
      <c r="DL1973">
        <v>192.70320000000001</v>
      </c>
      <c r="DM1973">
        <v>143.98169999999999</v>
      </c>
      <c r="DN1973">
        <v>104.4423</v>
      </c>
      <c r="DO1973">
        <v>19</v>
      </c>
      <c r="DP1973">
        <v>20</v>
      </c>
    </row>
    <row r="1974" spans="1:120" hidden="1" x14ac:dyDescent="0.25">
      <c r="A1974" t="str">
        <f t="shared" si="30"/>
        <v>LCA-Stockton_All CBP_44438</v>
      </c>
      <c r="B1974" t="s">
        <v>62</v>
      </c>
      <c r="C1974" t="s">
        <v>213</v>
      </c>
      <c r="D1974" t="s">
        <v>39</v>
      </c>
      <c r="E1974" t="s">
        <v>61</v>
      </c>
      <c r="F1974" t="s">
        <v>61</v>
      </c>
      <c r="G1974" t="s">
        <v>61</v>
      </c>
      <c r="H1974" t="s">
        <v>61</v>
      </c>
      <c r="I1974" t="s">
        <v>61</v>
      </c>
      <c r="J1974" t="s">
        <v>61</v>
      </c>
      <c r="K1974" t="s">
        <v>197</v>
      </c>
      <c r="L1974" s="18">
        <v>44438</v>
      </c>
      <c r="M1974">
        <v>19</v>
      </c>
      <c r="N1974">
        <v>20</v>
      </c>
      <c r="O1974" t="s">
        <v>263</v>
      </c>
      <c r="P1974">
        <v>12</v>
      </c>
      <c r="Q1974">
        <v>12</v>
      </c>
      <c r="R1974">
        <v>0</v>
      </c>
      <c r="S1974">
        <v>0</v>
      </c>
      <c r="T1974">
        <v>1</v>
      </c>
      <c r="U1974">
        <v>0</v>
      </c>
      <c r="V1974">
        <v>1</v>
      </c>
      <c r="W1974">
        <v>424.00900000000001</v>
      </c>
      <c r="X1974">
        <v>437.267</v>
      </c>
      <c r="Y1974">
        <v>430.74</v>
      </c>
      <c r="Z1974">
        <v>437.62099999999998</v>
      </c>
      <c r="AA1974">
        <v>498.97500000000002</v>
      </c>
      <c r="AB1974">
        <v>461.61099999999999</v>
      </c>
      <c r="AC1974">
        <v>557.35299999999995</v>
      </c>
      <c r="AD1974">
        <v>653.899</v>
      </c>
      <c r="AE1974">
        <v>742.70100000000002</v>
      </c>
      <c r="AF1974">
        <v>772.71799999999996</v>
      </c>
      <c r="AG1974">
        <v>790.03200000000004</v>
      </c>
      <c r="AH1974">
        <v>769.08600000000001</v>
      </c>
      <c r="AI1974">
        <v>808.45299999999997</v>
      </c>
      <c r="AJ1974">
        <v>838.17100000000005</v>
      </c>
      <c r="AK1974">
        <v>866.06500000000005</v>
      </c>
      <c r="AL1974">
        <v>880.24199999999996</v>
      </c>
      <c r="AM1974">
        <v>888.55200000000002</v>
      </c>
      <c r="AN1974">
        <v>939.73199999999997</v>
      </c>
      <c r="AO1974">
        <v>1023.304</v>
      </c>
      <c r="AP1974">
        <v>1009.282</v>
      </c>
      <c r="AQ1974">
        <v>943.60500000000002</v>
      </c>
      <c r="AR1974">
        <v>716.58900000000006</v>
      </c>
      <c r="AS1974">
        <v>679.80200000000002</v>
      </c>
      <c r="AT1974">
        <v>420.42200000000003</v>
      </c>
      <c r="AU1974">
        <v>77.5</v>
      </c>
      <c r="AV1974">
        <v>78</v>
      </c>
      <c r="AW1974">
        <v>75.5</v>
      </c>
      <c r="AX1974">
        <v>73.5</v>
      </c>
      <c r="AY1974">
        <v>72</v>
      </c>
      <c r="AZ1974">
        <v>71.5</v>
      </c>
      <c r="BA1974">
        <v>69.5</v>
      </c>
      <c r="BB1974">
        <v>67.5</v>
      </c>
      <c r="BC1974">
        <v>68</v>
      </c>
      <c r="BD1974">
        <v>72</v>
      </c>
      <c r="BE1974">
        <v>77.5</v>
      </c>
      <c r="BF1974">
        <v>83.5</v>
      </c>
      <c r="BG1974">
        <v>87</v>
      </c>
      <c r="BH1974">
        <v>90.5</v>
      </c>
      <c r="BI1974">
        <v>94.5</v>
      </c>
      <c r="BJ1974">
        <v>98</v>
      </c>
      <c r="BK1974">
        <v>99</v>
      </c>
      <c r="BL1974">
        <v>98.5</v>
      </c>
      <c r="BM1974">
        <v>96.5</v>
      </c>
      <c r="BN1974">
        <v>94</v>
      </c>
      <c r="BO1974">
        <v>88.5</v>
      </c>
      <c r="BP1974">
        <v>85</v>
      </c>
      <c r="BQ1974">
        <v>82</v>
      </c>
      <c r="BR1974">
        <v>80.5</v>
      </c>
      <c r="BS1974">
        <v>18.600020000000001</v>
      </c>
      <c r="BT1974">
        <v>22.66817</v>
      </c>
      <c r="BU1974">
        <v>1.2908200000000001</v>
      </c>
      <c r="BV1974">
        <v>9.1675629999999995</v>
      </c>
      <c r="BW1974">
        <v>-20.18516</v>
      </c>
      <c r="BX1974">
        <v>61.232059999999997</v>
      </c>
      <c r="BY1974">
        <v>-5.4549640000000004</v>
      </c>
      <c r="BZ1974">
        <v>15.09146</v>
      </c>
      <c r="CA1974">
        <v>-15.68364</v>
      </c>
      <c r="CB1974">
        <v>-35.998690000000003</v>
      </c>
      <c r="CC1974">
        <v>-53.051569999999998</v>
      </c>
      <c r="CD1974">
        <v>53.29457</v>
      </c>
      <c r="CE1974">
        <v>-18.889030000000002</v>
      </c>
      <c r="CF1974">
        <v>-54.237270000000002</v>
      </c>
      <c r="CG1974">
        <v>-19.3065</v>
      </c>
      <c r="CH1974">
        <v>30.408609999999999</v>
      </c>
      <c r="CI1974">
        <v>100.8888</v>
      </c>
      <c r="CJ1974">
        <v>83.729730000000004</v>
      </c>
      <c r="CK1974">
        <v>5.6745809999999999</v>
      </c>
      <c r="CL1974">
        <v>8.3592610000000001</v>
      </c>
      <c r="CM1974">
        <v>-70.112979999999993</v>
      </c>
      <c r="CN1974">
        <v>-13.493930000000001</v>
      </c>
      <c r="CO1974">
        <v>-127.68640000000001</v>
      </c>
      <c r="CP1974">
        <v>58.782179999999997</v>
      </c>
      <c r="CQ1974">
        <v>101.67059999999999</v>
      </c>
      <c r="CR1974">
        <v>96.748159999999999</v>
      </c>
      <c r="CS1974">
        <v>48.963900000000002</v>
      </c>
      <c r="CT1974">
        <v>34.623350000000002</v>
      </c>
      <c r="CU1974">
        <v>86.281589999999994</v>
      </c>
      <c r="CV1974">
        <v>84.120009999999994</v>
      </c>
      <c r="CW1974">
        <v>292.3193</v>
      </c>
      <c r="CX1974">
        <v>66.574520000000007</v>
      </c>
      <c r="CY1974">
        <v>80.45044</v>
      </c>
      <c r="CZ1974">
        <v>65.781019999999998</v>
      </c>
      <c r="DA1974">
        <v>144.5521</v>
      </c>
      <c r="DB1974">
        <v>149.74430000000001</v>
      </c>
      <c r="DC1974">
        <v>167.34960000000001</v>
      </c>
      <c r="DD1974">
        <v>86.246740000000003</v>
      </c>
      <c r="DE1974">
        <v>105.9482</v>
      </c>
      <c r="DF1974">
        <v>119.8596</v>
      </c>
      <c r="DG1974">
        <v>139.834</v>
      </c>
      <c r="DH1974">
        <v>180.73429999999999</v>
      </c>
      <c r="DI1974">
        <v>145.09370000000001</v>
      </c>
      <c r="DJ1974">
        <v>238.49709999999999</v>
      </c>
      <c r="DK1974">
        <v>213.05070000000001</v>
      </c>
      <c r="DL1974">
        <v>188.3887</v>
      </c>
      <c r="DM1974">
        <v>241.13489999999999</v>
      </c>
      <c r="DN1974">
        <v>171.76679999999999</v>
      </c>
      <c r="DO1974">
        <v>19</v>
      </c>
      <c r="DP1974">
        <v>20</v>
      </c>
    </row>
    <row r="1975" spans="1:120" hidden="1" x14ac:dyDescent="0.25">
      <c r="A1975" t="str">
        <f t="shared" si="30"/>
        <v>Industry_Type-7. Institutional/Government_All CBP_44438</v>
      </c>
      <c r="B1975" t="s">
        <v>62</v>
      </c>
      <c r="C1975" t="s">
        <v>208</v>
      </c>
      <c r="D1975" t="s">
        <v>61</v>
      </c>
      <c r="E1975" t="s">
        <v>61</v>
      </c>
      <c r="F1975" t="s">
        <v>61</v>
      </c>
      <c r="G1975" t="s">
        <v>35</v>
      </c>
      <c r="H1975" t="s">
        <v>61</v>
      </c>
      <c r="I1975" t="s">
        <v>61</v>
      </c>
      <c r="J1975" t="s">
        <v>61</v>
      </c>
      <c r="K1975" t="s">
        <v>197</v>
      </c>
      <c r="L1975" s="18">
        <v>44438</v>
      </c>
      <c r="M1975">
        <v>19</v>
      </c>
      <c r="N1975">
        <v>20</v>
      </c>
      <c r="O1975" t="s">
        <v>263</v>
      </c>
      <c r="P1975">
        <v>8</v>
      </c>
      <c r="Q1975">
        <v>8</v>
      </c>
      <c r="R1975">
        <v>0</v>
      </c>
      <c r="S1975">
        <v>0</v>
      </c>
      <c r="T1975">
        <v>1</v>
      </c>
      <c r="U1975">
        <v>0</v>
      </c>
      <c r="V1975">
        <v>1</v>
      </c>
      <c r="W1975">
        <v>24.062999999999999</v>
      </c>
      <c r="X1975">
        <v>23.783999999999999</v>
      </c>
      <c r="Y1975">
        <v>23.943999999999999</v>
      </c>
      <c r="Z1975">
        <v>23.904</v>
      </c>
      <c r="AA1975">
        <v>24.263999999999999</v>
      </c>
      <c r="AB1975">
        <v>30.103999999999999</v>
      </c>
      <c r="AC1975">
        <v>160.37700000000001</v>
      </c>
      <c r="AD1975">
        <v>220.00399999999999</v>
      </c>
      <c r="AE1975">
        <v>208.965</v>
      </c>
      <c r="AF1975">
        <v>193.32499999999999</v>
      </c>
      <c r="AG1975">
        <v>303.923</v>
      </c>
      <c r="AH1975">
        <v>317.08300000000003</v>
      </c>
      <c r="AI1975">
        <v>325.26900000000001</v>
      </c>
      <c r="AJ1975">
        <v>344.67</v>
      </c>
      <c r="AK1975">
        <v>362.49700000000001</v>
      </c>
      <c r="AL1975">
        <v>364.19</v>
      </c>
      <c r="AM1975">
        <v>374.94900000000001</v>
      </c>
      <c r="AN1975">
        <v>412.59</v>
      </c>
      <c r="AO1975">
        <v>280.45999999999998</v>
      </c>
      <c r="AP1975">
        <v>293.73200000000003</v>
      </c>
      <c r="AQ1975">
        <v>262.94099999999997</v>
      </c>
      <c r="AR1975">
        <v>39.423000000000002</v>
      </c>
      <c r="AS1975">
        <v>25.463000000000001</v>
      </c>
      <c r="AT1975">
        <v>25.582999999999998</v>
      </c>
      <c r="AU1975">
        <v>72.5625</v>
      </c>
      <c r="AV1975">
        <v>72.1875</v>
      </c>
      <c r="AW1975">
        <v>70.3125</v>
      </c>
      <c r="AX1975">
        <v>69.125</v>
      </c>
      <c r="AY1975">
        <v>67.5</v>
      </c>
      <c r="AZ1975">
        <v>67</v>
      </c>
      <c r="BA1975">
        <v>66.875</v>
      </c>
      <c r="BB1975">
        <v>66.6875</v>
      </c>
      <c r="BC1975">
        <v>69.5625</v>
      </c>
      <c r="BD1975">
        <v>74.5625</v>
      </c>
      <c r="BE1975">
        <v>78.875</v>
      </c>
      <c r="BF1975">
        <v>83.3125</v>
      </c>
      <c r="BG1975">
        <v>87.625</v>
      </c>
      <c r="BH1975">
        <v>91.0625</v>
      </c>
      <c r="BI1975">
        <v>93.875</v>
      </c>
      <c r="BJ1975">
        <v>95.5625</v>
      </c>
      <c r="BK1975">
        <v>97.3125</v>
      </c>
      <c r="BL1975">
        <v>97.75</v>
      </c>
      <c r="BM1975">
        <v>96</v>
      </c>
      <c r="BN1975">
        <v>90.875</v>
      </c>
      <c r="BO1975">
        <v>83.5625</v>
      </c>
      <c r="BP1975">
        <v>78.625</v>
      </c>
      <c r="BQ1975">
        <v>75.1875</v>
      </c>
      <c r="BR1975">
        <v>73.0625</v>
      </c>
      <c r="BS1975">
        <v>1.867189</v>
      </c>
      <c r="BT1975">
        <v>0.19848769999999999</v>
      </c>
      <c r="BU1975">
        <v>-4.2565400000000003E-2</v>
      </c>
      <c r="BV1975">
        <v>3.44871E-2</v>
      </c>
      <c r="BW1975">
        <v>-0.1254392</v>
      </c>
      <c r="BX1975">
        <v>9.4322999999999997</v>
      </c>
      <c r="BY1975">
        <v>-16.884419999999999</v>
      </c>
      <c r="BZ1975">
        <v>-21.409770000000002</v>
      </c>
      <c r="CA1975">
        <v>-4.1393779999999998</v>
      </c>
      <c r="CB1975">
        <v>25.837250000000001</v>
      </c>
      <c r="CC1975">
        <v>-10.25339</v>
      </c>
      <c r="CD1975">
        <v>-2.5714410000000001</v>
      </c>
      <c r="CE1975">
        <v>4.3020290000000001</v>
      </c>
      <c r="CF1975">
        <v>-0.55576409999999998</v>
      </c>
      <c r="CG1975">
        <v>-7.7789609999999998</v>
      </c>
      <c r="CH1975">
        <v>-0.28990850000000001</v>
      </c>
      <c r="CI1975">
        <v>-3.2803909999999998</v>
      </c>
      <c r="CJ1975">
        <v>-39.812860000000001</v>
      </c>
      <c r="CK1975">
        <v>82.431349999999995</v>
      </c>
      <c r="CL1975">
        <v>44.043959999999998</v>
      </c>
      <c r="CM1975">
        <v>-23.927150000000001</v>
      </c>
      <c r="CN1975">
        <v>17.706140000000001</v>
      </c>
      <c r="CO1975">
        <v>1.0713649999999999</v>
      </c>
      <c r="CP1975">
        <v>-0.43487890000000001</v>
      </c>
      <c r="CQ1975">
        <v>2.2115689999999999</v>
      </c>
      <c r="CR1975">
        <v>2.6595899999999999E-2</v>
      </c>
      <c r="CS1975">
        <v>2.21995E-2</v>
      </c>
      <c r="CT1975">
        <v>1.7893200000000001E-2</v>
      </c>
      <c r="CU1975">
        <v>0.54008809999999996</v>
      </c>
      <c r="CV1975">
        <v>12.70086</v>
      </c>
      <c r="CW1975">
        <v>30.192519999999998</v>
      </c>
      <c r="CX1975">
        <v>19.013339999999999</v>
      </c>
      <c r="CY1975">
        <v>14.883279999999999</v>
      </c>
      <c r="CZ1975">
        <v>13.31146</v>
      </c>
      <c r="DA1975">
        <v>9.6430059999999997</v>
      </c>
      <c r="DB1975">
        <v>4.7700129999999996</v>
      </c>
      <c r="DC1975">
        <v>4.1351550000000001</v>
      </c>
      <c r="DD1975">
        <v>4.7865529999999996</v>
      </c>
      <c r="DE1975">
        <v>4.8083830000000001</v>
      </c>
      <c r="DF1975">
        <v>4.8208070000000003</v>
      </c>
      <c r="DG1975">
        <v>5.2055610000000003</v>
      </c>
      <c r="DH1975">
        <v>5.3428930000000001</v>
      </c>
      <c r="DI1975">
        <v>11.74624</v>
      </c>
      <c r="DJ1975">
        <v>38.876480000000001</v>
      </c>
      <c r="DK1975">
        <v>45.025260000000003</v>
      </c>
      <c r="DL1975">
        <v>22.456939999999999</v>
      </c>
      <c r="DM1975">
        <v>3.5729090000000001</v>
      </c>
      <c r="DN1975">
        <v>8.5612400000000005E-2</v>
      </c>
      <c r="DO1975">
        <v>19</v>
      </c>
      <c r="DP1975">
        <v>20</v>
      </c>
    </row>
    <row r="1976" spans="1:120" hidden="1" x14ac:dyDescent="0.25">
      <c r="A1976" t="str">
        <f t="shared" si="30"/>
        <v>Industry_Type-8. Other_All CBP_44438</v>
      </c>
      <c r="B1976" t="s">
        <v>62</v>
      </c>
      <c r="C1976" t="s">
        <v>267</v>
      </c>
      <c r="D1976" t="s">
        <v>61</v>
      </c>
      <c r="E1976" t="s">
        <v>61</v>
      </c>
      <c r="F1976" t="s">
        <v>61</v>
      </c>
      <c r="G1976" t="s">
        <v>268</v>
      </c>
      <c r="H1976" t="s">
        <v>61</v>
      </c>
      <c r="I1976" t="s">
        <v>61</v>
      </c>
      <c r="J1976" t="s">
        <v>61</v>
      </c>
      <c r="K1976" t="s">
        <v>197</v>
      </c>
      <c r="L1976" s="18">
        <v>44438</v>
      </c>
      <c r="M1976">
        <v>19</v>
      </c>
      <c r="N1976">
        <v>20</v>
      </c>
      <c r="O1976" t="s">
        <v>263</v>
      </c>
      <c r="P1976">
        <v>1</v>
      </c>
      <c r="Q1976">
        <v>1</v>
      </c>
      <c r="R1976">
        <v>0</v>
      </c>
      <c r="S1976">
        <v>0</v>
      </c>
      <c r="T1976">
        <v>1</v>
      </c>
      <c r="U1976">
        <v>0</v>
      </c>
      <c r="V1976">
        <v>1</v>
      </c>
      <c r="W1976">
        <v>7.0220000000000002</v>
      </c>
      <c r="X1976">
        <v>8.1959999999999997</v>
      </c>
      <c r="Y1976">
        <v>8.0470000000000006</v>
      </c>
      <c r="Z1976">
        <v>6.9420000000000002</v>
      </c>
      <c r="AA1976">
        <v>6.8</v>
      </c>
      <c r="AB1976">
        <v>6.5860000000000003</v>
      </c>
      <c r="AC1976">
        <v>7.26</v>
      </c>
      <c r="AD1976">
        <v>8.9830000000000005</v>
      </c>
      <c r="AE1976">
        <v>10.411</v>
      </c>
      <c r="AF1976">
        <v>9.83</v>
      </c>
      <c r="AG1976">
        <v>10.353999999999999</v>
      </c>
      <c r="AH1976">
        <v>10.718</v>
      </c>
      <c r="AI1976">
        <v>10.476000000000001</v>
      </c>
      <c r="AJ1976">
        <v>9.9450000000000003</v>
      </c>
      <c r="AK1976">
        <v>10.638999999999999</v>
      </c>
      <c r="AL1976">
        <v>10.798999999999999</v>
      </c>
      <c r="AM1976">
        <v>10.372</v>
      </c>
      <c r="AN1976">
        <v>10.935</v>
      </c>
      <c r="AO1976">
        <v>11.071999999999999</v>
      </c>
      <c r="AP1976">
        <v>10.952</v>
      </c>
      <c r="AQ1976">
        <v>10.891999999999999</v>
      </c>
      <c r="AR1976">
        <v>8.7230000000000008</v>
      </c>
      <c r="AS1976">
        <v>7.7859999999999996</v>
      </c>
      <c r="AT1976">
        <v>7.1760000000000002</v>
      </c>
      <c r="AU1976">
        <v>70</v>
      </c>
      <c r="AV1976">
        <v>71.5</v>
      </c>
      <c r="AW1976">
        <v>70</v>
      </c>
      <c r="AX1976">
        <v>70.5</v>
      </c>
      <c r="AY1976">
        <v>69.5</v>
      </c>
      <c r="AZ1976">
        <v>68.5</v>
      </c>
      <c r="BA1976">
        <v>68.5</v>
      </c>
      <c r="BB1976">
        <v>69.5</v>
      </c>
      <c r="BC1976">
        <v>74</v>
      </c>
      <c r="BD1976">
        <v>83.5</v>
      </c>
      <c r="BE1976">
        <v>89</v>
      </c>
      <c r="BF1976">
        <v>93</v>
      </c>
      <c r="BG1976">
        <v>96</v>
      </c>
      <c r="BH1976">
        <v>96.5</v>
      </c>
      <c r="BI1976">
        <v>97.5</v>
      </c>
      <c r="BJ1976">
        <v>98</v>
      </c>
      <c r="BK1976">
        <v>98</v>
      </c>
      <c r="BL1976">
        <v>97.5</v>
      </c>
      <c r="BM1976">
        <v>95.5</v>
      </c>
      <c r="BN1976">
        <v>89.5</v>
      </c>
      <c r="BO1976">
        <v>80</v>
      </c>
      <c r="BP1976">
        <v>74</v>
      </c>
      <c r="BQ1976">
        <v>71.5</v>
      </c>
      <c r="BR1976">
        <v>69.5</v>
      </c>
      <c r="BS1976">
        <v>0.1003184</v>
      </c>
      <c r="BT1976">
        <v>-1.2568760000000001</v>
      </c>
      <c r="BU1976">
        <v>-0.86742830000000004</v>
      </c>
      <c r="BV1976">
        <v>5.2158400000000001E-2</v>
      </c>
      <c r="BW1976">
        <v>0.29624410000000001</v>
      </c>
      <c r="BX1976">
        <v>0.15907859999999999</v>
      </c>
      <c r="BY1976">
        <v>0.16359280000000001</v>
      </c>
      <c r="BZ1976">
        <v>-0.34928039999999999</v>
      </c>
      <c r="CA1976">
        <v>-0.3193703</v>
      </c>
      <c r="CB1976">
        <v>0.106782</v>
      </c>
      <c r="CC1976">
        <v>1.7104100000000001E-2</v>
      </c>
      <c r="CD1976">
        <v>-0.55233480000000001</v>
      </c>
      <c r="CE1976">
        <v>-0.2174797</v>
      </c>
      <c r="CF1976">
        <v>0.19337370000000001</v>
      </c>
      <c r="CG1976">
        <v>-0.27234459999999999</v>
      </c>
      <c r="CH1976">
        <v>-0.36281970000000002</v>
      </c>
      <c r="CI1976">
        <v>-1.0255800000000001E-2</v>
      </c>
      <c r="CJ1976">
        <v>0.14579010000000001</v>
      </c>
      <c r="CK1976">
        <v>-0.25420949999999998</v>
      </c>
      <c r="CL1976">
        <v>-0.29038809999999998</v>
      </c>
      <c r="CM1976">
        <v>-0.36160369999999997</v>
      </c>
      <c r="CN1976">
        <v>4.3685000000000002E-2</v>
      </c>
      <c r="CO1976">
        <v>-3.09901E-2</v>
      </c>
      <c r="CP1976">
        <v>-0.1659226</v>
      </c>
      <c r="CQ1976">
        <v>3.2848E-3</v>
      </c>
      <c r="CR1976">
        <v>7.3835999999999997E-3</v>
      </c>
      <c r="CS1976">
        <v>2.7851999999999998E-3</v>
      </c>
      <c r="CT1976">
        <v>4.9100000000000003E-3</v>
      </c>
      <c r="CU1976">
        <v>3.3327999999999999E-3</v>
      </c>
      <c r="CV1976">
        <v>2.19665E-2</v>
      </c>
      <c r="CW1976">
        <v>1.8494400000000001E-2</v>
      </c>
      <c r="CX1976">
        <v>5.6809E-3</v>
      </c>
      <c r="CY1976">
        <v>7.3248999999999996E-3</v>
      </c>
      <c r="CZ1976">
        <v>6.2065999999999996E-3</v>
      </c>
      <c r="DA1976">
        <v>4.3991999999999998E-3</v>
      </c>
      <c r="DB1976">
        <v>5.9170999999999998E-3</v>
      </c>
      <c r="DC1976">
        <v>6.3619999999999996E-3</v>
      </c>
      <c r="DD1976">
        <v>7.5274000000000001E-3</v>
      </c>
      <c r="DE1976">
        <v>4.8434000000000003E-3</v>
      </c>
      <c r="DF1976">
        <v>6.1681000000000001E-3</v>
      </c>
      <c r="DG1976">
        <v>4.2255000000000001E-3</v>
      </c>
      <c r="DH1976">
        <v>4.3040999999999999E-3</v>
      </c>
      <c r="DI1976">
        <v>5.2943E-3</v>
      </c>
      <c r="DJ1976">
        <v>4.8072999999999996E-3</v>
      </c>
      <c r="DK1976">
        <v>1.47349E-2</v>
      </c>
      <c r="DL1976">
        <v>1.51044E-2</v>
      </c>
      <c r="DM1976">
        <v>1.39706E-2</v>
      </c>
      <c r="DN1976">
        <v>3.7472E-3</v>
      </c>
      <c r="DO1976">
        <v>19</v>
      </c>
      <c r="DP1976">
        <v>20</v>
      </c>
    </row>
    <row r="1977" spans="1:120" hidden="1" x14ac:dyDescent="0.25">
      <c r="A1977" t="str">
        <f t="shared" si="30"/>
        <v>Aggregator-CPower_All CBP_44438</v>
      </c>
      <c r="B1977" t="s">
        <v>62</v>
      </c>
      <c r="C1977" t="s">
        <v>215</v>
      </c>
      <c r="D1977" t="s">
        <v>61</v>
      </c>
      <c r="E1977" t="s">
        <v>61</v>
      </c>
      <c r="F1977" t="s">
        <v>42</v>
      </c>
      <c r="G1977" t="s">
        <v>61</v>
      </c>
      <c r="H1977" t="s">
        <v>61</v>
      </c>
      <c r="I1977" t="s">
        <v>61</v>
      </c>
      <c r="J1977" t="s">
        <v>61</v>
      </c>
      <c r="K1977" t="s">
        <v>197</v>
      </c>
      <c r="L1977" s="18">
        <v>44438</v>
      </c>
      <c r="M1977">
        <v>19</v>
      </c>
      <c r="N1977">
        <v>20</v>
      </c>
      <c r="O1977" t="s">
        <v>263</v>
      </c>
      <c r="P1977">
        <v>94</v>
      </c>
      <c r="Q1977">
        <v>93</v>
      </c>
      <c r="R1977">
        <v>0</v>
      </c>
      <c r="S1977">
        <v>0</v>
      </c>
      <c r="T1977">
        <v>0</v>
      </c>
      <c r="U1977">
        <v>0</v>
      </c>
      <c r="V1977">
        <v>0</v>
      </c>
      <c r="W1977">
        <v>1854.4972</v>
      </c>
      <c r="X1977">
        <v>1875.4445000000001</v>
      </c>
      <c r="Y1977">
        <v>1842.2675999999999</v>
      </c>
      <c r="Z1977">
        <v>1823.7835</v>
      </c>
      <c r="AA1977">
        <v>1954.2185999999999</v>
      </c>
      <c r="AB1977">
        <v>2024.9409000000001</v>
      </c>
      <c r="AC1977">
        <v>2273.5329999999999</v>
      </c>
      <c r="AD1977">
        <v>2815.3561</v>
      </c>
      <c r="AE1977">
        <v>3451.0437000000002</v>
      </c>
      <c r="AF1977">
        <v>3766.9454000000001</v>
      </c>
      <c r="AG1977">
        <v>3955.8980000000001</v>
      </c>
      <c r="AH1977">
        <v>4133.1224000000002</v>
      </c>
      <c r="AI1977">
        <v>4398.5562</v>
      </c>
      <c r="AJ1977">
        <v>4532.0346</v>
      </c>
      <c r="AK1977">
        <v>4684.8320999999996</v>
      </c>
      <c r="AL1977">
        <v>4801.1692999999996</v>
      </c>
      <c r="AM1977">
        <v>4858.1382999999996</v>
      </c>
      <c r="AN1977">
        <v>4882.9771000000001</v>
      </c>
      <c r="AO1977">
        <v>4476.3962000000001</v>
      </c>
      <c r="AP1977">
        <v>4408.9629000000004</v>
      </c>
      <c r="AQ1977">
        <v>4396.8055000000004</v>
      </c>
      <c r="AR1977">
        <v>3220.2202000000002</v>
      </c>
      <c r="AS1977">
        <v>2435.8861999999999</v>
      </c>
      <c r="AT1977">
        <v>1927.0192</v>
      </c>
      <c r="AU1977">
        <v>74.510752999999994</v>
      </c>
      <c r="AV1977">
        <v>74.021505000000005</v>
      </c>
      <c r="AW1977">
        <v>72.064515999999998</v>
      </c>
      <c r="AX1977">
        <v>70.575269000000006</v>
      </c>
      <c r="AY1977">
        <v>69.139785000000003</v>
      </c>
      <c r="AZ1977">
        <v>68.623655999999997</v>
      </c>
      <c r="BA1977">
        <v>67.989247000000006</v>
      </c>
      <c r="BB1977">
        <v>67.408602000000002</v>
      </c>
      <c r="BC1977">
        <v>69.747311999999994</v>
      </c>
      <c r="BD1977">
        <v>74.236559</v>
      </c>
      <c r="BE1977">
        <v>78.768816999999999</v>
      </c>
      <c r="BF1977">
        <v>83.327956999999998</v>
      </c>
      <c r="BG1977">
        <v>87.279570000000007</v>
      </c>
      <c r="BH1977">
        <v>90.747311999999994</v>
      </c>
      <c r="BI1977">
        <v>93.887096999999997</v>
      </c>
      <c r="BJ1977">
        <v>95.763441</v>
      </c>
      <c r="BK1977">
        <v>97.349462000000003</v>
      </c>
      <c r="BL1977">
        <v>97.370968000000005</v>
      </c>
      <c r="BM1977">
        <v>95.521505000000005</v>
      </c>
      <c r="BN1977">
        <v>91.381720000000001</v>
      </c>
      <c r="BO1977">
        <v>84.935484000000002</v>
      </c>
      <c r="BP1977">
        <v>80.672043000000002</v>
      </c>
      <c r="BQ1977">
        <v>77.403226000000004</v>
      </c>
      <c r="BR1977">
        <v>75.521505000000005</v>
      </c>
      <c r="BS1977">
        <v>63.494390000000003</v>
      </c>
      <c r="BT1977">
        <v>26.685680000000001</v>
      </c>
      <c r="BU1977">
        <v>-17.805260000000001</v>
      </c>
      <c r="BV1977">
        <v>11.8323</v>
      </c>
      <c r="BW1977">
        <v>-24.630569999999999</v>
      </c>
      <c r="BX1977">
        <v>68.546340000000001</v>
      </c>
      <c r="BY1977">
        <v>-81.473839999999996</v>
      </c>
      <c r="BZ1977">
        <v>5.0853359999999999</v>
      </c>
      <c r="CA1977">
        <v>-17.131</v>
      </c>
      <c r="CB1977">
        <v>73.564679999999996</v>
      </c>
      <c r="CC1977">
        <v>120.79179999999999</v>
      </c>
      <c r="CD1977">
        <v>127.2281</v>
      </c>
      <c r="CE1977">
        <v>21.816659999999999</v>
      </c>
      <c r="CF1977">
        <v>28.223569999999999</v>
      </c>
      <c r="CG1977">
        <v>100.7209</v>
      </c>
      <c r="CH1977">
        <v>141.3586</v>
      </c>
      <c r="CI1977">
        <v>268.77820000000003</v>
      </c>
      <c r="CJ1977">
        <v>301.51740000000001</v>
      </c>
      <c r="CK1977">
        <v>647.81129999999996</v>
      </c>
      <c r="CL1977">
        <v>418.85289999999998</v>
      </c>
      <c r="CM1977">
        <v>-167.7765</v>
      </c>
      <c r="CN1977">
        <v>39.577579999999998</v>
      </c>
      <c r="CO1977">
        <v>-106.75239999999999</v>
      </c>
      <c r="CP1977">
        <v>80.540279999999996</v>
      </c>
      <c r="CQ1977">
        <v>460.13</v>
      </c>
      <c r="CR1977">
        <v>290.16770000000002</v>
      </c>
      <c r="CS1977">
        <v>224.96889999999999</v>
      </c>
      <c r="CT1977">
        <v>245.45660000000001</v>
      </c>
      <c r="CU1977">
        <v>248.3835</v>
      </c>
      <c r="CV1977">
        <v>280.6583</v>
      </c>
      <c r="CW1977">
        <v>420.36900000000003</v>
      </c>
      <c r="CX1977">
        <v>236.69919999999999</v>
      </c>
      <c r="CY1977">
        <v>297.00310000000002</v>
      </c>
      <c r="CZ1977">
        <v>538.73159999999996</v>
      </c>
      <c r="DA1977">
        <v>754.93520000000001</v>
      </c>
      <c r="DB1977">
        <v>598.75649999999996</v>
      </c>
      <c r="DC1977">
        <v>487.25900000000001</v>
      </c>
      <c r="DD1977">
        <v>371.06439999999998</v>
      </c>
      <c r="DE1977">
        <v>384.5204</v>
      </c>
      <c r="DF1977">
        <v>417.96859999999998</v>
      </c>
      <c r="DG1977">
        <v>491.9701</v>
      </c>
      <c r="DH1977">
        <v>668.05799999999999</v>
      </c>
      <c r="DI1977">
        <v>711.39160000000004</v>
      </c>
      <c r="DJ1977">
        <v>996.14459999999997</v>
      </c>
      <c r="DK1977">
        <v>912.46270000000004</v>
      </c>
      <c r="DL1977">
        <v>657.87130000000002</v>
      </c>
      <c r="DM1977">
        <v>527.75049999999999</v>
      </c>
      <c r="DN1977">
        <v>488.64060000000001</v>
      </c>
      <c r="DO1977">
        <v>19</v>
      </c>
      <c r="DP1977">
        <v>20</v>
      </c>
    </row>
    <row r="1978" spans="1:120" hidden="1" x14ac:dyDescent="0.25">
      <c r="A1978" t="str">
        <f t="shared" si="30"/>
        <v>Aggregator-Voltus, Inc._All CBP_44438</v>
      </c>
      <c r="B1978" t="s">
        <v>62</v>
      </c>
      <c r="C1978" t="s">
        <v>221</v>
      </c>
      <c r="D1978" t="s">
        <v>61</v>
      </c>
      <c r="E1978" t="s">
        <v>61</v>
      </c>
      <c r="F1978" t="s">
        <v>198</v>
      </c>
      <c r="G1978" t="s">
        <v>61</v>
      </c>
      <c r="H1978" t="s">
        <v>61</v>
      </c>
      <c r="I1978" t="s">
        <v>61</v>
      </c>
      <c r="J1978" t="s">
        <v>61</v>
      </c>
      <c r="K1978" t="s">
        <v>197</v>
      </c>
      <c r="L1978" s="18">
        <v>44438</v>
      </c>
      <c r="M1978">
        <v>19</v>
      </c>
      <c r="N1978">
        <v>20</v>
      </c>
      <c r="O1978" t="s">
        <v>263</v>
      </c>
      <c r="P1978">
        <v>4</v>
      </c>
      <c r="Q1978">
        <v>3</v>
      </c>
      <c r="R1978">
        <v>0</v>
      </c>
      <c r="S1978">
        <v>0</v>
      </c>
      <c r="T1978">
        <v>1</v>
      </c>
      <c r="U1978">
        <v>0</v>
      </c>
      <c r="V1978">
        <v>1</v>
      </c>
      <c r="W1978">
        <v>1296</v>
      </c>
      <c r="X1978">
        <v>2212.48</v>
      </c>
      <c r="Y1978">
        <v>2197.12</v>
      </c>
      <c r="Z1978">
        <v>2368</v>
      </c>
      <c r="AA1978">
        <v>2706.24</v>
      </c>
      <c r="AB1978">
        <v>3555.04</v>
      </c>
      <c r="AC1978">
        <v>3715.2</v>
      </c>
      <c r="AD1978">
        <v>3627.36</v>
      </c>
      <c r="AE1978">
        <v>3190.4</v>
      </c>
      <c r="AF1978">
        <v>2737.6</v>
      </c>
      <c r="AG1978">
        <v>2811.52</v>
      </c>
      <c r="AH1978">
        <v>2748.8</v>
      </c>
      <c r="AI1978">
        <v>3029.76</v>
      </c>
      <c r="AJ1978">
        <v>3169.12</v>
      </c>
      <c r="AK1978">
        <v>2904</v>
      </c>
      <c r="AL1978">
        <v>2768.16</v>
      </c>
      <c r="AM1978">
        <v>2387.52</v>
      </c>
      <c r="AN1978">
        <v>2411.84</v>
      </c>
      <c r="AO1978">
        <v>2300</v>
      </c>
      <c r="AP1978">
        <v>2420.48</v>
      </c>
      <c r="AQ1978">
        <v>2939.36</v>
      </c>
      <c r="AR1978">
        <v>3214.4</v>
      </c>
      <c r="AS1978">
        <v>3047.36</v>
      </c>
      <c r="AT1978">
        <v>2884.48</v>
      </c>
      <c r="AU1978">
        <v>76</v>
      </c>
      <c r="AV1978">
        <v>75</v>
      </c>
      <c r="AW1978">
        <v>73.5</v>
      </c>
      <c r="AX1978">
        <v>71.5</v>
      </c>
      <c r="AY1978">
        <v>69.5</v>
      </c>
      <c r="AZ1978">
        <v>70</v>
      </c>
      <c r="BA1978">
        <v>70</v>
      </c>
      <c r="BB1978">
        <v>68.5</v>
      </c>
      <c r="BC1978">
        <v>70</v>
      </c>
      <c r="BD1978">
        <v>72.5</v>
      </c>
      <c r="BE1978">
        <v>76.5</v>
      </c>
      <c r="BF1978">
        <v>81</v>
      </c>
      <c r="BG1978">
        <v>85.5</v>
      </c>
      <c r="BH1978">
        <v>90.5</v>
      </c>
      <c r="BI1978">
        <v>94.5</v>
      </c>
      <c r="BJ1978">
        <v>97</v>
      </c>
      <c r="BK1978">
        <v>99.5</v>
      </c>
      <c r="BL1978">
        <v>100.5</v>
      </c>
      <c r="BM1978">
        <v>99</v>
      </c>
      <c r="BN1978">
        <v>94.5</v>
      </c>
      <c r="BO1978">
        <v>88.5</v>
      </c>
      <c r="BP1978">
        <v>84</v>
      </c>
      <c r="BQ1978">
        <v>80</v>
      </c>
      <c r="BR1978">
        <v>77.5</v>
      </c>
      <c r="BS1978">
        <v>-20.755269999999999</v>
      </c>
      <c r="BT1978">
        <v>-12.40226</v>
      </c>
      <c r="BU1978">
        <v>86.105310000000003</v>
      </c>
      <c r="BV1978">
        <v>98.206339999999997</v>
      </c>
      <c r="BW1978">
        <v>399.22699999999998</v>
      </c>
      <c r="BX1978">
        <v>-104.83920000000001</v>
      </c>
      <c r="BY1978">
        <v>-154.29560000000001</v>
      </c>
      <c r="BZ1978">
        <v>-279.34120000000001</v>
      </c>
      <c r="CA1978">
        <v>-152.2269</v>
      </c>
      <c r="CB1978">
        <v>257.19299999999998</v>
      </c>
      <c r="CC1978">
        <v>286.57819999999998</v>
      </c>
      <c r="CD1978">
        <v>399.2038</v>
      </c>
      <c r="CE1978">
        <v>125.31480000000001</v>
      </c>
      <c r="CF1978">
        <v>-80.385069999999999</v>
      </c>
      <c r="CG1978">
        <v>-33.068829999999998</v>
      </c>
      <c r="CH1978">
        <v>-69.883769999999998</v>
      </c>
      <c r="CI1978">
        <v>238.06970000000001</v>
      </c>
      <c r="CJ1978">
        <v>351.52670000000001</v>
      </c>
      <c r="CK1978">
        <v>875.92169999999999</v>
      </c>
      <c r="CL1978">
        <v>981.53359999999998</v>
      </c>
      <c r="CM1978">
        <v>489.38479999999998</v>
      </c>
      <c r="CN1978">
        <v>51.86806</v>
      </c>
      <c r="CO1978">
        <v>27.790199999999999</v>
      </c>
      <c r="CP1978">
        <v>-14.89461</v>
      </c>
      <c r="CQ1978">
        <v>3334.9850000000001</v>
      </c>
      <c r="CR1978">
        <v>5211.4250000000002</v>
      </c>
      <c r="CS1978">
        <v>3695.1619999999998</v>
      </c>
      <c r="CT1978">
        <v>5762.875</v>
      </c>
      <c r="CU1978">
        <v>4411.1080000000002</v>
      </c>
      <c r="CV1978">
        <v>2301.8429999999998</v>
      </c>
      <c r="CW1978">
        <v>2127.5639999999999</v>
      </c>
      <c r="CX1978">
        <v>1307.299</v>
      </c>
      <c r="CY1978">
        <v>1617.085</v>
      </c>
      <c r="CZ1978">
        <v>5495.2950000000001</v>
      </c>
      <c r="DA1978">
        <v>7634.3540000000003</v>
      </c>
      <c r="DB1978">
        <v>8101.8370000000004</v>
      </c>
      <c r="DC1978">
        <v>8882.4</v>
      </c>
      <c r="DD1978">
        <v>10070.41</v>
      </c>
      <c r="DE1978">
        <v>8899.2849999999999</v>
      </c>
      <c r="DF1978">
        <v>9561.3960000000006</v>
      </c>
      <c r="DG1978">
        <v>7768.61</v>
      </c>
      <c r="DH1978">
        <v>7940.9070000000002</v>
      </c>
      <c r="DI1978">
        <v>7062.5230000000001</v>
      </c>
      <c r="DJ1978">
        <v>5966.5829999999996</v>
      </c>
      <c r="DK1978">
        <v>6111.5879999999997</v>
      </c>
      <c r="DL1978">
        <v>5662.17</v>
      </c>
      <c r="DM1978">
        <v>5901.3609999999999</v>
      </c>
      <c r="DN1978">
        <v>5366.9269999999997</v>
      </c>
      <c r="DO1978">
        <v>19</v>
      </c>
      <c r="DP1978">
        <v>20</v>
      </c>
    </row>
    <row r="1979" spans="1:120" hidden="1" x14ac:dyDescent="0.25">
      <c r="A1979" t="str">
        <f t="shared" si="30"/>
        <v>Aggregator-Enersponse_All CBP_44438</v>
      </c>
      <c r="B1979" t="s">
        <v>62</v>
      </c>
      <c r="C1979" t="s">
        <v>219</v>
      </c>
      <c r="D1979" t="s">
        <v>61</v>
      </c>
      <c r="E1979" t="s">
        <v>61</v>
      </c>
      <c r="F1979" t="s">
        <v>107</v>
      </c>
      <c r="G1979" t="s">
        <v>61</v>
      </c>
      <c r="H1979" t="s">
        <v>61</v>
      </c>
      <c r="I1979" t="s">
        <v>61</v>
      </c>
      <c r="J1979" t="s">
        <v>61</v>
      </c>
      <c r="K1979" t="s">
        <v>197</v>
      </c>
      <c r="L1979" s="18">
        <v>44438</v>
      </c>
      <c r="M1979">
        <v>19</v>
      </c>
      <c r="N1979">
        <v>20</v>
      </c>
      <c r="O1979" t="s">
        <v>263</v>
      </c>
      <c r="P1979">
        <v>9</v>
      </c>
      <c r="Q1979">
        <v>9</v>
      </c>
      <c r="R1979">
        <v>0</v>
      </c>
      <c r="S1979">
        <v>0</v>
      </c>
      <c r="T1979">
        <v>1</v>
      </c>
      <c r="U1979">
        <v>0</v>
      </c>
      <c r="V1979">
        <v>1</v>
      </c>
      <c r="W1979">
        <v>26.103000000000002</v>
      </c>
      <c r="X1979">
        <v>25.824000000000002</v>
      </c>
      <c r="Y1979">
        <v>25.984000000000002</v>
      </c>
      <c r="Z1979">
        <v>25.943999999999999</v>
      </c>
      <c r="AA1979">
        <v>26.263999999999999</v>
      </c>
      <c r="AB1979">
        <v>41.783999999999999</v>
      </c>
      <c r="AC1979">
        <v>167.93700000000001</v>
      </c>
      <c r="AD1979">
        <v>226.32400000000001</v>
      </c>
      <c r="AE1979">
        <v>215.405</v>
      </c>
      <c r="AF1979">
        <v>212.88499999999999</v>
      </c>
      <c r="AG1979">
        <v>333.44299999999998</v>
      </c>
      <c r="AH1979">
        <v>349.16300000000001</v>
      </c>
      <c r="AI1979">
        <v>357.38900000000001</v>
      </c>
      <c r="AJ1979">
        <v>388.99</v>
      </c>
      <c r="AK1979">
        <v>407.137</v>
      </c>
      <c r="AL1979">
        <v>397.03</v>
      </c>
      <c r="AM1979">
        <v>415.62900000000002</v>
      </c>
      <c r="AN1979">
        <v>459.35</v>
      </c>
      <c r="AO1979">
        <v>314.7</v>
      </c>
      <c r="AP1979">
        <v>327.33199999999999</v>
      </c>
      <c r="AQ1979">
        <v>285.18099999999998</v>
      </c>
      <c r="AR1979">
        <v>42.063000000000002</v>
      </c>
      <c r="AS1979">
        <v>27.503</v>
      </c>
      <c r="AT1979">
        <v>27.582999999999998</v>
      </c>
      <c r="AU1979">
        <v>72.944444000000004</v>
      </c>
      <c r="AV1979">
        <v>72.5</v>
      </c>
      <c r="AW1979">
        <v>70.666667000000004</v>
      </c>
      <c r="AX1979">
        <v>69.388889000000006</v>
      </c>
      <c r="AY1979">
        <v>67.722222000000002</v>
      </c>
      <c r="AZ1979">
        <v>67.333332999999996</v>
      </c>
      <c r="BA1979">
        <v>67.222222000000002</v>
      </c>
      <c r="BB1979">
        <v>66.888889000000006</v>
      </c>
      <c r="BC1979">
        <v>69.611110999999994</v>
      </c>
      <c r="BD1979">
        <v>74.333332999999996</v>
      </c>
      <c r="BE1979">
        <v>78.611110999999994</v>
      </c>
      <c r="BF1979">
        <v>83.055555999999996</v>
      </c>
      <c r="BG1979">
        <v>87.388889000000006</v>
      </c>
      <c r="BH1979">
        <v>91</v>
      </c>
      <c r="BI1979">
        <v>93.944444000000004</v>
      </c>
      <c r="BJ1979">
        <v>95.722222000000002</v>
      </c>
      <c r="BK1979">
        <v>97.555555999999996</v>
      </c>
      <c r="BL1979">
        <v>98.055555999999996</v>
      </c>
      <c r="BM1979">
        <v>96.333332999999996</v>
      </c>
      <c r="BN1979">
        <v>91.277777999999998</v>
      </c>
      <c r="BO1979">
        <v>84.111110999999994</v>
      </c>
      <c r="BP1979">
        <v>79.222222000000002</v>
      </c>
      <c r="BQ1979">
        <v>75.722222000000002</v>
      </c>
      <c r="BR1979">
        <v>73.555555999999996</v>
      </c>
      <c r="BS1979">
        <v>2.3109500000000001</v>
      </c>
      <c r="BT1979">
        <v>1.3426849999999999</v>
      </c>
      <c r="BU1979">
        <v>1.1173930000000001</v>
      </c>
      <c r="BV1979">
        <v>0.67889889999999997</v>
      </c>
      <c r="BW1979">
        <v>0.57767179999999996</v>
      </c>
      <c r="BX1979">
        <v>1.5937859999999999</v>
      </c>
      <c r="BY1979">
        <v>-16.61467</v>
      </c>
      <c r="BZ1979">
        <v>-18.21557</v>
      </c>
      <c r="CA1979">
        <v>0.44310430000000001</v>
      </c>
      <c r="CB1979">
        <v>27.12341</v>
      </c>
      <c r="CC1979">
        <v>-9.4978160000000003</v>
      </c>
      <c r="CD1979">
        <v>-0.24582950000000001</v>
      </c>
      <c r="CE1979">
        <v>10.391550000000001</v>
      </c>
      <c r="CF1979">
        <v>-4.8412680000000003</v>
      </c>
      <c r="CG1979">
        <v>-11.285679999999999</v>
      </c>
      <c r="CH1979">
        <v>8.8282860000000003</v>
      </c>
      <c r="CI1979">
        <v>-2.596031</v>
      </c>
      <c r="CJ1979">
        <v>-44.809060000000002</v>
      </c>
      <c r="CK1979">
        <v>92.111500000000007</v>
      </c>
      <c r="CL1979">
        <v>57.37218</v>
      </c>
      <c r="CM1979">
        <v>-11.327030000000001</v>
      </c>
      <c r="CN1979">
        <v>27.248370000000001</v>
      </c>
      <c r="CO1979">
        <v>3.2363770000000001</v>
      </c>
      <c r="CP1979">
        <v>0.45329849999999999</v>
      </c>
      <c r="CQ1979">
        <v>2.3538510000000001</v>
      </c>
      <c r="CR1979">
        <v>1.20062</v>
      </c>
      <c r="CS1979">
        <v>1.262079</v>
      </c>
      <c r="CT1979">
        <v>0.38095859999999998</v>
      </c>
      <c r="CU1979">
        <v>0.90390879999999996</v>
      </c>
      <c r="CV1979">
        <v>13.375400000000001</v>
      </c>
      <c r="CW1979">
        <v>31.974830000000001</v>
      </c>
      <c r="CX1979">
        <v>20.420059999999999</v>
      </c>
      <c r="CY1979">
        <v>16.133389999999999</v>
      </c>
      <c r="CZ1979">
        <v>14.70543</v>
      </c>
      <c r="DA1979">
        <v>10.18393</v>
      </c>
      <c r="DB1979">
        <v>5.1156009999999998</v>
      </c>
      <c r="DC1979">
        <v>5.3267040000000003</v>
      </c>
      <c r="DD1979">
        <v>5.3773470000000003</v>
      </c>
      <c r="DE1979">
        <v>5.5577730000000001</v>
      </c>
      <c r="DF1979">
        <v>5.5121250000000002</v>
      </c>
      <c r="DG1979">
        <v>5.6738090000000003</v>
      </c>
      <c r="DH1979">
        <v>5.8918080000000002</v>
      </c>
      <c r="DI1979">
        <v>13.0341</v>
      </c>
      <c r="DJ1979">
        <v>44.845700000000001</v>
      </c>
      <c r="DK1979">
        <v>50.233139999999999</v>
      </c>
      <c r="DL1979">
        <v>26.085339999999999</v>
      </c>
      <c r="DM1979">
        <v>5.2525649999999997</v>
      </c>
      <c r="DN1979">
        <v>0.36889420000000001</v>
      </c>
      <c r="DO1979">
        <v>19</v>
      </c>
      <c r="DP1979">
        <v>20</v>
      </c>
    </row>
    <row r="1980" spans="1:120" hidden="1" x14ac:dyDescent="0.25">
      <c r="A1980" t="str">
        <f t="shared" si="30"/>
        <v>Industry_Type-1. Agriculture, Mining &amp; Construction_All CBP_44438</v>
      </c>
      <c r="B1980" t="s">
        <v>62</v>
      </c>
      <c r="C1980" t="s">
        <v>211</v>
      </c>
      <c r="D1980" t="s">
        <v>61</v>
      </c>
      <c r="E1980" t="s">
        <v>61</v>
      </c>
      <c r="F1980" t="s">
        <v>61</v>
      </c>
      <c r="G1980" t="s">
        <v>30</v>
      </c>
      <c r="H1980" t="s">
        <v>61</v>
      </c>
      <c r="I1980" t="s">
        <v>61</v>
      </c>
      <c r="J1980" t="s">
        <v>61</v>
      </c>
      <c r="K1980" t="s">
        <v>197</v>
      </c>
      <c r="L1980" s="18">
        <v>44438</v>
      </c>
      <c r="M1980">
        <v>19</v>
      </c>
      <c r="N1980">
        <v>20</v>
      </c>
      <c r="O1980" t="s">
        <v>263</v>
      </c>
      <c r="P1980">
        <v>17</v>
      </c>
      <c r="Q1980">
        <v>16</v>
      </c>
      <c r="R1980">
        <v>0</v>
      </c>
      <c r="S1980">
        <v>0</v>
      </c>
      <c r="T1980">
        <v>0</v>
      </c>
      <c r="U1980">
        <v>0</v>
      </c>
      <c r="V1980">
        <v>0</v>
      </c>
      <c r="W1980">
        <v>706.02062999999998</v>
      </c>
      <c r="X1980">
        <v>1349.9838</v>
      </c>
      <c r="Y1980">
        <v>1325.6695999999999</v>
      </c>
      <c r="Z1980">
        <v>1409.8206</v>
      </c>
      <c r="AA1980">
        <v>1333.4078</v>
      </c>
      <c r="AB1980">
        <v>1542.4227000000001</v>
      </c>
      <c r="AC1980">
        <v>1523.2764999999999</v>
      </c>
      <c r="AD1980">
        <v>1591.0969</v>
      </c>
      <c r="AE1980">
        <v>1707.7244000000001</v>
      </c>
      <c r="AF1980">
        <v>1588.6596</v>
      </c>
      <c r="AG1980">
        <v>1806.6696999999999</v>
      </c>
      <c r="AH1980">
        <v>1898.6162999999999</v>
      </c>
      <c r="AI1980">
        <v>2070.2620999999999</v>
      </c>
      <c r="AJ1980">
        <v>2211.1911</v>
      </c>
      <c r="AK1980">
        <v>2086.8094999999998</v>
      </c>
      <c r="AL1980">
        <v>2135.7323000000001</v>
      </c>
      <c r="AM1980">
        <v>1898.2391</v>
      </c>
      <c r="AN1980">
        <v>1620.8915999999999</v>
      </c>
      <c r="AO1980">
        <v>1340.4808</v>
      </c>
      <c r="AP1980">
        <v>1310.4716000000001</v>
      </c>
      <c r="AQ1980">
        <v>1496.0213000000001</v>
      </c>
      <c r="AR1980">
        <v>1863.1107999999999</v>
      </c>
      <c r="AS1980">
        <v>1879.3371999999999</v>
      </c>
      <c r="AT1980">
        <v>1855.3353999999999</v>
      </c>
      <c r="AU1980">
        <v>78.34375</v>
      </c>
      <c r="AV1980">
        <v>77.34375</v>
      </c>
      <c r="AW1980">
        <v>73.5</v>
      </c>
      <c r="AX1980">
        <v>71.5</v>
      </c>
      <c r="AY1980">
        <v>70.90625</v>
      </c>
      <c r="AZ1980">
        <v>70</v>
      </c>
      <c r="BA1980">
        <v>69.0625</v>
      </c>
      <c r="BB1980">
        <v>69.90625</v>
      </c>
      <c r="BC1980">
        <v>73.28125</v>
      </c>
      <c r="BD1980">
        <v>77.65625</v>
      </c>
      <c r="BE1980">
        <v>80.71875</v>
      </c>
      <c r="BF1980">
        <v>84.75</v>
      </c>
      <c r="BG1980">
        <v>88.78125</v>
      </c>
      <c r="BH1980">
        <v>92.84375</v>
      </c>
      <c r="BI1980">
        <v>96.84375</v>
      </c>
      <c r="BJ1980">
        <v>97.46875</v>
      </c>
      <c r="BK1980">
        <v>99.96875</v>
      </c>
      <c r="BL1980">
        <v>99.5625</v>
      </c>
      <c r="BM1980">
        <v>97.125</v>
      </c>
      <c r="BN1980">
        <v>94.5</v>
      </c>
      <c r="BO1980">
        <v>87.09375</v>
      </c>
      <c r="BP1980">
        <v>83.53125</v>
      </c>
      <c r="BQ1980">
        <v>80.46875</v>
      </c>
      <c r="BR1980">
        <v>78.4375</v>
      </c>
      <c r="BS1980">
        <v>-56.442250000000001</v>
      </c>
      <c r="BT1980">
        <v>-199.40559999999999</v>
      </c>
      <c r="BU1980">
        <v>-120.4751</v>
      </c>
      <c r="BV1980">
        <v>-127.6815</v>
      </c>
      <c r="BW1980">
        <v>25.590389999999999</v>
      </c>
      <c r="BX1980">
        <v>-220.46789999999999</v>
      </c>
      <c r="BY1980">
        <v>-154.12649999999999</v>
      </c>
      <c r="BZ1980">
        <v>-5.1688700000000001</v>
      </c>
      <c r="CA1980">
        <v>34.733699999999999</v>
      </c>
      <c r="CB1980">
        <v>299.90989999999999</v>
      </c>
      <c r="CC1980">
        <v>172.00380000000001</v>
      </c>
      <c r="CD1980">
        <v>114.2281</v>
      </c>
      <c r="CE1980">
        <v>-131.27459999999999</v>
      </c>
      <c r="CF1980">
        <v>-273.14569999999998</v>
      </c>
      <c r="CG1980">
        <v>-159.4357</v>
      </c>
      <c r="CH1980">
        <v>-161.9622</v>
      </c>
      <c r="CI1980">
        <v>172.405</v>
      </c>
      <c r="CJ1980">
        <v>522.65809999999999</v>
      </c>
      <c r="CK1980">
        <v>850.3057</v>
      </c>
      <c r="CL1980">
        <v>881.60209999999995</v>
      </c>
      <c r="CM1980">
        <v>730.84730000000002</v>
      </c>
      <c r="CN1980">
        <v>282.59019999999998</v>
      </c>
      <c r="CO1980">
        <v>229.45099999999999</v>
      </c>
      <c r="CP1980">
        <v>159.91739999999999</v>
      </c>
      <c r="CQ1980">
        <v>3720.7460000000001</v>
      </c>
      <c r="CR1980">
        <v>3404.7809999999999</v>
      </c>
      <c r="CS1980">
        <v>2507.1880000000001</v>
      </c>
      <c r="CT1980">
        <v>3599.6840000000002</v>
      </c>
      <c r="CU1980">
        <v>2550.3850000000002</v>
      </c>
      <c r="CV1980">
        <v>1559.9490000000001</v>
      </c>
      <c r="CW1980">
        <v>1237.9100000000001</v>
      </c>
      <c r="CX1980">
        <v>892.38289999999995</v>
      </c>
      <c r="CY1980">
        <v>1192.9459999999999</v>
      </c>
      <c r="CZ1980">
        <v>3336.6190000000001</v>
      </c>
      <c r="DA1980">
        <v>4617.6869999999999</v>
      </c>
      <c r="DB1980">
        <v>4836.6859999999997</v>
      </c>
      <c r="DC1980">
        <v>5115.3760000000002</v>
      </c>
      <c r="DD1980">
        <v>5590.1210000000001</v>
      </c>
      <c r="DE1980">
        <v>4995.4620000000004</v>
      </c>
      <c r="DF1980">
        <v>5277.6229999999996</v>
      </c>
      <c r="DG1980">
        <v>4727.0029999999997</v>
      </c>
      <c r="DH1980">
        <v>4947.5889999999999</v>
      </c>
      <c r="DI1980">
        <v>5016.0590000000002</v>
      </c>
      <c r="DJ1980">
        <v>4910.9920000000002</v>
      </c>
      <c r="DK1980">
        <v>5241.8739999999998</v>
      </c>
      <c r="DL1980">
        <v>4918.2690000000002</v>
      </c>
      <c r="DM1980">
        <v>5276.1229999999996</v>
      </c>
      <c r="DN1980">
        <v>4948.3360000000002</v>
      </c>
      <c r="DO1980">
        <v>19</v>
      </c>
      <c r="DP1980">
        <v>20</v>
      </c>
    </row>
    <row r="1981" spans="1:120" hidden="1" x14ac:dyDescent="0.25">
      <c r="A1981" t="str">
        <f t="shared" si="30"/>
        <v>Aggregator-Polaris Energy Services_All CBP_44438</v>
      </c>
      <c r="B1981" t="s">
        <v>62</v>
      </c>
      <c r="C1981" t="s">
        <v>223</v>
      </c>
      <c r="D1981" t="s">
        <v>61</v>
      </c>
      <c r="E1981" t="s">
        <v>61</v>
      </c>
      <c r="F1981" t="s">
        <v>168</v>
      </c>
      <c r="G1981" t="s">
        <v>61</v>
      </c>
      <c r="H1981" t="s">
        <v>61</v>
      </c>
      <c r="I1981" t="s">
        <v>61</v>
      </c>
      <c r="J1981" t="s">
        <v>61</v>
      </c>
      <c r="K1981" t="s">
        <v>197</v>
      </c>
      <c r="L1981" s="18">
        <v>44438</v>
      </c>
      <c r="M1981">
        <v>19</v>
      </c>
      <c r="N1981">
        <v>20</v>
      </c>
      <c r="O1981" t="s">
        <v>263</v>
      </c>
      <c r="P1981">
        <v>15</v>
      </c>
      <c r="Q1981">
        <v>15</v>
      </c>
      <c r="R1981">
        <v>0</v>
      </c>
      <c r="S1981">
        <v>0</v>
      </c>
      <c r="T1981">
        <v>0</v>
      </c>
      <c r="U1981">
        <v>0</v>
      </c>
      <c r="V1981">
        <v>0</v>
      </c>
      <c r="W1981">
        <v>192.89</v>
      </c>
      <c r="X1981">
        <v>104.173</v>
      </c>
      <c r="Y1981">
        <v>104.089</v>
      </c>
      <c r="Z1981">
        <v>104.09</v>
      </c>
      <c r="AA1981">
        <v>104.172</v>
      </c>
      <c r="AB1981">
        <v>104.092</v>
      </c>
      <c r="AC1981">
        <v>65.671999999999997</v>
      </c>
      <c r="AD1981">
        <v>97.102999999999994</v>
      </c>
      <c r="AE1981">
        <v>186.47</v>
      </c>
      <c r="AF1981">
        <v>240.00899999999999</v>
      </c>
      <c r="AG1981">
        <v>373.19499999999999</v>
      </c>
      <c r="AH1981">
        <v>477.733</v>
      </c>
      <c r="AI1981">
        <v>422.08199999999999</v>
      </c>
      <c r="AJ1981">
        <v>387.92099999999999</v>
      </c>
      <c r="AK1981">
        <v>308.05599999999998</v>
      </c>
      <c r="AL1981">
        <v>306.101</v>
      </c>
      <c r="AM1981">
        <v>206.178</v>
      </c>
      <c r="AN1981">
        <v>0.34499999999999997</v>
      </c>
      <c r="AO1981">
        <v>0.42899999999999999</v>
      </c>
      <c r="AP1981">
        <v>0.98499999999999999</v>
      </c>
      <c r="AQ1981">
        <v>73.62</v>
      </c>
      <c r="AR1981">
        <v>269.11599999999999</v>
      </c>
      <c r="AS1981">
        <v>268.78800000000001</v>
      </c>
      <c r="AT1981">
        <v>268.99799999999999</v>
      </c>
      <c r="AU1981">
        <v>78.5</v>
      </c>
      <c r="AV1981">
        <v>77.5</v>
      </c>
      <c r="AW1981">
        <v>73.5</v>
      </c>
      <c r="AX1981">
        <v>71.5</v>
      </c>
      <c r="AY1981">
        <v>71</v>
      </c>
      <c r="AZ1981">
        <v>70</v>
      </c>
      <c r="BA1981">
        <v>69</v>
      </c>
      <c r="BB1981">
        <v>70</v>
      </c>
      <c r="BC1981">
        <v>73.5</v>
      </c>
      <c r="BD1981">
        <v>78</v>
      </c>
      <c r="BE1981">
        <v>81</v>
      </c>
      <c r="BF1981">
        <v>85</v>
      </c>
      <c r="BG1981">
        <v>89</v>
      </c>
      <c r="BH1981">
        <v>93</v>
      </c>
      <c r="BI1981">
        <v>97</v>
      </c>
      <c r="BJ1981">
        <v>97.5</v>
      </c>
      <c r="BK1981">
        <v>100</v>
      </c>
      <c r="BL1981">
        <v>99.5</v>
      </c>
      <c r="BM1981">
        <v>97</v>
      </c>
      <c r="BN1981">
        <v>94.5</v>
      </c>
      <c r="BO1981">
        <v>87</v>
      </c>
      <c r="BP1981">
        <v>83.5</v>
      </c>
      <c r="BQ1981">
        <v>80.5</v>
      </c>
      <c r="BR1981">
        <v>78.5</v>
      </c>
      <c r="BS1981">
        <v>0.44581480000000001</v>
      </c>
      <c r="BT1981">
        <v>-125.976</v>
      </c>
      <c r="BU1981">
        <v>-124.9298</v>
      </c>
      <c r="BV1981">
        <v>-121.01819999999999</v>
      </c>
      <c r="BW1981">
        <v>-126.82559999999999</v>
      </c>
      <c r="BX1981">
        <v>-124.87690000000001</v>
      </c>
      <c r="BY1981">
        <v>-22.629850000000001</v>
      </c>
      <c r="BZ1981">
        <v>146.40559999999999</v>
      </c>
      <c r="CA1981">
        <v>95.879750000000001</v>
      </c>
      <c r="CB1981">
        <v>42.46087</v>
      </c>
      <c r="CC1981">
        <v>-123.1408</v>
      </c>
      <c r="CD1981">
        <v>-236.74</v>
      </c>
      <c r="CE1981">
        <v>-241.4659</v>
      </c>
      <c r="CF1981">
        <v>-211.6935</v>
      </c>
      <c r="CG1981">
        <v>-119.75320000000001</v>
      </c>
      <c r="CH1981">
        <v>-65.806629999999998</v>
      </c>
      <c r="CI1981">
        <v>103.4308</v>
      </c>
      <c r="CJ1981">
        <v>356.11750000000001</v>
      </c>
      <c r="CK1981">
        <v>400.31270000000001</v>
      </c>
      <c r="CL1981">
        <v>453.12349999999998</v>
      </c>
      <c r="CM1981">
        <v>411.346</v>
      </c>
      <c r="CN1981">
        <v>195.6463</v>
      </c>
      <c r="CO1981">
        <v>193.9074</v>
      </c>
      <c r="CP1981">
        <v>189.90559999999999</v>
      </c>
      <c r="CQ1981">
        <v>1834.6669999999999</v>
      </c>
      <c r="CR1981">
        <v>379.14420000000001</v>
      </c>
      <c r="CS1981">
        <v>414.03629999999998</v>
      </c>
      <c r="CT1981">
        <v>395.68799999999999</v>
      </c>
      <c r="CU1981">
        <v>385.84559999999999</v>
      </c>
      <c r="CV1981">
        <v>383.1</v>
      </c>
      <c r="CW1981">
        <v>201.24379999999999</v>
      </c>
      <c r="CX1981">
        <v>264.24979999999999</v>
      </c>
      <c r="CY1981">
        <v>410.03440000000001</v>
      </c>
      <c r="CZ1981">
        <v>437.27910000000003</v>
      </c>
      <c r="DA1981">
        <v>519.12459999999999</v>
      </c>
      <c r="DB1981">
        <v>556.0643</v>
      </c>
      <c r="DC1981">
        <v>553.2817</v>
      </c>
      <c r="DD1981">
        <v>564.99270000000001</v>
      </c>
      <c r="DE1981">
        <v>678.83320000000003</v>
      </c>
      <c r="DF1981">
        <v>807.34780000000001</v>
      </c>
      <c r="DG1981">
        <v>1004.143</v>
      </c>
      <c r="DH1981">
        <v>1118.384</v>
      </c>
      <c r="DI1981">
        <v>1334.1010000000001</v>
      </c>
      <c r="DJ1981">
        <v>1629.586</v>
      </c>
      <c r="DK1981">
        <v>1942.5740000000001</v>
      </c>
      <c r="DL1981">
        <v>1661.5640000000001</v>
      </c>
      <c r="DM1981">
        <v>1703.424</v>
      </c>
      <c r="DN1981">
        <v>1677.615</v>
      </c>
      <c r="DO1981">
        <v>19</v>
      </c>
      <c r="DP1981">
        <v>20</v>
      </c>
    </row>
    <row r="1982" spans="1:120" hidden="1" x14ac:dyDescent="0.25">
      <c r="A1982" t="str">
        <f t="shared" si="30"/>
        <v>Industry_Type-3. Wholesale, Transport, other utilities_All CBP_44438</v>
      </c>
      <c r="B1982" t="s">
        <v>62</v>
      </c>
      <c r="C1982" t="s">
        <v>202</v>
      </c>
      <c r="D1982" t="s">
        <v>61</v>
      </c>
      <c r="E1982" t="s">
        <v>61</v>
      </c>
      <c r="F1982" t="s">
        <v>61</v>
      </c>
      <c r="G1982" t="s">
        <v>31</v>
      </c>
      <c r="H1982" t="s">
        <v>61</v>
      </c>
      <c r="I1982" t="s">
        <v>61</v>
      </c>
      <c r="J1982" t="s">
        <v>61</v>
      </c>
      <c r="K1982" t="s">
        <v>197</v>
      </c>
      <c r="L1982" s="18">
        <v>44438</v>
      </c>
      <c r="M1982">
        <v>19</v>
      </c>
      <c r="N1982">
        <v>20</v>
      </c>
      <c r="O1982" t="s">
        <v>263</v>
      </c>
      <c r="P1982">
        <v>1</v>
      </c>
      <c r="Q1982">
        <v>1</v>
      </c>
      <c r="R1982">
        <v>0</v>
      </c>
      <c r="S1982">
        <v>0</v>
      </c>
      <c r="T1982">
        <v>1</v>
      </c>
      <c r="U1982">
        <v>0</v>
      </c>
      <c r="V1982">
        <v>1</v>
      </c>
      <c r="W1982">
        <v>167.76</v>
      </c>
      <c r="X1982">
        <v>169.32</v>
      </c>
      <c r="Y1982">
        <v>169.08</v>
      </c>
      <c r="Z1982">
        <v>170.16</v>
      </c>
      <c r="AA1982">
        <v>170.04</v>
      </c>
      <c r="AB1982">
        <v>169.92</v>
      </c>
      <c r="AC1982">
        <v>168.12</v>
      </c>
      <c r="AD1982">
        <v>172.44</v>
      </c>
      <c r="AE1982">
        <v>89.64</v>
      </c>
      <c r="AF1982">
        <v>67.92</v>
      </c>
      <c r="AG1982">
        <v>67.2</v>
      </c>
      <c r="AH1982">
        <v>26.64</v>
      </c>
      <c r="AI1982">
        <v>0</v>
      </c>
      <c r="AJ1982">
        <v>0</v>
      </c>
      <c r="AK1982">
        <v>0</v>
      </c>
      <c r="AL1982">
        <v>2.04</v>
      </c>
      <c r="AM1982">
        <v>11.16</v>
      </c>
      <c r="AN1982">
        <v>0</v>
      </c>
      <c r="AO1982">
        <v>0.12</v>
      </c>
      <c r="AP1982">
        <v>0.48</v>
      </c>
      <c r="AQ1982">
        <v>231.84</v>
      </c>
      <c r="AR1982">
        <v>242.76</v>
      </c>
      <c r="AS1982">
        <v>244.08</v>
      </c>
      <c r="AT1982">
        <v>243.72</v>
      </c>
      <c r="AU1982">
        <v>76</v>
      </c>
      <c r="AV1982">
        <v>75</v>
      </c>
      <c r="AW1982">
        <v>73.5</v>
      </c>
      <c r="AX1982">
        <v>71.5</v>
      </c>
      <c r="AY1982">
        <v>69.5</v>
      </c>
      <c r="AZ1982">
        <v>70</v>
      </c>
      <c r="BA1982">
        <v>70</v>
      </c>
      <c r="BB1982">
        <v>68.5</v>
      </c>
      <c r="BC1982">
        <v>70</v>
      </c>
      <c r="BD1982">
        <v>72.5</v>
      </c>
      <c r="BE1982">
        <v>76.5</v>
      </c>
      <c r="BF1982">
        <v>81</v>
      </c>
      <c r="BG1982">
        <v>85.5</v>
      </c>
      <c r="BH1982">
        <v>90.5</v>
      </c>
      <c r="BI1982">
        <v>94.5</v>
      </c>
      <c r="BJ1982">
        <v>97</v>
      </c>
      <c r="BK1982">
        <v>99.5</v>
      </c>
      <c r="BL1982">
        <v>100.5</v>
      </c>
      <c r="BM1982">
        <v>99</v>
      </c>
      <c r="BN1982">
        <v>94.5</v>
      </c>
      <c r="BO1982">
        <v>88.5</v>
      </c>
      <c r="BP1982">
        <v>84</v>
      </c>
      <c r="BQ1982">
        <v>80</v>
      </c>
      <c r="BR1982">
        <v>77.5</v>
      </c>
      <c r="BS1982">
        <v>32.86497</v>
      </c>
      <c r="BT1982">
        <v>37.485869999999998</v>
      </c>
      <c r="BU1982">
        <v>41.579439999999998</v>
      </c>
      <c r="BV1982">
        <v>44.566070000000003</v>
      </c>
      <c r="BW1982">
        <v>38.478619999999999</v>
      </c>
      <c r="BX1982">
        <v>32.220790000000001</v>
      </c>
      <c r="BY1982">
        <v>32.520719999999997</v>
      </c>
      <c r="BZ1982">
        <v>-52.465890000000002</v>
      </c>
      <c r="CA1982">
        <v>-23.003299999999999</v>
      </c>
      <c r="CB1982">
        <v>-24.66872</v>
      </c>
      <c r="CC1982">
        <v>-40.142069999999997</v>
      </c>
      <c r="CD1982">
        <v>4.8682270000000001</v>
      </c>
      <c r="CE1982">
        <v>30.554790000000001</v>
      </c>
      <c r="CF1982">
        <v>29.236830000000001</v>
      </c>
      <c r="CG1982">
        <v>28.971879999999999</v>
      </c>
      <c r="CH1982">
        <v>26.53218</v>
      </c>
      <c r="CI1982">
        <v>18.567820000000001</v>
      </c>
      <c r="CJ1982">
        <v>38.825200000000002</v>
      </c>
      <c r="CK1982">
        <v>97.39452</v>
      </c>
      <c r="CL1982">
        <v>171.70230000000001</v>
      </c>
      <c r="CM1982">
        <v>-20.562010000000001</v>
      </c>
      <c r="CN1982">
        <v>-38.246169999999999</v>
      </c>
      <c r="CO1982">
        <v>-35.179319999999997</v>
      </c>
      <c r="CP1982">
        <v>-37.373840000000001</v>
      </c>
      <c r="CQ1982">
        <v>230.47810000000001</v>
      </c>
      <c r="CR1982">
        <v>154.66</v>
      </c>
      <c r="CS1982">
        <v>139.1507</v>
      </c>
      <c r="CT1982">
        <v>122.3879</v>
      </c>
      <c r="CU1982">
        <v>87.404139999999998</v>
      </c>
      <c r="CV1982">
        <v>76.738849999999999</v>
      </c>
      <c r="CW1982">
        <v>36.87086</v>
      </c>
      <c r="CX1982">
        <v>58.118000000000002</v>
      </c>
      <c r="CY1982">
        <v>61.994430000000001</v>
      </c>
      <c r="CZ1982">
        <v>55.291559999999997</v>
      </c>
      <c r="DA1982">
        <v>113.8655</v>
      </c>
      <c r="DB1982">
        <v>83.856859999999998</v>
      </c>
      <c r="DC1982">
        <v>91.060739999999996</v>
      </c>
      <c r="DD1982">
        <v>120.0445</v>
      </c>
      <c r="DE1982">
        <v>155.98910000000001</v>
      </c>
      <c r="DF1982">
        <v>200.3313</v>
      </c>
      <c r="DG1982">
        <v>206.2533</v>
      </c>
      <c r="DH1982">
        <v>210.61070000000001</v>
      </c>
      <c r="DI1982">
        <v>311.52010000000001</v>
      </c>
      <c r="DJ1982">
        <v>259.44540000000001</v>
      </c>
      <c r="DK1982">
        <v>309.7953</v>
      </c>
      <c r="DL1982">
        <v>297.16449999999998</v>
      </c>
      <c r="DM1982">
        <v>205.2996</v>
      </c>
      <c r="DN1982">
        <v>208.7681</v>
      </c>
      <c r="DO1982">
        <v>19</v>
      </c>
      <c r="DP1982">
        <v>20</v>
      </c>
    </row>
    <row r="1983" spans="1:120" hidden="1" x14ac:dyDescent="0.25">
      <c r="A1983" t="str">
        <f t="shared" si="30"/>
        <v>Industry_Type-5. Offices, Hotels, Finance, Services_All CBP_44438</v>
      </c>
      <c r="B1983" t="s">
        <v>62</v>
      </c>
      <c r="C1983" t="s">
        <v>205</v>
      </c>
      <c r="D1983" t="s">
        <v>61</v>
      </c>
      <c r="E1983" t="s">
        <v>61</v>
      </c>
      <c r="F1983" t="s">
        <v>61</v>
      </c>
      <c r="G1983" t="s">
        <v>37</v>
      </c>
      <c r="H1983" t="s">
        <v>61</v>
      </c>
      <c r="I1983" t="s">
        <v>61</v>
      </c>
      <c r="J1983" t="s">
        <v>61</v>
      </c>
      <c r="K1983" t="s">
        <v>197</v>
      </c>
      <c r="L1983" s="18">
        <v>44438</v>
      </c>
      <c r="M1983">
        <v>19</v>
      </c>
      <c r="N1983">
        <v>20</v>
      </c>
      <c r="O1983" t="s">
        <v>263</v>
      </c>
      <c r="P1983">
        <v>6</v>
      </c>
      <c r="Q1983">
        <v>6</v>
      </c>
      <c r="R1983">
        <v>0</v>
      </c>
      <c r="S1983">
        <v>0</v>
      </c>
      <c r="T1983">
        <v>1</v>
      </c>
      <c r="U1983">
        <v>0</v>
      </c>
      <c r="V1983">
        <v>1</v>
      </c>
      <c r="W1983">
        <v>192.83099999999999</v>
      </c>
      <c r="X1983">
        <v>186.03800000000001</v>
      </c>
      <c r="Y1983">
        <v>183.70599999999999</v>
      </c>
      <c r="Z1983">
        <v>183.833</v>
      </c>
      <c r="AA1983">
        <v>198.29300000000001</v>
      </c>
      <c r="AB1983">
        <v>177.875</v>
      </c>
      <c r="AC1983">
        <v>176.505</v>
      </c>
      <c r="AD1983">
        <v>256.77199999999999</v>
      </c>
      <c r="AE1983">
        <v>336.786</v>
      </c>
      <c r="AF1983">
        <v>377.65100000000001</v>
      </c>
      <c r="AG1983">
        <v>425.404</v>
      </c>
      <c r="AH1983">
        <v>491.77100000000002</v>
      </c>
      <c r="AI1983">
        <v>530.93600000000004</v>
      </c>
      <c r="AJ1983">
        <v>582.10799999999995</v>
      </c>
      <c r="AK1983">
        <v>593.346</v>
      </c>
      <c r="AL1983">
        <v>594.96</v>
      </c>
      <c r="AM1983">
        <v>586.61599999999999</v>
      </c>
      <c r="AN1983">
        <v>551.07799999999997</v>
      </c>
      <c r="AO1983">
        <v>539.00300000000004</v>
      </c>
      <c r="AP1983">
        <v>453.52699999999999</v>
      </c>
      <c r="AQ1983">
        <v>434.00200000000001</v>
      </c>
      <c r="AR1983">
        <v>306.67</v>
      </c>
      <c r="AS1983">
        <v>185.078</v>
      </c>
      <c r="AT1983">
        <v>173.74600000000001</v>
      </c>
      <c r="AU1983">
        <v>75</v>
      </c>
      <c r="AV1983">
        <v>74.416667000000004</v>
      </c>
      <c r="AW1983">
        <v>72.916667000000004</v>
      </c>
      <c r="AX1983">
        <v>71.333332999999996</v>
      </c>
      <c r="AY1983">
        <v>69.5</v>
      </c>
      <c r="AZ1983">
        <v>69.75</v>
      </c>
      <c r="BA1983">
        <v>69.75</v>
      </c>
      <c r="BB1983">
        <v>68.666667000000004</v>
      </c>
      <c r="BC1983">
        <v>70.666667000000004</v>
      </c>
      <c r="BD1983">
        <v>74.333332999999996</v>
      </c>
      <c r="BE1983">
        <v>78.583332999999996</v>
      </c>
      <c r="BF1983">
        <v>83</v>
      </c>
      <c r="BG1983">
        <v>87.25</v>
      </c>
      <c r="BH1983">
        <v>91.5</v>
      </c>
      <c r="BI1983">
        <v>95</v>
      </c>
      <c r="BJ1983">
        <v>97.166667000000004</v>
      </c>
      <c r="BK1983">
        <v>99.25</v>
      </c>
      <c r="BL1983">
        <v>100</v>
      </c>
      <c r="BM1983">
        <v>98.416667000000004</v>
      </c>
      <c r="BN1983">
        <v>93.666667000000004</v>
      </c>
      <c r="BO1983">
        <v>87.083332999999996</v>
      </c>
      <c r="BP1983">
        <v>82.333332999999996</v>
      </c>
      <c r="BQ1983">
        <v>78.583332999999996</v>
      </c>
      <c r="BR1983">
        <v>76.166667000000004</v>
      </c>
      <c r="BS1983">
        <v>11.048590000000001</v>
      </c>
      <c r="BT1983">
        <v>12.6478</v>
      </c>
      <c r="BU1983">
        <v>-2.776087</v>
      </c>
      <c r="BV1983">
        <v>-0.77390080000000006</v>
      </c>
      <c r="BW1983">
        <v>-12.15433</v>
      </c>
      <c r="BX1983">
        <v>-10.87701</v>
      </c>
      <c r="BY1983">
        <v>-26.841090000000001</v>
      </c>
      <c r="BZ1983">
        <v>8.3038290000000003</v>
      </c>
      <c r="CA1983">
        <v>15.95534</v>
      </c>
      <c r="CB1983">
        <v>29.657959999999999</v>
      </c>
      <c r="CC1983">
        <v>43.628219999999999</v>
      </c>
      <c r="CD1983">
        <v>15.378869999999999</v>
      </c>
      <c r="CE1983">
        <v>20.861190000000001</v>
      </c>
      <c r="CF1983">
        <v>24.212759999999999</v>
      </c>
      <c r="CG1983">
        <v>41.795380000000002</v>
      </c>
      <c r="CH1983">
        <v>44.477150000000002</v>
      </c>
      <c r="CI1983">
        <v>59.527610000000003</v>
      </c>
      <c r="CJ1983">
        <v>92.105419999999995</v>
      </c>
      <c r="CK1983">
        <v>106.9812</v>
      </c>
      <c r="CL1983">
        <v>69.613380000000006</v>
      </c>
      <c r="CM1983">
        <v>65.985079999999996</v>
      </c>
      <c r="CN1983">
        <v>69.698409999999996</v>
      </c>
      <c r="CO1983">
        <v>27.807369999999999</v>
      </c>
      <c r="CP1983">
        <v>19.01219</v>
      </c>
      <c r="CQ1983">
        <v>92.912080000000003</v>
      </c>
      <c r="CR1983">
        <v>61.363419999999998</v>
      </c>
      <c r="CS1983">
        <v>42.656849999999999</v>
      </c>
      <c r="CT1983">
        <v>62.001669999999997</v>
      </c>
      <c r="CU1983">
        <v>52.990639999999999</v>
      </c>
      <c r="CV1983">
        <v>13.861190000000001</v>
      </c>
      <c r="CW1983">
        <v>12.05166</v>
      </c>
      <c r="CX1983">
        <v>15.092879999999999</v>
      </c>
      <c r="CY1983">
        <v>27.0337</v>
      </c>
      <c r="CZ1983">
        <v>50.25949</v>
      </c>
      <c r="DA1983">
        <v>55.74306</v>
      </c>
      <c r="DB1983">
        <v>82.093279999999993</v>
      </c>
      <c r="DC1983">
        <v>107.13160000000001</v>
      </c>
      <c r="DD1983">
        <v>92.012529999999998</v>
      </c>
      <c r="DE1983">
        <v>93.663589999999999</v>
      </c>
      <c r="DF1983">
        <v>91.217640000000003</v>
      </c>
      <c r="DG1983">
        <v>83.182040000000001</v>
      </c>
      <c r="DH1983">
        <v>86.843699999999998</v>
      </c>
      <c r="DI1983">
        <v>80.556709999999995</v>
      </c>
      <c r="DJ1983">
        <v>95.356380000000001</v>
      </c>
      <c r="DK1983">
        <v>71.81429</v>
      </c>
      <c r="DL1983">
        <v>38.847090000000001</v>
      </c>
      <c r="DM1983">
        <v>22.872640000000001</v>
      </c>
      <c r="DN1983">
        <v>30.068429999999999</v>
      </c>
      <c r="DO1983">
        <v>19</v>
      </c>
      <c r="DP1983">
        <v>20</v>
      </c>
    </row>
    <row r="1984" spans="1:120" hidden="1" x14ac:dyDescent="0.25">
      <c r="A1984" t="str">
        <f t="shared" si="30"/>
        <v>Size_Grp-200 kW and above_All CBP_44438</v>
      </c>
      <c r="B1984" t="s">
        <v>62</v>
      </c>
      <c r="C1984" t="s">
        <v>207</v>
      </c>
      <c r="D1984" t="s">
        <v>61</v>
      </c>
      <c r="E1984" t="s">
        <v>61</v>
      </c>
      <c r="F1984" t="s">
        <v>61</v>
      </c>
      <c r="G1984" t="s">
        <v>61</v>
      </c>
      <c r="H1984" t="s">
        <v>61</v>
      </c>
      <c r="I1984" t="s">
        <v>61</v>
      </c>
      <c r="J1984" t="s">
        <v>102</v>
      </c>
      <c r="K1984" t="s">
        <v>197</v>
      </c>
      <c r="L1984" s="18">
        <v>44438</v>
      </c>
      <c r="M1984">
        <v>19</v>
      </c>
      <c r="N1984">
        <v>20</v>
      </c>
      <c r="O1984" t="s">
        <v>263</v>
      </c>
      <c r="P1984">
        <v>11</v>
      </c>
      <c r="Q1984">
        <v>10</v>
      </c>
      <c r="R1984">
        <v>1</v>
      </c>
      <c r="S1984">
        <v>0</v>
      </c>
      <c r="T1984">
        <v>1</v>
      </c>
      <c r="U1984">
        <v>0</v>
      </c>
      <c r="V1984">
        <v>1</v>
      </c>
      <c r="W1984">
        <v>2090.1975000000002</v>
      </c>
      <c r="X1984">
        <v>2995.6480000000001</v>
      </c>
      <c r="Y1984">
        <v>2963.4810000000002</v>
      </c>
      <c r="Z1984">
        <v>3137.5515</v>
      </c>
      <c r="AA1984">
        <v>3563.02</v>
      </c>
      <c r="AB1984">
        <v>4415.6040000000003</v>
      </c>
      <c r="AC1984">
        <v>4640.2955000000002</v>
      </c>
      <c r="AD1984">
        <v>4725.9195</v>
      </c>
      <c r="AE1984">
        <v>4360.1655000000001</v>
      </c>
      <c r="AF1984">
        <v>3810.4295000000002</v>
      </c>
      <c r="AG1984">
        <v>3898.9430000000002</v>
      </c>
      <c r="AH1984">
        <v>3801.085</v>
      </c>
      <c r="AI1984">
        <v>4182.1369999999997</v>
      </c>
      <c r="AJ1984">
        <v>4278.7134999999998</v>
      </c>
      <c r="AK1984">
        <v>4068.5205000000001</v>
      </c>
      <c r="AL1984">
        <v>4006.76</v>
      </c>
      <c r="AM1984">
        <v>3671.3249999999998</v>
      </c>
      <c r="AN1984">
        <v>3776.3344999999999</v>
      </c>
      <c r="AO1984">
        <v>3991.2869999999998</v>
      </c>
      <c r="AP1984">
        <v>4068.0479999999998</v>
      </c>
      <c r="AQ1984">
        <v>4408.7730000000001</v>
      </c>
      <c r="AR1984">
        <v>4447.5964999999997</v>
      </c>
      <c r="AS1984">
        <v>4175.4955</v>
      </c>
      <c r="AT1984">
        <v>3721.9540000000002</v>
      </c>
      <c r="AU1984">
        <v>76.272727000000003</v>
      </c>
      <c r="AV1984">
        <v>75.545455000000004</v>
      </c>
      <c r="AW1984">
        <v>73.863636</v>
      </c>
      <c r="AX1984">
        <v>71.863636</v>
      </c>
      <c r="AY1984">
        <v>69.954544999999996</v>
      </c>
      <c r="AZ1984">
        <v>70.272727000000003</v>
      </c>
      <c r="BA1984">
        <v>69.909091000000004</v>
      </c>
      <c r="BB1984">
        <v>68.318181999999993</v>
      </c>
      <c r="BC1984">
        <v>69.636364</v>
      </c>
      <c r="BD1984">
        <v>72.409091000000004</v>
      </c>
      <c r="BE1984">
        <v>76.681818000000007</v>
      </c>
      <c r="BF1984">
        <v>81.454544999999996</v>
      </c>
      <c r="BG1984">
        <v>85.772727000000003</v>
      </c>
      <c r="BH1984">
        <v>90.5</v>
      </c>
      <c r="BI1984">
        <v>94.5</v>
      </c>
      <c r="BJ1984">
        <v>97.181818000000007</v>
      </c>
      <c r="BK1984">
        <v>99.409091000000004</v>
      </c>
      <c r="BL1984">
        <v>100.13636</v>
      </c>
      <c r="BM1984">
        <v>98.545455000000004</v>
      </c>
      <c r="BN1984">
        <v>94.409091000000004</v>
      </c>
      <c r="BO1984">
        <v>88.5</v>
      </c>
      <c r="BP1984">
        <v>84.181818000000007</v>
      </c>
      <c r="BQ1984">
        <v>80.363636</v>
      </c>
      <c r="BR1984">
        <v>78.045455000000004</v>
      </c>
      <c r="BS1984">
        <v>12.21733</v>
      </c>
      <c r="BT1984">
        <v>13.137879999999999</v>
      </c>
      <c r="BU1984">
        <v>76.211169999999996</v>
      </c>
      <c r="BV1984">
        <v>107.80459999999999</v>
      </c>
      <c r="BW1984">
        <v>370.66109999999998</v>
      </c>
      <c r="BX1984">
        <v>-60.975909999999999</v>
      </c>
      <c r="BY1984">
        <v>-149.8382</v>
      </c>
      <c r="BZ1984">
        <v>-303.23700000000002</v>
      </c>
      <c r="CA1984">
        <v>-186.35480000000001</v>
      </c>
      <c r="CB1984">
        <v>305.19929999999999</v>
      </c>
      <c r="CC1984">
        <v>351.63260000000002</v>
      </c>
      <c r="CD1984">
        <v>484.94940000000003</v>
      </c>
      <c r="CE1984">
        <v>114.3625</v>
      </c>
      <c r="CF1984">
        <v>-96.764690000000002</v>
      </c>
      <c r="CG1984">
        <v>-22.488520000000001</v>
      </c>
      <c r="CH1984">
        <v>-34.670990000000003</v>
      </c>
      <c r="CI1984">
        <v>386.69279999999998</v>
      </c>
      <c r="CJ1984">
        <v>518.68230000000005</v>
      </c>
      <c r="CK1984">
        <v>777.97199999999998</v>
      </c>
      <c r="CL1984">
        <v>923.61839999999995</v>
      </c>
      <c r="CM1984">
        <v>420.4348</v>
      </c>
      <c r="CN1984">
        <v>57.575560000000003</v>
      </c>
      <c r="CO1984">
        <v>-95.777659999999997</v>
      </c>
      <c r="CP1984">
        <v>43.713979999999999</v>
      </c>
      <c r="CQ1984">
        <v>3694.4929999999999</v>
      </c>
      <c r="CR1984">
        <v>5452.5810000000001</v>
      </c>
      <c r="CS1984">
        <v>3868.4670000000001</v>
      </c>
      <c r="CT1984">
        <v>5955.1570000000002</v>
      </c>
      <c r="CU1984">
        <v>4612.509</v>
      </c>
      <c r="CV1984">
        <v>2526.511</v>
      </c>
      <c r="CW1984">
        <v>2480.1170000000002</v>
      </c>
      <c r="CX1984">
        <v>1492.627</v>
      </c>
      <c r="CY1984">
        <v>1855.3779999999999</v>
      </c>
      <c r="CZ1984">
        <v>5947.8990000000003</v>
      </c>
      <c r="DA1984">
        <v>8298.7070000000003</v>
      </c>
      <c r="DB1984">
        <v>8588.8629999999994</v>
      </c>
      <c r="DC1984">
        <v>9251.8790000000008</v>
      </c>
      <c r="DD1984">
        <v>10319.85</v>
      </c>
      <c r="DE1984">
        <v>9144.1479999999992</v>
      </c>
      <c r="DF1984">
        <v>9830.7610000000004</v>
      </c>
      <c r="DG1984">
        <v>8108.9939999999997</v>
      </c>
      <c r="DH1984">
        <v>8444.7890000000007</v>
      </c>
      <c r="DI1984">
        <v>7609.857</v>
      </c>
      <c r="DJ1984">
        <v>6751.5789999999997</v>
      </c>
      <c r="DK1984">
        <v>6839.1270000000004</v>
      </c>
      <c r="DL1984">
        <v>6206.71</v>
      </c>
      <c r="DM1984">
        <v>6337.4160000000002</v>
      </c>
      <c r="DN1984">
        <v>5790.1639999999998</v>
      </c>
      <c r="DO1984">
        <v>19</v>
      </c>
      <c r="DP1984">
        <v>20</v>
      </c>
    </row>
    <row r="1985" spans="1:120" hidden="1" x14ac:dyDescent="0.25">
      <c r="A1985" t="str">
        <f t="shared" si="30"/>
        <v>Size_Grp-20 to 199.99 kW_All CBP_44438</v>
      </c>
      <c r="B1985" t="s">
        <v>62</v>
      </c>
      <c r="C1985" t="s">
        <v>201</v>
      </c>
      <c r="D1985" t="s">
        <v>61</v>
      </c>
      <c r="E1985" t="s">
        <v>61</v>
      </c>
      <c r="F1985" t="s">
        <v>61</v>
      </c>
      <c r="G1985" t="s">
        <v>61</v>
      </c>
      <c r="H1985" t="s">
        <v>61</v>
      </c>
      <c r="I1985" t="s">
        <v>61</v>
      </c>
      <c r="J1985" t="s">
        <v>101</v>
      </c>
      <c r="K1985" t="s">
        <v>197</v>
      </c>
      <c r="L1985" s="18">
        <v>44438</v>
      </c>
      <c r="M1985">
        <v>19</v>
      </c>
      <c r="N1985">
        <v>20</v>
      </c>
      <c r="O1985" t="s">
        <v>263</v>
      </c>
      <c r="P1985">
        <v>88</v>
      </c>
      <c r="Q1985">
        <v>88</v>
      </c>
      <c r="R1985">
        <v>1</v>
      </c>
      <c r="S1985">
        <v>0</v>
      </c>
      <c r="T1985">
        <v>0</v>
      </c>
      <c r="U1985">
        <v>0</v>
      </c>
      <c r="V1985">
        <v>0</v>
      </c>
      <c r="W1985">
        <v>1201.6790000000001</v>
      </c>
      <c r="X1985">
        <v>1131.396</v>
      </c>
      <c r="Y1985">
        <v>1117.915</v>
      </c>
      <c r="Z1985">
        <v>1100.1099999999999</v>
      </c>
      <c r="AA1985">
        <v>1124.9490000000001</v>
      </c>
      <c r="AB1985">
        <v>1210.3330000000001</v>
      </c>
      <c r="AC1985">
        <v>1476.69</v>
      </c>
      <c r="AD1985">
        <v>1873.12</v>
      </c>
      <c r="AE1985">
        <v>2465.6770000000001</v>
      </c>
      <c r="AF1985">
        <v>2888.02</v>
      </c>
      <c r="AG1985">
        <v>3298.9409999999998</v>
      </c>
      <c r="AH1985">
        <v>3602.1790000000001</v>
      </c>
      <c r="AI1985">
        <v>3692.924</v>
      </c>
      <c r="AJ1985">
        <v>3845.1419999999998</v>
      </c>
      <c r="AK1985">
        <v>3873.951</v>
      </c>
      <c r="AL1985">
        <v>3909.7510000000002</v>
      </c>
      <c r="AM1985">
        <v>3839.0340000000001</v>
      </c>
      <c r="AN1985">
        <v>3605.962</v>
      </c>
      <c r="AO1985">
        <v>2801.5889999999999</v>
      </c>
      <c r="AP1985">
        <v>2810.3960000000002</v>
      </c>
      <c r="AQ1985">
        <v>2986.73</v>
      </c>
      <c r="AR1985">
        <v>2106.7890000000002</v>
      </c>
      <c r="AS1985">
        <v>1494.4179999999999</v>
      </c>
      <c r="AT1985">
        <v>1306.375</v>
      </c>
      <c r="AU1985">
        <v>75.340908999999996</v>
      </c>
      <c r="AV1985">
        <v>74.789772999999997</v>
      </c>
      <c r="AW1985">
        <v>72.534091000000004</v>
      </c>
      <c r="AX1985">
        <v>70.943181999999993</v>
      </c>
      <c r="AY1985">
        <v>69.551136</v>
      </c>
      <c r="AZ1985">
        <v>68.994318000000007</v>
      </c>
      <c r="BA1985">
        <v>68.3125</v>
      </c>
      <c r="BB1985">
        <v>67.892044999999996</v>
      </c>
      <c r="BC1985">
        <v>70.426136</v>
      </c>
      <c r="BD1985">
        <v>74.909091000000004</v>
      </c>
      <c r="BE1985">
        <v>79.204544999999996</v>
      </c>
      <c r="BF1985">
        <v>83.744318000000007</v>
      </c>
      <c r="BG1985">
        <v>87.761364</v>
      </c>
      <c r="BH1985">
        <v>91.431818000000007</v>
      </c>
      <c r="BI1985">
        <v>94.755681999999993</v>
      </c>
      <c r="BJ1985">
        <v>96.494318000000007</v>
      </c>
      <c r="BK1985">
        <v>98.278408999999996</v>
      </c>
      <c r="BL1985">
        <v>98.295455000000004</v>
      </c>
      <c r="BM1985">
        <v>96.357955000000004</v>
      </c>
      <c r="BN1985">
        <v>92.392044999999996</v>
      </c>
      <c r="BO1985">
        <v>85.744318000000007</v>
      </c>
      <c r="BP1985">
        <v>81.511364</v>
      </c>
      <c r="BQ1985">
        <v>78.181818000000007</v>
      </c>
      <c r="BR1985">
        <v>76.227272999999997</v>
      </c>
      <c r="BS1985">
        <v>26.023510000000002</v>
      </c>
      <c r="BT1985">
        <v>-116.2063</v>
      </c>
      <c r="BU1985">
        <v>-121.75190000000001</v>
      </c>
      <c r="BV1985">
        <v>-115.2469</v>
      </c>
      <c r="BW1985">
        <v>-115.77030000000001</v>
      </c>
      <c r="BX1985">
        <v>-102.8557</v>
      </c>
      <c r="BY1985">
        <v>-124.99160000000001</v>
      </c>
      <c r="BZ1985">
        <v>157.6669</v>
      </c>
      <c r="CA1985">
        <v>112.0909</v>
      </c>
      <c r="CB1985">
        <v>92.135409999999993</v>
      </c>
      <c r="CC1985">
        <v>-79.174080000000004</v>
      </c>
      <c r="CD1985">
        <v>-192.3314</v>
      </c>
      <c r="CE1985">
        <v>-188.36250000000001</v>
      </c>
      <c r="CF1985">
        <v>-161.0677</v>
      </c>
      <c r="CG1985">
        <v>-42.340110000000003</v>
      </c>
      <c r="CH1985">
        <v>32.091250000000002</v>
      </c>
      <c r="CI1985">
        <v>203.8109</v>
      </c>
      <c r="CJ1985">
        <v>447.7654</v>
      </c>
      <c r="CK1985">
        <v>1178.703</v>
      </c>
      <c r="CL1985">
        <v>942.01909999999998</v>
      </c>
      <c r="CM1985">
        <v>319.09660000000002</v>
      </c>
      <c r="CN1985">
        <v>258.4153</v>
      </c>
      <c r="CO1985">
        <v>208.36949999999999</v>
      </c>
      <c r="CP1985">
        <v>202.08959999999999</v>
      </c>
      <c r="CQ1985">
        <v>1891.4770000000001</v>
      </c>
      <c r="CR1985">
        <v>414.31130000000002</v>
      </c>
      <c r="CS1985">
        <v>453.20089999999999</v>
      </c>
      <c r="CT1985">
        <v>435.21429999999998</v>
      </c>
      <c r="CU1985">
        <v>422.3134</v>
      </c>
      <c r="CV1985">
        <v>438.91969999999998</v>
      </c>
      <c r="CW1985">
        <v>287.27210000000002</v>
      </c>
      <c r="CX1985">
        <v>328.07330000000002</v>
      </c>
      <c r="CY1985">
        <v>467.20690000000002</v>
      </c>
      <c r="CZ1985">
        <v>512.81629999999996</v>
      </c>
      <c r="DA1985">
        <v>588.98530000000005</v>
      </c>
      <c r="DB1985">
        <v>639.80280000000005</v>
      </c>
      <c r="DC1985">
        <v>642.69079999999997</v>
      </c>
      <c r="DD1985">
        <v>660.42539999999997</v>
      </c>
      <c r="DE1985">
        <v>786.32759999999996</v>
      </c>
      <c r="DF1985">
        <v>916.44920000000002</v>
      </c>
      <c r="DG1985">
        <v>1110.3789999999999</v>
      </c>
      <c r="DH1985">
        <v>1234.8679999999999</v>
      </c>
      <c r="DI1985">
        <v>1454.912</v>
      </c>
      <c r="DJ1985">
        <v>1829.182</v>
      </c>
      <c r="DK1985">
        <v>2123.7130000000002</v>
      </c>
      <c r="DL1985">
        <v>1756.02</v>
      </c>
      <c r="DM1985">
        <v>1760.2840000000001</v>
      </c>
      <c r="DN1985">
        <v>1704.87</v>
      </c>
      <c r="DO1985">
        <v>19</v>
      </c>
      <c r="DP1985">
        <v>20</v>
      </c>
    </row>
    <row r="1986" spans="1:120" hidden="1" x14ac:dyDescent="0.25">
      <c r="A1986" t="str">
        <f t="shared" si="30"/>
        <v>sublap_id-SLAP_PGSI_All CBP_44438</v>
      </c>
      <c r="B1986" t="s">
        <v>62</v>
      </c>
      <c r="C1986" t="s">
        <v>277</v>
      </c>
      <c r="D1986" t="s">
        <v>61</v>
      </c>
      <c r="E1986" t="s">
        <v>278</v>
      </c>
      <c r="F1986" t="s">
        <v>61</v>
      </c>
      <c r="G1986" t="s">
        <v>61</v>
      </c>
      <c r="H1986" t="s">
        <v>61</v>
      </c>
      <c r="I1986" t="s">
        <v>61</v>
      </c>
      <c r="J1986" t="s">
        <v>61</v>
      </c>
      <c r="K1986" t="s">
        <v>197</v>
      </c>
      <c r="L1986" s="18">
        <v>44438</v>
      </c>
      <c r="M1986">
        <v>19</v>
      </c>
      <c r="N1986">
        <v>20</v>
      </c>
      <c r="O1986" t="s">
        <v>263</v>
      </c>
      <c r="P1986">
        <v>41</v>
      </c>
      <c r="Q1986">
        <v>41</v>
      </c>
      <c r="R1986">
        <v>1</v>
      </c>
      <c r="S1986">
        <v>0</v>
      </c>
      <c r="T1986">
        <v>0</v>
      </c>
      <c r="U1986">
        <v>0</v>
      </c>
      <c r="V1986">
        <v>0</v>
      </c>
      <c r="W1986">
        <v>794.18100000000004</v>
      </c>
      <c r="X1986">
        <v>837.98699999999997</v>
      </c>
      <c r="Y1986">
        <v>819.375</v>
      </c>
      <c r="Z1986">
        <v>796.75400000000002</v>
      </c>
      <c r="AA1986">
        <v>847.31399999999996</v>
      </c>
      <c r="AB1986">
        <v>857.13499999999999</v>
      </c>
      <c r="AC1986">
        <v>995.351</v>
      </c>
      <c r="AD1986">
        <v>1169.741</v>
      </c>
      <c r="AE1986">
        <v>1316.2339999999999</v>
      </c>
      <c r="AF1986">
        <v>1391.0889999999999</v>
      </c>
      <c r="AG1986">
        <v>1417.519</v>
      </c>
      <c r="AH1986">
        <v>1479.2629999999999</v>
      </c>
      <c r="AI1986">
        <v>1513.3589999999999</v>
      </c>
      <c r="AJ1986">
        <v>1596.296</v>
      </c>
      <c r="AK1986">
        <v>1668.749</v>
      </c>
      <c r="AL1986">
        <v>1731.7929999999999</v>
      </c>
      <c r="AM1986">
        <v>1745.1759999999999</v>
      </c>
      <c r="AN1986">
        <v>1744.4860000000001</v>
      </c>
      <c r="AO1986">
        <v>1521.741</v>
      </c>
      <c r="AP1986">
        <v>1515.7760000000001</v>
      </c>
      <c r="AQ1986">
        <v>1785.973</v>
      </c>
      <c r="AR1986">
        <v>1313.2919999999999</v>
      </c>
      <c r="AS1986">
        <v>1085.0139999999999</v>
      </c>
      <c r="AT1986">
        <v>968.25599999999997</v>
      </c>
      <c r="AU1986">
        <v>73.463414999999998</v>
      </c>
      <c r="AV1986">
        <v>73.439024000000003</v>
      </c>
      <c r="AW1986">
        <v>71.878049000000004</v>
      </c>
      <c r="AX1986">
        <v>70.939024000000003</v>
      </c>
      <c r="AY1986">
        <v>69.109756000000004</v>
      </c>
      <c r="AZ1986">
        <v>68.475610000000003</v>
      </c>
      <c r="BA1986">
        <v>68.109756000000004</v>
      </c>
      <c r="BB1986">
        <v>67.817072999999993</v>
      </c>
      <c r="BC1986">
        <v>71.219511999999995</v>
      </c>
      <c r="BD1986">
        <v>77.182927000000007</v>
      </c>
      <c r="BE1986">
        <v>81.743902000000006</v>
      </c>
      <c r="BF1986">
        <v>86.121950999999996</v>
      </c>
      <c r="BG1986">
        <v>89.939024000000003</v>
      </c>
      <c r="BH1986">
        <v>92.987804999999994</v>
      </c>
      <c r="BI1986">
        <v>95.646341000000007</v>
      </c>
      <c r="BJ1986">
        <v>97.231707</v>
      </c>
      <c r="BK1986">
        <v>98.756097999999994</v>
      </c>
      <c r="BL1986">
        <v>98.963414999999998</v>
      </c>
      <c r="BM1986">
        <v>97.243902000000006</v>
      </c>
      <c r="BN1986">
        <v>92.207317000000003</v>
      </c>
      <c r="BO1986">
        <v>84.804878000000002</v>
      </c>
      <c r="BP1986">
        <v>79.658536999999995</v>
      </c>
      <c r="BQ1986">
        <v>76.097560999999999</v>
      </c>
      <c r="BR1986">
        <v>73.975610000000003</v>
      </c>
      <c r="BS1986">
        <v>74.244820000000004</v>
      </c>
      <c r="BT1986">
        <v>21.466200000000001</v>
      </c>
      <c r="BU1986">
        <v>29.220199999999998</v>
      </c>
      <c r="BV1986">
        <v>46.940390000000001</v>
      </c>
      <c r="BW1986">
        <v>26.92069</v>
      </c>
      <c r="BX1986">
        <v>48.658119999999997</v>
      </c>
      <c r="BY1986">
        <v>22.41742</v>
      </c>
      <c r="BZ1986">
        <v>-45.67803</v>
      </c>
      <c r="CA1986">
        <v>-35.268770000000004</v>
      </c>
      <c r="CB1986">
        <v>-2.4614189999999998</v>
      </c>
      <c r="CC1986">
        <v>31.296479999999999</v>
      </c>
      <c r="CD1986">
        <v>41.764629999999997</v>
      </c>
      <c r="CE1986">
        <v>81.085949999999997</v>
      </c>
      <c r="CF1986">
        <v>85.420640000000006</v>
      </c>
      <c r="CG1986">
        <v>69.536079999999998</v>
      </c>
      <c r="CH1986">
        <v>57.851500000000001</v>
      </c>
      <c r="CI1986">
        <v>94.589429999999993</v>
      </c>
      <c r="CJ1986">
        <v>111.7432</v>
      </c>
      <c r="CK1986">
        <v>404.53140000000002</v>
      </c>
      <c r="CL1986">
        <v>380.91090000000003</v>
      </c>
      <c r="CM1986">
        <v>-135.38069999999999</v>
      </c>
      <c r="CN1986">
        <v>-29.844819999999999</v>
      </c>
      <c r="CO1986">
        <v>-43.206470000000003</v>
      </c>
      <c r="CP1986">
        <v>-51.036909999999999</v>
      </c>
      <c r="CQ1986">
        <v>407.92500000000001</v>
      </c>
      <c r="CR1986">
        <v>248.7021</v>
      </c>
      <c r="CS1986">
        <v>237.0719</v>
      </c>
      <c r="CT1986">
        <v>235.60249999999999</v>
      </c>
      <c r="CU1986">
        <v>160.9735</v>
      </c>
      <c r="CV1986">
        <v>172.20779999999999</v>
      </c>
      <c r="CW1986">
        <v>135.21809999999999</v>
      </c>
      <c r="CX1986">
        <v>128.2236</v>
      </c>
      <c r="CY1986">
        <v>186.28819999999999</v>
      </c>
      <c r="CZ1986">
        <v>295.86509999999998</v>
      </c>
      <c r="DA1986">
        <v>394.7312</v>
      </c>
      <c r="DB1986">
        <v>251.196</v>
      </c>
      <c r="DC1986">
        <v>164.38290000000001</v>
      </c>
      <c r="DD1986">
        <v>197.9939</v>
      </c>
      <c r="DE1986">
        <v>235.81540000000001</v>
      </c>
      <c r="DF1986">
        <v>316.09429999999998</v>
      </c>
      <c r="DG1986">
        <v>367.3005</v>
      </c>
      <c r="DH1986">
        <v>476.63549999999998</v>
      </c>
      <c r="DI1986">
        <v>621.25329999999997</v>
      </c>
      <c r="DJ1986">
        <v>600.03369999999995</v>
      </c>
      <c r="DK1986">
        <v>623.13080000000002</v>
      </c>
      <c r="DL1986">
        <v>550.97450000000003</v>
      </c>
      <c r="DM1986">
        <v>400.27229999999997</v>
      </c>
      <c r="DN1986">
        <v>446.71570000000003</v>
      </c>
      <c r="DO1986">
        <v>19</v>
      </c>
      <c r="DP1986">
        <v>20</v>
      </c>
    </row>
    <row r="1987" spans="1:120" x14ac:dyDescent="0.25">
      <c r="A1987" t="str">
        <f t="shared" si="30"/>
        <v>AutoDR-Yes_All CBP_44438</v>
      </c>
      <c r="B1987" t="s">
        <v>62</v>
      </c>
      <c r="C1987" t="s">
        <v>322</v>
      </c>
      <c r="D1987" t="s">
        <v>61</v>
      </c>
      <c r="E1987" t="s">
        <v>61</v>
      </c>
      <c r="F1987" t="s">
        <v>61</v>
      </c>
      <c r="G1987" t="s">
        <v>61</v>
      </c>
      <c r="H1987" t="s">
        <v>98</v>
      </c>
      <c r="I1987" t="s">
        <v>61</v>
      </c>
      <c r="J1987" t="s">
        <v>61</v>
      </c>
      <c r="K1987" t="s">
        <v>197</v>
      </c>
      <c r="L1987" s="18">
        <v>44438</v>
      </c>
      <c r="M1987">
        <v>19</v>
      </c>
      <c r="N1987">
        <v>20</v>
      </c>
      <c r="O1987" t="s">
        <v>263</v>
      </c>
      <c r="P1987">
        <v>30</v>
      </c>
      <c r="Q1987">
        <v>30</v>
      </c>
      <c r="R1987">
        <v>1</v>
      </c>
      <c r="S1987">
        <v>0</v>
      </c>
      <c r="T1987">
        <v>0</v>
      </c>
      <c r="U1987">
        <v>0</v>
      </c>
      <c r="V1987">
        <v>0</v>
      </c>
      <c r="W1987">
        <v>931.21950000000004</v>
      </c>
      <c r="X1987">
        <v>842.274</v>
      </c>
      <c r="Y1987">
        <v>825.28499999999997</v>
      </c>
      <c r="Z1987">
        <v>832.03250000000003</v>
      </c>
      <c r="AA1987">
        <v>891.09900000000005</v>
      </c>
      <c r="AB1987">
        <v>850.86800000000005</v>
      </c>
      <c r="AC1987">
        <v>1026.1724999999999</v>
      </c>
      <c r="AD1987">
        <v>1044.4335000000001</v>
      </c>
      <c r="AE1987">
        <v>1250.6975</v>
      </c>
      <c r="AF1987">
        <v>1354.9105</v>
      </c>
      <c r="AG1987">
        <v>1534.1980000000001</v>
      </c>
      <c r="AH1987">
        <v>1541.8440000000001</v>
      </c>
      <c r="AI1987">
        <v>1544.6569999999999</v>
      </c>
      <c r="AJ1987">
        <v>1491.6885</v>
      </c>
      <c r="AK1987">
        <v>1470.6965</v>
      </c>
      <c r="AL1987">
        <v>1513.51</v>
      </c>
      <c r="AM1987">
        <v>1429.222</v>
      </c>
      <c r="AN1987">
        <v>1281.4425000000001</v>
      </c>
      <c r="AO1987">
        <v>1402.425</v>
      </c>
      <c r="AP1987">
        <v>1439.8040000000001</v>
      </c>
      <c r="AQ1987">
        <v>1540.6079999999999</v>
      </c>
      <c r="AR1987">
        <v>1449.9005</v>
      </c>
      <c r="AS1987">
        <v>1374.4324999999999</v>
      </c>
      <c r="AT1987">
        <v>1072.454</v>
      </c>
      <c r="AU1987">
        <v>76.183333000000005</v>
      </c>
      <c r="AV1987">
        <v>75.533332999999999</v>
      </c>
      <c r="AW1987">
        <v>72.616667000000007</v>
      </c>
      <c r="AX1987">
        <v>70.933333000000005</v>
      </c>
      <c r="AY1987">
        <v>69.8</v>
      </c>
      <c r="AZ1987">
        <v>69.066666999999995</v>
      </c>
      <c r="BA1987">
        <v>68.333332999999996</v>
      </c>
      <c r="BB1987">
        <v>68.516666999999998</v>
      </c>
      <c r="BC1987">
        <v>71.55</v>
      </c>
      <c r="BD1987">
        <v>76.183333000000005</v>
      </c>
      <c r="BE1987">
        <v>79.916667000000004</v>
      </c>
      <c r="BF1987">
        <v>84.25</v>
      </c>
      <c r="BG1987">
        <v>88.316666999999995</v>
      </c>
      <c r="BH1987">
        <v>92.116667000000007</v>
      </c>
      <c r="BI1987">
        <v>95.666667000000004</v>
      </c>
      <c r="BJ1987">
        <v>96.933333000000005</v>
      </c>
      <c r="BK1987">
        <v>99.05</v>
      </c>
      <c r="BL1987">
        <v>98.966667000000001</v>
      </c>
      <c r="BM1987">
        <v>96.85</v>
      </c>
      <c r="BN1987">
        <v>93.266666999999998</v>
      </c>
      <c r="BO1987">
        <v>86.083332999999996</v>
      </c>
      <c r="BP1987">
        <v>81.966667000000001</v>
      </c>
      <c r="BQ1987">
        <v>78.7</v>
      </c>
      <c r="BR1987">
        <v>76.666667000000004</v>
      </c>
      <c r="BS1987">
        <v>33.995289999999997</v>
      </c>
      <c r="BT1987">
        <v>-110.0985</v>
      </c>
      <c r="BU1987">
        <v>-135.73220000000001</v>
      </c>
      <c r="BV1987">
        <v>-116.10850000000001</v>
      </c>
      <c r="BW1987">
        <v>-133.94550000000001</v>
      </c>
      <c r="BX1987">
        <v>-73.421539999999993</v>
      </c>
      <c r="BY1987">
        <v>-70.117689999999996</v>
      </c>
      <c r="BZ1987">
        <v>168.2894</v>
      </c>
      <c r="CA1987">
        <v>90.132660000000001</v>
      </c>
      <c r="CB1987">
        <v>36.533470000000001</v>
      </c>
      <c r="CC1987">
        <v>-124.32429999999999</v>
      </c>
      <c r="CD1987">
        <v>-142.19579999999999</v>
      </c>
      <c r="CE1987">
        <v>-194.31880000000001</v>
      </c>
      <c r="CF1987">
        <v>-205.3313</v>
      </c>
      <c r="CG1987">
        <v>-104.3665</v>
      </c>
      <c r="CH1987">
        <v>-5.7738719999999999</v>
      </c>
      <c r="CI1987">
        <v>256.36750000000001</v>
      </c>
      <c r="CJ1987">
        <v>501.23860000000002</v>
      </c>
      <c r="CK1987">
        <v>438.93779999999998</v>
      </c>
      <c r="CL1987">
        <v>527.17619999999999</v>
      </c>
      <c r="CM1987">
        <v>343.42619999999999</v>
      </c>
      <c r="CN1987">
        <v>169.15110000000001</v>
      </c>
      <c r="CO1987">
        <v>32.43591</v>
      </c>
      <c r="CP1987">
        <v>229.76920000000001</v>
      </c>
      <c r="CQ1987">
        <v>2070.8490000000002</v>
      </c>
      <c r="CR1987">
        <v>545.16769999999997</v>
      </c>
      <c r="CS1987">
        <v>543.82849999999996</v>
      </c>
      <c r="CT1987">
        <v>523.90530000000001</v>
      </c>
      <c r="CU1987">
        <v>529.75440000000003</v>
      </c>
      <c r="CV1987">
        <v>517.85230000000001</v>
      </c>
      <c r="CW1987">
        <v>397.09219999999999</v>
      </c>
      <c r="CX1987">
        <v>357.49059999999997</v>
      </c>
      <c r="CY1987">
        <v>585.06010000000003</v>
      </c>
      <c r="CZ1987">
        <v>727.77329999999995</v>
      </c>
      <c r="DA1987">
        <v>991.83119999999997</v>
      </c>
      <c r="DB1987">
        <v>906.11170000000004</v>
      </c>
      <c r="DC1987">
        <v>792.15710000000001</v>
      </c>
      <c r="DD1987">
        <v>692.25739999999996</v>
      </c>
      <c r="DE1987">
        <v>803.36770000000001</v>
      </c>
      <c r="DF1987">
        <v>953.19489999999996</v>
      </c>
      <c r="DG1987">
        <v>1217.6669999999999</v>
      </c>
      <c r="DH1987">
        <v>1487.65</v>
      </c>
      <c r="DI1987">
        <v>1783.7639999999999</v>
      </c>
      <c r="DJ1987">
        <v>2075.4029999999998</v>
      </c>
      <c r="DK1987">
        <v>2326.183</v>
      </c>
      <c r="DL1987">
        <v>1992.6890000000001</v>
      </c>
      <c r="DM1987">
        <v>2080.52</v>
      </c>
      <c r="DN1987">
        <v>2048.8249999999998</v>
      </c>
      <c r="DO1987">
        <v>19</v>
      </c>
      <c r="DP1987">
        <v>20</v>
      </c>
    </row>
    <row r="1988" spans="1:120" hidden="1" x14ac:dyDescent="0.25">
      <c r="A1988" t="str">
        <f t="shared" ref="A1988:A2051" si="31">C1988&amp;"_"&amp;K1988&amp;"_"&amp;IF(L1988="",O1988,L1988&amp;IF(LEFT(K1988,3)="All","",IF(R1988=1,"_Combined","_"&amp;M1988&amp;"-"&amp;N1988)))</f>
        <v>Size_Grp-Below 20 kW_All CBP_44438</v>
      </c>
      <c r="B1988" t="s">
        <v>62</v>
      </c>
      <c r="C1988" t="s">
        <v>259</v>
      </c>
      <c r="D1988" t="s">
        <v>61</v>
      </c>
      <c r="E1988" t="s">
        <v>61</v>
      </c>
      <c r="F1988" t="s">
        <v>61</v>
      </c>
      <c r="G1988" t="s">
        <v>61</v>
      </c>
      <c r="H1988" t="s">
        <v>61</v>
      </c>
      <c r="I1988" t="s">
        <v>61</v>
      </c>
      <c r="J1988" t="s">
        <v>260</v>
      </c>
      <c r="K1988" t="s">
        <v>197</v>
      </c>
      <c r="L1988" s="18">
        <v>44438</v>
      </c>
      <c r="M1988">
        <v>19</v>
      </c>
      <c r="N1988">
        <v>20</v>
      </c>
      <c r="O1988" t="s">
        <v>263</v>
      </c>
      <c r="P1988">
        <v>23</v>
      </c>
      <c r="Q1988">
        <v>22</v>
      </c>
      <c r="R1988">
        <v>1</v>
      </c>
      <c r="S1988">
        <v>0</v>
      </c>
      <c r="T1988">
        <v>0</v>
      </c>
      <c r="U1988">
        <v>0</v>
      </c>
      <c r="V1988">
        <v>0</v>
      </c>
      <c r="W1988">
        <v>60.762099999999997</v>
      </c>
      <c r="X1988">
        <v>74.45505</v>
      </c>
      <c r="Y1988">
        <v>71.872050000000002</v>
      </c>
      <c r="Z1988">
        <v>67.974450000000004</v>
      </c>
      <c r="AA1988">
        <v>86.225449999999995</v>
      </c>
      <c r="AB1988">
        <v>82.279600000000002</v>
      </c>
      <c r="AC1988">
        <v>85.215599999999995</v>
      </c>
      <c r="AD1988">
        <v>143.99639999999999</v>
      </c>
      <c r="AE1988">
        <v>189.7868</v>
      </c>
      <c r="AF1988">
        <v>229.84555</v>
      </c>
      <c r="AG1988">
        <v>245.77825000000001</v>
      </c>
      <c r="AH1988">
        <v>274.65019999999998</v>
      </c>
      <c r="AI1988">
        <v>300.21620000000001</v>
      </c>
      <c r="AJ1988">
        <v>321.28334999999998</v>
      </c>
      <c r="AK1988">
        <v>327.28590000000003</v>
      </c>
      <c r="AL1988">
        <v>320.10320000000002</v>
      </c>
      <c r="AM1988">
        <v>320.68169999999998</v>
      </c>
      <c r="AN1988">
        <v>336.26889999999997</v>
      </c>
      <c r="AO1988">
        <v>263.56234999999998</v>
      </c>
      <c r="AP1988">
        <v>244.00995</v>
      </c>
      <c r="AQ1988">
        <v>265.30644999999998</v>
      </c>
      <c r="AR1988">
        <v>164.99664999999999</v>
      </c>
      <c r="AS1988">
        <v>87.878299999999996</v>
      </c>
      <c r="AT1988">
        <v>62.196399999999997</v>
      </c>
      <c r="AU1988">
        <v>72.639129999999994</v>
      </c>
      <c r="AV1988">
        <v>72.095652000000001</v>
      </c>
      <c r="AW1988">
        <v>69.939130000000006</v>
      </c>
      <c r="AX1988">
        <v>68.760869999999997</v>
      </c>
      <c r="AY1988">
        <v>67.830434999999994</v>
      </c>
      <c r="AZ1988">
        <v>66.964129999999997</v>
      </c>
      <c r="BA1988">
        <v>66.464129999999997</v>
      </c>
      <c r="BB1988">
        <v>66.761956999999995</v>
      </c>
      <c r="BC1988">
        <v>69.627173999999997</v>
      </c>
      <c r="BD1988">
        <v>74.747826000000003</v>
      </c>
      <c r="BE1988">
        <v>79.115217000000001</v>
      </c>
      <c r="BF1988">
        <v>83.205434999999994</v>
      </c>
      <c r="BG1988">
        <v>86.998913000000002</v>
      </c>
      <c r="BH1988">
        <v>89.718478000000005</v>
      </c>
      <c r="BI1988">
        <v>92.348912999999996</v>
      </c>
      <c r="BJ1988">
        <v>93.506522000000004</v>
      </c>
      <c r="BK1988">
        <v>94.865217000000001</v>
      </c>
      <c r="BL1988">
        <v>94.567391000000001</v>
      </c>
      <c r="BM1988">
        <v>92.613043000000005</v>
      </c>
      <c r="BN1988">
        <v>88.451087000000001</v>
      </c>
      <c r="BO1988">
        <v>81.609782999999993</v>
      </c>
      <c r="BP1988">
        <v>77.472825999999998</v>
      </c>
      <c r="BQ1988">
        <v>74.680435000000003</v>
      </c>
      <c r="BR1988">
        <v>73.001086999999998</v>
      </c>
      <c r="BS1988">
        <v>6.8033840000000003</v>
      </c>
      <c r="BT1988">
        <v>-7.7956060000000003</v>
      </c>
      <c r="BU1988">
        <v>-10.123810000000001</v>
      </c>
      <c r="BV1988">
        <v>-2.986081</v>
      </c>
      <c r="BW1988">
        <v>-6.4471030000000003</v>
      </c>
      <c r="BX1988">
        <v>3.8492980000000001</v>
      </c>
      <c r="BY1988">
        <v>0.83971980000000002</v>
      </c>
      <c r="BZ1988">
        <v>-0.6100546</v>
      </c>
      <c r="CA1988">
        <v>1.307542</v>
      </c>
      <c r="CB1988">
        <v>2.1266020000000001</v>
      </c>
      <c r="CC1988">
        <v>0.82679389999999997</v>
      </c>
      <c r="CD1988">
        <v>-5.0119809999999996</v>
      </c>
      <c r="CE1988">
        <v>-10.77145</v>
      </c>
      <c r="CF1988">
        <v>-11.85826</v>
      </c>
      <c r="CG1988">
        <v>8.6356199999999994E-2</v>
      </c>
      <c r="CH1988">
        <v>15.75217</v>
      </c>
      <c r="CI1988">
        <v>14.38519</v>
      </c>
      <c r="CJ1988">
        <v>-6.218737</v>
      </c>
      <c r="CK1988">
        <v>54.57929</v>
      </c>
      <c r="CL1988">
        <v>42.3309</v>
      </c>
      <c r="CM1988">
        <v>-17.368729999999999</v>
      </c>
      <c r="CN1988">
        <v>-2.5917690000000002</v>
      </c>
      <c r="CO1988">
        <v>6.6442680000000003</v>
      </c>
      <c r="CP1988">
        <v>9.3932450000000003</v>
      </c>
      <c r="CQ1988">
        <v>36.503390000000003</v>
      </c>
      <c r="CR1988">
        <v>9.2985620000000004</v>
      </c>
      <c r="CS1988">
        <v>9.4054559999999992</v>
      </c>
      <c r="CT1988">
        <v>9.2249230000000004</v>
      </c>
      <c r="CU1988">
        <v>6.2794420000000004</v>
      </c>
      <c r="CV1988">
        <v>7.873532</v>
      </c>
      <c r="CW1988">
        <v>4.9903029999999999</v>
      </c>
      <c r="CX1988">
        <v>3.127383</v>
      </c>
      <c r="CY1988">
        <v>11.55251</v>
      </c>
      <c r="CZ1988">
        <v>14.14507</v>
      </c>
      <c r="DA1988">
        <v>15.18323</v>
      </c>
      <c r="DB1988">
        <v>20.771730000000002</v>
      </c>
      <c r="DC1988">
        <v>23.81373</v>
      </c>
      <c r="DD1988">
        <v>24.1464</v>
      </c>
      <c r="DE1988">
        <v>30.1251</v>
      </c>
      <c r="DF1988">
        <v>36.740839999999999</v>
      </c>
      <c r="DG1988">
        <v>41.244410000000002</v>
      </c>
      <c r="DH1988">
        <v>39.936360000000001</v>
      </c>
      <c r="DI1988">
        <v>41.94755</v>
      </c>
      <c r="DJ1988">
        <v>36.041409999999999</v>
      </c>
      <c r="DK1988">
        <v>35.375459999999997</v>
      </c>
      <c r="DL1988">
        <v>31.38326</v>
      </c>
      <c r="DM1988">
        <v>29.050879999999999</v>
      </c>
      <c r="DN1988">
        <v>28.239059999999998</v>
      </c>
      <c r="DO1988">
        <v>19</v>
      </c>
      <c r="DP1988">
        <v>20</v>
      </c>
    </row>
    <row r="1989" spans="1:120" hidden="1" x14ac:dyDescent="0.25">
      <c r="A1989" t="str">
        <f t="shared" si="31"/>
        <v>sublap_id-SLAP_PGNP_All CBP_44438</v>
      </c>
      <c r="B1989" t="s">
        <v>62</v>
      </c>
      <c r="C1989" t="s">
        <v>291</v>
      </c>
      <c r="D1989" t="s">
        <v>61</v>
      </c>
      <c r="E1989" t="s">
        <v>292</v>
      </c>
      <c r="F1989" t="s">
        <v>61</v>
      </c>
      <c r="G1989" t="s">
        <v>61</v>
      </c>
      <c r="H1989" t="s">
        <v>61</v>
      </c>
      <c r="I1989" t="s">
        <v>61</v>
      </c>
      <c r="J1989" t="s">
        <v>61</v>
      </c>
      <c r="K1989" t="s">
        <v>197</v>
      </c>
      <c r="L1989" s="18">
        <v>44438</v>
      </c>
      <c r="M1989">
        <v>19</v>
      </c>
      <c r="N1989">
        <v>20</v>
      </c>
      <c r="O1989" t="s">
        <v>263</v>
      </c>
      <c r="P1989">
        <v>81</v>
      </c>
      <c r="Q1989">
        <v>79</v>
      </c>
      <c r="R1989">
        <v>1</v>
      </c>
      <c r="S1989">
        <v>0</v>
      </c>
      <c r="T1989">
        <v>0</v>
      </c>
      <c r="U1989">
        <v>0</v>
      </c>
      <c r="V1989">
        <v>0</v>
      </c>
      <c r="W1989">
        <v>2310.9974000000002</v>
      </c>
      <c r="X1989">
        <v>2921.0329000000002</v>
      </c>
      <c r="Y1989">
        <v>2894.4661999999998</v>
      </c>
      <c r="Z1989">
        <v>3034.4872</v>
      </c>
      <c r="AA1989">
        <v>3383.3238999999999</v>
      </c>
      <c r="AB1989">
        <v>4134.0801000000001</v>
      </c>
      <c r="AC1989">
        <v>4457.9072999999999</v>
      </c>
      <c r="AD1989">
        <v>4848.232</v>
      </c>
      <c r="AE1989">
        <v>5079.0397000000003</v>
      </c>
      <c r="AF1989">
        <v>5016.1709000000001</v>
      </c>
      <c r="AG1989">
        <v>5500.9008000000003</v>
      </c>
      <c r="AH1989">
        <v>5695.0255999999999</v>
      </c>
      <c r="AI1989">
        <v>6100.9901</v>
      </c>
      <c r="AJ1989">
        <v>6257.2240000000002</v>
      </c>
      <c r="AK1989">
        <v>6060.6229000000003</v>
      </c>
      <c r="AL1989">
        <v>5993.4648999999999</v>
      </c>
      <c r="AM1989">
        <v>5647.4367000000002</v>
      </c>
      <c r="AN1989">
        <v>5519.1189999999997</v>
      </c>
      <c r="AO1989">
        <v>5101.5279</v>
      </c>
      <c r="AP1989">
        <v>5148.5303999999996</v>
      </c>
      <c r="AQ1989">
        <v>5298.5164000000004</v>
      </c>
      <c r="AR1989">
        <v>4774.3990000000003</v>
      </c>
      <c r="AS1989">
        <v>4069.5673000000002</v>
      </c>
      <c r="AT1989">
        <v>3547.2885000000001</v>
      </c>
      <c r="AU1989">
        <v>75.71472</v>
      </c>
      <c r="AV1989">
        <v>74.871656999999999</v>
      </c>
      <c r="AW1989">
        <v>72.342225999999997</v>
      </c>
      <c r="AX1989">
        <v>70.473844</v>
      </c>
      <c r="AY1989">
        <v>69.376351999999997</v>
      </c>
      <c r="AZ1989">
        <v>68.879576999999998</v>
      </c>
      <c r="BA1989">
        <v>68.118318000000002</v>
      </c>
      <c r="BB1989">
        <v>67.691376000000005</v>
      </c>
      <c r="BC1989">
        <v>69.721428000000003</v>
      </c>
      <c r="BD1989">
        <v>73.404127000000003</v>
      </c>
      <c r="BE1989">
        <v>77.572246000000007</v>
      </c>
      <c r="BF1989">
        <v>82.099755999999999</v>
      </c>
      <c r="BG1989">
        <v>86.193702999999999</v>
      </c>
      <c r="BH1989">
        <v>90.056528</v>
      </c>
      <c r="BI1989">
        <v>93.623906000000005</v>
      </c>
      <c r="BJ1989">
        <v>95.393185000000003</v>
      </c>
      <c r="BK1989">
        <v>97.253093000000007</v>
      </c>
      <c r="BL1989">
        <v>97.168119000000004</v>
      </c>
      <c r="BM1989">
        <v>95.152099000000007</v>
      </c>
      <c r="BN1989">
        <v>91.678697999999997</v>
      </c>
      <c r="BO1989">
        <v>85.454364999999996</v>
      </c>
      <c r="BP1989">
        <v>81.715414999999993</v>
      </c>
      <c r="BQ1989">
        <v>78.595213999999999</v>
      </c>
      <c r="BR1989">
        <v>76.758015999999998</v>
      </c>
      <c r="BS1989">
        <v>-26.688210000000002</v>
      </c>
      <c r="BT1989">
        <v>-138.43940000000001</v>
      </c>
      <c r="BU1989">
        <v>-112.1544</v>
      </c>
      <c r="BV1989">
        <v>-87.166640000000001</v>
      </c>
      <c r="BW1989">
        <v>129.54259999999999</v>
      </c>
      <c r="BX1989">
        <v>-195.60249999999999</v>
      </c>
      <c r="BY1989">
        <v>-269.01209999999998</v>
      </c>
      <c r="BZ1989">
        <v>-31.401399999999999</v>
      </c>
      <c r="CA1989">
        <v>0.3474874</v>
      </c>
      <c r="CB1989">
        <v>353.9572</v>
      </c>
      <c r="CC1989">
        <v>179.006</v>
      </c>
      <c r="CD1989">
        <v>151.3272</v>
      </c>
      <c r="CE1989">
        <v>-207.52940000000001</v>
      </c>
      <c r="CF1989">
        <v>-352.50529999999998</v>
      </c>
      <c r="CG1989">
        <v>-135.08279999999999</v>
      </c>
      <c r="CH1989">
        <v>-34.148220000000002</v>
      </c>
      <c r="CI1989">
        <v>469.3005</v>
      </c>
      <c r="CJ1989">
        <v>798.9855</v>
      </c>
      <c r="CK1989">
        <v>1448.883</v>
      </c>
      <c r="CL1989">
        <v>1344.2660000000001</v>
      </c>
      <c r="CM1989">
        <v>782.13030000000003</v>
      </c>
      <c r="CN1989">
        <v>347.5274</v>
      </c>
      <c r="CO1989">
        <v>168.648</v>
      </c>
      <c r="CP1989">
        <v>324.19450000000001</v>
      </c>
      <c r="CQ1989">
        <v>4186.2169999999996</v>
      </c>
      <c r="CR1989">
        <v>3735.7950000000001</v>
      </c>
      <c r="CS1989">
        <v>2766.16</v>
      </c>
      <c r="CT1989">
        <v>4072.3710000000001</v>
      </c>
      <c r="CU1989">
        <v>3292.5909999999999</v>
      </c>
      <c r="CV1989">
        <v>1994.2249999999999</v>
      </c>
      <c r="CW1989">
        <v>1882.6679999999999</v>
      </c>
      <c r="CX1989">
        <v>1243.4639999999999</v>
      </c>
      <c r="CY1989">
        <v>1598.5419999999999</v>
      </c>
      <c r="CZ1989">
        <v>4205.2479999999996</v>
      </c>
      <c r="DA1989">
        <v>5752.9219999999996</v>
      </c>
      <c r="DB1989">
        <v>6076.9139999999998</v>
      </c>
      <c r="DC1989">
        <v>6542.5110000000004</v>
      </c>
      <c r="DD1989">
        <v>7149.9939999999997</v>
      </c>
      <c r="DE1989">
        <v>6510.65</v>
      </c>
      <c r="DF1989">
        <v>7019.1970000000001</v>
      </c>
      <c r="DG1989">
        <v>6130.8689999999997</v>
      </c>
      <c r="DH1989">
        <v>6432.6229999999996</v>
      </c>
      <c r="DI1989">
        <v>6013.4170000000004</v>
      </c>
      <c r="DJ1989">
        <v>6000.8729999999996</v>
      </c>
      <c r="DK1989">
        <v>6335.7280000000001</v>
      </c>
      <c r="DL1989">
        <v>5530.4369999999999</v>
      </c>
      <c r="DM1989">
        <v>5738.991</v>
      </c>
      <c r="DN1989">
        <v>5280.18</v>
      </c>
      <c r="DO1989">
        <v>19</v>
      </c>
      <c r="DP1989">
        <v>20</v>
      </c>
    </row>
    <row r="1990" spans="1:120" x14ac:dyDescent="0.25">
      <c r="A1990" t="str">
        <f t="shared" si="31"/>
        <v>AutoDR-No_All CBP_44438</v>
      </c>
      <c r="B1990" t="s">
        <v>62</v>
      </c>
      <c r="C1990" t="s">
        <v>321</v>
      </c>
      <c r="D1990" t="s">
        <v>61</v>
      </c>
      <c r="E1990" t="s">
        <v>61</v>
      </c>
      <c r="F1990" t="s">
        <v>61</v>
      </c>
      <c r="G1990" t="s">
        <v>61</v>
      </c>
      <c r="H1990" t="s">
        <v>97</v>
      </c>
      <c r="I1990" t="s">
        <v>61</v>
      </c>
      <c r="J1990" t="s">
        <v>61</v>
      </c>
      <c r="K1990" t="s">
        <v>197</v>
      </c>
      <c r="L1990" s="18">
        <v>44438</v>
      </c>
      <c r="M1990">
        <v>19</v>
      </c>
      <c r="N1990">
        <v>20</v>
      </c>
      <c r="O1990" t="s">
        <v>263</v>
      </c>
      <c r="P1990">
        <v>92</v>
      </c>
      <c r="Q1990">
        <v>90</v>
      </c>
      <c r="R1990">
        <v>1</v>
      </c>
      <c r="S1990">
        <v>0</v>
      </c>
      <c r="T1990">
        <v>0</v>
      </c>
      <c r="U1990">
        <v>0</v>
      </c>
      <c r="V1990">
        <v>0</v>
      </c>
      <c r="W1990">
        <v>2350.7743</v>
      </c>
      <c r="X1990">
        <v>3230.8917999999999</v>
      </c>
      <c r="Y1990">
        <v>3200.5473999999999</v>
      </c>
      <c r="Z1990">
        <v>3335.3784000000001</v>
      </c>
      <c r="AA1990">
        <v>3723.6898999999999</v>
      </c>
      <c r="AB1990">
        <v>4646.5587999999998</v>
      </c>
      <c r="AC1990">
        <v>4956.9488000000001</v>
      </c>
      <c r="AD1990">
        <v>5489.3629000000001</v>
      </c>
      <c r="AE1990">
        <v>5586.7175999999999</v>
      </c>
      <c r="AF1990">
        <v>5424.6148000000003</v>
      </c>
      <c r="AG1990">
        <v>5758.3895000000002</v>
      </c>
      <c r="AH1990">
        <v>5990.9277000000002</v>
      </c>
      <c r="AI1990">
        <v>6469.1989000000003</v>
      </c>
      <c r="AJ1990">
        <v>6784.4624999999996</v>
      </c>
      <c r="AK1990">
        <v>6647.6575999999995</v>
      </c>
      <c r="AL1990">
        <v>6581.2402000000002</v>
      </c>
      <c r="AM1990">
        <v>6284.4156000000003</v>
      </c>
      <c r="AN1990">
        <v>6317.5780999999997</v>
      </c>
      <c r="AO1990">
        <v>5537.0667999999996</v>
      </c>
      <c r="AP1990">
        <v>5558.0388999999996</v>
      </c>
      <c r="AQ1990">
        <v>5961.1729999999998</v>
      </c>
      <c r="AR1990">
        <v>5084.8522000000003</v>
      </c>
      <c r="AS1990">
        <v>4204.4258</v>
      </c>
      <c r="AT1990">
        <v>3848.1736999999998</v>
      </c>
      <c r="AU1990">
        <v>74.532815999999997</v>
      </c>
      <c r="AV1990">
        <v>73.994709</v>
      </c>
      <c r="AW1990">
        <v>72.042839000000001</v>
      </c>
      <c r="AX1990">
        <v>70.532224999999997</v>
      </c>
      <c r="AY1990">
        <v>69.107975999999994</v>
      </c>
      <c r="AZ1990">
        <v>68.636317000000005</v>
      </c>
      <c r="BA1990">
        <v>68.050863000000007</v>
      </c>
      <c r="BB1990">
        <v>67.470124999999996</v>
      </c>
      <c r="BC1990">
        <v>69.778116999999995</v>
      </c>
      <c r="BD1990">
        <v>74.163859000000002</v>
      </c>
      <c r="BE1990">
        <v>78.656154000000001</v>
      </c>
      <c r="BF1990">
        <v>83.182353000000006</v>
      </c>
      <c r="BG1990">
        <v>87.164178000000007</v>
      </c>
      <c r="BH1990">
        <v>90.687932000000004</v>
      </c>
      <c r="BI1990">
        <v>93.852125999999998</v>
      </c>
      <c r="BJ1990">
        <v>95.714594000000005</v>
      </c>
      <c r="BK1990">
        <v>97.340297000000007</v>
      </c>
      <c r="BL1990">
        <v>97.396131999999994</v>
      </c>
      <c r="BM1990">
        <v>95.552621000000002</v>
      </c>
      <c r="BN1990">
        <v>91.398720999999995</v>
      </c>
      <c r="BO1990">
        <v>84.965936999999997</v>
      </c>
      <c r="BP1990">
        <v>80.710470000000001</v>
      </c>
      <c r="BQ1990">
        <v>77.433391999999998</v>
      </c>
      <c r="BR1990">
        <v>75.528548999999998</v>
      </c>
      <c r="BS1990">
        <v>12.994910000000001</v>
      </c>
      <c r="BT1990">
        <v>-0.32584079999999999</v>
      </c>
      <c r="BU1990">
        <v>74.257589999999993</v>
      </c>
      <c r="BV1990">
        <v>98.930350000000004</v>
      </c>
      <c r="BW1990">
        <v>356.70710000000003</v>
      </c>
      <c r="BX1990">
        <v>-80.818960000000004</v>
      </c>
      <c r="BY1990">
        <v>-195.56010000000001</v>
      </c>
      <c r="BZ1990">
        <v>-297.20600000000002</v>
      </c>
      <c r="CA1990">
        <v>-152.7706</v>
      </c>
      <c r="CB1990">
        <v>349.19839999999999</v>
      </c>
      <c r="CC1990">
        <v>382.1669</v>
      </c>
      <c r="CD1990">
        <v>406.94200000000001</v>
      </c>
      <c r="CE1990">
        <v>102.5446</v>
      </c>
      <c r="CF1990">
        <v>-57.801859999999998</v>
      </c>
      <c r="CG1990">
        <v>44.275950000000002</v>
      </c>
      <c r="CH1990">
        <v>27.02495</v>
      </c>
      <c r="CI1990">
        <v>337.96879999999999</v>
      </c>
      <c r="CJ1990">
        <v>442.30680000000001</v>
      </c>
      <c r="CK1990">
        <v>1526.8</v>
      </c>
      <c r="CL1990">
        <v>1324.9770000000001</v>
      </c>
      <c r="CM1990">
        <v>350.22410000000002</v>
      </c>
      <c r="CN1990">
        <v>144.6046</v>
      </c>
      <c r="CO1990">
        <v>87.828620000000001</v>
      </c>
      <c r="CP1990">
        <v>28.775230000000001</v>
      </c>
      <c r="CQ1990">
        <v>3172.0590000000002</v>
      </c>
      <c r="CR1990">
        <v>4705.1090000000004</v>
      </c>
      <c r="CS1990">
        <v>3344.27</v>
      </c>
      <c r="CT1990">
        <v>5182.8230000000003</v>
      </c>
      <c r="CU1990">
        <v>3982.145</v>
      </c>
      <c r="CV1990">
        <v>2182.7730000000001</v>
      </c>
      <c r="CW1990">
        <v>2125.3620000000001</v>
      </c>
      <c r="CX1990">
        <v>1312.325</v>
      </c>
      <c r="CY1990">
        <v>1561.4690000000001</v>
      </c>
      <c r="CZ1990">
        <v>5093.5110000000004</v>
      </c>
      <c r="DA1990">
        <v>6999.558</v>
      </c>
      <c r="DB1990">
        <v>7376.8609999999999</v>
      </c>
      <c r="DC1990">
        <v>8066.3069999999998</v>
      </c>
      <c r="DD1990">
        <v>9108.4779999999992</v>
      </c>
      <c r="DE1990">
        <v>8098.23</v>
      </c>
      <c r="DF1990">
        <v>8695.2000000000007</v>
      </c>
      <c r="DG1990">
        <v>7126.6319999999996</v>
      </c>
      <c r="DH1990">
        <v>7295.4089999999997</v>
      </c>
      <c r="DI1990">
        <v>6491.5690000000004</v>
      </c>
      <c r="DJ1990">
        <v>5846.9639999999999</v>
      </c>
      <c r="DK1990">
        <v>5959.7250000000004</v>
      </c>
      <c r="DL1990">
        <v>5338.3630000000003</v>
      </c>
      <c r="DM1990">
        <v>5349.7969999999996</v>
      </c>
      <c r="DN1990">
        <v>4841.8829999999998</v>
      </c>
      <c r="DO1990">
        <v>19</v>
      </c>
      <c r="DP1990">
        <v>20</v>
      </c>
    </row>
    <row r="1991" spans="1:120" hidden="1" x14ac:dyDescent="0.25">
      <c r="A1991" t="str">
        <f t="shared" si="31"/>
        <v>All_All CBP_44438</v>
      </c>
      <c r="B1991" t="s">
        <v>62</v>
      </c>
      <c r="C1991" t="s">
        <v>61</v>
      </c>
      <c r="D1991" t="s">
        <v>61</v>
      </c>
      <c r="E1991" t="s">
        <v>61</v>
      </c>
      <c r="F1991" t="s">
        <v>61</v>
      </c>
      <c r="G1991" t="s">
        <v>61</v>
      </c>
      <c r="H1991" t="s">
        <v>61</v>
      </c>
      <c r="I1991" t="s">
        <v>61</v>
      </c>
      <c r="J1991" t="s">
        <v>61</v>
      </c>
      <c r="K1991" t="s">
        <v>197</v>
      </c>
      <c r="L1991" s="18">
        <v>44438</v>
      </c>
      <c r="M1991">
        <v>19</v>
      </c>
      <c r="N1991">
        <v>20</v>
      </c>
      <c r="O1991" t="s">
        <v>263</v>
      </c>
      <c r="P1991">
        <v>122</v>
      </c>
      <c r="Q1991">
        <v>120</v>
      </c>
      <c r="R1991">
        <v>1</v>
      </c>
      <c r="S1991">
        <v>0</v>
      </c>
      <c r="T1991">
        <v>0</v>
      </c>
      <c r="U1991">
        <v>0</v>
      </c>
      <c r="V1991">
        <v>0</v>
      </c>
      <c r="W1991">
        <v>3110.2062999999998</v>
      </c>
      <c r="X1991">
        <v>3762.7755999999999</v>
      </c>
      <c r="Y1991">
        <v>3717.51</v>
      </c>
      <c r="Z1991">
        <v>3834.2669000000001</v>
      </c>
      <c r="AA1991">
        <v>4232.8819000000003</v>
      </c>
      <c r="AB1991">
        <v>4991.0065000000004</v>
      </c>
      <c r="AC1991">
        <v>5451.9904999999999</v>
      </c>
      <c r="AD1991">
        <v>6015.8377</v>
      </c>
      <c r="AE1991">
        <v>6389.0114999999996</v>
      </c>
      <c r="AF1991">
        <v>6400.4399000000003</v>
      </c>
      <c r="AG1991">
        <v>6909.0556999999999</v>
      </c>
      <c r="AH1991">
        <v>7162.6923999999999</v>
      </c>
      <c r="AI1991">
        <v>7600.0361999999996</v>
      </c>
      <c r="AJ1991">
        <v>7839.3834999999999</v>
      </c>
      <c r="AK1991">
        <v>7716.1394</v>
      </c>
      <c r="AL1991">
        <v>7712.7659000000003</v>
      </c>
      <c r="AM1991">
        <v>7381.5196999999998</v>
      </c>
      <c r="AN1991">
        <v>7252.0645999999997</v>
      </c>
      <c r="AO1991">
        <v>6612.3824000000004</v>
      </c>
      <c r="AP1991">
        <v>6653.5478999999996</v>
      </c>
      <c r="AQ1991">
        <v>7086.6899000000003</v>
      </c>
      <c r="AR1991">
        <v>6091.0834000000004</v>
      </c>
      <c r="AS1991">
        <v>5159.6031999999996</v>
      </c>
      <c r="AT1991">
        <v>4522.0911999999998</v>
      </c>
      <c r="AU1991">
        <v>74.951590999999993</v>
      </c>
      <c r="AV1991">
        <v>74.386105000000001</v>
      </c>
      <c r="AW1991">
        <v>72.184955000000002</v>
      </c>
      <c r="AX1991">
        <v>70.631764000000004</v>
      </c>
      <c r="AY1991">
        <v>69.285982000000004</v>
      </c>
      <c r="AZ1991">
        <v>68.742817000000002</v>
      </c>
      <c r="BA1991">
        <v>68.116032000000004</v>
      </c>
      <c r="BB1991">
        <v>67.734907000000007</v>
      </c>
      <c r="BC1991">
        <v>70.230851999999999</v>
      </c>
      <c r="BD1991">
        <v>74.687048000000004</v>
      </c>
      <c r="BE1991">
        <v>78.987859</v>
      </c>
      <c r="BF1991">
        <v>83.464437000000004</v>
      </c>
      <c r="BG1991">
        <v>87.464723000000006</v>
      </c>
      <c r="BH1991">
        <v>91.051890999999998</v>
      </c>
      <c r="BI1991">
        <v>94.311233000000001</v>
      </c>
      <c r="BJ1991">
        <v>96.017870000000002</v>
      </c>
      <c r="BK1991">
        <v>97.764476000000002</v>
      </c>
      <c r="BL1991">
        <v>97.778997000000004</v>
      </c>
      <c r="BM1991">
        <v>95.863563999999997</v>
      </c>
      <c r="BN1991">
        <v>91.859685999999996</v>
      </c>
      <c r="BO1991">
        <v>85.235127000000006</v>
      </c>
      <c r="BP1991">
        <v>81.018486999999993</v>
      </c>
      <c r="BQ1991">
        <v>77.748524000000003</v>
      </c>
      <c r="BR1991">
        <v>75.814384000000004</v>
      </c>
      <c r="BS1991">
        <v>49.844670000000001</v>
      </c>
      <c r="BT1991">
        <v>-114.76479999999999</v>
      </c>
      <c r="BU1991">
        <v>-80.391540000000006</v>
      </c>
      <c r="BV1991">
        <v>-37.483499999999999</v>
      </c>
      <c r="BW1991">
        <v>158.13030000000001</v>
      </c>
      <c r="BX1991">
        <v>-144.6721</v>
      </c>
      <c r="BY1991">
        <v>-244.12629999999999</v>
      </c>
      <c r="BZ1991">
        <v>-79.736170000000001</v>
      </c>
      <c r="CA1991">
        <v>-35.994439999999997</v>
      </c>
      <c r="CB1991">
        <v>349.11900000000003</v>
      </c>
      <c r="CC1991">
        <v>208.1865</v>
      </c>
      <c r="CD1991">
        <v>193.12639999999999</v>
      </c>
      <c r="CE1991">
        <v>-123.4649</v>
      </c>
      <c r="CF1991">
        <v>-263.71010000000001</v>
      </c>
      <c r="CG1991">
        <v>-63.150390000000002</v>
      </c>
      <c r="CH1991">
        <v>25.399730000000002</v>
      </c>
      <c r="CI1991">
        <v>563.83090000000004</v>
      </c>
      <c r="CJ1991">
        <v>910.90219999999999</v>
      </c>
      <c r="CK1991">
        <v>1855.913</v>
      </c>
      <c r="CL1991">
        <v>1731.57</v>
      </c>
      <c r="CM1991">
        <v>642.52459999999996</v>
      </c>
      <c r="CN1991">
        <v>314.40370000000001</v>
      </c>
      <c r="CO1991">
        <v>123.16459999999999</v>
      </c>
      <c r="CP1991">
        <v>269.65789999999998</v>
      </c>
      <c r="CQ1991">
        <v>4596.8209999999999</v>
      </c>
      <c r="CR1991">
        <v>3979.998</v>
      </c>
      <c r="CS1991">
        <v>3003.4409999999998</v>
      </c>
      <c r="CT1991">
        <v>4298.5140000000001</v>
      </c>
      <c r="CU1991">
        <v>3443.797</v>
      </c>
      <c r="CV1991">
        <v>2163.5309999999999</v>
      </c>
      <c r="CW1991">
        <v>2009.991</v>
      </c>
      <c r="CX1991">
        <v>1370.877</v>
      </c>
      <c r="CY1991">
        <v>1783.481</v>
      </c>
      <c r="CZ1991">
        <v>4484.7520000000004</v>
      </c>
      <c r="DA1991">
        <v>6128.2510000000002</v>
      </c>
      <c r="DB1991">
        <v>6301.1509999999998</v>
      </c>
      <c r="DC1991">
        <v>6675.9719999999998</v>
      </c>
      <c r="DD1991">
        <v>7317.4440000000004</v>
      </c>
      <c r="DE1991">
        <v>6723.9359999999997</v>
      </c>
      <c r="DF1991">
        <v>7315.4970000000003</v>
      </c>
      <c r="DG1991">
        <v>6485.326</v>
      </c>
      <c r="DH1991">
        <v>6896.9030000000002</v>
      </c>
      <c r="DI1991">
        <v>6637.2160000000003</v>
      </c>
      <c r="DJ1991">
        <v>6596.1440000000002</v>
      </c>
      <c r="DK1991">
        <v>6957.4610000000002</v>
      </c>
      <c r="DL1991">
        <v>6083.9539999999997</v>
      </c>
      <c r="DM1991">
        <v>6129.55</v>
      </c>
      <c r="DN1991">
        <v>5721.8509999999997</v>
      </c>
      <c r="DO1991">
        <v>19</v>
      </c>
      <c r="DP1991">
        <v>20</v>
      </c>
    </row>
    <row r="1992" spans="1:120" hidden="1" x14ac:dyDescent="0.25">
      <c r="A1992" t="str">
        <f t="shared" si="31"/>
        <v>Industry_Type-4. Retail stores_All CBP_44438</v>
      </c>
      <c r="B1992" t="s">
        <v>62</v>
      </c>
      <c r="C1992" t="s">
        <v>204</v>
      </c>
      <c r="D1992" t="s">
        <v>61</v>
      </c>
      <c r="E1992" t="s">
        <v>61</v>
      </c>
      <c r="F1992" t="s">
        <v>61</v>
      </c>
      <c r="G1992" t="s">
        <v>33</v>
      </c>
      <c r="H1992" t="s">
        <v>61</v>
      </c>
      <c r="I1992" t="s">
        <v>61</v>
      </c>
      <c r="J1992" t="s">
        <v>61</v>
      </c>
      <c r="K1992" t="s">
        <v>197</v>
      </c>
      <c r="L1992" s="18">
        <v>44438</v>
      </c>
      <c r="M1992">
        <v>19</v>
      </c>
      <c r="N1992">
        <v>20</v>
      </c>
      <c r="O1992" t="s">
        <v>263</v>
      </c>
      <c r="P1992">
        <v>88</v>
      </c>
      <c r="Q1992">
        <v>87</v>
      </c>
      <c r="R1992">
        <v>1</v>
      </c>
      <c r="S1992">
        <v>0</v>
      </c>
      <c r="T1992">
        <v>0</v>
      </c>
      <c r="U1992">
        <v>0</v>
      </c>
      <c r="V1992">
        <v>0</v>
      </c>
      <c r="W1992">
        <v>1655.9661000000001</v>
      </c>
      <c r="X1992">
        <v>1682.616</v>
      </c>
      <c r="Y1992">
        <v>1651.9201</v>
      </c>
      <c r="Z1992">
        <v>1634.4094</v>
      </c>
      <c r="AA1992">
        <v>1750.4329</v>
      </c>
      <c r="AB1992">
        <v>1851.7683999999999</v>
      </c>
      <c r="AC1992">
        <v>2097.1599000000001</v>
      </c>
      <c r="AD1992">
        <v>2555.2687999999998</v>
      </c>
      <c r="AE1992">
        <v>3109.2377999999999</v>
      </c>
      <c r="AF1992">
        <v>3397.7806</v>
      </c>
      <c r="AG1992">
        <v>3548.0185000000001</v>
      </c>
      <c r="AH1992">
        <v>3660.4494</v>
      </c>
      <c r="AI1992">
        <v>3886.7773999999999</v>
      </c>
      <c r="AJ1992">
        <v>3981.3416000000002</v>
      </c>
      <c r="AK1992">
        <v>4122.5207</v>
      </c>
      <c r="AL1992">
        <v>4225.3639000000003</v>
      </c>
      <c r="AM1992">
        <v>4299.0953</v>
      </c>
      <c r="AN1992">
        <v>4365.4171999999999</v>
      </c>
      <c r="AO1992">
        <v>3958.0412000000001</v>
      </c>
      <c r="AP1992">
        <v>3976.5007000000001</v>
      </c>
      <c r="AQ1992">
        <v>3972.7856000000002</v>
      </c>
      <c r="AR1992">
        <v>2906.5882000000001</v>
      </c>
      <c r="AS1992">
        <v>2244.9288000000001</v>
      </c>
      <c r="AT1992">
        <v>1747.6621</v>
      </c>
      <c r="AU1992">
        <v>74.545784999999995</v>
      </c>
      <c r="AV1992">
        <v>74.034355000000005</v>
      </c>
      <c r="AW1992">
        <v>72.045784999999995</v>
      </c>
      <c r="AX1992">
        <v>70.534355000000005</v>
      </c>
      <c r="AY1992">
        <v>69.114891999999998</v>
      </c>
      <c r="AZ1992">
        <v>68.563029</v>
      </c>
      <c r="BA1992">
        <v>67.884777999999997</v>
      </c>
      <c r="BB1992">
        <v>67.310187999999997</v>
      </c>
      <c r="BC1992">
        <v>69.637883000000002</v>
      </c>
      <c r="BD1992">
        <v>74.103660000000005</v>
      </c>
      <c r="BE1992">
        <v>78.638214000000005</v>
      </c>
      <c r="BF1992">
        <v>83.212935999999999</v>
      </c>
      <c r="BG1992">
        <v>87.161139000000006</v>
      </c>
      <c r="BH1992">
        <v>90.626452999999998</v>
      </c>
      <c r="BI1992">
        <v>93.775766000000004</v>
      </c>
      <c r="BJ1992">
        <v>95.654995</v>
      </c>
      <c r="BK1992">
        <v>97.235332999999997</v>
      </c>
      <c r="BL1992">
        <v>97.223704999999995</v>
      </c>
      <c r="BM1992">
        <v>95.361587999999998</v>
      </c>
      <c r="BN1992">
        <v>91.281183999999996</v>
      </c>
      <c r="BO1992">
        <v>84.88458</v>
      </c>
      <c r="BP1992">
        <v>80.671974000000006</v>
      </c>
      <c r="BQ1992">
        <v>77.419199000000006</v>
      </c>
      <c r="BR1992">
        <v>75.568709999999996</v>
      </c>
      <c r="BS1992">
        <v>52.714579999999998</v>
      </c>
      <c r="BT1992">
        <v>16.329599999999999</v>
      </c>
      <c r="BU1992">
        <v>-12.97484</v>
      </c>
      <c r="BV1992">
        <v>13.217090000000001</v>
      </c>
      <c r="BW1992">
        <v>-11.952809999999999</v>
      </c>
      <c r="BX1992">
        <v>71.609750000000005</v>
      </c>
      <c r="BY1992">
        <v>-54.286940000000001</v>
      </c>
      <c r="BZ1992">
        <v>0.2368991</v>
      </c>
      <c r="CA1992">
        <v>-28.381139999999998</v>
      </c>
      <c r="CB1992">
        <v>44.803710000000002</v>
      </c>
      <c r="CC1992">
        <v>77.499160000000003</v>
      </c>
      <c r="CD1992">
        <v>114.66500000000001</v>
      </c>
      <c r="CE1992">
        <v>7.0413230000000002</v>
      </c>
      <c r="CF1992">
        <v>-0.72741960000000006</v>
      </c>
      <c r="CG1992">
        <v>55.295569999999998</v>
      </c>
      <c r="CH1992">
        <v>105.97199999999999</v>
      </c>
      <c r="CI1992">
        <v>209.48589999999999</v>
      </c>
      <c r="CJ1992">
        <v>203.45840000000001</v>
      </c>
      <c r="CK1992">
        <v>550.08439999999996</v>
      </c>
      <c r="CL1992">
        <v>362.41480000000001</v>
      </c>
      <c r="CM1992">
        <v>-221.70820000000001</v>
      </c>
      <c r="CN1992">
        <v>-21.398980000000002</v>
      </c>
      <c r="CO1992">
        <v>-132.7792</v>
      </c>
      <c r="CP1992">
        <v>62.432789999999997</v>
      </c>
      <c r="CQ1992">
        <v>365.98070000000001</v>
      </c>
      <c r="CR1992">
        <v>229.03809999999999</v>
      </c>
      <c r="CS1992">
        <v>182.941</v>
      </c>
      <c r="CT1992">
        <v>182.78790000000001</v>
      </c>
      <c r="CU1992">
        <v>194.94409999999999</v>
      </c>
      <c r="CV1992">
        <v>267.6112</v>
      </c>
      <c r="CW1992">
        <v>410.52710000000002</v>
      </c>
      <c r="CX1992">
        <v>223.0643</v>
      </c>
      <c r="CY1992">
        <v>271.0942</v>
      </c>
      <c r="CZ1992">
        <v>489.61739999999998</v>
      </c>
      <c r="DA1992">
        <v>699.73270000000002</v>
      </c>
      <c r="DB1992">
        <v>516.11990000000003</v>
      </c>
      <c r="DC1992">
        <v>379.65069999999997</v>
      </c>
      <c r="DD1992">
        <v>278.12560000000002</v>
      </c>
      <c r="DE1992">
        <v>290.07659999999998</v>
      </c>
      <c r="DF1992">
        <v>326.0265</v>
      </c>
      <c r="DG1992">
        <v>408.15859999999998</v>
      </c>
      <c r="DH1992">
        <v>580.88490000000002</v>
      </c>
      <c r="DI1992">
        <v>631.46559999999999</v>
      </c>
      <c r="DJ1992">
        <v>906.24779999999998</v>
      </c>
      <c r="DK1992">
        <v>845.74239999999998</v>
      </c>
      <c r="DL1992">
        <v>622.86829999999998</v>
      </c>
      <c r="DM1992">
        <v>506.92259999999999</v>
      </c>
      <c r="DN1992">
        <v>458.99489999999997</v>
      </c>
      <c r="DO1992">
        <v>19</v>
      </c>
      <c r="DP1992">
        <v>20</v>
      </c>
    </row>
    <row r="1993" spans="1:120" hidden="1" x14ac:dyDescent="0.25">
      <c r="A1993" t="str">
        <f t="shared" si="31"/>
        <v>LCA-Sierra_All CBP_44438</v>
      </c>
      <c r="B1993" t="s">
        <v>62</v>
      </c>
      <c r="C1993" t="s">
        <v>206</v>
      </c>
      <c r="D1993" t="s">
        <v>34</v>
      </c>
      <c r="E1993" t="s">
        <v>61</v>
      </c>
      <c r="F1993" t="s">
        <v>61</v>
      </c>
      <c r="G1993" t="s">
        <v>61</v>
      </c>
      <c r="H1993" t="s">
        <v>61</v>
      </c>
      <c r="I1993" t="s">
        <v>61</v>
      </c>
      <c r="J1993" t="s">
        <v>61</v>
      </c>
      <c r="K1993" t="s">
        <v>197</v>
      </c>
      <c r="L1993" s="18">
        <v>44438</v>
      </c>
      <c r="M1993">
        <v>19</v>
      </c>
      <c r="N1993">
        <v>20</v>
      </c>
      <c r="O1993" t="s">
        <v>263</v>
      </c>
      <c r="P1993">
        <v>42</v>
      </c>
      <c r="Q1993">
        <v>41</v>
      </c>
      <c r="R1993">
        <v>1</v>
      </c>
      <c r="S1993">
        <v>0</v>
      </c>
      <c r="T1993">
        <v>0</v>
      </c>
      <c r="U1993">
        <v>0</v>
      </c>
      <c r="V1993">
        <v>0</v>
      </c>
      <c r="W1993">
        <v>812.11623999999995</v>
      </c>
      <c r="X1993">
        <v>857.17296999999996</v>
      </c>
      <c r="Y1993">
        <v>838.01590999999996</v>
      </c>
      <c r="Z1993">
        <v>814.69899999999996</v>
      </c>
      <c r="AA1993">
        <v>866.74135000000001</v>
      </c>
      <c r="AB1993">
        <v>876.68061999999998</v>
      </c>
      <c r="AC1993">
        <v>1016.3502</v>
      </c>
      <c r="AD1993">
        <v>1194.3626999999999</v>
      </c>
      <c r="AE1993">
        <v>1347.5572</v>
      </c>
      <c r="AF1993">
        <v>1425.3996999999999</v>
      </c>
      <c r="AG1993">
        <v>1450.5682999999999</v>
      </c>
      <c r="AH1993">
        <v>1514.7906</v>
      </c>
      <c r="AI1993">
        <v>1550.5945999999999</v>
      </c>
      <c r="AJ1993">
        <v>1635.6568</v>
      </c>
      <c r="AK1993">
        <v>1709.7235000000001</v>
      </c>
      <c r="AL1993">
        <v>1774.4930999999999</v>
      </c>
      <c r="AM1993">
        <v>1787.7933</v>
      </c>
      <c r="AN1993">
        <v>1786.6665</v>
      </c>
      <c r="AO1993">
        <v>1560.2434000000001</v>
      </c>
      <c r="AP1993">
        <v>1554.2619999999999</v>
      </c>
      <c r="AQ1993">
        <v>1825.8198</v>
      </c>
      <c r="AR1993">
        <v>1343.854</v>
      </c>
      <c r="AS1993">
        <v>1109.2126000000001</v>
      </c>
      <c r="AT1993">
        <v>989.03225999999995</v>
      </c>
      <c r="AU1993">
        <v>73.460434000000006</v>
      </c>
      <c r="AV1993">
        <v>73.437325000000001</v>
      </c>
      <c r="AW1993">
        <v>71.876050000000006</v>
      </c>
      <c r="AX1993">
        <v>70.938374999999994</v>
      </c>
      <c r="AY1993">
        <v>69.109594000000001</v>
      </c>
      <c r="AZ1993">
        <v>68.474090000000004</v>
      </c>
      <c r="BA1993">
        <v>68.107843000000003</v>
      </c>
      <c r="BB1993">
        <v>67.816877000000005</v>
      </c>
      <c r="BC1993">
        <v>71.221638999999996</v>
      </c>
      <c r="BD1993">
        <v>77.189425999999997</v>
      </c>
      <c r="BE1993">
        <v>81.751050000000006</v>
      </c>
      <c r="BF1993">
        <v>86.128851999999995</v>
      </c>
      <c r="BG1993">
        <v>89.945027999999994</v>
      </c>
      <c r="BH1993">
        <v>92.991246000000004</v>
      </c>
      <c r="BI1993">
        <v>95.648109000000005</v>
      </c>
      <c r="BJ1993">
        <v>97.232142999999994</v>
      </c>
      <c r="BK1993">
        <v>98.755251999999999</v>
      </c>
      <c r="BL1993">
        <v>98.961484999999996</v>
      </c>
      <c r="BM1993">
        <v>97.241596999999999</v>
      </c>
      <c r="BN1993">
        <v>92.204481999999999</v>
      </c>
      <c r="BO1993">
        <v>84.800070000000005</v>
      </c>
      <c r="BP1993">
        <v>79.653011000000006</v>
      </c>
      <c r="BQ1993">
        <v>76.092787000000001</v>
      </c>
      <c r="BR1993">
        <v>73.971288999999999</v>
      </c>
      <c r="BS1993">
        <v>75.450270000000003</v>
      </c>
      <c r="BT1993">
        <v>20.988700000000001</v>
      </c>
      <c r="BU1993">
        <v>28.8565</v>
      </c>
      <c r="BV1993">
        <v>47.008020000000002</v>
      </c>
      <c r="BW1993">
        <v>26.60249</v>
      </c>
      <c r="BX1993">
        <v>48.887439999999998</v>
      </c>
      <c r="BY1993">
        <v>21.72993</v>
      </c>
      <c r="BZ1993">
        <v>-45.23648</v>
      </c>
      <c r="CA1993">
        <v>-35.068899999999999</v>
      </c>
      <c r="CB1993">
        <v>-1.950413</v>
      </c>
      <c r="CC1993">
        <v>33.527790000000003</v>
      </c>
      <c r="CD1993">
        <v>43.036450000000002</v>
      </c>
      <c r="CE1993">
        <v>82.531450000000007</v>
      </c>
      <c r="CF1993">
        <v>87.050030000000007</v>
      </c>
      <c r="CG1993">
        <v>70.988919999999993</v>
      </c>
      <c r="CH1993">
        <v>58.920430000000003</v>
      </c>
      <c r="CI1993">
        <v>97.050179999999997</v>
      </c>
      <c r="CJ1993">
        <v>114.80329999999999</v>
      </c>
      <c r="CK1993">
        <v>411.81330000000003</v>
      </c>
      <c r="CL1993">
        <v>385.67770000000002</v>
      </c>
      <c r="CM1993">
        <v>-137.98410000000001</v>
      </c>
      <c r="CN1993">
        <v>-29.87951</v>
      </c>
      <c r="CO1993">
        <v>-43.484529999999999</v>
      </c>
      <c r="CP1993" s="20">
        <v>-51.424500000000002</v>
      </c>
      <c r="CQ1993" s="20">
        <v>418.51339999999999</v>
      </c>
      <c r="CR1993" s="20">
        <v>254.31469999999999</v>
      </c>
      <c r="CS1993" s="20">
        <v>242.91569999999999</v>
      </c>
      <c r="CT1993" s="20">
        <v>242.35929999999999</v>
      </c>
      <c r="CU1993" s="20">
        <v>165.3596</v>
      </c>
      <c r="CV1993" s="20">
        <v>177.18360000000001</v>
      </c>
      <c r="CW1993" s="20">
        <v>139.52979999999999</v>
      </c>
      <c r="CX1993" s="20">
        <v>131.66200000000001</v>
      </c>
      <c r="CY1993" s="20">
        <v>193.1225</v>
      </c>
      <c r="CZ1993" s="20">
        <v>309.74400000000003</v>
      </c>
      <c r="DA1993" s="20">
        <v>411.06240000000003</v>
      </c>
      <c r="DB1993" s="20">
        <v>260.94200000000001</v>
      </c>
      <c r="DC1993" s="20">
        <v>168.554</v>
      </c>
      <c r="DD1993" s="20">
        <v>202.40549999999999</v>
      </c>
      <c r="DE1993" s="20">
        <v>240.33340000000001</v>
      </c>
      <c r="DF1993" s="20">
        <v>322.77440000000001</v>
      </c>
      <c r="DG1993" s="20">
        <v>376.661</v>
      </c>
      <c r="DH1993" s="20">
        <v>492.25779999999997</v>
      </c>
      <c r="DI1993" s="20">
        <v>639.12509999999997</v>
      </c>
      <c r="DJ1993" s="20">
        <v>618.39869999999996</v>
      </c>
      <c r="DK1993" s="20">
        <v>639.68610000000001</v>
      </c>
      <c r="DL1993" s="20">
        <v>565.17550000000006</v>
      </c>
      <c r="DM1993" s="20">
        <v>411.83350000000002</v>
      </c>
      <c r="DN1993" s="20">
        <v>460.91699999999997</v>
      </c>
      <c r="DO1993">
        <v>19</v>
      </c>
      <c r="DP1993">
        <v>20</v>
      </c>
    </row>
    <row r="1994" spans="1:120" hidden="1" x14ac:dyDescent="0.25">
      <c r="A1994" t="str">
        <f t="shared" si="31"/>
        <v>OtherDR-No_All CBP_44438</v>
      </c>
      <c r="B1994" t="s">
        <v>62</v>
      </c>
      <c r="C1994" t="s">
        <v>323</v>
      </c>
      <c r="D1994" t="s">
        <v>61</v>
      </c>
      <c r="E1994" t="s">
        <v>61</v>
      </c>
      <c r="F1994" t="s">
        <v>61</v>
      </c>
      <c r="G1994" t="s">
        <v>61</v>
      </c>
      <c r="H1994" t="s">
        <v>61</v>
      </c>
      <c r="I1994" t="s">
        <v>97</v>
      </c>
      <c r="J1994" t="s">
        <v>61</v>
      </c>
      <c r="K1994" t="s">
        <v>197</v>
      </c>
      <c r="L1994" s="18">
        <v>44438</v>
      </c>
      <c r="M1994">
        <v>19</v>
      </c>
      <c r="N1994">
        <v>20</v>
      </c>
      <c r="O1994" t="s">
        <v>263</v>
      </c>
      <c r="P1994">
        <v>122</v>
      </c>
      <c r="Q1994">
        <v>120</v>
      </c>
      <c r="R1994">
        <v>1</v>
      </c>
      <c r="S1994">
        <v>0</v>
      </c>
      <c r="T1994">
        <v>0</v>
      </c>
      <c r="U1994">
        <v>0</v>
      </c>
      <c r="V1994">
        <v>0</v>
      </c>
      <c r="W1994">
        <v>3110.2062999999998</v>
      </c>
      <c r="X1994">
        <v>3762.7755999999999</v>
      </c>
      <c r="Y1994">
        <v>3717.51</v>
      </c>
      <c r="Z1994">
        <v>3834.2669000000001</v>
      </c>
      <c r="AA1994">
        <v>4232.8819000000003</v>
      </c>
      <c r="AB1994">
        <v>4991.0065000000004</v>
      </c>
      <c r="AC1994">
        <v>5451.9904999999999</v>
      </c>
      <c r="AD1994">
        <v>6015.8377</v>
      </c>
      <c r="AE1994">
        <v>6389.0114999999996</v>
      </c>
      <c r="AF1994">
        <v>6400.4399000000003</v>
      </c>
      <c r="AG1994">
        <v>6909.0556999999999</v>
      </c>
      <c r="AH1994">
        <v>7162.6923999999999</v>
      </c>
      <c r="AI1994">
        <v>7600.0361999999996</v>
      </c>
      <c r="AJ1994">
        <v>7839.3834999999999</v>
      </c>
      <c r="AK1994">
        <v>7716.1394</v>
      </c>
      <c r="AL1994">
        <v>7712.7659000000003</v>
      </c>
      <c r="AM1994">
        <v>7381.5196999999998</v>
      </c>
      <c r="AN1994">
        <v>7252.0645999999997</v>
      </c>
      <c r="AO1994">
        <v>6612.3824000000004</v>
      </c>
      <c r="AP1994">
        <v>6653.5478999999996</v>
      </c>
      <c r="AQ1994">
        <v>7086.6899000000003</v>
      </c>
      <c r="AR1994">
        <v>6091.0834000000004</v>
      </c>
      <c r="AS1994">
        <v>5159.6031999999996</v>
      </c>
      <c r="AT1994">
        <v>4522.0911999999998</v>
      </c>
      <c r="AU1994">
        <v>74.951590999999993</v>
      </c>
      <c r="AV1994">
        <v>74.386105000000001</v>
      </c>
      <c r="AW1994">
        <v>72.184955000000002</v>
      </c>
      <c r="AX1994">
        <v>70.631764000000004</v>
      </c>
      <c r="AY1994">
        <v>69.285982000000004</v>
      </c>
      <c r="AZ1994">
        <v>68.742817000000002</v>
      </c>
      <c r="BA1994">
        <v>68.116032000000004</v>
      </c>
      <c r="BB1994">
        <v>67.734907000000007</v>
      </c>
      <c r="BC1994">
        <v>70.230851999999999</v>
      </c>
      <c r="BD1994">
        <v>74.687048000000004</v>
      </c>
      <c r="BE1994">
        <v>78.987859</v>
      </c>
      <c r="BF1994">
        <v>83.464437000000004</v>
      </c>
      <c r="BG1994">
        <v>87.464723000000006</v>
      </c>
      <c r="BH1994">
        <v>91.051890999999998</v>
      </c>
      <c r="BI1994">
        <v>94.311233000000001</v>
      </c>
      <c r="BJ1994">
        <v>96.017870000000002</v>
      </c>
      <c r="BK1994">
        <v>97.764476000000002</v>
      </c>
      <c r="BL1994">
        <v>97.778997000000004</v>
      </c>
      <c r="BM1994">
        <v>95.863563999999997</v>
      </c>
      <c r="BN1994">
        <v>91.859685999999996</v>
      </c>
      <c r="BO1994">
        <v>85.235127000000006</v>
      </c>
      <c r="BP1994">
        <v>81.018486999999993</v>
      </c>
      <c r="BQ1994">
        <v>77.748524000000003</v>
      </c>
      <c r="BR1994">
        <v>75.814384000000004</v>
      </c>
      <c r="BS1994">
        <v>49.844670000000001</v>
      </c>
      <c r="BT1994">
        <v>-114.76479999999999</v>
      </c>
      <c r="BU1994">
        <v>-80.391540000000006</v>
      </c>
      <c r="BV1994">
        <v>-37.483499999999999</v>
      </c>
      <c r="BW1994">
        <v>158.13030000000001</v>
      </c>
      <c r="BX1994">
        <v>-144.6721</v>
      </c>
      <c r="BY1994">
        <v>-244.12629999999999</v>
      </c>
      <c r="BZ1994">
        <v>-79.736170000000001</v>
      </c>
      <c r="CA1994">
        <v>-35.994439999999997</v>
      </c>
      <c r="CB1994">
        <v>349.11900000000003</v>
      </c>
      <c r="CC1994">
        <v>208.1865</v>
      </c>
      <c r="CD1994">
        <v>193.12639999999999</v>
      </c>
      <c r="CE1994">
        <v>-123.4649</v>
      </c>
      <c r="CF1994">
        <v>-263.71010000000001</v>
      </c>
      <c r="CG1994">
        <v>-63.150390000000002</v>
      </c>
      <c r="CH1994">
        <v>25.399730000000002</v>
      </c>
      <c r="CI1994">
        <v>563.83090000000004</v>
      </c>
      <c r="CJ1994">
        <v>910.90219999999999</v>
      </c>
      <c r="CK1994">
        <v>1855.913</v>
      </c>
      <c r="CL1994">
        <v>1731.57</v>
      </c>
      <c r="CM1994">
        <v>642.52459999999996</v>
      </c>
      <c r="CN1994">
        <v>314.40370000000001</v>
      </c>
      <c r="CO1994">
        <v>123.16459999999999</v>
      </c>
      <c r="CP1994">
        <v>269.65789999999998</v>
      </c>
      <c r="CQ1994">
        <v>4596.8209999999999</v>
      </c>
      <c r="CR1994">
        <v>3979.998</v>
      </c>
      <c r="CS1994">
        <v>3003.4409999999998</v>
      </c>
      <c r="CT1994">
        <v>4298.5140000000001</v>
      </c>
      <c r="CU1994">
        <v>3443.797</v>
      </c>
      <c r="CV1994">
        <v>2163.5309999999999</v>
      </c>
      <c r="CW1994">
        <v>2009.991</v>
      </c>
      <c r="CX1994">
        <v>1370.877</v>
      </c>
      <c r="CY1994">
        <v>1783.481</v>
      </c>
      <c r="CZ1994">
        <v>4484.7520000000004</v>
      </c>
      <c r="DA1994">
        <v>6128.2510000000002</v>
      </c>
      <c r="DB1994">
        <v>6301.1509999999998</v>
      </c>
      <c r="DC1994">
        <v>6675.9719999999998</v>
      </c>
      <c r="DD1994">
        <v>7317.4440000000004</v>
      </c>
      <c r="DE1994">
        <v>6723.9359999999997</v>
      </c>
      <c r="DF1994">
        <v>7315.4970000000003</v>
      </c>
      <c r="DG1994">
        <v>6485.326</v>
      </c>
      <c r="DH1994">
        <v>6896.9030000000002</v>
      </c>
      <c r="DI1994">
        <v>6637.2160000000003</v>
      </c>
      <c r="DJ1994">
        <v>6596.1440000000002</v>
      </c>
      <c r="DK1994">
        <v>6957.4610000000002</v>
      </c>
      <c r="DL1994">
        <v>6083.9539999999997</v>
      </c>
      <c r="DM1994">
        <v>6129.55</v>
      </c>
      <c r="DN1994">
        <v>5721.8509999999997</v>
      </c>
      <c r="DO1994">
        <v>19</v>
      </c>
      <c r="DP1994">
        <v>20</v>
      </c>
    </row>
    <row r="1995" spans="1:120" hidden="1" x14ac:dyDescent="0.25">
      <c r="A1995" t="str">
        <f t="shared" si="31"/>
        <v>Aggregator-CPower_All Elect_44438</v>
      </c>
      <c r="B1995" t="s">
        <v>62</v>
      </c>
      <c r="C1995" t="s">
        <v>215</v>
      </c>
      <c r="D1995" t="s">
        <v>61</v>
      </c>
      <c r="E1995" t="s">
        <v>61</v>
      </c>
      <c r="F1995" t="s">
        <v>42</v>
      </c>
      <c r="G1995" t="s">
        <v>61</v>
      </c>
      <c r="H1995" t="s">
        <v>61</v>
      </c>
      <c r="I1995" t="s">
        <v>61</v>
      </c>
      <c r="J1995" t="s">
        <v>61</v>
      </c>
      <c r="K1995" t="s">
        <v>190</v>
      </c>
      <c r="L1995" s="18">
        <v>44438</v>
      </c>
      <c r="M1995">
        <v>19</v>
      </c>
      <c r="N1995">
        <v>20</v>
      </c>
      <c r="O1995" t="s">
        <v>263</v>
      </c>
      <c r="P1995">
        <v>94</v>
      </c>
      <c r="Q1995">
        <v>93</v>
      </c>
      <c r="R1995">
        <v>0</v>
      </c>
      <c r="S1995">
        <v>0</v>
      </c>
      <c r="T1995">
        <v>0</v>
      </c>
      <c r="U1995">
        <v>0</v>
      </c>
      <c r="V1995">
        <v>0</v>
      </c>
      <c r="W1995">
        <v>1854.4972</v>
      </c>
      <c r="X1995">
        <v>1875.4445000000001</v>
      </c>
      <c r="Y1995">
        <v>1842.2675999999999</v>
      </c>
      <c r="Z1995">
        <v>1823.7835</v>
      </c>
      <c r="AA1995">
        <v>1954.2185999999999</v>
      </c>
      <c r="AB1995">
        <v>2024.9409000000001</v>
      </c>
      <c r="AC1995">
        <v>2273.5329999999999</v>
      </c>
      <c r="AD1995">
        <v>2815.3561</v>
      </c>
      <c r="AE1995">
        <v>3451.0437000000002</v>
      </c>
      <c r="AF1995">
        <v>3766.9454000000001</v>
      </c>
      <c r="AG1995">
        <v>3955.8980000000001</v>
      </c>
      <c r="AH1995">
        <v>4133.1224000000002</v>
      </c>
      <c r="AI1995">
        <v>4398.5562</v>
      </c>
      <c r="AJ1995">
        <v>4532.0346</v>
      </c>
      <c r="AK1995">
        <v>4684.8320999999996</v>
      </c>
      <c r="AL1995">
        <v>4801.1692999999996</v>
      </c>
      <c r="AM1995">
        <v>4858.1382999999996</v>
      </c>
      <c r="AN1995">
        <v>4882.9771000000001</v>
      </c>
      <c r="AO1995">
        <v>4476.3962000000001</v>
      </c>
      <c r="AP1995">
        <v>4408.9629000000004</v>
      </c>
      <c r="AQ1995">
        <v>4396.8055000000004</v>
      </c>
      <c r="AR1995">
        <v>3220.2202000000002</v>
      </c>
      <c r="AS1995">
        <v>2435.8861999999999</v>
      </c>
      <c r="AT1995">
        <v>1927.0192</v>
      </c>
      <c r="AU1995">
        <v>74.510752999999994</v>
      </c>
      <c r="AV1995">
        <v>74.021505000000005</v>
      </c>
      <c r="AW1995">
        <v>72.064515999999998</v>
      </c>
      <c r="AX1995">
        <v>70.575269000000006</v>
      </c>
      <c r="AY1995">
        <v>69.139785000000003</v>
      </c>
      <c r="AZ1995">
        <v>68.623655999999997</v>
      </c>
      <c r="BA1995">
        <v>67.989247000000006</v>
      </c>
      <c r="BB1995">
        <v>67.408602000000002</v>
      </c>
      <c r="BC1995">
        <v>69.747311999999994</v>
      </c>
      <c r="BD1995">
        <v>74.236559</v>
      </c>
      <c r="BE1995">
        <v>78.768816999999999</v>
      </c>
      <c r="BF1995">
        <v>83.327956999999998</v>
      </c>
      <c r="BG1995">
        <v>87.279570000000007</v>
      </c>
      <c r="BH1995">
        <v>90.747311999999994</v>
      </c>
      <c r="BI1995">
        <v>93.887096999999997</v>
      </c>
      <c r="BJ1995">
        <v>95.763441</v>
      </c>
      <c r="BK1995">
        <v>97.349462000000003</v>
      </c>
      <c r="BL1995">
        <v>97.370968000000005</v>
      </c>
      <c r="BM1995">
        <v>95.521505000000005</v>
      </c>
      <c r="BN1995">
        <v>91.381720000000001</v>
      </c>
      <c r="BO1995">
        <v>84.935484000000002</v>
      </c>
      <c r="BP1995">
        <v>80.672043000000002</v>
      </c>
      <c r="BQ1995">
        <v>77.403226000000004</v>
      </c>
      <c r="BR1995">
        <v>75.521505000000005</v>
      </c>
      <c r="BS1995">
        <v>63.494390000000003</v>
      </c>
      <c r="BT1995">
        <v>26.685680000000001</v>
      </c>
      <c r="BU1995">
        <v>-17.805260000000001</v>
      </c>
      <c r="BV1995">
        <v>11.8323</v>
      </c>
      <c r="BW1995">
        <v>-24.630569999999999</v>
      </c>
      <c r="BX1995">
        <v>68.546340000000001</v>
      </c>
      <c r="BY1995">
        <v>-81.473839999999996</v>
      </c>
      <c r="BZ1995">
        <v>5.0853359999999999</v>
      </c>
      <c r="CA1995">
        <v>-17.131</v>
      </c>
      <c r="CB1995">
        <v>73.564679999999996</v>
      </c>
      <c r="CC1995">
        <v>120.79179999999999</v>
      </c>
      <c r="CD1995">
        <v>127.2281</v>
      </c>
      <c r="CE1995">
        <v>21.816659999999999</v>
      </c>
      <c r="CF1995">
        <v>28.223569999999999</v>
      </c>
      <c r="CG1995">
        <v>100.7209</v>
      </c>
      <c r="CH1995">
        <v>141.3586</v>
      </c>
      <c r="CI1995">
        <v>268.77820000000003</v>
      </c>
      <c r="CJ1995">
        <v>301.51740000000001</v>
      </c>
      <c r="CK1995">
        <v>647.81129999999996</v>
      </c>
      <c r="CL1995">
        <v>418.85289999999998</v>
      </c>
      <c r="CM1995">
        <v>-167.7765</v>
      </c>
      <c r="CN1995">
        <v>39.577579999999998</v>
      </c>
      <c r="CO1995">
        <v>-106.75239999999999</v>
      </c>
      <c r="CP1995">
        <v>80.540279999999996</v>
      </c>
      <c r="CQ1995">
        <v>460.13</v>
      </c>
      <c r="CR1995">
        <v>290.16770000000002</v>
      </c>
      <c r="CS1995">
        <v>224.96889999999999</v>
      </c>
      <c r="CT1995">
        <v>245.45660000000001</v>
      </c>
      <c r="CU1995">
        <v>248.3835</v>
      </c>
      <c r="CV1995">
        <v>280.6583</v>
      </c>
      <c r="CW1995">
        <v>420.36900000000003</v>
      </c>
      <c r="CX1995">
        <v>236.69919999999999</v>
      </c>
      <c r="CY1995">
        <v>297.00310000000002</v>
      </c>
      <c r="CZ1995">
        <v>538.73159999999996</v>
      </c>
      <c r="DA1995">
        <v>754.93520000000001</v>
      </c>
      <c r="DB1995">
        <v>598.75649999999996</v>
      </c>
      <c r="DC1995">
        <v>487.25900000000001</v>
      </c>
      <c r="DD1995">
        <v>371.06439999999998</v>
      </c>
      <c r="DE1995">
        <v>384.5204</v>
      </c>
      <c r="DF1995">
        <v>417.96859999999998</v>
      </c>
      <c r="DG1995">
        <v>491.9701</v>
      </c>
      <c r="DH1995">
        <v>668.05799999999999</v>
      </c>
      <c r="DI1995">
        <v>711.39160000000004</v>
      </c>
      <c r="DJ1995">
        <v>996.14459999999997</v>
      </c>
      <c r="DK1995">
        <v>912.46270000000004</v>
      </c>
      <c r="DL1995">
        <v>657.87130000000002</v>
      </c>
      <c r="DM1995">
        <v>527.75049999999999</v>
      </c>
      <c r="DN1995">
        <v>488.64060000000001</v>
      </c>
      <c r="DO1995">
        <v>19</v>
      </c>
      <c r="DP1995">
        <v>20</v>
      </c>
    </row>
    <row r="1996" spans="1:120" hidden="1" x14ac:dyDescent="0.25">
      <c r="A1996" t="str">
        <f t="shared" si="31"/>
        <v>Aggregator-Enersponse_All Elect_44438</v>
      </c>
      <c r="B1996" t="s">
        <v>62</v>
      </c>
      <c r="C1996" t="s">
        <v>219</v>
      </c>
      <c r="D1996" t="s">
        <v>61</v>
      </c>
      <c r="E1996" t="s">
        <v>61</v>
      </c>
      <c r="F1996" t="s">
        <v>107</v>
      </c>
      <c r="G1996" t="s">
        <v>61</v>
      </c>
      <c r="H1996" t="s">
        <v>61</v>
      </c>
      <c r="I1996" t="s">
        <v>61</v>
      </c>
      <c r="J1996" t="s">
        <v>61</v>
      </c>
      <c r="K1996" t="s">
        <v>190</v>
      </c>
      <c r="L1996" s="18">
        <v>44438</v>
      </c>
      <c r="M1996">
        <v>19</v>
      </c>
      <c r="N1996">
        <v>20</v>
      </c>
      <c r="O1996" t="s">
        <v>263</v>
      </c>
      <c r="P1996">
        <v>9</v>
      </c>
      <c r="Q1996">
        <v>9</v>
      </c>
      <c r="R1996">
        <v>0</v>
      </c>
      <c r="S1996">
        <v>0</v>
      </c>
      <c r="T1996">
        <v>1</v>
      </c>
      <c r="U1996">
        <v>0</v>
      </c>
      <c r="V1996">
        <v>1</v>
      </c>
      <c r="W1996">
        <v>26.103000000000002</v>
      </c>
      <c r="X1996">
        <v>25.824000000000002</v>
      </c>
      <c r="Y1996">
        <v>25.984000000000002</v>
      </c>
      <c r="Z1996">
        <v>25.943999999999999</v>
      </c>
      <c r="AA1996">
        <v>26.263999999999999</v>
      </c>
      <c r="AB1996">
        <v>41.783999999999999</v>
      </c>
      <c r="AC1996">
        <v>167.93700000000001</v>
      </c>
      <c r="AD1996">
        <v>226.32400000000001</v>
      </c>
      <c r="AE1996">
        <v>215.405</v>
      </c>
      <c r="AF1996">
        <v>212.88499999999999</v>
      </c>
      <c r="AG1996">
        <v>333.44299999999998</v>
      </c>
      <c r="AH1996">
        <v>349.16300000000001</v>
      </c>
      <c r="AI1996">
        <v>357.38900000000001</v>
      </c>
      <c r="AJ1996">
        <v>388.99</v>
      </c>
      <c r="AK1996">
        <v>407.137</v>
      </c>
      <c r="AL1996">
        <v>397.03</v>
      </c>
      <c r="AM1996">
        <v>415.62900000000002</v>
      </c>
      <c r="AN1996">
        <v>459.35</v>
      </c>
      <c r="AO1996">
        <v>314.7</v>
      </c>
      <c r="AP1996">
        <v>327.33199999999999</v>
      </c>
      <c r="AQ1996">
        <v>285.18099999999998</v>
      </c>
      <c r="AR1996">
        <v>42.063000000000002</v>
      </c>
      <c r="AS1996">
        <v>27.503</v>
      </c>
      <c r="AT1996">
        <v>27.582999999999998</v>
      </c>
      <c r="AU1996">
        <v>72.944444000000004</v>
      </c>
      <c r="AV1996">
        <v>72.5</v>
      </c>
      <c r="AW1996">
        <v>70.666667000000004</v>
      </c>
      <c r="AX1996">
        <v>69.388889000000006</v>
      </c>
      <c r="AY1996">
        <v>67.722222000000002</v>
      </c>
      <c r="AZ1996">
        <v>67.333332999999996</v>
      </c>
      <c r="BA1996">
        <v>67.222222000000002</v>
      </c>
      <c r="BB1996">
        <v>66.888889000000006</v>
      </c>
      <c r="BC1996">
        <v>69.611110999999994</v>
      </c>
      <c r="BD1996">
        <v>74.333332999999996</v>
      </c>
      <c r="BE1996">
        <v>78.611110999999994</v>
      </c>
      <c r="BF1996">
        <v>83.055555999999996</v>
      </c>
      <c r="BG1996">
        <v>87.388889000000006</v>
      </c>
      <c r="BH1996">
        <v>91</v>
      </c>
      <c r="BI1996">
        <v>93.944444000000004</v>
      </c>
      <c r="BJ1996">
        <v>95.722222000000002</v>
      </c>
      <c r="BK1996">
        <v>97.555555999999996</v>
      </c>
      <c r="BL1996">
        <v>98.055555999999996</v>
      </c>
      <c r="BM1996">
        <v>96.333332999999996</v>
      </c>
      <c r="BN1996">
        <v>91.277777999999998</v>
      </c>
      <c r="BO1996">
        <v>84.111110999999994</v>
      </c>
      <c r="BP1996">
        <v>79.222222000000002</v>
      </c>
      <c r="BQ1996">
        <v>75.722222000000002</v>
      </c>
      <c r="BR1996">
        <v>73.555555999999996</v>
      </c>
      <c r="BS1996">
        <v>2.3109500000000001</v>
      </c>
      <c r="BT1996">
        <v>1.3426849999999999</v>
      </c>
      <c r="BU1996">
        <v>1.1173930000000001</v>
      </c>
      <c r="BV1996">
        <v>0.67889889999999997</v>
      </c>
      <c r="BW1996">
        <v>0.57767179999999996</v>
      </c>
      <c r="BX1996">
        <v>1.5937859999999999</v>
      </c>
      <c r="BY1996">
        <v>-16.61467</v>
      </c>
      <c r="BZ1996">
        <v>-18.21557</v>
      </c>
      <c r="CA1996">
        <v>0.44310430000000001</v>
      </c>
      <c r="CB1996">
        <v>27.12341</v>
      </c>
      <c r="CC1996">
        <v>-9.4978160000000003</v>
      </c>
      <c r="CD1996">
        <v>-0.24582950000000001</v>
      </c>
      <c r="CE1996">
        <v>10.391550000000001</v>
      </c>
      <c r="CF1996">
        <v>-4.8412680000000003</v>
      </c>
      <c r="CG1996">
        <v>-11.285679999999999</v>
      </c>
      <c r="CH1996">
        <v>8.8282860000000003</v>
      </c>
      <c r="CI1996">
        <v>-2.596031</v>
      </c>
      <c r="CJ1996">
        <v>-44.809060000000002</v>
      </c>
      <c r="CK1996">
        <v>92.111500000000007</v>
      </c>
      <c r="CL1996">
        <v>57.37218</v>
      </c>
      <c r="CM1996">
        <v>-11.327030000000001</v>
      </c>
      <c r="CN1996">
        <v>27.248370000000001</v>
      </c>
      <c r="CO1996">
        <v>3.2363770000000001</v>
      </c>
      <c r="CP1996">
        <v>0.45329849999999999</v>
      </c>
      <c r="CQ1996">
        <v>2.3538510000000001</v>
      </c>
      <c r="CR1996">
        <v>1.20062</v>
      </c>
      <c r="CS1996">
        <v>1.262079</v>
      </c>
      <c r="CT1996">
        <v>0.38095859999999998</v>
      </c>
      <c r="CU1996">
        <v>0.90390879999999996</v>
      </c>
      <c r="CV1996">
        <v>13.375400000000001</v>
      </c>
      <c r="CW1996">
        <v>31.974830000000001</v>
      </c>
      <c r="CX1996">
        <v>20.420059999999999</v>
      </c>
      <c r="CY1996">
        <v>16.133389999999999</v>
      </c>
      <c r="CZ1996">
        <v>14.70543</v>
      </c>
      <c r="DA1996">
        <v>10.18393</v>
      </c>
      <c r="DB1996">
        <v>5.1156009999999998</v>
      </c>
      <c r="DC1996">
        <v>5.3267040000000003</v>
      </c>
      <c r="DD1996">
        <v>5.3773470000000003</v>
      </c>
      <c r="DE1996">
        <v>5.5577730000000001</v>
      </c>
      <c r="DF1996">
        <v>5.5121250000000002</v>
      </c>
      <c r="DG1996">
        <v>5.6738090000000003</v>
      </c>
      <c r="DH1996">
        <v>5.8918080000000002</v>
      </c>
      <c r="DI1996">
        <v>13.0341</v>
      </c>
      <c r="DJ1996">
        <v>44.845700000000001</v>
      </c>
      <c r="DK1996">
        <v>50.233139999999999</v>
      </c>
      <c r="DL1996">
        <v>26.085339999999999</v>
      </c>
      <c r="DM1996">
        <v>5.2525649999999997</v>
      </c>
      <c r="DN1996">
        <v>0.36889420000000001</v>
      </c>
      <c r="DO1996">
        <v>19</v>
      </c>
      <c r="DP1996">
        <v>20</v>
      </c>
    </row>
    <row r="1997" spans="1:120" hidden="1" x14ac:dyDescent="0.25">
      <c r="A1997" t="str">
        <f t="shared" si="31"/>
        <v>Industry_Type-1. Agriculture, Mining &amp; Construction_All Elect_44438</v>
      </c>
      <c r="B1997" t="s">
        <v>62</v>
      </c>
      <c r="C1997" t="s">
        <v>211</v>
      </c>
      <c r="D1997" t="s">
        <v>61</v>
      </c>
      <c r="E1997" t="s">
        <v>61</v>
      </c>
      <c r="F1997" t="s">
        <v>61</v>
      </c>
      <c r="G1997" t="s">
        <v>30</v>
      </c>
      <c r="H1997" t="s">
        <v>61</v>
      </c>
      <c r="I1997" t="s">
        <v>61</v>
      </c>
      <c r="J1997" t="s">
        <v>61</v>
      </c>
      <c r="K1997" t="s">
        <v>190</v>
      </c>
      <c r="L1997" s="18">
        <v>44438</v>
      </c>
      <c r="M1997">
        <v>19</v>
      </c>
      <c r="N1997">
        <v>20</v>
      </c>
      <c r="O1997" t="s">
        <v>263</v>
      </c>
      <c r="P1997">
        <v>17</v>
      </c>
      <c r="Q1997">
        <v>16</v>
      </c>
      <c r="R1997">
        <v>0</v>
      </c>
      <c r="S1997">
        <v>0</v>
      </c>
      <c r="T1997">
        <v>0</v>
      </c>
      <c r="U1997">
        <v>0</v>
      </c>
      <c r="V1997">
        <v>0</v>
      </c>
      <c r="W1997">
        <v>706.02062999999998</v>
      </c>
      <c r="X1997">
        <v>1349.9838</v>
      </c>
      <c r="Y1997">
        <v>1325.6695999999999</v>
      </c>
      <c r="Z1997">
        <v>1409.8206</v>
      </c>
      <c r="AA1997">
        <v>1333.4078</v>
      </c>
      <c r="AB1997">
        <v>1542.4227000000001</v>
      </c>
      <c r="AC1997">
        <v>1523.2764999999999</v>
      </c>
      <c r="AD1997">
        <v>1591.0969</v>
      </c>
      <c r="AE1997">
        <v>1707.7244000000001</v>
      </c>
      <c r="AF1997">
        <v>1588.6596</v>
      </c>
      <c r="AG1997">
        <v>1806.6696999999999</v>
      </c>
      <c r="AH1997">
        <v>1898.6162999999999</v>
      </c>
      <c r="AI1997">
        <v>2070.2620999999999</v>
      </c>
      <c r="AJ1997">
        <v>2211.1911</v>
      </c>
      <c r="AK1997">
        <v>2086.8094999999998</v>
      </c>
      <c r="AL1997">
        <v>2135.7323000000001</v>
      </c>
      <c r="AM1997">
        <v>1898.2391</v>
      </c>
      <c r="AN1997">
        <v>1620.8915999999999</v>
      </c>
      <c r="AO1997">
        <v>1340.4808</v>
      </c>
      <c r="AP1997">
        <v>1310.4716000000001</v>
      </c>
      <c r="AQ1997">
        <v>1496.0213000000001</v>
      </c>
      <c r="AR1997">
        <v>1863.1107999999999</v>
      </c>
      <c r="AS1997">
        <v>1879.3371999999999</v>
      </c>
      <c r="AT1997">
        <v>1855.3353999999999</v>
      </c>
      <c r="AU1997">
        <v>78.34375</v>
      </c>
      <c r="AV1997">
        <v>77.34375</v>
      </c>
      <c r="AW1997">
        <v>73.5</v>
      </c>
      <c r="AX1997">
        <v>71.5</v>
      </c>
      <c r="AY1997">
        <v>70.90625</v>
      </c>
      <c r="AZ1997">
        <v>70</v>
      </c>
      <c r="BA1997">
        <v>69.0625</v>
      </c>
      <c r="BB1997">
        <v>69.90625</v>
      </c>
      <c r="BC1997">
        <v>73.28125</v>
      </c>
      <c r="BD1997">
        <v>77.65625</v>
      </c>
      <c r="BE1997">
        <v>80.71875</v>
      </c>
      <c r="BF1997">
        <v>84.75</v>
      </c>
      <c r="BG1997">
        <v>88.78125</v>
      </c>
      <c r="BH1997">
        <v>92.84375</v>
      </c>
      <c r="BI1997">
        <v>96.84375</v>
      </c>
      <c r="BJ1997">
        <v>97.46875</v>
      </c>
      <c r="BK1997">
        <v>99.96875</v>
      </c>
      <c r="BL1997">
        <v>99.5625</v>
      </c>
      <c r="BM1997">
        <v>97.125</v>
      </c>
      <c r="BN1997">
        <v>94.5</v>
      </c>
      <c r="BO1997">
        <v>87.09375</v>
      </c>
      <c r="BP1997">
        <v>83.53125</v>
      </c>
      <c r="BQ1997">
        <v>80.46875</v>
      </c>
      <c r="BR1997">
        <v>78.4375</v>
      </c>
      <c r="BS1997">
        <v>-56.442250000000001</v>
      </c>
      <c r="BT1997">
        <v>-199.40559999999999</v>
      </c>
      <c r="BU1997">
        <v>-120.4751</v>
      </c>
      <c r="BV1997">
        <v>-127.6815</v>
      </c>
      <c r="BW1997">
        <v>25.590389999999999</v>
      </c>
      <c r="BX1997">
        <v>-220.46789999999999</v>
      </c>
      <c r="BY1997">
        <v>-154.12649999999999</v>
      </c>
      <c r="BZ1997">
        <v>-5.1688700000000001</v>
      </c>
      <c r="CA1997">
        <v>34.733699999999999</v>
      </c>
      <c r="CB1997">
        <v>299.90989999999999</v>
      </c>
      <c r="CC1997">
        <v>172.00380000000001</v>
      </c>
      <c r="CD1997">
        <v>114.2281</v>
      </c>
      <c r="CE1997">
        <v>-131.27459999999999</v>
      </c>
      <c r="CF1997">
        <v>-273.14569999999998</v>
      </c>
      <c r="CG1997">
        <v>-159.4357</v>
      </c>
      <c r="CH1997">
        <v>-161.9622</v>
      </c>
      <c r="CI1997">
        <v>172.405</v>
      </c>
      <c r="CJ1997">
        <v>522.65809999999999</v>
      </c>
      <c r="CK1997">
        <v>850.3057</v>
      </c>
      <c r="CL1997">
        <v>881.60209999999995</v>
      </c>
      <c r="CM1997">
        <v>730.84730000000002</v>
      </c>
      <c r="CN1997">
        <v>282.59019999999998</v>
      </c>
      <c r="CO1997">
        <v>229.45099999999999</v>
      </c>
      <c r="CP1997">
        <v>159.91739999999999</v>
      </c>
      <c r="CQ1997">
        <v>3720.7460000000001</v>
      </c>
      <c r="CR1997">
        <v>3404.7809999999999</v>
      </c>
      <c r="CS1997">
        <v>2507.1880000000001</v>
      </c>
      <c r="CT1997">
        <v>3599.6840000000002</v>
      </c>
      <c r="CU1997">
        <v>2550.3850000000002</v>
      </c>
      <c r="CV1997">
        <v>1559.9490000000001</v>
      </c>
      <c r="CW1997">
        <v>1237.9100000000001</v>
      </c>
      <c r="CX1997">
        <v>892.38289999999995</v>
      </c>
      <c r="CY1997">
        <v>1192.9459999999999</v>
      </c>
      <c r="CZ1997">
        <v>3336.6190000000001</v>
      </c>
      <c r="DA1997">
        <v>4617.6869999999999</v>
      </c>
      <c r="DB1997">
        <v>4836.6859999999997</v>
      </c>
      <c r="DC1997">
        <v>5115.3760000000002</v>
      </c>
      <c r="DD1997">
        <v>5590.1210000000001</v>
      </c>
      <c r="DE1997">
        <v>4995.4620000000004</v>
      </c>
      <c r="DF1997">
        <v>5277.6229999999996</v>
      </c>
      <c r="DG1997">
        <v>4727.0029999999997</v>
      </c>
      <c r="DH1997">
        <v>4947.5889999999999</v>
      </c>
      <c r="DI1997">
        <v>5016.0590000000002</v>
      </c>
      <c r="DJ1997">
        <v>4910.9920000000002</v>
      </c>
      <c r="DK1997">
        <v>5241.8739999999998</v>
      </c>
      <c r="DL1997">
        <v>4918.2690000000002</v>
      </c>
      <c r="DM1997">
        <v>5276.1229999999996</v>
      </c>
      <c r="DN1997">
        <v>4948.3360000000002</v>
      </c>
      <c r="DO1997">
        <v>19</v>
      </c>
      <c r="DP1997">
        <v>20</v>
      </c>
    </row>
    <row r="1998" spans="1:120" hidden="1" x14ac:dyDescent="0.25">
      <c r="A1998" t="str">
        <f t="shared" si="31"/>
        <v>Industry_Type-8. Other_All Elect_44438</v>
      </c>
      <c r="B1998" t="s">
        <v>62</v>
      </c>
      <c r="C1998" t="s">
        <v>267</v>
      </c>
      <c r="D1998" t="s">
        <v>61</v>
      </c>
      <c r="E1998" t="s">
        <v>61</v>
      </c>
      <c r="F1998" t="s">
        <v>61</v>
      </c>
      <c r="G1998" t="s">
        <v>268</v>
      </c>
      <c r="H1998" t="s">
        <v>61</v>
      </c>
      <c r="I1998" t="s">
        <v>61</v>
      </c>
      <c r="J1998" t="s">
        <v>61</v>
      </c>
      <c r="K1998" t="s">
        <v>190</v>
      </c>
      <c r="L1998" s="18">
        <v>44438</v>
      </c>
      <c r="M1998">
        <v>19</v>
      </c>
      <c r="N1998">
        <v>20</v>
      </c>
      <c r="O1998" t="s">
        <v>263</v>
      </c>
      <c r="P1998">
        <v>1</v>
      </c>
      <c r="Q1998">
        <v>1</v>
      </c>
      <c r="R1998">
        <v>0</v>
      </c>
      <c r="S1998">
        <v>0</v>
      </c>
      <c r="T1998">
        <v>1</v>
      </c>
      <c r="U1998">
        <v>0</v>
      </c>
      <c r="V1998">
        <v>1</v>
      </c>
      <c r="W1998">
        <v>7.0220000000000002</v>
      </c>
      <c r="X1998">
        <v>8.1959999999999997</v>
      </c>
      <c r="Y1998">
        <v>8.0470000000000006</v>
      </c>
      <c r="Z1998">
        <v>6.9420000000000002</v>
      </c>
      <c r="AA1998">
        <v>6.8</v>
      </c>
      <c r="AB1998">
        <v>6.5860000000000003</v>
      </c>
      <c r="AC1998">
        <v>7.26</v>
      </c>
      <c r="AD1998">
        <v>8.9830000000000005</v>
      </c>
      <c r="AE1998">
        <v>10.411</v>
      </c>
      <c r="AF1998">
        <v>9.83</v>
      </c>
      <c r="AG1998">
        <v>10.353999999999999</v>
      </c>
      <c r="AH1998">
        <v>10.718</v>
      </c>
      <c r="AI1998">
        <v>10.476000000000001</v>
      </c>
      <c r="AJ1998">
        <v>9.9450000000000003</v>
      </c>
      <c r="AK1998">
        <v>10.638999999999999</v>
      </c>
      <c r="AL1998">
        <v>10.798999999999999</v>
      </c>
      <c r="AM1998">
        <v>10.372</v>
      </c>
      <c r="AN1998">
        <v>10.935</v>
      </c>
      <c r="AO1998">
        <v>11.071999999999999</v>
      </c>
      <c r="AP1998">
        <v>10.952</v>
      </c>
      <c r="AQ1998">
        <v>10.891999999999999</v>
      </c>
      <c r="AR1998">
        <v>8.7230000000000008</v>
      </c>
      <c r="AS1998">
        <v>7.7859999999999996</v>
      </c>
      <c r="AT1998">
        <v>7.1760000000000002</v>
      </c>
      <c r="AU1998">
        <v>70</v>
      </c>
      <c r="AV1998">
        <v>71.5</v>
      </c>
      <c r="AW1998">
        <v>70</v>
      </c>
      <c r="AX1998">
        <v>70.5</v>
      </c>
      <c r="AY1998">
        <v>69.5</v>
      </c>
      <c r="AZ1998">
        <v>68.5</v>
      </c>
      <c r="BA1998">
        <v>68.5</v>
      </c>
      <c r="BB1998">
        <v>69.5</v>
      </c>
      <c r="BC1998">
        <v>74</v>
      </c>
      <c r="BD1998">
        <v>83.5</v>
      </c>
      <c r="BE1998">
        <v>89</v>
      </c>
      <c r="BF1998">
        <v>93</v>
      </c>
      <c r="BG1998">
        <v>96</v>
      </c>
      <c r="BH1998">
        <v>96.5</v>
      </c>
      <c r="BI1998">
        <v>97.5</v>
      </c>
      <c r="BJ1998">
        <v>98</v>
      </c>
      <c r="BK1998">
        <v>98</v>
      </c>
      <c r="BL1998">
        <v>97.5</v>
      </c>
      <c r="BM1998">
        <v>95.5</v>
      </c>
      <c r="BN1998">
        <v>89.5</v>
      </c>
      <c r="BO1998">
        <v>80</v>
      </c>
      <c r="BP1998">
        <v>74</v>
      </c>
      <c r="BQ1998">
        <v>71.5</v>
      </c>
      <c r="BR1998">
        <v>69.5</v>
      </c>
      <c r="BS1998">
        <v>0.1003184</v>
      </c>
      <c r="BT1998">
        <v>-1.2568760000000001</v>
      </c>
      <c r="BU1998">
        <v>-0.86742830000000004</v>
      </c>
      <c r="BV1998">
        <v>5.2158400000000001E-2</v>
      </c>
      <c r="BW1998">
        <v>0.29624410000000001</v>
      </c>
      <c r="BX1998">
        <v>0.15907859999999999</v>
      </c>
      <c r="BY1998">
        <v>0.16359280000000001</v>
      </c>
      <c r="BZ1998">
        <v>-0.34928039999999999</v>
      </c>
      <c r="CA1998">
        <v>-0.3193703</v>
      </c>
      <c r="CB1998">
        <v>0.106782</v>
      </c>
      <c r="CC1998">
        <v>1.7104100000000001E-2</v>
      </c>
      <c r="CD1998">
        <v>-0.55233480000000001</v>
      </c>
      <c r="CE1998">
        <v>-0.2174797</v>
      </c>
      <c r="CF1998">
        <v>0.19337370000000001</v>
      </c>
      <c r="CG1998">
        <v>-0.27234459999999999</v>
      </c>
      <c r="CH1998">
        <v>-0.36281970000000002</v>
      </c>
      <c r="CI1998">
        <v>-1.0255800000000001E-2</v>
      </c>
      <c r="CJ1998">
        <v>0.14579010000000001</v>
      </c>
      <c r="CK1998">
        <v>-0.25420949999999998</v>
      </c>
      <c r="CL1998">
        <v>-0.29038809999999998</v>
      </c>
      <c r="CM1998">
        <v>-0.36160369999999997</v>
      </c>
      <c r="CN1998">
        <v>4.3685000000000002E-2</v>
      </c>
      <c r="CO1998">
        <v>-3.09901E-2</v>
      </c>
      <c r="CP1998">
        <v>-0.1659226</v>
      </c>
      <c r="CQ1998">
        <v>3.2848E-3</v>
      </c>
      <c r="CR1998">
        <v>7.3835999999999997E-3</v>
      </c>
      <c r="CS1998">
        <v>2.7851999999999998E-3</v>
      </c>
      <c r="CT1998">
        <v>4.9100000000000003E-3</v>
      </c>
      <c r="CU1998">
        <v>3.3327999999999999E-3</v>
      </c>
      <c r="CV1998">
        <v>2.19665E-2</v>
      </c>
      <c r="CW1998">
        <v>1.8494400000000001E-2</v>
      </c>
      <c r="CX1998">
        <v>5.6809E-3</v>
      </c>
      <c r="CY1998">
        <v>7.3248999999999996E-3</v>
      </c>
      <c r="CZ1998">
        <v>6.2065999999999996E-3</v>
      </c>
      <c r="DA1998">
        <v>4.3991999999999998E-3</v>
      </c>
      <c r="DB1998">
        <v>5.9170999999999998E-3</v>
      </c>
      <c r="DC1998">
        <v>6.3619999999999996E-3</v>
      </c>
      <c r="DD1998">
        <v>7.5274000000000001E-3</v>
      </c>
      <c r="DE1998">
        <v>4.8434000000000003E-3</v>
      </c>
      <c r="DF1998">
        <v>6.1681000000000001E-3</v>
      </c>
      <c r="DG1998">
        <v>4.2255000000000001E-3</v>
      </c>
      <c r="DH1998">
        <v>4.3040999999999999E-3</v>
      </c>
      <c r="DI1998">
        <v>5.2943E-3</v>
      </c>
      <c r="DJ1998">
        <v>4.8072999999999996E-3</v>
      </c>
      <c r="DK1998">
        <v>1.47349E-2</v>
      </c>
      <c r="DL1998">
        <v>1.51044E-2</v>
      </c>
      <c r="DM1998">
        <v>1.39706E-2</v>
      </c>
      <c r="DN1998">
        <v>3.7472E-3</v>
      </c>
      <c r="DO1998">
        <v>19</v>
      </c>
      <c r="DP1998">
        <v>20</v>
      </c>
    </row>
    <row r="1999" spans="1:120" hidden="1" x14ac:dyDescent="0.25">
      <c r="A1999" t="str">
        <f t="shared" si="31"/>
        <v>Industry_Type-7. Institutional/Government_All Elect_44438</v>
      </c>
      <c r="B1999" t="s">
        <v>62</v>
      </c>
      <c r="C1999" t="s">
        <v>208</v>
      </c>
      <c r="D1999" t="s">
        <v>61</v>
      </c>
      <c r="E1999" t="s">
        <v>61</v>
      </c>
      <c r="F1999" t="s">
        <v>61</v>
      </c>
      <c r="G1999" t="s">
        <v>35</v>
      </c>
      <c r="H1999" t="s">
        <v>61</v>
      </c>
      <c r="I1999" t="s">
        <v>61</v>
      </c>
      <c r="J1999" t="s">
        <v>61</v>
      </c>
      <c r="K1999" t="s">
        <v>190</v>
      </c>
      <c r="L1999" s="18">
        <v>44438</v>
      </c>
      <c r="M1999">
        <v>19</v>
      </c>
      <c r="N1999">
        <v>20</v>
      </c>
      <c r="O1999" t="s">
        <v>263</v>
      </c>
      <c r="P1999">
        <v>8</v>
      </c>
      <c r="Q1999">
        <v>8</v>
      </c>
      <c r="R1999">
        <v>0</v>
      </c>
      <c r="S1999">
        <v>0</v>
      </c>
      <c r="T1999">
        <v>1</v>
      </c>
      <c r="U1999">
        <v>0</v>
      </c>
      <c r="V1999">
        <v>1</v>
      </c>
      <c r="W1999">
        <v>24.062999999999999</v>
      </c>
      <c r="X1999">
        <v>23.783999999999999</v>
      </c>
      <c r="Y1999">
        <v>23.943999999999999</v>
      </c>
      <c r="Z1999">
        <v>23.904</v>
      </c>
      <c r="AA1999">
        <v>24.263999999999999</v>
      </c>
      <c r="AB1999">
        <v>30.103999999999999</v>
      </c>
      <c r="AC1999">
        <v>160.37700000000001</v>
      </c>
      <c r="AD1999">
        <v>220.00399999999999</v>
      </c>
      <c r="AE1999">
        <v>208.965</v>
      </c>
      <c r="AF1999">
        <v>193.32499999999999</v>
      </c>
      <c r="AG1999">
        <v>303.923</v>
      </c>
      <c r="AH1999">
        <v>317.08300000000003</v>
      </c>
      <c r="AI1999">
        <v>325.26900000000001</v>
      </c>
      <c r="AJ1999">
        <v>344.67</v>
      </c>
      <c r="AK1999">
        <v>362.49700000000001</v>
      </c>
      <c r="AL1999">
        <v>364.19</v>
      </c>
      <c r="AM1999">
        <v>374.94900000000001</v>
      </c>
      <c r="AN1999">
        <v>412.59</v>
      </c>
      <c r="AO1999">
        <v>280.45999999999998</v>
      </c>
      <c r="AP1999">
        <v>293.73200000000003</v>
      </c>
      <c r="AQ1999">
        <v>262.94099999999997</v>
      </c>
      <c r="AR1999">
        <v>39.423000000000002</v>
      </c>
      <c r="AS1999">
        <v>25.463000000000001</v>
      </c>
      <c r="AT1999">
        <v>25.582999999999998</v>
      </c>
      <c r="AU1999">
        <v>72.5625</v>
      </c>
      <c r="AV1999">
        <v>72.1875</v>
      </c>
      <c r="AW1999">
        <v>70.3125</v>
      </c>
      <c r="AX1999">
        <v>69.125</v>
      </c>
      <c r="AY1999">
        <v>67.5</v>
      </c>
      <c r="AZ1999">
        <v>67</v>
      </c>
      <c r="BA1999">
        <v>66.875</v>
      </c>
      <c r="BB1999">
        <v>66.6875</v>
      </c>
      <c r="BC1999">
        <v>69.5625</v>
      </c>
      <c r="BD1999">
        <v>74.5625</v>
      </c>
      <c r="BE1999">
        <v>78.875</v>
      </c>
      <c r="BF1999">
        <v>83.3125</v>
      </c>
      <c r="BG1999">
        <v>87.625</v>
      </c>
      <c r="BH1999">
        <v>91.0625</v>
      </c>
      <c r="BI1999">
        <v>93.875</v>
      </c>
      <c r="BJ1999">
        <v>95.5625</v>
      </c>
      <c r="BK1999">
        <v>97.3125</v>
      </c>
      <c r="BL1999">
        <v>97.75</v>
      </c>
      <c r="BM1999">
        <v>96</v>
      </c>
      <c r="BN1999">
        <v>90.875</v>
      </c>
      <c r="BO1999">
        <v>83.5625</v>
      </c>
      <c r="BP1999">
        <v>78.625</v>
      </c>
      <c r="BQ1999">
        <v>75.1875</v>
      </c>
      <c r="BR1999">
        <v>73.0625</v>
      </c>
      <c r="BS1999">
        <v>1.867189</v>
      </c>
      <c r="BT1999">
        <v>0.19848769999999999</v>
      </c>
      <c r="BU1999">
        <v>-4.2565400000000003E-2</v>
      </c>
      <c r="BV1999">
        <v>3.44871E-2</v>
      </c>
      <c r="BW1999">
        <v>-0.1254392</v>
      </c>
      <c r="BX1999">
        <v>9.4322999999999997</v>
      </c>
      <c r="BY1999">
        <v>-16.884419999999999</v>
      </c>
      <c r="BZ1999">
        <v>-21.409770000000002</v>
      </c>
      <c r="CA1999">
        <v>-4.1393779999999998</v>
      </c>
      <c r="CB1999">
        <v>25.837250000000001</v>
      </c>
      <c r="CC1999">
        <v>-10.25339</v>
      </c>
      <c r="CD1999">
        <v>-2.5714410000000001</v>
      </c>
      <c r="CE1999">
        <v>4.3020290000000001</v>
      </c>
      <c r="CF1999">
        <v>-0.55576409999999998</v>
      </c>
      <c r="CG1999">
        <v>-7.7789609999999998</v>
      </c>
      <c r="CH1999">
        <v>-0.28990850000000001</v>
      </c>
      <c r="CI1999">
        <v>-3.2803909999999998</v>
      </c>
      <c r="CJ1999">
        <v>-39.812860000000001</v>
      </c>
      <c r="CK1999">
        <v>82.431349999999995</v>
      </c>
      <c r="CL1999">
        <v>44.043959999999998</v>
      </c>
      <c r="CM1999">
        <v>-23.927150000000001</v>
      </c>
      <c r="CN1999">
        <v>17.706140000000001</v>
      </c>
      <c r="CO1999">
        <v>1.0713649999999999</v>
      </c>
      <c r="CP1999">
        <v>-0.43487890000000001</v>
      </c>
      <c r="CQ1999">
        <v>2.2115689999999999</v>
      </c>
      <c r="CR1999">
        <v>2.6595899999999999E-2</v>
      </c>
      <c r="CS1999">
        <v>2.21995E-2</v>
      </c>
      <c r="CT1999">
        <v>1.7893200000000001E-2</v>
      </c>
      <c r="CU1999">
        <v>0.54008809999999996</v>
      </c>
      <c r="CV1999">
        <v>12.70086</v>
      </c>
      <c r="CW1999">
        <v>30.192519999999998</v>
      </c>
      <c r="CX1999">
        <v>19.013339999999999</v>
      </c>
      <c r="CY1999">
        <v>14.883279999999999</v>
      </c>
      <c r="CZ1999">
        <v>13.31146</v>
      </c>
      <c r="DA1999">
        <v>9.6430059999999997</v>
      </c>
      <c r="DB1999">
        <v>4.7700129999999996</v>
      </c>
      <c r="DC1999">
        <v>4.1351550000000001</v>
      </c>
      <c r="DD1999">
        <v>4.7865529999999996</v>
      </c>
      <c r="DE1999">
        <v>4.8083830000000001</v>
      </c>
      <c r="DF1999">
        <v>4.8208070000000003</v>
      </c>
      <c r="DG1999">
        <v>5.2055610000000003</v>
      </c>
      <c r="DH1999">
        <v>5.3428930000000001</v>
      </c>
      <c r="DI1999">
        <v>11.74624</v>
      </c>
      <c r="DJ1999">
        <v>38.876480000000001</v>
      </c>
      <c r="DK1999">
        <v>45.025260000000003</v>
      </c>
      <c r="DL1999">
        <v>22.456939999999999</v>
      </c>
      <c r="DM1999">
        <v>3.5729090000000001</v>
      </c>
      <c r="DN1999">
        <v>8.5612400000000005E-2</v>
      </c>
      <c r="DO1999">
        <v>19</v>
      </c>
      <c r="DP1999">
        <v>20</v>
      </c>
    </row>
    <row r="2000" spans="1:120" hidden="1" x14ac:dyDescent="0.25">
      <c r="A2000" t="str">
        <f t="shared" si="31"/>
        <v>Industry_Type-2. Manufacturing_All Elect_44438</v>
      </c>
      <c r="B2000" t="s">
        <v>62</v>
      </c>
      <c r="C2000" t="s">
        <v>218</v>
      </c>
      <c r="D2000" t="s">
        <v>61</v>
      </c>
      <c r="E2000" t="s">
        <v>61</v>
      </c>
      <c r="F2000" t="s">
        <v>61</v>
      </c>
      <c r="G2000" t="s">
        <v>38</v>
      </c>
      <c r="H2000" t="s">
        <v>61</v>
      </c>
      <c r="I2000" t="s">
        <v>61</v>
      </c>
      <c r="J2000" t="s">
        <v>61</v>
      </c>
      <c r="K2000" t="s">
        <v>190</v>
      </c>
      <c r="L2000" s="18">
        <v>44438</v>
      </c>
      <c r="M2000">
        <v>19</v>
      </c>
      <c r="N2000">
        <v>20</v>
      </c>
      <c r="O2000" t="s">
        <v>263</v>
      </c>
      <c r="P2000">
        <v>1</v>
      </c>
      <c r="Q2000">
        <v>1</v>
      </c>
      <c r="R2000">
        <v>0</v>
      </c>
      <c r="S2000">
        <v>0</v>
      </c>
      <c r="T2000">
        <v>1</v>
      </c>
      <c r="U2000">
        <v>0</v>
      </c>
      <c r="V2000">
        <v>1</v>
      </c>
      <c r="W2000">
        <v>332.64</v>
      </c>
      <c r="X2000">
        <v>323.64</v>
      </c>
      <c r="Y2000">
        <v>335.16</v>
      </c>
      <c r="Z2000">
        <v>383.04</v>
      </c>
      <c r="AA2000">
        <v>708.84</v>
      </c>
      <c r="AB2000">
        <v>1148.76</v>
      </c>
      <c r="AC2000">
        <v>1250.28</v>
      </c>
      <c r="AD2000">
        <v>1147.68</v>
      </c>
      <c r="AE2000">
        <v>882.36</v>
      </c>
      <c r="AF2000">
        <v>730.08</v>
      </c>
      <c r="AG2000">
        <v>714.24</v>
      </c>
      <c r="AH2000">
        <v>725.76</v>
      </c>
      <c r="AI2000">
        <v>745.92</v>
      </c>
      <c r="AJ2000">
        <v>683.64</v>
      </c>
      <c r="AK2000">
        <v>522</v>
      </c>
      <c r="AL2000">
        <v>370.08</v>
      </c>
      <c r="AM2000">
        <v>199.08</v>
      </c>
      <c r="AN2000">
        <v>283.68</v>
      </c>
      <c r="AO2000">
        <v>463.68</v>
      </c>
      <c r="AP2000">
        <v>582.48</v>
      </c>
      <c r="AQ2000">
        <v>638.28</v>
      </c>
      <c r="AR2000">
        <v>683.64</v>
      </c>
      <c r="AS2000">
        <v>541.44000000000005</v>
      </c>
      <c r="AT2000">
        <v>442.44</v>
      </c>
      <c r="AU2000">
        <v>76</v>
      </c>
      <c r="AV2000">
        <v>75</v>
      </c>
      <c r="AW2000">
        <v>73.5</v>
      </c>
      <c r="AX2000">
        <v>71.5</v>
      </c>
      <c r="AY2000">
        <v>69.5</v>
      </c>
      <c r="AZ2000">
        <v>70</v>
      </c>
      <c r="BA2000">
        <v>70</v>
      </c>
      <c r="BB2000">
        <v>68.5</v>
      </c>
      <c r="BC2000">
        <v>70</v>
      </c>
      <c r="BD2000">
        <v>72.5</v>
      </c>
      <c r="BE2000">
        <v>76.5</v>
      </c>
      <c r="BF2000">
        <v>81</v>
      </c>
      <c r="BG2000">
        <v>85.5</v>
      </c>
      <c r="BH2000">
        <v>90.5</v>
      </c>
      <c r="BI2000">
        <v>94.5</v>
      </c>
      <c r="BJ2000">
        <v>97</v>
      </c>
      <c r="BK2000">
        <v>99.5</v>
      </c>
      <c r="BL2000">
        <v>100.5</v>
      </c>
      <c r="BM2000">
        <v>99</v>
      </c>
      <c r="BN2000">
        <v>94.5</v>
      </c>
      <c r="BO2000">
        <v>88.5</v>
      </c>
      <c r="BP2000">
        <v>84</v>
      </c>
      <c r="BQ2000">
        <v>80</v>
      </c>
      <c r="BR2000">
        <v>77.5</v>
      </c>
      <c r="BS2000">
        <v>5.1365049999999997</v>
      </c>
      <c r="BT2000">
        <v>14.91226</v>
      </c>
      <c r="BU2000">
        <v>11.45804</v>
      </c>
      <c r="BV2000">
        <v>28.241389999999999</v>
      </c>
      <c r="BW2000">
        <v>110.0309</v>
      </c>
      <c r="BX2000">
        <v>-28.227910000000001</v>
      </c>
      <c r="BY2000">
        <v>-25.812010000000001</v>
      </c>
      <c r="BZ2000">
        <v>-5.7696529999999999</v>
      </c>
      <c r="CA2000">
        <v>-27.97766</v>
      </c>
      <c r="CB2000">
        <v>-22.243770000000001</v>
      </c>
      <c r="CC2000">
        <v>-29.950990000000001</v>
      </c>
      <c r="CD2000">
        <v>-49.714170000000003</v>
      </c>
      <c r="CE2000">
        <v>-54.482059999999997</v>
      </c>
      <c r="CF2000">
        <v>-44.140749999999997</v>
      </c>
      <c r="CG2000">
        <v>-23.469539999999999</v>
      </c>
      <c r="CH2000">
        <v>7.6834110000000004</v>
      </c>
      <c r="CI2000">
        <v>101.15170000000001</v>
      </c>
      <c r="CJ2000">
        <v>89.023830000000004</v>
      </c>
      <c r="CK2000">
        <v>159.5718</v>
      </c>
      <c r="CL2000">
        <v>187.82820000000001</v>
      </c>
      <c r="CM2000">
        <v>111.0903</v>
      </c>
      <c r="CN2000">
        <v>6.8262939999999999</v>
      </c>
      <c r="CO2000">
        <v>33.975459999999998</v>
      </c>
      <c r="CP2000">
        <v>65.597899999999996</v>
      </c>
      <c r="CQ2000">
        <v>184.23230000000001</v>
      </c>
      <c r="CR2000">
        <v>139.9111</v>
      </c>
      <c r="CS2000">
        <v>132.51400000000001</v>
      </c>
      <c r="CT2000">
        <v>326.2706</v>
      </c>
      <c r="CU2000">
        <v>520.52560000000005</v>
      </c>
      <c r="CV2000">
        <v>219.32499999999999</v>
      </c>
      <c r="CW2000">
        <v>264.57069999999999</v>
      </c>
      <c r="CX2000">
        <v>151.00280000000001</v>
      </c>
      <c r="CY2000">
        <v>200.9228</v>
      </c>
      <c r="CZ2000">
        <v>517.46990000000005</v>
      </c>
      <c r="DA2000">
        <v>609.1748</v>
      </c>
      <c r="DB2000">
        <v>745.09090000000003</v>
      </c>
      <c r="DC2000">
        <v>927.30380000000002</v>
      </c>
      <c r="DD2000">
        <v>1157.751</v>
      </c>
      <c r="DE2000">
        <v>1103.646</v>
      </c>
      <c r="DF2000">
        <v>1310.3140000000001</v>
      </c>
      <c r="DG2000">
        <v>980.49210000000005</v>
      </c>
      <c r="DH2000">
        <v>991.89369999999997</v>
      </c>
      <c r="DI2000">
        <v>551.9597</v>
      </c>
      <c r="DJ2000">
        <v>376.1223</v>
      </c>
      <c r="DK2000">
        <v>427.22710000000001</v>
      </c>
      <c r="DL2000">
        <v>192.70320000000001</v>
      </c>
      <c r="DM2000">
        <v>143.98169999999999</v>
      </c>
      <c r="DN2000">
        <v>104.4423</v>
      </c>
      <c r="DO2000">
        <v>19</v>
      </c>
      <c r="DP2000">
        <v>20</v>
      </c>
    </row>
    <row r="2001" spans="1:120" hidden="1" x14ac:dyDescent="0.25">
      <c r="A2001" t="str">
        <f t="shared" si="31"/>
        <v>Aggregator-Polaris Energy Services_All Elect_44438</v>
      </c>
      <c r="B2001" t="s">
        <v>62</v>
      </c>
      <c r="C2001" t="s">
        <v>223</v>
      </c>
      <c r="D2001" t="s">
        <v>61</v>
      </c>
      <c r="E2001" t="s">
        <v>61</v>
      </c>
      <c r="F2001" t="s">
        <v>168</v>
      </c>
      <c r="G2001" t="s">
        <v>61</v>
      </c>
      <c r="H2001" t="s">
        <v>61</v>
      </c>
      <c r="I2001" t="s">
        <v>61</v>
      </c>
      <c r="J2001" t="s">
        <v>61</v>
      </c>
      <c r="K2001" t="s">
        <v>190</v>
      </c>
      <c r="L2001" s="18">
        <v>44438</v>
      </c>
      <c r="M2001">
        <v>19</v>
      </c>
      <c r="N2001">
        <v>20</v>
      </c>
      <c r="O2001" t="s">
        <v>263</v>
      </c>
      <c r="P2001">
        <v>15</v>
      </c>
      <c r="Q2001">
        <v>15</v>
      </c>
      <c r="R2001">
        <v>0</v>
      </c>
      <c r="S2001">
        <v>0</v>
      </c>
      <c r="T2001">
        <v>0</v>
      </c>
      <c r="U2001">
        <v>0</v>
      </c>
      <c r="V2001">
        <v>0</v>
      </c>
      <c r="W2001">
        <v>192.89</v>
      </c>
      <c r="X2001">
        <v>104.173</v>
      </c>
      <c r="Y2001">
        <v>104.089</v>
      </c>
      <c r="Z2001">
        <v>104.09</v>
      </c>
      <c r="AA2001">
        <v>104.172</v>
      </c>
      <c r="AB2001">
        <v>104.092</v>
      </c>
      <c r="AC2001">
        <v>65.671999999999997</v>
      </c>
      <c r="AD2001">
        <v>97.102999999999994</v>
      </c>
      <c r="AE2001">
        <v>186.47</v>
      </c>
      <c r="AF2001">
        <v>240.00899999999999</v>
      </c>
      <c r="AG2001">
        <v>373.19499999999999</v>
      </c>
      <c r="AH2001">
        <v>477.733</v>
      </c>
      <c r="AI2001">
        <v>422.08199999999999</v>
      </c>
      <c r="AJ2001">
        <v>387.92099999999999</v>
      </c>
      <c r="AK2001">
        <v>308.05599999999998</v>
      </c>
      <c r="AL2001">
        <v>306.101</v>
      </c>
      <c r="AM2001">
        <v>206.178</v>
      </c>
      <c r="AN2001">
        <v>0.34499999999999997</v>
      </c>
      <c r="AO2001">
        <v>0.42899999999999999</v>
      </c>
      <c r="AP2001">
        <v>0.98499999999999999</v>
      </c>
      <c r="AQ2001">
        <v>73.62</v>
      </c>
      <c r="AR2001">
        <v>269.11599999999999</v>
      </c>
      <c r="AS2001">
        <v>268.78800000000001</v>
      </c>
      <c r="AT2001">
        <v>268.99799999999999</v>
      </c>
      <c r="AU2001">
        <v>78.5</v>
      </c>
      <c r="AV2001">
        <v>77.5</v>
      </c>
      <c r="AW2001">
        <v>73.5</v>
      </c>
      <c r="AX2001">
        <v>71.5</v>
      </c>
      <c r="AY2001">
        <v>71</v>
      </c>
      <c r="AZ2001">
        <v>70</v>
      </c>
      <c r="BA2001">
        <v>69</v>
      </c>
      <c r="BB2001">
        <v>70</v>
      </c>
      <c r="BC2001">
        <v>73.5</v>
      </c>
      <c r="BD2001">
        <v>78</v>
      </c>
      <c r="BE2001">
        <v>81</v>
      </c>
      <c r="BF2001">
        <v>85</v>
      </c>
      <c r="BG2001">
        <v>89</v>
      </c>
      <c r="BH2001">
        <v>93</v>
      </c>
      <c r="BI2001">
        <v>97</v>
      </c>
      <c r="BJ2001">
        <v>97.5</v>
      </c>
      <c r="BK2001">
        <v>100</v>
      </c>
      <c r="BL2001">
        <v>99.5</v>
      </c>
      <c r="BM2001">
        <v>97</v>
      </c>
      <c r="BN2001">
        <v>94.5</v>
      </c>
      <c r="BO2001">
        <v>87</v>
      </c>
      <c r="BP2001">
        <v>83.5</v>
      </c>
      <c r="BQ2001">
        <v>80.5</v>
      </c>
      <c r="BR2001">
        <v>78.5</v>
      </c>
      <c r="BS2001">
        <v>0.44581480000000001</v>
      </c>
      <c r="BT2001">
        <v>-125.976</v>
      </c>
      <c r="BU2001">
        <v>-124.9298</v>
      </c>
      <c r="BV2001">
        <v>-121.01819999999999</v>
      </c>
      <c r="BW2001">
        <v>-126.82559999999999</v>
      </c>
      <c r="BX2001">
        <v>-124.87690000000001</v>
      </c>
      <c r="BY2001">
        <v>-22.629850000000001</v>
      </c>
      <c r="BZ2001">
        <v>146.40559999999999</v>
      </c>
      <c r="CA2001">
        <v>95.879750000000001</v>
      </c>
      <c r="CB2001">
        <v>42.46087</v>
      </c>
      <c r="CC2001">
        <v>-123.1408</v>
      </c>
      <c r="CD2001">
        <v>-236.74</v>
      </c>
      <c r="CE2001">
        <v>-241.4659</v>
      </c>
      <c r="CF2001">
        <v>-211.6935</v>
      </c>
      <c r="CG2001">
        <v>-119.75320000000001</v>
      </c>
      <c r="CH2001">
        <v>-65.806629999999998</v>
      </c>
      <c r="CI2001">
        <v>103.4308</v>
      </c>
      <c r="CJ2001">
        <v>356.11750000000001</v>
      </c>
      <c r="CK2001">
        <v>400.31270000000001</v>
      </c>
      <c r="CL2001">
        <v>453.12349999999998</v>
      </c>
      <c r="CM2001">
        <v>411.346</v>
      </c>
      <c r="CN2001">
        <v>195.6463</v>
      </c>
      <c r="CO2001">
        <v>193.9074</v>
      </c>
      <c r="CP2001">
        <v>189.90559999999999</v>
      </c>
      <c r="CQ2001">
        <v>1834.6669999999999</v>
      </c>
      <c r="CR2001">
        <v>379.14420000000001</v>
      </c>
      <c r="CS2001">
        <v>414.03629999999998</v>
      </c>
      <c r="CT2001">
        <v>395.68799999999999</v>
      </c>
      <c r="CU2001">
        <v>385.84559999999999</v>
      </c>
      <c r="CV2001">
        <v>383.1</v>
      </c>
      <c r="CW2001">
        <v>201.24379999999999</v>
      </c>
      <c r="CX2001">
        <v>264.24979999999999</v>
      </c>
      <c r="CY2001">
        <v>410.03440000000001</v>
      </c>
      <c r="CZ2001">
        <v>437.27910000000003</v>
      </c>
      <c r="DA2001">
        <v>519.12459999999999</v>
      </c>
      <c r="DB2001">
        <v>556.0643</v>
      </c>
      <c r="DC2001">
        <v>553.2817</v>
      </c>
      <c r="DD2001">
        <v>564.99270000000001</v>
      </c>
      <c r="DE2001">
        <v>678.83320000000003</v>
      </c>
      <c r="DF2001">
        <v>807.34780000000001</v>
      </c>
      <c r="DG2001">
        <v>1004.143</v>
      </c>
      <c r="DH2001">
        <v>1118.384</v>
      </c>
      <c r="DI2001">
        <v>1334.1010000000001</v>
      </c>
      <c r="DJ2001">
        <v>1629.586</v>
      </c>
      <c r="DK2001">
        <v>1942.5740000000001</v>
      </c>
      <c r="DL2001">
        <v>1661.5640000000001</v>
      </c>
      <c r="DM2001">
        <v>1703.424</v>
      </c>
      <c r="DN2001">
        <v>1677.615</v>
      </c>
      <c r="DO2001">
        <v>19</v>
      </c>
      <c r="DP2001">
        <v>20</v>
      </c>
    </row>
    <row r="2002" spans="1:120" hidden="1" x14ac:dyDescent="0.25">
      <c r="A2002" t="str">
        <f t="shared" si="31"/>
        <v>Industry_Type-5. Offices, Hotels, Finance, Services_All Elect_44438</v>
      </c>
      <c r="B2002" t="s">
        <v>62</v>
      </c>
      <c r="C2002" t="s">
        <v>205</v>
      </c>
      <c r="D2002" t="s">
        <v>61</v>
      </c>
      <c r="E2002" t="s">
        <v>61</v>
      </c>
      <c r="F2002" t="s">
        <v>61</v>
      </c>
      <c r="G2002" t="s">
        <v>37</v>
      </c>
      <c r="H2002" t="s">
        <v>61</v>
      </c>
      <c r="I2002" t="s">
        <v>61</v>
      </c>
      <c r="J2002" t="s">
        <v>61</v>
      </c>
      <c r="K2002" t="s">
        <v>190</v>
      </c>
      <c r="L2002" s="18">
        <v>44438</v>
      </c>
      <c r="M2002">
        <v>19</v>
      </c>
      <c r="N2002">
        <v>20</v>
      </c>
      <c r="O2002" t="s">
        <v>263</v>
      </c>
      <c r="P2002">
        <v>6</v>
      </c>
      <c r="Q2002">
        <v>6</v>
      </c>
      <c r="R2002">
        <v>0</v>
      </c>
      <c r="S2002">
        <v>0</v>
      </c>
      <c r="T2002">
        <v>1</v>
      </c>
      <c r="U2002">
        <v>0</v>
      </c>
      <c r="V2002">
        <v>1</v>
      </c>
      <c r="W2002">
        <v>192.83099999999999</v>
      </c>
      <c r="X2002">
        <v>186.03800000000001</v>
      </c>
      <c r="Y2002">
        <v>183.70599999999999</v>
      </c>
      <c r="Z2002">
        <v>183.833</v>
      </c>
      <c r="AA2002">
        <v>198.29300000000001</v>
      </c>
      <c r="AB2002">
        <v>177.875</v>
      </c>
      <c r="AC2002">
        <v>176.505</v>
      </c>
      <c r="AD2002">
        <v>256.77199999999999</v>
      </c>
      <c r="AE2002">
        <v>336.786</v>
      </c>
      <c r="AF2002">
        <v>377.65100000000001</v>
      </c>
      <c r="AG2002">
        <v>425.404</v>
      </c>
      <c r="AH2002">
        <v>491.77100000000002</v>
      </c>
      <c r="AI2002">
        <v>530.93600000000004</v>
      </c>
      <c r="AJ2002">
        <v>582.10799999999995</v>
      </c>
      <c r="AK2002">
        <v>593.346</v>
      </c>
      <c r="AL2002">
        <v>594.96</v>
      </c>
      <c r="AM2002">
        <v>586.61599999999999</v>
      </c>
      <c r="AN2002">
        <v>551.07799999999997</v>
      </c>
      <c r="AO2002">
        <v>539.00300000000004</v>
      </c>
      <c r="AP2002">
        <v>453.52699999999999</v>
      </c>
      <c r="AQ2002">
        <v>434.00200000000001</v>
      </c>
      <c r="AR2002">
        <v>306.67</v>
      </c>
      <c r="AS2002">
        <v>185.078</v>
      </c>
      <c r="AT2002">
        <v>173.74600000000001</v>
      </c>
      <c r="AU2002">
        <v>75</v>
      </c>
      <c r="AV2002">
        <v>74.416667000000004</v>
      </c>
      <c r="AW2002">
        <v>72.916667000000004</v>
      </c>
      <c r="AX2002">
        <v>71.333332999999996</v>
      </c>
      <c r="AY2002">
        <v>69.5</v>
      </c>
      <c r="AZ2002">
        <v>69.75</v>
      </c>
      <c r="BA2002">
        <v>69.75</v>
      </c>
      <c r="BB2002">
        <v>68.666667000000004</v>
      </c>
      <c r="BC2002">
        <v>70.666667000000004</v>
      </c>
      <c r="BD2002">
        <v>74.333332999999996</v>
      </c>
      <c r="BE2002">
        <v>78.583332999999996</v>
      </c>
      <c r="BF2002">
        <v>83</v>
      </c>
      <c r="BG2002">
        <v>87.25</v>
      </c>
      <c r="BH2002">
        <v>91.5</v>
      </c>
      <c r="BI2002">
        <v>95</v>
      </c>
      <c r="BJ2002">
        <v>97.166667000000004</v>
      </c>
      <c r="BK2002">
        <v>99.25</v>
      </c>
      <c r="BL2002">
        <v>100</v>
      </c>
      <c r="BM2002">
        <v>98.416667000000004</v>
      </c>
      <c r="BN2002">
        <v>93.666667000000004</v>
      </c>
      <c r="BO2002">
        <v>87.083332999999996</v>
      </c>
      <c r="BP2002">
        <v>82.333332999999996</v>
      </c>
      <c r="BQ2002">
        <v>78.583332999999996</v>
      </c>
      <c r="BR2002">
        <v>76.166667000000004</v>
      </c>
      <c r="BS2002">
        <v>11.048590000000001</v>
      </c>
      <c r="BT2002">
        <v>12.6478</v>
      </c>
      <c r="BU2002">
        <v>-2.776087</v>
      </c>
      <c r="BV2002">
        <v>-0.77390080000000006</v>
      </c>
      <c r="BW2002">
        <v>-12.15433</v>
      </c>
      <c r="BX2002">
        <v>-10.87701</v>
      </c>
      <c r="BY2002">
        <v>-26.841090000000001</v>
      </c>
      <c r="BZ2002">
        <v>8.3038290000000003</v>
      </c>
      <c r="CA2002">
        <v>15.95534</v>
      </c>
      <c r="CB2002">
        <v>29.657959999999999</v>
      </c>
      <c r="CC2002">
        <v>43.628219999999999</v>
      </c>
      <c r="CD2002">
        <v>15.378869999999999</v>
      </c>
      <c r="CE2002">
        <v>20.861190000000001</v>
      </c>
      <c r="CF2002">
        <v>24.212759999999999</v>
      </c>
      <c r="CG2002">
        <v>41.795380000000002</v>
      </c>
      <c r="CH2002">
        <v>44.477150000000002</v>
      </c>
      <c r="CI2002">
        <v>59.527610000000003</v>
      </c>
      <c r="CJ2002">
        <v>92.105419999999995</v>
      </c>
      <c r="CK2002">
        <v>106.9812</v>
      </c>
      <c r="CL2002">
        <v>69.613380000000006</v>
      </c>
      <c r="CM2002">
        <v>65.985079999999996</v>
      </c>
      <c r="CN2002">
        <v>69.698409999999996</v>
      </c>
      <c r="CO2002">
        <v>27.807369999999999</v>
      </c>
      <c r="CP2002">
        <v>19.01219</v>
      </c>
      <c r="CQ2002">
        <v>92.912080000000003</v>
      </c>
      <c r="CR2002">
        <v>61.363419999999998</v>
      </c>
      <c r="CS2002">
        <v>42.656849999999999</v>
      </c>
      <c r="CT2002">
        <v>62.001669999999997</v>
      </c>
      <c r="CU2002">
        <v>52.990639999999999</v>
      </c>
      <c r="CV2002">
        <v>13.861190000000001</v>
      </c>
      <c r="CW2002">
        <v>12.05166</v>
      </c>
      <c r="CX2002">
        <v>15.092879999999999</v>
      </c>
      <c r="CY2002">
        <v>27.0337</v>
      </c>
      <c r="CZ2002">
        <v>50.25949</v>
      </c>
      <c r="DA2002">
        <v>55.74306</v>
      </c>
      <c r="DB2002">
        <v>82.093279999999993</v>
      </c>
      <c r="DC2002">
        <v>107.13160000000001</v>
      </c>
      <c r="DD2002">
        <v>92.012529999999998</v>
      </c>
      <c r="DE2002">
        <v>93.663589999999999</v>
      </c>
      <c r="DF2002">
        <v>91.217640000000003</v>
      </c>
      <c r="DG2002">
        <v>83.182040000000001</v>
      </c>
      <c r="DH2002">
        <v>86.843699999999998</v>
      </c>
      <c r="DI2002">
        <v>80.556709999999995</v>
      </c>
      <c r="DJ2002">
        <v>95.356380000000001</v>
      </c>
      <c r="DK2002">
        <v>71.81429</v>
      </c>
      <c r="DL2002">
        <v>38.847090000000001</v>
      </c>
      <c r="DM2002">
        <v>22.872640000000001</v>
      </c>
      <c r="DN2002">
        <v>30.068429999999999</v>
      </c>
      <c r="DO2002">
        <v>19</v>
      </c>
      <c r="DP2002">
        <v>20</v>
      </c>
    </row>
    <row r="2003" spans="1:120" hidden="1" x14ac:dyDescent="0.25">
      <c r="A2003" t="str">
        <f t="shared" si="31"/>
        <v>Aggregator-Voltus, Inc._All Elect_44438</v>
      </c>
      <c r="B2003" t="s">
        <v>62</v>
      </c>
      <c r="C2003" t="s">
        <v>221</v>
      </c>
      <c r="D2003" t="s">
        <v>61</v>
      </c>
      <c r="E2003" t="s">
        <v>61</v>
      </c>
      <c r="F2003" t="s">
        <v>198</v>
      </c>
      <c r="G2003" t="s">
        <v>61</v>
      </c>
      <c r="H2003" t="s">
        <v>61</v>
      </c>
      <c r="I2003" t="s">
        <v>61</v>
      </c>
      <c r="J2003" t="s">
        <v>61</v>
      </c>
      <c r="K2003" t="s">
        <v>190</v>
      </c>
      <c r="L2003" s="18">
        <v>44438</v>
      </c>
      <c r="M2003">
        <v>19</v>
      </c>
      <c r="N2003">
        <v>20</v>
      </c>
      <c r="O2003" t="s">
        <v>263</v>
      </c>
      <c r="P2003">
        <v>4</v>
      </c>
      <c r="Q2003">
        <v>3</v>
      </c>
      <c r="R2003">
        <v>0</v>
      </c>
      <c r="S2003">
        <v>0</v>
      </c>
      <c r="T2003">
        <v>1</v>
      </c>
      <c r="U2003">
        <v>0</v>
      </c>
      <c r="V2003">
        <v>1</v>
      </c>
      <c r="W2003">
        <v>1296</v>
      </c>
      <c r="X2003">
        <v>2212.48</v>
      </c>
      <c r="Y2003">
        <v>2197.12</v>
      </c>
      <c r="Z2003">
        <v>2368</v>
      </c>
      <c r="AA2003">
        <v>2706.24</v>
      </c>
      <c r="AB2003">
        <v>3555.04</v>
      </c>
      <c r="AC2003">
        <v>3715.2</v>
      </c>
      <c r="AD2003">
        <v>3627.36</v>
      </c>
      <c r="AE2003">
        <v>3190.4</v>
      </c>
      <c r="AF2003">
        <v>2737.6</v>
      </c>
      <c r="AG2003">
        <v>2811.52</v>
      </c>
      <c r="AH2003">
        <v>2748.8</v>
      </c>
      <c r="AI2003">
        <v>3029.76</v>
      </c>
      <c r="AJ2003">
        <v>3169.12</v>
      </c>
      <c r="AK2003">
        <v>2904</v>
      </c>
      <c r="AL2003">
        <v>2768.16</v>
      </c>
      <c r="AM2003">
        <v>2387.52</v>
      </c>
      <c r="AN2003">
        <v>2411.84</v>
      </c>
      <c r="AO2003">
        <v>2300</v>
      </c>
      <c r="AP2003">
        <v>2420.48</v>
      </c>
      <c r="AQ2003">
        <v>2939.36</v>
      </c>
      <c r="AR2003">
        <v>3214.4</v>
      </c>
      <c r="AS2003">
        <v>3047.36</v>
      </c>
      <c r="AT2003">
        <v>2884.48</v>
      </c>
      <c r="AU2003">
        <v>76</v>
      </c>
      <c r="AV2003">
        <v>75</v>
      </c>
      <c r="AW2003">
        <v>73.5</v>
      </c>
      <c r="AX2003">
        <v>71.5</v>
      </c>
      <c r="AY2003">
        <v>69.5</v>
      </c>
      <c r="AZ2003">
        <v>70</v>
      </c>
      <c r="BA2003">
        <v>70</v>
      </c>
      <c r="BB2003">
        <v>68.5</v>
      </c>
      <c r="BC2003">
        <v>70</v>
      </c>
      <c r="BD2003">
        <v>72.5</v>
      </c>
      <c r="BE2003">
        <v>76.5</v>
      </c>
      <c r="BF2003">
        <v>81</v>
      </c>
      <c r="BG2003">
        <v>85.5</v>
      </c>
      <c r="BH2003">
        <v>90.5</v>
      </c>
      <c r="BI2003">
        <v>94.5</v>
      </c>
      <c r="BJ2003">
        <v>97</v>
      </c>
      <c r="BK2003">
        <v>99.5</v>
      </c>
      <c r="BL2003">
        <v>100.5</v>
      </c>
      <c r="BM2003">
        <v>99</v>
      </c>
      <c r="BN2003">
        <v>94.5</v>
      </c>
      <c r="BO2003">
        <v>88.5</v>
      </c>
      <c r="BP2003">
        <v>84</v>
      </c>
      <c r="BQ2003">
        <v>80</v>
      </c>
      <c r="BR2003">
        <v>77.5</v>
      </c>
      <c r="BS2003">
        <v>-20.755269999999999</v>
      </c>
      <c r="BT2003">
        <v>-12.40226</v>
      </c>
      <c r="BU2003">
        <v>86.105310000000003</v>
      </c>
      <c r="BV2003">
        <v>98.206339999999997</v>
      </c>
      <c r="BW2003">
        <v>399.22699999999998</v>
      </c>
      <c r="BX2003">
        <v>-104.83920000000001</v>
      </c>
      <c r="BY2003">
        <v>-154.29560000000001</v>
      </c>
      <c r="BZ2003">
        <v>-279.34120000000001</v>
      </c>
      <c r="CA2003">
        <v>-152.2269</v>
      </c>
      <c r="CB2003">
        <v>257.19299999999998</v>
      </c>
      <c r="CC2003">
        <v>286.57819999999998</v>
      </c>
      <c r="CD2003">
        <v>399.2038</v>
      </c>
      <c r="CE2003">
        <v>125.31480000000001</v>
      </c>
      <c r="CF2003">
        <v>-80.385069999999999</v>
      </c>
      <c r="CG2003">
        <v>-33.068829999999998</v>
      </c>
      <c r="CH2003">
        <v>-69.883769999999998</v>
      </c>
      <c r="CI2003">
        <v>238.06970000000001</v>
      </c>
      <c r="CJ2003">
        <v>351.52670000000001</v>
      </c>
      <c r="CK2003">
        <v>875.92169999999999</v>
      </c>
      <c r="CL2003">
        <v>981.53359999999998</v>
      </c>
      <c r="CM2003">
        <v>489.38479999999998</v>
      </c>
      <c r="CN2003">
        <v>51.86806</v>
      </c>
      <c r="CO2003">
        <v>27.790199999999999</v>
      </c>
      <c r="CP2003">
        <v>-14.89461</v>
      </c>
      <c r="CQ2003">
        <v>3334.9850000000001</v>
      </c>
      <c r="CR2003">
        <v>5211.4250000000002</v>
      </c>
      <c r="CS2003">
        <v>3695.1619999999998</v>
      </c>
      <c r="CT2003">
        <v>5762.875</v>
      </c>
      <c r="CU2003">
        <v>4411.1080000000002</v>
      </c>
      <c r="CV2003">
        <v>2301.8429999999998</v>
      </c>
      <c r="CW2003">
        <v>2127.5639999999999</v>
      </c>
      <c r="CX2003">
        <v>1307.299</v>
      </c>
      <c r="CY2003">
        <v>1617.085</v>
      </c>
      <c r="CZ2003">
        <v>5495.2950000000001</v>
      </c>
      <c r="DA2003">
        <v>7634.3540000000003</v>
      </c>
      <c r="DB2003">
        <v>8101.8370000000004</v>
      </c>
      <c r="DC2003">
        <v>8882.4</v>
      </c>
      <c r="DD2003">
        <v>10070.41</v>
      </c>
      <c r="DE2003">
        <v>8899.2849999999999</v>
      </c>
      <c r="DF2003">
        <v>9561.3960000000006</v>
      </c>
      <c r="DG2003">
        <v>7768.61</v>
      </c>
      <c r="DH2003">
        <v>7940.9070000000002</v>
      </c>
      <c r="DI2003">
        <v>7062.5230000000001</v>
      </c>
      <c r="DJ2003">
        <v>5966.5829999999996</v>
      </c>
      <c r="DK2003">
        <v>6111.5879999999997</v>
      </c>
      <c r="DL2003">
        <v>5662.17</v>
      </c>
      <c r="DM2003">
        <v>5901.3609999999999</v>
      </c>
      <c r="DN2003">
        <v>5366.9269999999997</v>
      </c>
      <c r="DO2003">
        <v>19</v>
      </c>
      <c r="DP2003">
        <v>20</v>
      </c>
    </row>
    <row r="2004" spans="1:120" hidden="1" x14ac:dyDescent="0.25">
      <c r="A2004" t="str">
        <f t="shared" si="31"/>
        <v>LCA-Stockton_All Elect_44438</v>
      </c>
      <c r="B2004" t="s">
        <v>62</v>
      </c>
      <c r="C2004" t="s">
        <v>213</v>
      </c>
      <c r="D2004" t="s">
        <v>39</v>
      </c>
      <c r="E2004" t="s">
        <v>61</v>
      </c>
      <c r="F2004" t="s">
        <v>61</v>
      </c>
      <c r="G2004" t="s">
        <v>61</v>
      </c>
      <c r="H2004" t="s">
        <v>61</v>
      </c>
      <c r="I2004" t="s">
        <v>61</v>
      </c>
      <c r="J2004" t="s">
        <v>61</v>
      </c>
      <c r="K2004" t="s">
        <v>190</v>
      </c>
      <c r="L2004" s="18">
        <v>44438</v>
      </c>
      <c r="M2004">
        <v>19</v>
      </c>
      <c r="N2004">
        <v>20</v>
      </c>
      <c r="O2004" t="s">
        <v>263</v>
      </c>
      <c r="P2004">
        <v>12</v>
      </c>
      <c r="Q2004">
        <v>12</v>
      </c>
      <c r="R2004">
        <v>0</v>
      </c>
      <c r="S2004">
        <v>0</v>
      </c>
      <c r="T2004">
        <v>1</v>
      </c>
      <c r="U2004">
        <v>0</v>
      </c>
      <c r="V2004">
        <v>1</v>
      </c>
      <c r="W2004">
        <v>424.00900000000001</v>
      </c>
      <c r="X2004">
        <v>437.267</v>
      </c>
      <c r="Y2004">
        <v>430.74</v>
      </c>
      <c r="Z2004">
        <v>437.62099999999998</v>
      </c>
      <c r="AA2004">
        <v>498.97500000000002</v>
      </c>
      <c r="AB2004">
        <v>461.61099999999999</v>
      </c>
      <c r="AC2004">
        <v>557.35299999999995</v>
      </c>
      <c r="AD2004">
        <v>653.899</v>
      </c>
      <c r="AE2004">
        <v>742.70100000000002</v>
      </c>
      <c r="AF2004">
        <v>772.71799999999996</v>
      </c>
      <c r="AG2004">
        <v>790.03200000000004</v>
      </c>
      <c r="AH2004">
        <v>769.08600000000001</v>
      </c>
      <c r="AI2004">
        <v>808.45299999999997</v>
      </c>
      <c r="AJ2004">
        <v>838.17100000000005</v>
      </c>
      <c r="AK2004">
        <v>866.06500000000005</v>
      </c>
      <c r="AL2004">
        <v>880.24199999999996</v>
      </c>
      <c r="AM2004">
        <v>888.55200000000002</v>
      </c>
      <c r="AN2004">
        <v>939.73199999999997</v>
      </c>
      <c r="AO2004">
        <v>1023.304</v>
      </c>
      <c r="AP2004">
        <v>1009.282</v>
      </c>
      <c r="AQ2004">
        <v>943.60500000000002</v>
      </c>
      <c r="AR2004">
        <v>716.58900000000006</v>
      </c>
      <c r="AS2004">
        <v>679.80200000000002</v>
      </c>
      <c r="AT2004">
        <v>420.42200000000003</v>
      </c>
      <c r="AU2004">
        <v>77.5</v>
      </c>
      <c r="AV2004">
        <v>78</v>
      </c>
      <c r="AW2004">
        <v>75.5</v>
      </c>
      <c r="AX2004">
        <v>73.5</v>
      </c>
      <c r="AY2004">
        <v>72</v>
      </c>
      <c r="AZ2004">
        <v>71.5</v>
      </c>
      <c r="BA2004">
        <v>69.5</v>
      </c>
      <c r="BB2004">
        <v>67.5</v>
      </c>
      <c r="BC2004">
        <v>68</v>
      </c>
      <c r="BD2004">
        <v>72</v>
      </c>
      <c r="BE2004">
        <v>77.5</v>
      </c>
      <c r="BF2004">
        <v>83.5</v>
      </c>
      <c r="BG2004">
        <v>87</v>
      </c>
      <c r="BH2004">
        <v>90.5</v>
      </c>
      <c r="BI2004">
        <v>94.5</v>
      </c>
      <c r="BJ2004">
        <v>98</v>
      </c>
      <c r="BK2004">
        <v>99</v>
      </c>
      <c r="BL2004">
        <v>98.5</v>
      </c>
      <c r="BM2004">
        <v>96.5</v>
      </c>
      <c r="BN2004">
        <v>94</v>
      </c>
      <c r="BO2004">
        <v>88.5</v>
      </c>
      <c r="BP2004">
        <v>85</v>
      </c>
      <c r="BQ2004">
        <v>82</v>
      </c>
      <c r="BR2004">
        <v>80.5</v>
      </c>
      <c r="BS2004">
        <v>18.600020000000001</v>
      </c>
      <c r="BT2004">
        <v>22.66817</v>
      </c>
      <c r="BU2004">
        <v>1.2908200000000001</v>
      </c>
      <c r="BV2004">
        <v>9.1675629999999995</v>
      </c>
      <c r="BW2004">
        <v>-20.18516</v>
      </c>
      <c r="BX2004">
        <v>61.232059999999997</v>
      </c>
      <c r="BY2004">
        <v>-5.4549640000000004</v>
      </c>
      <c r="BZ2004">
        <v>15.09146</v>
      </c>
      <c r="CA2004">
        <v>-15.68364</v>
      </c>
      <c r="CB2004">
        <v>-35.998690000000003</v>
      </c>
      <c r="CC2004">
        <v>-53.051569999999998</v>
      </c>
      <c r="CD2004">
        <v>53.29457</v>
      </c>
      <c r="CE2004">
        <v>-18.889030000000002</v>
      </c>
      <c r="CF2004">
        <v>-54.237270000000002</v>
      </c>
      <c r="CG2004">
        <v>-19.3065</v>
      </c>
      <c r="CH2004">
        <v>30.408609999999999</v>
      </c>
      <c r="CI2004">
        <v>100.8888</v>
      </c>
      <c r="CJ2004">
        <v>83.729730000000004</v>
      </c>
      <c r="CK2004">
        <v>5.6745809999999999</v>
      </c>
      <c r="CL2004">
        <v>8.3592610000000001</v>
      </c>
      <c r="CM2004">
        <v>-70.112979999999993</v>
      </c>
      <c r="CN2004">
        <v>-13.493930000000001</v>
      </c>
      <c r="CO2004">
        <v>-127.68640000000001</v>
      </c>
      <c r="CP2004">
        <v>58.782179999999997</v>
      </c>
      <c r="CQ2004">
        <v>101.67059999999999</v>
      </c>
      <c r="CR2004">
        <v>96.748159999999999</v>
      </c>
      <c r="CS2004">
        <v>48.963900000000002</v>
      </c>
      <c r="CT2004">
        <v>34.623350000000002</v>
      </c>
      <c r="CU2004">
        <v>86.281589999999994</v>
      </c>
      <c r="CV2004">
        <v>84.120009999999994</v>
      </c>
      <c r="CW2004">
        <v>292.3193</v>
      </c>
      <c r="CX2004">
        <v>66.574520000000007</v>
      </c>
      <c r="CY2004">
        <v>80.45044</v>
      </c>
      <c r="CZ2004">
        <v>65.781019999999998</v>
      </c>
      <c r="DA2004">
        <v>144.5521</v>
      </c>
      <c r="DB2004">
        <v>149.74430000000001</v>
      </c>
      <c r="DC2004">
        <v>167.34960000000001</v>
      </c>
      <c r="DD2004">
        <v>86.246740000000003</v>
      </c>
      <c r="DE2004">
        <v>105.9482</v>
      </c>
      <c r="DF2004">
        <v>119.8596</v>
      </c>
      <c r="DG2004">
        <v>139.834</v>
      </c>
      <c r="DH2004">
        <v>180.73429999999999</v>
      </c>
      <c r="DI2004">
        <v>145.09370000000001</v>
      </c>
      <c r="DJ2004">
        <v>238.49709999999999</v>
      </c>
      <c r="DK2004">
        <v>213.05070000000001</v>
      </c>
      <c r="DL2004">
        <v>188.3887</v>
      </c>
      <c r="DM2004">
        <v>241.13489999999999</v>
      </c>
      <c r="DN2004">
        <v>171.76679999999999</v>
      </c>
      <c r="DO2004">
        <v>19</v>
      </c>
      <c r="DP2004">
        <v>20</v>
      </c>
    </row>
    <row r="2005" spans="1:120" hidden="1" x14ac:dyDescent="0.25">
      <c r="A2005" t="str">
        <f t="shared" si="31"/>
        <v>Industry_Type-3. Wholesale, Transport, other utilities_All Elect_44438</v>
      </c>
      <c r="B2005" t="s">
        <v>62</v>
      </c>
      <c r="C2005" t="s">
        <v>202</v>
      </c>
      <c r="D2005" t="s">
        <v>61</v>
      </c>
      <c r="E2005" t="s">
        <v>61</v>
      </c>
      <c r="F2005" t="s">
        <v>61</v>
      </c>
      <c r="G2005" t="s">
        <v>31</v>
      </c>
      <c r="H2005" t="s">
        <v>61</v>
      </c>
      <c r="I2005" t="s">
        <v>61</v>
      </c>
      <c r="J2005" t="s">
        <v>61</v>
      </c>
      <c r="K2005" t="s">
        <v>190</v>
      </c>
      <c r="L2005" s="18">
        <v>44438</v>
      </c>
      <c r="M2005">
        <v>19</v>
      </c>
      <c r="N2005">
        <v>20</v>
      </c>
      <c r="O2005" t="s">
        <v>263</v>
      </c>
      <c r="P2005">
        <v>1</v>
      </c>
      <c r="Q2005">
        <v>1</v>
      </c>
      <c r="R2005">
        <v>0</v>
      </c>
      <c r="S2005">
        <v>0</v>
      </c>
      <c r="T2005">
        <v>1</v>
      </c>
      <c r="U2005">
        <v>0</v>
      </c>
      <c r="V2005">
        <v>1</v>
      </c>
      <c r="W2005">
        <v>167.76</v>
      </c>
      <c r="X2005">
        <v>169.32</v>
      </c>
      <c r="Y2005">
        <v>169.08</v>
      </c>
      <c r="Z2005">
        <v>170.16</v>
      </c>
      <c r="AA2005">
        <v>170.04</v>
      </c>
      <c r="AB2005">
        <v>169.92</v>
      </c>
      <c r="AC2005">
        <v>168.12</v>
      </c>
      <c r="AD2005">
        <v>172.44</v>
      </c>
      <c r="AE2005">
        <v>89.64</v>
      </c>
      <c r="AF2005">
        <v>67.92</v>
      </c>
      <c r="AG2005">
        <v>67.2</v>
      </c>
      <c r="AH2005">
        <v>26.64</v>
      </c>
      <c r="AI2005">
        <v>0</v>
      </c>
      <c r="AJ2005">
        <v>0</v>
      </c>
      <c r="AK2005">
        <v>0</v>
      </c>
      <c r="AL2005">
        <v>2.04</v>
      </c>
      <c r="AM2005">
        <v>11.16</v>
      </c>
      <c r="AN2005">
        <v>0</v>
      </c>
      <c r="AO2005">
        <v>0.12</v>
      </c>
      <c r="AP2005">
        <v>0.48</v>
      </c>
      <c r="AQ2005">
        <v>231.84</v>
      </c>
      <c r="AR2005">
        <v>242.76</v>
      </c>
      <c r="AS2005">
        <v>244.08</v>
      </c>
      <c r="AT2005">
        <v>243.72</v>
      </c>
      <c r="AU2005">
        <v>76</v>
      </c>
      <c r="AV2005">
        <v>75</v>
      </c>
      <c r="AW2005">
        <v>73.5</v>
      </c>
      <c r="AX2005">
        <v>71.5</v>
      </c>
      <c r="AY2005">
        <v>69.5</v>
      </c>
      <c r="AZ2005">
        <v>70</v>
      </c>
      <c r="BA2005">
        <v>70</v>
      </c>
      <c r="BB2005">
        <v>68.5</v>
      </c>
      <c r="BC2005">
        <v>70</v>
      </c>
      <c r="BD2005">
        <v>72.5</v>
      </c>
      <c r="BE2005">
        <v>76.5</v>
      </c>
      <c r="BF2005">
        <v>81</v>
      </c>
      <c r="BG2005">
        <v>85.5</v>
      </c>
      <c r="BH2005">
        <v>90.5</v>
      </c>
      <c r="BI2005">
        <v>94.5</v>
      </c>
      <c r="BJ2005">
        <v>97</v>
      </c>
      <c r="BK2005">
        <v>99.5</v>
      </c>
      <c r="BL2005">
        <v>100.5</v>
      </c>
      <c r="BM2005">
        <v>99</v>
      </c>
      <c r="BN2005">
        <v>94.5</v>
      </c>
      <c r="BO2005">
        <v>88.5</v>
      </c>
      <c r="BP2005">
        <v>84</v>
      </c>
      <c r="BQ2005">
        <v>80</v>
      </c>
      <c r="BR2005">
        <v>77.5</v>
      </c>
      <c r="BS2005">
        <v>32.86497</v>
      </c>
      <c r="BT2005">
        <v>37.485869999999998</v>
      </c>
      <c r="BU2005">
        <v>41.579439999999998</v>
      </c>
      <c r="BV2005">
        <v>44.566070000000003</v>
      </c>
      <c r="BW2005">
        <v>38.478619999999999</v>
      </c>
      <c r="BX2005">
        <v>32.220790000000001</v>
      </c>
      <c r="BY2005">
        <v>32.520719999999997</v>
      </c>
      <c r="BZ2005">
        <v>-52.465890000000002</v>
      </c>
      <c r="CA2005">
        <v>-23.003299999999999</v>
      </c>
      <c r="CB2005">
        <v>-24.66872</v>
      </c>
      <c r="CC2005">
        <v>-40.142069999999997</v>
      </c>
      <c r="CD2005">
        <v>4.8682270000000001</v>
      </c>
      <c r="CE2005">
        <v>30.554790000000001</v>
      </c>
      <c r="CF2005">
        <v>29.236830000000001</v>
      </c>
      <c r="CG2005">
        <v>28.971879999999999</v>
      </c>
      <c r="CH2005">
        <v>26.53218</v>
      </c>
      <c r="CI2005">
        <v>18.567820000000001</v>
      </c>
      <c r="CJ2005">
        <v>38.825200000000002</v>
      </c>
      <c r="CK2005">
        <v>97.39452</v>
      </c>
      <c r="CL2005">
        <v>171.70230000000001</v>
      </c>
      <c r="CM2005">
        <v>-20.562010000000001</v>
      </c>
      <c r="CN2005">
        <v>-38.246169999999999</v>
      </c>
      <c r="CO2005">
        <v>-35.179319999999997</v>
      </c>
      <c r="CP2005">
        <v>-37.373840000000001</v>
      </c>
      <c r="CQ2005">
        <v>230.47810000000001</v>
      </c>
      <c r="CR2005">
        <v>154.66</v>
      </c>
      <c r="CS2005">
        <v>139.1507</v>
      </c>
      <c r="CT2005">
        <v>122.3879</v>
      </c>
      <c r="CU2005">
        <v>87.404139999999998</v>
      </c>
      <c r="CV2005">
        <v>76.738849999999999</v>
      </c>
      <c r="CW2005">
        <v>36.87086</v>
      </c>
      <c r="CX2005">
        <v>58.118000000000002</v>
      </c>
      <c r="CY2005">
        <v>61.994430000000001</v>
      </c>
      <c r="CZ2005">
        <v>55.291559999999997</v>
      </c>
      <c r="DA2005">
        <v>113.8655</v>
      </c>
      <c r="DB2005">
        <v>83.856859999999998</v>
      </c>
      <c r="DC2005">
        <v>91.060739999999996</v>
      </c>
      <c r="DD2005">
        <v>120.0445</v>
      </c>
      <c r="DE2005">
        <v>155.98910000000001</v>
      </c>
      <c r="DF2005">
        <v>200.3313</v>
      </c>
      <c r="DG2005">
        <v>206.2533</v>
      </c>
      <c r="DH2005">
        <v>210.61070000000001</v>
      </c>
      <c r="DI2005">
        <v>311.52010000000001</v>
      </c>
      <c r="DJ2005">
        <v>259.44540000000001</v>
      </c>
      <c r="DK2005">
        <v>309.7953</v>
      </c>
      <c r="DL2005">
        <v>297.16449999999998</v>
      </c>
      <c r="DM2005">
        <v>205.2996</v>
      </c>
      <c r="DN2005">
        <v>208.7681</v>
      </c>
      <c r="DO2005">
        <v>19</v>
      </c>
      <c r="DP2005">
        <v>20</v>
      </c>
    </row>
    <row r="2006" spans="1:120" x14ac:dyDescent="0.25">
      <c r="A2006" t="str">
        <f t="shared" si="31"/>
        <v>AutoDR-No_All Elect_44438</v>
      </c>
      <c r="B2006" t="s">
        <v>62</v>
      </c>
      <c r="C2006" t="s">
        <v>321</v>
      </c>
      <c r="D2006" t="s">
        <v>61</v>
      </c>
      <c r="E2006" t="s">
        <v>61</v>
      </c>
      <c r="F2006" t="s">
        <v>61</v>
      </c>
      <c r="G2006" t="s">
        <v>61</v>
      </c>
      <c r="H2006" t="s">
        <v>97</v>
      </c>
      <c r="I2006" t="s">
        <v>61</v>
      </c>
      <c r="J2006" t="s">
        <v>61</v>
      </c>
      <c r="K2006" t="s">
        <v>190</v>
      </c>
      <c r="L2006" s="18">
        <v>44438</v>
      </c>
      <c r="M2006">
        <v>19</v>
      </c>
      <c r="N2006">
        <v>20</v>
      </c>
      <c r="O2006" t="s">
        <v>263</v>
      </c>
      <c r="P2006">
        <v>92</v>
      </c>
      <c r="Q2006">
        <v>90</v>
      </c>
      <c r="R2006">
        <v>1</v>
      </c>
      <c r="S2006">
        <v>0</v>
      </c>
      <c r="T2006">
        <v>0</v>
      </c>
      <c r="U2006">
        <v>0</v>
      </c>
      <c r="V2006">
        <v>0</v>
      </c>
      <c r="W2006">
        <v>2350.7743</v>
      </c>
      <c r="X2006">
        <v>3230.8917999999999</v>
      </c>
      <c r="Y2006">
        <v>3200.5473999999999</v>
      </c>
      <c r="Z2006">
        <v>3335.3784000000001</v>
      </c>
      <c r="AA2006">
        <v>3723.6898999999999</v>
      </c>
      <c r="AB2006">
        <v>4646.5587999999998</v>
      </c>
      <c r="AC2006">
        <v>4956.9488000000001</v>
      </c>
      <c r="AD2006">
        <v>5489.3629000000001</v>
      </c>
      <c r="AE2006">
        <v>5586.7175999999999</v>
      </c>
      <c r="AF2006">
        <v>5424.6148000000003</v>
      </c>
      <c r="AG2006">
        <v>5758.3895000000002</v>
      </c>
      <c r="AH2006">
        <v>5990.9277000000002</v>
      </c>
      <c r="AI2006">
        <v>6469.1989000000003</v>
      </c>
      <c r="AJ2006">
        <v>6784.4624999999996</v>
      </c>
      <c r="AK2006">
        <v>6647.6575999999995</v>
      </c>
      <c r="AL2006">
        <v>6581.2402000000002</v>
      </c>
      <c r="AM2006">
        <v>6284.4156000000003</v>
      </c>
      <c r="AN2006">
        <v>6317.5780999999997</v>
      </c>
      <c r="AO2006">
        <v>5537.0667999999996</v>
      </c>
      <c r="AP2006">
        <v>5558.0388999999996</v>
      </c>
      <c r="AQ2006">
        <v>5961.1729999999998</v>
      </c>
      <c r="AR2006">
        <v>5084.8522000000003</v>
      </c>
      <c r="AS2006">
        <v>4204.4258</v>
      </c>
      <c r="AT2006">
        <v>3848.1736999999998</v>
      </c>
      <c r="AU2006">
        <v>74.532815999999997</v>
      </c>
      <c r="AV2006">
        <v>73.994709</v>
      </c>
      <c r="AW2006">
        <v>72.042839000000001</v>
      </c>
      <c r="AX2006">
        <v>70.532224999999997</v>
      </c>
      <c r="AY2006">
        <v>69.107975999999994</v>
      </c>
      <c r="AZ2006">
        <v>68.636317000000005</v>
      </c>
      <c r="BA2006">
        <v>68.050863000000007</v>
      </c>
      <c r="BB2006">
        <v>67.470124999999996</v>
      </c>
      <c r="BC2006">
        <v>69.778116999999995</v>
      </c>
      <c r="BD2006">
        <v>74.163859000000002</v>
      </c>
      <c r="BE2006">
        <v>78.656154000000001</v>
      </c>
      <c r="BF2006">
        <v>83.182353000000006</v>
      </c>
      <c r="BG2006">
        <v>87.164178000000007</v>
      </c>
      <c r="BH2006">
        <v>90.687932000000004</v>
      </c>
      <c r="BI2006">
        <v>93.852125999999998</v>
      </c>
      <c r="BJ2006">
        <v>95.714594000000005</v>
      </c>
      <c r="BK2006">
        <v>97.340297000000007</v>
      </c>
      <c r="BL2006">
        <v>97.396131999999994</v>
      </c>
      <c r="BM2006">
        <v>95.552621000000002</v>
      </c>
      <c r="BN2006">
        <v>91.398720999999995</v>
      </c>
      <c r="BO2006">
        <v>84.965936999999997</v>
      </c>
      <c r="BP2006">
        <v>80.710470000000001</v>
      </c>
      <c r="BQ2006">
        <v>77.433391999999998</v>
      </c>
      <c r="BR2006">
        <v>75.528548999999998</v>
      </c>
      <c r="BS2006">
        <v>12.994910000000001</v>
      </c>
      <c r="BT2006">
        <v>-0.32584079999999999</v>
      </c>
      <c r="BU2006">
        <v>74.257589999999993</v>
      </c>
      <c r="BV2006">
        <v>98.930350000000004</v>
      </c>
      <c r="BW2006">
        <v>356.70710000000003</v>
      </c>
      <c r="BX2006">
        <v>-80.818960000000004</v>
      </c>
      <c r="BY2006">
        <v>-195.56010000000001</v>
      </c>
      <c r="BZ2006">
        <v>-297.20600000000002</v>
      </c>
      <c r="CA2006">
        <v>-152.7706</v>
      </c>
      <c r="CB2006">
        <v>349.19839999999999</v>
      </c>
      <c r="CC2006">
        <v>382.1669</v>
      </c>
      <c r="CD2006">
        <v>406.94200000000001</v>
      </c>
      <c r="CE2006">
        <v>102.5446</v>
      </c>
      <c r="CF2006">
        <v>-57.801859999999998</v>
      </c>
      <c r="CG2006">
        <v>44.275950000000002</v>
      </c>
      <c r="CH2006">
        <v>27.02495</v>
      </c>
      <c r="CI2006">
        <v>337.96879999999999</v>
      </c>
      <c r="CJ2006">
        <v>442.30680000000001</v>
      </c>
      <c r="CK2006">
        <v>1526.8</v>
      </c>
      <c r="CL2006">
        <v>1324.9770000000001</v>
      </c>
      <c r="CM2006">
        <v>350.22410000000002</v>
      </c>
      <c r="CN2006">
        <v>144.6046</v>
      </c>
      <c r="CO2006">
        <v>87.828620000000001</v>
      </c>
      <c r="CP2006">
        <v>28.775230000000001</v>
      </c>
      <c r="CQ2006">
        <v>3172.0590000000002</v>
      </c>
      <c r="CR2006">
        <v>4705.1090000000004</v>
      </c>
      <c r="CS2006">
        <v>3344.27</v>
      </c>
      <c r="CT2006">
        <v>5182.8230000000003</v>
      </c>
      <c r="CU2006">
        <v>3982.145</v>
      </c>
      <c r="CV2006">
        <v>2182.7730000000001</v>
      </c>
      <c r="CW2006">
        <v>2125.3620000000001</v>
      </c>
      <c r="CX2006">
        <v>1312.325</v>
      </c>
      <c r="CY2006">
        <v>1561.4690000000001</v>
      </c>
      <c r="CZ2006">
        <v>5093.5110000000004</v>
      </c>
      <c r="DA2006">
        <v>6999.558</v>
      </c>
      <c r="DB2006">
        <v>7376.8609999999999</v>
      </c>
      <c r="DC2006">
        <v>8066.3069999999998</v>
      </c>
      <c r="DD2006">
        <v>9108.4779999999992</v>
      </c>
      <c r="DE2006">
        <v>8098.23</v>
      </c>
      <c r="DF2006">
        <v>8695.2000000000007</v>
      </c>
      <c r="DG2006">
        <v>7126.6319999999996</v>
      </c>
      <c r="DH2006">
        <v>7295.4089999999997</v>
      </c>
      <c r="DI2006">
        <v>6491.5690000000004</v>
      </c>
      <c r="DJ2006">
        <v>5846.9639999999999</v>
      </c>
      <c r="DK2006">
        <v>5959.7250000000004</v>
      </c>
      <c r="DL2006">
        <v>5338.3630000000003</v>
      </c>
      <c r="DM2006">
        <v>5349.7969999999996</v>
      </c>
      <c r="DN2006">
        <v>4841.8829999999998</v>
      </c>
      <c r="DO2006">
        <v>19</v>
      </c>
      <c r="DP2006">
        <v>20</v>
      </c>
    </row>
    <row r="2007" spans="1:120" hidden="1" x14ac:dyDescent="0.25">
      <c r="A2007" t="str">
        <f t="shared" si="31"/>
        <v>sublap_id-SLAP_PGSI_All Elect_44438</v>
      </c>
      <c r="B2007" t="s">
        <v>62</v>
      </c>
      <c r="C2007" t="s">
        <v>277</v>
      </c>
      <c r="D2007" t="s">
        <v>61</v>
      </c>
      <c r="E2007" t="s">
        <v>278</v>
      </c>
      <c r="F2007" t="s">
        <v>61</v>
      </c>
      <c r="G2007" t="s">
        <v>61</v>
      </c>
      <c r="H2007" t="s">
        <v>61</v>
      </c>
      <c r="I2007" t="s">
        <v>61</v>
      </c>
      <c r="J2007" t="s">
        <v>61</v>
      </c>
      <c r="K2007" t="s">
        <v>190</v>
      </c>
      <c r="L2007" s="18">
        <v>44438</v>
      </c>
      <c r="M2007">
        <v>19</v>
      </c>
      <c r="N2007">
        <v>20</v>
      </c>
      <c r="O2007" t="s">
        <v>263</v>
      </c>
      <c r="P2007">
        <v>41</v>
      </c>
      <c r="Q2007">
        <v>41</v>
      </c>
      <c r="R2007">
        <v>1</v>
      </c>
      <c r="S2007">
        <v>0</v>
      </c>
      <c r="T2007">
        <v>0</v>
      </c>
      <c r="U2007">
        <v>0</v>
      </c>
      <c r="V2007">
        <v>0</v>
      </c>
      <c r="W2007">
        <v>794.18100000000004</v>
      </c>
      <c r="X2007">
        <v>837.98699999999997</v>
      </c>
      <c r="Y2007">
        <v>819.375</v>
      </c>
      <c r="Z2007">
        <v>796.75400000000002</v>
      </c>
      <c r="AA2007">
        <v>847.31399999999996</v>
      </c>
      <c r="AB2007">
        <v>857.13499999999999</v>
      </c>
      <c r="AC2007">
        <v>995.351</v>
      </c>
      <c r="AD2007">
        <v>1169.741</v>
      </c>
      <c r="AE2007">
        <v>1316.2339999999999</v>
      </c>
      <c r="AF2007">
        <v>1391.0889999999999</v>
      </c>
      <c r="AG2007">
        <v>1417.519</v>
      </c>
      <c r="AH2007">
        <v>1479.2629999999999</v>
      </c>
      <c r="AI2007">
        <v>1513.3589999999999</v>
      </c>
      <c r="AJ2007">
        <v>1596.296</v>
      </c>
      <c r="AK2007">
        <v>1668.749</v>
      </c>
      <c r="AL2007">
        <v>1731.7929999999999</v>
      </c>
      <c r="AM2007">
        <v>1745.1759999999999</v>
      </c>
      <c r="AN2007">
        <v>1744.4860000000001</v>
      </c>
      <c r="AO2007">
        <v>1521.741</v>
      </c>
      <c r="AP2007">
        <v>1515.7760000000001</v>
      </c>
      <c r="AQ2007">
        <v>1785.973</v>
      </c>
      <c r="AR2007">
        <v>1313.2919999999999</v>
      </c>
      <c r="AS2007">
        <v>1085.0139999999999</v>
      </c>
      <c r="AT2007">
        <v>968.25599999999997</v>
      </c>
      <c r="AU2007">
        <v>73.463414999999998</v>
      </c>
      <c r="AV2007">
        <v>73.439024000000003</v>
      </c>
      <c r="AW2007">
        <v>71.878049000000004</v>
      </c>
      <c r="AX2007">
        <v>70.939024000000003</v>
      </c>
      <c r="AY2007">
        <v>69.109756000000004</v>
      </c>
      <c r="AZ2007">
        <v>68.475610000000003</v>
      </c>
      <c r="BA2007">
        <v>68.109756000000004</v>
      </c>
      <c r="BB2007">
        <v>67.817072999999993</v>
      </c>
      <c r="BC2007">
        <v>71.219511999999995</v>
      </c>
      <c r="BD2007">
        <v>77.182927000000007</v>
      </c>
      <c r="BE2007">
        <v>81.743902000000006</v>
      </c>
      <c r="BF2007">
        <v>86.121950999999996</v>
      </c>
      <c r="BG2007">
        <v>89.939024000000003</v>
      </c>
      <c r="BH2007">
        <v>92.987804999999994</v>
      </c>
      <c r="BI2007">
        <v>95.646341000000007</v>
      </c>
      <c r="BJ2007">
        <v>97.231707</v>
      </c>
      <c r="BK2007">
        <v>98.756097999999994</v>
      </c>
      <c r="BL2007">
        <v>98.963414999999998</v>
      </c>
      <c r="BM2007">
        <v>97.243902000000006</v>
      </c>
      <c r="BN2007">
        <v>92.207317000000003</v>
      </c>
      <c r="BO2007">
        <v>84.804878000000002</v>
      </c>
      <c r="BP2007">
        <v>79.658536999999995</v>
      </c>
      <c r="BQ2007">
        <v>76.097560999999999</v>
      </c>
      <c r="BR2007">
        <v>73.975610000000003</v>
      </c>
      <c r="BS2007">
        <v>74.244820000000004</v>
      </c>
      <c r="BT2007">
        <v>21.466200000000001</v>
      </c>
      <c r="BU2007">
        <v>29.220199999999998</v>
      </c>
      <c r="BV2007">
        <v>46.940390000000001</v>
      </c>
      <c r="BW2007">
        <v>26.92069</v>
      </c>
      <c r="BX2007">
        <v>48.658119999999997</v>
      </c>
      <c r="BY2007">
        <v>22.41742</v>
      </c>
      <c r="BZ2007">
        <v>-45.67803</v>
      </c>
      <c r="CA2007">
        <v>-35.268770000000004</v>
      </c>
      <c r="CB2007">
        <v>-2.4614189999999998</v>
      </c>
      <c r="CC2007">
        <v>31.296479999999999</v>
      </c>
      <c r="CD2007">
        <v>41.764629999999997</v>
      </c>
      <c r="CE2007">
        <v>81.085949999999997</v>
      </c>
      <c r="CF2007">
        <v>85.420640000000006</v>
      </c>
      <c r="CG2007">
        <v>69.536079999999998</v>
      </c>
      <c r="CH2007">
        <v>57.851500000000001</v>
      </c>
      <c r="CI2007">
        <v>94.589429999999993</v>
      </c>
      <c r="CJ2007">
        <v>111.7432</v>
      </c>
      <c r="CK2007">
        <v>404.53140000000002</v>
      </c>
      <c r="CL2007">
        <v>380.91090000000003</v>
      </c>
      <c r="CM2007">
        <v>-135.38069999999999</v>
      </c>
      <c r="CN2007">
        <v>-29.844819999999999</v>
      </c>
      <c r="CO2007">
        <v>-43.206470000000003</v>
      </c>
      <c r="CP2007">
        <v>-51.036909999999999</v>
      </c>
      <c r="CQ2007">
        <v>407.92500000000001</v>
      </c>
      <c r="CR2007">
        <v>248.7021</v>
      </c>
      <c r="CS2007">
        <v>237.0719</v>
      </c>
      <c r="CT2007">
        <v>235.60249999999999</v>
      </c>
      <c r="CU2007">
        <v>160.9735</v>
      </c>
      <c r="CV2007">
        <v>172.20779999999999</v>
      </c>
      <c r="CW2007">
        <v>135.21809999999999</v>
      </c>
      <c r="CX2007">
        <v>128.2236</v>
      </c>
      <c r="CY2007">
        <v>186.28819999999999</v>
      </c>
      <c r="CZ2007">
        <v>295.86509999999998</v>
      </c>
      <c r="DA2007">
        <v>394.7312</v>
      </c>
      <c r="DB2007">
        <v>251.196</v>
      </c>
      <c r="DC2007">
        <v>164.38290000000001</v>
      </c>
      <c r="DD2007">
        <v>197.9939</v>
      </c>
      <c r="DE2007">
        <v>235.81540000000001</v>
      </c>
      <c r="DF2007">
        <v>316.09429999999998</v>
      </c>
      <c r="DG2007">
        <v>367.3005</v>
      </c>
      <c r="DH2007">
        <v>476.63549999999998</v>
      </c>
      <c r="DI2007">
        <v>621.25329999999997</v>
      </c>
      <c r="DJ2007">
        <v>600.03369999999995</v>
      </c>
      <c r="DK2007">
        <v>623.13080000000002</v>
      </c>
      <c r="DL2007">
        <v>550.97450000000003</v>
      </c>
      <c r="DM2007">
        <v>400.27229999999997</v>
      </c>
      <c r="DN2007">
        <v>446.71570000000003</v>
      </c>
      <c r="DO2007">
        <v>19</v>
      </c>
      <c r="DP2007">
        <v>20</v>
      </c>
    </row>
    <row r="2008" spans="1:120" hidden="1" x14ac:dyDescent="0.25">
      <c r="A2008" t="str">
        <f t="shared" si="31"/>
        <v>LCA-Other_All Elect_44438</v>
      </c>
      <c r="B2008" t="s">
        <v>62</v>
      </c>
      <c r="C2008" t="s">
        <v>212</v>
      </c>
      <c r="D2008" t="s">
        <v>32</v>
      </c>
      <c r="E2008" t="s">
        <v>61</v>
      </c>
      <c r="F2008" t="s">
        <v>61</v>
      </c>
      <c r="G2008" t="s">
        <v>61</v>
      </c>
      <c r="H2008" t="s">
        <v>61</v>
      </c>
      <c r="I2008" t="s">
        <v>61</v>
      </c>
      <c r="J2008" t="s">
        <v>61</v>
      </c>
      <c r="K2008" t="s">
        <v>190</v>
      </c>
      <c r="L2008" s="18">
        <v>44438</v>
      </c>
      <c r="M2008">
        <v>19</v>
      </c>
      <c r="N2008">
        <v>20</v>
      </c>
      <c r="O2008" t="s">
        <v>263</v>
      </c>
      <c r="P2008">
        <v>68</v>
      </c>
      <c r="Q2008">
        <v>67</v>
      </c>
      <c r="R2008">
        <v>1</v>
      </c>
      <c r="S2008">
        <v>0</v>
      </c>
      <c r="T2008">
        <v>0</v>
      </c>
      <c r="U2008">
        <v>0</v>
      </c>
      <c r="V2008">
        <v>0</v>
      </c>
      <c r="W2008">
        <v>1866.2262000000001</v>
      </c>
      <c r="X2008">
        <v>2463.3732</v>
      </c>
      <c r="Y2008">
        <v>2443.5758000000001</v>
      </c>
      <c r="Z2008">
        <v>2576.6246000000001</v>
      </c>
      <c r="AA2008">
        <v>2862.7743999999998</v>
      </c>
      <c r="AB2008">
        <v>3649.7768000000001</v>
      </c>
      <c r="AC2008">
        <v>3874.5309999999999</v>
      </c>
      <c r="AD2008">
        <v>4161.3114999999998</v>
      </c>
      <c r="AE2008">
        <v>4296.5192999999999</v>
      </c>
      <c r="AF2008">
        <v>4200.0578999999998</v>
      </c>
      <c r="AG2008">
        <v>4663.5784000000003</v>
      </c>
      <c r="AH2008">
        <v>4877.1054999999997</v>
      </c>
      <c r="AI2008">
        <v>5240.2362000000003</v>
      </c>
      <c r="AJ2008">
        <v>5365.7385000000004</v>
      </c>
      <c r="AK2008">
        <v>5139.6111000000001</v>
      </c>
      <c r="AL2008">
        <v>5057.3195999999998</v>
      </c>
      <c r="AM2008">
        <v>4701.9784</v>
      </c>
      <c r="AN2008">
        <v>4521.8125</v>
      </c>
      <c r="AO2008">
        <v>4025.3478</v>
      </c>
      <c r="AP2008">
        <v>4087.4935999999998</v>
      </c>
      <c r="AQ2008">
        <v>4304.1445999999996</v>
      </c>
      <c r="AR2008">
        <v>4021.4225999999999</v>
      </c>
      <c r="AS2008">
        <v>3362.8633</v>
      </c>
      <c r="AT2008">
        <v>3106.5254</v>
      </c>
      <c r="AU2008">
        <v>75.407438999999997</v>
      </c>
      <c r="AV2008">
        <v>74.326556999999994</v>
      </c>
      <c r="AW2008">
        <v>71.786765000000003</v>
      </c>
      <c r="AX2008">
        <v>69.941175999999999</v>
      </c>
      <c r="AY2008">
        <v>68.916522000000001</v>
      </c>
      <c r="AZ2008">
        <v>68.419117999999997</v>
      </c>
      <c r="BA2008">
        <v>67.876729999999995</v>
      </c>
      <c r="BB2008">
        <v>67.732698999999997</v>
      </c>
      <c r="BC2008">
        <v>70.038061999999996</v>
      </c>
      <c r="BD2008">
        <v>73.666955000000002</v>
      </c>
      <c r="BE2008">
        <v>77.595156000000003</v>
      </c>
      <c r="BF2008">
        <v>81.860726999999997</v>
      </c>
      <c r="BG2008">
        <v>86.060120999999995</v>
      </c>
      <c r="BH2008">
        <v>89.988321999999997</v>
      </c>
      <c r="BI2008">
        <v>93.480969000000002</v>
      </c>
      <c r="BJ2008">
        <v>94.940310999999994</v>
      </c>
      <c r="BK2008">
        <v>96.955016999999998</v>
      </c>
      <c r="BL2008">
        <v>96.942907000000005</v>
      </c>
      <c r="BM2008">
        <v>94.922578000000001</v>
      </c>
      <c r="BN2008">
        <v>91.279411999999994</v>
      </c>
      <c r="BO2008">
        <v>84.921712999999997</v>
      </c>
      <c r="BP2008">
        <v>81.140570999999994</v>
      </c>
      <c r="BQ2008">
        <v>77.999134999999995</v>
      </c>
      <c r="BR2008">
        <v>76.101211000000006</v>
      </c>
      <c r="BS2008">
        <v>-45.658299999999997</v>
      </c>
      <c r="BT2008">
        <v>-161.83019999999999</v>
      </c>
      <c r="BU2008">
        <v>-113.3562</v>
      </c>
      <c r="BV2008">
        <v>-96.493639999999999</v>
      </c>
      <c r="BW2008">
        <v>149.95740000000001</v>
      </c>
      <c r="BX2008">
        <v>-257.8519</v>
      </c>
      <c r="BY2008">
        <v>-262.58710000000002</v>
      </c>
      <c r="BZ2008">
        <v>-46.323689999999999</v>
      </c>
      <c r="CA2008">
        <v>16.43357</v>
      </c>
      <c r="CB2008">
        <v>389.01679999999999</v>
      </c>
      <c r="CC2008">
        <v>231.31780000000001</v>
      </c>
      <c r="CD2008">
        <v>96.632099999999994</v>
      </c>
      <c r="CE2008">
        <v>-188.17320000000001</v>
      </c>
      <c r="CF2008">
        <v>-297.8023</v>
      </c>
      <c r="CG2008">
        <v>-116.6281</v>
      </c>
      <c r="CH2008">
        <v>-66.311260000000004</v>
      </c>
      <c r="CI2008">
        <v>365.32260000000002</v>
      </c>
      <c r="CJ2008">
        <v>711.96320000000003</v>
      </c>
      <c r="CK2008">
        <v>1436.5409999999999</v>
      </c>
      <c r="CL2008">
        <v>1331.63</v>
      </c>
      <c r="CM2008">
        <v>853.55640000000005</v>
      </c>
      <c r="CN2008">
        <v>360.33769999999998</v>
      </c>
      <c r="CO2008">
        <v>297.96429999999998</v>
      </c>
      <c r="CP2008">
        <v>263.83839999999998</v>
      </c>
      <c r="CQ2008">
        <v>4075.2139999999999</v>
      </c>
      <c r="CR2008">
        <v>3632.5520000000001</v>
      </c>
      <c r="CS2008">
        <v>2713.0149999999999</v>
      </c>
      <c r="CT2008">
        <v>4033.404</v>
      </c>
      <c r="CU2008">
        <v>3200.51</v>
      </c>
      <c r="CV2008">
        <v>1903.5640000000001</v>
      </c>
      <c r="CW2008">
        <v>1578.751</v>
      </c>
      <c r="CX2008">
        <v>1170.9380000000001</v>
      </c>
      <c r="CY2008">
        <v>1512.067</v>
      </c>
      <c r="CZ2008">
        <v>4129.3890000000001</v>
      </c>
      <c r="DA2008">
        <v>5592.4610000000002</v>
      </c>
      <c r="DB2008">
        <v>5912.7160000000003</v>
      </c>
      <c r="DC2008">
        <v>6361.2460000000001</v>
      </c>
      <c r="DD2008">
        <v>7053.857</v>
      </c>
      <c r="DE2008">
        <v>6394.4229999999998</v>
      </c>
      <c r="DF2008">
        <v>6889.1769999999997</v>
      </c>
      <c r="DG2008">
        <v>5979.9340000000002</v>
      </c>
      <c r="DH2008">
        <v>6238.4809999999998</v>
      </c>
      <c r="DI2008">
        <v>5854.7539999999999</v>
      </c>
      <c r="DJ2008">
        <v>5739.5609999999997</v>
      </c>
      <c r="DK2008">
        <v>6101.6260000000002</v>
      </c>
      <c r="DL2008">
        <v>5328.1679999999997</v>
      </c>
      <c r="DM2008">
        <v>5486.8180000000002</v>
      </c>
      <c r="DN2008">
        <v>5100.1959999999999</v>
      </c>
      <c r="DO2008">
        <v>19</v>
      </c>
      <c r="DP2008">
        <v>20</v>
      </c>
    </row>
    <row r="2009" spans="1:120" hidden="1" x14ac:dyDescent="0.25">
      <c r="A2009" t="str">
        <f t="shared" si="31"/>
        <v>Industry_Type-4. Retail stores_All Elect_44438</v>
      </c>
      <c r="B2009" t="s">
        <v>62</v>
      </c>
      <c r="C2009" t="s">
        <v>204</v>
      </c>
      <c r="D2009" t="s">
        <v>61</v>
      </c>
      <c r="E2009" t="s">
        <v>61</v>
      </c>
      <c r="F2009" t="s">
        <v>61</v>
      </c>
      <c r="G2009" t="s">
        <v>33</v>
      </c>
      <c r="H2009" t="s">
        <v>61</v>
      </c>
      <c r="I2009" t="s">
        <v>61</v>
      </c>
      <c r="J2009" t="s">
        <v>61</v>
      </c>
      <c r="K2009" t="s">
        <v>190</v>
      </c>
      <c r="L2009" s="18">
        <v>44438</v>
      </c>
      <c r="M2009">
        <v>19</v>
      </c>
      <c r="N2009">
        <v>20</v>
      </c>
      <c r="O2009" t="s">
        <v>263</v>
      </c>
      <c r="P2009">
        <v>88</v>
      </c>
      <c r="Q2009">
        <v>87</v>
      </c>
      <c r="R2009">
        <v>1</v>
      </c>
      <c r="S2009">
        <v>0</v>
      </c>
      <c r="T2009">
        <v>0</v>
      </c>
      <c r="U2009">
        <v>0</v>
      </c>
      <c r="V2009">
        <v>0</v>
      </c>
      <c r="W2009">
        <v>1655.9661000000001</v>
      </c>
      <c r="X2009">
        <v>1682.616</v>
      </c>
      <c r="Y2009">
        <v>1651.9201</v>
      </c>
      <c r="Z2009">
        <v>1634.4094</v>
      </c>
      <c r="AA2009">
        <v>1750.4329</v>
      </c>
      <c r="AB2009">
        <v>1851.7683999999999</v>
      </c>
      <c r="AC2009">
        <v>2097.1599000000001</v>
      </c>
      <c r="AD2009">
        <v>2555.2687999999998</v>
      </c>
      <c r="AE2009">
        <v>3109.2377999999999</v>
      </c>
      <c r="AF2009">
        <v>3397.7806</v>
      </c>
      <c r="AG2009">
        <v>3548.0185000000001</v>
      </c>
      <c r="AH2009">
        <v>3660.4494</v>
      </c>
      <c r="AI2009">
        <v>3886.7773999999999</v>
      </c>
      <c r="AJ2009">
        <v>3981.3416000000002</v>
      </c>
      <c r="AK2009">
        <v>4122.5207</v>
      </c>
      <c r="AL2009">
        <v>4225.3639000000003</v>
      </c>
      <c r="AM2009">
        <v>4299.0953</v>
      </c>
      <c r="AN2009">
        <v>4365.4171999999999</v>
      </c>
      <c r="AO2009">
        <v>3958.0412000000001</v>
      </c>
      <c r="AP2009">
        <v>3976.5007000000001</v>
      </c>
      <c r="AQ2009">
        <v>3972.7856000000002</v>
      </c>
      <c r="AR2009">
        <v>2906.5882000000001</v>
      </c>
      <c r="AS2009">
        <v>2244.9288000000001</v>
      </c>
      <c r="AT2009">
        <v>1747.6621</v>
      </c>
      <c r="AU2009">
        <v>74.545784999999995</v>
      </c>
      <c r="AV2009">
        <v>74.034355000000005</v>
      </c>
      <c r="AW2009">
        <v>72.045784999999995</v>
      </c>
      <c r="AX2009">
        <v>70.534355000000005</v>
      </c>
      <c r="AY2009">
        <v>69.114891999999998</v>
      </c>
      <c r="AZ2009">
        <v>68.563029</v>
      </c>
      <c r="BA2009">
        <v>67.884777999999997</v>
      </c>
      <c r="BB2009">
        <v>67.310187999999997</v>
      </c>
      <c r="BC2009">
        <v>69.637883000000002</v>
      </c>
      <c r="BD2009">
        <v>74.103660000000005</v>
      </c>
      <c r="BE2009">
        <v>78.638214000000005</v>
      </c>
      <c r="BF2009">
        <v>83.212935999999999</v>
      </c>
      <c r="BG2009">
        <v>87.161139000000006</v>
      </c>
      <c r="BH2009">
        <v>90.626452999999998</v>
      </c>
      <c r="BI2009">
        <v>93.775766000000004</v>
      </c>
      <c r="BJ2009">
        <v>95.654995</v>
      </c>
      <c r="BK2009">
        <v>97.235332999999997</v>
      </c>
      <c r="BL2009">
        <v>97.223704999999995</v>
      </c>
      <c r="BM2009">
        <v>95.361587999999998</v>
      </c>
      <c r="BN2009">
        <v>91.281183999999996</v>
      </c>
      <c r="BO2009">
        <v>84.88458</v>
      </c>
      <c r="BP2009">
        <v>80.671974000000006</v>
      </c>
      <c r="BQ2009">
        <v>77.419199000000006</v>
      </c>
      <c r="BR2009">
        <v>75.568709999999996</v>
      </c>
      <c r="BS2009">
        <v>52.714579999999998</v>
      </c>
      <c r="BT2009">
        <v>16.329599999999999</v>
      </c>
      <c r="BU2009">
        <v>-12.97484</v>
      </c>
      <c r="BV2009">
        <v>13.217090000000001</v>
      </c>
      <c r="BW2009">
        <v>-11.952809999999999</v>
      </c>
      <c r="BX2009">
        <v>71.609750000000005</v>
      </c>
      <c r="BY2009">
        <v>-54.286940000000001</v>
      </c>
      <c r="BZ2009">
        <v>0.2368991</v>
      </c>
      <c r="CA2009">
        <v>-28.381139999999998</v>
      </c>
      <c r="CB2009">
        <v>44.803710000000002</v>
      </c>
      <c r="CC2009">
        <v>77.499160000000003</v>
      </c>
      <c r="CD2009">
        <v>114.66500000000001</v>
      </c>
      <c r="CE2009">
        <v>7.0413230000000002</v>
      </c>
      <c r="CF2009">
        <v>-0.72741960000000006</v>
      </c>
      <c r="CG2009">
        <v>55.295569999999998</v>
      </c>
      <c r="CH2009">
        <v>105.97199999999999</v>
      </c>
      <c r="CI2009">
        <v>209.48589999999999</v>
      </c>
      <c r="CJ2009">
        <v>203.45840000000001</v>
      </c>
      <c r="CK2009">
        <v>550.08439999999996</v>
      </c>
      <c r="CL2009">
        <v>362.41480000000001</v>
      </c>
      <c r="CM2009">
        <v>-221.70820000000001</v>
      </c>
      <c r="CN2009">
        <v>-21.398980000000002</v>
      </c>
      <c r="CO2009">
        <v>-132.7792</v>
      </c>
      <c r="CP2009">
        <v>62.432789999999997</v>
      </c>
      <c r="CQ2009">
        <v>365.98070000000001</v>
      </c>
      <c r="CR2009">
        <v>229.03809999999999</v>
      </c>
      <c r="CS2009">
        <v>182.941</v>
      </c>
      <c r="CT2009">
        <v>182.78790000000001</v>
      </c>
      <c r="CU2009">
        <v>194.94409999999999</v>
      </c>
      <c r="CV2009">
        <v>267.6112</v>
      </c>
      <c r="CW2009">
        <v>410.52710000000002</v>
      </c>
      <c r="CX2009">
        <v>223.0643</v>
      </c>
      <c r="CY2009">
        <v>271.0942</v>
      </c>
      <c r="CZ2009">
        <v>489.61739999999998</v>
      </c>
      <c r="DA2009">
        <v>699.73270000000002</v>
      </c>
      <c r="DB2009">
        <v>516.11990000000003</v>
      </c>
      <c r="DC2009">
        <v>379.65069999999997</v>
      </c>
      <c r="DD2009">
        <v>278.12560000000002</v>
      </c>
      <c r="DE2009">
        <v>290.07659999999998</v>
      </c>
      <c r="DF2009">
        <v>326.0265</v>
      </c>
      <c r="DG2009">
        <v>408.15859999999998</v>
      </c>
      <c r="DH2009">
        <v>580.88490000000002</v>
      </c>
      <c r="DI2009">
        <v>631.46559999999999</v>
      </c>
      <c r="DJ2009">
        <v>906.24779999999998</v>
      </c>
      <c r="DK2009">
        <v>845.74239999999998</v>
      </c>
      <c r="DL2009">
        <v>622.86829999999998</v>
      </c>
      <c r="DM2009">
        <v>506.92259999999999</v>
      </c>
      <c r="DN2009">
        <v>458.99489999999997</v>
      </c>
      <c r="DO2009">
        <v>19</v>
      </c>
      <c r="DP2009">
        <v>20</v>
      </c>
    </row>
    <row r="2010" spans="1:120" hidden="1" x14ac:dyDescent="0.25">
      <c r="A2010" t="str">
        <f t="shared" si="31"/>
        <v>sublap_id-SLAP_PGNP_All Elect_44438</v>
      </c>
      <c r="B2010" t="s">
        <v>62</v>
      </c>
      <c r="C2010" t="s">
        <v>291</v>
      </c>
      <c r="D2010" t="s">
        <v>61</v>
      </c>
      <c r="E2010" t="s">
        <v>292</v>
      </c>
      <c r="F2010" t="s">
        <v>61</v>
      </c>
      <c r="G2010" t="s">
        <v>61</v>
      </c>
      <c r="H2010" t="s">
        <v>61</v>
      </c>
      <c r="I2010" t="s">
        <v>61</v>
      </c>
      <c r="J2010" t="s">
        <v>61</v>
      </c>
      <c r="K2010" t="s">
        <v>190</v>
      </c>
      <c r="L2010" s="18">
        <v>44438</v>
      </c>
      <c r="M2010">
        <v>19</v>
      </c>
      <c r="N2010">
        <v>20</v>
      </c>
      <c r="O2010" t="s">
        <v>263</v>
      </c>
      <c r="P2010">
        <v>81</v>
      </c>
      <c r="Q2010">
        <v>79</v>
      </c>
      <c r="R2010">
        <v>1</v>
      </c>
      <c r="S2010">
        <v>0</v>
      </c>
      <c r="T2010">
        <v>0</v>
      </c>
      <c r="U2010">
        <v>0</v>
      </c>
      <c r="V2010">
        <v>0</v>
      </c>
      <c r="W2010">
        <v>2310.9974000000002</v>
      </c>
      <c r="X2010">
        <v>2921.0329000000002</v>
      </c>
      <c r="Y2010">
        <v>2894.4661999999998</v>
      </c>
      <c r="Z2010">
        <v>3034.4872</v>
      </c>
      <c r="AA2010">
        <v>3383.3238999999999</v>
      </c>
      <c r="AB2010">
        <v>4134.0801000000001</v>
      </c>
      <c r="AC2010">
        <v>4457.9072999999999</v>
      </c>
      <c r="AD2010">
        <v>4848.232</v>
      </c>
      <c r="AE2010">
        <v>5079.0397000000003</v>
      </c>
      <c r="AF2010">
        <v>5016.1709000000001</v>
      </c>
      <c r="AG2010">
        <v>5500.9008000000003</v>
      </c>
      <c r="AH2010">
        <v>5695.0255999999999</v>
      </c>
      <c r="AI2010">
        <v>6100.9901</v>
      </c>
      <c r="AJ2010">
        <v>6257.2240000000002</v>
      </c>
      <c r="AK2010">
        <v>6060.6229000000003</v>
      </c>
      <c r="AL2010">
        <v>5993.4648999999999</v>
      </c>
      <c r="AM2010">
        <v>5647.4367000000002</v>
      </c>
      <c r="AN2010">
        <v>5519.1189999999997</v>
      </c>
      <c r="AO2010">
        <v>5101.5279</v>
      </c>
      <c r="AP2010">
        <v>5148.5303999999996</v>
      </c>
      <c r="AQ2010">
        <v>5298.5164000000004</v>
      </c>
      <c r="AR2010">
        <v>4774.3990000000003</v>
      </c>
      <c r="AS2010">
        <v>4069.5673000000002</v>
      </c>
      <c r="AT2010">
        <v>3547.2885000000001</v>
      </c>
      <c r="AU2010">
        <v>75.71472</v>
      </c>
      <c r="AV2010">
        <v>74.871656999999999</v>
      </c>
      <c r="AW2010">
        <v>72.342225999999997</v>
      </c>
      <c r="AX2010">
        <v>70.473844</v>
      </c>
      <c r="AY2010">
        <v>69.376351999999997</v>
      </c>
      <c r="AZ2010">
        <v>68.879576999999998</v>
      </c>
      <c r="BA2010">
        <v>68.118318000000002</v>
      </c>
      <c r="BB2010">
        <v>67.691376000000005</v>
      </c>
      <c r="BC2010">
        <v>69.721428000000003</v>
      </c>
      <c r="BD2010">
        <v>73.404127000000003</v>
      </c>
      <c r="BE2010">
        <v>77.572246000000007</v>
      </c>
      <c r="BF2010">
        <v>82.099755999999999</v>
      </c>
      <c r="BG2010">
        <v>86.193702999999999</v>
      </c>
      <c r="BH2010">
        <v>90.056528</v>
      </c>
      <c r="BI2010">
        <v>93.623906000000005</v>
      </c>
      <c r="BJ2010">
        <v>95.393185000000003</v>
      </c>
      <c r="BK2010">
        <v>97.253093000000007</v>
      </c>
      <c r="BL2010">
        <v>97.168119000000004</v>
      </c>
      <c r="BM2010">
        <v>95.152099000000007</v>
      </c>
      <c r="BN2010">
        <v>91.678697999999997</v>
      </c>
      <c r="BO2010">
        <v>85.454364999999996</v>
      </c>
      <c r="BP2010">
        <v>81.715414999999993</v>
      </c>
      <c r="BQ2010">
        <v>78.595213999999999</v>
      </c>
      <c r="BR2010">
        <v>76.758015999999998</v>
      </c>
      <c r="BS2010">
        <v>-26.688210000000002</v>
      </c>
      <c r="BT2010">
        <v>-138.43940000000001</v>
      </c>
      <c r="BU2010">
        <v>-112.1544</v>
      </c>
      <c r="BV2010">
        <v>-87.166640000000001</v>
      </c>
      <c r="BW2010">
        <v>129.54259999999999</v>
      </c>
      <c r="BX2010">
        <v>-195.60249999999999</v>
      </c>
      <c r="BY2010">
        <v>-269.01209999999998</v>
      </c>
      <c r="BZ2010">
        <v>-31.401399999999999</v>
      </c>
      <c r="CA2010">
        <v>0.3474874</v>
      </c>
      <c r="CB2010">
        <v>353.9572</v>
      </c>
      <c r="CC2010">
        <v>179.006</v>
      </c>
      <c r="CD2010">
        <v>151.3272</v>
      </c>
      <c r="CE2010">
        <v>-207.52940000000001</v>
      </c>
      <c r="CF2010">
        <v>-352.50529999999998</v>
      </c>
      <c r="CG2010">
        <v>-135.08279999999999</v>
      </c>
      <c r="CH2010">
        <v>-34.148220000000002</v>
      </c>
      <c r="CI2010">
        <v>469.3005</v>
      </c>
      <c r="CJ2010">
        <v>798.9855</v>
      </c>
      <c r="CK2010">
        <v>1448.883</v>
      </c>
      <c r="CL2010">
        <v>1344.2660000000001</v>
      </c>
      <c r="CM2010">
        <v>782.13030000000003</v>
      </c>
      <c r="CN2010">
        <v>347.5274</v>
      </c>
      <c r="CO2010">
        <v>168.648</v>
      </c>
      <c r="CP2010">
        <v>324.19450000000001</v>
      </c>
      <c r="CQ2010">
        <v>4186.2169999999996</v>
      </c>
      <c r="CR2010">
        <v>3735.7950000000001</v>
      </c>
      <c r="CS2010">
        <v>2766.16</v>
      </c>
      <c r="CT2010">
        <v>4072.3710000000001</v>
      </c>
      <c r="CU2010">
        <v>3292.5909999999999</v>
      </c>
      <c r="CV2010">
        <v>1994.2249999999999</v>
      </c>
      <c r="CW2010">
        <v>1882.6679999999999</v>
      </c>
      <c r="CX2010">
        <v>1243.4639999999999</v>
      </c>
      <c r="CY2010">
        <v>1598.5419999999999</v>
      </c>
      <c r="CZ2010">
        <v>4205.2479999999996</v>
      </c>
      <c r="DA2010">
        <v>5752.9219999999996</v>
      </c>
      <c r="DB2010">
        <v>6076.9139999999998</v>
      </c>
      <c r="DC2010">
        <v>6542.5110000000004</v>
      </c>
      <c r="DD2010">
        <v>7149.9939999999997</v>
      </c>
      <c r="DE2010">
        <v>6510.65</v>
      </c>
      <c r="DF2010">
        <v>7019.1970000000001</v>
      </c>
      <c r="DG2010">
        <v>6130.8689999999997</v>
      </c>
      <c r="DH2010">
        <v>6432.6229999999996</v>
      </c>
      <c r="DI2010">
        <v>6013.4170000000004</v>
      </c>
      <c r="DJ2010">
        <v>6000.8729999999996</v>
      </c>
      <c r="DK2010">
        <v>6335.7280000000001</v>
      </c>
      <c r="DL2010">
        <v>5530.4369999999999</v>
      </c>
      <c r="DM2010">
        <v>5738.991</v>
      </c>
      <c r="DN2010">
        <v>5280.18</v>
      </c>
      <c r="DO2010">
        <v>19</v>
      </c>
      <c r="DP2010">
        <v>20</v>
      </c>
    </row>
    <row r="2011" spans="1:120" hidden="1" x14ac:dyDescent="0.25">
      <c r="A2011" t="str">
        <f t="shared" si="31"/>
        <v>LCA-Sierra_All Elect_44438</v>
      </c>
      <c r="B2011" t="s">
        <v>62</v>
      </c>
      <c r="C2011" t="s">
        <v>206</v>
      </c>
      <c r="D2011" t="s">
        <v>34</v>
      </c>
      <c r="E2011" t="s">
        <v>61</v>
      </c>
      <c r="F2011" t="s">
        <v>61</v>
      </c>
      <c r="G2011" t="s">
        <v>61</v>
      </c>
      <c r="H2011" t="s">
        <v>61</v>
      </c>
      <c r="I2011" t="s">
        <v>61</v>
      </c>
      <c r="J2011" t="s">
        <v>61</v>
      </c>
      <c r="K2011" t="s">
        <v>190</v>
      </c>
      <c r="L2011" s="18">
        <v>44438</v>
      </c>
      <c r="M2011">
        <v>19</v>
      </c>
      <c r="N2011">
        <v>20</v>
      </c>
      <c r="O2011" t="s">
        <v>263</v>
      </c>
      <c r="P2011">
        <v>42</v>
      </c>
      <c r="Q2011">
        <v>41</v>
      </c>
      <c r="R2011">
        <v>1</v>
      </c>
      <c r="S2011">
        <v>0</v>
      </c>
      <c r="T2011">
        <v>0</v>
      </c>
      <c r="U2011">
        <v>0</v>
      </c>
      <c r="V2011">
        <v>0</v>
      </c>
      <c r="W2011">
        <v>812.11623999999995</v>
      </c>
      <c r="X2011">
        <v>857.17296999999996</v>
      </c>
      <c r="Y2011">
        <v>838.01590999999996</v>
      </c>
      <c r="Z2011">
        <v>814.69899999999996</v>
      </c>
      <c r="AA2011">
        <v>866.74135000000001</v>
      </c>
      <c r="AB2011">
        <v>876.68061999999998</v>
      </c>
      <c r="AC2011">
        <v>1016.3502</v>
      </c>
      <c r="AD2011">
        <v>1194.3626999999999</v>
      </c>
      <c r="AE2011">
        <v>1347.5572</v>
      </c>
      <c r="AF2011">
        <v>1425.3996999999999</v>
      </c>
      <c r="AG2011">
        <v>1450.5682999999999</v>
      </c>
      <c r="AH2011">
        <v>1514.7906</v>
      </c>
      <c r="AI2011">
        <v>1550.5945999999999</v>
      </c>
      <c r="AJ2011">
        <v>1635.6568</v>
      </c>
      <c r="AK2011">
        <v>1709.7235000000001</v>
      </c>
      <c r="AL2011">
        <v>1774.4930999999999</v>
      </c>
      <c r="AM2011">
        <v>1787.7933</v>
      </c>
      <c r="AN2011">
        <v>1786.6665</v>
      </c>
      <c r="AO2011">
        <v>1560.2434000000001</v>
      </c>
      <c r="AP2011">
        <v>1554.2619999999999</v>
      </c>
      <c r="AQ2011">
        <v>1825.8198</v>
      </c>
      <c r="AR2011">
        <v>1343.854</v>
      </c>
      <c r="AS2011">
        <v>1109.2126000000001</v>
      </c>
      <c r="AT2011">
        <v>989.03225999999995</v>
      </c>
      <c r="AU2011">
        <v>73.460434000000006</v>
      </c>
      <c r="AV2011">
        <v>73.437325000000001</v>
      </c>
      <c r="AW2011">
        <v>71.876050000000006</v>
      </c>
      <c r="AX2011">
        <v>70.938374999999994</v>
      </c>
      <c r="AY2011">
        <v>69.109594000000001</v>
      </c>
      <c r="AZ2011">
        <v>68.474090000000004</v>
      </c>
      <c r="BA2011">
        <v>68.107843000000003</v>
      </c>
      <c r="BB2011">
        <v>67.816877000000005</v>
      </c>
      <c r="BC2011">
        <v>71.221638999999996</v>
      </c>
      <c r="BD2011">
        <v>77.189425999999997</v>
      </c>
      <c r="BE2011">
        <v>81.751050000000006</v>
      </c>
      <c r="BF2011">
        <v>86.128851999999995</v>
      </c>
      <c r="BG2011">
        <v>89.945027999999994</v>
      </c>
      <c r="BH2011">
        <v>92.991246000000004</v>
      </c>
      <c r="BI2011">
        <v>95.648109000000005</v>
      </c>
      <c r="BJ2011">
        <v>97.232142999999994</v>
      </c>
      <c r="BK2011">
        <v>98.755251999999999</v>
      </c>
      <c r="BL2011">
        <v>98.961484999999996</v>
      </c>
      <c r="BM2011">
        <v>97.241596999999999</v>
      </c>
      <c r="BN2011">
        <v>92.204481999999999</v>
      </c>
      <c r="BO2011">
        <v>84.800070000000005</v>
      </c>
      <c r="BP2011">
        <v>79.653011000000006</v>
      </c>
      <c r="BQ2011">
        <v>76.092787000000001</v>
      </c>
      <c r="BR2011">
        <v>73.971288999999999</v>
      </c>
      <c r="BS2011">
        <v>75.450270000000003</v>
      </c>
      <c r="BT2011">
        <v>20.988700000000001</v>
      </c>
      <c r="BU2011">
        <v>28.8565</v>
      </c>
      <c r="BV2011">
        <v>47.008020000000002</v>
      </c>
      <c r="BW2011">
        <v>26.60249</v>
      </c>
      <c r="BX2011">
        <v>48.887439999999998</v>
      </c>
      <c r="BY2011">
        <v>21.72993</v>
      </c>
      <c r="BZ2011">
        <v>-45.23648</v>
      </c>
      <c r="CA2011">
        <v>-35.068899999999999</v>
      </c>
      <c r="CB2011">
        <v>-1.950413</v>
      </c>
      <c r="CC2011">
        <v>33.527790000000003</v>
      </c>
      <c r="CD2011">
        <v>43.036450000000002</v>
      </c>
      <c r="CE2011">
        <v>82.531450000000007</v>
      </c>
      <c r="CF2011">
        <v>87.050030000000007</v>
      </c>
      <c r="CG2011">
        <v>70.988919999999993</v>
      </c>
      <c r="CH2011">
        <v>58.920430000000003</v>
      </c>
      <c r="CI2011">
        <v>97.050179999999997</v>
      </c>
      <c r="CJ2011">
        <v>114.80329999999999</v>
      </c>
      <c r="CK2011">
        <v>411.81330000000003</v>
      </c>
      <c r="CL2011">
        <v>385.67770000000002</v>
      </c>
      <c r="CM2011">
        <v>-137.98410000000001</v>
      </c>
      <c r="CN2011">
        <v>-29.87951</v>
      </c>
      <c r="CO2011">
        <v>-43.484529999999999</v>
      </c>
      <c r="CP2011">
        <v>-51.424500000000002</v>
      </c>
      <c r="CQ2011">
        <v>418.51339999999999</v>
      </c>
      <c r="CR2011">
        <v>254.31469999999999</v>
      </c>
      <c r="CS2011">
        <v>242.91569999999999</v>
      </c>
      <c r="CT2011">
        <v>242.35929999999999</v>
      </c>
      <c r="CU2011">
        <v>165.3596</v>
      </c>
      <c r="CV2011">
        <v>177.18360000000001</v>
      </c>
      <c r="CW2011">
        <v>139.52979999999999</v>
      </c>
      <c r="CX2011">
        <v>131.66200000000001</v>
      </c>
      <c r="CY2011">
        <v>193.1225</v>
      </c>
      <c r="CZ2011">
        <v>309.74400000000003</v>
      </c>
      <c r="DA2011">
        <v>411.06240000000003</v>
      </c>
      <c r="DB2011">
        <v>260.94200000000001</v>
      </c>
      <c r="DC2011">
        <v>168.554</v>
      </c>
      <c r="DD2011">
        <v>202.40549999999999</v>
      </c>
      <c r="DE2011">
        <v>240.33340000000001</v>
      </c>
      <c r="DF2011">
        <v>322.77440000000001</v>
      </c>
      <c r="DG2011">
        <v>376.661</v>
      </c>
      <c r="DH2011">
        <v>492.25779999999997</v>
      </c>
      <c r="DI2011">
        <v>639.12509999999997</v>
      </c>
      <c r="DJ2011">
        <v>618.39869999999996</v>
      </c>
      <c r="DK2011">
        <v>639.68610000000001</v>
      </c>
      <c r="DL2011">
        <v>565.17550000000006</v>
      </c>
      <c r="DM2011">
        <v>411.83350000000002</v>
      </c>
      <c r="DN2011">
        <v>460.91699999999997</v>
      </c>
      <c r="DO2011">
        <v>19</v>
      </c>
      <c r="DP2011">
        <v>20</v>
      </c>
    </row>
    <row r="2012" spans="1:120" hidden="1" x14ac:dyDescent="0.25">
      <c r="A2012" t="str">
        <f t="shared" si="31"/>
        <v>OtherDR-No_All Elect_44438</v>
      </c>
      <c r="B2012" t="s">
        <v>62</v>
      </c>
      <c r="C2012" t="s">
        <v>323</v>
      </c>
      <c r="D2012" t="s">
        <v>61</v>
      </c>
      <c r="E2012" t="s">
        <v>61</v>
      </c>
      <c r="F2012" t="s">
        <v>61</v>
      </c>
      <c r="G2012" t="s">
        <v>61</v>
      </c>
      <c r="H2012" t="s">
        <v>61</v>
      </c>
      <c r="I2012" t="s">
        <v>97</v>
      </c>
      <c r="J2012" t="s">
        <v>61</v>
      </c>
      <c r="K2012" t="s">
        <v>190</v>
      </c>
      <c r="L2012" s="18">
        <v>44438</v>
      </c>
      <c r="M2012">
        <v>19</v>
      </c>
      <c r="N2012">
        <v>20</v>
      </c>
      <c r="O2012" t="s">
        <v>263</v>
      </c>
      <c r="P2012">
        <v>122</v>
      </c>
      <c r="Q2012">
        <v>120</v>
      </c>
      <c r="R2012">
        <v>1</v>
      </c>
      <c r="S2012">
        <v>0</v>
      </c>
      <c r="T2012">
        <v>0</v>
      </c>
      <c r="U2012">
        <v>0</v>
      </c>
      <c r="V2012">
        <v>0</v>
      </c>
      <c r="W2012">
        <v>3110.2062999999998</v>
      </c>
      <c r="X2012">
        <v>3762.7755999999999</v>
      </c>
      <c r="Y2012">
        <v>3717.51</v>
      </c>
      <c r="Z2012">
        <v>3834.2669000000001</v>
      </c>
      <c r="AA2012">
        <v>4232.8819000000003</v>
      </c>
      <c r="AB2012">
        <v>4991.0065000000004</v>
      </c>
      <c r="AC2012">
        <v>5451.9904999999999</v>
      </c>
      <c r="AD2012">
        <v>6015.8377</v>
      </c>
      <c r="AE2012">
        <v>6389.0114999999996</v>
      </c>
      <c r="AF2012">
        <v>6400.4399000000003</v>
      </c>
      <c r="AG2012">
        <v>6909.0556999999999</v>
      </c>
      <c r="AH2012">
        <v>7162.6923999999999</v>
      </c>
      <c r="AI2012">
        <v>7600.0361999999996</v>
      </c>
      <c r="AJ2012">
        <v>7839.3834999999999</v>
      </c>
      <c r="AK2012">
        <v>7716.1394</v>
      </c>
      <c r="AL2012">
        <v>7712.7659000000003</v>
      </c>
      <c r="AM2012">
        <v>7381.5196999999998</v>
      </c>
      <c r="AN2012">
        <v>7252.0645999999997</v>
      </c>
      <c r="AO2012">
        <v>6612.3824000000004</v>
      </c>
      <c r="AP2012">
        <v>6653.5478999999996</v>
      </c>
      <c r="AQ2012">
        <v>7086.6899000000003</v>
      </c>
      <c r="AR2012">
        <v>6091.0834000000004</v>
      </c>
      <c r="AS2012">
        <v>5159.6031999999996</v>
      </c>
      <c r="AT2012">
        <v>4522.0911999999998</v>
      </c>
      <c r="AU2012">
        <v>74.951590999999993</v>
      </c>
      <c r="AV2012">
        <v>74.386105000000001</v>
      </c>
      <c r="AW2012">
        <v>72.184955000000002</v>
      </c>
      <c r="AX2012">
        <v>70.631764000000004</v>
      </c>
      <c r="AY2012">
        <v>69.285982000000004</v>
      </c>
      <c r="AZ2012">
        <v>68.742817000000002</v>
      </c>
      <c r="BA2012">
        <v>68.116032000000004</v>
      </c>
      <c r="BB2012">
        <v>67.734907000000007</v>
      </c>
      <c r="BC2012">
        <v>70.230851999999999</v>
      </c>
      <c r="BD2012">
        <v>74.687048000000004</v>
      </c>
      <c r="BE2012">
        <v>78.987859</v>
      </c>
      <c r="BF2012">
        <v>83.464437000000004</v>
      </c>
      <c r="BG2012">
        <v>87.464723000000006</v>
      </c>
      <c r="BH2012">
        <v>91.051890999999998</v>
      </c>
      <c r="BI2012">
        <v>94.311233000000001</v>
      </c>
      <c r="BJ2012">
        <v>96.017870000000002</v>
      </c>
      <c r="BK2012">
        <v>97.764476000000002</v>
      </c>
      <c r="BL2012">
        <v>97.778997000000004</v>
      </c>
      <c r="BM2012">
        <v>95.863563999999997</v>
      </c>
      <c r="BN2012">
        <v>91.859685999999996</v>
      </c>
      <c r="BO2012">
        <v>85.235127000000006</v>
      </c>
      <c r="BP2012">
        <v>81.018486999999993</v>
      </c>
      <c r="BQ2012">
        <v>77.748524000000003</v>
      </c>
      <c r="BR2012">
        <v>75.814384000000004</v>
      </c>
      <c r="BS2012">
        <v>49.844670000000001</v>
      </c>
      <c r="BT2012">
        <v>-114.76479999999999</v>
      </c>
      <c r="BU2012">
        <v>-80.391540000000006</v>
      </c>
      <c r="BV2012">
        <v>-37.483499999999999</v>
      </c>
      <c r="BW2012">
        <v>158.13030000000001</v>
      </c>
      <c r="BX2012">
        <v>-144.6721</v>
      </c>
      <c r="BY2012">
        <v>-244.12629999999999</v>
      </c>
      <c r="BZ2012">
        <v>-79.736170000000001</v>
      </c>
      <c r="CA2012">
        <v>-35.994439999999997</v>
      </c>
      <c r="CB2012">
        <v>349.11900000000003</v>
      </c>
      <c r="CC2012">
        <v>208.1865</v>
      </c>
      <c r="CD2012">
        <v>193.12639999999999</v>
      </c>
      <c r="CE2012">
        <v>-123.4649</v>
      </c>
      <c r="CF2012">
        <v>-263.71010000000001</v>
      </c>
      <c r="CG2012">
        <v>-63.150390000000002</v>
      </c>
      <c r="CH2012">
        <v>25.399730000000002</v>
      </c>
      <c r="CI2012">
        <v>563.83090000000004</v>
      </c>
      <c r="CJ2012">
        <v>910.90219999999999</v>
      </c>
      <c r="CK2012">
        <v>1855.913</v>
      </c>
      <c r="CL2012">
        <v>1731.57</v>
      </c>
      <c r="CM2012">
        <v>642.52459999999996</v>
      </c>
      <c r="CN2012">
        <v>314.40370000000001</v>
      </c>
      <c r="CO2012">
        <v>123.16459999999999</v>
      </c>
      <c r="CP2012">
        <v>269.65789999999998</v>
      </c>
      <c r="CQ2012">
        <v>4596.8209999999999</v>
      </c>
      <c r="CR2012">
        <v>3979.998</v>
      </c>
      <c r="CS2012">
        <v>3003.4409999999998</v>
      </c>
      <c r="CT2012">
        <v>4298.5140000000001</v>
      </c>
      <c r="CU2012">
        <v>3443.797</v>
      </c>
      <c r="CV2012">
        <v>2163.5309999999999</v>
      </c>
      <c r="CW2012">
        <v>2009.991</v>
      </c>
      <c r="CX2012">
        <v>1370.877</v>
      </c>
      <c r="CY2012">
        <v>1783.481</v>
      </c>
      <c r="CZ2012">
        <v>4484.7520000000004</v>
      </c>
      <c r="DA2012">
        <v>6128.2510000000002</v>
      </c>
      <c r="DB2012">
        <v>6301.1509999999998</v>
      </c>
      <c r="DC2012">
        <v>6675.9719999999998</v>
      </c>
      <c r="DD2012">
        <v>7317.4440000000004</v>
      </c>
      <c r="DE2012">
        <v>6723.9359999999997</v>
      </c>
      <c r="DF2012">
        <v>7315.4970000000003</v>
      </c>
      <c r="DG2012">
        <v>6485.326</v>
      </c>
      <c r="DH2012">
        <v>6896.9030000000002</v>
      </c>
      <c r="DI2012">
        <v>6637.2160000000003</v>
      </c>
      <c r="DJ2012">
        <v>6596.1440000000002</v>
      </c>
      <c r="DK2012">
        <v>6957.4610000000002</v>
      </c>
      <c r="DL2012">
        <v>6083.9539999999997</v>
      </c>
      <c r="DM2012">
        <v>6129.55</v>
      </c>
      <c r="DN2012">
        <v>5721.8509999999997</v>
      </c>
      <c r="DO2012">
        <v>19</v>
      </c>
      <c r="DP2012">
        <v>20</v>
      </c>
    </row>
    <row r="2013" spans="1:120" x14ac:dyDescent="0.25">
      <c r="A2013" t="str">
        <f t="shared" si="31"/>
        <v>AutoDR-Yes_All Elect_44438</v>
      </c>
      <c r="B2013" t="s">
        <v>62</v>
      </c>
      <c r="C2013" t="s">
        <v>322</v>
      </c>
      <c r="D2013" t="s">
        <v>61</v>
      </c>
      <c r="E2013" t="s">
        <v>61</v>
      </c>
      <c r="F2013" t="s">
        <v>61</v>
      </c>
      <c r="G2013" t="s">
        <v>61</v>
      </c>
      <c r="H2013" t="s">
        <v>98</v>
      </c>
      <c r="I2013" t="s">
        <v>61</v>
      </c>
      <c r="J2013" t="s">
        <v>61</v>
      </c>
      <c r="K2013" t="s">
        <v>190</v>
      </c>
      <c r="L2013" s="18">
        <v>44438</v>
      </c>
      <c r="M2013">
        <v>19</v>
      </c>
      <c r="N2013">
        <v>20</v>
      </c>
      <c r="O2013" t="s">
        <v>263</v>
      </c>
      <c r="P2013">
        <v>30</v>
      </c>
      <c r="Q2013">
        <v>30</v>
      </c>
      <c r="R2013">
        <v>1</v>
      </c>
      <c r="S2013">
        <v>0</v>
      </c>
      <c r="T2013">
        <v>0</v>
      </c>
      <c r="U2013">
        <v>0</v>
      </c>
      <c r="V2013">
        <v>0</v>
      </c>
      <c r="W2013">
        <v>931.21950000000004</v>
      </c>
      <c r="X2013">
        <v>842.274</v>
      </c>
      <c r="Y2013">
        <v>825.28499999999997</v>
      </c>
      <c r="Z2013">
        <v>832.03250000000003</v>
      </c>
      <c r="AA2013">
        <v>891.09900000000005</v>
      </c>
      <c r="AB2013">
        <v>850.86800000000005</v>
      </c>
      <c r="AC2013">
        <v>1026.1724999999999</v>
      </c>
      <c r="AD2013">
        <v>1044.4335000000001</v>
      </c>
      <c r="AE2013">
        <v>1250.6975</v>
      </c>
      <c r="AF2013">
        <v>1354.9105</v>
      </c>
      <c r="AG2013">
        <v>1534.1980000000001</v>
      </c>
      <c r="AH2013">
        <v>1541.8440000000001</v>
      </c>
      <c r="AI2013">
        <v>1544.6569999999999</v>
      </c>
      <c r="AJ2013">
        <v>1491.6885</v>
      </c>
      <c r="AK2013">
        <v>1470.6965</v>
      </c>
      <c r="AL2013">
        <v>1513.51</v>
      </c>
      <c r="AM2013">
        <v>1429.222</v>
      </c>
      <c r="AN2013">
        <v>1281.4425000000001</v>
      </c>
      <c r="AO2013">
        <v>1402.425</v>
      </c>
      <c r="AP2013">
        <v>1439.8040000000001</v>
      </c>
      <c r="AQ2013">
        <v>1540.6079999999999</v>
      </c>
      <c r="AR2013">
        <v>1449.9005</v>
      </c>
      <c r="AS2013">
        <v>1374.4324999999999</v>
      </c>
      <c r="AT2013">
        <v>1072.454</v>
      </c>
      <c r="AU2013">
        <v>76.183333000000005</v>
      </c>
      <c r="AV2013">
        <v>75.533332999999999</v>
      </c>
      <c r="AW2013">
        <v>72.616667000000007</v>
      </c>
      <c r="AX2013">
        <v>70.933333000000005</v>
      </c>
      <c r="AY2013">
        <v>69.8</v>
      </c>
      <c r="AZ2013">
        <v>69.066666999999995</v>
      </c>
      <c r="BA2013">
        <v>68.333332999999996</v>
      </c>
      <c r="BB2013">
        <v>68.516666999999998</v>
      </c>
      <c r="BC2013">
        <v>71.55</v>
      </c>
      <c r="BD2013">
        <v>76.183333000000005</v>
      </c>
      <c r="BE2013">
        <v>79.916667000000004</v>
      </c>
      <c r="BF2013">
        <v>84.25</v>
      </c>
      <c r="BG2013">
        <v>88.316666999999995</v>
      </c>
      <c r="BH2013">
        <v>92.116667000000007</v>
      </c>
      <c r="BI2013">
        <v>95.666667000000004</v>
      </c>
      <c r="BJ2013">
        <v>96.933333000000005</v>
      </c>
      <c r="BK2013">
        <v>99.05</v>
      </c>
      <c r="BL2013">
        <v>98.966667000000001</v>
      </c>
      <c r="BM2013">
        <v>96.85</v>
      </c>
      <c r="BN2013">
        <v>93.266666999999998</v>
      </c>
      <c r="BO2013">
        <v>86.083332999999996</v>
      </c>
      <c r="BP2013">
        <v>81.966667000000001</v>
      </c>
      <c r="BQ2013">
        <v>78.7</v>
      </c>
      <c r="BR2013">
        <v>76.666667000000004</v>
      </c>
      <c r="BS2013">
        <v>33.995289999999997</v>
      </c>
      <c r="BT2013">
        <v>-110.0985</v>
      </c>
      <c r="BU2013">
        <v>-135.73220000000001</v>
      </c>
      <c r="BV2013">
        <v>-116.10850000000001</v>
      </c>
      <c r="BW2013">
        <v>-133.94550000000001</v>
      </c>
      <c r="BX2013">
        <v>-73.421539999999993</v>
      </c>
      <c r="BY2013">
        <v>-70.117689999999996</v>
      </c>
      <c r="BZ2013">
        <v>168.2894</v>
      </c>
      <c r="CA2013">
        <v>90.132660000000001</v>
      </c>
      <c r="CB2013">
        <v>36.533470000000001</v>
      </c>
      <c r="CC2013">
        <v>-124.32429999999999</v>
      </c>
      <c r="CD2013">
        <v>-142.19579999999999</v>
      </c>
      <c r="CE2013">
        <v>-194.31880000000001</v>
      </c>
      <c r="CF2013">
        <v>-205.3313</v>
      </c>
      <c r="CG2013">
        <v>-104.3665</v>
      </c>
      <c r="CH2013">
        <v>-5.7738719999999999</v>
      </c>
      <c r="CI2013">
        <v>256.36750000000001</v>
      </c>
      <c r="CJ2013">
        <v>501.23860000000002</v>
      </c>
      <c r="CK2013">
        <v>438.93779999999998</v>
      </c>
      <c r="CL2013">
        <v>527.17619999999999</v>
      </c>
      <c r="CM2013">
        <v>343.42619999999999</v>
      </c>
      <c r="CN2013">
        <v>169.15110000000001</v>
      </c>
      <c r="CO2013">
        <v>32.43591</v>
      </c>
      <c r="CP2013">
        <v>229.76920000000001</v>
      </c>
      <c r="CQ2013">
        <v>2070.8490000000002</v>
      </c>
      <c r="CR2013">
        <v>545.16769999999997</v>
      </c>
      <c r="CS2013">
        <v>543.82849999999996</v>
      </c>
      <c r="CT2013">
        <v>523.90530000000001</v>
      </c>
      <c r="CU2013">
        <v>529.75440000000003</v>
      </c>
      <c r="CV2013">
        <v>517.85230000000001</v>
      </c>
      <c r="CW2013">
        <v>397.09219999999999</v>
      </c>
      <c r="CX2013">
        <v>357.49059999999997</v>
      </c>
      <c r="CY2013">
        <v>585.06010000000003</v>
      </c>
      <c r="CZ2013">
        <v>727.77329999999995</v>
      </c>
      <c r="DA2013">
        <v>991.83119999999997</v>
      </c>
      <c r="DB2013">
        <v>906.11170000000004</v>
      </c>
      <c r="DC2013">
        <v>792.15710000000001</v>
      </c>
      <c r="DD2013">
        <v>692.25739999999996</v>
      </c>
      <c r="DE2013">
        <v>803.36770000000001</v>
      </c>
      <c r="DF2013">
        <v>953.19489999999996</v>
      </c>
      <c r="DG2013">
        <v>1217.6669999999999</v>
      </c>
      <c r="DH2013">
        <v>1487.65</v>
      </c>
      <c r="DI2013">
        <v>1783.7639999999999</v>
      </c>
      <c r="DJ2013">
        <v>2075.4029999999998</v>
      </c>
      <c r="DK2013">
        <v>2326.183</v>
      </c>
      <c r="DL2013">
        <v>1992.6890000000001</v>
      </c>
      <c r="DM2013">
        <v>2080.52</v>
      </c>
      <c r="DN2013">
        <v>2048.8249999999998</v>
      </c>
      <c r="DO2013">
        <v>19</v>
      </c>
      <c r="DP2013">
        <v>20</v>
      </c>
    </row>
    <row r="2014" spans="1:120" hidden="1" x14ac:dyDescent="0.25">
      <c r="A2014" t="str">
        <f t="shared" si="31"/>
        <v>Size_Grp-200 kW and above_All Elect_44438</v>
      </c>
      <c r="B2014" t="s">
        <v>62</v>
      </c>
      <c r="C2014" t="s">
        <v>207</v>
      </c>
      <c r="D2014" t="s">
        <v>61</v>
      </c>
      <c r="E2014" t="s">
        <v>61</v>
      </c>
      <c r="F2014" t="s">
        <v>61</v>
      </c>
      <c r="G2014" t="s">
        <v>61</v>
      </c>
      <c r="H2014" t="s">
        <v>61</v>
      </c>
      <c r="I2014" t="s">
        <v>61</v>
      </c>
      <c r="J2014" t="s">
        <v>102</v>
      </c>
      <c r="K2014" t="s">
        <v>190</v>
      </c>
      <c r="L2014" s="18">
        <v>44438</v>
      </c>
      <c r="M2014">
        <v>19</v>
      </c>
      <c r="N2014">
        <v>20</v>
      </c>
      <c r="O2014" t="s">
        <v>263</v>
      </c>
      <c r="P2014">
        <v>11</v>
      </c>
      <c r="Q2014">
        <v>10</v>
      </c>
      <c r="R2014">
        <v>1</v>
      </c>
      <c r="S2014">
        <v>0</v>
      </c>
      <c r="T2014">
        <v>1</v>
      </c>
      <c r="U2014">
        <v>0</v>
      </c>
      <c r="V2014">
        <v>1</v>
      </c>
      <c r="W2014">
        <v>2090.1975000000002</v>
      </c>
      <c r="X2014">
        <v>2995.6480000000001</v>
      </c>
      <c r="Y2014">
        <v>2963.4810000000002</v>
      </c>
      <c r="Z2014">
        <v>3137.5515</v>
      </c>
      <c r="AA2014">
        <v>3563.02</v>
      </c>
      <c r="AB2014">
        <v>4415.6040000000003</v>
      </c>
      <c r="AC2014">
        <v>4640.2955000000002</v>
      </c>
      <c r="AD2014">
        <v>4725.9195</v>
      </c>
      <c r="AE2014">
        <v>4360.1655000000001</v>
      </c>
      <c r="AF2014">
        <v>3810.4295000000002</v>
      </c>
      <c r="AG2014">
        <v>3898.9430000000002</v>
      </c>
      <c r="AH2014">
        <v>3801.085</v>
      </c>
      <c r="AI2014">
        <v>4182.1369999999997</v>
      </c>
      <c r="AJ2014">
        <v>4278.7134999999998</v>
      </c>
      <c r="AK2014">
        <v>4068.5205000000001</v>
      </c>
      <c r="AL2014">
        <v>4006.76</v>
      </c>
      <c r="AM2014">
        <v>3671.3249999999998</v>
      </c>
      <c r="AN2014">
        <v>3776.3344999999999</v>
      </c>
      <c r="AO2014">
        <v>3991.2869999999998</v>
      </c>
      <c r="AP2014">
        <v>4068.0479999999998</v>
      </c>
      <c r="AQ2014">
        <v>4408.7730000000001</v>
      </c>
      <c r="AR2014">
        <v>4447.5964999999997</v>
      </c>
      <c r="AS2014">
        <v>4175.4955</v>
      </c>
      <c r="AT2014">
        <v>3721.9540000000002</v>
      </c>
      <c r="AU2014">
        <v>76.272727000000003</v>
      </c>
      <c r="AV2014">
        <v>75.545455000000004</v>
      </c>
      <c r="AW2014">
        <v>73.863636</v>
      </c>
      <c r="AX2014">
        <v>71.863636</v>
      </c>
      <c r="AY2014">
        <v>69.954544999999996</v>
      </c>
      <c r="AZ2014">
        <v>70.272727000000003</v>
      </c>
      <c r="BA2014">
        <v>69.909091000000004</v>
      </c>
      <c r="BB2014">
        <v>68.318181999999993</v>
      </c>
      <c r="BC2014">
        <v>69.636364</v>
      </c>
      <c r="BD2014">
        <v>72.409091000000004</v>
      </c>
      <c r="BE2014">
        <v>76.681818000000007</v>
      </c>
      <c r="BF2014">
        <v>81.454544999999996</v>
      </c>
      <c r="BG2014">
        <v>85.772727000000003</v>
      </c>
      <c r="BH2014">
        <v>90.5</v>
      </c>
      <c r="BI2014">
        <v>94.5</v>
      </c>
      <c r="BJ2014">
        <v>97.181818000000007</v>
      </c>
      <c r="BK2014">
        <v>99.409091000000004</v>
      </c>
      <c r="BL2014">
        <v>100.13636</v>
      </c>
      <c r="BM2014">
        <v>98.545455000000004</v>
      </c>
      <c r="BN2014">
        <v>94.409091000000004</v>
      </c>
      <c r="BO2014">
        <v>88.5</v>
      </c>
      <c r="BP2014">
        <v>84.181818000000007</v>
      </c>
      <c r="BQ2014">
        <v>80.363636</v>
      </c>
      <c r="BR2014">
        <v>78.045455000000004</v>
      </c>
      <c r="BS2014">
        <v>12.21733</v>
      </c>
      <c r="BT2014">
        <v>13.137879999999999</v>
      </c>
      <c r="BU2014">
        <v>76.211169999999996</v>
      </c>
      <c r="BV2014">
        <v>107.80459999999999</v>
      </c>
      <c r="BW2014">
        <v>370.66109999999998</v>
      </c>
      <c r="BX2014">
        <v>-60.975909999999999</v>
      </c>
      <c r="BY2014">
        <v>-149.8382</v>
      </c>
      <c r="BZ2014">
        <v>-303.23700000000002</v>
      </c>
      <c r="CA2014">
        <v>-186.35480000000001</v>
      </c>
      <c r="CB2014">
        <v>305.19929999999999</v>
      </c>
      <c r="CC2014">
        <v>351.63260000000002</v>
      </c>
      <c r="CD2014">
        <v>484.94940000000003</v>
      </c>
      <c r="CE2014">
        <v>114.3625</v>
      </c>
      <c r="CF2014">
        <v>-96.764690000000002</v>
      </c>
      <c r="CG2014">
        <v>-22.488520000000001</v>
      </c>
      <c r="CH2014">
        <v>-34.670990000000003</v>
      </c>
      <c r="CI2014">
        <v>386.69279999999998</v>
      </c>
      <c r="CJ2014">
        <v>518.68230000000005</v>
      </c>
      <c r="CK2014">
        <v>777.97199999999998</v>
      </c>
      <c r="CL2014">
        <v>923.61839999999995</v>
      </c>
      <c r="CM2014">
        <v>420.4348</v>
      </c>
      <c r="CN2014">
        <v>57.575560000000003</v>
      </c>
      <c r="CO2014">
        <v>-95.777659999999997</v>
      </c>
      <c r="CP2014">
        <v>43.713979999999999</v>
      </c>
      <c r="CQ2014">
        <v>3694.4929999999999</v>
      </c>
      <c r="CR2014">
        <v>5452.5810000000001</v>
      </c>
      <c r="CS2014">
        <v>3868.4670000000001</v>
      </c>
      <c r="CT2014">
        <v>5955.1570000000002</v>
      </c>
      <c r="CU2014">
        <v>4612.509</v>
      </c>
      <c r="CV2014">
        <v>2526.511</v>
      </c>
      <c r="CW2014">
        <v>2480.1170000000002</v>
      </c>
      <c r="CX2014">
        <v>1492.627</v>
      </c>
      <c r="CY2014">
        <v>1855.3779999999999</v>
      </c>
      <c r="CZ2014">
        <v>5947.8990000000003</v>
      </c>
      <c r="DA2014">
        <v>8298.7070000000003</v>
      </c>
      <c r="DB2014">
        <v>8588.8629999999994</v>
      </c>
      <c r="DC2014">
        <v>9251.8790000000008</v>
      </c>
      <c r="DD2014">
        <v>10319.85</v>
      </c>
      <c r="DE2014">
        <v>9144.1479999999992</v>
      </c>
      <c r="DF2014">
        <v>9830.7610000000004</v>
      </c>
      <c r="DG2014">
        <v>8108.9939999999997</v>
      </c>
      <c r="DH2014">
        <v>8444.7890000000007</v>
      </c>
      <c r="DI2014">
        <v>7609.857</v>
      </c>
      <c r="DJ2014">
        <v>6751.5789999999997</v>
      </c>
      <c r="DK2014">
        <v>6839.1270000000004</v>
      </c>
      <c r="DL2014">
        <v>6206.71</v>
      </c>
      <c r="DM2014">
        <v>6337.4160000000002</v>
      </c>
      <c r="DN2014">
        <v>5790.1639999999998</v>
      </c>
      <c r="DO2014">
        <v>19</v>
      </c>
      <c r="DP2014">
        <v>20</v>
      </c>
    </row>
    <row r="2015" spans="1:120" hidden="1" x14ac:dyDescent="0.25">
      <c r="A2015" t="str">
        <f t="shared" si="31"/>
        <v>Size_Grp-Below 20 kW_All Elect_44438</v>
      </c>
      <c r="B2015" t="s">
        <v>62</v>
      </c>
      <c r="C2015" t="s">
        <v>259</v>
      </c>
      <c r="D2015" t="s">
        <v>61</v>
      </c>
      <c r="E2015" t="s">
        <v>61</v>
      </c>
      <c r="F2015" t="s">
        <v>61</v>
      </c>
      <c r="G2015" t="s">
        <v>61</v>
      </c>
      <c r="H2015" t="s">
        <v>61</v>
      </c>
      <c r="I2015" t="s">
        <v>61</v>
      </c>
      <c r="J2015" t="s">
        <v>260</v>
      </c>
      <c r="K2015" t="s">
        <v>190</v>
      </c>
      <c r="L2015" s="18">
        <v>44438</v>
      </c>
      <c r="M2015">
        <v>19</v>
      </c>
      <c r="N2015">
        <v>20</v>
      </c>
      <c r="O2015" t="s">
        <v>263</v>
      </c>
      <c r="P2015">
        <v>23</v>
      </c>
      <c r="Q2015">
        <v>22</v>
      </c>
      <c r="R2015">
        <v>1</v>
      </c>
      <c r="S2015">
        <v>0</v>
      </c>
      <c r="T2015">
        <v>0</v>
      </c>
      <c r="U2015">
        <v>0</v>
      </c>
      <c r="V2015">
        <v>0</v>
      </c>
      <c r="W2015">
        <v>60.762099999999997</v>
      </c>
      <c r="X2015">
        <v>74.45505</v>
      </c>
      <c r="Y2015">
        <v>71.872050000000002</v>
      </c>
      <c r="Z2015">
        <v>67.974450000000004</v>
      </c>
      <c r="AA2015">
        <v>86.225449999999995</v>
      </c>
      <c r="AB2015">
        <v>82.279600000000002</v>
      </c>
      <c r="AC2015">
        <v>85.215599999999995</v>
      </c>
      <c r="AD2015">
        <v>143.99639999999999</v>
      </c>
      <c r="AE2015">
        <v>189.7868</v>
      </c>
      <c r="AF2015">
        <v>229.84555</v>
      </c>
      <c r="AG2015">
        <v>245.77825000000001</v>
      </c>
      <c r="AH2015">
        <v>274.65019999999998</v>
      </c>
      <c r="AI2015">
        <v>300.21620000000001</v>
      </c>
      <c r="AJ2015">
        <v>321.28334999999998</v>
      </c>
      <c r="AK2015">
        <v>327.28590000000003</v>
      </c>
      <c r="AL2015">
        <v>320.10320000000002</v>
      </c>
      <c r="AM2015">
        <v>320.68169999999998</v>
      </c>
      <c r="AN2015">
        <v>336.26889999999997</v>
      </c>
      <c r="AO2015">
        <v>263.56234999999998</v>
      </c>
      <c r="AP2015">
        <v>244.00995</v>
      </c>
      <c r="AQ2015">
        <v>265.30644999999998</v>
      </c>
      <c r="AR2015">
        <v>164.99664999999999</v>
      </c>
      <c r="AS2015">
        <v>87.878299999999996</v>
      </c>
      <c r="AT2015">
        <v>62.196399999999997</v>
      </c>
      <c r="AU2015">
        <v>72.639129999999994</v>
      </c>
      <c r="AV2015">
        <v>72.095652000000001</v>
      </c>
      <c r="AW2015">
        <v>69.939130000000006</v>
      </c>
      <c r="AX2015">
        <v>68.760869999999997</v>
      </c>
      <c r="AY2015">
        <v>67.830434999999994</v>
      </c>
      <c r="AZ2015">
        <v>66.964129999999997</v>
      </c>
      <c r="BA2015">
        <v>66.464129999999997</v>
      </c>
      <c r="BB2015">
        <v>66.761956999999995</v>
      </c>
      <c r="BC2015">
        <v>69.627173999999997</v>
      </c>
      <c r="BD2015">
        <v>74.747826000000003</v>
      </c>
      <c r="BE2015">
        <v>79.115217000000001</v>
      </c>
      <c r="BF2015">
        <v>83.205434999999994</v>
      </c>
      <c r="BG2015">
        <v>86.998913000000002</v>
      </c>
      <c r="BH2015">
        <v>89.718478000000005</v>
      </c>
      <c r="BI2015">
        <v>92.348912999999996</v>
      </c>
      <c r="BJ2015">
        <v>93.506522000000004</v>
      </c>
      <c r="BK2015">
        <v>94.865217000000001</v>
      </c>
      <c r="BL2015">
        <v>94.567391000000001</v>
      </c>
      <c r="BM2015">
        <v>92.613043000000005</v>
      </c>
      <c r="BN2015">
        <v>88.451087000000001</v>
      </c>
      <c r="BO2015">
        <v>81.609782999999993</v>
      </c>
      <c r="BP2015">
        <v>77.472825999999998</v>
      </c>
      <c r="BQ2015">
        <v>74.680435000000003</v>
      </c>
      <c r="BR2015">
        <v>73.001086999999998</v>
      </c>
      <c r="BS2015">
        <v>6.8033840000000003</v>
      </c>
      <c r="BT2015">
        <v>-7.7956060000000003</v>
      </c>
      <c r="BU2015">
        <v>-10.123810000000001</v>
      </c>
      <c r="BV2015">
        <v>-2.986081</v>
      </c>
      <c r="BW2015">
        <v>-6.4471030000000003</v>
      </c>
      <c r="BX2015">
        <v>3.8492980000000001</v>
      </c>
      <c r="BY2015">
        <v>0.83971980000000002</v>
      </c>
      <c r="BZ2015">
        <v>-0.6100546</v>
      </c>
      <c r="CA2015">
        <v>1.307542</v>
      </c>
      <c r="CB2015">
        <v>2.1266020000000001</v>
      </c>
      <c r="CC2015">
        <v>0.82679389999999997</v>
      </c>
      <c r="CD2015">
        <v>-5.0119809999999996</v>
      </c>
      <c r="CE2015">
        <v>-10.77145</v>
      </c>
      <c r="CF2015">
        <v>-11.85826</v>
      </c>
      <c r="CG2015">
        <v>8.6356199999999994E-2</v>
      </c>
      <c r="CH2015">
        <v>15.75217</v>
      </c>
      <c r="CI2015">
        <v>14.38519</v>
      </c>
      <c r="CJ2015">
        <v>-6.218737</v>
      </c>
      <c r="CK2015">
        <v>54.57929</v>
      </c>
      <c r="CL2015">
        <v>42.3309</v>
      </c>
      <c r="CM2015">
        <v>-17.368729999999999</v>
      </c>
      <c r="CN2015">
        <v>-2.5917690000000002</v>
      </c>
      <c r="CO2015">
        <v>6.6442680000000003</v>
      </c>
      <c r="CP2015">
        <v>9.3932450000000003</v>
      </c>
      <c r="CQ2015">
        <v>36.503390000000003</v>
      </c>
      <c r="CR2015">
        <v>9.2985620000000004</v>
      </c>
      <c r="CS2015">
        <v>9.4054559999999992</v>
      </c>
      <c r="CT2015">
        <v>9.2249230000000004</v>
      </c>
      <c r="CU2015">
        <v>6.2794420000000004</v>
      </c>
      <c r="CV2015">
        <v>7.873532</v>
      </c>
      <c r="CW2015">
        <v>4.9903029999999999</v>
      </c>
      <c r="CX2015">
        <v>3.127383</v>
      </c>
      <c r="CY2015">
        <v>11.55251</v>
      </c>
      <c r="CZ2015">
        <v>14.14507</v>
      </c>
      <c r="DA2015">
        <v>15.18323</v>
      </c>
      <c r="DB2015">
        <v>20.771730000000002</v>
      </c>
      <c r="DC2015">
        <v>23.81373</v>
      </c>
      <c r="DD2015">
        <v>24.1464</v>
      </c>
      <c r="DE2015">
        <v>30.1251</v>
      </c>
      <c r="DF2015">
        <v>36.740839999999999</v>
      </c>
      <c r="DG2015">
        <v>41.244410000000002</v>
      </c>
      <c r="DH2015">
        <v>39.936360000000001</v>
      </c>
      <c r="DI2015">
        <v>41.94755</v>
      </c>
      <c r="DJ2015">
        <v>36.041409999999999</v>
      </c>
      <c r="DK2015">
        <v>35.375459999999997</v>
      </c>
      <c r="DL2015">
        <v>31.38326</v>
      </c>
      <c r="DM2015">
        <v>29.050879999999999</v>
      </c>
      <c r="DN2015">
        <v>28.239059999999998</v>
      </c>
      <c r="DO2015">
        <v>19</v>
      </c>
      <c r="DP2015">
        <v>20</v>
      </c>
    </row>
    <row r="2016" spans="1:120" hidden="1" x14ac:dyDescent="0.25">
      <c r="A2016" t="str">
        <f t="shared" si="31"/>
        <v>Size_Grp-20 to 199.99 kW_All Elect_44438</v>
      </c>
      <c r="B2016" t="s">
        <v>62</v>
      </c>
      <c r="C2016" t="s">
        <v>201</v>
      </c>
      <c r="D2016" t="s">
        <v>61</v>
      </c>
      <c r="E2016" t="s">
        <v>61</v>
      </c>
      <c r="F2016" t="s">
        <v>61</v>
      </c>
      <c r="G2016" t="s">
        <v>61</v>
      </c>
      <c r="H2016" t="s">
        <v>61</v>
      </c>
      <c r="I2016" t="s">
        <v>61</v>
      </c>
      <c r="J2016" t="s">
        <v>101</v>
      </c>
      <c r="K2016" t="s">
        <v>190</v>
      </c>
      <c r="L2016" s="18">
        <v>44438</v>
      </c>
      <c r="M2016">
        <v>19</v>
      </c>
      <c r="N2016">
        <v>20</v>
      </c>
      <c r="O2016" t="s">
        <v>263</v>
      </c>
      <c r="P2016">
        <v>88</v>
      </c>
      <c r="Q2016">
        <v>88</v>
      </c>
      <c r="R2016">
        <v>1</v>
      </c>
      <c r="S2016">
        <v>0</v>
      </c>
      <c r="T2016">
        <v>0</v>
      </c>
      <c r="U2016">
        <v>0</v>
      </c>
      <c r="V2016">
        <v>0</v>
      </c>
      <c r="W2016">
        <v>1201.6790000000001</v>
      </c>
      <c r="X2016">
        <v>1131.396</v>
      </c>
      <c r="Y2016">
        <v>1117.915</v>
      </c>
      <c r="Z2016">
        <v>1100.1099999999999</v>
      </c>
      <c r="AA2016">
        <v>1124.9490000000001</v>
      </c>
      <c r="AB2016">
        <v>1210.3330000000001</v>
      </c>
      <c r="AC2016">
        <v>1476.69</v>
      </c>
      <c r="AD2016">
        <v>1873.12</v>
      </c>
      <c r="AE2016">
        <v>2465.6770000000001</v>
      </c>
      <c r="AF2016">
        <v>2888.02</v>
      </c>
      <c r="AG2016">
        <v>3298.9409999999998</v>
      </c>
      <c r="AH2016">
        <v>3602.1790000000001</v>
      </c>
      <c r="AI2016">
        <v>3692.924</v>
      </c>
      <c r="AJ2016">
        <v>3845.1419999999998</v>
      </c>
      <c r="AK2016">
        <v>3873.951</v>
      </c>
      <c r="AL2016">
        <v>3909.7510000000002</v>
      </c>
      <c r="AM2016">
        <v>3839.0340000000001</v>
      </c>
      <c r="AN2016">
        <v>3605.962</v>
      </c>
      <c r="AO2016">
        <v>2801.5889999999999</v>
      </c>
      <c r="AP2016">
        <v>2810.3960000000002</v>
      </c>
      <c r="AQ2016">
        <v>2986.73</v>
      </c>
      <c r="AR2016">
        <v>2106.7890000000002</v>
      </c>
      <c r="AS2016">
        <v>1494.4179999999999</v>
      </c>
      <c r="AT2016">
        <v>1306.375</v>
      </c>
      <c r="AU2016">
        <v>75.340908999999996</v>
      </c>
      <c r="AV2016">
        <v>74.789772999999997</v>
      </c>
      <c r="AW2016">
        <v>72.534091000000004</v>
      </c>
      <c r="AX2016">
        <v>70.943181999999993</v>
      </c>
      <c r="AY2016">
        <v>69.551136</v>
      </c>
      <c r="AZ2016">
        <v>68.994318000000007</v>
      </c>
      <c r="BA2016">
        <v>68.3125</v>
      </c>
      <c r="BB2016">
        <v>67.892044999999996</v>
      </c>
      <c r="BC2016">
        <v>70.426136</v>
      </c>
      <c r="BD2016">
        <v>74.909091000000004</v>
      </c>
      <c r="BE2016">
        <v>79.204544999999996</v>
      </c>
      <c r="BF2016">
        <v>83.744318000000007</v>
      </c>
      <c r="BG2016">
        <v>87.761364</v>
      </c>
      <c r="BH2016">
        <v>91.431818000000007</v>
      </c>
      <c r="BI2016">
        <v>94.755681999999993</v>
      </c>
      <c r="BJ2016">
        <v>96.494318000000007</v>
      </c>
      <c r="BK2016">
        <v>98.278408999999996</v>
      </c>
      <c r="BL2016">
        <v>98.295455000000004</v>
      </c>
      <c r="BM2016">
        <v>96.357955000000004</v>
      </c>
      <c r="BN2016">
        <v>92.392044999999996</v>
      </c>
      <c r="BO2016">
        <v>85.744318000000007</v>
      </c>
      <c r="BP2016">
        <v>81.511364</v>
      </c>
      <c r="BQ2016">
        <v>78.181818000000007</v>
      </c>
      <c r="BR2016">
        <v>76.227272999999997</v>
      </c>
      <c r="BS2016">
        <v>26.023510000000002</v>
      </c>
      <c r="BT2016">
        <v>-116.2063</v>
      </c>
      <c r="BU2016">
        <v>-121.75190000000001</v>
      </c>
      <c r="BV2016">
        <v>-115.2469</v>
      </c>
      <c r="BW2016">
        <v>-115.77030000000001</v>
      </c>
      <c r="BX2016">
        <v>-102.8557</v>
      </c>
      <c r="BY2016">
        <v>-124.99160000000001</v>
      </c>
      <c r="BZ2016">
        <v>157.6669</v>
      </c>
      <c r="CA2016">
        <v>112.0909</v>
      </c>
      <c r="CB2016">
        <v>92.135409999999993</v>
      </c>
      <c r="CC2016">
        <v>-79.174080000000004</v>
      </c>
      <c r="CD2016">
        <v>-192.3314</v>
      </c>
      <c r="CE2016">
        <v>-188.36250000000001</v>
      </c>
      <c r="CF2016">
        <v>-161.0677</v>
      </c>
      <c r="CG2016">
        <v>-42.340110000000003</v>
      </c>
      <c r="CH2016">
        <v>32.091250000000002</v>
      </c>
      <c r="CI2016">
        <v>203.8109</v>
      </c>
      <c r="CJ2016">
        <v>447.7654</v>
      </c>
      <c r="CK2016">
        <v>1178.703</v>
      </c>
      <c r="CL2016">
        <v>942.01909999999998</v>
      </c>
      <c r="CM2016">
        <v>319.09660000000002</v>
      </c>
      <c r="CN2016">
        <v>258.4153</v>
      </c>
      <c r="CO2016">
        <v>208.36949999999999</v>
      </c>
      <c r="CP2016">
        <v>202.08959999999999</v>
      </c>
      <c r="CQ2016">
        <v>1891.4770000000001</v>
      </c>
      <c r="CR2016">
        <v>414.31130000000002</v>
      </c>
      <c r="CS2016">
        <v>453.20089999999999</v>
      </c>
      <c r="CT2016">
        <v>435.21429999999998</v>
      </c>
      <c r="CU2016">
        <v>422.3134</v>
      </c>
      <c r="CV2016">
        <v>438.91969999999998</v>
      </c>
      <c r="CW2016">
        <v>287.27210000000002</v>
      </c>
      <c r="CX2016">
        <v>328.07330000000002</v>
      </c>
      <c r="CY2016">
        <v>467.20690000000002</v>
      </c>
      <c r="CZ2016">
        <v>512.81629999999996</v>
      </c>
      <c r="DA2016">
        <v>588.98530000000005</v>
      </c>
      <c r="DB2016">
        <v>639.80280000000005</v>
      </c>
      <c r="DC2016">
        <v>642.69079999999997</v>
      </c>
      <c r="DD2016">
        <v>660.42539999999997</v>
      </c>
      <c r="DE2016">
        <v>786.32759999999996</v>
      </c>
      <c r="DF2016">
        <v>916.44920000000002</v>
      </c>
      <c r="DG2016">
        <v>1110.3789999999999</v>
      </c>
      <c r="DH2016">
        <v>1234.8679999999999</v>
      </c>
      <c r="DI2016">
        <v>1454.912</v>
      </c>
      <c r="DJ2016">
        <v>1829.182</v>
      </c>
      <c r="DK2016">
        <v>2123.7130000000002</v>
      </c>
      <c r="DL2016">
        <v>1756.02</v>
      </c>
      <c r="DM2016">
        <v>1760.2840000000001</v>
      </c>
      <c r="DN2016">
        <v>1704.87</v>
      </c>
      <c r="DO2016">
        <v>19</v>
      </c>
      <c r="DP2016">
        <v>20</v>
      </c>
    </row>
    <row r="2017" spans="1:120" hidden="1" x14ac:dyDescent="0.25">
      <c r="A2017" t="str">
        <f t="shared" si="31"/>
        <v>All_Elect DA 1-4 (1PM-9PM)_44438_19-20</v>
      </c>
      <c r="B2017" t="s">
        <v>62</v>
      </c>
      <c r="C2017" t="s">
        <v>61</v>
      </c>
      <c r="D2017" t="s">
        <v>61</v>
      </c>
      <c r="E2017" t="s">
        <v>61</v>
      </c>
      <c r="F2017" t="s">
        <v>61</v>
      </c>
      <c r="G2017" t="s">
        <v>61</v>
      </c>
      <c r="H2017" t="s">
        <v>61</v>
      </c>
      <c r="I2017" t="s">
        <v>61</v>
      </c>
      <c r="J2017" t="s">
        <v>61</v>
      </c>
      <c r="K2017" t="s">
        <v>203</v>
      </c>
      <c r="L2017" s="18">
        <v>44438</v>
      </c>
      <c r="M2017">
        <v>19</v>
      </c>
      <c r="N2017">
        <v>20</v>
      </c>
      <c r="O2017" t="s">
        <v>263</v>
      </c>
      <c r="P2017">
        <v>94</v>
      </c>
      <c r="Q2017">
        <v>93</v>
      </c>
      <c r="R2017">
        <v>0</v>
      </c>
      <c r="S2017">
        <v>0</v>
      </c>
      <c r="T2017">
        <v>0</v>
      </c>
      <c r="U2017">
        <v>1</v>
      </c>
      <c r="V2017">
        <v>1</v>
      </c>
      <c r="W2017">
        <v>1854.4972</v>
      </c>
      <c r="X2017">
        <v>1875.4445000000001</v>
      </c>
      <c r="Y2017">
        <v>1842.2675999999999</v>
      </c>
      <c r="Z2017">
        <v>1823.7835</v>
      </c>
      <c r="AA2017">
        <v>1954.2185999999999</v>
      </c>
      <c r="AB2017">
        <v>2024.9409000000001</v>
      </c>
      <c r="AC2017">
        <v>2273.5329999999999</v>
      </c>
      <c r="AD2017">
        <v>2815.3561</v>
      </c>
      <c r="AE2017">
        <v>3451.0437000000002</v>
      </c>
      <c r="AF2017">
        <v>3766.9454000000001</v>
      </c>
      <c r="AG2017">
        <v>3955.8980000000001</v>
      </c>
      <c r="AH2017">
        <v>4133.1224000000002</v>
      </c>
      <c r="AI2017">
        <v>4398.5562</v>
      </c>
      <c r="AJ2017">
        <v>4532.0346</v>
      </c>
      <c r="AK2017">
        <v>4684.8320999999996</v>
      </c>
      <c r="AL2017">
        <v>4801.1692999999996</v>
      </c>
      <c r="AM2017">
        <v>4858.1382999999996</v>
      </c>
      <c r="AN2017">
        <v>4882.9771000000001</v>
      </c>
      <c r="AO2017">
        <v>4476.3962000000001</v>
      </c>
      <c r="AP2017">
        <v>4408.9629000000004</v>
      </c>
      <c r="AQ2017">
        <v>4396.8055000000004</v>
      </c>
      <c r="AR2017">
        <v>3220.2202000000002</v>
      </c>
      <c r="AS2017">
        <v>2435.8861999999999</v>
      </c>
      <c r="AT2017">
        <v>1927.0192</v>
      </c>
      <c r="AU2017">
        <v>74.510752999999994</v>
      </c>
      <c r="AV2017">
        <v>74.021505000000005</v>
      </c>
      <c r="AW2017">
        <v>72.064515999999998</v>
      </c>
      <c r="AX2017">
        <v>70.575269000000006</v>
      </c>
      <c r="AY2017">
        <v>69.139785000000003</v>
      </c>
      <c r="AZ2017">
        <v>68.623655999999997</v>
      </c>
      <c r="BA2017">
        <v>67.989247000000006</v>
      </c>
      <c r="BB2017">
        <v>67.408602000000002</v>
      </c>
      <c r="BC2017">
        <v>69.747311999999994</v>
      </c>
      <c r="BD2017">
        <v>74.236559</v>
      </c>
      <c r="BE2017">
        <v>78.768816999999999</v>
      </c>
      <c r="BF2017">
        <v>83.327956999999998</v>
      </c>
      <c r="BG2017">
        <v>87.279570000000007</v>
      </c>
      <c r="BH2017">
        <v>90.747311999999994</v>
      </c>
      <c r="BI2017">
        <v>93.887096999999997</v>
      </c>
      <c r="BJ2017">
        <v>95.763441</v>
      </c>
      <c r="BK2017">
        <v>97.349462000000003</v>
      </c>
      <c r="BL2017">
        <v>97.370968000000005</v>
      </c>
      <c r="BM2017">
        <v>95.521505000000005</v>
      </c>
      <c r="BN2017">
        <v>91.381720000000001</v>
      </c>
      <c r="BO2017">
        <v>84.935484000000002</v>
      </c>
      <c r="BP2017">
        <v>80.672043000000002</v>
      </c>
      <c r="BQ2017">
        <v>77.403226000000004</v>
      </c>
      <c r="BR2017">
        <v>75.521505000000005</v>
      </c>
      <c r="BS2017">
        <v>63.494390000000003</v>
      </c>
      <c r="BT2017">
        <v>26.685680000000001</v>
      </c>
      <c r="BU2017">
        <v>-17.805260000000001</v>
      </c>
      <c r="BV2017">
        <v>11.8323</v>
      </c>
      <c r="BW2017">
        <v>-24.630569999999999</v>
      </c>
      <c r="BX2017">
        <v>68.546340000000001</v>
      </c>
      <c r="BY2017">
        <v>-81.473839999999996</v>
      </c>
      <c r="BZ2017">
        <v>5.0853359999999999</v>
      </c>
      <c r="CA2017">
        <v>-17.131</v>
      </c>
      <c r="CB2017">
        <v>73.564679999999996</v>
      </c>
      <c r="CC2017">
        <v>120.79179999999999</v>
      </c>
      <c r="CD2017">
        <v>127.2281</v>
      </c>
      <c r="CE2017">
        <v>21.816659999999999</v>
      </c>
      <c r="CF2017">
        <v>28.223569999999999</v>
      </c>
      <c r="CG2017">
        <v>100.7209</v>
      </c>
      <c r="CH2017">
        <v>141.3586</v>
      </c>
      <c r="CI2017">
        <v>268.77820000000003</v>
      </c>
      <c r="CJ2017">
        <v>301.51740000000001</v>
      </c>
      <c r="CK2017">
        <v>647.81129999999996</v>
      </c>
      <c r="CL2017">
        <v>418.85289999999998</v>
      </c>
      <c r="CM2017">
        <v>-167.7765</v>
      </c>
      <c r="CN2017">
        <v>39.577579999999998</v>
      </c>
      <c r="CO2017">
        <v>-106.75239999999999</v>
      </c>
      <c r="CP2017">
        <v>80.540279999999996</v>
      </c>
      <c r="CQ2017">
        <v>460.13</v>
      </c>
      <c r="CR2017">
        <v>290.16770000000002</v>
      </c>
      <c r="CS2017">
        <v>224.96889999999999</v>
      </c>
      <c r="CT2017">
        <v>245.45660000000001</v>
      </c>
      <c r="CU2017">
        <v>248.3835</v>
      </c>
      <c r="CV2017">
        <v>280.6583</v>
      </c>
      <c r="CW2017">
        <v>420.36900000000003</v>
      </c>
      <c r="CX2017">
        <v>236.69919999999999</v>
      </c>
      <c r="CY2017">
        <v>297.00310000000002</v>
      </c>
      <c r="CZ2017">
        <v>538.73159999999996</v>
      </c>
      <c r="DA2017">
        <v>754.93520000000001</v>
      </c>
      <c r="DB2017">
        <v>598.75649999999996</v>
      </c>
      <c r="DC2017">
        <v>487.25900000000001</v>
      </c>
      <c r="DD2017">
        <v>371.06439999999998</v>
      </c>
      <c r="DE2017">
        <v>384.5204</v>
      </c>
      <c r="DF2017">
        <v>417.96859999999998</v>
      </c>
      <c r="DG2017">
        <v>491.9701</v>
      </c>
      <c r="DH2017">
        <v>668.05799999999999</v>
      </c>
      <c r="DI2017">
        <v>711.39160000000004</v>
      </c>
      <c r="DJ2017">
        <v>996.14459999999997</v>
      </c>
      <c r="DK2017">
        <v>912.46270000000004</v>
      </c>
      <c r="DL2017">
        <v>657.87130000000002</v>
      </c>
      <c r="DM2017">
        <v>527.75049999999999</v>
      </c>
      <c r="DN2017">
        <v>488.64060000000001</v>
      </c>
      <c r="DO2017">
        <v>19</v>
      </c>
      <c r="DP2017">
        <v>20</v>
      </c>
    </row>
    <row r="2018" spans="1:120" hidden="1" x14ac:dyDescent="0.25">
      <c r="A2018" t="str">
        <f t="shared" si="31"/>
        <v>sublap_id-SLAP_PGNP_Elect DA 1-4 (1PM-9PM)_44438_19-20</v>
      </c>
      <c r="B2018" t="s">
        <v>62</v>
      </c>
      <c r="C2018" t="s">
        <v>291</v>
      </c>
      <c r="D2018" t="s">
        <v>61</v>
      </c>
      <c r="E2018" t="s">
        <v>292</v>
      </c>
      <c r="F2018" t="s">
        <v>61</v>
      </c>
      <c r="G2018" t="s">
        <v>61</v>
      </c>
      <c r="H2018" t="s">
        <v>61</v>
      </c>
      <c r="I2018" t="s">
        <v>61</v>
      </c>
      <c r="J2018" t="s">
        <v>61</v>
      </c>
      <c r="K2018" t="s">
        <v>203</v>
      </c>
      <c r="L2018" s="18">
        <v>44438</v>
      </c>
      <c r="M2018">
        <v>19</v>
      </c>
      <c r="N2018">
        <v>20</v>
      </c>
      <c r="O2018" t="s">
        <v>263</v>
      </c>
      <c r="P2018">
        <v>60</v>
      </c>
      <c r="Q2018">
        <v>59</v>
      </c>
      <c r="R2018">
        <v>0</v>
      </c>
      <c r="S2018">
        <v>1</v>
      </c>
      <c r="T2018">
        <v>0</v>
      </c>
      <c r="U2018">
        <v>1</v>
      </c>
      <c r="V2018">
        <v>1</v>
      </c>
      <c r="W2018">
        <v>1245.7327</v>
      </c>
      <c r="X2018">
        <v>1223.5626999999999</v>
      </c>
      <c r="Y2018">
        <v>1209.0284999999999</v>
      </c>
      <c r="Z2018">
        <v>1214.4930999999999</v>
      </c>
      <c r="AA2018">
        <v>1294.4736</v>
      </c>
      <c r="AB2018">
        <v>1361.5402999999999</v>
      </c>
      <c r="AC2018">
        <v>1561.3958</v>
      </c>
      <c r="AD2018">
        <v>1981.29</v>
      </c>
      <c r="AE2018">
        <v>2389.1608000000001</v>
      </c>
      <c r="AF2018">
        <v>2603.7024999999999</v>
      </c>
      <c r="AG2018">
        <v>2837.4285</v>
      </c>
      <c r="AH2018">
        <v>2930.0470999999998</v>
      </c>
      <c r="AI2018">
        <v>3138.0538999999999</v>
      </c>
      <c r="AJ2018">
        <v>3198.87</v>
      </c>
      <c r="AK2018">
        <v>3296.8083000000001</v>
      </c>
      <c r="AL2018">
        <v>3354.1932000000002</v>
      </c>
      <c r="AM2018">
        <v>3414.3753000000002</v>
      </c>
      <c r="AN2018">
        <v>3454.4690000000001</v>
      </c>
      <c r="AO2018">
        <v>3172.5702000000001</v>
      </c>
      <c r="AP2018">
        <v>3105.2898</v>
      </c>
      <c r="AQ2018">
        <v>3046.0057999999999</v>
      </c>
      <c r="AR2018">
        <v>2183.2408</v>
      </c>
      <c r="AS2018">
        <v>1614.1235999999999</v>
      </c>
      <c r="AT2018">
        <v>1220.4671000000001</v>
      </c>
      <c r="AU2018">
        <v>75.186441000000002</v>
      </c>
      <c r="AV2018">
        <v>74.398304999999993</v>
      </c>
      <c r="AW2018">
        <v>72.220338999999996</v>
      </c>
      <c r="AX2018">
        <v>70.381355999999997</v>
      </c>
      <c r="AY2018">
        <v>69.161017000000001</v>
      </c>
      <c r="AZ2018">
        <v>68.745762999999997</v>
      </c>
      <c r="BA2018">
        <v>67.966102000000006</v>
      </c>
      <c r="BB2018">
        <v>67.177965999999998</v>
      </c>
      <c r="BC2018">
        <v>68.847458000000003</v>
      </c>
      <c r="BD2018">
        <v>72.381355999999997</v>
      </c>
      <c r="BE2018">
        <v>76.881355999999997</v>
      </c>
      <c r="BF2018">
        <v>81.550847000000005</v>
      </c>
      <c r="BG2018">
        <v>85.601695000000007</v>
      </c>
      <c r="BH2018">
        <v>89.372881000000007</v>
      </c>
      <c r="BI2018">
        <v>92.830507999999995</v>
      </c>
      <c r="BJ2018">
        <v>94.906779999999998</v>
      </c>
      <c r="BK2018">
        <v>96.559321999999995</v>
      </c>
      <c r="BL2018">
        <v>96.5</v>
      </c>
      <c r="BM2018">
        <v>94.584745999999996</v>
      </c>
      <c r="BN2018">
        <v>90.974575999999999</v>
      </c>
      <c r="BO2018">
        <v>85.127118999999993</v>
      </c>
      <c r="BP2018">
        <v>81.389831000000001</v>
      </c>
      <c r="BQ2018">
        <v>78.271186</v>
      </c>
      <c r="BR2018">
        <v>76.516948999999997</v>
      </c>
      <c r="BS2018">
        <v>22.20392</v>
      </c>
      <c r="BT2018">
        <v>43.359549999999999</v>
      </c>
      <c r="BU2018">
        <v>-5.3390570000000004</v>
      </c>
      <c r="BV2018">
        <v>9.5663440000000008</v>
      </c>
      <c r="BW2018">
        <v>-13.77933</v>
      </c>
      <c r="BX2018">
        <v>61.037570000000002</v>
      </c>
      <c r="BY2018">
        <v>-58.202350000000003</v>
      </c>
      <c r="BZ2018">
        <v>-10.15053</v>
      </c>
      <c r="CA2018">
        <v>-24.14658</v>
      </c>
      <c r="CB2018">
        <v>56.347009999999997</v>
      </c>
      <c r="CC2018">
        <v>44.38205</v>
      </c>
      <c r="CD2018">
        <v>84.033259999999999</v>
      </c>
      <c r="CE2018">
        <v>-28.029389999999999</v>
      </c>
      <c r="CF2018">
        <v>-27.94135</v>
      </c>
      <c r="CG2018">
        <v>51.104649999999999</v>
      </c>
      <c r="CH2018">
        <v>105.2657</v>
      </c>
      <c r="CI2018">
        <v>185.34270000000001</v>
      </c>
      <c r="CJ2018">
        <v>197.5582</v>
      </c>
      <c r="CK2018">
        <v>400.00389999999999</v>
      </c>
      <c r="CL2018">
        <v>256.60169999999999</v>
      </c>
      <c r="CM2018">
        <v>-78.78707</v>
      </c>
      <c r="CN2018">
        <v>41.019599999999997</v>
      </c>
      <c r="CO2018">
        <v>-97.792760000000001</v>
      </c>
      <c r="CP2018">
        <v>94.435199999999995</v>
      </c>
      <c r="CQ2018">
        <v>282.3304</v>
      </c>
      <c r="CR2018">
        <v>196.4914</v>
      </c>
      <c r="CS2018">
        <v>126.48390000000001</v>
      </c>
      <c r="CT2018">
        <v>131.40379999999999</v>
      </c>
      <c r="CU2018">
        <v>175.44300000000001</v>
      </c>
      <c r="CV2018">
        <v>197.89840000000001</v>
      </c>
      <c r="CW2018">
        <v>350.83260000000001</v>
      </c>
      <c r="CX2018">
        <v>180.035</v>
      </c>
      <c r="CY2018">
        <v>182.2431</v>
      </c>
      <c r="CZ2018">
        <v>304.8861</v>
      </c>
      <c r="DA2018">
        <v>481.2604</v>
      </c>
      <c r="DB2018">
        <v>437.25869999999998</v>
      </c>
      <c r="DC2018">
        <v>420.98059999999998</v>
      </c>
      <c r="DD2018">
        <v>299.18959999999998</v>
      </c>
      <c r="DE2018">
        <v>310.9692</v>
      </c>
      <c r="DF2018">
        <v>307.36829999999998</v>
      </c>
      <c r="DG2018">
        <v>335.83800000000002</v>
      </c>
      <c r="DH2018">
        <v>405.5967</v>
      </c>
      <c r="DI2018">
        <v>410.48790000000002</v>
      </c>
      <c r="DJ2018">
        <v>690.19730000000004</v>
      </c>
      <c r="DK2018">
        <v>636.84249999999997</v>
      </c>
      <c r="DL2018">
        <v>419.90969999999999</v>
      </c>
      <c r="DM2018">
        <v>333.92630000000003</v>
      </c>
      <c r="DN2018">
        <v>248.5926</v>
      </c>
      <c r="DO2018">
        <v>19</v>
      </c>
      <c r="DP2018">
        <v>20</v>
      </c>
    </row>
    <row r="2019" spans="1:120" x14ac:dyDescent="0.25">
      <c r="A2019" t="str">
        <f t="shared" si="31"/>
        <v>AutoDR-No_Elect DA 1-4 (1PM-9PM)_44438_19-20</v>
      </c>
      <c r="B2019" t="s">
        <v>62</v>
      </c>
      <c r="C2019" t="s">
        <v>321</v>
      </c>
      <c r="D2019" t="s">
        <v>61</v>
      </c>
      <c r="E2019" t="s">
        <v>61</v>
      </c>
      <c r="F2019" t="s">
        <v>61</v>
      </c>
      <c r="G2019" t="s">
        <v>61</v>
      </c>
      <c r="H2019" t="s">
        <v>97</v>
      </c>
      <c r="I2019" t="s">
        <v>61</v>
      </c>
      <c r="J2019" t="s">
        <v>61</v>
      </c>
      <c r="K2019" t="s">
        <v>203</v>
      </c>
      <c r="L2019" s="18">
        <v>44438</v>
      </c>
      <c r="M2019">
        <v>19</v>
      </c>
      <c r="N2019">
        <v>20</v>
      </c>
      <c r="O2019" t="s">
        <v>263</v>
      </c>
      <c r="P2019">
        <v>86</v>
      </c>
      <c r="Q2019">
        <v>85</v>
      </c>
      <c r="R2019">
        <v>0</v>
      </c>
      <c r="S2019">
        <v>0</v>
      </c>
      <c r="T2019">
        <v>0</v>
      </c>
      <c r="U2019">
        <v>1</v>
      </c>
      <c r="V2019">
        <v>1</v>
      </c>
      <c r="W2019">
        <v>1135.4013</v>
      </c>
      <c r="X2019">
        <v>1156.3164999999999</v>
      </c>
      <c r="Y2019">
        <v>1140.3721</v>
      </c>
      <c r="Z2019">
        <v>1115.0032000000001</v>
      </c>
      <c r="AA2019">
        <v>1186.2121999999999</v>
      </c>
      <c r="AB2019">
        <v>1313.3323</v>
      </c>
      <c r="AC2019">
        <v>1473.6605999999999</v>
      </c>
      <c r="AD2019">
        <v>2088.3977</v>
      </c>
      <c r="AE2019">
        <v>2595.4000999999998</v>
      </c>
      <c r="AF2019">
        <v>2857.7597999999998</v>
      </c>
      <c r="AG2019">
        <v>3122.2764999999999</v>
      </c>
      <c r="AH2019">
        <v>3413.6172000000001</v>
      </c>
      <c r="AI2019">
        <v>3628.4998999999998</v>
      </c>
      <c r="AJ2019">
        <v>3813.1125000000002</v>
      </c>
      <c r="AK2019">
        <v>3924.8305999999998</v>
      </c>
      <c r="AL2019">
        <v>3985.7914000000001</v>
      </c>
      <c r="AM2019">
        <v>4045.8154</v>
      </c>
      <c r="AN2019">
        <v>4056.1768000000002</v>
      </c>
      <c r="AO2019">
        <v>3380.4454999999998</v>
      </c>
      <c r="AP2019">
        <v>3288.3557000000001</v>
      </c>
      <c r="AQ2019">
        <v>3205.1532000000002</v>
      </c>
      <c r="AR2019">
        <v>2070.9792000000002</v>
      </c>
      <c r="AS2019">
        <v>1347.1515999999999</v>
      </c>
      <c r="AT2019">
        <v>1143.6007</v>
      </c>
      <c r="AU2019">
        <v>74.394118000000006</v>
      </c>
      <c r="AV2019">
        <v>73.888234999999995</v>
      </c>
      <c r="AW2019">
        <v>71.941175999999999</v>
      </c>
      <c r="AX2019">
        <v>70.464706000000007</v>
      </c>
      <c r="AY2019">
        <v>69.058824000000001</v>
      </c>
      <c r="AZ2019">
        <v>68.541175999999993</v>
      </c>
      <c r="BA2019">
        <v>67.929411999999999</v>
      </c>
      <c r="BB2019">
        <v>67.376470999999995</v>
      </c>
      <c r="BC2019">
        <v>69.711765</v>
      </c>
      <c r="BD2019">
        <v>74.2</v>
      </c>
      <c r="BE2019">
        <v>78.741175999999996</v>
      </c>
      <c r="BF2019">
        <v>83.276471000000001</v>
      </c>
      <c r="BG2019">
        <v>87.229411999999996</v>
      </c>
      <c r="BH2019">
        <v>90.664705999999995</v>
      </c>
      <c r="BI2019">
        <v>93.770588000000004</v>
      </c>
      <c r="BJ2019">
        <v>95.617647000000005</v>
      </c>
      <c r="BK2019">
        <v>97.182353000000006</v>
      </c>
      <c r="BL2019">
        <v>97.194118000000003</v>
      </c>
      <c r="BM2019">
        <v>95.341176000000004</v>
      </c>
      <c r="BN2019">
        <v>91.182353000000006</v>
      </c>
      <c r="BO2019">
        <v>84.741175999999996</v>
      </c>
      <c r="BP2019">
        <v>80.488235000000003</v>
      </c>
      <c r="BQ2019">
        <v>77.247058999999993</v>
      </c>
      <c r="BR2019">
        <v>75.376470999999995</v>
      </c>
      <c r="BS2019">
        <v>29.823730000000001</v>
      </c>
      <c r="BT2019">
        <v>15.0022</v>
      </c>
      <c r="BU2019">
        <v>-2.7768630000000001</v>
      </c>
      <c r="BV2019">
        <v>10.54383</v>
      </c>
      <c r="BW2019">
        <v>-13.88951</v>
      </c>
      <c r="BX2019">
        <v>21.133500000000002</v>
      </c>
      <c r="BY2019">
        <v>-47.828620000000001</v>
      </c>
      <c r="BZ2019">
        <v>-36.143030000000003</v>
      </c>
      <c r="CA2019">
        <v>-14.40968</v>
      </c>
      <c r="CB2019">
        <v>102.8437</v>
      </c>
      <c r="CC2019">
        <v>108.2409</v>
      </c>
      <c r="CD2019">
        <v>26.18252</v>
      </c>
      <c r="CE2019">
        <v>-17.125640000000001</v>
      </c>
      <c r="CF2019">
        <v>14.16577</v>
      </c>
      <c r="CG2019">
        <v>67.713800000000006</v>
      </c>
      <c r="CH2019">
        <v>77.574309999999997</v>
      </c>
      <c r="CI2019">
        <v>98.522289999999998</v>
      </c>
      <c r="CJ2019">
        <v>96.481930000000006</v>
      </c>
      <c r="CK2019">
        <v>689.60479999999995</v>
      </c>
      <c r="CL2019">
        <v>392.32929999999999</v>
      </c>
      <c r="CM2019">
        <v>-119.65900000000001</v>
      </c>
      <c r="CN2019">
        <v>85.563029999999998</v>
      </c>
      <c r="CO2019">
        <v>51.339500000000001</v>
      </c>
      <c r="CP2019">
        <v>32.286990000000003</v>
      </c>
      <c r="CQ2019">
        <v>185.15559999999999</v>
      </c>
      <c r="CR2019">
        <v>116.84099999999999</v>
      </c>
      <c r="CS2019">
        <v>88.676829999999995</v>
      </c>
      <c r="CT2019">
        <v>109.9395</v>
      </c>
      <c r="CU2019">
        <v>97.357230000000001</v>
      </c>
      <c r="CV2019">
        <v>151.84700000000001</v>
      </c>
      <c r="CW2019">
        <v>249.71039999999999</v>
      </c>
      <c r="CX2019">
        <v>161.29429999999999</v>
      </c>
      <c r="CY2019">
        <v>124.9576</v>
      </c>
      <c r="CZ2019">
        <v>245.7782</v>
      </c>
      <c r="DA2019">
        <v>270.25049999999999</v>
      </c>
      <c r="DB2019">
        <v>229.29499999999999</v>
      </c>
      <c r="DC2019">
        <v>229.4948</v>
      </c>
      <c r="DD2019">
        <v>227.09379999999999</v>
      </c>
      <c r="DE2019">
        <v>238.62270000000001</v>
      </c>
      <c r="DF2019">
        <v>243.8416</v>
      </c>
      <c r="DG2019">
        <v>244.9171</v>
      </c>
      <c r="DH2019">
        <v>261.94589999999999</v>
      </c>
      <c r="DI2019">
        <v>230.86250000000001</v>
      </c>
      <c r="DJ2019">
        <v>558.76679999999999</v>
      </c>
      <c r="DK2019">
        <v>544.17319999999995</v>
      </c>
      <c r="DL2019">
        <v>318.5924</v>
      </c>
      <c r="DM2019">
        <v>119.87520000000001</v>
      </c>
      <c r="DN2019">
        <v>81.777280000000005</v>
      </c>
      <c r="DO2019">
        <v>19</v>
      </c>
      <c r="DP2019">
        <v>20</v>
      </c>
    </row>
    <row r="2020" spans="1:120" hidden="1" x14ac:dyDescent="0.25">
      <c r="A2020" t="str">
        <f t="shared" si="31"/>
        <v>Size_Grp-200 kW and above_Elect DA 1-4 (1PM-9PM)_44438_19-20</v>
      </c>
      <c r="B2020" t="s">
        <v>62</v>
      </c>
      <c r="C2020" t="s">
        <v>207</v>
      </c>
      <c r="D2020" t="s">
        <v>61</v>
      </c>
      <c r="E2020" t="s">
        <v>61</v>
      </c>
      <c r="F2020" t="s">
        <v>61</v>
      </c>
      <c r="G2020" t="s">
        <v>61</v>
      </c>
      <c r="H2020" t="s">
        <v>61</v>
      </c>
      <c r="I2020" t="s">
        <v>61</v>
      </c>
      <c r="J2020" t="s">
        <v>102</v>
      </c>
      <c r="K2020" t="s">
        <v>203</v>
      </c>
      <c r="L2020" s="18">
        <v>44438</v>
      </c>
      <c r="M2020">
        <v>19</v>
      </c>
      <c r="N2020">
        <v>20</v>
      </c>
      <c r="O2020" t="s">
        <v>263</v>
      </c>
      <c r="P2020">
        <v>7</v>
      </c>
      <c r="Q2020">
        <v>7</v>
      </c>
      <c r="R2020">
        <v>0</v>
      </c>
      <c r="S2020">
        <v>0</v>
      </c>
      <c r="T2020">
        <v>1</v>
      </c>
      <c r="U2020">
        <v>1</v>
      </c>
      <c r="V2020">
        <v>1</v>
      </c>
      <c r="W2020">
        <v>794.19749999999999</v>
      </c>
      <c r="X2020">
        <v>783.16800000000001</v>
      </c>
      <c r="Y2020">
        <v>766.36099999999999</v>
      </c>
      <c r="Z2020">
        <v>769.55150000000003</v>
      </c>
      <c r="AA2020">
        <v>856.78</v>
      </c>
      <c r="AB2020">
        <v>860.56399999999996</v>
      </c>
      <c r="AC2020">
        <v>925.09550000000002</v>
      </c>
      <c r="AD2020">
        <v>1098.5595000000001</v>
      </c>
      <c r="AE2020">
        <v>1169.7655</v>
      </c>
      <c r="AF2020">
        <v>1072.8295000000001</v>
      </c>
      <c r="AG2020">
        <v>1087.423</v>
      </c>
      <c r="AH2020">
        <v>1052.2850000000001</v>
      </c>
      <c r="AI2020">
        <v>1152.377</v>
      </c>
      <c r="AJ2020">
        <v>1109.5934999999999</v>
      </c>
      <c r="AK2020">
        <v>1164.5205000000001</v>
      </c>
      <c r="AL2020">
        <v>1238.5999999999999</v>
      </c>
      <c r="AM2020">
        <v>1283.8050000000001</v>
      </c>
      <c r="AN2020">
        <v>1364.4945</v>
      </c>
      <c r="AO2020">
        <v>1691.287</v>
      </c>
      <c r="AP2020">
        <v>1647.568</v>
      </c>
      <c r="AQ2020">
        <v>1469.413</v>
      </c>
      <c r="AR2020">
        <v>1233.1965</v>
      </c>
      <c r="AS2020">
        <v>1128.1355000000001</v>
      </c>
      <c r="AT2020">
        <v>837.47400000000005</v>
      </c>
      <c r="AU2020">
        <v>76.428571000000005</v>
      </c>
      <c r="AV2020">
        <v>75.857142999999994</v>
      </c>
      <c r="AW2020">
        <v>74.071428999999995</v>
      </c>
      <c r="AX2020">
        <v>72.071428999999995</v>
      </c>
      <c r="AY2020">
        <v>70.214286000000001</v>
      </c>
      <c r="AZ2020">
        <v>70.428571000000005</v>
      </c>
      <c r="BA2020">
        <v>69.857142999999994</v>
      </c>
      <c r="BB2020">
        <v>68.214286000000001</v>
      </c>
      <c r="BC2020">
        <v>69.428571000000005</v>
      </c>
      <c r="BD2020">
        <v>72.357142999999994</v>
      </c>
      <c r="BE2020">
        <v>76.785713999999999</v>
      </c>
      <c r="BF2020">
        <v>81.714286000000001</v>
      </c>
      <c r="BG2020">
        <v>85.928571000000005</v>
      </c>
      <c r="BH2020">
        <v>90.5</v>
      </c>
      <c r="BI2020">
        <v>94.5</v>
      </c>
      <c r="BJ2020">
        <v>97.285713999999999</v>
      </c>
      <c r="BK2020">
        <v>99.357142999999994</v>
      </c>
      <c r="BL2020">
        <v>99.928571000000005</v>
      </c>
      <c r="BM2020">
        <v>98.285713999999999</v>
      </c>
      <c r="BN2020">
        <v>94.357142999999994</v>
      </c>
      <c r="BO2020">
        <v>88.5</v>
      </c>
      <c r="BP2020">
        <v>84.285713999999999</v>
      </c>
      <c r="BQ2020">
        <v>80.571428999999995</v>
      </c>
      <c r="BR2020">
        <v>78.357142999999994</v>
      </c>
      <c r="BS2020">
        <v>32.9726</v>
      </c>
      <c r="BT2020">
        <v>25.540140000000001</v>
      </c>
      <c r="BU2020">
        <v>-9.8941379999999999</v>
      </c>
      <c r="BV2020">
        <v>9.598255</v>
      </c>
      <c r="BW2020">
        <v>-28.56588</v>
      </c>
      <c r="BX2020">
        <v>43.863320000000002</v>
      </c>
      <c r="BY2020">
        <v>4.457433</v>
      </c>
      <c r="BZ2020">
        <v>-23.895820000000001</v>
      </c>
      <c r="CA2020">
        <v>-34.127929999999999</v>
      </c>
      <c r="CB2020">
        <v>48.006320000000002</v>
      </c>
      <c r="CC2020">
        <v>65.054360000000003</v>
      </c>
      <c r="CD2020">
        <v>85.745599999999996</v>
      </c>
      <c r="CE2020">
        <v>-10.95227</v>
      </c>
      <c r="CF2020">
        <v>-16.379619999999999</v>
      </c>
      <c r="CG2020">
        <v>10.580310000000001</v>
      </c>
      <c r="CH2020">
        <v>35.212769999999999</v>
      </c>
      <c r="CI2020">
        <v>148.62299999999999</v>
      </c>
      <c r="CJ2020">
        <v>167.15549999999999</v>
      </c>
      <c r="CK2020">
        <v>-97.949650000000005</v>
      </c>
      <c r="CL2020">
        <v>-57.915239999999997</v>
      </c>
      <c r="CM2020">
        <v>-68.949960000000004</v>
      </c>
      <c r="CN2020">
        <v>5.7074990000000003</v>
      </c>
      <c r="CO2020">
        <v>-123.56789999999999</v>
      </c>
      <c r="CP2020" s="20">
        <v>58.60859</v>
      </c>
      <c r="CQ2020" s="20">
        <v>359.50779999999997</v>
      </c>
      <c r="CR2020" s="20">
        <v>241.15530000000001</v>
      </c>
      <c r="CS2020" s="20">
        <v>173.30459999999999</v>
      </c>
      <c r="CT2020" s="20">
        <v>192.2817</v>
      </c>
      <c r="CU2020" s="20">
        <v>201.40110000000001</v>
      </c>
      <c r="CV2020" s="20">
        <v>224.66749999999999</v>
      </c>
      <c r="CW2020" s="20">
        <v>352.5523</v>
      </c>
      <c r="CX2020" s="20">
        <v>185.32859999999999</v>
      </c>
      <c r="CY2020" s="20">
        <v>238.2927</v>
      </c>
      <c r="CZ2020" s="20">
        <v>452.60419999999999</v>
      </c>
      <c r="DA2020" s="20">
        <v>664.35379999999998</v>
      </c>
      <c r="DB2020" s="20">
        <v>487.02600000000001</v>
      </c>
      <c r="DC2020" s="20">
        <v>369.47890000000001</v>
      </c>
      <c r="DD2020" s="20">
        <v>249.44329999999999</v>
      </c>
      <c r="DE2020" s="20">
        <v>244.86240000000001</v>
      </c>
      <c r="DF2020" s="20">
        <v>269.36520000000002</v>
      </c>
      <c r="DG2020" s="20">
        <v>340.3836</v>
      </c>
      <c r="DH2020" s="20">
        <v>503.88150000000002</v>
      </c>
      <c r="DI2020" s="20">
        <v>547.33330000000001</v>
      </c>
      <c r="DJ2020" s="20">
        <v>784.99609999999996</v>
      </c>
      <c r="DK2020" s="20">
        <v>727.53930000000003</v>
      </c>
      <c r="DL2020" s="20">
        <v>544.53920000000005</v>
      </c>
      <c r="DM2020" s="20">
        <v>436.05549999999999</v>
      </c>
      <c r="DN2020" s="20">
        <v>423.23649999999998</v>
      </c>
      <c r="DO2020">
        <v>19</v>
      </c>
      <c r="DP2020">
        <v>20</v>
      </c>
    </row>
    <row r="2021" spans="1:120" hidden="1" x14ac:dyDescent="0.25">
      <c r="A2021" t="str">
        <f t="shared" si="31"/>
        <v>LCA-Stockton_Elect DA 1-4 (1PM-9PM)_44438_19-20</v>
      </c>
      <c r="B2021" t="s">
        <v>62</v>
      </c>
      <c r="C2021" t="s">
        <v>213</v>
      </c>
      <c r="D2021" t="s">
        <v>39</v>
      </c>
      <c r="E2021" t="s">
        <v>61</v>
      </c>
      <c r="F2021" t="s">
        <v>61</v>
      </c>
      <c r="G2021" t="s">
        <v>61</v>
      </c>
      <c r="H2021" t="s">
        <v>61</v>
      </c>
      <c r="I2021" t="s">
        <v>61</v>
      </c>
      <c r="J2021" t="s">
        <v>61</v>
      </c>
      <c r="K2021" t="s">
        <v>203</v>
      </c>
      <c r="L2021" s="18">
        <v>44438</v>
      </c>
      <c r="M2021">
        <v>19</v>
      </c>
      <c r="N2021">
        <v>20</v>
      </c>
      <c r="O2021" t="s">
        <v>263</v>
      </c>
      <c r="P2021">
        <v>12</v>
      </c>
      <c r="Q2021">
        <v>12</v>
      </c>
      <c r="R2021">
        <v>0</v>
      </c>
      <c r="S2021">
        <v>1</v>
      </c>
      <c r="T2021">
        <v>1</v>
      </c>
      <c r="U2021">
        <v>1</v>
      </c>
      <c r="V2021">
        <v>1</v>
      </c>
      <c r="W2021">
        <v>424.00900000000001</v>
      </c>
      <c r="X2021">
        <v>437.267</v>
      </c>
      <c r="Y2021">
        <v>430.74</v>
      </c>
      <c r="Z2021">
        <v>437.62099999999998</v>
      </c>
      <c r="AA2021">
        <v>498.97500000000002</v>
      </c>
      <c r="AB2021">
        <v>461.61099999999999</v>
      </c>
      <c r="AC2021">
        <v>557.35299999999995</v>
      </c>
      <c r="AD2021">
        <v>653.899</v>
      </c>
      <c r="AE2021">
        <v>742.70100000000002</v>
      </c>
      <c r="AF2021">
        <v>772.71799999999996</v>
      </c>
      <c r="AG2021">
        <v>790.03200000000004</v>
      </c>
      <c r="AH2021">
        <v>769.08600000000001</v>
      </c>
      <c r="AI2021">
        <v>808.45299999999997</v>
      </c>
      <c r="AJ2021">
        <v>838.17100000000005</v>
      </c>
      <c r="AK2021">
        <v>866.06500000000005</v>
      </c>
      <c r="AL2021">
        <v>880.24199999999996</v>
      </c>
      <c r="AM2021">
        <v>888.55200000000002</v>
      </c>
      <c r="AN2021">
        <v>939.73199999999997</v>
      </c>
      <c r="AO2021">
        <v>1023.304</v>
      </c>
      <c r="AP2021">
        <v>1009.282</v>
      </c>
      <c r="AQ2021">
        <v>943.60500000000002</v>
      </c>
      <c r="AR2021">
        <v>716.58900000000006</v>
      </c>
      <c r="AS2021">
        <v>679.80200000000002</v>
      </c>
      <c r="AT2021">
        <v>420.42200000000003</v>
      </c>
      <c r="AU2021">
        <v>77.5</v>
      </c>
      <c r="AV2021">
        <v>78</v>
      </c>
      <c r="AW2021">
        <v>75.5</v>
      </c>
      <c r="AX2021">
        <v>73.5</v>
      </c>
      <c r="AY2021">
        <v>72</v>
      </c>
      <c r="AZ2021">
        <v>71.5</v>
      </c>
      <c r="BA2021">
        <v>69.5</v>
      </c>
      <c r="BB2021">
        <v>67.5</v>
      </c>
      <c r="BC2021">
        <v>68</v>
      </c>
      <c r="BD2021">
        <v>72</v>
      </c>
      <c r="BE2021">
        <v>77.5</v>
      </c>
      <c r="BF2021">
        <v>83.5</v>
      </c>
      <c r="BG2021">
        <v>87</v>
      </c>
      <c r="BH2021">
        <v>90.5</v>
      </c>
      <c r="BI2021">
        <v>94.5</v>
      </c>
      <c r="BJ2021">
        <v>98</v>
      </c>
      <c r="BK2021">
        <v>99</v>
      </c>
      <c r="BL2021">
        <v>98.5</v>
      </c>
      <c r="BM2021">
        <v>96.5</v>
      </c>
      <c r="BN2021">
        <v>94</v>
      </c>
      <c r="BO2021">
        <v>88.5</v>
      </c>
      <c r="BP2021">
        <v>85</v>
      </c>
      <c r="BQ2021">
        <v>82</v>
      </c>
      <c r="BR2021">
        <v>80.5</v>
      </c>
      <c r="BS2021">
        <v>18.600020000000001</v>
      </c>
      <c r="BT2021">
        <v>22.66817</v>
      </c>
      <c r="BU2021">
        <v>1.2908200000000001</v>
      </c>
      <c r="BV2021">
        <v>9.1675629999999995</v>
      </c>
      <c r="BW2021">
        <v>-20.18516</v>
      </c>
      <c r="BX2021">
        <v>61.232059999999997</v>
      </c>
      <c r="BY2021">
        <v>-5.4549640000000004</v>
      </c>
      <c r="BZ2021">
        <v>15.09146</v>
      </c>
      <c r="CA2021">
        <v>-15.68364</v>
      </c>
      <c r="CB2021">
        <v>-35.998690000000003</v>
      </c>
      <c r="CC2021">
        <v>-53.051569999999998</v>
      </c>
      <c r="CD2021">
        <v>53.29457</v>
      </c>
      <c r="CE2021">
        <v>-18.889030000000002</v>
      </c>
      <c r="CF2021">
        <v>-54.237270000000002</v>
      </c>
      <c r="CG2021">
        <v>-19.3065</v>
      </c>
      <c r="CH2021">
        <v>30.408609999999999</v>
      </c>
      <c r="CI2021">
        <v>100.8888</v>
      </c>
      <c r="CJ2021">
        <v>83.729730000000004</v>
      </c>
      <c r="CK2021">
        <v>5.6745809999999999</v>
      </c>
      <c r="CL2021">
        <v>8.3592610000000001</v>
      </c>
      <c r="CM2021">
        <v>-70.112979999999993</v>
      </c>
      <c r="CN2021">
        <v>-13.493930000000001</v>
      </c>
      <c r="CO2021">
        <v>-127.68640000000001</v>
      </c>
      <c r="CP2021">
        <v>58.782179999999997</v>
      </c>
      <c r="CQ2021">
        <v>101.67059999999999</v>
      </c>
      <c r="CR2021">
        <v>96.748159999999999</v>
      </c>
      <c r="CS2021">
        <v>48.963900000000002</v>
      </c>
      <c r="CT2021">
        <v>34.623350000000002</v>
      </c>
      <c r="CU2021">
        <v>86.281589999999994</v>
      </c>
      <c r="CV2021">
        <v>84.120009999999994</v>
      </c>
      <c r="CW2021">
        <v>292.3193</v>
      </c>
      <c r="CX2021">
        <v>66.574520000000007</v>
      </c>
      <c r="CY2021">
        <v>80.45044</v>
      </c>
      <c r="CZ2021">
        <v>65.781019999999998</v>
      </c>
      <c r="DA2021">
        <v>144.5521</v>
      </c>
      <c r="DB2021">
        <v>149.74430000000001</v>
      </c>
      <c r="DC2021">
        <v>167.34960000000001</v>
      </c>
      <c r="DD2021">
        <v>86.246740000000003</v>
      </c>
      <c r="DE2021">
        <v>105.9482</v>
      </c>
      <c r="DF2021">
        <v>119.8596</v>
      </c>
      <c r="DG2021">
        <v>139.834</v>
      </c>
      <c r="DH2021">
        <v>180.73429999999999</v>
      </c>
      <c r="DI2021">
        <v>145.09370000000001</v>
      </c>
      <c r="DJ2021">
        <v>238.49709999999999</v>
      </c>
      <c r="DK2021">
        <v>213.05070000000001</v>
      </c>
      <c r="DL2021">
        <v>188.3887</v>
      </c>
      <c r="DM2021">
        <v>241.13489999999999</v>
      </c>
      <c r="DN2021">
        <v>171.76679999999999</v>
      </c>
      <c r="DO2021">
        <v>19</v>
      </c>
      <c r="DP2021">
        <v>20</v>
      </c>
    </row>
    <row r="2022" spans="1:120" hidden="1" x14ac:dyDescent="0.25">
      <c r="A2022" t="str">
        <f t="shared" si="31"/>
        <v>Size_Grp-20 to 199.99 kW_Elect DA 1-4 (1PM-9PM)_44438_19-20</v>
      </c>
      <c r="B2022" t="s">
        <v>62</v>
      </c>
      <c r="C2022" t="s">
        <v>201</v>
      </c>
      <c r="D2022" t="s">
        <v>61</v>
      </c>
      <c r="E2022" t="s">
        <v>61</v>
      </c>
      <c r="F2022" t="s">
        <v>61</v>
      </c>
      <c r="G2022" t="s">
        <v>61</v>
      </c>
      <c r="H2022" t="s">
        <v>61</v>
      </c>
      <c r="I2022" t="s">
        <v>61</v>
      </c>
      <c r="J2022" t="s">
        <v>101</v>
      </c>
      <c r="K2022" t="s">
        <v>203</v>
      </c>
      <c r="L2022" s="18">
        <v>44438</v>
      </c>
      <c r="M2022">
        <v>19</v>
      </c>
      <c r="N2022">
        <v>20</v>
      </c>
      <c r="O2022" t="s">
        <v>263</v>
      </c>
      <c r="P2022">
        <v>66</v>
      </c>
      <c r="Q2022">
        <v>66</v>
      </c>
      <c r="R2022">
        <v>0</v>
      </c>
      <c r="S2022">
        <v>0</v>
      </c>
      <c r="T2022">
        <v>0</v>
      </c>
      <c r="U2022">
        <v>1</v>
      </c>
      <c r="V2022">
        <v>1</v>
      </c>
      <c r="W2022">
        <v>983.029</v>
      </c>
      <c r="X2022">
        <v>1001.744</v>
      </c>
      <c r="Y2022">
        <v>988.18700000000001</v>
      </c>
      <c r="Z2022">
        <v>970.42100000000005</v>
      </c>
      <c r="AA2022">
        <v>994.86</v>
      </c>
      <c r="AB2022">
        <v>1064.8030000000001</v>
      </c>
      <c r="AC2022">
        <v>1243.3389999999999</v>
      </c>
      <c r="AD2022">
        <v>1549.9780000000001</v>
      </c>
      <c r="AE2022">
        <v>2064.0889999999999</v>
      </c>
      <c r="AF2022">
        <v>2435.451</v>
      </c>
      <c r="AG2022">
        <v>2592.5859999999998</v>
      </c>
      <c r="AH2022">
        <v>2775.5639999999999</v>
      </c>
      <c r="AI2022">
        <v>2913.7220000000002</v>
      </c>
      <c r="AJ2022">
        <v>3068.5010000000002</v>
      </c>
      <c r="AK2022">
        <v>3159.0549999999998</v>
      </c>
      <c r="AL2022">
        <v>3206.8890000000001</v>
      </c>
      <c r="AM2022">
        <v>3217.4969999999998</v>
      </c>
      <c r="AN2022">
        <v>3146.538</v>
      </c>
      <c r="AO2022">
        <v>2486.8009999999999</v>
      </c>
      <c r="AP2022">
        <v>2482.5320000000002</v>
      </c>
      <c r="AQ2022">
        <v>2628.2689999999998</v>
      </c>
      <c r="AR2022">
        <v>1795.953</v>
      </c>
      <c r="AS2022">
        <v>1198.471</v>
      </c>
      <c r="AT2022">
        <v>1010.1369999999999</v>
      </c>
      <c r="AU2022">
        <v>75.007576</v>
      </c>
      <c r="AV2022">
        <v>74.530303000000004</v>
      </c>
      <c r="AW2022">
        <v>72.598484999999997</v>
      </c>
      <c r="AX2022">
        <v>71.045455000000004</v>
      </c>
      <c r="AY2022">
        <v>69.492424</v>
      </c>
      <c r="AZ2022">
        <v>69.022727000000003</v>
      </c>
      <c r="BA2022">
        <v>68.340908999999996</v>
      </c>
      <c r="BB2022">
        <v>67.590908999999996</v>
      </c>
      <c r="BC2022">
        <v>69.878788</v>
      </c>
      <c r="BD2022">
        <v>74.295455000000004</v>
      </c>
      <c r="BE2022">
        <v>78.863636</v>
      </c>
      <c r="BF2022">
        <v>83.530303000000004</v>
      </c>
      <c r="BG2022">
        <v>87.515152</v>
      </c>
      <c r="BH2022">
        <v>91.143939000000003</v>
      </c>
      <c r="BI2022">
        <v>94.386364</v>
      </c>
      <c r="BJ2022">
        <v>96.393939000000003</v>
      </c>
      <c r="BK2022">
        <v>98.030303000000004</v>
      </c>
      <c r="BL2022">
        <v>98.106060999999997</v>
      </c>
      <c r="BM2022">
        <v>96.265152</v>
      </c>
      <c r="BN2022">
        <v>92.128788</v>
      </c>
      <c r="BO2022">
        <v>85.742424</v>
      </c>
      <c r="BP2022">
        <v>81.439393999999993</v>
      </c>
      <c r="BQ2022">
        <v>78.053030000000007</v>
      </c>
      <c r="BR2022">
        <v>76.128788</v>
      </c>
      <c r="BS2022">
        <v>25.370200000000001</v>
      </c>
      <c r="BT2022">
        <v>5.4661929999999996</v>
      </c>
      <c r="BU2022">
        <v>-0.89093920000000004</v>
      </c>
      <c r="BV2022">
        <v>2.1467499999999999</v>
      </c>
      <c r="BW2022">
        <v>7.534599</v>
      </c>
      <c r="BX2022">
        <v>17.495249999999999</v>
      </c>
      <c r="BY2022">
        <v>-88.208510000000004</v>
      </c>
      <c r="BZ2022">
        <v>30.13147</v>
      </c>
      <c r="CA2022">
        <v>19.251570000000001</v>
      </c>
      <c r="CB2022">
        <v>26.736229999999999</v>
      </c>
      <c r="CC2022">
        <v>57.674669999999999</v>
      </c>
      <c r="CD2022">
        <v>49.860979999999998</v>
      </c>
      <c r="CE2022">
        <v>44.467300000000002</v>
      </c>
      <c r="CF2022">
        <v>58.185940000000002</v>
      </c>
      <c r="CG2022">
        <v>94.749369999999999</v>
      </c>
      <c r="CH2022">
        <v>101.04770000000001</v>
      </c>
      <c r="CI2022">
        <v>115.9855</v>
      </c>
      <c r="CJ2022">
        <v>149.47649999999999</v>
      </c>
      <c r="CK2022">
        <v>699.09849999999994</v>
      </c>
      <c r="CL2022">
        <v>441.4726</v>
      </c>
      <c r="CM2022">
        <v>-72.053640000000001</v>
      </c>
      <c r="CN2022">
        <v>43.852620000000002</v>
      </c>
      <c r="CO2022">
        <v>19.57433</v>
      </c>
      <c r="CP2022">
        <v>20.09235</v>
      </c>
      <c r="CQ2022">
        <v>90.145349999999993</v>
      </c>
      <c r="CR2022">
        <v>39.030760000000001</v>
      </c>
      <c r="CS2022">
        <v>42.953539999999997</v>
      </c>
      <c r="CT2022">
        <v>44.173360000000002</v>
      </c>
      <c r="CU2022">
        <v>40.579599999999999</v>
      </c>
      <c r="CV2022">
        <v>47.449820000000003</v>
      </c>
      <c r="CW2022">
        <v>57.715530000000001</v>
      </c>
      <c r="CX2022">
        <v>44.707500000000003</v>
      </c>
      <c r="CY2022">
        <v>50.795729999999999</v>
      </c>
      <c r="CZ2022">
        <v>72.277500000000003</v>
      </c>
      <c r="DA2022">
        <v>72.110140000000001</v>
      </c>
      <c r="DB2022">
        <v>95.782340000000005</v>
      </c>
      <c r="DC2022">
        <v>103.29170000000001</v>
      </c>
      <c r="DD2022">
        <v>109.53619999999999</v>
      </c>
      <c r="DE2022">
        <v>126.23699999999999</v>
      </c>
      <c r="DF2022">
        <v>134.17359999999999</v>
      </c>
      <c r="DG2022">
        <v>135.01560000000001</v>
      </c>
      <c r="DH2022">
        <v>145.24870000000001</v>
      </c>
      <c r="DI2022">
        <v>141.9597</v>
      </c>
      <c r="DJ2022">
        <v>182.9933</v>
      </c>
      <c r="DK2022">
        <v>159.0908</v>
      </c>
      <c r="DL2022">
        <v>96.052670000000006</v>
      </c>
      <c r="DM2022">
        <v>79.241259999999997</v>
      </c>
      <c r="DN2022">
        <v>54.457169999999998</v>
      </c>
      <c r="DO2022">
        <v>19</v>
      </c>
      <c r="DP2022">
        <v>20</v>
      </c>
    </row>
    <row r="2023" spans="1:120" hidden="1" x14ac:dyDescent="0.25">
      <c r="A2023" t="str">
        <f t="shared" si="31"/>
        <v>LCA-Other_Elect DA 1-4 (1PM-9PM)_44438_19-20</v>
      </c>
      <c r="B2023" t="s">
        <v>62</v>
      </c>
      <c r="C2023" t="s">
        <v>212</v>
      </c>
      <c r="D2023" t="s">
        <v>32</v>
      </c>
      <c r="E2023" t="s">
        <v>61</v>
      </c>
      <c r="F2023" t="s">
        <v>61</v>
      </c>
      <c r="G2023" t="s">
        <v>61</v>
      </c>
      <c r="H2023" t="s">
        <v>61</v>
      </c>
      <c r="I2023" t="s">
        <v>61</v>
      </c>
      <c r="J2023" t="s">
        <v>61</v>
      </c>
      <c r="K2023" t="s">
        <v>203</v>
      </c>
      <c r="L2023" s="18">
        <v>44438</v>
      </c>
      <c r="M2023">
        <v>19</v>
      </c>
      <c r="N2023">
        <v>20</v>
      </c>
      <c r="O2023" t="s">
        <v>263</v>
      </c>
      <c r="P2023">
        <v>47</v>
      </c>
      <c r="Q2023">
        <v>47</v>
      </c>
      <c r="R2023">
        <v>0</v>
      </c>
      <c r="S2023">
        <v>0</v>
      </c>
      <c r="T2023">
        <v>0</v>
      </c>
      <c r="U2023">
        <v>1</v>
      </c>
      <c r="V2023">
        <v>1</v>
      </c>
      <c r="W2023">
        <v>800.9615</v>
      </c>
      <c r="X2023">
        <v>765.90300000000002</v>
      </c>
      <c r="Y2023">
        <v>758.13800000000003</v>
      </c>
      <c r="Z2023">
        <v>756.63049999999998</v>
      </c>
      <c r="AA2023">
        <v>773.92399999999998</v>
      </c>
      <c r="AB2023">
        <v>877.23699999999997</v>
      </c>
      <c r="AC2023">
        <v>978.01949999999999</v>
      </c>
      <c r="AD2023">
        <v>1294.3695</v>
      </c>
      <c r="AE2023">
        <v>1606.6405</v>
      </c>
      <c r="AF2023">
        <v>1787.5895</v>
      </c>
      <c r="AG2023">
        <v>2000.106</v>
      </c>
      <c r="AH2023">
        <v>2112.127</v>
      </c>
      <c r="AI2023">
        <v>2277.3000000000002</v>
      </c>
      <c r="AJ2023">
        <v>2307.3845000000001</v>
      </c>
      <c r="AK2023">
        <v>2375.7964999999999</v>
      </c>
      <c r="AL2023">
        <v>2418.0479999999998</v>
      </c>
      <c r="AM2023">
        <v>2468.9169999999999</v>
      </c>
      <c r="AN2023">
        <v>2457.1624999999999</v>
      </c>
      <c r="AO2023">
        <v>2096.39</v>
      </c>
      <c r="AP2023">
        <v>2044.2529999999999</v>
      </c>
      <c r="AQ2023">
        <v>2051.634</v>
      </c>
      <c r="AR2023">
        <v>1430.2645</v>
      </c>
      <c r="AS2023">
        <v>907.41949999999997</v>
      </c>
      <c r="AT2023">
        <v>779.70399999999995</v>
      </c>
      <c r="AU2023">
        <v>74.595744999999994</v>
      </c>
      <c r="AV2023">
        <v>73.478723000000002</v>
      </c>
      <c r="AW2023">
        <v>71.382979000000006</v>
      </c>
      <c r="AX2023">
        <v>69.585105999999996</v>
      </c>
      <c r="AY2023">
        <v>68.436170000000004</v>
      </c>
      <c r="AZ2023">
        <v>68.042552999999998</v>
      </c>
      <c r="BA2023">
        <v>67.574467999999996</v>
      </c>
      <c r="BB2023">
        <v>67.095744999999994</v>
      </c>
      <c r="BC2023">
        <v>69.063829999999996</v>
      </c>
      <c r="BD2023">
        <v>72.478723000000002</v>
      </c>
      <c r="BE2023">
        <v>76.723404000000002</v>
      </c>
      <c r="BF2023">
        <v>81.053190999999998</v>
      </c>
      <c r="BG2023">
        <v>85.244681</v>
      </c>
      <c r="BH2023">
        <v>89.085105999999996</v>
      </c>
      <c r="BI2023">
        <v>92.404255000000006</v>
      </c>
      <c r="BJ2023">
        <v>94.117020999999994</v>
      </c>
      <c r="BK2023">
        <v>95.936170000000004</v>
      </c>
      <c r="BL2023">
        <v>95.989362</v>
      </c>
      <c r="BM2023">
        <v>94.095744999999994</v>
      </c>
      <c r="BN2023">
        <v>90.202128000000002</v>
      </c>
      <c r="BO2023">
        <v>84.265957</v>
      </c>
      <c r="BP2023">
        <v>80.468085000000002</v>
      </c>
      <c r="BQ2023">
        <v>77.319148999999996</v>
      </c>
      <c r="BR2023">
        <v>75.5</v>
      </c>
      <c r="BS2023">
        <v>3.2338260000000001</v>
      </c>
      <c r="BT2023">
        <v>19.968710000000002</v>
      </c>
      <c r="BU2023">
        <v>-6.5408929999999996</v>
      </c>
      <c r="BV2023">
        <v>0.23934140000000001</v>
      </c>
      <c r="BW2023">
        <v>6.6354839999999999</v>
      </c>
      <c r="BX2023">
        <v>-1.211786</v>
      </c>
      <c r="BY2023">
        <v>-51.777349999999998</v>
      </c>
      <c r="BZ2023">
        <v>-25.07283</v>
      </c>
      <c r="CA2023">
        <v>-8.0604999999999993</v>
      </c>
      <c r="CB2023">
        <v>91.406580000000005</v>
      </c>
      <c r="CC2023">
        <v>96.693920000000006</v>
      </c>
      <c r="CD2023">
        <v>29.338139999999999</v>
      </c>
      <c r="CE2023">
        <v>-8.6732049999999994</v>
      </c>
      <c r="CF2023">
        <v>26.761620000000001</v>
      </c>
      <c r="CG2023">
        <v>69.559399999999997</v>
      </c>
      <c r="CH2023">
        <v>73.102630000000005</v>
      </c>
      <c r="CI2023">
        <v>81.364810000000006</v>
      </c>
      <c r="CJ2023">
        <v>110.5359</v>
      </c>
      <c r="CK2023">
        <v>387.6626</v>
      </c>
      <c r="CL2023">
        <v>243.9658</v>
      </c>
      <c r="CM2023">
        <v>-7.3609689999999999</v>
      </c>
      <c r="CN2023">
        <v>53.829859999999996</v>
      </c>
      <c r="CO2023">
        <v>31.523499999999999</v>
      </c>
      <c r="CP2023">
        <v>34.079099999999997</v>
      </c>
      <c r="CQ2023">
        <v>171.3271</v>
      </c>
      <c r="CR2023">
        <v>93.24812</v>
      </c>
      <c r="CS2023">
        <v>73.339010000000002</v>
      </c>
      <c r="CT2023">
        <v>92.436850000000007</v>
      </c>
      <c r="CU2023">
        <v>83.362009999999998</v>
      </c>
      <c r="CV2023">
        <v>107.2367</v>
      </c>
      <c r="CW2023">
        <v>46.916229999999999</v>
      </c>
      <c r="CX2023">
        <v>107.5093</v>
      </c>
      <c r="CY2023">
        <v>95.76849</v>
      </c>
      <c r="CZ2023">
        <v>229.02690000000001</v>
      </c>
      <c r="DA2023">
        <v>320.8</v>
      </c>
      <c r="DB2023">
        <v>273.06060000000002</v>
      </c>
      <c r="DC2023">
        <v>239.71520000000001</v>
      </c>
      <c r="DD2023">
        <v>203.053</v>
      </c>
      <c r="DE2023">
        <v>194.74170000000001</v>
      </c>
      <c r="DF2023">
        <v>177.3485</v>
      </c>
      <c r="DG2023">
        <v>184.90260000000001</v>
      </c>
      <c r="DH2023">
        <v>211.45519999999999</v>
      </c>
      <c r="DI2023">
        <v>251.8253</v>
      </c>
      <c r="DJ2023">
        <v>428.88529999999997</v>
      </c>
      <c r="DK2023">
        <v>402.7405</v>
      </c>
      <c r="DL2023">
        <v>217.64060000000001</v>
      </c>
      <c r="DM2023">
        <v>81.753200000000007</v>
      </c>
      <c r="DN2023">
        <v>68.608490000000003</v>
      </c>
      <c r="DO2023">
        <v>19</v>
      </c>
      <c r="DP2023">
        <v>20</v>
      </c>
    </row>
    <row r="2024" spans="1:120" hidden="1" x14ac:dyDescent="0.25">
      <c r="A2024" t="str">
        <f t="shared" si="31"/>
        <v>Industry_Type-4. Retail stores_Elect DA 1-4 (1PM-9PM)_44438_19-20</v>
      </c>
      <c r="B2024" t="s">
        <v>62</v>
      </c>
      <c r="C2024" t="s">
        <v>204</v>
      </c>
      <c r="D2024" t="s">
        <v>61</v>
      </c>
      <c r="E2024" t="s">
        <v>61</v>
      </c>
      <c r="F2024" t="s">
        <v>61</v>
      </c>
      <c r="G2024" t="s">
        <v>33</v>
      </c>
      <c r="H2024" t="s">
        <v>61</v>
      </c>
      <c r="I2024" t="s">
        <v>61</v>
      </c>
      <c r="J2024" t="s">
        <v>61</v>
      </c>
      <c r="K2024" t="s">
        <v>203</v>
      </c>
      <c r="L2024" s="18">
        <v>44438</v>
      </c>
      <c r="M2024">
        <v>19</v>
      </c>
      <c r="N2024">
        <v>20</v>
      </c>
      <c r="O2024" t="s">
        <v>263</v>
      </c>
      <c r="P2024">
        <v>87</v>
      </c>
      <c r="Q2024">
        <v>86</v>
      </c>
      <c r="R2024">
        <v>0</v>
      </c>
      <c r="S2024">
        <v>0</v>
      </c>
      <c r="T2024">
        <v>0</v>
      </c>
      <c r="U2024">
        <v>1</v>
      </c>
      <c r="V2024">
        <v>1</v>
      </c>
      <c r="W2024">
        <v>1653.9260999999999</v>
      </c>
      <c r="X2024">
        <v>1680.576</v>
      </c>
      <c r="Y2024">
        <v>1649.8801000000001</v>
      </c>
      <c r="Z2024">
        <v>1632.3694</v>
      </c>
      <c r="AA2024">
        <v>1748.4329</v>
      </c>
      <c r="AB2024">
        <v>1840.0884000000001</v>
      </c>
      <c r="AC2024">
        <v>2089.5999000000002</v>
      </c>
      <c r="AD2024">
        <v>2548.9488000000001</v>
      </c>
      <c r="AE2024">
        <v>3102.7977999999998</v>
      </c>
      <c r="AF2024">
        <v>3378.2206000000001</v>
      </c>
      <c r="AG2024">
        <v>3518.4985000000001</v>
      </c>
      <c r="AH2024">
        <v>3628.3694</v>
      </c>
      <c r="AI2024">
        <v>3854.6574000000001</v>
      </c>
      <c r="AJ2024">
        <v>3937.0216</v>
      </c>
      <c r="AK2024">
        <v>4077.8807000000002</v>
      </c>
      <c r="AL2024">
        <v>4192.5239000000001</v>
      </c>
      <c r="AM2024">
        <v>4258.4152999999997</v>
      </c>
      <c r="AN2024">
        <v>4318.6571999999996</v>
      </c>
      <c r="AO2024">
        <v>3923.8011999999999</v>
      </c>
      <c r="AP2024">
        <v>3942.9007000000001</v>
      </c>
      <c r="AQ2024">
        <v>3950.5455999999999</v>
      </c>
      <c r="AR2024">
        <v>2903.9481999999998</v>
      </c>
      <c r="AS2024">
        <v>2242.8888000000002</v>
      </c>
      <c r="AT2024">
        <v>1745.6621</v>
      </c>
      <c r="AU2024">
        <v>74.529070000000004</v>
      </c>
      <c r="AV2024">
        <v>74.023256000000003</v>
      </c>
      <c r="AW2024">
        <v>72.029070000000004</v>
      </c>
      <c r="AX2024">
        <v>70.523256000000003</v>
      </c>
      <c r="AY2024">
        <v>69.110465000000005</v>
      </c>
      <c r="AZ2024">
        <v>68.546512000000007</v>
      </c>
      <c r="BA2024">
        <v>67.860465000000005</v>
      </c>
      <c r="BB2024">
        <v>67.296512000000007</v>
      </c>
      <c r="BC2024">
        <v>69.633720999999994</v>
      </c>
      <c r="BD2024">
        <v>74.122093000000007</v>
      </c>
      <c r="BE2024">
        <v>78.662790999999999</v>
      </c>
      <c r="BF2024">
        <v>83.238371999999998</v>
      </c>
      <c r="BG2024">
        <v>87.180233000000001</v>
      </c>
      <c r="BH2024">
        <v>90.627906999999993</v>
      </c>
      <c r="BI2024">
        <v>93.767442000000003</v>
      </c>
      <c r="BJ2024">
        <v>95.639534999999995</v>
      </c>
      <c r="BK2024">
        <v>97.209301999999994</v>
      </c>
      <c r="BL2024">
        <v>97.186047000000002</v>
      </c>
      <c r="BM2024">
        <v>95.319766999999999</v>
      </c>
      <c r="BN2024">
        <v>91.244185999999999</v>
      </c>
      <c r="BO2024">
        <v>84.843023000000002</v>
      </c>
      <c r="BP2024">
        <v>80.633720999999994</v>
      </c>
      <c r="BQ2024">
        <v>77.389534999999995</v>
      </c>
      <c r="BR2024">
        <v>75.546512000000007</v>
      </c>
      <c r="BS2024">
        <v>52.270820000000001</v>
      </c>
      <c r="BT2024">
        <v>15.185409999999999</v>
      </c>
      <c r="BU2024">
        <v>-14.1348</v>
      </c>
      <c r="BV2024">
        <v>12.57268</v>
      </c>
      <c r="BW2024">
        <v>-12.65592</v>
      </c>
      <c r="BX2024">
        <v>79.448269999999994</v>
      </c>
      <c r="BY2024">
        <v>-54.55668</v>
      </c>
      <c r="BZ2024">
        <v>-2.9573049999999999</v>
      </c>
      <c r="CA2024">
        <v>-32.963619999999999</v>
      </c>
      <c r="CB2024">
        <v>43.51755</v>
      </c>
      <c r="CC2024">
        <v>76.743579999999994</v>
      </c>
      <c r="CD2024">
        <v>112.3394</v>
      </c>
      <c r="CE2024">
        <v>0.95180339999999997</v>
      </c>
      <c r="CF2024">
        <v>3.558084</v>
      </c>
      <c r="CG2024">
        <v>58.802289999999999</v>
      </c>
      <c r="CH2024">
        <v>96.853759999999994</v>
      </c>
      <c r="CI2024">
        <v>208.8015</v>
      </c>
      <c r="CJ2024">
        <v>208.4546</v>
      </c>
      <c r="CK2024">
        <v>540.40419999999995</v>
      </c>
      <c r="CL2024">
        <v>349.08659999999998</v>
      </c>
      <c r="CM2024">
        <v>-234.3083</v>
      </c>
      <c r="CN2024">
        <v>-30.941199999999998</v>
      </c>
      <c r="CO2024">
        <v>-134.9442</v>
      </c>
      <c r="CP2024">
        <v>61.544609999999999</v>
      </c>
      <c r="CQ2024">
        <v>365.83839999999998</v>
      </c>
      <c r="CR2024">
        <v>227.86410000000001</v>
      </c>
      <c r="CS2024">
        <v>181.7012</v>
      </c>
      <c r="CT2024">
        <v>182.42490000000001</v>
      </c>
      <c r="CU2024">
        <v>194.58029999999999</v>
      </c>
      <c r="CV2024">
        <v>266.93669999999997</v>
      </c>
      <c r="CW2024">
        <v>408.7448</v>
      </c>
      <c r="CX2024">
        <v>221.6576</v>
      </c>
      <c r="CY2024">
        <v>269.84410000000003</v>
      </c>
      <c r="CZ2024">
        <v>488.2235</v>
      </c>
      <c r="DA2024">
        <v>699.19179999999994</v>
      </c>
      <c r="DB2024">
        <v>515.77440000000001</v>
      </c>
      <c r="DC2024">
        <v>378.45920000000001</v>
      </c>
      <c r="DD2024">
        <v>277.53480000000002</v>
      </c>
      <c r="DE2024">
        <v>289.3272</v>
      </c>
      <c r="DF2024">
        <v>325.33519999999999</v>
      </c>
      <c r="DG2024">
        <v>407.69040000000001</v>
      </c>
      <c r="DH2024">
        <v>580.33600000000001</v>
      </c>
      <c r="DI2024">
        <v>630.17769999999996</v>
      </c>
      <c r="DJ2024">
        <v>900.27859999999998</v>
      </c>
      <c r="DK2024">
        <v>840.53449999999998</v>
      </c>
      <c r="DL2024">
        <v>619.23990000000003</v>
      </c>
      <c r="DM2024">
        <v>505.24299999999999</v>
      </c>
      <c r="DN2024">
        <v>458.71159999999998</v>
      </c>
      <c r="DO2024">
        <v>19</v>
      </c>
      <c r="DP2024">
        <v>20</v>
      </c>
    </row>
    <row r="2025" spans="1:120" hidden="1" x14ac:dyDescent="0.25">
      <c r="A2025" t="str">
        <f t="shared" si="31"/>
        <v>Size_Grp-Below 20 kW_Elect DA 1-4 (1PM-9PM)_44438_19-20</v>
      </c>
      <c r="B2025" t="s">
        <v>62</v>
      </c>
      <c r="C2025" t="s">
        <v>259</v>
      </c>
      <c r="D2025" t="s">
        <v>61</v>
      </c>
      <c r="E2025" t="s">
        <v>61</v>
      </c>
      <c r="F2025" t="s">
        <v>61</v>
      </c>
      <c r="G2025" t="s">
        <v>61</v>
      </c>
      <c r="H2025" t="s">
        <v>61</v>
      </c>
      <c r="I2025" t="s">
        <v>61</v>
      </c>
      <c r="J2025" t="s">
        <v>260</v>
      </c>
      <c r="K2025" t="s">
        <v>203</v>
      </c>
      <c r="L2025" s="18">
        <v>44438</v>
      </c>
      <c r="M2025">
        <v>19</v>
      </c>
      <c r="N2025">
        <v>20</v>
      </c>
      <c r="O2025" t="s">
        <v>263</v>
      </c>
      <c r="P2025">
        <v>21</v>
      </c>
      <c r="Q2025">
        <v>20</v>
      </c>
      <c r="R2025">
        <v>0</v>
      </c>
      <c r="S2025">
        <v>0</v>
      </c>
      <c r="T2025">
        <v>0</v>
      </c>
      <c r="U2025">
        <v>1</v>
      </c>
      <c r="V2025">
        <v>1</v>
      </c>
      <c r="W2025">
        <v>60.4191</v>
      </c>
      <c r="X2025">
        <v>74.110050000000001</v>
      </c>
      <c r="Y2025">
        <v>71.527050000000003</v>
      </c>
      <c r="Z2025">
        <v>67.629450000000006</v>
      </c>
      <c r="AA2025">
        <v>85.878450000000001</v>
      </c>
      <c r="AB2025">
        <v>81.933599999999998</v>
      </c>
      <c r="AC2025">
        <v>84.957599999999999</v>
      </c>
      <c r="AD2025">
        <v>143.7114</v>
      </c>
      <c r="AE2025">
        <v>189.49979999999999</v>
      </c>
      <c r="AF2025">
        <v>229.52054999999999</v>
      </c>
      <c r="AG2025">
        <v>245.49525</v>
      </c>
      <c r="AH2025">
        <v>274.36919999999998</v>
      </c>
      <c r="AI2025">
        <v>299.94720000000001</v>
      </c>
      <c r="AJ2025">
        <v>321.01335</v>
      </c>
      <c r="AK2025">
        <v>326.9889</v>
      </c>
      <c r="AL2025">
        <v>319.83420000000001</v>
      </c>
      <c r="AM2025">
        <v>320.4117</v>
      </c>
      <c r="AN2025">
        <v>335.99790000000002</v>
      </c>
      <c r="AO2025">
        <v>263.22134999999997</v>
      </c>
      <c r="AP2025">
        <v>243.55695</v>
      </c>
      <c r="AQ2025">
        <v>264.96645000000001</v>
      </c>
      <c r="AR2025">
        <v>164.65365</v>
      </c>
      <c r="AS2025">
        <v>87.534300000000002</v>
      </c>
      <c r="AT2025">
        <v>61.853400000000001</v>
      </c>
      <c r="AU2025">
        <v>72.2</v>
      </c>
      <c r="AV2025">
        <v>71.7</v>
      </c>
      <c r="AW2025">
        <v>69.599999999999994</v>
      </c>
      <c r="AX2025">
        <v>68.5</v>
      </c>
      <c r="AY2025">
        <v>67.599999999999994</v>
      </c>
      <c r="AZ2025">
        <v>66.674999999999997</v>
      </c>
      <c r="BA2025">
        <v>66.174999999999997</v>
      </c>
      <c r="BB2025">
        <v>66.525000000000006</v>
      </c>
      <c r="BC2025">
        <v>69.424999999999997</v>
      </c>
      <c r="BD2025">
        <v>74.7</v>
      </c>
      <c r="BE2025">
        <v>79.150000000000006</v>
      </c>
      <c r="BF2025">
        <v>83.224999999999994</v>
      </c>
      <c r="BG2025">
        <v>86.974999999999994</v>
      </c>
      <c r="BH2025">
        <v>89.525000000000006</v>
      </c>
      <c r="BI2025">
        <v>92.025000000000006</v>
      </c>
      <c r="BJ2025">
        <v>93.15</v>
      </c>
      <c r="BK2025">
        <v>94.4</v>
      </c>
      <c r="BL2025">
        <v>94.05</v>
      </c>
      <c r="BM2025">
        <v>92.1</v>
      </c>
      <c r="BN2025">
        <v>87.875</v>
      </c>
      <c r="BO2025">
        <v>81.025000000000006</v>
      </c>
      <c r="BP2025">
        <v>76.875</v>
      </c>
      <c r="BQ2025">
        <v>74.150000000000006</v>
      </c>
      <c r="BR2025">
        <v>72.525000000000006</v>
      </c>
      <c r="BS2025">
        <v>4.6999310000000003</v>
      </c>
      <c r="BT2025">
        <v>-4.8347720000000001</v>
      </c>
      <c r="BU2025">
        <v>-7.1723059999999998</v>
      </c>
      <c r="BV2025">
        <v>-4.0507099999999997E-2</v>
      </c>
      <c r="BW2025">
        <v>-3.5041150000000001</v>
      </c>
      <c r="BX2025">
        <v>6.7814769999999998</v>
      </c>
      <c r="BY2025">
        <v>3.3011759999999999</v>
      </c>
      <c r="BZ2025">
        <v>-1.264632</v>
      </c>
      <c r="CA2025">
        <v>-2.1760220000000001</v>
      </c>
      <c r="CB2025">
        <v>-2.0584959999999999</v>
      </c>
      <c r="CC2025">
        <v>-3.3833519999999999</v>
      </c>
      <c r="CD2025">
        <v>-10.218540000000001</v>
      </c>
      <c r="CE2025">
        <v>-12.52698</v>
      </c>
      <c r="CF2025">
        <v>-14.57715</v>
      </c>
      <c r="CG2025">
        <v>-5.9642609999999996</v>
      </c>
      <c r="CH2025">
        <v>3.7741030000000002</v>
      </c>
      <c r="CI2025">
        <v>1.3758010000000001</v>
      </c>
      <c r="CJ2025">
        <v>-19.238420000000001</v>
      </c>
      <c r="CK2025">
        <v>41.759349999999998</v>
      </c>
      <c r="CL2025">
        <v>32.381680000000003</v>
      </c>
      <c r="CM2025">
        <v>-26.237469999999998</v>
      </c>
      <c r="CN2025">
        <v>-10.92376</v>
      </c>
      <c r="CO2025">
        <v>-1.704334</v>
      </c>
      <c r="CP2025">
        <v>1.0316540000000001</v>
      </c>
      <c r="CQ2025">
        <v>0.81466989999999995</v>
      </c>
      <c r="CR2025">
        <v>4.2342880000000003</v>
      </c>
      <c r="CS2025">
        <v>4.3543989999999999</v>
      </c>
      <c r="CT2025">
        <v>4.1969880000000002</v>
      </c>
      <c r="CU2025">
        <v>1.2637259999999999</v>
      </c>
      <c r="CV2025">
        <v>2.8679260000000002</v>
      </c>
      <c r="CW2025">
        <v>1.328211</v>
      </c>
      <c r="CX2025">
        <v>1.823231</v>
      </c>
      <c r="CY2025">
        <v>1.7959449999999999</v>
      </c>
      <c r="CZ2025">
        <v>2.6993800000000001</v>
      </c>
      <c r="DA2025">
        <v>2.7498990000000001</v>
      </c>
      <c r="DB2025">
        <v>3.6123430000000001</v>
      </c>
      <c r="DC2025">
        <v>4.6043019999999997</v>
      </c>
      <c r="DD2025">
        <v>4.6655379999999997</v>
      </c>
      <c r="DE2025">
        <v>5.8247280000000003</v>
      </c>
      <c r="DF2025">
        <v>6.1566419999999997</v>
      </c>
      <c r="DG2025">
        <v>6.7904200000000001</v>
      </c>
      <c r="DH2025">
        <v>5.2802930000000003</v>
      </c>
      <c r="DI2025">
        <v>7.7651760000000003</v>
      </c>
      <c r="DJ2025">
        <v>7.7983989999999999</v>
      </c>
      <c r="DK2025">
        <v>7.1903420000000002</v>
      </c>
      <c r="DL2025">
        <v>3.7007370000000002</v>
      </c>
      <c r="DM2025">
        <v>1.4165270000000001</v>
      </c>
      <c r="DN2025">
        <v>0.66768490000000003</v>
      </c>
      <c r="DO2025">
        <v>19</v>
      </c>
      <c r="DP2025">
        <v>20</v>
      </c>
    </row>
    <row r="2026" spans="1:120" hidden="1" x14ac:dyDescent="0.25">
      <c r="A2026" t="str">
        <f t="shared" si="31"/>
        <v>Industry_Type-5. Offices, Hotels, Finance, Services_Elect DA 1-4 (1PM-9PM)_44438_19-20</v>
      </c>
      <c r="B2026" t="s">
        <v>62</v>
      </c>
      <c r="C2026" t="s">
        <v>205</v>
      </c>
      <c r="D2026" t="s">
        <v>61</v>
      </c>
      <c r="E2026" t="s">
        <v>61</v>
      </c>
      <c r="F2026" t="s">
        <v>61</v>
      </c>
      <c r="G2026" t="s">
        <v>37</v>
      </c>
      <c r="H2026" t="s">
        <v>61</v>
      </c>
      <c r="I2026" t="s">
        <v>61</v>
      </c>
      <c r="J2026" t="s">
        <v>61</v>
      </c>
      <c r="K2026" t="s">
        <v>203</v>
      </c>
      <c r="L2026" s="18">
        <v>44438</v>
      </c>
      <c r="M2026">
        <v>19</v>
      </c>
      <c r="N2026">
        <v>20</v>
      </c>
      <c r="O2026" t="s">
        <v>263</v>
      </c>
      <c r="P2026">
        <v>6</v>
      </c>
      <c r="Q2026">
        <v>6</v>
      </c>
      <c r="R2026">
        <v>0</v>
      </c>
      <c r="S2026">
        <v>0</v>
      </c>
      <c r="T2026">
        <v>1</v>
      </c>
      <c r="U2026">
        <v>1</v>
      </c>
      <c r="V2026">
        <v>1</v>
      </c>
      <c r="W2026">
        <v>192.83099999999999</v>
      </c>
      <c r="X2026">
        <v>186.03800000000001</v>
      </c>
      <c r="Y2026">
        <v>183.70599999999999</v>
      </c>
      <c r="Z2026">
        <v>183.833</v>
      </c>
      <c r="AA2026">
        <v>198.29300000000001</v>
      </c>
      <c r="AB2026">
        <v>177.875</v>
      </c>
      <c r="AC2026">
        <v>176.505</v>
      </c>
      <c r="AD2026">
        <v>256.77199999999999</v>
      </c>
      <c r="AE2026">
        <v>336.786</v>
      </c>
      <c r="AF2026">
        <v>377.65100000000001</v>
      </c>
      <c r="AG2026">
        <v>425.404</v>
      </c>
      <c r="AH2026">
        <v>491.77100000000002</v>
      </c>
      <c r="AI2026">
        <v>530.93600000000004</v>
      </c>
      <c r="AJ2026">
        <v>582.10799999999995</v>
      </c>
      <c r="AK2026">
        <v>593.346</v>
      </c>
      <c r="AL2026">
        <v>594.96</v>
      </c>
      <c r="AM2026">
        <v>586.61599999999999</v>
      </c>
      <c r="AN2026">
        <v>551.07799999999997</v>
      </c>
      <c r="AO2026">
        <v>539.00300000000004</v>
      </c>
      <c r="AP2026">
        <v>453.52699999999999</v>
      </c>
      <c r="AQ2026">
        <v>434.00200000000001</v>
      </c>
      <c r="AR2026">
        <v>306.67</v>
      </c>
      <c r="AS2026">
        <v>185.078</v>
      </c>
      <c r="AT2026">
        <v>173.74600000000001</v>
      </c>
      <c r="AU2026">
        <v>75</v>
      </c>
      <c r="AV2026">
        <v>74.416667000000004</v>
      </c>
      <c r="AW2026">
        <v>72.916667000000004</v>
      </c>
      <c r="AX2026">
        <v>71.333332999999996</v>
      </c>
      <c r="AY2026">
        <v>69.5</v>
      </c>
      <c r="AZ2026">
        <v>69.75</v>
      </c>
      <c r="BA2026">
        <v>69.75</v>
      </c>
      <c r="BB2026">
        <v>68.666667000000004</v>
      </c>
      <c r="BC2026">
        <v>70.666667000000004</v>
      </c>
      <c r="BD2026">
        <v>74.333332999999996</v>
      </c>
      <c r="BE2026">
        <v>78.583332999999996</v>
      </c>
      <c r="BF2026">
        <v>83</v>
      </c>
      <c r="BG2026">
        <v>87.25</v>
      </c>
      <c r="BH2026">
        <v>91.5</v>
      </c>
      <c r="BI2026">
        <v>95</v>
      </c>
      <c r="BJ2026">
        <v>97.166667000000004</v>
      </c>
      <c r="BK2026">
        <v>99.25</v>
      </c>
      <c r="BL2026">
        <v>100</v>
      </c>
      <c r="BM2026">
        <v>98.416667000000004</v>
      </c>
      <c r="BN2026">
        <v>93.666667000000004</v>
      </c>
      <c r="BO2026">
        <v>87.083332999999996</v>
      </c>
      <c r="BP2026">
        <v>82.333332999999996</v>
      </c>
      <c r="BQ2026">
        <v>78.583332999999996</v>
      </c>
      <c r="BR2026">
        <v>76.166667000000004</v>
      </c>
      <c r="BS2026">
        <v>11.048590000000001</v>
      </c>
      <c r="BT2026">
        <v>12.6478</v>
      </c>
      <c r="BU2026">
        <v>-2.776087</v>
      </c>
      <c r="BV2026">
        <v>-0.77390080000000006</v>
      </c>
      <c r="BW2026">
        <v>-12.15433</v>
      </c>
      <c r="BX2026">
        <v>-10.87701</v>
      </c>
      <c r="BY2026">
        <v>-26.841090000000001</v>
      </c>
      <c r="BZ2026">
        <v>8.3038290000000003</v>
      </c>
      <c r="CA2026">
        <v>15.95534</v>
      </c>
      <c r="CB2026">
        <v>29.657959999999999</v>
      </c>
      <c r="CC2026">
        <v>43.628219999999999</v>
      </c>
      <c r="CD2026">
        <v>15.378869999999999</v>
      </c>
      <c r="CE2026">
        <v>20.861190000000001</v>
      </c>
      <c r="CF2026">
        <v>24.212759999999999</v>
      </c>
      <c r="CG2026">
        <v>41.795380000000002</v>
      </c>
      <c r="CH2026">
        <v>44.477150000000002</v>
      </c>
      <c r="CI2026">
        <v>59.527610000000003</v>
      </c>
      <c r="CJ2026">
        <v>92.105419999999995</v>
      </c>
      <c r="CK2026">
        <v>106.9812</v>
      </c>
      <c r="CL2026">
        <v>69.613380000000006</v>
      </c>
      <c r="CM2026">
        <v>65.985079999999996</v>
      </c>
      <c r="CN2026">
        <v>69.698409999999996</v>
      </c>
      <c r="CO2026">
        <v>27.807369999999999</v>
      </c>
      <c r="CP2026">
        <v>19.01219</v>
      </c>
      <c r="CQ2026">
        <v>92.912080000000003</v>
      </c>
      <c r="CR2026">
        <v>61.363419999999998</v>
      </c>
      <c r="CS2026">
        <v>42.656849999999999</v>
      </c>
      <c r="CT2026">
        <v>62.001669999999997</v>
      </c>
      <c r="CU2026">
        <v>52.990639999999999</v>
      </c>
      <c r="CV2026">
        <v>13.861190000000001</v>
      </c>
      <c r="CW2026">
        <v>12.05166</v>
      </c>
      <c r="CX2026">
        <v>15.092879999999999</v>
      </c>
      <c r="CY2026">
        <v>27.0337</v>
      </c>
      <c r="CZ2026">
        <v>50.25949</v>
      </c>
      <c r="DA2026">
        <v>55.74306</v>
      </c>
      <c r="DB2026">
        <v>82.093279999999993</v>
      </c>
      <c r="DC2026">
        <v>107.13160000000001</v>
      </c>
      <c r="DD2026">
        <v>92.012529999999998</v>
      </c>
      <c r="DE2026">
        <v>93.663589999999999</v>
      </c>
      <c r="DF2026">
        <v>91.217640000000003</v>
      </c>
      <c r="DG2026">
        <v>83.182040000000001</v>
      </c>
      <c r="DH2026">
        <v>86.843699999999998</v>
      </c>
      <c r="DI2026">
        <v>80.556709999999995</v>
      </c>
      <c r="DJ2026">
        <v>95.356380000000001</v>
      </c>
      <c r="DK2026">
        <v>71.81429</v>
      </c>
      <c r="DL2026">
        <v>38.847090000000001</v>
      </c>
      <c r="DM2026">
        <v>22.872640000000001</v>
      </c>
      <c r="DN2026">
        <v>30.068429999999999</v>
      </c>
      <c r="DO2026">
        <v>19</v>
      </c>
      <c r="DP2026">
        <v>20</v>
      </c>
    </row>
    <row r="2027" spans="1:120" hidden="1" x14ac:dyDescent="0.25">
      <c r="A2027" t="str">
        <f t="shared" si="31"/>
        <v>sublap_id-SLAP_PGSI_Elect DA 1-4 (1PM-9PM)_44438_19-20</v>
      </c>
      <c r="B2027" t="s">
        <v>62</v>
      </c>
      <c r="C2027" t="s">
        <v>277</v>
      </c>
      <c r="D2027" t="s">
        <v>61</v>
      </c>
      <c r="E2027" t="s">
        <v>278</v>
      </c>
      <c r="F2027" t="s">
        <v>61</v>
      </c>
      <c r="G2027" t="s">
        <v>61</v>
      </c>
      <c r="H2027" t="s">
        <v>61</v>
      </c>
      <c r="I2027" t="s">
        <v>61</v>
      </c>
      <c r="J2027" t="s">
        <v>61</v>
      </c>
      <c r="K2027" t="s">
        <v>203</v>
      </c>
      <c r="L2027" s="18">
        <v>44438</v>
      </c>
      <c r="M2027">
        <v>19</v>
      </c>
      <c r="N2027">
        <v>20</v>
      </c>
      <c r="O2027" t="s">
        <v>263</v>
      </c>
      <c r="P2027">
        <v>34</v>
      </c>
      <c r="Q2027">
        <v>34</v>
      </c>
      <c r="R2027">
        <v>0</v>
      </c>
      <c r="S2027">
        <v>1</v>
      </c>
      <c r="T2027">
        <v>0</v>
      </c>
      <c r="U2027">
        <v>1</v>
      </c>
      <c r="V2027">
        <v>1</v>
      </c>
      <c r="W2027">
        <v>609.798</v>
      </c>
      <c r="X2027">
        <v>652.32299999999998</v>
      </c>
      <c r="Y2027">
        <v>633.79100000000005</v>
      </c>
      <c r="Z2027">
        <v>610.13</v>
      </c>
      <c r="AA2027">
        <v>660.53</v>
      </c>
      <c r="AB2027">
        <v>664.55100000000004</v>
      </c>
      <c r="AC2027">
        <v>713.97400000000005</v>
      </c>
      <c r="AD2027">
        <v>837.13699999999994</v>
      </c>
      <c r="AE2027">
        <v>1064.989</v>
      </c>
      <c r="AF2027">
        <v>1166.5640000000001</v>
      </c>
      <c r="AG2027">
        <v>1123.6759999999999</v>
      </c>
      <c r="AH2027">
        <v>1207.94</v>
      </c>
      <c r="AI2027">
        <v>1266.01</v>
      </c>
      <c r="AJ2027">
        <v>1338.2660000000001</v>
      </c>
      <c r="AK2027">
        <v>1393.1320000000001</v>
      </c>
      <c r="AL2027">
        <v>1451.8030000000001</v>
      </c>
      <c r="AM2027">
        <v>1448.9870000000001</v>
      </c>
      <c r="AN2027">
        <v>1434.136</v>
      </c>
      <c r="AO2027">
        <v>1309.0809999999999</v>
      </c>
      <c r="AP2027">
        <v>1308.5239999999999</v>
      </c>
      <c r="AQ2027">
        <v>1354.7919999999999</v>
      </c>
      <c r="AR2027">
        <v>1039.1089999999999</v>
      </c>
      <c r="AS2027">
        <v>822.75099999999998</v>
      </c>
      <c r="AT2027">
        <v>706.39300000000003</v>
      </c>
      <c r="AU2027">
        <v>73.338234999999997</v>
      </c>
      <c r="AV2027">
        <v>73.367647000000005</v>
      </c>
      <c r="AW2027">
        <v>71.794117999999997</v>
      </c>
      <c r="AX2027">
        <v>70.911765000000003</v>
      </c>
      <c r="AY2027">
        <v>69.102941000000001</v>
      </c>
      <c r="AZ2027">
        <v>68.411765000000003</v>
      </c>
      <c r="BA2027">
        <v>68.029411999999994</v>
      </c>
      <c r="BB2027">
        <v>67.808824000000001</v>
      </c>
      <c r="BC2027">
        <v>71.308824000000001</v>
      </c>
      <c r="BD2027">
        <v>77.455882000000003</v>
      </c>
      <c r="BE2027">
        <v>82.044117999999997</v>
      </c>
      <c r="BF2027">
        <v>86.411765000000003</v>
      </c>
      <c r="BG2027">
        <v>90.191175999999999</v>
      </c>
      <c r="BH2027">
        <v>93.132352999999995</v>
      </c>
      <c r="BI2027">
        <v>95.720588000000006</v>
      </c>
      <c r="BJ2027">
        <v>97.25</v>
      </c>
      <c r="BK2027">
        <v>98.720588000000006</v>
      </c>
      <c r="BL2027">
        <v>98.882352999999995</v>
      </c>
      <c r="BM2027">
        <v>97.147058999999999</v>
      </c>
      <c r="BN2027">
        <v>92.088234999999997</v>
      </c>
      <c r="BO2027">
        <v>84.602941000000001</v>
      </c>
      <c r="BP2027">
        <v>79.426471000000006</v>
      </c>
      <c r="BQ2027">
        <v>75.897058999999999</v>
      </c>
      <c r="BR2027">
        <v>73.794117999999997</v>
      </c>
      <c r="BS2027">
        <v>40.98507</v>
      </c>
      <c r="BT2027">
        <v>-16.235099999999999</v>
      </c>
      <c r="BU2027">
        <v>-12.365769999999999</v>
      </c>
      <c r="BV2027">
        <v>2.2995220000000001</v>
      </c>
      <c r="BW2027">
        <v>-10.818860000000001</v>
      </c>
      <c r="BX2027">
        <v>7.7968520000000003</v>
      </c>
      <c r="BY2027">
        <v>-23.374780000000001</v>
      </c>
      <c r="BZ2027">
        <v>15.012600000000001</v>
      </c>
      <c r="CA2027">
        <v>6.7953789999999996</v>
      </c>
      <c r="CB2027">
        <v>17.374189999999999</v>
      </c>
      <c r="CC2027">
        <v>75.864440000000002</v>
      </c>
      <c r="CD2027">
        <v>43.241930000000004</v>
      </c>
      <c r="CE2027">
        <v>49.146810000000002</v>
      </c>
      <c r="CF2027">
        <v>55.398980000000002</v>
      </c>
      <c r="CG2027">
        <v>49.396520000000002</v>
      </c>
      <c r="CH2027">
        <v>36.343589999999999</v>
      </c>
      <c r="CI2027">
        <v>83.665189999999996</v>
      </c>
      <c r="CJ2027">
        <v>104.0442</v>
      </c>
      <c r="CK2027">
        <v>247.58250000000001</v>
      </c>
      <c r="CL2027">
        <v>162.072</v>
      </c>
      <c r="CM2027">
        <v>-88.517709999999994</v>
      </c>
      <c r="CN2027">
        <v>-1.179395</v>
      </c>
      <c r="CO2027">
        <v>-9.4538279999999997</v>
      </c>
      <c r="CP2027">
        <v>-13.177809999999999</v>
      </c>
      <c r="CQ2027">
        <v>177.39429999999999</v>
      </c>
      <c r="CR2027">
        <v>94.030460000000005</v>
      </c>
      <c r="CS2027">
        <v>97.904849999999996</v>
      </c>
      <c r="CT2027">
        <v>113.2017</v>
      </c>
      <c r="CU2027">
        <v>73.483279999999993</v>
      </c>
      <c r="CV2027">
        <v>83.361890000000002</v>
      </c>
      <c r="CW2027">
        <v>72.236990000000006</v>
      </c>
      <c r="CX2027">
        <v>57.606050000000003</v>
      </c>
      <c r="CY2027">
        <v>114.49850000000001</v>
      </c>
      <c r="CZ2027">
        <v>232.5222</v>
      </c>
      <c r="DA2027">
        <v>273.60610000000003</v>
      </c>
      <c r="DB2027">
        <v>163.2799</v>
      </c>
      <c r="DC2027">
        <v>69.882080000000002</v>
      </c>
      <c r="DD2027">
        <v>73.911609999999996</v>
      </c>
      <c r="DE2027">
        <v>75.692700000000002</v>
      </c>
      <c r="DF2027">
        <v>111.9149</v>
      </c>
      <c r="DG2027">
        <v>156.82159999999999</v>
      </c>
      <c r="DH2027">
        <v>261.73009999999999</v>
      </c>
      <c r="DI2027">
        <v>299.41719999999998</v>
      </c>
      <c r="DJ2027">
        <v>307.68020000000001</v>
      </c>
      <c r="DK2027">
        <v>277.36059999999998</v>
      </c>
      <c r="DL2027">
        <v>237.91919999999999</v>
      </c>
      <c r="DM2027">
        <v>193.6934</v>
      </c>
      <c r="DN2027">
        <v>237.92410000000001</v>
      </c>
      <c r="DO2027">
        <v>19</v>
      </c>
      <c r="DP2027">
        <v>20</v>
      </c>
    </row>
    <row r="2028" spans="1:120" x14ac:dyDescent="0.25">
      <c r="A2028" t="str">
        <f t="shared" si="31"/>
        <v>AutoDR-Yes_Elect DA 1-4 (1PM-9PM)_44438_19-20</v>
      </c>
      <c r="B2028" t="s">
        <v>62</v>
      </c>
      <c r="C2028" t="s">
        <v>322</v>
      </c>
      <c r="D2028" t="s">
        <v>61</v>
      </c>
      <c r="E2028" t="s">
        <v>61</v>
      </c>
      <c r="F2028" t="s">
        <v>61</v>
      </c>
      <c r="G2028" t="s">
        <v>61</v>
      </c>
      <c r="H2028" t="s">
        <v>98</v>
      </c>
      <c r="I2028" t="s">
        <v>61</v>
      </c>
      <c r="J2028" t="s">
        <v>61</v>
      </c>
      <c r="K2028" t="s">
        <v>203</v>
      </c>
      <c r="L2028" s="18">
        <v>44438</v>
      </c>
      <c r="M2028">
        <v>19</v>
      </c>
      <c r="N2028">
        <v>20</v>
      </c>
      <c r="O2028" t="s">
        <v>263</v>
      </c>
      <c r="P2028">
        <v>8</v>
      </c>
      <c r="Q2028">
        <v>8</v>
      </c>
      <c r="R2028">
        <v>0</v>
      </c>
      <c r="S2028">
        <v>0</v>
      </c>
      <c r="T2028">
        <v>1</v>
      </c>
      <c r="U2028">
        <v>1</v>
      </c>
      <c r="V2028">
        <v>1</v>
      </c>
      <c r="W2028">
        <v>712.56949999999995</v>
      </c>
      <c r="X2028">
        <v>712.62199999999996</v>
      </c>
      <c r="Y2028">
        <v>695.55700000000002</v>
      </c>
      <c r="Z2028">
        <v>702.34349999999995</v>
      </c>
      <c r="AA2028">
        <v>761.01</v>
      </c>
      <c r="AB2028">
        <v>705.33799999999997</v>
      </c>
      <c r="AC2028">
        <v>792.82150000000001</v>
      </c>
      <c r="AD2028">
        <v>721.29150000000004</v>
      </c>
      <c r="AE2028">
        <v>849.10950000000003</v>
      </c>
      <c r="AF2028">
        <v>902.3415</v>
      </c>
      <c r="AG2028">
        <v>827.84299999999996</v>
      </c>
      <c r="AH2028">
        <v>715.22900000000004</v>
      </c>
      <c r="AI2028">
        <v>765.45500000000004</v>
      </c>
      <c r="AJ2028">
        <v>715.04750000000001</v>
      </c>
      <c r="AK2028">
        <v>755.80050000000006</v>
      </c>
      <c r="AL2028">
        <v>810.64800000000002</v>
      </c>
      <c r="AM2028">
        <v>807.68499999999995</v>
      </c>
      <c r="AN2028">
        <v>822.01850000000002</v>
      </c>
      <c r="AO2028">
        <v>1087.6369999999999</v>
      </c>
      <c r="AP2028">
        <v>1111.94</v>
      </c>
      <c r="AQ2028">
        <v>1182.1469999999999</v>
      </c>
      <c r="AR2028">
        <v>1139.0645</v>
      </c>
      <c r="AS2028">
        <v>1078.4855</v>
      </c>
      <c r="AT2028">
        <v>776.21600000000001</v>
      </c>
      <c r="AU2028">
        <v>75.75</v>
      </c>
      <c r="AV2028">
        <v>75.4375</v>
      </c>
      <c r="AW2028">
        <v>73.375</v>
      </c>
      <c r="AX2028">
        <v>71.75</v>
      </c>
      <c r="AY2028">
        <v>70</v>
      </c>
      <c r="AZ2028">
        <v>69.5</v>
      </c>
      <c r="BA2028">
        <v>68.625</v>
      </c>
      <c r="BB2028">
        <v>67.75</v>
      </c>
      <c r="BC2028">
        <v>70.125</v>
      </c>
      <c r="BD2028">
        <v>74.625</v>
      </c>
      <c r="BE2028">
        <v>79.0625</v>
      </c>
      <c r="BF2028">
        <v>83.875</v>
      </c>
      <c r="BG2028">
        <v>87.8125</v>
      </c>
      <c r="BH2028">
        <v>91.625</v>
      </c>
      <c r="BI2028">
        <v>95.125</v>
      </c>
      <c r="BJ2028">
        <v>97.3125</v>
      </c>
      <c r="BK2028">
        <v>99.125</v>
      </c>
      <c r="BL2028">
        <v>99.25</v>
      </c>
      <c r="BM2028">
        <v>97.4375</v>
      </c>
      <c r="BN2028">
        <v>93.5</v>
      </c>
      <c r="BO2028">
        <v>87</v>
      </c>
      <c r="BP2028">
        <v>82.625</v>
      </c>
      <c r="BQ2028">
        <v>79.0625</v>
      </c>
      <c r="BR2028">
        <v>77.0625</v>
      </c>
      <c r="BS2028">
        <v>33.34198</v>
      </c>
      <c r="BT2028">
        <v>11.57403</v>
      </c>
      <c r="BU2028">
        <v>-14.871270000000001</v>
      </c>
      <c r="BV2028">
        <v>1.2851999999999999</v>
      </c>
      <c r="BW2028">
        <v>-10.64054</v>
      </c>
      <c r="BX2028">
        <v>46.929369999999999</v>
      </c>
      <c r="BY2028">
        <v>-33.334620000000001</v>
      </c>
      <c r="BZ2028">
        <v>40.753999999999998</v>
      </c>
      <c r="CA2028">
        <v>-2.7066309999999998</v>
      </c>
      <c r="CB2028">
        <v>-28.86571</v>
      </c>
      <c r="CC2028">
        <v>12.524480000000001</v>
      </c>
      <c r="CD2028">
        <v>99.996570000000006</v>
      </c>
      <c r="CE2028">
        <v>38.511069999999997</v>
      </c>
      <c r="CF2028">
        <v>13.92226</v>
      </c>
      <c r="CG2028">
        <v>32.722999999999999</v>
      </c>
      <c r="CH2028">
        <v>63.182540000000003</v>
      </c>
      <c r="CI2028">
        <v>168.5421</v>
      </c>
      <c r="CJ2028">
        <v>202.94980000000001</v>
      </c>
      <c r="CK2028">
        <v>-40.666449999999998</v>
      </c>
      <c r="CL2028">
        <v>26.62968</v>
      </c>
      <c r="CM2028">
        <v>-47.724080000000001</v>
      </c>
      <c r="CN2028">
        <v>-45.411580000000001</v>
      </c>
      <c r="CO2028">
        <v>-156.35919999999999</v>
      </c>
      <c r="CP2028">
        <v>47.771900000000002</v>
      </c>
      <c r="CQ2028">
        <v>269.51729999999998</v>
      </c>
      <c r="CR2028">
        <v>169.8871</v>
      </c>
      <c r="CS2028">
        <v>133.5812</v>
      </c>
      <c r="CT2028">
        <v>132.86429999999999</v>
      </c>
      <c r="CU2028">
        <v>148.0206</v>
      </c>
      <c r="CV2028">
        <v>126.3824</v>
      </c>
      <c r="CW2028">
        <v>167.53559999999999</v>
      </c>
      <c r="CX2028">
        <v>74.124859999999998</v>
      </c>
      <c r="CY2028">
        <v>168.6489</v>
      </c>
      <c r="CZ2028">
        <v>287.23450000000003</v>
      </c>
      <c r="DA2028">
        <v>474.95609999999999</v>
      </c>
      <c r="DB2028">
        <v>362.09120000000001</v>
      </c>
      <c r="DC2028">
        <v>252.75810000000001</v>
      </c>
      <c r="DD2028">
        <v>141.3681</v>
      </c>
      <c r="DE2028">
        <v>143.27709999999999</v>
      </c>
      <c r="DF2028">
        <v>170.91919999999999</v>
      </c>
      <c r="DG2028">
        <v>242.3038</v>
      </c>
      <c r="DH2028">
        <v>398.0301</v>
      </c>
      <c r="DI2028">
        <v>470.81130000000002</v>
      </c>
      <c r="DJ2028">
        <v>429.21499999999997</v>
      </c>
      <c r="DK2028">
        <v>361.56029999999998</v>
      </c>
      <c r="DL2028">
        <v>332.72219999999999</v>
      </c>
      <c r="DM2028">
        <v>399.47789999999998</v>
      </c>
      <c r="DN2028">
        <v>398.4128</v>
      </c>
      <c r="DO2028">
        <v>19</v>
      </c>
      <c r="DP2028">
        <v>20</v>
      </c>
    </row>
    <row r="2029" spans="1:120" hidden="1" x14ac:dyDescent="0.25">
      <c r="A2029" t="str">
        <f t="shared" si="31"/>
        <v>Aggregator-CPower_Elect DA 1-4 (1PM-9PM)_44438_19-20</v>
      </c>
      <c r="B2029" t="s">
        <v>62</v>
      </c>
      <c r="C2029" t="s">
        <v>215</v>
      </c>
      <c r="D2029" t="s">
        <v>61</v>
      </c>
      <c r="E2029" t="s">
        <v>61</v>
      </c>
      <c r="F2029" t="s">
        <v>42</v>
      </c>
      <c r="G2029" t="s">
        <v>61</v>
      </c>
      <c r="H2029" t="s">
        <v>61</v>
      </c>
      <c r="I2029" t="s">
        <v>61</v>
      </c>
      <c r="J2029" t="s">
        <v>61</v>
      </c>
      <c r="K2029" t="s">
        <v>203</v>
      </c>
      <c r="L2029" s="18">
        <v>44438</v>
      </c>
      <c r="M2029">
        <v>19</v>
      </c>
      <c r="N2029">
        <v>20</v>
      </c>
      <c r="O2029" t="s">
        <v>263</v>
      </c>
      <c r="P2029">
        <v>94</v>
      </c>
      <c r="Q2029">
        <v>93</v>
      </c>
      <c r="R2029">
        <v>0</v>
      </c>
      <c r="S2029">
        <v>0</v>
      </c>
      <c r="T2029">
        <v>0</v>
      </c>
      <c r="U2029">
        <v>1</v>
      </c>
      <c r="V2029">
        <v>1</v>
      </c>
      <c r="W2029">
        <v>1854.4972</v>
      </c>
      <c r="X2029">
        <v>1875.4445000000001</v>
      </c>
      <c r="Y2029">
        <v>1842.2675999999999</v>
      </c>
      <c r="Z2029">
        <v>1823.7835</v>
      </c>
      <c r="AA2029">
        <v>1954.2185999999999</v>
      </c>
      <c r="AB2029">
        <v>2024.9409000000001</v>
      </c>
      <c r="AC2029">
        <v>2273.5329999999999</v>
      </c>
      <c r="AD2029">
        <v>2815.3561</v>
      </c>
      <c r="AE2029">
        <v>3451.0437000000002</v>
      </c>
      <c r="AF2029">
        <v>3766.9454000000001</v>
      </c>
      <c r="AG2029">
        <v>3955.8980000000001</v>
      </c>
      <c r="AH2029">
        <v>4133.1224000000002</v>
      </c>
      <c r="AI2029">
        <v>4398.5562</v>
      </c>
      <c r="AJ2029">
        <v>4532.0346</v>
      </c>
      <c r="AK2029">
        <v>4684.8320999999996</v>
      </c>
      <c r="AL2029">
        <v>4801.1692999999996</v>
      </c>
      <c r="AM2029">
        <v>4858.1382999999996</v>
      </c>
      <c r="AN2029">
        <v>4882.9771000000001</v>
      </c>
      <c r="AO2029">
        <v>4476.3962000000001</v>
      </c>
      <c r="AP2029">
        <v>4408.9629000000004</v>
      </c>
      <c r="AQ2029">
        <v>4396.8055000000004</v>
      </c>
      <c r="AR2029">
        <v>3220.2202000000002</v>
      </c>
      <c r="AS2029">
        <v>2435.8861999999999</v>
      </c>
      <c r="AT2029">
        <v>1927.0192</v>
      </c>
      <c r="AU2029">
        <v>74.510752999999994</v>
      </c>
      <c r="AV2029">
        <v>74.021505000000005</v>
      </c>
      <c r="AW2029">
        <v>72.064515999999998</v>
      </c>
      <c r="AX2029">
        <v>70.575269000000006</v>
      </c>
      <c r="AY2029">
        <v>69.139785000000003</v>
      </c>
      <c r="AZ2029">
        <v>68.623655999999997</v>
      </c>
      <c r="BA2029">
        <v>67.989247000000006</v>
      </c>
      <c r="BB2029">
        <v>67.408602000000002</v>
      </c>
      <c r="BC2029">
        <v>69.747311999999994</v>
      </c>
      <c r="BD2029">
        <v>74.236559</v>
      </c>
      <c r="BE2029">
        <v>78.768816999999999</v>
      </c>
      <c r="BF2029">
        <v>83.327956999999998</v>
      </c>
      <c r="BG2029">
        <v>87.279570000000007</v>
      </c>
      <c r="BH2029">
        <v>90.747311999999994</v>
      </c>
      <c r="BI2029">
        <v>93.887096999999997</v>
      </c>
      <c r="BJ2029">
        <v>95.763441</v>
      </c>
      <c r="BK2029">
        <v>97.349462000000003</v>
      </c>
      <c r="BL2029">
        <v>97.370968000000005</v>
      </c>
      <c r="BM2029">
        <v>95.521505000000005</v>
      </c>
      <c r="BN2029">
        <v>91.381720000000001</v>
      </c>
      <c r="BO2029">
        <v>84.935484000000002</v>
      </c>
      <c r="BP2029">
        <v>80.672043000000002</v>
      </c>
      <c r="BQ2029">
        <v>77.403226000000004</v>
      </c>
      <c r="BR2029">
        <v>75.521505000000005</v>
      </c>
      <c r="BS2029">
        <v>63.494390000000003</v>
      </c>
      <c r="BT2029">
        <v>26.685680000000001</v>
      </c>
      <c r="BU2029">
        <v>-17.805260000000001</v>
      </c>
      <c r="BV2029">
        <v>11.8323</v>
      </c>
      <c r="BW2029">
        <v>-24.630569999999999</v>
      </c>
      <c r="BX2029">
        <v>68.546340000000001</v>
      </c>
      <c r="BY2029">
        <v>-81.473839999999996</v>
      </c>
      <c r="BZ2029">
        <v>5.0853359999999999</v>
      </c>
      <c r="CA2029">
        <v>-17.131</v>
      </c>
      <c r="CB2029">
        <v>73.564679999999996</v>
      </c>
      <c r="CC2029">
        <v>120.79179999999999</v>
      </c>
      <c r="CD2029">
        <v>127.2281</v>
      </c>
      <c r="CE2029">
        <v>21.816659999999999</v>
      </c>
      <c r="CF2029">
        <v>28.223569999999999</v>
      </c>
      <c r="CG2029">
        <v>100.7209</v>
      </c>
      <c r="CH2029">
        <v>141.3586</v>
      </c>
      <c r="CI2029">
        <v>268.77820000000003</v>
      </c>
      <c r="CJ2029">
        <v>301.51740000000001</v>
      </c>
      <c r="CK2029">
        <v>647.81129999999996</v>
      </c>
      <c r="CL2029">
        <v>418.85289999999998</v>
      </c>
      <c r="CM2029">
        <v>-167.7765</v>
      </c>
      <c r="CN2029">
        <v>39.577579999999998</v>
      </c>
      <c r="CO2029">
        <v>-106.75239999999999</v>
      </c>
      <c r="CP2029">
        <v>80.540279999999996</v>
      </c>
      <c r="CQ2029">
        <v>460.13</v>
      </c>
      <c r="CR2029">
        <v>290.16770000000002</v>
      </c>
      <c r="CS2029">
        <v>224.96889999999999</v>
      </c>
      <c r="CT2029">
        <v>245.45660000000001</v>
      </c>
      <c r="CU2029">
        <v>248.3835</v>
      </c>
      <c r="CV2029">
        <v>280.6583</v>
      </c>
      <c r="CW2029">
        <v>420.36900000000003</v>
      </c>
      <c r="CX2029">
        <v>236.69919999999999</v>
      </c>
      <c r="CY2029">
        <v>297.00310000000002</v>
      </c>
      <c r="CZ2029">
        <v>538.73159999999996</v>
      </c>
      <c r="DA2029">
        <v>754.93520000000001</v>
      </c>
      <c r="DB2029">
        <v>598.75649999999996</v>
      </c>
      <c r="DC2029">
        <v>487.25900000000001</v>
      </c>
      <c r="DD2029">
        <v>371.06439999999998</v>
      </c>
      <c r="DE2029">
        <v>384.5204</v>
      </c>
      <c r="DF2029">
        <v>417.96859999999998</v>
      </c>
      <c r="DG2029">
        <v>491.9701</v>
      </c>
      <c r="DH2029">
        <v>668.05799999999999</v>
      </c>
      <c r="DI2029">
        <v>711.39160000000004</v>
      </c>
      <c r="DJ2029">
        <v>996.14459999999997</v>
      </c>
      <c r="DK2029">
        <v>912.46270000000004</v>
      </c>
      <c r="DL2029">
        <v>657.87130000000002</v>
      </c>
      <c r="DM2029">
        <v>527.75049999999999</v>
      </c>
      <c r="DN2029">
        <v>488.64060000000001</v>
      </c>
      <c r="DO2029">
        <v>19</v>
      </c>
      <c r="DP2029">
        <v>20</v>
      </c>
    </row>
    <row r="2030" spans="1:120" hidden="1" x14ac:dyDescent="0.25">
      <c r="A2030" t="str">
        <f t="shared" si="31"/>
        <v>OtherDR-No_Elect DA 1-4 (1PM-9PM)_44438_19-20</v>
      </c>
      <c r="B2030" t="s">
        <v>62</v>
      </c>
      <c r="C2030" t="s">
        <v>323</v>
      </c>
      <c r="D2030" t="s">
        <v>61</v>
      </c>
      <c r="E2030" t="s">
        <v>61</v>
      </c>
      <c r="F2030" t="s">
        <v>61</v>
      </c>
      <c r="G2030" t="s">
        <v>61</v>
      </c>
      <c r="H2030" t="s">
        <v>61</v>
      </c>
      <c r="I2030" t="s">
        <v>97</v>
      </c>
      <c r="J2030" t="s">
        <v>61</v>
      </c>
      <c r="K2030" t="s">
        <v>203</v>
      </c>
      <c r="L2030" s="18">
        <v>44438</v>
      </c>
      <c r="M2030">
        <v>19</v>
      </c>
      <c r="N2030">
        <v>20</v>
      </c>
      <c r="O2030" t="s">
        <v>263</v>
      </c>
      <c r="P2030">
        <v>94</v>
      </c>
      <c r="Q2030">
        <v>93</v>
      </c>
      <c r="R2030">
        <v>0</v>
      </c>
      <c r="S2030">
        <v>0</v>
      </c>
      <c r="T2030">
        <v>0</v>
      </c>
      <c r="U2030">
        <v>1</v>
      </c>
      <c r="V2030">
        <v>1</v>
      </c>
      <c r="W2030">
        <v>1854.4972</v>
      </c>
      <c r="X2030">
        <v>1875.4445000000001</v>
      </c>
      <c r="Y2030">
        <v>1842.2675999999999</v>
      </c>
      <c r="Z2030">
        <v>1823.7835</v>
      </c>
      <c r="AA2030">
        <v>1954.2185999999999</v>
      </c>
      <c r="AB2030">
        <v>2024.9409000000001</v>
      </c>
      <c r="AC2030">
        <v>2273.5329999999999</v>
      </c>
      <c r="AD2030">
        <v>2815.3561</v>
      </c>
      <c r="AE2030">
        <v>3451.0437000000002</v>
      </c>
      <c r="AF2030">
        <v>3766.9454000000001</v>
      </c>
      <c r="AG2030">
        <v>3955.8980000000001</v>
      </c>
      <c r="AH2030">
        <v>4133.1224000000002</v>
      </c>
      <c r="AI2030">
        <v>4398.5562</v>
      </c>
      <c r="AJ2030">
        <v>4532.0346</v>
      </c>
      <c r="AK2030">
        <v>4684.8320999999996</v>
      </c>
      <c r="AL2030">
        <v>4801.1692999999996</v>
      </c>
      <c r="AM2030">
        <v>4858.1382999999996</v>
      </c>
      <c r="AN2030">
        <v>4882.9771000000001</v>
      </c>
      <c r="AO2030">
        <v>4476.3962000000001</v>
      </c>
      <c r="AP2030">
        <v>4408.9629000000004</v>
      </c>
      <c r="AQ2030">
        <v>4396.8055000000004</v>
      </c>
      <c r="AR2030">
        <v>3220.2202000000002</v>
      </c>
      <c r="AS2030">
        <v>2435.8861999999999</v>
      </c>
      <c r="AT2030">
        <v>1927.0192</v>
      </c>
      <c r="AU2030">
        <v>74.510752999999994</v>
      </c>
      <c r="AV2030">
        <v>74.021505000000005</v>
      </c>
      <c r="AW2030">
        <v>72.064515999999998</v>
      </c>
      <c r="AX2030">
        <v>70.575269000000006</v>
      </c>
      <c r="AY2030">
        <v>69.139785000000003</v>
      </c>
      <c r="AZ2030">
        <v>68.623655999999997</v>
      </c>
      <c r="BA2030">
        <v>67.989247000000006</v>
      </c>
      <c r="BB2030">
        <v>67.408602000000002</v>
      </c>
      <c r="BC2030">
        <v>69.747311999999994</v>
      </c>
      <c r="BD2030">
        <v>74.236559</v>
      </c>
      <c r="BE2030">
        <v>78.768816999999999</v>
      </c>
      <c r="BF2030">
        <v>83.327956999999998</v>
      </c>
      <c r="BG2030">
        <v>87.279570000000007</v>
      </c>
      <c r="BH2030">
        <v>90.747311999999994</v>
      </c>
      <c r="BI2030">
        <v>93.887096999999997</v>
      </c>
      <c r="BJ2030">
        <v>95.763441</v>
      </c>
      <c r="BK2030">
        <v>97.349462000000003</v>
      </c>
      <c r="BL2030">
        <v>97.370968000000005</v>
      </c>
      <c r="BM2030">
        <v>95.521505000000005</v>
      </c>
      <c r="BN2030">
        <v>91.381720000000001</v>
      </c>
      <c r="BO2030">
        <v>84.935484000000002</v>
      </c>
      <c r="BP2030">
        <v>80.672043000000002</v>
      </c>
      <c r="BQ2030">
        <v>77.403226000000004</v>
      </c>
      <c r="BR2030">
        <v>75.521505000000005</v>
      </c>
      <c r="BS2030">
        <v>63.494390000000003</v>
      </c>
      <c r="BT2030">
        <v>26.685680000000001</v>
      </c>
      <c r="BU2030">
        <v>-17.805260000000001</v>
      </c>
      <c r="BV2030">
        <v>11.8323</v>
      </c>
      <c r="BW2030">
        <v>-24.630569999999999</v>
      </c>
      <c r="BX2030">
        <v>68.546340000000001</v>
      </c>
      <c r="BY2030">
        <v>-81.473839999999996</v>
      </c>
      <c r="BZ2030">
        <v>5.0853359999999999</v>
      </c>
      <c r="CA2030">
        <v>-17.131</v>
      </c>
      <c r="CB2030">
        <v>73.564679999999996</v>
      </c>
      <c r="CC2030">
        <v>120.79179999999999</v>
      </c>
      <c r="CD2030">
        <v>127.2281</v>
      </c>
      <c r="CE2030">
        <v>21.816659999999999</v>
      </c>
      <c r="CF2030">
        <v>28.223569999999999</v>
      </c>
      <c r="CG2030">
        <v>100.7209</v>
      </c>
      <c r="CH2030">
        <v>141.3586</v>
      </c>
      <c r="CI2030">
        <v>268.77820000000003</v>
      </c>
      <c r="CJ2030">
        <v>301.51740000000001</v>
      </c>
      <c r="CK2030">
        <v>647.81129999999996</v>
      </c>
      <c r="CL2030">
        <v>418.85289999999998</v>
      </c>
      <c r="CM2030">
        <v>-167.7765</v>
      </c>
      <c r="CN2030">
        <v>39.577579999999998</v>
      </c>
      <c r="CO2030">
        <v>-106.75239999999999</v>
      </c>
      <c r="CP2030">
        <v>80.540279999999996</v>
      </c>
      <c r="CQ2030">
        <v>460.13</v>
      </c>
      <c r="CR2030">
        <v>290.16770000000002</v>
      </c>
      <c r="CS2030">
        <v>224.96889999999999</v>
      </c>
      <c r="CT2030">
        <v>245.45660000000001</v>
      </c>
      <c r="CU2030">
        <v>248.3835</v>
      </c>
      <c r="CV2030">
        <v>280.6583</v>
      </c>
      <c r="CW2030">
        <v>420.36900000000003</v>
      </c>
      <c r="CX2030">
        <v>236.69919999999999</v>
      </c>
      <c r="CY2030">
        <v>297.00310000000002</v>
      </c>
      <c r="CZ2030">
        <v>538.73159999999996</v>
      </c>
      <c r="DA2030">
        <v>754.93520000000001</v>
      </c>
      <c r="DB2030">
        <v>598.75649999999996</v>
      </c>
      <c r="DC2030">
        <v>487.25900000000001</v>
      </c>
      <c r="DD2030">
        <v>371.06439999999998</v>
      </c>
      <c r="DE2030">
        <v>384.5204</v>
      </c>
      <c r="DF2030">
        <v>417.96859999999998</v>
      </c>
      <c r="DG2030">
        <v>491.9701</v>
      </c>
      <c r="DH2030">
        <v>668.05799999999999</v>
      </c>
      <c r="DI2030">
        <v>711.39160000000004</v>
      </c>
      <c r="DJ2030">
        <v>996.14459999999997</v>
      </c>
      <c r="DK2030">
        <v>912.46270000000004</v>
      </c>
      <c r="DL2030">
        <v>657.87130000000002</v>
      </c>
      <c r="DM2030">
        <v>527.75049999999999</v>
      </c>
      <c r="DN2030">
        <v>488.64060000000001</v>
      </c>
      <c r="DO2030">
        <v>19</v>
      </c>
      <c r="DP2030">
        <v>20</v>
      </c>
    </row>
    <row r="2031" spans="1:120" hidden="1" x14ac:dyDescent="0.25">
      <c r="A2031" t="str">
        <f t="shared" si="31"/>
        <v>Industry_Type-8. Other_Elect DA 1-4 (1PM-9PM)_44438_19-20</v>
      </c>
      <c r="B2031" t="s">
        <v>62</v>
      </c>
      <c r="C2031" t="s">
        <v>267</v>
      </c>
      <c r="D2031" t="s">
        <v>61</v>
      </c>
      <c r="E2031" t="s">
        <v>61</v>
      </c>
      <c r="F2031" t="s">
        <v>61</v>
      </c>
      <c r="G2031" t="s">
        <v>268</v>
      </c>
      <c r="H2031" t="s">
        <v>61</v>
      </c>
      <c r="I2031" t="s">
        <v>61</v>
      </c>
      <c r="J2031" t="s">
        <v>61</v>
      </c>
      <c r="K2031" t="s">
        <v>203</v>
      </c>
      <c r="L2031" s="18">
        <v>44438</v>
      </c>
      <c r="M2031">
        <v>19</v>
      </c>
      <c r="N2031">
        <v>20</v>
      </c>
      <c r="O2031" t="s">
        <v>263</v>
      </c>
      <c r="P2031">
        <v>1</v>
      </c>
      <c r="Q2031">
        <v>1</v>
      </c>
      <c r="R2031">
        <v>0</v>
      </c>
      <c r="S2031">
        <v>0</v>
      </c>
      <c r="T2031">
        <v>1</v>
      </c>
      <c r="U2031">
        <v>0</v>
      </c>
      <c r="V2031">
        <v>1</v>
      </c>
      <c r="W2031">
        <v>7.0220000000000002</v>
      </c>
      <c r="X2031">
        <v>8.1959999999999997</v>
      </c>
      <c r="Y2031">
        <v>8.0470000000000006</v>
      </c>
      <c r="Z2031">
        <v>6.9420000000000002</v>
      </c>
      <c r="AA2031">
        <v>6.8</v>
      </c>
      <c r="AB2031">
        <v>6.5860000000000003</v>
      </c>
      <c r="AC2031">
        <v>7.26</v>
      </c>
      <c r="AD2031">
        <v>8.9830000000000005</v>
      </c>
      <c r="AE2031">
        <v>10.411</v>
      </c>
      <c r="AF2031">
        <v>9.83</v>
      </c>
      <c r="AG2031">
        <v>10.353999999999999</v>
      </c>
      <c r="AH2031">
        <v>10.718</v>
      </c>
      <c r="AI2031">
        <v>10.476000000000001</v>
      </c>
      <c r="AJ2031">
        <v>9.9450000000000003</v>
      </c>
      <c r="AK2031">
        <v>10.638999999999999</v>
      </c>
      <c r="AL2031">
        <v>10.798999999999999</v>
      </c>
      <c r="AM2031">
        <v>10.372</v>
      </c>
      <c r="AN2031">
        <v>10.935</v>
      </c>
      <c r="AO2031">
        <v>11.071999999999999</v>
      </c>
      <c r="AP2031">
        <v>10.952</v>
      </c>
      <c r="AQ2031">
        <v>10.891999999999999</v>
      </c>
      <c r="AR2031">
        <v>8.7230000000000008</v>
      </c>
      <c r="AS2031">
        <v>7.7859999999999996</v>
      </c>
      <c r="AT2031">
        <v>7.1760000000000002</v>
      </c>
      <c r="AU2031">
        <v>70</v>
      </c>
      <c r="AV2031">
        <v>71.5</v>
      </c>
      <c r="AW2031">
        <v>70</v>
      </c>
      <c r="AX2031">
        <v>70.5</v>
      </c>
      <c r="AY2031">
        <v>69.5</v>
      </c>
      <c r="AZ2031">
        <v>68.5</v>
      </c>
      <c r="BA2031">
        <v>68.5</v>
      </c>
      <c r="BB2031">
        <v>69.5</v>
      </c>
      <c r="BC2031">
        <v>74</v>
      </c>
      <c r="BD2031">
        <v>83.5</v>
      </c>
      <c r="BE2031">
        <v>89</v>
      </c>
      <c r="BF2031">
        <v>93</v>
      </c>
      <c r="BG2031">
        <v>96</v>
      </c>
      <c r="BH2031">
        <v>96.5</v>
      </c>
      <c r="BI2031">
        <v>97.5</v>
      </c>
      <c r="BJ2031">
        <v>98</v>
      </c>
      <c r="BK2031">
        <v>98</v>
      </c>
      <c r="BL2031">
        <v>97.5</v>
      </c>
      <c r="BM2031">
        <v>95.5</v>
      </c>
      <c r="BN2031">
        <v>89.5</v>
      </c>
      <c r="BO2031">
        <v>80</v>
      </c>
      <c r="BP2031">
        <v>74</v>
      </c>
      <c r="BQ2031">
        <v>71.5</v>
      </c>
      <c r="BR2031">
        <v>69.5</v>
      </c>
      <c r="BS2031">
        <v>0.1003184</v>
      </c>
      <c r="BT2031">
        <v>-1.2568760000000001</v>
      </c>
      <c r="BU2031">
        <v>-0.86742830000000004</v>
      </c>
      <c r="BV2031">
        <v>5.2158400000000001E-2</v>
      </c>
      <c r="BW2031">
        <v>0.29624410000000001</v>
      </c>
      <c r="BX2031">
        <v>0.15907859999999999</v>
      </c>
      <c r="BY2031">
        <v>0.16359280000000001</v>
      </c>
      <c r="BZ2031">
        <v>-0.34928039999999999</v>
      </c>
      <c r="CA2031">
        <v>-0.3193703</v>
      </c>
      <c r="CB2031">
        <v>0.106782</v>
      </c>
      <c r="CC2031">
        <v>1.7104100000000001E-2</v>
      </c>
      <c r="CD2031">
        <v>-0.55233480000000001</v>
      </c>
      <c r="CE2031">
        <v>-0.2174797</v>
      </c>
      <c r="CF2031">
        <v>0.19337370000000001</v>
      </c>
      <c r="CG2031">
        <v>-0.27234459999999999</v>
      </c>
      <c r="CH2031">
        <v>-0.36281970000000002</v>
      </c>
      <c r="CI2031">
        <v>-1.0255800000000001E-2</v>
      </c>
      <c r="CJ2031">
        <v>0.14579010000000001</v>
      </c>
      <c r="CK2031">
        <v>-0.25420949999999998</v>
      </c>
      <c r="CL2031">
        <v>-0.29038809999999998</v>
      </c>
      <c r="CM2031">
        <v>-0.36160369999999997</v>
      </c>
      <c r="CN2031">
        <v>4.3685000000000002E-2</v>
      </c>
      <c r="CO2031">
        <v>-3.09901E-2</v>
      </c>
      <c r="CP2031">
        <v>-0.1659226</v>
      </c>
      <c r="CQ2031">
        <v>3.2848E-3</v>
      </c>
      <c r="CR2031">
        <v>7.3835999999999997E-3</v>
      </c>
      <c r="CS2031">
        <v>2.7851999999999998E-3</v>
      </c>
      <c r="CT2031">
        <v>4.9100000000000003E-3</v>
      </c>
      <c r="CU2031">
        <v>3.3327999999999999E-3</v>
      </c>
      <c r="CV2031">
        <v>2.19665E-2</v>
      </c>
      <c r="CW2031">
        <v>1.8494400000000001E-2</v>
      </c>
      <c r="CX2031">
        <v>5.6809E-3</v>
      </c>
      <c r="CY2031">
        <v>7.3248999999999996E-3</v>
      </c>
      <c r="CZ2031">
        <v>6.2065999999999996E-3</v>
      </c>
      <c r="DA2031">
        <v>4.3991999999999998E-3</v>
      </c>
      <c r="DB2031">
        <v>5.9170999999999998E-3</v>
      </c>
      <c r="DC2031">
        <v>6.3619999999999996E-3</v>
      </c>
      <c r="DD2031">
        <v>7.5274000000000001E-3</v>
      </c>
      <c r="DE2031">
        <v>4.8434000000000003E-3</v>
      </c>
      <c r="DF2031">
        <v>6.1681000000000001E-3</v>
      </c>
      <c r="DG2031">
        <v>4.2255000000000001E-3</v>
      </c>
      <c r="DH2031">
        <v>4.3040999999999999E-3</v>
      </c>
      <c r="DI2031">
        <v>5.2943E-3</v>
      </c>
      <c r="DJ2031">
        <v>4.8072999999999996E-3</v>
      </c>
      <c r="DK2031">
        <v>1.47349E-2</v>
      </c>
      <c r="DL2031">
        <v>1.51044E-2</v>
      </c>
      <c r="DM2031">
        <v>1.39706E-2</v>
      </c>
      <c r="DN2031">
        <v>3.7472E-3</v>
      </c>
      <c r="DO2031">
        <v>19</v>
      </c>
      <c r="DP2031">
        <v>20</v>
      </c>
    </row>
    <row r="2032" spans="1:120" hidden="1" x14ac:dyDescent="0.25">
      <c r="A2032" t="str">
        <f t="shared" si="31"/>
        <v>LCA-Sierra_Elect DA 1-4 (1PM-9PM)_44438_19-20</v>
      </c>
      <c r="B2032" t="s">
        <v>62</v>
      </c>
      <c r="C2032" t="s">
        <v>206</v>
      </c>
      <c r="D2032" t="s">
        <v>34</v>
      </c>
      <c r="E2032" t="s">
        <v>61</v>
      </c>
      <c r="F2032" t="s">
        <v>61</v>
      </c>
      <c r="G2032" t="s">
        <v>61</v>
      </c>
      <c r="H2032" t="s">
        <v>61</v>
      </c>
      <c r="I2032" t="s">
        <v>61</v>
      </c>
      <c r="J2032" t="s">
        <v>61</v>
      </c>
      <c r="K2032" t="s">
        <v>203</v>
      </c>
      <c r="L2032" s="18">
        <v>44438</v>
      </c>
      <c r="M2032">
        <v>19</v>
      </c>
      <c r="N2032">
        <v>20</v>
      </c>
      <c r="O2032" t="s">
        <v>263</v>
      </c>
      <c r="P2032">
        <v>35</v>
      </c>
      <c r="Q2032">
        <v>34</v>
      </c>
      <c r="R2032">
        <v>0</v>
      </c>
      <c r="S2032">
        <v>1</v>
      </c>
      <c r="T2032">
        <v>0</v>
      </c>
      <c r="U2032">
        <v>1</v>
      </c>
      <c r="V2032">
        <v>1</v>
      </c>
      <c r="W2032">
        <v>627.73324000000002</v>
      </c>
      <c r="X2032">
        <v>671.50896999999998</v>
      </c>
      <c r="Y2032">
        <v>652.43191000000002</v>
      </c>
      <c r="Z2032">
        <v>628.07500000000005</v>
      </c>
      <c r="AA2032">
        <v>679.95735000000002</v>
      </c>
      <c r="AB2032">
        <v>684.09662000000003</v>
      </c>
      <c r="AC2032">
        <v>734.97324000000003</v>
      </c>
      <c r="AD2032">
        <v>861.75868000000003</v>
      </c>
      <c r="AE2032">
        <v>1096.3122000000001</v>
      </c>
      <c r="AF2032">
        <v>1200.8747000000001</v>
      </c>
      <c r="AG2032">
        <v>1156.7253000000001</v>
      </c>
      <c r="AH2032">
        <v>1243.4675999999999</v>
      </c>
      <c r="AI2032">
        <v>1303.2456</v>
      </c>
      <c r="AJ2032">
        <v>1377.6268</v>
      </c>
      <c r="AK2032">
        <v>1434.1065000000001</v>
      </c>
      <c r="AL2032">
        <v>1494.5030999999999</v>
      </c>
      <c r="AM2032">
        <v>1491.6043</v>
      </c>
      <c r="AN2032">
        <v>1476.3164999999999</v>
      </c>
      <c r="AO2032">
        <v>1347.5834</v>
      </c>
      <c r="AP2032">
        <v>1347.01</v>
      </c>
      <c r="AQ2032">
        <v>1394.6387999999999</v>
      </c>
      <c r="AR2032">
        <v>1069.671</v>
      </c>
      <c r="AS2032">
        <v>846.94956000000002</v>
      </c>
      <c r="AT2032">
        <v>727.16926000000001</v>
      </c>
      <c r="AU2032">
        <v>73.338234999999997</v>
      </c>
      <c r="AV2032">
        <v>73.367647000000005</v>
      </c>
      <c r="AW2032">
        <v>71.794117999999997</v>
      </c>
      <c r="AX2032">
        <v>70.911765000000003</v>
      </c>
      <c r="AY2032">
        <v>69.102941000000001</v>
      </c>
      <c r="AZ2032">
        <v>68.411765000000003</v>
      </c>
      <c r="BA2032">
        <v>68.029411999999994</v>
      </c>
      <c r="BB2032">
        <v>67.808824000000001</v>
      </c>
      <c r="BC2032">
        <v>71.308824000000001</v>
      </c>
      <c r="BD2032">
        <v>77.455882000000003</v>
      </c>
      <c r="BE2032">
        <v>82.044117999999997</v>
      </c>
      <c r="BF2032">
        <v>86.411765000000003</v>
      </c>
      <c r="BG2032">
        <v>90.191175999999999</v>
      </c>
      <c r="BH2032">
        <v>93.132352999999995</v>
      </c>
      <c r="BI2032">
        <v>95.720588000000006</v>
      </c>
      <c r="BJ2032">
        <v>97.25</v>
      </c>
      <c r="BK2032">
        <v>98.720588000000006</v>
      </c>
      <c r="BL2032">
        <v>98.882352999999995</v>
      </c>
      <c r="BM2032">
        <v>97.147058999999999</v>
      </c>
      <c r="BN2032">
        <v>92.088234999999997</v>
      </c>
      <c r="BO2032">
        <v>84.602941000000001</v>
      </c>
      <c r="BP2032">
        <v>79.426471000000006</v>
      </c>
      <c r="BQ2032">
        <v>75.897058999999999</v>
      </c>
      <c r="BR2032">
        <v>73.794117999999997</v>
      </c>
      <c r="BS2032">
        <v>42.190510000000003</v>
      </c>
      <c r="BT2032">
        <v>-16.712599999999998</v>
      </c>
      <c r="BU2032">
        <v>-12.729469999999999</v>
      </c>
      <c r="BV2032">
        <v>2.3671549999999999</v>
      </c>
      <c r="BW2032">
        <v>-11.13707</v>
      </c>
      <c r="BX2032">
        <v>8.0261709999999997</v>
      </c>
      <c r="BY2032">
        <v>-24.062280000000001</v>
      </c>
      <c r="BZ2032">
        <v>15.454140000000001</v>
      </c>
      <c r="CA2032">
        <v>6.9952430000000003</v>
      </c>
      <c r="CB2032">
        <v>17.885200000000001</v>
      </c>
      <c r="CC2032">
        <v>78.095749999999995</v>
      </c>
      <c r="CD2032">
        <v>44.513750000000002</v>
      </c>
      <c r="CE2032">
        <v>50.592300000000002</v>
      </c>
      <c r="CF2032">
        <v>57.028359999999999</v>
      </c>
      <c r="CG2032">
        <v>50.849359999999997</v>
      </c>
      <c r="CH2032">
        <v>37.412509999999997</v>
      </c>
      <c r="CI2032">
        <v>86.12594</v>
      </c>
      <c r="CJ2032">
        <v>107.10429999999999</v>
      </c>
      <c r="CK2032">
        <v>254.86429999999999</v>
      </c>
      <c r="CL2032">
        <v>166.83879999999999</v>
      </c>
      <c r="CM2032">
        <v>-91.121170000000006</v>
      </c>
      <c r="CN2032">
        <v>-1.214083</v>
      </c>
      <c r="CO2032">
        <v>-9.7318820000000006</v>
      </c>
      <c r="CP2032">
        <v>-13.5654</v>
      </c>
      <c r="CQ2032">
        <v>187.98269999999999</v>
      </c>
      <c r="CR2032">
        <v>99.643010000000004</v>
      </c>
      <c r="CS2032">
        <v>103.7486</v>
      </c>
      <c r="CT2032">
        <v>119.9585</v>
      </c>
      <c r="CU2032">
        <v>77.869389999999996</v>
      </c>
      <c r="CV2032">
        <v>88.337639999999993</v>
      </c>
      <c r="CW2032">
        <v>76.54871</v>
      </c>
      <c r="CX2032">
        <v>61.04448</v>
      </c>
      <c r="CY2032">
        <v>121.33280000000001</v>
      </c>
      <c r="CZ2032">
        <v>246.40110000000001</v>
      </c>
      <c r="DA2032">
        <v>289.93729999999999</v>
      </c>
      <c r="DB2032">
        <v>173.0258</v>
      </c>
      <c r="DC2032">
        <v>74.053250000000006</v>
      </c>
      <c r="DD2032">
        <v>78.323279999999997</v>
      </c>
      <c r="DE2032">
        <v>80.21069</v>
      </c>
      <c r="DF2032">
        <v>118.5949</v>
      </c>
      <c r="DG2032">
        <v>166.18209999999999</v>
      </c>
      <c r="DH2032">
        <v>277.35239999999999</v>
      </c>
      <c r="DI2032">
        <v>317.28899999999999</v>
      </c>
      <c r="DJ2032">
        <v>326.0453</v>
      </c>
      <c r="DK2032">
        <v>293.91590000000002</v>
      </c>
      <c r="DL2032">
        <v>252.12020000000001</v>
      </c>
      <c r="DM2032">
        <v>205.25470000000001</v>
      </c>
      <c r="DN2032">
        <v>252.12540000000001</v>
      </c>
      <c r="DO2032">
        <v>19</v>
      </c>
      <c r="DP2032">
        <v>20</v>
      </c>
    </row>
    <row r="2033" spans="1:122" hidden="1" x14ac:dyDescent="0.25">
      <c r="A2033" t="str">
        <f t="shared" si="31"/>
        <v>All_Elect DA 1-4 (1PM-9PM) with Weekends_44438_19-20</v>
      </c>
      <c r="B2033" t="s">
        <v>62</v>
      </c>
      <c r="C2033" t="s">
        <v>61</v>
      </c>
      <c r="D2033" t="s">
        <v>61</v>
      </c>
      <c r="E2033" t="s">
        <v>61</v>
      </c>
      <c r="F2033" t="s">
        <v>61</v>
      </c>
      <c r="G2033" t="s">
        <v>61</v>
      </c>
      <c r="H2033" t="s">
        <v>61</v>
      </c>
      <c r="I2033" t="s">
        <v>61</v>
      </c>
      <c r="J2033" t="s">
        <v>61</v>
      </c>
      <c r="K2033" t="s">
        <v>264</v>
      </c>
      <c r="L2033" s="18">
        <v>44438</v>
      </c>
      <c r="M2033">
        <v>19</v>
      </c>
      <c r="N2033">
        <v>20</v>
      </c>
      <c r="O2033" t="s">
        <v>263</v>
      </c>
      <c r="P2033">
        <v>19</v>
      </c>
      <c r="Q2033">
        <v>18</v>
      </c>
      <c r="R2033">
        <v>0</v>
      </c>
      <c r="S2033">
        <v>0</v>
      </c>
      <c r="T2033">
        <v>0</v>
      </c>
      <c r="U2033">
        <v>0</v>
      </c>
      <c r="V2033">
        <v>0</v>
      </c>
      <c r="W2033">
        <v>1229.6061</v>
      </c>
      <c r="X2033">
        <v>1861.5071</v>
      </c>
      <c r="Y2033">
        <v>1849.2583999999999</v>
      </c>
      <c r="Z2033">
        <v>1984.5393999999999</v>
      </c>
      <c r="AA2033">
        <v>2252.3993</v>
      </c>
      <c r="AB2033">
        <v>2924.2815999999998</v>
      </c>
      <c r="AC2033">
        <v>3010.5203999999999</v>
      </c>
      <c r="AD2033">
        <v>2974.1576</v>
      </c>
      <c r="AE2033">
        <v>2722.5628000000002</v>
      </c>
      <c r="AF2033">
        <v>2420.6095</v>
      </c>
      <c r="AG2033">
        <v>2619.7147</v>
      </c>
      <c r="AH2033">
        <v>2680.4070999999999</v>
      </c>
      <c r="AI2033">
        <v>2844.0909999999999</v>
      </c>
      <c r="AJ2033">
        <v>2918.3588</v>
      </c>
      <c r="AK2033">
        <v>2624.1702</v>
      </c>
      <c r="AL2033">
        <v>2514.5666000000001</v>
      </c>
      <c r="AM2033">
        <v>2107.7523000000001</v>
      </c>
      <c r="AN2033">
        <v>1909.7375</v>
      </c>
      <c r="AO2033">
        <v>1821.2862</v>
      </c>
      <c r="AP2033">
        <v>1917.2530999999999</v>
      </c>
      <c r="AQ2033">
        <v>2404.7033000000001</v>
      </c>
      <c r="AR2033">
        <v>2828.8002000000001</v>
      </c>
      <c r="AS2033">
        <v>2696.2139999999999</v>
      </c>
      <c r="AT2033">
        <v>2567.489</v>
      </c>
      <c r="AU2033">
        <v>78.083332999999996</v>
      </c>
      <c r="AV2033">
        <v>77.083332999999996</v>
      </c>
      <c r="AW2033">
        <v>73.5</v>
      </c>
      <c r="AX2033">
        <v>71.5</v>
      </c>
      <c r="AY2033">
        <v>70.75</v>
      </c>
      <c r="AZ2033">
        <v>70</v>
      </c>
      <c r="BA2033">
        <v>69.166667000000004</v>
      </c>
      <c r="BB2033">
        <v>69.75</v>
      </c>
      <c r="BC2033">
        <v>72.916667000000004</v>
      </c>
      <c r="BD2033">
        <v>77.083332999999996</v>
      </c>
      <c r="BE2033">
        <v>80.25</v>
      </c>
      <c r="BF2033">
        <v>84.333332999999996</v>
      </c>
      <c r="BG2033">
        <v>88.416667000000004</v>
      </c>
      <c r="BH2033">
        <v>92.583332999999996</v>
      </c>
      <c r="BI2033">
        <v>96.583332999999996</v>
      </c>
      <c r="BJ2033">
        <v>97.416667000000004</v>
      </c>
      <c r="BK2033">
        <v>99.916667000000004</v>
      </c>
      <c r="BL2033">
        <v>99.666667000000004</v>
      </c>
      <c r="BM2033">
        <v>97.333332999999996</v>
      </c>
      <c r="BN2033">
        <v>94.5</v>
      </c>
      <c r="BO2033">
        <v>87.25</v>
      </c>
      <c r="BP2033">
        <v>83.583332999999996</v>
      </c>
      <c r="BQ2033">
        <v>80.416667000000004</v>
      </c>
      <c r="BR2033">
        <v>78.333332999999996</v>
      </c>
      <c r="BS2033">
        <v>-15.96067</v>
      </c>
      <c r="BT2033">
        <v>-142.79320000000001</v>
      </c>
      <c r="BU2033">
        <v>-63.703670000000002</v>
      </c>
      <c r="BV2033">
        <v>-49.994709999999998</v>
      </c>
      <c r="BW2033">
        <v>182.1832</v>
      </c>
      <c r="BX2033">
        <v>-214.81219999999999</v>
      </c>
      <c r="BY2033">
        <v>-146.0378</v>
      </c>
      <c r="BZ2033">
        <v>-66.605930000000001</v>
      </c>
      <c r="CA2033">
        <v>-19.306550000000001</v>
      </c>
      <c r="CB2033">
        <v>248.43090000000001</v>
      </c>
      <c r="CC2033">
        <v>96.892489999999995</v>
      </c>
      <c r="CD2033">
        <v>66.144069999999999</v>
      </c>
      <c r="CE2033">
        <v>-155.67310000000001</v>
      </c>
      <c r="CF2033">
        <v>-287.0924</v>
      </c>
      <c r="CG2033">
        <v>-152.5856</v>
      </c>
      <c r="CH2033">
        <v>-124.7872</v>
      </c>
      <c r="CI2033">
        <v>297.64879999999999</v>
      </c>
      <c r="CJ2033">
        <v>654.19380000000001</v>
      </c>
      <c r="CK2033">
        <v>1115.99</v>
      </c>
      <c r="CL2033">
        <v>1255.3440000000001</v>
      </c>
      <c r="CM2033">
        <v>821.62819999999999</v>
      </c>
      <c r="CN2033">
        <v>247.5778</v>
      </c>
      <c r="CO2033">
        <v>226.6806</v>
      </c>
      <c r="CP2033">
        <v>188.6643</v>
      </c>
      <c r="CQ2033">
        <v>4134.3370000000004</v>
      </c>
      <c r="CR2033">
        <v>3688.63</v>
      </c>
      <c r="CS2033">
        <v>2777.21</v>
      </c>
      <c r="CT2033">
        <v>4052.6770000000001</v>
      </c>
      <c r="CU2033">
        <v>3194.509</v>
      </c>
      <c r="CV2033">
        <v>1869.4970000000001</v>
      </c>
      <c r="CW2033">
        <v>1557.6469999999999</v>
      </c>
      <c r="CX2033">
        <v>1113.758</v>
      </c>
      <c r="CY2033">
        <v>1470.345</v>
      </c>
      <c r="CZ2033">
        <v>3931.3150000000001</v>
      </c>
      <c r="DA2033">
        <v>5363.1319999999996</v>
      </c>
      <c r="DB2033">
        <v>5697.2790000000005</v>
      </c>
      <c r="DC2033">
        <v>6183.3860000000004</v>
      </c>
      <c r="DD2033">
        <v>6941.0020000000004</v>
      </c>
      <c r="DE2033">
        <v>6333.8580000000002</v>
      </c>
      <c r="DF2033">
        <v>6892.0169999999998</v>
      </c>
      <c r="DG2033">
        <v>5987.683</v>
      </c>
      <c r="DH2033">
        <v>6222.9539999999997</v>
      </c>
      <c r="DI2033">
        <v>5912.79</v>
      </c>
      <c r="DJ2033">
        <v>5555.1530000000002</v>
      </c>
      <c r="DK2033">
        <v>5994.7650000000003</v>
      </c>
      <c r="DL2033">
        <v>5399.9979999999996</v>
      </c>
      <c r="DM2033">
        <v>5596.5469999999996</v>
      </c>
      <c r="DN2033">
        <v>5232.8419999999996</v>
      </c>
      <c r="DO2033">
        <v>19</v>
      </c>
      <c r="DP2033">
        <v>20</v>
      </c>
    </row>
    <row r="2034" spans="1:122" x14ac:dyDescent="0.25">
      <c r="A2034" t="str">
        <f t="shared" si="31"/>
        <v>AutoDR-No_Elect DA 1-4 (1PM-9PM) with Weekends_44438_19-20</v>
      </c>
      <c r="B2034" t="s">
        <v>62</v>
      </c>
      <c r="C2034" t="s">
        <v>321</v>
      </c>
      <c r="D2034" t="s">
        <v>61</v>
      </c>
      <c r="E2034" t="s">
        <v>61</v>
      </c>
      <c r="F2034" t="s">
        <v>61</v>
      </c>
      <c r="G2034" t="s">
        <v>61</v>
      </c>
      <c r="H2034" t="s">
        <v>97</v>
      </c>
      <c r="I2034" t="s">
        <v>61</v>
      </c>
      <c r="J2034" t="s">
        <v>61</v>
      </c>
      <c r="K2034" t="s">
        <v>264</v>
      </c>
      <c r="L2034" s="18">
        <v>44438</v>
      </c>
      <c r="M2034">
        <v>19</v>
      </c>
      <c r="N2034">
        <v>20</v>
      </c>
      <c r="O2034" t="s">
        <v>263</v>
      </c>
      <c r="P2034">
        <v>5</v>
      </c>
      <c r="Q2034">
        <v>4</v>
      </c>
      <c r="R2034">
        <v>0</v>
      </c>
      <c r="S2034">
        <v>0</v>
      </c>
      <c r="T2034">
        <v>1</v>
      </c>
      <c r="U2034">
        <v>0</v>
      </c>
      <c r="V2034">
        <v>1</v>
      </c>
      <c r="W2034">
        <v>1215.1500000000001</v>
      </c>
      <c r="X2034">
        <v>2074.3512999999998</v>
      </c>
      <c r="Y2034">
        <v>2059.9513000000002</v>
      </c>
      <c r="Z2034">
        <v>2220.1511999999998</v>
      </c>
      <c r="AA2034">
        <v>2537.2537000000002</v>
      </c>
      <c r="AB2034">
        <v>3333.0025000000001</v>
      </c>
      <c r="AC2034">
        <v>3483.1511999999998</v>
      </c>
      <c r="AD2034">
        <v>3400.8013000000001</v>
      </c>
      <c r="AE2034">
        <v>2991.1525000000001</v>
      </c>
      <c r="AF2034">
        <v>2566.65</v>
      </c>
      <c r="AG2034">
        <v>2635.95</v>
      </c>
      <c r="AH2034">
        <v>2577.1475</v>
      </c>
      <c r="AI2034">
        <v>2840.55</v>
      </c>
      <c r="AJ2034">
        <v>2971.2</v>
      </c>
      <c r="AK2034">
        <v>2722.65</v>
      </c>
      <c r="AL2034">
        <v>2595.2986999999998</v>
      </c>
      <c r="AM2034">
        <v>2238.4513000000002</v>
      </c>
      <c r="AN2034">
        <v>2261.2512999999999</v>
      </c>
      <c r="AO2034">
        <v>2156.4011999999998</v>
      </c>
      <c r="AP2034">
        <v>2269.3512999999998</v>
      </c>
      <c r="AQ2034">
        <v>2755.7986999999998</v>
      </c>
      <c r="AR2034">
        <v>3013.65</v>
      </c>
      <c r="AS2034">
        <v>2857.0513000000001</v>
      </c>
      <c r="AT2034">
        <v>2704.35</v>
      </c>
      <c r="AU2034">
        <v>76.625</v>
      </c>
      <c r="AV2034">
        <v>75.625</v>
      </c>
      <c r="AW2034">
        <v>73.5</v>
      </c>
      <c r="AX2034">
        <v>71.5</v>
      </c>
      <c r="AY2034">
        <v>69.875</v>
      </c>
      <c r="AZ2034">
        <v>70</v>
      </c>
      <c r="BA2034">
        <v>69.75</v>
      </c>
      <c r="BB2034">
        <v>68.875</v>
      </c>
      <c r="BC2034">
        <v>70.875</v>
      </c>
      <c r="BD2034">
        <v>73.875</v>
      </c>
      <c r="BE2034">
        <v>77.625</v>
      </c>
      <c r="BF2034">
        <v>82</v>
      </c>
      <c r="BG2034">
        <v>86.375</v>
      </c>
      <c r="BH2034">
        <v>91.125</v>
      </c>
      <c r="BI2034">
        <v>95.125</v>
      </c>
      <c r="BJ2034">
        <v>97.125</v>
      </c>
      <c r="BK2034">
        <v>99.625</v>
      </c>
      <c r="BL2034">
        <v>100.25</v>
      </c>
      <c r="BM2034">
        <v>98.5</v>
      </c>
      <c r="BN2034">
        <v>94.5</v>
      </c>
      <c r="BO2034">
        <v>88.125</v>
      </c>
      <c r="BP2034">
        <v>83.875</v>
      </c>
      <c r="BQ2034">
        <v>80.125</v>
      </c>
      <c r="BR2034">
        <v>77.75</v>
      </c>
      <c r="BS2034">
        <v>-16.82911</v>
      </c>
      <c r="BT2034">
        <v>-15.32757</v>
      </c>
      <c r="BU2034">
        <v>77.034930000000003</v>
      </c>
      <c r="BV2034">
        <v>88.386700000000005</v>
      </c>
      <c r="BW2034">
        <v>370.59690000000001</v>
      </c>
      <c r="BX2034">
        <v>-101.9542</v>
      </c>
      <c r="BY2034">
        <v>-147.74180000000001</v>
      </c>
      <c r="BZ2034">
        <v>-261.05790000000002</v>
      </c>
      <c r="CA2034">
        <v>-138.37139999999999</v>
      </c>
      <c r="CB2034">
        <v>246.37440000000001</v>
      </c>
      <c r="CC2034">
        <v>273.911</v>
      </c>
      <c r="CD2034">
        <v>380.75029999999998</v>
      </c>
      <c r="CE2034">
        <v>119.6434</v>
      </c>
      <c r="CF2034">
        <v>-71.988609999999994</v>
      </c>
      <c r="CG2034">
        <v>-23.434239999999999</v>
      </c>
      <c r="CH2034">
        <v>-50.573</v>
      </c>
      <c r="CI2034">
        <v>239.42400000000001</v>
      </c>
      <c r="CJ2034">
        <v>345.80059999999997</v>
      </c>
      <c r="CK2034">
        <v>837.16920000000005</v>
      </c>
      <c r="CL2034">
        <v>932.73900000000003</v>
      </c>
      <c r="CM2034">
        <v>469.87889999999999</v>
      </c>
      <c r="CN2034">
        <v>59.042879999999997</v>
      </c>
      <c r="CO2034">
        <v>36.489310000000003</v>
      </c>
      <c r="CP2034">
        <v>-3.5119570000000002</v>
      </c>
      <c r="CQ2034">
        <v>2986.9029999999998</v>
      </c>
      <c r="CR2034">
        <v>4588.268</v>
      </c>
      <c r="CS2034">
        <v>3255.5940000000001</v>
      </c>
      <c r="CT2034">
        <v>5072.8829999999998</v>
      </c>
      <c r="CU2034">
        <v>3884.788</v>
      </c>
      <c r="CV2034">
        <v>2030.9259999999999</v>
      </c>
      <c r="CW2034">
        <v>1875.652</v>
      </c>
      <c r="CX2034">
        <v>1151.0309999999999</v>
      </c>
      <c r="CY2034">
        <v>1436.511</v>
      </c>
      <c r="CZ2034">
        <v>4847.7330000000002</v>
      </c>
      <c r="DA2034">
        <v>6729.308</v>
      </c>
      <c r="DB2034">
        <v>7147.5659999999998</v>
      </c>
      <c r="DC2034">
        <v>7836.8119999999999</v>
      </c>
      <c r="DD2034">
        <v>8881.384</v>
      </c>
      <c r="DE2034">
        <v>7859.607</v>
      </c>
      <c r="DF2034">
        <v>8451.3580000000002</v>
      </c>
      <c r="DG2034">
        <v>6881.7150000000001</v>
      </c>
      <c r="DH2034">
        <v>7033.4629999999997</v>
      </c>
      <c r="DI2034">
        <v>6260.7060000000001</v>
      </c>
      <c r="DJ2034">
        <v>5288.1970000000001</v>
      </c>
      <c r="DK2034">
        <v>5415.5519999999997</v>
      </c>
      <c r="DL2034">
        <v>5019.7709999999997</v>
      </c>
      <c r="DM2034">
        <v>5229.9210000000003</v>
      </c>
      <c r="DN2034">
        <v>4760.1059999999998</v>
      </c>
      <c r="DO2034">
        <v>19</v>
      </c>
      <c r="DP2034">
        <v>20</v>
      </c>
      <c r="DQ2034" s="14"/>
      <c r="DR2034" s="14"/>
    </row>
    <row r="2035" spans="1:122" hidden="1" x14ac:dyDescent="0.25">
      <c r="A2035" t="str">
        <f t="shared" si="31"/>
        <v>LCA-Other_Elect DA 1-4 (1PM-9PM) with Weekends_44438_19-20</v>
      </c>
      <c r="B2035" t="s">
        <v>62</v>
      </c>
      <c r="C2035" t="s">
        <v>212</v>
      </c>
      <c r="D2035" t="s">
        <v>32</v>
      </c>
      <c r="E2035" t="s">
        <v>61</v>
      </c>
      <c r="F2035" t="s">
        <v>61</v>
      </c>
      <c r="G2035" t="s">
        <v>61</v>
      </c>
      <c r="H2035" t="s">
        <v>61</v>
      </c>
      <c r="I2035" t="s">
        <v>61</v>
      </c>
      <c r="J2035" t="s">
        <v>61</v>
      </c>
      <c r="K2035" t="s">
        <v>264</v>
      </c>
      <c r="L2035" s="18">
        <v>44438</v>
      </c>
      <c r="M2035">
        <v>19</v>
      </c>
      <c r="N2035">
        <v>20</v>
      </c>
      <c r="O2035" t="s">
        <v>263</v>
      </c>
      <c r="P2035">
        <v>18</v>
      </c>
      <c r="Q2035">
        <v>17</v>
      </c>
      <c r="R2035">
        <v>0</v>
      </c>
      <c r="S2035">
        <v>0</v>
      </c>
      <c r="T2035">
        <v>0</v>
      </c>
      <c r="U2035">
        <v>0</v>
      </c>
      <c r="V2035">
        <v>0</v>
      </c>
      <c r="W2035">
        <v>1055.7846999999999</v>
      </c>
      <c r="X2035">
        <v>1687.9902</v>
      </c>
      <c r="Y2035">
        <v>1675.9577999999999</v>
      </c>
      <c r="Z2035">
        <v>1810.5141000000001</v>
      </c>
      <c r="AA2035">
        <v>2079.3303999999998</v>
      </c>
      <c r="AB2035">
        <v>2753.4198000000001</v>
      </c>
      <c r="AC2035">
        <v>2841.8314999999998</v>
      </c>
      <c r="AD2035">
        <v>2800.7820000000002</v>
      </c>
      <c r="AE2035">
        <v>2636.0787999999998</v>
      </c>
      <c r="AF2035">
        <v>2356.1884</v>
      </c>
      <c r="AG2035">
        <v>2556.6723999999999</v>
      </c>
      <c r="AH2035">
        <v>2660.4985000000001</v>
      </c>
      <c r="AI2035">
        <v>2852.8962000000001</v>
      </c>
      <c r="AJ2035">
        <v>2927.3939999999998</v>
      </c>
      <c r="AK2035">
        <v>2632.2946000000002</v>
      </c>
      <c r="AL2035">
        <v>2520.1916000000001</v>
      </c>
      <c r="AM2035">
        <v>2102.4614000000001</v>
      </c>
      <c r="AN2035">
        <v>1915.65</v>
      </c>
      <c r="AO2035">
        <v>1826.7978000000001</v>
      </c>
      <c r="AP2035">
        <v>1922.6805999999999</v>
      </c>
      <c r="AQ2035">
        <v>2166.6705999999999</v>
      </c>
      <c r="AR2035">
        <v>2580.5180999999998</v>
      </c>
      <c r="AS2035">
        <v>2446.1237999999998</v>
      </c>
      <c r="AT2035">
        <v>2317.3814000000002</v>
      </c>
      <c r="AU2035">
        <v>78.205882000000003</v>
      </c>
      <c r="AV2035">
        <v>77.205882000000003</v>
      </c>
      <c r="AW2035">
        <v>73.5</v>
      </c>
      <c r="AX2035">
        <v>71.5</v>
      </c>
      <c r="AY2035">
        <v>70.823528999999994</v>
      </c>
      <c r="AZ2035">
        <v>70</v>
      </c>
      <c r="BA2035">
        <v>69.117647000000005</v>
      </c>
      <c r="BB2035">
        <v>69.823528999999994</v>
      </c>
      <c r="BC2035">
        <v>73.088234999999997</v>
      </c>
      <c r="BD2035">
        <v>77.352941000000001</v>
      </c>
      <c r="BE2035">
        <v>80.470588000000006</v>
      </c>
      <c r="BF2035">
        <v>84.529411999999994</v>
      </c>
      <c r="BG2035">
        <v>88.588234999999997</v>
      </c>
      <c r="BH2035">
        <v>92.705882000000003</v>
      </c>
      <c r="BI2035">
        <v>96.705882000000003</v>
      </c>
      <c r="BJ2035">
        <v>97.441175999999999</v>
      </c>
      <c r="BK2035">
        <v>99.941175999999999</v>
      </c>
      <c r="BL2035">
        <v>99.617647000000005</v>
      </c>
      <c r="BM2035">
        <v>97.235293999999996</v>
      </c>
      <c r="BN2035">
        <v>94.5</v>
      </c>
      <c r="BO2035">
        <v>87.176471000000006</v>
      </c>
      <c r="BP2035">
        <v>83.558824000000001</v>
      </c>
      <c r="BQ2035">
        <v>80.441175999999999</v>
      </c>
      <c r="BR2035">
        <v>78.382352999999995</v>
      </c>
      <c r="BS2035">
        <v>-50.808300000000003</v>
      </c>
      <c r="BT2035">
        <v>-182.92619999999999</v>
      </c>
      <c r="BU2035">
        <v>-107.92619999999999</v>
      </c>
      <c r="BV2035">
        <v>-97.337090000000003</v>
      </c>
      <c r="BW2035">
        <v>142.0052</v>
      </c>
      <c r="BX2035">
        <v>-249.5934</v>
      </c>
      <c r="BY2035">
        <v>-180.92359999999999</v>
      </c>
      <c r="BZ2035">
        <v>-11.26003</v>
      </c>
      <c r="CA2035">
        <v>4.9901109999999997</v>
      </c>
      <c r="CB2035">
        <v>275.31990000000002</v>
      </c>
      <c r="CC2035">
        <v>139.69579999999999</v>
      </c>
      <c r="CD2035">
        <v>61.19426</v>
      </c>
      <c r="CE2035">
        <v>-188.50720000000001</v>
      </c>
      <c r="CF2035">
        <v>-318.93779999999998</v>
      </c>
      <c r="CG2035">
        <v>-183.73410000000001</v>
      </c>
      <c r="CH2035">
        <v>-153.2664</v>
      </c>
      <c r="CI2035">
        <v>278.91030000000001</v>
      </c>
      <c r="CJ2035">
        <v>615.11019999999996</v>
      </c>
      <c r="CK2035">
        <v>1016.322</v>
      </c>
      <c r="CL2035">
        <v>1077.4290000000001</v>
      </c>
      <c r="CM2035">
        <v>845.9434</v>
      </c>
      <c r="CN2035">
        <v>288.84019999999998</v>
      </c>
      <c r="CO2035">
        <v>264.6311</v>
      </c>
      <c r="CP2035">
        <v>228.82069999999999</v>
      </c>
      <c r="CQ2035">
        <v>3901.585</v>
      </c>
      <c r="CR2035">
        <v>3538.1149999999998</v>
      </c>
      <c r="CS2035">
        <v>2638.43</v>
      </c>
      <c r="CT2035">
        <v>3940.5990000000002</v>
      </c>
      <c r="CU2035">
        <v>3116.3310000000001</v>
      </c>
      <c r="CV2035">
        <v>1795.059</v>
      </c>
      <c r="CW2035">
        <v>1525.97</v>
      </c>
      <c r="CX2035">
        <v>1055.508</v>
      </c>
      <c r="CY2035">
        <v>1409.961</v>
      </c>
      <c r="CZ2035">
        <v>3893.7080000000001</v>
      </c>
      <c r="DA2035">
        <v>5268.7370000000001</v>
      </c>
      <c r="DB2035">
        <v>5638.5990000000002</v>
      </c>
      <c r="DC2035">
        <v>6119.6440000000002</v>
      </c>
      <c r="DD2035">
        <v>6849.4639999999999</v>
      </c>
      <c r="DE2035">
        <v>6198.2569999999996</v>
      </c>
      <c r="DF2035">
        <v>6710.165</v>
      </c>
      <c r="DG2035">
        <v>5793.5829999999996</v>
      </c>
      <c r="DH2035">
        <v>6025.4290000000001</v>
      </c>
      <c r="DI2035">
        <v>5600.2110000000002</v>
      </c>
      <c r="DJ2035">
        <v>5298.7380000000003</v>
      </c>
      <c r="DK2035">
        <v>5684.6270000000004</v>
      </c>
      <c r="DL2035">
        <v>5100.3329999999996</v>
      </c>
      <c r="DM2035">
        <v>5401.0910000000003</v>
      </c>
      <c r="DN2035">
        <v>5031.2420000000002</v>
      </c>
      <c r="DO2035">
        <v>19</v>
      </c>
      <c r="DP2035">
        <v>20</v>
      </c>
      <c r="DQ2035" s="14"/>
      <c r="DR2035" s="14"/>
    </row>
    <row r="2036" spans="1:122" hidden="1" x14ac:dyDescent="0.25">
      <c r="A2036" t="str">
        <f t="shared" si="31"/>
        <v>Size_Grp-20 to 199.99 kW_Elect DA 1-4 (1PM-9PM) with Weekends_44438_19-20</v>
      </c>
      <c r="B2036" t="s">
        <v>62</v>
      </c>
      <c r="C2036" t="s">
        <v>201</v>
      </c>
      <c r="D2036" t="s">
        <v>61</v>
      </c>
      <c r="E2036" t="s">
        <v>61</v>
      </c>
      <c r="F2036" t="s">
        <v>61</v>
      </c>
      <c r="G2036" t="s">
        <v>61</v>
      </c>
      <c r="H2036" t="s">
        <v>61</v>
      </c>
      <c r="I2036" t="s">
        <v>61</v>
      </c>
      <c r="J2036" t="s">
        <v>101</v>
      </c>
      <c r="K2036" t="s">
        <v>264</v>
      </c>
      <c r="L2036" s="18">
        <v>44438</v>
      </c>
      <c r="M2036">
        <v>19</v>
      </c>
      <c r="N2036">
        <v>20</v>
      </c>
      <c r="O2036" t="s">
        <v>263</v>
      </c>
      <c r="P2036">
        <v>14</v>
      </c>
      <c r="Q2036">
        <v>14</v>
      </c>
      <c r="R2036">
        <v>0</v>
      </c>
      <c r="S2036">
        <v>0</v>
      </c>
      <c r="T2036">
        <v>1</v>
      </c>
      <c r="U2036">
        <v>1</v>
      </c>
      <c r="V2036">
        <v>1</v>
      </c>
      <c r="W2036">
        <v>192.77</v>
      </c>
      <c r="X2036">
        <v>104.05200000000001</v>
      </c>
      <c r="Y2036">
        <v>103.968</v>
      </c>
      <c r="Z2036">
        <v>103.96899999999999</v>
      </c>
      <c r="AA2036">
        <v>104.04900000000001</v>
      </c>
      <c r="AB2036">
        <v>103.97</v>
      </c>
      <c r="AC2036">
        <v>65.551000000000002</v>
      </c>
      <c r="AD2036">
        <v>96.981999999999999</v>
      </c>
      <c r="AE2036">
        <v>186.34800000000001</v>
      </c>
      <c r="AF2036">
        <v>239.88900000000001</v>
      </c>
      <c r="AG2036">
        <v>373.07499999999999</v>
      </c>
      <c r="AH2036">
        <v>477.61500000000001</v>
      </c>
      <c r="AI2036">
        <v>421.96199999999999</v>
      </c>
      <c r="AJ2036">
        <v>387.80099999999999</v>
      </c>
      <c r="AK2036">
        <v>307.93599999999998</v>
      </c>
      <c r="AL2036">
        <v>305.98200000000003</v>
      </c>
      <c r="AM2036">
        <v>206.05699999999999</v>
      </c>
      <c r="AN2036">
        <v>0.224</v>
      </c>
      <c r="AO2036">
        <v>0.308</v>
      </c>
      <c r="AP2036">
        <v>0.86399999999999999</v>
      </c>
      <c r="AQ2036">
        <v>73.501000000000005</v>
      </c>
      <c r="AR2036">
        <v>268.99599999999998</v>
      </c>
      <c r="AS2036">
        <v>268.66699999999997</v>
      </c>
      <c r="AT2036">
        <v>268.87799999999999</v>
      </c>
      <c r="AU2036">
        <v>78.5</v>
      </c>
      <c r="AV2036">
        <v>77.5</v>
      </c>
      <c r="AW2036">
        <v>73.5</v>
      </c>
      <c r="AX2036">
        <v>71.5</v>
      </c>
      <c r="AY2036">
        <v>71</v>
      </c>
      <c r="AZ2036">
        <v>70</v>
      </c>
      <c r="BA2036">
        <v>69</v>
      </c>
      <c r="BB2036">
        <v>70</v>
      </c>
      <c r="BC2036">
        <v>73.5</v>
      </c>
      <c r="BD2036">
        <v>78</v>
      </c>
      <c r="BE2036">
        <v>81</v>
      </c>
      <c r="BF2036">
        <v>85</v>
      </c>
      <c r="BG2036">
        <v>89</v>
      </c>
      <c r="BH2036">
        <v>93</v>
      </c>
      <c r="BI2036">
        <v>97</v>
      </c>
      <c r="BJ2036">
        <v>97.5</v>
      </c>
      <c r="BK2036">
        <v>100</v>
      </c>
      <c r="BL2036">
        <v>99.5</v>
      </c>
      <c r="BM2036">
        <v>97</v>
      </c>
      <c r="BN2036">
        <v>94.5</v>
      </c>
      <c r="BO2036">
        <v>87</v>
      </c>
      <c r="BP2036">
        <v>83.5</v>
      </c>
      <c r="BQ2036">
        <v>80.5</v>
      </c>
      <c r="BR2036">
        <v>78.5</v>
      </c>
      <c r="BS2036">
        <v>-1.6573530000000001</v>
      </c>
      <c r="BT2036">
        <v>-123.0157</v>
      </c>
      <c r="BU2036">
        <v>-121.97880000000001</v>
      </c>
      <c r="BV2036">
        <v>-118.0728</v>
      </c>
      <c r="BW2036">
        <v>-123.88290000000001</v>
      </c>
      <c r="BX2036">
        <v>-121.94289999999999</v>
      </c>
      <c r="BY2036">
        <v>-20.158149999999999</v>
      </c>
      <c r="BZ2036">
        <v>145.74590000000001</v>
      </c>
      <c r="CA2036">
        <v>92.406700000000001</v>
      </c>
      <c r="CB2036">
        <v>38.256100000000004</v>
      </c>
      <c r="CC2036">
        <v>-127.3359</v>
      </c>
      <c r="CD2036">
        <v>-241.9374</v>
      </c>
      <c r="CE2036">
        <v>-243.19450000000001</v>
      </c>
      <c r="CF2036">
        <v>-214.3914</v>
      </c>
      <c r="CG2036">
        <v>-125.8074</v>
      </c>
      <c r="CH2036">
        <v>-77.761060000000001</v>
      </c>
      <c r="CI2036">
        <v>90.443929999999995</v>
      </c>
      <c r="CJ2036">
        <v>343.12209999999999</v>
      </c>
      <c r="CK2036">
        <v>387.51859999999999</v>
      </c>
      <c r="CL2036">
        <v>443.08249999999998</v>
      </c>
      <c r="CM2036">
        <v>402.48140000000001</v>
      </c>
      <c r="CN2036">
        <v>187.31309999999999</v>
      </c>
      <c r="CO2036">
        <v>185.55860000000001</v>
      </c>
      <c r="CP2036">
        <v>181.54419999999999</v>
      </c>
      <c r="CQ2036">
        <v>1798.9780000000001</v>
      </c>
      <c r="CR2036">
        <v>374.08</v>
      </c>
      <c r="CS2036">
        <v>408.9853</v>
      </c>
      <c r="CT2036">
        <v>390.66</v>
      </c>
      <c r="CU2036">
        <v>380.82990000000001</v>
      </c>
      <c r="CV2036">
        <v>378.09449999999998</v>
      </c>
      <c r="CW2036">
        <v>197.58179999999999</v>
      </c>
      <c r="CX2036">
        <v>262.94569999999999</v>
      </c>
      <c r="CY2036">
        <v>400.27780000000001</v>
      </c>
      <c r="CZ2036">
        <v>425.83339999999998</v>
      </c>
      <c r="DA2036">
        <v>506.69130000000001</v>
      </c>
      <c r="DB2036">
        <v>538.9049</v>
      </c>
      <c r="DC2036">
        <v>534.07230000000004</v>
      </c>
      <c r="DD2036">
        <v>545.51189999999997</v>
      </c>
      <c r="DE2036">
        <v>654.53279999999995</v>
      </c>
      <c r="DF2036">
        <v>776.7636</v>
      </c>
      <c r="DG2036">
        <v>969.68920000000003</v>
      </c>
      <c r="DH2036">
        <v>1083.7280000000001</v>
      </c>
      <c r="DI2036">
        <v>1299.9179999999999</v>
      </c>
      <c r="DJ2036">
        <v>1601.3430000000001</v>
      </c>
      <c r="DK2036">
        <v>1914.3889999999999</v>
      </c>
      <c r="DL2036">
        <v>1633.8820000000001</v>
      </c>
      <c r="DM2036">
        <v>1675.79</v>
      </c>
      <c r="DN2036">
        <v>1650.0440000000001</v>
      </c>
      <c r="DO2036">
        <v>19</v>
      </c>
      <c r="DP2036">
        <v>20</v>
      </c>
      <c r="DQ2036" s="14"/>
      <c r="DR2036" s="14"/>
    </row>
    <row r="2037" spans="1:122" hidden="1" x14ac:dyDescent="0.25">
      <c r="A2037" t="str">
        <f t="shared" si="31"/>
        <v>Aggregator-Polaris Energy Services_Elect DA 1-4 (1PM-9PM) with Weekends_44438_19-20</v>
      </c>
      <c r="B2037" t="s">
        <v>62</v>
      </c>
      <c r="C2037" t="s">
        <v>223</v>
      </c>
      <c r="D2037" t="s">
        <v>61</v>
      </c>
      <c r="E2037" t="s">
        <v>61</v>
      </c>
      <c r="F2037" t="s">
        <v>168</v>
      </c>
      <c r="G2037" t="s">
        <v>61</v>
      </c>
      <c r="H2037" t="s">
        <v>61</v>
      </c>
      <c r="I2037" t="s">
        <v>61</v>
      </c>
      <c r="J2037" t="s">
        <v>61</v>
      </c>
      <c r="K2037" t="s">
        <v>264</v>
      </c>
      <c r="L2037" s="18">
        <v>44438</v>
      </c>
      <c r="M2037">
        <v>19</v>
      </c>
      <c r="N2037">
        <v>20</v>
      </c>
      <c r="O2037" t="s">
        <v>263</v>
      </c>
      <c r="P2037">
        <v>15</v>
      </c>
      <c r="Q2037">
        <v>15</v>
      </c>
      <c r="R2037">
        <v>0</v>
      </c>
      <c r="S2037">
        <v>0</v>
      </c>
      <c r="T2037">
        <v>0</v>
      </c>
      <c r="U2037">
        <v>1</v>
      </c>
      <c r="V2037">
        <v>1</v>
      </c>
      <c r="W2037">
        <v>192.89</v>
      </c>
      <c r="X2037">
        <v>104.173</v>
      </c>
      <c r="Y2037">
        <v>104.089</v>
      </c>
      <c r="Z2037">
        <v>104.09</v>
      </c>
      <c r="AA2037">
        <v>104.172</v>
      </c>
      <c r="AB2037">
        <v>104.092</v>
      </c>
      <c r="AC2037">
        <v>65.671999999999997</v>
      </c>
      <c r="AD2037">
        <v>97.102999999999994</v>
      </c>
      <c r="AE2037">
        <v>186.47</v>
      </c>
      <c r="AF2037">
        <v>240.00899999999999</v>
      </c>
      <c r="AG2037">
        <v>373.19499999999999</v>
      </c>
      <c r="AH2037">
        <v>477.733</v>
      </c>
      <c r="AI2037">
        <v>422.08199999999999</v>
      </c>
      <c r="AJ2037">
        <v>387.92099999999999</v>
      </c>
      <c r="AK2037">
        <v>308.05599999999998</v>
      </c>
      <c r="AL2037">
        <v>306.101</v>
      </c>
      <c r="AM2037">
        <v>206.178</v>
      </c>
      <c r="AN2037">
        <v>0.34499999999999997</v>
      </c>
      <c r="AO2037">
        <v>0.42899999999999999</v>
      </c>
      <c r="AP2037">
        <v>0.98499999999999999</v>
      </c>
      <c r="AQ2037">
        <v>73.62</v>
      </c>
      <c r="AR2037">
        <v>269.11599999999999</v>
      </c>
      <c r="AS2037">
        <v>268.78800000000001</v>
      </c>
      <c r="AT2037">
        <v>268.99799999999999</v>
      </c>
      <c r="AU2037">
        <v>78.5</v>
      </c>
      <c r="AV2037">
        <v>77.5</v>
      </c>
      <c r="AW2037">
        <v>73.5</v>
      </c>
      <c r="AX2037">
        <v>71.5</v>
      </c>
      <c r="AY2037">
        <v>71</v>
      </c>
      <c r="AZ2037">
        <v>70</v>
      </c>
      <c r="BA2037">
        <v>69</v>
      </c>
      <c r="BB2037">
        <v>70</v>
      </c>
      <c r="BC2037">
        <v>73.5</v>
      </c>
      <c r="BD2037">
        <v>78</v>
      </c>
      <c r="BE2037">
        <v>81</v>
      </c>
      <c r="BF2037">
        <v>85</v>
      </c>
      <c r="BG2037">
        <v>89</v>
      </c>
      <c r="BH2037">
        <v>93</v>
      </c>
      <c r="BI2037">
        <v>97</v>
      </c>
      <c r="BJ2037">
        <v>97.5</v>
      </c>
      <c r="BK2037">
        <v>100</v>
      </c>
      <c r="BL2037">
        <v>99.5</v>
      </c>
      <c r="BM2037">
        <v>97</v>
      </c>
      <c r="BN2037">
        <v>94.5</v>
      </c>
      <c r="BO2037">
        <v>87</v>
      </c>
      <c r="BP2037">
        <v>83.5</v>
      </c>
      <c r="BQ2037">
        <v>80.5</v>
      </c>
      <c r="BR2037">
        <v>78.5</v>
      </c>
      <c r="BS2037">
        <v>0.44581480000000001</v>
      </c>
      <c r="BT2037">
        <v>-125.976</v>
      </c>
      <c r="BU2037">
        <v>-124.9298</v>
      </c>
      <c r="BV2037">
        <v>-121.01819999999999</v>
      </c>
      <c r="BW2037">
        <v>-126.82559999999999</v>
      </c>
      <c r="BX2037">
        <v>-124.87690000000001</v>
      </c>
      <c r="BY2037">
        <v>-22.629850000000001</v>
      </c>
      <c r="BZ2037">
        <v>146.40559999999999</v>
      </c>
      <c r="CA2037">
        <v>95.879750000000001</v>
      </c>
      <c r="CB2037">
        <v>42.46087</v>
      </c>
      <c r="CC2037">
        <v>-123.1408</v>
      </c>
      <c r="CD2037">
        <v>-236.74</v>
      </c>
      <c r="CE2037">
        <v>-241.4659</v>
      </c>
      <c r="CF2037">
        <v>-211.6935</v>
      </c>
      <c r="CG2037">
        <v>-119.75320000000001</v>
      </c>
      <c r="CH2037">
        <v>-65.806629999999998</v>
      </c>
      <c r="CI2037">
        <v>103.4308</v>
      </c>
      <c r="CJ2037">
        <v>356.11750000000001</v>
      </c>
      <c r="CK2037">
        <v>400.31270000000001</v>
      </c>
      <c r="CL2037">
        <v>453.12349999999998</v>
      </c>
      <c r="CM2037">
        <v>411.346</v>
      </c>
      <c r="CN2037">
        <v>195.6463</v>
      </c>
      <c r="CO2037">
        <v>193.9074</v>
      </c>
      <c r="CP2037">
        <v>189.90559999999999</v>
      </c>
      <c r="CQ2037">
        <v>1834.6669999999999</v>
      </c>
      <c r="CR2037">
        <v>379.14420000000001</v>
      </c>
      <c r="CS2037">
        <v>414.03629999999998</v>
      </c>
      <c r="CT2037">
        <v>395.68799999999999</v>
      </c>
      <c r="CU2037">
        <v>385.84559999999999</v>
      </c>
      <c r="CV2037">
        <v>383.1</v>
      </c>
      <c r="CW2037">
        <v>201.24379999999999</v>
      </c>
      <c r="CX2037">
        <v>264.24979999999999</v>
      </c>
      <c r="CY2037">
        <v>410.03440000000001</v>
      </c>
      <c r="CZ2037">
        <v>437.27910000000003</v>
      </c>
      <c r="DA2037">
        <v>519.12459999999999</v>
      </c>
      <c r="DB2037">
        <v>556.0643</v>
      </c>
      <c r="DC2037">
        <v>553.2817</v>
      </c>
      <c r="DD2037">
        <v>564.99270000000001</v>
      </c>
      <c r="DE2037">
        <v>678.83320000000003</v>
      </c>
      <c r="DF2037">
        <v>807.34780000000001</v>
      </c>
      <c r="DG2037">
        <v>1004.143</v>
      </c>
      <c r="DH2037">
        <v>1118.384</v>
      </c>
      <c r="DI2037">
        <v>1334.1010000000001</v>
      </c>
      <c r="DJ2037">
        <v>1629.586</v>
      </c>
      <c r="DK2037">
        <v>1942.5740000000001</v>
      </c>
      <c r="DL2037">
        <v>1661.5640000000001</v>
      </c>
      <c r="DM2037">
        <v>1703.424</v>
      </c>
      <c r="DN2037">
        <v>1677.615</v>
      </c>
      <c r="DO2037">
        <v>19</v>
      </c>
      <c r="DP2037">
        <v>20</v>
      </c>
      <c r="DQ2037" s="14"/>
      <c r="DR2037" s="14"/>
    </row>
    <row r="2038" spans="1:122" hidden="1" x14ac:dyDescent="0.25">
      <c r="A2038" t="str">
        <f t="shared" si="31"/>
        <v>sublap_id-SLAP_PGNP_Elect DA 1-4 (1PM-9PM) with Weekends_44438_19-20</v>
      </c>
      <c r="B2038" t="s">
        <v>62</v>
      </c>
      <c r="C2038" t="s">
        <v>291</v>
      </c>
      <c r="D2038" t="s">
        <v>61</v>
      </c>
      <c r="E2038" t="s">
        <v>292</v>
      </c>
      <c r="F2038" t="s">
        <v>61</v>
      </c>
      <c r="G2038" t="s">
        <v>61</v>
      </c>
      <c r="H2038" t="s">
        <v>61</v>
      </c>
      <c r="I2038" t="s">
        <v>61</v>
      </c>
      <c r="J2038" t="s">
        <v>61</v>
      </c>
      <c r="K2038" t="s">
        <v>264</v>
      </c>
      <c r="L2038" s="18">
        <v>44438</v>
      </c>
      <c r="M2038">
        <v>19</v>
      </c>
      <c r="N2038">
        <v>20</v>
      </c>
      <c r="O2038" t="s">
        <v>263</v>
      </c>
      <c r="P2038">
        <v>18</v>
      </c>
      <c r="Q2038">
        <v>17</v>
      </c>
      <c r="R2038">
        <v>0</v>
      </c>
      <c r="S2038">
        <v>0</v>
      </c>
      <c r="T2038">
        <v>0</v>
      </c>
      <c r="U2038">
        <v>0</v>
      </c>
      <c r="V2038">
        <v>0</v>
      </c>
      <c r="W2038">
        <v>1055.7846999999999</v>
      </c>
      <c r="X2038">
        <v>1687.9902</v>
      </c>
      <c r="Y2038">
        <v>1675.9577999999999</v>
      </c>
      <c r="Z2038">
        <v>1810.5141000000001</v>
      </c>
      <c r="AA2038">
        <v>2079.3303999999998</v>
      </c>
      <c r="AB2038">
        <v>2753.4198000000001</v>
      </c>
      <c r="AC2038">
        <v>2841.8314999999998</v>
      </c>
      <c r="AD2038">
        <v>2800.7820000000002</v>
      </c>
      <c r="AE2038">
        <v>2636.0787999999998</v>
      </c>
      <c r="AF2038">
        <v>2356.1884</v>
      </c>
      <c r="AG2038">
        <v>2556.6723999999999</v>
      </c>
      <c r="AH2038">
        <v>2660.4985000000001</v>
      </c>
      <c r="AI2038">
        <v>2852.8962000000001</v>
      </c>
      <c r="AJ2038">
        <v>2927.3939999999998</v>
      </c>
      <c r="AK2038">
        <v>2632.2946000000002</v>
      </c>
      <c r="AL2038">
        <v>2520.1916000000001</v>
      </c>
      <c r="AM2038">
        <v>2102.4614000000001</v>
      </c>
      <c r="AN2038">
        <v>1915.65</v>
      </c>
      <c r="AO2038">
        <v>1826.7978000000001</v>
      </c>
      <c r="AP2038">
        <v>1922.6805999999999</v>
      </c>
      <c r="AQ2038">
        <v>2166.6705999999999</v>
      </c>
      <c r="AR2038">
        <v>2580.5180999999998</v>
      </c>
      <c r="AS2038">
        <v>2446.1237999999998</v>
      </c>
      <c r="AT2038">
        <v>2317.3814000000002</v>
      </c>
      <c r="AU2038">
        <v>78.205882000000003</v>
      </c>
      <c r="AV2038">
        <v>77.205882000000003</v>
      </c>
      <c r="AW2038">
        <v>73.5</v>
      </c>
      <c r="AX2038">
        <v>71.5</v>
      </c>
      <c r="AY2038">
        <v>70.823528999999994</v>
      </c>
      <c r="AZ2038">
        <v>70</v>
      </c>
      <c r="BA2038">
        <v>69.117647000000005</v>
      </c>
      <c r="BB2038">
        <v>69.823528999999994</v>
      </c>
      <c r="BC2038">
        <v>73.088234999999997</v>
      </c>
      <c r="BD2038">
        <v>77.352941000000001</v>
      </c>
      <c r="BE2038">
        <v>80.470588000000006</v>
      </c>
      <c r="BF2038">
        <v>84.529411999999994</v>
      </c>
      <c r="BG2038">
        <v>88.588234999999997</v>
      </c>
      <c r="BH2038">
        <v>92.705882000000003</v>
      </c>
      <c r="BI2038">
        <v>96.705882000000003</v>
      </c>
      <c r="BJ2038">
        <v>97.441175999999999</v>
      </c>
      <c r="BK2038">
        <v>99.941175999999999</v>
      </c>
      <c r="BL2038">
        <v>99.617647000000005</v>
      </c>
      <c r="BM2038">
        <v>97.235293999999996</v>
      </c>
      <c r="BN2038">
        <v>94.5</v>
      </c>
      <c r="BO2038">
        <v>87.176471000000006</v>
      </c>
      <c r="BP2038">
        <v>83.558824000000001</v>
      </c>
      <c r="BQ2038">
        <v>80.441175999999999</v>
      </c>
      <c r="BR2038">
        <v>78.382352999999995</v>
      </c>
      <c r="BS2038">
        <v>-50.808300000000003</v>
      </c>
      <c r="BT2038">
        <v>-182.92619999999999</v>
      </c>
      <c r="BU2038">
        <v>-107.92619999999999</v>
      </c>
      <c r="BV2038">
        <v>-97.337090000000003</v>
      </c>
      <c r="BW2038">
        <v>142.0052</v>
      </c>
      <c r="BX2038">
        <v>-249.5934</v>
      </c>
      <c r="BY2038">
        <v>-180.92359999999999</v>
      </c>
      <c r="BZ2038">
        <v>-11.26003</v>
      </c>
      <c r="CA2038">
        <v>4.9901109999999997</v>
      </c>
      <c r="CB2038">
        <v>275.31990000000002</v>
      </c>
      <c r="CC2038">
        <v>139.69579999999999</v>
      </c>
      <c r="CD2038">
        <v>61.19426</v>
      </c>
      <c r="CE2038">
        <v>-188.50720000000001</v>
      </c>
      <c r="CF2038">
        <v>-318.93779999999998</v>
      </c>
      <c r="CG2038">
        <v>-183.73410000000001</v>
      </c>
      <c r="CH2038">
        <v>-153.2664</v>
      </c>
      <c r="CI2038">
        <v>278.91030000000001</v>
      </c>
      <c r="CJ2038">
        <v>615.11019999999996</v>
      </c>
      <c r="CK2038">
        <v>1016.322</v>
      </c>
      <c r="CL2038">
        <v>1077.4290000000001</v>
      </c>
      <c r="CM2038">
        <v>845.9434</v>
      </c>
      <c r="CN2038">
        <v>288.84019999999998</v>
      </c>
      <c r="CO2038">
        <v>264.6311</v>
      </c>
      <c r="CP2038">
        <v>228.82069999999999</v>
      </c>
      <c r="CQ2038">
        <v>3901.585</v>
      </c>
      <c r="CR2038">
        <v>3538.1149999999998</v>
      </c>
      <c r="CS2038">
        <v>2638.43</v>
      </c>
      <c r="CT2038">
        <v>3940.5990000000002</v>
      </c>
      <c r="CU2038">
        <v>3116.3310000000001</v>
      </c>
      <c r="CV2038">
        <v>1795.059</v>
      </c>
      <c r="CW2038">
        <v>1525.97</v>
      </c>
      <c r="CX2038">
        <v>1055.508</v>
      </c>
      <c r="CY2038">
        <v>1409.961</v>
      </c>
      <c r="CZ2038">
        <v>3893.7080000000001</v>
      </c>
      <c r="DA2038">
        <v>5268.7370000000001</v>
      </c>
      <c r="DB2038">
        <v>5638.5990000000002</v>
      </c>
      <c r="DC2038">
        <v>6119.6440000000002</v>
      </c>
      <c r="DD2038">
        <v>6849.4639999999999</v>
      </c>
      <c r="DE2038">
        <v>6198.2569999999996</v>
      </c>
      <c r="DF2038">
        <v>6710.165</v>
      </c>
      <c r="DG2038">
        <v>5793.5829999999996</v>
      </c>
      <c r="DH2038">
        <v>6025.4290000000001</v>
      </c>
      <c r="DI2038">
        <v>5600.2110000000002</v>
      </c>
      <c r="DJ2038">
        <v>5298.7380000000003</v>
      </c>
      <c r="DK2038">
        <v>5684.6270000000004</v>
      </c>
      <c r="DL2038">
        <v>5100.3329999999996</v>
      </c>
      <c r="DM2038">
        <v>5401.0910000000003</v>
      </c>
      <c r="DN2038">
        <v>5031.2420000000002</v>
      </c>
      <c r="DO2038">
        <v>19</v>
      </c>
      <c r="DP2038">
        <v>20</v>
      </c>
      <c r="DQ2038" s="14"/>
      <c r="DR2038" s="14"/>
    </row>
    <row r="2039" spans="1:122" hidden="1" x14ac:dyDescent="0.25">
      <c r="A2039" t="str">
        <f t="shared" si="31"/>
        <v>LCA-Sierra_Elect DA 1-4 (1PM-9PM) with Weekends_44438_19-20</v>
      </c>
      <c r="B2039" t="s">
        <v>62</v>
      </c>
      <c r="C2039" t="s">
        <v>206</v>
      </c>
      <c r="D2039" t="s">
        <v>34</v>
      </c>
      <c r="E2039" t="s">
        <v>61</v>
      </c>
      <c r="F2039" t="s">
        <v>61</v>
      </c>
      <c r="G2039" t="s">
        <v>61</v>
      </c>
      <c r="H2039" t="s">
        <v>61</v>
      </c>
      <c r="I2039" t="s">
        <v>61</v>
      </c>
      <c r="J2039" t="s">
        <v>61</v>
      </c>
      <c r="K2039" t="s">
        <v>264</v>
      </c>
      <c r="L2039" s="18">
        <v>44438</v>
      </c>
      <c r="M2039">
        <v>19</v>
      </c>
      <c r="N2039">
        <v>20</v>
      </c>
      <c r="O2039" t="s">
        <v>263</v>
      </c>
      <c r="P2039">
        <v>1</v>
      </c>
      <c r="Q2039">
        <v>1</v>
      </c>
      <c r="R2039">
        <v>0</v>
      </c>
      <c r="S2039">
        <v>0</v>
      </c>
      <c r="T2039">
        <v>1</v>
      </c>
      <c r="U2039">
        <v>0</v>
      </c>
      <c r="V2039">
        <v>1</v>
      </c>
      <c r="W2039">
        <v>167.76</v>
      </c>
      <c r="X2039">
        <v>169.32</v>
      </c>
      <c r="Y2039">
        <v>169.08</v>
      </c>
      <c r="Z2039">
        <v>170.16</v>
      </c>
      <c r="AA2039">
        <v>170.04</v>
      </c>
      <c r="AB2039">
        <v>169.92</v>
      </c>
      <c r="AC2039">
        <v>168.12</v>
      </c>
      <c r="AD2039">
        <v>172.44</v>
      </c>
      <c r="AE2039">
        <v>89.64</v>
      </c>
      <c r="AF2039">
        <v>67.92</v>
      </c>
      <c r="AG2039">
        <v>67.2</v>
      </c>
      <c r="AH2039">
        <v>26.64</v>
      </c>
      <c r="AI2039">
        <v>0</v>
      </c>
      <c r="AJ2039">
        <v>0</v>
      </c>
      <c r="AK2039">
        <v>0</v>
      </c>
      <c r="AL2039">
        <v>2.04</v>
      </c>
      <c r="AM2039">
        <v>11.16</v>
      </c>
      <c r="AN2039">
        <v>0</v>
      </c>
      <c r="AO2039">
        <v>0.12</v>
      </c>
      <c r="AP2039">
        <v>0.48</v>
      </c>
      <c r="AQ2039">
        <v>231.84</v>
      </c>
      <c r="AR2039">
        <v>242.76</v>
      </c>
      <c r="AS2039">
        <v>244.08</v>
      </c>
      <c r="AT2039">
        <v>243.72</v>
      </c>
      <c r="AU2039">
        <v>76</v>
      </c>
      <c r="AV2039">
        <v>75</v>
      </c>
      <c r="AW2039">
        <v>73.5</v>
      </c>
      <c r="AX2039">
        <v>71.5</v>
      </c>
      <c r="AY2039">
        <v>69.5</v>
      </c>
      <c r="AZ2039">
        <v>70</v>
      </c>
      <c r="BA2039">
        <v>70</v>
      </c>
      <c r="BB2039">
        <v>68.5</v>
      </c>
      <c r="BC2039">
        <v>70</v>
      </c>
      <c r="BD2039">
        <v>72.5</v>
      </c>
      <c r="BE2039">
        <v>76.5</v>
      </c>
      <c r="BF2039">
        <v>81</v>
      </c>
      <c r="BG2039">
        <v>85.5</v>
      </c>
      <c r="BH2039">
        <v>90.5</v>
      </c>
      <c r="BI2039">
        <v>94.5</v>
      </c>
      <c r="BJ2039">
        <v>97</v>
      </c>
      <c r="BK2039">
        <v>99.5</v>
      </c>
      <c r="BL2039">
        <v>100.5</v>
      </c>
      <c r="BM2039">
        <v>99</v>
      </c>
      <c r="BN2039">
        <v>94.5</v>
      </c>
      <c r="BO2039">
        <v>88.5</v>
      </c>
      <c r="BP2039">
        <v>84</v>
      </c>
      <c r="BQ2039">
        <v>80</v>
      </c>
      <c r="BR2039">
        <v>77.5</v>
      </c>
      <c r="BS2039">
        <v>32.86497</v>
      </c>
      <c r="BT2039">
        <v>37.485869999999998</v>
      </c>
      <c r="BU2039">
        <v>41.579439999999998</v>
      </c>
      <c r="BV2039">
        <v>44.566070000000003</v>
      </c>
      <c r="BW2039">
        <v>38.478619999999999</v>
      </c>
      <c r="BX2039">
        <v>32.220790000000001</v>
      </c>
      <c r="BY2039">
        <v>32.520719999999997</v>
      </c>
      <c r="BZ2039">
        <v>-52.465890000000002</v>
      </c>
      <c r="CA2039">
        <v>-23.003299999999999</v>
      </c>
      <c r="CB2039">
        <v>-24.66872</v>
      </c>
      <c r="CC2039">
        <v>-40.142069999999997</v>
      </c>
      <c r="CD2039">
        <v>4.8682270000000001</v>
      </c>
      <c r="CE2039">
        <v>30.554790000000001</v>
      </c>
      <c r="CF2039">
        <v>29.236830000000001</v>
      </c>
      <c r="CG2039">
        <v>28.971879999999999</v>
      </c>
      <c r="CH2039">
        <v>26.53218</v>
      </c>
      <c r="CI2039">
        <v>18.567820000000001</v>
      </c>
      <c r="CJ2039">
        <v>38.825200000000002</v>
      </c>
      <c r="CK2039">
        <v>97.39452</v>
      </c>
      <c r="CL2039">
        <v>171.70230000000001</v>
      </c>
      <c r="CM2039">
        <v>-20.562010000000001</v>
      </c>
      <c r="CN2039">
        <v>-38.246169999999999</v>
      </c>
      <c r="CO2039">
        <v>-35.179319999999997</v>
      </c>
      <c r="CP2039">
        <v>-37.373840000000001</v>
      </c>
      <c r="CQ2039">
        <v>230.47810000000001</v>
      </c>
      <c r="CR2039">
        <v>154.66</v>
      </c>
      <c r="CS2039">
        <v>139.1507</v>
      </c>
      <c r="CT2039">
        <v>122.3879</v>
      </c>
      <c r="CU2039">
        <v>87.404139999999998</v>
      </c>
      <c r="CV2039">
        <v>76.738849999999999</v>
      </c>
      <c r="CW2039">
        <v>36.87086</v>
      </c>
      <c r="CX2039">
        <v>58.118000000000002</v>
      </c>
      <c r="CY2039">
        <v>61.994430000000001</v>
      </c>
      <c r="CZ2039">
        <v>55.291559999999997</v>
      </c>
      <c r="DA2039">
        <v>113.8655</v>
      </c>
      <c r="DB2039">
        <v>83.856859999999998</v>
      </c>
      <c r="DC2039">
        <v>91.060739999999996</v>
      </c>
      <c r="DD2039">
        <v>120.0445</v>
      </c>
      <c r="DE2039">
        <v>155.98910000000001</v>
      </c>
      <c r="DF2039">
        <v>200.3313</v>
      </c>
      <c r="DG2039">
        <v>206.2533</v>
      </c>
      <c r="DH2039">
        <v>210.61070000000001</v>
      </c>
      <c r="DI2039">
        <v>311.52010000000001</v>
      </c>
      <c r="DJ2039">
        <v>259.44540000000001</v>
      </c>
      <c r="DK2039">
        <v>309.7953</v>
      </c>
      <c r="DL2039">
        <v>297.16449999999998</v>
      </c>
      <c r="DM2039">
        <v>205.2996</v>
      </c>
      <c r="DN2039">
        <v>208.7681</v>
      </c>
      <c r="DO2039">
        <v>19</v>
      </c>
      <c r="DP2039">
        <v>20</v>
      </c>
      <c r="DQ2039" s="14"/>
      <c r="DR2039" s="14"/>
    </row>
    <row r="2040" spans="1:122" hidden="1" x14ac:dyDescent="0.25">
      <c r="A2040" t="str">
        <f t="shared" si="31"/>
        <v>OtherDR-No_Elect DA 1-4 (1PM-9PM) with Weekends_44438_19-20</v>
      </c>
      <c r="B2040" t="s">
        <v>62</v>
      </c>
      <c r="C2040" t="s">
        <v>323</v>
      </c>
      <c r="D2040" t="s">
        <v>61</v>
      </c>
      <c r="E2040" t="s">
        <v>61</v>
      </c>
      <c r="F2040" t="s">
        <v>61</v>
      </c>
      <c r="G2040" t="s">
        <v>61</v>
      </c>
      <c r="H2040" t="s">
        <v>61</v>
      </c>
      <c r="I2040" t="s">
        <v>97</v>
      </c>
      <c r="J2040" t="s">
        <v>61</v>
      </c>
      <c r="K2040" t="s">
        <v>264</v>
      </c>
      <c r="L2040" s="18">
        <v>44438</v>
      </c>
      <c r="M2040">
        <v>19</v>
      </c>
      <c r="N2040">
        <v>20</v>
      </c>
      <c r="O2040" t="s">
        <v>263</v>
      </c>
      <c r="P2040">
        <v>19</v>
      </c>
      <c r="Q2040">
        <v>18</v>
      </c>
      <c r="R2040">
        <v>0</v>
      </c>
      <c r="S2040">
        <v>0</v>
      </c>
      <c r="T2040">
        <v>0</v>
      </c>
      <c r="U2040">
        <v>0</v>
      </c>
      <c r="V2040">
        <v>0</v>
      </c>
      <c r="W2040">
        <v>1229.6061</v>
      </c>
      <c r="X2040">
        <v>1861.5071</v>
      </c>
      <c r="Y2040">
        <v>1849.2583999999999</v>
      </c>
      <c r="Z2040">
        <v>1984.5393999999999</v>
      </c>
      <c r="AA2040">
        <v>2252.3993</v>
      </c>
      <c r="AB2040">
        <v>2924.2815999999998</v>
      </c>
      <c r="AC2040">
        <v>3010.5203999999999</v>
      </c>
      <c r="AD2040">
        <v>2974.1576</v>
      </c>
      <c r="AE2040">
        <v>2722.5628000000002</v>
      </c>
      <c r="AF2040">
        <v>2420.6095</v>
      </c>
      <c r="AG2040">
        <v>2619.7147</v>
      </c>
      <c r="AH2040">
        <v>2680.4070999999999</v>
      </c>
      <c r="AI2040">
        <v>2844.0909999999999</v>
      </c>
      <c r="AJ2040">
        <v>2918.3588</v>
      </c>
      <c r="AK2040">
        <v>2624.1702</v>
      </c>
      <c r="AL2040">
        <v>2514.5666000000001</v>
      </c>
      <c r="AM2040">
        <v>2107.7523000000001</v>
      </c>
      <c r="AN2040">
        <v>1909.7375</v>
      </c>
      <c r="AO2040">
        <v>1821.2862</v>
      </c>
      <c r="AP2040">
        <v>1917.2530999999999</v>
      </c>
      <c r="AQ2040">
        <v>2404.7033000000001</v>
      </c>
      <c r="AR2040">
        <v>2828.8002000000001</v>
      </c>
      <c r="AS2040">
        <v>2696.2139999999999</v>
      </c>
      <c r="AT2040">
        <v>2567.489</v>
      </c>
      <c r="AU2040">
        <v>78.083332999999996</v>
      </c>
      <c r="AV2040">
        <v>77.083332999999996</v>
      </c>
      <c r="AW2040">
        <v>73.5</v>
      </c>
      <c r="AX2040">
        <v>71.5</v>
      </c>
      <c r="AY2040">
        <v>70.75</v>
      </c>
      <c r="AZ2040">
        <v>70</v>
      </c>
      <c r="BA2040">
        <v>69.166667000000004</v>
      </c>
      <c r="BB2040">
        <v>69.75</v>
      </c>
      <c r="BC2040">
        <v>72.916667000000004</v>
      </c>
      <c r="BD2040">
        <v>77.083332999999996</v>
      </c>
      <c r="BE2040">
        <v>80.25</v>
      </c>
      <c r="BF2040">
        <v>84.333332999999996</v>
      </c>
      <c r="BG2040">
        <v>88.416667000000004</v>
      </c>
      <c r="BH2040">
        <v>92.583332999999996</v>
      </c>
      <c r="BI2040">
        <v>96.583332999999996</v>
      </c>
      <c r="BJ2040">
        <v>97.416667000000004</v>
      </c>
      <c r="BK2040">
        <v>99.916667000000004</v>
      </c>
      <c r="BL2040">
        <v>99.666667000000004</v>
      </c>
      <c r="BM2040">
        <v>97.333332999999996</v>
      </c>
      <c r="BN2040">
        <v>94.5</v>
      </c>
      <c r="BO2040">
        <v>87.25</v>
      </c>
      <c r="BP2040">
        <v>83.583332999999996</v>
      </c>
      <c r="BQ2040">
        <v>80.416667000000004</v>
      </c>
      <c r="BR2040">
        <v>78.333332999999996</v>
      </c>
      <c r="BS2040">
        <v>-15.96067</v>
      </c>
      <c r="BT2040">
        <v>-142.79320000000001</v>
      </c>
      <c r="BU2040">
        <v>-63.703670000000002</v>
      </c>
      <c r="BV2040">
        <v>-49.994709999999998</v>
      </c>
      <c r="BW2040">
        <v>182.1832</v>
      </c>
      <c r="BX2040">
        <v>-214.81219999999999</v>
      </c>
      <c r="BY2040">
        <v>-146.0378</v>
      </c>
      <c r="BZ2040">
        <v>-66.605930000000001</v>
      </c>
      <c r="CA2040">
        <v>-19.306550000000001</v>
      </c>
      <c r="CB2040">
        <v>248.43090000000001</v>
      </c>
      <c r="CC2040">
        <v>96.892489999999995</v>
      </c>
      <c r="CD2040">
        <v>66.144069999999999</v>
      </c>
      <c r="CE2040">
        <v>-155.67310000000001</v>
      </c>
      <c r="CF2040">
        <v>-287.0924</v>
      </c>
      <c r="CG2040">
        <v>-152.5856</v>
      </c>
      <c r="CH2040">
        <v>-124.7872</v>
      </c>
      <c r="CI2040">
        <v>297.64879999999999</v>
      </c>
      <c r="CJ2040">
        <v>654.19380000000001</v>
      </c>
      <c r="CK2040">
        <v>1115.99</v>
      </c>
      <c r="CL2040">
        <v>1255.3440000000001</v>
      </c>
      <c r="CM2040">
        <v>821.62819999999999</v>
      </c>
      <c r="CN2040">
        <v>247.5778</v>
      </c>
      <c r="CO2040">
        <v>226.6806</v>
      </c>
      <c r="CP2040">
        <v>188.6643</v>
      </c>
      <c r="CQ2040">
        <v>4134.3370000000004</v>
      </c>
      <c r="CR2040">
        <v>3688.63</v>
      </c>
      <c r="CS2040">
        <v>2777.21</v>
      </c>
      <c r="CT2040">
        <v>4052.6770000000001</v>
      </c>
      <c r="CU2040">
        <v>3194.509</v>
      </c>
      <c r="CV2040">
        <v>1869.4970000000001</v>
      </c>
      <c r="CW2040">
        <v>1557.6469999999999</v>
      </c>
      <c r="CX2040">
        <v>1113.758</v>
      </c>
      <c r="CY2040">
        <v>1470.345</v>
      </c>
      <c r="CZ2040">
        <v>3931.3150000000001</v>
      </c>
      <c r="DA2040">
        <v>5363.1319999999996</v>
      </c>
      <c r="DB2040">
        <v>5697.2790000000005</v>
      </c>
      <c r="DC2040">
        <v>6183.3860000000004</v>
      </c>
      <c r="DD2040">
        <v>6941.0020000000004</v>
      </c>
      <c r="DE2040">
        <v>6333.8580000000002</v>
      </c>
      <c r="DF2040">
        <v>6892.0169999999998</v>
      </c>
      <c r="DG2040">
        <v>5987.683</v>
      </c>
      <c r="DH2040">
        <v>6222.9539999999997</v>
      </c>
      <c r="DI2040">
        <v>5912.79</v>
      </c>
      <c r="DJ2040">
        <v>5555.1530000000002</v>
      </c>
      <c r="DK2040">
        <v>5994.7650000000003</v>
      </c>
      <c r="DL2040">
        <v>5399.9979999999996</v>
      </c>
      <c r="DM2040">
        <v>5596.5469999999996</v>
      </c>
      <c r="DN2040">
        <v>5232.8419999999996</v>
      </c>
      <c r="DO2040">
        <v>19</v>
      </c>
      <c r="DP2040">
        <v>20</v>
      </c>
      <c r="DQ2040" s="14"/>
      <c r="DR2040" s="14"/>
    </row>
    <row r="2041" spans="1:122" hidden="1" x14ac:dyDescent="0.25">
      <c r="A2041" t="str">
        <f t="shared" si="31"/>
        <v>Industry_Type-2. Manufacturing_Elect DA 1-4 (1PM-9PM) with Weekends_44438_19-20</v>
      </c>
      <c r="B2041" t="s">
        <v>62</v>
      </c>
      <c r="C2041" t="s">
        <v>218</v>
      </c>
      <c r="D2041" t="s">
        <v>61</v>
      </c>
      <c r="E2041" t="s">
        <v>61</v>
      </c>
      <c r="F2041" t="s">
        <v>61</v>
      </c>
      <c r="G2041" t="s">
        <v>38</v>
      </c>
      <c r="H2041" t="s">
        <v>61</v>
      </c>
      <c r="I2041" t="s">
        <v>61</v>
      </c>
      <c r="J2041" t="s">
        <v>61</v>
      </c>
      <c r="K2041" t="s">
        <v>264</v>
      </c>
      <c r="L2041" s="18">
        <v>44438</v>
      </c>
      <c r="M2041">
        <v>19</v>
      </c>
      <c r="N2041">
        <v>20</v>
      </c>
      <c r="O2041" t="s">
        <v>263</v>
      </c>
      <c r="P2041">
        <v>1</v>
      </c>
      <c r="Q2041">
        <v>1</v>
      </c>
      <c r="R2041">
        <v>0</v>
      </c>
      <c r="S2041">
        <v>0</v>
      </c>
      <c r="T2041">
        <v>1</v>
      </c>
      <c r="U2041">
        <v>0</v>
      </c>
      <c r="V2041">
        <v>1</v>
      </c>
      <c r="W2041">
        <v>332.64</v>
      </c>
      <c r="X2041">
        <v>323.64</v>
      </c>
      <c r="Y2041">
        <v>335.16</v>
      </c>
      <c r="Z2041">
        <v>383.04</v>
      </c>
      <c r="AA2041">
        <v>708.84</v>
      </c>
      <c r="AB2041">
        <v>1148.76</v>
      </c>
      <c r="AC2041">
        <v>1250.28</v>
      </c>
      <c r="AD2041">
        <v>1147.68</v>
      </c>
      <c r="AE2041">
        <v>882.36</v>
      </c>
      <c r="AF2041">
        <v>730.08</v>
      </c>
      <c r="AG2041">
        <v>714.24</v>
      </c>
      <c r="AH2041">
        <v>725.76</v>
      </c>
      <c r="AI2041">
        <v>745.92</v>
      </c>
      <c r="AJ2041">
        <v>683.64</v>
      </c>
      <c r="AK2041">
        <v>522</v>
      </c>
      <c r="AL2041">
        <v>370.08</v>
      </c>
      <c r="AM2041">
        <v>199.08</v>
      </c>
      <c r="AN2041">
        <v>283.68</v>
      </c>
      <c r="AO2041">
        <v>463.68</v>
      </c>
      <c r="AP2041">
        <v>582.48</v>
      </c>
      <c r="AQ2041">
        <v>638.28</v>
      </c>
      <c r="AR2041">
        <v>683.64</v>
      </c>
      <c r="AS2041">
        <v>541.44000000000005</v>
      </c>
      <c r="AT2041">
        <v>442.44</v>
      </c>
      <c r="AU2041">
        <v>76</v>
      </c>
      <c r="AV2041">
        <v>75</v>
      </c>
      <c r="AW2041">
        <v>73.5</v>
      </c>
      <c r="AX2041">
        <v>71.5</v>
      </c>
      <c r="AY2041">
        <v>69.5</v>
      </c>
      <c r="AZ2041">
        <v>70</v>
      </c>
      <c r="BA2041">
        <v>70</v>
      </c>
      <c r="BB2041">
        <v>68.5</v>
      </c>
      <c r="BC2041">
        <v>70</v>
      </c>
      <c r="BD2041">
        <v>72.5</v>
      </c>
      <c r="BE2041">
        <v>76.5</v>
      </c>
      <c r="BF2041">
        <v>81</v>
      </c>
      <c r="BG2041">
        <v>85.5</v>
      </c>
      <c r="BH2041">
        <v>90.5</v>
      </c>
      <c r="BI2041">
        <v>94.5</v>
      </c>
      <c r="BJ2041">
        <v>97</v>
      </c>
      <c r="BK2041">
        <v>99.5</v>
      </c>
      <c r="BL2041">
        <v>100.5</v>
      </c>
      <c r="BM2041">
        <v>99</v>
      </c>
      <c r="BN2041">
        <v>94.5</v>
      </c>
      <c r="BO2041">
        <v>88.5</v>
      </c>
      <c r="BP2041">
        <v>84</v>
      </c>
      <c r="BQ2041">
        <v>80</v>
      </c>
      <c r="BR2041">
        <v>77.5</v>
      </c>
      <c r="BS2041">
        <v>5.1365049999999997</v>
      </c>
      <c r="BT2041">
        <v>14.91226</v>
      </c>
      <c r="BU2041">
        <v>11.45804</v>
      </c>
      <c r="BV2041">
        <v>28.241389999999999</v>
      </c>
      <c r="BW2041">
        <v>110.0309</v>
      </c>
      <c r="BX2041">
        <v>-28.227910000000001</v>
      </c>
      <c r="BY2041">
        <v>-25.812010000000001</v>
      </c>
      <c r="BZ2041">
        <v>-5.7696529999999999</v>
      </c>
      <c r="CA2041">
        <v>-27.97766</v>
      </c>
      <c r="CB2041">
        <v>-22.243770000000001</v>
      </c>
      <c r="CC2041">
        <v>-29.950990000000001</v>
      </c>
      <c r="CD2041">
        <v>-49.714170000000003</v>
      </c>
      <c r="CE2041">
        <v>-54.482059999999997</v>
      </c>
      <c r="CF2041">
        <v>-44.140749999999997</v>
      </c>
      <c r="CG2041">
        <v>-23.469539999999999</v>
      </c>
      <c r="CH2041">
        <v>7.6834110000000004</v>
      </c>
      <c r="CI2041">
        <v>101.15170000000001</v>
      </c>
      <c r="CJ2041">
        <v>89.023830000000004</v>
      </c>
      <c r="CK2041">
        <v>159.5718</v>
      </c>
      <c r="CL2041">
        <v>187.82820000000001</v>
      </c>
      <c r="CM2041">
        <v>111.0903</v>
      </c>
      <c r="CN2041">
        <v>6.8262939999999999</v>
      </c>
      <c r="CO2041">
        <v>33.975459999999998</v>
      </c>
      <c r="CP2041">
        <v>65.597899999999996</v>
      </c>
      <c r="CQ2041">
        <v>184.23230000000001</v>
      </c>
      <c r="CR2041">
        <v>139.9111</v>
      </c>
      <c r="CS2041">
        <v>132.51400000000001</v>
      </c>
      <c r="CT2041">
        <v>326.2706</v>
      </c>
      <c r="CU2041">
        <v>520.52560000000005</v>
      </c>
      <c r="CV2041">
        <v>219.32499999999999</v>
      </c>
      <c r="CW2041">
        <v>264.57069999999999</v>
      </c>
      <c r="CX2041">
        <v>151.00280000000001</v>
      </c>
      <c r="CY2041">
        <v>200.9228</v>
      </c>
      <c r="CZ2041">
        <v>517.46990000000005</v>
      </c>
      <c r="DA2041">
        <v>609.1748</v>
      </c>
      <c r="DB2041">
        <v>745.09090000000003</v>
      </c>
      <c r="DC2041">
        <v>927.30380000000002</v>
      </c>
      <c r="DD2041">
        <v>1157.751</v>
      </c>
      <c r="DE2041">
        <v>1103.646</v>
      </c>
      <c r="DF2041">
        <v>1310.3140000000001</v>
      </c>
      <c r="DG2041">
        <v>980.49210000000005</v>
      </c>
      <c r="DH2041">
        <v>991.89369999999997</v>
      </c>
      <c r="DI2041">
        <v>551.9597</v>
      </c>
      <c r="DJ2041">
        <v>376.1223</v>
      </c>
      <c r="DK2041">
        <v>427.22710000000001</v>
      </c>
      <c r="DL2041">
        <v>192.70320000000001</v>
      </c>
      <c r="DM2041">
        <v>143.98169999999999</v>
      </c>
      <c r="DN2041">
        <v>104.4423</v>
      </c>
      <c r="DO2041">
        <v>19</v>
      </c>
      <c r="DP2041">
        <v>20</v>
      </c>
      <c r="DQ2041" s="14"/>
      <c r="DR2041" s="14"/>
    </row>
    <row r="2042" spans="1:122" hidden="1" x14ac:dyDescent="0.25">
      <c r="A2042" t="str">
        <f t="shared" si="31"/>
        <v>Industry_Type-1. Agriculture, Mining &amp; Construction_Elect DA 1-4 (1PM-9PM) with Weekends_44438_19-20</v>
      </c>
      <c r="B2042" t="s">
        <v>62</v>
      </c>
      <c r="C2042" t="s">
        <v>211</v>
      </c>
      <c r="D2042" t="s">
        <v>61</v>
      </c>
      <c r="E2042" t="s">
        <v>61</v>
      </c>
      <c r="F2042" t="s">
        <v>61</v>
      </c>
      <c r="G2042" t="s">
        <v>30</v>
      </c>
      <c r="H2042" t="s">
        <v>61</v>
      </c>
      <c r="I2042" t="s">
        <v>61</v>
      </c>
      <c r="J2042" t="s">
        <v>61</v>
      </c>
      <c r="K2042" t="s">
        <v>264</v>
      </c>
      <c r="L2042" s="18">
        <v>44438</v>
      </c>
      <c r="M2042">
        <v>19</v>
      </c>
      <c r="N2042">
        <v>20</v>
      </c>
      <c r="O2042" t="s">
        <v>263</v>
      </c>
      <c r="P2042">
        <v>17</v>
      </c>
      <c r="Q2042">
        <v>16</v>
      </c>
      <c r="R2042">
        <v>0</v>
      </c>
      <c r="S2042">
        <v>1</v>
      </c>
      <c r="T2042">
        <v>0</v>
      </c>
      <c r="U2042">
        <v>0</v>
      </c>
      <c r="V2042">
        <v>1</v>
      </c>
      <c r="W2042">
        <v>706.02062999999998</v>
      </c>
      <c r="X2042">
        <v>1349.9838</v>
      </c>
      <c r="Y2042">
        <v>1325.6695999999999</v>
      </c>
      <c r="Z2042">
        <v>1409.8206</v>
      </c>
      <c r="AA2042">
        <v>1333.4078</v>
      </c>
      <c r="AB2042">
        <v>1542.4227000000001</v>
      </c>
      <c r="AC2042">
        <v>1523.2764999999999</v>
      </c>
      <c r="AD2042">
        <v>1591.0969</v>
      </c>
      <c r="AE2042">
        <v>1707.7244000000001</v>
      </c>
      <c r="AF2042">
        <v>1588.6596</v>
      </c>
      <c r="AG2042">
        <v>1806.6696999999999</v>
      </c>
      <c r="AH2042">
        <v>1898.6162999999999</v>
      </c>
      <c r="AI2042">
        <v>2070.2620999999999</v>
      </c>
      <c r="AJ2042">
        <v>2211.1911</v>
      </c>
      <c r="AK2042">
        <v>2086.8094999999998</v>
      </c>
      <c r="AL2042">
        <v>2135.7323000000001</v>
      </c>
      <c r="AM2042">
        <v>1898.2391</v>
      </c>
      <c r="AN2042">
        <v>1620.8915999999999</v>
      </c>
      <c r="AO2042">
        <v>1340.4808</v>
      </c>
      <c r="AP2042">
        <v>1310.4716000000001</v>
      </c>
      <c r="AQ2042">
        <v>1496.0213000000001</v>
      </c>
      <c r="AR2042">
        <v>1863.1107999999999</v>
      </c>
      <c r="AS2042">
        <v>1879.3371999999999</v>
      </c>
      <c r="AT2042">
        <v>1855.3353999999999</v>
      </c>
      <c r="AU2042">
        <v>78.34375</v>
      </c>
      <c r="AV2042">
        <v>77.34375</v>
      </c>
      <c r="AW2042">
        <v>73.5</v>
      </c>
      <c r="AX2042">
        <v>71.5</v>
      </c>
      <c r="AY2042">
        <v>70.90625</v>
      </c>
      <c r="AZ2042">
        <v>70</v>
      </c>
      <c r="BA2042">
        <v>69.0625</v>
      </c>
      <c r="BB2042">
        <v>69.90625</v>
      </c>
      <c r="BC2042">
        <v>73.28125</v>
      </c>
      <c r="BD2042">
        <v>77.65625</v>
      </c>
      <c r="BE2042">
        <v>80.71875</v>
      </c>
      <c r="BF2042">
        <v>84.75</v>
      </c>
      <c r="BG2042">
        <v>88.78125</v>
      </c>
      <c r="BH2042">
        <v>92.84375</v>
      </c>
      <c r="BI2042">
        <v>96.84375</v>
      </c>
      <c r="BJ2042">
        <v>97.46875</v>
      </c>
      <c r="BK2042">
        <v>99.96875</v>
      </c>
      <c r="BL2042">
        <v>99.5625</v>
      </c>
      <c r="BM2042">
        <v>97.125</v>
      </c>
      <c r="BN2042">
        <v>94.5</v>
      </c>
      <c r="BO2042">
        <v>87.09375</v>
      </c>
      <c r="BP2042">
        <v>83.53125</v>
      </c>
      <c r="BQ2042">
        <v>80.46875</v>
      </c>
      <c r="BR2042">
        <v>78.4375</v>
      </c>
      <c r="BS2042">
        <v>-56.442250000000001</v>
      </c>
      <c r="BT2042">
        <v>-199.40559999999999</v>
      </c>
      <c r="BU2042">
        <v>-120.4751</v>
      </c>
      <c r="BV2042">
        <v>-127.6815</v>
      </c>
      <c r="BW2042">
        <v>25.590389999999999</v>
      </c>
      <c r="BX2042">
        <v>-220.46789999999999</v>
      </c>
      <c r="BY2042">
        <v>-154.12649999999999</v>
      </c>
      <c r="BZ2042">
        <v>-5.1688700000000001</v>
      </c>
      <c r="CA2042">
        <v>34.733699999999999</v>
      </c>
      <c r="CB2042">
        <v>299.90989999999999</v>
      </c>
      <c r="CC2042">
        <v>172.00380000000001</v>
      </c>
      <c r="CD2042">
        <v>114.2281</v>
      </c>
      <c r="CE2042">
        <v>-131.27459999999999</v>
      </c>
      <c r="CF2042">
        <v>-273.14569999999998</v>
      </c>
      <c r="CG2042">
        <v>-159.4357</v>
      </c>
      <c r="CH2042">
        <v>-161.9622</v>
      </c>
      <c r="CI2042">
        <v>172.405</v>
      </c>
      <c r="CJ2042">
        <v>522.65809999999999</v>
      </c>
      <c r="CK2042">
        <v>850.3057</v>
      </c>
      <c r="CL2042">
        <v>881.60209999999995</v>
      </c>
      <c r="CM2042">
        <v>730.84730000000002</v>
      </c>
      <c r="CN2042">
        <v>282.59019999999998</v>
      </c>
      <c r="CO2042">
        <v>229.45099999999999</v>
      </c>
      <c r="CP2042">
        <v>159.91739999999999</v>
      </c>
      <c r="CQ2042">
        <v>3720.7460000000001</v>
      </c>
      <c r="CR2042">
        <v>3404.7809999999999</v>
      </c>
      <c r="CS2042">
        <v>2507.1880000000001</v>
      </c>
      <c r="CT2042">
        <v>3599.6840000000002</v>
      </c>
      <c r="CU2042">
        <v>2550.3850000000002</v>
      </c>
      <c r="CV2042">
        <v>1559.9490000000001</v>
      </c>
      <c r="CW2042">
        <v>1237.9100000000001</v>
      </c>
      <c r="CX2042">
        <v>892.38289999999995</v>
      </c>
      <c r="CY2042">
        <v>1192.9459999999999</v>
      </c>
      <c r="CZ2042">
        <v>3336.6190000000001</v>
      </c>
      <c r="DA2042">
        <v>4617.6869999999999</v>
      </c>
      <c r="DB2042">
        <v>4836.6859999999997</v>
      </c>
      <c r="DC2042">
        <v>5115.3760000000002</v>
      </c>
      <c r="DD2042">
        <v>5590.1210000000001</v>
      </c>
      <c r="DE2042">
        <v>4995.4620000000004</v>
      </c>
      <c r="DF2042">
        <v>5277.6229999999996</v>
      </c>
      <c r="DG2042">
        <v>4727.0029999999997</v>
      </c>
      <c r="DH2042">
        <v>4947.5889999999999</v>
      </c>
      <c r="DI2042">
        <v>5016.0590000000002</v>
      </c>
      <c r="DJ2042">
        <v>4910.9920000000002</v>
      </c>
      <c r="DK2042">
        <v>5241.8739999999998</v>
      </c>
      <c r="DL2042">
        <v>4918.2690000000002</v>
      </c>
      <c r="DM2042">
        <v>5276.1229999999996</v>
      </c>
      <c r="DN2042">
        <v>4948.3360000000002</v>
      </c>
      <c r="DO2042">
        <v>19</v>
      </c>
      <c r="DP2042">
        <v>20</v>
      </c>
      <c r="DQ2042" s="14"/>
      <c r="DR2042" s="14"/>
    </row>
    <row r="2043" spans="1:122" hidden="1" x14ac:dyDescent="0.25">
      <c r="A2043" t="str">
        <f t="shared" si="31"/>
        <v>Industry_Type-3. Wholesale, Transport, other utilities_Elect DA 1-4 (1PM-9PM) with Weekends_44438_19-20</v>
      </c>
      <c r="B2043" t="s">
        <v>62</v>
      </c>
      <c r="C2043" t="s">
        <v>202</v>
      </c>
      <c r="D2043" t="s">
        <v>61</v>
      </c>
      <c r="E2043" t="s">
        <v>61</v>
      </c>
      <c r="F2043" t="s">
        <v>61</v>
      </c>
      <c r="G2043" t="s">
        <v>31</v>
      </c>
      <c r="H2043" t="s">
        <v>61</v>
      </c>
      <c r="I2043" t="s">
        <v>61</v>
      </c>
      <c r="J2043" t="s">
        <v>61</v>
      </c>
      <c r="K2043" t="s">
        <v>264</v>
      </c>
      <c r="L2043" s="18">
        <v>44438</v>
      </c>
      <c r="M2043">
        <v>19</v>
      </c>
      <c r="N2043">
        <v>20</v>
      </c>
      <c r="O2043" t="s">
        <v>263</v>
      </c>
      <c r="P2043">
        <v>1</v>
      </c>
      <c r="Q2043">
        <v>1</v>
      </c>
      <c r="R2043">
        <v>0</v>
      </c>
      <c r="S2043">
        <v>0</v>
      </c>
      <c r="T2043">
        <v>1</v>
      </c>
      <c r="U2043">
        <v>0</v>
      </c>
      <c r="V2043">
        <v>1</v>
      </c>
      <c r="W2043">
        <v>167.76</v>
      </c>
      <c r="X2043">
        <v>169.32</v>
      </c>
      <c r="Y2043">
        <v>169.08</v>
      </c>
      <c r="Z2043">
        <v>170.16</v>
      </c>
      <c r="AA2043">
        <v>170.04</v>
      </c>
      <c r="AB2043">
        <v>169.92</v>
      </c>
      <c r="AC2043">
        <v>168.12</v>
      </c>
      <c r="AD2043">
        <v>172.44</v>
      </c>
      <c r="AE2043">
        <v>89.64</v>
      </c>
      <c r="AF2043">
        <v>67.92</v>
      </c>
      <c r="AG2043">
        <v>67.2</v>
      </c>
      <c r="AH2043">
        <v>26.64</v>
      </c>
      <c r="AI2043">
        <v>0</v>
      </c>
      <c r="AJ2043">
        <v>0</v>
      </c>
      <c r="AK2043">
        <v>0</v>
      </c>
      <c r="AL2043">
        <v>2.04</v>
      </c>
      <c r="AM2043">
        <v>11.16</v>
      </c>
      <c r="AN2043">
        <v>0</v>
      </c>
      <c r="AO2043">
        <v>0.12</v>
      </c>
      <c r="AP2043">
        <v>0.48</v>
      </c>
      <c r="AQ2043">
        <v>231.84</v>
      </c>
      <c r="AR2043">
        <v>242.76</v>
      </c>
      <c r="AS2043">
        <v>244.08</v>
      </c>
      <c r="AT2043">
        <v>243.72</v>
      </c>
      <c r="AU2043">
        <v>76</v>
      </c>
      <c r="AV2043">
        <v>75</v>
      </c>
      <c r="AW2043">
        <v>73.5</v>
      </c>
      <c r="AX2043">
        <v>71.5</v>
      </c>
      <c r="AY2043">
        <v>69.5</v>
      </c>
      <c r="AZ2043">
        <v>70</v>
      </c>
      <c r="BA2043">
        <v>70</v>
      </c>
      <c r="BB2043">
        <v>68.5</v>
      </c>
      <c r="BC2043">
        <v>70</v>
      </c>
      <c r="BD2043">
        <v>72.5</v>
      </c>
      <c r="BE2043">
        <v>76.5</v>
      </c>
      <c r="BF2043">
        <v>81</v>
      </c>
      <c r="BG2043">
        <v>85.5</v>
      </c>
      <c r="BH2043">
        <v>90.5</v>
      </c>
      <c r="BI2043">
        <v>94.5</v>
      </c>
      <c r="BJ2043">
        <v>97</v>
      </c>
      <c r="BK2043">
        <v>99.5</v>
      </c>
      <c r="BL2043">
        <v>100.5</v>
      </c>
      <c r="BM2043">
        <v>99</v>
      </c>
      <c r="BN2043">
        <v>94.5</v>
      </c>
      <c r="BO2043">
        <v>88.5</v>
      </c>
      <c r="BP2043">
        <v>84</v>
      </c>
      <c r="BQ2043">
        <v>80</v>
      </c>
      <c r="BR2043">
        <v>77.5</v>
      </c>
      <c r="BS2043">
        <v>32.86497</v>
      </c>
      <c r="BT2043">
        <v>37.485869999999998</v>
      </c>
      <c r="BU2043">
        <v>41.579439999999998</v>
      </c>
      <c r="BV2043">
        <v>44.566070000000003</v>
      </c>
      <c r="BW2043">
        <v>38.478619999999999</v>
      </c>
      <c r="BX2043">
        <v>32.220790000000001</v>
      </c>
      <c r="BY2043">
        <v>32.520719999999997</v>
      </c>
      <c r="BZ2043">
        <v>-52.465890000000002</v>
      </c>
      <c r="CA2043">
        <v>-23.003299999999999</v>
      </c>
      <c r="CB2043">
        <v>-24.66872</v>
      </c>
      <c r="CC2043">
        <v>-40.142069999999997</v>
      </c>
      <c r="CD2043">
        <v>4.8682270000000001</v>
      </c>
      <c r="CE2043">
        <v>30.554790000000001</v>
      </c>
      <c r="CF2043">
        <v>29.236830000000001</v>
      </c>
      <c r="CG2043">
        <v>28.971879999999999</v>
      </c>
      <c r="CH2043">
        <v>26.53218</v>
      </c>
      <c r="CI2043">
        <v>18.567820000000001</v>
      </c>
      <c r="CJ2043">
        <v>38.825200000000002</v>
      </c>
      <c r="CK2043">
        <v>97.39452</v>
      </c>
      <c r="CL2043">
        <v>171.70230000000001</v>
      </c>
      <c r="CM2043">
        <v>-20.562010000000001</v>
      </c>
      <c r="CN2043">
        <v>-38.246169999999999</v>
      </c>
      <c r="CO2043">
        <v>-35.179319999999997</v>
      </c>
      <c r="CP2043">
        <v>-37.373840000000001</v>
      </c>
      <c r="CQ2043">
        <v>230.47810000000001</v>
      </c>
      <c r="CR2043">
        <v>154.66</v>
      </c>
      <c r="CS2043">
        <v>139.1507</v>
      </c>
      <c r="CT2043">
        <v>122.3879</v>
      </c>
      <c r="CU2043">
        <v>87.404139999999998</v>
      </c>
      <c r="CV2043">
        <v>76.738849999999999</v>
      </c>
      <c r="CW2043">
        <v>36.87086</v>
      </c>
      <c r="CX2043">
        <v>58.118000000000002</v>
      </c>
      <c r="CY2043">
        <v>61.994430000000001</v>
      </c>
      <c r="CZ2043">
        <v>55.291559999999997</v>
      </c>
      <c r="DA2043">
        <v>113.8655</v>
      </c>
      <c r="DB2043">
        <v>83.856859999999998</v>
      </c>
      <c r="DC2043">
        <v>91.060739999999996</v>
      </c>
      <c r="DD2043">
        <v>120.0445</v>
      </c>
      <c r="DE2043">
        <v>155.98910000000001</v>
      </c>
      <c r="DF2043">
        <v>200.3313</v>
      </c>
      <c r="DG2043">
        <v>206.2533</v>
      </c>
      <c r="DH2043">
        <v>210.61070000000001</v>
      </c>
      <c r="DI2043">
        <v>311.52010000000001</v>
      </c>
      <c r="DJ2043">
        <v>259.44540000000001</v>
      </c>
      <c r="DK2043">
        <v>309.7953</v>
      </c>
      <c r="DL2043">
        <v>297.16449999999998</v>
      </c>
      <c r="DM2043">
        <v>205.2996</v>
      </c>
      <c r="DN2043">
        <v>208.7681</v>
      </c>
      <c r="DO2043">
        <v>19</v>
      </c>
      <c r="DP2043">
        <v>20</v>
      </c>
      <c r="DQ2043" s="14"/>
      <c r="DR2043" s="14"/>
    </row>
    <row r="2044" spans="1:122" hidden="1" x14ac:dyDescent="0.25">
      <c r="A2044" t="str">
        <f t="shared" si="31"/>
        <v>sublap_id-SLAP_PGSI_Elect DA 1-4 (1PM-9PM) with Weekends_44438_19-20</v>
      </c>
      <c r="B2044" t="s">
        <v>62</v>
      </c>
      <c r="C2044" t="s">
        <v>277</v>
      </c>
      <c r="D2044" t="s">
        <v>61</v>
      </c>
      <c r="E2044" t="s">
        <v>278</v>
      </c>
      <c r="F2044" t="s">
        <v>61</v>
      </c>
      <c r="G2044" t="s">
        <v>61</v>
      </c>
      <c r="H2044" t="s">
        <v>61</v>
      </c>
      <c r="I2044" t="s">
        <v>61</v>
      </c>
      <c r="J2044" t="s">
        <v>61</v>
      </c>
      <c r="K2044" t="s">
        <v>264</v>
      </c>
      <c r="L2044" s="18">
        <v>44438</v>
      </c>
      <c r="M2044">
        <v>19</v>
      </c>
      <c r="N2044">
        <v>20</v>
      </c>
      <c r="O2044" t="s">
        <v>263</v>
      </c>
      <c r="P2044">
        <v>1</v>
      </c>
      <c r="Q2044">
        <v>1</v>
      </c>
      <c r="R2044">
        <v>0</v>
      </c>
      <c r="S2044">
        <v>0</v>
      </c>
      <c r="T2044">
        <v>1</v>
      </c>
      <c r="U2044">
        <v>0</v>
      </c>
      <c r="V2044">
        <v>1</v>
      </c>
      <c r="W2044">
        <v>167.76</v>
      </c>
      <c r="X2044">
        <v>169.32</v>
      </c>
      <c r="Y2044">
        <v>169.08</v>
      </c>
      <c r="Z2044">
        <v>170.16</v>
      </c>
      <c r="AA2044">
        <v>170.04</v>
      </c>
      <c r="AB2044">
        <v>169.92</v>
      </c>
      <c r="AC2044">
        <v>168.12</v>
      </c>
      <c r="AD2044">
        <v>172.44</v>
      </c>
      <c r="AE2044">
        <v>89.64</v>
      </c>
      <c r="AF2044">
        <v>67.92</v>
      </c>
      <c r="AG2044">
        <v>67.2</v>
      </c>
      <c r="AH2044">
        <v>26.64</v>
      </c>
      <c r="AI2044">
        <v>0</v>
      </c>
      <c r="AJ2044">
        <v>0</v>
      </c>
      <c r="AK2044">
        <v>0</v>
      </c>
      <c r="AL2044">
        <v>2.04</v>
      </c>
      <c r="AM2044">
        <v>11.16</v>
      </c>
      <c r="AN2044">
        <v>0</v>
      </c>
      <c r="AO2044">
        <v>0.12</v>
      </c>
      <c r="AP2044">
        <v>0.48</v>
      </c>
      <c r="AQ2044">
        <v>231.84</v>
      </c>
      <c r="AR2044">
        <v>242.76</v>
      </c>
      <c r="AS2044">
        <v>244.08</v>
      </c>
      <c r="AT2044">
        <v>243.72</v>
      </c>
      <c r="AU2044">
        <v>76</v>
      </c>
      <c r="AV2044">
        <v>75</v>
      </c>
      <c r="AW2044">
        <v>73.5</v>
      </c>
      <c r="AX2044">
        <v>71.5</v>
      </c>
      <c r="AY2044">
        <v>69.5</v>
      </c>
      <c r="AZ2044">
        <v>70</v>
      </c>
      <c r="BA2044">
        <v>70</v>
      </c>
      <c r="BB2044">
        <v>68.5</v>
      </c>
      <c r="BC2044">
        <v>70</v>
      </c>
      <c r="BD2044">
        <v>72.5</v>
      </c>
      <c r="BE2044">
        <v>76.5</v>
      </c>
      <c r="BF2044">
        <v>81</v>
      </c>
      <c r="BG2044">
        <v>85.5</v>
      </c>
      <c r="BH2044">
        <v>90.5</v>
      </c>
      <c r="BI2044">
        <v>94.5</v>
      </c>
      <c r="BJ2044">
        <v>97</v>
      </c>
      <c r="BK2044">
        <v>99.5</v>
      </c>
      <c r="BL2044">
        <v>100.5</v>
      </c>
      <c r="BM2044">
        <v>99</v>
      </c>
      <c r="BN2044">
        <v>94.5</v>
      </c>
      <c r="BO2044">
        <v>88.5</v>
      </c>
      <c r="BP2044">
        <v>84</v>
      </c>
      <c r="BQ2044">
        <v>80</v>
      </c>
      <c r="BR2044">
        <v>77.5</v>
      </c>
      <c r="BS2044">
        <v>32.86497</v>
      </c>
      <c r="BT2044">
        <v>37.485869999999998</v>
      </c>
      <c r="BU2044">
        <v>41.579439999999998</v>
      </c>
      <c r="BV2044">
        <v>44.566070000000003</v>
      </c>
      <c r="BW2044">
        <v>38.478619999999999</v>
      </c>
      <c r="BX2044">
        <v>32.220790000000001</v>
      </c>
      <c r="BY2044">
        <v>32.520719999999997</v>
      </c>
      <c r="BZ2044">
        <v>-52.465890000000002</v>
      </c>
      <c r="CA2044">
        <v>-23.003299999999999</v>
      </c>
      <c r="CB2044">
        <v>-24.66872</v>
      </c>
      <c r="CC2044">
        <v>-40.142069999999997</v>
      </c>
      <c r="CD2044">
        <v>4.8682270000000001</v>
      </c>
      <c r="CE2044">
        <v>30.554790000000001</v>
      </c>
      <c r="CF2044">
        <v>29.236830000000001</v>
      </c>
      <c r="CG2044">
        <v>28.971879999999999</v>
      </c>
      <c r="CH2044">
        <v>26.53218</v>
      </c>
      <c r="CI2044">
        <v>18.567820000000001</v>
      </c>
      <c r="CJ2044">
        <v>38.825200000000002</v>
      </c>
      <c r="CK2044">
        <v>97.39452</v>
      </c>
      <c r="CL2044">
        <v>171.70230000000001</v>
      </c>
      <c r="CM2044">
        <v>-20.562010000000001</v>
      </c>
      <c r="CN2044">
        <v>-38.246169999999999</v>
      </c>
      <c r="CO2044">
        <v>-35.179319999999997</v>
      </c>
      <c r="CP2044">
        <v>-37.373840000000001</v>
      </c>
      <c r="CQ2044">
        <v>230.47810000000001</v>
      </c>
      <c r="CR2044">
        <v>154.66</v>
      </c>
      <c r="CS2044">
        <v>139.1507</v>
      </c>
      <c r="CT2044">
        <v>122.3879</v>
      </c>
      <c r="CU2044">
        <v>87.404139999999998</v>
      </c>
      <c r="CV2044">
        <v>76.738849999999999</v>
      </c>
      <c r="CW2044">
        <v>36.87086</v>
      </c>
      <c r="CX2044">
        <v>58.118000000000002</v>
      </c>
      <c r="CY2044">
        <v>61.994430000000001</v>
      </c>
      <c r="CZ2044">
        <v>55.291559999999997</v>
      </c>
      <c r="DA2044">
        <v>113.8655</v>
      </c>
      <c r="DB2044">
        <v>83.856859999999998</v>
      </c>
      <c r="DC2044">
        <v>91.060739999999996</v>
      </c>
      <c r="DD2044">
        <v>120.0445</v>
      </c>
      <c r="DE2044">
        <v>155.98910000000001</v>
      </c>
      <c r="DF2044">
        <v>200.3313</v>
      </c>
      <c r="DG2044">
        <v>206.2533</v>
      </c>
      <c r="DH2044">
        <v>210.61070000000001</v>
      </c>
      <c r="DI2044">
        <v>311.52010000000001</v>
      </c>
      <c r="DJ2044">
        <v>259.44540000000001</v>
      </c>
      <c r="DK2044">
        <v>309.7953</v>
      </c>
      <c r="DL2044">
        <v>297.16449999999998</v>
      </c>
      <c r="DM2044">
        <v>205.2996</v>
      </c>
      <c r="DN2044">
        <v>208.7681</v>
      </c>
      <c r="DO2044">
        <v>19</v>
      </c>
      <c r="DP2044">
        <v>20</v>
      </c>
      <c r="DQ2044" s="14"/>
      <c r="DR2044" s="14"/>
    </row>
    <row r="2045" spans="1:122" x14ac:dyDescent="0.25">
      <c r="A2045" t="str">
        <f t="shared" si="31"/>
        <v>AutoDR-Yes_Elect DA 1-4 (1PM-9PM) with Weekends_44438_19-20</v>
      </c>
      <c r="B2045" t="s">
        <v>62</v>
      </c>
      <c r="C2045" t="s">
        <v>322</v>
      </c>
      <c r="D2045" t="s">
        <v>61</v>
      </c>
      <c r="E2045" t="s">
        <v>61</v>
      </c>
      <c r="F2045" t="s">
        <v>61</v>
      </c>
      <c r="G2045" t="s">
        <v>61</v>
      </c>
      <c r="H2045" t="s">
        <v>98</v>
      </c>
      <c r="I2045" t="s">
        <v>61</v>
      </c>
      <c r="J2045" t="s">
        <v>61</v>
      </c>
      <c r="K2045" t="s">
        <v>264</v>
      </c>
      <c r="L2045" s="18">
        <v>44438</v>
      </c>
      <c r="M2045">
        <v>19</v>
      </c>
      <c r="N2045">
        <v>20</v>
      </c>
      <c r="O2045" t="s">
        <v>263</v>
      </c>
      <c r="P2045">
        <v>14</v>
      </c>
      <c r="Q2045">
        <v>14</v>
      </c>
      <c r="R2045">
        <v>0</v>
      </c>
      <c r="S2045">
        <v>0</v>
      </c>
      <c r="T2045">
        <v>1</v>
      </c>
      <c r="U2045">
        <v>1</v>
      </c>
      <c r="V2045">
        <v>1</v>
      </c>
      <c r="W2045">
        <v>192.77</v>
      </c>
      <c r="X2045">
        <v>104.05200000000001</v>
      </c>
      <c r="Y2045">
        <v>103.968</v>
      </c>
      <c r="Z2045">
        <v>103.96899999999999</v>
      </c>
      <c r="AA2045">
        <v>104.04900000000001</v>
      </c>
      <c r="AB2045">
        <v>103.97</v>
      </c>
      <c r="AC2045">
        <v>65.551000000000002</v>
      </c>
      <c r="AD2045">
        <v>96.981999999999999</v>
      </c>
      <c r="AE2045">
        <v>186.34800000000001</v>
      </c>
      <c r="AF2045">
        <v>239.88900000000001</v>
      </c>
      <c r="AG2045">
        <v>373.07499999999999</v>
      </c>
      <c r="AH2045">
        <v>477.61500000000001</v>
      </c>
      <c r="AI2045">
        <v>421.96199999999999</v>
      </c>
      <c r="AJ2045">
        <v>387.80099999999999</v>
      </c>
      <c r="AK2045">
        <v>307.93599999999998</v>
      </c>
      <c r="AL2045">
        <v>305.98200000000003</v>
      </c>
      <c r="AM2045">
        <v>206.05699999999999</v>
      </c>
      <c r="AN2045">
        <v>0.224</v>
      </c>
      <c r="AO2045">
        <v>0.308</v>
      </c>
      <c r="AP2045">
        <v>0.86399999999999999</v>
      </c>
      <c r="AQ2045">
        <v>73.501000000000005</v>
      </c>
      <c r="AR2045">
        <v>268.99599999999998</v>
      </c>
      <c r="AS2045">
        <v>268.66699999999997</v>
      </c>
      <c r="AT2045">
        <v>268.87799999999999</v>
      </c>
      <c r="AU2045">
        <v>78.5</v>
      </c>
      <c r="AV2045">
        <v>77.5</v>
      </c>
      <c r="AW2045">
        <v>73.5</v>
      </c>
      <c r="AX2045">
        <v>71.5</v>
      </c>
      <c r="AY2045">
        <v>71</v>
      </c>
      <c r="AZ2045">
        <v>70</v>
      </c>
      <c r="BA2045">
        <v>69</v>
      </c>
      <c r="BB2045">
        <v>70</v>
      </c>
      <c r="BC2045">
        <v>73.5</v>
      </c>
      <c r="BD2045">
        <v>78</v>
      </c>
      <c r="BE2045">
        <v>81</v>
      </c>
      <c r="BF2045">
        <v>85</v>
      </c>
      <c r="BG2045">
        <v>89</v>
      </c>
      <c r="BH2045">
        <v>93</v>
      </c>
      <c r="BI2045">
        <v>97</v>
      </c>
      <c r="BJ2045">
        <v>97.5</v>
      </c>
      <c r="BK2045">
        <v>100</v>
      </c>
      <c r="BL2045">
        <v>99.5</v>
      </c>
      <c r="BM2045">
        <v>97</v>
      </c>
      <c r="BN2045">
        <v>94.5</v>
      </c>
      <c r="BO2045">
        <v>87</v>
      </c>
      <c r="BP2045">
        <v>83.5</v>
      </c>
      <c r="BQ2045">
        <v>80.5</v>
      </c>
      <c r="BR2045">
        <v>78.5</v>
      </c>
      <c r="BS2045">
        <v>-1.6573530000000001</v>
      </c>
      <c r="BT2045">
        <v>-123.0157</v>
      </c>
      <c r="BU2045">
        <v>-121.97880000000001</v>
      </c>
      <c r="BV2045">
        <v>-118.0728</v>
      </c>
      <c r="BW2045">
        <v>-123.88290000000001</v>
      </c>
      <c r="BX2045">
        <v>-121.94289999999999</v>
      </c>
      <c r="BY2045">
        <v>-20.158149999999999</v>
      </c>
      <c r="BZ2045">
        <v>145.74590000000001</v>
      </c>
      <c r="CA2045">
        <v>92.406700000000001</v>
      </c>
      <c r="CB2045">
        <v>38.256100000000004</v>
      </c>
      <c r="CC2045">
        <v>-127.3359</v>
      </c>
      <c r="CD2045">
        <v>-241.9374</v>
      </c>
      <c r="CE2045">
        <v>-243.19450000000001</v>
      </c>
      <c r="CF2045">
        <v>-214.3914</v>
      </c>
      <c r="CG2045">
        <v>-125.8074</v>
      </c>
      <c r="CH2045">
        <v>-77.761060000000001</v>
      </c>
      <c r="CI2045">
        <v>90.443929999999995</v>
      </c>
      <c r="CJ2045">
        <v>343.12209999999999</v>
      </c>
      <c r="CK2045">
        <v>387.51859999999999</v>
      </c>
      <c r="CL2045">
        <v>443.08249999999998</v>
      </c>
      <c r="CM2045">
        <v>402.48140000000001</v>
      </c>
      <c r="CN2045">
        <v>187.31309999999999</v>
      </c>
      <c r="CO2045">
        <v>185.55860000000001</v>
      </c>
      <c r="CP2045">
        <v>181.54419999999999</v>
      </c>
      <c r="CQ2045">
        <v>1798.9780000000001</v>
      </c>
      <c r="CR2045">
        <v>374.08</v>
      </c>
      <c r="CS2045">
        <v>408.9853</v>
      </c>
      <c r="CT2045">
        <v>390.66</v>
      </c>
      <c r="CU2045">
        <v>380.82990000000001</v>
      </c>
      <c r="CV2045">
        <v>378.09449999999998</v>
      </c>
      <c r="CW2045">
        <v>197.58179999999999</v>
      </c>
      <c r="CX2045">
        <v>262.94569999999999</v>
      </c>
      <c r="CY2045">
        <v>400.27780000000001</v>
      </c>
      <c r="CZ2045">
        <v>425.83339999999998</v>
      </c>
      <c r="DA2045">
        <v>506.69130000000001</v>
      </c>
      <c r="DB2045">
        <v>538.9049</v>
      </c>
      <c r="DC2045">
        <v>534.07230000000004</v>
      </c>
      <c r="DD2045">
        <v>545.51189999999997</v>
      </c>
      <c r="DE2045">
        <v>654.53279999999995</v>
      </c>
      <c r="DF2045">
        <v>776.7636</v>
      </c>
      <c r="DG2045">
        <v>969.68920000000003</v>
      </c>
      <c r="DH2045">
        <v>1083.7280000000001</v>
      </c>
      <c r="DI2045">
        <v>1299.9179999999999</v>
      </c>
      <c r="DJ2045">
        <v>1601.3430000000001</v>
      </c>
      <c r="DK2045">
        <v>1914.3889999999999</v>
      </c>
      <c r="DL2045">
        <v>1633.8820000000001</v>
      </c>
      <c r="DM2045">
        <v>1675.79</v>
      </c>
      <c r="DN2045">
        <v>1650.0440000000001</v>
      </c>
      <c r="DO2045">
        <v>19</v>
      </c>
      <c r="DP2045">
        <v>20</v>
      </c>
      <c r="DQ2045" s="14"/>
      <c r="DR2045" s="14"/>
    </row>
    <row r="2046" spans="1:122" hidden="1" x14ac:dyDescent="0.25">
      <c r="A2046" t="str">
        <f t="shared" si="31"/>
        <v>Size_Grp-200 kW and above_Elect DA 1-4 (1PM-9PM) with Weekends_44438_19-20</v>
      </c>
      <c r="B2046" t="s">
        <v>62</v>
      </c>
      <c r="C2046" t="s">
        <v>207</v>
      </c>
      <c r="D2046" t="s">
        <v>61</v>
      </c>
      <c r="E2046" t="s">
        <v>61</v>
      </c>
      <c r="F2046" t="s">
        <v>61</v>
      </c>
      <c r="G2046" t="s">
        <v>61</v>
      </c>
      <c r="H2046" t="s">
        <v>61</v>
      </c>
      <c r="I2046" t="s">
        <v>61</v>
      </c>
      <c r="J2046" t="s">
        <v>102</v>
      </c>
      <c r="K2046" t="s">
        <v>264</v>
      </c>
      <c r="L2046" s="18">
        <v>44438</v>
      </c>
      <c r="M2046">
        <v>19</v>
      </c>
      <c r="N2046">
        <v>20</v>
      </c>
      <c r="O2046" t="s">
        <v>263</v>
      </c>
      <c r="P2046">
        <v>4</v>
      </c>
      <c r="Q2046">
        <v>3</v>
      </c>
      <c r="R2046">
        <v>0</v>
      </c>
      <c r="S2046">
        <v>0</v>
      </c>
      <c r="T2046">
        <v>1</v>
      </c>
      <c r="U2046">
        <v>1</v>
      </c>
      <c r="V2046">
        <v>1</v>
      </c>
      <c r="W2046">
        <v>1296</v>
      </c>
      <c r="X2046">
        <v>2212.48</v>
      </c>
      <c r="Y2046">
        <v>2197.12</v>
      </c>
      <c r="Z2046">
        <v>2368</v>
      </c>
      <c r="AA2046">
        <v>2706.24</v>
      </c>
      <c r="AB2046">
        <v>3555.04</v>
      </c>
      <c r="AC2046">
        <v>3715.2</v>
      </c>
      <c r="AD2046">
        <v>3627.36</v>
      </c>
      <c r="AE2046">
        <v>3190.4</v>
      </c>
      <c r="AF2046">
        <v>2737.6</v>
      </c>
      <c r="AG2046">
        <v>2811.52</v>
      </c>
      <c r="AH2046">
        <v>2748.8</v>
      </c>
      <c r="AI2046">
        <v>3029.76</v>
      </c>
      <c r="AJ2046">
        <v>3169.12</v>
      </c>
      <c r="AK2046">
        <v>2904</v>
      </c>
      <c r="AL2046">
        <v>2768.16</v>
      </c>
      <c r="AM2046">
        <v>2387.52</v>
      </c>
      <c r="AN2046">
        <v>2411.84</v>
      </c>
      <c r="AO2046">
        <v>2300</v>
      </c>
      <c r="AP2046">
        <v>2420.48</v>
      </c>
      <c r="AQ2046">
        <v>2939.36</v>
      </c>
      <c r="AR2046">
        <v>3214.4</v>
      </c>
      <c r="AS2046">
        <v>3047.36</v>
      </c>
      <c r="AT2046">
        <v>2884.48</v>
      </c>
      <c r="AU2046">
        <v>76</v>
      </c>
      <c r="AV2046">
        <v>75</v>
      </c>
      <c r="AW2046">
        <v>73.5</v>
      </c>
      <c r="AX2046">
        <v>71.5</v>
      </c>
      <c r="AY2046">
        <v>69.5</v>
      </c>
      <c r="AZ2046">
        <v>70</v>
      </c>
      <c r="BA2046">
        <v>70</v>
      </c>
      <c r="BB2046">
        <v>68.5</v>
      </c>
      <c r="BC2046">
        <v>70</v>
      </c>
      <c r="BD2046">
        <v>72.5</v>
      </c>
      <c r="BE2046">
        <v>76.5</v>
      </c>
      <c r="BF2046">
        <v>81</v>
      </c>
      <c r="BG2046">
        <v>85.5</v>
      </c>
      <c r="BH2046">
        <v>90.5</v>
      </c>
      <c r="BI2046">
        <v>94.5</v>
      </c>
      <c r="BJ2046">
        <v>97</v>
      </c>
      <c r="BK2046">
        <v>99.5</v>
      </c>
      <c r="BL2046">
        <v>100.5</v>
      </c>
      <c r="BM2046">
        <v>99</v>
      </c>
      <c r="BN2046">
        <v>94.5</v>
      </c>
      <c r="BO2046">
        <v>88.5</v>
      </c>
      <c r="BP2046">
        <v>84</v>
      </c>
      <c r="BQ2046">
        <v>80</v>
      </c>
      <c r="BR2046">
        <v>77.5</v>
      </c>
      <c r="BS2046">
        <v>-20.755269999999999</v>
      </c>
      <c r="BT2046">
        <v>-12.40226</v>
      </c>
      <c r="BU2046">
        <v>86.105310000000003</v>
      </c>
      <c r="BV2046">
        <v>98.206339999999997</v>
      </c>
      <c r="BW2046">
        <v>399.22699999999998</v>
      </c>
      <c r="BX2046">
        <v>-104.83920000000001</v>
      </c>
      <c r="BY2046">
        <v>-154.29560000000001</v>
      </c>
      <c r="BZ2046">
        <v>-279.34120000000001</v>
      </c>
      <c r="CA2046">
        <v>-152.2269</v>
      </c>
      <c r="CB2046">
        <v>257.19299999999998</v>
      </c>
      <c r="CC2046">
        <v>286.57819999999998</v>
      </c>
      <c r="CD2046">
        <v>399.2038</v>
      </c>
      <c r="CE2046">
        <v>125.31480000000001</v>
      </c>
      <c r="CF2046">
        <v>-80.385069999999999</v>
      </c>
      <c r="CG2046">
        <v>-33.068829999999998</v>
      </c>
      <c r="CH2046">
        <v>-69.883769999999998</v>
      </c>
      <c r="CI2046">
        <v>238.06970000000001</v>
      </c>
      <c r="CJ2046">
        <v>351.52670000000001</v>
      </c>
      <c r="CK2046">
        <v>875.92169999999999</v>
      </c>
      <c r="CL2046">
        <v>981.53359999999998</v>
      </c>
      <c r="CM2046">
        <v>489.38479999999998</v>
      </c>
      <c r="CN2046">
        <v>51.86806</v>
      </c>
      <c r="CO2046">
        <v>27.790199999999999</v>
      </c>
      <c r="CP2046">
        <v>-14.89461</v>
      </c>
      <c r="CQ2046">
        <v>3334.9850000000001</v>
      </c>
      <c r="CR2046">
        <v>5211.4250000000002</v>
      </c>
      <c r="CS2046">
        <v>3695.1619999999998</v>
      </c>
      <c r="CT2046">
        <v>5762.875</v>
      </c>
      <c r="CU2046">
        <v>4411.1080000000002</v>
      </c>
      <c r="CV2046">
        <v>2301.8429999999998</v>
      </c>
      <c r="CW2046">
        <v>2127.5639999999999</v>
      </c>
      <c r="CX2046">
        <v>1307.299</v>
      </c>
      <c r="CY2046">
        <v>1617.085</v>
      </c>
      <c r="CZ2046">
        <v>5495.2950000000001</v>
      </c>
      <c r="DA2046">
        <v>7634.3540000000003</v>
      </c>
      <c r="DB2046">
        <v>8101.8370000000004</v>
      </c>
      <c r="DC2046">
        <v>8882.4</v>
      </c>
      <c r="DD2046">
        <v>10070.41</v>
      </c>
      <c r="DE2046">
        <v>8899.2849999999999</v>
      </c>
      <c r="DF2046">
        <v>9561.3960000000006</v>
      </c>
      <c r="DG2046">
        <v>7768.61</v>
      </c>
      <c r="DH2046">
        <v>7940.9070000000002</v>
      </c>
      <c r="DI2046">
        <v>7062.5230000000001</v>
      </c>
      <c r="DJ2046">
        <v>5966.5829999999996</v>
      </c>
      <c r="DK2046">
        <v>6111.5879999999997</v>
      </c>
      <c r="DL2046">
        <v>5662.17</v>
      </c>
      <c r="DM2046">
        <v>5901.3609999999999</v>
      </c>
      <c r="DN2046">
        <v>5366.9269999999997</v>
      </c>
      <c r="DO2046">
        <v>19</v>
      </c>
      <c r="DP2046">
        <v>20</v>
      </c>
      <c r="DQ2046" s="14"/>
      <c r="DR2046" s="14"/>
    </row>
    <row r="2047" spans="1:122" hidden="1" x14ac:dyDescent="0.25">
      <c r="A2047" t="str">
        <f t="shared" si="31"/>
        <v>Size_Grp-Below 20 kW_Elect DA 1-4 (1PM-9PM) with Weekends_44438_19-20</v>
      </c>
      <c r="B2047" t="s">
        <v>62</v>
      </c>
      <c r="C2047" t="s">
        <v>259</v>
      </c>
      <c r="D2047" t="s">
        <v>61</v>
      </c>
      <c r="E2047" t="s">
        <v>61</v>
      </c>
      <c r="F2047" t="s">
        <v>61</v>
      </c>
      <c r="G2047" t="s">
        <v>61</v>
      </c>
      <c r="H2047" t="s">
        <v>61</v>
      </c>
      <c r="I2047" t="s">
        <v>61</v>
      </c>
      <c r="J2047" t="s">
        <v>260</v>
      </c>
      <c r="K2047" t="s">
        <v>264</v>
      </c>
      <c r="L2047" s="18">
        <v>44438</v>
      </c>
      <c r="M2047">
        <v>19</v>
      </c>
      <c r="N2047">
        <v>20</v>
      </c>
      <c r="O2047" t="s">
        <v>263</v>
      </c>
      <c r="P2047">
        <v>1</v>
      </c>
      <c r="Q2047">
        <v>1</v>
      </c>
      <c r="R2047">
        <v>0</v>
      </c>
      <c r="S2047">
        <v>0</v>
      </c>
      <c r="T2047">
        <v>1</v>
      </c>
      <c r="U2047">
        <v>0</v>
      </c>
      <c r="V2047">
        <v>1</v>
      </c>
      <c r="W2047">
        <v>0.12</v>
      </c>
      <c r="X2047">
        <v>0.121</v>
      </c>
      <c r="Y2047">
        <v>0.121</v>
      </c>
      <c r="Z2047">
        <v>0.121</v>
      </c>
      <c r="AA2047">
        <v>0.123</v>
      </c>
      <c r="AB2047">
        <v>0.122</v>
      </c>
      <c r="AC2047">
        <v>0.121</v>
      </c>
      <c r="AD2047">
        <v>0.121</v>
      </c>
      <c r="AE2047">
        <v>0.122</v>
      </c>
      <c r="AF2047">
        <v>0.12</v>
      </c>
      <c r="AG2047">
        <v>0.12</v>
      </c>
      <c r="AH2047">
        <v>0.11799999999999999</v>
      </c>
      <c r="AI2047">
        <v>0.12</v>
      </c>
      <c r="AJ2047">
        <v>0.12</v>
      </c>
      <c r="AK2047">
        <v>0.12</v>
      </c>
      <c r="AL2047">
        <v>0.11899999999999999</v>
      </c>
      <c r="AM2047">
        <v>0.121</v>
      </c>
      <c r="AN2047">
        <v>0.121</v>
      </c>
      <c r="AO2047">
        <v>0.121</v>
      </c>
      <c r="AP2047">
        <v>0.121</v>
      </c>
      <c r="AQ2047">
        <v>0.11899999999999999</v>
      </c>
      <c r="AR2047">
        <v>0.12</v>
      </c>
      <c r="AS2047">
        <v>0.121</v>
      </c>
      <c r="AT2047">
        <v>0.12</v>
      </c>
      <c r="AU2047">
        <v>78.5</v>
      </c>
      <c r="AV2047">
        <v>77.5</v>
      </c>
      <c r="AW2047">
        <v>73.5</v>
      </c>
      <c r="AX2047">
        <v>71.5</v>
      </c>
      <c r="AY2047">
        <v>71</v>
      </c>
      <c r="AZ2047">
        <v>70</v>
      </c>
      <c r="BA2047">
        <v>69</v>
      </c>
      <c r="BB2047">
        <v>70</v>
      </c>
      <c r="BC2047">
        <v>73.5</v>
      </c>
      <c r="BD2047">
        <v>78</v>
      </c>
      <c r="BE2047">
        <v>81</v>
      </c>
      <c r="BF2047">
        <v>85</v>
      </c>
      <c r="BG2047">
        <v>89</v>
      </c>
      <c r="BH2047">
        <v>93</v>
      </c>
      <c r="BI2047">
        <v>97</v>
      </c>
      <c r="BJ2047">
        <v>97.5</v>
      </c>
      <c r="BK2047">
        <v>100</v>
      </c>
      <c r="BL2047">
        <v>99.5</v>
      </c>
      <c r="BM2047">
        <v>97</v>
      </c>
      <c r="BN2047">
        <v>94.5</v>
      </c>
      <c r="BO2047">
        <v>87</v>
      </c>
      <c r="BP2047">
        <v>83.5</v>
      </c>
      <c r="BQ2047">
        <v>80.5</v>
      </c>
      <c r="BR2047">
        <v>78.5</v>
      </c>
      <c r="BS2047">
        <v>2.1031680000000001</v>
      </c>
      <c r="BT2047">
        <v>-2.9603600000000001</v>
      </c>
      <c r="BU2047">
        <v>-2.9510299999999998</v>
      </c>
      <c r="BV2047">
        <v>-2.9453939999999998</v>
      </c>
      <c r="BW2047">
        <v>-2.9426709999999998</v>
      </c>
      <c r="BX2047">
        <v>-2.933967</v>
      </c>
      <c r="BY2047">
        <v>-2.4717030000000002</v>
      </c>
      <c r="BZ2047">
        <v>0.6596419</v>
      </c>
      <c r="CA2047">
        <v>3.4730500000000002</v>
      </c>
      <c r="CB2047">
        <v>4.2047619999999997</v>
      </c>
      <c r="CC2047">
        <v>4.195112</v>
      </c>
      <c r="CD2047">
        <v>5.1973950000000002</v>
      </c>
      <c r="CE2047">
        <v>1.7286790000000001</v>
      </c>
      <c r="CF2047">
        <v>2.6979190000000002</v>
      </c>
      <c r="CG2047">
        <v>6.0542340000000001</v>
      </c>
      <c r="CH2047">
        <v>11.95443</v>
      </c>
      <c r="CI2047">
        <v>12.98685</v>
      </c>
      <c r="CJ2047">
        <v>12.99541</v>
      </c>
      <c r="CK2047">
        <v>12.794079999999999</v>
      </c>
      <c r="CL2047">
        <v>10.04101</v>
      </c>
      <c r="CM2047">
        <v>8.8645759999999996</v>
      </c>
      <c r="CN2047">
        <v>8.3332560000000004</v>
      </c>
      <c r="CO2047">
        <v>8.3487980000000004</v>
      </c>
      <c r="CP2047">
        <v>8.3613940000000007</v>
      </c>
      <c r="CQ2047">
        <v>35.688720000000004</v>
      </c>
      <c r="CR2047">
        <v>5.0642740000000002</v>
      </c>
      <c r="CS2047">
        <v>5.0510570000000001</v>
      </c>
      <c r="CT2047">
        <v>5.0279350000000003</v>
      </c>
      <c r="CU2047">
        <v>5.0157160000000003</v>
      </c>
      <c r="CV2047">
        <v>5.0056050000000001</v>
      </c>
      <c r="CW2047">
        <v>3.662086</v>
      </c>
      <c r="CX2047">
        <v>1.3041389999999999</v>
      </c>
      <c r="CY2047">
        <v>9.7565580000000001</v>
      </c>
      <c r="CZ2047">
        <v>11.44567</v>
      </c>
      <c r="DA2047">
        <v>12.433310000000001</v>
      </c>
      <c r="DB2047">
        <v>17.15936</v>
      </c>
      <c r="DC2047">
        <v>19.209409999999998</v>
      </c>
      <c r="DD2047">
        <v>19.480830000000001</v>
      </c>
      <c r="DE2047">
        <v>24.300339999999998</v>
      </c>
      <c r="DF2047">
        <v>30.584150000000001</v>
      </c>
      <c r="DG2047">
        <v>34.453960000000002</v>
      </c>
      <c r="DH2047">
        <v>34.656019999999998</v>
      </c>
      <c r="DI2047">
        <v>34.182360000000003</v>
      </c>
      <c r="DJ2047">
        <v>28.242999999999999</v>
      </c>
      <c r="DK2047">
        <v>28.185120000000001</v>
      </c>
      <c r="DL2047">
        <v>27.68252</v>
      </c>
      <c r="DM2047">
        <v>27.634350000000001</v>
      </c>
      <c r="DN2047">
        <v>27.571380000000001</v>
      </c>
      <c r="DO2047">
        <v>19</v>
      </c>
      <c r="DP2047">
        <v>20</v>
      </c>
      <c r="DQ2047" s="14"/>
      <c r="DR2047" s="14"/>
    </row>
    <row r="2048" spans="1:122" hidden="1" x14ac:dyDescent="0.25">
      <c r="A2048" t="str">
        <f t="shared" si="31"/>
        <v>Aggregator-Voltus, Inc._Elect DA 1-4 (1PM-9PM) with Weekends_44438_19-20</v>
      </c>
      <c r="B2048" t="s">
        <v>62</v>
      </c>
      <c r="C2048" t="s">
        <v>221</v>
      </c>
      <c r="D2048" t="s">
        <v>61</v>
      </c>
      <c r="E2048" t="s">
        <v>61</v>
      </c>
      <c r="F2048" t="s">
        <v>198</v>
      </c>
      <c r="G2048" t="s">
        <v>61</v>
      </c>
      <c r="H2048" t="s">
        <v>61</v>
      </c>
      <c r="I2048" t="s">
        <v>61</v>
      </c>
      <c r="J2048" t="s">
        <v>61</v>
      </c>
      <c r="K2048" t="s">
        <v>264</v>
      </c>
      <c r="L2048" s="18">
        <v>44438</v>
      </c>
      <c r="M2048">
        <v>19</v>
      </c>
      <c r="N2048">
        <v>20</v>
      </c>
      <c r="O2048" t="s">
        <v>263</v>
      </c>
      <c r="P2048">
        <v>4</v>
      </c>
      <c r="Q2048">
        <v>3</v>
      </c>
      <c r="R2048">
        <v>0</v>
      </c>
      <c r="S2048">
        <v>0</v>
      </c>
      <c r="T2048">
        <v>1</v>
      </c>
      <c r="U2048">
        <v>1</v>
      </c>
      <c r="V2048">
        <v>1</v>
      </c>
      <c r="W2048">
        <v>1296</v>
      </c>
      <c r="X2048">
        <v>2212.48</v>
      </c>
      <c r="Y2048">
        <v>2197.12</v>
      </c>
      <c r="Z2048">
        <v>2368</v>
      </c>
      <c r="AA2048">
        <v>2706.24</v>
      </c>
      <c r="AB2048">
        <v>3555.04</v>
      </c>
      <c r="AC2048">
        <v>3715.2</v>
      </c>
      <c r="AD2048">
        <v>3627.36</v>
      </c>
      <c r="AE2048">
        <v>3190.4</v>
      </c>
      <c r="AF2048">
        <v>2737.6</v>
      </c>
      <c r="AG2048">
        <v>2811.52</v>
      </c>
      <c r="AH2048">
        <v>2748.8</v>
      </c>
      <c r="AI2048">
        <v>3029.76</v>
      </c>
      <c r="AJ2048">
        <v>3169.12</v>
      </c>
      <c r="AK2048">
        <v>2904</v>
      </c>
      <c r="AL2048">
        <v>2768.16</v>
      </c>
      <c r="AM2048">
        <v>2387.52</v>
      </c>
      <c r="AN2048">
        <v>2411.84</v>
      </c>
      <c r="AO2048">
        <v>2300</v>
      </c>
      <c r="AP2048">
        <v>2420.48</v>
      </c>
      <c r="AQ2048">
        <v>2939.36</v>
      </c>
      <c r="AR2048">
        <v>3214.4</v>
      </c>
      <c r="AS2048">
        <v>3047.36</v>
      </c>
      <c r="AT2048">
        <v>2884.48</v>
      </c>
      <c r="AU2048">
        <v>76</v>
      </c>
      <c r="AV2048">
        <v>75</v>
      </c>
      <c r="AW2048">
        <v>73.5</v>
      </c>
      <c r="AX2048">
        <v>71.5</v>
      </c>
      <c r="AY2048">
        <v>69.5</v>
      </c>
      <c r="AZ2048">
        <v>70</v>
      </c>
      <c r="BA2048">
        <v>70</v>
      </c>
      <c r="BB2048">
        <v>68.5</v>
      </c>
      <c r="BC2048">
        <v>70</v>
      </c>
      <c r="BD2048">
        <v>72.5</v>
      </c>
      <c r="BE2048">
        <v>76.5</v>
      </c>
      <c r="BF2048">
        <v>81</v>
      </c>
      <c r="BG2048">
        <v>85.5</v>
      </c>
      <c r="BH2048">
        <v>90.5</v>
      </c>
      <c r="BI2048">
        <v>94.5</v>
      </c>
      <c r="BJ2048">
        <v>97</v>
      </c>
      <c r="BK2048">
        <v>99.5</v>
      </c>
      <c r="BL2048">
        <v>100.5</v>
      </c>
      <c r="BM2048">
        <v>99</v>
      </c>
      <c r="BN2048">
        <v>94.5</v>
      </c>
      <c r="BO2048">
        <v>88.5</v>
      </c>
      <c r="BP2048">
        <v>84</v>
      </c>
      <c r="BQ2048">
        <v>80</v>
      </c>
      <c r="BR2048">
        <v>77.5</v>
      </c>
      <c r="BS2048">
        <v>-20.755269999999999</v>
      </c>
      <c r="BT2048">
        <v>-12.40226</v>
      </c>
      <c r="BU2048">
        <v>86.105310000000003</v>
      </c>
      <c r="BV2048">
        <v>98.206339999999997</v>
      </c>
      <c r="BW2048">
        <v>399.22699999999998</v>
      </c>
      <c r="BX2048">
        <v>-104.83920000000001</v>
      </c>
      <c r="BY2048">
        <v>-154.29560000000001</v>
      </c>
      <c r="BZ2048">
        <v>-279.34120000000001</v>
      </c>
      <c r="CA2048">
        <v>-152.2269</v>
      </c>
      <c r="CB2048">
        <v>257.19299999999998</v>
      </c>
      <c r="CC2048">
        <v>286.57819999999998</v>
      </c>
      <c r="CD2048">
        <v>399.2038</v>
      </c>
      <c r="CE2048">
        <v>125.31480000000001</v>
      </c>
      <c r="CF2048">
        <v>-80.385069999999999</v>
      </c>
      <c r="CG2048">
        <v>-33.068829999999998</v>
      </c>
      <c r="CH2048">
        <v>-69.883769999999998</v>
      </c>
      <c r="CI2048">
        <v>238.06970000000001</v>
      </c>
      <c r="CJ2048">
        <v>351.52670000000001</v>
      </c>
      <c r="CK2048">
        <v>875.92169999999999</v>
      </c>
      <c r="CL2048">
        <v>981.53359999999998</v>
      </c>
      <c r="CM2048">
        <v>489.38479999999998</v>
      </c>
      <c r="CN2048">
        <v>51.86806</v>
      </c>
      <c r="CO2048">
        <v>27.790199999999999</v>
      </c>
      <c r="CP2048">
        <v>-14.89461</v>
      </c>
      <c r="CQ2048">
        <v>3334.9850000000001</v>
      </c>
      <c r="CR2048">
        <v>5211.4250000000002</v>
      </c>
      <c r="CS2048">
        <v>3695.1619999999998</v>
      </c>
      <c r="CT2048">
        <v>5762.875</v>
      </c>
      <c r="CU2048">
        <v>4411.1080000000002</v>
      </c>
      <c r="CV2048">
        <v>2301.8429999999998</v>
      </c>
      <c r="CW2048">
        <v>2127.5639999999999</v>
      </c>
      <c r="CX2048">
        <v>1307.299</v>
      </c>
      <c r="CY2048">
        <v>1617.085</v>
      </c>
      <c r="CZ2048">
        <v>5495.2950000000001</v>
      </c>
      <c r="DA2048">
        <v>7634.3540000000003</v>
      </c>
      <c r="DB2048">
        <v>8101.8370000000004</v>
      </c>
      <c r="DC2048">
        <v>8882.4</v>
      </c>
      <c r="DD2048">
        <v>10070.41</v>
      </c>
      <c r="DE2048">
        <v>8899.2849999999999</v>
      </c>
      <c r="DF2048">
        <v>9561.3960000000006</v>
      </c>
      <c r="DG2048">
        <v>7768.61</v>
      </c>
      <c r="DH2048">
        <v>7940.9070000000002</v>
      </c>
      <c r="DI2048">
        <v>7062.5230000000001</v>
      </c>
      <c r="DJ2048">
        <v>5966.5829999999996</v>
      </c>
      <c r="DK2048">
        <v>6111.5879999999997</v>
      </c>
      <c r="DL2048">
        <v>5662.17</v>
      </c>
      <c r="DM2048">
        <v>5901.3609999999999</v>
      </c>
      <c r="DN2048">
        <v>5366.9269999999997</v>
      </c>
      <c r="DO2048">
        <v>19</v>
      </c>
      <c r="DP2048">
        <v>20</v>
      </c>
      <c r="DQ2048" s="14"/>
      <c r="DR2048" s="14"/>
    </row>
    <row r="2049" spans="1:122" hidden="1" x14ac:dyDescent="0.25">
      <c r="A2049" t="str">
        <f t="shared" si="31"/>
        <v>Size_Grp-20 to 199.99 kW_Elect DA 2-6 (1PM-9PM)_44438_19-20</v>
      </c>
      <c r="B2049" t="s">
        <v>62</v>
      </c>
      <c r="C2049" t="s">
        <v>201</v>
      </c>
      <c r="D2049" t="s">
        <v>61</v>
      </c>
      <c r="E2049" t="s">
        <v>61</v>
      </c>
      <c r="F2049" t="s">
        <v>61</v>
      </c>
      <c r="G2049" t="s">
        <v>61</v>
      </c>
      <c r="H2049" t="s">
        <v>61</v>
      </c>
      <c r="I2049" t="s">
        <v>61</v>
      </c>
      <c r="J2049" t="s">
        <v>101</v>
      </c>
      <c r="K2049" t="s">
        <v>180</v>
      </c>
      <c r="L2049" s="18">
        <v>44438</v>
      </c>
      <c r="M2049">
        <v>19</v>
      </c>
      <c r="N2049">
        <v>20</v>
      </c>
      <c r="O2049" t="s">
        <v>263</v>
      </c>
      <c r="P2049">
        <v>8</v>
      </c>
      <c r="Q2049">
        <v>8</v>
      </c>
      <c r="R2049">
        <v>0</v>
      </c>
      <c r="S2049">
        <v>0</v>
      </c>
      <c r="T2049">
        <v>1</v>
      </c>
      <c r="U2049">
        <v>1</v>
      </c>
      <c r="V2049">
        <v>1</v>
      </c>
      <c r="W2049">
        <v>25.88</v>
      </c>
      <c r="X2049">
        <v>25.6</v>
      </c>
      <c r="Y2049">
        <v>25.76</v>
      </c>
      <c r="Z2049">
        <v>25.72</v>
      </c>
      <c r="AA2049">
        <v>26.04</v>
      </c>
      <c r="AB2049">
        <v>41.56</v>
      </c>
      <c r="AC2049">
        <v>167.8</v>
      </c>
      <c r="AD2049">
        <v>226.16</v>
      </c>
      <c r="AE2049">
        <v>215.24</v>
      </c>
      <c r="AF2049">
        <v>212.68</v>
      </c>
      <c r="AG2049">
        <v>333.28</v>
      </c>
      <c r="AH2049">
        <v>349</v>
      </c>
      <c r="AI2049">
        <v>357.24</v>
      </c>
      <c r="AJ2049">
        <v>388.84</v>
      </c>
      <c r="AK2049">
        <v>406.96</v>
      </c>
      <c r="AL2049">
        <v>396.88</v>
      </c>
      <c r="AM2049">
        <v>415.48</v>
      </c>
      <c r="AN2049">
        <v>459.2</v>
      </c>
      <c r="AO2049">
        <v>314.48</v>
      </c>
      <c r="AP2049">
        <v>327</v>
      </c>
      <c r="AQ2049">
        <v>284.95999999999998</v>
      </c>
      <c r="AR2049">
        <v>41.84</v>
      </c>
      <c r="AS2049">
        <v>27.28</v>
      </c>
      <c r="AT2049">
        <v>27.36</v>
      </c>
      <c r="AU2049">
        <v>72.5625</v>
      </c>
      <c r="AV2049">
        <v>72.1875</v>
      </c>
      <c r="AW2049">
        <v>70.3125</v>
      </c>
      <c r="AX2049">
        <v>69.125</v>
      </c>
      <c r="AY2049">
        <v>67.5</v>
      </c>
      <c r="AZ2049">
        <v>67</v>
      </c>
      <c r="BA2049">
        <v>66.875</v>
      </c>
      <c r="BB2049">
        <v>66.6875</v>
      </c>
      <c r="BC2049">
        <v>69.5625</v>
      </c>
      <c r="BD2049">
        <v>74.5625</v>
      </c>
      <c r="BE2049">
        <v>78.875</v>
      </c>
      <c r="BF2049">
        <v>83.3125</v>
      </c>
      <c r="BG2049">
        <v>87.625</v>
      </c>
      <c r="BH2049">
        <v>91.0625</v>
      </c>
      <c r="BI2049">
        <v>93.875</v>
      </c>
      <c r="BJ2049">
        <v>95.5625</v>
      </c>
      <c r="BK2049">
        <v>97.3125</v>
      </c>
      <c r="BL2049">
        <v>97.75</v>
      </c>
      <c r="BM2049">
        <v>96</v>
      </c>
      <c r="BN2049">
        <v>90.875</v>
      </c>
      <c r="BO2049">
        <v>83.5625</v>
      </c>
      <c r="BP2049">
        <v>78.625</v>
      </c>
      <c r="BQ2049">
        <v>75.1875</v>
      </c>
      <c r="BR2049">
        <v>73.0625</v>
      </c>
      <c r="BS2049">
        <v>2.3106640000000001</v>
      </c>
      <c r="BT2049">
        <v>1.3431599999999999</v>
      </c>
      <c r="BU2049">
        <v>1.1178710000000001</v>
      </c>
      <c r="BV2049">
        <v>0.67907859999999998</v>
      </c>
      <c r="BW2049">
        <v>0.57798839999999996</v>
      </c>
      <c r="BX2049">
        <v>1.591998</v>
      </c>
      <c r="BY2049">
        <v>-16.624919999999999</v>
      </c>
      <c r="BZ2049">
        <v>-18.210509999999999</v>
      </c>
      <c r="CA2049">
        <v>0.432591</v>
      </c>
      <c r="CB2049">
        <v>27.143070000000002</v>
      </c>
      <c r="CC2049">
        <v>-9.5128500000000003</v>
      </c>
      <c r="CD2049">
        <v>-0.25499149999999998</v>
      </c>
      <c r="CE2049">
        <v>10.364699999999999</v>
      </c>
      <c r="CF2049">
        <v>-4.8622399999999999</v>
      </c>
      <c r="CG2049">
        <v>-11.28206</v>
      </c>
      <c r="CH2049">
        <v>8.804646</v>
      </c>
      <c r="CI2049">
        <v>-2.6185800000000001</v>
      </c>
      <c r="CJ2049">
        <v>-44.833329999999997</v>
      </c>
      <c r="CK2049">
        <v>92.085639999999998</v>
      </c>
      <c r="CL2049">
        <v>57.46396</v>
      </c>
      <c r="CM2049">
        <v>-11.331189999999999</v>
      </c>
      <c r="CN2049">
        <v>27.24963</v>
      </c>
      <c r="CO2049">
        <v>3.2365729999999999</v>
      </c>
      <c r="CP2049">
        <v>0.45310159999999999</v>
      </c>
      <c r="CQ2049" s="20">
        <v>2.3538510000000001</v>
      </c>
      <c r="CR2049" s="20">
        <v>1.20062</v>
      </c>
      <c r="CS2049" s="20">
        <v>1.262079</v>
      </c>
      <c r="CT2049" s="20">
        <v>0.38095849999999998</v>
      </c>
      <c r="CU2049" s="20">
        <v>0.90390879999999996</v>
      </c>
      <c r="CV2049" s="20">
        <v>13.375400000000001</v>
      </c>
      <c r="CW2049" s="20">
        <v>31.974820000000001</v>
      </c>
      <c r="CX2049">
        <v>20.42005</v>
      </c>
      <c r="CY2049" s="20">
        <v>16.133379999999999</v>
      </c>
      <c r="CZ2049">
        <v>14.705399999999999</v>
      </c>
      <c r="DA2049">
        <v>10.183909999999999</v>
      </c>
      <c r="DB2049">
        <v>5.1155749999999998</v>
      </c>
      <c r="DC2049">
        <v>5.3266850000000003</v>
      </c>
      <c r="DD2049">
        <v>5.3773160000000004</v>
      </c>
      <c r="DE2049">
        <v>5.5577370000000004</v>
      </c>
      <c r="DF2049">
        <v>5.512079</v>
      </c>
      <c r="DG2049">
        <v>5.6737799999999998</v>
      </c>
      <c r="DH2049">
        <v>5.8917570000000001</v>
      </c>
      <c r="DI2049">
        <v>13.034090000000001</v>
      </c>
      <c r="DJ2049">
        <v>44.845680000000002</v>
      </c>
      <c r="DK2049" s="20">
        <v>50.233139999999999</v>
      </c>
      <c r="DL2049" s="20">
        <v>26.085329999999999</v>
      </c>
      <c r="DM2049" s="20">
        <v>5.2525649999999997</v>
      </c>
      <c r="DN2049" s="20">
        <v>0.36889420000000001</v>
      </c>
      <c r="DO2049">
        <v>19</v>
      </c>
      <c r="DP2049">
        <v>20</v>
      </c>
      <c r="DQ2049" s="14"/>
      <c r="DR2049" s="14"/>
    </row>
    <row r="2050" spans="1:122" hidden="1" x14ac:dyDescent="0.25">
      <c r="A2050" t="str">
        <f t="shared" si="31"/>
        <v>Aggregator-Enersponse_Elect DA 2-6 (1PM-9PM)_44438_19-20</v>
      </c>
      <c r="B2050" t="s">
        <v>62</v>
      </c>
      <c r="C2050" t="s">
        <v>219</v>
      </c>
      <c r="D2050" t="s">
        <v>61</v>
      </c>
      <c r="E2050" t="s">
        <v>61</v>
      </c>
      <c r="F2050" t="s">
        <v>107</v>
      </c>
      <c r="G2050" t="s">
        <v>61</v>
      </c>
      <c r="H2050" t="s">
        <v>61</v>
      </c>
      <c r="I2050" t="s">
        <v>61</v>
      </c>
      <c r="J2050" t="s">
        <v>61</v>
      </c>
      <c r="K2050" t="s">
        <v>180</v>
      </c>
      <c r="L2050" s="18">
        <v>44438</v>
      </c>
      <c r="M2050">
        <v>19</v>
      </c>
      <c r="N2050">
        <v>20</v>
      </c>
      <c r="O2050" t="s">
        <v>263</v>
      </c>
      <c r="P2050">
        <v>9</v>
      </c>
      <c r="Q2050">
        <v>9</v>
      </c>
      <c r="R2050">
        <v>0</v>
      </c>
      <c r="S2050">
        <v>0</v>
      </c>
      <c r="T2050">
        <v>1</v>
      </c>
      <c r="U2050">
        <v>1</v>
      </c>
      <c r="V2050">
        <v>1</v>
      </c>
      <c r="W2050">
        <v>26.103000000000002</v>
      </c>
      <c r="X2050">
        <v>25.824000000000002</v>
      </c>
      <c r="Y2050">
        <v>25.984000000000002</v>
      </c>
      <c r="Z2050">
        <v>25.943999999999999</v>
      </c>
      <c r="AA2050">
        <v>26.263999999999999</v>
      </c>
      <c r="AB2050">
        <v>41.783999999999999</v>
      </c>
      <c r="AC2050">
        <v>167.93700000000001</v>
      </c>
      <c r="AD2050">
        <v>226.32400000000001</v>
      </c>
      <c r="AE2050">
        <v>215.405</v>
      </c>
      <c r="AF2050">
        <v>212.88499999999999</v>
      </c>
      <c r="AG2050">
        <v>333.44299999999998</v>
      </c>
      <c r="AH2050">
        <v>349.16300000000001</v>
      </c>
      <c r="AI2050">
        <v>357.38900000000001</v>
      </c>
      <c r="AJ2050">
        <v>388.99</v>
      </c>
      <c r="AK2050">
        <v>407.137</v>
      </c>
      <c r="AL2050">
        <v>397.03</v>
      </c>
      <c r="AM2050">
        <v>415.62900000000002</v>
      </c>
      <c r="AN2050">
        <v>459.35</v>
      </c>
      <c r="AO2050">
        <v>314.7</v>
      </c>
      <c r="AP2050">
        <v>327.33199999999999</v>
      </c>
      <c r="AQ2050">
        <v>285.18099999999998</v>
      </c>
      <c r="AR2050">
        <v>42.063000000000002</v>
      </c>
      <c r="AS2050">
        <v>27.503</v>
      </c>
      <c r="AT2050">
        <v>27.582999999999998</v>
      </c>
      <c r="AU2050">
        <v>72.944444000000004</v>
      </c>
      <c r="AV2050">
        <v>72.5</v>
      </c>
      <c r="AW2050">
        <v>70.666667000000004</v>
      </c>
      <c r="AX2050">
        <v>69.388889000000006</v>
      </c>
      <c r="AY2050">
        <v>67.722222000000002</v>
      </c>
      <c r="AZ2050">
        <v>67.333332999999996</v>
      </c>
      <c r="BA2050">
        <v>67.222222000000002</v>
      </c>
      <c r="BB2050">
        <v>66.888889000000006</v>
      </c>
      <c r="BC2050">
        <v>69.611110999999994</v>
      </c>
      <c r="BD2050">
        <v>74.333332999999996</v>
      </c>
      <c r="BE2050">
        <v>78.611110999999994</v>
      </c>
      <c r="BF2050">
        <v>83.055555999999996</v>
      </c>
      <c r="BG2050">
        <v>87.388889000000006</v>
      </c>
      <c r="BH2050">
        <v>91</v>
      </c>
      <c r="BI2050">
        <v>93.944444000000004</v>
      </c>
      <c r="BJ2050">
        <v>95.722222000000002</v>
      </c>
      <c r="BK2050">
        <v>97.555555999999996</v>
      </c>
      <c r="BL2050">
        <v>98.055555999999996</v>
      </c>
      <c r="BM2050">
        <v>96.333332999999996</v>
      </c>
      <c r="BN2050">
        <v>91.277777999999998</v>
      </c>
      <c r="BO2050">
        <v>84.111110999999994</v>
      </c>
      <c r="BP2050">
        <v>79.222222000000002</v>
      </c>
      <c r="BQ2050">
        <v>75.722222000000002</v>
      </c>
      <c r="BR2050">
        <v>73.555555999999996</v>
      </c>
      <c r="BS2050">
        <v>2.3109500000000001</v>
      </c>
      <c r="BT2050">
        <v>1.3426849999999999</v>
      </c>
      <c r="BU2050">
        <v>1.1173930000000001</v>
      </c>
      <c r="BV2050">
        <v>0.67889889999999997</v>
      </c>
      <c r="BW2050">
        <v>0.57767179999999996</v>
      </c>
      <c r="BX2050">
        <v>1.5937859999999999</v>
      </c>
      <c r="BY2050">
        <v>-16.61467</v>
      </c>
      <c r="BZ2050">
        <v>-18.21557</v>
      </c>
      <c r="CA2050">
        <v>0.44310430000000001</v>
      </c>
      <c r="CB2050">
        <v>27.12341</v>
      </c>
      <c r="CC2050">
        <v>-9.4978160000000003</v>
      </c>
      <c r="CD2050">
        <v>-0.24582950000000001</v>
      </c>
      <c r="CE2050">
        <v>10.391550000000001</v>
      </c>
      <c r="CF2050">
        <v>-4.8412680000000003</v>
      </c>
      <c r="CG2050">
        <v>-11.285679999999999</v>
      </c>
      <c r="CH2050">
        <v>8.8282860000000003</v>
      </c>
      <c r="CI2050">
        <v>-2.596031</v>
      </c>
      <c r="CJ2050">
        <v>-44.809060000000002</v>
      </c>
      <c r="CK2050">
        <v>92.111500000000007</v>
      </c>
      <c r="CL2050">
        <v>57.37218</v>
      </c>
      <c r="CM2050">
        <v>-11.327030000000001</v>
      </c>
      <c r="CN2050">
        <v>27.248370000000001</v>
      </c>
      <c r="CO2050">
        <v>3.2363770000000001</v>
      </c>
      <c r="CP2050">
        <v>0.45329849999999999</v>
      </c>
      <c r="CQ2050">
        <v>2.3538510000000001</v>
      </c>
      <c r="CR2050">
        <v>1.20062</v>
      </c>
      <c r="CS2050">
        <v>1.262079</v>
      </c>
      <c r="CT2050">
        <v>0.38095859999999998</v>
      </c>
      <c r="CU2050">
        <v>0.90390879999999996</v>
      </c>
      <c r="CV2050">
        <v>13.375400000000001</v>
      </c>
      <c r="CW2050">
        <v>31.974830000000001</v>
      </c>
      <c r="CX2050">
        <v>20.420059999999999</v>
      </c>
      <c r="CY2050">
        <v>16.133389999999999</v>
      </c>
      <c r="CZ2050">
        <v>14.70543</v>
      </c>
      <c r="DA2050">
        <v>10.18393</v>
      </c>
      <c r="DB2050">
        <v>5.1156009999999998</v>
      </c>
      <c r="DC2050">
        <v>5.3267040000000003</v>
      </c>
      <c r="DD2050">
        <v>5.3773470000000003</v>
      </c>
      <c r="DE2050">
        <v>5.5577730000000001</v>
      </c>
      <c r="DF2050">
        <v>5.5121250000000002</v>
      </c>
      <c r="DG2050">
        <v>5.6738090000000003</v>
      </c>
      <c r="DH2050">
        <v>5.8918080000000002</v>
      </c>
      <c r="DI2050">
        <v>13.0341</v>
      </c>
      <c r="DJ2050">
        <v>44.845700000000001</v>
      </c>
      <c r="DK2050">
        <v>50.233139999999999</v>
      </c>
      <c r="DL2050">
        <v>26.085339999999999</v>
      </c>
      <c r="DM2050">
        <v>5.2525649999999997</v>
      </c>
      <c r="DN2050">
        <v>0.36889420000000001</v>
      </c>
      <c r="DO2050">
        <v>19</v>
      </c>
      <c r="DP2050">
        <v>20</v>
      </c>
      <c r="DQ2050" s="14"/>
      <c r="DR2050" s="14"/>
    </row>
    <row r="2051" spans="1:122" hidden="1" x14ac:dyDescent="0.25">
      <c r="A2051" t="str">
        <f t="shared" si="31"/>
        <v>sublap_id-SLAP_PGSI_Elect DA 2-6 (1PM-9PM)_44438_19-20</v>
      </c>
      <c r="B2051" t="s">
        <v>62</v>
      </c>
      <c r="C2051" t="s">
        <v>277</v>
      </c>
      <c r="D2051" t="s">
        <v>61</v>
      </c>
      <c r="E2051" t="s">
        <v>278</v>
      </c>
      <c r="F2051" t="s">
        <v>61</v>
      </c>
      <c r="G2051" t="s">
        <v>61</v>
      </c>
      <c r="H2051" t="s">
        <v>61</v>
      </c>
      <c r="I2051" t="s">
        <v>61</v>
      </c>
      <c r="J2051" t="s">
        <v>61</v>
      </c>
      <c r="K2051" t="s">
        <v>180</v>
      </c>
      <c r="L2051" s="18">
        <v>44438</v>
      </c>
      <c r="M2051">
        <v>19</v>
      </c>
      <c r="N2051">
        <v>20</v>
      </c>
      <c r="O2051" t="s">
        <v>263</v>
      </c>
      <c r="P2051">
        <v>6</v>
      </c>
      <c r="Q2051">
        <v>6</v>
      </c>
      <c r="R2051">
        <v>0</v>
      </c>
      <c r="S2051">
        <v>0</v>
      </c>
      <c r="T2051">
        <v>1</v>
      </c>
      <c r="U2051">
        <v>1</v>
      </c>
      <c r="V2051">
        <v>1</v>
      </c>
      <c r="W2051">
        <v>16.623000000000001</v>
      </c>
      <c r="X2051">
        <v>16.344000000000001</v>
      </c>
      <c r="Y2051">
        <v>16.504000000000001</v>
      </c>
      <c r="Z2051">
        <v>16.463999999999999</v>
      </c>
      <c r="AA2051">
        <v>16.744</v>
      </c>
      <c r="AB2051">
        <v>22.664000000000001</v>
      </c>
      <c r="AC2051">
        <v>113.25700000000001</v>
      </c>
      <c r="AD2051">
        <v>160.16399999999999</v>
      </c>
      <c r="AE2051">
        <v>161.60499999999999</v>
      </c>
      <c r="AF2051">
        <v>156.60499999999999</v>
      </c>
      <c r="AG2051">
        <v>226.643</v>
      </c>
      <c r="AH2051">
        <v>244.68299999999999</v>
      </c>
      <c r="AI2051">
        <v>247.34899999999999</v>
      </c>
      <c r="AJ2051">
        <v>258.02999999999997</v>
      </c>
      <c r="AK2051">
        <v>275.61700000000002</v>
      </c>
      <c r="AL2051">
        <v>277.95</v>
      </c>
      <c r="AM2051">
        <v>285.029</v>
      </c>
      <c r="AN2051">
        <v>310.35000000000002</v>
      </c>
      <c r="AO2051">
        <v>212.54</v>
      </c>
      <c r="AP2051">
        <v>206.77199999999999</v>
      </c>
      <c r="AQ2051">
        <v>199.34100000000001</v>
      </c>
      <c r="AR2051">
        <v>31.422999999999998</v>
      </c>
      <c r="AS2051">
        <v>18.183</v>
      </c>
      <c r="AT2051">
        <v>18.143000000000001</v>
      </c>
      <c r="AU2051">
        <v>73.75</v>
      </c>
      <c r="AV2051">
        <v>73.583332999999996</v>
      </c>
      <c r="AW2051">
        <v>72.083332999999996</v>
      </c>
      <c r="AX2051">
        <v>71</v>
      </c>
      <c r="AY2051">
        <v>69.083332999999996</v>
      </c>
      <c r="AZ2051">
        <v>68.583332999999996</v>
      </c>
      <c r="BA2051">
        <v>68.25</v>
      </c>
      <c r="BB2051">
        <v>67.75</v>
      </c>
      <c r="BC2051">
        <v>70.916667000000004</v>
      </c>
      <c r="BD2051">
        <v>76.416667000000004</v>
      </c>
      <c r="BE2051">
        <v>80.916667000000004</v>
      </c>
      <c r="BF2051">
        <v>85.333332999999996</v>
      </c>
      <c r="BG2051">
        <v>89.25</v>
      </c>
      <c r="BH2051">
        <v>92.583332999999996</v>
      </c>
      <c r="BI2051">
        <v>95.416667000000004</v>
      </c>
      <c r="BJ2051">
        <v>97.166667000000004</v>
      </c>
      <c r="BK2051">
        <v>98.833332999999996</v>
      </c>
      <c r="BL2051">
        <v>99.166667000000004</v>
      </c>
      <c r="BM2051">
        <v>97.5</v>
      </c>
      <c r="BN2051">
        <v>92.5</v>
      </c>
      <c r="BO2051">
        <v>85.333332999999996</v>
      </c>
      <c r="BP2051">
        <v>80.25</v>
      </c>
      <c r="BQ2051">
        <v>76.583332999999996</v>
      </c>
      <c r="BR2051">
        <v>74.416667000000004</v>
      </c>
      <c r="BS2051">
        <v>0.39477689999999999</v>
      </c>
      <c r="BT2051">
        <v>0.21543109999999999</v>
      </c>
      <c r="BU2051">
        <v>6.5335999999999997E-3</v>
      </c>
      <c r="BV2051">
        <v>7.4794299999999994E-2</v>
      </c>
      <c r="BW2051">
        <v>-0.73906989999999995</v>
      </c>
      <c r="BX2051">
        <v>8.6404739999999993</v>
      </c>
      <c r="BY2051">
        <v>13.27148</v>
      </c>
      <c r="BZ2051">
        <v>-8.2247310000000002</v>
      </c>
      <c r="CA2051">
        <v>-19.060849999999999</v>
      </c>
      <c r="CB2051">
        <v>4.8331119999999999</v>
      </c>
      <c r="CC2051">
        <v>-4.4258839999999999</v>
      </c>
      <c r="CD2051">
        <v>-6.3455250000000003</v>
      </c>
      <c r="CE2051">
        <v>1.3843540000000001</v>
      </c>
      <c r="CF2051">
        <v>0.78483119999999995</v>
      </c>
      <c r="CG2051">
        <v>-8.8323169999999998</v>
      </c>
      <c r="CH2051">
        <v>-5.0242680000000002</v>
      </c>
      <c r="CI2051">
        <v>-7.6435769999999996</v>
      </c>
      <c r="CJ2051">
        <v>-31.126169999999998</v>
      </c>
      <c r="CK2051">
        <v>59.55442</v>
      </c>
      <c r="CL2051">
        <v>47.136580000000002</v>
      </c>
      <c r="CM2051">
        <v>-26.300930000000001</v>
      </c>
      <c r="CN2051">
        <v>9.5807439999999993</v>
      </c>
      <c r="CO2051">
        <v>1.4266760000000001</v>
      </c>
      <c r="CP2051">
        <v>-0.48526010000000003</v>
      </c>
      <c r="CQ2051" s="20">
        <v>5.2628599999999998E-2</v>
      </c>
      <c r="CR2051" s="20">
        <v>1.16481E-2</v>
      </c>
      <c r="CS2051" s="20">
        <v>1.6353800000000002E-2</v>
      </c>
      <c r="CT2051" s="20">
        <v>1.29502E-2</v>
      </c>
      <c r="CU2051" s="20">
        <v>8.6074200000000003E-2</v>
      </c>
      <c r="CV2051" s="20">
        <v>12.10707</v>
      </c>
      <c r="CW2051" s="20">
        <v>26.110230000000001</v>
      </c>
      <c r="CX2051">
        <v>12.49954</v>
      </c>
      <c r="CY2051" s="20">
        <v>9.7952530000000007</v>
      </c>
      <c r="CZ2051">
        <v>8.0513630000000003</v>
      </c>
      <c r="DA2051">
        <v>7.259633</v>
      </c>
      <c r="DB2051">
        <v>4.0592759999999997</v>
      </c>
      <c r="DC2051">
        <v>3.4400550000000001</v>
      </c>
      <c r="DD2051">
        <v>4.0377700000000001</v>
      </c>
      <c r="DE2051">
        <v>4.1336599999999999</v>
      </c>
      <c r="DF2051">
        <v>3.848166</v>
      </c>
      <c r="DG2051">
        <v>4.2256390000000001</v>
      </c>
      <c r="DH2051">
        <v>4.2946710000000001</v>
      </c>
      <c r="DI2051">
        <v>10.316000000000001</v>
      </c>
      <c r="DJ2051">
        <v>32.908050000000003</v>
      </c>
      <c r="DK2051" s="20">
        <v>35.974939999999997</v>
      </c>
      <c r="DL2051" s="20">
        <v>15.89082</v>
      </c>
      <c r="DM2051" s="20">
        <v>1.279285</v>
      </c>
      <c r="DN2051" s="20">
        <v>2.35018E-2</v>
      </c>
      <c r="DO2051">
        <v>19</v>
      </c>
      <c r="DP2051">
        <v>20</v>
      </c>
      <c r="DQ2051" s="14"/>
      <c r="DR2051" s="14"/>
    </row>
    <row r="2052" spans="1:122" hidden="1" x14ac:dyDescent="0.25">
      <c r="A2052" t="str">
        <f t="shared" ref="A2052:A2115" si="32">C2052&amp;"_"&amp;K2052&amp;"_"&amp;IF(L2052="",O2052,L2052&amp;IF(LEFT(K2052,3)="All","",IF(R2052=1,"_Combined","_"&amp;M2052&amp;"-"&amp;N2052)))</f>
        <v>sublap_id-SLAP_PGNP_Elect DA 2-6 (1PM-9PM)_44438_19-20</v>
      </c>
      <c r="B2052" t="s">
        <v>62</v>
      </c>
      <c r="C2052" t="s">
        <v>291</v>
      </c>
      <c r="D2052" t="s">
        <v>61</v>
      </c>
      <c r="E2052" t="s">
        <v>292</v>
      </c>
      <c r="F2052" t="s">
        <v>61</v>
      </c>
      <c r="G2052" t="s">
        <v>61</v>
      </c>
      <c r="H2052" t="s">
        <v>61</v>
      </c>
      <c r="I2052" t="s">
        <v>61</v>
      </c>
      <c r="J2052" t="s">
        <v>61</v>
      </c>
      <c r="K2052" t="s">
        <v>180</v>
      </c>
      <c r="L2052" s="18">
        <v>44438</v>
      </c>
      <c r="M2052">
        <v>19</v>
      </c>
      <c r="N2052">
        <v>20</v>
      </c>
      <c r="O2052" t="s">
        <v>263</v>
      </c>
      <c r="P2052">
        <v>3</v>
      </c>
      <c r="Q2052">
        <v>3</v>
      </c>
      <c r="R2052">
        <v>0</v>
      </c>
      <c r="S2052">
        <v>0</v>
      </c>
      <c r="T2052">
        <v>1</v>
      </c>
      <c r="U2052">
        <v>1</v>
      </c>
      <c r="V2052">
        <v>1</v>
      </c>
      <c r="W2052">
        <v>9.48</v>
      </c>
      <c r="X2052">
        <v>9.48</v>
      </c>
      <c r="Y2052">
        <v>9.48</v>
      </c>
      <c r="Z2052">
        <v>9.48</v>
      </c>
      <c r="AA2052">
        <v>9.52</v>
      </c>
      <c r="AB2052">
        <v>19.12</v>
      </c>
      <c r="AC2052">
        <v>54.68</v>
      </c>
      <c r="AD2052">
        <v>66.16</v>
      </c>
      <c r="AE2052">
        <v>53.8</v>
      </c>
      <c r="AF2052">
        <v>56.28</v>
      </c>
      <c r="AG2052">
        <v>106.8</v>
      </c>
      <c r="AH2052">
        <v>104.48</v>
      </c>
      <c r="AI2052">
        <v>110.04</v>
      </c>
      <c r="AJ2052">
        <v>130.96</v>
      </c>
      <c r="AK2052">
        <v>131.52000000000001</v>
      </c>
      <c r="AL2052">
        <v>119.08</v>
      </c>
      <c r="AM2052">
        <v>130.6</v>
      </c>
      <c r="AN2052">
        <v>149</v>
      </c>
      <c r="AO2052">
        <v>102.16</v>
      </c>
      <c r="AP2052">
        <v>120.56</v>
      </c>
      <c r="AQ2052">
        <v>85.84</v>
      </c>
      <c r="AR2052">
        <v>10.64</v>
      </c>
      <c r="AS2052">
        <v>9.32</v>
      </c>
      <c r="AT2052">
        <v>9.44</v>
      </c>
      <c r="AU2052">
        <v>71.333332999999996</v>
      </c>
      <c r="AV2052">
        <v>70.333332999999996</v>
      </c>
      <c r="AW2052">
        <v>67.833332999999996</v>
      </c>
      <c r="AX2052">
        <v>66.166667000000004</v>
      </c>
      <c r="AY2052">
        <v>65</v>
      </c>
      <c r="AZ2052">
        <v>64.833332999999996</v>
      </c>
      <c r="BA2052">
        <v>65.166667000000004</v>
      </c>
      <c r="BB2052">
        <v>65.166667000000004</v>
      </c>
      <c r="BC2052">
        <v>67</v>
      </c>
      <c r="BD2052">
        <v>70.166667000000004</v>
      </c>
      <c r="BE2052">
        <v>74</v>
      </c>
      <c r="BF2052">
        <v>78.5</v>
      </c>
      <c r="BG2052">
        <v>83.666667000000004</v>
      </c>
      <c r="BH2052">
        <v>87.833332999999996</v>
      </c>
      <c r="BI2052">
        <v>91</v>
      </c>
      <c r="BJ2052">
        <v>92.833332999999996</v>
      </c>
      <c r="BK2052">
        <v>95</v>
      </c>
      <c r="BL2052">
        <v>95.833332999999996</v>
      </c>
      <c r="BM2052">
        <v>94</v>
      </c>
      <c r="BN2052">
        <v>88.833332999999996</v>
      </c>
      <c r="BO2052">
        <v>81.666667000000004</v>
      </c>
      <c r="BP2052">
        <v>77.166667000000004</v>
      </c>
      <c r="BQ2052">
        <v>74</v>
      </c>
      <c r="BR2052">
        <v>71.833332999999996</v>
      </c>
      <c r="BS2052">
        <v>1.9161729999999999</v>
      </c>
      <c r="BT2052">
        <v>1.127254</v>
      </c>
      <c r="BU2052">
        <v>1.11086</v>
      </c>
      <c r="BV2052">
        <v>0.60410450000000004</v>
      </c>
      <c r="BW2052">
        <v>1.3167420000000001</v>
      </c>
      <c r="BX2052">
        <v>-7.0466889999999998</v>
      </c>
      <c r="BY2052">
        <v>-29.88616</v>
      </c>
      <c r="BZ2052">
        <v>-9.9908389999999994</v>
      </c>
      <c r="CA2052">
        <v>19.50395</v>
      </c>
      <c r="CB2052">
        <v>22.290299999999998</v>
      </c>
      <c r="CC2052">
        <v>-5.0719320000000003</v>
      </c>
      <c r="CD2052">
        <v>6.0996949999999996</v>
      </c>
      <c r="CE2052">
        <v>9.0071949999999994</v>
      </c>
      <c r="CF2052">
        <v>-5.626099</v>
      </c>
      <c r="CG2052">
        <v>-2.4533619999999998</v>
      </c>
      <c r="CH2052">
        <v>13.852550000000001</v>
      </c>
      <c r="CI2052">
        <v>5.0475459999999996</v>
      </c>
      <c r="CJ2052">
        <v>-13.68289</v>
      </c>
      <c r="CK2052">
        <v>32.557090000000002</v>
      </c>
      <c r="CL2052">
        <v>10.2356</v>
      </c>
      <c r="CM2052">
        <v>14.9739</v>
      </c>
      <c r="CN2052">
        <v>17.667619999999999</v>
      </c>
      <c r="CO2052">
        <v>1.809701</v>
      </c>
      <c r="CP2052">
        <v>0.93855860000000002</v>
      </c>
      <c r="CQ2052" s="20">
        <v>2.3012229999999998</v>
      </c>
      <c r="CR2052" s="20">
        <v>1.1889719999999999</v>
      </c>
      <c r="CS2052" s="20">
        <v>1.245725</v>
      </c>
      <c r="CT2052" s="20">
        <v>0.36800840000000001</v>
      </c>
      <c r="CU2052" s="20">
        <v>0.81783459999999997</v>
      </c>
      <c r="CV2052" s="20">
        <v>1.268327</v>
      </c>
      <c r="CW2052" s="20">
        <v>5.8645990000000001</v>
      </c>
      <c r="CX2052">
        <v>7.9205199999999998</v>
      </c>
      <c r="CY2052" s="20">
        <v>6.3381379999999998</v>
      </c>
      <c r="CZ2052">
        <v>6.6540679999999996</v>
      </c>
      <c r="DA2052">
        <v>2.9242949999999999</v>
      </c>
      <c r="DB2052">
        <v>1.056325</v>
      </c>
      <c r="DC2052">
        <v>1.886649</v>
      </c>
      <c r="DD2052">
        <v>1.339577</v>
      </c>
      <c r="DE2052">
        <v>1.424113</v>
      </c>
      <c r="DF2052">
        <v>1.663959</v>
      </c>
      <c r="DG2052">
        <v>1.448169</v>
      </c>
      <c r="DH2052">
        <v>1.597137</v>
      </c>
      <c r="DI2052">
        <v>2.7181039999999999</v>
      </c>
      <c r="DJ2052">
        <v>11.93765</v>
      </c>
      <c r="DK2052" s="20">
        <v>14.2582</v>
      </c>
      <c r="DL2052" s="20">
        <v>10.194509999999999</v>
      </c>
      <c r="DM2052" s="20">
        <v>3.9732789999999998</v>
      </c>
      <c r="DN2052" s="20">
        <v>0.34539239999999999</v>
      </c>
      <c r="DO2052">
        <v>19</v>
      </c>
      <c r="DP2052">
        <v>20</v>
      </c>
      <c r="DQ2052" s="14"/>
      <c r="DR2052" s="14"/>
    </row>
    <row r="2053" spans="1:122" x14ac:dyDescent="0.25">
      <c r="A2053" t="str">
        <f t="shared" si="32"/>
        <v>AutoDR-Yes_Elect DA 2-6 (1PM-9PM)_44438_19-20</v>
      </c>
      <c r="B2053" t="s">
        <v>62</v>
      </c>
      <c r="C2053" t="s">
        <v>322</v>
      </c>
      <c r="D2053" t="s">
        <v>61</v>
      </c>
      <c r="E2053" t="s">
        <v>61</v>
      </c>
      <c r="F2053" t="s">
        <v>61</v>
      </c>
      <c r="G2053" t="s">
        <v>61</v>
      </c>
      <c r="H2053" t="s">
        <v>98</v>
      </c>
      <c r="I2053" t="s">
        <v>61</v>
      </c>
      <c r="J2053" t="s">
        <v>61</v>
      </c>
      <c r="K2053" t="s">
        <v>180</v>
      </c>
      <c r="L2053" s="18">
        <v>44438</v>
      </c>
      <c r="M2053">
        <v>19</v>
      </c>
      <c r="N2053">
        <v>20</v>
      </c>
      <c r="O2053" t="s">
        <v>263</v>
      </c>
      <c r="P2053">
        <v>8</v>
      </c>
      <c r="Q2053">
        <v>8</v>
      </c>
      <c r="R2053">
        <v>0</v>
      </c>
      <c r="S2053">
        <v>0</v>
      </c>
      <c r="T2053">
        <v>1</v>
      </c>
      <c r="U2053">
        <v>1</v>
      </c>
      <c r="V2053">
        <v>1</v>
      </c>
      <c r="W2053">
        <v>25.88</v>
      </c>
      <c r="X2053">
        <v>25.6</v>
      </c>
      <c r="Y2053">
        <v>25.76</v>
      </c>
      <c r="Z2053">
        <v>25.72</v>
      </c>
      <c r="AA2053">
        <v>26.04</v>
      </c>
      <c r="AB2053">
        <v>41.56</v>
      </c>
      <c r="AC2053">
        <v>167.8</v>
      </c>
      <c r="AD2053">
        <v>226.16</v>
      </c>
      <c r="AE2053">
        <v>215.24</v>
      </c>
      <c r="AF2053">
        <v>212.68</v>
      </c>
      <c r="AG2053">
        <v>333.28</v>
      </c>
      <c r="AH2053">
        <v>349</v>
      </c>
      <c r="AI2053">
        <v>357.24</v>
      </c>
      <c r="AJ2053">
        <v>388.84</v>
      </c>
      <c r="AK2053">
        <v>406.96</v>
      </c>
      <c r="AL2053">
        <v>396.88</v>
      </c>
      <c r="AM2053">
        <v>415.48</v>
      </c>
      <c r="AN2053">
        <v>459.2</v>
      </c>
      <c r="AO2053">
        <v>314.48</v>
      </c>
      <c r="AP2053">
        <v>327</v>
      </c>
      <c r="AQ2053">
        <v>284.95999999999998</v>
      </c>
      <c r="AR2053">
        <v>41.84</v>
      </c>
      <c r="AS2053">
        <v>27.28</v>
      </c>
      <c r="AT2053">
        <v>27.36</v>
      </c>
      <c r="AU2053">
        <v>72.5625</v>
      </c>
      <c r="AV2053">
        <v>72.1875</v>
      </c>
      <c r="AW2053">
        <v>70.3125</v>
      </c>
      <c r="AX2053">
        <v>69.125</v>
      </c>
      <c r="AY2053">
        <v>67.5</v>
      </c>
      <c r="AZ2053">
        <v>67</v>
      </c>
      <c r="BA2053">
        <v>66.875</v>
      </c>
      <c r="BB2053">
        <v>66.6875</v>
      </c>
      <c r="BC2053">
        <v>69.5625</v>
      </c>
      <c r="BD2053">
        <v>74.5625</v>
      </c>
      <c r="BE2053">
        <v>78.875</v>
      </c>
      <c r="BF2053">
        <v>83.3125</v>
      </c>
      <c r="BG2053">
        <v>87.625</v>
      </c>
      <c r="BH2053">
        <v>91.0625</v>
      </c>
      <c r="BI2053">
        <v>93.875</v>
      </c>
      <c r="BJ2053">
        <v>95.5625</v>
      </c>
      <c r="BK2053">
        <v>97.3125</v>
      </c>
      <c r="BL2053">
        <v>97.75</v>
      </c>
      <c r="BM2053">
        <v>96</v>
      </c>
      <c r="BN2053">
        <v>90.875</v>
      </c>
      <c r="BO2053">
        <v>83.5625</v>
      </c>
      <c r="BP2053">
        <v>78.625</v>
      </c>
      <c r="BQ2053">
        <v>75.1875</v>
      </c>
      <c r="BR2053">
        <v>73.0625</v>
      </c>
      <c r="BS2053">
        <v>2.3106640000000001</v>
      </c>
      <c r="BT2053">
        <v>1.3431599999999999</v>
      </c>
      <c r="BU2053">
        <v>1.1178710000000001</v>
      </c>
      <c r="BV2053">
        <v>0.67907859999999998</v>
      </c>
      <c r="BW2053">
        <v>0.57798839999999996</v>
      </c>
      <c r="BX2053">
        <v>1.591998</v>
      </c>
      <c r="BY2053">
        <v>-16.624919999999999</v>
      </c>
      <c r="BZ2053">
        <v>-18.210509999999999</v>
      </c>
      <c r="CA2053">
        <v>0.432591</v>
      </c>
      <c r="CB2053">
        <v>27.143070000000002</v>
      </c>
      <c r="CC2053">
        <v>-9.5128500000000003</v>
      </c>
      <c r="CD2053">
        <v>-0.25499149999999998</v>
      </c>
      <c r="CE2053">
        <v>10.364699999999999</v>
      </c>
      <c r="CF2053">
        <v>-4.8622399999999999</v>
      </c>
      <c r="CG2053">
        <v>-11.28206</v>
      </c>
      <c r="CH2053">
        <v>8.804646</v>
      </c>
      <c r="CI2053">
        <v>-2.6185800000000001</v>
      </c>
      <c r="CJ2053">
        <v>-44.833329999999997</v>
      </c>
      <c r="CK2053">
        <v>92.085639999999998</v>
      </c>
      <c r="CL2053">
        <v>57.46396</v>
      </c>
      <c r="CM2053">
        <v>-11.331189999999999</v>
      </c>
      <c r="CN2053">
        <v>27.24963</v>
      </c>
      <c r="CO2053">
        <v>3.2365729999999999</v>
      </c>
      <c r="CP2053">
        <v>0.45310159999999999</v>
      </c>
      <c r="CQ2053">
        <v>2.3538510000000001</v>
      </c>
      <c r="CR2053">
        <v>1.20062</v>
      </c>
      <c r="CS2053">
        <v>1.262079</v>
      </c>
      <c r="CT2053">
        <v>0.38095849999999998</v>
      </c>
      <c r="CU2053">
        <v>0.90390879999999996</v>
      </c>
      <c r="CV2053">
        <v>13.375400000000001</v>
      </c>
      <c r="CW2053">
        <v>31.974820000000001</v>
      </c>
      <c r="CX2053">
        <v>20.42005</v>
      </c>
      <c r="CY2053">
        <v>16.133379999999999</v>
      </c>
      <c r="CZ2053">
        <v>14.705399999999999</v>
      </c>
      <c r="DA2053">
        <v>10.183909999999999</v>
      </c>
      <c r="DB2053">
        <v>5.1155749999999998</v>
      </c>
      <c r="DC2053">
        <v>5.3266850000000003</v>
      </c>
      <c r="DD2053">
        <v>5.3773160000000004</v>
      </c>
      <c r="DE2053">
        <v>5.5577370000000004</v>
      </c>
      <c r="DF2053">
        <v>5.512079</v>
      </c>
      <c r="DG2053">
        <v>5.6737799999999998</v>
      </c>
      <c r="DH2053">
        <v>5.8917570000000001</v>
      </c>
      <c r="DI2053">
        <v>13.034090000000001</v>
      </c>
      <c r="DJ2053">
        <v>44.845680000000002</v>
      </c>
      <c r="DK2053">
        <v>50.233139999999999</v>
      </c>
      <c r="DL2053">
        <v>26.085329999999999</v>
      </c>
      <c r="DM2053">
        <v>5.2525649999999997</v>
      </c>
      <c r="DN2053">
        <v>0.36889420000000001</v>
      </c>
      <c r="DO2053">
        <v>19</v>
      </c>
      <c r="DP2053">
        <v>20</v>
      </c>
      <c r="DQ2053" s="14"/>
      <c r="DR2053" s="14"/>
    </row>
    <row r="2054" spans="1:122" hidden="1" x14ac:dyDescent="0.25">
      <c r="A2054" t="str">
        <f t="shared" si="32"/>
        <v>All_Elect DA 2-6 (1PM-9PM)_44438_19-20</v>
      </c>
      <c r="B2054" t="s">
        <v>62</v>
      </c>
      <c r="C2054" t="s">
        <v>61</v>
      </c>
      <c r="D2054" t="s">
        <v>61</v>
      </c>
      <c r="E2054" t="s">
        <v>61</v>
      </c>
      <c r="F2054" t="s">
        <v>61</v>
      </c>
      <c r="G2054" t="s">
        <v>61</v>
      </c>
      <c r="H2054" t="s">
        <v>61</v>
      </c>
      <c r="I2054" t="s">
        <v>61</v>
      </c>
      <c r="J2054" t="s">
        <v>61</v>
      </c>
      <c r="K2054" t="s">
        <v>180</v>
      </c>
      <c r="L2054" s="18">
        <v>44438</v>
      </c>
      <c r="M2054">
        <v>19</v>
      </c>
      <c r="N2054">
        <v>20</v>
      </c>
      <c r="O2054" t="s">
        <v>263</v>
      </c>
      <c r="P2054">
        <v>9</v>
      </c>
      <c r="Q2054">
        <v>9</v>
      </c>
      <c r="R2054">
        <v>0</v>
      </c>
      <c r="S2054">
        <v>0</v>
      </c>
      <c r="T2054">
        <v>1</v>
      </c>
      <c r="U2054">
        <v>1</v>
      </c>
      <c r="V2054">
        <v>1</v>
      </c>
      <c r="W2054">
        <v>26.103000000000002</v>
      </c>
      <c r="X2054">
        <v>25.824000000000002</v>
      </c>
      <c r="Y2054">
        <v>25.984000000000002</v>
      </c>
      <c r="Z2054">
        <v>25.943999999999999</v>
      </c>
      <c r="AA2054">
        <v>26.263999999999999</v>
      </c>
      <c r="AB2054">
        <v>41.783999999999999</v>
      </c>
      <c r="AC2054">
        <v>167.93700000000001</v>
      </c>
      <c r="AD2054">
        <v>226.32400000000001</v>
      </c>
      <c r="AE2054">
        <v>215.405</v>
      </c>
      <c r="AF2054">
        <v>212.88499999999999</v>
      </c>
      <c r="AG2054">
        <v>333.44299999999998</v>
      </c>
      <c r="AH2054">
        <v>349.16300000000001</v>
      </c>
      <c r="AI2054">
        <v>357.38900000000001</v>
      </c>
      <c r="AJ2054">
        <v>388.99</v>
      </c>
      <c r="AK2054">
        <v>407.137</v>
      </c>
      <c r="AL2054">
        <v>397.03</v>
      </c>
      <c r="AM2054">
        <v>415.62900000000002</v>
      </c>
      <c r="AN2054">
        <v>459.35</v>
      </c>
      <c r="AO2054">
        <v>314.7</v>
      </c>
      <c r="AP2054">
        <v>327.33199999999999</v>
      </c>
      <c r="AQ2054">
        <v>285.18099999999998</v>
      </c>
      <c r="AR2054">
        <v>42.063000000000002</v>
      </c>
      <c r="AS2054">
        <v>27.503</v>
      </c>
      <c r="AT2054">
        <v>27.582999999999998</v>
      </c>
      <c r="AU2054">
        <v>72.944444000000004</v>
      </c>
      <c r="AV2054">
        <v>72.5</v>
      </c>
      <c r="AW2054">
        <v>70.666667000000004</v>
      </c>
      <c r="AX2054">
        <v>69.388889000000006</v>
      </c>
      <c r="AY2054">
        <v>67.722222000000002</v>
      </c>
      <c r="AZ2054">
        <v>67.333332999999996</v>
      </c>
      <c r="BA2054">
        <v>67.222222000000002</v>
      </c>
      <c r="BB2054">
        <v>66.888889000000006</v>
      </c>
      <c r="BC2054">
        <v>69.611110999999994</v>
      </c>
      <c r="BD2054">
        <v>74.333332999999996</v>
      </c>
      <c r="BE2054">
        <v>78.611110999999994</v>
      </c>
      <c r="BF2054">
        <v>83.055555999999996</v>
      </c>
      <c r="BG2054">
        <v>87.388889000000006</v>
      </c>
      <c r="BH2054">
        <v>91</v>
      </c>
      <c r="BI2054">
        <v>93.944444000000004</v>
      </c>
      <c r="BJ2054">
        <v>95.722222000000002</v>
      </c>
      <c r="BK2054">
        <v>97.555555999999996</v>
      </c>
      <c r="BL2054">
        <v>98.055555999999996</v>
      </c>
      <c r="BM2054">
        <v>96.333332999999996</v>
      </c>
      <c r="BN2054">
        <v>91.277777999999998</v>
      </c>
      <c r="BO2054">
        <v>84.111110999999994</v>
      </c>
      <c r="BP2054">
        <v>79.222222000000002</v>
      </c>
      <c r="BQ2054">
        <v>75.722222000000002</v>
      </c>
      <c r="BR2054">
        <v>73.555555999999996</v>
      </c>
      <c r="BS2054">
        <v>2.3109500000000001</v>
      </c>
      <c r="BT2054">
        <v>1.3426849999999999</v>
      </c>
      <c r="BU2054">
        <v>1.1173930000000001</v>
      </c>
      <c r="BV2054">
        <v>0.67889889999999997</v>
      </c>
      <c r="BW2054">
        <v>0.57767179999999996</v>
      </c>
      <c r="BX2054">
        <v>1.5937859999999999</v>
      </c>
      <c r="BY2054">
        <v>-16.61467</v>
      </c>
      <c r="BZ2054">
        <v>-18.21557</v>
      </c>
      <c r="CA2054">
        <v>0.44310430000000001</v>
      </c>
      <c r="CB2054">
        <v>27.12341</v>
      </c>
      <c r="CC2054">
        <v>-9.4978160000000003</v>
      </c>
      <c r="CD2054">
        <v>-0.24582950000000001</v>
      </c>
      <c r="CE2054">
        <v>10.391550000000001</v>
      </c>
      <c r="CF2054">
        <v>-4.8412680000000003</v>
      </c>
      <c r="CG2054">
        <v>-11.285679999999999</v>
      </c>
      <c r="CH2054">
        <v>8.8282860000000003</v>
      </c>
      <c r="CI2054">
        <v>-2.596031</v>
      </c>
      <c r="CJ2054">
        <v>-44.809060000000002</v>
      </c>
      <c r="CK2054">
        <v>92.111500000000007</v>
      </c>
      <c r="CL2054">
        <v>57.37218</v>
      </c>
      <c r="CM2054">
        <v>-11.327030000000001</v>
      </c>
      <c r="CN2054">
        <v>27.248370000000001</v>
      </c>
      <c r="CO2054">
        <v>3.2363770000000001</v>
      </c>
      <c r="CP2054">
        <v>0.45329849999999999</v>
      </c>
      <c r="CQ2054" s="20">
        <v>2.3538510000000001</v>
      </c>
      <c r="CR2054" s="20">
        <v>1.20062</v>
      </c>
      <c r="CS2054" s="20">
        <v>1.262079</v>
      </c>
      <c r="CT2054" s="20">
        <v>0.38095859999999998</v>
      </c>
      <c r="CU2054" s="20">
        <v>0.90390879999999996</v>
      </c>
      <c r="CV2054" s="20">
        <v>13.375400000000001</v>
      </c>
      <c r="CW2054" s="20">
        <v>31.974830000000001</v>
      </c>
      <c r="CX2054">
        <v>20.420059999999999</v>
      </c>
      <c r="CY2054" s="20">
        <v>16.133389999999999</v>
      </c>
      <c r="CZ2054">
        <v>14.70543</v>
      </c>
      <c r="DA2054">
        <v>10.18393</v>
      </c>
      <c r="DB2054">
        <v>5.1156009999999998</v>
      </c>
      <c r="DC2054">
        <v>5.3267040000000003</v>
      </c>
      <c r="DD2054">
        <v>5.3773470000000003</v>
      </c>
      <c r="DE2054">
        <v>5.5577730000000001</v>
      </c>
      <c r="DF2054">
        <v>5.5121250000000002</v>
      </c>
      <c r="DG2054">
        <v>5.6738090000000003</v>
      </c>
      <c r="DH2054">
        <v>5.8918080000000002</v>
      </c>
      <c r="DI2054">
        <v>13.0341</v>
      </c>
      <c r="DJ2054">
        <v>44.845700000000001</v>
      </c>
      <c r="DK2054" s="20">
        <v>50.233139999999999</v>
      </c>
      <c r="DL2054" s="20">
        <v>26.085339999999999</v>
      </c>
      <c r="DM2054" s="20">
        <v>5.2525649999999997</v>
      </c>
      <c r="DN2054" s="20">
        <v>0.36889420000000001</v>
      </c>
      <c r="DO2054">
        <v>19</v>
      </c>
      <c r="DP2054">
        <v>20</v>
      </c>
      <c r="DQ2054" s="14"/>
      <c r="DR2054" s="14"/>
    </row>
    <row r="2055" spans="1:122" hidden="1" x14ac:dyDescent="0.25">
      <c r="A2055" t="str">
        <f t="shared" si="32"/>
        <v>Industry_Type-4. Retail stores_Elect DA 2-6 (1PM-9PM)_44438_19-20</v>
      </c>
      <c r="B2055" t="s">
        <v>62</v>
      </c>
      <c r="C2055" t="s">
        <v>204</v>
      </c>
      <c r="D2055" t="s">
        <v>61</v>
      </c>
      <c r="E2055" t="s">
        <v>61</v>
      </c>
      <c r="F2055" t="s">
        <v>61</v>
      </c>
      <c r="G2055" t="s">
        <v>33</v>
      </c>
      <c r="H2055" t="s">
        <v>61</v>
      </c>
      <c r="I2055" t="s">
        <v>61</v>
      </c>
      <c r="J2055" t="s">
        <v>61</v>
      </c>
      <c r="K2055" t="s">
        <v>180</v>
      </c>
      <c r="L2055" s="18">
        <v>44438</v>
      </c>
      <c r="M2055">
        <v>19</v>
      </c>
      <c r="N2055">
        <v>20</v>
      </c>
      <c r="O2055" t="s">
        <v>263</v>
      </c>
      <c r="P2055">
        <v>1</v>
      </c>
      <c r="Q2055">
        <v>1</v>
      </c>
      <c r="R2055">
        <v>0</v>
      </c>
      <c r="S2055">
        <v>0</v>
      </c>
      <c r="T2055">
        <v>1</v>
      </c>
      <c r="U2055">
        <v>0</v>
      </c>
      <c r="V2055">
        <v>1</v>
      </c>
      <c r="W2055">
        <v>2.04</v>
      </c>
      <c r="X2055">
        <v>2.04</v>
      </c>
      <c r="Y2055">
        <v>2.04</v>
      </c>
      <c r="Z2055">
        <v>2.04</v>
      </c>
      <c r="AA2055">
        <v>2</v>
      </c>
      <c r="AB2055">
        <v>11.68</v>
      </c>
      <c r="AC2055">
        <v>7.56</v>
      </c>
      <c r="AD2055">
        <v>6.32</v>
      </c>
      <c r="AE2055">
        <v>6.44</v>
      </c>
      <c r="AF2055">
        <v>19.559999999999999</v>
      </c>
      <c r="AG2055">
        <v>29.52</v>
      </c>
      <c r="AH2055">
        <v>32.08</v>
      </c>
      <c r="AI2055">
        <v>32.119999999999997</v>
      </c>
      <c r="AJ2055">
        <v>44.32</v>
      </c>
      <c r="AK2055">
        <v>44.64</v>
      </c>
      <c r="AL2055">
        <v>32.840000000000003</v>
      </c>
      <c r="AM2055">
        <v>40.68</v>
      </c>
      <c r="AN2055">
        <v>46.76</v>
      </c>
      <c r="AO2055">
        <v>34.24</v>
      </c>
      <c r="AP2055">
        <v>33.6</v>
      </c>
      <c r="AQ2055">
        <v>22.24</v>
      </c>
      <c r="AR2055">
        <v>2.64</v>
      </c>
      <c r="AS2055">
        <v>2.04</v>
      </c>
      <c r="AT2055">
        <v>2</v>
      </c>
      <c r="AU2055">
        <v>76</v>
      </c>
      <c r="AV2055">
        <v>75</v>
      </c>
      <c r="AW2055">
        <v>73.5</v>
      </c>
      <c r="AX2055">
        <v>71.5</v>
      </c>
      <c r="AY2055">
        <v>69.5</v>
      </c>
      <c r="AZ2055">
        <v>70</v>
      </c>
      <c r="BA2055">
        <v>70</v>
      </c>
      <c r="BB2055">
        <v>68.5</v>
      </c>
      <c r="BC2055">
        <v>70</v>
      </c>
      <c r="BD2055">
        <v>72.5</v>
      </c>
      <c r="BE2055">
        <v>76.5</v>
      </c>
      <c r="BF2055">
        <v>81</v>
      </c>
      <c r="BG2055">
        <v>85.5</v>
      </c>
      <c r="BH2055">
        <v>90.5</v>
      </c>
      <c r="BI2055">
        <v>94.5</v>
      </c>
      <c r="BJ2055">
        <v>97</v>
      </c>
      <c r="BK2055">
        <v>99.5</v>
      </c>
      <c r="BL2055">
        <v>100.5</v>
      </c>
      <c r="BM2055">
        <v>99</v>
      </c>
      <c r="BN2055">
        <v>94.5</v>
      </c>
      <c r="BO2055">
        <v>88.5</v>
      </c>
      <c r="BP2055">
        <v>84</v>
      </c>
      <c r="BQ2055">
        <v>80</v>
      </c>
      <c r="BR2055">
        <v>77.5</v>
      </c>
      <c r="BS2055">
        <v>0.44376130000000003</v>
      </c>
      <c r="BT2055">
        <v>1.144198</v>
      </c>
      <c r="BU2055">
        <v>1.159959</v>
      </c>
      <c r="BV2055">
        <v>0.64441179999999998</v>
      </c>
      <c r="BW2055">
        <v>0.70311089999999998</v>
      </c>
      <c r="BX2055">
        <v>-7.838514</v>
      </c>
      <c r="BY2055">
        <v>0.26974730000000002</v>
      </c>
      <c r="BZ2055">
        <v>3.194204</v>
      </c>
      <c r="CA2055">
        <v>4.5824819999999997</v>
      </c>
      <c r="CB2055">
        <v>1.2861579999999999</v>
      </c>
      <c r="CC2055">
        <v>0.7555752</v>
      </c>
      <c r="CD2055">
        <v>2.3256109999999999</v>
      </c>
      <c r="CE2055">
        <v>6.0895200000000003</v>
      </c>
      <c r="CF2055">
        <v>-4.2855030000000003</v>
      </c>
      <c r="CG2055">
        <v>-3.5067179999999998</v>
      </c>
      <c r="CH2055">
        <v>9.1181950000000001</v>
      </c>
      <c r="CI2055">
        <v>0.68436050000000004</v>
      </c>
      <c r="CJ2055">
        <v>-4.9961970000000004</v>
      </c>
      <c r="CK2055">
        <v>9.6801490000000001</v>
      </c>
      <c r="CL2055">
        <v>13.32822</v>
      </c>
      <c r="CM2055">
        <v>12.60012</v>
      </c>
      <c r="CN2055">
        <v>9.5422220000000006</v>
      </c>
      <c r="CO2055">
        <v>2.1650119999999999</v>
      </c>
      <c r="CP2055">
        <v>0.88817740000000001</v>
      </c>
      <c r="CQ2055" s="20">
        <v>0.14228250000000001</v>
      </c>
      <c r="CR2055" s="20">
        <v>1.174024</v>
      </c>
      <c r="CS2055" s="20">
        <v>1.239879</v>
      </c>
      <c r="CT2055" s="20">
        <v>0.36306529999999998</v>
      </c>
      <c r="CU2055" s="20">
        <v>0.3638207</v>
      </c>
      <c r="CV2055" s="20">
        <v>0.67453779999999997</v>
      </c>
      <c r="CW2055" s="20">
        <v>1.782308</v>
      </c>
      <c r="CX2055">
        <v>1.406722</v>
      </c>
      <c r="CY2055" s="20">
        <v>1.2501070000000001</v>
      </c>
      <c r="CZ2055">
        <v>1.393967</v>
      </c>
      <c r="DA2055">
        <v>0.54092070000000003</v>
      </c>
      <c r="DB2055">
        <v>0.34558719999999998</v>
      </c>
      <c r="DC2055">
        <v>1.1915500000000001</v>
      </c>
      <c r="DD2055">
        <v>0.59079380000000004</v>
      </c>
      <c r="DE2055">
        <v>0.74938950000000004</v>
      </c>
      <c r="DF2055">
        <v>0.69131880000000001</v>
      </c>
      <c r="DG2055">
        <v>0.46824759999999999</v>
      </c>
      <c r="DH2055">
        <v>0.54891480000000004</v>
      </c>
      <c r="DI2055">
        <v>1.2878639999999999</v>
      </c>
      <c r="DJ2055">
        <v>5.9692170000000004</v>
      </c>
      <c r="DK2055" s="20">
        <v>5.207878</v>
      </c>
      <c r="DL2055" s="20">
        <v>3.628393</v>
      </c>
      <c r="DM2055" s="20">
        <v>1.679656</v>
      </c>
      <c r="DN2055" s="20">
        <v>0.28328179999999997</v>
      </c>
      <c r="DO2055">
        <v>19</v>
      </c>
      <c r="DP2055">
        <v>20</v>
      </c>
      <c r="DQ2055" s="14"/>
      <c r="DR2055" s="14"/>
    </row>
    <row r="2056" spans="1:122" hidden="1" x14ac:dyDescent="0.25">
      <c r="A2056" t="str">
        <f t="shared" si="32"/>
        <v>LCA-Sierra_Elect DA 2-6 (1PM-9PM)_44438_19-20</v>
      </c>
      <c r="B2056" t="s">
        <v>62</v>
      </c>
      <c r="C2056" t="s">
        <v>206</v>
      </c>
      <c r="D2056" t="s">
        <v>34</v>
      </c>
      <c r="E2056" t="s">
        <v>61</v>
      </c>
      <c r="F2056" t="s">
        <v>61</v>
      </c>
      <c r="G2056" t="s">
        <v>61</v>
      </c>
      <c r="H2056" t="s">
        <v>61</v>
      </c>
      <c r="I2056" t="s">
        <v>61</v>
      </c>
      <c r="J2056" t="s">
        <v>61</v>
      </c>
      <c r="K2056" t="s">
        <v>180</v>
      </c>
      <c r="L2056" s="18">
        <v>44438</v>
      </c>
      <c r="M2056">
        <v>19</v>
      </c>
      <c r="N2056">
        <v>20</v>
      </c>
      <c r="O2056" t="s">
        <v>263</v>
      </c>
      <c r="P2056">
        <v>6</v>
      </c>
      <c r="Q2056">
        <v>6</v>
      </c>
      <c r="R2056">
        <v>0</v>
      </c>
      <c r="S2056">
        <v>0</v>
      </c>
      <c r="T2056">
        <v>1</v>
      </c>
      <c r="U2056">
        <v>1</v>
      </c>
      <c r="V2056">
        <v>1</v>
      </c>
      <c r="W2056">
        <v>16.623000000000001</v>
      </c>
      <c r="X2056">
        <v>16.344000000000001</v>
      </c>
      <c r="Y2056">
        <v>16.504000000000001</v>
      </c>
      <c r="Z2056">
        <v>16.463999999999999</v>
      </c>
      <c r="AA2056">
        <v>16.744</v>
      </c>
      <c r="AB2056">
        <v>22.664000000000001</v>
      </c>
      <c r="AC2056">
        <v>113.25700000000001</v>
      </c>
      <c r="AD2056">
        <v>160.16399999999999</v>
      </c>
      <c r="AE2056">
        <v>161.60499999999999</v>
      </c>
      <c r="AF2056">
        <v>156.60499999999999</v>
      </c>
      <c r="AG2056">
        <v>226.643</v>
      </c>
      <c r="AH2056">
        <v>244.68299999999999</v>
      </c>
      <c r="AI2056">
        <v>247.34899999999999</v>
      </c>
      <c r="AJ2056">
        <v>258.02999999999997</v>
      </c>
      <c r="AK2056">
        <v>275.61700000000002</v>
      </c>
      <c r="AL2056">
        <v>277.95</v>
      </c>
      <c r="AM2056">
        <v>285.029</v>
      </c>
      <c r="AN2056">
        <v>310.35000000000002</v>
      </c>
      <c r="AO2056">
        <v>212.54</v>
      </c>
      <c r="AP2056">
        <v>206.77199999999999</v>
      </c>
      <c r="AQ2056">
        <v>199.34100000000001</v>
      </c>
      <c r="AR2056">
        <v>31.422999999999998</v>
      </c>
      <c r="AS2056">
        <v>18.183</v>
      </c>
      <c r="AT2056">
        <v>18.143000000000001</v>
      </c>
      <c r="AU2056">
        <v>73.75</v>
      </c>
      <c r="AV2056">
        <v>73.583332999999996</v>
      </c>
      <c r="AW2056">
        <v>72.083332999999996</v>
      </c>
      <c r="AX2056">
        <v>71</v>
      </c>
      <c r="AY2056">
        <v>69.083332999999996</v>
      </c>
      <c r="AZ2056">
        <v>68.583332999999996</v>
      </c>
      <c r="BA2056">
        <v>68.25</v>
      </c>
      <c r="BB2056">
        <v>67.75</v>
      </c>
      <c r="BC2056">
        <v>70.916667000000004</v>
      </c>
      <c r="BD2056">
        <v>76.416667000000004</v>
      </c>
      <c r="BE2056">
        <v>80.916667000000004</v>
      </c>
      <c r="BF2056">
        <v>85.333332999999996</v>
      </c>
      <c r="BG2056">
        <v>89.25</v>
      </c>
      <c r="BH2056">
        <v>92.583332999999996</v>
      </c>
      <c r="BI2056">
        <v>95.416667000000004</v>
      </c>
      <c r="BJ2056">
        <v>97.166667000000004</v>
      </c>
      <c r="BK2056">
        <v>98.833332999999996</v>
      </c>
      <c r="BL2056">
        <v>99.166667000000004</v>
      </c>
      <c r="BM2056">
        <v>97.5</v>
      </c>
      <c r="BN2056">
        <v>92.5</v>
      </c>
      <c r="BO2056">
        <v>85.333332999999996</v>
      </c>
      <c r="BP2056">
        <v>80.25</v>
      </c>
      <c r="BQ2056">
        <v>76.583332999999996</v>
      </c>
      <c r="BR2056">
        <v>74.416667000000004</v>
      </c>
      <c r="BS2056">
        <v>0.39477689999999999</v>
      </c>
      <c r="BT2056">
        <v>0.21543109999999999</v>
      </c>
      <c r="BU2056">
        <v>6.5335999999999997E-3</v>
      </c>
      <c r="BV2056">
        <v>7.4794299999999994E-2</v>
      </c>
      <c r="BW2056">
        <v>-0.73906989999999995</v>
      </c>
      <c r="BX2056">
        <v>8.6404739999999993</v>
      </c>
      <c r="BY2056">
        <v>13.27148</v>
      </c>
      <c r="BZ2056">
        <v>-8.2247310000000002</v>
      </c>
      <c r="CA2056">
        <v>-19.060849999999999</v>
      </c>
      <c r="CB2056">
        <v>4.8331119999999999</v>
      </c>
      <c r="CC2056">
        <v>-4.4258839999999999</v>
      </c>
      <c r="CD2056">
        <v>-6.3455250000000003</v>
      </c>
      <c r="CE2056">
        <v>1.3843540000000001</v>
      </c>
      <c r="CF2056">
        <v>0.78483119999999995</v>
      </c>
      <c r="CG2056">
        <v>-8.8323169999999998</v>
      </c>
      <c r="CH2056">
        <v>-5.0242680000000002</v>
      </c>
      <c r="CI2056">
        <v>-7.6435769999999996</v>
      </c>
      <c r="CJ2056">
        <v>-31.126169999999998</v>
      </c>
      <c r="CK2056">
        <v>59.55442</v>
      </c>
      <c r="CL2056">
        <v>47.136580000000002</v>
      </c>
      <c r="CM2056">
        <v>-26.300930000000001</v>
      </c>
      <c r="CN2056">
        <v>9.5807439999999993</v>
      </c>
      <c r="CO2056">
        <v>1.4266760000000001</v>
      </c>
      <c r="CP2056">
        <v>-0.48526010000000003</v>
      </c>
      <c r="CQ2056" s="20">
        <v>5.2628599999999998E-2</v>
      </c>
      <c r="CR2056" s="20">
        <v>1.16481E-2</v>
      </c>
      <c r="CS2056" s="20">
        <v>1.6353800000000002E-2</v>
      </c>
      <c r="CT2056" s="20">
        <v>1.29502E-2</v>
      </c>
      <c r="CU2056" s="20">
        <v>8.6074200000000003E-2</v>
      </c>
      <c r="CV2056" s="20">
        <v>12.10707</v>
      </c>
      <c r="CW2056" s="20">
        <v>26.110230000000001</v>
      </c>
      <c r="CX2056">
        <v>12.49954</v>
      </c>
      <c r="CY2056" s="20">
        <v>9.7952530000000007</v>
      </c>
      <c r="CZ2056">
        <v>8.0513630000000003</v>
      </c>
      <c r="DA2056">
        <v>7.259633</v>
      </c>
      <c r="DB2056">
        <v>4.0592759999999997</v>
      </c>
      <c r="DC2056">
        <v>3.4400550000000001</v>
      </c>
      <c r="DD2056">
        <v>4.0377700000000001</v>
      </c>
      <c r="DE2056">
        <v>4.1336599999999999</v>
      </c>
      <c r="DF2056">
        <v>3.848166</v>
      </c>
      <c r="DG2056">
        <v>4.2256390000000001</v>
      </c>
      <c r="DH2056">
        <v>4.2946710000000001</v>
      </c>
      <c r="DI2056">
        <v>10.316000000000001</v>
      </c>
      <c r="DJ2056">
        <v>32.908050000000003</v>
      </c>
      <c r="DK2056" s="20">
        <v>35.974939999999997</v>
      </c>
      <c r="DL2056" s="20">
        <v>15.89082</v>
      </c>
      <c r="DM2056" s="20">
        <v>1.279285</v>
      </c>
      <c r="DN2056" s="20">
        <v>2.35018E-2</v>
      </c>
      <c r="DO2056">
        <v>19</v>
      </c>
      <c r="DP2056">
        <v>20</v>
      </c>
      <c r="DQ2056" s="14"/>
      <c r="DR2056" s="14"/>
    </row>
    <row r="2057" spans="1:122" x14ac:dyDescent="0.25">
      <c r="A2057" t="str">
        <f t="shared" si="32"/>
        <v>AutoDR-No_Elect DA 2-6 (1PM-9PM)_44438_19-20</v>
      </c>
      <c r="B2057" t="s">
        <v>62</v>
      </c>
      <c r="C2057" t="s">
        <v>321</v>
      </c>
      <c r="D2057" t="s">
        <v>61</v>
      </c>
      <c r="E2057" t="s">
        <v>61</v>
      </c>
      <c r="F2057" t="s">
        <v>61</v>
      </c>
      <c r="G2057" t="s">
        <v>61</v>
      </c>
      <c r="H2057" t="s">
        <v>97</v>
      </c>
      <c r="I2057" t="s">
        <v>61</v>
      </c>
      <c r="J2057" t="s">
        <v>61</v>
      </c>
      <c r="K2057" t="s">
        <v>180</v>
      </c>
      <c r="L2057" s="18">
        <v>44438</v>
      </c>
      <c r="M2057">
        <v>19</v>
      </c>
      <c r="N2057">
        <v>20</v>
      </c>
      <c r="O2057" t="s">
        <v>263</v>
      </c>
      <c r="P2057">
        <v>1</v>
      </c>
      <c r="Q2057">
        <v>1</v>
      </c>
      <c r="R2057">
        <v>0</v>
      </c>
      <c r="S2057">
        <v>0</v>
      </c>
      <c r="T2057">
        <v>1</v>
      </c>
      <c r="U2057">
        <v>0</v>
      </c>
      <c r="V2057">
        <v>1</v>
      </c>
      <c r="W2057">
        <v>0.223</v>
      </c>
      <c r="X2057">
        <v>0.224</v>
      </c>
      <c r="Y2057">
        <v>0.224</v>
      </c>
      <c r="Z2057">
        <v>0.224</v>
      </c>
      <c r="AA2057">
        <v>0.224</v>
      </c>
      <c r="AB2057">
        <v>0.224</v>
      </c>
      <c r="AC2057">
        <v>0.13700000000000001</v>
      </c>
      <c r="AD2057">
        <v>0.16400000000000001</v>
      </c>
      <c r="AE2057">
        <v>0.16500000000000001</v>
      </c>
      <c r="AF2057">
        <v>0.20499999999999999</v>
      </c>
      <c r="AG2057">
        <v>0.16300000000000001</v>
      </c>
      <c r="AH2057">
        <v>0.16300000000000001</v>
      </c>
      <c r="AI2057">
        <v>0.14899999999999999</v>
      </c>
      <c r="AJ2057">
        <v>0.15</v>
      </c>
      <c r="AK2057">
        <v>0.17699999999999999</v>
      </c>
      <c r="AL2057">
        <v>0.15</v>
      </c>
      <c r="AM2057">
        <v>0.14899999999999999</v>
      </c>
      <c r="AN2057">
        <v>0.15</v>
      </c>
      <c r="AO2057">
        <v>0.22</v>
      </c>
      <c r="AP2057">
        <v>0.33200000000000002</v>
      </c>
      <c r="AQ2057">
        <v>0.221</v>
      </c>
      <c r="AR2057">
        <v>0.223</v>
      </c>
      <c r="AS2057">
        <v>0.223</v>
      </c>
      <c r="AT2057">
        <v>0.223</v>
      </c>
      <c r="AU2057">
        <v>76</v>
      </c>
      <c r="AV2057">
        <v>75</v>
      </c>
      <c r="AW2057">
        <v>73.5</v>
      </c>
      <c r="AX2057">
        <v>71.5</v>
      </c>
      <c r="AY2057">
        <v>69.5</v>
      </c>
      <c r="AZ2057">
        <v>70</v>
      </c>
      <c r="BA2057">
        <v>70</v>
      </c>
      <c r="BB2057">
        <v>68.5</v>
      </c>
      <c r="BC2057">
        <v>70</v>
      </c>
      <c r="BD2057">
        <v>72.5</v>
      </c>
      <c r="BE2057">
        <v>76.5</v>
      </c>
      <c r="BF2057">
        <v>81</v>
      </c>
      <c r="BG2057">
        <v>85.5</v>
      </c>
      <c r="BH2057">
        <v>90.5</v>
      </c>
      <c r="BI2057">
        <v>94.5</v>
      </c>
      <c r="BJ2057">
        <v>97</v>
      </c>
      <c r="BK2057">
        <v>99.5</v>
      </c>
      <c r="BL2057">
        <v>100.5</v>
      </c>
      <c r="BM2057">
        <v>99</v>
      </c>
      <c r="BN2057">
        <v>94.5</v>
      </c>
      <c r="BO2057">
        <v>88.5</v>
      </c>
      <c r="BP2057">
        <v>84</v>
      </c>
      <c r="BQ2057">
        <v>80</v>
      </c>
      <c r="BR2057">
        <v>77.5</v>
      </c>
      <c r="BS2057">
        <v>2.8620000000000002E-4</v>
      </c>
      <c r="BT2057">
        <v>-4.7479999999999999E-4</v>
      </c>
      <c r="BU2057">
        <v>-4.771E-4</v>
      </c>
      <c r="BV2057">
        <v>-1.797E-4</v>
      </c>
      <c r="BW2057">
        <v>-3.166E-4</v>
      </c>
      <c r="BX2057">
        <v>1.7876000000000001E-3</v>
      </c>
      <c r="BY2057">
        <v>1.0246E-2</v>
      </c>
      <c r="BZ2057">
        <v>-5.0639999999999999E-3</v>
      </c>
      <c r="CA2057">
        <v>1.05133E-2</v>
      </c>
      <c r="CB2057">
        <v>-1.9663300000000002E-2</v>
      </c>
      <c r="CC2057">
        <v>1.50335E-2</v>
      </c>
      <c r="CD2057">
        <v>9.162E-3</v>
      </c>
      <c r="CE2057">
        <v>2.6848400000000001E-2</v>
      </c>
      <c r="CF2057">
        <v>2.0972299999999999E-2</v>
      </c>
      <c r="CG2057">
        <v>-3.6162999999999998E-3</v>
      </c>
      <c r="CH2057">
        <v>2.3640600000000001E-2</v>
      </c>
      <c r="CI2057">
        <v>2.2549E-2</v>
      </c>
      <c r="CJ2057">
        <v>2.4267899999999999E-2</v>
      </c>
      <c r="CK2057">
        <v>2.5861599999999998E-2</v>
      </c>
      <c r="CL2057">
        <v>-9.1786499999999993E-2</v>
      </c>
      <c r="CM2057">
        <v>4.1618000000000002E-3</v>
      </c>
      <c r="CN2057">
        <v>-1.2635999999999999E-3</v>
      </c>
      <c r="CO2057">
        <v>-1.9599999999999999E-4</v>
      </c>
      <c r="CP2057">
        <v>1.9689999999999999E-4</v>
      </c>
      <c r="CQ2057" s="20">
        <v>3.2199999999999997E-8</v>
      </c>
      <c r="CR2057" s="20">
        <v>3.6699999999999998E-8</v>
      </c>
      <c r="CS2057" s="20">
        <v>2.3199999999999999E-8</v>
      </c>
      <c r="CT2057" s="20">
        <v>2.7E-8</v>
      </c>
      <c r="CU2057" s="20">
        <v>3.9599999999999997E-8</v>
      </c>
      <c r="CV2057" s="20">
        <v>1.19E-6</v>
      </c>
      <c r="CW2057" s="20">
        <v>5.75E-6</v>
      </c>
      <c r="CX2057">
        <v>1.3900000000000001E-5</v>
      </c>
      <c r="CY2057" s="20">
        <v>5.5300000000000004E-6</v>
      </c>
      <c r="CZ2057">
        <v>2.7399999999999999E-5</v>
      </c>
      <c r="DA2057">
        <v>1.91E-5</v>
      </c>
      <c r="DB2057">
        <v>2.5299999999999998E-5</v>
      </c>
      <c r="DC2057">
        <v>1.9199999999999999E-5</v>
      </c>
      <c r="DD2057">
        <v>3.0499999999999999E-5</v>
      </c>
      <c r="DE2057">
        <v>3.5800000000000003E-5</v>
      </c>
      <c r="DF2057">
        <v>4.6300000000000001E-5</v>
      </c>
      <c r="DG2057">
        <v>2.8E-5</v>
      </c>
      <c r="DH2057">
        <v>5.0800000000000002E-5</v>
      </c>
      <c r="DI2057">
        <v>1.27E-5</v>
      </c>
      <c r="DJ2057">
        <v>1.24E-5</v>
      </c>
      <c r="DK2057" s="20">
        <v>3.72E-6</v>
      </c>
      <c r="DL2057" s="20">
        <v>1.79E-7</v>
      </c>
      <c r="DM2057" s="20">
        <v>3.4200000000000002E-8</v>
      </c>
      <c r="DN2057" s="20">
        <v>3.5800000000000003E-8</v>
      </c>
      <c r="DO2057">
        <v>19</v>
      </c>
      <c r="DP2057">
        <v>20</v>
      </c>
      <c r="DQ2057" s="14"/>
      <c r="DR2057" s="14"/>
    </row>
    <row r="2058" spans="1:122" hidden="1" x14ac:dyDescent="0.25">
      <c r="A2058" t="str">
        <f t="shared" si="32"/>
        <v>LCA-Other_Elect DA 2-6 (1PM-9PM)_44438_19-20</v>
      </c>
      <c r="B2058" t="s">
        <v>62</v>
      </c>
      <c r="C2058" t="s">
        <v>212</v>
      </c>
      <c r="D2058" t="s">
        <v>32</v>
      </c>
      <c r="E2058" t="s">
        <v>61</v>
      </c>
      <c r="F2058" t="s">
        <v>61</v>
      </c>
      <c r="G2058" t="s">
        <v>61</v>
      </c>
      <c r="H2058" t="s">
        <v>61</v>
      </c>
      <c r="I2058" t="s">
        <v>61</v>
      </c>
      <c r="J2058" t="s">
        <v>61</v>
      </c>
      <c r="K2058" t="s">
        <v>180</v>
      </c>
      <c r="L2058" s="18">
        <v>44438</v>
      </c>
      <c r="M2058">
        <v>19</v>
      </c>
      <c r="N2058">
        <v>20</v>
      </c>
      <c r="O2058" t="s">
        <v>263</v>
      </c>
      <c r="P2058">
        <v>3</v>
      </c>
      <c r="Q2058">
        <v>3</v>
      </c>
      <c r="R2058">
        <v>0</v>
      </c>
      <c r="S2058">
        <v>0</v>
      </c>
      <c r="T2058">
        <v>1</v>
      </c>
      <c r="U2058">
        <v>1</v>
      </c>
      <c r="V2058">
        <v>1</v>
      </c>
      <c r="W2058">
        <v>9.48</v>
      </c>
      <c r="X2058">
        <v>9.48</v>
      </c>
      <c r="Y2058">
        <v>9.48</v>
      </c>
      <c r="Z2058">
        <v>9.48</v>
      </c>
      <c r="AA2058">
        <v>9.52</v>
      </c>
      <c r="AB2058">
        <v>19.12</v>
      </c>
      <c r="AC2058">
        <v>54.68</v>
      </c>
      <c r="AD2058">
        <v>66.16</v>
      </c>
      <c r="AE2058">
        <v>53.8</v>
      </c>
      <c r="AF2058">
        <v>56.28</v>
      </c>
      <c r="AG2058">
        <v>106.8</v>
      </c>
      <c r="AH2058">
        <v>104.48</v>
      </c>
      <c r="AI2058">
        <v>110.04</v>
      </c>
      <c r="AJ2058">
        <v>130.96</v>
      </c>
      <c r="AK2058">
        <v>131.52000000000001</v>
      </c>
      <c r="AL2058">
        <v>119.08</v>
      </c>
      <c r="AM2058">
        <v>130.6</v>
      </c>
      <c r="AN2058">
        <v>149</v>
      </c>
      <c r="AO2058">
        <v>102.16</v>
      </c>
      <c r="AP2058">
        <v>120.56</v>
      </c>
      <c r="AQ2058">
        <v>85.84</v>
      </c>
      <c r="AR2058">
        <v>10.64</v>
      </c>
      <c r="AS2058">
        <v>9.32</v>
      </c>
      <c r="AT2058">
        <v>9.44</v>
      </c>
      <c r="AU2058">
        <v>71.333332999999996</v>
      </c>
      <c r="AV2058">
        <v>70.333332999999996</v>
      </c>
      <c r="AW2058">
        <v>67.833332999999996</v>
      </c>
      <c r="AX2058">
        <v>66.166667000000004</v>
      </c>
      <c r="AY2058">
        <v>65</v>
      </c>
      <c r="AZ2058">
        <v>64.833332999999996</v>
      </c>
      <c r="BA2058">
        <v>65.166667000000004</v>
      </c>
      <c r="BB2058">
        <v>65.166667000000004</v>
      </c>
      <c r="BC2058">
        <v>67</v>
      </c>
      <c r="BD2058">
        <v>70.166667000000004</v>
      </c>
      <c r="BE2058">
        <v>74</v>
      </c>
      <c r="BF2058">
        <v>78.5</v>
      </c>
      <c r="BG2058">
        <v>83.666667000000004</v>
      </c>
      <c r="BH2058">
        <v>87.833332999999996</v>
      </c>
      <c r="BI2058">
        <v>91</v>
      </c>
      <c r="BJ2058">
        <v>92.833332999999996</v>
      </c>
      <c r="BK2058">
        <v>95</v>
      </c>
      <c r="BL2058">
        <v>95.833332999999996</v>
      </c>
      <c r="BM2058">
        <v>94</v>
      </c>
      <c r="BN2058">
        <v>88.833332999999996</v>
      </c>
      <c r="BO2058">
        <v>81.666667000000004</v>
      </c>
      <c r="BP2058">
        <v>77.166667000000004</v>
      </c>
      <c r="BQ2058">
        <v>74</v>
      </c>
      <c r="BR2058">
        <v>71.833332999999996</v>
      </c>
      <c r="BS2058">
        <v>1.9161729999999999</v>
      </c>
      <c r="BT2058">
        <v>1.127254</v>
      </c>
      <c r="BU2058">
        <v>1.11086</v>
      </c>
      <c r="BV2058">
        <v>0.60410450000000004</v>
      </c>
      <c r="BW2058">
        <v>1.3167420000000001</v>
      </c>
      <c r="BX2058">
        <v>-7.0466889999999998</v>
      </c>
      <c r="BY2058">
        <v>-29.88616</v>
      </c>
      <c r="BZ2058">
        <v>-9.9908389999999994</v>
      </c>
      <c r="CA2058">
        <v>19.50395</v>
      </c>
      <c r="CB2058">
        <v>22.290299999999998</v>
      </c>
      <c r="CC2058">
        <v>-5.0719320000000003</v>
      </c>
      <c r="CD2058">
        <v>6.0996949999999996</v>
      </c>
      <c r="CE2058">
        <v>9.0071949999999994</v>
      </c>
      <c r="CF2058">
        <v>-5.626099</v>
      </c>
      <c r="CG2058">
        <v>-2.4533619999999998</v>
      </c>
      <c r="CH2058">
        <v>13.852550000000001</v>
      </c>
      <c r="CI2058">
        <v>5.0475459999999996</v>
      </c>
      <c r="CJ2058">
        <v>-13.68289</v>
      </c>
      <c r="CK2058">
        <v>32.557090000000002</v>
      </c>
      <c r="CL2058">
        <v>10.2356</v>
      </c>
      <c r="CM2058">
        <v>14.9739</v>
      </c>
      <c r="CN2058">
        <v>17.667619999999999</v>
      </c>
      <c r="CO2058">
        <v>1.809701</v>
      </c>
      <c r="CP2058">
        <v>0.93855860000000002</v>
      </c>
      <c r="CQ2058" s="20">
        <v>2.3012229999999998</v>
      </c>
      <c r="CR2058" s="20">
        <v>1.1889719999999999</v>
      </c>
      <c r="CS2058" s="20">
        <v>1.245725</v>
      </c>
      <c r="CT2058" s="20">
        <v>0.36800840000000001</v>
      </c>
      <c r="CU2058" s="20">
        <v>0.81783459999999997</v>
      </c>
      <c r="CV2058" s="20">
        <v>1.268327</v>
      </c>
      <c r="CW2058" s="20">
        <v>5.8645990000000001</v>
      </c>
      <c r="CX2058">
        <v>7.9205199999999998</v>
      </c>
      <c r="CY2058" s="20">
        <v>6.3381379999999998</v>
      </c>
      <c r="CZ2058">
        <v>6.6540679999999996</v>
      </c>
      <c r="DA2058">
        <v>2.9242949999999999</v>
      </c>
      <c r="DB2058">
        <v>1.056325</v>
      </c>
      <c r="DC2058">
        <v>1.886649</v>
      </c>
      <c r="DD2058">
        <v>1.339577</v>
      </c>
      <c r="DE2058">
        <v>1.424113</v>
      </c>
      <c r="DF2058">
        <v>1.663959</v>
      </c>
      <c r="DG2058">
        <v>1.448169</v>
      </c>
      <c r="DH2058">
        <v>1.597137</v>
      </c>
      <c r="DI2058">
        <v>2.7181039999999999</v>
      </c>
      <c r="DJ2058">
        <v>11.93765</v>
      </c>
      <c r="DK2058" s="20">
        <v>14.2582</v>
      </c>
      <c r="DL2058" s="20">
        <v>10.194509999999999</v>
      </c>
      <c r="DM2058" s="20">
        <v>3.9732789999999998</v>
      </c>
      <c r="DN2058" s="20">
        <v>0.34539239999999999</v>
      </c>
      <c r="DO2058">
        <v>19</v>
      </c>
      <c r="DP2058">
        <v>20</v>
      </c>
      <c r="DQ2058" s="14"/>
      <c r="DR2058" s="14"/>
    </row>
    <row r="2059" spans="1:122" hidden="1" x14ac:dyDescent="0.25">
      <c r="A2059" t="str">
        <f t="shared" si="32"/>
        <v>OtherDR-No_Elect DA 2-6 (1PM-9PM)_44438_19-20</v>
      </c>
      <c r="B2059" t="s">
        <v>62</v>
      </c>
      <c r="C2059" t="s">
        <v>323</v>
      </c>
      <c r="D2059" t="s">
        <v>61</v>
      </c>
      <c r="E2059" t="s">
        <v>61</v>
      </c>
      <c r="F2059" t="s">
        <v>61</v>
      </c>
      <c r="G2059" t="s">
        <v>61</v>
      </c>
      <c r="H2059" t="s">
        <v>61</v>
      </c>
      <c r="I2059" t="s">
        <v>97</v>
      </c>
      <c r="J2059" t="s">
        <v>61</v>
      </c>
      <c r="K2059" t="s">
        <v>180</v>
      </c>
      <c r="L2059" s="18">
        <v>44438</v>
      </c>
      <c r="M2059">
        <v>19</v>
      </c>
      <c r="N2059">
        <v>20</v>
      </c>
      <c r="O2059" t="s">
        <v>263</v>
      </c>
      <c r="P2059">
        <v>9</v>
      </c>
      <c r="Q2059">
        <v>9</v>
      </c>
      <c r="R2059">
        <v>0</v>
      </c>
      <c r="S2059">
        <v>0</v>
      </c>
      <c r="T2059">
        <v>1</v>
      </c>
      <c r="U2059">
        <v>1</v>
      </c>
      <c r="V2059">
        <v>1</v>
      </c>
      <c r="W2059">
        <v>26.103000000000002</v>
      </c>
      <c r="X2059">
        <v>25.824000000000002</v>
      </c>
      <c r="Y2059">
        <v>25.984000000000002</v>
      </c>
      <c r="Z2059">
        <v>25.943999999999999</v>
      </c>
      <c r="AA2059">
        <v>26.263999999999999</v>
      </c>
      <c r="AB2059">
        <v>41.783999999999999</v>
      </c>
      <c r="AC2059">
        <v>167.93700000000001</v>
      </c>
      <c r="AD2059">
        <v>226.32400000000001</v>
      </c>
      <c r="AE2059">
        <v>215.405</v>
      </c>
      <c r="AF2059">
        <v>212.88499999999999</v>
      </c>
      <c r="AG2059">
        <v>333.44299999999998</v>
      </c>
      <c r="AH2059">
        <v>349.16300000000001</v>
      </c>
      <c r="AI2059">
        <v>357.38900000000001</v>
      </c>
      <c r="AJ2059">
        <v>388.99</v>
      </c>
      <c r="AK2059">
        <v>407.137</v>
      </c>
      <c r="AL2059">
        <v>397.03</v>
      </c>
      <c r="AM2059">
        <v>415.62900000000002</v>
      </c>
      <c r="AN2059">
        <v>459.35</v>
      </c>
      <c r="AO2059">
        <v>314.7</v>
      </c>
      <c r="AP2059">
        <v>327.33199999999999</v>
      </c>
      <c r="AQ2059">
        <v>285.18099999999998</v>
      </c>
      <c r="AR2059">
        <v>42.063000000000002</v>
      </c>
      <c r="AS2059">
        <v>27.503</v>
      </c>
      <c r="AT2059">
        <v>27.582999999999998</v>
      </c>
      <c r="AU2059">
        <v>72.944444000000004</v>
      </c>
      <c r="AV2059">
        <v>72.5</v>
      </c>
      <c r="AW2059">
        <v>70.666667000000004</v>
      </c>
      <c r="AX2059">
        <v>69.388889000000006</v>
      </c>
      <c r="AY2059">
        <v>67.722222000000002</v>
      </c>
      <c r="AZ2059">
        <v>67.333332999999996</v>
      </c>
      <c r="BA2059">
        <v>67.222222000000002</v>
      </c>
      <c r="BB2059">
        <v>66.888889000000006</v>
      </c>
      <c r="BC2059">
        <v>69.611110999999994</v>
      </c>
      <c r="BD2059">
        <v>74.333332999999996</v>
      </c>
      <c r="BE2059">
        <v>78.611110999999994</v>
      </c>
      <c r="BF2059">
        <v>83.055555999999996</v>
      </c>
      <c r="BG2059">
        <v>87.388889000000006</v>
      </c>
      <c r="BH2059">
        <v>91</v>
      </c>
      <c r="BI2059">
        <v>93.944444000000004</v>
      </c>
      <c r="BJ2059">
        <v>95.722222000000002</v>
      </c>
      <c r="BK2059">
        <v>97.555555999999996</v>
      </c>
      <c r="BL2059">
        <v>98.055555999999996</v>
      </c>
      <c r="BM2059">
        <v>96.333332999999996</v>
      </c>
      <c r="BN2059">
        <v>91.277777999999998</v>
      </c>
      <c r="BO2059">
        <v>84.111110999999994</v>
      </c>
      <c r="BP2059">
        <v>79.222222000000002</v>
      </c>
      <c r="BQ2059">
        <v>75.722222000000002</v>
      </c>
      <c r="BR2059">
        <v>73.555555999999996</v>
      </c>
      <c r="BS2059">
        <v>2.3109500000000001</v>
      </c>
      <c r="BT2059">
        <v>1.3426849999999999</v>
      </c>
      <c r="BU2059">
        <v>1.1173930000000001</v>
      </c>
      <c r="BV2059">
        <v>0.67889889999999997</v>
      </c>
      <c r="BW2059">
        <v>0.57767179999999996</v>
      </c>
      <c r="BX2059">
        <v>1.5937859999999999</v>
      </c>
      <c r="BY2059">
        <v>-16.61467</v>
      </c>
      <c r="BZ2059">
        <v>-18.21557</v>
      </c>
      <c r="CA2059">
        <v>0.44310430000000001</v>
      </c>
      <c r="CB2059">
        <v>27.12341</v>
      </c>
      <c r="CC2059">
        <v>-9.4978160000000003</v>
      </c>
      <c r="CD2059">
        <v>-0.24582950000000001</v>
      </c>
      <c r="CE2059">
        <v>10.391550000000001</v>
      </c>
      <c r="CF2059">
        <v>-4.8412680000000003</v>
      </c>
      <c r="CG2059">
        <v>-11.285679999999999</v>
      </c>
      <c r="CH2059">
        <v>8.8282860000000003</v>
      </c>
      <c r="CI2059">
        <v>-2.596031</v>
      </c>
      <c r="CJ2059">
        <v>-44.809060000000002</v>
      </c>
      <c r="CK2059">
        <v>92.111500000000007</v>
      </c>
      <c r="CL2059">
        <v>57.37218</v>
      </c>
      <c r="CM2059">
        <v>-11.327030000000001</v>
      </c>
      <c r="CN2059">
        <v>27.248370000000001</v>
      </c>
      <c r="CO2059">
        <v>3.2363770000000001</v>
      </c>
      <c r="CP2059">
        <v>0.45329849999999999</v>
      </c>
      <c r="CQ2059" s="20">
        <v>2.3538510000000001</v>
      </c>
      <c r="CR2059" s="20">
        <v>1.20062</v>
      </c>
      <c r="CS2059" s="20">
        <v>1.262079</v>
      </c>
      <c r="CT2059" s="20">
        <v>0.38095859999999998</v>
      </c>
      <c r="CU2059" s="20">
        <v>0.90390879999999996</v>
      </c>
      <c r="CV2059" s="20">
        <v>13.375400000000001</v>
      </c>
      <c r="CW2059" s="20">
        <v>31.974830000000001</v>
      </c>
      <c r="CX2059">
        <v>20.420059999999999</v>
      </c>
      <c r="CY2059" s="20">
        <v>16.133389999999999</v>
      </c>
      <c r="CZ2059">
        <v>14.70543</v>
      </c>
      <c r="DA2059">
        <v>10.18393</v>
      </c>
      <c r="DB2059">
        <v>5.1156009999999998</v>
      </c>
      <c r="DC2059">
        <v>5.3267040000000003</v>
      </c>
      <c r="DD2059">
        <v>5.3773470000000003</v>
      </c>
      <c r="DE2059">
        <v>5.5577730000000001</v>
      </c>
      <c r="DF2059">
        <v>5.5121250000000002</v>
      </c>
      <c r="DG2059">
        <v>5.6738090000000003</v>
      </c>
      <c r="DH2059">
        <v>5.8918080000000002</v>
      </c>
      <c r="DI2059">
        <v>13.0341</v>
      </c>
      <c r="DJ2059">
        <v>44.845700000000001</v>
      </c>
      <c r="DK2059" s="20">
        <v>50.233139999999999</v>
      </c>
      <c r="DL2059" s="20">
        <v>26.085339999999999</v>
      </c>
      <c r="DM2059" s="20">
        <v>5.2525649999999997</v>
      </c>
      <c r="DN2059" s="20">
        <v>0.36889420000000001</v>
      </c>
      <c r="DO2059">
        <v>19</v>
      </c>
      <c r="DP2059">
        <v>20</v>
      </c>
      <c r="DQ2059" s="14"/>
      <c r="DR2059" s="14"/>
    </row>
    <row r="2060" spans="1:122" hidden="1" x14ac:dyDescent="0.25">
      <c r="A2060" t="str">
        <f t="shared" si="32"/>
        <v>Size_Grp-Below 20 kW_Elect DA 2-6 (1PM-9PM)_44438_19-20</v>
      </c>
      <c r="B2060" t="s">
        <v>62</v>
      </c>
      <c r="C2060" t="s">
        <v>259</v>
      </c>
      <c r="D2060" t="s">
        <v>61</v>
      </c>
      <c r="E2060" t="s">
        <v>61</v>
      </c>
      <c r="F2060" t="s">
        <v>61</v>
      </c>
      <c r="G2060" t="s">
        <v>61</v>
      </c>
      <c r="H2060" t="s">
        <v>61</v>
      </c>
      <c r="I2060" t="s">
        <v>61</v>
      </c>
      <c r="J2060" t="s">
        <v>260</v>
      </c>
      <c r="K2060" t="s">
        <v>180</v>
      </c>
      <c r="L2060" s="18">
        <v>44438</v>
      </c>
      <c r="M2060">
        <v>19</v>
      </c>
      <c r="N2060">
        <v>20</v>
      </c>
      <c r="O2060" t="s">
        <v>263</v>
      </c>
      <c r="P2060">
        <v>1</v>
      </c>
      <c r="Q2060">
        <v>1</v>
      </c>
      <c r="R2060">
        <v>0</v>
      </c>
      <c r="S2060">
        <v>0</v>
      </c>
      <c r="T2060">
        <v>1</v>
      </c>
      <c r="U2060">
        <v>0</v>
      </c>
      <c r="V2060">
        <v>1</v>
      </c>
      <c r="W2060">
        <v>0.223</v>
      </c>
      <c r="X2060">
        <v>0.224</v>
      </c>
      <c r="Y2060">
        <v>0.224</v>
      </c>
      <c r="Z2060">
        <v>0.224</v>
      </c>
      <c r="AA2060">
        <v>0.224</v>
      </c>
      <c r="AB2060">
        <v>0.224</v>
      </c>
      <c r="AC2060">
        <v>0.13700000000000001</v>
      </c>
      <c r="AD2060">
        <v>0.16400000000000001</v>
      </c>
      <c r="AE2060">
        <v>0.16500000000000001</v>
      </c>
      <c r="AF2060">
        <v>0.20499999999999999</v>
      </c>
      <c r="AG2060">
        <v>0.16300000000000001</v>
      </c>
      <c r="AH2060">
        <v>0.16300000000000001</v>
      </c>
      <c r="AI2060">
        <v>0.14899999999999999</v>
      </c>
      <c r="AJ2060">
        <v>0.15</v>
      </c>
      <c r="AK2060">
        <v>0.17699999999999999</v>
      </c>
      <c r="AL2060">
        <v>0.15</v>
      </c>
      <c r="AM2060">
        <v>0.14899999999999999</v>
      </c>
      <c r="AN2060">
        <v>0.15</v>
      </c>
      <c r="AO2060">
        <v>0.22</v>
      </c>
      <c r="AP2060">
        <v>0.33200000000000002</v>
      </c>
      <c r="AQ2060">
        <v>0.221</v>
      </c>
      <c r="AR2060">
        <v>0.223</v>
      </c>
      <c r="AS2060">
        <v>0.223</v>
      </c>
      <c r="AT2060">
        <v>0.223</v>
      </c>
      <c r="AU2060">
        <v>76</v>
      </c>
      <c r="AV2060">
        <v>75</v>
      </c>
      <c r="AW2060">
        <v>73.5</v>
      </c>
      <c r="AX2060">
        <v>71.5</v>
      </c>
      <c r="AY2060">
        <v>69.5</v>
      </c>
      <c r="AZ2060">
        <v>70</v>
      </c>
      <c r="BA2060">
        <v>70</v>
      </c>
      <c r="BB2060">
        <v>68.5</v>
      </c>
      <c r="BC2060">
        <v>70</v>
      </c>
      <c r="BD2060">
        <v>72.5</v>
      </c>
      <c r="BE2060">
        <v>76.5</v>
      </c>
      <c r="BF2060">
        <v>81</v>
      </c>
      <c r="BG2060">
        <v>85.5</v>
      </c>
      <c r="BH2060">
        <v>90.5</v>
      </c>
      <c r="BI2060">
        <v>94.5</v>
      </c>
      <c r="BJ2060">
        <v>97</v>
      </c>
      <c r="BK2060">
        <v>99.5</v>
      </c>
      <c r="BL2060">
        <v>100.5</v>
      </c>
      <c r="BM2060">
        <v>99</v>
      </c>
      <c r="BN2060">
        <v>94.5</v>
      </c>
      <c r="BO2060">
        <v>88.5</v>
      </c>
      <c r="BP2060">
        <v>84</v>
      </c>
      <c r="BQ2060">
        <v>80</v>
      </c>
      <c r="BR2060">
        <v>77.5</v>
      </c>
      <c r="BS2060">
        <v>2.8620000000000002E-4</v>
      </c>
      <c r="BT2060">
        <v>-4.7479999999999999E-4</v>
      </c>
      <c r="BU2060">
        <v>-4.771E-4</v>
      </c>
      <c r="BV2060">
        <v>-1.797E-4</v>
      </c>
      <c r="BW2060">
        <v>-3.166E-4</v>
      </c>
      <c r="BX2060">
        <v>1.7876000000000001E-3</v>
      </c>
      <c r="BY2060">
        <v>1.0246E-2</v>
      </c>
      <c r="BZ2060">
        <v>-5.0639999999999999E-3</v>
      </c>
      <c r="CA2060">
        <v>1.05133E-2</v>
      </c>
      <c r="CB2060">
        <v>-1.9663300000000002E-2</v>
      </c>
      <c r="CC2060">
        <v>1.50335E-2</v>
      </c>
      <c r="CD2060">
        <v>9.162E-3</v>
      </c>
      <c r="CE2060">
        <v>2.6848400000000001E-2</v>
      </c>
      <c r="CF2060">
        <v>2.0972299999999999E-2</v>
      </c>
      <c r="CG2060">
        <v>-3.6162999999999998E-3</v>
      </c>
      <c r="CH2060">
        <v>2.3640600000000001E-2</v>
      </c>
      <c r="CI2060">
        <v>2.2549E-2</v>
      </c>
      <c r="CJ2060">
        <v>2.4267899999999999E-2</v>
      </c>
      <c r="CK2060">
        <v>2.5861599999999998E-2</v>
      </c>
      <c r="CL2060">
        <v>-9.1786499999999993E-2</v>
      </c>
      <c r="CM2060">
        <v>4.1618000000000002E-3</v>
      </c>
      <c r="CN2060">
        <v>-1.2635999999999999E-3</v>
      </c>
      <c r="CO2060">
        <v>-1.9599999999999999E-4</v>
      </c>
      <c r="CP2060">
        <v>1.9689999999999999E-4</v>
      </c>
      <c r="CQ2060" s="20">
        <v>3.2199999999999997E-8</v>
      </c>
      <c r="CR2060" s="20">
        <v>3.6699999999999998E-8</v>
      </c>
      <c r="CS2060" s="20">
        <v>2.3199999999999999E-8</v>
      </c>
      <c r="CT2060" s="20">
        <v>2.7E-8</v>
      </c>
      <c r="CU2060" s="20">
        <v>3.9599999999999997E-8</v>
      </c>
      <c r="CV2060" s="20">
        <v>1.19E-6</v>
      </c>
      <c r="CW2060" s="20">
        <v>5.75E-6</v>
      </c>
      <c r="CX2060">
        <v>1.3900000000000001E-5</v>
      </c>
      <c r="CY2060" s="20">
        <v>5.5300000000000004E-6</v>
      </c>
      <c r="CZ2060">
        <v>2.7399999999999999E-5</v>
      </c>
      <c r="DA2060">
        <v>1.91E-5</v>
      </c>
      <c r="DB2060">
        <v>2.5299999999999998E-5</v>
      </c>
      <c r="DC2060">
        <v>1.9199999999999999E-5</v>
      </c>
      <c r="DD2060">
        <v>3.0499999999999999E-5</v>
      </c>
      <c r="DE2060">
        <v>3.5800000000000003E-5</v>
      </c>
      <c r="DF2060">
        <v>4.6300000000000001E-5</v>
      </c>
      <c r="DG2060">
        <v>2.8E-5</v>
      </c>
      <c r="DH2060">
        <v>5.0800000000000002E-5</v>
      </c>
      <c r="DI2060">
        <v>1.27E-5</v>
      </c>
      <c r="DJ2060">
        <v>1.24E-5</v>
      </c>
      <c r="DK2060" s="20">
        <v>3.72E-6</v>
      </c>
      <c r="DL2060" s="20">
        <v>1.79E-7</v>
      </c>
      <c r="DM2060" s="20">
        <v>3.4200000000000002E-8</v>
      </c>
      <c r="DN2060" s="20">
        <v>3.5800000000000003E-8</v>
      </c>
      <c r="DO2060">
        <v>19</v>
      </c>
      <c r="DP2060">
        <v>20</v>
      </c>
      <c r="DQ2060" s="14"/>
      <c r="DR2060" s="14"/>
    </row>
    <row r="2061" spans="1:122" hidden="1" x14ac:dyDescent="0.25">
      <c r="A2061" t="str">
        <f t="shared" si="32"/>
        <v>Industry_Type-7. Institutional/Government_Elect DA 2-6 (1PM-9PM)_44438_19-20</v>
      </c>
      <c r="B2061" t="s">
        <v>62</v>
      </c>
      <c r="C2061" t="s">
        <v>208</v>
      </c>
      <c r="D2061" t="s">
        <v>61</v>
      </c>
      <c r="E2061" t="s">
        <v>61</v>
      </c>
      <c r="F2061" t="s">
        <v>61</v>
      </c>
      <c r="G2061" t="s">
        <v>35</v>
      </c>
      <c r="H2061" t="s">
        <v>61</v>
      </c>
      <c r="I2061" t="s">
        <v>61</v>
      </c>
      <c r="J2061" t="s">
        <v>61</v>
      </c>
      <c r="K2061" t="s">
        <v>180</v>
      </c>
      <c r="L2061" s="18">
        <v>44438</v>
      </c>
      <c r="M2061">
        <v>19</v>
      </c>
      <c r="N2061">
        <v>20</v>
      </c>
      <c r="O2061" t="s">
        <v>263</v>
      </c>
      <c r="P2061">
        <v>8</v>
      </c>
      <c r="Q2061">
        <v>8</v>
      </c>
      <c r="R2061">
        <v>0</v>
      </c>
      <c r="S2061">
        <v>0</v>
      </c>
      <c r="T2061">
        <v>1</v>
      </c>
      <c r="U2061">
        <v>1</v>
      </c>
      <c r="V2061">
        <v>1</v>
      </c>
      <c r="W2061">
        <v>24.062999999999999</v>
      </c>
      <c r="X2061">
        <v>23.783999999999999</v>
      </c>
      <c r="Y2061">
        <v>23.943999999999999</v>
      </c>
      <c r="Z2061">
        <v>23.904</v>
      </c>
      <c r="AA2061">
        <v>24.263999999999999</v>
      </c>
      <c r="AB2061">
        <v>30.103999999999999</v>
      </c>
      <c r="AC2061">
        <v>160.37700000000001</v>
      </c>
      <c r="AD2061">
        <v>220.00399999999999</v>
      </c>
      <c r="AE2061">
        <v>208.965</v>
      </c>
      <c r="AF2061">
        <v>193.32499999999999</v>
      </c>
      <c r="AG2061">
        <v>303.923</v>
      </c>
      <c r="AH2061">
        <v>317.08300000000003</v>
      </c>
      <c r="AI2061">
        <v>325.26900000000001</v>
      </c>
      <c r="AJ2061">
        <v>344.67</v>
      </c>
      <c r="AK2061">
        <v>362.49700000000001</v>
      </c>
      <c r="AL2061">
        <v>364.19</v>
      </c>
      <c r="AM2061">
        <v>374.94900000000001</v>
      </c>
      <c r="AN2061">
        <v>412.59</v>
      </c>
      <c r="AO2061">
        <v>280.45999999999998</v>
      </c>
      <c r="AP2061">
        <v>293.73200000000003</v>
      </c>
      <c r="AQ2061">
        <v>262.94099999999997</v>
      </c>
      <c r="AR2061">
        <v>39.423000000000002</v>
      </c>
      <c r="AS2061">
        <v>25.463000000000001</v>
      </c>
      <c r="AT2061">
        <v>25.582999999999998</v>
      </c>
      <c r="AU2061">
        <v>72.5625</v>
      </c>
      <c r="AV2061">
        <v>72.1875</v>
      </c>
      <c r="AW2061">
        <v>70.3125</v>
      </c>
      <c r="AX2061">
        <v>69.125</v>
      </c>
      <c r="AY2061">
        <v>67.5</v>
      </c>
      <c r="AZ2061">
        <v>67</v>
      </c>
      <c r="BA2061">
        <v>66.875</v>
      </c>
      <c r="BB2061">
        <v>66.6875</v>
      </c>
      <c r="BC2061">
        <v>69.5625</v>
      </c>
      <c r="BD2061">
        <v>74.5625</v>
      </c>
      <c r="BE2061">
        <v>78.875</v>
      </c>
      <c r="BF2061">
        <v>83.3125</v>
      </c>
      <c r="BG2061">
        <v>87.625</v>
      </c>
      <c r="BH2061">
        <v>91.0625</v>
      </c>
      <c r="BI2061">
        <v>93.875</v>
      </c>
      <c r="BJ2061">
        <v>95.5625</v>
      </c>
      <c r="BK2061">
        <v>97.3125</v>
      </c>
      <c r="BL2061">
        <v>97.75</v>
      </c>
      <c r="BM2061">
        <v>96</v>
      </c>
      <c r="BN2061">
        <v>90.875</v>
      </c>
      <c r="BO2061">
        <v>83.5625</v>
      </c>
      <c r="BP2061">
        <v>78.625</v>
      </c>
      <c r="BQ2061">
        <v>75.1875</v>
      </c>
      <c r="BR2061">
        <v>73.0625</v>
      </c>
      <c r="BS2061">
        <v>1.867189</v>
      </c>
      <c r="BT2061">
        <v>0.19848769999999999</v>
      </c>
      <c r="BU2061">
        <v>-4.2565400000000003E-2</v>
      </c>
      <c r="BV2061">
        <v>3.44871E-2</v>
      </c>
      <c r="BW2061">
        <v>-0.1254392</v>
      </c>
      <c r="BX2061">
        <v>9.4322999999999997</v>
      </c>
      <c r="BY2061">
        <v>-16.884419999999999</v>
      </c>
      <c r="BZ2061">
        <v>-21.409770000000002</v>
      </c>
      <c r="CA2061">
        <v>-4.1393779999999998</v>
      </c>
      <c r="CB2061">
        <v>25.837250000000001</v>
      </c>
      <c r="CC2061">
        <v>-10.25339</v>
      </c>
      <c r="CD2061">
        <v>-2.5714410000000001</v>
      </c>
      <c r="CE2061">
        <v>4.3020290000000001</v>
      </c>
      <c r="CF2061">
        <v>-0.55576409999999998</v>
      </c>
      <c r="CG2061">
        <v>-7.7789609999999998</v>
      </c>
      <c r="CH2061">
        <v>-0.28990850000000001</v>
      </c>
      <c r="CI2061">
        <v>-3.2803909999999998</v>
      </c>
      <c r="CJ2061">
        <v>-39.812860000000001</v>
      </c>
      <c r="CK2061">
        <v>82.431349999999995</v>
      </c>
      <c r="CL2061">
        <v>44.043959999999998</v>
      </c>
      <c r="CM2061">
        <v>-23.927150000000001</v>
      </c>
      <c r="CN2061">
        <v>17.706140000000001</v>
      </c>
      <c r="CO2061">
        <v>1.0713649999999999</v>
      </c>
      <c r="CP2061">
        <v>-0.43487890000000001</v>
      </c>
      <c r="CQ2061" s="20">
        <v>2.2115689999999999</v>
      </c>
      <c r="CR2061" s="20">
        <v>2.6595899999999999E-2</v>
      </c>
      <c r="CS2061" s="20">
        <v>2.21995E-2</v>
      </c>
      <c r="CT2061" s="20">
        <v>1.7893200000000001E-2</v>
      </c>
      <c r="CU2061" s="20">
        <v>0.54008809999999996</v>
      </c>
      <c r="CV2061" s="20">
        <v>12.70086</v>
      </c>
      <c r="CW2061" s="20">
        <v>30.192519999999998</v>
      </c>
      <c r="CX2061">
        <v>19.013339999999999</v>
      </c>
      <c r="CY2061" s="20">
        <v>14.883279999999999</v>
      </c>
      <c r="CZ2061">
        <v>13.31146</v>
      </c>
      <c r="DA2061">
        <v>9.6430059999999997</v>
      </c>
      <c r="DB2061">
        <v>4.7700129999999996</v>
      </c>
      <c r="DC2061">
        <v>4.1351550000000001</v>
      </c>
      <c r="DD2061">
        <v>4.7865529999999996</v>
      </c>
      <c r="DE2061">
        <v>4.8083830000000001</v>
      </c>
      <c r="DF2061">
        <v>4.8208070000000003</v>
      </c>
      <c r="DG2061">
        <v>5.2055610000000003</v>
      </c>
      <c r="DH2061">
        <v>5.3428930000000001</v>
      </c>
      <c r="DI2061">
        <v>11.74624</v>
      </c>
      <c r="DJ2061">
        <v>38.876480000000001</v>
      </c>
      <c r="DK2061" s="20">
        <v>45.025260000000003</v>
      </c>
      <c r="DL2061" s="20">
        <v>22.456939999999999</v>
      </c>
      <c r="DM2061" s="20">
        <v>3.5729090000000001</v>
      </c>
      <c r="DN2061" s="20">
        <v>8.5612400000000005E-2</v>
      </c>
      <c r="DO2061">
        <v>19</v>
      </c>
      <c r="DP2061">
        <v>20</v>
      </c>
      <c r="DQ2061" s="14"/>
      <c r="DR2061" s="14"/>
    </row>
    <row r="2062" spans="1:122" hidden="1" x14ac:dyDescent="0.25">
      <c r="A2062" t="str">
        <f t="shared" si="32"/>
        <v>sublap_id-SLAP_PGEB_All CBP_44446</v>
      </c>
      <c r="B2062" t="s">
        <v>62</v>
      </c>
      <c r="C2062" t="s">
        <v>287</v>
      </c>
      <c r="D2062" t="s">
        <v>61</v>
      </c>
      <c r="E2062" t="s">
        <v>288</v>
      </c>
      <c r="F2062" t="s">
        <v>61</v>
      </c>
      <c r="G2062" t="s">
        <v>61</v>
      </c>
      <c r="H2062" t="s">
        <v>61</v>
      </c>
      <c r="I2062" t="s">
        <v>61</v>
      </c>
      <c r="J2062" t="s">
        <v>61</v>
      </c>
      <c r="K2062" t="s">
        <v>197</v>
      </c>
      <c r="L2062" s="18">
        <v>44446</v>
      </c>
      <c r="M2062">
        <v>18</v>
      </c>
      <c r="N2062">
        <v>21</v>
      </c>
      <c r="O2062" t="s">
        <v>258</v>
      </c>
      <c r="P2062">
        <v>2</v>
      </c>
      <c r="Q2062">
        <v>1</v>
      </c>
      <c r="R2062">
        <v>0</v>
      </c>
      <c r="S2062">
        <v>0</v>
      </c>
      <c r="T2062">
        <v>1</v>
      </c>
      <c r="U2062">
        <v>0</v>
      </c>
      <c r="V2062">
        <v>1</v>
      </c>
      <c r="W2062">
        <v>237.92</v>
      </c>
      <c r="X2062">
        <v>240</v>
      </c>
      <c r="Y2062">
        <v>240.88</v>
      </c>
      <c r="Z2062">
        <v>238.64</v>
      </c>
      <c r="AA2062">
        <v>239.04</v>
      </c>
      <c r="AB2062">
        <v>237.68</v>
      </c>
      <c r="AC2062">
        <v>219.76</v>
      </c>
      <c r="AD2062">
        <v>151.76</v>
      </c>
      <c r="AE2062">
        <v>154.4</v>
      </c>
      <c r="AF2062">
        <v>158.4</v>
      </c>
      <c r="AG2062">
        <v>160.24</v>
      </c>
      <c r="AH2062">
        <v>163.28</v>
      </c>
      <c r="AI2062">
        <v>164.16</v>
      </c>
      <c r="AJ2062">
        <v>174.8</v>
      </c>
      <c r="AK2062">
        <v>172</v>
      </c>
      <c r="AL2062">
        <v>173.04</v>
      </c>
      <c r="AM2062">
        <v>168.6</v>
      </c>
      <c r="AN2062">
        <v>58.88</v>
      </c>
      <c r="AO2062">
        <v>60.56</v>
      </c>
      <c r="AP2062">
        <v>61.76</v>
      </c>
      <c r="AQ2062">
        <v>59.68</v>
      </c>
      <c r="AR2062">
        <v>240.96</v>
      </c>
      <c r="AS2062">
        <v>240.56</v>
      </c>
      <c r="AT2062">
        <v>244.72</v>
      </c>
      <c r="AU2062">
        <v>67</v>
      </c>
      <c r="AV2062">
        <v>65.5</v>
      </c>
      <c r="AW2062">
        <v>64</v>
      </c>
      <c r="AX2062">
        <v>63.5</v>
      </c>
      <c r="AY2062">
        <v>63.5</v>
      </c>
      <c r="AZ2062">
        <v>63</v>
      </c>
      <c r="BA2062">
        <v>63</v>
      </c>
      <c r="BB2062">
        <v>63.5</v>
      </c>
      <c r="BC2062">
        <v>66.5</v>
      </c>
      <c r="BD2062">
        <v>70.5</v>
      </c>
      <c r="BE2062">
        <v>73.5</v>
      </c>
      <c r="BF2062">
        <v>74.5</v>
      </c>
      <c r="BG2062">
        <v>77</v>
      </c>
      <c r="BH2062">
        <v>77</v>
      </c>
      <c r="BI2062">
        <v>78</v>
      </c>
      <c r="BJ2062">
        <v>77</v>
      </c>
      <c r="BK2062">
        <v>77</v>
      </c>
      <c r="BL2062">
        <v>75</v>
      </c>
      <c r="BM2062">
        <v>73</v>
      </c>
      <c r="BN2062">
        <v>71.5</v>
      </c>
      <c r="BO2062">
        <v>69.5</v>
      </c>
      <c r="BP2062">
        <v>69</v>
      </c>
      <c r="BQ2062">
        <v>67.5</v>
      </c>
      <c r="BR2062">
        <v>66.5</v>
      </c>
      <c r="BS2062">
        <v>-19.816759999999999</v>
      </c>
      <c r="BT2062">
        <v>-18.82518</v>
      </c>
      <c r="BU2062">
        <v>-23.54149</v>
      </c>
      <c r="BV2062">
        <v>-19.34149</v>
      </c>
      <c r="BW2062">
        <v>-22.223109999999998</v>
      </c>
      <c r="BX2062">
        <v>-19.40727</v>
      </c>
      <c r="BY2062">
        <v>-19.847919999999998</v>
      </c>
      <c r="BZ2062">
        <v>19.809809999999999</v>
      </c>
      <c r="CA2062">
        <v>22.237690000000001</v>
      </c>
      <c r="CB2062">
        <v>19.635649999999998</v>
      </c>
      <c r="CC2062">
        <v>16.4771</v>
      </c>
      <c r="CD2062">
        <v>31.827349999999999</v>
      </c>
      <c r="CE2062">
        <v>44.889710000000001</v>
      </c>
      <c r="CF2062">
        <v>41.559489999999997</v>
      </c>
      <c r="CG2062">
        <v>42.84187</v>
      </c>
      <c r="CH2062">
        <v>37.499130000000001</v>
      </c>
      <c r="CI2062">
        <v>42.348039999999997</v>
      </c>
      <c r="CJ2062">
        <v>135.26310000000001</v>
      </c>
      <c r="CK2062">
        <v>114.8224</v>
      </c>
      <c r="CL2062">
        <v>155.8546</v>
      </c>
      <c r="CM2062">
        <v>159.98990000000001</v>
      </c>
      <c r="CN2062">
        <v>-12.96655</v>
      </c>
      <c r="CO2062">
        <v>-15.3371</v>
      </c>
      <c r="CP2062">
        <v>-18.283840000000001</v>
      </c>
      <c r="CQ2062">
        <v>64.36121</v>
      </c>
      <c r="CR2062">
        <v>35.798929999999999</v>
      </c>
      <c r="CS2062">
        <v>41.541449999999998</v>
      </c>
      <c r="CT2062">
        <v>39.302030000000002</v>
      </c>
      <c r="CU2062">
        <v>37.837470000000003</v>
      </c>
      <c r="CV2062">
        <v>38.707230000000003</v>
      </c>
      <c r="CW2062">
        <v>19.86469</v>
      </c>
      <c r="CX2062">
        <v>24.396170000000001</v>
      </c>
      <c r="CY2062">
        <v>31.328880000000002</v>
      </c>
      <c r="CZ2062">
        <v>29.431010000000001</v>
      </c>
      <c r="DA2062">
        <v>94.297870000000003</v>
      </c>
      <c r="DB2062">
        <v>239.84309999999999</v>
      </c>
      <c r="DC2062">
        <v>208.61580000000001</v>
      </c>
      <c r="DD2062">
        <v>235.124</v>
      </c>
      <c r="DE2062">
        <v>168.25229999999999</v>
      </c>
      <c r="DF2062">
        <v>104.7906</v>
      </c>
      <c r="DG2062">
        <v>123.8974</v>
      </c>
      <c r="DH2062">
        <v>95.209360000000004</v>
      </c>
      <c r="DI2062">
        <v>74.352109999999996</v>
      </c>
      <c r="DJ2062">
        <v>149.04140000000001</v>
      </c>
      <c r="DK2062">
        <v>137.17240000000001</v>
      </c>
      <c r="DL2062">
        <v>137.37860000000001</v>
      </c>
      <c r="DM2062">
        <v>136.64420000000001</v>
      </c>
      <c r="DN2062">
        <v>160.04060000000001</v>
      </c>
      <c r="DO2062">
        <v>18</v>
      </c>
      <c r="DP2062">
        <v>21</v>
      </c>
      <c r="DQ2062" s="14"/>
      <c r="DR2062" s="14"/>
    </row>
    <row r="2063" spans="1:122" hidden="1" x14ac:dyDescent="0.25">
      <c r="A2063" t="str">
        <f t="shared" si="32"/>
        <v>Industry_Type-7. Institutional/Government_All CBP_44446</v>
      </c>
      <c r="B2063" t="s">
        <v>62</v>
      </c>
      <c r="C2063" t="s">
        <v>208</v>
      </c>
      <c r="D2063" t="s">
        <v>61</v>
      </c>
      <c r="E2063" t="s">
        <v>61</v>
      </c>
      <c r="F2063" t="s">
        <v>61</v>
      </c>
      <c r="G2063" t="s">
        <v>35</v>
      </c>
      <c r="H2063" t="s">
        <v>61</v>
      </c>
      <c r="I2063" t="s">
        <v>61</v>
      </c>
      <c r="J2063" t="s">
        <v>61</v>
      </c>
      <c r="K2063" t="s">
        <v>197</v>
      </c>
      <c r="L2063" s="18">
        <v>44446</v>
      </c>
      <c r="M2063">
        <v>18</v>
      </c>
      <c r="N2063">
        <v>21</v>
      </c>
      <c r="O2063" t="s">
        <v>258</v>
      </c>
      <c r="P2063">
        <v>3</v>
      </c>
      <c r="Q2063">
        <v>3</v>
      </c>
      <c r="R2063">
        <v>0</v>
      </c>
      <c r="S2063">
        <v>0</v>
      </c>
      <c r="T2063">
        <v>1</v>
      </c>
      <c r="U2063">
        <v>0</v>
      </c>
      <c r="V2063">
        <v>1</v>
      </c>
      <c r="W2063">
        <v>29.8</v>
      </c>
      <c r="X2063">
        <v>29.64</v>
      </c>
      <c r="Y2063">
        <v>29.92</v>
      </c>
      <c r="Z2063">
        <v>29.72</v>
      </c>
      <c r="AA2063">
        <v>29.64</v>
      </c>
      <c r="AB2063">
        <v>29.76</v>
      </c>
      <c r="AC2063">
        <v>29.8</v>
      </c>
      <c r="AD2063">
        <v>45.4</v>
      </c>
      <c r="AE2063">
        <v>59.36</v>
      </c>
      <c r="AF2063">
        <v>77.28</v>
      </c>
      <c r="AG2063">
        <v>111</v>
      </c>
      <c r="AH2063">
        <v>116.6</v>
      </c>
      <c r="AI2063">
        <v>124.04</v>
      </c>
      <c r="AJ2063">
        <v>125.28</v>
      </c>
      <c r="AK2063">
        <v>129</v>
      </c>
      <c r="AL2063">
        <v>126.64</v>
      </c>
      <c r="AM2063">
        <v>132.04</v>
      </c>
      <c r="AN2063">
        <v>109.6</v>
      </c>
      <c r="AO2063">
        <v>121.24</v>
      </c>
      <c r="AP2063">
        <v>115.76</v>
      </c>
      <c r="AQ2063">
        <v>90.84</v>
      </c>
      <c r="AR2063">
        <v>31.2</v>
      </c>
      <c r="AS2063">
        <v>29.72</v>
      </c>
      <c r="AT2063">
        <v>29.76</v>
      </c>
      <c r="AU2063">
        <v>62</v>
      </c>
      <c r="AV2063">
        <v>60.166666999999997</v>
      </c>
      <c r="AW2063">
        <v>60</v>
      </c>
      <c r="AX2063">
        <v>60</v>
      </c>
      <c r="AY2063">
        <v>59.5</v>
      </c>
      <c r="AZ2063">
        <v>58.666666999999997</v>
      </c>
      <c r="BA2063">
        <v>58.166666999999997</v>
      </c>
      <c r="BB2063">
        <v>59</v>
      </c>
      <c r="BC2063">
        <v>62.333333000000003</v>
      </c>
      <c r="BD2063">
        <v>65</v>
      </c>
      <c r="BE2063">
        <v>70</v>
      </c>
      <c r="BF2063">
        <v>74.833332999999996</v>
      </c>
      <c r="BG2063">
        <v>79</v>
      </c>
      <c r="BH2063">
        <v>80.333332999999996</v>
      </c>
      <c r="BI2063">
        <v>80.5</v>
      </c>
      <c r="BJ2063">
        <v>81.333332999999996</v>
      </c>
      <c r="BK2063">
        <v>81.166667000000004</v>
      </c>
      <c r="BL2063">
        <v>79.166667000000004</v>
      </c>
      <c r="BM2063">
        <v>75.666667000000004</v>
      </c>
      <c r="BN2063">
        <v>71.333332999999996</v>
      </c>
      <c r="BO2063">
        <v>67.666667000000004</v>
      </c>
      <c r="BP2063">
        <v>66</v>
      </c>
      <c r="BQ2063">
        <v>64.166667000000004</v>
      </c>
      <c r="BR2063">
        <v>62.5</v>
      </c>
      <c r="BS2063">
        <v>-0.39302559999999997</v>
      </c>
      <c r="BT2063">
        <v>-0.28307939999999998</v>
      </c>
      <c r="BU2063">
        <v>-0.40925240000000002</v>
      </c>
      <c r="BV2063">
        <v>-0.26049040000000001</v>
      </c>
      <c r="BW2063">
        <v>-0.33570430000000001</v>
      </c>
      <c r="BX2063">
        <v>1.6294120000000001</v>
      </c>
      <c r="BY2063">
        <v>3.8027869999999999</v>
      </c>
      <c r="BZ2063">
        <v>-0.3373427</v>
      </c>
      <c r="CA2063">
        <v>-1.1846950000000001</v>
      </c>
      <c r="CB2063">
        <v>-4.1951770000000002</v>
      </c>
      <c r="CC2063">
        <v>-0.37810899999999997</v>
      </c>
      <c r="CD2063">
        <v>2.1531509999999998</v>
      </c>
      <c r="CE2063">
        <v>-2.2060430000000002</v>
      </c>
      <c r="CF2063">
        <v>-1.5335270000000001</v>
      </c>
      <c r="CG2063">
        <v>-2.3286820000000001</v>
      </c>
      <c r="CH2063">
        <v>-3.5904199999999999</v>
      </c>
      <c r="CI2063">
        <v>-14.522970000000001</v>
      </c>
      <c r="CJ2063">
        <v>11.45825</v>
      </c>
      <c r="CK2063">
        <v>-1.479584</v>
      </c>
      <c r="CL2063">
        <v>-5.7608550000000003</v>
      </c>
      <c r="CM2063">
        <v>-2.6175039999999998</v>
      </c>
      <c r="CN2063">
        <v>2.372201</v>
      </c>
      <c r="CO2063">
        <v>-0.50306419999999996</v>
      </c>
      <c r="CP2063">
        <v>0.13266230000000001</v>
      </c>
      <c r="CQ2063">
        <v>5.5126799999999997E-2</v>
      </c>
      <c r="CR2063">
        <v>4.9448400000000003E-2</v>
      </c>
      <c r="CS2063">
        <v>4.70017E-2</v>
      </c>
      <c r="CT2063">
        <v>4.6926200000000001E-2</v>
      </c>
      <c r="CU2063">
        <v>5.0992700000000002E-2</v>
      </c>
      <c r="CV2063">
        <v>1.2420720000000001</v>
      </c>
      <c r="CW2063">
        <v>5.6448489999999998</v>
      </c>
      <c r="CX2063">
        <v>4.1637849999999998</v>
      </c>
      <c r="CY2063">
        <v>2.4351690000000001</v>
      </c>
      <c r="CZ2063">
        <v>2.142112</v>
      </c>
      <c r="DA2063">
        <v>6.3112640000000004</v>
      </c>
      <c r="DB2063">
        <v>4.6220980000000003</v>
      </c>
      <c r="DC2063">
        <v>4.9010759999999998</v>
      </c>
      <c r="DD2063">
        <v>1.617831</v>
      </c>
      <c r="DE2063">
        <v>3.179808</v>
      </c>
      <c r="DF2063">
        <v>1.8002769999999999</v>
      </c>
      <c r="DG2063">
        <v>7.2649150000000002</v>
      </c>
      <c r="DH2063">
        <v>2.3932190000000002</v>
      </c>
      <c r="DI2063">
        <v>10.489750000000001</v>
      </c>
      <c r="DJ2063">
        <v>11.69483</v>
      </c>
      <c r="DK2063">
        <v>11.063940000000001</v>
      </c>
      <c r="DL2063">
        <v>5.4173239999999998</v>
      </c>
      <c r="DM2063">
        <v>0.41836069999999997</v>
      </c>
      <c r="DN2063">
        <v>0.28777190000000002</v>
      </c>
      <c r="DO2063">
        <v>18</v>
      </c>
      <c r="DP2063">
        <v>21</v>
      </c>
      <c r="DQ2063" s="14"/>
      <c r="DR2063" s="14"/>
    </row>
    <row r="2064" spans="1:122" hidden="1" x14ac:dyDescent="0.25">
      <c r="A2064" t="str">
        <f t="shared" si="32"/>
        <v>sublap_id-SLAP_PGZP_All CBP_44446</v>
      </c>
      <c r="B2064" t="s">
        <v>62</v>
      </c>
      <c r="C2064" t="s">
        <v>283</v>
      </c>
      <c r="D2064" t="s">
        <v>61</v>
      </c>
      <c r="E2064" t="s">
        <v>284</v>
      </c>
      <c r="F2064" t="s">
        <v>61</v>
      </c>
      <c r="G2064" t="s">
        <v>61</v>
      </c>
      <c r="H2064" t="s">
        <v>61</v>
      </c>
      <c r="I2064" t="s">
        <v>61</v>
      </c>
      <c r="J2064" t="s">
        <v>61</v>
      </c>
      <c r="K2064" t="s">
        <v>197</v>
      </c>
      <c r="L2064" s="18">
        <v>44446</v>
      </c>
      <c r="M2064">
        <v>18</v>
      </c>
      <c r="N2064">
        <v>21</v>
      </c>
      <c r="O2064" t="s">
        <v>258</v>
      </c>
      <c r="P2064">
        <v>4</v>
      </c>
      <c r="Q2064">
        <v>4</v>
      </c>
      <c r="R2064">
        <v>0</v>
      </c>
      <c r="S2064">
        <v>0</v>
      </c>
      <c r="T2064">
        <v>1</v>
      </c>
      <c r="U2064">
        <v>0</v>
      </c>
      <c r="V2064">
        <v>1</v>
      </c>
      <c r="W2064">
        <v>30.596</v>
      </c>
      <c r="X2064">
        <v>30.420999999999999</v>
      </c>
      <c r="Y2064">
        <v>30.704000000000001</v>
      </c>
      <c r="Z2064">
        <v>30.503</v>
      </c>
      <c r="AA2064">
        <v>30.423999999999999</v>
      </c>
      <c r="AB2064">
        <v>30.541</v>
      </c>
      <c r="AC2064">
        <v>30.582999999999998</v>
      </c>
      <c r="AD2064">
        <v>46.173999999999999</v>
      </c>
      <c r="AE2064">
        <v>60.143999999999998</v>
      </c>
      <c r="AF2064">
        <v>78.058999999999997</v>
      </c>
      <c r="AG2064">
        <v>111.786</v>
      </c>
      <c r="AH2064">
        <v>117.379</v>
      </c>
      <c r="AI2064">
        <v>124.82599999999999</v>
      </c>
      <c r="AJ2064">
        <v>126.086</v>
      </c>
      <c r="AK2064">
        <v>129.79599999999999</v>
      </c>
      <c r="AL2064">
        <v>127.437</v>
      </c>
      <c r="AM2064">
        <v>132.82900000000001</v>
      </c>
      <c r="AN2064">
        <v>110.39100000000001</v>
      </c>
      <c r="AO2064">
        <v>122.02800000000001</v>
      </c>
      <c r="AP2064">
        <v>116.548</v>
      </c>
      <c r="AQ2064">
        <v>91.643000000000001</v>
      </c>
      <c r="AR2064">
        <v>32.000999999999998</v>
      </c>
      <c r="AS2064">
        <v>30.515999999999998</v>
      </c>
      <c r="AT2064">
        <v>30.555</v>
      </c>
      <c r="AU2064">
        <v>61.625</v>
      </c>
      <c r="AV2064">
        <v>59.625</v>
      </c>
      <c r="AW2064">
        <v>59.625</v>
      </c>
      <c r="AX2064">
        <v>59.75</v>
      </c>
      <c r="AY2064">
        <v>59.375</v>
      </c>
      <c r="AZ2064">
        <v>58.75</v>
      </c>
      <c r="BA2064">
        <v>58.375</v>
      </c>
      <c r="BB2064">
        <v>59</v>
      </c>
      <c r="BC2064">
        <v>61.5</v>
      </c>
      <c r="BD2064">
        <v>63.625</v>
      </c>
      <c r="BE2064">
        <v>68.25</v>
      </c>
      <c r="BF2064">
        <v>73.25</v>
      </c>
      <c r="BG2064">
        <v>77.875</v>
      </c>
      <c r="BH2064">
        <v>79.5</v>
      </c>
      <c r="BI2064">
        <v>79.625</v>
      </c>
      <c r="BJ2064">
        <v>80.625</v>
      </c>
      <c r="BK2064">
        <v>80.125</v>
      </c>
      <c r="BL2064">
        <v>78</v>
      </c>
      <c r="BM2064">
        <v>74.5</v>
      </c>
      <c r="BN2064">
        <v>70.125</v>
      </c>
      <c r="BO2064">
        <v>66.625</v>
      </c>
      <c r="BP2064">
        <v>65.25</v>
      </c>
      <c r="BQ2064">
        <v>63.625</v>
      </c>
      <c r="BR2064">
        <v>62.125</v>
      </c>
      <c r="BS2064">
        <v>-0.3929378</v>
      </c>
      <c r="BT2064">
        <v>-0.28168769999999999</v>
      </c>
      <c r="BU2064">
        <v>-0.41356140000000002</v>
      </c>
      <c r="BV2064">
        <v>-0.26344430000000002</v>
      </c>
      <c r="BW2064">
        <v>-0.33718360000000003</v>
      </c>
      <c r="BX2064">
        <v>1.628023</v>
      </c>
      <c r="BY2064">
        <v>3.791493</v>
      </c>
      <c r="BZ2064">
        <v>-0.33967779999999997</v>
      </c>
      <c r="CA2064">
        <v>-1.1764619999999999</v>
      </c>
      <c r="CB2064">
        <v>-4.184355</v>
      </c>
      <c r="CC2064">
        <v>-0.3612747</v>
      </c>
      <c r="CD2064">
        <v>2.1531669999999998</v>
      </c>
      <c r="CE2064">
        <v>-2.2142599999999999</v>
      </c>
      <c r="CF2064">
        <v>-1.546967</v>
      </c>
      <c r="CG2064">
        <v>-2.3320940000000001</v>
      </c>
      <c r="CH2064">
        <v>-3.5985269999999998</v>
      </c>
      <c r="CI2064">
        <v>-14.52807</v>
      </c>
      <c r="CJ2064">
        <v>11.463089999999999</v>
      </c>
      <c r="CK2064">
        <v>-1.503979</v>
      </c>
      <c r="CL2064">
        <v>-5.7576840000000002</v>
      </c>
      <c r="CM2064">
        <v>-2.6038800000000002</v>
      </c>
      <c r="CN2064">
        <v>2.3795259999999998</v>
      </c>
      <c r="CO2064">
        <v>-0.50711980000000001</v>
      </c>
      <c r="CP2064">
        <v>0.13176889999999999</v>
      </c>
      <c r="CQ2064">
        <v>5.5185499999999998E-2</v>
      </c>
      <c r="CR2064">
        <v>4.9490800000000001E-2</v>
      </c>
      <c r="CS2064">
        <v>4.70403E-2</v>
      </c>
      <c r="CT2064">
        <v>4.69655E-2</v>
      </c>
      <c r="CU2064">
        <v>5.1048099999999999E-2</v>
      </c>
      <c r="CV2064">
        <v>1.2421180000000001</v>
      </c>
      <c r="CW2064">
        <v>5.6449769999999999</v>
      </c>
      <c r="CX2064">
        <v>4.1639290000000004</v>
      </c>
      <c r="CY2064">
        <v>2.4353180000000001</v>
      </c>
      <c r="CZ2064">
        <v>2.1423830000000001</v>
      </c>
      <c r="DA2064">
        <v>6.3124120000000001</v>
      </c>
      <c r="DB2064">
        <v>4.622871</v>
      </c>
      <c r="DC2064">
        <v>4.9022459999999999</v>
      </c>
      <c r="DD2064">
        <v>1.6190119999999999</v>
      </c>
      <c r="DE2064">
        <v>3.1803210000000002</v>
      </c>
      <c r="DF2064">
        <v>1.80047</v>
      </c>
      <c r="DG2064">
        <v>7.2650569999999997</v>
      </c>
      <c r="DH2064">
        <v>2.3934869999999999</v>
      </c>
      <c r="DI2064">
        <v>10.48995</v>
      </c>
      <c r="DJ2064">
        <v>11.69525</v>
      </c>
      <c r="DK2064">
        <v>11.0642</v>
      </c>
      <c r="DL2064">
        <v>5.4179339999999998</v>
      </c>
      <c r="DM2064">
        <v>0.41842089999999998</v>
      </c>
      <c r="DN2064">
        <v>0.28781980000000001</v>
      </c>
      <c r="DO2064">
        <v>18</v>
      </c>
      <c r="DP2064">
        <v>21</v>
      </c>
      <c r="DQ2064" s="14"/>
      <c r="DR2064" s="14"/>
    </row>
    <row r="2065" spans="1:122" hidden="1" x14ac:dyDescent="0.25">
      <c r="A2065" t="str">
        <f t="shared" si="32"/>
        <v>Aggregator-Enersponse_All CBP_44446</v>
      </c>
      <c r="B2065" t="s">
        <v>62</v>
      </c>
      <c r="C2065" t="s">
        <v>219</v>
      </c>
      <c r="D2065" t="s">
        <v>61</v>
      </c>
      <c r="E2065" t="s">
        <v>61</v>
      </c>
      <c r="F2065" t="s">
        <v>107</v>
      </c>
      <c r="G2065" t="s">
        <v>61</v>
      </c>
      <c r="H2065" t="s">
        <v>61</v>
      </c>
      <c r="I2065" t="s">
        <v>61</v>
      </c>
      <c r="J2065" t="s">
        <v>61</v>
      </c>
      <c r="K2065" t="s">
        <v>197</v>
      </c>
      <c r="L2065" s="18">
        <v>44446</v>
      </c>
      <c r="M2065">
        <v>18</v>
      </c>
      <c r="N2065">
        <v>21</v>
      </c>
      <c r="O2065" t="s">
        <v>258</v>
      </c>
      <c r="P2065">
        <v>3</v>
      </c>
      <c r="Q2065">
        <v>3</v>
      </c>
      <c r="R2065">
        <v>0</v>
      </c>
      <c r="S2065">
        <v>0</v>
      </c>
      <c r="T2065">
        <v>1</v>
      </c>
      <c r="U2065">
        <v>0</v>
      </c>
      <c r="V2065">
        <v>1</v>
      </c>
      <c r="W2065">
        <v>29.8</v>
      </c>
      <c r="X2065">
        <v>29.64</v>
      </c>
      <c r="Y2065">
        <v>29.92</v>
      </c>
      <c r="Z2065">
        <v>29.72</v>
      </c>
      <c r="AA2065">
        <v>29.64</v>
      </c>
      <c r="AB2065">
        <v>29.76</v>
      </c>
      <c r="AC2065">
        <v>29.8</v>
      </c>
      <c r="AD2065">
        <v>45.4</v>
      </c>
      <c r="AE2065">
        <v>59.36</v>
      </c>
      <c r="AF2065">
        <v>77.28</v>
      </c>
      <c r="AG2065">
        <v>111</v>
      </c>
      <c r="AH2065">
        <v>116.6</v>
      </c>
      <c r="AI2065">
        <v>124.04</v>
      </c>
      <c r="AJ2065">
        <v>125.28</v>
      </c>
      <c r="AK2065">
        <v>129</v>
      </c>
      <c r="AL2065">
        <v>126.64</v>
      </c>
      <c r="AM2065">
        <v>132.04</v>
      </c>
      <c r="AN2065">
        <v>109.6</v>
      </c>
      <c r="AO2065">
        <v>121.24</v>
      </c>
      <c r="AP2065">
        <v>115.76</v>
      </c>
      <c r="AQ2065">
        <v>90.84</v>
      </c>
      <c r="AR2065">
        <v>31.2</v>
      </c>
      <c r="AS2065">
        <v>29.72</v>
      </c>
      <c r="AT2065">
        <v>29.76</v>
      </c>
      <c r="AU2065">
        <v>62</v>
      </c>
      <c r="AV2065">
        <v>60.166666999999997</v>
      </c>
      <c r="AW2065">
        <v>60</v>
      </c>
      <c r="AX2065">
        <v>60</v>
      </c>
      <c r="AY2065">
        <v>59.5</v>
      </c>
      <c r="AZ2065">
        <v>58.666666999999997</v>
      </c>
      <c r="BA2065">
        <v>58.166666999999997</v>
      </c>
      <c r="BB2065">
        <v>59</v>
      </c>
      <c r="BC2065">
        <v>62.333333000000003</v>
      </c>
      <c r="BD2065">
        <v>65</v>
      </c>
      <c r="BE2065">
        <v>70</v>
      </c>
      <c r="BF2065">
        <v>74.833332999999996</v>
      </c>
      <c r="BG2065">
        <v>79</v>
      </c>
      <c r="BH2065">
        <v>80.333332999999996</v>
      </c>
      <c r="BI2065">
        <v>80.5</v>
      </c>
      <c r="BJ2065">
        <v>81.333332999999996</v>
      </c>
      <c r="BK2065">
        <v>81.166667000000004</v>
      </c>
      <c r="BL2065">
        <v>79.166667000000004</v>
      </c>
      <c r="BM2065">
        <v>75.666667000000004</v>
      </c>
      <c r="BN2065">
        <v>71.333332999999996</v>
      </c>
      <c r="BO2065">
        <v>67.666667000000004</v>
      </c>
      <c r="BP2065">
        <v>66</v>
      </c>
      <c r="BQ2065">
        <v>64.166667000000004</v>
      </c>
      <c r="BR2065">
        <v>62.5</v>
      </c>
      <c r="BS2065">
        <v>-0.39302559999999997</v>
      </c>
      <c r="BT2065">
        <v>-0.28307939999999998</v>
      </c>
      <c r="BU2065">
        <v>-0.40925240000000002</v>
      </c>
      <c r="BV2065">
        <v>-0.26049040000000001</v>
      </c>
      <c r="BW2065">
        <v>-0.33570430000000001</v>
      </c>
      <c r="BX2065">
        <v>1.6294120000000001</v>
      </c>
      <c r="BY2065">
        <v>3.8027869999999999</v>
      </c>
      <c r="BZ2065">
        <v>-0.3373427</v>
      </c>
      <c r="CA2065">
        <v>-1.1846950000000001</v>
      </c>
      <c r="CB2065">
        <v>-4.1951770000000002</v>
      </c>
      <c r="CC2065">
        <v>-0.37810899999999997</v>
      </c>
      <c r="CD2065">
        <v>2.1531509999999998</v>
      </c>
      <c r="CE2065">
        <v>-2.2060430000000002</v>
      </c>
      <c r="CF2065">
        <v>-1.5335270000000001</v>
      </c>
      <c r="CG2065">
        <v>-2.3286820000000001</v>
      </c>
      <c r="CH2065">
        <v>-3.5904199999999999</v>
      </c>
      <c r="CI2065">
        <v>-14.522970000000001</v>
      </c>
      <c r="CJ2065">
        <v>11.45825</v>
      </c>
      <c r="CK2065">
        <v>-1.479584</v>
      </c>
      <c r="CL2065">
        <v>-5.7608550000000003</v>
      </c>
      <c r="CM2065">
        <v>-2.6175039999999998</v>
      </c>
      <c r="CN2065">
        <v>2.372201</v>
      </c>
      <c r="CO2065">
        <v>-0.50306419999999996</v>
      </c>
      <c r="CP2065">
        <v>0.13266230000000001</v>
      </c>
      <c r="CQ2065">
        <v>5.5126799999999997E-2</v>
      </c>
      <c r="CR2065">
        <v>4.9448400000000003E-2</v>
      </c>
      <c r="CS2065">
        <v>4.70017E-2</v>
      </c>
      <c r="CT2065">
        <v>4.6926200000000001E-2</v>
      </c>
      <c r="CU2065">
        <v>5.0992700000000002E-2</v>
      </c>
      <c r="CV2065">
        <v>1.2420720000000001</v>
      </c>
      <c r="CW2065">
        <v>5.6448489999999998</v>
      </c>
      <c r="CX2065">
        <v>4.1637849999999998</v>
      </c>
      <c r="CY2065">
        <v>2.4351690000000001</v>
      </c>
      <c r="CZ2065">
        <v>2.142112</v>
      </c>
      <c r="DA2065">
        <v>6.3112640000000004</v>
      </c>
      <c r="DB2065">
        <v>4.6220980000000003</v>
      </c>
      <c r="DC2065">
        <v>4.9010759999999998</v>
      </c>
      <c r="DD2065">
        <v>1.617831</v>
      </c>
      <c r="DE2065">
        <v>3.179808</v>
      </c>
      <c r="DF2065">
        <v>1.8002769999999999</v>
      </c>
      <c r="DG2065">
        <v>7.2649150000000002</v>
      </c>
      <c r="DH2065">
        <v>2.3932190000000002</v>
      </c>
      <c r="DI2065">
        <v>10.489750000000001</v>
      </c>
      <c r="DJ2065">
        <v>11.69483</v>
      </c>
      <c r="DK2065">
        <v>11.063940000000001</v>
      </c>
      <c r="DL2065">
        <v>5.4173239999999998</v>
      </c>
      <c r="DM2065">
        <v>0.41836069999999997</v>
      </c>
      <c r="DN2065">
        <v>0.28777190000000002</v>
      </c>
      <c r="DO2065">
        <v>18</v>
      </c>
      <c r="DP2065">
        <v>21</v>
      </c>
      <c r="DQ2065" s="14"/>
      <c r="DR2065" s="14"/>
    </row>
    <row r="2066" spans="1:122" hidden="1" x14ac:dyDescent="0.25">
      <c r="A2066" t="str">
        <f t="shared" si="32"/>
        <v>Industry_Type-5. Offices, Hotels, Finance, Services_All CBP_44446</v>
      </c>
      <c r="B2066" t="s">
        <v>62</v>
      </c>
      <c r="C2066" t="s">
        <v>205</v>
      </c>
      <c r="D2066" t="s">
        <v>61</v>
      </c>
      <c r="E2066" t="s">
        <v>61</v>
      </c>
      <c r="F2066" t="s">
        <v>61</v>
      </c>
      <c r="G2066" t="s">
        <v>37</v>
      </c>
      <c r="H2066" t="s">
        <v>61</v>
      </c>
      <c r="I2066" t="s">
        <v>61</v>
      </c>
      <c r="J2066" t="s">
        <v>61</v>
      </c>
      <c r="K2066" t="s">
        <v>197</v>
      </c>
      <c r="L2066" s="18">
        <v>44446</v>
      </c>
      <c r="M2066">
        <v>18</v>
      </c>
      <c r="N2066">
        <v>21</v>
      </c>
      <c r="O2066" t="s">
        <v>258</v>
      </c>
      <c r="P2066">
        <v>2</v>
      </c>
      <c r="Q2066">
        <v>1</v>
      </c>
      <c r="R2066">
        <v>0</v>
      </c>
      <c r="S2066">
        <v>0</v>
      </c>
      <c r="T2066">
        <v>1</v>
      </c>
      <c r="U2066">
        <v>0</v>
      </c>
      <c r="V2066">
        <v>1</v>
      </c>
      <c r="W2066">
        <v>237.92</v>
      </c>
      <c r="X2066">
        <v>240</v>
      </c>
      <c r="Y2066">
        <v>240.88</v>
      </c>
      <c r="Z2066">
        <v>238.64</v>
      </c>
      <c r="AA2066">
        <v>239.04</v>
      </c>
      <c r="AB2066">
        <v>237.68</v>
      </c>
      <c r="AC2066">
        <v>219.76</v>
      </c>
      <c r="AD2066">
        <v>151.76</v>
      </c>
      <c r="AE2066">
        <v>154.4</v>
      </c>
      <c r="AF2066">
        <v>158.4</v>
      </c>
      <c r="AG2066">
        <v>160.24</v>
      </c>
      <c r="AH2066">
        <v>163.28</v>
      </c>
      <c r="AI2066">
        <v>164.16</v>
      </c>
      <c r="AJ2066">
        <v>174.8</v>
      </c>
      <c r="AK2066">
        <v>172</v>
      </c>
      <c r="AL2066">
        <v>173.04</v>
      </c>
      <c r="AM2066">
        <v>168.6</v>
      </c>
      <c r="AN2066">
        <v>58.88</v>
      </c>
      <c r="AO2066">
        <v>60.56</v>
      </c>
      <c r="AP2066">
        <v>61.76</v>
      </c>
      <c r="AQ2066">
        <v>59.68</v>
      </c>
      <c r="AR2066">
        <v>240.96</v>
      </c>
      <c r="AS2066">
        <v>240.56</v>
      </c>
      <c r="AT2066">
        <v>244.72</v>
      </c>
      <c r="AU2066">
        <v>67</v>
      </c>
      <c r="AV2066">
        <v>65.5</v>
      </c>
      <c r="AW2066">
        <v>64</v>
      </c>
      <c r="AX2066">
        <v>63.5</v>
      </c>
      <c r="AY2066">
        <v>63.5</v>
      </c>
      <c r="AZ2066">
        <v>63</v>
      </c>
      <c r="BA2066">
        <v>63</v>
      </c>
      <c r="BB2066">
        <v>63.5</v>
      </c>
      <c r="BC2066">
        <v>66.5</v>
      </c>
      <c r="BD2066">
        <v>70.5</v>
      </c>
      <c r="BE2066">
        <v>73.5</v>
      </c>
      <c r="BF2066">
        <v>74.5</v>
      </c>
      <c r="BG2066">
        <v>77</v>
      </c>
      <c r="BH2066">
        <v>77</v>
      </c>
      <c r="BI2066">
        <v>78</v>
      </c>
      <c r="BJ2066">
        <v>77</v>
      </c>
      <c r="BK2066">
        <v>77</v>
      </c>
      <c r="BL2066">
        <v>75</v>
      </c>
      <c r="BM2066">
        <v>73</v>
      </c>
      <c r="BN2066">
        <v>71.5</v>
      </c>
      <c r="BO2066">
        <v>69.5</v>
      </c>
      <c r="BP2066">
        <v>69</v>
      </c>
      <c r="BQ2066">
        <v>67.5</v>
      </c>
      <c r="BR2066">
        <v>66.5</v>
      </c>
      <c r="BS2066">
        <v>-19.816759999999999</v>
      </c>
      <c r="BT2066">
        <v>-18.82518</v>
      </c>
      <c r="BU2066">
        <v>-23.54149</v>
      </c>
      <c r="BV2066">
        <v>-19.34149</v>
      </c>
      <c r="BW2066">
        <v>-22.223109999999998</v>
      </c>
      <c r="BX2066">
        <v>-19.40727</v>
      </c>
      <c r="BY2066">
        <v>-19.847919999999998</v>
      </c>
      <c r="BZ2066">
        <v>19.809809999999999</v>
      </c>
      <c r="CA2066">
        <v>22.237690000000001</v>
      </c>
      <c r="CB2066">
        <v>19.635649999999998</v>
      </c>
      <c r="CC2066">
        <v>16.4771</v>
      </c>
      <c r="CD2066">
        <v>31.827349999999999</v>
      </c>
      <c r="CE2066">
        <v>44.889710000000001</v>
      </c>
      <c r="CF2066">
        <v>41.559489999999997</v>
      </c>
      <c r="CG2066">
        <v>42.84187</v>
      </c>
      <c r="CH2066">
        <v>37.499130000000001</v>
      </c>
      <c r="CI2066">
        <v>42.348039999999997</v>
      </c>
      <c r="CJ2066">
        <v>135.26310000000001</v>
      </c>
      <c r="CK2066">
        <v>114.8224</v>
      </c>
      <c r="CL2066">
        <v>155.8546</v>
      </c>
      <c r="CM2066">
        <v>159.98990000000001</v>
      </c>
      <c r="CN2066">
        <v>-12.96655</v>
      </c>
      <c r="CO2066">
        <v>-15.3371</v>
      </c>
      <c r="CP2066">
        <v>-18.283840000000001</v>
      </c>
      <c r="CQ2066">
        <v>64.36121</v>
      </c>
      <c r="CR2066">
        <v>35.798929999999999</v>
      </c>
      <c r="CS2066">
        <v>41.541449999999998</v>
      </c>
      <c r="CT2066">
        <v>39.302030000000002</v>
      </c>
      <c r="CU2066">
        <v>37.837470000000003</v>
      </c>
      <c r="CV2066">
        <v>38.707230000000003</v>
      </c>
      <c r="CW2066">
        <v>19.86469</v>
      </c>
      <c r="CX2066">
        <v>24.396170000000001</v>
      </c>
      <c r="CY2066">
        <v>31.328880000000002</v>
      </c>
      <c r="CZ2066">
        <v>29.431010000000001</v>
      </c>
      <c r="DA2066">
        <v>94.297870000000003</v>
      </c>
      <c r="DB2066">
        <v>239.84309999999999</v>
      </c>
      <c r="DC2066">
        <v>208.61580000000001</v>
      </c>
      <c r="DD2066">
        <v>235.124</v>
      </c>
      <c r="DE2066">
        <v>168.25229999999999</v>
      </c>
      <c r="DF2066">
        <v>104.7906</v>
      </c>
      <c r="DG2066">
        <v>123.8974</v>
      </c>
      <c r="DH2066">
        <v>95.209360000000004</v>
      </c>
      <c r="DI2066">
        <v>74.352109999999996</v>
      </c>
      <c r="DJ2066">
        <v>149.04140000000001</v>
      </c>
      <c r="DK2066">
        <v>137.17240000000001</v>
      </c>
      <c r="DL2066">
        <v>137.37860000000001</v>
      </c>
      <c r="DM2066">
        <v>136.64420000000001</v>
      </c>
      <c r="DN2066">
        <v>160.04060000000001</v>
      </c>
      <c r="DO2066">
        <v>18</v>
      </c>
      <c r="DP2066">
        <v>21</v>
      </c>
      <c r="DQ2066" s="14"/>
      <c r="DR2066" s="14"/>
    </row>
    <row r="2067" spans="1:122" hidden="1" x14ac:dyDescent="0.25">
      <c r="A2067" t="str">
        <f t="shared" si="32"/>
        <v>sublap_id-SLAP_PGCC_All CBP_44446</v>
      </c>
      <c r="B2067" t="s">
        <v>62</v>
      </c>
      <c r="C2067" t="s">
        <v>299</v>
      </c>
      <c r="D2067" t="s">
        <v>61</v>
      </c>
      <c r="E2067" t="s">
        <v>300</v>
      </c>
      <c r="F2067" t="s">
        <v>61</v>
      </c>
      <c r="G2067" t="s">
        <v>61</v>
      </c>
      <c r="H2067" t="s">
        <v>61</v>
      </c>
      <c r="I2067" t="s">
        <v>61</v>
      </c>
      <c r="J2067" t="s">
        <v>61</v>
      </c>
      <c r="K2067" t="s">
        <v>197</v>
      </c>
      <c r="L2067" s="18">
        <v>44446</v>
      </c>
      <c r="M2067">
        <v>18</v>
      </c>
      <c r="N2067">
        <v>20</v>
      </c>
      <c r="O2067" t="s">
        <v>258</v>
      </c>
      <c r="P2067">
        <v>2</v>
      </c>
      <c r="Q2067">
        <v>2</v>
      </c>
      <c r="R2067">
        <v>0</v>
      </c>
      <c r="S2067">
        <v>0</v>
      </c>
      <c r="T2067">
        <v>1</v>
      </c>
      <c r="U2067">
        <v>0</v>
      </c>
      <c r="V2067">
        <v>1</v>
      </c>
      <c r="W2067">
        <v>890.32</v>
      </c>
      <c r="X2067">
        <v>1110.5999999999999</v>
      </c>
      <c r="Y2067">
        <v>1119.72</v>
      </c>
      <c r="Z2067">
        <v>1127.2</v>
      </c>
      <c r="AA2067">
        <v>1125</v>
      </c>
      <c r="AB2067">
        <v>1122.72</v>
      </c>
      <c r="AC2067">
        <v>1123.8399999999999</v>
      </c>
      <c r="AD2067">
        <v>1127.48</v>
      </c>
      <c r="AE2067">
        <v>1112.96</v>
      </c>
      <c r="AF2067">
        <v>1104.08</v>
      </c>
      <c r="AG2067">
        <v>1110.52</v>
      </c>
      <c r="AH2067">
        <v>1049.52</v>
      </c>
      <c r="AI2067">
        <v>760.28</v>
      </c>
      <c r="AJ2067">
        <v>880.04</v>
      </c>
      <c r="AK2067">
        <v>916.92</v>
      </c>
      <c r="AL2067">
        <v>928.96</v>
      </c>
      <c r="AM2067">
        <v>990.12</v>
      </c>
      <c r="AN2067">
        <v>1048.56</v>
      </c>
      <c r="AO2067">
        <v>1065.6400000000001</v>
      </c>
      <c r="AP2067">
        <v>1061.48</v>
      </c>
      <c r="AQ2067">
        <v>1053.4000000000001</v>
      </c>
      <c r="AR2067">
        <v>1051.04</v>
      </c>
      <c r="AS2067">
        <v>1049.2</v>
      </c>
      <c r="AT2067">
        <v>1023.56</v>
      </c>
      <c r="AU2067">
        <v>59</v>
      </c>
      <c r="AV2067">
        <v>59</v>
      </c>
      <c r="AW2067">
        <v>58</v>
      </c>
      <c r="AX2067">
        <v>58</v>
      </c>
      <c r="AY2067">
        <v>58</v>
      </c>
      <c r="AZ2067">
        <v>58</v>
      </c>
      <c r="BA2067">
        <v>58</v>
      </c>
      <c r="BB2067">
        <v>57</v>
      </c>
      <c r="BC2067">
        <v>57.5</v>
      </c>
      <c r="BD2067">
        <v>60</v>
      </c>
      <c r="BE2067">
        <v>64</v>
      </c>
      <c r="BF2067">
        <v>66.5</v>
      </c>
      <c r="BG2067">
        <v>67.5</v>
      </c>
      <c r="BH2067">
        <v>68</v>
      </c>
      <c r="BI2067">
        <v>67.5</v>
      </c>
      <c r="BJ2067">
        <v>67</v>
      </c>
      <c r="BK2067">
        <v>66.5</v>
      </c>
      <c r="BL2067">
        <v>65</v>
      </c>
      <c r="BM2067">
        <v>64.5</v>
      </c>
      <c r="BN2067">
        <v>62.5</v>
      </c>
      <c r="BO2067">
        <v>60.5</v>
      </c>
      <c r="BP2067">
        <v>60</v>
      </c>
      <c r="BQ2067">
        <v>60</v>
      </c>
      <c r="BR2067">
        <v>59</v>
      </c>
      <c r="BS2067">
        <v>0</v>
      </c>
      <c r="BT2067">
        <v>0</v>
      </c>
      <c r="BU2067">
        <v>0</v>
      </c>
      <c r="BV2067">
        <v>0</v>
      </c>
      <c r="BW2067">
        <v>0</v>
      </c>
      <c r="BX2067">
        <v>0</v>
      </c>
      <c r="BY2067">
        <v>0</v>
      </c>
      <c r="BZ2067">
        <v>0</v>
      </c>
      <c r="CA2067">
        <v>0</v>
      </c>
      <c r="CB2067">
        <v>0</v>
      </c>
      <c r="CC2067">
        <v>0</v>
      </c>
      <c r="CD2067">
        <v>0</v>
      </c>
      <c r="CE2067">
        <v>0</v>
      </c>
      <c r="CF2067">
        <v>0</v>
      </c>
      <c r="CG2067">
        <v>0</v>
      </c>
      <c r="CH2067">
        <v>0</v>
      </c>
      <c r="CI2067">
        <v>0</v>
      </c>
      <c r="CJ2067">
        <v>0</v>
      </c>
      <c r="CK2067">
        <v>0</v>
      </c>
      <c r="CL2067">
        <v>0</v>
      </c>
      <c r="CM2067">
        <v>0</v>
      </c>
      <c r="CN2067">
        <v>0</v>
      </c>
      <c r="CO2067">
        <v>0</v>
      </c>
      <c r="CP2067">
        <v>0</v>
      </c>
      <c r="CQ2067">
        <v>506.30220000000003</v>
      </c>
      <c r="CR2067">
        <v>52.988759999999999</v>
      </c>
      <c r="CS2067">
        <v>42.604579999999999</v>
      </c>
      <c r="CT2067">
        <v>39.007730000000002</v>
      </c>
      <c r="CU2067">
        <v>35.312420000000003</v>
      </c>
      <c r="CV2067">
        <v>35.929049999999997</v>
      </c>
      <c r="CW2067">
        <v>25.097729999999999</v>
      </c>
      <c r="CX2067">
        <v>30.153880000000001</v>
      </c>
      <c r="CY2067">
        <v>37.121119999999998</v>
      </c>
      <c r="CZ2067">
        <v>371.17430000000002</v>
      </c>
      <c r="DA2067">
        <v>668.13909999999998</v>
      </c>
      <c r="DB2067">
        <v>581.60260000000005</v>
      </c>
      <c r="DC2067">
        <v>1689.92</v>
      </c>
      <c r="DD2067">
        <v>1888.93</v>
      </c>
      <c r="DE2067">
        <v>1836.5350000000001</v>
      </c>
      <c r="DF2067">
        <v>1564.508</v>
      </c>
      <c r="DG2067">
        <v>1499.4860000000001</v>
      </c>
      <c r="DH2067">
        <v>1650.6189999999999</v>
      </c>
      <c r="DI2067">
        <v>1850.653</v>
      </c>
      <c r="DJ2067">
        <v>1762.146</v>
      </c>
      <c r="DK2067">
        <v>1981.223</v>
      </c>
      <c r="DL2067">
        <v>1641.9280000000001</v>
      </c>
      <c r="DM2067">
        <v>1507.798</v>
      </c>
      <c r="DN2067">
        <v>1387.357</v>
      </c>
      <c r="DO2067">
        <v>18</v>
      </c>
      <c r="DP2067">
        <v>20</v>
      </c>
      <c r="DQ2067" s="14"/>
      <c r="DR2067" s="14"/>
    </row>
    <row r="2068" spans="1:122" hidden="1" x14ac:dyDescent="0.25">
      <c r="A2068" t="str">
        <f t="shared" si="32"/>
        <v>sublap_id-SLAP_PGF1_All CBP_44446</v>
      </c>
      <c r="B2068" t="s">
        <v>62</v>
      </c>
      <c r="C2068" t="s">
        <v>289</v>
      </c>
      <c r="D2068" t="s">
        <v>61</v>
      </c>
      <c r="E2068" t="s">
        <v>290</v>
      </c>
      <c r="F2068" t="s">
        <v>61</v>
      </c>
      <c r="G2068" t="s">
        <v>61</v>
      </c>
      <c r="H2068" t="s">
        <v>61</v>
      </c>
      <c r="I2068" t="s">
        <v>61</v>
      </c>
      <c r="J2068" t="s">
        <v>61</v>
      </c>
      <c r="K2068" t="s">
        <v>197</v>
      </c>
      <c r="L2068" s="18">
        <v>44446</v>
      </c>
      <c r="M2068">
        <v>19</v>
      </c>
      <c r="N2068">
        <v>20</v>
      </c>
      <c r="O2068" t="s">
        <v>258</v>
      </c>
      <c r="P2068">
        <v>117</v>
      </c>
      <c r="Q2068">
        <v>117</v>
      </c>
      <c r="R2068">
        <v>0</v>
      </c>
      <c r="S2068">
        <v>0</v>
      </c>
      <c r="T2068">
        <v>0</v>
      </c>
      <c r="U2068">
        <v>0</v>
      </c>
      <c r="V2068">
        <v>0</v>
      </c>
      <c r="W2068">
        <v>7125.1615000000002</v>
      </c>
      <c r="X2068">
        <v>6185.4032999999999</v>
      </c>
      <c r="Y2068">
        <v>6228.6019999999999</v>
      </c>
      <c r="Z2068">
        <v>6328.1854000000003</v>
      </c>
      <c r="AA2068">
        <v>6297.1594999999998</v>
      </c>
      <c r="AB2068">
        <v>6109.4256999999998</v>
      </c>
      <c r="AC2068">
        <v>6170.1067999999996</v>
      </c>
      <c r="AD2068">
        <v>6663.8423000000003</v>
      </c>
      <c r="AE2068">
        <v>6881.9583000000002</v>
      </c>
      <c r="AF2068">
        <v>6860.7376000000004</v>
      </c>
      <c r="AG2068">
        <v>6908.4202999999998</v>
      </c>
      <c r="AH2068">
        <v>6969.9386000000004</v>
      </c>
      <c r="AI2068">
        <v>7061.5096999999996</v>
      </c>
      <c r="AJ2068">
        <v>6853.7927</v>
      </c>
      <c r="AK2068">
        <v>6788.1756999999998</v>
      </c>
      <c r="AL2068">
        <v>6855.652</v>
      </c>
      <c r="AM2068">
        <v>6663.9759999999997</v>
      </c>
      <c r="AN2068">
        <v>5430.0829000000003</v>
      </c>
      <c r="AO2068">
        <v>209.53667999999999</v>
      </c>
      <c r="AP2068">
        <v>231.14946</v>
      </c>
      <c r="AQ2068">
        <v>3916.7328000000002</v>
      </c>
      <c r="AR2068">
        <v>5092.5621000000001</v>
      </c>
      <c r="AS2068">
        <v>5406.3877000000002</v>
      </c>
      <c r="AT2068">
        <v>5439.6390000000001</v>
      </c>
      <c r="AU2068">
        <v>85.256522000000004</v>
      </c>
      <c r="AV2068">
        <v>83.286957000000001</v>
      </c>
      <c r="AW2068">
        <v>81.817391000000001</v>
      </c>
      <c r="AX2068">
        <v>79.408696000000006</v>
      </c>
      <c r="AY2068">
        <v>77.969565000000003</v>
      </c>
      <c r="AZ2068">
        <v>75.530434999999997</v>
      </c>
      <c r="BA2068">
        <v>75.530434999999997</v>
      </c>
      <c r="BB2068">
        <v>75</v>
      </c>
      <c r="BC2068">
        <v>76.469565000000003</v>
      </c>
      <c r="BD2068">
        <v>80.378260999999995</v>
      </c>
      <c r="BE2068">
        <v>85.286957000000001</v>
      </c>
      <c r="BF2068">
        <v>89.786957000000001</v>
      </c>
      <c r="BG2068">
        <v>93.756522000000004</v>
      </c>
      <c r="BH2068">
        <v>97.665216999999998</v>
      </c>
      <c r="BI2068">
        <v>101.60435</v>
      </c>
      <c r="BJ2068">
        <v>104.04348</v>
      </c>
      <c r="BK2068">
        <v>105.42174</v>
      </c>
      <c r="BL2068">
        <v>104.54348</v>
      </c>
      <c r="BM2068">
        <v>103.60435</v>
      </c>
      <c r="BN2068">
        <v>100.57391</v>
      </c>
      <c r="BO2068">
        <v>96.482608999999997</v>
      </c>
      <c r="BP2068">
        <v>93.952173999999999</v>
      </c>
      <c r="BQ2068">
        <v>90.104348000000002</v>
      </c>
      <c r="BR2068">
        <v>85.756522000000004</v>
      </c>
      <c r="BS2068">
        <v>-878.99599999999998</v>
      </c>
      <c r="BT2068">
        <v>280.49610000000001</v>
      </c>
      <c r="BU2068">
        <v>224.64330000000001</v>
      </c>
      <c r="BV2068">
        <v>151.61580000000001</v>
      </c>
      <c r="BW2068">
        <v>57.078690000000002</v>
      </c>
      <c r="BX2068">
        <v>196.17840000000001</v>
      </c>
      <c r="BY2068">
        <v>165.6721</v>
      </c>
      <c r="BZ2068">
        <v>-68.312190000000001</v>
      </c>
      <c r="CA2068">
        <v>-186.46940000000001</v>
      </c>
      <c r="CB2068">
        <v>-179.10079999999999</v>
      </c>
      <c r="CC2068">
        <v>-195.67179999999999</v>
      </c>
      <c r="CD2068">
        <v>-297.4452</v>
      </c>
      <c r="CE2068">
        <v>-570.95830000000001</v>
      </c>
      <c r="CF2068">
        <v>-339.4092</v>
      </c>
      <c r="CG2068">
        <v>-266.82839999999999</v>
      </c>
      <c r="CH2068">
        <v>-293.82569999999998</v>
      </c>
      <c r="CI2068">
        <v>62.479129999999998</v>
      </c>
      <c r="CJ2068">
        <v>1492.704</v>
      </c>
      <c r="CK2068">
        <v>6781.4639999999999</v>
      </c>
      <c r="CL2068">
        <v>6773.9089999999997</v>
      </c>
      <c r="CM2068">
        <v>3019.6260000000002</v>
      </c>
      <c r="CN2068">
        <v>1787.0070000000001</v>
      </c>
      <c r="CO2068">
        <v>1431.117</v>
      </c>
      <c r="CP2068">
        <v>1281.317</v>
      </c>
      <c r="CQ2068">
        <v>19964.78</v>
      </c>
      <c r="CR2068">
        <v>6748.366</v>
      </c>
      <c r="CS2068">
        <v>6900.0439999999999</v>
      </c>
      <c r="CT2068">
        <v>6199.3890000000001</v>
      </c>
      <c r="CU2068">
        <v>5130.5410000000002</v>
      </c>
      <c r="CV2068">
        <v>4079.5720000000001</v>
      </c>
      <c r="CW2068">
        <v>2514.6880000000001</v>
      </c>
      <c r="CX2068">
        <v>2329.4520000000002</v>
      </c>
      <c r="CY2068">
        <v>4571.8919999999998</v>
      </c>
      <c r="CZ2068">
        <v>5858.5379999999996</v>
      </c>
      <c r="DA2068">
        <v>7487.7250000000004</v>
      </c>
      <c r="DB2068">
        <v>8849.6659999999993</v>
      </c>
      <c r="DC2068">
        <v>10722.18</v>
      </c>
      <c r="DD2068">
        <v>11584.6</v>
      </c>
      <c r="DE2068">
        <v>12948.37</v>
      </c>
      <c r="DF2068">
        <v>13492.77</v>
      </c>
      <c r="DG2068">
        <v>13765.28</v>
      </c>
      <c r="DH2068">
        <v>15031.26</v>
      </c>
      <c r="DI2068">
        <v>14617.8</v>
      </c>
      <c r="DJ2068">
        <v>14846.74</v>
      </c>
      <c r="DK2068">
        <v>14920.36</v>
      </c>
      <c r="DL2068">
        <v>15754.89</v>
      </c>
      <c r="DM2068">
        <v>16257.64</v>
      </c>
      <c r="DN2068">
        <v>16242.77</v>
      </c>
      <c r="DO2068">
        <v>19</v>
      </c>
      <c r="DP2068">
        <v>20</v>
      </c>
      <c r="DQ2068" s="14"/>
      <c r="DR2068" s="14"/>
    </row>
    <row r="2069" spans="1:122" hidden="1" x14ac:dyDescent="0.25">
      <c r="A2069" t="str">
        <f t="shared" si="32"/>
        <v>LCA-Greater Fresno Area_All CBP_44446</v>
      </c>
      <c r="B2069" t="s">
        <v>62</v>
      </c>
      <c r="C2069" t="s">
        <v>224</v>
      </c>
      <c r="D2069" t="s">
        <v>182</v>
      </c>
      <c r="E2069" t="s">
        <v>61</v>
      </c>
      <c r="F2069" t="s">
        <v>61</v>
      </c>
      <c r="G2069" t="s">
        <v>61</v>
      </c>
      <c r="H2069" t="s">
        <v>61</v>
      </c>
      <c r="I2069" t="s">
        <v>61</v>
      </c>
      <c r="J2069" t="s">
        <v>61</v>
      </c>
      <c r="K2069" t="s">
        <v>197</v>
      </c>
      <c r="L2069" s="18">
        <v>44446</v>
      </c>
      <c r="M2069">
        <v>19</v>
      </c>
      <c r="N2069">
        <v>20</v>
      </c>
      <c r="O2069" t="s">
        <v>258</v>
      </c>
      <c r="P2069">
        <v>117</v>
      </c>
      <c r="Q2069">
        <v>117</v>
      </c>
      <c r="R2069">
        <v>0</v>
      </c>
      <c r="S2069">
        <v>0</v>
      </c>
      <c r="T2069">
        <v>0</v>
      </c>
      <c r="U2069">
        <v>0</v>
      </c>
      <c r="V2069">
        <v>0</v>
      </c>
      <c r="W2069">
        <v>7125.1615000000002</v>
      </c>
      <c r="X2069">
        <v>6185.4032999999999</v>
      </c>
      <c r="Y2069">
        <v>6228.6019999999999</v>
      </c>
      <c r="Z2069">
        <v>6328.1854000000003</v>
      </c>
      <c r="AA2069">
        <v>6297.1594999999998</v>
      </c>
      <c r="AB2069">
        <v>6109.4256999999998</v>
      </c>
      <c r="AC2069">
        <v>6170.1067999999996</v>
      </c>
      <c r="AD2069">
        <v>6663.8423000000003</v>
      </c>
      <c r="AE2069">
        <v>6881.9583000000002</v>
      </c>
      <c r="AF2069">
        <v>6860.7376000000004</v>
      </c>
      <c r="AG2069">
        <v>6908.4202999999998</v>
      </c>
      <c r="AH2069">
        <v>6969.9386000000004</v>
      </c>
      <c r="AI2069">
        <v>7061.5096999999996</v>
      </c>
      <c r="AJ2069">
        <v>6853.7927</v>
      </c>
      <c r="AK2069">
        <v>6788.1756999999998</v>
      </c>
      <c r="AL2069">
        <v>6855.652</v>
      </c>
      <c r="AM2069">
        <v>6663.9759999999997</v>
      </c>
      <c r="AN2069">
        <v>5430.0829000000003</v>
      </c>
      <c r="AO2069">
        <v>209.53667999999999</v>
      </c>
      <c r="AP2069">
        <v>231.14946</v>
      </c>
      <c r="AQ2069">
        <v>3916.7328000000002</v>
      </c>
      <c r="AR2069">
        <v>5092.5621000000001</v>
      </c>
      <c r="AS2069">
        <v>5406.3877000000002</v>
      </c>
      <c r="AT2069">
        <v>5439.6390000000001</v>
      </c>
      <c r="AU2069">
        <v>85.256522000000004</v>
      </c>
      <c r="AV2069">
        <v>83.286957000000001</v>
      </c>
      <c r="AW2069">
        <v>81.817391000000001</v>
      </c>
      <c r="AX2069">
        <v>79.408696000000006</v>
      </c>
      <c r="AY2069">
        <v>77.969565000000003</v>
      </c>
      <c r="AZ2069">
        <v>75.530434999999997</v>
      </c>
      <c r="BA2069">
        <v>75.530434999999997</v>
      </c>
      <c r="BB2069">
        <v>75</v>
      </c>
      <c r="BC2069">
        <v>76.469565000000003</v>
      </c>
      <c r="BD2069">
        <v>80.378260999999995</v>
      </c>
      <c r="BE2069">
        <v>85.286957000000001</v>
      </c>
      <c r="BF2069">
        <v>89.786957000000001</v>
      </c>
      <c r="BG2069">
        <v>93.756522000000004</v>
      </c>
      <c r="BH2069">
        <v>97.665216999999998</v>
      </c>
      <c r="BI2069">
        <v>101.60435</v>
      </c>
      <c r="BJ2069">
        <v>104.04348</v>
      </c>
      <c r="BK2069">
        <v>105.42174</v>
      </c>
      <c r="BL2069">
        <v>104.54348</v>
      </c>
      <c r="BM2069">
        <v>103.60435</v>
      </c>
      <c r="BN2069">
        <v>100.57391</v>
      </c>
      <c r="BO2069">
        <v>96.482608999999997</v>
      </c>
      <c r="BP2069">
        <v>93.952173999999999</v>
      </c>
      <c r="BQ2069">
        <v>90.104348000000002</v>
      </c>
      <c r="BR2069">
        <v>85.756522000000004</v>
      </c>
      <c r="BS2069">
        <v>-878.99599999999998</v>
      </c>
      <c r="BT2069">
        <v>280.49610000000001</v>
      </c>
      <c r="BU2069">
        <v>224.64330000000001</v>
      </c>
      <c r="BV2069">
        <v>151.61580000000001</v>
      </c>
      <c r="BW2069">
        <v>57.078690000000002</v>
      </c>
      <c r="BX2069">
        <v>196.17840000000001</v>
      </c>
      <c r="BY2069">
        <v>165.6721</v>
      </c>
      <c r="BZ2069">
        <v>-68.312190000000001</v>
      </c>
      <c r="CA2069">
        <v>-186.46940000000001</v>
      </c>
      <c r="CB2069">
        <v>-179.10079999999999</v>
      </c>
      <c r="CC2069">
        <v>-195.67179999999999</v>
      </c>
      <c r="CD2069">
        <v>-297.4452</v>
      </c>
      <c r="CE2069">
        <v>-570.95830000000001</v>
      </c>
      <c r="CF2069">
        <v>-339.4092</v>
      </c>
      <c r="CG2069">
        <v>-266.82839999999999</v>
      </c>
      <c r="CH2069">
        <v>-293.82569999999998</v>
      </c>
      <c r="CI2069">
        <v>62.479129999999998</v>
      </c>
      <c r="CJ2069">
        <v>1492.704</v>
      </c>
      <c r="CK2069">
        <v>6781.4639999999999</v>
      </c>
      <c r="CL2069">
        <v>6773.9089999999997</v>
      </c>
      <c r="CM2069">
        <v>3019.6260000000002</v>
      </c>
      <c r="CN2069">
        <v>1787.0070000000001</v>
      </c>
      <c r="CO2069">
        <v>1431.117</v>
      </c>
      <c r="CP2069">
        <v>1281.317</v>
      </c>
      <c r="CQ2069">
        <v>19964.78</v>
      </c>
      <c r="CR2069">
        <v>6748.366</v>
      </c>
      <c r="CS2069">
        <v>6900.0439999999999</v>
      </c>
      <c r="CT2069">
        <v>6199.3890000000001</v>
      </c>
      <c r="CU2069">
        <v>5130.5410000000002</v>
      </c>
      <c r="CV2069">
        <v>4079.5720000000001</v>
      </c>
      <c r="CW2069">
        <v>2514.6880000000001</v>
      </c>
      <c r="CX2069">
        <v>2329.4520000000002</v>
      </c>
      <c r="CY2069">
        <v>4571.8919999999998</v>
      </c>
      <c r="CZ2069">
        <v>5858.5379999999996</v>
      </c>
      <c r="DA2069">
        <v>7487.7250000000004</v>
      </c>
      <c r="DB2069">
        <v>8849.6659999999993</v>
      </c>
      <c r="DC2069">
        <v>10722.18</v>
      </c>
      <c r="DD2069">
        <v>11584.6</v>
      </c>
      <c r="DE2069">
        <v>12948.37</v>
      </c>
      <c r="DF2069">
        <v>13492.77</v>
      </c>
      <c r="DG2069">
        <v>13765.28</v>
      </c>
      <c r="DH2069">
        <v>15031.26</v>
      </c>
      <c r="DI2069">
        <v>14617.8</v>
      </c>
      <c r="DJ2069">
        <v>14846.74</v>
      </c>
      <c r="DK2069">
        <v>14920.36</v>
      </c>
      <c r="DL2069">
        <v>15754.89</v>
      </c>
      <c r="DM2069">
        <v>16257.64</v>
      </c>
      <c r="DN2069">
        <v>16242.77</v>
      </c>
      <c r="DO2069">
        <v>19</v>
      </c>
      <c r="DP2069">
        <v>20</v>
      </c>
      <c r="DQ2069" s="14"/>
      <c r="DR2069" s="14"/>
    </row>
    <row r="2070" spans="1:122" hidden="1" x14ac:dyDescent="0.25">
      <c r="A2070" t="str">
        <f t="shared" si="32"/>
        <v>Industry_Type-4. Retail stores_All CBP_44446</v>
      </c>
      <c r="B2070" t="s">
        <v>62</v>
      </c>
      <c r="C2070" t="s">
        <v>204</v>
      </c>
      <c r="D2070" t="s">
        <v>61</v>
      </c>
      <c r="E2070" t="s">
        <v>61</v>
      </c>
      <c r="F2070" t="s">
        <v>61</v>
      </c>
      <c r="G2070" t="s">
        <v>33</v>
      </c>
      <c r="H2070" t="s">
        <v>61</v>
      </c>
      <c r="I2070" t="s">
        <v>61</v>
      </c>
      <c r="J2070" t="s">
        <v>61</v>
      </c>
      <c r="K2070" t="s">
        <v>197</v>
      </c>
      <c r="L2070" s="18">
        <v>44446</v>
      </c>
      <c r="M2070">
        <v>18</v>
      </c>
      <c r="N2070">
        <v>21</v>
      </c>
      <c r="O2070" t="s">
        <v>258</v>
      </c>
      <c r="P2070">
        <v>1</v>
      </c>
      <c r="Q2070">
        <v>1</v>
      </c>
      <c r="R2070">
        <v>0</v>
      </c>
      <c r="S2070">
        <v>0</v>
      </c>
      <c r="T2070">
        <v>1</v>
      </c>
      <c r="U2070">
        <v>0</v>
      </c>
      <c r="V2070">
        <v>1</v>
      </c>
      <c r="W2070">
        <v>0.79600000000000004</v>
      </c>
      <c r="X2070">
        <v>0.78100000000000003</v>
      </c>
      <c r="Y2070">
        <v>0.78400000000000003</v>
      </c>
      <c r="Z2070">
        <v>0.78300000000000003</v>
      </c>
      <c r="AA2070">
        <v>0.78400000000000003</v>
      </c>
      <c r="AB2070">
        <v>0.78100000000000003</v>
      </c>
      <c r="AC2070">
        <v>0.78300000000000003</v>
      </c>
      <c r="AD2070">
        <v>0.77400000000000002</v>
      </c>
      <c r="AE2070">
        <v>0.78400000000000003</v>
      </c>
      <c r="AF2070">
        <v>0.77900000000000003</v>
      </c>
      <c r="AG2070">
        <v>0.78600000000000003</v>
      </c>
      <c r="AH2070">
        <v>0.77900000000000003</v>
      </c>
      <c r="AI2070">
        <v>0.78600000000000003</v>
      </c>
      <c r="AJ2070">
        <v>0.80600000000000005</v>
      </c>
      <c r="AK2070">
        <v>0.79600000000000004</v>
      </c>
      <c r="AL2070">
        <v>0.79700000000000004</v>
      </c>
      <c r="AM2070">
        <v>0.78900000000000003</v>
      </c>
      <c r="AN2070">
        <v>0.79100000000000004</v>
      </c>
      <c r="AO2070">
        <v>0.78800000000000003</v>
      </c>
      <c r="AP2070">
        <v>0.78800000000000003</v>
      </c>
      <c r="AQ2070">
        <v>0.80300000000000005</v>
      </c>
      <c r="AR2070">
        <v>0.80100000000000005</v>
      </c>
      <c r="AS2070">
        <v>0.79600000000000004</v>
      </c>
      <c r="AT2070">
        <v>0.79500000000000004</v>
      </c>
      <c r="AU2070">
        <v>60.5</v>
      </c>
      <c r="AV2070">
        <v>58</v>
      </c>
      <c r="AW2070">
        <v>58.5</v>
      </c>
      <c r="AX2070">
        <v>59</v>
      </c>
      <c r="AY2070">
        <v>59</v>
      </c>
      <c r="AZ2070">
        <v>59</v>
      </c>
      <c r="BA2070">
        <v>59</v>
      </c>
      <c r="BB2070">
        <v>59</v>
      </c>
      <c r="BC2070">
        <v>59</v>
      </c>
      <c r="BD2070">
        <v>59.5</v>
      </c>
      <c r="BE2070">
        <v>63</v>
      </c>
      <c r="BF2070">
        <v>68.5</v>
      </c>
      <c r="BG2070">
        <v>74.5</v>
      </c>
      <c r="BH2070">
        <v>77</v>
      </c>
      <c r="BI2070">
        <v>77</v>
      </c>
      <c r="BJ2070">
        <v>78.5</v>
      </c>
      <c r="BK2070">
        <v>77</v>
      </c>
      <c r="BL2070">
        <v>74.5</v>
      </c>
      <c r="BM2070">
        <v>71</v>
      </c>
      <c r="BN2070">
        <v>66.5</v>
      </c>
      <c r="BO2070">
        <v>63.5</v>
      </c>
      <c r="BP2070">
        <v>63</v>
      </c>
      <c r="BQ2070">
        <v>62</v>
      </c>
      <c r="BR2070">
        <v>61</v>
      </c>
      <c r="BS2070">
        <v>8.7899999999999995E-5</v>
      </c>
      <c r="BT2070">
        <v>1.3917000000000001E-3</v>
      </c>
      <c r="BU2070">
        <v>-4.3090000000000003E-3</v>
      </c>
      <c r="BV2070">
        <v>-2.9539000000000002E-3</v>
      </c>
      <c r="BW2070">
        <v>-1.4793E-3</v>
      </c>
      <c r="BX2070">
        <v>-1.3895999999999999E-3</v>
      </c>
      <c r="BY2070">
        <v>-1.1294200000000001E-2</v>
      </c>
      <c r="BZ2070">
        <v>-2.3349999999999998E-3</v>
      </c>
      <c r="CA2070">
        <v>8.2328000000000002E-3</v>
      </c>
      <c r="CB2070">
        <v>1.0822399999999999E-2</v>
      </c>
      <c r="CC2070">
        <v>1.68343E-2</v>
      </c>
      <c r="CD2070">
        <v>1.6200000000000001E-5</v>
      </c>
      <c r="CE2070">
        <v>-8.2170000000000003E-3</v>
      </c>
      <c r="CF2070">
        <v>-1.3440000000000001E-2</v>
      </c>
      <c r="CG2070">
        <v>-3.4125000000000002E-3</v>
      </c>
      <c r="CH2070">
        <v>-8.1075999999999995E-3</v>
      </c>
      <c r="CI2070">
        <v>-5.1060000000000003E-3</v>
      </c>
      <c r="CJ2070">
        <v>4.8382E-3</v>
      </c>
      <c r="CK2070">
        <v>-2.4395500000000001E-2</v>
      </c>
      <c r="CL2070">
        <v>3.1710000000000002E-3</v>
      </c>
      <c r="CM2070">
        <v>1.36242E-2</v>
      </c>
      <c r="CN2070">
        <v>7.3254000000000001E-3</v>
      </c>
      <c r="CO2070">
        <v>-4.0556000000000004E-3</v>
      </c>
      <c r="CP2070">
        <v>-8.9340000000000003E-4</v>
      </c>
      <c r="CQ2070">
        <v>5.8600000000000001E-5</v>
      </c>
      <c r="CR2070">
        <v>4.2299999999999998E-5</v>
      </c>
      <c r="CS2070">
        <v>3.8500000000000001E-5</v>
      </c>
      <c r="CT2070">
        <v>3.93E-5</v>
      </c>
      <c r="CU2070">
        <v>5.5399999999999998E-5</v>
      </c>
      <c r="CV2070">
        <v>4.5899999999999998E-5</v>
      </c>
      <c r="CW2070">
        <v>1.283E-4</v>
      </c>
      <c r="CX2070">
        <v>1.439E-4</v>
      </c>
      <c r="CY2070">
        <v>1.485E-4</v>
      </c>
      <c r="CZ2070">
        <v>2.7119999999999998E-4</v>
      </c>
      <c r="DA2070">
        <v>1.1479000000000001E-3</v>
      </c>
      <c r="DB2070">
        <v>7.7289999999999998E-4</v>
      </c>
      <c r="DC2070">
        <v>1.1692E-3</v>
      </c>
      <c r="DD2070">
        <v>1.181E-3</v>
      </c>
      <c r="DE2070">
        <v>5.1320000000000001E-4</v>
      </c>
      <c r="DF2070">
        <v>1.9320000000000001E-4</v>
      </c>
      <c r="DG2070">
        <v>1.4229999999999999E-4</v>
      </c>
      <c r="DH2070">
        <v>2.6889999999999998E-4</v>
      </c>
      <c r="DI2070">
        <v>1.951E-4</v>
      </c>
      <c r="DJ2070">
        <v>4.1780000000000002E-4</v>
      </c>
      <c r="DK2070">
        <v>2.6200000000000003E-4</v>
      </c>
      <c r="DL2070">
        <v>6.1050000000000004E-4</v>
      </c>
      <c r="DM2070">
        <v>6.02E-5</v>
      </c>
      <c r="DN2070">
        <v>4.8000000000000001E-5</v>
      </c>
      <c r="DO2070">
        <v>18</v>
      </c>
      <c r="DP2070">
        <v>21</v>
      </c>
      <c r="DQ2070" s="14"/>
      <c r="DR2070" s="14"/>
    </row>
    <row r="2071" spans="1:122" hidden="1" x14ac:dyDescent="0.25">
      <c r="A2071" t="str">
        <f t="shared" si="32"/>
        <v>Industry_Type-3. Wholesale, Transport, other utilities_All CBP_44446</v>
      </c>
      <c r="B2071" t="s">
        <v>62</v>
      </c>
      <c r="C2071" t="s">
        <v>202</v>
      </c>
      <c r="D2071" t="s">
        <v>61</v>
      </c>
      <c r="E2071" t="s">
        <v>61</v>
      </c>
      <c r="F2071" t="s">
        <v>61</v>
      </c>
      <c r="G2071" t="s">
        <v>31</v>
      </c>
      <c r="H2071" t="s">
        <v>61</v>
      </c>
      <c r="I2071" t="s">
        <v>61</v>
      </c>
      <c r="J2071" t="s">
        <v>61</v>
      </c>
      <c r="K2071" t="s">
        <v>197</v>
      </c>
      <c r="L2071" s="18">
        <v>44446</v>
      </c>
      <c r="M2071">
        <v>19</v>
      </c>
      <c r="N2071">
        <v>20</v>
      </c>
      <c r="O2071" t="s">
        <v>258</v>
      </c>
      <c r="P2071">
        <v>32</v>
      </c>
      <c r="Q2071">
        <v>32</v>
      </c>
      <c r="R2071">
        <v>0</v>
      </c>
      <c r="S2071">
        <v>0</v>
      </c>
      <c r="T2071">
        <v>0</v>
      </c>
      <c r="U2071">
        <v>0</v>
      </c>
      <c r="V2071">
        <v>0</v>
      </c>
      <c r="W2071">
        <v>1993.8014000000001</v>
      </c>
      <c r="X2071">
        <v>1999.8474000000001</v>
      </c>
      <c r="Y2071">
        <v>1998.6196</v>
      </c>
      <c r="Z2071">
        <v>1997.4766</v>
      </c>
      <c r="AA2071">
        <v>1996.3846000000001</v>
      </c>
      <c r="AB2071">
        <v>1996.6561999999999</v>
      </c>
      <c r="AC2071">
        <v>2002.605</v>
      </c>
      <c r="AD2071">
        <v>2006.7329999999999</v>
      </c>
      <c r="AE2071">
        <v>2007.5576000000001</v>
      </c>
      <c r="AF2071">
        <v>2002.5930000000001</v>
      </c>
      <c r="AG2071">
        <v>2001.7070000000001</v>
      </c>
      <c r="AH2071">
        <v>2000.827</v>
      </c>
      <c r="AI2071">
        <v>2002.4760000000001</v>
      </c>
      <c r="AJ2071">
        <v>2003.5029999999999</v>
      </c>
      <c r="AK2071">
        <v>2005.2249999999999</v>
      </c>
      <c r="AL2071">
        <v>2007.02</v>
      </c>
      <c r="AM2071">
        <v>2009.001</v>
      </c>
      <c r="AN2071">
        <v>1852.704</v>
      </c>
      <c r="AO2071">
        <v>1.022</v>
      </c>
      <c r="AP2071">
        <v>1.026</v>
      </c>
      <c r="AQ2071">
        <v>1424.6</v>
      </c>
      <c r="AR2071">
        <v>1865.0920000000001</v>
      </c>
      <c r="AS2071">
        <v>1981.0334</v>
      </c>
      <c r="AT2071">
        <v>1980.4276</v>
      </c>
      <c r="AU2071">
        <v>84.625</v>
      </c>
      <c r="AV2071">
        <v>82.734375</v>
      </c>
      <c r="AW2071">
        <v>81.34375</v>
      </c>
      <c r="AX2071">
        <v>79.171875</v>
      </c>
      <c r="AY2071">
        <v>77.890625</v>
      </c>
      <c r="AZ2071">
        <v>75.609375</v>
      </c>
      <c r="BA2071">
        <v>75.609375</v>
      </c>
      <c r="BB2071">
        <v>75</v>
      </c>
      <c r="BC2071">
        <v>76.390625</v>
      </c>
      <c r="BD2071">
        <v>80.0625</v>
      </c>
      <c r="BE2071">
        <v>84.734375</v>
      </c>
      <c r="BF2071">
        <v>89.234375</v>
      </c>
      <c r="BG2071">
        <v>93.125</v>
      </c>
      <c r="BH2071">
        <v>96.796875</v>
      </c>
      <c r="BI2071">
        <v>100.57813</v>
      </c>
      <c r="BJ2071">
        <v>102.85938</v>
      </c>
      <c r="BK2071">
        <v>103.92188</v>
      </c>
      <c r="BL2071">
        <v>103.35938</v>
      </c>
      <c r="BM2071">
        <v>102.57813</v>
      </c>
      <c r="BN2071">
        <v>99.46875</v>
      </c>
      <c r="BO2071">
        <v>95.140625</v>
      </c>
      <c r="BP2071">
        <v>92.53125</v>
      </c>
      <c r="BQ2071">
        <v>89.078125</v>
      </c>
      <c r="BR2071">
        <v>85.125</v>
      </c>
      <c r="BS2071">
        <v>56.526249999999997</v>
      </c>
      <c r="BT2071">
        <v>-84.525400000000005</v>
      </c>
      <c r="BU2071">
        <v>-88.302300000000002</v>
      </c>
      <c r="BV2071">
        <v>-97.623630000000006</v>
      </c>
      <c r="BW2071">
        <v>-112.8562</v>
      </c>
      <c r="BX2071">
        <v>-79.511619999999994</v>
      </c>
      <c r="BY2071">
        <v>-79.164339999999996</v>
      </c>
      <c r="BZ2071">
        <v>68.468800000000002</v>
      </c>
      <c r="CA2071">
        <v>90.893039999999999</v>
      </c>
      <c r="CB2071">
        <v>79.296099999999996</v>
      </c>
      <c r="CC2071">
        <v>44.053609999999999</v>
      </c>
      <c r="CD2071">
        <v>-88.578530000000001</v>
      </c>
      <c r="CE2071">
        <v>-340.5942</v>
      </c>
      <c r="CF2071">
        <v>-350.07889999999998</v>
      </c>
      <c r="CG2071">
        <v>-351.75959999999998</v>
      </c>
      <c r="CH2071">
        <v>-296.71559999999999</v>
      </c>
      <c r="CI2071">
        <v>-96.135729999999995</v>
      </c>
      <c r="CJ2071">
        <v>224.84119999999999</v>
      </c>
      <c r="CK2071">
        <v>2063.587</v>
      </c>
      <c r="CL2071">
        <v>2053.7910000000002</v>
      </c>
      <c r="CM2071">
        <v>624.29060000000004</v>
      </c>
      <c r="CN2071">
        <v>179.64320000000001</v>
      </c>
      <c r="CO2071">
        <v>56.369950000000003</v>
      </c>
      <c r="CP2071">
        <v>7.1306159999999998</v>
      </c>
      <c r="CQ2071">
        <v>4445.8940000000002</v>
      </c>
      <c r="CR2071">
        <v>679.62099999999998</v>
      </c>
      <c r="CS2071">
        <v>823.63869999999997</v>
      </c>
      <c r="CT2071">
        <v>965.00469999999996</v>
      </c>
      <c r="CU2071">
        <v>1147.575</v>
      </c>
      <c r="CV2071">
        <v>750.38670000000002</v>
      </c>
      <c r="CW2071">
        <v>854.93499999999995</v>
      </c>
      <c r="CX2071">
        <v>813.93859999999995</v>
      </c>
      <c r="CY2071">
        <v>1294.2729999999999</v>
      </c>
      <c r="CZ2071">
        <v>1406.049</v>
      </c>
      <c r="DA2071">
        <v>1486.1189999999999</v>
      </c>
      <c r="DB2071">
        <v>1844.998</v>
      </c>
      <c r="DC2071">
        <v>2770.9059999999999</v>
      </c>
      <c r="DD2071">
        <v>2864.9870000000001</v>
      </c>
      <c r="DE2071">
        <v>2763.0149999999999</v>
      </c>
      <c r="DF2071">
        <v>2907.415</v>
      </c>
      <c r="DG2071">
        <v>3191.5709999999999</v>
      </c>
      <c r="DH2071">
        <v>3612.3530000000001</v>
      </c>
      <c r="DI2071">
        <v>3677.3710000000001</v>
      </c>
      <c r="DJ2071">
        <v>3753.2289999999998</v>
      </c>
      <c r="DK2071">
        <v>3740.6909999999998</v>
      </c>
      <c r="DL2071">
        <v>4055.9270000000001</v>
      </c>
      <c r="DM2071">
        <v>4179.9610000000002</v>
      </c>
      <c r="DN2071">
        <v>4354.47</v>
      </c>
      <c r="DO2071">
        <v>19</v>
      </c>
      <c r="DP2071">
        <v>20</v>
      </c>
      <c r="DQ2071" s="14"/>
      <c r="DR2071" s="14"/>
    </row>
    <row r="2072" spans="1:122" hidden="1" x14ac:dyDescent="0.25">
      <c r="A2072" t="str">
        <f t="shared" si="32"/>
        <v>LCA-Other_All CBP_44446</v>
      </c>
      <c r="B2072" t="s">
        <v>62</v>
      </c>
      <c r="C2072" t="s">
        <v>212</v>
      </c>
      <c r="D2072" t="s">
        <v>32</v>
      </c>
      <c r="E2072" t="s">
        <v>61</v>
      </c>
      <c r="F2072" t="s">
        <v>61</v>
      </c>
      <c r="G2072" t="s">
        <v>61</v>
      </c>
      <c r="H2072" t="s">
        <v>61</v>
      </c>
      <c r="I2072" t="s">
        <v>61</v>
      </c>
      <c r="J2072" t="s">
        <v>61</v>
      </c>
      <c r="K2072" t="s">
        <v>197</v>
      </c>
      <c r="L2072" s="18">
        <v>44446</v>
      </c>
      <c r="M2072">
        <v>18</v>
      </c>
      <c r="N2072">
        <v>21</v>
      </c>
      <c r="O2072" t="s">
        <v>258</v>
      </c>
      <c r="P2072">
        <v>4</v>
      </c>
      <c r="Q2072">
        <v>4</v>
      </c>
      <c r="R2072">
        <v>0</v>
      </c>
      <c r="S2072">
        <v>0</v>
      </c>
      <c r="T2072">
        <v>1</v>
      </c>
      <c r="U2072">
        <v>0</v>
      </c>
      <c r="V2072">
        <v>1</v>
      </c>
      <c r="W2072">
        <v>30.596</v>
      </c>
      <c r="X2072">
        <v>30.420999999999999</v>
      </c>
      <c r="Y2072">
        <v>30.704000000000001</v>
      </c>
      <c r="Z2072">
        <v>30.503</v>
      </c>
      <c r="AA2072">
        <v>30.423999999999999</v>
      </c>
      <c r="AB2072">
        <v>30.541</v>
      </c>
      <c r="AC2072">
        <v>30.582999999999998</v>
      </c>
      <c r="AD2072">
        <v>46.173999999999999</v>
      </c>
      <c r="AE2072">
        <v>60.143999999999998</v>
      </c>
      <c r="AF2072">
        <v>78.058999999999997</v>
      </c>
      <c r="AG2072">
        <v>111.786</v>
      </c>
      <c r="AH2072">
        <v>117.379</v>
      </c>
      <c r="AI2072">
        <v>124.82599999999999</v>
      </c>
      <c r="AJ2072">
        <v>126.086</v>
      </c>
      <c r="AK2072">
        <v>129.79599999999999</v>
      </c>
      <c r="AL2072">
        <v>127.437</v>
      </c>
      <c r="AM2072">
        <v>132.82900000000001</v>
      </c>
      <c r="AN2072">
        <v>110.39100000000001</v>
      </c>
      <c r="AO2072">
        <v>122.02800000000001</v>
      </c>
      <c r="AP2072">
        <v>116.548</v>
      </c>
      <c r="AQ2072">
        <v>91.643000000000001</v>
      </c>
      <c r="AR2072">
        <v>32.000999999999998</v>
      </c>
      <c r="AS2072">
        <v>30.515999999999998</v>
      </c>
      <c r="AT2072">
        <v>30.555</v>
      </c>
      <c r="AU2072">
        <v>61.625</v>
      </c>
      <c r="AV2072">
        <v>59.625</v>
      </c>
      <c r="AW2072">
        <v>59.625</v>
      </c>
      <c r="AX2072">
        <v>59.75</v>
      </c>
      <c r="AY2072">
        <v>59.375</v>
      </c>
      <c r="AZ2072">
        <v>58.75</v>
      </c>
      <c r="BA2072">
        <v>58.375</v>
      </c>
      <c r="BB2072">
        <v>59</v>
      </c>
      <c r="BC2072">
        <v>61.5</v>
      </c>
      <c r="BD2072">
        <v>63.625</v>
      </c>
      <c r="BE2072">
        <v>68.25</v>
      </c>
      <c r="BF2072">
        <v>73.25</v>
      </c>
      <c r="BG2072">
        <v>77.875</v>
      </c>
      <c r="BH2072">
        <v>79.5</v>
      </c>
      <c r="BI2072">
        <v>79.625</v>
      </c>
      <c r="BJ2072">
        <v>80.625</v>
      </c>
      <c r="BK2072">
        <v>80.125</v>
      </c>
      <c r="BL2072">
        <v>78</v>
      </c>
      <c r="BM2072">
        <v>74.5</v>
      </c>
      <c r="BN2072">
        <v>70.125</v>
      </c>
      <c r="BO2072">
        <v>66.625</v>
      </c>
      <c r="BP2072">
        <v>65.25</v>
      </c>
      <c r="BQ2072">
        <v>63.625</v>
      </c>
      <c r="BR2072">
        <v>62.125</v>
      </c>
      <c r="BS2072">
        <v>-0.3929378</v>
      </c>
      <c r="BT2072">
        <v>-0.28168769999999999</v>
      </c>
      <c r="BU2072">
        <v>-0.41356140000000002</v>
      </c>
      <c r="BV2072">
        <v>-0.26344430000000002</v>
      </c>
      <c r="BW2072">
        <v>-0.33718360000000003</v>
      </c>
      <c r="BX2072">
        <v>1.628023</v>
      </c>
      <c r="BY2072">
        <v>3.791493</v>
      </c>
      <c r="BZ2072">
        <v>-0.33967779999999997</v>
      </c>
      <c r="CA2072">
        <v>-1.1764619999999999</v>
      </c>
      <c r="CB2072">
        <v>-4.184355</v>
      </c>
      <c r="CC2072">
        <v>-0.3612747</v>
      </c>
      <c r="CD2072">
        <v>2.1531669999999998</v>
      </c>
      <c r="CE2072">
        <v>-2.2142599999999999</v>
      </c>
      <c r="CF2072">
        <v>-1.546967</v>
      </c>
      <c r="CG2072">
        <v>-2.3320940000000001</v>
      </c>
      <c r="CH2072">
        <v>-3.5985269999999998</v>
      </c>
      <c r="CI2072">
        <v>-14.52807</v>
      </c>
      <c r="CJ2072">
        <v>11.463089999999999</v>
      </c>
      <c r="CK2072">
        <v>-1.503979</v>
      </c>
      <c r="CL2072">
        <v>-5.7576840000000002</v>
      </c>
      <c r="CM2072">
        <v>-2.6038800000000002</v>
      </c>
      <c r="CN2072">
        <v>2.3795259999999998</v>
      </c>
      <c r="CO2072">
        <v>-0.50711980000000001</v>
      </c>
      <c r="CP2072">
        <v>0.13176889999999999</v>
      </c>
      <c r="CQ2072">
        <v>5.5185499999999998E-2</v>
      </c>
      <c r="CR2072">
        <v>4.9490800000000001E-2</v>
      </c>
      <c r="CS2072">
        <v>4.70403E-2</v>
      </c>
      <c r="CT2072">
        <v>4.69655E-2</v>
      </c>
      <c r="CU2072">
        <v>5.1048099999999999E-2</v>
      </c>
      <c r="CV2072">
        <v>1.2421180000000001</v>
      </c>
      <c r="CW2072">
        <v>5.6449769999999999</v>
      </c>
      <c r="CX2072">
        <v>4.1639290000000004</v>
      </c>
      <c r="CY2072">
        <v>2.4353180000000001</v>
      </c>
      <c r="CZ2072">
        <v>2.1423830000000001</v>
      </c>
      <c r="DA2072">
        <v>6.3124120000000001</v>
      </c>
      <c r="DB2072">
        <v>4.622871</v>
      </c>
      <c r="DC2072">
        <v>4.9022459999999999</v>
      </c>
      <c r="DD2072">
        <v>1.6190119999999999</v>
      </c>
      <c r="DE2072">
        <v>3.1803210000000002</v>
      </c>
      <c r="DF2072">
        <v>1.80047</v>
      </c>
      <c r="DG2072">
        <v>7.2650569999999997</v>
      </c>
      <c r="DH2072">
        <v>2.3934869999999999</v>
      </c>
      <c r="DI2072">
        <v>10.48995</v>
      </c>
      <c r="DJ2072">
        <v>11.69525</v>
      </c>
      <c r="DK2072">
        <v>11.0642</v>
      </c>
      <c r="DL2072">
        <v>5.4179339999999998</v>
      </c>
      <c r="DM2072">
        <v>0.41842089999999998</v>
      </c>
      <c r="DN2072">
        <v>0.28781980000000001</v>
      </c>
      <c r="DO2072">
        <v>18</v>
      </c>
      <c r="DP2072">
        <v>21</v>
      </c>
      <c r="DQ2072" s="14"/>
      <c r="DR2072" s="14"/>
    </row>
    <row r="2073" spans="1:122" hidden="1" x14ac:dyDescent="0.25">
      <c r="A2073" t="str">
        <f t="shared" si="32"/>
        <v>Aggregator-Polaris Energy Services_All CBP_44446</v>
      </c>
      <c r="B2073" t="s">
        <v>62</v>
      </c>
      <c r="C2073" t="s">
        <v>223</v>
      </c>
      <c r="D2073" t="s">
        <v>61</v>
      </c>
      <c r="E2073" t="s">
        <v>61</v>
      </c>
      <c r="F2073" t="s">
        <v>168</v>
      </c>
      <c r="G2073" t="s">
        <v>61</v>
      </c>
      <c r="H2073" t="s">
        <v>61</v>
      </c>
      <c r="I2073" t="s">
        <v>61</v>
      </c>
      <c r="J2073" t="s">
        <v>61</v>
      </c>
      <c r="K2073" t="s">
        <v>197</v>
      </c>
      <c r="L2073" s="18">
        <v>44446</v>
      </c>
      <c r="M2073">
        <v>19</v>
      </c>
      <c r="N2073">
        <v>20</v>
      </c>
      <c r="O2073" t="s">
        <v>258</v>
      </c>
      <c r="P2073">
        <v>117</v>
      </c>
      <c r="Q2073">
        <v>117</v>
      </c>
      <c r="R2073">
        <v>0</v>
      </c>
      <c r="S2073">
        <v>0</v>
      </c>
      <c r="T2073">
        <v>0</v>
      </c>
      <c r="U2073">
        <v>0</v>
      </c>
      <c r="V2073">
        <v>0</v>
      </c>
      <c r="W2073">
        <v>7125.1615000000002</v>
      </c>
      <c r="X2073">
        <v>6185.4032999999999</v>
      </c>
      <c r="Y2073">
        <v>6228.6019999999999</v>
      </c>
      <c r="Z2073">
        <v>6328.1854000000003</v>
      </c>
      <c r="AA2073">
        <v>6297.1594999999998</v>
      </c>
      <c r="AB2073">
        <v>6109.4256999999998</v>
      </c>
      <c r="AC2073">
        <v>6170.1067999999996</v>
      </c>
      <c r="AD2073">
        <v>6663.8423000000003</v>
      </c>
      <c r="AE2073">
        <v>6881.9583000000002</v>
      </c>
      <c r="AF2073">
        <v>6860.7376000000004</v>
      </c>
      <c r="AG2073">
        <v>6908.4202999999998</v>
      </c>
      <c r="AH2073">
        <v>6969.9386000000004</v>
      </c>
      <c r="AI2073">
        <v>7061.5096999999996</v>
      </c>
      <c r="AJ2073">
        <v>6853.7927</v>
      </c>
      <c r="AK2073">
        <v>6788.1756999999998</v>
      </c>
      <c r="AL2073">
        <v>6855.652</v>
      </c>
      <c r="AM2073">
        <v>6663.9759999999997</v>
      </c>
      <c r="AN2073">
        <v>5430.0829000000003</v>
      </c>
      <c r="AO2073">
        <v>209.53667999999999</v>
      </c>
      <c r="AP2073">
        <v>231.14946</v>
      </c>
      <c r="AQ2073">
        <v>3916.7328000000002</v>
      </c>
      <c r="AR2073">
        <v>5092.5621000000001</v>
      </c>
      <c r="AS2073">
        <v>5406.3877000000002</v>
      </c>
      <c r="AT2073">
        <v>5439.6390000000001</v>
      </c>
      <c r="AU2073">
        <v>85.256522000000004</v>
      </c>
      <c r="AV2073">
        <v>83.286957000000001</v>
      </c>
      <c r="AW2073">
        <v>81.817391000000001</v>
      </c>
      <c r="AX2073">
        <v>79.408696000000006</v>
      </c>
      <c r="AY2073">
        <v>77.969565000000003</v>
      </c>
      <c r="AZ2073">
        <v>75.530434999999997</v>
      </c>
      <c r="BA2073">
        <v>75.530434999999997</v>
      </c>
      <c r="BB2073">
        <v>75</v>
      </c>
      <c r="BC2073">
        <v>76.469565000000003</v>
      </c>
      <c r="BD2073">
        <v>80.378260999999995</v>
      </c>
      <c r="BE2073">
        <v>85.286957000000001</v>
      </c>
      <c r="BF2073">
        <v>89.786957000000001</v>
      </c>
      <c r="BG2073">
        <v>93.756522000000004</v>
      </c>
      <c r="BH2073">
        <v>97.665216999999998</v>
      </c>
      <c r="BI2073">
        <v>101.60435</v>
      </c>
      <c r="BJ2073">
        <v>104.04348</v>
      </c>
      <c r="BK2073">
        <v>105.42174</v>
      </c>
      <c r="BL2073">
        <v>104.54348</v>
      </c>
      <c r="BM2073">
        <v>103.60435</v>
      </c>
      <c r="BN2073">
        <v>100.57391</v>
      </c>
      <c r="BO2073">
        <v>96.482608999999997</v>
      </c>
      <c r="BP2073">
        <v>93.952173999999999</v>
      </c>
      <c r="BQ2073">
        <v>90.104348000000002</v>
      </c>
      <c r="BR2073">
        <v>85.756522000000004</v>
      </c>
      <c r="BS2073">
        <v>-878.99599999999998</v>
      </c>
      <c r="BT2073">
        <v>280.49610000000001</v>
      </c>
      <c r="BU2073">
        <v>224.64330000000001</v>
      </c>
      <c r="BV2073">
        <v>151.61580000000001</v>
      </c>
      <c r="BW2073">
        <v>57.078690000000002</v>
      </c>
      <c r="BX2073">
        <v>196.17840000000001</v>
      </c>
      <c r="BY2073">
        <v>165.6721</v>
      </c>
      <c r="BZ2073">
        <v>-68.312190000000001</v>
      </c>
      <c r="CA2073">
        <v>-186.46940000000001</v>
      </c>
      <c r="CB2073">
        <v>-179.10079999999999</v>
      </c>
      <c r="CC2073">
        <v>-195.67179999999999</v>
      </c>
      <c r="CD2073">
        <v>-297.4452</v>
      </c>
      <c r="CE2073">
        <v>-570.95830000000001</v>
      </c>
      <c r="CF2073">
        <v>-339.4092</v>
      </c>
      <c r="CG2073">
        <v>-266.82839999999999</v>
      </c>
      <c r="CH2073">
        <v>-293.82569999999998</v>
      </c>
      <c r="CI2073">
        <v>62.479129999999998</v>
      </c>
      <c r="CJ2073">
        <v>1492.704</v>
      </c>
      <c r="CK2073">
        <v>6781.4639999999999</v>
      </c>
      <c r="CL2073">
        <v>6773.9089999999997</v>
      </c>
      <c r="CM2073">
        <v>3019.6260000000002</v>
      </c>
      <c r="CN2073">
        <v>1787.0070000000001</v>
      </c>
      <c r="CO2073">
        <v>1431.117</v>
      </c>
      <c r="CP2073">
        <v>1281.317</v>
      </c>
      <c r="CQ2073">
        <v>19964.78</v>
      </c>
      <c r="CR2073">
        <v>6748.366</v>
      </c>
      <c r="CS2073">
        <v>6900.0439999999999</v>
      </c>
      <c r="CT2073">
        <v>6199.3890000000001</v>
      </c>
      <c r="CU2073">
        <v>5130.5410000000002</v>
      </c>
      <c r="CV2073">
        <v>4079.5720000000001</v>
      </c>
      <c r="CW2073">
        <v>2514.6880000000001</v>
      </c>
      <c r="CX2073">
        <v>2329.4520000000002</v>
      </c>
      <c r="CY2073">
        <v>4571.8919999999998</v>
      </c>
      <c r="CZ2073">
        <v>5858.5379999999996</v>
      </c>
      <c r="DA2073">
        <v>7487.7250000000004</v>
      </c>
      <c r="DB2073">
        <v>8849.6659999999993</v>
      </c>
      <c r="DC2073">
        <v>10722.18</v>
      </c>
      <c r="DD2073">
        <v>11584.6</v>
      </c>
      <c r="DE2073">
        <v>12948.37</v>
      </c>
      <c r="DF2073">
        <v>13492.77</v>
      </c>
      <c r="DG2073">
        <v>13765.28</v>
      </c>
      <c r="DH2073">
        <v>15031.26</v>
      </c>
      <c r="DI2073">
        <v>14617.8</v>
      </c>
      <c r="DJ2073">
        <v>14846.74</v>
      </c>
      <c r="DK2073">
        <v>14920.36</v>
      </c>
      <c r="DL2073">
        <v>15754.89</v>
      </c>
      <c r="DM2073">
        <v>16257.64</v>
      </c>
      <c r="DN2073">
        <v>16242.77</v>
      </c>
      <c r="DO2073">
        <v>19</v>
      </c>
      <c r="DP2073">
        <v>20</v>
      </c>
      <c r="DQ2073" s="14"/>
      <c r="DR2073" s="14"/>
    </row>
    <row r="2074" spans="1:122" hidden="1" x14ac:dyDescent="0.25">
      <c r="A2074" t="str">
        <f t="shared" si="32"/>
        <v>sublap_id-SLAP_PGP2_All CBP_44446</v>
      </c>
      <c r="B2074" t="s">
        <v>62</v>
      </c>
      <c r="C2074" t="s">
        <v>301</v>
      </c>
      <c r="D2074" t="s">
        <v>61</v>
      </c>
      <c r="E2074" t="s">
        <v>302</v>
      </c>
      <c r="F2074" t="s">
        <v>61</v>
      </c>
      <c r="G2074" t="s">
        <v>61</v>
      </c>
      <c r="H2074" t="s">
        <v>61</v>
      </c>
      <c r="I2074" t="s">
        <v>61</v>
      </c>
      <c r="J2074" t="s">
        <v>61</v>
      </c>
      <c r="K2074" t="s">
        <v>197</v>
      </c>
      <c r="L2074" s="18">
        <v>44446</v>
      </c>
      <c r="M2074">
        <v>18</v>
      </c>
      <c r="N2074">
        <v>21</v>
      </c>
      <c r="O2074" t="s">
        <v>258</v>
      </c>
      <c r="P2074">
        <v>1</v>
      </c>
      <c r="Q2074">
        <v>1</v>
      </c>
      <c r="R2074">
        <v>0</v>
      </c>
      <c r="S2074">
        <v>0</v>
      </c>
      <c r="T2074">
        <v>1</v>
      </c>
      <c r="U2074">
        <v>0</v>
      </c>
      <c r="V2074">
        <v>1</v>
      </c>
      <c r="W2074">
        <v>508.16</v>
      </c>
      <c r="X2074">
        <v>516.64</v>
      </c>
      <c r="Y2074">
        <v>512.79999999999995</v>
      </c>
      <c r="Z2074">
        <v>506.24</v>
      </c>
      <c r="AA2074">
        <v>495.04</v>
      </c>
      <c r="AB2074">
        <v>493.6</v>
      </c>
      <c r="AC2074">
        <v>495.2</v>
      </c>
      <c r="AD2074">
        <v>433.44</v>
      </c>
      <c r="AE2074">
        <v>436.48</v>
      </c>
      <c r="AF2074">
        <v>452</v>
      </c>
      <c r="AG2074">
        <v>354.56</v>
      </c>
      <c r="AH2074">
        <v>291.2</v>
      </c>
      <c r="AI2074">
        <v>260.32</v>
      </c>
      <c r="AJ2074">
        <v>98.24</v>
      </c>
      <c r="AK2074">
        <v>86.24</v>
      </c>
      <c r="AL2074">
        <v>86.08</v>
      </c>
      <c r="AM2074">
        <v>80</v>
      </c>
      <c r="AN2074">
        <v>8.48</v>
      </c>
      <c r="AO2074">
        <v>5.12</v>
      </c>
      <c r="AP2074">
        <v>5.92</v>
      </c>
      <c r="AQ2074">
        <v>29.76</v>
      </c>
      <c r="AR2074">
        <v>434.88</v>
      </c>
      <c r="AS2074">
        <v>513.12</v>
      </c>
      <c r="AT2074">
        <v>509.92</v>
      </c>
      <c r="AU2074">
        <v>55</v>
      </c>
      <c r="AV2074">
        <v>54</v>
      </c>
      <c r="AW2074">
        <v>55</v>
      </c>
      <c r="AX2074">
        <v>55</v>
      </c>
      <c r="AY2074">
        <v>55</v>
      </c>
      <c r="AZ2074">
        <v>55</v>
      </c>
      <c r="BA2074">
        <v>54</v>
      </c>
      <c r="BB2074">
        <v>54</v>
      </c>
      <c r="BC2074">
        <v>55</v>
      </c>
      <c r="BD2074">
        <v>55</v>
      </c>
      <c r="BE2074">
        <v>56</v>
      </c>
      <c r="BF2074">
        <v>58</v>
      </c>
      <c r="BG2074">
        <v>61</v>
      </c>
      <c r="BH2074">
        <v>60</v>
      </c>
      <c r="BI2074">
        <v>61</v>
      </c>
      <c r="BJ2074">
        <v>59.5</v>
      </c>
      <c r="BK2074">
        <v>59</v>
      </c>
      <c r="BL2074">
        <v>58</v>
      </c>
      <c r="BM2074">
        <v>57</v>
      </c>
      <c r="BN2074">
        <v>57</v>
      </c>
      <c r="BO2074">
        <v>57</v>
      </c>
      <c r="BP2074">
        <v>57</v>
      </c>
      <c r="BQ2074">
        <v>57</v>
      </c>
      <c r="BR2074">
        <v>56.5</v>
      </c>
      <c r="BS2074">
        <v>-11.139709999999999</v>
      </c>
      <c r="BT2074">
        <v>-25.94623</v>
      </c>
      <c r="BU2074">
        <v>-24.160340000000001</v>
      </c>
      <c r="BV2074">
        <v>-24.0838</v>
      </c>
      <c r="BW2074">
        <v>-22.838100000000001</v>
      </c>
      <c r="BX2074">
        <v>-40.351289999999999</v>
      </c>
      <c r="BY2074">
        <v>-37.578830000000004</v>
      </c>
      <c r="BZ2074">
        <v>20.62219</v>
      </c>
      <c r="CA2074">
        <v>43.706299999999999</v>
      </c>
      <c r="CB2074">
        <v>31.014279999999999</v>
      </c>
      <c r="CC2074">
        <v>72.436430000000001</v>
      </c>
      <c r="CD2074">
        <v>41.707639999999998</v>
      </c>
      <c r="CE2074">
        <v>31.301480000000002</v>
      </c>
      <c r="CF2074">
        <v>-7.9243699999999997</v>
      </c>
      <c r="CG2074">
        <v>-6.3629379999999998</v>
      </c>
      <c r="CH2074">
        <v>-9.7785720000000005</v>
      </c>
      <c r="CI2074">
        <v>-11.685689999999999</v>
      </c>
      <c r="CJ2074">
        <v>48.900489999999998</v>
      </c>
      <c r="CK2074">
        <v>50.88917</v>
      </c>
      <c r="CL2074">
        <v>76.883849999999995</v>
      </c>
      <c r="CM2074">
        <v>79.703310000000002</v>
      </c>
      <c r="CN2074">
        <v>30.880459999999999</v>
      </c>
      <c r="CO2074">
        <v>9.9360959999999992</v>
      </c>
      <c r="CP2074">
        <v>-9.380096</v>
      </c>
      <c r="CQ2074">
        <v>198.8133</v>
      </c>
      <c r="CR2074">
        <v>351.6071</v>
      </c>
      <c r="CS2074">
        <v>364.45319999999998</v>
      </c>
      <c r="CT2074">
        <v>336.67689999999999</v>
      </c>
      <c r="CU2074">
        <v>226.29949999999999</v>
      </c>
      <c r="CV2074">
        <v>199.4821</v>
      </c>
      <c r="CW2074">
        <v>500.1241</v>
      </c>
      <c r="CX2074">
        <v>529.85530000000006</v>
      </c>
      <c r="CY2074">
        <v>533.98379999999997</v>
      </c>
      <c r="CZ2074">
        <v>437.66140000000001</v>
      </c>
      <c r="DA2074">
        <v>849.9778</v>
      </c>
      <c r="DB2074">
        <v>846.00019999999995</v>
      </c>
      <c r="DC2074">
        <v>596.23749999999995</v>
      </c>
      <c r="DD2074">
        <v>69.613159999999993</v>
      </c>
      <c r="DE2074">
        <v>62.445489999999999</v>
      </c>
      <c r="DF2074">
        <v>66.236009999999993</v>
      </c>
      <c r="DG2074">
        <v>52.404940000000003</v>
      </c>
      <c r="DH2074">
        <v>53.407310000000003</v>
      </c>
      <c r="DI2074">
        <v>75.822479999999999</v>
      </c>
      <c r="DJ2074">
        <v>172.62090000000001</v>
      </c>
      <c r="DK2074">
        <v>280.90699999999998</v>
      </c>
      <c r="DL2074">
        <v>309.48829999999998</v>
      </c>
      <c r="DM2074">
        <v>458.12920000000003</v>
      </c>
      <c r="DN2074">
        <v>645.53520000000003</v>
      </c>
      <c r="DO2074">
        <v>18</v>
      </c>
      <c r="DP2074">
        <v>21</v>
      </c>
      <c r="DQ2074" s="14"/>
      <c r="DR2074" s="14"/>
    </row>
    <row r="2075" spans="1:122" hidden="1" x14ac:dyDescent="0.25">
      <c r="A2075" t="str">
        <f t="shared" si="32"/>
        <v>Size_Grp-20 to 199.99 kW_All CBP_44446</v>
      </c>
      <c r="B2075" t="s">
        <v>62</v>
      </c>
      <c r="C2075" t="s">
        <v>201</v>
      </c>
      <c r="D2075" t="s">
        <v>61</v>
      </c>
      <c r="E2075" t="s">
        <v>61</v>
      </c>
      <c r="F2075" t="s">
        <v>61</v>
      </c>
      <c r="G2075" t="s">
        <v>61</v>
      </c>
      <c r="H2075" t="s">
        <v>61</v>
      </c>
      <c r="I2075" t="s">
        <v>61</v>
      </c>
      <c r="J2075" t="s">
        <v>101</v>
      </c>
      <c r="K2075" t="s">
        <v>197</v>
      </c>
      <c r="L2075" s="18">
        <v>44446</v>
      </c>
      <c r="M2075">
        <v>19</v>
      </c>
      <c r="N2075">
        <v>20</v>
      </c>
      <c r="O2075" t="s">
        <v>258</v>
      </c>
      <c r="P2075">
        <v>97</v>
      </c>
      <c r="Q2075">
        <v>97</v>
      </c>
      <c r="R2075">
        <v>1</v>
      </c>
      <c r="S2075">
        <v>0</v>
      </c>
      <c r="T2075">
        <v>0</v>
      </c>
      <c r="U2075">
        <v>0</v>
      </c>
      <c r="V2075">
        <v>0</v>
      </c>
      <c r="W2075">
        <v>3950.2945</v>
      </c>
      <c r="X2075">
        <v>3221.0983000000001</v>
      </c>
      <c r="Y2075">
        <v>3264.1379999999999</v>
      </c>
      <c r="Z2075">
        <v>3359.1194</v>
      </c>
      <c r="AA2075">
        <v>3358.6934999999999</v>
      </c>
      <c r="AB2075">
        <v>3198.7206999999999</v>
      </c>
      <c r="AC2075">
        <v>3290.4818</v>
      </c>
      <c r="AD2075">
        <v>3700.6963000000001</v>
      </c>
      <c r="AE2075">
        <v>3963.2543000000001</v>
      </c>
      <c r="AF2075">
        <v>4170.9546</v>
      </c>
      <c r="AG2075">
        <v>4240.3953000000001</v>
      </c>
      <c r="AH2075">
        <v>4306.7515999999996</v>
      </c>
      <c r="AI2075">
        <v>4419.4836999999998</v>
      </c>
      <c r="AJ2075">
        <v>4256.2457000000004</v>
      </c>
      <c r="AK2075">
        <v>4186.9097000000002</v>
      </c>
      <c r="AL2075">
        <v>4254.7849999999999</v>
      </c>
      <c r="AM2075">
        <v>4045.8090000000002</v>
      </c>
      <c r="AN2075">
        <v>2875.5349000000001</v>
      </c>
      <c r="AO2075">
        <v>134.55068</v>
      </c>
      <c r="AP2075">
        <v>129.84146000000001</v>
      </c>
      <c r="AQ2075">
        <v>1796.1058</v>
      </c>
      <c r="AR2075">
        <v>2683.1750999999999</v>
      </c>
      <c r="AS2075">
        <v>2802.3996999999999</v>
      </c>
      <c r="AT2075">
        <v>2802.614</v>
      </c>
      <c r="AU2075">
        <v>84.634021000000004</v>
      </c>
      <c r="AV2075">
        <v>82.675257999999999</v>
      </c>
      <c r="AW2075">
        <v>81.221648999999999</v>
      </c>
      <c r="AX2075">
        <v>78.865978999999996</v>
      </c>
      <c r="AY2075">
        <v>77.448453999999998</v>
      </c>
      <c r="AZ2075">
        <v>75.046391999999997</v>
      </c>
      <c r="BA2075">
        <v>75.030928000000003</v>
      </c>
      <c r="BB2075">
        <v>74.551546000000002</v>
      </c>
      <c r="BC2075">
        <v>76.113401999999994</v>
      </c>
      <c r="BD2075">
        <v>80.030928000000003</v>
      </c>
      <c r="BE2075">
        <v>84.948453999999998</v>
      </c>
      <c r="BF2075">
        <v>89.412370999999993</v>
      </c>
      <c r="BG2075">
        <v>93.355670000000003</v>
      </c>
      <c r="BH2075">
        <v>97.170102999999997</v>
      </c>
      <c r="BI2075">
        <v>101.01031</v>
      </c>
      <c r="BJ2075">
        <v>103.38144</v>
      </c>
      <c r="BK2075">
        <v>104.74227</v>
      </c>
      <c r="BL2075">
        <v>103.81959000000001</v>
      </c>
      <c r="BM2075">
        <v>102.80928</v>
      </c>
      <c r="BN2075">
        <v>99.773195999999999</v>
      </c>
      <c r="BO2075">
        <v>95.716494999999995</v>
      </c>
      <c r="BP2075">
        <v>93.216494999999995</v>
      </c>
      <c r="BQ2075">
        <v>89.407216000000005</v>
      </c>
      <c r="BR2075">
        <v>85.123711</v>
      </c>
      <c r="BS2075">
        <v>-592.9991</v>
      </c>
      <c r="BT2075">
        <v>257.42599999999999</v>
      </c>
      <c r="BU2075">
        <v>210.34100000000001</v>
      </c>
      <c r="BV2075">
        <v>137.26480000000001</v>
      </c>
      <c r="BW2075">
        <v>60.474060000000001</v>
      </c>
      <c r="BX2075">
        <v>227.2834</v>
      </c>
      <c r="BY2075">
        <v>156.72730000000001</v>
      </c>
      <c r="BZ2075">
        <v>-69.888589999999994</v>
      </c>
      <c r="CA2075">
        <v>-122.95950000000001</v>
      </c>
      <c r="CB2075">
        <v>-232.14269999999999</v>
      </c>
      <c r="CC2075">
        <v>-222.24459999999999</v>
      </c>
      <c r="CD2075">
        <v>-293.84269999999998</v>
      </c>
      <c r="CE2075">
        <v>-506.25389999999999</v>
      </c>
      <c r="CF2075">
        <v>-321.77800000000002</v>
      </c>
      <c r="CG2075">
        <v>-240.45740000000001</v>
      </c>
      <c r="CH2075">
        <v>-312.6454</v>
      </c>
      <c r="CI2075">
        <v>-23.023230000000002</v>
      </c>
      <c r="CJ2075">
        <v>1158.653</v>
      </c>
      <c r="CK2075">
        <v>3893.7429999999999</v>
      </c>
      <c r="CL2075">
        <v>3908.6759999999999</v>
      </c>
      <c r="CM2075">
        <v>2180.83</v>
      </c>
      <c r="CN2075">
        <v>1222.741</v>
      </c>
      <c r="CO2075">
        <v>1073.107</v>
      </c>
      <c r="CP2075">
        <v>1019.624</v>
      </c>
      <c r="CQ2075">
        <v>10126.719999999999</v>
      </c>
      <c r="CR2075">
        <v>2900.7429999999999</v>
      </c>
      <c r="CS2075">
        <v>2805.085</v>
      </c>
      <c r="CT2075">
        <v>2547.5520000000001</v>
      </c>
      <c r="CU2075">
        <v>2086.0630000000001</v>
      </c>
      <c r="CV2075">
        <v>1739.6990000000001</v>
      </c>
      <c r="CW2075">
        <v>966.21630000000005</v>
      </c>
      <c r="CX2075">
        <v>964.56590000000006</v>
      </c>
      <c r="CY2075">
        <v>1887.9290000000001</v>
      </c>
      <c r="CZ2075">
        <v>2683.2669999999998</v>
      </c>
      <c r="DA2075">
        <v>3712.1590000000001</v>
      </c>
      <c r="DB2075">
        <v>4736.1390000000001</v>
      </c>
      <c r="DC2075">
        <v>5768.4059999999999</v>
      </c>
      <c r="DD2075">
        <v>6345.4070000000002</v>
      </c>
      <c r="DE2075">
        <v>6996.0749999999998</v>
      </c>
      <c r="DF2075">
        <v>7091.2830000000004</v>
      </c>
      <c r="DG2075">
        <v>7044.02</v>
      </c>
      <c r="DH2075">
        <v>7222.56</v>
      </c>
      <c r="DI2075">
        <v>7216.4690000000001</v>
      </c>
      <c r="DJ2075">
        <v>7476.4830000000002</v>
      </c>
      <c r="DK2075">
        <v>7493.3590000000004</v>
      </c>
      <c r="DL2075">
        <v>7626.7979999999998</v>
      </c>
      <c r="DM2075">
        <v>7738.29</v>
      </c>
      <c r="DN2075">
        <v>7710.24</v>
      </c>
      <c r="DO2075">
        <v>18</v>
      </c>
      <c r="DP2075">
        <v>21</v>
      </c>
      <c r="DQ2075" s="14"/>
      <c r="DR2075" s="14"/>
    </row>
    <row r="2076" spans="1:122" hidden="1" x14ac:dyDescent="0.25">
      <c r="A2076" t="str">
        <f t="shared" si="32"/>
        <v>All_All CBP_44446</v>
      </c>
      <c r="B2076" t="s">
        <v>62</v>
      </c>
      <c r="C2076" t="s">
        <v>61</v>
      </c>
      <c r="D2076" t="s">
        <v>61</v>
      </c>
      <c r="E2076" t="s">
        <v>61</v>
      </c>
      <c r="F2076" t="s">
        <v>61</v>
      </c>
      <c r="G2076" t="s">
        <v>61</v>
      </c>
      <c r="H2076" t="s">
        <v>61</v>
      </c>
      <c r="I2076" t="s">
        <v>61</v>
      </c>
      <c r="J2076" t="s">
        <v>61</v>
      </c>
      <c r="K2076" t="s">
        <v>197</v>
      </c>
      <c r="L2076" s="18">
        <v>44446</v>
      </c>
      <c r="M2076">
        <v>19</v>
      </c>
      <c r="N2076">
        <v>20</v>
      </c>
      <c r="O2076" t="s">
        <v>258</v>
      </c>
      <c r="P2076">
        <v>126</v>
      </c>
      <c r="Q2076">
        <v>125</v>
      </c>
      <c r="R2076">
        <v>1</v>
      </c>
      <c r="S2076">
        <v>0</v>
      </c>
      <c r="T2076">
        <v>0</v>
      </c>
      <c r="U2076">
        <v>0</v>
      </c>
      <c r="V2076">
        <v>0</v>
      </c>
      <c r="W2076">
        <v>8782.8168999999998</v>
      </c>
      <c r="X2076">
        <v>8074.2411000000002</v>
      </c>
      <c r="Y2076">
        <v>8122.9233999999997</v>
      </c>
      <c r="Z2076">
        <v>8220.7921999999999</v>
      </c>
      <c r="AA2076">
        <v>8174.6408000000001</v>
      </c>
      <c r="AB2076">
        <v>7982.2902000000004</v>
      </c>
      <c r="AC2076">
        <v>8035.5537000000004</v>
      </c>
      <c r="AD2076">
        <v>8439.3986000000004</v>
      </c>
      <c r="AE2076">
        <v>8664.3796999999995</v>
      </c>
      <c r="AF2076">
        <v>8675.6198000000004</v>
      </c>
      <c r="AG2076">
        <v>8656.4840000000004</v>
      </c>
      <c r="AH2076">
        <v>8591.3806999999997</v>
      </c>
      <c r="AI2076">
        <v>8366.8866999999991</v>
      </c>
      <c r="AJ2076">
        <v>8097.5129999999999</v>
      </c>
      <c r="AK2076">
        <v>8057.4710999999998</v>
      </c>
      <c r="AL2076">
        <v>8134.6552000000001</v>
      </c>
      <c r="AM2076">
        <v>8000.7465000000002</v>
      </c>
      <c r="AN2076">
        <v>6651.6724000000004</v>
      </c>
      <c r="AO2076">
        <v>1458.8426999999999</v>
      </c>
      <c r="AP2076">
        <v>1471.5355</v>
      </c>
      <c r="AQ2076">
        <v>5146.5829000000003</v>
      </c>
      <c r="AR2076">
        <v>6828.8566000000001</v>
      </c>
      <c r="AS2076">
        <v>7230.1562999999996</v>
      </c>
      <c r="AT2076">
        <v>7236.5065000000004</v>
      </c>
      <c r="AU2076">
        <v>83.515315000000001</v>
      </c>
      <c r="AV2076">
        <v>81.589211000000006</v>
      </c>
      <c r="AW2076">
        <v>80.204111999999995</v>
      </c>
      <c r="AX2076">
        <v>77.967466000000002</v>
      </c>
      <c r="AY2076">
        <v>76.617242000000005</v>
      </c>
      <c r="AZ2076">
        <v>74.324556999999999</v>
      </c>
      <c r="BA2076">
        <v>74.301409000000007</v>
      </c>
      <c r="BB2076">
        <v>73.820767000000004</v>
      </c>
      <c r="BC2076">
        <v>75.322929999999999</v>
      </c>
      <c r="BD2076">
        <v>79.107855999999998</v>
      </c>
      <c r="BE2076">
        <v>83.937755999999993</v>
      </c>
      <c r="BF2076">
        <v>88.368972999999997</v>
      </c>
      <c r="BG2076">
        <v>92.293092999999999</v>
      </c>
      <c r="BH2076">
        <v>95.981458000000003</v>
      </c>
      <c r="BI2076">
        <v>99.654433999999995</v>
      </c>
      <c r="BJ2076">
        <v>101.92529</v>
      </c>
      <c r="BK2076">
        <v>103.17402</v>
      </c>
      <c r="BL2076">
        <v>102.2282</v>
      </c>
      <c r="BM2076">
        <v>101.19081</v>
      </c>
      <c r="BN2076">
        <v>98.169162999999998</v>
      </c>
      <c r="BO2076">
        <v>94.190200000000004</v>
      </c>
      <c r="BP2076">
        <v>91.777018999999996</v>
      </c>
      <c r="BQ2076">
        <v>88.129963000000004</v>
      </c>
      <c r="BR2076">
        <v>84.007379</v>
      </c>
      <c r="BS2076">
        <v>-904.01049999999998</v>
      </c>
      <c r="BT2076">
        <v>238.91550000000001</v>
      </c>
      <c r="BU2076">
        <v>182.2413</v>
      </c>
      <c r="BV2076">
        <v>111.9281</v>
      </c>
      <c r="BW2076">
        <v>17.077369999999998</v>
      </c>
      <c r="BX2076">
        <v>139.68039999999999</v>
      </c>
      <c r="BY2076">
        <v>114.6756</v>
      </c>
      <c r="BZ2076">
        <v>-33.093539999999997</v>
      </c>
      <c r="CA2076">
        <v>-123.8793</v>
      </c>
      <c r="CB2076">
        <v>-136.345</v>
      </c>
      <c r="CC2076">
        <v>-101.9725</v>
      </c>
      <c r="CD2076">
        <v>-227.70830000000001</v>
      </c>
      <c r="CE2076">
        <v>-510.83749999999998</v>
      </c>
      <c r="CF2076">
        <v>-326.21600000000001</v>
      </c>
      <c r="CG2076">
        <v>-251.98150000000001</v>
      </c>
      <c r="CH2076">
        <v>-287.55779999999999</v>
      </c>
      <c r="CI2076">
        <v>56.599429999999998</v>
      </c>
      <c r="CJ2076">
        <v>1642.0319999999999</v>
      </c>
      <c r="CK2076">
        <v>6906.06</v>
      </c>
      <c r="CL2076">
        <v>6947.8050000000003</v>
      </c>
      <c r="CM2076">
        <v>3202.902</v>
      </c>
      <c r="CN2076">
        <v>1818.2470000000001</v>
      </c>
      <c r="CO2076">
        <v>1433.171</v>
      </c>
      <c r="CP2076">
        <v>1259.8620000000001</v>
      </c>
      <c r="CQ2076">
        <v>20763.669999999998</v>
      </c>
      <c r="CR2076">
        <v>7292.18</v>
      </c>
      <c r="CS2076">
        <v>7452.91</v>
      </c>
      <c r="CT2076">
        <v>6710.0889999999999</v>
      </c>
      <c r="CU2076">
        <v>5486.817</v>
      </c>
      <c r="CV2076">
        <v>4401.88</v>
      </c>
      <c r="CW2076">
        <v>3234.953</v>
      </c>
      <c r="CX2076">
        <v>3094.7669999999998</v>
      </c>
      <c r="CY2076">
        <v>5349.8</v>
      </c>
      <c r="CZ2076">
        <v>6838.3490000000002</v>
      </c>
      <c r="DA2076">
        <v>9353.4570000000003</v>
      </c>
      <c r="DB2076">
        <v>10670.67</v>
      </c>
      <c r="DC2076">
        <v>13301.31</v>
      </c>
      <c r="DD2076">
        <v>13650.49</v>
      </c>
      <c r="DE2076">
        <v>14931.48</v>
      </c>
      <c r="DF2076">
        <v>15185.54</v>
      </c>
      <c r="DG2076">
        <v>15388.14</v>
      </c>
      <c r="DH2076">
        <v>16790.22</v>
      </c>
      <c r="DI2076">
        <v>16611.240000000002</v>
      </c>
      <c r="DJ2076">
        <v>16910.47</v>
      </c>
      <c r="DK2076">
        <v>17345.66</v>
      </c>
      <c r="DL2076">
        <v>17872.189999999999</v>
      </c>
      <c r="DM2076">
        <v>18436.07</v>
      </c>
      <c r="DN2076">
        <v>18563.62</v>
      </c>
      <c r="DO2076">
        <v>18</v>
      </c>
      <c r="DP2076">
        <v>21</v>
      </c>
    </row>
    <row r="2077" spans="1:122" hidden="1" x14ac:dyDescent="0.25">
      <c r="A2077" t="str">
        <f t="shared" si="32"/>
        <v>OtherDR-No_All CBP_44446</v>
      </c>
      <c r="B2077" t="s">
        <v>62</v>
      </c>
      <c r="C2077" t="s">
        <v>323</v>
      </c>
      <c r="D2077" t="s">
        <v>61</v>
      </c>
      <c r="E2077" t="s">
        <v>61</v>
      </c>
      <c r="F2077" t="s">
        <v>61</v>
      </c>
      <c r="G2077" t="s">
        <v>61</v>
      </c>
      <c r="H2077" t="s">
        <v>61</v>
      </c>
      <c r="I2077" t="s">
        <v>97</v>
      </c>
      <c r="J2077" t="s">
        <v>61</v>
      </c>
      <c r="K2077" t="s">
        <v>197</v>
      </c>
      <c r="L2077" s="18">
        <v>44446</v>
      </c>
      <c r="M2077">
        <v>19</v>
      </c>
      <c r="N2077">
        <v>20</v>
      </c>
      <c r="O2077" t="s">
        <v>258</v>
      </c>
      <c r="P2077">
        <v>126</v>
      </c>
      <c r="Q2077">
        <v>125</v>
      </c>
      <c r="R2077">
        <v>1</v>
      </c>
      <c r="S2077">
        <v>0</v>
      </c>
      <c r="T2077">
        <v>0</v>
      </c>
      <c r="U2077">
        <v>0</v>
      </c>
      <c r="V2077">
        <v>0</v>
      </c>
      <c r="W2077">
        <v>8782.8168999999998</v>
      </c>
      <c r="X2077">
        <v>8074.2411000000002</v>
      </c>
      <c r="Y2077">
        <v>8122.9233999999997</v>
      </c>
      <c r="Z2077">
        <v>8220.7921999999999</v>
      </c>
      <c r="AA2077">
        <v>8174.6408000000001</v>
      </c>
      <c r="AB2077">
        <v>7982.2902000000004</v>
      </c>
      <c r="AC2077">
        <v>8035.5537000000004</v>
      </c>
      <c r="AD2077">
        <v>8439.3986000000004</v>
      </c>
      <c r="AE2077">
        <v>8664.3796999999995</v>
      </c>
      <c r="AF2077">
        <v>8675.6198000000004</v>
      </c>
      <c r="AG2077">
        <v>8656.4840000000004</v>
      </c>
      <c r="AH2077">
        <v>8591.3806999999997</v>
      </c>
      <c r="AI2077">
        <v>8366.8866999999991</v>
      </c>
      <c r="AJ2077">
        <v>8097.5129999999999</v>
      </c>
      <c r="AK2077">
        <v>8057.4710999999998</v>
      </c>
      <c r="AL2077">
        <v>8134.6552000000001</v>
      </c>
      <c r="AM2077">
        <v>8000.7465000000002</v>
      </c>
      <c r="AN2077">
        <v>6651.6724000000004</v>
      </c>
      <c r="AO2077">
        <v>1458.8426999999999</v>
      </c>
      <c r="AP2077">
        <v>1471.5355</v>
      </c>
      <c r="AQ2077">
        <v>5146.5829000000003</v>
      </c>
      <c r="AR2077">
        <v>6828.8566000000001</v>
      </c>
      <c r="AS2077">
        <v>7230.1562999999996</v>
      </c>
      <c r="AT2077">
        <v>7236.5065000000004</v>
      </c>
      <c r="AU2077">
        <v>83.515315000000001</v>
      </c>
      <c r="AV2077">
        <v>81.589211000000006</v>
      </c>
      <c r="AW2077">
        <v>80.204111999999995</v>
      </c>
      <c r="AX2077">
        <v>77.967466000000002</v>
      </c>
      <c r="AY2077">
        <v>76.617242000000005</v>
      </c>
      <c r="AZ2077">
        <v>74.324556999999999</v>
      </c>
      <c r="BA2077">
        <v>74.301409000000007</v>
      </c>
      <c r="BB2077">
        <v>73.820767000000004</v>
      </c>
      <c r="BC2077">
        <v>75.322929999999999</v>
      </c>
      <c r="BD2077">
        <v>79.107855999999998</v>
      </c>
      <c r="BE2077">
        <v>83.937755999999993</v>
      </c>
      <c r="BF2077">
        <v>88.368972999999997</v>
      </c>
      <c r="BG2077">
        <v>92.293092999999999</v>
      </c>
      <c r="BH2077">
        <v>95.981458000000003</v>
      </c>
      <c r="BI2077">
        <v>99.654433999999995</v>
      </c>
      <c r="BJ2077">
        <v>101.92529</v>
      </c>
      <c r="BK2077">
        <v>103.17402</v>
      </c>
      <c r="BL2077">
        <v>102.2282</v>
      </c>
      <c r="BM2077">
        <v>101.19081</v>
      </c>
      <c r="BN2077">
        <v>98.169162999999998</v>
      </c>
      <c r="BO2077">
        <v>94.190200000000004</v>
      </c>
      <c r="BP2077">
        <v>91.777018999999996</v>
      </c>
      <c r="BQ2077">
        <v>88.129963000000004</v>
      </c>
      <c r="BR2077">
        <v>84.007379</v>
      </c>
      <c r="BS2077">
        <v>-904.01049999999998</v>
      </c>
      <c r="BT2077">
        <v>238.91550000000001</v>
      </c>
      <c r="BU2077">
        <v>182.2413</v>
      </c>
      <c r="BV2077">
        <v>111.9281</v>
      </c>
      <c r="BW2077">
        <v>17.077369999999998</v>
      </c>
      <c r="BX2077">
        <v>139.68039999999999</v>
      </c>
      <c r="BY2077">
        <v>114.6756</v>
      </c>
      <c r="BZ2077">
        <v>-33.093539999999997</v>
      </c>
      <c r="CA2077">
        <v>-123.8793</v>
      </c>
      <c r="CB2077">
        <v>-136.345</v>
      </c>
      <c r="CC2077">
        <v>-101.9725</v>
      </c>
      <c r="CD2077">
        <v>-227.70830000000001</v>
      </c>
      <c r="CE2077">
        <v>-510.83749999999998</v>
      </c>
      <c r="CF2077">
        <v>-326.21600000000001</v>
      </c>
      <c r="CG2077">
        <v>-251.98150000000001</v>
      </c>
      <c r="CH2077">
        <v>-287.55779999999999</v>
      </c>
      <c r="CI2077">
        <v>56.599429999999998</v>
      </c>
      <c r="CJ2077">
        <v>1642.0319999999999</v>
      </c>
      <c r="CK2077">
        <v>6906.06</v>
      </c>
      <c r="CL2077">
        <v>6947.8050000000003</v>
      </c>
      <c r="CM2077">
        <v>3202.902</v>
      </c>
      <c r="CN2077">
        <v>1818.2470000000001</v>
      </c>
      <c r="CO2077">
        <v>1433.171</v>
      </c>
      <c r="CP2077">
        <v>1259.8620000000001</v>
      </c>
      <c r="CQ2077">
        <v>20763.669999999998</v>
      </c>
      <c r="CR2077">
        <v>7292.18</v>
      </c>
      <c r="CS2077">
        <v>7452.91</v>
      </c>
      <c r="CT2077">
        <v>6710.0889999999999</v>
      </c>
      <c r="CU2077">
        <v>5486.817</v>
      </c>
      <c r="CV2077">
        <v>4401.88</v>
      </c>
      <c r="CW2077">
        <v>3234.953</v>
      </c>
      <c r="CX2077">
        <v>3094.7669999999998</v>
      </c>
      <c r="CY2077">
        <v>5349.8</v>
      </c>
      <c r="CZ2077">
        <v>6838.3490000000002</v>
      </c>
      <c r="DA2077">
        <v>9353.4570000000003</v>
      </c>
      <c r="DB2077">
        <v>10670.67</v>
      </c>
      <c r="DC2077">
        <v>13301.31</v>
      </c>
      <c r="DD2077">
        <v>13650.49</v>
      </c>
      <c r="DE2077">
        <v>14931.48</v>
      </c>
      <c r="DF2077">
        <v>15185.54</v>
      </c>
      <c r="DG2077">
        <v>15388.14</v>
      </c>
      <c r="DH2077">
        <v>16790.22</v>
      </c>
      <c r="DI2077">
        <v>16611.240000000002</v>
      </c>
      <c r="DJ2077">
        <v>16910.47</v>
      </c>
      <c r="DK2077">
        <v>17345.66</v>
      </c>
      <c r="DL2077">
        <v>17872.189999999999</v>
      </c>
      <c r="DM2077">
        <v>18436.07</v>
      </c>
      <c r="DN2077">
        <v>18563.62</v>
      </c>
      <c r="DO2077">
        <v>18</v>
      </c>
      <c r="DP2077">
        <v>21</v>
      </c>
    </row>
    <row r="2078" spans="1:122" hidden="1" x14ac:dyDescent="0.25">
      <c r="A2078" t="str">
        <f t="shared" si="32"/>
        <v>Size_Grp-200 kW and above_All CBP_44446</v>
      </c>
      <c r="B2078" t="s">
        <v>62</v>
      </c>
      <c r="C2078" t="s">
        <v>207</v>
      </c>
      <c r="D2078" t="s">
        <v>61</v>
      </c>
      <c r="E2078" t="s">
        <v>61</v>
      </c>
      <c r="F2078" t="s">
        <v>61</v>
      </c>
      <c r="G2078" t="s">
        <v>61</v>
      </c>
      <c r="H2078" t="s">
        <v>61</v>
      </c>
      <c r="I2078" t="s">
        <v>61</v>
      </c>
      <c r="J2078" t="s">
        <v>102</v>
      </c>
      <c r="K2078" t="s">
        <v>197</v>
      </c>
      <c r="L2078" s="18">
        <v>44446</v>
      </c>
      <c r="M2078">
        <v>19</v>
      </c>
      <c r="N2078">
        <v>20</v>
      </c>
      <c r="O2078" t="s">
        <v>258</v>
      </c>
      <c r="P2078">
        <v>22</v>
      </c>
      <c r="Q2078">
        <v>22</v>
      </c>
      <c r="R2078">
        <v>1</v>
      </c>
      <c r="S2078">
        <v>0</v>
      </c>
      <c r="T2078">
        <v>0</v>
      </c>
      <c r="U2078">
        <v>0</v>
      </c>
      <c r="V2078">
        <v>0</v>
      </c>
      <c r="W2078">
        <v>4719.3999999999996</v>
      </c>
      <c r="X2078">
        <v>4738.4799999999996</v>
      </c>
      <c r="Y2078">
        <v>4744.6400000000003</v>
      </c>
      <c r="Z2078">
        <v>4748.84</v>
      </c>
      <c r="AA2078">
        <v>4704.96</v>
      </c>
      <c r="AB2078">
        <v>4673</v>
      </c>
      <c r="AC2078">
        <v>4635.6400000000003</v>
      </c>
      <c r="AD2078">
        <v>4641.6000000000004</v>
      </c>
      <c r="AE2078">
        <v>4596.16</v>
      </c>
      <c r="AF2078">
        <v>4391.96</v>
      </c>
      <c r="AG2078">
        <v>4297.84</v>
      </c>
      <c r="AH2078">
        <v>4173.2</v>
      </c>
      <c r="AI2078">
        <v>3836.28</v>
      </c>
      <c r="AJ2078">
        <v>3754.04</v>
      </c>
      <c r="AK2078">
        <v>3782.96</v>
      </c>
      <c r="AL2078">
        <v>3793.96</v>
      </c>
      <c r="AM2078">
        <v>3867.84</v>
      </c>
      <c r="AN2078">
        <v>3724.48</v>
      </c>
      <c r="AO2078">
        <v>1264.6400000000001</v>
      </c>
      <c r="AP2078">
        <v>1283.52</v>
      </c>
      <c r="AQ2078">
        <v>3303.28</v>
      </c>
      <c r="AR2078">
        <v>4043.96</v>
      </c>
      <c r="AS2078">
        <v>4313.6000000000004</v>
      </c>
      <c r="AT2078">
        <v>4319.92</v>
      </c>
      <c r="AU2078">
        <v>81.340908999999996</v>
      </c>
      <c r="AV2078">
        <v>79.613636</v>
      </c>
      <c r="AW2078">
        <v>78.318181999999993</v>
      </c>
      <c r="AX2078">
        <v>76.295455000000004</v>
      </c>
      <c r="AY2078">
        <v>75.090908999999996</v>
      </c>
      <c r="AZ2078">
        <v>73.022727000000003</v>
      </c>
      <c r="BA2078">
        <v>72.977272999999997</v>
      </c>
      <c r="BB2078">
        <v>72.409091000000004</v>
      </c>
      <c r="BC2078">
        <v>73.75</v>
      </c>
      <c r="BD2078">
        <v>77.295455000000004</v>
      </c>
      <c r="BE2078">
        <v>81.886364</v>
      </c>
      <c r="BF2078">
        <v>86.090908999999996</v>
      </c>
      <c r="BG2078">
        <v>89.727272999999997</v>
      </c>
      <c r="BH2078">
        <v>93.045455000000004</v>
      </c>
      <c r="BI2078">
        <v>96.409091000000004</v>
      </c>
      <c r="BJ2078">
        <v>98.363636</v>
      </c>
      <c r="BK2078">
        <v>99.409091000000004</v>
      </c>
      <c r="BL2078">
        <v>98.545455000000004</v>
      </c>
      <c r="BM2078">
        <v>97.681818000000007</v>
      </c>
      <c r="BN2078">
        <v>94.863636</v>
      </c>
      <c r="BO2078">
        <v>91.090908999999996</v>
      </c>
      <c r="BP2078">
        <v>88.840908999999996</v>
      </c>
      <c r="BQ2078">
        <v>85.613636</v>
      </c>
      <c r="BR2078">
        <v>81.840908999999996</v>
      </c>
      <c r="BS2078">
        <v>-307.4194</v>
      </c>
      <c r="BT2078">
        <v>-12.58731</v>
      </c>
      <c r="BU2078">
        <v>-22.028110000000002</v>
      </c>
      <c r="BV2078">
        <v>-19.663679999999999</v>
      </c>
      <c r="BW2078">
        <v>-37.678100000000001</v>
      </c>
      <c r="BX2078">
        <v>-79.587909999999994</v>
      </c>
      <c r="BY2078">
        <v>-34.476109999999998</v>
      </c>
      <c r="BZ2078">
        <v>31.631799999999998</v>
      </c>
      <c r="CA2078">
        <v>-9.8489719999999998</v>
      </c>
      <c r="CB2078">
        <v>89.686599999999999</v>
      </c>
      <c r="CC2078">
        <v>106.6302</v>
      </c>
      <c r="CD2078">
        <v>55.651739999999997</v>
      </c>
      <c r="CE2078">
        <v>-11.56653</v>
      </c>
      <c r="CF2078">
        <v>-4.8949499999999997</v>
      </c>
      <c r="CG2078">
        <v>-12.738379999999999</v>
      </c>
      <c r="CH2078">
        <v>25.712330000000001</v>
      </c>
      <c r="CI2078">
        <v>86.685419999999993</v>
      </c>
      <c r="CJ2078">
        <v>455.62529999999998</v>
      </c>
      <c r="CK2078">
        <v>2994.5450000000001</v>
      </c>
      <c r="CL2078">
        <v>3017.1880000000001</v>
      </c>
      <c r="CM2078">
        <v>994.98770000000002</v>
      </c>
      <c r="CN2078">
        <v>591.76110000000006</v>
      </c>
      <c r="CO2078">
        <v>359.83199999999999</v>
      </c>
      <c r="CP2078">
        <v>243.3135</v>
      </c>
      <c r="CQ2078">
        <v>10559.32</v>
      </c>
      <c r="CR2078">
        <v>4261.2179999999998</v>
      </c>
      <c r="CS2078">
        <v>4512.4489999999996</v>
      </c>
      <c r="CT2078">
        <v>4037.3939999999998</v>
      </c>
      <c r="CU2078">
        <v>3315.6</v>
      </c>
      <c r="CV2078">
        <v>2586.1990000000001</v>
      </c>
      <c r="CW2078">
        <v>2084.0230000000001</v>
      </c>
      <c r="CX2078">
        <v>1934.9359999999999</v>
      </c>
      <c r="CY2078">
        <v>3264.4879999999998</v>
      </c>
      <c r="CZ2078">
        <v>3993.4960000000001</v>
      </c>
      <c r="DA2078">
        <v>5320.9589999999998</v>
      </c>
      <c r="DB2078">
        <v>5602.5950000000003</v>
      </c>
      <c r="DC2078">
        <v>7293.4750000000004</v>
      </c>
      <c r="DD2078">
        <v>7257.7879999999996</v>
      </c>
      <c r="DE2078">
        <v>7894.4530000000004</v>
      </c>
      <c r="DF2078">
        <v>8059.8779999999997</v>
      </c>
      <c r="DG2078">
        <v>8308.134</v>
      </c>
      <c r="DH2078">
        <v>9538.1110000000008</v>
      </c>
      <c r="DI2078">
        <v>9351.4390000000003</v>
      </c>
      <c r="DJ2078">
        <v>9350.9539999999997</v>
      </c>
      <c r="DK2078">
        <v>9730.9220000000005</v>
      </c>
      <c r="DL2078">
        <v>10117.709999999999</v>
      </c>
      <c r="DM2078">
        <v>10519.84</v>
      </c>
      <c r="DN2078">
        <v>10605.72</v>
      </c>
      <c r="DO2078">
        <v>18</v>
      </c>
      <c r="DP2078">
        <v>21</v>
      </c>
    </row>
    <row r="2079" spans="1:122" hidden="1" x14ac:dyDescent="0.25">
      <c r="A2079" t="str">
        <f t="shared" si="32"/>
        <v>Industry_Type-1. Agriculture, Mining &amp; Construction_All CBP_44446</v>
      </c>
      <c r="B2079" t="s">
        <v>62</v>
      </c>
      <c r="C2079" t="s">
        <v>211</v>
      </c>
      <c r="D2079" t="s">
        <v>61</v>
      </c>
      <c r="E2079" t="s">
        <v>61</v>
      </c>
      <c r="F2079" t="s">
        <v>61</v>
      </c>
      <c r="G2079" t="s">
        <v>30</v>
      </c>
      <c r="H2079" t="s">
        <v>61</v>
      </c>
      <c r="I2079" t="s">
        <v>61</v>
      </c>
      <c r="J2079" t="s">
        <v>61</v>
      </c>
      <c r="K2079" t="s">
        <v>197</v>
      </c>
      <c r="L2079" s="18">
        <v>44446</v>
      </c>
      <c r="M2079">
        <v>19</v>
      </c>
      <c r="N2079">
        <v>20</v>
      </c>
      <c r="O2079" t="s">
        <v>258</v>
      </c>
      <c r="P2079">
        <v>88</v>
      </c>
      <c r="Q2079">
        <v>88</v>
      </c>
      <c r="R2079">
        <v>1</v>
      </c>
      <c r="S2079">
        <v>0</v>
      </c>
      <c r="T2079">
        <v>0</v>
      </c>
      <c r="U2079">
        <v>0</v>
      </c>
      <c r="V2079">
        <v>0</v>
      </c>
      <c r="W2079">
        <v>6529.8401000000003</v>
      </c>
      <c r="X2079">
        <v>5812.7959000000001</v>
      </c>
      <c r="Y2079">
        <v>5862.5024000000003</v>
      </c>
      <c r="Z2079">
        <v>5964.1487999999999</v>
      </c>
      <c r="AA2079">
        <v>5920.8149000000003</v>
      </c>
      <c r="AB2079">
        <v>5729.0895</v>
      </c>
      <c r="AC2079">
        <v>5786.5418</v>
      </c>
      <c r="AD2079">
        <v>6218.0293000000001</v>
      </c>
      <c r="AE2079">
        <v>6423.8406999999997</v>
      </c>
      <c r="AF2079">
        <v>6414.2245999999996</v>
      </c>
      <c r="AG2079">
        <v>6371.7933000000003</v>
      </c>
      <c r="AH2079">
        <v>6309.8316000000004</v>
      </c>
      <c r="AI2079">
        <v>6079.6337000000003</v>
      </c>
      <c r="AJ2079">
        <v>5828.5697</v>
      </c>
      <c r="AK2079">
        <v>5786.1107000000002</v>
      </c>
      <c r="AL2079">
        <v>5863.6719999999996</v>
      </c>
      <c r="AM2079">
        <v>5725.0950000000003</v>
      </c>
      <c r="AN2079">
        <v>4634.4188999999997</v>
      </c>
      <c r="AO2079">
        <v>1279.2746999999999</v>
      </c>
      <c r="AP2079">
        <v>1297.5235</v>
      </c>
      <c r="AQ2079">
        <v>3575.2928000000002</v>
      </c>
      <c r="AR2079">
        <v>4713.3900999999996</v>
      </c>
      <c r="AS2079">
        <v>4987.6742999999997</v>
      </c>
      <c r="AT2079">
        <v>4992.6913999999997</v>
      </c>
      <c r="AU2079">
        <v>84.551136</v>
      </c>
      <c r="AV2079">
        <v>82.607955000000004</v>
      </c>
      <c r="AW2079">
        <v>81.147727000000003</v>
      </c>
      <c r="AX2079">
        <v>78.732955000000004</v>
      </c>
      <c r="AY2079">
        <v>77.284091000000004</v>
      </c>
      <c r="AZ2079">
        <v>74.869318000000007</v>
      </c>
      <c r="BA2079">
        <v>74.857955000000004</v>
      </c>
      <c r="BB2079">
        <v>74.352272999999997</v>
      </c>
      <c r="BC2079">
        <v>75.823864</v>
      </c>
      <c r="BD2079">
        <v>79.744318000000007</v>
      </c>
      <c r="BE2079">
        <v>84.676136</v>
      </c>
      <c r="BF2079">
        <v>89.102272999999997</v>
      </c>
      <c r="BG2079">
        <v>93.022727000000003</v>
      </c>
      <c r="BH2079">
        <v>96.886364</v>
      </c>
      <c r="BI2079">
        <v>100.75</v>
      </c>
      <c r="BJ2079">
        <v>103.13636</v>
      </c>
      <c r="BK2079">
        <v>104.56818</v>
      </c>
      <c r="BL2079">
        <v>103.55682</v>
      </c>
      <c r="BM2079">
        <v>102.56818</v>
      </c>
      <c r="BN2079">
        <v>99.625</v>
      </c>
      <c r="BO2079">
        <v>95.715908999999996</v>
      </c>
      <c r="BP2079">
        <v>93.289772999999997</v>
      </c>
      <c r="BQ2079">
        <v>89.426136</v>
      </c>
      <c r="BR2079">
        <v>85.051136</v>
      </c>
      <c r="BS2079">
        <v>-946.66189999999995</v>
      </c>
      <c r="BT2079">
        <v>339.0752</v>
      </c>
      <c r="BU2079">
        <v>288.78530000000001</v>
      </c>
      <c r="BV2079">
        <v>225.15559999999999</v>
      </c>
      <c r="BW2079">
        <v>147.0968</v>
      </c>
      <c r="BX2079">
        <v>235.33869999999999</v>
      </c>
      <c r="BY2079">
        <v>207.2576</v>
      </c>
      <c r="BZ2079">
        <v>-116.1588</v>
      </c>
      <c r="CA2079">
        <v>-233.65620000000001</v>
      </c>
      <c r="CB2079">
        <v>-227.3826</v>
      </c>
      <c r="CC2079">
        <v>-167.28899999999999</v>
      </c>
      <c r="CD2079">
        <v>-167.15899999999999</v>
      </c>
      <c r="CE2079">
        <v>-199.0625</v>
      </c>
      <c r="CF2079">
        <v>2.745374</v>
      </c>
      <c r="CG2079">
        <v>78.568219999999997</v>
      </c>
      <c r="CH2079">
        <v>-6.8886620000000001</v>
      </c>
      <c r="CI2079">
        <v>146.92920000000001</v>
      </c>
      <c r="CJ2079">
        <v>1316.7639999999999</v>
      </c>
      <c r="CK2079">
        <v>4768.7659999999996</v>
      </c>
      <c r="CL2079">
        <v>4797.0020000000004</v>
      </c>
      <c r="CM2079">
        <v>2475.0390000000002</v>
      </c>
      <c r="CN2079">
        <v>1638.2449999999999</v>
      </c>
      <c r="CO2079">
        <v>1384.684</v>
      </c>
      <c r="CP2079">
        <v>1264.807</v>
      </c>
      <c r="CQ2079">
        <v>16224</v>
      </c>
      <c r="CR2079">
        <v>6473.3410000000003</v>
      </c>
      <c r="CS2079">
        <v>6483.4629999999997</v>
      </c>
      <c r="CT2079">
        <v>5610.0690000000004</v>
      </c>
      <c r="CU2079">
        <v>4244.5780000000004</v>
      </c>
      <c r="CV2079">
        <v>3564.596</v>
      </c>
      <c r="CW2079">
        <v>2184.9749999999999</v>
      </c>
      <c r="CX2079">
        <v>2075.5230000000001</v>
      </c>
      <c r="CY2079">
        <v>3848.7249999999999</v>
      </c>
      <c r="CZ2079">
        <v>5261.3249999999998</v>
      </c>
      <c r="DA2079">
        <v>7519.7219999999998</v>
      </c>
      <c r="DB2079">
        <v>8432.2710000000006</v>
      </c>
      <c r="DC2079">
        <v>10237.43</v>
      </c>
      <c r="DD2079">
        <v>10678.16</v>
      </c>
      <c r="DE2079">
        <v>12084.34</v>
      </c>
      <c r="DF2079">
        <v>12216.1</v>
      </c>
      <c r="DG2079">
        <v>12125.6</v>
      </c>
      <c r="DH2079">
        <v>13122.93</v>
      </c>
      <c r="DI2079">
        <v>12866.91</v>
      </c>
      <c r="DJ2079">
        <v>13028.28</v>
      </c>
      <c r="DK2079">
        <v>13441.79</v>
      </c>
      <c r="DL2079">
        <v>13650.38</v>
      </c>
      <c r="DM2079">
        <v>14043.61</v>
      </c>
      <c r="DN2079">
        <v>13921.19</v>
      </c>
      <c r="DO2079">
        <v>18</v>
      </c>
      <c r="DP2079">
        <v>21</v>
      </c>
    </row>
    <row r="2080" spans="1:122" x14ac:dyDescent="0.25">
      <c r="A2080" t="str">
        <f t="shared" si="32"/>
        <v>AutoDR-No_All CBP_44446</v>
      </c>
      <c r="B2080" t="s">
        <v>62</v>
      </c>
      <c r="C2080" t="s">
        <v>321</v>
      </c>
      <c r="D2080" t="s">
        <v>61</v>
      </c>
      <c r="E2080" t="s">
        <v>61</v>
      </c>
      <c r="F2080" t="s">
        <v>61</v>
      </c>
      <c r="G2080" t="s">
        <v>61</v>
      </c>
      <c r="H2080" t="s">
        <v>97</v>
      </c>
      <c r="I2080" t="s">
        <v>61</v>
      </c>
      <c r="J2080" t="s">
        <v>61</v>
      </c>
      <c r="K2080" t="s">
        <v>197</v>
      </c>
      <c r="L2080" s="18">
        <v>44446</v>
      </c>
      <c r="M2080">
        <v>19</v>
      </c>
      <c r="N2080">
        <v>20</v>
      </c>
      <c r="O2080" t="s">
        <v>258</v>
      </c>
      <c r="P2080">
        <v>25</v>
      </c>
      <c r="Q2080">
        <v>24</v>
      </c>
      <c r="R2080">
        <v>1</v>
      </c>
      <c r="S2080">
        <v>0</v>
      </c>
      <c r="T2080">
        <v>0</v>
      </c>
      <c r="U2080">
        <v>0</v>
      </c>
      <c r="V2080">
        <v>0</v>
      </c>
      <c r="W2080">
        <v>4173.2133000000003</v>
      </c>
      <c r="X2080">
        <v>4045.7586999999999</v>
      </c>
      <c r="Y2080">
        <v>4050.2993000000001</v>
      </c>
      <c r="Z2080">
        <v>4047.9459999999999</v>
      </c>
      <c r="AA2080">
        <v>4028.5117</v>
      </c>
      <c r="AB2080">
        <v>4023.357</v>
      </c>
      <c r="AC2080">
        <v>4029.8393000000001</v>
      </c>
      <c r="AD2080">
        <v>4029.9812999999999</v>
      </c>
      <c r="AE2080">
        <v>4042.3110000000001</v>
      </c>
      <c r="AF2080">
        <v>4064.0252999999998</v>
      </c>
      <c r="AG2080">
        <v>3937.6383000000001</v>
      </c>
      <c r="AH2080">
        <v>3792.9517000000001</v>
      </c>
      <c r="AI2080">
        <v>3446.4403000000002</v>
      </c>
      <c r="AJ2080">
        <v>3209.5407</v>
      </c>
      <c r="AK2080">
        <v>3230.1916999999999</v>
      </c>
      <c r="AL2080">
        <v>3242.6039999999998</v>
      </c>
      <c r="AM2080">
        <v>3293.9996999999998</v>
      </c>
      <c r="AN2080">
        <v>3024.0727000000002</v>
      </c>
      <c r="AO2080">
        <v>1116.1107</v>
      </c>
      <c r="AP2080">
        <v>1114.0582999999999</v>
      </c>
      <c r="AQ2080">
        <v>2823.0032999999999</v>
      </c>
      <c r="AR2080">
        <v>3910.2620000000002</v>
      </c>
      <c r="AS2080">
        <v>4010.7177000000001</v>
      </c>
      <c r="AT2080">
        <v>3983.5590000000002</v>
      </c>
      <c r="AU2080">
        <v>79.273332999999994</v>
      </c>
      <c r="AV2080">
        <v>77.506666999999993</v>
      </c>
      <c r="AW2080">
        <v>76.306667000000004</v>
      </c>
      <c r="AX2080">
        <v>74.466667000000001</v>
      </c>
      <c r="AY2080">
        <v>73.366667000000007</v>
      </c>
      <c r="AZ2080">
        <v>71.48</v>
      </c>
      <c r="BA2080">
        <v>71.426666999999995</v>
      </c>
      <c r="BB2080">
        <v>70.973332999999997</v>
      </c>
      <c r="BC2080">
        <v>72.346666999999997</v>
      </c>
      <c r="BD2080">
        <v>75.766666999999998</v>
      </c>
      <c r="BE2080">
        <v>80.226667000000006</v>
      </c>
      <c r="BF2080">
        <v>84.3</v>
      </c>
      <c r="BG2080">
        <v>88.013333000000003</v>
      </c>
      <c r="BH2080">
        <v>91.113332999999997</v>
      </c>
      <c r="BI2080">
        <v>94.18</v>
      </c>
      <c r="BJ2080">
        <v>95.946667000000005</v>
      </c>
      <c r="BK2080">
        <v>96.86</v>
      </c>
      <c r="BL2080">
        <v>95.766666999999998</v>
      </c>
      <c r="BM2080">
        <v>94.66</v>
      </c>
      <c r="BN2080">
        <v>91.88</v>
      </c>
      <c r="BO2080">
        <v>88.353333000000006</v>
      </c>
      <c r="BP2080">
        <v>86.34</v>
      </c>
      <c r="BQ2080">
        <v>83.266666999999998</v>
      </c>
      <c r="BR2080">
        <v>79.733333000000002</v>
      </c>
      <c r="BS2080">
        <v>-408.51979999999998</v>
      </c>
      <c r="BT2080">
        <v>81.366389999999996</v>
      </c>
      <c r="BU2080">
        <v>90.511859999999999</v>
      </c>
      <c r="BV2080">
        <v>88.795959999999994</v>
      </c>
      <c r="BW2080">
        <v>63.450519999999997</v>
      </c>
      <c r="BX2080">
        <v>15.66854</v>
      </c>
      <c r="BY2080">
        <v>41.04477</v>
      </c>
      <c r="BZ2080">
        <v>9.283728</v>
      </c>
      <c r="CA2080">
        <v>-39.619869999999999</v>
      </c>
      <c r="CB2080">
        <v>-99.220039999999997</v>
      </c>
      <c r="CC2080">
        <v>-93.372370000000004</v>
      </c>
      <c r="CD2080">
        <v>-123.0013</v>
      </c>
      <c r="CE2080">
        <v>-111.03319999999999</v>
      </c>
      <c r="CF2080">
        <v>-26.035360000000001</v>
      </c>
      <c r="CG2080">
        <v>5.7079760000000004</v>
      </c>
      <c r="CH2080">
        <v>-2.3236249999999998</v>
      </c>
      <c r="CI2080">
        <v>-6.7927169999999997</v>
      </c>
      <c r="CJ2080">
        <v>298.33170000000001</v>
      </c>
      <c r="CK2080">
        <v>2224.605</v>
      </c>
      <c r="CL2080">
        <v>2285.3519999999999</v>
      </c>
      <c r="CM2080">
        <v>582.00300000000004</v>
      </c>
      <c r="CN2080">
        <v>-53.016570000000002</v>
      </c>
      <c r="CO2080">
        <v>-76.446820000000002</v>
      </c>
      <c r="CP2080">
        <v>-133.905</v>
      </c>
      <c r="CQ2080">
        <v>4795.5029999999997</v>
      </c>
      <c r="CR2080">
        <v>3329.1990000000001</v>
      </c>
      <c r="CS2080">
        <v>3491.0619999999999</v>
      </c>
      <c r="CT2080">
        <v>3094.5790000000002</v>
      </c>
      <c r="CU2080">
        <v>2154.7379999999998</v>
      </c>
      <c r="CV2080">
        <v>1708.8420000000001</v>
      </c>
      <c r="CW2080">
        <v>1683.1179999999999</v>
      </c>
      <c r="CX2080">
        <v>1483.521</v>
      </c>
      <c r="CY2080">
        <v>2565.5120000000002</v>
      </c>
      <c r="CZ2080">
        <v>3112.7060000000001</v>
      </c>
      <c r="DA2080">
        <v>4890.2920000000004</v>
      </c>
      <c r="DB2080">
        <v>5091.4859999999999</v>
      </c>
      <c r="DC2080">
        <v>5854.39</v>
      </c>
      <c r="DD2080">
        <v>5230.732</v>
      </c>
      <c r="DE2080">
        <v>5636.8019999999997</v>
      </c>
      <c r="DF2080">
        <v>5781.2139999999999</v>
      </c>
      <c r="DG2080">
        <v>5666.8909999999996</v>
      </c>
      <c r="DH2080">
        <v>6272.2879999999996</v>
      </c>
      <c r="DI2080">
        <v>6069.3410000000003</v>
      </c>
      <c r="DJ2080">
        <v>6165.3680000000004</v>
      </c>
      <c r="DK2080">
        <v>6554.9369999999999</v>
      </c>
      <c r="DL2080">
        <v>6684.45</v>
      </c>
      <c r="DM2080">
        <v>6821.6469999999999</v>
      </c>
      <c r="DN2080">
        <v>7057.277</v>
      </c>
      <c r="DO2080">
        <v>18</v>
      </c>
      <c r="DP2080">
        <v>21</v>
      </c>
    </row>
    <row r="2081" spans="1:120" hidden="1" x14ac:dyDescent="0.25">
      <c r="A2081" t="str">
        <f t="shared" si="32"/>
        <v>Aggregator-Blue Zone Resources, LLC_All CBP_44446</v>
      </c>
      <c r="B2081" t="s">
        <v>62</v>
      </c>
      <c r="C2081" t="s">
        <v>261</v>
      </c>
      <c r="D2081" t="s">
        <v>61</v>
      </c>
      <c r="E2081" t="s">
        <v>61</v>
      </c>
      <c r="F2081" t="s">
        <v>262</v>
      </c>
      <c r="G2081" t="s">
        <v>61</v>
      </c>
      <c r="H2081" t="s">
        <v>61</v>
      </c>
      <c r="I2081" t="s">
        <v>61</v>
      </c>
      <c r="J2081" t="s">
        <v>61</v>
      </c>
      <c r="K2081" t="s">
        <v>197</v>
      </c>
      <c r="L2081" s="18">
        <v>44446</v>
      </c>
      <c r="M2081">
        <v>19</v>
      </c>
      <c r="N2081">
        <v>20</v>
      </c>
      <c r="O2081" t="s">
        <v>258</v>
      </c>
      <c r="P2081">
        <v>6</v>
      </c>
      <c r="Q2081">
        <v>5</v>
      </c>
      <c r="R2081">
        <v>1</v>
      </c>
      <c r="S2081">
        <v>0</v>
      </c>
      <c r="T2081">
        <v>1</v>
      </c>
      <c r="U2081">
        <v>0</v>
      </c>
      <c r="V2081">
        <v>1</v>
      </c>
      <c r="W2081">
        <v>1727.5413000000001</v>
      </c>
      <c r="X2081">
        <v>1960.4947</v>
      </c>
      <c r="Y2081">
        <v>1965.0853</v>
      </c>
      <c r="Z2081">
        <v>1962.3240000000001</v>
      </c>
      <c r="AA2081">
        <v>1945.4586999999999</v>
      </c>
      <c r="AB2081">
        <v>1940.348</v>
      </c>
      <c r="AC2081">
        <v>1931.6573000000001</v>
      </c>
      <c r="AD2081">
        <v>1807.6052999999999</v>
      </c>
      <c r="AE2081">
        <v>1798.912</v>
      </c>
      <c r="AF2081">
        <v>1813.3852999999999</v>
      </c>
      <c r="AG2081">
        <v>1691.1413</v>
      </c>
      <c r="AH2081">
        <v>1547.6786999999999</v>
      </c>
      <c r="AI2081">
        <v>1217.8613</v>
      </c>
      <c r="AJ2081">
        <v>1128.6347000000001</v>
      </c>
      <c r="AK2081">
        <v>1147.6347000000001</v>
      </c>
      <c r="AL2081">
        <v>1160.1559999999999</v>
      </c>
      <c r="AM2081">
        <v>1210.2387000000001</v>
      </c>
      <c r="AN2081">
        <v>1100.1747</v>
      </c>
      <c r="AO2081">
        <v>1113.8906999999999</v>
      </c>
      <c r="AP2081">
        <v>1111.5972999999999</v>
      </c>
      <c r="AQ2081">
        <v>1133.9373000000001</v>
      </c>
      <c r="AR2081">
        <v>1792.588</v>
      </c>
      <c r="AS2081">
        <v>1894.7946999999999</v>
      </c>
      <c r="AT2081">
        <v>1867.66</v>
      </c>
      <c r="AU2081">
        <v>60.222222000000002</v>
      </c>
      <c r="AV2081">
        <v>59.111111000000001</v>
      </c>
      <c r="AW2081">
        <v>58.777777999999998</v>
      </c>
      <c r="AX2081">
        <v>58.777777999999998</v>
      </c>
      <c r="AY2081">
        <v>58.777777999999998</v>
      </c>
      <c r="AZ2081">
        <v>58.666666999999997</v>
      </c>
      <c r="BA2081">
        <v>58.444443999999997</v>
      </c>
      <c r="BB2081">
        <v>58.222222000000002</v>
      </c>
      <c r="BC2081">
        <v>59.277777999999998</v>
      </c>
      <c r="BD2081">
        <v>61.111111000000001</v>
      </c>
      <c r="BE2081">
        <v>64.111110999999994</v>
      </c>
      <c r="BF2081">
        <v>66.833332999999996</v>
      </c>
      <c r="BG2081">
        <v>69.722222000000002</v>
      </c>
      <c r="BH2081">
        <v>70.222222000000002</v>
      </c>
      <c r="BI2081">
        <v>70.5</v>
      </c>
      <c r="BJ2081">
        <v>70.111110999999994</v>
      </c>
      <c r="BK2081">
        <v>69.5</v>
      </c>
      <c r="BL2081">
        <v>67.777777999999998</v>
      </c>
      <c r="BM2081">
        <v>66.166667000000004</v>
      </c>
      <c r="BN2081">
        <v>64.166667000000004</v>
      </c>
      <c r="BO2081">
        <v>62.388888999999999</v>
      </c>
      <c r="BP2081">
        <v>62</v>
      </c>
      <c r="BQ2081">
        <v>61.444443999999997</v>
      </c>
      <c r="BR2081">
        <v>60.555556000000003</v>
      </c>
      <c r="BS2081">
        <v>-28.064</v>
      </c>
      <c r="BT2081">
        <v>-47.143230000000003</v>
      </c>
      <c r="BU2081">
        <v>-47.91386</v>
      </c>
      <c r="BV2081">
        <v>-45.01</v>
      </c>
      <c r="BW2081">
        <v>-45.268189999999997</v>
      </c>
      <c r="BX2081">
        <v>-66.741749999999996</v>
      </c>
      <c r="BY2081">
        <v>-63.352110000000003</v>
      </c>
      <c r="BZ2081">
        <v>40.699689999999997</v>
      </c>
      <c r="CA2081">
        <v>73.111170000000001</v>
      </c>
      <c r="CB2081">
        <v>54.457239999999999</v>
      </c>
      <c r="CC2081">
        <v>107.5891</v>
      </c>
      <c r="CD2081">
        <v>76.828440000000001</v>
      </c>
      <c r="CE2081">
        <v>71.650829999999999</v>
      </c>
      <c r="CF2081">
        <v>17.122579999999999</v>
      </c>
      <c r="CG2081">
        <v>20.072780000000002</v>
      </c>
      <c r="CH2081">
        <v>11.95051</v>
      </c>
      <c r="CI2081">
        <v>12.64429</v>
      </c>
      <c r="CJ2081">
        <v>155.38249999999999</v>
      </c>
      <c r="CK2081">
        <v>144.36799999999999</v>
      </c>
      <c r="CL2081">
        <v>206.41909999999999</v>
      </c>
      <c r="CM2081">
        <v>212.94919999999999</v>
      </c>
      <c r="CN2081">
        <v>32.539349999999999</v>
      </c>
      <c r="CO2081">
        <v>3.017989</v>
      </c>
      <c r="CP2081">
        <v>-24.697209999999998</v>
      </c>
      <c r="CQ2081">
        <v>888.35310000000004</v>
      </c>
      <c r="CR2081">
        <v>693.9787</v>
      </c>
      <c r="CS2081">
        <v>708.98440000000005</v>
      </c>
      <c r="CT2081">
        <v>655.01220000000001</v>
      </c>
      <c r="CU2081">
        <v>454.43939999999998</v>
      </c>
      <c r="CV2081">
        <v>407.7672</v>
      </c>
      <c r="CW2081">
        <v>923.03629999999998</v>
      </c>
      <c r="CX2081">
        <v>982.96190000000001</v>
      </c>
      <c r="CY2081">
        <v>1000.35</v>
      </c>
      <c r="CZ2081">
        <v>1162.32</v>
      </c>
      <c r="DA2081">
        <v>2221.123</v>
      </c>
      <c r="DB2081">
        <v>2192.201</v>
      </c>
      <c r="DC2081">
        <v>2842.6179999999999</v>
      </c>
      <c r="DD2081">
        <v>2117.1880000000001</v>
      </c>
      <c r="DE2081">
        <v>2022.329</v>
      </c>
      <c r="DF2081">
        <v>1728.8340000000001</v>
      </c>
      <c r="DG2081">
        <v>1647.7159999999999</v>
      </c>
      <c r="DH2081">
        <v>1787.8810000000001</v>
      </c>
      <c r="DI2081">
        <v>2018.4939999999999</v>
      </c>
      <c r="DJ2081">
        <v>2135.268</v>
      </c>
      <c r="DK2081">
        <v>2541.5790000000002</v>
      </c>
      <c r="DL2081">
        <v>2253.1880000000001</v>
      </c>
      <c r="DM2081">
        <v>2382.9810000000002</v>
      </c>
      <c r="DN2081">
        <v>2606.1039999999998</v>
      </c>
      <c r="DO2081">
        <v>18</v>
      </c>
      <c r="DP2081">
        <v>21</v>
      </c>
    </row>
    <row r="2082" spans="1:120" x14ac:dyDescent="0.25">
      <c r="A2082" t="str">
        <f t="shared" si="32"/>
        <v>AutoDR-Yes_All CBP_44446</v>
      </c>
      <c r="B2082" t="s">
        <v>62</v>
      </c>
      <c r="C2082" t="s">
        <v>322</v>
      </c>
      <c r="D2082" t="s">
        <v>61</v>
      </c>
      <c r="E2082" t="s">
        <v>61</v>
      </c>
      <c r="F2082" t="s">
        <v>61</v>
      </c>
      <c r="G2082" t="s">
        <v>61</v>
      </c>
      <c r="H2082" t="s">
        <v>98</v>
      </c>
      <c r="I2082" t="s">
        <v>61</v>
      </c>
      <c r="J2082" t="s">
        <v>61</v>
      </c>
      <c r="K2082" t="s">
        <v>197</v>
      </c>
      <c r="L2082" s="18">
        <v>44446</v>
      </c>
      <c r="M2082">
        <v>19</v>
      </c>
      <c r="N2082">
        <v>20</v>
      </c>
      <c r="O2082" t="s">
        <v>258</v>
      </c>
      <c r="P2082">
        <v>101</v>
      </c>
      <c r="Q2082">
        <v>101</v>
      </c>
      <c r="R2082">
        <v>1</v>
      </c>
      <c r="S2082">
        <v>0</v>
      </c>
      <c r="T2082">
        <v>0</v>
      </c>
      <c r="U2082">
        <v>0</v>
      </c>
      <c r="V2082">
        <v>0</v>
      </c>
      <c r="W2082">
        <v>4709.2894999999999</v>
      </c>
      <c r="X2082">
        <v>4129.7793000000001</v>
      </c>
      <c r="Y2082">
        <v>4173.308</v>
      </c>
      <c r="Z2082">
        <v>4272.2834000000003</v>
      </c>
      <c r="AA2082">
        <v>4243.7465000000002</v>
      </c>
      <c r="AB2082">
        <v>4056.1767</v>
      </c>
      <c r="AC2082">
        <v>4101.7248</v>
      </c>
      <c r="AD2082">
        <v>4486.8662999999997</v>
      </c>
      <c r="AE2082">
        <v>4697.9192999999996</v>
      </c>
      <c r="AF2082">
        <v>4687.3775999999998</v>
      </c>
      <c r="AG2082">
        <v>4772.9233000000004</v>
      </c>
      <c r="AH2082">
        <v>4841.2655999999997</v>
      </c>
      <c r="AI2082">
        <v>4956.9706999999999</v>
      </c>
      <c r="AJ2082">
        <v>4898.1666999999998</v>
      </c>
      <c r="AK2082">
        <v>4834.6187</v>
      </c>
      <c r="AL2082">
        <v>4899.8440000000001</v>
      </c>
      <c r="AM2082">
        <v>4712.2550000000001</v>
      </c>
      <c r="AN2082">
        <v>3615.7849000000001</v>
      </c>
      <c r="AO2082">
        <v>328.55667999999997</v>
      </c>
      <c r="AP2082">
        <v>344.44846000000001</v>
      </c>
      <c r="AQ2082">
        <v>2318.5068000000001</v>
      </c>
      <c r="AR2082">
        <v>3006.0880999999999</v>
      </c>
      <c r="AS2082">
        <v>3320.1846999999998</v>
      </c>
      <c r="AT2082">
        <v>3353.5</v>
      </c>
      <c r="AU2082">
        <v>84.559405999999996</v>
      </c>
      <c r="AV2082">
        <v>82.594678000000002</v>
      </c>
      <c r="AW2082">
        <v>81.164603999999997</v>
      </c>
      <c r="AX2082">
        <v>78.829826999999995</v>
      </c>
      <c r="AY2082">
        <v>77.420173000000005</v>
      </c>
      <c r="AZ2082">
        <v>75.030321999999998</v>
      </c>
      <c r="BA2082">
        <v>75.015469999999993</v>
      </c>
      <c r="BB2082">
        <v>74.524752000000007</v>
      </c>
      <c r="BC2082">
        <v>76.048885999999996</v>
      </c>
      <c r="BD2082">
        <v>79.918317000000002</v>
      </c>
      <c r="BE2082">
        <v>84.827350999999993</v>
      </c>
      <c r="BF2082">
        <v>89.337252000000007</v>
      </c>
      <c r="BG2082">
        <v>93.311881</v>
      </c>
      <c r="BH2082">
        <v>97.141707999999994</v>
      </c>
      <c r="BI2082">
        <v>100.96720000000001</v>
      </c>
      <c r="BJ2082">
        <v>103.35705</v>
      </c>
      <c r="BK2082">
        <v>104.68626</v>
      </c>
      <c r="BL2082">
        <v>103.77785</v>
      </c>
      <c r="BM2082">
        <v>102.76423</v>
      </c>
      <c r="BN2082">
        <v>99.694306999999995</v>
      </c>
      <c r="BO2082">
        <v>95.613242999999997</v>
      </c>
      <c r="BP2082">
        <v>93.107673000000005</v>
      </c>
      <c r="BQ2082">
        <v>89.323639</v>
      </c>
      <c r="BR2082">
        <v>85.059405999999996</v>
      </c>
      <c r="BS2082">
        <v>-498.9332</v>
      </c>
      <c r="BT2082">
        <v>151.70339999999999</v>
      </c>
      <c r="BU2082">
        <v>85.808369999999996</v>
      </c>
      <c r="BV2082">
        <v>17.549340000000001</v>
      </c>
      <c r="BW2082">
        <v>-51.975729999999999</v>
      </c>
      <c r="BX2082">
        <v>115.39749999999999</v>
      </c>
      <c r="BY2082">
        <v>65.078050000000005</v>
      </c>
      <c r="BZ2082">
        <v>-37.233580000000003</v>
      </c>
      <c r="CA2082">
        <v>-74.923079999999999</v>
      </c>
      <c r="CB2082">
        <v>-29.618659999999998</v>
      </c>
      <c r="CC2082">
        <v>4.9115200000000003</v>
      </c>
      <c r="CD2082">
        <v>-95.462289999999996</v>
      </c>
      <c r="CE2082">
        <v>-390.48020000000002</v>
      </c>
      <c r="CF2082">
        <v>-297.78480000000002</v>
      </c>
      <c r="CG2082">
        <v>-254.79230000000001</v>
      </c>
      <c r="CH2082">
        <v>-283.14190000000002</v>
      </c>
      <c r="CI2082">
        <v>67.393180000000001</v>
      </c>
      <c r="CJ2082">
        <v>1361.213</v>
      </c>
      <c r="CK2082">
        <v>4699.7460000000001</v>
      </c>
      <c r="CL2082">
        <v>4689.2150000000001</v>
      </c>
      <c r="CM2082">
        <v>2647.9540000000002</v>
      </c>
      <c r="CN2082">
        <v>1874.9359999999999</v>
      </c>
      <c r="CO2082">
        <v>1510.079</v>
      </c>
      <c r="CP2082">
        <v>1390.6579999999999</v>
      </c>
      <c r="CQ2082">
        <v>16057.69</v>
      </c>
      <c r="CR2082">
        <v>4113.1949999999997</v>
      </c>
      <c r="CS2082">
        <v>4118.0129999999999</v>
      </c>
      <c r="CT2082">
        <v>3759.87</v>
      </c>
      <c r="CU2082">
        <v>3430.2939999999999</v>
      </c>
      <c r="CV2082">
        <v>2779.739</v>
      </c>
      <c r="CW2082">
        <v>1760.251</v>
      </c>
      <c r="CX2082">
        <v>1833.056</v>
      </c>
      <c r="CY2082">
        <v>3009.165</v>
      </c>
      <c r="CZ2082">
        <v>3910.2939999999999</v>
      </c>
      <c r="DA2082">
        <v>4824.8670000000002</v>
      </c>
      <c r="DB2082">
        <v>5955.0029999999997</v>
      </c>
      <c r="DC2082">
        <v>7715.3119999999999</v>
      </c>
      <c r="DD2082">
        <v>8472.6730000000007</v>
      </c>
      <c r="DE2082">
        <v>9337.0789999999997</v>
      </c>
      <c r="DF2082">
        <v>9442.1949999999997</v>
      </c>
      <c r="DG2082">
        <v>9753.3670000000002</v>
      </c>
      <c r="DH2082">
        <v>10549.24</v>
      </c>
      <c r="DI2082">
        <v>10577.45</v>
      </c>
      <c r="DJ2082">
        <v>10828.33</v>
      </c>
      <c r="DK2082">
        <v>10918.06</v>
      </c>
      <c r="DL2082">
        <v>11329.05</v>
      </c>
      <c r="DM2082">
        <v>11819.39</v>
      </c>
      <c r="DN2082">
        <v>11791.88</v>
      </c>
      <c r="DO2082">
        <v>18</v>
      </c>
      <c r="DP2082">
        <v>21</v>
      </c>
    </row>
    <row r="2083" spans="1:120" hidden="1" x14ac:dyDescent="0.25">
      <c r="A2083" t="str">
        <f t="shared" si="32"/>
        <v>Size_Grp-Below 20 kW_All CBP_44446</v>
      </c>
      <c r="B2083" t="s">
        <v>62</v>
      </c>
      <c r="C2083" t="s">
        <v>259</v>
      </c>
      <c r="D2083" t="s">
        <v>61</v>
      </c>
      <c r="E2083" t="s">
        <v>61</v>
      </c>
      <c r="F2083" t="s">
        <v>61</v>
      </c>
      <c r="G2083" t="s">
        <v>61</v>
      </c>
      <c r="H2083" t="s">
        <v>61</v>
      </c>
      <c r="I2083" t="s">
        <v>61</v>
      </c>
      <c r="J2083" t="s">
        <v>260</v>
      </c>
      <c r="K2083" t="s">
        <v>197</v>
      </c>
      <c r="L2083" s="18">
        <v>44446</v>
      </c>
      <c r="M2083">
        <v>19</v>
      </c>
      <c r="N2083">
        <v>20</v>
      </c>
      <c r="O2083" t="s">
        <v>258</v>
      </c>
      <c r="P2083">
        <v>7</v>
      </c>
      <c r="Q2083">
        <v>6</v>
      </c>
      <c r="R2083">
        <v>1</v>
      </c>
      <c r="S2083">
        <v>0</v>
      </c>
      <c r="T2083">
        <v>1</v>
      </c>
      <c r="U2083">
        <v>0</v>
      </c>
      <c r="V2083">
        <v>1</v>
      </c>
      <c r="W2083">
        <v>5.2210000000000001</v>
      </c>
      <c r="X2083">
        <v>5.1965000000000003</v>
      </c>
      <c r="Y2083">
        <v>5.2</v>
      </c>
      <c r="Z2083">
        <v>5.2004999999999999</v>
      </c>
      <c r="AA2083">
        <v>5.202</v>
      </c>
      <c r="AB2083">
        <v>5.0765000000000002</v>
      </c>
      <c r="AC2083">
        <v>5.1994999999999996</v>
      </c>
      <c r="AD2083">
        <v>6.7469999999999999</v>
      </c>
      <c r="AE2083">
        <v>13.96</v>
      </c>
      <c r="AF2083">
        <v>16.711500000000001</v>
      </c>
      <c r="AG2083">
        <v>40.723999999999997</v>
      </c>
      <c r="AH2083">
        <v>44.555500000000002</v>
      </c>
      <c r="AI2083">
        <v>49.844999999999999</v>
      </c>
      <c r="AJ2083">
        <v>52.875999999999998</v>
      </c>
      <c r="AK2083">
        <v>55.86</v>
      </c>
      <c r="AL2083">
        <v>53.822499999999998</v>
      </c>
      <c r="AM2083">
        <v>56.330500000000001</v>
      </c>
      <c r="AN2083">
        <v>40.374499999999998</v>
      </c>
      <c r="AO2083">
        <v>50.088000000000001</v>
      </c>
      <c r="AP2083">
        <v>48.89</v>
      </c>
      <c r="AQ2083">
        <v>32.951500000000003</v>
      </c>
      <c r="AR2083">
        <v>5.7084999999999999</v>
      </c>
      <c r="AS2083">
        <v>5.2220000000000004</v>
      </c>
      <c r="AT2083">
        <v>5.2175000000000002</v>
      </c>
      <c r="AU2083">
        <v>74.785713999999999</v>
      </c>
      <c r="AV2083">
        <v>72.571428999999995</v>
      </c>
      <c r="AW2083">
        <v>71.928571000000005</v>
      </c>
      <c r="AX2083">
        <v>70.714286000000001</v>
      </c>
      <c r="AY2083">
        <v>69.857142999999994</v>
      </c>
      <c r="AZ2083">
        <v>68.428571000000005</v>
      </c>
      <c r="BA2083">
        <v>68.428571000000005</v>
      </c>
      <c r="BB2083">
        <v>68.142857000000006</v>
      </c>
      <c r="BC2083">
        <v>69</v>
      </c>
      <c r="BD2083">
        <v>71.5</v>
      </c>
      <c r="BE2083">
        <v>75.857142999999994</v>
      </c>
      <c r="BF2083">
        <v>80.785713999999999</v>
      </c>
      <c r="BG2083">
        <v>85.642857000000006</v>
      </c>
      <c r="BH2083">
        <v>89</v>
      </c>
      <c r="BI2083">
        <v>91.285713999999999</v>
      </c>
      <c r="BJ2083">
        <v>93.357142999999994</v>
      </c>
      <c r="BK2083">
        <v>93.571428999999995</v>
      </c>
      <c r="BL2083">
        <v>91.928571000000005</v>
      </c>
      <c r="BM2083">
        <v>89.857142999999994</v>
      </c>
      <c r="BN2083">
        <v>86.214286000000001</v>
      </c>
      <c r="BO2083">
        <v>82.642857000000006</v>
      </c>
      <c r="BP2083">
        <v>81</v>
      </c>
      <c r="BQ2083">
        <v>78.285713999999999</v>
      </c>
      <c r="BR2083">
        <v>75.285713999999999</v>
      </c>
      <c r="BS2083">
        <v>-2.6782400000000001E-2</v>
      </c>
      <c r="BT2083">
        <v>2.52883E-2</v>
      </c>
      <c r="BU2083">
        <v>-2.1235400000000001E-2</v>
      </c>
      <c r="BV2083">
        <v>-4.4035999999999997E-3</v>
      </c>
      <c r="BW2083">
        <v>-5.5475999999999998E-3</v>
      </c>
      <c r="BX2083">
        <v>8.3966600000000002E-2</v>
      </c>
      <c r="BY2083">
        <v>-0.43529580000000001</v>
      </c>
      <c r="BZ2083">
        <v>0.1987545</v>
      </c>
      <c r="CA2083">
        <v>-1.9146300000000002E-2</v>
      </c>
      <c r="CB2083">
        <v>3.8763000000000001E-3</v>
      </c>
      <c r="CC2083">
        <v>0.38404359999999998</v>
      </c>
      <c r="CD2083">
        <v>0.78074480000000002</v>
      </c>
      <c r="CE2083">
        <v>-2.4090449999999999</v>
      </c>
      <c r="CF2083">
        <v>-2.141232</v>
      </c>
      <c r="CG2083">
        <v>-1.360303</v>
      </c>
      <c r="CH2083">
        <v>-2.2798440000000002</v>
      </c>
      <c r="CI2083">
        <v>-9.3336520000000007</v>
      </c>
      <c r="CJ2083">
        <v>9.6322349999999997</v>
      </c>
      <c r="CK2083">
        <v>-4.1356700000000003E-2</v>
      </c>
      <c r="CL2083">
        <v>-4.3507309999999997</v>
      </c>
      <c r="CM2083">
        <v>1.3541529999999999</v>
      </c>
      <c r="CN2083">
        <v>-1.0752969999999999</v>
      </c>
      <c r="CO2083">
        <v>-9.1062299999999999E-2</v>
      </c>
      <c r="CP2083">
        <v>-1.6001100000000001E-2</v>
      </c>
      <c r="CQ2083">
        <v>2.4512000000000002E-3</v>
      </c>
      <c r="CR2083">
        <v>3.9649999999999999E-4</v>
      </c>
      <c r="CS2083">
        <v>3.4479999999999998E-4</v>
      </c>
      <c r="CT2083">
        <v>3.2499999999999999E-4</v>
      </c>
      <c r="CU2083">
        <v>5.285E-4</v>
      </c>
      <c r="CV2083">
        <v>1.00596E-2</v>
      </c>
      <c r="CW2083">
        <v>0.63226039999999994</v>
      </c>
      <c r="CX2083">
        <v>0.50079580000000001</v>
      </c>
      <c r="CY2083">
        <v>1.9086350000000001</v>
      </c>
      <c r="CZ2083">
        <v>0.25121399999999999</v>
      </c>
      <c r="DA2083">
        <v>5.8742660000000004</v>
      </c>
      <c r="DB2083">
        <v>7.0160400000000003</v>
      </c>
      <c r="DC2083">
        <v>7.9094519999999999</v>
      </c>
      <c r="DD2083">
        <v>0.77999560000000001</v>
      </c>
      <c r="DE2083">
        <v>4.654846</v>
      </c>
      <c r="DF2083">
        <v>0.79862379999999999</v>
      </c>
      <c r="DG2083">
        <v>7.322692</v>
      </c>
      <c r="DH2083">
        <v>1.8153109999999999</v>
      </c>
      <c r="DI2083">
        <v>12.261659999999999</v>
      </c>
      <c r="DJ2083">
        <v>6.8017430000000001</v>
      </c>
      <c r="DK2083">
        <v>8.0135830000000006</v>
      </c>
      <c r="DL2083">
        <v>3.523304</v>
      </c>
      <c r="DM2083">
        <v>2.7264500000000001E-2</v>
      </c>
      <c r="DN2083">
        <v>3.6259999999999998E-4</v>
      </c>
      <c r="DO2083">
        <v>18</v>
      </c>
      <c r="DP2083">
        <v>21</v>
      </c>
    </row>
    <row r="2084" spans="1:120" hidden="1" x14ac:dyDescent="0.25">
      <c r="A2084" t="str">
        <f t="shared" si="32"/>
        <v>sublap_id-SLAP_PGF1_All Elect_44446</v>
      </c>
      <c r="B2084" t="s">
        <v>62</v>
      </c>
      <c r="C2084" t="s">
        <v>289</v>
      </c>
      <c r="D2084" t="s">
        <v>61</v>
      </c>
      <c r="E2084" t="s">
        <v>290</v>
      </c>
      <c r="F2084" t="s">
        <v>61</v>
      </c>
      <c r="G2084" t="s">
        <v>61</v>
      </c>
      <c r="H2084" t="s">
        <v>61</v>
      </c>
      <c r="I2084" t="s">
        <v>61</v>
      </c>
      <c r="J2084" t="s">
        <v>61</v>
      </c>
      <c r="K2084" t="s">
        <v>190</v>
      </c>
      <c r="L2084" s="18">
        <v>44446</v>
      </c>
      <c r="M2084">
        <v>19</v>
      </c>
      <c r="N2084">
        <v>20</v>
      </c>
      <c r="O2084" t="s">
        <v>258</v>
      </c>
      <c r="P2084">
        <v>117</v>
      </c>
      <c r="Q2084">
        <v>117</v>
      </c>
      <c r="R2084">
        <v>0</v>
      </c>
      <c r="S2084">
        <v>0</v>
      </c>
      <c r="T2084">
        <v>0</v>
      </c>
      <c r="U2084">
        <v>0</v>
      </c>
      <c r="V2084">
        <v>0</v>
      </c>
      <c r="W2084">
        <v>7125.1615000000002</v>
      </c>
      <c r="X2084">
        <v>6185.4032999999999</v>
      </c>
      <c r="Y2084">
        <v>6228.6019999999999</v>
      </c>
      <c r="Z2084">
        <v>6328.1854000000003</v>
      </c>
      <c r="AA2084">
        <v>6297.1594999999998</v>
      </c>
      <c r="AB2084">
        <v>6109.4256999999998</v>
      </c>
      <c r="AC2084">
        <v>6170.1067999999996</v>
      </c>
      <c r="AD2084">
        <v>6663.8423000000003</v>
      </c>
      <c r="AE2084">
        <v>6881.9583000000002</v>
      </c>
      <c r="AF2084">
        <v>6860.7376000000004</v>
      </c>
      <c r="AG2084">
        <v>6908.4202999999998</v>
      </c>
      <c r="AH2084">
        <v>6969.9386000000004</v>
      </c>
      <c r="AI2084">
        <v>7061.5096999999996</v>
      </c>
      <c r="AJ2084">
        <v>6853.7927</v>
      </c>
      <c r="AK2084">
        <v>6788.1756999999998</v>
      </c>
      <c r="AL2084">
        <v>6855.652</v>
      </c>
      <c r="AM2084">
        <v>6663.9759999999997</v>
      </c>
      <c r="AN2084">
        <v>5430.0829000000003</v>
      </c>
      <c r="AO2084">
        <v>209.53667999999999</v>
      </c>
      <c r="AP2084">
        <v>231.14946</v>
      </c>
      <c r="AQ2084">
        <v>3916.7328000000002</v>
      </c>
      <c r="AR2084">
        <v>5092.5621000000001</v>
      </c>
      <c r="AS2084">
        <v>5406.3877000000002</v>
      </c>
      <c r="AT2084">
        <v>5439.6390000000001</v>
      </c>
      <c r="AU2084">
        <v>85.256522000000004</v>
      </c>
      <c r="AV2084">
        <v>83.286957000000001</v>
      </c>
      <c r="AW2084">
        <v>81.817391000000001</v>
      </c>
      <c r="AX2084">
        <v>79.408696000000006</v>
      </c>
      <c r="AY2084">
        <v>77.969565000000003</v>
      </c>
      <c r="AZ2084">
        <v>75.530434999999997</v>
      </c>
      <c r="BA2084">
        <v>75.530434999999997</v>
      </c>
      <c r="BB2084">
        <v>75</v>
      </c>
      <c r="BC2084">
        <v>76.469565000000003</v>
      </c>
      <c r="BD2084">
        <v>80.378260999999995</v>
      </c>
      <c r="BE2084">
        <v>85.286957000000001</v>
      </c>
      <c r="BF2084">
        <v>89.786957000000001</v>
      </c>
      <c r="BG2084">
        <v>93.756522000000004</v>
      </c>
      <c r="BH2084">
        <v>97.665216999999998</v>
      </c>
      <c r="BI2084">
        <v>101.60435</v>
      </c>
      <c r="BJ2084">
        <v>104.04348</v>
      </c>
      <c r="BK2084">
        <v>105.42174</v>
      </c>
      <c r="BL2084">
        <v>104.54348</v>
      </c>
      <c r="BM2084">
        <v>103.60435</v>
      </c>
      <c r="BN2084">
        <v>100.57391</v>
      </c>
      <c r="BO2084">
        <v>96.482608999999997</v>
      </c>
      <c r="BP2084">
        <v>93.952173999999999</v>
      </c>
      <c r="BQ2084">
        <v>90.104348000000002</v>
      </c>
      <c r="BR2084">
        <v>85.756522000000004</v>
      </c>
      <c r="BS2084">
        <v>-878.99599999999998</v>
      </c>
      <c r="BT2084">
        <v>280.49610000000001</v>
      </c>
      <c r="BU2084">
        <v>224.64330000000001</v>
      </c>
      <c r="BV2084">
        <v>151.61580000000001</v>
      </c>
      <c r="BW2084">
        <v>57.078690000000002</v>
      </c>
      <c r="BX2084">
        <v>196.17840000000001</v>
      </c>
      <c r="BY2084">
        <v>165.6721</v>
      </c>
      <c r="BZ2084">
        <v>-68.312190000000001</v>
      </c>
      <c r="CA2084">
        <v>-186.46940000000001</v>
      </c>
      <c r="CB2084">
        <v>-179.10079999999999</v>
      </c>
      <c r="CC2084">
        <v>-195.67179999999999</v>
      </c>
      <c r="CD2084">
        <v>-297.4452</v>
      </c>
      <c r="CE2084">
        <v>-570.95830000000001</v>
      </c>
      <c r="CF2084">
        <v>-339.4092</v>
      </c>
      <c r="CG2084">
        <v>-266.82839999999999</v>
      </c>
      <c r="CH2084">
        <v>-293.82569999999998</v>
      </c>
      <c r="CI2084">
        <v>62.479129999999998</v>
      </c>
      <c r="CJ2084">
        <v>1492.704</v>
      </c>
      <c r="CK2084">
        <v>6781.4639999999999</v>
      </c>
      <c r="CL2084">
        <v>6773.9089999999997</v>
      </c>
      <c r="CM2084">
        <v>3019.6260000000002</v>
      </c>
      <c r="CN2084">
        <v>1787.0070000000001</v>
      </c>
      <c r="CO2084">
        <v>1431.117</v>
      </c>
      <c r="CP2084" s="20">
        <v>1281.317</v>
      </c>
      <c r="CQ2084" s="20">
        <v>19964.78</v>
      </c>
      <c r="CR2084" s="20">
        <v>6748.366</v>
      </c>
      <c r="CS2084" s="20">
        <v>6900.0439999999999</v>
      </c>
      <c r="CT2084" s="20">
        <v>6199.3890000000001</v>
      </c>
      <c r="CU2084" s="20">
        <v>5130.5410000000002</v>
      </c>
      <c r="CV2084" s="20">
        <v>4079.5720000000001</v>
      </c>
      <c r="CW2084" s="20">
        <v>2514.6880000000001</v>
      </c>
      <c r="CX2084" s="20">
        <v>2329.4520000000002</v>
      </c>
      <c r="CY2084" s="20">
        <v>4571.8919999999998</v>
      </c>
      <c r="CZ2084" s="20">
        <v>5858.5379999999996</v>
      </c>
      <c r="DA2084" s="20">
        <v>7487.7250000000004</v>
      </c>
      <c r="DB2084" s="20">
        <v>8849.6659999999993</v>
      </c>
      <c r="DC2084" s="20">
        <v>10722.18</v>
      </c>
      <c r="DD2084" s="20">
        <v>11584.6</v>
      </c>
      <c r="DE2084" s="20">
        <v>12948.37</v>
      </c>
      <c r="DF2084" s="20">
        <v>13492.77</v>
      </c>
      <c r="DG2084" s="20">
        <v>13765.28</v>
      </c>
      <c r="DH2084" s="20">
        <v>15031.26</v>
      </c>
      <c r="DI2084" s="20">
        <v>14617.8</v>
      </c>
      <c r="DJ2084" s="20">
        <v>14846.74</v>
      </c>
      <c r="DK2084" s="20">
        <v>14920.36</v>
      </c>
      <c r="DL2084" s="20">
        <v>15754.89</v>
      </c>
      <c r="DM2084" s="20">
        <v>16257.64</v>
      </c>
      <c r="DN2084" s="20">
        <v>16242.77</v>
      </c>
      <c r="DO2084">
        <v>19</v>
      </c>
      <c r="DP2084">
        <v>20</v>
      </c>
    </row>
    <row r="2085" spans="1:120" hidden="1" x14ac:dyDescent="0.25">
      <c r="A2085" t="str">
        <f t="shared" si="32"/>
        <v>OtherDR-No_All Elect_44446</v>
      </c>
      <c r="B2085" t="s">
        <v>62</v>
      </c>
      <c r="C2085" t="s">
        <v>323</v>
      </c>
      <c r="D2085" t="s">
        <v>61</v>
      </c>
      <c r="E2085" t="s">
        <v>61</v>
      </c>
      <c r="F2085" t="s">
        <v>61</v>
      </c>
      <c r="G2085" t="s">
        <v>61</v>
      </c>
      <c r="H2085" t="s">
        <v>61</v>
      </c>
      <c r="I2085" t="s">
        <v>97</v>
      </c>
      <c r="J2085" t="s">
        <v>61</v>
      </c>
      <c r="K2085" t="s">
        <v>190</v>
      </c>
      <c r="L2085" s="18">
        <v>44446</v>
      </c>
      <c r="M2085">
        <v>19</v>
      </c>
      <c r="N2085">
        <v>20</v>
      </c>
      <c r="O2085" t="s">
        <v>258</v>
      </c>
      <c r="P2085">
        <v>117</v>
      </c>
      <c r="Q2085">
        <v>117</v>
      </c>
      <c r="R2085">
        <v>0</v>
      </c>
      <c r="S2085">
        <v>0</v>
      </c>
      <c r="T2085">
        <v>0</v>
      </c>
      <c r="U2085">
        <v>0</v>
      </c>
      <c r="V2085">
        <v>0</v>
      </c>
      <c r="W2085">
        <v>7125.1615000000002</v>
      </c>
      <c r="X2085">
        <v>6185.4032999999999</v>
      </c>
      <c r="Y2085">
        <v>6228.6019999999999</v>
      </c>
      <c r="Z2085">
        <v>6328.1854000000003</v>
      </c>
      <c r="AA2085">
        <v>6297.1594999999998</v>
      </c>
      <c r="AB2085">
        <v>6109.4256999999998</v>
      </c>
      <c r="AC2085">
        <v>6170.1067999999996</v>
      </c>
      <c r="AD2085">
        <v>6663.8423000000003</v>
      </c>
      <c r="AE2085">
        <v>6881.9583000000002</v>
      </c>
      <c r="AF2085">
        <v>6860.7376000000004</v>
      </c>
      <c r="AG2085">
        <v>6908.4202999999998</v>
      </c>
      <c r="AH2085">
        <v>6969.9386000000004</v>
      </c>
      <c r="AI2085">
        <v>7061.5096999999996</v>
      </c>
      <c r="AJ2085">
        <v>6853.7927</v>
      </c>
      <c r="AK2085">
        <v>6788.1756999999998</v>
      </c>
      <c r="AL2085">
        <v>6855.652</v>
      </c>
      <c r="AM2085">
        <v>6663.9759999999997</v>
      </c>
      <c r="AN2085">
        <v>5430.0829000000003</v>
      </c>
      <c r="AO2085">
        <v>209.53667999999999</v>
      </c>
      <c r="AP2085">
        <v>231.14946</v>
      </c>
      <c r="AQ2085">
        <v>3916.7328000000002</v>
      </c>
      <c r="AR2085">
        <v>5092.5621000000001</v>
      </c>
      <c r="AS2085">
        <v>5406.3877000000002</v>
      </c>
      <c r="AT2085">
        <v>5439.6390000000001</v>
      </c>
      <c r="AU2085">
        <v>85.256522000000004</v>
      </c>
      <c r="AV2085">
        <v>83.286957000000001</v>
      </c>
      <c r="AW2085">
        <v>81.817391000000001</v>
      </c>
      <c r="AX2085">
        <v>79.408696000000006</v>
      </c>
      <c r="AY2085">
        <v>77.969565000000003</v>
      </c>
      <c r="AZ2085">
        <v>75.530434999999997</v>
      </c>
      <c r="BA2085">
        <v>75.530434999999997</v>
      </c>
      <c r="BB2085">
        <v>75</v>
      </c>
      <c r="BC2085">
        <v>76.469565000000003</v>
      </c>
      <c r="BD2085">
        <v>80.378260999999995</v>
      </c>
      <c r="BE2085">
        <v>85.286957000000001</v>
      </c>
      <c r="BF2085">
        <v>89.786957000000001</v>
      </c>
      <c r="BG2085">
        <v>93.756522000000004</v>
      </c>
      <c r="BH2085">
        <v>97.665216999999998</v>
      </c>
      <c r="BI2085">
        <v>101.60435</v>
      </c>
      <c r="BJ2085">
        <v>104.04348</v>
      </c>
      <c r="BK2085">
        <v>105.42174</v>
      </c>
      <c r="BL2085">
        <v>104.54348</v>
      </c>
      <c r="BM2085">
        <v>103.60435</v>
      </c>
      <c r="BN2085">
        <v>100.57391</v>
      </c>
      <c r="BO2085">
        <v>96.482608999999997</v>
      </c>
      <c r="BP2085">
        <v>93.952173999999999</v>
      </c>
      <c r="BQ2085">
        <v>90.104348000000002</v>
      </c>
      <c r="BR2085">
        <v>85.756522000000004</v>
      </c>
      <c r="BS2085">
        <v>-878.99599999999998</v>
      </c>
      <c r="BT2085">
        <v>280.49610000000001</v>
      </c>
      <c r="BU2085">
        <v>224.64330000000001</v>
      </c>
      <c r="BV2085">
        <v>151.61580000000001</v>
      </c>
      <c r="BW2085">
        <v>57.078690000000002</v>
      </c>
      <c r="BX2085">
        <v>196.17840000000001</v>
      </c>
      <c r="BY2085">
        <v>165.6721</v>
      </c>
      <c r="BZ2085">
        <v>-68.312190000000001</v>
      </c>
      <c r="CA2085">
        <v>-186.46940000000001</v>
      </c>
      <c r="CB2085">
        <v>-179.10079999999999</v>
      </c>
      <c r="CC2085">
        <v>-195.67179999999999</v>
      </c>
      <c r="CD2085">
        <v>-297.4452</v>
      </c>
      <c r="CE2085">
        <v>-570.95830000000001</v>
      </c>
      <c r="CF2085">
        <v>-339.4092</v>
      </c>
      <c r="CG2085">
        <v>-266.82839999999999</v>
      </c>
      <c r="CH2085">
        <v>-293.82569999999998</v>
      </c>
      <c r="CI2085">
        <v>62.479129999999998</v>
      </c>
      <c r="CJ2085">
        <v>1492.704</v>
      </c>
      <c r="CK2085">
        <v>6781.4639999999999</v>
      </c>
      <c r="CL2085">
        <v>6773.9089999999997</v>
      </c>
      <c r="CM2085">
        <v>3019.6260000000002</v>
      </c>
      <c r="CN2085">
        <v>1787.0070000000001</v>
      </c>
      <c r="CO2085">
        <v>1431.117</v>
      </c>
      <c r="CP2085" s="20">
        <v>1281.317</v>
      </c>
      <c r="CQ2085" s="20">
        <v>19964.78</v>
      </c>
      <c r="CR2085" s="20">
        <v>6748.366</v>
      </c>
      <c r="CS2085" s="20">
        <v>6900.0439999999999</v>
      </c>
      <c r="CT2085" s="20">
        <v>6199.3890000000001</v>
      </c>
      <c r="CU2085" s="20">
        <v>5130.5410000000002</v>
      </c>
      <c r="CV2085" s="20">
        <v>4079.5720000000001</v>
      </c>
      <c r="CW2085" s="20">
        <v>2514.6880000000001</v>
      </c>
      <c r="CX2085" s="20">
        <v>2329.4520000000002</v>
      </c>
      <c r="CY2085" s="20">
        <v>4571.8919999999998</v>
      </c>
      <c r="CZ2085" s="20">
        <v>5858.5379999999996</v>
      </c>
      <c r="DA2085" s="20">
        <v>7487.7250000000004</v>
      </c>
      <c r="DB2085" s="20">
        <v>8849.6659999999993</v>
      </c>
      <c r="DC2085" s="20">
        <v>10722.18</v>
      </c>
      <c r="DD2085" s="20">
        <v>11584.6</v>
      </c>
      <c r="DE2085" s="20">
        <v>12948.37</v>
      </c>
      <c r="DF2085" s="20">
        <v>13492.77</v>
      </c>
      <c r="DG2085" s="20">
        <v>13765.28</v>
      </c>
      <c r="DH2085" s="20">
        <v>15031.26</v>
      </c>
      <c r="DI2085" s="20">
        <v>14617.8</v>
      </c>
      <c r="DJ2085" s="20">
        <v>14846.74</v>
      </c>
      <c r="DK2085" s="20">
        <v>14920.36</v>
      </c>
      <c r="DL2085" s="20">
        <v>15754.89</v>
      </c>
      <c r="DM2085" s="20">
        <v>16257.64</v>
      </c>
      <c r="DN2085" s="20">
        <v>16242.77</v>
      </c>
      <c r="DO2085">
        <v>19</v>
      </c>
      <c r="DP2085">
        <v>20</v>
      </c>
    </row>
    <row r="2086" spans="1:120" hidden="1" x14ac:dyDescent="0.25">
      <c r="A2086" t="str">
        <f t="shared" si="32"/>
        <v>LCA-Greater Fresno Area_All Elect_44446</v>
      </c>
      <c r="B2086" t="s">
        <v>62</v>
      </c>
      <c r="C2086" t="s">
        <v>224</v>
      </c>
      <c r="D2086" t="s">
        <v>182</v>
      </c>
      <c r="E2086" t="s">
        <v>61</v>
      </c>
      <c r="F2086" t="s">
        <v>61</v>
      </c>
      <c r="G2086" t="s">
        <v>61</v>
      </c>
      <c r="H2086" t="s">
        <v>61</v>
      </c>
      <c r="I2086" t="s">
        <v>61</v>
      </c>
      <c r="J2086" t="s">
        <v>61</v>
      </c>
      <c r="K2086" t="s">
        <v>190</v>
      </c>
      <c r="L2086" s="18">
        <v>44446</v>
      </c>
      <c r="M2086">
        <v>19</v>
      </c>
      <c r="N2086">
        <v>20</v>
      </c>
      <c r="O2086" t="s">
        <v>258</v>
      </c>
      <c r="P2086">
        <v>117</v>
      </c>
      <c r="Q2086">
        <v>117</v>
      </c>
      <c r="R2086">
        <v>0</v>
      </c>
      <c r="S2086">
        <v>0</v>
      </c>
      <c r="T2086">
        <v>0</v>
      </c>
      <c r="U2086">
        <v>0</v>
      </c>
      <c r="V2086">
        <v>0</v>
      </c>
      <c r="W2086">
        <v>7125.1615000000002</v>
      </c>
      <c r="X2086">
        <v>6185.4032999999999</v>
      </c>
      <c r="Y2086">
        <v>6228.6019999999999</v>
      </c>
      <c r="Z2086">
        <v>6328.1854000000003</v>
      </c>
      <c r="AA2086">
        <v>6297.1594999999998</v>
      </c>
      <c r="AB2086">
        <v>6109.4256999999998</v>
      </c>
      <c r="AC2086">
        <v>6170.1067999999996</v>
      </c>
      <c r="AD2086">
        <v>6663.8423000000003</v>
      </c>
      <c r="AE2086">
        <v>6881.9583000000002</v>
      </c>
      <c r="AF2086">
        <v>6860.7376000000004</v>
      </c>
      <c r="AG2086">
        <v>6908.4202999999998</v>
      </c>
      <c r="AH2086">
        <v>6969.9386000000004</v>
      </c>
      <c r="AI2086">
        <v>7061.5096999999996</v>
      </c>
      <c r="AJ2086">
        <v>6853.7927</v>
      </c>
      <c r="AK2086">
        <v>6788.1756999999998</v>
      </c>
      <c r="AL2086">
        <v>6855.652</v>
      </c>
      <c r="AM2086">
        <v>6663.9759999999997</v>
      </c>
      <c r="AN2086">
        <v>5430.0829000000003</v>
      </c>
      <c r="AO2086">
        <v>209.53667999999999</v>
      </c>
      <c r="AP2086">
        <v>231.14946</v>
      </c>
      <c r="AQ2086">
        <v>3916.7328000000002</v>
      </c>
      <c r="AR2086">
        <v>5092.5621000000001</v>
      </c>
      <c r="AS2086">
        <v>5406.3877000000002</v>
      </c>
      <c r="AT2086">
        <v>5439.6390000000001</v>
      </c>
      <c r="AU2086">
        <v>85.256522000000004</v>
      </c>
      <c r="AV2086">
        <v>83.286957000000001</v>
      </c>
      <c r="AW2086">
        <v>81.817391000000001</v>
      </c>
      <c r="AX2086">
        <v>79.408696000000006</v>
      </c>
      <c r="AY2086">
        <v>77.969565000000003</v>
      </c>
      <c r="AZ2086">
        <v>75.530434999999997</v>
      </c>
      <c r="BA2086">
        <v>75.530434999999997</v>
      </c>
      <c r="BB2086">
        <v>75</v>
      </c>
      <c r="BC2086">
        <v>76.469565000000003</v>
      </c>
      <c r="BD2086">
        <v>80.378260999999995</v>
      </c>
      <c r="BE2086">
        <v>85.286957000000001</v>
      </c>
      <c r="BF2086">
        <v>89.786957000000001</v>
      </c>
      <c r="BG2086">
        <v>93.756522000000004</v>
      </c>
      <c r="BH2086">
        <v>97.665216999999998</v>
      </c>
      <c r="BI2086">
        <v>101.60435</v>
      </c>
      <c r="BJ2086">
        <v>104.04348</v>
      </c>
      <c r="BK2086">
        <v>105.42174</v>
      </c>
      <c r="BL2086">
        <v>104.54348</v>
      </c>
      <c r="BM2086">
        <v>103.60435</v>
      </c>
      <c r="BN2086">
        <v>100.57391</v>
      </c>
      <c r="BO2086">
        <v>96.482608999999997</v>
      </c>
      <c r="BP2086">
        <v>93.952173999999999</v>
      </c>
      <c r="BQ2086">
        <v>90.104348000000002</v>
      </c>
      <c r="BR2086">
        <v>85.756522000000004</v>
      </c>
      <c r="BS2086">
        <v>-878.99599999999998</v>
      </c>
      <c r="BT2086">
        <v>280.49610000000001</v>
      </c>
      <c r="BU2086">
        <v>224.64330000000001</v>
      </c>
      <c r="BV2086">
        <v>151.61580000000001</v>
      </c>
      <c r="BW2086">
        <v>57.078690000000002</v>
      </c>
      <c r="BX2086">
        <v>196.17840000000001</v>
      </c>
      <c r="BY2086">
        <v>165.6721</v>
      </c>
      <c r="BZ2086">
        <v>-68.312190000000001</v>
      </c>
      <c r="CA2086">
        <v>-186.46940000000001</v>
      </c>
      <c r="CB2086">
        <v>-179.10079999999999</v>
      </c>
      <c r="CC2086">
        <v>-195.67179999999999</v>
      </c>
      <c r="CD2086">
        <v>-297.4452</v>
      </c>
      <c r="CE2086">
        <v>-570.95830000000001</v>
      </c>
      <c r="CF2086">
        <v>-339.4092</v>
      </c>
      <c r="CG2086">
        <v>-266.82839999999999</v>
      </c>
      <c r="CH2086">
        <v>-293.82569999999998</v>
      </c>
      <c r="CI2086">
        <v>62.479129999999998</v>
      </c>
      <c r="CJ2086">
        <v>1492.704</v>
      </c>
      <c r="CK2086">
        <v>6781.4639999999999</v>
      </c>
      <c r="CL2086">
        <v>6773.9089999999997</v>
      </c>
      <c r="CM2086">
        <v>3019.6260000000002</v>
      </c>
      <c r="CN2086">
        <v>1787.0070000000001</v>
      </c>
      <c r="CO2086">
        <v>1431.117</v>
      </c>
      <c r="CP2086" s="20">
        <v>1281.317</v>
      </c>
      <c r="CQ2086" s="20">
        <v>19964.78</v>
      </c>
      <c r="CR2086" s="20">
        <v>6748.366</v>
      </c>
      <c r="CS2086" s="20">
        <v>6900.0439999999999</v>
      </c>
      <c r="CT2086" s="20">
        <v>6199.3890000000001</v>
      </c>
      <c r="CU2086" s="20">
        <v>5130.5410000000002</v>
      </c>
      <c r="CV2086" s="20">
        <v>4079.5720000000001</v>
      </c>
      <c r="CW2086" s="20">
        <v>2514.6880000000001</v>
      </c>
      <c r="CX2086" s="20">
        <v>2329.4520000000002</v>
      </c>
      <c r="CY2086" s="20">
        <v>4571.8919999999998</v>
      </c>
      <c r="CZ2086" s="20">
        <v>5858.5379999999996</v>
      </c>
      <c r="DA2086" s="20">
        <v>7487.7250000000004</v>
      </c>
      <c r="DB2086" s="20">
        <v>8849.6659999999993</v>
      </c>
      <c r="DC2086" s="20">
        <v>10722.18</v>
      </c>
      <c r="DD2086" s="20">
        <v>11584.6</v>
      </c>
      <c r="DE2086" s="20">
        <v>12948.37</v>
      </c>
      <c r="DF2086" s="20">
        <v>13492.77</v>
      </c>
      <c r="DG2086" s="20">
        <v>13765.28</v>
      </c>
      <c r="DH2086" s="20">
        <v>15031.26</v>
      </c>
      <c r="DI2086" s="20">
        <v>14617.8</v>
      </c>
      <c r="DJ2086" s="20">
        <v>14846.74</v>
      </c>
      <c r="DK2086" s="20">
        <v>14920.36</v>
      </c>
      <c r="DL2086" s="20">
        <v>15754.89</v>
      </c>
      <c r="DM2086" s="20">
        <v>16257.64</v>
      </c>
      <c r="DN2086" s="20">
        <v>16242.77</v>
      </c>
      <c r="DO2086">
        <v>19</v>
      </c>
      <c r="DP2086">
        <v>20</v>
      </c>
    </row>
    <row r="2087" spans="1:120" hidden="1" x14ac:dyDescent="0.25">
      <c r="A2087" t="str">
        <f t="shared" si="32"/>
        <v>Industry_Type-1. Agriculture, Mining &amp; Construction_All Elect_44446</v>
      </c>
      <c r="B2087" t="s">
        <v>62</v>
      </c>
      <c r="C2087" t="s">
        <v>211</v>
      </c>
      <c r="D2087" t="s">
        <v>61</v>
      </c>
      <c r="E2087" t="s">
        <v>61</v>
      </c>
      <c r="F2087" t="s">
        <v>61</v>
      </c>
      <c r="G2087" t="s">
        <v>30</v>
      </c>
      <c r="H2087" t="s">
        <v>61</v>
      </c>
      <c r="I2087" t="s">
        <v>61</v>
      </c>
      <c r="J2087" t="s">
        <v>61</v>
      </c>
      <c r="K2087" t="s">
        <v>190</v>
      </c>
      <c r="L2087" s="18">
        <v>44446</v>
      </c>
      <c r="M2087">
        <v>19</v>
      </c>
      <c r="N2087">
        <v>20</v>
      </c>
      <c r="O2087" t="s">
        <v>258</v>
      </c>
      <c r="P2087">
        <v>85</v>
      </c>
      <c r="Q2087">
        <v>85</v>
      </c>
      <c r="R2087">
        <v>0</v>
      </c>
      <c r="S2087">
        <v>0</v>
      </c>
      <c r="T2087">
        <v>0</v>
      </c>
      <c r="U2087">
        <v>0</v>
      </c>
      <c r="V2087">
        <v>0</v>
      </c>
      <c r="W2087">
        <v>5131.3600999999999</v>
      </c>
      <c r="X2087">
        <v>4185.5559000000003</v>
      </c>
      <c r="Y2087">
        <v>4229.9823999999999</v>
      </c>
      <c r="Z2087">
        <v>4330.7088000000003</v>
      </c>
      <c r="AA2087">
        <v>4300.7749000000003</v>
      </c>
      <c r="AB2087">
        <v>4112.7695000000003</v>
      </c>
      <c r="AC2087">
        <v>4167.5018</v>
      </c>
      <c r="AD2087">
        <v>4657.1093000000001</v>
      </c>
      <c r="AE2087">
        <v>4874.4007000000001</v>
      </c>
      <c r="AF2087">
        <v>4858.1445999999996</v>
      </c>
      <c r="AG2087">
        <v>4906.7133000000003</v>
      </c>
      <c r="AH2087">
        <v>4969.1116000000002</v>
      </c>
      <c r="AI2087">
        <v>5059.0337</v>
      </c>
      <c r="AJ2087">
        <v>4850.2897000000003</v>
      </c>
      <c r="AK2087">
        <v>4782.9507000000003</v>
      </c>
      <c r="AL2087">
        <v>4848.6319999999996</v>
      </c>
      <c r="AM2087">
        <v>4654.9750000000004</v>
      </c>
      <c r="AN2087">
        <v>3577.3789000000002</v>
      </c>
      <c r="AO2087">
        <v>208.51468</v>
      </c>
      <c r="AP2087">
        <v>230.12345999999999</v>
      </c>
      <c r="AQ2087">
        <v>2492.1327999999999</v>
      </c>
      <c r="AR2087">
        <v>3227.4701</v>
      </c>
      <c r="AS2087">
        <v>3425.3543</v>
      </c>
      <c r="AT2087">
        <v>3459.2114000000001</v>
      </c>
      <c r="AU2087">
        <v>85.5</v>
      </c>
      <c r="AV2087">
        <v>83.5</v>
      </c>
      <c r="AW2087">
        <v>82</v>
      </c>
      <c r="AX2087">
        <v>79.5</v>
      </c>
      <c r="AY2087">
        <v>78</v>
      </c>
      <c r="AZ2087">
        <v>75.5</v>
      </c>
      <c r="BA2087">
        <v>75.5</v>
      </c>
      <c r="BB2087">
        <v>75</v>
      </c>
      <c r="BC2087">
        <v>76.5</v>
      </c>
      <c r="BD2087">
        <v>80.5</v>
      </c>
      <c r="BE2087">
        <v>85.5</v>
      </c>
      <c r="BF2087">
        <v>90</v>
      </c>
      <c r="BG2087">
        <v>94</v>
      </c>
      <c r="BH2087">
        <v>98</v>
      </c>
      <c r="BI2087">
        <v>102</v>
      </c>
      <c r="BJ2087">
        <v>104.5</v>
      </c>
      <c r="BK2087">
        <v>106</v>
      </c>
      <c r="BL2087">
        <v>105</v>
      </c>
      <c r="BM2087">
        <v>104</v>
      </c>
      <c r="BN2087">
        <v>101</v>
      </c>
      <c r="BO2087">
        <v>97</v>
      </c>
      <c r="BP2087">
        <v>94.5</v>
      </c>
      <c r="BQ2087">
        <v>90.5</v>
      </c>
      <c r="BR2087">
        <v>86</v>
      </c>
      <c r="BS2087">
        <v>-935.5222</v>
      </c>
      <c r="BT2087">
        <v>365.0215</v>
      </c>
      <c r="BU2087">
        <v>312.94560000000001</v>
      </c>
      <c r="BV2087">
        <v>249.23939999999999</v>
      </c>
      <c r="BW2087">
        <v>169.9349</v>
      </c>
      <c r="BX2087">
        <v>275.69</v>
      </c>
      <c r="BY2087">
        <v>244.8365</v>
      </c>
      <c r="BZ2087">
        <v>-136.78100000000001</v>
      </c>
      <c r="CA2087">
        <v>-277.36250000000001</v>
      </c>
      <c r="CB2087">
        <v>-258.39690000000002</v>
      </c>
      <c r="CC2087">
        <v>-239.72540000000001</v>
      </c>
      <c r="CD2087">
        <v>-208.86660000000001</v>
      </c>
      <c r="CE2087">
        <v>-230.364</v>
      </c>
      <c r="CF2087">
        <v>10.669739999999999</v>
      </c>
      <c r="CG2087">
        <v>84.931160000000006</v>
      </c>
      <c r="CH2087">
        <v>2.88991</v>
      </c>
      <c r="CI2087">
        <v>158.61490000000001</v>
      </c>
      <c r="CJ2087">
        <v>1267.8630000000001</v>
      </c>
      <c r="CK2087">
        <v>4717.8760000000002</v>
      </c>
      <c r="CL2087">
        <v>4720.1180000000004</v>
      </c>
      <c r="CM2087">
        <v>2395.335</v>
      </c>
      <c r="CN2087">
        <v>1607.364</v>
      </c>
      <c r="CO2087">
        <v>1374.748</v>
      </c>
      <c r="CP2087">
        <v>1274.1869999999999</v>
      </c>
      <c r="CQ2087">
        <v>15518.89</v>
      </c>
      <c r="CR2087">
        <v>6068.7449999999999</v>
      </c>
      <c r="CS2087">
        <v>6076.4049999999997</v>
      </c>
      <c r="CT2087">
        <v>5234.3850000000002</v>
      </c>
      <c r="CU2087">
        <v>3982.9659999999999</v>
      </c>
      <c r="CV2087">
        <v>3329.1849999999999</v>
      </c>
      <c r="CW2087">
        <v>1659.7529999999999</v>
      </c>
      <c r="CX2087">
        <v>1515.5129999999999</v>
      </c>
      <c r="CY2087">
        <v>3277.62</v>
      </c>
      <c r="CZ2087">
        <v>4452.4889999999996</v>
      </c>
      <c r="DA2087">
        <v>6001.6049999999996</v>
      </c>
      <c r="DB2087">
        <v>7004.6679999999997</v>
      </c>
      <c r="DC2087">
        <v>7951.277</v>
      </c>
      <c r="DD2087">
        <v>8719.6119999999992</v>
      </c>
      <c r="DE2087">
        <v>10185.36</v>
      </c>
      <c r="DF2087">
        <v>10585.36</v>
      </c>
      <c r="DG2087">
        <v>10573.71</v>
      </c>
      <c r="DH2087">
        <v>11418.9</v>
      </c>
      <c r="DI2087">
        <v>10940.43</v>
      </c>
      <c r="DJ2087">
        <v>11093.51</v>
      </c>
      <c r="DK2087">
        <v>11179.67</v>
      </c>
      <c r="DL2087">
        <v>11698.97</v>
      </c>
      <c r="DM2087">
        <v>12077.68</v>
      </c>
      <c r="DN2087">
        <v>11888.3</v>
      </c>
      <c r="DO2087">
        <v>19</v>
      </c>
      <c r="DP2087">
        <v>20</v>
      </c>
    </row>
    <row r="2088" spans="1:120" hidden="1" x14ac:dyDescent="0.25">
      <c r="A2088" t="str">
        <f t="shared" si="32"/>
        <v>Aggregator-Polaris Energy Services_All Elect_44446</v>
      </c>
      <c r="B2088" t="s">
        <v>62</v>
      </c>
      <c r="C2088" t="s">
        <v>223</v>
      </c>
      <c r="D2088" t="s">
        <v>61</v>
      </c>
      <c r="E2088" t="s">
        <v>61</v>
      </c>
      <c r="F2088" t="s">
        <v>168</v>
      </c>
      <c r="G2088" t="s">
        <v>61</v>
      </c>
      <c r="H2088" t="s">
        <v>61</v>
      </c>
      <c r="I2088" t="s">
        <v>61</v>
      </c>
      <c r="J2088" t="s">
        <v>61</v>
      </c>
      <c r="K2088" t="s">
        <v>190</v>
      </c>
      <c r="L2088" s="18">
        <v>44446</v>
      </c>
      <c r="M2088">
        <v>19</v>
      </c>
      <c r="N2088">
        <v>20</v>
      </c>
      <c r="O2088" t="s">
        <v>258</v>
      </c>
      <c r="P2088">
        <v>117</v>
      </c>
      <c r="Q2088">
        <v>117</v>
      </c>
      <c r="R2088">
        <v>0</v>
      </c>
      <c r="S2088">
        <v>0</v>
      </c>
      <c r="T2088">
        <v>0</v>
      </c>
      <c r="U2088">
        <v>0</v>
      </c>
      <c r="V2088">
        <v>0</v>
      </c>
      <c r="W2088">
        <v>7125.1615000000002</v>
      </c>
      <c r="X2088">
        <v>6185.4032999999999</v>
      </c>
      <c r="Y2088">
        <v>6228.6019999999999</v>
      </c>
      <c r="Z2088">
        <v>6328.1854000000003</v>
      </c>
      <c r="AA2088">
        <v>6297.1594999999998</v>
      </c>
      <c r="AB2088">
        <v>6109.4256999999998</v>
      </c>
      <c r="AC2088">
        <v>6170.1067999999996</v>
      </c>
      <c r="AD2088">
        <v>6663.8423000000003</v>
      </c>
      <c r="AE2088">
        <v>6881.9583000000002</v>
      </c>
      <c r="AF2088">
        <v>6860.7376000000004</v>
      </c>
      <c r="AG2088">
        <v>6908.4202999999998</v>
      </c>
      <c r="AH2088">
        <v>6969.9386000000004</v>
      </c>
      <c r="AI2088">
        <v>7061.5096999999996</v>
      </c>
      <c r="AJ2088">
        <v>6853.7927</v>
      </c>
      <c r="AK2088">
        <v>6788.1756999999998</v>
      </c>
      <c r="AL2088">
        <v>6855.652</v>
      </c>
      <c r="AM2088">
        <v>6663.9759999999997</v>
      </c>
      <c r="AN2088">
        <v>5430.0829000000003</v>
      </c>
      <c r="AO2088">
        <v>209.53667999999999</v>
      </c>
      <c r="AP2088">
        <v>231.14946</v>
      </c>
      <c r="AQ2088">
        <v>3916.7328000000002</v>
      </c>
      <c r="AR2088">
        <v>5092.5621000000001</v>
      </c>
      <c r="AS2088">
        <v>5406.3877000000002</v>
      </c>
      <c r="AT2088">
        <v>5439.6390000000001</v>
      </c>
      <c r="AU2088">
        <v>85.256522000000004</v>
      </c>
      <c r="AV2088">
        <v>83.286957000000001</v>
      </c>
      <c r="AW2088">
        <v>81.817391000000001</v>
      </c>
      <c r="AX2088">
        <v>79.408696000000006</v>
      </c>
      <c r="AY2088">
        <v>77.969565000000003</v>
      </c>
      <c r="AZ2088">
        <v>75.530434999999997</v>
      </c>
      <c r="BA2088">
        <v>75.530434999999997</v>
      </c>
      <c r="BB2088">
        <v>75</v>
      </c>
      <c r="BC2088">
        <v>76.469565000000003</v>
      </c>
      <c r="BD2088">
        <v>80.378260999999995</v>
      </c>
      <c r="BE2088">
        <v>85.286957000000001</v>
      </c>
      <c r="BF2088">
        <v>89.786957000000001</v>
      </c>
      <c r="BG2088">
        <v>93.756522000000004</v>
      </c>
      <c r="BH2088">
        <v>97.665216999999998</v>
      </c>
      <c r="BI2088">
        <v>101.60435</v>
      </c>
      <c r="BJ2088">
        <v>104.04348</v>
      </c>
      <c r="BK2088">
        <v>105.42174</v>
      </c>
      <c r="BL2088">
        <v>104.54348</v>
      </c>
      <c r="BM2088">
        <v>103.60435</v>
      </c>
      <c r="BN2088">
        <v>100.57391</v>
      </c>
      <c r="BO2088">
        <v>96.482608999999997</v>
      </c>
      <c r="BP2088">
        <v>93.952173999999999</v>
      </c>
      <c r="BQ2088">
        <v>90.104348000000002</v>
      </c>
      <c r="BR2088">
        <v>85.756522000000004</v>
      </c>
      <c r="BS2088">
        <v>-878.99599999999998</v>
      </c>
      <c r="BT2088">
        <v>280.49610000000001</v>
      </c>
      <c r="BU2088">
        <v>224.64330000000001</v>
      </c>
      <c r="BV2088">
        <v>151.61580000000001</v>
      </c>
      <c r="BW2088">
        <v>57.078690000000002</v>
      </c>
      <c r="BX2088">
        <v>196.17840000000001</v>
      </c>
      <c r="BY2088">
        <v>165.6721</v>
      </c>
      <c r="BZ2088">
        <v>-68.312190000000001</v>
      </c>
      <c r="CA2088">
        <v>-186.46940000000001</v>
      </c>
      <c r="CB2088">
        <v>-179.10079999999999</v>
      </c>
      <c r="CC2088">
        <v>-195.67179999999999</v>
      </c>
      <c r="CD2088">
        <v>-297.4452</v>
      </c>
      <c r="CE2088">
        <v>-570.95830000000001</v>
      </c>
      <c r="CF2088">
        <v>-339.4092</v>
      </c>
      <c r="CG2088">
        <v>-266.82839999999999</v>
      </c>
      <c r="CH2088">
        <v>-293.82569999999998</v>
      </c>
      <c r="CI2088">
        <v>62.479129999999998</v>
      </c>
      <c r="CJ2088">
        <v>1492.704</v>
      </c>
      <c r="CK2088">
        <v>6781.4639999999999</v>
      </c>
      <c r="CL2088">
        <v>6773.9089999999997</v>
      </c>
      <c r="CM2088">
        <v>3019.6260000000002</v>
      </c>
      <c r="CN2088">
        <v>1787.0070000000001</v>
      </c>
      <c r="CO2088">
        <v>1431.117</v>
      </c>
      <c r="CP2088" s="20">
        <v>1281.317</v>
      </c>
      <c r="CQ2088" s="20">
        <v>19964.78</v>
      </c>
      <c r="CR2088" s="20">
        <v>6748.366</v>
      </c>
      <c r="CS2088" s="20">
        <v>6900.0439999999999</v>
      </c>
      <c r="CT2088" s="20">
        <v>6199.3890000000001</v>
      </c>
      <c r="CU2088" s="20">
        <v>5130.5410000000002</v>
      </c>
      <c r="CV2088" s="20">
        <v>4079.5720000000001</v>
      </c>
      <c r="CW2088" s="20">
        <v>2514.6880000000001</v>
      </c>
      <c r="CX2088" s="20">
        <v>2329.4520000000002</v>
      </c>
      <c r="CY2088" s="20">
        <v>4571.8919999999998</v>
      </c>
      <c r="CZ2088" s="20">
        <v>5858.5379999999996</v>
      </c>
      <c r="DA2088" s="20">
        <v>7487.7250000000004</v>
      </c>
      <c r="DB2088" s="20">
        <v>8849.6659999999993</v>
      </c>
      <c r="DC2088" s="20">
        <v>10722.18</v>
      </c>
      <c r="DD2088" s="20">
        <v>11584.6</v>
      </c>
      <c r="DE2088" s="20">
        <v>12948.37</v>
      </c>
      <c r="DF2088" s="20">
        <v>13492.77</v>
      </c>
      <c r="DG2088" s="20">
        <v>13765.28</v>
      </c>
      <c r="DH2088" s="20">
        <v>15031.26</v>
      </c>
      <c r="DI2088" s="20">
        <v>14617.8</v>
      </c>
      <c r="DJ2088" s="20">
        <v>14846.74</v>
      </c>
      <c r="DK2088" s="20">
        <v>14920.36</v>
      </c>
      <c r="DL2088" s="20">
        <v>15754.89</v>
      </c>
      <c r="DM2088" s="20">
        <v>16257.64</v>
      </c>
      <c r="DN2088" s="20">
        <v>16242.77</v>
      </c>
      <c r="DO2088">
        <v>19</v>
      </c>
      <c r="DP2088">
        <v>20</v>
      </c>
    </row>
    <row r="2089" spans="1:120" hidden="1" x14ac:dyDescent="0.25">
      <c r="A2089" t="str">
        <f t="shared" si="32"/>
        <v>Industry_Type-3. Wholesale, Transport, other utilities_All Elect_44446</v>
      </c>
      <c r="B2089" t="s">
        <v>62</v>
      </c>
      <c r="C2089" t="s">
        <v>202</v>
      </c>
      <c r="D2089" t="s">
        <v>61</v>
      </c>
      <c r="E2089" t="s">
        <v>61</v>
      </c>
      <c r="F2089" t="s">
        <v>61</v>
      </c>
      <c r="G2089" t="s">
        <v>31</v>
      </c>
      <c r="H2089" t="s">
        <v>61</v>
      </c>
      <c r="I2089" t="s">
        <v>61</v>
      </c>
      <c r="J2089" t="s">
        <v>61</v>
      </c>
      <c r="K2089" t="s">
        <v>190</v>
      </c>
      <c r="L2089" s="18">
        <v>44446</v>
      </c>
      <c r="M2089">
        <v>19</v>
      </c>
      <c r="N2089">
        <v>20</v>
      </c>
      <c r="O2089" t="s">
        <v>258</v>
      </c>
      <c r="P2089">
        <v>32</v>
      </c>
      <c r="Q2089">
        <v>32</v>
      </c>
      <c r="R2089">
        <v>0</v>
      </c>
      <c r="S2089">
        <v>0</v>
      </c>
      <c r="T2089">
        <v>0</v>
      </c>
      <c r="U2089">
        <v>0</v>
      </c>
      <c r="V2089">
        <v>0</v>
      </c>
      <c r="W2089">
        <v>1993.8014000000001</v>
      </c>
      <c r="X2089">
        <v>1999.8474000000001</v>
      </c>
      <c r="Y2089">
        <v>1998.6196</v>
      </c>
      <c r="Z2089">
        <v>1997.4766</v>
      </c>
      <c r="AA2089">
        <v>1996.3846000000001</v>
      </c>
      <c r="AB2089">
        <v>1996.6561999999999</v>
      </c>
      <c r="AC2089">
        <v>2002.605</v>
      </c>
      <c r="AD2089">
        <v>2006.7329999999999</v>
      </c>
      <c r="AE2089">
        <v>2007.5576000000001</v>
      </c>
      <c r="AF2089">
        <v>2002.5930000000001</v>
      </c>
      <c r="AG2089">
        <v>2001.7070000000001</v>
      </c>
      <c r="AH2089">
        <v>2000.827</v>
      </c>
      <c r="AI2089">
        <v>2002.4760000000001</v>
      </c>
      <c r="AJ2089">
        <v>2003.5029999999999</v>
      </c>
      <c r="AK2089">
        <v>2005.2249999999999</v>
      </c>
      <c r="AL2089">
        <v>2007.02</v>
      </c>
      <c r="AM2089">
        <v>2009.001</v>
      </c>
      <c r="AN2089">
        <v>1852.704</v>
      </c>
      <c r="AO2089">
        <v>1.022</v>
      </c>
      <c r="AP2089">
        <v>1.026</v>
      </c>
      <c r="AQ2089">
        <v>1424.6</v>
      </c>
      <c r="AR2089">
        <v>1865.0920000000001</v>
      </c>
      <c r="AS2089">
        <v>1981.0334</v>
      </c>
      <c r="AT2089">
        <v>1980.4276</v>
      </c>
      <c r="AU2089">
        <v>84.625</v>
      </c>
      <c r="AV2089">
        <v>82.734375</v>
      </c>
      <c r="AW2089">
        <v>81.34375</v>
      </c>
      <c r="AX2089">
        <v>79.171875</v>
      </c>
      <c r="AY2089">
        <v>77.890625</v>
      </c>
      <c r="AZ2089">
        <v>75.609375</v>
      </c>
      <c r="BA2089">
        <v>75.609375</v>
      </c>
      <c r="BB2089">
        <v>75</v>
      </c>
      <c r="BC2089">
        <v>76.390625</v>
      </c>
      <c r="BD2089">
        <v>80.0625</v>
      </c>
      <c r="BE2089">
        <v>84.734375</v>
      </c>
      <c r="BF2089">
        <v>89.234375</v>
      </c>
      <c r="BG2089">
        <v>93.125</v>
      </c>
      <c r="BH2089">
        <v>96.796875</v>
      </c>
      <c r="BI2089">
        <v>100.57813</v>
      </c>
      <c r="BJ2089">
        <v>102.85938</v>
      </c>
      <c r="BK2089">
        <v>103.92188</v>
      </c>
      <c r="BL2089">
        <v>103.35938</v>
      </c>
      <c r="BM2089">
        <v>102.57813</v>
      </c>
      <c r="BN2089">
        <v>99.46875</v>
      </c>
      <c r="BO2089">
        <v>95.140625</v>
      </c>
      <c r="BP2089">
        <v>92.53125</v>
      </c>
      <c r="BQ2089">
        <v>89.078125</v>
      </c>
      <c r="BR2089">
        <v>85.125</v>
      </c>
      <c r="BS2089">
        <v>56.526249999999997</v>
      </c>
      <c r="BT2089">
        <v>-84.525400000000005</v>
      </c>
      <c r="BU2089">
        <v>-88.302300000000002</v>
      </c>
      <c r="BV2089">
        <v>-97.623630000000006</v>
      </c>
      <c r="BW2089">
        <v>-112.8562</v>
      </c>
      <c r="BX2089">
        <v>-79.511619999999994</v>
      </c>
      <c r="BY2089">
        <v>-79.164339999999996</v>
      </c>
      <c r="BZ2089">
        <v>68.468800000000002</v>
      </c>
      <c r="CA2089">
        <v>90.893039999999999</v>
      </c>
      <c r="CB2089">
        <v>79.296099999999996</v>
      </c>
      <c r="CC2089">
        <v>44.053609999999999</v>
      </c>
      <c r="CD2089">
        <v>-88.578530000000001</v>
      </c>
      <c r="CE2089">
        <v>-340.5942</v>
      </c>
      <c r="CF2089">
        <v>-350.07889999999998</v>
      </c>
      <c r="CG2089">
        <v>-351.75959999999998</v>
      </c>
      <c r="CH2089">
        <v>-296.71559999999999</v>
      </c>
      <c r="CI2089">
        <v>-96.135729999999995</v>
      </c>
      <c r="CJ2089">
        <v>224.84119999999999</v>
      </c>
      <c r="CK2089">
        <v>2063.587</v>
      </c>
      <c r="CL2089">
        <v>2053.7910000000002</v>
      </c>
      <c r="CM2089">
        <v>624.29060000000004</v>
      </c>
      <c r="CN2089">
        <v>179.64320000000001</v>
      </c>
      <c r="CO2089">
        <v>56.369950000000003</v>
      </c>
      <c r="CP2089" s="20">
        <v>7.1306159999999998</v>
      </c>
      <c r="CQ2089" s="20">
        <v>4445.8940000000002</v>
      </c>
      <c r="CR2089" s="20">
        <v>679.62099999999998</v>
      </c>
      <c r="CS2089" s="20">
        <v>823.63869999999997</v>
      </c>
      <c r="CT2089" s="20">
        <v>965.00469999999996</v>
      </c>
      <c r="CU2089" s="20">
        <v>1147.575</v>
      </c>
      <c r="CV2089" s="20">
        <v>750.38670000000002</v>
      </c>
      <c r="CW2089" s="20">
        <v>854.93499999999995</v>
      </c>
      <c r="CX2089" s="20">
        <v>813.93859999999995</v>
      </c>
      <c r="CY2089" s="20">
        <v>1294.2729999999999</v>
      </c>
      <c r="CZ2089" s="20">
        <v>1406.049</v>
      </c>
      <c r="DA2089" s="20">
        <v>1486.1189999999999</v>
      </c>
      <c r="DB2089" s="20">
        <v>1844.998</v>
      </c>
      <c r="DC2089" s="20">
        <v>2770.9059999999999</v>
      </c>
      <c r="DD2089" s="20">
        <v>2864.9870000000001</v>
      </c>
      <c r="DE2089" s="20">
        <v>2763.0149999999999</v>
      </c>
      <c r="DF2089" s="20">
        <v>2907.415</v>
      </c>
      <c r="DG2089" s="20">
        <v>3191.5709999999999</v>
      </c>
      <c r="DH2089" s="20">
        <v>3612.3530000000001</v>
      </c>
      <c r="DI2089" s="20">
        <v>3677.3710000000001</v>
      </c>
      <c r="DJ2089" s="20">
        <v>3753.2289999999998</v>
      </c>
      <c r="DK2089" s="20">
        <v>3740.6909999999998</v>
      </c>
      <c r="DL2089" s="20">
        <v>4055.9270000000001</v>
      </c>
      <c r="DM2089" s="20">
        <v>4179.9610000000002</v>
      </c>
      <c r="DN2089" s="20">
        <v>4354.47</v>
      </c>
      <c r="DO2089">
        <v>19</v>
      </c>
      <c r="DP2089">
        <v>20</v>
      </c>
    </row>
    <row r="2090" spans="1:120" hidden="1" x14ac:dyDescent="0.25">
      <c r="A2090" t="str">
        <f t="shared" si="32"/>
        <v>Size_Grp-Below 20 kW_All Elect_44446</v>
      </c>
      <c r="B2090" t="s">
        <v>62</v>
      </c>
      <c r="C2090" t="s">
        <v>259</v>
      </c>
      <c r="D2090" t="s">
        <v>61</v>
      </c>
      <c r="E2090" t="s">
        <v>61</v>
      </c>
      <c r="F2090" t="s">
        <v>61</v>
      </c>
      <c r="G2090" t="s">
        <v>61</v>
      </c>
      <c r="H2090" t="s">
        <v>61</v>
      </c>
      <c r="I2090" t="s">
        <v>61</v>
      </c>
      <c r="J2090" t="s">
        <v>260</v>
      </c>
      <c r="K2090" t="s">
        <v>190</v>
      </c>
      <c r="L2090" s="18">
        <v>44446</v>
      </c>
      <c r="M2090">
        <v>19</v>
      </c>
      <c r="N2090">
        <v>20</v>
      </c>
      <c r="O2090" t="s">
        <v>258</v>
      </c>
      <c r="P2090">
        <v>4</v>
      </c>
      <c r="Q2090">
        <v>4</v>
      </c>
      <c r="R2090">
        <v>0</v>
      </c>
      <c r="S2090">
        <v>0</v>
      </c>
      <c r="T2090">
        <v>1</v>
      </c>
      <c r="U2090">
        <v>0</v>
      </c>
      <c r="V2090">
        <v>1</v>
      </c>
      <c r="W2090">
        <v>6.7000000000000004E-2</v>
      </c>
      <c r="X2090">
        <v>6.5000000000000002E-2</v>
      </c>
      <c r="Y2090">
        <v>6.4000000000000001E-2</v>
      </c>
      <c r="Z2090">
        <v>6.6000000000000003E-2</v>
      </c>
      <c r="AA2090">
        <v>6.6000000000000003E-2</v>
      </c>
      <c r="AB2090">
        <v>6.5000000000000002E-2</v>
      </c>
      <c r="AC2090">
        <v>6.5000000000000002E-2</v>
      </c>
      <c r="AD2090">
        <v>6.6000000000000003E-2</v>
      </c>
      <c r="AE2090">
        <v>6.4000000000000001E-2</v>
      </c>
      <c r="AF2090">
        <v>6.3E-2</v>
      </c>
      <c r="AG2090">
        <v>6.5000000000000002E-2</v>
      </c>
      <c r="AH2090">
        <v>6.7000000000000004E-2</v>
      </c>
      <c r="AI2090">
        <v>6.6000000000000003E-2</v>
      </c>
      <c r="AJ2090">
        <v>6.7000000000000004E-2</v>
      </c>
      <c r="AK2090">
        <v>6.6000000000000003E-2</v>
      </c>
      <c r="AL2090">
        <v>6.7000000000000004E-2</v>
      </c>
      <c r="AM2090">
        <v>6.7000000000000004E-2</v>
      </c>
      <c r="AN2090">
        <v>6.8000000000000005E-2</v>
      </c>
      <c r="AO2090">
        <v>6.6000000000000003E-2</v>
      </c>
      <c r="AP2090">
        <v>6.8000000000000005E-2</v>
      </c>
      <c r="AQ2090">
        <v>6.7000000000000004E-2</v>
      </c>
      <c r="AR2090">
        <v>6.7000000000000004E-2</v>
      </c>
      <c r="AS2090">
        <v>6.8000000000000005E-2</v>
      </c>
      <c r="AT2090">
        <v>6.5000000000000002E-2</v>
      </c>
      <c r="AU2090">
        <v>85.5</v>
      </c>
      <c r="AV2090">
        <v>83.5</v>
      </c>
      <c r="AW2090">
        <v>82</v>
      </c>
      <c r="AX2090">
        <v>79.5</v>
      </c>
      <c r="AY2090">
        <v>78</v>
      </c>
      <c r="AZ2090">
        <v>75.5</v>
      </c>
      <c r="BA2090">
        <v>75.5</v>
      </c>
      <c r="BB2090">
        <v>75</v>
      </c>
      <c r="BC2090">
        <v>76.5</v>
      </c>
      <c r="BD2090">
        <v>80.5</v>
      </c>
      <c r="BE2090">
        <v>85.5</v>
      </c>
      <c r="BF2090">
        <v>90</v>
      </c>
      <c r="BG2090">
        <v>94</v>
      </c>
      <c r="BH2090">
        <v>98</v>
      </c>
      <c r="BI2090">
        <v>102</v>
      </c>
      <c r="BJ2090">
        <v>104.5</v>
      </c>
      <c r="BK2090">
        <v>106</v>
      </c>
      <c r="BL2090">
        <v>105</v>
      </c>
      <c r="BM2090">
        <v>104</v>
      </c>
      <c r="BN2090">
        <v>101</v>
      </c>
      <c r="BO2090">
        <v>97</v>
      </c>
      <c r="BP2090">
        <v>94.5</v>
      </c>
      <c r="BQ2090">
        <v>90.5</v>
      </c>
      <c r="BR2090">
        <v>86</v>
      </c>
      <c r="BS2090">
        <v>-1.9729000000000001E-3</v>
      </c>
      <c r="BT2090">
        <v>-6.19E-5</v>
      </c>
      <c r="BU2090">
        <v>-5.7299999999999997E-5</v>
      </c>
      <c r="BV2090">
        <v>-1.3531999999999999E-3</v>
      </c>
      <c r="BW2090">
        <v>-1.2495E-3</v>
      </c>
      <c r="BX2090">
        <v>9.9099999999999996E-5</v>
      </c>
      <c r="BY2090">
        <v>-4.8710000000000002E-4</v>
      </c>
      <c r="BZ2090">
        <v>-1.4913999999999999E-3</v>
      </c>
      <c r="CA2090">
        <v>1.4021000000000001E-3</v>
      </c>
      <c r="CB2090">
        <v>1.5158000000000001E-3</v>
      </c>
      <c r="CC2090">
        <v>5.6340000000000003E-4</v>
      </c>
      <c r="CD2090">
        <v>-8.1070000000000003E-4</v>
      </c>
      <c r="CE2090">
        <v>8.5240000000000001E-4</v>
      </c>
      <c r="CF2090">
        <v>-8.5970000000000003E-4</v>
      </c>
      <c r="CG2090">
        <v>6.3759999999999999E-4</v>
      </c>
      <c r="CH2090">
        <v>-6.3639999999999996E-4</v>
      </c>
      <c r="CI2090">
        <v>-1.0895E-3</v>
      </c>
      <c r="CJ2090">
        <v>-1.4319999999999999E-3</v>
      </c>
      <c r="CK2090">
        <v>3.5780000000000002E-4</v>
      </c>
      <c r="CL2090">
        <v>-1.6570999999999999E-3</v>
      </c>
      <c r="CM2090">
        <v>-6.5320000000000005E-4</v>
      </c>
      <c r="CN2090">
        <v>-1.6586000000000001E-3</v>
      </c>
      <c r="CO2090">
        <v>-1.8618E-3</v>
      </c>
      <c r="CP2090" s="20">
        <v>-4.69E-6</v>
      </c>
      <c r="CQ2090" s="20">
        <v>2.1E-7</v>
      </c>
      <c r="CR2090" s="20">
        <v>1.5200000000000001E-7</v>
      </c>
      <c r="CS2090" s="20">
        <v>1.3899999999999999E-7</v>
      </c>
      <c r="CT2090" s="20">
        <v>1.6899999999999999E-7</v>
      </c>
      <c r="CU2090" s="20">
        <v>8.2599999999999998E-8</v>
      </c>
      <c r="CV2090" s="20">
        <v>8.5899999999999995E-8</v>
      </c>
      <c r="CW2090" s="20">
        <v>9.7100000000000003E-8</v>
      </c>
      <c r="CX2090" s="20">
        <v>4.2599999999999998E-8</v>
      </c>
      <c r="CY2090" s="20">
        <v>1.48E-7</v>
      </c>
      <c r="CZ2090" s="20">
        <v>1.3799999999999999E-7</v>
      </c>
      <c r="DA2090" s="20">
        <v>2.05E-7</v>
      </c>
      <c r="DB2090" s="20">
        <v>1.7499999999999999E-7</v>
      </c>
      <c r="DC2090" s="20">
        <v>2.3300000000000001E-7</v>
      </c>
      <c r="DD2090" s="20">
        <v>1.9299999999999999E-7</v>
      </c>
      <c r="DE2090" s="20">
        <v>3.5699999999999998E-7</v>
      </c>
      <c r="DF2090" s="20">
        <v>2.67E-7</v>
      </c>
      <c r="DG2090" s="20">
        <v>1.8300000000000001E-7</v>
      </c>
      <c r="DH2090" s="20">
        <v>3.0600000000000001E-7</v>
      </c>
      <c r="DI2090" s="20">
        <v>2.4299999999999999E-7</v>
      </c>
      <c r="DJ2090" s="20">
        <v>2.22E-7</v>
      </c>
      <c r="DK2090" s="20">
        <v>1.9299999999999999E-7</v>
      </c>
      <c r="DL2090" s="20">
        <v>2.36E-7</v>
      </c>
      <c r="DM2090" s="20">
        <v>2.4299999999999999E-7</v>
      </c>
      <c r="DN2090" s="20">
        <v>1.9000000000000001E-7</v>
      </c>
      <c r="DO2090">
        <v>19</v>
      </c>
      <c r="DP2090">
        <v>20</v>
      </c>
    </row>
    <row r="2091" spans="1:120" hidden="1" x14ac:dyDescent="0.25">
      <c r="A2091" t="str">
        <f t="shared" si="32"/>
        <v>Size_Grp-20 to 199.99 kW_All Elect_44446</v>
      </c>
      <c r="B2091" t="s">
        <v>62</v>
      </c>
      <c r="C2091" t="s">
        <v>201</v>
      </c>
      <c r="D2091" t="s">
        <v>61</v>
      </c>
      <c r="E2091" t="s">
        <v>61</v>
      </c>
      <c r="F2091" t="s">
        <v>61</v>
      </c>
      <c r="G2091" t="s">
        <v>61</v>
      </c>
      <c r="H2091" t="s">
        <v>61</v>
      </c>
      <c r="I2091" t="s">
        <v>61</v>
      </c>
      <c r="J2091" t="s">
        <v>101</v>
      </c>
      <c r="K2091" t="s">
        <v>190</v>
      </c>
      <c r="L2091" s="18">
        <v>44446</v>
      </c>
      <c r="M2091">
        <v>19</v>
      </c>
      <c r="N2091">
        <v>20</v>
      </c>
      <c r="O2091" t="s">
        <v>258</v>
      </c>
      <c r="P2091">
        <v>94</v>
      </c>
      <c r="Q2091">
        <v>94</v>
      </c>
      <c r="R2091">
        <v>0</v>
      </c>
      <c r="S2091">
        <v>0</v>
      </c>
      <c r="T2091">
        <v>0</v>
      </c>
      <c r="U2091">
        <v>0</v>
      </c>
      <c r="V2091">
        <v>0</v>
      </c>
      <c r="W2091">
        <v>3804.1745000000001</v>
      </c>
      <c r="X2091">
        <v>3074.0983000000001</v>
      </c>
      <c r="Y2091">
        <v>3116.4180000000001</v>
      </c>
      <c r="Z2091">
        <v>3212.7194</v>
      </c>
      <c r="AA2091">
        <v>3212.1734999999999</v>
      </c>
      <c r="AB2091">
        <v>3052.6806999999999</v>
      </c>
      <c r="AC2091">
        <v>3153.4418000000001</v>
      </c>
      <c r="AD2091">
        <v>3583.0963000000002</v>
      </c>
      <c r="AE2091">
        <v>3835.1743000000001</v>
      </c>
      <c r="AF2091">
        <v>4024.7946000000002</v>
      </c>
      <c r="AG2091">
        <v>4075.5953</v>
      </c>
      <c r="AH2091">
        <v>4137.3915999999999</v>
      </c>
      <c r="AI2091">
        <v>4245.7637000000004</v>
      </c>
      <c r="AJ2091">
        <v>4077.9657000000002</v>
      </c>
      <c r="AK2091">
        <v>4008.3096999999998</v>
      </c>
      <c r="AL2091">
        <v>4076.665</v>
      </c>
      <c r="AM2091">
        <v>3866.1889999999999</v>
      </c>
      <c r="AN2091">
        <v>2762.5749000000001</v>
      </c>
      <c r="AO2091">
        <v>15.590680000000001</v>
      </c>
      <c r="AP2091">
        <v>14.961460000000001</v>
      </c>
      <c r="AQ2091">
        <v>1696.5458000000001</v>
      </c>
      <c r="AR2091">
        <v>2534.4551000000001</v>
      </c>
      <c r="AS2091">
        <v>2655.0396999999998</v>
      </c>
      <c r="AT2091">
        <v>2653.134</v>
      </c>
      <c r="AU2091">
        <v>85.287233999999998</v>
      </c>
      <c r="AV2091">
        <v>83.313829999999996</v>
      </c>
      <c r="AW2091">
        <v>81.840425999999994</v>
      </c>
      <c r="AX2091">
        <v>79.420213000000004</v>
      </c>
      <c r="AY2091">
        <v>77.973404000000002</v>
      </c>
      <c r="AZ2091">
        <v>75.526595999999998</v>
      </c>
      <c r="BA2091">
        <v>75.526595999999998</v>
      </c>
      <c r="BB2091">
        <v>75</v>
      </c>
      <c r="BC2091">
        <v>76.473404000000002</v>
      </c>
      <c r="BD2091">
        <v>80.393617000000006</v>
      </c>
      <c r="BE2091">
        <v>85.313829999999996</v>
      </c>
      <c r="BF2091">
        <v>89.813829999999996</v>
      </c>
      <c r="BG2091">
        <v>93.787233999999998</v>
      </c>
      <c r="BH2091">
        <v>97.707447000000002</v>
      </c>
      <c r="BI2091">
        <v>101.65425999999999</v>
      </c>
      <c r="BJ2091">
        <v>104.10106</v>
      </c>
      <c r="BK2091">
        <v>105.49468</v>
      </c>
      <c r="BL2091">
        <v>104.60106</v>
      </c>
      <c r="BM2091">
        <v>103.65425999999999</v>
      </c>
      <c r="BN2091">
        <v>100.62766000000001</v>
      </c>
      <c r="BO2091">
        <v>96.547871999999998</v>
      </c>
      <c r="BP2091">
        <v>94.021276999999998</v>
      </c>
      <c r="BQ2091">
        <v>90.154255000000006</v>
      </c>
      <c r="BR2091">
        <v>85.787233999999998</v>
      </c>
      <c r="BS2091">
        <v>-582.71429999999998</v>
      </c>
      <c r="BT2091">
        <v>267.13720000000001</v>
      </c>
      <c r="BU2091">
        <v>222.5112</v>
      </c>
      <c r="BV2091">
        <v>147.197</v>
      </c>
      <c r="BW2091">
        <v>71.919939999999997</v>
      </c>
      <c r="BX2091">
        <v>235.41489999999999</v>
      </c>
      <c r="BY2091">
        <v>162.56989999999999</v>
      </c>
      <c r="BZ2091">
        <v>-79.320319999999995</v>
      </c>
      <c r="CA2091">
        <v>-132.91550000000001</v>
      </c>
      <c r="CB2091">
        <v>-237.77459999999999</v>
      </c>
      <c r="CC2091">
        <v>-229.86619999999999</v>
      </c>
      <c r="CD2091">
        <v>-311.38850000000002</v>
      </c>
      <c r="CE2091">
        <v>-528.09109999999998</v>
      </c>
      <c r="CF2091">
        <v>-342.43770000000001</v>
      </c>
      <c r="CG2091">
        <v>-260.45359999999999</v>
      </c>
      <c r="CH2091">
        <v>-329.3159</v>
      </c>
      <c r="CI2091">
        <v>-35.890880000000003</v>
      </c>
      <c r="CJ2091">
        <v>1085.981</v>
      </c>
      <c r="CK2091">
        <v>3837.808</v>
      </c>
      <c r="CL2091">
        <v>3833.607</v>
      </c>
      <c r="CM2091">
        <v>2104.3420000000001</v>
      </c>
      <c r="CN2091">
        <v>1226.1289999999999</v>
      </c>
      <c r="CO2091">
        <v>1081.223</v>
      </c>
      <c r="CP2091" s="20">
        <v>1028.624</v>
      </c>
      <c r="CQ2091" s="20">
        <v>10110.57</v>
      </c>
      <c r="CR2091" s="20">
        <v>2891.7440000000001</v>
      </c>
      <c r="CS2091" s="20">
        <v>2794.652</v>
      </c>
      <c r="CT2091" s="20">
        <v>2537.6799999999998</v>
      </c>
      <c r="CU2091" s="20">
        <v>2076.5520000000001</v>
      </c>
      <c r="CV2091" s="20">
        <v>1728.7840000000001</v>
      </c>
      <c r="CW2091" s="20">
        <v>955.88620000000003</v>
      </c>
      <c r="CX2091" s="20">
        <v>954.52549999999997</v>
      </c>
      <c r="CY2091" s="20">
        <v>1878.509</v>
      </c>
      <c r="CZ2091" s="20">
        <v>2673.8780000000002</v>
      </c>
      <c r="DA2091" s="20">
        <v>3684.8829999999998</v>
      </c>
      <c r="DB2091" s="20">
        <v>4674.674</v>
      </c>
      <c r="DC2091" s="20">
        <v>5714.8649999999998</v>
      </c>
      <c r="DD2091" s="20">
        <v>6285.3540000000003</v>
      </c>
      <c r="DE2091" s="20">
        <v>6952.9009999999998</v>
      </c>
      <c r="DF2091" s="20">
        <v>7063.64</v>
      </c>
      <c r="DG2091" s="20">
        <v>7009.0349999999999</v>
      </c>
      <c r="DH2091" s="20">
        <v>7197.1710000000003</v>
      </c>
      <c r="DI2091" s="20">
        <v>7192.84</v>
      </c>
      <c r="DJ2091" s="20">
        <v>7430.5510000000004</v>
      </c>
      <c r="DK2091" s="20">
        <v>7451.5630000000001</v>
      </c>
      <c r="DL2091" s="20">
        <v>7588.6009999999997</v>
      </c>
      <c r="DM2091" s="20">
        <v>7703.723</v>
      </c>
      <c r="DN2091" s="20">
        <v>7669.942</v>
      </c>
      <c r="DO2091">
        <v>19</v>
      </c>
      <c r="DP2091">
        <v>20</v>
      </c>
    </row>
    <row r="2092" spans="1:120" x14ac:dyDescent="0.25">
      <c r="A2092" t="str">
        <f t="shared" si="32"/>
        <v>AutoDR-No_All Elect_44446</v>
      </c>
      <c r="B2092" t="s">
        <v>62</v>
      </c>
      <c r="C2092" t="s">
        <v>321</v>
      </c>
      <c r="D2092" t="s">
        <v>61</v>
      </c>
      <c r="E2092" t="s">
        <v>61</v>
      </c>
      <c r="F2092" t="s">
        <v>61</v>
      </c>
      <c r="G2092" t="s">
        <v>61</v>
      </c>
      <c r="H2092" t="s">
        <v>97</v>
      </c>
      <c r="I2092" t="s">
        <v>61</v>
      </c>
      <c r="J2092" t="s">
        <v>61</v>
      </c>
      <c r="K2092" t="s">
        <v>190</v>
      </c>
      <c r="L2092" s="18">
        <v>44446</v>
      </c>
      <c r="M2092">
        <v>19</v>
      </c>
      <c r="N2092">
        <v>20</v>
      </c>
      <c r="O2092" t="s">
        <v>258</v>
      </c>
      <c r="P2092">
        <v>19</v>
      </c>
      <c r="Q2092">
        <v>19</v>
      </c>
      <c r="R2092">
        <v>0</v>
      </c>
      <c r="S2092">
        <v>0</v>
      </c>
      <c r="T2092">
        <v>0</v>
      </c>
      <c r="U2092">
        <v>0</v>
      </c>
      <c r="V2092">
        <v>0</v>
      </c>
      <c r="W2092">
        <v>2445.672</v>
      </c>
      <c r="X2092">
        <v>2085.2640000000001</v>
      </c>
      <c r="Y2092">
        <v>2085.2139999999999</v>
      </c>
      <c r="Z2092">
        <v>2085.6219999999998</v>
      </c>
      <c r="AA2092">
        <v>2083.0529999999999</v>
      </c>
      <c r="AB2092">
        <v>2083.009</v>
      </c>
      <c r="AC2092">
        <v>2098.1819999999998</v>
      </c>
      <c r="AD2092">
        <v>2222.3760000000002</v>
      </c>
      <c r="AE2092">
        <v>2243.3989999999999</v>
      </c>
      <c r="AF2092">
        <v>2250.64</v>
      </c>
      <c r="AG2092">
        <v>2246.4969999999998</v>
      </c>
      <c r="AH2092">
        <v>2245.2730000000001</v>
      </c>
      <c r="AI2092">
        <v>2228.5790000000002</v>
      </c>
      <c r="AJ2092">
        <v>2080.9059999999999</v>
      </c>
      <c r="AK2092">
        <v>2082.5569999999998</v>
      </c>
      <c r="AL2092">
        <v>2082.4479999999999</v>
      </c>
      <c r="AM2092">
        <v>2083.761</v>
      </c>
      <c r="AN2092">
        <v>1923.8979999999999</v>
      </c>
      <c r="AO2092">
        <v>2.2200000000000002</v>
      </c>
      <c r="AP2092">
        <v>2.4609999999999999</v>
      </c>
      <c r="AQ2092">
        <v>1689.066</v>
      </c>
      <c r="AR2092">
        <v>2117.674</v>
      </c>
      <c r="AS2092">
        <v>2115.9229999999998</v>
      </c>
      <c r="AT2092">
        <v>2115.8989999999999</v>
      </c>
      <c r="AU2092">
        <v>85.289473999999998</v>
      </c>
      <c r="AV2092">
        <v>83.315788999999995</v>
      </c>
      <c r="AW2092">
        <v>81.842105000000004</v>
      </c>
      <c r="AX2092">
        <v>79.421053000000001</v>
      </c>
      <c r="AY2092">
        <v>77.973684000000006</v>
      </c>
      <c r="AZ2092">
        <v>75.526315999999994</v>
      </c>
      <c r="BA2092">
        <v>75.526315999999994</v>
      </c>
      <c r="BB2092">
        <v>75</v>
      </c>
      <c r="BC2092">
        <v>76.473684000000006</v>
      </c>
      <c r="BD2092">
        <v>80.394737000000006</v>
      </c>
      <c r="BE2092">
        <v>85.315788999999995</v>
      </c>
      <c r="BF2092">
        <v>89.815788999999995</v>
      </c>
      <c r="BG2092">
        <v>93.789473999999998</v>
      </c>
      <c r="BH2092">
        <v>97.710526000000002</v>
      </c>
      <c r="BI2092">
        <v>101.65788999999999</v>
      </c>
      <c r="BJ2092">
        <v>104.10526</v>
      </c>
      <c r="BK2092">
        <v>105.5</v>
      </c>
      <c r="BL2092">
        <v>104.60526</v>
      </c>
      <c r="BM2092">
        <v>103.65788999999999</v>
      </c>
      <c r="BN2092">
        <v>100.63158</v>
      </c>
      <c r="BO2092">
        <v>96.552632000000003</v>
      </c>
      <c r="BP2092">
        <v>94.026315999999994</v>
      </c>
      <c r="BQ2092">
        <v>90.157894999999996</v>
      </c>
      <c r="BR2092">
        <v>85.789473999999998</v>
      </c>
      <c r="BS2092">
        <v>-380.45580000000001</v>
      </c>
      <c r="BT2092">
        <v>128.50960000000001</v>
      </c>
      <c r="BU2092">
        <v>138.42570000000001</v>
      </c>
      <c r="BV2092">
        <v>133.80600000000001</v>
      </c>
      <c r="BW2092">
        <v>108.7187</v>
      </c>
      <c r="BX2092">
        <v>82.410290000000003</v>
      </c>
      <c r="BY2092">
        <v>104.3969</v>
      </c>
      <c r="BZ2092">
        <v>-31.415959999999998</v>
      </c>
      <c r="CA2092">
        <v>-112.73099999999999</v>
      </c>
      <c r="CB2092">
        <v>-153.6773</v>
      </c>
      <c r="CC2092">
        <v>-200.9615</v>
      </c>
      <c r="CD2092">
        <v>-199.8297</v>
      </c>
      <c r="CE2092">
        <v>-182.6841</v>
      </c>
      <c r="CF2092">
        <v>-43.157940000000004</v>
      </c>
      <c r="CG2092">
        <v>-14.36481</v>
      </c>
      <c r="CH2092">
        <v>-14.274139999999999</v>
      </c>
      <c r="CI2092">
        <v>-19.437010000000001</v>
      </c>
      <c r="CJ2092">
        <v>142.94919999999999</v>
      </c>
      <c r="CK2092">
        <v>2080.2370000000001</v>
      </c>
      <c r="CL2092">
        <v>2078.933</v>
      </c>
      <c r="CM2092">
        <v>369.05380000000002</v>
      </c>
      <c r="CN2092">
        <v>-85.55592</v>
      </c>
      <c r="CO2092">
        <v>-79.46481</v>
      </c>
      <c r="CP2092" s="20">
        <v>-109.20780000000001</v>
      </c>
      <c r="CQ2092" s="20">
        <v>3907.15</v>
      </c>
      <c r="CR2092" s="20">
        <v>2635.221</v>
      </c>
      <c r="CS2092" s="20">
        <v>2782.078</v>
      </c>
      <c r="CT2092" s="20">
        <v>2439.5659999999998</v>
      </c>
      <c r="CU2092" s="20">
        <v>1700.299</v>
      </c>
      <c r="CV2092" s="20">
        <v>1301.075</v>
      </c>
      <c r="CW2092" s="20">
        <v>760.08169999999996</v>
      </c>
      <c r="CX2092" s="20">
        <v>500.55930000000001</v>
      </c>
      <c r="CY2092" s="20">
        <v>1565.162</v>
      </c>
      <c r="CZ2092" s="20">
        <v>1950.386</v>
      </c>
      <c r="DA2092" s="20">
        <v>2669.1689999999999</v>
      </c>
      <c r="DB2092" s="20">
        <v>2899.2849999999999</v>
      </c>
      <c r="DC2092" s="20">
        <v>3011.7719999999999</v>
      </c>
      <c r="DD2092" s="20">
        <v>3113.5439999999999</v>
      </c>
      <c r="DE2092" s="20">
        <v>3614.473</v>
      </c>
      <c r="DF2092" s="20">
        <v>4052.38</v>
      </c>
      <c r="DG2092" s="20">
        <v>4019.1750000000002</v>
      </c>
      <c r="DH2092" s="20">
        <v>4484.4070000000002</v>
      </c>
      <c r="DI2092" s="20">
        <v>4050.8470000000002</v>
      </c>
      <c r="DJ2092" s="20">
        <v>4030.1</v>
      </c>
      <c r="DK2092" s="20">
        <v>4013.3580000000002</v>
      </c>
      <c r="DL2092" s="20">
        <v>4431.2619999999997</v>
      </c>
      <c r="DM2092" s="20">
        <v>4438.6670000000004</v>
      </c>
      <c r="DN2092" s="20">
        <v>4451.1729999999998</v>
      </c>
      <c r="DO2092">
        <v>19</v>
      </c>
      <c r="DP2092">
        <v>20</v>
      </c>
    </row>
    <row r="2093" spans="1:120" hidden="1" x14ac:dyDescent="0.25">
      <c r="A2093" t="str">
        <f t="shared" si="32"/>
        <v>Size_Grp-200 kW and above_All Elect_44446</v>
      </c>
      <c r="B2093" t="s">
        <v>62</v>
      </c>
      <c r="C2093" t="s">
        <v>207</v>
      </c>
      <c r="D2093" t="s">
        <v>61</v>
      </c>
      <c r="E2093" t="s">
        <v>61</v>
      </c>
      <c r="F2093" t="s">
        <v>61</v>
      </c>
      <c r="G2093" t="s">
        <v>61</v>
      </c>
      <c r="H2093" t="s">
        <v>61</v>
      </c>
      <c r="I2093" t="s">
        <v>61</v>
      </c>
      <c r="J2093" t="s">
        <v>102</v>
      </c>
      <c r="K2093" t="s">
        <v>190</v>
      </c>
      <c r="L2093" s="18">
        <v>44446</v>
      </c>
      <c r="M2093">
        <v>19</v>
      </c>
      <c r="N2093">
        <v>20</v>
      </c>
      <c r="O2093" t="s">
        <v>258</v>
      </c>
      <c r="P2093">
        <v>19</v>
      </c>
      <c r="Q2093">
        <v>19</v>
      </c>
      <c r="R2093">
        <v>0</v>
      </c>
      <c r="S2093">
        <v>0</v>
      </c>
      <c r="T2093">
        <v>0</v>
      </c>
      <c r="U2093">
        <v>0</v>
      </c>
      <c r="V2093">
        <v>0</v>
      </c>
      <c r="W2093">
        <v>3320.92</v>
      </c>
      <c r="X2093">
        <v>3111.24</v>
      </c>
      <c r="Y2093">
        <v>3112.12</v>
      </c>
      <c r="Z2093">
        <v>3115.4</v>
      </c>
      <c r="AA2093">
        <v>3084.92</v>
      </c>
      <c r="AB2093">
        <v>3056.68</v>
      </c>
      <c r="AC2093">
        <v>3016.6</v>
      </c>
      <c r="AD2093">
        <v>3080.68</v>
      </c>
      <c r="AE2093">
        <v>3046.72</v>
      </c>
      <c r="AF2093">
        <v>2835.88</v>
      </c>
      <c r="AG2093">
        <v>2832.76</v>
      </c>
      <c r="AH2093">
        <v>2832.48</v>
      </c>
      <c r="AI2093">
        <v>2815.68</v>
      </c>
      <c r="AJ2093">
        <v>2775.76</v>
      </c>
      <c r="AK2093">
        <v>2779.8</v>
      </c>
      <c r="AL2093">
        <v>2778.92</v>
      </c>
      <c r="AM2093">
        <v>2797.72</v>
      </c>
      <c r="AN2093">
        <v>2667.44</v>
      </c>
      <c r="AO2093">
        <v>193.88</v>
      </c>
      <c r="AP2093">
        <v>216.12</v>
      </c>
      <c r="AQ2093">
        <v>2220.12</v>
      </c>
      <c r="AR2093">
        <v>2558.04</v>
      </c>
      <c r="AS2093">
        <v>2751.28</v>
      </c>
      <c r="AT2093">
        <v>2786.44</v>
      </c>
      <c r="AU2093">
        <v>85.078946999999999</v>
      </c>
      <c r="AV2093">
        <v>83.131579000000002</v>
      </c>
      <c r="AW2093">
        <v>81.684211000000005</v>
      </c>
      <c r="AX2093">
        <v>79.342105000000004</v>
      </c>
      <c r="AY2093">
        <v>77.947367999999997</v>
      </c>
      <c r="AZ2093">
        <v>75.552632000000003</v>
      </c>
      <c r="BA2093">
        <v>75.552632000000003</v>
      </c>
      <c r="BB2093">
        <v>75</v>
      </c>
      <c r="BC2093">
        <v>76.447367999999997</v>
      </c>
      <c r="BD2093">
        <v>80.289473999999998</v>
      </c>
      <c r="BE2093">
        <v>85.131579000000002</v>
      </c>
      <c r="BF2093">
        <v>89.631579000000002</v>
      </c>
      <c r="BG2093">
        <v>93.578946999999999</v>
      </c>
      <c r="BH2093">
        <v>97.421053000000001</v>
      </c>
      <c r="BI2093">
        <v>101.31579000000001</v>
      </c>
      <c r="BJ2093">
        <v>103.71053000000001</v>
      </c>
      <c r="BK2093">
        <v>105</v>
      </c>
      <c r="BL2093">
        <v>104.21053000000001</v>
      </c>
      <c r="BM2093">
        <v>103.31579000000001</v>
      </c>
      <c r="BN2093">
        <v>100.26316</v>
      </c>
      <c r="BO2093">
        <v>96.105262999999994</v>
      </c>
      <c r="BP2093">
        <v>93.552632000000003</v>
      </c>
      <c r="BQ2093">
        <v>89.815788999999995</v>
      </c>
      <c r="BR2093">
        <v>85.578946999999999</v>
      </c>
      <c r="BS2093">
        <v>-296.27969999999999</v>
      </c>
      <c r="BT2093">
        <v>13.358919999999999</v>
      </c>
      <c r="BU2093">
        <v>2.132231</v>
      </c>
      <c r="BV2093">
        <v>4.4201199999999998</v>
      </c>
      <c r="BW2093">
        <v>-14.84</v>
      </c>
      <c r="BX2093">
        <v>-39.236629999999998</v>
      </c>
      <c r="BY2093">
        <v>3.1027200000000001</v>
      </c>
      <c r="BZ2093">
        <v>11.00961</v>
      </c>
      <c r="CA2093">
        <v>-53.55527</v>
      </c>
      <c r="CB2093">
        <v>58.672310000000003</v>
      </c>
      <c r="CC2093">
        <v>34.193800000000003</v>
      </c>
      <c r="CD2093">
        <v>13.944100000000001</v>
      </c>
      <c r="CE2093">
        <v>-42.868020000000001</v>
      </c>
      <c r="CF2093">
        <v>3.02942</v>
      </c>
      <c r="CG2093">
        <v>-6.3754410000000004</v>
      </c>
      <c r="CH2093">
        <v>35.49091</v>
      </c>
      <c r="CI2093">
        <v>98.371110000000002</v>
      </c>
      <c r="CJ2093">
        <v>406.72489999999999</v>
      </c>
      <c r="CK2093">
        <v>2943.6559999999999</v>
      </c>
      <c r="CL2093">
        <v>2940.3040000000001</v>
      </c>
      <c r="CM2093">
        <v>915.28440000000001</v>
      </c>
      <c r="CN2093">
        <v>560.88059999999996</v>
      </c>
      <c r="CO2093">
        <v>349.89589999999998</v>
      </c>
      <c r="CP2093">
        <v>252.6936</v>
      </c>
      <c r="CQ2093">
        <v>9854.2080000000005</v>
      </c>
      <c r="CR2093">
        <v>3856.6219999999998</v>
      </c>
      <c r="CS2093">
        <v>4105.3919999999998</v>
      </c>
      <c r="CT2093">
        <v>3661.71</v>
      </c>
      <c r="CU2093">
        <v>3053.989</v>
      </c>
      <c r="CV2093">
        <v>2350.788</v>
      </c>
      <c r="CW2093">
        <v>1558.8019999999999</v>
      </c>
      <c r="CX2093">
        <v>1374.9259999999999</v>
      </c>
      <c r="CY2093">
        <v>2693.3829999999998</v>
      </c>
      <c r="CZ2093">
        <v>3184.66</v>
      </c>
      <c r="DA2093">
        <v>3802.8420000000001</v>
      </c>
      <c r="DB2093">
        <v>4174.9920000000002</v>
      </c>
      <c r="DC2093">
        <v>5007.3180000000002</v>
      </c>
      <c r="DD2093">
        <v>5299.2449999999999</v>
      </c>
      <c r="DE2093">
        <v>5995.4719999999998</v>
      </c>
      <c r="DF2093">
        <v>6429.134</v>
      </c>
      <c r="DG2093">
        <v>6756.2430000000004</v>
      </c>
      <c r="DH2093">
        <v>7834.085</v>
      </c>
      <c r="DI2093">
        <v>7424.9629999999997</v>
      </c>
      <c r="DJ2093">
        <v>7416.1880000000001</v>
      </c>
      <c r="DK2093">
        <v>7468.7920000000004</v>
      </c>
      <c r="DL2093">
        <v>8166.2920000000004</v>
      </c>
      <c r="DM2093">
        <v>8553.9169999999995</v>
      </c>
      <c r="DN2093">
        <v>8572.8250000000007</v>
      </c>
      <c r="DO2093">
        <v>19</v>
      </c>
      <c r="DP2093">
        <v>20</v>
      </c>
    </row>
    <row r="2094" spans="1:120" hidden="1" x14ac:dyDescent="0.25">
      <c r="A2094" t="str">
        <f t="shared" si="32"/>
        <v>All_All Elect_44446</v>
      </c>
      <c r="B2094" t="s">
        <v>62</v>
      </c>
      <c r="C2094" t="s">
        <v>61</v>
      </c>
      <c r="D2094" t="s">
        <v>61</v>
      </c>
      <c r="E2094" t="s">
        <v>61</v>
      </c>
      <c r="F2094" t="s">
        <v>61</v>
      </c>
      <c r="G2094" t="s">
        <v>61</v>
      </c>
      <c r="H2094" t="s">
        <v>61</v>
      </c>
      <c r="I2094" t="s">
        <v>61</v>
      </c>
      <c r="J2094" t="s">
        <v>61</v>
      </c>
      <c r="K2094" t="s">
        <v>190</v>
      </c>
      <c r="L2094" s="18">
        <v>44446</v>
      </c>
      <c r="M2094">
        <v>19</v>
      </c>
      <c r="N2094">
        <v>20</v>
      </c>
      <c r="O2094" t="s">
        <v>258</v>
      </c>
      <c r="P2094">
        <v>117</v>
      </c>
      <c r="Q2094">
        <v>117</v>
      </c>
      <c r="R2094">
        <v>0</v>
      </c>
      <c r="S2094">
        <v>0</v>
      </c>
      <c r="T2094">
        <v>0</v>
      </c>
      <c r="U2094">
        <v>0</v>
      </c>
      <c r="V2094">
        <v>0</v>
      </c>
      <c r="W2094">
        <v>7125.1615000000002</v>
      </c>
      <c r="X2094">
        <v>6185.4032999999999</v>
      </c>
      <c r="Y2094">
        <v>6228.6019999999999</v>
      </c>
      <c r="Z2094">
        <v>6328.1854000000003</v>
      </c>
      <c r="AA2094">
        <v>6297.1594999999998</v>
      </c>
      <c r="AB2094">
        <v>6109.4256999999998</v>
      </c>
      <c r="AC2094">
        <v>6170.1067999999996</v>
      </c>
      <c r="AD2094">
        <v>6663.8423000000003</v>
      </c>
      <c r="AE2094">
        <v>6881.9583000000002</v>
      </c>
      <c r="AF2094">
        <v>6860.7376000000004</v>
      </c>
      <c r="AG2094">
        <v>6908.4202999999998</v>
      </c>
      <c r="AH2094">
        <v>6969.9386000000004</v>
      </c>
      <c r="AI2094">
        <v>7061.5096999999996</v>
      </c>
      <c r="AJ2094">
        <v>6853.7927</v>
      </c>
      <c r="AK2094">
        <v>6788.1756999999998</v>
      </c>
      <c r="AL2094">
        <v>6855.652</v>
      </c>
      <c r="AM2094">
        <v>6663.9759999999997</v>
      </c>
      <c r="AN2094">
        <v>5430.0829000000003</v>
      </c>
      <c r="AO2094">
        <v>209.53667999999999</v>
      </c>
      <c r="AP2094">
        <v>231.14946</v>
      </c>
      <c r="AQ2094">
        <v>3916.7328000000002</v>
      </c>
      <c r="AR2094">
        <v>5092.5621000000001</v>
      </c>
      <c r="AS2094">
        <v>5406.3877000000002</v>
      </c>
      <c r="AT2094">
        <v>5439.6390000000001</v>
      </c>
      <c r="AU2094">
        <v>85.256522000000004</v>
      </c>
      <c r="AV2094">
        <v>83.286957000000001</v>
      </c>
      <c r="AW2094">
        <v>81.817391000000001</v>
      </c>
      <c r="AX2094">
        <v>79.408696000000006</v>
      </c>
      <c r="AY2094">
        <v>77.969565000000003</v>
      </c>
      <c r="AZ2094">
        <v>75.530434999999997</v>
      </c>
      <c r="BA2094">
        <v>75.530434999999997</v>
      </c>
      <c r="BB2094">
        <v>75</v>
      </c>
      <c r="BC2094">
        <v>76.469565000000003</v>
      </c>
      <c r="BD2094">
        <v>80.378260999999995</v>
      </c>
      <c r="BE2094">
        <v>85.286957000000001</v>
      </c>
      <c r="BF2094">
        <v>89.786957000000001</v>
      </c>
      <c r="BG2094">
        <v>93.756522000000004</v>
      </c>
      <c r="BH2094">
        <v>97.665216999999998</v>
      </c>
      <c r="BI2094">
        <v>101.60435</v>
      </c>
      <c r="BJ2094">
        <v>104.04348</v>
      </c>
      <c r="BK2094">
        <v>105.42174</v>
      </c>
      <c r="BL2094">
        <v>104.54348</v>
      </c>
      <c r="BM2094">
        <v>103.60435</v>
      </c>
      <c r="BN2094">
        <v>100.57391</v>
      </c>
      <c r="BO2094">
        <v>96.482608999999997</v>
      </c>
      <c r="BP2094">
        <v>93.952173999999999</v>
      </c>
      <c r="BQ2094">
        <v>90.104348000000002</v>
      </c>
      <c r="BR2094">
        <v>85.756522000000004</v>
      </c>
      <c r="BS2094">
        <v>-878.99599999999998</v>
      </c>
      <c r="BT2094">
        <v>280.49610000000001</v>
      </c>
      <c r="BU2094">
        <v>224.64330000000001</v>
      </c>
      <c r="BV2094">
        <v>151.61580000000001</v>
      </c>
      <c r="BW2094">
        <v>57.078690000000002</v>
      </c>
      <c r="BX2094">
        <v>196.17840000000001</v>
      </c>
      <c r="BY2094">
        <v>165.6721</v>
      </c>
      <c r="BZ2094">
        <v>-68.312190000000001</v>
      </c>
      <c r="CA2094">
        <v>-186.46940000000001</v>
      </c>
      <c r="CB2094">
        <v>-179.10079999999999</v>
      </c>
      <c r="CC2094">
        <v>-195.67179999999999</v>
      </c>
      <c r="CD2094">
        <v>-297.4452</v>
      </c>
      <c r="CE2094">
        <v>-570.95830000000001</v>
      </c>
      <c r="CF2094">
        <v>-339.4092</v>
      </c>
      <c r="CG2094">
        <v>-266.82839999999999</v>
      </c>
      <c r="CH2094">
        <v>-293.82569999999998</v>
      </c>
      <c r="CI2094">
        <v>62.479129999999998</v>
      </c>
      <c r="CJ2094">
        <v>1492.704</v>
      </c>
      <c r="CK2094">
        <v>6781.4639999999999</v>
      </c>
      <c r="CL2094">
        <v>6773.9089999999997</v>
      </c>
      <c r="CM2094">
        <v>3019.6260000000002</v>
      </c>
      <c r="CN2094">
        <v>1787.0070000000001</v>
      </c>
      <c r="CO2094">
        <v>1431.117</v>
      </c>
      <c r="CP2094">
        <v>1281.317</v>
      </c>
      <c r="CQ2094">
        <v>19964.78</v>
      </c>
      <c r="CR2094">
        <v>6748.366</v>
      </c>
      <c r="CS2094">
        <v>6900.0439999999999</v>
      </c>
      <c r="CT2094">
        <v>6199.3890000000001</v>
      </c>
      <c r="CU2094">
        <v>5130.5410000000002</v>
      </c>
      <c r="CV2094">
        <v>4079.5720000000001</v>
      </c>
      <c r="CW2094">
        <v>2514.6880000000001</v>
      </c>
      <c r="CX2094">
        <v>2329.4520000000002</v>
      </c>
      <c r="CY2094">
        <v>4571.8919999999998</v>
      </c>
      <c r="CZ2094">
        <v>5858.5379999999996</v>
      </c>
      <c r="DA2094">
        <v>7487.7250000000004</v>
      </c>
      <c r="DB2094">
        <v>8849.6659999999993</v>
      </c>
      <c r="DC2094">
        <v>10722.18</v>
      </c>
      <c r="DD2094">
        <v>11584.6</v>
      </c>
      <c r="DE2094">
        <v>12948.37</v>
      </c>
      <c r="DF2094">
        <v>13492.77</v>
      </c>
      <c r="DG2094">
        <v>13765.28</v>
      </c>
      <c r="DH2094">
        <v>15031.26</v>
      </c>
      <c r="DI2094">
        <v>14617.8</v>
      </c>
      <c r="DJ2094">
        <v>14846.74</v>
      </c>
      <c r="DK2094">
        <v>14920.36</v>
      </c>
      <c r="DL2094">
        <v>15754.89</v>
      </c>
      <c r="DM2094">
        <v>16257.64</v>
      </c>
      <c r="DN2094">
        <v>16242.77</v>
      </c>
      <c r="DO2094">
        <v>19</v>
      </c>
      <c r="DP2094">
        <v>20</v>
      </c>
    </row>
    <row r="2095" spans="1:120" x14ac:dyDescent="0.25">
      <c r="A2095" t="str">
        <f t="shared" si="32"/>
        <v>AutoDR-Yes_All Elect_44446</v>
      </c>
      <c r="B2095" t="s">
        <v>62</v>
      </c>
      <c r="C2095" t="s">
        <v>322</v>
      </c>
      <c r="D2095" t="s">
        <v>61</v>
      </c>
      <c r="E2095" t="s">
        <v>61</v>
      </c>
      <c r="F2095" t="s">
        <v>61</v>
      </c>
      <c r="G2095" t="s">
        <v>61</v>
      </c>
      <c r="H2095" t="s">
        <v>98</v>
      </c>
      <c r="I2095" t="s">
        <v>61</v>
      </c>
      <c r="J2095" t="s">
        <v>61</v>
      </c>
      <c r="K2095" t="s">
        <v>190</v>
      </c>
      <c r="L2095" s="18">
        <v>44446</v>
      </c>
      <c r="M2095">
        <v>19</v>
      </c>
      <c r="N2095">
        <v>20</v>
      </c>
      <c r="O2095" t="s">
        <v>258</v>
      </c>
      <c r="P2095">
        <v>98</v>
      </c>
      <c r="Q2095">
        <v>98</v>
      </c>
      <c r="R2095">
        <v>0</v>
      </c>
      <c r="S2095">
        <v>0</v>
      </c>
      <c r="T2095">
        <v>0</v>
      </c>
      <c r="U2095">
        <v>0</v>
      </c>
      <c r="V2095">
        <v>0</v>
      </c>
      <c r="W2095">
        <v>4679.4894999999997</v>
      </c>
      <c r="X2095">
        <v>4100.1392999999998</v>
      </c>
      <c r="Y2095">
        <v>4143.3879999999999</v>
      </c>
      <c r="Z2095">
        <v>4242.5634</v>
      </c>
      <c r="AA2095">
        <v>4214.1064999999999</v>
      </c>
      <c r="AB2095">
        <v>4026.4167000000002</v>
      </c>
      <c r="AC2095">
        <v>4071.9247999999998</v>
      </c>
      <c r="AD2095">
        <v>4441.4663</v>
      </c>
      <c r="AE2095">
        <v>4638.5592999999999</v>
      </c>
      <c r="AF2095">
        <v>4610.0976000000001</v>
      </c>
      <c r="AG2095">
        <v>4661.9233000000004</v>
      </c>
      <c r="AH2095">
        <v>4724.6656000000003</v>
      </c>
      <c r="AI2095">
        <v>4832.9306999999999</v>
      </c>
      <c r="AJ2095">
        <v>4772.8867</v>
      </c>
      <c r="AK2095">
        <v>4705.6187</v>
      </c>
      <c r="AL2095">
        <v>4773.2039999999997</v>
      </c>
      <c r="AM2095">
        <v>4580.2150000000001</v>
      </c>
      <c r="AN2095">
        <v>3506.1849000000002</v>
      </c>
      <c r="AO2095">
        <v>207.31667999999999</v>
      </c>
      <c r="AP2095">
        <v>228.68845999999999</v>
      </c>
      <c r="AQ2095">
        <v>2227.6668</v>
      </c>
      <c r="AR2095">
        <v>2974.8881000000001</v>
      </c>
      <c r="AS2095">
        <v>3290.4647</v>
      </c>
      <c r="AT2095">
        <v>3323.74</v>
      </c>
      <c r="AU2095">
        <v>85.25</v>
      </c>
      <c r="AV2095">
        <v>83.28125</v>
      </c>
      <c r="AW2095">
        <v>81.8125</v>
      </c>
      <c r="AX2095">
        <v>79.40625</v>
      </c>
      <c r="AY2095">
        <v>77.96875</v>
      </c>
      <c r="AZ2095">
        <v>75.53125</v>
      </c>
      <c r="BA2095">
        <v>75.53125</v>
      </c>
      <c r="BB2095">
        <v>75</v>
      </c>
      <c r="BC2095">
        <v>76.46875</v>
      </c>
      <c r="BD2095">
        <v>80.375</v>
      </c>
      <c r="BE2095">
        <v>85.28125</v>
      </c>
      <c r="BF2095">
        <v>89.78125</v>
      </c>
      <c r="BG2095">
        <v>93.75</v>
      </c>
      <c r="BH2095">
        <v>97.65625</v>
      </c>
      <c r="BI2095">
        <v>101.59375</v>
      </c>
      <c r="BJ2095">
        <v>104.03125</v>
      </c>
      <c r="BK2095">
        <v>105.40625</v>
      </c>
      <c r="BL2095">
        <v>104.53125</v>
      </c>
      <c r="BM2095">
        <v>103.59375</v>
      </c>
      <c r="BN2095">
        <v>100.5625</v>
      </c>
      <c r="BO2095">
        <v>96.46875</v>
      </c>
      <c r="BP2095">
        <v>93.9375</v>
      </c>
      <c r="BQ2095">
        <v>90.09375</v>
      </c>
      <c r="BR2095">
        <v>85.75</v>
      </c>
      <c r="BS2095">
        <v>-498.54020000000003</v>
      </c>
      <c r="BT2095">
        <v>151.98650000000001</v>
      </c>
      <c r="BU2095">
        <v>86.217619999999997</v>
      </c>
      <c r="BV2095">
        <v>17.809830000000002</v>
      </c>
      <c r="BW2095">
        <v>-51.640030000000003</v>
      </c>
      <c r="BX2095">
        <v>113.7681</v>
      </c>
      <c r="BY2095">
        <v>61.275260000000003</v>
      </c>
      <c r="BZ2095">
        <v>-36.896239999999999</v>
      </c>
      <c r="CA2095">
        <v>-73.738389999999995</v>
      </c>
      <c r="CB2095">
        <v>-25.423480000000001</v>
      </c>
      <c r="CC2095">
        <v>5.2896289999999997</v>
      </c>
      <c r="CD2095">
        <v>-97.615440000000007</v>
      </c>
      <c r="CE2095">
        <v>-388.27420000000001</v>
      </c>
      <c r="CF2095">
        <v>-296.25130000000001</v>
      </c>
      <c r="CG2095">
        <v>-252.46360000000001</v>
      </c>
      <c r="CH2095">
        <v>-279.55149999999998</v>
      </c>
      <c r="CI2095">
        <v>81.916150000000002</v>
      </c>
      <c r="CJ2095">
        <v>1349.7550000000001</v>
      </c>
      <c r="CK2095">
        <v>4701.2259999999997</v>
      </c>
      <c r="CL2095">
        <v>4694.9759999999997</v>
      </c>
      <c r="CM2095">
        <v>2650.5720000000001</v>
      </c>
      <c r="CN2095">
        <v>1872.5630000000001</v>
      </c>
      <c r="CO2095">
        <v>1510.5820000000001</v>
      </c>
      <c r="CP2095">
        <v>1390.5250000000001</v>
      </c>
      <c r="CQ2095">
        <v>16057.63</v>
      </c>
      <c r="CR2095">
        <v>4113.1459999999997</v>
      </c>
      <c r="CS2095">
        <v>4117.9660000000003</v>
      </c>
      <c r="CT2095">
        <v>3759.8229999999999</v>
      </c>
      <c r="CU2095">
        <v>3430.2429999999999</v>
      </c>
      <c r="CV2095">
        <v>2778.4969999999998</v>
      </c>
      <c r="CW2095">
        <v>1754.606</v>
      </c>
      <c r="CX2095">
        <v>1828.893</v>
      </c>
      <c r="CY2095">
        <v>3006.73</v>
      </c>
      <c r="CZ2095">
        <v>3908.152</v>
      </c>
      <c r="DA2095">
        <v>4818.5559999999996</v>
      </c>
      <c r="DB2095">
        <v>5950.3810000000003</v>
      </c>
      <c r="DC2095">
        <v>7710.4110000000001</v>
      </c>
      <c r="DD2095">
        <v>8471.0550000000003</v>
      </c>
      <c r="DE2095">
        <v>9333.8989999999994</v>
      </c>
      <c r="DF2095">
        <v>9440.3950000000004</v>
      </c>
      <c r="DG2095">
        <v>9746.1029999999992</v>
      </c>
      <c r="DH2095">
        <v>10546.85</v>
      </c>
      <c r="DI2095">
        <v>10566.96</v>
      </c>
      <c r="DJ2095">
        <v>10816.64</v>
      </c>
      <c r="DK2095">
        <v>10907</v>
      </c>
      <c r="DL2095">
        <v>11323.63</v>
      </c>
      <c r="DM2095">
        <v>11818.97</v>
      </c>
      <c r="DN2095">
        <v>11791.59</v>
      </c>
      <c r="DO2095">
        <v>19</v>
      </c>
      <c r="DP2095">
        <v>20</v>
      </c>
    </row>
    <row r="2096" spans="1:120" hidden="1" x14ac:dyDescent="0.25">
      <c r="A2096" t="str">
        <f t="shared" si="32"/>
        <v>Industry_Type-1. Agriculture, Mining &amp; Construction_Elect DA 1-4 (1PM-9PM) with Weekends_44446_19-20</v>
      </c>
      <c r="B2096" t="s">
        <v>62</v>
      </c>
      <c r="C2096" t="s">
        <v>211</v>
      </c>
      <c r="D2096" t="s">
        <v>61</v>
      </c>
      <c r="E2096" t="s">
        <v>61</v>
      </c>
      <c r="F2096" t="s">
        <v>61</v>
      </c>
      <c r="G2096" t="s">
        <v>30</v>
      </c>
      <c r="H2096" t="s">
        <v>61</v>
      </c>
      <c r="I2096" t="s">
        <v>61</v>
      </c>
      <c r="J2096" t="s">
        <v>61</v>
      </c>
      <c r="K2096" t="s">
        <v>264</v>
      </c>
      <c r="L2096" s="18">
        <v>44446</v>
      </c>
      <c r="M2096">
        <v>19</v>
      </c>
      <c r="N2096">
        <v>20</v>
      </c>
      <c r="O2096" t="s">
        <v>258</v>
      </c>
      <c r="P2096">
        <v>85</v>
      </c>
      <c r="Q2096">
        <v>85</v>
      </c>
      <c r="R2096">
        <v>0</v>
      </c>
      <c r="S2096">
        <v>0</v>
      </c>
      <c r="T2096">
        <v>0</v>
      </c>
      <c r="U2096">
        <v>1</v>
      </c>
      <c r="V2096">
        <v>1</v>
      </c>
      <c r="W2096">
        <v>5131.3600999999999</v>
      </c>
      <c r="X2096">
        <v>4185.5559000000003</v>
      </c>
      <c r="Y2096">
        <v>4229.9823999999999</v>
      </c>
      <c r="Z2096">
        <v>4330.7088000000003</v>
      </c>
      <c r="AA2096">
        <v>4300.7749000000003</v>
      </c>
      <c r="AB2096">
        <v>4112.7695000000003</v>
      </c>
      <c r="AC2096">
        <v>4167.5018</v>
      </c>
      <c r="AD2096">
        <v>4657.1093000000001</v>
      </c>
      <c r="AE2096">
        <v>4874.4007000000001</v>
      </c>
      <c r="AF2096">
        <v>4858.1445999999996</v>
      </c>
      <c r="AG2096">
        <v>4906.7133000000003</v>
      </c>
      <c r="AH2096">
        <v>4969.1116000000002</v>
      </c>
      <c r="AI2096">
        <v>5059.0337</v>
      </c>
      <c r="AJ2096">
        <v>4850.2897000000003</v>
      </c>
      <c r="AK2096">
        <v>4782.9507000000003</v>
      </c>
      <c r="AL2096">
        <v>4848.6319999999996</v>
      </c>
      <c r="AM2096">
        <v>4654.9750000000004</v>
      </c>
      <c r="AN2096">
        <v>3577.3789000000002</v>
      </c>
      <c r="AO2096">
        <v>208.51468</v>
      </c>
      <c r="AP2096">
        <v>230.12345999999999</v>
      </c>
      <c r="AQ2096">
        <v>2492.1327999999999</v>
      </c>
      <c r="AR2096">
        <v>3227.4701</v>
      </c>
      <c r="AS2096">
        <v>3425.3543</v>
      </c>
      <c r="AT2096">
        <v>3459.2114000000001</v>
      </c>
      <c r="AU2096">
        <v>85.5</v>
      </c>
      <c r="AV2096">
        <v>83.5</v>
      </c>
      <c r="AW2096">
        <v>82</v>
      </c>
      <c r="AX2096">
        <v>79.5</v>
      </c>
      <c r="AY2096">
        <v>78</v>
      </c>
      <c r="AZ2096">
        <v>75.5</v>
      </c>
      <c r="BA2096">
        <v>75.5</v>
      </c>
      <c r="BB2096">
        <v>75</v>
      </c>
      <c r="BC2096">
        <v>76.5</v>
      </c>
      <c r="BD2096">
        <v>80.5</v>
      </c>
      <c r="BE2096">
        <v>85.5</v>
      </c>
      <c r="BF2096">
        <v>90</v>
      </c>
      <c r="BG2096">
        <v>94</v>
      </c>
      <c r="BH2096">
        <v>98</v>
      </c>
      <c r="BI2096">
        <v>102</v>
      </c>
      <c r="BJ2096">
        <v>104.5</v>
      </c>
      <c r="BK2096">
        <v>106</v>
      </c>
      <c r="BL2096">
        <v>105</v>
      </c>
      <c r="BM2096">
        <v>104</v>
      </c>
      <c r="BN2096">
        <v>101</v>
      </c>
      <c r="BO2096">
        <v>97</v>
      </c>
      <c r="BP2096">
        <v>94.5</v>
      </c>
      <c r="BQ2096">
        <v>90.5</v>
      </c>
      <c r="BR2096">
        <v>86</v>
      </c>
      <c r="BS2096">
        <v>-935.5222</v>
      </c>
      <c r="BT2096">
        <v>365.0215</v>
      </c>
      <c r="BU2096">
        <v>312.94560000000001</v>
      </c>
      <c r="BV2096">
        <v>249.23939999999999</v>
      </c>
      <c r="BW2096">
        <v>169.9349</v>
      </c>
      <c r="BX2096">
        <v>275.69</v>
      </c>
      <c r="BY2096">
        <v>244.8365</v>
      </c>
      <c r="BZ2096">
        <v>-136.78100000000001</v>
      </c>
      <c r="CA2096">
        <v>-277.36250000000001</v>
      </c>
      <c r="CB2096">
        <v>-258.39690000000002</v>
      </c>
      <c r="CC2096">
        <v>-239.72540000000001</v>
      </c>
      <c r="CD2096">
        <v>-208.86660000000001</v>
      </c>
      <c r="CE2096">
        <v>-230.364</v>
      </c>
      <c r="CF2096">
        <v>10.669739999999999</v>
      </c>
      <c r="CG2096">
        <v>84.931160000000006</v>
      </c>
      <c r="CH2096">
        <v>2.88991</v>
      </c>
      <c r="CI2096">
        <v>158.61490000000001</v>
      </c>
      <c r="CJ2096">
        <v>1267.8630000000001</v>
      </c>
      <c r="CK2096">
        <v>4717.8760000000002</v>
      </c>
      <c r="CL2096">
        <v>4720.1180000000004</v>
      </c>
      <c r="CM2096">
        <v>2395.335</v>
      </c>
      <c r="CN2096">
        <v>1607.364</v>
      </c>
      <c r="CO2096">
        <v>1374.748</v>
      </c>
      <c r="CP2096">
        <v>1274.1869999999999</v>
      </c>
      <c r="CQ2096">
        <v>15518.89</v>
      </c>
      <c r="CR2096">
        <v>6068.7449999999999</v>
      </c>
      <c r="CS2096">
        <v>6076.4049999999997</v>
      </c>
      <c r="CT2096">
        <v>5234.3850000000002</v>
      </c>
      <c r="CU2096">
        <v>3982.9659999999999</v>
      </c>
      <c r="CV2096">
        <v>3329.1849999999999</v>
      </c>
      <c r="CW2096">
        <v>1659.7529999999999</v>
      </c>
      <c r="CX2096">
        <v>1515.5129999999999</v>
      </c>
      <c r="CY2096">
        <v>3277.62</v>
      </c>
      <c r="CZ2096">
        <v>4452.4889999999996</v>
      </c>
      <c r="DA2096">
        <v>6001.6049999999996</v>
      </c>
      <c r="DB2096">
        <v>7004.6679999999997</v>
      </c>
      <c r="DC2096">
        <v>7951.277</v>
      </c>
      <c r="DD2096">
        <v>8719.6119999999992</v>
      </c>
      <c r="DE2096">
        <v>10185.36</v>
      </c>
      <c r="DF2096">
        <v>10585.36</v>
      </c>
      <c r="DG2096">
        <v>10573.71</v>
      </c>
      <c r="DH2096">
        <v>11418.9</v>
      </c>
      <c r="DI2096">
        <v>10940.43</v>
      </c>
      <c r="DJ2096">
        <v>11093.51</v>
      </c>
      <c r="DK2096">
        <v>11179.67</v>
      </c>
      <c r="DL2096">
        <v>11698.97</v>
      </c>
      <c r="DM2096">
        <v>12077.68</v>
      </c>
      <c r="DN2096">
        <v>11888.3</v>
      </c>
      <c r="DO2096">
        <v>19</v>
      </c>
      <c r="DP2096">
        <v>20</v>
      </c>
    </row>
    <row r="2097" spans="1:120" hidden="1" x14ac:dyDescent="0.25">
      <c r="A2097" t="str">
        <f t="shared" si="32"/>
        <v>Size_Grp-200 kW and above_Elect DA 1-4 (1PM-9PM) with Weekends_44446_19-20</v>
      </c>
      <c r="B2097" t="s">
        <v>62</v>
      </c>
      <c r="C2097" t="s">
        <v>207</v>
      </c>
      <c r="D2097" t="s">
        <v>61</v>
      </c>
      <c r="E2097" t="s">
        <v>61</v>
      </c>
      <c r="F2097" t="s">
        <v>61</v>
      </c>
      <c r="G2097" t="s">
        <v>61</v>
      </c>
      <c r="H2097" t="s">
        <v>61</v>
      </c>
      <c r="I2097" t="s">
        <v>61</v>
      </c>
      <c r="J2097" t="s">
        <v>102</v>
      </c>
      <c r="K2097" t="s">
        <v>264</v>
      </c>
      <c r="L2097" s="18">
        <v>44446</v>
      </c>
      <c r="M2097">
        <v>19</v>
      </c>
      <c r="N2097">
        <v>20</v>
      </c>
      <c r="O2097" t="s">
        <v>258</v>
      </c>
      <c r="P2097">
        <v>19</v>
      </c>
      <c r="Q2097">
        <v>19</v>
      </c>
      <c r="R2097">
        <v>0</v>
      </c>
      <c r="S2097">
        <v>0</v>
      </c>
      <c r="T2097">
        <v>0</v>
      </c>
      <c r="U2097">
        <v>1</v>
      </c>
      <c r="V2097">
        <v>1</v>
      </c>
      <c r="W2097">
        <v>3320.92</v>
      </c>
      <c r="X2097">
        <v>3111.24</v>
      </c>
      <c r="Y2097">
        <v>3112.12</v>
      </c>
      <c r="Z2097">
        <v>3115.4</v>
      </c>
      <c r="AA2097">
        <v>3084.92</v>
      </c>
      <c r="AB2097">
        <v>3056.68</v>
      </c>
      <c r="AC2097">
        <v>3016.6</v>
      </c>
      <c r="AD2097">
        <v>3080.68</v>
      </c>
      <c r="AE2097">
        <v>3046.72</v>
      </c>
      <c r="AF2097">
        <v>2835.88</v>
      </c>
      <c r="AG2097">
        <v>2832.76</v>
      </c>
      <c r="AH2097">
        <v>2832.48</v>
      </c>
      <c r="AI2097">
        <v>2815.68</v>
      </c>
      <c r="AJ2097">
        <v>2775.76</v>
      </c>
      <c r="AK2097">
        <v>2779.8</v>
      </c>
      <c r="AL2097">
        <v>2778.92</v>
      </c>
      <c r="AM2097">
        <v>2797.72</v>
      </c>
      <c r="AN2097">
        <v>2667.44</v>
      </c>
      <c r="AO2097">
        <v>193.88</v>
      </c>
      <c r="AP2097">
        <v>216.12</v>
      </c>
      <c r="AQ2097">
        <v>2220.12</v>
      </c>
      <c r="AR2097">
        <v>2558.04</v>
      </c>
      <c r="AS2097">
        <v>2751.28</v>
      </c>
      <c r="AT2097">
        <v>2786.44</v>
      </c>
      <c r="AU2097">
        <v>85.078946999999999</v>
      </c>
      <c r="AV2097">
        <v>83.131579000000002</v>
      </c>
      <c r="AW2097">
        <v>81.684211000000005</v>
      </c>
      <c r="AX2097">
        <v>79.342105000000004</v>
      </c>
      <c r="AY2097">
        <v>77.947367999999997</v>
      </c>
      <c r="AZ2097">
        <v>75.552632000000003</v>
      </c>
      <c r="BA2097">
        <v>75.552632000000003</v>
      </c>
      <c r="BB2097">
        <v>75</v>
      </c>
      <c r="BC2097">
        <v>76.447367999999997</v>
      </c>
      <c r="BD2097">
        <v>80.289473999999998</v>
      </c>
      <c r="BE2097">
        <v>85.131579000000002</v>
      </c>
      <c r="BF2097">
        <v>89.631579000000002</v>
      </c>
      <c r="BG2097">
        <v>93.578946999999999</v>
      </c>
      <c r="BH2097">
        <v>97.421053000000001</v>
      </c>
      <c r="BI2097">
        <v>101.31579000000001</v>
      </c>
      <c r="BJ2097">
        <v>103.71053000000001</v>
      </c>
      <c r="BK2097">
        <v>105</v>
      </c>
      <c r="BL2097">
        <v>104.21053000000001</v>
      </c>
      <c r="BM2097">
        <v>103.31579000000001</v>
      </c>
      <c r="BN2097">
        <v>100.26316</v>
      </c>
      <c r="BO2097">
        <v>96.105262999999994</v>
      </c>
      <c r="BP2097">
        <v>93.552632000000003</v>
      </c>
      <c r="BQ2097">
        <v>89.815788999999995</v>
      </c>
      <c r="BR2097">
        <v>85.578946999999999</v>
      </c>
      <c r="BS2097">
        <v>-296.27969999999999</v>
      </c>
      <c r="BT2097">
        <v>13.358919999999999</v>
      </c>
      <c r="BU2097">
        <v>2.132231</v>
      </c>
      <c r="BV2097">
        <v>4.4201199999999998</v>
      </c>
      <c r="BW2097">
        <v>-14.84</v>
      </c>
      <c r="BX2097">
        <v>-39.236629999999998</v>
      </c>
      <c r="BY2097">
        <v>3.1027200000000001</v>
      </c>
      <c r="BZ2097">
        <v>11.00961</v>
      </c>
      <c r="CA2097">
        <v>-53.55527</v>
      </c>
      <c r="CB2097">
        <v>58.672310000000003</v>
      </c>
      <c r="CC2097">
        <v>34.193800000000003</v>
      </c>
      <c r="CD2097">
        <v>13.944100000000001</v>
      </c>
      <c r="CE2097">
        <v>-42.868020000000001</v>
      </c>
      <c r="CF2097">
        <v>3.02942</v>
      </c>
      <c r="CG2097">
        <v>-6.3754410000000004</v>
      </c>
      <c r="CH2097">
        <v>35.49091</v>
      </c>
      <c r="CI2097">
        <v>98.371110000000002</v>
      </c>
      <c r="CJ2097">
        <v>406.72489999999999</v>
      </c>
      <c r="CK2097">
        <v>2943.6559999999999</v>
      </c>
      <c r="CL2097">
        <v>2940.3040000000001</v>
      </c>
      <c r="CM2097">
        <v>915.28440000000001</v>
      </c>
      <c r="CN2097">
        <v>560.88059999999996</v>
      </c>
      <c r="CO2097">
        <v>349.89589999999998</v>
      </c>
      <c r="CP2097" s="20">
        <v>252.6936</v>
      </c>
      <c r="CQ2097" s="20">
        <v>9854.2080000000005</v>
      </c>
      <c r="CR2097" s="20">
        <v>3856.6219999999998</v>
      </c>
      <c r="CS2097" s="20">
        <v>4105.3919999999998</v>
      </c>
      <c r="CT2097" s="20">
        <v>3661.71</v>
      </c>
      <c r="CU2097" s="20">
        <v>3053.989</v>
      </c>
      <c r="CV2097" s="20">
        <v>2350.788</v>
      </c>
      <c r="CW2097" s="20">
        <v>1558.8019999999999</v>
      </c>
      <c r="CX2097" s="20">
        <v>1374.9259999999999</v>
      </c>
      <c r="CY2097" s="20">
        <v>2693.3829999999998</v>
      </c>
      <c r="CZ2097" s="20">
        <v>3184.66</v>
      </c>
      <c r="DA2097" s="20">
        <v>3802.8420000000001</v>
      </c>
      <c r="DB2097" s="20">
        <v>4174.9920000000002</v>
      </c>
      <c r="DC2097" s="20">
        <v>5007.3180000000002</v>
      </c>
      <c r="DD2097" s="20">
        <v>5299.2449999999999</v>
      </c>
      <c r="DE2097" s="20">
        <v>5995.4719999999998</v>
      </c>
      <c r="DF2097" s="20">
        <v>6429.134</v>
      </c>
      <c r="DG2097" s="20">
        <v>6756.2430000000004</v>
      </c>
      <c r="DH2097" s="20">
        <v>7834.085</v>
      </c>
      <c r="DI2097" s="20">
        <v>7424.9629999999997</v>
      </c>
      <c r="DJ2097" s="20">
        <v>7416.1880000000001</v>
      </c>
      <c r="DK2097" s="20">
        <v>7468.7920000000004</v>
      </c>
      <c r="DL2097" s="20">
        <v>8166.2920000000004</v>
      </c>
      <c r="DM2097" s="20">
        <v>8553.9169999999995</v>
      </c>
      <c r="DN2097" s="20">
        <v>8572.8250000000007</v>
      </c>
      <c r="DO2097">
        <v>19</v>
      </c>
      <c r="DP2097">
        <v>20</v>
      </c>
    </row>
    <row r="2098" spans="1:120" x14ac:dyDescent="0.25">
      <c r="A2098" t="str">
        <f t="shared" si="32"/>
        <v>AutoDR-Yes_Elect DA 1-4 (1PM-9PM) with Weekends_44446_19-20</v>
      </c>
      <c r="B2098" t="s">
        <v>62</v>
      </c>
      <c r="C2098" t="s">
        <v>322</v>
      </c>
      <c r="D2098" t="s">
        <v>61</v>
      </c>
      <c r="E2098" t="s">
        <v>61</v>
      </c>
      <c r="F2098" t="s">
        <v>61</v>
      </c>
      <c r="G2098" t="s">
        <v>61</v>
      </c>
      <c r="H2098" t="s">
        <v>98</v>
      </c>
      <c r="I2098" t="s">
        <v>61</v>
      </c>
      <c r="J2098" t="s">
        <v>61</v>
      </c>
      <c r="K2098" t="s">
        <v>264</v>
      </c>
      <c r="L2098" s="18">
        <v>44446</v>
      </c>
      <c r="M2098">
        <v>19</v>
      </c>
      <c r="N2098">
        <v>20</v>
      </c>
      <c r="O2098" t="s">
        <v>258</v>
      </c>
      <c r="P2098">
        <v>98</v>
      </c>
      <c r="Q2098">
        <v>98</v>
      </c>
      <c r="R2098">
        <v>0</v>
      </c>
      <c r="S2098">
        <v>0</v>
      </c>
      <c r="T2098">
        <v>0</v>
      </c>
      <c r="U2098">
        <v>1</v>
      </c>
      <c r="V2098">
        <v>1</v>
      </c>
      <c r="W2098">
        <v>4679.4894999999997</v>
      </c>
      <c r="X2098">
        <v>4100.1392999999998</v>
      </c>
      <c r="Y2098">
        <v>4143.3879999999999</v>
      </c>
      <c r="Z2098">
        <v>4242.5634</v>
      </c>
      <c r="AA2098">
        <v>4214.1064999999999</v>
      </c>
      <c r="AB2098">
        <v>4026.4167000000002</v>
      </c>
      <c r="AC2098">
        <v>4071.9247999999998</v>
      </c>
      <c r="AD2098">
        <v>4441.4663</v>
      </c>
      <c r="AE2098">
        <v>4638.5592999999999</v>
      </c>
      <c r="AF2098">
        <v>4610.0976000000001</v>
      </c>
      <c r="AG2098">
        <v>4661.9233000000004</v>
      </c>
      <c r="AH2098">
        <v>4724.6656000000003</v>
      </c>
      <c r="AI2098">
        <v>4832.9306999999999</v>
      </c>
      <c r="AJ2098">
        <v>4772.8867</v>
      </c>
      <c r="AK2098">
        <v>4705.6187</v>
      </c>
      <c r="AL2098">
        <v>4773.2039999999997</v>
      </c>
      <c r="AM2098">
        <v>4580.2150000000001</v>
      </c>
      <c r="AN2098">
        <v>3506.1849000000002</v>
      </c>
      <c r="AO2098">
        <v>207.31667999999999</v>
      </c>
      <c r="AP2098">
        <v>228.68845999999999</v>
      </c>
      <c r="AQ2098">
        <v>2227.6668</v>
      </c>
      <c r="AR2098">
        <v>2974.8881000000001</v>
      </c>
      <c r="AS2098">
        <v>3290.4647</v>
      </c>
      <c r="AT2098">
        <v>3323.74</v>
      </c>
      <c r="AU2098">
        <v>85.25</v>
      </c>
      <c r="AV2098">
        <v>83.28125</v>
      </c>
      <c r="AW2098">
        <v>81.8125</v>
      </c>
      <c r="AX2098">
        <v>79.40625</v>
      </c>
      <c r="AY2098">
        <v>77.96875</v>
      </c>
      <c r="AZ2098">
        <v>75.53125</v>
      </c>
      <c r="BA2098">
        <v>75.53125</v>
      </c>
      <c r="BB2098">
        <v>75</v>
      </c>
      <c r="BC2098">
        <v>76.46875</v>
      </c>
      <c r="BD2098">
        <v>80.375</v>
      </c>
      <c r="BE2098">
        <v>85.28125</v>
      </c>
      <c r="BF2098">
        <v>89.78125</v>
      </c>
      <c r="BG2098">
        <v>93.75</v>
      </c>
      <c r="BH2098">
        <v>97.65625</v>
      </c>
      <c r="BI2098">
        <v>101.59375</v>
      </c>
      <c r="BJ2098">
        <v>104.03125</v>
      </c>
      <c r="BK2098">
        <v>105.40625</v>
      </c>
      <c r="BL2098">
        <v>104.53125</v>
      </c>
      <c r="BM2098">
        <v>103.59375</v>
      </c>
      <c r="BN2098">
        <v>100.5625</v>
      </c>
      <c r="BO2098">
        <v>96.46875</v>
      </c>
      <c r="BP2098">
        <v>93.9375</v>
      </c>
      <c r="BQ2098">
        <v>90.09375</v>
      </c>
      <c r="BR2098">
        <v>85.75</v>
      </c>
      <c r="BS2098">
        <v>-498.54020000000003</v>
      </c>
      <c r="BT2098">
        <v>151.98650000000001</v>
      </c>
      <c r="BU2098">
        <v>86.217619999999997</v>
      </c>
      <c r="BV2098">
        <v>17.809830000000002</v>
      </c>
      <c r="BW2098">
        <v>-51.640030000000003</v>
      </c>
      <c r="BX2098">
        <v>113.7681</v>
      </c>
      <c r="BY2098">
        <v>61.275260000000003</v>
      </c>
      <c r="BZ2098">
        <v>-36.896239999999999</v>
      </c>
      <c r="CA2098">
        <v>-73.738389999999995</v>
      </c>
      <c r="CB2098">
        <v>-25.423480000000001</v>
      </c>
      <c r="CC2098">
        <v>5.2896289999999997</v>
      </c>
      <c r="CD2098">
        <v>-97.615440000000007</v>
      </c>
      <c r="CE2098">
        <v>-388.27420000000001</v>
      </c>
      <c r="CF2098">
        <v>-296.25130000000001</v>
      </c>
      <c r="CG2098">
        <v>-252.46360000000001</v>
      </c>
      <c r="CH2098">
        <v>-279.55149999999998</v>
      </c>
      <c r="CI2098">
        <v>81.916150000000002</v>
      </c>
      <c r="CJ2098">
        <v>1349.7550000000001</v>
      </c>
      <c r="CK2098">
        <v>4701.2259999999997</v>
      </c>
      <c r="CL2098">
        <v>4694.9759999999997</v>
      </c>
      <c r="CM2098">
        <v>2650.5720000000001</v>
      </c>
      <c r="CN2098">
        <v>1872.5630000000001</v>
      </c>
      <c r="CO2098">
        <v>1510.5820000000001</v>
      </c>
      <c r="CP2098">
        <v>1390.5250000000001</v>
      </c>
      <c r="CQ2098">
        <v>16057.63</v>
      </c>
      <c r="CR2098">
        <v>4113.1459999999997</v>
      </c>
      <c r="CS2098">
        <v>4117.9660000000003</v>
      </c>
      <c r="CT2098">
        <v>3759.8229999999999</v>
      </c>
      <c r="CU2098">
        <v>3430.2429999999999</v>
      </c>
      <c r="CV2098">
        <v>2778.4969999999998</v>
      </c>
      <c r="CW2098">
        <v>1754.606</v>
      </c>
      <c r="CX2098">
        <v>1828.893</v>
      </c>
      <c r="CY2098">
        <v>3006.73</v>
      </c>
      <c r="CZ2098">
        <v>3908.152</v>
      </c>
      <c r="DA2098">
        <v>4818.5559999999996</v>
      </c>
      <c r="DB2098">
        <v>5950.3810000000003</v>
      </c>
      <c r="DC2098">
        <v>7710.4110000000001</v>
      </c>
      <c r="DD2098">
        <v>8471.0550000000003</v>
      </c>
      <c r="DE2098">
        <v>9333.8989999999994</v>
      </c>
      <c r="DF2098">
        <v>9440.3950000000004</v>
      </c>
      <c r="DG2098">
        <v>9746.1029999999992</v>
      </c>
      <c r="DH2098">
        <v>10546.85</v>
      </c>
      <c r="DI2098">
        <v>10566.96</v>
      </c>
      <c r="DJ2098">
        <v>10816.64</v>
      </c>
      <c r="DK2098">
        <v>10907</v>
      </c>
      <c r="DL2098">
        <v>11323.63</v>
      </c>
      <c r="DM2098">
        <v>11818.97</v>
      </c>
      <c r="DN2098">
        <v>11791.59</v>
      </c>
      <c r="DO2098">
        <v>19</v>
      </c>
      <c r="DP2098">
        <v>20</v>
      </c>
    </row>
    <row r="2099" spans="1:120" hidden="1" x14ac:dyDescent="0.25">
      <c r="A2099" t="str">
        <f t="shared" si="32"/>
        <v>Size_Grp-20 to 199.99 kW_Elect DA 1-4 (1PM-9PM) with Weekends_44446_19-20</v>
      </c>
      <c r="B2099" t="s">
        <v>62</v>
      </c>
      <c r="C2099" t="s">
        <v>201</v>
      </c>
      <c r="D2099" t="s">
        <v>61</v>
      </c>
      <c r="E2099" t="s">
        <v>61</v>
      </c>
      <c r="F2099" t="s">
        <v>61</v>
      </c>
      <c r="G2099" t="s">
        <v>61</v>
      </c>
      <c r="H2099" t="s">
        <v>61</v>
      </c>
      <c r="I2099" t="s">
        <v>61</v>
      </c>
      <c r="J2099" t="s">
        <v>101</v>
      </c>
      <c r="K2099" t="s">
        <v>264</v>
      </c>
      <c r="L2099" s="18">
        <v>44446</v>
      </c>
      <c r="M2099">
        <v>19</v>
      </c>
      <c r="N2099">
        <v>20</v>
      </c>
      <c r="O2099" t="s">
        <v>258</v>
      </c>
      <c r="P2099">
        <v>94</v>
      </c>
      <c r="Q2099">
        <v>94</v>
      </c>
      <c r="R2099">
        <v>0</v>
      </c>
      <c r="S2099">
        <v>0</v>
      </c>
      <c r="T2099">
        <v>0</v>
      </c>
      <c r="U2099">
        <v>1</v>
      </c>
      <c r="V2099">
        <v>1</v>
      </c>
      <c r="W2099">
        <v>3804.1745000000001</v>
      </c>
      <c r="X2099">
        <v>3074.0983000000001</v>
      </c>
      <c r="Y2099">
        <v>3116.4180000000001</v>
      </c>
      <c r="Z2099">
        <v>3212.7194</v>
      </c>
      <c r="AA2099">
        <v>3212.1734999999999</v>
      </c>
      <c r="AB2099">
        <v>3052.6806999999999</v>
      </c>
      <c r="AC2099">
        <v>3153.4418000000001</v>
      </c>
      <c r="AD2099">
        <v>3583.0963000000002</v>
      </c>
      <c r="AE2099">
        <v>3835.1743000000001</v>
      </c>
      <c r="AF2099">
        <v>4024.7946000000002</v>
      </c>
      <c r="AG2099">
        <v>4075.5953</v>
      </c>
      <c r="AH2099">
        <v>4137.3915999999999</v>
      </c>
      <c r="AI2099">
        <v>4245.7637000000004</v>
      </c>
      <c r="AJ2099">
        <v>4077.9657000000002</v>
      </c>
      <c r="AK2099">
        <v>4008.3096999999998</v>
      </c>
      <c r="AL2099">
        <v>4076.665</v>
      </c>
      <c r="AM2099">
        <v>3866.1889999999999</v>
      </c>
      <c r="AN2099">
        <v>2762.5749000000001</v>
      </c>
      <c r="AO2099">
        <v>15.590680000000001</v>
      </c>
      <c r="AP2099">
        <v>14.961460000000001</v>
      </c>
      <c r="AQ2099">
        <v>1696.5458000000001</v>
      </c>
      <c r="AR2099">
        <v>2534.4551000000001</v>
      </c>
      <c r="AS2099">
        <v>2655.0396999999998</v>
      </c>
      <c r="AT2099">
        <v>2653.134</v>
      </c>
      <c r="AU2099">
        <v>85.287233999999998</v>
      </c>
      <c r="AV2099">
        <v>83.313829999999996</v>
      </c>
      <c r="AW2099">
        <v>81.840425999999994</v>
      </c>
      <c r="AX2099">
        <v>79.420213000000004</v>
      </c>
      <c r="AY2099">
        <v>77.973404000000002</v>
      </c>
      <c r="AZ2099">
        <v>75.526595999999998</v>
      </c>
      <c r="BA2099">
        <v>75.526595999999998</v>
      </c>
      <c r="BB2099">
        <v>75</v>
      </c>
      <c r="BC2099">
        <v>76.473404000000002</v>
      </c>
      <c r="BD2099">
        <v>80.393617000000006</v>
      </c>
      <c r="BE2099">
        <v>85.313829999999996</v>
      </c>
      <c r="BF2099">
        <v>89.813829999999996</v>
      </c>
      <c r="BG2099">
        <v>93.787233999999998</v>
      </c>
      <c r="BH2099">
        <v>97.707447000000002</v>
      </c>
      <c r="BI2099">
        <v>101.65425999999999</v>
      </c>
      <c r="BJ2099">
        <v>104.10106</v>
      </c>
      <c r="BK2099">
        <v>105.49468</v>
      </c>
      <c r="BL2099">
        <v>104.60106</v>
      </c>
      <c r="BM2099">
        <v>103.65425999999999</v>
      </c>
      <c r="BN2099">
        <v>100.62766000000001</v>
      </c>
      <c r="BO2099">
        <v>96.547871999999998</v>
      </c>
      <c r="BP2099">
        <v>94.021276999999998</v>
      </c>
      <c r="BQ2099">
        <v>90.154255000000006</v>
      </c>
      <c r="BR2099">
        <v>85.787233999999998</v>
      </c>
      <c r="BS2099">
        <v>-582.71429999999998</v>
      </c>
      <c r="BT2099">
        <v>267.13720000000001</v>
      </c>
      <c r="BU2099">
        <v>222.5112</v>
      </c>
      <c r="BV2099">
        <v>147.197</v>
      </c>
      <c r="BW2099">
        <v>71.919939999999997</v>
      </c>
      <c r="BX2099">
        <v>235.41489999999999</v>
      </c>
      <c r="BY2099">
        <v>162.56989999999999</v>
      </c>
      <c r="BZ2099">
        <v>-79.320319999999995</v>
      </c>
      <c r="CA2099">
        <v>-132.91550000000001</v>
      </c>
      <c r="CB2099">
        <v>-237.77459999999999</v>
      </c>
      <c r="CC2099">
        <v>-229.86619999999999</v>
      </c>
      <c r="CD2099">
        <v>-311.38850000000002</v>
      </c>
      <c r="CE2099">
        <v>-528.09109999999998</v>
      </c>
      <c r="CF2099">
        <v>-342.43770000000001</v>
      </c>
      <c r="CG2099">
        <v>-260.45359999999999</v>
      </c>
      <c r="CH2099">
        <v>-329.3159</v>
      </c>
      <c r="CI2099">
        <v>-35.890880000000003</v>
      </c>
      <c r="CJ2099">
        <v>1085.981</v>
      </c>
      <c r="CK2099">
        <v>3837.808</v>
      </c>
      <c r="CL2099">
        <v>3833.607</v>
      </c>
      <c r="CM2099">
        <v>2104.3420000000001</v>
      </c>
      <c r="CN2099">
        <v>1226.1289999999999</v>
      </c>
      <c r="CO2099">
        <v>1081.223</v>
      </c>
      <c r="CP2099">
        <v>1028.624</v>
      </c>
      <c r="CQ2099">
        <v>10110.57</v>
      </c>
      <c r="CR2099">
        <v>2891.7440000000001</v>
      </c>
      <c r="CS2099">
        <v>2794.652</v>
      </c>
      <c r="CT2099">
        <v>2537.6799999999998</v>
      </c>
      <c r="CU2099">
        <v>2076.5520000000001</v>
      </c>
      <c r="CV2099">
        <v>1728.7840000000001</v>
      </c>
      <c r="CW2099">
        <v>955.88620000000003</v>
      </c>
      <c r="CX2099">
        <v>954.52549999999997</v>
      </c>
      <c r="CY2099">
        <v>1878.509</v>
      </c>
      <c r="CZ2099">
        <v>2673.8780000000002</v>
      </c>
      <c r="DA2099">
        <v>3684.8829999999998</v>
      </c>
      <c r="DB2099">
        <v>4674.674</v>
      </c>
      <c r="DC2099">
        <v>5714.8649999999998</v>
      </c>
      <c r="DD2099">
        <v>6285.3540000000003</v>
      </c>
      <c r="DE2099">
        <v>6952.9009999999998</v>
      </c>
      <c r="DF2099">
        <v>7063.64</v>
      </c>
      <c r="DG2099">
        <v>7009.0349999999999</v>
      </c>
      <c r="DH2099">
        <v>7197.1710000000003</v>
      </c>
      <c r="DI2099">
        <v>7192.84</v>
      </c>
      <c r="DJ2099">
        <v>7430.5510000000004</v>
      </c>
      <c r="DK2099">
        <v>7451.5630000000001</v>
      </c>
      <c r="DL2099">
        <v>7588.6009999999997</v>
      </c>
      <c r="DM2099">
        <v>7703.723</v>
      </c>
      <c r="DN2099">
        <v>7669.942</v>
      </c>
      <c r="DO2099">
        <v>19</v>
      </c>
      <c r="DP2099">
        <v>20</v>
      </c>
    </row>
    <row r="2100" spans="1:120" hidden="1" x14ac:dyDescent="0.25">
      <c r="A2100" t="str">
        <f t="shared" si="32"/>
        <v>OtherDR-No_Elect DA 1-4 (1PM-9PM) with Weekends_44446_19-20</v>
      </c>
      <c r="B2100" t="s">
        <v>62</v>
      </c>
      <c r="C2100" t="s">
        <v>323</v>
      </c>
      <c r="D2100" t="s">
        <v>61</v>
      </c>
      <c r="E2100" t="s">
        <v>61</v>
      </c>
      <c r="F2100" t="s">
        <v>61</v>
      </c>
      <c r="G2100" t="s">
        <v>61</v>
      </c>
      <c r="H2100" t="s">
        <v>61</v>
      </c>
      <c r="I2100" t="s">
        <v>97</v>
      </c>
      <c r="J2100" t="s">
        <v>61</v>
      </c>
      <c r="K2100" t="s">
        <v>264</v>
      </c>
      <c r="L2100" s="18">
        <v>44446</v>
      </c>
      <c r="M2100">
        <v>19</v>
      </c>
      <c r="N2100">
        <v>20</v>
      </c>
      <c r="O2100" t="s">
        <v>258</v>
      </c>
      <c r="P2100">
        <v>117</v>
      </c>
      <c r="Q2100">
        <v>117</v>
      </c>
      <c r="R2100">
        <v>0</v>
      </c>
      <c r="S2100">
        <v>0</v>
      </c>
      <c r="T2100">
        <v>0</v>
      </c>
      <c r="U2100">
        <v>1</v>
      </c>
      <c r="V2100">
        <v>1</v>
      </c>
      <c r="W2100">
        <v>7125.1615000000002</v>
      </c>
      <c r="X2100">
        <v>6185.4032999999999</v>
      </c>
      <c r="Y2100">
        <v>6228.6019999999999</v>
      </c>
      <c r="Z2100">
        <v>6328.1854000000003</v>
      </c>
      <c r="AA2100">
        <v>6297.1594999999998</v>
      </c>
      <c r="AB2100">
        <v>6109.4256999999998</v>
      </c>
      <c r="AC2100">
        <v>6170.1067999999996</v>
      </c>
      <c r="AD2100">
        <v>6663.8423000000003</v>
      </c>
      <c r="AE2100">
        <v>6881.9583000000002</v>
      </c>
      <c r="AF2100">
        <v>6860.7376000000004</v>
      </c>
      <c r="AG2100">
        <v>6908.4202999999998</v>
      </c>
      <c r="AH2100">
        <v>6969.9386000000004</v>
      </c>
      <c r="AI2100">
        <v>7061.5096999999996</v>
      </c>
      <c r="AJ2100">
        <v>6853.7927</v>
      </c>
      <c r="AK2100">
        <v>6788.1756999999998</v>
      </c>
      <c r="AL2100">
        <v>6855.652</v>
      </c>
      <c r="AM2100">
        <v>6663.9759999999997</v>
      </c>
      <c r="AN2100">
        <v>5430.0829000000003</v>
      </c>
      <c r="AO2100">
        <v>209.53667999999999</v>
      </c>
      <c r="AP2100">
        <v>231.14946</v>
      </c>
      <c r="AQ2100">
        <v>3916.7328000000002</v>
      </c>
      <c r="AR2100">
        <v>5092.5621000000001</v>
      </c>
      <c r="AS2100">
        <v>5406.3877000000002</v>
      </c>
      <c r="AT2100">
        <v>5439.6390000000001</v>
      </c>
      <c r="AU2100">
        <v>85.256522000000004</v>
      </c>
      <c r="AV2100">
        <v>83.286957000000001</v>
      </c>
      <c r="AW2100">
        <v>81.817391000000001</v>
      </c>
      <c r="AX2100">
        <v>79.408696000000006</v>
      </c>
      <c r="AY2100">
        <v>77.969565000000003</v>
      </c>
      <c r="AZ2100">
        <v>75.530434999999997</v>
      </c>
      <c r="BA2100">
        <v>75.530434999999997</v>
      </c>
      <c r="BB2100">
        <v>75</v>
      </c>
      <c r="BC2100">
        <v>76.469565000000003</v>
      </c>
      <c r="BD2100">
        <v>80.378260999999995</v>
      </c>
      <c r="BE2100">
        <v>85.286957000000001</v>
      </c>
      <c r="BF2100">
        <v>89.786957000000001</v>
      </c>
      <c r="BG2100">
        <v>93.756522000000004</v>
      </c>
      <c r="BH2100">
        <v>97.665216999999998</v>
      </c>
      <c r="BI2100">
        <v>101.60435</v>
      </c>
      <c r="BJ2100">
        <v>104.04348</v>
      </c>
      <c r="BK2100">
        <v>105.42174</v>
      </c>
      <c r="BL2100">
        <v>104.54348</v>
      </c>
      <c r="BM2100">
        <v>103.60435</v>
      </c>
      <c r="BN2100">
        <v>100.57391</v>
      </c>
      <c r="BO2100">
        <v>96.482608999999997</v>
      </c>
      <c r="BP2100">
        <v>93.952173999999999</v>
      </c>
      <c r="BQ2100">
        <v>90.104348000000002</v>
      </c>
      <c r="BR2100">
        <v>85.756522000000004</v>
      </c>
      <c r="BS2100">
        <v>-878.99599999999998</v>
      </c>
      <c r="BT2100">
        <v>280.49610000000001</v>
      </c>
      <c r="BU2100">
        <v>224.64330000000001</v>
      </c>
      <c r="BV2100">
        <v>151.61580000000001</v>
      </c>
      <c r="BW2100">
        <v>57.078690000000002</v>
      </c>
      <c r="BX2100">
        <v>196.17840000000001</v>
      </c>
      <c r="BY2100">
        <v>165.6721</v>
      </c>
      <c r="BZ2100">
        <v>-68.312190000000001</v>
      </c>
      <c r="CA2100">
        <v>-186.46940000000001</v>
      </c>
      <c r="CB2100">
        <v>-179.10079999999999</v>
      </c>
      <c r="CC2100">
        <v>-195.67179999999999</v>
      </c>
      <c r="CD2100">
        <v>-297.4452</v>
      </c>
      <c r="CE2100">
        <v>-570.95830000000001</v>
      </c>
      <c r="CF2100">
        <v>-339.4092</v>
      </c>
      <c r="CG2100">
        <v>-266.82839999999999</v>
      </c>
      <c r="CH2100">
        <v>-293.82569999999998</v>
      </c>
      <c r="CI2100">
        <v>62.479129999999998</v>
      </c>
      <c r="CJ2100">
        <v>1492.704</v>
      </c>
      <c r="CK2100">
        <v>6781.4639999999999</v>
      </c>
      <c r="CL2100">
        <v>6773.9089999999997</v>
      </c>
      <c r="CM2100">
        <v>3019.6260000000002</v>
      </c>
      <c r="CN2100">
        <v>1787.0070000000001</v>
      </c>
      <c r="CO2100">
        <v>1431.117</v>
      </c>
      <c r="CP2100" s="20">
        <v>1281.317</v>
      </c>
      <c r="CQ2100" s="20">
        <v>19964.78</v>
      </c>
      <c r="CR2100" s="20">
        <v>6748.366</v>
      </c>
      <c r="CS2100" s="20">
        <v>6900.0439999999999</v>
      </c>
      <c r="CT2100" s="20">
        <v>6199.3890000000001</v>
      </c>
      <c r="CU2100" s="20">
        <v>5130.5410000000002</v>
      </c>
      <c r="CV2100" s="20">
        <v>4079.5720000000001</v>
      </c>
      <c r="CW2100" s="20">
        <v>2514.6880000000001</v>
      </c>
      <c r="CX2100" s="20">
        <v>2329.4520000000002</v>
      </c>
      <c r="CY2100" s="20">
        <v>4571.8919999999998</v>
      </c>
      <c r="CZ2100" s="20">
        <v>5858.5379999999996</v>
      </c>
      <c r="DA2100" s="20">
        <v>7487.7250000000004</v>
      </c>
      <c r="DB2100" s="20">
        <v>8849.6659999999993</v>
      </c>
      <c r="DC2100" s="20">
        <v>10722.18</v>
      </c>
      <c r="DD2100" s="20">
        <v>11584.6</v>
      </c>
      <c r="DE2100" s="20">
        <v>12948.37</v>
      </c>
      <c r="DF2100" s="20">
        <v>13492.77</v>
      </c>
      <c r="DG2100" s="20">
        <v>13765.28</v>
      </c>
      <c r="DH2100" s="20">
        <v>15031.26</v>
      </c>
      <c r="DI2100" s="20">
        <v>14617.8</v>
      </c>
      <c r="DJ2100" s="20">
        <v>14846.74</v>
      </c>
      <c r="DK2100" s="20">
        <v>14920.36</v>
      </c>
      <c r="DL2100" s="20">
        <v>15754.89</v>
      </c>
      <c r="DM2100" s="20">
        <v>16257.64</v>
      </c>
      <c r="DN2100" s="20">
        <v>16242.77</v>
      </c>
      <c r="DO2100">
        <v>19</v>
      </c>
      <c r="DP2100">
        <v>20</v>
      </c>
    </row>
    <row r="2101" spans="1:120" hidden="1" x14ac:dyDescent="0.25">
      <c r="A2101" t="str">
        <f t="shared" si="32"/>
        <v>sublap_id-SLAP_PGF1_Elect DA 1-4 (1PM-9PM) with Weekends_44446_19-20</v>
      </c>
      <c r="B2101" t="s">
        <v>62</v>
      </c>
      <c r="C2101" t="s">
        <v>289</v>
      </c>
      <c r="D2101" t="s">
        <v>61</v>
      </c>
      <c r="E2101" t="s">
        <v>290</v>
      </c>
      <c r="F2101" t="s">
        <v>61</v>
      </c>
      <c r="G2101" t="s">
        <v>61</v>
      </c>
      <c r="H2101" t="s">
        <v>61</v>
      </c>
      <c r="I2101" t="s">
        <v>61</v>
      </c>
      <c r="J2101" t="s">
        <v>61</v>
      </c>
      <c r="K2101" t="s">
        <v>264</v>
      </c>
      <c r="L2101" s="18">
        <v>44446</v>
      </c>
      <c r="M2101">
        <v>19</v>
      </c>
      <c r="N2101">
        <v>20</v>
      </c>
      <c r="O2101" t="s">
        <v>258</v>
      </c>
      <c r="P2101">
        <v>117</v>
      </c>
      <c r="Q2101">
        <v>117</v>
      </c>
      <c r="R2101">
        <v>0</v>
      </c>
      <c r="S2101">
        <v>0</v>
      </c>
      <c r="T2101">
        <v>0</v>
      </c>
      <c r="U2101">
        <v>1</v>
      </c>
      <c r="V2101">
        <v>1</v>
      </c>
      <c r="W2101">
        <v>7125.1615000000002</v>
      </c>
      <c r="X2101">
        <v>6185.4032999999999</v>
      </c>
      <c r="Y2101">
        <v>6228.6019999999999</v>
      </c>
      <c r="Z2101">
        <v>6328.1854000000003</v>
      </c>
      <c r="AA2101">
        <v>6297.1594999999998</v>
      </c>
      <c r="AB2101">
        <v>6109.4256999999998</v>
      </c>
      <c r="AC2101">
        <v>6170.1067999999996</v>
      </c>
      <c r="AD2101">
        <v>6663.8423000000003</v>
      </c>
      <c r="AE2101">
        <v>6881.9583000000002</v>
      </c>
      <c r="AF2101">
        <v>6860.7376000000004</v>
      </c>
      <c r="AG2101">
        <v>6908.4202999999998</v>
      </c>
      <c r="AH2101">
        <v>6969.9386000000004</v>
      </c>
      <c r="AI2101">
        <v>7061.5096999999996</v>
      </c>
      <c r="AJ2101">
        <v>6853.7927</v>
      </c>
      <c r="AK2101">
        <v>6788.1756999999998</v>
      </c>
      <c r="AL2101">
        <v>6855.652</v>
      </c>
      <c r="AM2101">
        <v>6663.9759999999997</v>
      </c>
      <c r="AN2101">
        <v>5430.0829000000003</v>
      </c>
      <c r="AO2101">
        <v>209.53667999999999</v>
      </c>
      <c r="AP2101">
        <v>231.14946</v>
      </c>
      <c r="AQ2101">
        <v>3916.7328000000002</v>
      </c>
      <c r="AR2101">
        <v>5092.5621000000001</v>
      </c>
      <c r="AS2101">
        <v>5406.3877000000002</v>
      </c>
      <c r="AT2101">
        <v>5439.6390000000001</v>
      </c>
      <c r="AU2101">
        <v>85.256522000000004</v>
      </c>
      <c r="AV2101">
        <v>83.286957000000001</v>
      </c>
      <c r="AW2101">
        <v>81.817391000000001</v>
      </c>
      <c r="AX2101">
        <v>79.408696000000006</v>
      </c>
      <c r="AY2101">
        <v>77.969565000000003</v>
      </c>
      <c r="AZ2101">
        <v>75.530434999999997</v>
      </c>
      <c r="BA2101">
        <v>75.530434999999997</v>
      </c>
      <c r="BB2101">
        <v>75</v>
      </c>
      <c r="BC2101">
        <v>76.469565000000003</v>
      </c>
      <c r="BD2101">
        <v>80.378260999999995</v>
      </c>
      <c r="BE2101">
        <v>85.286957000000001</v>
      </c>
      <c r="BF2101">
        <v>89.786957000000001</v>
      </c>
      <c r="BG2101">
        <v>93.756522000000004</v>
      </c>
      <c r="BH2101">
        <v>97.665216999999998</v>
      </c>
      <c r="BI2101">
        <v>101.60435</v>
      </c>
      <c r="BJ2101">
        <v>104.04348</v>
      </c>
      <c r="BK2101">
        <v>105.42174</v>
      </c>
      <c r="BL2101">
        <v>104.54348</v>
      </c>
      <c r="BM2101">
        <v>103.60435</v>
      </c>
      <c r="BN2101">
        <v>100.57391</v>
      </c>
      <c r="BO2101">
        <v>96.482608999999997</v>
      </c>
      <c r="BP2101">
        <v>93.952173999999999</v>
      </c>
      <c r="BQ2101">
        <v>90.104348000000002</v>
      </c>
      <c r="BR2101">
        <v>85.756522000000004</v>
      </c>
      <c r="BS2101">
        <v>-878.99599999999998</v>
      </c>
      <c r="BT2101">
        <v>280.49610000000001</v>
      </c>
      <c r="BU2101">
        <v>224.64330000000001</v>
      </c>
      <c r="BV2101">
        <v>151.61580000000001</v>
      </c>
      <c r="BW2101">
        <v>57.078690000000002</v>
      </c>
      <c r="BX2101">
        <v>196.17840000000001</v>
      </c>
      <c r="BY2101">
        <v>165.6721</v>
      </c>
      <c r="BZ2101">
        <v>-68.312190000000001</v>
      </c>
      <c r="CA2101">
        <v>-186.46940000000001</v>
      </c>
      <c r="CB2101">
        <v>-179.10079999999999</v>
      </c>
      <c r="CC2101">
        <v>-195.67179999999999</v>
      </c>
      <c r="CD2101">
        <v>-297.4452</v>
      </c>
      <c r="CE2101">
        <v>-570.95830000000001</v>
      </c>
      <c r="CF2101">
        <v>-339.4092</v>
      </c>
      <c r="CG2101">
        <v>-266.82839999999999</v>
      </c>
      <c r="CH2101">
        <v>-293.82569999999998</v>
      </c>
      <c r="CI2101">
        <v>62.479129999999998</v>
      </c>
      <c r="CJ2101">
        <v>1492.704</v>
      </c>
      <c r="CK2101">
        <v>6781.4639999999999</v>
      </c>
      <c r="CL2101">
        <v>6773.9089999999997</v>
      </c>
      <c r="CM2101">
        <v>3019.6260000000002</v>
      </c>
      <c r="CN2101">
        <v>1787.0070000000001</v>
      </c>
      <c r="CO2101">
        <v>1431.117</v>
      </c>
      <c r="CP2101" s="20">
        <v>1281.317</v>
      </c>
      <c r="CQ2101" s="20">
        <v>19964.78</v>
      </c>
      <c r="CR2101" s="20">
        <v>6748.366</v>
      </c>
      <c r="CS2101" s="20">
        <v>6900.0439999999999</v>
      </c>
      <c r="CT2101" s="20">
        <v>6199.3890000000001</v>
      </c>
      <c r="CU2101" s="20">
        <v>5130.5410000000002</v>
      </c>
      <c r="CV2101" s="20">
        <v>4079.5720000000001</v>
      </c>
      <c r="CW2101" s="20">
        <v>2514.6880000000001</v>
      </c>
      <c r="CX2101" s="20">
        <v>2329.4520000000002</v>
      </c>
      <c r="CY2101" s="20">
        <v>4571.8919999999998</v>
      </c>
      <c r="CZ2101" s="20">
        <v>5858.5379999999996</v>
      </c>
      <c r="DA2101" s="20">
        <v>7487.7250000000004</v>
      </c>
      <c r="DB2101" s="20">
        <v>8849.6659999999993</v>
      </c>
      <c r="DC2101" s="20">
        <v>10722.18</v>
      </c>
      <c r="DD2101" s="20">
        <v>11584.6</v>
      </c>
      <c r="DE2101" s="20">
        <v>12948.37</v>
      </c>
      <c r="DF2101" s="20">
        <v>13492.77</v>
      </c>
      <c r="DG2101" s="20">
        <v>13765.28</v>
      </c>
      <c r="DH2101" s="20">
        <v>15031.26</v>
      </c>
      <c r="DI2101" s="20">
        <v>14617.8</v>
      </c>
      <c r="DJ2101" s="20">
        <v>14846.74</v>
      </c>
      <c r="DK2101" s="20">
        <v>14920.36</v>
      </c>
      <c r="DL2101" s="20">
        <v>15754.89</v>
      </c>
      <c r="DM2101" s="20">
        <v>16257.64</v>
      </c>
      <c r="DN2101" s="20">
        <v>16242.77</v>
      </c>
      <c r="DO2101">
        <v>19</v>
      </c>
      <c r="DP2101">
        <v>20</v>
      </c>
    </row>
    <row r="2102" spans="1:120" hidden="1" x14ac:dyDescent="0.25">
      <c r="A2102" t="str">
        <f t="shared" si="32"/>
        <v>LCA-Greater Fresno Area_Elect DA 1-4 (1PM-9PM) with Weekends_44446_19-20</v>
      </c>
      <c r="B2102" t="s">
        <v>62</v>
      </c>
      <c r="C2102" t="s">
        <v>224</v>
      </c>
      <c r="D2102" t="s">
        <v>182</v>
      </c>
      <c r="E2102" t="s">
        <v>61</v>
      </c>
      <c r="F2102" t="s">
        <v>61</v>
      </c>
      <c r="G2102" t="s">
        <v>61</v>
      </c>
      <c r="H2102" t="s">
        <v>61</v>
      </c>
      <c r="I2102" t="s">
        <v>61</v>
      </c>
      <c r="J2102" t="s">
        <v>61</v>
      </c>
      <c r="K2102" t="s">
        <v>264</v>
      </c>
      <c r="L2102" s="18">
        <v>44446</v>
      </c>
      <c r="M2102">
        <v>19</v>
      </c>
      <c r="N2102">
        <v>20</v>
      </c>
      <c r="O2102" t="s">
        <v>258</v>
      </c>
      <c r="P2102">
        <v>117</v>
      </c>
      <c r="Q2102">
        <v>117</v>
      </c>
      <c r="R2102">
        <v>0</v>
      </c>
      <c r="S2102">
        <v>0</v>
      </c>
      <c r="T2102">
        <v>0</v>
      </c>
      <c r="U2102">
        <v>1</v>
      </c>
      <c r="V2102">
        <v>1</v>
      </c>
      <c r="W2102">
        <v>7125.1615000000002</v>
      </c>
      <c r="X2102">
        <v>6185.4032999999999</v>
      </c>
      <c r="Y2102">
        <v>6228.6019999999999</v>
      </c>
      <c r="Z2102">
        <v>6328.1854000000003</v>
      </c>
      <c r="AA2102">
        <v>6297.1594999999998</v>
      </c>
      <c r="AB2102">
        <v>6109.4256999999998</v>
      </c>
      <c r="AC2102">
        <v>6170.1067999999996</v>
      </c>
      <c r="AD2102">
        <v>6663.8423000000003</v>
      </c>
      <c r="AE2102">
        <v>6881.9583000000002</v>
      </c>
      <c r="AF2102">
        <v>6860.7376000000004</v>
      </c>
      <c r="AG2102">
        <v>6908.4202999999998</v>
      </c>
      <c r="AH2102">
        <v>6969.9386000000004</v>
      </c>
      <c r="AI2102">
        <v>7061.5096999999996</v>
      </c>
      <c r="AJ2102">
        <v>6853.7927</v>
      </c>
      <c r="AK2102">
        <v>6788.1756999999998</v>
      </c>
      <c r="AL2102">
        <v>6855.652</v>
      </c>
      <c r="AM2102">
        <v>6663.9759999999997</v>
      </c>
      <c r="AN2102">
        <v>5430.0829000000003</v>
      </c>
      <c r="AO2102">
        <v>209.53667999999999</v>
      </c>
      <c r="AP2102">
        <v>231.14946</v>
      </c>
      <c r="AQ2102">
        <v>3916.7328000000002</v>
      </c>
      <c r="AR2102">
        <v>5092.5621000000001</v>
      </c>
      <c r="AS2102">
        <v>5406.3877000000002</v>
      </c>
      <c r="AT2102">
        <v>5439.6390000000001</v>
      </c>
      <c r="AU2102">
        <v>85.256522000000004</v>
      </c>
      <c r="AV2102">
        <v>83.286957000000001</v>
      </c>
      <c r="AW2102">
        <v>81.817391000000001</v>
      </c>
      <c r="AX2102">
        <v>79.408696000000006</v>
      </c>
      <c r="AY2102">
        <v>77.969565000000003</v>
      </c>
      <c r="AZ2102">
        <v>75.530434999999997</v>
      </c>
      <c r="BA2102">
        <v>75.530434999999997</v>
      </c>
      <c r="BB2102">
        <v>75</v>
      </c>
      <c r="BC2102">
        <v>76.469565000000003</v>
      </c>
      <c r="BD2102">
        <v>80.378260999999995</v>
      </c>
      <c r="BE2102">
        <v>85.286957000000001</v>
      </c>
      <c r="BF2102">
        <v>89.786957000000001</v>
      </c>
      <c r="BG2102">
        <v>93.756522000000004</v>
      </c>
      <c r="BH2102">
        <v>97.665216999999998</v>
      </c>
      <c r="BI2102">
        <v>101.60435</v>
      </c>
      <c r="BJ2102">
        <v>104.04348</v>
      </c>
      <c r="BK2102">
        <v>105.42174</v>
      </c>
      <c r="BL2102">
        <v>104.54348</v>
      </c>
      <c r="BM2102">
        <v>103.60435</v>
      </c>
      <c r="BN2102">
        <v>100.57391</v>
      </c>
      <c r="BO2102">
        <v>96.482608999999997</v>
      </c>
      <c r="BP2102">
        <v>93.952173999999999</v>
      </c>
      <c r="BQ2102">
        <v>90.104348000000002</v>
      </c>
      <c r="BR2102">
        <v>85.756522000000004</v>
      </c>
      <c r="BS2102">
        <v>-878.99599999999998</v>
      </c>
      <c r="BT2102">
        <v>280.49610000000001</v>
      </c>
      <c r="BU2102">
        <v>224.64330000000001</v>
      </c>
      <c r="BV2102">
        <v>151.61580000000001</v>
      </c>
      <c r="BW2102">
        <v>57.078690000000002</v>
      </c>
      <c r="BX2102">
        <v>196.17840000000001</v>
      </c>
      <c r="BY2102">
        <v>165.6721</v>
      </c>
      <c r="BZ2102">
        <v>-68.312190000000001</v>
      </c>
      <c r="CA2102">
        <v>-186.46940000000001</v>
      </c>
      <c r="CB2102">
        <v>-179.10079999999999</v>
      </c>
      <c r="CC2102">
        <v>-195.67179999999999</v>
      </c>
      <c r="CD2102">
        <v>-297.4452</v>
      </c>
      <c r="CE2102">
        <v>-570.95830000000001</v>
      </c>
      <c r="CF2102">
        <v>-339.4092</v>
      </c>
      <c r="CG2102">
        <v>-266.82839999999999</v>
      </c>
      <c r="CH2102">
        <v>-293.82569999999998</v>
      </c>
      <c r="CI2102">
        <v>62.479129999999998</v>
      </c>
      <c r="CJ2102">
        <v>1492.704</v>
      </c>
      <c r="CK2102">
        <v>6781.4639999999999</v>
      </c>
      <c r="CL2102">
        <v>6773.9089999999997</v>
      </c>
      <c r="CM2102">
        <v>3019.6260000000002</v>
      </c>
      <c r="CN2102">
        <v>1787.0070000000001</v>
      </c>
      <c r="CO2102">
        <v>1431.117</v>
      </c>
      <c r="CP2102" s="20">
        <v>1281.317</v>
      </c>
      <c r="CQ2102" s="20">
        <v>19964.78</v>
      </c>
      <c r="CR2102" s="20">
        <v>6748.366</v>
      </c>
      <c r="CS2102" s="20">
        <v>6900.0439999999999</v>
      </c>
      <c r="CT2102" s="20">
        <v>6199.3890000000001</v>
      </c>
      <c r="CU2102" s="20">
        <v>5130.5410000000002</v>
      </c>
      <c r="CV2102" s="20">
        <v>4079.5720000000001</v>
      </c>
      <c r="CW2102" s="20">
        <v>2514.6880000000001</v>
      </c>
      <c r="CX2102" s="20">
        <v>2329.4520000000002</v>
      </c>
      <c r="CY2102" s="20">
        <v>4571.8919999999998</v>
      </c>
      <c r="CZ2102" s="20">
        <v>5858.5379999999996</v>
      </c>
      <c r="DA2102" s="20">
        <v>7487.7250000000004</v>
      </c>
      <c r="DB2102" s="20">
        <v>8849.6659999999993</v>
      </c>
      <c r="DC2102" s="20">
        <v>10722.18</v>
      </c>
      <c r="DD2102" s="20">
        <v>11584.6</v>
      </c>
      <c r="DE2102" s="20">
        <v>12948.37</v>
      </c>
      <c r="DF2102" s="20">
        <v>13492.77</v>
      </c>
      <c r="DG2102" s="20">
        <v>13765.28</v>
      </c>
      <c r="DH2102" s="20">
        <v>15031.26</v>
      </c>
      <c r="DI2102" s="20">
        <v>14617.8</v>
      </c>
      <c r="DJ2102" s="20">
        <v>14846.74</v>
      </c>
      <c r="DK2102" s="20">
        <v>14920.36</v>
      </c>
      <c r="DL2102" s="20">
        <v>15754.89</v>
      </c>
      <c r="DM2102" s="20">
        <v>16257.64</v>
      </c>
      <c r="DN2102" s="20">
        <v>16242.77</v>
      </c>
      <c r="DO2102">
        <v>19</v>
      </c>
      <c r="DP2102">
        <v>20</v>
      </c>
    </row>
    <row r="2103" spans="1:120" hidden="1" x14ac:dyDescent="0.25">
      <c r="A2103" t="str">
        <f t="shared" si="32"/>
        <v>Industry_Type-3. Wholesale, Transport, other utilities_Elect DA 1-4 (1PM-9PM) with Weekends_44446_19-20</v>
      </c>
      <c r="B2103" t="s">
        <v>62</v>
      </c>
      <c r="C2103" t="s">
        <v>202</v>
      </c>
      <c r="D2103" t="s">
        <v>61</v>
      </c>
      <c r="E2103" t="s">
        <v>61</v>
      </c>
      <c r="F2103" t="s">
        <v>61</v>
      </c>
      <c r="G2103" t="s">
        <v>31</v>
      </c>
      <c r="H2103" t="s">
        <v>61</v>
      </c>
      <c r="I2103" t="s">
        <v>61</v>
      </c>
      <c r="J2103" t="s">
        <v>61</v>
      </c>
      <c r="K2103" t="s">
        <v>264</v>
      </c>
      <c r="L2103" s="18">
        <v>44446</v>
      </c>
      <c r="M2103">
        <v>19</v>
      </c>
      <c r="N2103">
        <v>20</v>
      </c>
      <c r="O2103" t="s">
        <v>258</v>
      </c>
      <c r="P2103">
        <v>32</v>
      </c>
      <c r="Q2103">
        <v>32</v>
      </c>
      <c r="R2103">
        <v>0</v>
      </c>
      <c r="S2103">
        <v>0</v>
      </c>
      <c r="T2103">
        <v>0</v>
      </c>
      <c r="U2103">
        <v>1</v>
      </c>
      <c r="V2103">
        <v>1</v>
      </c>
      <c r="W2103">
        <v>1993.8014000000001</v>
      </c>
      <c r="X2103">
        <v>1999.8474000000001</v>
      </c>
      <c r="Y2103">
        <v>1998.6196</v>
      </c>
      <c r="Z2103">
        <v>1997.4766</v>
      </c>
      <c r="AA2103">
        <v>1996.3846000000001</v>
      </c>
      <c r="AB2103">
        <v>1996.6561999999999</v>
      </c>
      <c r="AC2103">
        <v>2002.605</v>
      </c>
      <c r="AD2103">
        <v>2006.7329999999999</v>
      </c>
      <c r="AE2103">
        <v>2007.5576000000001</v>
      </c>
      <c r="AF2103">
        <v>2002.5930000000001</v>
      </c>
      <c r="AG2103">
        <v>2001.7070000000001</v>
      </c>
      <c r="AH2103">
        <v>2000.827</v>
      </c>
      <c r="AI2103">
        <v>2002.4760000000001</v>
      </c>
      <c r="AJ2103">
        <v>2003.5029999999999</v>
      </c>
      <c r="AK2103">
        <v>2005.2249999999999</v>
      </c>
      <c r="AL2103">
        <v>2007.02</v>
      </c>
      <c r="AM2103">
        <v>2009.001</v>
      </c>
      <c r="AN2103">
        <v>1852.704</v>
      </c>
      <c r="AO2103">
        <v>1.022</v>
      </c>
      <c r="AP2103">
        <v>1.026</v>
      </c>
      <c r="AQ2103">
        <v>1424.6</v>
      </c>
      <c r="AR2103">
        <v>1865.0920000000001</v>
      </c>
      <c r="AS2103">
        <v>1981.0334</v>
      </c>
      <c r="AT2103">
        <v>1980.4276</v>
      </c>
      <c r="AU2103">
        <v>84.625</v>
      </c>
      <c r="AV2103">
        <v>82.734375</v>
      </c>
      <c r="AW2103">
        <v>81.34375</v>
      </c>
      <c r="AX2103">
        <v>79.171875</v>
      </c>
      <c r="AY2103">
        <v>77.890625</v>
      </c>
      <c r="AZ2103">
        <v>75.609375</v>
      </c>
      <c r="BA2103">
        <v>75.609375</v>
      </c>
      <c r="BB2103">
        <v>75</v>
      </c>
      <c r="BC2103">
        <v>76.390625</v>
      </c>
      <c r="BD2103">
        <v>80.0625</v>
      </c>
      <c r="BE2103">
        <v>84.734375</v>
      </c>
      <c r="BF2103">
        <v>89.234375</v>
      </c>
      <c r="BG2103">
        <v>93.125</v>
      </c>
      <c r="BH2103">
        <v>96.796875</v>
      </c>
      <c r="BI2103">
        <v>100.57813</v>
      </c>
      <c r="BJ2103">
        <v>102.85938</v>
      </c>
      <c r="BK2103">
        <v>103.92188</v>
      </c>
      <c r="BL2103">
        <v>103.35938</v>
      </c>
      <c r="BM2103">
        <v>102.57813</v>
      </c>
      <c r="BN2103">
        <v>99.46875</v>
      </c>
      <c r="BO2103">
        <v>95.140625</v>
      </c>
      <c r="BP2103">
        <v>92.53125</v>
      </c>
      <c r="BQ2103">
        <v>89.078125</v>
      </c>
      <c r="BR2103">
        <v>85.125</v>
      </c>
      <c r="BS2103">
        <v>56.526249999999997</v>
      </c>
      <c r="BT2103">
        <v>-84.525400000000005</v>
      </c>
      <c r="BU2103">
        <v>-88.302300000000002</v>
      </c>
      <c r="BV2103">
        <v>-97.623630000000006</v>
      </c>
      <c r="BW2103">
        <v>-112.8562</v>
      </c>
      <c r="BX2103">
        <v>-79.511619999999994</v>
      </c>
      <c r="BY2103">
        <v>-79.164339999999996</v>
      </c>
      <c r="BZ2103">
        <v>68.468800000000002</v>
      </c>
      <c r="CA2103">
        <v>90.893039999999999</v>
      </c>
      <c r="CB2103">
        <v>79.296099999999996</v>
      </c>
      <c r="CC2103">
        <v>44.053609999999999</v>
      </c>
      <c r="CD2103">
        <v>-88.578530000000001</v>
      </c>
      <c r="CE2103">
        <v>-340.5942</v>
      </c>
      <c r="CF2103">
        <v>-350.07889999999998</v>
      </c>
      <c r="CG2103">
        <v>-351.75959999999998</v>
      </c>
      <c r="CH2103">
        <v>-296.71559999999999</v>
      </c>
      <c r="CI2103">
        <v>-96.135729999999995</v>
      </c>
      <c r="CJ2103">
        <v>224.84119999999999</v>
      </c>
      <c r="CK2103">
        <v>2063.587</v>
      </c>
      <c r="CL2103">
        <v>2053.7910000000002</v>
      </c>
      <c r="CM2103">
        <v>624.29060000000004</v>
      </c>
      <c r="CN2103">
        <v>179.64320000000001</v>
      </c>
      <c r="CO2103">
        <v>56.369950000000003</v>
      </c>
      <c r="CP2103" s="20">
        <v>7.1306159999999998</v>
      </c>
      <c r="CQ2103" s="20">
        <v>4445.8940000000002</v>
      </c>
      <c r="CR2103" s="20">
        <v>679.62099999999998</v>
      </c>
      <c r="CS2103" s="20">
        <v>823.63869999999997</v>
      </c>
      <c r="CT2103" s="20">
        <v>965.00469999999996</v>
      </c>
      <c r="CU2103" s="20">
        <v>1147.575</v>
      </c>
      <c r="CV2103" s="20">
        <v>750.38670000000002</v>
      </c>
      <c r="CW2103" s="20">
        <v>854.93499999999995</v>
      </c>
      <c r="CX2103" s="20">
        <v>813.93859999999995</v>
      </c>
      <c r="CY2103" s="20">
        <v>1294.2729999999999</v>
      </c>
      <c r="CZ2103" s="20">
        <v>1406.049</v>
      </c>
      <c r="DA2103" s="20">
        <v>1486.1189999999999</v>
      </c>
      <c r="DB2103" s="20">
        <v>1844.998</v>
      </c>
      <c r="DC2103" s="20">
        <v>2770.9059999999999</v>
      </c>
      <c r="DD2103" s="20">
        <v>2864.9870000000001</v>
      </c>
      <c r="DE2103" s="20">
        <v>2763.0149999999999</v>
      </c>
      <c r="DF2103" s="20">
        <v>2907.415</v>
      </c>
      <c r="DG2103" s="20">
        <v>3191.5709999999999</v>
      </c>
      <c r="DH2103" s="20">
        <v>3612.3530000000001</v>
      </c>
      <c r="DI2103" s="20">
        <v>3677.3710000000001</v>
      </c>
      <c r="DJ2103" s="20">
        <v>3753.2289999999998</v>
      </c>
      <c r="DK2103" s="20">
        <v>3740.6909999999998</v>
      </c>
      <c r="DL2103" s="20">
        <v>4055.9270000000001</v>
      </c>
      <c r="DM2103" s="20">
        <v>4179.9610000000002</v>
      </c>
      <c r="DN2103" s="20">
        <v>4354.47</v>
      </c>
      <c r="DO2103">
        <v>19</v>
      </c>
      <c r="DP2103">
        <v>20</v>
      </c>
    </row>
    <row r="2104" spans="1:120" hidden="1" x14ac:dyDescent="0.25">
      <c r="A2104" t="str">
        <f t="shared" si="32"/>
        <v>Size_Grp-Below 20 kW_Elect DA 1-4 (1PM-9PM) with Weekends_44446_19-20</v>
      </c>
      <c r="B2104" t="s">
        <v>62</v>
      </c>
      <c r="C2104" t="s">
        <v>259</v>
      </c>
      <c r="D2104" t="s">
        <v>61</v>
      </c>
      <c r="E2104" t="s">
        <v>61</v>
      </c>
      <c r="F2104" t="s">
        <v>61</v>
      </c>
      <c r="G2104" t="s">
        <v>61</v>
      </c>
      <c r="H2104" t="s">
        <v>61</v>
      </c>
      <c r="I2104" t="s">
        <v>61</v>
      </c>
      <c r="J2104" t="s">
        <v>260</v>
      </c>
      <c r="K2104" t="s">
        <v>264</v>
      </c>
      <c r="L2104" s="18">
        <v>44446</v>
      </c>
      <c r="M2104">
        <v>19</v>
      </c>
      <c r="N2104">
        <v>20</v>
      </c>
      <c r="O2104" t="s">
        <v>258</v>
      </c>
      <c r="P2104">
        <v>4</v>
      </c>
      <c r="Q2104">
        <v>4</v>
      </c>
      <c r="R2104">
        <v>0</v>
      </c>
      <c r="S2104">
        <v>0</v>
      </c>
      <c r="T2104">
        <v>1</v>
      </c>
      <c r="U2104">
        <v>1</v>
      </c>
      <c r="V2104">
        <v>1</v>
      </c>
      <c r="W2104">
        <v>6.7000000000000004E-2</v>
      </c>
      <c r="X2104">
        <v>6.5000000000000002E-2</v>
      </c>
      <c r="Y2104">
        <v>6.4000000000000001E-2</v>
      </c>
      <c r="Z2104">
        <v>6.6000000000000003E-2</v>
      </c>
      <c r="AA2104">
        <v>6.6000000000000003E-2</v>
      </c>
      <c r="AB2104">
        <v>6.5000000000000002E-2</v>
      </c>
      <c r="AC2104">
        <v>6.5000000000000002E-2</v>
      </c>
      <c r="AD2104">
        <v>6.6000000000000003E-2</v>
      </c>
      <c r="AE2104">
        <v>6.4000000000000001E-2</v>
      </c>
      <c r="AF2104">
        <v>6.3E-2</v>
      </c>
      <c r="AG2104">
        <v>6.5000000000000002E-2</v>
      </c>
      <c r="AH2104">
        <v>6.7000000000000004E-2</v>
      </c>
      <c r="AI2104">
        <v>6.6000000000000003E-2</v>
      </c>
      <c r="AJ2104">
        <v>6.7000000000000004E-2</v>
      </c>
      <c r="AK2104">
        <v>6.6000000000000003E-2</v>
      </c>
      <c r="AL2104">
        <v>6.7000000000000004E-2</v>
      </c>
      <c r="AM2104">
        <v>6.7000000000000004E-2</v>
      </c>
      <c r="AN2104">
        <v>6.8000000000000005E-2</v>
      </c>
      <c r="AO2104">
        <v>6.6000000000000003E-2</v>
      </c>
      <c r="AP2104">
        <v>6.8000000000000005E-2</v>
      </c>
      <c r="AQ2104">
        <v>6.7000000000000004E-2</v>
      </c>
      <c r="AR2104">
        <v>6.7000000000000004E-2</v>
      </c>
      <c r="AS2104">
        <v>6.8000000000000005E-2</v>
      </c>
      <c r="AT2104">
        <v>6.5000000000000002E-2</v>
      </c>
      <c r="AU2104">
        <v>85.5</v>
      </c>
      <c r="AV2104">
        <v>83.5</v>
      </c>
      <c r="AW2104">
        <v>82</v>
      </c>
      <c r="AX2104">
        <v>79.5</v>
      </c>
      <c r="AY2104">
        <v>78</v>
      </c>
      <c r="AZ2104">
        <v>75.5</v>
      </c>
      <c r="BA2104">
        <v>75.5</v>
      </c>
      <c r="BB2104">
        <v>75</v>
      </c>
      <c r="BC2104">
        <v>76.5</v>
      </c>
      <c r="BD2104">
        <v>80.5</v>
      </c>
      <c r="BE2104">
        <v>85.5</v>
      </c>
      <c r="BF2104">
        <v>90</v>
      </c>
      <c r="BG2104">
        <v>94</v>
      </c>
      <c r="BH2104">
        <v>98</v>
      </c>
      <c r="BI2104">
        <v>102</v>
      </c>
      <c r="BJ2104">
        <v>104.5</v>
      </c>
      <c r="BK2104">
        <v>106</v>
      </c>
      <c r="BL2104">
        <v>105</v>
      </c>
      <c r="BM2104">
        <v>104</v>
      </c>
      <c r="BN2104">
        <v>101</v>
      </c>
      <c r="BO2104">
        <v>97</v>
      </c>
      <c r="BP2104">
        <v>94.5</v>
      </c>
      <c r="BQ2104">
        <v>90.5</v>
      </c>
      <c r="BR2104">
        <v>86</v>
      </c>
      <c r="BS2104">
        <v>-1.9729000000000001E-3</v>
      </c>
      <c r="BT2104">
        <v>-6.19E-5</v>
      </c>
      <c r="BU2104">
        <v>-5.7299999999999997E-5</v>
      </c>
      <c r="BV2104">
        <v>-1.3531999999999999E-3</v>
      </c>
      <c r="BW2104">
        <v>-1.2495E-3</v>
      </c>
      <c r="BX2104">
        <v>9.9099999999999996E-5</v>
      </c>
      <c r="BY2104">
        <v>-4.8710000000000002E-4</v>
      </c>
      <c r="BZ2104">
        <v>-1.4913999999999999E-3</v>
      </c>
      <c r="CA2104">
        <v>1.4021000000000001E-3</v>
      </c>
      <c r="CB2104">
        <v>1.5158000000000001E-3</v>
      </c>
      <c r="CC2104">
        <v>5.6340000000000003E-4</v>
      </c>
      <c r="CD2104">
        <v>-8.1070000000000003E-4</v>
      </c>
      <c r="CE2104">
        <v>8.5240000000000001E-4</v>
      </c>
      <c r="CF2104">
        <v>-8.5970000000000003E-4</v>
      </c>
      <c r="CG2104">
        <v>6.3759999999999999E-4</v>
      </c>
      <c r="CH2104">
        <v>-6.3639999999999996E-4</v>
      </c>
      <c r="CI2104">
        <v>-1.0895E-3</v>
      </c>
      <c r="CJ2104">
        <v>-1.4319999999999999E-3</v>
      </c>
      <c r="CK2104">
        <v>3.5780000000000002E-4</v>
      </c>
      <c r="CL2104">
        <v>-1.6570999999999999E-3</v>
      </c>
      <c r="CM2104">
        <v>-6.5320000000000005E-4</v>
      </c>
      <c r="CN2104">
        <v>-1.6586000000000001E-3</v>
      </c>
      <c r="CO2104">
        <v>-1.8618E-3</v>
      </c>
      <c r="CP2104" s="20">
        <v>-4.69E-6</v>
      </c>
      <c r="CQ2104" s="20">
        <v>2.1E-7</v>
      </c>
      <c r="CR2104" s="20">
        <v>1.5200000000000001E-7</v>
      </c>
      <c r="CS2104" s="20">
        <v>1.3899999999999999E-7</v>
      </c>
      <c r="CT2104" s="20">
        <v>1.6899999999999999E-7</v>
      </c>
      <c r="CU2104" s="20">
        <v>8.2599999999999998E-8</v>
      </c>
      <c r="CV2104" s="20">
        <v>8.5899999999999995E-8</v>
      </c>
      <c r="CW2104" s="20">
        <v>9.7100000000000003E-8</v>
      </c>
      <c r="CX2104" s="20">
        <v>4.2599999999999998E-8</v>
      </c>
      <c r="CY2104" s="20">
        <v>1.48E-7</v>
      </c>
      <c r="CZ2104" s="20">
        <v>1.3799999999999999E-7</v>
      </c>
      <c r="DA2104" s="20">
        <v>2.05E-7</v>
      </c>
      <c r="DB2104" s="20">
        <v>1.7499999999999999E-7</v>
      </c>
      <c r="DC2104" s="20">
        <v>2.3300000000000001E-7</v>
      </c>
      <c r="DD2104" s="20">
        <v>1.9299999999999999E-7</v>
      </c>
      <c r="DE2104" s="20">
        <v>3.5699999999999998E-7</v>
      </c>
      <c r="DF2104" s="20">
        <v>2.67E-7</v>
      </c>
      <c r="DG2104" s="20">
        <v>1.8300000000000001E-7</v>
      </c>
      <c r="DH2104" s="20">
        <v>3.0600000000000001E-7</v>
      </c>
      <c r="DI2104" s="20">
        <v>2.4299999999999999E-7</v>
      </c>
      <c r="DJ2104" s="20">
        <v>2.22E-7</v>
      </c>
      <c r="DK2104" s="20">
        <v>1.9299999999999999E-7</v>
      </c>
      <c r="DL2104" s="20">
        <v>2.36E-7</v>
      </c>
      <c r="DM2104" s="20">
        <v>2.4299999999999999E-7</v>
      </c>
      <c r="DN2104" s="20">
        <v>1.9000000000000001E-7</v>
      </c>
      <c r="DO2104">
        <v>19</v>
      </c>
      <c r="DP2104">
        <v>20</v>
      </c>
    </row>
    <row r="2105" spans="1:120" hidden="1" x14ac:dyDescent="0.25">
      <c r="A2105" t="str">
        <f t="shared" si="32"/>
        <v>Aggregator-Polaris Energy Services_Elect DA 1-4 (1PM-9PM) with Weekends_44446_19-20</v>
      </c>
      <c r="B2105" t="s">
        <v>62</v>
      </c>
      <c r="C2105" t="s">
        <v>223</v>
      </c>
      <c r="D2105" t="s">
        <v>61</v>
      </c>
      <c r="E2105" t="s">
        <v>61</v>
      </c>
      <c r="F2105" t="s">
        <v>168</v>
      </c>
      <c r="G2105" t="s">
        <v>61</v>
      </c>
      <c r="H2105" t="s">
        <v>61</v>
      </c>
      <c r="I2105" t="s">
        <v>61</v>
      </c>
      <c r="J2105" t="s">
        <v>61</v>
      </c>
      <c r="K2105" t="s">
        <v>264</v>
      </c>
      <c r="L2105" s="18">
        <v>44446</v>
      </c>
      <c r="M2105">
        <v>19</v>
      </c>
      <c r="N2105">
        <v>20</v>
      </c>
      <c r="O2105" t="s">
        <v>258</v>
      </c>
      <c r="P2105">
        <v>117</v>
      </c>
      <c r="Q2105">
        <v>117</v>
      </c>
      <c r="R2105">
        <v>0</v>
      </c>
      <c r="S2105">
        <v>0</v>
      </c>
      <c r="T2105">
        <v>0</v>
      </c>
      <c r="U2105">
        <v>1</v>
      </c>
      <c r="V2105">
        <v>1</v>
      </c>
      <c r="W2105">
        <v>7125.1615000000002</v>
      </c>
      <c r="X2105">
        <v>6185.4032999999999</v>
      </c>
      <c r="Y2105">
        <v>6228.6019999999999</v>
      </c>
      <c r="Z2105">
        <v>6328.1854000000003</v>
      </c>
      <c r="AA2105">
        <v>6297.1594999999998</v>
      </c>
      <c r="AB2105">
        <v>6109.4256999999998</v>
      </c>
      <c r="AC2105">
        <v>6170.1067999999996</v>
      </c>
      <c r="AD2105">
        <v>6663.8423000000003</v>
      </c>
      <c r="AE2105">
        <v>6881.9583000000002</v>
      </c>
      <c r="AF2105">
        <v>6860.7376000000004</v>
      </c>
      <c r="AG2105">
        <v>6908.4202999999998</v>
      </c>
      <c r="AH2105">
        <v>6969.9386000000004</v>
      </c>
      <c r="AI2105">
        <v>7061.5096999999996</v>
      </c>
      <c r="AJ2105">
        <v>6853.7927</v>
      </c>
      <c r="AK2105">
        <v>6788.1756999999998</v>
      </c>
      <c r="AL2105">
        <v>6855.652</v>
      </c>
      <c r="AM2105">
        <v>6663.9759999999997</v>
      </c>
      <c r="AN2105">
        <v>5430.0829000000003</v>
      </c>
      <c r="AO2105">
        <v>209.53667999999999</v>
      </c>
      <c r="AP2105">
        <v>231.14946</v>
      </c>
      <c r="AQ2105">
        <v>3916.7328000000002</v>
      </c>
      <c r="AR2105">
        <v>5092.5621000000001</v>
      </c>
      <c r="AS2105">
        <v>5406.3877000000002</v>
      </c>
      <c r="AT2105">
        <v>5439.6390000000001</v>
      </c>
      <c r="AU2105">
        <v>85.256522000000004</v>
      </c>
      <c r="AV2105">
        <v>83.286957000000001</v>
      </c>
      <c r="AW2105">
        <v>81.817391000000001</v>
      </c>
      <c r="AX2105">
        <v>79.408696000000006</v>
      </c>
      <c r="AY2105">
        <v>77.969565000000003</v>
      </c>
      <c r="AZ2105">
        <v>75.530434999999997</v>
      </c>
      <c r="BA2105">
        <v>75.530434999999997</v>
      </c>
      <c r="BB2105">
        <v>75</v>
      </c>
      <c r="BC2105">
        <v>76.469565000000003</v>
      </c>
      <c r="BD2105">
        <v>80.378260999999995</v>
      </c>
      <c r="BE2105">
        <v>85.286957000000001</v>
      </c>
      <c r="BF2105">
        <v>89.786957000000001</v>
      </c>
      <c r="BG2105">
        <v>93.756522000000004</v>
      </c>
      <c r="BH2105">
        <v>97.665216999999998</v>
      </c>
      <c r="BI2105">
        <v>101.60435</v>
      </c>
      <c r="BJ2105">
        <v>104.04348</v>
      </c>
      <c r="BK2105">
        <v>105.42174</v>
      </c>
      <c r="BL2105">
        <v>104.54348</v>
      </c>
      <c r="BM2105">
        <v>103.60435</v>
      </c>
      <c r="BN2105">
        <v>100.57391</v>
      </c>
      <c r="BO2105">
        <v>96.482608999999997</v>
      </c>
      <c r="BP2105">
        <v>93.952173999999999</v>
      </c>
      <c r="BQ2105">
        <v>90.104348000000002</v>
      </c>
      <c r="BR2105">
        <v>85.756522000000004</v>
      </c>
      <c r="BS2105">
        <v>-878.99599999999998</v>
      </c>
      <c r="BT2105">
        <v>280.49610000000001</v>
      </c>
      <c r="BU2105">
        <v>224.64330000000001</v>
      </c>
      <c r="BV2105">
        <v>151.61580000000001</v>
      </c>
      <c r="BW2105">
        <v>57.078690000000002</v>
      </c>
      <c r="BX2105">
        <v>196.17840000000001</v>
      </c>
      <c r="BY2105">
        <v>165.6721</v>
      </c>
      <c r="BZ2105">
        <v>-68.312190000000001</v>
      </c>
      <c r="CA2105">
        <v>-186.46940000000001</v>
      </c>
      <c r="CB2105">
        <v>-179.10079999999999</v>
      </c>
      <c r="CC2105">
        <v>-195.67179999999999</v>
      </c>
      <c r="CD2105">
        <v>-297.4452</v>
      </c>
      <c r="CE2105">
        <v>-570.95830000000001</v>
      </c>
      <c r="CF2105">
        <v>-339.4092</v>
      </c>
      <c r="CG2105">
        <v>-266.82839999999999</v>
      </c>
      <c r="CH2105">
        <v>-293.82569999999998</v>
      </c>
      <c r="CI2105">
        <v>62.479129999999998</v>
      </c>
      <c r="CJ2105">
        <v>1492.704</v>
      </c>
      <c r="CK2105">
        <v>6781.4639999999999</v>
      </c>
      <c r="CL2105">
        <v>6773.9089999999997</v>
      </c>
      <c r="CM2105">
        <v>3019.6260000000002</v>
      </c>
      <c r="CN2105">
        <v>1787.0070000000001</v>
      </c>
      <c r="CO2105">
        <v>1431.117</v>
      </c>
      <c r="CP2105" s="20">
        <v>1281.317</v>
      </c>
      <c r="CQ2105" s="20">
        <v>19964.78</v>
      </c>
      <c r="CR2105" s="20">
        <v>6748.366</v>
      </c>
      <c r="CS2105" s="20">
        <v>6900.0439999999999</v>
      </c>
      <c r="CT2105" s="20">
        <v>6199.3890000000001</v>
      </c>
      <c r="CU2105" s="20">
        <v>5130.5410000000002</v>
      </c>
      <c r="CV2105" s="20">
        <v>4079.5720000000001</v>
      </c>
      <c r="CW2105" s="20">
        <v>2514.6880000000001</v>
      </c>
      <c r="CX2105" s="20">
        <v>2329.4520000000002</v>
      </c>
      <c r="CY2105" s="20">
        <v>4571.8919999999998</v>
      </c>
      <c r="CZ2105" s="20">
        <v>5858.5379999999996</v>
      </c>
      <c r="DA2105" s="20">
        <v>7487.7250000000004</v>
      </c>
      <c r="DB2105" s="20">
        <v>8849.6659999999993</v>
      </c>
      <c r="DC2105" s="20">
        <v>10722.18</v>
      </c>
      <c r="DD2105" s="20">
        <v>11584.6</v>
      </c>
      <c r="DE2105" s="20">
        <v>12948.37</v>
      </c>
      <c r="DF2105" s="20">
        <v>13492.77</v>
      </c>
      <c r="DG2105" s="20">
        <v>13765.28</v>
      </c>
      <c r="DH2105" s="20">
        <v>15031.26</v>
      </c>
      <c r="DI2105" s="20">
        <v>14617.8</v>
      </c>
      <c r="DJ2105" s="20">
        <v>14846.74</v>
      </c>
      <c r="DK2105" s="20">
        <v>14920.36</v>
      </c>
      <c r="DL2105" s="20">
        <v>15754.89</v>
      </c>
      <c r="DM2105" s="20">
        <v>16257.64</v>
      </c>
      <c r="DN2105" s="20">
        <v>16242.77</v>
      </c>
      <c r="DO2105">
        <v>19</v>
      </c>
      <c r="DP2105">
        <v>20</v>
      </c>
    </row>
    <row r="2106" spans="1:120" x14ac:dyDescent="0.25">
      <c r="A2106" t="str">
        <f t="shared" si="32"/>
        <v>AutoDR-No_Elect DA 1-4 (1PM-9PM) with Weekends_44446_19-20</v>
      </c>
      <c r="B2106" t="s">
        <v>62</v>
      </c>
      <c r="C2106" t="s">
        <v>321</v>
      </c>
      <c r="D2106" t="s">
        <v>61</v>
      </c>
      <c r="E2106" t="s">
        <v>61</v>
      </c>
      <c r="F2106" t="s">
        <v>61</v>
      </c>
      <c r="G2106" t="s">
        <v>61</v>
      </c>
      <c r="H2106" t="s">
        <v>97</v>
      </c>
      <c r="I2106" t="s">
        <v>61</v>
      </c>
      <c r="J2106" t="s">
        <v>61</v>
      </c>
      <c r="K2106" t="s">
        <v>264</v>
      </c>
      <c r="L2106" s="18">
        <v>44446</v>
      </c>
      <c r="M2106">
        <v>19</v>
      </c>
      <c r="N2106">
        <v>20</v>
      </c>
      <c r="O2106" t="s">
        <v>258</v>
      </c>
      <c r="P2106">
        <v>19</v>
      </c>
      <c r="Q2106">
        <v>19</v>
      </c>
      <c r="R2106">
        <v>0</v>
      </c>
      <c r="S2106">
        <v>0</v>
      </c>
      <c r="T2106">
        <v>0</v>
      </c>
      <c r="U2106">
        <v>1</v>
      </c>
      <c r="V2106">
        <v>1</v>
      </c>
      <c r="W2106">
        <v>2445.672</v>
      </c>
      <c r="X2106">
        <v>2085.2640000000001</v>
      </c>
      <c r="Y2106">
        <v>2085.2139999999999</v>
      </c>
      <c r="Z2106">
        <v>2085.6219999999998</v>
      </c>
      <c r="AA2106">
        <v>2083.0529999999999</v>
      </c>
      <c r="AB2106">
        <v>2083.009</v>
      </c>
      <c r="AC2106">
        <v>2098.1819999999998</v>
      </c>
      <c r="AD2106">
        <v>2222.3760000000002</v>
      </c>
      <c r="AE2106">
        <v>2243.3989999999999</v>
      </c>
      <c r="AF2106">
        <v>2250.64</v>
      </c>
      <c r="AG2106">
        <v>2246.4969999999998</v>
      </c>
      <c r="AH2106">
        <v>2245.2730000000001</v>
      </c>
      <c r="AI2106">
        <v>2228.5790000000002</v>
      </c>
      <c r="AJ2106">
        <v>2080.9059999999999</v>
      </c>
      <c r="AK2106">
        <v>2082.5569999999998</v>
      </c>
      <c r="AL2106">
        <v>2082.4479999999999</v>
      </c>
      <c r="AM2106">
        <v>2083.761</v>
      </c>
      <c r="AN2106">
        <v>1923.8979999999999</v>
      </c>
      <c r="AO2106">
        <v>2.2200000000000002</v>
      </c>
      <c r="AP2106">
        <v>2.4609999999999999</v>
      </c>
      <c r="AQ2106">
        <v>1689.066</v>
      </c>
      <c r="AR2106">
        <v>2117.674</v>
      </c>
      <c r="AS2106">
        <v>2115.9229999999998</v>
      </c>
      <c r="AT2106">
        <v>2115.8989999999999</v>
      </c>
      <c r="AU2106">
        <v>85.289473999999998</v>
      </c>
      <c r="AV2106">
        <v>83.315788999999995</v>
      </c>
      <c r="AW2106">
        <v>81.842105000000004</v>
      </c>
      <c r="AX2106">
        <v>79.421053000000001</v>
      </c>
      <c r="AY2106">
        <v>77.973684000000006</v>
      </c>
      <c r="AZ2106">
        <v>75.526315999999994</v>
      </c>
      <c r="BA2106">
        <v>75.526315999999994</v>
      </c>
      <c r="BB2106">
        <v>75</v>
      </c>
      <c r="BC2106">
        <v>76.473684000000006</v>
      </c>
      <c r="BD2106">
        <v>80.394737000000006</v>
      </c>
      <c r="BE2106">
        <v>85.315788999999995</v>
      </c>
      <c r="BF2106">
        <v>89.815788999999995</v>
      </c>
      <c r="BG2106">
        <v>93.789473999999998</v>
      </c>
      <c r="BH2106">
        <v>97.710526000000002</v>
      </c>
      <c r="BI2106">
        <v>101.65788999999999</v>
      </c>
      <c r="BJ2106">
        <v>104.10526</v>
      </c>
      <c r="BK2106">
        <v>105.5</v>
      </c>
      <c r="BL2106">
        <v>104.60526</v>
      </c>
      <c r="BM2106">
        <v>103.65788999999999</v>
      </c>
      <c r="BN2106">
        <v>100.63158</v>
      </c>
      <c r="BO2106">
        <v>96.552632000000003</v>
      </c>
      <c r="BP2106">
        <v>94.026315999999994</v>
      </c>
      <c r="BQ2106">
        <v>90.157894999999996</v>
      </c>
      <c r="BR2106">
        <v>85.789473999999998</v>
      </c>
      <c r="BS2106">
        <v>-380.45580000000001</v>
      </c>
      <c r="BT2106">
        <v>128.50960000000001</v>
      </c>
      <c r="BU2106">
        <v>138.42570000000001</v>
      </c>
      <c r="BV2106">
        <v>133.80600000000001</v>
      </c>
      <c r="BW2106">
        <v>108.7187</v>
      </c>
      <c r="BX2106">
        <v>82.410290000000003</v>
      </c>
      <c r="BY2106">
        <v>104.3969</v>
      </c>
      <c r="BZ2106">
        <v>-31.415959999999998</v>
      </c>
      <c r="CA2106">
        <v>-112.73099999999999</v>
      </c>
      <c r="CB2106">
        <v>-153.6773</v>
      </c>
      <c r="CC2106">
        <v>-200.9615</v>
      </c>
      <c r="CD2106">
        <v>-199.8297</v>
      </c>
      <c r="CE2106">
        <v>-182.6841</v>
      </c>
      <c r="CF2106">
        <v>-43.157940000000004</v>
      </c>
      <c r="CG2106">
        <v>-14.36481</v>
      </c>
      <c r="CH2106">
        <v>-14.274139999999999</v>
      </c>
      <c r="CI2106">
        <v>-19.437010000000001</v>
      </c>
      <c r="CJ2106">
        <v>142.94919999999999</v>
      </c>
      <c r="CK2106">
        <v>2080.2370000000001</v>
      </c>
      <c r="CL2106">
        <v>2078.933</v>
      </c>
      <c r="CM2106">
        <v>369.05380000000002</v>
      </c>
      <c r="CN2106">
        <v>-85.55592</v>
      </c>
      <c r="CO2106">
        <v>-79.46481</v>
      </c>
      <c r="CP2106">
        <v>-109.20780000000001</v>
      </c>
      <c r="CQ2106">
        <v>3907.15</v>
      </c>
      <c r="CR2106">
        <v>2635.221</v>
      </c>
      <c r="CS2106">
        <v>2782.078</v>
      </c>
      <c r="CT2106">
        <v>2439.5659999999998</v>
      </c>
      <c r="CU2106">
        <v>1700.299</v>
      </c>
      <c r="CV2106">
        <v>1301.075</v>
      </c>
      <c r="CW2106">
        <v>760.08169999999996</v>
      </c>
      <c r="CX2106">
        <v>500.55930000000001</v>
      </c>
      <c r="CY2106">
        <v>1565.162</v>
      </c>
      <c r="CZ2106">
        <v>1950.386</v>
      </c>
      <c r="DA2106">
        <v>2669.1689999999999</v>
      </c>
      <c r="DB2106">
        <v>2899.2849999999999</v>
      </c>
      <c r="DC2106">
        <v>3011.7719999999999</v>
      </c>
      <c r="DD2106">
        <v>3113.5439999999999</v>
      </c>
      <c r="DE2106">
        <v>3614.473</v>
      </c>
      <c r="DF2106">
        <v>4052.38</v>
      </c>
      <c r="DG2106">
        <v>4019.1750000000002</v>
      </c>
      <c r="DH2106">
        <v>4484.4070000000002</v>
      </c>
      <c r="DI2106">
        <v>4050.8470000000002</v>
      </c>
      <c r="DJ2106">
        <v>4030.1</v>
      </c>
      <c r="DK2106">
        <v>4013.3580000000002</v>
      </c>
      <c r="DL2106">
        <v>4431.2619999999997</v>
      </c>
      <c r="DM2106">
        <v>4438.6670000000004</v>
      </c>
      <c r="DN2106">
        <v>4451.1729999999998</v>
      </c>
      <c r="DO2106">
        <v>19</v>
      </c>
      <c r="DP2106">
        <v>20</v>
      </c>
    </row>
    <row r="2107" spans="1:120" hidden="1" x14ac:dyDescent="0.25">
      <c r="A2107" t="str">
        <f t="shared" si="32"/>
        <v>All_Elect DA 1-4 (1PM-9PM) with Weekends_44446_19-20</v>
      </c>
      <c r="B2107" t="s">
        <v>62</v>
      </c>
      <c r="C2107" t="s">
        <v>61</v>
      </c>
      <c r="D2107" t="s">
        <v>61</v>
      </c>
      <c r="E2107" t="s">
        <v>61</v>
      </c>
      <c r="F2107" t="s">
        <v>61</v>
      </c>
      <c r="G2107" t="s">
        <v>61</v>
      </c>
      <c r="H2107" t="s">
        <v>61</v>
      </c>
      <c r="I2107" t="s">
        <v>61</v>
      </c>
      <c r="J2107" t="s">
        <v>61</v>
      </c>
      <c r="K2107" t="s">
        <v>264</v>
      </c>
      <c r="L2107" s="18">
        <v>44446</v>
      </c>
      <c r="M2107">
        <v>19</v>
      </c>
      <c r="N2107">
        <v>20</v>
      </c>
      <c r="O2107" t="s">
        <v>258</v>
      </c>
      <c r="P2107">
        <v>117</v>
      </c>
      <c r="Q2107">
        <v>117</v>
      </c>
      <c r="R2107">
        <v>0</v>
      </c>
      <c r="S2107">
        <v>0</v>
      </c>
      <c r="T2107">
        <v>0</v>
      </c>
      <c r="U2107">
        <v>1</v>
      </c>
      <c r="V2107">
        <v>1</v>
      </c>
      <c r="W2107">
        <v>7125.1615000000002</v>
      </c>
      <c r="X2107">
        <v>6185.4032999999999</v>
      </c>
      <c r="Y2107">
        <v>6228.6019999999999</v>
      </c>
      <c r="Z2107">
        <v>6328.1854000000003</v>
      </c>
      <c r="AA2107">
        <v>6297.1594999999998</v>
      </c>
      <c r="AB2107">
        <v>6109.4256999999998</v>
      </c>
      <c r="AC2107">
        <v>6170.1067999999996</v>
      </c>
      <c r="AD2107">
        <v>6663.8423000000003</v>
      </c>
      <c r="AE2107">
        <v>6881.9583000000002</v>
      </c>
      <c r="AF2107">
        <v>6860.7376000000004</v>
      </c>
      <c r="AG2107">
        <v>6908.4202999999998</v>
      </c>
      <c r="AH2107">
        <v>6969.9386000000004</v>
      </c>
      <c r="AI2107">
        <v>7061.5096999999996</v>
      </c>
      <c r="AJ2107">
        <v>6853.7927</v>
      </c>
      <c r="AK2107">
        <v>6788.1756999999998</v>
      </c>
      <c r="AL2107">
        <v>6855.652</v>
      </c>
      <c r="AM2107">
        <v>6663.9759999999997</v>
      </c>
      <c r="AN2107">
        <v>5430.0829000000003</v>
      </c>
      <c r="AO2107">
        <v>209.53667999999999</v>
      </c>
      <c r="AP2107">
        <v>231.14946</v>
      </c>
      <c r="AQ2107">
        <v>3916.7328000000002</v>
      </c>
      <c r="AR2107">
        <v>5092.5621000000001</v>
      </c>
      <c r="AS2107">
        <v>5406.3877000000002</v>
      </c>
      <c r="AT2107">
        <v>5439.6390000000001</v>
      </c>
      <c r="AU2107">
        <v>85.256522000000004</v>
      </c>
      <c r="AV2107">
        <v>83.286957000000001</v>
      </c>
      <c r="AW2107">
        <v>81.817391000000001</v>
      </c>
      <c r="AX2107">
        <v>79.408696000000006</v>
      </c>
      <c r="AY2107">
        <v>77.969565000000003</v>
      </c>
      <c r="AZ2107">
        <v>75.530434999999997</v>
      </c>
      <c r="BA2107">
        <v>75.530434999999997</v>
      </c>
      <c r="BB2107">
        <v>75</v>
      </c>
      <c r="BC2107">
        <v>76.469565000000003</v>
      </c>
      <c r="BD2107">
        <v>80.378260999999995</v>
      </c>
      <c r="BE2107">
        <v>85.286957000000001</v>
      </c>
      <c r="BF2107">
        <v>89.786957000000001</v>
      </c>
      <c r="BG2107">
        <v>93.756522000000004</v>
      </c>
      <c r="BH2107">
        <v>97.665216999999998</v>
      </c>
      <c r="BI2107">
        <v>101.60435</v>
      </c>
      <c r="BJ2107">
        <v>104.04348</v>
      </c>
      <c r="BK2107">
        <v>105.42174</v>
      </c>
      <c r="BL2107">
        <v>104.54348</v>
      </c>
      <c r="BM2107">
        <v>103.60435</v>
      </c>
      <c r="BN2107">
        <v>100.57391</v>
      </c>
      <c r="BO2107">
        <v>96.482608999999997</v>
      </c>
      <c r="BP2107">
        <v>93.952173999999999</v>
      </c>
      <c r="BQ2107">
        <v>90.104348000000002</v>
      </c>
      <c r="BR2107">
        <v>85.756522000000004</v>
      </c>
      <c r="BS2107">
        <v>-878.99599999999998</v>
      </c>
      <c r="BT2107">
        <v>280.49610000000001</v>
      </c>
      <c r="BU2107">
        <v>224.64330000000001</v>
      </c>
      <c r="BV2107">
        <v>151.61580000000001</v>
      </c>
      <c r="BW2107">
        <v>57.078690000000002</v>
      </c>
      <c r="BX2107">
        <v>196.17840000000001</v>
      </c>
      <c r="BY2107">
        <v>165.6721</v>
      </c>
      <c r="BZ2107">
        <v>-68.312190000000001</v>
      </c>
      <c r="CA2107">
        <v>-186.46940000000001</v>
      </c>
      <c r="CB2107">
        <v>-179.10079999999999</v>
      </c>
      <c r="CC2107">
        <v>-195.67179999999999</v>
      </c>
      <c r="CD2107">
        <v>-297.4452</v>
      </c>
      <c r="CE2107">
        <v>-570.95830000000001</v>
      </c>
      <c r="CF2107">
        <v>-339.4092</v>
      </c>
      <c r="CG2107">
        <v>-266.82839999999999</v>
      </c>
      <c r="CH2107">
        <v>-293.82569999999998</v>
      </c>
      <c r="CI2107">
        <v>62.479129999999998</v>
      </c>
      <c r="CJ2107">
        <v>1492.704</v>
      </c>
      <c r="CK2107">
        <v>6781.4639999999999</v>
      </c>
      <c r="CL2107">
        <v>6773.9089999999997</v>
      </c>
      <c r="CM2107">
        <v>3019.6260000000002</v>
      </c>
      <c r="CN2107">
        <v>1787.0070000000001</v>
      </c>
      <c r="CO2107">
        <v>1431.117</v>
      </c>
      <c r="CP2107">
        <v>1281.317</v>
      </c>
      <c r="CQ2107">
        <v>19964.78</v>
      </c>
      <c r="CR2107">
        <v>6748.366</v>
      </c>
      <c r="CS2107">
        <v>6900.0439999999999</v>
      </c>
      <c r="CT2107">
        <v>6199.3890000000001</v>
      </c>
      <c r="CU2107">
        <v>5130.5410000000002</v>
      </c>
      <c r="CV2107">
        <v>4079.5720000000001</v>
      </c>
      <c r="CW2107">
        <v>2514.6880000000001</v>
      </c>
      <c r="CX2107">
        <v>2329.4520000000002</v>
      </c>
      <c r="CY2107">
        <v>4571.8919999999998</v>
      </c>
      <c r="CZ2107">
        <v>5858.5379999999996</v>
      </c>
      <c r="DA2107">
        <v>7487.7250000000004</v>
      </c>
      <c r="DB2107">
        <v>8849.6659999999993</v>
      </c>
      <c r="DC2107">
        <v>10722.18</v>
      </c>
      <c r="DD2107">
        <v>11584.6</v>
      </c>
      <c r="DE2107">
        <v>12948.37</v>
      </c>
      <c r="DF2107">
        <v>13492.77</v>
      </c>
      <c r="DG2107">
        <v>13765.28</v>
      </c>
      <c r="DH2107">
        <v>15031.26</v>
      </c>
      <c r="DI2107">
        <v>14617.8</v>
      </c>
      <c r="DJ2107">
        <v>14846.74</v>
      </c>
      <c r="DK2107">
        <v>14920.36</v>
      </c>
      <c r="DL2107">
        <v>15754.89</v>
      </c>
      <c r="DM2107">
        <v>16257.64</v>
      </c>
      <c r="DN2107">
        <v>16242.77</v>
      </c>
      <c r="DO2107">
        <v>19</v>
      </c>
      <c r="DP2107">
        <v>20</v>
      </c>
    </row>
    <row r="2108" spans="1:120" hidden="1" x14ac:dyDescent="0.25">
      <c r="A2108" t="str">
        <f t="shared" si="32"/>
        <v>Industry_Type-4. Retail stores_Prescribed DA 1-4 (1PM-9PM)_44446_18-21</v>
      </c>
      <c r="B2108" t="s">
        <v>62</v>
      </c>
      <c r="C2108" t="s">
        <v>204</v>
      </c>
      <c r="D2108" t="s">
        <v>61</v>
      </c>
      <c r="E2108" t="s">
        <v>61</v>
      </c>
      <c r="F2108" t="s">
        <v>61</v>
      </c>
      <c r="G2108" t="s">
        <v>33</v>
      </c>
      <c r="H2108" t="s">
        <v>61</v>
      </c>
      <c r="I2108" t="s">
        <v>61</v>
      </c>
      <c r="J2108" t="s">
        <v>61</v>
      </c>
      <c r="K2108" t="s">
        <v>214</v>
      </c>
      <c r="L2108" s="18">
        <v>44446</v>
      </c>
      <c r="M2108">
        <v>18</v>
      </c>
      <c r="N2108">
        <v>21</v>
      </c>
      <c r="O2108" t="s">
        <v>258</v>
      </c>
      <c r="P2108">
        <v>1</v>
      </c>
      <c r="Q2108">
        <v>1</v>
      </c>
      <c r="R2108">
        <v>0</v>
      </c>
      <c r="S2108">
        <v>0</v>
      </c>
      <c r="T2108">
        <v>1</v>
      </c>
      <c r="U2108">
        <v>0</v>
      </c>
      <c r="V2108">
        <v>1</v>
      </c>
      <c r="W2108">
        <v>0.79600000000000004</v>
      </c>
      <c r="X2108">
        <v>0.78100000000000003</v>
      </c>
      <c r="Y2108">
        <v>0.78400000000000003</v>
      </c>
      <c r="Z2108">
        <v>0.78300000000000003</v>
      </c>
      <c r="AA2108">
        <v>0.78400000000000003</v>
      </c>
      <c r="AB2108">
        <v>0.78100000000000003</v>
      </c>
      <c r="AC2108">
        <v>0.78300000000000003</v>
      </c>
      <c r="AD2108">
        <v>0.77400000000000002</v>
      </c>
      <c r="AE2108">
        <v>0.78400000000000003</v>
      </c>
      <c r="AF2108">
        <v>0.77900000000000003</v>
      </c>
      <c r="AG2108">
        <v>0.78600000000000003</v>
      </c>
      <c r="AH2108">
        <v>0.77900000000000003</v>
      </c>
      <c r="AI2108">
        <v>0.78600000000000003</v>
      </c>
      <c r="AJ2108">
        <v>0.80600000000000005</v>
      </c>
      <c r="AK2108">
        <v>0.79600000000000004</v>
      </c>
      <c r="AL2108">
        <v>0.79700000000000004</v>
      </c>
      <c r="AM2108">
        <v>0.78900000000000003</v>
      </c>
      <c r="AN2108">
        <v>0.79100000000000004</v>
      </c>
      <c r="AO2108">
        <v>0.78800000000000003</v>
      </c>
      <c r="AP2108">
        <v>0.78800000000000003</v>
      </c>
      <c r="AQ2108">
        <v>0.80300000000000005</v>
      </c>
      <c r="AR2108">
        <v>0.80100000000000005</v>
      </c>
      <c r="AS2108">
        <v>0.79600000000000004</v>
      </c>
      <c r="AT2108">
        <v>0.79500000000000004</v>
      </c>
      <c r="AU2108">
        <v>60.5</v>
      </c>
      <c r="AV2108">
        <v>58</v>
      </c>
      <c r="AW2108">
        <v>58.5</v>
      </c>
      <c r="AX2108">
        <v>59</v>
      </c>
      <c r="AY2108">
        <v>59</v>
      </c>
      <c r="AZ2108">
        <v>59</v>
      </c>
      <c r="BA2108">
        <v>59</v>
      </c>
      <c r="BB2108">
        <v>59</v>
      </c>
      <c r="BC2108">
        <v>59</v>
      </c>
      <c r="BD2108">
        <v>59.5</v>
      </c>
      <c r="BE2108">
        <v>63</v>
      </c>
      <c r="BF2108">
        <v>68.5</v>
      </c>
      <c r="BG2108">
        <v>74.5</v>
      </c>
      <c r="BH2108">
        <v>77</v>
      </c>
      <c r="BI2108">
        <v>77</v>
      </c>
      <c r="BJ2108">
        <v>78.5</v>
      </c>
      <c r="BK2108">
        <v>77</v>
      </c>
      <c r="BL2108">
        <v>74.5</v>
      </c>
      <c r="BM2108">
        <v>71</v>
      </c>
      <c r="BN2108">
        <v>66.5</v>
      </c>
      <c r="BO2108">
        <v>63.5</v>
      </c>
      <c r="BP2108">
        <v>63</v>
      </c>
      <c r="BQ2108">
        <v>62</v>
      </c>
      <c r="BR2108">
        <v>61</v>
      </c>
      <c r="BS2108">
        <v>8.7899999999999995E-5</v>
      </c>
      <c r="BT2108">
        <v>1.3917000000000001E-3</v>
      </c>
      <c r="BU2108">
        <v>-4.3090000000000003E-3</v>
      </c>
      <c r="BV2108">
        <v>-2.9539000000000002E-3</v>
      </c>
      <c r="BW2108">
        <v>-1.4793E-3</v>
      </c>
      <c r="BX2108">
        <v>-1.3895999999999999E-3</v>
      </c>
      <c r="BY2108">
        <v>-1.1294200000000001E-2</v>
      </c>
      <c r="BZ2108">
        <v>-2.3349999999999998E-3</v>
      </c>
      <c r="CA2108">
        <v>8.2328000000000002E-3</v>
      </c>
      <c r="CB2108">
        <v>1.0822399999999999E-2</v>
      </c>
      <c r="CC2108">
        <v>1.68343E-2</v>
      </c>
      <c r="CD2108">
        <v>1.6200000000000001E-5</v>
      </c>
      <c r="CE2108">
        <v>-8.2170000000000003E-3</v>
      </c>
      <c r="CF2108">
        <v>-1.3440000000000001E-2</v>
      </c>
      <c r="CG2108">
        <v>-3.4125000000000002E-3</v>
      </c>
      <c r="CH2108">
        <v>-8.1075999999999995E-3</v>
      </c>
      <c r="CI2108">
        <v>-5.1060000000000003E-3</v>
      </c>
      <c r="CJ2108">
        <v>4.8382E-3</v>
      </c>
      <c r="CK2108">
        <v>-2.4395500000000001E-2</v>
      </c>
      <c r="CL2108">
        <v>3.1710000000000002E-3</v>
      </c>
      <c r="CM2108">
        <v>1.36242E-2</v>
      </c>
      <c r="CN2108">
        <v>7.3254000000000001E-3</v>
      </c>
      <c r="CO2108">
        <v>-4.0556000000000004E-3</v>
      </c>
      <c r="CP2108">
        <v>-8.9340000000000003E-4</v>
      </c>
      <c r="CQ2108">
        <v>5.8600000000000001E-5</v>
      </c>
      <c r="CR2108">
        <v>4.2299999999999998E-5</v>
      </c>
      <c r="CS2108">
        <v>3.8500000000000001E-5</v>
      </c>
      <c r="CT2108">
        <v>3.93E-5</v>
      </c>
      <c r="CU2108">
        <v>5.5399999999999998E-5</v>
      </c>
      <c r="CV2108">
        <v>4.5899999999999998E-5</v>
      </c>
      <c r="CW2108">
        <v>1.283E-4</v>
      </c>
      <c r="CX2108">
        <v>1.439E-4</v>
      </c>
      <c r="CY2108">
        <v>1.485E-4</v>
      </c>
      <c r="CZ2108">
        <v>2.7119999999999998E-4</v>
      </c>
      <c r="DA2108">
        <v>1.1479000000000001E-3</v>
      </c>
      <c r="DB2108">
        <v>7.7289999999999998E-4</v>
      </c>
      <c r="DC2108">
        <v>1.1692E-3</v>
      </c>
      <c r="DD2108">
        <v>1.181E-3</v>
      </c>
      <c r="DE2108">
        <v>5.1320000000000001E-4</v>
      </c>
      <c r="DF2108">
        <v>1.9320000000000001E-4</v>
      </c>
      <c r="DG2108">
        <v>1.4229999999999999E-4</v>
      </c>
      <c r="DH2108">
        <v>2.6889999999999998E-4</v>
      </c>
      <c r="DI2108">
        <v>1.951E-4</v>
      </c>
      <c r="DJ2108">
        <v>4.1780000000000002E-4</v>
      </c>
      <c r="DK2108">
        <v>2.6200000000000003E-4</v>
      </c>
      <c r="DL2108">
        <v>6.1050000000000004E-4</v>
      </c>
      <c r="DM2108">
        <v>6.02E-5</v>
      </c>
      <c r="DN2108">
        <v>4.8000000000000001E-5</v>
      </c>
      <c r="DO2108">
        <v>18</v>
      </c>
      <c r="DP2108">
        <v>21</v>
      </c>
    </row>
    <row r="2109" spans="1:120" hidden="1" x14ac:dyDescent="0.25">
      <c r="A2109" t="str">
        <f t="shared" si="32"/>
        <v>OtherDR-No_Prescribed DA 1-4 (1PM-9PM)_44446_18-20</v>
      </c>
      <c r="B2109" t="s">
        <v>62</v>
      </c>
      <c r="C2109" t="s">
        <v>323</v>
      </c>
      <c r="D2109" t="s">
        <v>61</v>
      </c>
      <c r="E2109" t="s">
        <v>61</v>
      </c>
      <c r="F2109" t="s">
        <v>61</v>
      </c>
      <c r="G2109" t="s">
        <v>61</v>
      </c>
      <c r="H2109" t="s">
        <v>61</v>
      </c>
      <c r="I2109" t="s">
        <v>97</v>
      </c>
      <c r="J2109" t="s">
        <v>61</v>
      </c>
      <c r="K2109" t="s">
        <v>214</v>
      </c>
      <c r="L2109" s="18">
        <v>44446</v>
      </c>
      <c r="M2109">
        <v>18</v>
      </c>
      <c r="N2109">
        <v>20</v>
      </c>
      <c r="O2109" t="s">
        <v>258</v>
      </c>
      <c r="P2109">
        <v>2</v>
      </c>
      <c r="Q2109">
        <v>2</v>
      </c>
      <c r="R2109">
        <v>0</v>
      </c>
      <c r="S2109">
        <v>0</v>
      </c>
      <c r="T2109">
        <v>1</v>
      </c>
      <c r="U2109">
        <v>1</v>
      </c>
      <c r="V2109">
        <v>1</v>
      </c>
      <c r="W2109">
        <v>890.32</v>
      </c>
      <c r="X2109">
        <v>1110.5999999999999</v>
      </c>
      <c r="Y2109">
        <v>1119.72</v>
      </c>
      <c r="Z2109">
        <v>1127.2</v>
      </c>
      <c r="AA2109">
        <v>1125</v>
      </c>
      <c r="AB2109">
        <v>1122.72</v>
      </c>
      <c r="AC2109">
        <v>1123.8399999999999</v>
      </c>
      <c r="AD2109">
        <v>1127.48</v>
      </c>
      <c r="AE2109">
        <v>1112.96</v>
      </c>
      <c r="AF2109">
        <v>1104.08</v>
      </c>
      <c r="AG2109">
        <v>1110.52</v>
      </c>
      <c r="AH2109">
        <v>1049.52</v>
      </c>
      <c r="AI2109">
        <v>760.28</v>
      </c>
      <c r="AJ2109">
        <v>880.04</v>
      </c>
      <c r="AK2109">
        <v>916.92</v>
      </c>
      <c r="AL2109">
        <v>928.96</v>
      </c>
      <c r="AM2109">
        <v>990.12</v>
      </c>
      <c r="AN2109">
        <v>1048.56</v>
      </c>
      <c r="AO2109">
        <v>1065.6400000000001</v>
      </c>
      <c r="AP2109">
        <v>1061.48</v>
      </c>
      <c r="AQ2109">
        <v>1053.4000000000001</v>
      </c>
      <c r="AR2109">
        <v>1051.04</v>
      </c>
      <c r="AS2109">
        <v>1049.2</v>
      </c>
      <c r="AT2109">
        <v>1023.56</v>
      </c>
      <c r="AU2109">
        <v>59</v>
      </c>
      <c r="AV2109">
        <v>59</v>
      </c>
      <c r="AW2109">
        <v>58</v>
      </c>
      <c r="AX2109">
        <v>58</v>
      </c>
      <c r="AY2109">
        <v>58</v>
      </c>
      <c r="AZ2109">
        <v>58</v>
      </c>
      <c r="BA2109">
        <v>58</v>
      </c>
      <c r="BB2109">
        <v>57</v>
      </c>
      <c r="BC2109">
        <v>57.5</v>
      </c>
      <c r="BD2109">
        <v>60</v>
      </c>
      <c r="BE2109">
        <v>64</v>
      </c>
      <c r="BF2109">
        <v>66.5</v>
      </c>
      <c r="BG2109">
        <v>67.5</v>
      </c>
      <c r="BH2109">
        <v>68</v>
      </c>
      <c r="BI2109">
        <v>67.5</v>
      </c>
      <c r="BJ2109">
        <v>67</v>
      </c>
      <c r="BK2109">
        <v>66.5</v>
      </c>
      <c r="BL2109">
        <v>65</v>
      </c>
      <c r="BM2109">
        <v>64.5</v>
      </c>
      <c r="BN2109">
        <v>62.5</v>
      </c>
      <c r="BO2109">
        <v>60.5</v>
      </c>
      <c r="BP2109">
        <v>60</v>
      </c>
      <c r="BQ2109">
        <v>60</v>
      </c>
      <c r="BR2109">
        <v>59</v>
      </c>
      <c r="BS2109">
        <v>0</v>
      </c>
      <c r="BT2109">
        <v>0</v>
      </c>
      <c r="BU2109">
        <v>0</v>
      </c>
      <c r="BV2109">
        <v>0</v>
      </c>
      <c r="BW2109">
        <v>0</v>
      </c>
      <c r="BX2109">
        <v>0</v>
      </c>
      <c r="BY2109">
        <v>0</v>
      </c>
      <c r="BZ2109">
        <v>0</v>
      </c>
      <c r="CA2109">
        <v>0</v>
      </c>
      <c r="CB2109">
        <v>0</v>
      </c>
      <c r="CC2109">
        <v>0</v>
      </c>
      <c r="CD2109">
        <v>0</v>
      </c>
      <c r="CE2109">
        <v>0</v>
      </c>
      <c r="CF2109">
        <v>0</v>
      </c>
      <c r="CG2109">
        <v>0</v>
      </c>
      <c r="CH2109">
        <v>0</v>
      </c>
      <c r="CI2109">
        <v>0</v>
      </c>
      <c r="CJ2109">
        <v>0</v>
      </c>
      <c r="CK2109">
        <v>0</v>
      </c>
      <c r="CL2109">
        <v>0</v>
      </c>
      <c r="CM2109">
        <v>0</v>
      </c>
      <c r="CN2109">
        <v>0</v>
      </c>
      <c r="CO2109">
        <v>0</v>
      </c>
      <c r="CP2109">
        <v>0</v>
      </c>
      <c r="CQ2109">
        <v>506.30220000000003</v>
      </c>
      <c r="CR2109">
        <v>52.988759999999999</v>
      </c>
      <c r="CS2109">
        <v>42.604579999999999</v>
      </c>
      <c r="CT2109">
        <v>39.007730000000002</v>
      </c>
      <c r="CU2109">
        <v>35.312420000000003</v>
      </c>
      <c r="CV2109">
        <v>35.929049999999997</v>
      </c>
      <c r="CW2109">
        <v>25.097729999999999</v>
      </c>
      <c r="CX2109">
        <v>30.153880000000001</v>
      </c>
      <c r="CY2109">
        <v>37.121119999999998</v>
      </c>
      <c r="CZ2109">
        <v>371.17430000000002</v>
      </c>
      <c r="DA2109">
        <v>668.13909999999998</v>
      </c>
      <c r="DB2109">
        <v>581.60260000000005</v>
      </c>
      <c r="DC2109">
        <v>1689.92</v>
      </c>
      <c r="DD2109">
        <v>1888.93</v>
      </c>
      <c r="DE2109">
        <v>1836.5350000000001</v>
      </c>
      <c r="DF2109">
        <v>1564.508</v>
      </c>
      <c r="DG2109">
        <v>1499.4860000000001</v>
      </c>
      <c r="DH2109">
        <v>1650.6189999999999</v>
      </c>
      <c r="DI2109">
        <v>1850.653</v>
      </c>
      <c r="DJ2109">
        <v>1762.146</v>
      </c>
      <c r="DK2109">
        <v>1981.223</v>
      </c>
      <c r="DL2109">
        <v>1641.9280000000001</v>
      </c>
      <c r="DM2109">
        <v>1507.798</v>
      </c>
      <c r="DN2109">
        <v>1387.357</v>
      </c>
      <c r="DO2109">
        <v>18</v>
      </c>
      <c r="DP2109">
        <v>20</v>
      </c>
    </row>
    <row r="2110" spans="1:120" hidden="1" x14ac:dyDescent="0.25">
      <c r="A2110" t="str">
        <f t="shared" si="32"/>
        <v>sublap_id-SLAP_PGEB_Prescribed DA 1-4 (1PM-9PM)_44446_18-21</v>
      </c>
      <c r="B2110" t="s">
        <v>62</v>
      </c>
      <c r="C2110" t="s">
        <v>287</v>
      </c>
      <c r="D2110" t="s">
        <v>61</v>
      </c>
      <c r="E2110" t="s">
        <v>288</v>
      </c>
      <c r="F2110" t="s">
        <v>61</v>
      </c>
      <c r="G2110" t="s">
        <v>61</v>
      </c>
      <c r="H2110" t="s">
        <v>61</v>
      </c>
      <c r="I2110" t="s">
        <v>61</v>
      </c>
      <c r="J2110" t="s">
        <v>61</v>
      </c>
      <c r="K2110" t="s">
        <v>214</v>
      </c>
      <c r="L2110" s="18">
        <v>44446</v>
      </c>
      <c r="M2110">
        <v>18</v>
      </c>
      <c r="N2110">
        <v>21</v>
      </c>
      <c r="O2110" t="s">
        <v>258</v>
      </c>
      <c r="P2110">
        <v>2</v>
      </c>
      <c r="Q2110">
        <v>1</v>
      </c>
      <c r="R2110">
        <v>0</v>
      </c>
      <c r="S2110">
        <v>0</v>
      </c>
      <c r="T2110">
        <v>1</v>
      </c>
      <c r="U2110">
        <v>0</v>
      </c>
      <c r="V2110">
        <v>1</v>
      </c>
      <c r="W2110">
        <v>237.92</v>
      </c>
      <c r="X2110">
        <v>240</v>
      </c>
      <c r="Y2110">
        <v>240.88</v>
      </c>
      <c r="Z2110">
        <v>238.64</v>
      </c>
      <c r="AA2110">
        <v>239.04</v>
      </c>
      <c r="AB2110">
        <v>237.68</v>
      </c>
      <c r="AC2110">
        <v>219.76</v>
      </c>
      <c r="AD2110">
        <v>151.76</v>
      </c>
      <c r="AE2110">
        <v>154.4</v>
      </c>
      <c r="AF2110">
        <v>158.4</v>
      </c>
      <c r="AG2110">
        <v>160.24</v>
      </c>
      <c r="AH2110">
        <v>163.28</v>
      </c>
      <c r="AI2110">
        <v>164.16</v>
      </c>
      <c r="AJ2110">
        <v>174.8</v>
      </c>
      <c r="AK2110">
        <v>172</v>
      </c>
      <c r="AL2110">
        <v>173.04</v>
      </c>
      <c r="AM2110">
        <v>168.6</v>
      </c>
      <c r="AN2110">
        <v>58.88</v>
      </c>
      <c r="AO2110">
        <v>60.56</v>
      </c>
      <c r="AP2110">
        <v>61.76</v>
      </c>
      <c r="AQ2110">
        <v>59.68</v>
      </c>
      <c r="AR2110">
        <v>240.96</v>
      </c>
      <c r="AS2110">
        <v>240.56</v>
      </c>
      <c r="AT2110">
        <v>244.72</v>
      </c>
      <c r="AU2110">
        <v>67</v>
      </c>
      <c r="AV2110">
        <v>65.5</v>
      </c>
      <c r="AW2110">
        <v>64</v>
      </c>
      <c r="AX2110">
        <v>63.5</v>
      </c>
      <c r="AY2110">
        <v>63.5</v>
      </c>
      <c r="AZ2110">
        <v>63</v>
      </c>
      <c r="BA2110">
        <v>63</v>
      </c>
      <c r="BB2110">
        <v>63.5</v>
      </c>
      <c r="BC2110">
        <v>66.5</v>
      </c>
      <c r="BD2110">
        <v>70.5</v>
      </c>
      <c r="BE2110">
        <v>73.5</v>
      </c>
      <c r="BF2110">
        <v>74.5</v>
      </c>
      <c r="BG2110">
        <v>77</v>
      </c>
      <c r="BH2110">
        <v>77</v>
      </c>
      <c r="BI2110">
        <v>78</v>
      </c>
      <c r="BJ2110">
        <v>77</v>
      </c>
      <c r="BK2110">
        <v>77</v>
      </c>
      <c r="BL2110">
        <v>75</v>
      </c>
      <c r="BM2110">
        <v>73</v>
      </c>
      <c r="BN2110">
        <v>71.5</v>
      </c>
      <c r="BO2110">
        <v>69.5</v>
      </c>
      <c r="BP2110">
        <v>69</v>
      </c>
      <c r="BQ2110">
        <v>67.5</v>
      </c>
      <c r="BR2110">
        <v>66.5</v>
      </c>
      <c r="BS2110">
        <v>-19.816759999999999</v>
      </c>
      <c r="BT2110">
        <v>-18.82518</v>
      </c>
      <c r="BU2110">
        <v>-23.54149</v>
      </c>
      <c r="BV2110">
        <v>-19.34149</v>
      </c>
      <c r="BW2110">
        <v>-22.223109999999998</v>
      </c>
      <c r="BX2110">
        <v>-19.40727</v>
      </c>
      <c r="BY2110">
        <v>-19.847919999999998</v>
      </c>
      <c r="BZ2110">
        <v>19.809809999999999</v>
      </c>
      <c r="CA2110">
        <v>22.237690000000001</v>
      </c>
      <c r="CB2110">
        <v>19.635649999999998</v>
      </c>
      <c r="CC2110">
        <v>16.4771</v>
      </c>
      <c r="CD2110">
        <v>31.827349999999999</v>
      </c>
      <c r="CE2110">
        <v>44.889710000000001</v>
      </c>
      <c r="CF2110">
        <v>41.559489999999997</v>
      </c>
      <c r="CG2110">
        <v>42.84187</v>
      </c>
      <c r="CH2110">
        <v>37.499130000000001</v>
      </c>
      <c r="CI2110">
        <v>42.348039999999997</v>
      </c>
      <c r="CJ2110">
        <v>135.26310000000001</v>
      </c>
      <c r="CK2110">
        <v>114.8224</v>
      </c>
      <c r="CL2110">
        <v>155.8546</v>
      </c>
      <c r="CM2110">
        <v>159.98990000000001</v>
      </c>
      <c r="CN2110">
        <v>-12.96655</v>
      </c>
      <c r="CO2110">
        <v>-15.3371</v>
      </c>
      <c r="CP2110">
        <v>-18.283840000000001</v>
      </c>
      <c r="CQ2110">
        <v>64.36121</v>
      </c>
      <c r="CR2110">
        <v>35.798929999999999</v>
      </c>
      <c r="CS2110">
        <v>41.541449999999998</v>
      </c>
      <c r="CT2110">
        <v>39.302030000000002</v>
      </c>
      <c r="CU2110">
        <v>37.837470000000003</v>
      </c>
      <c r="CV2110">
        <v>38.707230000000003</v>
      </c>
      <c r="CW2110">
        <v>19.86469</v>
      </c>
      <c r="CX2110">
        <v>24.396170000000001</v>
      </c>
      <c r="CY2110">
        <v>31.328880000000002</v>
      </c>
      <c r="CZ2110">
        <v>29.431010000000001</v>
      </c>
      <c r="DA2110">
        <v>94.297870000000003</v>
      </c>
      <c r="DB2110">
        <v>239.84309999999999</v>
      </c>
      <c r="DC2110">
        <v>208.61580000000001</v>
      </c>
      <c r="DD2110">
        <v>235.124</v>
      </c>
      <c r="DE2110">
        <v>168.25229999999999</v>
      </c>
      <c r="DF2110">
        <v>104.7906</v>
      </c>
      <c r="DG2110">
        <v>123.8974</v>
      </c>
      <c r="DH2110">
        <v>95.209360000000004</v>
      </c>
      <c r="DI2110">
        <v>74.352109999999996</v>
      </c>
      <c r="DJ2110">
        <v>149.04140000000001</v>
      </c>
      <c r="DK2110">
        <v>137.17240000000001</v>
      </c>
      <c r="DL2110">
        <v>137.37860000000001</v>
      </c>
      <c r="DM2110">
        <v>136.64420000000001</v>
      </c>
      <c r="DN2110">
        <v>160.04060000000001</v>
      </c>
      <c r="DO2110">
        <v>18</v>
      </c>
      <c r="DP2110">
        <v>21</v>
      </c>
    </row>
    <row r="2111" spans="1:120" hidden="1" x14ac:dyDescent="0.25">
      <c r="A2111" t="str">
        <f t="shared" si="32"/>
        <v>Size_Grp-20 to 199.99 kW_Prescribed DA 1-4 (1PM-9PM)_44446_18-21</v>
      </c>
      <c r="B2111" t="s">
        <v>62</v>
      </c>
      <c r="C2111" t="s">
        <v>201</v>
      </c>
      <c r="D2111" t="s">
        <v>61</v>
      </c>
      <c r="E2111" t="s">
        <v>61</v>
      </c>
      <c r="F2111" t="s">
        <v>61</v>
      </c>
      <c r="G2111" t="s">
        <v>61</v>
      </c>
      <c r="H2111" t="s">
        <v>61</v>
      </c>
      <c r="I2111" t="s">
        <v>61</v>
      </c>
      <c r="J2111" t="s">
        <v>101</v>
      </c>
      <c r="K2111" t="s">
        <v>214</v>
      </c>
      <c r="L2111" s="18">
        <v>44446</v>
      </c>
      <c r="M2111">
        <v>18</v>
      </c>
      <c r="N2111">
        <v>21</v>
      </c>
      <c r="O2111" t="s">
        <v>258</v>
      </c>
      <c r="P2111">
        <v>3</v>
      </c>
      <c r="Q2111">
        <v>3</v>
      </c>
      <c r="R2111">
        <v>0</v>
      </c>
      <c r="S2111">
        <v>0</v>
      </c>
      <c r="T2111">
        <v>1</v>
      </c>
      <c r="U2111">
        <v>0</v>
      </c>
      <c r="V2111">
        <v>1</v>
      </c>
      <c r="W2111">
        <v>146.12</v>
      </c>
      <c r="X2111">
        <v>147</v>
      </c>
      <c r="Y2111">
        <v>147.72</v>
      </c>
      <c r="Z2111">
        <v>146.4</v>
      </c>
      <c r="AA2111">
        <v>146.52000000000001</v>
      </c>
      <c r="AB2111">
        <v>146.04</v>
      </c>
      <c r="AC2111">
        <v>137.04</v>
      </c>
      <c r="AD2111">
        <v>117.6</v>
      </c>
      <c r="AE2111">
        <v>128.08000000000001</v>
      </c>
      <c r="AF2111">
        <v>146.16</v>
      </c>
      <c r="AG2111">
        <v>164.8</v>
      </c>
      <c r="AH2111">
        <v>169.36</v>
      </c>
      <c r="AI2111">
        <v>173.72</v>
      </c>
      <c r="AJ2111">
        <v>178.28</v>
      </c>
      <c r="AK2111">
        <v>178.6</v>
      </c>
      <c r="AL2111">
        <v>178.12</v>
      </c>
      <c r="AM2111">
        <v>179.62</v>
      </c>
      <c r="AN2111">
        <v>112.96</v>
      </c>
      <c r="AO2111">
        <v>118.96</v>
      </c>
      <c r="AP2111">
        <v>114.88</v>
      </c>
      <c r="AQ2111">
        <v>99.56</v>
      </c>
      <c r="AR2111">
        <v>148.72</v>
      </c>
      <c r="AS2111">
        <v>147.36000000000001</v>
      </c>
      <c r="AT2111">
        <v>149.47999999999999</v>
      </c>
      <c r="AU2111">
        <v>64.166667000000004</v>
      </c>
      <c r="AV2111">
        <v>62.666666999999997</v>
      </c>
      <c r="AW2111">
        <v>61.833333000000003</v>
      </c>
      <c r="AX2111">
        <v>61.5</v>
      </c>
      <c r="AY2111">
        <v>61</v>
      </c>
      <c r="AZ2111">
        <v>60</v>
      </c>
      <c r="BA2111">
        <v>59.5</v>
      </c>
      <c r="BB2111">
        <v>60.5</v>
      </c>
      <c r="BC2111">
        <v>64.833332999999996</v>
      </c>
      <c r="BD2111">
        <v>68.666667000000004</v>
      </c>
      <c r="BE2111">
        <v>73.5</v>
      </c>
      <c r="BF2111">
        <v>76.833332999999996</v>
      </c>
      <c r="BG2111">
        <v>79.833332999999996</v>
      </c>
      <c r="BH2111">
        <v>80.333332999999996</v>
      </c>
      <c r="BI2111">
        <v>80.833332999999996</v>
      </c>
      <c r="BJ2111">
        <v>80.833332999999996</v>
      </c>
      <c r="BK2111">
        <v>81.166667000000004</v>
      </c>
      <c r="BL2111">
        <v>79.333332999999996</v>
      </c>
      <c r="BM2111">
        <v>76.333332999999996</v>
      </c>
      <c r="BN2111">
        <v>73</v>
      </c>
      <c r="BO2111">
        <v>69.666667000000004</v>
      </c>
      <c r="BP2111">
        <v>68</v>
      </c>
      <c r="BQ2111">
        <v>66</v>
      </c>
      <c r="BR2111">
        <v>64.333332999999996</v>
      </c>
      <c r="BS2111">
        <v>-10.28478</v>
      </c>
      <c r="BT2111">
        <v>-9.7111780000000003</v>
      </c>
      <c r="BU2111">
        <v>-12.17019</v>
      </c>
      <c r="BV2111">
        <v>-9.9321570000000001</v>
      </c>
      <c r="BW2111">
        <v>-11.445880000000001</v>
      </c>
      <c r="BX2111">
        <v>-8.1315249999999999</v>
      </c>
      <c r="BY2111">
        <v>-5.8425919999999998</v>
      </c>
      <c r="BZ2111">
        <v>9.4317320000000002</v>
      </c>
      <c r="CA2111">
        <v>9.9560790000000008</v>
      </c>
      <c r="CB2111">
        <v>5.6318970000000004</v>
      </c>
      <c r="CC2111">
        <v>7.6216200000000001</v>
      </c>
      <c r="CD2111">
        <v>17.5458</v>
      </c>
      <c r="CE2111">
        <v>21.83719</v>
      </c>
      <c r="CF2111">
        <v>20.659690000000001</v>
      </c>
      <c r="CG2111">
        <v>19.99614</v>
      </c>
      <c r="CH2111">
        <v>16.67051</v>
      </c>
      <c r="CI2111">
        <v>12.867649999999999</v>
      </c>
      <c r="CJ2111">
        <v>72.672190000000001</v>
      </c>
      <c r="CK2111">
        <v>55.935020000000002</v>
      </c>
      <c r="CL2111">
        <v>75.068979999999996</v>
      </c>
      <c r="CM2111">
        <v>76.487870000000001</v>
      </c>
      <c r="CN2111">
        <v>-3.387991</v>
      </c>
      <c r="CO2111">
        <v>-8.1162010000000002</v>
      </c>
      <c r="CP2111">
        <v>-8.9994890000000005</v>
      </c>
      <c r="CQ2111">
        <v>16.144400000000001</v>
      </c>
      <c r="CR2111">
        <v>8.9990459999999999</v>
      </c>
      <c r="CS2111">
        <v>10.43225</v>
      </c>
      <c r="CT2111">
        <v>9.8723290000000006</v>
      </c>
      <c r="CU2111">
        <v>9.5101809999999993</v>
      </c>
      <c r="CV2111">
        <v>10.91445</v>
      </c>
      <c r="CW2111">
        <v>10.33015</v>
      </c>
      <c r="CX2111">
        <v>10.0404</v>
      </c>
      <c r="CY2111">
        <v>9.4192549999999997</v>
      </c>
      <c r="CZ2111">
        <v>9.3884840000000001</v>
      </c>
      <c r="DA2111">
        <v>27.2761</v>
      </c>
      <c r="DB2111">
        <v>61.465400000000002</v>
      </c>
      <c r="DC2111">
        <v>53.540889999999997</v>
      </c>
      <c r="DD2111">
        <v>60.053339999999999</v>
      </c>
      <c r="DE2111">
        <v>43.174579999999999</v>
      </c>
      <c r="DF2111">
        <v>27.643180000000001</v>
      </c>
      <c r="DG2111">
        <v>34.984870000000001</v>
      </c>
      <c r="DH2111">
        <v>25.389019999999999</v>
      </c>
      <c r="DI2111">
        <v>23.628350000000001</v>
      </c>
      <c r="DJ2111">
        <v>45.932600000000001</v>
      </c>
      <c r="DK2111">
        <v>41.79569</v>
      </c>
      <c r="DL2111">
        <v>38.196680000000001</v>
      </c>
      <c r="DM2111">
        <v>34.567360000000001</v>
      </c>
      <c r="DN2111">
        <v>40.297800000000002</v>
      </c>
      <c r="DO2111">
        <v>18</v>
      </c>
      <c r="DP2111">
        <v>21</v>
      </c>
    </row>
    <row r="2112" spans="1:120" hidden="1" x14ac:dyDescent="0.25">
      <c r="A2112" t="str">
        <f t="shared" si="32"/>
        <v>Size_Grp-200 kW and above_Prescribed DA 1-4 (1PM-9PM)_44446_18-20</v>
      </c>
      <c r="B2112" t="s">
        <v>62</v>
      </c>
      <c r="C2112" t="s">
        <v>207</v>
      </c>
      <c r="D2112" t="s">
        <v>61</v>
      </c>
      <c r="E2112" t="s">
        <v>61</v>
      </c>
      <c r="F2112" t="s">
        <v>61</v>
      </c>
      <c r="G2112" t="s">
        <v>61</v>
      </c>
      <c r="H2112" t="s">
        <v>61</v>
      </c>
      <c r="I2112" t="s">
        <v>61</v>
      </c>
      <c r="J2112" t="s">
        <v>102</v>
      </c>
      <c r="K2112" t="s">
        <v>214</v>
      </c>
      <c r="L2112" s="18">
        <v>44446</v>
      </c>
      <c r="M2112">
        <v>18</v>
      </c>
      <c r="N2112">
        <v>20</v>
      </c>
      <c r="O2112" t="s">
        <v>258</v>
      </c>
      <c r="P2112">
        <v>2</v>
      </c>
      <c r="Q2112">
        <v>2</v>
      </c>
      <c r="R2112">
        <v>0</v>
      </c>
      <c r="S2112">
        <v>0</v>
      </c>
      <c r="T2112">
        <v>1</v>
      </c>
      <c r="U2112">
        <v>1</v>
      </c>
      <c r="V2112">
        <v>1</v>
      </c>
      <c r="W2112">
        <v>890.32</v>
      </c>
      <c r="X2112">
        <v>1110.5999999999999</v>
      </c>
      <c r="Y2112">
        <v>1119.72</v>
      </c>
      <c r="Z2112">
        <v>1127.2</v>
      </c>
      <c r="AA2112">
        <v>1125</v>
      </c>
      <c r="AB2112">
        <v>1122.72</v>
      </c>
      <c r="AC2112">
        <v>1123.8399999999999</v>
      </c>
      <c r="AD2112">
        <v>1127.48</v>
      </c>
      <c r="AE2112">
        <v>1112.96</v>
      </c>
      <c r="AF2112">
        <v>1104.08</v>
      </c>
      <c r="AG2112">
        <v>1110.52</v>
      </c>
      <c r="AH2112">
        <v>1049.52</v>
      </c>
      <c r="AI2112">
        <v>760.28</v>
      </c>
      <c r="AJ2112">
        <v>880.04</v>
      </c>
      <c r="AK2112">
        <v>916.92</v>
      </c>
      <c r="AL2112">
        <v>928.96</v>
      </c>
      <c r="AM2112">
        <v>990.12</v>
      </c>
      <c r="AN2112">
        <v>1048.56</v>
      </c>
      <c r="AO2112">
        <v>1065.6400000000001</v>
      </c>
      <c r="AP2112">
        <v>1061.48</v>
      </c>
      <c r="AQ2112">
        <v>1053.4000000000001</v>
      </c>
      <c r="AR2112">
        <v>1051.04</v>
      </c>
      <c r="AS2112">
        <v>1049.2</v>
      </c>
      <c r="AT2112">
        <v>1023.56</v>
      </c>
      <c r="AU2112">
        <v>59</v>
      </c>
      <c r="AV2112">
        <v>59</v>
      </c>
      <c r="AW2112">
        <v>58</v>
      </c>
      <c r="AX2112">
        <v>58</v>
      </c>
      <c r="AY2112">
        <v>58</v>
      </c>
      <c r="AZ2112">
        <v>58</v>
      </c>
      <c r="BA2112">
        <v>58</v>
      </c>
      <c r="BB2112">
        <v>57</v>
      </c>
      <c r="BC2112">
        <v>57.5</v>
      </c>
      <c r="BD2112">
        <v>60</v>
      </c>
      <c r="BE2112">
        <v>64</v>
      </c>
      <c r="BF2112">
        <v>66.5</v>
      </c>
      <c r="BG2112">
        <v>67.5</v>
      </c>
      <c r="BH2112">
        <v>68</v>
      </c>
      <c r="BI2112">
        <v>67.5</v>
      </c>
      <c r="BJ2112">
        <v>67</v>
      </c>
      <c r="BK2112">
        <v>66.5</v>
      </c>
      <c r="BL2112">
        <v>65</v>
      </c>
      <c r="BM2112">
        <v>64.5</v>
      </c>
      <c r="BN2112">
        <v>62.5</v>
      </c>
      <c r="BO2112">
        <v>60.5</v>
      </c>
      <c r="BP2112">
        <v>60</v>
      </c>
      <c r="BQ2112">
        <v>60</v>
      </c>
      <c r="BR2112">
        <v>59</v>
      </c>
      <c r="BS2112">
        <v>0</v>
      </c>
      <c r="BT2112">
        <v>0</v>
      </c>
      <c r="BU2112">
        <v>0</v>
      </c>
      <c r="BV2112">
        <v>0</v>
      </c>
      <c r="BW2112">
        <v>0</v>
      </c>
      <c r="BX2112">
        <v>0</v>
      </c>
      <c r="BY2112">
        <v>0</v>
      </c>
      <c r="BZ2112">
        <v>0</v>
      </c>
      <c r="CA2112">
        <v>0</v>
      </c>
      <c r="CB2112">
        <v>0</v>
      </c>
      <c r="CC2112">
        <v>0</v>
      </c>
      <c r="CD2112">
        <v>0</v>
      </c>
      <c r="CE2112">
        <v>0</v>
      </c>
      <c r="CF2112">
        <v>0</v>
      </c>
      <c r="CG2112">
        <v>0</v>
      </c>
      <c r="CH2112">
        <v>0</v>
      </c>
      <c r="CI2112">
        <v>0</v>
      </c>
      <c r="CJ2112">
        <v>0</v>
      </c>
      <c r="CK2112">
        <v>0</v>
      </c>
      <c r="CL2112">
        <v>0</v>
      </c>
      <c r="CM2112">
        <v>0</v>
      </c>
      <c r="CN2112">
        <v>0</v>
      </c>
      <c r="CO2112">
        <v>0</v>
      </c>
      <c r="CP2112">
        <v>0</v>
      </c>
      <c r="CQ2112">
        <v>506.30220000000003</v>
      </c>
      <c r="CR2112">
        <v>52.988759999999999</v>
      </c>
      <c r="CS2112">
        <v>42.604579999999999</v>
      </c>
      <c r="CT2112">
        <v>39.007730000000002</v>
      </c>
      <c r="CU2112">
        <v>35.312420000000003</v>
      </c>
      <c r="CV2112">
        <v>35.929049999999997</v>
      </c>
      <c r="CW2112">
        <v>25.097729999999999</v>
      </c>
      <c r="CX2112">
        <v>30.153880000000001</v>
      </c>
      <c r="CY2112">
        <v>37.121119999999998</v>
      </c>
      <c r="CZ2112">
        <v>371.17430000000002</v>
      </c>
      <c r="DA2112">
        <v>668.13909999999998</v>
      </c>
      <c r="DB2112">
        <v>581.60260000000005</v>
      </c>
      <c r="DC2112">
        <v>1689.92</v>
      </c>
      <c r="DD2112">
        <v>1888.93</v>
      </c>
      <c r="DE2112">
        <v>1836.5350000000001</v>
      </c>
      <c r="DF2112">
        <v>1564.508</v>
      </c>
      <c r="DG2112">
        <v>1499.4860000000001</v>
      </c>
      <c r="DH2112">
        <v>1650.6189999999999</v>
      </c>
      <c r="DI2112">
        <v>1850.653</v>
      </c>
      <c r="DJ2112">
        <v>1762.146</v>
      </c>
      <c r="DK2112">
        <v>1981.223</v>
      </c>
      <c r="DL2112">
        <v>1641.9280000000001</v>
      </c>
      <c r="DM2112">
        <v>1507.798</v>
      </c>
      <c r="DN2112">
        <v>1387.357</v>
      </c>
      <c r="DO2112">
        <v>18</v>
      </c>
      <c r="DP2112">
        <v>20</v>
      </c>
    </row>
    <row r="2113" spans="1:120" x14ac:dyDescent="0.25">
      <c r="A2113" t="str">
        <f t="shared" si="32"/>
        <v>AutoDR-Yes_Prescribed DA 1-4 (1PM-9PM)_44446_18-21</v>
      </c>
      <c r="B2113" t="s">
        <v>62</v>
      </c>
      <c r="C2113" t="s">
        <v>322</v>
      </c>
      <c r="D2113" t="s">
        <v>61</v>
      </c>
      <c r="E2113" t="s">
        <v>61</v>
      </c>
      <c r="F2113" t="s">
        <v>61</v>
      </c>
      <c r="G2113" t="s">
        <v>61</v>
      </c>
      <c r="H2113" t="s">
        <v>98</v>
      </c>
      <c r="I2113" t="s">
        <v>61</v>
      </c>
      <c r="J2113" t="s">
        <v>61</v>
      </c>
      <c r="K2113" t="s">
        <v>214</v>
      </c>
      <c r="L2113" s="18">
        <v>44446</v>
      </c>
      <c r="M2113">
        <v>18</v>
      </c>
      <c r="N2113">
        <v>21</v>
      </c>
      <c r="O2113" t="s">
        <v>258</v>
      </c>
      <c r="P2113">
        <v>3</v>
      </c>
      <c r="Q2113">
        <v>3</v>
      </c>
      <c r="R2113">
        <v>0</v>
      </c>
      <c r="S2113">
        <v>0</v>
      </c>
      <c r="T2113">
        <v>1</v>
      </c>
      <c r="U2113">
        <v>1</v>
      </c>
      <c r="V2113">
        <v>1</v>
      </c>
      <c r="W2113">
        <v>29.8</v>
      </c>
      <c r="X2113">
        <v>29.64</v>
      </c>
      <c r="Y2113">
        <v>29.92</v>
      </c>
      <c r="Z2113">
        <v>29.72</v>
      </c>
      <c r="AA2113">
        <v>29.64</v>
      </c>
      <c r="AB2113">
        <v>29.76</v>
      </c>
      <c r="AC2113">
        <v>29.8</v>
      </c>
      <c r="AD2113">
        <v>45.4</v>
      </c>
      <c r="AE2113">
        <v>59.36</v>
      </c>
      <c r="AF2113">
        <v>77.28</v>
      </c>
      <c r="AG2113">
        <v>111</v>
      </c>
      <c r="AH2113">
        <v>116.6</v>
      </c>
      <c r="AI2113">
        <v>124.04</v>
      </c>
      <c r="AJ2113">
        <v>125.28</v>
      </c>
      <c r="AK2113">
        <v>129</v>
      </c>
      <c r="AL2113">
        <v>126.64</v>
      </c>
      <c r="AM2113">
        <v>132.04</v>
      </c>
      <c r="AN2113">
        <v>109.6</v>
      </c>
      <c r="AO2113">
        <v>121.24</v>
      </c>
      <c r="AP2113">
        <v>115.76</v>
      </c>
      <c r="AQ2113">
        <v>90.84</v>
      </c>
      <c r="AR2113">
        <v>31.2</v>
      </c>
      <c r="AS2113">
        <v>29.72</v>
      </c>
      <c r="AT2113">
        <v>29.76</v>
      </c>
      <c r="AU2113">
        <v>62</v>
      </c>
      <c r="AV2113">
        <v>60.166666999999997</v>
      </c>
      <c r="AW2113">
        <v>60</v>
      </c>
      <c r="AX2113">
        <v>60</v>
      </c>
      <c r="AY2113">
        <v>59.5</v>
      </c>
      <c r="AZ2113">
        <v>58.666666999999997</v>
      </c>
      <c r="BA2113">
        <v>58.166666999999997</v>
      </c>
      <c r="BB2113">
        <v>59</v>
      </c>
      <c r="BC2113">
        <v>62.333333000000003</v>
      </c>
      <c r="BD2113">
        <v>65</v>
      </c>
      <c r="BE2113">
        <v>70</v>
      </c>
      <c r="BF2113">
        <v>74.833332999999996</v>
      </c>
      <c r="BG2113">
        <v>79</v>
      </c>
      <c r="BH2113">
        <v>80.333332999999996</v>
      </c>
      <c r="BI2113">
        <v>80.5</v>
      </c>
      <c r="BJ2113">
        <v>81.333332999999996</v>
      </c>
      <c r="BK2113">
        <v>81.166667000000004</v>
      </c>
      <c r="BL2113">
        <v>79.166667000000004</v>
      </c>
      <c r="BM2113">
        <v>75.666667000000004</v>
      </c>
      <c r="BN2113">
        <v>71.333332999999996</v>
      </c>
      <c r="BO2113">
        <v>67.666667000000004</v>
      </c>
      <c r="BP2113">
        <v>66</v>
      </c>
      <c r="BQ2113">
        <v>64.166667000000004</v>
      </c>
      <c r="BR2113">
        <v>62.5</v>
      </c>
      <c r="BS2113">
        <v>-0.39302559999999997</v>
      </c>
      <c r="BT2113">
        <v>-0.28307939999999998</v>
      </c>
      <c r="BU2113">
        <v>-0.40925240000000002</v>
      </c>
      <c r="BV2113">
        <v>-0.26049040000000001</v>
      </c>
      <c r="BW2113">
        <v>-0.33570430000000001</v>
      </c>
      <c r="BX2113">
        <v>1.6294120000000001</v>
      </c>
      <c r="BY2113">
        <v>3.8027869999999999</v>
      </c>
      <c r="BZ2113">
        <v>-0.3373427</v>
      </c>
      <c r="CA2113">
        <v>-1.1846950000000001</v>
      </c>
      <c r="CB2113">
        <v>-4.1951770000000002</v>
      </c>
      <c r="CC2113">
        <v>-0.37810899999999997</v>
      </c>
      <c r="CD2113">
        <v>2.1531509999999998</v>
      </c>
      <c r="CE2113">
        <v>-2.2060430000000002</v>
      </c>
      <c r="CF2113">
        <v>-1.5335270000000001</v>
      </c>
      <c r="CG2113">
        <v>-2.3286820000000001</v>
      </c>
      <c r="CH2113">
        <v>-3.5904199999999999</v>
      </c>
      <c r="CI2113">
        <v>-14.522970000000001</v>
      </c>
      <c r="CJ2113">
        <v>11.45825</v>
      </c>
      <c r="CK2113">
        <v>-1.479584</v>
      </c>
      <c r="CL2113">
        <v>-5.7608550000000003</v>
      </c>
      <c r="CM2113">
        <v>-2.6175039999999998</v>
      </c>
      <c r="CN2113">
        <v>2.372201</v>
      </c>
      <c r="CO2113">
        <v>-0.50306419999999996</v>
      </c>
      <c r="CP2113">
        <v>0.13266230000000001</v>
      </c>
      <c r="CQ2113">
        <v>5.5126799999999997E-2</v>
      </c>
      <c r="CR2113">
        <v>4.9448400000000003E-2</v>
      </c>
      <c r="CS2113">
        <v>4.70017E-2</v>
      </c>
      <c r="CT2113">
        <v>4.6926200000000001E-2</v>
      </c>
      <c r="CU2113">
        <v>5.0992700000000002E-2</v>
      </c>
      <c r="CV2113">
        <v>1.2420720000000001</v>
      </c>
      <c r="CW2113">
        <v>5.6448489999999998</v>
      </c>
      <c r="CX2113">
        <v>4.1637849999999998</v>
      </c>
      <c r="CY2113">
        <v>2.4351690000000001</v>
      </c>
      <c r="CZ2113">
        <v>2.142112</v>
      </c>
      <c r="DA2113">
        <v>6.3112640000000004</v>
      </c>
      <c r="DB2113">
        <v>4.6220980000000003</v>
      </c>
      <c r="DC2113">
        <v>4.9010759999999998</v>
      </c>
      <c r="DD2113">
        <v>1.617831</v>
      </c>
      <c r="DE2113">
        <v>3.179808</v>
      </c>
      <c r="DF2113">
        <v>1.8002769999999999</v>
      </c>
      <c r="DG2113">
        <v>7.2649150000000002</v>
      </c>
      <c r="DH2113">
        <v>2.3932190000000002</v>
      </c>
      <c r="DI2113">
        <v>10.489750000000001</v>
      </c>
      <c r="DJ2113">
        <v>11.69483</v>
      </c>
      <c r="DK2113">
        <v>11.063940000000001</v>
      </c>
      <c r="DL2113">
        <v>5.4173239999999998</v>
      </c>
      <c r="DM2113">
        <v>0.41836069999999997</v>
      </c>
      <c r="DN2113">
        <v>0.28777190000000002</v>
      </c>
      <c r="DO2113">
        <v>18</v>
      </c>
      <c r="DP2113">
        <v>21</v>
      </c>
    </row>
    <row r="2114" spans="1:120" hidden="1" x14ac:dyDescent="0.25">
      <c r="A2114" t="str">
        <f t="shared" si="32"/>
        <v>Industry_Type-7. Institutional/Government_Prescribed DA 1-4 (1PM-9PM)_44446_18-21</v>
      </c>
      <c r="B2114" t="s">
        <v>62</v>
      </c>
      <c r="C2114" t="s">
        <v>208</v>
      </c>
      <c r="D2114" t="s">
        <v>61</v>
      </c>
      <c r="E2114" t="s">
        <v>61</v>
      </c>
      <c r="F2114" t="s">
        <v>61</v>
      </c>
      <c r="G2114" t="s">
        <v>35</v>
      </c>
      <c r="H2114" t="s">
        <v>61</v>
      </c>
      <c r="I2114" t="s">
        <v>61</v>
      </c>
      <c r="J2114" t="s">
        <v>61</v>
      </c>
      <c r="K2114" t="s">
        <v>214</v>
      </c>
      <c r="L2114" s="18">
        <v>44446</v>
      </c>
      <c r="M2114">
        <v>18</v>
      </c>
      <c r="N2114">
        <v>21</v>
      </c>
      <c r="O2114" t="s">
        <v>258</v>
      </c>
      <c r="P2114">
        <v>3</v>
      </c>
      <c r="Q2114">
        <v>3</v>
      </c>
      <c r="R2114">
        <v>0</v>
      </c>
      <c r="S2114">
        <v>0</v>
      </c>
      <c r="T2114">
        <v>1</v>
      </c>
      <c r="U2114">
        <v>1</v>
      </c>
      <c r="V2114">
        <v>1</v>
      </c>
      <c r="W2114">
        <v>29.8</v>
      </c>
      <c r="X2114">
        <v>29.64</v>
      </c>
      <c r="Y2114">
        <v>29.92</v>
      </c>
      <c r="Z2114">
        <v>29.72</v>
      </c>
      <c r="AA2114">
        <v>29.64</v>
      </c>
      <c r="AB2114">
        <v>29.76</v>
      </c>
      <c r="AC2114">
        <v>29.8</v>
      </c>
      <c r="AD2114">
        <v>45.4</v>
      </c>
      <c r="AE2114">
        <v>59.36</v>
      </c>
      <c r="AF2114">
        <v>77.28</v>
      </c>
      <c r="AG2114">
        <v>111</v>
      </c>
      <c r="AH2114">
        <v>116.6</v>
      </c>
      <c r="AI2114">
        <v>124.04</v>
      </c>
      <c r="AJ2114">
        <v>125.28</v>
      </c>
      <c r="AK2114">
        <v>129</v>
      </c>
      <c r="AL2114">
        <v>126.64</v>
      </c>
      <c r="AM2114">
        <v>132.04</v>
      </c>
      <c r="AN2114">
        <v>109.6</v>
      </c>
      <c r="AO2114">
        <v>121.24</v>
      </c>
      <c r="AP2114">
        <v>115.76</v>
      </c>
      <c r="AQ2114">
        <v>90.84</v>
      </c>
      <c r="AR2114">
        <v>31.2</v>
      </c>
      <c r="AS2114">
        <v>29.72</v>
      </c>
      <c r="AT2114">
        <v>29.76</v>
      </c>
      <c r="AU2114">
        <v>62</v>
      </c>
      <c r="AV2114">
        <v>60.166666999999997</v>
      </c>
      <c r="AW2114">
        <v>60</v>
      </c>
      <c r="AX2114">
        <v>60</v>
      </c>
      <c r="AY2114">
        <v>59.5</v>
      </c>
      <c r="AZ2114">
        <v>58.666666999999997</v>
      </c>
      <c r="BA2114">
        <v>58.166666999999997</v>
      </c>
      <c r="BB2114">
        <v>59</v>
      </c>
      <c r="BC2114">
        <v>62.333333000000003</v>
      </c>
      <c r="BD2114">
        <v>65</v>
      </c>
      <c r="BE2114">
        <v>70</v>
      </c>
      <c r="BF2114">
        <v>74.833332999999996</v>
      </c>
      <c r="BG2114">
        <v>79</v>
      </c>
      <c r="BH2114">
        <v>80.333332999999996</v>
      </c>
      <c r="BI2114">
        <v>80.5</v>
      </c>
      <c r="BJ2114">
        <v>81.333332999999996</v>
      </c>
      <c r="BK2114">
        <v>81.166667000000004</v>
      </c>
      <c r="BL2114">
        <v>79.166667000000004</v>
      </c>
      <c r="BM2114">
        <v>75.666667000000004</v>
      </c>
      <c r="BN2114">
        <v>71.333332999999996</v>
      </c>
      <c r="BO2114">
        <v>67.666667000000004</v>
      </c>
      <c r="BP2114">
        <v>66</v>
      </c>
      <c r="BQ2114">
        <v>64.166667000000004</v>
      </c>
      <c r="BR2114">
        <v>62.5</v>
      </c>
      <c r="BS2114">
        <v>-0.39302559999999997</v>
      </c>
      <c r="BT2114">
        <v>-0.28307939999999998</v>
      </c>
      <c r="BU2114">
        <v>-0.40925240000000002</v>
      </c>
      <c r="BV2114">
        <v>-0.26049040000000001</v>
      </c>
      <c r="BW2114">
        <v>-0.33570430000000001</v>
      </c>
      <c r="BX2114">
        <v>1.6294120000000001</v>
      </c>
      <c r="BY2114">
        <v>3.8027869999999999</v>
      </c>
      <c r="BZ2114">
        <v>-0.3373427</v>
      </c>
      <c r="CA2114">
        <v>-1.1846950000000001</v>
      </c>
      <c r="CB2114">
        <v>-4.1951770000000002</v>
      </c>
      <c r="CC2114">
        <v>-0.37810899999999997</v>
      </c>
      <c r="CD2114">
        <v>2.1531509999999998</v>
      </c>
      <c r="CE2114">
        <v>-2.2060430000000002</v>
      </c>
      <c r="CF2114">
        <v>-1.5335270000000001</v>
      </c>
      <c r="CG2114">
        <v>-2.3286820000000001</v>
      </c>
      <c r="CH2114">
        <v>-3.5904199999999999</v>
      </c>
      <c r="CI2114">
        <v>-14.522970000000001</v>
      </c>
      <c r="CJ2114">
        <v>11.45825</v>
      </c>
      <c r="CK2114">
        <v>-1.479584</v>
      </c>
      <c r="CL2114">
        <v>-5.7608550000000003</v>
      </c>
      <c r="CM2114">
        <v>-2.6175039999999998</v>
      </c>
      <c r="CN2114">
        <v>2.372201</v>
      </c>
      <c r="CO2114">
        <v>-0.50306419999999996</v>
      </c>
      <c r="CP2114">
        <v>0.13266230000000001</v>
      </c>
      <c r="CQ2114">
        <v>5.5126799999999997E-2</v>
      </c>
      <c r="CR2114">
        <v>4.9448400000000003E-2</v>
      </c>
      <c r="CS2114">
        <v>4.70017E-2</v>
      </c>
      <c r="CT2114">
        <v>4.6926200000000001E-2</v>
      </c>
      <c r="CU2114">
        <v>5.0992700000000002E-2</v>
      </c>
      <c r="CV2114">
        <v>1.2420720000000001</v>
      </c>
      <c r="CW2114">
        <v>5.6448489999999998</v>
      </c>
      <c r="CX2114">
        <v>4.1637849999999998</v>
      </c>
      <c r="CY2114">
        <v>2.4351690000000001</v>
      </c>
      <c r="CZ2114">
        <v>2.142112</v>
      </c>
      <c r="DA2114">
        <v>6.3112640000000004</v>
      </c>
      <c r="DB2114">
        <v>4.6220980000000003</v>
      </c>
      <c r="DC2114">
        <v>4.9010759999999998</v>
      </c>
      <c r="DD2114">
        <v>1.617831</v>
      </c>
      <c r="DE2114">
        <v>3.179808</v>
      </c>
      <c r="DF2114">
        <v>1.8002769999999999</v>
      </c>
      <c r="DG2114">
        <v>7.2649150000000002</v>
      </c>
      <c r="DH2114">
        <v>2.3932190000000002</v>
      </c>
      <c r="DI2114">
        <v>10.489750000000001</v>
      </c>
      <c r="DJ2114">
        <v>11.69483</v>
      </c>
      <c r="DK2114">
        <v>11.063940000000001</v>
      </c>
      <c r="DL2114">
        <v>5.4173239999999998</v>
      </c>
      <c r="DM2114">
        <v>0.41836069999999997</v>
      </c>
      <c r="DN2114">
        <v>0.28777190000000002</v>
      </c>
      <c r="DO2114">
        <v>18</v>
      </c>
      <c r="DP2114">
        <v>21</v>
      </c>
    </row>
    <row r="2115" spans="1:120" hidden="1" x14ac:dyDescent="0.25">
      <c r="A2115" t="str">
        <f t="shared" si="32"/>
        <v>LCA-Greater Bay Area_Prescribed DA 1-4 (1PM-9PM)_44446_18-20</v>
      </c>
      <c r="B2115" t="s">
        <v>62</v>
      </c>
      <c r="C2115" t="s">
        <v>209</v>
      </c>
      <c r="D2115" t="s">
        <v>36</v>
      </c>
      <c r="E2115" t="s">
        <v>61</v>
      </c>
      <c r="F2115" t="s">
        <v>61</v>
      </c>
      <c r="G2115" t="s">
        <v>61</v>
      </c>
      <c r="H2115" t="s">
        <v>61</v>
      </c>
      <c r="I2115" t="s">
        <v>61</v>
      </c>
      <c r="J2115" t="s">
        <v>61</v>
      </c>
      <c r="K2115" t="s">
        <v>214</v>
      </c>
      <c r="L2115" s="18">
        <v>44446</v>
      </c>
      <c r="M2115">
        <v>18</v>
      </c>
      <c r="N2115">
        <v>20</v>
      </c>
      <c r="O2115" t="s">
        <v>258</v>
      </c>
      <c r="P2115">
        <v>2</v>
      </c>
      <c r="Q2115">
        <v>2</v>
      </c>
      <c r="R2115">
        <v>0</v>
      </c>
      <c r="S2115">
        <v>0</v>
      </c>
      <c r="T2115">
        <v>1</v>
      </c>
      <c r="U2115">
        <v>1</v>
      </c>
      <c r="V2115">
        <v>1</v>
      </c>
      <c r="W2115">
        <v>890.32</v>
      </c>
      <c r="X2115">
        <v>1110.5999999999999</v>
      </c>
      <c r="Y2115">
        <v>1119.72</v>
      </c>
      <c r="Z2115">
        <v>1127.2</v>
      </c>
      <c r="AA2115">
        <v>1125</v>
      </c>
      <c r="AB2115">
        <v>1122.72</v>
      </c>
      <c r="AC2115">
        <v>1123.8399999999999</v>
      </c>
      <c r="AD2115">
        <v>1127.48</v>
      </c>
      <c r="AE2115">
        <v>1112.96</v>
      </c>
      <c r="AF2115">
        <v>1104.08</v>
      </c>
      <c r="AG2115">
        <v>1110.52</v>
      </c>
      <c r="AH2115">
        <v>1049.52</v>
      </c>
      <c r="AI2115">
        <v>760.28</v>
      </c>
      <c r="AJ2115">
        <v>880.04</v>
      </c>
      <c r="AK2115">
        <v>916.92</v>
      </c>
      <c r="AL2115">
        <v>928.96</v>
      </c>
      <c r="AM2115">
        <v>990.12</v>
      </c>
      <c r="AN2115">
        <v>1048.56</v>
      </c>
      <c r="AO2115">
        <v>1065.6400000000001</v>
      </c>
      <c r="AP2115">
        <v>1061.48</v>
      </c>
      <c r="AQ2115">
        <v>1053.4000000000001</v>
      </c>
      <c r="AR2115">
        <v>1051.04</v>
      </c>
      <c r="AS2115">
        <v>1049.2</v>
      </c>
      <c r="AT2115">
        <v>1023.56</v>
      </c>
      <c r="AU2115">
        <v>59</v>
      </c>
      <c r="AV2115">
        <v>59</v>
      </c>
      <c r="AW2115">
        <v>58</v>
      </c>
      <c r="AX2115">
        <v>58</v>
      </c>
      <c r="AY2115">
        <v>58</v>
      </c>
      <c r="AZ2115">
        <v>58</v>
      </c>
      <c r="BA2115">
        <v>58</v>
      </c>
      <c r="BB2115">
        <v>57</v>
      </c>
      <c r="BC2115">
        <v>57.5</v>
      </c>
      <c r="BD2115">
        <v>60</v>
      </c>
      <c r="BE2115">
        <v>64</v>
      </c>
      <c r="BF2115">
        <v>66.5</v>
      </c>
      <c r="BG2115">
        <v>67.5</v>
      </c>
      <c r="BH2115">
        <v>68</v>
      </c>
      <c r="BI2115">
        <v>67.5</v>
      </c>
      <c r="BJ2115">
        <v>67</v>
      </c>
      <c r="BK2115">
        <v>66.5</v>
      </c>
      <c r="BL2115">
        <v>65</v>
      </c>
      <c r="BM2115">
        <v>64.5</v>
      </c>
      <c r="BN2115">
        <v>62.5</v>
      </c>
      <c r="BO2115">
        <v>60.5</v>
      </c>
      <c r="BP2115">
        <v>60</v>
      </c>
      <c r="BQ2115">
        <v>60</v>
      </c>
      <c r="BR2115">
        <v>59</v>
      </c>
      <c r="BS2115">
        <v>0</v>
      </c>
      <c r="BT2115">
        <v>0</v>
      </c>
      <c r="BU2115">
        <v>0</v>
      </c>
      <c r="BV2115">
        <v>0</v>
      </c>
      <c r="BW2115">
        <v>0</v>
      </c>
      <c r="BX2115">
        <v>0</v>
      </c>
      <c r="BY2115">
        <v>0</v>
      </c>
      <c r="BZ2115">
        <v>0</v>
      </c>
      <c r="CA2115">
        <v>0</v>
      </c>
      <c r="CB2115">
        <v>0</v>
      </c>
      <c r="CC2115">
        <v>0</v>
      </c>
      <c r="CD2115">
        <v>0</v>
      </c>
      <c r="CE2115">
        <v>0</v>
      </c>
      <c r="CF2115">
        <v>0</v>
      </c>
      <c r="CG2115">
        <v>0</v>
      </c>
      <c r="CH2115">
        <v>0</v>
      </c>
      <c r="CI2115">
        <v>0</v>
      </c>
      <c r="CJ2115">
        <v>0</v>
      </c>
      <c r="CK2115">
        <v>0</v>
      </c>
      <c r="CL2115">
        <v>0</v>
      </c>
      <c r="CM2115">
        <v>0</v>
      </c>
      <c r="CN2115">
        <v>0</v>
      </c>
      <c r="CO2115">
        <v>0</v>
      </c>
      <c r="CP2115">
        <v>0</v>
      </c>
      <c r="CQ2115">
        <v>506.30220000000003</v>
      </c>
      <c r="CR2115">
        <v>52.988759999999999</v>
      </c>
      <c r="CS2115">
        <v>42.604579999999999</v>
      </c>
      <c r="CT2115">
        <v>39.007730000000002</v>
      </c>
      <c r="CU2115">
        <v>35.312420000000003</v>
      </c>
      <c r="CV2115">
        <v>35.929049999999997</v>
      </c>
      <c r="CW2115">
        <v>25.097729999999999</v>
      </c>
      <c r="CX2115">
        <v>30.153880000000001</v>
      </c>
      <c r="CY2115">
        <v>37.121119999999998</v>
      </c>
      <c r="CZ2115">
        <v>371.17430000000002</v>
      </c>
      <c r="DA2115">
        <v>668.13909999999998</v>
      </c>
      <c r="DB2115">
        <v>581.60260000000005</v>
      </c>
      <c r="DC2115">
        <v>1689.92</v>
      </c>
      <c r="DD2115">
        <v>1888.93</v>
      </c>
      <c r="DE2115">
        <v>1836.5350000000001</v>
      </c>
      <c r="DF2115">
        <v>1564.508</v>
      </c>
      <c r="DG2115">
        <v>1499.4860000000001</v>
      </c>
      <c r="DH2115">
        <v>1650.6189999999999</v>
      </c>
      <c r="DI2115">
        <v>1850.653</v>
      </c>
      <c r="DJ2115">
        <v>1762.146</v>
      </c>
      <c r="DK2115">
        <v>1981.223</v>
      </c>
      <c r="DL2115">
        <v>1641.9280000000001</v>
      </c>
      <c r="DM2115">
        <v>1507.798</v>
      </c>
      <c r="DN2115">
        <v>1387.357</v>
      </c>
      <c r="DO2115">
        <v>18</v>
      </c>
      <c r="DP2115">
        <v>20</v>
      </c>
    </row>
    <row r="2116" spans="1:120" x14ac:dyDescent="0.25">
      <c r="A2116" t="str">
        <f t="shared" ref="A2116:A2179" si="33">C2116&amp;"_"&amp;K2116&amp;"_"&amp;IF(L2116="",O2116,L2116&amp;IF(LEFT(K2116,3)="All","",IF(R2116=1,"_Combined","_"&amp;M2116&amp;"-"&amp;N2116)))</f>
        <v>AutoDR-No_Prescribed DA 1-4 (1PM-9PM)_44446_18-20</v>
      </c>
      <c r="B2116" t="s">
        <v>62</v>
      </c>
      <c r="C2116" t="s">
        <v>321</v>
      </c>
      <c r="D2116" t="s">
        <v>61</v>
      </c>
      <c r="E2116" t="s">
        <v>61</v>
      </c>
      <c r="F2116" t="s">
        <v>61</v>
      </c>
      <c r="G2116" t="s">
        <v>61</v>
      </c>
      <c r="H2116" t="s">
        <v>97</v>
      </c>
      <c r="I2116" t="s">
        <v>61</v>
      </c>
      <c r="J2116" t="s">
        <v>61</v>
      </c>
      <c r="K2116" t="s">
        <v>214</v>
      </c>
      <c r="L2116" s="18">
        <v>44446</v>
      </c>
      <c r="M2116">
        <v>18</v>
      </c>
      <c r="N2116">
        <v>20</v>
      </c>
      <c r="O2116" t="s">
        <v>258</v>
      </c>
      <c r="P2116">
        <v>2</v>
      </c>
      <c r="Q2116">
        <v>2</v>
      </c>
      <c r="R2116">
        <v>0</v>
      </c>
      <c r="S2116">
        <v>0</v>
      </c>
      <c r="T2116">
        <v>1</v>
      </c>
      <c r="U2116">
        <v>1</v>
      </c>
      <c r="V2116">
        <v>1</v>
      </c>
      <c r="W2116">
        <v>890.32</v>
      </c>
      <c r="X2116">
        <v>1110.5999999999999</v>
      </c>
      <c r="Y2116">
        <v>1119.72</v>
      </c>
      <c r="Z2116">
        <v>1127.2</v>
      </c>
      <c r="AA2116">
        <v>1125</v>
      </c>
      <c r="AB2116">
        <v>1122.72</v>
      </c>
      <c r="AC2116">
        <v>1123.8399999999999</v>
      </c>
      <c r="AD2116">
        <v>1127.48</v>
      </c>
      <c r="AE2116">
        <v>1112.96</v>
      </c>
      <c r="AF2116">
        <v>1104.08</v>
      </c>
      <c r="AG2116">
        <v>1110.52</v>
      </c>
      <c r="AH2116">
        <v>1049.52</v>
      </c>
      <c r="AI2116">
        <v>760.28</v>
      </c>
      <c r="AJ2116">
        <v>880.04</v>
      </c>
      <c r="AK2116">
        <v>916.92</v>
      </c>
      <c r="AL2116">
        <v>928.96</v>
      </c>
      <c r="AM2116">
        <v>990.12</v>
      </c>
      <c r="AN2116">
        <v>1048.56</v>
      </c>
      <c r="AO2116">
        <v>1065.6400000000001</v>
      </c>
      <c r="AP2116">
        <v>1061.48</v>
      </c>
      <c r="AQ2116">
        <v>1053.4000000000001</v>
      </c>
      <c r="AR2116">
        <v>1051.04</v>
      </c>
      <c r="AS2116">
        <v>1049.2</v>
      </c>
      <c r="AT2116">
        <v>1023.56</v>
      </c>
      <c r="AU2116">
        <v>59</v>
      </c>
      <c r="AV2116">
        <v>59</v>
      </c>
      <c r="AW2116">
        <v>58</v>
      </c>
      <c r="AX2116">
        <v>58</v>
      </c>
      <c r="AY2116">
        <v>58</v>
      </c>
      <c r="AZ2116">
        <v>58</v>
      </c>
      <c r="BA2116">
        <v>58</v>
      </c>
      <c r="BB2116">
        <v>57</v>
      </c>
      <c r="BC2116">
        <v>57.5</v>
      </c>
      <c r="BD2116">
        <v>60</v>
      </c>
      <c r="BE2116">
        <v>64</v>
      </c>
      <c r="BF2116">
        <v>66.5</v>
      </c>
      <c r="BG2116">
        <v>67.5</v>
      </c>
      <c r="BH2116">
        <v>68</v>
      </c>
      <c r="BI2116">
        <v>67.5</v>
      </c>
      <c r="BJ2116">
        <v>67</v>
      </c>
      <c r="BK2116">
        <v>66.5</v>
      </c>
      <c r="BL2116">
        <v>65</v>
      </c>
      <c r="BM2116">
        <v>64.5</v>
      </c>
      <c r="BN2116">
        <v>62.5</v>
      </c>
      <c r="BO2116">
        <v>60.5</v>
      </c>
      <c r="BP2116">
        <v>60</v>
      </c>
      <c r="BQ2116">
        <v>60</v>
      </c>
      <c r="BR2116">
        <v>59</v>
      </c>
      <c r="BS2116">
        <v>0</v>
      </c>
      <c r="BT2116">
        <v>0</v>
      </c>
      <c r="BU2116">
        <v>0</v>
      </c>
      <c r="BV2116">
        <v>0</v>
      </c>
      <c r="BW2116">
        <v>0</v>
      </c>
      <c r="BX2116">
        <v>0</v>
      </c>
      <c r="BY2116">
        <v>0</v>
      </c>
      <c r="BZ2116">
        <v>0</v>
      </c>
      <c r="CA2116">
        <v>0</v>
      </c>
      <c r="CB2116">
        <v>0</v>
      </c>
      <c r="CC2116">
        <v>0</v>
      </c>
      <c r="CD2116">
        <v>0</v>
      </c>
      <c r="CE2116">
        <v>0</v>
      </c>
      <c r="CF2116">
        <v>0</v>
      </c>
      <c r="CG2116">
        <v>0</v>
      </c>
      <c r="CH2116">
        <v>0</v>
      </c>
      <c r="CI2116">
        <v>0</v>
      </c>
      <c r="CJ2116">
        <v>0</v>
      </c>
      <c r="CK2116">
        <v>0</v>
      </c>
      <c r="CL2116">
        <v>0</v>
      </c>
      <c r="CM2116">
        <v>0</v>
      </c>
      <c r="CN2116">
        <v>0</v>
      </c>
      <c r="CO2116">
        <v>0</v>
      </c>
      <c r="CP2116">
        <v>0</v>
      </c>
      <c r="CQ2116">
        <v>506.30220000000003</v>
      </c>
      <c r="CR2116">
        <v>52.988759999999999</v>
      </c>
      <c r="CS2116">
        <v>42.604579999999999</v>
      </c>
      <c r="CT2116">
        <v>39.007730000000002</v>
      </c>
      <c r="CU2116">
        <v>35.312420000000003</v>
      </c>
      <c r="CV2116">
        <v>35.929049999999997</v>
      </c>
      <c r="CW2116">
        <v>25.097729999999999</v>
      </c>
      <c r="CX2116">
        <v>30.153880000000001</v>
      </c>
      <c r="CY2116">
        <v>37.121119999999998</v>
      </c>
      <c r="CZ2116">
        <v>371.17430000000002</v>
      </c>
      <c r="DA2116">
        <v>668.13909999999998</v>
      </c>
      <c r="DB2116">
        <v>581.60260000000005</v>
      </c>
      <c r="DC2116">
        <v>1689.92</v>
      </c>
      <c r="DD2116">
        <v>1888.93</v>
      </c>
      <c r="DE2116">
        <v>1836.5350000000001</v>
      </c>
      <c r="DF2116">
        <v>1564.508</v>
      </c>
      <c r="DG2116">
        <v>1499.4860000000001</v>
      </c>
      <c r="DH2116">
        <v>1650.6189999999999</v>
      </c>
      <c r="DI2116">
        <v>1850.653</v>
      </c>
      <c r="DJ2116">
        <v>1762.146</v>
      </c>
      <c r="DK2116">
        <v>1981.223</v>
      </c>
      <c r="DL2116">
        <v>1641.9280000000001</v>
      </c>
      <c r="DM2116">
        <v>1507.798</v>
      </c>
      <c r="DN2116">
        <v>1387.357</v>
      </c>
      <c r="DO2116">
        <v>18</v>
      </c>
      <c r="DP2116">
        <v>20</v>
      </c>
    </row>
    <row r="2117" spans="1:120" hidden="1" x14ac:dyDescent="0.25">
      <c r="A2117" t="str">
        <f t="shared" si="33"/>
        <v>sublap_id-SLAP_PGZP_Prescribed DA 1-4 (1PM-9PM)_44446_18-21</v>
      </c>
      <c r="B2117" t="s">
        <v>62</v>
      </c>
      <c r="C2117" t="s">
        <v>283</v>
      </c>
      <c r="D2117" t="s">
        <v>61</v>
      </c>
      <c r="E2117" t="s">
        <v>284</v>
      </c>
      <c r="F2117" t="s">
        <v>61</v>
      </c>
      <c r="G2117" t="s">
        <v>61</v>
      </c>
      <c r="H2117" t="s">
        <v>61</v>
      </c>
      <c r="I2117" t="s">
        <v>61</v>
      </c>
      <c r="J2117" t="s">
        <v>61</v>
      </c>
      <c r="K2117" t="s">
        <v>214</v>
      </c>
      <c r="L2117" s="18">
        <v>44446</v>
      </c>
      <c r="M2117">
        <v>18</v>
      </c>
      <c r="N2117">
        <v>21</v>
      </c>
      <c r="O2117" t="s">
        <v>258</v>
      </c>
      <c r="P2117">
        <v>4</v>
      </c>
      <c r="Q2117">
        <v>4</v>
      </c>
      <c r="R2117">
        <v>0</v>
      </c>
      <c r="S2117">
        <v>0</v>
      </c>
      <c r="T2117">
        <v>1</v>
      </c>
      <c r="U2117">
        <v>0</v>
      </c>
      <c r="V2117">
        <v>1</v>
      </c>
      <c r="W2117">
        <v>30.596</v>
      </c>
      <c r="X2117">
        <v>30.420999999999999</v>
      </c>
      <c r="Y2117">
        <v>30.704000000000001</v>
      </c>
      <c r="Z2117">
        <v>30.503</v>
      </c>
      <c r="AA2117">
        <v>30.423999999999999</v>
      </c>
      <c r="AB2117">
        <v>30.541</v>
      </c>
      <c r="AC2117">
        <v>30.582999999999998</v>
      </c>
      <c r="AD2117">
        <v>46.173999999999999</v>
      </c>
      <c r="AE2117">
        <v>60.143999999999998</v>
      </c>
      <c r="AF2117">
        <v>78.058999999999997</v>
      </c>
      <c r="AG2117">
        <v>111.786</v>
      </c>
      <c r="AH2117">
        <v>117.379</v>
      </c>
      <c r="AI2117">
        <v>124.82599999999999</v>
      </c>
      <c r="AJ2117">
        <v>126.086</v>
      </c>
      <c r="AK2117">
        <v>129.79599999999999</v>
      </c>
      <c r="AL2117">
        <v>127.437</v>
      </c>
      <c r="AM2117">
        <v>132.82900000000001</v>
      </c>
      <c r="AN2117">
        <v>110.39100000000001</v>
      </c>
      <c r="AO2117">
        <v>122.02800000000001</v>
      </c>
      <c r="AP2117">
        <v>116.548</v>
      </c>
      <c r="AQ2117">
        <v>91.643000000000001</v>
      </c>
      <c r="AR2117">
        <v>32.000999999999998</v>
      </c>
      <c r="AS2117">
        <v>30.515999999999998</v>
      </c>
      <c r="AT2117">
        <v>30.555</v>
      </c>
      <c r="AU2117">
        <v>61.625</v>
      </c>
      <c r="AV2117">
        <v>59.625</v>
      </c>
      <c r="AW2117">
        <v>59.625</v>
      </c>
      <c r="AX2117">
        <v>59.75</v>
      </c>
      <c r="AY2117">
        <v>59.375</v>
      </c>
      <c r="AZ2117">
        <v>58.75</v>
      </c>
      <c r="BA2117">
        <v>58.375</v>
      </c>
      <c r="BB2117">
        <v>59</v>
      </c>
      <c r="BC2117">
        <v>61.5</v>
      </c>
      <c r="BD2117">
        <v>63.625</v>
      </c>
      <c r="BE2117">
        <v>68.25</v>
      </c>
      <c r="BF2117">
        <v>73.25</v>
      </c>
      <c r="BG2117">
        <v>77.875</v>
      </c>
      <c r="BH2117">
        <v>79.5</v>
      </c>
      <c r="BI2117">
        <v>79.625</v>
      </c>
      <c r="BJ2117">
        <v>80.625</v>
      </c>
      <c r="BK2117">
        <v>80.125</v>
      </c>
      <c r="BL2117">
        <v>78</v>
      </c>
      <c r="BM2117">
        <v>74.5</v>
      </c>
      <c r="BN2117">
        <v>70.125</v>
      </c>
      <c r="BO2117">
        <v>66.625</v>
      </c>
      <c r="BP2117">
        <v>65.25</v>
      </c>
      <c r="BQ2117">
        <v>63.625</v>
      </c>
      <c r="BR2117">
        <v>62.125</v>
      </c>
      <c r="BS2117">
        <v>-0.3929378</v>
      </c>
      <c r="BT2117">
        <v>-0.28168769999999999</v>
      </c>
      <c r="BU2117">
        <v>-0.41356140000000002</v>
      </c>
      <c r="BV2117">
        <v>-0.26344430000000002</v>
      </c>
      <c r="BW2117">
        <v>-0.33718360000000003</v>
      </c>
      <c r="BX2117">
        <v>1.628023</v>
      </c>
      <c r="BY2117">
        <v>3.791493</v>
      </c>
      <c r="BZ2117">
        <v>-0.33967779999999997</v>
      </c>
      <c r="CA2117">
        <v>-1.1764619999999999</v>
      </c>
      <c r="CB2117">
        <v>-4.184355</v>
      </c>
      <c r="CC2117">
        <v>-0.3612747</v>
      </c>
      <c r="CD2117">
        <v>2.1531669999999998</v>
      </c>
      <c r="CE2117">
        <v>-2.2142599999999999</v>
      </c>
      <c r="CF2117">
        <v>-1.546967</v>
      </c>
      <c r="CG2117">
        <v>-2.3320940000000001</v>
      </c>
      <c r="CH2117">
        <v>-3.5985269999999998</v>
      </c>
      <c r="CI2117">
        <v>-14.52807</v>
      </c>
      <c r="CJ2117">
        <v>11.463089999999999</v>
      </c>
      <c r="CK2117">
        <v>-1.503979</v>
      </c>
      <c r="CL2117">
        <v>-5.7576840000000002</v>
      </c>
      <c r="CM2117">
        <v>-2.6038800000000002</v>
      </c>
      <c r="CN2117">
        <v>2.3795259999999998</v>
      </c>
      <c r="CO2117">
        <v>-0.50711980000000001</v>
      </c>
      <c r="CP2117">
        <v>0.13176889999999999</v>
      </c>
      <c r="CQ2117">
        <v>5.5185499999999998E-2</v>
      </c>
      <c r="CR2117">
        <v>4.9490800000000001E-2</v>
      </c>
      <c r="CS2117">
        <v>4.70403E-2</v>
      </c>
      <c r="CT2117">
        <v>4.69655E-2</v>
      </c>
      <c r="CU2117">
        <v>5.1048099999999999E-2</v>
      </c>
      <c r="CV2117">
        <v>1.2421180000000001</v>
      </c>
      <c r="CW2117">
        <v>5.6449769999999999</v>
      </c>
      <c r="CX2117">
        <v>4.1639290000000004</v>
      </c>
      <c r="CY2117">
        <v>2.4353180000000001</v>
      </c>
      <c r="CZ2117">
        <v>2.1423830000000001</v>
      </c>
      <c r="DA2117">
        <v>6.3124120000000001</v>
      </c>
      <c r="DB2117">
        <v>4.622871</v>
      </c>
      <c r="DC2117">
        <v>4.9022459999999999</v>
      </c>
      <c r="DD2117">
        <v>1.6190119999999999</v>
      </c>
      <c r="DE2117">
        <v>3.1803210000000002</v>
      </c>
      <c r="DF2117">
        <v>1.80047</v>
      </c>
      <c r="DG2117">
        <v>7.2650569999999997</v>
      </c>
      <c r="DH2117">
        <v>2.3934869999999999</v>
      </c>
      <c r="DI2117">
        <v>10.48995</v>
      </c>
      <c r="DJ2117">
        <v>11.69525</v>
      </c>
      <c r="DK2117">
        <v>11.0642</v>
      </c>
      <c r="DL2117">
        <v>5.4179339999999998</v>
      </c>
      <c r="DM2117">
        <v>0.41842089999999998</v>
      </c>
      <c r="DN2117">
        <v>0.28781980000000001</v>
      </c>
      <c r="DO2117">
        <v>18</v>
      </c>
      <c r="DP2117">
        <v>21</v>
      </c>
    </row>
    <row r="2118" spans="1:120" hidden="1" x14ac:dyDescent="0.25">
      <c r="A2118" t="str">
        <f t="shared" si="33"/>
        <v>Aggregator-Enersponse_Prescribed DA 1-4 (1PM-9PM)_44446_18-21</v>
      </c>
      <c r="B2118" t="s">
        <v>62</v>
      </c>
      <c r="C2118" t="s">
        <v>219</v>
      </c>
      <c r="D2118" t="s">
        <v>61</v>
      </c>
      <c r="E2118" t="s">
        <v>61</v>
      </c>
      <c r="F2118" t="s">
        <v>107</v>
      </c>
      <c r="G2118" t="s">
        <v>61</v>
      </c>
      <c r="H2118" t="s">
        <v>61</v>
      </c>
      <c r="I2118" t="s">
        <v>61</v>
      </c>
      <c r="J2118" t="s">
        <v>61</v>
      </c>
      <c r="K2118" t="s">
        <v>214</v>
      </c>
      <c r="L2118" s="18">
        <v>44446</v>
      </c>
      <c r="M2118">
        <v>18</v>
      </c>
      <c r="N2118">
        <v>21</v>
      </c>
      <c r="O2118" t="s">
        <v>258</v>
      </c>
      <c r="P2118">
        <v>3</v>
      </c>
      <c r="Q2118">
        <v>3</v>
      </c>
      <c r="R2118">
        <v>0</v>
      </c>
      <c r="S2118">
        <v>0</v>
      </c>
      <c r="T2118">
        <v>1</v>
      </c>
      <c r="U2118">
        <v>1</v>
      </c>
      <c r="V2118">
        <v>1</v>
      </c>
      <c r="W2118">
        <v>29.8</v>
      </c>
      <c r="X2118">
        <v>29.64</v>
      </c>
      <c r="Y2118">
        <v>29.92</v>
      </c>
      <c r="Z2118">
        <v>29.72</v>
      </c>
      <c r="AA2118">
        <v>29.64</v>
      </c>
      <c r="AB2118">
        <v>29.76</v>
      </c>
      <c r="AC2118">
        <v>29.8</v>
      </c>
      <c r="AD2118">
        <v>45.4</v>
      </c>
      <c r="AE2118">
        <v>59.36</v>
      </c>
      <c r="AF2118">
        <v>77.28</v>
      </c>
      <c r="AG2118">
        <v>111</v>
      </c>
      <c r="AH2118">
        <v>116.6</v>
      </c>
      <c r="AI2118">
        <v>124.04</v>
      </c>
      <c r="AJ2118">
        <v>125.28</v>
      </c>
      <c r="AK2118">
        <v>129</v>
      </c>
      <c r="AL2118">
        <v>126.64</v>
      </c>
      <c r="AM2118">
        <v>132.04</v>
      </c>
      <c r="AN2118">
        <v>109.6</v>
      </c>
      <c r="AO2118">
        <v>121.24</v>
      </c>
      <c r="AP2118">
        <v>115.76</v>
      </c>
      <c r="AQ2118">
        <v>90.84</v>
      </c>
      <c r="AR2118">
        <v>31.2</v>
      </c>
      <c r="AS2118">
        <v>29.72</v>
      </c>
      <c r="AT2118">
        <v>29.76</v>
      </c>
      <c r="AU2118">
        <v>62</v>
      </c>
      <c r="AV2118">
        <v>60.166666999999997</v>
      </c>
      <c r="AW2118">
        <v>60</v>
      </c>
      <c r="AX2118">
        <v>60</v>
      </c>
      <c r="AY2118">
        <v>59.5</v>
      </c>
      <c r="AZ2118">
        <v>58.666666999999997</v>
      </c>
      <c r="BA2118">
        <v>58.166666999999997</v>
      </c>
      <c r="BB2118">
        <v>59</v>
      </c>
      <c r="BC2118">
        <v>62.333333000000003</v>
      </c>
      <c r="BD2118">
        <v>65</v>
      </c>
      <c r="BE2118">
        <v>70</v>
      </c>
      <c r="BF2118">
        <v>74.833332999999996</v>
      </c>
      <c r="BG2118">
        <v>79</v>
      </c>
      <c r="BH2118">
        <v>80.333332999999996</v>
      </c>
      <c r="BI2118">
        <v>80.5</v>
      </c>
      <c r="BJ2118">
        <v>81.333332999999996</v>
      </c>
      <c r="BK2118">
        <v>81.166667000000004</v>
      </c>
      <c r="BL2118">
        <v>79.166667000000004</v>
      </c>
      <c r="BM2118">
        <v>75.666667000000004</v>
      </c>
      <c r="BN2118">
        <v>71.333332999999996</v>
      </c>
      <c r="BO2118">
        <v>67.666667000000004</v>
      </c>
      <c r="BP2118">
        <v>66</v>
      </c>
      <c r="BQ2118">
        <v>64.166667000000004</v>
      </c>
      <c r="BR2118">
        <v>62.5</v>
      </c>
      <c r="BS2118">
        <v>-0.39302559999999997</v>
      </c>
      <c r="BT2118">
        <v>-0.28307939999999998</v>
      </c>
      <c r="BU2118">
        <v>-0.40925240000000002</v>
      </c>
      <c r="BV2118">
        <v>-0.26049040000000001</v>
      </c>
      <c r="BW2118">
        <v>-0.33570430000000001</v>
      </c>
      <c r="BX2118">
        <v>1.6294120000000001</v>
      </c>
      <c r="BY2118">
        <v>3.8027869999999999</v>
      </c>
      <c r="BZ2118">
        <v>-0.3373427</v>
      </c>
      <c r="CA2118">
        <v>-1.1846950000000001</v>
      </c>
      <c r="CB2118">
        <v>-4.1951770000000002</v>
      </c>
      <c r="CC2118">
        <v>-0.37810899999999997</v>
      </c>
      <c r="CD2118">
        <v>2.1531509999999998</v>
      </c>
      <c r="CE2118">
        <v>-2.2060430000000002</v>
      </c>
      <c r="CF2118">
        <v>-1.5335270000000001</v>
      </c>
      <c r="CG2118">
        <v>-2.3286820000000001</v>
      </c>
      <c r="CH2118">
        <v>-3.5904199999999999</v>
      </c>
      <c r="CI2118">
        <v>-14.522970000000001</v>
      </c>
      <c r="CJ2118">
        <v>11.45825</v>
      </c>
      <c r="CK2118">
        <v>-1.479584</v>
      </c>
      <c r="CL2118">
        <v>-5.7608550000000003</v>
      </c>
      <c r="CM2118">
        <v>-2.6175039999999998</v>
      </c>
      <c r="CN2118">
        <v>2.372201</v>
      </c>
      <c r="CO2118">
        <v>-0.50306419999999996</v>
      </c>
      <c r="CP2118">
        <v>0.13266230000000001</v>
      </c>
      <c r="CQ2118">
        <v>5.5126799999999997E-2</v>
      </c>
      <c r="CR2118">
        <v>4.9448400000000003E-2</v>
      </c>
      <c r="CS2118">
        <v>4.70017E-2</v>
      </c>
      <c r="CT2118">
        <v>4.6926200000000001E-2</v>
      </c>
      <c r="CU2118">
        <v>5.0992700000000002E-2</v>
      </c>
      <c r="CV2118">
        <v>1.2420720000000001</v>
      </c>
      <c r="CW2118">
        <v>5.6448489999999998</v>
      </c>
      <c r="CX2118">
        <v>4.1637849999999998</v>
      </c>
      <c r="CY2118">
        <v>2.4351690000000001</v>
      </c>
      <c r="CZ2118">
        <v>2.142112</v>
      </c>
      <c r="DA2118">
        <v>6.3112640000000004</v>
      </c>
      <c r="DB2118">
        <v>4.6220980000000003</v>
      </c>
      <c r="DC2118">
        <v>4.9010759999999998</v>
      </c>
      <c r="DD2118">
        <v>1.617831</v>
      </c>
      <c r="DE2118">
        <v>3.179808</v>
      </c>
      <c r="DF2118">
        <v>1.8002769999999999</v>
      </c>
      <c r="DG2118">
        <v>7.2649150000000002</v>
      </c>
      <c r="DH2118">
        <v>2.3932190000000002</v>
      </c>
      <c r="DI2118">
        <v>10.489750000000001</v>
      </c>
      <c r="DJ2118">
        <v>11.69483</v>
      </c>
      <c r="DK2118">
        <v>11.063940000000001</v>
      </c>
      <c r="DL2118">
        <v>5.4173239999999998</v>
      </c>
      <c r="DM2118">
        <v>0.41836069999999997</v>
      </c>
      <c r="DN2118">
        <v>0.28777190000000002</v>
      </c>
      <c r="DO2118">
        <v>18</v>
      </c>
      <c r="DP2118">
        <v>21</v>
      </c>
    </row>
    <row r="2119" spans="1:120" hidden="1" x14ac:dyDescent="0.25">
      <c r="A2119" t="str">
        <f t="shared" si="33"/>
        <v>Industry_Type-5. Offices, Hotels, Finance, Services_Prescribed DA 1-4 (1PM-9PM)_44446_18-21</v>
      </c>
      <c r="B2119" t="s">
        <v>62</v>
      </c>
      <c r="C2119" t="s">
        <v>205</v>
      </c>
      <c r="D2119" t="s">
        <v>61</v>
      </c>
      <c r="E2119" t="s">
        <v>61</v>
      </c>
      <c r="F2119" t="s">
        <v>61</v>
      </c>
      <c r="G2119" t="s">
        <v>37</v>
      </c>
      <c r="H2119" t="s">
        <v>61</v>
      </c>
      <c r="I2119" t="s">
        <v>61</v>
      </c>
      <c r="J2119" t="s">
        <v>61</v>
      </c>
      <c r="K2119" t="s">
        <v>214</v>
      </c>
      <c r="L2119" s="18">
        <v>44446</v>
      </c>
      <c r="M2119">
        <v>18</v>
      </c>
      <c r="N2119">
        <v>21</v>
      </c>
      <c r="O2119" t="s">
        <v>258</v>
      </c>
      <c r="P2119">
        <v>2</v>
      </c>
      <c r="Q2119">
        <v>1</v>
      </c>
      <c r="R2119">
        <v>0</v>
      </c>
      <c r="S2119">
        <v>0</v>
      </c>
      <c r="T2119">
        <v>1</v>
      </c>
      <c r="U2119">
        <v>0</v>
      </c>
      <c r="V2119">
        <v>1</v>
      </c>
      <c r="W2119">
        <v>237.92</v>
      </c>
      <c r="X2119">
        <v>240</v>
      </c>
      <c r="Y2119">
        <v>240.88</v>
      </c>
      <c r="Z2119">
        <v>238.64</v>
      </c>
      <c r="AA2119">
        <v>239.04</v>
      </c>
      <c r="AB2119">
        <v>237.68</v>
      </c>
      <c r="AC2119">
        <v>219.76</v>
      </c>
      <c r="AD2119">
        <v>151.76</v>
      </c>
      <c r="AE2119">
        <v>154.4</v>
      </c>
      <c r="AF2119">
        <v>158.4</v>
      </c>
      <c r="AG2119">
        <v>160.24</v>
      </c>
      <c r="AH2119">
        <v>163.28</v>
      </c>
      <c r="AI2119">
        <v>164.16</v>
      </c>
      <c r="AJ2119">
        <v>174.8</v>
      </c>
      <c r="AK2119">
        <v>172</v>
      </c>
      <c r="AL2119">
        <v>173.04</v>
      </c>
      <c r="AM2119">
        <v>168.6</v>
      </c>
      <c r="AN2119">
        <v>58.88</v>
      </c>
      <c r="AO2119">
        <v>60.56</v>
      </c>
      <c r="AP2119">
        <v>61.76</v>
      </c>
      <c r="AQ2119">
        <v>59.68</v>
      </c>
      <c r="AR2119">
        <v>240.96</v>
      </c>
      <c r="AS2119">
        <v>240.56</v>
      </c>
      <c r="AT2119">
        <v>244.72</v>
      </c>
      <c r="AU2119">
        <v>67</v>
      </c>
      <c r="AV2119">
        <v>65.5</v>
      </c>
      <c r="AW2119">
        <v>64</v>
      </c>
      <c r="AX2119">
        <v>63.5</v>
      </c>
      <c r="AY2119">
        <v>63.5</v>
      </c>
      <c r="AZ2119">
        <v>63</v>
      </c>
      <c r="BA2119">
        <v>63</v>
      </c>
      <c r="BB2119">
        <v>63.5</v>
      </c>
      <c r="BC2119">
        <v>66.5</v>
      </c>
      <c r="BD2119">
        <v>70.5</v>
      </c>
      <c r="BE2119">
        <v>73.5</v>
      </c>
      <c r="BF2119">
        <v>74.5</v>
      </c>
      <c r="BG2119">
        <v>77</v>
      </c>
      <c r="BH2119">
        <v>77</v>
      </c>
      <c r="BI2119">
        <v>78</v>
      </c>
      <c r="BJ2119">
        <v>77</v>
      </c>
      <c r="BK2119">
        <v>77</v>
      </c>
      <c r="BL2119">
        <v>75</v>
      </c>
      <c r="BM2119">
        <v>73</v>
      </c>
      <c r="BN2119">
        <v>71.5</v>
      </c>
      <c r="BO2119">
        <v>69.5</v>
      </c>
      <c r="BP2119">
        <v>69</v>
      </c>
      <c r="BQ2119">
        <v>67.5</v>
      </c>
      <c r="BR2119">
        <v>66.5</v>
      </c>
      <c r="BS2119">
        <v>-19.816759999999999</v>
      </c>
      <c r="BT2119">
        <v>-18.82518</v>
      </c>
      <c r="BU2119">
        <v>-23.54149</v>
      </c>
      <c r="BV2119">
        <v>-19.34149</v>
      </c>
      <c r="BW2119">
        <v>-22.223109999999998</v>
      </c>
      <c r="BX2119">
        <v>-19.40727</v>
      </c>
      <c r="BY2119">
        <v>-19.847919999999998</v>
      </c>
      <c r="BZ2119">
        <v>19.809809999999999</v>
      </c>
      <c r="CA2119">
        <v>22.237690000000001</v>
      </c>
      <c r="CB2119">
        <v>19.635649999999998</v>
      </c>
      <c r="CC2119">
        <v>16.4771</v>
      </c>
      <c r="CD2119">
        <v>31.827349999999999</v>
      </c>
      <c r="CE2119">
        <v>44.889710000000001</v>
      </c>
      <c r="CF2119">
        <v>41.559489999999997</v>
      </c>
      <c r="CG2119">
        <v>42.84187</v>
      </c>
      <c r="CH2119">
        <v>37.499130000000001</v>
      </c>
      <c r="CI2119">
        <v>42.348039999999997</v>
      </c>
      <c r="CJ2119">
        <v>135.26310000000001</v>
      </c>
      <c r="CK2119">
        <v>114.8224</v>
      </c>
      <c r="CL2119">
        <v>155.8546</v>
      </c>
      <c r="CM2119">
        <v>159.98990000000001</v>
      </c>
      <c r="CN2119">
        <v>-12.96655</v>
      </c>
      <c r="CO2119">
        <v>-15.3371</v>
      </c>
      <c r="CP2119">
        <v>-18.283840000000001</v>
      </c>
      <c r="CQ2119">
        <v>64.36121</v>
      </c>
      <c r="CR2119">
        <v>35.798929999999999</v>
      </c>
      <c r="CS2119">
        <v>41.541449999999998</v>
      </c>
      <c r="CT2119">
        <v>39.302030000000002</v>
      </c>
      <c r="CU2119">
        <v>37.837470000000003</v>
      </c>
      <c r="CV2119">
        <v>38.707230000000003</v>
      </c>
      <c r="CW2119">
        <v>19.86469</v>
      </c>
      <c r="CX2119">
        <v>24.396170000000001</v>
      </c>
      <c r="CY2119">
        <v>31.328880000000002</v>
      </c>
      <c r="CZ2119">
        <v>29.431010000000001</v>
      </c>
      <c r="DA2119">
        <v>94.297870000000003</v>
      </c>
      <c r="DB2119">
        <v>239.84309999999999</v>
      </c>
      <c r="DC2119">
        <v>208.61580000000001</v>
      </c>
      <c r="DD2119">
        <v>235.124</v>
      </c>
      <c r="DE2119">
        <v>168.25229999999999</v>
      </c>
      <c r="DF2119">
        <v>104.7906</v>
      </c>
      <c r="DG2119">
        <v>123.8974</v>
      </c>
      <c r="DH2119">
        <v>95.209360000000004</v>
      </c>
      <c r="DI2119">
        <v>74.352109999999996</v>
      </c>
      <c r="DJ2119">
        <v>149.04140000000001</v>
      </c>
      <c r="DK2119">
        <v>137.17240000000001</v>
      </c>
      <c r="DL2119">
        <v>137.37860000000001</v>
      </c>
      <c r="DM2119">
        <v>136.64420000000001</v>
      </c>
      <c r="DN2119">
        <v>160.04060000000001</v>
      </c>
      <c r="DO2119">
        <v>18</v>
      </c>
      <c r="DP2119">
        <v>21</v>
      </c>
    </row>
    <row r="2120" spans="1:120" hidden="1" x14ac:dyDescent="0.25">
      <c r="A2120" t="str">
        <f t="shared" si="33"/>
        <v>Industry_Type-1. Agriculture, Mining &amp; Construction_Prescribed DA 1-4 (1PM-9PM)_44446_18-21</v>
      </c>
      <c r="B2120" t="s">
        <v>62</v>
      </c>
      <c r="C2120" t="s">
        <v>211</v>
      </c>
      <c r="D2120" t="s">
        <v>61</v>
      </c>
      <c r="E2120" t="s">
        <v>61</v>
      </c>
      <c r="F2120" t="s">
        <v>61</v>
      </c>
      <c r="G2120" t="s">
        <v>30</v>
      </c>
      <c r="H2120" t="s">
        <v>61</v>
      </c>
      <c r="I2120" t="s">
        <v>61</v>
      </c>
      <c r="J2120" t="s">
        <v>61</v>
      </c>
      <c r="K2120" t="s">
        <v>214</v>
      </c>
      <c r="L2120" s="18">
        <v>44446</v>
      </c>
      <c r="M2120">
        <v>18</v>
      </c>
      <c r="N2120">
        <v>21</v>
      </c>
      <c r="O2120" t="s">
        <v>258</v>
      </c>
      <c r="P2120">
        <v>1</v>
      </c>
      <c r="Q2120">
        <v>1</v>
      </c>
      <c r="R2120">
        <v>0</v>
      </c>
      <c r="S2120">
        <v>0</v>
      </c>
      <c r="T2120">
        <v>1</v>
      </c>
      <c r="U2120">
        <v>0</v>
      </c>
      <c r="V2120">
        <v>1</v>
      </c>
      <c r="W2120">
        <v>508.16</v>
      </c>
      <c r="X2120">
        <v>516.64</v>
      </c>
      <c r="Y2120">
        <v>512.79999999999995</v>
      </c>
      <c r="Z2120">
        <v>506.24</v>
      </c>
      <c r="AA2120">
        <v>495.04</v>
      </c>
      <c r="AB2120">
        <v>493.6</v>
      </c>
      <c r="AC2120">
        <v>495.2</v>
      </c>
      <c r="AD2120">
        <v>433.44</v>
      </c>
      <c r="AE2120">
        <v>436.48</v>
      </c>
      <c r="AF2120">
        <v>452</v>
      </c>
      <c r="AG2120">
        <v>354.56</v>
      </c>
      <c r="AH2120">
        <v>291.2</v>
      </c>
      <c r="AI2120">
        <v>260.32</v>
      </c>
      <c r="AJ2120">
        <v>98.24</v>
      </c>
      <c r="AK2120">
        <v>86.24</v>
      </c>
      <c r="AL2120">
        <v>86.08</v>
      </c>
      <c r="AM2120">
        <v>80</v>
      </c>
      <c r="AN2120">
        <v>8.48</v>
      </c>
      <c r="AO2120">
        <v>5.12</v>
      </c>
      <c r="AP2120">
        <v>5.92</v>
      </c>
      <c r="AQ2120">
        <v>29.76</v>
      </c>
      <c r="AR2120">
        <v>434.88</v>
      </c>
      <c r="AS2120">
        <v>513.12</v>
      </c>
      <c r="AT2120">
        <v>509.92</v>
      </c>
      <c r="AU2120">
        <v>55</v>
      </c>
      <c r="AV2120">
        <v>54</v>
      </c>
      <c r="AW2120">
        <v>55</v>
      </c>
      <c r="AX2120">
        <v>55</v>
      </c>
      <c r="AY2120">
        <v>55</v>
      </c>
      <c r="AZ2120">
        <v>55</v>
      </c>
      <c r="BA2120">
        <v>54</v>
      </c>
      <c r="BB2120">
        <v>54</v>
      </c>
      <c r="BC2120">
        <v>55</v>
      </c>
      <c r="BD2120">
        <v>55</v>
      </c>
      <c r="BE2120">
        <v>56</v>
      </c>
      <c r="BF2120">
        <v>58</v>
      </c>
      <c r="BG2120">
        <v>61</v>
      </c>
      <c r="BH2120">
        <v>60</v>
      </c>
      <c r="BI2120">
        <v>61</v>
      </c>
      <c r="BJ2120">
        <v>59.5</v>
      </c>
      <c r="BK2120">
        <v>59</v>
      </c>
      <c r="BL2120">
        <v>58</v>
      </c>
      <c r="BM2120">
        <v>57</v>
      </c>
      <c r="BN2120">
        <v>57</v>
      </c>
      <c r="BO2120">
        <v>57</v>
      </c>
      <c r="BP2120">
        <v>57</v>
      </c>
      <c r="BQ2120">
        <v>57</v>
      </c>
      <c r="BR2120">
        <v>56.5</v>
      </c>
      <c r="BS2120">
        <v>-11.139709999999999</v>
      </c>
      <c r="BT2120">
        <v>-25.94623</v>
      </c>
      <c r="BU2120">
        <v>-24.160340000000001</v>
      </c>
      <c r="BV2120">
        <v>-24.0838</v>
      </c>
      <c r="BW2120">
        <v>-22.838100000000001</v>
      </c>
      <c r="BX2120">
        <v>-40.351289999999999</v>
      </c>
      <c r="BY2120">
        <v>-37.578830000000004</v>
      </c>
      <c r="BZ2120">
        <v>20.62219</v>
      </c>
      <c r="CA2120">
        <v>43.706299999999999</v>
      </c>
      <c r="CB2120">
        <v>31.014279999999999</v>
      </c>
      <c r="CC2120">
        <v>72.436430000000001</v>
      </c>
      <c r="CD2120">
        <v>41.707639999999998</v>
      </c>
      <c r="CE2120">
        <v>31.301480000000002</v>
      </c>
      <c r="CF2120">
        <v>-7.9243699999999997</v>
      </c>
      <c r="CG2120">
        <v>-6.3629379999999998</v>
      </c>
      <c r="CH2120">
        <v>-9.7785720000000005</v>
      </c>
      <c r="CI2120">
        <v>-11.685689999999999</v>
      </c>
      <c r="CJ2120">
        <v>48.900489999999998</v>
      </c>
      <c r="CK2120">
        <v>50.88917</v>
      </c>
      <c r="CL2120">
        <v>76.883849999999995</v>
      </c>
      <c r="CM2120">
        <v>79.703310000000002</v>
      </c>
      <c r="CN2120">
        <v>30.880459999999999</v>
      </c>
      <c r="CO2120">
        <v>9.9360959999999992</v>
      </c>
      <c r="CP2120">
        <v>-9.380096</v>
      </c>
      <c r="CQ2120">
        <v>198.8133</v>
      </c>
      <c r="CR2120">
        <v>351.6071</v>
      </c>
      <c r="CS2120">
        <v>364.45319999999998</v>
      </c>
      <c r="CT2120">
        <v>336.67689999999999</v>
      </c>
      <c r="CU2120">
        <v>226.29949999999999</v>
      </c>
      <c r="CV2120">
        <v>199.4821</v>
      </c>
      <c r="CW2120">
        <v>500.1241</v>
      </c>
      <c r="CX2120">
        <v>529.85530000000006</v>
      </c>
      <c r="CY2120">
        <v>533.98379999999997</v>
      </c>
      <c r="CZ2120">
        <v>437.66140000000001</v>
      </c>
      <c r="DA2120">
        <v>849.9778</v>
      </c>
      <c r="DB2120">
        <v>846.00019999999995</v>
      </c>
      <c r="DC2120">
        <v>596.23749999999995</v>
      </c>
      <c r="DD2120">
        <v>69.613159999999993</v>
      </c>
      <c r="DE2120">
        <v>62.445489999999999</v>
      </c>
      <c r="DF2120">
        <v>66.236009999999993</v>
      </c>
      <c r="DG2120">
        <v>52.404940000000003</v>
      </c>
      <c r="DH2120">
        <v>53.407310000000003</v>
      </c>
      <c r="DI2120">
        <v>75.822479999999999</v>
      </c>
      <c r="DJ2120">
        <v>172.62090000000001</v>
      </c>
      <c r="DK2120">
        <v>280.90699999999998</v>
      </c>
      <c r="DL2120">
        <v>309.48829999999998</v>
      </c>
      <c r="DM2120">
        <v>458.12920000000003</v>
      </c>
      <c r="DN2120">
        <v>645.53520000000003</v>
      </c>
      <c r="DO2120">
        <v>18</v>
      </c>
      <c r="DP2120">
        <v>21</v>
      </c>
    </row>
    <row r="2121" spans="1:120" hidden="1" x14ac:dyDescent="0.25">
      <c r="A2121" t="str">
        <f t="shared" si="33"/>
        <v>sublap_id-SLAP_PGP2_Prescribed DA 1-4 (1PM-9PM)_44446_18-21</v>
      </c>
      <c r="B2121" t="s">
        <v>62</v>
      </c>
      <c r="C2121" t="s">
        <v>301</v>
      </c>
      <c r="D2121" t="s">
        <v>61</v>
      </c>
      <c r="E2121" t="s">
        <v>302</v>
      </c>
      <c r="F2121" t="s">
        <v>61</v>
      </c>
      <c r="G2121" t="s">
        <v>61</v>
      </c>
      <c r="H2121" t="s">
        <v>61</v>
      </c>
      <c r="I2121" t="s">
        <v>61</v>
      </c>
      <c r="J2121" t="s">
        <v>61</v>
      </c>
      <c r="K2121" t="s">
        <v>214</v>
      </c>
      <c r="L2121" s="18">
        <v>44446</v>
      </c>
      <c r="M2121">
        <v>18</v>
      </c>
      <c r="N2121">
        <v>21</v>
      </c>
      <c r="O2121" t="s">
        <v>258</v>
      </c>
      <c r="P2121">
        <v>1</v>
      </c>
      <c r="Q2121">
        <v>1</v>
      </c>
      <c r="R2121">
        <v>0</v>
      </c>
      <c r="S2121">
        <v>0</v>
      </c>
      <c r="T2121">
        <v>1</v>
      </c>
      <c r="U2121">
        <v>0</v>
      </c>
      <c r="V2121">
        <v>1</v>
      </c>
      <c r="W2121">
        <v>508.16</v>
      </c>
      <c r="X2121">
        <v>516.64</v>
      </c>
      <c r="Y2121">
        <v>512.79999999999995</v>
      </c>
      <c r="Z2121">
        <v>506.24</v>
      </c>
      <c r="AA2121">
        <v>495.04</v>
      </c>
      <c r="AB2121">
        <v>493.6</v>
      </c>
      <c r="AC2121">
        <v>495.2</v>
      </c>
      <c r="AD2121">
        <v>433.44</v>
      </c>
      <c r="AE2121">
        <v>436.48</v>
      </c>
      <c r="AF2121">
        <v>452</v>
      </c>
      <c r="AG2121">
        <v>354.56</v>
      </c>
      <c r="AH2121">
        <v>291.2</v>
      </c>
      <c r="AI2121">
        <v>260.32</v>
      </c>
      <c r="AJ2121">
        <v>98.24</v>
      </c>
      <c r="AK2121">
        <v>86.24</v>
      </c>
      <c r="AL2121">
        <v>86.08</v>
      </c>
      <c r="AM2121">
        <v>80</v>
      </c>
      <c r="AN2121">
        <v>8.48</v>
      </c>
      <c r="AO2121">
        <v>5.12</v>
      </c>
      <c r="AP2121">
        <v>5.92</v>
      </c>
      <c r="AQ2121">
        <v>29.76</v>
      </c>
      <c r="AR2121">
        <v>434.88</v>
      </c>
      <c r="AS2121">
        <v>513.12</v>
      </c>
      <c r="AT2121">
        <v>509.92</v>
      </c>
      <c r="AU2121">
        <v>55</v>
      </c>
      <c r="AV2121">
        <v>54</v>
      </c>
      <c r="AW2121">
        <v>55</v>
      </c>
      <c r="AX2121">
        <v>55</v>
      </c>
      <c r="AY2121">
        <v>55</v>
      </c>
      <c r="AZ2121">
        <v>55</v>
      </c>
      <c r="BA2121">
        <v>54</v>
      </c>
      <c r="BB2121">
        <v>54</v>
      </c>
      <c r="BC2121">
        <v>55</v>
      </c>
      <c r="BD2121">
        <v>55</v>
      </c>
      <c r="BE2121">
        <v>56</v>
      </c>
      <c r="BF2121">
        <v>58</v>
      </c>
      <c r="BG2121">
        <v>61</v>
      </c>
      <c r="BH2121">
        <v>60</v>
      </c>
      <c r="BI2121">
        <v>61</v>
      </c>
      <c r="BJ2121">
        <v>59.5</v>
      </c>
      <c r="BK2121">
        <v>59</v>
      </c>
      <c r="BL2121">
        <v>58</v>
      </c>
      <c r="BM2121">
        <v>57</v>
      </c>
      <c r="BN2121">
        <v>57</v>
      </c>
      <c r="BO2121">
        <v>57</v>
      </c>
      <c r="BP2121">
        <v>57</v>
      </c>
      <c r="BQ2121">
        <v>57</v>
      </c>
      <c r="BR2121">
        <v>56.5</v>
      </c>
      <c r="BS2121">
        <v>-11.139709999999999</v>
      </c>
      <c r="BT2121">
        <v>-25.94623</v>
      </c>
      <c r="BU2121">
        <v>-24.160340000000001</v>
      </c>
      <c r="BV2121">
        <v>-24.0838</v>
      </c>
      <c r="BW2121">
        <v>-22.838100000000001</v>
      </c>
      <c r="BX2121">
        <v>-40.351289999999999</v>
      </c>
      <c r="BY2121">
        <v>-37.578830000000004</v>
      </c>
      <c r="BZ2121">
        <v>20.62219</v>
      </c>
      <c r="CA2121">
        <v>43.706299999999999</v>
      </c>
      <c r="CB2121">
        <v>31.014279999999999</v>
      </c>
      <c r="CC2121">
        <v>72.436430000000001</v>
      </c>
      <c r="CD2121">
        <v>41.707639999999998</v>
      </c>
      <c r="CE2121">
        <v>31.301480000000002</v>
      </c>
      <c r="CF2121">
        <v>-7.9243699999999997</v>
      </c>
      <c r="CG2121">
        <v>-6.3629379999999998</v>
      </c>
      <c r="CH2121">
        <v>-9.7785720000000005</v>
      </c>
      <c r="CI2121">
        <v>-11.685689999999999</v>
      </c>
      <c r="CJ2121">
        <v>48.900489999999998</v>
      </c>
      <c r="CK2121">
        <v>50.88917</v>
      </c>
      <c r="CL2121">
        <v>76.883849999999995</v>
      </c>
      <c r="CM2121">
        <v>79.703310000000002</v>
      </c>
      <c r="CN2121">
        <v>30.880459999999999</v>
      </c>
      <c r="CO2121">
        <v>9.9360959999999992</v>
      </c>
      <c r="CP2121">
        <v>-9.380096</v>
      </c>
      <c r="CQ2121">
        <v>198.8133</v>
      </c>
      <c r="CR2121">
        <v>351.6071</v>
      </c>
      <c r="CS2121">
        <v>364.45319999999998</v>
      </c>
      <c r="CT2121">
        <v>336.67689999999999</v>
      </c>
      <c r="CU2121">
        <v>226.29949999999999</v>
      </c>
      <c r="CV2121">
        <v>199.4821</v>
      </c>
      <c r="CW2121">
        <v>500.1241</v>
      </c>
      <c r="CX2121">
        <v>529.85530000000006</v>
      </c>
      <c r="CY2121">
        <v>533.98379999999997</v>
      </c>
      <c r="CZ2121">
        <v>437.66140000000001</v>
      </c>
      <c r="DA2121">
        <v>849.9778</v>
      </c>
      <c r="DB2121">
        <v>846.00019999999995</v>
      </c>
      <c r="DC2121">
        <v>596.23749999999995</v>
      </c>
      <c r="DD2121">
        <v>69.613159999999993</v>
      </c>
      <c r="DE2121">
        <v>62.445489999999999</v>
      </c>
      <c r="DF2121">
        <v>66.236009999999993</v>
      </c>
      <c r="DG2121">
        <v>52.404940000000003</v>
      </c>
      <c r="DH2121">
        <v>53.407310000000003</v>
      </c>
      <c r="DI2121">
        <v>75.822479999999999</v>
      </c>
      <c r="DJ2121">
        <v>172.62090000000001</v>
      </c>
      <c r="DK2121">
        <v>280.90699999999998</v>
      </c>
      <c r="DL2121">
        <v>309.48829999999998</v>
      </c>
      <c r="DM2121">
        <v>458.12920000000003</v>
      </c>
      <c r="DN2121">
        <v>645.53520000000003</v>
      </c>
      <c r="DO2121">
        <v>18</v>
      </c>
      <c r="DP2121">
        <v>21</v>
      </c>
    </row>
    <row r="2122" spans="1:120" hidden="1" x14ac:dyDescent="0.25">
      <c r="A2122" t="str">
        <f t="shared" si="33"/>
        <v>Aggregator-Blue Zone Resources, LLC_Prescribed DA 1-4 (1PM-9PM)_44446_18-20</v>
      </c>
      <c r="B2122" t="s">
        <v>62</v>
      </c>
      <c r="C2122" t="s">
        <v>261</v>
      </c>
      <c r="D2122" t="s">
        <v>61</v>
      </c>
      <c r="E2122" t="s">
        <v>61</v>
      </c>
      <c r="F2122" t="s">
        <v>262</v>
      </c>
      <c r="G2122" t="s">
        <v>61</v>
      </c>
      <c r="H2122" t="s">
        <v>61</v>
      </c>
      <c r="I2122" t="s">
        <v>61</v>
      </c>
      <c r="J2122" t="s">
        <v>61</v>
      </c>
      <c r="K2122" t="s">
        <v>214</v>
      </c>
      <c r="L2122" s="18">
        <v>44446</v>
      </c>
      <c r="M2122">
        <v>18</v>
      </c>
      <c r="N2122">
        <v>20</v>
      </c>
      <c r="O2122" t="s">
        <v>258</v>
      </c>
      <c r="P2122">
        <v>2</v>
      </c>
      <c r="Q2122">
        <v>2</v>
      </c>
      <c r="R2122">
        <v>0</v>
      </c>
      <c r="S2122">
        <v>0</v>
      </c>
      <c r="T2122">
        <v>1</v>
      </c>
      <c r="U2122">
        <v>1</v>
      </c>
      <c r="V2122">
        <v>1</v>
      </c>
      <c r="W2122">
        <v>890.32</v>
      </c>
      <c r="X2122">
        <v>1110.5999999999999</v>
      </c>
      <c r="Y2122">
        <v>1119.72</v>
      </c>
      <c r="Z2122">
        <v>1127.2</v>
      </c>
      <c r="AA2122">
        <v>1125</v>
      </c>
      <c r="AB2122">
        <v>1122.72</v>
      </c>
      <c r="AC2122">
        <v>1123.8399999999999</v>
      </c>
      <c r="AD2122">
        <v>1127.48</v>
      </c>
      <c r="AE2122">
        <v>1112.96</v>
      </c>
      <c r="AF2122">
        <v>1104.08</v>
      </c>
      <c r="AG2122">
        <v>1110.52</v>
      </c>
      <c r="AH2122">
        <v>1049.52</v>
      </c>
      <c r="AI2122">
        <v>760.28</v>
      </c>
      <c r="AJ2122">
        <v>880.04</v>
      </c>
      <c r="AK2122">
        <v>916.92</v>
      </c>
      <c r="AL2122">
        <v>928.96</v>
      </c>
      <c r="AM2122">
        <v>990.12</v>
      </c>
      <c r="AN2122">
        <v>1048.56</v>
      </c>
      <c r="AO2122">
        <v>1065.6400000000001</v>
      </c>
      <c r="AP2122">
        <v>1061.48</v>
      </c>
      <c r="AQ2122">
        <v>1053.4000000000001</v>
      </c>
      <c r="AR2122">
        <v>1051.04</v>
      </c>
      <c r="AS2122">
        <v>1049.2</v>
      </c>
      <c r="AT2122">
        <v>1023.56</v>
      </c>
      <c r="AU2122">
        <v>59</v>
      </c>
      <c r="AV2122">
        <v>59</v>
      </c>
      <c r="AW2122">
        <v>58</v>
      </c>
      <c r="AX2122">
        <v>58</v>
      </c>
      <c r="AY2122">
        <v>58</v>
      </c>
      <c r="AZ2122">
        <v>58</v>
      </c>
      <c r="BA2122">
        <v>58</v>
      </c>
      <c r="BB2122">
        <v>57</v>
      </c>
      <c r="BC2122">
        <v>57.5</v>
      </c>
      <c r="BD2122">
        <v>60</v>
      </c>
      <c r="BE2122">
        <v>64</v>
      </c>
      <c r="BF2122">
        <v>66.5</v>
      </c>
      <c r="BG2122">
        <v>67.5</v>
      </c>
      <c r="BH2122">
        <v>68</v>
      </c>
      <c r="BI2122">
        <v>67.5</v>
      </c>
      <c r="BJ2122">
        <v>67</v>
      </c>
      <c r="BK2122">
        <v>66.5</v>
      </c>
      <c r="BL2122">
        <v>65</v>
      </c>
      <c r="BM2122">
        <v>64.5</v>
      </c>
      <c r="BN2122">
        <v>62.5</v>
      </c>
      <c r="BO2122">
        <v>60.5</v>
      </c>
      <c r="BP2122">
        <v>60</v>
      </c>
      <c r="BQ2122">
        <v>60</v>
      </c>
      <c r="BR2122">
        <v>59</v>
      </c>
      <c r="BS2122">
        <v>0</v>
      </c>
      <c r="BT2122">
        <v>0</v>
      </c>
      <c r="BU2122">
        <v>0</v>
      </c>
      <c r="BV2122">
        <v>0</v>
      </c>
      <c r="BW2122">
        <v>0</v>
      </c>
      <c r="BX2122">
        <v>0</v>
      </c>
      <c r="BY2122">
        <v>0</v>
      </c>
      <c r="BZ2122">
        <v>0</v>
      </c>
      <c r="CA2122">
        <v>0</v>
      </c>
      <c r="CB2122">
        <v>0</v>
      </c>
      <c r="CC2122">
        <v>0</v>
      </c>
      <c r="CD2122">
        <v>0</v>
      </c>
      <c r="CE2122">
        <v>0</v>
      </c>
      <c r="CF2122">
        <v>0</v>
      </c>
      <c r="CG2122">
        <v>0</v>
      </c>
      <c r="CH2122">
        <v>0</v>
      </c>
      <c r="CI2122">
        <v>0</v>
      </c>
      <c r="CJ2122">
        <v>0</v>
      </c>
      <c r="CK2122">
        <v>0</v>
      </c>
      <c r="CL2122">
        <v>0</v>
      </c>
      <c r="CM2122">
        <v>0</v>
      </c>
      <c r="CN2122">
        <v>0</v>
      </c>
      <c r="CO2122">
        <v>0</v>
      </c>
      <c r="CP2122">
        <v>0</v>
      </c>
      <c r="CQ2122">
        <v>506.30220000000003</v>
      </c>
      <c r="CR2122">
        <v>52.988759999999999</v>
      </c>
      <c r="CS2122">
        <v>42.604579999999999</v>
      </c>
      <c r="CT2122">
        <v>39.007730000000002</v>
      </c>
      <c r="CU2122">
        <v>35.312420000000003</v>
      </c>
      <c r="CV2122">
        <v>35.929049999999997</v>
      </c>
      <c r="CW2122">
        <v>25.097729999999999</v>
      </c>
      <c r="CX2122">
        <v>30.153880000000001</v>
      </c>
      <c r="CY2122">
        <v>37.121119999999998</v>
      </c>
      <c r="CZ2122">
        <v>371.17430000000002</v>
      </c>
      <c r="DA2122">
        <v>668.13909999999998</v>
      </c>
      <c r="DB2122">
        <v>581.60260000000005</v>
      </c>
      <c r="DC2122">
        <v>1689.92</v>
      </c>
      <c r="DD2122">
        <v>1888.93</v>
      </c>
      <c r="DE2122">
        <v>1836.5350000000001</v>
      </c>
      <c r="DF2122">
        <v>1564.508</v>
      </c>
      <c r="DG2122">
        <v>1499.4860000000001</v>
      </c>
      <c r="DH2122">
        <v>1650.6189999999999</v>
      </c>
      <c r="DI2122">
        <v>1850.653</v>
      </c>
      <c r="DJ2122">
        <v>1762.146</v>
      </c>
      <c r="DK2122">
        <v>1981.223</v>
      </c>
      <c r="DL2122">
        <v>1641.9280000000001</v>
      </c>
      <c r="DM2122">
        <v>1507.798</v>
      </c>
      <c r="DN2122">
        <v>1387.357</v>
      </c>
      <c r="DO2122">
        <v>18</v>
      </c>
      <c r="DP2122">
        <v>20</v>
      </c>
    </row>
    <row r="2123" spans="1:120" hidden="1" x14ac:dyDescent="0.25">
      <c r="A2123" t="str">
        <f t="shared" si="33"/>
        <v>All_Prescribed DA 1-4 (1PM-9PM)_44446_18-21</v>
      </c>
      <c r="B2123" t="s">
        <v>62</v>
      </c>
      <c r="C2123" t="s">
        <v>61</v>
      </c>
      <c r="D2123" t="s">
        <v>61</v>
      </c>
      <c r="E2123" t="s">
        <v>61</v>
      </c>
      <c r="F2123" t="s">
        <v>61</v>
      </c>
      <c r="G2123" t="s">
        <v>61</v>
      </c>
      <c r="H2123" t="s">
        <v>61</v>
      </c>
      <c r="I2123" t="s">
        <v>61</v>
      </c>
      <c r="J2123" t="s">
        <v>61</v>
      </c>
      <c r="K2123" t="s">
        <v>214</v>
      </c>
      <c r="L2123" s="18">
        <v>44446</v>
      </c>
      <c r="M2123">
        <v>18</v>
      </c>
      <c r="N2123">
        <v>21</v>
      </c>
      <c r="O2123" t="s">
        <v>258</v>
      </c>
      <c r="P2123">
        <v>7</v>
      </c>
      <c r="Q2123">
        <v>6</v>
      </c>
      <c r="R2123">
        <v>0</v>
      </c>
      <c r="S2123">
        <v>0</v>
      </c>
      <c r="T2123">
        <v>1</v>
      </c>
      <c r="U2123">
        <v>0</v>
      </c>
      <c r="V2123">
        <v>1</v>
      </c>
      <c r="W2123">
        <v>767.33533</v>
      </c>
      <c r="X2123">
        <v>778.23783000000003</v>
      </c>
      <c r="Y2123">
        <v>774.60132999999996</v>
      </c>
      <c r="Z2123">
        <v>765.40683000000001</v>
      </c>
      <c r="AA2123">
        <v>752.48132999999996</v>
      </c>
      <c r="AB2123">
        <v>750.14449999999999</v>
      </c>
      <c r="AC2123">
        <v>741.60682999999995</v>
      </c>
      <c r="AD2123">
        <v>648.07632999999998</v>
      </c>
      <c r="AE2123">
        <v>669.46132999999998</v>
      </c>
      <c r="AF2123">
        <v>710.80217000000005</v>
      </c>
      <c r="AG2123">
        <v>637.54367000000002</v>
      </c>
      <c r="AH2123">
        <v>571.92217000000005</v>
      </c>
      <c r="AI2123">
        <v>545.09699999999998</v>
      </c>
      <c r="AJ2123">
        <v>363.68033000000003</v>
      </c>
      <c r="AK2123">
        <v>352.37533000000002</v>
      </c>
      <c r="AL2123">
        <v>350.04316999999998</v>
      </c>
      <c r="AM2123">
        <v>346.65050000000002</v>
      </c>
      <c r="AN2123">
        <v>173.02950000000001</v>
      </c>
      <c r="AO2123">
        <v>183.666</v>
      </c>
      <c r="AP2123">
        <v>178.90600000000001</v>
      </c>
      <c r="AQ2123">
        <v>176.45017000000001</v>
      </c>
      <c r="AR2123">
        <v>685.25450000000001</v>
      </c>
      <c r="AS2123">
        <v>774.56867</v>
      </c>
      <c r="AT2123">
        <v>773.3075</v>
      </c>
      <c r="AU2123">
        <v>61.416666999999997</v>
      </c>
      <c r="AV2123">
        <v>59.666666999999997</v>
      </c>
      <c r="AW2123">
        <v>59.583333000000003</v>
      </c>
      <c r="AX2123">
        <v>59.583333000000003</v>
      </c>
      <c r="AY2123">
        <v>59.333333000000003</v>
      </c>
      <c r="AZ2123">
        <v>58.833333000000003</v>
      </c>
      <c r="BA2123">
        <v>58.416666999999997</v>
      </c>
      <c r="BB2123">
        <v>58.916666999999997</v>
      </c>
      <c r="BC2123">
        <v>61.25</v>
      </c>
      <c r="BD2123">
        <v>63.333333000000003</v>
      </c>
      <c r="BE2123">
        <v>67.083332999999996</v>
      </c>
      <c r="BF2123">
        <v>70.916667000000004</v>
      </c>
      <c r="BG2123">
        <v>74.916667000000004</v>
      </c>
      <c r="BH2123">
        <v>75.833332999999996</v>
      </c>
      <c r="BI2123">
        <v>76.25</v>
      </c>
      <c r="BJ2123">
        <v>76.5</v>
      </c>
      <c r="BK2123">
        <v>76.083332999999996</v>
      </c>
      <c r="BL2123">
        <v>74.166667000000004</v>
      </c>
      <c r="BM2123">
        <v>71.333332999999996</v>
      </c>
      <c r="BN2123">
        <v>68.166667000000004</v>
      </c>
      <c r="BO2123">
        <v>65.5</v>
      </c>
      <c r="BP2123">
        <v>64.5</v>
      </c>
      <c r="BQ2123">
        <v>63.166666999999997</v>
      </c>
      <c r="BR2123">
        <v>61.916666999999997</v>
      </c>
      <c r="BS2123">
        <v>-25.014530000000001</v>
      </c>
      <c r="BT2123">
        <v>-41.580590000000001</v>
      </c>
      <c r="BU2123">
        <v>-42.402090000000001</v>
      </c>
      <c r="BV2123">
        <v>-39.687649999999998</v>
      </c>
      <c r="BW2123">
        <v>-40.00132</v>
      </c>
      <c r="BX2123">
        <v>-56.498049999999999</v>
      </c>
      <c r="BY2123">
        <v>-50.996510000000001</v>
      </c>
      <c r="BZ2123">
        <v>35.21866</v>
      </c>
      <c r="CA2123">
        <v>62.590130000000002</v>
      </c>
      <c r="CB2123">
        <v>42.755710000000001</v>
      </c>
      <c r="CC2123">
        <v>93.69932</v>
      </c>
      <c r="CD2123">
        <v>69.736890000000002</v>
      </c>
      <c r="CE2123">
        <v>60.120750000000001</v>
      </c>
      <c r="CF2123">
        <v>13.19314</v>
      </c>
      <c r="CG2123">
        <v>14.84689</v>
      </c>
      <c r="CH2123">
        <v>6.2678770000000004</v>
      </c>
      <c r="CI2123">
        <v>-5.8797050000000004</v>
      </c>
      <c r="CJ2123">
        <v>149.32769999999999</v>
      </c>
      <c r="CK2123">
        <v>124.5958</v>
      </c>
      <c r="CL2123">
        <v>173.89570000000001</v>
      </c>
      <c r="CM2123">
        <v>183.27680000000001</v>
      </c>
      <c r="CN2123">
        <v>31.2395</v>
      </c>
      <c r="CO2123">
        <v>2.053833</v>
      </c>
      <c r="CP2123">
        <v>-21.455290000000002</v>
      </c>
      <c r="CQ2123">
        <v>292.5829</v>
      </c>
      <c r="CR2123">
        <v>490.82530000000003</v>
      </c>
      <c r="CS2123">
        <v>510.26100000000002</v>
      </c>
      <c r="CT2123">
        <v>471.69220000000001</v>
      </c>
      <c r="CU2123">
        <v>320.96350000000001</v>
      </c>
      <c r="CV2123">
        <v>286.37920000000003</v>
      </c>
      <c r="CW2123">
        <v>695.16750000000002</v>
      </c>
      <c r="CX2123">
        <v>735.16110000000003</v>
      </c>
      <c r="CY2123">
        <v>740.78660000000002</v>
      </c>
      <c r="CZ2123">
        <v>608.63649999999996</v>
      </c>
      <c r="DA2123">
        <v>1197.5940000000001</v>
      </c>
      <c r="DB2123">
        <v>1239.4059999999999</v>
      </c>
      <c r="DC2123">
        <v>889.20529999999997</v>
      </c>
      <c r="DD2123">
        <v>176.9624</v>
      </c>
      <c r="DE2123">
        <v>146.57650000000001</v>
      </c>
      <c r="DF2123">
        <v>128.26310000000001</v>
      </c>
      <c r="DG2123">
        <v>123.377</v>
      </c>
      <c r="DH2123">
        <v>108.34869999999999</v>
      </c>
      <c r="DI2123">
        <v>142.78120000000001</v>
      </c>
      <c r="DJ2123">
        <v>301.59019999999998</v>
      </c>
      <c r="DK2123">
        <v>444.08199999999999</v>
      </c>
      <c r="DL2123">
        <v>475.36919999999998</v>
      </c>
      <c r="DM2123">
        <v>670.63120000000004</v>
      </c>
      <c r="DN2123">
        <v>933.49519999999995</v>
      </c>
      <c r="DO2123">
        <v>18</v>
      </c>
      <c r="DP2123">
        <v>21</v>
      </c>
    </row>
    <row r="2124" spans="1:120" hidden="1" x14ac:dyDescent="0.25">
      <c r="A2124" t="str">
        <f t="shared" si="33"/>
        <v>LCA-Other_Prescribed DA 1-4 (1PM-9PM)_44446_18-21</v>
      </c>
      <c r="B2124" t="s">
        <v>62</v>
      </c>
      <c r="C2124" t="s">
        <v>212</v>
      </c>
      <c r="D2124" t="s">
        <v>32</v>
      </c>
      <c r="E2124" t="s">
        <v>61</v>
      </c>
      <c r="F2124" t="s">
        <v>61</v>
      </c>
      <c r="G2124" t="s">
        <v>61</v>
      </c>
      <c r="H2124" t="s">
        <v>61</v>
      </c>
      <c r="I2124" t="s">
        <v>61</v>
      </c>
      <c r="J2124" t="s">
        <v>61</v>
      </c>
      <c r="K2124" t="s">
        <v>214</v>
      </c>
      <c r="L2124" s="18">
        <v>44446</v>
      </c>
      <c r="M2124">
        <v>18</v>
      </c>
      <c r="N2124">
        <v>21</v>
      </c>
      <c r="O2124" t="s">
        <v>258</v>
      </c>
      <c r="P2124">
        <v>4</v>
      </c>
      <c r="Q2124">
        <v>4</v>
      </c>
      <c r="R2124">
        <v>0</v>
      </c>
      <c r="S2124">
        <v>0</v>
      </c>
      <c r="T2124">
        <v>1</v>
      </c>
      <c r="U2124">
        <v>0</v>
      </c>
      <c r="V2124">
        <v>1</v>
      </c>
      <c r="W2124">
        <v>30.596</v>
      </c>
      <c r="X2124">
        <v>30.420999999999999</v>
      </c>
      <c r="Y2124">
        <v>30.704000000000001</v>
      </c>
      <c r="Z2124">
        <v>30.503</v>
      </c>
      <c r="AA2124">
        <v>30.423999999999999</v>
      </c>
      <c r="AB2124">
        <v>30.541</v>
      </c>
      <c r="AC2124">
        <v>30.582999999999998</v>
      </c>
      <c r="AD2124">
        <v>46.173999999999999</v>
      </c>
      <c r="AE2124">
        <v>60.143999999999998</v>
      </c>
      <c r="AF2124">
        <v>78.058999999999997</v>
      </c>
      <c r="AG2124">
        <v>111.786</v>
      </c>
      <c r="AH2124">
        <v>117.379</v>
      </c>
      <c r="AI2124">
        <v>124.82599999999999</v>
      </c>
      <c r="AJ2124">
        <v>126.086</v>
      </c>
      <c r="AK2124">
        <v>129.79599999999999</v>
      </c>
      <c r="AL2124">
        <v>127.437</v>
      </c>
      <c r="AM2124">
        <v>132.82900000000001</v>
      </c>
      <c r="AN2124">
        <v>110.39100000000001</v>
      </c>
      <c r="AO2124">
        <v>122.02800000000001</v>
      </c>
      <c r="AP2124">
        <v>116.548</v>
      </c>
      <c r="AQ2124">
        <v>91.643000000000001</v>
      </c>
      <c r="AR2124">
        <v>32.000999999999998</v>
      </c>
      <c r="AS2124">
        <v>30.515999999999998</v>
      </c>
      <c r="AT2124">
        <v>30.555</v>
      </c>
      <c r="AU2124">
        <v>61.625</v>
      </c>
      <c r="AV2124">
        <v>59.625</v>
      </c>
      <c r="AW2124">
        <v>59.625</v>
      </c>
      <c r="AX2124">
        <v>59.75</v>
      </c>
      <c r="AY2124">
        <v>59.375</v>
      </c>
      <c r="AZ2124">
        <v>58.75</v>
      </c>
      <c r="BA2124">
        <v>58.375</v>
      </c>
      <c r="BB2124">
        <v>59</v>
      </c>
      <c r="BC2124">
        <v>61.5</v>
      </c>
      <c r="BD2124">
        <v>63.625</v>
      </c>
      <c r="BE2124">
        <v>68.25</v>
      </c>
      <c r="BF2124">
        <v>73.25</v>
      </c>
      <c r="BG2124">
        <v>77.875</v>
      </c>
      <c r="BH2124">
        <v>79.5</v>
      </c>
      <c r="BI2124">
        <v>79.625</v>
      </c>
      <c r="BJ2124">
        <v>80.625</v>
      </c>
      <c r="BK2124">
        <v>80.125</v>
      </c>
      <c r="BL2124">
        <v>78</v>
      </c>
      <c r="BM2124">
        <v>74.5</v>
      </c>
      <c r="BN2124">
        <v>70.125</v>
      </c>
      <c r="BO2124">
        <v>66.625</v>
      </c>
      <c r="BP2124">
        <v>65.25</v>
      </c>
      <c r="BQ2124">
        <v>63.625</v>
      </c>
      <c r="BR2124">
        <v>62.125</v>
      </c>
      <c r="BS2124">
        <v>-0.3929378</v>
      </c>
      <c r="BT2124">
        <v>-0.28168769999999999</v>
      </c>
      <c r="BU2124">
        <v>-0.41356140000000002</v>
      </c>
      <c r="BV2124">
        <v>-0.26344430000000002</v>
      </c>
      <c r="BW2124">
        <v>-0.33718360000000003</v>
      </c>
      <c r="BX2124">
        <v>1.628023</v>
      </c>
      <c r="BY2124">
        <v>3.791493</v>
      </c>
      <c r="BZ2124">
        <v>-0.33967779999999997</v>
      </c>
      <c r="CA2124">
        <v>-1.1764619999999999</v>
      </c>
      <c r="CB2124">
        <v>-4.184355</v>
      </c>
      <c r="CC2124">
        <v>-0.3612747</v>
      </c>
      <c r="CD2124">
        <v>2.1531669999999998</v>
      </c>
      <c r="CE2124">
        <v>-2.2142599999999999</v>
      </c>
      <c r="CF2124">
        <v>-1.546967</v>
      </c>
      <c r="CG2124">
        <v>-2.3320940000000001</v>
      </c>
      <c r="CH2124">
        <v>-3.5985269999999998</v>
      </c>
      <c r="CI2124">
        <v>-14.52807</v>
      </c>
      <c r="CJ2124">
        <v>11.463089999999999</v>
      </c>
      <c r="CK2124">
        <v>-1.503979</v>
      </c>
      <c r="CL2124">
        <v>-5.7576840000000002</v>
      </c>
      <c r="CM2124">
        <v>-2.6038800000000002</v>
      </c>
      <c r="CN2124">
        <v>2.3795259999999998</v>
      </c>
      <c r="CO2124">
        <v>-0.50711980000000001</v>
      </c>
      <c r="CP2124">
        <v>0.13176889999999999</v>
      </c>
      <c r="CQ2124">
        <v>5.5185499999999998E-2</v>
      </c>
      <c r="CR2124">
        <v>4.9490800000000001E-2</v>
      </c>
      <c r="CS2124">
        <v>4.70403E-2</v>
      </c>
      <c r="CT2124">
        <v>4.69655E-2</v>
      </c>
      <c r="CU2124">
        <v>5.1048099999999999E-2</v>
      </c>
      <c r="CV2124">
        <v>1.2421180000000001</v>
      </c>
      <c r="CW2124">
        <v>5.6449769999999999</v>
      </c>
      <c r="CX2124">
        <v>4.1639290000000004</v>
      </c>
      <c r="CY2124">
        <v>2.4353180000000001</v>
      </c>
      <c r="CZ2124">
        <v>2.1423830000000001</v>
      </c>
      <c r="DA2124">
        <v>6.3124120000000001</v>
      </c>
      <c r="DB2124">
        <v>4.622871</v>
      </c>
      <c r="DC2124">
        <v>4.9022459999999999</v>
      </c>
      <c r="DD2124">
        <v>1.6190119999999999</v>
      </c>
      <c r="DE2124">
        <v>3.1803210000000002</v>
      </c>
      <c r="DF2124">
        <v>1.80047</v>
      </c>
      <c r="DG2124">
        <v>7.2650569999999997</v>
      </c>
      <c r="DH2124">
        <v>2.3934869999999999</v>
      </c>
      <c r="DI2124">
        <v>10.48995</v>
      </c>
      <c r="DJ2124">
        <v>11.69525</v>
      </c>
      <c r="DK2124">
        <v>11.0642</v>
      </c>
      <c r="DL2124">
        <v>5.4179339999999998</v>
      </c>
      <c r="DM2124">
        <v>0.41842089999999998</v>
      </c>
      <c r="DN2124">
        <v>0.28781980000000001</v>
      </c>
      <c r="DO2124">
        <v>18</v>
      </c>
      <c r="DP2124">
        <v>21</v>
      </c>
    </row>
    <row r="2125" spans="1:120" hidden="1" x14ac:dyDescent="0.25">
      <c r="A2125" t="str">
        <f t="shared" si="33"/>
        <v>OtherDR-No_Prescribed DA 1-4 (1PM-9PM)_44446_18-21</v>
      </c>
      <c r="B2125" t="s">
        <v>62</v>
      </c>
      <c r="C2125" t="s">
        <v>323</v>
      </c>
      <c r="D2125" t="s">
        <v>61</v>
      </c>
      <c r="E2125" t="s">
        <v>61</v>
      </c>
      <c r="F2125" t="s">
        <v>61</v>
      </c>
      <c r="G2125" t="s">
        <v>61</v>
      </c>
      <c r="H2125" t="s">
        <v>61</v>
      </c>
      <c r="I2125" t="s">
        <v>97</v>
      </c>
      <c r="J2125" t="s">
        <v>61</v>
      </c>
      <c r="K2125" t="s">
        <v>214</v>
      </c>
      <c r="L2125" s="18">
        <v>44446</v>
      </c>
      <c r="M2125">
        <v>18</v>
      </c>
      <c r="N2125">
        <v>21</v>
      </c>
      <c r="O2125" t="s">
        <v>258</v>
      </c>
      <c r="P2125">
        <v>7</v>
      </c>
      <c r="Q2125">
        <v>6</v>
      </c>
      <c r="R2125">
        <v>0</v>
      </c>
      <c r="S2125">
        <v>0</v>
      </c>
      <c r="T2125">
        <v>1</v>
      </c>
      <c r="U2125">
        <v>0</v>
      </c>
      <c r="V2125">
        <v>1</v>
      </c>
      <c r="W2125">
        <v>767.33533</v>
      </c>
      <c r="X2125">
        <v>778.23783000000003</v>
      </c>
      <c r="Y2125">
        <v>774.60132999999996</v>
      </c>
      <c r="Z2125">
        <v>765.40683000000001</v>
      </c>
      <c r="AA2125">
        <v>752.48132999999996</v>
      </c>
      <c r="AB2125">
        <v>750.14449999999999</v>
      </c>
      <c r="AC2125">
        <v>741.60682999999995</v>
      </c>
      <c r="AD2125">
        <v>648.07632999999998</v>
      </c>
      <c r="AE2125">
        <v>669.46132999999998</v>
      </c>
      <c r="AF2125">
        <v>710.80217000000005</v>
      </c>
      <c r="AG2125">
        <v>637.54367000000002</v>
      </c>
      <c r="AH2125">
        <v>571.92217000000005</v>
      </c>
      <c r="AI2125">
        <v>545.09699999999998</v>
      </c>
      <c r="AJ2125">
        <v>363.68033000000003</v>
      </c>
      <c r="AK2125">
        <v>352.37533000000002</v>
      </c>
      <c r="AL2125">
        <v>350.04316999999998</v>
      </c>
      <c r="AM2125">
        <v>346.65050000000002</v>
      </c>
      <c r="AN2125">
        <v>173.02950000000001</v>
      </c>
      <c r="AO2125">
        <v>183.666</v>
      </c>
      <c r="AP2125">
        <v>178.90600000000001</v>
      </c>
      <c r="AQ2125">
        <v>176.45017000000001</v>
      </c>
      <c r="AR2125">
        <v>685.25450000000001</v>
      </c>
      <c r="AS2125">
        <v>774.56867</v>
      </c>
      <c r="AT2125">
        <v>773.3075</v>
      </c>
      <c r="AU2125">
        <v>61.416666999999997</v>
      </c>
      <c r="AV2125">
        <v>59.666666999999997</v>
      </c>
      <c r="AW2125">
        <v>59.583333000000003</v>
      </c>
      <c r="AX2125">
        <v>59.583333000000003</v>
      </c>
      <c r="AY2125">
        <v>59.333333000000003</v>
      </c>
      <c r="AZ2125">
        <v>58.833333000000003</v>
      </c>
      <c r="BA2125">
        <v>58.416666999999997</v>
      </c>
      <c r="BB2125">
        <v>58.916666999999997</v>
      </c>
      <c r="BC2125">
        <v>61.25</v>
      </c>
      <c r="BD2125">
        <v>63.333333000000003</v>
      </c>
      <c r="BE2125">
        <v>67.083332999999996</v>
      </c>
      <c r="BF2125">
        <v>70.916667000000004</v>
      </c>
      <c r="BG2125">
        <v>74.916667000000004</v>
      </c>
      <c r="BH2125">
        <v>75.833332999999996</v>
      </c>
      <c r="BI2125">
        <v>76.25</v>
      </c>
      <c r="BJ2125">
        <v>76.5</v>
      </c>
      <c r="BK2125">
        <v>76.083332999999996</v>
      </c>
      <c r="BL2125">
        <v>74.166667000000004</v>
      </c>
      <c r="BM2125">
        <v>71.333332999999996</v>
      </c>
      <c r="BN2125">
        <v>68.166667000000004</v>
      </c>
      <c r="BO2125">
        <v>65.5</v>
      </c>
      <c r="BP2125">
        <v>64.5</v>
      </c>
      <c r="BQ2125">
        <v>63.166666999999997</v>
      </c>
      <c r="BR2125">
        <v>61.916666999999997</v>
      </c>
      <c r="BS2125">
        <v>-25.014530000000001</v>
      </c>
      <c r="BT2125">
        <v>-41.580590000000001</v>
      </c>
      <c r="BU2125">
        <v>-42.402090000000001</v>
      </c>
      <c r="BV2125">
        <v>-39.687649999999998</v>
      </c>
      <c r="BW2125">
        <v>-40.00132</v>
      </c>
      <c r="BX2125">
        <v>-56.498049999999999</v>
      </c>
      <c r="BY2125">
        <v>-50.996510000000001</v>
      </c>
      <c r="BZ2125">
        <v>35.21866</v>
      </c>
      <c r="CA2125">
        <v>62.590130000000002</v>
      </c>
      <c r="CB2125">
        <v>42.755710000000001</v>
      </c>
      <c r="CC2125">
        <v>93.69932</v>
      </c>
      <c r="CD2125">
        <v>69.736890000000002</v>
      </c>
      <c r="CE2125">
        <v>60.120750000000001</v>
      </c>
      <c r="CF2125">
        <v>13.19314</v>
      </c>
      <c r="CG2125">
        <v>14.84689</v>
      </c>
      <c r="CH2125">
        <v>6.2678770000000004</v>
      </c>
      <c r="CI2125">
        <v>-5.8797050000000004</v>
      </c>
      <c r="CJ2125">
        <v>149.32769999999999</v>
      </c>
      <c r="CK2125">
        <v>124.5958</v>
      </c>
      <c r="CL2125">
        <v>173.89570000000001</v>
      </c>
      <c r="CM2125">
        <v>183.27680000000001</v>
      </c>
      <c r="CN2125">
        <v>31.2395</v>
      </c>
      <c r="CO2125">
        <v>2.053833</v>
      </c>
      <c r="CP2125">
        <v>-21.455290000000002</v>
      </c>
      <c r="CQ2125">
        <v>292.5829</v>
      </c>
      <c r="CR2125">
        <v>490.82530000000003</v>
      </c>
      <c r="CS2125">
        <v>510.26100000000002</v>
      </c>
      <c r="CT2125">
        <v>471.69220000000001</v>
      </c>
      <c r="CU2125">
        <v>320.96350000000001</v>
      </c>
      <c r="CV2125">
        <v>286.37920000000003</v>
      </c>
      <c r="CW2125">
        <v>695.16750000000002</v>
      </c>
      <c r="CX2125">
        <v>735.16110000000003</v>
      </c>
      <c r="CY2125">
        <v>740.78660000000002</v>
      </c>
      <c r="CZ2125">
        <v>608.63649999999996</v>
      </c>
      <c r="DA2125">
        <v>1197.5940000000001</v>
      </c>
      <c r="DB2125">
        <v>1239.4059999999999</v>
      </c>
      <c r="DC2125">
        <v>889.20529999999997</v>
      </c>
      <c r="DD2125">
        <v>176.9624</v>
      </c>
      <c r="DE2125">
        <v>146.57650000000001</v>
      </c>
      <c r="DF2125">
        <v>128.26310000000001</v>
      </c>
      <c r="DG2125">
        <v>123.377</v>
      </c>
      <c r="DH2125">
        <v>108.34869999999999</v>
      </c>
      <c r="DI2125">
        <v>142.78120000000001</v>
      </c>
      <c r="DJ2125">
        <v>301.59019999999998</v>
      </c>
      <c r="DK2125">
        <v>444.08199999999999</v>
      </c>
      <c r="DL2125">
        <v>475.36919999999998</v>
      </c>
      <c r="DM2125">
        <v>670.63120000000004</v>
      </c>
      <c r="DN2125">
        <v>933.49519999999995</v>
      </c>
      <c r="DO2125">
        <v>18</v>
      </c>
      <c r="DP2125">
        <v>21</v>
      </c>
    </row>
    <row r="2126" spans="1:120" hidden="1" x14ac:dyDescent="0.25">
      <c r="A2126" t="str">
        <f t="shared" si="33"/>
        <v>Size_Grp-Below 20 kW_Prescribed DA 1-4 (1PM-9PM)_44446_18-21</v>
      </c>
      <c r="B2126" t="s">
        <v>62</v>
      </c>
      <c r="C2126" t="s">
        <v>259</v>
      </c>
      <c r="D2126" t="s">
        <v>61</v>
      </c>
      <c r="E2126" t="s">
        <v>61</v>
      </c>
      <c r="F2126" t="s">
        <v>61</v>
      </c>
      <c r="G2126" t="s">
        <v>61</v>
      </c>
      <c r="H2126" t="s">
        <v>61</v>
      </c>
      <c r="I2126" t="s">
        <v>61</v>
      </c>
      <c r="J2126" t="s">
        <v>260</v>
      </c>
      <c r="K2126" t="s">
        <v>214</v>
      </c>
      <c r="L2126" s="18">
        <v>44446</v>
      </c>
      <c r="M2126">
        <v>18</v>
      </c>
      <c r="N2126">
        <v>21</v>
      </c>
      <c r="O2126" t="s">
        <v>258</v>
      </c>
      <c r="P2126">
        <v>3</v>
      </c>
      <c r="Q2126">
        <v>2</v>
      </c>
      <c r="R2126">
        <v>0</v>
      </c>
      <c r="S2126">
        <v>1</v>
      </c>
      <c r="T2126">
        <v>1</v>
      </c>
      <c r="U2126">
        <v>0</v>
      </c>
      <c r="V2126">
        <v>1</v>
      </c>
      <c r="W2126">
        <v>5.1539999999999999</v>
      </c>
      <c r="X2126">
        <v>5.1315</v>
      </c>
      <c r="Y2126">
        <v>5.1360000000000001</v>
      </c>
      <c r="Z2126">
        <v>5.1345000000000001</v>
      </c>
      <c r="AA2126">
        <v>5.1360000000000001</v>
      </c>
      <c r="AB2126">
        <v>5.0114999999999998</v>
      </c>
      <c r="AC2126">
        <v>5.1345000000000001</v>
      </c>
      <c r="AD2126">
        <v>6.681</v>
      </c>
      <c r="AE2126">
        <v>13.896000000000001</v>
      </c>
      <c r="AF2126">
        <v>16.648499999999999</v>
      </c>
      <c r="AG2126">
        <v>40.658999999999999</v>
      </c>
      <c r="AH2126">
        <v>44.488500000000002</v>
      </c>
      <c r="AI2126">
        <v>49.779000000000003</v>
      </c>
      <c r="AJ2126">
        <v>52.808999999999997</v>
      </c>
      <c r="AK2126">
        <v>55.793999999999997</v>
      </c>
      <c r="AL2126">
        <v>53.755499999999998</v>
      </c>
      <c r="AM2126">
        <v>56.263500000000001</v>
      </c>
      <c r="AN2126">
        <v>40.3065</v>
      </c>
      <c r="AO2126">
        <v>50.021999999999998</v>
      </c>
      <c r="AP2126">
        <v>48.822000000000003</v>
      </c>
      <c r="AQ2126">
        <v>32.884500000000003</v>
      </c>
      <c r="AR2126">
        <v>5.6414999999999997</v>
      </c>
      <c r="AS2126">
        <v>5.1539999999999999</v>
      </c>
      <c r="AT2126">
        <v>5.1524999999999999</v>
      </c>
      <c r="AU2126">
        <v>60.5</v>
      </c>
      <c r="AV2126">
        <v>58</v>
      </c>
      <c r="AW2126">
        <v>58.5</v>
      </c>
      <c r="AX2126">
        <v>59</v>
      </c>
      <c r="AY2126">
        <v>59</v>
      </c>
      <c r="AZ2126">
        <v>59</v>
      </c>
      <c r="BA2126">
        <v>59</v>
      </c>
      <c r="BB2126">
        <v>59</v>
      </c>
      <c r="BC2126">
        <v>59</v>
      </c>
      <c r="BD2126">
        <v>59.5</v>
      </c>
      <c r="BE2126">
        <v>63</v>
      </c>
      <c r="BF2126">
        <v>68.5</v>
      </c>
      <c r="BG2126">
        <v>74.5</v>
      </c>
      <c r="BH2126">
        <v>77</v>
      </c>
      <c r="BI2126">
        <v>77</v>
      </c>
      <c r="BJ2126">
        <v>78.5</v>
      </c>
      <c r="BK2126">
        <v>77</v>
      </c>
      <c r="BL2126">
        <v>74.5</v>
      </c>
      <c r="BM2126">
        <v>71</v>
      </c>
      <c r="BN2126">
        <v>66.5</v>
      </c>
      <c r="BO2126">
        <v>63.5</v>
      </c>
      <c r="BP2126">
        <v>63</v>
      </c>
      <c r="BQ2126">
        <v>62</v>
      </c>
      <c r="BR2126">
        <v>61</v>
      </c>
      <c r="BS2126">
        <v>-2.4809500000000002E-2</v>
      </c>
      <c r="BT2126">
        <v>2.53502E-2</v>
      </c>
      <c r="BU2126">
        <v>-2.1178099999999998E-2</v>
      </c>
      <c r="BV2126">
        <v>-3.0504E-3</v>
      </c>
      <c r="BW2126">
        <v>-4.2982000000000003E-3</v>
      </c>
      <c r="BX2126">
        <v>8.3867499999999998E-2</v>
      </c>
      <c r="BY2126">
        <v>-0.43480869999999999</v>
      </c>
      <c r="BZ2126">
        <v>0.2002459</v>
      </c>
      <c r="CA2126">
        <v>-2.0548299999999999E-2</v>
      </c>
      <c r="CB2126">
        <v>2.3605000000000002E-3</v>
      </c>
      <c r="CC2126">
        <v>0.38348019999999999</v>
      </c>
      <c r="CD2126">
        <v>0.78155549999999996</v>
      </c>
      <c r="CE2126">
        <v>-2.409897</v>
      </c>
      <c r="CF2126">
        <v>-2.1403729999999999</v>
      </c>
      <c r="CG2126">
        <v>-1.36094</v>
      </c>
      <c r="CH2126">
        <v>-2.279207</v>
      </c>
      <c r="CI2126">
        <v>-9.3325619999999994</v>
      </c>
      <c r="CJ2126">
        <v>9.6336670000000009</v>
      </c>
      <c r="CK2126">
        <v>-4.1714399999999999E-2</v>
      </c>
      <c r="CL2126">
        <v>-4.3490739999999999</v>
      </c>
      <c r="CM2126">
        <v>1.354806</v>
      </c>
      <c r="CN2126">
        <v>-1.073639</v>
      </c>
      <c r="CO2126">
        <v>-8.9200399999999999E-2</v>
      </c>
      <c r="CP2126">
        <v>-1.5996400000000001E-2</v>
      </c>
      <c r="CQ2126">
        <v>2.4510000000000001E-3</v>
      </c>
      <c r="CR2126">
        <v>3.9629999999999998E-4</v>
      </c>
      <c r="CS2126">
        <v>3.4469999999999998E-4</v>
      </c>
      <c r="CT2126">
        <v>3.2489999999999998E-4</v>
      </c>
      <c r="CU2126">
        <v>5.2840000000000005E-4</v>
      </c>
      <c r="CV2126">
        <v>1.0059500000000001E-2</v>
      </c>
      <c r="CW2126">
        <v>0.6322603</v>
      </c>
      <c r="CX2126">
        <v>0.50079580000000001</v>
      </c>
      <c r="CY2126">
        <v>1.9086350000000001</v>
      </c>
      <c r="CZ2126">
        <v>0.25121389999999999</v>
      </c>
      <c r="DA2126">
        <v>5.8742660000000004</v>
      </c>
      <c r="DB2126">
        <v>7.0160390000000001</v>
      </c>
      <c r="DC2126">
        <v>7.9094519999999999</v>
      </c>
      <c r="DD2126">
        <v>0.77999540000000001</v>
      </c>
      <c r="DE2126">
        <v>4.6548449999999999</v>
      </c>
      <c r="DF2126">
        <v>0.79862350000000004</v>
      </c>
      <c r="DG2126">
        <v>7.322692</v>
      </c>
      <c r="DH2126">
        <v>1.81531</v>
      </c>
      <c r="DI2126">
        <v>12.261659999999999</v>
      </c>
      <c r="DJ2126">
        <v>6.8017430000000001</v>
      </c>
      <c r="DK2126">
        <v>8.0135830000000006</v>
      </c>
      <c r="DL2126">
        <v>3.523304</v>
      </c>
      <c r="DM2126">
        <v>2.7264199999999999E-2</v>
      </c>
      <c r="DN2126">
        <v>3.6240000000000003E-4</v>
      </c>
      <c r="DO2126">
        <v>18</v>
      </c>
      <c r="DP2126">
        <v>21</v>
      </c>
    </row>
    <row r="2127" spans="1:120" hidden="1" x14ac:dyDescent="0.25">
      <c r="A2127" t="str">
        <f t="shared" si="33"/>
        <v>Aggregator-Blue Zone Resources, LLC_Prescribed DA 1-4 (1PM-9PM)_44446_18-21</v>
      </c>
      <c r="B2127" t="s">
        <v>62</v>
      </c>
      <c r="C2127" t="s">
        <v>261</v>
      </c>
      <c r="D2127" t="s">
        <v>61</v>
      </c>
      <c r="E2127" t="s">
        <v>61</v>
      </c>
      <c r="F2127" t="s">
        <v>262</v>
      </c>
      <c r="G2127" t="s">
        <v>61</v>
      </c>
      <c r="H2127" t="s">
        <v>61</v>
      </c>
      <c r="I2127" t="s">
        <v>61</v>
      </c>
      <c r="J2127" t="s">
        <v>61</v>
      </c>
      <c r="K2127" t="s">
        <v>214</v>
      </c>
      <c r="L2127" s="18">
        <v>44446</v>
      </c>
      <c r="M2127">
        <v>18</v>
      </c>
      <c r="N2127">
        <v>21</v>
      </c>
      <c r="O2127" t="s">
        <v>258</v>
      </c>
      <c r="P2127">
        <v>4</v>
      </c>
      <c r="Q2127">
        <v>3</v>
      </c>
      <c r="R2127">
        <v>0</v>
      </c>
      <c r="S2127">
        <v>0</v>
      </c>
      <c r="T2127">
        <v>1</v>
      </c>
      <c r="U2127">
        <v>1</v>
      </c>
      <c r="V2127">
        <v>1</v>
      </c>
      <c r="W2127">
        <v>837.22132999999997</v>
      </c>
      <c r="X2127">
        <v>849.89467000000002</v>
      </c>
      <c r="Y2127">
        <v>845.36532999999997</v>
      </c>
      <c r="Z2127">
        <v>835.12400000000002</v>
      </c>
      <c r="AA2127">
        <v>820.45866999999998</v>
      </c>
      <c r="AB2127">
        <v>817.62800000000004</v>
      </c>
      <c r="AC2127">
        <v>807.81732999999997</v>
      </c>
      <c r="AD2127">
        <v>680.12532999999996</v>
      </c>
      <c r="AE2127">
        <v>685.952</v>
      </c>
      <c r="AF2127">
        <v>709.30533000000003</v>
      </c>
      <c r="AG2127">
        <v>580.62132999999994</v>
      </c>
      <c r="AH2127">
        <v>498.15866999999997</v>
      </c>
      <c r="AI2127">
        <v>457.58132999999998</v>
      </c>
      <c r="AJ2127">
        <v>248.59467000000001</v>
      </c>
      <c r="AK2127">
        <v>230.71467000000001</v>
      </c>
      <c r="AL2127">
        <v>231.196</v>
      </c>
      <c r="AM2127">
        <v>220.11867000000001</v>
      </c>
      <c r="AN2127">
        <v>51.614666999999997</v>
      </c>
      <c r="AO2127">
        <v>48.250667</v>
      </c>
      <c r="AP2127">
        <v>50.117333000000002</v>
      </c>
      <c r="AQ2127">
        <v>80.537333000000004</v>
      </c>
      <c r="AR2127">
        <v>741.548</v>
      </c>
      <c r="AS2127">
        <v>845.59466999999995</v>
      </c>
      <c r="AT2127">
        <v>844.1</v>
      </c>
      <c r="AU2127">
        <v>60.833333000000003</v>
      </c>
      <c r="AV2127">
        <v>59.166666999999997</v>
      </c>
      <c r="AW2127">
        <v>59.166666999999997</v>
      </c>
      <c r="AX2127">
        <v>59.166666999999997</v>
      </c>
      <c r="AY2127">
        <v>59.166666999999997</v>
      </c>
      <c r="AZ2127">
        <v>59</v>
      </c>
      <c r="BA2127">
        <v>58.666666999999997</v>
      </c>
      <c r="BB2127">
        <v>58.833333000000003</v>
      </c>
      <c r="BC2127">
        <v>60.166666999999997</v>
      </c>
      <c r="BD2127">
        <v>61.666666999999997</v>
      </c>
      <c r="BE2127">
        <v>64.166667000000004</v>
      </c>
      <c r="BF2127">
        <v>67</v>
      </c>
      <c r="BG2127">
        <v>70.833332999999996</v>
      </c>
      <c r="BH2127">
        <v>71.333332999999996</v>
      </c>
      <c r="BI2127">
        <v>72</v>
      </c>
      <c r="BJ2127">
        <v>71.666667000000004</v>
      </c>
      <c r="BK2127">
        <v>71</v>
      </c>
      <c r="BL2127">
        <v>69.166667000000004</v>
      </c>
      <c r="BM2127">
        <v>67</v>
      </c>
      <c r="BN2127">
        <v>65</v>
      </c>
      <c r="BO2127">
        <v>63.333333000000003</v>
      </c>
      <c r="BP2127">
        <v>63</v>
      </c>
      <c r="BQ2127">
        <v>62.166666999999997</v>
      </c>
      <c r="BR2127">
        <v>61.333333000000003</v>
      </c>
      <c r="BS2127">
        <v>-28.064</v>
      </c>
      <c r="BT2127">
        <v>-47.143230000000003</v>
      </c>
      <c r="BU2127">
        <v>-47.91386</v>
      </c>
      <c r="BV2127">
        <v>-45.01</v>
      </c>
      <c r="BW2127">
        <v>-45.268189999999997</v>
      </c>
      <c r="BX2127">
        <v>-66.741749999999996</v>
      </c>
      <c r="BY2127">
        <v>-63.352110000000003</v>
      </c>
      <c r="BZ2127">
        <v>40.699689999999997</v>
      </c>
      <c r="CA2127">
        <v>73.111170000000001</v>
      </c>
      <c r="CB2127">
        <v>54.457239999999999</v>
      </c>
      <c r="CC2127">
        <v>107.5891</v>
      </c>
      <c r="CD2127">
        <v>76.828440000000001</v>
      </c>
      <c r="CE2127">
        <v>71.650829999999999</v>
      </c>
      <c r="CF2127">
        <v>17.122579999999999</v>
      </c>
      <c r="CG2127">
        <v>20.072780000000002</v>
      </c>
      <c r="CH2127">
        <v>11.95051</v>
      </c>
      <c r="CI2127">
        <v>12.64429</v>
      </c>
      <c r="CJ2127">
        <v>155.38249999999999</v>
      </c>
      <c r="CK2127">
        <v>144.36799999999999</v>
      </c>
      <c r="CL2127">
        <v>206.41909999999999</v>
      </c>
      <c r="CM2127">
        <v>212.94919999999999</v>
      </c>
      <c r="CN2127">
        <v>32.539349999999999</v>
      </c>
      <c r="CO2127">
        <v>3.017989</v>
      </c>
      <c r="CP2127">
        <v>-24.697209999999998</v>
      </c>
      <c r="CQ2127">
        <v>382.05099999999999</v>
      </c>
      <c r="CR2127">
        <v>640.99</v>
      </c>
      <c r="CS2127">
        <v>666.37980000000005</v>
      </c>
      <c r="CT2127">
        <v>616.00450000000001</v>
      </c>
      <c r="CU2127">
        <v>419.12700000000001</v>
      </c>
      <c r="CV2127">
        <v>371.8381</v>
      </c>
      <c r="CW2127">
        <v>897.93859999999995</v>
      </c>
      <c r="CX2127">
        <v>952.80799999999999</v>
      </c>
      <c r="CY2127">
        <v>963.22879999999998</v>
      </c>
      <c r="CZ2127">
        <v>791.14580000000001</v>
      </c>
      <c r="DA2127">
        <v>1552.9839999999999</v>
      </c>
      <c r="DB2127">
        <v>1610.5989999999999</v>
      </c>
      <c r="DC2127">
        <v>1152.6980000000001</v>
      </c>
      <c r="DD2127">
        <v>228.25839999999999</v>
      </c>
      <c r="DE2127">
        <v>185.79390000000001</v>
      </c>
      <c r="DF2127">
        <v>164.32679999999999</v>
      </c>
      <c r="DG2127">
        <v>148.23009999999999</v>
      </c>
      <c r="DH2127">
        <v>137.2621</v>
      </c>
      <c r="DI2127">
        <v>167.84119999999999</v>
      </c>
      <c r="DJ2127">
        <v>373.12290000000002</v>
      </c>
      <c r="DK2127">
        <v>560.35619999999994</v>
      </c>
      <c r="DL2127">
        <v>611.2595</v>
      </c>
      <c r="DM2127">
        <v>875.18280000000004</v>
      </c>
      <c r="DN2127">
        <v>1218.7470000000001</v>
      </c>
      <c r="DO2127">
        <v>18</v>
      </c>
      <c r="DP2127">
        <v>21</v>
      </c>
    </row>
    <row r="2128" spans="1:120" hidden="1" x14ac:dyDescent="0.25">
      <c r="A2128" t="str">
        <f t="shared" si="33"/>
        <v>sublap_id-SLAP_PGCC_Prescribed DA 1-4 (1PM-9PM)_44446_18-20</v>
      </c>
      <c r="B2128" t="s">
        <v>62</v>
      </c>
      <c r="C2128" t="s">
        <v>299</v>
      </c>
      <c r="D2128" t="s">
        <v>61</v>
      </c>
      <c r="E2128" t="s">
        <v>300</v>
      </c>
      <c r="F2128" t="s">
        <v>61</v>
      </c>
      <c r="G2128" t="s">
        <v>61</v>
      </c>
      <c r="H2128" t="s">
        <v>61</v>
      </c>
      <c r="I2128" t="s">
        <v>61</v>
      </c>
      <c r="J2128" t="s">
        <v>61</v>
      </c>
      <c r="K2128" t="s">
        <v>214</v>
      </c>
      <c r="L2128" s="18">
        <v>44446</v>
      </c>
      <c r="M2128">
        <v>18</v>
      </c>
      <c r="N2128">
        <v>20</v>
      </c>
      <c r="O2128" t="s">
        <v>258</v>
      </c>
      <c r="P2128">
        <v>2</v>
      </c>
      <c r="Q2128">
        <v>2</v>
      </c>
      <c r="R2128">
        <v>0</v>
      </c>
      <c r="S2128">
        <v>0</v>
      </c>
      <c r="T2128">
        <v>1</v>
      </c>
      <c r="U2128">
        <v>1</v>
      </c>
      <c r="V2128">
        <v>1</v>
      </c>
      <c r="W2128">
        <v>890.32</v>
      </c>
      <c r="X2128">
        <v>1110.5999999999999</v>
      </c>
      <c r="Y2128">
        <v>1119.72</v>
      </c>
      <c r="Z2128">
        <v>1127.2</v>
      </c>
      <c r="AA2128">
        <v>1125</v>
      </c>
      <c r="AB2128">
        <v>1122.72</v>
      </c>
      <c r="AC2128">
        <v>1123.8399999999999</v>
      </c>
      <c r="AD2128">
        <v>1127.48</v>
      </c>
      <c r="AE2128">
        <v>1112.96</v>
      </c>
      <c r="AF2128">
        <v>1104.08</v>
      </c>
      <c r="AG2128">
        <v>1110.52</v>
      </c>
      <c r="AH2128">
        <v>1049.52</v>
      </c>
      <c r="AI2128">
        <v>760.28</v>
      </c>
      <c r="AJ2128">
        <v>880.04</v>
      </c>
      <c r="AK2128">
        <v>916.92</v>
      </c>
      <c r="AL2128">
        <v>928.96</v>
      </c>
      <c r="AM2128">
        <v>990.12</v>
      </c>
      <c r="AN2128">
        <v>1048.56</v>
      </c>
      <c r="AO2128">
        <v>1065.6400000000001</v>
      </c>
      <c r="AP2128">
        <v>1061.48</v>
      </c>
      <c r="AQ2128">
        <v>1053.4000000000001</v>
      </c>
      <c r="AR2128">
        <v>1051.04</v>
      </c>
      <c r="AS2128">
        <v>1049.2</v>
      </c>
      <c r="AT2128">
        <v>1023.56</v>
      </c>
      <c r="AU2128">
        <v>59</v>
      </c>
      <c r="AV2128">
        <v>59</v>
      </c>
      <c r="AW2128">
        <v>58</v>
      </c>
      <c r="AX2128">
        <v>58</v>
      </c>
      <c r="AY2128">
        <v>58</v>
      </c>
      <c r="AZ2128">
        <v>58</v>
      </c>
      <c r="BA2128">
        <v>58</v>
      </c>
      <c r="BB2128">
        <v>57</v>
      </c>
      <c r="BC2128">
        <v>57.5</v>
      </c>
      <c r="BD2128">
        <v>60</v>
      </c>
      <c r="BE2128">
        <v>64</v>
      </c>
      <c r="BF2128">
        <v>66.5</v>
      </c>
      <c r="BG2128">
        <v>67.5</v>
      </c>
      <c r="BH2128">
        <v>68</v>
      </c>
      <c r="BI2128">
        <v>67.5</v>
      </c>
      <c r="BJ2128">
        <v>67</v>
      </c>
      <c r="BK2128">
        <v>66.5</v>
      </c>
      <c r="BL2128">
        <v>65</v>
      </c>
      <c r="BM2128">
        <v>64.5</v>
      </c>
      <c r="BN2128">
        <v>62.5</v>
      </c>
      <c r="BO2128">
        <v>60.5</v>
      </c>
      <c r="BP2128">
        <v>60</v>
      </c>
      <c r="BQ2128">
        <v>60</v>
      </c>
      <c r="BR2128">
        <v>59</v>
      </c>
      <c r="BS2128">
        <v>0</v>
      </c>
      <c r="BT2128">
        <v>0</v>
      </c>
      <c r="BU2128">
        <v>0</v>
      </c>
      <c r="BV2128">
        <v>0</v>
      </c>
      <c r="BW2128">
        <v>0</v>
      </c>
      <c r="BX2128">
        <v>0</v>
      </c>
      <c r="BY2128">
        <v>0</v>
      </c>
      <c r="BZ2128">
        <v>0</v>
      </c>
      <c r="CA2128">
        <v>0</v>
      </c>
      <c r="CB2128">
        <v>0</v>
      </c>
      <c r="CC2128">
        <v>0</v>
      </c>
      <c r="CD2128">
        <v>0</v>
      </c>
      <c r="CE2128">
        <v>0</v>
      </c>
      <c r="CF2128">
        <v>0</v>
      </c>
      <c r="CG2128">
        <v>0</v>
      </c>
      <c r="CH2128">
        <v>0</v>
      </c>
      <c r="CI2128">
        <v>0</v>
      </c>
      <c r="CJ2128">
        <v>0</v>
      </c>
      <c r="CK2128">
        <v>0</v>
      </c>
      <c r="CL2128">
        <v>0</v>
      </c>
      <c r="CM2128">
        <v>0</v>
      </c>
      <c r="CN2128">
        <v>0</v>
      </c>
      <c r="CO2128">
        <v>0</v>
      </c>
      <c r="CP2128">
        <v>0</v>
      </c>
      <c r="CQ2128">
        <v>506.30220000000003</v>
      </c>
      <c r="CR2128">
        <v>52.988759999999999</v>
      </c>
      <c r="CS2128">
        <v>42.604579999999999</v>
      </c>
      <c r="CT2128">
        <v>39.007730000000002</v>
      </c>
      <c r="CU2128">
        <v>35.312420000000003</v>
      </c>
      <c r="CV2128">
        <v>35.929049999999997</v>
      </c>
      <c r="CW2128">
        <v>25.097729999999999</v>
      </c>
      <c r="CX2128">
        <v>30.153880000000001</v>
      </c>
      <c r="CY2128">
        <v>37.121119999999998</v>
      </c>
      <c r="CZ2128">
        <v>371.17430000000002</v>
      </c>
      <c r="DA2128">
        <v>668.13909999999998</v>
      </c>
      <c r="DB2128">
        <v>581.60260000000005</v>
      </c>
      <c r="DC2128">
        <v>1689.92</v>
      </c>
      <c r="DD2128">
        <v>1888.93</v>
      </c>
      <c r="DE2128">
        <v>1836.5350000000001</v>
      </c>
      <c r="DF2128">
        <v>1564.508</v>
      </c>
      <c r="DG2128">
        <v>1499.4860000000001</v>
      </c>
      <c r="DH2128">
        <v>1650.6189999999999</v>
      </c>
      <c r="DI2128">
        <v>1850.653</v>
      </c>
      <c r="DJ2128">
        <v>1762.146</v>
      </c>
      <c r="DK2128">
        <v>1981.223</v>
      </c>
      <c r="DL2128">
        <v>1641.9280000000001</v>
      </c>
      <c r="DM2128">
        <v>1507.798</v>
      </c>
      <c r="DN2128">
        <v>1387.357</v>
      </c>
      <c r="DO2128">
        <v>18</v>
      </c>
      <c r="DP2128">
        <v>20</v>
      </c>
    </row>
    <row r="2129" spans="1:120" hidden="1" x14ac:dyDescent="0.25">
      <c r="A2129" t="str">
        <f t="shared" si="33"/>
        <v>LCA-Greater Bay Area_Prescribed DA 1-4 (1PM-9PM)_44446_18-21</v>
      </c>
      <c r="B2129" t="s">
        <v>62</v>
      </c>
      <c r="C2129" t="s">
        <v>209</v>
      </c>
      <c r="D2129" t="s">
        <v>36</v>
      </c>
      <c r="E2129" t="s">
        <v>61</v>
      </c>
      <c r="F2129" t="s">
        <v>61</v>
      </c>
      <c r="G2129" t="s">
        <v>61</v>
      </c>
      <c r="H2129" t="s">
        <v>61</v>
      </c>
      <c r="I2129" t="s">
        <v>61</v>
      </c>
      <c r="J2129" t="s">
        <v>61</v>
      </c>
      <c r="K2129" t="s">
        <v>214</v>
      </c>
      <c r="L2129" s="18">
        <v>44446</v>
      </c>
      <c r="M2129">
        <v>18</v>
      </c>
      <c r="N2129">
        <v>21</v>
      </c>
      <c r="O2129" t="s">
        <v>258</v>
      </c>
      <c r="P2129">
        <v>3</v>
      </c>
      <c r="Q2129">
        <v>2</v>
      </c>
      <c r="R2129">
        <v>0</v>
      </c>
      <c r="S2129">
        <v>0</v>
      </c>
      <c r="T2129">
        <v>1</v>
      </c>
      <c r="U2129">
        <v>1</v>
      </c>
      <c r="V2129">
        <v>1</v>
      </c>
      <c r="W2129">
        <v>940.68</v>
      </c>
      <c r="X2129">
        <v>954.96</v>
      </c>
      <c r="Y2129">
        <v>949.86</v>
      </c>
      <c r="Z2129">
        <v>938.34</v>
      </c>
      <c r="AA2129">
        <v>921.84</v>
      </c>
      <c r="AB2129">
        <v>918.66</v>
      </c>
      <c r="AC2129">
        <v>907.62</v>
      </c>
      <c r="AD2129">
        <v>763.98</v>
      </c>
      <c r="AE2129">
        <v>770.52</v>
      </c>
      <c r="AF2129">
        <v>796.8</v>
      </c>
      <c r="AG2129">
        <v>652.02</v>
      </c>
      <c r="AH2129">
        <v>559.26</v>
      </c>
      <c r="AI2129">
        <v>513.6</v>
      </c>
      <c r="AJ2129">
        <v>278.45999999999998</v>
      </c>
      <c r="AK2129">
        <v>258.36</v>
      </c>
      <c r="AL2129">
        <v>258.89999999999998</v>
      </c>
      <c r="AM2129">
        <v>246.45</v>
      </c>
      <c r="AN2129">
        <v>56.88</v>
      </c>
      <c r="AO2129">
        <v>53.1</v>
      </c>
      <c r="AP2129">
        <v>55.2</v>
      </c>
      <c r="AQ2129">
        <v>89.4</v>
      </c>
      <c r="AR2129">
        <v>833.04</v>
      </c>
      <c r="AS2129">
        <v>950.1</v>
      </c>
      <c r="AT2129">
        <v>948.42</v>
      </c>
      <c r="AU2129">
        <v>61</v>
      </c>
      <c r="AV2129">
        <v>59.75</v>
      </c>
      <c r="AW2129">
        <v>59.5</v>
      </c>
      <c r="AX2129">
        <v>59.25</v>
      </c>
      <c r="AY2129">
        <v>59.25</v>
      </c>
      <c r="AZ2129">
        <v>59</v>
      </c>
      <c r="BA2129">
        <v>58.5</v>
      </c>
      <c r="BB2129">
        <v>58.75</v>
      </c>
      <c r="BC2129">
        <v>60.75</v>
      </c>
      <c r="BD2129">
        <v>62.75</v>
      </c>
      <c r="BE2129">
        <v>64.75</v>
      </c>
      <c r="BF2129">
        <v>66.25</v>
      </c>
      <c r="BG2129">
        <v>69</v>
      </c>
      <c r="BH2129">
        <v>68.5</v>
      </c>
      <c r="BI2129">
        <v>69.5</v>
      </c>
      <c r="BJ2129">
        <v>68.25</v>
      </c>
      <c r="BK2129">
        <v>68</v>
      </c>
      <c r="BL2129">
        <v>66.5</v>
      </c>
      <c r="BM2129">
        <v>65</v>
      </c>
      <c r="BN2129">
        <v>64.25</v>
      </c>
      <c r="BO2129">
        <v>63.25</v>
      </c>
      <c r="BP2129">
        <v>63</v>
      </c>
      <c r="BQ2129">
        <v>62.25</v>
      </c>
      <c r="BR2129">
        <v>61.5</v>
      </c>
      <c r="BS2129">
        <v>-31.572130000000001</v>
      </c>
      <c r="BT2129">
        <v>-53.038229999999999</v>
      </c>
      <c r="BU2129">
        <v>-53.896630000000002</v>
      </c>
      <c r="BV2129">
        <v>-50.631819999999998</v>
      </c>
      <c r="BW2129">
        <v>-50.924489999999999</v>
      </c>
      <c r="BX2129">
        <v>-75.082380000000001</v>
      </c>
      <c r="BY2129">
        <v>-71.254180000000005</v>
      </c>
      <c r="BZ2129">
        <v>45.790649999999999</v>
      </c>
      <c r="CA2129">
        <v>82.237719999999996</v>
      </c>
      <c r="CB2129">
        <v>61.248159999999999</v>
      </c>
      <c r="CC2129">
        <v>121.0125</v>
      </c>
      <c r="CD2129">
        <v>86.431979999999996</v>
      </c>
      <c r="CE2129">
        <v>80.619510000000005</v>
      </c>
      <c r="CF2129">
        <v>19.283069999999999</v>
      </c>
      <c r="CG2129">
        <v>22.587</v>
      </c>
      <c r="CH2129">
        <v>13.456490000000001</v>
      </c>
      <c r="CI2129">
        <v>14.23249</v>
      </c>
      <c r="CJ2129">
        <v>174.79810000000001</v>
      </c>
      <c r="CK2129">
        <v>162.45050000000001</v>
      </c>
      <c r="CL2129">
        <v>232.2167</v>
      </c>
      <c r="CM2129">
        <v>239.54740000000001</v>
      </c>
      <c r="CN2129">
        <v>36.595779999999998</v>
      </c>
      <c r="CO2129">
        <v>3.4013209999999998</v>
      </c>
      <c r="CP2129">
        <v>-27.78303</v>
      </c>
      <c r="CQ2129">
        <v>483.53309999999999</v>
      </c>
      <c r="CR2129">
        <v>811.25289999999995</v>
      </c>
      <c r="CS2129">
        <v>843.38689999999997</v>
      </c>
      <c r="CT2129">
        <v>779.63049999999998</v>
      </c>
      <c r="CU2129">
        <v>530.45749999999998</v>
      </c>
      <c r="CV2129">
        <v>470.60750000000002</v>
      </c>
      <c r="CW2129">
        <v>1136.453</v>
      </c>
      <c r="CX2129">
        <v>1205.8969999999999</v>
      </c>
      <c r="CY2129">
        <v>1219.086</v>
      </c>
      <c r="CZ2129">
        <v>1001.293</v>
      </c>
      <c r="DA2129">
        <v>1965.4929999999999</v>
      </c>
      <c r="DB2129">
        <v>2038.412</v>
      </c>
      <c r="DC2129">
        <v>1458.8810000000001</v>
      </c>
      <c r="DD2129">
        <v>288.88690000000003</v>
      </c>
      <c r="DE2129">
        <v>235.14429999999999</v>
      </c>
      <c r="DF2129">
        <v>207.97569999999999</v>
      </c>
      <c r="DG2129">
        <v>187.60339999999999</v>
      </c>
      <c r="DH2129">
        <v>173.7217</v>
      </c>
      <c r="DI2129">
        <v>212.42359999999999</v>
      </c>
      <c r="DJ2129">
        <v>472.2328</v>
      </c>
      <c r="DK2129">
        <v>709.20029999999997</v>
      </c>
      <c r="DL2129">
        <v>773.62400000000002</v>
      </c>
      <c r="DM2129">
        <v>1107.653</v>
      </c>
      <c r="DN2129">
        <v>1542.4770000000001</v>
      </c>
      <c r="DO2129">
        <v>18</v>
      </c>
      <c r="DP2129">
        <v>21</v>
      </c>
    </row>
    <row r="2130" spans="1:120" hidden="1" x14ac:dyDescent="0.25">
      <c r="A2130" t="str">
        <f t="shared" si="33"/>
        <v>Size_Grp-200 kW and above_Prescribed DA 1-4 (1PM-9PM)_44446_18-21</v>
      </c>
      <c r="B2130" t="s">
        <v>62</v>
      </c>
      <c r="C2130" t="s">
        <v>207</v>
      </c>
      <c r="D2130" t="s">
        <v>61</v>
      </c>
      <c r="E2130" t="s">
        <v>61</v>
      </c>
      <c r="F2130" t="s">
        <v>61</v>
      </c>
      <c r="G2130" t="s">
        <v>61</v>
      </c>
      <c r="H2130" t="s">
        <v>61</v>
      </c>
      <c r="I2130" t="s">
        <v>61</v>
      </c>
      <c r="J2130" t="s">
        <v>102</v>
      </c>
      <c r="K2130" t="s">
        <v>214</v>
      </c>
      <c r="L2130" s="18">
        <v>44446</v>
      </c>
      <c r="M2130">
        <v>18</v>
      </c>
      <c r="N2130">
        <v>21</v>
      </c>
      <c r="O2130" t="s">
        <v>258</v>
      </c>
      <c r="P2130">
        <v>1</v>
      </c>
      <c r="Q2130">
        <v>1</v>
      </c>
      <c r="R2130">
        <v>0</v>
      </c>
      <c r="S2130">
        <v>0</v>
      </c>
      <c r="T2130">
        <v>1</v>
      </c>
      <c r="U2130">
        <v>0</v>
      </c>
      <c r="V2130">
        <v>1</v>
      </c>
      <c r="W2130">
        <v>508.16</v>
      </c>
      <c r="X2130">
        <v>516.64</v>
      </c>
      <c r="Y2130">
        <v>512.79999999999995</v>
      </c>
      <c r="Z2130">
        <v>506.24</v>
      </c>
      <c r="AA2130">
        <v>495.04</v>
      </c>
      <c r="AB2130">
        <v>493.6</v>
      </c>
      <c r="AC2130">
        <v>495.2</v>
      </c>
      <c r="AD2130">
        <v>433.44</v>
      </c>
      <c r="AE2130">
        <v>436.48</v>
      </c>
      <c r="AF2130">
        <v>452</v>
      </c>
      <c r="AG2130">
        <v>354.56</v>
      </c>
      <c r="AH2130">
        <v>291.2</v>
      </c>
      <c r="AI2130">
        <v>260.32</v>
      </c>
      <c r="AJ2130">
        <v>98.24</v>
      </c>
      <c r="AK2130">
        <v>86.24</v>
      </c>
      <c r="AL2130">
        <v>86.08</v>
      </c>
      <c r="AM2130">
        <v>80</v>
      </c>
      <c r="AN2130">
        <v>8.48</v>
      </c>
      <c r="AO2130">
        <v>5.12</v>
      </c>
      <c r="AP2130">
        <v>5.92</v>
      </c>
      <c r="AQ2130">
        <v>29.76</v>
      </c>
      <c r="AR2130">
        <v>434.88</v>
      </c>
      <c r="AS2130">
        <v>513.12</v>
      </c>
      <c r="AT2130">
        <v>509.92</v>
      </c>
      <c r="AU2130">
        <v>55</v>
      </c>
      <c r="AV2130">
        <v>54</v>
      </c>
      <c r="AW2130">
        <v>55</v>
      </c>
      <c r="AX2130">
        <v>55</v>
      </c>
      <c r="AY2130">
        <v>55</v>
      </c>
      <c r="AZ2130">
        <v>55</v>
      </c>
      <c r="BA2130">
        <v>54</v>
      </c>
      <c r="BB2130">
        <v>54</v>
      </c>
      <c r="BC2130">
        <v>55</v>
      </c>
      <c r="BD2130">
        <v>55</v>
      </c>
      <c r="BE2130">
        <v>56</v>
      </c>
      <c r="BF2130">
        <v>58</v>
      </c>
      <c r="BG2130">
        <v>61</v>
      </c>
      <c r="BH2130">
        <v>60</v>
      </c>
      <c r="BI2130">
        <v>61</v>
      </c>
      <c r="BJ2130">
        <v>59.5</v>
      </c>
      <c r="BK2130">
        <v>59</v>
      </c>
      <c r="BL2130">
        <v>58</v>
      </c>
      <c r="BM2130">
        <v>57</v>
      </c>
      <c r="BN2130">
        <v>57</v>
      </c>
      <c r="BO2130">
        <v>57</v>
      </c>
      <c r="BP2130">
        <v>57</v>
      </c>
      <c r="BQ2130">
        <v>57</v>
      </c>
      <c r="BR2130">
        <v>56.5</v>
      </c>
      <c r="BS2130">
        <v>-11.139709999999999</v>
      </c>
      <c r="BT2130">
        <v>-25.94623</v>
      </c>
      <c r="BU2130">
        <v>-24.160340000000001</v>
      </c>
      <c r="BV2130">
        <v>-24.0838</v>
      </c>
      <c r="BW2130">
        <v>-22.838100000000001</v>
      </c>
      <c r="BX2130">
        <v>-40.351289999999999</v>
      </c>
      <c r="BY2130">
        <v>-37.578830000000004</v>
      </c>
      <c r="BZ2130">
        <v>20.62219</v>
      </c>
      <c r="CA2130">
        <v>43.706299999999999</v>
      </c>
      <c r="CB2130">
        <v>31.014279999999999</v>
      </c>
      <c r="CC2130">
        <v>72.436430000000001</v>
      </c>
      <c r="CD2130">
        <v>41.707639999999998</v>
      </c>
      <c r="CE2130">
        <v>31.301480000000002</v>
      </c>
      <c r="CF2130">
        <v>-7.9243699999999997</v>
      </c>
      <c r="CG2130">
        <v>-6.3629379999999998</v>
      </c>
      <c r="CH2130">
        <v>-9.7785720000000005</v>
      </c>
      <c r="CI2130">
        <v>-11.685689999999999</v>
      </c>
      <c r="CJ2130">
        <v>48.900489999999998</v>
      </c>
      <c r="CK2130">
        <v>50.88917</v>
      </c>
      <c r="CL2130">
        <v>76.883849999999995</v>
      </c>
      <c r="CM2130">
        <v>79.703310000000002</v>
      </c>
      <c r="CN2130">
        <v>30.880459999999999</v>
      </c>
      <c r="CO2130">
        <v>9.9360959999999992</v>
      </c>
      <c r="CP2130">
        <v>-9.380096</v>
      </c>
      <c r="CQ2130">
        <v>198.8133</v>
      </c>
      <c r="CR2130">
        <v>351.6071</v>
      </c>
      <c r="CS2130">
        <v>364.45319999999998</v>
      </c>
      <c r="CT2130">
        <v>336.67689999999999</v>
      </c>
      <c r="CU2130">
        <v>226.29949999999999</v>
      </c>
      <c r="CV2130">
        <v>199.4821</v>
      </c>
      <c r="CW2130">
        <v>500.1241</v>
      </c>
      <c r="CX2130">
        <v>529.85530000000006</v>
      </c>
      <c r="CY2130">
        <v>533.98379999999997</v>
      </c>
      <c r="CZ2130">
        <v>437.66140000000001</v>
      </c>
      <c r="DA2130">
        <v>849.9778</v>
      </c>
      <c r="DB2130">
        <v>846.00019999999995</v>
      </c>
      <c r="DC2130">
        <v>596.23749999999995</v>
      </c>
      <c r="DD2130">
        <v>69.613159999999993</v>
      </c>
      <c r="DE2130">
        <v>62.445489999999999</v>
      </c>
      <c r="DF2130">
        <v>66.236009999999993</v>
      </c>
      <c r="DG2130">
        <v>52.404940000000003</v>
      </c>
      <c r="DH2130">
        <v>53.407310000000003</v>
      </c>
      <c r="DI2130">
        <v>75.822479999999999</v>
      </c>
      <c r="DJ2130">
        <v>172.62090000000001</v>
      </c>
      <c r="DK2130">
        <v>280.90699999999998</v>
      </c>
      <c r="DL2130">
        <v>309.48829999999998</v>
      </c>
      <c r="DM2130">
        <v>458.12920000000003</v>
      </c>
      <c r="DN2130">
        <v>645.53520000000003</v>
      </c>
      <c r="DO2130">
        <v>18</v>
      </c>
      <c r="DP2130">
        <v>21</v>
      </c>
    </row>
    <row r="2131" spans="1:120" x14ac:dyDescent="0.25">
      <c r="A2131" t="str">
        <f t="shared" si="33"/>
        <v>AutoDR-No_Prescribed DA 1-4 (1PM-9PM)_44446_18-21</v>
      </c>
      <c r="B2131" t="s">
        <v>62</v>
      </c>
      <c r="C2131" t="s">
        <v>321</v>
      </c>
      <c r="D2131" t="s">
        <v>61</v>
      </c>
      <c r="E2131" t="s">
        <v>61</v>
      </c>
      <c r="F2131" t="s">
        <v>61</v>
      </c>
      <c r="G2131" t="s">
        <v>61</v>
      </c>
      <c r="H2131" t="s">
        <v>97</v>
      </c>
      <c r="I2131" t="s">
        <v>61</v>
      </c>
      <c r="J2131" t="s">
        <v>61</v>
      </c>
      <c r="K2131" t="s">
        <v>214</v>
      </c>
      <c r="L2131" s="18">
        <v>44446</v>
      </c>
      <c r="M2131">
        <v>18</v>
      </c>
      <c r="N2131">
        <v>21</v>
      </c>
      <c r="O2131" t="s">
        <v>258</v>
      </c>
      <c r="P2131">
        <v>4</v>
      </c>
      <c r="Q2131">
        <v>3</v>
      </c>
      <c r="R2131">
        <v>0</v>
      </c>
      <c r="S2131">
        <v>0</v>
      </c>
      <c r="T2131">
        <v>1</v>
      </c>
      <c r="U2131">
        <v>1</v>
      </c>
      <c r="V2131">
        <v>1</v>
      </c>
      <c r="W2131">
        <v>837.22132999999997</v>
      </c>
      <c r="X2131">
        <v>849.89467000000002</v>
      </c>
      <c r="Y2131">
        <v>845.36532999999997</v>
      </c>
      <c r="Z2131">
        <v>835.12400000000002</v>
      </c>
      <c r="AA2131">
        <v>820.45866999999998</v>
      </c>
      <c r="AB2131">
        <v>817.62800000000004</v>
      </c>
      <c r="AC2131">
        <v>807.81732999999997</v>
      </c>
      <c r="AD2131">
        <v>680.12532999999996</v>
      </c>
      <c r="AE2131">
        <v>685.952</v>
      </c>
      <c r="AF2131">
        <v>709.30533000000003</v>
      </c>
      <c r="AG2131">
        <v>580.62132999999994</v>
      </c>
      <c r="AH2131">
        <v>498.15866999999997</v>
      </c>
      <c r="AI2131">
        <v>457.58132999999998</v>
      </c>
      <c r="AJ2131">
        <v>248.59467000000001</v>
      </c>
      <c r="AK2131">
        <v>230.71467000000001</v>
      </c>
      <c r="AL2131">
        <v>231.196</v>
      </c>
      <c r="AM2131">
        <v>220.11867000000001</v>
      </c>
      <c r="AN2131">
        <v>51.614666999999997</v>
      </c>
      <c r="AO2131">
        <v>48.250667</v>
      </c>
      <c r="AP2131">
        <v>50.117333000000002</v>
      </c>
      <c r="AQ2131">
        <v>80.537333000000004</v>
      </c>
      <c r="AR2131">
        <v>741.548</v>
      </c>
      <c r="AS2131">
        <v>845.59466999999995</v>
      </c>
      <c r="AT2131">
        <v>844.1</v>
      </c>
      <c r="AU2131">
        <v>60.833333000000003</v>
      </c>
      <c r="AV2131">
        <v>59.166666999999997</v>
      </c>
      <c r="AW2131">
        <v>59.166666999999997</v>
      </c>
      <c r="AX2131">
        <v>59.166666999999997</v>
      </c>
      <c r="AY2131">
        <v>59.166666999999997</v>
      </c>
      <c r="AZ2131">
        <v>59</v>
      </c>
      <c r="BA2131">
        <v>58.666666999999997</v>
      </c>
      <c r="BB2131">
        <v>58.833333000000003</v>
      </c>
      <c r="BC2131">
        <v>60.166666999999997</v>
      </c>
      <c r="BD2131">
        <v>61.666666999999997</v>
      </c>
      <c r="BE2131">
        <v>64.166667000000004</v>
      </c>
      <c r="BF2131">
        <v>67</v>
      </c>
      <c r="BG2131">
        <v>70.833332999999996</v>
      </c>
      <c r="BH2131">
        <v>71.333332999999996</v>
      </c>
      <c r="BI2131">
        <v>72</v>
      </c>
      <c r="BJ2131">
        <v>71.666667000000004</v>
      </c>
      <c r="BK2131">
        <v>71</v>
      </c>
      <c r="BL2131">
        <v>69.166667000000004</v>
      </c>
      <c r="BM2131">
        <v>67</v>
      </c>
      <c r="BN2131">
        <v>65</v>
      </c>
      <c r="BO2131">
        <v>63.333333000000003</v>
      </c>
      <c r="BP2131">
        <v>63</v>
      </c>
      <c r="BQ2131">
        <v>62.166666999999997</v>
      </c>
      <c r="BR2131">
        <v>61.333333000000003</v>
      </c>
      <c r="BS2131">
        <v>-28.064</v>
      </c>
      <c r="BT2131">
        <v>-47.143230000000003</v>
      </c>
      <c r="BU2131">
        <v>-47.91386</v>
      </c>
      <c r="BV2131">
        <v>-45.01</v>
      </c>
      <c r="BW2131">
        <v>-45.268189999999997</v>
      </c>
      <c r="BX2131">
        <v>-66.741749999999996</v>
      </c>
      <c r="BY2131">
        <v>-63.352110000000003</v>
      </c>
      <c r="BZ2131">
        <v>40.699689999999997</v>
      </c>
      <c r="CA2131">
        <v>73.111170000000001</v>
      </c>
      <c r="CB2131">
        <v>54.457239999999999</v>
      </c>
      <c r="CC2131">
        <v>107.5891</v>
      </c>
      <c r="CD2131">
        <v>76.828440000000001</v>
      </c>
      <c r="CE2131">
        <v>71.650829999999999</v>
      </c>
      <c r="CF2131">
        <v>17.122579999999999</v>
      </c>
      <c r="CG2131">
        <v>20.072780000000002</v>
      </c>
      <c r="CH2131">
        <v>11.95051</v>
      </c>
      <c r="CI2131">
        <v>12.64429</v>
      </c>
      <c r="CJ2131">
        <v>155.38249999999999</v>
      </c>
      <c r="CK2131">
        <v>144.36799999999999</v>
      </c>
      <c r="CL2131">
        <v>206.41909999999999</v>
      </c>
      <c r="CM2131">
        <v>212.94919999999999</v>
      </c>
      <c r="CN2131">
        <v>32.539349999999999</v>
      </c>
      <c r="CO2131">
        <v>3.017989</v>
      </c>
      <c r="CP2131">
        <v>-24.697209999999998</v>
      </c>
      <c r="CQ2131">
        <v>382.05099999999999</v>
      </c>
      <c r="CR2131">
        <v>640.99</v>
      </c>
      <c r="CS2131">
        <v>666.37980000000005</v>
      </c>
      <c r="CT2131">
        <v>616.00450000000001</v>
      </c>
      <c r="CU2131">
        <v>419.12700000000001</v>
      </c>
      <c r="CV2131">
        <v>371.8381</v>
      </c>
      <c r="CW2131">
        <v>897.93859999999995</v>
      </c>
      <c r="CX2131">
        <v>952.80799999999999</v>
      </c>
      <c r="CY2131">
        <v>963.22879999999998</v>
      </c>
      <c r="CZ2131">
        <v>791.14580000000001</v>
      </c>
      <c r="DA2131">
        <v>1552.9839999999999</v>
      </c>
      <c r="DB2131">
        <v>1610.5989999999999</v>
      </c>
      <c r="DC2131">
        <v>1152.6980000000001</v>
      </c>
      <c r="DD2131">
        <v>228.25839999999999</v>
      </c>
      <c r="DE2131">
        <v>185.79390000000001</v>
      </c>
      <c r="DF2131">
        <v>164.32679999999999</v>
      </c>
      <c r="DG2131">
        <v>148.23009999999999</v>
      </c>
      <c r="DH2131">
        <v>137.2621</v>
      </c>
      <c r="DI2131">
        <v>167.84119999999999</v>
      </c>
      <c r="DJ2131">
        <v>373.12290000000002</v>
      </c>
      <c r="DK2131">
        <v>560.35619999999994</v>
      </c>
      <c r="DL2131">
        <v>611.2595</v>
      </c>
      <c r="DM2131">
        <v>875.18280000000004</v>
      </c>
      <c r="DN2131">
        <v>1218.7470000000001</v>
      </c>
      <c r="DO2131">
        <v>18</v>
      </c>
      <c r="DP2131">
        <v>21</v>
      </c>
    </row>
    <row r="2132" spans="1:120" hidden="1" x14ac:dyDescent="0.25">
      <c r="A2132" t="str">
        <f t="shared" si="33"/>
        <v>Industry_Type-1. Agriculture, Mining &amp; Construction_Prescribed DA 1-4 (1PM-9PM)_44446_18-20</v>
      </c>
      <c r="B2132" t="s">
        <v>62</v>
      </c>
      <c r="C2132" t="s">
        <v>211</v>
      </c>
      <c r="D2132" t="s">
        <v>61</v>
      </c>
      <c r="E2132" t="s">
        <v>61</v>
      </c>
      <c r="F2132" t="s">
        <v>61</v>
      </c>
      <c r="G2132" t="s">
        <v>30</v>
      </c>
      <c r="H2132" t="s">
        <v>61</v>
      </c>
      <c r="I2132" t="s">
        <v>61</v>
      </c>
      <c r="J2132" t="s">
        <v>61</v>
      </c>
      <c r="K2132" t="s">
        <v>214</v>
      </c>
      <c r="L2132" s="18">
        <v>44446</v>
      </c>
      <c r="M2132">
        <v>18</v>
      </c>
      <c r="N2132">
        <v>20</v>
      </c>
      <c r="O2132" t="s">
        <v>258</v>
      </c>
      <c r="P2132">
        <v>2</v>
      </c>
      <c r="Q2132">
        <v>2</v>
      </c>
      <c r="R2132">
        <v>0</v>
      </c>
      <c r="S2132">
        <v>0</v>
      </c>
      <c r="T2132">
        <v>1</v>
      </c>
      <c r="U2132">
        <v>1</v>
      </c>
      <c r="V2132">
        <v>1</v>
      </c>
      <c r="W2132">
        <v>890.32</v>
      </c>
      <c r="X2132">
        <v>1110.5999999999999</v>
      </c>
      <c r="Y2132">
        <v>1119.72</v>
      </c>
      <c r="Z2132">
        <v>1127.2</v>
      </c>
      <c r="AA2132">
        <v>1125</v>
      </c>
      <c r="AB2132">
        <v>1122.72</v>
      </c>
      <c r="AC2132">
        <v>1123.8399999999999</v>
      </c>
      <c r="AD2132">
        <v>1127.48</v>
      </c>
      <c r="AE2132">
        <v>1112.96</v>
      </c>
      <c r="AF2132">
        <v>1104.08</v>
      </c>
      <c r="AG2132">
        <v>1110.52</v>
      </c>
      <c r="AH2132">
        <v>1049.52</v>
      </c>
      <c r="AI2132">
        <v>760.28</v>
      </c>
      <c r="AJ2132">
        <v>880.04</v>
      </c>
      <c r="AK2132">
        <v>916.92</v>
      </c>
      <c r="AL2132">
        <v>928.96</v>
      </c>
      <c r="AM2132">
        <v>990.12</v>
      </c>
      <c r="AN2132">
        <v>1048.56</v>
      </c>
      <c r="AO2132">
        <v>1065.6400000000001</v>
      </c>
      <c r="AP2132">
        <v>1061.48</v>
      </c>
      <c r="AQ2132">
        <v>1053.4000000000001</v>
      </c>
      <c r="AR2132">
        <v>1051.04</v>
      </c>
      <c r="AS2132">
        <v>1049.2</v>
      </c>
      <c r="AT2132">
        <v>1023.56</v>
      </c>
      <c r="AU2132">
        <v>59</v>
      </c>
      <c r="AV2132">
        <v>59</v>
      </c>
      <c r="AW2132">
        <v>58</v>
      </c>
      <c r="AX2132">
        <v>58</v>
      </c>
      <c r="AY2132">
        <v>58</v>
      </c>
      <c r="AZ2132">
        <v>58</v>
      </c>
      <c r="BA2132">
        <v>58</v>
      </c>
      <c r="BB2132">
        <v>57</v>
      </c>
      <c r="BC2132">
        <v>57.5</v>
      </c>
      <c r="BD2132">
        <v>60</v>
      </c>
      <c r="BE2132">
        <v>64</v>
      </c>
      <c r="BF2132">
        <v>66.5</v>
      </c>
      <c r="BG2132">
        <v>67.5</v>
      </c>
      <c r="BH2132">
        <v>68</v>
      </c>
      <c r="BI2132">
        <v>67.5</v>
      </c>
      <c r="BJ2132">
        <v>67</v>
      </c>
      <c r="BK2132">
        <v>66.5</v>
      </c>
      <c r="BL2132">
        <v>65</v>
      </c>
      <c r="BM2132">
        <v>64.5</v>
      </c>
      <c r="BN2132">
        <v>62.5</v>
      </c>
      <c r="BO2132">
        <v>60.5</v>
      </c>
      <c r="BP2132">
        <v>60</v>
      </c>
      <c r="BQ2132">
        <v>60</v>
      </c>
      <c r="BR2132">
        <v>59</v>
      </c>
      <c r="BS2132">
        <v>0</v>
      </c>
      <c r="BT2132">
        <v>0</v>
      </c>
      <c r="BU2132">
        <v>0</v>
      </c>
      <c r="BV2132">
        <v>0</v>
      </c>
      <c r="BW2132">
        <v>0</v>
      </c>
      <c r="BX2132">
        <v>0</v>
      </c>
      <c r="BY2132">
        <v>0</v>
      </c>
      <c r="BZ2132">
        <v>0</v>
      </c>
      <c r="CA2132">
        <v>0</v>
      </c>
      <c r="CB2132">
        <v>0</v>
      </c>
      <c r="CC2132">
        <v>0</v>
      </c>
      <c r="CD2132">
        <v>0</v>
      </c>
      <c r="CE2132">
        <v>0</v>
      </c>
      <c r="CF2132">
        <v>0</v>
      </c>
      <c r="CG2132">
        <v>0</v>
      </c>
      <c r="CH2132">
        <v>0</v>
      </c>
      <c r="CI2132">
        <v>0</v>
      </c>
      <c r="CJ2132">
        <v>0</v>
      </c>
      <c r="CK2132">
        <v>0</v>
      </c>
      <c r="CL2132">
        <v>0</v>
      </c>
      <c r="CM2132">
        <v>0</v>
      </c>
      <c r="CN2132">
        <v>0</v>
      </c>
      <c r="CO2132">
        <v>0</v>
      </c>
      <c r="CP2132">
        <v>0</v>
      </c>
      <c r="CQ2132">
        <v>506.30220000000003</v>
      </c>
      <c r="CR2132">
        <v>52.988759999999999</v>
      </c>
      <c r="CS2132">
        <v>42.604579999999999</v>
      </c>
      <c r="CT2132">
        <v>39.007730000000002</v>
      </c>
      <c r="CU2132">
        <v>35.312420000000003</v>
      </c>
      <c r="CV2132">
        <v>35.929049999999997</v>
      </c>
      <c r="CW2132">
        <v>25.097729999999999</v>
      </c>
      <c r="CX2132">
        <v>30.153880000000001</v>
      </c>
      <c r="CY2132">
        <v>37.121119999999998</v>
      </c>
      <c r="CZ2132">
        <v>371.17430000000002</v>
      </c>
      <c r="DA2132">
        <v>668.13909999999998</v>
      </c>
      <c r="DB2132">
        <v>581.60260000000005</v>
      </c>
      <c r="DC2132">
        <v>1689.92</v>
      </c>
      <c r="DD2132">
        <v>1888.93</v>
      </c>
      <c r="DE2132">
        <v>1836.5350000000001</v>
      </c>
      <c r="DF2132">
        <v>1564.508</v>
      </c>
      <c r="DG2132">
        <v>1499.4860000000001</v>
      </c>
      <c r="DH2132">
        <v>1650.6189999999999</v>
      </c>
      <c r="DI2132">
        <v>1850.653</v>
      </c>
      <c r="DJ2132">
        <v>1762.146</v>
      </c>
      <c r="DK2132">
        <v>1981.223</v>
      </c>
      <c r="DL2132">
        <v>1641.9280000000001</v>
      </c>
      <c r="DM2132">
        <v>1507.798</v>
      </c>
      <c r="DN2132">
        <v>1387.357</v>
      </c>
      <c r="DO2132">
        <v>18</v>
      </c>
      <c r="DP2132">
        <v>20</v>
      </c>
    </row>
    <row r="2133" spans="1:120" hidden="1" x14ac:dyDescent="0.25">
      <c r="A2133" t="str">
        <f t="shared" si="33"/>
        <v>All_Prescribed DA 1-4 (1PM-9PM)_44446_18-20</v>
      </c>
      <c r="B2133" t="s">
        <v>62</v>
      </c>
      <c r="C2133" t="s">
        <v>61</v>
      </c>
      <c r="D2133" t="s">
        <v>61</v>
      </c>
      <c r="E2133" t="s">
        <v>61</v>
      </c>
      <c r="F2133" t="s">
        <v>61</v>
      </c>
      <c r="G2133" t="s">
        <v>61</v>
      </c>
      <c r="H2133" t="s">
        <v>61</v>
      </c>
      <c r="I2133" t="s">
        <v>61</v>
      </c>
      <c r="J2133" t="s">
        <v>61</v>
      </c>
      <c r="K2133" t="s">
        <v>214</v>
      </c>
      <c r="L2133" s="18">
        <v>44446</v>
      </c>
      <c r="M2133">
        <v>18</v>
      </c>
      <c r="N2133">
        <v>20</v>
      </c>
      <c r="O2133" t="s">
        <v>258</v>
      </c>
      <c r="P2133">
        <v>2</v>
      </c>
      <c r="Q2133">
        <v>2</v>
      </c>
      <c r="R2133">
        <v>0</v>
      </c>
      <c r="S2133">
        <v>0</v>
      </c>
      <c r="T2133">
        <v>1</v>
      </c>
      <c r="U2133">
        <v>1</v>
      </c>
      <c r="V2133">
        <v>1</v>
      </c>
      <c r="W2133">
        <v>890.32</v>
      </c>
      <c r="X2133">
        <v>1110.5999999999999</v>
      </c>
      <c r="Y2133">
        <v>1119.72</v>
      </c>
      <c r="Z2133">
        <v>1127.2</v>
      </c>
      <c r="AA2133">
        <v>1125</v>
      </c>
      <c r="AB2133">
        <v>1122.72</v>
      </c>
      <c r="AC2133">
        <v>1123.8399999999999</v>
      </c>
      <c r="AD2133">
        <v>1127.48</v>
      </c>
      <c r="AE2133">
        <v>1112.96</v>
      </c>
      <c r="AF2133">
        <v>1104.08</v>
      </c>
      <c r="AG2133">
        <v>1110.52</v>
      </c>
      <c r="AH2133">
        <v>1049.52</v>
      </c>
      <c r="AI2133">
        <v>760.28</v>
      </c>
      <c r="AJ2133">
        <v>880.04</v>
      </c>
      <c r="AK2133">
        <v>916.92</v>
      </c>
      <c r="AL2133">
        <v>928.96</v>
      </c>
      <c r="AM2133">
        <v>990.12</v>
      </c>
      <c r="AN2133">
        <v>1048.56</v>
      </c>
      <c r="AO2133">
        <v>1065.6400000000001</v>
      </c>
      <c r="AP2133">
        <v>1061.48</v>
      </c>
      <c r="AQ2133">
        <v>1053.4000000000001</v>
      </c>
      <c r="AR2133">
        <v>1051.04</v>
      </c>
      <c r="AS2133">
        <v>1049.2</v>
      </c>
      <c r="AT2133">
        <v>1023.56</v>
      </c>
      <c r="AU2133">
        <v>59</v>
      </c>
      <c r="AV2133">
        <v>59</v>
      </c>
      <c r="AW2133">
        <v>58</v>
      </c>
      <c r="AX2133">
        <v>58</v>
      </c>
      <c r="AY2133">
        <v>58</v>
      </c>
      <c r="AZ2133">
        <v>58</v>
      </c>
      <c r="BA2133">
        <v>58</v>
      </c>
      <c r="BB2133">
        <v>57</v>
      </c>
      <c r="BC2133">
        <v>57.5</v>
      </c>
      <c r="BD2133">
        <v>60</v>
      </c>
      <c r="BE2133">
        <v>64</v>
      </c>
      <c r="BF2133">
        <v>66.5</v>
      </c>
      <c r="BG2133">
        <v>67.5</v>
      </c>
      <c r="BH2133">
        <v>68</v>
      </c>
      <c r="BI2133">
        <v>67.5</v>
      </c>
      <c r="BJ2133">
        <v>67</v>
      </c>
      <c r="BK2133">
        <v>66.5</v>
      </c>
      <c r="BL2133">
        <v>65</v>
      </c>
      <c r="BM2133">
        <v>64.5</v>
      </c>
      <c r="BN2133">
        <v>62.5</v>
      </c>
      <c r="BO2133">
        <v>60.5</v>
      </c>
      <c r="BP2133">
        <v>60</v>
      </c>
      <c r="BQ2133">
        <v>60</v>
      </c>
      <c r="BR2133">
        <v>59</v>
      </c>
      <c r="BS2133">
        <v>0</v>
      </c>
      <c r="BT2133">
        <v>0</v>
      </c>
      <c r="BU2133">
        <v>0</v>
      </c>
      <c r="BV2133">
        <v>0</v>
      </c>
      <c r="BW2133">
        <v>0</v>
      </c>
      <c r="BX2133">
        <v>0</v>
      </c>
      <c r="BY2133">
        <v>0</v>
      </c>
      <c r="BZ2133">
        <v>0</v>
      </c>
      <c r="CA2133">
        <v>0</v>
      </c>
      <c r="CB2133">
        <v>0</v>
      </c>
      <c r="CC2133">
        <v>0</v>
      </c>
      <c r="CD2133">
        <v>0</v>
      </c>
      <c r="CE2133">
        <v>0</v>
      </c>
      <c r="CF2133">
        <v>0</v>
      </c>
      <c r="CG2133">
        <v>0</v>
      </c>
      <c r="CH2133">
        <v>0</v>
      </c>
      <c r="CI2133">
        <v>0</v>
      </c>
      <c r="CJ2133">
        <v>0</v>
      </c>
      <c r="CK2133">
        <v>0</v>
      </c>
      <c r="CL2133">
        <v>0</v>
      </c>
      <c r="CM2133">
        <v>0</v>
      </c>
      <c r="CN2133">
        <v>0</v>
      </c>
      <c r="CO2133">
        <v>0</v>
      </c>
      <c r="CP2133">
        <v>0</v>
      </c>
      <c r="CQ2133">
        <v>506.30220000000003</v>
      </c>
      <c r="CR2133">
        <v>52.988759999999999</v>
      </c>
      <c r="CS2133">
        <v>42.604579999999999</v>
      </c>
      <c r="CT2133">
        <v>39.007730000000002</v>
      </c>
      <c r="CU2133">
        <v>35.312420000000003</v>
      </c>
      <c r="CV2133">
        <v>35.929049999999997</v>
      </c>
      <c r="CW2133">
        <v>25.097729999999999</v>
      </c>
      <c r="CX2133">
        <v>30.153880000000001</v>
      </c>
      <c r="CY2133">
        <v>37.121119999999998</v>
      </c>
      <c r="CZ2133">
        <v>371.17430000000002</v>
      </c>
      <c r="DA2133">
        <v>668.13909999999998</v>
      </c>
      <c r="DB2133">
        <v>581.60260000000005</v>
      </c>
      <c r="DC2133">
        <v>1689.92</v>
      </c>
      <c r="DD2133">
        <v>1888.93</v>
      </c>
      <c r="DE2133">
        <v>1836.5350000000001</v>
      </c>
      <c r="DF2133">
        <v>1564.508</v>
      </c>
      <c r="DG2133">
        <v>1499.4860000000001</v>
      </c>
      <c r="DH2133">
        <v>1650.6189999999999</v>
      </c>
      <c r="DI2133">
        <v>1850.653</v>
      </c>
      <c r="DJ2133">
        <v>1762.146</v>
      </c>
      <c r="DK2133">
        <v>1981.223</v>
      </c>
      <c r="DL2133">
        <v>1641.9280000000001</v>
      </c>
      <c r="DM2133">
        <v>1507.798</v>
      </c>
      <c r="DN2133">
        <v>1387.357</v>
      </c>
      <c r="DO2133">
        <v>18</v>
      </c>
      <c r="DP2133">
        <v>20</v>
      </c>
    </row>
    <row r="2134" spans="1:120" hidden="1" x14ac:dyDescent="0.25">
      <c r="A2134" t="str">
        <f t="shared" si="33"/>
        <v>LCA-Greater Bay Area_Prescribed DA 1-4 (1PM-9PM)_44446_Combined</v>
      </c>
      <c r="B2134" t="s">
        <v>62</v>
      </c>
      <c r="C2134" t="s">
        <v>209</v>
      </c>
      <c r="D2134" t="s">
        <v>36</v>
      </c>
      <c r="E2134" t="s">
        <v>61</v>
      </c>
      <c r="F2134" t="s">
        <v>61</v>
      </c>
      <c r="G2134" t="s">
        <v>61</v>
      </c>
      <c r="H2134" t="s">
        <v>61</v>
      </c>
      <c r="I2134" t="s">
        <v>61</v>
      </c>
      <c r="J2134" t="s">
        <v>61</v>
      </c>
      <c r="K2134" t="s">
        <v>214</v>
      </c>
      <c r="L2134" s="18">
        <v>44446</v>
      </c>
      <c r="M2134">
        <v>18</v>
      </c>
      <c r="N2134">
        <v>20</v>
      </c>
      <c r="O2134" t="s">
        <v>258</v>
      </c>
      <c r="P2134">
        <v>5</v>
      </c>
      <c r="Q2134">
        <v>4</v>
      </c>
      <c r="R2134">
        <v>1</v>
      </c>
      <c r="S2134">
        <v>0</v>
      </c>
      <c r="T2134">
        <v>1</v>
      </c>
      <c r="U2134">
        <v>0</v>
      </c>
      <c r="V2134">
        <v>1</v>
      </c>
      <c r="W2134">
        <v>1831</v>
      </c>
      <c r="X2134">
        <v>2065.56</v>
      </c>
      <c r="Y2134">
        <v>2069.58</v>
      </c>
      <c r="Z2134">
        <v>2065.54</v>
      </c>
      <c r="AA2134">
        <v>2046.84</v>
      </c>
      <c r="AB2134">
        <v>2041.38</v>
      </c>
      <c r="AC2134">
        <v>2031.46</v>
      </c>
      <c r="AD2134">
        <v>1891.46</v>
      </c>
      <c r="AE2134">
        <v>1883.48</v>
      </c>
      <c r="AF2134">
        <v>1900.88</v>
      </c>
      <c r="AG2134">
        <v>1762.54</v>
      </c>
      <c r="AH2134">
        <v>1608.78</v>
      </c>
      <c r="AI2134">
        <v>1273.8800000000001</v>
      </c>
      <c r="AJ2134">
        <v>1158.5</v>
      </c>
      <c r="AK2134">
        <v>1175.28</v>
      </c>
      <c r="AL2134">
        <v>1187.8599999999999</v>
      </c>
      <c r="AM2134">
        <v>1236.57</v>
      </c>
      <c r="AN2134">
        <v>1105.44</v>
      </c>
      <c r="AO2134">
        <v>1118.74</v>
      </c>
      <c r="AP2134">
        <v>1116.68</v>
      </c>
      <c r="AQ2134">
        <v>1142.8</v>
      </c>
      <c r="AR2134">
        <v>1884.08</v>
      </c>
      <c r="AS2134">
        <v>1999.3</v>
      </c>
      <c r="AT2134">
        <v>1971.98</v>
      </c>
      <c r="AU2134">
        <v>60.2</v>
      </c>
      <c r="AV2134">
        <v>59.45</v>
      </c>
      <c r="AW2134">
        <v>58.9</v>
      </c>
      <c r="AX2134">
        <v>58.75</v>
      </c>
      <c r="AY2134">
        <v>58.75</v>
      </c>
      <c r="AZ2134">
        <v>58.6</v>
      </c>
      <c r="BA2134">
        <v>58.3</v>
      </c>
      <c r="BB2134">
        <v>58.05</v>
      </c>
      <c r="BC2134">
        <v>59.45</v>
      </c>
      <c r="BD2134">
        <v>61.65</v>
      </c>
      <c r="BE2134">
        <v>64.45</v>
      </c>
      <c r="BF2134">
        <v>66.349999999999994</v>
      </c>
      <c r="BG2134">
        <v>68.400000000000006</v>
      </c>
      <c r="BH2134">
        <v>68.3</v>
      </c>
      <c r="BI2134">
        <v>68.7</v>
      </c>
      <c r="BJ2134">
        <v>67.75</v>
      </c>
      <c r="BK2134">
        <v>67.400000000000006</v>
      </c>
      <c r="BL2134">
        <v>65.900000000000006</v>
      </c>
      <c r="BM2134">
        <v>64.8</v>
      </c>
      <c r="BN2134">
        <v>63.55</v>
      </c>
      <c r="BO2134">
        <v>62.15</v>
      </c>
      <c r="BP2134">
        <v>61.8</v>
      </c>
      <c r="BQ2134">
        <v>61.35</v>
      </c>
      <c r="BR2134">
        <v>60.5</v>
      </c>
      <c r="BS2134">
        <v>-31.572130000000001</v>
      </c>
      <c r="BT2134">
        <v>-53.038229999999999</v>
      </c>
      <c r="BU2134">
        <v>-53.896630000000002</v>
      </c>
      <c r="BV2134">
        <v>-50.631819999999998</v>
      </c>
      <c r="BW2134">
        <v>-50.924489999999999</v>
      </c>
      <c r="BX2134">
        <v>-75.082380000000001</v>
      </c>
      <c r="BY2134">
        <v>-71.254180000000005</v>
      </c>
      <c r="BZ2134">
        <v>45.790649999999999</v>
      </c>
      <c r="CA2134">
        <v>82.237719999999996</v>
      </c>
      <c r="CB2134">
        <v>61.248159999999999</v>
      </c>
      <c r="CC2134">
        <v>121.0125</v>
      </c>
      <c r="CD2134">
        <v>86.431979999999996</v>
      </c>
      <c r="CE2134">
        <v>80.619510000000005</v>
      </c>
      <c r="CF2134">
        <v>19.283069999999999</v>
      </c>
      <c r="CG2134">
        <v>22.587</v>
      </c>
      <c r="CH2134">
        <v>13.456490000000001</v>
      </c>
      <c r="CI2134">
        <v>14.23249</v>
      </c>
      <c r="CJ2134">
        <v>174.79810000000001</v>
      </c>
      <c r="CK2134">
        <v>162.45050000000001</v>
      </c>
      <c r="CL2134">
        <v>232.2167</v>
      </c>
      <c r="CM2134">
        <v>239.54740000000001</v>
      </c>
      <c r="CN2134">
        <v>36.595779999999998</v>
      </c>
      <c r="CO2134">
        <v>3.4013209999999998</v>
      </c>
      <c r="CP2134">
        <v>-27.78303</v>
      </c>
      <c r="CQ2134">
        <v>989.83529999999996</v>
      </c>
      <c r="CR2134">
        <v>864.24170000000004</v>
      </c>
      <c r="CS2134">
        <v>885.99149999999997</v>
      </c>
      <c r="CT2134">
        <v>818.63819999999998</v>
      </c>
      <c r="CU2134">
        <v>565.76990000000001</v>
      </c>
      <c r="CV2134">
        <v>506.53660000000002</v>
      </c>
      <c r="CW2134">
        <v>1161.5509999999999</v>
      </c>
      <c r="CX2134">
        <v>1236.0509999999999</v>
      </c>
      <c r="CY2134">
        <v>1256.2070000000001</v>
      </c>
      <c r="CZ2134">
        <v>1372.4670000000001</v>
      </c>
      <c r="DA2134">
        <v>2633.6320000000001</v>
      </c>
      <c r="DB2134">
        <v>2620.0149999999999</v>
      </c>
      <c r="DC2134">
        <v>3148.8009999999999</v>
      </c>
      <c r="DD2134">
        <v>2177.817</v>
      </c>
      <c r="DE2134">
        <v>2071.6790000000001</v>
      </c>
      <c r="DF2134">
        <v>1772.4829999999999</v>
      </c>
      <c r="DG2134">
        <v>1687.09</v>
      </c>
      <c r="DH2134">
        <v>1824.34</v>
      </c>
      <c r="DI2134">
        <v>2063.076</v>
      </c>
      <c r="DJ2134">
        <v>2234.3780000000002</v>
      </c>
      <c r="DK2134">
        <v>2690.4229999999998</v>
      </c>
      <c r="DL2134">
        <v>2415.5520000000001</v>
      </c>
      <c r="DM2134">
        <v>2615.451</v>
      </c>
      <c r="DN2134">
        <v>2929.8339999999998</v>
      </c>
      <c r="DO2134">
        <v>18</v>
      </c>
      <c r="DP2134">
        <v>21</v>
      </c>
    </row>
    <row r="2135" spans="1:120" hidden="1" x14ac:dyDescent="0.25">
      <c r="A2135" t="str">
        <f t="shared" si="33"/>
        <v>Aggregator-Blue Zone Resources, LLC_Prescribed DA 1-4 (1PM-9PM)_44446_Combined</v>
      </c>
      <c r="B2135" t="s">
        <v>62</v>
      </c>
      <c r="C2135" t="s">
        <v>261</v>
      </c>
      <c r="D2135" t="s">
        <v>61</v>
      </c>
      <c r="E2135" t="s">
        <v>61</v>
      </c>
      <c r="F2135" t="s">
        <v>262</v>
      </c>
      <c r="G2135" t="s">
        <v>61</v>
      </c>
      <c r="H2135" t="s">
        <v>61</v>
      </c>
      <c r="I2135" t="s">
        <v>61</v>
      </c>
      <c r="J2135" t="s">
        <v>61</v>
      </c>
      <c r="K2135" t="s">
        <v>214</v>
      </c>
      <c r="L2135" s="18">
        <v>44446</v>
      </c>
      <c r="M2135">
        <v>18</v>
      </c>
      <c r="N2135">
        <v>20</v>
      </c>
      <c r="O2135" t="s">
        <v>258</v>
      </c>
      <c r="P2135">
        <v>6</v>
      </c>
      <c r="Q2135">
        <v>5</v>
      </c>
      <c r="R2135">
        <v>1</v>
      </c>
      <c r="S2135">
        <v>0</v>
      </c>
      <c r="T2135">
        <v>1</v>
      </c>
      <c r="U2135">
        <v>0</v>
      </c>
      <c r="V2135">
        <v>1</v>
      </c>
      <c r="W2135">
        <v>1727.5413000000001</v>
      </c>
      <c r="X2135">
        <v>1960.4947</v>
      </c>
      <c r="Y2135">
        <v>1965.0853</v>
      </c>
      <c r="Z2135">
        <v>1962.3240000000001</v>
      </c>
      <c r="AA2135">
        <v>1945.4586999999999</v>
      </c>
      <c r="AB2135">
        <v>1940.348</v>
      </c>
      <c r="AC2135">
        <v>1931.6573000000001</v>
      </c>
      <c r="AD2135">
        <v>1807.6052999999999</v>
      </c>
      <c r="AE2135">
        <v>1798.912</v>
      </c>
      <c r="AF2135">
        <v>1813.3852999999999</v>
      </c>
      <c r="AG2135">
        <v>1691.1413</v>
      </c>
      <c r="AH2135">
        <v>1547.6786999999999</v>
      </c>
      <c r="AI2135">
        <v>1217.8613</v>
      </c>
      <c r="AJ2135">
        <v>1128.6347000000001</v>
      </c>
      <c r="AK2135">
        <v>1147.6347000000001</v>
      </c>
      <c r="AL2135">
        <v>1160.1559999999999</v>
      </c>
      <c r="AM2135">
        <v>1210.2387000000001</v>
      </c>
      <c r="AN2135">
        <v>1100.1747</v>
      </c>
      <c r="AO2135">
        <v>1113.8906999999999</v>
      </c>
      <c r="AP2135">
        <v>1111.5972999999999</v>
      </c>
      <c r="AQ2135">
        <v>1133.9373000000001</v>
      </c>
      <c r="AR2135">
        <v>1792.588</v>
      </c>
      <c r="AS2135">
        <v>1894.7946999999999</v>
      </c>
      <c r="AT2135">
        <v>1867.66</v>
      </c>
      <c r="AU2135">
        <v>60.222222000000002</v>
      </c>
      <c r="AV2135">
        <v>59.111111000000001</v>
      </c>
      <c r="AW2135">
        <v>58.777777999999998</v>
      </c>
      <c r="AX2135">
        <v>58.777777999999998</v>
      </c>
      <c r="AY2135">
        <v>58.777777999999998</v>
      </c>
      <c r="AZ2135">
        <v>58.666666999999997</v>
      </c>
      <c r="BA2135">
        <v>58.444443999999997</v>
      </c>
      <c r="BB2135">
        <v>58.222222000000002</v>
      </c>
      <c r="BC2135">
        <v>59.277777999999998</v>
      </c>
      <c r="BD2135">
        <v>61.111111000000001</v>
      </c>
      <c r="BE2135">
        <v>64.111110999999994</v>
      </c>
      <c r="BF2135">
        <v>66.833332999999996</v>
      </c>
      <c r="BG2135">
        <v>69.722222000000002</v>
      </c>
      <c r="BH2135">
        <v>70.222222000000002</v>
      </c>
      <c r="BI2135">
        <v>70.5</v>
      </c>
      <c r="BJ2135">
        <v>70.111110999999994</v>
      </c>
      <c r="BK2135">
        <v>69.5</v>
      </c>
      <c r="BL2135">
        <v>67.777777999999998</v>
      </c>
      <c r="BM2135">
        <v>66.166667000000004</v>
      </c>
      <c r="BN2135">
        <v>64.166667000000004</v>
      </c>
      <c r="BO2135">
        <v>62.388888999999999</v>
      </c>
      <c r="BP2135">
        <v>62</v>
      </c>
      <c r="BQ2135">
        <v>61.444443999999997</v>
      </c>
      <c r="BR2135">
        <v>60.555556000000003</v>
      </c>
      <c r="BS2135">
        <v>-28.064</v>
      </c>
      <c r="BT2135">
        <v>-47.143230000000003</v>
      </c>
      <c r="BU2135">
        <v>-47.91386</v>
      </c>
      <c r="BV2135">
        <v>-45.01</v>
      </c>
      <c r="BW2135">
        <v>-45.268189999999997</v>
      </c>
      <c r="BX2135">
        <v>-66.741749999999996</v>
      </c>
      <c r="BY2135">
        <v>-63.352110000000003</v>
      </c>
      <c r="BZ2135">
        <v>40.699689999999997</v>
      </c>
      <c r="CA2135">
        <v>73.111170000000001</v>
      </c>
      <c r="CB2135">
        <v>54.457239999999999</v>
      </c>
      <c r="CC2135">
        <v>107.5891</v>
      </c>
      <c r="CD2135">
        <v>76.828440000000001</v>
      </c>
      <c r="CE2135">
        <v>71.650829999999999</v>
      </c>
      <c r="CF2135">
        <v>17.122579999999999</v>
      </c>
      <c r="CG2135">
        <v>20.072780000000002</v>
      </c>
      <c r="CH2135">
        <v>11.95051</v>
      </c>
      <c r="CI2135">
        <v>12.64429</v>
      </c>
      <c r="CJ2135">
        <v>155.38249999999999</v>
      </c>
      <c r="CK2135">
        <v>144.36799999999999</v>
      </c>
      <c r="CL2135">
        <v>206.41909999999999</v>
      </c>
      <c r="CM2135">
        <v>212.94919999999999</v>
      </c>
      <c r="CN2135">
        <v>32.539349999999999</v>
      </c>
      <c r="CO2135">
        <v>3.017989</v>
      </c>
      <c r="CP2135">
        <v>-24.697209999999998</v>
      </c>
      <c r="CQ2135">
        <v>888.35310000000004</v>
      </c>
      <c r="CR2135">
        <v>693.9787</v>
      </c>
      <c r="CS2135">
        <v>708.98440000000005</v>
      </c>
      <c r="CT2135">
        <v>655.01220000000001</v>
      </c>
      <c r="CU2135">
        <v>454.43939999999998</v>
      </c>
      <c r="CV2135">
        <v>407.7672</v>
      </c>
      <c r="CW2135">
        <v>923.03629999999998</v>
      </c>
      <c r="CX2135">
        <v>982.96190000000001</v>
      </c>
      <c r="CY2135">
        <v>1000.35</v>
      </c>
      <c r="CZ2135">
        <v>1162.32</v>
      </c>
      <c r="DA2135">
        <v>2221.123</v>
      </c>
      <c r="DB2135">
        <v>2192.201</v>
      </c>
      <c r="DC2135">
        <v>2842.6179999999999</v>
      </c>
      <c r="DD2135">
        <v>2117.1880000000001</v>
      </c>
      <c r="DE2135">
        <v>2022.329</v>
      </c>
      <c r="DF2135">
        <v>1728.8340000000001</v>
      </c>
      <c r="DG2135">
        <v>1647.7159999999999</v>
      </c>
      <c r="DH2135">
        <v>1787.8810000000001</v>
      </c>
      <c r="DI2135">
        <v>2018.4939999999999</v>
      </c>
      <c r="DJ2135">
        <v>2135.268</v>
      </c>
      <c r="DK2135">
        <v>2541.5790000000002</v>
      </c>
      <c r="DL2135">
        <v>2253.1880000000001</v>
      </c>
      <c r="DM2135">
        <v>2382.9810000000002</v>
      </c>
      <c r="DN2135">
        <v>2606.1039999999998</v>
      </c>
      <c r="DO2135">
        <v>18</v>
      </c>
      <c r="DP2135">
        <v>21</v>
      </c>
    </row>
    <row r="2136" spans="1:120" x14ac:dyDescent="0.25">
      <c r="A2136" t="str">
        <f t="shared" si="33"/>
        <v>AutoDR-No_Prescribed DA 1-4 (1PM-9PM)_44446_Combined</v>
      </c>
      <c r="B2136" t="s">
        <v>62</v>
      </c>
      <c r="C2136" t="s">
        <v>321</v>
      </c>
      <c r="D2136" t="s">
        <v>61</v>
      </c>
      <c r="E2136" t="s">
        <v>61</v>
      </c>
      <c r="F2136" t="s">
        <v>61</v>
      </c>
      <c r="G2136" t="s">
        <v>61</v>
      </c>
      <c r="H2136" t="s">
        <v>97</v>
      </c>
      <c r="I2136" t="s">
        <v>61</v>
      </c>
      <c r="J2136" t="s">
        <v>61</v>
      </c>
      <c r="K2136" t="s">
        <v>214</v>
      </c>
      <c r="L2136" s="18">
        <v>44446</v>
      </c>
      <c r="M2136">
        <v>18</v>
      </c>
      <c r="N2136">
        <v>20</v>
      </c>
      <c r="O2136" t="s">
        <v>258</v>
      </c>
      <c r="P2136">
        <v>6</v>
      </c>
      <c r="Q2136">
        <v>5</v>
      </c>
      <c r="R2136">
        <v>1</v>
      </c>
      <c r="S2136">
        <v>0</v>
      </c>
      <c r="T2136">
        <v>1</v>
      </c>
      <c r="U2136">
        <v>0</v>
      </c>
      <c r="V2136">
        <v>1</v>
      </c>
      <c r="W2136">
        <v>1727.5413000000001</v>
      </c>
      <c r="X2136">
        <v>1960.4947</v>
      </c>
      <c r="Y2136">
        <v>1965.0853</v>
      </c>
      <c r="Z2136">
        <v>1962.3240000000001</v>
      </c>
      <c r="AA2136">
        <v>1945.4586999999999</v>
      </c>
      <c r="AB2136">
        <v>1940.348</v>
      </c>
      <c r="AC2136">
        <v>1931.6573000000001</v>
      </c>
      <c r="AD2136">
        <v>1807.6052999999999</v>
      </c>
      <c r="AE2136">
        <v>1798.912</v>
      </c>
      <c r="AF2136">
        <v>1813.3852999999999</v>
      </c>
      <c r="AG2136">
        <v>1691.1413</v>
      </c>
      <c r="AH2136">
        <v>1547.6786999999999</v>
      </c>
      <c r="AI2136">
        <v>1217.8613</v>
      </c>
      <c r="AJ2136">
        <v>1128.6347000000001</v>
      </c>
      <c r="AK2136">
        <v>1147.6347000000001</v>
      </c>
      <c r="AL2136">
        <v>1160.1559999999999</v>
      </c>
      <c r="AM2136">
        <v>1210.2387000000001</v>
      </c>
      <c r="AN2136">
        <v>1100.1747</v>
      </c>
      <c r="AO2136">
        <v>1113.8906999999999</v>
      </c>
      <c r="AP2136">
        <v>1111.5972999999999</v>
      </c>
      <c r="AQ2136">
        <v>1133.9373000000001</v>
      </c>
      <c r="AR2136">
        <v>1792.588</v>
      </c>
      <c r="AS2136">
        <v>1894.7946999999999</v>
      </c>
      <c r="AT2136">
        <v>1867.66</v>
      </c>
      <c r="AU2136">
        <v>60.222222000000002</v>
      </c>
      <c r="AV2136">
        <v>59.111111000000001</v>
      </c>
      <c r="AW2136">
        <v>58.777777999999998</v>
      </c>
      <c r="AX2136">
        <v>58.777777999999998</v>
      </c>
      <c r="AY2136">
        <v>58.777777999999998</v>
      </c>
      <c r="AZ2136">
        <v>58.666666999999997</v>
      </c>
      <c r="BA2136">
        <v>58.444443999999997</v>
      </c>
      <c r="BB2136">
        <v>58.222222000000002</v>
      </c>
      <c r="BC2136">
        <v>59.277777999999998</v>
      </c>
      <c r="BD2136">
        <v>61.111111000000001</v>
      </c>
      <c r="BE2136">
        <v>64.111110999999994</v>
      </c>
      <c r="BF2136">
        <v>66.833332999999996</v>
      </c>
      <c r="BG2136">
        <v>69.722222000000002</v>
      </c>
      <c r="BH2136">
        <v>70.222222000000002</v>
      </c>
      <c r="BI2136">
        <v>70.5</v>
      </c>
      <c r="BJ2136">
        <v>70.111110999999994</v>
      </c>
      <c r="BK2136">
        <v>69.5</v>
      </c>
      <c r="BL2136">
        <v>67.777777999999998</v>
      </c>
      <c r="BM2136">
        <v>66.166667000000004</v>
      </c>
      <c r="BN2136">
        <v>64.166667000000004</v>
      </c>
      <c r="BO2136">
        <v>62.388888999999999</v>
      </c>
      <c r="BP2136">
        <v>62</v>
      </c>
      <c r="BQ2136">
        <v>61.444443999999997</v>
      </c>
      <c r="BR2136">
        <v>60.555556000000003</v>
      </c>
      <c r="BS2136">
        <v>-28.064</v>
      </c>
      <c r="BT2136">
        <v>-47.143230000000003</v>
      </c>
      <c r="BU2136">
        <v>-47.91386</v>
      </c>
      <c r="BV2136">
        <v>-45.01</v>
      </c>
      <c r="BW2136">
        <v>-45.268189999999997</v>
      </c>
      <c r="BX2136">
        <v>-66.741749999999996</v>
      </c>
      <c r="BY2136">
        <v>-63.352110000000003</v>
      </c>
      <c r="BZ2136">
        <v>40.699689999999997</v>
      </c>
      <c r="CA2136">
        <v>73.111170000000001</v>
      </c>
      <c r="CB2136">
        <v>54.457239999999999</v>
      </c>
      <c r="CC2136">
        <v>107.5891</v>
      </c>
      <c r="CD2136">
        <v>76.828440000000001</v>
      </c>
      <c r="CE2136">
        <v>71.650829999999999</v>
      </c>
      <c r="CF2136">
        <v>17.122579999999999</v>
      </c>
      <c r="CG2136">
        <v>20.072780000000002</v>
      </c>
      <c r="CH2136">
        <v>11.95051</v>
      </c>
      <c r="CI2136">
        <v>12.64429</v>
      </c>
      <c r="CJ2136">
        <v>155.38249999999999</v>
      </c>
      <c r="CK2136">
        <v>144.36799999999999</v>
      </c>
      <c r="CL2136">
        <v>206.41909999999999</v>
      </c>
      <c r="CM2136">
        <v>212.94919999999999</v>
      </c>
      <c r="CN2136">
        <v>32.539349999999999</v>
      </c>
      <c r="CO2136">
        <v>3.017989</v>
      </c>
      <c r="CP2136">
        <v>-24.697209999999998</v>
      </c>
      <c r="CQ2136">
        <v>888.35310000000004</v>
      </c>
      <c r="CR2136">
        <v>693.9787</v>
      </c>
      <c r="CS2136">
        <v>708.98440000000005</v>
      </c>
      <c r="CT2136">
        <v>655.01220000000001</v>
      </c>
      <c r="CU2136">
        <v>454.43939999999998</v>
      </c>
      <c r="CV2136">
        <v>407.7672</v>
      </c>
      <c r="CW2136">
        <v>923.03629999999998</v>
      </c>
      <c r="CX2136">
        <v>982.96190000000001</v>
      </c>
      <c r="CY2136">
        <v>1000.35</v>
      </c>
      <c r="CZ2136">
        <v>1162.32</v>
      </c>
      <c r="DA2136">
        <v>2221.123</v>
      </c>
      <c r="DB2136">
        <v>2192.201</v>
      </c>
      <c r="DC2136">
        <v>2842.6179999999999</v>
      </c>
      <c r="DD2136">
        <v>2117.1880000000001</v>
      </c>
      <c r="DE2136">
        <v>2022.329</v>
      </c>
      <c r="DF2136">
        <v>1728.8340000000001</v>
      </c>
      <c r="DG2136">
        <v>1647.7159999999999</v>
      </c>
      <c r="DH2136">
        <v>1787.8810000000001</v>
      </c>
      <c r="DI2136">
        <v>2018.4939999999999</v>
      </c>
      <c r="DJ2136">
        <v>2135.268</v>
      </c>
      <c r="DK2136">
        <v>2541.5790000000002</v>
      </c>
      <c r="DL2136">
        <v>2253.1880000000001</v>
      </c>
      <c r="DM2136">
        <v>2382.9810000000002</v>
      </c>
      <c r="DN2136">
        <v>2606.1039999999998</v>
      </c>
      <c r="DO2136">
        <v>18</v>
      </c>
      <c r="DP2136">
        <v>21</v>
      </c>
    </row>
    <row r="2137" spans="1:120" hidden="1" x14ac:dyDescent="0.25">
      <c r="A2137" t="str">
        <f t="shared" si="33"/>
        <v>All_Prescribed DA 1-4 (1PM-9PM)_44446_Combined</v>
      </c>
      <c r="B2137" t="s">
        <v>62</v>
      </c>
      <c r="C2137" t="s">
        <v>61</v>
      </c>
      <c r="D2137" t="s">
        <v>61</v>
      </c>
      <c r="E2137" t="s">
        <v>61</v>
      </c>
      <c r="F2137" t="s">
        <v>61</v>
      </c>
      <c r="G2137" t="s">
        <v>61</v>
      </c>
      <c r="H2137" t="s">
        <v>61</v>
      </c>
      <c r="I2137" t="s">
        <v>61</v>
      </c>
      <c r="J2137" t="s">
        <v>61</v>
      </c>
      <c r="K2137" t="s">
        <v>214</v>
      </c>
      <c r="L2137" s="18">
        <v>44446</v>
      </c>
      <c r="M2137">
        <v>18</v>
      </c>
      <c r="N2137">
        <v>20</v>
      </c>
      <c r="O2137" t="s">
        <v>258</v>
      </c>
      <c r="P2137">
        <v>9</v>
      </c>
      <c r="Q2137">
        <v>8</v>
      </c>
      <c r="R2137">
        <v>1</v>
      </c>
      <c r="S2137">
        <v>0</v>
      </c>
      <c r="T2137">
        <v>1</v>
      </c>
      <c r="U2137">
        <v>0</v>
      </c>
      <c r="V2137">
        <v>1</v>
      </c>
      <c r="W2137">
        <v>1657.6552999999999</v>
      </c>
      <c r="X2137">
        <v>1888.8378</v>
      </c>
      <c r="Y2137">
        <v>1894.3213000000001</v>
      </c>
      <c r="Z2137">
        <v>1892.6068</v>
      </c>
      <c r="AA2137">
        <v>1877.4812999999999</v>
      </c>
      <c r="AB2137">
        <v>1872.8644999999999</v>
      </c>
      <c r="AC2137">
        <v>1865.4467999999999</v>
      </c>
      <c r="AD2137">
        <v>1775.5563</v>
      </c>
      <c r="AE2137">
        <v>1782.4213</v>
      </c>
      <c r="AF2137">
        <v>1814.8822</v>
      </c>
      <c r="AG2137">
        <v>1748.0636999999999</v>
      </c>
      <c r="AH2137">
        <v>1621.4422</v>
      </c>
      <c r="AI2137">
        <v>1305.377</v>
      </c>
      <c r="AJ2137">
        <v>1243.7203</v>
      </c>
      <c r="AK2137">
        <v>1269.2953</v>
      </c>
      <c r="AL2137">
        <v>1279.0032000000001</v>
      </c>
      <c r="AM2137">
        <v>1336.7705000000001</v>
      </c>
      <c r="AN2137">
        <v>1221.5895</v>
      </c>
      <c r="AO2137">
        <v>1249.306</v>
      </c>
      <c r="AP2137">
        <v>1240.386</v>
      </c>
      <c r="AQ2137">
        <v>1229.8502000000001</v>
      </c>
      <c r="AR2137">
        <v>1736.2945</v>
      </c>
      <c r="AS2137">
        <v>1823.7687000000001</v>
      </c>
      <c r="AT2137">
        <v>1796.8675000000001</v>
      </c>
      <c r="AU2137">
        <v>60.879629999999999</v>
      </c>
      <c r="AV2137">
        <v>59.518518999999998</v>
      </c>
      <c r="AW2137">
        <v>59.231481000000002</v>
      </c>
      <c r="AX2137">
        <v>59.231481000000002</v>
      </c>
      <c r="AY2137">
        <v>59.037036999999998</v>
      </c>
      <c r="AZ2137">
        <v>58.648147999999999</v>
      </c>
      <c r="BA2137">
        <v>58.324074000000003</v>
      </c>
      <c r="BB2137">
        <v>58.490741</v>
      </c>
      <c r="BC2137">
        <v>60.416666999999997</v>
      </c>
      <c r="BD2137">
        <v>62.592593000000001</v>
      </c>
      <c r="BE2137">
        <v>66.398148000000006</v>
      </c>
      <c r="BF2137">
        <v>69.935185000000004</v>
      </c>
      <c r="BG2137">
        <v>73.268518999999998</v>
      </c>
      <c r="BH2137">
        <v>74.092592999999994</v>
      </c>
      <c r="BI2137">
        <v>74.305555999999996</v>
      </c>
      <c r="BJ2137">
        <v>74.388889000000006</v>
      </c>
      <c r="BK2137">
        <v>73.953704000000002</v>
      </c>
      <c r="BL2137">
        <v>72.129630000000006</v>
      </c>
      <c r="BM2137">
        <v>69.814814999999996</v>
      </c>
      <c r="BN2137">
        <v>66.907407000000006</v>
      </c>
      <c r="BO2137">
        <v>64.388889000000006</v>
      </c>
      <c r="BP2137">
        <v>63.5</v>
      </c>
      <c r="BQ2137">
        <v>62.462963000000002</v>
      </c>
      <c r="BR2137">
        <v>61.268518999999998</v>
      </c>
      <c r="BS2137">
        <v>-25.014530000000001</v>
      </c>
      <c r="BT2137">
        <v>-41.580590000000001</v>
      </c>
      <c r="BU2137">
        <v>-42.402090000000001</v>
      </c>
      <c r="BV2137">
        <v>-39.687649999999998</v>
      </c>
      <c r="BW2137">
        <v>-40.00132</v>
      </c>
      <c r="BX2137">
        <v>-56.498049999999999</v>
      </c>
      <c r="BY2137">
        <v>-50.996510000000001</v>
      </c>
      <c r="BZ2137">
        <v>35.21866</v>
      </c>
      <c r="CA2137">
        <v>62.590130000000002</v>
      </c>
      <c r="CB2137">
        <v>42.755710000000001</v>
      </c>
      <c r="CC2137">
        <v>93.69932</v>
      </c>
      <c r="CD2137">
        <v>69.736890000000002</v>
      </c>
      <c r="CE2137">
        <v>60.120750000000001</v>
      </c>
      <c r="CF2137">
        <v>13.19314</v>
      </c>
      <c r="CG2137">
        <v>14.84689</v>
      </c>
      <c r="CH2137">
        <v>6.2678770000000004</v>
      </c>
      <c r="CI2137">
        <v>-5.8797050000000004</v>
      </c>
      <c r="CJ2137">
        <v>149.32769999999999</v>
      </c>
      <c r="CK2137">
        <v>124.5958</v>
      </c>
      <c r="CL2137">
        <v>173.89570000000001</v>
      </c>
      <c r="CM2137">
        <v>183.27680000000001</v>
      </c>
      <c r="CN2137">
        <v>31.2395</v>
      </c>
      <c r="CO2137">
        <v>2.053833</v>
      </c>
      <c r="CP2137">
        <v>-21.455290000000002</v>
      </c>
      <c r="CQ2137">
        <v>798.88499999999999</v>
      </c>
      <c r="CR2137">
        <v>543.81399999999996</v>
      </c>
      <c r="CS2137">
        <v>552.86559999999997</v>
      </c>
      <c r="CT2137">
        <v>510.7</v>
      </c>
      <c r="CU2137">
        <v>356.27589999999998</v>
      </c>
      <c r="CV2137">
        <v>322.3082</v>
      </c>
      <c r="CW2137">
        <v>720.26520000000005</v>
      </c>
      <c r="CX2137">
        <v>765.31489999999997</v>
      </c>
      <c r="CY2137">
        <v>777.90769999999998</v>
      </c>
      <c r="CZ2137">
        <v>979.81079999999997</v>
      </c>
      <c r="DA2137">
        <v>1865.7329999999999</v>
      </c>
      <c r="DB2137">
        <v>1821.008</v>
      </c>
      <c r="DC2137">
        <v>2579.125</v>
      </c>
      <c r="DD2137">
        <v>2065.8919999999998</v>
      </c>
      <c r="DE2137">
        <v>1983.1110000000001</v>
      </c>
      <c r="DF2137">
        <v>1692.771</v>
      </c>
      <c r="DG2137">
        <v>1622.8630000000001</v>
      </c>
      <c r="DH2137">
        <v>1758.9670000000001</v>
      </c>
      <c r="DI2137">
        <v>1993.434</v>
      </c>
      <c r="DJ2137">
        <v>2063.7359999999999</v>
      </c>
      <c r="DK2137">
        <v>2425.3049999999998</v>
      </c>
      <c r="DL2137">
        <v>2117.297</v>
      </c>
      <c r="DM2137">
        <v>2178.4290000000001</v>
      </c>
      <c r="DN2137">
        <v>2320.8519999999999</v>
      </c>
      <c r="DO2137">
        <v>18</v>
      </c>
      <c r="DP2137">
        <v>21</v>
      </c>
    </row>
    <row r="2138" spans="1:120" hidden="1" x14ac:dyDescent="0.25">
      <c r="A2138" t="str">
        <f t="shared" si="33"/>
        <v>Industry_Type-1. Agriculture, Mining &amp; Construction_Prescribed DA 1-4 (1PM-9PM)_44446_Combined</v>
      </c>
      <c r="B2138" t="s">
        <v>62</v>
      </c>
      <c r="C2138" t="s">
        <v>211</v>
      </c>
      <c r="D2138" t="s">
        <v>61</v>
      </c>
      <c r="E2138" t="s">
        <v>61</v>
      </c>
      <c r="F2138" t="s">
        <v>61</v>
      </c>
      <c r="G2138" t="s">
        <v>30</v>
      </c>
      <c r="H2138" t="s">
        <v>61</v>
      </c>
      <c r="I2138" t="s">
        <v>61</v>
      </c>
      <c r="J2138" t="s">
        <v>61</v>
      </c>
      <c r="K2138" t="s">
        <v>214</v>
      </c>
      <c r="L2138" s="18">
        <v>44446</v>
      </c>
      <c r="M2138">
        <v>18</v>
      </c>
      <c r="N2138">
        <v>20</v>
      </c>
      <c r="O2138" t="s">
        <v>258</v>
      </c>
      <c r="P2138">
        <v>3</v>
      </c>
      <c r="Q2138">
        <v>3</v>
      </c>
      <c r="R2138">
        <v>1</v>
      </c>
      <c r="S2138">
        <v>0</v>
      </c>
      <c r="T2138">
        <v>1</v>
      </c>
      <c r="U2138">
        <v>0</v>
      </c>
      <c r="V2138">
        <v>1</v>
      </c>
      <c r="W2138">
        <v>1398.48</v>
      </c>
      <c r="X2138">
        <v>1627.24</v>
      </c>
      <c r="Y2138">
        <v>1632.52</v>
      </c>
      <c r="Z2138">
        <v>1633.44</v>
      </c>
      <c r="AA2138">
        <v>1620.04</v>
      </c>
      <c r="AB2138">
        <v>1616.32</v>
      </c>
      <c r="AC2138">
        <v>1619.04</v>
      </c>
      <c r="AD2138">
        <v>1560.92</v>
      </c>
      <c r="AE2138">
        <v>1549.44</v>
      </c>
      <c r="AF2138">
        <v>1556.08</v>
      </c>
      <c r="AG2138">
        <v>1465.08</v>
      </c>
      <c r="AH2138">
        <v>1340.72</v>
      </c>
      <c r="AI2138">
        <v>1020.6</v>
      </c>
      <c r="AJ2138">
        <v>978.28</v>
      </c>
      <c r="AK2138">
        <v>1003.16</v>
      </c>
      <c r="AL2138">
        <v>1015.04</v>
      </c>
      <c r="AM2138">
        <v>1070.1199999999999</v>
      </c>
      <c r="AN2138">
        <v>1057.04</v>
      </c>
      <c r="AO2138">
        <v>1070.76</v>
      </c>
      <c r="AP2138">
        <v>1067.4000000000001</v>
      </c>
      <c r="AQ2138">
        <v>1083.1600000000001</v>
      </c>
      <c r="AR2138">
        <v>1485.92</v>
      </c>
      <c r="AS2138">
        <v>1562.32</v>
      </c>
      <c r="AT2138">
        <v>1533.48</v>
      </c>
      <c r="AU2138">
        <v>57.666666999999997</v>
      </c>
      <c r="AV2138">
        <v>57.333333000000003</v>
      </c>
      <c r="AW2138">
        <v>57</v>
      </c>
      <c r="AX2138">
        <v>57</v>
      </c>
      <c r="AY2138">
        <v>57</v>
      </c>
      <c r="AZ2138">
        <v>57</v>
      </c>
      <c r="BA2138">
        <v>56.666666999999997</v>
      </c>
      <c r="BB2138">
        <v>56</v>
      </c>
      <c r="BC2138">
        <v>56.666666999999997</v>
      </c>
      <c r="BD2138">
        <v>58.333333000000003</v>
      </c>
      <c r="BE2138">
        <v>61.333333000000003</v>
      </c>
      <c r="BF2138">
        <v>63.666666999999997</v>
      </c>
      <c r="BG2138">
        <v>65.333332999999996</v>
      </c>
      <c r="BH2138">
        <v>65.333332999999996</v>
      </c>
      <c r="BI2138">
        <v>65.333332999999996</v>
      </c>
      <c r="BJ2138">
        <v>64.5</v>
      </c>
      <c r="BK2138">
        <v>64</v>
      </c>
      <c r="BL2138">
        <v>62.666666999999997</v>
      </c>
      <c r="BM2138">
        <v>62</v>
      </c>
      <c r="BN2138">
        <v>60.666666999999997</v>
      </c>
      <c r="BO2138">
        <v>59.333333000000003</v>
      </c>
      <c r="BP2138">
        <v>59</v>
      </c>
      <c r="BQ2138">
        <v>59</v>
      </c>
      <c r="BR2138">
        <v>58.166666999999997</v>
      </c>
      <c r="BS2138">
        <v>-11.139709999999999</v>
      </c>
      <c r="BT2138">
        <v>-25.94623</v>
      </c>
      <c r="BU2138">
        <v>-24.160340000000001</v>
      </c>
      <c r="BV2138">
        <v>-24.0838</v>
      </c>
      <c r="BW2138">
        <v>-22.838100000000001</v>
      </c>
      <c r="BX2138">
        <v>-40.351289999999999</v>
      </c>
      <c r="BY2138">
        <v>-37.578830000000004</v>
      </c>
      <c r="BZ2138">
        <v>20.62219</v>
      </c>
      <c r="CA2138">
        <v>43.706299999999999</v>
      </c>
      <c r="CB2138">
        <v>31.014279999999999</v>
      </c>
      <c r="CC2138">
        <v>72.436430000000001</v>
      </c>
      <c r="CD2138">
        <v>41.707639999999998</v>
      </c>
      <c r="CE2138">
        <v>31.301480000000002</v>
      </c>
      <c r="CF2138">
        <v>-7.9243699999999997</v>
      </c>
      <c r="CG2138">
        <v>-6.3629379999999998</v>
      </c>
      <c r="CH2138">
        <v>-9.7785720000000005</v>
      </c>
      <c r="CI2138">
        <v>-11.685689999999999</v>
      </c>
      <c r="CJ2138">
        <v>48.900489999999998</v>
      </c>
      <c r="CK2138">
        <v>50.88917</v>
      </c>
      <c r="CL2138">
        <v>76.883849999999995</v>
      </c>
      <c r="CM2138">
        <v>79.703310000000002</v>
      </c>
      <c r="CN2138">
        <v>30.880459999999999</v>
      </c>
      <c r="CO2138">
        <v>9.9360959999999992</v>
      </c>
      <c r="CP2138">
        <v>-9.380096</v>
      </c>
      <c r="CQ2138">
        <v>705.1155</v>
      </c>
      <c r="CR2138">
        <v>404.59589999999997</v>
      </c>
      <c r="CS2138">
        <v>407.05779999999999</v>
      </c>
      <c r="CT2138">
        <v>375.68470000000002</v>
      </c>
      <c r="CU2138">
        <v>261.61189999999999</v>
      </c>
      <c r="CV2138">
        <v>235.41120000000001</v>
      </c>
      <c r="CW2138">
        <v>525.22190000000001</v>
      </c>
      <c r="CX2138">
        <v>560.00919999999996</v>
      </c>
      <c r="CY2138">
        <v>571.10490000000004</v>
      </c>
      <c r="CZ2138">
        <v>808.83569999999997</v>
      </c>
      <c r="DA2138">
        <v>1518.117</v>
      </c>
      <c r="DB2138">
        <v>1427.6030000000001</v>
      </c>
      <c r="DC2138">
        <v>2286.1570000000002</v>
      </c>
      <c r="DD2138">
        <v>1958.5429999999999</v>
      </c>
      <c r="DE2138">
        <v>1898.98</v>
      </c>
      <c r="DF2138">
        <v>1630.7439999999999</v>
      </c>
      <c r="DG2138">
        <v>1551.8910000000001</v>
      </c>
      <c r="DH2138">
        <v>1704.0260000000001</v>
      </c>
      <c r="DI2138">
        <v>1926.4749999999999</v>
      </c>
      <c r="DJ2138">
        <v>1934.7660000000001</v>
      </c>
      <c r="DK2138">
        <v>2262.13</v>
      </c>
      <c r="DL2138">
        <v>1951.4159999999999</v>
      </c>
      <c r="DM2138">
        <v>1965.9269999999999</v>
      </c>
      <c r="DN2138">
        <v>2032.8920000000001</v>
      </c>
      <c r="DO2138">
        <v>18</v>
      </c>
      <c r="DP2138">
        <v>21</v>
      </c>
    </row>
    <row r="2139" spans="1:120" hidden="1" x14ac:dyDescent="0.25">
      <c r="A2139" t="str">
        <f t="shared" si="33"/>
        <v>Size_Grp-200 kW and above_Prescribed DA 1-4 (1PM-9PM)_44446_Combined</v>
      </c>
      <c r="B2139" t="s">
        <v>62</v>
      </c>
      <c r="C2139" t="s">
        <v>207</v>
      </c>
      <c r="D2139" t="s">
        <v>61</v>
      </c>
      <c r="E2139" t="s">
        <v>61</v>
      </c>
      <c r="F2139" t="s">
        <v>61</v>
      </c>
      <c r="G2139" t="s">
        <v>61</v>
      </c>
      <c r="H2139" t="s">
        <v>61</v>
      </c>
      <c r="I2139" t="s">
        <v>61</v>
      </c>
      <c r="J2139" t="s">
        <v>102</v>
      </c>
      <c r="K2139" t="s">
        <v>214</v>
      </c>
      <c r="L2139" s="18">
        <v>44446</v>
      </c>
      <c r="M2139">
        <v>18</v>
      </c>
      <c r="N2139">
        <v>20</v>
      </c>
      <c r="O2139" t="s">
        <v>258</v>
      </c>
      <c r="P2139">
        <v>3</v>
      </c>
      <c r="Q2139">
        <v>3</v>
      </c>
      <c r="R2139">
        <v>1</v>
      </c>
      <c r="S2139">
        <v>0</v>
      </c>
      <c r="T2139">
        <v>1</v>
      </c>
      <c r="U2139">
        <v>0</v>
      </c>
      <c r="V2139">
        <v>1</v>
      </c>
      <c r="W2139">
        <v>1398.48</v>
      </c>
      <c r="X2139">
        <v>1627.24</v>
      </c>
      <c r="Y2139">
        <v>1632.52</v>
      </c>
      <c r="Z2139">
        <v>1633.44</v>
      </c>
      <c r="AA2139">
        <v>1620.04</v>
      </c>
      <c r="AB2139">
        <v>1616.32</v>
      </c>
      <c r="AC2139">
        <v>1619.04</v>
      </c>
      <c r="AD2139">
        <v>1560.92</v>
      </c>
      <c r="AE2139">
        <v>1549.44</v>
      </c>
      <c r="AF2139">
        <v>1556.08</v>
      </c>
      <c r="AG2139">
        <v>1465.08</v>
      </c>
      <c r="AH2139">
        <v>1340.72</v>
      </c>
      <c r="AI2139">
        <v>1020.6</v>
      </c>
      <c r="AJ2139">
        <v>978.28</v>
      </c>
      <c r="AK2139">
        <v>1003.16</v>
      </c>
      <c r="AL2139">
        <v>1015.04</v>
      </c>
      <c r="AM2139">
        <v>1070.1199999999999</v>
      </c>
      <c r="AN2139">
        <v>1057.04</v>
      </c>
      <c r="AO2139">
        <v>1070.76</v>
      </c>
      <c r="AP2139">
        <v>1067.4000000000001</v>
      </c>
      <c r="AQ2139">
        <v>1083.1600000000001</v>
      </c>
      <c r="AR2139">
        <v>1485.92</v>
      </c>
      <c r="AS2139">
        <v>1562.32</v>
      </c>
      <c r="AT2139">
        <v>1533.48</v>
      </c>
      <c r="AU2139">
        <v>57.666666999999997</v>
      </c>
      <c r="AV2139">
        <v>57.333333000000003</v>
      </c>
      <c r="AW2139">
        <v>57</v>
      </c>
      <c r="AX2139">
        <v>57</v>
      </c>
      <c r="AY2139">
        <v>57</v>
      </c>
      <c r="AZ2139">
        <v>57</v>
      </c>
      <c r="BA2139">
        <v>56.666666999999997</v>
      </c>
      <c r="BB2139">
        <v>56</v>
      </c>
      <c r="BC2139">
        <v>56.666666999999997</v>
      </c>
      <c r="BD2139">
        <v>58.333333000000003</v>
      </c>
      <c r="BE2139">
        <v>61.333333000000003</v>
      </c>
      <c r="BF2139">
        <v>63.666666999999997</v>
      </c>
      <c r="BG2139">
        <v>65.333332999999996</v>
      </c>
      <c r="BH2139">
        <v>65.333332999999996</v>
      </c>
      <c r="BI2139">
        <v>65.333332999999996</v>
      </c>
      <c r="BJ2139">
        <v>64.5</v>
      </c>
      <c r="BK2139">
        <v>64</v>
      </c>
      <c r="BL2139">
        <v>62.666666999999997</v>
      </c>
      <c r="BM2139">
        <v>62</v>
      </c>
      <c r="BN2139">
        <v>60.666666999999997</v>
      </c>
      <c r="BO2139">
        <v>59.333333000000003</v>
      </c>
      <c r="BP2139">
        <v>59</v>
      </c>
      <c r="BQ2139">
        <v>59</v>
      </c>
      <c r="BR2139">
        <v>58.166666999999997</v>
      </c>
      <c r="BS2139">
        <v>-11.139709999999999</v>
      </c>
      <c r="BT2139">
        <v>-25.94623</v>
      </c>
      <c r="BU2139">
        <v>-24.160340000000001</v>
      </c>
      <c r="BV2139">
        <v>-24.0838</v>
      </c>
      <c r="BW2139">
        <v>-22.838100000000001</v>
      </c>
      <c r="BX2139">
        <v>-40.351289999999999</v>
      </c>
      <c r="BY2139">
        <v>-37.578830000000004</v>
      </c>
      <c r="BZ2139">
        <v>20.62219</v>
      </c>
      <c r="CA2139">
        <v>43.706299999999999</v>
      </c>
      <c r="CB2139">
        <v>31.014279999999999</v>
      </c>
      <c r="CC2139">
        <v>72.436430000000001</v>
      </c>
      <c r="CD2139">
        <v>41.707639999999998</v>
      </c>
      <c r="CE2139">
        <v>31.301480000000002</v>
      </c>
      <c r="CF2139">
        <v>-7.9243699999999997</v>
      </c>
      <c r="CG2139">
        <v>-6.3629379999999998</v>
      </c>
      <c r="CH2139">
        <v>-9.7785720000000005</v>
      </c>
      <c r="CI2139">
        <v>-11.685689999999999</v>
      </c>
      <c r="CJ2139">
        <v>48.900489999999998</v>
      </c>
      <c r="CK2139">
        <v>50.88917</v>
      </c>
      <c r="CL2139">
        <v>76.883849999999995</v>
      </c>
      <c r="CM2139">
        <v>79.703310000000002</v>
      </c>
      <c r="CN2139">
        <v>30.880459999999999</v>
      </c>
      <c r="CO2139">
        <v>9.9360959999999992</v>
      </c>
      <c r="CP2139">
        <v>-9.380096</v>
      </c>
      <c r="CQ2139">
        <v>705.1155</v>
      </c>
      <c r="CR2139">
        <v>404.59589999999997</v>
      </c>
      <c r="CS2139">
        <v>407.05779999999999</v>
      </c>
      <c r="CT2139">
        <v>375.68470000000002</v>
      </c>
      <c r="CU2139">
        <v>261.61189999999999</v>
      </c>
      <c r="CV2139">
        <v>235.41120000000001</v>
      </c>
      <c r="CW2139">
        <v>525.22190000000001</v>
      </c>
      <c r="CX2139">
        <v>560.00919999999996</v>
      </c>
      <c r="CY2139">
        <v>571.10490000000004</v>
      </c>
      <c r="CZ2139">
        <v>808.83569999999997</v>
      </c>
      <c r="DA2139">
        <v>1518.117</v>
      </c>
      <c r="DB2139">
        <v>1427.6030000000001</v>
      </c>
      <c r="DC2139">
        <v>2286.1570000000002</v>
      </c>
      <c r="DD2139">
        <v>1958.5429999999999</v>
      </c>
      <c r="DE2139">
        <v>1898.98</v>
      </c>
      <c r="DF2139">
        <v>1630.7439999999999</v>
      </c>
      <c r="DG2139">
        <v>1551.8910000000001</v>
      </c>
      <c r="DH2139">
        <v>1704.0260000000001</v>
      </c>
      <c r="DI2139">
        <v>1926.4749999999999</v>
      </c>
      <c r="DJ2139">
        <v>1934.7660000000001</v>
      </c>
      <c r="DK2139">
        <v>2262.13</v>
      </c>
      <c r="DL2139">
        <v>1951.4159999999999</v>
      </c>
      <c r="DM2139">
        <v>1965.9269999999999</v>
      </c>
      <c r="DN2139">
        <v>2032.8920000000001</v>
      </c>
      <c r="DO2139">
        <v>18</v>
      </c>
      <c r="DP2139">
        <v>21</v>
      </c>
    </row>
    <row r="2140" spans="1:120" x14ac:dyDescent="0.25">
      <c r="A2140" t="str">
        <f t="shared" si="33"/>
        <v>AutoDR-Yes_All CBP_44447</v>
      </c>
      <c r="B2140" t="s">
        <v>62</v>
      </c>
      <c r="C2140" t="s">
        <v>322</v>
      </c>
      <c r="D2140" t="s">
        <v>61</v>
      </c>
      <c r="E2140" t="s">
        <v>61</v>
      </c>
      <c r="F2140" t="s">
        <v>61</v>
      </c>
      <c r="G2140" t="s">
        <v>61</v>
      </c>
      <c r="H2140" t="s">
        <v>98</v>
      </c>
      <c r="I2140" t="s">
        <v>61</v>
      </c>
      <c r="J2140" t="s">
        <v>61</v>
      </c>
      <c r="K2140" t="s">
        <v>197</v>
      </c>
      <c r="L2140" s="18">
        <v>44447</v>
      </c>
      <c r="M2140">
        <v>18</v>
      </c>
      <c r="N2140">
        <v>21</v>
      </c>
      <c r="O2140" t="s">
        <v>258</v>
      </c>
      <c r="P2140">
        <v>3</v>
      </c>
      <c r="Q2140">
        <v>3</v>
      </c>
      <c r="R2140">
        <v>0</v>
      </c>
      <c r="S2140">
        <v>0</v>
      </c>
      <c r="T2140">
        <v>1</v>
      </c>
      <c r="U2140">
        <v>0</v>
      </c>
      <c r="V2140">
        <v>1</v>
      </c>
      <c r="W2140">
        <v>30</v>
      </c>
      <c r="X2140">
        <v>29.78</v>
      </c>
      <c r="Y2140">
        <v>29.72</v>
      </c>
      <c r="Z2140">
        <v>29.64</v>
      </c>
      <c r="AA2140">
        <v>29.72</v>
      </c>
      <c r="AB2140">
        <v>29.84</v>
      </c>
      <c r="AC2140">
        <v>46.24</v>
      </c>
      <c r="AD2140">
        <v>66.16</v>
      </c>
      <c r="AE2140">
        <v>64.48</v>
      </c>
      <c r="AF2140">
        <v>77.2</v>
      </c>
      <c r="AG2140">
        <v>115.24</v>
      </c>
      <c r="AH2140">
        <v>123.68</v>
      </c>
      <c r="AI2140">
        <v>133.88</v>
      </c>
      <c r="AJ2140">
        <v>134.80000000000001</v>
      </c>
      <c r="AK2140">
        <v>130.84</v>
      </c>
      <c r="AL2140">
        <v>127.32</v>
      </c>
      <c r="AM2140">
        <v>142.76</v>
      </c>
      <c r="AN2140">
        <v>105.8</v>
      </c>
      <c r="AO2140">
        <v>111.12</v>
      </c>
      <c r="AP2140">
        <v>117.68</v>
      </c>
      <c r="AQ2140">
        <v>92.88</v>
      </c>
      <c r="AR2140">
        <v>31.12</v>
      </c>
      <c r="AS2140">
        <v>29.84</v>
      </c>
      <c r="AT2140">
        <v>29.84</v>
      </c>
      <c r="AU2140">
        <v>62.333333000000003</v>
      </c>
      <c r="AV2140">
        <v>61.333333000000003</v>
      </c>
      <c r="AW2140">
        <v>60.5</v>
      </c>
      <c r="AX2140">
        <v>59.5</v>
      </c>
      <c r="AY2140">
        <v>59</v>
      </c>
      <c r="AZ2140">
        <v>58.166666999999997</v>
      </c>
      <c r="BA2140">
        <v>58</v>
      </c>
      <c r="BB2140">
        <v>58.5</v>
      </c>
      <c r="BC2140">
        <v>61.333333000000003</v>
      </c>
      <c r="BD2140">
        <v>65.333332999999996</v>
      </c>
      <c r="BE2140">
        <v>70.833332999999996</v>
      </c>
      <c r="BF2140">
        <v>79.666667000000004</v>
      </c>
      <c r="BG2140">
        <v>85.666667000000004</v>
      </c>
      <c r="BH2140">
        <v>87.5</v>
      </c>
      <c r="BI2140">
        <v>85.5</v>
      </c>
      <c r="BJ2140">
        <v>80.333332999999996</v>
      </c>
      <c r="BK2140">
        <v>77.833332999999996</v>
      </c>
      <c r="BL2140">
        <v>76.166667000000004</v>
      </c>
      <c r="BM2140">
        <v>74</v>
      </c>
      <c r="BN2140">
        <v>71</v>
      </c>
      <c r="BO2140">
        <v>67.166667000000004</v>
      </c>
      <c r="BP2140">
        <v>64.333332999999996</v>
      </c>
      <c r="BQ2140">
        <v>63</v>
      </c>
      <c r="BR2140">
        <v>62.5</v>
      </c>
      <c r="BS2140">
        <v>-0.39302680000000001</v>
      </c>
      <c r="BT2140">
        <v>-0.28307959999999999</v>
      </c>
      <c r="BU2140">
        <v>-0.40925260000000002</v>
      </c>
      <c r="BV2140">
        <v>-0.26049040000000001</v>
      </c>
      <c r="BW2140">
        <v>-0.33570499999999998</v>
      </c>
      <c r="BX2140">
        <v>1.629413</v>
      </c>
      <c r="BY2140">
        <v>3.8027869999999999</v>
      </c>
      <c r="BZ2140">
        <v>-0.3373408</v>
      </c>
      <c r="CA2140">
        <v>-1.1846909999999999</v>
      </c>
      <c r="CB2140">
        <v>-4.1951790000000004</v>
      </c>
      <c r="CC2140">
        <v>-0.37811280000000003</v>
      </c>
      <c r="CD2140">
        <v>2.1531509999999998</v>
      </c>
      <c r="CE2140">
        <v>-2.2060469999999999</v>
      </c>
      <c r="CF2140">
        <v>-1.5335270000000001</v>
      </c>
      <c r="CG2140">
        <v>-2.3286859999999998</v>
      </c>
      <c r="CH2140">
        <v>-3.5904159999999998</v>
      </c>
      <c r="CI2140">
        <v>-14.522970000000001</v>
      </c>
      <c r="CJ2140">
        <v>11.45825</v>
      </c>
      <c r="CK2140">
        <v>-1.4795780000000001</v>
      </c>
      <c r="CL2140">
        <v>-5.7608569999999997</v>
      </c>
      <c r="CM2140">
        <v>-2.6175000000000002</v>
      </c>
      <c r="CN2140">
        <v>2.372201</v>
      </c>
      <c r="CO2140">
        <v>-0.50306439999999997</v>
      </c>
      <c r="CP2140">
        <v>0.13266230000000001</v>
      </c>
      <c r="CQ2140">
        <v>5.2517300000000003E-2</v>
      </c>
      <c r="CR2140">
        <v>4.1737999999999997E-2</v>
      </c>
      <c r="CS2140">
        <v>3.9553699999999997E-2</v>
      </c>
      <c r="CT2140">
        <v>3.8281500000000003E-2</v>
      </c>
      <c r="CU2140">
        <v>4.3177899999999998E-2</v>
      </c>
      <c r="CV2140">
        <v>1.091855</v>
      </c>
      <c r="CW2140">
        <v>6.3783630000000002</v>
      </c>
      <c r="CX2140">
        <v>4.1192299999999999</v>
      </c>
      <c r="CY2140">
        <v>2.5059909999999999</v>
      </c>
      <c r="CZ2140">
        <v>1.326837</v>
      </c>
      <c r="DA2140">
        <v>6.2517449999999997</v>
      </c>
      <c r="DB2140">
        <v>4.3444529999999997</v>
      </c>
      <c r="DC2140">
        <v>4.7957510000000001</v>
      </c>
      <c r="DD2140">
        <v>2.0058829999999999</v>
      </c>
      <c r="DE2140">
        <v>3.7095410000000002</v>
      </c>
      <c r="DF2140">
        <v>2.1914690000000001</v>
      </c>
      <c r="DG2140">
        <v>7.2447990000000004</v>
      </c>
      <c r="DH2140">
        <v>2.499698</v>
      </c>
      <c r="DI2140">
        <v>10.53687</v>
      </c>
      <c r="DJ2140">
        <v>11.225479999999999</v>
      </c>
      <c r="DK2140">
        <v>11.22409</v>
      </c>
      <c r="DL2140">
        <v>5.7723560000000003</v>
      </c>
      <c r="DM2140">
        <v>0.71764839999999996</v>
      </c>
      <c r="DN2140">
        <v>0.63210900000000003</v>
      </c>
      <c r="DO2140">
        <v>18</v>
      </c>
      <c r="DP2140">
        <v>21</v>
      </c>
    </row>
    <row r="2141" spans="1:120" hidden="1" x14ac:dyDescent="0.25">
      <c r="A2141" t="str">
        <f t="shared" si="33"/>
        <v>Aggregator-Enersponse_All CBP_44447</v>
      </c>
      <c r="B2141" t="s">
        <v>62</v>
      </c>
      <c r="C2141" t="s">
        <v>219</v>
      </c>
      <c r="D2141" t="s">
        <v>61</v>
      </c>
      <c r="E2141" t="s">
        <v>61</v>
      </c>
      <c r="F2141" t="s">
        <v>107</v>
      </c>
      <c r="G2141" t="s">
        <v>61</v>
      </c>
      <c r="H2141" t="s">
        <v>61</v>
      </c>
      <c r="I2141" t="s">
        <v>61</v>
      </c>
      <c r="J2141" t="s">
        <v>61</v>
      </c>
      <c r="K2141" t="s">
        <v>197</v>
      </c>
      <c r="L2141" s="18">
        <v>44447</v>
      </c>
      <c r="M2141">
        <v>18</v>
      </c>
      <c r="N2141">
        <v>21</v>
      </c>
      <c r="O2141" t="s">
        <v>258</v>
      </c>
      <c r="P2141">
        <v>3</v>
      </c>
      <c r="Q2141">
        <v>3</v>
      </c>
      <c r="R2141">
        <v>0</v>
      </c>
      <c r="S2141">
        <v>0</v>
      </c>
      <c r="T2141">
        <v>1</v>
      </c>
      <c r="U2141">
        <v>0</v>
      </c>
      <c r="V2141">
        <v>1</v>
      </c>
      <c r="W2141">
        <v>30</v>
      </c>
      <c r="X2141">
        <v>29.78</v>
      </c>
      <c r="Y2141">
        <v>29.72</v>
      </c>
      <c r="Z2141">
        <v>29.64</v>
      </c>
      <c r="AA2141">
        <v>29.72</v>
      </c>
      <c r="AB2141">
        <v>29.84</v>
      </c>
      <c r="AC2141">
        <v>46.24</v>
      </c>
      <c r="AD2141">
        <v>66.16</v>
      </c>
      <c r="AE2141">
        <v>64.48</v>
      </c>
      <c r="AF2141">
        <v>77.2</v>
      </c>
      <c r="AG2141">
        <v>115.24</v>
      </c>
      <c r="AH2141">
        <v>123.68</v>
      </c>
      <c r="AI2141">
        <v>133.88</v>
      </c>
      <c r="AJ2141">
        <v>134.80000000000001</v>
      </c>
      <c r="AK2141">
        <v>130.84</v>
      </c>
      <c r="AL2141">
        <v>127.32</v>
      </c>
      <c r="AM2141">
        <v>142.76</v>
      </c>
      <c r="AN2141">
        <v>105.8</v>
      </c>
      <c r="AO2141">
        <v>111.12</v>
      </c>
      <c r="AP2141">
        <v>117.68</v>
      </c>
      <c r="AQ2141">
        <v>92.88</v>
      </c>
      <c r="AR2141">
        <v>31.12</v>
      </c>
      <c r="AS2141">
        <v>29.84</v>
      </c>
      <c r="AT2141">
        <v>29.84</v>
      </c>
      <c r="AU2141">
        <v>62.333333000000003</v>
      </c>
      <c r="AV2141">
        <v>61.333333000000003</v>
      </c>
      <c r="AW2141">
        <v>60.5</v>
      </c>
      <c r="AX2141">
        <v>59.5</v>
      </c>
      <c r="AY2141">
        <v>59</v>
      </c>
      <c r="AZ2141">
        <v>58.166666999999997</v>
      </c>
      <c r="BA2141">
        <v>58</v>
      </c>
      <c r="BB2141">
        <v>58.5</v>
      </c>
      <c r="BC2141">
        <v>61.333333000000003</v>
      </c>
      <c r="BD2141">
        <v>65.333332999999996</v>
      </c>
      <c r="BE2141">
        <v>70.833332999999996</v>
      </c>
      <c r="BF2141">
        <v>79.666667000000004</v>
      </c>
      <c r="BG2141">
        <v>85.666667000000004</v>
      </c>
      <c r="BH2141">
        <v>87.5</v>
      </c>
      <c r="BI2141">
        <v>85.5</v>
      </c>
      <c r="BJ2141">
        <v>80.333332999999996</v>
      </c>
      <c r="BK2141">
        <v>77.833332999999996</v>
      </c>
      <c r="BL2141">
        <v>76.166667000000004</v>
      </c>
      <c r="BM2141">
        <v>74</v>
      </c>
      <c r="BN2141">
        <v>71</v>
      </c>
      <c r="BO2141">
        <v>67.166667000000004</v>
      </c>
      <c r="BP2141">
        <v>64.333332999999996</v>
      </c>
      <c r="BQ2141">
        <v>63</v>
      </c>
      <c r="BR2141">
        <v>62.5</v>
      </c>
      <c r="BS2141">
        <v>-0.39302680000000001</v>
      </c>
      <c r="BT2141">
        <v>-0.28307959999999999</v>
      </c>
      <c r="BU2141">
        <v>-0.40925260000000002</v>
      </c>
      <c r="BV2141">
        <v>-0.26049040000000001</v>
      </c>
      <c r="BW2141">
        <v>-0.33570499999999998</v>
      </c>
      <c r="BX2141">
        <v>1.629413</v>
      </c>
      <c r="BY2141">
        <v>3.8027869999999999</v>
      </c>
      <c r="BZ2141">
        <v>-0.3373408</v>
      </c>
      <c r="CA2141">
        <v>-1.1846909999999999</v>
      </c>
      <c r="CB2141">
        <v>-4.1951790000000004</v>
      </c>
      <c r="CC2141">
        <v>-0.37811280000000003</v>
      </c>
      <c r="CD2141">
        <v>2.1531509999999998</v>
      </c>
      <c r="CE2141">
        <v>-2.2060469999999999</v>
      </c>
      <c r="CF2141">
        <v>-1.5335270000000001</v>
      </c>
      <c r="CG2141">
        <v>-2.3286859999999998</v>
      </c>
      <c r="CH2141">
        <v>-3.5904159999999998</v>
      </c>
      <c r="CI2141">
        <v>-14.522970000000001</v>
      </c>
      <c r="CJ2141">
        <v>11.45825</v>
      </c>
      <c r="CK2141">
        <v>-1.4795780000000001</v>
      </c>
      <c r="CL2141">
        <v>-5.7608569999999997</v>
      </c>
      <c r="CM2141">
        <v>-2.6175000000000002</v>
      </c>
      <c r="CN2141">
        <v>2.372201</v>
      </c>
      <c r="CO2141">
        <v>-0.50306439999999997</v>
      </c>
      <c r="CP2141">
        <v>0.13266230000000001</v>
      </c>
      <c r="CQ2141">
        <v>5.2517300000000003E-2</v>
      </c>
      <c r="CR2141">
        <v>4.1737999999999997E-2</v>
      </c>
      <c r="CS2141">
        <v>3.9553699999999997E-2</v>
      </c>
      <c r="CT2141">
        <v>3.8281500000000003E-2</v>
      </c>
      <c r="CU2141">
        <v>4.3177899999999998E-2</v>
      </c>
      <c r="CV2141">
        <v>1.091855</v>
      </c>
      <c r="CW2141">
        <v>6.3783630000000002</v>
      </c>
      <c r="CX2141">
        <v>4.1192299999999999</v>
      </c>
      <c r="CY2141">
        <v>2.5059909999999999</v>
      </c>
      <c r="CZ2141">
        <v>1.326837</v>
      </c>
      <c r="DA2141">
        <v>6.2517449999999997</v>
      </c>
      <c r="DB2141">
        <v>4.3444529999999997</v>
      </c>
      <c r="DC2141">
        <v>4.7957510000000001</v>
      </c>
      <c r="DD2141">
        <v>2.0058829999999999</v>
      </c>
      <c r="DE2141">
        <v>3.7095410000000002</v>
      </c>
      <c r="DF2141">
        <v>2.1914690000000001</v>
      </c>
      <c r="DG2141">
        <v>7.2447990000000004</v>
      </c>
      <c r="DH2141">
        <v>2.499698</v>
      </c>
      <c r="DI2141">
        <v>10.53687</v>
      </c>
      <c r="DJ2141">
        <v>11.225479999999999</v>
      </c>
      <c r="DK2141">
        <v>11.22409</v>
      </c>
      <c r="DL2141">
        <v>5.7723560000000003</v>
      </c>
      <c r="DM2141">
        <v>0.71764839999999996</v>
      </c>
      <c r="DN2141">
        <v>0.63210900000000003</v>
      </c>
      <c r="DO2141">
        <v>18</v>
      </c>
      <c r="DP2141">
        <v>21</v>
      </c>
    </row>
    <row r="2142" spans="1:120" hidden="1" x14ac:dyDescent="0.25">
      <c r="A2142" t="str">
        <f t="shared" si="33"/>
        <v>sublap_id-SLAP_PGZP_All CBP_44447</v>
      </c>
      <c r="B2142" t="s">
        <v>62</v>
      </c>
      <c r="C2142" t="s">
        <v>283</v>
      </c>
      <c r="D2142" t="s">
        <v>61</v>
      </c>
      <c r="E2142" t="s">
        <v>284</v>
      </c>
      <c r="F2142" t="s">
        <v>61</v>
      </c>
      <c r="G2142" t="s">
        <v>61</v>
      </c>
      <c r="H2142" t="s">
        <v>61</v>
      </c>
      <c r="I2142" t="s">
        <v>61</v>
      </c>
      <c r="J2142" t="s">
        <v>61</v>
      </c>
      <c r="K2142" t="s">
        <v>197</v>
      </c>
      <c r="L2142" s="18">
        <v>44447</v>
      </c>
      <c r="M2142">
        <v>18</v>
      </c>
      <c r="N2142">
        <v>21</v>
      </c>
      <c r="O2142" t="s">
        <v>258</v>
      </c>
      <c r="P2142">
        <v>4</v>
      </c>
      <c r="Q2142">
        <v>4</v>
      </c>
      <c r="R2142">
        <v>0</v>
      </c>
      <c r="S2142">
        <v>0</v>
      </c>
      <c r="T2142">
        <v>1</v>
      </c>
      <c r="U2142">
        <v>0</v>
      </c>
      <c r="V2142">
        <v>1</v>
      </c>
      <c r="W2142">
        <v>30.789000000000001</v>
      </c>
      <c r="X2142">
        <v>30.56</v>
      </c>
      <c r="Y2142">
        <v>30.506</v>
      </c>
      <c r="Z2142">
        <v>30.420999999999999</v>
      </c>
      <c r="AA2142">
        <v>30.495999999999999</v>
      </c>
      <c r="AB2142">
        <v>30.628</v>
      </c>
      <c r="AC2142">
        <v>47.021000000000001</v>
      </c>
      <c r="AD2142">
        <v>66.936999999999998</v>
      </c>
      <c r="AE2142">
        <v>65.256</v>
      </c>
      <c r="AF2142">
        <v>77.981999999999999</v>
      </c>
      <c r="AG2142">
        <v>116.01600000000001</v>
      </c>
      <c r="AH2142">
        <v>124.471</v>
      </c>
      <c r="AI2142">
        <v>134.66800000000001</v>
      </c>
      <c r="AJ2142">
        <v>135.58699999999999</v>
      </c>
      <c r="AK2142">
        <v>131.62299999999999</v>
      </c>
      <c r="AL2142">
        <v>128.09899999999999</v>
      </c>
      <c r="AM2142">
        <v>143.548</v>
      </c>
      <c r="AN2142">
        <v>106.583</v>
      </c>
      <c r="AO2142">
        <v>111.907</v>
      </c>
      <c r="AP2142">
        <v>118.477</v>
      </c>
      <c r="AQ2142">
        <v>93.676000000000002</v>
      </c>
      <c r="AR2142">
        <v>31.922999999999998</v>
      </c>
      <c r="AS2142">
        <v>30.632999999999999</v>
      </c>
      <c r="AT2142">
        <v>30.626999999999999</v>
      </c>
      <c r="AU2142">
        <v>61.875</v>
      </c>
      <c r="AV2142">
        <v>61.25</v>
      </c>
      <c r="AW2142">
        <v>60.5</v>
      </c>
      <c r="AX2142">
        <v>59.625</v>
      </c>
      <c r="AY2142">
        <v>59.125</v>
      </c>
      <c r="AZ2142">
        <v>58.375</v>
      </c>
      <c r="BA2142">
        <v>58.25</v>
      </c>
      <c r="BB2142">
        <v>58.625</v>
      </c>
      <c r="BC2142">
        <v>60.875</v>
      </c>
      <c r="BD2142">
        <v>64.375</v>
      </c>
      <c r="BE2142">
        <v>69.875</v>
      </c>
      <c r="BF2142">
        <v>78.875</v>
      </c>
      <c r="BG2142">
        <v>84.875</v>
      </c>
      <c r="BH2142">
        <v>86</v>
      </c>
      <c r="BI2142">
        <v>83.625</v>
      </c>
      <c r="BJ2142">
        <v>78.75</v>
      </c>
      <c r="BK2142">
        <v>76.5</v>
      </c>
      <c r="BL2142">
        <v>75</v>
      </c>
      <c r="BM2142">
        <v>72.875</v>
      </c>
      <c r="BN2142">
        <v>70</v>
      </c>
      <c r="BO2142">
        <v>66.125</v>
      </c>
      <c r="BP2142">
        <v>63.375</v>
      </c>
      <c r="BQ2142">
        <v>62.25</v>
      </c>
      <c r="BR2142">
        <v>61.875</v>
      </c>
      <c r="BS2142">
        <v>-0.39293899999999998</v>
      </c>
      <c r="BT2142">
        <v>-0.28168789999999999</v>
      </c>
      <c r="BU2142">
        <v>-0.41356169999999998</v>
      </c>
      <c r="BV2142">
        <v>-0.26344440000000002</v>
      </c>
      <c r="BW2142">
        <v>-0.33718429999999999</v>
      </c>
      <c r="BX2142">
        <v>1.628023</v>
      </c>
      <c r="BY2142">
        <v>3.791493</v>
      </c>
      <c r="BZ2142">
        <v>-0.33967580000000003</v>
      </c>
      <c r="CA2142">
        <v>-1.1764589999999999</v>
      </c>
      <c r="CB2142">
        <v>-4.1843570000000003</v>
      </c>
      <c r="CC2142">
        <v>-0.3612785</v>
      </c>
      <c r="CD2142">
        <v>2.1531669999999998</v>
      </c>
      <c r="CE2142">
        <v>-2.214264</v>
      </c>
      <c r="CF2142">
        <v>-1.5469679999999999</v>
      </c>
      <c r="CG2142">
        <v>-2.3320979999999998</v>
      </c>
      <c r="CH2142">
        <v>-3.5985239999999998</v>
      </c>
      <c r="CI2142">
        <v>-14.528079999999999</v>
      </c>
      <c r="CJ2142">
        <v>11.463089999999999</v>
      </c>
      <c r="CK2142">
        <v>-1.503973</v>
      </c>
      <c r="CL2142">
        <v>-5.7576859999999996</v>
      </c>
      <c r="CM2142">
        <v>-2.6038760000000001</v>
      </c>
      <c r="CN2142">
        <v>2.3795259999999998</v>
      </c>
      <c r="CO2142">
        <v>-0.50712000000000002</v>
      </c>
      <c r="CP2142">
        <v>0.13176889999999999</v>
      </c>
      <c r="CQ2142">
        <v>5.25744E-2</v>
      </c>
      <c r="CR2142">
        <v>4.1775E-2</v>
      </c>
      <c r="CS2142">
        <v>3.9585700000000001E-2</v>
      </c>
      <c r="CT2142">
        <v>3.83135E-2</v>
      </c>
      <c r="CU2142">
        <v>4.3225399999999997E-2</v>
      </c>
      <c r="CV2142">
        <v>1.091893</v>
      </c>
      <c r="CW2142">
        <v>6.3784739999999998</v>
      </c>
      <c r="CX2142">
        <v>4.1193790000000003</v>
      </c>
      <c r="CY2142">
        <v>2.5061399999999998</v>
      </c>
      <c r="CZ2142">
        <v>1.3271059999999999</v>
      </c>
      <c r="DA2142">
        <v>6.2532110000000003</v>
      </c>
      <c r="DB2142">
        <v>4.3461990000000004</v>
      </c>
      <c r="DC2142">
        <v>4.7975680000000001</v>
      </c>
      <c r="DD2142">
        <v>2.0077859999999998</v>
      </c>
      <c r="DE2142">
        <v>3.7105410000000001</v>
      </c>
      <c r="DF2142">
        <v>2.1917759999999999</v>
      </c>
      <c r="DG2142">
        <v>7.2449139999999996</v>
      </c>
      <c r="DH2142">
        <v>2.4998130000000001</v>
      </c>
      <c r="DI2142">
        <v>10.53697</v>
      </c>
      <c r="DJ2142">
        <v>11.2257</v>
      </c>
      <c r="DK2142">
        <v>11.22448</v>
      </c>
      <c r="DL2142">
        <v>5.7729439999999999</v>
      </c>
      <c r="DM2142">
        <v>0.71769229999999995</v>
      </c>
      <c r="DN2142">
        <v>0.63215049999999995</v>
      </c>
      <c r="DO2142">
        <v>18</v>
      </c>
      <c r="DP2142">
        <v>21</v>
      </c>
    </row>
    <row r="2143" spans="1:120" hidden="1" x14ac:dyDescent="0.25">
      <c r="A2143" t="str">
        <f t="shared" si="33"/>
        <v>Industry_Type-7. Institutional/Government_All CBP_44447</v>
      </c>
      <c r="B2143" t="s">
        <v>62</v>
      </c>
      <c r="C2143" t="s">
        <v>208</v>
      </c>
      <c r="D2143" t="s">
        <v>61</v>
      </c>
      <c r="E2143" t="s">
        <v>61</v>
      </c>
      <c r="F2143" t="s">
        <v>61</v>
      </c>
      <c r="G2143" t="s">
        <v>35</v>
      </c>
      <c r="H2143" t="s">
        <v>61</v>
      </c>
      <c r="I2143" t="s">
        <v>61</v>
      </c>
      <c r="J2143" t="s">
        <v>61</v>
      </c>
      <c r="K2143" t="s">
        <v>197</v>
      </c>
      <c r="L2143" s="18">
        <v>44447</v>
      </c>
      <c r="M2143">
        <v>18</v>
      </c>
      <c r="N2143">
        <v>21</v>
      </c>
      <c r="O2143" t="s">
        <v>258</v>
      </c>
      <c r="P2143">
        <v>3</v>
      </c>
      <c r="Q2143">
        <v>3</v>
      </c>
      <c r="R2143">
        <v>0</v>
      </c>
      <c r="S2143">
        <v>0</v>
      </c>
      <c r="T2143">
        <v>1</v>
      </c>
      <c r="U2143">
        <v>0</v>
      </c>
      <c r="V2143">
        <v>1</v>
      </c>
      <c r="W2143">
        <v>30</v>
      </c>
      <c r="X2143">
        <v>29.78</v>
      </c>
      <c r="Y2143">
        <v>29.72</v>
      </c>
      <c r="Z2143">
        <v>29.64</v>
      </c>
      <c r="AA2143">
        <v>29.72</v>
      </c>
      <c r="AB2143">
        <v>29.84</v>
      </c>
      <c r="AC2143">
        <v>46.24</v>
      </c>
      <c r="AD2143">
        <v>66.16</v>
      </c>
      <c r="AE2143">
        <v>64.48</v>
      </c>
      <c r="AF2143">
        <v>77.2</v>
      </c>
      <c r="AG2143">
        <v>115.24</v>
      </c>
      <c r="AH2143">
        <v>123.68</v>
      </c>
      <c r="AI2143">
        <v>133.88</v>
      </c>
      <c r="AJ2143">
        <v>134.80000000000001</v>
      </c>
      <c r="AK2143">
        <v>130.84</v>
      </c>
      <c r="AL2143">
        <v>127.32</v>
      </c>
      <c r="AM2143">
        <v>142.76</v>
      </c>
      <c r="AN2143">
        <v>105.8</v>
      </c>
      <c r="AO2143">
        <v>111.12</v>
      </c>
      <c r="AP2143">
        <v>117.68</v>
      </c>
      <c r="AQ2143">
        <v>92.88</v>
      </c>
      <c r="AR2143">
        <v>31.12</v>
      </c>
      <c r="AS2143">
        <v>29.84</v>
      </c>
      <c r="AT2143">
        <v>29.84</v>
      </c>
      <c r="AU2143">
        <v>62.333333000000003</v>
      </c>
      <c r="AV2143">
        <v>61.333333000000003</v>
      </c>
      <c r="AW2143">
        <v>60.5</v>
      </c>
      <c r="AX2143">
        <v>59.5</v>
      </c>
      <c r="AY2143">
        <v>59</v>
      </c>
      <c r="AZ2143">
        <v>58.166666999999997</v>
      </c>
      <c r="BA2143">
        <v>58</v>
      </c>
      <c r="BB2143">
        <v>58.5</v>
      </c>
      <c r="BC2143">
        <v>61.333333000000003</v>
      </c>
      <c r="BD2143">
        <v>65.333332999999996</v>
      </c>
      <c r="BE2143">
        <v>70.833332999999996</v>
      </c>
      <c r="BF2143">
        <v>79.666667000000004</v>
      </c>
      <c r="BG2143">
        <v>85.666667000000004</v>
      </c>
      <c r="BH2143">
        <v>87.5</v>
      </c>
      <c r="BI2143">
        <v>85.5</v>
      </c>
      <c r="BJ2143">
        <v>80.333332999999996</v>
      </c>
      <c r="BK2143">
        <v>77.833332999999996</v>
      </c>
      <c r="BL2143">
        <v>76.166667000000004</v>
      </c>
      <c r="BM2143">
        <v>74</v>
      </c>
      <c r="BN2143">
        <v>71</v>
      </c>
      <c r="BO2143">
        <v>67.166667000000004</v>
      </c>
      <c r="BP2143">
        <v>64.333332999999996</v>
      </c>
      <c r="BQ2143">
        <v>63</v>
      </c>
      <c r="BR2143">
        <v>62.5</v>
      </c>
      <c r="BS2143">
        <v>-0.39302680000000001</v>
      </c>
      <c r="BT2143">
        <v>-0.28307959999999999</v>
      </c>
      <c r="BU2143">
        <v>-0.40925260000000002</v>
      </c>
      <c r="BV2143">
        <v>-0.26049040000000001</v>
      </c>
      <c r="BW2143">
        <v>-0.33570499999999998</v>
      </c>
      <c r="BX2143">
        <v>1.629413</v>
      </c>
      <c r="BY2143">
        <v>3.8027869999999999</v>
      </c>
      <c r="BZ2143">
        <v>-0.3373408</v>
      </c>
      <c r="CA2143">
        <v>-1.1846909999999999</v>
      </c>
      <c r="CB2143">
        <v>-4.1951790000000004</v>
      </c>
      <c r="CC2143">
        <v>-0.37811280000000003</v>
      </c>
      <c r="CD2143">
        <v>2.1531509999999998</v>
      </c>
      <c r="CE2143">
        <v>-2.2060469999999999</v>
      </c>
      <c r="CF2143">
        <v>-1.5335270000000001</v>
      </c>
      <c r="CG2143">
        <v>-2.3286859999999998</v>
      </c>
      <c r="CH2143">
        <v>-3.5904159999999998</v>
      </c>
      <c r="CI2143">
        <v>-14.522970000000001</v>
      </c>
      <c r="CJ2143">
        <v>11.45825</v>
      </c>
      <c r="CK2143">
        <v>-1.4795780000000001</v>
      </c>
      <c r="CL2143">
        <v>-5.7608569999999997</v>
      </c>
      <c r="CM2143">
        <v>-2.6175000000000002</v>
      </c>
      <c r="CN2143">
        <v>2.372201</v>
      </c>
      <c r="CO2143">
        <v>-0.50306439999999997</v>
      </c>
      <c r="CP2143">
        <v>0.13266230000000001</v>
      </c>
      <c r="CQ2143">
        <v>5.2517300000000003E-2</v>
      </c>
      <c r="CR2143">
        <v>4.1737999999999997E-2</v>
      </c>
      <c r="CS2143">
        <v>3.9553699999999997E-2</v>
      </c>
      <c r="CT2143">
        <v>3.8281500000000003E-2</v>
      </c>
      <c r="CU2143">
        <v>4.3177899999999998E-2</v>
      </c>
      <c r="CV2143">
        <v>1.091855</v>
      </c>
      <c r="CW2143">
        <v>6.3783630000000002</v>
      </c>
      <c r="CX2143">
        <v>4.1192299999999999</v>
      </c>
      <c r="CY2143">
        <v>2.5059909999999999</v>
      </c>
      <c r="CZ2143">
        <v>1.326837</v>
      </c>
      <c r="DA2143">
        <v>6.2517449999999997</v>
      </c>
      <c r="DB2143">
        <v>4.3444529999999997</v>
      </c>
      <c r="DC2143">
        <v>4.7957510000000001</v>
      </c>
      <c r="DD2143">
        <v>2.0058829999999999</v>
      </c>
      <c r="DE2143">
        <v>3.7095410000000002</v>
      </c>
      <c r="DF2143">
        <v>2.1914690000000001</v>
      </c>
      <c r="DG2143">
        <v>7.2447990000000004</v>
      </c>
      <c r="DH2143">
        <v>2.499698</v>
      </c>
      <c r="DI2143">
        <v>10.53687</v>
      </c>
      <c r="DJ2143">
        <v>11.225479999999999</v>
      </c>
      <c r="DK2143">
        <v>11.22409</v>
      </c>
      <c r="DL2143">
        <v>5.7723560000000003</v>
      </c>
      <c r="DM2143">
        <v>0.71764839999999996</v>
      </c>
      <c r="DN2143">
        <v>0.63210900000000003</v>
      </c>
      <c r="DO2143">
        <v>18</v>
      </c>
      <c r="DP2143">
        <v>21</v>
      </c>
    </row>
    <row r="2144" spans="1:120" hidden="1" x14ac:dyDescent="0.25">
      <c r="A2144" t="str">
        <f t="shared" si="33"/>
        <v>Size_Grp-20 to 199.99 kW_All CBP_44447</v>
      </c>
      <c r="B2144" t="s">
        <v>62</v>
      </c>
      <c r="C2144" t="s">
        <v>201</v>
      </c>
      <c r="D2144" t="s">
        <v>61</v>
      </c>
      <c r="E2144" t="s">
        <v>61</v>
      </c>
      <c r="F2144" t="s">
        <v>61</v>
      </c>
      <c r="G2144" t="s">
        <v>61</v>
      </c>
      <c r="H2144" t="s">
        <v>61</v>
      </c>
      <c r="I2144" t="s">
        <v>61</v>
      </c>
      <c r="J2144" t="s">
        <v>101</v>
      </c>
      <c r="K2144" t="s">
        <v>197</v>
      </c>
      <c r="L2144" s="18">
        <v>44447</v>
      </c>
      <c r="M2144">
        <v>18</v>
      </c>
      <c r="N2144">
        <v>21</v>
      </c>
      <c r="O2144" t="s">
        <v>258</v>
      </c>
      <c r="P2144">
        <v>3</v>
      </c>
      <c r="Q2144">
        <v>3</v>
      </c>
      <c r="R2144">
        <v>0</v>
      </c>
      <c r="S2144">
        <v>0</v>
      </c>
      <c r="T2144">
        <v>1</v>
      </c>
      <c r="U2144">
        <v>0</v>
      </c>
      <c r="V2144">
        <v>1</v>
      </c>
      <c r="W2144">
        <v>147.96</v>
      </c>
      <c r="X2144">
        <v>144.74</v>
      </c>
      <c r="Y2144">
        <v>148.52000000000001</v>
      </c>
      <c r="Z2144">
        <v>144.32</v>
      </c>
      <c r="AA2144">
        <v>146.80000000000001</v>
      </c>
      <c r="AB2144">
        <v>144.56</v>
      </c>
      <c r="AC2144">
        <v>150.91999999999999</v>
      </c>
      <c r="AD2144">
        <v>133.84</v>
      </c>
      <c r="AE2144">
        <v>130.44</v>
      </c>
      <c r="AF2144">
        <v>146.32</v>
      </c>
      <c r="AG2144">
        <v>167.24</v>
      </c>
      <c r="AH2144">
        <v>155</v>
      </c>
      <c r="AI2144">
        <v>158.56</v>
      </c>
      <c r="AJ2144">
        <v>164.76</v>
      </c>
      <c r="AK2144">
        <v>165.52</v>
      </c>
      <c r="AL2144">
        <v>163.12</v>
      </c>
      <c r="AM2144">
        <v>171.92</v>
      </c>
      <c r="AN2144">
        <v>113.48</v>
      </c>
      <c r="AO2144">
        <v>118.52</v>
      </c>
      <c r="AP2144">
        <v>125.36</v>
      </c>
      <c r="AQ2144">
        <v>104.84</v>
      </c>
      <c r="AR2144">
        <v>139.08000000000001</v>
      </c>
      <c r="AS2144">
        <v>136.63999999999999</v>
      </c>
      <c r="AT2144">
        <v>136.47999999999999</v>
      </c>
      <c r="AU2144">
        <v>64</v>
      </c>
      <c r="AV2144">
        <v>63.333333000000003</v>
      </c>
      <c r="AW2144">
        <v>62.666666999999997</v>
      </c>
      <c r="AX2144">
        <v>61.833333000000003</v>
      </c>
      <c r="AY2144">
        <v>61.166666999999997</v>
      </c>
      <c r="AZ2144">
        <v>60.5</v>
      </c>
      <c r="BA2144">
        <v>60</v>
      </c>
      <c r="BB2144">
        <v>60.5</v>
      </c>
      <c r="BC2144">
        <v>63.666666999999997</v>
      </c>
      <c r="BD2144">
        <v>67.666667000000004</v>
      </c>
      <c r="BE2144">
        <v>72</v>
      </c>
      <c r="BF2144">
        <v>78.333332999999996</v>
      </c>
      <c r="BG2144">
        <v>83.333332999999996</v>
      </c>
      <c r="BH2144">
        <v>86.166667000000004</v>
      </c>
      <c r="BI2144">
        <v>86</v>
      </c>
      <c r="BJ2144">
        <v>83.333332999999996</v>
      </c>
      <c r="BK2144">
        <v>81.333332999999996</v>
      </c>
      <c r="BL2144">
        <v>78.166667000000004</v>
      </c>
      <c r="BM2144">
        <v>75.5</v>
      </c>
      <c r="BN2144">
        <v>71.666667000000004</v>
      </c>
      <c r="BO2144">
        <v>68.333332999999996</v>
      </c>
      <c r="BP2144">
        <v>65.833332999999996</v>
      </c>
      <c r="BQ2144">
        <v>64.666667000000004</v>
      </c>
      <c r="BR2144">
        <v>64.166667000000004</v>
      </c>
      <c r="BS2144">
        <v>-10.28478</v>
      </c>
      <c r="BT2144">
        <v>-9.7111699999999992</v>
      </c>
      <c r="BU2144">
        <v>-12.17019</v>
      </c>
      <c r="BV2144">
        <v>-9.9321570000000001</v>
      </c>
      <c r="BW2144">
        <v>-11.445880000000001</v>
      </c>
      <c r="BX2144">
        <v>-8.1315249999999999</v>
      </c>
      <c r="BY2144">
        <v>-5.8426</v>
      </c>
      <c r="BZ2144">
        <v>9.4317419999999998</v>
      </c>
      <c r="CA2144">
        <v>9.9560829999999996</v>
      </c>
      <c r="CB2144">
        <v>5.6318950000000001</v>
      </c>
      <c r="CC2144">
        <v>7.6216160000000004</v>
      </c>
      <c r="CD2144">
        <v>17.5458</v>
      </c>
      <c r="CE2144">
        <v>21.83719</v>
      </c>
      <c r="CF2144">
        <v>20.659700000000001</v>
      </c>
      <c r="CG2144">
        <v>19.996130000000001</v>
      </c>
      <c r="CH2144">
        <v>16.670500000000001</v>
      </c>
      <c r="CI2144">
        <v>12.867649999999999</v>
      </c>
      <c r="CJ2144">
        <v>72.672190000000001</v>
      </c>
      <c r="CK2144">
        <v>55.935020000000002</v>
      </c>
      <c r="CL2144">
        <v>75.068969999999993</v>
      </c>
      <c r="CM2144">
        <v>76.487870000000001</v>
      </c>
      <c r="CN2144">
        <v>-3.387991</v>
      </c>
      <c r="CO2144">
        <v>-8.1161940000000001</v>
      </c>
      <c r="CP2144">
        <v>-8.9994890000000005</v>
      </c>
      <c r="CQ2144">
        <v>16.43702</v>
      </c>
      <c r="CR2144">
        <v>8.3335240000000006</v>
      </c>
      <c r="CS2144">
        <v>9.4943369999999998</v>
      </c>
      <c r="CT2144">
        <v>8.5091199999999994</v>
      </c>
      <c r="CU2144">
        <v>8.806305</v>
      </c>
      <c r="CV2144">
        <v>9.6663099999999993</v>
      </c>
      <c r="CW2144">
        <v>11.308070000000001</v>
      </c>
      <c r="CX2144">
        <v>10.17939</v>
      </c>
      <c r="CY2144">
        <v>9.1231939999999998</v>
      </c>
      <c r="CZ2144">
        <v>7.2924220000000002</v>
      </c>
      <c r="DA2144">
        <v>14.480090000000001</v>
      </c>
      <c r="DB2144">
        <v>52.87959</v>
      </c>
      <c r="DC2144">
        <v>54.389400000000002</v>
      </c>
      <c r="DD2144">
        <v>59.071249999999999</v>
      </c>
      <c r="DE2144">
        <v>46.488419999999998</v>
      </c>
      <c r="DF2144">
        <v>39.2697</v>
      </c>
      <c r="DG2144">
        <v>41.411639999999998</v>
      </c>
      <c r="DH2144">
        <v>45.319220000000001</v>
      </c>
      <c r="DI2144">
        <v>25.988859999999999</v>
      </c>
      <c r="DJ2144">
        <v>46.728499999999997</v>
      </c>
      <c r="DK2144">
        <v>36.947240000000001</v>
      </c>
      <c r="DL2144">
        <v>34.377070000000003</v>
      </c>
      <c r="DM2144">
        <v>30.481369999999998</v>
      </c>
      <c r="DN2144">
        <v>36.30527</v>
      </c>
      <c r="DO2144">
        <v>18</v>
      </c>
      <c r="DP2144">
        <v>21</v>
      </c>
    </row>
    <row r="2145" spans="1:120" hidden="1" x14ac:dyDescent="0.25">
      <c r="A2145" t="str">
        <f t="shared" si="33"/>
        <v>LCA-Greater Bay Area_All CBP_44447</v>
      </c>
      <c r="B2145" t="s">
        <v>62</v>
      </c>
      <c r="C2145" t="s">
        <v>209</v>
      </c>
      <c r="D2145" t="s">
        <v>36</v>
      </c>
      <c r="E2145" t="s">
        <v>61</v>
      </c>
      <c r="F2145" t="s">
        <v>61</v>
      </c>
      <c r="G2145" t="s">
        <v>61</v>
      </c>
      <c r="H2145" t="s">
        <v>61</v>
      </c>
      <c r="I2145" t="s">
        <v>61</v>
      </c>
      <c r="J2145" t="s">
        <v>61</v>
      </c>
      <c r="K2145" t="s">
        <v>197</v>
      </c>
      <c r="L2145" s="18">
        <v>44447</v>
      </c>
      <c r="M2145">
        <v>18</v>
      </c>
      <c r="N2145">
        <v>21</v>
      </c>
      <c r="O2145" t="s">
        <v>258</v>
      </c>
      <c r="P2145">
        <v>5</v>
      </c>
      <c r="Q2145">
        <v>4</v>
      </c>
      <c r="R2145">
        <v>0</v>
      </c>
      <c r="S2145">
        <v>0</v>
      </c>
      <c r="T2145">
        <v>1</v>
      </c>
      <c r="U2145">
        <v>0</v>
      </c>
      <c r="V2145">
        <v>1</v>
      </c>
      <c r="W2145">
        <v>1992.1</v>
      </c>
      <c r="X2145">
        <v>2183.5</v>
      </c>
      <c r="Y2145">
        <v>2195.6999999999998</v>
      </c>
      <c r="Z2145">
        <v>2189.0500000000002</v>
      </c>
      <c r="AA2145">
        <v>2192.0500000000002</v>
      </c>
      <c r="AB2145">
        <v>2186</v>
      </c>
      <c r="AC2145">
        <v>2088.3000000000002</v>
      </c>
      <c r="AD2145">
        <v>2063.5500000000002</v>
      </c>
      <c r="AE2145">
        <v>2027.05</v>
      </c>
      <c r="AF2145">
        <v>1979.1</v>
      </c>
      <c r="AG2145">
        <v>1843.05</v>
      </c>
      <c r="AH2145">
        <v>1672</v>
      </c>
      <c r="AI2145">
        <v>1369.45</v>
      </c>
      <c r="AJ2145">
        <v>1401.4</v>
      </c>
      <c r="AK2145">
        <v>1322.1</v>
      </c>
      <c r="AL2145">
        <v>1316.25</v>
      </c>
      <c r="AM2145">
        <v>1343.4</v>
      </c>
      <c r="AN2145">
        <v>495.65</v>
      </c>
      <c r="AO2145">
        <v>450.6</v>
      </c>
      <c r="AP2145">
        <v>446.3</v>
      </c>
      <c r="AQ2145">
        <v>423.75</v>
      </c>
      <c r="AR2145">
        <v>1683.15</v>
      </c>
      <c r="AS2145">
        <v>1989.85</v>
      </c>
      <c r="AT2145">
        <v>1951.9</v>
      </c>
      <c r="AU2145">
        <v>59.75</v>
      </c>
      <c r="AV2145">
        <v>60.625</v>
      </c>
      <c r="AW2145">
        <v>60.5</v>
      </c>
      <c r="AX2145">
        <v>60.125</v>
      </c>
      <c r="AY2145">
        <v>59.75</v>
      </c>
      <c r="AZ2145">
        <v>59.625</v>
      </c>
      <c r="BA2145">
        <v>58.75</v>
      </c>
      <c r="BB2145">
        <v>58.75</v>
      </c>
      <c r="BC2145">
        <v>59.875</v>
      </c>
      <c r="BD2145">
        <v>62.125</v>
      </c>
      <c r="BE2145">
        <v>65.75</v>
      </c>
      <c r="BF2145">
        <v>68.75</v>
      </c>
      <c r="BG2145">
        <v>69.75</v>
      </c>
      <c r="BH2145">
        <v>69.75</v>
      </c>
      <c r="BI2145">
        <v>69.75</v>
      </c>
      <c r="BJ2145">
        <v>70.625</v>
      </c>
      <c r="BK2145">
        <v>70.375</v>
      </c>
      <c r="BL2145">
        <v>67.75</v>
      </c>
      <c r="BM2145">
        <v>64.875</v>
      </c>
      <c r="BN2145">
        <v>62.5</v>
      </c>
      <c r="BO2145">
        <v>60.75</v>
      </c>
      <c r="BP2145">
        <v>60</v>
      </c>
      <c r="BQ2145">
        <v>59.5</v>
      </c>
      <c r="BR2145">
        <v>59.625</v>
      </c>
      <c r="BS2145">
        <v>-125.32389999999999</v>
      </c>
      <c r="BT2145">
        <v>-68.159769999999995</v>
      </c>
      <c r="BU2145">
        <v>-77.85087</v>
      </c>
      <c r="BV2145">
        <v>-76.577449999999999</v>
      </c>
      <c r="BW2145">
        <v>-72.653899999999993</v>
      </c>
      <c r="BX2145">
        <v>-92.941699999999997</v>
      </c>
      <c r="BY2145">
        <v>-39.012279999999997</v>
      </c>
      <c r="BZ2145">
        <v>64.842230000000001</v>
      </c>
      <c r="CA2145">
        <v>101.2243</v>
      </c>
      <c r="CB2145">
        <v>31.88768</v>
      </c>
      <c r="CC2145">
        <v>120.5921</v>
      </c>
      <c r="CD2145">
        <v>103.4205</v>
      </c>
      <c r="CE2145">
        <v>-20.765270000000001</v>
      </c>
      <c r="CF2145">
        <v>-160.4813</v>
      </c>
      <c r="CG2145">
        <v>-126.0368</v>
      </c>
      <c r="CH2145">
        <v>-79.847110000000001</v>
      </c>
      <c r="CI2145">
        <v>99.538970000000006</v>
      </c>
      <c r="CJ2145">
        <v>949.73770000000002</v>
      </c>
      <c r="CK2145">
        <v>952.4203</v>
      </c>
      <c r="CL2145">
        <v>1024.451</v>
      </c>
      <c r="CM2145">
        <v>1005.491</v>
      </c>
      <c r="CN2145">
        <v>128.387</v>
      </c>
      <c r="CO2145">
        <v>-95.16986</v>
      </c>
      <c r="CP2145">
        <v>-103.28959999999999</v>
      </c>
      <c r="CQ2145">
        <v>2414.46</v>
      </c>
      <c r="CR2145">
        <v>630.245</v>
      </c>
      <c r="CS2145">
        <v>624.34199999999998</v>
      </c>
      <c r="CT2145">
        <v>623.13589999999999</v>
      </c>
      <c r="CU2145">
        <v>464.55709999999999</v>
      </c>
      <c r="CV2145">
        <v>534.31119999999999</v>
      </c>
      <c r="CW2145">
        <v>737.64490000000001</v>
      </c>
      <c r="CX2145">
        <v>1024.376</v>
      </c>
      <c r="CY2145">
        <v>987.80409999999995</v>
      </c>
      <c r="CZ2145">
        <v>1554.7950000000001</v>
      </c>
      <c r="DA2145">
        <v>1939.5050000000001</v>
      </c>
      <c r="DB2145">
        <v>2021.675</v>
      </c>
      <c r="DC2145">
        <v>4911.317</v>
      </c>
      <c r="DD2145">
        <v>6194.9110000000001</v>
      </c>
      <c r="DE2145">
        <v>5511.1059999999998</v>
      </c>
      <c r="DF2145">
        <v>5650.6980000000003</v>
      </c>
      <c r="DG2145">
        <v>13829.39</v>
      </c>
      <c r="DH2145">
        <v>5294.5129999999999</v>
      </c>
      <c r="DI2145">
        <v>4035.9670000000001</v>
      </c>
      <c r="DJ2145">
        <v>5201.0029999999997</v>
      </c>
      <c r="DK2145">
        <v>5092.5039999999999</v>
      </c>
      <c r="DL2145">
        <v>4601.8230000000003</v>
      </c>
      <c r="DM2145">
        <v>2422.5149999999999</v>
      </c>
      <c r="DN2145">
        <v>2286.6370000000002</v>
      </c>
      <c r="DO2145">
        <v>18</v>
      </c>
      <c r="DP2145">
        <v>21</v>
      </c>
    </row>
    <row r="2146" spans="1:120" hidden="1" x14ac:dyDescent="0.25">
      <c r="A2146" t="str">
        <f t="shared" si="33"/>
        <v>Aggregator-Blue Zone Resources, LLC_All CBP_44447</v>
      </c>
      <c r="B2146" t="s">
        <v>62</v>
      </c>
      <c r="C2146" t="s">
        <v>261</v>
      </c>
      <c r="D2146" t="s">
        <v>61</v>
      </c>
      <c r="E2146" t="s">
        <v>61</v>
      </c>
      <c r="F2146" t="s">
        <v>262</v>
      </c>
      <c r="G2146" t="s">
        <v>61</v>
      </c>
      <c r="H2146" t="s">
        <v>61</v>
      </c>
      <c r="I2146" t="s">
        <v>61</v>
      </c>
      <c r="J2146" t="s">
        <v>61</v>
      </c>
      <c r="K2146" t="s">
        <v>197</v>
      </c>
      <c r="L2146" s="18">
        <v>44447</v>
      </c>
      <c r="M2146">
        <v>18</v>
      </c>
      <c r="N2146">
        <v>21</v>
      </c>
      <c r="O2146" t="s">
        <v>258</v>
      </c>
      <c r="P2146">
        <v>6</v>
      </c>
      <c r="Q2146">
        <v>5</v>
      </c>
      <c r="R2146">
        <v>0</v>
      </c>
      <c r="S2146">
        <v>0</v>
      </c>
      <c r="T2146">
        <v>1</v>
      </c>
      <c r="U2146">
        <v>0</v>
      </c>
      <c r="V2146">
        <v>1</v>
      </c>
      <c r="W2146">
        <v>1913.3628000000001</v>
      </c>
      <c r="X2146">
        <v>2097.096</v>
      </c>
      <c r="Y2146">
        <v>2108.8152</v>
      </c>
      <c r="Z2146">
        <v>2102.4252000000001</v>
      </c>
      <c r="AA2146">
        <v>2105.2991999999999</v>
      </c>
      <c r="AB2146">
        <v>2099.5056</v>
      </c>
      <c r="AC2146">
        <v>2005.7052000000001</v>
      </c>
      <c r="AD2146">
        <v>1981.9404</v>
      </c>
      <c r="AE2146">
        <v>1946.8992000000001</v>
      </c>
      <c r="AF2146">
        <v>1900.8743999999999</v>
      </c>
      <c r="AG2146">
        <v>1770.2592</v>
      </c>
      <c r="AH2146">
        <v>1606.0691999999999</v>
      </c>
      <c r="AI2146">
        <v>1315.6176</v>
      </c>
      <c r="AJ2146">
        <v>1346.2883999999999</v>
      </c>
      <c r="AK2146">
        <v>1270.1556</v>
      </c>
      <c r="AL2146">
        <v>1264.5347999999999</v>
      </c>
      <c r="AM2146">
        <v>1290.6096</v>
      </c>
      <c r="AN2146">
        <v>476.7636</v>
      </c>
      <c r="AO2146">
        <v>433.5204</v>
      </c>
      <c r="AP2146">
        <v>429.40440000000001</v>
      </c>
      <c r="AQ2146">
        <v>407.7552</v>
      </c>
      <c r="AR2146">
        <v>1616.7876000000001</v>
      </c>
      <c r="AS2146">
        <v>1911.2076</v>
      </c>
      <c r="AT2146">
        <v>1874.7683999999999</v>
      </c>
      <c r="AU2146">
        <v>59.9</v>
      </c>
      <c r="AV2146">
        <v>60.7</v>
      </c>
      <c r="AW2146">
        <v>60.5</v>
      </c>
      <c r="AX2146">
        <v>60.1</v>
      </c>
      <c r="AY2146">
        <v>59.7</v>
      </c>
      <c r="AZ2146">
        <v>59.5</v>
      </c>
      <c r="BA2146">
        <v>58.8</v>
      </c>
      <c r="BB2146">
        <v>58.8</v>
      </c>
      <c r="BC2146">
        <v>59.8</v>
      </c>
      <c r="BD2146">
        <v>62</v>
      </c>
      <c r="BE2146">
        <v>66</v>
      </c>
      <c r="BF2146">
        <v>70.3</v>
      </c>
      <c r="BG2146">
        <v>72.3</v>
      </c>
      <c r="BH2146">
        <v>72.099999999999994</v>
      </c>
      <c r="BI2146">
        <v>71.400000000000006</v>
      </c>
      <c r="BJ2146">
        <v>71.3</v>
      </c>
      <c r="BK2146">
        <v>70.8</v>
      </c>
      <c r="BL2146">
        <v>68.5</v>
      </c>
      <c r="BM2146">
        <v>65.8</v>
      </c>
      <c r="BN2146">
        <v>63.4</v>
      </c>
      <c r="BO2146">
        <v>61.2</v>
      </c>
      <c r="BP2146">
        <v>60.1</v>
      </c>
      <c r="BQ2146">
        <v>59.6</v>
      </c>
      <c r="BR2146">
        <v>59.7</v>
      </c>
      <c r="BS2146">
        <v>-120.3108</v>
      </c>
      <c r="BT2146">
        <v>-65.431709999999995</v>
      </c>
      <c r="BU2146">
        <v>-74.742000000000004</v>
      </c>
      <c r="BV2146">
        <v>-73.517899999999997</v>
      </c>
      <c r="BW2146">
        <v>-69.749529999999993</v>
      </c>
      <c r="BX2146">
        <v>-89.22569</v>
      </c>
      <c r="BY2146">
        <v>-37.465339999999998</v>
      </c>
      <c r="BZ2146">
        <v>62.245739999999998</v>
      </c>
      <c r="CA2146">
        <v>97.185239999999993</v>
      </c>
      <c r="CB2146">
        <v>30.625160000000001</v>
      </c>
      <c r="CC2146">
        <v>115.78870000000001</v>
      </c>
      <c r="CD2146">
        <v>99.283699999999996</v>
      </c>
      <c r="CE2146">
        <v>-19.944520000000001</v>
      </c>
      <c r="CF2146">
        <v>-154.07820000000001</v>
      </c>
      <c r="CG2146">
        <v>-120.9995</v>
      </c>
      <c r="CH2146">
        <v>-76.662959999999998</v>
      </c>
      <c r="CI2146">
        <v>95.551280000000006</v>
      </c>
      <c r="CJ2146">
        <v>911.75400000000002</v>
      </c>
      <c r="CK2146">
        <v>914.29409999999996</v>
      </c>
      <c r="CL2146">
        <v>983.47649999999999</v>
      </c>
      <c r="CM2146">
        <v>965.28800000000001</v>
      </c>
      <c r="CN2146">
        <v>123.2603</v>
      </c>
      <c r="CO2146">
        <v>-91.367940000000004</v>
      </c>
      <c r="CP2146">
        <v>-99.159040000000005</v>
      </c>
      <c r="CQ2146">
        <v>2225.1660000000002</v>
      </c>
      <c r="CR2146">
        <v>580.83389999999997</v>
      </c>
      <c r="CS2146">
        <v>575.39359999999999</v>
      </c>
      <c r="CT2146">
        <v>574.28210000000001</v>
      </c>
      <c r="CU2146">
        <v>428.13589999999999</v>
      </c>
      <c r="CV2146">
        <v>492.4212</v>
      </c>
      <c r="CW2146">
        <v>679.81370000000004</v>
      </c>
      <c r="CX2146">
        <v>944.06489999999997</v>
      </c>
      <c r="CY2146">
        <v>910.3605</v>
      </c>
      <c r="CZ2146">
        <v>1432.8989999999999</v>
      </c>
      <c r="DA2146">
        <v>1787.45</v>
      </c>
      <c r="DB2146">
        <v>1863.1780000000001</v>
      </c>
      <c r="DC2146">
        <v>4526.2719999999999</v>
      </c>
      <c r="DD2146">
        <v>5709.232</v>
      </c>
      <c r="DE2146">
        <v>5079.0370000000003</v>
      </c>
      <c r="DF2146">
        <v>5207.6850000000004</v>
      </c>
      <c r="DG2146">
        <v>12745.16</v>
      </c>
      <c r="DH2146">
        <v>4879.4229999999998</v>
      </c>
      <c r="DI2146">
        <v>3719.547</v>
      </c>
      <c r="DJ2146">
        <v>4793.2460000000001</v>
      </c>
      <c r="DK2146">
        <v>4693.2520000000004</v>
      </c>
      <c r="DL2146">
        <v>4241.0410000000002</v>
      </c>
      <c r="DM2146">
        <v>2232.5909999999999</v>
      </c>
      <c r="DN2146">
        <v>2107.364</v>
      </c>
      <c r="DO2146">
        <v>18</v>
      </c>
      <c r="DP2146">
        <v>21</v>
      </c>
    </row>
    <row r="2147" spans="1:120" hidden="1" x14ac:dyDescent="0.25">
      <c r="A2147" t="str">
        <f t="shared" si="33"/>
        <v>LCA-Other_All CBP_44447</v>
      </c>
      <c r="B2147" t="s">
        <v>62</v>
      </c>
      <c r="C2147" t="s">
        <v>212</v>
      </c>
      <c r="D2147" t="s">
        <v>32</v>
      </c>
      <c r="E2147" t="s">
        <v>61</v>
      </c>
      <c r="F2147" t="s">
        <v>61</v>
      </c>
      <c r="G2147" t="s">
        <v>61</v>
      </c>
      <c r="H2147" t="s">
        <v>61</v>
      </c>
      <c r="I2147" t="s">
        <v>61</v>
      </c>
      <c r="J2147" t="s">
        <v>61</v>
      </c>
      <c r="K2147" t="s">
        <v>197</v>
      </c>
      <c r="L2147" s="18">
        <v>44447</v>
      </c>
      <c r="M2147">
        <v>18</v>
      </c>
      <c r="N2147">
        <v>21</v>
      </c>
      <c r="O2147" t="s">
        <v>258</v>
      </c>
      <c r="P2147">
        <v>4</v>
      </c>
      <c r="Q2147">
        <v>4</v>
      </c>
      <c r="R2147">
        <v>0</v>
      </c>
      <c r="S2147">
        <v>0</v>
      </c>
      <c r="T2147">
        <v>1</v>
      </c>
      <c r="U2147">
        <v>0</v>
      </c>
      <c r="V2147">
        <v>1</v>
      </c>
      <c r="W2147">
        <v>30.789000000000001</v>
      </c>
      <c r="X2147">
        <v>30.56</v>
      </c>
      <c r="Y2147">
        <v>30.506</v>
      </c>
      <c r="Z2147">
        <v>30.420999999999999</v>
      </c>
      <c r="AA2147">
        <v>30.495999999999999</v>
      </c>
      <c r="AB2147">
        <v>30.628</v>
      </c>
      <c r="AC2147">
        <v>47.021000000000001</v>
      </c>
      <c r="AD2147">
        <v>66.936999999999998</v>
      </c>
      <c r="AE2147">
        <v>65.256</v>
      </c>
      <c r="AF2147">
        <v>77.981999999999999</v>
      </c>
      <c r="AG2147">
        <v>116.01600000000001</v>
      </c>
      <c r="AH2147">
        <v>124.471</v>
      </c>
      <c r="AI2147">
        <v>134.66800000000001</v>
      </c>
      <c r="AJ2147">
        <v>135.58699999999999</v>
      </c>
      <c r="AK2147">
        <v>131.62299999999999</v>
      </c>
      <c r="AL2147">
        <v>128.09899999999999</v>
      </c>
      <c r="AM2147">
        <v>143.548</v>
      </c>
      <c r="AN2147">
        <v>106.583</v>
      </c>
      <c r="AO2147">
        <v>111.907</v>
      </c>
      <c r="AP2147">
        <v>118.477</v>
      </c>
      <c r="AQ2147">
        <v>93.676000000000002</v>
      </c>
      <c r="AR2147">
        <v>31.922999999999998</v>
      </c>
      <c r="AS2147">
        <v>30.632999999999999</v>
      </c>
      <c r="AT2147">
        <v>30.626999999999999</v>
      </c>
      <c r="AU2147">
        <v>61.875</v>
      </c>
      <c r="AV2147">
        <v>61.25</v>
      </c>
      <c r="AW2147">
        <v>60.5</v>
      </c>
      <c r="AX2147">
        <v>59.625</v>
      </c>
      <c r="AY2147">
        <v>59.125</v>
      </c>
      <c r="AZ2147">
        <v>58.375</v>
      </c>
      <c r="BA2147">
        <v>58.25</v>
      </c>
      <c r="BB2147">
        <v>58.625</v>
      </c>
      <c r="BC2147">
        <v>60.875</v>
      </c>
      <c r="BD2147">
        <v>64.375</v>
      </c>
      <c r="BE2147">
        <v>69.875</v>
      </c>
      <c r="BF2147">
        <v>78.875</v>
      </c>
      <c r="BG2147">
        <v>84.875</v>
      </c>
      <c r="BH2147">
        <v>86</v>
      </c>
      <c r="BI2147">
        <v>83.625</v>
      </c>
      <c r="BJ2147">
        <v>78.75</v>
      </c>
      <c r="BK2147">
        <v>76.5</v>
      </c>
      <c r="BL2147">
        <v>75</v>
      </c>
      <c r="BM2147">
        <v>72.875</v>
      </c>
      <c r="BN2147">
        <v>70</v>
      </c>
      <c r="BO2147">
        <v>66.125</v>
      </c>
      <c r="BP2147">
        <v>63.375</v>
      </c>
      <c r="BQ2147">
        <v>62.25</v>
      </c>
      <c r="BR2147">
        <v>61.875</v>
      </c>
      <c r="BS2147">
        <v>-0.39293899999999998</v>
      </c>
      <c r="BT2147">
        <v>-0.28168789999999999</v>
      </c>
      <c r="BU2147">
        <v>-0.41356169999999998</v>
      </c>
      <c r="BV2147">
        <v>-0.26344440000000002</v>
      </c>
      <c r="BW2147">
        <v>-0.33718429999999999</v>
      </c>
      <c r="BX2147">
        <v>1.628023</v>
      </c>
      <c r="BY2147">
        <v>3.791493</v>
      </c>
      <c r="BZ2147">
        <v>-0.33967580000000003</v>
      </c>
      <c r="CA2147">
        <v>-1.1764589999999999</v>
      </c>
      <c r="CB2147">
        <v>-4.1843570000000003</v>
      </c>
      <c r="CC2147">
        <v>-0.3612785</v>
      </c>
      <c r="CD2147">
        <v>2.1531669999999998</v>
      </c>
      <c r="CE2147">
        <v>-2.214264</v>
      </c>
      <c r="CF2147">
        <v>-1.5469679999999999</v>
      </c>
      <c r="CG2147">
        <v>-2.3320979999999998</v>
      </c>
      <c r="CH2147">
        <v>-3.5985239999999998</v>
      </c>
      <c r="CI2147">
        <v>-14.528079999999999</v>
      </c>
      <c r="CJ2147">
        <v>11.463089999999999</v>
      </c>
      <c r="CK2147">
        <v>-1.503973</v>
      </c>
      <c r="CL2147">
        <v>-5.7576859999999996</v>
      </c>
      <c r="CM2147">
        <v>-2.6038760000000001</v>
      </c>
      <c r="CN2147">
        <v>2.3795259999999998</v>
      </c>
      <c r="CO2147">
        <v>-0.50712000000000002</v>
      </c>
      <c r="CP2147">
        <v>0.13176889999999999</v>
      </c>
      <c r="CQ2147">
        <v>5.25744E-2</v>
      </c>
      <c r="CR2147">
        <v>4.1775E-2</v>
      </c>
      <c r="CS2147">
        <v>3.9585700000000001E-2</v>
      </c>
      <c r="CT2147">
        <v>3.83135E-2</v>
      </c>
      <c r="CU2147">
        <v>4.3225399999999997E-2</v>
      </c>
      <c r="CV2147">
        <v>1.091893</v>
      </c>
      <c r="CW2147">
        <v>6.3784739999999998</v>
      </c>
      <c r="CX2147">
        <v>4.1193790000000003</v>
      </c>
      <c r="CY2147">
        <v>2.5061399999999998</v>
      </c>
      <c r="CZ2147">
        <v>1.3271059999999999</v>
      </c>
      <c r="DA2147">
        <v>6.2532110000000003</v>
      </c>
      <c r="DB2147">
        <v>4.3461990000000004</v>
      </c>
      <c r="DC2147">
        <v>4.7975680000000001</v>
      </c>
      <c r="DD2147">
        <v>2.0077859999999998</v>
      </c>
      <c r="DE2147">
        <v>3.7105410000000001</v>
      </c>
      <c r="DF2147">
        <v>2.1917759999999999</v>
      </c>
      <c r="DG2147">
        <v>7.2449139999999996</v>
      </c>
      <c r="DH2147">
        <v>2.4998130000000001</v>
      </c>
      <c r="DI2147">
        <v>10.53697</v>
      </c>
      <c r="DJ2147">
        <v>11.2257</v>
      </c>
      <c r="DK2147">
        <v>11.22448</v>
      </c>
      <c r="DL2147">
        <v>5.7729439999999999</v>
      </c>
      <c r="DM2147">
        <v>0.71769229999999995</v>
      </c>
      <c r="DN2147">
        <v>0.63215049999999995</v>
      </c>
      <c r="DO2147">
        <v>18</v>
      </c>
      <c r="DP2147">
        <v>21</v>
      </c>
    </row>
    <row r="2148" spans="1:120" hidden="1" x14ac:dyDescent="0.25">
      <c r="A2148" t="str">
        <f t="shared" si="33"/>
        <v>Industry_Type-4. Retail stores_All CBP_44447</v>
      </c>
      <c r="B2148" t="s">
        <v>62</v>
      </c>
      <c r="C2148" t="s">
        <v>204</v>
      </c>
      <c r="D2148" t="s">
        <v>61</v>
      </c>
      <c r="E2148" t="s">
        <v>61</v>
      </c>
      <c r="F2148" t="s">
        <v>61</v>
      </c>
      <c r="G2148" t="s">
        <v>33</v>
      </c>
      <c r="H2148" t="s">
        <v>61</v>
      </c>
      <c r="I2148" t="s">
        <v>61</v>
      </c>
      <c r="J2148" t="s">
        <v>61</v>
      </c>
      <c r="K2148" t="s">
        <v>197</v>
      </c>
      <c r="L2148" s="18">
        <v>44447</v>
      </c>
      <c r="M2148">
        <v>18</v>
      </c>
      <c r="N2148">
        <v>21</v>
      </c>
      <c r="O2148" t="s">
        <v>258</v>
      </c>
      <c r="P2148">
        <v>1</v>
      </c>
      <c r="Q2148">
        <v>1</v>
      </c>
      <c r="R2148">
        <v>0</v>
      </c>
      <c r="S2148">
        <v>0</v>
      </c>
      <c r="T2148">
        <v>1</v>
      </c>
      <c r="U2148">
        <v>0</v>
      </c>
      <c r="V2148">
        <v>1</v>
      </c>
      <c r="W2148">
        <v>0.78900000000000003</v>
      </c>
      <c r="X2148">
        <v>0.78</v>
      </c>
      <c r="Y2148">
        <v>0.78600000000000003</v>
      </c>
      <c r="Z2148">
        <v>0.78100000000000003</v>
      </c>
      <c r="AA2148">
        <v>0.77600000000000002</v>
      </c>
      <c r="AB2148">
        <v>0.78800000000000003</v>
      </c>
      <c r="AC2148">
        <v>0.78100000000000003</v>
      </c>
      <c r="AD2148">
        <v>0.77700000000000002</v>
      </c>
      <c r="AE2148">
        <v>0.77600000000000002</v>
      </c>
      <c r="AF2148">
        <v>0.78200000000000003</v>
      </c>
      <c r="AG2148">
        <v>0.77600000000000002</v>
      </c>
      <c r="AH2148">
        <v>0.79100000000000004</v>
      </c>
      <c r="AI2148">
        <v>0.78800000000000003</v>
      </c>
      <c r="AJ2148">
        <v>0.78700000000000003</v>
      </c>
      <c r="AK2148">
        <v>0.78300000000000003</v>
      </c>
      <c r="AL2148">
        <v>0.77900000000000003</v>
      </c>
      <c r="AM2148">
        <v>0.78800000000000003</v>
      </c>
      <c r="AN2148">
        <v>0.78300000000000003</v>
      </c>
      <c r="AO2148">
        <v>0.78700000000000003</v>
      </c>
      <c r="AP2148">
        <v>0.79700000000000004</v>
      </c>
      <c r="AQ2148">
        <v>0.79600000000000004</v>
      </c>
      <c r="AR2148">
        <v>0.80300000000000005</v>
      </c>
      <c r="AS2148">
        <v>0.79300000000000004</v>
      </c>
      <c r="AT2148">
        <v>0.78700000000000003</v>
      </c>
      <c r="AU2148">
        <v>60.5</v>
      </c>
      <c r="AV2148">
        <v>61</v>
      </c>
      <c r="AW2148">
        <v>60.5</v>
      </c>
      <c r="AX2148">
        <v>60</v>
      </c>
      <c r="AY2148">
        <v>59.5</v>
      </c>
      <c r="AZ2148">
        <v>59</v>
      </c>
      <c r="BA2148">
        <v>59</v>
      </c>
      <c r="BB2148">
        <v>59</v>
      </c>
      <c r="BC2148">
        <v>59.5</v>
      </c>
      <c r="BD2148">
        <v>61.5</v>
      </c>
      <c r="BE2148">
        <v>67</v>
      </c>
      <c r="BF2148">
        <v>76.5</v>
      </c>
      <c r="BG2148">
        <v>82.5</v>
      </c>
      <c r="BH2148">
        <v>81.5</v>
      </c>
      <c r="BI2148">
        <v>78</v>
      </c>
      <c r="BJ2148">
        <v>74</v>
      </c>
      <c r="BK2148">
        <v>72.5</v>
      </c>
      <c r="BL2148">
        <v>71.5</v>
      </c>
      <c r="BM2148">
        <v>69.5</v>
      </c>
      <c r="BN2148">
        <v>67</v>
      </c>
      <c r="BO2148">
        <v>63</v>
      </c>
      <c r="BP2148">
        <v>60.5</v>
      </c>
      <c r="BQ2148">
        <v>60</v>
      </c>
      <c r="BR2148">
        <v>60</v>
      </c>
      <c r="BS2148">
        <v>8.7899999999999995E-5</v>
      </c>
      <c r="BT2148">
        <v>1.3917000000000001E-3</v>
      </c>
      <c r="BU2148">
        <v>-4.3090999999999997E-3</v>
      </c>
      <c r="BV2148">
        <v>-2.9539000000000002E-3</v>
      </c>
      <c r="BW2148">
        <v>-1.4792E-3</v>
      </c>
      <c r="BX2148">
        <v>-1.3895999999999999E-3</v>
      </c>
      <c r="BY2148">
        <v>-1.1294200000000001E-2</v>
      </c>
      <c r="BZ2148">
        <v>-2.3349999999999998E-3</v>
      </c>
      <c r="CA2148">
        <v>8.2328000000000002E-3</v>
      </c>
      <c r="CB2148">
        <v>1.0822500000000001E-2</v>
      </c>
      <c r="CC2148">
        <v>1.68343E-2</v>
      </c>
      <c r="CD2148">
        <v>1.6200000000000001E-5</v>
      </c>
      <c r="CE2148">
        <v>-8.2168999999999992E-3</v>
      </c>
      <c r="CF2148">
        <v>-1.34401E-2</v>
      </c>
      <c r="CG2148">
        <v>-3.4126E-3</v>
      </c>
      <c r="CH2148">
        <v>-8.1075999999999995E-3</v>
      </c>
      <c r="CI2148">
        <v>-5.1060000000000003E-3</v>
      </c>
      <c r="CJ2148">
        <v>4.8383000000000002E-3</v>
      </c>
      <c r="CK2148">
        <v>-2.4395500000000001E-2</v>
      </c>
      <c r="CL2148">
        <v>3.1710000000000002E-3</v>
      </c>
      <c r="CM2148">
        <v>1.36242E-2</v>
      </c>
      <c r="CN2148">
        <v>7.3254000000000001E-3</v>
      </c>
      <c r="CO2148">
        <v>-4.0556000000000004E-3</v>
      </c>
      <c r="CP2148">
        <v>-8.9340000000000003E-4</v>
      </c>
      <c r="CQ2148">
        <v>5.7099999999999999E-5</v>
      </c>
      <c r="CR2148">
        <v>3.6999999999999998E-5</v>
      </c>
      <c r="CS2148">
        <v>3.1999999999999999E-5</v>
      </c>
      <c r="CT2148">
        <v>3.1999999999999999E-5</v>
      </c>
      <c r="CU2148">
        <v>4.7500000000000003E-5</v>
      </c>
      <c r="CV2148">
        <v>3.8000000000000002E-5</v>
      </c>
      <c r="CW2148">
        <v>1.108E-4</v>
      </c>
      <c r="CX2148">
        <v>1.485E-4</v>
      </c>
      <c r="CY2148">
        <v>1.493E-4</v>
      </c>
      <c r="CZ2148">
        <v>2.6919999999999998E-4</v>
      </c>
      <c r="DA2148">
        <v>1.4663E-3</v>
      </c>
      <c r="DB2148">
        <v>1.7453E-3</v>
      </c>
      <c r="DC2148">
        <v>1.8175000000000001E-3</v>
      </c>
      <c r="DD2148">
        <v>1.9027E-3</v>
      </c>
      <c r="DE2148">
        <v>1.0004E-3</v>
      </c>
      <c r="DF2148">
        <v>3.0669999999999997E-4</v>
      </c>
      <c r="DG2148">
        <v>1.149E-4</v>
      </c>
      <c r="DH2148">
        <v>1.155E-4</v>
      </c>
      <c r="DI2148">
        <v>1.036E-4</v>
      </c>
      <c r="DJ2148">
        <v>2.1330000000000001E-4</v>
      </c>
      <c r="DK2148">
        <v>3.9819999999999998E-4</v>
      </c>
      <c r="DL2148">
        <v>5.8779999999999998E-4</v>
      </c>
      <c r="DM2148">
        <v>4.3900000000000003E-5</v>
      </c>
      <c r="DN2148">
        <v>4.1399999999999997E-5</v>
      </c>
      <c r="DO2148">
        <v>18</v>
      </c>
      <c r="DP2148">
        <v>21</v>
      </c>
    </row>
    <row r="2149" spans="1:120" hidden="1" x14ac:dyDescent="0.25">
      <c r="A2149" t="str">
        <f t="shared" si="33"/>
        <v>Size_Grp-200 kW and above_All CBP_44447</v>
      </c>
      <c r="B2149" t="s">
        <v>62</v>
      </c>
      <c r="C2149" t="s">
        <v>207</v>
      </c>
      <c r="D2149" t="s">
        <v>61</v>
      </c>
      <c r="E2149" t="s">
        <v>61</v>
      </c>
      <c r="F2149" t="s">
        <v>61</v>
      </c>
      <c r="G2149" t="s">
        <v>61</v>
      </c>
      <c r="H2149" t="s">
        <v>61</v>
      </c>
      <c r="I2149" t="s">
        <v>61</v>
      </c>
      <c r="J2149" t="s">
        <v>102</v>
      </c>
      <c r="K2149" t="s">
        <v>197</v>
      </c>
      <c r="L2149" s="18">
        <v>44447</v>
      </c>
      <c r="M2149">
        <v>18</v>
      </c>
      <c r="N2149">
        <v>21</v>
      </c>
      <c r="O2149" t="s">
        <v>258</v>
      </c>
      <c r="P2149">
        <v>3</v>
      </c>
      <c r="Q2149">
        <v>3</v>
      </c>
      <c r="R2149">
        <v>0</v>
      </c>
      <c r="S2149">
        <v>0</v>
      </c>
      <c r="T2149">
        <v>1</v>
      </c>
      <c r="U2149">
        <v>0</v>
      </c>
      <c r="V2149">
        <v>1</v>
      </c>
      <c r="W2149">
        <v>1473</v>
      </c>
      <c r="X2149">
        <v>1629.2</v>
      </c>
      <c r="Y2149">
        <v>1635.12</v>
      </c>
      <c r="Z2149">
        <v>1633.92</v>
      </c>
      <c r="AA2149">
        <v>1633.92</v>
      </c>
      <c r="AB2149">
        <v>1631.44</v>
      </c>
      <c r="AC2149">
        <v>1560.52</v>
      </c>
      <c r="AD2149">
        <v>1575.64</v>
      </c>
      <c r="AE2149">
        <v>1548.8</v>
      </c>
      <c r="AF2149">
        <v>1504</v>
      </c>
      <c r="AG2149">
        <v>1393.56</v>
      </c>
      <c r="AH2149">
        <v>1273.32</v>
      </c>
      <c r="AI2149">
        <v>1033.76</v>
      </c>
      <c r="AJ2149">
        <v>1055.8800000000001</v>
      </c>
      <c r="AK2149">
        <v>990.2</v>
      </c>
      <c r="AL2149">
        <v>983.52</v>
      </c>
      <c r="AM2149">
        <v>1003.96</v>
      </c>
      <c r="AN2149">
        <v>364.6</v>
      </c>
      <c r="AO2149">
        <v>326.44</v>
      </c>
      <c r="AP2149">
        <v>318</v>
      </c>
      <c r="AQ2149">
        <v>307.44</v>
      </c>
      <c r="AR2149">
        <v>1235.52</v>
      </c>
      <c r="AS2149">
        <v>1482.44</v>
      </c>
      <c r="AT2149">
        <v>1452.24</v>
      </c>
      <c r="AU2149">
        <v>57.833333000000003</v>
      </c>
      <c r="AV2149">
        <v>58.5</v>
      </c>
      <c r="AW2149">
        <v>58.333333000000003</v>
      </c>
      <c r="AX2149">
        <v>57.833333000000003</v>
      </c>
      <c r="AY2149">
        <v>57.666666999999997</v>
      </c>
      <c r="AZ2149">
        <v>57.5</v>
      </c>
      <c r="BA2149">
        <v>56.666666999999997</v>
      </c>
      <c r="BB2149">
        <v>56.666666999999997</v>
      </c>
      <c r="BC2149">
        <v>57.666666999999997</v>
      </c>
      <c r="BD2149">
        <v>60</v>
      </c>
      <c r="BE2149">
        <v>64.166667000000004</v>
      </c>
      <c r="BF2149">
        <v>67.5</v>
      </c>
      <c r="BG2149">
        <v>67.833332999999996</v>
      </c>
      <c r="BH2149">
        <v>67.166667000000004</v>
      </c>
      <c r="BI2149">
        <v>66.5</v>
      </c>
      <c r="BJ2149">
        <v>66.5</v>
      </c>
      <c r="BK2149">
        <v>66.166667000000004</v>
      </c>
      <c r="BL2149">
        <v>64.5</v>
      </c>
      <c r="BM2149">
        <v>61.833333000000003</v>
      </c>
      <c r="BN2149">
        <v>60.333333000000003</v>
      </c>
      <c r="BO2149">
        <v>58.833333000000003</v>
      </c>
      <c r="BP2149">
        <v>58.333333000000003</v>
      </c>
      <c r="BQ2149">
        <v>57.666666999999997</v>
      </c>
      <c r="BR2149">
        <v>57.833333000000003</v>
      </c>
      <c r="BS2149">
        <v>-90.350740000000002</v>
      </c>
      <c r="BT2149">
        <v>-45.115229999999997</v>
      </c>
      <c r="BU2149">
        <v>-50.509950000000003</v>
      </c>
      <c r="BV2149">
        <v>-51.59122</v>
      </c>
      <c r="BW2149">
        <v>-47.011569999999999</v>
      </c>
      <c r="BX2149">
        <v>-64.649720000000002</v>
      </c>
      <c r="BY2149">
        <v>-21.28586</v>
      </c>
      <c r="BZ2149">
        <v>41.968870000000003</v>
      </c>
      <c r="CA2149">
        <v>69.86063</v>
      </c>
      <c r="CB2149">
        <v>15.69232</v>
      </c>
      <c r="CC2149">
        <v>88.235169999999997</v>
      </c>
      <c r="CD2149">
        <v>66.822720000000004</v>
      </c>
      <c r="CE2149">
        <v>-39.057070000000003</v>
      </c>
      <c r="CF2149">
        <v>-149.16480000000001</v>
      </c>
      <c r="CG2149">
        <v>-122.2504</v>
      </c>
      <c r="CH2149">
        <v>-82.627250000000004</v>
      </c>
      <c r="CI2149">
        <v>58.457160000000002</v>
      </c>
      <c r="CJ2149">
        <v>692.15859999999998</v>
      </c>
      <c r="CK2149">
        <v>704.52499999999998</v>
      </c>
      <c r="CL2149">
        <v>741.63329999999996</v>
      </c>
      <c r="CM2149">
        <v>724.3981</v>
      </c>
      <c r="CN2149">
        <v>109.19289999999999</v>
      </c>
      <c r="CO2149">
        <v>-68.467349999999996</v>
      </c>
      <c r="CP2149">
        <v>-73.489720000000005</v>
      </c>
      <c r="CQ2149">
        <v>1528.8689999999999</v>
      </c>
      <c r="CR2149">
        <v>395.06479999999999</v>
      </c>
      <c r="CS2149">
        <v>390.12389999999999</v>
      </c>
      <c r="CT2149">
        <v>390.33609999999999</v>
      </c>
      <c r="CU2149">
        <v>288.5532</v>
      </c>
      <c r="CV2149">
        <v>333.3768</v>
      </c>
      <c r="CW2149">
        <v>466.83370000000002</v>
      </c>
      <c r="CX2149">
        <v>649.32560000000001</v>
      </c>
      <c r="CY2149">
        <v>624.75130000000001</v>
      </c>
      <c r="CZ2149">
        <v>989.00509999999997</v>
      </c>
      <c r="DA2149">
        <v>1230.7090000000001</v>
      </c>
      <c r="DB2149">
        <v>1242.3309999999999</v>
      </c>
      <c r="DC2149">
        <v>3090.1149999999998</v>
      </c>
      <c r="DD2149">
        <v>3907.3310000000001</v>
      </c>
      <c r="DE2149">
        <v>3482.3739999999998</v>
      </c>
      <c r="DF2149">
        <v>3579.0309999999999</v>
      </c>
      <c r="DG2149">
        <v>8813.4719999999998</v>
      </c>
      <c r="DH2149">
        <v>3344.76</v>
      </c>
      <c r="DI2149">
        <v>2562.04</v>
      </c>
      <c r="DJ2149">
        <v>3290.4360000000001</v>
      </c>
      <c r="DK2149">
        <v>3230.4140000000002</v>
      </c>
      <c r="DL2149">
        <v>2915.2689999999998</v>
      </c>
      <c r="DM2149">
        <v>1520.633</v>
      </c>
      <c r="DN2149">
        <v>1427.7739999999999</v>
      </c>
      <c r="DO2149">
        <v>18</v>
      </c>
      <c r="DP2149">
        <v>21</v>
      </c>
    </row>
    <row r="2150" spans="1:120" hidden="1" x14ac:dyDescent="0.25">
      <c r="A2150" t="str">
        <f t="shared" si="33"/>
        <v>All_All CBP_44447</v>
      </c>
      <c r="B2150" t="s">
        <v>62</v>
      </c>
      <c r="C2150" t="s">
        <v>61</v>
      </c>
      <c r="D2150" t="s">
        <v>61</v>
      </c>
      <c r="E2150" t="s">
        <v>61</v>
      </c>
      <c r="F2150" t="s">
        <v>61</v>
      </c>
      <c r="G2150" t="s">
        <v>61</v>
      </c>
      <c r="H2150" t="s">
        <v>61</v>
      </c>
      <c r="I2150" t="s">
        <v>61</v>
      </c>
      <c r="J2150" t="s">
        <v>61</v>
      </c>
      <c r="K2150" t="s">
        <v>197</v>
      </c>
      <c r="L2150" s="18">
        <v>44447</v>
      </c>
      <c r="M2150">
        <v>18</v>
      </c>
      <c r="N2150">
        <v>21</v>
      </c>
      <c r="O2150" t="s">
        <v>258</v>
      </c>
      <c r="P2150">
        <v>9</v>
      </c>
      <c r="Q2150">
        <v>8</v>
      </c>
      <c r="R2150">
        <v>0</v>
      </c>
      <c r="S2150">
        <v>0</v>
      </c>
      <c r="T2150">
        <v>1</v>
      </c>
      <c r="U2150">
        <v>0</v>
      </c>
      <c r="V2150">
        <v>1</v>
      </c>
      <c r="W2150">
        <v>1827.5275999999999</v>
      </c>
      <c r="X2150">
        <v>1999.53</v>
      </c>
      <c r="Y2150">
        <v>2010.4493</v>
      </c>
      <c r="Z2150">
        <v>2004.3686</v>
      </c>
      <c r="AA2150">
        <v>2007.153</v>
      </c>
      <c r="AB2150">
        <v>2001.8565000000001</v>
      </c>
      <c r="AC2150">
        <v>1932.3686</v>
      </c>
      <c r="AD2150">
        <v>1932.4991</v>
      </c>
      <c r="AE2150">
        <v>1897.758</v>
      </c>
      <c r="AF2150">
        <v>1868.9197999999999</v>
      </c>
      <c r="AG2150">
        <v>1789.2629999999999</v>
      </c>
      <c r="AH2150">
        <v>1644.8299</v>
      </c>
      <c r="AI2150">
        <v>1384.0065</v>
      </c>
      <c r="AJ2150">
        <v>1413.7954</v>
      </c>
      <c r="AK2150">
        <v>1337.9658999999999</v>
      </c>
      <c r="AL2150">
        <v>1328.7364</v>
      </c>
      <c r="AM2150">
        <v>1370.5515</v>
      </c>
      <c r="AN2150">
        <v>565.99087999999995</v>
      </c>
      <c r="AO2150">
        <v>531.43538000000001</v>
      </c>
      <c r="AP2150">
        <v>534.95663000000002</v>
      </c>
      <c r="AQ2150">
        <v>486.76049999999998</v>
      </c>
      <c r="AR2150">
        <v>1550.7483999999999</v>
      </c>
      <c r="AS2150">
        <v>1825.3271</v>
      </c>
      <c r="AT2150">
        <v>1791.1654000000001</v>
      </c>
      <c r="AU2150">
        <v>60.8125</v>
      </c>
      <c r="AV2150">
        <v>60.9375</v>
      </c>
      <c r="AW2150">
        <v>60.5</v>
      </c>
      <c r="AX2150">
        <v>59.875</v>
      </c>
      <c r="AY2150">
        <v>59.4375</v>
      </c>
      <c r="AZ2150">
        <v>59</v>
      </c>
      <c r="BA2150">
        <v>58.5</v>
      </c>
      <c r="BB2150">
        <v>58.6875</v>
      </c>
      <c r="BC2150">
        <v>60.375</v>
      </c>
      <c r="BD2150">
        <v>63.25</v>
      </c>
      <c r="BE2150">
        <v>67.8125</v>
      </c>
      <c r="BF2150">
        <v>73.8125</v>
      </c>
      <c r="BG2150">
        <v>77.3125</v>
      </c>
      <c r="BH2150">
        <v>77.875</v>
      </c>
      <c r="BI2150">
        <v>76.6875</v>
      </c>
      <c r="BJ2150">
        <v>74.6875</v>
      </c>
      <c r="BK2150">
        <v>73.4375</v>
      </c>
      <c r="BL2150">
        <v>71.375</v>
      </c>
      <c r="BM2150">
        <v>68.875</v>
      </c>
      <c r="BN2150">
        <v>66.25</v>
      </c>
      <c r="BO2150">
        <v>63.4375</v>
      </c>
      <c r="BP2150">
        <v>61.6875</v>
      </c>
      <c r="BQ2150">
        <v>60.875</v>
      </c>
      <c r="BR2150">
        <v>60.75</v>
      </c>
      <c r="BS2150">
        <v>-113.2336</v>
      </c>
      <c r="BT2150">
        <v>-61.660690000000002</v>
      </c>
      <c r="BU2150">
        <v>-70.531040000000004</v>
      </c>
      <c r="BV2150">
        <v>-69.216080000000005</v>
      </c>
      <c r="BW2150">
        <v>-65.767849999999996</v>
      </c>
      <c r="BX2150">
        <v>-81.816000000000003</v>
      </c>
      <c r="BY2150">
        <v>-30.84562</v>
      </c>
      <c r="BZ2150">
        <v>57.975879999999997</v>
      </c>
      <c r="CA2150">
        <v>89.778379999999999</v>
      </c>
      <c r="CB2150">
        <v>23.991510000000002</v>
      </c>
      <c r="CC2150">
        <v>108.12649999999999</v>
      </c>
      <c r="CD2150">
        <v>95.50076</v>
      </c>
      <c r="CE2150">
        <v>-21.179790000000001</v>
      </c>
      <c r="CF2150">
        <v>-146.17349999999999</v>
      </c>
      <c r="CG2150">
        <v>-116.0568</v>
      </c>
      <c r="CH2150">
        <v>-75.910740000000004</v>
      </c>
      <c r="CI2150">
        <v>73.240989999999996</v>
      </c>
      <c r="CJ2150">
        <v>867.65989999999999</v>
      </c>
      <c r="CK2150">
        <v>855.48630000000003</v>
      </c>
      <c r="CL2150">
        <v>915.52829999999994</v>
      </c>
      <c r="CM2150">
        <v>902.01279999999997</v>
      </c>
      <c r="CN2150">
        <v>118.2253</v>
      </c>
      <c r="CO2150">
        <v>-86.223380000000006</v>
      </c>
      <c r="CP2150">
        <v>-92.812359999999998</v>
      </c>
      <c r="CQ2150">
        <v>1955.779</v>
      </c>
      <c r="CR2150">
        <v>510.55130000000003</v>
      </c>
      <c r="CS2150">
        <v>505.76710000000003</v>
      </c>
      <c r="CT2150">
        <v>504.7885</v>
      </c>
      <c r="CU2150">
        <v>376.34589999999997</v>
      </c>
      <c r="CV2150">
        <v>434.17399999999998</v>
      </c>
      <c r="CW2150">
        <v>605.56510000000003</v>
      </c>
      <c r="CX2150">
        <v>834.9579</v>
      </c>
      <c r="CY2150">
        <v>803.29319999999996</v>
      </c>
      <c r="CZ2150">
        <v>1261.0630000000001</v>
      </c>
      <c r="DA2150">
        <v>1578.914</v>
      </c>
      <c r="DB2150">
        <v>1643.057</v>
      </c>
      <c r="DC2150">
        <v>3984.2379999999998</v>
      </c>
      <c r="DD2150">
        <v>5020.4179999999997</v>
      </c>
      <c r="DE2150">
        <v>4468.692</v>
      </c>
      <c r="DF2150">
        <v>4579.8389999999999</v>
      </c>
      <c r="DG2150">
        <v>11210.97</v>
      </c>
      <c r="DH2150">
        <v>4291.7190000000001</v>
      </c>
      <c r="DI2150">
        <v>3282.4690000000001</v>
      </c>
      <c r="DJ2150">
        <v>4227.0209999999997</v>
      </c>
      <c r="DK2150">
        <v>4139.134</v>
      </c>
      <c r="DL2150">
        <v>3734.7829999999999</v>
      </c>
      <c r="DM2150">
        <v>1963.146</v>
      </c>
      <c r="DN2150">
        <v>1852.9760000000001</v>
      </c>
      <c r="DO2150">
        <v>18</v>
      </c>
      <c r="DP2150">
        <v>21</v>
      </c>
    </row>
    <row r="2151" spans="1:120" hidden="1" x14ac:dyDescent="0.25">
      <c r="A2151" t="str">
        <f t="shared" si="33"/>
        <v>Industry_Type-5. Offices, Hotels, Finance, Services_All CBP_44447</v>
      </c>
      <c r="B2151" t="s">
        <v>62</v>
      </c>
      <c r="C2151" t="s">
        <v>205</v>
      </c>
      <c r="D2151" t="s">
        <v>61</v>
      </c>
      <c r="E2151" t="s">
        <v>61</v>
      </c>
      <c r="F2151" t="s">
        <v>61</v>
      </c>
      <c r="G2151" t="s">
        <v>37</v>
      </c>
      <c r="H2151" t="s">
        <v>61</v>
      </c>
      <c r="I2151" t="s">
        <v>61</v>
      </c>
      <c r="J2151" t="s">
        <v>61</v>
      </c>
      <c r="K2151" t="s">
        <v>197</v>
      </c>
      <c r="L2151" s="18">
        <v>44447</v>
      </c>
      <c r="M2151">
        <v>18</v>
      </c>
      <c r="N2151">
        <v>21</v>
      </c>
      <c r="O2151" t="s">
        <v>258</v>
      </c>
      <c r="P2151">
        <v>2</v>
      </c>
      <c r="Q2151">
        <v>1</v>
      </c>
      <c r="R2151">
        <v>0</v>
      </c>
      <c r="S2151">
        <v>0</v>
      </c>
      <c r="T2151">
        <v>1</v>
      </c>
      <c r="U2151">
        <v>0</v>
      </c>
      <c r="V2151">
        <v>1</v>
      </c>
      <c r="W2151">
        <v>241.36</v>
      </c>
      <c r="X2151">
        <v>235.2</v>
      </c>
      <c r="Y2151">
        <v>242.88</v>
      </c>
      <c r="Z2151">
        <v>234.64</v>
      </c>
      <c r="AA2151">
        <v>239.44</v>
      </c>
      <c r="AB2151">
        <v>234.72</v>
      </c>
      <c r="AC2151">
        <v>220.24</v>
      </c>
      <c r="AD2151">
        <v>150.4</v>
      </c>
      <c r="AE2151">
        <v>145.68</v>
      </c>
      <c r="AF2151">
        <v>158.56</v>
      </c>
      <c r="AG2151">
        <v>161.76</v>
      </c>
      <c r="AH2151">
        <v>128.56</v>
      </c>
      <c r="AI2151">
        <v>123.6</v>
      </c>
      <c r="AJ2151">
        <v>130.47999999999999</v>
      </c>
      <c r="AK2151">
        <v>134.96</v>
      </c>
      <c r="AL2151">
        <v>138.96</v>
      </c>
      <c r="AM2151">
        <v>141.52000000000001</v>
      </c>
      <c r="AN2151">
        <v>63.84</v>
      </c>
      <c r="AO2151">
        <v>68.08</v>
      </c>
      <c r="AP2151">
        <v>78.08</v>
      </c>
      <c r="AQ2151">
        <v>63.12</v>
      </c>
      <c r="AR2151">
        <v>222</v>
      </c>
      <c r="AS2151">
        <v>218.88</v>
      </c>
      <c r="AT2151">
        <v>218.56</v>
      </c>
      <c r="AU2151">
        <v>65.5</v>
      </c>
      <c r="AV2151">
        <v>67</v>
      </c>
      <c r="AW2151">
        <v>67</v>
      </c>
      <c r="AX2151">
        <v>67</v>
      </c>
      <c r="AY2151">
        <v>66</v>
      </c>
      <c r="AZ2151">
        <v>66</v>
      </c>
      <c r="BA2151">
        <v>65</v>
      </c>
      <c r="BB2151">
        <v>65</v>
      </c>
      <c r="BC2151">
        <v>66.5</v>
      </c>
      <c r="BD2151">
        <v>68.5</v>
      </c>
      <c r="BE2151">
        <v>70.5</v>
      </c>
      <c r="BF2151">
        <v>72.5</v>
      </c>
      <c r="BG2151">
        <v>75.5</v>
      </c>
      <c r="BH2151">
        <v>77.5</v>
      </c>
      <c r="BI2151">
        <v>79.5</v>
      </c>
      <c r="BJ2151">
        <v>83</v>
      </c>
      <c r="BK2151">
        <v>83</v>
      </c>
      <c r="BL2151">
        <v>77.5</v>
      </c>
      <c r="BM2151">
        <v>74</v>
      </c>
      <c r="BN2151">
        <v>69</v>
      </c>
      <c r="BO2151">
        <v>66.5</v>
      </c>
      <c r="BP2151">
        <v>65</v>
      </c>
      <c r="BQ2151">
        <v>65</v>
      </c>
      <c r="BR2151">
        <v>65</v>
      </c>
      <c r="BS2151">
        <v>-19.816759999999999</v>
      </c>
      <c r="BT2151">
        <v>-18.82516</v>
      </c>
      <c r="BU2151">
        <v>-23.54149</v>
      </c>
      <c r="BV2151">
        <v>-19.34149</v>
      </c>
      <c r="BW2151">
        <v>-22.223109999999998</v>
      </c>
      <c r="BX2151">
        <v>-19.40727</v>
      </c>
      <c r="BY2151">
        <v>-19.847930000000002</v>
      </c>
      <c r="BZ2151">
        <v>19.809830000000002</v>
      </c>
      <c r="CA2151">
        <v>22.237690000000001</v>
      </c>
      <c r="CB2151">
        <v>19.635649999999998</v>
      </c>
      <c r="CC2151">
        <v>16.4771</v>
      </c>
      <c r="CD2151">
        <v>31.827349999999999</v>
      </c>
      <c r="CE2151">
        <v>44.889710000000001</v>
      </c>
      <c r="CF2151">
        <v>41.559489999999997</v>
      </c>
      <c r="CG2151">
        <v>42.841859999999997</v>
      </c>
      <c r="CH2151">
        <v>37.499110000000002</v>
      </c>
      <c r="CI2151">
        <v>42.348039999999997</v>
      </c>
      <c r="CJ2151">
        <v>135.26310000000001</v>
      </c>
      <c r="CK2151">
        <v>114.8224</v>
      </c>
      <c r="CL2151">
        <v>155.8546</v>
      </c>
      <c r="CM2151">
        <v>159.98990000000001</v>
      </c>
      <c r="CN2151">
        <v>-12.96655</v>
      </c>
      <c r="CO2151">
        <v>-15.33708</v>
      </c>
      <c r="CP2151">
        <v>-18.283840000000001</v>
      </c>
      <c r="CQ2151">
        <v>65.542100000000005</v>
      </c>
      <c r="CR2151">
        <v>33.167839999999998</v>
      </c>
      <c r="CS2151">
        <v>37.819740000000003</v>
      </c>
      <c r="CT2151">
        <v>33.883650000000003</v>
      </c>
      <c r="CU2151">
        <v>35.053280000000001</v>
      </c>
      <c r="CV2151">
        <v>34.32949</v>
      </c>
      <c r="CW2151">
        <v>21.036280000000001</v>
      </c>
      <c r="CX2151">
        <v>25.099550000000001</v>
      </c>
      <c r="CY2151">
        <v>29.77356</v>
      </c>
      <c r="CZ2151">
        <v>24.253720000000001</v>
      </c>
      <c r="DA2151">
        <v>42.29721</v>
      </c>
      <c r="DB2151">
        <v>206.16540000000001</v>
      </c>
      <c r="DC2151">
        <v>212.51050000000001</v>
      </c>
      <c r="DD2151">
        <v>229.64699999999999</v>
      </c>
      <c r="DE2151">
        <v>178.93639999999999</v>
      </c>
      <c r="DF2151">
        <v>149.66300000000001</v>
      </c>
      <c r="DG2151">
        <v>149.345</v>
      </c>
      <c r="DH2151">
        <v>174.9117</v>
      </c>
      <c r="DI2151">
        <v>83.915530000000004</v>
      </c>
      <c r="DJ2151">
        <v>152.8261</v>
      </c>
      <c r="DK2151">
        <v>115.1564</v>
      </c>
      <c r="DL2151">
        <v>119.59059999999999</v>
      </c>
      <c r="DM2151">
        <v>119.1078</v>
      </c>
      <c r="DN2151">
        <v>142.69309999999999</v>
      </c>
      <c r="DO2151">
        <v>18</v>
      </c>
      <c r="DP2151">
        <v>21</v>
      </c>
    </row>
    <row r="2152" spans="1:120" hidden="1" x14ac:dyDescent="0.25">
      <c r="A2152" t="str">
        <f t="shared" si="33"/>
        <v>Industry_Type-1. Agriculture, Mining &amp; Construction_All CBP_44447</v>
      </c>
      <c r="B2152" t="s">
        <v>62</v>
      </c>
      <c r="C2152" t="s">
        <v>211</v>
      </c>
      <c r="D2152" t="s">
        <v>61</v>
      </c>
      <c r="E2152" t="s">
        <v>61</v>
      </c>
      <c r="F2152" t="s">
        <v>61</v>
      </c>
      <c r="G2152" t="s">
        <v>30</v>
      </c>
      <c r="H2152" t="s">
        <v>61</v>
      </c>
      <c r="I2152" t="s">
        <v>61</v>
      </c>
      <c r="J2152" t="s">
        <v>61</v>
      </c>
      <c r="K2152" t="s">
        <v>197</v>
      </c>
      <c r="L2152" s="18">
        <v>44447</v>
      </c>
      <c r="M2152">
        <v>18</v>
      </c>
      <c r="N2152">
        <v>21</v>
      </c>
      <c r="O2152" t="s">
        <v>258</v>
      </c>
      <c r="P2152">
        <v>3</v>
      </c>
      <c r="Q2152">
        <v>3</v>
      </c>
      <c r="R2152">
        <v>0</v>
      </c>
      <c r="S2152">
        <v>0</v>
      </c>
      <c r="T2152">
        <v>1</v>
      </c>
      <c r="U2152">
        <v>0</v>
      </c>
      <c r="V2152">
        <v>1</v>
      </c>
      <c r="W2152">
        <v>1473</v>
      </c>
      <c r="X2152">
        <v>1629.2</v>
      </c>
      <c r="Y2152">
        <v>1635.12</v>
      </c>
      <c r="Z2152">
        <v>1633.92</v>
      </c>
      <c r="AA2152">
        <v>1633.92</v>
      </c>
      <c r="AB2152">
        <v>1631.44</v>
      </c>
      <c r="AC2152">
        <v>1560.52</v>
      </c>
      <c r="AD2152">
        <v>1575.64</v>
      </c>
      <c r="AE2152">
        <v>1548.8</v>
      </c>
      <c r="AF2152">
        <v>1504</v>
      </c>
      <c r="AG2152">
        <v>1393.56</v>
      </c>
      <c r="AH2152">
        <v>1273.32</v>
      </c>
      <c r="AI2152">
        <v>1033.76</v>
      </c>
      <c r="AJ2152">
        <v>1055.8800000000001</v>
      </c>
      <c r="AK2152">
        <v>990.2</v>
      </c>
      <c r="AL2152">
        <v>983.52</v>
      </c>
      <c r="AM2152">
        <v>1003.96</v>
      </c>
      <c r="AN2152">
        <v>364.6</v>
      </c>
      <c r="AO2152">
        <v>326.44</v>
      </c>
      <c r="AP2152">
        <v>318</v>
      </c>
      <c r="AQ2152">
        <v>307.44</v>
      </c>
      <c r="AR2152">
        <v>1235.52</v>
      </c>
      <c r="AS2152">
        <v>1482.44</v>
      </c>
      <c r="AT2152">
        <v>1452.24</v>
      </c>
      <c r="AU2152">
        <v>57.833333000000003</v>
      </c>
      <c r="AV2152">
        <v>58.5</v>
      </c>
      <c r="AW2152">
        <v>58.333333000000003</v>
      </c>
      <c r="AX2152">
        <v>57.833333000000003</v>
      </c>
      <c r="AY2152">
        <v>57.666666999999997</v>
      </c>
      <c r="AZ2152">
        <v>57.5</v>
      </c>
      <c r="BA2152">
        <v>56.666666999999997</v>
      </c>
      <c r="BB2152">
        <v>56.666666999999997</v>
      </c>
      <c r="BC2152">
        <v>57.666666999999997</v>
      </c>
      <c r="BD2152">
        <v>60</v>
      </c>
      <c r="BE2152">
        <v>64.166667000000004</v>
      </c>
      <c r="BF2152">
        <v>67.5</v>
      </c>
      <c r="BG2152">
        <v>67.833332999999996</v>
      </c>
      <c r="BH2152">
        <v>67.166667000000004</v>
      </c>
      <c r="BI2152">
        <v>66.5</v>
      </c>
      <c r="BJ2152">
        <v>66.5</v>
      </c>
      <c r="BK2152">
        <v>66.166667000000004</v>
      </c>
      <c r="BL2152">
        <v>64.5</v>
      </c>
      <c r="BM2152">
        <v>61.833333000000003</v>
      </c>
      <c r="BN2152">
        <v>60.333333000000003</v>
      </c>
      <c r="BO2152">
        <v>58.833333000000003</v>
      </c>
      <c r="BP2152">
        <v>58.333333000000003</v>
      </c>
      <c r="BQ2152">
        <v>57.666666999999997</v>
      </c>
      <c r="BR2152">
        <v>57.833333000000003</v>
      </c>
      <c r="BS2152">
        <v>-90.350740000000002</v>
      </c>
      <c r="BT2152">
        <v>-45.115229999999997</v>
      </c>
      <c r="BU2152">
        <v>-50.509950000000003</v>
      </c>
      <c r="BV2152">
        <v>-51.59122</v>
      </c>
      <c r="BW2152">
        <v>-47.011569999999999</v>
      </c>
      <c r="BX2152">
        <v>-64.649720000000002</v>
      </c>
      <c r="BY2152">
        <v>-21.28586</v>
      </c>
      <c r="BZ2152">
        <v>41.968870000000003</v>
      </c>
      <c r="CA2152">
        <v>69.86063</v>
      </c>
      <c r="CB2152">
        <v>15.69232</v>
      </c>
      <c r="CC2152">
        <v>88.235169999999997</v>
      </c>
      <c r="CD2152">
        <v>66.822720000000004</v>
      </c>
      <c r="CE2152">
        <v>-39.057070000000003</v>
      </c>
      <c r="CF2152">
        <v>-149.16480000000001</v>
      </c>
      <c r="CG2152">
        <v>-122.2504</v>
      </c>
      <c r="CH2152">
        <v>-82.627250000000004</v>
      </c>
      <c r="CI2152">
        <v>58.457160000000002</v>
      </c>
      <c r="CJ2152">
        <v>692.15859999999998</v>
      </c>
      <c r="CK2152">
        <v>704.52499999999998</v>
      </c>
      <c r="CL2152">
        <v>741.63329999999996</v>
      </c>
      <c r="CM2152">
        <v>724.3981</v>
      </c>
      <c r="CN2152">
        <v>109.19289999999999</v>
      </c>
      <c r="CO2152">
        <v>-68.467349999999996</v>
      </c>
      <c r="CP2152">
        <v>-73.489720000000005</v>
      </c>
      <c r="CQ2152">
        <v>1528.8689999999999</v>
      </c>
      <c r="CR2152">
        <v>395.06479999999999</v>
      </c>
      <c r="CS2152">
        <v>390.12389999999999</v>
      </c>
      <c r="CT2152">
        <v>390.33609999999999</v>
      </c>
      <c r="CU2152">
        <v>288.5532</v>
      </c>
      <c r="CV2152">
        <v>333.3768</v>
      </c>
      <c r="CW2152">
        <v>466.83370000000002</v>
      </c>
      <c r="CX2152">
        <v>649.32560000000001</v>
      </c>
      <c r="CY2152">
        <v>624.75130000000001</v>
      </c>
      <c r="CZ2152">
        <v>989.00509999999997</v>
      </c>
      <c r="DA2152">
        <v>1230.7090000000001</v>
      </c>
      <c r="DB2152">
        <v>1242.3309999999999</v>
      </c>
      <c r="DC2152">
        <v>3090.1149999999998</v>
      </c>
      <c r="DD2152">
        <v>3907.3310000000001</v>
      </c>
      <c r="DE2152">
        <v>3482.3739999999998</v>
      </c>
      <c r="DF2152">
        <v>3579.0309999999999</v>
      </c>
      <c r="DG2152">
        <v>8813.4719999999998</v>
      </c>
      <c r="DH2152">
        <v>3344.76</v>
      </c>
      <c r="DI2152">
        <v>2562.04</v>
      </c>
      <c r="DJ2152">
        <v>3290.4360000000001</v>
      </c>
      <c r="DK2152">
        <v>3230.4140000000002</v>
      </c>
      <c r="DL2152">
        <v>2915.2689999999998</v>
      </c>
      <c r="DM2152">
        <v>1520.633</v>
      </c>
      <c r="DN2152">
        <v>1427.7739999999999</v>
      </c>
      <c r="DO2152">
        <v>18</v>
      </c>
      <c r="DP2152">
        <v>21</v>
      </c>
    </row>
    <row r="2153" spans="1:120" hidden="1" x14ac:dyDescent="0.25">
      <c r="A2153" t="str">
        <f t="shared" si="33"/>
        <v>sublap_id-SLAP_PGEB_All CBP_44447</v>
      </c>
      <c r="B2153" t="s">
        <v>62</v>
      </c>
      <c r="C2153" t="s">
        <v>287</v>
      </c>
      <c r="D2153" t="s">
        <v>61</v>
      </c>
      <c r="E2153" t="s">
        <v>288</v>
      </c>
      <c r="F2153" t="s">
        <v>61</v>
      </c>
      <c r="G2153" t="s">
        <v>61</v>
      </c>
      <c r="H2153" t="s">
        <v>61</v>
      </c>
      <c r="I2153" t="s">
        <v>61</v>
      </c>
      <c r="J2153" t="s">
        <v>61</v>
      </c>
      <c r="K2153" t="s">
        <v>197</v>
      </c>
      <c r="L2153" s="18">
        <v>44447</v>
      </c>
      <c r="M2153">
        <v>18</v>
      </c>
      <c r="N2153">
        <v>21</v>
      </c>
      <c r="O2153" t="s">
        <v>258</v>
      </c>
      <c r="P2153">
        <v>2</v>
      </c>
      <c r="Q2153">
        <v>1</v>
      </c>
      <c r="R2153">
        <v>0</v>
      </c>
      <c r="S2153">
        <v>0</v>
      </c>
      <c r="T2153">
        <v>1</v>
      </c>
      <c r="U2153">
        <v>0</v>
      </c>
      <c r="V2153">
        <v>1</v>
      </c>
      <c r="W2153">
        <v>241.36</v>
      </c>
      <c r="X2153">
        <v>235.2</v>
      </c>
      <c r="Y2153">
        <v>242.88</v>
      </c>
      <c r="Z2153">
        <v>234.64</v>
      </c>
      <c r="AA2153">
        <v>239.44</v>
      </c>
      <c r="AB2153">
        <v>234.72</v>
      </c>
      <c r="AC2153">
        <v>220.24</v>
      </c>
      <c r="AD2153">
        <v>150.4</v>
      </c>
      <c r="AE2153">
        <v>145.68</v>
      </c>
      <c r="AF2153">
        <v>158.56</v>
      </c>
      <c r="AG2153">
        <v>161.76</v>
      </c>
      <c r="AH2153">
        <v>128.56</v>
      </c>
      <c r="AI2153">
        <v>123.6</v>
      </c>
      <c r="AJ2153">
        <v>130.47999999999999</v>
      </c>
      <c r="AK2153">
        <v>134.96</v>
      </c>
      <c r="AL2153">
        <v>138.96</v>
      </c>
      <c r="AM2153">
        <v>141.52000000000001</v>
      </c>
      <c r="AN2153">
        <v>63.84</v>
      </c>
      <c r="AO2153">
        <v>68.08</v>
      </c>
      <c r="AP2153">
        <v>78.08</v>
      </c>
      <c r="AQ2153">
        <v>63.12</v>
      </c>
      <c r="AR2153">
        <v>222</v>
      </c>
      <c r="AS2153">
        <v>218.88</v>
      </c>
      <c r="AT2153">
        <v>218.56</v>
      </c>
      <c r="AU2153">
        <v>65.5</v>
      </c>
      <c r="AV2153">
        <v>67</v>
      </c>
      <c r="AW2153">
        <v>67</v>
      </c>
      <c r="AX2153">
        <v>67</v>
      </c>
      <c r="AY2153">
        <v>66</v>
      </c>
      <c r="AZ2153">
        <v>66</v>
      </c>
      <c r="BA2153">
        <v>65</v>
      </c>
      <c r="BB2153">
        <v>65</v>
      </c>
      <c r="BC2153">
        <v>66.5</v>
      </c>
      <c r="BD2153">
        <v>68.5</v>
      </c>
      <c r="BE2153">
        <v>70.5</v>
      </c>
      <c r="BF2153">
        <v>72.5</v>
      </c>
      <c r="BG2153">
        <v>75.5</v>
      </c>
      <c r="BH2153">
        <v>77.5</v>
      </c>
      <c r="BI2153">
        <v>79.5</v>
      </c>
      <c r="BJ2153">
        <v>83</v>
      </c>
      <c r="BK2153">
        <v>83</v>
      </c>
      <c r="BL2153">
        <v>77.5</v>
      </c>
      <c r="BM2153">
        <v>74</v>
      </c>
      <c r="BN2153">
        <v>69</v>
      </c>
      <c r="BO2153">
        <v>66.5</v>
      </c>
      <c r="BP2153">
        <v>65</v>
      </c>
      <c r="BQ2153">
        <v>65</v>
      </c>
      <c r="BR2153">
        <v>65</v>
      </c>
      <c r="BS2153">
        <v>-19.816759999999999</v>
      </c>
      <c r="BT2153">
        <v>-18.82516</v>
      </c>
      <c r="BU2153">
        <v>-23.54149</v>
      </c>
      <c r="BV2153">
        <v>-19.34149</v>
      </c>
      <c r="BW2153">
        <v>-22.223109999999998</v>
      </c>
      <c r="BX2153">
        <v>-19.40727</v>
      </c>
      <c r="BY2153">
        <v>-19.847930000000002</v>
      </c>
      <c r="BZ2153">
        <v>19.809830000000002</v>
      </c>
      <c r="CA2153">
        <v>22.237690000000001</v>
      </c>
      <c r="CB2153">
        <v>19.635649999999998</v>
      </c>
      <c r="CC2153">
        <v>16.4771</v>
      </c>
      <c r="CD2153">
        <v>31.827349999999999</v>
      </c>
      <c r="CE2153">
        <v>44.889710000000001</v>
      </c>
      <c r="CF2153">
        <v>41.559489999999997</v>
      </c>
      <c r="CG2153">
        <v>42.841859999999997</v>
      </c>
      <c r="CH2153">
        <v>37.499110000000002</v>
      </c>
      <c r="CI2153">
        <v>42.348039999999997</v>
      </c>
      <c r="CJ2153">
        <v>135.26310000000001</v>
      </c>
      <c r="CK2153">
        <v>114.8224</v>
      </c>
      <c r="CL2153">
        <v>155.8546</v>
      </c>
      <c r="CM2153">
        <v>159.98990000000001</v>
      </c>
      <c r="CN2153">
        <v>-12.96655</v>
      </c>
      <c r="CO2153">
        <v>-15.33708</v>
      </c>
      <c r="CP2153">
        <v>-18.283840000000001</v>
      </c>
      <c r="CQ2153">
        <v>65.542100000000005</v>
      </c>
      <c r="CR2153">
        <v>33.167839999999998</v>
      </c>
      <c r="CS2153">
        <v>37.819740000000003</v>
      </c>
      <c r="CT2153">
        <v>33.883650000000003</v>
      </c>
      <c r="CU2153">
        <v>35.053280000000001</v>
      </c>
      <c r="CV2153">
        <v>34.32949</v>
      </c>
      <c r="CW2153">
        <v>21.036280000000001</v>
      </c>
      <c r="CX2153">
        <v>25.099550000000001</v>
      </c>
      <c r="CY2153">
        <v>29.77356</v>
      </c>
      <c r="CZ2153">
        <v>24.253720000000001</v>
      </c>
      <c r="DA2153">
        <v>42.29721</v>
      </c>
      <c r="DB2153">
        <v>206.16540000000001</v>
      </c>
      <c r="DC2153">
        <v>212.51050000000001</v>
      </c>
      <c r="DD2153">
        <v>229.64699999999999</v>
      </c>
      <c r="DE2153">
        <v>178.93639999999999</v>
      </c>
      <c r="DF2153">
        <v>149.66300000000001</v>
      </c>
      <c r="DG2153">
        <v>149.345</v>
      </c>
      <c r="DH2153">
        <v>174.9117</v>
      </c>
      <c r="DI2153">
        <v>83.915530000000004</v>
      </c>
      <c r="DJ2153">
        <v>152.8261</v>
      </c>
      <c r="DK2153">
        <v>115.1564</v>
      </c>
      <c r="DL2153">
        <v>119.59059999999999</v>
      </c>
      <c r="DM2153">
        <v>119.1078</v>
      </c>
      <c r="DN2153">
        <v>142.69309999999999</v>
      </c>
      <c r="DO2153">
        <v>18</v>
      </c>
      <c r="DP2153">
        <v>21</v>
      </c>
    </row>
    <row r="2154" spans="1:120" hidden="1" x14ac:dyDescent="0.25">
      <c r="A2154" t="str">
        <f t="shared" si="33"/>
        <v>OtherDR-No_All CBP_44447</v>
      </c>
      <c r="B2154" t="s">
        <v>62</v>
      </c>
      <c r="C2154" t="s">
        <v>323</v>
      </c>
      <c r="D2154" t="s">
        <v>61</v>
      </c>
      <c r="E2154" t="s">
        <v>61</v>
      </c>
      <c r="F2154" t="s">
        <v>61</v>
      </c>
      <c r="G2154" t="s">
        <v>61</v>
      </c>
      <c r="H2154" t="s">
        <v>61</v>
      </c>
      <c r="I2154" t="s">
        <v>97</v>
      </c>
      <c r="J2154" t="s">
        <v>61</v>
      </c>
      <c r="K2154" t="s">
        <v>197</v>
      </c>
      <c r="L2154" s="18">
        <v>44447</v>
      </c>
      <c r="M2154">
        <v>18</v>
      </c>
      <c r="N2154">
        <v>21</v>
      </c>
      <c r="O2154" t="s">
        <v>258</v>
      </c>
      <c r="P2154">
        <v>9</v>
      </c>
      <c r="Q2154">
        <v>8</v>
      </c>
      <c r="R2154">
        <v>0</v>
      </c>
      <c r="S2154">
        <v>0</v>
      </c>
      <c r="T2154">
        <v>1</v>
      </c>
      <c r="U2154">
        <v>0</v>
      </c>
      <c r="V2154">
        <v>1</v>
      </c>
      <c r="W2154">
        <v>1827.5275999999999</v>
      </c>
      <c r="X2154">
        <v>1999.53</v>
      </c>
      <c r="Y2154">
        <v>2010.4492</v>
      </c>
      <c r="Z2154">
        <v>2004.3686</v>
      </c>
      <c r="AA2154">
        <v>2007.153</v>
      </c>
      <c r="AB2154">
        <v>2001.8565000000001</v>
      </c>
      <c r="AC2154">
        <v>1932.3686</v>
      </c>
      <c r="AD2154">
        <v>1932.4991</v>
      </c>
      <c r="AE2154">
        <v>1897.758</v>
      </c>
      <c r="AF2154">
        <v>1868.9197999999999</v>
      </c>
      <c r="AG2154">
        <v>1789.2629999999999</v>
      </c>
      <c r="AH2154">
        <v>1644.8299</v>
      </c>
      <c r="AI2154">
        <v>1384.0065</v>
      </c>
      <c r="AJ2154">
        <v>1413.7954</v>
      </c>
      <c r="AK2154">
        <v>1337.9658999999999</v>
      </c>
      <c r="AL2154">
        <v>1328.7364</v>
      </c>
      <c r="AM2154">
        <v>1370.5515</v>
      </c>
      <c r="AN2154">
        <v>565.99087999999995</v>
      </c>
      <c r="AO2154">
        <v>531.43538000000001</v>
      </c>
      <c r="AP2154">
        <v>534.95663000000002</v>
      </c>
      <c r="AQ2154">
        <v>486.76049999999998</v>
      </c>
      <c r="AR2154">
        <v>1550.7483999999999</v>
      </c>
      <c r="AS2154">
        <v>1825.3271</v>
      </c>
      <c r="AT2154">
        <v>1791.1654000000001</v>
      </c>
      <c r="AU2154">
        <v>60.8125</v>
      </c>
      <c r="AV2154">
        <v>60.9375</v>
      </c>
      <c r="AW2154">
        <v>60.5</v>
      </c>
      <c r="AX2154">
        <v>59.875</v>
      </c>
      <c r="AY2154">
        <v>59.4375</v>
      </c>
      <c r="AZ2154">
        <v>59</v>
      </c>
      <c r="BA2154">
        <v>58.5</v>
      </c>
      <c r="BB2154">
        <v>58.6875</v>
      </c>
      <c r="BC2154">
        <v>60.375</v>
      </c>
      <c r="BD2154">
        <v>63.25</v>
      </c>
      <c r="BE2154">
        <v>67.8125</v>
      </c>
      <c r="BF2154">
        <v>73.8125</v>
      </c>
      <c r="BG2154">
        <v>77.3125</v>
      </c>
      <c r="BH2154">
        <v>77.875</v>
      </c>
      <c r="BI2154">
        <v>76.6875</v>
      </c>
      <c r="BJ2154">
        <v>74.6875</v>
      </c>
      <c r="BK2154">
        <v>73.4375</v>
      </c>
      <c r="BL2154">
        <v>71.375</v>
      </c>
      <c r="BM2154">
        <v>68.875</v>
      </c>
      <c r="BN2154">
        <v>66.25</v>
      </c>
      <c r="BO2154">
        <v>63.4375</v>
      </c>
      <c r="BP2154">
        <v>61.6875</v>
      </c>
      <c r="BQ2154">
        <v>60.875</v>
      </c>
      <c r="BR2154">
        <v>60.75</v>
      </c>
      <c r="BS2154">
        <v>-113.2336</v>
      </c>
      <c r="BT2154">
        <v>-61.660690000000002</v>
      </c>
      <c r="BU2154">
        <v>-70.531040000000004</v>
      </c>
      <c r="BV2154">
        <v>-69.216080000000005</v>
      </c>
      <c r="BW2154">
        <v>-65.767849999999996</v>
      </c>
      <c r="BX2154">
        <v>-81.816000000000003</v>
      </c>
      <c r="BY2154">
        <v>-30.84562</v>
      </c>
      <c r="BZ2154">
        <v>57.975879999999997</v>
      </c>
      <c r="CA2154">
        <v>89.778379999999999</v>
      </c>
      <c r="CB2154">
        <v>23.991510000000002</v>
      </c>
      <c r="CC2154">
        <v>108.12649999999999</v>
      </c>
      <c r="CD2154">
        <v>95.50076</v>
      </c>
      <c r="CE2154">
        <v>-21.179790000000001</v>
      </c>
      <c r="CF2154">
        <v>-146.17349999999999</v>
      </c>
      <c r="CG2154">
        <v>-116.0568</v>
      </c>
      <c r="CH2154">
        <v>-75.910740000000004</v>
      </c>
      <c r="CI2154">
        <v>73.240989999999996</v>
      </c>
      <c r="CJ2154">
        <v>867.65989999999999</v>
      </c>
      <c r="CK2154">
        <v>855.48630000000003</v>
      </c>
      <c r="CL2154">
        <v>915.52829999999994</v>
      </c>
      <c r="CM2154">
        <v>902.01279999999997</v>
      </c>
      <c r="CN2154">
        <v>118.2253</v>
      </c>
      <c r="CO2154">
        <v>-86.223380000000006</v>
      </c>
      <c r="CP2154">
        <v>-92.812359999999998</v>
      </c>
      <c r="CQ2154">
        <v>1955.779</v>
      </c>
      <c r="CR2154">
        <v>510.55130000000003</v>
      </c>
      <c r="CS2154">
        <v>505.76710000000003</v>
      </c>
      <c r="CT2154">
        <v>504.7885</v>
      </c>
      <c r="CU2154">
        <v>376.34589999999997</v>
      </c>
      <c r="CV2154">
        <v>434.17399999999998</v>
      </c>
      <c r="CW2154">
        <v>605.56510000000003</v>
      </c>
      <c r="CX2154">
        <v>834.9579</v>
      </c>
      <c r="CY2154">
        <v>803.29319999999996</v>
      </c>
      <c r="CZ2154">
        <v>1261.0630000000001</v>
      </c>
      <c r="DA2154">
        <v>1578.914</v>
      </c>
      <c r="DB2154">
        <v>1643.057</v>
      </c>
      <c r="DC2154">
        <v>3984.2379999999998</v>
      </c>
      <c r="DD2154">
        <v>5020.4179999999997</v>
      </c>
      <c r="DE2154">
        <v>4468.692</v>
      </c>
      <c r="DF2154">
        <v>4579.8389999999999</v>
      </c>
      <c r="DG2154">
        <v>11210.97</v>
      </c>
      <c r="DH2154">
        <v>4291.7190000000001</v>
      </c>
      <c r="DI2154">
        <v>3282.4690000000001</v>
      </c>
      <c r="DJ2154">
        <v>4227.0209999999997</v>
      </c>
      <c r="DK2154">
        <v>4139.134</v>
      </c>
      <c r="DL2154">
        <v>3734.7829999999999</v>
      </c>
      <c r="DM2154">
        <v>1963.146</v>
      </c>
      <c r="DN2154">
        <v>1852.9760000000001</v>
      </c>
      <c r="DO2154">
        <v>18</v>
      </c>
      <c r="DP2154">
        <v>21</v>
      </c>
    </row>
    <row r="2155" spans="1:120" hidden="1" x14ac:dyDescent="0.25">
      <c r="A2155" t="str">
        <f t="shared" si="33"/>
        <v>sublap_id-SLAP_PGCC_All CBP_44447</v>
      </c>
      <c r="B2155" t="s">
        <v>62</v>
      </c>
      <c r="C2155" t="s">
        <v>299</v>
      </c>
      <c r="D2155" t="s">
        <v>61</v>
      </c>
      <c r="E2155" t="s">
        <v>300</v>
      </c>
      <c r="F2155" t="s">
        <v>61</v>
      </c>
      <c r="G2155" t="s">
        <v>61</v>
      </c>
      <c r="H2155" t="s">
        <v>61</v>
      </c>
      <c r="I2155" t="s">
        <v>61</v>
      </c>
      <c r="J2155" t="s">
        <v>61</v>
      </c>
      <c r="K2155" t="s">
        <v>197</v>
      </c>
      <c r="L2155" s="18">
        <v>44447</v>
      </c>
      <c r="M2155">
        <v>18</v>
      </c>
      <c r="N2155">
        <v>21</v>
      </c>
      <c r="O2155" t="s">
        <v>258</v>
      </c>
      <c r="P2155">
        <v>2</v>
      </c>
      <c r="Q2155">
        <v>2</v>
      </c>
      <c r="R2155">
        <v>0</v>
      </c>
      <c r="S2155">
        <v>0</v>
      </c>
      <c r="T2155">
        <v>1</v>
      </c>
      <c r="U2155">
        <v>0</v>
      </c>
      <c r="V2155">
        <v>1</v>
      </c>
      <c r="W2155">
        <v>956.2</v>
      </c>
      <c r="X2155">
        <v>1132.72</v>
      </c>
      <c r="Y2155">
        <v>1146.32</v>
      </c>
      <c r="Z2155">
        <v>1151.52</v>
      </c>
      <c r="AA2155">
        <v>1151.52</v>
      </c>
      <c r="AB2155">
        <v>1154.1600000000001</v>
      </c>
      <c r="AC2155">
        <v>1102.28</v>
      </c>
      <c r="AD2155">
        <v>1095.1600000000001</v>
      </c>
      <c r="AE2155">
        <v>1074.56</v>
      </c>
      <c r="AF2155">
        <v>1069.28</v>
      </c>
      <c r="AG2155">
        <v>1038.04</v>
      </c>
      <c r="AH2155">
        <v>973.96</v>
      </c>
      <c r="AI2155">
        <v>756.8</v>
      </c>
      <c r="AJ2155">
        <v>960.2</v>
      </c>
      <c r="AK2155">
        <v>903.48</v>
      </c>
      <c r="AL2155">
        <v>894.56</v>
      </c>
      <c r="AM2155">
        <v>917.72</v>
      </c>
      <c r="AN2155">
        <v>346.68</v>
      </c>
      <c r="AO2155">
        <v>321.64</v>
      </c>
      <c r="AP2155">
        <v>311.27999999999997</v>
      </c>
      <c r="AQ2155">
        <v>301.52</v>
      </c>
      <c r="AR2155">
        <v>803.84</v>
      </c>
      <c r="AS2155">
        <v>994.44</v>
      </c>
      <c r="AT2155">
        <v>966.32</v>
      </c>
      <c r="AU2155">
        <v>58.5</v>
      </c>
      <c r="AV2155">
        <v>59</v>
      </c>
      <c r="AW2155">
        <v>58.5</v>
      </c>
      <c r="AX2155">
        <v>58</v>
      </c>
      <c r="AY2155">
        <v>58</v>
      </c>
      <c r="AZ2155">
        <v>58</v>
      </c>
      <c r="BA2155">
        <v>57</v>
      </c>
      <c r="BB2155">
        <v>57</v>
      </c>
      <c r="BC2155">
        <v>58</v>
      </c>
      <c r="BD2155">
        <v>61.5</v>
      </c>
      <c r="BE2155">
        <v>67.5</v>
      </c>
      <c r="BF2155">
        <v>72</v>
      </c>
      <c r="BG2155">
        <v>72</v>
      </c>
      <c r="BH2155">
        <v>70</v>
      </c>
      <c r="BI2155">
        <v>68</v>
      </c>
      <c r="BJ2155">
        <v>68.5</v>
      </c>
      <c r="BK2155">
        <v>69</v>
      </c>
      <c r="BL2155">
        <v>67.5</v>
      </c>
      <c r="BM2155">
        <v>64.5</v>
      </c>
      <c r="BN2155">
        <v>62.5</v>
      </c>
      <c r="BO2155">
        <v>60.5</v>
      </c>
      <c r="BP2155">
        <v>60</v>
      </c>
      <c r="BQ2155">
        <v>59</v>
      </c>
      <c r="BR2155">
        <v>59</v>
      </c>
      <c r="BS2155">
        <v>-79.210999999999999</v>
      </c>
      <c r="BT2155">
        <v>-19.16901</v>
      </c>
      <c r="BU2155">
        <v>-26.349609999999998</v>
      </c>
      <c r="BV2155">
        <v>-27.50742</v>
      </c>
      <c r="BW2155">
        <v>-24.173490000000001</v>
      </c>
      <c r="BX2155">
        <v>-24.298400000000001</v>
      </c>
      <c r="BY2155">
        <v>16.292940000000002</v>
      </c>
      <c r="BZ2155">
        <v>21.346679999999999</v>
      </c>
      <c r="CA2155">
        <v>26.15436</v>
      </c>
      <c r="CB2155">
        <v>-15.32199</v>
      </c>
      <c r="CC2155">
        <v>15.79874</v>
      </c>
      <c r="CD2155">
        <v>25.115110000000001</v>
      </c>
      <c r="CE2155">
        <v>-70.358519999999999</v>
      </c>
      <c r="CF2155">
        <v>-141.24039999999999</v>
      </c>
      <c r="CG2155">
        <v>-115.8875</v>
      </c>
      <c r="CH2155">
        <v>-72.848680000000002</v>
      </c>
      <c r="CI2155">
        <v>70.142849999999996</v>
      </c>
      <c r="CJ2155">
        <v>643.25810000000001</v>
      </c>
      <c r="CK2155">
        <v>653.63589999999999</v>
      </c>
      <c r="CL2155">
        <v>664.74950000000001</v>
      </c>
      <c r="CM2155">
        <v>644.69479999999999</v>
      </c>
      <c r="CN2155">
        <v>78.31241</v>
      </c>
      <c r="CO2155">
        <v>-78.403409999999994</v>
      </c>
      <c r="CP2155">
        <v>-64.109620000000007</v>
      </c>
      <c r="CQ2155">
        <v>1334.07</v>
      </c>
      <c r="CR2155">
        <v>129.4469</v>
      </c>
      <c r="CS2155">
        <v>112.7221</v>
      </c>
      <c r="CT2155">
        <v>133.57239999999999</v>
      </c>
      <c r="CU2155">
        <v>136.2218</v>
      </c>
      <c r="CV2155">
        <v>138.57929999999999</v>
      </c>
      <c r="CW2155">
        <v>42.300960000000003</v>
      </c>
      <c r="CX2155">
        <v>97.821420000000003</v>
      </c>
      <c r="CY2155">
        <v>106.4083</v>
      </c>
      <c r="CZ2155">
        <v>566.94619999999998</v>
      </c>
      <c r="DA2155">
        <v>508.6635</v>
      </c>
      <c r="DB2155">
        <v>464.34410000000003</v>
      </c>
      <c r="DC2155">
        <v>2551.5949999999998</v>
      </c>
      <c r="DD2155">
        <v>3836.6129999999998</v>
      </c>
      <c r="DE2155">
        <v>3415.3960000000002</v>
      </c>
      <c r="DF2155">
        <v>3512.4169999999999</v>
      </c>
      <c r="DG2155">
        <v>8751.2829999999994</v>
      </c>
      <c r="DH2155">
        <v>3278.297</v>
      </c>
      <c r="DI2155">
        <v>2465.895</v>
      </c>
      <c r="DJ2155">
        <v>3015.107</v>
      </c>
      <c r="DK2155">
        <v>2922.0920000000001</v>
      </c>
      <c r="DL2155">
        <v>2702.3589999999999</v>
      </c>
      <c r="DM2155">
        <v>1166.8130000000001</v>
      </c>
      <c r="DN2155">
        <v>855.52509999999995</v>
      </c>
      <c r="DO2155">
        <v>18</v>
      </c>
      <c r="DP2155">
        <v>21</v>
      </c>
    </row>
    <row r="2156" spans="1:120" x14ac:dyDescent="0.25">
      <c r="A2156" t="str">
        <f t="shared" si="33"/>
        <v>AutoDR-No_All CBP_44447</v>
      </c>
      <c r="B2156" t="s">
        <v>62</v>
      </c>
      <c r="C2156" t="s">
        <v>321</v>
      </c>
      <c r="D2156" t="s">
        <v>61</v>
      </c>
      <c r="E2156" t="s">
        <v>61</v>
      </c>
      <c r="F2156" t="s">
        <v>61</v>
      </c>
      <c r="G2156" t="s">
        <v>61</v>
      </c>
      <c r="H2156" t="s">
        <v>97</v>
      </c>
      <c r="I2156" t="s">
        <v>61</v>
      </c>
      <c r="J2156" t="s">
        <v>61</v>
      </c>
      <c r="K2156" t="s">
        <v>197</v>
      </c>
      <c r="L2156" s="18">
        <v>44447</v>
      </c>
      <c r="M2156">
        <v>18</v>
      </c>
      <c r="N2156">
        <v>21</v>
      </c>
      <c r="O2156" t="s">
        <v>258</v>
      </c>
      <c r="P2156">
        <v>6</v>
      </c>
      <c r="Q2156">
        <v>5</v>
      </c>
      <c r="R2156">
        <v>0</v>
      </c>
      <c r="S2156">
        <v>0</v>
      </c>
      <c r="T2156">
        <v>1</v>
      </c>
      <c r="U2156">
        <v>0</v>
      </c>
      <c r="V2156">
        <v>1</v>
      </c>
      <c r="W2156">
        <v>1913.3628000000001</v>
      </c>
      <c r="X2156">
        <v>2097.096</v>
      </c>
      <c r="Y2156">
        <v>2108.8152</v>
      </c>
      <c r="Z2156">
        <v>2102.4252000000001</v>
      </c>
      <c r="AA2156">
        <v>2105.2991999999999</v>
      </c>
      <c r="AB2156">
        <v>2099.5056</v>
      </c>
      <c r="AC2156">
        <v>2005.7052000000001</v>
      </c>
      <c r="AD2156">
        <v>1981.9404</v>
      </c>
      <c r="AE2156">
        <v>1946.8992000000001</v>
      </c>
      <c r="AF2156">
        <v>1900.8743999999999</v>
      </c>
      <c r="AG2156">
        <v>1770.2592</v>
      </c>
      <c r="AH2156">
        <v>1606.0691999999999</v>
      </c>
      <c r="AI2156">
        <v>1315.6176</v>
      </c>
      <c r="AJ2156">
        <v>1346.2883999999999</v>
      </c>
      <c r="AK2156">
        <v>1270.1556</v>
      </c>
      <c r="AL2156">
        <v>1264.5347999999999</v>
      </c>
      <c r="AM2156">
        <v>1290.6096</v>
      </c>
      <c r="AN2156">
        <v>476.7636</v>
      </c>
      <c r="AO2156">
        <v>433.5204</v>
      </c>
      <c r="AP2156">
        <v>429.40440000000001</v>
      </c>
      <c r="AQ2156">
        <v>407.7552</v>
      </c>
      <c r="AR2156">
        <v>1616.7876000000001</v>
      </c>
      <c r="AS2156">
        <v>1911.2076</v>
      </c>
      <c r="AT2156">
        <v>1874.7683999999999</v>
      </c>
      <c r="AU2156">
        <v>59.9</v>
      </c>
      <c r="AV2156">
        <v>60.7</v>
      </c>
      <c r="AW2156">
        <v>60.5</v>
      </c>
      <c r="AX2156">
        <v>60.1</v>
      </c>
      <c r="AY2156">
        <v>59.7</v>
      </c>
      <c r="AZ2156">
        <v>59.5</v>
      </c>
      <c r="BA2156">
        <v>58.8</v>
      </c>
      <c r="BB2156">
        <v>58.8</v>
      </c>
      <c r="BC2156">
        <v>59.8</v>
      </c>
      <c r="BD2156">
        <v>62</v>
      </c>
      <c r="BE2156">
        <v>66</v>
      </c>
      <c r="BF2156">
        <v>70.3</v>
      </c>
      <c r="BG2156">
        <v>72.3</v>
      </c>
      <c r="BH2156">
        <v>72.099999999999994</v>
      </c>
      <c r="BI2156">
        <v>71.400000000000006</v>
      </c>
      <c r="BJ2156">
        <v>71.3</v>
      </c>
      <c r="BK2156">
        <v>70.8</v>
      </c>
      <c r="BL2156">
        <v>68.5</v>
      </c>
      <c r="BM2156">
        <v>65.8</v>
      </c>
      <c r="BN2156">
        <v>63.4</v>
      </c>
      <c r="BO2156">
        <v>61.2</v>
      </c>
      <c r="BP2156">
        <v>60.1</v>
      </c>
      <c r="BQ2156">
        <v>59.6</v>
      </c>
      <c r="BR2156">
        <v>59.7</v>
      </c>
      <c r="BS2156">
        <v>-120.3108</v>
      </c>
      <c r="BT2156">
        <v>-65.431709999999995</v>
      </c>
      <c r="BU2156">
        <v>-74.742000000000004</v>
      </c>
      <c r="BV2156">
        <v>-73.517899999999997</v>
      </c>
      <c r="BW2156">
        <v>-69.749529999999993</v>
      </c>
      <c r="BX2156">
        <v>-89.22569</v>
      </c>
      <c r="BY2156">
        <v>-37.465339999999998</v>
      </c>
      <c r="BZ2156">
        <v>62.245739999999998</v>
      </c>
      <c r="CA2156">
        <v>97.185239999999993</v>
      </c>
      <c r="CB2156">
        <v>30.625160000000001</v>
      </c>
      <c r="CC2156">
        <v>115.78870000000001</v>
      </c>
      <c r="CD2156">
        <v>99.283699999999996</v>
      </c>
      <c r="CE2156">
        <v>-19.944520000000001</v>
      </c>
      <c r="CF2156">
        <v>-154.07820000000001</v>
      </c>
      <c r="CG2156">
        <v>-120.9995</v>
      </c>
      <c r="CH2156">
        <v>-76.662959999999998</v>
      </c>
      <c r="CI2156">
        <v>95.551280000000006</v>
      </c>
      <c r="CJ2156">
        <v>911.75400000000002</v>
      </c>
      <c r="CK2156">
        <v>914.29409999999996</v>
      </c>
      <c r="CL2156">
        <v>983.47649999999999</v>
      </c>
      <c r="CM2156">
        <v>965.28800000000001</v>
      </c>
      <c r="CN2156">
        <v>123.2603</v>
      </c>
      <c r="CO2156">
        <v>-91.367940000000004</v>
      </c>
      <c r="CP2156">
        <v>-99.159040000000005</v>
      </c>
      <c r="CQ2156">
        <v>2225.1660000000002</v>
      </c>
      <c r="CR2156">
        <v>580.83389999999997</v>
      </c>
      <c r="CS2156">
        <v>575.39359999999999</v>
      </c>
      <c r="CT2156">
        <v>574.28210000000001</v>
      </c>
      <c r="CU2156">
        <v>428.13589999999999</v>
      </c>
      <c r="CV2156">
        <v>492.4212</v>
      </c>
      <c r="CW2156">
        <v>679.81370000000004</v>
      </c>
      <c r="CX2156">
        <v>944.06489999999997</v>
      </c>
      <c r="CY2156">
        <v>910.3605</v>
      </c>
      <c r="CZ2156">
        <v>1432.8989999999999</v>
      </c>
      <c r="DA2156">
        <v>1787.45</v>
      </c>
      <c r="DB2156">
        <v>1863.1780000000001</v>
      </c>
      <c r="DC2156">
        <v>4526.2719999999999</v>
      </c>
      <c r="DD2156">
        <v>5709.232</v>
      </c>
      <c r="DE2156">
        <v>5079.0370000000003</v>
      </c>
      <c r="DF2156">
        <v>5207.6850000000004</v>
      </c>
      <c r="DG2156">
        <v>12745.16</v>
      </c>
      <c r="DH2156">
        <v>4879.4229999999998</v>
      </c>
      <c r="DI2156">
        <v>3719.547</v>
      </c>
      <c r="DJ2156">
        <v>4793.2460000000001</v>
      </c>
      <c r="DK2156">
        <v>4693.2520000000004</v>
      </c>
      <c r="DL2156">
        <v>4241.0410000000002</v>
      </c>
      <c r="DM2156">
        <v>2232.5909999999999</v>
      </c>
      <c r="DN2156">
        <v>2107.364</v>
      </c>
      <c r="DO2156">
        <v>18</v>
      </c>
      <c r="DP2156">
        <v>21</v>
      </c>
    </row>
    <row r="2157" spans="1:120" hidden="1" x14ac:dyDescent="0.25">
      <c r="A2157" t="str">
        <f t="shared" si="33"/>
        <v>sublap_id-SLAP_PGP2_All CBP_44447</v>
      </c>
      <c r="B2157" t="s">
        <v>62</v>
      </c>
      <c r="C2157" t="s">
        <v>301</v>
      </c>
      <c r="D2157" t="s">
        <v>61</v>
      </c>
      <c r="E2157" t="s">
        <v>302</v>
      </c>
      <c r="F2157" t="s">
        <v>61</v>
      </c>
      <c r="G2157" t="s">
        <v>61</v>
      </c>
      <c r="H2157" t="s">
        <v>61</v>
      </c>
      <c r="I2157" t="s">
        <v>61</v>
      </c>
      <c r="J2157" t="s">
        <v>61</v>
      </c>
      <c r="K2157" t="s">
        <v>197</v>
      </c>
      <c r="L2157" s="18">
        <v>44447</v>
      </c>
      <c r="M2157">
        <v>18</v>
      </c>
      <c r="N2157">
        <v>21</v>
      </c>
      <c r="O2157" t="s">
        <v>258</v>
      </c>
      <c r="P2157">
        <v>1</v>
      </c>
      <c r="Q2157">
        <v>1</v>
      </c>
      <c r="R2157">
        <v>0</v>
      </c>
      <c r="S2157">
        <v>0</v>
      </c>
      <c r="T2157">
        <v>1</v>
      </c>
      <c r="U2157">
        <v>0</v>
      </c>
      <c r="V2157">
        <v>1</v>
      </c>
      <c r="W2157">
        <v>516.79999999999995</v>
      </c>
      <c r="X2157">
        <v>496.48</v>
      </c>
      <c r="Y2157">
        <v>488.8</v>
      </c>
      <c r="Z2157">
        <v>482.4</v>
      </c>
      <c r="AA2157">
        <v>482.4</v>
      </c>
      <c r="AB2157">
        <v>477.28</v>
      </c>
      <c r="AC2157">
        <v>458.24</v>
      </c>
      <c r="AD2157">
        <v>480.48</v>
      </c>
      <c r="AE2157">
        <v>474.24</v>
      </c>
      <c r="AF2157">
        <v>434.72</v>
      </c>
      <c r="AG2157">
        <v>355.52</v>
      </c>
      <c r="AH2157">
        <v>299.36</v>
      </c>
      <c r="AI2157">
        <v>276.95999999999998</v>
      </c>
      <c r="AJ2157">
        <v>95.68</v>
      </c>
      <c r="AK2157">
        <v>86.72</v>
      </c>
      <c r="AL2157">
        <v>88.96</v>
      </c>
      <c r="AM2157">
        <v>86.24</v>
      </c>
      <c r="AN2157">
        <v>17.920000000000002</v>
      </c>
      <c r="AO2157">
        <v>4.8</v>
      </c>
      <c r="AP2157">
        <v>6.72</v>
      </c>
      <c r="AQ2157">
        <v>5.92</v>
      </c>
      <c r="AR2157">
        <v>431.68</v>
      </c>
      <c r="AS2157">
        <v>488</v>
      </c>
      <c r="AT2157">
        <v>485.92</v>
      </c>
      <c r="AU2157">
        <v>56.5</v>
      </c>
      <c r="AV2157">
        <v>57.5</v>
      </c>
      <c r="AW2157">
        <v>58</v>
      </c>
      <c r="AX2157">
        <v>57.5</v>
      </c>
      <c r="AY2157">
        <v>57</v>
      </c>
      <c r="AZ2157">
        <v>56.5</v>
      </c>
      <c r="BA2157">
        <v>56</v>
      </c>
      <c r="BB2157">
        <v>56</v>
      </c>
      <c r="BC2157">
        <v>57</v>
      </c>
      <c r="BD2157">
        <v>57</v>
      </c>
      <c r="BE2157">
        <v>57.5</v>
      </c>
      <c r="BF2157">
        <v>58.5</v>
      </c>
      <c r="BG2157">
        <v>59.5</v>
      </c>
      <c r="BH2157">
        <v>61.5</v>
      </c>
      <c r="BI2157">
        <v>63.5</v>
      </c>
      <c r="BJ2157">
        <v>62.5</v>
      </c>
      <c r="BK2157">
        <v>60.5</v>
      </c>
      <c r="BL2157">
        <v>58.5</v>
      </c>
      <c r="BM2157">
        <v>56.5</v>
      </c>
      <c r="BN2157">
        <v>56</v>
      </c>
      <c r="BO2157">
        <v>55.5</v>
      </c>
      <c r="BP2157">
        <v>55</v>
      </c>
      <c r="BQ2157">
        <v>55</v>
      </c>
      <c r="BR2157">
        <v>55.5</v>
      </c>
      <c r="BS2157">
        <v>-11.13974</v>
      </c>
      <c r="BT2157">
        <v>-25.94623</v>
      </c>
      <c r="BU2157">
        <v>-24.160340000000001</v>
      </c>
      <c r="BV2157">
        <v>-24.0838</v>
      </c>
      <c r="BW2157">
        <v>-22.838069999999998</v>
      </c>
      <c r="BX2157">
        <v>-40.351320000000001</v>
      </c>
      <c r="BY2157">
        <v>-37.578800000000001</v>
      </c>
      <c r="BZ2157">
        <v>20.62219</v>
      </c>
      <c r="CA2157">
        <v>43.706270000000004</v>
      </c>
      <c r="CB2157">
        <v>31.014309999999998</v>
      </c>
      <c r="CC2157">
        <v>72.436430000000001</v>
      </c>
      <c r="CD2157">
        <v>41.707610000000003</v>
      </c>
      <c r="CE2157">
        <v>31.301449999999999</v>
      </c>
      <c r="CF2157">
        <v>-7.9243699999999997</v>
      </c>
      <c r="CG2157">
        <v>-6.3629300000000004</v>
      </c>
      <c r="CH2157">
        <v>-9.7785720000000005</v>
      </c>
      <c r="CI2157">
        <v>-11.685689999999999</v>
      </c>
      <c r="CJ2157">
        <v>48.900489999999998</v>
      </c>
      <c r="CK2157">
        <v>50.88917</v>
      </c>
      <c r="CL2157">
        <v>76.883859999999999</v>
      </c>
      <c r="CM2157">
        <v>79.703299999999999</v>
      </c>
      <c r="CN2157">
        <v>30.880459999999999</v>
      </c>
      <c r="CO2157">
        <v>9.9360660000000003</v>
      </c>
      <c r="CP2157">
        <v>-9.380096</v>
      </c>
      <c r="CQ2157">
        <v>194.7988</v>
      </c>
      <c r="CR2157">
        <v>265.61790000000002</v>
      </c>
      <c r="CS2157">
        <v>277.40179999999998</v>
      </c>
      <c r="CT2157">
        <v>256.7636</v>
      </c>
      <c r="CU2157">
        <v>152.33150000000001</v>
      </c>
      <c r="CV2157">
        <v>194.79750000000001</v>
      </c>
      <c r="CW2157">
        <v>424.53269999999998</v>
      </c>
      <c r="CX2157">
        <v>551.50419999999997</v>
      </c>
      <c r="CY2157">
        <v>518.34299999999996</v>
      </c>
      <c r="CZ2157">
        <v>422.05889999999999</v>
      </c>
      <c r="DA2157">
        <v>722.04570000000001</v>
      </c>
      <c r="DB2157">
        <v>777.9864</v>
      </c>
      <c r="DC2157">
        <v>538.51959999999997</v>
      </c>
      <c r="DD2157">
        <v>70.718429999999998</v>
      </c>
      <c r="DE2157">
        <v>66.977440000000001</v>
      </c>
      <c r="DF2157">
        <v>66.613990000000001</v>
      </c>
      <c r="DG2157">
        <v>62.189</v>
      </c>
      <c r="DH2157">
        <v>66.462950000000006</v>
      </c>
      <c r="DI2157">
        <v>96.144909999999996</v>
      </c>
      <c r="DJ2157">
        <v>275.32859999999999</v>
      </c>
      <c r="DK2157">
        <v>308.3218</v>
      </c>
      <c r="DL2157">
        <v>212.9102</v>
      </c>
      <c r="DM2157">
        <v>353.8202</v>
      </c>
      <c r="DN2157">
        <v>572.2491</v>
      </c>
      <c r="DO2157">
        <v>18</v>
      </c>
      <c r="DP2157">
        <v>21</v>
      </c>
    </row>
    <row r="2158" spans="1:120" hidden="1" x14ac:dyDescent="0.25">
      <c r="A2158" t="str">
        <f t="shared" si="33"/>
        <v>Size_Grp-Below 20 kW_All CBP_44447</v>
      </c>
      <c r="B2158" t="s">
        <v>62</v>
      </c>
      <c r="C2158" t="s">
        <v>259</v>
      </c>
      <c r="D2158" t="s">
        <v>61</v>
      </c>
      <c r="E2158" t="s">
        <v>61</v>
      </c>
      <c r="F2158" t="s">
        <v>61</v>
      </c>
      <c r="G2158" t="s">
        <v>61</v>
      </c>
      <c r="H2158" t="s">
        <v>61</v>
      </c>
      <c r="I2158" t="s">
        <v>61</v>
      </c>
      <c r="J2158" t="s">
        <v>260</v>
      </c>
      <c r="K2158" t="s">
        <v>197</v>
      </c>
      <c r="L2158" s="18">
        <v>44447</v>
      </c>
      <c r="M2158">
        <v>18</v>
      </c>
      <c r="N2158">
        <v>21</v>
      </c>
      <c r="O2158" t="s">
        <v>258</v>
      </c>
      <c r="P2158">
        <v>3</v>
      </c>
      <c r="Q2158">
        <v>2</v>
      </c>
      <c r="R2158">
        <v>0</v>
      </c>
      <c r="S2158">
        <v>0</v>
      </c>
      <c r="T2158">
        <v>1</v>
      </c>
      <c r="U2158">
        <v>0</v>
      </c>
      <c r="V2158">
        <v>1</v>
      </c>
      <c r="W2158">
        <v>5.2634999999999996</v>
      </c>
      <c r="X2158">
        <v>5.13</v>
      </c>
      <c r="Y2158">
        <v>5.1390000000000002</v>
      </c>
      <c r="Z2158">
        <v>5.1315</v>
      </c>
      <c r="AA2158">
        <v>5.1239999999999997</v>
      </c>
      <c r="AB2158">
        <v>5.1420000000000003</v>
      </c>
      <c r="AC2158">
        <v>9.3315000000000001</v>
      </c>
      <c r="AD2158">
        <v>12.445499999999999</v>
      </c>
      <c r="AE2158">
        <v>11.484</v>
      </c>
      <c r="AF2158">
        <v>16.413</v>
      </c>
      <c r="AG2158">
        <v>44.484000000000002</v>
      </c>
      <c r="AH2158">
        <v>50.6265</v>
      </c>
      <c r="AI2158">
        <v>56.862000000000002</v>
      </c>
      <c r="AJ2158">
        <v>54.100499999999997</v>
      </c>
      <c r="AK2158">
        <v>50.374499999999998</v>
      </c>
      <c r="AL2158">
        <v>51.688499999999998</v>
      </c>
      <c r="AM2158">
        <v>63.582000000000001</v>
      </c>
      <c r="AN2158">
        <v>37.534500000000001</v>
      </c>
      <c r="AO2158">
        <v>41.140500000000003</v>
      </c>
      <c r="AP2158">
        <v>48.235500000000002</v>
      </c>
      <c r="AQ2158">
        <v>30.594000000000001</v>
      </c>
      <c r="AR2158">
        <v>5.7645</v>
      </c>
      <c r="AS2158">
        <v>5.1494999999999997</v>
      </c>
      <c r="AT2158">
        <v>5.1405000000000003</v>
      </c>
      <c r="AU2158">
        <v>60.5</v>
      </c>
      <c r="AV2158">
        <v>61</v>
      </c>
      <c r="AW2158">
        <v>60.5</v>
      </c>
      <c r="AX2158">
        <v>60</v>
      </c>
      <c r="AY2158">
        <v>59.5</v>
      </c>
      <c r="AZ2158">
        <v>59</v>
      </c>
      <c r="BA2158">
        <v>59</v>
      </c>
      <c r="BB2158">
        <v>59</v>
      </c>
      <c r="BC2158">
        <v>59.5</v>
      </c>
      <c r="BD2158">
        <v>61.5</v>
      </c>
      <c r="BE2158">
        <v>67</v>
      </c>
      <c r="BF2158">
        <v>76.5</v>
      </c>
      <c r="BG2158">
        <v>82.5</v>
      </c>
      <c r="BH2158">
        <v>81.5</v>
      </c>
      <c r="BI2158">
        <v>78</v>
      </c>
      <c r="BJ2158">
        <v>74</v>
      </c>
      <c r="BK2158">
        <v>72.5</v>
      </c>
      <c r="BL2158">
        <v>71.5</v>
      </c>
      <c r="BM2158">
        <v>69.5</v>
      </c>
      <c r="BN2158">
        <v>67</v>
      </c>
      <c r="BO2158">
        <v>63</v>
      </c>
      <c r="BP2158">
        <v>60.5</v>
      </c>
      <c r="BQ2158">
        <v>60</v>
      </c>
      <c r="BR2158">
        <v>60</v>
      </c>
      <c r="BS2158">
        <v>-2.4809899999999999E-2</v>
      </c>
      <c r="BT2158">
        <v>2.5349799999999999E-2</v>
      </c>
      <c r="BU2158">
        <v>-2.1178499999999999E-2</v>
      </c>
      <c r="BV2158">
        <v>-3.0504999999999998E-3</v>
      </c>
      <c r="BW2158">
        <v>-4.2976999999999998E-3</v>
      </c>
      <c r="BX2158">
        <v>8.3867899999999995E-2</v>
      </c>
      <c r="BY2158">
        <v>-0.43480869999999999</v>
      </c>
      <c r="BZ2158">
        <v>0.20024600000000001</v>
      </c>
      <c r="CA2158">
        <v>-2.0548299999999999E-2</v>
      </c>
      <c r="CB2158">
        <v>2.3606E-3</v>
      </c>
      <c r="CC2158">
        <v>0.38348019999999999</v>
      </c>
      <c r="CD2158">
        <v>0.78155549999999996</v>
      </c>
      <c r="CE2158">
        <v>-2.409897</v>
      </c>
      <c r="CF2158">
        <v>-2.1403780000000001</v>
      </c>
      <c r="CG2158">
        <v>-1.360946</v>
      </c>
      <c r="CH2158">
        <v>-2.2792020000000002</v>
      </c>
      <c r="CI2158">
        <v>-9.3325680000000002</v>
      </c>
      <c r="CJ2158">
        <v>9.6336670000000009</v>
      </c>
      <c r="CK2158">
        <v>-4.1717299999999999E-2</v>
      </c>
      <c r="CL2158">
        <v>-4.3490739999999999</v>
      </c>
      <c r="CM2158">
        <v>1.3548089999999999</v>
      </c>
      <c r="CN2158">
        <v>-1.073639</v>
      </c>
      <c r="CO2158">
        <v>-8.9200799999999997E-2</v>
      </c>
      <c r="CP2158">
        <v>-1.5996400000000001E-2</v>
      </c>
      <c r="CQ2158">
        <v>2.4313E-3</v>
      </c>
      <c r="CR2158">
        <v>4.7439999999999998E-4</v>
      </c>
      <c r="CS2158">
        <v>4.1080000000000001E-4</v>
      </c>
      <c r="CT2158">
        <v>2.3699999999999999E-4</v>
      </c>
      <c r="CU2158">
        <v>5.3919999999999999E-4</v>
      </c>
      <c r="CV2158">
        <v>1.7896700000000001E-2</v>
      </c>
      <c r="CW2158">
        <v>0.74130810000000003</v>
      </c>
      <c r="CX2158">
        <v>0.48346299999999998</v>
      </c>
      <c r="CY2158">
        <v>1.8592599999999999</v>
      </c>
      <c r="CZ2158">
        <v>0.22075929999999999</v>
      </c>
      <c r="DA2158">
        <v>5.2817100000000003</v>
      </c>
      <c r="DB2158">
        <v>6.7679280000000004</v>
      </c>
      <c r="DC2158">
        <v>7.9555350000000002</v>
      </c>
      <c r="DD2158">
        <v>0.78362920000000003</v>
      </c>
      <c r="DE2158">
        <v>4.4015120000000003</v>
      </c>
      <c r="DF2158">
        <v>0.7601175</v>
      </c>
      <c r="DG2158">
        <v>7.1314349999999997</v>
      </c>
      <c r="DH2158">
        <v>2.0441769999999999</v>
      </c>
      <c r="DI2158">
        <v>12.43573</v>
      </c>
      <c r="DJ2158">
        <v>6.083386</v>
      </c>
      <c r="DK2158">
        <v>6.8992509999999996</v>
      </c>
      <c r="DL2158">
        <v>2.9104519999999998</v>
      </c>
      <c r="DM2158">
        <v>2.9860299999999999E-2</v>
      </c>
      <c r="DN2158">
        <v>3.1310000000000002E-4</v>
      </c>
      <c r="DO2158">
        <v>18</v>
      </c>
      <c r="DP2158">
        <v>21</v>
      </c>
    </row>
    <row r="2159" spans="1:120" hidden="1" x14ac:dyDescent="0.25">
      <c r="A2159" t="str">
        <f t="shared" si="33"/>
        <v>Industry_Type-4. Retail stores_Prescribed DA 1-4 (1PM-9PM)_44447_18-21</v>
      </c>
      <c r="B2159" t="s">
        <v>62</v>
      </c>
      <c r="C2159" t="s">
        <v>204</v>
      </c>
      <c r="D2159" t="s">
        <v>61</v>
      </c>
      <c r="E2159" t="s">
        <v>61</v>
      </c>
      <c r="F2159" t="s">
        <v>61</v>
      </c>
      <c r="G2159" t="s">
        <v>33</v>
      </c>
      <c r="H2159" t="s">
        <v>61</v>
      </c>
      <c r="I2159" t="s">
        <v>61</v>
      </c>
      <c r="J2159" t="s">
        <v>61</v>
      </c>
      <c r="K2159" t="s">
        <v>214</v>
      </c>
      <c r="L2159" s="18">
        <v>44447</v>
      </c>
      <c r="M2159">
        <v>18</v>
      </c>
      <c r="N2159">
        <v>21</v>
      </c>
      <c r="O2159" t="s">
        <v>258</v>
      </c>
      <c r="P2159">
        <v>1</v>
      </c>
      <c r="Q2159">
        <v>1</v>
      </c>
      <c r="R2159">
        <v>0</v>
      </c>
      <c r="S2159">
        <v>0</v>
      </c>
      <c r="T2159">
        <v>1</v>
      </c>
      <c r="U2159">
        <v>0</v>
      </c>
      <c r="V2159">
        <v>1</v>
      </c>
      <c r="W2159">
        <v>0.78900000000000003</v>
      </c>
      <c r="X2159">
        <v>0.78</v>
      </c>
      <c r="Y2159">
        <v>0.78600000000000003</v>
      </c>
      <c r="Z2159">
        <v>0.78100000000000003</v>
      </c>
      <c r="AA2159">
        <v>0.77600000000000002</v>
      </c>
      <c r="AB2159">
        <v>0.78800000000000003</v>
      </c>
      <c r="AC2159">
        <v>0.78100000000000003</v>
      </c>
      <c r="AD2159">
        <v>0.77700000000000002</v>
      </c>
      <c r="AE2159">
        <v>0.77600000000000002</v>
      </c>
      <c r="AF2159">
        <v>0.78200000000000003</v>
      </c>
      <c r="AG2159">
        <v>0.77600000000000002</v>
      </c>
      <c r="AH2159">
        <v>0.79100000000000004</v>
      </c>
      <c r="AI2159">
        <v>0.78800000000000003</v>
      </c>
      <c r="AJ2159">
        <v>0.78700000000000003</v>
      </c>
      <c r="AK2159">
        <v>0.78300000000000003</v>
      </c>
      <c r="AL2159">
        <v>0.77900000000000003</v>
      </c>
      <c r="AM2159">
        <v>0.78800000000000003</v>
      </c>
      <c r="AN2159">
        <v>0.78300000000000003</v>
      </c>
      <c r="AO2159">
        <v>0.78700000000000003</v>
      </c>
      <c r="AP2159">
        <v>0.79700000000000004</v>
      </c>
      <c r="AQ2159">
        <v>0.79600000000000004</v>
      </c>
      <c r="AR2159">
        <v>0.80300000000000005</v>
      </c>
      <c r="AS2159">
        <v>0.79300000000000004</v>
      </c>
      <c r="AT2159">
        <v>0.78700000000000003</v>
      </c>
      <c r="AU2159">
        <v>60.5</v>
      </c>
      <c r="AV2159">
        <v>61</v>
      </c>
      <c r="AW2159">
        <v>60.5</v>
      </c>
      <c r="AX2159">
        <v>60</v>
      </c>
      <c r="AY2159">
        <v>59.5</v>
      </c>
      <c r="AZ2159">
        <v>59</v>
      </c>
      <c r="BA2159">
        <v>59</v>
      </c>
      <c r="BB2159">
        <v>59</v>
      </c>
      <c r="BC2159">
        <v>59.5</v>
      </c>
      <c r="BD2159">
        <v>61.5</v>
      </c>
      <c r="BE2159">
        <v>67</v>
      </c>
      <c r="BF2159">
        <v>76.5</v>
      </c>
      <c r="BG2159">
        <v>82.5</v>
      </c>
      <c r="BH2159">
        <v>81.5</v>
      </c>
      <c r="BI2159">
        <v>78</v>
      </c>
      <c r="BJ2159">
        <v>74</v>
      </c>
      <c r="BK2159">
        <v>72.5</v>
      </c>
      <c r="BL2159">
        <v>71.5</v>
      </c>
      <c r="BM2159">
        <v>69.5</v>
      </c>
      <c r="BN2159">
        <v>67</v>
      </c>
      <c r="BO2159">
        <v>63</v>
      </c>
      <c r="BP2159">
        <v>60.5</v>
      </c>
      <c r="BQ2159">
        <v>60</v>
      </c>
      <c r="BR2159">
        <v>60</v>
      </c>
      <c r="BS2159">
        <v>8.7899999999999995E-5</v>
      </c>
      <c r="BT2159">
        <v>1.3917000000000001E-3</v>
      </c>
      <c r="BU2159">
        <v>-4.3090999999999997E-3</v>
      </c>
      <c r="BV2159">
        <v>-2.9539000000000002E-3</v>
      </c>
      <c r="BW2159">
        <v>-1.4792E-3</v>
      </c>
      <c r="BX2159">
        <v>-1.3895999999999999E-3</v>
      </c>
      <c r="BY2159">
        <v>-1.1294200000000001E-2</v>
      </c>
      <c r="BZ2159">
        <v>-2.3349999999999998E-3</v>
      </c>
      <c r="CA2159">
        <v>8.2328000000000002E-3</v>
      </c>
      <c r="CB2159">
        <v>1.0822500000000001E-2</v>
      </c>
      <c r="CC2159">
        <v>1.68343E-2</v>
      </c>
      <c r="CD2159">
        <v>1.6200000000000001E-5</v>
      </c>
      <c r="CE2159">
        <v>-8.2168999999999992E-3</v>
      </c>
      <c r="CF2159">
        <v>-1.34401E-2</v>
      </c>
      <c r="CG2159">
        <v>-3.4126E-3</v>
      </c>
      <c r="CH2159">
        <v>-8.1075999999999995E-3</v>
      </c>
      <c r="CI2159">
        <v>-5.1060000000000003E-3</v>
      </c>
      <c r="CJ2159">
        <v>4.8383000000000002E-3</v>
      </c>
      <c r="CK2159">
        <v>-2.4395500000000001E-2</v>
      </c>
      <c r="CL2159">
        <v>3.1710000000000002E-3</v>
      </c>
      <c r="CM2159">
        <v>1.36242E-2</v>
      </c>
      <c r="CN2159">
        <v>7.3254000000000001E-3</v>
      </c>
      <c r="CO2159">
        <v>-4.0556000000000004E-3</v>
      </c>
      <c r="CP2159">
        <v>-8.9340000000000003E-4</v>
      </c>
      <c r="CQ2159">
        <v>5.7099999999999999E-5</v>
      </c>
      <c r="CR2159">
        <v>3.6999999999999998E-5</v>
      </c>
      <c r="CS2159">
        <v>3.1999999999999999E-5</v>
      </c>
      <c r="CT2159">
        <v>3.1999999999999999E-5</v>
      </c>
      <c r="CU2159">
        <v>4.7500000000000003E-5</v>
      </c>
      <c r="CV2159">
        <v>3.8000000000000002E-5</v>
      </c>
      <c r="CW2159">
        <v>1.108E-4</v>
      </c>
      <c r="CX2159">
        <v>1.485E-4</v>
      </c>
      <c r="CY2159">
        <v>1.493E-4</v>
      </c>
      <c r="CZ2159">
        <v>2.6919999999999998E-4</v>
      </c>
      <c r="DA2159">
        <v>1.4663E-3</v>
      </c>
      <c r="DB2159">
        <v>1.7453E-3</v>
      </c>
      <c r="DC2159">
        <v>1.8175000000000001E-3</v>
      </c>
      <c r="DD2159">
        <v>1.9027E-3</v>
      </c>
      <c r="DE2159">
        <v>1.0004E-3</v>
      </c>
      <c r="DF2159">
        <v>3.0669999999999997E-4</v>
      </c>
      <c r="DG2159">
        <v>1.149E-4</v>
      </c>
      <c r="DH2159">
        <v>1.155E-4</v>
      </c>
      <c r="DI2159">
        <v>1.036E-4</v>
      </c>
      <c r="DJ2159">
        <v>2.1330000000000001E-4</v>
      </c>
      <c r="DK2159">
        <v>3.9819999999999998E-4</v>
      </c>
      <c r="DL2159">
        <v>5.8779999999999998E-4</v>
      </c>
      <c r="DM2159">
        <v>4.3900000000000003E-5</v>
      </c>
      <c r="DN2159">
        <v>4.1399999999999997E-5</v>
      </c>
      <c r="DO2159">
        <v>18</v>
      </c>
      <c r="DP2159">
        <v>21</v>
      </c>
    </row>
    <row r="2160" spans="1:120" hidden="1" x14ac:dyDescent="0.25">
      <c r="A2160" t="str">
        <f t="shared" si="33"/>
        <v>sublap_id-SLAP_PGCC_Prescribed DA 1-4 (1PM-9PM)_44447_18-21</v>
      </c>
      <c r="B2160" t="s">
        <v>62</v>
      </c>
      <c r="C2160" t="s">
        <v>299</v>
      </c>
      <c r="D2160" t="s">
        <v>61</v>
      </c>
      <c r="E2160" t="s">
        <v>300</v>
      </c>
      <c r="F2160" t="s">
        <v>61</v>
      </c>
      <c r="G2160" t="s">
        <v>61</v>
      </c>
      <c r="H2160" t="s">
        <v>61</v>
      </c>
      <c r="I2160" t="s">
        <v>61</v>
      </c>
      <c r="J2160" t="s">
        <v>61</v>
      </c>
      <c r="K2160" t="s">
        <v>214</v>
      </c>
      <c r="L2160" s="18">
        <v>44447</v>
      </c>
      <c r="M2160">
        <v>18</v>
      </c>
      <c r="N2160">
        <v>21</v>
      </c>
      <c r="O2160" t="s">
        <v>258</v>
      </c>
      <c r="P2160">
        <v>2</v>
      </c>
      <c r="Q2160">
        <v>2</v>
      </c>
      <c r="R2160">
        <v>0</v>
      </c>
      <c r="S2160">
        <v>0</v>
      </c>
      <c r="T2160">
        <v>1</v>
      </c>
      <c r="U2160">
        <v>1</v>
      </c>
      <c r="V2160">
        <v>1</v>
      </c>
      <c r="W2160">
        <v>956.2</v>
      </c>
      <c r="X2160">
        <v>1132.72</v>
      </c>
      <c r="Y2160">
        <v>1146.32</v>
      </c>
      <c r="Z2160">
        <v>1151.52</v>
      </c>
      <c r="AA2160">
        <v>1151.52</v>
      </c>
      <c r="AB2160">
        <v>1154.1600000000001</v>
      </c>
      <c r="AC2160">
        <v>1102.28</v>
      </c>
      <c r="AD2160">
        <v>1095.1600000000001</v>
      </c>
      <c r="AE2160">
        <v>1074.56</v>
      </c>
      <c r="AF2160">
        <v>1069.28</v>
      </c>
      <c r="AG2160">
        <v>1038.04</v>
      </c>
      <c r="AH2160">
        <v>973.96</v>
      </c>
      <c r="AI2160">
        <v>756.8</v>
      </c>
      <c r="AJ2160">
        <v>960.2</v>
      </c>
      <c r="AK2160">
        <v>903.48</v>
      </c>
      <c r="AL2160">
        <v>894.56</v>
      </c>
      <c r="AM2160">
        <v>917.72</v>
      </c>
      <c r="AN2160">
        <v>346.68</v>
      </c>
      <c r="AO2160">
        <v>321.64</v>
      </c>
      <c r="AP2160">
        <v>311.27999999999997</v>
      </c>
      <c r="AQ2160">
        <v>301.52</v>
      </c>
      <c r="AR2160">
        <v>803.84</v>
      </c>
      <c r="AS2160">
        <v>994.44</v>
      </c>
      <c r="AT2160">
        <v>966.32</v>
      </c>
      <c r="AU2160">
        <v>58.5</v>
      </c>
      <c r="AV2160">
        <v>59</v>
      </c>
      <c r="AW2160">
        <v>58.5</v>
      </c>
      <c r="AX2160">
        <v>58</v>
      </c>
      <c r="AY2160">
        <v>58</v>
      </c>
      <c r="AZ2160">
        <v>58</v>
      </c>
      <c r="BA2160">
        <v>57</v>
      </c>
      <c r="BB2160">
        <v>57</v>
      </c>
      <c r="BC2160">
        <v>58</v>
      </c>
      <c r="BD2160">
        <v>61.5</v>
      </c>
      <c r="BE2160">
        <v>67.5</v>
      </c>
      <c r="BF2160">
        <v>72</v>
      </c>
      <c r="BG2160">
        <v>72</v>
      </c>
      <c r="BH2160">
        <v>70</v>
      </c>
      <c r="BI2160">
        <v>68</v>
      </c>
      <c r="BJ2160">
        <v>68.5</v>
      </c>
      <c r="BK2160">
        <v>69</v>
      </c>
      <c r="BL2160">
        <v>67.5</v>
      </c>
      <c r="BM2160">
        <v>64.5</v>
      </c>
      <c r="BN2160">
        <v>62.5</v>
      </c>
      <c r="BO2160">
        <v>60.5</v>
      </c>
      <c r="BP2160">
        <v>60</v>
      </c>
      <c r="BQ2160">
        <v>59</v>
      </c>
      <c r="BR2160">
        <v>59</v>
      </c>
      <c r="BS2160">
        <v>-79.210999999999999</v>
      </c>
      <c r="BT2160">
        <v>-19.16901</v>
      </c>
      <c r="BU2160">
        <v>-26.349609999999998</v>
      </c>
      <c r="BV2160">
        <v>-27.50742</v>
      </c>
      <c r="BW2160">
        <v>-24.173490000000001</v>
      </c>
      <c r="BX2160">
        <v>-24.298400000000001</v>
      </c>
      <c r="BY2160">
        <v>16.292940000000002</v>
      </c>
      <c r="BZ2160">
        <v>21.346679999999999</v>
      </c>
      <c r="CA2160">
        <v>26.15436</v>
      </c>
      <c r="CB2160">
        <v>-15.32199</v>
      </c>
      <c r="CC2160">
        <v>15.79874</v>
      </c>
      <c r="CD2160">
        <v>25.115110000000001</v>
      </c>
      <c r="CE2160">
        <v>-70.358519999999999</v>
      </c>
      <c r="CF2160">
        <v>-141.24039999999999</v>
      </c>
      <c r="CG2160">
        <v>-115.8875</v>
      </c>
      <c r="CH2160">
        <v>-72.848680000000002</v>
      </c>
      <c r="CI2160">
        <v>70.142849999999996</v>
      </c>
      <c r="CJ2160">
        <v>643.25810000000001</v>
      </c>
      <c r="CK2160">
        <v>653.63589999999999</v>
      </c>
      <c r="CL2160">
        <v>664.74950000000001</v>
      </c>
      <c r="CM2160">
        <v>644.69479999999999</v>
      </c>
      <c r="CN2160">
        <v>78.31241</v>
      </c>
      <c r="CO2160">
        <v>-78.403409999999994</v>
      </c>
      <c r="CP2160">
        <v>-64.109620000000007</v>
      </c>
      <c r="CQ2160">
        <v>1334.07</v>
      </c>
      <c r="CR2160">
        <v>129.4469</v>
      </c>
      <c r="CS2160">
        <v>112.7221</v>
      </c>
      <c r="CT2160">
        <v>133.57239999999999</v>
      </c>
      <c r="CU2160">
        <v>136.2218</v>
      </c>
      <c r="CV2160">
        <v>138.57929999999999</v>
      </c>
      <c r="CW2160">
        <v>42.300960000000003</v>
      </c>
      <c r="CX2160">
        <v>97.821420000000003</v>
      </c>
      <c r="CY2160">
        <v>106.4083</v>
      </c>
      <c r="CZ2160">
        <v>566.94619999999998</v>
      </c>
      <c r="DA2160">
        <v>508.6635</v>
      </c>
      <c r="DB2160">
        <v>464.34410000000003</v>
      </c>
      <c r="DC2160">
        <v>2551.5949999999998</v>
      </c>
      <c r="DD2160">
        <v>3836.6129999999998</v>
      </c>
      <c r="DE2160">
        <v>3415.3960000000002</v>
      </c>
      <c r="DF2160">
        <v>3512.4169999999999</v>
      </c>
      <c r="DG2160">
        <v>8751.2829999999994</v>
      </c>
      <c r="DH2160">
        <v>3278.297</v>
      </c>
      <c r="DI2160">
        <v>2465.895</v>
      </c>
      <c r="DJ2160">
        <v>3015.107</v>
      </c>
      <c r="DK2160">
        <v>2922.0920000000001</v>
      </c>
      <c r="DL2160">
        <v>2702.3589999999999</v>
      </c>
      <c r="DM2160">
        <v>1166.8130000000001</v>
      </c>
      <c r="DN2160">
        <v>855.52509999999995</v>
      </c>
      <c r="DO2160">
        <v>18</v>
      </c>
      <c r="DP2160">
        <v>21</v>
      </c>
    </row>
    <row r="2161" spans="1:120" hidden="1" x14ac:dyDescent="0.25">
      <c r="A2161" t="str">
        <f t="shared" si="33"/>
        <v>Aggregator-Enersponse_Prescribed DA 1-4 (1PM-9PM)_44447_18-21</v>
      </c>
      <c r="B2161" t="s">
        <v>62</v>
      </c>
      <c r="C2161" t="s">
        <v>219</v>
      </c>
      <c r="D2161" t="s">
        <v>61</v>
      </c>
      <c r="E2161" t="s">
        <v>61</v>
      </c>
      <c r="F2161" t="s">
        <v>107</v>
      </c>
      <c r="G2161" t="s">
        <v>61</v>
      </c>
      <c r="H2161" t="s">
        <v>61</v>
      </c>
      <c r="I2161" t="s">
        <v>61</v>
      </c>
      <c r="J2161" t="s">
        <v>61</v>
      </c>
      <c r="K2161" t="s">
        <v>214</v>
      </c>
      <c r="L2161" s="18">
        <v>44447</v>
      </c>
      <c r="M2161">
        <v>18</v>
      </c>
      <c r="N2161">
        <v>21</v>
      </c>
      <c r="O2161" t="s">
        <v>258</v>
      </c>
      <c r="P2161">
        <v>3</v>
      </c>
      <c r="Q2161">
        <v>3</v>
      </c>
      <c r="R2161">
        <v>0</v>
      </c>
      <c r="S2161">
        <v>0</v>
      </c>
      <c r="T2161">
        <v>1</v>
      </c>
      <c r="U2161">
        <v>1</v>
      </c>
      <c r="V2161">
        <v>1</v>
      </c>
      <c r="W2161">
        <v>30</v>
      </c>
      <c r="X2161">
        <v>29.78</v>
      </c>
      <c r="Y2161">
        <v>29.72</v>
      </c>
      <c r="Z2161">
        <v>29.64</v>
      </c>
      <c r="AA2161">
        <v>29.72</v>
      </c>
      <c r="AB2161">
        <v>29.84</v>
      </c>
      <c r="AC2161">
        <v>46.24</v>
      </c>
      <c r="AD2161">
        <v>66.16</v>
      </c>
      <c r="AE2161">
        <v>64.48</v>
      </c>
      <c r="AF2161">
        <v>77.2</v>
      </c>
      <c r="AG2161">
        <v>115.24</v>
      </c>
      <c r="AH2161">
        <v>123.68</v>
      </c>
      <c r="AI2161">
        <v>133.88</v>
      </c>
      <c r="AJ2161">
        <v>134.80000000000001</v>
      </c>
      <c r="AK2161">
        <v>130.84</v>
      </c>
      <c r="AL2161">
        <v>127.32</v>
      </c>
      <c r="AM2161">
        <v>142.76</v>
      </c>
      <c r="AN2161">
        <v>105.8</v>
      </c>
      <c r="AO2161">
        <v>111.12</v>
      </c>
      <c r="AP2161">
        <v>117.68</v>
      </c>
      <c r="AQ2161">
        <v>92.88</v>
      </c>
      <c r="AR2161">
        <v>31.12</v>
      </c>
      <c r="AS2161">
        <v>29.84</v>
      </c>
      <c r="AT2161">
        <v>29.84</v>
      </c>
      <c r="AU2161">
        <v>62.333333000000003</v>
      </c>
      <c r="AV2161">
        <v>61.333333000000003</v>
      </c>
      <c r="AW2161">
        <v>60.5</v>
      </c>
      <c r="AX2161">
        <v>59.5</v>
      </c>
      <c r="AY2161">
        <v>59</v>
      </c>
      <c r="AZ2161">
        <v>58.166666999999997</v>
      </c>
      <c r="BA2161">
        <v>58</v>
      </c>
      <c r="BB2161">
        <v>58.5</v>
      </c>
      <c r="BC2161">
        <v>61.333333000000003</v>
      </c>
      <c r="BD2161">
        <v>65.333332999999996</v>
      </c>
      <c r="BE2161">
        <v>70.833332999999996</v>
      </c>
      <c r="BF2161">
        <v>79.666667000000004</v>
      </c>
      <c r="BG2161">
        <v>85.666667000000004</v>
      </c>
      <c r="BH2161">
        <v>87.5</v>
      </c>
      <c r="BI2161">
        <v>85.5</v>
      </c>
      <c r="BJ2161">
        <v>80.333332999999996</v>
      </c>
      <c r="BK2161">
        <v>77.833332999999996</v>
      </c>
      <c r="BL2161">
        <v>76.166667000000004</v>
      </c>
      <c r="BM2161">
        <v>74</v>
      </c>
      <c r="BN2161">
        <v>71</v>
      </c>
      <c r="BO2161">
        <v>67.166667000000004</v>
      </c>
      <c r="BP2161">
        <v>64.333332999999996</v>
      </c>
      <c r="BQ2161">
        <v>63</v>
      </c>
      <c r="BR2161">
        <v>62.5</v>
      </c>
      <c r="BS2161">
        <v>-0.39302680000000001</v>
      </c>
      <c r="BT2161">
        <v>-0.28307959999999999</v>
      </c>
      <c r="BU2161">
        <v>-0.40925260000000002</v>
      </c>
      <c r="BV2161">
        <v>-0.26049040000000001</v>
      </c>
      <c r="BW2161">
        <v>-0.33570499999999998</v>
      </c>
      <c r="BX2161">
        <v>1.629413</v>
      </c>
      <c r="BY2161">
        <v>3.8027869999999999</v>
      </c>
      <c r="BZ2161">
        <v>-0.3373408</v>
      </c>
      <c r="CA2161">
        <v>-1.1846909999999999</v>
      </c>
      <c r="CB2161">
        <v>-4.1951790000000004</v>
      </c>
      <c r="CC2161">
        <v>-0.37811280000000003</v>
      </c>
      <c r="CD2161">
        <v>2.1531509999999998</v>
      </c>
      <c r="CE2161">
        <v>-2.2060469999999999</v>
      </c>
      <c r="CF2161">
        <v>-1.5335270000000001</v>
      </c>
      <c r="CG2161">
        <v>-2.3286859999999998</v>
      </c>
      <c r="CH2161">
        <v>-3.5904159999999998</v>
      </c>
      <c r="CI2161">
        <v>-14.522970000000001</v>
      </c>
      <c r="CJ2161">
        <v>11.45825</v>
      </c>
      <c r="CK2161">
        <v>-1.4795780000000001</v>
      </c>
      <c r="CL2161">
        <v>-5.7608569999999997</v>
      </c>
      <c r="CM2161">
        <v>-2.6175000000000002</v>
      </c>
      <c r="CN2161">
        <v>2.372201</v>
      </c>
      <c r="CO2161">
        <v>-0.50306439999999997</v>
      </c>
      <c r="CP2161">
        <v>0.13266230000000001</v>
      </c>
      <c r="CQ2161">
        <v>5.2517300000000003E-2</v>
      </c>
      <c r="CR2161">
        <v>4.1737999999999997E-2</v>
      </c>
      <c r="CS2161">
        <v>3.9553699999999997E-2</v>
      </c>
      <c r="CT2161">
        <v>3.8281500000000003E-2</v>
      </c>
      <c r="CU2161">
        <v>4.3177899999999998E-2</v>
      </c>
      <c r="CV2161">
        <v>1.091855</v>
      </c>
      <c r="CW2161">
        <v>6.3783630000000002</v>
      </c>
      <c r="CX2161">
        <v>4.1192299999999999</v>
      </c>
      <c r="CY2161">
        <v>2.5059909999999999</v>
      </c>
      <c r="CZ2161">
        <v>1.326837</v>
      </c>
      <c r="DA2161">
        <v>6.2517449999999997</v>
      </c>
      <c r="DB2161">
        <v>4.3444529999999997</v>
      </c>
      <c r="DC2161">
        <v>4.7957510000000001</v>
      </c>
      <c r="DD2161">
        <v>2.0058829999999999</v>
      </c>
      <c r="DE2161">
        <v>3.7095410000000002</v>
      </c>
      <c r="DF2161">
        <v>2.1914690000000001</v>
      </c>
      <c r="DG2161">
        <v>7.2447990000000004</v>
      </c>
      <c r="DH2161">
        <v>2.499698</v>
      </c>
      <c r="DI2161">
        <v>10.53687</v>
      </c>
      <c r="DJ2161">
        <v>11.225479999999999</v>
      </c>
      <c r="DK2161">
        <v>11.22409</v>
      </c>
      <c r="DL2161">
        <v>5.7723560000000003</v>
      </c>
      <c r="DM2161">
        <v>0.71764839999999996</v>
      </c>
      <c r="DN2161">
        <v>0.63210900000000003</v>
      </c>
      <c r="DO2161">
        <v>18</v>
      </c>
      <c r="DP2161">
        <v>21</v>
      </c>
    </row>
    <row r="2162" spans="1:120" hidden="1" x14ac:dyDescent="0.25">
      <c r="A2162" t="str">
        <f t="shared" si="33"/>
        <v>OtherDR-No_Prescribed DA 1-4 (1PM-9PM)_44447_18-21</v>
      </c>
      <c r="B2162" t="s">
        <v>62</v>
      </c>
      <c r="C2162" t="s">
        <v>323</v>
      </c>
      <c r="D2162" t="s">
        <v>61</v>
      </c>
      <c r="E2162" t="s">
        <v>61</v>
      </c>
      <c r="F2162" t="s">
        <v>61</v>
      </c>
      <c r="G2162" t="s">
        <v>61</v>
      </c>
      <c r="H2162" t="s">
        <v>61</v>
      </c>
      <c r="I2162" t="s">
        <v>97</v>
      </c>
      <c r="J2162" t="s">
        <v>61</v>
      </c>
      <c r="K2162" t="s">
        <v>214</v>
      </c>
      <c r="L2162" s="18">
        <v>44447</v>
      </c>
      <c r="M2162">
        <v>18</v>
      </c>
      <c r="N2162">
        <v>21</v>
      </c>
      <c r="O2162" t="s">
        <v>258</v>
      </c>
      <c r="P2162">
        <v>9</v>
      </c>
      <c r="Q2162">
        <v>8</v>
      </c>
      <c r="R2162">
        <v>0</v>
      </c>
      <c r="S2162">
        <v>0</v>
      </c>
      <c r="T2162">
        <v>1</v>
      </c>
      <c r="U2162">
        <v>0</v>
      </c>
      <c r="V2162">
        <v>1</v>
      </c>
      <c r="W2162">
        <v>1827.5275999999999</v>
      </c>
      <c r="X2162">
        <v>1999.53</v>
      </c>
      <c r="Y2162">
        <v>2010.4492</v>
      </c>
      <c r="Z2162">
        <v>2004.3686</v>
      </c>
      <c r="AA2162">
        <v>2007.153</v>
      </c>
      <c r="AB2162">
        <v>2001.8565000000001</v>
      </c>
      <c r="AC2162">
        <v>1932.3686</v>
      </c>
      <c r="AD2162">
        <v>1932.4991</v>
      </c>
      <c r="AE2162">
        <v>1897.758</v>
      </c>
      <c r="AF2162">
        <v>1868.9197999999999</v>
      </c>
      <c r="AG2162">
        <v>1789.2629999999999</v>
      </c>
      <c r="AH2162">
        <v>1644.8299</v>
      </c>
      <c r="AI2162">
        <v>1384.0065</v>
      </c>
      <c r="AJ2162">
        <v>1413.7954</v>
      </c>
      <c r="AK2162">
        <v>1337.9658999999999</v>
      </c>
      <c r="AL2162">
        <v>1328.7364</v>
      </c>
      <c r="AM2162">
        <v>1370.5515</v>
      </c>
      <c r="AN2162">
        <v>565.99087999999995</v>
      </c>
      <c r="AO2162">
        <v>531.43538000000001</v>
      </c>
      <c r="AP2162">
        <v>534.95663000000002</v>
      </c>
      <c r="AQ2162">
        <v>486.76049999999998</v>
      </c>
      <c r="AR2162">
        <v>1550.7483999999999</v>
      </c>
      <c r="AS2162">
        <v>1825.3271</v>
      </c>
      <c r="AT2162">
        <v>1791.1654000000001</v>
      </c>
      <c r="AU2162">
        <v>60.8125</v>
      </c>
      <c r="AV2162">
        <v>60.9375</v>
      </c>
      <c r="AW2162">
        <v>60.5</v>
      </c>
      <c r="AX2162">
        <v>59.875</v>
      </c>
      <c r="AY2162">
        <v>59.4375</v>
      </c>
      <c r="AZ2162">
        <v>59</v>
      </c>
      <c r="BA2162">
        <v>58.5</v>
      </c>
      <c r="BB2162">
        <v>58.6875</v>
      </c>
      <c r="BC2162">
        <v>60.375</v>
      </c>
      <c r="BD2162">
        <v>63.25</v>
      </c>
      <c r="BE2162">
        <v>67.8125</v>
      </c>
      <c r="BF2162">
        <v>73.8125</v>
      </c>
      <c r="BG2162">
        <v>77.3125</v>
      </c>
      <c r="BH2162">
        <v>77.875</v>
      </c>
      <c r="BI2162">
        <v>76.6875</v>
      </c>
      <c r="BJ2162">
        <v>74.6875</v>
      </c>
      <c r="BK2162">
        <v>73.4375</v>
      </c>
      <c r="BL2162">
        <v>71.375</v>
      </c>
      <c r="BM2162">
        <v>68.875</v>
      </c>
      <c r="BN2162">
        <v>66.25</v>
      </c>
      <c r="BO2162">
        <v>63.4375</v>
      </c>
      <c r="BP2162">
        <v>61.6875</v>
      </c>
      <c r="BQ2162">
        <v>60.875</v>
      </c>
      <c r="BR2162">
        <v>60.75</v>
      </c>
      <c r="BS2162">
        <v>-113.2336</v>
      </c>
      <c r="BT2162">
        <v>-61.660690000000002</v>
      </c>
      <c r="BU2162">
        <v>-70.531040000000004</v>
      </c>
      <c r="BV2162">
        <v>-69.216080000000005</v>
      </c>
      <c r="BW2162">
        <v>-65.767849999999996</v>
      </c>
      <c r="BX2162">
        <v>-81.816000000000003</v>
      </c>
      <c r="BY2162">
        <v>-30.84562</v>
      </c>
      <c r="BZ2162">
        <v>57.975879999999997</v>
      </c>
      <c r="CA2162">
        <v>89.778379999999999</v>
      </c>
      <c r="CB2162">
        <v>23.991510000000002</v>
      </c>
      <c r="CC2162">
        <v>108.12649999999999</v>
      </c>
      <c r="CD2162">
        <v>95.50076</v>
      </c>
      <c r="CE2162">
        <v>-21.179790000000001</v>
      </c>
      <c r="CF2162">
        <v>-146.17349999999999</v>
      </c>
      <c r="CG2162">
        <v>-116.0568</v>
      </c>
      <c r="CH2162">
        <v>-75.910740000000004</v>
      </c>
      <c r="CI2162">
        <v>73.240989999999996</v>
      </c>
      <c r="CJ2162">
        <v>867.65989999999999</v>
      </c>
      <c r="CK2162">
        <v>855.48630000000003</v>
      </c>
      <c r="CL2162">
        <v>915.52829999999994</v>
      </c>
      <c r="CM2162">
        <v>902.01279999999997</v>
      </c>
      <c r="CN2162">
        <v>118.2253</v>
      </c>
      <c r="CO2162">
        <v>-86.223380000000006</v>
      </c>
      <c r="CP2162">
        <v>-92.812359999999998</v>
      </c>
      <c r="CQ2162">
        <v>1955.779</v>
      </c>
      <c r="CR2162">
        <v>510.55130000000003</v>
      </c>
      <c r="CS2162">
        <v>505.76710000000003</v>
      </c>
      <c r="CT2162">
        <v>504.7885</v>
      </c>
      <c r="CU2162">
        <v>376.34589999999997</v>
      </c>
      <c r="CV2162">
        <v>434.17399999999998</v>
      </c>
      <c r="CW2162">
        <v>605.56510000000003</v>
      </c>
      <c r="CX2162">
        <v>834.9579</v>
      </c>
      <c r="CY2162">
        <v>803.29319999999996</v>
      </c>
      <c r="CZ2162">
        <v>1261.0630000000001</v>
      </c>
      <c r="DA2162">
        <v>1578.914</v>
      </c>
      <c r="DB2162">
        <v>1643.057</v>
      </c>
      <c r="DC2162">
        <v>3984.2379999999998</v>
      </c>
      <c r="DD2162">
        <v>5020.4179999999997</v>
      </c>
      <c r="DE2162">
        <v>4468.692</v>
      </c>
      <c r="DF2162">
        <v>4579.8389999999999</v>
      </c>
      <c r="DG2162">
        <v>11210.97</v>
      </c>
      <c r="DH2162">
        <v>4291.7190000000001</v>
      </c>
      <c r="DI2162">
        <v>3282.4690000000001</v>
      </c>
      <c r="DJ2162">
        <v>4227.0209999999997</v>
      </c>
      <c r="DK2162">
        <v>4139.134</v>
      </c>
      <c r="DL2162">
        <v>3734.7829999999999</v>
      </c>
      <c r="DM2162">
        <v>1963.146</v>
      </c>
      <c r="DN2162">
        <v>1852.9760000000001</v>
      </c>
      <c r="DO2162">
        <v>18</v>
      </c>
      <c r="DP2162">
        <v>21</v>
      </c>
    </row>
    <row r="2163" spans="1:120" hidden="1" x14ac:dyDescent="0.25">
      <c r="A2163" t="str">
        <f t="shared" si="33"/>
        <v>Aggregator-Blue Zone Resources, LLC_Prescribed DA 1-4 (1PM-9PM)_44447_18-21</v>
      </c>
      <c r="B2163" t="s">
        <v>62</v>
      </c>
      <c r="C2163" t="s">
        <v>261</v>
      </c>
      <c r="D2163" t="s">
        <v>61</v>
      </c>
      <c r="E2163" t="s">
        <v>61</v>
      </c>
      <c r="F2163" t="s">
        <v>262</v>
      </c>
      <c r="G2163" t="s">
        <v>61</v>
      </c>
      <c r="H2163" t="s">
        <v>61</v>
      </c>
      <c r="I2163" t="s">
        <v>61</v>
      </c>
      <c r="J2163" t="s">
        <v>61</v>
      </c>
      <c r="K2163" t="s">
        <v>214</v>
      </c>
      <c r="L2163" s="18">
        <v>44447</v>
      </c>
      <c r="M2163">
        <v>18</v>
      </c>
      <c r="N2163">
        <v>21</v>
      </c>
      <c r="O2163" t="s">
        <v>258</v>
      </c>
      <c r="P2163">
        <v>6</v>
      </c>
      <c r="Q2163">
        <v>5</v>
      </c>
      <c r="R2163">
        <v>0</v>
      </c>
      <c r="S2163">
        <v>0</v>
      </c>
      <c r="T2163">
        <v>1</v>
      </c>
      <c r="U2163">
        <v>1</v>
      </c>
      <c r="V2163">
        <v>1</v>
      </c>
      <c r="W2163">
        <v>1913.3628000000001</v>
      </c>
      <c r="X2163">
        <v>2097.096</v>
      </c>
      <c r="Y2163">
        <v>2108.8152</v>
      </c>
      <c r="Z2163">
        <v>2102.4252000000001</v>
      </c>
      <c r="AA2163">
        <v>2105.2991999999999</v>
      </c>
      <c r="AB2163">
        <v>2099.5056</v>
      </c>
      <c r="AC2163">
        <v>2005.7052000000001</v>
      </c>
      <c r="AD2163">
        <v>1981.9404</v>
      </c>
      <c r="AE2163">
        <v>1946.8992000000001</v>
      </c>
      <c r="AF2163">
        <v>1900.8743999999999</v>
      </c>
      <c r="AG2163">
        <v>1770.2592</v>
      </c>
      <c r="AH2163">
        <v>1606.0691999999999</v>
      </c>
      <c r="AI2163">
        <v>1315.6176</v>
      </c>
      <c r="AJ2163">
        <v>1346.2883999999999</v>
      </c>
      <c r="AK2163">
        <v>1270.1556</v>
      </c>
      <c r="AL2163">
        <v>1264.5347999999999</v>
      </c>
      <c r="AM2163">
        <v>1290.6096</v>
      </c>
      <c r="AN2163">
        <v>476.7636</v>
      </c>
      <c r="AO2163">
        <v>433.5204</v>
      </c>
      <c r="AP2163">
        <v>429.40440000000001</v>
      </c>
      <c r="AQ2163">
        <v>407.7552</v>
      </c>
      <c r="AR2163">
        <v>1616.7876000000001</v>
      </c>
      <c r="AS2163">
        <v>1911.2076</v>
      </c>
      <c r="AT2163">
        <v>1874.7683999999999</v>
      </c>
      <c r="AU2163">
        <v>59.9</v>
      </c>
      <c r="AV2163">
        <v>60.7</v>
      </c>
      <c r="AW2163">
        <v>60.5</v>
      </c>
      <c r="AX2163">
        <v>60.1</v>
      </c>
      <c r="AY2163">
        <v>59.7</v>
      </c>
      <c r="AZ2163">
        <v>59.5</v>
      </c>
      <c r="BA2163">
        <v>58.8</v>
      </c>
      <c r="BB2163">
        <v>58.8</v>
      </c>
      <c r="BC2163">
        <v>59.8</v>
      </c>
      <c r="BD2163">
        <v>62</v>
      </c>
      <c r="BE2163">
        <v>66</v>
      </c>
      <c r="BF2163">
        <v>70.3</v>
      </c>
      <c r="BG2163">
        <v>72.3</v>
      </c>
      <c r="BH2163">
        <v>72.099999999999994</v>
      </c>
      <c r="BI2163">
        <v>71.400000000000006</v>
      </c>
      <c r="BJ2163">
        <v>71.3</v>
      </c>
      <c r="BK2163">
        <v>70.8</v>
      </c>
      <c r="BL2163">
        <v>68.5</v>
      </c>
      <c r="BM2163">
        <v>65.8</v>
      </c>
      <c r="BN2163">
        <v>63.4</v>
      </c>
      <c r="BO2163">
        <v>61.2</v>
      </c>
      <c r="BP2163">
        <v>60.1</v>
      </c>
      <c r="BQ2163">
        <v>59.6</v>
      </c>
      <c r="BR2163">
        <v>59.7</v>
      </c>
      <c r="BS2163">
        <v>-120.3108</v>
      </c>
      <c r="BT2163">
        <v>-65.431709999999995</v>
      </c>
      <c r="BU2163">
        <v>-74.742000000000004</v>
      </c>
      <c r="BV2163">
        <v>-73.517899999999997</v>
      </c>
      <c r="BW2163">
        <v>-69.749529999999993</v>
      </c>
      <c r="BX2163">
        <v>-89.22569</v>
      </c>
      <c r="BY2163">
        <v>-37.465339999999998</v>
      </c>
      <c r="BZ2163">
        <v>62.245739999999998</v>
      </c>
      <c r="CA2163">
        <v>97.185239999999993</v>
      </c>
      <c r="CB2163">
        <v>30.625160000000001</v>
      </c>
      <c r="CC2163">
        <v>115.78870000000001</v>
      </c>
      <c r="CD2163">
        <v>99.283699999999996</v>
      </c>
      <c r="CE2163">
        <v>-19.944520000000001</v>
      </c>
      <c r="CF2163">
        <v>-154.07820000000001</v>
      </c>
      <c r="CG2163">
        <v>-120.9995</v>
      </c>
      <c r="CH2163">
        <v>-76.662959999999998</v>
      </c>
      <c r="CI2163">
        <v>95.551280000000006</v>
      </c>
      <c r="CJ2163">
        <v>911.75400000000002</v>
      </c>
      <c r="CK2163">
        <v>914.29409999999996</v>
      </c>
      <c r="CL2163">
        <v>983.47649999999999</v>
      </c>
      <c r="CM2163">
        <v>965.28800000000001</v>
      </c>
      <c r="CN2163">
        <v>123.2603</v>
      </c>
      <c r="CO2163">
        <v>-91.367940000000004</v>
      </c>
      <c r="CP2163">
        <v>-99.159040000000005</v>
      </c>
      <c r="CQ2163">
        <v>2225.1660000000002</v>
      </c>
      <c r="CR2163">
        <v>580.83389999999997</v>
      </c>
      <c r="CS2163">
        <v>575.39359999999999</v>
      </c>
      <c r="CT2163">
        <v>574.28210000000001</v>
      </c>
      <c r="CU2163">
        <v>428.13589999999999</v>
      </c>
      <c r="CV2163">
        <v>492.4212</v>
      </c>
      <c r="CW2163">
        <v>679.81370000000004</v>
      </c>
      <c r="CX2163">
        <v>944.06489999999997</v>
      </c>
      <c r="CY2163">
        <v>910.3605</v>
      </c>
      <c r="CZ2163">
        <v>1432.8989999999999</v>
      </c>
      <c r="DA2163">
        <v>1787.45</v>
      </c>
      <c r="DB2163">
        <v>1863.1780000000001</v>
      </c>
      <c r="DC2163">
        <v>4526.2719999999999</v>
      </c>
      <c r="DD2163">
        <v>5709.232</v>
      </c>
      <c r="DE2163">
        <v>5079.0370000000003</v>
      </c>
      <c r="DF2163">
        <v>5207.6850000000004</v>
      </c>
      <c r="DG2163">
        <v>12745.16</v>
      </c>
      <c r="DH2163">
        <v>4879.4229999999998</v>
      </c>
      <c r="DI2163">
        <v>3719.547</v>
      </c>
      <c r="DJ2163">
        <v>4793.2460000000001</v>
      </c>
      <c r="DK2163">
        <v>4693.2520000000004</v>
      </c>
      <c r="DL2163">
        <v>4241.0410000000002</v>
      </c>
      <c r="DM2163">
        <v>2232.5909999999999</v>
      </c>
      <c r="DN2163">
        <v>2107.364</v>
      </c>
      <c r="DO2163">
        <v>18</v>
      </c>
      <c r="DP2163">
        <v>21</v>
      </c>
    </row>
    <row r="2164" spans="1:120" hidden="1" x14ac:dyDescent="0.25">
      <c r="A2164" t="str">
        <f t="shared" si="33"/>
        <v>Industry_Type-5. Offices, Hotels, Finance, Services_Prescribed DA 1-4 (1PM-9PM)_44447_18-21</v>
      </c>
      <c r="B2164" t="s">
        <v>62</v>
      </c>
      <c r="C2164" t="s">
        <v>205</v>
      </c>
      <c r="D2164" t="s">
        <v>61</v>
      </c>
      <c r="E2164" t="s">
        <v>61</v>
      </c>
      <c r="F2164" t="s">
        <v>61</v>
      </c>
      <c r="G2164" t="s">
        <v>37</v>
      </c>
      <c r="H2164" t="s">
        <v>61</v>
      </c>
      <c r="I2164" t="s">
        <v>61</v>
      </c>
      <c r="J2164" t="s">
        <v>61</v>
      </c>
      <c r="K2164" t="s">
        <v>214</v>
      </c>
      <c r="L2164" s="18">
        <v>44447</v>
      </c>
      <c r="M2164">
        <v>18</v>
      </c>
      <c r="N2164">
        <v>21</v>
      </c>
      <c r="O2164" t="s">
        <v>258</v>
      </c>
      <c r="P2164">
        <v>2</v>
      </c>
      <c r="Q2164">
        <v>1</v>
      </c>
      <c r="R2164">
        <v>0</v>
      </c>
      <c r="S2164">
        <v>0</v>
      </c>
      <c r="T2164">
        <v>1</v>
      </c>
      <c r="U2164">
        <v>0</v>
      </c>
      <c r="V2164">
        <v>1</v>
      </c>
      <c r="W2164">
        <v>241.36</v>
      </c>
      <c r="X2164">
        <v>235.2</v>
      </c>
      <c r="Y2164">
        <v>242.88</v>
      </c>
      <c r="Z2164">
        <v>234.64</v>
      </c>
      <c r="AA2164">
        <v>239.44</v>
      </c>
      <c r="AB2164">
        <v>234.72</v>
      </c>
      <c r="AC2164">
        <v>220.24</v>
      </c>
      <c r="AD2164">
        <v>150.4</v>
      </c>
      <c r="AE2164">
        <v>145.68</v>
      </c>
      <c r="AF2164">
        <v>158.56</v>
      </c>
      <c r="AG2164">
        <v>161.76</v>
      </c>
      <c r="AH2164">
        <v>128.56</v>
      </c>
      <c r="AI2164">
        <v>123.6</v>
      </c>
      <c r="AJ2164">
        <v>130.47999999999999</v>
      </c>
      <c r="AK2164">
        <v>134.96</v>
      </c>
      <c r="AL2164">
        <v>138.96</v>
      </c>
      <c r="AM2164">
        <v>141.52000000000001</v>
      </c>
      <c r="AN2164">
        <v>63.84</v>
      </c>
      <c r="AO2164">
        <v>68.08</v>
      </c>
      <c r="AP2164">
        <v>78.08</v>
      </c>
      <c r="AQ2164">
        <v>63.12</v>
      </c>
      <c r="AR2164">
        <v>222</v>
      </c>
      <c r="AS2164">
        <v>218.88</v>
      </c>
      <c r="AT2164">
        <v>218.56</v>
      </c>
      <c r="AU2164">
        <v>65.5</v>
      </c>
      <c r="AV2164">
        <v>67</v>
      </c>
      <c r="AW2164">
        <v>67</v>
      </c>
      <c r="AX2164">
        <v>67</v>
      </c>
      <c r="AY2164">
        <v>66</v>
      </c>
      <c r="AZ2164">
        <v>66</v>
      </c>
      <c r="BA2164">
        <v>65</v>
      </c>
      <c r="BB2164">
        <v>65</v>
      </c>
      <c r="BC2164">
        <v>66.5</v>
      </c>
      <c r="BD2164">
        <v>68.5</v>
      </c>
      <c r="BE2164">
        <v>70.5</v>
      </c>
      <c r="BF2164">
        <v>72.5</v>
      </c>
      <c r="BG2164">
        <v>75.5</v>
      </c>
      <c r="BH2164">
        <v>77.5</v>
      </c>
      <c r="BI2164">
        <v>79.5</v>
      </c>
      <c r="BJ2164">
        <v>83</v>
      </c>
      <c r="BK2164">
        <v>83</v>
      </c>
      <c r="BL2164">
        <v>77.5</v>
      </c>
      <c r="BM2164">
        <v>74</v>
      </c>
      <c r="BN2164">
        <v>69</v>
      </c>
      <c r="BO2164">
        <v>66.5</v>
      </c>
      <c r="BP2164">
        <v>65</v>
      </c>
      <c r="BQ2164">
        <v>65</v>
      </c>
      <c r="BR2164">
        <v>65</v>
      </c>
      <c r="BS2164">
        <v>-19.816759999999999</v>
      </c>
      <c r="BT2164">
        <v>-18.82516</v>
      </c>
      <c r="BU2164">
        <v>-23.54149</v>
      </c>
      <c r="BV2164">
        <v>-19.34149</v>
      </c>
      <c r="BW2164">
        <v>-22.223109999999998</v>
      </c>
      <c r="BX2164">
        <v>-19.40727</v>
      </c>
      <c r="BY2164">
        <v>-19.847930000000002</v>
      </c>
      <c r="BZ2164">
        <v>19.809830000000002</v>
      </c>
      <c r="CA2164">
        <v>22.237690000000001</v>
      </c>
      <c r="CB2164">
        <v>19.635649999999998</v>
      </c>
      <c r="CC2164">
        <v>16.4771</v>
      </c>
      <c r="CD2164">
        <v>31.827349999999999</v>
      </c>
      <c r="CE2164">
        <v>44.889710000000001</v>
      </c>
      <c r="CF2164">
        <v>41.559489999999997</v>
      </c>
      <c r="CG2164">
        <v>42.841859999999997</v>
      </c>
      <c r="CH2164">
        <v>37.499110000000002</v>
      </c>
      <c r="CI2164">
        <v>42.348039999999997</v>
      </c>
      <c r="CJ2164">
        <v>135.26310000000001</v>
      </c>
      <c r="CK2164">
        <v>114.8224</v>
      </c>
      <c r="CL2164">
        <v>155.8546</v>
      </c>
      <c r="CM2164">
        <v>159.98990000000001</v>
      </c>
      <c r="CN2164">
        <v>-12.96655</v>
      </c>
      <c r="CO2164">
        <v>-15.33708</v>
      </c>
      <c r="CP2164">
        <v>-18.283840000000001</v>
      </c>
      <c r="CQ2164">
        <v>65.542100000000005</v>
      </c>
      <c r="CR2164">
        <v>33.167839999999998</v>
      </c>
      <c r="CS2164">
        <v>37.819740000000003</v>
      </c>
      <c r="CT2164">
        <v>33.883650000000003</v>
      </c>
      <c r="CU2164">
        <v>35.053280000000001</v>
      </c>
      <c r="CV2164">
        <v>34.32949</v>
      </c>
      <c r="CW2164">
        <v>21.036280000000001</v>
      </c>
      <c r="CX2164">
        <v>25.099550000000001</v>
      </c>
      <c r="CY2164">
        <v>29.77356</v>
      </c>
      <c r="CZ2164">
        <v>24.253720000000001</v>
      </c>
      <c r="DA2164">
        <v>42.29721</v>
      </c>
      <c r="DB2164">
        <v>206.16540000000001</v>
      </c>
      <c r="DC2164">
        <v>212.51050000000001</v>
      </c>
      <c r="DD2164">
        <v>229.64699999999999</v>
      </c>
      <c r="DE2164">
        <v>178.93639999999999</v>
      </c>
      <c r="DF2164">
        <v>149.66300000000001</v>
      </c>
      <c r="DG2164">
        <v>149.345</v>
      </c>
      <c r="DH2164">
        <v>174.9117</v>
      </c>
      <c r="DI2164">
        <v>83.915530000000004</v>
      </c>
      <c r="DJ2164">
        <v>152.8261</v>
      </c>
      <c r="DK2164">
        <v>115.1564</v>
      </c>
      <c r="DL2164">
        <v>119.59059999999999</v>
      </c>
      <c r="DM2164">
        <v>119.1078</v>
      </c>
      <c r="DN2164">
        <v>142.69309999999999</v>
      </c>
      <c r="DO2164">
        <v>18</v>
      </c>
      <c r="DP2164">
        <v>21</v>
      </c>
    </row>
    <row r="2165" spans="1:120" hidden="1" x14ac:dyDescent="0.25">
      <c r="A2165" t="str">
        <f t="shared" si="33"/>
        <v>Size_Grp-200 kW and above_Prescribed DA 1-4 (1PM-9PM)_44447_18-21</v>
      </c>
      <c r="B2165" t="s">
        <v>62</v>
      </c>
      <c r="C2165" t="s">
        <v>207</v>
      </c>
      <c r="D2165" t="s">
        <v>61</v>
      </c>
      <c r="E2165" t="s">
        <v>61</v>
      </c>
      <c r="F2165" t="s">
        <v>61</v>
      </c>
      <c r="G2165" t="s">
        <v>61</v>
      </c>
      <c r="H2165" t="s">
        <v>61</v>
      </c>
      <c r="I2165" t="s">
        <v>61</v>
      </c>
      <c r="J2165" t="s">
        <v>102</v>
      </c>
      <c r="K2165" t="s">
        <v>214</v>
      </c>
      <c r="L2165" s="18">
        <v>44447</v>
      </c>
      <c r="M2165">
        <v>18</v>
      </c>
      <c r="N2165">
        <v>21</v>
      </c>
      <c r="O2165" t="s">
        <v>258</v>
      </c>
      <c r="P2165">
        <v>3</v>
      </c>
      <c r="Q2165">
        <v>3</v>
      </c>
      <c r="R2165">
        <v>0</v>
      </c>
      <c r="S2165">
        <v>0</v>
      </c>
      <c r="T2165">
        <v>1</v>
      </c>
      <c r="U2165">
        <v>1</v>
      </c>
      <c r="V2165">
        <v>1</v>
      </c>
      <c r="W2165">
        <v>1473</v>
      </c>
      <c r="X2165">
        <v>1629.2</v>
      </c>
      <c r="Y2165">
        <v>1635.12</v>
      </c>
      <c r="Z2165">
        <v>1633.92</v>
      </c>
      <c r="AA2165">
        <v>1633.92</v>
      </c>
      <c r="AB2165">
        <v>1631.44</v>
      </c>
      <c r="AC2165">
        <v>1560.52</v>
      </c>
      <c r="AD2165">
        <v>1575.64</v>
      </c>
      <c r="AE2165">
        <v>1548.8</v>
      </c>
      <c r="AF2165">
        <v>1504</v>
      </c>
      <c r="AG2165">
        <v>1393.56</v>
      </c>
      <c r="AH2165">
        <v>1273.32</v>
      </c>
      <c r="AI2165">
        <v>1033.76</v>
      </c>
      <c r="AJ2165">
        <v>1055.8800000000001</v>
      </c>
      <c r="AK2165">
        <v>990.2</v>
      </c>
      <c r="AL2165">
        <v>983.52</v>
      </c>
      <c r="AM2165">
        <v>1003.96</v>
      </c>
      <c r="AN2165">
        <v>364.6</v>
      </c>
      <c r="AO2165">
        <v>326.44</v>
      </c>
      <c r="AP2165">
        <v>318</v>
      </c>
      <c r="AQ2165">
        <v>307.44</v>
      </c>
      <c r="AR2165">
        <v>1235.52</v>
      </c>
      <c r="AS2165">
        <v>1482.44</v>
      </c>
      <c r="AT2165">
        <v>1452.24</v>
      </c>
      <c r="AU2165">
        <v>57.833333000000003</v>
      </c>
      <c r="AV2165">
        <v>58.5</v>
      </c>
      <c r="AW2165">
        <v>58.333333000000003</v>
      </c>
      <c r="AX2165">
        <v>57.833333000000003</v>
      </c>
      <c r="AY2165">
        <v>57.666666999999997</v>
      </c>
      <c r="AZ2165">
        <v>57.5</v>
      </c>
      <c r="BA2165">
        <v>56.666666999999997</v>
      </c>
      <c r="BB2165">
        <v>56.666666999999997</v>
      </c>
      <c r="BC2165">
        <v>57.666666999999997</v>
      </c>
      <c r="BD2165">
        <v>60</v>
      </c>
      <c r="BE2165">
        <v>64.166667000000004</v>
      </c>
      <c r="BF2165">
        <v>67.5</v>
      </c>
      <c r="BG2165">
        <v>67.833332999999996</v>
      </c>
      <c r="BH2165">
        <v>67.166667000000004</v>
      </c>
      <c r="BI2165">
        <v>66.5</v>
      </c>
      <c r="BJ2165">
        <v>66.5</v>
      </c>
      <c r="BK2165">
        <v>66.166667000000004</v>
      </c>
      <c r="BL2165">
        <v>64.5</v>
      </c>
      <c r="BM2165">
        <v>61.833333000000003</v>
      </c>
      <c r="BN2165">
        <v>60.333333000000003</v>
      </c>
      <c r="BO2165">
        <v>58.833333000000003</v>
      </c>
      <c r="BP2165">
        <v>58.333333000000003</v>
      </c>
      <c r="BQ2165">
        <v>57.666666999999997</v>
      </c>
      <c r="BR2165">
        <v>57.833333000000003</v>
      </c>
      <c r="BS2165">
        <v>-90.350740000000002</v>
      </c>
      <c r="BT2165">
        <v>-45.115229999999997</v>
      </c>
      <c r="BU2165">
        <v>-50.509950000000003</v>
      </c>
      <c r="BV2165">
        <v>-51.59122</v>
      </c>
      <c r="BW2165">
        <v>-47.011569999999999</v>
      </c>
      <c r="BX2165">
        <v>-64.649720000000002</v>
      </c>
      <c r="BY2165">
        <v>-21.28586</v>
      </c>
      <c r="BZ2165">
        <v>41.968870000000003</v>
      </c>
      <c r="CA2165">
        <v>69.86063</v>
      </c>
      <c r="CB2165">
        <v>15.69232</v>
      </c>
      <c r="CC2165">
        <v>88.235169999999997</v>
      </c>
      <c r="CD2165">
        <v>66.822720000000004</v>
      </c>
      <c r="CE2165">
        <v>-39.057070000000003</v>
      </c>
      <c r="CF2165">
        <v>-149.16480000000001</v>
      </c>
      <c r="CG2165">
        <v>-122.2504</v>
      </c>
      <c r="CH2165">
        <v>-82.627250000000004</v>
      </c>
      <c r="CI2165">
        <v>58.457160000000002</v>
      </c>
      <c r="CJ2165">
        <v>692.15859999999998</v>
      </c>
      <c r="CK2165">
        <v>704.52499999999998</v>
      </c>
      <c r="CL2165">
        <v>741.63329999999996</v>
      </c>
      <c r="CM2165">
        <v>724.3981</v>
      </c>
      <c r="CN2165">
        <v>109.19289999999999</v>
      </c>
      <c r="CO2165">
        <v>-68.467349999999996</v>
      </c>
      <c r="CP2165">
        <v>-73.489720000000005</v>
      </c>
      <c r="CQ2165">
        <v>1528.8689999999999</v>
      </c>
      <c r="CR2165">
        <v>395.06479999999999</v>
      </c>
      <c r="CS2165">
        <v>390.12389999999999</v>
      </c>
      <c r="CT2165">
        <v>390.33609999999999</v>
      </c>
      <c r="CU2165">
        <v>288.5532</v>
      </c>
      <c r="CV2165">
        <v>333.3768</v>
      </c>
      <c r="CW2165">
        <v>466.83370000000002</v>
      </c>
      <c r="CX2165">
        <v>649.32560000000001</v>
      </c>
      <c r="CY2165">
        <v>624.75130000000001</v>
      </c>
      <c r="CZ2165">
        <v>989.00509999999997</v>
      </c>
      <c r="DA2165">
        <v>1230.7090000000001</v>
      </c>
      <c r="DB2165">
        <v>1242.3309999999999</v>
      </c>
      <c r="DC2165">
        <v>3090.1149999999998</v>
      </c>
      <c r="DD2165">
        <v>3907.3310000000001</v>
      </c>
      <c r="DE2165">
        <v>3482.3739999999998</v>
      </c>
      <c r="DF2165">
        <v>3579.0309999999999</v>
      </c>
      <c r="DG2165">
        <v>8813.4719999999998</v>
      </c>
      <c r="DH2165">
        <v>3344.76</v>
      </c>
      <c r="DI2165">
        <v>2562.04</v>
      </c>
      <c r="DJ2165">
        <v>3290.4360000000001</v>
      </c>
      <c r="DK2165">
        <v>3230.4140000000002</v>
      </c>
      <c r="DL2165">
        <v>2915.2689999999998</v>
      </c>
      <c r="DM2165">
        <v>1520.633</v>
      </c>
      <c r="DN2165">
        <v>1427.7739999999999</v>
      </c>
      <c r="DO2165">
        <v>18</v>
      </c>
      <c r="DP2165">
        <v>21</v>
      </c>
    </row>
    <row r="2166" spans="1:120" hidden="1" x14ac:dyDescent="0.25">
      <c r="A2166" t="str">
        <f t="shared" si="33"/>
        <v>All_Prescribed DA 1-4 (1PM-9PM)_44447_18-21</v>
      </c>
      <c r="B2166" t="s">
        <v>62</v>
      </c>
      <c r="C2166" t="s">
        <v>61</v>
      </c>
      <c r="D2166" t="s">
        <v>61</v>
      </c>
      <c r="E2166" t="s">
        <v>61</v>
      </c>
      <c r="F2166" t="s">
        <v>61</v>
      </c>
      <c r="G2166" t="s">
        <v>61</v>
      </c>
      <c r="H2166" t="s">
        <v>61</v>
      </c>
      <c r="I2166" t="s">
        <v>61</v>
      </c>
      <c r="J2166" t="s">
        <v>61</v>
      </c>
      <c r="K2166" t="s">
        <v>214</v>
      </c>
      <c r="L2166" s="18">
        <v>44447</v>
      </c>
      <c r="M2166">
        <v>18</v>
      </c>
      <c r="N2166">
        <v>21</v>
      </c>
      <c r="O2166" t="s">
        <v>258</v>
      </c>
      <c r="P2166">
        <v>9</v>
      </c>
      <c r="Q2166">
        <v>8</v>
      </c>
      <c r="R2166">
        <v>0</v>
      </c>
      <c r="S2166">
        <v>0</v>
      </c>
      <c r="T2166">
        <v>1</v>
      </c>
      <c r="U2166">
        <v>0</v>
      </c>
      <c r="V2166">
        <v>1</v>
      </c>
      <c r="W2166">
        <v>1827.5275999999999</v>
      </c>
      <c r="X2166">
        <v>1999.53</v>
      </c>
      <c r="Y2166">
        <v>2010.4493</v>
      </c>
      <c r="Z2166">
        <v>2004.3686</v>
      </c>
      <c r="AA2166">
        <v>2007.153</v>
      </c>
      <c r="AB2166">
        <v>2001.8565000000001</v>
      </c>
      <c r="AC2166">
        <v>1932.3686</v>
      </c>
      <c r="AD2166">
        <v>1932.4991</v>
      </c>
      <c r="AE2166">
        <v>1897.758</v>
      </c>
      <c r="AF2166">
        <v>1868.9197999999999</v>
      </c>
      <c r="AG2166">
        <v>1789.2629999999999</v>
      </c>
      <c r="AH2166">
        <v>1644.8299</v>
      </c>
      <c r="AI2166">
        <v>1384.0065</v>
      </c>
      <c r="AJ2166">
        <v>1413.7954</v>
      </c>
      <c r="AK2166">
        <v>1337.9658999999999</v>
      </c>
      <c r="AL2166">
        <v>1328.7364</v>
      </c>
      <c r="AM2166">
        <v>1370.5515</v>
      </c>
      <c r="AN2166">
        <v>565.99087999999995</v>
      </c>
      <c r="AO2166">
        <v>531.43538000000001</v>
      </c>
      <c r="AP2166">
        <v>534.95663000000002</v>
      </c>
      <c r="AQ2166">
        <v>486.76049999999998</v>
      </c>
      <c r="AR2166">
        <v>1550.7483999999999</v>
      </c>
      <c r="AS2166">
        <v>1825.3271</v>
      </c>
      <c r="AT2166">
        <v>1791.1654000000001</v>
      </c>
      <c r="AU2166">
        <v>60.8125</v>
      </c>
      <c r="AV2166">
        <v>60.9375</v>
      </c>
      <c r="AW2166">
        <v>60.5</v>
      </c>
      <c r="AX2166">
        <v>59.875</v>
      </c>
      <c r="AY2166">
        <v>59.4375</v>
      </c>
      <c r="AZ2166">
        <v>59</v>
      </c>
      <c r="BA2166">
        <v>58.5</v>
      </c>
      <c r="BB2166">
        <v>58.6875</v>
      </c>
      <c r="BC2166">
        <v>60.375</v>
      </c>
      <c r="BD2166">
        <v>63.25</v>
      </c>
      <c r="BE2166">
        <v>67.8125</v>
      </c>
      <c r="BF2166">
        <v>73.8125</v>
      </c>
      <c r="BG2166">
        <v>77.3125</v>
      </c>
      <c r="BH2166">
        <v>77.875</v>
      </c>
      <c r="BI2166">
        <v>76.6875</v>
      </c>
      <c r="BJ2166">
        <v>74.6875</v>
      </c>
      <c r="BK2166">
        <v>73.4375</v>
      </c>
      <c r="BL2166">
        <v>71.375</v>
      </c>
      <c r="BM2166">
        <v>68.875</v>
      </c>
      <c r="BN2166">
        <v>66.25</v>
      </c>
      <c r="BO2166">
        <v>63.4375</v>
      </c>
      <c r="BP2166">
        <v>61.6875</v>
      </c>
      <c r="BQ2166">
        <v>60.875</v>
      </c>
      <c r="BR2166">
        <v>60.75</v>
      </c>
      <c r="BS2166">
        <v>-113.2336</v>
      </c>
      <c r="BT2166">
        <v>-61.660690000000002</v>
      </c>
      <c r="BU2166">
        <v>-70.531040000000004</v>
      </c>
      <c r="BV2166">
        <v>-69.216080000000005</v>
      </c>
      <c r="BW2166">
        <v>-65.767849999999996</v>
      </c>
      <c r="BX2166">
        <v>-81.816000000000003</v>
      </c>
      <c r="BY2166">
        <v>-30.84562</v>
      </c>
      <c r="BZ2166">
        <v>57.975879999999997</v>
      </c>
      <c r="CA2166">
        <v>89.778379999999999</v>
      </c>
      <c r="CB2166">
        <v>23.991510000000002</v>
      </c>
      <c r="CC2166">
        <v>108.12649999999999</v>
      </c>
      <c r="CD2166">
        <v>95.50076</v>
      </c>
      <c r="CE2166">
        <v>-21.179790000000001</v>
      </c>
      <c r="CF2166">
        <v>-146.17349999999999</v>
      </c>
      <c r="CG2166">
        <v>-116.0568</v>
      </c>
      <c r="CH2166">
        <v>-75.910740000000004</v>
      </c>
      <c r="CI2166">
        <v>73.240989999999996</v>
      </c>
      <c r="CJ2166">
        <v>867.65989999999999</v>
      </c>
      <c r="CK2166">
        <v>855.48630000000003</v>
      </c>
      <c r="CL2166">
        <v>915.52829999999994</v>
      </c>
      <c r="CM2166">
        <v>902.01279999999997</v>
      </c>
      <c r="CN2166">
        <v>118.2253</v>
      </c>
      <c r="CO2166">
        <v>-86.223380000000006</v>
      </c>
      <c r="CP2166">
        <v>-92.812359999999998</v>
      </c>
      <c r="CQ2166">
        <v>1955.779</v>
      </c>
      <c r="CR2166">
        <v>510.55130000000003</v>
      </c>
      <c r="CS2166">
        <v>505.76710000000003</v>
      </c>
      <c r="CT2166">
        <v>504.7885</v>
      </c>
      <c r="CU2166">
        <v>376.34589999999997</v>
      </c>
      <c r="CV2166">
        <v>434.17399999999998</v>
      </c>
      <c r="CW2166">
        <v>605.56510000000003</v>
      </c>
      <c r="CX2166">
        <v>834.9579</v>
      </c>
      <c r="CY2166">
        <v>803.29319999999996</v>
      </c>
      <c r="CZ2166">
        <v>1261.0630000000001</v>
      </c>
      <c r="DA2166">
        <v>1578.914</v>
      </c>
      <c r="DB2166">
        <v>1643.057</v>
      </c>
      <c r="DC2166">
        <v>3984.2379999999998</v>
      </c>
      <c r="DD2166">
        <v>5020.4179999999997</v>
      </c>
      <c r="DE2166">
        <v>4468.692</v>
      </c>
      <c r="DF2166">
        <v>4579.8389999999999</v>
      </c>
      <c r="DG2166">
        <v>11210.97</v>
      </c>
      <c r="DH2166">
        <v>4291.7190000000001</v>
      </c>
      <c r="DI2166">
        <v>3282.4690000000001</v>
      </c>
      <c r="DJ2166">
        <v>4227.0209999999997</v>
      </c>
      <c r="DK2166">
        <v>4139.134</v>
      </c>
      <c r="DL2166">
        <v>3734.7829999999999</v>
      </c>
      <c r="DM2166">
        <v>1963.146</v>
      </c>
      <c r="DN2166">
        <v>1852.9760000000001</v>
      </c>
      <c r="DO2166">
        <v>18</v>
      </c>
      <c r="DP2166">
        <v>21</v>
      </c>
    </row>
    <row r="2167" spans="1:120" hidden="1" x14ac:dyDescent="0.25">
      <c r="A2167" t="str">
        <f t="shared" si="33"/>
        <v>Size_Grp-20 to 199.99 kW_Prescribed DA 1-4 (1PM-9PM)_44447_18-21</v>
      </c>
      <c r="B2167" t="s">
        <v>62</v>
      </c>
      <c r="C2167" t="s">
        <v>201</v>
      </c>
      <c r="D2167" t="s">
        <v>61</v>
      </c>
      <c r="E2167" t="s">
        <v>61</v>
      </c>
      <c r="F2167" t="s">
        <v>61</v>
      </c>
      <c r="G2167" t="s">
        <v>61</v>
      </c>
      <c r="H2167" t="s">
        <v>61</v>
      </c>
      <c r="I2167" t="s">
        <v>61</v>
      </c>
      <c r="J2167" t="s">
        <v>101</v>
      </c>
      <c r="K2167" t="s">
        <v>214</v>
      </c>
      <c r="L2167" s="18">
        <v>44447</v>
      </c>
      <c r="M2167">
        <v>18</v>
      </c>
      <c r="N2167">
        <v>21</v>
      </c>
      <c r="O2167" t="s">
        <v>258</v>
      </c>
      <c r="P2167">
        <v>3</v>
      </c>
      <c r="Q2167">
        <v>3</v>
      </c>
      <c r="R2167">
        <v>0</v>
      </c>
      <c r="S2167">
        <v>0</v>
      </c>
      <c r="T2167">
        <v>1</v>
      </c>
      <c r="U2167">
        <v>0</v>
      </c>
      <c r="V2167">
        <v>1</v>
      </c>
      <c r="W2167">
        <v>147.96</v>
      </c>
      <c r="X2167">
        <v>144.74</v>
      </c>
      <c r="Y2167">
        <v>148.52000000000001</v>
      </c>
      <c r="Z2167">
        <v>144.32</v>
      </c>
      <c r="AA2167">
        <v>146.80000000000001</v>
      </c>
      <c r="AB2167">
        <v>144.56</v>
      </c>
      <c r="AC2167">
        <v>150.91999999999999</v>
      </c>
      <c r="AD2167">
        <v>133.84</v>
      </c>
      <c r="AE2167">
        <v>130.44</v>
      </c>
      <c r="AF2167">
        <v>146.32</v>
      </c>
      <c r="AG2167">
        <v>167.24</v>
      </c>
      <c r="AH2167">
        <v>155</v>
      </c>
      <c r="AI2167">
        <v>158.56</v>
      </c>
      <c r="AJ2167">
        <v>164.76</v>
      </c>
      <c r="AK2167">
        <v>165.52</v>
      </c>
      <c r="AL2167">
        <v>163.12</v>
      </c>
      <c r="AM2167">
        <v>171.92</v>
      </c>
      <c r="AN2167">
        <v>113.48</v>
      </c>
      <c r="AO2167">
        <v>118.52</v>
      </c>
      <c r="AP2167">
        <v>125.36</v>
      </c>
      <c r="AQ2167">
        <v>104.84</v>
      </c>
      <c r="AR2167">
        <v>139.08000000000001</v>
      </c>
      <c r="AS2167">
        <v>136.63999999999999</v>
      </c>
      <c r="AT2167">
        <v>136.47999999999999</v>
      </c>
      <c r="AU2167">
        <v>64</v>
      </c>
      <c r="AV2167">
        <v>63.333333000000003</v>
      </c>
      <c r="AW2167">
        <v>62.666666999999997</v>
      </c>
      <c r="AX2167">
        <v>61.833333000000003</v>
      </c>
      <c r="AY2167">
        <v>61.166666999999997</v>
      </c>
      <c r="AZ2167">
        <v>60.5</v>
      </c>
      <c r="BA2167">
        <v>60</v>
      </c>
      <c r="BB2167">
        <v>60.5</v>
      </c>
      <c r="BC2167">
        <v>63.666666999999997</v>
      </c>
      <c r="BD2167">
        <v>67.666667000000004</v>
      </c>
      <c r="BE2167">
        <v>72</v>
      </c>
      <c r="BF2167">
        <v>78.333332999999996</v>
      </c>
      <c r="BG2167">
        <v>83.333332999999996</v>
      </c>
      <c r="BH2167">
        <v>86.166667000000004</v>
      </c>
      <c r="BI2167">
        <v>86</v>
      </c>
      <c r="BJ2167">
        <v>83.333332999999996</v>
      </c>
      <c r="BK2167">
        <v>81.333332999999996</v>
      </c>
      <c r="BL2167">
        <v>78.166667000000004</v>
      </c>
      <c r="BM2167">
        <v>75.5</v>
      </c>
      <c r="BN2167">
        <v>71.666667000000004</v>
      </c>
      <c r="BO2167">
        <v>68.333332999999996</v>
      </c>
      <c r="BP2167">
        <v>65.833332999999996</v>
      </c>
      <c r="BQ2167">
        <v>64.666667000000004</v>
      </c>
      <c r="BR2167">
        <v>64.166667000000004</v>
      </c>
      <c r="BS2167">
        <v>-10.28478</v>
      </c>
      <c r="BT2167">
        <v>-9.7111699999999992</v>
      </c>
      <c r="BU2167">
        <v>-12.17019</v>
      </c>
      <c r="BV2167">
        <v>-9.9321570000000001</v>
      </c>
      <c r="BW2167">
        <v>-11.445880000000001</v>
      </c>
      <c r="BX2167">
        <v>-8.1315249999999999</v>
      </c>
      <c r="BY2167">
        <v>-5.8426</v>
      </c>
      <c r="BZ2167">
        <v>9.4317419999999998</v>
      </c>
      <c r="CA2167">
        <v>9.9560829999999996</v>
      </c>
      <c r="CB2167">
        <v>5.6318950000000001</v>
      </c>
      <c r="CC2167">
        <v>7.6216160000000004</v>
      </c>
      <c r="CD2167">
        <v>17.5458</v>
      </c>
      <c r="CE2167">
        <v>21.83719</v>
      </c>
      <c r="CF2167">
        <v>20.659700000000001</v>
      </c>
      <c r="CG2167">
        <v>19.996130000000001</v>
      </c>
      <c r="CH2167">
        <v>16.670500000000001</v>
      </c>
      <c r="CI2167">
        <v>12.867649999999999</v>
      </c>
      <c r="CJ2167">
        <v>72.672190000000001</v>
      </c>
      <c r="CK2167">
        <v>55.935020000000002</v>
      </c>
      <c r="CL2167">
        <v>75.068969999999993</v>
      </c>
      <c r="CM2167">
        <v>76.487870000000001</v>
      </c>
      <c r="CN2167">
        <v>-3.387991</v>
      </c>
      <c r="CO2167">
        <v>-8.1161940000000001</v>
      </c>
      <c r="CP2167">
        <v>-8.9994890000000005</v>
      </c>
      <c r="CQ2167">
        <v>16.43702</v>
      </c>
      <c r="CR2167">
        <v>8.3335240000000006</v>
      </c>
      <c r="CS2167">
        <v>9.4943369999999998</v>
      </c>
      <c r="CT2167">
        <v>8.5091199999999994</v>
      </c>
      <c r="CU2167">
        <v>8.806305</v>
      </c>
      <c r="CV2167">
        <v>9.6663099999999993</v>
      </c>
      <c r="CW2167">
        <v>11.308070000000001</v>
      </c>
      <c r="CX2167">
        <v>10.17939</v>
      </c>
      <c r="CY2167">
        <v>9.1231939999999998</v>
      </c>
      <c r="CZ2167">
        <v>7.2924220000000002</v>
      </c>
      <c r="DA2167">
        <v>14.480090000000001</v>
      </c>
      <c r="DB2167">
        <v>52.87959</v>
      </c>
      <c r="DC2167">
        <v>54.389400000000002</v>
      </c>
      <c r="DD2167">
        <v>59.071249999999999</v>
      </c>
      <c r="DE2167">
        <v>46.488419999999998</v>
      </c>
      <c r="DF2167">
        <v>39.2697</v>
      </c>
      <c r="DG2167">
        <v>41.411639999999998</v>
      </c>
      <c r="DH2167">
        <v>45.319220000000001</v>
      </c>
      <c r="DI2167">
        <v>25.988859999999999</v>
      </c>
      <c r="DJ2167">
        <v>46.728499999999997</v>
      </c>
      <c r="DK2167">
        <v>36.947240000000001</v>
      </c>
      <c r="DL2167">
        <v>34.377070000000003</v>
      </c>
      <c r="DM2167">
        <v>30.481369999999998</v>
      </c>
      <c r="DN2167">
        <v>36.30527</v>
      </c>
      <c r="DO2167">
        <v>18</v>
      </c>
      <c r="DP2167">
        <v>21</v>
      </c>
    </row>
    <row r="2168" spans="1:120" hidden="1" x14ac:dyDescent="0.25">
      <c r="A2168" t="str">
        <f t="shared" si="33"/>
        <v>Size_Grp-Below 20 kW_Prescribed DA 1-4 (1PM-9PM)_44447_18-21</v>
      </c>
      <c r="B2168" t="s">
        <v>62</v>
      </c>
      <c r="C2168" t="s">
        <v>259</v>
      </c>
      <c r="D2168" t="s">
        <v>61</v>
      </c>
      <c r="E2168" t="s">
        <v>61</v>
      </c>
      <c r="F2168" t="s">
        <v>61</v>
      </c>
      <c r="G2168" t="s">
        <v>61</v>
      </c>
      <c r="H2168" t="s">
        <v>61</v>
      </c>
      <c r="I2168" t="s">
        <v>61</v>
      </c>
      <c r="J2168" t="s">
        <v>260</v>
      </c>
      <c r="K2168" t="s">
        <v>214</v>
      </c>
      <c r="L2168" s="18">
        <v>44447</v>
      </c>
      <c r="M2168">
        <v>18</v>
      </c>
      <c r="N2168">
        <v>21</v>
      </c>
      <c r="O2168" t="s">
        <v>258</v>
      </c>
      <c r="P2168">
        <v>3</v>
      </c>
      <c r="Q2168">
        <v>2</v>
      </c>
      <c r="R2168">
        <v>0</v>
      </c>
      <c r="S2168">
        <v>1</v>
      </c>
      <c r="T2168">
        <v>1</v>
      </c>
      <c r="U2168">
        <v>0</v>
      </c>
      <c r="V2168">
        <v>1</v>
      </c>
      <c r="W2168">
        <v>5.2634999999999996</v>
      </c>
      <c r="X2168">
        <v>5.13</v>
      </c>
      <c r="Y2168">
        <v>5.1390000000000002</v>
      </c>
      <c r="Z2168">
        <v>5.1315</v>
      </c>
      <c r="AA2168">
        <v>5.1239999999999997</v>
      </c>
      <c r="AB2168">
        <v>5.1420000000000003</v>
      </c>
      <c r="AC2168">
        <v>9.3315000000000001</v>
      </c>
      <c r="AD2168">
        <v>12.445499999999999</v>
      </c>
      <c r="AE2168">
        <v>11.484</v>
      </c>
      <c r="AF2168">
        <v>16.413</v>
      </c>
      <c r="AG2168">
        <v>44.484000000000002</v>
      </c>
      <c r="AH2168">
        <v>50.6265</v>
      </c>
      <c r="AI2168">
        <v>56.862000000000002</v>
      </c>
      <c r="AJ2168">
        <v>54.100499999999997</v>
      </c>
      <c r="AK2168">
        <v>50.374499999999998</v>
      </c>
      <c r="AL2168">
        <v>51.688499999999998</v>
      </c>
      <c r="AM2168">
        <v>63.582000000000001</v>
      </c>
      <c r="AN2168">
        <v>37.534500000000001</v>
      </c>
      <c r="AO2168">
        <v>41.140500000000003</v>
      </c>
      <c r="AP2168">
        <v>48.235500000000002</v>
      </c>
      <c r="AQ2168">
        <v>30.594000000000001</v>
      </c>
      <c r="AR2168">
        <v>5.7645</v>
      </c>
      <c r="AS2168">
        <v>5.1494999999999997</v>
      </c>
      <c r="AT2168">
        <v>5.1405000000000003</v>
      </c>
      <c r="AU2168">
        <v>60.5</v>
      </c>
      <c r="AV2168">
        <v>61</v>
      </c>
      <c r="AW2168">
        <v>60.5</v>
      </c>
      <c r="AX2168">
        <v>60</v>
      </c>
      <c r="AY2168">
        <v>59.5</v>
      </c>
      <c r="AZ2168">
        <v>59</v>
      </c>
      <c r="BA2168">
        <v>59</v>
      </c>
      <c r="BB2168">
        <v>59</v>
      </c>
      <c r="BC2168">
        <v>59.5</v>
      </c>
      <c r="BD2168">
        <v>61.5</v>
      </c>
      <c r="BE2168">
        <v>67</v>
      </c>
      <c r="BF2168">
        <v>76.5</v>
      </c>
      <c r="BG2168">
        <v>82.5</v>
      </c>
      <c r="BH2168">
        <v>81.5</v>
      </c>
      <c r="BI2168">
        <v>78</v>
      </c>
      <c r="BJ2168">
        <v>74</v>
      </c>
      <c r="BK2168">
        <v>72.5</v>
      </c>
      <c r="BL2168">
        <v>71.5</v>
      </c>
      <c r="BM2168">
        <v>69.5</v>
      </c>
      <c r="BN2168">
        <v>67</v>
      </c>
      <c r="BO2168">
        <v>63</v>
      </c>
      <c r="BP2168">
        <v>60.5</v>
      </c>
      <c r="BQ2168">
        <v>60</v>
      </c>
      <c r="BR2168">
        <v>60</v>
      </c>
      <c r="BS2168">
        <v>-2.4809899999999999E-2</v>
      </c>
      <c r="BT2168">
        <v>2.5349799999999999E-2</v>
      </c>
      <c r="BU2168">
        <v>-2.1178499999999999E-2</v>
      </c>
      <c r="BV2168">
        <v>-3.0504999999999998E-3</v>
      </c>
      <c r="BW2168">
        <v>-4.2976999999999998E-3</v>
      </c>
      <c r="BX2168">
        <v>8.3867899999999995E-2</v>
      </c>
      <c r="BY2168">
        <v>-0.43480869999999999</v>
      </c>
      <c r="BZ2168">
        <v>0.20024600000000001</v>
      </c>
      <c r="CA2168">
        <v>-2.0548299999999999E-2</v>
      </c>
      <c r="CB2168">
        <v>2.3606E-3</v>
      </c>
      <c r="CC2168">
        <v>0.38348019999999999</v>
      </c>
      <c r="CD2168">
        <v>0.78155549999999996</v>
      </c>
      <c r="CE2168">
        <v>-2.409897</v>
      </c>
      <c r="CF2168">
        <v>-2.1403780000000001</v>
      </c>
      <c r="CG2168">
        <v>-1.360946</v>
      </c>
      <c r="CH2168">
        <v>-2.2792020000000002</v>
      </c>
      <c r="CI2168">
        <v>-9.3325680000000002</v>
      </c>
      <c r="CJ2168">
        <v>9.6336670000000009</v>
      </c>
      <c r="CK2168">
        <v>-4.1717299999999999E-2</v>
      </c>
      <c r="CL2168">
        <v>-4.3490739999999999</v>
      </c>
      <c r="CM2168">
        <v>1.3548089999999999</v>
      </c>
      <c r="CN2168">
        <v>-1.073639</v>
      </c>
      <c r="CO2168">
        <v>-8.9200799999999997E-2</v>
      </c>
      <c r="CP2168">
        <v>-1.5996400000000001E-2</v>
      </c>
      <c r="CQ2168">
        <v>2.4313E-3</v>
      </c>
      <c r="CR2168">
        <v>4.7439999999999998E-4</v>
      </c>
      <c r="CS2168">
        <v>4.1080000000000001E-4</v>
      </c>
      <c r="CT2168">
        <v>2.3699999999999999E-4</v>
      </c>
      <c r="CU2168">
        <v>5.3919999999999999E-4</v>
      </c>
      <c r="CV2168">
        <v>1.7896700000000001E-2</v>
      </c>
      <c r="CW2168">
        <v>0.74130810000000003</v>
      </c>
      <c r="CX2168">
        <v>0.48346299999999998</v>
      </c>
      <c r="CY2168">
        <v>1.8592599999999999</v>
      </c>
      <c r="CZ2168">
        <v>0.22075929999999999</v>
      </c>
      <c r="DA2168">
        <v>5.2817100000000003</v>
      </c>
      <c r="DB2168">
        <v>6.7679280000000004</v>
      </c>
      <c r="DC2168">
        <v>7.9555350000000002</v>
      </c>
      <c r="DD2168">
        <v>0.78362920000000003</v>
      </c>
      <c r="DE2168">
        <v>4.4015120000000003</v>
      </c>
      <c r="DF2168">
        <v>0.7601175</v>
      </c>
      <c r="DG2168">
        <v>7.1314349999999997</v>
      </c>
      <c r="DH2168">
        <v>2.0441769999999999</v>
      </c>
      <c r="DI2168">
        <v>12.43573</v>
      </c>
      <c r="DJ2168">
        <v>6.083386</v>
      </c>
      <c r="DK2168">
        <v>6.8992509999999996</v>
      </c>
      <c r="DL2168">
        <v>2.9104519999999998</v>
      </c>
      <c r="DM2168">
        <v>2.9860299999999999E-2</v>
      </c>
      <c r="DN2168">
        <v>3.1310000000000002E-4</v>
      </c>
      <c r="DO2168">
        <v>18</v>
      </c>
      <c r="DP2168">
        <v>21</v>
      </c>
    </row>
    <row r="2169" spans="1:120" hidden="1" x14ac:dyDescent="0.25">
      <c r="A2169" t="str">
        <f t="shared" si="33"/>
        <v>sublap_id-SLAP_PGZP_Prescribed DA 1-4 (1PM-9PM)_44447_18-21</v>
      </c>
      <c r="B2169" t="s">
        <v>62</v>
      </c>
      <c r="C2169" t="s">
        <v>283</v>
      </c>
      <c r="D2169" t="s">
        <v>61</v>
      </c>
      <c r="E2169" t="s">
        <v>284</v>
      </c>
      <c r="F2169" t="s">
        <v>61</v>
      </c>
      <c r="G2169" t="s">
        <v>61</v>
      </c>
      <c r="H2169" t="s">
        <v>61</v>
      </c>
      <c r="I2169" t="s">
        <v>61</v>
      </c>
      <c r="J2169" t="s">
        <v>61</v>
      </c>
      <c r="K2169" t="s">
        <v>214</v>
      </c>
      <c r="L2169" s="18">
        <v>44447</v>
      </c>
      <c r="M2169">
        <v>18</v>
      </c>
      <c r="N2169">
        <v>21</v>
      </c>
      <c r="O2169" t="s">
        <v>258</v>
      </c>
      <c r="P2169">
        <v>4</v>
      </c>
      <c r="Q2169">
        <v>4</v>
      </c>
      <c r="R2169">
        <v>0</v>
      </c>
      <c r="S2169">
        <v>0</v>
      </c>
      <c r="T2169">
        <v>1</v>
      </c>
      <c r="U2169">
        <v>0</v>
      </c>
      <c r="V2169">
        <v>1</v>
      </c>
      <c r="W2169">
        <v>30.789000000000001</v>
      </c>
      <c r="X2169">
        <v>30.56</v>
      </c>
      <c r="Y2169">
        <v>30.506</v>
      </c>
      <c r="Z2169">
        <v>30.420999999999999</v>
      </c>
      <c r="AA2169">
        <v>30.495999999999999</v>
      </c>
      <c r="AB2169">
        <v>30.628</v>
      </c>
      <c r="AC2169">
        <v>47.021000000000001</v>
      </c>
      <c r="AD2169">
        <v>66.936999999999998</v>
      </c>
      <c r="AE2169">
        <v>65.256</v>
      </c>
      <c r="AF2169">
        <v>77.981999999999999</v>
      </c>
      <c r="AG2169">
        <v>116.01600000000001</v>
      </c>
      <c r="AH2169">
        <v>124.471</v>
      </c>
      <c r="AI2169">
        <v>134.66800000000001</v>
      </c>
      <c r="AJ2169">
        <v>135.58699999999999</v>
      </c>
      <c r="AK2169">
        <v>131.62299999999999</v>
      </c>
      <c r="AL2169">
        <v>128.09899999999999</v>
      </c>
      <c r="AM2169">
        <v>143.548</v>
      </c>
      <c r="AN2169">
        <v>106.583</v>
      </c>
      <c r="AO2169">
        <v>111.907</v>
      </c>
      <c r="AP2169">
        <v>118.477</v>
      </c>
      <c r="AQ2169">
        <v>93.676000000000002</v>
      </c>
      <c r="AR2169">
        <v>31.922999999999998</v>
      </c>
      <c r="AS2169">
        <v>30.632999999999999</v>
      </c>
      <c r="AT2169">
        <v>30.626999999999999</v>
      </c>
      <c r="AU2169">
        <v>61.875</v>
      </c>
      <c r="AV2169">
        <v>61.25</v>
      </c>
      <c r="AW2169">
        <v>60.5</v>
      </c>
      <c r="AX2169">
        <v>59.625</v>
      </c>
      <c r="AY2169">
        <v>59.125</v>
      </c>
      <c r="AZ2169">
        <v>58.375</v>
      </c>
      <c r="BA2169">
        <v>58.25</v>
      </c>
      <c r="BB2169">
        <v>58.625</v>
      </c>
      <c r="BC2169">
        <v>60.875</v>
      </c>
      <c r="BD2169">
        <v>64.375</v>
      </c>
      <c r="BE2169">
        <v>69.875</v>
      </c>
      <c r="BF2169">
        <v>78.875</v>
      </c>
      <c r="BG2169">
        <v>84.875</v>
      </c>
      <c r="BH2169">
        <v>86</v>
      </c>
      <c r="BI2169">
        <v>83.625</v>
      </c>
      <c r="BJ2169">
        <v>78.75</v>
      </c>
      <c r="BK2169">
        <v>76.5</v>
      </c>
      <c r="BL2169">
        <v>75</v>
      </c>
      <c r="BM2169">
        <v>72.875</v>
      </c>
      <c r="BN2169">
        <v>70</v>
      </c>
      <c r="BO2169">
        <v>66.125</v>
      </c>
      <c r="BP2169">
        <v>63.375</v>
      </c>
      <c r="BQ2169">
        <v>62.25</v>
      </c>
      <c r="BR2169">
        <v>61.875</v>
      </c>
      <c r="BS2169">
        <v>-0.39293899999999998</v>
      </c>
      <c r="BT2169">
        <v>-0.28168789999999999</v>
      </c>
      <c r="BU2169">
        <v>-0.41356169999999998</v>
      </c>
      <c r="BV2169">
        <v>-0.26344440000000002</v>
      </c>
      <c r="BW2169">
        <v>-0.33718429999999999</v>
      </c>
      <c r="BX2169">
        <v>1.628023</v>
      </c>
      <c r="BY2169">
        <v>3.791493</v>
      </c>
      <c r="BZ2169">
        <v>-0.33967580000000003</v>
      </c>
      <c r="CA2169">
        <v>-1.1764589999999999</v>
      </c>
      <c r="CB2169">
        <v>-4.1843570000000003</v>
      </c>
      <c r="CC2169">
        <v>-0.3612785</v>
      </c>
      <c r="CD2169">
        <v>2.1531669999999998</v>
      </c>
      <c r="CE2169">
        <v>-2.214264</v>
      </c>
      <c r="CF2169">
        <v>-1.5469679999999999</v>
      </c>
      <c r="CG2169">
        <v>-2.3320979999999998</v>
      </c>
      <c r="CH2169">
        <v>-3.5985239999999998</v>
      </c>
      <c r="CI2169">
        <v>-14.528079999999999</v>
      </c>
      <c r="CJ2169">
        <v>11.463089999999999</v>
      </c>
      <c r="CK2169">
        <v>-1.503973</v>
      </c>
      <c r="CL2169">
        <v>-5.7576859999999996</v>
      </c>
      <c r="CM2169">
        <v>-2.6038760000000001</v>
      </c>
      <c r="CN2169">
        <v>2.3795259999999998</v>
      </c>
      <c r="CO2169">
        <v>-0.50712000000000002</v>
      </c>
      <c r="CP2169">
        <v>0.13176889999999999</v>
      </c>
      <c r="CQ2169">
        <v>5.25744E-2</v>
      </c>
      <c r="CR2169">
        <v>4.1775E-2</v>
      </c>
      <c r="CS2169">
        <v>3.9585700000000001E-2</v>
      </c>
      <c r="CT2169">
        <v>3.83135E-2</v>
      </c>
      <c r="CU2169">
        <v>4.3225399999999997E-2</v>
      </c>
      <c r="CV2169">
        <v>1.091893</v>
      </c>
      <c r="CW2169">
        <v>6.3784739999999998</v>
      </c>
      <c r="CX2169">
        <v>4.1193790000000003</v>
      </c>
      <c r="CY2169">
        <v>2.5061399999999998</v>
      </c>
      <c r="CZ2169">
        <v>1.3271059999999999</v>
      </c>
      <c r="DA2169">
        <v>6.2532110000000003</v>
      </c>
      <c r="DB2169">
        <v>4.3461990000000004</v>
      </c>
      <c r="DC2169">
        <v>4.7975680000000001</v>
      </c>
      <c r="DD2169">
        <v>2.0077859999999998</v>
      </c>
      <c r="DE2169">
        <v>3.7105410000000001</v>
      </c>
      <c r="DF2169">
        <v>2.1917759999999999</v>
      </c>
      <c r="DG2169">
        <v>7.2449139999999996</v>
      </c>
      <c r="DH2169">
        <v>2.4998130000000001</v>
      </c>
      <c r="DI2169">
        <v>10.53697</v>
      </c>
      <c r="DJ2169">
        <v>11.2257</v>
      </c>
      <c r="DK2169">
        <v>11.22448</v>
      </c>
      <c r="DL2169">
        <v>5.7729439999999999</v>
      </c>
      <c r="DM2169">
        <v>0.71769229999999995</v>
      </c>
      <c r="DN2169">
        <v>0.63215049999999995</v>
      </c>
      <c r="DO2169">
        <v>18</v>
      </c>
      <c r="DP2169">
        <v>21</v>
      </c>
    </row>
    <row r="2170" spans="1:120" hidden="1" x14ac:dyDescent="0.25">
      <c r="A2170" t="str">
        <f t="shared" si="33"/>
        <v>Industry_Type-7. Institutional/Government_Prescribed DA 1-4 (1PM-9PM)_44447_18-21</v>
      </c>
      <c r="B2170" t="s">
        <v>62</v>
      </c>
      <c r="C2170" t="s">
        <v>208</v>
      </c>
      <c r="D2170" t="s">
        <v>61</v>
      </c>
      <c r="E2170" t="s">
        <v>61</v>
      </c>
      <c r="F2170" t="s">
        <v>61</v>
      </c>
      <c r="G2170" t="s">
        <v>35</v>
      </c>
      <c r="H2170" t="s">
        <v>61</v>
      </c>
      <c r="I2170" t="s">
        <v>61</v>
      </c>
      <c r="J2170" t="s">
        <v>61</v>
      </c>
      <c r="K2170" t="s">
        <v>214</v>
      </c>
      <c r="L2170" s="18">
        <v>44447</v>
      </c>
      <c r="M2170">
        <v>18</v>
      </c>
      <c r="N2170">
        <v>21</v>
      </c>
      <c r="O2170" t="s">
        <v>258</v>
      </c>
      <c r="P2170">
        <v>3</v>
      </c>
      <c r="Q2170">
        <v>3</v>
      </c>
      <c r="R2170">
        <v>0</v>
      </c>
      <c r="S2170">
        <v>0</v>
      </c>
      <c r="T2170">
        <v>1</v>
      </c>
      <c r="U2170">
        <v>1</v>
      </c>
      <c r="V2170">
        <v>1</v>
      </c>
      <c r="W2170">
        <v>30</v>
      </c>
      <c r="X2170">
        <v>29.78</v>
      </c>
      <c r="Y2170">
        <v>29.72</v>
      </c>
      <c r="Z2170">
        <v>29.64</v>
      </c>
      <c r="AA2170">
        <v>29.72</v>
      </c>
      <c r="AB2170">
        <v>29.84</v>
      </c>
      <c r="AC2170">
        <v>46.24</v>
      </c>
      <c r="AD2170">
        <v>66.16</v>
      </c>
      <c r="AE2170">
        <v>64.48</v>
      </c>
      <c r="AF2170">
        <v>77.2</v>
      </c>
      <c r="AG2170">
        <v>115.24</v>
      </c>
      <c r="AH2170">
        <v>123.68</v>
      </c>
      <c r="AI2170">
        <v>133.88</v>
      </c>
      <c r="AJ2170">
        <v>134.80000000000001</v>
      </c>
      <c r="AK2170">
        <v>130.84</v>
      </c>
      <c r="AL2170">
        <v>127.32</v>
      </c>
      <c r="AM2170">
        <v>142.76</v>
      </c>
      <c r="AN2170">
        <v>105.8</v>
      </c>
      <c r="AO2170">
        <v>111.12</v>
      </c>
      <c r="AP2170">
        <v>117.68</v>
      </c>
      <c r="AQ2170">
        <v>92.88</v>
      </c>
      <c r="AR2170">
        <v>31.12</v>
      </c>
      <c r="AS2170">
        <v>29.84</v>
      </c>
      <c r="AT2170">
        <v>29.84</v>
      </c>
      <c r="AU2170">
        <v>62.333333000000003</v>
      </c>
      <c r="AV2170">
        <v>61.333333000000003</v>
      </c>
      <c r="AW2170">
        <v>60.5</v>
      </c>
      <c r="AX2170">
        <v>59.5</v>
      </c>
      <c r="AY2170">
        <v>59</v>
      </c>
      <c r="AZ2170">
        <v>58.166666999999997</v>
      </c>
      <c r="BA2170">
        <v>58</v>
      </c>
      <c r="BB2170">
        <v>58.5</v>
      </c>
      <c r="BC2170">
        <v>61.333333000000003</v>
      </c>
      <c r="BD2170">
        <v>65.333332999999996</v>
      </c>
      <c r="BE2170">
        <v>70.833332999999996</v>
      </c>
      <c r="BF2170">
        <v>79.666667000000004</v>
      </c>
      <c r="BG2170">
        <v>85.666667000000004</v>
      </c>
      <c r="BH2170">
        <v>87.5</v>
      </c>
      <c r="BI2170">
        <v>85.5</v>
      </c>
      <c r="BJ2170">
        <v>80.333332999999996</v>
      </c>
      <c r="BK2170">
        <v>77.833332999999996</v>
      </c>
      <c r="BL2170">
        <v>76.166667000000004</v>
      </c>
      <c r="BM2170">
        <v>74</v>
      </c>
      <c r="BN2170">
        <v>71</v>
      </c>
      <c r="BO2170">
        <v>67.166667000000004</v>
      </c>
      <c r="BP2170">
        <v>64.333332999999996</v>
      </c>
      <c r="BQ2170">
        <v>63</v>
      </c>
      <c r="BR2170">
        <v>62.5</v>
      </c>
      <c r="BS2170">
        <v>-0.39302680000000001</v>
      </c>
      <c r="BT2170">
        <v>-0.28307959999999999</v>
      </c>
      <c r="BU2170">
        <v>-0.40925260000000002</v>
      </c>
      <c r="BV2170">
        <v>-0.26049040000000001</v>
      </c>
      <c r="BW2170">
        <v>-0.33570499999999998</v>
      </c>
      <c r="BX2170">
        <v>1.629413</v>
      </c>
      <c r="BY2170">
        <v>3.8027869999999999</v>
      </c>
      <c r="BZ2170">
        <v>-0.3373408</v>
      </c>
      <c r="CA2170">
        <v>-1.1846909999999999</v>
      </c>
      <c r="CB2170">
        <v>-4.1951790000000004</v>
      </c>
      <c r="CC2170">
        <v>-0.37811280000000003</v>
      </c>
      <c r="CD2170">
        <v>2.1531509999999998</v>
      </c>
      <c r="CE2170">
        <v>-2.2060469999999999</v>
      </c>
      <c r="CF2170">
        <v>-1.5335270000000001</v>
      </c>
      <c r="CG2170">
        <v>-2.3286859999999998</v>
      </c>
      <c r="CH2170">
        <v>-3.5904159999999998</v>
      </c>
      <c r="CI2170">
        <v>-14.522970000000001</v>
      </c>
      <c r="CJ2170">
        <v>11.45825</v>
      </c>
      <c r="CK2170">
        <v>-1.4795780000000001</v>
      </c>
      <c r="CL2170">
        <v>-5.7608569999999997</v>
      </c>
      <c r="CM2170">
        <v>-2.6175000000000002</v>
      </c>
      <c r="CN2170">
        <v>2.372201</v>
      </c>
      <c r="CO2170">
        <v>-0.50306439999999997</v>
      </c>
      <c r="CP2170">
        <v>0.13266230000000001</v>
      </c>
      <c r="CQ2170">
        <v>5.2517300000000003E-2</v>
      </c>
      <c r="CR2170">
        <v>4.1737999999999997E-2</v>
      </c>
      <c r="CS2170">
        <v>3.9553699999999997E-2</v>
      </c>
      <c r="CT2170">
        <v>3.8281500000000003E-2</v>
      </c>
      <c r="CU2170">
        <v>4.3177899999999998E-2</v>
      </c>
      <c r="CV2170">
        <v>1.091855</v>
      </c>
      <c r="CW2170">
        <v>6.3783630000000002</v>
      </c>
      <c r="CX2170">
        <v>4.1192299999999999</v>
      </c>
      <c r="CY2170">
        <v>2.5059909999999999</v>
      </c>
      <c r="CZ2170">
        <v>1.326837</v>
      </c>
      <c r="DA2170">
        <v>6.2517449999999997</v>
      </c>
      <c r="DB2170">
        <v>4.3444529999999997</v>
      </c>
      <c r="DC2170">
        <v>4.7957510000000001</v>
      </c>
      <c r="DD2170">
        <v>2.0058829999999999</v>
      </c>
      <c r="DE2170">
        <v>3.7095410000000002</v>
      </c>
      <c r="DF2170">
        <v>2.1914690000000001</v>
      </c>
      <c r="DG2170">
        <v>7.2447990000000004</v>
      </c>
      <c r="DH2170">
        <v>2.499698</v>
      </c>
      <c r="DI2170">
        <v>10.53687</v>
      </c>
      <c r="DJ2170">
        <v>11.225479999999999</v>
      </c>
      <c r="DK2170">
        <v>11.22409</v>
      </c>
      <c r="DL2170">
        <v>5.7723560000000003</v>
      </c>
      <c r="DM2170">
        <v>0.71764839999999996</v>
      </c>
      <c r="DN2170">
        <v>0.63210900000000003</v>
      </c>
      <c r="DO2170">
        <v>18</v>
      </c>
      <c r="DP2170">
        <v>21</v>
      </c>
    </row>
    <row r="2171" spans="1:120" hidden="1" x14ac:dyDescent="0.25">
      <c r="A2171" t="str">
        <f t="shared" si="33"/>
        <v>Industry_Type-1. Agriculture, Mining &amp; Construction_Prescribed DA 1-4 (1PM-9PM)_44447_18-21</v>
      </c>
      <c r="B2171" t="s">
        <v>62</v>
      </c>
      <c r="C2171" t="s">
        <v>211</v>
      </c>
      <c r="D2171" t="s">
        <v>61</v>
      </c>
      <c r="E2171" t="s">
        <v>61</v>
      </c>
      <c r="F2171" t="s">
        <v>61</v>
      </c>
      <c r="G2171" t="s">
        <v>30</v>
      </c>
      <c r="H2171" t="s">
        <v>61</v>
      </c>
      <c r="I2171" t="s">
        <v>61</v>
      </c>
      <c r="J2171" t="s">
        <v>61</v>
      </c>
      <c r="K2171" t="s">
        <v>214</v>
      </c>
      <c r="L2171" s="18">
        <v>44447</v>
      </c>
      <c r="M2171">
        <v>18</v>
      </c>
      <c r="N2171">
        <v>21</v>
      </c>
      <c r="O2171" t="s">
        <v>258</v>
      </c>
      <c r="P2171">
        <v>3</v>
      </c>
      <c r="Q2171">
        <v>3</v>
      </c>
      <c r="R2171">
        <v>0</v>
      </c>
      <c r="S2171">
        <v>0</v>
      </c>
      <c r="T2171">
        <v>1</v>
      </c>
      <c r="U2171">
        <v>1</v>
      </c>
      <c r="V2171">
        <v>1</v>
      </c>
      <c r="W2171">
        <v>1473</v>
      </c>
      <c r="X2171">
        <v>1629.2</v>
      </c>
      <c r="Y2171">
        <v>1635.12</v>
      </c>
      <c r="Z2171">
        <v>1633.92</v>
      </c>
      <c r="AA2171">
        <v>1633.92</v>
      </c>
      <c r="AB2171">
        <v>1631.44</v>
      </c>
      <c r="AC2171">
        <v>1560.52</v>
      </c>
      <c r="AD2171">
        <v>1575.64</v>
      </c>
      <c r="AE2171">
        <v>1548.8</v>
      </c>
      <c r="AF2171">
        <v>1504</v>
      </c>
      <c r="AG2171">
        <v>1393.56</v>
      </c>
      <c r="AH2171">
        <v>1273.32</v>
      </c>
      <c r="AI2171">
        <v>1033.76</v>
      </c>
      <c r="AJ2171">
        <v>1055.8800000000001</v>
      </c>
      <c r="AK2171">
        <v>990.2</v>
      </c>
      <c r="AL2171">
        <v>983.52</v>
      </c>
      <c r="AM2171">
        <v>1003.96</v>
      </c>
      <c r="AN2171">
        <v>364.6</v>
      </c>
      <c r="AO2171">
        <v>326.44</v>
      </c>
      <c r="AP2171">
        <v>318</v>
      </c>
      <c r="AQ2171">
        <v>307.44</v>
      </c>
      <c r="AR2171">
        <v>1235.52</v>
      </c>
      <c r="AS2171">
        <v>1482.44</v>
      </c>
      <c r="AT2171">
        <v>1452.24</v>
      </c>
      <c r="AU2171">
        <v>57.833333000000003</v>
      </c>
      <c r="AV2171">
        <v>58.5</v>
      </c>
      <c r="AW2171">
        <v>58.333333000000003</v>
      </c>
      <c r="AX2171">
        <v>57.833333000000003</v>
      </c>
      <c r="AY2171">
        <v>57.666666999999997</v>
      </c>
      <c r="AZ2171">
        <v>57.5</v>
      </c>
      <c r="BA2171">
        <v>56.666666999999997</v>
      </c>
      <c r="BB2171">
        <v>56.666666999999997</v>
      </c>
      <c r="BC2171">
        <v>57.666666999999997</v>
      </c>
      <c r="BD2171">
        <v>60</v>
      </c>
      <c r="BE2171">
        <v>64.166667000000004</v>
      </c>
      <c r="BF2171">
        <v>67.5</v>
      </c>
      <c r="BG2171">
        <v>67.833332999999996</v>
      </c>
      <c r="BH2171">
        <v>67.166667000000004</v>
      </c>
      <c r="BI2171">
        <v>66.5</v>
      </c>
      <c r="BJ2171">
        <v>66.5</v>
      </c>
      <c r="BK2171">
        <v>66.166667000000004</v>
      </c>
      <c r="BL2171">
        <v>64.5</v>
      </c>
      <c r="BM2171">
        <v>61.833333000000003</v>
      </c>
      <c r="BN2171">
        <v>60.333333000000003</v>
      </c>
      <c r="BO2171">
        <v>58.833333000000003</v>
      </c>
      <c r="BP2171">
        <v>58.333333000000003</v>
      </c>
      <c r="BQ2171">
        <v>57.666666999999997</v>
      </c>
      <c r="BR2171">
        <v>57.833333000000003</v>
      </c>
      <c r="BS2171">
        <v>-90.350740000000002</v>
      </c>
      <c r="BT2171">
        <v>-45.115229999999997</v>
      </c>
      <c r="BU2171">
        <v>-50.509950000000003</v>
      </c>
      <c r="BV2171">
        <v>-51.59122</v>
      </c>
      <c r="BW2171">
        <v>-47.011569999999999</v>
      </c>
      <c r="BX2171">
        <v>-64.649720000000002</v>
      </c>
      <c r="BY2171">
        <v>-21.28586</v>
      </c>
      <c r="BZ2171">
        <v>41.968870000000003</v>
      </c>
      <c r="CA2171">
        <v>69.86063</v>
      </c>
      <c r="CB2171">
        <v>15.69232</v>
      </c>
      <c r="CC2171">
        <v>88.235169999999997</v>
      </c>
      <c r="CD2171">
        <v>66.822720000000004</v>
      </c>
      <c r="CE2171">
        <v>-39.057070000000003</v>
      </c>
      <c r="CF2171">
        <v>-149.16480000000001</v>
      </c>
      <c r="CG2171">
        <v>-122.2504</v>
      </c>
      <c r="CH2171">
        <v>-82.627250000000004</v>
      </c>
      <c r="CI2171">
        <v>58.457160000000002</v>
      </c>
      <c r="CJ2171">
        <v>692.15859999999998</v>
      </c>
      <c r="CK2171">
        <v>704.52499999999998</v>
      </c>
      <c r="CL2171">
        <v>741.63329999999996</v>
      </c>
      <c r="CM2171">
        <v>724.3981</v>
      </c>
      <c r="CN2171">
        <v>109.19289999999999</v>
      </c>
      <c r="CO2171">
        <v>-68.467349999999996</v>
      </c>
      <c r="CP2171">
        <v>-73.489720000000005</v>
      </c>
      <c r="CQ2171">
        <v>1528.8689999999999</v>
      </c>
      <c r="CR2171">
        <v>395.06479999999999</v>
      </c>
      <c r="CS2171">
        <v>390.12389999999999</v>
      </c>
      <c r="CT2171">
        <v>390.33609999999999</v>
      </c>
      <c r="CU2171">
        <v>288.5532</v>
      </c>
      <c r="CV2171">
        <v>333.3768</v>
      </c>
      <c r="CW2171">
        <v>466.83370000000002</v>
      </c>
      <c r="CX2171">
        <v>649.32560000000001</v>
      </c>
      <c r="CY2171">
        <v>624.75130000000001</v>
      </c>
      <c r="CZ2171">
        <v>989.00509999999997</v>
      </c>
      <c r="DA2171">
        <v>1230.7090000000001</v>
      </c>
      <c r="DB2171">
        <v>1242.3309999999999</v>
      </c>
      <c r="DC2171">
        <v>3090.1149999999998</v>
      </c>
      <c r="DD2171">
        <v>3907.3310000000001</v>
      </c>
      <c r="DE2171">
        <v>3482.3739999999998</v>
      </c>
      <c r="DF2171">
        <v>3579.0309999999999</v>
      </c>
      <c r="DG2171">
        <v>8813.4719999999998</v>
      </c>
      <c r="DH2171">
        <v>3344.76</v>
      </c>
      <c r="DI2171">
        <v>2562.04</v>
      </c>
      <c r="DJ2171">
        <v>3290.4360000000001</v>
      </c>
      <c r="DK2171">
        <v>3230.4140000000002</v>
      </c>
      <c r="DL2171">
        <v>2915.2689999999998</v>
      </c>
      <c r="DM2171">
        <v>1520.633</v>
      </c>
      <c r="DN2171">
        <v>1427.7739999999999</v>
      </c>
      <c r="DO2171">
        <v>18</v>
      </c>
      <c r="DP2171">
        <v>21</v>
      </c>
    </row>
    <row r="2172" spans="1:120" x14ac:dyDescent="0.25">
      <c r="A2172" t="str">
        <f t="shared" si="33"/>
        <v>AutoDR-Yes_Prescribed DA 1-4 (1PM-9PM)_44447_18-21</v>
      </c>
      <c r="B2172" t="s">
        <v>62</v>
      </c>
      <c r="C2172" t="s">
        <v>322</v>
      </c>
      <c r="D2172" t="s">
        <v>61</v>
      </c>
      <c r="E2172" t="s">
        <v>61</v>
      </c>
      <c r="F2172" t="s">
        <v>61</v>
      </c>
      <c r="G2172" t="s">
        <v>61</v>
      </c>
      <c r="H2172" t="s">
        <v>98</v>
      </c>
      <c r="I2172" t="s">
        <v>61</v>
      </c>
      <c r="J2172" t="s">
        <v>61</v>
      </c>
      <c r="K2172" t="s">
        <v>214</v>
      </c>
      <c r="L2172" s="18">
        <v>44447</v>
      </c>
      <c r="M2172">
        <v>18</v>
      </c>
      <c r="N2172">
        <v>21</v>
      </c>
      <c r="O2172" t="s">
        <v>258</v>
      </c>
      <c r="P2172">
        <v>3</v>
      </c>
      <c r="Q2172">
        <v>3</v>
      </c>
      <c r="R2172">
        <v>0</v>
      </c>
      <c r="S2172">
        <v>0</v>
      </c>
      <c r="T2172">
        <v>1</v>
      </c>
      <c r="U2172">
        <v>1</v>
      </c>
      <c r="V2172">
        <v>1</v>
      </c>
      <c r="W2172">
        <v>30</v>
      </c>
      <c r="X2172">
        <v>29.78</v>
      </c>
      <c r="Y2172">
        <v>29.72</v>
      </c>
      <c r="Z2172">
        <v>29.64</v>
      </c>
      <c r="AA2172">
        <v>29.72</v>
      </c>
      <c r="AB2172">
        <v>29.84</v>
      </c>
      <c r="AC2172">
        <v>46.24</v>
      </c>
      <c r="AD2172">
        <v>66.16</v>
      </c>
      <c r="AE2172">
        <v>64.48</v>
      </c>
      <c r="AF2172">
        <v>77.2</v>
      </c>
      <c r="AG2172">
        <v>115.24</v>
      </c>
      <c r="AH2172">
        <v>123.68</v>
      </c>
      <c r="AI2172">
        <v>133.88</v>
      </c>
      <c r="AJ2172">
        <v>134.80000000000001</v>
      </c>
      <c r="AK2172">
        <v>130.84</v>
      </c>
      <c r="AL2172">
        <v>127.32</v>
      </c>
      <c r="AM2172">
        <v>142.76</v>
      </c>
      <c r="AN2172">
        <v>105.8</v>
      </c>
      <c r="AO2172">
        <v>111.12</v>
      </c>
      <c r="AP2172">
        <v>117.68</v>
      </c>
      <c r="AQ2172">
        <v>92.88</v>
      </c>
      <c r="AR2172">
        <v>31.12</v>
      </c>
      <c r="AS2172">
        <v>29.84</v>
      </c>
      <c r="AT2172">
        <v>29.84</v>
      </c>
      <c r="AU2172">
        <v>62.333333000000003</v>
      </c>
      <c r="AV2172">
        <v>61.333333000000003</v>
      </c>
      <c r="AW2172">
        <v>60.5</v>
      </c>
      <c r="AX2172">
        <v>59.5</v>
      </c>
      <c r="AY2172">
        <v>59</v>
      </c>
      <c r="AZ2172">
        <v>58.166666999999997</v>
      </c>
      <c r="BA2172">
        <v>58</v>
      </c>
      <c r="BB2172">
        <v>58.5</v>
      </c>
      <c r="BC2172">
        <v>61.333333000000003</v>
      </c>
      <c r="BD2172">
        <v>65.333332999999996</v>
      </c>
      <c r="BE2172">
        <v>70.833332999999996</v>
      </c>
      <c r="BF2172">
        <v>79.666667000000004</v>
      </c>
      <c r="BG2172">
        <v>85.666667000000004</v>
      </c>
      <c r="BH2172">
        <v>87.5</v>
      </c>
      <c r="BI2172">
        <v>85.5</v>
      </c>
      <c r="BJ2172">
        <v>80.333332999999996</v>
      </c>
      <c r="BK2172">
        <v>77.833332999999996</v>
      </c>
      <c r="BL2172">
        <v>76.166667000000004</v>
      </c>
      <c r="BM2172">
        <v>74</v>
      </c>
      <c r="BN2172">
        <v>71</v>
      </c>
      <c r="BO2172">
        <v>67.166667000000004</v>
      </c>
      <c r="BP2172">
        <v>64.333332999999996</v>
      </c>
      <c r="BQ2172">
        <v>63</v>
      </c>
      <c r="BR2172">
        <v>62.5</v>
      </c>
      <c r="BS2172">
        <v>-0.39302680000000001</v>
      </c>
      <c r="BT2172">
        <v>-0.28307959999999999</v>
      </c>
      <c r="BU2172">
        <v>-0.40925260000000002</v>
      </c>
      <c r="BV2172">
        <v>-0.26049040000000001</v>
      </c>
      <c r="BW2172">
        <v>-0.33570499999999998</v>
      </c>
      <c r="BX2172">
        <v>1.629413</v>
      </c>
      <c r="BY2172">
        <v>3.8027869999999999</v>
      </c>
      <c r="BZ2172">
        <v>-0.3373408</v>
      </c>
      <c r="CA2172">
        <v>-1.1846909999999999</v>
      </c>
      <c r="CB2172">
        <v>-4.1951790000000004</v>
      </c>
      <c r="CC2172">
        <v>-0.37811280000000003</v>
      </c>
      <c r="CD2172">
        <v>2.1531509999999998</v>
      </c>
      <c r="CE2172">
        <v>-2.2060469999999999</v>
      </c>
      <c r="CF2172">
        <v>-1.5335270000000001</v>
      </c>
      <c r="CG2172">
        <v>-2.3286859999999998</v>
      </c>
      <c r="CH2172">
        <v>-3.5904159999999998</v>
      </c>
      <c r="CI2172">
        <v>-14.522970000000001</v>
      </c>
      <c r="CJ2172">
        <v>11.45825</v>
      </c>
      <c r="CK2172">
        <v>-1.4795780000000001</v>
      </c>
      <c r="CL2172">
        <v>-5.7608569999999997</v>
      </c>
      <c r="CM2172">
        <v>-2.6175000000000002</v>
      </c>
      <c r="CN2172">
        <v>2.372201</v>
      </c>
      <c r="CO2172">
        <v>-0.50306439999999997</v>
      </c>
      <c r="CP2172">
        <v>0.13266230000000001</v>
      </c>
      <c r="CQ2172">
        <v>5.2517300000000003E-2</v>
      </c>
      <c r="CR2172">
        <v>4.1737999999999997E-2</v>
      </c>
      <c r="CS2172">
        <v>3.9553699999999997E-2</v>
      </c>
      <c r="CT2172">
        <v>3.8281500000000003E-2</v>
      </c>
      <c r="CU2172">
        <v>4.3177899999999998E-2</v>
      </c>
      <c r="CV2172">
        <v>1.091855</v>
      </c>
      <c r="CW2172">
        <v>6.3783630000000002</v>
      </c>
      <c r="CX2172">
        <v>4.1192299999999999</v>
      </c>
      <c r="CY2172">
        <v>2.5059909999999999</v>
      </c>
      <c r="CZ2172">
        <v>1.326837</v>
      </c>
      <c r="DA2172">
        <v>6.2517449999999997</v>
      </c>
      <c r="DB2172">
        <v>4.3444529999999997</v>
      </c>
      <c r="DC2172">
        <v>4.7957510000000001</v>
      </c>
      <c r="DD2172">
        <v>2.0058829999999999</v>
      </c>
      <c r="DE2172">
        <v>3.7095410000000002</v>
      </c>
      <c r="DF2172">
        <v>2.1914690000000001</v>
      </c>
      <c r="DG2172">
        <v>7.2447990000000004</v>
      </c>
      <c r="DH2172">
        <v>2.499698</v>
      </c>
      <c r="DI2172">
        <v>10.53687</v>
      </c>
      <c r="DJ2172">
        <v>11.225479999999999</v>
      </c>
      <c r="DK2172">
        <v>11.22409</v>
      </c>
      <c r="DL2172">
        <v>5.7723560000000003</v>
      </c>
      <c r="DM2172">
        <v>0.71764839999999996</v>
      </c>
      <c r="DN2172">
        <v>0.63210900000000003</v>
      </c>
      <c r="DO2172">
        <v>18</v>
      </c>
      <c r="DP2172">
        <v>21</v>
      </c>
    </row>
    <row r="2173" spans="1:120" hidden="1" x14ac:dyDescent="0.25">
      <c r="A2173" t="str">
        <f t="shared" si="33"/>
        <v>sublap_id-SLAP_PGEB_Prescribed DA 1-4 (1PM-9PM)_44447_18-21</v>
      </c>
      <c r="B2173" t="s">
        <v>62</v>
      </c>
      <c r="C2173" t="s">
        <v>287</v>
      </c>
      <c r="D2173" t="s">
        <v>61</v>
      </c>
      <c r="E2173" t="s">
        <v>288</v>
      </c>
      <c r="F2173" t="s">
        <v>61</v>
      </c>
      <c r="G2173" t="s">
        <v>61</v>
      </c>
      <c r="H2173" t="s">
        <v>61</v>
      </c>
      <c r="I2173" t="s">
        <v>61</v>
      </c>
      <c r="J2173" t="s">
        <v>61</v>
      </c>
      <c r="K2173" t="s">
        <v>214</v>
      </c>
      <c r="L2173" s="18">
        <v>44447</v>
      </c>
      <c r="M2173">
        <v>18</v>
      </c>
      <c r="N2173">
        <v>21</v>
      </c>
      <c r="O2173" t="s">
        <v>258</v>
      </c>
      <c r="P2173">
        <v>2</v>
      </c>
      <c r="Q2173">
        <v>1</v>
      </c>
      <c r="R2173">
        <v>0</v>
      </c>
      <c r="S2173">
        <v>0</v>
      </c>
      <c r="T2173">
        <v>1</v>
      </c>
      <c r="U2173">
        <v>0</v>
      </c>
      <c r="V2173">
        <v>1</v>
      </c>
      <c r="W2173">
        <v>241.36</v>
      </c>
      <c r="X2173">
        <v>235.2</v>
      </c>
      <c r="Y2173">
        <v>242.88</v>
      </c>
      <c r="Z2173">
        <v>234.64</v>
      </c>
      <c r="AA2173">
        <v>239.44</v>
      </c>
      <c r="AB2173">
        <v>234.72</v>
      </c>
      <c r="AC2173">
        <v>220.24</v>
      </c>
      <c r="AD2173">
        <v>150.4</v>
      </c>
      <c r="AE2173">
        <v>145.68</v>
      </c>
      <c r="AF2173">
        <v>158.56</v>
      </c>
      <c r="AG2173">
        <v>161.76</v>
      </c>
      <c r="AH2173">
        <v>128.56</v>
      </c>
      <c r="AI2173">
        <v>123.6</v>
      </c>
      <c r="AJ2173">
        <v>130.47999999999999</v>
      </c>
      <c r="AK2173">
        <v>134.96</v>
      </c>
      <c r="AL2173">
        <v>138.96</v>
      </c>
      <c r="AM2173">
        <v>141.52000000000001</v>
      </c>
      <c r="AN2173">
        <v>63.84</v>
      </c>
      <c r="AO2173">
        <v>68.08</v>
      </c>
      <c r="AP2173">
        <v>78.08</v>
      </c>
      <c r="AQ2173">
        <v>63.12</v>
      </c>
      <c r="AR2173">
        <v>222</v>
      </c>
      <c r="AS2173">
        <v>218.88</v>
      </c>
      <c r="AT2173">
        <v>218.56</v>
      </c>
      <c r="AU2173">
        <v>65.5</v>
      </c>
      <c r="AV2173">
        <v>67</v>
      </c>
      <c r="AW2173">
        <v>67</v>
      </c>
      <c r="AX2173">
        <v>67</v>
      </c>
      <c r="AY2173">
        <v>66</v>
      </c>
      <c r="AZ2173">
        <v>66</v>
      </c>
      <c r="BA2173">
        <v>65</v>
      </c>
      <c r="BB2173">
        <v>65</v>
      </c>
      <c r="BC2173">
        <v>66.5</v>
      </c>
      <c r="BD2173">
        <v>68.5</v>
      </c>
      <c r="BE2173">
        <v>70.5</v>
      </c>
      <c r="BF2173">
        <v>72.5</v>
      </c>
      <c r="BG2173">
        <v>75.5</v>
      </c>
      <c r="BH2173">
        <v>77.5</v>
      </c>
      <c r="BI2173">
        <v>79.5</v>
      </c>
      <c r="BJ2173">
        <v>83</v>
      </c>
      <c r="BK2173">
        <v>83</v>
      </c>
      <c r="BL2173">
        <v>77.5</v>
      </c>
      <c r="BM2173">
        <v>74</v>
      </c>
      <c r="BN2173">
        <v>69</v>
      </c>
      <c r="BO2173">
        <v>66.5</v>
      </c>
      <c r="BP2173">
        <v>65</v>
      </c>
      <c r="BQ2173">
        <v>65</v>
      </c>
      <c r="BR2173">
        <v>65</v>
      </c>
      <c r="BS2173">
        <v>-19.816759999999999</v>
      </c>
      <c r="BT2173">
        <v>-18.82516</v>
      </c>
      <c r="BU2173">
        <v>-23.54149</v>
      </c>
      <c r="BV2173">
        <v>-19.34149</v>
      </c>
      <c r="BW2173">
        <v>-22.223109999999998</v>
      </c>
      <c r="BX2173">
        <v>-19.40727</v>
      </c>
      <c r="BY2173">
        <v>-19.847930000000002</v>
      </c>
      <c r="BZ2173">
        <v>19.809830000000002</v>
      </c>
      <c r="CA2173">
        <v>22.237690000000001</v>
      </c>
      <c r="CB2173">
        <v>19.635649999999998</v>
      </c>
      <c r="CC2173">
        <v>16.4771</v>
      </c>
      <c r="CD2173">
        <v>31.827349999999999</v>
      </c>
      <c r="CE2173">
        <v>44.889710000000001</v>
      </c>
      <c r="CF2173">
        <v>41.559489999999997</v>
      </c>
      <c r="CG2173">
        <v>42.841859999999997</v>
      </c>
      <c r="CH2173">
        <v>37.499110000000002</v>
      </c>
      <c r="CI2173">
        <v>42.348039999999997</v>
      </c>
      <c r="CJ2173">
        <v>135.26310000000001</v>
      </c>
      <c r="CK2173">
        <v>114.8224</v>
      </c>
      <c r="CL2173">
        <v>155.8546</v>
      </c>
      <c r="CM2173">
        <v>159.98990000000001</v>
      </c>
      <c r="CN2173">
        <v>-12.96655</v>
      </c>
      <c r="CO2173">
        <v>-15.33708</v>
      </c>
      <c r="CP2173">
        <v>-18.283840000000001</v>
      </c>
      <c r="CQ2173">
        <v>65.542100000000005</v>
      </c>
      <c r="CR2173">
        <v>33.167839999999998</v>
      </c>
      <c r="CS2173">
        <v>37.819740000000003</v>
      </c>
      <c r="CT2173">
        <v>33.883650000000003</v>
      </c>
      <c r="CU2173">
        <v>35.053280000000001</v>
      </c>
      <c r="CV2173">
        <v>34.32949</v>
      </c>
      <c r="CW2173">
        <v>21.036280000000001</v>
      </c>
      <c r="CX2173">
        <v>25.099550000000001</v>
      </c>
      <c r="CY2173">
        <v>29.77356</v>
      </c>
      <c r="CZ2173">
        <v>24.253720000000001</v>
      </c>
      <c r="DA2173">
        <v>42.29721</v>
      </c>
      <c r="DB2173">
        <v>206.16540000000001</v>
      </c>
      <c r="DC2173">
        <v>212.51050000000001</v>
      </c>
      <c r="DD2173">
        <v>229.64699999999999</v>
      </c>
      <c r="DE2173">
        <v>178.93639999999999</v>
      </c>
      <c r="DF2173">
        <v>149.66300000000001</v>
      </c>
      <c r="DG2173">
        <v>149.345</v>
      </c>
      <c r="DH2173">
        <v>174.9117</v>
      </c>
      <c r="DI2173">
        <v>83.915530000000004</v>
      </c>
      <c r="DJ2173">
        <v>152.8261</v>
      </c>
      <c r="DK2173">
        <v>115.1564</v>
      </c>
      <c r="DL2173">
        <v>119.59059999999999</v>
      </c>
      <c r="DM2173">
        <v>119.1078</v>
      </c>
      <c r="DN2173">
        <v>142.69309999999999</v>
      </c>
      <c r="DO2173">
        <v>18</v>
      </c>
      <c r="DP2173">
        <v>21</v>
      </c>
    </row>
    <row r="2174" spans="1:120" hidden="1" x14ac:dyDescent="0.25">
      <c r="A2174" t="str">
        <f t="shared" si="33"/>
        <v>LCA-Other_Prescribed DA 1-4 (1PM-9PM)_44447_18-21</v>
      </c>
      <c r="B2174" t="s">
        <v>62</v>
      </c>
      <c r="C2174" t="s">
        <v>212</v>
      </c>
      <c r="D2174" t="s">
        <v>32</v>
      </c>
      <c r="E2174" t="s">
        <v>61</v>
      </c>
      <c r="F2174" t="s">
        <v>61</v>
      </c>
      <c r="G2174" t="s">
        <v>61</v>
      </c>
      <c r="H2174" t="s">
        <v>61</v>
      </c>
      <c r="I2174" t="s">
        <v>61</v>
      </c>
      <c r="J2174" t="s">
        <v>61</v>
      </c>
      <c r="K2174" t="s">
        <v>214</v>
      </c>
      <c r="L2174" s="18">
        <v>44447</v>
      </c>
      <c r="M2174">
        <v>18</v>
      </c>
      <c r="N2174">
        <v>21</v>
      </c>
      <c r="O2174" t="s">
        <v>258</v>
      </c>
      <c r="P2174">
        <v>4</v>
      </c>
      <c r="Q2174">
        <v>4</v>
      </c>
      <c r="R2174">
        <v>0</v>
      </c>
      <c r="S2174">
        <v>0</v>
      </c>
      <c r="T2174">
        <v>1</v>
      </c>
      <c r="U2174">
        <v>0</v>
      </c>
      <c r="V2174">
        <v>1</v>
      </c>
      <c r="W2174">
        <v>30.789000000000001</v>
      </c>
      <c r="X2174">
        <v>30.56</v>
      </c>
      <c r="Y2174">
        <v>30.506</v>
      </c>
      <c r="Z2174">
        <v>30.420999999999999</v>
      </c>
      <c r="AA2174">
        <v>30.495999999999999</v>
      </c>
      <c r="AB2174">
        <v>30.628</v>
      </c>
      <c r="AC2174">
        <v>47.021000000000001</v>
      </c>
      <c r="AD2174">
        <v>66.936999999999998</v>
      </c>
      <c r="AE2174">
        <v>65.256</v>
      </c>
      <c r="AF2174">
        <v>77.981999999999999</v>
      </c>
      <c r="AG2174">
        <v>116.01600000000001</v>
      </c>
      <c r="AH2174">
        <v>124.471</v>
      </c>
      <c r="AI2174">
        <v>134.66800000000001</v>
      </c>
      <c r="AJ2174">
        <v>135.58699999999999</v>
      </c>
      <c r="AK2174">
        <v>131.62299999999999</v>
      </c>
      <c r="AL2174">
        <v>128.09899999999999</v>
      </c>
      <c r="AM2174">
        <v>143.548</v>
      </c>
      <c r="AN2174">
        <v>106.583</v>
      </c>
      <c r="AO2174">
        <v>111.907</v>
      </c>
      <c r="AP2174">
        <v>118.477</v>
      </c>
      <c r="AQ2174">
        <v>93.676000000000002</v>
      </c>
      <c r="AR2174">
        <v>31.922999999999998</v>
      </c>
      <c r="AS2174">
        <v>30.632999999999999</v>
      </c>
      <c r="AT2174">
        <v>30.626999999999999</v>
      </c>
      <c r="AU2174">
        <v>61.875</v>
      </c>
      <c r="AV2174">
        <v>61.25</v>
      </c>
      <c r="AW2174">
        <v>60.5</v>
      </c>
      <c r="AX2174">
        <v>59.625</v>
      </c>
      <c r="AY2174">
        <v>59.125</v>
      </c>
      <c r="AZ2174">
        <v>58.375</v>
      </c>
      <c r="BA2174">
        <v>58.25</v>
      </c>
      <c r="BB2174">
        <v>58.625</v>
      </c>
      <c r="BC2174">
        <v>60.875</v>
      </c>
      <c r="BD2174">
        <v>64.375</v>
      </c>
      <c r="BE2174">
        <v>69.875</v>
      </c>
      <c r="BF2174">
        <v>78.875</v>
      </c>
      <c r="BG2174">
        <v>84.875</v>
      </c>
      <c r="BH2174">
        <v>86</v>
      </c>
      <c r="BI2174">
        <v>83.625</v>
      </c>
      <c r="BJ2174">
        <v>78.75</v>
      </c>
      <c r="BK2174">
        <v>76.5</v>
      </c>
      <c r="BL2174">
        <v>75</v>
      </c>
      <c r="BM2174">
        <v>72.875</v>
      </c>
      <c r="BN2174">
        <v>70</v>
      </c>
      <c r="BO2174">
        <v>66.125</v>
      </c>
      <c r="BP2174">
        <v>63.375</v>
      </c>
      <c r="BQ2174">
        <v>62.25</v>
      </c>
      <c r="BR2174">
        <v>61.875</v>
      </c>
      <c r="BS2174">
        <v>-0.39293899999999998</v>
      </c>
      <c r="BT2174">
        <v>-0.28168789999999999</v>
      </c>
      <c r="BU2174">
        <v>-0.41356169999999998</v>
      </c>
      <c r="BV2174">
        <v>-0.26344440000000002</v>
      </c>
      <c r="BW2174">
        <v>-0.33718429999999999</v>
      </c>
      <c r="BX2174">
        <v>1.628023</v>
      </c>
      <c r="BY2174">
        <v>3.791493</v>
      </c>
      <c r="BZ2174">
        <v>-0.33967580000000003</v>
      </c>
      <c r="CA2174">
        <v>-1.1764589999999999</v>
      </c>
      <c r="CB2174">
        <v>-4.1843570000000003</v>
      </c>
      <c r="CC2174">
        <v>-0.3612785</v>
      </c>
      <c r="CD2174">
        <v>2.1531669999999998</v>
      </c>
      <c r="CE2174">
        <v>-2.214264</v>
      </c>
      <c r="CF2174">
        <v>-1.5469679999999999</v>
      </c>
      <c r="CG2174">
        <v>-2.3320979999999998</v>
      </c>
      <c r="CH2174">
        <v>-3.5985239999999998</v>
      </c>
      <c r="CI2174">
        <v>-14.528079999999999</v>
      </c>
      <c r="CJ2174">
        <v>11.463089999999999</v>
      </c>
      <c r="CK2174">
        <v>-1.503973</v>
      </c>
      <c r="CL2174">
        <v>-5.7576859999999996</v>
      </c>
      <c r="CM2174">
        <v>-2.6038760000000001</v>
      </c>
      <c r="CN2174">
        <v>2.3795259999999998</v>
      </c>
      <c r="CO2174">
        <v>-0.50712000000000002</v>
      </c>
      <c r="CP2174">
        <v>0.13176889999999999</v>
      </c>
      <c r="CQ2174">
        <v>5.25744E-2</v>
      </c>
      <c r="CR2174">
        <v>4.1775E-2</v>
      </c>
      <c r="CS2174">
        <v>3.9585700000000001E-2</v>
      </c>
      <c r="CT2174">
        <v>3.83135E-2</v>
      </c>
      <c r="CU2174">
        <v>4.3225399999999997E-2</v>
      </c>
      <c r="CV2174">
        <v>1.091893</v>
      </c>
      <c r="CW2174">
        <v>6.3784739999999998</v>
      </c>
      <c r="CX2174">
        <v>4.1193790000000003</v>
      </c>
      <c r="CY2174">
        <v>2.5061399999999998</v>
      </c>
      <c r="CZ2174">
        <v>1.3271059999999999</v>
      </c>
      <c r="DA2174">
        <v>6.2532110000000003</v>
      </c>
      <c r="DB2174">
        <v>4.3461990000000004</v>
      </c>
      <c r="DC2174">
        <v>4.7975680000000001</v>
      </c>
      <c r="DD2174">
        <v>2.0077859999999998</v>
      </c>
      <c r="DE2174">
        <v>3.7105410000000001</v>
      </c>
      <c r="DF2174">
        <v>2.1917759999999999</v>
      </c>
      <c r="DG2174">
        <v>7.2449139999999996</v>
      </c>
      <c r="DH2174">
        <v>2.4998130000000001</v>
      </c>
      <c r="DI2174">
        <v>10.53697</v>
      </c>
      <c r="DJ2174">
        <v>11.2257</v>
      </c>
      <c r="DK2174">
        <v>11.22448</v>
      </c>
      <c r="DL2174">
        <v>5.7729439999999999</v>
      </c>
      <c r="DM2174">
        <v>0.71769229999999995</v>
      </c>
      <c r="DN2174">
        <v>0.63215049999999995</v>
      </c>
      <c r="DO2174">
        <v>18</v>
      </c>
      <c r="DP2174">
        <v>21</v>
      </c>
    </row>
    <row r="2175" spans="1:120" x14ac:dyDescent="0.25">
      <c r="A2175" t="str">
        <f t="shared" si="33"/>
        <v>AutoDR-No_Prescribed DA 1-4 (1PM-9PM)_44447_18-21</v>
      </c>
      <c r="B2175" t="s">
        <v>62</v>
      </c>
      <c r="C2175" t="s">
        <v>321</v>
      </c>
      <c r="D2175" t="s">
        <v>61</v>
      </c>
      <c r="E2175" t="s">
        <v>61</v>
      </c>
      <c r="F2175" t="s">
        <v>61</v>
      </c>
      <c r="G2175" t="s">
        <v>61</v>
      </c>
      <c r="H2175" t="s">
        <v>97</v>
      </c>
      <c r="I2175" t="s">
        <v>61</v>
      </c>
      <c r="J2175" t="s">
        <v>61</v>
      </c>
      <c r="K2175" t="s">
        <v>214</v>
      </c>
      <c r="L2175" s="18">
        <v>44447</v>
      </c>
      <c r="M2175">
        <v>18</v>
      </c>
      <c r="N2175">
        <v>21</v>
      </c>
      <c r="O2175" t="s">
        <v>258</v>
      </c>
      <c r="P2175">
        <v>6</v>
      </c>
      <c r="Q2175">
        <v>5</v>
      </c>
      <c r="R2175">
        <v>0</v>
      </c>
      <c r="S2175">
        <v>0</v>
      </c>
      <c r="T2175">
        <v>1</v>
      </c>
      <c r="U2175">
        <v>1</v>
      </c>
      <c r="V2175">
        <v>1</v>
      </c>
      <c r="W2175">
        <v>1913.3628000000001</v>
      </c>
      <c r="X2175">
        <v>2097.096</v>
      </c>
      <c r="Y2175">
        <v>2108.8152</v>
      </c>
      <c r="Z2175">
        <v>2102.4252000000001</v>
      </c>
      <c r="AA2175">
        <v>2105.2991999999999</v>
      </c>
      <c r="AB2175">
        <v>2099.5056</v>
      </c>
      <c r="AC2175">
        <v>2005.7052000000001</v>
      </c>
      <c r="AD2175">
        <v>1981.9404</v>
      </c>
      <c r="AE2175">
        <v>1946.8992000000001</v>
      </c>
      <c r="AF2175">
        <v>1900.8743999999999</v>
      </c>
      <c r="AG2175">
        <v>1770.2592</v>
      </c>
      <c r="AH2175">
        <v>1606.0691999999999</v>
      </c>
      <c r="AI2175">
        <v>1315.6176</v>
      </c>
      <c r="AJ2175">
        <v>1346.2883999999999</v>
      </c>
      <c r="AK2175">
        <v>1270.1556</v>
      </c>
      <c r="AL2175">
        <v>1264.5347999999999</v>
      </c>
      <c r="AM2175">
        <v>1290.6096</v>
      </c>
      <c r="AN2175">
        <v>476.7636</v>
      </c>
      <c r="AO2175">
        <v>433.5204</v>
      </c>
      <c r="AP2175">
        <v>429.40440000000001</v>
      </c>
      <c r="AQ2175">
        <v>407.7552</v>
      </c>
      <c r="AR2175">
        <v>1616.7876000000001</v>
      </c>
      <c r="AS2175">
        <v>1911.2076</v>
      </c>
      <c r="AT2175">
        <v>1874.7683999999999</v>
      </c>
      <c r="AU2175">
        <v>59.9</v>
      </c>
      <c r="AV2175">
        <v>60.7</v>
      </c>
      <c r="AW2175">
        <v>60.5</v>
      </c>
      <c r="AX2175">
        <v>60.1</v>
      </c>
      <c r="AY2175">
        <v>59.7</v>
      </c>
      <c r="AZ2175">
        <v>59.5</v>
      </c>
      <c r="BA2175">
        <v>58.8</v>
      </c>
      <c r="BB2175">
        <v>58.8</v>
      </c>
      <c r="BC2175">
        <v>59.8</v>
      </c>
      <c r="BD2175">
        <v>62</v>
      </c>
      <c r="BE2175">
        <v>66</v>
      </c>
      <c r="BF2175">
        <v>70.3</v>
      </c>
      <c r="BG2175">
        <v>72.3</v>
      </c>
      <c r="BH2175">
        <v>72.099999999999994</v>
      </c>
      <c r="BI2175">
        <v>71.400000000000006</v>
      </c>
      <c r="BJ2175">
        <v>71.3</v>
      </c>
      <c r="BK2175">
        <v>70.8</v>
      </c>
      <c r="BL2175">
        <v>68.5</v>
      </c>
      <c r="BM2175">
        <v>65.8</v>
      </c>
      <c r="BN2175">
        <v>63.4</v>
      </c>
      <c r="BO2175">
        <v>61.2</v>
      </c>
      <c r="BP2175">
        <v>60.1</v>
      </c>
      <c r="BQ2175">
        <v>59.6</v>
      </c>
      <c r="BR2175">
        <v>59.7</v>
      </c>
      <c r="BS2175">
        <v>-120.3108</v>
      </c>
      <c r="BT2175">
        <v>-65.431709999999995</v>
      </c>
      <c r="BU2175">
        <v>-74.742000000000004</v>
      </c>
      <c r="BV2175">
        <v>-73.517899999999997</v>
      </c>
      <c r="BW2175">
        <v>-69.749529999999993</v>
      </c>
      <c r="BX2175">
        <v>-89.22569</v>
      </c>
      <c r="BY2175">
        <v>-37.465339999999998</v>
      </c>
      <c r="BZ2175">
        <v>62.245739999999998</v>
      </c>
      <c r="CA2175">
        <v>97.185239999999993</v>
      </c>
      <c r="CB2175">
        <v>30.625160000000001</v>
      </c>
      <c r="CC2175">
        <v>115.78870000000001</v>
      </c>
      <c r="CD2175">
        <v>99.283699999999996</v>
      </c>
      <c r="CE2175">
        <v>-19.944520000000001</v>
      </c>
      <c r="CF2175">
        <v>-154.07820000000001</v>
      </c>
      <c r="CG2175">
        <v>-120.9995</v>
      </c>
      <c r="CH2175">
        <v>-76.662959999999998</v>
      </c>
      <c r="CI2175">
        <v>95.551280000000006</v>
      </c>
      <c r="CJ2175">
        <v>911.75400000000002</v>
      </c>
      <c r="CK2175">
        <v>914.29409999999996</v>
      </c>
      <c r="CL2175">
        <v>983.47649999999999</v>
      </c>
      <c r="CM2175">
        <v>965.28800000000001</v>
      </c>
      <c r="CN2175">
        <v>123.2603</v>
      </c>
      <c r="CO2175">
        <v>-91.367940000000004</v>
      </c>
      <c r="CP2175">
        <v>-99.159040000000005</v>
      </c>
      <c r="CQ2175">
        <v>2225.1660000000002</v>
      </c>
      <c r="CR2175">
        <v>580.83389999999997</v>
      </c>
      <c r="CS2175">
        <v>575.39359999999999</v>
      </c>
      <c r="CT2175">
        <v>574.28210000000001</v>
      </c>
      <c r="CU2175">
        <v>428.13589999999999</v>
      </c>
      <c r="CV2175">
        <v>492.4212</v>
      </c>
      <c r="CW2175">
        <v>679.81370000000004</v>
      </c>
      <c r="CX2175">
        <v>944.06489999999997</v>
      </c>
      <c r="CY2175">
        <v>910.3605</v>
      </c>
      <c r="CZ2175">
        <v>1432.8989999999999</v>
      </c>
      <c r="DA2175">
        <v>1787.45</v>
      </c>
      <c r="DB2175">
        <v>1863.1780000000001</v>
      </c>
      <c r="DC2175">
        <v>4526.2719999999999</v>
      </c>
      <c r="DD2175">
        <v>5709.232</v>
      </c>
      <c r="DE2175">
        <v>5079.0370000000003</v>
      </c>
      <c r="DF2175">
        <v>5207.6850000000004</v>
      </c>
      <c r="DG2175">
        <v>12745.16</v>
      </c>
      <c r="DH2175">
        <v>4879.4229999999998</v>
      </c>
      <c r="DI2175">
        <v>3719.547</v>
      </c>
      <c r="DJ2175">
        <v>4793.2460000000001</v>
      </c>
      <c r="DK2175">
        <v>4693.2520000000004</v>
      </c>
      <c r="DL2175">
        <v>4241.0410000000002</v>
      </c>
      <c r="DM2175">
        <v>2232.5909999999999</v>
      </c>
      <c r="DN2175">
        <v>2107.364</v>
      </c>
      <c r="DO2175">
        <v>18</v>
      </c>
      <c r="DP2175">
        <v>21</v>
      </c>
    </row>
    <row r="2176" spans="1:120" hidden="1" x14ac:dyDescent="0.25">
      <c r="A2176" t="str">
        <f t="shared" si="33"/>
        <v>sublap_id-SLAP_PGP2_Prescribed DA 1-4 (1PM-9PM)_44447_18-21</v>
      </c>
      <c r="B2176" t="s">
        <v>62</v>
      </c>
      <c r="C2176" t="s">
        <v>301</v>
      </c>
      <c r="D2176" t="s">
        <v>61</v>
      </c>
      <c r="E2176" t="s">
        <v>302</v>
      </c>
      <c r="F2176" t="s">
        <v>61</v>
      </c>
      <c r="G2176" t="s">
        <v>61</v>
      </c>
      <c r="H2176" t="s">
        <v>61</v>
      </c>
      <c r="I2176" t="s">
        <v>61</v>
      </c>
      <c r="J2176" t="s">
        <v>61</v>
      </c>
      <c r="K2176" t="s">
        <v>214</v>
      </c>
      <c r="L2176" s="18">
        <v>44447</v>
      </c>
      <c r="M2176">
        <v>18</v>
      </c>
      <c r="N2176">
        <v>21</v>
      </c>
      <c r="O2176" t="s">
        <v>258</v>
      </c>
      <c r="P2176">
        <v>1</v>
      </c>
      <c r="Q2176">
        <v>1</v>
      </c>
      <c r="R2176">
        <v>0</v>
      </c>
      <c r="S2176">
        <v>0</v>
      </c>
      <c r="T2176">
        <v>1</v>
      </c>
      <c r="U2176">
        <v>0</v>
      </c>
      <c r="V2176">
        <v>1</v>
      </c>
      <c r="W2176">
        <v>516.79999999999995</v>
      </c>
      <c r="X2176">
        <v>496.48</v>
      </c>
      <c r="Y2176">
        <v>488.8</v>
      </c>
      <c r="Z2176">
        <v>482.4</v>
      </c>
      <c r="AA2176">
        <v>482.4</v>
      </c>
      <c r="AB2176">
        <v>477.28</v>
      </c>
      <c r="AC2176">
        <v>458.24</v>
      </c>
      <c r="AD2176">
        <v>480.48</v>
      </c>
      <c r="AE2176">
        <v>474.24</v>
      </c>
      <c r="AF2176">
        <v>434.72</v>
      </c>
      <c r="AG2176">
        <v>355.52</v>
      </c>
      <c r="AH2176">
        <v>299.36</v>
      </c>
      <c r="AI2176">
        <v>276.95999999999998</v>
      </c>
      <c r="AJ2176">
        <v>95.68</v>
      </c>
      <c r="AK2176">
        <v>86.72</v>
      </c>
      <c r="AL2176">
        <v>88.96</v>
      </c>
      <c r="AM2176">
        <v>86.24</v>
      </c>
      <c r="AN2176">
        <v>17.920000000000002</v>
      </c>
      <c r="AO2176">
        <v>4.8</v>
      </c>
      <c r="AP2176">
        <v>6.72</v>
      </c>
      <c r="AQ2176">
        <v>5.92</v>
      </c>
      <c r="AR2176">
        <v>431.68</v>
      </c>
      <c r="AS2176">
        <v>488</v>
      </c>
      <c r="AT2176">
        <v>485.92</v>
      </c>
      <c r="AU2176">
        <v>56.5</v>
      </c>
      <c r="AV2176">
        <v>57.5</v>
      </c>
      <c r="AW2176">
        <v>58</v>
      </c>
      <c r="AX2176">
        <v>57.5</v>
      </c>
      <c r="AY2176">
        <v>57</v>
      </c>
      <c r="AZ2176">
        <v>56.5</v>
      </c>
      <c r="BA2176">
        <v>56</v>
      </c>
      <c r="BB2176">
        <v>56</v>
      </c>
      <c r="BC2176">
        <v>57</v>
      </c>
      <c r="BD2176">
        <v>57</v>
      </c>
      <c r="BE2176">
        <v>57.5</v>
      </c>
      <c r="BF2176">
        <v>58.5</v>
      </c>
      <c r="BG2176">
        <v>59.5</v>
      </c>
      <c r="BH2176">
        <v>61.5</v>
      </c>
      <c r="BI2176">
        <v>63.5</v>
      </c>
      <c r="BJ2176">
        <v>62.5</v>
      </c>
      <c r="BK2176">
        <v>60.5</v>
      </c>
      <c r="BL2176">
        <v>58.5</v>
      </c>
      <c r="BM2176">
        <v>56.5</v>
      </c>
      <c r="BN2176">
        <v>56</v>
      </c>
      <c r="BO2176">
        <v>55.5</v>
      </c>
      <c r="BP2176">
        <v>55</v>
      </c>
      <c r="BQ2176">
        <v>55</v>
      </c>
      <c r="BR2176">
        <v>55.5</v>
      </c>
      <c r="BS2176">
        <v>-11.13974</v>
      </c>
      <c r="BT2176">
        <v>-25.94623</v>
      </c>
      <c r="BU2176">
        <v>-24.160340000000001</v>
      </c>
      <c r="BV2176">
        <v>-24.0838</v>
      </c>
      <c r="BW2176">
        <v>-22.838069999999998</v>
      </c>
      <c r="BX2176">
        <v>-40.351320000000001</v>
      </c>
      <c r="BY2176">
        <v>-37.578800000000001</v>
      </c>
      <c r="BZ2176">
        <v>20.62219</v>
      </c>
      <c r="CA2176">
        <v>43.706270000000004</v>
      </c>
      <c r="CB2176">
        <v>31.014309999999998</v>
      </c>
      <c r="CC2176">
        <v>72.436430000000001</v>
      </c>
      <c r="CD2176">
        <v>41.707610000000003</v>
      </c>
      <c r="CE2176">
        <v>31.301449999999999</v>
      </c>
      <c r="CF2176">
        <v>-7.9243699999999997</v>
      </c>
      <c r="CG2176">
        <v>-6.3629300000000004</v>
      </c>
      <c r="CH2176">
        <v>-9.7785720000000005</v>
      </c>
      <c r="CI2176">
        <v>-11.685689999999999</v>
      </c>
      <c r="CJ2176">
        <v>48.900489999999998</v>
      </c>
      <c r="CK2176">
        <v>50.88917</v>
      </c>
      <c r="CL2176">
        <v>76.883859999999999</v>
      </c>
      <c r="CM2176">
        <v>79.703299999999999</v>
      </c>
      <c r="CN2176">
        <v>30.880459999999999</v>
      </c>
      <c r="CO2176">
        <v>9.9360660000000003</v>
      </c>
      <c r="CP2176">
        <v>-9.380096</v>
      </c>
      <c r="CQ2176">
        <v>194.7988</v>
      </c>
      <c r="CR2176">
        <v>265.61790000000002</v>
      </c>
      <c r="CS2176">
        <v>277.40179999999998</v>
      </c>
      <c r="CT2176">
        <v>256.7636</v>
      </c>
      <c r="CU2176">
        <v>152.33150000000001</v>
      </c>
      <c r="CV2176">
        <v>194.79750000000001</v>
      </c>
      <c r="CW2176">
        <v>424.53269999999998</v>
      </c>
      <c r="CX2176">
        <v>551.50419999999997</v>
      </c>
      <c r="CY2176">
        <v>518.34299999999996</v>
      </c>
      <c r="CZ2176">
        <v>422.05889999999999</v>
      </c>
      <c r="DA2176">
        <v>722.04570000000001</v>
      </c>
      <c r="DB2176">
        <v>777.9864</v>
      </c>
      <c r="DC2176">
        <v>538.51959999999997</v>
      </c>
      <c r="DD2176">
        <v>70.718429999999998</v>
      </c>
      <c r="DE2176">
        <v>66.977440000000001</v>
      </c>
      <c r="DF2176">
        <v>66.613990000000001</v>
      </c>
      <c r="DG2176">
        <v>62.189</v>
      </c>
      <c r="DH2176">
        <v>66.462950000000006</v>
      </c>
      <c r="DI2176">
        <v>96.144909999999996</v>
      </c>
      <c r="DJ2176">
        <v>275.32859999999999</v>
      </c>
      <c r="DK2176">
        <v>308.3218</v>
      </c>
      <c r="DL2176">
        <v>212.9102</v>
      </c>
      <c r="DM2176">
        <v>353.8202</v>
      </c>
      <c r="DN2176">
        <v>572.2491</v>
      </c>
      <c r="DO2176">
        <v>18</v>
      </c>
      <c r="DP2176">
        <v>21</v>
      </c>
    </row>
    <row r="2177" spans="1:120" hidden="1" x14ac:dyDescent="0.25">
      <c r="A2177" t="str">
        <f t="shared" si="33"/>
        <v>LCA-Greater Bay Area_Prescribed DA 1-4 (1PM-9PM)_44447_18-21</v>
      </c>
      <c r="B2177" t="s">
        <v>62</v>
      </c>
      <c r="C2177" t="s">
        <v>209</v>
      </c>
      <c r="D2177" t="s">
        <v>36</v>
      </c>
      <c r="E2177" t="s">
        <v>61</v>
      </c>
      <c r="F2177" t="s">
        <v>61</v>
      </c>
      <c r="G2177" t="s">
        <v>61</v>
      </c>
      <c r="H2177" t="s">
        <v>61</v>
      </c>
      <c r="I2177" t="s">
        <v>61</v>
      </c>
      <c r="J2177" t="s">
        <v>61</v>
      </c>
      <c r="K2177" t="s">
        <v>214</v>
      </c>
      <c r="L2177" s="18">
        <v>44447</v>
      </c>
      <c r="M2177">
        <v>18</v>
      </c>
      <c r="N2177">
        <v>21</v>
      </c>
      <c r="O2177" t="s">
        <v>258</v>
      </c>
      <c r="P2177">
        <v>5</v>
      </c>
      <c r="Q2177">
        <v>4</v>
      </c>
      <c r="R2177">
        <v>0</v>
      </c>
      <c r="S2177">
        <v>0</v>
      </c>
      <c r="T2177">
        <v>1</v>
      </c>
      <c r="U2177">
        <v>1</v>
      </c>
      <c r="V2177">
        <v>1</v>
      </c>
      <c r="W2177">
        <v>1992.1</v>
      </c>
      <c r="X2177">
        <v>2183.5</v>
      </c>
      <c r="Y2177">
        <v>2195.6999999999998</v>
      </c>
      <c r="Z2177">
        <v>2189.0500000000002</v>
      </c>
      <c r="AA2177">
        <v>2192.0500000000002</v>
      </c>
      <c r="AB2177">
        <v>2186</v>
      </c>
      <c r="AC2177">
        <v>2088.3000000000002</v>
      </c>
      <c r="AD2177">
        <v>2063.5500000000002</v>
      </c>
      <c r="AE2177">
        <v>2027.05</v>
      </c>
      <c r="AF2177">
        <v>1979.1</v>
      </c>
      <c r="AG2177">
        <v>1843.05</v>
      </c>
      <c r="AH2177">
        <v>1672</v>
      </c>
      <c r="AI2177">
        <v>1369.45</v>
      </c>
      <c r="AJ2177">
        <v>1401.4</v>
      </c>
      <c r="AK2177">
        <v>1322.1</v>
      </c>
      <c r="AL2177">
        <v>1316.25</v>
      </c>
      <c r="AM2177">
        <v>1343.4</v>
      </c>
      <c r="AN2177">
        <v>495.65</v>
      </c>
      <c r="AO2177">
        <v>450.6</v>
      </c>
      <c r="AP2177">
        <v>446.3</v>
      </c>
      <c r="AQ2177">
        <v>423.75</v>
      </c>
      <c r="AR2177">
        <v>1683.15</v>
      </c>
      <c r="AS2177">
        <v>1989.85</v>
      </c>
      <c r="AT2177">
        <v>1951.9</v>
      </c>
      <c r="AU2177">
        <v>59.75</v>
      </c>
      <c r="AV2177">
        <v>60.625</v>
      </c>
      <c r="AW2177">
        <v>60.5</v>
      </c>
      <c r="AX2177">
        <v>60.125</v>
      </c>
      <c r="AY2177">
        <v>59.75</v>
      </c>
      <c r="AZ2177">
        <v>59.625</v>
      </c>
      <c r="BA2177">
        <v>58.75</v>
      </c>
      <c r="BB2177">
        <v>58.75</v>
      </c>
      <c r="BC2177">
        <v>59.875</v>
      </c>
      <c r="BD2177">
        <v>62.125</v>
      </c>
      <c r="BE2177">
        <v>65.75</v>
      </c>
      <c r="BF2177">
        <v>68.75</v>
      </c>
      <c r="BG2177">
        <v>69.75</v>
      </c>
      <c r="BH2177">
        <v>69.75</v>
      </c>
      <c r="BI2177">
        <v>69.75</v>
      </c>
      <c r="BJ2177">
        <v>70.625</v>
      </c>
      <c r="BK2177">
        <v>70.375</v>
      </c>
      <c r="BL2177">
        <v>67.75</v>
      </c>
      <c r="BM2177">
        <v>64.875</v>
      </c>
      <c r="BN2177">
        <v>62.5</v>
      </c>
      <c r="BO2177">
        <v>60.75</v>
      </c>
      <c r="BP2177">
        <v>60</v>
      </c>
      <c r="BQ2177">
        <v>59.5</v>
      </c>
      <c r="BR2177">
        <v>59.625</v>
      </c>
      <c r="BS2177">
        <v>-125.32389999999999</v>
      </c>
      <c r="BT2177">
        <v>-68.159769999999995</v>
      </c>
      <c r="BU2177">
        <v>-77.85087</v>
      </c>
      <c r="BV2177">
        <v>-76.577449999999999</v>
      </c>
      <c r="BW2177">
        <v>-72.653899999999993</v>
      </c>
      <c r="BX2177">
        <v>-92.941699999999997</v>
      </c>
      <c r="BY2177">
        <v>-39.012279999999997</v>
      </c>
      <c r="BZ2177">
        <v>64.842230000000001</v>
      </c>
      <c r="CA2177">
        <v>101.2243</v>
      </c>
      <c r="CB2177">
        <v>31.88768</v>
      </c>
      <c r="CC2177">
        <v>120.5921</v>
      </c>
      <c r="CD2177">
        <v>103.4205</v>
      </c>
      <c r="CE2177">
        <v>-20.765270000000001</v>
      </c>
      <c r="CF2177">
        <v>-160.4813</v>
      </c>
      <c r="CG2177">
        <v>-126.0368</v>
      </c>
      <c r="CH2177">
        <v>-79.847110000000001</v>
      </c>
      <c r="CI2177">
        <v>99.538970000000006</v>
      </c>
      <c r="CJ2177">
        <v>949.73770000000002</v>
      </c>
      <c r="CK2177">
        <v>952.4203</v>
      </c>
      <c r="CL2177">
        <v>1024.451</v>
      </c>
      <c r="CM2177">
        <v>1005.491</v>
      </c>
      <c r="CN2177">
        <v>128.387</v>
      </c>
      <c r="CO2177">
        <v>-95.16986</v>
      </c>
      <c r="CP2177">
        <v>-103.28959999999999</v>
      </c>
      <c r="CQ2177">
        <v>2414.46</v>
      </c>
      <c r="CR2177">
        <v>630.245</v>
      </c>
      <c r="CS2177">
        <v>624.34199999999998</v>
      </c>
      <c r="CT2177">
        <v>623.13589999999999</v>
      </c>
      <c r="CU2177">
        <v>464.55709999999999</v>
      </c>
      <c r="CV2177">
        <v>534.31119999999999</v>
      </c>
      <c r="CW2177">
        <v>737.64490000000001</v>
      </c>
      <c r="CX2177">
        <v>1024.376</v>
      </c>
      <c r="CY2177">
        <v>987.80409999999995</v>
      </c>
      <c r="CZ2177">
        <v>1554.7950000000001</v>
      </c>
      <c r="DA2177">
        <v>1939.5050000000001</v>
      </c>
      <c r="DB2177">
        <v>2021.675</v>
      </c>
      <c r="DC2177">
        <v>4911.317</v>
      </c>
      <c r="DD2177">
        <v>6194.9110000000001</v>
      </c>
      <c r="DE2177">
        <v>5511.1059999999998</v>
      </c>
      <c r="DF2177">
        <v>5650.6980000000003</v>
      </c>
      <c r="DG2177">
        <v>13829.39</v>
      </c>
      <c r="DH2177">
        <v>5294.5129999999999</v>
      </c>
      <c r="DI2177">
        <v>4035.9670000000001</v>
      </c>
      <c r="DJ2177">
        <v>5201.0029999999997</v>
      </c>
      <c r="DK2177">
        <v>5092.5039999999999</v>
      </c>
      <c r="DL2177">
        <v>4601.8230000000003</v>
      </c>
      <c r="DM2177">
        <v>2422.5149999999999</v>
      </c>
      <c r="DN2177">
        <v>2286.6370000000002</v>
      </c>
      <c r="DO2177">
        <v>18</v>
      </c>
      <c r="DP2177">
        <v>21</v>
      </c>
    </row>
    <row r="2178" spans="1:120" hidden="1" x14ac:dyDescent="0.25">
      <c r="A2178" t="str">
        <f t="shared" si="33"/>
        <v>Aggregator-CPower_All CBP_44448</v>
      </c>
      <c r="B2178" t="s">
        <v>62</v>
      </c>
      <c r="C2178" t="s">
        <v>215</v>
      </c>
      <c r="D2178" t="s">
        <v>61</v>
      </c>
      <c r="E2178" t="s">
        <v>61</v>
      </c>
      <c r="F2178" t="s">
        <v>42</v>
      </c>
      <c r="G2178" t="s">
        <v>61</v>
      </c>
      <c r="H2178" t="s">
        <v>61</v>
      </c>
      <c r="I2178" t="s">
        <v>61</v>
      </c>
      <c r="J2178" t="s">
        <v>61</v>
      </c>
      <c r="K2178" t="s">
        <v>197</v>
      </c>
      <c r="L2178" s="18">
        <v>44448</v>
      </c>
      <c r="M2178">
        <v>19</v>
      </c>
      <c r="N2178">
        <v>19</v>
      </c>
      <c r="O2178" t="s">
        <v>258</v>
      </c>
      <c r="P2178">
        <v>488</v>
      </c>
      <c r="Q2178">
        <v>476</v>
      </c>
      <c r="R2178">
        <v>0</v>
      </c>
      <c r="S2178">
        <v>0</v>
      </c>
      <c r="T2178">
        <v>0</v>
      </c>
      <c r="U2178">
        <v>0</v>
      </c>
      <c r="V2178">
        <v>0</v>
      </c>
      <c r="W2178">
        <v>18849.254000000001</v>
      </c>
      <c r="X2178">
        <v>18477.935000000001</v>
      </c>
      <c r="Y2178">
        <v>18388.445</v>
      </c>
      <c r="Z2178">
        <v>18160.828000000001</v>
      </c>
      <c r="AA2178">
        <v>18328.204000000002</v>
      </c>
      <c r="AB2178">
        <v>19748.297999999999</v>
      </c>
      <c r="AC2178">
        <v>22370.289000000001</v>
      </c>
      <c r="AD2178">
        <v>26043.002</v>
      </c>
      <c r="AE2178">
        <v>30241.501</v>
      </c>
      <c r="AF2178">
        <v>32388.525000000001</v>
      </c>
      <c r="AG2178">
        <v>35202.118999999999</v>
      </c>
      <c r="AH2178">
        <v>37769.864999999998</v>
      </c>
      <c r="AI2178">
        <v>39495.822</v>
      </c>
      <c r="AJ2178">
        <v>40607.381999999998</v>
      </c>
      <c r="AK2178">
        <v>41673.989000000001</v>
      </c>
      <c r="AL2178">
        <v>41770.065999999999</v>
      </c>
      <c r="AM2178">
        <v>42540.535000000003</v>
      </c>
      <c r="AN2178">
        <v>39754.703000000001</v>
      </c>
      <c r="AO2178">
        <v>31567.239000000001</v>
      </c>
      <c r="AP2178">
        <v>35134.311999999998</v>
      </c>
      <c r="AQ2178">
        <v>31956.741999999998</v>
      </c>
      <c r="AR2178">
        <v>25327.967000000001</v>
      </c>
      <c r="AS2178">
        <v>21249.501</v>
      </c>
      <c r="AT2178">
        <v>19331.719000000001</v>
      </c>
      <c r="AU2178">
        <v>73.006303000000003</v>
      </c>
      <c r="AV2178">
        <v>72.092437000000004</v>
      </c>
      <c r="AW2178">
        <v>70.726890999999995</v>
      </c>
      <c r="AX2178">
        <v>69.775210000000001</v>
      </c>
      <c r="AY2178">
        <v>68.706933000000006</v>
      </c>
      <c r="AZ2178">
        <v>67.758403000000001</v>
      </c>
      <c r="BA2178">
        <v>67.348738999999995</v>
      </c>
      <c r="BB2178">
        <v>67.170168000000004</v>
      </c>
      <c r="BC2178">
        <v>69.406513000000004</v>
      </c>
      <c r="BD2178">
        <v>73.088234999999997</v>
      </c>
      <c r="BE2178">
        <v>77.686975000000004</v>
      </c>
      <c r="BF2178">
        <v>81.435924</v>
      </c>
      <c r="BG2178">
        <v>85.297269</v>
      </c>
      <c r="BH2178">
        <v>87.667017000000001</v>
      </c>
      <c r="BI2178">
        <v>89.656513000000004</v>
      </c>
      <c r="BJ2178">
        <v>90.064076</v>
      </c>
      <c r="BK2178">
        <v>89.434873999999994</v>
      </c>
      <c r="BL2178">
        <v>87.811975000000004</v>
      </c>
      <c r="BM2178">
        <v>85.420168000000004</v>
      </c>
      <c r="BN2178">
        <v>81.968486999999996</v>
      </c>
      <c r="BO2178">
        <v>78.851890999999995</v>
      </c>
      <c r="BP2178">
        <v>76.287814999999995</v>
      </c>
      <c r="BQ2178">
        <v>74.455882000000003</v>
      </c>
      <c r="BR2178">
        <v>73.071428999999995</v>
      </c>
      <c r="BS2178">
        <v>-623.56629999999996</v>
      </c>
      <c r="BT2178">
        <v>132.3853</v>
      </c>
      <c r="BU2178">
        <v>-172.4212</v>
      </c>
      <c r="BV2178">
        <v>-59.513649999999998</v>
      </c>
      <c r="BW2178">
        <v>294.79680000000002</v>
      </c>
      <c r="BX2178">
        <v>386.71620000000001</v>
      </c>
      <c r="BY2178">
        <v>333.6952</v>
      </c>
      <c r="BZ2178">
        <v>-166.4666</v>
      </c>
      <c r="CA2178">
        <v>-861.97889999999995</v>
      </c>
      <c r="CB2178">
        <v>-542.08159999999998</v>
      </c>
      <c r="CC2178">
        <v>-929.60580000000004</v>
      </c>
      <c r="CD2178">
        <v>-1066.7560000000001</v>
      </c>
      <c r="CE2178">
        <v>-1190.088</v>
      </c>
      <c r="CF2178">
        <v>-1234.1579999999999</v>
      </c>
      <c r="CG2178">
        <v>-1337.1369999999999</v>
      </c>
      <c r="CH2178">
        <v>-1170.6320000000001</v>
      </c>
      <c r="CI2178">
        <v>-1614.789</v>
      </c>
      <c r="CJ2178">
        <v>1365.6769999999999</v>
      </c>
      <c r="CK2178">
        <v>9124.4459999999999</v>
      </c>
      <c r="CL2178">
        <v>2892.23</v>
      </c>
      <c r="CM2178">
        <v>636.35659999999996</v>
      </c>
      <c r="CN2178">
        <v>133.27930000000001</v>
      </c>
      <c r="CO2178">
        <v>-204.3381</v>
      </c>
      <c r="CP2178">
        <v>-200.5179</v>
      </c>
      <c r="CQ2178">
        <v>16911.099999999999</v>
      </c>
      <c r="CR2178">
        <v>7294.3069999999998</v>
      </c>
      <c r="CS2178">
        <v>6126.7060000000001</v>
      </c>
      <c r="CT2178">
        <v>4978.5640000000003</v>
      </c>
      <c r="CU2178">
        <v>4654.4790000000003</v>
      </c>
      <c r="CV2178">
        <v>4048.5940000000001</v>
      </c>
      <c r="CW2178">
        <v>3893.2849999999999</v>
      </c>
      <c r="CX2178">
        <v>4600.1819999999998</v>
      </c>
      <c r="CY2178">
        <v>5428.2719999999999</v>
      </c>
      <c r="CZ2178">
        <v>5976.2110000000002</v>
      </c>
      <c r="DA2178">
        <v>9967.39</v>
      </c>
      <c r="DB2178">
        <v>10666.87</v>
      </c>
      <c r="DC2178">
        <v>12586.89</v>
      </c>
      <c r="DD2178">
        <v>15177.08</v>
      </c>
      <c r="DE2178">
        <v>16843.5</v>
      </c>
      <c r="DF2178">
        <v>18804.599999999999</v>
      </c>
      <c r="DG2178">
        <v>22032.37</v>
      </c>
      <c r="DH2178">
        <v>23997.01</v>
      </c>
      <c r="DI2178">
        <v>26006.560000000001</v>
      </c>
      <c r="DJ2178">
        <v>29418.67</v>
      </c>
      <c r="DK2178">
        <v>31582.06</v>
      </c>
      <c r="DL2178">
        <v>26839.88</v>
      </c>
      <c r="DM2178">
        <v>19554.45</v>
      </c>
      <c r="DN2178">
        <v>16732.78</v>
      </c>
      <c r="DO2178">
        <v>19</v>
      </c>
      <c r="DP2178">
        <v>19</v>
      </c>
    </row>
    <row r="2179" spans="1:120" hidden="1" x14ac:dyDescent="0.25">
      <c r="A2179" t="str">
        <f t="shared" si="33"/>
        <v>sublap_id-SLAP_PGNP_All CBP_44448</v>
      </c>
      <c r="B2179" t="s">
        <v>62</v>
      </c>
      <c r="C2179" t="s">
        <v>291</v>
      </c>
      <c r="D2179" t="s">
        <v>61</v>
      </c>
      <c r="E2179" t="s">
        <v>292</v>
      </c>
      <c r="F2179" t="s">
        <v>61</v>
      </c>
      <c r="G2179" t="s">
        <v>61</v>
      </c>
      <c r="H2179" t="s">
        <v>61</v>
      </c>
      <c r="I2179" t="s">
        <v>61</v>
      </c>
      <c r="J2179" t="s">
        <v>61</v>
      </c>
      <c r="K2179" t="s">
        <v>197</v>
      </c>
      <c r="L2179" s="18">
        <v>44448</v>
      </c>
      <c r="M2179">
        <v>19</v>
      </c>
      <c r="N2179">
        <v>19</v>
      </c>
      <c r="O2179" t="s">
        <v>258</v>
      </c>
      <c r="P2179">
        <v>62</v>
      </c>
      <c r="Q2179">
        <v>60</v>
      </c>
      <c r="R2179">
        <v>0</v>
      </c>
      <c r="S2179">
        <v>0</v>
      </c>
      <c r="T2179">
        <v>0</v>
      </c>
      <c r="U2179">
        <v>0</v>
      </c>
      <c r="V2179">
        <v>0</v>
      </c>
      <c r="W2179">
        <v>1452.8197</v>
      </c>
      <c r="X2179">
        <v>1389.8628000000001</v>
      </c>
      <c r="Y2179">
        <v>1364.5099</v>
      </c>
      <c r="Z2179">
        <v>1363.6476</v>
      </c>
      <c r="AA2179">
        <v>1494.2330999999999</v>
      </c>
      <c r="AB2179">
        <v>1607.9447</v>
      </c>
      <c r="AC2179">
        <v>1684.9771000000001</v>
      </c>
      <c r="AD2179">
        <v>2364.2310000000002</v>
      </c>
      <c r="AE2179">
        <v>2722.9857000000002</v>
      </c>
      <c r="AF2179">
        <v>2923.6741000000002</v>
      </c>
      <c r="AG2179">
        <v>3161.9158000000002</v>
      </c>
      <c r="AH2179">
        <v>3263.7374</v>
      </c>
      <c r="AI2179">
        <v>3391.9131000000002</v>
      </c>
      <c r="AJ2179">
        <v>3507.2712999999999</v>
      </c>
      <c r="AK2179">
        <v>3609.6383999999998</v>
      </c>
      <c r="AL2179">
        <v>3695.4816000000001</v>
      </c>
      <c r="AM2179">
        <v>3708.0526</v>
      </c>
      <c r="AN2179">
        <v>3651.9540000000002</v>
      </c>
      <c r="AO2179">
        <v>2995.2395999999999</v>
      </c>
      <c r="AP2179">
        <v>3447.3876</v>
      </c>
      <c r="AQ2179">
        <v>2893.3184000000001</v>
      </c>
      <c r="AR2179">
        <v>2145.4475000000002</v>
      </c>
      <c r="AS2179">
        <v>1487.0782999999999</v>
      </c>
      <c r="AT2179">
        <v>1414.9557</v>
      </c>
      <c r="AU2179">
        <v>77.508332999999993</v>
      </c>
      <c r="AV2179">
        <v>77.233333000000002</v>
      </c>
      <c r="AW2179">
        <v>76.150000000000006</v>
      </c>
      <c r="AX2179">
        <v>74.625</v>
      </c>
      <c r="AY2179">
        <v>73.358333000000002</v>
      </c>
      <c r="AZ2179">
        <v>72.375</v>
      </c>
      <c r="BA2179">
        <v>71.924999999999997</v>
      </c>
      <c r="BB2179">
        <v>71.516666999999998</v>
      </c>
      <c r="BC2179">
        <v>73.158332999999999</v>
      </c>
      <c r="BD2179">
        <v>76.616667000000007</v>
      </c>
      <c r="BE2179">
        <v>81.2</v>
      </c>
      <c r="BF2179">
        <v>85.15</v>
      </c>
      <c r="BG2179">
        <v>88.908332999999999</v>
      </c>
      <c r="BH2179">
        <v>91.491667000000007</v>
      </c>
      <c r="BI2179">
        <v>94.916667000000004</v>
      </c>
      <c r="BJ2179">
        <v>96.433333000000005</v>
      </c>
      <c r="BK2179">
        <v>95.366667000000007</v>
      </c>
      <c r="BL2179">
        <v>93.033332999999999</v>
      </c>
      <c r="BM2179">
        <v>90.45</v>
      </c>
      <c r="BN2179">
        <v>86.383332999999993</v>
      </c>
      <c r="BO2179">
        <v>82.724999999999994</v>
      </c>
      <c r="BP2179">
        <v>80.724999999999994</v>
      </c>
      <c r="BQ2179">
        <v>78.825000000000003</v>
      </c>
      <c r="BR2179">
        <v>77.733333000000002</v>
      </c>
      <c r="BS2179">
        <v>-38.255389999999998</v>
      </c>
      <c r="BT2179">
        <v>32.196359999999999</v>
      </c>
      <c r="BU2179">
        <v>11.73807</v>
      </c>
      <c r="BV2179">
        <v>35.047359999999998</v>
      </c>
      <c r="BW2179">
        <v>27.606089999999998</v>
      </c>
      <c r="BX2179">
        <v>-11.123559999999999</v>
      </c>
      <c r="BY2179">
        <v>62.715000000000003</v>
      </c>
      <c r="BZ2179">
        <v>-184.8972</v>
      </c>
      <c r="CA2179">
        <v>-56.851379999999999</v>
      </c>
      <c r="CB2179">
        <v>8.6127979999999997</v>
      </c>
      <c r="CC2179">
        <v>-67.284090000000006</v>
      </c>
      <c r="CD2179">
        <v>12.494249999999999</v>
      </c>
      <c r="CE2179">
        <v>37.07038</v>
      </c>
      <c r="CF2179">
        <v>-77.749799999999993</v>
      </c>
      <c r="CG2179">
        <v>-40.439990000000002</v>
      </c>
      <c r="CH2179">
        <v>2.693422</v>
      </c>
      <c r="CI2179">
        <v>42.104730000000004</v>
      </c>
      <c r="CJ2179">
        <v>86.116529999999997</v>
      </c>
      <c r="CK2179">
        <v>731.05340000000001</v>
      </c>
      <c r="CL2179">
        <v>150.24420000000001</v>
      </c>
      <c r="CM2179">
        <v>214.92080000000001</v>
      </c>
      <c r="CN2179">
        <v>194.03229999999999</v>
      </c>
      <c r="CO2179">
        <v>152.0104</v>
      </c>
      <c r="CP2179">
        <v>-2.8687450000000001</v>
      </c>
      <c r="CQ2179">
        <v>492.24450000000002</v>
      </c>
      <c r="CR2179">
        <v>242.1771</v>
      </c>
      <c r="CS2179">
        <v>175.8348</v>
      </c>
      <c r="CT2179">
        <v>221.1301</v>
      </c>
      <c r="CU2179">
        <v>371.2165</v>
      </c>
      <c r="CV2179">
        <v>362.89949999999999</v>
      </c>
      <c r="CW2179">
        <v>397.47379999999998</v>
      </c>
      <c r="CX2179">
        <v>1071.5999999999999</v>
      </c>
      <c r="CY2179">
        <v>320.69319999999999</v>
      </c>
      <c r="CZ2179">
        <v>401.91849999999999</v>
      </c>
      <c r="DA2179">
        <v>700.08590000000004</v>
      </c>
      <c r="DB2179">
        <v>541.78710000000001</v>
      </c>
      <c r="DC2179">
        <v>632.36379999999997</v>
      </c>
      <c r="DD2179">
        <v>544.26700000000005</v>
      </c>
      <c r="DE2179">
        <v>518.17610000000002</v>
      </c>
      <c r="DF2179">
        <v>649.40359999999998</v>
      </c>
      <c r="DG2179">
        <v>930.58330000000001</v>
      </c>
      <c r="DH2179">
        <v>1045.4970000000001</v>
      </c>
      <c r="DI2179">
        <v>677.89840000000004</v>
      </c>
      <c r="DJ2179">
        <v>878.13599999999997</v>
      </c>
      <c r="DK2179">
        <v>933.83010000000002</v>
      </c>
      <c r="DL2179">
        <v>461.9434</v>
      </c>
      <c r="DM2179">
        <v>434.38729999999998</v>
      </c>
      <c r="DN2179">
        <v>293.9966</v>
      </c>
      <c r="DO2179">
        <v>19</v>
      </c>
      <c r="DP2179">
        <v>19</v>
      </c>
    </row>
    <row r="2180" spans="1:120" hidden="1" x14ac:dyDescent="0.25">
      <c r="A2180" t="str">
        <f t="shared" ref="A2180:A2243" si="34">C2180&amp;"_"&amp;K2180&amp;"_"&amp;IF(L2180="",O2180,L2180&amp;IF(LEFT(K2180,3)="All","",IF(R2180=1,"_Combined","_"&amp;M2180&amp;"-"&amp;N2180)))</f>
        <v>LCA-Kern_All CBP_44448</v>
      </c>
      <c r="B2180" t="s">
        <v>62</v>
      </c>
      <c r="C2180" t="s">
        <v>210</v>
      </c>
      <c r="D2180" t="s">
        <v>29</v>
      </c>
      <c r="E2180" t="s">
        <v>61</v>
      </c>
      <c r="F2180" t="s">
        <v>61</v>
      </c>
      <c r="G2180" t="s">
        <v>61</v>
      </c>
      <c r="H2180" t="s">
        <v>61</v>
      </c>
      <c r="I2180" t="s">
        <v>61</v>
      </c>
      <c r="J2180" t="s">
        <v>61</v>
      </c>
      <c r="K2180" t="s">
        <v>197</v>
      </c>
      <c r="L2180" s="18">
        <v>44448</v>
      </c>
      <c r="M2180">
        <v>19</v>
      </c>
      <c r="N2180">
        <v>19</v>
      </c>
      <c r="O2180" t="s">
        <v>258</v>
      </c>
      <c r="P2180">
        <v>18</v>
      </c>
      <c r="Q2180">
        <v>18</v>
      </c>
      <c r="R2180">
        <v>0</v>
      </c>
      <c r="S2180">
        <v>0</v>
      </c>
      <c r="T2180">
        <v>0</v>
      </c>
      <c r="U2180">
        <v>0</v>
      </c>
      <c r="V2180">
        <v>0</v>
      </c>
      <c r="W2180">
        <v>280.21300000000002</v>
      </c>
      <c r="X2180">
        <v>292.81</v>
      </c>
      <c r="Y2180">
        <v>280.53199999999998</v>
      </c>
      <c r="Z2180">
        <v>287.63299999999998</v>
      </c>
      <c r="AA2180">
        <v>285.68299999999999</v>
      </c>
      <c r="AB2180">
        <v>313.05500000000001</v>
      </c>
      <c r="AC2180">
        <v>338.887</v>
      </c>
      <c r="AD2180">
        <v>704.59900000000005</v>
      </c>
      <c r="AE2180">
        <v>808.25800000000004</v>
      </c>
      <c r="AF2180">
        <v>867.34400000000005</v>
      </c>
      <c r="AG2180">
        <v>976.57100000000003</v>
      </c>
      <c r="AH2180">
        <v>1021.51</v>
      </c>
      <c r="AI2180">
        <v>1095.769</v>
      </c>
      <c r="AJ2180">
        <v>1176.5619999999999</v>
      </c>
      <c r="AK2180">
        <v>1227.4395</v>
      </c>
      <c r="AL2180">
        <v>1239.9435000000001</v>
      </c>
      <c r="AM2180">
        <v>1258.664</v>
      </c>
      <c r="AN2180">
        <v>1247.7239999999999</v>
      </c>
      <c r="AO2180">
        <v>787.55100000000004</v>
      </c>
      <c r="AP2180">
        <v>1139.626</v>
      </c>
      <c r="AQ2180">
        <v>1088.627</v>
      </c>
      <c r="AR2180">
        <v>611.01199999999994</v>
      </c>
      <c r="AS2180">
        <v>395.34899999999999</v>
      </c>
      <c r="AT2180">
        <v>305.161</v>
      </c>
      <c r="AU2180">
        <v>88</v>
      </c>
      <c r="AV2180">
        <v>85</v>
      </c>
      <c r="AW2180">
        <v>83.5</v>
      </c>
      <c r="AX2180">
        <v>82</v>
      </c>
      <c r="AY2180">
        <v>80</v>
      </c>
      <c r="AZ2180">
        <v>79</v>
      </c>
      <c r="BA2180">
        <v>77.5</v>
      </c>
      <c r="BB2180">
        <v>77.5</v>
      </c>
      <c r="BC2180">
        <v>81</v>
      </c>
      <c r="BD2180">
        <v>85</v>
      </c>
      <c r="BE2180">
        <v>90</v>
      </c>
      <c r="BF2180">
        <v>94</v>
      </c>
      <c r="BG2180">
        <v>98.5</v>
      </c>
      <c r="BH2180">
        <v>103</v>
      </c>
      <c r="BI2180">
        <v>106</v>
      </c>
      <c r="BJ2180">
        <v>108</v>
      </c>
      <c r="BK2180">
        <v>109</v>
      </c>
      <c r="BL2180">
        <v>108</v>
      </c>
      <c r="BM2180">
        <v>106</v>
      </c>
      <c r="BN2180">
        <v>103</v>
      </c>
      <c r="BO2180">
        <v>99</v>
      </c>
      <c r="BP2180">
        <v>95.5</v>
      </c>
      <c r="BQ2180">
        <v>92.5</v>
      </c>
      <c r="BR2180">
        <v>91</v>
      </c>
      <c r="BS2180">
        <v>26.803059999999999</v>
      </c>
      <c r="BT2180">
        <v>-4.1465E-3</v>
      </c>
      <c r="BU2180">
        <v>12.81724</v>
      </c>
      <c r="BV2180">
        <v>8.7784499999999994</v>
      </c>
      <c r="BW2180">
        <v>8.2793159999999997</v>
      </c>
      <c r="BX2180">
        <v>9.3499689999999998</v>
      </c>
      <c r="BY2180">
        <v>46.1355</v>
      </c>
      <c r="BZ2180">
        <v>-34.125439999999998</v>
      </c>
      <c r="CA2180">
        <v>-41.243209999999998</v>
      </c>
      <c r="CB2180">
        <v>-0.48356440000000001</v>
      </c>
      <c r="CC2180">
        <v>-12.967180000000001</v>
      </c>
      <c r="CD2180">
        <v>20.334070000000001</v>
      </c>
      <c r="CE2180">
        <v>-4.082732</v>
      </c>
      <c r="CF2180">
        <v>-28.487490000000001</v>
      </c>
      <c r="CG2180">
        <v>-60.273380000000003</v>
      </c>
      <c r="CH2180">
        <v>-67.630700000000004</v>
      </c>
      <c r="CI2180">
        <v>-91.010189999999994</v>
      </c>
      <c r="CJ2180">
        <v>-100.6148</v>
      </c>
      <c r="CK2180">
        <v>316.47829999999999</v>
      </c>
      <c r="CL2180">
        <v>-80.84751</v>
      </c>
      <c r="CM2180">
        <v>-193.05950000000001</v>
      </c>
      <c r="CN2180">
        <v>-63.89622</v>
      </c>
      <c r="CO2180">
        <v>-43.8825</v>
      </c>
      <c r="CP2180">
        <v>-21.93891</v>
      </c>
      <c r="CQ2180">
        <v>106.3601</v>
      </c>
      <c r="CR2180">
        <v>70.174220000000005</v>
      </c>
      <c r="CS2180">
        <v>51.167180000000002</v>
      </c>
      <c r="CT2180">
        <v>70.293139999999994</v>
      </c>
      <c r="CU2180">
        <v>30.305230000000002</v>
      </c>
      <c r="CV2180">
        <v>56.047600000000003</v>
      </c>
      <c r="CW2180">
        <v>509.97570000000002</v>
      </c>
      <c r="CX2180">
        <v>254.38480000000001</v>
      </c>
      <c r="CY2180">
        <v>322.05930000000001</v>
      </c>
      <c r="CZ2180">
        <v>226.72319999999999</v>
      </c>
      <c r="DA2180">
        <v>309.8655</v>
      </c>
      <c r="DB2180">
        <v>123.6448</v>
      </c>
      <c r="DC2180">
        <v>128.15950000000001</v>
      </c>
      <c r="DD2180">
        <v>94.840590000000006</v>
      </c>
      <c r="DE2180">
        <v>87.830029999999994</v>
      </c>
      <c r="DF2180">
        <v>70.566029999999998</v>
      </c>
      <c r="DG2180">
        <v>55.238509999999998</v>
      </c>
      <c r="DH2180">
        <v>70.063760000000002</v>
      </c>
      <c r="DI2180">
        <v>61.647089999999999</v>
      </c>
      <c r="DJ2180">
        <v>274.41739999999999</v>
      </c>
      <c r="DK2180">
        <v>812.88900000000001</v>
      </c>
      <c r="DL2180">
        <v>260.16609999999997</v>
      </c>
      <c r="DM2180">
        <v>36.736579999999996</v>
      </c>
      <c r="DN2180">
        <v>19.085889999999999</v>
      </c>
      <c r="DO2180">
        <v>19</v>
      </c>
      <c r="DP2180">
        <v>19</v>
      </c>
    </row>
    <row r="2181" spans="1:120" hidden="1" x14ac:dyDescent="0.25">
      <c r="A2181" t="str">
        <f t="shared" si="34"/>
        <v>sublap_id-SLAP_PGFG_All CBP_44448</v>
      </c>
      <c r="B2181" t="s">
        <v>62</v>
      </c>
      <c r="C2181" t="s">
        <v>293</v>
      </c>
      <c r="D2181" t="s">
        <v>61</v>
      </c>
      <c r="E2181" t="s">
        <v>294</v>
      </c>
      <c r="F2181" t="s">
        <v>61</v>
      </c>
      <c r="G2181" t="s">
        <v>61</v>
      </c>
      <c r="H2181" t="s">
        <v>61</v>
      </c>
      <c r="I2181" t="s">
        <v>61</v>
      </c>
      <c r="J2181" t="s">
        <v>61</v>
      </c>
      <c r="K2181" t="s">
        <v>197</v>
      </c>
      <c r="L2181" s="18">
        <v>44448</v>
      </c>
      <c r="M2181">
        <v>19</v>
      </c>
      <c r="N2181">
        <v>19</v>
      </c>
      <c r="O2181" t="s">
        <v>258</v>
      </c>
      <c r="P2181">
        <v>19</v>
      </c>
      <c r="Q2181">
        <v>19</v>
      </c>
      <c r="R2181">
        <v>0</v>
      </c>
      <c r="S2181">
        <v>0</v>
      </c>
      <c r="T2181">
        <v>0</v>
      </c>
      <c r="U2181">
        <v>0</v>
      </c>
      <c r="V2181">
        <v>0</v>
      </c>
      <c r="W2181">
        <v>1708.2645</v>
      </c>
      <c r="X2181">
        <v>1767.4915000000001</v>
      </c>
      <c r="Y2181">
        <v>1738.6475</v>
      </c>
      <c r="Z2181">
        <v>1559.4845</v>
      </c>
      <c r="AA2181">
        <v>1406.4735000000001</v>
      </c>
      <c r="AB2181">
        <v>1455.7194999999999</v>
      </c>
      <c r="AC2181">
        <v>1836.6669999999999</v>
      </c>
      <c r="AD2181">
        <v>2038.6559999999999</v>
      </c>
      <c r="AE2181">
        <v>2161.3744999999999</v>
      </c>
      <c r="AF2181">
        <v>2348.4119999999998</v>
      </c>
      <c r="AG2181">
        <v>2426.0185000000001</v>
      </c>
      <c r="AH2181">
        <v>2652.6660000000002</v>
      </c>
      <c r="AI2181">
        <v>2781.0079999999998</v>
      </c>
      <c r="AJ2181">
        <v>2889.7204999999999</v>
      </c>
      <c r="AK2181">
        <v>2863.2764999999999</v>
      </c>
      <c r="AL2181">
        <v>2723.2474999999999</v>
      </c>
      <c r="AM2181">
        <v>2636.7579999999998</v>
      </c>
      <c r="AN2181">
        <v>2599.8575000000001</v>
      </c>
      <c r="AO2181">
        <v>1203.3589999999999</v>
      </c>
      <c r="AP2181">
        <v>1999.47</v>
      </c>
      <c r="AQ2181">
        <v>1924.087</v>
      </c>
      <c r="AR2181">
        <v>1755.5830000000001</v>
      </c>
      <c r="AS2181">
        <v>1750.3789999999999</v>
      </c>
      <c r="AT2181">
        <v>1716.5954999999999</v>
      </c>
      <c r="AU2181">
        <v>61</v>
      </c>
      <c r="AV2181">
        <v>61</v>
      </c>
      <c r="AW2181">
        <v>60</v>
      </c>
      <c r="AX2181">
        <v>59.5</v>
      </c>
      <c r="AY2181">
        <v>58.5</v>
      </c>
      <c r="AZ2181">
        <v>57.5</v>
      </c>
      <c r="BA2181">
        <v>57</v>
      </c>
      <c r="BB2181">
        <v>56.5</v>
      </c>
      <c r="BC2181">
        <v>57.5</v>
      </c>
      <c r="BD2181">
        <v>60</v>
      </c>
      <c r="BE2181">
        <v>63</v>
      </c>
      <c r="BF2181">
        <v>69</v>
      </c>
      <c r="BG2181">
        <v>75.5</v>
      </c>
      <c r="BH2181">
        <v>82.5</v>
      </c>
      <c r="BI2181">
        <v>84.5</v>
      </c>
      <c r="BJ2181">
        <v>81.5</v>
      </c>
      <c r="BK2181">
        <v>76</v>
      </c>
      <c r="BL2181">
        <v>70.5</v>
      </c>
      <c r="BM2181">
        <v>68</v>
      </c>
      <c r="BN2181">
        <v>66.5</v>
      </c>
      <c r="BO2181">
        <v>64</v>
      </c>
      <c r="BP2181">
        <v>61.5</v>
      </c>
      <c r="BQ2181">
        <v>61</v>
      </c>
      <c r="BR2181">
        <v>61</v>
      </c>
      <c r="BS2181">
        <v>14.989229999999999</v>
      </c>
      <c r="BT2181">
        <v>-140.01349999999999</v>
      </c>
      <c r="BU2181">
        <v>-309.32889999999998</v>
      </c>
      <c r="BV2181">
        <v>-226.48779999999999</v>
      </c>
      <c r="BW2181">
        <v>-66.665890000000005</v>
      </c>
      <c r="BX2181">
        <v>110.6874</v>
      </c>
      <c r="BY2181">
        <v>16.622399999999999</v>
      </c>
      <c r="BZ2181">
        <v>62.942390000000003</v>
      </c>
      <c r="CA2181">
        <v>-36.250720000000001</v>
      </c>
      <c r="CB2181">
        <v>-102.0586</v>
      </c>
      <c r="CC2181">
        <v>-120.0814</v>
      </c>
      <c r="CD2181">
        <v>-147.32919999999999</v>
      </c>
      <c r="CE2181">
        <v>-138.64959999999999</v>
      </c>
      <c r="CF2181">
        <v>-127.4855</v>
      </c>
      <c r="CG2181">
        <v>-102.3668</v>
      </c>
      <c r="CH2181">
        <v>-72.917500000000004</v>
      </c>
      <c r="CI2181">
        <v>-76.856830000000002</v>
      </c>
      <c r="CJ2181">
        <v>11.94281</v>
      </c>
      <c r="CK2181">
        <v>1381.3430000000001</v>
      </c>
      <c r="CL2181">
        <v>442.22640000000001</v>
      </c>
      <c r="CM2181">
        <v>170.31489999999999</v>
      </c>
      <c r="CN2181">
        <v>49.503599999999999</v>
      </c>
      <c r="CO2181">
        <v>17.572220000000002</v>
      </c>
      <c r="CP2181">
        <v>16.350190000000001</v>
      </c>
      <c r="CQ2181">
        <v>1008.799</v>
      </c>
      <c r="CR2181">
        <v>1531.53</v>
      </c>
      <c r="CS2181">
        <v>1743.702</v>
      </c>
      <c r="CT2181">
        <v>1135.9369999999999</v>
      </c>
      <c r="CU2181">
        <v>567.82449999999994</v>
      </c>
      <c r="CV2181">
        <v>210.88130000000001</v>
      </c>
      <c r="CW2181">
        <v>362.85230000000001</v>
      </c>
      <c r="CX2181">
        <v>145.14699999999999</v>
      </c>
      <c r="CY2181">
        <v>405.12900000000002</v>
      </c>
      <c r="CZ2181">
        <v>308.73480000000001</v>
      </c>
      <c r="DA2181">
        <v>426.3904</v>
      </c>
      <c r="DB2181">
        <v>374.95370000000003</v>
      </c>
      <c r="DC2181">
        <v>613.45190000000002</v>
      </c>
      <c r="DD2181">
        <v>652.60929999999996</v>
      </c>
      <c r="DE2181">
        <v>527.11599999999999</v>
      </c>
      <c r="DF2181">
        <v>631.49659999999994</v>
      </c>
      <c r="DG2181">
        <v>929.78009999999995</v>
      </c>
      <c r="DH2181">
        <v>921.89949999999999</v>
      </c>
      <c r="DI2181">
        <v>798.99940000000004</v>
      </c>
      <c r="DJ2181">
        <v>1409.9680000000001</v>
      </c>
      <c r="DK2181">
        <v>1438.2439999999999</v>
      </c>
      <c r="DL2181">
        <v>988.11210000000005</v>
      </c>
      <c r="DM2181">
        <v>564.05740000000003</v>
      </c>
      <c r="DN2181">
        <v>451.86200000000002</v>
      </c>
      <c r="DO2181">
        <v>19</v>
      </c>
      <c r="DP2181">
        <v>19</v>
      </c>
    </row>
    <row r="2182" spans="1:120" hidden="1" x14ac:dyDescent="0.25">
      <c r="A2182" t="str">
        <f t="shared" si="34"/>
        <v>Aggregator-Enersponse_All CBP_44448</v>
      </c>
      <c r="B2182" t="s">
        <v>62</v>
      </c>
      <c r="C2182" t="s">
        <v>219</v>
      </c>
      <c r="D2182" t="s">
        <v>61</v>
      </c>
      <c r="E2182" t="s">
        <v>61</v>
      </c>
      <c r="F2182" t="s">
        <v>107</v>
      </c>
      <c r="G2182" t="s">
        <v>61</v>
      </c>
      <c r="H2182" t="s">
        <v>61</v>
      </c>
      <c r="I2182" t="s">
        <v>61</v>
      </c>
      <c r="J2182" t="s">
        <v>61</v>
      </c>
      <c r="K2182" t="s">
        <v>197</v>
      </c>
      <c r="L2182" s="18">
        <v>44448</v>
      </c>
      <c r="M2182">
        <v>18</v>
      </c>
      <c r="N2182">
        <v>21</v>
      </c>
      <c r="O2182" t="s">
        <v>258</v>
      </c>
      <c r="P2182">
        <v>3</v>
      </c>
      <c r="Q2182">
        <v>3</v>
      </c>
      <c r="R2182">
        <v>0</v>
      </c>
      <c r="S2182">
        <v>0</v>
      </c>
      <c r="T2182">
        <v>1</v>
      </c>
      <c r="U2182">
        <v>0</v>
      </c>
      <c r="V2182">
        <v>1</v>
      </c>
      <c r="W2182">
        <v>29.72</v>
      </c>
      <c r="X2182">
        <v>29.76</v>
      </c>
      <c r="Y2182">
        <v>29.84</v>
      </c>
      <c r="Z2182">
        <v>29.84</v>
      </c>
      <c r="AA2182">
        <v>29.64</v>
      </c>
      <c r="AB2182">
        <v>29.76</v>
      </c>
      <c r="AC2182">
        <v>29.72</v>
      </c>
      <c r="AD2182">
        <v>45.8</v>
      </c>
      <c r="AE2182">
        <v>61.92</v>
      </c>
      <c r="AF2182">
        <v>75.28</v>
      </c>
      <c r="AG2182">
        <v>114.76</v>
      </c>
      <c r="AH2182">
        <v>124.76</v>
      </c>
      <c r="AI2182">
        <v>132.91999999999999</v>
      </c>
      <c r="AJ2182">
        <v>137.47999999999999</v>
      </c>
      <c r="AK2182">
        <v>130.04</v>
      </c>
      <c r="AL2182">
        <v>128.72</v>
      </c>
      <c r="AM2182">
        <v>126.32</v>
      </c>
      <c r="AN2182">
        <v>124.2</v>
      </c>
      <c r="AO2182">
        <v>121.24</v>
      </c>
      <c r="AP2182">
        <v>116.08</v>
      </c>
      <c r="AQ2182">
        <v>114.44</v>
      </c>
      <c r="AR2182">
        <v>92.8</v>
      </c>
      <c r="AS2182">
        <v>34.08</v>
      </c>
      <c r="AT2182">
        <v>29.8</v>
      </c>
      <c r="AU2182">
        <v>64</v>
      </c>
      <c r="AV2182">
        <v>61.5</v>
      </c>
      <c r="AW2182">
        <v>61</v>
      </c>
      <c r="AX2182">
        <v>60.166666999999997</v>
      </c>
      <c r="AY2182">
        <v>60.5</v>
      </c>
      <c r="AZ2182">
        <v>59.5</v>
      </c>
      <c r="BA2182">
        <v>58.833333000000003</v>
      </c>
      <c r="BB2182">
        <v>59.833333000000003</v>
      </c>
      <c r="BC2182">
        <v>62.833333000000003</v>
      </c>
      <c r="BD2182">
        <v>66</v>
      </c>
      <c r="BE2182">
        <v>70.666667000000004</v>
      </c>
      <c r="BF2182">
        <v>76.833332999999996</v>
      </c>
      <c r="BG2182">
        <v>84</v>
      </c>
      <c r="BH2182">
        <v>83.833332999999996</v>
      </c>
      <c r="BI2182">
        <v>82.5</v>
      </c>
      <c r="BJ2182">
        <v>78.833332999999996</v>
      </c>
      <c r="BK2182">
        <v>76.833332999999996</v>
      </c>
      <c r="BL2182">
        <v>76.666667000000004</v>
      </c>
      <c r="BM2182">
        <v>73.666667000000004</v>
      </c>
      <c r="BN2182">
        <v>71</v>
      </c>
      <c r="BO2182">
        <v>68.166667000000004</v>
      </c>
      <c r="BP2182">
        <v>67.166667000000004</v>
      </c>
      <c r="BQ2182">
        <v>66.166667000000004</v>
      </c>
      <c r="BR2182">
        <v>65.333332999999996</v>
      </c>
      <c r="BS2182">
        <v>0</v>
      </c>
      <c r="BT2182">
        <v>0</v>
      </c>
      <c r="BU2182">
        <v>0</v>
      </c>
      <c r="BV2182">
        <v>0</v>
      </c>
      <c r="BW2182">
        <v>0</v>
      </c>
      <c r="BX2182">
        <v>0</v>
      </c>
      <c r="BY2182">
        <v>0</v>
      </c>
      <c r="BZ2182">
        <v>0</v>
      </c>
      <c r="CA2182">
        <v>0</v>
      </c>
      <c r="CB2182">
        <v>0</v>
      </c>
      <c r="CC2182">
        <v>0</v>
      </c>
      <c r="CD2182">
        <v>0</v>
      </c>
      <c r="CE2182">
        <v>0</v>
      </c>
      <c r="CF2182">
        <v>0</v>
      </c>
      <c r="CG2182">
        <v>0</v>
      </c>
      <c r="CH2182">
        <v>0</v>
      </c>
      <c r="CI2182">
        <v>0</v>
      </c>
      <c r="CJ2182">
        <v>0</v>
      </c>
      <c r="CK2182">
        <v>0</v>
      </c>
      <c r="CL2182">
        <v>0</v>
      </c>
      <c r="CM2182">
        <v>0</v>
      </c>
      <c r="CN2182">
        <v>0</v>
      </c>
      <c r="CO2182">
        <v>0</v>
      </c>
      <c r="CP2182">
        <v>0</v>
      </c>
      <c r="CQ2182">
        <v>6.2868999999999994E-2</v>
      </c>
      <c r="CR2182">
        <v>5.4808599999999999E-2</v>
      </c>
      <c r="CS2182">
        <v>6.2804299999999993E-2</v>
      </c>
      <c r="CT2182">
        <v>6.17522E-2</v>
      </c>
      <c r="CU2182">
        <v>6.3506300000000002E-2</v>
      </c>
      <c r="CV2182">
        <v>1.99973</v>
      </c>
      <c r="CW2182">
        <v>4.3540010000000002</v>
      </c>
      <c r="CX2182">
        <v>2.1180140000000001</v>
      </c>
      <c r="CY2182">
        <v>2.453541</v>
      </c>
      <c r="CZ2182">
        <v>1.7578800000000001</v>
      </c>
      <c r="DA2182">
        <v>4.7860319999999996</v>
      </c>
      <c r="DB2182">
        <v>1.6221380000000001</v>
      </c>
      <c r="DC2182">
        <v>2.3559760000000001</v>
      </c>
      <c r="DD2182">
        <v>1.9200919999999999</v>
      </c>
      <c r="DE2182">
        <v>1.517126</v>
      </c>
      <c r="DF2182">
        <v>1.492292</v>
      </c>
      <c r="DG2182">
        <v>1.5572999999999999</v>
      </c>
      <c r="DH2182">
        <v>2.25597</v>
      </c>
      <c r="DI2182">
        <v>2.360503</v>
      </c>
      <c r="DJ2182">
        <v>12.339499999999999</v>
      </c>
      <c r="DK2182">
        <v>12.35384</v>
      </c>
      <c r="DL2182">
        <v>10.56767</v>
      </c>
      <c r="DM2182">
        <v>0.59779700000000002</v>
      </c>
      <c r="DN2182">
        <v>0.17302719999999999</v>
      </c>
      <c r="DO2182">
        <v>18</v>
      </c>
      <c r="DP2182">
        <v>21</v>
      </c>
    </row>
    <row r="2183" spans="1:120" hidden="1" x14ac:dyDescent="0.25">
      <c r="A2183" t="str">
        <f t="shared" si="34"/>
        <v>LCA-Northern Coast_All CBP_44448</v>
      </c>
      <c r="B2183" t="s">
        <v>62</v>
      </c>
      <c r="C2183" t="s">
        <v>222</v>
      </c>
      <c r="D2183" t="s">
        <v>104</v>
      </c>
      <c r="E2183" t="s">
        <v>61</v>
      </c>
      <c r="F2183" t="s">
        <v>61</v>
      </c>
      <c r="G2183" t="s">
        <v>61</v>
      </c>
      <c r="H2183" t="s">
        <v>61</v>
      </c>
      <c r="I2183" t="s">
        <v>61</v>
      </c>
      <c r="J2183" t="s">
        <v>61</v>
      </c>
      <c r="K2183" t="s">
        <v>197</v>
      </c>
      <c r="L2183" s="18">
        <v>44448</v>
      </c>
      <c r="M2183">
        <v>19</v>
      </c>
      <c r="N2183">
        <v>19</v>
      </c>
      <c r="O2183" t="s">
        <v>258</v>
      </c>
      <c r="P2183">
        <v>34</v>
      </c>
      <c r="Q2183">
        <v>34</v>
      </c>
      <c r="R2183">
        <v>0</v>
      </c>
      <c r="S2183">
        <v>0</v>
      </c>
      <c r="T2183">
        <v>0</v>
      </c>
      <c r="U2183">
        <v>0</v>
      </c>
      <c r="V2183">
        <v>0</v>
      </c>
      <c r="W2183">
        <v>1926.4884999999999</v>
      </c>
      <c r="X2183">
        <v>1978.1614999999999</v>
      </c>
      <c r="Y2183">
        <v>1948.4835</v>
      </c>
      <c r="Z2183">
        <v>1782.8164999999999</v>
      </c>
      <c r="AA2183">
        <v>1636.1095</v>
      </c>
      <c r="AB2183">
        <v>1709.3015</v>
      </c>
      <c r="AC2183">
        <v>2339.7910000000002</v>
      </c>
      <c r="AD2183">
        <v>2536.5500000000002</v>
      </c>
      <c r="AE2183">
        <v>2891.6965</v>
      </c>
      <c r="AF2183">
        <v>2912.7640000000001</v>
      </c>
      <c r="AG2183">
        <v>3197.4865</v>
      </c>
      <c r="AH2183">
        <v>3504.1239999999998</v>
      </c>
      <c r="AI2183">
        <v>3759.0160000000001</v>
      </c>
      <c r="AJ2183">
        <v>3790.7885000000001</v>
      </c>
      <c r="AK2183">
        <v>3908.4605000000001</v>
      </c>
      <c r="AL2183">
        <v>3734.6455000000001</v>
      </c>
      <c r="AM2183">
        <v>3819.172</v>
      </c>
      <c r="AN2183">
        <v>3754.8114999999998</v>
      </c>
      <c r="AO2183">
        <v>2011.299</v>
      </c>
      <c r="AP2183">
        <v>2781.5439999999999</v>
      </c>
      <c r="AQ2183">
        <v>2448.0210000000002</v>
      </c>
      <c r="AR2183">
        <v>2060.6289999999999</v>
      </c>
      <c r="AS2183">
        <v>1978.5029999999999</v>
      </c>
      <c r="AT2183">
        <v>1926.8215</v>
      </c>
      <c r="AU2183">
        <v>61.735294000000003</v>
      </c>
      <c r="AV2183">
        <v>61.441175999999999</v>
      </c>
      <c r="AW2183">
        <v>60.441175999999999</v>
      </c>
      <c r="AX2183">
        <v>59.794117999999997</v>
      </c>
      <c r="AY2183">
        <v>58.794117999999997</v>
      </c>
      <c r="AZ2183">
        <v>57.794117999999997</v>
      </c>
      <c r="BA2183">
        <v>57.441175999999999</v>
      </c>
      <c r="BB2183">
        <v>57.676470999999999</v>
      </c>
      <c r="BC2183">
        <v>59.117646999999998</v>
      </c>
      <c r="BD2183">
        <v>61.764705999999997</v>
      </c>
      <c r="BE2183">
        <v>65.205882000000003</v>
      </c>
      <c r="BF2183">
        <v>71.205882000000003</v>
      </c>
      <c r="BG2183">
        <v>76.529411999999994</v>
      </c>
      <c r="BH2183">
        <v>81.911765000000003</v>
      </c>
      <c r="BI2183">
        <v>84.794117999999997</v>
      </c>
      <c r="BJ2183">
        <v>83.411765000000003</v>
      </c>
      <c r="BK2183">
        <v>77.911765000000003</v>
      </c>
      <c r="BL2183">
        <v>72.852941000000001</v>
      </c>
      <c r="BM2183">
        <v>70.352941000000001</v>
      </c>
      <c r="BN2183">
        <v>68.264706000000004</v>
      </c>
      <c r="BO2183">
        <v>65.617647000000005</v>
      </c>
      <c r="BP2183">
        <v>63.117646999999998</v>
      </c>
      <c r="BQ2183">
        <v>62.323529000000001</v>
      </c>
      <c r="BR2183">
        <v>62.029412000000001</v>
      </c>
      <c r="BS2183">
        <v>4.627656</v>
      </c>
      <c r="BT2183">
        <v>-139.7689</v>
      </c>
      <c r="BU2183">
        <v>-306.60930000000002</v>
      </c>
      <c r="BV2183">
        <v>-221.90899999999999</v>
      </c>
      <c r="BW2183">
        <v>-63.271140000000003</v>
      </c>
      <c r="BX2183">
        <v>113.3796</v>
      </c>
      <c r="BY2183">
        <v>-11.655889999999999</v>
      </c>
      <c r="BZ2183">
        <v>87.341660000000005</v>
      </c>
      <c r="CA2183">
        <v>-105.42789999999999</v>
      </c>
      <c r="CB2183">
        <v>-54.52599</v>
      </c>
      <c r="CC2183">
        <v>-175.85679999999999</v>
      </c>
      <c r="CD2183">
        <v>-157.83000000000001</v>
      </c>
      <c r="CE2183">
        <v>-206.54499999999999</v>
      </c>
      <c r="CF2183">
        <v>-101.8738</v>
      </c>
      <c r="CG2183">
        <v>-114.2397</v>
      </c>
      <c r="CH2183">
        <v>-69.894850000000005</v>
      </c>
      <c r="CI2183">
        <v>-243.96950000000001</v>
      </c>
      <c r="CJ2183">
        <v>-148.31280000000001</v>
      </c>
      <c r="CK2183">
        <v>1544.556</v>
      </c>
      <c r="CL2183">
        <v>492.62380000000002</v>
      </c>
      <c r="CM2183">
        <v>182.84379999999999</v>
      </c>
      <c r="CN2183">
        <v>58.320250000000001</v>
      </c>
      <c r="CO2183">
        <v>20.360279999999999</v>
      </c>
      <c r="CP2183">
        <v>23.456859999999999</v>
      </c>
      <c r="CQ2183">
        <v>1014.212</v>
      </c>
      <c r="CR2183">
        <v>1537.606</v>
      </c>
      <c r="CS2183">
        <v>1748.558</v>
      </c>
      <c r="CT2183">
        <v>1138.403</v>
      </c>
      <c r="CU2183">
        <v>569.39059999999995</v>
      </c>
      <c r="CV2183">
        <v>233.12440000000001</v>
      </c>
      <c r="CW2183">
        <v>400.49040000000002</v>
      </c>
      <c r="CX2183">
        <v>163.59129999999999</v>
      </c>
      <c r="CY2183">
        <v>587.60680000000002</v>
      </c>
      <c r="CZ2183">
        <v>445.3777</v>
      </c>
      <c r="DA2183">
        <v>577.60770000000002</v>
      </c>
      <c r="DB2183">
        <v>645.21029999999996</v>
      </c>
      <c r="DC2183">
        <v>848.50440000000003</v>
      </c>
      <c r="DD2183">
        <v>911.04049999999995</v>
      </c>
      <c r="DE2183">
        <v>737.8297</v>
      </c>
      <c r="DF2183">
        <v>882.32399999999996</v>
      </c>
      <c r="DG2183">
        <v>1312.885</v>
      </c>
      <c r="DH2183">
        <v>1255.5329999999999</v>
      </c>
      <c r="DI2183">
        <v>1079.6030000000001</v>
      </c>
      <c r="DJ2183">
        <v>1685.5809999999999</v>
      </c>
      <c r="DK2183">
        <v>1684.5139999999999</v>
      </c>
      <c r="DL2183">
        <v>1093.575</v>
      </c>
      <c r="DM2183">
        <v>590.1979</v>
      </c>
      <c r="DN2183">
        <v>457.02530000000002</v>
      </c>
      <c r="DO2183">
        <v>19</v>
      </c>
      <c r="DP2183">
        <v>19</v>
      </c>
    </row>
    <row r="2184" spans="1:120" hidden="1" x14ac:dyDescent="0.25">
      <c r="A2184" t="str">
        <f t="shared" si="34"/>
        <v>Industry_Type-2. Manufacturing_All CBP_44448</v>
      </c>
      <c r="B2184" t="s">
        <v>62</v>
      </c>
      <c r="C2184" t="s">
        <v>218</v>
      </c>
      <c r="D2184" t="s">
        <v>61</v>
      </c>
      <c r="E2184" t="s">
        <v>61</v>
      </c>
      <c r="F2184" t="s">
        <v>61</v>
      </c>
      <c r="G2184" t="s">
        <v>38</v>
      </c>
      <c r="H2184" t="s">
        <v>61</v>
      </c>
      <c r="I2184" t="s">
        <v>61</v>
      </c>
      <c r="J2184" t="s">
        <v>61</v>
      </c>
      <c r="K2184" t="s">
        <v>197</v>
      </c>
      <c r="L2184" s="18">
        <v>44448</v>
      </c>
      <c r="M2184">
        <v>19</v>
      </c>
      <c r="N2184">
        <v>19</v>
      </c>
      <c r="O2184" t="s">
        <v>258</v>
      </c>
      <c r="P2184">
        <v>2</v>
      </c>
      <c r="Q2184">
        <v>2</v>
      </c>
      <c r="R2184">
        <v>0</v>
      </c>
      <c r="S2184">
        <v>0</v>
      </c>
      <c r="T2184">
        <v>1</v>
      </c>
      <c r="U2184">
        <v>0</v>
      </c>
      <c r="V2184">
        <v>1</v>
      </c>
      <c r="W2184">
        <v>1459.1205</v>
      </c>
      <c r="X2184">
        <v>1509.1065000000001</v>
      </c>
      <c r="Y2184">
        <v>1490.7855</v>
      </c>
      <c r="Z2184">
        <v>1306.9214999999999</v>
      </c>
      <c r="AA2184">
        <v>1142.5934999999999</v>
      </c>
      <c r="AB2184">
        <v>1176.1755000000001</v>
      </c>
      <c r="AC2184">
        <v>1425.2729999999999</v>
      </c>
      <c r="AD2184">
        <v>1465.704</v>
      </c>
      <c r="AE2184">
        <v>1469.2845</v>
      </c>
      <c r="AF2184">
        <v>1486.4880000000001</v>
      </c>
      <c r="AG2184">
        <v>1437.8505</v>
      </c>
      <c r="AH2184">
        <v>1478.973</v>
      </c>
      <c r="AI2184">
        <v>1498.8</v>
      </c>
      <c r="AJ2184">
        <v>1493.5245</v>
      </c>
      <c r="AK2184">
        <v>1483.8375000000001</v>
      </c>
      <c r="AL2184">
        <v>1371.921</v>
      </c>
      <c r="AM2184">
        <v>1315.329</v>
      </c>
      <c r="AN2184">
        <v>1371.6105</v>
      </c>
      <c r="AO2184">
        <v>140.96100000000001</v>
      </c>
      <c r="AP2184">
        <v>967.827</v>
      </c>
      <c r="AQ2184">
        <v>1242.7170000000001</v>
      </c>
      <c r="AR2184">
        <v>1425.027</v>
      </c>
      <c r="AS2184">
        <v>1492.386</v>
      </c>
      <c r="AT2184">
        <v>1491.6765</v>
      </c>
      <c r="AU2184">
        <v>61</v>
      </c>
      <c r="AV2184">
        <v>61</v>
      </c>
      <c r="AW2184">
        <v>60</v>
      </c>
      <c r="AX2184">
        <v>59.5</v>
      </c>
      <c r="AY2184">
        <v>58.5</v>
      </c>
      <c r="AZ2184">
        <v>57.5</v>
      </c>
      <c r="BA2184">
        <v>57</v>
      </c>
      <c r="BB2184">
        <v>56.5</v>
      </c>
      <c r="BC2184">
        <v>57.5</v>
      </c>
      <c r="BD2184">
        <v>60</v>
      </c>
      <c r="BE2184">
        <v>63</v>
      </c>
      <c r="BF2184">
        <v>69</v>
      </c>
      <c r="BG2184">
        <v>75.5</v>
      </c>
      <c r="BH2184">
        <v>82.5</v>
      </c>
      <c r="BI2184">
        <v>84.5</v>
      </c>
      <c r="BJ2184">
        <v>81.5</v>
      </c>
      <c r="BK2184">
        <v>76</v>
      </c>
      <c r="BL2184">
        <v>70.5</v>
      </c>
      <c r="BM2184">
        <v>68</v>
      </c>
      <c r="BN2184">
        <v>66.5</v>
      </c>
      <c r="BO2184">
        <v>64</v>
      </c>
      <c r="BP2184">
        <v>61.5</v>
      </c>
      <c r="BQ2184">
        <v>61</v>
      </c>
      <c r="BR2184">
        <v>61</v>
      </c>
      <c r="BS2184">
        <v>16.213930000000001</v>
      </c>
      <c r="BT2184">
        <v>-139.82839999999999</v>
      </c>
      <c r="BU2184">
        <v>-317.0917</v>
      </c>
      <c r="BV2184">
        <v>-232.19640000000001</v>
      </c>
      <c r="BW2184">
        <v>-70.369810000000001</v>
      </c>
      <c r="BX2184">
        <v>88.767610000000005</v>
      </c>
      <c r="BY2184">
        <v>17.89282</v>
      </c>
      <c r="BZ2184">
        <v>10.77905</v>
      </c>
      <c r="CA2184">
        <v>-29.075679999999998</v>
      </c>
      <c r="CB2184">
        <v>-17.962160000000001</v>
      </c>
      <c r="CC2184">
        <v>14.58624</v>
      </c>
      <c r="CD2184">
        <v>-28.595279999999999</v>
      </c>
      <c r="CE2184">
        <v>-27.11121</v>
      </c>
      <c r="CF2184">
        <v>-21.133240000000001</v>
      </c>
      <c r="CG2184">
        <v>-39.436520000000002</v>
      </c>
      <c r="CH2184">
        <v>-35.226469999999999</v>
      </c>
      <c r="CI2184">
        <v>-29.777370000000001</v>
      </c>
      <c r="CJ2184">
        <v>31.535029999999999</v>
      </c>
      <c r="CK2184">
        <v>1290.54</v>
      </c>
      <c r="CL2184">
        <v>440.20100000000002</v>
      </c>
      <c r="CM2184">
        <v>113.8832</v>
      </c>
      <c r="CN2184">
        <v>16.718720000000001</v>
      </c>
      <c r="CO2184">
        <v>2.0154420000000002</v>
      </c>
      <c r="CP2184">
        <v>2.5109859999999999</v>
      </c>
      <c r="CQ2184">
        <v>787.29750000000001</v>
      </c>
      <c r="CR2184">
        <v>1430.444</v>
      </c>
      <c r="CS2184">
        <v>1646.8630000000001</v>
      </c>
      <c r="CT2184">
        <v>1041.8779999999999</v>
      </c>
      <c r="CU2184">
        <v>474.2962</v>
      </c>
      <c r="CV2184">
        <v>131.55869999999999</v>
      </c>
      <c r="CW2184">
        <v>85.921120000000002</v>
      </c>
      <c r="CX2184">
        <v>75.255679999999998</v>
      </c>
      <c r="CY2184">
        <v>295.9579</v>
      </c>
      <c r="CZ2184">
        <v>116.354</v>
      </c>
      <c r="DA2184">
        <v>138.75559999999999</v>
      </c>
      <c r="DB2184">
        <v>141.50129999999999</v>
      </c>
      <c r="DC2184">
        <v>311.1438</v>
      </c>
      <c r="DD2184">
        <v>394.18869999999998</v>
      </c>
      <c r="DE2184">
        <v>274.06259999999997</v>
      </c>
      <c r="DF2184">
        <v>364.64859999999999</v>
      </c>
      <c r="DG2184">
        <v>660.17079999999999</v>
      </c>
      <c r="DH2184">
        <v>573.32399999999996</v>
      </c>
      <c r="DI2184">
        <v>406.57530000000003</v>
      </c>
      <c r="DJ2184">
        <v>556.88189999999997</v>
      </c>
      <c r="DK2184">
        <v>450.69749999999999</v>
      </c>
      <c r="DL2184">
        <v>415.6481</v>
      </c>
      <c r="DM2184">
        <v>334.50670000000002</v>
      </c>
      <c r="DN2184">
        <v>351.28719999999998</v>
      </c>
      <c r="DO2184">
        <v>19</v>
      </c>
      <c r="DP2184">
        <v>19</v>
      </c>
    </row>
    <row r="2185" spans="1:120" hidden="1" x14ac:dyDescent="0.25">
      <c r="A2185" t="str">
        <f t="shared" si="34"/>
        <v>sublap_id-SLAP_PGKN_All CBP_44448</v>
      </c>
      <c r="B2185" t="s">
        <v>62</v>
      </c>
      <c r="C2185" t="s">
        <v>279</v>
      </c>
      <c r="D2185" t="s">
        <v>61</v>
      </c>
      <c r="E2185" t="s">
        <v>280</v>
      </c>
      <c r="F2185" t="s">
        <v>61</v>
      </c>
      <c r="G2185" t="s">
        <v>61</v>
      </c>
      <c r="H2185" t="s">
        <v>61</v>
      </c>
      <c r="I2185" t="s">
        <v>61</v>
      </c>
      <c r="J2185" t="s">
        <v>61</v>
      </c>
      <c r="K2185" t="s">
        <v>197</v>
      </c>
      <c r="L2185" s="18">
        <v>44448</v>
      </c>
      <c r="M2185">
        <v>19</v>
      </c>
      <c r="N2185">
        <v>19</v>
      </c>
      <c r="O2185" t="s">
        <v>258</v>
      </c>
      <c r="P2185">
        <v>18</v>
      </c>
      <c r="Q2185">
        <v>18</v>
      </c>
      <c r="R2185">
        <v>0</v>
      </c>
      <c r="S2185">
        <v>0</v>
      </c>
      <c r="T2185">
        <v>0</v>
      </c>
      <c r="U2185">
        <v>0</v>
      </c>
      <c r="V2185">
        <v>0</v>
      </c>
      <c r="W2185">
        <v>280.21300000000002</v>
      </c>
      <c r="X2185">
        <v>292.81</v>
      </c>
      <c r="Y2185">
        <v>280.53199999999998</v>
      </c>
      <c r="Z2185">
        <v>287.63299999999998</v>
      </c>
      <c r="AA2185">
        <v>285.68299999999999</v>
      </c>
      <c r="AB2185">
        <v>313.05500000000001</v>
      </c>
      <c r="AC2185">
        <v>338.887</v>
      </c>
      <c r="AD2185">
        <v>704.59900000000005</v>
      </c>
      <c r="AE2185">
        <v>808.25800000000004</v>
      </c>
      <c r="AF2185">
        <v>867.34400000000005</v>
      </c>
      <c r="AG2185">
        <v>976.57100000000003</v>
      </c>
      <c r="AH2185">
        <v>1021.51</v>
      </c>
      <c r="AI2185">
        <v>1095.769</v>
      </c>
      <c r="AJ2185">
        <v>1176.5619999999999</v>
      </c>
      <c r="AK2185">
        <v>1227.4395</v>
      </c>
      <c r="AL2185">
        <v>1239.9435000000001</v>
      </c>
      <c r="AM2185">
        <v>1258.664</v>
      </c>
      <c r="AN2185">
        <v>1247.7239999999999</v>
      </c>
      <c r="AO2185">
        <v>787.55100000000004</v>
      </c>
      <c r="AP2185">
        <v>1139.626</v>
      </c>
      <c r="AQ2185">
        <v>1088.627</v>
      </c>
      <c r="AR2185">
        <v>611.01199999999994</v>
      </c>
      <c r="AS2185">
        <v>395.34899999999999</v>
      </c>
      <c r="AT2185">
        <v>305.161</v>
      </c>
      <c r="AU2185">
        <v>88</v>
      </c>
      <c r="AV2185">
        <v>85</v>
      </c>
      <c r="AW2185">
        <v>83.5</v>
      </c>
      <c r="AX2185">
        <v>82</v>
      </c>
      <c r="AY2185">
        <v>80</v>
      </c>
      <c r="AZ2185">
        <v>79</v>
      </c>
      <c r="BA2185">
        <v>77.5</v>
      </c>
      <c r="BB2185">
        <v>77.5</v>
      </c>
      <c r="BC2185">
        <v>81</v>
      </c>
      <c r="BD2185">
        <v>85</v>
      </c>
      <c r="BE2185">
        <v>90</v>
      </c>
      <c r="BF2185">
        <v>94</v>
      </c>
      <c r="BG2185">
        <v>98.5</v>
      </c>
      <c r="BH2185">
        <v>103</v>
      </c>
      <c r="BI2185">
        <v>106</v>
      </c>
      <c r="BJ2185">
        <v>108</v>
      </c>
      <c r="BK2185">
        <v>109</v>
      </c>
      <c r="BL2185">
        <v>108</v>
      </c>
      <c r="BM2185">
        <v>106</v>
      </c>
      <c r="BN2185">
        <v>103</v>
      </c>
      <c r="BO2185">
        <v>99</v>
      </c>
      <c r="BP2185">
        <v>95.5</v>
      </c>
      <c r="BQ2185">
        <v>92.5</v>
      </c>
      <c r="BR2185">
        <v>91</v>
      </c>
      <c r="BS2185">
        <v>26.803059999999999</v>
      </c>
      <c r="BT2185">
        <v>-4.1465E-3</v>
      </c>
      <c r="BU2185">
        <v>12.81724</v>
      </c>
      <c r="BV2185">
        <v>8.7784499999999994</v>
      </c>
      <c r="BW2185">
        <v>8.2793159999999997</v>
      </c>
      <c r="BX2185">
        <v>9.3499689999999998</v>
      </c>
      <c r="BY2185">
        <v>46.1355</v>
      </c>
      <c r="BZ2185">
        <v>-34.125439999999998</v>
      </c>
      <c r="CA2185">
        <v>-41.243209999999998</v>
      </c>
      <c r="CB2185">
        <v>-0.48356440000000001</v>
      </c>
      <c r="CC2185">
        <v>-12.967180000000001</v>
      </c>
      <c r="CD2185">
        <v>20.334070000000001</v>
      </c>
      <c r="CE2185">
        <v>-4.082732</v>
      </c>
      <c r="CF2185">
        <v>-28.487490000000001</v>
      </c>
      <c r="CG2185">
        <v>-60.273380000000003</v>
      </c>
      <c r="CH2185">
        <v>-67.630700000000004</v>
      </c>
      <c r="CI2185">
        <v>-91.010189999999994</v>
      </c>
      <c r="CJ2185">
        <v>-100.6148</v>
      </c>
      <c r="CK2185">
        <v>316.47829999999999</v>
      </c>
      <c r="CL2185">
        <v>-80.84751</v>
      </c>
      <c r="CM2185">
        <v>-193.05950000000001</v>
      </c>
      <c r="CN2185">
        <v>-63.89622</v>
      </c>
      <c r="CO2185">
        <v>-43.8825</v>
      </c>
      <c r="CP2185">
        <v>-21.93891</v>
      </c>
      <c r="CQ2185">
        <v>106.3601</v>
      </c>
      <c r="CR2185">
        <v>70.174220000000005</v>
      </c>
      <c r="CS2185">
        <v>51.167180000000002</v>
      </c>
      <c r="CT2185">
        <v>70.293139999999994</v>
      </c>
      <c r="CU2185">
        <v>30.305230000000002</v>
      </c>
      <c r="CV2185">
        <v>56.047600000000003</v>
      </c>
      <c r="CW2185">
        <v>509.97570000000002</v>
      </c>
      <c r="CX2185">
        <v>254.38480000000001</v>
      </c>
      <c r="CY2185">
        <v>322.05930000000001</v>
      </c>
      <c r="CZ2185">
        <v>226.72319999999999</v>
      </c>
      <c r="DA2185">
        <v>309.8655</v>
      </c>
      <c r="DB2185">
        <v>123.6448</v>
      </c>
      <c r="DC2185">
        <v>128.15950000000001</v>
      </c>
      <c r="DD2185">
        <v>94.840590000000006</v>
      </c>
      <c r="DE2185">
        <v>87.830029999999994</v>
      </c>
      <c r="DF2185">
        <v>70.566029999999998</v>
      </c>
      <c r="DG2185">
        <v>55.238509999999998</v>
      </c>
      <c r="DH2185">
        <v>70.063760000000002</v>
      </c>
      <c r="DI2185">
        <v>61.647089999999999</v>
      </c>
      <c r="DJ2185">
        <v>274.41739999999999</v>
      </c>
      <c r="DK2185">
        <v>812.88900000000001</v>
      </c>
      <c r="DL2185">
        <v>260.16609999999997</v>
      </c>
      <c r="DM2185">
        <v>36.736579999999996</v>
      </c>
      <c r="DN2185">
        <v>19.085889999999999</v>
      </c>
      <c r="DO2185">
        <v>19</v>
      </c>
      <c r="DP2185">
        <v>19</v>
      </c>
    </row>
    <row r="2186" spans="1:120" hidden="1" x14ac:dyDescent="0.25">
      <c r="A2186" t="str">
        <f t="shared" si="34"/>
        <v>Industry_Type-7. Institutional/Government_All CBP_44448</v>
      </c>
      <c r="B2186" t="s">
        <v>62</v>
      </c>
      <c r="C2186" t="s">
        <v>208</v>
      </c>
      <c r="D2186" t="s">
        <v>61</v>
      </c>
      <c r="E2186" t="s">
        <v>61</v>
      </c>
      <c r="F2186" t="s">
        <v>61</v>
      </c>
      <c r="G2186" t="s">
        <v>35</v>
      </c>
      <c r="H2186" t="s">
        <v>61</v>
      </c>
      <c r="I2186" t="s">
        <v>61</v>
      </c>
      <c r="J2186" t="s">
        <v>61</v>
      </c>
      <c r="K2186" t="s">
        <v>197</v>
      </c>
      <c r="L2186" s="18">
        <v>44448</v>
      </c>
      <c r="M2186">
        <v>18</v>
      </c>
      <c r="N2186">
        <v>21</v>
      </c>
      <c r="O2186" t="s">
        <v>258</v>
      </c>
      <c r="P2186">
        <v>3</v>
      </c>
      <c r="Q2186">
        <v>3</v>
      </c>
      <c r="R2186">
        <v>0</v>
      </c>
      <c r="S2186">
        <v>0</v>
      </c>
      <c r="T2186">
        <v>1</v>
      </c>
      <c r="U2186">
        <v>0</v>
      </c>
      <c r="V2186">
        <v>1</v>
      </c>
      <c r="W2186">
        <v>29.72</v>
      </c>
      <c r="X2186">
        <v>29.76</v>
      </c>
      <c r="Y2186">
        <v>29.84</v>
      </c>
      <c r="Z2186">
        <v>29.84</v>
      </c>
      <c r="AA2186">
        <v>29.64</v>
      </c>
      <c r="AB2186">
        <v>29.76</v>
      </c>
      <c r="AC2186">
        <v>29.72</v>
      </c>
      <c r="AD2186">
        <v>45.8</v>
      </c>
      <c r="AE2186">
        <v>61.92</v>
      </c>
      <c r="AF2186">
        <v>75.28</v>
      </c>
      <c r="AG2186">
        <v>114.76</v>
      </c>
      <c r="AH2186">
        <v>124.76</v>
      </c>
      <c r="AI2186">
        <v>132.91999999999999</v>
      </c>
      <c r="AJ2186">
        <v>137.47999999999999</v>
      </c>
      <c r="AK2186">
        <v>130.04</v>
      </c>
      <c r="AL2186">
        <v>128.72</v>
      </c>
      <c r="AM2186">
        <v>126.32</v>
      </c>
      <c r="AN2186">
        <v>124.2</v>
      </c>
      <c r="AO2186">
        <v>121.24</v>
      </c>
      <c r="AP2186">
        <v>116.08</v>
      </c>
      <c r="AQ2186">
        <v>114.44</v>
      </c>
      <c r="AR2186">
        <v>92.8</v>
      </c>
      <c r="AS2186">
        <v>34.08</v>
      </c>
      <c r="AT2186">
        <v>29.8</v>
      </c>
      <c r="AU2186">
        <v>64</v>
      </c>
      <c r="AV2186">
        <v>61.5</v>
      </c>
      <c r="AW2186">
        <v>61</v>
      </c>
      <c r="AX2186">
        <v>60.166666999999997</v>
      </c>
      <c r="AY2186">
        <v>60.5</v>
      </c>
      <c r="AZ2186">
        <v>59.5</v>
      </c>
      <c r="BA2186">
        <v>58.833333000000003</v>
      </c>
      <c r="BB2186">
        <v>59.833333000000003</v>
      </c>
      <c r="BC2186">
        <v>62.833333000000003</v>
      </c>
      <c r="BD2186">
        <v>66</v>
      </c>
      <c r="BE2186">
        <v>70.666667000000004</v>
      </c>
      <c r="BF2186">
        <v>76.833332999999996</v>
      </c>
      <c r="BG2186">
        <v>84</v>
      </c>
      <c r="BH2186">
        <v>83.833332999999996</v>
      </c>
      <c r="BI2186">
        <v>82.5</v>
      </c>
      <c r="BJ2186">
        <v>78.833332999999996</v>
      </c>
      <c r="BK2186">
        <v>76.833332999999996</v>
      </c>
      <c r="BL2186">
        <v>76.666667000000004</v>
      </c>
      <c r="BM2186">
        <v>73.666667000000004</v>
      </c>
      <c r="BN2186">
        <v>71</v>
      </c>
      <c r="BO2186">
        <v>68.166667000000004</v>
      </c>
      <c r="BP2186">
        <v>67.166667000000004</v>
      </c>
      <c r="BQ2186">
        <v>66.166667000000004</v>
      </c>
      <c r="BR2186">
        <v>65.333332999999996</v>
      </c>
      <c r="BS2186">
        <v>0</v>
      </c>
      <c r="BT2186">
        <v>0</v>
      </c>
      <c r="BU2186">
        <v>0</v>
      </c>
      <c r="BV2186">
        <v>0</v>
      </c>
      <c r="BW2186">
        <v>0</v>
      </c>
      <c r="BX2186">
        <v>0</v>
      </c>
      <c r="BY2186">
        <v>0</v>
      </c>
      <c r="BZ2186">
        <v>0</v>
      </c>
      <c r="CA2186">
        <v>0</v>
      </c>
      <c r="CB2186">
        <v>0</v>
      </c>
      <c r="CC2186">
        <v>0</v>
      </c>
      <c r="CD2186">
        <v>0</v>
      </c>
      <c r="CE2186">
        <v>0</v>
      </c>
      <c r="CF2186">
        <v>0</v>
      </c>
      <c r="CG2186">
        <v>0</v>
      </c>
      <c r="CH2186">
        <v>0</v>
      </c>
      <c r="CI2186">
        <v>0</v>
      </c>
      <c r="CJ2186">
        <v>0</v>
      </c>
      <c r="CK2186">
        <v>0</v>
      </c>
      <c r="CL2186">
        <v>0</v>
      </c>
      <c r="CM2186">
        <v>0</v>
      </c>
      <c r="CN2186">
        <v>0</v>
      </c>
      <c r="CO2186">
        <v>0</v>
      </c>
      <c r="CP2186">
        <v>0</v>
      </c>
      <c r="CQ2186">
        <v>6.2868999999999994E-2</v>
      </c>
      <c r="CR2186">
        <v>5.4808599999999999E-2</v>
      </c>
      <c r="CS2186">
        <v>6.2804299999999993E-2</v>
      </c>
      <c r="CT2186">
        <v>6.17522E-2</v>
      </c>
      <c r="CU2186">
        <v>6.3506300000000002E-2</v>
      </c>
      <c r="CV2186">
        <v>1.99973</v>
      </c>
      <c r="CW2186">
        <v>4.3540010000000002</v>
      </c>
      <c r="CX2186">
        <v>2.1180140000000001</v>
      </c>
      <c r="CY2186">
        <v>2.453541</v>
      </c>
      <c r="CZ2186">
        <v>1.7578800000000001</v>
      </c>
      <c r="DA2186">
        <v>4.7860319999999996</v>
      </c>
      <c r="DB2186">
        <v>1.6221380000000001</v>
      </c>
      <c r="DC2186">
        <v>2.3559760000000001</v>
      </c>
      <c r="DD2186">
        <v>1.9200919999999999</v>
      </c>
      <c r="DE2186">
        <v>1.517126</v>
      </c>
      <c r="DF2186">
        <v>1.492292</v>
      </c>
      <c r="DG2186">
        <v>1.5572999999999999</v>
      </c>
      <c r="DH2186">
        <v>2.25597</v>
      </c>
      <c r="DI2186">
        <v>2.360503</v>
      </c>
      <c r="DJ2186">
        <v>12.339499999999999</v>
      </c>
      <c r="DK2186">
        <v>12.35384</v>
      </c>
      <c r="DL2186">
        <v>10.56767</v>
      </c>
      <c r="DM2186">
        <v>0.59779700000000002</v>
      </c>
      <c r="DN2186">
        <v>0.17302719999999999</v>
      </c>
      <c r="DO2186">
        <v>18</v>
      </c>
      <c r="DP2186">
        <v>21</v>
      </c>
    </row>
    <row r="2187" spans="1:120" hidden="1" x14ac:dyDescent="0.25">
      <c r="A2187" t="str">
        <f t="shared" si="34"/>
        <v>LCA-Sierra_All CBP_44448</v>
      </c>
      <c r="B2187" t="s">
        <v>62</v>
      </c>
      <c r="C2187" t="s">
        <v>206</v>
      </c>
      <c r="D2187" t="s">
        <v>34</v>
      </c>
      <c r="E2187" t="s">
        <v>61</v>
      </c>
      <c r="F2187" t="s">
        <v>61</v>
      </c>
      <c r="G2187" t="s">
        <v>61</v>
      </c>
      <c r="H2187" t="s">
        <v>61</v>
      </c>
      <c r="I2187" t="s">
        <v>61</v>
      </c>
      <c r="J2187" t="s">
        <v>61</v>
      </c>
      <c r="K2187" t="s">
        <v>197</v>
      </c>
      <c r="L2187" s="18">
        <v>44448</v>
      </c>
      <c r="M2187">
        <v>19</v>
      </c>
      <c r="N2187">
        <v>19</v>
      </c>
      <c r="O2187" t="s">
        <v>258</v>
      </c>
      <c r="P2187">
        <v>35</v>
      </c>
      <c r="Q2187">
        <v>34</v>
      </c>
      <c r="R2187">
        <v>0</v>
      </c>
      <c r="S2187">
        <v>0</v>
      </c>
      <c r="T2187">
        <v>0</v>
      </c>
      <c r="U2187">
        <v>0</v>
      </c>
      <c r="V2187">
        <v>0</v>
      </c>
      <c r="W2187">
        <v>731.39809000000002</v>
      </c>
      <c r="X2187">
        <v>793.71352999999999</v>
      </c>
      <c r="Y2187">
        <v>776.63003000000003</v>
      </c>
      <c r="Z2187">
        <v>763.75188000000003</v>
      </c>
      <c r="AA2187">
        <v>780.84382000000005</v>
      </c>
      <c r="AB2187">
        <v>851.25662</v>
      </c>
      <c r="AC2187">
        <v>786.67183999999997</v>
      </c>
      <c r="AD2187">
        <v>891.03720999999996</v>
      </c>
      <c r="AE2187">
        <v>1247.0613000000001</v>
      </c>
      <c r="AF2187">
        <v>1346.8268</v>
      </c>
      <c r="AG2187">
        <v>1241.0546999999999</v>
      </c>
      <c r="AH2187">
        <v>1322.0374999999999</v>
      </c>
      <c r="AI2187">
        <v>1424.3300999999999</v>
      </c>
      <c r="AJ2187">
        <v>1493.3532</v>
      </c>
      <c r="AK2187">
        <v>1545.0704000000001</v>
      </c>
      <c r="AL2187">
        <v>1576.1271999999999</v>
      </c>
      <c r="AM2187">
        <v>1566.6865</v>
      </c>
      <c r="AN2187">
        <v>1545.0050000000001</v>
      </c>
      <c r="AO2187">
        <v>1338.7943</v>
      </c>
      <c r="AP2187">
        <v>1565.761</v>
      </c>
      <c r="AQ2187">
        <v>1327.4028000000001</v>
      </c>
      <c r="AR2187">
        <v>1127.8081</v>
      </c>
      <c r="AS2187">
        <v>887.97162000000003</v>
      </c>
      <c r="AT2187">
        <v>776.17029000000002</v>
      </c>
      <c r="AU2187">
        <v>74.75</v>
      </c>
      <c r="AV2187">
        <v>75.352941000000001</v>
      </c>
      <c r="AW2187">
        <v>73.764706000000004</v>
      </c>
      <c r="AX2187">
        <v>73.25</v>
      </c>
      <c r="AY2187">
        <v>71.720588000000006</v>
      </c>
      <c r="AZ2187">
        <v>69.823528999999994</v>
      </c>
      <c r="BA2187">
        <v>69.926471000000006</v>
      </c>
      <c r="BB2187">
        <v>70.073528999999994</v>
      </c>
      <c r="BC2187">
        <v>74.073528999999994</v>
      </c>
      <c r="BD2187">
        <v>80.220588000000006</v>
      </c>
      <c r="BE2187">
        <v>85.014706000000004</v>
      </c>
      <c r="BF2187">
        <v>88.867647000000005</v>
      </c>
      <c r="BG2187">
        <v>92.75</v>
      </c>
      <c r="BH2187">
        <v>94.044117999999997</v>
      </c>
      <c r="BI2187">
        <v>96.014706000000004</v>
      </c>
      <c r="BJ2187">
        <v>97.367647000000005</v>
      </c>
      <c r="BK2187">
        <v>97.220588000000006</v>
      </c>
      <c r="BL2187">
        <v>95.588234999999997</v>
      </c>
      <c r="BM2187">
        <v>93.191175999999999</v>
      </c>
      <c r="BN2187">
        <v>88.382352999999995</v>
      </c>
      <c r="BO2187">
        <v>82.897058999999999</v>
      </c>
      <c r="BP2187">
        <v>79.647058999999999</v>
      </c>
      <c r="BQ2187">
        <v>75.25</v>
      </c>
      <c r="BR2187">
        <v>73.691175999999999</v>
      </c>
      <c r="BS2187">
        <v>-51.502020000000002</v>
      </c>
      <c r="BT2187">
        <v>-74.111019999999996</v>
      </c>
      <c r="BU2187">
        <v>-77.768029999999996</v>
      </c>
      <c r="BV2187">
        <v>-78.189670000000007</v>
      </c>
      <c r="BW2187">
        <v>-45.382480000000001</v>
      </c>
      <c r="BX2187">
        <v>-34.753070000000001</v>
      </c>
      <c r="BY2187">
        <v>62.037170000000003</v>
      </c>
      <c r="BZ2187">
        <v>91.762469999999993</v>
      </c>
      <c r="CA2187">
        <v>-46.69238</v>
      </c>
      <c r="CB2187">
        <v>-32.959530000000001</v>
      </c>
      <c r="CC2187">
        <v>53.216250000000002</v>
      </c>
      <c r="CD2187">
        <v>20.51652</v>
      </c>
      <c r="CE2187">
        <v>-5.6861519999999999</v>
      </c>
      <c r="CF2187">
        <v>-32.2883</v>
      </c>
      <c r="CG2187">
        <v>-34.077120000000001</v>
      </c>
      <c r="CH2187">
        <v>-6.9671110000000001</v>
      </c>
      <c r="CI2187">
        <v>-6.4874169999999998</v>
      </c>
      <c r="CJ2187">
        <v>-8.4954809999999998</v>
      </c>
      <c r="CK2187">
        <v>312.36630000000002</v>
      </c>
      <c r="CL2187">
        <v>-33.280380000000001</v>
      </c>
      <c r="CM2187">
        <v>-49.927880000000002</v>
      </c>
      <c r="CN2187">
        <v>-77.891080000000002</v>
      </c>
      <c r="CO2187">
        <v>-57.236930000000001</v>
      </c>
      <c r="CP2187">
        <v>-83.283680000000004</v>
      </c>
      <c r="CQ2187">
        <v>242.2484</v>
      </c>
      <c r="CR2187">
        <v>148.46889999999999</v>
      </c>
      <c r="CS2187">
        <v>207.15549999999999</v>
      </c>
      <c r="CT2187">
        <v>163.15710000000001</v>
      </c>
      <c r="CU2187">
        <v>131.5043</v>
      </c>
      <c r="CV2187">
        <v>129.70859999999999</v>
      </c>
      <c r="CW2187">
        <v>112.914</v>
      </c>
      <c r="CX2187">
        <v>142.54769999999999</v>
      </c>
      <c r="CY2187">
        <v>176.50909999999999</v>
      </c>
      <c r="CZ2187">
        <v>304.3519</v>
      </c>
      <c r="DA2187">
        <v>290.36020000000002</v>
      </c>
      <c r="DB2187">
        <v>135.84289999999999</v>
      </c>
      <c r="DC2187">
        <v>61.54627</v>
      </c>
      <c r="DD2187">
        <v>71.11054</v>
      </c>
      <c r="DE2187">
        <v>84.074600000000004</v>
      </c>
      <c r="DF2187">
        <v>137.37260000000001</v>
      </c>
      <c r="DG2187">
        <v>216.97800000000001</v>
      </c>
      <c r="DH2187">
        <v>305.8</v>
      </c>
      <c r="DI2187">
        <v>271.54329999999999</v>
      </c>
      <c r="DJ2187">
        <v>282.42129999999997</v>
      </c>
      <c r="DK2187">
        <v>289.43029999999999</v>
      </c>
      <c r="DL2187">
        <v>280.49579999999997</v>
      </c>
      <c r="DM2187">
        <v>187.2833</v>
      </c>
      <c r="DN2187">
        <v>200.4288</v>
      </c>
      <c r="DO2187">
        <v>19</v>
      </c>
      <c r="DP2187">
        <v>19</v>
      </c>
    </row>
    <row r="2188" spans="1:120" hidden="1" x14ac:dyDescent="0.25">
      <c r="A2188" t="str">
        <f t="shared" si="34"/>
        <v>sublap_id-SLAP_PGF1_All CBP_44448</v>
      </c>
      <c r="B2188" t="s">
        <v>62</v>
      </c>
      <c r="C2188" t="s">
        <v>289</v>
      </c>
      <c r="D2188" t="s">
        <v>61</v>
      </c>
      <c r="E2188" t="s">
        <v>290</v>
      </c>
      <c r="F2188" t="s">
        <v>61</v>
      </c>
      <c r="G2188" t="s">
        <v>61</v>
      </c>
      <c r="H2188" t="s">
        <v>61</v>
      </c>
      <c r="I2188" t="s">
        <v>61</v>
      </c>
      <c r="J2188" t="s">
        <v>61</v>
      </c>
      <c r="K2188" t="s">
        <v>197</v>
      </c>
      <c r="L2188" s="18">
        <v>44448</v>
      </c>
      <c r="M2188">
        <v>19</v>
      </c>
      <c r="N2188">
        <v>19</v>
      </c>
      <c r="O2188" t="s">
        <v>258</v>
      </c>
      <c r="P2188">
        <v>92</v>
      </c>
      <c r="Q2188">
        <v>91</v>
      </c>
      <c r="R2188">
        <v>0</v>
      </c>
      <c r="S2188">
        <v>0</v>
      </c>
      <c r="T2188">
        <v>0</v>
      </c>
      <c r="U2188">
        <v>0</v>
      </c>
      <c r="V2188">
        <v>0</v>
      </c>
      <c r="W2188">
        <v>2947.5976000000001</v>
      </c>
      <c r="X2188">
        <v>2799.7</v>
      </c>
      <c r="Y2188">
        <v>2756.1046999999999</v>
      </c>
      <c r="Z2188">
        <v>2749.8485000000001</v>
      </c>
      <c r="AA2188">
        <v>2715.8209999999999</v>
      </c>
      <c r="AB2188">
        <v>2902.2865999999999</v>
      </c>
      <c r="AC2188">
        <v>3109.2764999999999</v>
      </c>
      <c r="AD2188">
        <v>3870.4521</v>
      </c>
      <c r="AE2188">
        <v>4796.4402</v>
      </c>
      <c r="AF2188">
        <v>5248.2861000000003</v>
      </c>
      <c r="AG2188">
        <v>5612.7744000000002</v>
      </c>
      <c r="AH2188">
        <v>5884.4120000000003</v>
      </c>
      <c r="AI2188">
        <v>6089.5092999999997</v>
      </c>
      <c r="AJ2188">
        <v>6235.6139000000003</v>
      </c>
      <c r="AK2188">
        <v>6400.4385000000002</v>
      </c>
      <c r="AL2188">
        <v>6541.8798999999999</v>
      </c>
      <c r="AM2188">
        <v>6615.3252000000002</v>
      </c>
      <c r="AN2188">
        <v>5431.6067000000003</v>
      </c>
      <c r="AO2188">
        <v>4406.7345999999998</v>
      </c>
      <c r="AP2188">
        <v>5456.4058999999997</v>
      </c>
      <c r="AQ2188">
        <v>5670.6337000000003</v>
      </c>
      <c r="AR2188">
        <v>4402.6945999999998</v>
      </c>
      <c r="AS2188">
        <v>3507.7617</v>
      </c>
      <c r="AT2188">
        <v>3107.3384000000001</v>
      </c>
      <c r="AU2188">
        <v>87.170330000000007</v>
      </c>
      <c r="AV2188">
        <v>83.890110000000007</v>
      </c>
      <c r="AW2188">
        <v>81.917581999999996</v>
      </c>
      <c r="AX2188">
        <v>80.890110000000007</v>
      </c>
      <c r="AY2188">
        <v>78.120879000000002</v>
      </c>
      <c r="AZ2188">
        <v>76.181319000000002</v>
      </c>
      <c r="BA2188">
        <v>75.164834999999997</v>
      </c>
      <c r="BB2188">
        <v>74.703297000000006</v>
      </c>
      <c r="BC2188">
        <v>77.054945000000004</v>
      </c>
      <c r="BD2188">
        <v>81.093406999999999</v>
      </c>
      <c r="BE2188">
        <v>87.994505000000004</v>
      </c>
      <c r="BF2188">
        <v>92.505494999999996</v>
      </c>
      <c r="BG2188">
        <v>96.945054999999996</v>
      </c>
      <c r="BH2188">
        <v>99.857142999999994</v>
      </c>
      <c r="BI2188">
        <v>102.30768999999999</v>
      </c>
      <c r="BJ2188">
        <v>103.76374</v>
      </c>
      <c r="BK2188">
        <v>104.56044</v>
      </c>
      <c r="BL2188">
        <v>104.81319000000001</v>
      </c>
      <c r="BM2188">
        <v>104.13736</v>
      </c>
      <c r="BN2188">
        <v>101.52198</v>
      </c>
      <c r="BO2188">
        <v>98.478021999999996</v>
      </c>
      <c r="BP2188">
        <v>94.137362999999993</v>
      </c>
      <c r="BQ2188">
        <v>90.813186999999999</v>
      </c>
      <c r="BR2188">
        <v>87.967033000000001</v>
      </c>
      <c r="BS2188">
        <v>-401.05900000000003</v>
      </c>
      <c r="BT2188">
        <v>66.22672</v>
      </c>
      <c r="BU2188">
        <v>76.721180000000004</v>
      </c>
      <c r="BV2188">
        <v>46.822749999999999</v>
      </c>
      <c r="BW2188">
        <v>81.255290000000002</v>
      </c>
      <c r="BX2188">
        <v>86.419790000000006</v>
      </c>
      <c r="BY2188">
        <v>119.7551</v>
      </c>
      <c r="BZ2188">
        <v>-41.047939999999997</v>
      </c>
      <c r="CA2188">
        <v>-167.73169999999999</v>
      </c>
      <c r="CB2188">
        <v>-173.97819999999999</v>
      </c>
      <c r="CC2188">
        <v>-134.66800000000001</v>
      </c>
      <c r="CD2188">
        <v>-107.13500000000001</v>
      </c>
      <c r="CE2188">
        <v>-30.231269999999999</v>
      </c>
      <c r="CF2188">
        <v>-25.594380000000001</v>
      </c>
      <c r="CG2188">
        <v>-34.364260000000002</v>
      </c>
      <c r="CH2188">
        <v>-134.95050000000001</v>
      </c>
      <c r="CI2188">
        <v>-189.2671</v>
      </c>
      <c r="CJ2188">
        <v>939.3895</v>
      </c>
      <c r="CK2188">
        <v>1766.3</v>
      </c>
      <c r="CL2188">
        <v>502.74189999999999</v>
      </c>
      <c r="CM2188">
        <v>-107.00020000000001</v>
      </c>
      <c r="CN2188">
        <v>-113.8746</v>
      </c>
      <c r="CO2188">
        <v>-208.1618</v>
      </c>
      <c r="CP2188">
        <v>-167.13759999999999</v>
      </c>
      <c r="CQ2188">
        <v>5353.39</v>
      </c>
      <c r="CR2188">
        <v>648.94979999999998</v>
      </c>
      <c r="CS2188">
        <v>614.58159999999998</v>
      </c>
      <c r="CT2188">
        <v>551.98019999999997</v>
      </c>
      <c r="CU2188">
        <v>560.26059999999995</v>
      </c>
      <c r="CV2188">
        <v>849.6268</v>
      </c>
      <c r="CW2188">
        <v>351.09300000000002</v>
      </c>
      <c r="CX2188">
        <v>597.23389999999995</v>
      </c>
      <c r="CY2188">
        <v>712.91070000000002</v>
      </c>
      <c r="CZ2188">
        <v>732.08839999999998</v>
      </c>
      <c r="DA2188">
        <v>1278.22</v>
      </c>
      <c r="DB2188">
        <v>1031.4190000000001</v>
      </c>
      <c r="DC2188">
        <v>1267.519</v>
      </c>
      <c r="DD2188">
        <v>1119.0409999999999</v>
      </c>
      <c r="DE2188">
        <v>1194.152</v>
      </c>
      <c r="DF2188">
        <v>1229.039</v>
      </c>
      <c r="DG2188">
        <v>1490.7080000000001</v>
      </c>
      <c r="DH2188">
        <v>1629.46</v>
      </c>
      <c r="DI2188">
        <v>1866.4929999999999</v>
      </c>
      <c r="DJ2188">
        <v>2832.3139999999999</v>
      </c>
      <c r="DK2188">
        <v>2756.723</v>
      </c>
      <c r="DL2188">
        <v>2842.5279999999998</v>
      </c>
      <c r="DM2188">
        <v>2994.3249999999998</v>
      </c>
      <c r="DN2188">
        <v>2823.9450000000002</v>
      </c>
      <c r="DO2188">
        <v>19</v>
      </c>
      <c r="DP2188">
        <v>19</v>
      </c>
    </row>
    <row r="2189" spans="1:120" hidden="1" x14ac:dyDescent="0.25">
      <c r="A2189" t="str">
        <f t="shared" si="34"/>
        <v>Aggregator-Blue Zone Resources, LLC_All CBP_44448</v>
      </c>
      <c r="B2189" t="s">
        <v>62</v>
      </c>
      <c r="C2189" t="s">
        <v>261</v>
      </c>
      <c r="D2189" t="s">
        <v>61</v>
      </c>
      <c r="E2189" t="s">
        <v>61</v>
      </c>
      <c r="F2189" t="s">
        <v>262</v>
      </c>
      <c r="G2189" t="s">
        <v>61</v>
      </c>
      <c r="H2189" t="s">
        <v>61</v>
      </c>
      <c r="I2189" t="s">
        <v>61</v>
      </c>
      <c r="J2189" t="s">
        <v>61</v>
      </c>
      <c r="K2189" t="s">
        <v>197</v>
      </c>
      <c r="L2189" s="18">
        <v>44448</v>
      </c>
      <c r="M2189">
        <v>18</v>
      </c>
      <c r="N2189">
        <v>21</v>
      </c>
      <c r="O2189" t="s">
        <v>258</v>
      </c>
      <c r="P2189">
        <v>6</v>
      </c>
      <c r="Q2189">
        <v>5</v>
      </c>
      <c r="R2189">
        <v>0</v>
      </c>
      <c r="S2189">
        <v>0</v>
      </c>
      <c r="T2189">
        <v>1</v>
      </c>
      <c r="U2189">
        <v>0</v>
      </c>
      <c r="V2189">
        <v>1</v>
      </c>
      <c r="W2189">
        <v>1898.3964000000001</v>
      </c>
      <c r="X2189">
        <v>1985.0147999999999</v>
      </c>
      <c r="Y2189">
        <v>1989.15</v>
      </c>
      <c r="Z2189">
        <v>1988.7180000000001</v>
      </c>
      <c r="AA2189">
        <v>1986.1235999999999</v>
      </c>
      <c r="AB2189">
        <v>1946.8188</v>
      </c>
      <c r="AC2189">
        <v>1918.8252</v>
      </c>
      <c r="AD2189">
        <v>1916.8992000000001</v>
      </c>
      <c r="AE2189">
        <v>1921.4556</v>
      </c>
      <c r="AF2189">
        <v>1911.048</v>
      </c>
      <c r="AG2189">
        <v>1692.546</v>
      </c>
      <c r="AH2189">
        <v>1349.8368</v>
      </c>
      <c r="AI2189">
        <v>1058.4816000000001</v>
      </c>
      <c r="AJ2189">
        <v>1327.1916000000001</v>
      </c>
      <c r="AK2189">
        <v>1313.1708000000001</v>
      </c>
      <c r="AL2189">
        <v>1358.298</v>
      </c>
      <c r="AM2189">
        <v>1375.4256</v>
      </c>
      <c r="AN2189">
        <v>1328.9580000000001</v>
      </c>
      <c r="AO2189">
        <v>1344.7092</v>
      </c>
      <c r="AP2189">
        <v>1331.8044</v>
      </c>
      <c r="AQ2189">
        <v>1331.568</v>
      </c>
      <c r="AR2189">
        <v>1628.106</v>
      </c>
      <c r="AS2189">
        <v>1665.9756</v>
      </c>
      <c r="AT2189">
        <v>1631.8476000000001</v>
      </c>
      <c r="AU2189">
        <v>59.5</v>
      </c>
      <c r="AV2189">
        <v>59</v>
      </c>
      <c r="AW2189">
        <v>58.8</v>
      </c>
      <c r="AX2189">
        <v>58.8</v>
      </c>
      <c r="AY2189">
        <v>59</v>
      </c>
      <c r="AZ2189">
        <v>58.9</v>
      </c>
      <c r="BA2189">
        <v>58.9</v>
      </c>
      <c r="BB2189">
        <v>58.4</v>
      </c>
      <c r="BC2189">
        <v>59.5</v>
      </c>
      <c r="BD2189">
        <v>60.9</v>
      </c>
      <c r="BE2189">
        <v>63.9</v>
      </c>
      <c r="BF2189">
        <v>66.099999999999994</v>
      </c>
      <c r="BG2189">
        <v>68.2</v>
      </c>
      <c r="BH2189">
        <v>67.900000000000006</v>
      </c>
      <c r="BI2189">
        <v>67.900000000000006</v>
      </c>
      <c r="BJ2189">
        <v>66.900000000000006</v>
      </c>
      <c r="BK2189">
        <v>65.599999999999994</v>
      </c>
      <c r="BL2189">
        <v>64.5</v>
      </c>
      <c r="BM2189">
        <v>63.3</v>
      </c>
      <c r="BN2189">
        <v>61.5</v>
      </c>
      <c r="BO2189">
        <v>60.5</v>
      </c>
      <c r="BP2189">
        <v>60.1</v>
      </c>
      <c r="BQ2189">
        <v>60</v>
      </c>
      <c r="BR2189">
        <v>59.8</v>
      </c>
      <c r="BS2189">
        <v>0</v>
      </c>
      <c r="BT2189">
        <v>0</v>
      </c>
      <c r="BU2189">
        <v>0</v>
      </c>
      <c r="BV2189">
        <v>0</v>
      </c>
      <c r="BW2189">
        <v>0</v>
      </c>
      <c r="BX2189">
        <v>0</v>
      </c>
      <c r="BY2189">
        <v>0</v>
      </c>
      <c r="BZ2189">
        <v>0</v>
      </c>
      <c r="CA2189">
        <v>0</v>
      </c>
      <c r="CB2189">
        <v>0</v>
      </c>
      <c r="CC2189">
        <v>0</v>
      </c>
      <c r="CD2189">
        <v>0</v>
      </c>
      <c r="CE2189">
        <v>0</v>
      </c>
      <c r="CF2189">
        <v>0</v>
      </c>
      <c r="CG2189">
        <v>0</v>
      </c>
      <c r="CH2189">
        <v>0</v>
      </c>
      <c r="CI2189">
        <v>0</v>
      </c>
      <c r="CJ2189">
        <v>0</v>
      </c>
      <c r="CK2189">
        <v>0</v>
      </c>
      <c r="CL2189">
        <v>0</v>
      </c>
      <c r="CM2189">
        <v>0</v>
      </c>
      <c r="CN2189">
        <v>0</v>
      </c>
      <c r="CO2189">
        <v>0</v>
      </c>
      <c r="CP2189">
        <v>0</v>
      </c>
      <c r="CQ2189">
        <v>1400.3420000000001</v>
      </c>
      <c r="CR2189">
        <v>303.57209999999998</v>
      </c>
      <c r="CS2189">
        <v>293.6696</v>
      </c>
      <c r="CT2189">
        <v>295.1678</v>
      </c>
      <c r="CU2189">
        <v>276.27569999999997</v>
      </c>
      <c r="CV2189">
        <v>347.80849999999998</v>
      </c>
      <c r="CW2189">
        <v>352.86720000000003</v>
      </c>
      <c r="CX2189">
        <v>194.58170000000001</v>
      </c>
      <c r="CY2189">
        <v>371.64030000000002</v>
      </c>
      <c r="CZ2189">
        <v>1363.6089999999999</v>
      </c>
      <c r="DA2189">
        <v>3357.7260000000001</v>
      </c>
      <c r="DB2189">
        <v>3794.846</v>
      </c>
      <c r="DC2189">
        <v>4333.1239999999998</v>
      </c>
      <c r="DD2189">
        <v>3256.87</v>
      </c>
      <c r="DE2189">
        <v>2954.2130000000002</v>
      </c>
      <c r="DF2189">
        <v>2583.806</v>
      </c>
      <c r="DG2189">
        <v>2194.6579999999999</v>
      </c>
      <c r="DH2189">
        <v>2339.62</v>
      </c>
      <c r="DI2189">
        <v>2803.7710000000002</v>
      </c>
      <c r="DJ2189">
        <v>2896.895</v>
      </c>
      <c r="DK2189">
        <v>3543.0189999999998</v>
      </c>
      <c r="DL2189">
        <v>3457.5059999999999</v>
      </c>
      <c r="DM2189">
        <v>3063.5729999999999</v>
      </c>
      <c r="DN2189">
        <v>3583.9250000000002</v>
      </c>
      <c r="DO2189">
        <v>18</v>
      </c>
      <c r="DP2189">
        <v>21</v>
      </c>
    </row>
    <row r="2190" spans="1:120" hidden="1" x14ac:dyDescent="0.25">
      <c r="A2190" t="str">
        <f t="shared" si="34"/>
        <v>sublap_id-SLAP_PGNB_All CBP_44448</v>
      </c>
      <c r="B2190" t="s">
        <v>62</v>
      </c>
      <c r="C2190" t="s">
        <v>295</v>
      </c>
      <c r="D2190" t="s">
        <v>61</v>
      </c>
      <c r="E2190" t="s">
        <v>296</v>
      </c>
      <c r="F2190" t="s">
        <v>61</v>
      </c>
      <c r="G2190" t="s">
        <v>61</v>
      </c>
      <c r="H2190" t="s">
        <v>61</v>
      </c>
      <c r="I2190" t="s">
        <v>61</v>
      </c>
      <c r="J2190" t="s">
        <v>61</v>
      </c>
      <c r="K2190" t="s">
        <v>197</v>
      </c>
      <c r="L2190" s="18">
        <v>44448</v>
      </c>
      <c r="M2190">
        <v>19</v>
      </c>
      <c r="N2190">
        <v>19</v>
      </c>
      <c r="O2190" t="s">
        <v>258</v>
      </c>
      <c r="P2190">
        <v>15</v>
      </c>
      <c r="Q2190">
        <v>15</v>
      </c>
      <c r="R2190">
        <v>0</v>
      </c>
      <c r="S2190">
        <v>0</v>
      </c>
      <c r="T2190">
        <v>0</v>
      </c>
      <c r="U2190">
        <v>0</v>
      </c>
      <c r="V2190">
        <v>0</v>
      </c>
      <c r="W2190">
        <v>218.22399999999999</v>
      </c>
      <c r="X2190">
        <v>210.67</v>
      </c>
      <c r="Y2190">
        <v>209.83600000000001</v>
      </c>
      <c r="Z2190">
        <v>223.33199999999999</v>
      </c>
      <c r="AA2190">
        <v>229.636</v>
      </c>
      <c r="AB2190">
        <v>253.58199999999999</v>
      </c>
      <c r="AC2190">
        <v>503.12400000000002</v>
      </c>
      <c r="AD2190">
        <v>497.89400000000001</v>
      </c>
      <c r="AE2190">
        <v>730.322</v>
      </c>
      <c r="AF2190">
        <v>564.35199999999998</v>
      </c>
      <c r="AG2190">
        <v>771.46799999999996</v>
      </c>
      <c r="AH2190">
        <v>851.45799999999997</v>
      </c>
      <c r="AI2190">
        <v>978.00800000000004</v>
      </c>
      <c r="AJ2190">
        <v>901.06799999999998</v>
      </c>
      <c r="AK2190">
        <v>1045.184</v>
      </c>
      <c r="AL2190">
        <v>1011.398</v>
      </c>
      <c r="AM2190">
        <v>1182.414</v>
      </c>
      <c r="AN2190">
        <v>1154.954</v>
      </c>
      <c r="AO2190">
        <v>807.94</v>
      </c>
      <c r="AP2190">
        <v>782.07399999999996</v>
      </c>
      <c r="AQ2190">
        <v>523.93399999999997</v>
      </c>
      <c r="AR2190">
        <v>305.04599999999999</v>
      </c>
      <c r="AS2190">
        <v>228.124</v>
      </c>
      <c r="AT2190">
        <v>210.226</v>
      </c>
      <c r="AU2190">
        <v>62.666666999999997</v>
      </c>
      <c r="AV2190">
        <v>62</v>
      </c>
      <c r="AW2190">
        <v>61</v>
      </c>
      <c r="AX2190">
        <v>60.166666999999997</v>
      </c>
      <c r="AY2190">
        <v>59.166666999999997</v>
      </c>
      <c r="AZ2190">
        <v>58.166666999999997</v>
      </c>
      <c r="BA2190">
        <v>58</v>
      </c>
      <c r="BB2190">
        <v>59.166666999999997</v>
      </c>
      <c r="BC2190">
        <v>61.166666999999997</v>
      </c>
      <c r="BD2190">
        <v>64</v>
      </c>
      <c r="BE2190">
        <v>68</v>
      </c>
      <c r="BF2190">
        <v>74</v>
      </c>
      <c r="BG2190">
        <v>77.833332999999996</v>
      </c>
      <c r="BH2190">
        <v>81.166667000000004</v>
      </c>
      <c r="BI2190">
        <v>85.166667000000004</v>
      </c>
      <c r="BJ2190">
        <v>85.833332999999996</v>
      </c>
      <c r="BK2190">
        <v>80.333332999999996</v>
      </c>
      <c r="BL2190">
        <v>75.833332999999996</v>
      </c>
      <c r="BM2190">
        <v>73.333332999999996</v>
      </c>
      <c r="BN2190">
        <v>70.5</v>
      </c>
      <c r="BO2190">
        <v>67.666667000000004</v>
      </c>
      <c r="BP2190">
        <v>65.166667000000004</v>
      </c>
      <c r="BQ2190">
        <v>64</v>
      </c>
      <c r="BR2190">
        <v>63.333333000000003</v>
      </c>
      <c r="BS2190">
        <v>-10.36157</v>
      </c>
      <c r="BT2190">
        <v>0.2445967</v>
      </c>
      <c r="BU2190">
        <v>2.7196400000000001</v>
      </c>
      <c r="BV2190">
        <v>4.5787820000000004</v>
      </c>
      <c r="BW2190">
        <v>3.3947479999999999</v>
      </c>
      <c r="BX2190">
        <v>2.69224</v>
      </c>
      <c r="BY2190">
        <v>-28.278289999999998</v>
      </c>
      <c r="BZ2190">
        <v>24.399270000000001</v>
      </c>
      <c r="CA2190">
        <v>-69.177229999999994</v>
      </c>
      <c r="CB2190">
        <v>47.532649999999997</v>
      </c>
      <c r="CC2190">
        <v>-55.775390000000002</v>
      </c>
      <c r="CD2190">
        <v>-10.50081</v>
      </c>
      <c r="CE2190">
        <v>-67.895409999999998</v>
      </c>
      <c r="CF2190">
        <v>25.611689999999999</v>
      </c>
      <c r="CG2190">
        <v>-11.87294</v>
      </c>
      <c r="CH2190">
        <v>3.0226639999999998</v>
      </c>
      <c r="CI2190">
        <v>-167.11269999999999</v>
      </c>
      <c r="CJ2190">
        <v>-160.25559999999999</v>
      </c>
      <c r="CK2190">
        <v>163.21279999999999</v>
      </c>
      <c r="CL2190">
        <v>50.397449999999999</v>
      </c>
      <c r="CM2190">
        <v>12.528879999999999</v>
      </c>
      <c r="CN2190">
        <v>8.8166519999999995</v>
      </c>
      <c r="CO2190">
        <v>2.7880609999999999</v>
      </c>
      <c r="CP2190">
        <v>7.106668</v>
      </c>
      <c r="CQ2190">
        <v>5.4130459999999996</v>
      </c>
      <c r="CR2190">
        <v>6.0763509999999998</v>
      </c>
      <c r="CS2190">
        <v>4.8551399999999996</v>
      </c>
      <c r="CT2190">
        <v>2.46645</v>
      </c>
      <c r="CU2190">
        <v>1.566184</v>
      </c>
      <c r="CV2190">
        <v>22.243120000000001</v>
      </c>
      <c r="CW2190">
        <v>37.638069999999999</v>
      </c>
      <c r="CX2190">
        <v>18.444240000000001</v>
      </c>
      <c r="CY2190">
        <v>182.4777</v>
      </c>
      <c r="CZ2190">
        <v>136.6429</v>
      </c>
      <c r="DA2190">
        <v>151.21729999999999</v>
      </c>
      <c r="DB2190">
        <v>270.25670000000002</v>
      </c>
      <c r="DC2190">
        <v>235.05250000000001</v>
      </c>
      <c r="DD2190">
        <v>258.43119999999999</v>
      </c>
      <c r="DE2190">
        <v>210.71379999999999</v>
      </c>
      <c r="DF2190">
        <v>250.82730000000001</v>
      </c>
      <c r="DG2190">
        <v>383.10520000000002</v>
      </c>
      <c r="DH2190">
        <v>333.63389999999998</v>
      </c>
      <c r="DI2190">
        <v>280.60320000000002</v>
      </c>
      <c r="DJ2190">
        <v>275.61360000000002</v>
      </c>
      <c r="DK2190">
        <v>246.27010000000001</v>
      </c>
      <c r="DL2190">
        <v>105.4632</v>
      </c>
      <c r="DM2190">
        <v>26.140509999999999</v>
      </c>
      <c r="DN2190">
        <v>5.1633360000000001</v>
      </c>
      <c r="DO2190">
        <v>19</v>
      </c>
      <c r="DP2190">
        <v>19</v>
      </c>
    </row>
    <row r="2191" spans="1:120" hidden="1" x14ac:dyDescent="0.25">
      <c r="A2191" t="str">
        <f t="shared" si="34"/>
        <v>Industry_Type-8. Other_All CBP_44448</v>
      </c>
      <c r="B2191" t="s">
        <v>62</v>
      </c>
      <c r="C2191" t="s">
        <v>267</v>
      </c>
      <c r="D2191" t="s">
        <v>61</v>
      </c>
      <c r="E2191" t="s">
        <v>61</v>
      </c>
      <c r="F2191" t="s">
        <v>61</v>
      </c>
      <c r="G2191" t="s">
        <v>268</v>
      </c>
      <c r="H2191" t="s">
        <v>61</v>
      </c>
      <c r="I2191" t="s">
        <v>61</v>
      </c>
      <c r="J2191" t="s">
        <v>61</v>
      </c>
      <c r="K2191" t="s">
        <v>197</v>
      </c>
      <c r="L2191" s="18">
        <v>44448</v>
      </c>
      <c r="M2191">
        <v>19</v>
      </c>
      <c r="N2191">
        <v>19</v>
      </c>
      <c r="O2191" t="s">
        <v>258</v>
      </c>
      <c r="P2191">
        <v>5</v>
      </c>
      <c r="Q2191">
        <v>5</v>
      </c>
      <c r="R2191">
        <v>0</v>
      </c>
      <c r="S2191">
        <v>0</v>
      </c>
      <c r="T2191">
        <v>1</v>
      </c>
      <c r="U2191">
        <v>0</v>
      </c>
      <c r="V2191">
        <v>1</v>
      </c>
      <c r="W2191">
        <v>40.808</v>
      </c>
      <c r="X2191">
        <v>39.889000000000003</v>
      </c>
      <c r="Y2191">
        <v>39.521000000000001</v>
      </c>
      <c r="Z2191">
        <v>39.86</v>
      </c>
      <c r="AA2191">
        <v>40.07</v>
      </c>
      <c r="AB2191">
        <v>43.610999999999997</v>
      </c>
      <c r="AC2191">
        <v>47.604999999999997</v>
      </c>
      <c r="AD2191">
        <v>49.231999999999999</v>
      </c>
      <c r="AE2191">
        <v>57.45</v>
      </c>
      <c r="AF2191">
        <v>60.981000000000002</v>
      </c>
      <c r="AG2191">
        <v>60.970999999999997</v>
      </c>
      <c r="AH2191">
        <v>64.742999999999995</v>
      </c>
      <c r="AI2191">
        <v>66.591999999999999</v>
      </c>
      <c r="AJ2191">
        <v>69.613</v>
      </c>
      <c r="AK2191">
        <v>69.962999999999994</v>
      </c>
      <c r="AL2191">
        <v>69.27</v>
      </c>
      <c r="AM2191">
        <v>69.88</v>
      </c>
      <c r="AN2191">
        <v>74.412999999999997</v>
      </c>
      <c r="AO2191">
        <v>64.009</v>
      </c>
      <c r="AP2191">
        <v>68.102999999999994</v>
      </c>
      <c r="AQ2191">
        <v>65.210999999999999</v>
      </c>
      <c r="AR2191">
        <v>52.220999999999997</v>
      </c>
      <c r="AS2191">
        <v>43.531500000000001</v>
      </c>
      <c r="AT2191">
        <v>39.177999999999997</v>
      </c>
      <c r="AU2191">
        <v>76.099999999999994</v>
      </c>
      <c r="AV2191">
        <v>75.3</v>
      </c>
      <c r="AW2191">
        <v>72.8</v>
      </c>
      <c r="AX2191">
        <v>71.900000000000006</v>
      </c>
      <c r="AY2191">
        <v>70.3</v>
      </c>
      <c r="AZ2191">
        <v>69</v>
      </c>
      <c r="BA2191">
        <v>68.8</v>
      </c>
      <c r="BB2191">
        <v>68.599999999999994</v>
      </c>
      <c r="BC2191">
        <v>71.8</v>
      </c>
      <c r="BD2191">
        <v>76.5</v>
      </c>
      <c r="BE2191">
        <v>81.5</v>
      </c>
      <c r="BF2191">
        <v>86.3</v>
      </c>
      <c r="BG2191">
        <v>90.8</v>
      </c>
      <c r="BH2191">
        <v>94.3</v>
      </c>
      <c r="BI2191">
        <v>95.9</v>
      </c>
      <c r="BJ2191">
        <v>95.8</v>
      </c>
      <c r="BK2191">
        <v>95.1</v>
      </c>
      <c r="BL2191">
        <v>93.7</v>
      </c>
      <c r="BM2191">
        <v>91.6</v>
      </c>
      <c r="BN2191">
        <v>87.9</v>
      </c>
      <c r="BO2191">
        <v>83.8</v>
      </c>
      <c r="BP2191">
        <v>79.7</v>
      </c>
      <c r="BQ2191">
        <v>77</v>
      </c>
      <c r="BR2191">
        <v>75.099999999999994</v>
      </c>
      <c r="BS2191">
        <v>-0.63739009999999996</v>
      </c>
      <c r="BT2191">
        <v>0.29015590000000002</v>
      </c>
      <c r="BU2191">
        <v>0.32209009999999999</v>
      </c>
      <c r="BV2191">
        <v>-1.8065000000000001E-2</v>
      </c>
      <c r="BW2191">
        <v>0.82661680000000004</v>
      </c>
      <c r="BX2191">
        <v>0.72674320000000003</v>
      </c>
      <c r="BY2191">
        <v>-1.3896090000000001</v>
      </c>
      <c r="BZ2191">
        <v>0.49826100000000001</v>
      </c>
      <c r="CA2191">
        <v>-0.77948859999999998</v>
      </c>
      <c r="CB2191">
        <v>-0.64222570000000001</v>
      </c>
      <c r="CC2191">
        <v>0.58741659999999996</v>
      </c>
      <c r="CD2191">
        <v>-1.1684540000000001</v>
      </c>
      <c r="CE2191">
        <v>-0.41963099999999998</v>
      </c>
      <c r="CF2191">
        <v>0.29265790000000003</v>
      </c>
      <c r="CG2191">
        <v>1.678412</v>
      </c>
      <c r="CH2191">
        <v>1.5222469999999999</v>
      </c>
      <c r="CI2191">
        <v>1.471652</v>
      </c>
      <c r="CJ2191">
        <v>-3.6422870000000001</v>
      </c>
      <c r="CK2191">
        <v>3.944388</v>
      </c>
      <c r="CL2191">
        <v>-2.698359</v>
      </c>
      <c r="CM2191">
        <v>-1.157983</v>
      </c>
      <c r="CN2191">
        <v>0.52563950000000004</v>
      </c>
      <c r="CO2191">
        <v>0.2838311</v>
      </c>
      <c r="CP2191">
        <v>1.2622549999999999</v>
      </c>
      <c r="CQ2191">
        <v>0.25708110000000001</v>
      </c>
      <c r="CR2191">
        <v>7.7757300000000001E-2</v>
      </c>
      <c r="CS2191">
        <v>6.3458000000000001E-2</v>
      </c>
      <c r="CT2191">
        <v>5.4310600000000001E-2</v>
      </c>
      <c r="CU2191">
        <v>0.1088604</v>
      </c>
      <c r="CV2191">
        <v>0.1369186</v>
      </c>
      <c r="CW2191">
        <v>0.20586969999999999</v>
      </c>
      <c r="CX2191">
        <v>0.36164970000000002</v>
      </c>
      <c r="CY2191">
        <v>0.17511170000000001</v>
      </c>
      <c r="CZ2191">
        <v>0.1934941</v>
      </c>
      <c r="DA2191">
        <v>0.24513180000000001</v>
      </c>
      <c r="DB2191">
        <v>0.29220000000000002</v>
      </c>
      <c r="DC2191">
        <v>0.29291080000000003</v>
      </c>
      <c r="DD2191">
        <v>0.3756391</v>
      </c>
      <c r="DE2191">
        <v>0.39681830000000001</v>
      </c>
      <c r="DF2191">
        <v>0.64738519999999999</v>
      </c>
      <c r="DG2191">
        <v>0.67824139999999999</v>
      </c>
      <c r="DH2191">
        <v>0.43367670000000003</v>
      </c>
      <c r="DI2191">
        <v>0.27160889999999999</v>
      </c>
      <c r="DJ2191">
        <v>0.26258150000000002</v>
      </c>
      <c r="DK2191">
        <v>0.37996730000000001</v>
      </c>
      <c r="DL2191">
        <v>0.2531427</v>
      </c>
      <c r="DM2191">
        <v>0.15716930000000001</v>
      </c>
      <c r="DN2191">
        <v>0.10086299999999999</v>
      </c>
      <c r="DO2191">
        <v>19</v>
      </c>
      <c r="DP2191">
        <v>19</v>
      </c>
    </row>
    <row r="2192" spans="1:120" hidden="1" x14ac:dyDescent="0.25">
      <c r="A2192" t="str">
        <f t="shared" si="34"/>
        <v>sublap_id-SLAP_PGSF_All CBP_44448</v>
      </c>
      <c r="B2192" t="s">
        <v>62</v>
      </c>
      <c r="C2192" t="s">
        <v>297</v>
      </c>
      <c r="D2192" t="s">
        <v>61</v>
      </c>
      <c r="E2192" t="s">
        <v>298</v>
      </c>
      <c r="F2192" t="s">
        <v>61</v>
      </c>
      <c r="G2192" t="s">
        <v>61</v>
      </c>
      <c r="H2192" t="s">
        <v>61</v>
      </c>
      <c r="I2192" t="s">
        <v>61</v>
      </c>
      <c r="J2192" t="s">
        <v>61</v>
      </c>
      <c r="K2192" t="s">
        <v>197</v>
      </c>
      <c r="L2192" s="18">
        <v>44448</v>
      </c>
      <c r="M2192">
        <v>19</v>
      </c>
      <c r="N2192">
        <v>19</v>
      </c>
      <c r="O2192" t="s">
        <v>258</v>
      </c>
      <c r="P2192">
        <v>20</v>
      </c>
      <c r="Q2192">
        <v>20</v>
      </c>
      <c r="R2192">
        <v>0</v>
      </c>
      <c r="S2192">
        <v>0</v>
      </c>
      <c r="T2192">
        <v>0</v>
      </c>
      <c r="U2192">
        <v>0</v>
      </c>
      <c r="V2192">
        <v>0</v>
      </c>
      <c r="W2192">
        <v>4244.7520000000004</v>
      </c>
      <c r="X2192">
        <v>4062.076</v>
      </c>
      <c r="Y2192">
        <v>4056.4960000000001</v>
      </c>
      <c r="Z2192">
        <v>4032.0920000000001</v>
      </c>
      <c r="AA2192">
        <v>4056.24</v>
      </c>
      <c r="AB2192">
        <v>4296.674</v>
      </c>
      <c r="AC2192">
        <v>4661.3689999999997</v>
      </c>
      <c r="AD2192">
        <v>5054.027</v>
      </c>
      <c r="AE2192">
        <v>5794.6189999999997</v>
      </c>
      <c r="AF2192">
        <v>6336.1009999999997</v>
      </c>
      <c r="AG2192">
        <v>7001.9470000000001</v>
      </c>
      <c r="AH2192">
        <v>7498.183</v>
      </c>
      <c r="AI2192">
        <v>7782.98</v>
      </c>
      <c r="AJ2192">
        <v>7972.5230000000001</v>
      </c>
      <c r="AK2192">
        <v>8293.7639999999992</v>
      </c>
      <c r="AL2192">
        <v>8340.0630000000001</v>
      </c>
      <c r="AM2192">
        <v>8387.6740000000009</v>
      </c>
      <c r="AN2192">
        <v>8161.35</v>
      </c>
      <c r="AO2192">
        <v>7567.8310000000001</v>
      </c>
      <c r="AP2192">
        <v>6895.15</v>
      </c>
      <c r="AQ2192">
        <v>6210.5780000000004</v>
      </c>
      <c r="AR2192">
        <v>5605.1980000000003</v>
      </c>
      <c r="AS2192">
        <v>5286.7139999999999</v>
      </c>
      <c r="AT2192">
        <v>4721.7870000000003</v>
      </c>
      <c r="AU2192">
        <v>57.2</v>
      </c>
      <c r="AV2192">
        <v>57.2</v>
      </c>
      <c r="AW2192">
        <v>57.2</v>
      </c>
      <c r="AX2192">
        <v>57.2</v>
      </c>
      <c r="AY2192">
        <v>56.9</v>
      </c>
      <c r="AZ2192">
        <v>56.4</v>
      </c>
      <c r="BA2192">
        <v>56.2</v>
      </c>
      <c r="BB2192">
        <v>55.6</v>
      </c>
      <c r="BC2192">
        <v>56.4</v>
      </c>
      <c r="BD2192">
        <v>57.6</v>
      </c>
      <c r="BE2192">
        <v>59.7</v>
      </c>
      <c r="BF2192">
        <v>61.5</v>
      </c>
      <c r="BG2192">
        <v>61.4</v>
      </c>
      <c r="BH2192">
        <v>60.9</v>
      </c>
      <c r="BI2192">
        <v>61.5</v>
      </c>
      <c r="BJ2192">
        <v>60.6</v>
      </c>
      <c r="BK2192">
        <v>60.2</v>
      </c>
      <c r="BL2192">
        <v>59.5</v>
      </c>
      <c r="BM2192">
        <v>58.1</v>
      </c>
      <c r="BN2192">
        <v>57.6</v>
      </c>
      <c r="BO2192">
        <v>57.2</v>
      </c>
      <c r="BP2192">
        <v>57.4</v>
      </c>
      <c r="BQ2192">
        <v>57.2</v>
      </c>
      <c r="BR2192">
        <v>57.2</v>
      </c>
      <c r="BS2192">
        <v>16.57141</v>
      </c>
      <c r="BT2192">
        <v>125.7089</v>
      </c>
      <c r="BU2192">
        <v>46.871409999999997</v>
      </c>
      <c r="BV2192">
        <v>59.3887</v>
      </c>
      <c r="BW2192">
        <v>20.851590000000002</v>
      </c>
      <c r="BX2192">
        <v>-23.773240000000001</v>
      </c>
      <c r="BY2192">
        <v>-2.0160070000000001</v>
      </c>
      <c r="BZ2192">
        <v>33.084800000000001</v>
      </c>
      <c r="CA2192">
        <v>-131.65620000000001</v>
      </c>
      <c r="CB2192">
        <v>79.377989999999997</v>
      </c>
      <c r="CC2192">
        <v>-44.876220000000004</v>
      </c>
      <c r="CD2192">
        <v>-151.65440000000001</v>
      </c>
      <c r="CE2192">
        <v>-299.62630000000001</v>
      </c>
      <c r="CF2192">
        <v>-317.91570000000002</v>
      </c>
      <c r="CG2192">
        <v>-473.92540000000002</v>
      </c>
      <c r="CH2192">
        <v>-449.66899999999998</v>
      </c>
      <c r="CI2192">
        <v>-426.95890000000003</v>
      </c>
      <c r="CJ2192">
        <v>-201.13149999999999</v>
      </c>
      <c r="CK2192">
        <v>106.59990000000001</v>
      </c>
      <c r="CL2192">
        <v>74.495980000000003</v>
      </c>
      <c r="CM2192">
        <v>-135.31180000000001</v>
      </c>
      <c r="CN2192">
        <v>-136.96420000000001</v>
      </c>
      <c r="CO2192">
        <v>-119.62690000000001</v>
      </c>
      <c r="CP2192">
        <v>6.479609</v>
      </c>
      <c r="CQ2192">
        <v>3155.614</v>
      </c>
      <c r="CR2192">
        <v>2346.5279999999998</v>
      </c>
      <c r="CS2192">
        <v>861.17930000000001</v>
      </c>
      <c r="CT2192">
        <v>508.57639999999998</v>
      </c>
      <c r="CU2192">
        <v>419.78190000000001</v>
      </c>
      <c r="CV2192">
        <v>347.49329999999998</v>
      </c>
      <c r="CW2192">
        <v>363.0804</v>
      </c>
      <c r="CX2192">
        <v>279.09899999999999</v>
      </c>
      <c r="CY2192">
        <v>707.51890000000003</v>
      </c>
      <c r="CZ2192">
        <v>1128.499</v>
      </c>
      <c r="DA2192">
        <v>2059.4940000000001</v>
      </c>
      <c r="DB2192">
        <v>3545.5509999999999</v>
      </c>
      <c r="DC2192">
        <v>4093.6190000000001</v>
      </c>
      <c r="DD2192">
        <v>5951.3370000000004</v>
      </c>
      <c r="DE2192">
        <v>7382.3770000000004</v>
      </c>
      <c r="DF2192">
        <v>8759.0750000000007</v>
      </c>
      <c r="DG2192">
        <v>11256.85</v>
      </c>
      <c r="DH2192">
        <v>12517.83</v>
      </c>
      <c r="DI2192">
        <v>13889.2</v>
      </c>
      <c r="DJ2192">
        <v>14247.09</v>
      </c>
      <c r="DK2192">
        <v>15071.61</v>
      </c>
      <c r="DL2192">
        <v>13270.87</v>
      </c>
      <c r="DM2192">
        <v>8659.5580000000009</v>
      </c>
      <c r="DN2192">
        <v>6260.5280000000002</v>
      </c>
      <c r="DO2192">
        <v>19</v>
      </c>
      <c r="DP2192">
        <v>19</v>
      </c>
    </row>
    <row r="2193" spans="1:120" hidden="1" x14ac:dyDescent="0.25">
      <c r="A2193" t="str">
        <f t="shared" si="34"/>
        <v>sublap_id-SLAP_PGSI_All CBP_44448</v>
      </c>
      <c r="B2193" t="s">
        <v>62</v>
      </c>
      <c r="C2193" t="s">
        <v>277</v>
      </c>
      <c r="D2193" t="s">
        <v>61</v>
      </c>
      <c r="E2193" t="s">
        <v>278</v>
      </c>
      <c r="F2193" t="s">
        <v>61</v>
      </c>
      <c r="G2193" t="s">
        <v>61</v>
      </c>
      <c r="H2193" t="s">
        <v>61</v>
      </c>
      <c r="I2193" t="s">
        <v>61</v>
      </c>
      <c r="J2193" t="s">
        <v>61</v>
      </c>
      <c r="K2193" t="s">
        <v>197</v>
      </c>
      <c r="L2193" s="18">
        <v>44448</v>
      </c>
      <c r="M2193">
        <v>19</v>
      </c>
      <c r="N2193">
        <v>19</v>
      </c>
      <c r="O2193" t="s">
        <v>258</v>
      </c>
      <c r="P2193">
        <v>34</v>
      </c>
      <c r="Q2193">
        <v>34</v>
      </c>
      <c r="R2193">
        <v>0</v>
      </c>
      <c r="S2193">
        <v>0</v>
      </c>
      <c r="T2193">
        <v>0</v>
      </c>
      <c r="U2193">
        <v>0</v>
      </c>
      <c r="V2193">
        <v>0</v>
      </c>
      <c r="W2193">
        <v>710.50099999999998</v>
      </c>
      <c r="X2193">
        <v>771.03599999999994</v>
      </c>
      <c r="Y2193">
        <v>754.44060000000002</v>
      </c>
      <c r="Z2193">
        <v>741.93039999999996</v>
      </c>
      <c r="AA2193">
        <v>758.53399999999999</v>
      </c>
      <c r="AB2193">
        <v>826.93499999999995</v>
      </c>
      <c r="AC2193">
        <v>764.19550000000004</v>
      </c>
      <c r="AD2193">
        <v>865.57899999999995</v>
      </c>
      <c r="AE2193">
        <v>1211.431</v>
      </c>
      <c r="AF2193">
        <v>1308.346</v>
      </c>
      <c r="AG2193">
        <v>1205.596</v>
      </c>
      <c r="AH2193">
        <v>1284.2650000000001</v>
      </c>
      <c r="AI2193">
        <v>1383.635</v>
      </c>
      <c r="AJ2193">
        <v>1450.6859999999999</v>
      </c>
      <c r="AK2193">
        <v>1500.9255000000001</v>
      </c>
      <c r="AL2193">
        <v>1531.095</v>
      </c>
      <c r="AM2193">
        <v>1521.924</v>
      </c>
      <c r="AN2193">
        <v>1500.8620000000001</v>
      </c>
      <c r="AO2193">
        <v>1300.5429999999999</v>
      </c>
      <c r="AP2193">
        <v>1521.0250000000001</v>
      </c>
      <c r="AQ2193">
        <v>1289.4770000000001</v>
      </c>
      <c r="AR2193">
        <v>1095.585</v>
      </c>
      <c r="AS2193">
        <v>862.601</v>
      </c>
      <c r="AT2193">
        <v>753.99400000000003</v>
      </c>
      <c r="AU2193">
        <v>74.75</v>
      </c>
      <c r="AV2193">
        <v>75.352941000000001</v>
      </c>
      <c r="AW2193">
        <v>73.764706000000004</v>
      </c>
      <c r="AX2193">
        <v>73.25</v>
      </c>
      <c r="AY2193">
        <v>71.720588000000006</v>
      </c>
      <c r="AZ2193">
        <v>69.823528999999994</v>
      </c>
      <c r="BA2193">
        <v>69.926471000000006</v>
      </c>
      <c r="BB2193">
        <v>70.073528999999994</v>
      </c>
      <c r="BC2193">
        <v>74.073528999999994</v>
      </c>
      <c r="BD2193">
        <v>80.220588000000006</v>
      </c>
      <c r="BE2193">
        <v>85.014706000000004</v>
      </c>
      <c r="BF2193">
        <v>88.867647000000005</v>
      </c>
      <c r="BG2193">
        <v>92.75</v>
      </c>
      <c r="BH2193">
        <v>94.044117999999997</v>
      </c>
      <c r="BI2193">
        <v>96.014706000000004</v>
      </c>
      <c r="BJ2193">
        <v>97.367647000000005</v>
      </c>
      <c r="BK2193">
        <v>97.220588000000006</v>
      </c>
      <c r="BL2193">
        <v>95.588234999999997</v>
      </c>
      <c r="BM2193">
        <v>93.191175999999999</v>
      </c>
      <c r="BN2193">
        <v>88.382352999999995</v>
      </c>
      <c r="BO2193">
        <v>82.897058999999999</v>
      </c>
      <c r="BP2193">
        <v>79.647058999999999</v>
      </c>
      <c r="BQ2193">
        <v>75.25</v>
      </c>
      <c r="BR2193">
        <v>73.691175999999999</v>
      </c>
      <c r="BS2193">
        <v>-50.030529999999999</v>
      </c>
      <c r="BT2193">
        <v>-71.993570000000005</v>
      </c>
      <c r="BU2193">
        <v>-75.546080000000003</v>
      </c>
      <c r="BV2193">
        <v>-75.955680000000001</v>
      </c>
      <c r="BW2193">
        <v>-44.085839999999997</v>
      </c>
      <c r="BX2193">
        <v>-33.760129999999997</v>
      </c>
      <c r="BY2193">
        <v>60.264679999999998</v>
      </c>
      <c r="BZ2193">
        <v>89.140680000000003</v>
      </c>
      <c r="CA2193">
        <v>-45.358310000000003</v>
      </c>
      <c r="CB2193">
        <v>-32.017829999999996</v>
      </c>
      <c r="CC2193">
        <v>51.695790000000002</v>
      </c>
      <c r="CD2193">
        <v>19.930330000000001</v>
      </c>
      <c r="CE2193">
        <v>-5.5236900000000002</v>
      </c>
      <c r="CF2193">
        <v>-31.365770000000001</v>
      </c>
      <c r="CG2193">
        <v>-33.103490000000001</v>
      </c>
      <c r="CH2193">
        <v>-6.7680509999999998</v>
      </c>
      <c r="CI2193">
        <v>-6.3020630000000004</v>
      </c>
      <c r="CJ2193">
        <v>-8.2527530000000002</v>
      </c>
      <c r="CK2193">
        <v>303.44150000000002</v>
      </c>
      <c r="CL2193">
        <v>-32.329520000000002</v>
      </c>
      <c r="CM2193">
        <v>-48.501370000000001</v>
      </c>
      <c r="CN2193">
        <v>-75.665629999999993</v>
      </c>
      <c r="CO2193">
        <v>-55.601590000000002</v>
      </c>
      <c r="CP2193">
        <v>-80.904139999999998</v>
      </c>
      <c r="CQ2193">
        <v>228.60339999999999</v>
      </c>
      <c r="CR2193">
        <v>140.1062</v>
      </c>
      <c r="CS2193">
        <v>195.4872</v>
      </c>
      <c r="CT2193">
        <v>153.96700000000001</v>
      </c>
      <c r="CU2193">
        <v>124.0972</v>
      </c>
      <c r="CV2193">
        <v>122.4025</v>
      </c>
      <c r="CW2193">
        <v>106.5539</v>
      </c>
      <c r="CX2193">
        <v>134.51840000000001</v>
      </c>
      <c r="CY2193">
        <v>166.56700000000001</v>
      </c>
      <c r="CZ2193">
        <v>287.2088</v>
      </c>
      <c r="DA2193">
        <v>274.0052</v>
      </c>
      <c r="DB2193">
        <v>128.19130000000001</v>
      </c>
      <c r="DC2193">
        <v>58.07958</v>
      </c>
      <c r="DD2193">
        <v>67.105130000000003</v>
      </c>
      <c r="DE2193">
        <v>79.338970000000003</v>
      </c>
      <c r="DF2193">
        <v>129.63489999999999</v>
      </c>
      <c r="DG2193">
        <v>204.75640000000001</v>
      </c>
      <c r="DH2193">
        <v>288.5754</v>
      </c>
      <c r="DI2193">
        <v>256.2482</v>
      </c>
      <c r="DJ2193">
        <v>266.51350000000002</v>
      </c>
      <c r="DK2193">
        <v>273.1277</v>
      </c>
      <c r="DL2193">
        <v>264.69639999999998</v>
      </c>
      <c r="DM2193">
        <v>176.73429999999999</v>
      </c>
      <c r="DN2193">
        <v>189.13939999999999</v>
      </c>
      <c r="DO2193">
        <v>19</v>
      </c>
      <c r="DP2193">
        <v>19</v>
      </c>
    </row>
    <row r="2194" spans="1:120" hidden="1" x14ac:dyDescent="0.25">
      <c r="A2194" t="str">
        <f t="shared" si="34"/>
        <v>LCA-Stockton_All CBP_44448</v>
      </c>
      <c r="B2194" t="s">
        <v>62</v>
      </c>
      <c r="C2194" t="s">
        <v>213</v>
      </c>
      <c r="D2194" t="s">
        <v>39</v>
      </c>
      <c r="E2194" t="s">
        <v>61</v>
      </c>
      <c r="F2194" t="s">
        <v>61</v>
      </c>
      <c r="G2194" t="s">
        <v>61</v>
      </c>
      <c r="H2194" t="s">
        <v>61</v>
      </c>
      <c r="I2194" t="s">
        <v>61</v>
      </c>
      <c r="J2194" t="s">
        <v>61</v>
      </c>
      <c r="K2194" t="s">
        <v>197</v>
      </c>
      <c r="L2194" s="18">
        <v>44448</v>
      </c>
      <c r="M2194">
        <v>19</v>
      </c>
      <c r="N2194">
        <v>19</v>
      </c>
      <c r="O2194" t="s">
        <v>258</v>
      </c>
      <c r="P2194">
        <v>35</v>
      </c>
      <c r="Q2194">
        <v>34</v>
      </c>
      <c r="R2194">
        <v>0</v>
      </c>
      <c r="S2194">
        <v>0</v>
      </c>
      <c r="T2194">
        <v>0</v>
      </c>
      <c r="U2194">
        <v>0</v>
      </c>
      <c r="V2194">
        <v>0</v>
      </c>
      <c r="W2194">
        <v>1066.6400000000001</v>
      </c>
      <c r="X2194">
        <v>1039.5587</v>
      </c>
      <c r="Y2194">
        <v>1043.6310000000001</v>
      </c>
      <c r="Z2194">
        <v>1020.2459</v>
      </c>
      <c r="AA2194">
        <v>1096.5047</v>
      </c>
      <c r="AB2194">
        <v>1332.2811999999999</v>
      </c>
      <c r="AC2194">
        <v>1554.8359</v>
      </c>
      <c r="AD2194">
        <v>1946.3190999999999</v>
      </c>
      <c r="AE2194">
        <v>2226.5115999999998</v>
      </c>
      <c r="AF2194">
        <v>2061.8375999999998</v>
      </c>
      <c r="AG2194">
        <v>2138.9674</v>
      </c>
      <c r="AH2194">
        <v>2447.7743999999998</v>
      </c>
      <c r="AI2194">
        <v>2570.1313</v>
      </c>
      <c r="AJ2194">
        <v>2570.0140000000001</v>
      </c>
      <c r="AK2194">
        <v>2644.7251000000001</v>
      </c>
      <c r="AL2194">
        <v>2606.0115000000001</v>
      </c>
      <c r="AM2194">
        <v>2661.6624999999999</v>
      </c>
      <c r="AN2194">
        <v>2461.7393999999999</v>
      </c>
      <c r="AO2194">
        <v>2195.5695999999998</v>
      </c>
      <c r="AP2194">
        <v>2365.5974999999999</v>
      </c>
      <c r="AQ2194">
        <v>1855.4014999999999</v>
      </c>
      <c r="AR2194">
        <v>1484.4395999999999</v>
      </c>
      <c r="AS2194">
        <v>1241.5528999999999</v>
      </c>
      <c r="AT2194">
        <v>1239.7525000000001</v>
      </c>
      <c r="AU2194">
        <v>78.470588000000006</v>
      </c>
      <c r="AV2194">
        <v>77.882352999999995</v>
      </c>
      <c r="AW2194">
        <v>76.294117999999997</v>
      </c>
      <c r="AX2194">
        <v>74.882352999999995</v>
      </c>
      <c r="AY2194">
        <v>74.882352999999995</v>
      </c>
      <c r="AZ2194">
        <v>73.558824000000001</v>
      </c>
      <c r="BA2194">
        <v>72.235293999999996</v>
      </c>
      <c r="BB2194">
        <v>72.235293999999996</v>
      </c>
      <c r="BC2194">
        <v>72.588234999999997</v>
      </c>
      <c r="BD2194">
        <v>77.088234999999997</v>
      </c>
      <c r="BE2194">
        <v>82.911765000000003</v>
      </c>
      <c r="BF2194">
        <v>87.5</v>
      </c>
      <c r="BG2194">
        <v>91.323528999999994</v>
      </c>
      <c r="BH2194">
        <v>93.235293999999996</v>
      </c>
      <c r="BI2194">
        <v>95.529411999999994</v>
      </c>
      <c r="BJ2194">
        <v>96.676471000000006</v>
      </c>
      <c r="BK2194">
        <v>95.088234999999997</v>
      </c>
      <c r="BL2194">
        <v>92.264706000000004</v>
      </c>
      <c r="BM2194">
        <v>89.588234999999997</v>
      </c>
      <c r="BN2194">
        <v>85.588234999999997</v>
      </c>
      <c r="BO2194">
        <v>81.852941000000001</v>
      </c>
      <c r="BP2194">
        <v>79.205882000000003</v>
      </c>
      <c r="BQ2194">
        <v>77.882352999999995</v>
      </c>
      <c r="BR2194">
        <v>76.882352999999995</v>
      </c>
      <c r="BS2194">
        <v>179.68090000000001</v>
      </c>
      <c r="BT2194">
        <v>229.49340000000001</v>
      </c>
      <c r="BU2194">
        <v>201.4881</v>
      </c>
      <c r="BV2194">
        <v>171.34450000000001</v>
      </c>
      <c r="BW2194">
        <v>149.09010000000001</v>
      </c>
      <c r="BX2194">
        <v>65.16628</v>
      </c>
      <c r="BY2194">
        <v>3.2731599999999998</v>
      </c>
      <c r="BZ2194">
        <v>-137.2159</v>
      </c>
      <c r="CA2194">
        <v>-195.75129999999999</v>
      </c>
      <c r="CB2194">
        <v>29.049330000000001</v>
      </c>
      <c r="CC2194">
        <v>24.288319999999999</v>
      </c>
      <c r="CD2194">
        <v>2.813364</v>
      </c>
      <c r="CE2194">
        <v>9.7847919999999995</v>
      </c>
      <c r="CF2194">
        <v>47.565300000000001</v>
      </c>
      <c r="CG2194">
        <v>38.805070000000001</v>
      </c>
      <c r="CH2194">
        <v>86.026340000000005</v>
      </c>
      <c r="CI2194">
        <v>74.502170000000007</v>
      </c>
      <c r="CJ2194">
        <v>202.42189999999999</v>
      </c>
      <c r="CK2194">
        <v>406.4117</v>
      </c>
      <c r="CL2194">
        <v>156.7818</v>
      </c>
      <c r="CM2194">
        <v>216.8322</v>
      </c>
      <c r="CN2194">
        <v>163.42959999999999</v>
      </c>
      <c r="CO2194">
        <v>122.127</v>
      </c>
      <c r="CP2194">
        <v>9.4011940000000003</v>
      </c>
      <c r="CQ2194">
        <v>1508.8119999999999</v>
      </c>
      <c r="CR2194">
        <v>1005.879</v>
      </c>
      <c r="CS2194">
        <v>1180.3869999999999</v>
      </c>
      <c r="CT2194">
        <v>1218.903</v>
      </c>
      <c r="CU2194">
        <v>1344.7660000000001</v>
      </c>
      <c r="CV2194">
        <v>637.39689999999996</v>
      </c>
      <c r="CW2194">
        <v>630.77800000000002</v>
      </c>
      <c r="CX2194">
        <v>1126.883</v>
      </c>
      <c r="CY2194">
        <v>763.1653</v>
      </c>
      <c r="CZ2194">
        <v>658.25580000000002</v>
      </c>
      <c r="DA2194">
        <v>1061.4949999999999</v>
      </c>
      <c r="DB2194">
        <v>814.54579999999999</v>
      </c>
      <c r="DC2194">
        <v>1144.124</v>
      </c>
      <c r="DD2194">
        <v>1736.7719999999999</v>
      </c>
      <c r="DE2194">
        <v>1363.607</v>
      </c>
      <c r="DF2194">
        <v>1189.9549999999999</v>
      </c>
      <c r="DG2194">
        <v>1237.8030000000001</v>
      </c>
      <c r="DH2194">
        <v>1451.116</v>
      </c>
      <c r="DI2194">
        <v>1433.1949999999999</v>
      </c>
      <c r="DJ2194">
        <v>1682.57</v>
      </c>
      <c r="DK2194">
        <v>1881.1130000000001</v>
      </c>
      <c r="DL2194">
        <v>1216.184</v>
      </c>
      <c r="DM2194">
        <v>1366.0909999999999</v>
      </c>
      <c r="DN2194">
        <v>1684.847</v>
      </c>
      <c r="DO2194">
        <v>19</v>
      </c>
      <c r="DP2194">
        <v>19</v>
      </c>
    </row>
    <row r="2195" spans="1:120" hidden="1" x14ac:dyDescent="0.25">
      <c r="A2195" t="str">
        <f t="shared" si="34"/>
        <v>Industry_Type-3. Wholesale, Transport, other utilities_All CBP_44448</v>
      </c>
      <c r="B2195" t="s">
        <v>62</v>
      </c>
      <c r="C2195" t="s">
        <v>202</v>
      </c>
      <c r="D2195" t="s">
        <v>61</v>
      </c>
      <c r="E2195" t="s">
        <v>61</v>
      </c>
      <c r="F2195" t="s">
        <v>61</v>
      </c>
      <c r="G2195" t="s">
        <v>31</v>
      </c>
      <c r="H2195" t="s">
        <v>61</v>
      </c>
      <c r="I2195" t="s">
        <v>61</v>
      </c>
      <c r="J2195" t="s">
        <v>61</v>
      </c>
      <c r="K2195" t="s">
        <v>197</v>
      </c>
      <c r="L2195" s="18">
        <v>44448</v>
      </c>
      <c r="M2195">
        <v>19</v>
      </c>
      <c r="N2195">
        <v>19</v>
      </c>
      <c r="O2195" t="s">
        <v>258</v>
      </c>
      <c r="P2195">
        <v>1</v>
      </c>
      <c r="Q2195">
        <v>1</v>
      </c>
      <c r="R2195">
        <v>0</v>
      </c>
      <c r="S2195">
        <v>0</v>
      </c>
      <c r="T2195">
        <v>1</v>
      </c>
      <c r="U2195">
        <v>0</v>
      </c>
      <c r="V2195">
        <v>1</v>
      </c>
      <c r="W2195">
        <v>157.19999999999999</v>
      </c>
      <c r="X2195">
        <v>169.6</v>
      </c>
      <c r="Y2195">
        <v>167.6</v>
      </c>
      <c r="Z2195">
        <v>167.2</v>
      </c>
      <c r="AA2195">
        <v>168.8</v>
      </c>
      <c r="AB2195">
        <v>291.60000000000002</v>
      </c>
      <c r="AC2195">
        <v>552.4</v>
      </c>
      <c r="AD2195">
        <v>484.8</v>
      </c>
      <c r="AE2195">
        <v>574</v>
      </c>
      <c r="AF2195">
        <v>423.2</v>
      </c>
      <c r="AG2195">
        <v>421.6</v>
      </c>
      <c r="AH2195">
        <v>513.6</v>
      </c>
      <c r="AI2195">
        <v>507.6</v>
      </c>
      <c r="AJ2195">
        <v>480.4</v>
      </c>
      <c r="AK2195">
        <v>493.6</v>
      </c>
      <c r="AL2195">
        <v>386.8</v>
      </c>
      <c r="AM2195">
        <v>382.8</v>
      </c>
      <c r="AN2195">
        <v>180.8</v>
      </c>
      <c r="AO2195">
        <v>248</v>
      </c>
      <c r="AP2195">
        <v>164.4</v>
      </c>
      <c r="AQ2195">
        <v>255.2</v>
      </c>
      <c r="AR2195">
        <v>257.60000000000002</v>
      </c>
      <c r="AS2195">
        <v>308</v>
      </c>
      <c r="AT2195">
        <v>307.2</v>
      </c>
      <c r="AU2195">
        <v>80.5</v>
      </c>
      <c r="AV2195">
        <v>80</v>
      </c>
      <c r="AW2195">
        <v>78.5</v>
      </c>
      <c r="AX2195">
        <v>77</v>
      </c>
      <c r="AY2195">
        <v>77</v>
      </c>
      <c r="AZ2195">
        <v>75.5</v>
      </c>
      <c r="BA2195">
        <v>74</v>
      </c>
      <c r="BB2195">
        <v>74</v>
      </c>
      <c r="BC2195">
        <v>74</v>
      </c>
      <c r="BD2195">
        <v>78.5</v>
      </c>
      <c r="BE2195">
        <v>84.5</v>
      </c>
      <c r="BF2195">
        <v>89</v>
      </c>
      <c r="BG2195">
        <v>93</v>
      </c>
      <c r="BH2195">
        <v>95</v>
      </c>
      <c r="BI2195">
        <v>98</v>
      </c>
      <c r="BJ2195">
        <v>99.5</v>
      </c>
      <c r="BK2195">
        <v>98</v>
      </c>
      <c r="BL2195">
        <v>95</v>
      </c>
      <c r="BM2195">
        <v>92.5</v>
      </c>
      <c r="BN2195">
        <v>88.5</v>
      </c>
      <c r="BO2195">
        <v>84.5</v>
      </c>
      <c r="BP2195">
        <v>81.5</v>
      </c>
      <c r="BQ2195">
        <v>80</v>
      </c>
      <c r="BR2195">
        <v>79</v>
      </c>
      <c r="BS2195">
        <v>216.6438</v>
      </c>
      <c r="BT2195">
        <v>222.99520000000001</v>
      </c>
      <c r="BU2195">
        <v>212.511</v>
      </c>
      <c r="BV2195">
        <v>150.38829999999999</v>
      </c>
      <c r="BW2195">
        <v>127.2359</v>
      </c>
      <c r="BX2195">
        <v>96.421570000000003</v>
      </c>
      <c r="BY2195">
        <v>-67.520719999999997</v>
      </c>
      <c r="BZ2195">
        <v>-56.000979999999998</v>
      </c>
      <c r="CA2195">
        <v>-110.52079999999999</v>
      </c>
      <c r="CB2195">
        <v>10.38495</v>
      </c>
      <c r="CC2195">
        <v>-1.954407</v>
      </c>
      <c r="CD2195">
        <v>-45.027920000000002</v>
      </c>
      <c r="CE2195">
        <v>-34.890169999999998</v>
      </c>
      <c r="CF2195">
        <v>45.080289999999998</v>
      </c>
      <c r="CG2195">
        <v>-3.0032040000000002</v>
      </c>
      <c r="CH2195">
        <v>24.064509999999999</v>
      </c>
      <c r="CI2195">
        <v>26.14142</v>
      </c>
      <c r="CJ2195">
        <v>152.19399999999999</v>
      </c>
      <c r="CK2195">
        <v>116.366</v>
      </c>
      <c r="CL2195">
        <v>233.607</v>
      </c>
      <c r="CM2195">
        <v>153.48400000000001</v>
      </c>
      <c r="CN2195">
        <v>105.2996</v>
      </c>
      <c r="CO2195">
        <v>61.293089999999999</v>
      </c>
      <c r="CP2195">
        <v>64.650480000000002</v>
      </c>
      <c r="CQ2195">
        <v>1139.49</v>
      </c>
      <c r="CR2195">
        <v>805.5924</v>
      </c>
      <c r="CS2195">
        <v>998.4393</v>
      </c>
      <c r="CT2195">
        <v>988.70169999999996</v>
      </c>
      <c r="CU2195">
        <v>950.44830000000002</v>
      </c>
      <c r="CV2195">
        <v>401.20639999999997</v>
      </c>
      <c r="CW2195">
        <v>327.43619999999999</v>
      </c>
      <c r="CX2195">
        <v>408.13600000000002</v>
      </c>
      <c r="CY2195">
        <v>475.58449999999999</v>
      </c>
      <c r="CZ2195">
        <v>451.97019999999998</v>
      </c>
      <c r="DA2195">
        <v>706.81050000000005</v>
      </c>
      <c r="DB2195">
        <v>553.62170000000003</v>
      </c>
      <c r="DC2195">
        <v>745.81849999999997</v>
      </c>
      <c r="DD2195">
        <v>1416.451</v>
      </c>
      <c r="DE2195">
        <v>1068.6669999999999</v>
      </c>
      <c r="DF2195">
        <v>885.54849999999999</v>
      </c>
      <c r="DG2195">
        <v>853.84889999999996</v>
      </c>
      <c r="DH2195">
        <v>964.67650000000003</v>
      </c>
      <c r="DI2195">
        <v>1045.6880000000001</v>
      </c>
      <c r="DJ2195">
        <v>1094.0899999999999</v>
      </c>
      <c r="DK2195">
        <v>1199.067</v>
      </c>
      <c r="DL2195">
        <v>837.22529999999995</v>
      </c>
      <c r="DM2195">
        <v>976.0797</v>
      </c>
      <c r="DN2195">
        <v>1434.2090000000001</v>
      </c>
      <c r="DO2195">
        <v>19</v>
      </c>
      <c r="DP2195">
        <v>19</v>
      </c>
    </row>
    <row r="2196" spans="1:120" hidden="1" x14ac:dyDescent="0.25">
      <c r="A2196" t="str">
        <f t="shared" si="34"/>
        <v>sublap_id-SLAP_PGSB_All CBP_44448</v>
      </c>
      <c r="B2196" t="s">
        <v>62</v>
      </c>
      <c r="C2196" t="s">
        <v>281</v>
      </c>
      <c r="D2196" t="s">
        <v>61</v>
      </c>
      <c r="E2196" t="s">
        <v>282</v>
      </c>
      <c r="F2196" t="s">
        <v>61</v>
      </c>
      <c r="G2196" t="s">
        <v>61</v>
      </c>
      <c r="H2196" t="s">
        <v>61</v>
      </c>
      <c r="I2196" t="s">
        <v>61</v>
      </c>
      <c r="J2196" t="s">
        <v>61</v>
      </c>
      <c r="K2196" t="s">
        <v>197</v>
      </c>
      <c r="L2196" s="18">
        <v>44448</v>
      </c>
      <c r="M2196">
        <v>19</v>
      </c>
      <c r="N2196">
        <v>19</v>
      </c>
      <c r="O2196" t="s">
        <v>258</v>
      </c>
      <c r="P2196">
        <v>49</v>
      </c>
      <c r="Q2196">
        <v>49</v>
      </c>
      <c r="R2196">
        <v>0</v>
      </c>
      <c r="S2196">
        <v>0</v>
      </c>
      <c r="T2196">
        <v>0</v>
      </c>
      <c r="U2196">
        <v>0</v>
      </c>
      <c r="V2196">
        <v>0</v>
      </c>
      <c r="W2196">
        <v>1150.777</v>
      </c>
      <c r="X2196">
        <v>1175.7940000000001</v>
      </c>
      <c r="Y2196">
        <v>1201.3675000000001</v>
      </c>
      <c r="Z2196">
        <v>1177.7515000000001</v>
      </c>
      <c r="AA2196">
        <v>1258.4435000000001</v>
      </c>
      <c r="AB2196">
        <v>1392.0864999999999</v>
      </c>
      <c r="AC2196">
        <v>1610.6324999999999</v>
      </c>
      <c r="AD2196">
        <v>2170.2615000000001</v>
      </c>
      <c r="AE2196">
        <v>2577.9814999999999</v>
      </c>
      <c r="AF2196">
        <v>3021.366</v>
      </c>
      <c r="AG2196">
        <v>3448.2365</v>
      </c>
      <c r="AH2196">
        <v>3910.9724999999999</v>
      </c>
      <c r="AI2196">
        <v>4109.6975000000002</v>
      </c>
      <c r="AJ2196">
        <v>4203.9269999999997</v>
      </c>
      <c r="AK2196">
        <v>4212.6525000000001</v>
      </c>
      <c r="AL2196">
        <v>4289.9274999999998</v>
      </c>
      <c r="AM2196">
        <v>4501.6405000000004</v>
      </c>
      <c r="AN2196">
        <v>4494.91</v>
      </c>
      <c r="AO2196">
        <v>3759.2139999999999</v>
      </c>
      <c r="AP2196">
        <v>3688.9459999999999</v>
      </c>
      <c r="AQ2196">
        <v>2849.1595000000002</v>
      </c>
      <c r="AR2196">
        <v>1894.3485000000001</v>
      </c>
      <c r="AS2196">
        <v>1418.91</v>
      </c>
      <c r="AT2196">
        <v>1185.0515</v>
      </c>
      <c r="AU2196">
        <v>65.346939000000006</v>
      </c>
      <c r="AV2196">
        <v>65.653060999999994</v>
      </c>
      <c r="AW2196">
        <v>65</v>
      </c>
      <c r="AX2196">
        <v>64</v>
      </c>
      <c r="AY2196">
        <v>64</v>
      </c>
      <c r="AZ2196">
        <v>64</v>
      </c>
      <c r="BA2196">
        <v>64</v>
      </c>
      <c r="BB2196">
        <v>63.693877999999998</v>
      </c>
      <c r="BC2196">
        <v>65.346939000000006</v>
      </c>
      <c r="BD2196">
        <v>69</v>
      </c>
      <c r="BE2196">
        <v>72.5</v>
      </c>
      <c r="BF2196">
        <v>74.306122000000002</v>
      </c>
      <c r="BG2196">
        <v>78</v>
      </c>
      <c r="BH2196">
        <v>79.653060999999994</v>
      </c>
      <c r="BI2196">
        <v>81.153060999999994</v>
      </c>
      <c r="BJ2196">
        <v>80.193877999999998</v>
      </c>
      <c r="BK2196">
        <v>80.081632999999997</v>
      </c>
      <c r="BL2196">
        <v>77.346939000000006</v>
      </c>
      <c r="BM2196">
        <v>73.734694000000005</v>
      </c>
      <c r="BN2196">
        <v>70.540816000000007</v>
      </c>
      <c r="BO2196">
        <v>68.540816000000007</v>
      </c>
      <c r="BP2196">
        <v>67.040816000000007</v>
      </c>
      <c r="BQ2196">
        <v>66.193877999999998</v>
      </c>
      <c r="BR2196">
        <v>65</v>
      </c>
      <c r="BS2196">
        <v>-70.338030000000003</v>
      </c>
      <c r="BT2196">
        <v>-38.509819999999998</v>
      </c>
      <c r="BU2196">
        <v>-37.05686</v>
      </c>
      <c r="BV2196">
        <v>-4.906034</v>
      </c>
      <c r="BW2196">
        <v>60.256689999999999</v>
      </c>
      <c r="BX2196">
        <v>79.24718</v>
      </c>
      <c r="BY2196">
        <v>62.967300000000002</v>
      </c>
      <c r="BZ2196">
        <v>-82.900790000000001</v>
      </c>
      <c r="CA2196">
        <v>-134.93530000000001</v>
      </c>
      <c r="CB2196">
        <v>-61.772880000000001</v>
      </c>
      <c r="CC2196">
        <v>-213.4555</v>
      </c>
      <c r="CD2196">
        <v>-245.22210000000001</v>
      </c>
      <c r="CE2196">
        <v>-215.12690000000001</v>
      </c>
      <c r="CF2196">
        <v>-172.31039999999999</v>
      </c>
      <c r="CG2196">
        <v>-60.974910000000001</v>
      </c>
      <c r="CH2196">
        <v>-117.9014</v>
      </c>
      <c r="CI2196">
        <v>-250.28739999999999</v>
      </c>
      <c r="CJ2196">
        <v>-158.98169999999999</v>
      </c>
      <c r="CK2196">
        <v>512.28489999999999</v>
      </c>
      <c r="CL2196">
        <v>45.050060000000002</v>
      </c>
      <c r="CM2196">
        <v>104.8556</v>
      </c>
      <c r="CN2196">
        <v>5.5877860000000004</v>
      </c>
      <c r="CO2196">
        <v>-38.904879999999999</v>
      </c>
      <c r="CP2196">
        <v>-27.099450000000001</v>
      </c>
      <c r="CQ2196">
        <v>94.39725</v>
      </c>
      <c r="CR2196">
        <v>70.33126</v>
      </c>
      <c r="CS2196">
        <v>104.3943</v>
      </c>
      <c r="CT2196">
        <v>131.65899999999999</v>
      </c>
      <c r="CU2196">
        <v>303.57749999999999</v>
      </c>
      <c r="CV2196">
        <v>297.05849999999998</v>
      </c>
      <c r="CW2196">
        <v>189.09280000000001</v>
      </c>
      <c r="CX2196">
        <v>341.7047</v>
      </c>
      <c r="CY2196">
        <v>403.81529999999998</v>
      </c>
      <c r="CZ2196">
        <v>393.91719999999998</v>
      </c>
      <c r="DA2196">
        <v>811.54280000000006</v>
      </c>
      <c r="DB2196">
        <v>422.9941</v>
      </c>
      <c r="DC2196">
        <v>498.19389999999999</v>
      </c>
      <c r="DD2196">
        <v>522.94539999999995</v>
      </c>
      <c r="DE2196">
        <v>516.6395</v>
      </c>
      <c r="DF2196">
        <v>569.34630000000004</v>
      </c>
      <c r="DG2196">
        <v>621.0127</v>
      </c>
      <c r="DH2196">
        <v>510.03070000000002</v>
      </c>
      <c r="DI2196">
        <v>762.42240000000004</v>
      </c>
      <c r="DJ2196">
        <v>1018.853</v>
      </c>
      <c r="DK2196">
        <v>1149.4960000000001</v>
      </c>
      <c r="DL2196">
        <v>539.95000000000005</v>
      </c>
      <c r="DM2196">
        <v>209.3621</v>
      </c>
      <c r="DN2196">
        <v>126.205</v>
      </c>
      <c r="DO2196">
        <v>19</v>
      </c>
      <c r="DP2196">
        <v>19</v>
      </c>
    </row>
    <row r="2197" spans="1:120" hidden="1" x14ac:dyDescent="0.25">
      <c r="A2197" t="str">
        <f t="shared" si="34"/>
        <v>LCA-Greater Fresno Area_All CBP_44448</v>
      </c>
      <c r="B2197" t="s">
        <v>62</v>
      </c>
      <c r="C2197" t="s">
        <v>224</v>
      </c>
      <c r="D2197" t="s">
        <v>182</v>
      </c>
      <c r="E2197" t="s">
        <v>61</v>
      </c>
      <c r="F2197" t="s">
        <v>61</v>
      </c>
      <c r="G2197" t="s">
        <v>61</v>
      </c>
      <c r="H2197" t="s">
        <v>61</v>
      </c>
      <c r="I2197" t="s">
        <v>61</v>
      </c>
      <c r="J2197" t="s">
        <v>61</v>
      </c>
      <c r="K2197" t="s">
        <v>197</v>
      </c>
      <c r="L2197" s="18">
        <v>44448</v>
      </c>
      <c r="M2197">
        <v>19</v>
      </c>
      <c r="N2197">
        <v>19</v>
      </c>
      <c r="O2197" t="s">
        <v>258</v>
      </c>
      <c r="P2197">
        <v>90</v>
      </c>
      <c r="Q2197">
        <v>89</v>
      </c>
      <c r="R2197">
        <v>0</v>
      </c>
      <c r="S2197">
        <v>0</v>
      </c>
      <c r="T2197">
        <v>0</v>
      </c>
      <c r="U2197">
        <v>0</v>
      </c>
      <c r="V2197">
        <v>0</v>
      </c>
      <c r="W2197">
        <v>2920.4884000000002</v>
      </c>
      <c r="X2197">
        <v>2771.3816000000002</v>
      </c>
      <c r="Y2197">
        <v>2726.4407999999999</v>
      </c>
      <c r="Z2197">
        <v>2719.5358999999999</v>
      </c>
      <c r="AA2197">
        <v>2684.7719999999999</v>
      </c>
      <c r="AB2197">
        <v>2869.3011000000001</v>
      </c>
      <c r="AC2197">
        <v>3072.2966000000001</v>
      </c>
      <c r="AD2197">
        <v>3825.0828999999999</v>
      </c>
      <c r="AE2197">
        <v>4671.4096</v>
      </c>
      <c r="AF2197">
        <v>5123.7298000000001</v>
      </c>
      <c r="AG2197">
        <v>5465.1701000000003</v>
      </c>
      <c r="AH2197">
        <v>5731.5752000000002</v>
      </c>
      <c r="AI2197">
        <v>5932.1922000000004</v>
      </c>
      <c r="AJ2197">
        <v>6072.5078000000003</v>
      </c>
      <c r="AK2197">
        <v>6238.2221</v>
      </c>
      <c r="AL2197">
        <v>6372.3766999999998</v>
      </c>
      <c r="AM2197">
        <v>6445.2331999999997</v>
      </c>
      <c r="AN2197">
        <v>5266.9288999999999</v>
      </c>
      <c r="AO2197">
        <v>4310.4492</v>
      </c>
      <c r="AP2197">
        <v>5281.8645999999999</v>
      </c>
      <c r="AQ2197">
        <v>5529.7177000000001</v>
      </c>
      <c r="AR2197">
        <v>4307.9858000000004</v>
      </c>
      <c r="AS2197">
        <v>3469.5443</v>
      </c>
      <c r="AT2197">
        <v>3080.8344999999999</v>
      </c>
      <c r="AU2197">
        <v>87.151685000000001</v>
      </c>
      <c r="AV2197">
        <v>83.876403999999994</v>
      </c>
      <c r="AW2197">
        <v>81.904494</v>
      </c>
      <c r="AX2197">
        <v>80.876403999999994</v>
      </c>
      <c r="AY2197">
        <v>78.112359999999995</v>
      </c>
      <c r="AZ2197">
        <v>76.174156999999994</v>
      </c>
      <c r="BA2197">
        <v>75.157302999999999</v>
      </c>
      <c r="BB2197">
        <v>74.696629000000001</v>
      </c>
      <c r="BC2197">
        <v>77.044944000000001</v>
      </c>
      <c r="BD2197">
        <v>81.084270000000004</v>
      </c>
      <c r="BE2197">
        <v>87.983146000000005</v>
      </c>
      <c r="BF2197">
        <v>92.494382000000002</v>
      </c>
      <c r="BG2197">
        <v>96.932584000000006</v>
      </c>
      <c r="BH2197">
        <v>99.842697000000001</v>
      </c>
      <c r="BI2197">
        <v>102.29213</v>
      </c>
      <c r="BJ2197">
        <v>103.74719</v>
      </c>
      <c r="BK2197">
        <v>104.53933000000001</v>
      </c>
      <c r="BL2197">
        <v>104.78652</v>
      </c>
      <c r="BM2197">
        <v>104.10674</v>
      </c>
      <c r="BN2197">
        <v>101.48876</v>
      </c>
      <c r="BO2197">
        <v>98.443820000000002</v>
      </c>
      <c r="BP2197">
        <v>94.106741999999997</v>
      </c>
      <c r="BQ2197">
        <v>90.786517000000003</v>
      </c>
      <c r="BR2197">
        <v>87.943820000000002</v>
      </c>
      <c r="BS2197">
        <v>-401.74009999999998</v>
      </c>
      <c r="BT2197">
        <v>63.392209999999999</v>
      </c>
      <c r="BU2197">
        <v>72.117769999999993</v>
      </c>
      <c r="BV2197">
        <v>44.122059999999998</v>
      </c>
      <c r="BW2197">
        <v>81.275899999999993</v>
      </c>
      <c r="BX2197">
        <v>82.795339999999996</v>
      </c>
      <c r="BY2197">
        <v>115.5707</v>
      </c>
      <c r="BZ2197">
        <v>-45.813330000000001</v>
      </c>
      <c r="CA2197">
        <v>-151.76400000000001</v>
      </c>
      <c r="CB2197">
        <v>-172.1283</v>
      </c>
      <c r="CC2197">
        <v>-127.2358</v>
      </c>
      <c r="CD2197">
        <v>-100.6306</v>
      </c>
      <c r="CE2197">
        <v>-28.218879999999999</v>
      </c>
      <c r="CF2197">
        <v>-24.881250000000001</v>
      </c>
      <c r="CG2197">
        <v>-37.53246</v>
      </c>
      <c r="CH2197">
        <v>-132.32730000000001</v>
      </c>
      <c r="CI2197">
        <v>-183.54689999999999</v>
      </c>
      <c r="CJ2197">
        <v>944.3288</v>
      </c>
      <c r="CK2197">
        <v>1709.845</v>
      </c>
      <c r="CL2197">
        <v>531.45680000000004</v>
      </c>
      <c r="CM2197">
        <v>-102.2264</v>
      </c>
      <c r="CN2197">
        <v>-104.1199</v>
      </c>
      <c r="CO2197">
        <v>-205.74809999999999</v>
      </c>
      <c r="CP2197">
        <v>-168.1156</v>
      </c>
      <c r="CQ2197">
        <v>5354.107</v>
      </c>
      <c r="CR2197">
        <v>646.9529</v>
      </c>
      <c r="CS2197">
        <v>609.83489999999995</v>
      </c>
      <c r="CT2197">
        <v>548.8329</v>
      </c>
      <c r="CU2197">
        <v>557.7364</v>
      </c>
      <c r="CV2197">
        <v>846.82339999999999</v>
      </c>
      <c r="CW2197">
        <v>347.83600000000001</v>
      </c>
      <c r="CX2197">
        <v>593.23299999999995</v>
      </c>
      <c r="CY2197">
        <v>691.02179999999998</v>
      </c>
      <c r="CZ2197">
        <v>721.93209999999999</v>
      </c>
      <c r="DA2197">
        <v>1271.519</v>
      </c>
      <c r="DB2197">
        <v>1026.5329999999999</v>
      </c>
      <c r="DC2197">
        <v>1263.1010000000001</v>
      </c>
      <c r="DD2197">
        <v>1113.1379999999999</v>
      </c>
      <c r="DE2197">
        <v>1189.9459999999999</v>
      </c>
      <c r="DF2197">
        <v>1225.4590000000001</v>
      </c>
      <c r="DG2197">
        <v>1488.2850000000001</v>
      </c>
      <c r="DH2197">
        <v>1626.8240000000001</v>
      </c>
      <c r="DI2197">
        <v>1864.5319999999999</v>
      </c>
      <c r="DJ2197">
        <v>2823.3389999999999</v>
      </c>
      <c r="DK2197">
        <v>2732.7</v>
      </c>
      <c r="DL2197">
        <v>2836.1109999999999</v>
      </c>
      <c r="DM2197">
        <v>2995.2629999999999</v>
      </c>
      <c r="DN2197">
        <v>2824.9450000000002</v>
      </c>
      <c r="DO2197">
        <v>19</v>
      </c>
      <c r="DP2197">
        <v>19</v>
      </c>
    </row>
    <row r="2198" spans="1:120" hidden="1" x14ac:dyDescent="0.25">
      <c r="A2198" t="str">
        <f t="shared" si="34"/>
        <v>sublap_id-SLAP_PGST_All CBP_44448</v>
      </c>
      <c r="B2198" t="s">
        <v>62</v>
      </c>
      <c r="C2198" t="s">
        <v>285</v>
      </c>
      <c r="D2198" t="s">
        <v>61</v>
      </c>
      <c r="E2198" t="s">
        <v>286</v>
      </c>
      <c r="F2198" t="s">
        <v>61</v>
      </c>
      <c r="G2198" t="s">
        <v>61</v>
      </c>
      <c r="H2198" t="s">
        <v>61</v>
      </c>
      <c r="I2198" t="s">
        <v>61</v>
      </c>
      <c r="J2198" t="s">
        <v>61</v>
      </c>
      <c r="K2198" t="s">
        <v>197</v>
      </c>
      <c r="L2198" s="18">
        <v>44448</v>
      </c>
      <c r="M2198">
        <v>19</v>
      </c>
      <c r="N2198">
        <v>19</v>
      </c>
      <c r="O2198" t="s">
        <v>258</v>
      </c>
      <c r="P2198">
        <v>22</v>
      </c>
      <c r="Q2198">
        <v>21</v>
      </c>
      <c r="R2198">
        <v>0</v>
      </c>
      <c r="S2198">
        <v>0</v>
      </c>
      <c r="T2198">
        <v>0</v>
      </c>
      <c r="U2198">
        <v>0</v>
      </c>
      <c r="V2198">
        <v>0</v>
      </c>
      <c r="W2198">
        <v>571.02530000000002</v>
      </c>
      <c r="X2198">
        <v>591.73819000000003</v>
      </c>
      <c r="Y2198">
        <v>601.27781000000004</v>
      </c>
      <c r="Z2198">
        <v>578.25113999999996</v>
      </c>
      <c r="AA2198">
        <v>577.62048000000004</v>
      </c>
      <c r="AB2198">
        <v>733.65390000000002</v>
      </c>
      <c r="AC2198">
        <v>1055.8523</v>
      </c>
      <c r="AD2198">
        <v>1181.3015</v>
      </c>
      <c r="AE2198">
        <v>1389.1848</v>
      </c>
      <c r="AF2198">
        <v>1292.2737</v>
      </c>
      <c r="AG2198">
        <v>1341.5065999999999</v>
      </c>
      <c r="AH2198">
        <v>1627.1682000000001</v>
      </c>
      <c r="AI2198">
        <v>1705.5469000000001</v>
      </c>
      <c r="AJ2198">
        <v>1707.1717000000001</v>
      </c>
      <c r="AK2198">
        <v>1751.2492</v>
      </c>
      <c r="AL2198">
        <v>1628.5730000000001</v>
      </c>
      <c r="AM2198">
        <v>1624.5103999999999</v>
      </c>
      <c r="AN2198">
        <v>1376.7683999999999</v>
      </c>
      <c r="AO2198">
        <v>1247.9982</v>
      </c>
      <c r="AP2198">
        <v>1251.4407000000001</v>
      </c>
      <c r="AQ2198">
        <v>1026.6079999999999</v>
      </c>
      <c r="AR2198">
        <v>832.75342999999998</v>
      </c>
      <c r="AS2198">
        <v>744.67904999999996</v>
      </c>
      <c r="AT2198">
        <v>712.56114000000002</v>
      </c>
      <c r="AU2198">
        <v>77.214286000000001</v>
      </c>
      <c r="AV2198">
        <v>76.571428999999995</v>
      </c>
      <c r="AW2198">
        <v>74.928571000000005</v>
      </c>
      <c r="AX2198">
        <v>73.571428999999995</v>
      </c>
      <c r="AY2198">
        <v>73.571428999999995</v>
      </c>
      <c r="AZ2198">
        <v>72.357142999999994</v>
      </c>
      <c r="BA2198">
        <v>71.142857000000006</v>
      </c>
      <c r="BB2198">
        <v>71.142857000000006</v>
      </c>
      <c r="BC2198">
        <v>71.714286000000001</v>
      </c>
      <c r="BD2198">
        <v>76.214286000000001</v>
      </c>
      <c r="BE2198">
        <v>81.928571000000005</v>
      </c>
      <c r="BF2198">
        <v>86.571428999999995</v>
      </c>
      <c r="BG2198">
        <v>90.285713999999999</v>
      </c>
      <c r="BH2198">
        <v>92.142857000000006</v>
      </c>
      <c r="BI2198">
        <v>94</v>
      </c>
      <c r="BJ2198">
        <v>94.928571000000005</v>
      </c>
      <c r="BK2198">
        <v>93.285713999999999</v>
      </c>
      <c r="BL2198">
        <v>90.571428999999995</v>
      </c>
      <c r="BM2198">
        <v>87.785713999999999</v>
      </c>
      <c r="BN2198">
        <v>83.785713999999999</v>
      </c>
      <c r="BO2198">
        <v>80.214286000000001</v>
      </c>
      <c r="BP2198">
        <v>77.785713999999999</v>
      </c>
      <c r="BQ2198">
        <v>76.571428999999995</v>
      </c>
      <c r="BR2198">
        <v>75.571428999999995</v>
      </c>
      <c r="BS2198">
        <v>193.18389999999999</v>
      </c>
      <c r="BT2198">
        <v>208.33</v>
      </c>
      <c r="BU2198">
        <v>183.0419</v>
      </c>
      <c r="BV2198">
        <v>141.81</v>
      </c>
      <c r="BW2198">
        <v>131.1935</v>
      </c>
      <c r="BX2198">
        <v>106.4406</v>
      </c>
      <c r="BY2198">
        <v>-72.571719999999999</v>
      </c>
      <c r="BZ2198">
        <v>-103.7298</v>
      </c>
      <c r="CA2198">
        <v>-133.49340000000001</v>
      </c>
      <c r="CB2198">
        <v>12.29932</v>
      </c>
      <c r="CC2198">
        <v>27.620660000000001</v>
      </c>
      <c r="CD2198">
        <v>-47.903129999999997</v>
      </c>
      <c r="CE2198">
        <v>-43.243690000000001</v>
      </c>
      <c r="CF2198">
        <v>42.065849999999998</v>
      </c>
      <c r="CG2198">
        <v>11.39615</v>
      </c>
      <c r="CH2198">
        <v>69.146850000000001</v>
      </c>
      <c r="CI2198">
        <v>58.738259999999997</v>
      </c>
      <c r="CJ2198">
        <v>216.0616</v>
      </c>
      <c r="CK2198">
        <v>296.87150000000003</v>
      </c>
      <c r="CL2198">
        <v>205.86789999999999</v>
      </c>
      <c r="CM2198">
        <v>140.26840000000001</v>
      </c>
      <c r="CN2198">
        <v>110.9314</v>
      </c>
      <c r="CO2198">
        <v>54.424309999999998</v>
      </c>
      <c r="CP2198">
        <v>54.74709</v>
      </c>
      <c r="CQ2198">
        <v>1273.0889999999999</v>
      </c>
      <c r="CR2198">
        <v>903.00130000000001</v>
      </c>
      <c r="CS2198">
        <v>1128.221</v>
      </c>
      <c r="CT2198">
        <v>1117.1400000000001</v>
      </c>
      <c r="CU2198">
        <v>1079.2329999999999</v>
      </c>
      <c r="CV2198">
        <v>483.08350000000002</v>
      </c>
      <c r="CW2198">
        <v>384.99119999999999</v>
      </c>
      <c r="CX2198">
        <v>871.18880000000001</v>
      </c>
      <c r="CY2198">
        <v>596.18020000000001</v>
      </c>
      <c r="CZ2198">
        <v>549.46609999999998</v>
      </c>
      <c r="DA2198">
        <v>895.23040000000003</v>
      </c>
      <c r="DB2198">
        <v>664.24620000000004</v>
      </c>
      <c r="DC2198">
        <v>902.6146</v>
      </c>
      <c r="DD2198">
        <v>1639.3689999999999</v>
      </c>
      <c r="DE2198">
        <v>1273.328</v>
      </c>
      <c r="DF2198">
        <v>1077.268</v>
      </c>
      <c r="DG2198">
        <v>1039.837</v>
      </c>
      <c r="DH2198">
        <v>1161.8040000000001</v>
      </c>
      <c r="DI2198">
        <v>1258.8240000000001</v>
      </c>
      <c r="DJ2198">
        <v>1427.287</v>
      </c>
      <c r="DK2198">
        <v>1501.595</v>
      </c>
      <c r="DL2198">
        <v>1015.211</v>
      </c>
      <c r="DM2198">
        <v>1095.085</v>
      </c>
      <c r="DN2198">
        <v>1591.598</v>
      </c>
      <c r="DO2198">
        <v>19</v>
      </c>
      <c r="DP2198">
        <v>19</v>
      </c>
    </row>
    <row r="2199" spans="1:120" hidden="1" x14ac:dyDescent="0.25">
      <c r="A2199" t="str">
        <f t="shared" si="34"/>
        <v>sublap_id-SLAP_PGZP_All CBP_44448</v>
      </c>
      <c r="B2199" t="s">
        <v>62</v>
      </c>
      <c r="C2199" t="s">
        <v>283</v>
      </c>
      <c r="D2199" t="s">
        <v>61</v>
      </c>
      <c r="E2199" t="s">
        <v>284</v>
      </c>
      <c r="F2199" t="s">
        <v>61</v>
      </c>
      <c r="G2199" t="s">
        <v>61</v>
      </c>
      <c r="H2199" t="s">
        <v>61</v>
      </c>
      <c r="I2199" t="s">
        <v>61</v>
      </c>
      <c r="J2199" t="s">
        <v>61</v>
      </c>
      <c r="K2199" t="s">
        <v>197</v>
      </c>
      <c r="L2199" s="18">
        <v>44448</v>
      </c>
      <c r="M2199">
        <v>19</v>
      </c>
      <c r="N2199">
        <v>19</v>
      </c>
      <c r="O2199" t="s">
        <v>258</v>
      </c>
      <c r="P2199">
        <v>49</v>
      </c>
      <c r="Q2199">
        <v>43</v>
      </c>
      <c r="R2199">
        <v>1</v>
      </c>
      <c r="S2199">
        <v>0</v>
      </c>
      <c r="T2199">
        <v>0</v>
      </c>
      <c r="U2199">
        <v>0</v>
      </c>
      <c r="V2199">
        <v>0</v>
      </c>
      <c r="W2199">
        <v>3785.0135</v>
      </c>
      <c r="X2199">
        <v>3533.7462999999998</v>
      </c>
      <c r="Y2199">
        <v>3535.3391999999999</v>
      </c>
      <c r="Z2199">
        <v>3518.7665000000002</v>
      </c>
      <c r="AA2199">
        <v>3527.4214999999999</v>
      </c>
      <c r="AB2199">
        <v>3552.3298</v>
      </c>
      <c r="AC2199">
        <v>3638.4486999999999</v>
      </c>
      <c r="AD2199">
        <v>3521.9594999999999</v>
      </c>
      <c r="AE2199">
        <v>3723.2538</v>
      </c>
      <c r="AF2199">
        <v>3698.1504</v>
      </c>
      <c r="AG2199">
        <v>3638.27</v>
      </c>
      <c r="AH2199">
        <v>3675.4854999999998</v>
      </c>
      <c r="AI2199">
        <v>3856.1471999999999</v>
      </c>
      <c r="AJ2199">
        <v>3912.1253000000002</v>
      </c>
      <c r="AK2199">
        <v>3932.1208999999999</v>
      </c>
      <c r="AL2199">
        <v>3924.9904000000001</v>
      </c>
      <c r="AM2199">
        <v>3970.5118000000002</v>
      </c>
      <c r="AN2199">
        <v>2839.6491999999998</v>
      </c>
      <c r="AO2199">
        <v>1037.2674999999999</v>
      </c>
      <c r="AP2199">
        <v>2446.9874</v>
      </c>
      <c r="AQ2199">
        <v>3449.2622999999999</v>
      </c>
      <c r="AR2199">
        <v>3498.2085000000002</v>
      </c>
      <c r="AS2199">
        <v>3343.4288000000001</v>
      </c>
      <c r="AT2199">
        <v>3305.8811000000001</v>
      </c>
      <c r="AU2199">
        <v>73.899529000000001</v>
      </c>
      <c r="AV2199">
        <v>71.091836999999998</v>
      </c>
      <c r="AW2199">
        <v>70.072214000000002</v>
      </c>
      <c r="AX2199">
        <v>69.173468999999997</v>
      </c>
      <c r="AY2199">
        <v>68.295918</v>
      </c>
      <c r="AZ2199">
        <v>67.058869999999999</v>
      </c>
      <c r="BA2199">
        <v>66.195447000000001</v>
      </c>
      <c r="BB2199">
        <v>66.630297999999996</v>
      </c>
      <c r="BC2199">
        <v>69.377550999999997</v>
      </c>
      <c r="BD2199">
        <v>72.791208999999995</v>
      </c>
      <c r="BE2199">
        <v>78.012558999999996</v>
      </c>
      <c r="BF2199">
        <v>83.341443999999996</v>
      </c>
      <c r="BG2199">
        <v>89.271585999999999</v>
      </c>
      <c r="BH2199">
        <v>90.583202999999997</v>
      </c>
      <c r="BI2199">
        <v>90.884614999999997</v>
      </c>
      <c r="BJ2199">
        <v>89.584772000000001</v>
      </c>
      <c r="BK2199">
        <v>89.038461999999996</v>
      </c>
      <c r="BL2199">
        <v>88.957614000000007</v>
      </c>
      <c r="BM2199">
        <v>86.896388999999999</v>
      </c>
      <c r="BN2199">
        <v>84.244898000000006</v>
      </c>
      <c r="BO2199">
        <v>81.184458000000006</v>
      </c>
      <c r="BP2199">
        <v>78.842229000000003</v>
      </c>
      <c r="BQ2199">
        <v>76.853217999999998</v>
      </c>
      <c r="BR2199">
        <v>75.343799000000004</v>
      </c>
      <c r="BS2199">
        <v>-401.22800000000001</v>
      </c>
      <c r="BT2199">
        <v>-63.170200000000001</v>
      </c>
      <c r="BU2199">
        <v>-62.793950000000002</v>
      </c>
      <c r="BV2199">
        <v>-49.881999999999998</v>
      </c>
      <c r="BW2199">
        <v>-21.094480000000001</v>
      </c>
      <c r="BX2199">
        <v>-30.531739999999999</v>
      </c>
      <c r="BY2199">
        <v>-27.612179999999999</v>
      </c>
      <c r="BZ2199">
        <v>144.3278</v>
      </c>
      <c r="CA2199">
        <v>-17.06306</v>
      </c>
      <c r="CB2199">
        <v>-45.528390000000002</v>
      </c>
      <c r="CC2199">
        <v>60.924140000000001</v>
      </c>
      <c r="CD2199">
        <v>46.553420000000003</v>
      </c>
      <c r="CE2199">
        <v>-71.246160000000003</v>
      </c>
      <c r="CF2199">
        <v>-49.271740000000001</v>
      </c>
      <c r="CG2199">
        <v>-100.3835</v>
      </c>
      <c r="CH2199">
        <v>-106.07550000000001</v>
      </c>
      <c r="CI2199">
        <v>-139.92189999999999</v>
      </c>
      <c r="CJ2199">
        <v>1116.441</v>
      </c>
      <c r="CK2199">
        <v>3054.0149999999999</v>
      </c>
      <c r="CL2199">
        <v>1597.1210000000001</v>
      </c>
      <c r="CM2199">
        <v>399.61090000000002</v>
      </c>
      <c r="CN2199">
        <v>89.244990000000001</v>
      </c>
      <c r="CO2199">
        <v>30.102329999999998</v>
      </c>
      <c r="CP2199">
        <v>-5.131793</v>
      </c>
      <c r="CQ2199">
        <v>5366.8329999999996</v>
      </c>
      <c r="CR2199">
        <v>821.52419999999995</v>
      </c>
      <c r="CS2199">
        <v>770.87249999999995</v>
      </c>
      <c r="CT2199">
        <v>728.39</v>
      </c>
      <c r="CU2199">
        <v>801.39099999999996</v>
      </c>
      <c r="CV2199">
        <v>757.80949999999996</v>
      </c>
      <c r="CW2199">
        <v>441.64080000000001</v>
      </c>
      <c r="CX2199">
        <v>559.67380000000003</v>
      </c>
      <c r="CY2199">
        <v>1034.0930000000001</v>
      </c>
      <c r="CZ2199">
        <v>1400.509</v>
      </c>
      <c r="DA2199">
        <v>2066.442</v>
      </c>
      <c r="DB2199">
        <v>2869.0419999999999</v>
      </c>
      <c r="DC2199">
        <v>3225.087</v>
      </c>
      <c r="DD2199">
        <v>3131.752</v>
      </c>
      <c r="DE2199">
        <v>3519.6529999999998</v>
      </c>
      <c r="DF2199">
        <v>3827.0239999999999</v>
      </c>
      <c r="DG2199">
        <v>3935.0920000000001</v>
      </c>
      <c r="DH2199">
        <v>4438.7920000000004</v>
      </c>
      <c r="DI2199">
        <v>4561.3130000000001</v>
      </c>
      <c r="DJ2199">
        <v>4476.8559999999998</v>
      </c>
      <c r="DK2199">
        <v>5006.085</v>
      </c>
      <c r="DL2199">
        <v>5251.1610000000001</v>
      </c>
      <c r="DM2199">
        <v>4849.33</v>
      </c>
      <c r="DN2199">
        <v>4862.7370000000001</v>
      </c>
      <c r="DO2199">
        <v>18</v>
      </c>
      <c r="DP2199">
        <v>21</v>
      </c>
    </row>
    <row r="2200" spans="1:120" hidden="1" x14ac:dyDescent="0.25">
      <c r="A2200" t="str">
        <f t="shared" si="34"/>
        <v>Size_Grp-20 to 199.99 kW_All CBP_44448</v>
      </c>
      <c r="B2200" t="s">
        <v>62</v>
      </c>
      <c r="C2200" t="s">
        <v>201</v>
      </c>
      <c r="D2200" t="s">
        <v>61</v>
      </c>
      <c r="E2200" t="s">
        <v>61</v>
      </c>
      <c r="F2200" t="s">
        <v>61</v>
      </c>
      <c r="G2200" t="s">
        <v>61</v>
      </c>
      <c r="H2200" t="s">
        <v>61</v>
      </c>
      <c r="I2200" t="s">
        <v>61</v>
      </c>
      <c r="J2200" t="s">
        <v>101</v>
      </c>
      <c r="K2200" t="s">
        <v>197</v>
      </c>
      <c r="L2200" s="18">
        <v>44448</v>
      </c>
      <c r="M2200">
        <v>19</v>
      </c>
      <c r="N2200">
        <v>19</v>
      </c>
      <c r="O2200" t="s">
        <v>258</v>
      </c>
      <c r="P2200">
        <v>370</v>
      </c>
      <c r="Q2200">
        <v>359</v>
      </c>
      <c r="R2200">
        <v>1</v>
      </c>
      <c r="S2200">
        <v>0</v>
      </c>
      <c r="T2200">
        <v>0</v>
      </c>
      <c r="U2200">
        <v>0</v>
      </c>
      <c r="V2200">
        <v>0</v>
      </c>
      <c r="W2200">
        <v>6757.4755999999998</v>
      </c>
      <c r="X2200">
        <v>6653.8553000000002</v>
      </c>
      <c r="Y2200">
        <v>6656.9152000000004</v>
      </c>
      <c r="Z2200">
        <v>6690.4123</v>
      </c>
      <c r="AA2200">
        <v>6865.6490999999996</v>
      </c>
      <c r="AB2200">
        <v>7539.7394000000004</v>
      </c>
      <c r="AC2200">
        <v>8007.4840000000004</v>
      </c>
      <c r="AD2200">
        <v>9802.6268</v>
      </c>
      <c r="AE2200">
        <v>12566.102999999999</v>
      </c>
      <c r="AF2200">
        <v>14712.904</v>
      </c>
      <c r="AG2200">
        <v>15807.868</v>
      </c>
      <c r="AH2200">
        <v>16771.167000000001</v>
      </c>
      <c r="AI2200">
        <v>17552.87</v>
      </c>
      <c r="AJ2200">
        <v>18237.736000000001</v>
      </c>
      <c r="AK2200">
        <v>18567.771000000001</v>
      </c>
      <c r="AL2200">
        <v>18581.95</v>
      </c>
      <c r="AM2200">
        <v>18348.407999999999</v>
      </c>
      <c r="AN2200">
        <v>17833.37</v>
      </c>
      <c r="AO2200">
        <v>13810.616</v>
      </c>
      <c r="AP2200">
        <v>16500.306</v>
      </c>
      <c r="AQ2200">
        <v>14591.852999999999</v>
      </c>
      <c r="AR2200">
        <v>10775.757</v>
      </c>
      <c r="AS2200">
        <v>7884.5347000000002</v>
      </c>
      <c r="AT2200">
        <v>6759.4427999999998</v>
      </c>
      <c r="AU2200">
        <v>72.571575999999993</v>
      </c>
      <c r="AV2200">
        <v>71.688764000000006</v>
      </c>
      <c r="AW2200">
        <v>70.386335000000003</v>
      </c>
      <c r="AX2200">
        <v>69.464307000000005</v>
      </c>
      <c r="AY2200">
        <v>68.472457000000006</v>
      </c>
      <c r="AZ2200">
        <v>67.556043000000003</v>
      </c>
      <c r="BA2200">
        <v>67.141064</v>
      </c>
      <c r="BB2200">
        <v>66.972373000000005</v>
      </c>
      <c r="BC2200">
        <v>69.146219000000002</v>
      </c>
      <c r="BD2200">
        <v>72.812082000000004</v>
      </c>
      <c r="BE2200">
        <v>77.394276000000005</v>
      </c>
      <c r="BF2200">
        <v>81.075129000000004</v>
      </c>
      <c r="BG2200">
        <v>84.970186999999996</v>
      </c>
      <c r="BH2200">
        <v>87.306385000000006</v>
      </c>
      <c r="BI2200">
        <v>89.273534999999995</v>
      </c>
      <c r="BJ2200">
        <v>89.643417999999997</v>
      </c>
      <c r="BK2200">
        <v>89.004608000000005</v>
      </c>
      <c r="BL2200">
        <v>87.301047999999994</v>
      </c>
      <c r="BM2200">
        <v>84.873614000000003</v>
      </c>
      <c r="BN2200">
        <v>81.409585000000007</v>
      </c>
      <c r="BO2200">
        <v>78.309072</v>
      </c>
      <c r="BP2200">
        <v>75.777964999999995</v>
      </c>
      <c r="BQ2200">
        <v>73.982375000000005</v>
      </c>
      <c r="BR2200">
        <v>72.645201999999998</v>
      </c>
      <c r="BS2200">
        <v>-335.79070000000002</v>
      </c>
      <c r="BT2200">
        <v>-31.24532</v>
      </c>
      <c r="BU2200">
        <v>-12.544549999999999</v>
      </c>
      <c r="BV2200">
        <v>-16.813580000000002</v>
      </c>
      <c r="BW2200">
        <v>139.85169999999999</v>
      </c>
      <c r="BX2200">
        <v>73.655869999999993</v>
      </c>
      <c r="BY2200">
        <v>171.17740000000001</v>
      </c>
      <c r="BZ2200">
        <v>35.835039999999999</v>
      </c>
      <c r="CA2200">
        <v>-285.7824</v>
      </c>
      <c r="CB2200">
        <v>-354.2901</v>
      </c>
      <c r="CC2200">
        <v>-591.8329</v>
      </c>
      <c r="CD2200">
        <v>-577.85</v>
      </c>
      <c r="CE2200">
        <v>-326.10890000000001</v>
      </c>
      <c r="CF2200">
        <v>-331.91640000000001</v>
      </c>
      <c r="CG2200">
        <v>-152.55930000000001</v>
      </c>
      <c r="CH2200">
        <v>-71.912000000000006</v>
      </c>
      <c r="CI2200">
        <v>-27.144390000000001</v>
      </c>
      <c r="CJ2200">
        <v>109.0193</v>
      </c>
      <c r="CK2200">
        <v>3517.741</v>
      </c>
      <c r="CL2200">
        <v>-92.719179999999994</v>
      </c>
      <c r="CM2200">
        <v>63.182600000000001</v>
      </c>
      <c r="CN2200">
        <v>-13.64303</v>
      </c>
      <c r="CO2200">
        <v>-160.41739999999999</v>
      </c>
      <c r="CP2200">
        <v>-110.04510000000001</v>
      </c>
      <c r="CQ2200">
        <v>1200.1949999999999</v>
      </c>
      <c r="CR2200">
        <v>447.45510000000002</v>
      </c>
      <c r="CS2200">
        <v>473.04480000000001</v>
      </c>
      <c r="CT2200">
        <v>398.63249999999999</v>
      </c>
      <c r="CU2200">
        <v>380.28410000000002</v>
      </c>
      <c r="CV2200">
        <v>421.30549999999999</v>
      </c>
      <c r="CW2200">
        <v>349.56939999999997</v>
      </c>
      <c r="CX2200">
        <v>387.05</v>
      </c>
      <c r="CY2200">
        <v>458.4117</v>
      </c>
      <c r="CZ2200">
        <v>710.8931</v>
      </c>
      <c r="DA2200">
        <v>863.87080000000003</v>
      </c>
      <c r="DB2200">
        <v>861.22739999999999</v>
      </c>
      <c r="DC2200">
        <v>917.82529999999997</v>
      </c>
      <c r="DD2200">
        <v>968.34209999999996</v>
      </c>
      <c r="DE2200">
        <v>1157.6579999999999</v>
      </c>
      <c r="DF2200">
        <v>1287.624</v>
      </c>
      <c r="DG2200">
        <v>1330.674</v>
      </c>
      <c r="DH2200">
        <v>1423.1089999999999</v>
      </c>
      <c r="DI2200">
        <v>1467.248</v>
      </c>
      <c r="DJ2200">
        <v>1732.5809999999999</v>
      </c>
      <c r="DK2200">
        <v>1727.759</v>
      </c>
      <c r="DL2200">
        <v>1213.777</v>
      </c>
      <c r="DM2200">
        <v>1111.8030000000001</v>
      </c>
      <c r="DN2200">
        <v>993.57330000000002</v>
      </c>
      <c r="DO2200">
        <v>18</v>
      </c>
      <c r="DP2200">
        <v>21</v>
      </c>
    </row>
    <row r="2201" spans="1:120" hidden="1" x14ac:dyDescent="0.25">
      <c r="A2201" t="str">
        <f t="shared" si="34"/>
        <v>OtherDR-No_All CBP_44448</v>
      </c>
      <c r="B2201" t="s">
        <v>62</v>
      </c>
      <c r="C2201" t="s">
        <v>323</v>
      </c>
      <c r="D2201" t="s">
        <v>61</v>
      </c>
      <c r="E2201" t="s">
        <v>61</v>
      </c>
      <c r="F2201" t="s">
        <v>61</v>
      </c>
      <c r="G2201" t="s">
        <v>61</v>
      </c>
      <c r="H2201" t="s">
        <v>61</v>
      </c>
      <c r="I2201" t="s">
        <v>97</v>
      </c>
      <c r="J2201" t="s">
        <v>61</v>
      </c>
      <c r="K2201" t="s">
        <v>197</v>
      </c>
      <c r="L2201" s="18">
        <v>44448</v>
      </c>
      <c r="M2201">
        <v>19</v>
      </c>
      <c r="N2201">
        <v>19</v>
      </c>
      <c r="O2201" t="s">
        <v>258</v>
      </c>
      <c r="P2201">
        <v>497</v>
      </c>
      <c r="Q2201">
        <v>484</v>
      </c>
      <c r="R2201">
        <v>1</v>
      </c>
      <c r="S2201">
        <v>0</v>
      </c>
      <c r="T2201">
        <v>0</v>
      </c>
      <c r="U2201">
        <v>0</v>
      </c>
      <c r="V2201">
        <v>0</v>
      </c>
      <c r="W2201">
        <v>20662.435000000001</v>
      </c>
      <c r="X2201">
        <v>20372.366999999998</v>
      </c>
      <c r="Y2201">
        <v>20286.843000000001</v>
      </c>
      <c r="Z2201">
        <v>20058.822</v>
      </c>
      <c r="AA2201">
        <v>20223.54</v>
      </c>
      <c r="AB2201">
        <v>21606.920999999998</v>
      </c>
      <c r="AC2201">
        <v>24202.623</v>
      </c>
      <c r="AD2201">
        <v>27891.62</v>
      </c>
      <c r="AE2201">
        <v>32112.526000000002</v>
      </c>
      <c r="AF2201">
        <v>34264.822999999997</v>
      </c>
      <c r="AG2201">
        <v>36917.985999999997</v>
      </c>
      <c r="AH2201">
        <v>39175.692000000003</v>
      </c>
      <c r="AI2201">
        <v>40637.682999999997</v>
      </c>
      <c r="AJ2201">
        <v>42006.288999999997</v>
      </c>
      <c r="AK2201">
        <v>43051.381999999998</v>
      </c>
      <c r="AL2201">
        <v>43188.281000000003</v>
      </c>
      <c r="AM2201">
        <v>43972.106</v>
      </c>
      <c r="AN2201">
        <v>41140.326000000001</v>
      </c>
      <c r="AO2201">
        <v>32964.298999999999</v>
      </c>
      <c r="AP2201">
        <v>36513.468000000001</v>
      </c>
      <c r="AQ2201">
        <v>33333.832000000002</v>
      </c>
      <c r="AR2201">
        <v>26958.716</v>
      </c>
      <c r="AS2201">
        <v>22849.692999999999</v>
      </c>
      <c r="AT2201">
        <v>20895.100999999999</v>
      </c>
      <c r="AU2201">
        <v>72.792280000000005</v>
      </c>
      <c r="AV2201">
        <v>71.872326999999999</v>
      </c>
      <c r="AW2201">
        <v>70.525850000000005</v>
      </c>
      <c r="AX2201">
        <v>69.585745000000003</v>
      </c>
      <c r="AY2201">
        <v>68.541338999999994</v>
      </c>
      <c r="AZ2201">
        <v>67.602063999999999</v>
      </c>
      <c r="BA2201">
        <v>67.195290999999997</v>
      </c>
      <c r="BB2201">
        <v>67.021085999999997</v>
      </c>
      <c r="BC2201">
        <v>69.249754999999993</v>
      </c>
      <c r="BD2201">
        <v>72.902156000000005</v>
      </c>
      <c r="BE2201">
        <v>77.483261999999996</v>
      </c>
      <c r="BF2201">
        <v>81.231099</v>
      </c>
      <c r="BG2201">
        <v>85.094954000000001</v>
      </c>
      <c r="BH2201">
        <v>87.417261999999994</v>
      </c>
      <c r="BI2201">
        <v>89.361676000000003</v>
      </c>
      <c r="BJ2201">
        <v>89.725641999999993</v>
      </c>
      <c r="BK2201">
        <v>89.079538999999997</v>
      </c>
      <c r="BL2201">
        <v>87.472447000000003</v>
      </c>
      <c r="BM2201">
        <v>85.089999000000006</v>
      </c>
      <c r="BN2201">
        <v>81.662343000000007</v>
      </c>
      <c r="BO2201">
        <v>78.571624999999997</v>
      </c>
      <c r="BP2201">
        <v>76.042664000000002</v>
      </c>
      <c r="BQ2201">
        <v>74.235982000000007</v>
      </c>
      <c r="BR2201">
        <v>72.868675999999994</v>
      </c>
      <c r="BS2201">
        <v>-623.56629999999996</v>
      </c>
      <c r="BT2201">
        <v>132.3853</v>
      </c>
      <c r="BU2201">
        <v>-172.4212</v>
      </c>
      <c r="BV2201">
        <v>-59.513649999999998</v>
      </c>
      <c r="BW2201">
        <v>294.79680000000002</v>
      </c>
      <c r="BX2201">
        <v>386.71620000000001</v>
      </c>
      <c r="BY2201">
        <v>333.6952</v>
      </c>
      <c r="BZ2201">
        <v>-166.4666</v>
      </c>
      <c r="CA2201">
        <v>-861.97889999999995</v>
      </c>
      <c r="CB2201">
        <v>-542.08159999999998</v>
      </c>
      <c r="CC2201">
        <v>-929.60580000000004</v>
      </c>
      <c r="CD2201">
        <v>-1066.7560000000001</v>
      </c>
      <c r="CE2201">
        <v>-1190.088</v>
      </c>
      <c r="CF2201">
        <v>-1234.1579999999999</v>
      </c>
      <c r="CG2201">
        <v>-1337.1369999999999</v>
      </c>
      <c r="CH2201">
        <v>-1170.6320000000001</v>
      </c>
      <c r="CI2201">
        <v>-1614.789</v>
      </c>
      <c r="CJ2201">
        <v>1365.6769999999999</v>
      </c>
      <c r="CK2201">
        <v>9124.4459999999999</v>
      </c>
      <c r="CL2201">
        <v>2892.23</v>
      </c>
      <c r="CM2201">
        <v>636.35659999999996</v>
      </c>
      <c r="CN2201">
        <v>133.27930000000001</v>
      </c>
      <c r="CO2201">
        <v>-204.3381</v>
      </c>
      <c r="CP2201">
        <v>-200.5179</v>
      </c>
      <c r="CQ2201">
        <v>18141.95</v>
      </c>
      <c r="CR2201">
        <v>7561.1869999999999</v>
      </c>
      <c r="CS2201">
        <v>6384.8940000000002</v>
      </c>
      <c r="CT2201">
        <v>5238.067</v>
      </c>
      <c r="CU2201">
        <v>4897.38</v>
      </c>
      <c r="CV2201">
        <v>4356.8159999999998</v>
      </c>
      <c r="CW2201">
        <v>4208.9319999999998</v>
      </c>
      <c r="CX2201">
        <v>4773.8810000000003</v>
      </c>
      <c r="CY2201">
        <v>5758.0140000000001</v>
      </c>
      <c r="CZ2201">
        <v>7176.9210000000003</v>
      </c>
      <c r="DA2201">
        <v>12924.57</v>
      </c>
      <c r="DB2201">
        <v>14004.24</v>
      </c>
      <c r="DC2201">
        <v>16398.28</v>
      </c>
      <c r="DD2201">
        <v>18041.990000000002</v>
      </c>
      <c r="DE2201">
        <v>19441.89</v>
      </c>
      <c r="DF2201">
        <v>21077.41</v>
      </c>
      <c r="DG2201">
        <v>23963.23</v>
      </c>
      <c r="DH2201">
        <v>26056.17</v>
      </c>
      <c r="DI2201">
        <v>28473.8</v>
      </c>
      <c r="DJ2201">
        <v>31980.38</v>
      </c>
      <c r="DK2201">
        <v>34711.68</v>
      </c>
      <c r="DL2201">
        <v>29892.07</v>
      </c>
      <c r="DM2201">
        <v>22247.8</v>
      </c>
      <c r="DN2201">
        <v>19882.93</v>
      </c>
      <c r="DO2201">
        <v>18</v>
      </c>
      <c r="DP2201">
        <v>21</v>
      </c>
    </row>
    <row r="2202" spans="1:120" hidden="1" x14ac:dyDescent="0.25">
      <c r="A2202" t="str">
        <f t="shared" si="34"/>
        <v>Size_Grp-Below 20 kW_All CBP_44448</v>
      </c>
      <c r="B2202" t="s">
        <v>62</v>
      </c>
      <c r="C2202" t="s">
        <v>259</v>
      </c>
      <c r="D2202" t="s">
        <v>61</v>
      </c>
      <c r="E2202" t="s">
        <v>61</v>
      </c>
      <c r="F2202" t="s">
        <v>61</v>
      </c>
      <c r="G2202" t="s">
        <v>61</v>
      </c>
      <c r="H2202" t="s">
        <v>61</v>
      </c>
      <c r="I2202" t="s">
        <v>61</v>
      </c>
      <c r="J2202" t="s">
        <v>260</v>
      </c>
      <c r="K2202" t="s">
        <v>197</v>
      </c>
      <c r="L2202" s="18">
        <v>44448</v>
      </c>
      <c r="M2202">
        <v>19</v>
      </c>
      <c r="N2202">
        <v>19</v>
      </c>
      <c r="O2202" t="s">
        <v>258</v>
      </c>
      <c r="P2202">
        <v>65</v>
      </c>
      <c r="Q2202">
        <v>63</v>
      </c>
      <c r="R2202">
        <v>1</v>
      </c>
      <c r="S2202">
        <v>0</v>
      </c>
      <c r="T2202">
        <v>0</v>
      </c>
      <c r="U2202">
        <v>0</v>
      </c>
      <c r="V2202">
        <v>0</v>
      </c>
      <c r="W2202">
        <v>275.51411999999999</v>
      </c>
      <c r="X2202">
        <v>291.40282999999999</v>
      </c>
      <c r="Y2202">
        <v>292.55171000000001</v>
      </c>
      <c r="Z2202">
        <v>308.08965999999998</v>
      </c>
      <c r="AA2202">
        <v>323.09404999999998</v>
      </c>
      <c r="AB2202">
        <v>376.89193999999998</v>
      </c>
      <c r="AC2202">
        <v>393.45812999999998</v>
      </c>
      <c r="AD2202">
        <v>535.81127000000004</v>
      </c>
      <c r="AE2202">
        <v>668.30050000000006</v>
      </c>
      <c r="AF2202">
        <v>754.04705000000001</v>
      </c>
      <c r="AG2202">
        <v>834.53570000000002</v>
      </c>
      <c r="AH2202">
        <v>913.22310000000004</v>
      </c>
      <c r="AI2202">
        <v>978.94597999999996</v>
      </c>
      <c r="AJ2202">
        <v>1028.9309000000001</v>
      </c>
      <c r="AK2202">
        <v>1065.3811000000001</v>
      </c>
      <c r="AL2202">
        <v>1056.0896</v>
      </c>
      <c r="AM2202">
        <v>1047.9146000000001</v>
      </c>
      <c r="AN2202">
        <v>1115.3096</v>
      </c>
      <c r="AO2202">
        <v>730.17256999999995</v>
      </c>
      <c r="AP2202">
        <v>896.3569</v>
      </c>
      <c r="AQ2202">
        <v>793.33042999999998</v>
      </c>
      <c r="AR2202">
        <v>635.07750999999996</v>
      </c>
      <c r="AS2202">
        <v>399.17660000000001</v>
      </c>
      <c r="AT2202">
        <v>280.59370999999999</v>
      </c>
      <c r="AU2202">
        <v>74.862043</v>
      </c>
      <c r="AV2202">
        <v>73.761160000000004</v>
      </c>
      <c r="AW2202">
        <v>72.189660000000003</v>
      </c>
      <c r="AX2202">
        <v>70.962169000000003</v>
      </c>
      <c r="AY2202">
        <v>69.632282000000004</v>
      </c>
      <c r="AZ2202">
        <v>68.569356999999997</v>
      </c>
      <c r="BA2202">
        <v>68.194451000000001</v>
      </c>
      <c r="BB2202">
        <v>68.076419000000001</v>
      </c>
      <c r="BC2202">
        <v>70.976292999999998</v>
      </c>
      <c r="BD2202">
        <v>75.126356000000001</v>
      </c>
      <c r="BE2202">
        <v>79.846406000000002</v>
      </c>
      <c r="BF2202">
        <v>84.142370999999997</v>
      </c>
      <c r="BG2202">
        <v>88.273769999999999</v>
      </c>
      <c r="BH2202">
        <v>90.557502999999997</v>
      </c>
      <c r="BI2202">
        <v>92.200883000000005</v>
      </c>
      <c r="BJ2202">
        <v>92.327869000000007</v>
      </c>
      <c r="BK2202">
        <v>91.577301000000006</v>
      </c>
      <c r="BL2202">
        <v>90.553089999999997</v>
      </c>
      <c r="BM2202">
        <v>88.185624000000004</v>
      </c>
      <c r="BN2202">
        <v>84.591047000000003</v>
      </c>
      <c r="BO2202">
        <v>81.207944999999995</v>
      </c>
      <c r="BP2202">
        <v>78.683353999999994</v>
      </c>
      <c r="BQ2202">
        <v>76.698234999999997</v>
      </c>
      <c r="BR2202">
        <v>75.095838999999998</v>
      </c>
      <c r="BS2202">
        <v>-8.1244150000000008</v>
      </c>
      <c r="BT2202">
        <v>1.0162610000000001</v>
      </c>
      <c r="BU2202">
        <v>-4.8168790000000001</v>
      </c>
      <c r="BV2202">
        <v>-4.4775619999999998</v>
      </c>
      <c r="BW2202">
        <v>0.153667</v>
      </c>
      <c r="BX2202">
        <v>-8.119275</v>
      </c>
      <c r="BY2202">
        <v>1.991236</v>
      </c>
      <c r="BZ2202">
        <v>-11.12894</v>
      </c>
      <c r="CA2202">
        <v>-0.60715249999999998</v>
      </c>
      <c r="CB2202">
        <v>-5.7730410000000001</v>
      </c>
      <c r="CC2202">
        <v>-15.8171</v>
      </c>
      <c r="CD2202">
        <v>-14.49183</v>
      </c>
      <c r="CE2202">
        <v>-2.9226899999999998</v>
      </c>
      <c r="CF2202">
        <v>-1.6201270000000001</v>
      </c>
      <c r="CG2202">
        <v>-11.194850000000001</v>
      </c>
      <c r="CH2202">
        <v>6.0244489999999997</v>
      </c>
      <c r="CI2202">
        <v>-6.5421610000000001</v>
      </c>
      <c r="CJ2202">
        <v>-102.7574</v>
      </c>
      <c r="CK2202">
        <v>231.9639</v>
      </c>
      <c r="CL2202">
        <v>-13.327500000000001</v>
      </c>
      <c r="CM2202">
        <v>10.1264</v>
      </c>
      <c r="CN2202">
        <v>-22.249580000000002</v>
      </c>
      <c r="CO2202">
        <v>-22.114519999999999</v>
      </c>
      <c r="CP2202">
        <v>-8.0359990000000003</v>
      </c>
      <c r="CQ2202">
        <v>8.0012880000000006</v>
      </c>
      <c r="CR2202">
        <v>10.86449</v>
      </c>
      <c r="CS2202">
        <v>11.93188</v>
      </c>
      <c r="CT2202">
        <v>11.1587</v>
      </c>
      <c r="CU2202">
        <v>14.743449999999999</v>
      </c>
      <c r="CV2202">
        <v>10.92675</v>
      </c>
      <c r="CW2202">
        <v>9.1106289999999994</v>
      </c>
      <c r="CX2202">
        <v>9.1931659999999997</v>
      </c>
      <c r="CY2202">
        <v>11.96467</v>
      </c>
      <c r="CZ2202">
        <v>14.519399999999999</v>
      </c>
      <c r="DA2202">
        <v>17.105270000000001</v>
      </c>
      <c r="DB2202">
        <v>14.403119999999999</v>
      </c>
      <c r="DC2202">
        <v>20.02618</v>
      </c>
      <c r="DD2202">
        <v>21.720269999999999</v>
      </c>
      <c r="DE2202">
        <v>23.643339999999998</v>
      </c>
      <c r="DF2202">
        <v>26.270009999999999</v>
      </c>
      <c r="DG2202">
        <v>25.806539999999998</v>
      </c>
      <c r="DH2202">
        <v>26.493379999999998</v>
      </c>
      <c r="DI2202">
        <v>27.973510000000001</v>
      </c>
      <c r="DJ2202">
        <v>36.8872</v>
      </c>
      <c r="DK2202">
        <v>37.06335</v>
      </c>
      <c r="DL2202">
        <v>23.628150000000002</v>
      </c>
      <c r="DM2202">
        <v>9.1804269999999999</v>
      </c>
      <c r="DN2202">
        <v>2.9819140000000002</v>
      </c>
      <c r="DO2202">
        <v>18</v>
      </c>
      <c r="DP2202">
        <v>21</v>
      </c>
    </row>
    <row r="2203" spans="1:120" hidden="1" x14ac:dyDescent="0.25">
      <c r="A2203" t="str">
        <f t="shared" si="34"/>
        <v>Size_Grp-200 kW and above_All CBP_44448</v>
      </c>
      <c r="B2203" t="s">
        <v>62</v>
      </c>
      <c r="C2203" t="s">
        <v>207</v>
      </c>
      <c r="D2203" t="s">
        <v>61</v>
      </c>
      <c r="E2203" t="s">
        <v>61</v>
      </c>
      <c r="F2203" t="s">
        <v>61</v>
      </c>
      <c r="G2203" t="s">
        <v>61</v>
      </c>
      <c r="H2203" t="s">
        <v>61</v>
      </c>
      <c r="I2203" t="s">
        <v>61</v>
      </c>
      <c r="J2203" t="s">
        <v>102</v>
      </c>
      <c r="K2203" t="s">
        <v>197</v>
      </c>
      <c r="L2203" s="18">
        <v>44448</v>
      </c>
      <c r="M2203">
        <v>19</v>
      </c>
      <c r="N2203">
        <v>19</v>
      </c>
      <c r="O2203" t="s">
        <v>258</v>
      </c>
      <c r="P2203">
        <v>62</v>
      </c>
      <c r="Q2203">
        <v>62</v>
      </c>
      <c r="R2203">
        <v>1</v>
      </c>
      <c r="S2203">
        <v>0</v>
      </c>
      <c r="T2203">
        <v>0</v>
      </c>
      <c r="U2203">
        <v>0</v>
      </c>
      <c r="V2203">
        <v>0</v>
      </c>
      <c r="W2203">
        <v>13168.691000000001</v>
      </c>
      <c r="X2203">
        <v>12963.955</v>
      </c>
      <c r="Y2203">
        <v>12876.029</v>
      </c>
      <c r="Z2203">
        <v>12605.904</v>
      </c>
      <c r="AA2203">
        <v>12582.144</v>
      </c>
      <c r="AB2203">
        <v>13227.754999999999</v>
      </c>
      <c r="AC2203">
        <v>15292.105</v>
      </c>
      <c r="AD2203">
        <v>17008.625</v>
      </c>
      <c r="AE2203">
        <v>18314.827000000001</v>
      </c>
      <c r="AF2203">
        <v>18246.948</v>
      </c>
      <c r="AG2203">
        <v>19715.14</v>
      </c>
      <c r="AH2203">
        <v>20933.821</v>
      </c>
      <c r="AI2203">
        <v>21561.902999999998</v>
      </c>
      <c r="AJ2203">
        <v>22160.205999999998</v>
      </c>
      <c r="AK2203">
        <v>22824.816999999999</v>
      </c>
      <c r="AL2203">
        <v>22950.507000000001</v>
      </c>
      <c r="AM2203">
        <v>23948.973000000002</v>
      </c>
      <c r="AN2203">
        <v>21624.84</v>
      </c>
      <c r="AO2203">
        <v>17930.528999999999</v>
      </c>
      <c r="AP2203">
        <v>18621.420999999998</v>
      </c>
      <c r="AQ2203">
        <v>17471.276000000002</v>
      </c>
      <c r="AR2203">
        <v>15081.156999999999</v>
      </c>
      <c r="AS2203">
        <v>14106.022000000001</v>
      </c>
      <c r="AT2203">
        <v>13410.669</v>
      </c>
      <c r="AU2203">
        <v>71.911289999999994</v>
      </c>
      <c r="AV2203">
        <v>70.951612999999995</v>
      </c>
      <c r="AW2203">
        <v>69.588710000000006</v>
      </c>
      <c r="AX2203">
        <v>68.846773999999996</v>
      </c>
      <c r="AY2203">
        <v>67.806451999999993</v>
      </c>
      <c r="AZ2203">
        <v>66.862903000000003</v>
      </c>
      <c r="BA2203">
        <v>66.467742000000001</v>
      </c>
      <c r="BB2203">
        <v>66.217742000000001</v>
      </c>
      <c r="BC2203">
        <v>68.056451999999993</v>
      </c>
      <c r="BD2203">
        <v>71.112903000000003</v>
      </c>
      <c r="BE2203">
        <v>75.532257999999999</v>
      </c>
      <c r="BF2203">
        <v>79.129031999999995</v>
      </c>
      <c r="BG2203">
        <v>82.564515999999998</v>
      </c>
      <c r="BH2203">
        <v>84.830645000000004</v>
      </c>
      <c r="BI2203">
        <v>86.927419</v>
      </c>
      <c r="BJ2203">
        <v>87.491934999999998</v>
      </c>
      <c r="BK2203">
        <v>86.935484000000002</v>
      </c>
      <c r="BL2203">
        <v>85.298387000000005</v>
      </c>
      <c r="BM2203">
        <v>83.161289999999994</v>
      </c>
      <c r="BN2203">
        <v>80.112903000000003</v>
      </c>
      <c r="BO2203">
        <v>77.362903000000003</v>
      </c>
      <c r="BP2203">
        <v>74.838710000000006</v>
      </c>
      <c r="BQ2203">
        <v>73.145161000000002</v>
      </c>
      <c r="BR2203">
        <v>71.846773999999996</v>
      </c>
      <c r="BS2203">
        <v>-274.51319999999998</v>
      </c>
      <c r="BT2203">
        <v>158.43879999999999</v>
      </c>
      <c r="BU2203">
        <v>-151.27359999999999</v>
      </c>
      <c r="BV2203">
        <v>-37.33522</v>
      </c>
      <c r="BW2203">
        <v>151.73650000000001</v>
      </c>
      <c r="BX2203">
        <v>313.74689999999998</v>
      </c>
      <c r="BY2203">
        <v>157.4837</v>
      </c>
      <c r="BZ2203">
        <v>-186.18469999999999</v>
      </c>
      <c r="CA2203">
        <v>-562.96870000000001</v>
      </c>
      <c r="CB2203">
        <v>-179.4007</v>
      </c>
      <c r="CC2203">
        <v>-317.09070000000003</v>
      </c>
      <c r="CD2203">
        <v>-465.73610000000002</v>
      </c>
      <c r="CE2203">
        <v>-841.61350000000004</v>
      </c>
      <c r="CF2203">
        <v>-880.24839999999995</v>
      </c>
      <c r="CG2203">
        <v>-1145.2560000000001</v>
      </c>
      <c r="CH2203">
        <v>-1078.0160000000001</v>
      </c>
      <c r="CI2203">
        <v>-1542.3130000000001</v>
      </c>
      <c r="CJ2203">
        <v>1327.443</v>
      </c>
      <c r="CK2203">
        <v>5259.5469999999996</v>
      </c>
      <c r="CL2203">
        <v>2924.1619999999998</v>
      </c>
      <c r="CM2203">
        <v>549.45659999999998</v>
      </c>
      <c r="CN2203">
        <v>165.1267</v>
      </c>
      <c r="CO2203">
        <v>-21.946249999999999</v>
      </c>
      <c r="CP2203">
        <v>-80.933970000000002</v>
      </c>
      <c r="CQ2203">
        <v>15922.82</v>
      </c>
      <c r="CR2203">
        <v>6718.6750000000002</v>
      </c>
      <c r="CS2203">
        <v>5575.76</v>
      </c>
      <c r="CT2203">
        <v>4555.1819999999998</v>
      </c>
      <c r="CU2203">
        <v>4247.5330000000004</v>
      </c>
      <c r="CV2203">
        <v>3687.643</v>
      </c>
      <c r="CW2203">
        <v>3615.2040000000002</v>
      </c>
      <c r="CX2203">
        <v>4140.5640000000003</v>
      </c>
      <c r="CY2203">
        <v>4981.8440000000001</v>
      </c>
      <c r="CZ2203">
        <v>5951.1469999999999</v>
      </c>
      <c r="DA2203">
        <v>10991.81</v>
      </c>
      <c r="DB2203">
        <v>11960.12</v>
      </c>
      <c r="DC2203">
        <v>14102.68</v>
      </c>
      <c r="DD2203">
        <v>15769.84</v>
      </c>
      <c r="DE2203">
        <v>16965</v>
      </c>
      <c r="DF2203">
        <v>18448.830000000002</v>
      </c>
      <c r="DG2203">
        <v>21209.65</v>
      </c>
      <c r="DH2203">
        <v>23090.3</v>
      </c>
      <c r="DI2203">
        <v>25282.6</v>
      </c>
      <c r="DJ2203">
        <v>28346.14</v>
      </c>
      <c r="DK2203">
        <v>30858.2</v>
      </c>
      <c r="DL2203">
        <v>26784.05</v>
      </c>
      <c r="DM2203">
        <v>19676.64</v>
      </c>
      <c r="DN2203">
        <v>17470.150000000001</v>
      </c>
      <c r="DO2203">
        <v>18</v>
      </c>
      <c r="DP2203">
        <v>21</v>
      </c>
    </row>
    <row r="2204" spans="1:120" hidden="1" x14ac:dyDescent="0.25">
      <c r="A2204" t="str">
        <f t="shared" si="34"/>
        <v>Industry_Type-4. Retail stores_All CBP_44448</v>
      </c>
      <c r="B2204" t="s">
        <v>62</v>
      </c>
      <c r="C2204" t="s">
        <v>204</v>
      </c>
      <c r="D2204" t="s">
        <v>61</v>
      </c>
      <c r="E2204" t="s">
        <v>61</v>
      </c>
      <c r="F2204" t="s">
        <v>61</v>
      </c>
      <c r="G2204" t="s">
        <v>33</v>
      </c>
      <c r="H2204" t="s">
        <v>61</v>
      </c>
      <c r="I2204" t="s">
        <v>61</v>
      </c>
      <c r="J2204" t="s">
        <v>61</v>
      </c>
      <c r="K2204" t="s">
        <v>197</v>
      </c>
      <c r="L2204" s="18">
        <v>44448</v>
      </c>
      <c r="M2204">
        <v>19</v>
      </c>
      <c r="N2204">
        <v>19</v>
      </c>
      <c r="O2204" t="s">
        <v>258</v>
      </c>
      <c r="P2204">
        <v>438</v>
      </c>
      <c r="Q2204">
        <v>426</v>
      </c>
      <c r="R2204">
        <v>1</v>
      </c>
      <c r="S2204">
        <v>0</v>
      </c>
      <c r="T2204">
        <v>0</v>
      </c>
      <c r="U2204">
        <v>0</v>
      </c>
      <c r="V2204">
        <v>0</v>
      </c>
      <c r="W2204">
        <v>8179.2016999999996</v>
      </c>
      <c r="X2204">
        <v>8219.9249</v>
      </c>
      <c r="Y2204">
        <v>8129.6283000000003</v>
      </c>
      <c r="Z2204">
        <v>8159.2471999999998</v>
      </c>
      <c r="AA2204">
        <v>8451.8973999999998</v>
      </c>
      <c r="AB2204">
        <v>9513.2903999999999</v>
      </c>
      <c r="AC2204">
        <v>11324.476000000001</v>
      </c>
      <c r="AD2204">
        <v>14791.084999999999</v>
      </c>
      <c r="AE2204">
        <v>18249.472000000002</v>
      </c>
      <c r="AF2204">
        <v>19639.967000000001</v>
      </c>
      <c r="AG2204">
        <v>21827.982</v>
      </c>
      <c r="AH2204">
        <v>23889.448</v>
      </c>
      <c r="AI2204">
        <v>25193.215</v>
      </c>
      <c r="AJ2204">
        <v>26082.103999999999</v>
      </c>
      <c r="AK2204">
        <v>26779.187000000002</v>
      </c>
      <c r="AL2204">
        <v>27010.682000000001</v>
      </c>
      <c r="AM2204">
        <v>27932.448</v>
      </c>
      <c r="AN2204">
        <v>27977.37</v>
      </c>
      <c r="AO2204">
        <v>22951.582999999999</v>
      </c>
      <c r="AP2204">
        <v>24466.830999999998</v>
      </c>
      <c r="AQ2204">
        <v>19614.944</v>
      </c>
      <c r="AR2204">
        <v>13267.664000000001</v>
      </c>
      <c r="AS2204">
        <v>9528.0550000000003</v>
      </c>
      <c r="AT2204">
        <v>8296.3726999999999</v>
      </c>
      <c r="AU2204">
        <v>72.809447000000006</v>
      </c>
      <c r="AV2204">
        <v>71.942149000000001</v>
      </c>
      <c r="AW2204">
        <v>70.578210999999996</v>
      </c>
      <c r="AX2204">
        <v>69.595753000000002</v>
      </c>
      <c r="AY2204">
        <v>68.567453999999998</v>
      </c>
      <c r="AZ2204">
        <v>67.633152999999993</v>
      </c>
      <c r="BA2204">
        <v>67.227056000000005</v>
      </c>
      <c r="BB2204">
        <v>67.076746999999997</v>
      </c>
      <c r="BC2204">
        <v>69.344435000000004</v>
      </c>
      <c r="BD2204">
        <v>73.075766999999999</v>
      </c>
      <c r="BE2204">
        <v>77.643942999999993</v>
      </c>
      <c r="BF2204">
        <v>81.436086000000003</v>
      </c>
      <c r="BG2204">
        <v>85.343228999999994</v>
      </c>
      <c r="BH2204">
        <v>87.729596999999998</v>
      </c>
      <c r="BI2204">
        <v>89.701684</v>
      </c>
      <c r="BJ2204">
        <v>90.078630000000004</v>
      </c>
      <c r="BK2204">
        <v>89.413094000000001</v>
      </c>
      <c r="BL2204">
        <v>87.749842000000001</v>
      </c>
      <c r="BM2204">
        <v>85.261546999999993</v>
      </c>
      <c r="BN2204">
        <v>81.722747999999996</v>
      </c>
      <c r="BO2204">
        <v>78.558418000000003</v>
      </c>
      <c r="BP2204">
        <v>76.019586000000004</v>
      </c>
      <c r="BQ2204">
        <v>74.230802999999995</v>
      </c>
      <c r="BR2204">
        <v>72.866898000000006</v>
      </c>
      <c r="BS2204">
        <v>-216.584</v>
      </c>
      <c r="BT2204">
        <v>-49.279679999999999</v>
      </c>
      <c r="BU2204">
        <v>-63.336410000000001</v>
      </c>
      <c r="BV2204">
        <v>-15.030419999999999</v>
      </c>
      <c r="BW2204">
        <v>235.84180000000001</v>
      </c>
      <c r="BX2204">
        <v>261.66430000000003</v>
      </c>
      <c r="BY2204">
        <v>465.66120000000001</v>
      </c>
      <c r="BZ2204">
        <v>-216.49780000000001</v>
      </c>
      <c r="CA2204">
        <v>-725.63260000000002</v>
      </c>
      <c r="CB2204">
        <v>-570.29340000000002</v>
      </c>
      <c r="CC2204">
        <v>-919.32579999999996</v>
      </c>
      <c r="CD2204">
        <v>-991.87660000000005</v>
      </c>
      <c r="CE2204">
        <v>-947.17679999999996</v>
      </c>
      <c r="CF2204">
        <v>-1054.223</v>
      </c>
      <c r="CG2204">
        <v>-884.9683</v>
      </c>
      <c r="CH2204">
        <v>-651.63900000000001</v>
      </c>
      <c r="CI2204">
        <v>-1196.2439999999999</v>
      </c>
      <c r="CJ2204">
        <v>-1138.1600000000001</v>
      </c>
      <c r="CK2204">
        <v>3554.6129999999998</v>
      </c>
      <c r="CL2204">
        <v>95.766050000000007</v>
      </c>
      <c r="CM2204">
        <v>219.87780000000001</v>
      </c>
      <c r="CN2204">
        <v>96.528880000000001</v>
      </c>
      <c r="CO2204">
        <v>-61.318129999999996</v>
      </c>
      <c r="CP2204">
        <v>-121.25279999999999</v>
      </c>
      <c r="CQ2204">
        <v>2073.58</v>
      </c>
      <c r="CR2204">
        <v>1423.671</v>
      </c>
      <c r="CS2204">
        <v>1419.6279999999999</v>
      </c>
      <c r="CT2204">
        <v>1354.576</v>
      </c>
      <c r="CU2204">
        <v>1723.415</v>
      </c>
      <c r="CV2204">
        <v>2168.6750000000002</v>
      </c>
      <c r="CW2204">
        <v>2636.3270000000002</v>
      </c>
      <c r="CX2204">
        <v>2847.0250000000001</v>
      </c>
      <c r="CY2204">
        <v>2952.1239999999998</v>
      </c>
      <c r="CZ2204">
        <v>2815.9859999999999</v>
      </c>
      <c r="DA2204">
        <v>4584.9210000000003</v>
      </c>
      <c r="DB2204">
        <v>3530.2669999999998</v>
      </c>
      <c r="DC2204">
        <v>3933.9940000000001</v>
      </c>
      <c r="DD2204">
        <v>3943.9349999999999</v>
      </c>
      <c r="DE2204">
        <v>4330.7420000000002</v>
      </c>
      <c r="DF2204">
        <v>4680.7089999999998</v>
      </c>
      <c r="DG2204">
        <v>4606.4840000000004</v>
      </c>
      <c r="DH2204">
        <v>4618.2560000000003</v>
      </c>
      <c r="DI2204">
        <v>4920.9719999999998</v>
      </c>
      <c r="DJ2204">
        <v>7370.2179999999998</v>
      </c>
      <c r="DK2204">
        <v>8542.2849999999999</v>
      </c>
      <c r="DL2204">
        <v>5466.0389999999998</v>
      </c>
      <c r="DM2204">
        <v>2828.7280000000001</v>
      </c>
      <c r="DN2204">
        <v>2105.0929999999998</v>
      </c>
      <c r="DO2204">
        <v>18</v>
      </c>
      <c r="DP2204">
        <v>21</v>
      </c>
    </row>
    <row r="2205" spans="1:120" hidden="1" x14ac:dyDescent="0.25">
      <c r="A2205" t="str">
        <f t="shared" si="34"/>
        <v>All_All CBP_44448</v>
      </c>
      <c r="B2205" t="s">
        <v>62</v>
      </c>
      <c r="C2205" t="s">
        <v>61</v>
      </c>
      <c r="D2205" t="s">
        <v>61</v>
      </c>
      <c r="E2205" t="s">
        <v>61</v>
      </c>
      <c r="F2205" t="s">
        <v>61</v>
      </c>
      <c r="G2205" t="s">
        <v>61</v>
      </c>
      <c r="H2205" t="s">
        <v>61</v>
      </c>
      <c r="I2205" t="s">
        <v>61</v>
      </c>
      <c r="J2205" t="s">
        <v>61</v>
      </c>
      <c r="K2205" t="s">
        <v>197</v>
      </c>
      <c r="L2205" s="18">
        <v>44448</v>
      </c>
      <c r="M2205">
        <v>19</v>
      </c>
      <c r="N2205">
        <v>19</v>
      </c>
      <c r="O2205" t="s">
        <v>258</v>
      </c>
      <c r="P2205">
        <v>497</v>
      </c>
      <c r="Q2205">
        <v>484</v>
      </c>
      <c r="R2205">
        <v>1</v>
      </c>
      <c r="S2205">
        <v>0</v>
      </c>
      <c r="T2205">
        <v>0</v>
      </c>
      <c r="U2205">
        <v>0</v>
      </c>
      <c r="V2205">
        <v>0</v>
      </c>
      <c r="W2205">
        <v>20662.435000000001</v>
      </c>
      <c r="X2205">
        <v>20372.366999999998</v>
      </c>
      <c r="Y2205">
        <v>20286.843000000001</v>
      </c>
      <c r="Z2205">
        <v>20058.822</v>
      </c>
      <c r="AA2205">
        <v>20223.54</v>
      </c>
      <c r="AB2205">
        <v>21606.920999999998</v>
      </c>
      <c r="AC2205">
        <v>24202.623</v>
      </c>
      <c r="AD2205">
        <v>27891.62</v>
      </c>
      <c r="AE2205">
        <v>32112.526000000002</v>
      </c>
      <c r="AF2205">
        <v>34264.822999999997</v>
      </c>
      <c r="AG2205">
        <v>36917.985999999997</v>
      </c>
      <c r="AH2205">
        <v>39175.692000000003</v>
      </c>
      <c r="AI2205">
        <v>40637.682999999997</v>
      </c>
      <c r="AJ2205">
        <v>42006.288999999997</v>
      </c>
      <c r="AK2205">
        <v>43051.381999999998</v>
      </c>
      <c r="AL2205">
        <v>43188.281000000003</v>
      </c>
      <c r="AM2205">
        <v>43972.106</v>
      </c>
      <c r="AN2205">
        <v>41140.326000000001</v>
      </c>
      <c r="AO2205">
        <v>32964.298999999999</v>
      </c>
      <c r="AP2205">
        <v>36513.468000000001</v>
      </c>
      <c r="AQ2205">
        <v>33333.832000000002</v>
      </c>
      <c r="AR2205">
        <v>26958.716</v>
      </c>
      <c r="AS2205">
        <v>22849.692999999999</v>
      </c>
      <c r="AT2205">
        <v>20895.100999999999</v>
      </c>
      <c r="AU2205">
        <v>72.792280000000005</v>
      </c>
      <c r="AV2205">
        <v>71.872326999999999</v>
      </c>
      <c r="AW2205">
        <v>70.525850000000005</v>
      </c>
      <c r="AX2205">
        <v>69.585745000000003</v>
      </c>
      <c r="AY2205">
        <v>68.541338999999994</v>
      </c>
      <c r="AZ2205">
        <v>67.602063999999999</v>
      </c>
      <c r="BA2205">
        <v>67.195290999999997</v>
      </c>
      <c r="BB2205">
        <v>67.021085999999997</v>
      </c>
      <c r="BC2205">
        <v>69.249754999999993</v>
      </c>
      <c r="BD2205">
        <v>72.902156000000005</v>
      </c>
      <c r="BE2205">
        <v>77.483261999999996</v>
      </c>
      <c r="BF2205">
        <v>81.231099</v>
      </c>
      <c r="BG2205">
        <v>85.094954000000001</v>
      </c>
      <c r="BH2205">
        <v>87.417261999999994</v>
      </c>
      <c r="BI2205">
        <v>89.361676000000003</v>
      </c>
      <c r="BJ2205">
        <v>89.725641999999993</v>
      </c>
      <c r="BK2205">
        <v>89.079538999999997</v>
      </c>
      <c r="BL2205">
        <v>87.472447000000003</v>
      </c>
      <c r="BM2205">
        <v>85.089999000000006</v>
      </c>
      <c r="BN2205">
        <v>81.662343000000007</v>
      </c>
      <c r="BO2205">
        <v>78.571624999999997</v>
      </c>
      <c r="BP2205">
        <v>76.042664000000002</v>
      </c>
      <c r="BQ2205">
        <v>74.235982000000007</v>
      </c>
      <c r="BR2205">
        <v>72.868675999999994</v>
      </c>
      <c r="BS2205">
        <v>-623.56629999999996</v>
      </c>
      <c r="BT2205">
        <v>132.3853</v>
      </c>
      <c r="BU2205">
        <v>-172.4212</v>
      </c>
      <c r="BV2205">
        <v>-59.513649999999998</v>
      </c>
      <c r="BW2205">
        <v>294.79680000000002</v>
      </c>
      <c r="BX2205">
        <v>386.71620000000001</v>
      </c>
      <c r="BY2205">
        <v>333.6952</v>
      </c>
      <c r="BZ2205">
        <v>-166.4666</v>
      </c>
      <c r="CA2205">
        <v>-861.97889999999995</v>
      </c>
      <c r="CB2205">
        <v>-542.08159999999998</v>
      </c>
      <c r="CC2205">
        <v>-929.60580000000004</v>
      </c>
      <c r="CD2205">
        <v>-1066.7560000000001</v>
      </c>
      <c r="CE2205">
        <v>-1190.088</v>
      </c>
      <c r="CF2205">
        <v>-1234.1579999999999</v>
      </c>
      <c r="CG2205">
        <v>-1337.1369999999999</v>
      </c>
      <c r="CH2205">
        <v>-1170.6320000000001</v>
      </c>
      <c r="CI2205">
        <v>-1614.789</v>
      </c>
      <c r="CJ2205">
        <v>1365.6769999999999</v>
      </c>
      <c r="CK2205">
        <v>9124.4459999999999</v>
      </c>
      <c r="CL2205">
        <v>2892.23</v>
      </c>
      <c r="CM2205">
        <v>636.35659999999996</v>
      </c>
      <c r="CN2205">
        <v>133.27930000000001</v>
      </c>
      <c r="CO2205">
        <v>-204.3381</v>
      </c>
      <c r="CP2205">
        <v>-200.5179</v>
      </c>
      <c r="CQ2205">
        <v>18141.95</v>
      </c>
      <c r="CR2205">
        <v>7561.1869999999999</v>
      </c>
      <c r="CS2205">
        <v>6384.8940000000002</v>
      </c>
      <c r="CT2205">
        <v>5238.067</v>
      </c>
      <c r="CU2205">
        <v>4897.38</v>
      </c>
      <c r="CV2205">
        <v>4356.8159999999998</v>
      </c>
      <c r="CW2205">
        <v>4208.9319999999998</v>
      </c>
      <c r="CX2205">
        <v>4773.8810000000003</v>
      </c>
      <c r="CY2205">
        <v>5758.0140000000001</v>
      </c>
      <c r="CZ2205">
        <v>7176.9210000000003</v>
      </c>
      <c r="DA2205">
        <v>12924.57</v>
      </c>
      <c r="DB2205">
        <v>14004.24</v>
      </c>
      <c r="DC2205">
        <v>16398.28</v>
      </c>
      <c r="DD2205">
        <v>18041.990000000002</v>
      </c>
      <c r="DE2205">
        <v>19441.89</v>
      </c>
      <c r="DF2205">
        <v>21077.41</v>
      </c>
      <c r="DG2205">
        <v>23963.23</v>
      </c>
      <c r="DH2205">
        <v>26056.17</v>
      </c>
      <c r="DI2205">
        <v>28473.8</v>
      </c>
      <c r="DJ2205">
        <v>31980.38</v>
      </c>
      <c r="DK2205">
        <v>34711.68</v>
      </c>
      <c r="DL2205">
        <v>29892.07</v>
      </c>
      <c r="DM2205">
        <v>22247.8</v>
      </c>
      <c r="DN2205">
        <v>19882.93</v>
      </c>
      <c r="DO2205">
        <v>18</v>
      </c>
      <c r="DP2205">
        <v>21</v>
      </c>
    </row>
    <row r="2206" spans="1:120" hidden="1" x14ac:dyDescent="0.25">
      <c r="A2206" t="str">
        <f t="shared" si="34"/>
        <v>sublap_id-SLAP_PGEB_All CBP_44448</v>
      </c>
      <c r="B2206" t="s">
        <v>62</v>
      </c>
      <c r="C2206" t="s">
        <v>287</v>
      </c>
      <c r="D2206" t="s">
        <v>61</v>
      </c>
      <c r="E2206" t="s">
        <v>288</v>
      </c>
      <c r="F2206" t="s">
        <v>61</v>
      </c>
      <c r="G2206" t="s">
        <v>61</v>
      </c>
      <c r="H2206" t="s">
        <v>61</v>
      </c>
      <c r="I2206" t="s">
        <v>61</v>
      </c>
      <c r="J2206" t="s">
        <v>61</v>
      </c>
      <c r="K2206" t="s">
        <v>197</v>
      </c>
      <c r="L2206" s="18">
        <v>44448</v>
      </c>
      <c r="M2206">
        <v>19</v>
      </c>
      <c r="N2206">
        <v>19</v>
      </c>
      <c r="O2206" t="s">
        <v>258</v>
      </c>
      <c r="P2206">
        <v>63</v>
      </c>
      <c r="Q2206">
        <v>60</v>
      </c>
      <c r="R2206">
        <v>1</v>
      </c>
      <c r="S2206">
        <v>0</v>
      </c>
      <c r="T2206">
        <v>0</v>
      </c>
      <c r="U2206">
        <v>0</v>
      </c>
      <c r="V2206">
        <v>0</v>
      </c>
      <c r="W2206">
        <v>1237.8219999999999</v>
      </c>
      <c r="X2206">
        <v>1357.73</v>
      </c>
      <c r="Y2206">
        <v>1369.6664000000001</v>
      </c>
      <c r="Z2206">
        <v>1410.4278999999999</v>
      </c>
      <c r="AA2206">
        <v>1453.3951999999999</v>
      </c>
      <c r="AB2206">
        <v>1775.5300999999999</v>
      </c>
      <c r="AC2206">
        <v>2060.5180999999998</v>
      </c>
      <c r="AD2206">
        <v>2422.2611999999999</v>
      </c>
      <c r="AE2206">
        <v>2664.1518000000001</v>
      </c>
      <c r="AF2206">
        <v>2961.7069000000001</v>
      </c>
      <c r="AG2206">
        <v>3268.1705000000002</v>
      </c>
      <c r="AH2206">
        <v>3366.2206999999999</v>
      </c>
      <c r="AI2206">
        <v>3465.2302</v>
      </c>
      <c r="AJ2206">
        <v>3712.7979999999998</v>
      </c>
      <c r="AK2206">
        <v>3810.0153</v>
      </c>
      <c r="AL2206">
        <v>3767.8472999999999</v>
      </c>
      <c r="AM2206">
        <v>3978.5803999999998</v>
      </c>
      <c r="AN2206">
        <v>3903.9598999999998</v>
      </c>
      <c r="AO2206">
        <v>3332.7134000000001</v>
      </c>
      <c r="AP2206">
        <v>3609.2386999999999</v>
      </c>
      <c r="AQ2206">
        <v>2942.1691999999998</v>
      </c>
      <c r="AR2206">
        <v>2013.0598</v>
      </c>
      <c r="AS2206">
        <v>1450.1149</v>
      </c>
      <c r="AT2206">
        <v>1279.5463999999999</v>
      </c>
      <c r="AU2206">
        <v>67.208905000000001</v>
      </c>
      <c r="AV2206">
        <v>67.979687999999996</v>
      </c>
      <c r="AW2206">
        <v>65.378530999999995</v>
      </c>
      <c r="AX2206">
        <v>64.393866000000003</v>
      </c>
      <c r="AY2206">
        <v>64.181060000000002</v>
      </c>
      <c r="AZ2206">
        <v>63.869787000000002</v>
      </c>
      <c r="BA2206">
        <v>64.083669999999998</v>
      </c>
      <c r="BB2206">
        <v>63.969329999999999</v>
      </c>
      <c r="BC2206">
        <v>67.241726999999997</v>
      </c>
      <c r="BD2206">
        <v>70.874629999999996</v>
      </c>
      <c r="BE2206">
        <v>74.113129000000001</v>
      </c>
      <c r="BF2206">
        <v>77.665591000000006</v>
      </c>
      <c r="BG2206">
        <v>81.405164999999997</v>
      </c>
      <c r="BH2206">
        <v>84.449421999999998</v>
      </c>
      <c r="BI2206">
        <v>85.818670999999995</v>
      </c>
      <c r="BJ2206">
        <v>86.352030999999997</v>
      </c>
      <c r="BK2206">
        <v>86.296206999999995</v>
      </c>
      <c r="BL2206">
        <v>84.074657000000002</v>
      </c>
      <c r="BM2206">
        <v>79.612994</v>
      </c>
      <c r="BN2206">
        <v>73.846650999999994</v>
      </c>
      <c r="BO2206">
        <v>70.007532999999995</v>
      </c>
      <c r="BP2206">
        <v>67.078153999999998</v>
      </c>
      <c r="BQ2206">
        <v>66.552462000000006</v>
      </c>
      <c r="BR2206">
        <v>65.297551999999996</v>
      </c>
      <c r="BS2206">
        <v>80.845050000000001</v>
      </c>
      <c r="BT2206">
        <v>-31.135149999999999</v>
      </c>
      <c r="BU2206">
        <v>-55.66901</v>
      </c>
      <c r="BV2206">
        <v>-34.164879999999997</v>
      </c>
      <c r="BW2206">
        <v>25.427379999999999</v>
      </c>
      <c r="BX2206">
        <v>8.5456289999999999</v>
      </c>
      <c r="BY2206">
        <v>111.2067</v>
      </c>
      <c r="BZ2206">
        <v>-56.902500000000003</v>
      </c>
      <c r="CA2206">
        <v>41.946129999999997</v>
      </c>
      <c r="CB2206">
        <v>-196.5736</v>
      </c>
      <c r="CC2206">
        <v>-195.3229</v>
      </c>
      <c r="CD2206">
        <v>-163.9126</v>
      </c>
      <c r="CE2206">
        <v>-100.9175</v>
      </c>
      <c r="CF2206">
        <v>-231.88319999999999</v>
      </c>
      <c r="CG2206">
        <v>-218.78980000000001</v>
      </c>
      <c r="CH2206">
        <v>-77.066850000000002</v>
      </c>
      <c r="CI2206">
        <v>-181.5856</v>
      </c>
      <c r="CJ2206">
        <v>-49.8414</v>
      </c>
      <c r="CK2206">
        <v>577.17660000000001</v>
      </c>
      <c r="CL2206">
        <v>140.0736</v>
      </c>
      <c r="CM2206">
        <v>125.9194</v>
      </c>
      <c r="CN2206">
        <v>57.964939999999999</v>
      </c>
      <c r="CO2206">
        <v>-2.883521</v>
      </c>
      <c r="CP2206">
        <v>-8.8081779999999998</v>
      </c>
      <c r="CQ2206">
        <v>637.43269999999995</v>
      </c>
      <c r="CR2206">
        <v>353.55500000000001</v>
      </c>
      <c r="CS2206">
        <v>383.3152</v>
      </c>
      <c r="CT2206">
        <v>305.38729999999998</v>
      </c>
      <c r="CU2206">
        <v>365.75009999999997</v>
      </c>
      <c r="CV2206">
        <v>467.97430000000003</v>
      </c>
      <c r="CW2206">
        <v>724.59339999999997</v>
      </c>
      <c r="CX2206">
        <v>389.48649999999998</v>
      </c>
      <c r="CY2206">
        <v>510.4948</v>
      </c>
      <c r="CZ2206">
        <v>422.44819999999999</v>
      </c>
      <c r="DA2206">
        <v>746.94650000000001</v>
      </c>
      <c r="DB2206">
        <v>525.34</v>
      </c>
      <c r="DC2206">
        <v>634.50890000000004</v>
      </c>
      <c r="DD2206">
        <v>690.73310000000004</v>
      </c>
      <c r="DE2206">
        <v>911.27459999999996</v>
      </c>
      <c r="DF2206">
        <v>920.02319999999997</v>
      </c>
      <c r="DG2206">
        <v>791.87220000000002</v>
      </c>
      <c r="DH2206">
        <v>971.15729999999996</v>
      </c>
      <c r="DI2206">
        <v>1000.019</v>
      </c>
      <c r="DJ2206">
        <v>1978.558</v>
      </c>
      <c r="DK2206">
        <v>2238.2759999999998</v>
      </c>
      <c r="DL2206">
        <v>1782.3920000000001</v>
      </c>
      <c r="DM2206">
        <v>837.27549999999997</v>
      </c>
      <c r="DN2206">
        <v>634.13819999999998</v>
      </c>
      <c r="DO2206">
        <v>18</v>
      </c>
      <c r="DP2206">
        <v>21</v>
      </c>
    </row>
    <row r="2207" spans="1:120" hidden="1" x14ac:dyDescent="0.25">
      <c r="A2207" t="str">
        <f t="shared" si="34"/>
        <v>LCA-Greater Bay Area_All CBP_44448</v>
      </c>
      <c r="B2207" t="s">
        <v>62</v>
      </c>
      <c r="C2207" t="s">
        <v>209</v>
      </c>
      <c r="D2207" t="s">
        <v>36</v>
      </c>
      <c r="E2207" t="s">
        <v>61</v>
      </c>
      <c r="F2207" t="s">
        <v>61</v>
      </c>
      <c r="G2207" t="s">
        <v>61</v>
      </c>
      <c r="H2207" t="s">
        <v>61</v>
      </c>
      <c r="I2207" t="s">
        <v>61</v>
      </c>
      <c r="J2207" t="s">
        <v>61</v>
      </c>
      <c r="K2207" t="s">
        <v>197</v>
      </c>
      <c r="L2207" s="18">
        <v>44448</v>
      </c>
      <c r="M2207">
        <v>19</v>
      </c>
      <c r="N2207">
        <v>19</v>
      </c>
      <c r="O2207" t="s">
        <v>258</v>
      </c>
      <c r="P2207">
        <v>186</v>
      </c>
      <c r="Q2207">
        <v>183</v>
      </c>
      <c r="R2207">
        <v>1</v>
      </c>
      <c r="S2207">
        <v>0</v>
      </c>
      <c r="T2207">
        <v>0</v>
      </c>
      <c r="U2207">
        <v>0</v>
      </c>
      <c r="V2207">
        <v>0</v>
      </c>
      <c r="W2207">
        <v>9406.6668000000009</v>
      </c>
      <c r="X2207">
        <v>9414.2392</v>
      </c>
      <c r="Y2207">
        <v>9447.3636999999999</v>
      </c>
      <c r="Z2207">
        <v>9439.2515999999996</v>
      </c>
      <c r="AA2207">
        <v>9634.2602000000006</v>
      </c>
      <c r="AB2207">
        <v>10353.012000000001</v>
      </c>
      <c r="AC2207">
        <v>11640.83</v>
      </c>
      <c r="AD2207">
        <v>13159.071</v>
      </c>
      <c r="AE2207">
        <v>14851.038</v>
      </c>
      <c r="AF2207">
        <v>16257.709000000001</v>
      </c>
      <c r="AG2207">
        <v>17952.589</v>
      </c>
      <c r="AH2207">
        <v>19022.235000000001</v>
      </c>
      <c r="AI2207">
        <v>19430.37</v>
      </c>
      <c r="AJ2207">
        <v>20319.347000000002</v>
      </c>
      <c r="AK2207">
        <v>20803.900000000001</v>
      </c>
      <c r="AL2207">
        <v>20976.305</v>
      </c>
      <c r="AM2207">
        <v>21535.106</v>
      </c>
      <c r="AN2207">
        <v>21303.58</v>
      </c>
      <c r="AO2207">
        <v>19044.39</v>
      </c>
      <c r="AP2207">
        <v>18455.807000000001</v>
      </c>
      <c r="AQ2207">
        <v>15609.6</v>
      </c>
      <c r="AR2207">
        <v>12576.465</v>
      </c>
      <c r="AS2207">
        <v>10838.531000000001</v>
      </c>
      <c r="AT2207">
        <v>9695.9583000000002</v>
      </c>
      <c r="AU2207">
        <v>63.580821999999998</v>
      </c>
      <c r="AV2207">
        <v>63.838408999999999</v>
      </c>
      <c r="AW2207">
        <v>62.668295999999998</v>
      </c>
      <c r="AX2207">
        <v>61.923507000000001</v>
      </c>
      <c r="AY2207">
        <v>61.817497000000003</v>
      </c>
      <c r="AZ2207">
        <v>61.684305000000002</v>
      </c>
      <c r="BA2207">
        <v>61.796393000000002</v>
      </c>
      <c r="BB2207">
        <v>61.520079000000003</v>
      </c>
      <c r="BC2207">
        <v>63.637903999999999</v>
      </c>
      <c r="BD2207">
        <v>66.808318</v>
      </c>
      <c r="BE2207">
        <v>70.091010999999995</v>
      </c>
      <c r="BF2207">
        <v>72.449323000000007</v>
      </c>
      <c r="BG2207">
        <v>75.243982000000003</v>
      </c>
      <c r="BH2207">
        <v>76.893292000000002</v>
      </c>
      <c r="BI2207">
        <v>78.225063000000006</v>
      </c>
      <c r="BJ2207">
        <v>77.988086999999993</v>
      </c>
      <c r="BK2207">
        <v>77.501337000000007</v>
      </c>
      <c r="BL2207">
        <v>75.561628999999996</v>
      </c>
      <c r="BM2207">
        <v>72.365317000000005</v>
      </c>
      <c r="BN2207">
        <v>68.59769</v>
      </c>
      <c r="BO2207">
        <v>66.173198999999997</v>
      </c>
      <c r="BP2207">
        <v>64.535554000000005</v>
      </c>
      <c r="BQ2207">
        <v>63.894699000000003</v>
      </c>
      <c r="BR2207">
        <v>63.010640000000002</v>
      </c>
      <c r="BS2207">
        <v>7.4990319999999997</v>
      </c>
      <c r="BT2207">
        <v>101.2375</v>
      </c>
      <c r="BU2207">
        <v>-6.4616790000000002</v>
      </c>
      <c r="BV2207">
        <v>59.328020000000002</v>
      </c>
      <c r="BW2207">
        <v>174.51769999999999</v>
      </c>
      <c r="BX2207">
        <v>139.92619999999999</v>
      </c>
      <c r="BY2207">
        <v>146.42140000000001</v>
      </c>
      <c r="BZ2207">
        <v>-112.508</v>
      </c>
      <c r="CA2207">
        <v>-288.80500000000001</v>
      </c>
      <c r="CB2207">
        <v>-253.0506</v>
      </c>
      <c r="CC2207">
        <v>-657.73450000000003</v>
      </c>
      <c r="CD2207">
        <v>-832.90350000000001</v>
      </c>
      <c r="CE2207">
        <v>-857.08979999999997</v>
      </c>
      <c r="CF2207">
        <v>-949.46820000000002</v>
      </c>
      <c r="CG2207">
        <v>-957.97860000000003</v>
      </c>
      <c r="CH2207">
        <v>-850.14059999999995</v>
      </c>
      <c r="CI2207">
        <v>-1033.559</v>
      </c>
      <c r="CJ2207">
        <v>-603.7355</v>
      </c>
      <c r="CK2207">
        <v>1365.9290000000001</v>
      </c>
      <c r="CL2207">
        <v>220.745</v>
      </c>
      <c r="CM2207">
        <v>98.137249999999995</v>
      </c>
      <c r="CN2207">
        <v>-47.654049999999998</v>
      </c>
      <c r="CO2207">
        <v>-140.99440000000001</v>
      </c>
      <c r="CP2207">
        <v>4.130757</v>
      </c>
      <c r="CQ2207">
        <v>5456.7929999999997</v>
      </c>
      <c r="CR2207">
        <v>3284.931</v>
      </c>
      <c r="CS2207">
        <v>1812.4490000000001</v>
      </c>
      <c r="CT2207">
        <v>1406.12</v>
      </c>
      <c r="CU2207">
        <v>1550.827</v>
      </c>
      <c r="CV2207">
        <v>1667.114</v>
      </c>
      <c r="CW2207">
        <v>1704.0830000000001</v>
      </c>
      <c r="CX2207">
        <v>1257.893</v>
      </c>
      <c r="CY2207">
        <v>2215.5169999999998</v>
      </c>
      <c r="CZ2207">
        <v>3609.08</v>
      </c>
      <c r="DA2207">
        <v>7785.6819999999998</v>
      </c>
      <c r="DB2207">
        <v>9205.6689999999999</v>
      </c>
      <c r="DC2207">
        <v>10698.88</v>
      </c>
      <c r="DD2207">
        <v>11629.57</v>
      </c>
      <c r="DE2207">
        <v>13086.67</v>
      </c>
      <c r="DF2207">
        <v>14197.02</v>
      </c>
      <c r="DG2207">
        <v>15834.3</v>
      </c>
      <c r="DH2207">
        <v>17111.82</v>
      </c>
      <c r="DI2207">
        <v>19722.37</v>
      </c>
      <c r="DJ2207">
        <v>21052.75</v>
      </c>
      <c r="DK2207">
        <v>22848.79</v>
      </c>
      <c r="DL2207">
        <v>19950.34</v>
      </c>
      <c r="DM2207">
        <v>13369.74</v>
      </c>
      <c r="DN2207">
        <v>11162.65</v>
      </c>
      <c r="DO2207">
        <v>18</v>
      </c>
      <c r="DP2207">
        <v>21</v>
      </c>
    </row>
    <row r="2208" spans="1:120" x14ac:dyDescent="0.25">
      <c r="A2208" t="str">
        <f t="shared" si="34"/>
        <v>AutoDR-No_All CBP_44448</v>
      </c>
      <c r="B2208" t="s">
        <v>62</v>
      </c>
      <c r="C2208" t="s">
        <v>321</v>
      </c>
      <c r="D2208" t="s">
        <v>61</v>
      </c>
      <c r="E2208" t="s">
        <v>61</v>
      </c>
      <c r="F2208" t="s">
        <v>61</v>
      </c>
      <c r="G2208" t="s">
        <v>61</v>
      </c>
      <c r="H2208" t="s">
        <v>97</v>
      </c>
      <c r="I2208" t="s">
        <v>61</v>
      </c>
      <c r="J2208" t="s">
        <v>61</v>
      </c>
      <c r="K2208" t="s">
        <v>197</v>
      </c>
      <c r="L2208" s="18">
        <v>44448</v>
      </c>
      <c r="M2208">
        <v>19</v>
      </c>
      <c r="N2208">
        <v>19</v>
      </c>
      <c r="O2208" t="s">
        <v>258</v>
      </c>
      <c r="P2208">
        <v>456</v>
      </c>
      <c r="Q2208">
        <v>443</v>
      </c>
      <c r="R2208">
        <v>1</v>
      </c>
      <c r="S2208">
        <v>0</v>
      </c>
      <c r="T2208">
        <v>0</v>
      </c>
      <c r="U2208">
        <v>0</v>
      </c>
      <c r="V2208">
        <v>0</v>
      </c>
      <c r="W2208">
        <v>18582.771000000001</v>
      </c>
      <c r="X2208">
        <v>18328.498</v>
      </c>
      <c r="Y2208">
        <v>18389.333999999999</v>
      </c>
      <c r="Z2208">
        <v>18259.062999999998</v>
      </c>
      <c r="AA2208">
        <v>18321.277999999998</v>
      </c>
      <c r="AB2208">
        <v>19766.794000000002</v>
      </c>
      <c r="AC2208">
        <v>22496.904999999999</v>
      </c>
      <c r="AD2208">
        <v>25982.198</v>
      </c>
      <c r="AE2208">
        <v>29677.289000000001</v>
      </c>
      <c r="AF2208">
        <v>31410.352999999999</v>
      </c>
      <c r="AG2208">
        <v>33876.724000000002</v>
      </c>
      <c r="AH2208">
        <v>35994.591</v>
      </c>
      <c r="AI2208">
        <v>37210.175000000003</v>
      </c>
      <c r="AJ2208">
        <v>38519.898999999998</v>
      </c>
      <c r="AK2208">
        <v>39485.775999999998</v>
      </c>
      <c r="AL2208">
        <v>39518.254999999997</v>
      </c>
      <c r="AM2208">
        <v>40342.733</v>
      </c>
      <c r="AN2208">
        <v>37677.699000000001</v>
      </c>
      <c r="AO2208">
        <v>29799.983</v>
      </c>
      <c r="AP2208">
        <v>32918.999000000003</v>
      </c>
      <c r="AQ2208">
        <v>30069.73</v>
      </c>
      <c r="AR2208">
        <v>23988.042000000001</v>
      </c>
      <c r="AS2208">
        <v>20239.882000000001</v>
      </c>
      <c r="AT2208">
        <v>18567.262999999999</v>
      </c>
      <c r="AU2208">
        <v>73.017257999999998</v>
      </c>
      <c r="AV2208">
        <v>72.064392999999995</v>
      </c>
      <c r="AW2208">
        <v>70.709922000000006</v>
      </c>
      <c r="AX2208">
        <v>69.769267999999997</v>
      </c>
      <c r="AY2208">
        <v>68.688175999999999</v>
      </c>
      <c r="AZ2208">
        <v>67.738320000000002</v>
      </c>
      <c r="BA2208">
        <v>67.324883</v>
      </c>
      <c r="BB2208">
        <v>67.143691000000004</v>
      </c>
      <c r="BC2208">
        <v>69.377432999999996</v>
      </c>
      <c r="BD2208">
        <v>73.031172999999995</v>
      </c>
      <c r="BE2208">
        <v>77.639860999999996</v>
      </c>
      <c r="BF2208">
        <v>81.378478999999999</v>
      </c>
      <c r="BG2208">
        <v>85.218294999999998</v>
      </c>
      <c r="BH2208">
        <v>87.562039999999996</v>
      </c>
      <c r="BI2208">
        <v>89.549243000000004</v>
      </c>
      <c r="BJ2208">
        <v>89.958534999999998</v>
      </c>
      <c r="BK2208">
        <v>89.309444999999997</v>
      </c>
      <c r="BL2208">
        <v>87.715573000000006</v>
      </c>
      <c r="BM2208">
        <v>85.378000999999998</v>
      </c>
      <c r="BN2208">
        <v>81.972468000000006</v>
      </c>
      <c r="BO2208">
        <v>78.887257000000005</v>
      </c>
      <c r="BP2208">
        <v>76.334903999999995</v>
      </c>
      <c r="BQ2208">
        <v>74.506354000000002</v>
      </c>
      <c r="BR2208">
        <v>73.120340999999996</v>
      </c>
      <c r="BS2208">
        <v>-474.37819999999999</v>
      </c>
      <c r="BT2208">
        <v>227.1584</v>
      </c>
      <c r="BU2208">
        <v>-90.297709999999995</v>
      </c>
      <c r="BV2208">
        <v>-14.360900000000001</v>
      </c>
      <c r="BW2208">
        <v>370.54129999999998</v>
      </c>
      <c r="BX2208">
        <v>426.76549999999997</v>
      </c>
      <c r="BY2208">
        <v>215.54939999999999</v>
      </c>
      <c r="BZ2208">
        <v>-207.4374</v>
      </c>
      <c r="CA2208">
        <v>-810.56979999999999</v>
      </c>
      <c r="CB2208">
        <v>-513.43370000000004</v>
      </c>
      <c r="CC2208">
        <v>-892.10209999999995</v>
      </c>
      <c r="CD2208">
        <v>-1010.574</v>
      </c>
      <c r="CE2208">
        <v>-1099.4770000000001</v>
      </c>
      <c r="CF2208">
        <v>-1101.0730000000001</v>
      </c>
      <c r="CG2208">
        <v>-1250.23</v>
      </c>
      <c r="CH2208">
        <v>-1047.8150000000001</v>
      </c>
      <c r="CI2208">
        <v>-1557.52</v>
      </c>
      <c r="CJ2208">
        <v>1299.777</v>
      </c>
      <c r="CK2208">
        <v>8742.2000000000007</v>
      </c>
      <c r="CL2208">
        <v>3021.9340000000002</v>
      </c>
      <c r="CM2208">
        <v>621.05460000000005</v>
      </c>
      <c r="CN2208">
        <v>169.36709999999999</v>
      </c>
      <c r="CO2208">
        <v>-163.9443</v>
      </c>
      <c r="CP2208">
        <v>-58.449809999999999</v>
      </c>
      <c r="CQ2208">
        <v>17787.11</v>
      </c>
      <c r="CR2208">
        <v>7340.3559999999998</v>
      </c>
      <c r="CS2208">
        <v>6189.3239999999996</v>
      </c>
      <c r="CT2208">
        <v>5077.7619999999997</v>
      </c>
      <c r="CU2208">
        <v>4626.5770000000002</v>
      </c>
      <c r="CV2208">
        <v>4180.1930000000002</v>
      </c>
      <c r="CW2208">
        <v>4045.5219999999999</v>
      </c>
      <c r="CX2208">
        <v>4552.9160000000002</v>
      </c>
      <c r="CY2208">
        <v>5500.634</v>
      </c>
      <c r="CZ2208">
        <v>6847.8429999999998</v>
      </c>
      <c r="DA2208">
        <v>12624.28</v>
      </c>
      <c r="DB2208">
        <v>13966.31</v>
      </c>
      <c r="DC2208">
        <v>16435.45</v>
      </c>
      <c r="DD2208">
        <v>18078.28</v>
      </c>
      <c r="DE2208">
        <v>19409.349999999999</v>
      </c>
      <c r="DF2208">
        <v>20828.189999999999</v>
      </c>
      <c r="DG2208">
        <v>23403.08</v>
      </c>
      <c r="DH2208">
        <v>25350.47</v>
      </c>
      <c r="DI2208">
        <v>28141.48</v>
      </c>
      <c r="DJ2208">
        <v>31698.02</v>
      </c>
      <c r="DK2208">
        <v>34561.370000000003</v>
      </c>
      <c r="DL2208">
        <v>29853.03</v>
      </c>
      <c r="DM2208">
        <v>22007.01</v>
      </c>
      <c r="DN2208">
        <v>19800.75</v>
      </c>
      <c r="DO2208">
        <v>18</v>
      </c>
      <c r="DP2208">
        <v>21</v>
      </c>
    </row>
    <row r="2209" spans="1:120" hidden="1" x14ac:dyDescent="0.25">
      <c r="A2209" t="str">
        <f t="shared" si="34"/>
        <v>Industry_Type-5. Offices, Hotels, Finance, Services_All CBP_44448</v>
      </c>
      <c r="B2209" t="s">
        <v>62</v>
      </c>
      <c r="C2209" t="s">
        <v>205</v>
      </c>
      <c r="D2209" t="s">
        <v>61</v>
      </c>
      <c r="E2209" t="s">
        <v>61</v>
      </c>
      <c r="F2209" t="s">
        <v>61</v>
      </c>
      <c r="G2209" t="s">
        <v>37</v>
      </c>
      <c r="H2209" t="s">
        <v>61</v>
      </c>
      <c r="I2209" t="s">
        <v>61</v>
      </c>
      <c r="J2209" t="s">
        <v>61</v>
      </c>
      <c r="K2209" t="s">
        <v>197</v>
      </c>
      <c r="L2209" s="18">
        <v>44448</v>
      </c>
      <c r="M2209">
        <v>19</v>
      </c>
      <c r="N2209">
        <v>19</v>
      </c>
      <c r="O2209" t="s">
        <v>258</v>
      </c>
      <c r="P2209">
        <v>28</v>
      </c>
      <c r="Q2209">
        <v>27</v>
      </c>
      <c r="R2209">
        <v>1</v>
      </c>
      <c r="S2209">
        <v>0</v>
      </c>
      <c r="T2209">
        <v>0</v>
      </c>
      <c r="U2209">
        <v>0</v>
      </c>
      <c r="V2209">
        <v>0</v>
      </c>
      <c r="W2209">
        <v>4692.2330000000002</v>
      </c>
      <c r="X2209">
        <v>4496.3159999999998</v>
      </c>
      <c r="Y2209">
        <v>4515.1379999999999</v>
      </c>
      <c r="Z2209">
        <v>4464.1580000000004</v>
      </c>
      <c r="AA2209">
        <v>4500.04</v>
      </c>
      <c r="AB2209">
        <v>4698.9690000000001</v>
      </c>
      <c r="AC2209">
        <v>4950.1750000000002</v>
      </c>
      <c r="AD2209">
        <v>5323.4970000000003</v>
      </c>
      <c r="AE2209">
        <v>5936.0119999999997</v>
      </c>
      <c r="AF2209">
        <v>6947.6809999999996</v>
      </c>
      <c r="AG2209">
        <v>7761.1189999999997</v>
      </c>
      <c r="AH2209">
        <v>8178.3</v>
      </c>
      <c r="AI2209">
        <v>8541.2170000000006</v>
      </c>
      <c r="AJ2209">
        <v>8810.9429999999993</v>
      </c>
      <c r="AK2209">
        <v>9173.7939999999999</v>
      </c>
      <c r="AL2209">
        <v>9140.4259999999995</v>
      </c>
      <c r="AM2209">
        <v>9005.7090000000007</v>
      </c>
      <c r="AN2209">
        <v>8547.9549999999999</v>
      </c>
      <c r="AO2209">
        <v>8034.5810000000001</v>
      </c>
      <c r="AP2209">
        <v>7513.0249999999996</v>
      </c>
      <c r="AQ2209">
        <v>7084.8119999999999</v>
      </c>
      <c r="AR2209">
        <v>6504.6980000000003</v>
      </c>
      <c r="AS2209">
        <v>5996.2910000000002</v>
      </c>
      <c r="AT2209">
        <v>5277.951</v>
      </c>
      <c r="AU2209">
        <v>65.839286000000001</v>
      </c>
      <c r="AV2209">
        <v>65.75</v>
      </c>
      <c r="AW2209">
        <v>65.071428999999995</v>
      </c>
      <c r="AX2209">
        <v>64.696428999999995</v>
      </c>
      <c r="AY2209">
        <v>64.357142999999994</v>
      </c>
      <c r="AZ2209">
        <v>63.964286000000001</v>
      </c>
      <c r="BA2209">
        <v>63.857143000000001</v>
      </c>
      <c r="BB2209">
        <v>63.482143000000001</v>
      </c>
      <c r="BC2209">
        <v>64.982142999999994</v>
      </c>
      <c r="BD2209">
        <v>67.410713999999999</v>
      </c>
      <c r="BE2209">
        <v>70.803571000000005</v>
      </c>
      <c r="BF2209">
        <v>72.892857000000006</v>
      </c>
      <c r="BG2209">
        <v>75.303571000000005</v>
      </c>
      <c r="BH2209">
        <v>76.232142999999994</v>
      </c>
      <c r="BI2209">
        <v>78</v>
      </c>
      <c r="BJ2209">
        <v>78.375</v>
      </c>
      <c r="BK2209">
        <v>77.660713999999999</v>
      </c>
      <c r="BL2209">
        <v>75.678571000000005</v>
      </c>
      <c r="BM2209">
        <v>73.607142999999994</v>
      </c>
      <c r="BN2209">
        <v>70.964286000000001</v>
      </c>
      <c r="BO2209">
        <v>68.821428999999995</v>
      </c>
      <c r="BP2209">
        <v>67.571428999999995</v>
      </c>
      <c r="BQ2209">
        <v>66.339286000000001</v>
      </c>
      <c r="BR2209">
        <v>65.696428999999995</v>
      </c>
      <c r="BS2209">
        <v>34.365679999999998</v>
      </c>
      <c r="BT2209">
        <v>122.7478</v>
      </c>
      <c r="BU2209">
        <v>29.40971</v>
      </c>
      <c r="BV2209">
        <v>61.027149999999999</v>
      </c>
      <c r="BW2209">
        <v>7.5330490000000001</v>
      </c>
      <c r="BX2209">
        <v>-36.679049999999997</v>
      </c>
      <c r="BY2209">
        <v>-40.521949999999997</v>
      </c>
      <c r="BZ2209">
        <v>-16.653020000000001</v>
      </c>
      <c r="CA2209">
        <v>14.839639999999999</v>
      </c>
      <c r="CB2209">
        <v>60.353059999999999</v>
      </c>
      <c r="CC2209">
        <v>-100.2908</v>
      </c>
      <c r="CD2209">
        <v>-95.653030000000001</v>
      </c>
      <c r="CE2209">
        <v>-215.33420000000001</v>
      </c>
      <c r="CF2209">
        <v>-270.43869999999998</v>
      </c>
      <c r="CG2209">
        <v>-443.63249999999999</v>
      </c>
      <c r="CH2209">
        <v>-386.03910000000002</v>
      </c>
      <c r="CI2209">
        <v>-262.74270000000001</v>
      </c>
      <c r="CJ2209">
        <v>49.770479999999999</v>
      </c>
      <c r="CK2209">
        <v>307.12419999999997</v>
      </c>
      <c r="CL2209">
        <v>102.8704</v>
      </c>
      <c r="CM2209">
        <v>-114.05289999999999</v>
      </c>
      <c r="CN2209">
        <v>-72.727620000000002</v>
      </c>
      <c r="CO2209">
        <v>-126.9234</v>
      </c>
      <c r="CP2209">
        <v>-24.937909999999999</v>
      </c>
      <c r="CQ2209">
        <v>3435.8960000000002</v>
      </c>
      <c r="CR2209">
        <v>2414.3910000000001</v>
      </c>
      <c r="CS2209">
        <v>940.0643</v>
      </c>
      <c r="CT2209">
        <v>554.1549</v>
      </c>
      <c r="CU2209">
        <v>447.10419999999999</v>
      </c>
      <c r="CV2209">
        <v>379.19880000000001</v>
      </c>
      <c r="CW2209">
        <v>313.50790000000001</v>
      </c>
      <c r="CX2209">
        <v>536.07460000000003</v>
      </c>
      <c r="CY2209">
        <v>572.93970000000002</v>
      </c>
      <c r="CZ2209">
        <v>1085.2919999999999</v>
      </c>
      <c r="DA2209">
        <v>1999.1690000000001</v>
      </c>
      <c r="DB2209">
        <v>3359.5219999999999</v>
      </c>
      <c r="DC2209">
        <v>3993.6329999999998</v>
      </c>
      <c r="DD2209">
        <v>5863.3919999999998</v>
      </c>
      <c r="DE2209">
        <v>7185.0159999999996</v>
      </c>
      <c r="DF2209">
        <v>8555.1949999999997</v>
      </c>
      <c r="DG2209">
        <v>11093.28</v>
      </c>
      <c r="DH2209">
        <v>12595.48</v>
      </c>
      <c r="DI2209">
        <v>13951.61</v>
      </c>
      <c r="DJ2209">
        <v>14233.01</v>
      </c>
      <c r="DK2209">
        <v>14913.94</v>
      </c>
      <c r="DL2209">
        <v>13205.17</v>
      </c>
      <c r="DM2209">
        <v>8791.1260000000002</v>
      </c>
      <c r="DN2209">
        <v>6459.3429999999998</v>
      </c>
      <c r="DO2209">
        <v>18</v>
      </c>
      <c r="DP2209">
        <v>21</v>
      </c>
    </row>
    <row r="2210" spans="1:120" hidden="1" x14ac:dyDescent="0.25">
      <c r="A2210" t="str">
        <f t="shared" si="34"/>
        <v>LCA-Other_All CBP_44448</v>
      </c>
      <c r="B2210" t="s">
        <v>62</v>
      </c>
      <c r="C2210" t="s">
        <v>212</v>
      </c>
      <c r="D2210" t="s">
        <v>32</v>
      </c>
      <c r="E2210" t="s">
        <v>61</v>
      </c>
      <c r="F2210" t="s">
        <v>61</v>
      </c>
      <c r="G2210" t="s">
        <v>61</v>
      </c>
      <c r="H2210" t="s">
        <v>61</v>
      </c>
      <c r="I2210" t="s">
        <v>61</v>
      </c>
      <c r="J2210" t="s">
        <v>61</v>
      </c>
      <c r="K2210" t="s">
        <v>197</v>
      </c>
      <c r="L2210" s="18">
        <v>44448</v>
      </c>
      <c r="M2210">
        <v>19</v>
      </c>
      <c r="N2210">
        <v>19</v>
      </c>
      <c r="O2210" t="s">
        <v>258</v>
      </c>
      <c r="P2210">
        <v>99</v>
      </c>
      <c r="Q2210">
        <v>92</v>
      </c>
      <c r="R2210">
        <v>1</v>
      </c>
      <c r="S2210">
        <v>0</v>
      </c>
      <c r="T2210">
        <v>0</v>
      </c>
      <c r="U2210">
        <v>0</v>
      </c>
      <c r="V2210">
        <v>0</v>
      </c>
      <c r="W2210">
        <v>4560.5882000000001</v>
      </c>
      <c r="X2210">
        <v>4310.7268000000004</v>
      </c>
      <c r="Y2210">
        <v>4292.7206999999999</v>
      </c>
      <c r="Z2210">
        <v>4277.8008</v>
      </c>
      <c r="AA2210">
        <v>4342.4654</v>
      </c>
      <c r="AB2210">
        <v>4400.2203</v>
      </c>
      <c r="AC2210">
        <v>4664.2102000000004</v>
      </c>
      <c r="AD2210">
        <v>4993.7663000000002</v>
      </c>
      <c r="AE2210">
        <v>5563.5994000000001</v>
      </c>
      <c r="AF2210">
        <v>5823.0774000000001</v>
      </c>
      <c r="AG2210">
        <v>6013.0384000000004</v>
      </c>
      <c r="AH2210">
        <v>6131.0547999999999</v>
      </c>
      <c r="AI2210">
        <v>6391.8044</v>
      </c>
      <c r="AJ2210">
        <v>6573.0046000000002</v>
      </c>
      <c r="AK2210">
        <v>6664.3428000000004</v>
      </c>
      <c r="AL2210">
        <v>6669.2691000000004</v>
      </c>
      <c r="AM2210">
        <v>6662.9373999999998</v>
      </c>
      <c r="AN2210">
        <v>5494.4303</v>
      </c>
      <c r="AO2210">
        <v>3194.9960000000001</v>
      </c>
      <c r="AP2210">
        <v>4895.0299000000005</v>
      </c>
      <c r="AQ2210">
        <v>5521.3289000000004</v>
      </c>
      <c r="AR2210">
        <v>4924.0195000000003</v>
      </c>
      <c r="AS2210">
        <v>4191.0290999999997</v>
      </c>
      <c r="AT2210">
        <v>4036.4580000000001</v>
      </c>
      <c r="AU2210">
        <v>75.604798000000002</v>
      </c>
      <c r="AV2210">
        <v>74.113061999999999</v>
      </c>
      <c r="AW2210">
        <v>73.100149000000002</v>
      </c>
      <c r="AX2210">
        <v>71.875401999999994</v>
      </c>
      <c r="AY2210">
        <v>70.576159000000004</v>
      </c>
      <c r="AZ2210">
        <v>69.526686999999995</v>
      </c>
      <c r="BA2210">
        <v>69.021636999999998</v>
      </c>
      <c r="BB2210">
        <v>68.947543999999994</v>
      </c>
      <c r="BC2210">
        <v>71.354855000000001</v>
      </c>
      <c r="BD2210">
        <v>74.655130999999997</v>
      </c>
      <c r="BE2210">
        <v>79.384929</v>
      </c>
      <c r="BF2210">
        <v>83.912820999999994</v>
      </c>
      <c r="BG2210">
        <v>88.666895999999994</v>
      </c>
      <c r="BH2210">
        <v>90.745408999999995</v>
      </c>
      <c r="BI2210">
        <v>92.751204999999999</v>
      </c>
      <c r="BJ2210">
        <v>92.952881000000005</v>
      </c>
      <c r="BK2210">
        <v>92.232552999999996</v>
      </c>
      <c r="BL2210">
        <v>91.104338999999996</v>
      </c>
      <c r="BM2210">
        <v>88.795970999999994</v>
      </c>
      <c r="BN2210">
        <v>85.413107999999994</v>
      </c>
      <c r="BO2210">
        <v>82.096475999999996</v>
      </c>
      <c r="BP2210">
        <v>80.027834999999996</v>
      </c>
      <c r="BQ2210">
        <v>77.99736</v>
      </c>
      <c r="BR2210">
        <v>76.658517000000003</v>
      </c>
      <c r="BS2210">
        <v>-404.09530000000001</v>
      </c>
      <c r="BT2210">
        <v>-48.414000000000001</v>
      </c>
      <c r="BU2210">
        <v>-64.233729999999994</v>
      </c>
      <c r="BV2210">
        <v>-40.717379999999999</v>
      </c>
      <c r="BW2210">
        <v>-12.055490000000001</v>
      </c>
      <c r="BX2210">
        <v>5.0495299999999999</v>
      </c>
      <c r="BY2210">
        <v>-34.0321</v>
      </c>
      <c r="BZ2210">
        <v>-16.047940000000001</v>
      </c>
      <c r="CA2210">
        <v>-24.725169999999999</v>
      </c>
      <c r="CB2210">
        <v>-53.408810000000003</v>
      </c>
      <c r="CC2210">
        <v>-18.270320000000002</v>
      </c>
      <c r="CD2210">
        <v>-2.6763870000000001</v>
      </c>
      <c r="CE2210">
        <v>-84.909210000000002</v>
      </c>
      <c r="CF2210">
        <v>-134.62780000000001</v>
      </c>
      <c r="CG2210">
        <v>-161.74610000000001</v>
      </c>
      <c r="CH2210">
        <v>-118.22839999999999</v>
      </c>
      <c r="CI2210">
        <v>-110.68219999999999</v>
      </c>
      <c r="CJ2210">
        <v>1139.854</v>
      </c>
      <c r="CK2210">
        <v>3561.5450000000001</v>
      </c>
      <c r="CL2210">
        <v>1668.44</v>
      </c>
      <c r="CM2210">
        <v>510.43759999999997</v>
      </c>
      <c r="CN2210">
        <v>218.68780000000001</v>
      </c>
      <c r="CO2210">
        <v>112.3496</v>
      </c>
      <c r="CP2210">
        <v>39.758540000000004</v>
      </c>
      <c r="CQ2210">
        <v>4929.8469999999998</v>
      </c>
      <c r="CR2210">
        <v>838.73299999999995</v>
      </c>
      <c r="CS2210">
        <v>772.33789999999999</v>
      </c>
      <c r="CT2210">
        <v>728.60479999999995</v>
      </c>
      <c r="CU2210">
        <v>776.93790000000001</v>
      </c>
      <c r="CV2210">
        <v>875.34010000000001</v>
      </c>
      <c r="CW2210">
        <v>539.96479999999997</v>
      </c>
      <c r="CX2210">
        <v>1350.442</v>
      </c>
      <c r="CY2210">
        <v>1074.6310000000001</v>
      </c>
      <c r="CZ2210">
        <v>1536.354</v>
      </c>
      <c r="DA2210">
        <v>2365.1480000000001</v>
      </c>
      <c r="DB2210">
        <v>2918.6480000000001</v>
      </c>
      <c r="DC2210">
        <v>3219.5210000000002</v>
      </c>
      <c r="DD2210">
        <v>3173.7860000000001</v>
      </c>
      <c r="DE2210">
        <v>3504.627</v>
      </c>
      <c r="DF2210">
        <v>3899.002</v>
      </c>
      <c r="DG2210">
        <v>4206.9579999999996</v>
      </c>
      <c r="DH2210">
        <v>4668.6229999999996</v>
      </c>
      <c r="DI2210">
        <v>4496.768</v>
      </c>
      <c r="DJ2210">
        <v>4555.7920000000004</v>
      </c>
      <c r="DK2210">
        <v>4957.509</v>
      </c>
      <c r="DL2210">
        <v>4851.55</v>
      </c>
      <c r="DM2210">
        <v>4380.1409999999996</v>
      </c>
      <c r="DN2210">
        <v>4415.1080000000002</v>
      </c>
      <c r="DO2210">
        <v>18</v>
      </c>
      <c r="DP2210">
        <v>21</v>
      </c>
    </row>
    <row r="2211" spans="1:120" hidden="1" x14ac:dyDescent="0.25">
      <c r="A2211" t="str">
        <f t="shared" si="34"/>
        <v>sublap_id-SLAP_PGP2_All CBP_44448</v>
      </c>
      <c r="B2211" t="s">
        <v>62</v>
      </c>
      <c r="C2211" t="s">
        <v>301</v>
      </c>
      <c r="D2211" t="s">
        <v>61</v>
      </c>
      <c r="E2211" t="s">
        <v>302</v>
      </c>
      <c r="F2211" t="s">
        <v>61</v>
      </c>
      <c r="G2211" t="s">
        <v>61</v>
      </c>
      <c r="H2211" t="s">
        <v>61</v>
      </c>
      <c r="I2211" t="s">
        <v>61</v>
      </c>
      <c r="J2211" t="s">
        <v>61</v>
      </c>
      <c r="K2211" t="s">
        <v>197</v>
      </c>
      <c r="L2211" s="18">
        <v>44448</v>
      </c>
      <c r="M2211">
        <v>19</v>
      </c>
      <c r="N2211">
        <v>19</v>
      </c>
      <c r="O2211" t="s">
        <v>258</v>
      </c>
      <c r="P2211">
        <v>23</v>
      </c>
      <c r="Q2211">
        <v>23</v>
      </c>
      <c r="R2211">
        <v>1</v>
      </c>
      <c r="S2211">
        <v>0</v>
      </c>
      <c r="T2211">
        <v>0</v>
      </c>
      <c r="U2211">
        <v>0</v>
      </c>
      <c r="V2211">
        <v>0</v>
      </c>
      <c r="W2211">
        <v>927.04300000000001</v>
      </c>
      <c r="X2211">
        <v>852.91499999999996</v>
      </c>
      <c r="Y2211">
        <v>854.62400000000002</v>
      </c>
      <c r="Z2211">
        <v>843.64099999999996</v>
      </c>
      <c r="AA2211">
        <v>866.13800000000003</v>
      </c>
      <c r="AB2211">
        <v>873.69600000000003</v>
      </c>
      <c r="AC2211">
        <v>1109.8869999999999</v>
      </c>
      <c r="AD2211">
        <v>1180.9159999999999</v>
      </c>
      <c r="AE2211">
        <v>1392.451</v>
      </c>
      <c r="AF2211">
        <v>1411.9649999999999</v>
      </c>
      <c r="AG2211">
        <v>1392.098</v>
      </c>
      <c r="AH2211">
        <v>1355.8440000000001</v>
      </c>
      <c r="AI2211">
        <v>1407.2929999999999</v>
      </c>
      <c r="AJ2211">
        <v>1444.1759999999999</v>
      </c>
      <c r="AK2211">
        <v>1489.7429999999999</v>
      </c>
      <c r="AL2211">
        <v>1518.8009999999999</v>
      </c>
      <c r="AM2211">
        <v>1588.7139999999999</v>
      </c>
      <c r="AN2211">
        <v>1543.2180000000001</v>
      </c>
      <c r="AO2211">
        <v>1234.259</v>
      </c>
      <c r="AP2211">
        <v>1213.777</v>
      </c>
      <c r="AQ2211">
        <v>949.70540000000005</v>
      </c>
      <c r="AR2211">
        <v>855.96259999999995</v>
      </c>
      <c r="AS2211">
        <v>721.03899999999999</v>
      </c>
      <c r="AT2211">
        <v>650.68899999999996</v>
      </c>
      <c r="AU2211">
        <v>64.021738999999997</v>
      </c>
      <c r="AV2211">
        <v>64.239130000000003</v>
      </c>
      <c r="AW2211">
        <v>63.652174000000002</v>
      </c>
      <c r="AX2211">
        <v>62.695652000000003</v>
      </c>
      <c r="AY2211">
        <v>62.434783000000003</v>
      </c>
      <c r="AZ2211">
        <v>62.173912999999999</v>
      </c>
      <c r="BA2211">
        <v>62.652174000000002</v>
      </c>
      <c r="BB2211">
        <v>62.630434999999999</v>
      </c>
      <c r="BC2211">
        <v>64.217391000000006</v>
      </c>
      <c r="BD2211">
        <v>67.717391000000006</v>
      </c>
      <c r="BE2211">
        <v>70.934782999999996</v>
      </c>
      <c r="BF2211">
        <v>72.434782999999996</v>
      </c>
      <c r="BG2211">
        <v>74.826087000000001</v>
      </c>
      <c r="BH2211">
        <v>76.347825999999998</v>
      </c>
      <c r="BI2211">
        <v>78.739130000000003</v>
      </c>
      <c r="BJ2211">
        <v>78.586956999999998</v>
      </c>
      <c r="BK2211">
        <v>77.673912999999999</v>
      </c>
      <c r="BL2211">
        <v>75.804348000000005</v>
      </c>
      <c r="BM2211">
        <v>72.456522000000007</v>
      </c>
      <c r="BN2211">
        <v>69.065217000000004</v>
      </c>
      <c r="BO2211">
        <v>66.913043000000002</v>
      </c>
      <c r="BP2211">
        <v>66.195651999999995</v>
      </c>
      <c r="BQ2211">
        <v>65.347825999999998</v>
      </c>
      <c r="BR2211">
        <v>64.369564999999994</v>
      </c>
      <c r="BS2211">
        <v>-34.133130000000001</v>
      </c>
      <c r="BT2211">
        <v>27.873390000000001</v>
      </c>
      <c r="BU2211">
        <v>21.398219999999998</v>
      </c>
      <c r="BV2211">
        <v>24.810230000000001</v>
      </c>
      <c r="BW2211">
        <v>53.928890000000003</v>
      </c>
      <c r="BX2211">
        <v>49.204149999999998</v>
      </c>
      <c r="BY2211">
        <v>-2.9935299999999998</v>
      </c>
      <c r="BZ2211">
        <v>10.32427</v>
      </c>
      <c r="CA2211">
        <v>-60.363239999999998</v>
      </c>
      <c r="CB2211">
        <v>-69.288030000000006</v>
      </c>
      <c r="CC2211">
        <v>-70.423320000000004</v>
      </c>
      <c r="CD2211">
        <v>-140.67850000000001</v>
      </c>
      <c r="CE2211">
        <v>-124.1541</v>
      </c>
      <c r="CF2211">
        <v>-105.43859999999999</v>
      </c>
      <c r="CG2211">
        <v>-91.959429999999998</v>
      </c>
      <c r="CH2211">
        <v>-103.0292</v>
      </c>
      <c r="CI2211">
        <v>-138.23820000000001</v>
      </c>
      <c r="CJ2211">
        <v>-101.83799999999999</v>
      </c>
      <c r="CK2211">
        <v>139.9246</v>
      </c>
      <c r="CL2211">
        <v>-4.8750540000000004</v>
      </c>
      <c r="CM2211">
        <v>18.0183</v>
      </c>
      <c r="CN2211">
        <v>12.223990000000001</v>
      </c>
      <c r="CO2211">
        <v>1.7612110000000001</v>
      </c>
      <c r="CP2211">
        <v>10.81085</v>
      </c>
      <c r="CQ2211">
        <v>301.76580000000001</v>
      </c>
      <c r="CR2211">
        <v>267.83229999999998</v>
      </c>
      <c r="CS2211">
        <v>265.57819999999998</v>
      </c>
      <c r="CT2211">
        <v>274.54910000000001</v>
      </c>
      <c r="CU2211">
        <v>289.16500000000002</v>
      </c>
      <c r="CV2211">
        <v>346.27140000000003</v>
      </c>
      <c r="CW2211">
        <v>259.21519999999998</v>
      </c>
      <c r="CX2211">
        <v>119.11969999999999</v>
      </c>
      <c r="CY2211">
        <v>361.29730000000001</v>
      </c>
      <c r="CZ2211">
        <v>510.78370000000001</v>
      </c>
      <c r="DA2211">
        <v>1657.0409999999999</v>
      </c>
      <c r="DB2211">
        <v>2344.607</v>
      </c>
      <c r="DC2211">
        <v>2167.4720000000002</v>
      </c>
      <c r="DD2211">
        <v>772.33019999999999</v>
      </c>
      <c r="DE2211">
        <v>865.76790000000005</v>
      </c>
      <c r="DF2211">
        <v>905.91909999999996</v>
      </c>
      <c r="DG2211">
        <v>435.90600000000001</v>
      </c>
      <c r="DH2211">
        <v>383.13600000000002</v>
      </c>
      <c r="DI2211">
        <v>749.90920000000006</v>
      </c>
      <c r="DJ2211">
        <v>595.10119999999995</v>
      </c>
      <c r="DK2211">
        <v>706.10850000000005</v>
      </c>
      <c r="DL2211">
        <v>1024.913</v>
      </c>
      <c r="DM2211">
        <v>925.21720000000005</v>
      </c>
      <c r="DN2211">
        <v>1371.8040000000001</v>
      </c>
      <c r="DO2211">
        <v>18</v>
      </c>
      <c r="DP2211">
        <v>21</v>
      </c>
    </row>
    <row r="2212" spans="1:120" hidden="1" x14ac:dyDescent="0.25">
      <c r="A2212" t="str">
        <f t="shared" si="34"/>
        <v>Industry_Type-1. Agriculture, Mining &amp; Construction_All CBP_44448</v>
      </c>
      <c r="B2212" t="s">
        <v>62</v>
      </c>
      <c r="C2212" t="s">
        <v>211</v>
      </c>
      <c r="D2212" t="s">
        <v>61</v>
      </c>
      <c r="E2212" t="s">
        <v>61</v>
      </c>
      <c r="F2212" t="s">
        <v>61</v>
      </c>
      <c r="G2212" t="s">
        <v>30</v>
      </c>
      <c r="H2212" t="s">
        <v>61</v>
      </c>
      <c r="I2212" t="s">
        <v>61</v>
      </c>
      <c r="J2212" t="s">
        <v>61</v>
      </c>
      <c r="K2212" t="s">
        <v>197</v>
      </c>
      <c r="L2212" s="18">
        <v>44448</v>
      </c>
      <c r="M2212">
        <v>19</v>
      </c>
      <c r="N2212">
        <v>19</v>
      </c>
      <c r="O2212" t="s">
        <v>258</v>
      </c>
      <c r="P2212">
        <v>20</v>
      </c>
      <c r="Q2212">
        <v>20</v>
      </c>
      <c r="R2212">
        <v>1</v>
      </c>
      <c r="S2212">
        <v>0</v>
      </c>
      <c r="T2212">
        <v>0</v>
      </c>
      <c r="U2212">
        <v>0</v>
      </c>
      <c r="V2212">
        <v>0</v>
      </c>
      <c r="W2212">
        <v>5783.6</v>
      </c>
      <c r="X2212">
        <v>5576.52</v>
      </c>
      <c r="Y2212">
        <v>5584.48</v>
      </c>
      <c r="Z2212">
        <v>5567.04</v>
      </c>
      <c r="AA2212">
        <v>5567.36</v>
      </c>
      <c r="AB2212">
        <v>5532.4</v>
      </c>
      <c r="AC2212">
        <v>5532.44</v>
      </c>
      <c r="AD2212">
        <v>5366.16</v>
      </c>
      <c r="AE2212">
        <v>5386.8</v>
      </c>
      <c r="AF2212">
        <v>5239.2</v>
      </c>
      <c r="AG2212">
        <v>4912.8</v>
      </c>
      <c r="AH2212">
        <v>4574.68</v>
      </c>
      <c r="AI2212">
        <v>4371.76</v>
      </c>
      <c r="AJ2212">
        <v>4576.08</v>
      </c>
      <c r="AK2212">
        <v>4561.84</v>
      </c>
      <c r="AL2212">
        <v>4721.6000000000004</v>
      </c>
      <c r="AM2212">
        <v>4775.76</v>
      </c>
      <c r="AN2212">
        <v>2529.2399999999998</v>
      </c>
      <c r="AO2212">
        <v>1130.8</v>
      </c>
      <c r="AP2212">
        <v>2899</v>
      </c>
      <c r="AQ2212">
        <v>4587.6400000000003</v>
      </c>
      <c r="AR2212">
        <v>5033.88</v>
      </c>
      <c r="AS2212">
        <v>5118.24</v>
      </c>
      <c r="AT2212">
        <v>5141.76</v>
      </c>
      <c r="AU2212">
        <v>83.45</v>
      </c>
      <c r="AV2212">
        <v>80.424999999999997</v>
      </c>
      <c r="AW2212">
        <v>78.674999999999997</v>
      </c>
      <c r="AX2212">
        <v>77.825000000000003</v>
      </c>
      <c r="AY2212">
        <v>75.3</v>
      </c>
      <c r="AZ2212">
        <v>73.625</v>
      </c>
      <c r="BA2212">
        <v>72.825000000000003</v>
      </c>
      <c r="BB2212">
        <v>72.25</v>
      </c>
      <c r="BC2212">
        <v>74.525000000000006</v>
      </c>
      <c r="BD2212">
        <v>78.075000000000003</v>
      </c>
      <c r="BE2212">
        <v>84.5</v>
      </c>
      <c r="BF2212">
        <v>88.575000000000003</v>
      </c>
      <c r="BG2212">
        <v>92.525000000000006</v>
      </c>
      <c r="BH2212">
        <v>95.05</v>
      </c>
      <c r="BI2212">
        <v>97.224999999999994</v>
      </c>
      <c r="BJ2212">
        <v>98.375</v>
      </c>
      <c r="BK2212">
        <v>98.974999999999994</v>
      </c>
      <c r="BL2212">
        <v>99.224999999999994</v>
      </c>
      <c r="BM2212">
        <v>98.7</v>
      </c>
      <c r="BN2212">
        <v>96.35</v>
      </c>
      <c r="BO2212">
        <v>93.75</v>
      </c>
      <c r="BP2212">
        <v>89.875</v>
      </c>
      <c r="BQ2212">
        <v>86.9</v>
      </c>
      <c r="BR2212">
        <v>84.35</v>
      </c>
      <c r="BS2212">
        <v>-664.18209999999999</v>
      </c>
      <c r="BT2212">
        <v>-29.148319999999998</v>
      </c>
      <c r="BU2212">
        <v>-31.735240000000001</v>
      </c>
      <c r="BV2212">
        <v>-22.633469999999999</v>
      </c>
      <c r="BW2212">
        <v>-7.0436860000000001</v>
      </c>
      <c r="BX2212">
        <v>-26.509139999999999</v>
      </c>
      <c r="BY2212">
        <v>-35.845170000000003</v>
      </c>
      <c r="BZ2212">
        <v>109.55629999999999</v>
      </c>
      <c r="CA2212">
        <v>-9.5397040000000004</v>
      </c>
      <c r="CB2212">
        <v>-26.25216</v>
      </c>
      <c r="CC2212">
        <v>74.40607</v>
      </c>
      <c r="CD2212">
        <v>94.560100000000006</v>
      </c>
      <c r="CE2212">
        <v>38.098909999999997</v>
      </c>
      <c r="CF2212">
        <v>67.662850000000006</v>
      </c>
      <c r="CG2212">
        <v>40.80406</v>
      </c>
      <c r="CH2212">
        <v>-112.4218</v>
      </c>
      <c r="CI2212">
        <v>-146.7782</v>
      </c>
      <c r="CJ2212">
        <v>2209.1439999999998</v>
      </c>
      <c r="CK2212">
        <v>3725.096</v>
      </c>
      <c r="CL2212">
        <v>1953.9929999999999</v>
      </c>
      <c r="CM2212">
        <v>254.7123</v>
      </c>
      <c r="CN2212">
        <v>-13.69262</v>
      </c>
      <c r="CO2212">
        <v>-76.347999999999999</v>
      </c>
      <c r="CP2212">
        <v>-121.1498</v>
      </c>
      <c r="CQ2212">
        <v>9853.1360000000004</v>
      </c>
      <c r="CR2212">
        <v>1185.2729999999999</v>
      </c>
      <c r="CS2212">
        <v>1138.9639999999999</v>
      </c>
      <c r="CT2212">
        <v>1110.4849999999999</v>
      </c>
      <c r="CU2212">
        <v>1152.154</v>
      </c>
      <c r="CV2212">
        <v>1165.7619999999999</v>
      </c>
      <c r="CW2212">
        <v>751.22929999999997</v>
      </c>
      <c r="CX2212">
        <v>816.74120000000005</v>
      </c>
      <c r="CY2212">
        <v>1308.0640000000001</v>
      </c>
      <c r="CZ2212">
        <v>2343.4180000000001</v>
      </c>
      <c r="DA2212">
        <v>4677.1279999999997</v>
      </c>
      <c r="DB2212">
        <v>5470.8220000000001</v>
      </c>
      <c r="DC2212">
        <v>6300.3680000000004</v>
      </c>
      <c r="DD2212">
        <v>5383.9549999999999</v>
      </c>
      <c r="DE2212">
        <v>5528.9129999999996</v>
      </c>
      <c r="DF2212">
        <v>5524.9660000000003</v>
      </c>
      <c r="DG2212">
        <v>5591.5219999999999</v>
      </c>
      <c r="DH2212">
        <v>6154.2969999999996</v>
      </c>
      <c r="DI2212">
        <v>6814.2489999999998</v>
      </c>
      <c r="DJ2212">
        <v>7466.8720000000003</v>
      </c>
      <c r="DK2212">
        <v>8158.54</v>
      </c>
      <c r="DL2212">
        <v>8366.9750000000004</v>
      </c>
      <c r="DM2212">
        <v>8004.3249999999998</v>
      </c>
      <c r="DN2212">
        <v>8225.1299999999992</v>
      </c>
      <c r="DO2212">
        <v>18</v>
      </c>
      <c r="DP2212">
        <v>21</v>
      </c>
    </row>
    <row r="2213" spans="1:120" hidden="1" x14ac:dyDescent="0.25">
      <c r="A2213" t="str">
        <f t="shared" si="34"/>
        <v>sublap_id-SLAP_PGCC_All CBP_44448</v>
      </c>
      <c r="B2213" t="s">
        <v>62</v>
      </c>
      <c r="C2213" t="s">
        <v>299</v>
      </c>
      <c r="D2213" t="s">
        <v>61</v>
      </c>
      <c r="E2213" t="s">
        <v>300</v>
      </c>
      <c r="F2213" t="s">
        <v>61</v>
      </c>
      <c r="G2213" t="s">
        <v>61</v>
      </c>
      <c r="H2213" t="s">
        <v>61</v>
      </c>
      <c r="I2213" t="s">
        <v>61</v>
      </c>
      <c r="J2213" t="s">
        <v>61</v>
      </c>
      <c r="K2213" t="s">
        <v>197</v>
      </c>
      <c r="L2213" s="18">
        <v>44448</v>
      </c>
      <c r="M2213">
        <v>19</v>
      </c>
      <c r="N2213">
        <v>19</v>
      </c>
      <c r="O2213" t="s">
        <v>258</v>
      </c>
      <c r="P2213">
        <v>31</v>
      </c>
      <c r="Q2213">
        <v>31</v>
      </c>
      <c r="R2213">
        <v>1</v>
      </c>
      <c r="S2213">
        <v>0</v>
      </c>
      <c r="T2213">
        <v>0</v>
      </c>
      <c r="U2213">
        <v>0</v>
      </c>
      <c r="V2213">
        <v>0</v>
      </c>
      <c r="W2213">
        <v>1521.4375</v>
      </c>
      <c r="X2213">
        <v>1616.5454999999999</v>
      </c>
      <c r="Y2213">
        <v>1617.2249999999999</v>
      </c>
      <c r="Z2213">
        <v>1627.7815000000001</v>
      </c>
      <c r="AA2213">
        <v>1649.6334999999999</v>
      </c>
      <c r="AB2213">
        <v>1678.4485</v>
      </c>
      <c r="AC2213">
        <v>1855.3665000000001</v>
      </c>
      <c r="AD2213">
        <v>1957.9594999999999</v>
      </c>
      <c r="AE2213">
        <v>2035.143</v>
      </c>
      <c r="AF2213">
        <v>2136.8515000000002</v>
      </c>
      <c r="AG2213">
        <v>2488.9865</v>
      </c>
      <c r="AH2213">
        <v>2598.3964999999998</v>
      </c>
      <c r="AI2213">
        <v>2431.3620000000001</v>
      </c>
      <c r="AJ2213">
        <v>2698.3829999999998</v>
      </c>
      <c r="AK2213">
        <v>2712.384</v>
      </c>
      <c r="AL2213">
        <v>2762.904</v>
      </c>
      <c r="AM2213">
        <v>2769.8649999999998</v>
      </c>
      <c r="AN2213">
        <v>2858.0450000000001</v>
      </c>
      <c r="AO2213">
        <v>2811</v>
      </c>
      <c r="AP2213">
        <v>2726.5365000000002</v>
      </c>
      <c r="AQ2213">
        <v>2349.38</v>
      </c>
      <c r="AR2213">
        <v>1922.0170000000001</v>
      </c>
      <c r="AS2213">
        <v>1664.2325000000001</v>
      </c>
      <c r="AT2213">
        <v>1575.6</v>
      </c>
      <c r="AU2213">
        <v>57.580644999999997</v>
      </c>
      <c r="AV2213">
        <v>56.967742000000001</v>
      </c>
      <c r="AW2213">
        <v>56.612903000000003</v>
      </c>
      <c r="AX2213">
        <v>56.419355000000003</v>
      </c>
      <c r="AY2213">
        <v>56.580644999999997</v>
      </c>
      <c r="AZ2213">
        <v>56.903225999999997</v>
      </c>
      <c r="BA2213">
        <v>56.903225999999997</v>
      </c>
      <c r="BB2213">
        <v>56.387096999999997</v>
      </c>
      <c r="BC2213">
        <v>58.225805999999999</v>
      </c>
      <c r="BD2213">
        <v>60.774194000000001</v>
      </c>
      <c r="BE2213">
        <v>64.596773999999996</v>
      </c>
      <c r="BF2213">
        <v>66.451612999999995</v>
      </c>
      <c r="BG2213">
        <v>68.161289999999994</v>
      </c>
      <c r="BH2213">
        <v>68.548387000000005</v>
      </c>
      <c r="BI2213">
        <v>69.241934999999998</v>
      </c>
      <c r="BJ2213">
        <v>69.016129000000006</v>
      </c>
      <c r="BK2213">
        <v>67.354838999999998</v>
      </c>
      <c r="BL2213">
        <v>66.354838999999998</v>
      </c>
      <c r="BM2213">
        <v>65.225806000000006</v>
      </c>
      <c r="BN2213">
        <v>62.080644999999997</v>
      </c>
      <c r="BO2213">
        <v>60.241934999999998</v>
      </c>
      <c r="BP2213">
        <v>59.064515999999998</v>
      </c>
      <c r="BQ2213">
        <v>58.403225999999997</v>
      </c>
      <c r="BR2213">
        <v>58.225805999999999</v>
      </c>
      <c r="BS2213">
        <v>17.12152</v>
      </c>
      <c r="BT2213">
        <v>15.16071</v>
      </c>
      <c r="BU2213">
        <v>16.240749999999998</v>
      </c>
      <c r="BV2213">
        <v>12.42428</v>
      </c>
      <c r="BW2213">
        <v>12.958489999999999</v>
      </c>
      <c r="BX2213">
        <v>25.43657</v>
      </c>
      <c r="BY2213">
        <v>-20.714870000000001</v>
      </c>
      <c r="BZ2213">
        <v>-16.736260000000001</v>
      </c>
      <c r="CA2213">
        <v>0.77017159999999996</v>
      </c>
      <c r="CB2213">
        <v>-8.4429630000000007</v>
      </c>
      <c r="CC2213">
        <v>-132.7928</v>
      </c>
      <c r="CD2213">
        <v>-127.6067</v>
      </c>
      <c r="CE2213">
        <v>-111.1032</v>
      </c>
      <c r="CF2213">
        <v>-119.0317</v>
      </c>
      <c r="CG2213">
        <v>-108.9171</v>
      </c>
      <c r="CH2213">
        <v>-95.607069999999993</v>
      </c>
      <c r="CI2213">
        <v>-31.021879999999999</v>
      </c>
      <c r="CJ2213">
        <v>-86.905940000000001</v>
      </c>
      <c r="CK2213">
        <v>33.773829999999997</v>
      </c>
      <c r="CL2213">
        <v>-31.8462</v>
      </c>
      <c r="CM2213">
        <v>-12.30012</v>
      </c>
      <c r="CN2213">
        <v>15.96044</v>
      </c>
      <c r="CO2213">
        <v>20.123169999999998</v>
      </c>
      <c r="CP2213">
        <v>22.413489999999999</v>
      </c>
      <c r="CQ2213">
        <v>780.48710000000005</v>
      </c>
      <c r="CR2213">
        <v>114.7791</v>
      </c>
      <c r="CS2213">
        <v>106.3224</v>
      </c>
      <c r="CT2213">
        <v>98.263810000000007</v>
      </c>
      <c r="CU2213">
        <v>91.74391</v>
      </c>
      <c r="CV2213">
        <v>106.8361</v>
      </c>
      <c r="CW2213">
        <v>68.632480000000001</v>
      </c>
      <c r="CX2213">
        <v>70.61497</v>
      </c>
      <c r="CY2213">
        <v>100.6686</v>
      </c>
      <c r="CZ2213">
        <v>626.6472</v>
      </c>
      <c r="DA2213">
        <v>1196.1389999999999</v>
      </c>
      <c r="DB2213">
        <v>880.70439999999996</v>
      </c>
      <c r="DC2213">
        <v>1601.6279999999999</v>
      </c>
      <c r="DD2213">
        <v>2366.2600000000002</v>
      </c>
      <c r="DE2213">
        <v>2168.038</v>
      </c>
      <c r="DF2213">
        <v>1908.77</v>
      </c>
      <c r="DG2213">
        <v>1691.0039999999999</v>
      </c>
      <c r="DH2213">
        <v>1741.1289999999999</v>
      </c>
      <c r="DI2213">
        <v>2090.3029999999999</v>
      </c>
      <c r="DJ2213">
        <v>2108.7289999999998</v>
      </c>
      <c r="DK2213">
        <v>2294.5659999999998</v>
      </c>
      <c r="DL2213">
        <v>1793.663</v>
      </c>
      <c r="DM2213">
        <v>1420.223</v>
      </c>
      <c r="DN2213">
        <v>1298.8679999999999</v>
      </c>
      <c r="DO2213">
        <v>18</v>
      </c>
      <c r="DP2213">
        <v>21</v>
      </c>
    </row>
    <row r="2214" spans="1:120" hidden="1" x14ac:dyDescent="0.25">
      <c r="A2214" t="str">
        <f t="shared" si="34"/>
        <v>LCA-Other_All Elect_44448</v>
      </c>
      <c r="B2214" t="s">
        <v>62</v>
      </c>
      <c r="C2214" t="s">
        <v>212</v>
      </c>
      <c r="D2214" t="s">
        <v>32</v>
      </c>
      <c r="E2214" t="s">
        <v>61</v>
      </c>
      <c r="F2214" t="s">
        <v>61</v>
      </c>
      <c r="G2214" t="s">
        <v>61</v>
      </c>
      <c r="H2214" t="s">
        <v>61</v>
      </c>
      <c r="I2214" t="s">
        <v>61</v>
      </c>
      <c r="J2214" t="s">
        <v>61</v>
      </c>
      <c r="K2214" t="s">
        <v>190</v>
      </c>
      <c r="L2214" s="18">
        <v>44448</v>
      </c>
      <c r="M2214">
        <v>19</v>
      </c>
      <c r="N2214">
        <v>19</v>
      </c>
      <c r="O2214" t="s">
        <v>258</v>
      </c>
      <c r="P2214">
        <v>95</v>
      </c>
      <c r="Q2214">
        <v>88</v>
      </c>
      <c r="R2214">
        <v>0</v>
      </c>
      <c r="S2214">
        <v>0</v>
      </c>
      <c r="T2214">
        <v>0</v>
      </c>
      <c r="U2214">
        <v>0</v>
      </c>
      <c r="V2214">
        <v>0</v>
      </c>
      <c r="W2214">
        <v>4530.0712000000003</v>
      </c>
      <c r="X2214">
        <v>4280.1877999999997</v>
      </c>
      <c r="Y2214">
        <v>4262.0956999999999</v>
      </c>
      <c r="Z2214">
        <v>4247.1758</v>
      </c>
      <c r="AA2214">
        <v>4312.0424000000003</v>
      </c>
      <c r="AB2214">
        <v>4369.6713</v>
      </c>
      <c r="AC2214">
        <v>4633.7092000000002</v>
      </c>
      <c r="AD2214">
        <v>4947.1903000000002</v>
      </c>
      <c r="AE2214">
        <v>5500.9063999999998</v>
      </c>
      <c r="AF2214">
        <v>5747.0173999999997</v>
      </c>
      <c r="AG2214">
        <v>5897.5033999999996</v>
      </c>
      <c r="AH2214">
        <v>6005.5108</v>
      </c>
      <c r="AI2214">
        <v>6258.0964000000004</v>
      </c>
      <c r="AJ2214">
        <v>6434.7316000000001</v>
      </c>
      <c r="AK2214">
        <v>6533.5137999999997</v>
      </c>
      <c r="AL2214">
        <v>6539.7541000000001</v>
      </c>
      <c r="AM2214">
        <v>6535.8293999999996</v>
      </c>
      <c r="AN2214">
        <v>5369.4453000000003</v>
      </c>
      <c r="AO2214">
        <v>3072.9650000000001</v>
      </c>
      <c r="AP2214">
        <v>4778.1529</v>
      </c>
      <c r="AQ2214">
        <v>5406.0888999999997</v>
      </c>
      <c r="AR2214">
        <v>4830.4245000000001</v>
      </c>
      <c r="AS2214">
        <v>4156.1561000000002</v>
      </c>
      <c r="AT2214">
        <v>4005.8649999999998</v>
      </c>
      <c r="AU2214">
        <v>76.125</v>
      </c>
      <c r="AV2214">
        <v>74.670455000000004</v>
      </c>
      <c r="AW2214">
        <v>73.630681999999993</v>
      </c>
      <c r="AX2214">
        <v>72.380681999999993</v>
      </c>
      <c r="AY2214">
        <v>71.005681999999993</v>
      </c>
      <c r="AZ2214">
        <v>69.948864</v>
      </c>
      <c r="BA2214">
        <v>69.448864</v>
      </c>
      <c r="BB2214">
        <v>69.329544999999996</v>
      </c>
      <c r="BC2214">
        <v>71.732955000000004</v>
      </c>
      <c r="BD2214">
        <v>75.051136</v>
      </c>
      <c r="BE2214">
        <v>79.801136</v>
      </c>
      <c r="BF2214">
        <v>84.267044999999996</v>
      </c>
      <c r="BG2214">
        <v>88.931818000000007</v>
      </c>
      <c r="BH2214">
        <v>91.113636</v>
      </c>
      <c r="BI2214">
        <v>93.267044999999996</v>
      </c>
      <c r="BJ2214">
        <v>93.619318000000007</v>
      </c>
      <c r="BK2214">
        <v>92.931818000000007</v>
      </c>
      <c r="BL2214">
        <v>91.761364</v>
      </c>
      <c r="BM2214">
        <v>89.471591000000004</v>
      </c>
      <c r="BN2214">
        <v>86.056818000000007</v>
      </c>
      <c r="BO2214">
        <v>82.721591000000004</v>
      </c>
      <c r="BP2214">
        <v>80.607955000000004</v>
      </c>
      <c r="BQ2214">
        <v>78.534091000000004</v>
      </c>
      <c r="BR2214">
        <v>77.170455000000004</v>
      </c>
      <c r="BS2214">
        <v>-404.09530000000001</v>
      </c>
      <c r="BT2214">
        <v>-48.414000000000001</v>
      </c>
      <c r="BU2214">
        <v>-64.233729999999994</v>
      </c>
      <c r="BV2214">
        <v>-40.717379999999999</v>
      </c>
      <c r="BW2214">
        <v>-12.055490000000001</v>
      </c>
      <c r="BX2214">
        <v>5.0495299999999999</v>
      </c>
      <c r="BY2214">
        <v>-34.0321</v>
      </c>
      <c r="BZ2214">
        <v>-16.047940000000001</v>
      </c>
      <c r="CA2214">
        <v>-24.725169999999999</v>
      </c>
      <c r="CB2214">
        <v>-53.408810000000003</v>
      </c>
      <c r="CC2214">
        <v>-18.270320000000002</v>
      </c>
      <c r="CD2214">
        <v>-2.6763870000000001</v>
      </c>
      <c r="CE2214">
        <v>-84.909210000000002</v>
      </c>
      <c r="CF2214">
        <v>-134.62780000000001</v>
      </c>
      <c r="CG2214">
        <v>-161.74610000000001</v>
      </c>
      <c r="CH2214">
        <v>-118.22839999999999</v>
      </c>
      <c r="CI2214">
        <v>-110.68219999999999</v>
      </c>
      <c r="CJ2214">
        <v>1139.854</v>
      </c>
      <c r="CK2214">
        <v>3561.5450000000001</v>
      </c>
      <c r="CL2214">
        <v>1668.44</v>
      </c>
      <c r="CM2214">
        <v>510.43759999999997</v>
      </c>
      <c r="CN2214">
        <v>218.68780000000001</v>
      </c>
      <c r="CO2214">
        <v>112.3496</v>
      </c>
      <c r="CP2214">
        <v>39.758540000000004</v>
      </c>
      <c r="CQ2214">
        <v>4929.7839999999997</v>
      </c>
      <c r="CR2214">
        <v>838.67819999999995</v>
      </c>
      <c r="CS2214">
        <v>772.27499999999998</v>
      </c>
      <c r="CT2214">
        <v>728.54300000000001</v>
      </c>
      <c r="CU2214">
        <v>776.87429999999995</v>
      </c>
      <c r="CV2214">
        <v>873.34029999999996</v>
      </c>
      <c r="CW2214">
        <v>535.6105</v>
      </c>
      <c r="CX2214">
        <v>1348.3240000000001</v>
      </c>
      <c r="CY2214">
        <v>1072.1769999999999</v>
      </c>
      <c r="CZ2214">
        <v>1534.595</v>
      </c>
      <c r="DA2214">
        <v>2360.3609999999999</v>
      </c>
      <c r="DB2214">
        <v>2917.0250000000001</v>
      </c>
      <c r="DC2214">
        <v>3217.1640000000002</v>
      </c>
      <c r="DD2214">
        <v>3171.8649999999998</v>
      </c>
      <c r="DE2214">
        <v>3503.1089999999999</v>
      </c>
      <c r="DF2214">
        <v>3897.51</v>
      </c>
      <c r="DG2214">
        <v>4205.4009999999998</v>
      </c>
      <c r="DH2214">
        <v>4666.3670000000002</v>
      </c>
      <c r="DI2214">
        <v>4494.4070000000002</v>
      </c>
      <c r="DJ2214">
        <v>4543.4520000000002</v>
      </c>
      <c r="DK2214">
        <v>4945.1540000000005</v>
      </c>
      <c r="DL2214">
        <v>4840.982</v>
      </c>
      <c r="DM2214">
        <v>4379.5429999999997</v>
      </c>
      <c r="DN2214">
        <v>4414.9350000000004</v>
      </c>
      <c r="DO2214">
        <v>19</v>
      </c>
      <c r="DP2214">
        <v>19</v>
      </c>
    </row>
    <row r="2215" spans="1:120" hidden="1" x14ac:dyDescent="0.25">
      <c r="A2215" t="str">
        <f t="shared" si="34"/>
        <v>Industry_Type-5. Offices, Hotels, Finance, Services_All Elect_44448</v>
      </c>
      <c r="B2215" t="s">
        <v>62</v>
      </c>
      <c r="C2215" t="s">
        <v>205</v>
      </c>
      <c r="D2215" t="s">
        <v>61</v>
      </c>
      <c r="E2215" t="s">
        <v>61</v>
      </c>
      <c r="F2215" t="s">
        <v>61</v>
      </c>
      <c r="G2215" t="s">
        <v>37</v>
      </c>
      <c r="H2215" t="s">
        <v>61</v>
      </c>
      <c r="I2215" t="s">
        <v>61</v>
      </c>
      <c r="J2215" t="s">
        <v>61</v>
      </c>
      <c r="K2215" t="s">
        <v>190</v>
      </c>
      <c r="L2215" s="18">
        <v>44448</v>
      </c>
      <c r="M2215">
        <v>19</v>
      </c>
      <c r="N2215">
        <v>19</v>
      </c>
      <c r="O2215" t="s">
        <v>258</v>
      </c>
      <c r="P2215">
        <v>26</v>
      </c>
      <c r="Q2215">
        <v>26</v>
      </c>
      <c r="R2215">
        <v>0</v>
      </c>
      <c r="S2215">
        <v>0</v>
      </c>
      <c r="T2215">
        <v>0</v>
      </c>
      <c r="U2215">
        <v>0</v>
      </c>
      <c r="V2215">
        <v>0</v>
      </c>
      <c r="W2215">
        <v>4452.5529999999999</v>
      </c>
      <c r="X2215">
        <v>4280.4759999999997</v>
      </c>
      <c r="Y2215">
        <v>4295.058</v>
      </c>
      <c r="Z2215">
        <v>4246.3980000000001</v>
      </c>
      <c r="AA2215">
        <v>4287.88</v>
      </c>
      <c r="AB2215">
        <v>4479.3689999999997</v>
      </c>
      <c r="AC2215">
        <v>4745.7749999999996</v>
      </c>
      <c r="AD2215">
        <v>5174.857</v>
      </c>
      <c r="AE2215">
        <v>5790.3320000000003</v>
      </c>
      <c r="AF2215">
        <v>6800.4809999999998</v>
      </c>
      <c r="AG2215">
        <v>7609.1189999999997</v>
      </c>
      <c r="AH2215">
        <v>8022.7</v>
      </c>
      <c r="AI2215">
        <v>8379.777</v>
      </c>
      <c r="AJ2215">
        <v>8647.6630000000005</v>
      </c>
      <c r="AK2215">
        <v>9007.0740000000005</v>
      </c>
      <c r="AL2215">
        <v>8972.1059999999998</v>
      </c>
      <c r="AM2215">
        <v>8857.1489999999994</v>
      </c>
      <c r="AN2215">
        <v>8490.8349999999991</v>
      </c>
      <c r="AO2215">
        <v>7978.3410000000003</v>
      </c>
      <c r="AP2215">
        <v>7458.7049999999999</v>
      </c>
      <c r="AQ2215">
        <v>7022.0919999999996</v>
      </c>
      <c r="AR2215">
        <v>6274.9380000000001</v>
      </c>
      <c r="AS2215">
        <v>5777.0910000000003</v>
      </c>
      <c r="AT2215">
        <v>5057.7110000000002</v>
      </c>
      <c r="AU2215">
        <v>66.019231000000005</v>
      </c>
      <c r="AV2215">
        <v>65.884614999999997</v>
      </c>
      <c r="AW2215">
        <v>65.153846000000001</v>
      </c>
      <c r="AX2215">
        <v>64.75</v>
      </c>
      <c r="AY2215">
        <v>64.423077000000006</v>
      </c>
      <c r="AZ2215">
        <v>64.038461999999996</v>
      </c>
      <c r="BA2215">
        <v>63.961537999999997</v>
      </c>
      <c r="BB2215">
        <v>63.596153999999999</v>
      </c>
      <c r="BC2215">
        <v>65.096153999999999</v>
      </c>
      <c r="BD2215">
        <v>67.557692000000003</v>
      </c>
      <c r="BE2215">
        <v>71.019231000000005</v>
      </c>
      <c r="BF2215">
        <v>73.230768999999995</v>
      </c>
      <c r="BG2215">
        <v>75.673077000000006</v>
      </c>
      <c r="BH2215">
        <v>76.673077000000006</v>
      </c>
      <c r="BI2215">
        <v>78.5</v>
      </c>
      <c r="BJ2215">
        <v>78.903846000000001</v>
      </c>
      <c r="BK2215">
        <v>78.25</v>
      </c>
      <c r="BL2215">
        <v>76.269231000000005</v>
      </c>
      <c r="BM2215">
        <v>74.192307999999997</v>
      </c>
      <c r="BN2215">
        <v>71.5</v>
      </c>
      <c r="BO2215">
        <v>69.269231000000005</v>
      </c>
      <c r="BP2215">
        <v>67.923077000000006</v>
      </c>
      <c r="BQ2215">
        <v>66.557692000000003</v>
      </c>
      <c r="BR2215">
        <v>65.903846000000001</v>
      </c>
      <c r="BS2215">
        <v>34.365679999999998</v>
      </c>
      <c r="BT2215">
        <v>122.7478</v>
      </c>
      <c r="BU2215">
        <v>29.40971</v>
      </c>
      <c r="BV2215">
        <v>61.027149999999999</v>
      </c>
      <c r="BW2215">
        <v>7.5330490000000001</v>
      </c>
      <c r="BX2215">
        <v>-36.679049999999997</v>
      </c>
      <c r="BY2215">
        <v>-40.521949999999997</v>
      </c>
      <c r="BZ2215">
        <v>-16.653020000000001</v>
      </c>
      <c r="CA2215">
        <v>14.839639999999999</v>
      </c>
      <c r="CB2215">
        <v>60.353059999999999</v>
      </c>
      <c r="CC2215">
        <v>-100.2908</v>
      </c>
      <c r="CD2215">
        <v>-95.653030000000001</v>
      </c>
      <c r="CE2215">
        <v>-215.33420000000001</v>
      </c>
      <c r="CF2215">
        <v>-270.43869999999998</v>
      </c>
      <c r="CG2215">
        <v>-443.63249999999999</v>
      </c>
      <c r="CH2215">
        <v>-386.03910000000002</v>
      </c>
      <c r="CI2215">
        <v>-262.74270000000001</v>
      </c>
      <c r="CJ2215">
        <v>49.770479999999999</v>
      </c>
      <c r="CK2215">
        <v>307.12419999999997</v>
      </c>
      <c r="CL2215">
        <v>102.8704</v>
      </c>
      <c r="CM2215">
        <v>-114.05289999999999</v>
      </c>
      <c r="CN2215">
        <v>-72.727620000000002</v>
      </c>
      <c r="CO2215">
        <v>-126.9234</v>
      </c>
      <c r="CP2215">
        <v>-24.937909999999999</v>
      </c>
      <c r="CQ2215">
        <v>3282.24</v>
      </c>
      <c r="CR2215">
        <v>2372.337</v>
      </c>
      <c r="CS2215">
        <v>894.60699999999997</v>
      </c>
      <c r="CT2215">
        <v>507.79079999999999</v>
      </c>
      <c r="CU2215">
        <v>401.85930000000002</v>
      </c>
      <c r="CV2215">
        <v>331.72539999999998</v>
      </c>
      <c r="CW2215">
        <v>283.3535</v>
      </c>
      <c r="CX2215">
        <v>512.69939999999997</v>
      </c>
      <c r="CY2215">
        <v>543.24990000000003</v>
      </c>
      <c r="CZ2215">
        <v>1048.1990000000001</v>
      </c>
      <c r="DA2215">
        <v>1940.885</v>
      </c>
      <c r="DB2215">
        <v>3251.8249999999998</v>
      </c>
      <c r="DC2215">
        <v>3876.8649999999998</v>
      </c>
      <c r="DD2215">
        <v>5747.241</v>
      </c>
      <c r="DE2215">
        <v>7083.1930000000002</v>
      </c>
      <c r="DF2215">
        <v>8458.2340000000004</v>
      </c>
      <c r="DG2215">
        <v>10999.58</v>
      </c>
      <c r="DH2215">
        <v>12328.49</v>
      </c>
      <c r="DI2215">
        <v>13708.31</v>
      </c>
      <c r="DJ2215">
        <v>13805.34</v>
      </c>
      <c r="DK2215">
        <v>14522.16</v>
      </c>
      <c r="DL2215">
        <v>13127.73</v>
      </c>
      <c r="DM2215">
        <v>8724.9320000000007</v>
      </c>
      <c r="DN2215">
        <v>6389.5749999999998</v>
      </c>
      <c r="DO2215">
        <v>19</v>
      </c>
      <c r="DP2215">
        <v>19</v>
      </c>
    </row>
    <row r="2216" spans="1:120" hidden="1" x14ac:dyDescent="0.25">
      <c r="A2216" t="str">
        <f t="shared" si="34"/>
        <v>Industry_Type-2. Manufacturing_All Elect_44448</v>
      </c>
      <c r="B2216" t="s">
        <v>62</v>
      </c>
      <c r="C2216" t="s">
        <v>218</v>
      </c>
      <c r="D2216" t="s">
        <v>61</v>
      </c>
      <c r="E2216" t="s">
        <v>61</v>
      </c>
      <c r="F2216" t="s">
        <v>61</v>
      </c>
      <c r="G2216" t="s">
        <v>38</v>
      </c>
      <c r="H2216" t="s">
        <v>61</v>
      </c>
      <c r="I2216" t="s">
        <v>61</v>
      </c>
      <c r="J2216" t="s">
        <v>61</v>
      </c>
      <c r="K2216" t="s">
        <v>190</v>
      </c>
      <c r="L2216" s="18">
        <v>44448</v>
      </c>
      <c r="M2216">
        <v>19</v>
      </c>
      <c r="N2216">
        <v>19</v>
      </c>
      <c r="O2216" t="s">
        <v>258</v>
      </c>
      <c r="P2216">
        <v>2</v>
      </c>
      <c r="Q2216">
        <v>2</v>
      </c>
      <c r="R2216">
        <v>0</v>
      </c>
      <c r="S2216">
        <v>0</v>
      </c>
      <c r="T2216">
        <v>1</v>
      </c>
      <c r="U2216">
        <v>0</v>
      </c>
      <c r="V2216">
        <v>1</v>
      </c>
      <c r="W2216">
        <v>1459.1205</v>
      </c>
      <c r="X2216">
        <v>1509.1065000000001</v>
      </c>
      <c r="Y2216">
        <v>1490.7855</v>
      </c>
      <c r="Z2216">
        <v>1306.9214999999999</v>
      </c>
      <c r="AA2216">
        <v>1142.5934999999999</v>
      </c>
      <c r="AB2216">
        <v>1176.1755000000001</v>
      </c>
      <c r="AC2216">
        <v>1425.2729999999999</v>
      </c>
      <c r="AD2216">
        <v>1465.704</v>
      </c>
      <c r="AE2216">
        <v>1469.2845</v>
      </c>
      <c r="AF2216">
        <v>1486.4880000000001</v>
      </c>
      <c r="AG2216">
        <v>1437.8505</v>
      </c>
      <c r="AH2216">
        <v>1478.973</v>
      </c>
      <c r="AI2216">
        <v>1498.8</v>
      </c>
      <c r="AJ2216">
        <v>1493.5245</v>
      </c>
      <c r="AK2216">
        <v>1483.8375000000001</v>
      </c>
      <c r="AL2216">
        <v>1371.921</v>
      </c>
      <c r="AM2216">
        <v>1315.329</v>
      </c>
      <c r="AN2216">
        <v>1371.6105</v>
      </c>
      <c r="AO2216">
        <v>140.96100000000001</v>
      </c>
      <c r="AP2216">
        <v>967.827</v>
      </c>
      <c r="AQ2216">
        <v>1242.7170000000001</v>
      </c>
      <c r="AR2216">
        <v>1425.027</v>
      </c>
      <c r="AS2216">
        <v>1492.386</v>
      </c>
      <c r="AT2216">
        <v>1491.6765</v>
      </c>
      <c r="AU2216">
        <v>61</v>
      </c>
      <c r="AV2216">
        <v>61</v>
      </c>
      <c r="AW2216">
        <v>60</v>
      </c>
      <c r="AX2216">
        <v>59.5</v>
      </c>
      <c r="AY2216">
        <v>58.5</v>
      </c>
      <c r="AZ2216">
        <v>57.5</v>
      </c>
      <c r="BA2216">
        <v>57</v>
      </c>
      <c r="BB2216">
        <v>56.5</v>
      </c>
      <c r="BC2216">
        <v>57.5</v>
      </c>
      <c r="BD2216">
        <v>60</v>
      </c>
      <c r="BE2216">
        <v>63</v>
      </c>
      <c r="BF2216">
        <v>69</v>
      </c>
      <c r="BG2216">
        <v>75.5</v>
      </c>
      <c r="BH2216">
        <v>82.5</v>
      </c>
      <c r="BI2216">
        <v>84.5</v>
      </c>
      <c r="BJ2216">
        <v>81.5</v>
      </c>
      <c r="BK2216">
        <v>76</v>
      </c>
      <c r="BL2216">
        <v>70.5</v>
      </c>
      <c r="BM2216">
        <v>68</v>
      </c>
      <c r="BN2216">
        <v>66.5</v>
      </c>
      <c r="BO2216">
        <v>64</v>
      </c>
      <c r="BP2216">
        <v>61.5</v>
      </c>
      <c r="BQ2216">
        <v>61</v>
      </c>
      <c r="BR2216">
        <v>61</v>
      </c>
      <c r="BS2216">
        <v>16.213930000000001</v>
      </c>
      <c r="BT2216">
        <v>-139.82839999999999</v>
      </c>
      <c r="BU2216">
        <v>-317.0917</v>
      </c>
      <c r="BV2216">
        <v>-232.19640000000001</v>
      </c>
      <c r="BW2216">
        <v>-70.369810000000001</v>
      </c>
      <c r="BX2216">
        <v>88.767610000000005</v>
      </c>
      <c r="BY2216">
        <v>17.89282</v>
      </c>
      <c r="BZ2216">
        <v>10.77905</v>
      </c>
      <c r="CA2216">
        <v>-29.075679999999998</v>
      </c>
      <c r="CB2216">
        <v>-17.962160000000001</v>
      </c>
      <c r="CC2216">
        <v>14.58624</v>
      </c>
      <c r="CD2216">
        <v>-28.595279999999999</v>
      </c>
      <c r="CE2216">
        <v>-27.11121</v>
      </c>
      <c r="CF2216">
        <v>-21.133240000000001</v>
      </c>
      <c r="CG2216">
        <v>-39.436520000000002</v>
      </c>
      <c r="CH2216">
        <v>-35.226469999999999</v>
      </c>
      <c r="CI2216">
        <v>-29.777370000000001</v>
      </c>
      <c r="CJ2216">
        <v>31.535029999999999</v>
      </c>
      <c r="CK2216">
        <v>1290.54</v>
      </c>
      <c r="CL2216">
        <v>440.20100000000002</v>
      </c>
      <c r="CM2216">
        <v>113.8832</v>
      </c>
      <c r="CN2216">
        <v>16.718720000000001</v>
      </c>
      <c r="CO2216">
        <v>2.0154420000000002</v>
      </c>
      <c r="CP2216">
        <v>2.5109859999999999</v>
      </c>
      <c r="CQ2216">
        <v>787.29750000000001</v>
      </c>
      <c r="CR2216">
        <v>1430.444</v>
      </c>
      <c r="CS2216">
        <v>1646.8630000000001</v>
      </c>
      <c r="CT2216">
        <v>1041.8779999999999</v>
      </c>
      <c r="CU2216">
        <v>474.2962</v>
      </c>
      <c r="CV2216">
        <v>131.55869999999999</v>
      </c>
      <c r="CW2216">
        <v>85.921120000000002</v>
      </c>
      <c r="CX2216">
        <v>75.255679999999998</v>
      </c>
      <c r="CY2216">
        <v>295.9579</v>
      </c>
      <c r="CZ2216">
        <v>116.354</v>
      </c>
      <c r="DA2216">
        <v>138.75559999999999</v>
      </c>
      <c r="DB2216">
        <v>141.50129999999999</v>
      </c>
      <c r="DC2216">
        <v>311.1438</v>
      </c>
      <c r="DD2216">
        <v>394.18869999999998</v>
      </c>
      <c r="DE2216">
        <v>274.06259999999997</v>
      </c>
      <c r="DF2216">
        <v>364.64859999999999</v>
      </c>
      <c r="DG2216">
        <v>660.17079999999999</v>
      </c>
      <c r="DH2216">
        <v>573.32399999999996</v>
      </c>
      <c r="DI2216">
        <v>406.57530000000003</v>
      </c>
      <c r="DJ2216">
        <v>556.88189999999997</v>
      </c>
      <c r="DK2216">
        <v>450.69749999999999</v>
      </c>
      <c r="DL2216">
        <v>415.6481</v>
      </c>
      <c r="DM2216">
        <v>334.50670000000002</v>
      </c>
      <c r="DN2216">
        <v>351.28719999999998</v>
      </c>
      <c r="DO2216">
        <v>19</v>
      </c>
      <c r="DP2216">
        <v>19</v>
      </c>
    </row>
    <row r="2217" spans="1:120" hidden="1" x14ac:dyDescent="0.25">
      <c r="A2217" t="str">
        <f t="shared" si="34"/>
        <v>Industry_Type-8. Other_All Elect_44448</v>
      </c>
      <c r="B2217" t="s">
        <v>62</v>
      </c>
      <c r="C2217" t="s">
        <v>267</v>
      </c>
      <c r="D2217" t="s">
        <v>61</v>
      </c>
      <c r="E2217" t="s">
        <v>61</v>
      </c>
      <c r="F2217" t="s">
        <v>61</v>
      </c>
      <c r="G2217" t="s">
        <v>268</v>
      </c>
      <c r="H2217" t="s">
        <v>61</v>
      </c>
      <c r="I2217" t="s">
        <v>61</v>
      </c>
      <c r="J2217" t="s">
        <v>61</v>
      </c>
      <c r="K2217" t="s">
        <v>190</v>
      </c>
      <c r="L2217" s="18">
        <v>44448</v>
      </c>
      <c r="M2217">
        <v>19</v>
      </c>
      <c r="N2217">
        <v>19</v>
      </c>
      <c r="O2217" t="s">
        <v>258</v>
      </c>
      <c r="P2217">
        <v>5</v>
      </c>
      <c r="Q2217">
        <v>5</v>
      </c>
      <c r="R2217">
        <v>0</v>
      </c>
      <c r="S2217">
        <v>0</v>
      </c>
      <c r="T2217">
        <v>1</v>
      </c>
      <c r="U2217">
        <v>0</v>
      </c>
      <c r="V2217">
        <v>1</v>
      </c>
      <c r="W2217">
        <v>40.808</v>
      </c>
      <c r="X2217">
        <v>39.889000000000003</v>
      </c>
      <c r="Y2217">
        <v>39.521000000000001</v>
      </c>
      <c r="Z2217">
        <v>39.86</v>
      </c>
      <c r="AA2217">
        <v>40.07</v>
      </c>
      <c r="AB2217">
        <v>43.610999999999997</v>
      </c>
      <c r="AC2217">
        <v>47.604999999999997</v>
      </c>
      <c r="AD2217">
        <v>49.231999999999999</v>
      </c>
      <c r="AE2217">
        <v>57.45</v>
      </c>
      <c r="AF2217">
        <v>60.981000000000002</v>
      </c>
      <c r="AG2217">
        <v>60.970999999999997</v>
      </c>
      <c r="AH2217">
        <v>64.742999999999995</v>
      </c>
      <c r="AI2217">
        <v>66.591999999999999</v>
      </c>
      <c r="AJ2217">
        <v>69.613</v>
      </c>
      <c r="AK2217">
        <v>69.962999999999994</v>
      </c>
      <c r="AL2217">
        <v>69.27</v>
      </c>
      <c r="AM2217">
        <v>69.88</v>
      </c>
      <c r="AN2217">
        <v>74.412999999999997</v>
      </c>
      <c r="AO2217">
        <v>64.009</v>
      </c>
      <c r="AP2217">
        <v>68.102999999999994</v>
      </c>
      <c r="AQ2217">
        <v>65.210999999999999</v>
      </c>
      <c r="AR2217">
        <v>52.220999999999997</v>
      </c>
      <c r="AS2217">
        <v>43.531500000000001</v>
      </c>
      <c r="AT2217">
        <v>39.177999999999997</v>
      </c>
      <c r="AU2217">
        <v>76.099999999999994</v>
      </c>
      <c r="AV2217">
        <v>75.3</v>
      </c>
      <c r="AW2217">
        <v>72.8</v>
      </c>
      <c r="AX2217">
        <v>71.900000000000006</v>
      </c>
      <c r="AY2217">
        <v>70.3</v>
      </c>
      <c r="AZ2217">
        <v>69</v>
      </c>
      <c r="BA2217">
        <v>68.8</v>
      </c>
      <c r="BB2217">
        <v>68.599999999999994</v>
      </c>
      <c r="BC2217">
        <v>71.8</v>
      </c>
      <c r="BD2217">
        <v>76.5</v>
      </c>
      <c r="BE2217">
        <v>81.5</v>
      </c>
      <c r="BF2217">
        <v>86.3</v>
      </c>
      <c r="BG2217">
        <v>90.8</v>
      </c>
      <c r="BH2217">
        <v>94.3</v>
      </c>
      <c r="BI2217">
        <v>95.9</v>
      </c>
      <c r="BJ2217">
        <v>95.8</v>
      </c>
      <c r="BK2217">
        <v>95.1</v>
      </c>
      <c r="BL2217">
        <v>93.7</v>
      </c>
      <c r="BM2217">
        <v>91.6</v>
      </c>
      <c r="BN2217">
        <v>87.9</v>
      </c>
      <c r="BO2217">
        <v>83.8</v>
      </c>
      <c r="BP2217">
        <v>79.7</v>
      </c>
      <c r="BQ2217">
        <v>77</v>
      </c>
      <c r="BR2217">
        <v>75.099999999999994</v>
      </c>
      <c r="BS2217">
        <v>-0.63739009999999996</v>
      </c>
      <c r="BT2217">
        <v>0.29015590000000002</v>
      </c>
      <c r="BU2217">
        <v>0.32209009999999999</v>
      </c>
      <c r="BV2217">
        <v>-1.8065000000000001E-2</v>
      </c>
      <c r="BW2217">
        <v>0.82661680000000004</v>
      </c>
      <c r="BX2217">
        <v>0.72674320000000003</v>
      </c>
      <c r="BY2217">
        <v>-1.3896090000000001</v>
      </c>
      <c r="BZ2217">
        <v>0.49826100000000001</v>
      </c>
      <c r="CA2217">
        <v>-0.77948859999999998</v>
      </c>
      <c r="CB2217">
        <v>-0.64222570000000001</v>
      </c>
      <c r="CC2217">
        <v>0.58741659999999996</v>
      </c>
      <c r="CD2217">
        <v>-1.1684540000000001</v>
      </c>
      <c r="CE2217">
        <v>-0.41963099999999998</v>
      </c>
      <c r="CF2217">
        <v>0.29265790000000003</v>
      </c>
      <c r="CG2217">
        <v>1.678412</v>
      </c>
      <c r="CH2217">
        <v>1.5222469999999999</v>
      </c>
      <c r="CI2217">
        <v>1.471652</v>
      </c>
      <c r="CJ2217">
        <v>-3.6422870000000001</v>
      </c>
      <c r="CK2217">
        <v>3.944388</v>
      </c>
      <c r="CL2217">
        <v>-2.698359</v>
      </c>
      <c r="CM2217">
        <v>-1.157983</v>
      </c>
      <c r="CN2217">
        <v>0.52563950000000004</v>
      </c>
      <c r="CO2217">
        <v>0.2838311</v>
      </c>
      <c r="CP2217">
        <v>1.2622549999999999</v>
      </c>
      <c r="CQ2217">
        <v>0.25708110000000001</v>
      </c>
      <c r="CR2217">
        <v>7.7757300000000001E-2</v>
      </c>
      <c r="CS2217">
        <v>6.3458000000000001E-2</v>
      </c>
      <c r="CT2217">
        <v>5.4310600000000001E-2</v>
      </c>
      <c r="CU2217">
        <v>0.1088604</v>
      </c>
      <c r="CV2217">
        <v>0.1369186</v>
      </c>
      <c r="CW2217">
        <v>0.20586969999999999</v>
      </c>
      <c r="CX2217">
        <v>0.36164970000000002</v>
      </c>
      <c r="CY2217">
        <v>0.17511170000000001</v>
      </c>
      <c r="CZ2217">
        <v>0.1934941</v>
      </c>
      <c r="DA2217">
        <v>0.24513180000000001</v>
      </c>
      <c r="DB2217">
        <v>0.29220000000000002</v>
      </c>
      <c r="DC2217">
        <v>0.29291080000000003</v>
      </c>
      <c r="DD2217">
        <v>0.3756391</v>
      </c>
      <c r="DE2217">
        <v>0.39681830000000001</v>
      </c>
      <c r="DF2217">
        <v>0.64738519999999999</v>
      </c>
      <c r="DG2217">
        <v>0.67824139999999999</v>
      </c>
      <c r="DH2217">
        <v>0.43367670000000003</v>
      </c>
      <c r="DI2217">
        <v>0.27160889999999999</v>
      </c>
      <c r="DJ2217">
        <v>0.26258150000000002</v>
      </c>
      <c r="DK2217">
        <v>0.37996730000000001</v>
      </c>
      <c r="DL2217">
        <v>0.2531427</v>
      </c>
      <c r="DM2217">
        <v>0.15716930000000001</v>
      </c>
      <c r="DN2217">
        <v>0.10086299999999999</v>
      </c>
      <c r="DO2217">
        <v>19</v>
      </c>
      <c r="DP2217">
        <v>19</v>
      </c>
    </row>
    <row r="2218" spans="1:120" hidden="1" x14ac:dyDescent="0.25">
      <c r="A2218" t="str">
        <f t="shared" si="34"/>
        <v>LCA-Sierra_All Elect_44448</v>
      </c>
      <c r="B2218" t="s">
        <v>62</v>
      </c>
      <c r="C2218" t="s">
        <v>206</v>
      </c>
      <c r="D2218" t="s">
        <v>34</v>
      </c>
      <c r="E2218" t="s">
        <v>61</v>
      </c>
      <c r="F2218" t="s">
        <v>61</v>
      </c>
      <c r="G2218" t="s">
        <v>61</v>
      </c>
      <c r="H2218" t="s">
        <v>61</v>
      </c>
      <c r="I2218" t="s">
        <v>61</v>
      </c>
      <c r="J2218" t="s">
        <v>61</v>
      </c>
      <c r="K2218" t="s">
        <v>190</v>
      </c>
      <c r="L2218" s="18">
        <v>44448</v>
      </c>
      <c r="M2218">
        <v>19</v>
      </c>
      <c r="N2218">
        <v>19</v>
      </c>
      <c r="O2218" t="s">
        <v>258</v>
      </c>
      <c r="P2218">
        <v>35</v>
      </c>
      <c r="Q2218">
        <v>34</v>
      </c>
      <c r="R2218">
        <v>0</v>
      </c>
      <c r="S2218">
        <v>0</v>
      </c>
      <c r="T2218">
        <v>0</v>
      </c>
      <c r="U2218">
        <v>0</v>
      </c>
      <c r="V2218">
        <v>0</v>
      </c>
      <c r="W2218">
        <v>731.39809000000002</v>
      </c>
      <c r="X2218">
        <v>793.71352999999999</v>
      </c>
      <c r="Y2218">
        <v>776.63003000000003</v>
      </c>
      <c r="Z2218">
        <v>763.75188000000003</v>
      </c>
      <c r="AA2218">
        <v>780.84382000000005</v>
      </c>
      <c r="AB2218">
        <v>851.25662</v>
      </c>
      <c r="AC2218">
        <v>786.67183999999997</v>
      </c>
      <c r="AD2218">
        <v>891.03720999999996</v>
      </c>
      <c r="AE2218">
        <v>1247.0613000000001</v>
      </c>
      <c r="AF2218">
        <v>1346.8268</v>
      </c>
      <c r="AG2218">
        <v>1241.0546999999999</v>
      </c>
      <c r="AH2218">
        <v>1322.0374999999999</v>
      </c>
      <c r="AI2218">
        <v>1424.3300999999999</v>
      </c>
      <c r="AJ2218">
        <v>1493.3532</v>
      </c>
      <c r="AK2218">
        <v>1545.0704000000001</v>
      </c>
      <c r="AL2218">
        <v>1576.1271999999999</v>
      </c>
      <c r="AM2218">
        <v>1566.6865</v>
      </c>
      <c r="AN2218">
        <v>1545.0050000000001</v>
      </c>
      <c r="AO2218">
        <v>1338.7943</v>
      </c>
      <c r="AP2218">
        <v>1565.761</v>
      </c>
      <c r="AQ2218">
        <v>1327.4028000000001</v>
      </c>
      <c r="AR2218">
        <v>1127.8081</v>
      </c>
      <c r="AS2218">
        <v>887.97162000000003</v>
      </c>
      <c r="AT2218">
        <v>776.17029000000002</v>
      </c>
      <c r="AU2218">
        <v>74.75</v>
      </c>
      <c r="AV2218">
        <v>75.352941000000001</v>
      </c>
      <c r="AW2218">
        <v>73.764706000000004</v>
      </c>
      <c r="AX2218">
        <v>73.25</v>
      </c>
      <c r="AY2218">
        <v>71.720588000000006</v>
      </c>
      <c r="AZ2218">
        <v>69.823528999999994</v>
      </c>
      <c r="BA2218">
        <v>69.926471000000006</v>
      </c>
      <c r="BB2218">
        <v>70.073528999999994</v>
      </c>
      <c r="BC2218">
        <v>74.073528999999994</v>
      </c>
      <c r="BD2218">
        <v>80.220588000000006</v>
      </c>
      <c r="BE2218">
        <v>85.014706000000004</v>
      </c>
      <c r="BF2218">
        <v>88.867647000000005</v>
      </c>
      <c r="BG2218">
        <v>92.75</v>
      </c>
      <c r="BH2218">
        <v>94.044117999999997</v>
      </c>
      <c r="BI2218">
        <v>96.014706000000004</v>
      </c>
      <c r="BJ2218">
        <v>97.367647000000005</v>
      </c>
      <c r="BK2218">
        <v>97.220588000000006</v>
      </c>
      <c r="BL2218">
        <v>95.588234999999997</v>
      </c>
      <c r="BM2218">
        <v>93.191175999999999</v>
      </c>
      <c r="BN2218">
        <v>88.382352999999995</v>
      </c>
      <c r="BO2218">
        <v>82.897058999999999</v>
      </c>
      <c r="BP2218">
        <v>79.647058999999999</v>
      </c>
      <c r="BQ2218">
        <v>75.25</v>
      </c>
      <c r="BR2218">
        <v>73.691175999999999</v>
      </c>
      <c r="BS2218">
        <v>-51.502020000000002</v>
      </c>
      <c r="BT2218">
        <v>-74.111019999999996</v>
      </c>
      <c r="BU2218">
        <v>-77.768029999999996</v>
      </c>
      <c r="BV2218">
        <v>-78.189670000000007</v>
      </c>
      <c r="BW2218">
        <v>-45.382480000000001</v>
      </c>
      <c r="BX2218">
        <v>-34.753070000000001</v>
      </c>
      <c r="BY2218">
        <v>62.037170000000003</v>
      </c>
      <c r="BZ2218">
        <v>91.762469999999993</v>
      </c>
      <c r="CA2218">
        <v>-46.69238</v>
      </c>
      <c r="CB2218">
        <v>-32.959530000000001</v>
      </c>
      <c r="CC2218">
        <v>53.216250000000002</v>
      </c>
      <c r="CD2218">
        <v>20.51652</v>
      </c>
      <c r="CE2218">
        <v>-5.6861519999999999</v>
      </c>
      <c r="CF2218">
        <v>-32.2883</v>
      </c>
      <c r="CG2218">
        <v>-34.077120000000001</v>
      </c>
      <c r="CH2218">
        <v>-6.9671110000000001</v>
      </c>
      <c r="CI2218">
        <v>-6.4874169999999998</v>
      </c>
      <c r="CJ2218">
        <v>-8.4954809999999998</v>
      </c>
      <c r="CK2218">
        <v>312.36630000000002</v>
      </c>
      <c r="CL2218">
        <v>-33.280380000000001</v>
      </c>
      <c r="CM2218">
        <v>-49.927880000000002</v>
      </c>
      <c r="CN2218">
        <v>-77.891080000000002</v>
      </c>
      <c r="CO2218">
        <v>-57.236930000000001</v>
      </c>
      <c r="CP2218">
        <v>-83.283680000000004</v>
      </c>
      <c r="CQ2218">
        <v>242.2484</v>
      </c>
      <c r="CR2218">
        <v>148.46889999999999</v>
      </c>
      <c r="CS2218">
        <v>207.15549999999999</v>
      </c>
      <c r="CT2218">
        <v>163.15710000000001</v>
      </c>
      <c r="CU2218">
        <v>131.5043</v>
      </c>
      <c r="CV2218">
        <v>129.70859999999999</v>
      </c>
      <c r="CW2218">
        <v>112.914</v>
      </c>
      <c r="CX2218">
        <v>142.54769999999999</v>
      </c>
      <c r="CY2218">
        <v>176.50909999999999</v>
      </c>
      <c r="CZ2218">
        <v>304.3519</v>
      </c>
      <c r="DA2218">
        <v>290.36020000000002</v>
      </c>
      <c r="DB2218">
        <v>135.84289999999999</v>
      </c>
      <c r="DC2218">
        <v>61.54627</v>
      </c>
      <c r="DD2218">
        <v>71.11054</v>
      </c>
      <c r="DE2218">
        <v>84.074600000000004</v>
      </c>
      <c r="DF2218">
        <v>137.37260000000001</v>
      </c>
      <c r="DG2218">
        <v>216.97800000000001</v>
      </c>
      <c r="DH2218">
        <v>305.8</v>
      </c>
      <c r="DI2218">
        <v>271.54329999999999</v>
      </c>
      <c r="DJ2218">
        <v>282.42129999999997</v>
      </c>
      <c r="DK2218">
        <v>289.43029999999999</v>
      </c>
      <c r="DL2218">
        <v>280.49579999999997</v>
      </c>
      <c r="DM2218">
        <v>187.2833</v>
      </c>
      <c r="DN2218">
        <v>200.4288</v>
      </c>
      <c r="DO2218">
        <v>19</v>
      </c>
      <c r="DP2218">
        <v>19</v>
      </c>
    </row>
    <row r="2219" spans="1:120" hidden="1" x14ac:dyDescent="0.25">
      <c r="A2219" t="str">
        <f t="shared" si="34"/>
        <v>Industry_Type-4. Retail stores_All Elect_44448</v>
      </c>
      <c r="B2219" t="s">
        <v>62</v>
      </c>
      <c r="C2219" t="s">
        <v>204</v>
      </c>
      <c r="D2219" t="s">
        <v>61</v>
      </c>
      <c r="E2219" t="s">
        <v>61</v>
      </c>
      <c r="F2219" t="s">
        <v>61</v>
      </c>
      <c r="G2219" t="s">
        <v>33</v>
      </c>
      <c r="H2219" t="s">
        <v>61</v>
      </c>
      <c r="I2219" t="s">
        <v>61</v>
      </c>
      <c r="J2219" t="s">
        <v>61</v>
      </c>
      <c r="K2219" t="s">
        <v>190</v>
      </c>
      <c r="L2219" s="18">
        <v>44448</v>
      </c>
      <c r="M2219">
        <v>19</v>
      </c>
      <c r="N2219">
        <v>19</v>
      </c>
      <c r="O2219" t="s">
        <v>258</v>
      </c>
      <c r="P2219">
        <v>437</v>
      </c>
      <c r="Q2219">
        <v>425</v>
      </c>
      <c r="R2219">
        <v>0</v>
      </c>
      <c r="S2219">
        <v>0</v>
      </c>
      <c r="T2219">
        <v>0</v>
      </c>
      <c r="U2219">
        <v>0</v>
      </c>
      <c r="V2219">
        <v>0</v>
      </c>
      <c r="W2219">
        <v>8178.4047</v>
      </c>
      <c r="X2219">
        <v>8219.1458999999995</v>
      </c>
      <c r="Y2219">
        <v>8128.8433000000005</v>
      </c>
      <c r="Z2219">
        <v>8158.4621999999999</v>
      </c>
      <c r="AA2219">
        <v>8451.1144000000004</v>
      </c>
      <c r="AB2219">
        <v>9512.5013999999992</v>
      </c>
      <c r="AC2219">
        <v>11323.695</v>
      </c>
      <c r="AD2219">
        <v>14790.308999999999</v>
      </c>
      <c r="AE2219">
        <v>18248.699000000001</v>
      </c>
      <c r="AF2219">
        <v>19639.187000000002</v>
      </c>
      <c r="AG2219">
        <v>21827.206999999999</v>
      </c>
      <c r="AH2219">
        <v>23888.664000000001</v>
      </c>
      <c r="AI2219">
        <v>25192.427</v>
      </c>
      <c r="AJ2219">
        <v>26081.311000000002</v>
      </c>
      <c r="AK2219">
        <v>26778.398000000001</v>
      </c>
      <c r="AL2219">
        <v>27009.886999999999</v>
      </c>
      <c r="AM2219">
        <v>27931.66</v>
      </c>
      <c r="AN2219">
        <v>27976.584999999999</v>
      </c>
      <c r="AO2219">
        <v>22950.792000000001</v>
      </c>
      <c r="AP2219">
        <v>24466.034</v>
      </c>
      <c r="AQ2219">
        <v>19614.144</v>
      </c>
      <c r="AR2219">
        <v>13266.869000000001</v>
      </c>
      <c r="AS2219">
        <v>9527.2620000000006</v>
      </c>
      <c r="AT2219">
        <v>8295.5797000000002</v>
      </c>
      <c r="AU2219">
        <v>72.836471000000003</v>
      </c>
      <c r="AV2219">
        <v>71.971765000000005</v>
      </c>
      <c r="AW2219">
        <v>70.604705999999993</v>
      </c>
      <c r="AX2219">
        <v>69.62</v>
      </c>
      <c r="AY2219">
        <v>68.587058999999996</v>
      </c>
      <c r="AZ2219">
        <v>67.651764999999997</v>
      </c>
      <c r="BA2219">
        <v>67.245881999999995</v>
      </c>
      <c r="BB2219">
        <v>67.092940999999996</v>
      </c>
      <c r="BC2219">
        <v>69.363529</v>
      </c>
      <c r="BD2219">
        <v>73.098823999999993</v>
      </c>
      <c r="BE2219">
        <v>77.670587999999995</v>
      </c>
      <c r="BF2219">
        <v>81.458824000000007</v>
      </c>
      <c r="BG2219">
        <v>85.361176</v>
      </c>
      <c r="BH2219">
        <v>87.755294000000006</v>
      </c>
      <c r="BI2219">
        <v>89.736470999999995</v>
      </c>
      <c r="BJ2219">
        <v>90.12</v>
      </c>
      <c r="BK2219">
        <v>89.452940999999996</v>
      </c>
      <c r="BL2219">
        <v>87.785882000000001</v>
      </c>
      <c r="BM2219">
        <v>85.296470999999997</v>
      </c>
      <c r="BN2219">
        <v>81.755294000000006</v>
      </c>
      <c r="BO2219">
        <v>78.590587999999997</v>
      </c>
      <c r="BP2219">
        <v>76.048235000000005</v>
      </c>
      <c r="BQ2219">
        <v>74.257647000000006</v>
      </c>
      <c r="BR2219">
        <v>72.891765000000007</v>
      </c>
      <c r="BS2219">
        <v>-216.584</v>
      </c>
      <c r="BT2219">
        <v>-49.279679999999999</v>
      </c>
      <c r="BU2219">
        <v>-63.336410000000001</v>
      </c>
      <c r="BV2219">
        <v>-15.030419999999999</v>
      </c>
      <c r="BW2219">
        <v>235.84180000000001</v>
      </c>
      <c r="BX2219">
        <v>261.66430000000003</v>
      </c>
      <c r="BY2219">
        <v>465.66120000000001</v>
      </c>
      <c r="BZ2219">
        <v>-216.49780000000001</v>
      </c>
      <c r="CA2219">
        <v>-725.63260000000002</v>
      </c>
      <c r="CB2219">
        <v>-570.29340000000002</v>
      </c>
      <c r="CC2219">
        <v>-919.32579999999996</v>
      </c>
      <c r="CD2219">
        <v>-991.87660000000005</v>
      </c>
      <c r="CE2219">
        <v>-947.17679999999996</v>
      </c>
      <c r="CF2219">
        <v>-1054.223</v>
      </c>
      <c r="CG2219">
        <v>-884.9683</v>
      </c>
      <c r="CH2219">
        <v>-651.63900000000001</v>
      </c>
      <c r="CI2219">
        <v>-1196.2439999999999</v>
      </c>
      <c r="CJ2219">
        <v>-1138.1600000000001</v>
      </c>
      <c r="CK2219">
        <v>3554.6129999999998</v>
      </c>
      <c r="CL2219">
        <v>95.766050000000007</v>
      </c>
      <c r="CM2219">
        <v>219.87780000000001</v>
      </c>
      <c r="CN2219">
        <v>96.528880000000001</v>
      </c>
      <c r="CO2219">
        <v>-61.318129999999996</v>
      </c>
      <c r="CP2219">
        <v>-121.25279999999999</v>
      </c>
      <c r="CQ2219">
        <v>2073.58</v>
      </c>
      <c r="CR2219">
        <v>1423.671</v>
      </c>
      <c r="CS2219">
        <v>1419.6279999999999</v>
      </c>
      <c r="CT2219">
        <v>1354.576</v>
      </c>
      <c r="CU2219">
        <v>1723.415</v>
      </c>
      <c r="CV2219">
        <v>2168.6750000000002</v>
      </c>
      <c r="CW2219">
        <v>2636.326</v>
      </c>
      <c r="CX2219">
        <v>2847.0239999999999</v>
      </c>
      <c r="CY2219">
        <v>2952.1239999999998</v>
      </c>
      <c r="CZ2219">
        <v>2815.9859999999999</v>
      </c>
      <c r="DA2219">
        <v>4584.9210000000003</v>
      </c>
      <c r="DB2219">
        <v>3530.2669999999998</v>
      </c>
      <c r="DC2219">
        <v>3933.9929999999999</v>
      </c>
      <c r="DD2219">
        <v>3943.933</v>
      </c>
      <c r="DE2219">
        <v>4330.7420000000002</v>
      </c>
      <c r="DF2219">
        <v>4680.7089999999998</v>
      </c>
      <c r="DG2219">
        <v>4606.4840000000004</v>
      </c>
      <c r="DH2219">
        <v>4618.2560000000003</v>
      </c>
      <c r="DI2219">
        <v>4920.9709999999995</v>
      </c>
      <c r="DJ2219">
        <v>7370.2169999999996</v>
      </c>
      <c r="DK2219">
        <v>8542.2839999999997</v>
      </c>
      <c r="DL2219">
        <v>5466.0389999999998</v>
      </c>
      <c r="DM2219">
        <v>2828.7280000000001</v>
      </c>
      <c r="DN2219">
        <v>2105.0929999999998</v>
      </c>
      <c r="DO2219">
        <v>19</v>
      </c>
      <c r="DP2219">
        <v>19</v>
      </c>
    </row>
    <row r="2220" spans="1:120" hidden="1" x14ac:dyDescent="0.25">
      <c r="A2220" t="str">
        <f t="shared" si="34"/>
        <v>sublap_id-SLAP_PGSI_All Elect_44448</v>
      </c>
      <c r="B2220" t="s">
        <v>62</v>
      </c>
      <c r="C2220" t="s">
        <v>277</v>
      </c>
      <c r="D2220" t="s">
        <v>61</v>
      </c>
      <c r="E2220" t="s">
        <v>278</v>
      </c>
      <c r="F2220" t="s">
        <v>61</v>
      </c>
      <c r="G2220" t="s">
        <v>61</v>
      </c>
      <c r="H2220" t="s">
        <v>61</v>
      </c>
      <c r="I2220" t="s">
        <v>61</v>
      </c>
      <c r="J2220" t="s">
        <v>61</v>
      </c>
      <c r="K2220" t="s">
        <v>190</v>
      </c>
      <c r="L2220" s="18">
        <v>44448</v>
      </c>
      <c r="M2220">
        <v>19</v>
      </c>
      <c r="N2220">
        <v>19</v>
      </c>
      <c r="O2220" t="s">
        <v>258</v>
      </c>
      <c r="P2220">
        <v>34</v>
      </c>
      <c r="Q2220">
        <v>34</v>
      </c>
      <c r="R2220">
        <v>0</v>
      </c>
      <c r="S2220">
        <v>0</v>
      </c>
      <c r="T2220">
        <v>0</v>
      </c>
      <c r="U2220">
        <v>0</v>
      </c>
      <c r="V2220">
        <v>0</v>
      </c>
      <c r="W2220">
        <v>710.50099999999998</v>
      </c>
      <c r="X2220">
        <v>771.03599999999994</v>
      </c>
      <c r="Y2220">
        <v>754.44060000000002</v>
      </c>
      <c r="Z2220">
        <v>741.93039999999996</v>
      </c>
      <c r="AA2220">
        <v>758.53399999999999</v>
      </c>
      <c r="AB2220">
        <v>826.93499999999995</v>
      </c>
      <c r="AC2220">
        <v>764.19550000000004</v>
      </c>
      <c r="AD2220">
        <v>865.57899999999995</v>
      </c>
      <c r="AE2220">
        <v>1211.431</v>
      </c>
      <c r="AF2220">
        <v>1308.346</v>
      </c>
      <c r="AG2220">
        <v>1205.596</v>
      </c>
      <c r="AH2220">
        <v>1284.2650000000001</v>
      </c>
      <c r="AI2220">
        <v>1383.635</v>
      </c>
      <c r="AJ2220">
        <v>1450.6859999999999</v>
      </c>
      <c r="AK2220">
        <v>1500.9255000000001</v>
      </c>
      <c r="AL2220">
        <v>1531.095</v>
      </c>
      <c r="AM2220">
        <v>1521.924</v>
      </c>
      <c r="AN2220">
        <v>1500.8620000000001</v>
      </c>
      <c r="AO2220">
        <v>1300.5429999999999</v>
      </c>
      <c r="AP2220">
        <v>1521.0250000000001</v>
      </c>
      <c r="AQ2220">
        <v>1289.4770000000001</v>
      </c>
      <c r="AR2220">
        <v>1095.585</v>
      </c>
      <c r="AS2220">
        <v>862.601</v>
      </c>
      <c r="AT2220">
        <v>753.99400000000003</v>
      </c>
      <c r="AU2220">
        <v>74.75</v>
      </c>
      <c r="AV2220">
        <v>75.352941000000001</v>
      </c>
      <c r="AW2220">
        <v>73.764706000000004</v>
      </c>
      <c r="AX2220">
        <v>73.25</v>
      </c>
      <c r="AY2220">
        <v>71.720588000000006</v>
      </c>
      <c r="AZ2220">
        <v>69.823528999999994</v>
      </c>
      <c r="BA2220">
        <v>69.926471000000006</v>
      </c>
      <c r="BB2220">
        <v>70.073528999999994</v>
      </c>
      <c r="BC2220">
        <v>74.073528999999994</v>
      </c>
      <c r="BD2220">
        <v>80.220588000000006</v>
      </c>
      <c r="BE2220">
        <v>85.014706000000004</v>
      </c>
      <c r="BF2220">
        <v>88.867647000000005</v>
      </c>
      <c r="BG2220">
        <v>92.75</v>
      </c>
      <c r="BH2220">
        <v>94.044117999999997</v>
      </c>
      <c r="BI2220">
        <v>96.014706000000004</v>
      </c>
      <c r="BJ2220">
        <v>97.367647000000005</v>
      </c>
      <c r="BK2220">
        <v>97.220588000000006</v>
      </c>
      <c r="BL2220">
        <v>95.588234999999997</v>
      </c>
      <c r="BM2220">
        <v>93.191175999999999</v>
      </c>
      <c r="BN2220">
        <v>88.382352999999995</v>
      </c>
      <c r="BO2220">
        <v>82.897058999999999</v>
      </c>
      <c r="BP2220">
        <v>79.647058999999999</v>
      </c>
      <c r="BQ2220">
        <v>75.25</v>
      </c>
      <c r="BR2220">
        <v>73.691175999999999</v>
      </c>
      <c r="BS2220">
        <v>-50.030529999999999</v>
      </c>
      <c r="BT2220">
        <v>-71.993570000000005</v>
      </c>
      <c r="BU2220">
        <v>-75.546080000000003</v>
      </c>
      <c r="BV2220">
        <v>-75.955680000000001</v>
      </c>
      <c r="BW2220">
        <v>-44.085839999999997</v>
      </c>
      <c r="BX2220">
        <v>-33.760129999999997</v>
      </c>
      <c r="BY2220">
        <v>60.264679999999998</v>
      </c>
      <c r="BZ2220">
        <v>89.140680000000003</v>
      </c>
      <c r="CA2220">
        <v>-45.358310000000003</v>
      </c>
      <c r="CB2220">
        <v>-32.017829999999996</v>
      </c>
      <c r="CC2220">
        <v>51.695790000000002</v>
      </c>
      <c r="CD2220">
        <v>19.930330000000001</v>
      </c>
      <c r="CE2220">
        <v>-5.5236900000000002</v>
      </c>
      <c r="CF2220">
        <v>-31.365770000000001</v>
      </c>
      <c r="CG2220">
        <v>-33.103490000000001</v>
      </c>
      <c r="CH2220">
        <v>-6.7680509999999998</v>
      </c>
      <c r="CI2220">
        <v>-6.3020630000000004</v>
      </c>
      <c r="CJ2220">
        <v>-8.2527530000000002</v>
      </c>
      <c r="CK2220">
        <v>303.44150000000002</v>
      </c>
      <c r="CL2220">
        <v>-32.329520000000002</v>
      </c>
      <c r="CM2220">
        <v>-48.501370000000001</v>
      </c>
      <c r="CN2220">
        <v>-75.665629999999993</v>
      </c>
      <c r="CO2220">
        <v>-55.601590000000002</v>
      </c>
      <c r="CP2220">
        <v>-80.904139999999998</v>
      </c>
      <c r="CQ2220">
        <v>228.60339999999999</v>
      </c>
      <c r="CR2220">
        <v>140.1062</v>
      </c>
      <c r="CS2220">
        <v>195.4872</v>
      </c>
      <c r="CT2220">
        <v>153.96700000000001</v>
      </c>
      <c r="CU2220">
        <v>124.0972</v>
      </c>
      <c r="CV2220">
        <v>122.4025</v>
      </c>
      <c r="CW2220">
        <v>106.5539</v>
      </c>
      <c r="CX2220">
        <v>134.51840000000001</v>
      </c>
      <c r="CY2220">
        <v>166.56700000000001</v>
      </c>
      <c r="CZ2220">
        <v>287.2088</v>
      </c>
      <c r="DA2220">
        <v>274.0052</v>
      </c>
      <c r="DB2220">
        <v>128.19130000000001</v>
      </c>
      <c r="DC2220">
        <v>58.07958</v>
      </c>
      <c r="DD2220">
        <v>67.105130000000003</v>
      </c>
      <c r="DE2220">
        <v>79.338970000000003</v>
      </c>
      <c r="DF2220">
        <v>129.63489999999999</v>
      </c>
      <c r="DG2220">
        <v>204.75640000000001</v>
      </c>
      <c r="DH2220">
        <v>288.5754</v>
      </c>
      <c r="DI2220">
        <v>256.2482</v>
      </c>
      <c r="DJ2220">
        <v>266.51350000000002</v>
      </c>
      <c r="DK2220">
        <v>273.1277</v>
      </c>
      <c r="DL2220">
        <v>264.69639999999998</v>
      </c>
      <c r="DM2220">
        <v>176.73429999999999</v>
      </c>
      <c r="DN2220">
        <v>189.13939999999999</v>
      </c>
      <c r="DO2220">
        <v>19</v>
      </c>
      <c r="DP2220">
        <v>19</v>
      </c>
    </row>
    <row r="2221" spans="1:120" hidden="1" x14ac:dyDescent="0.25">
      <c r="A2221" t="str">
        <f t="shared" si="34"/>
        <v>sublap_id-SLAP_PGFG_All Elect_44448</v>
      </c>
      <c r="B2221" t="s">
        <v>62</v>
      </c>
      <c r="C2221" t="s">
        <v>293</v>
      </c>
      <c r="D2221" t="s">
        <v>61</v>
      </c>
      <c r="E2221" t="s">
        <v>294</v>
      </c>
      <c r="F2221" t="s">
        <v>61</v>
      </c>
      <c r="G2221" t="s">
        <v>61</v>
      </c>
      <c r="H2221" t="s">
        <v>61</v>
      </c>
      <c r="I2221" t="s">
        <v>61</v>
      </c>
      <c r="J2221" t="s">
        <v>61</v>
      </c>
      <c r="K2221" t="s">
        <v>190</v>
      </c>
      <c r="L2221" s="18">
        <v>44448</v>
      </c>
      <c r="M2221">
        <v>19</v>
      </c>
      <c r="N2221">
        <v>19</v>
      </c>
      <c r="O2221" t="s">
        <v>258</v>
      </c>
      <c r="P2221">
        <v>19</v>
      </c>
      <c r="Q2221">
        <v>19</v>
      </c>
      <c r="R2221">
        <v>0</v>
      </c>
      <c r="S2221">
        <v>0</v>
      </c>
      <c r="T2221">
        <v>0</v>
      </c>
      <c r="U2221">
        <v>0</v>
      </c>
      <c r="V2221">
        <v>0</v>
      </c>
      <c r="W2221">
        <v>1708.2645</v>
      </c>
      <c r="X2221">
        <v>1767.4915000000001</v>
      </c>
      <c r="Y2221">
        <v>1738.6475</v>
      </c>
      <c r="Z2221">
        <v>1559.4845</v>
      </c>
      <c r="AA2221">
        <v>1406.4735000000001</v>
      </c>
      <c r="AB2221">
        <v>1455.7194999999999</v>
      </c>
      <c r="AC2221">
        <v>1836.6669999999999</v>
      </c>
      <c r="AD2221">
        <v>2038.6559999999999</v>
      </c>
      <c r="AE2221">
        <v>2161.3744999999999</v>
      </c>
      <c r="AF2221">
        <v>2348.4119999999998</v>
      </c>
      <c r="AG2221">
        <v>2426.0185000000001</v>
      </c>
      <c r="AH2221">
        <v>2652.6660000000002</v>
      </c>
      <c r="AI2221">
        <v>2781.0079999999998</v>
      </c>
      <c r="AJ2221">
        <v>2889.7204999999999</v>
      </c>
      <c r="AK2221">
        <v>2863.2764999999999</v>
      </c>
      <c r="AL2221">
        <v>2723.2474999999999</v>
      </c>
      <c r="AM2221">
        <v>2636.7579999999998</v>
      </c>
      <c r="AN2221">
        <v>2599.8575000000001</v>
      </c>
      <c r="AO2221">
        <v>1203.3589999999999</v>
      </c>
      <c r="AP2221">
        <v>1999.47</v>
      </c>
      <c r="AQ2221">
        <v>1924.087</v>
      </c>
      <c r="AR2221">
        <v>1755.5830000000001</v>
      </c>
      <c r="AS2221">
        <v>1750.3789999999999</v>
      </c>
      <c r="AT2221">
        <v>1716.5954999999999</v>
      </c>
      <c r="AU2221">
        <v>61</v>
      </c>
      <c r="AV2221">
        <v>61</v>
      </c>
      <c r="AW2221">
        <v>60</v>
      </c>
      <c r="AX2221">
        <v>59.5</v>
      </c>
      <c r="AY2221">
        <v>58.5</v>
      </c>
      <c r="AZ2221">
        <v>57.5</v>
      </c>
      <c r="BA2221">
        <v>57</v>
      </c>
      <c r="BB2221">
        <v>56.5</v>
      </c>
      <c r="BC2221">
        <v>57.5</v>
      </c>
      <c r="BD2221">
        <v>60</v>
      </c>
      <c r="BE2221">
        <v>63</v>
      </c>
      <c r="BF2221">
        <v>69</v>
      </c>
      <c r="BG2221">
        <v>75.5</v>
      </c>
      <c r="BH2221">
        <v>82.5</v>
      </c>
      <c r="BI2221">
        <v>84.5</v>
      </c>
      <c r="BJ2221">
        <v>81.5</v>
      </c>
      <c r="BK2221">
        <v>76</v>
      </c>
      <c r="BL2221">
        <v>70.5</v>
      </c>
      <c r="BM2221">
        <v>68</v>
      </c>
      <c r="BN2221">
        <v>66.5</v>
      </c>
      <c r="BO2221">
        <v>64</v>
      </c>
      <c r="BP2221">
        <v>61.5</v>
      </c>
      <c r="BQ2221">
        <v>61</v>
      </c>
      <c r="BR2221">
        <v>61</v>
      </c>
      <c r="BS2221">
        <v>14.989229999999999</v>
      </c>
      <c r="BT2221">
        <v>-140.01349999999999</v>
      </c>
      <c r="BU2221">
        <v>-309.32889999999998</v>
      </c>
      <c r="BV2221">
        <v>-226.48779999999999</v>
      </c>
      <c r="BW2221">
        <v>-66.665890000000005</v>
      </c>
      <c r="BX2221">
        <v>110.6874</v>
      </c>
      <c r="BY2221">
        <v>16.622399999999999</v>
      </c>
      <c r="BZ2221">
        <v>62.942390000000003</v>
      </c>
      <c r="CA2221">
        <v>-36.250720000000001</v>
      </c>
      <c r="CB2221">
        <v>-102.0586</v>
      </c>
      <c r="CC2221">
        <v>-120.0814</v>
      </c>
      <c r="CD2221">
        <v>-147.32919999999999</v>
      </c>
      <c r="CE2221">
        <v>-138.64959999999999</v>
      </c>
      <c r="CF2221">
        <v>-127.4855</v>
      </c>
      <c r="CG2221">
        <v>-102.3668</v>
      </c>
      <c r="CH2221">
        <v>-72.917500000000004</v>
      </c>
      <c r="CI2221">
        <v>-76.856830000000002</v>
      </c>
      <c r="CJ2221">
        <v>11.94281</v>
      </c>
      <c r="CK2221">
        <v>1381.3430000000001</v>
      </c>
      <c r="CL2221">
        <v>442.22640000000001</v>
      </c>
      <c r="CM2221">
        <v>170.31489999999999</v>
      </c>
      <c r="CN2221">
        <v>49.503599999999999</v>
      </c>
      <c r="CO2221">
        <v>17.572220000000002</v>
      </c>
      <c r="CP2221">
        <v>16.350190000000001</v>
      </c>
      <c r="CQ2221">
        <v>1008.799</v>
      </c>
      <c r="CR2221">
        <v>1531.53</v>
      </c>
      <c r="CS2221">
        <v>1743.702</v>
      </c>
      <c r="CT2221">
        <v>1135.9369999999999</v>
      </c>
      <c r="CU2221">
        <v>567.82449999999994</v>
      </c>
      <c r="CV2221">
        <v>210.88130000000001</v>
      </c>
      <c r="CW2221">
        <v>362.85230000000001</v>
      </c>
      <c r="CX2221">
        <v>145.14699999999999</v>
      </c>
      <c r="CY2221">
        <v>405.12900000000002</v>
      </c>
      <c r="CZ2221">
        <v>308.73480000000001</v>
      </c>
      <c r="DA2221">
        <v>426.3904</v>
      </c>
      <c r="DB2221">
        <v>374.95370000000003</v>
      </c>
      <c r="DC2221">
        <v>613.45190000000002</v>
      </c>
      <c r="DD2221">
        <v>652.60929999999996</v>
      </c>
      <c r="DE2221">
        <v>527.11599999999999</v>
      </c>
      <c r="DF2221">
        <v>631.49659999999994</v>
      </c>
      <c r="DG2221">
        <v>929.78009999999995</v>
      </c>
      <c r="DH2221">
        <v>921.89949999999999</v>
      </c>
      <c r="DI2221">
        <v>798.99940000000004</v>
      </c>
      <c r="DJ2221">
        <v>1409.9680000000001</v>
      </c>
      <c r="DK2221">
        <v>1438.2439999999999</v>
      </c>
      <c r="DL2221">
        <v>988.11210000000005</v>
      </c>
      <c r="DM2221">
        <v>564.05740000000003</v>
      </c>
      <c r="DN2221">
        <v>451.86200000000002</v>
      </c>
      <c r="DO2221">
        <v>19</v>
      </c>
      <c r="DP2221">
        <v>19</v>
      </c>
    </row>
    <row r="2222" spans="1:120" hidden="1" x14ac:dyDescent="0.25">
      <c r="A2222" t="str">
        <f t="shared" si="34"/>
        <v>sublap_id-SLAP_PGSB_All Elect_44448</v>
      </c>
      <c r="B2222" t="s">
        <v>62</v>
      </c>
      <c r="C2222" t="s">
        <v>281</v>
      </c>
      <c r="D2222" t="s">
        <v>61</v>
      </c>
      <c r="E2222" t="s">
        <v>282</v>
      </c>
      <c r="F2222" t="s">
        <v>61</v>
      </c>
      <c r="G2222" t="s">
        <v>61</v>
      </c>
      <c r="H2222" t="s">
        <v>61</v>
      </c>
      <c r="I2222" t="s">
        <v>61</v>
      </c>
      <c r="J2222" t="s">
        <v>61</v>
      </c>
      <c r="K2222" t="s">
        <v>190</v>
      </c>
      <c r="L2222" s="18">
        <v>44448</v>
      </c>
      <c r="M2222">
        <v>19</v>
      </c>
      <c r="N2222">
        <v>19</v>
      </c>
      <c r="O2222" t="s">
        <v>258</v>
      </c>
      <c r="P2222">
        <v>49</v>
      </c>
      <c r="Q2222">
        <v>49</v>
      </c>
      <c r="R2222">
        <v>0</v>
      </c>
      <c r="S2222">
        <v>0</v>
      </c>
      <c r="T2222">
        <v>0</v>
      </c>
      <c r="U2222">
        <v>0</v>
      </c>
      <c r="V2222">
        <v>0</v>
      </c>
      <c r="W2222">
        <v>1150.777</v>
      </c>
      <c r="X2222">
        <v>1175.7940000000001</v>
      </c>
      <c r="Y2222">
        <v>1201.3675000000001</v>
      </c>
      <c r="Z2222">
        <v>1177.7515000000001</v>
      </c>
      <c r="AA2222">
        <v>1258.4435000000001</v>
      </c>
      <c r="AB2222">
        <v>1392.0864999999999</v>
      </c>
      <c r="AC2222">
        <v>1610.6324999999999</v>
      </c>
      <c r="AD2222">
        <v>2170.2615000000001</v>
      </c>
      <c r="AE2222">
        <v>2577.9814999999999</v>
      </c>
      <c r="AF2222">
        <v>3021.366</v>
      </c>
      <c r="AG2222">
        <v>3448.2365</v>
      </c>
      <c r="AH2222">
        <v>3910.9724999999999</v>
      </c>
      <c r="AI2222">
        <v>4109.6975000000002</v>
      </c>
      <c r="AJ2222">
        <v>4203.9269999999997</v>
      </c>
      <c r="AK2222">
        <v>4212.6525000000001</v>
      </c>
      <c r="AL2222">
        <v>4289.9274999999998</v>
      </c>
      <c r="AM2222">
        <v>4501.6405000000004</v>
      </c>
      <c r="AN2222">
        <v>4494.91</v>
      </c>
      <c r="AO2222">
        <v>3759.2139999999999</v>
      </c>
      <c r="AP2222">
        <v>3688.9459999999999</v>
      </c>
      <c r="AQ2222">
        <v>2849.1595000000002</v>
      </c>
      <c r="AR2222">
        <v>1894.3485000000001</v>
      </c>
      <c r="AS2222">
        <v>1418.91</v>
      </c>
      <c r="AT2222">
        <v>1185.0515</v>
      </c>
      <c r="AU2222">
        <v>65.346939000000006</v>
      </c>
      <c r="AV2222">
        <v>65.653060999999994</v>
      </c>
      <c r="AW2222">
        <v>65</v>
      </c>
      <c r="AX2222">
        <v>64</v>
      </c>
      <c r="AY2222">
        <v>64</v>
      </c>
      <c r="AZ2222">
        <v>64</v>
      </c>
      <c r="BA2222">
        <v>64</v>
      </c>
      <c r="BB2222">
        <v>63.693877999999998</v>
      </c>
      <c r="BC2222">
        <v>65.346939000000006</v>
      </c>
      <c r="BD2222">
        <v>69</v>
      </c>
      <c r="BE2222">
        <v>72.5</v>
      </c>
      <c r="BF2222">
        <v>74.306122000000002</v>
      </c>
      <c r="BG2222">
        <v>78</v>
      </c>
      <c r="BH2222">
        <v>79.653060999999994</v>
      </c>
      <c r="BI2222">
        <v>81.153060999999994</v>
      </c>
      <c r="BJ2222">
        <v>80.193877999999998</v>
      </c>
      <c r="BK2222">
        <v>80.081632999999997</v>
      </c>
      <c r="BL2222">
        <v>77.346939000000006</v>
      </c>
      <c r="BM2222">
        <v>73.734694000000005</v>
      </c>
      <c r="BN2222">
        <v>70.540816000000007</v>
      </c>
      <c r="BO2222">
        <v>68.540816000000007</v>
      </c>
      <c r="BP2222">
        <v>67.040816000000007</v>
      </c>
      <c r="BQ2222">
        <v>66.193877999999998</v>
      </c>
      <c r="BR2222">
        <v>65</v>
      </c>
      <c r="BS2222">
        <v>-70.338030000000003</v>
      </c>
      <c r="BT2222">
        <v>-38.509819999999998</v>
      </c>
      <c r="BU2222">
        <v>-37.05686</v>
      </c>
      <c r="BV2222">
        <v>-4.906034</v>
      </c>
      <c r="BW2222">
        <v>60.256689999999999</v>
      </c>
      <c r="BX2222">
        <v>79.24718</v>
      </c>
      <c r="BY2222">
        <v>62.967300000000002</v>
      </c>
      <c r="BZ2222">
        <v>-82.900790000000001</v>
      </c>
      <c r="CA2222">
        <v>-134.93530000000001</v>
      </c>
      <c r="CB2222">
        <v>-61.772880000000001</v>
      </c>
      <c r="CC2222">
        <v>-213.4555</v>
      </c>
      <c r="CD2222">
        <v>-245.22210000000001</v>
      </c>
      <c r="CE2222">
        <v>-215.12690000000001</v>
      </c>
      <c r="CF2222">
        <v>-172.31039999999999</v>
      </c>
      <c r="CG2222">
        <v>-60.974910000000001</v>
      </c>
      <c r="CH2222">
        <v>-117.9014</v>
      </c>
      <c r="CI2222">
        <v>-250.28739999999999</v>
      </c>
      <c r="CJ2222">
        <v>-158.98169999999999</v>
      </c>
      <c r="CK2222">
        <v>512.28489999999999</v>
      </c>
      <c r="CL2222">
        <v>45.050060000000002</v>
      </c>
      <c r="CM2222">
        <v>104.8556</v>
      </c>
      <c r="CN2222">
        <v>5.5877860000000004</v>
      </c>
      <c r="CO2222">
        <v>-38.904879999999999</v>
      </c>
      <c r="CP2222">
        <v>-27.099450000000001</v>
      </c>
      <c r="CQ2222">
        <v>94.39725</v>
      </c>
      <c r="CR2222">
        <v>70.33126</v>
      </c>
      <c r="CS2222">
        <v>104.3943</v>
      </c>
      <c r="CT2222">
        <v>131.65899999999999</v>
      </c>
      <c r="CU2222">
        <v>303.57749999999999</v>
      </c>
      <c r="CV2222">
        <v>297.05849999999998</v>
      </c>
      <c r="CW2222">
        <v>189.09280000000001</v>
      </c>
      <c r="CX2222">
        <v>341.7047</v>
      </c>
      <c r="CY2222">
        <v>403.81529999999998</v>
      </c>
      <c r="CZ2222">
        <v>393.91719999999998</v>
      </c>
      <c r="DA2222">
        <v>811.54280000000006</v>
      </c>
      <c r="DB2222">
        <v>422.9941</v>
      </c>
      <c r="DC2222">
        <v>498.19389999999999</v>
      </c>
      <c r="DD2222">
        <v>522.94539999999995</v>
      </c>
      <c r="DE2222">
        <v>516.6395</v>
      </c>
      <c r="DF2222">
        <v>569.34630000000004</v>
      </c>
      <c r="DG2222">
        <v>621.0127</v>
      </c>
      <c r="DH2222">
        <v>510.03070000000002</v>
      </c>
      <c r="DI2222">
        <v>762.42240000000004</v>
      </c>
      <c r="DJ2222">
        <v>1018.853</v>
      </c>
      <c r="DK2222">
        <v>1149.4960000000001</v>
      </c>
      <c r="DL2222">
        <v>539.95000000000005</v>
      </c>
      <c r="DM2222">
        <v>209.3621</v>
      </c>
      <c r="DN2222">
        <v>126.205</v>
      </c>
      <c r="DO2222">
        <v>19</v>
      </c>
      <c r="DP2222">
        <v>19</v>
      </c>
    </row>
    <row r="2223" spans="1:120" hidden="1" x14ac:dyDescent="0.25">
      <c r="A2223" t="str">
        <f t="shared" si="34"/>
        <v>Industry_Type-3. Wholesale, Transport, other utilities_All Elect_44448</v>
      </c>
      <c r="B2223" t="s">
        <v>62</v>
      </c>
      <c r="C2223" t="s">
        <v>202</v>
      </c>
      <c r="D2223" t="s">
        <v>61</v>
      </c>
      <c r="E2223" t="s">
        <v>61</v>
      </c>
      <c r="F2223" t="s">
        <v>61</v>
      </c>
      <c r="G2223" t="s">
        <v>31</v>
      </c>
      <c r="H2223" t="s">
        <v>61</v>
      </c>
      <c r="I2223" t="s">
        <v>61</v>
      </c>
      <c r="J2223" t="s">
        <v>61</v>
      </c>
      <c r="K2223" t="s">
        <v>190</v>
      </c>
      <c r="L2223" s="18">
        <v>44448</v>
      </c>
      <c r="M2223">
        <v>19</v>
      </c>
      <c r="N2223">
        <v>19</v>
      </c>
      <c r="O2223" t="s">
        <v>258</v>
      </c>
      <c r="P2223">
        <v>1</v>
      </c>
      <c r="Q2223">
        <v>1</v>
      </c>
      <c r="R2223">
        <v>0</v>
      </c>
      <c r="S2223">
        <v>0</v>
      </c>
      <c r="T2223">
        <v>1</v>
      </c>
      <c r="U2223">
        <v>0</v>
      </c>
      <c r="V2223">
        <v>1</v>
      </c>
      <c r="W2223">
        <v>157.19999999999999</v>
      </c>
      <c r="X2223">
        <v>169.6</v>
      </c>
      <c r="Y2223">
        <v>167.6</v>
      </c>
      <c r="Z2223">
        <v>167.2</v>
      </c>
      <c r="AA2223">
        <v>168.8</v>
      </c>
      <c r="AB2223">
        <v>291.60000000000002</v>
      </c>
      <c r="AC2223">
        <v>552.4</v>
      </c>
      <c r="AD2223">
        <v>484.8</v>
      </c>
      <c r="AE2223">
        <v>574</v>
      </c>
      <c r="AF2223">
        <v>423.2</v>
      </c>
      <c r="AG2223">
        <v>421.6</v>
      </c>
      <c r="AH2223">
        <v>513.6</v>
      </c>
      <c r="AI2223">
        <v>507.6</v>
      </c>
      <c r="AJ2223">
        <v>480.4</v>
      </c>
      <c r="AK2223">
        <v>493.6</v>
      </c>
      <c r="AL2223">
        <v>386.8</v>
      </c>
      <c r="AM2223">
        <v>382.8</v>
      </c>
      <c r="AN2223">
        <v>180.8</v>
      </c>
      <c r="AO2223">
        <v>248</v>
      </c>
      <c r="AP2223">
        <v>164.4</v>
      </c>
      <c r="AQ2223">
        <v>255.2</v>
      </c>
      <c r="AR2223">
        <v>257.60000000000002</v>
      </c>
      <c r="AS2223">
        <v>308</v>
      </c>
      <c r="AT2223">
        <v>307.2</v>
      </c>
      <c r="AU2223">
        <v>80.5</v>
      </c>
      <c r="AV2223">
        <v>80</v>
      </c>
      <c r="AW2223">
        <v>78.5</v>
      </c>
      <c r="AX2223">
        <v>77</v>
      </c>
      <c r="AY2223">
        <v>77</v>
      </c>
      <c r="AZ2223">
        <v>75.5</v>
      </c>
      <c r="BA2223">
        <v>74</v>
      </c>
      <c r="BB2223">
        <v>74</v>
      </c>
      <c r="BC2223">
        <v>74</v>
      </c>
      <c r="BD2223">
        <v>78.5</v>
      </c>
      <c r="BE2223">
        <v>84.5</v>
      </c>
      <c r="BF2223">
        <v>89</v>
      </c>
      <c r="BG2223">
        <v>93</v>
      </c>
      <c r="BH2223">
        <v>95</v>
      </c>
      <c r="BI2223">
        <v>98</v>
      </c>
      <c r="BJ2223">
        <v>99.5</v>
      </c>
      <c r="BK2223">
        <v>98</v>
      </c>
      <c r="BL2223">
        <v>95</v>
      </c>
      <c r="BM2223">
        <v>92.5</v>
      </c>
      <c r="BN2223">
        <v>88.5</v>
      </c>
      <c r="BO2223">
        <v>84.5</v>
      </c>
      <c r="BP2223">
        <v>81.5</v>
      </c>
      <c r="BQ2223">
        <v>80</v>
      </c>
      <c r="BR2223">
        <v>79</v>
      </c>
      <c r="BS2223">
        <v>216.6438</v>
      </c>
      <c r="BT2223">
        <v>222.99520000000001</v>
      </c>
      <c r="BU2223">
        <v>212.511</v>
      </c>
      <c r="BV2223">
        <v>150.38829999999999</v>
      </c>
      <c r="BW2223">
        <v>127.2359</v>
      </c>
      <c r="BX2223">
        <v>96.421570000000003</v>
      </c>
      <c r="BY2223">
        <v>-67.520719999999997</v>
      </c>
      <c r="BZ2223">
        <v>-56.000979999999998</v>
      </c>
      <c r="CA2223">
        <v>-110.52079999999999</v>
      </c>
      <c r="CB2223">
        <v>10.38495</v>
      </c>
      <c r="CC2223">
        <v>-1.954407</v>
      </c>
      <c r="CD2223">
        <v>-45.027920000000002</v>
      </c>
      <c r="CE2223">
        <v>-34.890169999999998</v>
      </c>
      <c r="CF2223">
        <v>45.080289999999998</v>
      </c>
      <c r="CG2223">
        <v>-3.0032040000000002</v>
      </c>
      <c r="CH2223">
        <v>24.064509999999999</v>
      </c>
      <c r="CI2223">
        <v>26.14142</v>
      </c>
      <c r="CJ2223">
        <v>152.19399999999999</v>
      </c>
      <c r="CK2223">
        <v>116.366</v>
      </c>
      <c r="CL2223">
        <v>233.607</v>
      </c>
      <c r="CM2223">
        <v>153.48400000000001</v>
      </c>
      <c r="CN2223">
        <v>105.2996</v>
      </c>
      <c r="CO2223">
        <v>61.293089999999999</v>
      </c>
      <c r="CP2223">
        <v>64.650480000000002</v>
      </c>
      <c r="CQ2223">
        <v>1139.49</v>
      </c>
      <c r="CR2223">
        <v>805.5924</v>
      </c>
      <c r="CS2223">
        <v>998.4393</v>
      </c>
      <c r="CT2223">
        <v>988.70169999999996</v>
      </c>
      <c r="CU2223">
        <v>950.44830000000002</v>
      </c>
      <c r="CV2223">
        <v>401.20639999999997</v>
      </c>
      <c r="CW2223">
        <v>327.43619999999999</v>
      </c>
      <c r="CX2223">
        <v>408.13600000000002</v>
      </c>
      <c r="CY2223">
        <v>475.58449999999999</v>
      </c>
      <c r="CZ2223">
        <v>451.97019999999998</v>
      </c>
      <c r="DA2223">
        <v>706.81050000000005</v>
      </c>
      <c r="DB2223">
        <v>553.62170000000003</v>
      </c>
      <c r="DC2223">
        <v>745.81849999999997</v>
      </c>
      <c r="DD2223">
        <v>1416.451</v>
      </c>
      <c r="DE2223">
        <v>1068.6669999999999</v>
      </c>
      <c r="DF2223">
        <v>885.54849999999999</v>
      </c>
      <c r="DG2223">
        <v>853.84889999999996</v>
      </c>
      <c r="DH2223">
        <v>964.67650000000003</v>
      </c>
      <c r="DI2223">
        <v>1045.6880000000001</v>
      </c>
      <c r="DJ2223">
        <v>1094.0899999999999</v>
      </c>
      <c r="DK2223">
        <v>1199.067</v>
      </c>
      <c r="DL2223">
        <v>837.22529999999995</v>
      </c>
      <c r="DM2223">
        <v>976.0797</v>
      </c>
      <c r="DN2223">
        <v>1434.2090000000001</v>
      </c>
      <c r="DO2223">
        <v>19</v>
      </c>
      <c r="DP2223">
        <v>19</v>
      </c>
    </row>
    <row r="2224" spans="1:120" hidden="1" x14ac:dyDescent="0.25">
      <c r="A2224" t="str">
        <f t="shared" si="34"/>
        <v>sublap_id-SLAP_PGNP_All Elect_44448</v>
      </c>
      <c r="B2224" t="s">
        <v>62</v>
      </c>
      <c r="C2224" t="s">
        <v>291</v>
      </c>
      <c r="D2224" t="s">
        <v>61</v>
      </c>
      <c r="E2224" t="s">
        <v>292</v>
      </c>
      <c r="F2224" t="s">
        <v>61</v>
      </c>
      <c r="G2224" t="s">
        <v>61</v>
      </c>
      <c r="H2224" t="s">
        <v>61</v>
      </c>
      <c r="I2224" t="s">
        <v>61</v>
      </c>
      <c r="J2224" t="s">
        <v>61</v>
      </c>
      <c r="K2224" t="s">
        <v>190</v>
      </c>
      <c r="L2224" s="18">
        <v>44448</v>
      </c>
      <c r="M2224">
        <v>19</v>
      </c>
      <c r="N2224">
        <v>19</v>
      </c>
      <c r="O2224" t="s">
        <v>258</v>
      </c>
      <c r="P2224">
        <v>62</v>
      </c>
      <c r="Q2224">
        <v>60</v>
      </c>
      <c r="R2224">
        <v>0</v>
      </c>
      <c r="S2224">
        <v>0</v>
      </c>
      <c r="T2224">
        <v>0</v>
      </c>
      <c r="U2224">
        <v>0</v>
      </c>
      <c r="V2224">
        <v>0</v>
      </c>
      <c r="W2224">
        <v>1452.8197</v>
      </c>
      <c r="X2224">
        <v>1389.8628000000001</v>
      </c>
      <c r="Y2224">
        <v>1364.5099</v>
      </c>
      <c r="Z2224">
        <v>1363.6476</v>
      </c>
      <c r="AA2224">
        <v>1494.2330999999999</v>
      </c>
      <c r="AB2224">
        <v>1607.9447</v>
      </c>
      <c r="AC2224">
        <v>1684.9771000000001</v>
      </c>
      <c r="AD2224">
        <v>2364.2310000000002</v>
      </c>
      <c r="AE2224">
        <v>2722.9857000000002</v>
      </c>
      <c r="AF2224">
        <v>2923.6741000000002</v>
      </c>
      <c r="AG2224">
        <v>3161.9158000000002</v>
      </c>
      <c r="AH2224">
        <v>3263.7374</v>
      </c>
      <c r="AI2224">
        <v>3391.9131000000002</v>
      </c>
      <c r="AJ2224">
        <v>3507.2712999999999</v>
      </c>
      <c r="AK2224">
        <v>3609.6383999999998</v>
      </c>
      <c r="AL2224">
        <v>3695.4816000000001</v>
      </c>
      <c r="AM2224">
        <v>3708.0526</v>
      </c>
      <c r="AN2224">
        <v>3651.9540000000002</v>
      </c>
      <c r="AO2224">
        <v>2995.2395999999999</v>
      </c>
      <c r="AP2224">
        <v>3447.3876</v>
      </c>
      <c r="AQ2224">
        <v>2893.3184000000001</v>
      </c>
      <c r="AR2224">
        <v>2145.4475000000002</v>
      </c>
      <c r="AS2224">
        <v>1487.0782999999999</v>
      </c>
      <c r="AT2224">
        <v>1414.9557</v>
      </c>
      <c r="AU2224">
        <v>77.508332999999993</v>
      </c>
      <c r="AV2224">
        <v>77.233333000000002</v>
      </c>
      <c r="AW2224">
        <v>76.150000000000006</v>
      </c>
      <c r="AX2224">
        <v>74.625</v>
      </c>
      <c r="AY2224">
        <v>73.358333000000002</v>
      </c>
      <c r="AZ2224">
        <v>72.375</v>
      </c>
      <c r="BA2224">
        <v>71.924999999999997</v>
      </c>
      <c r="BB2224">
        <v>71.516666999999998</v>
      </c>
      <c r="BC2224">
        <v>73.158332999999999</v>
      </c>
      <c r="BD2224">
        <v>76.616667000000007</v>
      </c>
      <c r="BE2224">
        <v>81.2</v>
      </c>
      <c r="BF2224">
        <v>85.15</v>
      </c>
      <c r="BG2224">
        <v>88.908332999999999</v>
      </c>
      <c r="BH2224">
        <v>91.491667000000007</v>
      </c>
      <c r="BI2224">
        <v>94.916667000000004</v>
      </c>
      <c r="BJ2224">
        <v>96.433333000000005</v>
      </c>
      <c r="BK2224">
        <v>95.366667000000007</v>
      </c>
      <c r="BL2224">
        <v>93.033332999999999</v>
      </c>
      <c r="BM2224">
        <v>90.45</v>
      </c>
      <c r="BN2224">
        <v>86.383332999999993</v>
      </c>
      <c r="BO2224">
        <v>82.724999999999994</v>
      </c>
      <c r="BP2224">
        <v>80.724999999999994</v>
      </c>
      <c r="BQ2224">
        <v>78.825000000000003</v>
      </c>
      <c r="BR2224">
        <v>77.733333000000002</v>
      </c>
      <c r="BS2224">
        <v>-38.255389999999998</v>
      </c>
      <c r="BT2224">
        <v>32.196359999999999</v>
      </c>
      <c r="BU2224">
        <v>11.73807</v>
      </c>
      <c r="BV2224">
        <v>35.047359999999998</v>
      </c>
      <c r="BW2224">
        <v>27.606089999999998</v>
      </c>
      <c r="BX2224">
        <v>-11.123559999999999</v>
      </c>
      <c r="BY2224">
        <v>62.715000000000003</v>
      </c>
      <c r="BZ2224">
        <v>-184.8972</v>
      </c>
      <c r="CA2224">
        <v>-56.851379999999999</v>
      </c>
      <c r="CB2224">
        <v>8.6127979999999997</v>
      </c>
      <c r="CC2224">
        <v>-67.284090000000006</v>
      </c>
      <c r="CD2224">
        <v>12.494249999999999</v>
      </c>
      <c r="CE2224">
        <v>37.07038</v>
      </c>
      <c r="CF2224">
        <v>-77.749799999999993</v>
      </c>
      <c r="CG2224">
        <v>-40.439990000000002</v>
      </c>
      <c r="CH2224">
        <v>2.693422</v>
      </c>
      <c r="CI2224">
        <v>42.104730000000004</v>
      </c>
      <c r="CJ2224">
        <v>86.116529999999997</v>
      </c>
      <c r="CK2224">
        <v>731.05340000000001</v>
      </c>
      <c r="CL2224">
        <v>150.24420000000001</v>
      </c>
      <c r="CM2224">
        <v>214.92080000000001</v>
      </c>
      <c r="CN2224">
        <v>194.03229999999999</v>
      </c>
      <c r="CO2224">
        <v>152.0104</v>
      </c>
      <c r="CP2224">
        <v>-2.8687450000000001</v>
      </c>
      <c r="CQ2224">
        <v>492.24450000000002</v>
      </c>
      <c r="CR2224">
        <v>242.1771</v>
      </c>
      <c r="CS2224">
        <v>175.8348</v>
      </c>
      <c r="CT2224">
        <v>221.1301</v>
      </c>
      <c r="CU2224">
        <v>371.2165</v>
      </c>
      <c r="CV2224">
        <v>362.89949999999999</v>
      </c>
      <c r="CW2224">
        <v>397.47379999999998</v>
      </c>
      <c r="CX2224">
        <v>1071.5999999999999</v>
      </c>
      <c r="CY2224">
        <v>320.69319999999999</v>
      </c>
      <c r="CZ2224">
        <v>401.91849999999999</v>
      </c>
      <c r="DA2224">
        <v>700.08590000000004</v>
      </c>
      <c r="DB2224">
        <v>541.78710000000001</v>
      </c>
      <c r="DC2224">
        <v>632.36379999999997</v>
      </c>
      <c r="DD2224">
        <v>544.26700000000005</v>
      </c>
      <c r="DE2224">
        <v>518.17610000000002</v>
      </c>
      <c r="DF2224">
        <v>649.40359999999998</v>
      </c>
      <c r="DG2224">
        <v>930.58330000000001</v>
      </c>
      <c r="DH2224">
        <v>1045.4970000000001</v>
      </c>
      <c r="DI2224">
        <v>677.89840000000004</v>
      </c>
      <c r="DJ2224">
        <v>878.13599999999997</v>
      </c>
      <c r="DK2224">
        <v>933.83010000000002</v>
      </c>
      <c r="DL2224">
        <v>461.9434</v>
      </c>
      <c r="DM2224">
        <v>434.38729999999998</v>
      </c>
      <c r="DN2224">
        <v>293.9966</v>
      </c>
      <c r="DO2224">
        <v>19</v>
      </c>
      <c r="DP2224">
        <v>19</v>
      </c>
    </row>
    <row r="2225" spans="1:120" hidden="1" x14ac:dyDescent="0.25">
      <c r="A2225" t="str">
        <f t="shared" si="34"/>
        <v>Size_Grp-20 to 199.99 kW_All Elect_44448</v>
      </c>
      <c r="B2225" t="s">
        <v>62</v>
      </c>
      <c r="C2225" t="s">
        <v>201</v>
      </c>
      <c r="D2225" t="s">
        <v>61</v>
      </c>
      <c r="E2225" t="s">
        <v>61</v>
      </c>
      <c r="F2225" t="s">
        <v>61</v>
      </c>
      <c r="G2225" t="s">
        <v>61</v>
      </c>
      <c r="H2225" t="s">
        <v>61</v>
      </c>
      <c r="I2225" t="s">
        <v>61</v>
      </c>
      <c r="J2225" t="s">
        <v>101</v>
      </c>
      <c r="K2225" t="s">
        <v>190</v>
      </c>
      <c r="L2225" s="18">
        <v>44448</v>
      </c>
      <c r="M2225">
        <v>19</v>
      </c>
      <c r="N2225">
        <v>19</v>
      </c>
      <c r="O2225" t="s">
        <v>258</v>
      </c>
      <c r="P2225">
        <v>367</v>
      </c>
      <c r="Q2225">
        <v>356</v>
      </c>
      <c r="R2225">
        <v>0</v>
      </c>
      <c r="S2225">
        <v>0</v>
      </c>
      <c r="T2225">
        <v>0</v>
      </c>
      <c r="U2225">
        <v>0</v>
      </c>
      <c r="V2225">
        <v>0</v>
      </c>
      <c r="W2225">
        <v>6610.5555999999997</v>
      </c>
      <c r="X2225">
        <v>6518.8153000000002</v>
      </c>
      <c r="Y2225">
        <v>6519.6751999999997</v>
      </c>
      <c r="Z2225">
        <v>6554.3323</v>
      </c>
      <c r="AA2225">
        <v>6732.5690999999997</v>
      </c>
      <c r="AB2225">
        <v>7402.8194000000003</v>
      </c>
      <c r="AC2225">
        <v>7878.2039999999997</v>
      </c>
      <c r="AD2225">
        <v>9686.5067999999992</v>
      </c>
      <c r="AE2225">
        <v>12440.223</v>
      </c>
      <c r="AF2225">
        <v>14573.784</v>
      </c>
      <c r="AG2225">
        <v>15644.628000000001</v>
      </c>
      <c r="AH2225">
        <v>16599.807000000001</v>
      </c>
      <c r="AI2225">
        <v>17375.310000000001</v>
      </c>
      <c r="AJ2225">
        <v>18053.256000000001</v>
      </c>
      <c r="AK2225">
        <v>18387.411</v>
      </c>
      <c r="AL2225">
        <v>18402.669999999998</v>
      </c>
      <c r="AM2225">
        <v>18181.648000000001</v>
      </c>
      <c r="AN2225">
        <v>17713.09</v>
      </c>
      <c r="AO2225">
        <v>13694.616</v>
      </c>
      <c r="AP2225">
        <v>16390.106</v>
      </c>
      <c r="AQ2225">
        <v>14476.293</v>
      </c>
      <c r="AR2225">
        <v>10587.677</v>
      </c>
      <c r="AS2225">
        <v>7743.8946999999998</v>
      </c>
      <c r="AT2225">
        <v>6622.2428</v>
      </c>
      <c r="AU2225">
        <v>72.634831000000005</v>
      </c>
      <c r="AV2225">
        <v>71.758426999999998</v>
      </c>
      <c r="AW2225">
        <v>70.449438000000001</v>
      </c>
      <c r="AX2225">
        <v>69.526685000000001</v>
      </c>
      <c r="AY2225">
        <v>68.528090000000006</v>
      </c>
      <c r="AZ2225">
        <v>67.612359999999995</v>
      </c>
      <c r="BA2225">
        <v>67.199438000000001</v>
      </c>
      <c r="BB2225">
        <v>67.025281000000007</v>
      </c>
      <c r="BC2225">
        <v>69.191011000000003</v>
      </c>
      <c r="BD2225">
        <v>72.860955000000004</v>
      </c>
      <c r="BE2225">
        <v>77.443820000000002</v>
      </c>
      <c r="BF2225">
        <v>81.117977999999994</v>
      </c>
      <c r="BG2225">
        <v>84.997191000000001</v>
      </c>
      <c r="BH2225">
        <v>87.351123999999999</v>
      </c>
      <c r="BI2225">
        <v>89.337079000000003</v>
      </c>
      <c r="BJ2225">
        <v>89.733146000000005</v>
      </c>
      <c r="BK2225">
        <v>89.109550999999996</v>
      </c>
      <c r="BL2225">
        <v>87.398876000000001</v>
      </c>
      <c r="BM2225">
        <v>84.976123999999999</v>
      </c>
      <c r="BN2225">
        <v>81.504212999999993</v>
      </c>
      <c r="BO2225">
        <v>78.396067000000002</v>
      </c>
      <c r="BP2225">
        <v>75.849718999999993</v>
      </c>
      <c r="BQ2225">
        <v>74.043538999999996</v>
      </c>
      <c r="BR2225">
        <v>72.702247</v>
      </c>
      <c r="BS2225">
        <v>-335.79070000000002</v>
      </c>
      <c r="BT2225">
        <v>-31.24532</v>
      </c>
      <c r="BU2225">
        <v>-12.544549999999999</v>
      </c>
      <c r="BV2225">
        <v>-16.813580000000002</v>
      </c>
      <c r="BW2225">
        <v>139.85169999999999</v>
      </c>
      <c r="BX2225">
        <v>73.655869999999993</v>
      </c>
      <c r="BY2225">
        <v>171.17740000000001</v>
      </c>
      <c r="BZ2225">
        <v>35.835039999999999</v>
      </c>
      <c r="CA2225">
        <v>-285.7824</v>
      </c>
      <c r="CB2225">
        <v>-354.2901</v>
      </c>
      <c r="CC2225">
        <v>-591.8329</v>
      </c>
      <c r="CD2225">
        <v>-577.85</v>
      </c>
      <c r="CE2225">
        <v>-326.10890000000001</v>
      </c>
      <c r="CF2225">
        <v>-331.91640000000001</v>
      </c>
      <c r="CG2225">
        <v>-152.55930000000001</v>
      </c>
      <c r="CH2225">
        <v>-71.912000000000006</v>
      </c>
      <c r="CI2225">
        <v>-27.144390000000001</v>
      </c>
      <c r="CJ2225">
        <v>109.0193</v>
      </c>
      <c r="CK2225">
        <v>3517.741</v>
      </c>
      <c r="CL2225">
        <v>-92.719179999999994</v>
      </c>
      <c r="CM2225">
        <v>63.182600000000001</v>
      </c>
      <c r="CN2225">
        <v>-13.64303</v>
      </c>
      <c r="CO2225">
        <v>-160.41739999999999</v>
      </c>
      <c r="CP2225">
        <v>-110.04510000000001</v>
      </c>
      <c r="CQ2225">
        <v>1161.7190000000001</v>
      </c>
      <c r="CR2225">
        <v>436.88720000000001</v>
      </c>
      <c r="CS2225">
        <v>461.61799999999999</v>
      </c>
      <c r="CT2225">
        <v>386.97980000000001</v>
      </c>
      <c r="CU2225">
        <v>368.90949999999998</v>
      </c>
      <c r="CV2225">
        <v>407.43979999999999</v>
      </c>
      <c r="CW2225">
        <v>337.7475</v>
      </c>
      <c r="CX2225">
        <v>379.21679999999998</v>
      </c>
      <c r="CY2225">
        <v>448.71800000000002</v>
      </c>
      <c r="CZ2225">
        <v>699.9819</v>
      </c>
      <c r="DA2225">
        <v>846.62800000000004</v>
      </c>
      <c r="DB2225">
        <v>833.05679999999995</v>
      </c>
      <c r="DC2225">
        <v>886.77049999999997</v>
      </c>
      <c r="DD2225">
        <v>937.68870000000004</v>
      </c>
      <c r="DE2225">
        <v>1131.02</v>
      </c>
      <c r="DF2225">
        <v>1262.23</v>
      </c>
      <c r="DG2225">
        <v>1306.059</v>
      </c>
      <c r="DH2225">
        <v>1354.73</v>
      </c>
      <c r="DI2225">
        <v>1405.126</v>
      </c>
      <c r="DJ2225">
        <v>1617.731</v>
      </c>
      <c r="DK2225">
        <v>1621.9929999999999</v>
      </c>
      <c r="DL2225">
        <v>1186.3340000000001</v>
      </c>
      <c r="DM2225">
        <v>1094.6849999999999</v>
      </c>
      <c r="DN2225">
        <v>975.9588</v>
      </c>
      <c r="DO2225">
        <v>19</v>
      </c>
      <c r="DP2225">
        <v>19</v>
      </c>
    </row>
    <row r="2226" spans="1:120" hidden="1" x14ac:dyDescent="0.25">
      <c r="A2226" t="str">
        <f t="shared" si="34"/>
        <v>LCA-Greater Bay Area_All Elect_44448</v>
      </c>
      <c r="B2226" t="s">
        <v>62</v>
      </c>
      <c r="C2226" t="s">
        <v>209</v>
      </c>
      <c r="D2226" t="s">
        <v>36</v>
      </c>
      <c r="E2226" t="s">
        <v>61</v>
      </c>
      <c r="F2226" t="s">
        <v>61</v>
      </c>
      <c r="G2226" t="s">
        <v>61</v>
      </c>
      <c r="H2226" t="s">
        <v>61</v>
      </c>
      <c r="I2226" t="s">
        <v>61</v>
      </c>
      <c r="J2226" t="s">
        <v>61</v>
      </c>
      <c r="K2226" t="s">
        <v>190</v>
      </c>
      <c r="L2226" s="18">
        <v>44448</v>
      </c>
      <c r="M2226">
        <v>19</v>
      </c>
      <c r="N2226">
        <v>19</v>
      </c>
      <c r="O2226" t="s">
        <v>258</v>
      </c>
      <c r="P2226">
        <v>181</v>
      </c>
      <c r="Q2226">
        <v>179</v>
      </c>
      <c r="R2226">
        <v>0</v>
      </c>
      <c r="S2226">
        <v>0</v>
      </c>
      <c r="T2226">
        <v>0</v>
      </c>
      <c r="U2226">
        <v>0</v>
      </c>
      <c r="V2226">
        <v>0</v>
      </c>
      <c r="W2226">
        <v>7430.1668</v>
      </c>
      <c r="X2226">
        <v>7347.4892</v>
      </c>
      <c r="Y2226">
        <v>7376.3136999999997</v>
      </c>
      <c r="Z2226">
        <v>7368.6516000000001</v>
      </c>
      <c r="AA2226">
        <v>7566.3602000000001</v>
      </c>
      <c r="AB2226">
        <v>8326.0617000000002</v>
      </c>
      <c r="AC2226">
        <v>9643.0295999999998</v>
      </c>
      <c r="AD2226">
        <v>11163.271000000001</v>
      </c>
      <c r="AE2226">
        <v>12850.487999999999</v>
      </c>
      <c r="AF2226">
        <v>14268.009</v>
      </c>
      <c r="AG2226">
        <v>16190.489</v>
      </c>
      <c r="AH2226">
        <v>17617.134999999998</v>
      </c>
      <c r="AI2226">
        <v>18328.77</v>
      </c>
      <c r="AJ2226">
        <v>18937.847000000002</v>
      </c>
      <c r="AK2226">
        <v>19437</v>
      </c>
      <c r="AL2226">
        <v>19562.404999999999</v>
      </c>
      <c r="AM2226">
        <v>20103.356</v>
      </c>
      <c r="AN2226">
        <v>19920.23</v>
      </c>
      <c r="AO2226">
        <v>17644.64</v>
      </c>
      <c r="AP2226">
        <v>17069.507000000001</v>
      </c>
      <c r="AQ2226">
        <v>14223.55</v>
      </c>
      <c r="AR2226">
        <v>10881.514999999999</v>
      </c>
      <c r="AS2226">
        <v>9104.1306000000004</v>
      </c>
      <c r="AT2226">
        <v>7997.1082999999999</v>
      </c>
      <c r="AU2226">
        <v>63.703910999999998</v>
      </c>
      <c r="AV2226">
        <v>63.972067000000003</v>
      </c>
      <c r="AW2226">
        <v>62.776536</v>
      </c>
      <c r="AX2226">
        <v>62.011172999999999</v>
      </c>
      <c r="AY2226">
        <v>61.902234999999997</v>
      </c>
      <c r="AZ2226">
        <v>61.765363000000001</v>
      </c>
      <c r="BA2226">
        <v>61.877094999999997</v>
      </c>
      <c r="BB2226">
        <v>61.617317999999997</v>
      </c>
      <c r="BC2226">
        <v>63.762569999999997</v>
      </c>
      <c r="BD2226">
        <v>66.986034000000004</v>
      </c>
      <c r="BE2226">
        <v>70.276535999999993</v>
      </c>
      <c r="BF2226">
        <v>72.662011000000007</v>
      </c>
      <c r="BG2226">
        <v>75.502792999999997</v>
      </c>
      <c r="BH2226">
        <v>77.201116999999996</v>
      </c>
      <c r="BI2226">
        <v>78.555865999999995</v>
      </c>
      <c r="BJ2226">
        <v>78.329609000000005</v>
      </c>
      <c r="BK2226">
        <v>77.874302</v>
      </c>
      <c r="BL2226">
        <v>75.918993999999998</v>
      </c>
      <c r="BM2226">
        <v>72.662011000000007</v>
      </c>
      <c r="BN2226">
        <v>68.835195999999996</v>
      </c>
      <c r="BO2226">
        <v>66.357541999999995</v>
      </c>
      <c r="BP2226">
        <v>64.681563999999995</v>
      </c>
      <c r="BQ2226">
        <v>64.019553000000002</v>
      </c>
      <c r="BR2226">
        <v>63.114525</v>
      </c>
      <c r="BS2226">
        <v>7.4990319999999997</v>
      </c>
      <c r="BT2226">
        <v>101.2375</v>
      </c>
      <c r="BU2226">
        <v>-6.4616790000000002</v>
      </c>
      <c r="BV2226">
        <v>59.328020000000002</v>
      </c>
      <c r="BW2226">
        <v>174.51769999999999</v>
      </c>
      <c r="BX2226">
        <v>139.92619999999999</v>
      </c>
      <c r="BY2226">
        <v>146.42140000000001</v>
      </c>
      <c r="BZ2226">
        <v>-112.508</v>
      </c>
      <c r="CA2226">
        <v>-288.80500000000001</v>
      </c>
      <c r="CB2226">
        <v>-253.0506</v>
      </c>
      <c r="CC2226">
        <v>-657.73450000000003</v>
      </c>
      <c r="CD2226">
        <v>-832.90350000000001</v>
      </c>
      <c r="CE2226">
        <v>-857.08979999999997</v>
      </c>
      <c r="CF2226">
        <v>-949.46820000000002</v>
      </c>
      <c r="CG2226">
        <v>-957.97860000000003</v>
      </c>
      <c r="CH2226">
        <v>-850.14059999999995</v>
      </c>
      <c r="CI2226">
        <v>-1033.559</v>
      </c>
      <c r="CJ2226">
        <v>-603.7355</v>
      </c>
      <c r="CK2226">
        <v>1365.9290000000001</v>
      </c>
      <c r="CL2226">
        <v>220.745</v>
      </c>
      <c r="CM2226">
        <v>98.137249999999995</v>
      </c>
      <c r="CN2226">
        <v>-47.654049999999998</v>
      </c>
      <c r="CO2226">
        <v>-140.99440000000001</v>
      </c>
      <c r="CP2226">
        <v>4.130757</v>
      </c>
      <c r="CQ2226">
        <v>3937.3240000000001</v>
      </c>
      <c r="CR2226">
        <v>2955.5349999999999</v>
      </c>
      <c r="CS2226">
        <v>1493.798</v>
      </c>
      <c r="CT2226">
        <v>1085.8420000000001</v>
      </c>
      <c r="CU2226">
        <v>1251.049</v>
      </c>
      <c r="CV2226">
        <v>1289.7180000000001</v>
      </c>
      <c r="CW2226">
        <v>1321.1980000000001</v>
      </c>
      <c r="CX2226">
        <v>1046.759</v>
      </c>
      <c r="CY2226">
        <v>1812.2619999999999</v>
      </c>
      <c r="CZ2226">
        <v>2129.4699999999998</v>
      </c>
      <c r="DA2226">
        <v>4142.317</v>
      </c>
      <c r="DB2226">
        <v>5087.9979999999996</v>
      </c>
      <c r="DC2226">
        <v>5997.14</v>
      </c>
      <c r="DD2226">
        <v>8095.6390000000001</v>
      </c>
      <c r="DE2226">
        <v>9881.1460000000006</v>
      </c>
      <c r="DF2226">
        <v>11393.41</v>
      </c>
      <c r="DG2226">
        <v>13452.94</v>
      </c>
      <c r="DH2226">
        <v>14573.17</v>
      </c>
      <c r="DI2226">
        <v>16680.09</v>
      </c>
      <c r="DJ2226">
        <v>17909.419999999998</v>
      </c>
      <c r="DK2226">
        <v>19004.37</v>
      </c>
      <c r="DL2226">
        <v>16198.7</v>
      </c>
      <c r="DM2226">
        <v>10045.549999999999</v>
      </c>
      <c r="DN2226">
        <v>7273.84</v>
      </c>
      <c r="DO2226">
        <v>19</v>
      </c>
      <c r="DP2226">
        <v>19</v>
      </c>
    </row>
    <row r="2227" spans="1:120" hidden="1" x14ac:dyDescent="0.25">
      <c r="A2227" t="str">
        <f t="shared" si="34"/>
        <v>sublap_id-SLAP_PGF1_All Elect_44448</v>
      </c>
      <c r="B2227" t="s">
        <v>62</v>
      </c>
      <c r="C2227" t="s">
        <v>289</v>
      </c>
      <c r="D2227" t="s">
        <v>61</v>
      </c>
      <c r="E2227" t="s">
        <v>290</v>
      </c>
      <c r="F2227" t="s">
        <v>61</v>
      </c>
      <c r="G2227" t="s">
        <v>61</v>
      </c>
      <c r="H2227" t="s">
        <v>61</v>
      </c>
      <c r="I2227" t="s">
        <v>61</v>
      </c>
      <c r="J2227" t="s">
        <v>61</v>
      </c>
      <c r="K2227" t="s">
        <v>190</v>
      </c>
      <c r="L2227" s="18">
        <v>44448</v>
      </c>
      <c r="M2227">
        <v>19</v>
      </c>
      <c r="N2227">
        <v>19</v>
      </c>
      <c r="O2227" t="s">
        <v>258</v>
      </c>
      <c r="P2227">
        <v>92</v>
      </c>
      <c r="Q2227">
        <v>91</v>
      </c>
      <c r="R2227">
        <v>0</v>
      </c>
      <c r="S2227">
        <v>0</v>
      </c>
      <c r="T2227">
        <v>0</v>
      </c>
      <c r="U2227">
        <v>0</v>
      </c>
      <c r="V2227">
        <v>0</v>
      </c>
      <c r="W2227">
        <v>2947.5976000000001</v>
      </c>
      <c r="X2227">
        <v>2799.7</v>
      </c>
      <c r="Y2227">
        <v>2756.1046999999999</v>
      </c>
      <c r="Z2227">
        <v>2749.8485000000001</v>
      </c>
      <c r="AA2227">
        <v>2715.8209999999999</v>
      </c>
      <c r="AB2227">
        <v>2902.2865999999999</v>
      </c>
      <c r="AC2227">
        <v>3109.2764999999999</v>
      </c>
      <c r="AD2227">
        <v>3870.4521</v>
      </c>
      <c r="AE2227">
        <v>4796.4402</v>
      </c>
      <c r="AF2227">
        <v>5248.2861000000003</v>
      </c>
      <c r="AG2227">
        <v>5612.7744000000002</v>
      </c>
      <c r="AH2227">
        <v>5884.4120000000003</v>
      </c>
      <c r="AI2227">
        <v>6089.5092999999997</v>
      </c>
      <c r="AJ2227">
        <v>6235.6139000000003</v>
      </c>
      <c r="AK2227">
        <v>6400.4385000000002</v>
      </c>
      <c r="AL2227">
        <v>6541.8798999999999</v>
      </c>
      <c r="AM2227">
        <v>6615.3252000000002</v>
      </c>
      <c r="AN2227">
        <v>5431.6067000000003</v>
      </c>
      <c r="AO2227">
        <v>4406.7345999999998</v>
      </c>
      <c r="AP2227">
        <v>5456.4058999999997</v>
      </c>
      <c r="AQ2227">
        <v>5670.6337000000003</v>
      </c>
      <c r="AR2227">
        <v>4402.6945999999998</v>
      </c>
      <c r="AS2227">
        <v>3507.7617</v>
      </c>
      <c r="AT2227">
        <v>3107.3384000000001</v>
      </c>
      <c r="AU2227">
        <v>87.170330000000007</v>
      </c>
      <c r="AV2227">
        <v>83.890110000000007</v>
      </c>
      <c r="AW2227">
        <v>81.917581999999996</v>
      </c>
      <c r="AX2227">
        <v>80.890110000000007</v>
      </c>
      <c r="AY2227">
        <v>78.120879000000002</v>
      </c>
      <c r="AZ2227">
        <v>76.181319000000002</v>
      </c>
      <c r="BA2227">
        <v>75.164834999999997</v>
      </c>
      <c r="BB2227">
        <v>74.703297000000006</v>
      </c>
      <c r="BC2227">
        <v>77.054945000000004</v>
      </c>
      <c r="BD2227">
        <v>81.093406999999999</v>
      </c>
      <c r="BE2227">
        <v>87.994505000000004</v>
      </c>
      <c r="BF2227">
        <v>92.505494999999996</v>
      </c>
      <c r="BG2227">
        <v>96.945054999999996</v>
      </c>
      <c r="BH2227">
        <v>99.857142999999994</v>
      </c>
      <c r="BI2227">
        <v>102.30768999999999</v>
      </c>
      <c r="BJ2227">
        <v>103.76374</v>
      </c>
      <c r="BK2227">
        <v>104.56044</v>
      </c>
      <c r="BL2227">
        <v>104.81319000000001</v>
      </c>
      <c r="BM2227">
        <v>104.13736</v>
      </c>
      <c r="BN2227">
        <v>101.52198</v>
      </c>
      <c r="BO2227">
        <v>98.478021999999996</v>
      </c>
      <c r="BP2227">
        <v>94.137362999999993</v>
      </c>
      <c r="BQ2227">
        <v>90.813186999999999</v>
      </c>
      <c r="BR2227">
        <v>87.967033000000001</v>
      </c>
      <c r="BS2227">
        <v>-401.05900000000003</v>
      </c>
      <c r="BT2227">
        <v>66.22672</v>
      </c>
      <c r="BU2227">
        <v>76.721180000000004</v>
      </c>
      <c r="BV2227">
        <v>46.822749999999999</v>
      </c>
      <c r="BW2227">
        <v>81.255290000000002</v>
      </c>
      <c r="BX2227">
        <v>86.419790000000006</v>
      </c>
      <c r="BY2227">
        <v>119.7551</v>
      </c>
      <c r="BZ2227">
        <v>-41.047939999999997</v>
      </c>
      <c r="CA2227">
        <v>-167.73169999999999</v>
      </c>
      <c r="CB2227">
        <v>-173.97819999999999</v>
      </c>
      <c r="CC2227">
        <v>-134.66800000000001</v>
      </c>
      <c r="CD2227">
        <v>-107.13500000000001</v>
      </c>
      <c r="CE2227">
        <v>-30.231269999999999</v>
      </c>
      <c r="CF2227">
        <v>-25.594380000000001</v>
      </c>
      <c r="CG2227">
        <v>-34.364260000000002</v>
      </c>
      <c r="CH2227">
        <v>-134.95050000000001</v>
      </c>
      <c r="CI2227">
        <v>-189.2671</v>
      </c>
      <c r="CJ2227">
        <v>939.3895</v>
      </c>
      <c r="CK2227">
        <v>1766.3</v>
      </c>
      <c r="CL2227">
        <v>502.74189999999999</v>
      </c>
      <c r="CM2227">
        <v>-107.00020000000001</v>
      </c>
      <c r="CN2227">
        <v>-113.8746</v>
      </c>
      <c r="CO2227">
        <v>-208.1618</v>
      </c>
      <c r="CP2227">
        <v>-167.13759999999999</v>
      </c>
      <c r="CQ2227">
        <v>5353.39</v>
      </c>
      <c r="CR2227">
        <v>648.94979999999998</v>
      </c>
      <c r="CS2227">
        <v>614.58159999999998</v>
      </c>
      <c r="CT2227">
        <v>551.98019999999997</v>
      </c>
      <c r="CU2227">
        <v>560.26059999999995</v>
      </c>
      <c r="CV2227">
        <v>849.6268</v>
      </c>
      <c r="CW2227">
        <v>351.09300000000002</v>
      </c>
      <c r="CX2227">
        <v>597.23389999999995</v>
      </c>
      <c r="CY2227">
        <v>712.91070000000002</v>
      </c>
      <c r="CZ2227">
        <v>732.08839999999998</v>
      </c>
      <c r="DA2227">
        <v>1278.22</v>
      </c>
      <c r="DB2227">
        <v>1031.4190000000001</v>
      </c>
      <c r="DC2227">
        <v>1267.519</v>
      </c>
      <c r="DD2227">
        <v>1119.0409999999999</v>
      </c>
      <c r="DE2227">
        <v>1194.152</v>
      </c>
      <c r="DF2227">
        <v>1229.039</v>
      </c>
      <c r="DG2227">
        <v>1490.7080000000001</v>
      </c>
      <c r="DH2227">
        <v>1629.46</v>
      </c>
      <c r="DI2227">
        <v>1866.4929999999999</v>
      </c>
      <c r="DJ2227">
        <v>2832.3139999999999</v>
      </c>
      <c r="DK2227">
        <v>2756.723</v>
      </c>
      <c r="DL2227">
        <v>2842.5279999999998</v>
      </c>
      <c r="DM2227">
        <v>2994.3249999999998</v>
      </c>
      <c r="DN2227">
        <v>2823.9450000000002</v>
      </c>
      <c r="DO2227">
        <v>19</v>
      </c>
      <c r="DP2227">
        <v>19</v>
      </c>
    </row>
    <row r="2228" spans="1:120" hidden="1" x14ac:dyDescent="0.25">
      <c r="A2228" t="str">
        <f t="shared" si="34"/>
        <v>LCA-Stockton_All Elect_44448</v>
      </c>
      <c r="B2228" t="s">
        <v>62</v>
      </c>
      <c r="C2228" t="s">
        <v>213</v>
      </c>
      <c r="D2228" t="s">
        <v>39</v>
      </c>
      <c r="E2228" t="s">
        <v>61</v>
      </c>
      <c r="F2228" t="s">
        <v>61</v>
      </c>
      <c r="G2228" t="s">
        <v>61</v>
      </c>
      <c r="H2228" t="s">
        <v>61</v>
      </c>
      <c r="I2228" t="s">
        <v>61</v>
      </c>
      <c r="J2228" t="s">
        <v>61</v>
      </c>
      <c r="K2228" t="s">
        <v>190</v>
      </c>
      <c r="L2228" s="18">
        <v>44448</v>
      </c>
      <c r="M2228">
        <v>19</v>
      </c>
      <c r="N2228">
        <v>19</v>
      </c>
      <c r="O2228" t="s">
        <v>258</v>
      </c>
      <c r="P2228">
        <v>35</v>
      </c>
      <c r="Q2228">
        <v>34</v>
      </c>
      <c r="R2228">
        <v>0</v>
      </c>
      <c r="S2228">
        <v>0</v>
      </c>
      <c r="T2228">
        <v>0</v>
      </c>
      <c r="U2228">
        <v>0</v>
      </c>
      <c r="V2228">
        <v>0</v>
      </c>
      <c r="W2228">
        <v>1066.6400000000001</v>
      </c>
      <c r="X2228">
        <v>1039.5587</v>
      </c>
      <c r="Y2228">
        <v>1043.6310000000001</v>
      </c>
      <c r="Z2228">
        <v>1020.2459</v>
      </c>
      <c r="AA2228">
        <v>1096.5047</v>
      </c>
      <c r="AB2228">
        <v>1332.2811999999999</v>
      </c>
      <c r="AC2228">
        <v>1554.8359</v>
      </c>
      <c r="AD2228">
        <v>1946.3190999999999</v>
      </c>
      <c r="AE2228">
        <v>2226.5115999999998</v>
      </c>
      <c r="AF2228">
        <v>2061.8375999999998</v>
      </c>
      <c r="AG2228">
        <v>2138.9674</v>
      </c>
      <c r="AH2228">
        <v>2447.7743999999998</v>
      </c>
      <c r="AI2228">
        <v>2570.1313</v>
      </c>
      <c r="AJ2228">
        <v>2570.0140000000001</v>
      </c>
      <c r="AK2228">
        <v>2644.7251000000001</v>
      </c>
      <c r="AL2228">
        <v>2606.0115000000001</v>
      </c>
      <c r="AM2228">
        <v>2661.6624999999999</v>
      </c>
      <c r="AN2228">
        <v>2461.7393999999999</v>
      </c>
      <c r="AO2228">
        <v>2195.5695999999998</v>
      </c>
      <c r="AP2228">
        <v>2365.5974999999999</v>
      </c>
      <c r="AQ2228">
        <v>1855.4014999999999</v>
      </c>
      <c r="AR2228">
        <v>1484.4395999999999</v>
      </c>
      <c r="AS2228">
        <v>1241.5528999999999</v>
      </c>
      <c r="AT2228">
        <v>1239.7525000000001</v>
      </c>
      <c r="AU2228">
        <v>78.470588000000006</v>
      </c>
      <c r="AV2228">
        <v>77.882352999999995</v>
      </c>
      <c r="AW2228">
        <v>76.294117999999997</v>
      </c>
      <c r="AX2228">
        <v>74.882352999999995</v>
      </c>
      <c r="AY2228">
        <v>74.882352999999995</v>
      </c>
      <c r="AZ2228">
        <v>73.558824000000001</v>
      </c>
      <c r="BA2228">
        <v>72.235293999999996</v>
      </c>
      <c r="BB2228">
        <v>72.235293999999996</v>
      </c>
      <c r="BC2228">
        <v>72.588234999999997</v>
      </c>
      <c r="BD2228">
        <v>77.088234999999997</v>
      </c>
      <c r="BE2228">
        <v>82.911765000000003</v>
      </c>
      <c r="BF2228">
        <v>87.5</v>
      </c>
      <c r="BG2228">
        <v>91.323528999999994</v>
      </c>
      <c r="BH2228">
        <v>93.235293999999996</v>
      </c>
      <c r="BI2228">
        <v>95.529411999999994</v>
      </c>
      <c r="BJ2228">
        <v>96.676471000000006</v>
      </c>
      <c r="BK2228">
        <v>95.088234999999997</v>
      </c>
      <c r="BL2228">
        <v>92.264706000000004</v>
      </c>
      <c r="BM2228">
        <v>89.588234999999997</v>
      </c>
      <c r="BN2228">
        <v>85.588234999999997</v>
      </c>
      <c r="BO2228">
        <v>81.852941000000001</v>
      </c>
      <c r="BP2228">
        <v>79.205882000000003</v>
      </c>
      <c r="BQ2228">
        <v>77.882352999999995</v>
      </c>
      <c r="BR2228">
        <v>76.882352999999995</v>
      </c>
      <c r="BS2228">
        <v>179.68090000000001</v>
      </c>
      <c r="BT2228">
        <v>229.49340000000001</v>
      </c>
      <c r="BU2228">
        <v>201.4881</v>
      </c>
      <c r="BV2228">
        <v>171.34450000000001</v>
      </c>
      <c r="BW2228">
        <v>149.09010000000001</v>
      </c>
      <c r="BX2228">
        <v>65.16628</v>
      </c>
      <c r="BY2228">
        <v>3.2731599999999998</v>
      </c>
      <c r="BZ2228">
        <v>-137.2159</v>
      </c>
      <c r="CA2228">
        <v>-195.75129999999999</v>
      </c>
      <c r="CB2228">
        <v>29.049330000000001</v>
      </c>
      <c r="CC2228">
        <v>24.288319999999999</v>
      </c>
      <c r="CD2228">
        <v>2.813364</v>
      </c>
      <c r="CE2228">
        <v>9.7847919999999995</v>
      </c>
      <c r="CF2228">
        <v>47.565300000000001</v>
      </c>
      <c r="CG2228">
        <v>38.805070000000001</v>
      </c>
      <c r="CH2228">
        <v>86.026340000000005</v>
      </c>
      <c r="CI2228">
        <v>74.502170000000007</v>
      </c>
      <c r="CJ2228">
        <v>202.42189999999999</v>
      </c>
      <c r="CK2228">
        <v>406.4117</v>
      </c>
      <c r="CL2228">
        <v>156.7818</v>
      </c>
      <c r="CM2228">
        <v>216.8322</v>
      </c>
      <c r="CN2228">
        <v>163.42959999999999</v>
      </c>
      <c r="CO2228">
        <v>122.127</v>
      </c>
      <c r="CP2228">
        <v>9.4011940000000003</v>
      </c>
      <c r="CQ2228">
        <v>1508.8119999999999</v>
      </c>
      <c r="CR2228">
        <v>1005.879</v>
      </c>
      <c r="CS2228">
        <v>1180.3869999999999</v>
      </c>
      <c r="CT2228">
        <v>1218.903</v>
      </c>
      <c r="CU2228">
        <v>1344.7660000000001</v>
      </c>
      <c r="CV2228">
        <v>637.39689999999996</v>
      </c>
      <c r="CW2228">
        <v>630.77800000000002</v>
      </c>
      <c r="CX2228">
        <v>1126.883</v>
      </c>
      <c r="CY2228">
        <v>763.1653</v>
      </c>
      <c r="CZ2228">
        <v>658.25580000000002</v>
      </c>
      <c r="DA2228">
        <v>1061.4949999999999</v>
      </c>
      <c r="DB2228">
        <v>814.54579999999999</v>
      </c>
      <c r="DC2228">
        <v>1144.124</v>
      </c>
      <c r="DD2228">
        <v>1736.7719999999999</v>
      </c>
      <c r="DE2228">
        <v>1363.607</v>
      </c>
      <c r="DF2228">
        <v>1189.9549999999999</v>
      </c>
      <c r="DG2228">
        <v>1237.8030000000001</v>
      </c>
      <c r="DH2228">
        <v>1451.116</v>
      </c>
      <c r="DI2228">
        <v>1433.1949999999999</v>
      </c>
      <c r="DJ2228">
        <v>1682.57</v>
      </c>
      <c r="DK2228">
        <v>1881.1130000000001</v>
      </c>
      <c r="DL2228">
        <v>1216.184</v>
      </c>
      <c r="DM2228">
        <v>1366.0909999999999</v>
      </c>
      <c r="DN2228">
        <v>1684.847</v>
      </c>
      <c r="DO2228">
        <v>19</v>
      </c>
      <c r="DP2228">
        <v>19</v>
      </c>
    </row>
    <row r="2229" spans="1:120" hidden="1" x14ac:dyDescent="0.25">
      <c r="A2229" t="str">
        <f t="shared" si="34"/>
        <v>LCA-Greater Fresno Area_All Elect_44448</v>
      </c>
      <c r="B2229" t="s">
        <v>62</v>
      </c>
      <c r="C2229" t="s">
        <v>224</v>
      </c>
      <c r="D2229" t="s">
        <v>182</v>
      </c>
      <c r="E2229" t="s">
        <v>61</v>
      </c>
      <c r="F2229" t="s">
        <v>61</v>
      </c>
      <c r="G2229" t="s">
        <v>61</v>
      </c>
      <c r="H2229" t="s">
        <v>61</v>
      </c>
      <c r="I2229" t="s">
        <v>61</v>
      </c>
      <c r="J2229" t="s">
        <v>61</v>
      </c>
      <c r="K2229" t="s">
        <v>190</v>
      </c>
      <c r="L2229" s="18">
        <v>44448</v>
      </c>
      <c r="M2229">
        <v>19</v>
      </c>
      <c r="N2229">
        <v>19</v>
      </c>
      <c r="O2229" t="s">
        <v>258</v>
      </c>
      <c r="P2229">
        <v>90</v>
      </c>
      <c r="Q2229">
        <v>89</v>
      </c>
      <c r="R2229">
        <v>0</v>
      </c>
      <c r="S2229">
        <v>0</v>
      </c>
      <c r="T2229">
        <v>0</v>
      </c>
      <c r="U2229">
        <v>0</v>
      </c>
      <c r="V2229">
        <v>0</v>
      </c>
      <c r="W2229">
        <v>2920.4884000000002</v>
      </c>
      <c r="X2229">
        <v>2771.3816000000002</v>
      </c>
      <c r="Y2229">
        <v>2726.4407999999999</v>
      </c>
      <c r="Z2229">
        <v>2719.5358999999999</v>
      </c>
      <c r="AA2229">
        <v>2684.7719999999999</v>
      </c>
      <c r="AB2229">
        <v>2869.3011000000001</v>
      </c>
      <c r="AC2229">
        <v>3072.2966000000001</v>
      </c>
      <c r="AD2229">
        <v>3825.0828999999999</v>
      </c>
      <c r="AE2229">
        <v>4671.4096</v>
      </c>
      <c r="AF2229">
        <v>5123.7298000000001</v>
      </c>
      <c r="AG2229">
        <v>5465.1701000000003</v>
      </c>
      <c r="AH2229">
        <v>5731.5752000000002</v>
      </c>
      <c r="AI2229">
        <v>5932.1922000000004</v>
      </c>
      <c r="AJ2229">
        <v>6072.5078000000003</v>
      </c>
      <c r="AK2229">
        <v>6238.2221</v>
      </c>
      <c r="AL2229">
        <v>6372.3766999999998</v>
      </c>
      <c r="AM2229">
        <v>6445.2331999999997</v>
      </c>
      <c r="AN2229">
        <v>5266.9288999999999</v>
      </c>
      <c r="AO2229">
        <v>4310.4492</v>
      </c>
      <c r="AP2229">
        <v>5281.8645999999999</v>
      </c>
      <c r="AQ2229">
        <v>5529.7177000000001</v>
      </c>
      <c r="AR2229">
        <v>4307.9858000000004</v>
      </c>
      <c r="AS2229">
        <v>3469.5443</v>
      </c>
      <c r="AT2229">
        <v>3080.8344999999999</v>
      </c>
      <c r="AU2229">
        <v>87.151685000000001</v>
      </c>
      <c r="AV2229">
        <v>83.876403999999994</v>
      </c>
      <c r="AW2229">
        <v>81.904494</v>
      </c>
      <c r="AX2229">
        <v>80.876403999999994</v>
      </c>
      <c r="AY2229">
        <v>78.112359999999995</v>
      </c>
      <c r="AZ2229">
        <v>76.174156999999994</v>
      </c>
      <c r="BA2229">
        <v>75.157302999999999</v>
      </c>
      <c r="BB2229">
        <v>74.696629000000001</v>
      </c>
      <c r="BC2229">
        <v>77.044944000000001</v>
      </c>
      <c r="BD2229">
        <v>81.084270000000004</v>
      </c>
      <c r="BE2229">
        <v>87.983146000000005</v>
      </c>
      <c r="BF2229">
        <v>92.494382000000002</v>
      </c>
      <c r="BG2229">
        <v>96.932584000000006</v>
      </c>
      <c r="BH2229">
        <v>99.842697000000001</v>
      </c>
      <c r="BI2229">
        <v>102.29213</v>
      </c>
      <c r="BJ2229">
        <v>103.74719</v>
      </c>
      <c r="BK2229">
        <v>104.53933000000001</v>
      </c>
      <c r="BL2229">
        <v>104.78652</v>
      </c>
      <c r="BM2229">
        <v>104.10674</v>
      </c>
      <c r="BN2229">
        <v>101.48876</v>
      </c>
      <c r="BO2229">
        <v>98.443820000000002</v>
      </c>
      <c r="BP2229">
        <v>94.106741999999997</v>
      </c>
      <c r="BQ2229">
        <v>90.786517000000003</v>
      </c>
      <c r="BR2229">
        <v>87.943820000000002</v>
      </c>
      <c r="BS2229">
        <v>-401.74009999999998</v>
      </c>
      <c r="BT2229">
        <v>63.392209999999999</v>
      </c>
      <c r="BU2229">
        <v>72.117769999999993</v>
      </c>
      <c r="BV2229">
        <v>44.122059999999998</v>
      </c>
      <c r="BW2229">
        <v>81.275899999999993</v>
      </c>
      <c r="BX2229">
        <v>82.795339999999996</v>
      </c>
      <c r="BY2229">
        <v>115.5707</v>
      </c>
      <c r="BZ2229">
        <v>-45.813330000000001</v>
      </c>
      <c r="CA2229">
        <v>-151.76400000000001</v>
      </c>
      <c r="CB2229">
        <v>-172.1283</v>
      </c>
      <c r="CC2229">
        <v>-127.2358</v>
      </c>
      <c r="CD2229">
        <v>-100.6306</v>
      </c>
      <c r="CE2229">
        <v>-28.218879999999999</v>
      </c>
      <c r="CF2229">
        <v>-24.881250000000001</v>
      </c>
      <c r="CG2229">
        <v>-37.53246</v>
      </c>
      <c r="CH2229">
        <v>-132.32730000000001</v>
      </c>
      <c r="CI2229">
        <v>-183.54689999999999</v>
      </c>
      <c r="CJ2229">
        <v>944.3288</v>
      </c>
      <c r="CK2229">
        <v>1709.845</v>
      </c>
      <c r="CL2229">
        <v>531.45680000000004</v>
      </c>
      <c r="CM2229">
        <v>-102.2264</v>
      </c>
      <c r="CN2229">
        <v>-104.1199</v>
      </c>
      <c r="CO2229">
        <v>-205.74809999999999</v>
      </c>
      <c r="CP2229">
        <v>-168.1156</v>
      </c>
      <c r="CQ2229">
        <v>5354.107</v>
      </c>
      <c r="CR2229">
        <v>646.9529</v>
      </c>
      <c r="CS2229">
        <v>609.83489999999995</v>
      </c>
      <c r="CT2229">
        <v>548.8329</v>
      </c>
      <c r="CU2229">
        <v>557.7364</v>
      </c>
      <c r="CV2229">
        <v>846.82339999999999</v>
      </c>
      <c r="CW2229">
        <v>347.83600000000001</v>
      </c>
      <c r="CX2229">
        <v>593.23299999999995</v>
      </c>
      <c r="CY2229">
        <v>691.02179999999998</v>
      </c>
      <c r="CZ2229">
        <v>721.93209999999999</v>
      </c>
      <c r="DA2229">
        <v>1271.519</v>
      </c>
      <c r="DB2229">
        <v>1026.5329999999999</v>
      </c>
      <c r="DC2229">
        <v>1263.1010000000001</v>
      </c>
      <c r="DD2229">
        <v>1113.1379999999999</v>
      </c>
      <c r="DE2229">
        <v>1189.9459999999999</v>
      </c>
      <c r="DF2229">
        <v>1225.4590000000001</v>
      </c>
      <c r="DG2229">
        <v>1488.2850000000001</v>
      </c>
      <c r="DH2229">
        <v>1626.8240000000001</v>
      </c>
      <c r="DI2229">
        <v>1864.5319999999999</v>
      </c>
      <c r="DJ2229">
        <v>2823.3389999999999</v>
      </c>
      <c r="DK2229">
        <v>2732.7</v>
      </c>
      <c r="DL2229">
        <v>2836.1109999999999</v>
      </c>
      <c r="DM2229">
        <v>2995.2629999999999</v>
      </c>
      <c r="DN2229">
        <v>2824.9450000000002</v>
      </c>
      <c r="DO2229">
        <v>19</v>
      </c>
      <c r="DP2229">
        <v>19</v>
      </c>
    </row>
    <row r="2230" spans="1:120" hidden="1" x14ac:dyDescent="0.25">
      <c r="A2230" t="str">
        <f t="shared" si="34"/>
        <v>sublap_id-SLAP_PGNB_All Elect_44448</v>
      </c>
      <c r="B2230" t="s">
        <v>62</v>
      </c>
      <c r="C2230" t="s">
        <v>295</v>
      </c>
      <c r="D2230" t="s">
        <v>61</v>
      </c>
      <c r="E2230" t="s">
        <v>296</v>
      </c>
      <c r="F2230" t="s">
        <v>61</v>
      </c>
      <c r="G2230" t="s">
        <v>61</v>
      </c>
      <c r="H2230" t="s">
        <v>61</v>
      </c>
      <c r="I2230" t="s">
        <v>61</v>
      </c>
      <c r="J2230" t="s">
        <v>61</v>
      </c>
      <c r="K2230" t="s">
        <v>190</v>
      </c>
      <c r="L2230" s="18">
        <v>44448</v>
      </c>
      <c r="M2230">
        <v>19</v>
      </c>
      <c r="N2230">
        <v>19</v>
      </c>
      <c r="O2230" t="s">
        <v>258</v>
      </c>
      <c r="P2230">
        <v>15</v>
      </c>
      <c r="Q2230">
        <v>15</v>
      </c>
      <c r="R2230">
        <v>0</v>
      </c>
      <c r="S2230">
        <v>0</v>
      </c>
      <c r="T2230">
        <v>0</v>
      </c>
      <c r="U2230">
        <v>0</v>
      </c>
      <c r="V2230">
        <v>0</v>
      </c>
      <c r="W2230">
        <v>218.22399999999999</v>
      </c>
      <c r="X2230">
        <v>210.67</v>
      </c>
      <c r="Y2230">
        <v>209.83600000000001</v>
      </c>
      <c r="Z2230">
        <v>223.33199999999999</v>
      </c>
      <c r="AA2230">
        <v>229.636</v>
      </c>
      <c r="AB2230">
        <v>253.58199999999999</v>
      </c>
      <c r="AC2230">
        <v>503.12400000000002</v>
      </c>
      <c r="AD2230">
        <v>497.89400000000001</v>
      </c>
      <c r="AE2230">
        <v>730.322</v>
      </c>
      <c r="AF2230">
        <v>564.35199999999998</v>
      </c>
      <c r="AG2230">
        <v>771.46799999999996</v>
      </c>
      <c r="AH2230">
        <v>851.45799999999997</v>
      </c>
      <c r="AI2230">
        <v>978.00800000000004</v>
      </c>
      <c r="AJ2230">
        <v>901.06799999999998</v>
      </c>
      <c r="AK2230">
        <v>1045.184</v>
      </c>
      <c r="AL2230">
        <v>1011.398</v>
      </c>
      <c r="AM2230">
        <v>1182.414</v>
      </c>
      <c r="AN2230">
        <v>1154.954</v>
      </c>
      <c r="AO2230">
        <v>807.94</v>
      </c>
      <c r="AP2230">
        <v>782.07399999999996</v>
      </c>
      <c r="AQ2230">
        <v>523.93399999999997</v>
      </c>
      <c r="AR2230">
        <v>305.04599999999999</v>
      </c>
      <c r="AS2230">
        <v>228.124</v>
      </c>
      <c r="AT2230">
        <v>210.226</v>
      </c>
      <c r="AU2230">
        <v>62.666666999999997</v>
      </c>
      <c r="AV2230">
        <v>62</v>
      </c>
      <c r="AW2230">
        <v>61</v>
      </c>
      <c r="AX2230">
        <v>60.166666999999997</v>
      </c>
      <c r="AY2230">
        <v>59.166666999999997</v>
      </c>
      <c r="AZ2230">
        <v>58.166666999999997</v>
      </c>
      <c r="BA2230">
        <v>58</v>
      </c>
      <c r="BB2230">
        <v>59.166666999999997</v>
      </c>
      <c r="BC2230">
        <v>61.166666999999997</v>
      </c>
      <c r="BD2230">
        <v>64</v>
      </c>
      <c r="BE2230">
        <v>68</v>
      </c>
      <c r="BF2230">
        <v>74</v>
      </c>
      <c r="BG2230">
        <v>77.833332999999996</v>
      </c>
      <c r="BH2230">
        <v>81.166667000000004</v>
      </c>
      <c r="BI2230">
        <v>85.166667000000004</v>
      </c>
      <c r="BJ2230">
        <v>85.833332999999996</v>
      </c>
      <c r="BK2230">
        <v>80.333332999999996</v>
      </c>
      <c r="BL2230">
        <v>75.833332999999996</v>
      </c>
      <c r="BM2230">
        <v>73.333332999999996</v>
      </c>
      <c r="BN2230">
        <v>70.5</v>
      </c>
      <c r="BO2230">
        <v>67.666667000000004</v>
      </c>
      <c r="BP2230">
        <v>65.166667000000004</v>
      </c>
      <c r="BQ2230">
        <v>64</v>
      </c>
      <c r="BR2230">
        <v>63.333333000000003</v>
      </c>
      <c r="BS2230">
        <v>-10.36157</v>
      </c>
      <c r="BT2230">
        <v>0.2445967</v>
      </c>
      <c r="BU2230">
        <v>2.7196400000000001</v>
      </c>
      <c r="BV2230">
        <v>4.5787820000000004</v>
      </c>
      <c r="BW2230">
        <v>3.3947479999999999</v>
      </c>
      <c r="BX2230">
        <v>2.69224</v>
      </c>
      <c r="BY2230">
        <v>-28.278289999999998</v>
      </c>
      <c r="BZ2230">
        <v>24.399270000000001</v>
      </c>
      <c r="CA2230">
        <v>-69.177229999999994</v>
      </c>
      <c r="CB2230">
        <v>47.532649999999997</v>
      </c>
      <c r="CC2230">
        <v>-55.775390000000002</v>
      </c>
      <c r="CD2230">
        <v>-10.50081</v>
      </c>
      <c r="CE2230">
        <v>-67.895409999999998</v>
      </c>
      <c r="CF2230">
        <v>25.611689999999999</v>
      </c>
      <c r="CG2230">
        <v>-11.87294</v>
      </c>
      <c r="CH2230">
        <v>3.0226639999999998</v>
      </c>
      <c r="CI2230">
        <v>-167.11269999999999</v>
      </c>
      <c r="CJ2230">
        <v>-160.25559999999999</v>
      </c>
      <c r="CK2230">
        <v>163.21279999999999</v>
      </c>
      <c r="CL2230">
        <v>50.397449999999999</v>
      </c>
      <c r="CM2230">
        <v>12.528879999999999</v>
      </c>
      <c r="CN2230">
        <v>8.8166519999999995</v>
      </c>
      <c r="CO2230">
        <v>2.7880609999999999</v>
      </c>
      <c r="CP2230">
        <v>7.106668</v>
      </c>
      <c r="CQ2230">
        <v>5.4130459999999996</v>
      </c>
      <c r="CR2230">
        <v>6.0763509999999998</v>
      </c>
      <c r="CS2230">
        <v>4.8551399999999996</v>
      </c>
      <c r="CT2230">
        <v>2.46645</v>
      </c>
      <c r="CU2230">
        <v>1.566184</v>
      </c>
      <c r="CV2230">
        <v>22.243120000000001</v>
      </c>
      <c r="CW2230">
        <v>37.638069999999999</v>
      </c>
      <c r="CX2230">
        <v>18.444240000000001</v>
      </c>
      <c r="CY2230">
        <v>182.4777</v>
      </c>
      <c r="CZ2230">
        <v>136.6429</v>
      </c>
      <c r="DA2230">
        <v>151.21729999999999</v>
      </c>
      <c r="DB2230">
        <v>270.25670000000002</v>
      </c>
      <c r="DC2230">
        <v>235.05250000000001</v>
      </c>
      <c r="DD2230">
        <v>258.43119999999999</v>
      </c>
      <c r="DE2230">
        <v>210.71379999999999</v>
      </c>
      <c r="DF2230">
        <v>250.82730000000001</v>
      </c>
      <c r="DG2230">
        <v>383.10520000000002</v>
      </c>
      <c r="DH2230">
        <v>333.63389999999998</v>
      </c>
      <c r="DI2230">
        <v>280.60320000000002</v>
      </c>
      <c r="DJ2230">
        <v>275.61360000000002</v>
      </c>
      <c r="DK2230">
        <v>246.27010000000001</v>
      </c>
      <c r="DL2230">
        <v>105.4632</v>
      </c>
      <c r="DM2230">
        <v>26.140509999999999</v>
      </c>
      <c r="DN2230">
        <v>5.1633360000000001</v>
      </c>
      <c r="DO2230">
        <v>19</v>
      </c>
      <c r="DP2230">
        <v>19</v>
      </c>
    </row>
    <row r="2231" spans="1:120" hidden="1" x14ac:dyDescent="0.25">
      <c r="A2231" t="str">
        <f t="shared" si="34"/>
        <v>sublap_id-SLAP_PGST_All Elect_44448</v>
      </c>
      <c r="B2231" t="s">
        <v>62</v>
      </c>
      <c r="C2231" t="s">
        <v>285</v>
      </c>
      <c r="D2231" t="s">
        <v>61</v>
      </c>
      <c r="E2231" t="s">
        <v>286</v>
      </c>
      <c r="F2231" t="s">
        <v>61</v>
      </c>
      <c r="G2231" t="s">
        <v>61</v>
      </c>
      <c r="H2231" t="s">
        <v>61</v>
      </c>
      <c r="I2231" t="s">
        <v>61</v>
      </c>
      <c r="J2231" t="s">
        <v>61</v>
      </c>
      <c r="K2231" t="s">
        <v>190</v>
      </c>
      <c r="L2231" s="18">
        <v>44448</v>
      </c>
      <c r="M2231">
        <v>19</v>
      </c>
      <c r="N2231">
        <v>19</v>
      </c>
      <c r="O2231" t="s">
        <v>258</v>
      </c>
      <c r="P2231">
        <v>22</v>
      </c>
      <c r="Q2231">
        <v>21</v>
      </c>
      <c r="R2231">
        <v>0</v>
      </c>
      <c r="S2231">
        <v>0</v>
      </c>
      <c r="T2231">
        <v>0</v>
      </c>
      <c r="U2231">
        <v>0</v>
      </c>
      <c r="V2231">
        <v>0</v>
      </c>
      <c r="W2231">
        <v>571.02530000000002</v>
      </c>
      <c r="X2231">
        <v>591.73819000000003</v>
      </c>
      <c r="Y2231">
        <v>601.27781000000004</v>
      </c>
      <c r="Z2231">
        <v>578.25113999999996</v>
      </c>
      <c r="AA2231">
        <v>577.62048000000004</v>
      </c>
      <c r="AB2231">
        <v>733.65390000000002</v>
      </c>
      <c r="AC2231">
        <v>1055.8523</v>
      </c>
      <c r="AD2231">
        <v>1181.3015</v>
      </c>
      <c r="AE2231">
        <v>1389.1848</v>
      </c>
      <c r="AF2231">
        <v>1292.2737</v>
      </c>
      <c r="AG2231">
        <v>1341.5065999999999</v>
      </c>
      <c r="AH2231">
        <v>1627.1682000000001</v>
      </c>
      <c r="AI2231">
        <v>1705.5469000000001</v>
      </c>
      <c r="AJ2231">
        <v>1707.1717000000001</v>
      </c>
      <c r="AK2231">
        <v>1751.2492</v>
      </c>
      <c r="AL2231">
        <v>1628.5730000000001</v>
      </c>
      <c r="AM2231">
        <v>1624.5103999999999</v>
      </c>
      <c r="AN2231">
        <v>1376.7683999999999</v>
      </c>
      <c r="AO2231">
        <v>1247.9982</v>
      </c>
      <c r="AP2231">
        <v>1251.4407000000001</v>
      </c>
      <c r="AQ2231">
        <v>1026.6079999999999</v>
      </c>
      <c r="AR2231">
        <v>832.75342999999998</v>
      </c>
      <c r="AS2231">
        <v>744.67904999999996</v>
      </c>
      <c r="AT2231">
        <v>712.56114000000002</v>
      </c>
      <c r="AU2231">
        <v>77.214286000000001</v>
      </c>
      <c r="AV2231">
        <v>76.571428999999995</v>
      </c>
      <c r="AW2231">
        <v>74.928571000000005</v>
      </c>
      <c r="AX2231">
        <v>73.571428999999995</v>
      </c>
      <c r="AY2231">
        <v>73.571428999999995</v>
      </c>
      <c r="AZ2231">
        <v>72.357142999999994</v>
      </c>
      <c r="BA2231">
        <v>71.142857000000006</v>
      </c>
      <c r="BB2231">
        <v>71.142857000000006</v>
      </c>
      <c r="BC2231">
        <v>71.714286000000001</v>
      </c>
      <c r="BD2231">
        <v>76.214286000000001</v>
      </c>
      <c r="BE2231">
        <v>81.928571000000005</v>
      </c>
      <c r="BF2231">
        <v>86.571428999999995</v>
      </c>
      <c r="BG2231">
        <v>90.285713999999999</v>
      </c>
      <c r="BH2231">
        <v>92.142857000000006</v>
      </c>
      <c r="BI2231">
        <v>94</v>
      </c>
      <c r="BJ2231">
        <v>94.928571000000005</v>
      </c>
      <c r="BK2231">
        <v>93.285713999999999</v>
      </c>
      <c r="BL2231">
        <v>90.571428999999995</v>
      </c>
      <c r="BM2231">
        <v>87.785713999999999</v>
      </c>
      <c r="BN2231">
        <v>83.785713999999999</v>
      </c>
      <c r="BO2231">
        <v>80.214286000000001</v>
      </c>
      <c r="BP2231">
        <v>77.785713999999999</v>
      </c>
      <c r="BQ2231">
        <v>76.571428999999995</v>
      </c>
      <c r="BR2231">
        <v>75.571428999999995</v>
      </c>
      <c r="BS2231">
        <v>193.18389999999999</v>
      </c>
      <c r="BT2231">
        <v>208.33</v>
      </c>
      <c r="BU2231">
        <v>183.0419</v>
      </c>
      <c r="BV2231">
        <v>141.81</v>
      </c>
      <c r="BW2231">
        <v>131.1935</v>
      </c>
      <c r="BX2231">
        <v>106.4406</v>
      </c>
      <c r="BY2231">
        <v>-72.571719999999999</v>
      </c>
      <c r="BZ2231">
        <v>-103.7298</v>
      </c>
      <c r="CA2231">
        <v>-133.49340000000001</v>
      </c>
      <c r="CB2231">
        <v>12.29932</v>
      </c>
      <c r="CC2231">
        <v>27.620660000000001</v>
      </c>
      <c r="CD2231">
        <v>-47.903129999999997</v>
      </c>
      <c r="CE2231">
        <v>-43.243690000000001</v>
      </c>
      <c r="CF2231">
        <v>42.065849999999998</v>
      </c>
      <c r="CG2231">
        <v>11.39615</v>
      </c>
      <c r="CH2231">
        <v>69.146850000000001</v>
      </c>
      <c r="CI2231">
        <v>58.738259999999997</v>
      </c>
      <c r="CJ2231">
        <v>216.0616</v>
      </c>
      <c r="CK2231">
        <v>296.87150000000003</v>
      </c>
      <c r="CL2231">
        <v>205.86789999999999</v>
      </c>
      <c r="CM2231">
        <v>140.26840000000001</v>
      </c>
      <c r="CN2231">
        <v>110.9314</v>
      </c>
      <c r="CO2231">
        <v>54.424309999999998</v>
      </c>
      <c r="CP2231">
        <v>54.74709</v>
      </c>
      <c r="CQ2231">
        <v>1273.0889999999999</v>
      </c>
      <c r="CR2231">
        <v>903.00130000000001</v>
      </c>
      <c r="CS2231">
        <v>1128.221</v>
      </c>
      <c r="CT2231">
        <v>1117.1400000000001</v>
      </c>
      <c r="CU2231">
        <v>1079.2329999999999</v>
      </c>
      <c r="CV2231">
        <v>483.08350000000002</v>
      </c>
      <c r="CW2231">
        <v>384.99119999999999</v>
      </c>
      <c r="CX2231">
        <v>871.18880000000001</v>
      </c>
      <c r="CY2231">
        <v>596.18020000000001</v>
      </c>
      <c r="CZ2231">
        <v>549.46609999999998</v>
      </c>
      <c r="DA2231">
        <v>895.23040000000003</v>
      </c>
      <c r="DB2231">
        <v>664.24620000000004</v>
      </c>
      <c r="DC2231">
        <v>902.6146</v>
      </c>
      <c r="DD2231">
        <v>1639.3689999999999</v>
      </c>
      <c r="DE2231">
        <v>1273.328</v>
      </c>
      <c r="DF2231">
        <v>1077.268</v>
      </c>
      <c r="DG2231">
        <v>1039.837</v>
      </c>
      <c r="DH2231">
        <v>1161.8040000000001</v>
      </c>
      <c r="DI2231">
        <v>1258.8240000000001</v>
      </c>
      <c r="DJ2231">
        <v>1427.287</v>
      </c>
      <c r="DK2231">
        <v>1501.595</v>
      </c>
      <c r="DL2231">
        <v>1015.211</v>
      </c>
      <c r="DM2231">
        <v>1095.085</v>
      </c>
      <c r="DN2231">
        <v>1591.598</v>
      </c>
      <c r="DO2231">
        <v>19</v>
      </c>
      <c r="DP2231">
        <v>19</v>
      </c>
    </row>
    <row r="2232" spans="1:120" hidden="1" x14ac:dyDescent="0.25">
      <c r="A2232" t="str">
        <f t="shared" si="34"/>
        <v>Aggregator-CPower_All Elect_44448</v>
      </c>
      <c r="B2232" t="s">
        <v>62</v>
      </c>
      <c r="C2232" t="s">
        <v>215</v>
      </c>
      <c r="D2232" t="s">
        <v>61</v>
      </c>
      <c r="E2232" t="s">
        <v>61</v>
      </c>
      <c r="F2232" t="s">
        <v>42</v>
      </c>
      <c r="G2232" t="s">
        <v>61</v>
      </c>
      <c r="H2232" t="s">
        <v>61</v>
      </c>
      <c r="I2232" t="s">
        <v>61</v>
      </c>
      <c r="J2232" t="s">
        <v>61</v>
      </c>
      <c r="K2232" t="s">
        <v>190</v>
      </c>
      <c r="L2232" s="18">
        <v>44448</v>
      </c>
      <c r="M2232">
        <v>19</v>
      </c>
      <c r="N2232">
        <v>19</v>
      </c>
      <c r="O2232" t="s">
        <v>258</v>
      </c>
      <c r="P2232">
        <v>488</v>
      </c>
      <c r="Q2232">
        <v>476</v>
      </c>
      <c r="R2232">
        <v>0</v>
      </c>
      <c r="S2232">
        <v>0</v>
      </c>
      <c r="T2232">
        <v>0</v>
      </c>
      <c r="U2232">
        <v>0</v>
      </c>
      <c r="V2232">
        <v>0</v>
      </c>
      <c r="W2232">
        <v>18849.254000000001</v>
      </c>
      <c r="X2232">
        <v>18477.935000000001</v>
      </c>
      <c r="Y2232">
        <v>18388.445</v>
      </c>
      <c r="Z2232">
        <v>18160.828000000001</v>
      </c>
      <c r="AA2232">
        <v>18328.204000000002</v>
      </c>
      <c r="AB2232">
        <v>19748.297999999999</v>
      </c>
      <c r="AC2232">
        <v>22370.289000000001</v>
      </c>
      <c r="AD2232">
        <v>26043.002</v>
      </c>
      <c r="AE2232">
        <v>30241.501</v>
      </c>
      <c r="AF2232">
        <v>32388.525000000001</v>
      </c>
      <c r="AG2232">
        <v>35202.118999999999</v>
      </c>
      <c r="AH2232">
        <v>37769.864999999998</v>
      </c>
      <c r="AI2232">
        <v>39495.822</v>
      </c>
      <c r="AJ2232">
        <v>40607.381999999998</v>
      </c>
      <c r="AK2232">
        <v>41673.989000000001</v>
      </c>
      <c r="AL2232">
        <v>41770.065999999999</v>
      </c>
      <c r="AM2232">
        <v>42540.535000000003</v>
      </c>
      <c r="AN2232">
        <v>39754.703000000001</v>
      </c>
      <c r="AO2232">
        <v>31567.239000000001</v>
      </c>
      <c r="AP2232">
        <v>35134.311999999998</v>
      </c>
      <c r="AQ2232">
        <v>31956.741999999998</v>
      </c>
      <c r="AR2232">
        <v>25327.967000000001</v>
      </c>
      <c r="AS2232">
        <v>21249.501</v>
      </c>
      <c r="AT2232">
        <v>19331.719000000001</v>
      </c>
      <c r="AU2232">
        <v>73.006303000000003</v>
      </c>
      <c r="AV2232">
        <v>72.092437000000004</v>
      </c>
      <c r="AW2232">
        <v>70.726890999999995</v>
      </c>
      <c r="AX2232">
        <v>69.775210000000001</v>
      </c>
      <c r="AY2232">
        <v>68.706933000000006</v>
      </c>
      <c r="AZ2232">
        <v>67.758403000000001</v>
      </c>
      <c r="BA2232">
        <v>67.348738999999995</v>
      </c>
      <c r="BB2232">
        <v>67.170168000000004</v>
      </c>
      <c r="BC2232">
        <v>69.406513000000004</v>
      </c>
      <c r="BD2232">
        <v>73.088234999999997</v>
      </c>
      <c r="BE2232">
        <v>77.686975000000004</v>
      </c>
      <c r="BF2232">
        <v>81.435924</v>
      </c>
      <c r="BG2232">
        <v>85.297269</v>
      </c>
      <c r="BH2232">
        <v>87.667017000000001</v>
      </c>
      <c r="BI2232">
        <v>89.656513000000004</v>
      </c>
      <c r="BJ2232">
        <v>90.064076</v>
      </c>
      <c r="BK2232">
        <v>89.434873999999994</v>
      </c>
      <c r="BL2232">
        <v>87.811975000000004</v>
      </c>
      <c r="BM2232">
        <v>85.420168000000004</v>
      </c>
      <c r="BN2232">
        <v>81.968486999999996</v>
      </c>
      <c r="BO2232">
        <v>78.851890999999995</v>
      </c>
      <c r="BP2232">
        <v>76.287814999999995</v>
      </c>
      <c r="BQ2232">
        <v>74.455882000000003</v>
      </c>
      <c r="BR2232">
        <v>73.071428999999995</v>
      </c>
      <c r="BS2232">
        <v>-623.56629999999996</v>
      </c>
      <c r="BT2232">
        <v>132.3853</v>
      </c>
      <c r="BU2232">
        <v>-172.4212</v>
      </c>
      <c r="BV2232">
        <v>-59.513649999999998</v>
      </c>
      <c r="BW2232">
        <v>294.79680000000002</v>
      </c>
      <c r="BX2232">
        <v>386.71620000000001</v>
      </c>
      <c r="BY2232">
        <v>333.6952</v>
      </c>
      <c r="BZ2232">
        <v>-166.4666</v>
      </c>
      <c r="CA2232">
        <v>-861.97889999999995</v>
      </c>
      <c r="CB2232">
        <v>-542.08159999999998</v>
      </c>
      <c r="CC2232">
        <v>-929.60580000000004</v>
      </c>
      <c r="CD2232">
        <v>-1066.7560000000001</v>
      </c>
      <c r="CE2232">
        <v>-1190.088</v>
      </c>
      <c r="CF2232">
        <v>-1234.1579999999999</v>
      </c>
      <c r="CG2232">
        <v>-1337.1369999999999</v>
      </c>
      <c r="CH2232">
        <v>-1170.6320000000001</v>
      </c>
      <c r="CI2232">
        <v>-1614.789</v>
      </c>
      <c r="CJ2232">
        <v>1365.6769999999999</v>
      </c>
      <c r="CK2232">
        <v>9124.4459999999999</v>
      </c>
      <c r="CL2232">
        <v>2892.23</v>
      </c>
      <c r="CM2232">
        <v>636.35659999999996</v>
      </c>
      <c r="CN2232">
        <v>133.27930000000001</v>
      </c>
      <c r="CO2232">
        <v>-204.3381</v>
      </c>
      <c r="CP2232">
        <v>-200.5179</v>
      </c>
      <c r="CQ2232">
        <v>16911.099999999999</v>
      </c>
      <c r="CR2232">
        <v>7294.3069999999998</v>
      </c>
      <c r="CS2232">
        <v>6126.7060000000001</v>
      </c>
      <c r="CT2232">
        <v>4978.5640000000003</v>
      </c>
      <c r="CU2232">
        <v>4654.4790000000003</v>
      </c>
      <c r="CV2232">
        <v>4048.5940000000001</v>
      </c>
      <c r="CW2232">
        <v>3893.2849999999999</v>
      </c>
      <c r="CX2232">
        <v>4600.1819999999998</v>
      </c>
      <c r="CY2232">
        <v>5428.2719999999999</v>
      </c>
      <c r="CZ2232">
        <v>5976.2110000000002</v>
      </c>
      <c r="DA2232">
        <v>9967.39</v>
      </c>
      <c r="DB2232">
        <v>10666.87</v>
      </c>
      <c r="DC2232">
        <v>12586.89</v>
      </c>
      <c r="DD2232">
        <v>15177.08</v>
      </c>
      <c r="DE2232">
        <v>16843.5</v>
      </c>
      <c r="DF2232">
        <v>18804.599999999999</v>
      </c>
      <c r="DG2232">
        <v>22032.37</v>
      </c>
      <c r="DH2232">
        <v>23997.01</v>
      </c>
      <c r="DI2232">
        <v>26006.560000000001</v>
      </c>
      <c r="DJ2232">
        <v>29418.67</v>
      </c>
      <c r="DK2232">
        <v>31582.06</v>
      </c>
      <c r="DL2232">
        <v>26839.88</v>
      </c>
      <c r="DM2232">
        <v>19554.45</v>
      </c>
      <c r="DN2232">
        <v>16732.78</v>
      </c>
      <c r="DO2232">
        <v>19</v>
      </c>
      <c r="DP2232">
        <v>19</v>
      </c>
    </row>
    <row r="2233" spans="1:120" hidden="1" x14ac:dyDescent="0.25">
      <c r="A2233" t="str">
        <f t="shared" si="34"/>
        <v>Size_Grp-200 kW and above_All Elect_44448</v>
      </c>
      <c r="B2233" t="s">
        <v>62</v>
      </c>
      <c r="C2233" t="s">
        <v>207</v>
      </c>
      <c r="D2233" t="s">
        <v>61</v>
      </c>
      <c r="E2233" t="s">
        <v>61</v>
      </c>
      <c r="F2233" t="s">
        <v>61</v>
      </c>
      <c r="G2233" t="s">
        <v>61</v>
      </c>
      <c r="H2233" t="s">
        <v>61</v>
      </c>
      <c r="I2233" t="s">
        <v>61</v>
      </c>
      <c r="J2233" t="s">
        <v>102</v>
      </c>
      <c r="K2233" t="s">
        <v>190</v>
      </c>
      <c r="L2233" s="18">
        <v>44448</v>
      </c>
      <c r="M2233">
        <v>19</v>
      </c>
      <c r="N2233">
        <v>19</v>
      </c>
      <c r="O2233" t="s">
        <v>258</v>
      </c>
      <c r="P2233">
        <v>59</v>
      </c>
      <c r="Q2233">
        <v>59</v>
      </c>
      <c r="R2233">
        <v>0</v>
      </c>
      <c r="S2233">
        <v>0</v>
      </c>
      <c r="T2233">
        <v>0</v>
      </c>
      <c r="U2233">
        <v>0</v>
      </c>
      <c r="V2233">
        <v>0</v>
      </c>
      <c r="W2233">
        <v>11707.331</v>
      </c>
      <c r="X2233">
        <v>11418.475</v>
      </c>
      <c r="Y2233">
        <v>11329.228999999999</v>
      </c>
      <c r="Z2233">
        <v>11058.304</v>
      </c>
      <c r="AA2233">
        <v>11033.904</v>
      </c>
      <c r="AB2233">
        <v>11715.995000000001</v>
      </c>
      <c r="AC2233">
        <v>13796.065000000001</v>
      </c>
      <c r="AD2233">
        <v>15486.305</v>
      </c>
      <c r="AE2233">
        <v>16787.226999999999</v>
      </c>
      <c r="AF2233">
        <v>16728.788</v>
      </c>
      <c r="AG2233">
        <v>18381.46</v>
      </c>
      <c r="AH2233">
        <v>19887.541000000001</v>
      </c>
      <c r="AI2233">
        <v>20761.343000000001</v>
      </c>
      <c r="AJ2233">
        <v>21136.646000000001</v>
      </c>
      <c r="AK2233">
        <v>21814.656999999999</v>
      </c>
      <c r="AL2233">
        <v>21903.546999999999</v>
      </c>
      <c r="AM2233">
        <v>22877.852999999999</v>
      </c>
      <c r="AN2233">
        <v>20546.72</v>
      </c>
      <c r="AO2233">
        <v>16838.848999999998</v>
      </c>
      <c r="AP2233">
        <v>17539.541000000001</v>
      </c>
      <c r="AQ2233">
        <v>16393.795999999998</v>
      </c>
      <c r="AR2233">
        <v>13840.076999999999</v>
      </c>
      <c r="AS2233">
        <v>12828.102000000001</v>
      </c>
      <c r="AT2233">
        <v>12161.709000000001</v>
      </c>
      <c r="AU2233">
        <v>72.635593</v>
      </c>
      <c r="AV2233">
        <v>71.644068000000004</v>
      </c>
      <c r="AW2233">
        <v>70.228814</v>
      </c>
      <c r="AX2233">
        <v>69.449152999999995</v>
      </c>
      <c r="AY2233">
        <v>68.347458000000003</v>
      </c>
      <c r="AZ2233">
        <v>67.347458000000003</v>
      </c>
      <c r="BA2233">
        <v>66.915254000000004</v>
      </c>
      <c r="BB2233">
        <v>66.703389999999999</v>
      </c>
      <c r="BC2233">
        <v>68.584745999999996</v>
      </c>
      <c r="BD2233">
        <v>71.745762999999997</v>
      </c>
      <c r="BE2233">
        <v>76.228814</v>
      </c>
      <c r="BF2233">
        <v>79.923728999999994</v>
      </c>
      <c r="BG2233">
        <v>83.491524999999996</v>
      </c>
      <c r="BH2233">
        <v>85.881355999999997</v>
      </c>
      <c r="BI2233">
        <v>88.067796999999999</v>
      </c>
      <c r="BJ2233">
        <v>88.703389999999999</v>
      </c>
      <c r="BK2233">
        <v>88.203389999999999</v>
      </c>
      <c r="BL2233">
        <v>86.542372999999998</v>
      </c>
      <c r="BM2233">
        <v>84.330507999999995</v>
      </c>
      <c r="BN2233">
        <v>81.203389999999999</v>
      </c>
      <c r="BO2233">
        <v>78.330507999999995</v>
      </c>
      <c r="BP2233">
        <v>75.694914999999995</v>
      </c>
      <c r="BQ2233">
        <v>73.915254000000004</v>
      </c>
      <c r="BR2233">
        <v>72.550847000000005</v>
      </c>
      <c r="BS2233">
        <v>-274.51319999999998</v>
      </c>
      <c r="BT2233">
        <v>158.43879999999999</v>
      </c>
      <c r="BU2233">
        <v>-151.27359999999999</v>
      </c>
      <c r="BV2233">
        <v>-37.33522</v>
      </c>
      <c r="BW2233">
        <v>151.73650000000001</v>
      </c>
      <c r="BX2233">
        <v>313.74689999999998</v>
      </c>
      <c r="BY2233">
        <v>157.4837</v>
      </c>
      <c r="BZ2233">
        <v>-186.18469999999999</v>
      </c>
      <c r="CA2233">
        <v>-562.96870000000001</v>
      </c>
      <c r="CB2233">
        <v>-179.4007</v>
      </c>
      <c r="CC2233">
        <v>-317.09070000000003</v>
      </c>
      <c r="CD2233">
        <v>-465.73610000000002</v>
      </c>
      <c r="CE2233">
        <v>-841.61350000000004</v>
      </c>
      <c r="CF2233">
        <v>-880.24839999999995</v>
      </c>
      <c r="CG2233">
        <v>-1145.2560000000001</v>
      </c>
      <c r="CH2233">
        <v>-1078.0160000000001</v>
      </c>
      <c r="CI2233">
        <v>-1542.3130000000001</v>
      </c>
      <c r="CJ2233">
        <v>1327.443</v>
      </c>
      <c r="CK2233">
        <v>5259.5469999999996</v>
      </c>
      <c r="CL2233">
        <v>2924.1619999999998</v>
      </c>
      <c r="CM2233">
        <v>549.45659999999998</v>
      </c>
      <c r="CN2233">
        <v>165.1267</v>
      </c>
      <c r="CO2233">
        <v>-21.946249999999999</v>
      </c>
      <c r="CP2233">
        <v>-80.933970000000002</v>
      </c>
      <c r="CQ2233">
        <v>14988.77</v>
      </c>
      <c r="CR2233">
        <v>6518.375</v>
      </c>
      <c r="CS2233">
        <v>5383.1869999999999</v>
      </c>
      <c r="CT2233">
        <v>4361.7960000000003</v>
      </c>
      <c r="CU2233">
        <v>4066.9859999999999</v>
      </c>
      <c r="CV2233">
        <v>3457.9780000000001</v>
      </c>
      <c r="CW2233">
        <v>3377.6970000000001</v>
      </c>
      <c r="CX2233">
        <v>4011.2820000000002</v>
      </c>
      <c r="CY2233">
        <v>4731.183</v>
      </c>
      <c r="CZ2233">
        <v>5013.47</v>
      </c>
      <c r="DA2233">
        <v>8674.6280000000006</v>
      </c>
      <c r="DB2233">
        <v>9351.732</v>
      </c>
      <c r="DC2233">
        <v>11122.75</v>
      </c>
      <c r="DD2233">
        <v>13537.16</v>
      </c>
      <c r="DE2233">
        <v>14938.92</v>
      </c>
      <c r="DF2233">
        <v>16678.759999999998</v>
      </c>
      <c r="DG2233">
        <v>19709</v>
      </c>
      <c r="DH2233">
        <v>21532.31</v>
      </c>
      <c r="DI2233">
        <v>23396.36</v>
      </c>
      <c r="DJ2233">
        <v>26441.32</v>
      </c>
      <c r="DK2233">
        <v>28495.72</v>
      </c>
      <c r="DL2233">
        <v>24402.37</v>
      </c>
      <c r="DM2233">
        <v>17565.7</v>
      </c>
      <c r="DN2233">
        <v>14998.76</v>
      </c>
      <c r="DO2233">
        <v>19</v>
      </c>
      <c r="DP2233">
        <v>19</v>
      </c>
    </row>
    <row r="2234" spans="1:120" hidden="1" x14ac:dyDescent="0.25">
      <c r="A2234" t="str">
        <f t="shared" si="34"/>
        <v>Industry_Type-1. Agriculture, Mining &amp; Construction_All Elect_44448</v>
      </c>
      <c r="B2234" t="s">
        <v>62</v>
      </c>
      <c r="C2234" t="s">
        <v>211</v>
      </c>
      <c r="D2234" t="s">
        <v>61</v>
      </c>
      <c r="E2234" t="s">
        <v>61</v>
      </c>
      <c r="F2234" t="s">
        <v>61</v>
      </c>
      <c r="G2234" t="s">
        <v>30</v>
      </c>
      <c r="H2234" t="s">
        <v>61</v>
      </c>
      <c r="I2234" t="s">
        <v>61</v>
      </c>
      <c r="J2234" t="s">
        <v>61</v>
      </c>
      <c r="K2234" t="s">
        <v>190</v>
      </c>
      <c r="L2234" s="18">
        <v>44448</v>
      </c>
      <c r="M2234">
        <v>19</v>
      </c>
      <c r="N2234">
        <v>19</v>
      </c>
      <c r="O2234" t="s">
        <v>258</v>
      </c>
      <c r="P2234">
        <v>17</v>
      </c>
      <c r="Q2234">
        <v>17</v>
      </c>
      <c r="R2234">
        <v>0</v>
      </c>
      <c r="S2234">
        <v>0</v>
      </c>
      <c r="T2234">
        <v>0</v>
      </c>
      <c r="U2234">
        <v>0</v>
      </c>
      <c r="V2234">
        <v>0</v>
      </c>
      <c r="W2234">
        <v>4322.24</v>
      </c>
      <c r="X2234">
        <v>4031.04</v>
      </c>
      <c r="Y2234">
        <v>4037.68</v>
      </c>
      <c r="Z2234">
        <v>4019.44</v>
      </c>
      <c r="AA2234">
        <v>4019.12</v>
      </c>
      <c r="AB2234">
        <v>4020.64</v>
      </c>
      <c r="AC2234">
        <v>4036.4</v>
      </c>
      <c r="AD2234">
        <v>3843.84</v>
      </c>
      <c r="AE2234">
        <v>3859.2</v>
      </c>
      <c r="AF2234">
        <v>3721.04</v>
      </c>
      <c r="AG2234">
        <v>3579.12</v>
      </c>
      <c r="AH2234">
        <v>3528.4</v>
      </c>
      <c r="AI2234">
        <v>3571.2</v>
      </c>
      <c r="AJ2234">
        <v>3552.52</v>
      </c>
      <c r="AK2234">
        <v>3551.68</v>
      </c>
      <c r="AL2234">
        <v>3674.64</v>
      </c>
      <c r="AM2234">
        <v>3704.64</v>
      </c>
      <c r="AN2234">
        <v>1451.12</v>
      </c>
      <c r="AO2234">
        <v>39.119999999999997</v>
      </c>
      <c r="AP2234">
        <v>1817.12</v>
      </c>
      <c r="AQ2234">
        <v>3510.16</v>
      </c>
      <c r="AR2234">
        <v>3792.8</v>
      </c>
      <c r="AS2234">
        <v>3840.32</v>
      </c>
      <c r="AT2234">
        <v>3892.8</v>
      </c>
      <c r="AU2234">
        <v>88</v>
      </c>
      <c r="AV2234">
        <v>84.5</v>
      </c>
      <c r="AW2234">
        <v>82.5</v>
      </c>
      <c r="AX2234">
        <v>81.5</v>
      </c>
      <c r="AY2234">
        <v>78.5</v>
      </c>
      <c r="AZ2234">
        <v>76.5</v>
      </c>
      <c r="BA2234">
        <v>75.5</v>
      </c>
      <c r="BB2234">
        <v>75</v>
      </c>
      <c r="BC2234">
        <v>77.5</v>
      </c>
      <c r="BD2234">
        <v>81.5</v>
      </c>
      <c r="BE2234">
        <v>88.5</v>
      </c>
      <c r="BF2234">
        <v>93</v>
      </c>
      <c r="BG2234">
        <v>97.5</v>
      </c>
      <c r="BH2234">
        <v>100.5</v>
      </c>
      <c r="BI2234">
        <v>103</v>
      </c>
      <c r="BJ2234">
        <v>104.5</v>
      </c>
      <c r="BK2234">
        <v>105.5</v>
      </c>
      <c r="BL2234">
        <v>106</v>
      </c>
      <c r="BM2234">
        <v>105.5</v>
      </c>
      <c r="BN2234">
        <v>103</v>
      </c>
      <c r="BO2234">
        <v>100</v>
      </c>
      <c r="BP2234">
        <v>95.5</v>
      </c>
      <c r="BQ2234">
        <v>92</v>
      </c>
      <c r="BR2234">
        <v>89</v>
      </c>
      <c r="BS2234">
        <v>-664.18209999999999</v>
      </c>
      <c r="BT2234">
        <v>-29.148319999999998</v>
      </c>
      <c r="BU2234">
        <v>-31.735240000000001</v>
      </c>
      <c r="BV2234">
        <v>-22.633469999999999</v>
      </c>
      <c r="BW2234">
        <v>-7.0436860000000001</v>
      </c>
      <c r="BX2234">
        <v>-26.509139999999999</v>
      </c>
      <c r="BY2234">
        <v>-35.845170000000003</v>
      </c>
      <c r="BZ2234">
        <v>109.55629999999999</v>
      </c>
      <c r="CA2234">
        <v>-9.5397040000000004</v>
      </c>
      <c r="CB2234">
        <v>-26.25216</v>
      </c>
      <c r="CC2234">
        <v>74.40607</v>
      </c>
      <c r="CD2234">
        <v>94.560100000000006</v>
      </c>
      <c r="CE2234">
        <v>38.098909999999997</v>
      </c>
      <c r="CF2234">
        <v>67.662850000000006</v>
      </c>
      <c r="CG2234">
        <v>40.80406</v>
      </c>
      <c r="CH2234">
        <v>-112.4218</v>
      </c>
      <c r="CI2234">
        <v>-146.7782</v>
      </c>
      <c r="CJ2234">
        <v>2209.1439999999998</v>
      </c>
      <c r="CK2234">
        <v>3725.096</v>
      </c>
      <c r="CL2234">
        <v>1953.9929999999999</v>
      </c>
      <c r="CM2234">
        <v>254.7123</v>
      </c>
      <c r="CN2234">
        <v>-13.69262</v>
      </c>
      <c r="CO2234">
        <v>-76.347999999999999</v>
      </c>
      <c r="CP2234">
        <v>-121.1498</v>
      </c>
      <c r="CQ2234">
        <v>8919.09</v>
      </c>
      <c r="CR2234">
        <v>984.97190000000001</v>
      </c>
      <c r="CS2234">
        <v>946.39149999999995</v>
      </c>
      <c r="CT2234">
        <v>917.09860000000003</v>
      </c>
      <c r="CU2234">
        <v>971.60670000000005</v>
      </c>
      <c r="CV2234">
        <v>936.09690000000001</v>
      </c>
      <c r="CW2234">
        <v>513.72140000000002</v>
      </c>
      <c r="CX2234">
        <v>687.45910000000003</v>
      </c>
      <c r="CY2234">
        <v>1057.403</v>
      </c>
      <c r="CZ2234">
        <v>1405.741</v>
      </c>
      <c r="DA2234">
        <v>2359.9459999999999</v>
      </c>
      <c r="DB2234">
        <v>2862.4360000000001</v>
      </c>
      <c r="DC2234">
        <v>3320.4479999999999</v>
      </c>
      <c r="DD2234">
        <v>3151.279</v>
      </c>
      <c r="DE2234">
        <v>3502.8319999999999</v>
      </c>
      <c r="DF2234">
        <v>3754.8969999999999</v>
      </c>
      <c r="DG2234">
        <v>4090.8780000000002</v>
      </c>
      <c r="DH2234">
        <v>4596.308</v>
      </c>
      <c r="DI2234">
        <v>4928.0119999999997</v>
      </c>
      <c r="DJ2234">
        <v>5562.0559999999996</v>
      </c>
      <c r="DK2234">
        <v>5796.0540000000001</v>
      </c>
      <c r="DL2234">
        <v>5985.29</v>
      </c>
      <c r="DM2234">
        <v>5893.393</v>
      </c>
      <c r="DN2234">
        <v>5753.7349999999997</v>
      </c>
      <c r="DO2234">
        <v>19</v>
      </c>
      <c r="DP2234">
        <v>19</v>
      </c>
    </row>
    <row r="2235" spans="1:120" hidden="1" x14ac:dyDescent="0.25">
      <c r="A2235" t="str">
        <f t="shared" si="34"/>
        <v>sublap_id-SLAP_PGSF_All Elect_44448</v>
      </c>
      <c r="B2235" t="s">
        <v>62</v>
      </c>
      <c r="C2235" t="s">
        <v>297</v>
      </c>
      <c r="D2235" t="s">
        <v>61</v>
      </c>
      <c r="E2235" t="s">
        <v>298</v>
      </c>
      <c r="F2235" t="s">
        <v>61</v>
      </c>
      <c r="G2235" t="s">
        <v>61</v>
      </c>
      <c r="H2235" t="s">
        <v>61</v>
      </c>
      <c r="I2235" t="s">
        <v>61</v>
      </c>
      <c r="J2235" t="s">
        <v>61</v>
      </c>
      <c r="K2235" t="s">
        <v>190</v>
      </c>
      <c r="L2235" s="18">
        <v>44448</v>
      </c>
      <c r="M2235">
        <v>19</v>
      </c>
      <c r="N2235">
        <v>19</v>
      </c>
      <c r="O2235" t="s">
        <v>258</v>
      </c>
      <c r="P2235">
        <v>20</v>
      </c>
      <c r="Q2235">
        <v>20</v>
      </c>
      <c r="R2235">
        <v>0</v>
      </c>
      <c r="S2235">
        <v>0</v>
      </c>
      <c r="T2235">
        <v>0</v>
      </c>
      <c r="U2235">
        <v>0</v>
      </c>
      <c r="V2235">
        <v>0</v>
      </c>
      <c r="W2235">
        <v>4244.7520000000004</v>
      </c>
      <c r="X2235">
        <v>4062.076</v>
      </c>
      <c r="Y2235">
        <v>4056.4960000000001</v>
      </c>
      <c r="Z2235">
        <v>4032.0920000000001</v>
      </c>
      <c r="AA2235">
        <v>4056.24</v>
      </c>
      <c r="AB2235">
        <v>4296.674</v>
      </c>
      <c r="AC2235">
        <v>4661.3689999999997</v>
      </c>
      <c r="AD2235">
        <v>5054.027</v>
      </c>
      <c r="AE2235">
        <v>5794.6189999999997</v>
      </c>
      <c r="AF2235">
        <v>6336.1009999999997</v>
      </c>
      <c r="AG2235">
        <v>7001.9470000000001</v>
      </c>
      <c r="AH2235">
        <v>7498.183</v>
      </c>
      <c r="AI2235">
        <v>7782.98</v>
      </c>
      <c r="AJ2235">
        <v>7972.5230000000001</v>
      </c>
      <c r="AK2235">
        <v>8293.7639999999992</v>
      </c>
      <c r="AL2235">
        <v>8340.0630000000001</v>
      </c>
      <c r="AM2235">
        <v>8387.6740000000009</v>
      </c>
      <c r="AN2235">
        <v>8161.35</v>
      </c>
      <c r="AO2235">
        <v>7567.8310000000001</v>
      </c>
      <c r="AP2235">
        <v>6895.15</v>
      </c>
      <c r="AQ2235">
        <v>6210.5780000000004</v>
      </c>
      <c r="AR2235">
        <v>5605.1980000000003</v>
      </c>
      <c r="AS2235">
        <v>5286.7139999999999</v>
      </c>
      <c r="AT2235">
        <v>4721.7870000000003</v>
      </c>
      <c r="AU2235">
        <v>57.2</v>
      </c>
      <c r="AV2235">
        <v>57.2</v>
      </c>
      <c r="AW2235">
        <v>57.2</v>
      </c>
      <c r="AX2235">
        <v>57.2</v>
      </c>
      <c r="AY2235">
        <v>56.9</v>
      </c>
      <c r="AZ2235">
        <v>56.4</v>
      </c>
      <c r="BA2235">
        <v>56.2</v>
      </c>
      <c r="BB2235">
        <v>55.6</v>
      </c>
      <c r="BC2235">
        <v>56.4</v>
      </c>
      <c r="BD2235">
        <v>57.6</v>
      </c>
      <c r="BE2235">
        <v>59.7</v>
      </c>
      <c r="BF2235">
        <v>61.5</v>
      </c>
      <c r="BG2235">
        <v>61.4</v>
      </c>
      <c r="BH2235">
        <v>60.9</v>
      </c>
      <c r="BI2235">
        <v>61.5</v>
      </c>
      <c r="BJ2235">
        <v>60.6</v>
      </c>
      <c r="BK2235">
        <v>60.2</v>
      </c>
      <c r="BL2235">
        <v>59.5</v>
      </c>
      <c r="BM2235">
        <v>58.1</v>
      </c>
      <c r="BN2235">
        <v>57.6</v>
      </c>
      <c r="BO2235">
        <v>57.2</v>
      </c>
      <c r="BP2235">
        <v>57.4</v>
      </c>
      <c r="BQ2235">
        <v>57.2</v>
      </c>
      <c r="BR2235">
        <v>57.2</v>
      </c>
      <c r="BS2235">
        <v>16.57141</v>
      </c>
      <c r="BT2235">
        <v>125.7089</v>
      </c>
      <c r="BU2235">
        <v>46.871409999999997</v>
      </c>
      <c r="BV2235">
        <v>59.3887</v>
      </c>
      <c r="BW2235">
        <v>20.851590000000002</v>
      </c>
      <c r="BX2235">
        <v>-23.773240000000001</v>
      </c>
      <c r="BY2235">
        <v>-2.0160070000000001</v>
      </c>
      <c r="BZ2235">
        <v>33.084800000000001</v>
      </c>
      <c r="CA2235">
        <v>-131.65620000000001</v>
      </c>
      <c r="CB2235">
        <v>79.377989999999997</v>
      </c>
      <c r="CC2235">
        <v>-44.876220000000004</v>
      </c>
      <c r="CD2235">
        <v>-151.65440000000001</v>
      </c>
      <c r="CE2235">
        <v>-299.62630000000001</v>
      </c>
      <c r="CF2235">
        <v>-317.91570000000002</v>
      </c>
      <c r="CG2235">
        <v>-473.92540000000002</v>
      </c>
      <c r="CH2235">
        <v>-449.66899999999998</v>
      </c>
      <c r="CI2235">
        <v>-426.95890000000003</v>
      </c>
      <c r="CJ2235">
        <v>-201.13149999999999</v>
      </c>
      <c r="CK2235">
        <v>106.59990000000001</v>
      </c>
      <c r="CL2235">
        <v>74.495980000000003</v>
      </c>
      <c r="CM2235">
        <v>-135.31180000000001</v>
      </c>
      <c r="CN2235">
        <v>-136.96420000000001</v>
      </c>
      <c r="CO2235">
        <v>-119.62690000000001</v>
      </c>
      <c r="CP2235">
        <v>6.479609</v>
      </c>
      <c r="CQ2235">
        <v>3155.614</v>
      </c>
      <c r="CR2235">
        <v>2346.5279999999998</v>
      </c>
      <c r="CS2235">
        <v>861.17930000000001</v>
      </c>
      <c r="CT2235">
        <v>508.57639999999998</v>
      </c>
      <c r="CU2235">
        <v>419.78190000000001</v>
      </c>
      <c r="CV2235">
        <v>347.49329999999998</v>
      </c>
      <c r="CW2235">
        <v>363.0804</v>
      </c>
      <c r="CX2235">
        <v>279.09899999999999</v>
      </c>
      <c r="CY2235">
        <v>707.51890000000003</v>
      </c>
      <c r="CZ2235">
        <v>1128.499</v>
      </c>
      <c r="DA2235">
        <v>2059.4940000000001</v>
      </c>
      <c r="DB2235">
        <v>3545.5509999999999</v>
      </c>
      <c r="DC2235">
        <v>4093.6190000000001</v>
      </c>
      <c r="DD2235">
        <v>5951.3370000000004</v>
      </c>
      <c r="DE2235">
        <v>7382.3770000000004</v>
      </c>
      <c r="DF2235">
        <v>8759.0750000000007</v>
      </c>
      <c r="DG2235">
        <v>11256.85</v>
      </c>
      <c r="DH2235">
        <v>12517.83</v>
      </c>
      <c r="DI2235">
        <v>13889.2</v>
      </c>
      <c r="DJ2235">
        <v>14247.09</v>
      </c>
      <c r="DK2235">
        <v>15071.61</v>
      </c>
      <c r="DL2235">
        <v>13270.87</v>
      </c>
      <c r="DM2235">
        <v>8659.5580000000009</v>
      </c>
      <c r="DN2235">
        <v>6260.5280000000002</v>
      </c>
      <c r="DO2235">
        <v>19</v>
      </c>
      <c r="DP2235">
        <v>19</v>
      </c>
    </row>
    <row r="2236" spans="1:120" hidden="1" x14ac:dyDescent="0.25">
      <c r="A2236" t="str">
        <f t="shared" si="34"/>
        <v>LCA-Northern Coast_All Elect_44448</v>
      </c>
      <c r="B2236" t="s">
        <v>62</v>
      </c>
      <c r="C2236" t="s">
        <v>222</v>
      </c>
      <c r="D2236" t="s">
        <v>104</v>
      </c>
      <c r="E2236" t="s">
        <v>61</v>
      </c>
      <c r="F2236" t="s">
        <v>61</v>
      </c>
      <c r="G2236" t="s">
        <v>61</v>
      </c>
      <c r="H2236" t="s">
        <v>61</v>
      </c>
      <c r="I2236" t="s">
        <v>61</v>
      </c>
      <c r="J2236" t="s">
        <v>61</v>
      </c>
      <c r="K2236" t="s">
        <v>190</v>
      </c>
      <c r="L2236" s="18">
        <v>44448</v>
      </c>
      <c r="M2236">
        <v>19</v>
      </c>
      <c r="N2236">
        <v>19</v>
      </c>
      <c r="O2236" t="s">
        <v>258</v>
      </c>
      <c r="P2236">
        <v>34</v>
      </c>
      <c r="Q2236">
        <v>34</v>
      </c>
      <c r="R2236">
        <v>0</v>
      </c>
      <c r="S2236">
        <v>0</v>
      </c>
      <c r="T2236">
        <v>0</v>
      </c>
      <c r="U2236">
        <v>0</v>
      </c>
      <c r="V2236">
        <v>0</v>
      </c>
      <c r="W2236">
        <v>1926.4884999999999</v>
      </c>
      <c r="X2236">
        <v>1978.1614999999999</v>
      </c>
      <c r="Y2236">
        <v>1948.4835</v>
      </c>
      <c r="Z2236">
        <v>1782.8164999999999</v>
      </c>
      <c r="AA2236">
        <v>1636.1095</v>
      </c>
      <c r="AB2236">
        <v>1709.3015</v>
      </c>
      <c r="AC2236">
        <v>2339.7910000000002</v>
      </c>
      <c r="AD2236">
        <v>2536.5500000000002</v>
      </c>
      <c r="AE2236">
        <v>2891.6965</v>
      </c>
      <c r="AF2236">
        <v>2912.7640000000001</v>
      </c>
      <c r="AG2236">
        <v>3197.4865</v>
      </c>
      <c r="AH2236">
        <v>3504.1239999999998</v>
      </c>
      <c r="AI2236">
        <v>3759.0160000000001</v>
      </c>
      <c r="AJ2236">
        <v>3790.7885000000001</v>
      </c>
      <c r="AK2236">
        <v>3908.4605000000001</v>
      </c>
      <c r="AL2236">
        <v>3734.6455000000001</v>
      </c>
      <c r="AM2236">
        <v>3819.172</v>
      </c>
      <c r="AN2236">
        <v>3754.8114999999998</v>
      </c>
      <c r="AO2236">
        <v>2011.299</v>
      </c>
      <c r="AP2236">
        <v>2781.5439999999999</v>
      </c>
      <c r="AQ2236">
        <v>2448.0210000000002</v>
      </c>
      <c r="AR2236">
        <v>2060.6289999999999</v>
      </c>
      <c r="AS2236">
        <v>1978.5029999999999</v>
      </c>
      <c r="AT2236">
        <v>1926.8215</v>
      </c>
      <c r="AU2236">
        <v>61.735294000000003</v>
      </c>
      <c r="AV2236">
        <v>61.441175999999999</v>
      </c>
      <c r="AW2236">
        <v>60.441175999999999</v>
      </c>
      <c r="AX2236">
        <v>59.794117999999997</v>
      </c>
      <c r="AY2236">
        <v>58.794117999999997</v>
      </c>
      <c r="AZ2236">
        <v>57.794117999999997</v>
      </c>
      <c r="BA2236">
        <v>57.441175999999999</v>
      </c>
      <c r="BB2236">
        <v>57.676470999999999</v>
      </c>
      <c r="BC2236">
        <v>59.117646999999998</v>
      </c>
      <c r="BD2236">
        <v>61.764705999999997</v>
      </c>
      <c r="BE2236">
        <v>65.205882000000003</v>
      </c>
      <c r="BF2236">
        <v>71.205882000000003</v>
      </c>
      <c r="BG2236">
        <v>76.529411999999994</v>
      </c>
      <c r="BH2236">
        <v>81.911765000000003</v>
      </c>
      <c r="BI2236">
        <v>84.794117999999997</v>
      </c>
      <c r="BJ2236">
        <v>83.411765000000003</v>
      </c>
      <c r="BK2236">
        <v>77.911765000000003</v>
      </c>
      <c r="BL2236">
        <v>72.852941000000001</v>
      </c>
      <c r="BM2236">
        <v>70.352941000000001</v>
      </c>
      <c r="BN2236">
        <v>68.264706000000004</v>
      </c>
      <c r="BO2236">
        <v>65.617647000000005</v>
      </c>
      <c r="BP2236">
        <v>63.117646999999998</v>
      </c>
      <c r="BQ2236">
        <v>62.323529000000001</v>
      </c>
      <c r="BR2236">
        <v>62.029412000000001</v>
      </c>
      <c r="BS2236">
        <v>4.627656</v>
      </c>
      <c r="BT2236">
        <v>-139.7689</v>
      </c>
      <c r="BU2236">
        <v>-306.60930000000002</v>
      </c>
      <c r="BV2236">
        <v>-221.90899999999999</v>
      </c>
      <c r="BW2236">
        <v>-63.271140000000003</v>
      </c>
      <c r="BX2236">
        <v>113.3796</v>
      </c>
      <c r="BY2236">
        <v>-11.655889999999999</v>
      </c>
      <c r="BZ2236">
        <v>87.341660000000005</v>
      </c>
      <c r="CA2236">
        <v>-105.42789999999999</v>
      </c>
      <c r="CB2236">
        <v>-54.52599</v>
      </c>
      <c r="CC2236">
        <v>-175.85679999999999</v>
      </c>
      <c r="CD2236">
        <v>-157.83000000000001</v>
      </c>
      <c r="CE2236">
        <v>-206.54499999999999</v>
      </c>
      <c r="CF2236">
        <v>-101.8738</v>
      </c>
      <c r="CG2236">
        <v>-114.2397</v>
      </c>
      <c r="CH2236">
        <v>-69.894850000000005</v>
      </c>
      <c r="CI2236">
        <v>-243.96950000000001</v>
      </c>
      <c r="CJ2236">
        <v>-148.31280000000001</v>
      </c>
      <c r="CK2236">
        <v>1544.556</v>
      </c>
      <c r="CL2236">
        <v>492.62380000000002</v>
      </c>
      <c r="CM2236">
        <v>182.84379999999999</v>
      </c>
      <c r="CN2236">
        <v>58.320250000000001</v>
      </c>
      <c r="CO2236">
        <v>20.360279999999999</v>
      </c>
      <c r="CP2236">
        <v>23.456859999999999</v>
      </c>
      <c r="CQ2236">
        <v>1014.212</v>
      </c>
      <c r="CR2236">
        <v>1537.606</v>
      </c>
      <c r="CS2236">
        <v>1748.558</v>
      </c>
      <c r="CT2236">
        <v>1138.403</v>
      </c>
      <c r="CU2236">
        <v>569.39059999999995</v>
      </c>
      <c r="CV2236">
        <v>233.12440000000001</v>
      </c>
      <c r="CW2236">
        <v>400.49040000000002</v>
      </c>
      <c r="CX2236">
        <v>163.59129999999999</v>
      </c>
      <c r="CY2236">
        <v>587.60680000000002</v>
      </c>
      <c r="CZ2236">
        <v>445.3777</v>
      </c>
      <c r="DA2236">
        <v>577.60770000000002</v>
      </c>
      <c r="DB2236">
        <v>645.21029999999996</v>
      </c>
      <c r="DC2236">
        <v>848.50440000000003</v>
      </c>
      <c r="DD2236">
        <v>911.04049999999995</v>
      </c>
      <c r="DE2236">
        <v>737.8297</v>
      </c>
      <c r="DF2236">
        <v>882.32399999999996</v>
      </c>
      <c r="DG2236">
        <v>1312.885</v>
      </c>
      <c r="DH2236">
        <v>1255.5329999999999</v>
      </c>
      <c r="DI2236">
        <v>1079.6030000000001</v>
      </c>
      <c r="DJ2236">
        <v>1685.5809999999999</v>
      </c>
      <c r="DK2236">
        <v>1684.5139999999999</v>
      </c>
      <c r="DL2236">
        <v>1093.575</v>
      </c>
      <c r="DM2236">
        <v>590.1979</v>
      </c>
      <c r="DN2236">
        <v>457.02530000000002</v>
      </c>
      <c r="DO2236">
        <v>19</v>
      </c>
      <c r="DP2236">
        <v>19</v>
      </c>
    </row>
    <row r="2237" spans="1:120" hidden="1" x14ac:dyDescent="0.25">
      <c r="A2237" t="str">
        <f t="shared" si="34"/>
        <v>OtherDR-No_All Elect_44448</v>
      </c>
      <c r="B2237" t="s">
        <v>62</v>
      </c>
      <c r="C2237" t="s">
        <v>323</v>
      </c>
      <c r="D2237" t="s">
        <v>61</v>
      </c>
      <c r="E2237" t="s">
        <v>61</v>
      </c>
      <c r="F2237" t="s">
        <v>61</v>
      </c>
      <c r="G2237" t="s">
        <v>61</v>
      </c>
      <c r="H2237" t="s">
        <v>61</v>
      </c>
      <c r="I2237" t="s">
        <v>97</v>
      </c>
      <c r="J2237" t="s">
        <v>61</v>
      </c>
      <c r="K2237" t="s">
        <v>190</v>
      </c>
      <c r="L2237" s="18">
        <v>44448</v>
      </c>
      <c r="M2237">
        <v>19</v>
      </c>
      <c r="N2237">
        <v>19</v>
      </c>
      <c r="O2237" t="s">
        <v>258</v>
      </c>
      <c r="P2237">
        <v>488</v>
      </c>
      <c r="Q2237">
        <v>476</v>
      </c>
      <c r="R2237">
        <v>0</v>
      </c>
      <c r="S2237">
        <v>0</v>
      </c>
      <c r="T2237">
        <v>0</v>
      </c>
      <c r="U2237">
        <v>0</v>
      </c>
      <c r="V2237">
        <v>0</v>
      </c>
      <c r="W2237">
        <v>18849.254000000001</v>
      </c>
      <c r="X2237">
        <v>18477.935000000001</v>
      </c>
      <c r="Y2237">
        <v>18388.445</v>
      </c>
      <c r="Z2237">
        <v>18160.828000000001</v>
      </c>
      <c r="AA2237">
        <v>18328.204000000002</v>
      </c>
      <c r="AB2237">
        <v>19748.297999999999</v>
      </c>
      <c r="AC2237">
        <v>22370.289000000001</v>
      </c>
      <c r="AD2237">
        <v>26043.002</v>
      </c>
      <c r="AE2237">
        <v>30241.501</v>
      </c>
      <c r="AF2237">
        <v>32388.525000000001</v>
      </c>
      <c r="AG2237">
        <v>35202.118999999999</v>
      </c>
      <c r="AH2237">
        <v>37769.864999999998</v>
      </c>
      <c r="AI2237">
        <v>39495.822</v>
      </c>
      <c r="AJ2237">
        <v>40607.381999999998</v>
      </c>
      <c r="AK2237">
        <v>41673.989000000001</v>
      </c>
      <c r="AL2237">
        <v>41770.065999999999</v>
      </c>
      <c r="AM2237">
        <v>42540.535000000003</v>
      </c>
      <c r="AN2237">
        <v>39754.703000000001</v>
      </c>
      <c r="AO2237">
        <v>31567.239000000001</v>
      </c>
      <c r="AP2237">
        <v>35134.311999999998</v>
      </c>
      <c r="AQ2237">
        <v>31956.741999999998</v>
      </c>
      <c r="AR2237">
        <v>25327.967000000001</v>
      </c>
      <c r="AS2237">
        <v>21249.501</v>
      </c>
      <c r="AT2237">
        <v>19331.719000000001</v>
      </c>
      <c r="AU2237">
        <v>73.006303000000003</v>
      </c>
      <c r="AV2237">
        <v>72.092437000000004</v>
      </c>
      <c r="AW2237">
        <v>70.726890999999995</v>
      </c>
      <c r="AX2237">
        <v>69.775210000000001</v>
      </c>
      <c r="AY2237">
        <v>68.706933000000006</v>
      </c>
      <c r="AZ2237">
        <v>67.758403000000001</v>
      </c>
      <c r="BA2237">
        <v>67.348738999999995</v>
      </c>
      <c r="BB2237">
        <v>67.170168000000004</v>
      </c>
      <c r="BC2237">
        <v>69.406513000000004</v>
      </c>
      <c r="BD2237">
        <v>73.088234999999997</v>
      </c>
      <c r="BE2237">
        <v>77.686975000000004</v>
      </c>
      <c r="BF2237">
        <v>81.435924</v>
      </c>
      <c r="BG2237">
        <v>85.297269</v>
      </c>
      <c r="BH2237">
        <v>87.667017000000001</v>
      </c>
      <c r="BI2237">
        <v>89.656513000000004</v>
      </c>
      <c r="BJ2237">
        <v>90.064076</v>
      </c>
      <c r="BK2237">
        <v>89.434873999999994</v>
      </c>
      <c r="BL2237">
        <v>87.811975000000004</v>
      </c>
      <c r="BM2237">
        <v>85.420168000000004</v>
      </c>
      <c r="BN2237">
        <v>81.968486999999996</v>
      </c>
      <c r="BO2237">
        <v>78.851890999999995</v>
      </c>
      <c r="BP2237">
        <v>76.287814999999995</v>
      </c>
      <c r="BQ2237">
        <v>74.455882000000003</v>
      </c>
      <c r="BR2237">
        <v>73.071428999999995</v>
      </c>
      <c r="BS2237">
        <v>-623.56629999999996</v>
      </c>
      <c r="BT2237">
        <v>132.3853</v>
      </c>
      <c r="BU2237">
        <v>-172.4212</v>
      </c>
      <c r="BV2237">
        <v>-59.513649999999998</v>
      </c>
      <c r="BW2237">
        <v>294.79680000000002</v>
      </c>
      <c r="BX2237">
        <v>386.71620000000001</v>
      </c>
      <c r="BY2237">
        <v>333.6952</v>
      </c>
      <c r="BZ2237">
        <v>-166.4666</v>
      </c>
      <c r="CA2237">
        <v>-861.97889999999995</v>
      </c>
      <c r="CB2237">
        <v>-542.08159999999998</v>
      </c>
      <c r="CC2237">
        <v>-929.60580000000004</v>
      </c>
      <c r="CD2237">
        <v>-1066.7560000000001</v>
      </c>
      <c r="CE2237">
        <v>-1190.088</v>
      </c>
      <c r="CF2237">
        <v>-1234.1579999999999</v>
      </c>
      <c r="CG2237">
        <v>-1337.1369999999999</v>
      </c>
      <c r="CH2237">
        <v>-1170.6320000000001</v>
      </c>
      <c r="CI2237">
        <v>-1614.789</v>
      </c>
      <c r="CJ2237">
        <v>1365.6769999999999</v>
      </c>
      <c r="CK2237">
        <v>9124.4459999999999</v>
      </c>
      <c r="CL2237">
        <v>2892.23</v>
      </c>
      <c r="CM2237">
        <v>636.35659999999996</v>
      </c>
      <c r="CN2237">
        <v>133.27930000000001</v>
      </c>
      <c r="CO2237">
        <v>-204.3381</v>
      </c>
      <c r="CP2237">
        <v>-200.5179</v>
      </c>
      <c r="CQ2237">
        <v>16911.099999999999</v>
      </c>
      <c r="CR2237">
        <v>7294.3069999999998</v>
      </c>
      <c r="CS2237">
        <v>6126.7060000000001</v>
      </c>
      <c r="CT2237">
        <v>4978.5640000000003</v>
      </c>
      <c r="CU2237">
        <v>4654.4790000000003</v>
      </c>
      <c r="CV2237">
        <v>4048.5940000000001</v>
      </c>
      <c r="CW2237">
        <v>3893.2849999999999</v>
      </c>
      <c r="CX2237">
        <v>4600.1819999999998</v>
      </c>
      <c r="CY2237">
        <v>5428.2719999999999</v>
      </c>
      <c r="CZ2237">
        <v>5976.2110000000002</v>
      </c>
      <c r="DA2237">
        <v>9967.39</v>
      </c>
      <c r="DB2237">
        <v>10666.87</v>
      </c>
      <c r="DC2237">
        <v>12586.89</v>
      </c>
      <c r="DD2237">
        <v>15177.08</v>
      </c>
      <c r="DE2237">
        <v>16843.5</v>
      </c>
      <c r="DF2237">
        <v>18804.599999999999</v>
      </c>
      <c r="DG2237">
        <v>22032.37</v>
      </c>
      <c r="DH2237">
        <v>23997.01</v>
      </c>
      <c r="DI2237">
        <v>26006.560000000001</v>
      </c>
      <c r="DJ2237">
        <v>29418.67</v>
      </c>
      <c r="DK2237">
        <v>31582.06</v>
      </c>
      <c r="DL2237">
        <v>26839.88</v>
      </c>
      <c r="DM2237">
        <v>19554.45</v>
      </c>
      <c r="DN2237">
        <v>16732.78</v>
      </c>
      <c r="DO2237">
        <v>19</v>
      </c>
      <c r="DP2237">
        <v>19</v>
      </c>
    </row>
    <row r="2238" spans="1:120" hidden="1" x14ac:dyDescent="0.25">
      <c r="A2238" t="str">
        <f t="shared" si="34"/>
        <v>sublap_id-SLAP_PGCC_All Elect_44448</v>
      </c>
      <c r="B2238" t="s">
        <v>62</v>
      </c>
      <c r="C2238" t="s">
        <v>299</v>
      </c>
      <c r="D2238" t="s">
        <v>61</v>
      </c>
      <c r="E2238" t="s">
        <v>300</v>
      </c>
      <c r="F2238" t="s">
        <v>61</v>
      </c>
      <c r="G2238" t="s">
        <v>61</v>
      </c>
      <c r="H2238" t="s">
        <v>61</v>
      </c>
      <c r="I2238" t="s">
        <v>61</v>
      </c>
      <c r="J2238" t="s">
        <v>61</v>
      </c>
      <c r="K2238" t="s">
        <v>190</v>
      </c>
      <c r="L2238" s="18">
        <v>44448</v>
      </c>
      <c r="M2238">
        <v>19</v>
      </c>
      <c r="N2238">
        <v>19</v>
      </c>
      <c r="O2238" t="s">
        <v>258</v>
      </c>
      <c r="P2238">
        <v>29</v>
      </c>
      <c r="Q2238">
        <v>29</v>
      </c>
      <c r="R2238">
        <v>0</v>
      </c>
      <c r="S2238">
        <v>0</v>
      </c>
      <c r="T2238">
        <v>0</v>
      </c>
      <c r="U2238">
        <v>0</v>
      </c>
      <c r="V2238">
        <v>0</v>
      </c>
      <c r="W2238">
        <v>562.47749999999996</v>
      </c>
      <c r="X2238">
        <v>555.22550000000001</v>
      </c>
      <c r="Y2238">
        <v>552.505</v>
      </c>
      <c r="Z2238">
        <v>558.74149999999997</v>
      </c>
      <c r="AA2238">
        <v>580.27350000000001</v>
      </c>
      <c r="AB2238">
        <v>610.52850000000001</v>
      </c>
      <c r="AC2238">
        <v>802.52650000000006</v>
      </c>
      <c r="AD2238">
        <v>915.6395</v>
      </c>
      <c r="AE2238">
        <v>997.78300000000002</v>
      </c>
      <c r="AF2238">
        <v>1120.1315</v>
      </c>
      <c r="AG2238">
        <v>1485.0664999999999</v>
      </c>
      <c r="AH2238">
        <v>1638.8364999999999</v>
      </c>
      <c r="AI2238">
        <v>1715.2819999999999</v>
      </c>
      <c r="AJ2238">
        <v>1761.8630000000001</v>
      </c>
      <c r="AK2238">
        <v>1786.5440000000001</v>
      </c>
      <c r="AL2238">
        <v>1795.4639999999999</v>
      </c>
      <c r="AM2238">
        <v>1768.345</v>
      </c>
      <c r="AN2238">
        <v>1837.365</v>
      </c>
      <c r="AO2238">
        <v>1772.76</v>
      </c>
      <c r="AP2238">
        <v>1698.7365</v>
      </c>
      <c r="AQ2238">
        <v>1326.94</v>
      </c>
      <c r="AR2238">
        <v>912.45699999999999</v>
      </c>
      <c r="AS2238">
        <v>661.35249999999996</v>
      </c>
      <c r="AT2238">
        <v>602.96</v>
      </c>
      <c r="AU2238">
        <v>57.517240999999999</v>
      </c>
      <c r="AV2238">
        <v>56.896552</v>
      </c>
      <c r="AW2238">
        <v>56.551724</v>
      </c>
      <c r="AX2238">
        <v>56.344828</v>
      </c>
      <c r="AY2238">
        <v>56.482759000000001</v>
      </c>
      <c r="AZ2238">
        <v>56.793103000000002</v>
      </c>
      <c r="BA2238">
        <v>56.758620999999998</v>
      </c>
      <c r="BB2238">
        <v>56.275861999999996</v>
      </c>
      <c r="BC2238">
        <v>58.172414000000003</v>
      </c>
      <c r="BD2238">
        <v>60.827585999999997</v>
      </c>
      <c r="BE2238">
        <v>64.672414000000003</v>
      </c>
      <c r="BF2238">
        <v>66.551723999999993</v>
      </c>
      <c r="BG2238">
        <v>68.275862000000004</v>
      </c>
      <c r="BH2238">
        <v>68.689655000000002</v>
      </c>
      <c r="BI2238">
        <v>69.396552</v>
      </c>
      <c r="BJ2238">
        <v>69.189655000000002</v>
      </c>
      <c r="BK2238">
        <v>67.586207000000002</v>
      </c>
      <c r="BL2238">
        <v>66.620689999999996</v>
      </c>
      <c r="BM2238">
        <v>65.448276000000007</v>
      </c>
      <c r="BN2238">
        <v>62.224138000000004</v>
      </c>
      <c r="BO2238">
        <v>60.293103000000002</v>
      </c>
      <c r="BP2238">
        <v>59.068966000000003</v>
      </c>
      <c r="BQ2238">
        <v>58.362068999999998</v>
      </c>
      <c r="BR2238">
        <v>58.172414000000003</v>
      </c>
      <c r="BS2238">
        <v>17.12152</v>
      </c>
      <c r="BT2238">
        <v>15.16071</v>
      </c>
      <c r="BU2238">
        <v>16.240749999999998</v>
      </c>
      <c r="BV2238">
        <v>12.42428</v>
      </c>
      <c r="BW2238">
        <v>12.958489999999999</v>
      </c>
      <c r="BX2238">
        <v>25.43657</v>
      </c>
      <c r="BY2238">
        <v>-20.714870000000001</v>
      </c>
      <c r="BZ2238">
        <v>-16.736260000000001</v>
      </c>
      <c r="CA2238">
        <v>0.77017159999999996</v>
      </c>
      <c r="CB2238">
        <v>-8.4429630000000007</v>
      </c>
      <c r="CC2238">
        <v>-132.7928</v>
      </c>
      <c r="CD2238">
        <v>-127.6067</v>
      </c>
      <c r="CE2238">
        <v>-111.1032</v>
      </c>
      <c r="CF2238">
        <v>-119.0317</v>
      </c>
      <c r="CG2238">
        <v>-108.9171</v>
      </c>
      <c r="CH2238">
        <v>-95.607069999999993</v>
      </c>
      <c r="CI2238">
        <v>-31.021879999999999</v>
      </c>
      <c r="CJ2238">
        <v>-86.905940000000001</v>
      </c>
      <c r="CK2238">
        <v>33.773829999999997</v>
      </c>
      <c r="CL2238">
        <v>-31.8462</v>
      </c>
      <c r="CM2238">
        <v>-12.30012</v>
      </c>
      <c r="CN2238">
        <v>15.96044</v>
      </c>
      <c r="CO2238">
        <v>20.123169999999998</v>
      </c>
      <c r="CP2238">
        <v>22.413489999999999</v>
      </c>
      <c r="CQ2238">
        <v>46.356780000000001</v>
      </c>
      <c r="CR2238">
        <v>27.455089999999998</v>
      </c>
      <c r="CS2238">
        <v>26.8491</v>
      </c>
      <c r="CT2238">
        <v>26.446000000000002</v>
      </c>
      <c r="CU2238">
        <v>24.993480000000002</v>
      </c>
      <c r="CV2238">
        <v>39.548450000000003</v>
      </c>
      <c r="CW2238">
        <v>35.265329999999999</v>
      </c>
      <c r="CX2238">
        <v>29.264040000000001</v>
      </c>
      <c r="CY2238">
        <v>36.102229999999999</v>
      </c>
      <c r="CZ2238">
        <v>50.666800000000002</v>
      </c>
      <c r="DA2238">
        <v>206.30699999999999</v>
      </c>
      <c r="DB2238">
        <v>105.91379999999999</v>
      </c>
      <c r="DC2238">
        <v>138.88810000000001</v>
      </c>
      <c r="DD2238">
        <v>170.89830000000001</v>
      </c>
      <c r="DE2238">
        <v>188.8141</v>
      </c>
      <c r="DF2238">
        <v>190.2758</v>
      </c>
      <c r="DG2238">
        <v>233.41040000000001</v>
      </c>
      <c r="DH2238">
        <v>229.5772</v>
      </c>
      <c r="DI2238">
        <v>248.39179999999999</v>
      </c>
      <c r="DJ2238">
        <v>309.67610000000002</v>
      </c>
      <c r="DK2238">
        <v>279.00760000000002</v>
      </c>
      <c r="DL2238">
        <v>182.73759999999999</v>
      </c>
      <c r="DM2238">
        <v>58.043239999999997</v>
      </c>
      <c r="DN2238">
        <v>37.960250000000002</v>
      </c>
      <c r="DO2238">
        <v>19</v>
      </c>
      <c r="DP2238">
        <v>19</v>
      </c>
    </row>
    <row r="2239" spans="1:120" x14ac:dyDescent="0.25">
      <c r="A2239" t="str">
        <f t="shared" si="34"/>
        <v>AutoDR-No_All Elect_44448</v>
      </c>
      <c r="B2239" t="s">
        <v>62</v>
      </c>
      <c r="C2239" t="s">
        <v>321</v>
      </c>
      <c r="D2239" t="s">
        <v>61</v>
      </c>
      <c r="E2239" t="s">
        <v>61</v>
      </c>
      <c r="F2239" t="s">
        <v>61</v>
      </c>
      <c r="G2239" t="s">
        <v>61</v>
      </c>
      <c r="H2239" t="s">
        <v>97</v>
      </c>
      <c r="I2239" t="s">
        <v>61</v>
      </c>
      <c r="J2239" t="s">
        <v>61</v>
      </c>
      <c r="K2239" t="s">
        <v>190</v>
      </c>
      <c r="L2239" s="18">
        <v>44448</v>
      </c>
      <c r="M2239">
        <v>19</v>
      </c>
      <c r="N2239">
        <v>19</v>
      </c>
      <c r="O2239" t="s">
        <v>258</v>
      </c>
      <c r="P2239">
        <v>450</v>
      </c>
      <c r="Q2239">
        <v>438</v>
      </c>
      <c r="R2239">
        <v>0</v>
      </c>
      <c r="S2239">
        <v>0</v>
      </c>
      <c r="T2239">
        <v>0</v>
      </c>
      <c r="U2239">
        <v>0</v>
      </c>
      <c r="V2239">
        <v>0</v>
      </c>
      <c r="W2239">
        <v>16684.375</v>
      </c>
      <c r="X2239">
        <v>16343.483</v>
      </c>
      <c r="Y2239">
        <v>16400.184000000001</v>
      </c>
      <c r="Z2239">
        <v>16270.344999999999</v>
      </c>
      <c r="AA2239">
        <v>16335.155000000001</v>
      </c>
      <c r="AB2239">
        <v>17819.974999999999</v>
      </c>
      <c r="AC2239">
        <v>20578.080000000002</v>
      </c>
      <c r="AD2239">
        <v>24065.297999999999</v>
      </c>
      <c r="AE2239">
        <v>27755.833999999999</v>
      </c>
      <c r="AF2239">
        <v>29499.305</v>
      </c>
      <c r="AG2239">
        <v>32184.178</v>
      </c>
      <c r="AH2239">
        <v>34644.754999999997</v>
      </c>
      <c r="AI2239">
        <v>36151.694000000003</v>
      </c>
      <c r="AJ2239">
        <v>37192.707000000002</v>
      </c>
      <c r="AK2239">
        <v>38172.605000000003</v>
      </c>
      <c r="AL2239">
        <v>38159.957000000002</v>
      </c>
      <c r="AM2239">
        <v>38967.307000000001</v>
      </c>
      <c r="AN2239">
        <v>36348.741000000002</v>
      </c>
      <c r="AO2239">
        <v>28455.274000000001</v>
      </c>
      <c r="AP2239">
        <v>31587.195</v>
      </c>
      <c r="AQ2239">
        <v>28738.162</v>
      </c>
      <c r="AR2239">
        <v>22359.936000000002</v>
      </c>
      <c r="AS2239">
        <v>18573.906999999999</v>
      </c>
      <c r="AT2239">
        <v>16935.415000000001</v>
      </c>
      <c r="AU2239">
        <v>73.197489000000004</v>
      </c>
      <c r="AV2239">
        <v>72.238584000000003</v>
      </c>
      <c r="AW2239">
        <v>70.868720999999994</v>
      </c>
      <c r="AX2239">
        <v>69.915525000000002</v>
      </c>
      <c r="AY2239">
        <v>68.817352</v>
      </c>
      <c r="AZ2239">
        <v>67.856164000000007</v>
      </c>
      <c r="BA2239">
        <v>67.437214999999995</v>
      </c>
      <c r="BB2239">
        <v>67.260273999999995</v>
      </c>
      <c r="BC2239">
        <v>69.509131999999994</v>
      </c>
      <c r="BD2239">
        <v>73.192921999999996</v>
      </c>
      <c r="BE2239">
        <v>77.823059000000001</v>
      </c>
      <c r="BF2239">
        <v>81.582192000000006</v>
      </c>
      <c r="BG2239">
        <v>85.445205000000001</v>
      </c>
      <c r="BH2239">
        <v>87.824201000000002</v>
      </c>
      <c r="BI2239">
        <v>89.837900000000005</v>
      </c>
      <c r="BJ2239">
        <v>90.265981999999994</v>
      </c>
      <c r="BK2239">
        <v>89.625570999999994</v>
      </c>
      <c r="BL2239">
        <v>88.025114000000002</v>
      </c>
      <c r="BM2239">
        <v>85.672374000000005</v>
      </c>
      <c r="BN2239">
        <v>82.245434000000003</v>
      </c>
      <c r="BO2239">
        <v>79.132419999999996</v>
      </c>
      <c r="BP2239">
        <v>76.551370000000006</v>
      </c>
      <c r="BQ2239">
        <v>74.699771999999996</v>
      </c>
      <c r="BR2239">
        <v>73.297944999999999</v>
      </c>
      <c r="BS2239">
        <v>-474.37819999999999</v>
      </c>
      <c r="BT2239">
        <v>227.1584</v>
      </c>
      <c r="BU2239">
        <v>-90.297709999999995</v>
      </c>
      <c r="BV2239">
        <v>-14.360900000000001</v>
      </c>
      <c r="BW2239">
        <v>370.54129999999998</v>
      </c>
      <c r="BX2239">
        <v>426.76549999999997</v>
      </c>
      <c r="BY2239">
        <v>215.54939999999999</v>
      </c>
      <c r="BZ2239">
        <v>-207.4374</v>
      </c>
      <c r="CA2239">
        <v>-810.56979999999999</v>
      </c>
      <c r="CB2239">
        <v>-513.43370000000004</v>
      </c>
      <c r="CC2239">
        <v>-892.10209999999995</v>
      </c>
      <c r="CD2239">
        <v>-1010.574</v>
      </c>
      <c r="CE2239">
        <v>-1099.4770000000001</v>
      </c>
      <c r="CF2239">
        <v>-1101.0730000000001</v>
      </c>
      <c r="CG2239">
        <v>-1250.23</v>
      </c>
      <c r="CH2239">
        <v>-1047.8150000000001</v>
      </c>
      <c r="CI2239">
        <v>-1557.52</v>
      </c>
      <c r="CJ2239">
        <v>1299.777</v>
      </c>
      <c r="CK2239">
        <v>8742.2000000000007</v>
      </c>
      <c r="CL2239">
        <v>3021.9340000000002</v>
      </c>
      <c r="CM2239">
        <v>621.05460000000005</v>
      </c>
      <c r="CN2239">
        <v>169.36709999999999</v>
      </c>
      <c r="CO2239">
        <v>-163.9443</v>
      </c>
      <c r="CP2239">
        <v>-58.449809999999999</v>
      </c>
      <c r="CQ2239">
        <v>16386.77</v>
      </c>
      <c r="CR2239">
        <v>7036.7839999999997</v>
      </c>
      <c r="CS2239">
        <v>5895.6540000000005</v>
      </c>
      <c r="CT2239">
        <v>4782.5940000000001</v>
      </c>
      <c r="CU2239">
        <v>4350.3019999999997</v>
      </c>
      <c r="CV2239">
        <v>3832.3850000000002</v>
      </c>
      <c r="CW2239">
        <v>3692.6550000000002</v>
      </c>
      <c r="CX2239">
        <v>4358.3339999999998</v>
      </c>
      <c r="CY2239">
        <v>5128.9939999999997</v>
      </c>
      <c r="CZ2239">
        <v>5484.2340000000004</v>
      </c>
      <c r="DA2239">
        <v>9266.5589999999993</v>
      </c>
      <c r="DB2239">
        <v>10171.459999999999</v>
      </c>
      <c r="DC2239">
        <v>12102.32</v>
      </c>
      <c r="DD2239">
        <v>14821.41</v>
      </c>
      <c r="DE2239">
        <v>16455.14</v>
      </c>
      <c r="DF2239">
        <v>18244.38</v>
      </c>
      <c r="DG2239">
        <v>21208.42</v>
      </c>
      <c r="DH2239">
        <v>23010.85</v>
      </c>
      <c r="DI2239">
        <v>25337.71</v>
      </c>
      <c r="DJ2239">
        <v>28801.119999999999</v>
      </c>
      <c r="DK2239">
        <v>31018.35</v>
      </c>
      <c r="DL2239">
        <v>26395.52</v>
      </c>
      <c r="DM2239">
        <v>18943.439999999999</v>
      </c>
      <c r="DN2239">
        <v>16216.82</v>
      </c>
      <c r="DO2239">
        <v>19</v>
      </c>
      <c r="DP2239">
        <v>19</v>
      </c>
    </row>
    <row r="2240" spans="1:120" hidden="1" x14ac:dyDescent="0.25">
      <c r="A2240" t="str">
        <f t="shared" si="34"/>
        <v>LCA-Kern_All Elect_44448</v>
      </c>
      <c r="B2240" t="s">
        <v>62</v>
      </c>
      <c r="C2240" t="s">
        <v>210</v>
      </c>
      <c r="D2240" t="s">
        <v>29</v>
      </c>
      <c r="E2240" t="s">
        <v>61</v>
      </c>
      <c r="F2240" t="s">
        <v>61</v>
      </c>
      <c r="G2240" t="s">
        <v>61</v>
      </c>
      <c r="H2240" t="s">
        <v>61</v>
      </c>
      <c r="I2240" t="s">
        <v>61</v>
      </c>
      <c r="J2240" t="s">
        <v>61</v>
      </c>
      <c r="K2240" t="s">
        <v>190</v>
      </c>
      <c r="L2240" s="18">
        <v>44448</v>
      </c>
      <c r="M2240">
        <v>19</v>
      </c>
      <c r="N2240">
        <v>19</v>
      </c>
      <c r="O2240" t="s">
        <v>258</v>
      </c>
      <c r="P2240">
        <v>18</v>
      </c>
      <c r="Q2240">
        <v>18</v>
      </c>
      <c r="R2240">
        <v>0</v>
      </c>
      <c r="S2240">
        <v>0</v>
      </c>
      <c r="T2240">
        <v>0</v>
      </c>
      <c r="U2240">
        <v>0</v>
      </c>
      <c r="V2240">
        <v>0</v>
      </c>
      <c r="W2240">
        <v>280.21300000000002</v>
      </c>
      <c r="X2240">
        <v>292.81</v>
      </c>
      <c r="Y2240">
        <v>280.53199999999998</v>
      </c>
      <c r="Z2240">
        <v>287.63299999999998</v>
      </c>
      <c r="AA2240">
        <v>285.68299999999999</v>
      </c>
      <c r="AB2240">
        <v>313.05500000000001</v>
      </c>
      <c r="AC2240">
        <v>338.887</v>
      </c>
      <c r="AD2240">
        <v>704.59900000000005</v>
      </c>
      <c r="AE2240">
        <v>808.25800000000004</v>
      </c>
      <c r="AF2240">
        <v>867.34400000000005</v>
      </c>
      <c r="AG2240">
        <v>976.57100000000003</v>
      </c>
      <c r="AH2240">
        <v>1021.51</v>
      </c>
      <c r="AI2240">
        <v>1095.769</v>
      </c>
      <c r="AJ2240">
        <v>1176.5619999999999</v>
      </c>
      <c r="AK2240">
        <v>1227.4395</v>
      </c>
      <c r="AL2240">
        <v>1239.9435000000001</v>
      </c>
      <c r="AM2240">
        <v>1258.664</v>
      </c>
      <c r="AN2240">
        <v>1247.7239999999999</v>
      </c>
      <c r="AO2240">
        <v>787.55100000000004</v>
      </c>
      <c r="AP2240">
        <v>1139.626</v>
      </c>
      <c r="AQ2240">
        <v>1088.627</v>
      </c>
      <c r="AR2240">
        <v>611.01199999999994</v>
      </c>
      <c r="AS2240">
        <v>395.34899999999999</v>
      </c>
      <c r="AT2240">
        <v>305.161</v>
      </c>
      <c r="AU2240">
        <v>88</v>
      </c>
      <c r="AV2240">
        <v>85</v>
      </c>
      <c r="AW2240">
        <v>83.5</v>
      </c>
      <c r="AX2240">
        <v>82</v>
      </c>
      <c r="AY2240">
        <v>80</v>
      </c>
      <c r="AZ2240">
        <v>79</v>
      </c>
      <c r="BA2240">
        <v>77.5</v>
      </c>
      <c r="BB2240">
        <v>77.5</v>
      </c>
      <c r="BC2240">
        <v>81</v>
      </c>
      <c r="BD2240">
        <v>85</v>
      </c>
      <c r="BE2240">
        <v>90</v>
      </c>
      <c r="BF2240">
        <v>94</v>
      </c>
      <c r="BG2240">
        <v>98.5</v>
      </c>
      <c r="BH2240">
        <v>103</v>
      </c>
      <c r="BI2240">
        <v>106</v>
      </c>
      <c r="BJ2240">
        <v>108</v>
      </c>
      <c r="BK2240">
        <v>109</v>
      </c>
      <c r="BL2240">
        <v>108</v>
      </c>
      <c r="BM2240">
        <v>106</v>
      </c>
      <c r="BN2240">
        <v>103</v>
      </c>
      <c r="BO2240">
        <v>99</v>
      </c>
      <c r="BP2240">
        <v>95.5</v>
      </c>
      <c r="BQ2240">
        <v>92.5</v>
      </c>
      <c r="BR2240">
        <v>91</v>
      </c>
      <c r="BS2240">
        <v>26.803059999999999</v>
      </c>
      <c r="BT2240">
        <v>-4.1465E-3</v>
      </c>
      <c r="BU2240">
        <v>12.81724</v>
      </c>
      <c r="BV2240">
        <v>8.7784499999999994</v>
      </c>
      <c r="BW2240">
        <v>8.2793159999999997</v>
      </c>
      <c r="BX2240">
        <v>9.3499689999999998</v>
      </c>
      <c r="BY2240">
        <v>46.1355</v>
      </c>
      <c r="BZ2240">
        <v>-34.125439999999998</v>
      </c>
      <c r="CA2240">
        <v>-41.243209999999998</v>
      </c>
      <c r="CB2240">
        <v>-0.48356440000000001</v>
      </c>
      <c r="CC2240">
        <v>-12.967180000000001</v>
      </c>
      <c r="CD2240">
        <v>20.334070000000001</v>
      </c>
      <c r="CE2240">
        <v>-4.082732</v>
      </c>
      <c r="CF2240">
        <v>-28.487490000000001</v>
      </c>
      <c r="CG2240">
        <v>-60.273380000000003</v>
      </c>
      <c r="CH2240">
        <v>-67.630700000000004</v>
      </c>
      <c r="CI2240">
        <v>-91.010189999999994</v>
      </c>
      <c r="CJ2240">
        <v>-100.6148</v>
      </c>
      <c r="CK2240">
        <v>316.47829999999999</v>
      </c>
      <c r="CL2240">
        <v>-80.84751</v>
      </c>
      <c r="CM2240">
        <v>-193.05950000000001</v>
      </c>
      <c r="CN2240">
        <v>-63.89622</v>
      </c>
      <c r="CO2240">
        <v>-43.8825</v>
      </c>
      <c r="CP2240">
        <v>-21.93891</v>
      </c>
      <c r="CQ2240">
        <v>106.3601</v>
      </c>
      <c r="CR2240">
        <v>70.174220000000005</v>
      </c>
      <c r="CS2240">
        <v>51.167180000000002</v>
      </c>
      <c r="CT2240">
        <v>70.293139999999994</v>
      </c>
      <c r="CU2240">
        <v>30.305230000000002</v>
      </c>
      <c r="CV2240">
        <v>56.047600000000003</v>
      </c>
      <c r="CW2240">
        <v>509.97570000000002</v>
      </c>
      <c r="CX2240">
        <v>254.38480000000001</v>
      </c>
      <c r="CY2240">
        <v>322.05930000000001</v>
      </c>
      <c r="CZ2240">
        <v>226.72319999999999</v>
      </c>
      <c r="DA2240">
        <v>309.8655</v>
      </c>
      <c r="DB2240">
        <v>123.6448</v>
      </c>
      <c r="DC2240">
        <v>128.15950000000001</v>
      </c>
      <c r="DD2240">
        <v>94.840590000000006</v>
      </c>
      <c r="DE2240">
        <v>87.830029999999994</v>
      </c>
      <c r="DF2240">
        <v>70.566029999999998</v>
      </c>
      <c r="DG2240">
        <v>55.238509999999998</v>
      </c>
      <c r="DH2240">
        <v>70.063760000000002</v>
      </c>
      <c r="DI2240">
        <v>61.647089999999999</v>
      </c>
      <c r="DJ2240">
        <v>274.41739999999999</v>
      </c>
      <c r="DK2240">
        <v>812.88900000000001</v>
      </c>
      <c r="DL2240">
        <v>260.16609999999997</v>
      </c>
      <c r="DM2240">
        <v>36.736579999999996</v>
      </c>
      <c r="DN2240">
        <v>19.085889999999999</v>
      </c>
      <c r="DO2240">
        <v>19</v>
      </c>
      <c r="DP2240">
        <v>19</v>
      </c>
    </row>
    <row r="2241" spans="1:120" x14ac:dyDescent="0.25">
      <c r="A2241" t="str">
        <f t="shared" si="34"/>
        <v>AutoDR-Yes_All Elect_44448</v>
      </c>
      <c r="B2241" t="s">
        <v>62</v>
      </c>
      <c r="C2241" t="s">
        <v>322</v>
      </c>
      <c r="D2241" t="s">
        <v>61</v>
      </c>
      <c r="E2241" t="s">
        <v>61</v>
      </c>
      <c r="F2241" t="s">
        <v>61</v>
      </c>
      <c r="G2241" t="s">
        <v>61</v>
      </c>
      <c r="H2241" t="s">
        <v>98</v>
      </c>
      <c r="I2241" t="s">
        <v>61</v>
      </c>
      <c r="J2241" t="s">
        <v>61</v>
      </c>
      <c r="K2241" t="s">
        <v>190</v>
      </c>
      <c r="L2241" s="18">
        <v>44448</v>
      </c>
      <c r="M2241">
        <v>19</v>
      </c>
      <c r="N2241">
        <v>19</v>
      </c>
      <c r="O2241" t="s">
        <v>258</v>
      </c>
      <c r="P2241">
        <v>38</v>
      </c>
      <c r="Q2241">
        <v>38</v>
      </c>
      <c r="R2241">
        <v>0</v>
      </c>
      <c r="S2241">
        <v>0</v>
      </c>
      <c r="T2241">
        <v>0</v>
      </c>
      <c r="U2241">
        <v>0</v>
      </c>
      <c r="V2241">
        <v>0</v>
      </c>
      <c r="W2241">
        <v>2146.2894999999999</v>
      </c>
      <c r="X2241">
        <v>2115.9034999999999</v>
      </c>
      <c r="Y2241">
        <v>1973.4245000000001</v>
      </c>
      <c r="Z2241">
        <v>1877.7819999999999</v>
      </c>
      <c r="AA2241">
        <v>1977.96</v>
      </c>
      <c r="AB2241">
        <v>1917.9085</v>
      </c>
      <c r="AC2241">
        <v>1790.8689999999999</v>
      </c>
      <c r="AD2241">
        <v>1979.0435</v>
      </c>
      <c r="AE2241">
        <v>2482.1795000000002</v>
      </c>
      <c r="AF2241">
        <v>2879.4290000000001</v>
      </c>
      <c r="AG2241">
        <v>3010.5594999999998</v>
      </c>
      <c r="AH2241">
        <v>3120.2035000000001</v>
      </c>
      <c r="AI2241">
        <v>3336.9645</v>
      </c>
      <c r="AJ2241">
        <v>3407.9385000000002</v>
      </c>
      <c r="AK2241">
        <v>3494.55</v>
      </c>
      <c r="AL2241">
        <v>3600.5754999999999</v>
      </c>
      <c r="AM2241">
        <v>3566.277</v>
      </c>
      <c r="AN2241">
        <v>3397.6869999999999</v>
      </c>
      <c r="AO2241">
        <v>3094.529</v>
      </c>
      <c r="AP2241">
        <v>3525.4834999999998</v>
      </c>
      <c r="AQ2241">
        <v>3199.1095</v>
      </c>
      <c r="AR2241">
        <v>2941.4765000000002</v>
      </c>
      <c r="AS2241">
        <v>2648.37</v>
      </c>
      <c r="AT2241">
        <v>2372.5450000000001</v>
      </c>
      <c r="AU2241">
        <v>70.802632000000003</v>
      </c>
      <c r="AV2241">
        <v>70.407894999999996</v>
      </c>
      <c r="AW2241">
        <v>69.092105000000004</v>
      </c>
      <c r="AX2241">
        <v>68.157894999999996</v>
      </c>
      <c r="AY2241">
        <v>67.434211000000005</v>
      </c>
      <c r="AZ2241">
        <v>66.631579000000002</v>
      </c>
      <c r="BA2241">
        <v>66.328946999999999</v>
      </c>
      <c r="BB2241">
        <v>66.131579000000002</v>
      </c>
      <c r="BC2241">
        <v>68.223684000000006</v>
      </c>
      <c r="BD2241">
        <v>71.881579000000002</v>
      </c>
      <c r="BE2241">
        <v>76.118420999999998</v>
      </c>
      <c r="BF2241">
        <v>79.75</v>
      </c>
      <c r="BG2241">
        <v>83.592105000000004</v>
      </c>
      <c r="BH2241">
        <v>85.855262999999994</v>
      </c>
      <c r="BI2241">
        <v>87.565788999999995</v>
      </c>
      <c r="BJ2241">
        <v>87.736841999999996</v>
      </c>
      <c r="BK2241">
        <v>87.236841999999996</v>
      </c>
      <c r="BL2241">
        <v>85.355262999999994</v>
      </c>
      <c r="BM2241">
        <v>82.513158000000004</v>
      </c>
      <c r="BN2241">
        <v>78.776315999999994</v>
      </c>
      <c r="BO2241">
        <v>75.618420999999998</v>
      </c>
      <c r="BP2241">
        <v>73.25</v>
      </c>
      <c r="BQ2241">
        <v>71.644737000000006</v>
      </c>
      <c r="BR2241">
        <v>70.460526000000002</v>
      </c>
      <c r="BS2241">
        <v>-146.50460000000001</v>
      </c>
      <c r="BT2241">
        <v>-91.970950000000002</v>
      </c>
      <c r="BU2241">
        <v>-80.291560000000004</v>
      </c>
      <c r="BV2241">
        <v>-44.072249999999997</v>
      </c>
      <c r="BW2241">
        <v>-73.112530000000007</v>
      </c>
      <c r="BX2241">
        <v>-38.178289999999997</v>
      </c>
      <c r="BY2241">
        <v>115.68810000000001</v>
      </c>
      <c r="BZ2241">
        <v>39.532600000000002</v>
      </c>
      <c r="CA2241">
        <v>-51.82808</v>
      </c>
      <c r="CB2241">
        <v>-29.009620000000002</v>
      </c>
      <c r="CC2241">
        <v>-38.433920000000001</v>
      </c>
      <c r="CD2241">
        <v>-56.899189999999997</v>
      </c>
      <c r="CE2241">
        <v>-90.666169999999994</v>
      </c>
      <c r="CF2241">
        <v>-132.09880000000001</v>
      </c>
      <c r="CG2241">
        <v>-87.366100000000003</v>
      </c>
      <c r="CH2241">
        <v>-121.9722</v>
      </c>
      <c r="CI2241">
        <v>-59.094880000000003</v>
      </c>
      <c r="CJ2241">
        <v>66.978909999999999</v>
      </c>
      <c r="CK2241">
        <v>391.00009999999997</v>
      </c>
      <c r="CL2241">
        <v>-120.2402</v>
      </c>
      <c r="CM2241">
        <v>16.215340000000001</v>
      </c>
      <c r="CN2241">
        <v>-34.848750000000003</v>
      </c>
      <c r="CO2241">
        <v>-39.740920000000003</v>
      </c>
      <c r="CP2241">
        <v>-138.696</v>
      </c>
      <c r="CQ2241">
        <v>565.17600000000004</v>
      </c>
      <c r="CR2241">
        <v>273.48880000000003</v>
      </c>
      <c r="CS2241">
        <v>243.68520000000001</v>
      </c>
      <c r="CT2241">
        <v>205.8038</v>
      </c>
      <c r="CU2241">
        <v>307.0052</v>
      </c>
      <c r="CV2241">
        <v>221.2149</v>
      </c>
      <c r="CW2241">
        <v>205.8263</v>
      </c>
      <c r="CX2241">
        <v>247.7354</v>
      </c>
      <c r="CY2241">
        <v>305.49459999999999</v>
      </c>
      <c r="CZ2241">
        <v>490.27159999999998</v>
      </c>
      <c r="DA2241">
        <v>704.28530000000001</v>
      </c>
      <c r="DB2241">
        <v>512.50319999999999</v>
      </c>
      <c r="DC2241">
        <v>510.00049999999999</v>
      </c>
      <c r="DD2241">
        <v>398.37270000000001</v>
      </c>
      <c r="DE2241">
        <v>436.08260000000001</v>
      </c>
      <c r="DF2241">
        <v>606.82500000000005</v>
      </c>
      <c r="DG2241">
        <v>869.74289999999996</v>
      </c>
      <c r="DH2241">
        <v>1031.373</v>
      </c>
      <c r="DI2241">
        <v>738.89620000000002</v>
      </c>
      <c r="DJ2241">
        <v>704.09310000000005</v>
      </c>
      <c r="DK2241">
        <v>661.84450000000004</v>
      </c>
      <c r="DL2241">
        <v>529.57690000000002</v>
      </c>
      <c r="DM2241">
        <v>657.98019999999997</v>
      </c>
      <c r="DN2241">
        <v>556.51639999999998</v>
      </c>
      <c r="DO2241">
        <v>19</v>
      </c>
      <c r="DP2241">
        <v>19</v>
      </c>
    </row>
    <row r="2242" spans="1:120" hidden="1" x14ac:dyDescent="0.25">
      <c r="A2242" t="str">
        <f t="shared" si="34"/>
        <v>sublap_id-SLAP_PGZP_All Elect_44448</v>
      </c>
      <c r="B2242" t="s">
        <v>62</v>
      </c>
      <c r="C2242" t="s">
        <v>283</v>
      </c>
      <c r="D2242" t="s">
        <v>61</v>
      </c>
      <c r="E2242" t="s">
        <v>284</v>
      </c>
      <c r="F2242" t="s">
        <v>61</v>
      </c>
      <c r="G2242" t="s">
        <v>61</v>
      </c>
      <c r="H2242" t="s">
        <v>61</v>
      </c>
      <c r="I2242" t="s">
        <v>61</v>
      </c>
      <c r="J2242" t="s">
        <v>61</v>
      </c>
      <c r="K2242" t="s">
        <v>190</v>
      </c>
      <c r="L2242" s="18">
        <v>44448</v>
      </c>
      <c r="M2242">
        <v>19</v>
      </c>
      <c r="N2242">
        <v>19</v>
      </c>
      <c r="O2242" t="s">
        <v>258</v>
      </c>
      <c r="P2242">
        <v>45</v>
      </c>
      <c r="Q2242">
        <v>39</v>
      </c>
      <c r="R2242">
        <v>0</v>
      </c>
      <c r="S2242">
        <v>0</v>
      </c>
      <c r="T2242">
        <v>0</v>
      </c>
      <c r="U2242">
        <v>0</v>
      </c>
      <c r="V2242">
        <v>0</v>
      </c>
      <c r="W2242">
        <v>3754.4965000000002</v>
      </c>
      <c r="X2242">
        <v>3503.2073</v>
      </c>
      <c r="Y2242">
        <v>3504.7141999999999</v>
      </c>
      <c r="Z2242">
        <v>3488.1415000000002</v>
      </c>
      <c r="AA2242">
        <v>3496.9985000000001</v>
      </c>
      <c r="AB2242">
        <v>3521.7808</v>
      </c>
      <c r="AC2242">
        <v>3607.9477000000002</v>
      </c>
      <c r="AD2242">
        <v>3475.3834999999999</v>
      </c>
      <c r="AE2242">
        <v>3660.5608000000002</v>
      </c>
      <c r="AF2242">
        <v>3622.0904</v>
      </c>
      <c r="AG2242">
        <v>3522.7350000000001</v>
      </c>
      <c r="AH2242">
        <v>3549.9414999999999</v>
      </c>
      <c r="AI2242">
        <v>3722.4391999999998</v>
      </c>
      <c r="AJ2242">
        <v>3773.8523</v>
      </c>
      <c r="AK2242">
        <v>3801.2919000000002</v>
      </c>
      <c r="AL2242">
        <v>3795.4753999999998</v>
      </c>
      <c r="AM2242">
        <v>3843.4038</v>
      </c>
      <c r="AN2242">
        <v>2714.6642000000002</v>
      </c>
      <c r="AO2242">
        <v>915.23653999999999</v>
      </c>
      <c r="AP2242">
        <v>2330.1104</v>
      </c>
      <c r="AQ2242">
        <v>3334.0223000000001</v>
      </c>
      <c r="AR2242">
        <v>3404.6134999999999</v>
      </c>
      <c r="AS2242">
        <v>3308.5558000000001</v>
      </c>
      <c r="AT2242">
        <v>3275.2881000000002</v>
      </c>
      <c r="AU2242">
        <v>74.846153999999999</v>
      </c>
      <c r="AV2242">
        <v>72</v>
      </c>
      <c r="AW2242">
        <v>70.923077000000006</v>
      </c>
      <c r="AX2242">
        <v>70</v>
      </c>
      <c r="AY2242">
        <v>69</v>
      </c>
      <c r="AZ2242">
        <v>67.730768999999995</v>
      </c>
      <c r="BA2242">
        <v>66.846153999999999</v>
      </c>
      <c r="BB2242">
        <v>67.230768999999995</v>
      </c>
      <c r="BC2242">
        <v>70</v>
      </c>
      <c r="BD2242">
        <v>73.461538000000004</v>
      </c>
      <c r="BE2242">
        <v>78.769231000000005</v>
      </c>
      <c r="BF2242">
        <v>84.038461999999996</v>
      </c>
      <c r="BG2242">
        <v>89.884614999999997</v>
      </c>
      <c r="BH2242">
        <v>91.346153999999999</v>
      </c>
      <c r="BI2242">
        <v>91.807692000000003</v>
      </c>
      <c r="BJ2242">
        <v>90.692307999999997</v>
      </c>
      <c r="BK2242">
        <v>90.230768999999995</v>
      </c>
      <c r="BL2242">
        <v>90.153846000000001</v>
      </c>
      <c r="BM2242">
        <v>88.153846000000001</v>
      </c>
      <c r="BN2242">
        <v>85.5</v>
      </c>
      <c r="BO2242">
        <v>82.423077000000006</v>
      </c>
      <c r="BP2242">
        <v>79.961538000000004</v>
      </c>
      <c r="BQ2242">
        <v>77.884614999999997</v>
      </c>
      <c r="BR2242">
        <v>76.307692000000003</v>
      </c>
      <c r="BS2242">
        <v>-401.22800000000001</v>
      </c>
      <c r="BT2242">
        <v>-63.170200000000001</v>
      </c>
      <c r="BU2242">
        <v>-62.793950000000002</v>
      </c>
      <c r="BV2242">
        <v>-49.881999999999998</v>
      </c>
      <c r="BW2242">
        <v>-21.094480000000001</v>
      </c>
      <c r="BX2242">
        <v>-30.531739999999999</v>
      </c>
      <c r="BY2242">
        <v>-27.612179999999999</v>
      </c>
      <c r="BZ2242">
        <v>144.3278</v>
      </c>
      <c r="CA2242">
        <v>-17.06306</v>
      </c>
      <c r="CB2242">
        <v>-45.528390000000002</v>
      </c>
      <c r="CC2242">
        <v>60.924140000000001</v>
      </c>
      <c r="CD2242">
        <v>46.553420000000003</v>
      </c>
      <c r="CE2242">
        <v>-71.246160000000003</v>
      </c>
      <c r="CF2242">
        <v>-49.271740000000001</v>
      </c>
      <c r="CG2242">
        <v>-100.3835</v>
      </c>
      <c r="CH2242">
        <v>-106.07550000000001</v>
      </c>
      <c r="CI2242">
        <v>-139.92189999999999</v>
      </c>
      <c r="CJ2242">
        <v>1116.441</v>
      </c>
      <c r="CK2242">
        <v>3054.0149999999999</v>
      </c>
      <c r="CL2242">
        <v>1597.1210000000001</v>
      </c>
      <c r="CM2242">
        <v>399.61090000000002</v>
      </c>
      <c r="CN2242">
        <v>89.244990000000001</v>
      </c>
      <c r="CO2242">
        <v>30.102329999999998</v>
      </c>
      <c r="CP2242">
        <v>-5.131793</v>
      </c>
      <c r="CQ2242">
        <v>5366.77</v>
      </c>
      <c r="CR2242">
        <v>821.46939999999995</v>
      </c>
      <c r="CS2242">
        <v>770.80960000000005</v>
      </c>
      <c r="CT2242">
        <v>728.32820000000004</v>
      </c>
      <c r="CU2242">
        <v>801.32740000000001</v>
      </c>
      <c r="CV2242">
        <v>755.8098</v>
      </c>
      <c r="CW2242">
        <v>437.28660000000002</v>
      </c>
      <c r="CX2242">
        <v>557.55550000000005</v>
      </c>
      <c r="CY2242">
        <v>1031.6389999999999</v>
      </c>
      <c r="CZ2242">
        <v>1398.75</v>
      </c>
      <c r="DA2242">
        <v>2061.6550000000002</v>
      </c>
      <c r="DB2242">
        <v>2867.42</v>
      </c>
      <c r="DC2242">
        <v>3222.73</v>
      </c>
      <c r="DD2242">
        <v>3129.83</v>
      </c>
      <c r="DE2242">
        <v>3518.1350000000002</v>
      </c>
      <c r="DF2242">
        <v>3825.5309999999999</v>
      </c>
      <c r="DG2242">
        <v>3933.5349999999999</v>
      </c>
      <c r="DH2242">
        <v>4436.5360000000001</v>
      </c>
      <c r="DI2242">
        <v>4558.9520000000002</v>
      </c>
      <c r="DJ2242">
        <v>4464.5159999999996</v>
      </c>
      <c r="DK2242">
        <v>4993.7309999999998</v>
      </c>
      <c r="DL2242">
        <v>5240.5929999999998</v>
      </c>
      <c r="DM2242">
        <v>4848.732</v>
      </c>
      <c r="DN2242">
        <v>4862.5640000000003</v>
      </c>
      <c r="DO2242">
        <v>19</v>
      </c>
      <c r="DP2242">
        <v>19</v>
      </c>
    </row>
    <row r="2243" spans="1:120" hidden="1" x14ac:dyDescent="0.25">
      <c r="A2243" t="str">
        <f t="shared" si="34"/>
        <v>sublap_id-SLAP_PGKN_All Elect_44448</v>
      </c>
      <c r="B2243" t="s">
        <v>62</v>
      </c>
      <c r="C2243" t="s">
        <v>279</v>
      </c>
      <c r="D2243" t="s">
        <v>61</v>
      </c>
      <c r="E2243" t="s">
        <v>280</v>
      </c>
      <c r="F2243" t="s">
        <v>61</v>
      </c>
      <c r="G2243" t="s">
        <v>61</v>
      </c>
      <c r="H2243" t="s">
        <v>61</v>
      </c>
      <c r="I2243" t="s">
        <v>61</v>
      </c>
      <c r="J2243" t="s">
        <v>61</v>
      </c>
      <c r="K2243" t="s">
        <v>190</v>
      </c>
      <c r="L2243" s="18">
        <v>44448</v>
      </c>
      <c r="M2243">
        <v>19</v>
      </c>
      <c r="N2243">
        <v>19</v>
      </c>
      <c r="O2243" t="s">
        <v>258</v>
      </c>
      <c r="P2243">
        <v>18</v>
      </c>
      <c r="Q2243">
        <v>18</v>
      </c>
      <c r="R2243">
        <v>0</v>
      </c>
      <c r="S2243">
        <v>0</v>
      </c>
      <c r="T2243">
        <v>0</v>
      </c>
      <c r="U2243">
        <v>0</v>
      </c>
      <c r="V2243">
        <v>0</v>
      </c>
      <c r="W2243">
        <v>280.21300000000002</v>
      </c>
      <c r="X2243">
        <v>292.81</v>
      </c>
      <c r="Y2243">
        <v>280.53199999999998</v>
      </c>
      <c r="Z2243">
        <v>287.63299999999998</v>
      </c>
      <c r="AA2243">
        <v>285.68299999999999</v>
      </c>
      <c r="AB2243">
        <v>313.05500000000001</v>
      </c>
      <c r="AC2243">
        <v>338.887</v>
      </c>
      <c r="AD2243">
        <v>704.59900000000005</v>
      </c>
      <c r="AE2243">
        <v>808.25800000000004</v>
      </c>
      <c r="AF2243">
        <v>867.34400000000005</v>
      </c>
      <c r="AG2243">
        <v>976.57100000000003</v>
      </c>
      <c r="AH2243">
        <v>1021.51</v>
      </c>
      <c r="AI2243">
        <v>1095.769</v>
      </c>
      <c r="AJ2243">
        <v>1176.5619999999999</v>
      </c>
      <c r="AK2243">
        <v>1227.4395</v>
      </c>
      <c r="AL2243">
        <v>1239.9435000000001</v>
      </c>
      <c r="AM2243">
        <v>1258.664</v>
      </c>
      <c r="AN2243">
        <v>1247.7239999999999</v>
      </c>
      <c r="AO2243">
        <v>787.55100000000004</v>
      </c>
      <c r="AP2243">
        <v>1139.626</v>
      </c>
      <c r="AQ2243">
        <v>1088.627</v>
      </c>
      <c r="AR2243">
        <v>611.01199999999994</v>
      </c>
      <c r="AS2243">
        <v>395.34899999999999</v>
      </c>
      <c r="AT2243">
        <v>305.161</v>
      </c>
      <c r="AU2243">
        <v>88</v>
      </c>
      <c r="AV2243">
        <v>85</v>
      </c>
      <c r="AW2243">
        <v>83.5</v>
      </c>
      <c r="AX2243">
        <v>82</v>
      </c>
      <c r="AY2243">
        <v>80</v>
      </c>
      <c r="AZ2243">
        <v>79</v>
      </c>
      <c r="BA2243">
        <v>77.5</v>
      </c>
      <c r="BB2243">
        <v>77.5</v>
      </c>
      <c r="BC2243">
        <v>81</v>
      </c>
      <c r="BD2243">
        <v>85</v>
      </c>
      <c r="BE2243">
        <v>90</v>
      </c>
      <c r="BF2243">
        <v>94</v>
      </c>
      <c r="BG2243">
        <v>98.5</v>
      </c>
      <c r="BH2243">
        <v>103</v>
      </c>
      <c r="BI2243">
        <v>106</v>
      </c>
      <c r="BJ2243">
        <v>108</v>
      </c>
      <c r="BK2243">
        <v>109</v>
      </c>
      <c r="BL2243">
        <v>108</v>
      </c>
      <c r="BM2243">
        <v>106</v>
      </c>
      <c r="BN2243">
        <v>103</v>
      </c>
      <c r="BO2243">
        <v>99</v>
      </c>
      <c r="BP2243">
        <v>95.5</v>
      </c>
      <c r="BQ2243">
        <v>92.5</v>
      </c>
      <c r="BR2243">
        <v>91</v>
      </c>
      <c r="BS2243">
        <v>26.803059999999999</v>
      </c>
      <c r="BT2243">
        <v>-4.1465E-3</v>
      </c>
      <c r="BU2243">
        <v>12.81724</v>
      </c>
      <c r="BV2243">
        <v>8.7784499999999994</v>
      </c>
      <c r="BW2243">
        <v>8.2793159999999997</v>
      </c>
      <c r="BX2243">
        <v>9.3499689999999998</v>
      </c>
      <c r="BY2243">
        <v>46.1355</v>
      </c>
      <c r="BZ2243">
        <v>-34.125439999999998</v>
      </c>
      <c r="CA2243">
        <v>-41.243209999999998</v>
      </c>
      <c r="CB2243">
        <v>-0.48356440000000001</v>
      </c>
      <c r="CC2243">
        <v>-12.967180000000001</v>
      </c>
      <c r="CD2243">
        <v>20.334070000000001</v>
      </c>
      <c r="CE2243">
        <v>-4.082732</v>
      </c>
      <c r="CF2243">
        <v>-28.487490000000001</v>
      </c>
      <c r="CG2243">
        <v>-60.273380000000003</v>
      </c>
      <c r="CH2243">
        <v>-67.630700000000004</v>
      </c>
      <c r="CI2243">
        <v>-91.010189999999994</v>
      </c>
      <c r="CJ2243">
        <v>-100.6148</v>
      </c>
      <c r="CK2243">
        <v>316.47829999999999</v>
      </c>
      <c r="CL2243">
        <v>-80.84751</v>
      </c>
      <c r="CM2243">
        <v>-193.05950000000001</v>
      </c>
      <c r="CN2243">
        <v>-63.89622</v>
      </c>
      <c r="CO2243">
        <v>-43.8825</v>
      </c>
      <c r="CP2243">
        <v>-21.93891</v>
      </c>
      <c r="CQ2243">
        <v>106.3601</v>
      </c>
      <c r="CR2243">
        <v>70.174220000000005</v>
      </c>
      <c r="CS2243">
        <v>51.167180000000002</v>
      </c>
      <c r="CT2243">
        <v>70.293139999999994</v>
      </c>
      <c r="CU2243">
        <v>30.305230000000002</v>
      </c>
      <c r="CV2243">
        <v>56.047600000000003</v>
      </c>
      <c r="CW2243">
        <v>509.97570000000002</v>
      </c>
      <c r="CX2243">
        <v>254.38480000000001</v>
      </c>
      <c r="CY2243">
        <v>322.05930000000001</v>
      </c>
      <c r="CZ2243">
        <v>226.72319999999999</v>
      </c>
      <c r="DA2243">
        <v>309.8655</v>
      </c>
      <c r="DB2243">
        <v>123.6448</v>
      </c>
      <c r="DC2243">
        <v>128.15950000000001</v>
      </c>
      <c r="DD2243">
        <v>94.840590000000006</v>
      </c>
      <c r="DE2243">
        <v>87.830029999999994</v>
      </c>
      <c r="DF2243">
        <v>70.566029999999998</v>
      </c>
      <c r="DG2243">
        <v>55.238509999999998</v>
      </c>
      <c r="DH2243">
        <v>70.063760000000002</v>
      </c>
      <c r="DI2243">
        <v>61.647089999999999</v>
      </c>
      <c r="DJ2243">
        <v>274.41739999999999</v>
      </c>
      <c r="DK2243">
        <v>812.88900000000001</v>
      </c>
      <c r="DL2243">
        <v>260.16609999999997</v>
      </c>
      <c r="DM2243">
        <v>36.736579999999996</v>
      </c>
      <c r="DN2243">
        <v>19.085889999999999</v>
      </c>
      <c r="DO2243">
        <v>19</v>
      </c>
      <c r="DP2243">
        <v>19</v>
      </c>
    </row>
    <row r="2244" spans="1:120" hidden="1" x14ac:dyDescent="0.25">
      <c r="A2244" t="str">
        <f t="shared" ref="A2244:A2307" si="35">C2244&amp;"_"&amp;K2244&amp;"_"&amp;IF(L2244="",O2244,L2244&amp;IF(LEFT(K2244,3)="All","",IF(R2244=1,"_Combined","_"&amp;M2244&amp;"-"&amp;N2244)))</f>
        <v>sublap_id-SLAP_PGEB_All Elect_44448</v>
      </c>
      <c r="B2244" t="s">
        <v>62</v>
      </c>
      <c r="C2244" t="s">
        <v>287</v>
      </c>
      <c r="D2244" t="s">
        <v>61</v>
      </c>
      <c r="E2244" t="s">
        <v>288</v>
      </c>
      <c r="F2244" t="s">
        <v>61</v>
      </c>
      <c r="G2244" t="s">
        <v>61</v>
      </c>
      <c r="H2244" t="s">
        <v>61</v>
      </c>
      <c r="I2244" t="s">
        <v>61</v>
      </c>
      <c r="J2244" t="s">
        <v>61</v>
      </c>
      <c r="K2244" t="s">
        <v>190</v>
      </c>
      <c r="L2244" s="18">
        <v>44448</v>
      </c>
      <c r="M2244">
        <v>19</v>
      </c>
      <c r="N2244">
        <v>19</v>
      </c>
      <c r="O2244" t="s">
        <v>258</v>
      </c>
      <c r="P2244">
        <v>61</v>
      </c>
      <c r="Q2244">
        <v>59</v>
      </c>
      <c r="R2244">
        <v>0</v>
      </c>
      <c r="S2244">
        <v>0</v>
      </c>
      <c r="T2244">
        <v>0</v>
      </c>
      <c r="U2244">
        <v>0</v>
      </c>
      <c r="V2244">
        <v>0</v>
      </c>
      <c r="W2244">
        <v>998.14197000000001</v>
      </c>
      <c r="X2244">
        <v>1141.8900000000001</v>
      </c>
      <c r="Y2244">
        <v>1149.5863999999999</v>
      </c>
      <c r="Z2244">
        <v>1192.6678999999999</v>
      </c>
      <c r="AA2244">
        <v>1241.2352000000001</v>
      </c>
      <c r="AB2244">
        <v>1555.9301</v>
      </c>
      <c r="AC2244">
        <v>1856.1180999999999</v>
      </c>
      <c r="AD2244">
        <v>2273.6212</v>
      </c>
      <c r="AE2244">
        <v>2518.4717999999998</v>
      </c>
      <c r="AF2244">
        <v>2814.5068999999999</v>
      </c>
      <c r="AG2244">
        <v>3116.1705000000002</v>
      </c>
      <c r="AH2244">
        <v>3210.6206999999999</v>
      </c>
      <c r="AI2244">
        <v>3303.7901999999999</v>
      </c>
      <c r="AJ2244">
        <v>3549.518</v>
      </c>
      <c r="AK2244">
        <v>3643.2953000000002</v>
      </c>
      <c r="AL2244">
        <v>3599.5273000000002</v>
      </c>
      <c r="AM2244">
        <v>3830.0203999999999</v>
      </c>
      <c r="AN2244">
        <v>3846.8398999999999</v>
      </c>
      <c r="AO2244">
        <v>3276.4733999999999</v>
      </c>
      <c r="AP2244">
        <v>3554.9187000000002</v>
      </c>
      <c r="AQ2244">
        <v>2879.4492</v>
      </c>
      <c r="AR2244">
        <v>1783.2998</v>
      </c>
      <c r="AS2244">
        <v>1230.9149</v>
      </c>
      <c r="AT2244">
        <v>1059.3063999999999</v>
      </c>
      <c r="AU2244">
        <v>67.330507999999995</v>
      </c>
      <c r="AV2244">
        <v>68.110168999999999</v>
      </c>
      <c r="AW2244">
        <v>65.423728999999994</v>
      </c>
      <c r="AX2244">
        <v>64.406779999999998</v>
      </c>
      <c r="AY2244">
        <v>64.203389999999999</v>
      </c>
      <c r="AZ2244">
        <v>63.898305000000001</v>
      </c>
      <c r="BA2244">
        <v>64.135593</v>
      </c>
      <c r="BB2244">
        <v>64.033897999999994</v>
      </c>
      <c r="BC2244">
        <v>67.364407</v>
      </c>
      <c r="BD2244">
        <v>71.050847000000005</v>
      </c>
      <c r="BE2244">
        <v>74.313558999999998</v>
      </c>
      <c r="BF2244">
        <v>77.966102000000006</v>
      </c>
      <c r="BG2244">
        <v>81.762711999999993</v>
      </c>
      <c r="BH2244">
        <v>84.906779999999998</v>
      </c>
      <c r="BI2244">
        <v>86.288135999999994</v>
      </c>
      <c r="BJ2244">
        <v>86.838982999999999</v>
      </c>
      <c r="BK2244">
        <v>86.830507999999995</v>
      </c>
      <c r="BL2244">
        <v>84.601695000000007</v>
      </c>
      <c r="BM2244">
        <v>80.059321999999995</v>
      </c>
      <c r="BN2244">
        <v>74.169492000000005</v>
      </c>
      <c r="BO2244">
        <v>70.237288000000007</v>
      </c>
      <c r="BP2244">
        <v>67.211864000000006</v>
      </c>
      <c r="BQ2244">
        <v>66.652541999999997</v>
      </c>
      <c r="BR2244">
        <v>65.372881000000007</v>
      </c>
      <c r="BS2244">
        <v>80.845050000000001</v>
      </c>
      <c r="BT2244">
        <v>-31.135149999999999</v>
      </c>
      <c r="BU2244">
        <v>-55.66901</v>
      </c>
      <c r="BV2244">
        <v>-34.164879999999997</v>
      </c>
      <c r="BW2244">
        <v>25.427379999999999</v>
      </c>
      <c r="BX2244">
        <v>8.5456289999999999</v>
      </c>
      <c r="BY2244">
        <v>111.2067</v>
      </c>
      <c r="BZ2244">
        <v>-56.902500000000003</v>
      </c>
      <c r="CA2244">
        <v>41.946129999999997</v>
      </c>
      <c r="CB2244">
        <v>-196.5736</v>
      </c>
      <c r="CC2244">
        <v>-195.3229</v>
      </c>
      <c r="CD2244">
        <v>-163.9126</v>
      </c>
      <c r="CE2244">
        <v>-100.9175</v>
      </c>
      <c r="CF2244">
        <v>-231.88319999999999</v>
      </c>
      <c r="CG2244">
        <v>-218.78980000000001</v>
      </c>
      <c r="CH2244">
        <v>-77.066850000000002</v>
      </c>
      <c r="CI2244">
        <v>-181.5856</v>
      </c>
      <c r="CJ2244">
        <v>-49.8414</v>
      </c>
      <c r="CK2244">
        <v>577.17660000000001</v>
      </c>
      <c r="CL2244">
        <v>140.0736</v>
      </c>
      <c r="CM2244">
        <v>125.9194</v>
      </c>
      <c r="CN2244">
        <v>57.964939999999999</v>
      </c>
      <c r="CO2244">
        <v>-2.883521</v>
      </c>
      <c r="CP2244">
        <v>-8.8081779999999998</v>
      </c>
      <c r="CQ2244">
        <v>483.77670000000001</v>
      </c>
      <c r="CR2244">
        <v>311.5018</v>
      </c>
      <c r="CS2244">
        <v>337.85789999999997</v>
      </c>
      <c r="CT2244">
        <v>259.02319999999997</v>
      </c>
      <c r="CU2244">
        <v>320.5052</v>
      </c>
      <c r="CV2244">
        <v>420.5009</v>
      </c>
      <c r="CW2244">
        <v>694.43899999999996</v>
      </c>
      <c r="CX2244">
        <v>366.11130000000003</v>
      </c>
      <c r="CY2244">
        <v>480.80500000000001</v>
      </c>
      <c r="CZ2244">
        <v>385.35509999999999</v>
      </c>
      <c r="DA2244">
        <v>688.66269999999997</v>
      </c>
      <c r="DB2244">
        <v>417.64280000000002</v>
      </c>
      <c r="DC2244">
        <v>517.74019999999996</v>
      </c>
      <c r="DD2244">
        <v>574.58219999999994</v>
      </c>
      <c r="DE2244">
        <v>809.45190000000002</v>
      </c>
      <c r="DF2244">
        <v>823.06269999999995</v>
      </c>
      <c r="DG2244">
        <v>698.178</v>
      </c>
      <c r="DH2244">
        <v>704.1703</v>
      </c>
      <c r="DI2244">
        <v>756.71420000000001</v>
      </c>
      <c r="DJ2244">
        <v>1550.893</v>
      </c>
      <c r="DK2244">
        <v>1846.501</v>
      </c>
      <c r="DL2244">
        <v>1704.952</v>
      </c>
      <c r="DM2244">
        <v>771.08159999999998</v>
      </c>
      <c r="DN2244">
        <v>564.37080000000003</v>
      </c>
      <c r="DO2244">
        <v>19</v>
      </c>
      <c r="DP2244">
        <v>19</v>
      </c>
    </row>
    <row r="2245" spans="1:120" hidden="1" x14ac:dyDescent="0.25">
      <c r="A2245" t="str">
        <f t="shared" si="35"/>
        <v>sublap_id-SLAP_PGP2_All Elect_44448</v>
      </c>
      <c r="B2245" t="s">
        <v>62</v>
      </c>
      <c r="C2245" t="s">
        <v>301</v>
      </c>
      <c r="D2245" t="s">
        <v>61</v>
      </c>
      <c r="E2245" t="s">
        <v>302</v>
      </c>
      <c r="F2245" t="s">
        <v>61</v>
      </c>
      <c r="G2245" t="s">
        <v>61</v>
      </c>
      <c r="H2245" t="s">
        <v>61</v>
      </c>
      <c r="I2245" t="s">
        <v>61</v>
      </c>
      <c r="J2245" t="s">
        <v>61</v>
      </c>
      <c r="K2245" t="s">
        <v>190</v>
      </c>
      <c r="L2245" s="18">
        <v>44448</v>
      </c>
      <c r="M2245">
        <v>19</v>
      </c>
      <c r="N2245">
        <v>19</v>
      </c>
      <c r="O2245" t="s">
        <v>258</v>
      </c>
      <c r="P2245">
        <v>22</v>
      </c>
      <c r="Q2245">
        <v>22</v>
      </c>
      <c r="R2245">
        <v>0</v>
      </c>
      <c r="S2245">
        <v>0</v>
      </c>
      <c r="T2245">
        <v>0</v>
      </c>
      <c r="U2245">
        <v>0</v>
      </c>
      <c r="V2245">
        <v>0</v>
      </c>
      <c r="W2245">
        <v>424.64299999999997</v>
      </c>
      <c r="X2245">
        <v>368.755</v>
      </c>
      <c r="Y2245">
        <v>372.54399999999998</v>
      </c>
      <c r="Z2245">
        <v>365.08100000000002</v>
      </c>
      <c r="AA2245">
        <v>387.25799999999998</v>
      </c>
      <c r="AB2245">
        <v>429.85599999999999</v>
      </c>
      <c r="AC2245">
        <v>666.68700000000001</v>
      </c>
      <c r="AD2245">
        <v>700.91600000000005</v>
      </c>
      <c r="AE2245">
        <v>902.21100000000001</v>
      </c>
      <c r="AF2245">
        <v>910.52499999999998</v>
      </c>
      <c r="AG2245">
        <v>1062.338</v>
      </c>
      <c r="AH2245">
        <v>1269.124</v>
      </c>
      <c r="AI2245">
        <v>1322.8130000000001</v>
      </c>
      <c r="AJ2245">
        <v>1357.136</v>
      </c>
      <c r="AK2245">
        <v>1405.423</v>
      </c>
      <c r="AL2245">
        <v>1439.2809999999999</v>
      </c>
      <c r="AM2245">
        <v>1519.114</v>
      </c>
      <c r="AN2245">
        <v>1485.778</v>
      </c>
      <c r="AO2245">
        <v>1180.819</v>
      </c>
      <c r="AP2245">
        <v>1159.6969999999999</v>
      </c>
      <c r="AQ2245">
        <v>894.66539999999998</v>
      </c>
      <c r="AR2245">
        <v>624.44259999999997</v>
      </c>
      <c r="AS2245">
        <v>445.99900000000002</v>
      </c>
      <c r="AT2245">
        <v>374.36900000000003</v>
      </c>
      <c r="AU2245">
        <v>64.386364</v>
      </c>
      <c r="AV2245">
        <v>64.613636</v>
      </c>
      <c r="AW2245">
        <v>64</v>
      </c>
      <c r="AX2245">
        <v>63</v>
      </c>
      <c r="AY2245">
        <v>62.75</v>
      </c>
      <c r="AZ2245">
        <v>62.5</v>
      </c>
      <c r="BA2245">
        <v>63</v>
      </c>
      <c r="BB2245">
        <v>63.022727000000003</v>
      </c>
      <c r="BC2245">
        <v>64.636364</v>
      </c>
      <c r="BD2245">
        <v>68.25</v>
      </c>
      <c r="BE2245">
        <v>71.5</v>
      </c>
      <c r="BF2245">
        <v>72.977272999999997</v>
      </c>
      <c r="BG2245">
        <v>75.5</v>
      </c>
      <c r="BH2245">
        <v>77.113636</v>
      </c>
      <c r="BI2245">
        <v>79.613636</v>
      </c>
      <c r="BJ2245">
        <v>79.522727000000003</v>
      </c>
      <c r="BK2245">
        <v>78.568181999999993</v>
      </c>
      <c r="BL2245">
        <v>76.636364</v>
      </c>
      <c r="BM2245">
        <v>73.181818000000007</v>
      </c>
      <c r="BN2245">
        <v>69.659091000000004</v>
      </c>
      <c r="BO2245">
        <v>67.409091000000004</v>
      </c>
      <c r="BP2245">
        <v>66.659091000000004</v>
      </c>
      <c r="BQ2245">
        <v>65.772727000000003</v>
      </c>
      <c r="BR2245">
        <v>64.75</v>
      </c>
      <c r="BS2245">
        <v>-34.133130000000001</v>
      </c>
      <c r="BT2245">
        <v>27.873390000000001</v>
      </c>
      <c r="BU2245">
        <v>21.398219999999998</v>
      </c>
      <c r="BV2245">
        <v>24.810230000000001</v>
      </c>
      <c r="BW2245">
        <v>53.928890000000003</v>
      </c>
      <c r="BX2245">
        <v>49.204149999999998</v>
      </c>
      <c r="BY2245">
        <v>-2.9935299999999998</v>
      </c>
      <c r="BZ2245">
        <v>10.32427</v>
      </c>
      <c r="CA2245">
        <v>-60.363239999999998</v>
      </c>
      <c r="CB2245">
        <v>-69.288030000000006</v>
      </c>
      <c r="CC2245">
        <v>-70.423320000000004</v>
      </c>
      <c r="CD2245">
        <v>-140.67850000000001</v>
      </c>
      <c r="CE2245">
        <v>-124.1541</v>
      </c>
      <c r="CF2245">
        <v>-105.43859999999999</v>
      </c>
      <c r="CG2245">
        <v>-91.959429999999998</v>
      </c>
      <c r="CH2245">
        <v>-103.0292</v>
      </c>
      <c r="CI2245">
        <v>-138.23820000000001</v>
      </c>
      <c r="CJ2245">
        <v>-101.83799999999999</v>
      </c>
      <c r="CK2245">
        <v>139.9246</v>
      </c>
      <c r="CL2245">
        <v>-4.8750540000000004</v>
      </c>
      <c r="CM2245">
        <v>18.0183</v>
      </c>
      <c r="CN2245">
        <v>12.223990000000001</v>
      </c>
      <c r="CO2245">
        <v>1.7612110000000001</v>
      </c>
      <c r="CP2245">
        <v>10.81085</v>
      </c>
      <c r="CQ2245">
        <v>101.8503</v>
      </c>
      <c r="CR2245">
        <v>154.85560000000001</v>
      </c>
      <c r="CS2245">
        <v>152.4787</v>
      </c>
      <c r="CT2245">
        <v>152.9804</v>
      </c>
      <c r="CU2245">
        <v>175.36859999999999</v>
      </c>
      <c r="CV2245">
        <v>183.8937</v>
      </c>
      <c r="CW2245">
        <v>55.074469999999998</v>
      </c>
      <c r="CX2245">
        <v>31.18854</v>
      </c>
      <c r="CY2245">
        <v>175.203</v>
      </c>
      <c r="CZ2245">
        <v>149.08709999999999</v>
      </c>
      <c r="DA2245">
        <v>329.69080000000002</v>
      </c>
      <c r="DB2245">
        <v>511.01260000000002</v>
      </c>
      <c r="DC2245">
        <v>650.29100000000005</v>
      </c>
      <c r="DD2245">
        <v>735.01589999999999</v>
      </c>
      <c r="DE2245">
        <v>818.91079999999999</v>
      </c>
      <c r="DF2245">
        <v>854.3442</v>
      </c>
      <c r="DG2245">
        <v>392.85579999999999</v>
      </c>
      <c r="DH2245">
        <v>336.69900000000001</v>
      </c>
      <c r="DI2245">
        <v>705.58330000000001</v>
      </c>
      <c r="DJ2245">
        <v>489.33879999999999</v>
      </c>
      <c r="DK2245">
        <v>359.18180000000001</v>
      </c>
      <c r="DL2245">
        <v>254.15289999999999</v>
      </c>
      <c r="DM2245">
        <v>176.46459999999999</v>
      </c>
      <c r="DN2245">
        <v>161.3176</v>
      </c>
      <c r="DO2245">
        <v>19</v>
      </c>
      <c r="DP2245">
        <v>19</v>
      </c>
    </row>
    <row r="2246" spans="1:120" hidden="1" x14ac:dyDescent="0.25">
      <c r="A2246" t="str">
        <f t="shared" si="35"/>
        <v>Size_Grp-Below 20 kW_All Elect_44448</v>
      </c>
      <c r="B2246" t="s">
        <v>62</v>
      </c>
      <c r="C2246" t="s">
        <v>259</v>
      </c>
      <c r="D2246" t="s">
        <v>61</v>
      </c>
      <c r="E2246" t="s">
        <v>61</v>
      </c>
      <c r="F2246" t="s">
        <v>61</v>
      </c>
      <c r="G2246" t="s">
        <v>61</v>
      </c>
      <c r="H2246" t="s">
        <v>61</v>
      </c>
      <c r="I2246" t="s">
        <v>61</v>
      </c>
      <c r="J2246" t="s">
        <v>260</v>
      </c>
      <c r="K2246" t="s">
        <v>190</v>
      </c>
      <c r="L2246" s="18">
        <v>44448</v>
      </c>
      <c r="M2246">
        <v>19</v>
      </c>
      <c r="N2246">
        <v>19</v>
      </c>
      <c r="O2246" t="s">
        <v>258</v>
      </c>
      <c r="P2246">
        <v>62</v>
      </c>
      <c r="Q2246">
        <v>61</v>
      </c>
      <c r="R2246">
        <v>0</v>
      </c>
      <c r="S2246">
        <v>0</v>
      </c>
      <c r="T2246">
        <v>0</v>
      </c>
      <c r="U2246">
        <v>0</v>
      </c>
      <c r="V2246">
        <v>0</v>
      </c>
      <c r="W2246">
        <v>270.35861999999997</v>
      </c>
      <c r="X2246">
        <v>286.27433000000002</v>
      </c>
      <c r="Y2246">
        <v>287.41421000000003</v>
      </c>
      <c r="Z2246">
        <v>302.95215999999999</v>
      </c>
      <c r="AA2246">
        <v>317.95954999999998</v>
      </c>
      <c r="AB2246">
        <v>371.74844000000002</v>
      </c>
      <c r="AC2246">
        <v>388.32663000000002</v>
      </c>
      <c r="AD2246">
        <v>528.64727000000005</v>
      </c>
      <c r="AE2246">
        <v>653.82100000000003</v>
      </c>
      <c r="AF2246">
        <v>738.23704999999995</v>
      </c>
      <c r="AG2246">
        <v>792.09320000000002</v>
      </c>
      <c r="AH2246">
        <v>865.24710000000005</v>
      </c>
      <c r="AI2246">
        <v>923.64398000000006</v>
      </c>
      <c r="AJ2246">
        <v>975.78141000000005</v>
      </c>
      <c r="AK2246">
        <v>1014.6376</v>
      </c>
      <c r="AL2246">
        <v>1004.4971</v>
      </c>
      <c r="AM2246">
        <v>995.97257000000002</v>
      </c>
      <c r="AN2246">
        <v>1065.4121</v>
      </c>
      <c r="AO2246">
        <v>678.94606999999996</v>
      </c>
      <c r="AP2246">
        <v>845.60140000000001</v>
      </c>
      <c r="AQ2246">
        <v>746.77043000000003</v>
      </c>
      <c r="AR2246">
        <v>604.48500999999999</v>
      </c>
      <c r="AS2246">
        <v>393.4271</v>
      </c>
      <c r="AT2246">
        <v>275.32420999999999</v>
      </c>
      <c r="AU2246">
        <v>75.532786999999999</v>
      </c>
      <c r="AV2246">
        <v>74.475409999999997</v>
      </c>
      <c r="AW2246">
        <v>72.827869000000007</v>
      </c>
      <c r="AX2246">
        <v>71.540983999999995</v>
      </c>
      <c r="AY2246">
        <v>70.098360999999997</v>
      </c>
      <c r="AZ2246">
        <v>69.008196999999996</v>
      </c>
      <c r="BA2246">
        <v>68.639343999999994</v>
      </c>
      <c r="BB2246">
        <v>68.467213000000001</v>
      </c>
      <c r="BC2246">
        <v>71.459016000000005</v>
      </c>
      <c r="BD2246">
        <v>75.713115000000002</v>
      </c>
      <c r="BE2246">
        <v>80.516392999999994</v>
      </c>
      <c r="BF2246">
        <v>84.754097999999999</v>
      </c>
      <c r="BG2246">
        <v>88.795081999999994</v>
      </c>
      <c r="BH2246">
        <v>91.237705000000005</v>
      </c>
      <c r="BI2246">
        <v>93.057377000000002</v>
      </c>
      <c r="BJ2246">
        <v>93.311475000000002</v>
      </c>
      <c r="BK2246">
        <v>92.524590000000003</v>
      </c>
      <c r="BL2246">
        <v>91.450819999999993</v>
      </c>
      <c r="BM2246">
        <v>89.065573999999998</v>
      </c>
      <c r="BN2246">
        <v>85.418032999999994</v>
      </c>
      <c r="BO2246">
        <v>82.016392999999994</v>
      </c>
      <c r="BP2246">
        <v>79.418032999999994</v>
      </c>
      <c r="BQ2246">
        <v>77.385245999999995</v>
      </c>
      <c r="BR2246">
        <v>75.729507999999996</v>
      </c>
      <c r="BS2246">
        <v>-8.1244150000000008</v>
      </c>
      <c r="BT2246">
        <v>1.0162610000000001</v>
      </c>
      <c r="BU2246">
        <v>-4.8168790000000001</v>
      </c>
      <c r="BV2246">
        <v>-4.4775619999999998</v>
      </c>
      <c r="BW2246">
        <v>0.153667</v>
      </c>
      <c r="BX2246">
        <v>-8.119275</v>
      </c>
      <c r="BY2246">
        <v>1.991236</v>
      </c>
      <c r="BZ2246">
        <v>-11.12894</v>
      </c>
      <c r="CA2246">
        <v>-0.60715249999999998</v>
      </c>
      <c r="CB2246">
        <v>-5.7730410000000001</v>
      </c>
      <c r="CC2246">
        <v>-15.8171</v>
      </c>
      <c r="CD2246">
        <v>-14.49183</v>
      </c>
      <c r="CE2246">
        <v>-2.9226899999999998</v>
      </c>
      <c r="CF2246">
        <v>-1.6201270000000001</v>
      </c>
      <c r="CG2246">
        <v>-11.194850000000001</v>
      </c>
      <c r="CH2246">
        <v>6.0244489999999997</v>
      </c>
      <c r="CI2246">
        <v>-6.5421610000000001</v>
      </c>
      <c r="CJ2246">
        <v>-102.7574</v>
      </c>
      <c r="CK2246">
        <v>231.9639</v>
      </c>
      <c r="CL2246">
        <v>-13.327500000000001</v>
      </c>
      <c r="CM2246">
        <v>10.1264</v>
      </c>
      <c r="CN2246">
        <v>-22.249580000000002</v>
      </c>
      <c r="CO2246">
        <v>-22.114519999999999</v>
      </c>
      <c r="CP2246">
        <v>-8.0359990000000003</v>
      </c>
      <c r="CQ2246">
        <v>8.0006380000000004</v>
      </c>
      <c r="CR2246">
        <v>10.863939999999999</v>
      </c>
      <c r="CS2246">
        <v>11.93099</v>
      </c>
      <c r="CT2246">
        <v>11.158340000000001</v>
      </c>
      <c r="CU2246">
        <v>14.74292</v>
      </c>
      <c r="CV2246">
        <v>10.921110000000001</v>
      </c>
      <c r="CW2246">
        <v>8.9511769999999995</v>
      </c>
      <c r="CX2246">
        <v>8.9030749999999994</v>
      </c>
      <c r="CY2246">
        <v>11.553739999999999</v>
      </c>
      <c r="CZ2246">
        <v>14.24873</v>
      </c>
      <c r="DA2246">
        <v>12.34718</v>
      </c>
      <c r="DB2246">
        <v>13.556620000000001</v>
      </c>
      <c r="DC2246">
        <v>18.913930000000001</v>
      </c>
      <c r="DD2246">
        <v>21.032109999999999</v>
      </c>
      <c r="DE2246">
        <v>22.890329999999999</v>
      </c>
      <c r="DF2246">
        <v>25.508700000000001</v>
      </c>
      <c r="DG2246">
        <v>24.982869999999998</v>
      </c>
      <c r="DH2246">
        <v>25.09027</v>
      </c>
      <c r="DI2246">
        <v>25.575230000000001</v>
      </c>
      <c r="DJ2246">
        <v>26.971229999999998</v>
      </c>
      <c r="DK2246">
        <v>26.865939999999998</v>
      </c>
      <c r="DL2246">
        <v>18.037410000000001</v>
      </c>
      <c r="DM2246">
        <v>9.1166239999999998</v>
      </c>
      <c r="DN2246">
        <v>2.9810910000000002</v>
      </c>
      <c r="DO2246">
        <v>19</v>
      </c>
      <c r="DP2246">
        <v>19</v>
      </c>
    </row>
    <row r="2247" spans="1:120" hidden="1" x14ac:dyDescent="0.25">
      <c r="A2247" t="str">
        <f t="shared" si="35"/>
        <v>All_All Elect_44448</v>
      </c>
      <c r="B2247" t="s">
        <v>62</v>
      </c>
      <c r="C2247" t="s">
        <v>61</v>
      </c>
      <c r="D2247" t="s">
        <v>61</v>
      </c>
      <c r="E2247" t="s">
        <v>61</v>
      </c>
      <c r="F2247" t="s">
        <v>61</v>
      </c>
      <c r="G2247" t="s">
        <v>61</v>
      </c>
      <c r="H2247" t="s">
        <v>61</v>
      </c>
      <c r="I2247" t="s">
        <v>61</v>
      </c>
      <c r="J2247" t="s">
        <v>61</v>
      </c>
      <c r="K2247" t="s">
        <v>190</v>
      </c>
      <c r="L2247" s="18">
        <v>44448</v>
      </c>
      <c r="M2247">
        <v>19</v>
      </c>
      <c r="N2247">
        <v>19</v>
      </c>
      <c r="O2247" t="s">
        <v>258</v>
      </c>
      <c r="P2247">
        <v>488</v>
      </c>
      <c r="Q2247">
        <v>476</v>
      </c>
      <c r="R2247">
        <v>0</v>
      </c>
      <c r="S2247">
        <v>0</v>
      </c>
      <c r="T2247">
        <v>0</v>
      </c>
      <c r="U2247">
        <v>0</v>
      </c>
      <c r="V2247">
        <v>0</v>
      </c>
      <c r="W2247">
        <v>18849.254000000001</v>
      </c>
      <c r="X2247">
        <v>18477.935000000001</v>
      </c>
      <c r="Y2247">
        <v>18388.445</v>
      </c>
      <c r="Z2247">
        <v>18160.828000000001</v>
      </c>
      <c r="AA2247">
        <v>18328.204000000002</v>
      </c>
      <c r="AB2247">
        <v>19748.297999999999</v>
      </c>
      <c r="AC2247">
        <v>22370.289000000001</v>
      </c>
      <c r="AD2247">
        <v>26043.002</v>
      </c>
      <c r="AE2247">
        <v>30241.501</v>
      </c>
      <c r="AF2247">
        <v>32388.525000000001</v>
      </c>
      <c r="AG2247">
        <v>35202.118999999999</v>
      </c>
      <c r="AH2247">
        <v>37769.864999999998</v>
      </c>
      <c r="AI2247">
        <v>39495.822</v>
      </c>
      <c r="AJ2247">
        <v>40607.381999999998</v>
      </c>
      <c r="AK2247">
        <v>41673.989000000001</v>
      </c>
      <c r="AL2247">
        <v>41770.065999999999</v>
      </c>
      <c r="AM2247">
        <v>42540.535000000003</v>
      </c>
      <c r="AN2247">
        <v>39754.703000000001</v>
      </c>
      <c r="AO2247">
        <v>31567.239000000001</v>
      </c>
      <c r="AP2247">
        <v>35134.311999999998</v>
      </c>
      <c r="AQ2247">
        <v>31956.741999999998</v>
      </c>
      <c r="AR2247">
        <v>25327.967000000001</v>
      </c>
      <c r="AS2247">
        <v>21249.501</v>
      </c>
      <c r="AT2247">
        <v>19331.719000000001</v>
      </c>
      <c r="AU2247">
        <v>73.006303000000003</v>
      </c>
      <c r="AV2247">
        <v>72.092437000000004</v>
      </c>
      <c r="AW2247">
        <v>70.726890999999995</v>
      </c>
      <c r="AX2247">
        <v>69.775210000000001</v>
      </c>
      <c r="AY2247">
        <v>68.706933000000006</v>
      </c>
      <c r="AZ2247">
        <v>67.758403000000001</v>
      </c>
      <c r="BA2247">
        <v>67.348738999999995</v>
      </c>
      <c r="BB2247">
        <v>67.170168000000004</v>
      </c>
      <c r="BC2247">
        <v>69.406513000000004</v>
      </c>
      <c r="BD2247">
        <v>73.088234999999997</v>
      </c>
      <c r="BE2247">
        <v>77.686975000000004</v>
      </c>
      <c r="BF2247">
        <v>81.435924</v>
      </c>
      <c r="BG2247">
        <v>85.297269</v>
      </c>
      <c r="BH2247">
        <v>87.667017000000001</v>
      </c>
      <c r="BI2247">
        <v>89.656513000000004</v>
      </c>
      <c r="BJ2247">
        <v>90.064076</v>
      </c>
      <c r="BK2247">
        <v>89.434873999999994</v>
      </c>
      <c r="BL2247">
        <v>87.811975000000004</v>
      </c>
      <c r="BM2247">
        <v>85.420168000000004</v>
      </c>
      <c r="BN2247">
        <v>81.968486999999996</v>
      </c>
      <c r="BO2247">
        <v>78.851890999999995</v>
      </c>
      <c r="BP2247">
        <v>76.287814999999995</v>
      </c>
      <c r="BQ2247">
        <v>74.455882000000003</v>
      </c>
      <c r="BR2247">
        <v>73.071428999999995</v>
      </c>
      <c r="BS2247">
        <v>-623.56629999999996</v>
      </c>
      <c r="BT2247">
        <v>132.3853</v>
      </c>
      <c r="BU2247">
        <v>-172.4212</v>
      </c>
      <c r="BV2247">
        <v>-59.513649999999998</v>
      </c>
      <c r="BW2247">
        <v>294.79680000000002</v>
      </c>
      <c r="BX2247">
        <v>386.71620000000001</v>
      </c>
      <c r="BY2247">
        <v>333.6952</v>
      </c>
      <c r="BZ2247">
        <v>-166.4666</v>
      </c>
      <c r="CA2247">
        <v>-861.97889999999995</v>
      </c>
      <c r="CB2247">
        <v>-542.08159999999998</v>
      </c>
      <c r="CC2247">
        <v>-929.60580000000004</v>
      </c>
      <c r="CD2247">
        <v>-1066.7560000000001</v>
      </c>
      <c r="CE2247">
        <v>-1190.088</v>
      </c>
      <c r="CF2247">
        <v>-1234.1579999999999</v>
      </c>
      <c r="CG2247">
        <v>-1337.1369999999999</v>
      </c>
      <c r="CH2247">
        <v>-1170.6320000000001</v>
      </c>
      <c r="CI2247">
        <v>-1614.789</v>
      </c>
      <c r="CJ2247">
        <v>1365.6769999999999</v>
      </c>
      <c r="CK2247">
        <v>9124.4459999999999</v>
      </c>
      <c r="CL2247">
        <v>2892.23</v>
      </c>
      <c r="CM2247">
        <v>636.35659999999996</v>
      </c>
      <c r="CN2247">
        <v>133.27930000000001</v>
      </c>
      <c r="CO2247">
        <v>-204.3381</v>
      </c>
      <c r="CP2247">
        <v>-200.5179</v>
      </c>
      <c r="CQ2247">
        <v>16911.099999999999</v>
      </c>
      <c r="CR2247">
        <v>7294.3069999999998</v>
      </c>
      <c r="CS2247">
        <v>6126.7060000000001</v>
      </c>
      <c r="CT2247">
        <v>4978.5640000000003</v>
      </c>
      <c r="CU2247">
        <v>4654.4790000000003</v>
      </c>
      <c r="CV2247">
        <v>4048.5940000000001</v>
      </c>
      <c r="CW2247">
        <v>3893.2849999999999</v>
      </c>
      <c r="CX2247">
        <v>4600.1819999999998</v>
      </c>
      <c r="CY2247">
        <v>5428.2719999999999</v>
      </c>
      <c r="CZ2247">
        <v>5976.2110000000002</v>
      </c>
      <c r="DA2247">
        <v>9967.39</v>
      </c>
      <c r="DB2247">
        <v>10666.87</v>
      </c>
      <c r="DC2247">
        <v>12586.89</v>
      </c>
      <c r="DD2247">
        <v>15177.08</v>
      </c>
      <c r="DE2247">
        <v>16843.5</v>
      </c>
      <c r="DF2247">
        <v>18804.599999999999</v>
      </c>
      <c r="DG2247">
        <v>22032.37</v>
      </c>
      <c r="DH2247">
        <v>23997.01</v>
      </c>
      <c r="DI2247">
        <v>26006.560000000001</v>
      </c>
      <c r="DJ2247">
        <v>29418.67</v>
      </c>
      <c r="DK2247">
        <v>31582.06</v>
      </c>
      <c r="DL2247">
        <v>26839.88</v>
      </c>
      <c r="DM2247">
        <v>19554.45</v>
      </c>
      <c r="DN2247">
        <v>16732.78</v>
      </c>
      <c r="DO2247">
        <v>19</v>
      </c>
      <c r="DP2247">
        <v>19</v>
      </c>
    </row>
    <row r="2248" spans="1:120" hidden="1" x14ac:dyDescent="0.25">
      <c r="A2248" t="str">
        <f t="shared" si="35"/>
        <v>LCA-Greater Bay Area_Elect DA 1-4 (1PM-9PM)_44448_19-19</v>
      </c>
      <c r="B2248" t="s">
        <v>62</v>
      </c>
      <c r="C2248" t="s">
        <v>209</v>
      </c>
      <c r="D2248" t="s">
        <v>36</v>
      </c>
      <c r="E2248" t="s">
        <v>61</v>
      </c>
      <c r="F2248" t="s">
        <v>61</v>
      </c>
      <c r="G2248" t="s">
        <v>61</v>
      </c>
      <c r="H2248" t="s">
        <v>61</v>
      </c>
      <c r="I2248" t="s">
        <v>61</v>
      </c>
      <c r="J2248" t="s">
        <v>61</v>
      </c>
      <c r="K2248" t="s">
        <v>203</v>
      </c>
      <c r="L2248" s="18">
        <v>44448</v>
      </c>
      <c r="M2248">
        <v>19</v>
      </c>
      <c r="N2248">
        <v>19</v>
      </c>
      <c r="O2248" t="s">
        <v>258</v>
      </c>
      <c r="P2248">
        <v>181</v>
      </c>
      <c r="Q2248">
        <v>179</v>
      </c>
      <c r="R2248">
        <v>0</v>
      </c>
      <c r="S2248">
        <v>1</v>
      </c>
      <c r="T2248">
        <v>0</v>
      </c>
      <c r="U2248">
        <v>1</v>
      </c>
      <c r="V2248">
        <v>1</v>
      </c>
      <c r="W2248">
        <v>7430.1668</v>
      </c>
      <c r="X2248">
        <v>7347.4892</v>
      </c>
      <c r="Y2248">
        <v>7376.3136999999997</v>
      </c>
      <c r="Z2248">
        <v>7368.6516000000001</v>
      </c>
      <c r="AA2248">
        <v>7566.3602000000001</v>
      </c>
      <c r="AB2248">
        <v>8326.0617000000002</v>
      </c>
      <c r="AC2248">
        <v>9643.0295999999998</v>
      </c>
      <c r="AD2248">
        <v>11163.271000000001</v>
      </c>
      <c r="AE2248">
        <v>12850.487999999999</v>
      </c>
      <c r="AF2248">
        <v>14268.009</v>
      </c>
      <c r="AG2248">
        <v>16190.489</v>
      </c>
      <c r="AH2248">
        <v>17617.134999999998</v>
      </c>
      <c r="AI2248">
        <v>18328.77</v>
      </c>
      <c r="AJ2248">
        <v>18937.847000000002</v>
      </c>
      <c r="AK2248">
        <v>19437</v>
      </c>
      <c r="AL2248">
        <v>19562.404999999999</v>
      </c>
      <c r="AM2248">
        <v>20103.356</v>
      </c>
      <c r="AN2248">
        <v>19920.23</v>
      </c>
      <c r="AO2248">
        <v>17644.64</v>
      </c>
      <c r="AP2248">
        <v>17069.507000000001</v>
      </c>
      <c r="AQ2248">
        <v>14223.55</v>
      </c>
      <c r="AR2248">
        <v>10881.514999999999</v>
      </c>
      <c r="AS2248">
        <v>9104.1306000000004</v>
      </c>
      <c r="AT2248">
        <v>7997.1082999999999</v>
      </c>
      <c r="AU2248">
        <v>63.703910999999998</v>
      </c>
      <c r="AV2248">
        <v>63.972067000000003</v>
      </c>
      <c r="AW2248">
        <v>62.776536</v>
      </c>
      <c r="AX2248">
        <v>62.011172999999999</v>
      </c>
      <c r="AY2248">
        <v>61.902234999999997</v>
      </c>
      <c r="AZ2248">
        <v>61.765363000000001</v>
      </c>
      <c r="BA2248">
        <v>61.877094999999997</v>
      </c>
      <c r="BB2248">
        <v>61.617317999999997</v>
      </c>
      <c r="BC2248">
        <v>63.762569999999997</v>
      </c>
      <c r="BD2248">
        <v>66.986034000000004</v>
      </c>
      <c r="BE2248">
        <v>70.276535999999993</v>
      </c>
      <c r="BF2248">
        <v>72.662011000000007</v>
      </c>
      <c r="BG2248">
        <v>75.502792999999997</v>
      </c>
      <c r="BH2248">
        <v>77.201116999999996</v>
      </c>
      <c r="BI2248">
        <v>78.555865999999995</v>
      </c>
      <c r="BJ2248">
        <v>78.329609000000005</v>
      </c>
      <c r="BK2248">
        <v>77.874302</v>
      </c>
      <c r="BL2248">
        <v>75.918993999999998</v>
      </c>
      <c r="BM2248">
        <v>72.662011000000007</v>
      </c>
      <c r="BN2248">
        <v>68.835195999999996</v>
      </c>
      <c r="BO2248">
        <v>66.357541999999995</v>
      </c>
      <c r="BP2248">
        <v>64.681563999999995</v>
      </c>
      <c r="BQ2248">
        <v>64.019553000000002</v>
      </c>
      <c r="BR2248">
        <v>63.114525</v>
      </c>
      <c r="BS2248">
        <v>7.4990319999999997</v>
      </c>
      <c r="BT2248">
        <v>101.2375</v>
      </c>
      <c r="BU2248">
        <v>-6.4616790000000002</v>
      </c>
      <c r="BV2248">
        <v>59.328020000000002</v>
      </c>
      <c r="BW2248">
        <v>174.51769999999999</v>
      </c>
      <c r="BX2248">
        <v>139.92619999999999</v>
      </c>
      <c r="BY2248">
        <v>146.42140000000001</v>
      </c>
      <c r="BZ2248">
        <v>-112.508</v>
      </c>
      <c r="CA2248">
        <v>-288.80500000000001</v>
      </c>
      <c r="CB2248">
        <v>-253.0506</v>
      </c>
      <c r="CC2248">
        <v>-657.73450000000003</v>
      </c>
      <c r="CD2248">
        <v>-832.90350000000001</v>
      </c>
      <c r="CE2248">
        <v>-857.08979999999997</v>
      </c>
      <c r="CF2248">
        <v>-949.46820000000002</v>
      </c>
      <c r="CG2248">
        <v>-957.97860000000003</v>
      </c>
      <c r="CH2248">
        <v>-850.14059999999995</v>
      </c>
      <c r="CI2248">
        <v>-1033.559</v>
      </c>
      <c r="CJ2248">
        <v>-603.7355</v>
      </c>
      <c r="CK2248">
        <v>1365.9290000000001</v>
      </c>
      <c r="CL2248">
        <v>220.745</v>
      </c>
      <c r="CM2248">
        <v>98.137249999999995</v>
      </c>
      <c r="CN2248">
        <v>-47.654049999999998</v>
      </c>
      <c r="CO2248">
        <v>-140.99440000000001</v>
      </c>
      <c r="CP2248">
        <v>4.130757</v>
      </c>
      <c r="CQ2248">
        <v>3937.3240000000001</v>
      </c>
      <c r="CR2248">
        <v>2955.5349999999999</v>
      </c>
      <c r="CS2248">
        <v>1493.798</v>
      </c>
      <c r="CT2248">
        <v>1085.8420000000001</v>
      </c>
      <c r="CU2248">
        <v>1251.049</v>
      </c>
      <c r="CV2248">
        <v>1289.7180000000001</v>
      </c>
      <c r="CW2248">
        <v>1321.1980000000001</v>
      </c>
      <c r="CX2248">
        <v>1046.759</v>
      </c>
      <c r="CY2248">
        <v>1812.2619999999999</v>
      </c>
      <c r="CZ2248">
        <v>2129.4699999999998</v>
      </c>
      <c r="DA2248">
        <v>4142.317</v>
      </c>
      <c r="DB2248">
        <v>5087.9979999999996</v>
      </c>
      <c r="DC2248">
        <v>5997.14</v>
      </c>
      <c r="DD2248">
        <v>8095.6390000000001</v>
      </c>
      <c r="DE2248">
        <v>9881.1460000000006</v>
      </c>
      <c r="DF2248">
        <v>11393.41</v>
      </c>
      <c r="DG2248">
        <v>13452.94</v>
      </c>
      <c r="DH2248">
        <v>14573.17</v>
      </c>
      <c r="DI2248">
        <v>16680.09</v>
      </c>
      <c r="DJ2248">
        <v>17909.419999999998</v>
      </c>
      <c r="DK2248">
        <v>19004.37</v>
      </c>
      <c r="DL2248">
        <v>16198.7</v>
      </c>
      <c r="DM2248">
        <v>10045.549999999999</v>
      </c>
      <c r="DN2248">
        <v>7273.84</v>
      </c>
      <c r="DO2248">
        <v>19</v>
      </c>
      <c r="DP2248">
        <v>19</v>
      </c>
    </row>
    <row r="2249" spans="1:120" hidden="1" x14ac:dyDescent="0.25">
      <c r="A2249" t="str">
        <f t="shared" si="35"/>
        <v>Industry_Type-4. Retail stores_Elect DA 1-4 (1PM-9PM)_44448_19-19</v>
      </c>
      <c r="B2249" t="s">
        <v>62</v>
      </c>
      <c r="C2249" t="s">
        <v>204</v>
      </c>
      <c r="D2249" t="s">
        <v>61</v>
      </c>
      <c r="E2249" t="s">
        <v>61</v>
      </c>
      <c r="F2249" t="s">
        <v>61</v>
      </c>
      <c r="G2249" t="s">
        <v>33</v>
      </c>
      <c r="H2249" t="s">
        <v>61</v>
      </c>
      <c r="I2249" t="s">
        <v>61</v>
      </c>
      <c r="J2249" t="s">
        <v>61</v>
      </c>
      <c r="K2249" t="s">
        <v>203</v>
      </c>
      <c r="L2249" s="18">
        <v>44448</v>
      </c>
      <c r="M2249">
        <v>19</v>
      </c>
      <c r="N2249">
        <v>19</v>
      </c>
      <c r="O2249" t="s">
        <v>258</v>
      </c>
      <c r="P2249">
        <v>437</v>
      </c>
      <c r="Q2249">
        <v>425</v>
      </c>
      <c r="R2249">
        <v>0</v>
      </c>
      <c r="S2249">
        <v>0</v>
      </c>
      <c r="T2249">
        <v>0</v>
      </c>
      <c r="U2249">
        <v>1</v>
      </c>
      <c r="V2249">
        <v>1</v>
      </c>
      <c r="W2249">
        <v>8178.4047</v>
      </c>
      <c r="X2249">
        <v>8219.1458999999995</v>
      </c>
      <c r="Y2249">
        <v>8128.8433000000005</v>
      </c>
      <c r="Z2249">
        <v>8158.4621999999999</v>
      </c>
      <c r="AA2249">
        <v>8451.1144000000004</v>
      </c>
      <c r="AB2249">
        <v>9512.5013999999992</v>
      </c>
      <c r="AC2249">
        <v>11323.695</v>
      </c>
      <c r="AD2249">
        <v>14790.308999999999</v>
      </c>
      <c r="AE2249">
        <v>18248.699000000001</v>
      </c>
      <c r="AF2249">
        <v>19639.187000000002</v>
      </c>
      <c r="AG2249">
        <v>21827.206999999999</v>
      </c>
      <c r="AH2249">
        <v>23888.664000000001</v>
      </c>
      <c r="AI2249">
        <v>25192.427</v>
      </c>
      <c r="AJ2249">
        <v>26081.311000000002</v>
      </c>
      <c r="AK2249">
        <v>26778.398000000001</v>
      </c>
      <c r="AL2249">
        <v>27009.886999999999</v>
      </c>
      <c r="AM2249">
        <v>27931.66</v>
      </c>
      <c r="AN2249">
        <v>27976.584999999999</v>
      </c>
      <c r="AO2249">
        <v>22950.792000000001</v>
      </c>
      <c r="AP2249">
        <v>24466.034</v>
      </c>
      <c r="AQ2249">
        <v>19614.144</v>
      </c>
      <c r="AR2249">
        <v>13266.869000000001</v>
      </c>
      <c r="AS2249">
        <v>9527.2620000000006</v>
      </c>
      <c r="AT2249">
        <v>8295.5797000000002</v>
      </c>
      <c r="AU2249">
        <v>72.836471000000003</v>
      </c>
      <c r="AV2249">
        <v>71.971765000000005</v>
      </c>
      <c r="AW2249">
        <v>70.604705999999993</v>
      </c>
      <c r="AX2249">
        <v>69.62</v>
      </c>
      <c r="AY2249">
        <v>68.587058999999996</v>
      </c>
      <c r="AZ2249">
        <v>67.651764999999997</v>
      </c>
      <c r="BA2249">
        <v>67.245881999999995</v>
      </c>
      <c r="BB2249">
        <v>67.092940999999996</v>
      </c>
      <c r="BC2249">
        <v>69.363529</v>
      </c>
      <c r="BD2249">
        <v>73.098823999999993</v>
      </c>
      <c r="BE2249">
        <v>77.670587999999995</v>
      </c>
      <c r="BF2249">
        <v>81.458824000000007</v>
      </c>
      <c r="BG2249">
        <v>85.361176</v>
      </c>
      <c r="BH2249">
        <v>87.755294000000006</v>
      </c>
      <c r="BI2249">
        <v>89.736470999999995</v>
      </c>
      <c r="BJ2249">
        <v>90.12</v>
      </c>
      <c r="BK2249">
        <v>89.452940999999996</v>
      </c>
      <c r="BL2249">
        <v>87.785882000000001</v>
      </c>
      <c r="BM2249">
        <v>85.296470999999997</v>
      </c>
      <c r="BN2249">
        <v>81.755294000000006</v>
      </c>
      <c r="BO2249">
        <v>78.590587999999997</v>
      </c>
      <c r="BP2249">
        <v>76.048235000000005</v>
      </c>
      <c r="BQ2249">
        <v>74.257647000000006</v>
      </c>
      <c r="BR2249">
        <v>72.891765000000007</v>
      </c>
      <c r="BS2249">
        <v>-216.584</v>
      </c>
      <c r="BT2249">
        <v>-49.279679999999999</v>
      </c>
      <c r="BU2249">
        <v>-63.336410000000001</v>
      </c>
      <c r="BV2249">
        <v>-15.030419999999999</v>
      </c>
      <c r="BW2249">
        <v>235.84180000000001</v>
      </c>
      <c r="BX2249">
        <v>261.66430000000003</v>
      </c>
      <c r="BY2249">
        <v>465.66120000000001</v>
      </c>
      <c r="BZ2249">
        <v>-216.49780000000001</v>
      </c>
      <c r="CA2249">
        <v>-725.63260000000002</v>
      </c>
      <c r="CB2249">
        <v>-570.29340000000002</v>
      </c>
      <c r="CC2249">
        <v>-919.32579999999996</v>
      </c>
      <c r="CD2249">
        <v>-991.87660000000005</v>
      </c>
      <c r="CE2249">
        <v>-947.17679999999996</v>
      </c>
      <c r="CF2249">
        <v>-1054.223</v>
      </c>
      <c r="CG2249">
        <v>-884.9683</v>
      </c>
      <c r="CH2249">
        <v>-651.63900000000001</v>
      </c>
      <c r="CI2249">
        <v>-1196.2439999999999</v>
      </c>
      <c r="CJ2249">
        <v>-1138.1600000000001</v>
      </c>
      <c r="CK2249">
        <v>3554.6129999999998</v>
      </c>
      <c r="CL2249">
        <v>95.766050000000007</v>
      </c>
      <c r="CM2249">
        <v>219.87780000000001</v>
      </c>
      <c r="CN2249">
        <v>96.528880000000001</v>
      </c>
      <c r="CO2249">
        <v>-61.318129999999996</v>
      </c>
      <c r="CP2249">
        <v>-121.25279999999999</v>
      </c>
      <c r="CQ2249">
        <v>2073.58</v>
      </c>
      <c r="CR2249">
        <v>1423.671</v>
      </c>
      <c r="CS2249">
        <v>1419.6279999999999</v>
      </c>
      <c r="CT2249">
        <v>1354.576</v>
      </c>
      <c r="CU2249">
        <v>1723.415</v>
      </c>
      <c r="CV2249">
        <v>2168.6750000000002</v>
      </c>
      <c r="CW2249">
        <v>2636.326</v>
      </c>
      <c r="CX2249">
        <v>2847.0239999999999</v>
      </c>
      <c r="CY2249">
        <v>2952.1239999999998</v>
      </c>
      <c r="CZ2249">
        <v>2815.9859999999999</v>
      </c>
      <c r="DA2249">
        <v>4584.9210000000003</v>
      </c>
      <c r="DB2249">
        <v>3530.2669999999998</v>
      </c>
      <c r="DC2249">
        <v>3933.9929999999999</v>
      </c>
      <c r="DD2249">
        <v>3943.933</v>
      </c>
      <c r="DE2249">
        <v>4330.7420000000002</v>
      </c>
      <c r="DF2249">
        <v>4680.7089999999998</v>
      </c>
      <c r="DG2249">
        <v>4606.4840000000004</v>
      </c>
      <c r="DH2249">
        <v>4618.2560000000003</v>
      </c>
      <c r="DI2249">
        <v>4920.9709999999995</v>
      </c>
      <c r="DJ2249">
        <v>7370.2169999999996</v>
      </c>
      <c r="DK2249">
        <v>8542.2839999999997</v>
      </c>
      <c r="DL2249">
        <v>5466.0389999999998</v>
      </c>
      <c r="DM2249">
        <v>2828.7280000000001</v>
      </c>
      <c r="DN2249">
        <v>2105.0929999999998</v>
      </c>
      <c r="DO2249">
        <v>19</v>
      </c>
      <c r="DP2249">
        <v>19</v>
      </c>
    </row>
    <row r="2250" spans="1:120" hidden="1" x14ac:dyDescent="0.25">
      <c r="A2250" t="str">
        <f t="shared" si="35"/>
        <v>Industry_Type-2. Manufacturing_Elect DA 1-4 (1PM-9PM)_44448_19-19</v>
      </c>
      <c r="B2250" t="s">
        <v>62</v>
      </c>
      <c r="C2250" t="s">
        <v>218</v>
      </c>
      <c r="D2250" t="s">
        <v>61</v>
      </c>
      <c r="E2250" t="s">
        <v>61</v>
      </c>
      <c r="F2250" t="s">
        <v>61</v>
      </c>
      <c r="G2250" t="s">
        <v>38</v>
      </c>
      <c r="H2250" t="s">
        <v>61</v>
      </c>
      <c r="I2250" t="s">
        <v>61</v>
      </c>
      <c r="J2250" t="s">
        <v>61</v>
      </c>
      <c r="K2250" t="s">
        <v>203</v>
      </c>
      <c r="L2250" s="18">
        <v>44448</v>
      </c>
      <c r="M2250">
        <v>19</v>
      </c>
      <c r="N2250">
        <v>19</v>
      </c>
      <c r="O2250" t="s">
        <v>258</v>
      </c>
      <c r="P2250">
        <v>2</v>
      </c>
      <c r="Q2250">
        <v>2</v>
      </c>
      <c r="R2250">
        <v>0</v>
      </c>
      <c r="S2250">
        <v>0</v>
      </c>
      <c r="T2250">
        <v>1</v>
      </c>
      <c r="U2250">
        <v>1</v>
      </c>
      <c r="V2250">
        <v>1</v>
      </c>
      <c r="W2250">
        <v>1459.1205</v>
      </c>
      <c r="X2250">
        <v>1509.1065000000001</v>
      </c>
      <c r="Y2250">
        <v>1490.7855</v>
      </c>
      <c r="Z2250">
        <v>1306.9214999999999</v>
      </c>
      <c r="AA2250">
        <v>1142.5934999999999</v>
      </c>
      <c r="AB2250">
        <v>1176.1755000000001</v>
      </c>
      <c r="AC2250">
        <v>1425.2729999999999</v>
      </c>
      <c r="AD2250">
        <v>1465.704</v>
      </c>
      <c r="AE2250">
        <v>1469.2845</v>
      </c>
      <c r="AF2250">
        <v>1486.4880000000001</v>
      </c>
      <c r="AG2250">
        <v>1437.8505</v>
      </c>
      <c r="AH2250">
        <v>1478.973</v>
      </c>
      <c r="AI2250">
        <v>1498.8</v>
      </c>
      <c r="AJ2250">
        <v>1493.5245</v>
      </c>
      <c r="AK2250">
        <v>1483.8375000000001</v>
      </c>
      <c r="AL2250">
        <v>1371.921</v>
      </c>
      <c r="AM2250">
        <v>1315.329</v>
      </c>
      <c r="AN2250">
        <v>1371.6105</v>
      </c>
      <c r="AO2250">
        <v>140.96100000000001</v>
      </c>
      <c r="AP2250">
        <v>967.827</v>
      </c>
      <c r="AQ2250">
        <v>1242.7170000000001</v>
      </c>
      <c r="AR2250">
        <v>1425.027</v>
      </c>
      <c r="AS2250">
        <v>1492.386</v>
      </c>
      <c r="AT2250">
        <v>1491.6765</v>
      </c>
      <c r="AU2250">
        <v>61</v>
      </c>
      <c r="AV2250">
        <v>61</v>
      </c>
      <c r="AW2250">
        <v>60</v>
      </c>
      <c r="AX2250">
        <v>59.5</v>
      </c>
      <c r="AY2250">
        <v>58.5</v>
      </c>
      <c r="AZ2250">
        <v>57.5</v>
      </c>
      <c r="BA2250">
        <v>57</v>
      </c>
      <c r="BB2250">
        <v>56.5</v>
      </c>
      <c r="BC2250">
        <v>57.5</v>
      </c>
      <c r="BD2250">
        <v>60</v>
      </c>
      <c r="BE2250">
        <v>63</v>
      </c>
      <c r="BF2250">
        <v>69</v>
      </c>
      <c r="BG2250">
        <v>75.5</v>
      </c>
      <c r="BH2250">
        <v>82.5</v>
      </c>
      <c r="BI2250">
        <v>84.5</v>
      </c>
      <c r="BJ2250">
        <v>81.5</v>
      </c>
      <c r="BK2250">
        <v>76</v>
      </c>
      <c r="BL2250">
        <v>70.5</v>
      </c>
      <c r="BM2250">
        <v>68</v>
      </c>
      <c r="BN2250">
        <v>66.5</v>
      </c>
      <c r="BO2250">
        <v>64</v>
      </c>
      <c r="BP2250">
        <v>61.5</v>
      </c>
      <c r="BQ2250">
        <v>61</v>
      </c>
      <c r="BR2250">
        <v>61</v>
      </c>
      <c r="BS2250">
        <v>16.213930000000001</v>
      </c>
      <c r="BT2250">
        <v>-139.82839999999999</v>
      </c>
      <c r="BU2250">
        <v>-317.0917</v>
      </c>
      <c r="BV2250">
        <v>-232.19640000000001</v>
      </c>
      <c r="BW2250">
        <v>-70.369810000000001</v>
      </c>
      <c r="BX2250">
        <v>88.767610000000005</v>
      </c>
      <c r="BY2250">
        <v>17.89282</v>
      </c>
      <c r="BZ2250">
        <v>10.77905</v>
      </c>
      <c r="CA2250">
        <v>-29.075679999999998</v>
      </c>
      <c r="CB2250">
        <v>-17.962160000000001</v>
      </c>
      <c r="CC2250">
        <v>14.58624</v>
      </c>
      <c r="CD2250">
        <v>-28.595279999999999</v>
      </c>
      <c r="CE2250">
        <v>-27.11121</v>
      </c>
      <c r="CF2250">
        <v>-21.133240000000001</v>
      </c>
      <c r="CG2250">
        <v>-39.436520000000002</v>
      </c>
      <c r="CH2250">
        <v>-35.226469999999999</v>
      </c>
      <c r="CI2250">
        <v>-29.777370000000001</v>
      </c>
      <c r="CJ2250">
        <v>31.535029999999999</v>
      </c>
      <c r="CK2250">
        <v>1290.54</v>
      </c>
      <c r="CL2250">
        <v>440.20100000000002</v>
      </c>
      <c r="CM2250">
        <v>113.8832</v>
      </c>
      <c r="CN2250">
        <v>16.718720000000001</v>
      </c>
      <c r="CO2250">
        <v>2.0154420000000002</v>
      </c>
      <c r="CP2250">
        <v>2.5109859999999999</v>
      </c>
      <c r="CQ2250">
        <v>787.29750000000001</v>
      </c>
      <c r="CR2250">
        <v>1430.444</v>
      </c>
      <c r="CS2250">
        <v>1646.8630000000001</v>
      </c>
      <c r="CT2250">
        <v>1041.8779999999999</v>
      </c>
      <c r="CU2250">
        <v>474.2962</v>
      </c>
      <c r="CV2250">
        <v>131.55869999999999</v>
      </c>
      <c r="CW2250">
        <v>85.921120000000002</v>
      </c>
      <c r="CX2250">
        <v>75.255679999999998</v>
      </c>
      <c r="CY2250">
        <v>295.9579</v>
      </c>
      <c r="CZ2250">
        <v>116.354</v>
      </c>
      <c r="DA2250">
        <v>138.75559999999999</v>
      </c>
      <c r="DB2250">
        <v>141.50129999999999</v>
      </c>
      <c r="DC2250">
        <v>311.1438</v>
      </c>
      <c r="DD2250">
        <v>394.18869999999998</v>
      </c>
      <c r="DE2250">
        <v>274.06259999999997</v>
      </c>
      <c r="DF2250">
        <v>364.64859999999999</v>
      </c>
      <c r="DG2250">
        <v>660.17079999999999</v>
      </c>
      <c r="DH2250">
        <v>573.32399999999996</v>
      </c>
      <c r="DI2250">
        <v>406.57530000000003</v>
      </c>
      <c r="DJ2250">
        <v>556.88189999999997</v>
      </c>
      <c r="DK2250">
        <v>450.69749999999999</v>
      </c>
      <c r="DL2250">
        <v>415.6481</v>
      </c>
      <c r="DM2250">
        <v>334.50670000000002</v>
      </c>
      <c r="DN2250">
        <v>351.28719999999998</v>
      </c>
      <c r="DO2250">
        <v>19</v>
      </c>
      <c r="DP2250">
        <v>19</v>
      </c>
    </row>
    <row r="2251" spans="1:120" hidden="1" x14ac:dyDescent="0.25">
      <c r="A2251" t="str">
        <f t="shared" si="35"/>
        <v>Industry_Type-8. Other_Elect DA 1-4 (1PM-9PM)_44448_19-19</v>
      </c>
      <c r="B2251" t="s">
        <v>62</v>
      </c>
      <c r="C2251" t="s">
        <v>267</v>
      </c>
      <c r="D2251" t="s">
        <v>61</v>
      </c>
      <c r="E2251" t="s">
        <v>61</v>
      </c>
      <c r="F2251" t="s">
        <v>61</v>
      </c>
      <c r="G2251" t="s">
        <v>268</v>
      </c>
      <c r="H2251" t="s">
        <v>61</v>
      </c>
      <c r="I2251" t="s">
        <v>61</v>
      </c>
      <c r="J2251" t="s">
        <v>61</v>
      </c>
      <c r="K2251" t="s">
        <v>203</v>
      </c>
      <c r="L2251" s="18">
        <v>44448</v>
      </c>
      <c r="M2251">
        <v>19</v>
      </c>
      <c r="N2251">
        <v>19</v>
      </c>
      <c r="O2251" t="s">
        <v>258</v>
      </c>
      <c r="P2251">
        <v>5</v>
      </c>
      <c r="Q2251">
        <v>5</v>
      </c>
      <c r="R2251">
        <v>0</v>
      </c>
      <c r="S2251">
        <v>0</v>
      </c>
      <c r="T2251">
        <v>1</v>
      </c>
      <c r="U2251">
        <v>1</v>
      </c>
      <c r="V2251">
        <v>1</v>
      </c>
      <c r="W2251">
        <v>40.808</v>
      </c>
      <c r="X2251">
        <v>39.889000000000003</v>
      </c>
      <c r="Y2251">
        <v>39.521000000000001</v>
      </c>
      <c r="Z2251">
        <v>39.86</v>
      </c>
      <c r="AA2251">
        <v>40.07</v>
      </c>
      <c r="AB2251">
        <v>43.610999999999997</v>
      </c>
      <c r="AC2251">
        <v>47.604999999999997</v>
      </c>
      <c r="AD2251">
        <v>49.231999999999999</v>
      </c>
      <c r="AE2251">
        <v>57.45</v>
      </c>
      <c r="AF2251">
        <v>60.981000000000002</v>
      </c>
      <c r="AG2251">
        <v>60.970999999999997</v>
      </c>
      <c r="AH2251">
        <v>64.742999999999995</v>
      </c>
      <c r="AI2251">
        <v>66.591999999999999</v>
      </c>
      <c r="AJ2251">
        <v>69.613</v>
      </c>
      <c r="AK2251">
        <v>69.962999999999994</v>
      </c>
      <c r="AL2251">
        <v>69.27</v>
      </c>
      <c r="AM2251">
        <v>69.88</v>
      </c>
      <c r="AN2251">
        <v>74.412999999999997</v>
      </c>
      <c r="AO2251">
        <v>64.009</v>
      </c>
      <c r="AP2251">
        <v>68.102999999999994</v>
      </c>
      <c r="AQ2251">
        <v>65.210999999999999</v>
      </c>
      <c r="AR2251">
        <v>52.220999999999997</v>
      </c>
      <c r="AS2251">
        <v>43.531500000000001</v>
      </c>
      <c r="AT2251">
        <v>39.177999999999997</v>
      </c>
      <c r="AU2251">
        <v>76.099999999999994</v>
      </c>
      <c r="AV2251">
        <v>75.3</v>
      </c>
      <c r="AW2251">
        <v>72.8</v>
      </c>
      <c r="AX2251">
        <v>71.900000000000006</v>
      </c>
      <c r="AY2251">
        <v>70.3</v>
      </c>
      <c r="AZ2251">
        <v>69</v>
      </c>
      <c r="BA2251">
        <v>68.8</v>
      </c>
      <c r="BB2251">
        <v>68.599999999999994</v>
      </c>
      <c r="BC2251">
        <v>71.8</v>
      </c>
      <c r="BD2251">
        <v>76.5</v>
      </c>
      <c r="BE2251">
        <v>81.5</v>
      </c>
      <c r="BF2251">
        <v>86.3</v>
      </c>
      <c r="BG2251">
        <v>90.8</v>
      </c>
      <c r="BH2251">
        <v>94.3</v>
      </c>
      <c r="BI2251">
        <v>95.9</v>
      </c>
      <c r="BJ2251">
        <v>95.8</v>
      </c>
      <c r="BK2251">
        <v>95.1</v>
      </c>
      <c r="BL2251">
        <v>93.7</v>
      </c>
      <c r="BM2251">
        <v>91.6</v>
      </c>
      <c r="BN2251">
        <v>87.9</v>
      </c>
      <c r="BO2251">
        <v>83.8</v>
      </c>
      <c r="BP2251">
        <v>79.7</v>
      </c>
      <c r="BQ2251">
        <v>77</v>
      </c>
      <c r="BR2251">
        <v>75.099999999999994</v>
      </c>
      <c r="BS2251">
        <v>-0.63739009999999996</v>
      </c>
      <c r="BT2251">
        <v>0.29015590000000002</v>
      </c>
      <c r="BU2251">
        <v>0.32209009999999999</v>
      </c>
      <c r="BV2251">
        <v>-1.8065000000000001E-2</v>
      </c>
      <c r="BW2251">
        <v>0.82661680000000004</v>
      </c>
      <c r="BX2251">
        <v>0.72674320000000003</v>
      </c>
      <c r="BY2251">
        <v>-1.3896090000000001</v>
      </c>
      <c r="BZ2251">
        <v>0.49826100000000001</v>
      </c>
      <c r="CA2251">
        <v>-0.77948859999999998</v>
      </c>
      <c r="CB2251">
        <v>-0.64222570000000001</v>
      </c>
      <c r="CC2251">
        <v>0.58741659999999996</v>
      </c>
      <c r="CD2251">
        <v>-1.1684540000000001</v>
      </c>
      <c r="CE2251">
        <v>-0.41963099999999998</v>
      </c>
      <c r="CF2251">
        <v>0.29265790000000003</v>
      </c>
      <c r="CG2251">
        <v>1.678412</v>
      </c>
      <c r="CH2251">
        <v>1.5222469999999999</v>
      </c>
      <c r="CI2251">
        <v>1.471652</v>
      </c>
      <c r="CJ2251">
        <v>-3.6422870000000001</v>
      </c>
      <c r="CK2251">
        <v>3.944388</v>
      </c>
      <c r="CL2251">
        <v>-2.698359</v>
      </c>
      <c r="CM2251">
        <v>-1.157983</v>
      </c>
      <c r="CN2251">
        <v>0.52563950000000004</v>
      </c>
      <c r="CO2251">
        <v>0.2838311</v>
      </c>
      <c r="CP2251">
        <v>1.2622549999999999</v>
      </c>
      <c r="CQ2251">
        <v>0.25708110000000001</v>
      </c>
      <c r="CR2251">
        <v>7.7757300000000001E-2</v>
      </c>
      <c r="CS2251">
        <v>6.3458000000000001E-2</v>
      </c>
      <c r="CT2251">
        <v>5.4310600000000001E-2</v>
      </c>
      <c r="CU2251">
        <v>0.1088604</v>
      </c>
      <c r="CV2251">
        <v>0.1369186</v>
      </c>
      <c r="CW2251">
        <v>0.20586969999999999</v>
      </c>
      <c r="CX2251">
        <v>0.36164970000000002</v>
      </c>
      <c r="CY2251">
        <v>0.17511170000000001</v>
      </c>
      <c r="CZ2251">
        <v>0.1934941</v>
      </c>
      <c r="DA2251">
        <v>0.24513180000000001</v>
      </c>
      <c r="DB2251">
        <v>0.29220000000000002</v>
      </c>
      <c r="DC2251">
        <v>0.29291080000000003</v>
      </c>
      <c r="DD2251">
        <v>0.3756391</v>
      </c>
      <c r="DE2251">
        <v>0.39681830000000001</v>
      </c>
      <c r="DF2251">
        <v>0.64738519999999999</v>
      </c>
      <c r="DG2251">
        <v>0.67824139999999999</v>
      </c>
      <c r="DH2251">
        <v>0.43367670000000003</v>
      </c>
      <c r="DI2251">
        <v>0.27160889999999999</v>
      </c>
      <c r="DJ2251">
        <v>0.26258150000000002</v>
      </c>
      <c r="DK2251">
        <v>0.37996730000000001</v>
      </c>
      <c r="DL2251">
        <v>0.2531427</v>
      </c>
      <c r="DM2251">
        <v>0.15716930000000001</v>
      </c>
      <c r="DN2251">
        <v>0.10086299999999999</v>
      </c>
      <c r="DO2251">
        <v>19</v>
      </c>
      <c r="DP2251">
        <v>19</v>
      </c>
    </row>
    <row r="2252" spans="1:120" x14ac:dyDescent="0.25">
      <c r="A2252" t="str">
        <f t="shared" si="35"/>
        <v>AutoDR-Yes_Elect DA 1-4 (1PM-9PM)_44448_19-19</v>
      </c>
      <c r="B2252" t="s">
        <v>62</v>
      </c>
      <c r="C2252" t="s">
        <v>322</v>
      </c>
      <c r="D2252" t="s">
        <v>61</v>
      </c>
      <c r="E2252" t="s">
        <v>61</v>
      </c>
      <c r="F2252" t="s">
        <v>61</v>
      </c>
      <c r="G2252" t="s">
        <v>61</v>
      </c>
      <c r="H2252" t="s">
        <v>98</v>
      </c>
      <c r="I2252" t="s">
        <v>61</v>
      </c>
      <c r="J2252" t="s">
        <v>61</v>
      </c>
      <c r="K2252" t="s">
        <v>203</v>
      </c>
      <c r="L2252" s="18">
        <v>44448</v>
      </c>
      <c r="M2252">
        <v>19</v>
      </c>
      <c r="N2252">
        <v>19</v>
      </c>
      <c r="O2252" t="s">
        <v>258</v>
      </c>
      <c r="P2252">
        <v>38</v>
      </c>
      <c r="Q2252">
        <v>38</v>
      </c>
      <c r="R2252">
        <v>0</v>
      </c>
      <c r="S2252">
        <v>0</v>
      </c>
      <c r="T2252">
        <v>0</v>
      </c>
      <c r="U2252">
        <v>1</v>
      </c>
      <c r="V2252">
        <v>1</v>
      </c>
      <c r="W2252">
        <v>2146.2894999999999</v>
      </c>
      <c r="X2252">
        <v>2115.9034999999999</v>
      </c>
      <c r="Y2252">
        <v>1973.4245000000001</v>
      </c>
      <c r="Z2252">
        <v>1877.7819999999999</v>
      </c>
      <c r="AA2252">
        <v>1977.96</v>
      </c>
      <c r="AB2252">
        <v>1917.9085</v>
      </c>
      <c r="AC2252">
        <v>1790.8689999999999</v>
      </c>
      <c r="AD2252">
        <v>1979.0435</v>
      </c>
      <c r="AE2252">
        <v>2482.1795000000002</v>
      </c>
      <c r="AF2252">
        <v>2879.4290000000001</v>
      </c>
      <c r="AG2252">
        <v>3010.5594999999998</v>
      </c>
      <c r="AH2252">
        <v>3120.2035000000001</v>
      </c>
      <c r="AI2252">
        <v>3336.9645</v>
      </c>
      <c r="AJ2252">
        <v>3407.9385000000002</v>
      </c>
      <c r="AK2252">
        <v>3494.55</v>
      </c>
      <c r="AL2252">
        <v>3600.5754999999999</v>
      </c>
      <c r="AM2252">
        <v>3566.277</v>
      </c>
      <c r="AN2252">
        <v>3397.6869999999999</v>
      </c>
      <c r="AO2252">
        <v>3094.529</v>
      </c>
      <c r="AP2252">
        <v>3525.4834999999998</v>
      </c>
      <c r="AQ2252">
        <v>3199.1095</v>
      </c>
      <c r="AR2252">
        <v>2941.4765000000002</v>
      </c>
      <c r="AS2252">
        <v>2648.37</v>
      </c>
      <c r="AT2252">
        <v>2372.5450000000001</v>
      </c>
      <c r="AU2252">
        <v>70.802632000000003</v>
      </c>
      <c r="AV2252">
        <v>70.407894999999996</v>
      </c>
      <c r="AW2252">
        <v>69.092105000000004</v>
      </c>
      <c r="AX2252">
        <v>68.157894999999996</v>
      </c>
      <c r="AY2252">
        <v>67.434211000000005</v>
      </c>
      <c r="AZ2252">
        <v>66.631579000000002</v>
      </c>
      <c r="BA2252">
        <v>66.328946999999999</v>
      </c>
      <c r="BB2252">
        <v>66.131579000000002</v>
      </c>
      <c r="BC2252">
        <v>68.223684000000006</v>
      </c>
      <c r="BD2252">
        <v>71.881579000000002</v>
      </c>
      <c r="BE2252">
        <v>76.118420999999998</v>
      </c>
      <c r="BF2252">
        <v>79.75</v>
      </c>
      <c r="BG2252">
        <v>83.592105000000004</v>
      </c>
      <c r="BH2252">
        <v>85.855262999999994</v>
      </c>
      <c r="BI2252">
        <v>87.565788999999995</v>
      </c>
      <c r="BJ2252">
        <v>87.736841999999996</v>
      </c>
      <c r="BK2252">
        <v>87.236841999999996</v>
      </c>
      <c r="BL2252">
        <v>85.355262999999994</v>
      </c>
      <c r="BM2252">
        <v>82.513158000000004</v>
      </c>
      <c r="BN2252">
        <v>78.776315999999994</v>
      </c>
      <c r="BO2252">
        <v>75.618420999999998</v>
      </c>
      <c r="BP2252">
        <v>73.25</v>
      </c>
      <c r="BQ2252">
        <v>71.644737000000006</v>
      </c>
      <c r="BR2252">
        <v>70.460526000000002</v>
      </c>
      <c r="BS2252">
        <v>-146.50460000000001</v>
      </c>
      <c r="BT2252">
        <v>-91.970950000000002</v>
      </c>
      <c r="BU2252">
        <v>-80.291560000000004</v>
      </c>
      <c r="BV2252">
        <v>-44.072249999999997</v>
      </c>
      <c r="BW2252">
        <v>-73.112530000000007</v>
      </c>
      <c r="BX2252">
        <v>-38.178289999999997</v>
      </c>
      <c r="BY2252">
        <v>115.68810000000001</v>
      </c>
      <c r="BZ2252">
        <v>39.532600000000002</v>
      </c>
      <c r="CA2252">
        <v>-51.82808</v>
      </c>
      <c r="CB2252">
        <v>-29.009620000000002</v>
      </c>
      <c r="CC2252">
        <v>-38.433920000000001</v>
      </c>
      <c r="CD2252">
        <v>-56.899189999999997</v>
      </c>
      <c r="CE2252">
        <v>-90.666169999999994</v>
      </c>
      <c r="CF2252">
        <v>-132.09880000000001</v>
      </c>
      <c r="CG2252">
        <v>-87.366100000000003</v>
      </c>
      <c r="CH2252">
        <v>-121.9722</v>
      </c>
      <c r="CI2252">
        <v>-59.094880000000003</v>
      </c>
      <c r="CJ2252">
        <v>66.978909999999999</v>
      </c>
      <c r="CK2252">
        <v>391.00009999999997</v>
      </c>
      <c r="CL2252">
        <v>-120.2402</v>
      </c>
      <c r="CM2252">
        <v>16.215340000000001</v>
      </c>
      <c r="CN2252">
        <v>-34.848750000000003</v>
      </c>
      <c r="CO2252">
        <v>-39.740920000000003</v>
      </c>
      <c r="CP2252">
        <v>-138.696</v>
      </c>
      <c r="CQ2252">
        <v>565.17600000000004</v>
      </c>
      <c r="CR2252">
        <v>273.48880000000003</v>
      </c>
      <c r="CS2252">
        <v>243.68520000000001</v>
      </c>
      <c r="CT2252">
        <v>205.8038</v>
      </c>
      <c r="CU2252">
        <v>307.0052</v>
      </c>
      <c r="CV2252">
        <v>221.2149</v>
      </c>
      <c r="CW2252">
        <v>205.8263</v>
      </c>
      <c r="CX2252">
        <v>247.7354</v>
      </c>
      <c r="CY2252">
        <v>305.49459999999999</v>
      </c>
      <c r="CZ2252">
        <v>490.27159999999998</v>
      </c>
      <c r="DA2252">
        <v>704.28530000000001</v>
      </c>
      <c r="DB2252">
        <v>512.50319999999999</v>
      </c>
      <c r="DC2252">
        <v>510.00049999999999</v>
      </c>
      <c r="DD2252">
        <v>398.37270000000001</v>
      </c>
      <c r="DE2252">
        <v>436.08260000000001</v>
      </c>
      <c r="DF2252">
        <v>606.82500000000005</v>
      </c>
      <c r="DG2252">
        <v>869.74289999999996</v>
      </c>
      <c r="DH2252">
        <v>1031.373</v>
      </c>
      <c r="DI2252">
        <v>738.89620000000002</v>
      </c>
      <c r="DJ2252">
        <v>704.09310000000005</v>
      </c>
      <c r="DK2252">
        <v>661.84450000000004</v>
      </c>
      <c r="DL2252">
        <v>529.57690000000002</v>
      </c>
      <c r="DM2252">
        <v>657.98019999999997</v>
      </c>
      <c r="DN2252">
        <v>556.51639999999998</v>
      </c>
      <c r="DO2252">
        <v>19</v>
      </c>
      <c r="DP2252">
        <v>19</v>
      </c>
    </row>
    <row r="2253" spans="1:120" hidden="1" x14ac:dyDescent="0.25">
      <c r="A2253" t="str">
        <f t="shared" si="35"/>
        <v>sublap_id-SLAP_PGF1_Elect DA 1-4 (1PM-9PM)_44448_19-19</v>
      </c>
      <c r="B2253" t="s">
        <v>62</v>
      </c>
      <c r="C2253" t="s">
        <v>289</v>
      </c>
      <c r="D2253" t="s">
        <v>61</v>
      </c>
      <c r="E2253" t="s">
        <v>290</v>
      </c>
      <c r="F2253" t="s">
        <v>61</v>
      </c>
      <c r="G2253" t="s">
        <v>61</v>
      </c>
      <c r="H2253" t="s">
        <v>61</v>
      </c>
      <c r="I2253" t="s">
        <v>61</v>
      </c>
      <c r="J2253" t="s">
        <v>61</v>
      </c>
      <c r="K2253" t="s">
        <v>203</v>
      </c>
      <c r="L2253" s="18">
        <v>44448</v>
      </c>
      <c r="M2253">
        <v>19</v>
      </c>
      <c r="N2253">
        <v>19</v>
      </c>
      <c r="O2253" t="s">
        <v>258</v>
      </c>
      <c r="P2253">
        <v>92</v>
      </c>
      <c r="Q2253">
        <v>91</v>
      </c>
      <c r="R2253">
        <v>0</v>
      </c>
      <c r="S2253">
        <v>0</v>
      </c>
      <c r="T2253">
        <v>0</v>
      </c>
      <c r="U2253">
        <v>1</v>
      </c>
      <c r="V2253">
        <v>1</v>
      </c>
      <c r="W2253">
        <v>2947.5976000000001</v>
      </c>
      <c r="X2253">
        <v>2799.7</v>
      </c>
      <c r="Y2253">
        <v>2756.1046999999999</v>
      </c>
      <c r="Z2253">
        <v>2749.8485000000001</v>
      </c>
      <c r="AA2253">
        <v>2715.8209999999999</v>
      </c>
      <c r="AB2253">
        <v>2902.2865999999999</v>
      </c>
      <c r="AC2253">
        <v>3109.2764999999999</v>
      </c>
      <c r="AD2253">
        <v>3870.4521</v>
      </c>
      <c r="AE2253">
        <v>4796.4402</v>
      </c>
      <c r="AF2253">
        <v>5248.2861000000003</v>
      </c>
      <c r="AG2253">
        <v>5612.7744000000002</v>
      </c>
      <c r="AH2253">
        <v>5884.4120000000003</v>
      </c>
      <c r="AI2253">
        <v>6089.5092999999997</v>
      </c>
      <c r="AJ2253">
        <v>6235.6139000000003</v>
      </c>
      <c r="AK2253">
        <v>6400.4385000000002</v>
      </c>
      <c r="AL2253">
        <v>6541.8798999999999</v>
      </c>
      <c r="AM2253">
        <v>6615.3252000000002</v>
      </c>
      <c r="AN2253">
        <v>5431.6067000000003</v>
      </c>
      <c r="AO2253">
        <v>4406.7345999999998</v>
      </c>
      <c r="AP2253">
        <v>5456.4058999999997</v>
      </c>
      <c r="AQ2253">
        <v>5670.6337000000003</v>
      </c>
      <c r="AR2253">
        <v>4402.6945999999998</v>
      </c>
      <c r="AS2253">
        <v>3507.7617</v>
      </c>
      <c r="AT2253">
        <v>3107.3384000000001</v>
      </c>
      <c r="AU2253">
        <v>87.170330000000007</v>
      </c>
      <c r="AV2253">
        <v>83.890110000000007</v>
      </c>
      <c r="AW2253">
        <v>81.917581999999996</v>
      </c>
      <c r="AX2253">
        <v>80.890110000000007</v>
      </c>
      <c r="AY2253">
        <v>78.120879000000002</v>
      </c>
      <c r="AZ2253">
        <v>76.181319000000002</v>
      </c>
      <c r="BA2253">
        <v>75.164834999999997</v>
      </c>
      <c r="BB2253">
        <v>74.703297000000006</v>
      </c>
      <c r="BC2253">
        <v>77.054945000000004</v>
      </c>
      <c r="BD2253">
        <v>81.093406999999999</v>
      </c>
      <c r="BE2253">
        <v>87.994505000000004</v>
      </c>
      <c r="BF2253">
        <v>92.505494999999996</v>
      </c>
      <c r="BG2253">
        <v>96.945054999999996</v>
      </c>
      <c r="BH2253">
        <v>99.857142999999994</v>
      </c>
      <c r="BI2253">
        <v>102.30768999999999</v>
      </c>
      <c r="BJ2253">
        <v>103.76374</v>
      </c>
      <c r="BK2253">
        <v>104.56044</v>
      </c>
      <c r="BL2253">
        <v>104.81319000000001</v>
      </c>
      <c r="BM2253">
        <v>104.13736</v>
      </c>
      <c r="BN2253">
        <v>101.52198</v>
      </c>
      <c r="BO2253">
        <v>98.478021999999996</v>
      </c>
      <c r="BP2253">
        <v>94.137362999999993</v>
      </c>
      <c r="BQ2253">
        <v>90.813186999999999</v>
      </c>
      <c r="BR2253">
        <v>87.967033000000001</v>
      </c>
      <c r="BS2253">
        <v>-401.05900000000003</v>
      </c>
      <c r="BT2253">
        <v>66.22672</v>
      </c>
      <c r="BU2253">
        <v>76.721180000000004</v>
      </c>
      <c r="BV2253">
        <v>46.822749999999999</v>
      </c>
      <c r="BW2253">
        <v>81.255290000000002</v>
      </c>
      <c r="BX2253">
        <v>86.419790000000006</v>
      </c>
      <c r="BY2253">
        <v>119.7551</v>
      </c>
      <c r="BZ2253">
        <v>-41.047939999999997</v>
      </c>
      <c r="CA2253">
        <v>-167.73169999999999</v>
      </c>
      <c r="CB2253">
        <v>-173.97819999999999</v>
      </c>
      <c r="CC2253">
        <v>-134.66800000000001</v>
      </c>
      <c r="CD2253">
        <v>-107.13500000000001</v>
      </c>
      <c r="CE2253">
        <v>-30.231269999999999</v>
      </c>
      <c r="CF2253">
        <v>-25.594380000000001</v>
      </c>
      <c r="CG2253">
        <v>-34.364260000000002</v>
      </c>
      <c r="CH2253">
        <v>-134.95050000000001</v>
      </c>
      <c r="CI2253">
        <v>-189.2671</v>
      </c>
      <c r="CJ2253">
        <v>939.3895</v>
      </c>
      <c r="CK2253">
        <v>1766.3</v>
      </c>
      <c r="CL2253">
        <v>502.74189999999999</v>
      </c>
      <c r="CM2253">
        <v>-107.00020000000001</v>
      </c>
      <c r="CN2253">
        <v>-113.8746</v>
      </c>
      <c r="CO2253">
        <v>-208.1618</v>
      </c>
      <c r="CP2253">
        <v>-167.13759999999999</v>
      </c>
      <c r="CQ2253">
        <v>5353.39</v>
      </c>
      <c r="CR2253">
        <v>648.94979999999998</v>
      </c>
      <c r="CS2253">
        <v>614.58159999999998</v>
      </c>
      <c r="CT2253">
        <v>551.98019999999997</v>
      </c>
      <c r="CU2253">
        <v>560.26059999999995</v>
      </c>
      <c r="CV2253">
        <v>849.6268</v>
      </c>
      <c r="CW2253">
        <v>351.09300000000002</v>
      </c>
      <c r="CX2253">
        <v>597.23389999999995</v>
      </c>
      <c r="CY2253">
        <v>712.91070000000002</v>
      </c>
      <c r="CZ2253">
        <v>732.08839999999998</v>
      </c>
      <c r="DA2253">
        <v>1278.22</v>
      </c>
      <c r="DB2253">
        <v>1031.4190000000001</v>
      </c>
      <c r="DC2253">
        <v>1267.519</v>
      </c>
      <c r="DD2253">
        <v>1119.0409999999999</v>
      </c>
      <c r="DE2253">
        <v>1194.152</v>
      </c>
      <c r="DF2253">
        <v>1229.039</v>
      </c>
      <c r="DG2253">
        <v>1490.7080000000001</v>
      </c>
      <c r="DH2253">
        <v>1629.46</v>
      </c>
      <c r="DI2253">
        <v>1866.4929999999999</v>
      </c>
      <c r="DJ2253">
        <v>2832.3139999999999</v>
      </c>
      <c r="DK2253">
        <v>2756.723</v>
      </c>
      <c r="DL2253">
        <v>2842.5279999999998</v>
      </c>
      <c r="DM2253">
        <v>2994.3249999999998</v>
      </c>
      <c r="DN2253">
        <v>2823.9450000000002</v>
      </c>
      <c r="DO2253">
        <v>19</v>
      </c>
      <c r="DP2253">
        <v>19</v>
      </c>
    </row>
    <row r="2254" spans="1:120" hidden="1" x14ac:dyDescent="0.25">
      <c r="A2254" t="str">
        <f t="shared" si="35"/>
        <v>OtherDR-No_Elect DA 1-4 (1PM-9PM)_44448_19-19</v>
      </c>
      <c r="B2254" t="s">
        <v>62</v>
      </c>
      <c r="C2254" t="s">
        <v>323</v>
      </c>
      <c r="D2254" t="s">
        <v>61</v>
      </c>
      <c r="E2254" t="s">
        <v>61</v>
      </c>
      <c r="F2254" t="s">
        <v>61</v>
      </c>
      <c r="G2254" t="s">
        <v>61</v>
      </c>
      <c r="H2254" t="s">
        <v>61</v>
      </c>
      <c r="I2254" t="s">
        <v>97</v>
      </c>
      <c r="J2254" t="s">
        <v>61</v>
      </c>
      <c r="K2254" t="s">
        <v>203</v>
      </c>
      <c r="L2254" s="18">
        <v>44448</v>
      </c>
      <c r="M2254">
        <v>19</v>
      </c>
      <c r="N2254">
        <v>19</v>
      </c>
      <c r="O2254" t="s">
        <v>258</v>
      </c>
      <c r="P2254">
        <v>488</v>
      </c>
      <c r="Q2254">
        <v>476</v>
      </c>
      <c r="R2254">
        <v>0</v>
      </c>
      <c r="S2254">
        <v>0</v>
      </c>
      <c r="T2254">
        <v>0</v>
      </c>
      <c r="U2254">
        <v>1</v>
      </c>
      <c r="V2254">
        <v>1</v>
      </c>
      <c r="W2254">
        <v>18849.254000000001</v>
      </c>
      <c r="X2254">
        <v>18477.935000000001</v>
      </c>
      <c r="Y2254">
        <v>18388.445</v>
      </c>
      <c r="Z2254">
        <v>18160.828000000001</v>
      </c>
      <c r="AA2254">
        <v>18328.204000000002</v>
      </c>
      <c r="AB2254">
        <v>19748.297999999999</v>
      </c>
      <c r="AC2254">
        <v>22370.289000000001</v>
      </c>
      <c r="AD2254">
        <v>26043.002</v>
      </c>
      <c r="AE2254">
        <v>30241.501</v>
      </c>
      <c r="AF2254">
        <v>32388.525000000001</v>
      </c>
      <c r="AG2254">
        <v>35202.118999999999</v>
      </c>
      <c r="AH2254">
        <v>37769.864999999998</v>
      </c>
      <c r="AI2254">
        <v>39495.822</v>
      </c>
      <c r="AJ2254">
        <v>40607.381999999998</v>
      </c>
      <c r="AK2254">
        <v>41673.989000000001</v>
      </c>
      <c r="AL2254">
        <v>41770.065999999999</v>
      </c>
      <c r="AM2254">
        <v>42540.535000000003</v>
      </c>
      <c r="AN2254">
        <v>39754.703000000001</v>
      </c>
      <c r="AO2254">
        <v>31567.239000000001</v>
      </c>
      <c r="AP2254">
        <v>35134.311999999998</v>
      </c>
      <c r="AQ2254">
        <v>31956.741999999998</v>
      </c>
      <c r="AR2254">
        <v>25327.967000000001</v>
      </c>
      <c r="AS2254">
        <v>21249.501</v>
      </c>
      <c r="AT2254">
        <v>19331.719000000001</v>
      </c>
      <c r="AU2254">
        <v>73.006303000000003</v>
      </c>
      <c r="AV2254">
        <v>72.092437000000004</v>
      </c>
      <c r="AW2254">
        <v>70.726890999999995</v>
      </c>
      <c r="AX2254">
        <v>69.775210000000001</v>
      </c>
      <c r="AY2254">
        <v>68.706933000000006</v>
      </c>
      <c r="AZ2254">
        <v>67.758403000000001</v>
      </c>
      <c r="BA2254">
        <v>67.348738999999995</v>
      </c>
      <c r="BB2254">
        <v>67.170168000000004</v>
      </c>
      <c r="BC2254">
        <v>69.406513000000004</v>
      </c>
      <c r="BD2254">
        <v>73.088234999999997</v>
      </c>
      <c r="BE2254">
        <v>77.686975000000004</v>
      </c>
      <c r="BF2254">
        <v>81.435924</v>
      </c>
      <c r="BG2254">
        <v>85.297269</v>
      </c>
      <c r="BH2254">
        <v>87.667017000000001</v>
      </c>
      <c r="BI2254">
        <v>89.656513000000004</v>
      </c>
      <c r="BJ2254">
        <v>90.064076</v>
      </c>
      <c r="BK2254">
        <v>89.434873999999994</v>
      </c>
      <c r="BL2254">
        <v>87.811975000000004</v>
      </c>
      <c r="BM2254">
        <v>85.420168000000004</v>
      </c>
      <c r="BN2254">
        <v>81.968486999999996</v>
      </c>
      <c r="BO2254">
        <v>78.851890999999995</v>
      </c>
      <c r="BP2254">
        <v>76.287814999999995</v>
      </c>
      <c r="BQ2254">
        <v>74.455882000000003</v>
      </c>
      <c r="BR2254">
        <v>73.071428999999995</v>
      </c>
      <c r="BS2254">
        <v>-623.56629999999996</v>
      </c>
      <c r="BT2254">
        <v>132.3853</v>
      </c>
      <c r="BU2254">
        <v>-172.4212</v>
      </c>
      <c r="BV2254">
        <v>-59.513649999999998</v>
      </c>
      <c r="BW2254">
        <v>294.79680000000002</v>
      </c>
      <c r="BX2254">
        <v>386.71620000000001</v>
      </c>
      <c r="BY2254">
        <v>333.6952</v>
      </c>
      <c r="BZ2254">
        <v>-166.4666</v>
      </c>
      <c r="CA2254">
        <v>-861.97889999999995</v>
      </c>
      <c r="CB2254">
        <v>-542.08159999999998</v>
      </c>
      <c r="CC2254">
        <v>-929.60580000000004</v>
      </c>
      <c r="CD2254">
        <v>-1066.7560000000001</v>
      </c>
      <c r="CE2254">
        <v>-1190.088</v>
      </c>
      <c r="CF2254">
        <v>-1234.1579999999999</v>
      </c>
      <c r="CG2254">
        <v>-1337.1369999999999</v>
      </c>
      <c r="CH2254">
        <v>-1170.6320000000001</v>
      </c>
      <c r="CI2254">
        <v>-1614.789</v>
      </c>
      <c r="CJ2254">
        <v>1365.6769999999999</v>
      </c>
      <c r="CK2254">
        <v>9124.4459999999999</v>
      </c>
      <c r="CL2254">
        <v>2892.23</v>
      </c>
      <c r="CM2254">
        <v>636.35659999999996</v>
      </c>
      <c r="CN2254">
        <v>133.27930000000001</v>
      </c>
      <c r="CO2254">
        <v>-204.3381</v>
      </c>
      <c r="CP2254">
        <v>-200.5179</v>
      </c>
      <c r="CQ2254">
        <v>16911.099999999999</v>
      </c>
      <c r="CR2254">
        <v>7294.3069999999998</v>
      </c>
      <c r="CS2254">
        <v>6126.7060000000001</v>
      </c>
      <c r="CT2254">
        <v>4978.5640000000003</v>
      </c>
      <c r="CU2254">
        <v>4654.4790000000003</v>
      </c>
      <c r="CV2254">
        <v>4048.5940000000001</v>
      </c>
      <c r="CW2254">
        <v>3893.2849999999999</v>
      </c>
      <c r="CX2254">
        <v>4600.1819999999998</v>
      </c>
      <c r="CY2254">
        <v>5428.2719999999999</v>
      </c>
      <c r="CZ2254">
        <v>5976.2110000000002</v>
      </c>
      <c r="DA2254">
        <v>9967.39</v>
      </c>
      <c r="DB2254">
        <v>10666.87</v>
      </c>
      <c r="DC2254">
        <v>12586.89</v>
      </c>
      <c r="DD2254">
        <v>15177.08</v>
      </c>
      <c r="DE2254">
        <v>16843.5</v>
      </c>
      <c r="DF2254">
        <v>18804.599999999999</v>
      </c>
      <c r="DG2254">
        <v>22032.37</v>
      </c>
      <c r="DH2254">
        <v>23997.01</v>
      </c>
      <c r="DI2254">
        <v>26006.560000000001</v>
      </c>
      <c r="DJ2254">
        <v>29418.67</v>
      </c>
      <c r="DK2254">
        <v>31582.06</v>
      </c>
      <c r="DL2254">
        <v>26839.88</v>
      </c>
      <c r="DM2254">
        <v>19554.45</v>
      </c>
      <c r="DN2254">
        <v>16732.78</v>
      </c>
      <c r="DO2254">
        <v>19</v>
      </c>
      <c r="DP2254">
        <v>19</v>
      </c>
    </row>
    <row r="2255" spans="1:120" hidden="1" x14ac:dyDescent="0.25">
      <c r="A2255" t="str">
        <f t="shared" si="35"/>
        <v>Size_Grp-20 to 199.99 kW_Elect DA 1-4 (1PM-9PM)_44448_19-19</v>
      </c>
      <c r="B2255" t="s">
        <v>62</v>
      </c>
      <c r="C2255" t="s">
        <v>201</v>
      </c>
      <c r="D2255" t="s">
        <v>61</v>
      </c>
      <c r="E2255" t="s">
        <v>61</v>
      </c>
      <c r="F2255" t="s">
        <v>61</v>
      </c>
      <c r="G2255" t="s">
        <v>61</v>
      </c>
      <c r="H2255" t="s">
        <v>61</v>
      </c>
      <c r="I2255" t="s">
        <v>61</v>
      </c>
      <c r="J2255" t="s">
        <v>101</v>
      </c>
      <c r="K2255" t="s">
        <v>203</v>
      </c>
      <c r="L2255" s="18">
        <v>44448</v>
      </c>
      <c r="M2255">
        <v>19</v>
      </c>
      <c r="N2255">
        <v>19</v>
      </c>
      <c r="O2255" t="s">
        <v>258</v>
      </c>
      <c r="P2255">
        <v>367</v>
      </c>
      <c r="Q2255">
        <v>356</v>
      </c>
      <c r="R2255">
        <v>0</v>
      </c>
      <c r="S2255">
        <v>0</v>
      </c>
      <c r="T2255">
        <v>0</v>
      </c>
      <c r="U2255">
        <v>1</v>
      </c>
      <c r="V2255">
        <v>1</v>
      </c>
      <c r="W2255">
        <v>6610.5555999999997</v>
      </c>
      <c r="X2255">
        <v>6518.8153000000002</v>
      </c>
      <c r="Y2255">
        <v>6519.6751999999997</v>
      </c>
      <c r="Z2255">
        <v>6554.3323</v>
      </c>
      <c r="AA2255">
        <v>6732.5690999999997</v>
      </c>
      <c r="AB2255">
        <v>7402.8194000000003</v>
      </c>
      <c r="AC2255">
        <v>7878.2039999999997</v>
      </c>
      <c r="AD2255">
        <v>9686.5067999999992</v>
      </c>
      <c r="AE2255">
        <v>12440.223</v>
      </c>
      <c r="AF2255">
        <v>14573.784</v>
      </c>
      <c r="AG2255">
        <v>15644.628000000001</v>
      </c>
      <c r="AH2255">
        <v>16599.807000000001</v>
      </c>
      <c r="AI2255">
        <v>17375.310000000001</v>
      </c>
      <c r="AJ2255">
        <v>18053.256000000001</v>
      </c>
      <c r="AK2255">
        <v>18387.411</v>
      </c>
      <c r="AL2255">
        <v>18402.669999999998</v>
      </c>
      <c r="AM2255">
        <v>18181.648000000001</v>
      </c>
      <c r="AN2255">
        <v>17713.09</v>
      </c>
      <c r="AO2255">
        <v>13694.616</v>
      </c>
      <c r="AP2255">
        <v>16390.106</v>
      </c>
      <c r="AQ2255">
        <v>14476.293</v>
      </c>
      <c r="AR2255">
        <v>10587.677</v>
      </c>
      <c r="AS2255">
        <v>7743.8946999999998</v>
      </c>
      <c r="AT2255">
        <v>6622.2428</v>
      </c>
      <c r="AU2255">
        <v>72.634831000000005</v>
      </c>
      <c r="AV2255">
        <v>71.758426999999998</v>
      </c>
      <c r="AW2255">
        <v>70.449438000000001</v>
      </c>
      <c r="AX2255">
        <v>69.526685000000001</v>
      </c>
      <c r="AY2255">
        <v>68.528090000000006</v>
      </c>
      <c r="AZ2255">
        <v>67.612359999999995</v>
      </c>
      <c r="BA2255">
        <v>67.199438000000001</v>
      </c>
      <c r="BB2255">
        <v>67.025281000000007</v>
      </c>
      <c r="BC2255">
        <v>69.191011000000003</v>
      </c>
      <c r="BD2255">
        <v>72.860955000000004</v>
      </c>
      <c r="BE2255">
        <v>77.443820000000002</v>
      </c>
      <c r="BF2255">
        <v>81.117977999999994</v>
      </c>
      <c r="BG2255">
        <v>84.997191000000001</v>
      </c>
      <c r="BH2255">
        <v>87.351123999999999</v>
      </c>
      <c r="BI2255">
        <v>89.337079000000003</v>
      </c>
      <c r="BJ2255">
        <v>89.733146000000005</v>
      </c>
      <c r="BK2255">
        <v>89.109550999999996</v>
      </c>
      <c r="BL2255">
        <v>87.398876000000001</v>
      </c>
      <c r="BM2255">
        <v>84.976123999999999</v>
      </c>
      <c r="BN2255">
        <v>81.504212999999993</v>
      </c>
      <c r="BO2255">
        <v>78.396067000000002</v>
      </c>
      <c r="BP2255">
        <v>75.849718999999993</v>
      </c>
      <c r="BQ2255">
        <v>74.043538999999996</v>
      </c>
      <c r="BR2255">
        <v>72.702247</v>
      </c>
      <c r="BS2255">
        <v>-335.79070000000002</v>
      </c>
      <c r="BT2255">
        <v>-31.24532</v>
      </c>
      <c r="BU2255">
        <v>-12.544549999999999</v>
      </c>
      <c r="BV2255">
        <v>-16.813580000000002</v>
      </c>
      <c r="BW2255">
        <v>139.85169999999999</v>
      </c>
      <c r="BX2255">
        <v>73.655869999999993</v>
      </c>
      <c r="BY2255">
        <v>171.17740000000001</v>
      </c>
      <c r="BZ2255">
        <v>35.835039999999999</v>
      </c>
      <c r="CA2255">
        <v>-285.7824</v>
      </c>
      <c r="CB2255">
        <v>-354.2901</v>
      </c>
      <c r="CC2255">
        <v>-591.8329</v>
      </c>
      <c r="CD2255">
        <v>-577.85</v>
      </c>
      <c r="CE2255">
        <v>-326.10890000000001</v>
      </c>
      <c r="CF2255">
        <v>-331.91640000000001</v>
      </c>
      <c r="CG2255">
        <v>-152.55930000000001</v>
      </c>
      <c r="CH2255">
        <v>-71.912000000000006</v>
      </c>
      <c r="CI2255">
        <v>-27.144390000000001</v>
      </c>
      <c r="CJ2255">
        <v>109.0193</v>
      </c>
      <c r="CK2255">
        <v>3517.741</v>
      </c>
      <c r="CL2255">
        <v>-92.719179999999994</v>
      </c>
      <c r="CM2255">
        <v>63.182600000000001</v>
      </c>
      <c r="CN2255">
        <v>-13.64303</v>
      </c>
      <c r="CO2255">
        <v>-160.41739999999999</v>
      </c>
      <c r="CP2255">
        <v>-110.04510000000001</v>
      </c>
      <c r="CQ2255">
        <v>1161.7190000000001</v>
      </c>
      <c r="CR2255">
        <v>436.88720000000001</v>
      </c>
      <c r="CS2255">
        <v>461.61799999999999</v>
      </c>
      <c r="CT2255">
        <v>386.97980000000001</v>
      </c>
      <c r="CU2255">
        <v>368.90949999999998</v>
      </c>
      <c r="CV2255">
        <v>407.43979999999999</v>
      </c>
      <c r="CW2255">
        <v>337.7475</v>
      </c>
      <c r="CX2255">
        <v>379.21679999999998</v>
      </c>
      <c r="CY2255">
        <v>448.71800000000002</v>
      </c>
      <c r="CZ2255">
        <v>699.9819</v>
      </c>
      <c r="DA2255">
        <v>846.62800000000004</v>
      </c>
      <c r="DB2255">
        <v>833.05679999999995</v>
      </c>
      <c r="DC2255">
        <v>886.77049999999997</v>
      </c>
      <c r="DD2255">
        <v>937.68870000000004</v>
      </c>
      <c r="DE2255">
        <v>1131.02</v>
      </c>
      <c r="DF2255">
        <v>1262.23</v>
      </c>
      <c r="DG2255">
        <v>1306.059</v>
      </c>
      <c r="DH2255">
        <v>1354.73</v>
      </c>
      <c r="DI2255">
        <v>1405.126</v>
      </c>
      <c r="DJ2255">
        <v>1617.731</v>
      </c>
      <c r="DK2255">
        <v>1621.9929999999999</v>
      </c>
      <c r="DL2255">
        <v>1186.3340000000001</v>
      </c>
      <c r="DM2255">
        <v>1094.6849999999999</v>
      </c>
      <c r="DN2255">
        <v>975.9588</v>
      </c>
      <c r="DO2255">
        <v>19</v>
      </c>
      <c r="DP2255">
        <v>19</v>
      </c>
    </row>
    <row r="2256" spans="1:120" hidden="1" x14ac:dyDescent="0.25">
      <c r="A2256" t="str">
        <f t="shared" si="35"/>
        <v>Size_Grp-Below 20 kW_Elect DA 1-4 (1PM-9PM)_44448_19-19</v>
      </c>
      <c r="B2256" t="s">
        <v>62</v>
      </c>
      <c r="C2256" t="s">
        <v>259</v>
      </c>
      <c r="D2256" t="s">
        <v>61</v>
      </c>
      <c r="E2256" t="s">
        <v>61</v>
      </c>
      <c r="F2256" t="s">
        <v>61</v>
      </c>
      <c r="G2256" t="s">
        <v>61</v>
      </c>
      <c r="H2256" t="s">
        <v>61</v>
      </c>
      <c r="I2256" t="s">
        <v>61</v>
      </c>
      <c r="J2256" t="s">
        <v>260</v>
      </c>
      <c r="K2256" t="s">
        <v>203</v>
      </c>
      <c r="L2256" s="18">
        <v>44448</v>
      </c>
      <c r="M2256">
        <v>19</v>
      </c>
      <c r="N2256">
        <v>19</v>
      </c>
      <c r="O2256" t="s">
        <v>258</v>
      </c>
      <c r="P2256">
        <v>62</v>
      </c>
      <c r="Q2256">
        <v>61</v>
      </c>
      <c r="R2256">
        <v>0</v>
      </c>
      <c r="S2256">
        <v>0</v>
      </c>
      <c r="T2256">
        <v>0</v>
      </c>
      <c r="U2256">
        <v>1</v>
      </c>
      <c r="V2256">
        <v>1</v>
      </c>
      <c r="W2256">
        <v>270.35861999999997</v>
      </c>
      <c r="X2256">
        <v>286.27433000000002</v>
      </c>
      <c r="Y2256">
        <v>287.41421000000003</v>
      </c>
      <c r="Z2256">
        <v>302.95215999999999</v>
      </c>
      <c r="AA2256">
        <v>317.95954999999998</v>
      </c>
      <c r="AB2256">
        <v>371.74844000000002</v>
      </c>
      <c r="AC2256">
        <v>388.32663000000002</v>
      </c>
      <c r="AD2256">
        <v>528.64727000000005</v>
      </c>
      <c r="AE2256">
        <v>653.82100000000003</v>
      </c>
      <c r="AF2256">
        <v>738.23704999999995</v>
      </c>
      <c r="AG2256">
        <v>792.09320000000002</v>
      </c>
      <c r="AH2256">
        <v>865.24710000000005</v>
      </c>
      <c r="AI2256">
        <v>923.64398000000006</v>
      </c>
      <c r="AJ2256">
        <v>975.78141000000005</v>
      </c>
      <c r="AK2256">
        <v>1014.6376</v>
      </c>
      <c r="AL2256">
        <v>1004.4971</v>
      </c>
      <c r="AM2256">
        <v>995.97257000000002</v>
      </c>
      <c r="AN2256">
        <v>1065.4121</v>
      </c>
      <c r="AO2256">
        <v>678.94606999999996</v>
      </c>
      <c r="AP2256">
        <v>845.60140000000001</v>
      </c>
      <c r="AQ2256">
        <v>746.77043000000003</v>
      </c>
      <c r="AR2256">
        <v>604.48500999999999</v>
      </c>
      <c r="AS2256">
        <v>393.4271</v>
      </c>
      <c r="AT2256">
        <v>275.32420999999999</v>
      </c>
      <c r="AU2256">
        <v>75.532786999999999</v>
      </c>
      <c r="AV2256">
        <v>74.475409999999997</v>
      </c>
      <c r="AW2256">
        <v>72.827869000000007</v>
      </c>
      <c r="AX2256">
        <v>71.540983999999995</v>
      </c>
      <c r="AY2256">
        <v>70.098360999999997</v>
      </c>
      <c r="AZ2256">
        <v>69.008196999999996</v>
      </c>
      <c r="BA2256">
        <v>68.639343999999994</v>
      </c>
      <c r="BB2256">
        <v>68.467213000000001</v>
      </c>
      <c r="BC2256">
        <v>71.459016000000005</v>
      </c>
      <c r="BD2256">
        <v>75.713115000000002</v>
      </c>
      <c r="BE2256">
        <v>80.516392999999994</v>
      </c>
      <c r="BF2256">
        <v>84.754097999999999</v>
      </c>
      <c r="BG2256">
        <v>88.795081999999994</v>
      </c>
      <c r="BH2256">
        <v>91.237705000000005</v>
      </c>
      <c r="BI2256">
        <v>93.057377000000002</v>
      </c>
      <c r="BJ2256">
        <v>93.311475000000002</v>
      </c>
      <c r="BK2256">
        <v>92.524590000000003</v>
      </c>
      <c r="BL2256">
        <v>91.450819999999993</v>
      </c>
      <c r="BM2256">
        <v>89.065573999999998</v>
      </c>
      <c r="BN2256">
        <v>85.418032999999994</v>
      </c>
      <c r="BO2256">
        <v>82.016392999999994</v>
      </c>
      <c r="BP2256">
        <v>79.418032999999994</v>
      </c>
      <c r="BQ2256">
        <v>77.385245999999995</v>
      </c>
      <c r="BR2256">
        <v>75.729507999999996</v>
      </c>
      <c r="BS2256">
        <v>-8.1244150000000008</v>
      </c>
      <c r="BT2256">
        <v>1.0162610000000001</v>
      </c>
      <c r="BU2256">
        <v>-4.8168790000000001</v>
      </c>
      <c r="BV2256">
        <v>-4.4775619999999998</v>
      </c>
      <c r="BW2256">
        <v>0.153667</v>
      </c>
      <c r="BX2256">
        <v>-8.119275</v>
      </c>
      <c r="BY2256">
        <v>1.991236</v>
      </c>
      <c r="BZ2256">
        <v>-11.12894</v>
      </c>
      <c r="CA2256">
        <v>-0.60715249999999998</v>
      </c>
      <c r="CB2256">
        <v>-5.7730410000000001</v>
      </c>
      <c r="CC2256">
        <v>-15.8171</v>
      </c>
      <c r="CD2256">
        <v>-14.49183</v>
      </c>
      <c r="CE2256">
        <v>-2.9226899999999998</v>
      </c>
      <c r="CF2256">
        <v>-1.6201270000000001</v>
      </c>
      <c r="CG2256">
        <v>-11.194850000000001</v>
      </c>
      <c r="CH2256">
        <v>6.0244489999999997</v>
      </c>
      <c r="CI2256">
        <v>-6.5421610000000001</v>
      </c>
      <c r="CJ2256">
        <v>-102.7574</v>
      </c>
      <c r="CK2256">
        <v>231.9639</v>
      </c>
      <c r="CL2256">
        <v>-13.327500000000001</v>
      </c>
      <c r="CM2256">
        <v>10.1264</v>
      </c>
      <c r="CN2256">
        <v>-22.249580000000002</v>
      </c>
      <c r="CO2256">
        <v>-22.114519999999999</v>
      </c>
      <c r="CP2256">
        <v>-8.0359990000000003</v>
      </c>
      <c r="CQ2256">
        <v>8.0006380000000004</v>
      </c>
      <c r="CR2256">
        <v>10.863939999999999</v>
      </c>
      <c r="CS2256">
        <v>11.93099</v>
      </c>
      <c r="CT2256">
        <v>11.158340000000001</v>
      </c>
      <c r="CU2256">
        <v>14.74292</v>
      </c>
      <c r="CV2256">
        <v>10.921110000000001</v>
      </c>
      <c r="CW2256">
        <v>8.9511769999999995</v>
      </c>
      <c r="CX2256">
        <v>8.9030749999999994</v>
      </c>
      <c r="CY2256">
        <v>11.553739999999999</v>
      </c>
      <c r="CZ2256">
        <v>14.24873</v>
      </c>
      <c r="DA2256">
        <v>12.34718</v>
      </c>
      <c r="DB2256">
        <v>13.556620000000001</v>
      </c>
      <c r="DC2256">
        <v>18.913930000000001</v>
      </c>
      <c r="DD2256">
        <v>21.032109999999999</v>
      </c>
      <c r="DE2256">
        <v>22.890329999999999</v>
      </c>
      <c r="DF2256">
        <v>25.508700000000001</v>
      </c>
      <c r="DG2256">
        <v>24.982869999999998</v>
      </c>
      <c r="DH2256">
        <v>25.09027</v>
      </c>
      <c r="DI2256">
        <v>25.575230000000001</v>
      </c>
      <c r="DJ2256">
        <v>26.971229999999998</v>
      </c>
      <c r="DK2256">
        <v>26.865939999999998</v>
      </c>
      <c r="DL2256">
        <v>18.037410000000001</v>
      </c>
      <c r="DM2256">
        <v>9.1166239999999998</v>
      </c>
      <c r="DN2256">
        <v>2.9810910000000002</v>
      </c>
      <c r="DO2256">
        <v>19</v>
      </c>
      <c r="DP2256">
        <v>19</v>
      </c>
    </row>
    <row r="2257" spans="1:120" hidden="1" x14ac:dyDescent="0.25">
      <c r="A2257" t="str">
        <f t="shared" si="35"/>
        <v>sublap_id-SLAP_PGSI_Elect DA 1-4 (1PM-9PM)_44448_19-19</v>
      </c>
      <c r="B2257" t="s">
        <v>62</v>
      </c>
      <c r="C2257" t="s">
        <v>277</v>
      </c>
      <c r="D2257" t="s">
        <v>61</v>
      </c>
      <c r="E2257" t="s">
        <v>278</v>
      </c>
      <c r="F2257" t="s">
        <v>61</v>
      </c>
      <c r="G2257" t="s">
        <v>61</v>
      </c>
      <c r="H2257" t="s">
        <v>61</v>
      </c>
      <c r="I2257" t="s">
        <v>61</v>
      </c>
      <c r="J2257" t="s">
        <v>61</v>
      </c>
      <c r="K2257" t="s">
        <v>203</v>
      </c>
      <c r="L2257" s="18">
        <v>44448</v>
      </c>
      <c r="M2257">
        <v>19</v>
      </c>
      <c r="N2257">
        <v>19</v>
      </c>
      <c r="O2257" t="s">
        <v>258</v>
      </c>
      <c r="P2257">
        <v>34</v>
      </c>
      <c r="Q2257">
        <v>34</v>
      </c>
      <c r="R2257">
        <v>0</v>
      </c>
      <c r="S2257">
        <v>1</v>
      </c>
      <c r="T2257">
        <v>0</v>
      </c>
      <c r="U2257">
        <v>1</v>
      </c>
      <c r="V2257">
        <v>1</v>
      </c>
      <c r="W2257">
        <v>710.50099999999998</v>
      </c>
      <c r="X2257">
        <v>771.03599999999994</v>
      </c>
      <c r="Y2257">
        <v>754.44060000000002</v>
      </c>
      <c r="Z2257">
        <v>741.93039999999996</v>
      </c>
      <c r="AA2257">
        <v>758.53399999999999</v>
      </c>
      <c r="AB2257">
        <v>826.93499999999995</v>
      </c>
      <c r="AC2257">
        <v>764.19550000000004</v>
      </c>
      <c r="AD2257">
        <v>865.57899999999995</v>
      </c>
      <c r="AE2257">
        <v>1211.431</v>
      </c>
      <c r="AF2257">
        <v>1308.346</v>
      </c>
      <c r="AG2257">
        <v>1205.596</v>
      </c>
      <c r="AH2257">
        <v>1284.2650000000001</v>
      </c>
      <c r="AI2257">
        <v>1383.635</v>
      </c>
      <c r="AJ2257">
        <v>1450.6859999999999</v>
      </c>
      <c r="AK2257">
        <v>1500.9255000000001</v>
      </c>
      <c r="AL2257">
        <v>1531.095</v>
      </c>
      <c r="AM2257">
        <v>1521.924</v>
      </c>
      <c r="AN2257">
        <v>1500.8620000000001</v>
      </c>
      <c r="AO2257">
        <v>1300.5429999999999</v>
      </c>
      <c r="AP2257">
        <v>1521.0250000000001</v>
      </c>
      <c r="AQ2257">
        <v>1289.4770000000001</v>
      </c>
      <c r="AR2257">
        <v>1095.585</v>
      </c>
      <c r="AS2257">
        <v>862.601</v>
      </c>
      <c r="AT2257">
        <v>753.99400000000003</v>
      </c>
      <c r="AU2257">
        <v>74.75</v>
      </c>
      <c r="AV2257">
        <v>75.352941000000001</v>
      </c>
      <c r="AW2257">
        <v>73.764706000000004</v>
      </c>
      <c r="AX2257">
        <v>73.25</v>
      </c>
      <c r="AY2257">
        <v>71.720588000000006</v>
      </c>
      <c r="AZ2257">
        <v>69.823528999999994</v>
      </c>
      <c r="BA2257">
        <v>69.926471000000006</v>
      </c>
      <c r="BB2257">
        <v>70.073528999999994</v>
      </c>
      <c r="BC2257">
        <v>74.073528999999994</v>
      </c>
      <c r="BD2257">
        <v>80.220588000000006</v>
      </c>
      <c r="BE2257">
        <v>85.014706000000004</v>
      </c>
      <c r="BF2257">
        <v>88.867647000000005</v>
      </c>
      <c r="BG2257">
        <v>92.75</v>
      </c>
      <c r="BH2257">
        <v>94.044117999999997</v>
      </c>
      <c r="BI2257">
        <v>96.014706000000004</v>
      </c>
      <c r="BJ2257">
        <v>97.367647000000005</v>
      </c>
      <c r="BK2257">
        <v>97.220588000000006</v>
      </c>
      <c r="BL2257">
        <v>95.588234999999997</v>
      </c>
      <c r="BM2257">
        <v>93.191175999999999</v>
      </c>
      <c r="BN2257">
        <v>88.382352999999995</v>
      </c>
      <c r="BO2257">
        <v>82.897058999999999</v>
      </c>
      <c r="BP2257">
        <v>79.647058999999999</v>
      </c>
      <c r="BQ2257">
        <v>75.25</v>
      </c>
      <c r="BR2257">
        <v>73.691175999999999</v>
      </c>
      <c r="BS2257">
        <v>-50.030529999999999</v>
      </c>
      <c r="BT2257">
        <v>-71.993570000000005</v>
      </c>
      <c r="BU2257">
        <v>-75.546080000000003</v>
      </c>
      <c r="BV2257">
        <v>-75.955680000000001</v>
      </c>
      <c r="BW2257">
        <v>-44.085839999999997</v>
      </c>
      <c r="BX2257">
        <v>-33.760129999999997</v>
      </c>
      <c r="BY2257">
        <v>60.264679999999998</v>
      </c>
      <c r="BZ2257">
        <v>89.140680000000003</v>
      </c>
      <c r="CA2257">
        <v>-45.358310000000003</v>
      </c>
      <c r="CB2257">
        <v>-32.017829999999996</v>
      </c>
      <c r="CC2257">
        <v>51.695790000000002</v>
      </c>
      <c r="CD2257">
        <v>19.930330000000001</v>
      </c>
      <c r="CE2257">
        <v>-5.5236900000000002</v>
      </c>
      <c r="CF2257">
        <v>-31.365770000000001</v>
      </c>
      <c r="CG2257">
        <v>-33.103490000000001</v>
      </c>
      <c r="CH2257">
        <v>-6.7680509999999998</v>
      </c>
      <c r="CI2257">
        <v>-6.3020630000000004</v>
      </c>
      <c r="CJ2257">
        <v>-8.2527530000000002</v>
      </c>
      <c r="CK2257">
        <v>303.44150000000002</v>
      </c>
      <c r="CL2257">
        <v>-32.329520000000002</v>
      </c>
      <c r="CM2257">
        <v>-48.501370000000001</v>
      </c>
      <c r="CN2257">
        <v>-75.665629999999993</v>
      </c>
      <c r="CO2257">
        <v>-55.601590000000002</v>
      </c>
      <c r="CP2257">
        <v>-80.904139999999998</v>
      </c>
      <c r="CQ2257">
        <v>228.60339999999999</v>
      </c>
      <c r="CR2257">
        <v>140.1062</v>
      </c>
      <c r="CS2257">
        <v>195.4872</v>
      </c>
      <c r="CT2257">
        <v>153.96700000000001</v>
      </c>
      <c r="CU2257">
        <v>124.0972</v>
      </c>
      <c r="CV2257">
        <v>122.4025</v>
      </c>
      <c r="CW2257">
        <v>106.5539</v>
      </c>
      <c r="CX2257">
        <v>134.51840000000001</v>
      </c>
      <c r="CY2257">
        <v>166.56700000000001</v>
      </c>
      <c r="CZ2257">
        <v>287.2088</v>
      </c>
      <c r="DA2257">
        <v>274.0052</v>
      </c>
      <c r="DB2257">
        <v>128.19130000000001</v>
      </c>
      <c r="DC2257">
        <v>58.07958</v>
      </c>
      <c r="DD2257">
        <v>67.105130000000003</v>
      </c>
      <c r="DE2257">
        <v>79.338970000000003</v>
      </c>
      <c r="DF2257">
        <v>129.63489999999999</v>
      </c>
      <c r="DG2257">
        <v>204.75640000000001</v>
      </c>
      <c r="DH2257">
        <v>288.5754</v>
      </c>
      <c r="DI2257">
        <v>256.2482</v>
      </c>
      <c r="DJ2257">
        <v>266.51350000000002</v>
      </c>
      <c r="DK2257">
        <v>273.1277</v>
      </c>
      <c r="DL2257">
        <v>264.69639999999998</v>
      </c>
      <c r="DM2257">
        <v>176.73429999999999</v>
      </c>
      <c r="DN2257">
        <v>189.13939999999999</v>
      </c>
      <c r="DO2257">
        <v>19</v>
      </c>
      <c r="DP2257">
        <v>19</v>
      </c>
    </row>
    <row r="2258" spans="1:120" hidden="1" x14ac:dyDescent="0.25">
      <c r="A2258" t="str">
        <f t="shared" si="35"/>
        <v>LCA-Sierra_Elect DA 1-4 (1PM-9PM)_44448_19-19</v>
      </c>
      <c r="B2258" t="s">
        <v>62</v>
      </c>
      <c r="C2258" t="s">
        <v>206</v>
      </c>
      <c r="D2258" t="s">
        <v>34</v>
      </c>
      <c r="E2258" t="s">
        <v>61</v>
      </c>
      <c r="F2258" t="s">
        <v>61</v>
      </c>
      <c r="G2258" t="s">
        <v>61</v>
      </c>
      <c r="H2258" t="s">
        <v>61</v>
      </c>
      <c r="I2258" t="s">
        <v>61</v>
      </c>
      <c r="J2258" t="s">
        <v>61</v>
      </c>
      <c r="K2258" t="s">
        <v>203</v>
      </c>
      <c r="L2258" s="18">
        <v>44448</v>
      </c>
      <c r="M2258">
        <v>19</v>
      </c>
      <c r="N2258">
        <v>19</v>
      </c>
      <c r="O2258" t="s">
        <v>258</v>
      </c>
      <c r="P2258">
        <v>35</v>
      </c>
      <c r="Q2258">
        <v>34</v>
      </c>
      <c r="R2258">
        <v>0</v>
      </c>
      <c r="S2258">
        <v>1</v>
      </c>
      <c r="T2258">
        <v>0</v>
      </c>
      <c r="U2258">
        <v>1</v>
      </c>
      <c r="V2258">
        <v>1</v>
      </c>
      <c r="W2258">
        <v>731.39809000000002</v>
      </c>
      <c r="X2258">
        <v>793.71352999999999</v>
      </c>
      <c r="Y2258">
        <v>776.63003000000003</v>
      </c>
      <c r="Z2258">
        <v>763.75188000000003</v>
      </c>
      <c r="AA2258">
        <v>780.84382000000005</v>
      </c>
      <c r="AB2258">
        <v>851.25662</v>
      </c>
      <c r="AC2258">
        <v>786.67183999999997</v>
      </c>
      <c r="AD2258">
        <v>891.03720999999996</v>
      </c>
      <c r="AE2258">
        <v>1247.0613000000001</v>
      </c>
      <c r="AF2258">
        <v>1346.8268</v>
      </c>
      <c r="AG2258">
        <v>1241.0546999999999</v>
      </c>
      <c r="AH2258">
        <v>1322.0374999999999</v>
      </c>
      <c r="AI2258">
        <v>1424.3300999999999</v>
      </c>
      <c r="AJ2258">
        <v>1493.3532</v>
      </c>
      <c r="AK2258">
        <v>1545.0704000000001</v>
      </c>
      <c r="AL2258">
        <v>1576.1271999999999</v>
      </c>
      <c r="AM2258">
        <v>1566.6865</v>
      </c>
      <c r="AN2258">
        <v>1545.0050000000001</v>
      </c>
      <c r="AO2258">
        <v>1338.7943</v>
      </c>
      <c r="AP2258">
        <v>1565.761</v>
      </c>
      <c r="AQ2258">
        <v>1327.4028000000001</v>
      </c>
      <c r="AR2258">
        <v>1127.8081</v>
      </c>
      <c r="AS2258">
        <v>887.97162000000003</v>
      </c>
      <c r="AT2258">
        <v>776.17029000000002</v>
      </c>
      <c r="AU2258">
        <v>74.75</v>
      </c>
      <c r="AV2258">
        <v>75.352941000000001</v>
      </c>
      <c r="AW2258">
        <v>73.764706000000004</v>
      </c>
      <c r="AX2258">
        <v>73.25</v>
      </c>
      <c r="AY2258">
        <v>71.720588000000006</v>
      </c>
      <c r="AZ2258">
        <v>69.823528999999994</v>
      </c>
      <c r="BA2258">
        <v>69.926471000000006</v>
      </c>
      <c r="BB2258">
        <v>70.073528999999994</v>
      </c>
      <c r="BC2258">
        <v>74.073528999999994</v>
      </c>
      <c r="BD2258">
        <v>80.220588000000006</v>
      </c>
      <c r="BE2258">
        <v>85.014706000000004</v>
      </c>
      <c r="BF2258">
        <v>88.867647000000005</v>
      </c>
      <c r="BG2258">
        <v>92.75</v>
      </c>
      <c r="BH2258">
        <v>94.044117999999997</v>
      </c>
      <c r="BI2258">
        <v>96.014706000000004</v>
      </c>
      <c r="BJ2258">
        <v>97.367647000000005</v>
      </c>
      <c r="BK2258">
        <v>97.220588000000006</v>
      </c>
      <c r="BL2258">
        <v>95.588234999999997</v>
      </c>
      <c r="BM2258">
        <v>93.191175999999999</v>
      </c>
      <c r="BN2258">
        <v>88.382352999999995</v>
      </c>
      <c r="BO2258">
        <v>82.897058999999999</v>
      </c>
      <c r="BP2258">
        <v>79.647058999999999</v>
      </c>
      <c r="BQ2258">
        <v>75.25</v>
      </c>
      <c r="BR2258">
        <v>73.691175999999999</v>
      </c>
      <c r="BS2258">
        <v>-51.502020000000002</v>
      </c>
      <c r="BT2258">
        <v>-74.111019999999996</v>
      </c>
      <c r="BU2258">
        <v>-77.768029999999996</v>
      </c>
      <c r="BV2258">
        <v>-78.189670000000007</v>
      </c>
      <c r="BW2258">
        <v>-45.382480000000001</v>
      </c>
      <c r="BX2258">
        <v>-34.753070000000001</v>
      </c>
      <c r="BY2258">
        <v>62.037170000000003</v>
      </c>
      <c r="BZ2258">
        <v>91.762469999999993</v>
      </c>
      <c r="CA2258">
        <v>-46.69238</v>
      </c>
      <c r="CB2258">
        <v>-32.959530000000001</v>
      </c>
      <c r="CC2258">
        <v>53.216250000000002</v>
      </c>
      <c r="CD2258">
        <v>20.51652</v>
      </c>
      <c r="CE2258">
        <v>-5.6861519999999999</v>
      </c>
      <c r="CF2258">
        <v>-32.2883</v>
      </c>
      <c r="CG2258">
        <v>-34.077120000000001</v>
      </c>
      <c r="CH2258">
        <v>-6.9671110000000001</v>
      </c>
      <c r="CI2258">
        <v>-6.4874169999999998</v>
      </c>
      <c r="CJ2258">
        <v>-8.4954809999999998</v>
      </c>
      <c r="CK2258">
        <v>312.36630000000002</v>
      </c>
      <c r="CL2258">
        <v>-33.280380000000001</v>
      </c>
      <c r="CM2258">
        <v>-49.927880000000002</v>
      </c>
      <c r="CN2258">
        <v>-77.891080000000002</v>
      </c>
      <c r="CO2258">
        <v>-57.236930000000001</v>
      </c>
      <c r="CP2258">
        <v>-83.283680000000004</v>
      </c>
      <c r="CQ2258">
        <v>242.2484</v>
      </c>
      <c r="CR2258">
        <v>148.46889999999999</v>
      </c>
      <c r="CS2258">
        <v>207.15549999999999</v>
      </c>
      <c r="CT2258">
        <v>163.15710000000001</v>
      </c>
      <c r="CU2258">
        <v>131.5043</v>
      </c>
      <c r="CV2258">
        <v>129.70859999999999</v>
      </c>
      <c r="CW2258">
        <v>112.914</v>
      </c>
      <c r="CX2258">
        <v>142.54769999999999</v>
      </c>
      <c r="CY2258">
        <v>176.50909999999999</v>
      </c>
      <c r="CZ2258">
        <v>304.3519</v>
      </c>
      <c r="DA2258">
        <v>290.36020000000002</v>
      </c>
      <c r="DB2258">
        <v>135.84289999999999</v>
      </c>
      <c r="DC2258">
        <v>61.54627</v>
      </c>
      <c r="DD2258">
        <v>71.11054</v>
      </c>
      <c r="DE2258">
        <v>84.074600000000004</v>
      </c>
      <c r="DF2258">
        <v>137.37260000000001</v>
      </c>
      <c r="DG2258">
        <v>216.97800000000001</v>
      </c>
      <c r="DH2258">
        <v>305.8</v>
      </c>
      <c r="DI2258">
        <v>271.54329999999999</v>
      </c>
      <c r="DJ2258">
        <v>282.42129999999997</v>
      </c>
      <c r="DK2258">
        <v>289.43029999999999</v>
      </c>
      <c r="DL2258">
        <v>280.49579999999997</v>
      </c>
      <c r="DM2258">
        <v>187.2833</v>
      </c>
      <c r="DN2258">
        <v>200.4288</v>
      </c>
      <c r="DO2258">
        <v>19</v>
      </c>
      <c r="DP2258">
        <v>19</v>
      </c>
    </row>
    <row r="2259" spans="1:120" hidden="1" x14ac:dyDescent="0.25">
      <c r="A2259" t="str">
        <f t="shared" si="35"/>
        <v>Industry_Type-5. Offices, Hotels, Finance, Services_Elect DA 1-4 (1PM-9PM)_44448_19-19</v>
      </c>
      <c r="B2259" t="s">
        <v>62</v>
      </c>
      <c r="C2259" t="s">
        <v>205</v>
      </c>
      <c r="D2259" t="s">
        <v>61</v>
      </c>
      <c r="E2259" t="s">
        <v>61</v>
      </c>
      <c r="F2259" t="s">
        <v>61</v>
      </c>
      <c r="G2259" t="s">
        <v>37</v>
      </c>
      <c r="H2259" t="s">
        <v>61</v>
      </c>
      <c r="I2259" t="s">
        <v>61</v>
      </c>
      <c r="J2259" t="s">
        <v>61</v>
      </c>
      <c r="K2259" t="s">
        <v>203</v>
      </c>
      <c r="L2259" s="18">
        <v>44448</v>
      </c>
      <c r="M2259">
        <v>19</v>
      </c>
      <c r="N2259">
        <v>19</v>
      </c>
      <c r="O2259" t="s">
        <v>258</v>
      </c>
      <c r="P2259">
        <v>26</v>
      </c>
      <c r="Q2259">
        <v>26</v>
      </c>
      <c r="R2259">
        <v>0</v>
      </c>
      <c r="S2259">
        <v>1</v>
      </c>
      <c r="T2259">
        <v>0</v>
      </c>
      <c r="U2259">
        <v>1</v>
      </c>
      <c r="V2259">
        <v>1</v>
      </c>
      <c r="W2259">
        <v>4452.5529999999999</v>
      </c>
      <c r="X2259">
        <v>4280.4759999999997</v>
      </c>
      <c r="Y2259">
        <v>4295.058</v>
      </c>
      <c r="Z2259">
        <v>4246.3980000000001</v>
      </c>
      <c r="AA2259">
        <v>4287.88</v>
      </c>
      <c r="AB2259">
        <v>4479.3689999999997</v>
      </c>
      <c r="AC2259">
        <v>4745.7749999999996</v>
      </c>
      <c r="AD2259">
        <v>5174.857</v>
      </c>
      <c r="AE2259">
        <v>5790.3320000000003</v>
      </c>
      <c r="AF2259">
        <v>6800.4809999999998</v>
      </c>
      <c r="AG2259">
        <v>7609.1189999999997</v>
      </c>
      <c r="AH2259">
        <v>8022.7</v>
      </c>
      <c r="AI2259">
        <v>8379.777</v>
      </c>
      <c r="AJ2259">
        <v>8647.6630000000005</v>
      </c>
      <c r="AK2259">
        <v>9007.0740000000005</v>
      </c>
      <c r="AL2259">
        <v>8972.1059999999998</v>
      </c>
      <c r="AM2259">
        <v>8857.1489999999994</v>
      </c>
      <c r="AN2259">
        <v>8490.8349999999991</v>
      </c>
      <c r="AO2259">
        <v>7978.3410000000003</v>
      </c>
      <c r="AP2259">
        <v>7458.7049999999999</v>
      </c>
      <c r="AQ2259">
        <v>7022.0919999999996</v>
      </c>
      <c r="AR2259">
        <v>6274.9380000000001</v>
      </c>
      <c r="AS2259">
        <v>5777.0910000000003</v>
      </c>
      <c r="AT2259">
        <v>5057.7110000000002</v>
      </c>
      <c r="AU2259">
        <v>66.019231000000005</v>
      </c>
      <c r="AV2259">
        <v>65.884614999999997</v>
      </c>
      <c r="AW2259">
        <v>65.153846000000001</v>
      </c>
      <c r="AX2259">
        <v>64.75</v>
      </c>
      <c r="AY2259">
        <v>64.423077000000006</v>
      </c>
      <c r="AZ2259">
        <v>64.038461999999996</v>
      </c>
      <c r="BA2259">
        <v>63.961537999999997</v>
      </c>
      <c r="BB2259">
        <v>63.596153999999999</v>
      </c>
      <c r="BC2259">
        <v>65.096153999999999</v>
      </c>
      <c r="BD2259">
        <v>67.557692000000003</v>
      </c>
      <c r="BE2259">
        <v>71.019231000000005</v>
      </c>
      <c r="BF2259">
        <v>73.230768999999995</v>
      </c>
      <c r="BG2259">
        <v>75.673077000000006</v>
      </c>
      <c r="BH2259">
        <v>76.673077000000006</v>
      </c>
      <c r="BI2259">
        <v>78.5</v>
      </c>
      <c r="BJ2259">
        <v>78.903846000000001</v>
      </c>
      <c r="BK2259">
        <v>78.25</v>
      </c>
      <c r="BL2259">
        <v>76.269231000000005</v>
      </c>
      <c r="BM2259">
        <v>74.192307999999997</v>
      </c>
      <c r="BN2259">
        <v>71.5</v>
      </c>
      <c r="BO2259">
        <v>69.269231000000005</v>
      </c>
      <c r="BP2259">
        <v>67.923077000000006</v>
      </c>
      <c r="BQ2259">
        <v>66.557692000000003</v>
      </c>
      <c r="BR2259">
        <v>65.903846000000001</v>
      </c>
      <c r="BS2259">
        <v>34.365679999999998</v>
      </c>
      <c r="BT2259">
        <v>122.7478</v>
      </c>
      <c r="BU2259">
        <v>29.40971</v>
      </c>
      <c r="BV2259">
        <v>61.027149999999999</v>
      </c>
      <c r="BW2259">
        <v>7.5330490000000001</v>
      </c>
      <c r="BX2259">
        <v>-36.679049999999997</v>
      </c>
      <c r="BY2259">
        <v>-40.521949999999997</v>
      </c>
      <c r="BZ2259">
        <v>-16.653020000000001</v>
      </c>
      <c r="CA2259">
        <v>14.839639999999999</v>
      </c>
      <c r="CB2259">
        <v>60.353059999999999</v>
      </c>
      <c r="CC2259">
        <v>-100.2908</v>
      </c>
      <c r="CD2259">
        <v>-95.653030000000001</v>
      </c>
      <c r="CE2259">
        <v>-215.33420000000001</v>
      </c>
      <c r="CF2259">
        <v>-270.43869999999998</v>
      </c>
      <c r="CG2259">
        <v>-443.63249999999999</v>
      </c>
      <c r="CH2259">
        <v>-386.03910000000002</v>
      </c>
      <c r="CI2259">
        <v>-262.74270000000001</v>
      </c>
      <c r="CJ2259">
        <v>49.770479999999999</v>
      </c>
      <c r="CK2259">
        <v>307.12419999999997</v>
      </c>
      <c r="CL2259">
        <v>102.8704</v>
      </c>
      <c r="CM2259">
        <v>-114.05289999999999</v>
      </c>
      <c r="CN2259">
        <v>-72.727620000000002</v>
      </c>
      <c r="CO2259">
        <v>-126.9234</v>
      </c>
      <c r="CP2259">
        <v>-24.937909999999999</v>
      </c>
      <c r="CQ2259">
        <v>3282.24</v>
      </c>
      <c r="CR2259">
        <v>2372.337</v>
      </c>
      <c r="CS2259">
        <v>894.60699999999997</v>
      </c>
      <c r="CT2259">
        <v>507.79079999999999</v>
      </c>
      <c r="CU2259">
        <v>401.85930000000002</v>
      </c>
      <c r="CV2259">
        <v>331.72539999999998</v>
      </c>
      <c r="CW2259">
        <v>283.3535</v>
      </c>
      <c r="CX2259">
        <v>512.69939999999997</v>
      </c>
      <c r="CY2259">
        <v>543.24990000000003</v>
      </c>
      <c r="CZ2259">
        <v>1048.1990000000001</v>
      </c>
      <c r="DA2259">
        <v>1940.885</v>
      </c>
      <c r="DB2259">
        <v>3251.8249999999998</v>
      </c>
      <c r="DC2259">
        <v>3876.8649999999998</v>
      </c>
      <c r="DD2259">
        <v>5747.241</v>
      </c>
      <c r="DE2259">
        <v>7083.1930000000002</v>
      </c>
      <c r="DF2259">
        <v>8458.2340000000004</v>
      </c>
      <c r="DG2259">
        <v>10999.58</v>
      </c>
      <c r="DH2259">
        <v>12328.49</v>
      </c>
      <c r="DI2259">
        <v>13708.31</v>
      </c>
      <c r="DJ2259">
        <v>13805.34</v>
      </c>
      <c r="DK2259">
        <v>14522.16</v>
      </c>
      <c r="DL2259">
        <v>13127.73</v>
      </c>
      <c r="DM2259">
        <v>8724.9320000000007</v>
      </c>
      <c r="DN2259">
        <v>6389.5749999999998</v>
      </c>
      <c r="DO2259">
        <v>19</v>
      </c>
      <c r="DP2259">
        <v>19</v>
      </c>
    </row>
    <row r="2260" spans="1:120" hidden="1" x14ac:dyDescent="0.25">
      <c r="A2260" t="str">
        <f t="shared" si="35"/>
        <v>Size_Grp-200 kW and above_Elect DA 1-4 (1PM-9PM)_44448_19-19</v>
      </c>
      <c r="B2260" t="s">
        <v>62</v>
      </c>
      <c r="C2260" t="s">
        <v>207</v>
      </c>
      <c r="D2260" t="s">
        <v>61</v>
      </c>
      <c r="E2260" t="s">
        <v>61</v>
      </c>
      <c r="F2260" t="s">
        <v>61</v>
      </c>
      <c r="G2260" t="s">
        <v>61</v>
      </c>
      <c r="H2260" t="s">
        <v>61</v>
      </c>
      <c r="I2260" t="s">
        <v>61</v>
      </c>
      <c r="J2260" t="s">
        <v>102</v>
      </c>
      <c r="K2260" t="s">
        <v>203</v>
      </c>
      <c r="L2260" s="18">
        <v>44448</v>
      </c>
      <c r="M2260">
        <v>19</v>
      </c>
      <c r="N2260">
        <v>19</v>
      </c>
      <c r="O2260" t="s">
        <v>258</v>
      </c>
      <c r="P2260">
        <v>59</v>
      </c>
      <c r="Q2260">
        <v>59</v>
      </c>
      <c r="R2260">
        <v>0</v>
      </c>
      <c r="S2260">
        <v>1</v>
      </c>
      <c r="T2260">
        <v>0</v>
      </c>
      <c r="U2260">
        <v>1</v>
      </c>
      <c r="V2260">
        <v>1</v>
      </c>
      <c r="W2260">
        <v>11707.331</v>
      </c>
      <c r="X2260">
        <v>11418.475</v>
      </c>
      <c r="Y2260">
        <v>11329.228999999999</v>
      </c>
      <c r="Z2260">
        <v>11058.304</v>
      </c>
      <c r="AA2260">
        <v>11033.904</v>
      </c>
      <c r="AB2260">
        <v>11715.995000000001</v>
      </c>
      <c r="AC2260">
        <v>13796.065000000001</v>
      </c>
      <c r="AD2260">
        <v>15486.305</v>
      </c>
      <c r="AE2260">
        <v>16787.226999999999</v>
      </c>
      <c r="AF2260">
        <v>16728.788</v>
      </c>
      <c r="AG2260">
        <v>18381.46</v>
      </c>
      <c r="AH2260">
        <v>19887.541000000001</v>
      </c>
      <c r="AI2260">
        <v>20761.343000000001</v>
      </c>
      <c r="AJ2260">
        <v>21136.646000000001</v>
      </c>
      <c r="AK2260">
        <v>21814.656999999999</v>
      </c>
      <c r="AL2260">
        <v>21903.546999999999</v>
      </c>
      <c r="AM2260">
        <v>22877.852999999999</v>
      </c>
      <c r="AN2260">
        <v>20546.72</v>
      </c>
      <c r="AO2260">
        <v>16838.848999999998</v>
      </c>
      <c r="AP2260">
        <v>17539.541000000001</v>
      </c>
      <c r="AQ2260">
        <v>16393.795999999998</v>
      </c>
      <c r="AR2260">
        <v>13840.076999999999</v>
      </c>
      <c r="AS2260">
        <v>12828.102000000001</v>
      </c>
      <c r="AT2260">
        <v>12161.709000000001</v>
      </c>
      <c r="AU2260">
        <v>72.635593</v>
      </c>
      <c r="AV2260">
        <v>71.644068000000004</v>
      </c>
      <c r="AW2260">
        <v>70.228814</v>
      </c>
      <c r="AX2260">
        <v>69.449152999999995</v>
      </c>
      <c r="AY2260">
        <v>68.347458000000003</v>
      </c>
      <c r="AZ2260">
        <v>67.347458000000003</v>
      </c>
      <c r="BA2260">
        <v>66.915254000000004</v>
      </c>
      <c r="BB2260">
        <v>66.703389999999999</v>
      </c>
      <c r="BC2260">
        <v>68.584745999999996</v>
      </c>
      <c r="BD2260">
        <v>71.745762999999997</v>
      </c>
      <c r="BE2260">
        <v>76.228814</v>
      </c>
      <c r="BF2260">
        <v>79.923728999999994</v>
      </c>
      <c r="BG2260">
        <v>83.491524999999996</v>
      </c>
      <c r="BH2260">
        <v>85.881355999999997</v>
      </c>
      <c r="BI2260">
        <v>88.067796999999999</v>
      </c>
      <c r="BJ2260">
        <v>88.703389999999999</v>
      </c>
      <c r="BK2260">
        <v>88.203389999999999</v>
      </c>
      <c r="BL2260">
        <v>86.542372999999998</v>
      </c>
      <c r="BM2260">
        <v>84.330507999999995</v>
      </c>
      <c r="BN2260">
        <v>81.203389999999999</v>
      </c>
      <c r="BO2260">
        <v>78.330507999999995</v>
      </c>
      <c r="BP2260">
        <v>75.694914999999995</v>
      </c>
      <c r="BQ2260">
        <v>73.915254000000004</v>
      </c>
      <c r="BR2260">
        <v>72.550847000000005</v>
      </c>
      <c r="BS2260">
        <v>-274.51319999999998</v>
      </c>
      <c r="BT2260">
        <v>158.43879999999999</v>
      </c>
      <c r="BU2260">
        <v>-151.27359999999999</v>
      </c>
      <c r="BV2260">
        <v>-37.33522</v>
      </c>
      <c r="BW2260">
        <v>151.73650000000001</v>
      </c>
      <c r="BX2260">
        <v>313.74689999999998</v>
      </c>
      <c r="BY2260">
        <v>157.4837</v>
      </c>
      <c r="BZ2260">
        <v>-186.18469999999999</v>
      </c>
      <c r="CA2260">
        <v>-562.96870000000001</v>
      </c>
      <c r="CB2260">
        <v>-179.4007</v>
      </c>
      <c r="CC2260">
        <v>-317.09070000000003</v>
      </c>
      <c r="CD2260">
        <v>-465.73610000000002</v>
      </c>
      <c r="CE2260">
        <v>-841.61350000000004</v>
      </c>
      <c r="CF2260">
        <v>-880.24839999999995</v>
      </c>
      <c r="CG2260">
        <v>-1145.2560000000001</v>
      </c>
      <c r="CH2260">
        <v>-1078.0160000000001</v>
      </c>
      <c r="CI2260">
        <v>-1542.3130000000001</v>
      </c>
      <c r="CJ2260">
        <v>1327.443</v>
      </c>
      <c r="CK2260">
        <v>5259.5469999999996</v>
      </c>
      <c r="CL2260">
        <v>2924.1619999999998</v>
      </c>
      <c r="CM2260">
        <v>549.45659999999998</v>
      </c>
      <c r="CN2260">
        <v>165.1267</v>
      </c>
      <c r="CO2260">
        <v>-21.946249999999999</v>
      </c>
      <c r="CP2260">
        <v>-80.933970000000002</v>
      </c>
      <c r="CQ2260">
        <v>14988.77</v>
      </c>
      <c r="CR2260">
        <v>6518.375</v>
      </c>
      <c r="CS2260">
        <v>5383.1869999999999</v>
      </c>
      <c r="CT2260">
        <v>4361.7960000000003</v>
      </c>
      <c r="CU2260">
        <v>4066.9859999999999</v>
      </c>
      <c r="CV2260">
        <v>3457.9780000000001</v>
      </c>
      <c r="CW2260">
        <v>3377.6970000000001</v>
      </c>
      <c r="CX2260">
        <v>4011.2820000000002</v>
      </c>
      <c r="CY2260">
        <v>4731.183</v>
      </c>
      <c r="CZ2260">
        <v>5013.47</v>
      </c>
      <c r="DA2260">
        <v>8674.6280000000006</v>
      </c>
      <c r="DB2260">
        <v>9351.732</v>
      </c>
      <c r="DC2260">
        <v>11122.75</v>
      </c>
      <c r="DD2260">
        <v>13537.16</v>
      </c>
      <c r="DE2260">
        <v>14938.92</v>
      </c>
      <c r="DF2260">
        <v>16678.759999999998</v>
      </c>
      <c r="DG2260">
        <v>19709</v>
      </c>
      <c r="DH2260">
        <v>21532.31</v>
      </c>
      <c r="DI2260">
        <v>23396.36</v>
      </c>
      <c r="DJ2260">
        <v>26441.32</v>
      </c>
      <c r="DK2260">
        <v>28495.72</v>
      </c>
      <c r="DL2260">
        <v>24402.37</v>
      </c>
      <c r="DM2260">
        <v>17565.7</v>
      </c>
      <c r="DN2260">
        <v>14998.76</v>
      </c>
      <c r="DO2260">
        <v>19</v>
      </c>
      <c r="DP2260">
        <v>19</v>
      </c>
    </row>
    <row r="2261" spans="1:120" hidden="1" x14ac:dyDescent="0.25">
      <c r="A2261" t="str">
        <f t="shared" si="35"/>
        <v>Industry_Type-3. Wholesale, Transport, other utilities_Elect DA 1-4 (1PM-9PM)_44448_19-19</v>
      </c>
      <c r="B2261" t="s">
        <v>62</v>
      </c>
      <c r="C2261" t="s">
        <v>202</v>
      </c>
      <c r="D2261" t="s">
        <v>61</v>
      </c>
      <c r="E2261" t="s">
        <v>61</v>
      </c>
      <c r="F2261" t="s">
        <v>61</v>
      </c>
      <c r="G2261" t="s">
        <v>31</v>
      </c>
      <c r="H2261" t="s">
        <v>61</v>
      </c>
      <c r="I2261" t="s">
        <v>61</v>
      </c>
      <c r="J2261" t="s">
        <v>61</v>
      </c>
      <c r="K2261" t="s">
        <v>203</v>
      </c>
      <c r="L2261" s="18">
        <v>44448</v>
      </c>
      <c r="M2261">
        <v>19</v>
      </c>
      <c r="N2261">
        <v>19</v>
      </c>
      <c r="O2261" t="s">
        <v>258</v>
      </c>
      <c r="P2261">
        <v>1</v>
      </c>
      <c r="Q2261">
        <v>1</v>
      </c>
      <c r="R2261">
        <v>0</v>
      </c>
      <c r="S2261">
        <v>0</v>
      </c>
      <c r="T2261">
        <v>1</v>
      </c>
      <c r="U2261">
        <v>0</v>
      </c>
      <c r="V2261">
        <v>1</v>
      </c>
      <c r="W2261">
        <v>157.19999999999999</v>
      </c>
      <c r="X2261">
        <v>169.6</v>
      </c>
      <c r="Y2261">
        <v>167.6</v>
      </c>
      <c r="Z2261">
        <v>167.2</v>
      </c>
      <c r="AA2261">
        <v>168.8</v>
      </c>
      <c r="AB2261">
        <v>291.60000000000002</v>
      </c>
      <c r="AC2261">
        <v>552.4</v>
      </c>
      <c r="AD2261">
        <v>484.8</v>
      </c>
      <c r="AE2261">
        <v>574</v>
      </c>
      <c r="AF2261">
        <v>423.2</v>
      </c>
      <c r="AG2261">
        <v>421.6</v>
      </c>
      <c r="AH2261">
        <v>513.6</v>
      </c>
      <c r="AI2261">
        <v>507.6</v>
      </c>
      <c r="AJ2261">
        <v>480.4</v>
      </c>
      <c r="AK2261">
        <v>493.6</v>
      </c>
      <c r="AL2261">
        <v>386.8</v>
      </c>
      <c r="AM2261">
        <v>382.8</v>
      </c>
      <c r="AN2261">
        <v>180.8</v>
      </c>
      <c r="AO2261">
        <v>248</v>
      </c>
      <c r="AP2261">
        <v>164.4</v>
      </c>
      <c r="AQ2261">
        <v>255.2</v>
      </c>
      <c r="AR2261">
        <v>257.60000000000002</v>
      </c>
      <c r="AS2261">
        <v>308</v>
      </c>
      <c r="AT2261">
        <v>307.2</v>
      </c>
      <c r="AU2261">
        <v>80.5</v>
      </c>
      <c r="AV2261">
        <v>80</v>
      </c>
      <c r="AW2261">
        <v>78.5</v>
      </c>
      <c r="AX2261">
        <v>77</v>
      </c>
      <c r="AY2261">
        <v>77</v>
      </c>
      <c r="AZ2261">
        <v>75.5</v>
      </c>
      <c r="BA2261">
        <v>74</v>
      </c>
      <c r="BB2261">
        <v>74</v>
      </c>
      <c r="BC2261">
        <v>74</v>
      </c>
      <c r="BD2261">
        <v>78.5</v>
      </c>
      <c r="BE2261">
        <v>84.5</v>
      </c>
      <c r="BF2261">
        <v>89</v>
      </c>
      <c r="BG2261">
        <v>93</v>
      </c>
      <c r="BH2261">
        <v>95</v>
      </c>
      <c r="BI2261">
        <v>98</v>
      </c>
      <c r="BJ2261">
        <v>99.5</v>
      </c>
      <c r="BK2261">
        <v>98</v>
      </c>
      <c r="BL2261">
        <v>95</v>
      </c>
      <c r="BM2261">
        <v>92.5</v>
      </c>
      <c r="BN2261">
        <v>88.5</v>
      </c>
      <c r="BO2261">
        <v>84.5</v>
      </c>
      <c r="BP2261">
        <v>81.5</v>
      </c>
      <c r="BQ2261">
        <v>80</v>
      </c>
      <c r="BR2261">
        <v>79</v>
      </c>
      <c r="BS2261">
        <v>216.6438</v>
      </c>
      <c r="BT2261">
        <v>222.99520000000001</v>
      </c>
      <c r="BU2261">
        <v>212.511</v>
      </c>
      <c r="BV2261">
        <v>150.38829999999999</v>
      </c>
      <c r="BW2261">
        <v>127.2359</v>
      </c>
      <c r="BX2261">
        <v>96.421570000000003</v>
      </c>
      <c r="BY2261">
        <v>-67.520719999999997</v>
      </c>
      <c r="BZ2261">
        <v>-56.000979999999998</v>
      </c>
      <c r="CA2261">
        <v>-110.52079999999999</v>
      </c>
      <c r="CB2261">
        <v>10.38495</v>
      </c>
      <c r="CC2261">
        <v>-1.954407</v>
      </c>
      <c r="CD2261">
        <v>-45.027920000000002</v>
      </c>
      <c r="CE2261">
        <v>-34.890169999999998</v>
      </c>
      <c r="CF2261">
        <v>45.080289999999998</v>
      </c>
      <c r="CG2261">
        <v>-3.0032040000000002</v>
      </c>
      <c r="CH2261">
        <v>24.064509999999999</v>
      </c>
      <c r="CI2261">
        <v>26.14142</v>
      </c>
      <c r="CJ2261">
        <v>152.19399999999999</v>
      </c>
      <c r="CK2261">
        <v>116.366</v>
      </c>
      <c r="CL2261">
        <v>233.607</v>
      </c>
      <c r="CM2261">
        <v>153.48400000000001</v>
      </c>
      <c r="CN2261">
        <v>105.2996</v>
      </c>
      <c r="CO2261">
        <v>61.293089999999999</v>
      </c>
      <c r="CP2261">
        <v>64.650480000000002</v>
      </c>
      <c r="CQ2261">
        <v>1139.49</v>
      </c>
      <c r="CR2261">
        <v>805.5924</v>
      </c>
      <c r="CS2261">
        <v>998.4393</v>
      </c>
      <c r="CT2261">
        <v>988.70169999999996</v>
      </c>
      <c r="CU2261">
        <v>950.44830000000002</v>
      </c>
      <c r="CV2261">
        <v>401.20639999999997</v>
      </c>
      <c r="CW2261">
        <v>327.43619999999999</v>
      </c>
      <c r="CX2261">
        <v>408.13600000000002</v>
      </c>
      <c r="CY2261">
        <v>475.58449999999999</v>
      </c>
      <c r="CZ2261">
        <v>451.97019999999998</v>
      </c>
      <c r="DA2261">
        <v>706.81050000000005</v>
      </c>
      <c r="DB2261">
        <v>553.62170000000003</v>
      </c>
      <c r="DC2261">
        <v>745.81849999999997</v>
      </c>
      <c r="DD2261">
        <v>1416.451</v>
      </c>
      <c r="DE2261">
        <v>1068.6669999999999</v>
      </c>
      <c r="DF2261">
        <v>885.54849999999999</v>
      </c>
      <c r="DG2261">
        <v>853.84889999999996</v>
      </c>
      <c r="DH2261">
        <v>964.67650000000003</v>
      </c>
      <c r="DI2261">
        <v>1045.6880000000001</v>
      </c>
      <c r="DJ2261">
        <v>1094.0899999999999</v>
      </c>
      <c r="DK2261">
        <v>1199.067</v>
      </c>
      <c r="DL2261">
        <v>837.22529999999995</v>
      </c>
      <c r="DM2261">
        <v>976.0797</v>
      </c>
      <c r="DN2261">
        <v>1434.2090000000001</v>
      </c>
      <c r="DO2261">
        <v>19</v>
      </c>
      <c r="DP2261">
        <v>19</v>
      </c>
    </row>
    <row r="2262" spans="1:120" hidden="1" x14ac:dyDescent="0.25">
      <c r="A2262" t="str">
        <f t="shared" si="35"/>
        <v>Industry_Type-1. Agriculture, Mining &amp; Construction_Elect DA 1-4 (1PM-9PM)_44448_19-19</v>
      </c>
      <c r="B2262" t="s">
        <v>62</v>
      </c>
      <c r="C2262" t="s">
        <v>211</v>
      </c>
      <c r="D2262" t="s">
        <v>61</v>
      </c>
      <c r="E2262" t="s">
        <v>61</v>
      </c>
      <c r="F2262" t="s">
        <v>61</v>
      </c>
      <c r="G2262" t="s">
        <v>30</v>
      </c>
      <c r="H2262" t="s">
        <v>61</v>
      </c>
      <c r="I2262" t="s">
        <v>61</v>
      </c>
      <c r="J2262" t="s">
        <v>61</v>
      </c>
      <c r="K2262" t="s">
        <v>203</v>
      </c>
      <c r="L2262" s="18">
        <v>44448</v>
      </c>
      <c r="M2262">
        <v>19</v>
      </c>
      <c r="N2262">
        <v>19</v>
      </c>
      <c r="O2262" t="s">
        <v>258</v>
      </c>
      <c r="P2262">
        <v>17</v>
      </c>
      <c r="Q2262">
        <v>17</v>
      </c>
      <c r="R2262">
        <v>0</v>
      </c>
      <c r="S2262">
        <v>0</v>
      </c>
      <c r="T2262">
        <v>0</v>
      </c>
      <c r="U2262">
        <v>1</v>
      </c>
      <c r="V2262">
        <v>1</v>
      </c>
      <c r="W2262">
        <v>4322.24</v>
      </c>
      <c r="X2262">
        <v>4031.04</v>
      </c>
      <c r="Y2262">
        <v>4037.68</v>
      </c>
      <c r="Z2262">
        <v>4019.44</v>
      </c>
      <c r="AA2262">
        <v>4019.12</v>
      </c>
      <c r="AB2262">
        <v>4020.64</v>
      </c>
      <c r="AC2262">
        <v>4036.4</v>
      </c>
      <c r="AD2262">
        <v>3843.84</v>
      </c>
      <c r="AE2262">
        <v>3859.2</v>
      </c>
      <c r="AF2262">
        <v>3721.04</v>
      </c>
      <c r="AG2262">
        <v>3579.12</v>
      </c>
      <c r="AH2262">
        <v>3528.4</v>
      </c>
      <c r="AI2262">
        <v>3571.2</v>
      </c>
      <c r="AJ2262">
        <v>3552.52</v>
      </c>
      <c r="AK2262">
        <v>3551.68</v>
      </c>
      <c r="AL2262">
        <v>3674.64</v>
      </c>
      <c r="AM2262">
        <v>3704.64</v>
      </c>
      <c r="AN2262">
        <v>1451.12</v>
      </c>
      <c r="AO2262">
        <v>39.119999999999997</v>
      </c>
      <c r="AP2262">
        <v>1817.12</v>
      </c>
      <c r="AQ2262">
        <v>3510.16</v>
      </c>
      <c r="AR2262">
        <v>3792.8</v>
      </c>
      <c r="AS2262">
        <v>3840.32</v>
      </c>
      <c r="AT2262">
        <v>3892.8</v>
      </c>
      <c r="AU2262">
        <v>88</v>
      </c>
      <c r="AV2262">
        <v>84.5</v>
      </c>
      <c r="AW2262">
        <v>82.5</v>
      </c>
      <c r="AX2262">
        <v>81.5</v>
      </c>
      <c r="AY2262">
        <v>78.5</v>
      </c>
      <c r="AZ2262">
        <v>76.5</v>
      </c>
      <c r="BA2262">
        <v>75.5</v>
      </c>
      <c r="BB2262">
        <v>75</v>
      </c>
      <c r="BC2262">
        <v>77.5</v>
      </c>
      <c r="BD2262">
        <v>81.5</v>
      </c>
      <c r="BE2262">
        <v>88.5</v>
      </c>
      <c r="BF2262">
        <v>93</v>
      </c>
      <c r="BG2262">
        <v>97.5</v>
      </c>
      <c r="BH2262">
        <v>100.5</v>
      </c>
      <c r="BI2262">
        <v>103</v>
      </c>
      <c r="BJ2262">
        <v>104.5</v>
      </c>
      <c r="BK2262">
        <v>105.5</v>
      </c>
      <c r="BL2262">
        <v>106</v>
      </c>
      <c r="BM2262">
        <v>105.5</v>
      </c>
      <c r="BN2262">
        <v>103</v>
      </c>
      <c r="BO2262">
        <v>100</v>
      </c>
      <c r="BP2262">
        <v>95.5</v>
      </c>
      <c r="BQ2262">
        <v>92</v>
      </c>
      <c r="BR2262">
        <v>89</v>
      </c>
      <c r="BS2262">
        <v>-664.18209999999999</v>
      </c>
      <c r="BT2262">
        <v>-29.148319999999998</v>
      </c>
      <c r="BU2262">
        <v>-31.735240000000001</v>
      </c>
      <c r="BV2262">
        <v>-22.633469999999999</v>
      </c>
      <c r="BW2262">
        <v>-7.0436860000000001</v>
      </c>
      <c r="BX2262">
        <v>-26.509139999999999</v>
      </c>
      <c r="BY2262">
        <v>-35.845170000000003</v>
      </c>
      <c r="BZ2262">
        <v>109.55629999999999</v>
      </c>
      <c r="CA2262">
        <v>-9.5397040000000004</v>
      </c>
      <c r="CB2262">
        <v>-26.25216</v>
      </c>
      <c r="CC2262">
        <v>74.40607</v>
      </c>
      <c r="CD2262">
        <v>94.560100000000006</v>
      </c>
      <c r="CE2262">
        <v>38.098909999999997</v>
      </c>
      <c r="CF2262">
        <v>67.662850000000006</v>
      </c>
      <c r="CG2262">
        <v>40.80406</v>
      </c>
      <c r="CH2262">
        <v>-112.4218</v>
      </c>
      <c r="CI2262">
        <v>-146.7782</v>
      </c>
      <c r="CJ2262">
        <v>2209.1439999999998</v>
      </c>
      <c r="CK2262">
        <v>3725.096</v>
      </c>
      <c r="CL2262">
        <v>1953.9929999999999</v>
      </c>
      <c r="CM2262">
        <v>254.7123</v>
      </c>
      <c r="CN2262">
        <v>-13.69262</v>
      </c>
      <c r="CO2262">
        <v>-76.347999999999999</v>
      </c>
      <c r="CP2262">
        <v>-121.1498</v>
      </c>
      <c r="CQ2262">
        <v>8919.09</v>
      </c>
      <c r="CR2262">
        <v>984.97190000000001</v>
      </c>
      <c r="CS2262">
        <v>946.39149999999995</v>
      </c>
      <c r="CT2262">
        <v>917.09860000000003</v>
      </c>
      <c r="CU2262">
        <v>971.60670000000005</v>
      </c>
      <c r="CV2262">
        <v>936.09690000000001</v>
      </c>
      <c r="CW2262">
        <v>513.72140000000002</v>
      </c>
      <c r="CX2262">
        <v>687.45910000000003</v>
      </c>
      <c r="CY2262">
        <v>1057.403</v>
      </c>
      <c r="CZ2262">
        <v>1405.741</v>
      </c>
      <c r="DA2262">
        <v>2359.9459999999999</v>
      </c>
      <c r="DB2262">
        <v>2862.4360000000001</v>
      </c>
      <c r="DC2262">
        <v>3320.4479999999999</v>
      </c>
      <c r="DD2262">
        <v>3151.279</v>
      </c>
      <c r="DE2262">
        <v>3502.8319999999999</v>
      </c>
      <c r="DF2262">
        <v>3754.8969999999999</v>
      </c>
      <c r="DG2262">
        <v>4090.8780000000002</v>
      </c>
      <c r="DH2262">
        <v>4596.308</v>
      </c>
      <c r="DI2262">
        <v>4928.0119999999997</v>
      </c>
      <c r="DJ2262">
        <v>5562.0559999999996</v>
      </c>
      <c r="DK2262">
        <v>5796.0540000000001</v>
      </c>
      <c r="DL2262">
        <v>5985.29</v>
      </c>
      <c r="DM2262">
        <v>5893.393</v>
      </c>
      <c r="DN2262">
        <v>5753.7349999999997</v>
      </c>
      <c r="DO2262">
        <v>19</v>
      </c>
      <c r="DP2262">
        <v>19</v>
      </c>
    </row>
    <row r="2263" spans="1:120" hidden="1" x14ac:dyDescent="0.25">
      <c r="A2263" t="str">
        <f t="shared" si="35"/>
        <v>sublap_id-SLAP_PGSB_Elect DA 1-4 (1PM-9PM)_44448_19-19</v>
      </c>
      <c r="B2263" t="s">
        <v>62</v>
      </c>
      <c r="C2263" t="s">
        <v>281</v>
      </c>
      <c r="D2263" t="s">
        <v>61</v>
      </c>
      <c r="E2263" t="s">
        <v>282</v>
      </c>
      <c r="F2263" t="s">
        <v>61</v>
      </c>
      <c r="G2263" t="s">
        <v>61</v>
      </c>
      <c r="H2263" t="s">
        <v>61</v>
      </c>
      <c r="I2263" t="s">
        <v>61</v>
      </c>
      <c r="J2263" t="s">
        <v>61</v>
      </c>
      <c r="K2263" t="s">
        <v>203</v>
      </c>
      <c r="L2263" s="18">
        <v>44448</v>
      </c>
      <c r="M2263">
        <v>19</v>
      </c>
      <c r="N2263">
        <v>19</v>
      </c>
      <c r="O2263" t="s">
        <v>258</v>
      </c>
      <c r="P2263">
        <v>49</v>
      </c>
      <c r="Q2263">
        <v>49</v>
      </c>
      <c r="R2263">
        <v>0</v>
      </c>
      <c r="S2263">
        <v>1</v>
      </c>
      <c r="T2263">
        <v>0</v>
      </c>
      <c r="U2263">
        <v>1</v>
      </c>
      <c r="V2263">
        <v>1</v>
      </c>
      <c r="W2263">
        <v>1150.777</v>
      </c>
      <c r="X2263">
        <v>1175.7940000000001</v>
      </c>
      <c r="Y2263">
        <v>1201.3675000000001</v>
      </c>
      <c r="Z2263">
        <v>1177.7515000000001</v>
      </c>
      <c r="AA2263">
        <v>1258.4435000000001</v>
      </c>
      <c r="AB2263">
        <v>1392.0864999999999</v>
      </c>
      <c r="AC2263">
        <v>1610.6324999999999</v>
      </c>
      <c r="AD2263">
        <v>2170.2615000000001</v>
      </c>
      <c r="AE2263">
        <v>2577.9814999999999</v>
      </c>
      <c r="AF2263">
        <v>3021.366</v>
      </c>
      <c r="AG2263">
        <v>3448.2365</v>
      </c>
      <c r="AH2263">
        <v>3910.9724999999999</v>
      </c>
      <c r="AI2263">
        <v>4109.6975000000002</v>
      </c>
      <c r="AJ2263">
        <v>4203.9269999999997</v>
      </c>
      <c r="AK2263">
        <v>4212.6525000000001</v>
      </c>
      <c r="AL2263">
        <v>4289.9274999999998</v>
      </c>
      <c r="AM2263">
        <v>4501.6405000000004</v>
      </c>
      <c r="AN2263">
        <v>4494.91</v>
      </c>
      <c r="AO2263">
        <v>3759.2139999999999</v>
      </c>
      <c r="AP2263">
        <v>3688.9459999999999</v>
      </c>
      <c r="AQ2263">
        <v>2849.1595000000002</v>
      </c>
      <c r="AR2263">
        <v>1894.3485000000001</v>
      </c>
      <c r="AS2263">
        <v>1418.91</v>
      </c>
      <c r="AT2263">
        <v>1185.0515</v>
      </c>
      <c r="AU2263">
        <v>65.346939000000006</v>
      </c>
      <c r="AV2263">
        <v>65.653060999999994</v>
      </c>
      <c r="AW2263">
        <v>65</v>
      </c>
      <c r="AX2263">
        <v>64</v>
      </c>
      <c r="AY2263">
        <v>64</v>
      </c>
      <c r="AZ2263">
        <v>64</v>
      </c>
      <c r="BA2263">
        <v>64</v>
      </c>
      <c r="BB2263">
        <v>63.693877999999998</v>
      </c>
      <c r="BC2263">
        <v>65.346939000000006</v>
      </c>
      <c r="BD2263">
        <v>69</v>
      </c>
      <c r="BE2263">
        <v>72.5</v>
      </c>
      <c r="BF2263">
        <v>74.306122000000002</v>
      </c>
      <c r="BG2263">
        <v>78</v>
      </c>
      <c r="BH2263">
        <v>79.653060999999994</v>
      </c>
      <c r="BI2263">
        <v>81.153060999999994</v>
      </c>
      <c r="BJ2263">
        <v>80.193877999999998</v>
      </c>
      <c r="BK2263">
        <v>80.081632999999997</v>
      </c>
      <c r="BL2263">
        <v>77.346939000000006</v>
      </c>
      <c r="BM2263">
        <v>73.734694000000005</v>
      </c>
      <c r="BN2263">
        <v>70.540816000000007</v>
      </c>
      <c r="BO2263">
        <v>68.540816000000007</v>
      </c>
      <c r="BP2263">
        <v>67.040816000000007</v>
      </c>
      <c r="BQ2263">
        <v>66.193877999999998</v>
      </c>
      <c r="BR2263">
        <v>65</v>
      </c>
      <c r="BS2263">
        <v>-70.338030000000003</v>
      </c>
      <c r="BT2263">
        <v>-38.509819999999998</v>
      </c>
      <c r="BU2263">
        <v>-37.05686</v>
      </c>
      <c r="BV2263">
        <v>-4.906034</v>
      </c>
      <c r="BW2263">
        <v>60.256689999999999</v>
      </c>
      <c r="BX2263">
        <v>79.24718</v>
      </c>
      <c r="BY2263">
        <v>62.967300000000002</v>
      </c>
      <c r="BZ2263">
        <v>-82.900790000000001</v>
      </c>
      <c r="CA2263">
        <v>-134.93530000000001</v>
      </c>
      <c r="CB2263">
        <v>-61.772880000000001</v>
      </c>
      <c r="CC2263">
        <v>-213.4555</v>
      </c>
      <c r="CD2263">
        <v>-245.22210000000001</v>
      </c>
      <c r="CE2263">
        <v>-215.12690000000001</v>
      </c>
      <c r="CF2263">
        <v>-172.31039999999999</v>
      </c>
      <c r="CG2263">
        <v>-60.974910000000001</v>
      </c>
      <c r="CH2263">
        <v>-117.9014</v>
      </c>
      <c r="CI2263">
        <v>-250.28739999999999</v>
      </c>
      <c r="CJ2263">
        <v>-158.98169999999999</v>
      </c>
      <c r="CK2263">
        <v>512.28489999999999</v>
      </c>
      <c r="CL2263">
        <v>45.050060000000002</v>
      </c>
      <c r="CM2263">
        <v>104.8556</v>
      </c>
      <c r="CN2263">
        <v>5.5877860000000004</v>
      </c>
      <c r="CO2263">
        <v>-38.904879999999999</v>
      </c>
      <c r="CP2263">
        <v>-27.099450000000001</v>
      </c>
      <c r="CQ2263">
        <v>94.39725</v>
      </c>
      <c r="CR2263">
        <v>70.33126</v>
      </c>
      <c r="CS2263">
        <v>104.3943</v>
      </c>
      <c r="CT2263">
        <v>131.65899999999999</v>
      </c>
      <c r="CU2263">
        <v>303.57749999999999</v>
      </c>
      <c r="CV2263">
        <v>297.05849999999998</v>
      </c>
      <c r="CW2263">
        <v>189.09280000000001</v>
      </c>
      <c r="CX2263">
        <v>341.7047</v>
      </c>
      <c r="CY2263">
        <v>403.81529999999998</v>
      </c>
      <c r="CZ2263">
        <v>393.91719999999998</v>
      </c>
      <c r="DA2263">
        <v>811.54280000000006</v>
      </c>
      <c r="DB2263">
        <v>422.9941</v>
      </c>
      <c r="DC2263">
        <v>498.19389999999999</v>
      </c>
      <c r="DD2263">
        <v>522.94539999999995</v>
      </c>
      <c r="DE2263">
        <v>516.6395</v>
      </c>
      <c r="DF2263">
        <v>569.34630000000004</v>
      </c>
      <c r="DG2263">
        <v>621.0127</v>
      </c>
      <c r="DH2263">
        <v>510.03070000000002</v>
      </c>
      <c r="DI2263">
        <v>762.42240000000004</v>
      </c>
      <c r="DJ2263">
        <v>1018.853</v>
      </c>
      <c r="DK2263">
        <v>1149.4960000000001</v>
      </c>
      <c r="DL2263">
        <v>539.95000000000005</v>
      </c>
      <c r="DM2263">
        <v>209.3621</v>
      </c>
      <c r="DN2263">
        <v>126.205</v>
      </c>
      <c r="DO2263">
        <v>19</v>
      </c>
      <c r="DP2263">
        <v>19</v>
      </c>
    </row>
    <row r="2264" spans="1:120" hidden="1" x14ac:dyDescent="0.25">
      <c r="A2264" t="str">
        <f t="shared" si="35"/>
        <v>sublap_id-SLAP_PGCC_Elect DA 1-4 (1PM-9PM)_44448_19-19</v>
      </c>
      <c r="B2264" t="s">
        <v>62</v>
      </c>
      <c r="C2264" t="s">
        <v>299</v>
      </c>
      <c r="D2264" t="s">
        <v>61</v>
      </c>
      <c r="E2264" t="s">
        <v>300</v>
      </c>
      <c r="F2264" t="s">
        <v>61</v>
      </c>
      <c r="G2264" t="s">
        <v>61</v>
      </c>
      <c r="H2264" t="s">
        <v>61</v>
      </c>
      <c r="I2264" t="s">
        <v>61</v>
      </c>
      <c r="J2264" t="s">
        <v>61</v>
      </c>
      <c r="K2264" t="s">
        <v>203</v>
      </c>
      <c r="L2264" s="18">
        <v>44448</v>
      </c>
      <c r="M2264">
        <v>19</v>
      </c>
      <c r="N2264">
        <v>19</v>
      </c>
      <c r="O2264" t="s">
        <v>258</v>
      </c>
      <c r="P2264">
        <v>29</v>
      </c>
      <c r="Q2264">
        <v>29</v>
      </c>
      <c r="R2264">
        <v>0</v>
      </c>
      <c r="S2264">
        <v>1</v>
      </c>
      <c r="T2264">
        <v>0</v>
      </c>
      <c r="U2264">
        <v>1</v>
      </c>
      <c r="V2264">
        <v>1</v>
      </c>
      <c r="W2264">
        <v>562.47749999999996</v>
      </c>
      <c r="X2264">
        <v>555.22550000000001</v>
      </c>
      <c r="Y2264">
        <v>552.505</v>
      </c>
      <c r="Z2264">
        <v>558.74149999999997</v>
      </c>
      <c r="AA2264">
        <v>580.27350000000001</v>
      </c>
      <c r="AB2264">
        <v>610.52850000000001</v>
      </c>
      <c r="AC2264">
        <v>802.52650000000006</v>
      </c>
      <c r="AD2264">
        <v>915.6395</v>
      </c>
      <c r="AE2264">
        <v>997.78300000000002</v>
      </c>
      <c r="AF2264">
        <v>1120.1315</v>
      </c>
      <c r="AG2264">
        <v>1485.0664999999999</v>
      </c>
      <c r="AH2264">
        <v>1638.8364999999999</v>
      </c>
      <c r="AI2264">
        <v>1715.2819999999999</v>
      </c>
      <c r="AJ2264">
        <v>1761.8630000000001</v>
      </c>
      <c r="AK2264">
        <v>1786.5440000000001</v>
      </c>
      <c r="AL2264">
        <v>1795.4639999999999</v>
      </c>
      <c r="AM2264">
        <v>1768.345</v>
      </c>
      <c r="AN2264">
        <v>1837.365</v>
      </c>
      <c r="AO2264">
        <v>1772.76</v>
      </c>
      <c r="AP2264">
        <v>1698.7365</v>
      </c>
      <c r="AQ2264">
        <v>1326.94</v>
      </c>
      <c r="AR2264">
        <v>912.45699999999999</v>
      </c>
      <c r="AS2264">
        <v>661.35249999999996</v>
      </c>
      <c r="AT2264">
        <v>602.96</v>
      </c>
      <c r="AU2264">
        <v>57.517240999999999</v>
      </c>
      <c r="AV2264">
        <v>56.896552</v>
      </c>
      <c r="AW2264">
        <v>56.551724</v>
      </c>
      <c r="AX2264">
        <v>56.344828</v>
      </c>
      <c r="AY2264">
        <v>56.482759000000001</v>
      </c>
      <c r="AZ2264">
        <v>56.793103000000002</v>
      </c>
      <c r="BA2264">
        <v>56.758620999999998</v>
      </c>
      <c r="BB2264">
        <v>56.275861999999996</v>
      </c>
      <c r="BC2264">
        <v>58.172414000000003</v>
      </c>
      <c r="BD2264">
        <v>60.827585999999997</v>
      </c>
      <c r="BE2264">
        <v>64.672414000000003</v>
      </c>
      <c r="BF2264">
        <v>66.551723999999993</v>
      </c>
      <c r="BG2264">
        <v>68.275862000000004</v>
      </c>
      <c r="BH2264">
        <v>68.689655000000002</v>
      </c>
      <c r="BI2264">
        <v>69.396552</v>
      </c>
      <c r="BJ2264">
        <v>69.189655000000002</v>
      </c>
      <c r="BK2264">
        <v>67.586207000000002</v>
      </c>
      <c r="BL2264">
        <v>66.620689999999996</v>
      </c>
      <c r="BM2264">
        <v>65.448276000000007</v>
      </c>
      <c r="BN2264">
        <v>62.224138000000004</v>
      </c>
      <c r="BO2264">
        <v>60.293103000000002</v>
      </c>
      <c r="BP2264">
        <v>59.068966000000003</v>
      </c>
      <c r="BQ2264">
        <v>58.362068999999998</v>
      </c>
      <c r="BR2264">
        <v>58.172414000000003</v>
      </c>
      <c r="BS2264">
        <v>17.12152</v>
      </c>
      <c r="BT2264">
        <v>15.16071</v>
      </c>
      <c r="BU2264">
        <v>16.240749999999998</v>
      </c>
      <c r="BV2264">
        <v>12.42428</v>
      </c>
      <c r="BW2264">
        <v>12.958489999999999</v>
      </c>
      <c r="BX2264">
        <v>25.43657</v>
      </c>
      <c r="BY2264">
        <v>-20.714870000000001</v>
      </c>
      <c r="BZ2264">
        <v>-16.736260000000001</v>
      </c>
      <c r="CA2264">
        <v>0.77017159999999996</v>
      </c>
      <c r="CB2264">
        <v>-8.4429630000000007</v>
      </c>
      <c r="CC2264">
        <v>-132.7928</v>
      </c>
      <c r="CD2264">
        <v>-127.6067</v>
      </c>
      <c r="CE2264">
        <v>-111.1032</v>
      </c>
      <c r="CF2264">
        <v>-119.0317</v>
      </c>
      <c r="CG2264">
        <v>-108.9171</v>
      </c>
      <c r="CH2264">
        <v>-95.607069999999993</v>
      </c>
      <c r="CI2264">
        <v>-31.021879999999999</v>
      </c>
      <c r="CJ2264">
        <v>-86.905940000000001</v>
      </c>
      <c r="CK2264">
        <v>33.773829999999997</v>
      </c>
      <c r="CL2264">
        <v>-31.8462</v>
      </c>
      <c r="CM2264">
        <v>-12.30012</v>
      </c>
      <c r="CN2264">
        <v>15.96044</v>
      </c>
      <c r="CO2264">
        <v>20.123169999999998</v>
      </c>
      <c r="CP2264">
        <v>22.413489999999999</v>
      </c>
      <c r="CQ2264">
        <v>46.356780000000001</v>
      </c>
      <c r="CR2264">
        <v>27.455089999999998</v>
      </c>
      <c r="CS2264">
        <v>26.8491</v>
      </c>
      <c r="CT2264">
        <v>26.446000000000002</v>
      </c>
      <c r="CU2264">
        <v>24.993480000000002</v>
      </c>
      <c r="CV2264">
        <v>39.548450000000003</v>
      </c>
      <c r="CW2264">
        <v>35.265329999999999</v>
      </c>
      <c r="CX2264">
        <v>29.264040000000001</v>
      </c>
      <c r="CY2264">
        <v>36.102229999999999</v>
      </c>
      <c r="CZ2264">
        <v>50.666800000000002</v>
      </c>
      <c r="DA2264">
        <v>206.30699999999999</v>
      </c>
      <c r="DB2264">
        <v>105.91379999999999</v>
      </c>
      <c r="DC2264">
        <v>138.88810000000001</v>
      </c>
      <c r="DD2264">
        <v>170.89830000000001</v>
      </c>
      <c r="DE2264">
        <v>188.8141</v>
      </c>
      <c r="DF2264">
        <v>190.2758</v>
      </c>
      <c r="DG2264">
        <v>233.41040000000001</v>
      </c>
      <c r="DH2264">
        <v>229.5772</v>
      </c>
      <c r="DI2264">
        <v>248.39179999999999</v>
      </c>
      <c r="DJ2264">
        <v>309.67610000000002</v>
      </c>
      <c r="DK2264">
        <v>279.00760000000002</v>
      </c>
      <c r="DL2264">
        <v>182.73759999999999</v>
      </c>
      <c r="DM2264">
        <v>58.043239999999997</v>
      </c>
      <c r="DN2264">
        <v>37.960250000000002</v>
      </c>
      <c r="DO2264">
        <v>19</v>
      </c>
      <c r="DP2264">
        <v>19</v>
      </c>
    </row>
    <row r="2265" spans="1:120" hidden="1" x14ac:dyDescent="0.25">
      <c r="A2265" t="str">
        <f t="shared" si="35"/>
        <v>LCA-Kern_Elect DA 1-4 (1PM-9PM)_44448_19-19</v>
      </c>
      <c r="B2265" t="s">
        <v>62</v>
      </c>
      <c r="C2265" t="s">
        <v>210</v>
      </c>
      <c r="D2265" t="s">
        <v>29</v>
      </c>
      <c r="E2265" t="s">
        <v>61</v>
      </c>
      <c r="F2265" t="s">
        <v>61</v>
      </c>
      <c r="G2265" t="s">
        <v>61</v>
      </c>
      <c r="H2265" t="s">
        <v>61</v>
      </c>
      <c r="I2265" t="s">
        <v>61</v>
      </c>
      <c r="J2265" t="s">
        <v>61</v>
      </c>
      <c r="K2265" t="s">
        <v>203</v>
      </c>
      <c r="L2265" s="18">
        <v>44448</v>
      </c>
      <c r="M2265">
        <v>19</v>
      </c>
      <c r="N2265">
        <v>19</v>
      </c>
      <c r="O2265" t="s">
        <v>258</v>
      </c>
      <c r="P2265">
        <v>18</v>
      </c>
      <c r="Q2265">
        <v>18</v>
      </c>
      <c r="R2265">
        <v>0</v>
      </c>
      <c r="S2265">
        <v>1</v>
      </c>
      <c r="T2265">
        <v>0</v>
      </c>
      <c r="U2265">
        <v>1</v>
      </c>
      <c r="V2265">
        <v>1</v>
      </c>
      <c r="W2265">
        <v>280.21300000000002</v>
      </c>
      <c r="X2265">
        <v>292.81</v>
      </c>
      <c r="Y2265">
        <v>280.53199999999998</v>
      </c>
      <c r="Z2265">
        <v>287.63299999999998</v>
      </c>
      <c r="AA2265">
        <v>285.68299999999999</v>
      </c>
      <c r="AB2265">
        <v>313.05500000000001</v>
      </c>
      <c r="AC2265">
        <v>338.887</v>
      </c>
      <c r="AD2265">
        <v>704.59900000000005</v>
      </c>
      <c r="AE2265">
        <v>808.25800000000004</v>
      </c>
      <c r="AF2265">
        <v>867.34400000000005</v>
      </c>
      <c r="AG2265">
        <v>976.57100000000003</v>
      </c>
      <c r="AH2265">
        <v>1021.51</v>
      </c>
      <c r="AI2265">
        <v>1095.769</v>
      </c>
      <c r="AJ2265">
        <v>1176.5619999999999</v>
      </c>
      <c r="AK2265">
        <v>1227.4395</v>
      </c>
      <c r="AL2265">
        <v>1239.9435000000001</v>
      </c>
      <c r="AM2265">
        <v>1258.664</v>
      </c>
      <c r="AN2265">
        <v>1247.7239999999999</v>
      </c>
      <c r="AO2265">
        <v>787.55100000000004</v>
      </c>
      <c r="AP2265">
        <v>1139.626</v>
      </c>
      <c r="AQ2265">
        <v>1088.627</v>
      </c>
      <c r="AR2265">
        <v>611.01199999999994</v>
      </c>
      <c r="AS2265">
        <v>395.34899999999999</v>
      </c>
      <c r="AT2265">
        <v>305.161</v>
      </c>
      <c r="AU2265">
        <v>88</v>
      </c>
      <c r="AV2265">
        <v>85</v>
      </c>
      <c r="AW2265">
        <v>83.5</v>
      </c>
      <c r="AX2265">
        <v>82</v>
      </c>
      <c r="AY2265">
        <v>80</v>
      </c>
      <c r="AZ2265">
        <v>79</v>
      </c>
      <c r="BA2265">
        <v>77.5</v>
      </c>
      <c r="BB2265">
        <v>77.5</v>
      </c>
      <c r="BC2265">
        <v>81</v>
      </c>
      <c r="BD2265">
        <v>85</v>
      </c>
      <c r="BE2265">
        <v>90</v>
      </c>
      <c r="BF2265">
        <v>94</v>
      </c>
      <c r="BG2265">
        <v>98.5</v>
      </c>
      <c r="BH2265">
        <v>103</v>
      </c>
      <c r="BI2265">
        <v>106</v>
      </c>
      <c r="BJ2265">
        <v>108</v>
      </c>
      <c r="BK2265">
        <v>109</v>
      </c>
      <c r="BL2265">
        <v>108</v>
      </c>
      <c r="BM2265">
        <v>106</v>
      </c>
      <c r="BN2265">
        <v>103</v>
      </c>
      <c r="BO2265">
        <v>99</v>
      </c>
      <c r="BP2265">
        <v>95.5</v>
      </c>
      <c r="BQ2265">
        <v>92.5</v>
      </c>
      <c r="BR2265">
        <v>91</v>
      </c>
      <c r="BS2265">
        <v>26.803059999999999</v>
      </c>
      <c r="BT2265">
        <v>-4.1465E-3</v>
      </c>
      <c r="BU2265">
        <v>12.81724</v>
      </c>
      <c r="BV2265">
        <v>8.7784499999999994</v>
      </c>
      <c r="BW2265">
        <v>8.2793159999999997</v>
      </c>
      <c r="BX2265">
        <v>9.3499689999999998</v>
      </c>
      <c r="BY2265">
        <v>46.1355</v>
      </c>
      <c r="BZ2265">
        <v>-34.125439999999998</v>
      </c>
      <c r="CA2265">
        <v>-41.243209999999998</v>
      </c>
      <c r="CB2265">
        <v>-0.48356440000000001</v>
      </c>
      <c r="CC2265">
        <v>-12.967180000000001</v>
      </c>
      <c r="CD2265">
        <v>20.334070000000001</v>
      </c>
      <c r="CE2265">
        <v>-4.082732</v>
      </c>
      <c r="CF2265">
        <v>-28.487490000000001</v>
      </c>
      <c r="CG2265">
        <v>-60.273380000000003</v>
      </c>
      <c r="CH2265">
        <v>-67.630700000000004</v>
      </c>
      <c r="CI2265">
        <v>-91.010189999999994</v>
      </c>
      <c r="CJ2265">
        <v>-100.6148</v>
      </c>
      <c r="CK2265">
        <v>316.47829999999999</v>
      </c>
      <c r="CL2265">
        <v>-80.84751</v>
      </c>
      <c r="CM2265">
        <v>-193.05950000000001</v>
      </c>
      <c r="CN2265">
        <v>-63.89622</v>
      </c>
      <c r="CO2265">
        <v>-43.8825</v>
      </c>
      <c r="CP2265">
        <v>-21.93891</v>
      </c>
      <c r="CQ2265">
        <v>106.3601</v>
      </c>
      <c r="CR2265">
        <v>70.174220000000005</v>
      </c>
      <c r="CS2265">
        <v>51.167180000000002</v>
      </c>
      <c r="CT2265">
        <v>70.293139999999994</v>
      </c>
      <c r="CU2265">
        <v>30.305230000000002</v>
      </c>
      <c r="CV2265">
        <v>56.047600000000003</v>
      </c>
      <c r="CW2265">
        <v>509.97570000000002</v>
      </c>
      <c r="CX2265">
        <v>254.38480000000001</v>
      </c>
      <c r="CY2265">
        <v>322.05930000000001</v>
      </c>
      <c r="CZ2265">
        <v>226.72319999999999</v>
      </c>
      <c r="DA2265">
        <v>309.8655</v>
      </c>
      <c r="DB2265">
        <v>123.6448</v>
      </c>
      <c r="DC2265">
        <v>128.15950000000001</v>
      </c>
      <c r="DD2265">
        <v>94.840590000000006</v>
      </c>
      <c r="DE2265">
        <v>87.830029999999994</v>
      </c>
      <c r="DF2265">
        <v>70.566029999999998</v>
      </c>
      <c r="DG2265">
        <v>55.238509999999998</v>
      </c>
      <c r="DH2265">
        <v>70.063760000000002</v>
      </c>
      <c r="DI2265">
        <v>61.647089999999999</v>
      </c>
      <c r="DJ2265">
        <v>274.41739999999999</v>
      </c>
      <c r="DK2265">
        <v>812.88900000000001</v>
      </c>
      <c r="DL2265">
        <v>260.16609999999997</v>
      </c>
      <c r="DM2265">
        <v>36.736579999999996</v>
      </c>
      <c r="DN2265">
        <v>19.085889999999999</v>
      </c>
      <c r="DO2265">
        <v>19</v>
      </c>
      <c r="DP2265">
        <v>19</v>
      </c>
    </row>
    <row r="2266" spans="1:120" x14ac:dyDescent="0.25">
      <c r="A2266" t="str">
        <f t="shared" si="35"/>
        <v>AutoDR-No_Elect DA 1-4 (1PM-9PM)_44448_19-19</v>
      </c>
      <c r="B2266" t="s">
        <v>62</v>
      </c>
      <c r="C2266" t="s">
        <v>321</v>
      </c>
      <c r="D2266" t="s">
        <v>61</v>
      </c>
      <c r="E2266" t="s">
        <v>61</v>
      </c>
      <c r="F2266" t="s">
        <v>61</v>
      </c>
      <c r="G2266" t="s">
        <v>61</v>
      </c>
      <c r="H2266" t="s">
        <v>97</v>
      </c>
      <c r="I2266" t="s">
        <v>61</v>
      </c>
      <c r="J2266" t="s">
        <v>61</v>
      </c>
      <c r="K2266" t="s">
        <v>203</v>
      </c>
      <c r="L2266" s="18">
        <v>44448</v>
      </c>
      <c r="M2266">
        <v>19</v>
      </c>
      <c r="N2266">
        <v>19</v>
      </c>
      <c r="O2266" t="s">
        <v>258</v>
      </c>
      <c r="P2266">
        <v>450</v>
      </c>
      <c r="Q2266">
        <v>438</v>
      </c>
      <c r="R2266">
        <v>0</v>
      </c>
      <c r="S2266">
        <v>0</v>
      </c>
      <c r="T2266">
        <v>0</v>
      </c>
      <c r="U2266">
        <v>1</v>
      </c>
      <c r="V2266">
        <v>1</v>
      </c>
      <c r="W2266">
        <v>16684.375</v>
      </c>
      <c r="X2266">
        <v>16343.483</v>
      </c>
      <c r="Y2266">
        <v>16400.184000000001</v>
      </c>
      <c r="Z2266">
        <v>16270.344999999999</v>
      </c>
      <c r="AA2266">
        <v>16335.155000000001</v>
      </c>
      <c r="AB2266">
        <v>17819.974999999999</v>
      </c>
      <c r="AC2266">
        <v>20578.080000000002</v>
      </c>
      <c r="AD2266">
        <v>24065.297999999999</v>
      </c>
      <c r="AE2266">
        <v>27755.833999999999</v>
      </c>
      <c r="AF2266">
        <v>29499.305</v>
      </c>
      <c r="AG2266">
        <v>32184.178</v>
      </c>
      <c r="AH2266">
        <v>34644.754999999997</v>
      </c>
      <c r="AI2266">
        <v>36151.694000000003</v>
      </c>
      <c r="AJ2266">
        <v>37192.707000000002</v>
      </c>
      <c r="AK2266">
        <v>38172.605000000003</v>
      </c>
      <c r="AL2266">
        <v>38159.957000000002</v>
      </c>
      <c r="AM2266">
        <v>38967.307000000001</v>
      </c>
      <c r="AN2266">
        <v>36348.741000000002</v>
      </c>
      <c r="AO2266">
        <v>28455.274000000001</v>
      </c>
      <c r="AP2266">
        <v>31587.195</v>
      </c>
      <c r="AQ2266">
        <v>28738.162</v>
      </c>
      <c r="AR2266">
        <v>22359.936000000002</v>
      </c>
      <c r="AS2266">
        <v>18573.906999999999</v>
      </c>
      <c r="AT2266">
        <v>16935.415000000001</v>
      </c>
      <c r="AU2266">
        <v>73.197489000000004</v>
      </c>
      <c r="AV2266">
        <v>72.238584000000003</v>
      </c>
      <c r="AW2266">
        <v>70.868720999999994</v>
      </c>
      <c r="AX2266">
        <v>69.915525000000002</v>
      </c>
      <c r="AY2266">
        <v>68.817352</v>
      </c>
      <c r="AZ2266">
        <v>67.856164000000007</v>
      </c>
      <c r="BA2266">
        <v>67.437214999999995</v>
      </c>
      <c r="BB2266">
        <v>67.260273999999995</v>
      </c>
      <c r="BC2266">
        <v>69.509131999999994</v>
      </c>
      <c r="BD2266">
        <v>73.192921999999996</v>
      </c>
      <c r="BE2266">
        <v>77.823059000000001</v>
      </c>
      <c r="BF2266">
        <v>81.582192000000006</v>
      </c>
      <c r="BG2266">
        <v>85.445205000000001</v>
      </c>
      <c r="BH2266">
        <v>87.824201000000002</v>
      </c>
      <c r="BI2266">
        <v>89.837900000000005</v>
      </c>
      <c r="BJ2266">
        <v>90.265981999999994</v>
      </c>
      <c r="BK2266">
        <v>89.625570999999994</v>
      </c>
      <c r="BL2266">
        <v>88.025114000000002</v>
      </c>
      <c r="BM2266">
        <v>85.672374000000005</v>
      </c>
      <c r="BN2266">
        <v>82.245434000000003</v>
      </c>
      <c r="BO2266">
        <v>79.132419999999996</v>
      </c>
      <c r="BP2266">
        <v>76.551370000000006</v>
      </c>
      <c r="BQ2266">
        <v>74.699771999999996</v>
      </c>
      <c r="BR2266">
        <v>73.297944999999999</v>
      </c>
      <c r="BS2266">
        <v>-474.37819999999999</v>
      </c>
      <c r="BT2266">
        <v>227.1584</v>
      </c>
      <c r="BU2266">
        <v>-90.297709999999995</v>
      </c>
      <c r="BV2266">
        <v>-14.360900000000001</v>
      </c>
      <c r="BW2266">
        <v>370.54129999999998</v>
      </c>
      <c r="BX2266">
        <v>426.76549999999997</v>
      </c>
      <c r="BY2266">
        <v>215.54939999999999</v>
      </c>
      <c r="BZ2266">
        <v>-207.4374</v>
      </c>
      <c r="CA2266">
        <v>-810.56979999999999</v>
      </c>
      <c r="CB2266">
        <v>-513.43370000000004</v>
      </c>
      <c r="CC2266">
        <v>-892.10209999999995</v>
      </c>
      <c r="CD2266">
        <v>-1010.574</v>
      </c>
      <c r="CE2266">
        <v>-1099.4770000000001</v>
      </c>
      <c r="CF2266">
        <v>-1101.0730000000001</v>
      </c>
      <c r="CG2266">
        <v>-1250.23</v>
      </c>
      <c r="CH2266">
        <v>-1047.8150000000001</v>
      </c>
      <c r="CI2266">
        <v>-1557.52</v>
      </c>
      <c r="CJ2266">
        <v>1299.777</v>
      </c>
      <c r="CK2266">
        <v>8742.2000000000007</v>
      </c>
      <c r="CL2266">
        <v>3021.9340000000002</v>
      </c>
      <c r="CM2266">
        <v>621.05460000000005</v>
      </c>
      <c r="CN2266">
        <v>169.36709999999999</v>
      </c>
      <c r="CO2266">
        <v>-163.9443</v>
      </c>
      <c r="CP2266">
        <v>-58.449809999999999</v>
      </c>
      <c r="CQ2266">
        <v>16386.77</v>
      </c>
      <c r="CR2266">
        <v>7036.7839999999997</v>
      </c>
      <c r="CS2266">
        <v>5895.6540000000005</v>
      </c>
      <c r="CT2266">
        <v>4782.5940000000001</v>
      </c>
      <c r="CU2266">
        <v>4350.3019999999997</v>
      </c>
      <c r="CV2266">
        <v>3832.3850000000002</v>
      </c>
      <c r="CW2266">
        <v>3692.6550000000002</v>
      </c>
      <c r="CX2266">
        <v>4358.3339999999998</v>
      </c>
      <c r="CY2266">
        <v>5128.9939999999997</v>
      </c>
      <c r="CZ2266">
        <v>5484.2340000000004</v>
      </c>
      <c r="DA2266">
        <v>9266.5589999999993</v>
      </c>
      <c r="DB2266">
        <v>10171.459999999999</v>
      </c>
      <c r="DC2266">
        <v>12102.32</v>
      </c>
      <c r="DD2266">
        <v>14821.41</v>
      </c>
      <c r="DE2266">
        <v>16455.14</v>
      </c>
      <c r="DF2266">
        <v>18244.38</v>
      </c>
      <c r="DG2266">
        <v>21208.42</v>
      </c>
      <c r="DH2266">
        <v>23010.85</v>
      </c>
      <c r="DI2266">
        <v>25337.71</v>
      </c>
      <c r="DJ2266">
        <v>28801.119999999999</v>
      </c>
      <c r="DK2266">
        <v>31018.35</v>
      </c>
      <c r="DL2266">
        <v>26395.52</v>
      </c>
      <c r="DM2266">
        <v>18943.439999999999</v>
      </c>
      <c r="DN2266">
        <v>16216.82</v>
      </c>
      <c r="DO2266">
        <v>19</v>
      </c>
      <c r="DP2266">
        <v>19</v>
      </c>
    </row>
    <row r="2267" spans="1:120" hidden="1" x14ac:dyDescent="0.25">
      <c r="A2267" t="str">
        <f t="shared" si="35"/>
        <v>sublap_id-SLAP_PGNB_Elect DA 1-4 (1PM-9PM)_44448_19-19</v>
      </c>
      <c r="B2267" t="s">
        <v>62</v>
      </c>
      <c r="C2267" t="s">
        <v>295</v>
      </c>
      <c r="D2267" t="s">
        <v>61</v>
      </c>
      <c r="E2267" t="s">
        <v>296</v>
      </c>
      <c r="F2267" t="s">
        <v>61</v>
      </c>
      <c r="G2267" t="s">
        <v>61</v>
      </c>
      <c r="H2267" t="s">
        <v>61</v>
      </c>
      <c r="I2267" t="s">
        <v>61</v>
      </c>
      <c r="J2267" t="s">
        <v>61</v>
      </c>
      <c r="K2267" t="s">
        <v>203</v>
      </c>
      <c r="L2267" s="18">
        <v>44448</v>
      </c>
      <c r="M2267">
        <v>19</v>
      </c>
      <c r="N2267">
        <v>19</v>
      </c>
      <c r="O2267" t="s">
        <v>258</v>
      </c>
      <c r="P2267">
        <v>15</v>
      </c>
      <c r="Q2267">
        <v>15</v>
      </c>
      <c r="R2267">
        <v>0</v>
      </c>
      <c r="S2267">
        <v>0</v>
      </c>
      <c r="T2267">
        <v>0</v>
      </c>
      <c r="U2267">
        <v>1</v>
      </c>
      <c r="V2267">
        <v>1</v>
      </c>
      <c r="W2267">
        <v>218.22399999999999</v>
      </c>
      <c r="X2267">
        <v>210.67</v>
      </c>
      <c r="Y2267">
        <v>209.83600000000001</v>
      </c>
      <c r="Z2267">
        <v>223.33199999999999</v>
      </c>
      <c r="AA2267">
        <v>229.636</v>
      </c>
      <c r="AB2267">
        <v>253.58199999999999</v>
      </c>
      <c r="AC2267">
        <v>503.12400000000002</v>
      </c>
      <c r="AD2267">
        <v>497.89400000000001</v>
      </c>
      <c r="AE2267">
        <v>730.322</v>
      </c>
      <c r="AF2267">
        <v>564.35199999999998</v>
      </c>
      <c r="AG2267">
        <v>771.46799999999996</v>
      </c>
      <c r="AH2267">
        <v>851.45799999999997</v>
      </c>
      <c r="AI2267">
        <v>978.00800000000004</v>
      </c>
      <c r="AJ2267">
        <v>901.06799999999998</v>
      </c>
      <c r="AK2267">
        <v>1045.184</v>
      </c>
      <c r="AL2267">
        <v>1011.398</v>
      </c>
      <c r="AM2267">
        <v>1182.414</v>
      </c>
      <c r="AN2267">
        <v>1154.954</v>
      </c>
      <c r="AO2267">
        <v>807.94</v>
      </c>
      <c r="AP2267">
        <v>782.07399999999996</v>
      </c>
      <c r="AQ2267">
        <v>523.93399999999997</v>
      </c>
      <c r="AR2267">
        <v>305.04599999999999</v>
      </c>
      <c r="AS2267">
        <v>228.124</v>
      </c>
      <c r="AT2267">
        <v>210.226</v>
      </c>
      <c r="AU2267">
        <v>62.666666999999997</v>
      </c>
      <c r="AV2267">
        <v>62</v>
      </c>
      <c r="AW2267">
        <v>61</v>
      </c>
      <c r="AX2267">
        <v>60.166666999999997</v>
      </c>
      <c r="AY2267">
        <v>59.166666999999997</v>
      </c>
      <c r="AZ2267">
        <v>58.166666999999997</v>
      </c>
      <c r="BA2267">
        <v>58</v>
      </c>
      <c r="BB2267">
        <v>59.166666999999997</v>
      </c>
      <c r="BC2267">
        <v>61.166666999999997</v>
      </c>
      <c r="BD2267">
        <v>64</v>
      </c>
      <c r="BE2267">
        <v>68</v>
      </c>
      <c r="BF2267">
        <v>74</v>
      </c>
      <c r="BG2267">
        <v>77.833332999999996</v>
      </c>
      <c r="BH2267">
        <v>81.166667000000004</v>
      </c>
      <c r="BI2267">
        <v>85.166667000000004</v>
      </c>
      <c r="BJ2267">
        <v>85.833332999999996</v>
      </c>
      <c r="BK2267">
        <v>80.333332999999996</v>
      </c>
      <c r="BL2267">
        <v>75.833332999999996</v>
      </c>
      <c r="BM2267">
        <v>73.333332999999996</v>
      </c>
      <c r="BN2267">
        <v>70.5</v>
      </c>
      <c r="BO2267">
        <v>67.666667000000004</v>
      </c>
      <c r="BP2267">
        <v>65.166667000000004</v>
      </c>
      <c r="BQ2267">
        <v>64</v>
      </c>
      <c r="BR2267">
        <v>63.333333000000003</v>
      </c>
      <c r="BS2267">
        <v>-10.36157</v>
      </c>
      <c r="BT2267">
        <v>0.2445967</v>
      </c>
      <c r="BU2267">
        <v>2.7196400000000001</v>
      </c>
      <c r="BV2267">
        <v>4.5787820000000004</v>
      </c>
      <c r="BW2267">
        <v>3.3947479999999999</v>
      </c>
      <c r="BX2267">
        <v>2.69224</v>
      </c>
      <c r="BY2267">
        <v>-28.278289999999998</v>
      </c>
      <c r="BZ2267">
        <v>24.399270000000001</v>
      </c>
      <c r="CA2267">
        <v>-69.177229999999994</v>
      </c>
      <c r="CB2267">
        <v>47.532649999999997</v>
      </c>
      <c r="CC2267">
        <v>-55.775390000000002</v>
      </c>
      <c r="CD2267">
        <v>-10.50081</v>
      </c>
      <c r="CE2267">
        <v>-67.895409999999998</v>
      </c>
      <c r="CF2267">
        <v>25.611689999999999</v>
      </c>
      <c r="CG2267">
        <v>-11.87294</v>
      </c>
      <c r="CH2267">
        <v>3.0226639999999998</v>
      </c>
      <c r="CI2267">
        <v>-167.11269999999999</v>
      </c>
      <c r="CJ2267">
        <v>-160.25559999999999</v>
      </c>
      <c r="CK2267">
        <v>163.21279999999999</v>
      </c>
      <c r="CL2267">
        <v>50.397449999999999</v>
      </c>
      <c r="CM2267">
        <v>12.528879999999999</v>
      </c>
      <c r="CN2267">
        <v>8.8166519999999995</v>
      </c>
      <c r="CO2267">
        <v>2.7880609999999999</v>
      </c>
      <c r="CP2267">
        <v>7.106668</v>
      </c>
      <c r="CQ2267">
        <v>5.4130459999999996</v>
      </c>
      <c r="CR2267">
        <v>6.0763509999999998</v>
      </c>
      <c r="CS2267">
        <v>4.8551399999999996</v>
      </c>
      <c r="CT2267">
        <v>2.46645</v>
      </c>
      <c r="CU2267">
        <v>1.566184</v>
      </c>
      <c r="CV2267">
        <v>22.243120000000001</v>
      </c>
      <c r="CW2267">
        <v>37.638069999999999</v>
      </c>
      <c r="CX2267">
        <v>18.444240000000001</v>
      </c>
      <c r="CY2267">
        <v>182.4777</v>
      </c>
      <c r="CZ2267">
        <v>136.6429</v>
      </c>
      <c r="DA2267">
        <v>151.21729999999999</v>
      </c>
      <c r="DB2267">
        <v>270.25670000000002</v>
      </c>
      <c r="DC2267">
        <v>235.05250000000001</v>
      </c>
      <c r="DD2267">
        <v>258.43119999999999</v>
      </c>
      <c r="DE2267">
        <v>210.71379999999999</v>
      </c>
      <c r="DF2267">
        <v>250.82730000000001</v>
      </c>
      <c r="DG2267">
        <v>383.10520000000002</v>
      </c>
      <c r="DH2267">
        <v>333.63389999999998</v>
      </c>
      <c r="DI2267">
        <v>280.60320000000002</v>
      </c>
      <c r="DJ2267">
        <v>275.61360000000002</v>
      </c>
      <c r="DK2267">
        <v>246.27010000000001</v>
      </c>
      <c r="DL2267">
        <v>105.4632</v>
      </c>
      <c r="DM2267">
        <v>26.140509999999999</v>
      </c>
      <c r="DN2267">
        <v>5.1633360000000001</v>
      </c>
      <c r="DO2267">
        <v>19</v>
      </c>
      <c r="DP2267">
        <v>19</v>
      </c>
    </row>
    <row r="2268" spans="1:120" hidden="1" x14ac:dyDescent="0.25">
      <c r="A2268" t="str">
        <f t="shared" si="35"/>
        <v>sublap_id-SLAP_PGEB_Elect DA 1-4 (1PM-9PM)_44448_19-19</v>
      </c>
      <c r="B2268" t="s">
        <v>62</v>
      </c>
      <c r="C2268" t="s">
        <v>287</v>
      </c>
      <c r="D2268" t="s">
        <v>61</v>
      </c>
      <c r="E2268" t="s">
        <v>288</v>
      </c>
      <c r="F2268" t="s">
        <v>61</v>
      </c>
      <c r="G2268" t="s">
        <v>61</v>
      </c>
      <c r="H2268" t="s">
        <v>61</v>
      </c>
      <c r="I2268" t="s">
        <v>61</v>
      </c>
      <c r="J2268" t="s">
        <v>61</v>
      </c>
      <c r="K2268" t="s">
        <v>203</v>
      </c>
      <c r="L2268" s="18">
        <v>44448</v>
      </c>
      <c r="M2268">
        <v>19</v>
      </c>
      <c r="N2268">
        <v>19</v>
      </c>
      <c r="O2268" t="s">
        <v>258</v>
      </c>
      <c r="P2268">
        <v>61</v>
      </c>
      <c r="Q2268">
        <v>59</v>
      </c>
      <c r="R2268">
        <v>0</v>
      </c>
      <c r="S2268">
        <v>0</v>
      </c>
      <c r="T2268">
        <v>0</v>
      </c>
      <c r="U2268">
        <v>1</v>
      </c>
      <c r="V2268">
        <v>1</v>
      </c>
      <c r="W2268">
        <v>998.14197000000001</v>
      </c>
      <c r="X2268">
        <v>1141.8900000000001</v>
      </c>
      <c r="Y2268">
        <v>1149.5863999999999</v>
      </c>
      <c r="Z2268">
        <v>1192.6678999999999</v>
      </c>
      <c r="AA2268">
        <v>1241.2352000000001</v>
      </c>
      <c r="AB2268">
        <v>1555.9301</v>
      </c>
      <c r="AC2268">
        <v>1856.1180999999999</v>
      </c>
      <c r="AD2268">
        <v>2273.6212</v>
      </c>
      <c r="AE2268">
        <v>2518.4717999999998</v>
      </c>
      <c r="AF2268">
        <v>2814.5068999999999</v>
      </c>
      <c r="AG2268">
        <v>3116.1705000000002</v>
      </c>
      <c r="AH2268">
        <v>3210.6206999999999</v>
      </c>
      <c r="AI2268">
        <v>3303.7901999999999</v>
      </c>
      <c r="AJ2268">
        <v>3549.518</v>
      </c>
      <c r="AK2268">
        <v>3643.2953000000002</v>
      </c>
      <c r="AL2268">
        <v>3599.5273000000002</v>
      </c>
      <c r="AM2268">
        <v>3830.0203999999999</v>
      </c>
      <c r="AN2268">
        <v>3846.8398999999999</v>
      </c>
      <c r="AO2268">
        <v>3276.4733999999999</v>
      </c>
      <c r="AP2268">
        <v>3554.9187000000002</v>
      </c>
      <c r="AQ2268">
        <v>2879.4492</v>
      </c>
      <c r="AR2268">
        <v>1783.2998</v>
      </c>
      <c r="AS2268">
        <v>1230.9149</v>
      </c>
      <c r="AT2268">
        <v>1059.3063999999999</v>
      </c>
      <c r="AU2268">
        <v>67.330507999999995</v>
      </c>
      <c r="AV2268">
        <v>68.110168999999999</v>
      </c>
      <c r="AW2268">
        <v>65.423728999999994</v>
      </c>
      <c r="AX2268">
        <v>64.406779999999998</v>
      </c>
      <c r="AY2268">
        <v>64.203389999999999</v>
      </c>
      <c r="AZ2268">
        <v>63.898305000000001</v>
      </c>
      <c r="BA2268">
        <v>64.135593</v>
      </c>
      <c r="BB2268">
        <v>64.033897999999994</v>
      </c>
      <c r="BC2268">
        <v>67.364407</v>
      </c>
      <c r="BD2268">
        <v>71.050847000000005</v>
      </c>
      <c r="BE2268">
        <v>74.313558999999998</v>
      </c>
      <c r="BF2268">
        <v>77.966102000000006</v>
      </c>
      <c r="BG2268">
        <v>81.762711999999993</v>
      </c>
      <c r="BH2268">
        <v>84.906779999999998</v>
      </c>
      <c r="BI2268">
        <v>86.288135999999994</v>
      </c>
      <c r="BJ2268">
        <v>86.838982999999999</v>
      </c>
      <c r="BK2268">
        <v>86.830507999999995</v>
      </c>
      <c r="BL2268">
        <v>84.601695000000007</v>
      </c>
      <c r="BM2268">
        <v>80.059321999999995</v>
      </c>
      <c r="BN2268">
        <v>74.169492000000005</v>
      </c>
      <c r="BO2268">
        <v>70.237288000000007</v>
      </c>
      <c r="BP2268">
        <v>67.211864000000006</v>
      </c>
      <c r="BQ2268">
        <v>66.652541999999997</v>
      </c>
      <c r="BR2268">
        <v>65.372881000000007</v>
      </c>
      <c r="BS2268">
        <v>80.845050000000001</v>
      </c>
      <c r="BT2268">
        <v>-31.135149999999999</v>
      </c>
      <c r="BU2268">
        <v>-55.66901</v>
      </c>
      <c r="BV2268">
        <v>-34.164879999999997</v>
      </c>
      <c r="BW2268">
        <v>25.427379999999999</v>
      </c>
      <c r="BX2268">
        <v>8.5456289999999999</v>
      </c>
      <c r="BY2268">
        <v>111.2067</v>
      </c>
      <c r="BZ2268">
        <v>-56.902500000000003</v>
      </c>
      <c r="CA2268">
        <v>41.946129999999997</v>
      </c>
      <c r="CB2268">
        <v>-196.5736</v>
      </c>
      <c r="CC2268">
        <v>-195.3229</v>
      </c>
      <c r="CD2268">
        <v>-163.9126</v>
      </c>
      <c r="CE2268">
        <v>-100.9175</v>
      </c>
      <c r="CF2268">
        <v>-231.88319999999999</v>
      </c>
      <c r="CG2268">
        <v>-218.78980000000001</v>
      </c>
      <c r="CH2268">
        <v>-77.066850000000002</v>
      </c>
      <c r="CI2268">
        <v>-181.5856</v>
      </c>
      <c r="CJ2268">
        <v>-49.8414</v>
      </c>
      <c r="CK2268">
        <v>577.17660000000001</v>
      </c>
      <c r="CL2268">
        <v>140.0736</v>
      </c>
      <c r="CM2268">
        <v>125.9194</v>
      </c>
      <c r="CN2268">
        <v>57.964939999999999</v>
      </c>
      <c r="CO2268">
        <v>-2.883521</v>
      </c>
      <c r="CP2268">
        <v>-8.8081779999999998</v>
      </c>
      <c r="CQ2268">
        <v>483.77670000000001</v>
      </c>
      <c r="CR2268">
        <v>311.5018</v>
      </c>
      <c r="CS2268">
        <v>337.85789999999997</v>
      </c>
      <c r="CT2268">
        <v>259.02319999999997</v>
      </c>
      <c r="CU2268">
        <v>320.5052</v>
      </c>
      <c r="CV2268">
        <v>420.5009</v>
      </c>
      <c r="CW2268">
        <v>694.43899999999996</v>
      </c>
      <c r="CX2268">
        <v>366.11130000000003</v>
      </c>
      <c r="CY2268">
        <v>480.80500000000001</v>
      </c>
      <c r="CZ2268">
        <v>385.35509999999999</v>
      </c>
      <c r="DA2268">
        <v>688.66269999999997</v>
      </c>
      <c r="DB2268">
        <v>417.64280000000002</v>
      </c>
      <c r="DC2268">
        <v>517.74019999999996</v>
      </c>
      <c r="DD2268">
        <v>574.58219999999994</v>
      </c>
      <c r="DE2268">
        <v>809.45190000000002</v>
      </c>
      <c r="DF2268">
        <v>823.06269999999995</v>
      </c>
      <c r="DG2268">
        <v>698.178</v>
      </c>
      <c r="DH2268">
        <v>704.1703</v>
      </c>
      <c r="DI2268">
        <v>756.71420000000001</v>
      </c>
      <c r="DJ2268">
        <v>1550.893</v>
      </c>
      <c r="DK2268">
        <v>1846.501</v>
      </c>
      <c r="DL2268">
        <v>1704.952</v>
      </c>
      <c r="DM2268">
        <v>771.08159999999998</v>
      </c>
      <c r="DN2268">
        <v>564.37080000000003</v>
      </c>
      <c r="DO2268">
        <v>19</v>
      </c>
      <c r="DP2268">
        <v>19</v>
      </c>
    </row>
    <row r="2269" spans="1:120" hidden="1" x14ac:dyDescent="0.25">
      <c r="A2269" t="str">
        <f t="shared" si="35"/>
        <v>LCA-Other_Elect DA 1-4 (1PM-9PM)_44448_19-19</v>
      </c>
      <c r="B2269" t="s">
        <v>62</v>
      </c>
      <c r="C2269" t="s">
        <v>212</v>
      </c>
      <c r="D2269" t="s">
        <v>32</v>
      </c>
      <c r="E2269" t="s">
        <v>61</v>
      </c>
      <c r="F2269" t="s">
        <v>61</v>
      </c>
      <c r="G2269" t="s">
        <v>61</v>
      </c>
      <c r="H2269" t="s">
        <v>61</v>
      </c>
      <c r="I2269" t="s">
        <v>61</v>
      </c>
      <c r="J2269" t="s">
        <v>61</v>
      </c>
      <c r="K2269" t="s">
        <v>203</v>
      </c>
      <c r="L2269" s="18">
        <v>44448</v>
      </c>
      <c r="M2269">
        <v>19</v>
      </c>
      <c r="N2269">
        <v>19</v>
      </c>
      <c r="O2269" t="s">
        <v>258</v>
      </c>
      <c r="P2269">
        <v>95</v>
      </c>
      <c r="Q2269">
        <v>88</v>
      </c>
      <c r="R2269">
        <v>0</v>
      </c>
      <c r="S2269">
        <v>0</v>
      </c>
      <c r="T2269">
        <v>0</v>
      </c>
      <c r="U2269">
        <v>1</v>
      </c>
      <c r="V2269">
        <v>1</v>
      </c>
      <c r="W2269">
        <v>4530.0712000000003</v>
      </c>
      <c r="X2269">
        <v>4280.1877999999997</v>
      </c>
      <c r="Y2269">
        <v>4262.0956999999999</v>
      </c>
      <c r="Z2269">
        <v>4247.1758</v>
      </c>
      <c r="AA2269">
        <v>4312.0424000000003</v>
      </c>
      <c r="AB2269">
        <v>4369.6713</v>
      </c>
      <c r="AC2269">
        <v>4633.7092000000002</v>
      </c>
      <c r="AD2269">
        <v>4947.1903000000002</v>
      </c>
      <c r="AE2269">
        <v>5500.9063999999998</v>
      </c>
      <c r="AF2269">
        <v>5747.0173999999997</v>
      </c>
      <c r="AG2269">
        <v>5897.5033999999996</v>
      </c>
      <c r="AH2269">
        <v>6005.5108</v>
      </c>
      <c r="AI2269">
        <v>6258.0964000000004</v>
      </c>
      <c r="AJ2269">
        <v>6434.7316000000001</v>
      </c>
      <c r="AK2269">
        <v>6533.5137999999997</v>
      </c>
      <c r="AL2269">
        <v>6539.7541000000001</v>
      </c>
      <c r="AM2269">
        <v>6535.8293999999996</v>
      </c>
      <c r="AN2269">
        <v>5369.4453000000003</v>
      </c>
      <c r="AO2269">
        <v>3072.9650000000001</v>
      </c>
      <c r="AP2269">
        <v>4778.1529</v>
      </c>
      <c r="AQ2269">
        <v>5406.0888999999997</v>
      </c>
      <c r="AR2269">
        <v>4830.4245000000001</v>
      </c>
      <c r="AS2269">
        <v>4156.1561000000002</v>
      </c>
      <c r="AT2269">
        <v>4005.8649999999998</v>
      </c>
      <c r="AU2269">
        <v>76.125</v>
      </c>
      <c r="AV2269">
        <v>74.670455000000004</v>
      </c>
      <c r="AW2269">
        <v>73.630681999999993</v>
      </c>
      <c r="AX2269">
        <v>72.380681999999993</v>
      </c>
      <c r="AY2269">
        <v>71.005681999999993</v>
      </c>
      <c r="AZ2269">
        <v>69.948864</v>
      </c>
      <c r="BA2269">
        <v>69.448864</v>
      </c>
      <c r="BB2269">
        <v>69.329544999999996</v>
      </c>
      <c r="BC2269">
        <v>71.732955000000004</v>
      </c>
      <c r="BD2269">
        <v>75.051136</v>
      </c>
      <c r="BE2269">
        <v>79.801136</v>
      </c>
      <c r="BF2269">
        <v>84.267044999999996</v>
      </c>
      <c r="BG2269">
        <v>88.931818000000007</v>
      </c>
      <c r="BH2269">
        <v>91.113636</v>
      </c>
      <c r="BI2269">
        <v>93.267044999999996</v>
      </c>
      <c r="BJ2269">
        <v>93.619318000000007</v>
      </c>
      <c r="BK2269">
        <v>92.931818000000007</v>
      </c>
      <c r="BL2269">
        <v>91.761364</v>
      </c>
      <c r="BM2269">
        <v>89.471591000000004</v>
      </c>
      <c r="BN2269">
        <v>86.056818000000007</v>
      </c>
      <c r="BO2269">
        <v>82.721591000000004</v>
      </c>
      <c r="BP2269">
        <v>80.607955000000004</v>
      </c>
      <c r="BQ2269">
        <v>78.534091000000004</v>
      </c>
      <c r="BR2269">
        <v>77.170455000000004</v>
      </c>
      <c r="BS2269">
        <v>-404.09530000000001</v>
      </c>
      <c r="BT2269">
        <v>-48.414000000000001</v>
      </c>
      <c r="BU2269">
        <v>-64.233729999999994</v>
      </c>
      <c r="BV2269">
        <v>-40.717379999999999</v>
      </c>
      <c r="BW2269">
        <v>-12.055490000000001</v>
      </c>
      <c r="BX2269">
        <v>5.0495299999999999</v>
      </c>
      <c r="BY2269">
        <v>-34.0321</v>
      </c>
      <c r="BZ2269">
        <v>-16.047940000000001</v>
      </c>
      <c r="CA2269">
        <v>-24.725169999999999</v>
      </c>
      <c r="CB2269">
        <v>-53.408810000000003</v>
      </c>
      <c r="CC2269">
        <v>-18.270320000000002</v>
      </c>
      <c r="CD2269">
        <v>-2.6763870000000001</v>
      </c>
      <c r="CE2269">
        <v>-84.909210000000002</v>
      </c>
      <c r="CF2269">
        <v>-134.62780000000001</v>
      </c>
      <c r="CG2269">
        <v>-161.74610000000001</v>
      </c>
      <c r="CH2269">
        <v>-118.22839999999999</v>
      </c>
      <c r="CI2269">
        <v>-110.68219999999999</v>
      </c>
      <c r="CJ2269">
        <v>1139.854</v>
      </c>
      <c r="CK2269">
        <v>3561.5450000000001</v>
      </c>
      <c r="CL2269">
        <v>1668.44</v>
      </c>
      <c r="CM2269">
        <v>510.43759999999997</v>
      </c>
      <c r="CN2269">
        <v>218.68780000000001</v>
      </c>
      <c r="CO2269">
        <v>112.3496</v>
      </c>
      <c r="CP2269">
        <v>39.758540000000004</v>
      </c>
      <c r="CQ2269">
        <v>4929.7839999999997</v>
      </c>
      <c r="CR2269">
        <v>838.67819999999995</v>
      </c>
      <c r="CS2269">
        <v>772.27499999999998</v>
      </c>
      <c r="CT2269">
        <v>728.54300000000001</v>
      </c>
      <c r="CU2269">
        <v>776.87429999999995</v>
      </c>
      <c r="CV2269">
        <v>873.34029999999996</v>
      </c>
      <c r="CW2269">
        <v>535.6105</v>
      </c>
      <c r="CX2269">
        <v>1348.3240000000001</v>
      </c>
      <c r="CY2269">
        <v>1072.1769999999999</v>
      </c>
      <c r="CZ2269">
        <v>1534.595</v>
      </c>
      <c r="DA2269">
        <v>2360.3609999999999</v>
      </c>
      <c r="DB2269">
        <v>2917.0250000000001</v>
      </c>
      <c r="DC2269">
        <v>3217.1640000000002</v>
      </c>
      <c r="DD2269">
        <v>3171.8649999999998</v>
      </c>
      <c r="DE2269">
        <v>3503.1089999999999</v>
      </c>
      <c r="DF2269">
        <v>3897.51</v>
      </c>
      <c r="DG2269">
        <v>4205.4009999999998</v>
      </c>
      <c r="DH2269">
        <v>4666.3670000000002</v>
      </c>
      <c r="DI2269">
        <v>4494.4070000000002</v>
      </c>
      <c r="DJ2269">
        <v>4543.4520000000002</v>
      </c>
      <c r="DK2269">
        <v>4945.1540000000005</v>
      </c>
      <c r="DL2269">
        <v>4840.982</v>
      </c>
      <c r="DM2269">
        <v>4379.5429999999997</v>
      </c>
      <c r="DN2269">
        <v>4414.9350000000004</v>
      </c>
      <c r="DO2269">
        <v>19</v>
      </c>
      <c r="DP2269">
        <v>19</v>
      </c>
    </row>
    <row r="2270" spans="1:120" hidden="1" x14ac:dyDescent="0.25">
      <c r="A2270" t="str">
        <f t="shared" si="35"/>
        <v>sublap_id-SLAP_PGKN_Elect DA 1-4 (1PM-9PM)_44448_19-19</v>
      </c>
      <c r="B2270" t="s">
        <v>62</v>
      </c>
      <c r="C2270" t="s">
        <v>279</v>
      </c>
      <c r="D2270" t="s">
        <v>61</v>
      </c>
      <c r="E2270" t="s">
        <v>280</v>
      </c>
      <c r="F2270" t="s">
        <v>61</v>
      </c>
      <c r="G2270" t="s">
        <v>61</v>
      </c>
      <c r="H2270" t="s">
        <v>61</v>
      </c>
      <c r="I2270" t="s">
        <v>61</v>
      </c>
      <c r="J2270" t="s">
        <v>61</v>
      </c>
      <c r="K2270" t="s">
        <v>203</v>
      </c>
      <c r="L2270" s="18">
        <v>44448</v>
      </c>
      <c r="M2270">
        <v>19</v>
      </c>
      <c r="N2270">
        <v>19</v>
      </c>
      <c r="O2270" t="s">
        <v>258</v>
      </c>
      <c r="P2270">
        <v>18</v>
      </c>
      <c r="Q2270">
        <v>18</v>
      </c>
      <c r="R2270">
        <v>0</v>
      </c>
      <c r="S2270">
        <v>1</v>
      </c>
      <c r="T2270">
        <v>0</v>
      </c>
      <c r="U2270">
        <v>1</v>
      </c>
      <c r="V2270">
        <v>1</v>
      </c>
      <c r="W2270">
        <v>280.21300000000002</v>
      </c>
      <c r="X2270">
        <v>292.81</v>
      </c>
      <c r="Y2270">
        <v>280.53199999999998</v>
      </c>
      <c r="Z2270">
        <v>287.63299999999998</v>
      </c>
      <c r="AA2270">
        <v>285.68299999999999</v>
      </c>
      <c r="AB2270">
        <v>313.05500000000001</v>
      </c>
      <c r="AC2270">
        <v>338.887</v>
      </c>
      <c r="AD2270">
        <v>704.59900000000005</v>
      </c>
      <c r="AE2270">
        <v>808.25800000000004</v>
      </c>
      <c r="AF2270">
        <v>867.34400000000005</v>
      </c>
      <c r="AG2270">
        <v>976.57100000000003</v>
      </c>
      <c r="AH2270">
        <v>1021.51</v>
      </c>
      <c r="AI2270">
        <v>1095.769</v>
      </c>
      <c r="AJ2270">
        <v>1176.5619999999999</v>
      </c>
      <c r="AK2270">
        <v>1227.4395</v>
      </c>
      <c r="AL2270">
        <v>1239.9435000000001</v>
      </c>
      <c r="AM2270">
        <v>1258.664</v>
      </c>
      <c r="AN2270">
        <v>1247.7239999999999</v>
      </c>
      <c r="AO2270">
        <v>787.55100000000004</v>
      </c>
      <c r="AP2270">
        <v>1139.626</v>
      </c>
      <c r="AQ2270">
        <v>1088.627</v>
      </c>
      <c r="AR2270">
        <v>611.01199999999994</v>
      </c>
      <c r="AS2270">
        <v>395.34899999999999</v>
      </c>
      <c r="AT2270">
        <v>305.161</v>
      </c>
      <c r="AU2270">
        <v>88</v>
      </c>
      <c r="AV2270">
        <v>85</v>
      </c>
      <c r="AW2270">
        <v>83.5</v>
      </c>
      <c r="AX2270">
        <v>82</v>
      </c>
      <c r="AY2270">
        <v>80</v>
      </c>
      <c r="AZ2270">
        <v>79</v>
      </c>
      <c r="BA2270">
        <v>77.5</v>
      </c>
      <c r="BB2270">
        <v>77.5</v>
      </c>
      <c r="BC2270">
        <v>81</v>
      </c>
      <c r="BD2270">
        <v>85</v>
      </c>
      <c r="BE2270">
        <v>90</v>
      </c>
      <c r="BF2270">
        <v>94</v>
      </c>
      <c r="BG2270">
        <v>98.5</v>
      </c>
      <c r="BH2270">
        <v>103</v>
      </c>
      <c r="BI2270">
        <v>106</v>
      </c>
      <c r="BJ2270">
        <v>108</v>
      </c>
      <c r="BK2270">
        <v>109</v>
      </c>
      <c r="BL2270">
        <v>108</v>
      </c>
      <c r="BM2270">
        <v>106</v>
      </c>
      <c r="BN2270">
        <v>103</v>
      </c>
      <c r="BO2270">
        <v>99</v>
      </c>
      <c r="BP2270">
        <v>95.5</v>
      </c>
      <c r="BQ2270">
        <v>92.5</v>
      </c>
      <c r="BR2270">
        <v>91</v>
      </c>
      <c r="BS2270">
        <v>26.803059999999999</v>
      </c>
      <c r="BT2270">
        <v>-4.1465E-3</v>
      </c>
      <c r="BU2270">
        <v>12.81724</v>
      </c>
      <c r="BV2270">
        <v>8.7784499999999994</v>
      </c>
      <c r="BW2270">
        <v>8.2793159999999997</v>
      </c>
      <c r="BX2270">
        <v>9.3499689999999998</v>
      </c>
      <c r="BY2270">
        <v>46.1355</v>
      </c>
      <c r="BZ2270">
        <v>-34.125439999999998</v>
      </c>
      <c r="CA2270">
        <v>-41.243209999999998</v>
      </c>
      <c r="CB2270">
        <v>-0.48356440000000001</v>
      </c>
      <c r="CC2270">
        <v>-12.967180000000001</v>
      </c>
      <c r="CD2270">
        <v>20.334070000000001</v>
      </c>
      <c r="CE2270">
        <v>-4.082732</v>
      </c>
      <c r="CF2270">
        <v>-28.487490000000001</v>
      </c>
      <c r="CG2270">
        <v>-60.273380000000003</v>
      </c>
      <c r="CH2270">
        <v>-67.630700000000004</v>
      </c>
      <c r="CI2270">
        <v>-91.010189999999994</v>
      </c>
      <c r="CJ2270">
        <v>-100.6148</v>
      </c>
      <c r="CK2270">
        <v>316.47829999999999</v>
      </c>
      <c r="CL2270">
        <v>-80.84751</v>
      </c>
      <c r="CM2270">
        <v>-193.05950000000001</v>
      </c>
      <c r="CN2270">
        <v>-63.89622</v>
      </c>
      <c r="CO2270">
        <v>-43.8825</v>
      </c>
      <c r="CP2270">
        <v>-21.93891</v>
      </c>
      <c r="CQ2270">
        <v>106.3601</v>
      </c>
      <c r="CR2270">
        <v>70.174220000000005</v>
      </c>
      <c r="CS2270">
        <v>51.167180000000002</v>
      </c>
      <c r="CT2270">
        <v>70.293139999999994</v>
      </c>
      <c r="CU2270">
        <v>30.305230000000002</v>
      </c>
      <c r="CV2270">
        <v>56.047600000000003</v>
      </c>
      <c r="CW2270">
        <v>509.97570000000002</v>
      </c>
      <c r="CX2270">
        <v>254.38480000000001</v>
      </c>
      <c r="CY2270">
        <v>322.05930000000001</v>
      </c>
      <c r="CZ2270">
        <v>226.72319999999999</v>
      </c>
      <c r="DA2270">
        <v>309.8655</v>
      </c>
      <c r="DB2270">
        <v>123.6448</v>
      </c>
      <c r="DC2270">
        <v>128.15950000000001</v>
      </c>
      <c r="DD2270">
        <v>94.840590000000006</v>
      </c>
      <c r="DE2270">
        <v>87.830029999999994</v>
      </c>
      <c r="DF2270">
        <v>70.566029999999998</v>
      </c>
      <c r="DG2270">
        <v>55.238509999999998</v>
      </c>
      <c r="DH2270">
        <v>70.063760000000002</v>
      </c>
      <c r="DI2270">
        <v>61.647089999999999</v>
      </c>
      <c r="DJ2270">
        <v>274.41739999999999</v>
      </c>
      <c r="DK2270">
        <v>812.88900000000001</v>
      </c>
      <c r="DL2270">
        <v>260.16609999999997</v>
      </c>
      <c r="DM2270">
        <v>36.736579999999996</v>
      </c>
      <c r="DN2270">
        <v>19.085889999999999</v>
      </c>
      <c r="DO2270">
        <v>19</v>
      </c>
      <c r="DP2270">
        <v>19</v>
      </c>
    </row>
    <row r="2271" spans="1:120" hidden="1" x14ac:dyDescent="0.25">
      <c r="A2271" t="str">
        <f t="shared" si="35"/>
        <v>sublap_id-SLAP_PGZP_Elect DA 1-4 (1PM-9PM)_44448_19-19</v>
      </c>
      <c r="B2271" t="s">
        <v>62</v>
      </c>
      <c r="C2271" t="s">
        <v>283</v>
      </c>
      <c r="D2271" t="s">
        <v>61</v>
      </c>
      <c r="E2271" t="s">
        <v>284</v>
      </c>
      <c r="F2271" t="s">
        <v>61</v>
      </c>
      <c r="G2271" t="s">
        <v>61</v>
      </c>
      <c r="H2271" t="s">
        <v>61</v>
      </c>
      <c r="I2271" t="s">
        <v>61</v>
      </c>
      <c r="J2271" t="s">
        <v>61</v>
      </c>
      <c r="K2271" t="s">
        <v>203</v>
      </c>
      <c r="L2271" s="18">
        <v>44448</v>
      </c>
      <c r="M2271">
        <v>19</v>
      </c>
      <c r="N2271">
        <v>19</v>
      </c>
      <c r="O2271" t="s">
        <v>258</v>
      </c>
      <c r="P2271">
        <v>45</v>
      </c>
      <c r="Q2271">
        <v>39</v>
      </c>
      <c r="R2271">
        <v>0</v>
      </c>
      <c r="S2271">
        <v>0</v>
      </c>
      <c r="T2271">
        <v>0</v>
      </c>
      <c r="U2271">
        <v>1</v>
      </c>
      <c r="V2271">
        <v>1</v>
      </c>
      <c r="W2271">
        <v>3754.4965000000002</v>
      </c>
      <c r="X2271">
        <v>3503.2073</v>
      </c>
      <c r="Y2271">
        <v>3504.7141999999999</v>
      </c>
      <c r="Z2271">
        <v>3488.1415000000002</v>
      </c>
      <c r="AA2271">
        <v>3496.9985000000001</v>
      </c>
      <c r="AB2271">
        <v>3521.7808</v>
      </c>
      <c r="AC2271">
        <v>3607.9477000000002</v>
      </c>
      <c r="AD2271">
        <v>3475.3834999999999</v>
      </c>
      <c r="AE2271">
        <v>3660.5608000000002</v>
      </c>
      <c r="AF2271">
        <v>3622.0904</v>
      </c>
      <c r="AG2271">
        <v>3522.7350000000001</v>
      </c>
      <c r="AH2271">
        <v>3549.9414999999999</v>
      </c>
      <c r="AI2271">
        <v>3722.4391999999998</v>
      </c>
      <c r="AJ2271">
        <v>3773.8523</v>
      </c>
      <c r="AK2271">
        <v>3801.2919000000002</v>
      </c>
      <c r="AL2271">
        <v>3795.4753999999998</v>
      </c>
      <c r="AM2271">
        <v>3843.4038</v>
      </c>
      <c r="AN2271">
        <v>2714.6642000000002</v>
      </c>
      <c r="AO2271">
        <v>915.23653999999999</v>
      </c>
      <c r="AP2271">
        <v>2330.1104</v>
      </c>
      <c r="AQ2271">
        <v>3334.0223000000001</v>
      </c>
      <c r="AR2271">
        <v>3404.6134999999999</v>
      </c>
      <c r="AS2271">
        <v>3308.5558000000001</v>
      </c>
      <c r="AT2271">
        <v>3275.2881000000002</v>
      </c>
      <c r="AU2271">
        <v>74.846153999999999</v>
      </c>
      <c r="AV2271">
        <v>72</v>
      </c>
      <c r="AW2271">
        <v>70.923077000000006</v>
      </c>
      <c r="AX2271">
        <v>70</v>
      </c>
      <c r="AY2271">
        <v>69</v>
      </c>
      <c r="AZ2271">
        <v>67.730768999999995</v>
      </c>
      <c r="BA2271">
        <v>66.846153999999999</v>
      </c>
      <c r="BB2271">
        <v>67.230768999999995</v>
      </c>
      <c r="BC2271">
        <v>70</v>
      </c>
      <c r="BD2271">
        <v>73.461538000000004</v>
      </c>
      <c r="BE2271">
        <v>78.769231000000005</v>
      </c>
      <c r="BF2271">
        <v>84.038461999999996</v>
      </c>
      <c r="BG2271">
        <v>89.884614999999997</v>
      </c>
      <c r="BH2271">
        <v>91.346153999999999</v>
      </c>
      <c r="BI2271">
        <v>91.807692000000003</v>
      </c>
      <c r="BJ2271">
        <v>90.692307999999997</v>
      </c>
      <c r="BK2271">
        <v>90.230768999999995</v>
      </c>
      <c r="BL2271">
        <v>90.153846000000001</v>
      </c>
      <c r="BM2271">
        <v>88.153846000000001</v>
      </c>
      <c r="BN2271">
        <v>85.5</v>
      </c>
      <c r="BO2271">
        <v>82.423077000000006</v>
      </c>
      <c r="BP2271">
        <v>79.961538000000004</v>
      </c>
      <c r="BQ2271">
        <v>77.884614999999997</v>
      </c>
      <c r="BR2271">
        <v>76.307692000000003</v>
      </c>
      <c r="BS2271">
        <v>-401.22800000000001</v>
      </c>
      <c r="BT2271">
        <v>-63.170200000000001</v>
      </c>
      <c r="BU2271">
        <v>-62.793950000000002</v>
      </c>
      <c r="BV2271">
        <v>-49.881999999999998</v>
      </c>
      <c r="BW2271">
        <v>-21.094480000000001</v>
      </c>
      <c r="BX2271">
        <v>-30.531739999999999</v>
      </c>
      <c r="BY2271">
        <v>-27.612179999999999</v>
      </c>
      <c r="BZ2271">
        <v>144.3278</v>
      </c>
      <c r="CA2271">
        <v>-17.06306</v>
      </c>
      <c r="CB2271">
        <v>-45.528390000000002</v>
      </c>
      <c r="CC2271">
        <v>60.924140000000001</v>
      </c>
      <c r="CD2271">
        <v>46.553420000000003</v>
      </c>
      <c r="CE2271">
        <v>-71.246160000000003</v>
      </c>
      <c r="CF2271">
        <v>-49.271740000000001</v>
      </c>
      <c r="CG2271">
        <v>-100.3835</v>
      </c>
      <c r="CH2271">
        <v>-106.07550000000001</v>
      </c>
      <c r="CI2271">
        <v>-139.92189999999999</v>
      </c>
      <c r="CJ2271">
        <v>1116.441</v>
      </c>
      <c r="CK2271">
        <v>3054.0149999999999</v>
      </c>
      <c r="CL2271">
        <v>1597.1210000000001</v>
      </c>
      <c r="CM2271">
        <v>399.61090000000002</v>
      </c>
      <c r="CN2271">
        <v>89.244990000000001</v>
      </c>
      <c r="CO2271">
        <v>30.102329999999998</v>
      </c>
      <c r="CP2271">
        <v>-5.131793</v>
      </c>
      <c r="CQ2271">
        <v>5366.77</v>
      </c>
      <c r="CR2271">
        <v>821.46939999999995</v>
      </c>
      <c r="CS2271">
        <v>770.80960000000005</v>
      </c>
      <c r="CT2271">
        <v>728.32820000000004</v>
      </c>
      <c r="CU2271">
        <v>801.32740000000001</v>
      </c>
      <c r="CV2271">
        <v>755.8098</v>
      </c>
      <c r="CW2271">
        <v>437.28660000000002</v>
      </c>
      <c r="CX2271">
        <v>557.55550000000005</v>
      </c>
      <c r="CY2271">
        <v>1031.6389999999999</v>
      </c>
      <c r="CZ2271">
        <v>1398.75</v>
      </c>
      <c r="DA2271">
        <v>2061.6550000000002</v>
      </c>
      <c r="DB2271">
        <v>2867.42</v>
      </c>
      <c r="DC2271">
        <v>3222.73</v>
      </c>
      <c r="DD2271">
        <v>3129.83</v>
      </c>
      <c r="DE2271">
        <v>3518.1350000000002</v>
      </c>
      <c r="DF2271">
        <v>3825.5309999999999</v>
      </c>
      <c r="DG2271">
        <v>3933.5349999999999</v>
      </c>
      <c r="DH2271">
        <v>4436.5360000000001</v>
      </c>
      <c r="DI2271">
        <v>4558.9520000000002</v>
      </c>
      <c r="DJ2271">
        <v>4464.5159999999996</v>
      </c>
      <c r="DK2271">
        <v>4993.7309999999998</v>
      </c>
      <c r="DL2271">
        <v>5240.5929999999998</v>
      </c>
      <c r="DM2271">
        <v>4848.732</v>
      </c>
      <c r="DN2271">
        <v>4862.5640000000003</v>
      </c>
      <c r="DO2271">
        <v>19</v>
      </c>
      <c r="DP2271">
        <v>19</v>
      </c>
    </row>
    <row r="2272" spans="1:120" hidden="1" x14ac:dyDescent="0.25">
      <c r="A2272" t="str">
        <f t="shared" si="35"/>
        <v>LCA-Stockton_Elect DA 1-4 (1PM-9PM)_44448_19-19</v>
      </c>
      <c r="B2272" t="s">
        <v>62</v>
      </c>
      <c r="C2272" t="s">
        <v>213</v>
      </c>
      <c r="D2272" t="s">
        <v>39</v>
      </c>
      <c r="E2272" t="s">
        <v>61</v>
      </c>
      <c r="F2272" t="s">
        <v>61</v>
      </c>
      <c r="G2272" t="s">
        <v>61</v>
      </c>
      <c r="H2272" t="s">
        <v>61</v>
      </c>
      <c r="I2272" t="s">
        <v>61</v>
      </c>
      <c r="J2272" t="s">
        <v>61</v>
      </c>
      <c r="K2272" t="s">
        <v>203</v>
      </c>
      <c r="L2272" s="18">
        <v>44448</v>
      </c>
      <c r="M2272">
        <v>19</v>
      </c>
      <c r="N2272">
        <v>19</v>
      </c>
      <c r="O2272" t="s">
        <v>258</v>
      </c>
      <c r="P2272">
        <v>35</v>
      </c>
      <c r="Q2272">
        <v>34</v>
      </c>
      <c r="R2272">
        <v>0</v>
      </c>
      <c r="S2272">
        <v>0</v>
      </c>
      <c r="T2272">
        <v>0</v>
      </c>
      <c r="U2272">
        <v>1</v>
      </c>
      <c r="V2272">
        <v>1</v>
      </c>
      <c r="W2272">
        <v>1066.6400000000001</v>
      </c>
      <c r="X2272">
        <v>1039.5587</v>
      </c>
      <c r="Y2272">
        <v>1043.6310000000001</v>
      </c>
      <c r="Z2272">
        <v>1020.2459</v>
      </c>
      <c r="AA2272">
        <v>1096.5047</v>
      </c>
      <c r="AB2272">
        <v>1332.2811999999999</v>
      </c>
      <c r="AC2272">
        <v>1554.8359</v>
      </c>
      <c r="AD2272">
        <v>1946.3190999999999</v>
      </c>
      <c r="AE2272">
        <v>2226.5115999999998</v>
      </c>
      <c r="AF2272">
        <v>2061.8375999999998</v>
      </c>
      <c r="AG2272">
        <v>2138.9674</v>
      </c>
      <c r="AH2272">
        <v>2447.7743999999998</v>
      </c>
      <c r="AI2272">
        <v>2570.1313</v>
      </c>
      <c r="AJ2272">
        <v>2570.0140000000001</v>
      </c>
      <c r="AK2272">
        <v>2644.7251000000001</v>
      </c>
      <c r="AL2272">
        <v>2606.0115000000001</v>
      </c>
      <c r="AM2272">
        <v>2661.6624999999999</v>
      </c>
      <c r="AN2272">
        <v>2461.7393999999999</v>
      </c>
      <c r="AO2272">
        <v>2195.5695999999998</v>
      </c>
      <c r="AP2272">
        <v>2365.5974999999999</v>
      </c>
      <c r="AQ2272">
        <v>1855.4014999999999</v>
      </c>
      <c r="AR2272">
        <v>1484.4395999999999</v>
      </c>
      <c r="AS2272">
        <v>1241.5528999999999</v>
      </c>
      <c r="AT2272">
        <v>1239.7525000000001</v>
      </c>
      <c r="AU2272">
        <v>78.470588000000006</v>
      </c>
      <c r="AV2272">
        <v>77.882352999999995</v>
      </c>
      <c r="AW2272">
        <v>76.294117999999997</v>
      </c>
      <c r="AX2272">
        <v>74.882352999999995</v>
      </c>
      <c r="AY2272">
        <v>74.882352999999995</v>
      </c>
      <c r="AZ2272">
        <v>73.558824000000001</v>
      </c>
      <c r="BA2272">
        <v>72.235293999999996</v>
      </c>
      <c r="BB2272">
        <v>72.235293999999996</v>
      </c>
      <c r="BC2272">
        <v>72.588234999999997</v>
      </c>
      <c r="BD2272">
        <v>77.088234999999997</v>
      </c>
      <c r="BE2272">
        <v>82.911765000000003</v>
      </c>
      <c r="BF2272">
        <v>87.5</v>
      </c>
      <c r="BG2272">
        <v>91.323528999999994</v>
      </c>
      <c r="BH2272">
        <v>93.235293999999996</v>
      </c>
      <c r="BI2272">
        <v>95.529411999999994</v>
      </c>
      <c r="BJ2272">
        <v>96.676471000000006</v>
      </c>
      <c r="BK2272">
        <v>95.088234999999997</v>
      </c>
      <c r="BL2272">
        <v>92.264706000000004</v>
      </c>
      <c r="BM2272">
        <v>89.588234999999997</v>
      </c>
      <c r="BN2272">
        <v>85.588234999999997</v>
      </c>
      <c r="BO2272">
        <v>81.852941000000001</v>
      </c>
      <c r="BP2272">
        <v>79.205882000000003</v>
      </c>
      <c r="BQ2272">
        <v>77.882352999999995</v>
      </c>
      <c r="BR2272">
        <v>76.882352999999995</v>
      </c>
      <c r="BS2272">
        <v>179.68090000000001</v>
      </c>
      <c r="BT2272">
        <v>229.49340000000001</v>
      </c>
      <c r="BU2272">
        <v>201.4881</v>
      </c>
      <c r="BV2272">
        <v>171.34450000000001</v>
      </c>
      <c r="BW2272">
        <v>149.09010000000001</v>
      </c>
      <c r="BX2272">
        <v>65.16628</v>
      </c>
      <c r="BY2272">
        <v>3.2731599999999998</v>
      </c>
      <c r="BZ2272">
        <v>-137.2159</v>
      </c>
      <c r="CA2272">
        <v>-195.75129999999999</v>
      </c>
      <c r="CB2272">
        <v>29.049330000000001</v>
      </c>
      <c r="CC2272">
        <v>24.288319999999999</v>
      </c>
      <c r="CD2272">
        <v>2.813364</v>
      </c>
      <c r="CE2272">
        <v>9.7847919999999995</v>
      </c>
      <c r="CF2272">
        <v>47.565300000000001</v>
      </c>
      <c r="CG2272">
        <v>38.805070000000001</v>
      </c>
      <c r="CH2272">
        <v>86.026340000000005</v>
      </c>
      <c r="CI2272">
        <v>74.502170000000007</v>
      </c>
      <c r="CJ2272">
        <v>202.42189999999999</v>
      </c>
      <c r="CK2272">
        <v>406.4117</v>
      </c>
      <c r="CL2272">
        <v>156.7818</v>
      </c>
      <c r="CM2272">
        <v>216.8322</v>
      </c>
      <c r="CN2272">
        <v>163.42959999999999</v>
      </c>
      <c r="CO2272">
        <v>122.127</v>
      </c>
      <c r="CP2272">
        <v>9.4011940000000003</v>
      </c>
      <c r="CQ2272">
        <v>1508.8119999999999</v>
      </c>
      <c r="CR2272">
        <v>1005.879</v>
      </c>
      <c r="CS2272">
        <v>1180.3869999999999</v>
      </c>
      <c r="CT2272">
        <v>1218.903</v>
      </c>
      <c r="CU2272">
        <v>1344.7660000000001</v>
      </c>
      <c r="CV2272">
        <v>637.39689999999996</v>
      </c>
      <c r="CW2272">
        <v>630.77800000000002</v>
      </c>
      <c r="CX2272">
        <v>1126.883</v>
      </c>
      <c r="CY2272">
        <v>763.1653</v>
      </c>
      <c r="CZ2272">
        <v>658.25580000000002</v>
      </c>
      <c r="DA2272">
        <v>1061.4949999999999</v>
      </c>
      <c r="DB2272">
        <v>814.54579999999999</v>
      </c>
      <c r="DC2272">
        <v>1144.124</v>
      </c>
      <c r="DD2272">
        <v>1736.7719999999999</v>
      </c>
      <c r="DE2272">
        <v>1363.607</v>
      </c>
      <c r="DF2272">
        <v>1189.9549999999999</v>
      </c>
      <c r="DG2272">
        <v>1237.8030000000001</v>
      </c>
      <c r="DH2272">
        <v>1451.116</v>
      </c>
      <c r="DI2272">
        <v>1433.1949999999999</v>
      </c>
      <c r="DJ2272">
        <v>1682.57</v>
      </c>
      <c r="DK2272">
        <v>1881.1130000000001</v>
      </c>
      <c r="DL2272">
        <v>1216.184</v>
      </c>
      <c r="DM2272">
        <v>1366.0909999999999</v>
      </c>
      <c r="DN2272">
        <v>1684.847</v>
      </c>
      <c r="DO2272">
        <v>19</v>
      </c>
      <c r="DP2272">
        <v>19</v>
      </c>
    </row>
    <row r="2273" spans="1:120" hidden="1" x14ac:dyDescent="0.25">
      <c r="A2273" t="str">
        <f t="shared" si="35"/>
        <v>LCA-Northern Coast_Elect DA 1-4 (1PM-9PM)_44448_19-19</v>
      </c>
      <c r="B2273" t="s">
        <v>62</v>
      </c>
      <c r="C2273" t="s">
        <v>222</v>
      </c>
      <c r="D2273" t="s">
        <v>104</v>
      </c>
      <c r="E2273" t="s">
        <v>61</v>
      </c>
      <c r="F2273" t="s">
        <v>61</v>
      </c>
      <c r="G2273" t="s">
        <v>61</v>
      </c>
      <c r="H2273" t="s">
        <v>61</v>
      </c>
      <c r="I2273" t="s">
        <v>61</v>
      </c>
      <c r="J2273" t="s">
        <v>61</v>
      </c>
      <c r="K2273" t="s">
        <v>203</v>
      </c>
      <c r="L2273" s="18">
        <v>44448</v>
      </c>
      <c r="M2273">
        <v>19</v>
      </c>
      <c r="N2273">
        <v>19</v>
      </c>
      <c r="O2273" t="s">
        <v>258</v>
      </c>
      <c r="P2273">
        <v>34</v>
      </c>
      <c r="Q2273">
        <v>34</v>
      </c>
      <c r="R2273">
        <v>0</v>
      </c>
      <c r="S2273">
        <v>0</v>
      </c>
      <c r="T2273">
        <v>0</v>
      </c>
      <c r="U2273">
        <v>1</v>
      </c>
      <c r="V2273">
        <v>1</v>
      </c>
      <c r="W2273">
        <v>1926.4884999999999</v>
      </c>
      <c r="X2273">
        <v>1978.1614999999999</v>
      </c>
      <c r="Y2273">
        <v>1948.4835</v>
      </c>
      <c r="Z2273">
        <v>1782.8164999999999</v>
      </c>
      <c r="AA2273">
        <v>1636.1095</v>
      </c>
      <c r="AB2273">
        <v>1709.3015</v>
      </c>
      <c r="AC2273">
        <v>2339.7910000000002</v>
      </c>
      <c r="AD2273">
        <v>2536.5500000000002</v>
      </c>
      <c r="AE2273">
        <v>2891.6965</v>
      </c>
      <c r="AF2273">
        <v>2912.7640000000001</v>
      </c>
      <c r="AG2273">
        <v>3197.4865</v>
      </c>
      <c r="AH2273">
        <v>3504.1239999999998</v>
      </c>
      <c r="AI2273">
        <v>3759.0160000000001</v>
      </c>
      <c r="AJ2273">
        <v>3790.7885000000001</v>
      </c>
      <c r="AK2273">
        <v>3908.4605000000001</v>
      </c>
      <c r="AL2273">
        <v>3734.6455000000001</v>
      </c>
      <c r="AM2273">
        <v>3819.172</v>
      </c>
      <c r="AN2273">
        <v>3754.8114999999998</v>
      </c>
      <c r="AO2273">
        <v>2011.299</v>
      </c>
      <c r="AP2273">
        <v>2781.5439999999999</v>
      </c>
      <c r="AQ2273">
        <v>2448.0210000000002</v>
      </c>
      <c r="AR2273">
        <v>2060.6289999999999</v>
      </c>
      <c r="AS2273">
        <v>1978.5029999999999</v>
      </c>
      <c r="AT2273">
        <v>1926.8215</v>
      </c>
      <c r="AU2273">
        <v>61.735294000000003</v>
      </c>
      <c r="AV2273">
        <v>61.441175999999999</v>
      </c>
      <c r="AW2273">
        <v>60.441175999999999</v>
      </c>
      <c r="AX2273">
        <v>59.794117999999997</v>
      </c>
      <c r="AY2273">
        <v>58.794117999999997</v>
      </c>
      <c r="AZ2273">
        <v>57.794117999999997</v>
      </c>
      <c r="BA2273">
        <v>57.441175999999999</v>
      </c>
      <c r="BB2273">
        <v>57.676470999999999</v>
      </c>
      <c r="BC2273">
        <v>59.117646999999998</v>
      </c>
      <c r="BD2273">
        <v>61.764705999999997</v>
      </c>
      <c r="BE2273">
        <v>65.205882000000003</v>
      </c>
      <c r="BF2273">
        <v>71.205882000000003</v>
      </c>
      <c r="BG2273">
        <v>76.529411999999994</v>
      </c>
      <c r="BH2273">
        <v>81.911765000000003</v>
      </c>
      <c r="BI2273">
        <v>84.794117999999997</v>
      </c>
      <c r="BJ2273">
        <v>83.411765000000003</v>
      </c>
      <c r="BK2273">
        <v>77.911765000000003</v>
      </c>
      <c r="BL2273">
        <v>72.852941000000001</v>
      </c>
      <c r="BM2273">
        <v>70.352941000000001</v>
      </c>
      <c r="BN2273">
        <v>68.264706000000004</v>
      </c>
      <c r="BO2273">
        <v>65.617647000000005</v>
      </c>
      <c r="BP2273">
        <v>63.117646999999998</v>
      </c>
      <c r="BQ2273">
        <v>62.323529000000001</v>
      </c>
      <c r="BR2273">
        <v>62.029412000000001</v>
      </c>
      <c r="BS2273">
        <v>4.627656</v>
      </c>
      <c r="BT2273">
        <v>-139.7689</v>
      </c>
      <c r="BU2273">
        <v>-306.60930000000002</v>
      </c>
      <c r="BV2273">
        <v>-221.90899999999999</v>
      </c>
      <c r="BW2273">
        <v>-63.271140000000003</v>
      </c>
      <c r="BX2273">
        <v>113.3796</v>
      </c>
      <c r="BY2273">
        <v>-11.655889999999999</v>
      </c>
      <c r="BZ2273">
        <v>87.341660000000005</v>
      </c>
      <c r="CA2273">
        <v>-105.42789999999999</v>
      </c>
      <c r="CB2273">
        <v>-54.52599</v>
      </c>
      <c r="CC2273">
        <v>-175.85679999999999</v>
      </c>
      <c r="CD2273">
        <v>-157.83000000000001</v>
      </c>
      <c r="CE2273">
        <v>-206.54499999999999</v>
      </c>
      <c r="CF2273">
        <v>-101.8738</v>
      </c>
      <c r="CG2273">
        <v>-114.2397</v>
      </c>
      <c r="CH2273">
        <v>-69.894850000000005</v>
      </c>
      <c r="CI2273">
        <v>-243.96950000000001</v>
      </c>
      <c r="CJ2273">
        <v>-148.31280000000001</v>
      </c>
      <c r="CK2273">
        <v>1544.556</v>
      </c>
      <c r="CL2273">
        <v>492.62380000000002</v>
      </c>
      <c r="CM2273">
        <v>182.84379999999999</v>
      </c>
      <c r="CN2273">
        <v>58.320250000000001</v>
      </c>
      <c r="CO2273">
        <v>20.360279999999999</v>
      </c>
      <c r="CP2273">
        <v>23.456859999999999</v>
      </c>
      <c r="CQ2273">
        <v>1014.212</v>
      </c>
      <c r="CR2273">
        <v>1537.606</v>
      </c>
      <c r="CS2273">
        <v>1748.558</v>
      </c>
      <c r="CT2273">
        <v>1138.403</v>
      </c>
      <c r="CU2273">
        <v>569.39059999999995</v>
      </c>
      <c r="CV2273">
        <v>233.12440000000001</v>
      </c>
      <c r="CW2273">
        <v>400.49040000000002</v>
      </c>
      <c r="CX2273">
        <v>163.59129999999999</v>
      </c>
      <c r="CY2273">
        <v>587.60680000000002</v>
      </c>
      <c r="CZ2273">
        <v>445.3777</v>
      </c>
      <c r="DA2273">
        <v>577.60770000000002</v>
      </c>
      <c r="DB2273">
        <v>645.21029999999996</v>
      </c>
      <c r="DC2273">
        <v>848.50440000000003</v>
      </c>
      <c r="DD2273">
        <v>911.04049999999995</v>
      </c>
      <c r="DE2273">
        <v>737.8297</v>
      </c>
      <c r="DF2273">
        <v>882.32399999999996</v>
      </c>
      <c r="DG2273">
        <v>1312.885</v>
      </c>
      <c r="DH2273">
        <v>1255.5329999999999</v>
      </c>
      <c r="DI2273">
        <v>1079.6030000000001</v>
      </c>
      <c r="DJ2273">
        <v>1685.5809999999999</v>
      </c>
      <c r="DK2273">
        <v>1684.5139999999999</v>
      </c>
      <c r="DL2273">
        <v>1093.575</v>
      </c>
      <c r="DM2273">
        <v>590.1979</v>
      </c>
      <c r="DN2273">
        <v>457.02530000000002</v>
      </c>
      <c r="DO2273">
        <v>19</v>
      </c>
      <c r="DP2273">
        <v>19</v>
      </c>
    </row>
    <row r="2274" spans="1:120" hidden="1" x14ac:dyDescent="0.25">
      <c r="A2274" t="str">
        <f t="shared" si="35"/>
        <v>LCA-Greater Fresno Area_Elect DA 1-4 (1PM-9PM)_44448_19-19</v>
      </c>
      <c r="B2274" t="s">
        <v>62</v>
      </c>
      <c r="C2274" t="s">
        <v>224</v>
      </c>
      <c r="D2274" t="s">
        <v>182</v>
      </c>
      <c r="E2274" t="s">
        <v>61</v>
      </c>
      <c r="F2274" t="s">
        <v>61</v>
      </c>
      <c r="G2274" t="s">
        <v>61</v>
      </c>
      <c r="H2274" t="s">
        <v>61</v>
      </c>
      <c r="I2274" t="s">
        <v>61</v>
      </c>
      <c r="J2274" t="s">
        <v>61</v>
      </c>
      <c r="K2274" t="s">
        <v>203</v>
      </c>
      <c r="L2274" s="18">
        <v>44448</v>
      </c>
      <c r="M2274">
        <v>19</v>
      </c>
      <c r="N2274">
        <v>19</v>
      </c>
      <c r="O2274" t="s">
        <v>258</v>
      </c>
      <c r="P2274">
        <v>90</v>
      </c>
      <c r="Q2274">
        <v>89</v>
      </c>
      <c r="R2274">
        <v>0</v>
      </c>
      <c r="S2274">
        <v>0</v>
      </c>
      <c r="T2274">
        <v>0</v>
      </c>
      <c r="U2274">
        <v>1</v>
      </c>
      <c r="V2274">
        <v>1</v>
      </c>
      <c r="W2274">
        <v>2920.4884000000002</v>
      </c>
      <c r="X2274">
        <v>2771.3816000000002</v>
      </c>
      <c r="Y2274">
        <v>2726.4407999999999</v>
      </c>
      <c r="Z2274">
        <v>2719.5358999999999</v>
      </c>
      <c r="AA2274">
        <v>2684.7719999999999</v>
      </c>
      <c r="AB2274">
        <v>2869.3011000000001</v>
      </c>
      <c r="AC2274">
        <v>3072.2966000000001</v>
      </c>
      <c r="AD2274">
        <v>3825.0828999999999</v>
      </c>
      <c r="AE2274">
        <v>4671.4096</v>
      </c>
      <c r="AF2274">
        <v>5123.7298000000001</v>
      </c>
      <c r="AG2274">
        <v>5465.1701000000003</v>
      </c>
      <c r="AH2274">
        <v>5731.5752000000002</v>
      </c>
      <c r="AI2274">
        <v>5932.1922000000004</v>
      </c>
      <c r="AJ2274">
        <v>6072.5078000000003</v>
      </c>
      <c r="AK2274">
        <v>6238.2221</v>
      </c>
      <c r="AL2274">
        <v>6372.3766999999998</v>
      </c>
      <c r="AM2274">
        <v>6445.2331999999997</v>
      </c>
      <c r="AN2274">
        <v>5266.9288999999999</v>
      </c>
      <c r="AO2274">
        <v>4310.4492</v>
      </c>
      <c r="AP2274">
        <v>5281.8645999999999</v>
      </c>
      <c r="AQ2274">
        <v>5529.7177000000001</v>
      </c>
      <c r="AR2274">
        <v>4307.9858000000004</v>
      </c>
      <c r="AS2274">
        <v>3469.5443</v>
      </c>
      <c r="AT2274">
        <v>3080.8344999999999</v>
      </c>
      <c r="AU2274">
        <v>87.151685000000001</v>
      </c>
      <c r="AV2274">
        <v>83.876403999999994</v>
      </c>
      <c r="AW2274">
        <v>81.904494</v>
      </c>
      <c r="AX2274">
        <v>80.876403999999994</v>
      </c>
      <c r="AY2274">
        <v>78.112359999999995</v>
      </c>
      <c r="AZ2274">
        <v>76.174156999999994</v>
      </c>
      <c r="BA2274">
        <v>75.157302999999999</v>
      </c>
      <c r="BB2274">
        <v>74.696629000000001</v>
      </c>
      <c r="BC2274">
        <v>77.044944000000001</v>
      </c>
      <c r="BD2274">
        <v>81.084270000000004</v>
      </c>
      <c r="BE2274">
        <v>87.983146000000005</v>
      </c>
      <c r="BF2274">
        <v>92.494382000000002</v>
      </c>
      <c r="BG2274">
        <v>96.932584000000006</v>
      </c>
      <c r="BH2274">
        <v>99.842697000000001</v>
      </c>
      <c r="BI2274">
        <v>102.29213</v>
      </c>
      <c r="BJ2274">
        <v>103.74719</v>
      </c>
      <c r="BK2274">
        <v>104.53933000000001</v>
      </c>
      <c r="BL2274">
        <v>104.78652</v>
      </c>
      <c r="BM2274">
        <v>104.10674</v>
      </c>
      <c r="BN2274">
        <v>101.48876</v>
      </c>
      <c r="BO2274">
        <v>98.443820000000002</v>
      </c>
      <c r="BP2274">
        <v>94.106741999999997</v>
      </c>
      <c r="BQ2274">
        <v>90.786517000000003</v>
      </c>
      <c r="BR2274">
        <v>87.943820000000002</v>
      </c>
      <c r="BS2274">
        <v>-401.74009999999998</v>
      </c>
      <c r="BT2274">
        <v>63.392209999999999</v>
      </c>
      <c r="BU2274">
        <v>72.117769999999993</v>
      </c>
      <c r="BV2274">
        <v>44.122059999999998</v>
      </c>
      <c r="BW2274">
        <v>81.275899999999993</v>
      </c>
      <c r="BX2274">
        <v>82.795339999999996</v>
      </c>
      <c r="BY2274">
        <v>115.5707</v>
      </c>
      <c r="BZ2274">
        <v>-45.813330000000001</v>
      </c>
      <c r="CA2274">
        <v>-151.76400000000001</v>
      </c>
      <c r="CB2274">
        <v>-172.1283</v>
      </c>
      <c r="CC2274">
        <v>-127.2358</v>
      </c>
      <c r="CD2274">
        <v>-100.6306</v>
      </c>
      <c r="CE2274">
        <v>-28.218879999999999</v>
      </c>
      <c r="CF2274">
        <v>-24.881250000000001</v>
      </c>
      <c r="CG2274">
        <v>-37.53246</v>
      </c>
      <c r="CH2274">
        <v>-132.32730000000001</v>
      </c>
      <c r="CI2274">
        <v>-183.54689999999999</v>
      </c>
      <c r="CJ2274">
        <v>944.3288</v>
      </c>
      <c r="CK2274">
        <v>1709.845</v>
      </c>
      <c r="CL2274">
        <v>531.45680000000004</v>
      </c>
      <c r="CM2274">
        <v>-102.2264</v>
      </c>
      <c r="CN2274">
        <v>-104.1199</v>
      </c>
      <c r="CO2274">
        <v>-205.74809999999999</v>
      </c>
      <c r="CP2274">
        <v>-168.1156</v>
      </c>
      <c r="CQ2274">
        <v>5354.107</v>
      </c>
      <c r="CR2274">
        <v>646.9529</v>
      </c>
      <c r="CS2274">
        <v>609.83489999999995</v>
      </c>
      <c r="CT2274">
        <v>548.8329</v>
      </c>
      <c r="CU2274">
        <v>557.7364</v>
      </c>
      <c r="CV2274">
        <v>846.82339999999999</v>
      </c>
      <c r="CW2274">
        <v>347.83600000000001</v>
      </c>
      <c r="CX2274">
        <v>593.23299999999995</v>
      </c>
      <c r="CY2274">
        <v>691.02179999999998</v>
      </c>
      <c r="CZ2274">
        <v>721.93209999999999</v>
      </c>
      <c r="DA2274">
        <v>1271.519</v>
      </c>
      <c r="DB2274">
        <v>1026.5329999999999</v>
      </c>
      <c r="DC2274">
        <v>1263.1010000000001</v>
      </c>
      <c r="DD2274">
        <v>1113.1379999999999</v>
      </c>
      <c r="DE2274">
        <v>1189.9459999999999</v>
      </c>
      <c r="DF2274">
        <v>1225.4590000000001</v>
      </c>
      <c r="DG2274">
        <v>1488.2850000000001</v>
      </c>
      <c r="DH2274">
        <v>1626.8240000000001</v>
      </c>
      <c r="DI2274">
        <v>1864.5319999999999</v>
      </c>
      <c r="DJ2274">
        <v>2823.3389999999999</v>
      </c>
      <c r="DK2274">
        <v>2732.7</v>
      </c>
      <c r="DL2274">
        <v>2836.1109999999999</v>
      </c>
      <c r="DM2274">
        <v>2995.2629999999999</v>
      </c>
      <c r="DN2274">
        <v>2824.9450000000002</v>
      </c>
      <c r="DO2274">
        <v>19</v>
      </c>
      <c r="DP2274">
        <v>19</v>
      </c>
    </row>
    <row r="2275" spans="1:120" hidden="1" x14ac:dyDescent="0.25">
      <c r="A2275" t="str">
        <f t="shared" si="35"/>
        <v>All_Elect DA 1-4 (1PM-9PM)_44448_19-19</v>
      </c>
      <c r="B2275" t="s">
        <v>62</v>
      </c>
      <c r="C2275" t="s">
        <v>61</v>
      </c>
      <c r="D2275" t="s">
        <v>61</v>
      </c>
      <c r="E2275" t="s">
        <v>61</v>
      </c>
      <c r="F2275" t="s">
        <v>61</v>
      </c>
      <c r="G2275" t="s">
        <v>61</v>
      </c>
      <c r="H2275" t="s">
        <v>61</v>
      </c>
      <c r="I2275" t="s">
        <v>61</v>
      </c>
      <c r="J2275" t="s">
        <v>61</v>
      </c>
      <c r="K2275" t="s">
        <v>203</v>
      </c>
      <c r="L2275" s="18">
        <v>44448</v>
      </c>
      <c r="M2275">
        <v>19</v>
      </c>
      <c r="N2275">
        <v>19</v>
      </c>
      <c r="O2275" t="s">
        <v>258</v>
      </c>
      <c r="P2275">
        <v>488</v>
      </c>
      <c r="Q2275">
        <v>476</v>
      </c>
      <c r="R2275">
        <v>0</v>
      </c>
      <c r="S2275">
        <v>0</v>
      </c>
      <c r="T2275">
        <v>0</v>
      </c>
      <c r="U2275">
        <v>1</v>
      </c>
      <c r="V2275">
        <v>1</v>
      </c>
      <c r="W2275">
        <v>18849.254000000001</v>
      </c>
      <c r="X2275">
        <v>18477.935000000001</v>
      </c>
      <c r="Y2275">
        <v>18388.445</v>
      </c>
      <c r="Z2275">
        <v>18160.828000000001</v>
      </c>
      <c r="AA2275">
        <v>18328.204000000002</v>
      </c>
      <c r="AB2275">
        <v>19748.297999999999</v>
      </c>
      <c r="AC2275">
        <v>22370.289000000001</v>
      </c>
      <c r="AD2275">
        <v>26043.002</v>
      </c>
      <c r="AE2275">
        <v>30241.501</v>
      </c>
      <c r="AF2275">
        <v>32388.525000000001</v>
      </c>
      <c r="AG2275">
        <v>35202.118999999999</v>
      </c>
      <c r="AH2275">
        <v>37769.864999999998</v>
      </c>
      <c r="AI2275">
        <v>39495.822</v>
      </c>
      <c r="AJ2275">
        <v>40607.381999999998</v>
      </c>
      <c r="AK2275">
        <v>41673.989000000001</v>
      </c>
      <c r="AL2275">
        <v>41770.065999999999</v>
      </c>
      <c r="AM2275">
        <v>42540.535000000003</v>
      </c>
      <c r="AN2275">
        <v>39754.703000000001</v>
      </c>
      <c r="AO2275">
        <v>31567.239000000001</v>
      </c>
      <c r="AP2275">
        <v>35134.311999999998</v>
      </c>
      <c r="AQ2275">
        <v>31956.741999999998</v>
      </c>
      <c r="AR2275">
        <v>25327.967000000001</v>
      </c>
      <c r="AS2275">
        <v>21249.501</v>
      </c>
      <c r="AT2275">
        <v>19331.719000000001</v>
      </c>
      <c r="AU2275">
        <v>73.006303000000003</v>
      </c>
      <c r="AV2275">
        <v>72.092437000000004</v>
      </c>
      <c r="AW2275">
        <v>70.726890999999995</v>
      </c>
      <c r="AX2275">
        <v>69.775210000000001</v>
      </c>
      <c r="AY2275">
        <v>68.706933000000006</v>
      </c>
      <c r="AZ2275">
        <v>67.758403000000001</v>
      </c>
      <c r="BA2275">
        <v>67.348738999999995</v>
      </c>
      <c r="BB2275">
        <v>67.170168000000004</v>
      </c>
      <c r="BC2275">
        <v>69.406513000000004</v>
      </c>
      <c r="BD2275">
        <v>73.088234999999997</v>
      </c>
      <c r="BE2275">
        <v>77.686975000000004</v>
      </c>
      <c r="BF2275">
        <v>81.435924</v>
      </c>
      <c r="BG2275">
        <v>85.297269</v>
      </c>
      <c r="BH2275">
        <v>87.667017000000001</v>
      </c>
      <c r="BI2275">
        <v>89.656513000000004</v>
      </c>
      <c r="BJ2275">
        <v>90.064076</v>
      </c>
      <c r="BK2275">
        <v>89.434873999999994</v>
      </c>
      <c r="BL2275">
        <v>87.811975000000004</v>
      </c>
      <c r="BM2275">
        <v>85.420168000000004</v>
      </c>
      <c r="BN2275">
        <v>81.968486999999996</v>
      </c>
      <c r="BO2275">
        <v>78.851890999999995</v>
      </c>
      <c r="BP2275">
        <v>76.287814999999995</v>
      </c>
      <c r="BQ2275">
        <v>74.455882000000003</v>
      </c>
      <c r="BR2275">
        <v>73.071428999999995</v>
      </c>
      <c r="BS2275">
        <v>-623.56629999999996</v>
      </c>
      <c r="BT2275">
        <v>132.3853</v>
      </c>
      <c r="BU2275">
        <v>-172.4212</v>
      </c>
      <c r="BV2275">
        <v>-59.513649999999998</v>
      </c>
      <c r="BW2275">
        <v>294.79680000000002</v>
      </c>
      <c r="BX2275">
        <v>386.71620000000001</v>
      </c>
      <c r="BY2275">
        <v>333.6952</v>
      </c>
      <c r="BZ2275">
        <v>-166.4666</v>
      </c>
      <c r="CA2275">
        <v>-861.97889999999995</v>
      </c>
      <c r="CB2275">
        <v>-542.08159999999998</v>
      </c>
      <c r="CC2275">
        <v>-929.60580000000004</v>
      </c>
      <c r="CD2275">
        <v>-1066.7560000000001</v>
      </c>
      <c r="CE2275">
        <v>-1190.088</v>
      </c>
      <c r="CF2275">
        <v>-1234.1579999999999</v>
      </c>
      <c r="CG2275">
        <v>-1337.1369999999999</v>
      </c>
      <c r="CH2275">
        <v>-1170.6320000000001</v>
      </c>
      <c r="CI2275">
        <v>-1614.789</v>
      </c>
      <c r="CJ2275">
        <v>1365.6769999999999</v>
      </c>
      <c r="CK2275">
        <v>9124.4459999999999</v>
      </c>
      <c r="CL2275">
        <v>2892.23</v>
      </c>
      <c r="CM2275">
        <v>636.35659999999996</v>
      </c>
      <c r="CN2275">
        <v>133.27930000000001</v>
      </c>
      <c r="CO2275">
        <v>-204.3381</v>
      </c>
      <c r="CP2275">
        <v>-200.5179</v>
      </c>
      <c r="CQ2275">
        <v>16911.099999999999</v>
      </c>
      <c r="CR2275">
        <v>7294.3069999999998</v>
      </c>
      <c r="CS2275">
        <v>6126.7060000000001</v>
      </c>
      <c r="CT2275">
        <v>4978.5640000000003</v>
      </c>
      <c r="CU2275">
        <v>4654.4790000000003</v>
      </c>
      <c r="CV2275">
        <v>4048.5940000000001</v>
      </c>
      <c r="CW2275">
        <v>3893.2849999999999</v>
      </c>
      <c r="CX2275">
        <v>4600.1819999999998</v>
      </c>
      <c r="CY2275">
        <v>5428.2719999999999</v>
      </c>
      <c r="CZ2275">
        <v>5976.2110000000002</v>
      </c>
      <c r="DA2275">
        <v>9967.39</v>
      </c>
      <c r="DB2275">
        <v>10666.87</v>
      </c>
      <c r="DC2275">
        <v>12586.89</v>
      </c>
      <c r="DD2275">
        <v>15177.08</v>
      </c>
      <c r="DE2275">
        <v>16843.5</v>
      </c>
      <c r="DF2275">
        <v>18804.599999999999</v>
      </c>
      <c r="DG2275">
        <v>22032.37</v>
      </c>
      <c r="DH2275">
        <v>23997.01</v>
      </c>
      <c r="DI2275">
        <v>26006.560000000001</v>
      </c>
      <c r="DJ2275">
        <v>29418.67</v>
      </c>
      <c r="DK2275">
        <v>31582.06</v>
      </c>
      <c r="DL2275">
        <v>26839.88</v>
      </c>
      <c r="DM2275">
        <v>19554.45</v>
      </c>
      <c r="DN2275">
        <v>16732.78</v>
      </c>
      <c r="DO2275">
        <v>19</v>
      </c>
      <c r="DP2275">
        <v>19</v>
      </c>
    </row>
    <row r="2276" spans="1:120" hidden="1" x14ac:dyDescent="0.25">
      <c r="A2276" t="str">
        <f t="shared" si="35"/>
        <v>sublap_id-SLAP_PGST_Elect DA 1-4 (1PM-9PM)_44448_19-19</v>
      </c>
      <c r="B2276" t="s">
        <v>62</v>
      </c>
      <c r="C2276" t="s">
        <v>285</v>
      </c>
      <c r="D2276" t="s">
        <v>61</v>
      </c>
      <c r="E2276" t="s">
        <v>286</v>
      </c>
      <c r="F2276" t="s">
        <v>61</v>
      </c>
      <c r="G2276" t="s">
        <v>61</v>
      </c>
      <c r="H2276" t="s">
        <v>61</v>
      </c>
      <c r="I2276" t="s">
        <v>61</v>
      </c>
      <c r="J2276" t="s">
        <v>61</v>
      </c>
      <c r="K2276" t="s">
        <v>203</v>
      </c>
      <c r="L2276" s="18">
        <v>44448</v>
      </c>
      <c r="M2276">
        <v>19</v>
      </c>
      <c r="N2276">
        <v>19</v>
      </c>
      <c r="O2276" t="s">
        <v>258</v>
      </c>
      <c r="P2276">
        <v>22</v>
      </c>
      <c r="Q2276">
        <v>21</v>
      </c>
      <c r="R2276">
        <v>0</v>
      </c>
      <c r="S2276">
        <v>1</v>
      </c>
      <c r="T2276">
        <v>0</v>
      </c>
      <c r="U2276">
        <v>1</v>
      </c>
      <c r="V2276">
        <v>1</v>
      </c>
      <c r="W2276">
        <v>571.02530000000002</v>
      </c>
      <c r="X2276">
        <v>591.73819000000003</v>
      </c>
      <c r="Y2276">
        <v>601.27781000000004</v>
      </c>
      <c r="Z2276">
        <v>578.25113999999996</v>
      </c>
      <c r="AA2276">
        <v>577.62048000000004</v>
      </c>
      <c r="AB2276">
        <v>733.65390000000002</v>
      </c>
      <c r="AC2276">
        <v>1055.8523</v>
      </c>
      <c r="AD2276">
        <v>1181.3015</v>
      </c>
      <c r="AE2276">
        <v>1389.1848</v>
      </c>
      <c r="AF2276">
        <v>1292.2737</v>
      </c>
      <c r="AG2276">
        <v>1341.5065999999999</v>
      </c>
      <c r="AH2276">
        <v>1627.1682000000001</v>
      </c>
      <c r="AI2276">
        <v>1705.5469000000001</v>
      </c>
      <c r="AJ2276">
        <v>1707.1717000000001</v>
      </c>
      <c r="AK2276">
        <v>1751.2492</v>
      </c>
      <c r="AL2276">
        <v>1628.5730000000001</v>
      </c>
      <c r="AM2276">
        <v>1624.5103999999999</v>
      </c>
      <c r="AN2276">
        <v>1376.7683999999999</v>
      </c>
      <c r="AO2276">
        <v>1247.9982</v>
      </c>
      <c r="AP2276">
        <v>1251.4407000000001</v>
      </c>
      <c r="AQ2276">
        <v>1026.6079999999999</v>
      </c>
      <c r="AR2276">
        <v>832.75342999999998</v>
      </c>
      <c r="AS2276">
        <v>744.67904999999996</v>
      </c>
      <c r="AT2276">
        <v>712.56114000000002</v>
      </c>
      <c r="AU2276">
        <v>77.214286000000001</v>
      </c>
      <c r="AV2276">
        <v>76.571428999999995</v>
      </c>
      <c r="AW2276">
        <v>74.928571000000005</v>
      </c>
      <c r="AX2276">
        <v>73.571428999999995</v>
      </c>
      <c r="AY2276">
        <v>73.571428999999995</v>
      </c>
      <c r="AZ2276">
        <v>72.357142999999994</v>
      </c>
      <c r="BA2276">
        <v>71.142857000000006</v>
      </c>
      <c r="BB2276">
        <v>71.142857000000006</v>
      </c>
      <c r="BC2276">
        <v>71.714286000000001</v>
      </c>
      <c r="BD2276">
        <v>76.214286000000001</v>
      </c>
      <c r="BE2276">
        <v>81.928571000000005</v>
      </c>
      <c r="BF2276">
        <v>86.571428999999995</v>
      </c>
      <c r="BG2276">
        <v>90.285713999999999</v>
      </c>
      <c r="BH2276">
        <v>92.142857000000006</v>
      </c>
      <c r="BI2276">
        <v>94</v>
      </c>
      <c r="BJ2276">
        <v>94.928571000000005</v>
      </c>
      <c r="BK2276">
        <v>93.285713999999999</v>
      </c>
      <c r="BL2276">
        <v>90.571428999999995</v>
      </c>
      <c r="BM2276">
        <v>87.785713999999999</v>
      </c>
      <c r="BN2276">
        <v>83.785713999999999</v>
      </c>
      <c r="BO2276">
        <v>80.214286000000001</v>
      </c>
      <c r="BP2276">
        <v>77.785713999999999</v>
      </c>
      <c r="BQ2276">
        <v>76.571428999999995</v>
      </c>
      <c r="BR2276">
        <v>75.571428999999995</v>
      </c>
      <c r="BS2276">
        <v>193.18389999999999</v>
      </c>
      <c r="BT2276">
        <v>208.33</v>
      </c>
      <c r="BU2276">
        <v>183.0419</v>
      </c>
      <c r="BV2276">
        <v>141.81</v>
      </c>
      <c r="BW2276">
        <v>131.1935</v>
      </c>
      <c r="BX2276">
        <v>106.4406</v>
      </c>
      <c r="BY2276">
        <v>-72.571719999999999</v>
      </c>
      <c r="BZ2276">
        <v>-103.7298</v>
      </c>
      <c r="CA2276">
        <v>-133.49340000000001</v>
      </c>
      <c r="CB2276">
        <v>12.29932</v>
      </c>
      <c r="CC2276">
        <v>27.620660000000001</v>
      </c>
      <c r="CD2276">
        <v>-47.903129999999997</v>
      </c>
      <c r="CE2276">
        <v>-43.243690000000001</v>
      </c>
      <c r="CF2276">
        <v>42.065849999999998</v>
      </c>
      <c r="CG2276">
        <v>11.39615</v>
      </c>
      <c r="CH2276">
        <v>69.146850000000001</v>
      </c>
      <c r="CI2276">
        <v>58.738259999999997</v>
      </c>
      <c r="CJ2276">
        <v>216.0616</v>
      </c>
      <c r="CK2276">
        <v>296.87150000000003</v>
      </c>
      <c r="CL2276">
        <v>205.86789999999999</v>
      </c>
      <c r="CM2276">
        <v>140.26840000000001</v>
      </c>
      <c r="CN2276">
        <v>110.9314</v>
      </c>
      <c r="CO2276">
        <v>54.424309999999998</v>
      </c>
      <c r="CP2276">
        <v>54.74709</v>
      </c>
      <c r="CQ2276">
        <v>1273.0889999999999</v>
      </c>
      <c r="CR2276">
        <v>903.00130000000001</v>
      </c>
      <c r="CS2276">
        <v>1128.221</v>
      </c>
      <c r="CT2276">
        <v>1117.1400000000001</v>
      </c>
      <c r="CU2276">
        <v>1079.2329999999999</v>
      </c>
      <c r="CV2276">
        <v>483.08350000000002</v>
      </c>
      <c r="CW2276">
        <v>384.99119999999999</v>
      </c>
      <c r="CX2276">
        <v>871.18880000000001</v>
      </c>
      <c r="CY2276">
        <v>596.18020000000001</v>
      </c>
      <c r="CZ2276">
        <v>549.46609999999998</v>
      </c>
      <c r="DA2276">
        <v>895.23040000000003</v>
      </c>
      <c r="DB2276">
        <v>664.24620000000004</v>
      </c>
      <c r="DC2276">
        <v>902.6146</v>
      </c>
      <c r="DD2276">
        <v>1639.3689999999999</v>
      </c>
      <c r="DE2276">
        <v>1273.328</v>
      </c>
      <c r="DF2276">
        <v>1077.268</v>
      </c>
      <c r="DG2276">
        <v>1039.837</v>
      </c>
      <c r="DH2276">
        <v>1161.8040000000001</v>
      </c>
      <c r="DI2276">
        <v>1258.8240000000001</v>
      </c>
      <c r="DJ2276">
        <v>1427.287</v>
      </c>
      <c r="DK2276">
        <v>1501.595</v>
      </c>
      <c r="DL2276">
        <v>1015.211</v>
      </c>
      <c r="DM2276">
        <v>1095.085</v>
      </c>
      <c r="DN2276">
        <v>1591.598</v>
      </c>
      <c r="DO2276">
        <v>19</v>
      </c>
      <c r="DP2276">
        <v>19</v>
      </c>
    </row>
    <row r="2277" spans="1:120" hidden="1" x14ac:dyDescent="0.25">
      <c r="A2277" t="str">
        <f t="shared" si="35"/>
        <v>sublap_id-SLAP_PGFG_Elect DA 1-4 (1PM-9PM)_44448_19-19</v>
      </c>
      <c r="B2277" t="s">
        <v>62</v>
      </c>
      <c r="C2277" t="s">
        <v>293</v>
      </c>
      <c r="D2277" t="s">
        <v>61</v>
      </c>
      <c r="E2277" t="s">
        <v>294</v>
      </c>
      <c r="F2277" t="s">
        <v>61</v>
      </c>
      <c r="G2277" t="s">
        <v>61</v>
      </c>
      <c r="H2277" t="s">
        <v>61</v>
      </c>
      <c r="I2277" t="s">
        <v>61</v>
      </c>
      <c r="J2277" t="s">
        <v>61</v>
      </c>
      <c r="K2277" t="s">
        <v>203</v>
      </c>
      <c r="L2277" s="18">
        <v>44448</v>
      </c>
      <c r="M2277">
        <v>19</v>
      </c>
      <c r="N2277">
        <v>19</v>
      </c>
      <c r="O2277" t="s">
        <v>258</v>
      </c>
      <c r="P2277">
        <v>19</v>
      </c>
      <c r="Q2277">
        <v>19</v>
      </c>
      <c r="R2277">
        <v>0</v>
      </c>
      <c r="S2277">
        <v>0</v>
      </c>
      <c r="T2277">
        <v>0</v>
      </c>
      <c r="U2277">
        <v>1</v>
      </c>
      <c r="V2277">
        <v>1</v>
      </c>
      <c r="W2277">
        <v>1708.2645</v>
      </c>
      <c r="X2277">
        <v>1767.4915000000001</v>
      </c>
      <c r="Y2277">
        <v>1738.6475</v>
      </c>
      <c r="Z2277">
        <v>1559.4845</v>
      </c>
      <c r="AA2277">
        <v>1406.4735000000001</v>
      </c>
      <c r="AB2277">
        <v>1455.7194999999999</v>
      </c>
      <c r="AC2277">
        <v>1836.6669999999999</v>
      </c>
      <c r="AD2277">
        <v>2038.6559999999999</v>
      </c>
      <c r="AE2277">
        <v>2161.3744999999999</v>
      </c>
      <c r="AF2277">
        <v>2348.4119999999998</v>
      </c>
      <c r="AG2277">
        <v>2426.0185000000001</v>
      </c>
      <c r="AH2277">
        <v>2652.6660000000002</v>
      </c>
      <c r="AI2277">
        <v>2781.0079999999998</v>
      </c>
      <c r="AJ2277">
        <v>2889.7204999999999</v>
      </c>
      <c r="AK2277">
        <v>2863.2764999999999</v>
      </c>
      <c r="AL2277">
        <v>2723.2474999999999</v>
      </c>
      <c r="AM2277">
        <v>2636.7579999999998</v>
      </c>
      <c r="AN2277">
        <v>2599.8575000000001</v>
      </c>
      <c r="AO2277">
        <v>1203.3589999999999</v>
      </c>
      <c r="AP2277">
        <v>1999.47</v>
      </c>
      <c r="AQ2277">
        <v>1924.087</v>
      </c>
      <c r="AR2277">
        <v>1755.5830000000001</v>
      </c>
      <c r="AS2277">
        <v>1750.3789999999999</v>
      </c>
      <c r="AT2277">
        <v>1716.5954999999999</v>
      </c>
      <c r="AU2277">
        <v>61</v>
      </c>
      <c r="AV2277">
        <v>61</v>
      </c>
      <c r="AW2277">
        <v>60</v>
      </c>
      <c r="AX2277">
        <v>59.5</v>
      </c>
      <c r="AY2277">
        <v>58.5</v>
      </c>
      <c r="AZ2277">
        <v>57.5</v>
      </c>
      <c r="BA2277">
        <v>57</v>
      </c>
      <c r="BB2277">
        <v>56.5</v>
      </c>
      <c r="BC2277">
        <v>57.5</v>
      </c>
      <c r="BD2277">
        <v>60</v>
      </c>
      <c r="BE2277">
        <v>63</v>
      </c>
      <c r="BF2277">
        <v>69</v>
      </c>
      <c r="BG2277">
        <v>75.5</v>
      </c>
      <c r="BH2277">
        <v>82.5</v>
      </c>
      <c r="BI2277">
        <v>84.5</v>
      </c>
      <c r="BJ2277">
        <v>81.5</v>
      </c>
      <c r="BK2277">
        <v>76</v>
      </c>
      <c r="BL2277">
        <v>70.5</v>
      </c>
      <c r="BM2277">
        <v>68</v>
      </c>
      <c r="BN2277">
        <v>66.5</v>
      </c>
      <c r="BO2277">
        <v>64</v>
      </c>
      <c r="BP2277">
        <v>61.5</v>
      </c>
      <c r="BQ2277">
        <v>61</v>
      </c>
      <c r="BR2277">
        <v>61</v>
      </c>
      <c r="BS2277">
        <v>14.989229999999999</v>
      </c>
      <c r="BT2277">
        <v>-140.01349999999999</v>
      </c>
      <c r="BU2277">
        <v>-309.32889999999998</v>
      </c>
      <c r="BV2277">
        <v>-226.48779999999999</v>
      </c>
      <c r="BW2277">
        <v>-66.665890000000005</v>
      </c>
      <c r="BX2277">
        <v>110.6874</v>
      </c>
      <c r="BY2277">
        <v>16.622399999999999</v>
      </c>
      <c r="BZ2277">
        <v>62.942390000000003</v>
      </c>
      <c r="CA2277">
        <v>-36.250720000000001</v>
      </c>
      <c r="CB2277">
        <v>-102.0586</v>
      </c>
      <c r="CC2277">
        <v>-120.0814</v>
      </c>
      <c r="CD2277">
        <v>-147.32919999999999</v>
      </c>
      <c r="CE2277">
        <v>-138.64959999999999</v>
      </c>
      <c r="CF2277">
        <v>-127.4855</v>
      </c>
      <c r="CG2277">
        <v>-102.3668</v>
      </c>
      <c r="CH2277">
        <v>-72.917500000000004</v>
      </c>
      <c r="CI2277">
        <v>-76.856830000000002</v>
      </c>
      <c r="CJ2277">
        <v>11.94281</v>
      </c>
      <c r="CK2277">
        <v>1381.3430000000001</v>
      </c>
      <c r="CL2277">
        <v>442.22640000000001</v>
      </c>
      <c r="CM2277">
        <v>170.31489999999999</v>
      </c>
      <c r="CN2277">
        <v>49.503599999999999</v>
      </c>
      <c r="CO2277">
        <v>17.572220000000002</v>
      </c>
      <c r="CP2277">
        <v>16.350190000000001</v>
      </c>
      <c r="CQ2277">
        <v>1008.799</v>
      </c>
      <c r="CR2277">
        <v>1531.53</v>
      </c>
      <c r="CS2277">
        <v>1743.702</v>
      </c>
      <c r="CT2277">
        <v>1135.9369999999999</v>
      </c>
      <c r="CU2277">
        <v>567.82449999999994</v>
      </c>
      <c r="CV2277">
        <v>210.88130000000001</v>
      </c>
      <c r="CW2277">
        <v>362.85230000000001</v>
      </c>
      <c r="CX2277">
        <v>145.14699999999999</v>
      </c>
      <c r="CY2277">
        <v>405.12900000000002</v>
      </c>
      <c r="CZ2277">
        <v>308.73480000000001</v>
      </c>
      <c r="DA2277">
        <v>426.3904</v>
      </c>
      <c r="DB2277">
        <v>374.95370000000003</v>
      </c>
      <c r="DC2277">
        <v>613.45190000000002</v>
      </c>
      <c r="DD2277">
        <v>652.60929999999996</v>
      </c>
      <c r="DE2277">
        <v>527.11599999999999</v>
      </c>
      <c r="DF2277">
        <v>631.49659999999994</v>
      </c>
      <c r="DG2277">
        <v>929.78009999999995</v>
      </c>
      <c r="DH2277">
        <v>921.89949999999999</v>
      </c>
      <c r="DI2277">
        <v>798.99940000000004</v>
      </c>
      <c r="DJ2277">
        <v>1409.9680000000001</v>
      </c>
      <c r="DK2277">
        <v>1438.2439999999999</v>
      </c>
      <c r="DL2277">
        <v>988.11210000000005</v>
      </c>
      <c r="DM2277">
        <v>564.05740000000003</v>
      </c>
      <c r="DN2277">
        <v>451.86200000000002</v>
      </c>
      <c r="DO2277">
        <v>19</v>
      </c>
      <c r="DP2277">
        <v>19</v>
      </c>
    </row>
    <row r="2278" spans="1:120" hidden="1" x14ac:dyDescent="0.25">
      <c r="A2278" t="str">
        <f t="shared" si="35"/>
        <v>sublap_id-SLAP_PGSF_Elect DA 1-4 (1PM-9PM)_44448_19-19</v>
      </c>
      <c r="B2278" t="s">
        <v>62</v>
      </c>
      <c r="C2278" t="s">
        <v>297</v>
      </c>
      <c r="D2278" t="s">
        <v>61</v>
      </c>
      <c r="E2278" t="s">
        <v>298</v>
      </c>
      <c r="F2278" t="s">
        <v>61</v>
      </c>
      <c r="G2278" t="s">
        <v>61</v>
      </c>
      <c r="H2278" t="s">
        <v>61</v>
      </c>
      <c r="I2278" t="s">
        <v>61</v>
      </c>
      <c r="J2278" t="s">
        <v>61</v>
      </c>
      <c r="K2278" t="s">
        <v>203</v>
      </c>
      <c r="L2278" s="18">
        <v>44448</v>
      </c>
      <c r="M2278">
        <v>19</v>
      </c>
      <c r="N2278">
        <v>19</v>
      </c>
      <c r="O2278" t="s">
        <v>258</v>
      </c>
      <c r="P2278">
        <v>20</v>
      </c>
      <c r="Q2278">
        <v>20</v>
      </c>
      <c r="R2278">
        <v>0</v>
      </c>
      <c r="S2278">
        <v>1</v>
      </c>
      <c r="T2278">
        <v>0</v>
      </c>
      <c r="U2278">
        <v>1</v>
      </c>
      <c r="V2278">
        <v>1</v>
      </c>
      <c r="W2278">
        <v>4244.7520000000004</v>
      </c>
      <c r="X2278">
        <v>4062.076</v>
      </c>
      <c r="Y2278">
        <v>4056.4960000000001</v>
      </c>
      <c r="Z2278">
        <v>4032.0920000000001</v>
      </c>
      <c r="AA2278">
        <v>4056.24</v>
      </c>
      <c r="AB2278">
        <v>4296.674</v>
      </c>
      <c r="AC2278">
        <v>4661.3689999999997</v>
      </c>
      <c r="AD2278">
        <v>5054.027</v>
      </c>
      <c r="AE2278">
        <v>5794.6189999999997</v>
      </c>
      <c r="AF2278">
        <v>6336.1009999999997</v>
      </c>
      <c r="AG2278">
        <v>7001.9470000000001</v>
      </c>
      <c r="AH2278">
        <v>7498.183</v>
      </c>
      <c r="AI2278">
        <v>7782.98</v>
      </c>
      <c r="AJ2278">
        <v>7972.5230000000001</v>
      </c>
      <c r="AK2278">
        <v>8293.7639999999992</v>
      </c>
      <c r="AL2278">
        <v>8340.0630000000001</v>
      </c>
      <c r="AM2278">
        <v>8387.6740000000009</v>
      </c>
      <c r="AN2278">
        <v>8161.35</v>
      </c>
      <c r="AO2278">
        <v>7567.8310000000001</v>
      </c>
      <c r="AP2278">
        <v>6895.15</v>
      </c>
      <c r="AQ2278">
        <v>6210.5780000000004</v>
      </c>
      <c r="AR2278">
        <v>5605.1980000000003</v>
      </c>
      <c r="AS2278">
        <v>5286.7139999999999</v>
      </c>
      <c r="AT2278">
        <v>4721.7870000000003</v>
      </c>
      <c r="AU2278">
        <v>57.2</v>
      </c>
      <c r="AV2278">
        <v>57.2</v>
      </c>
      <c r="AW2278">
        <v>57.2</v>
      </c>
      <c r="AX2278">
        <v>57.2</v>
      </c>
      <c r="AY2278">
        <v>56.9</v>
      </c>
      <c r="AZ2278">
        <v>56.4</v>
      </c>
      <c r="BA2278">
        <v>56.2</v>
      </c>
      <c r="BB2278">
        <v>55.6</v>
      </c>
      <c r="BC2278">
        <v>56.4</v>
      </c>
      <c r="BD2278">
        <v>57.6</v>
      </c>
      <c r="BE2278">
        <v>59.7</v>
      </c>
      <c r="BF2278">
        <v>61.5</v>
      </c>
      <c r="BG2278">
        <v>61.4</v>
      </c>
      <c r="BH2278">
        <v>60.9</v>
      </c>
      <c r="BI2278">
        <v>61.5</v>
      </c>
      <c r="BJ2278">
        <v>60.6</v>
      </c>
      <c r="BK2278">
        <v>60.2</v>
      </c>
      <c r="BL2278">
        <v>59.5</v>
      </c>
      <c r="BM2278">
        <v>58.1</v>
      </c>
      <c r="BN2278">
        <v>57.6</v>
      </c>
      <c r="BO2278">
        <v>57.2</v>
      </c>
      <c r="BP2278">
        <v>57.4</v>
      </c>
      <c r="BQ2278">
        <v>57.2</v>
      </c>
      <c r="BR2278">
        <v>57.2</v>
      </c>
      <c r="BS2278">
        <v>16.57141</v>
      </c>
      <c r="BT2278">
        <v>125.7089</v>
      </c>
      <c r="BU2278">
        <v>46.871409999999997</v>
      </c>
      <c r="BV2278">
        <v>59.3887</v>
      </c>
      <c r="BW2278">
        <v>20.851590000000002</v>
      </c>
      <c r="BX2278">
        <v>-23.773240000000001</v>
      </c>
      <c r="BY2278">
        <v>-2.0160070000000001</v>
      </c>
      <c r="BZ2278">
        <v>33.084800000000001</v>
      </c>
      <c r="CA2278">
        <v>-131.65620000000001</v>
      </c>
      <c r="CB2278">
        <v>79.377989999999997</v>
      </c>
      <c r="CC2278">
        <v>-44.876220000000004</v>
      </c>
      <c r="CD2278">
        <v>-151.65440000000001</v>
      </c>
      <c r="CE2278">
        <v>-299.62630000000001</v>
      </c>
      <c r="CF2278">
        <v>-317.91570000000002</v>
      </c>
      <c r="CG2278">
        <v>-473.92540000000002</v>
      </c>
      <c r="CH2278">
        <v>-449.66899999999998</v>
      </c>
      <c r="CI2278">
        <v>-426.95890000000003</v>
      </c>
      <c r="CJ2278">
        <v>-201.13149999999999</v>
      </c>
      <c r="CK2278">
        <v>106.59990000000001</v>
      </c>
      <c r="CL2278">
        <v>74.495980000000003</v>
      </c>
      <c r="CM2278">
        <v>-135.31180000000001</v>
      </c>
      <c r="CN2278">
        <v>-136.96420000000001</v>
      </c>
      <c r="CO2278">
        <v>-119.62690000000001</v>
      </c>
      <c r="CP2278">
        <v>6.479609</v>
      </c>
      <c r="CQ2278">
        <v>3155.614</v>
      </c>
      <c r="CR2278">
        <v>2346.5279999999998</v>
      </c>
      <c r="CS2278">
        <v>861.17930000000001</v>
      </c>
      <c r="CT2278">
        <v>508.57639999999998</v>
      </c>
      <c r="CU2278">
        <v>419.78190000000001</v>
      </c>
      <c r="CV2278">
        <v>347.49329999999998</v>
      </c>
      <c r="CW2278">
        <v>363.0804</v>
      </c>
      <c r="CX2278">
        <v>279.09899999999999</v>
      </c>
      <c r="CY2278">
        <v>707.51890000000003</v>
      </c>
      <c r="CZ2278">
        <v>1128.499</v>
      </c>
      <c r="DA2278">
        <v>2059.4940000000001</v>
      </c>
      <c r="DB2278">
        <v>3545.5509999999999</v>
      </c>
      <c r="DC2278">
        <v>4093.6190000000001</v>
      </c>
      <c r="DD2278">
        <v>5951.3370000000004</v>
      </c>
      <c r="DE2278">
        <v>7382.3770000000004</v>
      </c>
      <c r="DF2278">
        <v>8759.0750000000007</v>
      </c>
      <c r="DG2278">
        <v>11256.85</v>
      </c>
      <c r="DH2278">
        <v>12517.83</v>
      </c>
      <c r="DI2278">
        <v>13889.2</v>
      </c>
      <c r="DJ2278">
        <v>14247.09</v>
      </c>
      <c r="DK2278">
        <v>15071.61</v>
      </c>
      <c r="DL2278">
        <v>13270.87</v>
      </c>
      <c r="DM2278">
        <v>8659.5580000000009</v>
      </c>
      <c r="DN2278">
        <v>6260.5280000000002</v>
      </c>
      <c r="DO2278">
        <v>19</v>
      </c>
      <c r="DP2278">
        <v>19</v>
      </c>
    </row>
    <row r="2279" spans="1:120" hidden="1" x14ac:dyDescent="0.25">
      <c r="A2279" t="str">
        <f t="shared" si="35"/>
        <v>Aggregator-CPower_Elect DA 1-4 (1PM-9PM)_44448_19-19</v>
      </c>
      <c r="B2279" t="s">
        <v>62</v>
      </c>
      <c r="C2279" t="s">
        <v>215</v>
      </c>
      <c r="D2279" t="s">
        <v>61</v>
      </c>
      <c r="E2279" t="s">
        <v>61</v>
      </c>
      <c r="F2279" t="s">
        <v>42</v>
      </c>
      <c r="G2279" t="s">
        <v>61</v>
      </c>
      <c r="H2279" t="s">
        <v>61</v>
      </c>
      <c r="I2279" t="s">
        <v>61</v>
      </c>
      <c r="J2279" t="s">
        <v>61</v>
      </c>
      <c r="K2279" t="s">
        <v>203</v>
      </c>
      <c r="L2279" s="18">
        <v>44448</v>
      </c>
      <c r="M2279">
        <v>19</v>
      </c>
      <c r="N2279">
        <v>19</v>
      </c>
      <c r="O2279" t="s">
        <v>258</v>
      </c>
      <c r="P2279">
        <v>488</v>
      </c>
      <c r="Q2279">
        <v>476</v>
      </c>
      <c r="R2279">
        <v>0</v>
      </c>
      <c r="S2279">
        <v>0</v>
      </c>
      <c r="T2279">
        <v>0</v>
      </c>
      <c r="U2279">
        <v>1</v>
      </c>
      <c r="V2279">
        <v>1</v>
      </c>
      <c r="W2279">
        <v>18849.254000000001</v>
      </c>
      <c r="X2279">
        <v>18477.935000000001</v>
      </c>
      <c r="Y2279">
        <v>18388.445</v>
      </c>
      <c r="Z2279">
        <v>18160.828000000001</v>
      </c>
      <c r="AA2279">
        <v>18328.204000000002</v>
      </c>
      <c r="AB2279">
        <v>19748.297999999999</v>
      </c>
      <c r="AC2279">
        <v>22370.289000000001</v>
      </c>
      <c r="AD2279">
        <v>26043.002</v>
      </c>
      <c r="AE2279">
        <v>30241.501</v>
      </c>
      <c r="AF2279">
        <v>32388.525000000001</v>
      </c>
      <c r="AG2279">
        <v>35202.118999999999</v>
      </c>
      <c r="AH2279">
        <v>37769.864999999998</v>
      </c>
      <c r="AI2279">
        <v>39495.822</v>
      </c>
      <c r="AJ2279">
        <v>40607.381999999998</v>
      </c>
      <c r="AK2279">
        <v>41673.989000000001</v>
      </c>
      <c r="AL2279">
        <v>41770.065999999999</v>
      </c>
      <c r="AM2279">
        <v>42540.535000000003</v>
      </c>
      <c r="AN2279">
        <v>39754.703000000001</v>
      </c>
      <c r="AO2279">
        <v>31567.239000000001</v>
      </c>
      <c r="AP2279">
        <v>35134.311999999998</v>
      </c>
      <c r="AQ2279">
        <v>31956.741999999998</v>
      </c>
      <c r="AR2279">
        <v>25327.967000000001</v>
      </c>
      <c r="AS2279">
        <v>21249.501</v>
      </c>
      <c r="AT2279">
        <v>19331.719000000001</v>
      </c>
      <c r="AU2279">
        <v>73.006303000000003</v>
      </c>
      <c r="AV2279">
        <v>72.092437000000004</v>
      </c>
      <c r="AW2279">
        <v>70.726890999999995</v>
      </c>
      <c r="AX2279">
        <v>69.775210000000001</v>
      </c>
      <c r="AY2279">
        <v>68.706933000000006</v>
      </c>
      <c r="AZ2279">
        <v>67.758403000000001</v>
      </c>
      <c r="BA2279">
        <v>67.348738999999995</v>
      </c>
      <c r="BB2279">
        <v>67.170168000000004</v>
      </c>
      <c r="BC2279">
        <v>69.406513000000004</v>
      </c>
      <c r="BD2279">
        <v>73.088234999999997</v>
      </c>
      <c r="BE2279">
        <v>77.686975000000004</v>
      </c>
      <c r="BF2279">
        <v>81.435924</v>
      </c>
      <c r="BG2279">
        <v>85.297269</v>
      </c>
      <c r="BH2279">
        <v>87.667017000000001</v>
      </c>
      <c r="BI2279">
        <v>89.656513000000004</v>
      </c>
      <c r="BJ2279">
        <v>90.064076</v>
      </c>
      <c r="BK2279">
        <v>89.434873999999994</v>
      </c>
      <c r="BL2279">
        <v>87.811975000000004</v>
      </c>
      <c r="BM2279">
        <v>85.420168000000004</v>
      </c>
      <c r="BN2279">
        <v>81.968486999999996</v>
      </c>
      <c r="BO2279">
        <v>78.851890999999995</v>
      </c>
      <c r="BP2279">
        <v>76.287814999999995</v>
      </c>
      <c r="BQ2279">
        <v>74.455882000000003</v>
      </c>
      <c r="BR2279">
        <v>73.071428999999995</v>
      </c>
      <c r="BS2279">
        <v>-623.56629999999996</v>
      </c>
      <c r="BT2279">
        <v>132.3853</v>
      </c>
      <c r="BU2279">
        <v>-172.4212</v>
      </c>
      <c r="BV2279">
        <v>-59.513649999999998</v>
      </c>
      <c r="BW2279">
        <v>294.79680000000002</v>
      </c>
      <c r="BX2279">
        <v>386.71620000000001</v>
      </c>
      <c r="BY2279">
        <v>333.6952</v>
      </c>
      <c r="BZ2279">
        <v>-166.4666</v>
      </c>
      <c r="CA2279">
        <v>-861.97889999999995</v>
      </c>
      <c r="CB2279">
        <v>-542.08159999999998</v>
      </c>
      <c r="CC2279">
        <v>-929.60580000000004</v>
      </c>
      <c r="CD2279">
        <v>-1066.7560000000001</v>
      </c>
      <c r="CE2279">
        <v>-1190.088</v>
      </c>
      <c r="CF2279">
        <v>-1234.1579999999999</v>
      </c>
      <c r="CG2279">
        <v>-1337.1369999999999</v>
      </c>
      <c r="CH2279">
        <v>-1170.6320000000001</v>
      </c>
      <c r="CI2279">
        <v>-1614.789</v>
      </c>
      <c r="CJ2279">
        <v>1365.6769999999999</v>
      </c>
      <c r="CK2279">
        <v>9124.4459999999999</v>
      </c>
      <c r="CL2279">
        <v>2892.23</v>
      </c>
      <c r="CM2279">
        <v>636.35659999999996</v>
      </c>
      <c r="CN2279">
        <v>133.27930000000001</v>
      </c>
      <c r="CO2279">
        <v>-204.3381</v>
      </c>
      <c r="CP2279">
        <v>-200.5179</v>
      </c>
      <c r="CQ2279">
        <v>16911.099999999999</v>
      </c>
      <c r="CR2279">
        <v>7294.3069999999998</v>
      </c>
      <c r="CS2279">
        <v>6126.7060000000001</v>
      </c>
      <c r="CT2279">
        <v>4978.5640000000003</v>
      </c>
      <c r="CU2279">
        <v>4654.4790000000003</v>
      </c>
      <c r="CV2279">
        <v>4048.5940000000001</v>
      </c>
      <c r="CW2279">
        <v>3893.2849999999999</v>
      </c>
      <c r="CX2279">
        <v>4600.1819999999998</v>
      </c>
      <c r="CY2279">
        <v>5428.2719999999999</v>
      </c>
      <c r="CZ2279">
        <v>5976.2110000000002</v>
      </c>
      <c r="DA2279">
        <v>9967.39</v>
      </c>
      <c r="DB2279">
        <v>10666.87</v>
      </c>
      <c r="DC2279">
        <v>12586.89</v>
      </c>
      <c r="DD2279">
        <v>15177.08</v>
      </c>
      <c r="DE2279">
        <v>16843.5</v>
      </c>
      <c r="DF2279">
        <v>18804.599999999999</v>
      </c>
      <c r="DG2279">
        <v>22032.37</v>
      </c>
      <c r="DH2279">
        <v>23997.01</v>
      </c>
      <c r="DI2279">
        <v>26006.560000000001</v>
      </c>
      <c r="DJ2279">
        <v>29418.67</v>
      </c>
      <c r="DK2279">
        <v>31582.06</v>
      </c>
      <c r="DL2279">
        <v>26839.88</v>
      </c>
      <c r="DM2279">
        <v>19554.45</v>
      </c>
      <c r="DN2279">
        <v>16732.78</v>
      </c>
      <c r="DO2279">
        <v>19</v>
      </c>
      <c r="DP2279">
        <v>19</v>
      </c>
    </row>
    <row r="2280" spans="1:120" hidden="1" x14ac:dyDescent="0.25">
      <c r="A2280" t="str">
        <f t="shared" si="35"/>
        <v>sublap_id-SLAP_PGP2_Elect DA 1-4 (1PM-9PM)_44448_19-19</v>
      </c>
      <c r="B2280" t="s">
        <v>62</v>
      </c>
      <c r="C2280" t="s">
        <v>301</v>
      </c>
      <c r="D2280" t="s">
        <v>61</v>
      </c>
      <c r="E2280" t="s">
        <v>302</v>
      </c>
      <c r="F2280" t="s">
        <v>61</v>
      </c>
      <c r="G2280" t="s">
        <v>61</v>
      </c>
      <c r="H2280" t="s">
        <v>61</v>
      </c>
      <c r="I2280" t="s">
        <v>61</v>
      </c>
      <c r="J2280" t="s">
        <v>61</v>
      </c>
      <c r="K2280" t="s">
        <v>203</v>
      </c>
      <c r="L2280" s="18">
        <v>44448</v>
      </c>
      <c r="M2280">
        <v>19</v>
      </c>
      <c r="N2280">
        <v>19</v>
      </c>
      <c r="O2280" t="s">
        <v>258</v>
      </c>
      <c r="P2280">
        <v>22</v>
      </c>
      <c r="Q2280">
        <v>22</v>
      </c>
      <c r="R2280">
        <v>0</v>
      </c>
      <c r="S2280">
        <v>0</v>
      </c>
      <c r="T2280">
        <v>0</v>
      </c>
      <c r="U2280">
        <v>1</v>
      </c>
      <c r="V2280">
        <v>1</v>
      </c>
      <c r="W2280">
        <v>424.64299999999997</v>
      </c>
      <c r="X2280">
        <v>368.755</v>
      </c>
      <c r="Y2280">
        <v>372.54399999999998</v>
      </c>
      <c r="Z2280">
        <v>365.08100000000002</v>
      </c>
      <c r="AA2280">
        <v>387.25799999999998</v>
      </c>
      <c r="AB2280">
        <v>429.85599999999999</v>
      </c>
      <c r="AC2280">
        <v>666.68700000000001</v>
      </c>
      <c r="AD2280">
        <v>700.91600000000005</v>
      </c>
      <c r="AE2280">
        <v>902.21100000000001</v>
      </c>
      <c r="AF2280">
        <v>910.52499999999998</v>
      </c>
      <c r="AG2280">
        <v>1062.338</v>
      </c>
      <c r="AH2280">
        <v>1269.124</v>
      </c>
      <c r="AI2280">
        <v>1322.8130000000001</v>
      </c>
      <c r="AJ2280">
        <v>1357.136</v>
      </c>
      <c r="AK2280">
        <v>1405.423</v>
      </c>
      <c r="AL2280">
        <v>1439.2809999999999</v>
      </c>
      <c r="AM2280">
        <v>1519.114</v>
      </c>
      <c r="AN2280">
        <v>1485.778</v>
      </c>
      <c r="AO2280">
        <v>1180.819</v>
      </c>
      <c r="AP2280">
        <v>1159.6969999999999</v>
      </c>
      <c r="AQ2280">
        <v>894.66539999999998</v>
      </c>
      <c r="AR2280">
        <v>624.44259999999997</v>
      </c>
      <c r="AS2280">
        <v>445.99900000000002</v>
      </c>
      <c r="AT2280">
        <v>374.36900000000003</v>
      </c>
      <c r="AU2280">
        <v>64.386364</v>
      </c>
      <c r="AV2280">
        <v>64.613636</v>
      </c>
      <c r="AW2280">
        <v>64</v>
      </c>
      <c r="AX2280">
        <v>63</v>
      </c>
      <c r="AY2280">
        <v>62.75</v>
      </c>
      <c r="AZ2280">
        <v>62.5</v>
      </c>
      <c r="BA2280">
        <v>63</v>
      </c>
      <c r="BB2280">
        <v>63.022727000000003</v>
      </c>
      <c r="BC2280">
        <v>64.636364</v>
      </c>
      <c r="BD2280">
        <v>68.25</v>
      </c>
      <c r="BE2280">
        <v>71.5</v>
      </c>
      <c r="BF2280">
        <v>72.977272999999997</v>
      </c>
      <c r="BG2280">
        <v>75.5</v>
      </c>
      <c r="BH2280">
        <v>77.113636</v>
      </c>
      <c r="BI2280">
        <v>79.613636</v>
      </c>
      <c r="BJ2280">
        <v>79.522727000000003</v>
      </c>
      <c r="BK2280">
        <v>78.568181999999993</v>
      </c>
      <c r="BL2280">
        <v>76.636364</v>
      </c>
      <c r="BM2280">
        <v>73.181818000000007</v>
      </c>
      <c r="BN2280">
        <v>69.659091000000004</v>
      </c>
      <c r="BO2280">
        <v>67.409091000000004</v>
      </c>
      <c r="BP2280">
        <v>66.659091000000004</v>
      </c>
      <c r="BQ2280">
        <v>65.772727000000003</v>
      </c>
      <c r="BR2280">
        <v>64.75</v>
      </c>
      <c r="BS2280">
        <v>-34.133130000000001</v>
      </c>
      <c r="BT2280">
        <v>27.873390000000001</v>
      </c>
      <c r="BU2280">
        <v>21.398219999999998</v>
      </c>
      <c r="BV2280">
        <v>24.810230000000001</v>
      </c>
      <c r="BW2280">
        <v>53.928890000000003</v>
      </c>
      <c r="BX2280">
        <v>49.204149999999998</v>
      </c>
      <c r="BY2280">
        <v>-2.9935299999999998</v>
      </c>
      <c r="BZ2280">
        <v>10.32427</v>
      </c>
      <c r="CA2280">
        <v>-60.363239999999998</v>
      </c>
      <c r="CB2280">
        <v>-69.288030000000006</v>
      </c>
      <c r="CC2280">
        <v>-70.423320000000004</v>
      </c>
      <c r="CD2280">
        <v>-140.67850000000001</v>
      </c>
      <c r="CE2280">
        <v>-124.1541</v>
      </c>
      <c r="CF2280">
        <v>-105.43859999999999</v>
      </c>
      <c r="CG2280">
        <v>-91.959429999999998</v>
      </c>
      <c r="CH2280">
        <v>-103.0292</v>
      </c>
      <c r="CI2280">
        <v>-138.23820000000001</v>
      </c>
      <c r="CJ2280">
        <v>-101.83799999999999</v>
      </c>
      <c r="CK2280">
        <v>139.9246</v>
      </c>
      <c r="CL2280">
        <v>-4.8750540000000004</v>
      </c>
      <c r="CM2280">
        <v>18.0183</v>
      </c>
      <c r="CN2280">
        <v>12.223990000000001</v>
      </c>
      <c r="CO2280">
        <v>1.7612110000000001</v>
      </c>
      <c r="CP2280">
        <v>10.81085</v>
      </c>
      <c r="CQ2280">
        <v>101.8503</v>
      </c>
      <c r="CR2280">
        <v>154.85560000000001</v>
      </c>
      <c r="CS2280">
        <v>152.4787</v>
      </c>
      <c r="CT2280">
        <v>152.9804</v>
      </c>
      <c r="CU2280">
        <v>175.36859999999999</v>
      </c>
      <c r="CV2280">
        <v>183.8937</v>
      </c>
      <c r="CW2280">
        <v>55.074469999999998</v>
      </c>
      <c r="CX2280">
        <v>31.18854</v>
      </c>
      <c r="CY2280">
        <v>175.203</v>
      </c>
      <c r="CZ2280">
        <v>149.08709999999999</v>
      </c>
      <c r="DA2280">
        <v>329.69080000000002</v>
      </c>
      <c r="DB2280">
        <v>511.01260000000002</v>
      </c>
      <c r="DC2280">
        <v>650.29100000000005</v>
      </c>
      <c r="DD2280">
        <v>735.01589999999999</v>
      </c>
      <c r="DE2280">
        <v>818.91079999999999</v>
      </c>
      <c r="DF2280">
        <v>854.3442</v>
      </c>
      <c r="DG2280">
        <v>392.85579999999999</v>
      </c>
      <c r="DH2280">
        <v>336.69900000000001</v>
      </c>
      <c r="DI2280">
        <v>705.58330000000001</v>
      </c>
      <c r="DJ2280">
        <v>489.33879999999999</v>
      </c>
      <c r="DK2280">
        <v>359.18180000000001</v>
      </c>
      <c r="DL2280">
        <v>254.15289999999999</v>
      </c>
      <c r="DM2280">
        <v>176.46459999999999</v>
      </c>
      <c r="DN2280">
        <v>161.3176</v>
      </c>
      <c r="DO2280">
        <v>19</v>
      </c>
      <c r="DP2280">
        <v>19</v>
      </c>
    </row>
    <row r="2281" spans="1:120" hidden="1" x14ac:dyDescent="0.25">
      <c r="A2281" t="str">
        <f t="shared" si="35"/>
        <v>sublap_id-SLAP_PGNP_Elect DA 1-4 (1PM-9PM)_44448_19-19</v>
      </c>
      <c r="B2281" t="s">
        <v>62</v>
      </c>
      <c r="C2281" t="s">
        <v>291</v>
      </c>
      <c r="D2281" t="s">
        <v>61</v>
      </c>
      <c r="E2281" t="s">
        <v>292</v>
      </c>
      <c r="F2281" t="s">
        <v>61</v>
      </c>
      <c r="G2281" t="s">
        <v>61</v>
      </c>
      <c r="H2281" t="s">
        <v>61</v>
      </c>
      <c r="I2281" t="s">
        <v>61</v>
      </c>
      <c r="J2281" t="s">
        <v>61</v>
      </c>
      <c r="K2281" t="s">
        <v>203</v>
      </c>
      <c r="L2281" s="18">
        <v>44448</v>
      </c>
      <c r="M2281">
        <v>19</v>
      </c>
      <c r="N2281">
        <v>19</v>
      </c>
      <c r="O2281" t="s">
        <v>258</v>
      </c>
      <c r="P2281">
        <v>62</v>
      </c>
      <c r="Q2281">
        <v>60</v>
      </c>
      <c r="R2281">
        <v>0</v>
      </c>
      <c r="S2281">
        <v>0</v>
      </c>
      <c r="T2281">
        <v>0</v>
      </c>
      <c r="U2281">
        <v>1</v>
      </c>
      <c r="V2281">
        <v>1</v>
      </c>
      <c r="W2281">
        <v>1452.8197</v>
      </c>
      <c r="X2281">
        <v>1389.8628000000001</v>
      </c>
      <c r="Y2281">
        <v>1364.5099</v>
      </c>
      <c r="Z2281">
        <v>1363.6476</v>
      </c>
      <c r="AA2281">
        <v>1494.2330999999999</v>
      </c>
      <c r="AB2281">
        <v>1607.9447</v>
      </c>
      <c r="AC2281">
        <v>1684.9771000000001</v>
      </c>
      <c r="AD2281">
        <v>2364.2310000000002</v>
      </c>
      <c r="AE2281">
        <v>2722.9857000000002</v>
      </c>
      <c r="AF2281">
        <v>2923.6741000000002</v>
      </c>
      <c r="AG2281">
        <v>3161.9158000000002</v>
      </c>
      <c r="AH2281">
        <v>3263.7374</v>
      </c>
      <c r="AI2281">
        <v>3391.9131000000002</v>
      </c>
      <c r="AJ2281">
        <v>3507.2712999999999</v>
      </c>
      <c r="AK2281">
        <v>3609.6383999999998</v>
      </c>
      <c r="AL2281">
        <v>3695.4816000000001</v>
      </c>
      <c r="AM2281">
        <v>3708.0526</v>
      </c>
      <c r="AN2281">
        <v>3651.9540000000002</v>
      </c>
      <c r="AO2281">
        <v>2995.2395999999999</v>
      </c>
      <c r="AP2281">
        <v>3447.3876</v>
      </c>
      <c r="AQ2281">
        <v>2893.3184000000001</v>
      </c>
      <c r="AR2281">
        <v>2145.4475000000002</v>
      </c>
      <c r="AS2281">
        <v>1487.0782999999999</v>
      </c>
      <c r="AT2281">
        <v>1414.9557</v>
      </c>
      <c r="AU2281">
        <v>77.508332999999993</v>
      </c>
      <c r="AV2281">
        <v>77.233333000000002</v>
      </c>
      <c r="AW2281">
        <v>76.150000000000006</v>
      </c>
      <c r="AX2281">
        <v>74.625</v>
      </c>
      <c r="AY2281">
        <v>73.358333000000002</v>
      </c>
      <c r="AZ2281">
        <v>72.375</v>
      </c>
      <c r="BA2281">
        <v>71.924999999999997</v>
      </c>
      <c r="BB2281">
        <v>71.516666999999998</v>
      </c>
      <c r="BC2281">
        <v>73.158332999999999</v>
      </c>
      <c r="BD2281">
        <v>76.616667000000007</v>
      </c>
      <c r="BE2281">
        <v>81.2</v>
      </c>
      <c r="BF2281">
        <v>85.15</v>
      </c>
      <c r="BG2281">
        <v>88.908332999999999</v>
      </c>
      <c r="BH2281">
        <v>91.491667000000007</v>
      </c>
      <c r="BI2281">
        <v>94.916667000000004</v>
      </c>
      <c r="BJ2281">
        <v>96.433333000000005</v>
      </c>
      <c r="BK2281">
        <v>95.366667000000007</v>
      </c>
      <c r="BL2281">
        <v>93.033332999999999</v>
      </c>
      <c r="BM2281">
        <v>90.45</v>
      </c>
      <c r="BN2281">
        <v>86.383332999999993</v>
      </c>
      <c r="BO2281">
        <v>82.724999999999994</v>
      </c>
      <c r="BP2281">
        <v>80.724999999999994</v>
      </c>
      <c r="BQ2281">
        <v>78.825000000000003</v>
      </c>
      <c r="BR2281">
        <v>77.733333000000002</v>
      </c>
      <c r="BS2281">
        <v>-38.255389999999998</v>
      </c>
      <c r="BT2281">
        <v>32.196359999999999</v>
      </c>
      <c r="BU2281">
        <v>11.73807</v>
      </c>
      <c r="BV2281">
        <v>35.047359999999998</v>
      </c>
      <c r="BW2281">
        <v>27.606089999999998</v>
      </c>
      <c r="BX2281">
        <v>-11.123559999999999</v>
      </c>
      <c r="BY2281">
        <v>62.715000000000003</v>
      </c>
      <c r="BZ2281">
        <v>-184.8972</v>
      </c>
      <c r="CA2281">
        <v>-56.851379999999999</v>
      </c>
      <c r="CB2281">
        <v>8.6127979999999997</v>
      </c>
      <c r="CC2281">
        <v>-67.284090000000006</v>
      </c>
      <c r="CD2281">
        <v>12.494249999999999</v>
      </c>
      <c r="CE2281">
        <v>37.07038</v>
      </c>
      <c r="CF2281">
        <v>-77.749799999999993</v>
      </c>
      <c r="CG2281">
        <v>-40.439990000000002</v>
      </c>
      <c r="CH2281">
        <v>2.693422</v>
      </c>
      <c r="CI2281">
        <v>42.104730000000004</v>
      </c>
      <c r="CJ2281">
        <v>86.116529999999997</v>
      </c>
      <c r="CK2281">
        <v>731.05340000000001</v>
      </c>
      <c r="CL2281">
        <v>150.24420000000001</v>
      </c>
      <c r="CM2281">
        <v>214.92080000000001</v>
      </c>
      <c r="CN2281">
        <v>194.03229999999999</v>
      </c>
      <c r="CO2281">
        <v>152.0104</v>
      </c>
      <c r="CP2281">
        <v>-2.8687450000000001</v>
      </c>
      <c r="CQ2281">
        <v>492.24450000000002</v>
      </c>
      <c r="CR2281">
        <v>242.1771</v>
      </c>
      <c r="CS2281">
        <v>175.8348</v>
      </c>
      <c r="CT2281">
        <v>221.1301</v>
      </c>
      <c r="CU2281">
        <v>371.2165</v>
      </c>
      <c r="CV2281">
        <v>362.89949999999999</v>
      </c>
      <c r="CW2281">
        <v>397.47379999999998</v>
      </c>
      <c r="CX2281">
        <v>1071.5999999999999</v>
      </c>
      <c r="CY2281">
        <v>320.69319999999999</v>
      </c>
      <c r="CZ2281">
        <v>401.91849999999999</v>
      </c>
      <c r="DA2281">
        <v>700.08590000000004</v>
      </c>
      <c r="DB2281">
        <v>541.78710000000001</v>
      </c>
      <c r="DC2281">
        <v>632.36379999999997</v>
      </c>
      <c r="DD2281">
        <v>544.26700000000005</v>
      </c>
      <c r="DE2281">
        <v>518.17610000000002</v>
      </c>
      <c r="DF2281">
        <v>649.40359999999998</v>
      </c>
      <c r="DG2281">
        <v>930.58330000000001</v>
      </c>
      <c r="DH2281">
        <v>1045.4970000000001</v>
      </c>
      <c r="DI2281">
        <v>677.89840000000004</v>
      </c>
      <c r="DJ2281">
        <v>878.13599999999997</v>
      </c>
      <c r="DK2281">
        <v>933.83010000000002</v>
      </c>
      <c r="DL2281">
        <v>461.9434</v>
      </c>
      <c r="DM2281">
        <v>434.38729999999998</v>
      </c>
      <c r="DN2281">
        <v>293.9966</v>
      </c>
      <c r="DO2281">
        <v>19</v>
      </c>
      <c r="DP2281">
        <v>19</v>
      </c>
    </row>
    <row r="2282" spans="1:120" hidden="1" x14ac:dyDescent="0.25">
      <c r="A2282" t="str">
        <f t="shared" si="35"/>
        <v>Aggregator-Enersponse_Prescribed DA 1-4 (1PM-9PM)_44448_18-21</v>
      </c>
      <c r="B2282" t="s">
        <v>62</v>
      </c>
      <c r="C2282" t="s">
        <v>219</v>
      </c>
      <c r="D2282" t="s">
        <v>61</v>
      </c>
      <c r="E2282" t="s">
        <v>61</v>
      </c>
      <c r="F2282" t="s">
        <v>107</v>
      </c>
      <c r="G2282" t="s">
        <v>61</v>
      </c>
      <c r="H2282" t="s">
        <v>61</v>
      </c>
      <c r="I2282" t="s">
        <v>61</v>
      </c>
      <c r="J2282" t="s">
        <v>61</v>
      </c>
      <c r="K2282" t="s">
        <v>214</v>
      </c>
      <c r="L2282" s="18">
        <v>44448</v>
      </c>
      <c r="M2282">
        <v>18</v>
      </c>
      <c r="N2282">
        <v>21</v>
      </c>
      <c r="O2282" t="s">
        <v>258</v>
      </c>
      <c r="P2282">
        <v>3</v>
      </c>
      <c r="Q2282">
        <v>3</v>
      </c>
      <c r="R2282">
        <v>0</v>
      </c>
      <c r="S2282">
        <v>0</v>
      </c>
      <c r="T2282">
        <v>1</v>
      </c>
      <c r="U2282">
        <v>1</v>
      </c>
      <c r="V2282">
        <v>1</v>
      </c>
      <c r="W2282">
        <v>29.72</v>
      </c>
      <c r="X2282">
        <v>29.76</v>
      </c>
      <c r="Y2282">
        <v>29.84</v>
      </c>
      <c r="Z2282">
        <v>29.84</v>
      </c>
      <c r="AA2282">
        <v>29.64</v>
      </c>
      <c r="AB2282">
        <v>29.76</v>
      </c>
      <c r="AC2282">
        <v>29.72</v>
      </c>
      <c r="AD2282">
        <v>45.8</v>
      </c>
      <c r="AE2282">
        <v>61.92</v>
      </c>
      <c r="AF2282">
        <v>75.28</v>
      </c>
      <c r="AG2282">
        <v>114.76</v>
      </c>
      <c r="AH2282">
        <v>124.76</v>
      </c>
      <c r="AI2282">
        <v>132.91999999999999</v>
      </c>
      <c r="AJ2282">
        <v>137.47999999999999</v>
      </c>
      <c r="AK2282">
        <v>130.04</v>
      </c>
      <c r="AL2282">
        <v>128.72</v>
      </c>
      <c r="AM2282">
        <v>126.32</v>
      </c>
      <c r="AN2282">
        <v>124.2</v>
      </c>
      <c r="AO2282">
        <v>121.24</v>
      </c>
      <c r="AP2282">
        <v>116.08</v>
      </c>
      <c r="AQ2282">
        <v>114.44</v>
      </c>
      <c r="AR2282">
        <v>92.8</v>
      </c>
      <c r="AS2282">
        <v>34.08</v>
      </c>
      <c r="AT2282">
        <v>29.8</v>
      </c>
      <c r="AU2282">
        <v>64</v>
      </c>
      <c r="AV2282">
        <v>61.5</v>
      </c>
      <c r="AW2282">
        <v>61</v>
      </c>
      <c r="AX2282">
        <v>60.166666999999997</v>
      </c>
      <c r="AY2282">
        <v>60.5</v>
      </c>
      <c r="AZ2282">
        <v>59.5</v>
      </c>
      <c r="BA2282">
        <v>58.833333000000003</v>
      </c>
      <c r="BB2282">
        <v>59.833333000000003</v>
      </c>
      <c r="BC2282">
        <v>62.833333000000003</v>
      </c>
      <c r="BD2282">
        <v>66</v>
      </c>
      <c r="BE2282">
        <v>70.666667000000004</v>
      </c>
      <c r="BF2282">
        <v>76.833332999999996</v>
      </c>
      <c r="BG2282">
        <v>84</v>
      </c>
      <c r="BH2282">
        <v>83.833332999999996</v>
      </c>
      <c r="BI2282">
        <v>82.5</v>
      </c>
      <c r="BJ2282">
        <v>78.833332999999996</v>
      </c>
      <c r="BK2282">
        <v>76.833332999999996</v>
      </c>
      <c r="BL2282">
        <v>76.666667000000004</v>
      </c>
      <c r="BM2282">
        <v>73.666667000000004</v>
      </c>
      <c r="BN2282">
        <v>71</v>
      </c>
      <c r="BO2282">
        <v>68.166667000000004</v>
      </c>
      <c r="BP2282">
        <v>67.166667000000004</v>
      </c>
      <c r="BQ2282">
        <v>66.166667000000004</v>
      </c>
      <c r="BR2282">
        <v>65.333332999999996</v>
      </c>
      <c r="BS2282">
        <v>0</v>
      </c>
      <c r="BT2282">
        <v>0</v>
      </c>
      <c r="BU2282">
        <v>0</v>
      </c>
      <c r="BV2282">
        <v>0</v>
      </c>
      <c r="BW2282">
        <v>0</v>
      </c>
      <c r="BX2282">
        <v>0</v>
      </c>
      <c r="BY2282">
        <v>0</v>
      </c>
      <c r="BZ2282">
        <v>0</v>
      </c>
      <c r="CA2282">
        <v>0</v>
      </c>
      <c r="CB2282">
        <v>0</v>
      </c>
      <c r="CC2282">
        <v>0</v>
      </c>
      <c r="CD2282">
        <v>0</v>
      </c>
      <c r="CE2282">
        <v>0</v>
      </c>
      <c r="CF2282">
        <v>0</v>
      </c>
      <c r="CG2282">
        <v>0</v>
      </c>
      <c r="CH2282">
        <v>0</v>
      </c>
      <c r="CI2282">
        <v>0</v>
      </c>
      <c r="CJ2282">
        <v>0</v>
      </c>
      <c r="CK2282">
        <v>0</v>
      </c>
      <c r="CL2282">
        <v>0</v>
      </c>
      <c r="CM2282">
        <v>0</v>
      </c>
      <c r="CN2282">
        <v>0</v>
      </c>
      <c r="CO2282">
        <v>0</v>
      </c>
      <c r="CP2282">
        <v>0</v>
      </c>
      <c r="CQ2282">
        <v>6.2868999999999994E-2</v>
      </c>
      <c r="CR2282">
        <v>5.4808599999999999E-2</v>
      </c>
      <c r="CS2282">
        <v>6.2804299999999993E-2</v>
      </c>
      <c r="CT2282">
        <v>6.17522E-2</v>
      </c>
      <c r="CU2282">
        <v>6.3506300000000002E-2</v>
      </c>
      <c r="CV2282">
        <v>1.99973</v>
      </c>
      <c r="CW2282">
        <v>4.3540010000000002</v>
      </c>
      <c r="CX2282">
        <v>2.1180140000000001</v>
      </c>
      <c r="CY2282">
        <v>2.453541</v>
      </c>
      <c r="CZ2282">
        <v>1.7578800000000001</v>
      </c>
      <c r="DA2282">
        <v>4.7860319999999996</v>
      </c>
      <c r="DB2282">
        <v>1.6221380000000001</v>
      </c>
      <c r="DC2282">
        <v>2.3559760000000001</v>
      </c>
      <c r="DD2282">
        <v>1.9200919999999999</v>
      </c>
      <c r="DE2282">
        <v>1.517126</v>
      </c>
      <c r="DF2282">
        <v>1.492292</v>
      </c>
      <c r="DG2282">
        <v>1.5572999999999999</v>
      </c>
      <c r="DH2282">
        <v>2.25597</v>
      </c>
      <c r="DI2282">
        <v>2.360503</v>
      </c>
      <c r="DJ2282">
        <v>12.339499999999999</v>
      </c>
      <c r="DK2282">
        <v>12.35384</v>
      </c>
      <c r="DL2282">
        <v>10.56767</v>
      </c>
      <c r="DM2282">
        <v>0.59779700000000002</v>
      </c>
      <c r="DN2282">
        <v>0.17302719999999999</v>
      </c>
      <c r="DO2282">
        <v>18</v>
      </c>
      <c r="DP2282">
        <v>21</v>
      </c>
    </row>
    <row r="2283" spans="1:120" hidden="1" x14ac:dyDescent="0.25">
      <c r="A2283" t="str">
        <f t="shared" si="35"/>
        <v>LCA-Other_Prescribed DA 1-4 (1PM-9PM)_44448_18-21</v>
      </c>
      <c r="B2283" t="s">
        <v>62</v>
      </c>
      <c r="C2283" t="s">
        <v>212</v>
      </c>
      <c r="D2283" t="s">
        <v>32</v>
      </c>
      <c r="E2283" t="s">
        <v>61</v>
      </c>
      <c r="F2283" t="s">
        <v>61</v>
      </c>
      <c r="G2283" t="s">
        <v>61</v>
      </c>
      <c r="H2283" t="s">
        <v>61</v>
      </c>
      <c r="I2283" t="s">
        <v>61</v>
      </c>
      <c r="J2283" t="s">
        <v>61</v>
      </c>
      <c r="K2283" t="s">
        <v>214</v>
      </c>
      <c r="L2283" s="18">
        <v>44448</v>
      </c>
      <c r="M2283">
        <v>18</v>
      </c>
      <c r="N2283">
        <v>21</v>
      </c>
      <c r="O2283" t="s">
        <v>258</v>
      </c>
      <c r="P2283">
        <v>4</v>
      </c>
      <c r="Q2283">
        <v>4</v>
      </c>
      <c r="R2283">
        <v>0</v>
      </c>
      <c r="S2283">
        <v>0</v>
      </c>
      <c r="T2283">
        <v>1</v>
      </c>
      <c r="U2283">
        <v>0</v>
      </c>
      <c r="V2283">
        <v>1</v>
      </c>
      <c r="W2283">
        <v>30.516999999999999</v>
      </c>
      <c r="X2283">
        <v>30.539000000000001</v>
      </c>
      <c r="Y2283">
        <v>30.625</v>
      </c>
      <c r="Z2283">
        <v>30.625</v>
      </c>
      <c r="AA2283">
        <v>30.422999999999998</v>
      </c>
      <c r="AB2283">
        <v>30.548999999999999</v>
      </c>
      <c r="AC2283">
        <v>30.501000000000001</v>
      </c>
      <c r="AD2283">
        <v>46.576000000000001</v>
      </c>
      <c r="AE2283">
        <v>62.692999999999998</v>
      </c>
      <c r="AF2283">
        <v>76.06</v>
      </c>
      <c r="AG2283">
        <v>115.535</v>
      </c>
      <c r="AH2283">
        <v>125.544</v>
      </c>
      <c r="AI2283">
        <v>133.708</v>
      </c>
      <c r="AJ2283">
        <v>138.273</v>
      </c>
      <c r="AK2283">
        <v>130.82900000000001</v>
      </c>
      <c r="AL2283">
        <v>129.51499999999999</v>
      </c>
      <c r="AM2283">
        <v>127.108</v>
      </c>
      <c r="AN2283">
        <v>124.985</v>
      </c>
      <c r="AO2283">
        <v>122.03100000000001</v>
      </c>
      <c r="AP2283">
        <v>116.877</v>
      </c>
      <c r="AQ2283">
        <v>115.24</v>
      </c>
      <c r="AR2283">
        <v>93.594999999999999</v>
      </c>
      <c r="AS2283">
        <v>34.872999999999998</v>
      </c>
      <c r="AT2283">
        <v>30.593</v>
      </c>
      <c r="AU2283">
        <v>63.25</v>
      </c>
      <c r="AV2283">
        <v>60.875</v>
      </c>
      <c r="AW2283">
        <v>60.5</v>
      </c>
      <c r="AX2283">
        <v>59.875</v>
      </c>
      <c r="AY2283">
        <v>60.375</v>
      </c>
      <c r="AZ2283">
        <v>59.5</v>
      </c>
      <c r="BA2283">
        <v>58.875</v>
      </c>
      <c r="BB2283">
        <v>59.875</v>
      </c>
      <c r="BC2283">
        <v>62.375</v>
      </c>
      <c r="BD2283">
        <v>65.25</v>
      </c>
      <c r="BE2283">
        <v>69.5</v>
      </c>
      <c r="BF2283">
        <v>75.5</v>
      </c>
      <c r="BG2283">
        <v>82.375</v>
      </c>
      <c r="BH2283">
        <v>82</v>
      </c>
      <c r="BI2283">
        <v>80.5</v>
      </c>
      <c r="BJ2283">
        <v>77.125</v>
      </c>
      <c r="BK2283">
        <v>75.625</v>
      </c>
      <c r="BL2283">
        <v>75.5</v>
      </c>
      <c r="BM2283">
        <v>72.75</v>
      </c>
      <c r="BN2283">
        <v>70.125</v>
      </c>
      <c r="BO2283">
        <v>67.25</v>
      </c>
      <c r="BP2283">
        <v>66.25</v>
      </c>
      <c r="BQ2283">
        <v>65.25</v>
      </c>
      <c r="BR2283">
        <v>64.5</v>
      </c>
      <c r="BS2283">
        <v>0</v>
      </c>
      <c r="BT2283">
        <v>0</v>
      </c>
      <c r="BU2283">
        <v>0</v>
      </c>
      <c r="BV2283">
        <v>0</v>
      </c>
      <c r="BW2283">
        <v>0</v>
      </c>
      <c r="BX2283">
        <v>0</v>
      </c>
      <c r="BY2283">
        <v>0</v>
      </c>
      <c r="BZ2283">
        <v>0</v>
      </c>
      <c r="CA2283">
        <v>0</v>
      </c>
      <c r="CB2283">
        <v>0</v>
      </c>
      <c r="CC2283">
        <v>0</v>
      </c>
      <c r="CD2283">
        <v>0</v>
      </c>
      <c r="CE2283">
        <v>0</v>
      </c>
      <c r="CF2283">
        <v>0</v>
      </c>
      <c r="CG2283">
        <v>0</v>
      </c>
      <c r="CH2283">
        <v>0</v>
      </c>
      <c r="CI2283">
        <v>0</v>
      </c>
      <c r="CJ2283">
        <v>0</v>
      </c>
      <c r="CK2283">
        <v>0</v>
      </c>
      <c r="CL2283">
        <v>0</v>
      </c>
      <c r="CM2283">
        <v>0</v>
      </c>
      <c r="CN2283">
        <v>0</v>
      </c>
      <c r="CO2283">
        <v>0</v>
      </c>
      <c r="CP2283">
        <v>0</v>
      </c>
      <c r="CQ2283">
        <v>6.2913800000000006E-2</v>
      </c>
      <c r="CR2283">
        <v>5.4865999999999998E-2</v>
      </c>
      <c r="CS2283">
        <v>6.2863299999999997E-2</v>
      </c>
      <c r="CT2283">
        <v>6.1804100000000001E-2</v>
      </c>
      <c r="CU2283">
        <v>6.3558600000000007E-2</v>
      </c>
      <c r="CV2283">
        <v>1.9997860000000001</v>
      </c>
      <c r="CW2283">
        <v>4.3542209999999999</v>
      </c>
      <c r="CX2283">
        <v>2.1183190000000001</v>
      </c>
      <c r="CY2283">
        <v>2.4539599999999999</v>
      </c>
      <c r="CZ2283">
        <v>1.7582500000000001</v>
      </c>
      <c r="DA2283">
        <v>4.786543</v>
      </c>
      <c r="DB2283">
        <v>1.622568</v>
      </c>
      <c r="DC2283">
        <v>2.3569339999999999</v>
      </c>
      <c r="DD2283">
        <v>1.9216120000000001</v>
      </c>
      <c r="DE2283">
        <v>1.517377</v>
      </c>
      <c r="DF2283">
        <v>1.492402</v>
      </c>
      <c r="DG2283">
        <v>1.557361</v>
      </c>
      <c r="DH2283">
        <v>2.256227</v>
      </c>
      <c r="DI2283">
        <v>2.3608570000000002</v>
      </c>
      <c r="DJ2283">
        <v>12.34042</v>
      </c>
      <c r="DK2283">
        <v>12.354279999999999</v>
      </c>
      <c r="DL2283">
        <v>10.567830000000001</v>
      </c>
      <c r="DM2283">
        <v>0.5978542</v>
      </c>
      <c r="DN2283">
        <v>0.17307510000000001</v>
      </c>
      <c r="DO2283">
        <v>18</v>
      </c>
      <c r="DP2283">
        <v>21</v>
      </c>
    </row>
    <row r="2284" spans="1:120" hidden="1" x14ac:dyDescent="0.25">
      <c r="A2284" t="str">
        <f t="shared" si="35"/>
        <v>sublap_id-SLAP_PGEB_Prescribed DA 1-4 (1PM-9PM)_44448_18-21</v>
      </c>
      <c r="B2284" t="s">
        <v>62</v>
      </c>
      <c r="C2284" t="s">
        <v>287</v>
      </c>
      <c r="D2284" t="s">
        <v>61</v>
      </c>
      <c r="E2284" t="s">
        <v>288</v>
      </c>
      <c r="F2284" t="s">
        <v>61</v>
      </c>
      <c r="G2284" t="s">
        <v>61</v>
      </c>
      <c r="H2284" t="s">
        <v>61</v>
      </c>
      <c r="I2284" t="s">
        <v>61</v>
      </c>
      <c r="J2284" t="s">
        <v>61</v>
      </c>
      <c r="K2284" t="s">
        <v>214</v>
      </c>
      <c r="L2284" s="18">
        <v>44448</v>
      </c>
      <c r="M2284">
        <v>18</v>
      </c>
      <c r="N2284">
        <v>21</v>
      </c>
      <c r="O2284" t="s">
        <v>258</v>
      </c>
      <c r="P2284">
        <v>2</v>
      </c>
      <c r="Q2284">
        <v>1</v>
      </c>
      <c r="R2284">
        <v>0</v>
      </c>
      <c r="S2284">
        <v>0</v>
      </c>
      <c r="T2284">
        <v>1</v>
      </c>
      <c r="U2284">
        <v>0</v>
      </c>
      <c r="V2284">
        <v>1</v>
      </c>
      <c r="W2284">
        <v>239.68</v>
      </c>
      <c r="X2284">
        <v>215.84</v>
      </c>
      <c r="Y2284">
        <v>220.08</v>
      </c>
      <c r="Z2284">
        <v>217.76</v>
      </c>
      <c r="AA2284">
        <v>212.16</v>
      </c>
      <c r="AB2284">
        <v>219.6</v>
      </c>
      <c r="AC2284">
        <v>204.4</v>
      </c>
      <c r="AD2284">
        <v>148.63999999999999</v>
      </c>
      <c r="AE2284">
        <v>145.68</v>
      </c>
      <c r="AF2284">
        <v>147.19999999999999</v>
      </c>
      <c r="AG2284">
        <v>152</v>
      </c>
      <c r="AH2284">
        <v>155.6</v>
      </c>
      <c r="AI2284">
        <v>161.44</v>
      </c>
      <c r="AJ2284">
        <v>163.28</v>
      </c>
      <c r="AK2284">
        <v>166.72</v>
      </c>
      <c r="AL2284">
        <v>168.32</v>
      </c>
      <c r="AM2284">
        <v>148.56</v>
      </c>
      <c r="AN2284">
        <v>57.12</v>
      </c>
      <c r="AO2284">
        <v>56.24</v>
      </c>
      <c r="AP2284">
        <v>54.32</v>
      </c>
      <c r="AQ2284">
        <v>62.72</v>
      </c>
      <c r="AR2284">
        <v>229.76</v>
      </c>
      <c r="AS2284">
        <v>219.2</v>
      </c>
      <c r="AT2284">
        <v>220.24</v>
      </c>
      <c r="AU2284">
        <v>63.5</v>
      </c>
      <c r="AV2284">
        <v>64</v>
      </c>
      <c r="AW2284">
        <v>64</v>
      </c>
      <c r="AX2284">
        <v>64</v>
      </c>
      <c r="AY2284">
        <v>63.5</v>
      </c>
      <c r="AZ2284">
        <v>63</v>
      </c>
      <c r="BA2284">
        <v>62.5</v>
      </c>
      <c r="BB2284">
        <v>62</v>
      </c>
      <c r="BC2284">
        <v>63.5</v>
      </c>
      <c r="BD2284">
        <v>65.5</v>
      </c>
      <c r="BE2284">
        <v>68</v>
      </c>
      <c r="BF2284">
        <v>68.5</v>
      </c>
      <c r="BG2284">
        <v>70.5</v>
      </c>
      <c r="BH2284">
        <v>70.5</v>
      </c>
      <c r="BI2284">
        <v>71.5</v>
      </c>
      <c r="BJ2284">
        <v>71.5</v>
      </c>
      <c r="BK2284">
        <v>70</v>
      </c>
      <c r="BL2284">
        <v>68</v>
      </c>
      <c r="BM2284">
        <v>66</v>
      </c>
      <c r="BN2284">
        <v>64</v>
      </c>
      <c r="BO2284">
        <v>63</v>
      </c>
      <c r="BP2284">
        <v>63</v>
      </c>
      <c r="BQ2284">
        <v>63.5</v>
      </c>
      <c r="BR2284">
        <v>63</v>
      </c>
      <c r="BS2284">
        <v>0</v>
      </c>
      <c r="BT2284">
        <v>0</v>
      </c>
      <c r="BU2284">
        <v>0</v>
      </c>
      <c r="BV2284">
        <v>0</v>
      </c>
      <c r="BW2284">
        <v>0</v>
      </c>
      <c r="BX2284">
        <v>0</v>
      </c>
      <c r="BY2284">
        <v>0</v>
      </c>
      <c r="BZ2284">
        <v>0</v>
      </c>
      <c r="CA2284">
        <v>0</v>
      </c>
      <c r="CB2284">
        <v>0</v>
      </c>
      <c r="CC2284">
        <v>0</v>
      </c>
      <c r="CD2284">
        <v>0</v>
      </c>
      <c r="CE2284">
        <v>0</v>
      </c>
      <c r="CF2284">
        <v>0</v>
      </c>
      <c r="CG2284">
        <v>0</v>
      </c>
      <c r="CH2284">
        <v>0</v>
      </c>
      <c r="CI2284">
        <v>0</v>
      </c>
      <c r="CJ2284">
        <v>0</v>
      </c>
      <c r="CK2284">
        <v>0</v>
      </c>
      <c r="CL2284">
        <v>0</v>
      </c>
      <c r="CM2284">
        <v>0</v>
      </c>
      <c r="CN2284">
        <v>0</v>
      </c>
      <c r="CO2284">
        <v>0</v>
      </c>
      <c r="CP2284">
        <v>0</v>
      </c>
      <c r="CQ2284">
        <v>153.65600000000001</v>
      </c>
      <c r="CR2284">
        <v>42.053220000000003</v>
      </c>
      <c r="CS2284">
        <v>45.457279999999997</v>
      </c>
      <c r="CT2284">
        <v>46.364080000000001</v>
      </c>
      <c r="CU2284">
        <v>45.244929999999997</v>
      </c>
      <c r="CV2284">
        <v>47.473370000000003</v>
      </c>
      <c r="CW2284">
        <v>30.15446</v>
      </c>
      <c r="CX2284">
        <v>23.3752</v>
      </c>
      <c r="CY2284">
        <v>29.689830000000001</v>
      </c>
      <c r="CZ2284">
        <v>37.093020000000003</v>
      </c>
      <c r="DA2284">
        <v>58.283810000000003</v>
      </c>
      <c r="DB2284">
        <v>107.69710000000001</v>
      </c>
      <c r="DC2284">
        <v>116.76860000000001</v>
      </c>
      <c r="DD2284">
        <v>116.15089999999999</v>
      </c>
      <c r="DE2284">
        <v>101.8227</v>
      </c>
      <c r="DF2284">
        <v>96.960430000000002</v>
      </c>
      <c r="DG2284">
        <v>93.69417</v>
      </c>
      <c r="DH2284">
        <v>266.98700000000002</v>
      </c>
      <c r="DI2284">
        <v>243.30439999999999</v>
      </c>
      <c r="DJ2284">
        <v>427.66469999999998</v>
      </c>
      <c r="DK2284">
        <v>391.77480000000003</v>
      </c>
      <c r="DL2284">
        <v>77.439760000000007</v>
      </c>
      <c r="DM2284">
        <v>66.193920000000006</v>
      </c>
      <c r="DN2284">
        <v>69.767349999999993</v>
      </c>
      <c r="DO2284">
        <v>18</v>
      </c>
      <c r="DP2284">
        <v>21</v>
      </c>
    </row>
    <row r="2285" spans="1:120" x14ac:dyDescent="0.25">
      <c r="A2285" t="str">
        <f t="shared" si="35"/>
        <v>AutoDR-Yes_Prescribed DA 1-4 (1PM-9PM)_44448_18-21</v>
      </c>
      <c r="B2285" t="s">
        <v>62</v>
      </c>
      <c r="C2285" t="s">
        <v>322</v>
      </c>
      <c r="D2285" t="s">
        <v>61</v>
      </c>
      <c r="E2285" t="s">
        <v>61</v>
      </c>
      <c r="F2285" t="s">
        <v>61</v>
      </c>
      <c r="G2285" t="s">
        <v>61</v>
      </c>
      <c r="H2285" t="s">
        <v>98</v>
      </c>
      <c r="I2285" t="s">
        <v>61</v>
      </c>
      <c r="J2285" t="s">
        <v>61</v>
      </c>
      <c r="K2285" t="s">
        <v>214</v>
      </c>
      <c r="L2285" s="18">
        <v>44448</v>
      </c>
      <c r="M2285">
        <v>18</v>
      </c>
      <c r="N2285">
        <v>21</v>
      </c>
      <c r="O2285" t="s">
        <v>258</v>
      </c>
      <c r="P2285">
        <v>3</v>
      </c>
      <c r="Q2285">
        <v>3</v>
      </c>
      <c r="R2285">
        <v>0</v>
      </c>
      <c r="S2285">
        <v>0</v>
      </c>
      <c r="T2285">
        <v>1</v>
      </c>
      <c r="U2285">
        <v>1</v>
      </c>
      <c r="V2285">
        <v>1</v>
      </c>
      <c r="W2285">
        <v>29.72</v>
      </c>
      <c r="X2285">
        <v>29.76</v>
      </c>
      <c r="Y2285">
        <v>29.84</v>
      </c>
      <c r="Z2285">
        <v>29.84</v>
      </c>
      <c r="AA2285">
        <v>29.64</v>
      </c>
      <c r="AB2285">
        <v>29.76</v>
      </c>
      <c r="AC2285">
        <v>29.72</v>
      </c>
      <c r="AD2285">
        <v>45.8</v>
      </c>
      <c r="AE2285">
        <v>61.92</v>
      </c>
      <c r="AF2285">
        <v>75.28</v>
      </c>
      <c r="AG2285">
        <v>114.76</v>
      </c>
      <c r="AH2285">
        <v>124.76</v>
      </c>
      <c r="AI2285">
        <v>132.91999999999999</v>
      </c>
      <c r="AJ2285">
        <v>137.47999999999999</v>
      </c>
      <c r="AK2285">
        <v>130.04</v>
      </c>
      <c r="AL2285">
        <v>128.72</v>
      </c>
      <c r="AM2285">
        <v>126.32</v>
      </c>
      <c r="AN2285">
        <v>124.2</v>
      </c>
      <c r="AO2285">
        <v>121.24</v>
      </c>
      <c r="AP2285">
        <v>116.08</v>
      </c>
      <c r="AQ2285">
        <v>114.44</v>
      </c>
      <c r="AR2285">
        <v>92.8</v>
      </c>
      <c r="AS2285">
        <v>34.08</v>
      </c>
      <c r="AT2285">
        <v>29.8</v>
      </c>
      <c r="AU2285">
        <v>64</v>
      </c>
      <c r="AV2285">
        <v>61.5</v>
      </c>
      <c r="AW2285">
        <v>61</v>
      </c>
      <c r="AX2285">
        <v>60.166666999999997</v>
      </c>
      <c r="AY2285">
        <v>60.5</v>
      </c>
      <c r="AZ2285">
        <v>59.5</v>
      </c>
      <c r="BA2285">
        <v>58.833333000000003</v>
      </c>
      <c r="BB2285">
        <v>59.833333000000003</v>
      </c>
      <c r="BC2285">
        <v>62.833333000000003</v>
      </c>
      <c r="BD2285">
        <v>66</v>
      </c>
      <c r="BE2285">
        <v>70.666667000000004</v>
      </c>
      <c r="BF2285">
        <v>76.833332999999996</v>
      </c>
      <c r="BG2285">
        <v>84</v>
      </c>
      <c r="BH2285">
        <v>83.833332999999996</v>
      </c>
      <c r="BI2285">
        <v>82.5</v>
      </c>
      <c r="BJ2285">
        <v>78.833332999999996</v>
      </c>
      <c r="BK2285">
        <v>76.833332999999996</v>
      </c>
      <c r="BL2285">
        <v>76.666667000000004</v>
      </c>
      <c r="BM2285">
        <v>73.666667000000004</v>
      </c>
      <c r="BN2285">
        <v>71</v>
      </c>
      <c r="BO2285">
        <v>68.166667000000004</v>
      </c>
      <c r="BP2285">
        <v>67.166667000000004</v>
      </c>
      <c r="BQ2285">
        <v>66.166667000000004</v>
      </c>
      <c r="BR2285">
        <v>65.333332999999996</v>
      </c>
      <c r="BS2285">
        <v>0</v>
      </c>
      <c r="BT2285">
        <v>0</v>
      </c>
      <c r="BU2285">
        <v>0</v>
      </c>
      <c r="BV2285">
        <v>0</v>
      </c>
      <c r="BW2285">
        <v>0</v>
      </c>
      <c r="BX2285">
        <v>0</v>
      </c>
      <c r="BY2285">
        <v>0</v>
      </c>
      <c r="BZ2285">
        <v>0</v>
      </c>
      <c r="CA2285">
        <v>0</v>
      </c>
      <c r="CB2285">
        <v>0</v>
      </c>
      <c r="CC2285">
        <v>0</v>
      </c>
      <c r="CD2285">
        <v>0</v>
      </c>
      <c r="CE2285">
        <v>0</v>
      </c>
      <c r="CF2285">
        <v>0</v>
      </c>
      <c r="CG2285">
        <v>0</v>
      </c>
      <c r="CH2285">
        <v>0</v>
      </c>
      <c r="CI2285">
        <v>0</v>
      </c>
      <c r="CJ2285">
        <v>0</v>
      </c>
      <c r="CK2285">
        <v>0</v>
      </c>
      <c r="CL2285">
        <v>0</v>
      </c>
      <c r="CM2285">
        <v>0</v>
      </c>
      <c r="CN2285">
        <v>0</v>
      </c>
      <c r="CO2285">
        <v>0</v>
      </c>
      <c r="CP2285">
        <v>0</v>
      </c>
      <c r="CQ2285">
        <v>6.2868999999999994E-2</v>
      </c>
      <c r="CR2285">
        <v>5.4808599999999999E-2</v>
      </c>
      <c r="CS2285">
        <v>6.2804299999999993E-2</v>
      </c>
      <c r="CT2285">
        <v>6.17522E-2</v>
      </c>
      <c r="CU2285">
        <v>6.3506300000000002E-2</v>
      </c>
      <c r="CV2285">
        <v>1.99973</v>
      </c>
      <c r="CW2285">
        <v>4.3540010000000002</v>
      </c>
      <c r="CX2285">
        <v>2.1180140000000001</v>
      </c>
      <c r="CY2285">
        <v>2.453541</v>
      </c>
      <c r="CZ2285">
        <v>1.7578800000000001</v>
      </c>
      <c r="DA2285">
        <v>4.7860319999999996</v>
      </c>
      <c r="DB2285">
        <v>1.6221380000000001</v>
      </c>
      <c r="DC2285">
        <v>2.3559760000000001</v>
      </c>
      <c r="DD2285">
        <v>1.9200919999999999</v>
      </c>
      <c r="DE2285">
        <v>1.517126</v>
      </c>
      <c r="DF2285">
        <v>1.492292</v>
      </c>
      <c r="DG2285">
        <v>1.5572999999999999</v>
      </c>
      <c r="DH2285">
        <v>2.25597</v>
      </c>
      <c r="DI2285">
        <v>2.360503</v>
      </c>
      <c r="DJ2285">
        <v>12.339499999999999</v>
      </c>
      <c r="DK2285">
        <v>12.35384</v>
      </c>
      <c r="DL2285">
        <v>10.56767</v>
      </c>
      <c r="DM2285">
        <v>0.59779700000000002</v>
      </c>
      <c r="DN2285">
        <v>0.17302719999999999</v>
      </c>
      <c r="DO2285">
        <v>18</v>
      </c>
      <c r="DP2285">
        <v>21</v>
      </c>
    </row>
    <row r="2286" spans="1:120" hidden="1" x14ac:dyDescent="0.25">
      <c r="A2286" t="str">
        <f t="shared" si="35"/>
        <v>Size_Grp-20 to 199.99 kW_Prescribed DA 1-4 (1PM-9PM)_44448_18-21</v>
      </c>
      <c r="B2286" t="s">
        <v>62</v>
      </c>
      <c r="C2286" t="s">
        <v>201</v>
      </c>
      <c r="D2286" t="s">
        <v>61</v>
      </c>
      <c r="E2286" t="s">
        <v>61</v>
      </c>
      <c r="F2286" t="s">
        <v>61</v>
      </c>
      <c r="G2286" t="s">
        <v>61</v>
      </c>
      <c r="H2286" t="s">
        <v>61</v>
      </c>
      <c r="I2286" t="s">
        <v>61</v>
      </c>
      <c r="J2286" t="s">
        <v>101</v>
      </c>
      <c r="K2286" t="s">
        <v>214</v>
      </c>
      <c r="L2286" s="18">
        <v>44448</v>
      </c>
      <c r="M2286">
        <v>18</v>
      </c>
      <c r="N2286">
        <v>21</v>
      </c>
      <c r="O2286" t="s">
        <v>258</v>
      </c>
      <c r="P2286">
        <v>3</v>
      </c>
      <c r="Q2286">
        <v>3</v>
      </c>
      <c r="R2286">
        <v>0</v>
      </c>
      <c r="S2286">
        <v>0</v>
      </c>
      <c r="T2286">
        <v>1</v>
      </c>
      <c r="U2286">
        <v>0</v>
      </c>
      <c r="V2286">
        <v>1</v>
      </c>
      <c r="W2286">
        <v>146.91999999999999</v>
      </c>
      <c r="X2286">
        <v>135.04</v>
      </c>
      <c r="Y2286">
        <v>137.24</v>
      </c>
      <c r="Z2286">
        <v>136.08000000000001</v>
      </c>
      <c r="AA2286">
        <v>133.08000000000001</v>
      </c>
      <c r="AB2286">
        <v>136.91999999999999</v>
      </c>
      <c r="AC2286">
        <v>129.28</v>
      </c>
      <c r="AD2286">
        <v>116.12</v>
      </c>
      <c r="AE2286">
        <v>125.88</v>
      </c>
      <c r="AF2286">
        <v>139.12</v>
      </c>
      <c r="AG2286">
        <v>163.24</v>
      </c>
      <c r="AH2286">
        <v>171.36</v>
      </c>
      <c r="AI2286">
        <v>177.56</v>
      </c>
      <c r="AJ2286">
        <v>184.48</v>
      </c>
      <c r="AK2286">
        <v>180.36</v>
      </c>
      <c r="AL2286">
        <v>179.28</v>
      </c>
      <c r="AM2286">
        <v>166.76</v>
      </c>
      <c r="AN2286">
        <v>120.28</v>
      </c>
      <c r="AO2286">
        <v>116</v>
      </c>
      <c r="AP2286">
        <v>110.2</v>
      </c>
      <c r="AQ2286">
        <v>115.56</v>
      </c>
      <c r="AR2286">
        <v>188.08</v>
      </c>
      <c r="AS2286">
        <v>140.63999999999999</v>
      </c>
      <c r="AT2286">
        <v>137.19999999999999</v>
      </c>
      <c r="AU2286">
        <v>64.833332999999996</v>
      </c>
      <c r="AV2286">
        <v>63.166666999999997</v>
      </c>
      <c r="AW2286">
        <v>62.666666999999997</v>
      </c>
      <c r="AX2286">
        <v>61.833333000000003</v>
      </c>
      <c r="AY2286">
        <v>61.666666999999997</v>
      </c>
      <c r="AZ2286">
        <v>60.666666999999997</v>
      </c>
      <c r="BA2286">
        <v>60</v>
      </c>
      <c r="BB2286">
        <v>60.5</v>
      </c>
      <c r="BC2286">
        <v>63.666666999999997</v>
      </c>
      <c r="BD2286">
        <v>66.833332999999996</v>
      </c>
      <c r="BE2286">
        <v>71.333332999999996</v>
      </c>
      <c r="BF2286">
        <v>75.833332999999996</v>
      </c>
      <c r="BG2286">
        <v>81.666667000000004</v>
      </c>
      <c r="BH2286">
        <v>81.833332999999996</v>
      </c>
      <c r="BI2286">
        <v>81.5</v>
      </c>
      <c r="BJ2286">
        <v>78.666667000000004</v>
      </c>
      <c r="BK2286">
        <v>76.166667000000004</v>
      </c>
      <c r="BL2286">
        <v>75.333332999999996</v>
      </c>
      <c r="BM2286">
        <v>72.333332999999996</v>
      </c>
      <c r="BN2286">
        <v>69.833332999999996</v>
      </c>
      <c r="BO2286">
        <v>67.666667000000004</v>
      </c>
      <c r="BP2286">
        <v>67</v>
      </c>
      <c r="BQ2286">
        <v>66.5</v>
      </c>
      <c r="BR2286">
        <v>65.666667000000004</v>
      </c>
      <c r="BS2286">
        <v>0</v>
      </c>
      <c r="BT2286">
        <v>0</v>
      </c>
      <c r="BU2286">
        <v>0</v>
      </c>
      <c r="BV2286">
        <v>0</v>
      </c>
      <c r="BW2286">
        <v>0</v>
      </c>
      <c r="BX2286">
        <v>0</v>
      </c>
      <c r="BY2286">
        <v>0</v>
      </c>
      <c r="BZ2286">
        <v>0</v>
      </c>
      <c r="CA2286">
        <v>0</v>
      </c>
      <c r="CB2286">
        <v>0</v>
      </c>
      <c r="CC2286">
        <v>0</v>
      </c>
      <c r="CD2286">
        <v>0</v>
      </c>
      <c r="CE2286">
        <v>0</v>
      </c>
      <c r="CF2286">
        <v>0</v>
      </c>
      <c r="CG2286">
        <v>0</v>
      </c>
      <c r="CH2286">
        <v>0</v>
      </c>
      <c r="CI2286">
        <v>0</v>
      </c>
      <c r="CJ2286">
        <v>0</v>
      </c>
      <c r="CK2286">
        <v>0</v>
      </c>
      <c r="CL2286">
        <v>0</v>
      </c>
      <c r="CM2286">
        <v>0</v>
      </c>
      <c r="CN2286">
        <v>0</v>
      </c>
      <c r="CO2286">
        <v>0</v>
      </c>
      <c r="CP2286">
        <v>0</v>
      </c>
      <c r="CQ2286">
        <v>38.47663</v>
      </c>
      <c r="CR2286">
        <v>10.56793</v>
      </c>
      <c r="CS2286">
        <v>11.426780000000001</v>
      </c>
      <c r="CT2286">
        <v>11.652659999999999</v>
      </c>
      <c r="CU2286">
        <v>11.374549999999999</v>
      </c>
      <c r="CV2286">
        <v>13.86562</v>
      </c>
      <c r="CW2286">
        <v>11.82197</v>
      </c>
      <c r="CX2286">
        <v>7.833189</v>
      </c>
      <c r="CY2286">
        <v>9.6937800000000003</v>
      </c>
      <c r="CZ2286">
        <v>10.911210000000001</v>
      </c>
      <c r="DA2286">
        <v>17.242789999999999</v>
      </c>
      <c r="DB2286">
        <v>28.170629999999999</v>
      </c>
      <c r="DC2286">
        <v>31.054760000000002</v>
      </c>
      <c r="DD2286">
        <v>30.653490000000001</v>
      </c>
      <c r="DE2286">
        <v>26.638380000000002</v>
      </c>
      <c r="DF2286">
        <v>25.39415</v>
      </c>
      <c r="DG2286">
        <v>24.614830000000001</v>
      </c>
      <c r="DH2286">
        <v>68.379369999999994</v>
      </c>
      <c r="DI2286">
        <v>62.121049999999997</v>
      </c>
      <c r="DJ2286">
        <v>114.84950000000001</v>
      </c>
      <c r="DK2286">
        <v>105.7658</v>
      </c>
      <c r="DL2286">
        <v>27.443000000000001</v>
      </c>
      <c r="DM2286">
        <v>17.117979999999999</v>
      </c>
      <c r="DN2286">
        <v>17.614550000000001</v>
      </c>
      <c r="DO2286">
        <v>18</v>
      </c>
      <c r="DP2286">
        <v>21</v>
      </c>
    </row>
    <row r="2287" spans="1:120" hidden="1" x14ac:dyDescent="0.25">
      <c r="A2287" t="str">
        <f t="shared" si="35"/>
        <v>Industry_Type-4. Retail stores_Prescribed DA 1-4 (1PM-9PM)_44448_18-21</v>
      </c>
      <c r="B2287" t="s">
        <v>62</v>
      </c>
      <c r="C2287" t="s">
        <v>204</v>
      </c>
      <c r="D2287" t="s">
        <v>61</v>
      </c>
      <c r="E2287" t="s">
        <v>61</v>
      </c>
      <c r="F2287" t="s">
        <v>61</v>
      </c>
      <c r="G2287" t="s">
        <v>33</v>
      </c>
      <c r="H2287" t="s">
        <v>61</v>
      </c>
      <c r="I2287" t="s">
        <v>61</v>
      </c>
      <c r="J2287" t="s">
        <v>61</v>
      </c>
      <c r="K2287" t="s">
        <v>214</v>
      </c>
      <c r="L2287" s="18">
        <v>44448</v>
      </c>
      <c r="M2287">
        <v>18</v>
      </c>
      <c r="N2287">
        <v>21</v>
      </c>
      <c r="O2287" t="s">
        <v>258</v>
      </c>
      <c r="P2287">
        <v>1</v>
      </c>
      <c r="Q2287">
        <v>1</v>
      </c>
      <c r="R2287">
        <v>0</v>
      </c>
      <c r="S2287">
        <v>0</v>
      </c>
      <c r="T2287">
        <v>1</v>
      </c>
      <c r="U2287">
        <v>0</v>
      </c>
      <c r="V2287">
        <v>1</v>
      </c>
      <c r="W2287">
        <v>0.79700000000000004</v>
      </c>
      <c r="X2287">
        <v>0.77900000000000003</v>
      </c>
      <c r="Y2287">
        <v>0.78500000000000003</v>
      </c>
      <c r="Z2287">
        <v>0.78500000000000003</v>
      </c>
      <c r="AA2287">
        <v>0.78300000000000003</v>
      </c>
      <c r="AB2287">
        <v>0.78900000000000003</v>
      </c>
      <c r="AC2287">
        <v>0.78100000000000003</v>
      </c>
      <c r="AD2287">
        <v>0.77600000000000002</v>
      </c>
      <c r="AE2287">
        <v>0.77300000000000002</v>
      </c>
      <c r="AF2287">
        <v>0.78</v>
      </c>
      <c r="AG2287">
        <v>0.77500000000000002</v>
      </c>
      <c r="AH2287">
        <v>0.78400000000000003</v>
      </c>
      <c r="AI2287">
        <v>0.78800000000000003</v>
      </c>
      <c r="AJ2287">
        <v>0.79300000000000004</v>
      </c>
      <c r="AK2287">
        <v>0.78900000000000003</v>
      </c>
      <c r="AL2287">
        <v>0.79500000000000004</v>
      </c>
      <c r="AM2287">
        <v>0.78800000000000003</v>
      </c>
      <c r="AN2287">
        <v>0.78500000000000003</v>
      </c>
      <c r="AO2287">
        <v>0.79100000000000004</v>
      </c>
      <c r="AP2287">
        <v>0.79700000000000004</v>
      </c>
      <c r="AQ2287">
        <v>0.8</v>
      </c>
      <c r="AR2287">
        <v>0.79500000000000004</v>
      </c>
      <c r="AS2287">
        <v>0.79300000000000004</v>
      </c>
      <c r="AT2287">
        <v>0.79300000000000004</v>
      </c>
      <c r="AU2287">
        <v>61</v>
      </c>
      <c r="AV2287">
        <v>59</v>
      </c>
      <c r="AW2287">
        <v>59</v>
      </c>
      <c r="AX2287">
        <v>59</v>
      </c>
      <c r="AY2287">
        <v>60</v>
      </c>
      <c r="AZ2287">
        <v>59.5</v>
      </c>
      <c r="BA2287">
        <v>59</v>
      </c>
      <c r="BB2287">
        <v>60</v>
      </c>
      <c r="BC2287">
        <v>61</v>
      </c>
      <c r="BD2287">
        <v>63</v>
      </c>
      <c r="BE2287">
        <v>66</v>
      </c>
      <c r="BF2287">
        <v>71.5</v>
      </c>
      <c r="BG2287">
        <v>77.5</v>
      </c>
      <c r="BH2287">
        <v>76.5</v>
      </c>
      <c r="BI2287">
        <v>74.5</v>
      </c>
      <c r="BJ2287">
        <v>72</v>
      </c>
      <c r="BK2287">
        <v>72</v>
      </c>
      <c r="BL2287">
        <v>72</v>
      </c>
      <c r="BM2287">
        <v>70</v>
      </c>
      <c r="BN2287">
        <v>67.5</v>
      </c>
      <c r="BO2287">
        <v>64.5</v>
      </c>
      <c r="BP2287">
        <v>63.5</v>
      </c>
      <c r="BQ2287">
        <v>62.5</v>
      </c>
      <c r="BR2287">
        <v>62</v>
      </c>
      <c r="BS2287">
        <v>0</v>
      </c>
      <c r="BT2287">
        <v>0</v>
      </c>
      <c r="BU2287">
        <v>0</v>
      </c>
      <c r="BV2287">
        <v>0</v>
      </c>
      <c r="BW2287">
        <v>0</v>
      </c>
      <c r="BX2287">
        <v>0</v>
      </c>
      <c r="BY2287">
        <v>0</v>
      </c>
      <c r="BZ2287">
        <v>0</v>
      </c>
      <c r="CA2287">
        <v>0</v>
      </c>
      <c r="CB2287">
        <v>0</v>
      </c>
      <c r="CC2287">
        <v>0</v>
      </c>
      <c r="CD2287">
        <v>0</v>
      </c>
      <c r="CE2287">
        <v>0</v>
      </c>
      <c r="CF2287">
        <v>0</v>
      </c>
      <c r="CG2287">
        <v>0</v>
      </c>
      <c r="CH2287">
        <v>0</v>
      </c>
      <c r="CI2287">
        <v>0</v>
      </c>
      <c r="CJ2287">
        <v>0</v>
      </c>
      <c r="CK2287">
        <v>0</v>
      </c>
      <c r="CL2287">
        <v>0</v>
      </c>
      <c r="CM2287">
        <v>0</v>
      </c>
      <c r="CN2287">
        <v>0</v>
      </c>
      <c r="CO2287">
        <v>0</v>
      </c>
      <c r="CP2287">
        <v>0</v>
      </c>
      <c r="CQ2287">
        <v>4.4799999999999998E-5</v>
      </c>
      <c r="CR2287">
        <v>5.7399999999999999E-5</v>
      </c>
      <c r="CS2287">
        <v>5.8999999999999998E-5</v>
      </c>
      <c r="CT2287">
        <v>5.1900000000000001E-5</v>
      </c>
      <c r="CU2287">
        <v>5.2299999999999997E-5</v>
      </c>
      <c r="CV2287">
        <v>5.5899999999999997E-5</v>
      </c>
      <c r="CW2287">
        <v>2.1939999999999999E-4</v>
      </c>
      <c r="CX2287">
        <v>3.0499999999999999E-4</v>
      </c>
      <c r="CY2287">
        <v>4.1879999999999999E-4</v>
      </c>
      <c r="CZ2287">
        <v>3.6919999999999998E-4</v>
      </c>
      <c r="DA2287">
        <v>5.1130000000000001E-4</v>
      </c>
      <c r="DB2287">
        <v>4.3019999999999999E-4</v>
      </c>
      <c r="DC2287">
        <v>9.5799999999999998E-4</v>
      </c>
      <c r="DD2287">
        <v>1.5196000000000001E-3</v>
      </c>
      <c r="DE2287">
        <v>2.5040000000000001E-4</v>
      </c>
      <c r="DF2287">
        <v>1.0959999999999999E-4</v>
      </c>
      <c r="DG2287">
        <v>6.1299999999999999E-5</v>
      </c>
      <c r="DH2287">
        <v>2.5680000000000001E-4</v>
      </c>
      <c r="DI2287">
        <v>3.5340000000000002E-4</v>
      </c>
      <c r="DJ2287">
        <v>9.1799999999999998E-4</v>
      </c>
      <c r="DK2287">
        <v>4.4670000000000002E-4</v>
      </c>
      <c r="DL2287">
        <v>1.615E-4</v>
      </c>
      <c r="DM2287">
        <v>5.7099999999999999E-5</v>
      </c>
      <c r="DN2287">
        <v>4.7800000000000003E-5</v>
      </c>
      <c r="DO2287">
        <v>18</v>
      </c>
      <c r="DP2287">
        <v>21</v>
      </c>
    </row>
    <row r="2288" spans="1:120" hidden="1" x14ac:dyDescent="0.25">
      <c r="A2288" t="str">
        <f t="shared" si="35"/>
        <v>Size_Grp-200 kW and above_Prescribed DA 1-4 (1PM-9PM)_44448_18-21</v>
      </c>
      <c r="B2288" t="s">
        <v>62</v>
      </c>
      <c r="C2288" t="s">
        <v>207</v>
      </c>
      <c r="D2288" t="s">
        <v>61</v>
      </c>
      <c r="E2288" t="s">
        <v>61</v>
      </c>
      <c r="F2288" t="s">
        <v>61</v>
      </c>
      <c r="G2288" t="s">
        <v>61</v>
      </c>
      <c r="H2288" t="s">
        <v>61</v>
      </c>
      <c r="I2288" t="s">
        <v>61</v>
      </c>
      <c r="J2288" t="s">
        <v>102</v>
      </c>
      <c r="K2288" t="s">
        <v>214</v>
      </c>
      <c r="L2288" s="18">
        <v>44448</v>
      </c>
      <c r="M2288">
        <v>18</v>
      </c>
      <c r="N2288">
        <v>21</v>
      </c>
      <c r="O2288" t="s">
        <v>258</v>
      </c>
      <c r="P2288">
        <v>3</v>
      </c>
      <c r="Q2288">
        <v>3</v>
      </c>
      <c r="R2288">
        <v>0</v>
      </c>
      <c r="S2288">
        <v>0</v>
      </c>
      <c r="T2288">
        <v>1</v>
      </c>
      <c r="U2288">
        <v>1</v>
      </c>
      <c r="V2288">
        <v>1</v>
      </c>
      <c r="W2288">
        <v>1461.36</v>
      </c>
      <c r="X2288">
        <v>1545.48</v>
      </c>
      <c r="Y2288">
        <v>1546.8</v>
      </c>
      <c r="Z2288">
        <v>1547.6</v>
      </c>
      <c r="AA2288">
        <v>1548.24</v>
      </c>
      <c r="AB2288">
        <v>1511.76</v>
      </c>
      <c r="AC2288">
        <v>1496.04</v>
      </c>
      <c r="AD2288">
        <v>1522.32</v>
      </c>
      <c r="AE2288">
        <v>1527.6</v>
      </c>
      <c r="AF2288">
        <v>1518.16</v>
      </c>
      <c r="AG2288">
        <v>1333.68</v>
      </c>
      <c r="AH2288">
        <v>1046.28</v>
      </c>
      <c r="AI2288">
        <v>800.56</v>
      </c>
      <c r="AJ2288">
        <v>1023.56</v>
      </c>
      <c r="AK2288">
        <v>1010.16</v>
      </c>
      <c r="AL2288">
        <v>1046.96</v>
      </c>
      <c r="AM2288">
        <v>1071.1199999999999</v>
      </c>
      <c r="AN2288">
        <v>1078.1199999999999</v>
      </c>
      <c r="AO2288">
        <v>1091.68</v>
      </c>
      <c r="AP2288">
        <v>1081.8800000000001</v>
      </c>
      <c r="AQ2288">
        <v>1077.48</v>
      </c>
      <c r="AR2288">
        <v>1241.08</v>
      </c>
      <c r="AS2288">
        <v>1277.92</v>
      </c>
      <c r="AT2288">
        <v>1248.96</v>
      </c>
      <c r="AU2288">
        <v>57.666666999999997</v>
      </c>
      <c r="AV2288">
        <v>57.333333000000003</v>
      </c>
      <c r="AW2288">
        <v>57</v>
      </c>
      <c r="AX2288">
        <v>57</v>
      </c>
      <c r="AY2288">
        <v>57.166666999999997</v>
      </c>
      <c r="AZ2288">
        <v>57.333333000000003</v>
      </c>
      <c r="BA2288">
        <v>57.666666999999997</v>
      </c>
      <c r="BB2288">
        <v>56.666666999999997</v>
      </c>
      <c r="BC2288">
        <v>57.666666999999997</v>
      </c>
      <c r="BD2288">
        <v>58.666666999999997</v>
      </c>
      <c r="BE2288">
        <v>61.833333000000003</v>
      </c>
      <c r="BF2288">
        <v>63.5</v>
      </c>
      <c r="BG2288">
        <v>64.333332999999996</v>
      </c>
      <c r="BH2288">
        <v>64.166667000000004</v>
      </c>
      <c r="BI2288">
        <v>64.5</v>
      </c>
      <c r="BJ2288">
        <v>63.666666999999997</v>
      </c>
      <c r="BK2288">
        <v>62</v>
      </c>
      <c r="BL2288">
        <v>60.833333000000003</v>
      </c>
      <c r="BM2288">
        <v>60.166666999999997</v>
      </c>
      <c r="BN2288">
        <v>58.666666999999997</v>
      </c>
      <c r="BO2288">
        <v>58.333333000000003</v>
      </c>
      <c r="BP2288">
        <v>58</v>
      </c>
      <c r="BQ2288">
        <v>58</v>
      </c>
      <c r="BR2288">
        <v>58</v>
      </c>
      <c r="BS2288">
        <v>0</v>
      </c>
      <c r="BT2288">
        <v>0</v>
      </c>
      <c r="BU2288">
        <v>0</v>
      </c>
      <c r="BV2288">
        <v>0</v>
      </c>
      <c r="BW2288">
        <v>0</v>
      </c>
      <c r="BX2288">
        <v>0</v>
      </c>
      <c r="BY2288">
        <v>0</v>
      </c>
      <c r="BZ2288">
        <v>0</v>
      </c>
      <c r="CA2288">
        <v>0</v>
      </c>
      <c r="CB2288">
        <v>0</v>
      </c>
      <c r="CC2288">
        <v>0</v>
      </c>
      <c r="CD2288">
        <v>0</v>
      </c>
      <c r="CE2288">
        <v>0</v>
      </c>
      <c r="CF2288">
        <v>0</v>
      </c>
      <c r="CG2288">
        <v>0</v>
      </c>
      <c r="CH2288">
        <v>0</v>
      </c>
      <c r="CI2288">
        <v>0</v>
      </c>
      <c r="CJ2288">
        <v>0</v>
      </c>
      <c r="CK2288">
        <v>0</v>
      </c>
      <c r="CL2288">
        <v>0</v>
      </c>
      <c r="CM2288">
        <v>0</v>
      </c>
      <c r="CN2288">
        <v>0</v>
      </c>
      <c r="CO2288">
        <v>0</v>
      </c>
      <c r="CP2288">
        <v>0</v>
      </c>
      <c r="CQ2288">
        <v>934.04579999999999</v>
      </c>
      <c r="CR2288">
        <v>200.3006</v>
      </c>
      <c r="CS2288">
        <v>192.5729</v>
      </c>
      <c r="CT2288">
        <v>193.38650000000001</v>
      </c>
      <c r="CU2288">
        <v>180.54679999999999</v>
      </c>
      <c r="CV2288">
        <v>229.6653</v>
      </c>
      <c r="CW2288">
        <v>237.50790000000001</v>
      </c>
      <c r="CX2288">
        <v>129.28210000000001</v>
      </c>
      <c r="CY2288">
        <v>250.66069999999999</v>
      </c>
      <c r="CZ2288">
        <v>937.67690000000005</v>
      </c>
      <c r="DA2288">
        <v>2317.183</v>
      </c>
      <c r="DB2288">
        <v>2608.3850000000002</v>
      </c>
      <c r="DC2288">
        <v>2979.92</v>
      </c>
      <c r="DD2288">
        <v>2232.6759999999999</v>
      </c>
      <c r="DE2288">
        <v>2026.0809999999999</v>
      </c>
      <c r="DF2288">
        <v>1770.069</v>
      </c>
      <c r="DG2288">
        <v>1500.644</v>
      </c>
      <c r="DH2288">
        <v>1557.989</v>
      </c>
      <c r="DI2288">
        <v>1886.2370000000001</v>
      </c>
      <c r="DJ2288">
        <v>1904.816</v>
      </c>
      <c r="DK2288">
        <v>2362.4859999999999</v>
      </c>
      <c r="DL2288">
        <v>2381.6860000000001</v>
      </c>
      <c r="DM2288">
        <v>2110.933</v>
      </c>
      <c r="DN2288">
        <v>2471.395</v>
      </c>
      <c r="DO2288">
        <v>18</v>
      </c>
      <c r="DP2288">
        <v>21</v>
      </c>
    </row>
    <row r="2289" spans="1:120" hidden="1" x14ac:dyDescent="0.25">
      <c r="A2289" t="str">
        <f t="shared" si="35"/>
        <v>Industry_Type-5. Offices, Hotels, Finance, Services_Prescribed DA 1-4 (1PM-9PM)_44448_18-21</v>
      </c>
      <c r="B2289" t="s">
        <v>62</v>
      </c>
      <c r="C2289" t="s">
        <v>205</v>
      </c>
      <c r="D2289" t="s">
        <v>61</v>
      </c>
      <c r="E2289" t="s">
        <v>61</v>
      </c>
      <c r="F2289" t="s">
        <v>61</v>
      </c>
      <c r="G2289" t="s">
        <v>37</v>
      </c>
      <c r="H2289" t="s">
        <v>61</v>
      </c>
      <c r="I2289" t="s">
        <v>61</v>
      </c>
      <c r="J2289" t="s">
        <v>61</v>
      </c>
      <c r="K2289" t="s">
        <v>214</v>
      </c>
      <c r="L2289" s="18">
        <v>44448</v>
      </c>
      <c r="M2289">
        <v>18</v>
      </c>
      <c r="N2289">
        <v>21</v>
      </c>
      <c r="O2289" t="s">
        <v>258</v>
      </c>
      <c r="P2289">
        <v>2</v>
      </c>
      <c r="Q2289">
        <v>1</v>
      </c>
      <c r="R2289">
        <v>0</v>
      </c>
      <c r="S2289">
        <v>0</v>
      </c>
      <c r="T2289">
        <v>1</v>
      </c>
      <c r="U2289">
        <v>0</v>
      </c>
      <c r="V2289">
        <v>1</v>
      </c>
      <c r="W2289">
        <v>239.68</v>
      </c>
      <c r="X2289">
        <v>215.84</v>
      </c>
      <c r="Y2289">
        <v>220.08</v>
      </c>
      <c r="Z2289">
        <v>217.76</v>
      </c>
      <c r="AA2289">
        <v>212.16</v>
      </c>
      <c r="AB2289">
        <v>219.6</v>
      </c>
      <c r="AC2289">
        <v>204.4</v>
      </c>
      <c r="AD2289">
        <v>148.63999999999999</v>
      </c>
      <c r="AE2289">
        <v>145.68</v>
      </c>
      <c r="AF2289">
        <v>147.19999999999999</v>
      </c>
      <c r="AG2289">
        <v>152</v>
      </c>
      <c r="AH2289">
        <v>155.6</v>
      </c>
      <c r="AI2289">
        <v>161.44</v>
      </c>
      <c r="AJ2289">
        <v>163.28</v>
      </c>
      <c r="AK2289">
        <v>166.72</v>
      </c>
      <c r="AL2289">
        <v>168.32</v>
      </c>
      <c r="AM2289">
        <v>148.56</v>
      </c>
      <c r="AN2289">
        <v>57.12</v>
      </c>
      <c r="AO2289">
        <v>56.24</v>
      </c>
      <c r="AP2289">
        <v>54.32</v>
      </c>
      <c r="AQ2289">
        <v>62.72</v>
      </c>
      <c r="AR2289">
        <v>229.76</v>
      </c>
      <c r="AS2289">
        <v>219.2</v>
      </c>
      <c r="AT2289">
        <v>220.24</v>
      </c>
      <c r="AU2289">
        <v>63.5</v>
      </c>
      <c r="AV2289">
        <v>64</v>
      </c>
      <c r="AW2289">
        <v>64</v>
      </c>
      <c r="AX2289">
        <v>64</v>
      </c>
      <c r="AY2289">
        <v>63.5</v>
      </c>
      <c r="AZ2289">
        <v>63</v>
      </c>
      <c r="BA2289">
        <v>62.5</v>
      </c>
      <c r="BB2289">
        <v>62</v>
      </c>
      <c r="BC2289">
        <v>63.5</v>
      </c>
      <c r="BD2289">
        <v>65.5</v>
      </c>
      <c r="BE2289">
        <v>68</v>
      </c>
      <c r="BF2289">
        <v>68.5</v>
      </c>
      <c r="BG2289">
        <v>70.5</v>
      </c>
      <c r="BH2289">
        <v>70.5</v>
      </c>
      <c r="BI2289">
        <v>71.5</v>
      </c>
      <c r="BJ2289">
        <v>71.5</v>
      </c>
      <c r="BK2289">
        <v>70</v>
      </c>
      <c r="BL2289">
        <v>68</v>
      </c>
      <c r="BM2289">
        <v>66</v>
      </c>
      <c r="BN2289">
        <v>64</v>
      </c>
      <c r="BO2289">
        <v>63</v>
      </c>
      <c r="BP2289">
        <v>63</v>
      </c>
      <c r="BQ2289">
        <v>63.5</v>
      </c>
      <c r="BR2289">
        <v>63</v>
      </c>
      <c r="BS2289">
        <v>0</v>
      </c>
      <c r="BT2289">
        <v>0</v>
      </c>
      <c r="BU2289">
        <v>0</v>
      </c>
      <c r="BV2289">
        <v>0</v>
      </c>
      <c r="BW2289">
        <v>0</v>
      </c>
      <c r="BX2289">
        <v>0</v>
      </c>
      <c r="BY2289">
        <v>0</v>
      </c>
      <c r="BZ2289">
        <v>0</v>
      </c>
      <c r="CA2289">
        <v>0</v>
      </c>
      <c r="CB2289">
        <v>0</v>
      </c>
      <c r="CC2289">
        <v>0</v>
      </c>
      <c r="CD2289">
        <v>0</v>
      </c>
      <c r="CE2289">
        <v>0</v>
      </c>
      <c r="CF2289">
        <v>0</v>
      </c>
      <c r="CG2289">
        <v>0</v>
      </c>
      <c r="CH2289">
        <v>0</v>
      </c>
      <c r="CI2289">
        <v>0</v>
      </c>
      <c r="CJ2289">
        <v>0</v>
      </c>
      <c r="CK2289">
        <v>0</v>
      </c>
      <c r="CL2289">
        <v>0</v>
      </c>
      <c r="CM2289">
        <v>0</v>
      </c>
      <c r="CN2289">
        <v>0</v>
      </c>
      <c r="CO2289">
        <v>0</v>
      </c>
      <c r="CP2289">
        <v>0</v>
      </c>
      <c r="CQ2289">
        <v>153.65600000000001</v>
      </c>
      <c r="CR2289">
        <v>42.053220000000003</v>
      </c>
      <c r="CS2289">
        <v>45.457279999999997</v>
      </c>
      <c r="CT2289">
        <v>46.364080000000001</v>
      </c>
      <c r="CU2289">
        <v>45.244929999999997</v>
      </c>
      <c r="CV2289">
        <v>47.473370000000003</v>
      </c>
      <c r="CW2289">
        <v>30.15446</v>
      </c>
      <c r="CX2289">
        <v>23.3752</v>
      </c>
      <c r="CY2289">
        <v>29.689830000000001</v>
      </c>
      <c r="CZ2289">
        <v>37.093020000000003</v>
      </c>
      <c r="DA2289">
        <v>58.283810000000003</v>
      </c>
      <c r="DB2289">
        <v>107.69710000000001</v>
      </c>
      <c r="DC2289">
        <v>116.76860000000001</v>
      </c>
      <c r="DD2289">
        <v>116.15089999999999</v>
      </c>
      <c r="DE2289">
        <v>101.8227</v>
      </c>
      <c r="DF2289">
        <v>96.960430000000002</v>
      </c>
      <c r="DG2289">
        <v>93.69417</v>
      </c>
      <c r="DH2289">
        <v>266.98700000000002</v>
      </c>
      <c r="DI2289">
        <v>243.30439999999999</v>
      </c>
      <c r="DJ2289">
        <v>427.66469999999998</v>
      </c>
      <c r="DK2289">
        <v>391.77480000000003</v>
      </c>
      <c r="DL2289">
        <v>77.439760000000007</v>
      </c>
      <c r="DM2289">
        <v>66.193920000000006</v>
      </c>
      <c r="DN2289">
        <v>69.767349999999993</v>
      </c>
      <c r="DO2289">
        <v>18</v>
      </c>
      <c r="DP2289">
        <v>21</v>
      </c>
    </row>
    <row r="2290" spans="1:120" hidden="1" x14ac:dyDescent="0.25">
      <c r="A2290" t="str">
        <f t="shared" si="35"/>
        <v>Industry_Type-7. Institutional/Government_Prescribed DA 1-4 (1PM-9PM)_44448_18-21</v>
      </c>
      <c r="B2290" t="s">
        <v>62</v>
      </c>
      <c r="C2290" t="s">
        <v>208</v>
      </c>
      <c r="D2290" t="s">
        <v>61</v>
      </c>
      <c r="E2290" t="s">
        <v>61</v>
      </c>
      <c r="F2290" t="s">
        <v>61</v>
      </c>
      <c r="G2290" t="s">
        <v>35</v>
      </c>
      <c r="H2290" t="s">
        <v>61</v>
      </c>
      <c r="I2290" t="s">
        <v>61</v>
      </c>
      <c r="J2290" t="s">
        <v>61</v>
      </c>
      <c r="K2290" t="s">
        <v>214</v>
      </c>
      <c r="L2290" s="18">
        <v>44448</v>
      </c>
      <c r="M2290">
        <v>18</v>
      </c>
      <c r="N2290">
        <v>21</v>
      </c>
      <c r="O2290" t="s">
        <v>258</v>
      </c>
      <c r="P2290">
        <v>3</v>
      </c>
      <c r="Q2290">
        <v>3</v>
      </c>
      <c r="R2290">
        <v>0</v>
      </c>
      <c r="S2290">
        <v>0</v>
      </c>
      <c r="T2290">
        <v>1</v>
      </c>
      <c r="U2290">
        <v>1</v>
      </c>
      <c r="V2290">
        <v>1</v>
      </c>
      <c r="W2290">
        <v>29.72</v>
      </c>
      <c r="X2290">
        <v>29.76</v>
      </c>
      <c r="Y2290">
        <v>29.84</v>
      </c>
      <c r="Z2290">
        <v>29.84</v>
      </c>
      <c r="AA2290">
        <v>29.64</v>
      </c>
      <c r="AB2290">
        <v>29.76</v>
      </c>
      <c r="AC2290">
        <v>29.72</v>
      </c>
      <c r="AD2290">
        <v>45.8</v>
      </c>
      <c r="AE2290">
        <v>61.92</v>
      </c>
      <c r="AF2290">
        <v>75.28</v>
      </c>
      <c r="AG2290">
        <v>114.76</v>
      </c>
      <c r="AH2290">
        <v>124.76</v>
      </c>
      <c r="AI2290">
        <v>132.91999999999999</v>
      </c>
      <c r="AJ2290">
        <v>137.47999999999999</v>
      </c>
      <c r="AK2290">
        <v>130.04</v>
      </c>
      <c r="AL2290">
        <v>128.72</v>
      </c>
      <c r="AM2290">
        <v>126.32</v>
      </c>
      <c r="AN2290">
        <v>124.2</v>
      </c>
      <c r="AO2290">
        <v>121.24</v>
      </c>
      <c r="AP2290">
        <v>116.08</v>
      </c>
      <c r="AQ2290">
        <v>114.44</v>
      </c>
      <c r="AR2290">
        <v>92.8</v>
      </c>
      <c r="AS2290">
        <v>34.08</v>
      </c>
      <c r="AT2290">
        <v>29.8</v>
      </c>
      <c r="AU2290">
        <v>64</v>
      </c>
      <c r="AV2290">
        <v>61.5</v>
      </c>
      <c r="AW2290">
        <v>61</v>
      </c>
      <c r="AX2290">
        <v>60.166666999999997</v>
      </c>
      <c r="AY2290">
        <v>60.5</v>
      </c>
      <c r="AZ2290">
        <v>59.5</v>
      </c>
      <c r="BA2290">
        <v>58.833333000000003</v>
      </c>
      <c r="BB2290">
        <v>59.833333000000003</v>
      </c>
      <c r="BC2290">
        <v>62.833333000000003</v>
      </c>
      <c r="BD2290">
        <v>66</v>
      </c>
      <c r="BE2290">
        <v>70.666667000000004</v>
      </c>
      <c r="BF2290">
        <v>76.833332999999996</v>
      </c>
      <c r="BG2290">
        <v>84</v>
      </c>
      <c r="BH2290">
        <v>83.833332999999996</v>
      </c>
      <c r="BI2290">
        <v>82.5</v>
      </c>
      <c r="BJ2290">
        <v>78.833332999999996</v>
      </c>
      <c r="BK2290">
        <v>76.833332999999996</v>
      </c>
      <c r="BL2290">
        <v>76.666667000000004</v>
      </c>
      <c r="BM2290">
        <v>73.666667000000004</v>
      </c>
      <c r="BN2290">
        <v>71</v>
      </c>
      <c r="BO2290">
        <v>68.166667000000004</v>
      </c>
      <c r="BP2290">
        <v>67.166667000000004</v>
      </c>
      <c r="BQ2290">
        <v>66.166667000000004</v>
      </c>
      <c r="BR2290">
        <v>65.333332999999996</v>
      </c>
      <c r="BS2290">
        <v>0</v>
      </c>
      <c r="BT2290">
        <v>0</v>
      </c>
      <c r="BU2290">
        <v>0</v>
      </c>
      <c r="BV2290">
        <v>0</v>
      </c>
      <c r="BW2290">
        <v>0</v>
      </c>
      <c r="BX2290">
        <v>0</v>
      </c>
      <c r="BY2290">
        <v>0</v>
      </c>
      <c r="BZ2290">
        <v>0</v>
      </c>
      <c r="CA2290">
        <v>0</v>
      </c>
      <c r="CB2290">
        <v>0</v>
      </c>
      <c r="CC2290">
        <v>0</v>
      </c>
      <c r="CD2290">
        <v>0</v>
      </c>
      <c r="CE2290">
        <v>0</v>
      </c>
      <c r="CF2290">
        <v>0</v>
      </c>
      <c r="CG2290">
        <v>0</v>
      </c>
      <c r="CH2290">
        <v>0</v>
      </c>
      <c r="CI2290">
        <v>0</v>
      </c>
      <c r="CJ2290">
        <v>0</v>
      </c>
      <c r="CK2290">
        <v>0</v>
      </c>
      <c r="CL2290">
        <v>0</v>
      </c>
      <c r="CM2290">
        <v>0</v>
      </c>
      <c r="CN2290">
        <v>0</v>
      </c>
      <c r="CO2290">
        <v>0</v>
      </c>
      <c r="CP2290">
        <v>0</v>
      </c>
      <c r="CQ2290">
        <v>6.2868999999999994E-2</v>
      </c>
      <c r="CR2290">
        <v>5.4808599999999999E-2</v>
      </c>
      <c r="CS2290">
        <v>6.2804299999999993E-2</v>
      </c>
      <c r="CT2290">
        <v>6.17522E-2</v>
      </c>
      <c r="CU2290">
        <v>6.3506300000000002E-2</v>
      </c>
      <c r="CV2290">
        <v>1.99973</v>
      </c>
      <c r="CW2290">
        <v>4.3540010000000002</v>
      </c>
      <c r="CX2290">
        <v>2.1180140000000001</v>
      </c>
      <c r="CY2290">
        <v>2.453541</v>
      </c>
      <c r="CZ2290">
        <v>1.7578800000000001</v>
      </c>
      <c r="DA2290">
        <v>4.7860319999999996</v>
      </c>
      <c r="DB2290">
        <v>1.6221380000000001</v>
      </c>
      <c r="DC2290">
        <v>2.3559760000000001</v>
      </c>
      <c r="DD2290">
        <v>1.9200919999999999</v>
      </c>
      <c r="DE2290">
        <v>1.517126</v>
      </c>
      <c r="DF2290">
        <v>1.492292</v>
      </c>
      <c r="DG2290">
        <v>1.5572999999999999</v>
      </c>
      <c r="DH2290">
        <v>2.25597</v>
      </c>
      <c r="DI2290">
        <v>2.360503</v>
      </c>
      <c r="DJ2290">
        <v>12.339499999999999</v>
      </c>
      <c r="DK2290">
        <v>12.35384</v>
      </c>
      <c r="DL2290">
        <v>10.56767</v>
      </c>
      <c r="DM2290">
        <v>0.59779700000000002</v>
      </c>
      <c r="DN2290">
        <v>0.17302719999999999</v>
      </c>
      <c r="DO2290">
        <v>18</v>
      </c>
      <c r="DP2290">
        <v>21</v>
      </c>
    </row>
    <row r="2291" spans="1:120" hidden="1" x14ac:dyDescent="0.25">
      <c r="A2291" t="str">
        <f t="shared" si="35"/>
        <v>Aggregator-Blue Zone Resources, LLC_Prescribed DA 1-4 (1PM-9PM)_44448_18-21</v>
      </c>
      <c r="B2291" t="s">
        <v>62</v>
      </c>
      <c r="C2291" t="s">
        <v>261</v>
      </c>
      <c r="D2291" t="s">
        <v>61</v>
      </c>
      <c r="E2291" t="s">
        <v>61</v>
      </c>
      <c r="F2291" t="s">
        <v>262</v>
      </c>
      <c r="G2291" t="s">
        <v>61</v>
      </c>
      <c r="H2291" t="s">
        <v>61</v>
      </c>
      <c r="I2291" t="s">
        <v>61</v>
      </c>
      <c r="J2291" t="s">
        <v>61</v>
      </c>
      <c r="K2291" t="s">
        <v>214</v>
      </c>
      <c r="L2291" s="18">
        <v>44448</v>
      </c>
      <c r="M2291">
        <v>18</v>
      </c>
      <c r="N2291">
        <v>21</v>
      </c>
      <c r="O2291" t="s">
        <v>258</v>
      </c>
      <c r="P2291">
        <v>6</v>
      </c>
      <c r="Q2291">
        <v>5</v>
      </c>
      <c r="R2291">
        <v>0</v>
      </c>
      <c r="S2291">
        <v>0</v>
      </c>
      <c r="T2291">
        <v>1</v>
      </c>
      <c r="U2291">
        <v>1</v>
      </c>
      <c r="V2291">
        <v>1</v>
      </c>
      <c r="W2291">
        <v>1898.3964000000001</v>
      </c>
      <c r="X2291">
        <v>1985.0147999999999</v>
      </c>
      <c r="Y2291">
        <v>1989.15</v>
      </c>
      <c r="Z2291">
        <v>1988.7180000000001</v>
      </c>
      <c r="AA2291">
        <v>1986.1235999999999</v>
      </c>
      <c r="AB2291">
        <v>1946.8188</v>
      </c>
      <c r="AC2291">
        <v>1918.8252</v>
      </c>
      <c r="AD2291">
        <v>1916.8992000000001</v>
      </c>
      <c r="AE2291">
        <v>1921.4556</v>
      </c>
      <c r="AF2291">
        <v>1911.048</v>
      </c>
      <c r="AG2291">
        <v>1692.546</v>
      </c>
      <c r="AH2291">
        <v>1349.8368</v>
      </c>
      <c r="AI2291">
        <v>1058.4816000000001</v>
      </c>
      <c r="AJ2291">
        <v>1327.1916000000001</v>
      </c>
      <c r="AK2291">
        <v>1313.1708000000001</v>
      </c>
      <c r="AL2291">
        <v>1358.298</v>
      </c>
      <c r="AM2291">
        <v>1375.4256</v>
      </c>
      <c r="AN2291">
        <v>1328.9580000000001</v>
      </c>
      <c r="AO2291">
        <v>1344.7092</v>
      </c>
      <c r="AP2291">
        <v>1331.8044</v>
      </c>
      <c r="AQ2291">
        <v>1331.568</v>
      </c>
      <c r="AR2291">
        <v>1628.106</v>
      </c>
      <c r="AS2291">
        <v>1665.9756</v>
      </c>
      <c r="AT2291">
        <v>1631.8476000000001</v>
      </c>
      <c r="AU2291">
        <v>59.5</v>
      </c>
      <c r="AV2291">
        <v>59</v>
      </c>
      <c r="AW2291">
        <v>58.8</v>
      </c>
      <c r="AX2291">
        <v>58.8</v>
      </c>
      <c r="AY2291">
        <v>59</v>
      </c>
      <c r="AZ2291">
        <v>58.9</v>
      </c>
      <c r="BA2291">
        <v>58.9</v>
      </c>
      <c r="BB2291">
        <v>58.4</v>
      </c>
      <c r="BC2291">
        <v>59.5</v>
      </c>
      <c r="BD2291">
        <v>60.9</v>
      </c>
      <c r="BE2291">
        <v>63.9</v>
      </c>
      <c r="BF2291">
        <v>66.099999999999994</v>
      </c>
      <c r="BG2291">
        <v>68.2</v>
      </c>
      <c r="BH2291">
        <v>67.900000000000006</v>
      </c>
      <c r="BI2291">
        <v>67.900000000000006</v>
      </c>
      <c r="BJ2291">
        <v>66.900000000000006</v>
      </c>
      <c r="BK2291">
        <v>65.599999999999994</v>
      </c>
      <c r="BL2291">
        <v>64.5</v>
      </c>
      <c r="BM2291">
        <v>63.3</v>
      </c>
      <c r="BN2291">
        <v>61.5</v>
      </c>
      <c r="BO2291">
        <v>60.5</v>
      </c>
      <c r="BP2291">
        <v>60.1</v>
      </c>
      <c r="BQ2291">
        <v>60</v>
      </c>
      <c r="BR2291">
        <v>59.8</v>
      </c>
      <c r="BS2291">
        <v>0</v>
      </c>
      <c r="BT2291">
        <v>0</v>
      </c>
      <c r="BU2291">
        <v>0</v>
      </c>
      <c r="BV2291">
        <v>0</v>
      </c>
      <c r="BW2291">
        <v>0</v>
      </c>
      <c r="BX2291">
        <v>0</v>
      </c>
      <c r="BY2291">
        <v>0</v>
      </c>
      <c r="BZ2291">
        <v>0</v>
      </c>
      <c r="CA2291">
        <v>0</v>
      </c>
      <c r="CB2291">
        <v>0</v>
      </c>
      <c r="CC2291">
        <v>0</v>
      </c>
      <c r="CD2291">
        <v>0</v>
      </c>
      <c r="CE2291">
        <v>0</v>
      </c>
      <c r="CF2291">
        <v>0</v>
      </c>
      <c r="CG2291">
        <v>0</v>
      </c>
      <c r="CH2291">
        <v>0</v>
      </c>
      <c r="CI2291">
        <v>0</v>
      </c>
      <c r="CJ2291">
        <v>0</v>
      </c>
      <c r="CK2291">
        <v>0</v>
      </c>
      <c r="CL2291">
        <v>0</v>
      </c>
      <c r="CM2291">
        <v>0</v>
      </c>
      <c r="CN2291">
        <v>0</v>
      </c>
      <c r="CO2291">
        <v>0</v>
      </c>
      <c r="CP2291">
        <v>0</v>
      </c>
      <c r="CQ2291">
        <v>1400.3420000000001</v>
      </c>
      <c r="CR2291">
        <v>303.57209999999998</v>
      </c>
      <c r="CS2291">
        <v>293.6696</v>
      </c>
      <c r="CT2291">
        <v>295.1678</v>
      </c>
      <c r="CU2291">
        <v>276.27569999999997</v>
      </c>
      <c r="CV2291">
        <v>347.80849999999998</v>
      </c>
      <c r="CW2291">
        <v>352.86720000000003</v>
      </c>
      <c r="CX2291">
        <v>194.58170000000001</v>
      </c>
      <c r="CY2291">
        <v>371.64030000000002</v>
      </c>
      <c r="CZ2291">
        <v>1363.6089999999999</v>
      </c>
      <c r="DA2291">
        <v>3357.7260000000001</v>
      </c>
      <c r="DB2291">
        <v>3794.846</v>
      </c>
      <c r="DC2291">
        <v>4333.1239999999998</v>
      </c>
      <c r="DD2291">
        <v>3256.87</v>
      </c>
      <c r="DE2291">
        <v>2954.2130000000002</v>
      </c>
      <c r="DF2291">
        <v>2583.806</v>
      </c>
      <c r="DG2291">
        <v>2194.6579999999999</v>
      </c>
      <c r="DH2291">
        <v>2339.62</v>
      </c>
      <c r="DI2291">
        <v>2803.7710000000002</v>
      </c>
      <c r="DJ2291">
        <v>2896.895</v>
      </c>
      <c r="DK2291">
        <v>3543.0189999999998</v>
      </c>
      <c r="DL2291">
        <v>3457.5059999999999</v>
      </c>
      <c r="DM2291">
        <v>3063.5729999999999</v>
      </c>
      <c r="DN2291">
        <v>3583.9250000000002</v>
      </c>
      <c r="DO2291">
        <v>18</v>
      </c>
      <c r="DP2291">
        <v>21</v>
      </c>
    </row>
    <row r="2292" spans="1:120" hidden="1" x14ac:dyDescent="0.25">
      <c r="A2292" t="str">
        <f t="shared" si="35"/>
        <v>sublap_id-SLAP_PGCC_Prescribed DA 1-4 (1PM-9PM)_44448_18-21</v>
      </c>
      <c r="B2292" t="s">
        <v>62</v>
      </c>
      <c r="C2292" t="s">
        <v>299</v>
      </c>
      <c r="D2292" t="s">
        <v>61</v>
      </c>
      <c r="E2292" t="s">
        <v>300</v>
      </c>
      <c r="F2292" t="s">
        <v>61</v>
      </c>
      <c r="G2292" t="s">
        <v>61</v>
      </c>
      <c r="H2292" t="s">
        <v>61</v>
      </c>
      <c r="I2292" t="s">
        <v>61</v>
      </c>
      <c r="J2292" t="s">
        <v>61</v>
      </c>
      <c r="K2292" t="s">
        <v>214</v>
      </c>
      <c r="L2292" s="18">
        <v>44448</v>
      </c>
      <c r="M2292">
        <v>18</v>
      </c>
      <c r="N2292">
        <v>21</v>
      </c>
      <c r="O2292" t="s">
        <v>258</v>
      </c>
      <c r="P2292">
        <v>2</v>
      </c>
      <c r="Q2292">
        <v>2</v>
      </c>
      <c r="R2292">
        <v>0</v>
      </c>
      <c r="S2292">
        <v>0</v>
      </c>
      <c r="T2292">
        <v>1</v>
      </c>
      <c r="U2292">
        <v>1</v>
      </c>
      <c r="V2292">
        <v>1</v>
      </c>
      <c r="W2292">
        <v>958.96</v>
      </c>
      <c r="X2292">
        <v>1061.32</v>
      </c>
      <c r="Y2292">
        <v>1064.72</v>
      </c>
      <c r="Z2292">
        <v>1069.04</v>
      </c>
      <c r="AA2292">
        <v>1069.3599999999999</v>
      </c>
      <c r="AB2292">
        <v>1067.92</v>
      </c>
      <c r="AC2292">
        <v>1052.8399999999999</v>
      </c>
      <c r="AD2292">
        <v>1042.32</v>
      </c>
      <c r="AE2292">
        <v>1037.3599999999999</v>
      </c>
      <c r="AF2292">
        <v>1016.72</v>
      </c>
      <c r="AG2292">
        <v>1003.92</v>
      </c>
      <c r="AH2292">
        <v>959.56</v>
      </c>
      <c r="AI2292">
        <v>716.08</v>
      </c>
      <c r="AJ2292">
        <v>936.52</v>
      </c>
      <c r="AK2292">
        <v>925.84</v>
      </c>
      <c r="AL2292">
        <v>967.44</v>
      </c>
      <c r="AM2292">
        <v>1001.52</v>
      </c>
      <c r="AN2292">
        <v>1020.68</v>
      </c>
      <c r="AO2292">
        <v>1038.24</v>
      </c>
      <c r="AP2292">
        <v>1027.8</v>
      </c>
      <c r="AQ2292">
        <v>1022.44</v>
      </c>
      <c r="AR2292">
        <v>1009.56</v>
      </c>
      <c r="AS2292">
        <v>1002.88</v>
      </c>
      <c r="AT2292">
        <v>972.64</v>
      </c>
      <c r="AU2292">
        <v>58.5</v>
      </c>
      <c r="AV2292">
        <v>58</v>
      </c>
      <c r="AW2292">
        <v>57.5</v>
      </c>
      <c r="AX2292">
        <v>57.5</v>
      </c>
      <c r="AY2292">
        <v>58</v>
      </c>
      <c r="AZ2292">
        <v>58.5</v>
      </c>
      <c r="BA2292">
        <v>59</v>
      </c>
      <c r="BB2292">
        <v>58</v>
      </c>
      <c r="BC2292">
        <v>59</v>
      </c>
      <c r="BD2292">
        <v>60</v>
      </c>
      <c r="BE2292">
        <v>63.5</v>
      </c>
      <c r="BF2292">
        <v>65</v>
      </c>
      <c r="BG2292">
        <v>66.5</v>
      </c>
      <c r="BH2292">
        <v>66.5</v>
      </c>
      <c r="BI2292">
        <v>67</v>
      </c>
      <c r="BJ2292">
        <v>66.5</v>
      </c>
      <c r="BK2292">
        <v>64</v>
      </c>
      <c r="BL2292">
        <v>62.5</v>
      </c>
      <c r="BM2292">
        <v>62</v>
      </c>
      <c r="BN2292">
        <v>60</v>
      </c>
      <c r="BO2292">
        <v>59.5</v>
      </c>
      <c r="BP2292">
        <v>59</v>
      </c>
      <c r="BQ2292">
        <v>59</v>
      </c>
      <c r="BR2292">
        <v>59</v>
      </c>
      <c r="BS2292">
        <v>0</v>
      </c>
      <c r="BT2292">
        <v>0</v>
      </c>
      <c r="BU2292">
        <v>0</v>
      </c>
      <c r="BV2292">
        <v>0</v>
      </c>
      <c r="BW2292">
        <v>0</v>
      </c>
      <c r="BX2292">
        <v>0</v>
      </c>
      <c r="BY2292">
        <v>0</v>
      </c>
      <c r="BZ2292">
        <v>0</v>
      </c>
      <c r="CA2292">
        <v>0</v>
      </c>
      <c r="CB2292">
        <v>0</v>
      </c>
      <c r="CC2292">
        <v>0</v>
      </c>
      <c r="CD2292">
        <v>0</v>
      </c>
      <c r="CE2292">
        <v>0</v>
      </c>
      <c r="CF2292">
        <v>0</v>
      </c>
      <c r="CG2292">
        <v>0</v>
      </c>
      <c r="CH2292">
        <v>0</v>
      </c>
      <c r="CI2292">
        <v>0</v>
      </c>
      <c r="CJ2292">
        <v>0</v>
      </c>
      <c r="CK2292">
        <v>0</v>
      </c>
      <c r="CL2292">
        <v>0</v>
      </c>
      <c r="CM2292">
        <v>0</v>
      </c>
      <c r="CN2292">
        <v>0</v>
      </c>
      <c r="CO2292">
        <v>0</v>
      </c>
      <c r="CP2292">
        <v>0</v>
      </c>
      <c r="CQ2292">
        <v>734.13040000000001</v>
      </c>
      <c r="CR2292">
        <v>87.323989999999995</v>
      </c>
      <c r="CS2292">
        <v>79.473339999999993</v>
      </c>
      <c r="CT2292">
        <v>71.817809999999994</v>
      </c>
      <c r="CU2292">
        <v>66.750429999999994</v>
      </c>
      <c r="CV2292">
        <v>67.287610000000001</v>
      </c>
      <c r="CW2292">
        <v>33.367150000000002</v>
      </c>
      <c r="CX2292">
        <v>41.350929999999998</v>
      </c>
      <c r="CY2292">
        <v>64.566379999999995</v>
      </c>
      <c r="CZ2292">
        <v>575.98040000000003</v>
      </c>
      <c r="DA2292">
        <v>989.83219999999994</v>
      </c>
      <c r="DB2292">
        <v>774.79060000000004</v>
      </c>
      <c r="DC2292">
        <v>1462.74</v>
      </c>
      <c r="DD2292">
        <v>2195.3620000000001</v>
      </c>
      <c r="DE2292">
        <v>1979.2239999999999</v>
      </c>
      <c r="DF2292">
        <v>1718.4939999999999</v>
      </c>
      <c r="DG2292">
        <v>1457.5940000000001</v>
      </c>
      <c r="DH2292">
        <v>1511.5519999999999</v>
      </c>
      <c r="DI2292">
        <v>1841.9110000000001</v>
      </c>
      <c r="DJ2292">
        <v>1799.0530000000001</v>
      </c>
      <c r="DK2292">
        <v>2015.559</v>
      </c>
      <c r="DL2292">
        <v>1610.925</v>
      </c>
      <c r="DM2292">
        <v>1362.18</v>
      </c>
      <c r="DN2292">
        <v>1260.9079999999999</v>
      </c>
      <c r="DO2292">
        <v>18</v>
      </c>
      <c r="DP2292">
        <v>21</v>
      </c>
    </row>
    <row r="2293" spans="1:120" hidden="1" x14ac:dyDescent="0.25">
      <c r="A2293" t="str">
        <f t="shared" si="35"/>
        <v>All_Prescribed DA 1-4 (1PM-9PM)_44448_18-21</v>
      </c>
      <c r="B2293" t="s">
        <v>62</v>
      </c>
      <c r="C2293" t="s">
        <v>61</v>
      </c>
      <c r="D2293" t="s">
        <v>61</v>
      </c>
      <c r="E2293" t="s">
        <v>61</v>
      </c>
      <c r="F2293" t="s">
        <v>61</v>
      </c>
      <c r="G2293" t="s">
        <v>61</v>
      </c>
      <c r="H2293" t="s">
        <v>61</v>
      </c>
      <c r="I2293" t="s">
        <v>61</v>
      </c>
      <c r="J2293" t="s">
        <v>61</v>
      </c>
      <c r="K2293" t="s">
        <v>214</v>
      </c>
      <c r="L2293" s="18">
        <v>44448</v>
      </c>
      <c r="M2293">
        <v>18</v>
      </c>
      <c r="N2293">
        <v>21</v>
      </c>
      <c r="O2293" t="s">
        <v>258</v>
      </c>
      <c r="P2293">
        <v>9</v>
      </c>
      <c r="Q2293">
        <v>8</v>
      </c>
      <c r="R2293">
        <v>0</v>
      </c>
      <c r="S2293">
        <v>0</v>
      </c>
      <c r="T2293">
        <v>1</v>
      </c>
      <c r="U2293">
        <v>0</v>
      </c>
      <c r="V2293">
        <v>1</v>
      </c>
      <c r="W2293">
        <v>1813.1815999999999</v>
      </c>
      <c r="X2293">
        <v>1894.4313999999999</v>
      </c>
      <c r="Y2293">
        <v>1898.3981000000001</v>
      </c>
      <c r="Z2293">
        <v>1897.9930999999999</v>
      </c>
      <c r="AA2293">
        <v>1895.3359</v>
      </c>
      <c r="AB2293">
        <v>1858.6225999999999</v>
      </c>
      <c r="AC2293">
        <v>1832.3335999999999</v>
      </c>
      <c r="AD2293">
        <v>1848.6179999999999</v>
      </c>
      <c r="AE2293">
        <v>1871.0246</v>
      </c>
      <c r="AF2293">
        <v>1876.2974999999999</v>
      </c>
      <c r="AG2293">
        <v>1715.8669</v>
      </c>
      <c r="AH2293">
        <v>1405.827</v>
      </c>
      <c r="AI2293">
        <v>1141.8615</v>
      </c>
      <c r="AJ2293">
        <v>1398.9070999999999</v>
      </c>
      <c r="AK2293">
        <v>1377.3925999999999</v>
      </c>
      <c r="AL2293">
        <v>1418.2144000000001</v>
      </c>
      <c r="AM2293">
        <v>1431.5715</v>
      </c>
      <c r="AN2293">
        <v>1385.6231</v>
      </c>
      <c r="AO2293">
        <v>1397.0599</v>
      </c>
      <c r="AP2293">
        <v>1379.1566</v>
      </c>
      <c r="AQ2293">
        <v>1377.09</v>
      </c>
      <c r="AR2293">
        <v>1630.7493999999999</v>
      </c>
      <c r="AS2293">
        <v>1600.1921</v>
      </c>
      <c r="AT2293">
        <v>1563.3821</v>
      </c>
      <c r="AU2293">
        <v>61.1875</v>
      </c>
      <c r="AV2293">
        <v>59.9375</v>
      </c>
      <c r="AW2293">
        <v>59.625</v>
      </c>
      <c r="AX2293">
        <v>59.3125</v>
      </c>
      <c r="AY2293">
        <v>59.5625</v>
      </c>
      <c r="AZ2293">
        <v>59.125</v>
      </c>
      <c r="BA2293">
        <v>58.875</v>
      </c>
      <c r="BB2293">
        <v>58.9375</v>
      </c>
      <c r="BC2293">
        <v>60.75</v>
      </c>
      <c r="BD2293">
        <v>62.8125</v>
      </c>
      <c r="BE2293">
        <v>66.4375</v>
      </c>
      <c r="BF2293">
        <v>70.125</v>
      </c>
      <c r="BG2293">
        <v>74.125</v>
      </c>
      <c r="BH2293">
        <v>73.875</v>
      </c>
      <c r="BI2293">
        <v>73.375</v>
      </c>
      <c r="BJ2293">
        <v>71.375</v>
      </c>
      <c r="BK2293">
        <v>69.8125</v>
      </c>
      <c r="BL2293">
        <v>69.0625</v>
      </c>
      <c r="BM2293">
        <v>67.1875</v>
      </c>
      <c r="BN2293">
        <v>65.0625</v>
      </c>
      <c r="BO2293">
        <v>63.375</v>
      </c>
      <c r="BP2293">
        <v>62.75</v>
      </c>
      <c r="BQ2293">
        <v>62.3125</v>
      </c>
      <c r="BR2293">
        <v>61.875</v>
      </c>
      <c r="BS2293">
        <v>0</v>
      </c>
      <c r="BT2293">
        <v>0</v>
      </c>
      <c r="BU2293">
        <v>0</v>
      </c>
      <c r="BV2293">
        <v>0</v>
      </c>
      <c r="BW2293">
        <v>0</v>
      </c>
      <c r="BX2293">
        <v>0</v>
      </c>
      <c r="BY2293">
        <v>0</v>
      </c>
      <c r="BZ2293">
        <v>0</v>
      </c>
      <c r="CA2293">
        <v>0</v>
      </c>
      <c r="CB2293">
        <v>0</v>
      </c>
      <c r="CC2293">
        <v>0</v>
      </c>
      <c r="CD2293">
        <v>0</v>
      </c>
      <c r="CE2293">
        <v>0</v>
      </c>
      <c r="CF2293">
        <v>0</v>
      </c>
      <c r="CG2293">
        <v>0</v>
      </c>
      <c r="CH2293">
        <v>0</v>
      </c>
      <c r="CI2293">
        <v>0</v>
      </c>
      <c r="CJ2293">
        <v>0</v>
      </c>
      <c r="CK2293">
        <v>0</v>
      </c>
      <c r="CL2293">
        <v>0</v>
      </c>
      <c r="CM2293">
        <v>0</v>
      </c>
      <c r="CN2293">
        <v>0</v>
      </c>
      <c r="CO2293">
        <v>0</v>
      </c>
      <c r="CP2293">
        <v>0</v>
      </c>
      <c r="CQ2293">
        <v>1230.8489999999999</v>
      </c>
      <c r="CR2293">
        <v>266.88080000000002</v>
      </c>
      <c r="CS2293">
        <v>258.18759999999997</v>
      </c>
      <c r="CT2293">
        <v>259.50299999999999</v>
      </c>
      <c r="CU2293">
        <v>242.9008</v>
      </c>
      <c r="CV2293">
        <v>308.22199999999998</v>
      </c>
      <c r="CW2293">
        <v>315.64780000000002</v>
      </c>
      <c r="CX2293">
        <v>173.69970000000001</v>
      </c>
      <c r="CY2293">
        <v>329.7423</v>
      </c>
      <c r="CZ2293">
        <v>1200.7090000000001</v>
      </c>
      <c r="DA2293">
        <v>2957.1840000000002</v>
      </c>
      <c r="DB2293">
        <v>3337.3670000000002</v>
      </c>
      <c r="DC2293">
        <v>3811.3910000000001</v>
      </c>
      <c r="DD2293">
        <v>2864.913</v>
      </c>
      <c r="DE2293">
        <v>2598.3960000000002</v>
      </c>
      <c r="DF2293">
        <v>2272.8119999999999</v>
      </c>
      <c r="DG2293">
        <v>1930.8689999999999</v>
      </c>
      <c r="DH2293">
        <v>2059.1619999999998</v>
      </c>
      <c r="DI2293">
        <v>2467.2399999999998</v>
      </c>
      <c r="DJ2293">
        <v>2561.7159999999999</v>
      </c>
      <c r="DK2293">
        <v>3129.6170000000002</v>
      </c>
      <c r="DL2293">
        <v>3052.1979999999999</v>
      </c>
      <c r="DM2293">
        <v>2693.35</v>
      </c>
      <c r="DN2293">
        <v>3150.1529999999998</v>
      </c>
      <c r="DO2293">
        <v>18</v>
      </c>
      <c r="DP2293">
        <v>21</v>
      </c>
    </row>
    <row r="2294" spans="1:120" hidden="1" x14ac:dyDescent="0.25">
      <c r="A2294" t="str">
        <f t="shared" si="35"/>
        <v>Industry_Type-1. Agriculture, Mining &amp; Construction_Prescribed DA 1-4 (1PM-9PM)_44448_18-21</v>
      </c>
      <c r="B2294" t="s">
        <v>62</v>
      </c>
      <c r="C2294" t="s">
        <v>211</v>
      </c>
      <c r="D2294" t="s">
        <v>61</v>
      </c>
      <c r="E2294" t="s">
        <v>61</v>
      </c>
      <c r="F2294" t="s">
        <v>61</v>
      </c>
      <c r="G2294" t="s">
        <v>30</v>
      </c>
      <c r="H2294" t="s">
        <v>61</v>
      </c>
      <c r="I2294" t="s">
        <v>61</v>
      </c>
      <c r="J2294" t="s">
        <v>61</v>
      </c>
      <c r="K2294" t="s">
        <v>214</v>
      </c>
      <c r="L2294" s="18">
        <v>44448</v>
      </c>
      <c r="M2294">
        <v>18</v>
      </c>
      <c r="N2294">
        <v>21</v>
      </c>
      <c r="O2294" t="s">
        <v>258</v>
      </c>
      <c r="P2294">
        <v>3</v>
      </c>
      <c r="Q2294">
        <v>3</v>
      </c>
      <c r="R2294">
        <v>0</v>
      </c>
      <c r="S2294">
        <v>0</v>
      </c>
      <c r="T2294">
        <v>1</v>
      </c>
      <c r="U2294">
        <v>1</v>
      </c>
      <c r="V2294">
        <v>1</v>
      </c>
      <c r="W2294">
        <v>1461.36</v>
      </c>
      <c r="X2294">
        <v>1545.48</v>
      </c>
      <c r="Y2294">
        <v>1546.8</v>
      </c>
      <c r="Z2294">
        <v>1547.6</v>
      </c>
      <c r="AA2294">
        <v>1548.24</v>
      </c>
      <c r="AB2294">
        <v>1511.76</v>
      </c>
      <c r="AC2294">
        <v>1496.04</v>
      </c>
      <c r="AD2294">
        <v>1522.32</v>
      </c>
      <c r="AE2294">
        <v>1527.6</v>
      </c>
      <c r="AF2294">
        <v>1518.16</v>
      </c>
      <c r="AG2294">
        <v>1333.68</v>
      </c>
      <c r="AH2294">
        <v>1046.28</v>
      </c>
      <c r="AI2294">
        <v>800.56</v>
      </c>
      <c r="AJ2294">
        <v>1023.56</v>
      </c>
      <c r="AK2294">
        <v>1010.16</v>
      </c>
      <c r="AL2294">
        <v>1046.96</v>
      </c>
      <c r="AM2294">
        <v>1071.1199999999999</v>
      </c>
      <c r="AN2294">
        <v>1078.1199999999999</v>
      </c>
      <c r="AO2294">
        <v>1091.68</v>
      </c>
      <c r="AP2294">
        <v>1081.8800000000001</v>
      </c>
      <c r="AQ2294">
        <v>1077.48</v>
      </c>
      <c r="AR2294">
        <v>1241.08</v>
      </c>
      <c r="AS2294">
        <v>1277.92</v>
      </c>
      <c r="AT2294">
        <v>1248.96</v>
      </c>
      <c r="AU2294">
        <v>57.666666999999997</v>
      </c>
      <c r="AV2294">
        <v>57.333333000000003</v>
      </c>
      <c r="AW2294">
        <v>57</v>
      </c>
      <c r="AX2294">
        <v>57</v>
      </c>
      <c r="AY2294">
        <v>57.166666999999997</v>
      </c>
      <c r="AZ2294">
        <v>57.333333000000003</v>
      </c>
      <c r="BA2294">
        <v>57.666666999999997</v>
      </c>
      <c r="BB2294">
        <v>56.666666999999997</v>
      </c>
      <c r="BC2294">
        <v>57.666666999999997</v>
      </c>
      <c r="BD2294">
        <v>58.666666999999997</v>
      </c>
      <c r="BE2294">
        <v>61.833333000000003</v>
      </c>
      <c r="BF2294">
        <v>63.5</v>
      </c>
      <c r="BG2294">
        <v>64.333332999999996</v>
      </c>
      <c r="BH2294">
        <v>64.166667000000004</v>
      </c>
      <c r="BI2294">
        <v>64.5</v>
      </c>
      <c r="BJ2294">
        <v>63.666666999999997</v>
      </c>
      <c r="BK2294">
        <v>62</v>
      </c>
      <c r="BL2294">
        <v>60.833333000000003</v>
      </c>
      <c r="BM2294">
        <v>60.166666999999997</v>
      </c>
      <c r="BN2294">
        <v>58.666666999999997</v>
      </c>
      <c r="BO2294">
        <v>58.333333000000003</v>
      </c>
      <c r="BP2294">
        <v>58</v>
      </c>
      <c r="BQ2294">
        <v>58</v>
      </c>
      <c r="BR2294">
        <v>58</v>
      </c>
      <c r="BS2294">
        <v>0</v>
      </c>
      <c r="BT2294">
        <v>0</v>
      </c>
      <c r="BU2294">
        <v>0</v>
      </c>
      <c r="BV2294">
        <v>0</v>
      </c>
      <c r="BW2294">
        <v>0</v>
      </c>
      <c r="BX2294">
        <v>0</v>
      </c>
      <c r="BY2294">
        <v>0</v>
      </c>
      <c r="BZ2294">
        <v>0</v>
      </c>
      <c r="CA2294">
        <v>0</v>
      </c>
      <c r="CB2294">
        <v>0</v>
      </c>
      <c r="CC2294">
        <v>0</v>
      </c>
      <c r="CD2294">
        <v>0</v>
      </c>
      <c r="CE2294">
        <v>0</v>
      </c>
      <c r="CF2294">
        <v>0</v>
      </c>
      <c r="CG2294">
        <v>0</v>
      </c>
      <c r="CH2294">
        <v>0</v>
      </c>
      <c r="CI2294">
        <v>0</v>
      </c>
      <c r="CJ2294">
        <v>0</v>
      </c>
      <c r="CK2294">
        <v>0</v>
      </c>
      <c r="CL2294">
        <v>0</v>
      </c>
      <c r="CM2294">
        <v>0</v>
      </c>
      <c r="CN2294">
        <v>0</v>
      </c>
      <c r="CO2294">
        <v>0</v>
      </c>
      <c r="CP2294">
        <v>0</v>
      </c>
      <c r="CQ2294">
        <v>934.04579999999999</v>
      </c>
      <c r="CR2294">
        <v>200.3006</v>
      </c>
      <c r="CS2294">
        <v>192.5729</v>
      </c>
      <c r="CT2294">
        <v>193.38650000000001</v>
      </c>
      <c r="CU2294">
        <v>180.54679999999999</v>
      </c>
      <c r="CV2294">
        <v>229.6653</v>
      </c>
      <c r="CW2294">
        <v>237.50790000000001</v>
      </c>
      <c r="CX2294">
        <v>129.28210000000001</v>
      </c>
      <c r="CY2294">
        <v>250.66069999999999</v>
      </c>
      <c r="CZ2294">
        <v>937.67690000000005</v>
      </c>
      <c r="DA2294">
        <v>2317.183</v>
      </c>
      <c r="DB2294">
        <v>2608.3850000000002</v>
      </c>
      <c r="DC2294">
        <v>2979.92</v>
      </c>
      <c r="DD2294">
        <v>2232.6759999999999</v>
      </c>
      <c r="DE2294">
        <v>2026.0809999999999</v>
      </c>
      <c r="DF2294">
        <v>1770.069</v>
      </c>
      <c r="DG2294">
        <v>1500.644</v>
      </c>
      <c r="DH2294">
        <v>1557.989</v>
      </c>
      <c r="DI2294">
        <v>1886.2370000000001</v>
      </c>
      <c r="DJ2294">
        <v>1904.816</v>
      </c>
      <c r="DK2294">
        <v>2362.4859999999999</v>
      </c>
      <c r="DL2294">
        <v>2381.6860000000001</v>
      </c>
      <c r="DM2294">
        <v>2110.933</v>
      </c>
      <c r="DN2294">
        <v>2471.395</v>
      </c>
      <c r="DO2294">
        <v>18</v>
      </c>
      <c r="DP2294">
        <v>21</v>
      </c>
    </row>
    <row r="2295" spans="1:120" hidden="1" x14ac:dyDescent="0.25">
      <c r="A2295" t="str">
        <f t="shared" si="35"/>
        <v>sublap_id-SLAP_PGP2_Prescribed DA 1-4 (1PM-9PM)_44448_18-21</v>
      </c>
      <c r="B2295" t="s">
        <v>62</v>
      </c>
      <c r="C2295" t="s">
        <v>301</v>
      </c>
      <c r="D2295" t="s">
        <v>61</v>
      </c>
      <c r="E2295" t="s">
        <v>302</v>
      </c>
      <c r="F2295" t="s">
        <v>61</v>
      </c>
      <c r="G2295" t="s">
        <v>61</v>
      </c>
      <c r="H2295" t="s">
        <v>61</v>
      </c>
      <c r="I2295" t="s">
        <v>61</v>
      </c>
      <c r="J2295" t="s">
        <v>61</v>
      </c>
      <c r="K2295" t="s">
        <v>214</v>
      </c>
      <c r="L2295" s="18">
        <v>44448</v>
      </c>
      <c r="M2295">
        <v>18</v>
      </c>
      <c r="N2295">
        <v>21</v>
      </c>
      <c r="O2295" t="s">
        <v>258</v>
      </c>
      <c r="P2295">
        <v>1</v>
      </c>
      <c r="Q2295">
        <v>1</v>
      </c>
      <c r="R2295">
        <v>0</v>
      </c>
      <c r="S2295">
        <v>0</v>
      </c>
      <c r="T2295">
        <v>1</v>
      </c>
      <c r="U2295">
        <v>0</v>
      </c>
      <c r="V2295">
        <v>1</v>
      </c>
      <c r="W2295">
        <v>502.4</v>
      </c>
      <c r="X2295">
        <v>484.16</v>
      </c>
      <c r="Y2295">
        <v>482.08</v>
      </c>
      <c r="Z2295">
        <v>478.56</v>
      </c>
      <c r="AA2295">
        <v>478.88</v>
      </c>
      <c r="AB2295">
        <v>443.84</v>
      </c>
      <c r="AC2295">
        <v>443.2</v>
      </c>
      <c r="AD2295">
        <v>480</v>
      </c>
      <c r="AE2295">
        <v>490.24</v>
      </c>
      <c r="AF2295">
        <v>501.44</v>
      </c>
      <c r="AG2295">
        <v>329.76</v>
      </c>
      <c r="AH2295">
        <v>86.72</v>
      </c>
      <c r="AI2295">
        <v>84.48</v>
      </c>
      <c r="AJ2295">
        <v>87.04</v>
      </c>
      <c r="AK2295">
        <v>84.32</v>
      </c>
      <c r="AL2295">
        <v>79.52</v>
      </c>
      <c r="AM2295">
        <v>69.599999999999994</v>
      </c>
      <c r="AN2295">
        <v>57.44</v>
      </c>
      <c r="AO2295">
        <v>53.44</v>
      </c>
      <c r="AP2295">
        <v>54.08</v>
      </c>
      <c r="AQ2295">
        <v>55.04</v>
      </c>
      <c r="AR2295">
        <v>231.52</v>
      </c>
      <c r="AS2295">
        <v>275.04000000000002</v>
      </c>
      <c r="AT2295">
        <v>276.32</v>
      </c>
      <c r="AU2295">
        <v>56</v>
      </c>
      <c r="AV2295">
        <v>56</v>
      </c>
      <c r="AW2295">
        <v>56</v>
      </c>
      <c r="AX2295">
        <v>56</v>
      </c>
      <c r="AY2295">
        <v>55.5</v>
      </c>
      <c r="AZ2295">
        <v>55</v>
      </c>
      <c r="BA2295">
        <v>55</v>
      </c>
      <c r="BB2295">
        <v>54</v>
      </c>
      <c r="BC2295">
        <v>55</v>
      </c>
      <c r="BD2295">
        <v>56</v>
      </c>
      <c r="BE2295">
        <v>58.5</v>
      </c>
      <c r="BF2295">
        <v>60.5</v>
      </c>
      <c r="BG2295">
        <v>60</v>
      </c>
      <c r="BH2295">
        <v>59.5</v>
      </c>
      <c r="BI2295">
        <v>59.5</v>
      </c>
      <c r="BJ2295">
        <v>58</v>
      </c>
      <c r="BK2295">
        <v>58</v>
      </c>
      <c r="BL2295">
        <v>57.5</v>
      </c>
      <c r="BM2295">
        <v>56.5</v>
      </c>
      <c r="BN2295">
        <v>56</v>
      </c>
      <c r="BO2295">
        <v>56</v>
      </c>
      <c r="BP2295">
        <v>56</v>
      </c>
      <c r="BQ2295">
        <v>56</v>
      </c>
      <c r="BR2295">
        <v>56</v>
      </c>
      <c r="BS2295">
        <v>0</v>
      </c>
      <c r="BT2295">
        <v>0</v>
      </c>
      <c r="BU2295">
        <v>0</v>
      </c>
      <c r="BV2295">
        <v>0</v>
      </c>
      <c r="BW2295">
        <v>0</v>
      </c>
      <c r="BX2295">
        <v>0</v>
      </c>
      <c r="BY2295">
        <v>0</v>
      </c>
      <c r="BZ2295">
        <v>0</v>
      </c>
      <c r="CA2295">
        <v>0</v>
      </c>
      <c r="CB2295">
        <v>0</v>
      </c>
      <c r="CC2295">
        <v>0</v>
      </c>
      <c r="CD2295">
        <v>0</v>
      </c>
      <c r="CE2295">
        <v>0</v>
      </c>
      <c r="CF2295">
        <v>0</v>
      </c>
      <c r="CG2295">
        <v>0</v>
      </c>
      <c r="CH2295">
        <v>0</v>
      </c>
      <c r="CI2295">
        <v>0</v>
      </c>
      <c r="CJ2295">
        <v>0</v>
      </c>
      <c r="CK2295">
        <v>0</v>
      </c>
      <c r="CL2295">
        <v>0</v>
      </c>
      <c r="CM2295">
        <v>0</v>
      </c>
      <c r="CN2295">
        <v>0</v>
      </c>
      <c r="CO2295">
        <v>0</v>
      </c>
      <c r="CP2295">
        <v>0</v>
      </c>
      <c r="CQ2295">
        <v>199.91540000000001</v>
      </c>
      <c r="CR2295">
        <v>112.9766</v>
      </c>
      <c r="CS2295">
        <v>113.09950000000001</v>
      </c>
      <c r="CT2295">
        <v>121.56870000000001</v>
      </c>
      <c r="CU2295">
        <v>113.79640000000001</v>
      </c>
      <c r="CV2295">
        <v>162.3777</v>
      </c>
      <c r="CW2295">
        <v>204.14070000000001</v>
      </c>
      <c r="CX2295">
        <v>87.931139999999999</v>
      </c>
      <c r="CY2295">
        <v>186.0943</v>
      </c>
      <c r="CZ2295">
        <v>361.69650000000001</v>
      </c>
      <c r="DA2295">
        <v>1327.35</v>
      </c>
      <c r="DB2295">
        <v>1833.5940000000001</v>
      </c>
      <c r="DC2295">
        <v>1517.181</v>
      </c>
      <c r="DD2295">
        <v>37.314239999999998</v>
      </c>
      <c r="DE2295">
        <v>46.857080000000003</v>
      </c>
      <c r="DF2295">
        <v>51.574849999999998</v>
      </c>
      <c r="DG2295">
        <v>43.05021</v>
      </c>
      <c r="DH2295">
        <v>46.437019999999997</v>
      </c>
      <c r="DI2295">
        <v>44.32591</v>
      </c>
      <c r="DJ2295">
        <v>105.7625</v>
      </c>
      <c r="DK2295">
        <v>346.92680000000001</v>
      </c>
      <c r="DL2295">
        <v>770.7604</v>
      </c>
      <c r="DM2295">
        <v>748.75260000000003</v>
      </c>
      <c r="DN2295">
        <v>1210.4870000000001</v>
      </c>
      <c r="DO2295">
        <v>18</v>
      </c>
      <c r="DP2295">
        <v>21</v>
      </c>
    </row>
    <row r="2296" spans="1:120" hidden="1" x14ac:dyDescent="0.25">
      <c r="A2296" t="str">
        <f t="shared" si="35"/>
        <v>OtherDR-No_Prescribed DA 1-4 (1PM-9PM)_44448_18-21</v>
      </c>
      <c r="B2296" t="s">
        <v>62</v>
      </c>
      <c r="C2296" t="s">
        <v>323</v>
      </c>
      <c r="D2296" t="s">
        <v>61</v>
      </c>
      <c r="E2296" t="s">
        <v>61</v>
      </c>
      <c r="F2296" t="s">
        <v>61</v>
      </c>
      <c r="G2296" t="s">
        <v>61</v>
      </c>
      <c r="H2296" t="s">
        <v>61</v>
      </c>
      <c r="I2296" t="s">
        <v>97</v>
      </c>
      <c r="J2296" t="s">
        <v>61</v>
      </c>
      <c r="K2296" t="s">
        <v>214</v>
      </c>
      <c r="L2296" s="18">
        <v>44448</v>
      </c>
      <c r="M2296">
        <v>18</v>
      </c>
      <c r="N2296">
        <v>21</v>
      </c>
      <c r="O2296" t="s">
        <v>258</v>
      </c>
      <c r="P2296">
        <v>9</v>
      </c>
      <c r="Q2296">
        <v>8</v>
      </c>
      <c r="R2296">
        <v>0</v>
      </c>
      <c r="S2296">
        <v>0</v>
      </c>
      <c r="T2296">
        <v>1</v>
      </c>
      <c r="U2296">
        <v>0</v>
      </c>
      <c r="V2296">
        <v>1</v>
      </c>
      <c r="W2296">
        <v>1813.1815999999999</v>
      </c>
      <c r="X2296">
        <v>1894.4313999999999</v>
      </c>
      <c r="Y2296">
        <v>1898.3981000000001</v>
      </c>
      <c r="Z2296">
        <v>1897.9930999999999</v>
      </c>
      <c r="AA2296">
        <v>1895.3359</v>
      </c>
      <c r="AB2296">
        <v>1858.6225999999999</v>
      </c>
      <c r="AC2296">
        <v>1832.3335999999999</v>
      </c>
      <c r="AD2296">
        <v>1848.6179999999999</v>
      </c>
      <c r="AE2296">
        <v>1871.0246</v>
      </c>
      <c r="AF2296">
        <v>1876.2974999999999</v>
      </c>
      <c r="AG2296">
        <v>1715.8669</v>
      </c>
      <c r="AH2296">
        <v>1405.827</v>
      </c>
      <c r="AI2296">
        <v>1141.8615</v>
      </c>
      <c r="AJ2296">
        <v>1398.9070999999999</v>
      </c>
      <c r="AK2296">
        <v>1377.3925999999999</v>
      </c>
      <c r="AL2296">
        <v>1418.2144000000001</v>
      </c>
      <c r="AM2296">
        <v>1431.5715</v>
      </c>
      <c r="AN2296">
        <v>1385.6231</v>
      </c>
      <c r="AO2296">
        <v>1397.0599</v>
      </c>
      <c r="AP2296">
        <v>1379.1566</v>
      </c>
      <c r="AQ2296">
        <v>1377.09</v>
      </c>
      <c r="AR2296">
        <v>1630.7493999999999</v>
      </c>
      <c r="AS2296">
        <v>1600.1921</v>
      </c>
      <c r="AT2296">
        <v>1563.3821</v>
      </c>
      <c r="AU2296">
        <v>61.1875</v>
      </c>
      <c r="AV2296">
        <v>59.9375</v>
      </c>
      <c r="AW2296">
        <v>59.625</v>
      </c>
      <c r="AX2296">
        <v>59.3125</v>
      </c>
      <c r="AY2296">
        <v>59.5625</v>
      </c>
      <c r="AZ2296">
        <v>59.125</v>
      </c>
      <c r="BA2296">
        <v>58.875</v>
      </c>
      <c r="BB2296">
        <v>58.9375</v>
      </c>
      <c r="BC2296">
        <v>60.75</v>
      </c>
      <c r="BD2296">
        <v>62.8125</v>
      </c>
      <c r="BE2296">
        <v>66.4375</v>
      </c>
      <c r="BF2296">
        <v>70.125</v>
      </c>
      <c r="BG2296">
        <v>74.125</v>
      </c>
      <c r="BH2296">
        <v>73.875</v>
      </c>
      <c r="BI2296">
        <v>73.375</v>
      </c>
      <c r="BJ2296">
        <v>71.375</v>
      </c>
      <c r="BK2296">
        <v>69.8125</v>
      </c>
      <c r="BL2296">
        <v>69.0625</v>
      </c>
      <c r="BM2296">
        <v>67.1875</v>
      </c>
      <c r="BN2296">
        <v>65.0625</v>
      </c>
      <c r="BO2296">
        <v>63.375</v>
      </c>
      <c r="BP2296">
        <v>62.75</v>
      </c>
      <c r="BQ2296">
        <v>62.3125</v>
      </c>
      <c r="BR2296">
        <v>61.875</v>
      </c>
      <c r="BS2296">
        <v>0</v>
      </c>
      <c r="BT2296">
        <v>0</v>
      </c>
      <c r="BU2296">
        <v>0</v>
      </c>
      <c r="BV2296">
        <v>0</v>
      </c>
      <c r="BW2296">
        <v>0</v>
      </c>
      <c r="BX2296">
        <v>0</v>
      </c>
      <c r="BY2296">
        <v>0</v>
      </c>
      <c r="BZ2296">
        <v>0</v>
      </c>
      <c r="CA2296">
        <v>0</v>
      </c>
      <c r="CB2296">
        <v>0</v>
      </c>
      <c r="CC2296">
        <v>0</v>
      </c>
      <c r="CD2296">
        <v>0</v>
      </c>
      <c r="CE2296">
        <v>0</v>
      </c>
      <c r="CF2296">
        <v>0</v>
      </c>
      <c r="CG2296">
        <v>0</v>
      </c>
      <c r="CH2296">
        <v>0</v>
      </c>
      <c r="CI2296">
        <v>0</v>
      </c>
      <c r="CJ2296">
        <v>0</v>
      </c>
      <c r="CK2296">
        <v>0</v>
      </c>
      <c r="CL2296">
        <v>0</v>
      </c>
      <c r="CM2296">
        <v>0</v>
      </c>
      <c r="CN2296">
        <v>0</v>
      </c>
      <c r="CO2296">
        <v>0</v>
      </c>
      <c r="CP2296">
        <v>0</v>
      </c>
      <c r="CQ2296">
        <v>1230.8489999999999</v>
      </c>
      <c r="CR2296">
        <v>266.88080000000002</v>
      </c>
      <c r="CS2296">
        <v>258.18759999999997</v>
      </c>
      <c r="CT2296">
        <v>259.50299999999999</v>
      </c>
      <c r="CU2296">
        <v>242.9008</v>
      </c>
      <c r="CV2296">
        <v>308.22199999999998</v>
      </c>
      <c r="CW2296">
        <v>315.64780000000002</v>
      </c>
      <c r="CX2296">
        <v>173.69970000000001</v>
      </c>
      <c r="CY2296">
        <v>329.7423</v>
      </c>
      <c r="CZ2296">
        <v>1200.7090000000001</v>
      </c>
      <c r="DA2296">
        <v>2957.1840000000002</v>
      </c>
      <c r="DB2296">
        <v>3337.3670000000002</v>
      </c>
      <c r="DC2296">
        <v>3811.3910000000001</v>
      </c>
      <c r="DD2296">
        <v>2864.913</v>
      </c>
      <c r="DE2296">
        <v>2598.3960000000002</v>
      </c>
      <c r="DF2296">
        <v>2272.8119999999999</v>
      </c>
      <c r="DG2296">
        <v>1930.8689999999999</v>
      </c>
      <c r="DH2296">
        <v>2059.1619999999998</v>
      </c>
      <c r="DI2296">
        <v>2467.2399999999998</v>
      </c>
      <c r="DJ2296">
        <v>2561.7159999999999</v>
      </c>
      <c r="DK2296">
        <v>3129.6170000000002</v>
      </c>
      <c r="DL2296">
        <v>3052.1979999999999</v>
      </c>
      <c r="DM2296">
        <v>2693.35</v>
      </c>
      <c r="DN2296">
        <v>3150.1529999999998</v>
      </c>
      <c r="DO2296">
        <v>18</v>
      </c>
      <c r="DP2296">
        <v>21</v>
      </c>
    </row>
    <row r="2297" spans="1:120" hidden="1" x14ac:dyDescent="0.25">
      <c r="A2297" t="str">
        <f t="shared" si="35"/>
        <v>sublap_id-SLAP_PGZP_Prescribed DA 1-4 (1PM-9PM)_44448_18-21</v>
      </c>
      <c r="B2297" t="s">
        <v>62</v>
      </c>
      <c r="C2297" t="s">
        <v>283</v>
      </c>
      <c r="D2297" t="s">
        <v>61</v>
      </c>
      <c r="E2297" t="s">
        <v>284</v>
      </c>
      <c r="F2297" t="s">
        <v>61</v>
      </c>
      <c r="G2297" t="s">
        <v>61</v>
      </c>
      <c r="H2297" t="s">
        <v>61</v>
      </c>
      <c r="I2297" t="s">
        <v>61</v>
      </c>
      <c r="J2297" t="s">
        <v>61</v>
      </c>
      <c r="K2297" t="s">
        <v>214</v>
      </c>
      <c r="L2297" s="18">
        <v>44448</v>
      </c>
      <c r="M2297">
        <v>18</v>
      </c>
      <c r="N2297">
        <v>21</v>
      </c>
      <c r="O2297" t="s">
        <v>258</v>
      </c>
      <c r="P2297">
        <v>4</v>
      </c>
      <c r="Q2297">
        <v>4</v>
      </c>
      <c r="R2297">
        <v>0</v>
      </c>
      <c r="S2297">
        <v>0</v>
      </c>
      <c r="T2297">
        <v>1</v>
      </c>
      <c r="U2297">
        <v>0</v>
      </c>
      <c r="V2297">
        <v>1</v>
      </c>
      <c r="W2297">
        <v>30.516999999999999</v>
      </c>
      <c r="X2297">
        <v>30.539000000000001</v>
      </c>
      <c r="Y2297">
        <v>30.625</v>
      </c>
      <c r="Z2297">
        <v>30.625</v>
      </c>
      <c r="AA2297">
        <v>30.422999999999998</v>
      </c>
      <c r="AB2297">
        <v>30.548999999999999</v>
      </c>
      <c r="AC2297">
        <v>30.501000000000001</v>
      </c>
      <c r="AD2297">
        <v>46.576000000000001</v>
      </c>
      <c r="AE2297">
        <v>62.692999999999998</v>
      </c>
      <c r="AF2297">
        <v>76.06</v>
      </c>
      <c r="AG2297">
        <v>115.535</v>
      </c>
      <c r="AH2297">
        <v>125.544</v>
      </c>
      <c r="AI2297">
        <v>133.708</v>
      </c>
      <c r="AJ2297">
        <v>138.273</v>
      </c>
      <c r="AK2297">
        <v>130.82900000000001</v>
      </c>
      <c r="AL2297">
        <v>129.51499999999999</v>
      </c>
      <c r="AM2297">
        <v>127.108</v>
      </c>
      <c r="AN2297">
        <v>124.985</v>
      </c>
      <c r="AO2297">
        <v>122.03100000000001</v>
      </c>
      <c r="AP2297">
        <v>116.877</v>
      </c>
      <c r="AQ2297">
        <v>115.24</v>
      </c>
      <c r="AR2297">
        <v>93.594999999999999</v>
      </c>
      <c r="AS2297">
        <v>34.872999999999998</v>
      </c>
      <c r="AT2297">
        <v>30.593</v>
      </c>
      <c r="AU2297">
        <v>63.25</v>
      </c>
      <c r="AV2297">
        <v>60.875</v>
      </c>
      <c r="AW2297">
        <v>60.5</v>
      </c>
      <c r="AX2297">
        <v>59.875</v>
      </c>
      <c r="AY2297">
        <v>60.375</v>
      </c>
      <c r="AZ2297">
        <v>59.5</v>
      </c>
      <c r="BA2297">
        <v>58.875</v>
      </c>
      <c r="BB2297">
        <v>59.875</v>
      </c>
      <c r="BC2297">
        <v>62.375</v>
      </c>
      <c r="BD2297">
        <v>65.25</v>
      </c>
      <c r="BE2297">
        <v>69.5</v>
      </c>
      <c r="BF2297">
        <v>75.5</v>
      </c>
      <c r="BG2297">
        <v>82.375</v>
      </c>
      <c r="BH2297">
        <v>82</v>
      </c>
      <c r="BI2297">
        <v>80.5</v>
      </c>
      <c r="BJ2297">
        <v>77.125</v>
      </c>
      <c r="BK2297">
        <v>75.625</v>
      </c>
      <c r="BL2297">
        <v>75.5</v>
      </c>
      <c r="BM2297">
        <v>72.75</v>
      </c>
      <c r="BN2297">
        <v>70.125</v>
      </c>
      <c r="BO2297">
        <v>67.25</v>
      </c>
      <c r="BP2297">
        <v>66.25</v>
      </c>
      <c r="BQ2297">
        <v>65.25</v>
      </c>
      <c r="BR2297">
        <v>64.5</v>
      </c>
      <c r="BS2297">
        <v>0</v>
      </c>
      <c r="BT2297">
        <v>0</v>
      </c>
      <c r="BU2297">
        <v>0</v>
      </c>
      <c r="BV2297">
        <v>0</v>
      </c>
      <c r="BW2297">
        <v>0</v>
      </c>
      <c r="BX2297">
        <v>0</v>
      </c>
      <c r="BY2297">
        <v>0</v>
      </c>
      <c r="BZ2297">
        <v>0</v>
      </c>
      <c r="CA2297">
        <v>0</v>
      </c>
      <c r="CB2297">
        <v>0</v>
      </c>
      <c r="CC2297">
        <v>0</v>
      </c>
      <c r="CD2297">
        <v>0</v>
      </c>
      <c r="CE2297">
        <v>0</v>
      </c>
      <c r="CF2297">
        <v>0</v>
      </c>
      <c r="CG2297">
        <v>0</v>
      </c>
      <c r="CH2297">
        <v>0</v>
      </c>
      <c r="CI2297">
        <v>0</v>
      </c>
      <c r="CJ2297">
        <v>0</v>
      </c>
      <c r="CK2297">
        <v>0</v>
      </c>
      <c r="CL2297">
        <v>0</v>
      </c>
      <c r="CM2297">
        <v>0</v>
      </c>
      <c r="CN2297">
        <v>0</v>
      </c>
      <c r="CO2297">
        <v>0</v>
      </c>
      <c r="CP2297">
        <v>0</v>
      </c>
      <c r="CQ2297">
        <v>6.2913800000000006E-2</v>
      </c>
      <c r="CR2297">
        <v>5.4865999999999998E-2</v>
      </c>
      <c r="CS2297">
        <v>6.2863299999999997E-2</v>
      </c>
      <c r="CT2297">
        <v>6.1804100000000001E-2</v>
      </c>
      <c r="CU2297">
        <v>6.3558600000000007E-2</v>
      </c>
      <c r="CV2297">
        <v>1.9997860000000001</v>
      </c>
      <c r="CW2297">
        <v>4.3542209999999999</v>
      </c>
      <c r="CX2297">
        <v>2.1183190000000001</v>
      </c>
      <c r="CY2297">
        <v>2.4539599999999999</v>
      </c>
      <c r="CZ2297">
        <v>1.7582500000000001</v>
      </c>
      <c r="DA2297">
        <v>4.786543</v>
      </c>
      <c r="DB2297">
        <v>1.622568</v>
      </c>
      <c r="DC2297">
        <v>2.3569339999999999</v>
      </c>
      <c r="DD2297">
        <v>1.9216120000000001</v>
      </c>
      <c r="DE2297">
        <v>1.517377</v>
      </c>
      <c r="DF2297">
        <v>1.492402</v>
      </c>
      <c r="DG2297">
        <v>1.557361</v>
      </c>
      <c r="DH2297">
        <v>2.256227</v>
      </c>
      <c r="DI2297">
        <v>2.3608570000000002</v>
      </c>
      <c r="DJ2297">
        <v>12.34042</v>
      </c>
      <c r="DK2297">
        <v>12.354279999999999</v>
      </c>
      <c r="DL2297">
        <v>10.567830000000001</v>
      </c>
      <c r="DM2297">
        <v>0.5978542</v>
      </c>
      <c r="DN2297">
        <v>0.17307510000000001</v>
      </c>
      <c r="DO2297">
        <v>18</v>
      </c>
      <c r="DP2297">
        <v>21</v>
      </c>
    </row>
    <row r="2298" spans="1:120" x14ac:dyDescent="0.25">
      <c r="A2298" t="str">
        <f t="shared" si="35"/>
        <v>AutoDR-No_Prescribed DA 1-4 (1PM-9PM)_44448_18-21</v>
      </c>
      <c r="B2298" t="s">
        <v>62</v>
      </c>
      <c r="C2298" t="s">
        <v>321</v>
      </c>
      <c r="D2298" t="s">
        <v>61</v>
      </c>
      <c r="E2298" t="s">
        <v>61</v>
      </c>
      <c r="F2298" t="s">
        <v>61</v>
      </c>
      <c r="G2298" t="s">
        <v>61</v>
      </c>
      <c r="H2298" t="s">
        <v>97</v>
      </c>
      <c r="I2298" t="s">
        <v>61</v>
      </c>
      <c r="J2298" t="s">
        <v>61</v>
      </c>
      <c r="K2298" t="s">
        <v>214</v>
      </c>
      <c r="L2298" s="18">
        <v>44448</v>
      </c>
      <c r="M2298">
        <v>18</v>
      </c>
      <c r="N2298">
        <v>21</v>
      </c>
      <c r="O2298" t="s">
        <v>258</v>
      </c>
      <c r="P2298">
        <v>6</v>
      </c>
      <c r="Q2298">
        <v>5</v>
      </c>
      <c r="R2298">
        <v>0</v>
      </c>
      <c r="S2298">
        <v>0</v>
      </c>
      <c r="T2298">
        <v>1</v>
      </c>
      <c r="U2298">
        <v>1</v>
      </c>
      <c r="V2298">
        <v>1</v>
      </c>
      <c r="W2298">
        <v>1898.3964000000001</v>
      </c>
      <c r="X2298">
        <v>1985.0147999999999</v>
      </c>
      <c r="Y2298">
        <v>1989.15</v>
      </c>
      <c r="Z2298">
        <v>1988.7180000000001</v>
      </c>
      <c r="AA2298">
        <v>1986.1235999999999</v>
      </c>
      <c r="AB2298">
        <v>1946.8188</v>
      </c>
      <c r="AC2298">
        <v>1918.8252</v>
      </c>
      <c r="AD2298">
        <v>1916.8992000000001</v>
      </c>
      <c r="AE2298">
        <v>1921.4556</v>
      </c>
      <c r="AF2298">
        <v>1911.048</v>
      </c>
      <c r="AG2298">
        <v>1692.546</v>
      </c>
      <c r="AH2298">
        <v>1349.8368</v>
      </c>
      <c r="AI2298">
        <v>1058.4816000000001</v>
      </c>
      <c r="AJ2298">
        <v>1327.1916000000001</v>
      </c>
      <c r="AK2298">
        <v>1313.1708000000001</v>
      </c>
      <c r="AL2298">
        <v>1358.298</v>
      </c>
      <c r="AM2298">
        <v>1375.4256</v>
      </c>
      <c r="AN2298">
        <v>1328.9580000000001</v>
      </c>
      <c r="AO2298">
        <v>1344.7092</v>
      </c>
      <c r="AP2298">
        <v>1331.8044</v>
      </c>
      <c r="AQ2298">
        <v>1331.568</v>
      </c>
      <c r="AR2298">
        <v>1628.106</v>
      </c>
      <c r="AS2298">
        <v>1665.9756</v>
      </c>
      <c r="AT2298">
        <v>1631.8476000000001</v>
      </c>
      <c r="AU2298">
        <v>59.5</v>
      </c>
      <c r="AV2298">
        <v>59</v>
      </c>
      <c r="AW2298">
        <v>58.8</v>
      </c>
      <c r="AX2298">
        <v>58.8</v>
      </c>
      <c r="AY2298">
        <v>59</v>
      </c>
      <c r="AZ2298">
        <v>58.9</v>
      </c>
      <c r="BA2298">
        <v>58.9</v>
      </c>
      <c r="BB2298">
        <v>58.4</v>
      </c>
      <c r="BC2298">
        <v>59.5</v>
      </c>
      <c r="BD2298">
        <v>60.9</v>
      </c>
      <c r="BE2298">
        <v>63.9</v>
      </c>
      <c r="BF2298">
        <v>66.099999999999994</v>
      </c>
      <c r="BG2298">
        <v>68.2</v>
      </c>
      <c r="BH2298">
        <v>67.900000000000006</v>
      </c>
      <c r="BI2298">
        <v>67.900000000000006</v>
      </c>
      <c r="BJ2298">
        <v>66.900000000000006</v>
      </c>
      <c r="BK2298">
        <v>65.599999999999994</v>
      </c>
      <c r="BL2298">
        <v>64.5</v>
      </c>
      <c r="BM2298">
        <v>63.3</v>
      </c>
      <c r="BN2298">
        <v>61.5</v>
      </c>
      <c r="BO2298">
        <v>60.5</v>
      </c>
      <c r="BP2298">
        <v>60.1</v>
      </c>
      <c r="BQ2298">
        <v>60</v>
      </c>
      <c r="BR2298">
        <v>59.8</v>
      </c>
      <c r="BS2298">
        <v>0</v>
      </c>
      <c r="BT2298">
        <v>0</v>
      </c>
      <c r="BU2298">
        <v>0</v>
      </c>
      <c r="BV2298">
        <v>0</v>
      </c>
      <c r="BW2298">
        <v>0</v>
      </c>
      <c r="BX2298">
        <v>0</v>
      </c>
      <c r="BY2298">
        <v>0</v>
      </c>
      <c r="BZ2298">
        <v>0</v>
      </c>
      <c r="CA2298">
        <v>0</v>
      </c>
      <c r="CB2298">
        <v>0</v>
      </c>
      <c r="CC2298">
        <v>0</v>
      </c>
      <c r="CD2298">
        <v>0</v>
      </c>
      <c r="CE2298">
        <v>0</v>
      </c>
      <c r="CF2298">
        <v>0</v>
      </c>
      <c r="CG2298">
        <v>0</v>
      </c>
      <c r="CH2298">
        <v>0</v>
      </c>
      <c r="CI2298">
        <v>0</v>
      </c>
      <c r="CJ2298">
        <v>0</v>
      </c>
      <c r="CK2298">
        <v>0</v>
      </c>
      <c r="CL2298">
        <v>0</v>
      </c>
      <c r="CM2298">
        <v>0</v>
      </c>
      <c r="CN2298">
        <v>0</v>
      </c>
      <c r="CO2298">
        <v>0</v>
      </c>
      <c r="CP2298">
        <v>0</v>
      </c>
      <c r="CQ2298">
        <v>1400.3420000000001</v>
      </c>
      <c r="CR2298">
        <v>303.57209999999998</v>
      </c>
      <c r="CS2298">
        <v>293.6696</v>
      </c>
      <c r="CT2298">
        <v>295.1678</v>
      </c>
      <c r="CU2298">
        <v>276.27569999999997</v>
      </c>
      <c r="CV2298">
        <v>347.80849999999998</v>
      </c>
      <c r="CW2298">
        <v>352.86720000000003</v>
      </c>
      <c r="CX2298">
        <v>194.58170000000001</v>
      </c>
      <c r="CY2298">
        <v>371.64030000000002</v>
      </c>
      <c r="CZ2298">
        <v>1363.6089999999999</v>
      </c>
      <c r="DA2298">
        <v>3357.7260000000001</v>
      </c>
      <c r="DB2298">
        <v>3794.846</v>
      </c>
      <c r="DC2298">
        <v>4333.1239999999998</v>
      </c>
      <c r="DD2298">
        <v>3256.87</v>
      </c>
      <c r="DE2298">
        <v>2954.2130000000002</v>
      </c>
      <c r="DF2298">
        <v>2583.806</v>
      </c>
      <c r="DG2298">
        <v>2194.6579999999999</v>
      </c>
      <c r="DH2298">
        <v>2339.62</v>
      </c>
      <c r="DI2298">
        <v>2803.7710000000002</v>
      </c>
      <c r="DJ2298">
        <v>2896.895</v>
      </c>
      <c r="DK2298">
        <v>3543.0189999999998</v>
      </c>
      <c r="DL2298">
        <v>3457.5059999999999</v>
      </c>
      <c r="DM2298">
        <v>3063.5729999999999</v>
      </c>
      <c r="DN2298">
        <v>3583.9250000000002</v>
      </c>
      <c r="DO2298">
        <v>18</v>
      </c>
      <c r="DP2298">
        <v>21</v>
      </c>
    </row>
    <row r="2299" spans="1:120" hidden="1" x14ac:dyDescent="0.25">
      <c r="A2299" t="str">
        <f t="shared" si="35"/>
        <v>LCA-Greater Bay Area_Prescribed DA 1-4 (1PM-9PM)_44448_18-21</v>
      </c>
      <c r="B2299" t="s">
        <v>62</v>
      </c>
      <c r="C2299" t="s">
        <v>209</v>
      </c>
      <c r="D2299" t="s">
        <v>36</v>
      </c>
      <c r="E2299" t="s">
        <v>61</v>
      </c>
      <c r="F2299" t="s">
        <v>61</v>
      </c>
      <c r="G2299" t="s">
        <v>61</v>
      </c>
      <c r="H2299" t="s">
        <v>61</v>
      </c>
      <c r="I2299" t="s">
        <v>61</v>
      </c>
      <c r="J2299" t="s">
        <v>61</v>
      </c>
      <c r="K2299" t="s">
        <v>214</v>
      </c>
      <c r="L2299" s="18">
        <v>44448</v>
      </c>
      <c r="M2299">
        <v>18</v>
      </c>
      <c r="N2299">
        <v>21</v>
      </c>
      <c r="O2299" t="s">
        <v>258</v>
      </c>
      <c r="P2299">
        <v>5</v>
      </c>
      <c r="Q2299">
        <v>4</v>
      </c>
      <c r="R2299">
        <v>0</v>
      </c>
      <c r="S2299">
        <v>0</v>
      </c>
      <c r="T2299">
        <v>1</v>
      </c>
      <c r="U2299">
        <v>1</v>
      </c>
      <c r="V2299">
        <v>1</v>
      </c>
      <c r="W2299">
        <v>1976.5</v>
      </c>
      <c r="X2299">
        <v>2066.75</v>
      </c>
      <c r="Y2299">
        <v>2071.0500000000002</v>
      </c>
      <c r="Z2299">
        <v>2070.6</v>
      </c>
      <c r="AA2299">
        <v>2067.9</v>
      </c>
      <c r="AB2299">
        <v>2026.95</v>
      </c>
      <c r="AC2299">
        <v>1997.8</v>
      </c>
      <c r="AD2299">
        <v>1995.8</v>
      </c>
      <c r="AE2299">
        <v>2000.55</v>
      </c>
      <c r="AF2299">
        <v>1989.7</v>
      </c>
      <c r="AG2299">
        <v>1762.1</v>
      </c>
      <c r="AH2299">
        <v>1405.1</v>
      </c>
      <c r="AI2299">
        <v>1101.5999999999999</v>
      </c>
      <c r="AJ2299">
        <v>1381.5</v>
      </c>
      <c r="AK2299">
        <v>1366.9</v>
      </c>
      <c r="AL2299">
        <v>1413.9</v>
      </c>
      <c r="AM2299">
        <v>1431.75</v>
      </c>
      <c r="AN2299">
        <v>1383.35</v>
      </c>
      <c r="AO2299">
        <v>1399.75</v>
      </c>
      <c r="AP2299">
        <v>1386.3</v>
      </c>
      <c r="AQ2299">
        <v>1386.05</v>
      </c>
      <c r="AR2299">
        <v>1694.95</v>
      </c>
      <c r="AS2299">
        <v>1734.4</v>
      </c>
      <c r="AT2299">
        <v>1698.85</v>
      </c>
      <c r="AU2299">
        <v>59.125</v>
      </c>
      <c r="AV2299">
        <v>59</v>
      </c>
      <c r="AW2299">
        <v>58.75</v>
      </c>
      <c r="AX2299">
        <v>58.75</v>
      </c>
      <c r="AY2299">
        <v>58.75</v>
      </c>
      <c r="AZ2299">
        <v>58.75</v>
      </c>
      <c r="BA2299">
        <v>58.875</v>
      </c>
      <c r="BB2299">
        <v>58</v>
      </c>
      <c r="BC2299">
        <v>59.125</v>
      </c>
      <c r="BD2299">
        <v>60.375</v>
      </c>
      <c r="BE2299">
        <v>63.375</v>
      </c>
      <c r="BF2299">
        <v>64.75</v>
      </c>
      <c r="BG2299">
        <v>65.875</v>
      </c>
      <c r="BH2299">
        <v>65.75</v>
      </c>
      <c r="BI2299">
        <v>66.25</v>
      </c>
      <c r="BJ2299">
        <v>65.625</v>
      </c>
      <c r="BK2299">
        <v>64</v>
      </c>
      <c r="BL2299">
        <v>62.625</v>
      </c>
      <c r="BM2299">
        <v>61.625</v>
      </c>
      <c r="BN2299">
        <v>60</v>
      </c>
      <c r="BO2299">
        <v>59.5</v>
      </c>
      <c r="BP2299">
        <v>59.25</v>
      </c>
      <c r="BQ2299">
        <v>59.375</v>
      </c>
      <c r="BR2299">
        <v>59.25</v>
      </c>
      <c r="BS2299">
        <v>0</v>
      </c>
      <c r="BT2299">
        <v>0</v>
      </c>
      <c r="BU2299">
        <v>0</v>
      </c>
      <c r="BV2299">
        <v>0</v>
      </c>
      <c r="BW2299">
        <v>0</v>
      </c>
      <c r="BX2299">
        <v>0</v>
      </c>
      <c r="BY2299">
        <v>0</v>
      </c>
      <c r="BZ2299">
        <v>0</v>
      </c>
      <c r="CA2299">
        <v>0</v>
      </c>
      <c r="CB2299">
        <v>0</v>
      </c>
      <c r="CC2299">
        <v>0</v>
      </c>
      <c r="CD2299">
        <v>0</v>
      </c>
      <c r="CE2299">
        <v>0</v>
      </c>
      <c r="CF2299">
        <v>0</v>
      </c>
      <c r="CG2299">
        <v>0</v>
      </c>
      <c r="CH2299">
        <v>0</v>
      </c>
      <c r="CI2299">
        <v>0</v>
      </c>
      <c r="CJ2299">
        <v>0</v>
      </c>
      <c r="CK2299">
        <v>0</v>
      </c>
      <c r="CL2299">
        <v>0</v>
      </c>
      <c r="CM2299">
        <v>0</v>
      </c>
      <c r="CN2299">
        <v>0</v>
      </c>
      <c r="CO2299">
        <v>0</v>
      </c>
      <c r="CP2299">
        <v>0</v>
      </c>
      <c r="CQ2299">
        <v>1519.4690000000001</v>
      </c>
      <c r="CR2299">
        <v>329.39679999999998</v>
      </c>
      <c r="CS2299">
        <v>318.65190000000001</v>
      </c>
      <c r="CT2299">
        <v>320.2774</v>
      </c>
      <c r="CU2299">
        <v>299.77820000000003</v>
      </c>
      <c r="CV2299">
        <v>377.3963</v>
      </c>
      <c r="CW2299">
        <v>382.8852</v>
      </c>
      <c r="CX2299">
        <v>211.13419999999999</v>
      </c>
      <c r="CY2299">
        <v>403.25490000000002</v>
      </c>
      <c r="CZ2299">
        <v>1479.61</v>
      </c>
      <c r="DA2299">
        <v>3643.3649999999998</v>
      </c>
      <c r="DB2299">
        <v>4117.6710000000003</v>
      </c>
      <c r="DC2299">
        <v>4701.7389999999996</v>
      </c>
      <c r="DD2299">
        <v>3533.9270000000001</v>
      </c>
      <c r="DE2299">
        <v>3205.5259999999998</v>
      </c>
      <c r="DF2299">
        <v>2803.6080000000002</v>
      </c>
      <c r="DG2299">
        <v>2381.3560000000002</v>
      </c>
      <c r="DH2299">
        <v>2538.6489999999999</v>
      </c>
      <c r="DI2299">
        <v>3042.2860000000001</v>
      </c>
      <c r="DJ2299">
        <v>3143.3310000000001</v>
      </c>
      <c r="DK2299">
        <v>3844.4209999999998</v>
      </c>
      <c r="DL2299">
        <v>3751.634</v>
      </c>
      <c r="DM2299">
        <v>3324.1889999999999</v>
      </c>
      <c r="DN2299">
        <v>3888.8069999999998</v>
      </c>
      <c r="DO2299">
        <v>18</v>
      </c>
      <c r="DP2299">
        <v>21</v>
      </c>
    </row>
    <row r="2300" spans="1:120" hidden="1" x14ac:dyDescent="0.25">
      <c r="A2300" t="str">
        <f t="shared" si="35"/>
        <v>Size_Grp-Below 20 kW_Prescribed DA 1-4 (1PM-9PM)_44448_18-21</v>
      </c>
      <c r="B2300" t="s">
        <v>62</v>
      </c>
      <c r="C2300" t="s">
        <v>259</v>
      </c>
      <c r="D2300" t="s">
        <v>61</v>
      </c>
      <c r="E2300" t="s">
        <v>61</v>
      </c>
      <c r="F2300" t="s">
        <v>61</v>
      </c>
      <c r="G2300" t="s">
        <v>61</v>
      </c>
      <c r="H2300" t="s">
        <v>61</v>
      </c>
      <c r="I2300" t="s">
        <v>61</v>
      </c>
      <c r="J2300" t="s">
        <v>260</v>
      </c>
      <c r="K2300" t="s">
        <v>214</v>
      </c>
      <c r="L2300" s="18">
        <v>44448</v>
      </c>
      <c r="M2300">
        <v>18</v>
      </c>
      <c r="N2300">
        <v>21</v>
      </c>
      <c r="O2300" t="s">
        <v>258</v>
      </c>
      <c r="P2300">
        <v>3</v>
      </c>
      <c r="Q2300">
        <v>2</v>
      </c>
      <c r="R2300">
        <v>0</v>
      </c>
      <c r="S2300">
        <v>1</v>
      </c>
      <c r="T2300">
        <v>1</v>
      </c>
      <c r="U2300">
        <v>0</v>
      </c>
      <c r="V2300">
        <v>1</v>
      </c>
      <c r="W2300">
        <v>5.1555</v>
      </c>
      <c r="X2300">
        <v>5.1284999999999998</v>
      </c>
      <c r="Y2300">
        <v>5.1375000000000002</v>
      </c>
      <c r="Z2300">
        <v>5.1375000000000002</v>
      </c>
      <c r="AA2300">
        <v>5.1345000000000001</v>
      </c>
      <c r="AB2300">
        <v>5.1435000000000004</v>
      </c>
      <c r="AC2300">
        <v>5.1315</v>
      </c>
      <c r="AD2300">
        <v>7.1639999999999997</v>
      </c>
      <c r="AE2300">
        <v>14.4795</v>
      </c>
      <c r="AF2300">
        <v>15.81</v>
      </c>
      <c r="AG2300">
        <v>42.442500000000003</v>
      </c>
      <c r="AH2300">
        <v>47.975999999999999</v>
      </c>
      <c r="AI2300">
        <v>55.302</v>
      </c>
      <c r="AJ2300">
        <v>53.149500000000003</v>
      </c>
      <c r="AK2300">
        <v>50.743499999999997</v>
      </c>
      <c r="AL2300">
        <v>51.592500000000001</v>
      </c>
      <c r="AM2300">
        <v>51.942</v>
      </c>
      <c r="AN2300">
        <v>49.897500000000001</v>
      </c>
      <c r="AO2300">
        <v>51.226500000000001</v>
      </c>
      <c r="AP2300">
        <v>50.755499999999998</v>
      </c>
      <c r="AQ2300">
        <v>46.56</v>
      </c>
      <c r="AR2300">
        <v>30.592500000000001</v>
      </c>
      <c r="AS2300">
        <v>5.7495000000000003</v>
      </c>
      <c r="AT2300">
        <v>5.2694999999999999</v>
      </c>
      <c r="AU2300">
        <v>61</v>
      </c>
      <c r="AV2300">
        <v>59</v>
      </c>
      <c r="AW2300">
        <v>59</v>
      </c>
      <c r="AX2300">
        <v>59</v>
      </c>
      <c r="AY2300">
        <v>60</v>
      </c>
      <c r="AZ2300">
        <v>59.5</v>
      </c>
      <c r="BA2300">
        <v>59</v>
      </c>
      <c r="BB2300">
        <v>60</v>
      </c>
      <c r="BC2300">
        <v>61</v>
      </c>
      <c r="BD2300">
        <v>63</v>
      </c>
      <c r="BE2300">
        <v>66</v>
      </c>
      <c r="BF2300">
        <v>71.5</v>
      </c>
      <c r="BG2300">
        <v>77.5</v>
      </c>
      <c r="BH2300">
        <v>76.5</v>
      </c>
      <c r="BI2300">
        <v>74.5</v>
      </c>
      <c r="BJ2300">
        <v>72</v>
      </c>
      <c r="BK2300">
        <v>72</v>
      </c>
      <c r="BL2300">
        <v>72</v>
      </c>
      <c r="BM2300">
        <v>70</v>
      </c>
      <c r="BN2300">
        <v>67.5</v>
      </c>
      <c r="BO2300">
        <v>64.5</v>
      </c>
      <c r="BP2300">
        <v>63.5</v>
      </c>
      <c r="BQ2300">
        <v>62.5</v>
      </c>
      <c r="BR2300">
        <v>62</v>
      </c>
      <c r="BS2300">
        <v>0</v>
      </c>
      <c r="BT2300">
        <v>0</v>
      </c>
      <c r="BU2300">
        <v>0</v>
      </c>
      <c r="BV2300">
        <v>0</v>
      </c>
      <c r="BW2300">
        <v>0</v>
      </c>
      <c r="BX2300">
        <v>0</v>
      </c>
      <c r="BY2300">
        <v>0</v>
      </c>
      <c r="BZ2300">
        <v>0</v>
      </c>
      <c r="CA2300">
        <v>0</v>
      </c>
      <c r="CB2300">
        <v>0</v>
      </c>
      <c r="CC2300">
        <v>0</v>
      </c>
      <c r="CD2300">
        <v>0</v>
      </c>
      <c r="CE2300">
        <v>0</v>
      </c>
      <c r="CF2300">
        <v>0</v>
      </c>
      <c r="CG2300">
        <v>0</v>
      </c>
      <c r="CH2300">
        <v>0</v>
      </c>
      <c r="CI2300">
        <v>0</v>
      </c>
      <c r="CJ2300">
        <v>0</v>
      </c>
      <c r="CK2300">
        <v>0</v>
      </c>
      <c r="CL2300">
        <v>0</v>
      </c>
      <c r="CM2300">
        <v>0</v>
      </c>
      <c r="CN2300">
        <v>0</v>
      </c>
      <c r="CO2300">
        <v>0</v>
      </c>
      <c r="CP2300">
        <v>0</v>
      </c>
      <c r="CQ2300">
        <v>6.5019999999999998E-4</v>
      </c>
      <c r="CR2300">
        <v>5.5290000000000005E-4</v>
      </c>
      <c r="CS2300">
        <v>8.9470000000000001E-4</v>
      </c>
      <c r="CT2300">
        <v>3.613E-4</v>
      </c>
      <c r="CU2300">
        <v>5.3770000000000001E-4</v>
      </c>
      <c r="CV2300">
        <v>5.6445999999999996E-3</v>
      </c>
      <c r="CW2300">
        <v>0.15945200000000001</v>
      </c>
      <c r="CX2300">
        <v>0.29009079999999998</v>
      </c>
      <c r="CY2300">
        <v>0.41093170000000001</v>
      </c>
      <c r="CZ2300">
        <v>0.27066990000000002</v>
      </c>
      <c r="DA2300">
        <v>4.7580879999999999</v>
      </c>
      <c r="DB2300">
        <v>0.84650110000000001</v>
      </c>
      <c r="DC2300">
        <v>1.112255</v>
      </c>
      <c r="DD2300">
        <v>0.68816089999999996</v>
      </c>
      <c r="DE2300">
        <v>0.75301470000000004</v>
      </c>
      <c r="DF2300">
        <v>0.76130759999999997</v>
      </c>
      <c r="DG2300">
        <v>0.82367409999999996</v>
      </c>
      <c r="DH2300">
        <v>1.403111</v>
      </c>
      <c r="DI2300">
        <v>2.3982770000000002</v>
      </c>
      <c r="DJ2300">
        <v>9.9159640000000007</v>
      </c>
      <c r="DK2300">
        <v>10.19741</v>
      </c>
      <c r="DL2300">
        <v>5.590738</v>
      </c>
      <c r="DM2300">
        <v>6.3803200000000004E-2</v>
      </c>
      <c r="DN2300">
        <v>8.2319999999999995E-4</v>
      </c>
      <c r="DO2300">
        <v>18</v>
      </c>
      <c r="DP2300">
        <v>21</v>
      </c>
    </row>
    <row r="2301" spans="1:120" hidden="1" x14ac:dyDescent="0.25">
      <c r="A2301" t="str">
        <f t="shared" si="35"/>
        <v>Size_Grp-20 to 199.99 kW_All CBP_44452</v>
      </c>
      <c r="B2301" t="s">
        <v>62</v>
      </c>
      <c r="C2301" t="s">
        <v>201</v>
      </c>
      <c r="D2301" t="s">
        <v>61</v>
      </c>
      <c r="E2301" t="s">
        <v>61</v>
      </c>
      <c r="F2301" t="s">
        <v>61</v>
      </c>
      <c r="G2301" t="s">
        <v>61</v>
      </c>
      <c r="H2301" t="s">
        <v>61</v>
      </c>
      <c r="I2301" t="s">
        <v>61</v>
      </c>
      <c r="J2301" t="s">
        <v>101</v>
      </c>
      <c r="K2301" t="s">
        <v>197</v>
      </c>
      <c r="L2301" s="18">
        <v>44452</v>
      </c>
      <c r="M2301">
        <v>19</v>
      </c>
      <c r="N2301">
        <v>20</v>
      </c>
      <c r="O2301" t="s">
        <v>258</v>
      </c>
      <c r="P2301">
        <v>3</v>
      </c>
      <c r="Q2301">
        <v>3</v>
      </c>
      <c r="R2301">
        <v>0</v>
      </c>
      <c r="S2301">
        <v>0</v>
      </c>
      <c r="T2301">
        <v>1</v>
      </c>
      <c r="U2301">
        <v>0</v>
      </c>
      <c r="V2301">
        <v>1</v>
      </c>
      <c r="W2301">
        <v>151.88</v>
      </c>
      <c r="X2301">
        <v>152.04</v>
      </c>
      <c r="Y2301">
        <v>149.6</v>
      </c>
      <c r="Z2301">
        <v>150.96</v>
      </c>
      <c r="AA2301">
        <v>149.36000000000001</v>
      </c>
      <c r="AB2301">
        <v>150.96</v>
      </c>
      <c r="AC2301">
        <v>167.84</v>
      </c>
      <c r="AD2301">
        <v>128.19999999999999</v>
      </c>
      <c r="AE2301">
        <v>129.47999999999999</v>
      </c>
      <c r="AF2301">
        <v>150.19999999999999</v>
      </c>
      <c r="AG2301">
        <v>162.16</v>
      </c>
      <c r="AH2301">
        <v>170.92</v>
      </c>
      <c r="AI2301">
        <v>175.48</v>
      </c>
      <c r="AJ2301">
        <v>180.12</v>
      </c>
      <c r="AK2301">
        <v>182.48</v>
      </c>
      <c r="AL2301">
        <v>183.56</v>
      </c>
      <c r="AM2301">
        <v>181.12</v>
      </c>
      <c r="AN2301">
        <v>141.36000000000001</v>
      </c>
      <c r="AO2301">
        <v>113.68</v>
      </c>
      <c r="AP2301">
        <v>117.04</v>
      </c>
      <c r="AQ2301">
        <v>100.88</v>
      </c>
      <c r="AR2301">
        <v>145.36000000000001</v>
      </c>
      <c r="AS2301">
        <v>154.28</v>
      </c>
      <c r="AT2301">
        <v>154.6</v>
      </c>
      <c r="AU2301">
        <v>60.5</v>
      </c>
      <c r="AV2301">
        <v>59.166666999999997</v>
      </c>
      <c r="AW2301">
        <v>58.333333000000003</v>
      </c>
      <c r="AX2301">
        <v>57.833333000000003</v>
      </c>
      <c r="AY2301">
        <v>57</v>
      </c>
      <c r="AZ2301">
        <v>56.5</v>
      </c>
      <c r="BA2301">
        <v>56</v>
      </c>
      <c r="BB2301">
        <v>56.5</v>
      </c>
      <c r="BC2301">
        <v>61.166666999999997</v>
      </c>
      <c r="BD2301">
        <v>65.5</v>
      </c>
      <c r="BE2301">
        <v>69</v>
      </c>
      <c r="BF2301">
        <v>73</v>
      </c>
      <c r="BG2301">
        <v>77.166667000000004</v>
      </c>
      <c r="BH2301">
        <v>81</v>
      </c>
      <c r="BI2301">
        <v>83.833332999999996</v>
      </c>
      <c r="BJ2301">
        <v>84.166667000000004</v>
      </c>
      <c r="BK2301">
        <v>82.5</v>
      </c>
      <c r="BL2301">
        <v>80.166667000000004</v>
      </c>
      <c r="BM2301">
        <v>77.5</v>
      </c>
      <c r="BN2301">
        <v>72.833332999999996</v>
      </c>
      <c r="BO2301">
        <v>68.333332999999996</v>
      </c>
      <c r="BP2301">
        <v>65</v>
      </c>
      <c r="BQ2301">
        <v>63.333333000000003</v>
      </c>
      <c r="BR2301">
        <v>61.833333000000003</v>
      </c>
      <c r="BS2301">
        <v>-14.831160000000001</v>
      </c>
      <c r="BT2301">
        <v>-14.904780000000001</v>
      </c>
      <c r="BU2301">
        <v>-13.32249</v>
      </c>
      <c r="BV2301">
        <v>-14.18418</v>
      </c>
      <c r="BW2301">
        <v>-13.10872</v>
      </c>
      <c r="BX2301">
        <v>-12.043570000000001</v>
      </c>
      <c r="BY2301">
        <v>-6.6030730000000002</v>
      </c>
      <c r="BZ2301">
        <v>13.943429999999999</v>
      </c>
      <c r="CA2301">
        <v>11.008190000000001</v>
      </c>
      <c r="CB2301">
        <v>5.4409369999999999</v>
      </c>
      <c r="CC2301">
        <v>10.33642</v>
      </c>
      <c r="CD2301">
        <v>14.557040000000001</v>
      </c>
      <c r="CE2301">
        <v>12.59198</v>
      </c>
      <c r="CF2301">
        <v>8.504982</v>
      </c>
      <c r="CG2301">
        <v>9.8825190000000003</v>
      </c>
      <c r="CH2301">
        <v>10.44407</v>
      </c>
      <c r="CI2301">
        <v>8.452045</v>
      </c>
      <c r="CJ2301">
        <v>38.123460000000001</v>
      </c>
      <c r="CK2301">
        <v>63.632170000000002</v>
      </c>
      <c r="CL2301">
        <v>56.004019999999997</v>
      </c>
      <c r="CM2301">
        <v>40.702939999999998</v>
      </c>
      <c r="CN2301">
        <v>-13.649850000000001</v>
      </c>
      <c r="CO2301">
        <v>-24.743480000000002</v>
      </c>
      <c r="CP2301">
        <v>-23.53678</v>
      </c>
      <c r="CQ2301">
        <v>19.646799999999999</v>
      </c>
      <c r="CR2301">
        <v>12.20988</v>
      </c>
      <c r="CS2301">
        <v>12.32896</v>
      </c>
      <c r="CT2301">
        <v>11.86401</v>
      </c>
      <c r="CU2301">
        <v>12.29133</v>
      </c>
      <c r="CV2301">
        <v>14.86839</v>
      </c>
      <c r="CW2301">
        <v>14.88843</v>
      </c>
      <c r="CX2301">
        <v>9.4282009999999996</v>
      </c>
      <c r="CY2301">
        <v>12.42437</v>
      </c>
      <c r="CZ2301">
        <v>19.243919999999999</v>
      </c>
      <c r="DA2301">
        <v>20.31063</v>
      </c>
      <c r="DB2301">
        <v>43.02666</v>
      </c>
      <c r="DC2301">
        <v>25.266490000000001</v>
      </c>
      <c r="DD2301">
        <v>28.533560000000001</v>
      </c>
      <c r="DE2301">
        <v>21.748529999999999</v>
      </c>
      <c r="DF2301">
        <v>26.91001</v>
      </c>
      <c r="DG2301">
        <v>24.047249999999998</v>
      </c>
      <c r="DH2301">
        <v>227.7159</v>
      </c>
      <c r="DI2301">
        <v>31.07583</v>
      </c>
      <c r="DJ2301">
        <v>393.46100000000001</v>
      </c>
      <c r="DK2301">
        <v>1017.532</v>
      </c>
      <c r="DL2301">
        <v>108.6173</v>
      </c>
      <c r="DM2301">
        <v>94.272099999999995</v>
      </c>
      <c r="DN2301">
        <v>79.446089999999998</v>
      </c>
      <c r="DO2301">
        <v>19</v>
      </c>
      <c r="DP2301">
        <v>20</v>
      </c>
    </row>
    <row r="2302" spans="1:120" hidden="1" x14ac:dyDescent="0.25">
      <c r="A2302" t="str">
        <f t="shared" si="35"/>
        <v>sublap_id-SLAP_PGCC_All CBP_44452</v>
      </c>
      <c r="B2302" t="s">
        <v>62</v>
      </c>
      <c r="C2302" t="s">
        <v>299</v>
      </c>
      <c r="D2302" t="s">
        <v>61</v>
      </c>
      <c r="E2302" t="s">
        <v>300</v>
      </c>
      <c r="F2302" t="s">
        <v>61</v>
      </c>
      <c r="G2302" t="s">
        <v>61</v>
      </c>
      <c r="H2302" t="s">
        <v>61</v>
      </c>
      <c r="I2302" t="s">
        <v>61</v>
      </c>
      <c r="J2302" t="s">
        <v>61</v>
      </c>
      <c r="K2302" t="s">
        <v>197</v>
      </c>
      <c r="L2302" s="18">
        <v>44452</v>
      </c>
      <c r="M2302">
        <v>19</v>
      </c>
      <c r="N2302">
        <v>19</v>
      </c>
      <c r="O2302" t="s">
        <v>258</v>
      </c>
      <c r="P2302">
        <v>2</v>
      </c>
      <c r="Q2302">
        <v>2</v>
      </c>
      <c r="R2302">
        <v>0</v>
      </c>
      <c r="S2302">
        <v>0</v>
      </c>
      <c r="T2302">
        <v>1</v>
      </c>
      <c r="U2302">
        <v>0</v>
      </c>
      <c r="V2302">
        <v>1</v>
      </c>
      <c r="W2302">
        <v>830.72</v>
      </c>
      <c r="X2302">
        <v>996.92</v>
      </c>
      <c r="Y2302">
        <v>999.08</v>
      </c>
      <c r="Z2302">
        <v>996</v>
      </c>
      <c r="AA2302">
        <v>996.88</v>
      </c>
      <c r="AB2302">
        <v>996.08</v>
      </c>
      <c r="AC2302">
        <v>994.92</v>
      </c>
      <c r="AD2302">
        <v>997.04</v>
      </c>
      <c r="AE2302">
        <v>988.2</v>
      </c>
      <c r="AF2302">
        <v>956.72</v>
      </c>
      <c r="AG2302">
        <v>913.32</v>
      </c>
      <c r="AH2302">
        <v>847.04</v>
      </c>
      <c r="AI2302">
        <v>667.2</v>
      </c>
      <c r="AJ2302">
        <v>810.48</v>
      </c>
      <c r="AK2302">
        <v>956</v>
      </c>
      <c r="AL2302">
        <v>965.6</v>
      </c>
      <c r="AM2302">
        <v>874.72</v>
      </c>
      <c r="AN2302">
        <v>334.4</v>
      </c>
      <c r="AO2302">
        <v>335.76</v>
      </c>
      <c r="AP2302">
        <v>322.92</v>
      </c>
      <c r="AQ2302">
        <v>313.8</v>
      </c>
      <c r="AR2302">
        <v>822.12</v>
      </c>
      <c r="AS2302">
        <v>942</v>
      </c>
      <c r="AT2302">
        <v>907</v>
      </c>
      <c r="AU2302">
        <v>57</v>
      </c>
      <c r="AV2302">
        <v>57</v>
      </c>
      <c r="AW2302">
        <v>56</v>
      </c>
      <c r="AX2302">
        <v>56</v>
      </c>
      <c r="AY2302">
        <v>56</v>
      </c>
      <c r="AZ2302">
        <v>56</v>
      </c>
      <c r="BA2302">
        <v>56</v>
      </c>
      <c r="BB2302">
        <v>55</v>
      </c>
      <c r="BC2302">
        <v>55</v>
      </c>
      <c r="BD2302">
        <v>56.5</v>
      </c>
      <c r="BE2302">
        <v>59.5</v>
      </c>
      <c r="BF2302">
        <v>62</v>
      </c>
      <c r="BG2302">
        <v>65</v>
      </c>
      <c r="BH2302">
        <v>65</v>
      </c>
      <c r="BI2302">
        <v>65.5</v>
      </c>
      <c r="BJ2302">
        <v>65.5</v>
      </c>
      <c r="BK2302">
        <v>65</v>
      </c>
      <c r="BL2302">
        <v>63.5</v>
      </c>
      <c r="BM2302">
        <v>62.5</v>
      </c>
      <c r="BN2302">
        <v>59.5</v>
      </c>
      <c r="BO2302">
        <v>58</v>
      </c>
      <c r="BP2302">
        <v>58</v>
      </c>
      <c r="BQ2302">
        <v>58</v>
      </c>
      <c r="BR2302">
        <v>57.5</v>
      </c>
      <c r="BS2302">
        <v>-20.759599999999999</v>
      </c>
      <c r="BT2302">
        <v>-8.6619419999999998</v>
      </c>
      <c r="BU2302">
        <v>-3.8787989999999999</v>
      </c>
      <c r="BV2302">
        <v>-1.276535</v>
      </c>
      <c r="BW2302">
        <v>-1.3170010000000001</v>
      </c>
      <c r="BX2302">
        <v>-0.62213130000000005</v>
      </c>
      <c r="BY2302">
        <v>2.5014189999999998</v>
      </c>
      <c r="BZ2302">
        <v>-4.8561709999999998</v>
      </c>
      <c r="CA2302">
        <v>-0.96722410000000003</v>
      </c>
      <c r="CB2302">
        <v>5.2611689999999998</v>
      </c>
      <c r="CC2302">
        <v>18.129650000000002</v>
      </c>
      <c r="CD2302">
        <v>25.699839999999998</v>
      </c>
      <c r="CE2302">
        <v>-14.981249999999999</v>
      </c>
      <c r="CF2302">
        <v>-1.5363770000000001</v>
      </c>
      <c r="CG2302">
        <v>-51.182630000000003</v>
      </c>
      <c r="CH2302">
        <v>-37.209960000000002</v>
      </c>
      <c r="CI2302">
        <v>-10.25169</v>
      </c>
      <c r="CJ2302">
        <v>560.06309999999996</v>
      </c>
      <c r="CK2302">
        <v>612.53959999999995</v>
      </c>
      <c r="CL2302">
        <v>605.678</v>
      </c>
      <c r="CM2302">
        <v>615.39549999999997</v>
      </c>
      <c r="CN2302">
        <v>150.60140000000001</v>
      </c>
      <c r="CO2302">
        <v>18.272490000000001</v>
      </c>
      <c r="CP2302">
        <v>1.0917049999999999</v>
      </c>
      <c r="CQ2302">
        <v>634.25980000000004</v>
      </c>
      <c r="CR2302">
        <v>68.301060000000007</v>
      </c>
      <c r="CS2302">
        <v>58.261859999999999</v>
      </c>
      <c r="CT2302">
        <v>64.870859999999993</v>
      </c>
      <c r="CU2302">
        <v>58.408729999999998</v>
      </c>
      <c r="CV2302">
        <v>57.113010000000003</v>
      </c>
      <c r="CW2302">
        <v>31.281130000000001</v>
      </c>
      <c r="CX2302">
        <v>50.347209999999997</v>
      </c>
      <c r="CY2302">
        <v>62.384929999999997</v>
      </c>
      <c r="CZ2302">
        <v>430.05470000000003</v>
      </c>
      <c r="DA2302">
        <v>814.07190000000003</v>
      </c>
      <c r="DB2302">
        <v>901.40300000000002</v>
      </c>
      <c r="DC2302">
        <v>1810.2070000000001</v>
      </c>
      <c r="DD2302">
        <v>3341.1689999999999</v>
      </c>
      <c r="DE2302">
        <v>4761.8530000000001</v>
      </c>
      <c r="DF2302">
        <v>3618.875</v>
      </c>
      <c r="DG2302">
        <v>3729.2249999999999</v>
      </c>
      <c r="DH2302">
        <v>2630.6039999999998</v>
      </c>
      <c r="DI2302">
        <v>2518.3910000000001</v>
      </c>
      <c r="DJ2302">
        <v>2316.123</v>
      </c>
      <c r="DK2302">
        <v>2080.4119999999998</v>
      </c>
      <c r="DL2302">
        <v>2652.4580000000001</v>
      </c>
      <c r="DM2302">
        <v>2442.3690000000001</v>
      </c>
      <c r="DN2302">
        <v>2067.7800000000002</v>
      </c>
      <c r="DO2302">
        <v>19</v>
      </c>
      <c r="DP2302">
        <v>19</v>
      </c>
    </row>
    <row r="2303" spans="1:120" hidden="1" x14ac:dyDescent="0.25">
      <c r="A2303" t="str">
        <f t="shared" si="35"/>
        <v>Aggregator-Enersponse_All CBP_44452</v>
      </c>
      <c r="B2303" t="s">
        <v>62</v>
      </c>
      <c r="C2303" t="s">
        <v>219</v>
      </c>
      <c r="D2303" t="s">
        <v>61</v>
      </c>
      <c r="E2303" t="s">
        <v>61</v>
      </c>
      <c r="F2303" t="s">
        <v>107</v>
      </c>
      <c r="G2303" t="s">
        <v>61</v>
      </c>
      <c r="H2303" t="s">
        <v>61</v>
      </c>
      <c r="I2303" t="s">
        <v>61</v>
      </c>
      <c r="J2303" t="s">
        <v>61</v>
      </c>
      <c r="K2303" t="s">
        <v>197</v>
      </c>
      <c r="L2303" s="18">
        <v>44452</v>
      </c>
      <c r="M2303">
        <v>19</v>
      </c>
      <c r="N2303">
        <v>20</v>
      </c>
      <c r="O2303" t="s">
        <v>258</v>
      </c>
      <c r="P2303">
        <v>3</v>
      </c>
      <c r="Q2303">
        <v>3</v>
      </c>
      <c r="R2303">
        <v>0</v>
      </c>
      <c r="S2303">
        <v>0</v>
      </c>
      <c r="T2303">
        <v>1</v>
      </c>
      <c r="U2303">
        <v>0</v>
      </c>
      <c r="V2303">
        <v>1</v>
      </c>
      <c r="W2303">
        <v>29.84</v>
      </c>
      <c r="X2303">
        <v>29.72</v>
      </c>
      <c r="Y2303">
        <v>29.84</v>
      </c>
      <c r="Z2303">
        <v>29.72</v>
      </c>
      <c r="AA2303">
        <v>29.72</v>
      </c>
      <c r="AB2303">
        <v>29.76</v>
      </c>
      <c r="AC2303">
        <v>60.36</v>
      </c>
      <c r="AD2303">
        <v>58.96</v>
      </c>
      <c r="AE2303">
        <v>58.48</v>
      </c>
      <c r="AF2303">
        <v>80.72</v>
      </c>
      <c r="AG2303">
        <v>110.04</v>
      </c>
      <c r="AH2303">
        <v>114.2</v>
      </c>
      <c r="AI2303">
        <v>122.6</v>
      </c>
      <c r="AJ2303">
        <v>126.72</v>
      </c>
      <c r="AK2303">
        <v>126.52</v>
      </c>
      <c r="AL2303">
        <v>122.88</v>
      </c>
      <c r="AM2303">
        <v>121.68</v>
      </c>
      <c r="AN2303">
        <v>138.4</v>
      </c>
      <c r="AO2303">
        <v>101.72</v>
      </c>
      <c r="AP2303">
        <v>103.8</v>
      </c>
      <c r="AQ2303">
        <v>91.04</v>
      </c>
      <c r="AR2303">
        <v>30.92</v>
      </c>
      <c r="AS2303">
        <v>29.84</v>
      </c>
      <c r="AT2303">
        <v>29.72</v>
      </c>
      <c r="AU2303">
        <v>59.166666999999997</v>
      </c>
      <c r="AV2303">
        <v>56.833333000000003</v>
      </c>
      <c r="AW2303">
        <v>56.333333000000003</v>
      </c>
      <c r="AX2303">
        <v>55.833333000000003</v>
      </c>
      <c r="AY2303">
        <v>55.166666999999997</v>
      </c>
      <c r="AZ2303">
        <v>54.666666999999997</v>
      </c>
      <c r="BA2303">
        <v>54.166666999999997</v>
      </c>
      <c r="BB2303">
        <v>54.833333000000003</v>
      </c>
      <c r="BC2303">
        <v>59.333333000000003</v>
      </c>
      <c r="BD2303">
        <v>64.166667000000004</v>
      </c>
      <c r="BE2303">
        <v>68.5</v>
      </c>
      <c r="BF2303">
        <v>72</v>
      </c>
      <c r="BG2303">
        <v>76</v>
      </c>
      <c r="BH2303">
        <v>79.333332999999996</v>
      </c>
      <c r="BI2303">
        <v>82</v>
      </c>
      <c r="BJ2303">
        <v>81.666667000000004</v>
      </c>
      <c r="BK2303">
        <v>79.666667000000004</v>
      </c>
      <c r="BL2303">
        <v>76.5</v>
      </c>
      <c r="BM2303">
        <v>73.666667000000004</v>
      </c>
      <c r="BN2303">
        <v>69.333332999999996</v>
      </c>
      <c r="BO2303">
        <v>65.833332999999996</v>
      </c>
      <c r="BP2303">
        <v>63.5</v>
      </c>
      <c r="BQ2303">
        <v>62.333333000000003</v>
      </c>
      <c r="BR2303">
        <v>61.166666999999997</v>
      </c>
      <c r="BS2303">
        <v>-0.31531740000000003</v>
      </c>
      <c r="BT2303">
        <v>-0.22777839999999999</v>
      </c>
      <c r="BU2303">
        <v>-0.29681679999999999</v>
      </c>
      <c r="BV2303">
        <v>-0.2343626</v>
      </c>
      <c r="BW2303">
        <v>-0.31961349999999999</v>
      </c>
      <c r="BX2303">
        <v>0.58438780000000001</v>
      </c>
      <c r="BY2303">
        <v>3.3229730000000002</v>
      </c>
      <c r="BZ2303">
        <v>2.4711599999999998</v>
      </c>
      <c r="CA2303">
        <v>-0.56837269999999995</v>
      </c>
      <c r="CB2303">
        <v>-6.6197699999999999</v>
      </c>
      <c r="CC2303">
        <v>-4.0417860000000001</v>
      </c>
      <c r="CD2303">
        <v>2.9919570000000002</v>
      </c>
      <c r="CE2303">
        <v>1.340149</v>
      </c>
      <c r="CF2303">
        <v>-0.96014980000000005</v>
      </c>
      <c r="CG2303">
        <v>-1.5872539999999999</v>
      </c>
      <c r="CH2303">
        <v>-1.9800469999999999</v>
      </c>
      <c r="CI2303">
        <v>8.4743000000000006E-3</v>
      </c>
      <c r="CJ2303">
        <v>-9.49132</v>
      </c>
      <c r="CK2303">
        <v>6.1966900000000003</v>
      </c>
      <c r="CL2303">
        <v>4.847162</v>
      </c>
      <c r="CM2303">
        <v>-1.2654879999999999</v>
      </c>
      <c r="CN2303">
        <v>-2.0145970000000002</v>
      </c>
      <c r="CO2303">
        <v>-0.31609730000000003</v>
      </c>
      <c r="CP2303">
        <v>-1.9993799999999999E-2</v>
      </c>
      <c r="CQ2303">
        <v>6.2457199999999997E-2</v>
      </c>
      <c r="CR2303">
        <v>4.20595E-2</v>
      </c>
      <c r="CS2303">
        <v>4.0472399999999999E-2</v>
      </c>
      <c r="CT2303">
        <v>3.9293099999999997E-2</v>
      </c>
      <c r="CU2303">
        <v>4.1766200000000003E-2</v>
      </c>
      <c r="CV2303">
        <v>2.3063229999999999</v>
      </c>
      <c r="CW2303">
        <v>7.8509650000000004</v>
      </c>
      <c r="CX2303">
        <v>3.1331229999999999</v>
      </c>
      <c r="CY2303">
        <v>3.983203</v>
      </c>
      <c r="CZ2303">
        <v>8.8872579999999992</v>
      </c>
      <c r="DA2303">
        <v>4.9330930000000004</v>
      </c>
      <c r="DB2303">
        <v>1.944925</v>
      </c>
      <c r="DC2303">
        <v>2.6145839999999998</v>
      </c>
      <c r="DD2303">
        <v>2.3589020000000001</v>
      </c>
      <c r="DE2303">
        <v>3.206248</v>
      </c>
      <c r="DF2303">
        <v>2.870193</v>
      </c>
      <c r="DG2303">
        <v>1.572589</v>
      </c>
      <c r="DH2303">
        <v>9.7647089999999999</v>
      </c>
      <c r="DI2303">
        <v>8.7988990000000005</v>
      </c>
      <c r="DJ2303">
        <v>11.77108</v>
      </c>
      <c r="DK2303">
        <v>11.544739999999999</v>
      </c>
      <c r="DL2303">
        <v>11.452249999999999</v>
      </c>
      <c r="DM2303">
        <v>0.29407369999999999</v>
      </c>
      <c r="DN2303">
        <v>0.17795169999999999</v>
      </c>
      <c r="DO2303">
        <v>19</v>
      </c>
      <c r="DP2303">
        <v>20</v>
      </c>
    </row>
    <row r="2304" spans="1:120" hidden="1" x14ac:dyDescent="0.25">
      <c r="A2304" t="str">
        <f t="shared" si="35"/>
        <v>Industry_Type-7. Institutional/Government_All CBP_44452</v>
      </c>
      <c r="B2304" t="s">
        <v>62</v>
      </c>
      <c r="C2304" t="s">
        <v>208</v>
      </c>
      <c r="D2304" t="s">
        <v>61</v>
      </c>
      <c r="E2304" t="s">
        <v>61</v>
      </c>
      <c r="F2304" t="s">
        <v>61</v>
      </c>
      <c r="G2304" t="s">
        <v>35</v>
      </c>
      <c r="H2304" t="s">
        <v>61</v>
      </c>
      <c r="I2304" t="s">
        <v>61</v>
      </c>
      <c r="J2304" t="s">
        <v>61</v>
      </c>
      <c r="K2304" t="s">
        <v>197</v>
      </c>
      <c r="L2304" s="18">
        <v>44452</v>
      </c>
      <c r="M2304">
        <v>19</v>
      </c>
      <c r="N2304">
        <v>20</v>
      </c>
      <c r="O2304" t="s">
        <v>258</v>
      </c>
      <c r="P2304">
        <v>3</v>
      </c>
      <c r="Q2304">
        <v>3</v>
      </c>
      <c r="R2304">
        <v>0</v>
      </c>
      <c r="S2304">
        <v>0</v>
      </c>
      <c r="T2304">
        <v>1</v>
      </c>
      <c r="U2304">
        <v>0</v>
      </c>
      <c r="V2304">
        <v>1</v>
      </c>
      <c r="W2304">
        <v>29.84</v>
      </c>
      <c r="X2304">
        <v>29.72</v>
      </c>
      <c r="Y2304">
        <v>29.84</v>
      </c>
      <c r="Z2304">
        <v>29.72</v>
      </c>
      <c r="AA2304">
        <v>29.72</v>
      </c>
      <c r="AB2304">
        <v>29.76</v>
      </c>
      <c r="AC2304">
        <v>60.36</v>
      </c>
      <c r="AD2304">
        <v>58.96</v>
      </c>
      <c r="AE2304">
        <v>58.48</v>
      </c>
      <c r="AF2304">
        <v>80.72</v>
      </c>
      <c r="AG2304">
        <v>110.04</v>
      </c>
      <c r="AH2304">
        <v>114.2</v>
      </c>
      <c r="AI2304">
        <v>122.6</v>
      </c>
      <c r="AJ2304">
        <v>126.72</v>
      </c>
      <c r="AK2304">
        <v>126.52</v>
      </c>
      <c r="AL2304">
        <v>122.88</v>
      </c>
      <c r="AM2304">
        <v>121.68</v>
      </c>
      <c r="AN2304">
        <v>138.4</v>
      </c>
      <c r="AO2304">
        <v>101.72</v>
      </c>
      <c r="AP2304">
        <v>103.8</v>
      </c>
      <c r="AQ2304">
        <v>91.04</v>
      </c>
      <c r="AR2304">
        <v>30.92</v>
      </c>
      <c r="AS2304">
        <v>29.84</v>
      </c>
      <c r="AT2304">
        <v>29.72</v>
      </c>
      <c r="AU2304">
        <v>59.166666999999997</v>
      </c>
      <c r="AV2304">
        <v>56.833333000000003</v>
      </c>
      <c r="AW2304">
        <v>56.333333000000003</v>
      </c>
      <c r="AX2304">
        <v>55.833333000000003</v>
      </c>
      <c r="AY2304">
        <v>55.166666999999997</v>
      </c>
      <c r="AZ2304">
        <v>54.666666999999997</v>
      </c>
      <c r="BA2304">
        <v>54.166666999999997</v>
      </c>
      <c r="BB2304">
        <v>54.833333000000003</v>
      </c>
      <c r="BC2304">
        <v>59.333333000000003</v>
      </c>
      <c r="BD2304">
        <v>64.166667000000004</v>
      </c>
      <c r="BE2304">
        <v>68.5</v>
      </c>
      <c r="BF2304">
        <v>72</v>
      </c>
      <c r="BG2304">
        <v>76</v>
      </c>
      <c r="BH2304">
        <v>79.333332999999996</v>
      </c>
      <c r="BI2304">
        <v>82</v>
      </c>
      <c r="BJ2304">
        <v>81.666667000000004</v>
      </c>
      <c r="BK2304">
        <v>79.666667000000004</v>
      </c>
      <c r="BL2304">
        <v>76.5</v>
      </c>
      <c r="BM2304">
        <v>73.666667000000004</v>
      </c>
      <c r="BN2304">
        <v>69.333332999999996</v>
      </c>
      <c r="BO2304">
        <v>65.833332999999996</v>
      </c>
      <c r="BP2304">
        <v>63.5</v>
      </c>
      <c r="BQ2304">
        <v>62.333333000000003</v>
      </c>
      <c r="BR2304">
        <v>61.166666999999997</v>
      </c>
      <c r="BS2304">
        <v>-0.31531740000000003</v>
      </c>
      <c r="BT2304">
        <v>-0.22777839999999999</v>
      </c>
      <c r="BU2304">
        <v>-0.29681679999999999</v>
      </c>
      <c r="BV2304">
        <v>-0.2343626</v>
      </c>
      <c r="BW2304">
        <v>-0.31961349999999999</v>
      </c>
      <c r="BX2304">
        <v>0.58438780000000001</v>
      </c>
      <c r="BY2304">
        <v>3.3229730000000002</v>
      </c>
      <c r="BZ2304">
        <v>2.4711599999999998</v>
      </c>
      <c r="CA2304">
        <v>-0.56837269999999995</v>
      </c>
      <c r="CB2304">
        <v>-6.6197699999999999</v>
      </c>
      <c r="CC2304">
        <v>-4.0417860000000001</v>
      </c>
      <c r="CD2304">
        <v>2.9919570000000002</v>
      </c>
      <c r="CE2304">
        <v>1.340149</v>
      </c>
      <c r="CF2304">
        <v>-0.96014980000000005</v>
      </c>
      <c r="CG2304">
        <v>-1.5872539999999999</v>
      </c>
      <c r="CH2304">
        <v>-1.9800469999999999</v>
      </c>
      <c r="CI2304">
        <v>8.4743000000000006E-3</v>
      </c>
      <c r="CJ2304">
        <v>-9.49132</v>
      </c>
      <c r="CK2304">
        <v>6.1966900000000003</v>
      </c>
      <c r="CL2304">
        <v>4.847162</v>
      </c>
      <c r="CM2304">
        <v>-1.2654879999999999</v>
      </c>
      <c r="CN2304">
        <v>-2.0145970000000002</v>
      </c>
      <c r="CO2304">
        <v>-0.31609730000000003</v>
      </c>
      <c r="CP2304">
        <v>-1.9993799999999999E-2</v>
      </c>
      <c r="CQ2304">
        <v>6.2457199999999997E-2</v>
      </c>
      <c r="CR2304">
        <v>4.20595E-2</v>
      </c>
      <c r="CS2304">
        <v>4.0472399999999999E-2</v>
      </c>
      <c r="CT2304">
        <v>3.9293099999999997E-2</v>
      </c>
      <c r="CU2304">
        <v>4.1766200000000003E-2</v>
      </c>
      <c r="CV2304">
        <v>2.3063229999999999</v>
      </c>
      <c r="CW2304">
        <v>7.8509650000000004</v>
      </c>
      <c r="CX2304">
        <v>3.1331229999999999</v>
      </c>
      <c r="CY2304">
        <v>3.983203</v>
      </c>
      <c r="CZ2304">
        <v>8.8872579999999992</v>
      </c>
      <c r="DA2304">
        <v>4.9330930000000004</v>
      </c>
      <c r="DB2304">
        <v>1.944925</v>
      </c>
      <c r="DC2304">
        <v>2.6145839999999998</v>
      </c>
      <c r="DD2304">
        <v>2.3589020000000001</v>
      </c>
      <c r="DE2304">
        <v>3.206248</v>
      </c>
      <c r="DF2304">
        <v>2.870193</v>
      </c>
      <c r="DG2304">
        <v>1.572589</v>
      </c>
      <c r="DH2304">
        <v>9.7647089999999999</v>
      </c>
      <c r="DI2304">
        <v>8.7988990000000005</v>
      </c>
      <c r="DJ2304">
        <v>11.77108</v>
      </c>
      <c r="DK2304">
        <v>11.544739999999999</v>
      </c>
      <c r="DL2304">
        <v>11.452249999999999</v>
      </c>
      <c r="DM2304">
        <v>0.29407369999999999</v>
      </c>
      <c r="DN2304">
        <v>0.17795169999999999</v>
      </c>
      <c r="DO2304">
        <v>19</v>
      </c>
      <c r="DP2304">
        <v>20</v>
      </c>
    </row>
    <row r="2305" spans="1:120" hidden="1" x14ac:dyDescent="0.25">
      <c r="A2305" t="str">
        <f t="shared" si="35"/>
        <v>Industry_Type-5. Offices, Hotels, Finance, Services_All CBP_44452</v>
      </c>
      <c r="B2305" t="s">
        <v>62</v>
      </c>
      <c r="C2305" t="s">
        <v>205</v>
      </c>
      <c r="D2305" t="s">
        <v>61</v>
      </c>
      <c r="E2305" t="s">
        <v>61</v>
      </c>
      <c r="F2305" t="s">
        <v>61</v>
      </c>
      <c r="G2305" t="s">
        <v>37</v>
      </c>
      <c r="H2305" t="s">
        <v>61</v>
      </c>
      <c r="I2305" t="s">
        <v>61</v>
      </c>
      <c r="J2305" t="s">
        <v>61</v>
      </c>
      <c r="K2305" t="s">
        <v>197</v>
      </c>
      <c r="L2305" s="18">
        <v>44452</v>
      </c>
      <c r="M2305">
        <v>19</v>
      </c>
      <c r="N2305">
        <v>20</v>
      </c>
      <c r="O2305" t="s">
        <v>258</v>
      </c>
      <c r="P2305">
        <v>2</v>
      </c>
      <c r="Q2305">
        <v>1</v>
      </c>
      <c r="R2305">
        <v>0</v>
      </c>
      <c r="S2305">
        <v>0</v>
      </c>
      <c r="T2305">
        <v>1</v>
      </c>
      <c r="U2305">
        <v>0</v>
      </c>
      <c r="V2305">
        <v>1</v>
      </c>
      <c r="W2305">
        <v>249.36</v>
      </c>
      <c r="X2305">
        <v>249.76</v>
      </c>
      <c r="Y2305">
        <v>244.8</v>
      </c>
      <c r="Z2305">
        <v>247.6</v>
      </c>
      <c r="AA2305">
        <v>244.56</v>
      </c>
      <c r="AB2305">
        <v>247.52</v>
      </c>
      <c r="AC2305">
        <v>224.08</v>
      </c>
      <c r="AD2305">
        <v>151.44</v>
      </c>
      <c r="AE2305">
        <v>155.12</v>
      </c>
      <c r="AF2305">
        <v>159.6</v>
      </c>
      <c r="AG2305">
        <v>160.72</v>
      </c>
      <c r="AH2305">
        <v>171.68</v>
      </c>
      <c r="AI2305">
        <v>170.4</v>
      </c>
      <c r="AJ2305">
        <v>173.68</v>
      </c>
      <c r="AK2305">
        <v>179.12</v>
      </c>
      <c r="AL2305">
        <v>183.76</v>
      </c>
      <c r="AM2305">
        <v>183.68</v>
      </c>
      <c r="AN2305">
        <v>78.72</v>
      </c>
      <c r="AO2305">
        <v>72.239999999999995</v>
      </c>
      <c r="AP2305">
        <v>75.28</v>
      </c>
      <c r="AQ2305">
        <v>63.68</v>
      </c>
      <c r="AR2305">
        <v>234.64</v>
      </c>
      <c r="AS2305">
        <v>254.16</v>
      </c>
      <c r="AT2305">
        <v>255.04</v>
      </c>
      <c r="AU2305">
        <v>63</v>
      </c>
      <c r="AV2305">
        <v>64</v>
      </c>
      <c r="AW2305">
        <v>63</v>
      </c>
      <c r="AX2305">
        <v>63</v>
      </c>
      <c r="AY2305">
        <v>62.5</v>
      </c>
      <c r="AZ2305">
        <v>62</v>
      </c>
      <c r="BA2305">
        <v>62</v>
      </c>
      <c r="BB2305">
        <v>61.5</v>
      </c>
      <c r="BC2305">
        <v>63.5</v>
      </c>
      <c r="BD2305">
        <v>66</v>
      </c>
      <c r="BE2305">
        <v>67.5</v>
      </c>
      <c r="BF2305">
        <v>71</v>
      </c>
      <c r="BG2305">
        <v>73.5</v>
      </c>
      <c r="BH2305">
        <v>76.5</v>
      </c>
      <c r="BI2305">
        <v>78.5</v>
      </c>
      <c r="BJ2305">
        <v>80</v>
      </c>
      <c r="BK2305">
        <v>79.5</v>
      </c>
      <c r="BL2305">
        <v>79</v>
      </c>
      <c r="BM2305">
        <v>77</v>
      </c>
      <c r="BN2305">
        <v>72.5</v>
      </c>
      <c r="BO2305">
        <v>67.5</v>
      </c>
      <c r="BP2305">
        <v>64.5</v>
      </c>
      <c r="BQ2305">
        <v>63</v>
      </c>
      <c r="BR2305">
        <v>62</v>
      </c>
      <c r="BS2305">
        <v>-29.03256</v>
      </c>
      <c r="BT2305">
        <v>-29.305769999999999</v>
      </c>
      <c r="BU2305">
        <v>-26.070049999999998</v>
      </c>
      <c r="BV2305">
        <v>-27.865310000000001</v>
      </c>
      <c r="BW2305">
        <v>-25.606249999999999</v>
      </c>
      <c r="BX2305">
        <v>-24.778980000000001</v>
      </c>
      <c r="BY2305">
        <v>-18.65465</v>
      </c>
      <c r="BZ2305">
        <v>24.39902</v>
      </c>
      <c r="CA2305">
        <v>21.882999999999999</v>
      </c>
      <c r="CB2305">
        <v>22.187930000000001</v>
      </c>
      <c r="CC2305">
        <v>26.96191</v>
      </c>
      <c r="CD2305">
        <v>23.42183</v>
      </c>
      <c r="CE2305">
        <v>21.708690000000001</v>
      </c>
      <c r="CF2305">
        <v>15.25726</v>
      </c>
      <c r="CG2305">
        <v>20.62106</v>
      </c>
      <c r="CH2305">
        <v>21.63644</v>
      </c>
      <c r="CI2305">
        <v>14.09369</v>
      </c>
      <c r="CJ2305">
        <v>88.322190000000006</v>
      </c>
      <c r="CK2305">
        <v>119.6384</v>
      </c>
      <c r="CL2305">
        <v>106.73699999999999</v>
      </c>
      <c r="CM2305">
        <v>83.719279999999998</v>
      </c>
      <c r="CN2305">
        <v>-27.378229999999999</v>
      </c>
      <c r="CO2305">
        <v>-49.252009999999999</v>
      </c>
      <c r="CP2305">
        <v>-47.129750000000001</v>
      </c>
      <c r="CQ2305">
        <v>78.340999999999994</v>
      </c>
      <c r="CR2305">
        <v>48.680129999999998</v>
      </c>
      <c r="CS2305">
        <v>49.15448</v>
      </c>
      <c r="CT2305">
        <v>47.30209</v>
      </c>
      <c r="CU2305">
        <v>48.998820000000002</v>
      </c>
      <c r="CV2305">
        <v>50.712910000000001</v>
      </c>
      <c r="CW2305">
        <v>28.970279999999999</v>
      </c>
      <c r="CX2305">
        <v>27.704440000000002</v>
      </c>
      <c r="CY2305">
        <v>36.673960000000001</v>
      </c>
      <c r="CZ2305">
        <v>41.726550000000003</v>
      </c>
      <c r="DA2305">
        <v>69.205730000000003</v>
      </c>
      <c r="DB2305">
        <v>165.77520000000001</v>
      </c>
      <c r="DC2305">
        <v>94.995199999999997</v>
      </c>
      <c r="DD2305">
        <v>106.2114</v>
      </c>
      <c r="DE2305">
        <v>76.796130000000005</v>
      </c>
      <c r="DF2305">
        <v>99.844409999999996</v>
      </c>
      <c r="DG2305">
        <v>91.095699999999994</v>
      </c>
      <c r="DH2305">
        <v>882.7672</v>
      </c>
      <c r="DI2305">
        <v>96.702219999999997</v>
      </c>
      <c r="DJ2305">
        <v>1543.34</v>
      </c>
      <c r="DK2305">
        <v>4038.77</v>
      </c>
      <c r="DL2305">
        <v>394.38630000000001</v>
      </c>
      <c r="DM2305">
        <v>375.94810000000001</v>
      </c>
      <c r="DN2305">
        <v>317.07479999999998</v>
      </c>
      <c r="DO2305">
        <v>19</v>
      </c>
      <c r="DP2305">
        <v>20</v>
      </c>
    </row>
    <row r="2306" spans="1:120" hidden="1" x14ac:dyDescent="0.25">
      <c r="A2306" t="str">
        <f t="shared" si="35"/>
        <v>Industry_Type-4. Retail stores_All CBP_44452</v>
      </c>
      <c r="B2306" t="s">
        <v>62</v>
      </c>
      <c r="C2306" t="s">
        <v>204</v>
      </c>
      <c r="D2306" t="s">
        <v>61</v>
      </c>
      <c r="E2306" t="s">
        <v>61</v>
      </c>
      <c r="F2306" t="s">
        <v>61</v>
      </c>
      <c r="G2306" t="s">
        <v>33</v>
      </c>
      <c r="H2306" t="s">
        <v>61</v>
      </c>
      <c r="I2306" t="s">
        <v>61</v>
      </c>
      <c r="J2306" t="s">
        <v>61</v>
      </c>
      <c r="K2306" t="s">
        <v>197</v>
      </c>
      <c r="L2306" s="18">
        <v>44452</v>
      </c>
      <c r="M2306">
        <v>19</v>
      </c>
      <c r="N2306">
        <v>20</v>
      </c>
      <c r="O2306" t="s">
        <v>258</v>
      </c>
      <c r="P2306">
        <v>1</v>
      </c>
      <c r="Q2306">
        <v>1</v>
      </c>
      <c r="R2306">
        <v>0</v>
      </c>
      <c r="S2306">
        <v>0</v>
      </c>
      <c r="T2306">
        <v>1</v>
      </c>
      <c r="U2306">
        <v>0</v>
      </c>
      <c r="V2306">
        <v>1</v>
      </c>
      <c r="W2306">
        <v>0.78800000000000003</v>
      </c>
      <c r="X2306">
        <v>0.78400000000000003</v>
      </c>
      <c r="Y2306">
        <v>0.77700000000000002</v>
      </c>
      <c r="Z2306">
        <v>0.77800000000000002</v>
      </c>
      <c r="AA2306">
        <v>0.77400000000000002</v>
      </c>
      <c r="AB2306">
        <v>0.78500000000000003</v>
      </c>
      <c r="AC2306">
        <v>0.78200000000000003</v>
      </c>
      <c r="AD2306">
        <v>0.77800000000000002</v>
      </c>
      <c r="AE2306">
        <v>0.77500000000000002</v>
      </c>
      <c r="AF2306">
        <v>0.78100000000000003</v>
      </c>
      <c r="AG2306">
        <v>0.78800000000000003</v>
      </c>
      <c r="AH2306">
        <v>0.77900000000000003</v>
      </c>
      <c r="AI2306">
        <v>0.78800000000000003</v>
      </c>
      <c r="AJ2306">
        <v>0.78800000000000003</v>
      </c>
      <c r="AK2306">
        <v>0.78700000000000003</v>
      </c>
      <c r="AL2306">
        <v>0.78400000000000003</v>
      </c>
      <c r="AM2306">
        <v>0.79100000000000004</v>
      </c>
      <c r="AN2306">
        <v>0.79</v>
      </c>
      <c r="AO2306">
        <v>0.78600000000000003</v>
      </c>
      <c r="AP2306">
        <v>0.79100000000000004</v>
      </c>
      <c r="AQ2306">
        <v>0.80200000000000005</v>
      </c>
      <c r="AR2306">
        <v>0.79400000000000004</v>
      </c>
      <c r="AS2306">
        <v>0.79400000000000004</v>
      </c>
      <c r="AT2306">
        <v>0.79</v>
      </c>
      <c r="AU2306">
        <v>59</v>
      </c>
      <c r="AV2306">
        <v>57</v>
      </c>
      <c r="AW2306">
        <v>57</v>
      </c>
      <c r="AX2306">
        <v>57</v>
      </c>
      <c r="AY2306">
        <v>57</v>
      </c>
      <c r="AZ2306">
        <v>56.5</v>
      </c>
      <c r="BA2306">
        <v>56.5</v>
      </c>
      <c r="BB2306">
        <v>56.5</v>
      </c>
      <c r="BC2306">
        <v>58</v>
      </c>
      <c r="BD2306">
        <v>62</v>
      </c>
      <c r="BE2306">
        <v>66</v>
      </c>
      <c r="BF2306">
        <v>68</v>
      </c>
      <c r="BG2306">
        <v>70</v>
      </c>
      <c r="BH2306">
        <v>71.5</v>
      </c>
      <c r="BI2306">
        <v>73</v>
      </c>
      <c r="BJ2306">
        <v>72.5</v>
      </c>
      <c r="BK2306">
        <v>71</v>
      </c>
      <c r="BL2306">
        <v>68</v>
      </c>
      <c r="BM2306">
        <v>65.5</v>
      </c>
      <c r="BN2306">
        <v>62</v>
      </c>
      <c r="BO2306">
        <v>60</v>
      </c>
      <c r="BP2306">
        <v>60</v>
      </c>
      <c r="BQ2306">
        <v>60</v>
      </c>
      <c r="BR2306">
        <v>60</v>
      </c>
      <c r="BS2306">
        <v>4.3209999999999999E-4</v>
      </c>
      <c r="BT2306">
        <v>4.2307000000000004E-3</v>
      </c>
      <c r="BU2306">
        <v>4.1425999999999998E-3</v>
      </c>
      <c r="BV2306">
        <v>3.7391E-3</v>
      </c>
      <c r="BW2306">
        <v>4.1248999999999999E-3</v>
      </c>
      <c r="BX2306">
        <v>1.8514E-3</v>
      </c>
      <c r="BY2306">
        <v>-4.9487999999999997E-3</v>
      </c>
      <c r="BZ2306">
        <v>-3.4450000000000001E-3</v>
      </c>
      <c r="CA2306">
        <v>3.3674E-3</v>
      </c>
      <c r="CB2306">
        <v>1.3750000000000001E-4</v>
      </c>
      <c r="CC2306">
        <v>5.7441000000000002E-3</v>
      </c>
      <c r="CD2306">
        <v>-5.1789999999999996E-3</v>
      </c>
      <c r="CE2306">
        <v>1.2861999999999999E-3</v>
      </c>
      <c r="CF2306">
        <v>-2.6132800000000001E-2</v>
      </c>
      <c r="CG2306">
        <v>2.4483E-3</v>
      </c>
      <c r="CH2306">
        <v>-5.0650000000000001E-3</v>
      </c>
      <c r="CI2306">
        <v>-9.3869000000000001E-3</v>
      </c>
      <c r="CJ2306">
        <v>-1.6659000000000001E-3</v>
      </c>
      <c r="CK2306">
        <v>-1.03753E-2</v>
      </c>
      <c r="CL2306">
        <v>1.1632999999999999E-3</v>
      </c>
      <c r="CM2306">
        <v>-2.5841000000000002E-3</v>
      </c>
      <c r="CN2306">
        <v>3.1261000000000001E-3</v>
      </c>
      <c r="CO2306">
        <v>-6.3058000000000003E-3</v>
      </c>
      <c r="CP2306">
        <v>-6.7508999999999998E-3</v>
      </c>
      <c r="CQ2306">
        <v>5.5300000000000002E-5</v>
      </c>
      <c r="CR2306">
        <v>4.18E-5</v>
      </c>
      <c r="CS2306">
        <v>3.9100000000000002E-5</v>
      </c>
      <c r="CT2306">
        <v>4.1699999999999997E-5</v>
      </c>
      <c r="CU2306">
        <v>4.7500000000000003E-5</v>
      </c>
      <c r="CV2306">
        <v>4.32E-5</v>
      </c>
      <c r="CW2306">
        <v>1.2420000000000001E-4</v>
      </c>
      <c r="CX2306">
        <v>1.167E-4</v>
      </c>
      <c r="CY2306">
        <v>2.0340000000000001E-4</v>
      </c>
      <c r="CZ2306">
        <v>2.5460000000000001E-4</v>
      </c>
      <c r="DA2306">
        <v>9.2130000000000001E-4</v>
      </c>
      <c r="DB2306">
        <v>6.7900000000000002E-4</v>
      </c>
      <c r="DC2306">
        <v>7.626E-4</v>
      </c>
      <c r="DD2306">
        <v>4.7580000000000002E-4</v>
      </c>
      <c r="DE2306">
        <v>4.191E-4</v>
      </c>
      <c r="DF2306">
        <v>1.063E-4</v>
      </c>
      <c r="DG2306">
        <v>9.5199999999999997E-5</v>
      </c>
      <c r="DH2306">
        <v>1.2439999999999999E-4</v>
      </c>
      <c r="DI2306">
        <v>7.6000000000000004E-5</v>
      </c>
      <c r="DJ2306">
        <v>8.3200000000000003E-5</v>
      </c>
      <c r="DK2306">
        <v>1.4919999999999999E-4</v>
      </c>
      <c r="DL2306">
        <v>2.0330000000000001E-4</v>
      </c>
      <c r="DM2306">
        <v>6.02E-5</v>
      </c>
      <c r="DN2306">
        <v>6.8300000000000007E-5</v>
      </c>
      <c r="DO2306">
        <v>19</v>
      </c>
      <c r="DP2306">
        <v>20</v>
      </c>
    </row>
    <row r="2307" spans="1:120" hidden="1" x14ac:dyDescent="0.25">
      <c r="A2307" t="str">
        <f t="shared" si="35"/>
        <v>sublap_id-SLAP_PGEB_All CBP_44452</v>
      </c>
      <c r="B2307" t="s">
        <v>62</v>
      </c>
      <c r="C2307" t="s">
        <v>287</v>
      </c>
      <c r="D2307" t="s">
        <v>61</v>
      </c>
      <c r="E2307" t="s">
        <v>288</v>
      </c>
      <c r="F2307" t="s">
        <v>61</v>
      </c>
      <c r="G2307" t="s">
        <v>61</v>
      </c>
      <c r="H2307" t="s">
        <v>61</v>
      </c>
      <c r="I2307" t="s">
        <v>61</v>
      </c>
      <c r="J2307" t="s">
        <v>61</v>
      </c>
      <c r="K2307" t="s">
        <v>197</v>
      </c>
      <c r="L2307" s="18">
        <v>44452</v>
      </c>
      <c r="M2307">
        <v>19</v>
      </c>
      <c r="N2307">
        <v>20</v>
      </c>
      <c r="O2307" t="s">
        <v>258</v>
      </c>
      <c r="P2307">
        <v>2</v>
      </c>
      <c r="Q2307">
        <v>1</v>
      </c>
      <c r="R2307">
        <v>0</v>
      </c>
      <c r="S2307">
        <v>0</v>
      </c>
      <c r="T2307">
        <v>1</v>
      </c>
      <c r="U2307">
        <v>0</v>
      </c>
      <c r="V2307">
        <v>1</v>
      </c>
      <c r="W2307">
        <v>249.36</v>
      </c>
      <c r="X2307">
        <v>249.76</v>
      </c>
      <c r="Y2307">
        <v>244.8</v>
      </c>
      <c r="Z2307">
        <v>247.6</v>
      </c>
      <c r="AA2307">
        <v>244.56</v>
      </c>
      <c r="AB2307">
        <v>247.52</v>
      </c>
      <c r="AC2307">
        <v>224.08</v>
      </c>
      <c r="AD2307">
        <v>151.44</v>
      </c>
      <c r="AE2307">
        <v>155.12</v>
      </c>
      <c r="AF2307">
        <v>159.6</v>
      </c>
      <c r="AG2307">
        <v>160.72</v>
      </c>
      <c r="AH2307">
        <v>171.68</v>
      </c>
      <c r="AI2307">
        <v>170.4</v>
      </c>
      <c r="AJ2307">
        <v>173.68</v>
      </c>
      <c r="AK2307">
        <v>179.12</v>
      </c>
      <c r="AL2307">
        <v>183.76</v>
      </c>
      <c r="AM2307">
        <v>183.68</v>
      </c>
      <c r="AN2307">
        <v>78.72</v>
      </c>
      <c r="AO2307">
        <v>72.239999999999995</v>
      </c>
      <c r="AP2307">
        <v>75.28</v>
      </c>
      <c r="AQ2307">
        <v>63.68</v>
      </c>
      <c r="AR2307">
        <v>234.64</v>
      </c>
      <c r="AS2307">
        <v>254.16</v>
      </c>
      <c r="AT2307">
        <v>255.04</v>
      </c>
      <c r="AU2307">
        <v>63</v>
      </c>
      <c r="AV2307">
        <v>64</v>
      </c>
      <c r="AW2307">
        <v>63</v>
      </c>
      <c r="AX2307">
        <v>63</v>
      </c>
      <c r="AY2307">
        <v>62.5</v>
      </c>
      <c r="AZ2307">
        <v>62</v>
      </c>
      <c r="BA2307">
        <v>62</v>
      </c>
      <c r="BB2307">
        <v>61.5</v>
      </c>
      <c r="BC2307">
        <v>63.5</v>
      </c>
      <c r="BD2307">
        <v>66</v>
      </c>
      <c r="BE2307">
        <v>67.5</v>
      </c>
      <c r="BF2307">
        <v>71</v>
      </c>
      <c r="BG2307">
        <v>73.5</v>
      </c>
      <c r="BH2307">
        <v>76.5</v>
      </c>
      <c r="BI2307">
        <v>78.5</v>
      </c>
      <c r="BJ2307">
        <v>80</v>
      </c>
      <c r="BK2307">
        <v>79.5</v>
      </c>
      <c r="BL2307">
        <v>79</v>
      </c>
      <c r="BM2307">
        <v>77</v>
      </c>
      <c r="BN2307">
        <v>72.5</v>
      </c>
      <c r="BO2307">
        <v>67.5</v>
      </c>
      <c r="BP2307">
        <v>64.5</v>
      </c>
      <c r="BQ2307">
        <v>63</v>
      </c>
      <c r="BR2307">
        <v>62</v>
      </c>
      <c r="BS2307">
        <v>-29.03256</v>
      </c>
      <c r="BT2307">
        <v>-29.305769999999999</v>
      </c>
      <c r="BU2307">
        <v>-26.070049999999998</v>
      </c>
      <c r="BV2307">
        <v>-27.865310000000001</v>
      </c>
      <c r="BW2307">
        <v>-25.606249999999999</v>
      </c>
      <c r="BX2307">
        <v>-24.778980000000001</v>
      </c>
      <c r="BY2307">
        <v>-18.65465</v>
      </c>
      <c r="BZ2307">
        <v>24.39902</v>
      </c>
      <c r="CA2307">
        <v>21.882999999999999</v>
      </c>
      <c r="CB2307">
        <v>22.187930000000001</v>
      </c>
      <c r="CC2307">
        <v>26.96191</v>
      </c>
      <c r="CD2307">
        <v>23.42183</v>
      </c>
      <c r="CE2307">
        <v>21.708690000000001</v>
      </c>
      <c r="CF2307">
        <v>15.25726</v>
      </c>
      <c r="CG2307">
        <v>20.62106</v>
      </c>
      <c r="CH2307">
        <v>21.63644</v>
      </c>
      <c r="CI2307">
        <v>14.09369</v>
      </c>
      <c r="CJ2307">
        <v>88.322190000000006</v>
      </c>
      <c r="CK2307">
        <v>119.6384</v>
      </c>
      <c r="CL2307">
        <v>106.73699999999999</v>
      </c>
      <c r="CM2307">
        <v>83.719279999999998</v>
      </c>
      <c r="CN2307">
        <v>-27.378229999999999</v>
      </c>
      <c r="CO2307">
        <v>-49.252009999999999</v>
      </c>
      <c r="CP2307">
        <v>-47.129750000000001</v>
      </c>
      <c r="CQ2307">
        <v>78.340999999999994</v>
      </c>
      <c r="CR2307">
        <v>48.680129999999998</v>
      </c>
      <c r="CS2307">
        <v>49.15448</v>
      </c>
      <c r="CT2307">
        <v>47.30209</v>
      </c>
      <c r="CU2307">
        <v>48.998820000000002</v>
      </c>
      <c r="CV2307">
        <v>50.712910000000001</v>
      </c>
      <c r="CW2307">
        <v>28.970279999999999</v>
      </c>
      <c r="CX2307">
        <v>27.704440000000002</v>
      </c>
      <c r="CY2307">
        <v>36.673960000000001</v>
      </c>
      <c r="CZ2307">
        <v>41.726550000000003</v>
      </c>
      <c r="DA2307">
        <v>69.205730000000003</v>
      </c>
      <c r="DB2307">
        <v>165.77520000000001</v>
      </c>
      <c r="DC2307">
        <v>94.995199999999997</v>
      </c>
      <c r="DD2307">
        <v>106.2114</v>
      </c>
      <c r="DE2307">
        <v>76.796130000000005</v>
      </c>
      <c r="DF2307">
        <v>99.844409999999996</v>
      </c>
      <c r="DG2307">
        <v>91.095699999999994</v>
      </c>
      <c r="DH2307">
        <v>882.7672</v>
      </c>
      <c r="DI2307">
        <v>96.702219999999997</v>
      </c>
      <c r="DJ2307">
        <v>1543.34</v>
      </c>
      <c r="DK2307">
        <v>4038.77</v>
      </c>
      <c r="DL2307">
        <v>394.38630000000001</v>
      </c>
      <c r="DM2307">
        <v>375.94810000000001</v>
      </c>
      <c r="DN2307">
        <v>317.07479999999998</v>
      </c>
      <c r="DO2307">
        <v>19</v>
      </c>
      <c r="DP2307">
        <v>20</v>
      </c>
    </row>
    <row r="2308" spans="1:120" hidden="1" x14ac:dyDescent="0.25">
      <c r="A2308" t="str">
        <f t="shared" ref="A2308:A2371" si="36">C2308&amp;"_"&amp;K2308&amp;"_"&amp;IF(L2308="",O2308,L2308&amp;IF(LEFT(K2308,3)="All","",IF(R2308=1,"_Combined","_"&amp;M2308&amp;"-"&amp;N2308)))</f>
        <v>LCA-Other_All CBP_44452</v>
      </c>
      <c r="B2308" t="s">
        <v>62</v>
      </c>
      <c r="C2308" t="s">
        <v>212</v>
      </c>
      <c r="D2308" t="s">
        <v>32</v>
      </c>
      <c r="E2308" t="s">
        <v>61</v>
      </c>
      <c r="F2308" t="s">
        <v>61</v>
      </c>
      <c r="G2308" t="s">
        <v>61</v>
      </c>
      <c r="H2308" t="s">
        <v>61</v>
      </c>
      <c r="I2308" t="s">
        <v>61</v>
      </c>
      <c r="J2308" t="s">
        <v>61</v>
      </c>
      <c r="K2308" t="s">
        <v>197</v>
      </c>
      <c r="L2308" s="18">
        <v>44452</v>
      </c>
      <c r="M2308">
        <v>19</v>
      </c>
      <c r="N2308">
        <v>20</v>
      </c>
      <c r="O2308" t="s">
        <v>258</v>
      </c>
      <c r="P2308">
        <v>4</v>
      </c>
      <c r="Q2308">
        <v>4</v>
      </c>
      <c r="R2308">
        <v>0</v>
      </c>
      <c r="S2308">
        <v>0</v>
      </c>
      <c r="T2308">
        <v>1</v>
      </c>
      <c r="U2308">
        <v>0</v>
      </c>
      <c r="V2308">
        <v>1</v>
      </c>
      <c r="W2308">
        <v>30.628</v>
      </c>
      <c r="X2308">
        <v>30.504000000000001</v>
      </c>
      <c r="Y2308">
        <v>30.617000000000001</v>
      </c>
      <c r="Z2308">
        <v>30.498000000000001</v>
      </c>
      <c r="AA2308">
        <v>30.494</v>
      </c>
      <c r="AB2308">
        <v>30.545000000000002</v>
      </c>
      <c r="AC2308">
        <v>61.142000000000003</v>
      </c>
      <c r="AD2308">
        <v>59.738</v>
      </c>
      <c r="AE2308">
        <v>59.255000000000003</v>
      </c>
      <c r="AF2308">
        <v>81.501000000000005</v>
      </c>
      <c r="AG2308">
        <v>110.828</v>
      </c>
      <c r="AH2308">
        <v>114.979</v>
      </c>
      <c r="AI2308">
        <v>123.38800000000001</v>
      </c>
      <c r="AJ2308">
        <v>127.508</v>
      </c>
      <c r="AK2308">
        <v>127.307</v>
      </c>
      <c r="AL2308">
        <v>123.664</v>
      </c>
      <c r="AM2308">
        <v>122.471</v>
      </c>
      <c r="AN2308">
        <v>139.19</v>
      </c>
      <c r="AO2308">
        <v>102.506</v>
      </c>
      <c r="AP2308">
        <v>104.59099999999999</v>
      </c>
      <c r="AQ2308">
        <v>91.841999999999999</v>
      </c>
      <c r="AR2308">
        <v>31.713999999999999</v>
      </c>
      <c r="AS2308">
        <v>30.634</v>
      </c>
      <c r="AT2308">
        <v>30.51</v>
      </c>
      <c r="AU2308">
        <v>59.125</v>
      </c>
      <c r="AV2308">
        <v>56.875</v>
      </c>
      <c r="AW2308">
        <v>56.5</v>
      </c>
      <c r="AX2308">
        <v>56.125</v>
      </c>
      <c r="AY2308">
        <v>55.625</v>
      </c>
      <c r="AZ2308">
        <v>55.125</v>
      </c>
      <c r="BA2308">
        <v>54.75</v>
      </c>
      <c r="BB2308">
        <v>55.25</v>
      </c>
      <c r="BC2308">
        <v>59</v>
      </c>
      <c r="BD2308">
        <v>63.625</v>
      </c>
      <c r="BE2308">
        <v>67.875</v>
      </c>
      <c r="BF2308">
        <v>71</v>
      </c>
      <c r="BG2308">
        <v>74.5</v>
      </c>
      <c r="BH2308">
        <v>77.375</v>
      </c>
      <c r="BI2308">
        <v>79.75</v>
      </c>
      <c r="BJ2308">
        <v>79.375</v>
      </c>
      <c r="BK2308">
        <v>77.5</v>
      </c>
      <c r="BL2308">
        <v>74.375</v>
      </c>
      <c r="BM2308">
        <v>71.625</v>
      </c>
      <c r="BN2308">
        <v>67.5</v>
      </c>
      <c r="BO2308">
        <v>64.375</v>
      </c>
      <c r="BP2308">
        <v>62.625</v>
      </c>
      <c r="BQ2308">
        <v>61.75</v>
      </c>
      <c r="BR2308">
        <v>60.875</v>
      </c>
      <c r="BS2308">
        <v>-0.31488529999999998</v>
      </c>
      <c r="BT2308">
        <v>-0.22354779999999999</v>
      </c>
      <c r="BU2308">
        <v>-0.2926742</v>
      </c>
      <c r="BV2308">
        <v>-0.23062350000000001</v>
      </c>
      <c r="BW2308">
        <v>-0.31548860000000001</v>
      </c>
      <c r="BX2308">
        <v>0.58623919999999996</v>
      </c>
      <c r="BY2308">
        <v>3.3180239999999999</v>
      </c>
      <c r="BZ2308">
        <v>2.4677159999999998</v>
      </c>
      <c r="CA2308">
        <v>-0.56500530000000004</v>
      </c>
      <c r="CB2308">
        <v>-6.6196330000000003</v>
      </c>
      <c r="CC2308">
        <v>-4.0360420000000001</v>
      </c>
      <c r="CD2308">
        <v>2.9867780000000002</v>
      </c>
      <c r="CE2308">
        <v>1.3414349999999999</v>
      </c>
      <c r="CF2308">
        <v>-0.98628260000000001</v>
      </c>
      <c r="CG2308">
        <v>-1.584805</v>
      </c>
      <c r="CH2308">
        <v>-1.985112</v>
      </c>
      <c r="CI2308">
        <v>-9.1250000000000001E-4</v>
      </c>
      <c r="CJ2308">
        <v>-9.4929860000000001</v>
      </c>
      <c r="CK2308">
        <v>6.1863140000000003</v>
      </c>
      <c r="CL2308">
        <v>4.8483260000000001</v>
      </c>
      <c r="CM2308">
        <v>-1.2680720000000001</v>
      </c>
      <c r="CN2308">
        <v>-2.0114709999999998</v>
      </c>
      <c r="CO2308">
        <v>-0.322403</v>
      </c>
      <c r="CP2308">
        <v>-2.67447E-2</v>
      </c>
      <c r="CQ2308">
        <v>6.2512499999999999E-2</v>
      </c>
      <c r="CR2308">
        <v>4.2101300000000001E-2</v>
      </c>
      <c r="CS2308">
        <v>4.0511600000000002E-2</v>
      </c>
      <c r="CT2308">
        <v>3.9334800000000003E-2</v>
      </c>
      <c r="CU2308">
        <v>4.1813599999999999E-2</v>
      </c>
      <c r="CV2308">
        <v>2.3063660000000001</v>
      </c>
      <c r="CW2308">
        <v>7.851089</v>
      </c>
      <c r="CX2308">
        <v>3.1332399999999998</v>
      </c>
      <c r="CY2308">
        <v>3.9834070000000001</v>
      </c>
      <c r="CZ2308">
        <v>8.8875119999999992</v>
      </c>
      <c r="DA2308">
        <v>4.9340140000000003</v>
      </c>
      <c r="DB2308">
        <v>1.9456039999999999</v>
      </c>
      <c r="DC2308">
        <v>2.6153460000000002</v>
      </c>
      <c r="DD2308">
        <v>2.359378</v>
      </c>
      <c r="DE2308">
        <v>3.2066669999999999</v>
      </c>
      <c r="DF2308">
        <v>2.8702999999999999</v>
      </c>
      <c r="DG2308">
        <v>1.572684</v>
      </c>
      <c r="DH2308">
        <v>9.7648340000000005</v>
      </c>
      <c r="DI2308">
        <v>8.7989750000000004</v>
      </c>
      <c r="DJ2308">
        <v>11.77117</v>
      </c>
      <c r="DK2308">
        <v>11.544890000000001</v>
      </c>
      <c r="DL2308">
        <v>11.452450000000001</v>
      </c>
      <c r="DM2308">
        <v>0.29413400000000001</v>
      </c>
      <c r="DN2308">
        <v>0.17802000000000001</v>
      </c>
      <c r="DO2308">
        <v>19</v>
      </c>
      <c r="DP2308">
        <v>20</v>
      </c>
    </row>
    <row r="2309" spans="1:120" x14ac:dyDescent="0.25">
      <c r="A2309" t="str">
        <f t="shared" si="36"/>
        <v>AutoDR-Yes_All CBP_44452</v>
      </c>
      <c r="B2309" t="s">
        <v>62</v>
      </c>
      <c r="C2309" t="s">
        <v>322</v>
      </c>
      <c r="D2309" t="s">
        <v>61</v>
      </c>
      <c r="E2309" t="s">
        <v>61</v>
      </c>
      <c r="F2309" t="s">
        <v>61</v>
      </c>
      <c r="G2309" t="s">
        <v>61</v>
      </c>
      <c r="H2309" t="s">
        <v>98</v>
      </c>
      <c r="I2309" t="s">
        <v>61</v>
      </c>
      <c r="J2309" t="s">
        <v>61</v>
      </c>
      <c r="K2309" t="s">
        <v>197</v>
      </c>
      <c r="L2309" s="18">
        <v>44452</v>
      </c>
      <c r="M2309">
        <v>19</v>
      </c>
      <c r="N2309">
        <v>20</v>
      </c>
      <c r="O2309" t="s">
        <v>258</v>
      </c>
      <c r="P2309">
        <v>3</v>
      </c>
      <c r="Q2309">
        <v>3</v>
      </c>
      <c r="R2309">
        <v>0</v>
      </c>
      <c r="S2309">
        <v>0</v>
      </c>
      <c r="T2309">
        <v>1</v>
      </c>
      <c r="U2309">
        <v>0</v>
      </c>
      <c r="V2309">
        <v>1</v>
      </c>
      <c r="W2309">
        <v>29.84</v>
      </c>
      <c r="X2309">
        <v>29.72</v>
      </c>
      <c r="Y2309">
        <v>29.84</v>
      </c>
      <c r="Z2309">
        <v>29.72</v>
      </c>
      <c r="AA2309">
        <v>29.72</v>
      </c>
      <c r="AB2309">
        <v>29.76</v>
      </c>
      <c r="AC2309">
        <v>60.36</v>
      </c>
      <c r="AD2309">
        <v>58.96</v>
      </c>
      <c r="AE2309">
        <v>58.48</v>
      </c>
      <c r="AF2309">
        <v>80.72</v>
      </c>
      <c r="AG2309">
        <v>110.04</v>
      </c>
      <c r="AH2309">
        <v>114.2</v>
      </c>
      <c r="AI2309">
        <v>122.6</v>
      </c>
      <c r="AJ2309">
        <v>126.72</v>
      </c>
      <c r="AK2309">
        <v>126.52</v>
      </c>
      <c r="AL2309">
        <v>122.88</v>
      </c>
      <c r="AM2309">
        <v>121.68</v>
      </c>
      <c r="AN2309">
        <v>138.4</v>
      </c>
      <c r="AO2309">
        <v>101.72</v>
      </c>
      <c r="AP2309">
        <v>103.8</v>
      </c>
      <c r="AQ2309">
        <v>91.04</v>
      </c>
      <c r="AR2309">
        <v>30.92</v>
      </c>
      <c r="AS2309">
        <v>29.84</v>
      </c>
      <c r="AT2309">
        <v>29.72</v>
      </c>
      <c r="AU2309">
        <v>59.166666999999997</v>
      </c>
      <c r="AV2309">
        <v>56.833333000000003</v>
      </c>
      <c r="AW2309">
        <v>56.333333000000003</v>
      </c>
      <c r="AX2309">
        <v>55.833333000000003</v>
      </c>
      <c r="AY2309">
        <v>55.166666999999997</v>
      </c>
      <c r="AZ2309">
        <v>54.666666999999997</v>
      </c>
      <c r="BA2309">
        <v>54.166666999999997</v>
      </c>
      <c r="BB2309">
        <v>54.833333000000003</v>
      </c>
      <c r="BC2309">
        <v>59.333333000000003</v>
      </c>
      <c r="BD2309">
        <v>64.166667000000004</v>
      </c>
      <c r="BE2309">
        <v>68.5</v>
      </c>
      <c r="BF2309">
        <v>72</v>
      </c>
      <c r="BG2309">
        <v>76</v>
      </c>
      <c r="BH2309">
        <v>79.333332999999996</v>
      </c>
      <c r="BI2309">
        <v>82</v>
      </c>
      <c r="BJ2309">
        <v>81.666667000000004</v>
      </c>
      <c r="BK2309">
        <v>79.666667000000004</v>
      </c>
      <c r="BL2309">
        <v>76.5</v>
      </c>
      <c r="BM2309">
        <v>73.666667000000004</v>
      </c>
      <c r="BN2309">
        <v>69.333332999999996</v>
      </c>
      <c r="BO2309">
        <v>65.833332999999996</v>
      </c>
      <c r="BP2309">
        <v>63.5</v>
      </c>
      <c r="BQ2309">
        <v>62.333333000000003</v>
      </c>
      <c r="BR2309">
        <v>61.166666999999997</v>
      </c>
      <c r="BS2309">
        <v>-0.31531740000000003</v>
      </c>
      <c r="BT2309">
        <v>-0.22777839999999999</v>
      </c>
      <c r="BU2309">
        <v>-0.29681679999999999</v>
      </c>
      <c r="BV2309">
        <v>-0.2343626</v>
      </c>
      <c r="BW2309">
        <v>-0.31961349999999999</v>
      </c>
      <c r="BX2309">
        <v>0.58438780000000001</v>
      </c>
      <c r="BY2309">
        <v>3.3229730000000002</v>
      </c>
      <c r="BZ2309">
        <v>2.4711599999999998</v>
      </c>
      <c r="CA2309">
        <v>-0.56837269999999995</v>
      </c>
      <c r="CB2309">
        <v>-6.6197699999999999</v>
      </c>
      <c r="CC2309">
        <v>-4.0417860000000001</v>
      </c>
      <c r="CD2309">
        <v>2.9919570000000002</v>
      </c>
      <c r="CE2309">
        <v>1.340149</v>
      </c>
      <c r="CF2309">
        <v>-0.96014980000000005</v>
      </c>
      <c r="CG2309">
        <v>-1.5872539999999999</v>
      </c>
      <c r="CH2309">
        <v>-1.9800469999999999</v>
      </c>
      <c r="CI2309">
        <v>8.4743000000000006E-3</v>
      </c>
      <c r="CJ2309">
        <v>-9.49132</v>
      </c>
      <c r="CK2309">
        <v>6.1966900000000003</v>
      </c>
      <c r="CL2309">
        <v>4.847162</v>
      </c>
      <c r="CM2309">
        <v>-1.2654879999999999</v>
      </c>
      <c r="CN2309">
        <v>-2.0145970000000002</v>
      </c>
      <c r="CO2309">
        <v>-0.31609730000000003</v>
      </c>
      <c r="CP2309">
        <v>-1.9993799999999999E-2</v>
      </c>
      <c r="CQ2309">
        <v>6.2457199999999997E-2</v>
      </c>
      <c r="CR2309">
        <v>4.20595E-2</v>
      </c>
      <c r="CS2309">
        <v>4.0472399999999999E-2</v>
      </c>
      <c r="CT2309">
        <v>3.9293099999999997E-2</v>
      </c>
      <c r="CU2309">
        <v>4.1766200000000003E-2</v>
      </c>
      <c r="CV2309">
        <v>2.3063229999999999</v>
      </c>
      <c r="CW2309">
        <v>7.8509650000000004</v>
      </c>
      <c r="CX2309">
        <v>3.1331229999999999</v>
      </c>
      <c r="CY2309">
        <v>3.983203</v>
      </c>
      <c r="CZ2309">
        <v>8.8872579999999992</v>
      </c>
      <c r="DA2309">
        <v>4.9330930000000004</v>
      </c>
      <c r="DB2309">
        <v>1.944925</v>
      </c>
      <c r="DC2309">
        <v>2.6145839999999998</v>
      </c>
      <c r="DD2309">
        <v>2.3589020000000001</v>
      </c>
      <c r="DE2309">
        <v>3.206248</v>
      </c>
      <c r="DF2309">
        <v>2.870193</v>
      </c>
      <c r="DG2309">
        <v>1.572589</v>
      </c>
      <c r="DH2309">
        <v>9.7647089999999999</v>
      </c>
      <c r="DI2309">
        <v>8.7988990000000005</v>
      </c>
      <c r="DJ2309">
        <v>11.77108</v>
      </c>
      <c r="DK2309">
        <v>11.544739999999999</v>
      </c>
      <c r="DL2309">
        <v>11.452249999999999</v>
      </c>
      <c r="DM2309">
        <v>0.29407369999999999</v>
      </c>
      <c r="DN2309">
        <v>0.17795169999999999</v>
      </c>
      <c r="DO2309">
        <v>19</v>
      </c>
      <c r="DP2309">
        <v>20</v>
      </c>
    </row>
    <row r="2310" spans="1:120" hidden="1" x14ac:dyDescent="0.25">
      <c r="A2310" t="str">
        <f t="shared" si="36"/>
        <v>Size_Grp-Below 20 kW_All CBP_44452</v>
      </c>
      <c r="B2310" t="s">
        <v>62</v>
      </c>
      <c r="C2310" t="s">
        <v>259</v>
      </c>
      <c r="D2310" t="s">
        <v>61</v>
      </c>
      <c r="E2310" t="s">
        <v>61</v>
      </c>
      <c r="F2310" t="s">
        <v>61</v>
      </c>
      <c r="G2310" t="s">
        <v>61</v>
      </c>
      <c r="H2310" t="s">
        <v>61</v>
      </c>
      <c r="I2310" t="s">
        <v>61</v>
      </c>
      <c r="J2310" t="s">
        <v>260</v>
      </c>
      <c r="K2310" t="s">
        <v>197</v>
      </c>
      <c r="L2310" s="18">
        <v>44452</v>
      </c>
      <c r="M2310">
        <v>19</v>
      </c>
      <c r="N2310">
        <v>20</v>
      </c>
      <c r="O2310" t="s">
        <v>258</v>
      </c>
      <c r="P2310">
        <v>3</v>
      </c>
      <c r="Q2310">
        <v>2</v>
      </c>
      <c r="R2310">
        <v>0</v>
      </c>
      <c r="S2310">
        <v>0</v>
      </c>
      <c r="T2310">
        <v>1</v>
      </c>
      <c r="U2310">
        <v>0</v>
      </c>
      <c r="V2310">
        <v>1</v>
      </c>
      <c r="W2310">
        <v>5.1420000000000003</v>
      </c>
      <c r="X2310">
        <v>5.016</v>
      </c>
      <c r="Y2310">
        <v>5.1254999999999997</v>
      </c>
      <c r="Z2310">
        <v>5.0069999999999997</v>
      </c>
      <c r="AA2310">
        <v>5.1210000000000004</v>
      </c>
      <c r="AB2310">
        <v>5.0175000000000001</v>
      </c>
      <c r="AC2310">
        <v>8.0129999999999999</v>
      </c>
      <c r="AD2310">
        <v>10.887</v>
      </c>
      <c r="AE2310">
        <v>11.0025</v>
      </c>
      <c r="AF2310">
        <v>16.651499999999999</v>
      </c>
      <c r="AG2310">
        <v>43.542000000000002</v>
      </c>
      <c r="AH2310">
        <v>44.848500000000001</v>
      </c>
      <c r="AI2310">
        <v>49.661999999999999</v>
      </c>
      <c r="AJ2310">
        <v>51.341999999999999</v>
      </c>
      <c r="AK2310">
        <v>51.580500000000001</v>
      </c>
      <c r="AL2310">
        <v>47.975999999999999</v>
      </c>
      <c r="AM2310">
        <v>49.786499999999997</v>
      </c>
      <c r="AN2310">
        <v>55.784999999999997</v>
      </c>
      <c r="AO2310">
        <v>37.418999999999997</v>
      </c>
      <c r="AP2310">
        <v>37.786499999999997</v>
      </c>
      <c r="AQ2310">
        <v>34.203000000000003</v>
      </c>
      <c r="AR2310">
        <v>5.5110000000000001</v>
      </c>
      <c r="AS2310">
        <v>5.1509999999999998</v>
      </c>
      <c r="AT2310">
        <v>5.1449999999999996</v>
      </c>
      <c r="AU2310">
        <v>59</v>
      </c>
      <c r="AV2310">
        <v>57</v>
      </c>
      <c r="AW2310">
        <v>57</v>
      </c>
      <c r="AX2310">
        <v>57</v>
      </c>
      <c r="AY2310">
        <v>57</v>
      </c>
      <c r="AZ2310">
        <v>56.5</v>
      </c>
      <c r="BA2310">
        <v>56.5</v>
      </c>
      <c r="BB2310">
        <v>56.5</v>
      </c>
      <c r="BC2310">
        <v>58</v>
      </c>
      <c r="BD2310">
        <v>62</v>
      </c>
      <c r="BE2310">
        <v>66</v>
      </c>
      <c r="BF2310">
        <v>68</v>
      </c>
      <c r="BG2310">
        <v>70</v>
      </c>
      <c r="BH2310">
        <v>71.5</v>
      </c>
      <c r="BI2310">
        <v>73</v>
      </c>
      <c r="BJ2310">
        <v>72.5</v>
      </c>
      <c r="BK2310">
        <v>71</v>
      </c>
      <c r="BL2310">
        <v>68</v>
      </c>
      <c r="BM2310">
        <v>65.5</v>
      </c>
      <c r="BN2310">
        <v>62</v>
      </c>
      <c r="BO2310">
        <v>60</v>
      </c>
      <c r="BP2310">
        <v>60</v>
      </c>
      <c r="BQ2310">
        <v>60</v>
      </c>
      <c r="BR2310">
        <v>60</v>
      </c>
      <c r="BS2310" s="20">
        <v>-3.0400000000000001E-6</v>
      </c>
      <c r="BT2310">
        <v>4.2523699999999998E-2</v>
      </c>
      <c r="BU2310">
        <v>-7.8151000000000002E-3</v>
      </c>
      <c r="BV2310">
        <v>3.1343500000000003E-2</v>
      </c>
      <c r="BW2310">
        <v>-1.4844100000000001E-2</v>
      </c>
      <c r="BX2310">
        <v>0.3604793</v>
      </c>
      <c r="BY2310">
        <v>0.8906598</v>
      </c>
      <c r="BZ2310">
        <v>1.085688</v>
      </c>
      <c r="CA2310">
        <v>-0.94755219999999996</v>
      </c>
      <c r="CB2310">
        <v>-1.4499089999999999</v>
      </c>
      <c r="CC2310">
        <v>-1.3372599999999999</v>
      </c>
      <c r="CD2310">
        <v>0.21097959999999999</v>
      </c>
      <c r="CE2310">
        <v>-0.5943022</v>
      </c>
      <c r="CF2310">
        <v>-2.7939500000000002</v>
      </c>
      <c r="CG2310">
        <v>-1.7351890000000001</v>
      </c>
      <c r="CH2310">
        <v>-2.4164330000000001</v>
      </c>
      <c r="CI2310">
        <v>-2.1091700000000002</v>
      </c>
      <c r="CJ2310">
        <v>-5.1830299999999996</v>
      </c>
      <c r="CK2310">
        <v>3.5600200000000002</v>
      </c>
      <c r="CL2310">
        <v>3.3192379999999999</v>
      </c>
      <c r="CM2310">
        <v>-0.16706029999999999</v>
      </c>
      <c r="CN2310">
        <v>-3.0761080000000001</v>
      </c>
      <c r="CO2310">
        <v>-0.30739549999999999</v>
      </c>
      <c r="CP2310">
        <v>-8.2251299999999999E-2</v>
      </c>
      <c r="CQ2310">
        <v>2.1629000000000002E-3</v>
      </c>
      <c r="CR2310">
        <v>5.0705000000000004E-3</v>
      </c>
      <c r="CS2310">
        <v>3.7659999999999999E-4</v>
      </c>
      <c r="CT2310">
        <v>1.9113999999999999E-3</v>
      </c>
      <c r="CU2310">
        <v>4.2420000000000001E-4</v>
      </c>
      <c r="CV2310">
        <v>0.26145639999999998</v>
      </c>
      <c r="CW2310">
        <v>0.46176430000000002</v>
      </c>
      <c r="CX2310">
        <v>1.4200839999999999</v>
      </c>
      <c r="CY2310">
        <v>1.636943</v>
      </c>
      <c r="CZ2310">
        <v>0.1692642</v>
      </c>
      <c r="DA2310">
        <v>4.3308350000000004</v>
      </c>
      <c r="DB2310">
        <v>0.81617139999999999</v>
      </c>
      <c r="DC2310">
        <v>2.4697170000000002</v>
      </c>
      <c r="DD2310">
        <v>0.85198180000000001</v>
      </c>
      <c r="DE2310">
        <v>1.478634</v>
      </c>
      <c r="DF2310">
        <v>2.0731389999999998</v>
      </c>
      <c r="DG2310">
        <v>0.67356499999999997</v>
      </c>
      <c r="DH2310">
        <v>6.1667480000000001</v>
      </c>
      <c r="DI2310">
        <v>4.272081</v>
      </c>
      <c r="DJ2310">
        <v>9.326651</v>
      </c>
      <c r="DK2310">
        <v>8.3374129999999997</v>
      </c>
      <c r="DL2310">
        <v>3.2213280000000002</v>
      </c>
      <c r="DM2310">
        <v>2.0362499999999999E-2</v>
      </c>
      <c r="DN2310">
        <v>1.4E-3</v>
      </c>
      <c r="DO2310">
        <v>19</v>
      </c>
      <c r="DP2310">
        <v>20</v>
      </c>
    </row>
    <row r="2311" spans="1:120" hidden="1" x14ac:dyDescent="0.25">
      <c r="A2311" t="str">
        <f t="shared" si="36"/>
        <v>sublap_id-SLAP_PGZP_All CBP_44452</v>
      </c>
      <c r="B2311" t="s">
        <v>62</v>
      </c>
      <c r="C2311" t="s">
        <v>283</v>
      </c>
      <c r="D2311" t="s">
        <v>61</v>
      </c>
      <c r="E2311" t="s">
        <v>284</v>
      </c>
      <c r="F2311" t="s">
        <v>61</v>
      </c>
      <c r="G2311" t="s">
        <v>61</v>
      </c>
      <c r="H2311" t="s">
        <v>61</v>
      </c>
      <c r="I2311" t="s">
        <v>61</v>
      </c>
      <c r="J2311" t="s">
        <v>61</v>
      </c>
      <c r="K2311" t="s">
        <v>197</v>
      </c>
      <c r="L2311" s="18">
        <v>44452</v>
      </c>
      <c r="M2311">
        <v>19</v>
      </c>
      <c r="N2311">
        <v>20</v>
      </c>
      <c r="O2311" t="s">
        <v>258</v>
      </c>
      <c r="P2311">
        <v>4</v>
      </c>
      <c r="Q2311">
        <v>4</v>
      </c>
      <c r="R2311">
        <v>0</v>
      </c>
      <c r="S2311">
        <v>0</v>
      </c>
      <c r="T2311">
        <v>1</v>
      </c>
      <c r="U2311">
        <v>0</v>
      </c>
      <c r="V2311">
        <v>1</v>
      </c>
      <c r="W2311">
        <v>30.628</v>
      </c>
      <c r="X2311">
        <v>30.504000000000001</v>
      </c>
      <c r="Y2311">
        <v>30.617000000000001</v>
      </c>
      <c r="Z2311">
        <v>30.498000000000001</v>
      </c>
      <c r="AA2311">
        <v>30.494</v>
      </c>
      <c r="AB2311">
        <v>30.545000000000002</v>
      </c>
      <c r="AC2311">
        <v>61.142000000000003</v>
      </c>
      <c r="AD2311">
        <v>59.738</v>
      </c>
      <c r="AE2311">
        <v>59.255000000000003</v>
      </c>
      <c r="AF2311">
        <v>81.501000000000005</v>
      </c>
      <c r="AG2311">
        <v>110.828</v>
      </c>
      <c r="AH2311">
        <v>114.979</v>
      </c>
      <c r="AI2311">
        <v>123.38800000000001</v>
      </c>
      <c r="AJ2311">
        <v>127.508</v>
      </c>
      <c r="AK2311">
        <v>127.307</v>
      </c>
      <c r="AL2311">
        <v>123.664</v>
      </c>
      <c r="AM2311">
        <v>122.471</v>
      </c>
      <c r="AN2311">
        <v>139.19</v>
      </c>
      <c r="AO2311">
        <v>102.506</v>
      </c>
      <c r="AP2311">
        <v>104.59099999999999</v>
      </c>
      <c r="AQ2311">
        <v>91.841999999999999</v>
      </c>
      <c r="AR2311">
        <v>31.713999999999999</v>
      </c>
      <c r="AS2311">
        <v>30.634</v>
      </c>
      <c r="AT2311">
        <v>30.51</v>
      </c>
      <c r="AU2311">
        <v>59.125</v>
      </c>
      <c r="AV2311">
        <v>56.875</v>
      </c>
      <c r="AW2311">
        <v>56.5</v>
      </c>
      <c r="AX2311">
        <v>56.125</v>
      </c>
      <c r="AY2311">
        <v>55.625</v>
      </c>
      <c r="AZ2311">
        <v>55.125</v>
      </c>
      <c r="BA2311">
        <v>54.75</v>
      </c>
      <c r="BB2311">
        <v>55.25</v>
      </c>
      <c r="BC2311">
        <v>59</v>
      </c>
      <c r="BD2311">
        <v>63.625</v>
      </c>
      <c r="BE2311">
        <v>67.875</v>
      </c>
      <c r="BF2311">
        <v>71</v>
      </c>
      <c r="BG2311">
        <v>74.5</v>
      </c>
      <c r="BH2311">
        <v>77.375</v>
      </c>
      <c r="BI2311">
        <v>79.75</v>
      </c>
      <c r="BJ2311">
        <v>79.375</v>
      </c>
      <c r="BK2311">
        <v>77.5</v>
      </c>
      <c r="BL2311">
        <v>74.375</v>
      </c>
      <c r="BM2311">
        <v>71.625</v>
      </c>
      <c r="BN2311">
        <v>67.5</v>
      </c>
      <c r="BO2311">
        <v>64.375</v>
      </c>
      <c r="BP2311">
        <v>62.625</v>
      </c>
      <c r="BQ2311">
        <v>61.75</v>
      </c>
      <c r="BR2311">
        <v>60.875</v>
      </c>
      <c r="BS2311">
        <v>-0.31488529999999998</v>
      </c>
      <c r="BT2311">
        <v>-0.22354779999999999</v>
      </c>
      <c r="BU2311">
        <v>-0.2926742</v>
      </c>
      <c r="BV2311">
        <v>-0.23062350000000001</v>
      </c>
      <c r="BW2311">
        <v>-0.31548860000000001</v>
      </c>
      <c r="BX2311">
        <v>0.58623919999999996</v>
      </c>
      <c r="BY2311">
        <v>3.3180239999999999</v>
      </c>
      <c r="BZ2311">
        <v>2.4677159999999998</v>
      </c>
      <c r="CA2311">
        <v>-0.56500530000000004</v>
      </c>
      <c r="CB2311">
        <v>-6.6196330000000003</v>
      </c>
      <c r="CC2311">
        <v>-4.0360420000000001</v>
      </c>
      <c r="CD2311">
        <v>2.9867780000000002</v>
      </c>
      <c r="CE2311">
        <v>1.3414349999999999</v>
      </c>
      <c r="CF2311">
        <v>-0.98628260000000001</v>
      </c>
      <c r="CG2311">
        <v>-1.584805</v>
      </c>
      <c r="CH2311">
        <v>-1.985112</v>
      </c>
      <c r="CI2311">
        <v>-9.1250000000000001E-4</v>
      </c>
      <c r="CJ2311">
        <v>-9.4929860000000001</v>
      </c>
      <c r="CK2311">
        <v>6.1863140000000003</v>
      </c>
      <c r="CL2311">
        <v>4.8483260000000001</v>
      </c>
      <c r="CM2311">
        <v>-1.2680720000000001</v>
      </c>
      <c r="CN2311">
        <v>-2.0114709999999998</v>
      </c>
      <c r="CO2311">
        <v>-0.322403</v>
      </c>
      <c r="CP2311">
        <v>-2.67447E-2</v>
      </c>
      <c r="CQ2311">
        <v>6.2512499999999999E-2</v>
      </c>
      <c r="CR2311">
        <v>4.2101300000000001E-2</v>
      </c>
      <c r="CS2311">
        <v>4.0511600000000002E-2</v>
      </c>
      <c r="CT2311">
        <v>3.9334800000000003E-2</v>
      </c>
      <c r="CU2311">
        <v>4.1813599999999999E-2</v>
      </c>
      <c r="CV2311">
        <v>2.3063660000000001</v>
      </c>
      <c r="CW2311">
        <v>7.851089</v>
      </c>
      <c r="CX2311">
        <v>3.1332399999999998</v>
      </c>
      <c r="CY2311">
        <v>3.9834070000000001</v>
      </c>
      <c r="CZ2311">
        <v>8.8875119999999992</v>
      </c>
      <c r="DA2311">
        <v>4.9340140000000003</v>
      </c>
      <c r="DB2311">
        <v>1.9456039999999999</v>
      </c>
      <c r="DC2311">
        <v>2.6153460000000002</v>
      </c>
      <c r="DD2311">
        <v>2.359378</v>
      </c>
      <c r="DE2311">
        <v>3.2066669999999999</v>
      </c>
      <c r="DF2311">
        <v>2.8702999999999999</v>
      </c>
      <c r="DG2311">
        <v>1.572684</v>
      </c>
      <c r="DH2311">
        <v>9.7648340000000005</v>
      </c>
      <c r="DI2311">
        <v>8.7989750000000004</v>
      </c>
      <c r="DJ2311">
        <v>11.77117</v>
      </c>
      <c r="DK2311">
        <v>11.544890000000001</v>
      </c>
      <c r="DL2311">
        <v>11.452450000000001</v>
      </c>
      <c r="DM2311">
        <v>0.29413400000000001</v>
      </c>
      <c r="DN2311">
        <v>0.17802000000000001</v>
      </c>
      <c r="DO2311">
        <v>19</v>
      </c>
      <c r="DP2311">
        <v>20</v>
      </c>
    </row>
    <row r="2312" spans="1:120" hidden="1" x14ac:dyDescent="0.25">
      <c r="A2312" t="str">
        <f t="shared" si="36"/>
        <v>sublap_id-SLAP_PGP2_All CBP_44452</v>
      </c>
      <c r="B2312" t="s">
        <v>62</v>
      </c>
      <c r="C2312" t="s">
        <v>301</v>
      </c>
      <c r="D2312" t="s">
        <v>61</v>
      </c>
      <c r="E2312" t="s">
        <v>302</v>
      </c>
      <c r="F2312" t="s">
        <v>61</v>
      </c>
      <c r="G2312" t="s">
        <v>61</v>
      </c>
      <c r="H2312" t="s">
        <v>61</v>
      </c>
      <c r="I2312" t="s">
        <v>61</v>
      </c>
      <c r="J2312" t="s">
        <v>61</v>
      </c>
      <c r="K2312" t="s">
        <v>197</v>
      </c>
      <c r="L2312" s="18">
        <v>44452</v>
      </c>
      <c r="M2312">
        <v>19</v>
      </c>
      <c r="N2312">
        <v>20</v>
      </c>
      <c r="O2312" t="s">
        <v>258</v>
      </c>
      <c r="P2312">
        <v>1</v>
      </c>
      <c r="Q2312">
        <v>1</v>
      </c>
      <c r="R2312">
        <v>0</v>
      </c>
      <c r="S2312">
        <v>0</v>
      </c>
      <c r="T2312">
        <v>1</v>
      </c>
      <c r="U2312">
        <v>0</v>
      </c>
      <c r="V2312">
        <v>1</v>
      </c>
      <c r="W2312">
        <v>438.72</v>
      </c>
      <c r="X2312">
        <v>512.64</v>
      </c>
      <c r="Y2312">
        <v>510.08</v>
      </c>
      <c r="Z2312">
        <v>507.52</v>
      </c>
      <c r="AA2312">
        <v>508.48</v>
      </c>
      <c r="AB2312">
        <v>509.92</v>
      </c>
      <c r="AC2312">
        <v>511.52</v>
      </c>
      <c r="AD2312">
        <v>514.55999999999995</v>
      </c>
      <c r="AE2312">
        <v>518.08000000000004</v>
      </c>
      <c r="AF2312">
        <v>511.04</v>
      </c>
      <c r="AG2312">
        <v>365.76</v>
      </c>
      <c r="AH2312">
        <v>269.44</v>
      </c>
      <c r="AI2312">
        <v>200.96</v>
      </c>
      <c r="AJ2312">
        <v>90.72</v>
      </c>
      <c r="AK2312">
        <v>82.56</v>
      </c>
      <c r="AL2312">
        <v>98.88</v>
      </c>
      <c r="AM2312">
        <v>117.44</v>
      </c>
      <c r="AN2312">
        <v>48.96</v>
      </c>
      <c r="AO2312">
        <v>52.96</v>
      </c>
      <c r="AP2312">
        <v>61.6</v>
      </c>
      <c r="AQ2312">
        <v>64.319999999999993</v>
      </c>
      <c r="AR2312">
        <v>452.8</v>
      </c>
      <c r="AS2312">
        <v>512.48</v>
      </c>
      <c r="AT2312">
        <v>511.04</v>
      </c>
      <c r="AU2312">
        <v>54.5</v>
      </c>
      <c r="AV2312">
        <v>55</v>
      </c>
      <c r="AW2312">
        <v>54.5</v>
      </c>
      <c r="AX2312">
        <v>54</v>
      </c>
      <c r="AY2312">
        <v>54</v>
      </c>
      <c r="AZ2312">
        <v>54</v>
      </c>
      <c r="BA2312">
        <v>53.5</v>
      </c>
      <c r="BB2312">
        <v>53.5</v>
      </c>
      <c r="BC2312">
        <v>55.5</v>
      </c>
      <c r="BD2312">
        <v>57</v>
      </c>
      <c r="BE2312">
        <v>59</v>
      </c>
      <c r="BF2312">
        <v>61</v>
      </c>
      <c r="BG2312">
        <v>62</v>
      </c>
      <c r="BH2312">
        <v>63</v>
      </c>
      <c r="BI2312">
        <v>62.5</v>
      </c>
      <c r="BJ2312">
        <v>61.5</v>
      </c>
      <c r="BK2312">
        <v>60.5</v>
      </c>
      <c r="BL2312">
        <v>58.5</v>
      </c>
      <c r="BM2312">
        <v>57</v>
      </c>
      <c r="BN2312">
        <v>55.5</v>
      </c>
      <c r="BO2312">
        <v>55</v>
      </c>
      <c r="BP2312">
        <v>55</v>
      </c>
      <c r="BQ2312">
        <v>55</v>
      </c>
      <c r="BR2312">
        <v>55</v>
      </c>
      <c r="BS2312">
        <v>70.389399999999995</v>
      </c>
      <c r="BT2312">
        <v>-5.8519899999999998</v>
      </c>
      <c r="BU2312">
        <v>-14.43033</v>
      </c>
      <c r="BV2312">
        <v>-13.31265</v>
      </c>
      <c r="BW2312">
        <v>-14.72592</v>
      </c>
      <c r="BX2312">
        <v>-29.337309999999999</v>
      </c>
      <c r="BY2312">
        <v>-23.533110000000001</v>
      </c>
      <c r="BZ2312">
        <v>5.6184079999999996</v>
      </c>
      <c r="CA2312">
        <v>37.438899999999997</v>
      </c>
      <c r="CB2312">
        <v>15.945589999999999</v>
      </c>
      <c r="CC2312">
        <v>84.550780000000003</v>
      </c>
      <c r="CD2312">
        <v>62.592010000000002</v>
      </c>
      <c r="CE2312">
        <v>104.84310000000001</v>
      </c>
      <c r="CF2312">
        <v>0.93652340000000001</v>
      </c>
      <c r="CG2312">
        <v>-2.4801250000000001</v>
      </c>
      <c r="CH2312">
        <v>-21.320029999999999</v>
      </c>
      <c r="CI2312">
        <v>-45.366390000000003</v>
      </c>
      <c r="CJ2312">
        <v>10.72861</v>
      </c>
      <c r="CK2312">
        <v>3.3033939999999999</v>
      </c>
      <c r="CL2312">
        <v>15.459849999999999</v>
      </c>
      <c r="CM2312">
        <v>26.502109999999998</v>
      </c>
      <c r="CN2312">
        <v>2.8811040000000001</v>
      </c>
      <c r="CO2312">
        <v>-2.0898129999999999</v>
      </c>
      <c r="CP2312">
        <v>-48.945189999999997</v>
      </c>
      <c r="CQ2312">
        <v>129.05260000000001</v>
      </c>
      <c r="CR2312">
        <v>58.992699999999999</v>
      </c>
      <c r="CS2312">
        <v>127.16540000000001</v>
      </c>
      <c r="CT2312">
        <v>100.624</v>
      </c>
      <c r="CU2312">
        <v>77.369119999999995</v>
      </c>
      <c r="CV2312">
        <v>117.15470000000001</v>
      </c>
      <c r="CW2312">
        <v>137.0763</v>
      </c>
      <c r="CX2312">
        <v>44.103900000000003</v>
      </c>
      <c r="CY2312">
        <v>58.033320000000003</v>
      </c>
      <c r="CZ2312">
        <v>491.61779999999999</v>
      </c>
      <c r="DA2312">
        <v>1395.92</v>
      </c>
      <c r="DB2312">
        <v>968.0421</v>
      </c>
      <c r="DC2312">
        <v>480.24149999999997</v>
      </c>
      <c r="DD2312">
        <v>63.504849999999998</v>
      </c>
      <c r="DE2312">
        <v>57.305549999999997</v>
      </c>
      <c r="DF2312">
        <v>58.180129999999998</v>
      </c>
      <c r="DG2312">
        <v>63.384120000000003</v>
      </c>
      <c r="DH2312">
        <v>79.487729999999999</v>
      </c>
      <c r="DI2312">
        <v>87.036090000000002</v>
      </c>
      <c r="DJ2312">
        <v>230.96279999999999</v>
      </c>
      <c r="DK2312">
        <v>289.29360000000003</v>
      </c>
      <c r="DL2312">
        <v>220.2629</v>
      </c>
      <c r="DM2312">
        <v>382.34800000000001</v>
      </c>
      <c r="DN2312">
        <v>2135.9470000000001</v>
      </c>
      <c r="DO2312">
        <v>19</v>
      </c>
      <c r="DP2312">
        <v>20</v>
      </c>
    </row>
    <row r="2313" spans="1:120" hidden="1" x14ac:dyDescent="0.25">
      <c r="A2313" t="str">
        <f t="shared" si="36"/>
        <v>Industry_Type-1. Agriculture, Mining &amp; Construction_All CBP_44452</v>
      </c>
      <c r="B2313" t="s">
        <v>62</v>
      </c>
      <c r="C2313" t="s">
        <v>211</v>
      </c>
      <c r="D2313" t="s">
        <v>61</v>
      </c>
      <c r="E2313" t="s">
        <v>61</v>
      </c>
      <c r="F2313" t="s">
        <v>61</v>
      </c>
      <c r="G2313" t="s">
        <v>30</v>
      </c>
      <c r="H2313" t="s">
        <v>61</v>
      </c>
      <c r="I2313" t="s">
        <v>61</v>
      </c>
      <c r="J2313" t="s">
        <v>61</v>
      </c>
      <c r="K2313" t="s">
        <v>197</v>
      </c>
      <c r="L2313" s="18">
        <v>44452</v>
      </c>
      <c r="M2313">
        <v>19</v>
      </c>
      <c r="N2313">
        <v>19</v>
      </c>
      <c r="O2313" t="s">
        <v>258</v>
      </c>
      <c r="P2313">
        <v>3</v>
      </c>
      <c r="Q2313">
        <v>3</v>
      </c>
      <c r="R2313">
        <v>1</v>
      </c>
      <c r="S2313">
        <v>0</v>
      </c>
      <c r="T2313">
        <v>1</v>
      </c>
      <c r="U2313">
        <v>0</v>
      </c>
      <c r="V2313">
        <v>1</v>
      </c>
      <c r="W2313">
        <v>1269.44</v>
      </c>
      <c r="X2313">
        <v>1509.56</v>
      </c>
      <c r="Y2313">
        <v>1509.16</v>
      </c>
      <c r="Z2313">
        <v>1503.52</v>
      </c>
      <c r="AA2313">
        <v>1505.36</v>
      </c>
      <c r="AB2313">
        <v>1506</v>
      </c>
      <c r="AC2313">
        <v>1506.44</v>
      </c>
      <c r="AD2313">
        <v>1511.6</v>
      </c>
      <c r="AE2313">
        <v>1506.28</v>
      </c>
      <c r="AF2313">
        <v>1467.76</v>
      </c>
      <c r="AG2313">
        <v>1279.08</v>
      </c>
      <c r="AH2313">
        <v>1116.48</v>
      </c>
      <c r="AI2313">
        <v>868.16</v>
      </c>
      <c r="AJ2313">
        <v>901.2</v>
      </c>
      <c r="AK2313">
        <v>1038.56</v>
      </c>
      <c r="AL2313">
        <v>1064.48</v>
      </c>
      <c r="AM2313">
        <v>992.16</v>
      </c>
      <c r="AN2313">
        <v>383.36</v>
      </c>
      <c r="AO2313">
        <v>388.72</v>
      </c>
      <c r="AP2313">
        <v>384.52</v>
      </c>
      <c r="AQ2313">
        <v>378.12</v>
      </c>
      <c r="AR2313">
        <v>1274.92</v>
      </c>
      <c r="AS2313">
        <v>1454.48</v>
      </c>
      <c r="AT2313">
        <v>1418.04</v>
      </c>
      <c r="AU2313">
        <v>56.166666999999997</v>
      </c>
      <c r="AV2313">
        <v>56.333333000000003</v>
      </c>
      <c r="AW2313">
        <v>55.5</v>
      </c>
      <c r="AX2313">
        <v>55.333333000000003</v>
      </c>
      <c r="AY2313">
        <v>55.333333000000003</v>
      </c>
      <c r="AZ2313">
        <v>55.333333000000003</v>
      </c>
      <c r="BA2313">
        <v>55.166666999999997</v>
      </c>
      <c r="BB2313">
        <v>54.5</v>
      </c>
      <c r="BC2313">
        <v>55.166666999999997</v>
      </c>
      <c r="BD2313">
        <v>56.666666999999997</v>
      </c>
      <c r="BE2313">
        <v>59.333333000000003</v>
      </c>
      <c r="BF2313">
        <v>61.666666999999997</v>
      </c>
      <c r="BG2313">
        <v>64</v>
      </c>
      <c r="BH2313">
        <v>64.333332999999996</v>
      </c>
      <c r="BI2313">
        <v>64.5</v>
      </c>
      <c r="BJ2313">
        <v>64.166667000000004</v>
      </c>
      <c r="BK2313">
        <v>63.5</v>
      </c>
      <c r="BL2313">
        <v>61.833333000000003</v>
      </c>
      <c r="BM2313">
        <v>60.666666999999997</v>
      </c>
      <c r="BN2313">
        <v>58.166666999999997</v>
      </c>
      <c r="BO2313">
        <v>57</v>
      </c>
      <c r="BP2313">
        <v>57</v>
      </c>
      <c r="BQ2313">
        <v>57</v>
      </c>
      <c r="BR2313">
        <v>56.666666999999997</v>
      </c>
      <c r="BS2313">
        <v>49.629809999999999</v>
      </c>
      <c r="BT2313">
        <v>-14.51393</v>
      </c>
      <c r="BU2313">
        <v>-18.30913</v>
      </c>
      <c r="BV2313">
        <v>-14.58919</v>
      </c>
      <c r="BW2313">
        <v>-16.042919999999999</v>
      </c>
      <c r="BX2313">
        <v>-29.959440000000001</v>
      </c>
      <c r="BY2313">
        <v>-21.031690000000001</v>
      </c>
      <c r="BZ2313">
        <v>0.76223750000000001</v>
      </c>
      <c r="CA2313">
        <v>36.471679999999999</v>
      </c>
      <c r="CB2313">
        <v>21.206759999999999</v>
      </c>
      <c r="CC2313">
        <v>102.68040000000001</v>
      </c>
      <c r="CD2313">
        <v>88.291849999999997</v>
      </c>
      <c r="CE2313">
        <v>89.861850000000004</v>
      </c>
      <c r="CF2313">
        <v>-0.59985350000000004</v>
      </c>
      <c r="CG2313">
        <v>-53.662759999999999</v>
      </c>
      <c r="CH2313">
        <v>-58.529989999999998</v>
      </c>
      <c r="CI2313">
        <v>-55.618090000000002</v>
      </c>
      <c r="CJ2313">
        <v>570.79169999999999</v>
      </c>
      <c r="CK2313">
        <v>615.84299999999996</v>
      </c>
      <c r="CL2313">
        <v>621.13789999999995</v>
      </c>
      <c r="CM2313">
        <v>641.89760000000001</v>
      </c>
      <c r="CN2313">
        <v>153.48249999999999</v>
      </c>
      <c r="CO2313">
        <v>16.182680000000001</v>
      </c>
      <c r="CP2313">
        <v>-47.853490000000001</v>
      </c>
      <c r="CQ2313">
        <v>763.3125</v>
      </c>
      <c r="CR2313">
        <v>127.2938</v>
      </c>
      <c r="CS2313">
        <v>185.4272</v>
      </c>
      <c r="CT2313">
        <v>165.4949</v>
      </c>
      <c r="CU2313">
        <v>135.77789999999999</v>
      </c>
      <c r="CV2313">
        <v>174.26769999999999</v>
      </c>
      <c r="CW2313">
        <v>168.35740000000001</v>
      </c>
      <c r="CX2313">
        <v>94.451120000000003</v>
      </c>
      <c r="CY2313">
        <v>120.4182</v>
      </c>
      <c r="CZ2313">
        <v>921.67250000000001</v>
      </c>
      <c r="DA2313">
        <v>2209.9920000000002</v>
      </c>
      <c r="DB2313">
        <v>1869.4449999999999</v>
      </c>
      <c r="DC2313">
        <v>2290.4479999999999</v>
      </c>
      <c r="DD2313">
        <v>3404.674</v>
      </c>
      <c r="DE2313">
        <v>4819.1580000000004</v>
      </c>
      <c r="DF2313">
        <v>3677.0549999999998</v>
      </c>
      <c r="DG2313">
        <v>3792.6089999999999</v>
      </c>
      <c r="DH2313">
        <v>2710.0920000000001</v>
      </c>
      <c r="DI2313">
        <v>2605.4270000000001</v>
      </c>
      <c r="DJ2313">
        <v>2547.0859999999998</v>
      </c>
      <c r="DK2313">
        <v>2369.7060000000001</v>
      </c>
      <c r="DL2313">
        <v>2872.721</v>
      </c>
      <c r="DM2313">
        <v>2824.7170000000001</v>
      </c>
      <c r="DN2313">
        <v>4203.7269999999999</v>
      </c>
      <c r="DO2313">
        <v>19</v>
      </c>
      <c r="DP2313">
        <v>20</v>
      </c>
    </row>
    <row r="2314" spans="1:120" x14ac:dyDescent="0.25">
      <c r="A2314" t="str">
        <f t="shared" si="36"/>
        <v>AutoDR-No_All CBP_44452</v>
      </c>
      <c r="B2314" t="s">
        <v>62</v>
      </c>
      <c r="C2314" t="s">
        <v>321</v>
      </c>
      <c r="D2314" t="s">
        <v>61</v>
      </c>
      <c r="E2314" t="s">
        <v>61</v>
      </c>
      <c r="F2314" t="s">
        <v>61</v>
      </c>
      <c r="G2314" t="s">
        <v>61</v>
      </c>
      <c r="H2314" t="s">
        <v>97</v>
      </c>
      <c r="I2314" t="s">
        <v>61</v>
      </c>
      <c r="J2314" t="s">
        <v>61</v>
      </c>
      <c r="K2314" t="s">
        <v>197</v>
      </c>
      <c r="L2314" s="18">
        <v>44452</v>
      </c>
      <c r="M2314">
        <v>19</v>
      </c>
      <c r="N2314">
        <v>19</v>
      </c>
      <c r="O2314" t="s">
        <v>258</v>
      </c>
      <c r="P2314">
        <v>6</v>
      </c>
      <c r="Q2314">
        <v>5</v>
      </c>
      <c r="R2314">
        <v>1</v>
      </c>
      <c r="S2314">
        <v>0</v>
      </c>
      <c r="T2314">
        <v>1</v>
      </c>
      <c r="U2314">
        <v>0</v>
      </c>
      <c r="V2314">
        <v>1</v>
      </c>
      <c r="W2314">
        <v>1582.9707000000001</v>
      </c>
      <c r="X2314">
        <v>1847.992</v>
      </c>
      <c r="Y2314">
        <v>1843.4227000000001</v>
      </c>
      <c r="Z2314">
        <v>1838.7973</v>
      </c>
      <c r="AA2314">
        <v>1838.9253000000001</v>
      </c>
      <c r="AB2314">
        <v>1842.0333000000001</v>
      </c>
      <c r="AC2314">
        <v>1827.376</v>
      </c>
      <c r="AD2314">
        <v>1785.1172999999999</v>
      </c>
      <c r="AE2314">
        <v>1783.42</v>
      </c>
      <c r="AF2314">
        <v>1745.548</v>
      </c>
      <c r="AG2314">
        <v>1509.1973</v>
      </c>
      <c r="AH2314">
        <v>1321.7853</v>
      </c>
      <c r="AI2314">
        <v>1049.7973</v>
      </c>
      <c r="AJ2314">
        <v>1048.2773</v>
      </c>
      <c r="AK2314">
        <v>1186.5427</v>
      </c>
      <c r="AL2314">
        <v>1220.992</v>
      </c>
      <c r="AM2314">
        <v>1154.8146999999999</v>
      </c>
      <c r="AN2314">
        <v>453.21332999999998</v>
      </c>
      <c r="AO2314">
        <v>455.58132999999998</v>
      </c>
      <c r="AP2314">
        <v>456.29467</v>
      </c>
      <c r="AQ2314">
        <v>443.08267000000001</v>
      </c>
      <c r="AR2314">
        <v>1583.3387</v>
      </c>
      <c r="AS2314">
        <v>1795.8053</v>
      </c>
      <c r="AT2314">
        <v>1759.4666999999999</v>
      </c>
      <c r="AU2314">
        <v>58.222222000000002</v>
      </c>
      <c r="AV2314">
        <v>58.111111000000001</v>
      </c>
      <c r="AW2314">
        <v>57.444443999999997</v>
      </c>
      <c r="AX2314">
        <v>57.333333000000003</v>
      </c>
      <c r="AY2314">
        <v>57.222222000000002</v>
      </c>
      <c r="AZ2314">
        <v>57</v>
      </c>
      <c r="BA2314">
        <v>56.888888999999999</v>
      </c>
      <c r="BB2314">
        <v>56.444443999999997</v>
      </c>
      <c r="BC2314">
        <v>57.666666999999997</v>
      </c>
      <c r="BD2314">
        <v>59.944443999999997</v>
      </c>
      <c r="BE2314">
        <v>62.611111000000001</v>
      </c>
      <c r="BF2314">
        <v>65.111110999999994</v>
      </c>
      <c r="BG2314">
        <v>67.333332999999996</v>
      </c>
      <c r="BH2314">
        <v>68.555555999999996</v>
      </c>
      <c r="BI2314">
        <v>69.388889000000006</v>
      </c>
      <c r="BJ2314">
        <v>69.388889000000006</v>
      </c>
      <c r="BK2314">
        <v>68.555555999999996</v>
      </c>
      <c r="BL2314">
        <v>66.833332999999996</v>
      </c>
      <c r="BM2314">
        <v>65.166667000000004</v>
      </c>
      <c r="BN2314">
        <v>62.055556000000003</v>
      </c>
      <c r="BO2314">
        <v>59.888888999999999</v>
      </c>
      <c r="BP2314">
        <v>59.222222000000002</v>
      </c>
      <c r="BQ2314">
        <v>58.888888999999999</v>
      </c>
      <c r="BR2314">
        <v>58.5</v>
      </c>
      <c r="BS2314">
        <v>53.73847</v>
      </c>
      <c r="BT2314">
        <v>-35.996130000000001</v>
      </c>
      <c r="BU2314">
        <v>-40.493749999999999</v>
      </c>
      <c r="BV2314">
        <v>-37.59863</v>
      </c>
      <c r="BW2314">
        <v>-38.0169</v>
      </c>
      <c r="BX2314">
        <v>-56.255400000000002</v>
      </c>
      <c r="BY2314">
        <v>-41.319090000000003</v>
      </c>
      <c r="BZ2314">
        <v>18.896460000000001</v>
      </c>
      <c r="CA2314">
        <v>63.544469999999997</v>
      </c>
      <c r="CB2314">
        <v>41.31409</v>
      </c>
      <c r="CC2314">
        <v>148.84630000000001</v>
      </c>
      <c r="CD2314">
        <v>124.76349999999999</v>
      </c>
      <c r="CE2314">
        <v>139.28370000000001</v>
      </c>
      <c r="CF2314">
        <v>9.8489869999999993</v>
      </c>
      <c r="CG2314">
        <v>-40.73883</v>
      </c>
      <c r="CH2314">
        <v>-51.219119999999997</v>
      </c>
      <c r="CI2314">
        <v>-61.356949999999998</v>
      </c>
      <c r="CJ2314">
        <v>633.24720000000002</v>
      </c>
      <c r="CK2314">
        <v>696.68920000000003</v>
      </c>
      <c r="CL2314">
        <v>697.45069999999998</v>
      </c>
      <c r="CM2314">
        <v>706.54110000000003</v>
      </c>
      <c r="CN2314">
        <v>136.19489999999999</v>
      </c>
      <c r="CO2314">
        <v>-17.357009999999999</v>
      </c>
      <c r="CP2314">
        <v>-95.597380000000001</v>
      </c>
      <c r="CQ2314">
        <v>898.50509999999997</v>
      </c>
      <c r="CR2314">
        <v>194.81270000000001</v>
      </c>
      <c r="CS2314">
        <v>306.18009999999998</v>
      </c>
      <c r="CT2314">
        <v>264.78120000000001</v>
      </c>
      <c r="CU2314">
        <v>217.7312</v>
      </c>
      <c r="CV2314">
        <v>287.92720000000003</v>
      </c>
      <c r="CW2314">
        <v>287.84820000000002</v>
      </c>
      <c r="CX2314">
        <v>141.0675</v>
      </c>
      <c r="CY2314">
        <v>181.8552</v>
      </c>
      <c r="CZ2314">
        <v>1322.587</v>
      </c>
      <c r="DA2314">
        <v>3326.4670000000001</v>
      </c>
      <c r="DB2314">
        <v>2696.0459999999998</v>
      </c>
      <c r="DC2314">
        <v>2706.1909999999998</v>
      </c>
      <c r="DD2314">
        <v>3501.2730000000001</v>
      </c>
      <c r="DE2314">
        <v>4897.8609999999999</v>
      </c>
      <c r="DF2314">
        <v>3766.6819999999998</v>
      </c>
      <c r="DG2314">
        <v>3882.395</v>
      </c>
      <c r="DH2314">
        <v>3164.2570000000001</v>
      </c>
      <c r="DI2314">
        <v>2716.1</v>
      </c>
      <c r="DJ2314">
        <v>3412.6529999999998</v>
      </c>
      <c r="DK2314">
        <v>4389.7209999999995</v>
      </c>
      <c r="DL2314">
        <v>3219.32</v>
      </c>
      <c r="DM2314">
        <v>3289.1869999999999</v>
      </c>
      <c r="DN2314">
        <v>6005.9409999999998</v>
      </c>
      <c r="DO2314">
        <v>19</v>
      </c>
      <c r="DP2314">
        <v>20</v>
      </c>
    </row>
    <row r="2315" spans="1:120" hidden="1" x14ac:dyDescent="0.25">
      <c r="A2315" t="str">
        <f t="shared" si="36"/>
        <v>Size_Grp-200 kW and above_All CBP_44452</v>
      </c>
      <c r="B2315" t="s">
        <v>62</v>
      </c>
      <c r="C2315" t="s">
        <v>207</v>
      </c>
      <c r="D2315" t="s">
        <v>61</v>
      </c>
      <c r="E2315" t="s">
        <v>61</v>
      </c>
      <c r="F2315" t="s">
        <v>61</v>
      </c>
      <c r="G2315" t="s">
        <v>61</v>
      </c>
      <c r="H2315" t="s">
        <v>61</v>
      </c>
      <c r="I2315" t="s">
        <v>61</v>
      </c>
      <c r="J2315" t="s">
        <v>102</v>
      </c>
      <c r="K2315" t="s">
        <v>197</v>
      </c>
      <c r="L2315" s="18">
        <v>44452</v>
      </c>
      <c r="M2315">
        <v>19</v>
      </c>
      <c r="N2315">
        <v>19</v>
      </c>
      <c r="O2315" t="s">
        <v>258</v>
      </c>
      <c r="P2315">
        <v>3</v>
      </c>
      <c r="Q2315">
        <v>3</v>
      </c>
      <c r="R2315">
        <v>1</v>
      </c>
      <c r="S2315">
        <v>0</v>
      </c>
      <c r="T2315">
        <v>1</v>
      </c>
      <c r="U2315">
        <v>0</v>
      </c>
      <c r="V2315">
        <v>1</v>
      </c>
      <c r="W2315">
        <v>1269.44</v>
      </c>
      <c r="X2315">
        <v>1509.56</v>
      </c>
      <c r="Y2315">
        <v>1509.16</v>
      </c>
      <c r="Z2315">
        <v>1503.52</v>
      </c>
      <c r="AA2315">
        <v>1505.36</v>
      </c>
      <c r="AB2315">
        <v>1506</v>
      </c>
      <c r="AC2315">
        <v>1506.44</v>
      </c>
      <c r="AD2315">
        <v>1511.6</v>
      </c>
      <c r="AE2315">
        <v>1506.28</v>
      </c>
      <c r="AF2315">
        <v>1467.76</v>
      </c>
      <c r="AG2315">
        <v>1279.08</v>
      </c>
      <c r="AH2315">
        <v>1116.48</v>
      </c>
      <c r="AI2315">
        <v>868.16</v>
      </c>
      <c r="AJ2315">
        <v>901.2</v>
      </c>
      <c r="AK2315">
        <v>1038.56</v>
      </c>
      <c r="AL2315">
        <v>1064.48</v>
      </c>
      <c r="AM2315">
        <v>992.16</v>
      </c>
      <c r="AN2315">
        <v>383.36</v>
      </c>
      <c r="AO2315">
        <v>388.72</v>
      </c>
      <c r="AP2315">
        <v>384.52</v>
      </c>
      <c r="AQ2315">
        <v>378.12</v>
      </c>
      <c r="AR2315">
        <v>1274.92</v>
      </c>
      <c r="AS2315">
        <v>1454.48</v>
      </c>
      <c r="AT2315">
        <v>1418.04</v>
      </c>
      <c r="AU2315">
        <v>56.166666999999997</v>
      </c>
      <c r="AV2315">
        <v>56.333333000000003</v>
      </c>
      <c r="AW2315">
        <v>55.5</v>
      </c>
      <c r="AX2315">
        <v>55.333333000000003</v>
      </c>
      <c r="AY2315">
        <v>55.333333000000003</v>
      </c>
      <c r="AZ2315">
        <v>55.333333000000003</v>
      </c>
      <c r="BA2315">
        <v>55.166666999999997</v>
      </c>
      <c r="BB2315">
        <v>54.5</v>
      </c>
      <c r="BC2315">
        <v>55.166666999999997</v>
      </c>
      <c r="BD2315">
        <v>56.666666999999997</v>
      </c>
      <c r="BE2315">
        <v>59.333333000000003</v>
      </c>
      <c r="BF2315">
        <v>61.666666999999997</v>
      </c>
      <c r="BG2315">
        <v>64</v>
      </c>
      <c r="BH2315">
        <v>64.333332999999996</v>
      </c>
      <c r="BI2315">
        <v>64.5</v>
      </c>
      <c r="BJ2315">
        <v>64.166667000000004</v>
      </c>
      <c r="BK2315">
        <v>63.5</v>
      </c>
      <c r="BL2315">
        <v>61.833333000000003</v>
      </c>
      <c r="BM2315">
        <v>60.666666999999997</v>
      </c>
      <c r="BN2315">
        <v>58.166666999999997</v>
      </c>
      <c r="BO2315">
        <v>57</v>
      </c>
      <c r="BP2315">
        <v>57</v>
      </c>
      <c r="BQ2315">
        <v>57</v>
      </c>
      <c r="BR2315">
        <v>56.666666999999997</v>
      </c>
      <c r="BS2315">
        <v>49.629809999999999</v>
      </c>
      <c r="BT2315">
        <v>-14.51393</v>
      </c>
      <c r="BU2315">
        <v>-18.30913</v>
      </c>
      <c r="BV2315">
        <v>-14.58919</v>
      </c>
      <c r="BW2315">
        <v>-16.042919999999999</v>
      </c>
      <c r="BX2315">
        <v>-29.959440000000001</v>
      </c>
      <c r="BY2315">
        <v>-21.031690000000001</v>
      </c>
      <c r="BZ2315">
        <v>0.76223750000000001</v>
      </c>
      <c r="CA2315">
        <v>36.471679999999999</v>
      </c>
      <c r="CB2315">
        <v>21.206759999999999</v>
      </c>
      <c r="CC2315">
        <v>102.68040000000001</v>
      </c>
      <c r="CD2315">
        <v>88.291849999999997</v>
      </c>
      <c r="CE2315">
        <v>89.861850000000004</v>
      </c>
      <c r="CF2315">
        <v>-0.59985350000000004</v>
      </c>
      <c r="CG2315">
        <v>-53.662759999999999</v>
      </c>
      <c r="CH2315">
        <v>-58.529989999999998</v>
      </c>
      <c r="CI2315">
        <v>-55.618090000000002</v>
      </c>
      <c r="CJ2315">
        <v>570.79169999999999</v>
      </c>
      <c r="CK2315">
        <v>615.84299999999996</v>
      </c>
      <c r="CL2315">
        <v>621.13789999999995</v>
      </c>
      <c r="CM2315">
        <v>641.89760000000001</v>
      </c>
      <c r="CN2315">
        <v>153.48249999999999</v>
      </c>
      <c r="CO2315">
        <v>16.182680000000001</v>
      </c>
      <c r="CP2315">
        <v>-47.853490000000001</v>
      </c>
      <c r="CQ2315">
        <v>763.3125</v>
      </c>
      <c r="CR2315">
        <v>127.2938</v>
      </c>
      <c r="CS2315">
        <v>185.4272</v>
      </c>
      <c r="CT2315">
        <v>165.4949</v>
      </c>
      <c r="CU2315">
        <v>135.77789999999999</v>
      </c>
      <c r="CV2315">
        <v>174.26769999999999</v>
      </c>
      <c r="CW2315">
        <v>168.35740000000001</v>
      </c>
      <c r="CX2315">
        <v>94.451120000000003</v>
      </c>
      <c r="CY2315">
        <v>120.4182</v>
      </c>
      <c r="CZ2315">
        <v>921.67250000000001</v>
      </c>
      <c r="DA2315">
        <v>2209.9920000000002</v>
      </c>
      <c r="DB2315">
        <v>1869.4449999999999</v>
      </c>
      <c r="DC2315">
        <v>2290.4479999999999</v>
      </c>
      <c r="DD2315">
        <v>3404.674</v>
      </c>
      <c r="DE2315">
        <v>4819.1580000000004</v>
      </c>
      <c r="DF2315">
        <v>3677.0549999999998</v>
      </c>
      <c r="DG2315">
        <v>3792.6089999999999</v>
      </c>
      <c r="DH2315">
        <v>2710.0920000000001</v>
      </c>
      <c r="DI2315">
        <v>2605.4270000000001</v>
      </c>
      <c r="DJ2315">
        <v>2547.0859999999998</v>
      </c>
      <c r="DK2315">
        <v>2369.7060000000001</v>
      </c>
      <c r="DL2315">
        <v>2872.721</v>
      </c>
      <c r="DM2315">
        <v>2824.7170000000001</v>
      </c>
      <c r="DN2315">
        <v>4203.7269999999999</v>
      </c>
      <c r="DO2315">
        <v>19</v>
      </c>
      <c r="DP2315">
        <v>20</v>
      </c>
    </row>
    <row r="2316" spans="1:120" hidden="1" x14ac:dyDescent="0.25">
      <c r="A2316" t="str">
        <f t="shared" si="36"/>
        <v>LCA-Greater Bay Area_All CBP_44452</v>
      </c>
      <c r="B2316" t="s">
        <v>62</v>
      </c>
      <c r="C2316" t="s">
        <v>209</v>
      </c>
      <c r="D2316" t="s">
        <v>36</v>
      </c>
      <c r="E2316" t="s">
        <v>61</v>
      </c>
      <c r="F2316" t="s">
        <v>61</v>
      </c>
      <c r="G2316" t="s">
        <v>61</v>
      </c>
      <c r="H2316" t="s">
        <v>61</v>
      </c>
      <c r="I2316" t="s">
        <v>61</v>
      </c>
      <c r="J2316" t="s">
        <v>61</v>
      </c>
      <c r="K2316" t="s">
        <v>197</v>
      </c>
      <c r="L2316" s="18">
        <v>44452</v>
      </c>
      <c r="M2316">
        <v>19</v>
      </c>
      <c r="N2316">
        <v>19</v>
      </c>
      <c r="O2316" t="s">
        <v>258</v>
      </c>
      <c r="P2316">
        <v>5</v>
      </c>
      <c r="Q2316">
        <v>4</v>
      </c>
      <c r="R2316">
        <v>1</v>
      </c>
      <c r="S2316">
        <v>0</v>
      </c>
      <c r="T2316">
        <v>1</v>
      </c>
      <c r="U2316">
        <v>0</v>
      </c>
      <c r="V2316">
        <v>1</v>
      </c>
      <c r="W2316">
        <v>1675.82</v>
      </c>
      <c r="X2316">
        <v>1953.2</v>
      </c>
      <c r="Y2316">
        <v>1947.8</v>
      </c>
      <c r="Z2316">
        <v>1942.98</v>
      </c>
      <c r="AA2316">
        <v>1943.02</v>
      </c>
      <c r="AB2316">
        <v>1946.6</v>
      </c>
      <c r="AC2316">
        <v>1930.26</v>
      </c>
      <c r="AD2316">
        <v>1882.46</v>
      </c>
      <c r="AE2316">
        <v>1881.66</v>
      </c>
      <c r="AF2316">
        <v>1842.98</v>
      </c>
      <c r="AG2316">
        <v>1582.5</v>
      </c>
      <c r="AH2316">
        <v>1379.96</v>
      </c>
      <c r="AI2316">
        <v>1096.44</v>
      </c>
      <c r="AJ2316">
        <v>1076.82</v>
      </c>
      <c r="AK2316">
        <v>1214.18</v>
      </c>
      <c r="AL2316">
        <v>1251.74</v>
      </c>
      <c r="AM2316">
        <v>1188.6400000000001</v>
      </c>
      <c r="AN2316">
        <v>466.88</v>
      </c>
      <c r="AO2316">
        <v>469.38</v>
      </c>
      <c r="AP2316">
        <v>471.78</v>
      </c>
      <c r="AQ2316">
        <v>458.04</v>
      </c>
      <c r="AR2316">
        <v>1677.3</v>
      </c>
      <c r="AS2316">
        <v>1901.34</v>
      </c>
      <c r="AT2316">
        <v>1864.84</v>
      </c>
      <c r="AU2316">
        <v>58.05</v>
      </c>
      <c r="AV2316">
        <v>58.5</v>
      </c>
      <c r="AW2316">
        <v>57.65</v>
      </c>
      <c r="AX2316">
        <v>57.5</v>
      </c>
      <c r="AY2316">
        <v>57.35</v>
      </c>
      <c r="AZ2316">
        <v>57.2</v>
      </c>
      <c r="BA2316">
        <v>57.05</v>
      </c>
      <c r="BB2316">
        <v>56.5</v>
      </c>
      <c r="BC2316">
        <v>57.7</v>
      </c>
      <c r="BD2316">
        <v>59.5</v>
      </c>
      <c r="BE2316">
        <v>61.75</v>
      </c>
      <c r="BF2316">
        <v>64.400000000000006</v>
      </c>
      <c r="BG2316">
        <v>66.650000000000006</v>
      </c>
      <c r="BH2316">
        <v>67.849999999999994</v>
      </c>
      <c r="BI2316">
        <v>68.5</v>
      </c>
      <c r="BJ2316">
        <v>68.650000000000006</v>
      </c>
      <c r="BK2316">
        <v>68</v>
      </c>
      <c r="BL2316">
        <v>66.650000000000006</v>
      </c>
      <c r="BM2316">
        <v>65.2</v>
      </c>
      <c r="BN2316">
        <v>62.2</v>
      </c>
      <c r="BO2316">
        <v>59.95</v>
      </c>
      <c r="BP2316">
        <v>59.05</v>
      </c>
      <c r="BQ2316">
        <v>58.6</v>
      </c>
      <c r="BR2316">
        <v>58.1</v>
      </c>
      <c r="BS2316">
        <v>63.050089999999997</v>
      </c>
      <c r="BT2316">
        <v>-39.419249999999998</v>
      </c>
      <c r="BU2316">
        <v>-45.076830000000001</v>
      </c>
      <c r="BV2316">
        <v>-42.144500000000001</v>
      </c>
      <c r="BW2316">
        <v>-42.610570000000003</v>
      </c>
      <c r="BX2316">
        <v>-63.212330000000001</v>
      </c>
      <c r="BY2316">
        <v>-46.789230000000003</v>
      </c>
      <c r="BZ2316">
        <v>21.870699999999999</v>
      </c>
      <c r="CA2316">
        <v>71.603380000000001</v>
      </c>
      <c r="CB2316">
        <v>45.820500000000003</v>
      </c>
      <c r="CC2316">
        <v>165.1773</v>
      </c>
      <c r="CD2316">
        <v>137.1542</v>
      </c>
      <c r="CE2316">
        <v>158.56489999999999</v>
      </c>
      <c r="CF2316">
        <v>11.311360000000001</v>
      </c>
      <c r="CG2316">
        <v>-39.437019999999997</v>
      </c>
      <c r="CH2316">
        <v>-52.962670000000003</v>
      </c>
      <c r="CI2316">
        <v>-67.731020000000001</v>
      </c>
      <c r="CJ2316">
        <v>642.39769999999999</v>
      </c>
      <c r="CK2316">
        <v>707.22349999999994</v>
      </c>
      <c r="CL2316">
        <v>708.92060000000004</v>
      </c>
      <c r="CM2316">
        <v>717.93809999999996</v>
      </c>
      <c r="CN2316">
        <v>134.38939999999999</v>
      </c>
      <c r="CO2316">
        <v>-21.80124</v>
      </c>
      <c r="CP2316">
        <v>-107.6734</v>
      </c>
      <c r="CQ2316">
        <v>968.69510000000002</v>
      </c>
      <c r="CR2316">
        <v>228.41720000000001</v>
      </c>
      <c r="CS2316">
        <v>372.0333</v>
      </c>
      <c r="CT2316">
        <v>317.88229999999999</v>
      </c>
      <c r="CU2316">
        <v>260.05110000000002</v>
      </c>
      <c r="CV2316">
        <v>349.2371</v>
      </c>
      <c r="CW2316">
        <v>355.99860000000001</v>
      </c>
      <c r="CX2316">
        <v>165.16470000000001</v>
      </c>
      <c r="CY2316">
        <v>213.589</v>
      </c>
      <c r="CZ2316">
        <v>1559.6659999999999</v>
      </c>
      <c r="DA2316">
        <v>3993.82</v>
      </c>
      <c r="DB2316">
        <v>3172.7460000000001</v>
      </c>
      <c r="DC2316">
        <v>2944.1849999999999</v>
      </c>
      <c r="DD2316">
        <v>3543.799</v>
      </c>
      <c r="DE2316">
        <v>4933.9880000000003</v>
      </c>
      <c r="DF2316">
        <v>3805.9430000000002</v>
      </c>
      <c r="DG2316">
        <v>3923.08</v>
      </c>
      <c r="DH2316">
        <v>3306.0079999999998</v>
      </c>
      <c r="DI2316">
        <v>2768.6170000000002</v>
      </c>
      <c r="DJ2316">
        <v>3703.9180000000001</v>
      </c>
      <c r="DK2316">
        <v>5003.1310000000003</v>
      </c>
      <c r="DL2316">
        <v>3369.8919999999998</v>
      </c>
      <c r="DM2316">
        <v>3514.123</v>
      </c>
      <c r="DN2316">
        <v>7052.0140000000001</v>
      </c>
      <c r="DO2316">
        <v>19</v>
      </c>
      <c r="DP2316">
        <v>20</v>
      </c>
    </row>
    <row r="2317" spans="1:120" hidden="1" x14ac:dyDescent="0.25">
      <c r="A2317" t="str">
        <f t="shared" si="36"/>
        <v>OtherDR-No_All CBP_44452</v>
      </c>
      <c r="B2317" t="s">
        <v>62</v>
      </c>
      <c r="C2317" t="s">
        <v>323</v>
      </c>
      <c r="D2317" t="s">
        <v>61</v>
      </c>
      <c r="E2317" t="s">
        <v>61</v>
      </c>
      <c r="F2317" t="s">
        <v>61</v>
      </c>
      <c r="G2317" t="s">
        <v>61</v>
      </c>
      <c r="H2317" t="s">
        <v>61</v>
      </c>
      <c r="I2317" t="s">
        <v>97</v>
      </c>
      <c r="J2317" t="s">
        <v>61</v>
      </c>
      <c r="K2317" t="s">
        <v>197</v>
      </c>
      <c r="L2317" s="18">
        <v>44452</v>
      </c>
      <c r="M2317">
        <v>19</v>
      </c>
      <c r="N2317">
        <v>19</v>
      </c>
      <c r="O2317" t="s">
        <v>258</v>
      </c>
      <c r="P2317">
        <v>9</v>
      </c>
      <c r="Q2317">
        <v>8</v>
      </c>
      <c r="R2317">
        <v>1</v>
      </c>
      <c r="S2317">
        <v>0</v>
      </c>
      <c r="T2317">
        <v>1</v>
      </c>
      <c r="U2317">
        <v>0</v>
      </c>
      <c r="V2317">
        <v>1</v>
      </c>
      <c r="W2317">
        <v>1523.7527</v>
      </c>
      <c r="X2317">
        <v>1776.2813000000001</v>
      </c>
      <c r="Y2317">
        <v>1772.6931999999999</v>
      </c>
      <c r="Z2317">
        <v>1768.1210000000001</v>
      </c>
      <c r="AA2317">
        <v>1768.3430000000001</v>
      </c>
      <c r="AB2317">
        <v>1771.0092</v>
      </c>
      <c r="AC2317">
        <v>1793.739</v>
      </c>
      <c r="AD2317">
        <v>1755.3942999999999</v>
      </c>
      <c r="AE2317">
        <v>1752.2442000000001</v>
      </c>
      <c r="AF2317">
        <v>1741.1178</v>
      </c>
      <c r="AG2317">
        <v>1563.0926999999999</v>
      </c>
      <c r="AH2317">
        <v>1395.6755000000001</v>
      </c>
      <c r="AI2317">
        <v>1145.0060000000001</v>
      </c>
      <c r="AJ2317">
        <v>1166.3927000000001</v>
      </c>
      <c r="AK2317">
        <v>1305.3315</v>
      </c>
      <c r="AL2317">
        <v>1332.4280000000001</v>
      </c>
      <c r="AM2317">
        <v>1261.7628</v>
      </c>
      <c r="AN2317">
        <v>599.82833000000005</v>
      </c>
      <c r="AO2317">
        <v>559.27700000000004</v>
      </c>
      <c r="AP2317">
        <v>560.72283000000004</v>
      </c>
      <c r="AQ2317">
        <v>533.13567</v>
      </c>
      <c r="AR2317">
        <v>1524.2597000000001</v>
      </c>
      <c r="AS2317">
        <v>1723.893</v>
      </c>
      <c r="AT2317">
        <v>1687.5817</v>
      </c>
      <c r="AU2317">
        <v>58.555556000000003</v>
      </c>
      <c r="AV2317">
        <v>57.583333000000003</v>
      </c>
      <c r="AW2317">
        <v>56.972222000000002</v>
      </c>
      <c r="AX2317">
        <v>56.712963000000002</v>
      </c>
      <c r="AY2317">
        <v>56.388888999999999</v>
      </c>
      <c r="AZ2317">
        <v>56.064815000000003</v>
      </c>
      <c r="BA2317">
        <v>55.805556000000003</v>
      </c>
      <c r="BB2317">
        <v>55.777777999999998</v>
      </c>
      <c r="BC2317">
        <v>58.240741</v>
      </c>
      <c r="BD2317">
        <v>61.490741</v>
      </c>
      <c r="BE2317">
        <v>64.814814999999996</v>
      </c>
      <c r="BF2317">
        <v>67.703704000000002</v>
      </c>
      <c r="BG2317">
        <v>70.638889000000006</v>
      </c>
      <c r="BH2317">
        <v>72.648148000000006</v>
      </c>
      <c r="BI2317">
        <v>74.185185000000004</v>
      </c>
      <c r="BJ2317">
        <v>74.055555999999996</v>
      </c>
      <c r="BK2317">
        <v>72.777777999999998</v>
      </c>
      <c r="BL2317">
        <v>70.5</v>
      </c>
      <c r="BM2317">
        <v>68.398148000000006</v>
      </c>
      <c r="BN2317">
        <v>64.814814999999996</v>
      </c>
      <c r="BO2317">
        <v>62.148147999999999</v>
      </c>
      <c r="BP2317">
        <v>60.851852000000001</v>
      </c>
      <c r="BQ2317">
        <v>60.203704000000002</v>
      </c>
      <c r="BR2317">
        <v>59.509259</v>
      </c>
      <c r="BS2317">
        <v>44.058349999999997</v>
      </c>
      <c r="BT2317">
        <v>-32.845100000000002</v>
      </c>
      <c r="BU2317">
        <v>-36.263170000000002</v>
      </c>
      <c r="BV2317">
        <v>-33.331789999999998</v>
      </c>
      <c r="BW2317">
        <v>-33.802289999999999</v>
      </c>
      <c r="BX2317">
        <v>-48.619450000000001</v>
      </c>
      <c r="BY2317">
        <v>-31.964729999999999</v>
      </c>
      <c r="BZ2317">
        <v>18.810400000000001</v>
      </c>
      <c r="CA2317">
        <v>54.817410000000002</v>
      </c>
      <c r="CB2317">
        <v>29.084409999999998</v>
      </c>
      <c r="CC2317">
        <v>127.79130000000001</v>
      </c>
      <c r="CD2317">
        <v>115.8712</v>
      </c>
      <c r="CE2317">
        <v>121.5641</v>
      </c>
      <c r="CF2317">
        <v>7.3056409999999996</v>
      </c>
      <c r="CG2317">
        <v>-43.896099999999997</v>
      </c>
      <c r="CH2317">
        <v>-51.778030000000001</v>
      </c>
      <c r="CI2317">
        <v>-54.9589</v>
      </c>
      <c r="CJ2317">
        <v>613.02599999999995</v>
      </c>
      <c r="CK2317">
        <v>693.4</v>
      </c>
      <c r="CL2317">
        <v>691.63419999999996</v>
      </c>
      <c r="CM2317">
        <v>693.67150000000004</v>
      </c>
      <c r="CN2317">
        <v>135.6454</v>
      </c>
      <c r="CO2317">
        <v>-13.2721</v>
      </c>
      <c r="CP2317">
        <v>-83.534559999999999</v>
      </c>
      <c r="CQ2317">
        <v>836.6576</v>
      </c>
      <c r="CR2317">
        <v>165.21879999999999</v>
      </c>
      <c r="CS2317">
        <v>248.1294</v>
      </c>
      <c r="CT2317">
        <v>217.98070000000001</v>
      </c>
      <c r="CU2317">
        <v>180.4468</v>
      </c>
      <c r="CV2317">
        <v>236.9693</v>
      </c>
      <c r="CW2317">
        <v>238.4014</v>
      </c>
      <c r="CX2317">
        <v>124.0694</v>
      </c>
      <c r="CY2317">
        <v>159.27590000000001</v>
      </c>
      <c r="CZ2317">
        <v>1125.4970000000001</v>
      </c>
      <c r="DA2317">
        <v>2744.3389999999999</v>
      </c>
      <c r="DB2317">
        <v>2278.0740000000001</v>
      </c>
      <c r="DC2317">
        <v>2499.7530000000002</v>
      </c>
      <c r="DD2317">
        <v>3466.9589999999998</v>
      </c>
      <c r="DE2317">
        <v>4870.348</v>
      </c>
      <c r="DF2317">
        <v>3735.9459999999999</v>
      </c>
      <c r="DG2317">
        <v>3848.636</v>
      </c>
      <c r="DH2317">
        <v>3052.473</v>
      </c>
      <c r="DI2317">
        <v>2681.7379999999998</v>
      </c>
      <c r="DJ2317">
        <v>3171.6759999999999</v>
      </c>
      <c r="DK2317">
        <v>3864.1909999999998</v>
      </c>
      <c r="DL2317">
        <v>3102.05</v>
      </c>
      <c r="DM2317">
        <v>3091.114</v>
      </c>
      <c r="DN2317">
        <v>5083.1769999999997</v>
      </c>
      <c r="DO2317">
        <v>19</v>
      </c>
      <c r="DP2317">
        <v>20</v>
      </c>
    </row>
    <row r="2318" spans="1:120" hidden="1" x14ac:dyDescent="0.25">
      <c r="A2318" t="str">
        <f t="shared" si="36"/>
        <v>Aggregator-Blue Zone Resources, LLC_All CBP_44452</v>
      </c>
      <c r="B2318" t="s">
        <v>62</v>
      </c>
      <c r="C2318" t="s">
        <v>261</v>
      </c>
      <c r="D2318" t="s">
        <v>61</v>
      </c>
      <c r="E2318" t="s">
        <v>61</v>
      </c>
      <c r="F2318" t="s">
        <v>262</v>
      </c>
      <c r="G2318" t="s">
        <v>61</v>
      </c>
      <c r="H2318" t="s">
        <v>61</v>
      </c>
      <c r="I2318" t="s">
        <v>61</v>
      </c>
      <c r="J2318" t="s">
        <v>61</v>
      </c>
      <c r="K2318" t="s">
        <v>197</v>
      </c>
      <c r="L2318" s="18">
        <v>44452</v>
      </c>
      <c r="M2318">
        <v>19</v>
      </c>
      <c r="N2318">
        <v>19</v>
      </c>
      <c r="O2318" t="s">
        <v>258</v>
      </c>
      <c r="P2318">
        <v>6</v>
      </c>
      <c r="Q2318">
        <v>5</v>
      </c>
      <c r="R2318">
        <v>1</v>
      </c>
      <c r="S2318">
        <v>0</v>
      </c>
      <c r="T2318">
        <v>1</v>
      </c>
      <c r="U2318">
        <v>0</v>
      </c>
      <c r="V2318">
        <v>1</v>
      </c>
      <c r="W2318">
        <v>1582.9707000000001</v>
      </c>
      <c r="X2318">
        <v>1847.992</v>
      </c>
      <c r="Y2318">
        <v>1843.4227000000001</v>
      </c>
      <c r="Z2318">
        <v>1838.7973</v>
      </c>
      <c r="AA2318">
        <v>1838.9253000000001</v>
      </c>
      <c r="AB2318">
        <v>1842.0333000000001</v>
      </c>
      <c r="AC2318">
        <v>1827.376</v>
      </c>
      <c r="AD2318">
        <v>1785.1172999999999</v>
      </c>
      <c r="AE2318">
        <v>1783.42</v>
      </c>
      <c r="AF2318">
        <v>1745.548</v>
      </c>
      <c r="AG2318">
        <v>1509.1973</v>
      </c>
      <c r="AH2318">
        <v>1321.7853</v>
      </c>
      <c r="AI2318">
        <v>1049.7973</v>
      </c>
      <c r="AJ2318">
        <v>1048.2773</v>
      </c>
      <c r="AK2318">
        <v>1186.5427</v>
      </c>
      <c r="AL2318">
        <v>1220.992</v>
      </c>
      <c r="AM2318">
        <v>1154.8146999999999</v>
      </c>
      <c r="AN2318">
        <v>453.21332999999998</v>
      </c>
      <c r="AO2318">
        <v>455.58132999999998</v>
      </c>
      <c r="AP2318">
        <v>456.29467</v>
      </c>
      <c r="AQ2318">
        <v>443.08267000000001</v>
      </c>
      <c r="AR2318">
        <v>1583.3387</v>
      </c>
      <c r="AS2318">
        <v>1795.8053</v>
      </c>
      <c r="AT2318">
        <v>1759.4666999999999</v>
      </c>
      <c r="AU2318">
        <v>58.222222000000002</v>
      </c>
      <c r="AV2318">
        <v>58.111111000000001</v>
      </c>
      <c r="AW2318">
        <v>57.444443999999997</v>
      </c>
      <c r="AX2318">
        <v>57.333333000000003</v>
      </c>
      <c r="AY2318">
        <v>57.222222000000002</v>
      </c>
      <c r="AZ2318">
        <v>57</v>
      </c>
      <c r="BA2318">
        <v>56.888888999999999</v>
      </c>
      <c r="BB2318">
        <v>56.444443999999997</v>
      </c>
      <c r="BC2318">
        <v>57.666666999999997</v>
      </c>
      <c r="BD2318">
        <v>59.944443999999997</v>
      </c>
      <c r="BE2318">
        <v>62.611111000000001</v>
      </c>
      <c r="BF2318">
        <v>65.111110999999994</v>
      </c>
      <c r="BG2318">
        <v>67.333332999999996</v>
      </c>
      <c r="BH2318">
        <v>68.555555999999996</v>
      </c>
      <c r="BI2318">
        <v>69.388889000000006</v>
      </c>
      <c r="BJ2318">
        <v>69.388889000000006</v>
      </c>
      <c r="BK2318">
        <v>68.555555999999996</v>
      </c>
      <c r="BL2318">
        <v>66.833332999999996</v>
      </c>
      <c r="BM2318">
        <v>65.166667000000004</v>
      </c>
      <c r="BN2318">
        <v>62.055556000000003</v>
      </c>
      <c r="BO2318">
        <v>59.888888999999999</v>
      </c>
      <c r="BP2318">
        <v>59.222222000000002</v>
      </c>
      <c r="BQ2318">
        <v>58.888888999999999</v>
      </c>
      <c r="BR2318">
        <v>58.5</v>
      </c>
      <c r="BS2318">
        <v>53.73847</v>
      </c>
      <c r="BT2318">
        <v>-35.996130000000001</v>
      </c>
      <c r="BU2318">
        <v>-40.493749999999999</v>
      </c>
      <c r="BV2318">
        <v>-37.59863</v>
      </c>
      <c r="BW2318">
        <v>-38.0169</v>
      </c>
      <c r="BX2318">
        <v>-56.255400000000002</v>
      </c>
      <c r="BY2318">
        <v>-41.319090000000003</v>
      </c>
      <c r="BZ2318">
        <v>18.896460000000001</v>
      </c>
      <c r="CA2318">
        <v>63.544469999999997</v>
      </c>
      <c r="CB2318">
        <v>41.31409</v>
      </c>
      <c r="CC2318">
        <v>148.84630000000001</v>
      </c>
      <c r="CD2318">
        <v>124.76349999999999</v>
      </c>
      <c r="CE2318">
        <v>139.28370000000001</v>
      </c>
      <c r="CF2318">
        <v>9.8489869999999993</v>
      </c>
      <c r="CG2318">
        <v>-40.73883</v>
      </c>
      <c r="CH2318">
        <v>-51.219119999999997</v>
      </c>
      <c r="CI2318">
        <v>-61.356949999999998</v>
      </c>
      <c r="CJ2318">
        <v>633.24720000000002</v>
      </c>
      <c r="CK2318">
        <v>696.68920000000003</v>
      </c>
      <c r="CL2318">
        <v>697.45069999999998</v>
      </c>
      <c r="CM2318">
        <v>706.54110000000003</v>
      </c>
      <c r="CN2318">
        <v>136.19489999999999</v>
      </c>
      <c r="CO2318">
        <v>-17.357009999999999</v>
      </c>
      <c r="CP2318">
        <v>-95.597380000000001</v>
      </c>
      <c r="CQ2318">
        <v>898.50509999999997</v>
      </c>
      <c r="CR2318">
        <v>194.81270000000001</v>
      </c>
      <c r="CS2318">
        <v>306.18009999999998</v>
      </c>
      <c r="CT2318">
        <v>264.78120000000001</v>
      </c>
      <c r="CU2318">
        <v>217.7312</v>
      </c>
      <c r="CV2318">
        <v>287.92720000000003</v>
      </c>
      <c r="CW2318">
        <v>287.84820000000002</v>
      </c>
      <c r="CX2318">
        <v>141.0675</v>
      </c>
      <c r="CY2318">
        <v>181.8552</v>
      </c>
      <c r="CZ2318">
        <v>1322.587</v>
      </c>
      <c r="DA2318">
        <v>3326.4670000000001</v>
      </c>
      <c r="DB2318">
        <v>2696.0459999999998</v>
      </c>
      <c r="DC2318">
        <v>2706.1909999999998</v>
      </c>
      <c r="DD2318">
        <v>3501.2730000000001</v>
      </c>
      <c r="DE2318">
        <v>4897.8609999999999</v>
      </c>
      <c r="DF2318">
        <v>3766.6819999999998</v>
      </c>
      <c r="DG2318">
        <v>3882.395</v>
      </c>
      <c r="DH2318">
        <v>3164.2570000000001</v>
      </c>
      <c r="DI2318">
        <v>2716.1</v>
      </c>
      <c r="DJ2318">
        <v>3412.6529999999998</v>
      </c>
      <c r="DK2318">
        <v>4389.7209999999995</v>
      </c>
      <c r="DL2318">
        <v>3219.32</v>
      </c>
      <c r="DM2318">
        <v>3289.1869999999999</v>
      </c>
      <c r="DN2318">
        <v>6005.9409999999998</v>
      </c>
      <c r="DO2318">
        <v>19</v>
      </c>
      <c r="DP2318">
        <v>20</v>
      </c>
    </row>
    <row r="2319" spans="1:120" hidden="1" x14ac:dyDescent="0.25">
      <c r="A2319" t="str">
        <f t="shared" si="36"/>
        <v>Industry_Type-4. Retail stores_Prescribed DA 1-4 (1PM-9PM)_44452_19-20</v>
      </c>
      <c r="B2319" t="s">
        <v>62</v>
      </c>
      <c r="C2319" t="s">
        <v>204</v>
      </c>
      <c r="D2319" t="s">
        <v>61</v>
      </c>
      <c r="E2319" t="s">
        <v>61</v>
      </c>
      <c r="F2319" t="s">
        <v>61</v>
      </c>
      <c r="G2319" t="s">
        <v>33</v>
      </c>
      <c r="H2319" t="s">
        <v>61</v>
      </c>
      <c r="I2319" t="s">
        <v>61</v>
      </c>
      <c r="J2319" t="s">
        <v>61</v>
      </c>
      <c r="K2319" t="s">
        <v>214</v>
      </c>
      <c r="L2319" s="18">
        <v>44452</v>
      </c>
      <c r="M2319">
        <v>19</v>
      </c>
      <c r="N2319">
        <v>20</v>
      </c>
      <c r="O2319" t="s">
        <v>258</v>
      </c>
      <c r="P2319">
        <v>1</v>
      </c>
      <c r="Q2319">
        <v>1</v>
      </c>
      <c r="R2319">
        <v>0</v>
      </c>
      <c r="S2319">
        <v>0</v>
      </c>
      <c r="T2319">
        <v>1</v>
      </c>
      <c r="U2319">
        <v>0</v>
      </c>
      <c r="V2319">
        <v>1</v>
      </c>
      <c r="W2319">
        <v>0.78800000000000003</v>
      </c>
      <c r="X2319">
        <v>0.78400000000000003</v>
      </c>
      <c r="Y2319">
        <v>0.77700000000000002</v>
      </c>
      <c r="Z2319">
        <v>0.77800000000000002</v>
      </c>
      <c r="AA2319">
        <v>0.77400000000000002</v>
      </c>
      <c r="AB2319">
        <v>0.78500000000000003</v>
      </c>
      <c r="AC2319">
        <v>0.78200000000000003</v>
      </c>
      <c r="AD2319">
        <v>0.77800000000000002</v>
      </c>
      <c r="AE2319">
        <v>0.77500000000000002</v>
      </c>
      <c r="AF2319">
        <v>0.78100000000000003</v>
      </c>
      <c r="AG2319">
        <v>0.78800000000000003</v>
      </c>
      <c r="AH2319">
        <v>0.77900000000000003</v>
      </c>
      <c r="AI2319">
        <v>0.78800000000000003</v>
      </c>
      <c r="AJ2319">
        <v>0.78800000000000003</v>
      </c>
      <c r="AK2319">
        <v>0.78700000000000003</v>
      </c>
      <c r="AL2319">
        <v>0.78400000000000003</v>
      </c>
      <c r="AM2319">
        <v>0.79100000000000004</v>
      </c>
      <c r="AN2319">
        <v>0.79</v>
      </c>
      <c r="AO2319">
        <v>0.78600000000000003</v>
      </c>
      <c r="AP2319">
        <v>0.79100000000000004</v>
      </c>
      <c r="AQ2319">
        <v>0.80200000000000005</v>
      </c>
      <c r="AR2319">
        <v>0.79400000000000004</v>
      </c>
      <c r="AS2319">
        <v>0.79400000000000004</v>
      </c>
      <c r="AT2319">
        <v>0.79</v>
      </c>
      <c r="AU2319">
        <v>59</v>
      </c>
      <c r="AV2319">
        <v>57</v>
      </c>
      <c r="AW2319">
        <v>57</v>
      </c>
      <c r="AX2319">
        <v>57</v>
      </c>
      <c r="AY2319">
        <v>57</v>
      </c>
      <c r="AZ2319">
        <v>56.5</v>
      </c>
      <c r="BA2319">
        <v>56.5</v>
      </c>
      <c r="BB2319">
        <v>56.5</v>
      </c>
      <c r="BC2319">
        <v>58</v>
      </c>
      <c r="BD2319">
        <v>62</v>
      </c>
      <c r="BE2319">
        <v>66</v>
      </c>
      <c r="BF2319">
        <v>68</v>
      </c>
      <c r="BG2319">
        <v>70</v>
      </c>
      <c r="BH2319">
        <v>71.5</v>
      </c>
      <c r="BI2319">
        <v>73</v>
      </c>
      <c r="BJ2319">
        <v>72.5</v>
      </c>
      <c r="BK2319">
        <v>71</v>
      </c>
      <c r="BL2319">
        <v>68</v>
      </c>
      <c r="BM2319">
        <v>65.5</v>
      </c>
      <c r="BN2319">
        <v>62</v>
      </c>
      <c r="BO2319">
        <v>60</v>
      </c>
      <c r="BP2319">
        <v>60</v>
      </c>
      <c r="BQ2319">
        <v>60</v>
      </c>
      <c r="BR2319">
        <v>60</v>
      </c>
      <c r="BS2319">
        <v>4.3209999999999999E-4</v>
      </c>
      <c r="BT2319">
        <v>4.2307000000000004E-3</v>
      </c>
      <c r="BU2319">
        <v>4.1425999999999998E-3</v>
      </c>
      <c r="BV2319">
        <v>3.7391E-3</v>
      </c>
      <c r="BW2319">
        <v>4.1248999999999999E-3</v>
      </c>
      <c r="BX2319">
        <v>1.8514E-3</v>
      </c>
      <c r="BY2319">
        <v>-4.9487999999999997E-3</v>
      </c>
      <c r="BZ2319">
        <v>-3.4450000000000001E-3</v>
      </c>
      <c r="CA2319">
        <v>3.3674E-3</v>
      </c>
      <c r="CB2319">
        <v>1.3750000000000001E-4</v>
      </c>
      <c r="CC2319">
        <v>5.7441000000000002E-3</v>
      </c>
      <c r="CD2319">
        <v>-5.1789999999999996E-3</v>
      </c>
      <c r="CE2319">
        <v>1.2861999999999999E-3</v>
      </c>
      <c r="CF2319">
        <v>-2.6132800000000001E-2</v>
      </c>
      <c r="CG2319">
        <v>2.4483E-3</v>
      </c>
      <c r="CH2319">
        <v>-5.0650000000000001E-3</v>
      </c>
      <c r="CI2319">
        <v>-9.3869000000000001E-3</v>
      </c>
      <c r="CJ2319">
        <v>-1.6659000000000001E-3</v>
      </c>
      <c r="CK2319">
        <v>-1.03753E-2</v>
      </c>
      <c r="CL2319">
        <v>1.1632999999999999E-3</v>
      </c>
      <c r="CM2319">
        <v>-2.5841000000000002E-3</v>
      </c>
      <c r="CN2319">
        <v>3.1261000000000001E-3</v>
      </c>
      <c r="CO2319">
        <v>-6.3058000000000003E-3</v>
      </c>
      <c r="CP2319">
        <v>-6.7508999999999998E-3</v>
      </c>
      <c r="CQ2319">
        <v>5.5300000000000002E-5</v>
      </c>
      <c r="CR2319">
        <v>4.18E-5</v>
      </c>
      <c r="CS2319">
        <v>3.9100000000000002E-5</v>
      </c>
      <c r="CT2319">
        <v>4.1699999999999997E-5</v>
      </c>
      <c r="CU2319">
        <v>4.7500000000000003E-5</v>
      </c>
      <c r="CV2319">
        <v>4.32E-5</v>
      </c>
      <c r="CW2319">
        <v>1.2420000000000001E-4</v>
      </c>
      <c r="CX2319">
        <v>1.167E-4</v>
      </c>
      <c r="CY2319">
        <v>2.0340000000000001E-4</v>
      </c>
      <c r="CZ2319">
        <v>2.5460000000000001E-4</v>
      </c>
      <c r="DA2319">
        <v>9.2130000000000001E-4</v>
      </c>
      <c r="DB2319">
        <v>6.7900000000000002E-4</v>
      </c>
      <c r="DC2319">
        <v>7.626E-4</v>
      </c>
      <c r="DD2319">
        <v>4.7580000000000002E-4</v>
      </c>
      <c r="DE2319">
        <v>4.191E-4</v>
      </c>
      <c r="DF2319">
        <v>1.063E-4</v>
      </c>
      <c r="DG2319">
        <v>9.5199999999999997E-5</v>
      </c>
      <c r="DH2319">
        <v>1.2439999999999999E-4</v>
      </c>
      <c r="DI2319">
        <v>7.6000000000000004E-5</v>
      </c>
      <c r="DJ2319">
        <v>8.3200000000000003E-5</v>
      </c>
      <c r="DK2319">
        <v>1.4919999999999999E-4</v>
      </c>
      <c r="DL2319">
        <v>2.0330000000000001E-4</v>
      </c>
      <c r="DM2319">
        <v>6.02E-5</v>
      </c>
      <c r="DN2319">
        <v>6.8300000000000007E-5</v>
      </c>
      <c r="DO2319">
        <v>19</v>
      </c>
      <c r="DP2319">
        <v>20</v>
      </c>
    </row>
    <row r="2320" spans="1:120" hidden="1" x14ac:dyDescent="0.25">
      <c r="A2320" t="str">
        <f t="shared" si="36"/>
        <v>OtherDR-No_Prescribed DA 1-4 (1PM-9PM)_44452_19-20</v>
      </c>
      <c r="B2320" t="s">
        <v>62</v>
      </c>
      <c r="C2320" t="s">
        <v>323</v>
      </c>
      <c r="D2320" t="s">
        <v>61</v>
      </c>
      <c r="E2320" t="s">
        <v>61</v>
      </c>
      <c r="F2320" t="s">
        <v>61</v>
      </c>
      <c r="G2320" t="s">
        <v>61</v>
      </c>
      <c r="H2320" t="s">
        <v>61</v>
      </c>
      <c r="I2320" t="s">
        <v>97</v>
      </c>
      <c r="J2320" t="s">
        <v>61</v>
      </c>
      <c r="K2320" t="s">
        <v>214</v>
      </c>
      <c r="L2320" s="18">
        <v>44452</v>
      </c>
      <c r="M2320">
        <v>19</v>
      </c>
      <c r="N2320">
        <v>20</v>
      </c>
      <c r="O2320" t="s">
        <v>258</v>
      </c>
      <c r="P2320">
        <v>7</v>
      </c>
      <c r="Q2320">
        <v>6</v>
      </c>
      <c r="R2320">
        <v>0</v>
      </c>
      <c r="S2320">
        <v>1</v>
      </c>
      <c r="T2320">
        <v>1</v>
      </c>
      <c r="U2320">
        <v>0</v>
      </c>
      <c r="V2320">
        <v>1</v>
      </c>
      <c r="W2320">
        <v>693.03267000000005</v>
      </c>
      <c r="X2320">
        <v>779.36132999999995</v>
      </c>
      <c r="Y2320">
        <v>773.61316999999997</v>
      </c>
      <c r="Z2320">
        <v>772.12099999999998</v>
      </c>
      <c r="AA2320">
        <v>771.46299999999997</v>
      </c>
      <c r="AB2320">
        <v>774.92917</v>
      </c>
      <c r="AC2320">
        <v>798.81899999999996</v>
      </c>
      <c r="AD2320">
        <v>758.35433</v>
      </c>
      <c r="AE2320">
        <v>764.04417000000001</v>
      </c>
      <c r="AF2320">
        <v>784.39783</v>
      </c>
      <c r="AG2320">
        <v>649.77266999999995</v>
      </c>
      <c r="AH2320">
        <v>548.63549999999998</v>
      </c>
      <c r="AI2320">
        <v>477.80599999999998</v>
      </c>
      <c r="AJ2320">
        <v>355.91266999999999</v>
      </c>
      <c r="AK2320">
        <v>349.33150000000001</v>
      </c>
      <c r="AL2320">
        <v>366.82799999999997</v>
      </c>
      <c r="AM2320">
        <v>387.04282999999998</v>
      </c>
      <c r="AN2320">
        <v>265.42833000000002</v>
      </c>
      <c r="AO2320">
        <v>223.517</v>
      </c>
      <c r="AP2320">
        <v>237.80283</v>
      </c>
      <c r="AQ2320">
        <v>219.33566999999999</v>
      </c>
      <c r="AR2320">
        <v>702.13967000000002</v>
      </c>
      <c r="AS2320">
        <v>781.89300000000003</v>
      </c>
      <c r="AT2320">
        <v>780.58167000000003</v>
      </c>
      <c r="AU2320">
        <v>59</v>
      </c>
      <c r="AV2320">
        <v>57.75</v>
      </c>
      <c r="AW2320">
        <v>57.25</v>
      </c>
      <c r="AX2320">
        <v>56.916666999999997</v>
      </c>
      <c r="AY2320">
        <v>56.5</v>
      </c>
      <c r="AZ2320">
        <v>56.083333000000003</v>
      </c>
      <c r="BA2320">
        <v>55.75</v>
      </c>
      <c r="BB2320">
        <v>56</v>
      </c>
      <c r="BC2320">
        <v>59.166666999999997</v>
      </c>
      <c r="BD2320">
        <v>62.916666999999997</v>
      </c>
      <c r="BE2320">
        <v>66.333332999999996</v>
      </c>
      <c r="BF2320">
        <v>69.333332999999996</v>
      </c>
      <c r="BG2320">
        <v>72.25</v>
      </c>
      <c r="BH2320">
        <v>74.833332999999996</v>
      </c>
      <c r="BI2320">
        <v>76.666667000000004</v>
      </c>
      <c r="BJ2320">
        <v>76.5</v>
      </c>
      <c r="BK2320">
        <v>75</v>
      </c>
      <c r="BL2320">
        <v>72.5</v>
      </c>
      <c r="BM2320">
        <v>70.083332999999996</v>
      </c>
      <c r="BN2320">
        <v>66.333332999999996</v>
      </c>
      <c r="BO2320">
        <v>63.333333000000003</v>
      </c>
      <c r="BP2320">
        <v>61.666666999999997</v>
      </c>
      <c r="BQ2320">
        <v>60.833333000000003</v>
      </c>
      <c r="BR2320">
        <v>60.083333000000003</v>
      </c>
      <c r="BS2320">
        <v>64.817949999999996</v>
      </c>
      <c r="BT2320">
        <v>-24.183160000000001</v>
      </c>
      <c r="BU2320">
        <v>-32.384369999999997</v>
      </c>
      <c r="BV2320">
        <v>-32.055250000000001</v>
      </c>
      <c r="BW2320">
        <v>-32.485289999999999</v>
      </c>
      <c r="BX2320">
        <v>-47.997320000000002</v>
      </c>
      <c r="BY2320">
        <v>-34.466140000000003</v>
      </c>
      <c r="BZ2320">
        <v>23.66657</v>
      </c>
      <c r="CA2320">
        <v>55.78463</v>
      </c>
      <c r="CB2320">
        <v>23.823239999999998</v>
      </c>
      <c r="CC2320">
        <v>109.6617</v>
      </c>
      <c r="CD2320">
        <v>90.171329999999998</v>
      </c>
      <c r="CE2320">
        <v>136.5453</v>
      </c>
      <c r="CF2320">
        <v>8.8420179999999995</v>
      </c>
      <c r="CG2320">
        <v>7.2865339999999996</v>
      </c>
      <c r="CH2320">
        <v>-14.568070000000001</v>
      </c>
      <c r="CI2320">
        <v>-44.707210000000003</v>
      </c>
      <c r="CJ2320">
        <v>52.96284</v>
      </c>
      <c r="CK2320">
        <v>80.860399999999998</v>
      </c>
      <c r="CL2320">
        <v>85.956140000000005</v>
      </c>
      <c r="CM2320">
        <v>78.275949999999995</v>
      </c>
      <c r="CN2320">
        <v>-14.95607</v>
      </c>
      <c r="CO2320">
        <v>-31.544589999999999</v>
      </c>
      <c r="CP2320">
        <v>-84.626270000000005</v>
      </c>
      <c r="CQ2320">
        <v>202.39779999999999</v>
      </c>
      <c r="CR2320">
        <v>96.917689999999993</v>
      </c>
      <c r="CS2320">
        <v>189.86750000000001</v>
      </c>
      <c r="CT2320">
        <v>153.10980000000001</v>
      </c>
      <c r="CU2320">
        <v>122.0381</v>
      </c>
      <c r="CV2320">
        <v>179.8562</v>
      </c>
      <c r="CW2320">
        <v>207.12020000000001</v>
      </c>
      <c r="CX2320">
        <v>73.722210000000004</v>
      </c>
      <c r="CY2320">
        <v>96.890990000000002</v>
      </c>
      <c r="CZ2320">
        <v>695.44190000000003</v>
      </c>
      <c r="DA2320">
        <v>1930.2670000000001</v>
      </c>
      <c r="DB2320">
        <v>1376.671</v>
      </c>
      <c r="DC2320">
        <v>689.54660000000001</v>
      </c>
      <c r="DD2320">
        <v>125.7899</v>
      </c>
      <c r="DE2320">
        <v>108.49590000000001</v>
      </c>
      <c r="DF2320">
        <v>117.0712</v>
      </c>
      <c r="DG2320">
        <v>119.4113</v>
      </c>
      <c r="DH2320">
        <v>421.86869999999999</v>
      </c>
      <c r="DI2320">
        <v>163.34780000000001</v>
      </c>
      <c r="DJ2320">
        <v>855.55229999999995</v>
      </c>
      <c r="DK2320">
        <v>1783.778</v>
      </c>
      <c r="DL2320">
        <v>449.59120000000001</v>
      </c>
      <c r="DM2320">
        <v>648.74519999999995</v>
      </c>
      <c r="DN2320">
        <v>3015.3960000000002</v>
      </c>
      <c r="DO2320">
        <v>19</v>
      </c>
      <c r="DP2320">
        <v>20</v>
      </c>
    </row>
    <row r="2321" spans="1:120" hidden="1" x14ac:dyDescent="0.25">
      <c r="A2321" t="str">
        <f t="shared" si="36"/>
        <v>Aggregator-Enersponse_Prescribed DA 1-4 (1PM-9PM)_44452_19-20</v>
      </c>
      <c r="B2321" t="s">
        <v>62</v>
      </c>
      <c r="C2321" t="s">
        <v>219</v>
      </c>
      <c r="D2321" t="s">
        <v>61</v>
      </c>
      <c r="E2321" t="s">
        <v>61</v>
      </c>
      <c r="F2321" t="s">
        <v>107</v>
      </c>
      <c r="G2321" t="s">
        <v>61</v>
      </c>
      <c r="H2321" t="s">
        <v>61</v>
      </c>
      <c r="I2321" t="s">
        <v>61</v>
      </c>
      <c r="J2321" t="s">
        <v>61</v>
      </c>
      <c r="K2321" t="s">
        <v>214</v>
      </c>
      <c r="L2321" s="18">
        <v>44452</v>
      </c>
      <c r="M2321">
        <v>19</v>
      </c>
      <c r="N2321">
        <v>20</v>
      </c>
      <c r="O2321" t="s">
        <v>258</v>
      </c>
      <c r="P2321">
        <v>3</v>
      </c>
      <c r="Q2321">
        <v>3</v>
      </c>
      <c r="R2321">
        <v>0</v>
      </c>
      <c r="S2321">
        <v>0</v>
      </c>
      <c r="T2321">
        <v>1</v>
      </c>
      <c r="U2321">
        <v>1</v>
      </c>
      <c r="V2321">
        <v>1</v>
      </c>
      <c r="W2321">
        <v>29.84</v>
      </c>
      <c r="X2321">
        <v>29.72</v>
      </c>
      <c r="Y2321">
        <v>29.84</v>
      </c>
      <c r="Z2321">
        <v>29.72</v>
      </c>
      <c r="AA2321">
        <v>29.72</v>
      </c>
      <c r="AB2321">
        <v>29.76</v>
      </c>
      <c r="AC2321">
        <v>60.36</v>
      </c>
      <c r="AD2321">
        <v>58.96</v>
      </c>
      <c r="AE2321">
        <v>58.48</v>
      </c>
      <c r="AF2321">
        <v>80.72</v>
      </c>
      <c r="AG2321">
        <v>110.04</v>
      </c>
      <c r="AH2321">
        <v>114.2</v>
      </c>
      <c r="AI2321">
        <v>122.6</v>
      </c>
      <c r="AJ2321">
        <v>126.72</v>
      </c>
      <c r="AK2321">
        <v>126.52</v>
      </c>
      <c r="AL2321">
        <v>122.88</v>
      </c>
      <c r="AM2321">
        <v>121.68</v>
      </c>
      <c r="AN2321">
        <v>138.4</v>
      </c>
      <c r="AO2321">
        <v>101.72</v>
      </c>
      <c r="AP2321">
        <v>103.8</v>
      </c>
      <c r="AQ2321">
        <v>91.04</v>
      </c>
      <c r="AR2321">
        <v>30.92</v>
      </c>
      <c r="AS2321">
        <v>29.84</v>
      </c>
      <c r="AT2321">
        <v>29.72</v>
      </c>
      <c r="AU2321">
        <v>59.166666999999997</v>
      </c>
      <c r="AV2321">
        <v>56.833333000000003</v>
      </c>
      <c r="AW2321">
        <v>56.333333000000003</v>
      </c>
      <c r="AX2321">
        <v>55.833333000000003</v>
      </c>
      <c r="AY2321">
        <v>55.166666999999997</v>
      </c>
      <c r="AZ2321">
        <v>54.666666999999997</v>
      </c>
      <c r="BA2321">
        <v>54.166666999999997</v>
      </c>
      <c r="BB2321">
        <v>54.833333000000003</v>
      </c>
      <c r="BC2321">
        <v>59.333333000000003</v>
      </c>
      <c r="BD2321">
        <v>64.166667000000004</v>
      </c>
      <c r="BE2321">
        <v>68.5</v>
      </c>
      <c r="BF2321">
        <v>72</v>
      </c>
      <c r="BG2321">
        <v>76</v>
      </c>
      <c r="BH2321">
        <v>79.333332999999996</v>
      </c>
      <c r="BI2321">
        <v>82</v>
      </c>
      <c r="BJ2321">
        <v>81.666667000000004</v>
      </c>
      <c r="BK2321">
        <v>79.666667000000004</v>
      </c>
      <c r="BL2321">
        <v>76.5</v>
      </c>
      <c r="BM2321">
        <v>73.666667000000004</v>
      </c>
      <c r="BN2321">
        <v>69.333332999999996</v>
      </c>
      <c r="BO2321">
        <v>65.833332999999996</v>
      </c>
      <c r="BP2321">
        <v>63.5</v>
      </c>
      <c r="BQ2321">
        <v>62.333333000000003</v>
      </c>
      <c r="BR2321">
        <v>61.166666999999997</v>
      </c>
      <c r="BS2321">
        <v>-0.31531740000000003</v>
      </c>
      <c r="BT2321">
        <v>-0.22777839999999999</v>
      </c>
      <c r="BU2321">
        <v>-0.29681679999999999</v>
      </c>
      <c r="BV2321">
        <v>-0.2343626</v>
      </c>
      <c r="BW2321">
        <v>-0.31961349999999999</v>
      </c>
      <c r="BX2321">
        <v>0.58438780000000001</v>
      </c>
      <c r="BY2321">
        <v>3.3229730000000002</v>
      </c>
      <c r="BZ2321">
        <v>2.4711599999999998</v>
      </c>
      <c r="CA2321">
        <v>-0.56837269999999995</v>
      </c>
      <c r="CB2321">
        <v>-6.6197699999999999</v>
      </c>
      <c r="CC2321">
        <v>-4.0417860000000001</v>
      </c>
      <c r="CD2321">
        <v>2.9919570000000002</v>
      </c>
      <c r="CE2321">
        <v>1.340149</v>
      </c>
      <c r="CF2321">
        <v>-0.96014980000000005</v>
      </c>
      <c r="CG2321">
        <v>-1.5872539999999999</v>
      </c>
      <c r="CH2321">
        <v>-1.9800469999999999</v>
      </c>
      <c r="CI2321">
        <v>8.4743000000000006E-3</v>
      </c>
      <c r="CJ2321">
        <v>-9.49132</v>
      </c>
      <c r="CK2321">
        <v>6.1966900000000003</v>
      </c>
      <c r="CL2321">
        <v>4.847162</v>
      </c>
      <c r="CM2321">
        <v>-1.2654879999999999</v>
      </c>
      <c r="CN2321">
        <v>-2.0145970000000002</v>
      </c>
      <c r="CO2321">
        <v>-0.31609730000000003</v>
      </c>
      <c r="CP2321">
        <v>-1.9993799999999999E-2</v>
      </c>
      <c r="CQ2321">
        <v>6.2457199999999997E-2</v>
      </c>
      <c r="CR2321">
        <v>4.20595E-2</v>
      </c>
      <c r="CS2321">
        <v>4.0472399999999999E-2</v>
      </c>
      <c r="CT2321">
        <v>3.9293099999999997E-2</v>
      </c>
      <c r="CU2321">
        <v>4.1766200000000003E-2</v>
      </c>
      <c r="CV2321">
        <v>2.3063229999999999</v>
      </c>
      <c r="CW2321">
        <v>7.8509650000000004</v>
      </c>
      <c r="CX2321">
        <v>3.1331229999999999</v>
      </c>
      <c r="CY2321">
        <v>3.983203</v>
      </c>
      <c r="CZ2321">
        <v>8.8872579999999992</v>
      </c>
      <c r="DA2321">
        <v>4.9330930000000004</v>
      </c>
      <c r="DB2321">
        <v>1.944925</v>
      </c>
      <c r="DC2321">
        <v>2.6145839999999998</v>
      </c>
      <c r="DD2321">
        <v>2.3589020000000001</v>
      </c>
      <c r="DE2321">
        <v>3.206248</v>
      </c>
      <c r="DF2321">
        <v>2.870193</v>
      </c>
      <c r="DG2321">
        <v>1.572589</v>
      </c>
      <c r="DH2321">
        <v>9.7647089999999999</v>
      </c>
      <c r="DI2321">
        <v>8.7988990000000005</v>
      </c>
      <c r="DJ2321">
        <v>11.77108</v>
      </c>
      <c r="DK2321">
        <v>11.544739999999999</v>
      </c>
      <c r="DL2321">
        <v>11.452249999999999</v>
      </c>
      <c r="DM2321">
        <v>0.29407369999999999</v>
      </c>
      <c r="DN2321">
        <v>0.17795169999999999</v>
      </c>
      <c r="DO2321">
        <v>19</v>
      </c>
      <c r="DP2321">
        <v>20</v>
      </c>
    </row>
    <row r="2322" spans="1:120" hidden="1" x14ac:dyDescent="0.25">
      <c r="A2322" t="str">
        <f t="shared" si="36"/>
        <v>sublap_id-SLAP_PGZP_Prescribed DA 1-4 (1PM-9PM)_44452_19-20</v>
      </c>
      <c r="B2322" t="s">
        <v>62</v>
      </c>
      <c r="C2322" t="s">
        <v>283</v>
      </c>
      <c r="D2322" t="s">
        <v>61</v>
      </c>
      <c r="E2322" t="s">
        <v>284</v>
      </c>
      <c r="F2322" t="s">
        <v>61</v>
      </c>
      <c r="G2322" t="s">
        <v>61</v>
      </c>
      <c r="H2322" t="s">
        <v>61</v>
      </c>
      <c r="I2322" t="s">
        <v>61</v>
      </c>
      <c r="J2322" t="s">
        <v>61</v>
      </c>
      <c r="K2322" t="s">
        <v>214</v>
      </c>
      <c r="L2322" s="18">
        <v>44452</v>
      </c>
      <c r="M2322">
        <v>19</v>
      </c>
      <c r="N2322">
        <v>20</v>
      </c>
      <c r="O2322" t="s">
        <v>258</v>
      </c>
      <c r="P2322">
        <v>4</v>
      </c>
      <c r="Q2322">
        <v>4</v>
      </c>
      <c r="R2322">
        <v>0</v>
      </c>
      <c r="S2322">
        <v>0</v>
      </c>
      <c r="T2322">
        <v>1</v>
      </c>
      <c r="U2322">
        <v>0</v>
      </c>
      <c r="V2322">
        <v>1</v>
      </c>
      <c r="W2322">
        <v>30.628</v>
      </c>
      <c r="X2322">
        <v>30.504000000000001</v>
      </c>
      <c r="Y2322">
        <v>30.617000000000001</v>
      </c>
      <c r="Z2322">
        <v>30.498000000000001</v>
      </c>
      <c r="AA2322">
        <v>30.494</v>
      </c>
      <c r="AB2322">
        <v>30.545000000000002</v>
      </c>
      <c r="AC2322">
        <v>61.142000000000003</v>
      </c>
      <c r="AD2322">
        <v>59.738</v>
      </c>
      <c r="AE2322">
        <v>59.255000000000003</v>
      </c>
      <c r="AF2322">
        <v>81.501000000000005</v>
      </c>
      <c r="AG2322">
        <v>110.828</v>
      </c>
      <c r="AH2322">
        <v>114.979</v>
      </c>
      <c r="AI2322">
        <v>123.38800000000001</v>
      </c>
      <c r="AJ2322">
        <v>127.508</v>
      </c>
      <c r="AK2322">
        <v>127.307</v>
      </c>
      <c r="AL2322">
        <v>123.664</v>
      </c>
      <c r="AM2322">
        <v>122.471</v>
      </c>
      <c r="AN2322">
        <v>139.19</v>
      </c>
      <c r="AO2322">
        <v>102.506</v>
      </c>
      <c r="AP2322">
        <v>104.59099999999999</v>
      </c>
      <c r="AQ2322">
        <v>91.841999999999999</v>
      </c>
      <c r="AR2322">
        <v>31.713999999999999</v>
      </c>
      <c r="AS2322">
        <v>30.634</v>
      </c>
      <c r="AT2322">
        <v>30.51</v>
      </c>
      <c r="AU2322">
        <v>59.125</v>
      </c>
      <c r="AV2322">
        <v>56.875</v>
      </c>
      <c r="AW2322">
        <v>56.5</v>
      </c>
      <c r="AX2322">
        <v>56.125</v>
      </c>
      <c r="AY2322">
        <v>55.625</v>
      </c>
      <c r="AZ2322">
        <v>55.125</v>
      </c>
      <c r="BA2322">
        <v>54.75</v>
      </c>
      <c r="BB2322">
        <v>55.25</v>
      </c>
      <c r="BC2322">
        <v>59</v>
      </c>
      <c r="BD2322">
        <v>63.625</v>
      </c>
      <c r="BE2322">
        <v>67.875</v>
      </c>
      <c r="BF2322">
        <v>71</v>
      </c>
      <c r="BG2322">
        <v>74.5</v>
      </c>
      <c r="BH2322">
        <v>77.375</v>
      </c>
      <c r="BI2322">
        <v>79.75</v>
      </c>
      <c r="BJ2322">
        <v>79.375</v>
      </c>
      <c r="BK2322">
        <v>77.5</v>
      </c>
      <c r="BL2322">
        <v>74.375</v>
      </c>
      <c r="BM2322">
        <v>71.625</v>
      </c>
      <c r="BN2322">
        <v>67.5</v>
      </c>
      <c r="BO2322">
        <v>64.375</v>
      </c>
      <c r="BP2322">
        <v>62.625</v>
      </c>
      <c r="BQ2322">
        <v>61.75</v>
      </c>
      <c r="BR2322">
        <v>60.875</v>
      </c>
      <c r="BS2322">
        <v>-0.31488529999999998</v>
      </c>
      <c r="BT2322">
        <v>-0.22354779999999999</v>
      </c>
      <c r="BU2322">
        <v>-0.2926742</v>
      </c>
      <c r="BV2322">
        <v>-0.23062350000000001</v>
      </c>
      <c r="BW2322">
        <v>-0.31548860000000001</v>
      </c>
      <c r="BX2322">
        <v>0.58623919999999996</v>
      </c>
      <c r="BY2322">
        <v>3.3180239999999999</v>
      </c>
      <c r="BZ2322">
        <v>2.4677159999999998</v>
      </c>
      <c r="CA2322">
        <v>-0.56500530000000004</v>
      </c>
      <c r="CB2322">
        <v>-6.6196330000000003</v>
      </c>
      <c r="CC2322">
        <v>-4.0360420000000001</v>
      </c>
      <c r="CD2322">
        <v>2.9867780000000002</v>
      </c>
      <c r="CE2322">
        <v>1.3414349999999999</v>
      </c>
      <c r="CF2322">
        <v>-0.98628260000000001</v>
      </c>
      <c r="CG2322">
        <v>-1.584805</v>
      </c>
      <c r="CH2322">
        <v>-1.985112</v>
      </c>
      <c r="CI2322">
        <v>-9.1250000000000001E-4</v>
      </c>
      <c r="CJ2322">
        <v>-9.4929860000000001</v>
      </c>
      <c r="CK2322">
        <v>6.1863140000000003</v>
      </c>
      <c r="CL2322">
        <v>4.8483260000000001</v>
      </c>
      <c r="CM2322">
        <v>-1.2680720000000001</v>
      </c>
      <c r="CN2322">
        <v>-2.0114709999999998</v>
      </c>
      <c r="CO2322">
        <v>-0.322403</v>
      </c>
      <c r="CP2322">
        <v>-2.67447E-2</v>
      </c>
      <c r="CQ2322">
        <v>6.2512499999999999E-2</v>
      </c>
      <c r="CR2322">
        <v>4.2101300000000001E-2</v>
      </c>
      <c r="CS2322">
        <v>4.0511600000000002E-2</v>
      </c>
      <c r="CT2322">
        <v>3.9334800000000003E-2</v>
      </c>
      <c r="CU2322">
        <v>4.1813599999999999E-2</v>
      </c>
      <c r="CV2322">
        <v>2.3063660000000001</v>
      </c>
      <c r="CW2322">
        <v>7.851089</v>
      </c>
      <c r="CX2322">
        <v>3.1332399999999998</v>
      </c>
      <c r="CY2322">
        <v>3.9834070000000001</v>
      </c>
      <c r="CZ2322">
        <v>8.8875119999999992</v>
      </c>
      <c r="DA2322">
        <v>4.9340140000000003</v>
      </c>
      <c r="DB2322">
        <v>1.9456039999999999</v>
      </c>
      <c r="DC2322">
        <v>2.6153460000000002</v>
      </c>
      <c r="DD2322">
        <v>2.359378</v>
      </c>
      <c r="DE2322">
        <v>3.2066669999999999</v>
      </c>
      <c r="DF2322">
        <v>2.8702999999999999</v>
      </c>
      <c r="DG2322">
        <v>1.572684</v>
      </c>
      <c r="DH2322">
        <v>9.7648340000000005</v>
      </c>
      <c r="DI2322">
        <v>8.7989750000000004</v>
      </c>
      <c r="DJ2322">
        <v>11.77117</v>
      </c>
      <c r="DK2322">
        <v>11.544890000000001</v>
      </c>
      <c r="DL2322">
        <v>11.452450000000001</v>
      </c>
      <c r="DM2322">
        <v>0.29413400000000001</v>
      </c>
      <c r="DN2322">
        <v>0.17802000000000001</v>
      </c>
      <c r="DO2322">
        <v>19</v>
      </c>
      <c r="DP2322">
        <v>20</v>
      </c>
    </row>
    <row r="2323" spans="1:120" hidden="1" x14ac:dyDescent="0.25">
      <c r="A2323" t="str">
        <f t="shared" si="36"/>
        <v>Aggregator-Blue Zone Resources, LLC_Prescribed DA 1-4 (1PM-9PM)_44452_19-19</v>
      </c>
      <c r="B2323" t="s">
        <v>62</v>
      </c>
      <c r="C2323" t="s">
        <v>261</v>
      </c>
      <c r="D2323" t="s">
        <v>61</v>
      </c>
      <c r="E2323" t="s">
        <v>61</v>
      </c>
      <c r="F2323" t="s">
        <v>262</v>
      </c>
      <c r="G2323" t="s">
        <v>61</v>
      </c>
      <c r="H2323" t="s">
        <v>61</v>
      </c>
      <c r="I2323" t="s">
        <v>61</v>
      </c>
      <c r="J2323" t="s">
        <v>61</v>
      </c>
      <c r="K2323" t="s">
        <v>214</v>
      </c>
      <c r="L2323" s="18">
        <v>44452</v>
      </c>
      <c r="M2323">
        <v>19</v>
      </c>
      <c r="N2323">
        <v>19</v>
      </c>
      <c r="O2323" t="s">
        <v>258</v>
      </c>
      <c r="P2323">
        <v>2</v>
      </c>
      <c r="Q2323">
        <v>2</v>
      </c>
      <c r="R2323">
        <v>0</v>
      </c>
      <c r="S2323">
        <v>0</v>
      </c>
      <c r="T2323">
        <v>1</v>
      </c>
      <c r="U2323">
        <v>1</v>
      </c>
      <c r="V2323">
        <v>1</v>
      </c>
      <c r="W2323">
        <v>830.72</v>
      </c>
      <c r="X2323">
        <v>996.92</v>
      </c>
      <c r="Y2323">
        <v>999.08</v>
      </c>
      <c r="Z2323">
        <v>996</v>
      </c>
      <c r="AA2323">
        <v>996.88</v>
      </c>
      <c r="AB2323">
        <v>996.08</v>
      </c>
      <c r="AC2323">
        <v>994.92</v>
      </c>
      <c r="AD2323">
        <v>997.04</v>
      </c>
      <c r="AE2323">
        <v>988.2</v>
      </c>
      <c r="AF2323">
        <v>956.72</v>
      </c>
      <c r="AG2323">
        <v>913.32</v>
      </c>
      <c r="AH2323">
        <v>847.04</v>
      </c>
      <c r="AI2323">
        <v>667.2</v>
      </c>
      <c r="AJ2323">
        <v>810.48</v>
      </c>
      <c r="AK2323">
        <v>956</v>
      </c>
      <c r="AL2323">
        <v>965.6</v>
      </c>
      <c r="AM2323">
        <v>874.72</v>
      </c>
      <c r="AN2323">
        <v>334.4</v>
      </c>
      <c r="AO2323">
        <v>335.76</v>
      </c>
      <c r="AP2323">
        <v>322.92</v>
      </c>
      <c r="AQ2323">
        <v>313.8</v>
      </c>
      <c r="AR2323">
        <v>822.12</v>
      </c>
      <c r="AS2323">
        <v>942</v>
      </c>
      <c r="AT2323">
        <v>907</v>
      </c>
      <c r="AU2323">
        <v>57</v>
      </c>
      <c r="AV2323">
        <v>57</v>
      </c>
      <c r="AW2323">
        <v>56</v>
      </c>
      <c r="AX2323">
        <v>56</v>
      </c>
      <c r="AY2323">
        <v>56</v>
      </c>
      <c r="AZ2323">
        <v>56</v>
      </c>
      <c r="BA2323">
        <v>56</v>
      </c>
      <c r="BB2323">
        <v>55</v>
      </c>
      <c r="BC2323">
        <v>55</v>
      </c>
      <c r="BD2323">
        <v>56.5</v>
      </c>
      <c r="BE2323">
        <v>59.5</v>
      </c>
      <c r="BF2323">
        <v>62</v>
      </c>
      <c r="BG2323">
        <v>65</v>
      </c>
      <c r="BH2323">
        <v>65</v>
      </c>
      <c r="BI2323">
        <v>65.5</v>
      </c>
      <c r="BJ2323">
        <v>65.5</v>
      </c>
      <c r="BK2323">
        <v>65</v>
      </c>
      <c r="BL2323">
        <v>63.5</v>
      </c>
      <c r="BM2323">
        <v>62.5</v>
      </c>
      <c r="BN2323">
        <v>59.5</v>
      </c>
      <c r="BO2323">
        <v>58</v>
      </c>
      <c r="BP2323">
        <v>58</v>
      </c>
      <c r="BQ2323">
        <v>58</v>
      </c>
      <c r="BR2323">
        <v>57.5</v>
      </c>
      <c r="BS2323">
        <v>-20.759599999999999</v>
      </c>
      <c r="BT2323">
        <v>-8.6619419999999998</v>
      </c>
      <c r="BU2323">
        <v>-3.8787989999999999</v>
      </c>
      <c r="BV2323">
        <v>-1.276535</v>
      </c>
      <c r="BW2323">
        <v>-1.3170010000000001</v>
      </c>
      <c r="BX2323">
        <v>-0.62213130000000005</v>
      </c>
      <c r="BY2323">
        <v>2.5014189999999998</v>
      </c>
      <c r="BZ2323">
        <v>-4.8561709999999998</v>
      </c>
      <c r="CA2323">
        <v>-0.96722410000000003</v>
      </c>
      <c r="CB2323">
        <v>5.2611689999999998</v>
      </c>
      <c r="CC2323">
        <v>18.129650000000002</v>
      </c>
      <c r="CD2323">
        <v>25.699839999999998</v>
      </c>
      <c r="CE2323">
        <v>-14.981249999999999</v>
      </c>
      <c r="CF2323">
        <v>-1.5363770000000001</v>
      </c>
      <c r="CG2323">
        <v>-51.182630000000003</v>
      </c>
      <c r="CH2323">
        <v>-37.209960000000002</v>
      </c>
      <c r="CI2323">
        <v>-10.25169</v>
      </c>
      <c r="CJ2323">
        <v>560.06309999999996</v>
      </c>
      <c r="CK2323">
        <v>612.53959999999995</v>
      </c>
      <c r="CL2323">
        <v>605.678</v>
      </c>
      <c r="CM2323">
        <v>615.39549999999997</v>
      </c>
      <c r="CN2323">
        <v>150.60140000000001</v>
      </c>
      <c r="CO2323">
        <v>18.272490000000001</v>
      </c>
      <c r="CP2323">
        <v>1.0917049999999999</v>
      </c>
      <c r="CQ2323">
        <v>634.25980000000004</v>
      </c>
      <c r="CR2323">
        <v>68.301060000000007</v>
      </c>
      <c r="CS2323">
        <v>58.261859999999999</v>
      </c>
      <c r="CT2323">
        <v>64.870859999999993</v>
      </c>
      <c r="CU2323">
        <v>58.408729999999998</v>
      </c>
      <c r="CV2323">
        <v>57.113010000000003</v>
      </c>
      <c r="CW2323">
        <v>31.281130000000001</v>
      </c>
      <c r="CX2323">
        <v>50.347209999999997</v>
      </c>
      <c r="CY2323">
        <v>62.384929999999997</v>
      </c>
      <c r="CZ2323">
        <v>430.05470000000003</v>
      </c>
      <c r="DA2323">
        <v>814.07190000000003</v>
      </c>
      <c r="DB2323">
        <v>901.40300000000002</v>
      </c>
      <c r="DC2323">
        <v>1810.2070000000001</v>
      </c>
      <c r="DD2323">
        <v>3341.1689999999999</v>
      </c>
      <c r="DE2323">
        <v>4761.8530000000001</v>
      </c>
      <c r="DF2323">
        <v>3618.875</v>
      </c>
      <c r="DG2323">
        <v>3729.2249999999999</v>
      </c>
      <c r="DH2323">
        <v>2630.6039999999998</v>
      </c>
      <c r="DI2323">
        <v>2518.3910000000001</v>
      </c>
      <c r="DJ2323">
        <v>2316.123</v>
      </c>
      <c r="DK2323">
        <v>2080.4119999999998</v>
      </c>
      <c r="DL2323">
        <v>2652.4580000000001</v>
      </c>
      <c r="DM2323">
        <v>2442.3690000000001</v>
      </c>
      <c r="DN2323">
        <v>2067.7800000000002</v>
      </c>
      <c r="DO2323">
        <v>19</v>
      </c>
      <c r="DP2323">
        <v>19</v>
      </c>
    </row>
    <row r="2324" spans="1:120" hidden="1" x14ac:dyDescent="0.25">
      <c r="A2324" t="str">
        <f t="shared" si="36"/>
        <v>Aggregator-Blue Zone Resources, LLC_Prescribed DA 1-4 (1PM-9PM)_44452_19-20</v>
      </c>
      <c r="B2324" t="s">
        <v>62</v>
      </c>
      <c r="C2324" t="s">
        <v>261</v>
      </c>
      <c r="D2324" t="s">
        <v>61</v>
      </c>
      <c r="E2324" t="s">
        <v>61</v>
      </c>
      <c r="F2324" t="s">
        <v>262</v>
      </c>
      <c r="G2324" t="s">
        <v>61</v>
      </c>
      <c r="H2324" t="s">
        <v>61</v>
      </c>
      <c r="I2324" t="s">
        <v>61</v>
      </c>
      <c r="J2324" t="s">
        <v>61</v>
      </c>
      <c r="K2324" t="s">
        <v>214</v>
      </c>
      <c r="L2324" s="18">
        <v>44452</v>
      </c>
      <c r="M2324">
        <v>19</v>
      </c>
      <c r="N2324">
        <v>20</v>
      </c>
      <c r="O2324" t="s">
        <v>258</v>
      </c>
      <c r="P2324">
        <v>4</v>
      </c>
      <c r="Q2324">
        <v>3</v>
      </c>
      <c r="R2324">
        <v>0</v>
      </c>
      <c r="S2324">
        <v>0</v>
      </c>
      <c r="T2324">
        <v>1</v>
      </c>
      <c r="U2324">
        <v>1</v>
      </c>
      <c r="V2324">
        <v>1</v>
      </c>
      <c r="W2324">
        <v>752.25067000000001</v>
      </c>
      <c r="X2324">
        <v>851.072</v>
      </c>
      <c r="Y2324">
        <v>844.34267</v>
      </c>
      <c r="Z2324">
        <v>842.79732999999999</v>
      </c>
      <c r="AA2324">
        <v>842.04533000000004</v>
      </c>
      <c r="AB2324">
        <v>845.95333000000005</v>
      </c>
      <c r="AC2324">
        <v>832.45600000000002</v>
      </c>
      <c r="AD2324">
        <v>788.07732999999996</v>
      </c>
      <c r="AE2324">
        <v>795.22</v>
      </c>
      <c r="AF2324">
        <v>788.82799999999997</v>
      </c>
      <c r="AG2324">
        <v>595.87733000000003</v>
      </c>
      <c r="AH2324">
        <v>474.74533000000002</v>
      </c>
      <c r="AI2324">
        <v>382.59733</v>
      </c>
      <c r="AJ2324">
        <v>237.79732999999999</v>
      </c>
      <c r="AK2324">
        <v>230.54266999999999</v>
      </c>
      <c r="AL2324">
        <v>255.392</v>
      </c>
      <c r="AM2324">
        <v>280.09467000000001</v>
      </c>
      <c r="AN2324">
        <v>118.81332999999999</v>
      </c>
      <c r="AO2324">
        <v>119.82133</v>
      </c>
      <c r="AP2324">
        <v>133.37467000000001</v>
      </c>
      <c r="AQ2324">
        <v>129.28267</v>
      </c>
      <c r="AR2324">
        <v>761.21866999999997</v>
      </c>
      <c r="AS2324">
        <v>853.80533000000003</v>
      </c>
      <c r="AT2324">
        <v>852.46667000000002</v>
      </c>
      <c r="AU2324">
        <v>58.833333000000003</v>
      </c>
      <c r="AV2324">
        <v>58.666666999999997</v>
      </c>
      <c r="AW2324">
        <v>58.166666999999997</v>
      </c>
      <c r="AX2324">
        <v>58</v>
      </c>
      <c r="AY2324">
        <v>57.833333000000003</v>
      </c>
      <c r="AZ2324">
        <v>57.5</v>
      </c>
      <c r="BA2324">
        <v>57.333333000000003</v>
      </c>
      <c r="BB2324">
        <v>57.166666999999997</v>
      </c>
      <c r="BC2324">
        <v>59</v>
      </c>
      <c r="BD2324">
        <v>61.666666999999997</v>
      </c>
      <c r="BE2324">
        <v>64.166667000000004</v>
      </c>
      <c r="BF2324">
        <v>66.666667000000004</v>
      </c>
      <c r="BG2324">
        <v>68.5</v>
      </c>
      <c r="BH2324">
        <v>70.333332999999996</v>
      </c>
      <c r="BI2324">
        <v>71.333332999999996</v>
      </c>
      <c r="BJ2324">
        <v>71.333332999999996</v>
      </c>
      <c r="BK2324">
        <v>70.333332999999996</v>
      </c>
      <c r="BL2324">
        <v>68.5</v>
      </c>
      <c r="BM2324">
        <v>66.5</v>
      </c>
      <c r="BN2324">
        <v>63.333333000000003</v>
      </c>
      <c r="BO2324">
        <v>60.833333000000003</v>
      </c>
      <c r="BP2324">
        <v>59.833333000000003</v>
      </c>
      <c r="BQ2324">
        <v>59.333333000000003</v>
      </c>
      <c r="BR2324">
        <v>59</v>
      </c>
      <c r="BS2324">
        <v>74.498069999999998</v>
      </c>
      <c r="BT2324">
        <v>-27.33419</v>
      </c>
      <c r="BU2324">
        <v>-36.61495</v>
      </c>
      <c r="BV2324">
        <v>-36.322090000000003</v>
      </c>
      <c r="BW2324">
        <v>-36.699890000000003</v>
      </c>
      <c r="BX2324">
        <v>-55.633270000000003</v>
      </c>
      <c r="BY2324">
        <v>-43.820509999999999</v>
      </c>
      <c r="BZ2324">
        <v>23.75263</v>
      </c>
      <c r="CA2324">
        <v>64.511700000000005</v>
      </c>
      <c r="CB2324">
        <v>36.05292</v>
      </c>
      <c r="CC2324">
        <v>130.7166</v>
      </c>
      <c r="CD2324">
        <v>99.063659999999999</v>
      </c>
      <c r="CE2324">
        <v>154.26499999999999</v>
      </c>
      <c r="CF2324">
        <v>11.38536</v>
      </c>
      <c r="CG2324">
        <v>10.443809999999999</v>
      </c>
      <c r="CH2324">
        <v>-14.00916</v>
      </c>
      <c r="CI2324">
        <v>-51.105249999999998</v>
      </c>
      <c r="CJ2324">
        <v>73.184049999999999</v>
      </c>
      <c r="CK2324">
        <v>84.149640000000005</v>
      </c>
      <c r="CL2324">
        <v>91.772710000000004</v>
      </c>
      <c r="CM2324">
        <v>91.14555</v>
      </c>
      <c r="CN2324">
        <v>-14.40652</v>
      </c>
      <c r="CO2324">
        <v>-35.6295</v>
      </c>
      <c r="CP2324">
        <v>-96.689089999999993</v>
      </c>
      <c r="CQ2324">
        <v>264.24520000000001</v>
      </c>
      <c r="CR2324">
        <v>126.5116</v>
      </c>
      <c r="CS2324">
        <v>247.91820000000001</v>
      </c>
      <c r="CT2324">
        <v>199.91030000000001</v>
      </c>
      <c r="CU2324">
        <v>159.32239999999999</v>
      </c>
      <c r="CV2324">
        <v>230.8141</v>
      </c>
      <c r="CW2324">
        <v>256.56709999999998</v>
      </c>
      <c r="CX2324">
        <v>90.720240000000004</v>
      </c>
      <c r="CY2324">
        <v>119.47029999999999</v>
      </c>
      <c r="CZ2324">
        <v>892.53269999999998</v>
      </c>
      <c r="DA2324">
        <v>2512.3960000000002</v>
      </c>
      <c r="DB2324">
        <v>1794.643</v>
      </c>
      <c r="DC2324">
        <v>895.98410000000001</v>
      </c>
      <c r="DD2324">
        <v>160.10339999999999</v>
      </c>
      <c r="DE2324">
        <v>136.00890000000001</v>
      </c>
      <c r="DF2324">
        <v>147.80680000000001</v>
      </c>
      <c r="DG2324">
        <v>153.16999999999999</v>
      </c>
      <c r="DH2324">
        <v>533.65269999999998</v>
      </c>
      <c r="DI2324">
        <v>197.7097</v>
      </c>
      <c r="DJ2324">
        <v>1096.53</v>
      </c>
      <c r="DK2324">
        <v>2309.3090000000002</v>
      </c>
      <c r="DL2324">
        <v>566.86159999999995</v>
      </c>
      <c r="DM2324">
        <v>846.81790000000001</v>
      </c>
      <c r="DN2324">
        <v>3938.1610000000001</v>
      </c>
      <c r="DO2324">
        <v>19</v>
      </c>
      <c r="DP2324">
        <v>20</v>
      </c>
    </row>
    <row r="2325" spans="1:120" hidden="1" x14ac:dyDescent="0.25">
      <c r="A2325" t="str">
        <f t="shared" si="36"/>
        <v>All_Prescribed DA 1-4 (1PM-9PM)_44452_19-20</v>
      </c>
      <c r="B2325" t="s">
        <v>62</v>
      </c>
      <c r="C2325" t="s">
        <v>61</v>
      </c>
      <c r="D2325" t="s">
        <v>61</v>
      </c>
      <c r="E2325" t="s">
        <v>61</v>
      </c>
      <c r="F2325" t="s">
        <v>61</v>
      </c>
      <c r="G2325" t="s">
        <v>61</v>
      </c>
      <c r="H2325" t="s">
        <v>61</v>
      </c>
      <c r="I2325" t="s">
        <v>61</v>
      </c>
      <c r="J2325" t="s">
        <v>61</v>
      </c>
      <c r="K2325" t="s">
        <v>214</v>
      </c>
      <c r="L2325" s="18">
        <v>44452</v>
      </c>
      <c r="M2325">
        <v>19</v>
      </c>
      <c r="N2325">
        <v>20</v>
      </c>
      <c r="O2325" t="s">
        <v>258</v>
      </c>
      <c r="P2325">
        <v>7</v>
      </c>
      <c r="Q2325">
        <v>6</v>
      </c>
      <c r="R2325">
        <v>0</v>
      </c>
      <c r="S2325">
        <v>1</v>
      </c>
      <c r="T2325">
        <v>1</v>
      </c>
      <c r="U2325">
        <v>0</v>
      </c>
      <c r="V2325">
        <v>1</v>
      </c>
      <c r="W2325">
        <v>693.03267000000005</v>
      </c>
      <c r="X2325">
        <v>779.36132999999995</v>
      </c>
      <c r="Y2325">
        <v>773.61316999999997</v>
      </c>
      <c r="Z2325">
        <v>772.12099999999998</v>
      </c>
      <c r="AA2325">
        <v>771.46299999999997</v>
      </c>
      <c r="AB2325">
        <v>774.92917</v>
      </c>
      <c r="AC2325">
        <v>798.81899999999996</v>
      </c>
      <c r="AD2325">
        <v>758.35433</v>
      </c>
      <c r="AE2325">
        <v>764.04417000000001</v>
      </c>
      <c r="AF2325">
        <v>784.39783</v>
      </c>
      <c r="AG2325">
        <v>649.77266999999995</v>
      </c>
      <c r="AH2325">
        <v>548.63549999999998</v>
      </c>
      <c r="AI2325">
        <v>477.80599999999998</v>
      </c>
      <c r="AJ2325">
        <v>355.91266999999999</v>
      </c>
      <c r="AK2325">
        <v>349.33150000000001</v>
      </c>
      <c r="AL2325">
        <v>366.82799999999997</v>
      </c>
      <c r="AM2325">
        <v>387.04282999999998</v>
      </c>
      <c r="AN2325">
        <v>265.42833000000002</v>
      </c>
      <c r="AO2325">
        <v>223.517</v>
      </c>
      <c r="AP2325">
        <v>237.80283</v>
      </c>
      <c r="AQ2325">
        <v>219.33566999999999</v>
      </c>
      <c r="AR2325">
        <v>702.13967000000002</v>
      </c>
      <c r="AS2325">
        <v>781.89300000000003</v>
      </c>
      <c r="AT2325">
        <v>780.58167000000003</v>
      </c>
      <c r="AU2325">
        <v>59</v>
      </c>
      <c r="AV2325">
        <v>57.75</v>
      </c>
      <c r="AW2325">
        <v>57.25</v>
      </c>
      <c r="AX2325">
        <v>56.916666999999997</v>
      </c>
      <c r="AY2325">
        <v>56.5</v>
      </c>
      <c r="AZ2325">
        <v>56.083333000000003</v>
      </c>
      <c r="BA2325">
        <v>55.75</v>
      </c>
      <c r="BB2325">
        <v>56</v>
      </c>
      <c r="BC2325">
        <v>59.166666999999997</v>
      </c>
      <c r="BD2325">
        <v>62.916666999999997</v>
      </c>
      <c r="BE2325">
        <v>66.333332999999996</v>
      </c>
      <c r="BF2325">
        <v>69.333332999999996</v>
      </c>
      <c r="BG2325">
        <v>72.25</v>
      </c>
      <c r="BH2325">
        <v>74.833332999999996</v>
      </c>
      <c r="BI2325">
        <v>76.666667000000004</v>
      </c>
      <c r="BJ2325">
        <v>76.5</v>
      </c>
      <c r="BK2325">
        <v>75</v>
      </c>
      <c r="BL2325">
        <v>72.5</v>
      </c>
      <c r="BM2325">
        <v>70.083332999999996</v>
      </c>
      <c r="BN2325">
        <v>66.333332999999996</v>
      </c>
      <c r="BO2325">
        <v>63.333333000000003</v>
      </c>
      <c r="BP2325">
        <v>61.666666999999997</v>
      </c>
      <c r="BQ2325">
        <v>60.833333000000003</v>
      </c>
      <c r="BR2325">
        <v>60.083333000000003</v>
      </c>
      <c r="BS2325">
        <v>64.817949999999996</v>
      </c>
      <c r="BT2325">
        <v>-24.183160000000001</v>
      </c>
      <c r="BU2325">
        <v>-32.384369999999997</v>
      </c>
      <c r="BV2325">
        <v>-32.055250000000001</v>
      </c>
      <c r="BW2325">
        <v>-32.485289999999999</v>
      </c>
      <c r="BX2325">
        <v>-47.997320000000002</v>
      </c>
      <c r="BY2325">
        <v>-34.466140000000003</v>
      </c>
      <c r="BZ2325">
        <v>23.66657</v>
      </c>
      <c r="CA2325">
        <v>55.78463</v>
      </c>
      <c r="CB2325">
        <v>23.823239999999998</v>
      </c>
      <c r="CC2325">
        <v>109.6617</v>
      </c>
      <c r="CD2325">
        <v>90.171329999999998</v>
      </c>
      <c r="CE2325">
        <v>136.5453</v>
      </c>
      <c r="CF2325">
        <v>8.8420179999999995</v>
      </c>
      <c r="CG2325">
        <v>7.2865339999999996</v>
      </c>
      <c r="CH2325">
        <v>-14.568070000000001</v>
      </c>
      <c r="CI2325">
        <v>-44.707210000000003</v>
      </c>
      <c r="CJ2325">
        <v>52.96284</v>
      </c>
      <c r="CK2325">
        <v>80.860399999999998</v>
      </c>
      <c r="CL2325">
        <v>85.956140000000005</v>
      </c>
      <c r="CM2325">
        <v>78.275949999999995</v>
      </c>
      <c r="CN2325">
        <v>-14.95607</v>
      </c>
      <c r="CO2325">
        <v>-31.544589999999999</v>
      </c>
      <c r="CP2325">
        <v>-84.626270000000005</v>
      </c>
      <c r="CQ2325">
        <v>202.39779999999999</v>
      </c>
      <c r="CR2325">
        <v>96.917689999999993</v>
      </c>
      <c r="CS2325">
        <v>189.86750000000001</v>
      </c>
      <c r="CT2325">
        <v>153.10980000000001</v>
      </c>
      <c r="CU2325">
        <v>122.0381</v>
      </c>
      <c r="CV2325">
        <v>179.8562</v>
      </c>
      <c r="CW2325">
        <v>207.12020000000001</v>
      </c>
      <c r="CX2325">
        <v>73.722210000000004</v>
      </c>
      <c r="CY2325">
        <v>96.890990000000002</v>
      </c>
      <c r="CZ2325">
        <v>695.44190000000003</v>
      </c>
      <c r="DA2325">
        <v>1930.2670000000001</v>
      </c>
      <c r="DB2325">
        <v>1376.671</v>
      </c>
      <c r="DC2325">
        <v>689.54660000000001</v>
      </c>
      <c r="DD2325">
        <v>125.7899</v>
      </c>
      <c r="DE2325">
        <v>108.49590000000001</v>
      </c>
      <c r="DF2325">
        <v>117.0712</v>
      </c>
      <c r="DG2325">
        <v>119.4113</v>
      </c>
      <c r="DH2325">
        <v>421.86869999999999</v>
      </c>
      <c r="DI2325">
        <v>163.34780000000001</v>
      </c>
      <c r="DJ2325">
        <v>855.55229999999995</v>
      </c>
      <c r="DK2325">
        <v>1783.778</v>
      </c>
      <c r="DL2325">
        <v>449.59120000000001</v>
      </c>
      <c r="DM2325">
        <v>648.74519999999995</v>
      </c>
      <c r="DN2325">
        <v>3015.3960000000002</v>
      </c>
      <c r="DO2325">
        <v>19</v>
      </c>
      <c r="DP2325">
        <v>20</v>
      </c>
    </row>
    <row r="2326" spans="1:120" hidden="1" x14ac:dyDescent="0.25">
      <c r="A2326" t="str">
        <f t="shared" si="36"/>
        <v>LCA-Other_Prescribed DA 1-4 (1PM-9PM)_44452_19-20</v>
      </c>
      <c r="B2326" t="s">
        <v>62</v>
      </c>
      <c r="C2326" t="s">
        <v>212</v>
      </c>
      <c r="D2326" t="s">
        <v>32</v>
      </c>
      <c r="E2326" t="s">
        <v>61</v>
      </c>
      <c r="F2326" t="s">
        <v>61</v>
      </c>
      <c r="G2326" t="s">
        <v>61</v>
      </c>
      <c r="H2326" t="s">
        <v>61</v>
      </c>
      <c r="I2326" t="s">
        <v>61</v>
      </c>
      <c r="J2326" t="s">
        <v>61</v>
      </c>
      <c r="K2326" t="s">
        <v>214</v>
      </c>
      <c r="L2326" s="18">
        <v>44452</v>
      </c>
      <c r="M2326">
        <v>19</v>
      </c>
      <c r="N2326">
        <v>20</v>
      </c>
      <c r="O2326" t="s">
        <v>258</v>
      </c>
      <c r="P2326">
        <v>4</v>
      </c>
      <c r="Q2326">
        <v>4</v>
      </c>
      <c r="R2326">
        <v>0</v>
      </c>
      <c r="S2326">
        <v>0</v>
      </c>
      <c r="T2326">
        <v>1</v>
      </c>
      <c r="U2326">
        <v>0</v>
      </c>
      <c r="V2326">
        <v>1</v>
      </c>
      <c r="W2326">
        <v>30.628</v>
      </c>
      <c r="X2326">
        <v>30.504000000000001</v>
      </c>
      <c r="Y2326">
        <v>30.617000000000001</v>
      </c>
      <c r="Z2326">
        <v>30.498000000000001</v>
      </c>
      <c r="AA2326">
        <v>30.494</v>
      </c>
      <c r="AB2326">
        <v>30.545000000000002</v>
      </c>
      <c r="AC2326">
        <v>61.142000000000003</v>
      </c>
      <c r="AD2326">
        <v>59.738</v>
      </c>
      <c r="AE2326">
        <v>59.255000000000003</v>
      </c>
      <c r="AF2326">
        <v>81.501000000000005</v>
      </c>
      <c r="AG2326">
        <v>110.828</v>
      </c>
      <c r="AH2326">
        <v>114.979</v>
      </c>
      <c r="AI2326">
        <v>123.38800000000001</v>
      </c>
      <c r="AJ2326">
        <v>127.508</v>
      </c>
      <c r="AK2326">
        <v>127.307</v>
      </c>
      <c r="AL2326">
        <v>123.664</v>
      </c>
      <c r="AM2326">
        <v>122.471</v>
      </c>
      <c r="AN2326">
        <v>139.19</v>
      </c>
      <c r="AO2326">
        <v>102.506</v>
      </c>
      <c r="AP2326">
        <v>104.59099999999999</v>
      </c>
      <c r="AQ2326">
        <v>91.841999999999999</v>
      </c>
      <c r="AR2326">
        <v>31.713999999999999</v>
      </c>
      <c r="AS2326">
        <v>30.634</v>
      </c>
      <c r="AT2326">
        <v>30.51</v>
      </c>
      <c r="AU2326">
        <v>59.125</v>
      </c>
      <c r="AV2326">
        <v>56.875</v>
      </c>
      <c r="AW2326">
        <v>56.5</v>
      </c>
      <c r="AX2326">
        <v>56.125</v>
      </c>
      <c r="AY2326">
        <v>55.625</v>
      </c>
      <c r="AZ2326">
        <v>55.125</v>
      </c>
      <c r="BA2326">
        <v>54.75</v>
      </c>
      <c r="BB2326">
        <v>55.25</v>
      </c>
      <c r="BC2326">
        <v>59</v>
      </c>
      <c r="BD2326">
        <v>63.625</v>
      </c>
      <c r="BE2326">
        <v>67.875</v>
      </c>
      <c r="BF2326">
        <v>71</v>
      </c>
      <c r="BG2326">
        <v>74.5</v>
      </c>
      <c r="BH2326">
        <v>77.375</v>
      </c>
      <c r="BI2326">
        <v>79.75</v>
      </c>
      <c r="BJ2326">
        <v>79.375</v>
      </c>
      <c r="BK2326">
        <v>77.5</v>
      </c>
      <c r="BL2326">
        <v>74.375</v>
      </c>
      <c r="BM2326">
        <v>71.625</v>
      </c>
      <c r="BN2326">
        <v>67.5</v>
      </c>
      <c r="BO2326">
        <v>64.375</v>
      </c>
      <c r="BP2326">
        <v>62.625</v>
      </c>
      <c r="BQ2326">
        <v>61.75</v>
      </c>
      <c r="BR2326">
        <v>60.875</v>
      </c>
      <c r="BS2326">
        <v>-0.31488529999999998</v>
      </c>
      <c r="BT2326">
        <v>-0.22354779999999999</v>
      </c>
      <c r="BU2326">
        <v>-0.2926742</v>
      </c>
      <c r="BV2326">
        <v>-0.23062350000000001</v>
      </c>
      <c r="BW2326">
        <v>-0.31548860000000001</v>
      </c>
      <c r="BX2326">
        <v>0.58623919999999996</v>
      </c>
      <c r="BY2326">
        <v>3.3180239999999999</v>
      </c>
      <c r="BZ2326">
        <v>2.4677159999999998</v>
      </c>
      <c r="CA2326">
        <v>-0.56500530000000004</v>
      </c>
      <c r="CB2326">
        <v>-6.6196330000000003</v>
      </c>
      <c r="CC2326">
        <v>-4.0360420000000001</v>
      </c>
      <c r="CD2326">
        <v>2.9867780000000002</v>
      </c>
      <c r="CE2326">
        <v>1.3414349999999999</v>
      </c>
      <c r="CF2326">
        <v>-0.98628260000000001</v>
      </c>
      <c r="CG2326">
        <v>-1.584805</v>
      </c>
      <c r="CH2326">
        <v>-1.985112</v>
      </c>
      <c r="CI2326">
        <v>-9.1250000000000001E-4</v>
      </c>
      <c r="CJ2326">
        <v>-9.4929860000000001</v>
      </c>
      <c r="CK2326">
        <v>6.1863140000000003</v>
      </c>
      <c r="CL2326">
        <v>4.8483260000000001</v>
      </c>
      <c r="CM2326">
        <v>-1.2680720000000001</v>
      </c>
      <c r="CN2326">
        <v>-2.0114709999999998</v>
      </c>
      <c r="CO2326">
        <v>-0.322403</v>
      </c>
      <c r="CP2326">
        <v>-2.67447E-2</v>
      </c>
      <c r="CQ2326">
        <v>6.2512499999999999E-2</v>
      </c>
      <c r="CR2326">
        <v>4.2101300000000001E-2</v>
      </c>
      <c r="CS2326">
        <v>4.0511600000000002E-2</v>
      </c>
      <c r="CT2326">
        <v>3.9334800000000003E-2</v>
      </c>
      <c r="CU2326">
        <v>4.1813599999999999E-2</v>
      </c>
      <c r="CV2326">
        <v>2.3063660000000001</v>
      </c>
      <c r="CW2326">
        <v>7.851089</v>
      </c>
      <c r="CX2326">
        <v>3.1332399999999998</v>
      </c>
      <c r="CY2326">
        <v>3.9834070000000001</v>
      </c>
      <c r="CZ2326">
        <v>8.8875119999999992</v>
      </c>
      <c r="DA2326">
        <v>4.9340140000000003</v>
      </c>
      <c r="DB2326">
        <v>1.9456039999999999</v>
      </c>
      <c r="DC2326">
        <v>2.6153460000000002</v>
      </c>
      <c r="DD2326">
        <v>2.359378</v>
      </c>
      <c r="DE2326">
        <v>3.2066669999999999</v>
      </c>
      <c r="DF2326">
        <v>2.8702999999999999</v>
      </c>
      <c r="DG2326">
        <v>1.572684</v>
      </c>
      <c r="DH2326">
        <v>9.7648340000000005</v>
      </c>
      <c r="DI2326">
        <v>8.7989750000000004</v>
      </c>
      <c r="DJ2326">
        <v>11.77117</v>
      </c>
      <c r="DK2326">
        <v>11.544890000000001</v>
      </c>
      <c r="DL2326">
        <v>11.452450000000001</v>
      </c>
      <c r="DM2326">
        <v>0.29413400000000001</v>
      </c>
      <c r="DN2326">
        <v>0.17802000000000001</v>
      </c>
      <c r="DO2326">
        <v>19</v>
      </c>
      <c r="DP2326">
        <v>20</v>
      </c>
    </row>
    <row r="2327" spans="1:120" hidden="1" x14ac:dyDescent="0.25">
      <c r="A2327" t="str">
        <f t="shared" si="36"/>
        <v>Industry_Type-1. Agriculture, Mining &amp; Construction_Prescribed DA 1-4 (1PM-9PM)_44452_19-19</v>
      </c>
      <c r="B2327" t="s">
        <v>62</v>
      </c>
      <c r="C2327" t="s">
        <v>211</v>
      </c>
      <c r="D2327" t="s">
        <v>61</v>
      </c>
      <c r="E2327" t="s">
        <v>61</v>
      </c>
      <c r="F2327" t="s">
        <v>61</v>
      </c>
      <c r="G2327" t="s">
        <v>30</v>
      </c>
      <c r="H2327" t="s">
        <v>61</v>
      </c>
      <c r="I2327" t="s">
        <v>61</v>
      </c>
      <c r="J2327" t="s">
        <v>61</v>
      </c>
      <c r="K2327" t="s">
        <v>214</v>
      </c>
      <c r="L2327" s="18">
        <v>44452</v>
      </c>
      <c r="M2327">
        <v>19</v>
      </c>
      <c r="N2327">
        <v>19</v>
      </c>
      <c r="O2327" t="s">
        <v>258</v>
      </c>
      <c r="P2327">
        <v>2</v>
      </c>
      <c r="Q2327">
        <v>2</v>
      </c>
      <c r="R2327">
        <v>0</v>
      </c>
      <c r="S2327">
        <v>0</v>
      </c>
      <c r="T2327">
        <v>1</v>
      </c>
      <c r="U2327">
        <v>1</v>
      </c>
      <c r="V2327">
        <v>1</v>
      </c>
      <c r="W2327">
        <v>830.72</v>
      </c>
      <c r="X2327">
        <v>996.92</v>
      </c>
      <c r="Y2327">
        <v>999.08</v>
      </c>
      <c r="Z2327">
        <v>996</v>
      </c>
      <c r="AA2327">
        <v>996.88</v>
      </c>
      <c r="AB2327">
        <v>996.08</v>
      </c>
      <c r="AC2327">
        <v>994.92</v>
      </c>
      <c r="AD2327">
        <v>997.04</v>
      </c>
      <c r="AE2327">
        <v>988.2</v>
      </c>
      <c r="AF2327">
        <v>956.72</v>
      </c>
      <c r="AG2327">
        <v>913.32</v>
      </c>
      <c r="AH2327">
        <v>847.04</v>
      </c>
      <c r="AI2327">
        <v>667.2</v>
      </c>
      <c r="AJ2327">
        <v>810.48</v>
      </c>
      <c r="AK2327">
        <v>956</v>
      </c>
      <c r="AL2327">
        <v>965.6</v>
      </c>
      <c r="AM2327">
        <v>874.72</v>
      </c>
      <c r="AN2327">
        <v>334.4</v>
      </c>
      <c r="AO2327">
        <v>335.76</v>
      </c>
      <c r="AP2327">
        <v>322.92</v>
      </c>
      <c r="AQ2327">
        <v>313.8</v>
      </c>
      <c r="AR2327">
        <v>822.12</v>
      </c>
      <c r="AS2327">
        <v>942</v>
      </c>
      <c r="AT2327">
        <v>907</v>
      </c>
      <c r="AU2327">
        <v>57</v>
      </c>
      <c r="AV2327">
        <v>57</v>
      </c>
      <c r="AW2327">
        <v>56</v>
      </c>
      <c r="AX2327">
        <v>56</v>
      </c>
      <c r="AY2327">
        <v>56</v>
      </c>
      <c r="AZ2327">
        <v>56</v>
      </c>
      <c r="BA2327">
        <v>56</v>
      </c>
      <c r="BB2327">
        <v>55</v>
      </c>
      <c r="BC2327">
        <v>55</v>
      </c>
      <c r="BD2327">
        <v>56.5</v>
      </c>
      <c r="BE2327">
        <v>59.5</v>
      </c>
      <c r="BF2327">
        <v>62</v>
      </c>
      <c r="BG2327">
        <v>65</v>
      </c>
      <c r="BH2327">
        <v>65</v>
      </c>
      <c r="BI2327">
        <v>65.5</v>
      </c>
      <c r="BJ2327">
        <v>65.5</v>
      </c>
      <c r="BK2327">
        <v>65</v>
      </c>
      <c r="BL2327">
        <v>63.5</v>
      </c>
      <c r="BM2327">
        <v>62.5</v>
      </c>
      <c r="BN2327">
        <v>59.5</v>
      </c>
      <c r="BO2327">
        <v>58</v>
      </c>
      <c r="BP2327">
        <v>58</v>
      </c>
      <c r="BQ2327">
        <v>58</v>
      </c>
      <c r="BR2327">
        <v>57.5</v>
      </c>
      <c r="BS2327">
        <v>-20.759599999999999</v>
      </c>
      <c r="BT2327">
        <v>-8.6619419999999998</v>
      </c>
      <c r="BU2327">
        <v>-3.8787989999999999</v>
      </c>
      <c r="BV2327">
        <v>-1.276535</v>
      </c>
      <c r="BW2327">
        <v>-1.3170010000000001</v>
      </c>
      <c r="BX2327">
        <v>-0.62213130000000005</v>
      </c>
      <c r="BY2327">
        <v>2.5014189999999998</v>
      </c>
      <c r="BZ2327">
        <v>-4.8561709999999998</v>
      </c>
      <c r="CA2327">
        <v>-0.96722410000000003</v>
      </c>
      <c r="CB2327">
        <v>5.2611689999999998</v>
      </c>
      <c r="CC2327">
        <v>18.129650000000002</v>
      </c>
      <c r="CD2327">
        <v>25.699839999999998</v>
      </c>
      <c r="CE2327">
        <v>-14.981249999999999</v>
      </c>
      <c r="CF2327">
        <v>-1.5363770000000001</v>
      </c>
      <c r="CG2327">
        <v>-51.182630000000003</v>
      </c>
      <c r="CH2327">
        <v>-37.209960000000002</v>
      </c>
      <c r="CI2327">
        <v>-10.25169</v>
      </c>
      <c r="CJ2327">
        <v>560.06309999999996</v>
      </c>
      <c r="CK2327">
        <v>612.53959999999995</v>
      </c>
      <c r="CL2327">
        <v>605.678</v>
      </c>
      <c r="CM2327">
        <v>615.39549999999997</v>
      </c>
      <c r="CN2327">
        <v>150.60140000000001</v>
      </c>
      <c r="CO2327">
        <v>18.272490000000001</v>
      </c>
      <c r="CP2327">
        <v>1.0917049999999999</v>
      </c>
      <c r="CQ2327">
        <v>634.25980000000004</v>
      </c>
      <c r="CR2327">
        <v>68.301060000000007</v>
      </c>
      <c r="CS2327">
        <v>58.261859999999999</v>
      </c>
      <c r="CT2327">
        <v>64.870859999999993</v>
      </c>
      <c r="CU2327">
        <v>58.408729999999998</v>
      </c>
      <c r="CV2327">
        <v>57.113010000000003</v>
      </c>
      <c r="CW2327">
        <v>31.281130000000001</v>
      </c>
      <c r="CX2327">
        <v>50.347209999999997</v>
      </c>
      <c r="CY2327">
        <v>62.384929999999997</v>
      </c>
      <c r="CZ2327">
        <v>430.05470000000003</v>
      </c>
      <c r="DA2327">
        <v>814.07190000000003</v>
      </c>
      <c r="DB2327">
        <v>901.40300000000002</v>
      </c>
      <c r="DC2327">
        <v>1810.2070000000001</v>
      </c>
      <c r="DD2327">
        <v>3341.1689999999999</v>
      </c>
      <c r="DE2327">
        <v>4761.8530000000001</v>
      </c>
      <c r="DF2327">
        <v>3618.875</v>
      </c>
      <c r="DG2327">
        <v>3729.2249999999999</v>
      </c>
      <c r="DH2327">
        <v>2630.6039999999998</v>
      </c>
      <c r="DI2327">
        <v>2518.3910000000001</v>
      </c>
      <c r="DJ2327">
        <v>2316.123</v>
      </c>
      <c r="DK2327">
        <v>2080.4119999999998</v>
      </c>
      <c r="DL2327">
        <v>2652.4580000000001</v>
      </c>
      <c r="DM2327">
        <v>2442.3690000000001</v>
      </c>
      <c r="DN2327">
        <v>2067.7800000000002</v>
      </c>
      <c r="DO2327">
        <v>19</v>
      </c>
      <c r="DP2327">
        <v>19</v>
      </c>
    </row>
    <row r="2328" spans="1:120" hidden="1" x14ac:dyDescent="0.25">
      <c r="A2328" t="str">
        <f t="shared" si="36"/>
        <v>Size_Grp-200 kW and above_Prescribed DA 1-4 (1PM-9PM)_44452_19-19</v>
      </c>
      <c r="B2328" t="s">
        <v>62</v>
      </c>
      <c r="C2328" t="s">
        <v>207</v>
      </c>
      <c r="D2328" t="s">
        <v>61</v>
      </c>
      <c r="E2328" t="s">
        <v>61</v>
      </c>
      <c r="F2328" t="s">
        <v>61</v>
      </c>
      <c r="G2328" t="s">
        <v>61</v>
      </c>
      <c r="H2328" t="s">
        <v>61</v>
      </c>
      <c r="I2328" t="s">
        <v>61</v>
      </c>
      <c r="J2328" t="s">
        <v>102</v>
      </c>
      <c r="K2328" t="s">
        <v>214</v>
      </c>
      <c r="L2328" s="18">
        <v>44452</v>
      </c>
      <c r="M2328">
        <v>19</v>
      </c>
      <c r="N2328">
        <v>19</v>
      </c>
      <c r="O2328" t="s">
        <v>258</v>
      </c>
      <c r="P2328">
        <v>2</v>
      </c>
      <c r="Q2328">
        <v>2</v>
      </c>
      <c r="R2328">
        <v>0</v>
      </c>
      <c r="S2328">
        <v>0</v>
      </c>
      <c r="T2328">
        <v>1</v>
      </c>
      <c r="U2328">
        <v>1</v>
      </c>
      <c r="V2328">
        <v>1</v>
      </c>
      <c r="W2328">
        <v>830.72</v>
      </c>
      <c r="X2328">
        <v>996.92</v>
      </c>
      <c r="Y2328">
        <v>999.08</v>
      </c>
      <c r="Z2328">
        <v>996</v>
      </c>
      <c r="AA2328">
        <v>996.88</v>
      </c>
      <c r="AB2328">
        <v>996.08</v>
      </c>
      <c r="AC2328">
        <v>994.92</v>
      </c>
      <c r="AD2328">
        <v>997.04</v>
      </c>
      <c r="AE2328">
        <v>988.2</v>
      </c>
      <c r="AF2328">
        <v>956.72</v>
      </c>
      <c r="AG2328">
        <v>913.32</v>
      </c>
      <c r="AH2328">
        <v>847.04</v>
      </c>
      <c r="AI2328">
        <v>667.2</v>
      </c>
      <c r="AJ2328">
        <v>810.48</v>
      </c>
      <c r="AK2328">
        <v>956</v>
      </c>
      <c r="AL2328">
        <v>965.6</v>
      </c>
      <c r="AM2328">
        <v>874.72</v>
      </c>
      <c r="AN2328">
        <v>334.4</v>
      </c>
      <c r="AO2328">
        <v>335.76</v>
      </c>
      <c r="AP2328">
        <v>322.92</v>
      </c>
      <c r="AQ2328">
        <v>313.8</v>
      </c>
      <c r="AR2328">
        <v>822.12</v>
      </c>
      <c r="AS2328">
        <v>942</v>
      </c>
      <c r="AT2328">
        <v>907</v>
      </c>
      <c r="AU2328">
        <v>57</v>
      </c>
      <c r="AV2328">
        <v>57</v>
      </c>
      <c r="AW2328">
        <v>56</v>
      </c>
      <c r="AX2328">
        <v>56</v>
      </c>
      <c r="AY2328">
        <v>56</v>
      </c>
      <c r="AZ2328">
        <v>56</v>
      </c>
      <c r="BA2328">
        <v>56</v>
      </c>
      <c r="BB2328">
        <v>55</v>
      </c>
      <c r="BC2328">
        <v>55</v>
      </c>
      <c r="BD2328">
        <v>56.5</v>
      </c>
      <c r="BE2328">
        <v>59.5</v>
      </c>
      <c r="BF2328">
        <v>62</v>
      </c>
      <c r="BG2328">
        <v>65</v>
      </c>
      <c r="BH2328">
        <v>65</v>
      </c>
      <c r="BI2328">
        <v>65.5</v>
      </c>
      <c r="BJ2328">
        <v>65.5</v>
      </c>
      <c r="BK2328">
        <v>65</v>
      </c>
      <c r="BL2328">
        <v>63.5</v>
      </c>
      <c r="BM2328">
        <v>62.5</v>
      </c>
      <c r="BN2328">
        <v>59.5</v>
      </c>
      <c r="BO2328">
        <v>58</v>
      </c>
      <c r="BP2328">
        <v>58</v>
      </c>
      <c r="BQ2328">
        <v>58</v>
      </c>
      <c r="BR2328">
        <v>57.5</v>
      </c>
      <c r="BS2328">
        <v>-20.759599999999999</v>
      </c>
      <c r="BT2328">
        <v>-8.6619419999999998</v>
      </c>
      <c r="BU2328">
        <v>-3.8787989999999999</v>
      </c>
      <c r="BV2328">
        <v>-1.276535</v>
      </c>
      <c r="BW2328">
        <v>-1.3170010000000001</v>
      </c>
      <c r="BX2328">
        <v>-0.62213130000000005</v>
      </c>
      <c r="BY2328">
        <v>2.5014189999999998</v>
      </c>
      <c r="BZ2328">
        <v>-4.8561709999999998</v>
      </c>
      <c r="CA2328">
        <v>-0.96722410000000003</v>
      </c>
      <c r="CB2328">
        <v>5.2611689999999998</v>
      </c>
      <c r="CC2328">
        <v>18.129650000000002</v>
      </c>
      <c r="CD2328">
        <v>25.699839999999998</v>
      </c>
      <c r="CE2328">
        <v>-14.981249999999999</v>
      </c>
      <c r="CF2328">
        <v>-1.5363770000000001</v>
      </c>
      <c r="CG2328">
        <v>-51.182630000000003</v>
      </c>
      <c r="CH2328">
        <v>-37.209960000000002</v>
      </c>
      <c r="CI2328">
        <v>-10.25169</v>
      </c>
      <c r="CJ2328">
        <v>560.06309999999996</v>
      </c>
      <c r="CK2328">
        <v>612.53959999999995</v>
      </c>
      <c r="CL2328">
        <v>605.678</v>
      </c>
      <c r="CM2328">
        <v>615.39549999999997</v>
      </c>
      <c r="CN2328">
        <v>150.60140000000001</v>
      </c>
      <c r="CO2328">
        <v>18.272490000000001</v>
      </c>
      <c r="CP2328">
        <v>1.0917049999999999</v>
      </c>
      <c r="CQ2328">
        <v>634.25980000000004</v>
      </c>
      <c r="CR2328">
        <v>68.301060000000007</v>
      </c>
      <c r="CS2328">
        <v>58.261859999999999</v>
      </c>
      <c r="CT2328">
        <v>64.870859999999993</v>
      </c>
      <c r="CU2328">
        <v>58.408729999999998</v>
      </c>
      <c r="CV2328">
        <v>57.113010000000003</v>
      </c>
      <c r="CW2328">
        <v>31.281130000000001</v>
      </c>
      <c r="CX2328">
        <v>50.347209999999997</v>
      </c>
      <c r="CY2328">
        <v>62.384929999999997</v>
      </c>
      <c r="CZ2328">
        <v>430.05470000000003</v>
      </c>
      <c r="DA2328">
        <v>814.07190000000003</v>
      </c>
      <c r="DB2328">
        <v>901.40300000000002</v>
      </c>
      <c r="DC2328">
        <v>1810.2070000000001</v>
      </c>
      <c r="DD2328">
        <v>3341.1689999999999</v>
      </c>
      <c r="DE2328">
        <v>4761.8530000000001</v>
      </c>
      <c r="DF2328">
        <v>3618.875</v>
      </c>
      <c r="DG2328">
        <v>3729.2249999999999</v>
      </c>
      <c r="DH2328">
        <v>2630.6039999999998</v>
      </c>
      <c r="DI2328">
        <v>2518.3910000000001</v>
      </c>
      <c r="DJ2328">
        <v>2316.123</v>
      </c>
      <c r="DK2328">
        <v>2080.4119999999998</v>
      </c>
      <c r="DL2328">
        <v>2652.4580000000001</v>
      </c>
      <c r="DM2328">
        <v>2442.3690000000001</v>
      </c>
      <c r="DN2328">
        <v>2067.7800000000002</v>
      </c>
      <c r="DO2328">
        <v>19</v>
      </c>
      <c r="DP2328">
        <v>19</v>
      </c>
    </row>
    <row r="2329" spans="1:120" hidden="1" x14ac:dyDescent="0.25">
      <c r="A2329" t="str">
        <f t="shared" si="36"/>
        <v>Industry_Type-7. Institutional/Government_Prescribed DA 1-4 (1PM-9PM)_44452_19-20</v>
      </c>
      <c r="B2329" t="s">
        <v>62</v>
      </c>
      <c r="C2329" t="s">
        <v>208</v>
      </c>
      <c r="D2329" t="s">
        <v>61</v>
      </c>
      <c r="E2329" t="s">
        <v>61</v>
      </c>
      <c r="F2329" t="s">
        <v>61</v>
      </c>
      <c r="G2329" t="s">
        <v>35</v>
      </c>
      <c r="H2329" t="s">
        <v>61</v>
      </c>
      <c r="I2329" t="s">
        <v>61</v>
      </c>
      <c r="J2329" t="s">
        <v>61</v>
      </c>
      <c r="K2329" t="s">
        <v>214</v>
      </c>
      <c r="L2329" s="18">
        <v>44452</v>
      </c>
      <c r="M2329">
        <v>19</v>
      </c>
      <c r="N2329">
        <v>20</v>
      </c>
      <c r="O2329" t="s">
        <v>258</v>
      </c>
      <c r="P2329">
        <v>3</v>
      </c>
      <c r="Q2329">
        <v>3</v>
      </c>
      <c r="R2329">
        <v>0</v>
      </c>
      <c r="S2329">
        <v>0</v>
      </c>
      <c r="T2329">
        <v>1</v>
      </c>
      <c r="U2329">
        <v>1</v>
      </c>
      <c r="V2329">
        <v>1</v>
      </c>
      <c r="W2329">
        <v>29.84</v>
      </c>
      <c r="X2329">
        <v>29.72</v>
      </c>
      <c r="Y2329">
        <v>29.84</v>
      </c>
      <c r="Z2329">
        <v>29.72</v>
      </c>
      <c r="AA2329">
        <v>29.72</v>
      </c>
      <c r="AB2329">
        <v>29.76</v>
      </c>
      <c r="AC2329">
        <v>60.36</v>
      </c>
      <c r="AD2329">
        <v>58.96</v>
      </c>
      <c r="AE2329">
        <v>58.48</v>
      </c>
      <c r="AF2329">
        <v>80.72</v>
      </c>
      <c r="AG2329">
        <v>110.04</v>
      </c>
      <c r="AH2329">
        <v>114.2</v>
      </c>
      <c r="AI2329">
        <v>122.6</v>
      </c>
      <c r="AJ2329">
        <v>126.72</v>
      </c>
      <c r="AK2329">
        <v>126.52</v>
      </c>
      <c r="AL2329">
        <v>122.88</v>
      </c>
      <c r="AM2329">
        <v>121.68</v>
      </c>
      <c r="AN2329">
        <v>138.4</v>
      </c>
      <c r="AO2329">
        <v>101.72</v>
      </c>
      <c r="AP2329">
        <v>103.8</v>
      </c>
      <c r="AQ2329">
        <v>91.04</v>
      </c>
      <c r="AR2329">
        <v>30.92</v>
      </c>
      <c r="AS2329">
        <v>29.84</v>
      </c>
      <c r="AT2329">
        <v>29.72</v>
      </c>
      <c r="AU2329">
        <v>59.166666999999997</v>
      </c>
      <c r="AV2329">
        <v>56.833333000000003</v>
      </c>
      <c r="AW2329">
        <v>56.333333000000003</v>
      </c>
      <c r="AX2329">
        <v>55.833333000000003</v>
      </c>
      <c r="AY2329">
        <v>55.166666999999997</v>
      </c>
      <c r="AZ2329">
        <v>54.666666999999997</v>
      </c>
      <c r="BA2329">
        <v>54.166666999999997</v>
      </c>
      <c r="BB2329">
        <v>54.833333000000003</v>
      </c>
      <c r="BC2329">
        <v>59.333333000000003</v>
      </c>
      <c r="BD2329">
        <v>64.166667000000004</v>
      </c>
      <c r="BE2329">
        <v>68.5</v>
      </c>
      <c r="BF2329">
        <v>72</v>
      </c>
      <c r="BG2329">
        <v>76</v>
      </c>
      <c r="BH2329">
        <v>79.333332999999996</v>
      </c>
      <c r="BI2329">
        <v>82</v>
      </c>
      <c r="BJ2329">
        <v>81.666667000000004</v>
      </c>
      <c r="BK2329">
        <v>79.666667000000004</v>
      </c>
      <c r="BL2329">
        <v>76.5</v>
      </c>
      <c r="BM2329">
        <v>73.666667000000004</v>
      </c>
      <c r="BN2329">
        <v>69.333332999999996</v>
      </c>
      <c r="BO2329">
        <v>65.833332999999996</v>
      </c>
      <c r="BP2329">
        <v>63.5</v>
      </c>
      <c r="BQ2329">
        <v>62.333333000000003</v>
      </c>
      <c r="BR2329">
        <v>61.166666999999997</v>
      </c>
      <c r="BS2329">
        <v>-0.31531740000000003</v>
      </c>
      <c r="BT2329">
        <v>-0.22777839999999999</v>
      </c>
      <c r="BU2329">
        <v>-0.29681679999999999</v>
      </c>
      <c r="BV2329">
        <v>-0.2343626</v>
      </c>
      <c r="BW2329">
        <v>-0.31961349999999999</v>
      </c>
      <c r="BX2329">
        <v>0.58438780000000001</v>
      </c>
      <c r="BY2329">
        <v>3.3229730000000002</v>
      </c>
      <c r="BZ2329">
        <v>2.4711599999999998</v>
      </c>
      <c r="CA2329">
        <v>-0.56837269999999995</v>
      </c>
      <c r="CB2329">
        <v>-6.6197699999999999</v>
      </c>
      <c r="CC2329">
        <v>-4.0417860000000001</v>
      </c>
      <c r="CD2329">
        <v>2.9919570000000002</v>
      </c>
      <c r="CE2329">
        <v>1.340149</v>
      </c>
      <c r="CF2329">
        <v>-0.96014980000000005</v>
      </c>
      <c r="CG2329">
        <v>-1.5872539999999999</v>
      </c>
      <c r="CH2329">
        <v>-1.9800469999999999</v>
      </c>
      <c r="CI2329">
        <v>8.4743000000000006E-3</v>
      </c>
      <c r="CJ2329">
        <v>-9.49132</v>
      </c>
      <c r="CK2329">
        <v>6.1966900000000003</v>
      </c>
      <c r="CL2329">
        <v>4.847162</v>
      </c>
      <c r="CM2329">
        <v>-1.2654879999999999</v>
      </c>
      <c r="CN2329">
        <v>-2.0145970000000002</v>
      </c>
      <c r="CO2329">
        <v>-0.31609730000000003</v>
      </c>
      <c r="CP2329">
        <v>-1.9993799999999999E-2</v>
      </c>
      <c r="CQ2329">
        <v>6.2457199999999997E-2</v>
      </c>
      <c r="CR2329">
        <v>4.20595E-2</v>
      </c>
      <c r="CS2329">
        <v>4.0472399999999999E-2</v>
      </c>
      <c r="CT2329">
        <v>3.9293099999999997E-2</v>
      </c>
      <c r="CU2329">
        <v>4.1766200000000003E-2</v>
      </c>
      <c r="CV2329">
        <v>2.3063229999999999</v>
      </c>
      <c r="CW2329">
        <v>7.8509650000000004</v>
      </c>
      <c r="CX2329">
        <v>3.1331229999999999</v>
      </c>
      <c r="CY2329">
        <v>3.983203</v>
      </c>
      <c r="CZ2329">
        <v>8.8872579999999992</v>
      </c>
      <c r="DA2329">
        <v>4.9330930000000004</v>
      </c>
      <c r="DB2329">
        <v>1.944925</v>
      </c>
      <c r="DC2329">
        <v>2.6145839999999998</v>
      </c>
      <c r="DD2329">
        <v>2.3589020000000001</v>
      </c>
      <c r="DE2329">
        <v>3.206248</v>
      </c>
      <c r="DF2329">
        <v>2.870193</v>
      </c>
      <c r="DG2329">
        <v>1.572589</v>
      </c>
      <c r="DH2329">
        <v>9.7647089999999999</v>
      </c>
      <c r="DI2329">
        <v>8.7988990000000005</v>
      </c>
      <c r="DJ2329">
        <v>11.77108</v>
      </c>
      <c r="DK2329">
        <v>11.544739999999999</v>
      </c>
      <c r="DL2329">
        <v>11.452249999999999</v>
      </c>
      <c r="DM2329">
        <v>0.29407369999999999</v>
      </c>
      <c r="DN2329">
        <v>0.17795169999999999</v>
      </c>
      <c r="DO2329">
        <v>19</v>
      </c>
      <c r="DP2329">
        <v>20</v>
      </c>
    </row>
    <row r="2330" spans="1:120" hidden="1" x14ac:dyDescent="0.25">
      <c r="A2330" t="str">
        <f t="shared" si="36"/>
        <v>Industry_Type-1. Agriculture, Mining &amp; Construction_Prescribed DA 1-4 (1PM-9PM)_44452_19-20</v>
      </c>
      <c r="B2330" t="s">
        <v>62</v>
      </c>
      <c r="C2330" t="s">
        <v>211</v>
      </c>
      <c r="D2330" t="s">
        <v>61</v>
      </c>
      <c r="E2330" t="s">
        <v>61</v>
      </c>
      <c r="F2330" t="s">
        <v>61</v>
      </c>
      <c r="G2330" t="s">
        <v>30</v>
      </c>
      <c r="H2330" t="s">
        <v>61</v>
      </c>
      <c r="I2330" t="s">
        <v>61</v>
      </c>
      <c r="J2330" t="s">
        <v>61</v>
      </c>
      <c r="K2330" t="s">
        <v>214</v>
      </c>
      <c r="L2330" s="18">
        <v>44452</v>
      </c>
      <c r="M2330">
        <v>19</v>
      </c>
      <c r="N2330">
        <v>20</v>
      </c>
      <c r="O2330" t="s">
        <v>258</v>
      </c>
      <c r="P2330">
        <v>1</v>
      </c>
      <c r="Q2330">
        <v>1</v>
      </c>
      <c r="R2330">
        <v>0</v>
      </c>
      <c r="S2330">
        <v>0</v>
      </c>
      <c r="T2330">
        <v>1</v>
      </c>
      <c r="U2330">
        <v>0</v>
      </c>
      <c r="V2330">
        <v>1</v>
      </c>
      <c r="W2330">
        <v>438.72</v>
      </c>
      <c r="X2330">
        <v>512.64</v>
      </c>
      <c r="Y2330">
        <v>510.08</v>
      </c>
      <c r="Z2330">
        <v>507.52</v>
      </c>
      <c r="AA2330">
        <v>508.48</v>
      </c>
      <c r="AB2330">
        <v>509.92</v>
      </c>
      <c r="AC2330">
        <v>511.52</v>
      </c>
      <c r="AD2330">
        <v>514.55999999999995</v>
      </c>
      <c r="AE2330">
        <v>518.08000000000004</v>
      </c>
      <c r="AF2330">
        <v>511.04</v>
      </c>
      <c r="AG2330">
        <v>365.76</v>
      </c>
      <c r="AH2330">
        <v>269.44</v>
      </c>
      <c r="AI2330">
        <v>200.96</v>
      </c>
      <c r="AJ2330">
        <v>90.72</v>
      </c>
      <c r="AK2330">
        <v>82.56</v>
      </c>
      <c r="AL2330">
        <v>98.88</v>
      </c>
      <c r="AM2330">
        <v>117.44</v>
      </c>
      <c r="AN2330">
        <v>48.96</v>
      </c>
      <c r="AO2330">
        <v>52.96</v>
      </c>
      <c r="AP2330">
        <v>61.6</v>
      </c>
      <c r="AQ2330">
        <v>64.319999999999993</v>
      </c>
      <c r="AR2330">
        <v>452.8</v>
      </c>
      <c r="AS2330">
        <v>512.48</v>
      </c>
      <c r="AT2330">
        <v>511.04</v>
      </c>
      <c r="AU2330">
        <v>54.5</v>
      </c>
      <c r="AV2330">
        <v>55</v>
      </c>
      <c r="AW2330">
        <v>54.5</v>
      </c>
      <c r="AX2330">
        <v>54</v>
      </c>
      <c r="AY2330">
        <v>54</v>
      </c>
      <c r="AZ2330">
        <v>54</v>
      </c>
      <c r="BA2330">
        <v>53.5</v>
      </c>
      <c r="BB2330">
        <v>53.5</v>
      </c>
      <c r="BC2330">
        <v>55.5</v>
      </c>
      <c r="BD2330">
        <v>57</v>
      </c>
      <c r="BE2330">
        <v>59</v>
      </c>
      <c r="BF2330">
        <v>61</v>
      </c>
      <c r="BG2330">
        <v>62</v>
      </c>
      <c r="BH2330">
        <v>63</v>
      </c>
      <c r="BI2330">
        <v>62.5</v>
      </c>
      <c r="BJ2330">
        <v>61.5</v>
      </c>
      <c r="BK2330">
        <v>60.5</v>
      </c>
      <c r="BL2330">
        <v>58.5</v>
      </c>
      <c r="BM2330">
        <v>57</v>
      </c>
      <c r="BN2330">
        <v>55.5</v>
      </c>
      <c r="BO2330">
        <v>55</v>
      </c>
      <c r="BP2330">
        <v>55</v>
      </c>
      <c r="BQ2330">
        <v>55</v>
      </c>
      <c r="BR2330">
        <v>55</v>
      </c>
      <c r="BS2330">
        <v>70.389399999999995</v>
      </c>
      <c r="BT2330">
        <v>-5.8519899999999998</v>
      </c>
      <c r="BU2330">
        <v>-14.43033</v>
      </c>
      <c r="BV2330">
        <v>-13.31265</v>
      </c>
      <c r="BW2330">
        <v>-14.72592</v>
      </c>
      <c r="BX2330">
        <v>-29.337309999999999</v>
      </c>
      <c r="BY2330">
        <v>-23.533110000000001</v>
      </c>
      <c r="BZ2330">
        <v>5.6184079999999996</v>
      </c>
      <c r="CA2330">
        <v>37.438899999999997</v>
      </c>
      <c r="CB2330">
        <v>15.945589999999999</v>
      </c>
      <c r="CC2330">
        <v>84.550780000000003</v>
      </c>
      <c r="CD2330">
        <v>62.592010000000002</v>
      </c>
      <c r="CE2330">
        <v>104.84310000000001</v>
      </c>
      <c r="CF2330">
        <v>0.93652340000000001</v>
      </c>
      <c r="CG2330">
        <v>-2.4801250000000001</v>
      </c>
      <c r="CH2330">
        <v>-21.320029999999999</v>
      </c>
      <c r="CI2330">
        <v>-45.366390000000003</v>
      </c>
      <c r="CJ2330">
        <v>10.72861</v>
      </c>
      <c r="CK2330">
        <v>3.3033939999999999</v>
      </c>
      <c r="CL2330">
        <v>15.459849999999999</v>
      </c>
      <c r="CM2330">
        <v>26.502109999999998</v>
      </c>
      <c r="CN2330">
        <v>2.8811040000000001</v>
      </c>
      <c r="CO2330">
        <v>-2.0898129999999999</v>
      </c>
      <c r="CP2330">
        <v>-48.945189999999997</v>
      </c>
      <c r="CQ2330">
        <v>129.05260000000001</v>
      </c>
      <c r="CR2330">
        <v>58.992699999999999</v>
      </c>
      <c r="CS2330">
        <v>127.16540000000001</v>
      </c>
      <c r="CT2330">
        <v>100.624</v>
      </c>
      <c r="CU2330">
        <v>77.369119999999995</v>
      </c>
      <c r="CV2330">
        <v>117.15470000000001</v>
      </c>
      <c r="CW2330">
        <v>137.0763</v>
      </c>
      <c r="CX2330">
        <v>44.103900000000003</v>
      </c>
      <c r="CY2330">
        <v>58.033320000000003</v>
      </c>
      <c r="CZ2330">
        <v>491.61779999999999</v>
      </c>
      <c r="DA2330">
        <v>1395.92</v>
      </c>
      <c r="DB2330">
        <v>968.0421</v>
      </c>
      <c r="DC2330">
        <v>480.24149999999997</v>
      </c>
      <c r="DD2330">
        <v>63.504849999999998</v>
      </c>
      <c r="DE2330">
        <v>57.305549999999997</v>
      </c>
      <c r="DF2330">
        <v>58.180129999999998</v>
      </c>
      <c r="DG2330">
        <v>63.384120000000003</v>
      </c>
      <c r="DH2330">
        <v>79.487729999999999</v>
      </c>
      <c r="DI2330">
        <v>87.036090000000002</v>
      </c>
      <c r="DJ2330">
        <v>230.96279999999999</v>
      </c>
      <c r="DK2330">
        <v>289.29360000000003</v>
      </c>
      <c r="DL2330">
        <v>220.2629</v>
      </c>
      <c r="DM2330">
        <v>382.34800000000001</v>
      </c>
      <c r="DN2330">
        <v>2135.9470000000001</v>
      </c>
      <c r="DO2330">
        <v>19</v>
      </c>
      <c r="DP2330">
        <v>20</v>
      </c>
    </row>
    <row r="2331" spans="1:120" x14ac:dyDescent="0.25">
      <c r="A2331" t="str">
        <f t="shared" si="36"/>
        <v>AutoDR-No_Prescribed DA 1-4 (1PM-9PM)_44452_19-20</v>
      </c>
      <c r="B2331" t="s">
        <v>62</v>
      </c>
      <c r="C2331" t="s">
        <v>321</v>
      </c>
      <c r="D2331" t="s">
        <v>61</v>
      </c>
      <c r="E2331" t="s">
        <v>61</v>
      </c>
      <c r="F2331" t="s">
        <v>61</v>
      </c>
      <c r="G2331" t="s">
        <v>61</v>
      </c>
      <c r="H2331" t="s">
        <v>97</v>
      </c>
      <c r="I2331" t="s">
        <v>61</v>
      </c>
      <c r="J2331" t="s">
        <v>61</v>
      </c>
      <c r="K2331" t="s">
        <v>214</v>
      </c>
      <c r="L2331" s="18">
        <v>44452</v>
      </c>
      <c r="M2331">
        <v>19</v>
      </c>
      <c r="N2331">
        <v>20</v>
      </c>
      <c r="O2331" t="s">
        <v>258</v>
      </c>
      <c r="P2331">
        <v>4</v>
      </c>
      <c r="Q2331">
        <v>3</v>
      </c>
      <c r="R2331">
        <v>0</v>
      </c>
      <c r="S2331">
        <v>0</v>
      </c>
      <c r="T2331">
        <v>1</v>
      </c>
      <c r="U2331">
        <v>1</v>
      </c>
      <c r="V2331">
        <v>1</v>
      </c>
      <c r="W2331">
        <v>752.25067000000001</v>
      </c>
      <c r="X2331">
        <v>851.072</v>
      </c>
      <c r="Y2331">
        <v>844.34267</v>
      </c>
      <c r="Z2331">
        <v>842.79732999999999</v>
      </c>
      <c r="AA2331">
        <v>842.04533000000004</v>
      </c>
      <c r="AB2331">
        <v>845.95333000000005</v>
      </c>
      <c r="AC2331">
        <v>832.45600000000002</v>
      </c>
      <c r="AD2331">
        <v>788.07732999999996</v>
      </c>
      <c r="AE2331">
        <v>795.22</v>
      </c>
      <c r="AF2331">
        <v>788.82799999999997</v>
      </c>
      <c r="AG2331">
        <v>595.87733000000003</v>
      </c>
      <c r="AH2331">
        <v>474.74533000000002</v>
      </c>
      <c r="AI2331">
        <v>382.59733</v>
      </c>
      <c r="AJ2331">
        <v>237.79732999999999</v>
      </c>
      <c r="AK2331">
        <v>230.54266999999999</v>
      </c>
      <c r="AL2331">
        <v>255.392</v>
      </c>
      <c r="AM2331">
        <v>280.09467000000001</v>
      </c>
      <c r="AN2331">
        <v>118.81332999999999</v>
      </c>
      <c r="AO2331">
        <v>119.82133</v>
      </c>
      <c r="AP2331">
        <v>133.37467000000001</v>
      </c>
      <c r="AQ2331">
        <v>129.28267</v>
      </c>
      <c r="AR2331">
        <v>761.21866999999997</v>
      </c>
      <c r="AS2331">
        <v>853.80533000000003</v>
      </c>
      <c r="AT2331">
        <v>852.46667000000002</v>
      </c>
      <c r="AU2331">
        <v>58.833333000000003</v>
      </c>
      <c r="AV2331">
        <v>58.666666999999997</v>
      </c>
      <c r="AW2331">
        <v>58.166666999999997</v>
      </c>
      <c r="AX2331">
        <v>58</v>
      </c>
      <c r="AY2331">
        <v>57.833333000000003</v>
      </c>
      <c r="AZ2331">
        <v>57.5</v>
      </c>
      <c r="BA2331">
        <v>57.333333000000003</v>
      </c>
      <c r="BB2331">
        <v>57.166666999999997</v>
      </c>
      <c r="BC2331">
        <v>59</v>
      </c>
      <c r="BD2331">
        <v>61.666666999999997</v>
      </c>
      <c r="BE2331">
        <v>64.166667000000004</v>
      </c>
      <c r="BF2331">
        <v>66.666667000000004</v>
      </c>
      <c r="BG2331">
        <v>68.5</v>
      </c>
      <c r="BH2331">
        <v>70.333332999999996</v>
      </c>
      <c r="BI2331">
        <v>71.333332999999996</v>
      </c>
      <c r="BJ2331">
        <v>71.333332999999996</v>
      </c>
      <c r="BK2331">
        <v>70.333332999999996</v>
      </c>
      <c r="BL2331">
        <v>68.5</v>
      </c>
      <c r="BM2331">
        <v>66.5</v>
      </c>
      <c r="BN2331">
        <v>63.333333000000003</v>
      </c>
      <c r="BO2331">
        <v>60.833333000000003</v>
      </c>
      <c r="BP2331">
        <v>59.833333000000003</v>
      </c>
      <c r="BQ2331">
        <v>59.333333000000003</v>
      </c>
      <c r="BR2331">
        <v>59</v>
      </c>
      <c r="BS2331">
        <v>74.498069999999998</v>
      </c>
      <c r="BT2331">
        <v>-27.33419</v>
      </c>
      <c r="BU2331">
        <v>-36.61495</v>
      </c>
      <c r="BV2331">
        <v>-36.322090000000003</v>
      </c>
      <c r="BW2331">
        <v>-36.699890000000003</v>
      </c>
      <c r="BX2331">
        <v>-55.633270000000003</v>
      </c>
      <c r="BY2331">
        <v>-43.820509999999999</v>
      </c>
      <c r="BZ2331">
        <v>23.75263</v>
      </c>
      <c r="CA2331">
        <v>64.511700000000005</v>
      </c>
      <c r="CB2331">
        <v>36.05292</v>
      </c>
      <c r="CC2331">
        <v>130.7166</v>
      </c>
      <c r="CD2331">
        <v>99.063659999999999</v>
      </c>
      <c r="CE2331">
        <v>154.26499999999999</v>
      </c>
      <c r="CF2331">
        <v>11.38536</v>
      </c>
      <c r="CG2331">
        <v>10.443809999999999</v>
      </c>
      <c r="CH2331">
        <v>-14.00916</v>
      </c>
      <c r="CI2331">
        <v>-51.105249999999998</v>
      </c>
      <c r="CJ2331">
        <v>73.184049999999999</v>
      </c>
      <c r="CK2331">
        <v>84.149640000000005</v>
      </c>
      <c r="CL2331">
        <v>91.772710000000004</v>
      </c>
      <c r="CM2331">
        <v>91.14555</v>
      </c>
      <c r="CN2331">
        <v>-14.40652</v>
      </c>
      <c r="CO2331">
        <v>-35.6295</v>
      </c>
      <c r="CP2331">
        <v>-96.689089999999993</v>
      </c>
      <c r="CQ2331">
        <v>264.24520000000001</v>
      </c>
      <c r="CR2331">
        <v>126.5116</v>
      </c>
      <c r="CS2331">
        <v>247.91820000000001</v>
      </c>
      <c r="CT2331">
        <v>199.91030000000001</v>
      </c>
      <c r="CU2331">
        <v>159.32239999999999</v>
      </c>
      <c r="CV2331">
        <v>230.8141</v>
      </c>
      <c r="CW2331">
        <v>256.56709999999998</v>
      </c>
      <c r="CX2331">
        <v>90.720240000000004</v>
      </c>
      <c r="CY2331">
        <v>119.47029999999999</v>
      </c>
      <c r="CZ2331">
        <v>892.53269999999998</v>
      </c>
      <c r="DA2331">
        <v>2512.3960000000002</v>
      </c>
      <c r="DB2331">
        <v>1794.643</v>
      </c>
      <c r="DC2331">
        <v>895.98410000000001</v>
      </c>
      <c r="DD2331">
        <v>160.10339999999999</v>
      </c>
      <c r="DE2331">
        <v>136.00890000000001</v>
      </c>
      <c r="DF2331">
        <v>147.80680000000001</v>
      </c>
      <c r="DG2331">
        <v>153.16999999999999</v>
      </c>
      <c r="DH2331">
        <v>533.65269999999998</v>
      </c>
      <c r="DI2331">
        <v>197.7097</v>
      </c>
      <c r="DJ2331">
        <v>1096.53</v>
      </c>
      <c r="DK2331">
        <v>2309.3090000000002</v>
      </c>
      <c r="DL2331">
        <v>566.86159999999995</v>
      </c>
      <c r="DM2331">
        <v>846.81790000000001</v>
      </c>
      <c r="DN2331">
        <v>3938.1610000000001</v>
      </c>
      <c r="DO2331">
        <v>19</v>
      </c>
      <c r="DP2331">
        <v>20</v>
      </c>
    </row>
    <row r="2332" spans="1:120" hidden="1" x14ac:dyDescent="0.25">
      <c r="A2332" t="str">
        <f t="shared" si="36"/>
        <v>Industry_Type-5. Offices, Hotels, Finance, Services_Prescribed DA 1-4 (1PM-9PM)_44452_19-20</v>
      </c>
      <c r="B2332" t="s">
        <v>62</v>
      </c>
      <c r="C2332" t="s">
        <v>205</v>
      </c>
      <c r="D2332" t="s">
        <v>61</v>
      </c>
      <c r="E2332" t="s">
        <v>61</v>
      </c>
      <c r="F2332" t="s">
        <v>61</v>
      </c>
      <c r="G2332" t="s">
        <v>37</v>
      </c>
      <c r="H2332" t="s">
        <v>61</v>
      </c>
      <c r="I2332" t="s">
        <v>61</v>
      </c>
      <c r="J2332" t="s">
        <v>61</v>
      </c>
      <c r="K2332" t="s">
        <v>214</v>
      </c>
      <c r="L2332" s="18">
        <v>44452</v>
      </c>
      <c r="M2332">
        <v>19</v>
      </c>
      <c r="N2332">
        <v>20</v>
      </c>
      <c r="O2332" t="s">
        <v>258</v>
      </c>
      <c r="P2332">
        <v>2</v>
      </c>
      <c r="Q2332">
        <v>1</v>
      </c>
      <c r="R2332">
        <v>0</v>
      </c>
      <c r="S2332">
        <v>0</v>
      </c>
      <c r="T2332">
        <v>1</v>
      </c>
      <c r="U2332">
        <v>0</v>
      </c>
      <c r="V2332">
        <v>1</v>
      </c>
      <c r="W2332">
        <v>249.36</v>
      </c>
      <c r="X2332">
        <v>249.76</v>
      </c>
      <c r="Y2332">
        <v>244.8</v>
      </c>
      <c r="Z2332">
        <v>247.6</v>
      </c>
      <c r="AA2332">
        <v>244.56</v>
      </c>
      <c r="AB2332">
        <v>247.52</v>
      </c>
      <c r="AC2332">
        <v>224.08</v>
      </c>
      <c r="AD2332">
        <v>151.44</v>
      </c>
      <c r="AE2332">
        <v>155.12</v>
      </c>
      <c r="AF2332">
        <v>159.6</v>
      </c>
      <c r="AG2332">
        <v>160.72</v>
      </c>
      <c r="AH2332">
        <v>171.68</v>
      </c>
      <c r="AI2332">
        <v>170.4</v>
      </c>
      <c r="AJ2332">
        <v>173.68</v>
      </c>
      <c r="AK2332">
        <v>179.12</v>
      </c>
      <c r="AL2332">
        <v>183.76</v>
      </c>
      <c r="AM2332">
        <v>183.68</v>
      </c>
      <c r="AN2332">
        <v>78.72</v>
      </c>
      <c r="AO2332">
        <v>72.239999999999995</v>
      </c>
      <c r="AP2332">
        <v>75.28</v>
      </c>
      <c r="AQ2332">
        <v>63.68</v>
      </c>
      <c r="AR2332">
        <v>234.64</v>
      </c>
      <c r="AS2332">
        <v>254.16</v>
      </c>
      <c r="AT2332">
        <v>255.04</v>
      </c>
      <c r="AU2332">
        <v>63</v>
      </c>
      <c r="AV2332">
        <v>64</v>
      </c>
      <c r="AW2332">
        <v>63</v>
      </c>
      <c r="AX2332">
        <v>63</v>
      </c>
      <c r="AY2332">
        <v>62.5</v>
      </c>
      <c r="AZ2332">
        <v>62</v>
      </c>
      <c r="BA2332">
        <v>62</v>
      </c>
      <c r="BB2332">
        <v>61.5</v>
      </c>
      <c r="BC2332">
        <v>63.5</v>
      </c>
      <c r="BD2332">
        <v>66</v>
      </c>
      <c r="BE2332">
        <v>67.5</v>
      </c>
      <c r="BF2332">
        <v>71</v>
      </c>
      <c r="BG2332">
        <v>73.5</v>
      </c>
      <c r="BH2332">
        <v>76.5</v>
      </c>
      <c r="BI2332">
        <v>78.5</v>
      </c>
      <c r="BJ2332">
        <v>80</v>
      </c>
      <c r="BK2332">
        <v>79.5</v>
      </c>
      <c r="BL2332">
        <v>79</v>
      </c>
      <c r="BM2332">
        <v>77</v>
      </c>
      <c r="BN2332">
        <v>72.5</v>
      </c>
      <c r="BO2332">
        <v>67.5</v>
      </c>
      <c r="BP2332">
        <v>64.5</v>
      </c>
      <c r="BQ2332">
        <v>63</v>
      </c>
      <c r="BR2332">
        <v>62</v>
      </c>
      <c r="BS2332">
        <v>-29.03256</v>
      </c>
      <c r="BT2332">
        <v>-29.305769999999999</v>
      </c>
      <c r="BU2332">
        <v>-26.070049999999998</v>
      </c>
      <c r="BV2332">
        <v>-27.865310000000001</v>
      </c>
      <c r="BW2332">
        <v>-25.606249999999999</v>
      </c>
      <c r="BX2332">
        <v>-24.778980000000001</v>
      </c>
      <c r="BY2332">
        <v>-18.65465</v>
      </c>
      <c r="BZ2332">
        <v>24.39902</v>
      </c>
      <c r="CA2332">
        <v>21.882999999999999</v>
      </c>
      <c r="CB2332">
        <v>22.187930000000001</v>
      </c>
      <c r="CC2332">
        <v>26.96191</v>
      </c>
      <c r="CD2332">
        <v>23.42183</v>
      </c>
      <c r="CE2332">
        <v>21.708690000000001</v>
      </c>
      <c r="CF2332">
        <v>15.25726</v>
      </c>
      <c r="CG2332">
        <v>20.62106</v>
      </c>
      <c r="CH2332">
        <v>21.63644</v>
      </c>
      <c r="CI2332">
        <v>14.09369</v>
      </c>
      <c r="CJ2332">
        <v>88.322190000000006</v>
      </c>
      <c r="CK2332">
        <v>119.6384</v>
      </c>
      <c r="CL2332">
        <v>106.73699999999999</v>
      </c>
      <c r="CM2332">
        <v>83.719279999999998</v>
      </c>
      <c r="CN2332">
        <v>-27.378229999999999</v>
      </c>
      <c r="CO2332">
        <v>-49.252009999999999</v>
      </c>
      <c r="CP2332">
        <v>-47.129750000000001</v>
      </c>
      <c r="CQ2332">
        <v>78.340999999999994</v>
      </c>
      <c r="CR2332">
        <v>48.680129999999998</v>
      </c>
      <c r="CS2332">
        <v>49.15448</v>
      </c>
      <c r="CT2332">
        <v>47.30209</v>
      </c>
      <c r="CU2332">
        <v>48.998820000000002</v>
      </c>
      <c r="CV2332">
        <v>50.712910000000001</v>
      </c>
      <c r="CW2332">
        <v>28.970279999999999</v>
      </c>
      <c r="CX2332">
        <v>27.704440000000002</v>
      </c>
      <c r="CY2332">
        <v>36.673960000000001</v>
      </c>
      <c r="CZ2332">
        <v>41.726550000000003</v>
      </c>
      <c r="DA2332">
        <v>69.205730000000003</v>
      </c>
      <c r="DB2332">
        <v>165.77520000000001</v>
      </c>
      <c r="DC2332">
        <v>94.995199999999997</v>
      </c>
      <c r="DD2332">
        <v>106.2114</v>
      </c>
      <c r="DE2332">
        <v>76.796130000000005</v>
      </c>
      <c r="DF2332">
        <v>99.844409999999996</v>
      </c>
      <c r="DG2332">
        <v>91.095699999999994</v>
      </c>
      <c r="DH2332">
        <v>882.7672</v>
      </c>
      <c r="DI2332">
        <v>96.702219999999997</v>
      </c>
      <c r="DJ2332">
        <v>1543.34</v>
      </c>
      <c r="DK2332">
        <v>4038.77</v>
      </c>
      <c r="DL2332">
        <v>394.38630000000001</v>
      </c>
      <c r="DM2332">
        <v>375.94810000000001</v>
      </c>
      <c r="DN2332">
        <v>317.07479999999998</v>
      </c>
      <c r="DO2332">
        <v>19</v>
      </c>
      <c r="DP2332">
        <v>20</v>
      </c>
    </row>
    <row r="2333" spans="1:120" hidden="1" x14ac:dyDescent="0.25">
      <c r="A2333" t="str">
        <f t="shared" si="36"/>
        <v>sublap_id-SLAP_PGP2_Prescribed DA 1-4 (1PM-9PM)_44452_19-20</v>
      </c>
      <c r="B2333" t="s">
        <v>62</v>
      </c>
      <c r="C2333" t="s">
        <v>301</v>
      </c>
      <c r="D2333" t="s">
        <v>61</v>
      </c>
      <c r="E2333" t="s">
        <v>302</v>
      </c>
      <c r="F2333" t="s">
        <v>61</v>
      </c>
      <c r="G2333" t="s">
        <v>61</v>
      </c>
      <c r="H2333" t="s">
        <v>61</v>
      </c>
      <c r="I2333" t="s">
        <v>61</v>
      </c>
      <c r="J2333" t="s">
        <v>61</v>
      </c>
      <c r="K2333" t="s">
        <v>214</v>
      </c>
      <c r="L2333" s="18">
        <v>44452</v>
      </c>
      <c r="M2333">
        <v>19</v>
      </c>
      <c r="N2333">
        <v>20</v>
      </c>
      <c r="O2333" t="s">
        <v>258</v>
      </c>
      <c r="P2333">
        <v>1</v>
      </c>
      <c r="Q2333">
        <v>1</v>
      </c>
      <c r="R2333">
        <v>0</v>
      </c>
      <c r="S2333">
        <v>0</v>
      </c>
      <c r="T2333">
        <v>1</v>
      </c>
      <c r="U2333">
        <v>0</v>
      </c>
      <c r="V2333">
        <v>1</v>
      </c>
      <c r="W2333">
        <v>438.72</v>
      </c>
      <c r="X2333">
        <v>512.64</v>
      </c>
      <c r="Y2333">
        <v>510.08</v>
      </c>
      <c r="Z2333">
        <v>507.52</v>
      </c>
      <c r="AA2333">
        <v>508.48</v>
      </c>
      <c r="AB2333">
        <v>509.92</v>
      </c>
      <c r="AC2333">
        <v>511.52</v>
      </c>
      <c r="AD2333">
        <v>514.55999999999995</v>
      </c>
      <c r="AE2333">
        <v>518.08000000000004</v>
      </c>
      <c r="AF2333">
        <v>511.04</v>
      </c>
      <c r="AG2333">
        <v>365.76</v>
      </c>
      <c r="AH2333">
        <v>269.44</v>
      </c>
      <c r="AI2333">
        <v>200.96</v>
      </c>
      <c r="AJ2333">
        <v>90.72</v>
      </c>
      <c r="AK2333">
        <v>82.56</v>
      </c>
      <c r="AL2333">
        <v>98.88</v>
      </c>
      <c r="AM2333">
        <v>117.44</v>
      </c>
      <c r="AN2333">
        <v>48.96</v>
      </c>
      <c r="AO2333">
        <v>52.96</v>
      </c>
      <c r="AP2333">
        <v>61.6</v>
      </c>
      <c r="AQ2333">
        <v>64.319999999999993</v>
      </c>
      <c r="AR2333">
        <v>452.8</v>
      </c>
      <c r="AS2333">
        <v>512.48</v>
      </c>
      <c r="AT2333">
        <v>511.04</v>
      </c>
      <c r="AU2333">
        <v>54.5</v>
      </c>
      <c r="AV2333">
        <v>55</v>
      </c>
      <c r="AW2333">
        <v>54.5</v>
      </c>
      <c r="AX2333">
        <v>54</v>
      </c>
      <c r="AY2333">
        <v>54</v>
      </c>
      <c r="AZ2333">
        <v>54</v>
      </c>
      <c r="BA2333">
        <v>53.5</v>
      </c>
      <c r="BB2333">
        <v>53.5</v>
      </c>
      <c r="BC2333">
        <v>55.5</v>
      </c>
      <c r="BD2333">
        <v>57</v>
      </c>
      <c r="BE2333">
        <v>59</v>
      </c>
      <c r="BF2333">
        <v>61</v>
      </c>
      <c r="BG2333">
        <v>62</v>
      </c>
      <c r="BH2333">
        <v>63</v>
      </c>
      <c r="BI2333">
        <v>62.5</v>
      </c>
      <c r="BJ2333">
        <v>61.5</v>
      </c>
      <c r="BK2333">
        <v>60.5</v>
      </c>
      <c r="BL2333">
        <v>58.5</v>
      </c>
      <c r="BM2333">
        <v>57</v>
      </c>
      <c r="BN2333">
        <v>55.5</v>
      </c>
      <c r="BO2333">
        <v>55</v>
      </c>
      <c r="BP2333">
        <v>55</v>
      </c>
      <c r="BQ2333">
        <v>55</v>
      </c>
      <c r="BR2333">
        <v>55</v>
      </c>
      <c r="BS2333">
        <v>70.389399999999995</v>
      </c>
      <c r="BT2333">
        <v>-5.8519899999999998</v>
      </c>
      <c r="BU2333">
        <v>-14.43033</v>
      </c>
      <c r="BV2333">
        <v>-13.31265</v>
      </c>
      <c r="BW2333">
        <v>-14.72592</v>
      </c>
      <c r="BX2333">
        <v>-29.337309999999999</v>
      </c>
      <c r="BY2333">
        <v>-23.533110000000001</v>
      </c>
      <c r="BZ2333">
        <v>5.6184079999999996</v>
      </c>
      <c r="CA2333">
        <v>37.438899999999997</v>
      </c>
      <c r="CB2333">
        <v>15.945589999999999</v>
      </c>
      <c r="CC2333">
        <v>84.550780000000003</v>
      </c>
      <c r="CD2333">
        <v>62.592010000000002</v>
      </c>
      <c r="CE2333">
        <v>104.84310000000001</v>
      </c>
      <c r="CF2333">
        <v>0.93652340000000001</v>
      </c>
      <c r="CG2333">
        <v>-2.4801250000000001</v>
      </c>
      <c r="CH2333">
        <v>-21.320029999999999</v>
      </c>
      <c r="CI2333">
        <v>-45.366390000000003</v>
      </c>
      <c r="CJ2333">
        <v>10.72861</v>
      </c>
      <c r="CK2333">
        <v>3.3033939999999999</v>
      </c>
      <c r="CL2333">
        <v>15.459849999999999</v>
      </c>
      <c r="CM2333">
        <v>26.502109999999998</v>
      </c>
      <c r="CN2333">
        <v>2.8811040000000001</v>
      </c>
      <c r="CO2333">
        <v>-2.0898129999999999</v>
      </c>
      <c r="CP2333">
        <v>-48.945189999999997</v>
      </c>
      <c r="CQ2333">
        <v>129.05260000000001</v>
      </c>
      <c r="CR2333">
        <v>58.992699999999999</v>
      </c>
      <c r="CS2333">
        <v>127.16540000000001</v>
      </c>
      <c r="CT2333">
        <v>100.624</v>
      </c>
      <c r="CU2333">
        <v>77.369119999999995</v>
      </c>
      <c r="CV2333">
        <v>117.15470000000001</v>
      </c>
      <c r="CW2333">
        <v>137.0763</v>
      </c>
      <c r="CX2333">
        <v>44.103900000000003</v>
      </c>
      <c r="CY2333">
        <v>58.033320000000003</v>
      </c>
      <c r="CZ2333">
        <v>491.61779999999999</v>
      </c>
      <c r="DA2333">
        <v>1395.92</v>
      </c>
      <c r="DB2333">
        <v>968.0421</v>
      </c>
      <c r="DC2333">
        <v>480.24149999999997</v>
      </c>
      <c r="DD2333">
        <v>63.504849999999998</v>
      </c>
      <c r="DE2333">
        <v>57.305549999999997</v>
      </c>
      <c r="DF2333">
        <v>58.180129999999998</v>
      </c>
      <c r="DG2333">
        <v>63.384120000000003</v>
      </c>
      <c r="DH2333">
        <v>79.487729999999999</v>
      </c>
      <c r="DI2333">
        <v>87.036090000000002</v>
      </c>
      <c r="DJ2333">
        <v>230.96279999999999</v>
      </c>
      <c r="DK2333">
        <v>289.29360000000003</v>
      </c>
      <c r="DL2333">
        <v>220.2629</v>
      </c>
      <c r="DM2333">
        <v>382.34800000000001</v>
      </c>
      <c r="DN2333">
        <v>2135.9470000000001</v>
      </c>
      <c r="DO2333">
        <v>19</v>
      </c>
      <c r="DP2333">
        <v>20</v>
      </c>
    </row>
    <row r="2334" spans="1:120" hidden="1" x14ac:dyDescent="0.25">
      <c r="A2334" t="str">
        <f t="shared" si="36"/>
        <v>OtherDR-No_Prescribed DA 1-4 (1PM-9PM)_44452_19-19</v>
      </c>
      <c r="B2334" t="s">
        <v>62</v>
      </c>
      <c r="C2334" t="s">
        <v>323</v>
      </c>
      <c r="D2334" t="s">
        <v>61</v>
      </c>
      <c r="E2334" t="s">
        <v>61</v>
      </c>
      <c r="F2334" t="s">
        <v>61</v>
      </c>
      <c r="G2334" t="s">
        <v>61</v>
      </c>
      <c r="H2334" t="s">
        <v>61</v>
      </c>
      <c r="I2334" t="s">
        <v>97</v>
      </c>
      <c r="J2334" t="s">
        <v>61</v>
      </c>
      <c r="K2334" t="s">
        <v>214</v>
      </c>
      <c r="L2334" s="18">
        <v>44452</v>
      </c>
      <c r="M2334">
        <v>19</v>
      </c>
      <c r="N2334">
        <v>19</v>
      </c>
      <c r="O2334" t="s">
        <v>258</v>
      </c>
      <c r="P2334">
        <v>2</v>
      </c>
      <c r="Q2334">
        <v>2</v>
      </c>
      <c r="R2334">
        <v>0</v>
      </c>
      <c r="S2334">
        <v>0</v>
      </c>
      <c r="T2334">
        <v>1</v>
      </c>
      <c r="U2334">
        <v>1</v>
      </c>
      <c r="V2334">
        <v>1</v>
      </c>
      <c r="W2334">
        <v>830.72</v>
      </c>
      <c r="X2334">
        <v>996.92</v>
      </c>
      <c r="Y2334">
        <v>999.08</v>
      </c>
      <c r="Z2334">
        <v>996</v>
      </c>
      <c r="AA2334">
        <v>996.88</v>
      </c>
      <c r="AB2334">
        <v>996.08</v>
      </c>
      <c r="AC2334">
        <v>994.92</v>
      </c>
      <c r="AD2334">
        <v>997.04</v>
      </c>
      <c r="AE2334">
        <v>988.2</v>
      </c>
      <c r="AF2334">
        <v>956.72</v>
      </c>
      <c r="AG2334">
        <v>913.32</v>
      </c>
      <c r="AH2334">
        <v>847.04</v>
      </c>
      <c r="AI2334">
        <v>667.2</v>
      </c>
      <c r="AJ2334">
        <v>810.48</v>
      </c>
      <c r="AK2334">
        <v>956</v>
      </c>
      <c r="AL2334">
        <v>965.6</v>
      </c>
      <c r="AM2334">
        <v>874.72</v>
      </c>
      <c r="AN2334">
        <v>334.4</v>
      </c>
      <c r="AO2334">
        <v>335.76</v>
      </c>
      <c r="AP2334">
        <v>322.92</v>
      </c>
      <c r="AQ2334">
        <v>313.8</v>
      </c>
      <c r="AR2334">
        <v>822.12</v>
      </c>
      <c r="AS2334">
        <v>942</v>
      </c>
      <c r="AT2334">
        <v>907</v>
      </c>
      <c r="AU2334">
        <v>57</v>
      </c>
      <c r="AV2334">
        <v>57</v>
      </c>
      <c r="AW2334">
        <v>56</v>
      </c>
      <c r="AX2334">
        <v>56</v>
      </c>
      <c r="AY2334">
        <v>56</v>
      </c>
      <c r="AZ2334">
        <v>56</v>
      </c>
      <c r="BA2334">
        <v>56</v>
      </c>
      <c r="BB2334">
        <v>55</v>
      </c>
      <c r="BC2334">
        <v>55</v>
      </c>
      <c r="BD2334">
        <v>56.5</v>
      </c>
      <c r="BE2334">
        <v>59.5</v>
      </c>
      <c r="BF2334">
        <v>62</v>
      </c>
      <c r="BG2334">
        <v>65</v>
      </c>
      <c r="BH2334">
        <v>65</v>
      </c>
      <c r="BI2334">
        <v>65.5</v>
      </c>
      <c r="BJ2334">
        <v>65.5</v>
      </c>
      <c r="BK2334">
        <v>65</v>
      </c>
      <c r="BL2334">
        <v>63.5</v>
      </c>
      <c r="BM2334">
        <v>62.5</v>
      </c>
      <c r="BN2334">
        <v>59.5</v>
      </c>
      <c r="BO2334">
        <v>58</v>
      </c>
      <c r="BP2334">
        <v>58</v>
      </c>
      <c r="BQ2334">
        <v>58</v>
      </c>
      <c r="BR2334">
        <v>57.5</v>
      </c>
      <c r="BS2334">
        <v>-20.759599999999999</v>
      </c>
      <c r="BT2334">
        <v>-8.6619419999999998</v>
      </c>
      <c r="BU2334">
        <v>-3.8787989999999999</v>
      </c>
      <c r="BV2334">
        <v>-1.276535</v>
      </c>
      <c r="BW2334">
        <v>-1.3170010000000001</v>
      </c>
      <c r="BX2334">
        <v>-0.62213130000000005</v>
      </c>
      <c r="BY2334">
        <v>2.5014189999999998</v>
      </c>
      <c r="BZ2334">
        <v>-4.8561709999999998</v>
      </c>
      <c r="CA2334">
        <v>-0.96722410000000003</v>
      </c>
      <c r="CB2334">
        <v>5.2611689999999998</v>
      </c>
      <c r="CC2334">
        <v>18.129650000000002</v>
      </c>
      <c r="CD2334">
        <v>25.699839999999998</v>
      </c>
      <c r="CE2334">
        <v>-14.981249999999999</v>
      </c>
      <c r="CF2334">
        <v>-1.5363770000000001</v>
      </c>
      <c r="CG2334">
        <v>-51.182630000000003</v>
      </c>
      <c r="CH2334">
        <v>-37.209960000000002</v>
      </c>
      <c r="CI2334">
        <v>-10.25169</v>
      </c>
      <c r="CJ2334">
        <v>560.06309999999996</v>
      </c>
      <c r="CK2334">
        <v>612.53959999999995</v>
      </c>
      <c r="CL2334">
        <v>605.678</v>
      </c>
      <c r="CM2334">
        <v>615.39549999999997</v>
      </c>
      <c r="CN2334">
        <v>150.60140000000001</v>
      </c>
      <c r="CO2334">
        <v>18.272490000000001</v>
      </c>
      <c r="CP2334">
        <v>1.0917049999999999</v>
      </c>
      <c r="CQ2334">
        <v>634.25980000000004</v>
      </c>
      <c r="CR2334">
        <v>68.301060000000007</v>
      </c>
      <c r="CS2334">
        <v>58.261859999999999</v>
      </c>
      <c r="CT2334">
        <v>64.870859999999993</v>
      </c>
      <c r="CU2334">
        <v>58.408729999999998</v>
      </c>
      <c r="CV2334">
        <v>57.113010000000003</v>
      </c>
      <c r="CW2334">
        <v>31.281130000000001</v>
      </c>
      <c r="CX2334">
        <v>50.347209999999997</v>
      </c>
      <c r="CY2334">
        <v>62.384929999999997</v>
      </c>
      <c r="CZ2334">
        <v>430.05470000000003</v>
      </c>
      <c r="DA2334">
        <v>814.07190000000003</v>
      </c>
      <c r="DB2334">
        <v>901.40300000000002</v>
      </c>
      <c r="DC2334">
        <v>1810.2070000000001</v>
      </c>
      <c r="DD2334">
        <v>3341.1689999999999</v>
      </c>
      <c r="DE2334">
        <v>4761.8530000000001</v>
      </c>
      <c r="DF2334">
        <v>3618.875</v>
      </c>
      <c r="DG2334">
        <v>3729.2249999999999</v>
      </c>
      <c r="DH2334">
        <v>2630.6039999999998</v>
      </c>
      <c r="DI2334">
        <v>2518.3910000000001</v>
      </c>
      <c r="DJ2334">
        <v>2316.123</v>
      </c>
      <c r="DK2334">
        <v>2080.4119999999998</v>
      </c>
      <c r="DL2334">
        <v>2652.4580000000001</v>
      </c>
      <c r="DM2334">
        <v>2442.3690000000001</v>
      </c>
      <c r="DN2334">
        <v>2067.7800000000002</v>
      </c>
      <c r="DO2334">
        <v>19</v>
      </c>
      <c r="DP2334">
        <v>19</v>
      </c>
    </row>
    <row r="2335" spans="1:120" x14ac:dyDescent="0.25">
      <c r="A2335" t="str">
        <f t="shared" si="36"/>
        <v>AutoDR-No_Prescribed DA 1-4 (1PM-9PM)_44452_19-19</v>
      </c>
      <c r="B2335" t="s">
        <v>62</v>
      </c>
      <c r="C2335" t="s">
        <v>321</v>
      </c>
      <c r="D2335" t="s">
        <v>61</v>
      </c>
      <c r="E2335" t="s">
        <v>61</v>
      </c>
      <c r="F2335" t="s">
        <v>61</v>
      </c>
      <c r="G2335" t="s">
        <v>61</v>
      </c>
      <c r="H2335" t="s">
        <v>97</v>
      </c>
      <c r="I2335" t="s">
        <v>61</v>
      </c>
      <c r="J2335" t="s">
        <v>61</v>
      </c>
      <c r="K2335" t="s">
        <v>214</v>
      </c>
      <c r="L2335" s="18">
        <v>44452</v>
      </c>
      <c r="M2335">
        <v>19</v>
      </c>
      <c r="N2335">
        <v>19</v>
      </c>
      <c r="O2335" t="s">
        <v>258</v>
      </c>
      <c r="P2335">
        <v>2</v>
      </c>
      <c r="Q2335">
        <v>2</v>
      </c>
      <c r="R2335">
        <v>0</v>
      </c>
      <c r="S2335">
        <v>0</v>
      </c>
      <c r="T2335">
        <v>1</v>
      </c>
      <c r="U2335">
        <v>1</v>
      </c>
      <c r="V2335">
        <v>1</v>
      </c>
      <c r="W2335">
        <v>830.72</v>
      </c>
      <c r="X2335">
        <v>996.92</v>
      </c>
      <c r="Y2335">
        <v>999.08</v>
      </c>
      <c r="Z2335">
        <v>996</v>
      </c>
      <c r="AA2335">
        <v>996.88</v>
      </c>
      <c r="AB2335">
        <v>996.08</v>
      </c>
      <c r="AC2335">
        <v>994.92</v>
      </c>
      <c r="AD2335">
        <v>997.04</v>
      </c>
      <c r="AE2335">
        <v>988.2</v>
      </c>
      <c r="AF2335">
        <v>956.72</v>
      </c>
      <c r="AG2335">
        <v>913.32</v>
      </c>
      <c r="AH2335">
        <v>847.04</v>
      </c>
      <c r="AI2335">
        <v>667.2</v>
      </c>
      <c r="AJ2335">
        <v>810.48</v>
      </c>
      <c r="AK2335">
        <v>956</v>
      </c>
      <c r="AL2335">
        <v>965.6</v>
      </c>
      <c r="AM2335">
        <v>874.72</v>
      </c>
      <c r="AN2335">
        <v>334.4</v>
      </c>
      <c r="AO2335">
        <v>335.76</v>
      </c>
      <c r="AP2335">
        <v>322.92</v>
      </c>
      <c r="AQ2335">
        <v>313.8</v>
      </c>
      <c r="AR2335">
        <v>822.12</v>
      </c>
      <c r="AS2335">
        <v>942</v>
      </c>
      <c r="AT2335">
        <v>907</v>
      </c>
      <c r="AU2335">
        <v>57</v>
      </c>
      <c r="AV2335">
        <v>57</v>
      </c>
      <c r="AW2335">
        <v>56</v>
      </c>
      <c r="AX2335">
        <v>56</v>
      </c>
      <c r="AY2335">
        <v>56</v>
      </c>
      <c r="AZ2335">
        <v>56</v>
      </c>
      <c r="BA2335">
        <v>56</v>
      </c>
      <c r="BB2335">
        <v>55</v>
      </c>
      <c r="BC2335">
        <v>55</v>
      </c>
      <c r="BD2335">
        <v>56.5</v>
      </c>
      <c r="BE2335">
        <v>59.5</v>
      </c>
      <c r="BF2335">
        <v>62</v>
      </c>
      <c r="BG2335">
        <v>65</v>
      </c>
      <c r="BH2335">
        <v>65</v>
      </c>
      <c r="BI2335">
        <v>65.5</v>
      </c>
      <c r="BJ2335">
        <v>65.5</v>
      </c>
      <c r="BK2335">
        <v>65</v>
      </c>
      <c r="BL2335">
        <v>63.5</v>
      </c>
      <c r="BM2335">
        <v>62.5</v>
      </c>
      <c r="BN2335">
        <v>59.5</v>
      </c>
      <c r="BO2335">
        <v>58</v>
      </c>
      <c r="BP2335">
        <v>58</v>
      </c>
      <c r="BQ2335">
        <v>58</v>
      </c>
      <c r="BR2335">
        <v>57.5</v>
      </c>
      <c r="BS2335">
        <v>-20.759599999999999</v>
      </c>
      <c r="BT2335">
        <v>-8.6619419999999998</v>
      </c>
      <c r="BU2335">
        <v>-3.8787989999999999</v>
      </c>
      <c r="BV2335">
        <v>-1.276535</v>
      </c>
      <c r="BW2335">
        <v>-1.3170010000000001</v>
      </c>
      <c r="BX2335">
        <v>-0.62213130000000005</v>
      </c>
      <c r="BY2335">
        <v>2.5014189999999998</v>
      </c>
      <c r="BZ2335">
        <v>-4.8561709999999998</v>
      </c>
      <c r="CA2335">
        <v>-0.96722410000000003</v>
      </c>
      <c r="CB2335">
        <v>5.2611689999999998</v>
      </c>
      <c r="CC2335">
        <v>18.129650000000002</v>
      </c>
      <c r="CD2335">
        <v>25.699839999999998</v>
      </c>
      <c r="CE2335">
        <v>-14.981249999999999</v>
      </c>
      <c r="CF2335">
        <v>-1.5363770000000001</v>
      </c>
      <c r="CG2335">
        <v>-51.182630000000003</v>
      </c>
      <c r="CH2335">
        <v>-37.209960000000002</v>
      </c>
      <c r="CI2335">
        <v>-10.25169</v>
      </c>
      <c r="CJ2335">
        <v>560.06309999999996</v>
      </c>
      <c r="CK2335">
        <v>612.53959999999995</v>
      </c>
      <c r="CL2335">
        <v>605.678</v>
      </c>
      <c r="CM2335">
        <v>615.39549999999997</v>
      </c>
      <c r="CN2335">
        <v>150.60140000000001</v>
      </c>
      <c r="CO2335">
        <v>18.272490000000001</v>
      </c>
      <c r="CP2335">
        <v>1.0917049999999999</v>
      </c>
      <c r="CQ2335">
        <v>634.25980000000004</v>
      </c>
      <c r="CR2335">
        <v>68.301060000000007</v>
      </c>
      <c r="CS2335">
        <v>58.261859999999999</v>
      </c>
      <c r="CT2335">
        <v>64.870859999999993</v>
      </c>
      <c r="CU2335">
        <v>58.408729999999998</v>
      </c>
      <c r="CV2335">
        <v>57.113010000000003</v>
      </c>
      <c r="CW2335">
        <v>31.281130000000001</v>
      </c>
      <c r="CX2335">
        <v>50.347209999999997</v>
      </c>
      <c r="CY2335">
        <v>62.384929999999997</v>
      </c>
      <c r="CZ2335">
        <v>430.05470000000003</v>
      </c>
      <c r="DA2335">
        <v>814.07190000000003</v>
      </c>
      <c r="DB2335">
        <v>901.40300000000002</v>
      </c>
      <c r="DC2335">
        <v>1810.2070000000001</v>
      </c>
      <c r="DD2335">
        <v>3341.1689999999999</v>
      </c>
      <c r="DE2335">
        <v>4761.8530000000001</v>
      </c>
      <c r="DF2335">
        <v>3618.875</v>
      </c>
      <c r="DG2335">
        <v>3729.2249999999999</v>
      </c>
      <c r="DH2335">
        <v>2630.6039999999998</v>
      </c>
      <c r="DI2335">
        <v>2518.3910000000001</v>
      </c>
      <c r="DJ2335">
        <v>2316.123</v>
      </c>
      <c r="DK2335">
        <v>2080.4119999999998</v>
      </c>
      <c r="DL2335">
        <v>2652.4580000000001</v>
      </c>
      <c r="DM2335">
        <v>2442.3690000000001</v>
      </c>
      <c r="DN2335">
        <v>2067.7800000000002</v>
      </c>
      <c r="DO2335">
        <v>19</v>
      </c>
      <c r="DP2335">
        <v>19</v>
      </c>
    </row>
    <row r="2336" spans="1:120" hidden="1" x14ac:dyDescent="0.25">
      <c r="A2336" t="str">
        <f t="shared" si="36"/>
        <v>sublap_id-SLAP_PGCC_Prescribed DA 1-4 (1PM-9PM)_44452_19-19</v>
      </c>
      <c r="B2336" t="s">
        <v>62</v>
      </c>
      <c r="C2336" t="s">
        <v>299</v>
      </c>
      <c r="D2336" t="s">
        <v>61</v>
      </c>
      <c r="E2336" t="s">
        <v>300</v>
      </c>
      <c r="F2336" t="s">
        <v>61</v>
      </c>
      <c r="G2336" t="s">
        <v>61</v>
      </c>
      <c r="H2336" t="s">
        <v>61</v>
      </c>
      <c r="I2336" t="s">
        <v>61</v>
      </c>
      <c r="J2336" t="s">
        <v>61</v>
      </c>
      <c r="K2336" t="s">
        <v>214</v>
      </c>
      <c r="L2336" s="18">
        <v>44452</v>
      </c>
      <c r="M2336">
        <v>19</v>
      </c>
      <c r="N2336">
        <v>19</v>
      </c>
      <c r="O2336" t="s">
        <v>258</v>
      </c>
      <c r="P2336">
        <v>2</v>
      </c>
      <c r="Q2336">
        <v>2</v>
      </c>
      <c r="R2336">
        <v>0</v>
      </c>
      <c r="S2336">
        <v>0</v>
      </c>
      <c r="T2336">
        <v>1</v>
      </c>
      <c r="U2336">
        <v>1</v>
      </c>
      <c r="V2336">
        <v>1</v>
      </c>
      <c r="W2336">
        <v>830.72</v>
      </c>
      <c r="X2336">
        <v>996.92</v>
      </c>
      <c r="Y2336">
        <v>999.08</v>
      </c>
      <c r="Z2336">
        <v>996</v>
      </c>
      <c r="AA2336">
        <v>996.88</v>
      </c>
      <c r="AB2336">
        <v>996.08</v>
      </c>
      <c r="AC2336">
        <v>994.92</v>
      </c>
      <c r="AD2336">
        <v>997.04</v>
      </c>
      <c r="AE2336">
        <v>988.2</v>
      </c>
      <c r="AF2336">
        <v>956.72</v>
      </c>
      <c r="AG2336">
        <v>913.32</v>
      </c>
      <c r="AH2336">
        <v>847.04</v>
      </c>
      <c r="AI2336">
        <v>667.2</v>
      </c>
      <c r="AJ2336">
        <v>810.48</v>
      </c>
      <c r="AK2336">
        <v>956</v>
      </c>
      <c r="AL2336">
        <v>965.6</v>
      </c>
      <c r="AM2336">
        <v>874.72</v>
      </c>
      <c r="AN2336">
        <v>334.4</v>
      </c>
      <c r="AO2336">
        <v>335.76</v>
      </c>
      <c r="AP2336">
        <v>322.92</v>
      </c>
      <c r="AQ2336">
        <v>313.8</v>
      </c>
      <c r="AR2336">
        <v>822.12</v>
      </c>
      <c r="AS2336">
        <v>942</v>
      </c>
      <c r="AT2336">
        <v>907</v>
      </c>
      <c r="AU2336">
        <v>57</v>
      </c>
      <c r="AV2336">
        <v>57</v>
      </c>
      <c r="AW2336">
        <v>56</v>
      </c>
      <c r="AX2336">
        <v>56</v>
      </c>
      <c r="AY2336">
        <v>56</v>
      </c>
      <c r="AZ2336">
        <v>56</v>
      </c>
      <c r="BA2336">
        <v>56</v>
      </c>
      <c r="BB2336">
        <v>55</v>
      </c>
      <c r="BC2336">
        <v>55</v>
      </c>
      <c r="BD2336">
        <v>56.5</v>
      </c>
      <c r="BE2336">
        <v>59.5</v>
      </c>
      <c r="BF2336">
        <v>62</v>
      </c>
      <c r="BG2336">
        <v>65</v>
      </c>
      <c r="BH2336">
        <v>65</v>
      </c>
      <c r="BI2336">
        <v>65.5</v>
      </c>
      <c r="BJ2336">
        <v>65.5</v>
      </c>
      <c r="BK2336">
        <v>65</v>
      </c>
      <c r="BL2336">
        <v>63.5</v>
      </c>
      <c r="BM2336">
        <v>62.5</v>
      </c>
      <c r="BN2336">
        <v>59.5</v>
      </c>
      <c r="BO2336">
        <v>58</v>
      </c>
      <c r="BP2336">
        <v>58</v>
      </c>
      <c r="BQ2336">
        <v>58</v>
      </c>
      <c r="BR2336">
        <v>57.5</v>
      </c>
      <c r="BS2336">
        <v>-20.759599999999999</v>
      </c>
      <c r="BT2336">
        <v>-8.6619419999999998</v>
      </c>
      <c r="BU2336">
        <v>-3.8787989999999999</v>
      </c>
      <c r="BV2336">
        <v>-1.276535</v>
      </c>
      <c r="BW2336">
        <v>-1.3170010000000001</v>
      </c>
      <c r="BX2336">
        <v>-0.62213130000000005</v>
      </c>
      <c r="BY2336">
        <v>2.5014189999999998</v>
      </c>
      <c r="BZ2336">
        <v>-4.8561709999999998</v>
      </c>
      <c r="CA2336">
        <v>-0.96722410000000003</v>
      </c>
      <c r="CB2336">
        <v>5.2611689999999998</v>
      </c>
      <c r="CC2336">
        <v>18.129650000000002</v>
      </c>
      <c r="CD2336">
        <v>25.699839999999998</v>
      </c>
      <c r="CE2336">
        <v>-14.981249999999999</v>
      </c>
      <c r="CF2336">
        <v>-1.5363770000000001</v>
      </c>
      <c r="CG2336">
        <v>-51.182630000000003</v>
      </c>
      <c r="CH2336">
        <v>-37.209960000000002</v>
      </c>
      <c r="CI2336">
        <v>-10.25169</v>
      </c>
      <c r="CJ2336">
        <v>560.06309999999996</v>
      </c>
      <c r="CK2336">
        <v>612.53959999999995</v>
      </c>
      <c r="CL2336">
        <v>605.678</v>
      </c>
      <c r="CM2336">
        <v>615.39549999999997</v>
      </c>
      <c r="CN2336">
        <v>150.60140000000001</v>
      </c>
      <c r="CO2336">
        <v>18.272490000000001</v>
      </c>
      <c r="CP2336">
        <v>1.0917049999999999</v>
      </c>
      <c r="CQ2336">
        <v>634.25980000000004</v>
      </c>
      <c r="CR2336">
        <v>68.301060000000007</v>
      </c>
      <c r="CS2336">
        <v>58.261859999999999</v>
      </c>
      <c r="CT2336">
        <v>64.870859999999993</v>
      </c>
      <c r="CU2336">
        <v>58.408729999999998</v>
      </c>
      <c r="CV2336">
        <v>57.113010000000003</v>
      </c>
      <c r="CW2336">
        <v>31.281130000000001</v>
      </c>
      <c r="CX2336">
        <v>50.347209999999997</v>
      </c>
      <c r="CY2336">
        <v>62.384929999999997</v>
      </c>
      <c r="CZ2336">
        <v>430.05470000000003</v>
      </c>
      <c r="DA2336">
        <v>814.07190000000003</v>
      </c>
      <c r="DB2336">
        <v>901.40300000000002</v>
      </c>
      <c r="DC2336">
        <v>1810.2070000000001</v>
      </c>
      <c r="DD2336">
        <v>3341.1689999999999</v>
      </c>
      <c r="DE2336">
        <v>4761.8530000000001</v>
      </c>
      <c r="DF2336">
        <v>3618.875</v>
      </c>
      <c r="DG2336">
        <v>3729.2249999999999</v>
      </c>
      <c r="DH2336">
        <v>2630.6039999999998</v>
      </c>
      <c r="DI2336">
        <v>2518.3910000000001</v>
      </c>
      <c r="DJ2336">
        <v>2316.123</v>
      </c>
      <c r="DK2336">
        <v>2080.4119999999998</v>
      </c>
      <c r="DL2336">
        <v>2652.4580000000001</v>
      </c>
      <c r="DM2336">
        <v>2442.3690000000001</v>
      </c>
      <c r="DN2336">
        <v>2067.7800000000002</v>
      </c>
      <c r="DO2336">
        <v>19</v>
      </c>
      <c r="DP2336">
        <v>19</v>
      </c>
    </row>
    <row r="2337" spans="1:120" hidden="1" x14ac:dyDescent="0.25">
      <c r="A2337" t="str">
        <f t="shared" si="36"/>
        <v>Size_Grp-200 kW and above_Prescribed DA 1-4 (1PM-9PM)_44452_19-20</v>
      </c>
      <c r="B2337" t="s">
        <v>62</v>
      </c>
      <c r="C2337" t="s">
        <v>207</v>
      </c>
      <c r="D2337" t="s">
        <v>61</v>
      </c>
      <c r="E2337" t="s">
        <v>61</v>
      </c>
      <c r="F2337" t="s">
        <v>61</v>
      </c>
      <c r="G2337" t="s">
        <v>61</v>
      </c>
      <c r="H2337" t="s">
        <v>61</v>
      </c>
      <c r="I2337" t="s">
        <v>61</v>
      </c>
      <c r="J2337" t="s">
        <v>102</v>
      </c>
      <c r="K2337" t="s">
        <v>214</v>
      </c>
      <c r="L2337" s="18">
        <v>44452</v>
      </c>
      <c r="M2337">
        <v>19</v>
      </c>
      <c r="N2337">
        <v>20</v>
      </c>
      <c r="O2337" t="s">
        <v>258</v>
      </c>
      <c r="P2337">
        <v>1</v>
      </c>
      <c r="Q2337">
        <v>1</v>
      </c>
      <c r="R2337">
        <v>0</v>
      </c>
      <c r="S2337">
        <v>0</v>
      </c>
      <c r="T2337">
        <v>1</v>
      </c>
      <c r="U2337">
        <v>0</v>
      </c>
      <c r="V2337">
        <v>1</v>
      </c>
      <c r="W2337">
        <v>438.72</v>
      </c>
      <c r="X2337">
        <v>512.64</v>
      </c>
      <c r="Y2337">
        <v>510.08</v>
      </c>
      <c r="Z2337">
        <v>507.52</v>
      </c>
      <c r="AA2337">
        <v>508.48</v>
      </c>
      <c r="AB2337">
        <v>509.92</v>
      </c>
      <c r="AC2337">
        <v>511.52</v>
      </c>
      <c r="AD2337">
        <v>514.55999999999995</v>
      </c>
      <c r="AE2337">
        <v>518.08000000000004</v>
      </c>
      <c r="AF2337">
        <v>511.04</v>
      </c>
      <c r="AG2337">
        <v>365.76</v>
      </c>
      <c r="AH2337">
        <v>269.44</v>
      </c>
      <c r="AI2337">
        <v>200.96</v>
      </c>
      <c r="AJ2337">
        <v>90.72</v>
      </c>
      <c r="AK2337">
        <v>82.56</v>
      </c>
      <c r="AL2337">
        <v>98.88</v>
      </c>
      <c r="AM2337">
        <v>117.44</v>
      </c>
      <c r="AN2337">
        <v>48.96</v>
      </c>
      <c r="AO2337">
        <v>52.96</v>
      </c>
      <c r="AP2337">
        <v>61.6</v>
      </c>
      <c r="AQ2337">
        <v>64.319999999999993</v>
      </c>
      <c r="AR2337">
        <v>452.8</v>
      </c>
      <c r="AS2337">
        <v>512.48</v>
      </c>
      <c r="AT2337">
        <v>511.04</v>
      </c>
      <c r="AU2337">
        <v>54.5</v>
      </c>
      <c r="AV2337">
        <v>55</v>
      </c>
      <c r="AW2337">
        <v>54.5</v>
      </c>
      <c r="AX2337">
        <v>54</v>
      </c>
      <c r="AY2337">
        <v>54</v>
      </c>
      <c r="AZ2337">
        <v>54</v>
      </c>
      <c r="BA2337">
        <v>53.5</v>
      </c>
      <c r="BB2337">
        <v>53.5</v>
      </c>
      <c r="BC2337">
        <v>55.5</v>
      </c>
      <c r="BD2337">
        <v>57</v>
      </c>
      <c r="BE2337">
        <v>59</v>
      </c>
      <c r="BF2337">
        <v>61</v>
      </c>
      <c r="BG2337">
        <v>62</v>
      </c>
      <c r="BH2337">
        <v>63</v>
      </c>
      <c r="BI2337">
        <v>62.5</v>
      </c>
      <c r="BJ2337">
        <v>61.5</v>
      </c>
      <c r="BK2337">
        <v>60.5</v>
      </c>
      <c r="BL2337">
        <v>58.5</v>
      </c>
      <c r="BM2337">
        <v>57</v>
      </c>
      <c r="BN2337">
        <v>55.5</v>
      </c>
      <c r="BO2337">
        <v>55</v>
      </c>
      <c r="BP2337">
        <v>55</v>
      </c>
      <c r="BQ2337">
        <v>55</v>
      </c>
      <c r="BR2337">
        <v>55</v>
      </c>
      <c r="BS2337">
        <v>70.389399999999995</v>
      </c>
      <c r="BT2337">
        <v>-5.8519899999999998</v>
      </c>
      <c r="BU2337">
        <v>-14.43033</v>
      </c>
      <c r="BV2337">
        <v>-13.31265</v>
      </c>
      <c r="BW2337">
        <v>-14.72592</v>
      </c>
      <c r="BX2337">
        <v>-29.337309999999999</v>
      </c>
      <c r="BY2337">
        <v>-23.533110000000001</v>
      </c>
      <c r="BZ2337">
        <v>5.6184079999999996</v>
      </c>
      <c r="CA2337">
        <v>37.438899999999997</v>
      </c>
      <c r="CB2337">
        <v>15.945589999999999</v>
      </c>
      <c r="CC2337">
        <v>84.550780000000003</v>
      </c>
      <c r="CD2337">
        <v>62.592010000000002</v>
      </c>
      <c r="CE2337">
        <v>104.84310000000001</v>
      </c>
      <c r="CF2337">
        <v>0.93652340000000001</v>
      </c>
      <c r="CG2337">
        <v>-2.4801250000000001</v>
      </c>
      <c r="CH2337">
        <v>-21.320029999999999</v>
      </c>
      <c r="CI2337">
        <v>-45.366390000000003</v>
      </c>
      <c r="CJ2337">
        <v>10.72861</v>
      </c>
      <c r="CK2337">
        <v>3.3033939999999999</v>
      </c>
      <c r="CL2337">
        <v>15.459849999999999</v>
      </c>
      <c r="CM2337">
        <v>26.502109999999998</v>
      </c>
      <c r="CN2337">
        <v>2.8811040000000001</v>
      </c>
      <c r="CO2337">
        <v>-2.0898129999999999</v>
      </c>
      <c r="CP2337">
        <v>-48.945189999999997</v>
      </c>
      <c r="CQ2337">
        <v>129.05260000000001</v>
      </c>
      <c r="CR2337">
        <v>58.992699999999999</v>
      </c>
      <c r="CS2337">
        <v>127.16540000000001</v>
      </c>
      <c r="CT2337">
        <v>100.624</v>
      </c>
      <c r="CU2337">
        <v>77.369119999999995</v>
      </c>
      <c r="CV2337">
        <v>117.15470000000001</v>
      </c>
      <c r="CW2337">
        <v>137.0763</v>
      </c>
      <c r="CX2337">
        <v>44.103900000000003</v>
      </c>
      <c r="CY2337">
        <v>58.033320000000003</v>
      </c>
      <c r="CZ2337">
        <v>491.61779999999999</v>
      </c>
      <c r="DA2337">
        <v>1395.92</v>
      </c>
      <c r="DB2337">
        <v>968.0421</v>
      </c>
      <c r="DC2337">
        <v>480.24149999999997</v>
      </c>
      <c r="DD2337">
        <v>63.504849999999998</v>
      </c>
      <c r="DE2337">
        <v>57.305549999999997</v>
      </c>
      <c r="DF2337">
        <v>58.180129999999998</v>
      </c>
      <c r="DG2337">
        <v>63.384120000000003</v>
      </c>
      <c r="DH2337">
        <v>79.487729999999999</v>
      </c>
      <c r="DI2337">
        <v>87.036090000000002</v>
      </c>
      <c r="DJ2337">
        <v>230.96279999999999</v>
      </c>
      <c r="DK2337">
        <v>289.29360000000003</v>
      </c>
      <c r="DL2337">
        <v>220.2629</v>
      </c>
      <c r="DM2337">
        <v>382.34800000000001</v>
      </c>
      <c r="DN2337">
        <v>2135.9470000000001</v>
      </c>
      <c r="DO2337">
        <v>19</v>
      </c>
      <c r="DP2337">
        <v>20</v>
      </c>
    </row>
    <row r="2338" spans="1:120" hidden="1" x14ac:dyDescent="0.25">
      <c r="A2338" t="str">
        <f t="shared" si="36"/>
        <v>LCA-Greater Bay Area_Prescribed DA 1-4 (1PM-9PM)_44452_19-20</v>
      </c>
      <c r="B2338" t="s">
        <v>62</v>
      </c>
      <c r="C2338" t="s">
        <v>209</v>
      </c>
      <c r="D2338" t="s">
        <v>36</v>
      </c>
      <c r="E2338" t="s">
        <v>61</v>
      </c>
      <c r="F2338" t="s">
        <v>61</v>
      </c>
      <c r="G2338" t="s">
        <v>61</v>
      </c>
      <c r="H2338" t="s">
        <v>61</v>
      </c>
      <c r="I2338" t="s">
        <v>61</v>
      </c>
      <c r="J2338" t="s">
        <v>61</v>
      </c>
      <c r="K2338" t="s">
        <v>214</v>
      </c>
      <c r="L2338" s="18">
        <v>44452</v>
      </c>
      <c r="M2338">
        <v>19</v>
      </c>
      <c r="N2338">
        <v>20</v>
      </c>
      <c r="O2338" t="s">
        <v>258</v>
      </c>
      <c r="P2338">
        <v>3</v>
      </c>
      <c r="Q2338">
        <v>2</v>
      </c>
      <c r="R2338">
        <v>0</v>
      </c>
      <c r="S2338">
        <v>0</v>
      </c>
      <c r="T2338">
        <v>1</v>
      </c>
      <c r="U2338">
        <v>1</v>
      </c>
      <c r="V2338">
        <v>1</v>
      </c>
      <c r="W2338">
        <v>845.1</v>
      </c>
      <c r="X2338">
        <v>956.28</v>
      </c>
      <c r="Y2338">
        <v>948.72</v>
      </c>
      <c r="Z2338">
        <v>946.98</v>
      </c>
      <c r="AA2338">
        <v>946.14</v>
      </c>
      <c r="AB2338">
        <v>950.52</v>
      </c>
      <c r="AC2338">
        <v>935.34</v>
      </c>
      <c r="AD2338">
        <v>885.42</v>
      </c>
      <c r="AE2338">
        <v>893.46</v>
      </c>
      <c r="AF2338">
        <v>886.26</v>
      </c>
      <c r="AG2338">
        <v>669.18</v>
      </c>
      <c r="AH2338">
        <v>532.91999999999996</v>
      </c>
      <c r="AI2338">
        <v>429.24</v>
      </c>
      <c r="AJ2338">
        <v>266.33999999999997</v>
      </c>
      <c r="AK2338">
        <v>258.18</v>
      </c>
      <c r="AL2338">
        <v>286.14</v>
      </c>
      <c r="AM2338">
        <v>313.92</v>
      </c>
      <c r="AN2338">
        <v>132.47999999999999</v>
      </c>
      <c r="AO2338">
        <v>133.62</v>
      </c>
      <c r="AP2338">
        <v>148.86000000000001</v>
      </c>
      <c r="AQ2338">
        <v>144.24</v>
      </c>
      <c r="AR2338">
        <v>855.18</v>
      </c>
      <c r="AS2338">
        <v>959.34</v>
      </c>
      <c r="AT2338">
        <v>957.84</v>
      </c>
      <c r="AU2338">
        <v>58.75</v>
      </c>
      <c r="AV2338">
        <v>59.5</v>
      </c>
      <c r="AW2338">
        <v>58.75</v>
      </c>
      <c r="AX2338">
        <v>58.5</v>
      </c>
      <c r="AY2338">
        <v>58.25</v>
      </c>
      <c r="AZ2338">
        <v>58</v>
      </c>
      <c r="BA2338">
        <v>57.75</v>
      </c>
      <c r="BB2338">
        <v>57.5</v>
      </c>
      <c r="BC2338">
        <v>59.5</v>
      </c>
      <c r="BD2338">
        <v>61.5</v>
      </c>
      <c r="BE2338">
        <v>63.25</v>
      </c>
      <c r="BF2338">
        <v>66</v>
      </c>
      <c r="BG2338">
        <v>67.75</v>
      </c>
      <c r="BH2338">
        <v>69.75</v>
      </c>
      <c r="BI2338">
        <v>70.5</v>
      </c>
      <c r="BJ2338">
        <v>70.75</v>
      </c>
      <c r="BK2338">
        <v>70</v>
      </c>
      <c r="BL2338">
        <v>68.75</v>
      </c>
      <c r="BM2338">
        <v>67</v>
      </c>
      <c r="BN2338">
        <v>64</v>
      </c>
      <c r="BO2338">
        <v>61.25</v>
      </c>
      <c r="BP2338">
        <v>59.75</v>
      </c>
      <c r="BQ2338">
        <v>59</v>
      </c>
      <c r="BR2338">
        <v>58.5</v>
      </c>
      <c r="BS2338">
        <v>83.80968</v>
      </c>
      <c r="BT2338">
        <v>-30.75731</v>
      </c>
      <c r="BU2338">
        <v>-41.198030000000003</v>
      </c>
      <c r="BV2338">
        <v>-40.867959999999997</v>
      </c>
      <c r="BW2338">
        <v>-41.293570000000003</v>
      </c>
      <c r="BX2338">
        <v>-62.590200000000003</v>
      </c>
      <c r="BY2338">
        <v>-49.290649999999999</v>
      </c>
      <c r="BZ2338">
        <v>26.726880000000001</v>
      </c>
      <c r="CA2338">
        <v>72.570599999999999</v>
      </c>
      <c r="CB2338">
        <v>40.559330000000003</v>
      </c>
      <c r="CC2338">
        <v>147.04759999999999</v>
      </c>
      <c r="CD2338">
        <v>111.45440000000001</v>
      </c>
      <c r="CE2338">
        <v>173.5462</v>
      </c>
      <c r="CF2338">
        <v>12.84773</v>
      </c>
      <c r="CG2338">
        <v>11.745609999999999</v>
      </c>
      <c r="CH2338">
        <v>-15.75271</v>
      </c>
      <c r="CI2338">
        <v>-57.479320000000001</v>
      </c>
      <c r="CJ2338">
        <v>82.334559999999996</v>
      </c>
      <c r="CK2338">
        <v>94.683899999999994</v>
      </c>
      <c r="CL2338">
        <v>103.2426</v>
      </c>
      <c r="CM2338">
        <v>102.54259999999999</v>
      </c>
      <c r="CN2338">
        <v>-16.212019999999999</v>
      </c>
      <c r="CO2338">
        <v>-40.073729999999998</v>
      </c>
      <c r="CP2338">
        <v>-108.7651</v>
      </c>
      <c r="CQ2338">
        <v>334.43520000000001</v>
      </c>
      <c r="CR2338">
        <v>160.11609999999999</v>
      </c>
      <c r="CS2338">
        <v>313.7715</v>
      </c>
      <c r="CT2338">
        <v>253.01140000000001</v>
      </c>
      <c r="CU2338">
        <v>201.64230000000001</v>
      </c>
      <c r="CV2338">
        <v>292.1241</v>
      </c>
      <c r="CW2338">
        <v>324.71749999999997</v>
      </c>
      <c r="CX2338">
        <v>114.8175</v>
      </c>
      <c r="CY2338">
        <v>151.20410000000001</v>
      </c>
      <c r="CZ2338">
        <v>1129.6110000000001</v>
      </c>
      <c r="DA2338">
        <v>3179.7489999999998</v>
      </c>
      <c r="DB2338">
        <v>2271.3429999999998</v>
      </c>
      <c r="DC2338">
        <v>1133.9780000000001</v>
      </c>
      <c r="DD2338">
        <v>202.62979999999999</v>
      </c>
      <c r="DE2338">
        <v>172.1353</v>
      </c>
      <c r="DF2338">
        <v>187.06780000000001</v>
      </c>
      <c r="DG2338">
        <v>193.85560000000001</v>
      </c>
      <c r="DH2338">
        <v>675.40390000000002</v>
      </c>
      <c r="DI2338">
        <v>250.22620000000001</v>
      </c>
      <c r="DJ2338">
        <v>1387.7950000000001</v>
      </c>
      <c r="DK2338">
        <v>2922.7190000000001</v>
      </c>
      <c r="DL2338">
        <v>717.43370000000004</v>
      </c>
      <c r="DM2338">
        <v>1071.7539999999999</v>
      </c>
      <c r="DN2338">
        <v>4984.2340000000004</v>
      </c>
      <c r="DO2338">
        <v>19</v>
      </c>
      <c r="DP2338">
        <v>20</v>
      </c>
    </row>
    <row r="2339" spans="1:120" hidden="1" x14ac:dyDescent="0.25">
      <c r="A2339" t="str">
        <f t="shared" si="36"/>
        <v>Size_Grp-Below 20 kW_Prescribed DA 1-4 (1PM-9PM)_44452_19-20</v>
      </c>
      <c r="B2339" t="s">
        <v>62</v>
      </c>
      <c r="C2339" t="s">
        <v>259</v>
      </c>
      <c r="D2339" t="s">
        <v>61</v>
      </c>
      <c r="E2339" t="s">
        <v>61</v>
      </c>
      <c r="F2339" t="s">
        <v>61</v>
      </c>
      <c r="G2339" t="s">
        <v>61</v>
      </c>
      <c r="H2339" t="s">
        <v>61</v>
      </c>
      <c r="I2339" t="s">
        <v>61</v>
      </c>
      <c r="J2339" t="s">
        <v>260</v>
      </c>
      <c r="K2339" t="s">
        <v>214</v>
      </c>
      <c r="L2339" s="18">
        <v>44452</v>
      </c>
      <c r="M2339">
        <v>19</v>
      </c>
      <c r="N2339">
        <v>20</v>
      </c>
      <c r="O2339" t="s">
        <v>258</v>
      </c>
      <c r="P2339">
        <v>3</v>
      </c>
      <c r="Q2339">
        <v>2</v>
      </c>
      <c r="R2339">
        <v>0</v>
      </c>
      <c r="S2339">
        <v>1</v>
      </c>
      <c r="T2339">
        <v>1</v>
      </c>
      <c r="U2339">
        <v>0</v>
      </c>
      <c r="V2339">
        <v>1</v>
      </c>
      <c r="W2339">
        <v>5.1420000000000003</v>
      </c>
      <c r="X2339">
        <v>5.016</v>
      </c>
      <c r="Y2339">
        <v>5.1254999999999997</v>
      </c>
      <c r="Z2339">
        <v>5.0069999999999997</v>
      </c>
      <c r="AA2339">
        <v>5.1210000000000004</v>
      </c>
      <c r="AB2339">
        <v>5.0175000000000001</v>
      </c>
      <c r="AC2339">
        <v>8.0129999999999999</v>
      </c>
      <c r="AD2339">
        <v>10.887</v>
      </c>
      <c r="AE2339">
        <v>11.0025</v>
      </c>
      <c r="AF2339">
        <v>16.651499999999999</v>
      </c>
      <c r="AG2339">
        <v>43.542000000000002</v>
      </c>
      <c r="AH2339">
        <v>44.848500000000001</v>
      </c>
      <c r="AI2339">
        <v>49.661999999999999</v>
      </c>
      <c r="AJ2339">
        <v>51.341999999999999</v>
      </c>
      <c r="AK2339">
        <v>51.580500000000001</v>
      </c>
      <c r="AL2339">
        <v>47.975999999999999</v>
      </c>
      <c r="AM2339">
        <v>49.786499999999997</v>
      </c>
      <c r="AN2339">
        <v>55.784999999999997</v>
      </c>
      <c r="AO2339">
        <v>37.418999999999997</v>
      </c>
      <c r="AP2339">
        <v>37.786499999999997</v>
      </c>
      <c r="AQ2339">
        <v>34.203000000000003</v>
      </c>
      <c r="AR2339">
        <v>5.5110000000000001</v>
      </c>
      <c r="AS2339">
        <v>5.1509999999999998</v>
      </c>
      <c r="AT2339">
        <v>5.1449999999999996</v>
      </c>
      <c r="AU2339">
        <v>59</v>
      </c>
      <c r="AV2339">
        <v>57</v>
      </c>
      <c r="AW2339">
        <v>57</v>
      </c>
      <c r="AX2339">
        <v>57</v>
      </c>
      <c r="AY2339">
        <v>57</v>
      </c>
      <c r="AZ2339">
        <v>56.5</v>
      </c>
      <c r="BA2339">
        <v>56.5</v>
      </c>
      <c r="BB2339">
        <v>56.5</v>
      </c>
      <c r="BC2339">
        <v>58</v>
      </c>
      <c r="BD2339">
        <v>62</v>
      </c>
      <c r="BE2339">
        <v>66</v>
      </c>
      <c r="BF2339">
        <v>68</v>
      </c>
      <c r="BG2339">
        <v>70</v>
      </c>
      <c r="BH2339">
        <v>71.5</v>
      </c>
      <c r="BI2339">
        <v>73</v>
      </c>
      <c r="BJ2339">
        <v>72.5</v>
      </c>
      <c r="BK2339">
        <v>71</v>
      </c>
      <c r="BL2339">
        <v>68</v>
      </c>
      <c r="BM2339">
        <v>65.5</v>
      </c>
      <c r="BN2339">
        <v>62</v>
      </c>
      <c r="BO2339">
        <v>60</v>
      </c>
      <c r="BP2339">
        <v>60</v>
      </c>
      <c r="BQ2339">
        <v>60</v>
      </c>
      <c r="BR2339">
        <v>60</v>
      </c>
      <c r="BS2339" s="20">
        <v>-3.0400000000000001E-6</v>
      </c>
      <c r="BT2339">
        <v>4.2523699999999998E-2</v>
      </c>
      <c r="BU2339">
        <v>-7.8151000000000002E-3</v>
      </c>
      <c r="BV2339">
        <v>3.1343500000000003E-2</v>
      </c>
      <c r="BW2339">
        <v>-1.4844100000000001E-2</v>
      </c>
      <c r="BX2339">
        <v>0.3604793</v>
      </c>
      <c r="BY2339">
        <v>0.8906598</v>
      </c>
      <c r="BZ2339">
        <v>1.085688</v>
      </c>
      <c r="CA2339">
        <v>-0.94755219999999996</v>
      </c>
      <c r="CB2339">
        <v>-1.4499089999999999</v>
      </c>
      <c r="CC2339">
        <v>-1.3372599999999999</v>
      </c>
      <c r="CD2339">
        <v>0.21097959999999999</v>
      </c>
      <c r="CE2339">
        <v>-0.5943022</v>
      </c>
      <c r="CF2339">
        <v>-2.7939500000000002</v>
      </c>
      <c r="CG2339">
        <v>-1.7351890000000001</v>
      </c>
      <c r="CH2339">
        <v>-2.4164330000000001</v>
      </c>
      <c r="CI2339">
        <v>-2.1091700000000002</v>
      </c>
      <c r="CJ2339">
        <v>-5.1830299999999996</v>
      </c>
      <c r="CK2339">
        <v>3.5600200000000002</v>
      </c>
      <c r="CL2339">
        <v>3.3192379999999999</v>
      </c>
      <c r="CM2339">
        <v>-0.16706029999999999</v>
      </c>
      <c r="CN2339">
        <v>-3.0761080000000001</v>
      </c>
      <c r="CO2339">
        <v>-0.30739549999999999</v>
      </c>
      <c r="CP2339">
        <v>-8.2251299999999999E-2</v>
      </c>
      <c r="CQ2339">
        <v>2.1629000000000002E-3</v>
      </c>
      <c r="CR2339">
        <v>5.0705000000000004E-3</v>
      </c>
      <c r="CS2339">
        <v>3.7659999999999999E-4</v>
      </c>
      <c r="CT2339">
        <v>1.9113999999999999E-3</v>
      </c>
      <c r="CU2339">
        <v>4.2420000000000001E-4</v>
      </c>
      <c r="CV2339">
        <v>0.26145639999999998</v>
      </c>
      <c r="CW2339">
        <v>0.46176430000000002</v>
      </c>
      <c r="CX2339">
        <v>1.4200839999999999</v>
      </c>
      <c r="CY2339">
        <v>1.636943</v>
      </c>
      <c r="CZ2339">
        <v>0.1692642</v>
      </c>
      <c r="DA2339">
        <v>4.3308350000000004</v>
      </c>
      <c r="DB2339">
        <v>0.81617139999999999</v>
      </c>
      <c r="DC2339">
        <v>2.4697170000000002</v>
      </c>
      <c r="DD2339">
        <v>0.85198180000000001</v>
      </c>
      <c r="DE2339">
        <v>1.478634</v>
      </c>
      <c r="DF2339">
        <v>2.0731389999999998</v>
      </c>
      <c r="DG2339">
        <v>0.67356499999999997</v>
      </c>
      <c r="DH2339">
        <v>6.1667480000000001</v>
      </c>
      <c r="DI2339">
        <v>4.272081</v>
      </c>
      <c r="DJ2339">
        <v>9.326651</v>
      </c>
      <c r="DK2339">
        <v>8.3374129999999997</v>
      </c>
      <c r="DL2339">
        <v>3.2213280000000002</v>
      </c>
      <c r="DM2339">
        <v>2.0362499999999999E-2</v>
      </c>
      <c r="DN2339">
        <v>1.4E-3</v>
      </c>
      <c r="DO2339">
        <v>19</v>
      </c>
      <c r="DP2339">
        <v>20</v>
      </c>
    </row>
    <row r="2340" spans="1:120" hidden="1" x14ac:dyDescent="0.25">
      <c r="A2340" t="str">
        <f t="shared" si="36"/>
        <v>All_Prescribed DA 1-4 (1PM-9PM)_44452_19-19</v>
      </c>
      <c r="B2340" t="s">
        <v>62</v>
      </c>
      <c r="C2340" t="s">
        <v>61</v>
      </c>
      <c r="D2340" t="s">
        <v>61</v>
      </c>
      <c r="E2340" t="s">
        <v>61</v>
      </c>
      <c r="F2340" t="s">
        <v>61</v>
      </c>
      <c r="G2340" t="s">
        <v>61</v>
      </c>
      <c r="H2340" t="s">
        <v>61</v>
      </c>
      <c r="I2340" t="s">
        <v>61</v>
      </c>
      <c r="J2340" t="s">
        <v>61</v>
      </c>
      <c r="K2340" t="s">
        <v>214</v>
      </c>
      <c r="L2340" s="18">
        <v>44452</v>
      </c>
      <c r="M2340">
        <v>19</v>
      </c>
      <c r="N2340">
        <v>19</v>
      </c>
      <c r="O2340" t="s">
        <v>258</v>
      </c>
      <c r="P2340">
        <v>2</v>
      </c>
      <c r="Q2340">
        <v>2</v>
      </c>
      <c r="R2340">
        <v>0</v>
      </c>
      <c r="S2340">
        <v>0</v>
      </c>
      <c r="T2340">
        <v>1</v>
      </c>
      <c r="U2340">
        <v>1</v>
      </c>
      <c r="V2340">
        <v>1</v>
      </c>
      <c r="W2340">
        <v>830.72</v>
      </c>
      <c r="X2340">
        <v>996.92</v>
      </c>
      <c r="Y2340">
        <v>999.08</v>
      </c>
      <c r="Z2340">
        <v>996</v>
      </c>
      <c r="AA2340">
        <v>996.88</v>
      </c>
      <c r="AB2340">
        <v>996.08</v>
      </c>
      <c r="AC2340">
        <v>994.92</v>
      </c>
      <c r="AD2340">
        <v>997.04</v>
      </c>
      <c r="AE2340">
        <v>988.2</v>
      </c>
      <c r="AF2340">
        <v>956.72</v>
      </c>
      <c r="AG2340">
        <v>913.32</v>
      </c>
      <c r="AH2340">
        <v>847.04</v>
      </c>
      <c r="AI2340">
        <v>667.2</v>
      </c>
      <c r="AJ2340">
        <v>810.48</v>
      </c>
      <c r="AK2340">
        <v>956</v>
      </c>
      <c r="AL2340">
        <v>965.6</v>
      </c>
      <c r="AM2340">
        <v>874.72</v>
      </c>
      <c r="AN2340">
        <v>334.4</v>
      </c>
      <c r="AO2340">
        <v>335.76</v>
      </c>
      <c r="AP2340">
        <v>322.92</v>
      </c>
      <c r="AQ2340">
        <v>313.8</v>
      </c>
      <c r="AR2340">
        <v>822.12</v>
      </c>
      <c r="AS2340">
        <v>942</v>
      </c>
      <c r="AT2340">
        <v>907</v>
      </c>
      <c r="AU2340">
        <v>57</v>
      </c>
      <c r="AV2340">
        <v>57</v>
      </c>
      <c r="AW2340">
        <v>56</v>
      </c>
      <c r="AX2340">
        <v>56</v>
      </c>
      <c r="AY2340">
        <v>56</v>
      </c>
      <c r="AZ2340">
        <v>56</v>
      </c>
      <c r="BA2340">
        <v>56</v>
      </c>
      <c r="BB2340">
        <v>55</v>
      </c>
      <c r="BC2340">
        <v>55</v>
      </c>
      <c r="BD2340">
        <v>56.5</v>
      </c>
      <c r="BE2340">
        <v>59.5</v>
      </c>
      <c r="BF2340">
        <v>62</v>
      </c>
      <c r="BG2340">
        <v>65</v>
      </c>
      <c r="BH2340">
        <v>65</v>
      </c>
      <c r="BI2340">
        <v>65.5</v>
      </c>
      <c r="BJ2340">
        <v>65.5</v>
      </c>
      <c r="BK2340">
        <v>65</v>
      </c>
      <c r="BL2340">
        <v>63.5</v>
      </c>
      <c r="BM2340">
        <v>62.5</v>
      </c>
      <c r="BN2340">
        <v>59.5</v>
      </c>
      <c r="BO2340">
        <v>58</v>
      </c>
      <c r="BP2340">
        <v>58</v>
      </c>
      <c r="BQ2340">
        <v>58</v>
      </c>
      <c r="BR2340">
        <v>57.5</v>
      </c>
      <c r="BS2340">
        <v>-20.759599999999999</v>
      </c>
      <c r="BT2340">
        <v>-8.6619419999999998</v>
      </c>
      <c r="BU2340">
        <v>-3.8787989999999999</v>
      </c>
      <c r="BV2340">
        <v>-1.276535</v>
      </c>
      <c r="BW2340">
        <v>-1.3170010000000001</v>
      </c>
      <c r="BX2340">
        <v>-0.62213130000000005</v>
      </c>
      <c r="BY2340">
        <v>2.5014189999999998</v>
      </c>
      <c r="BZ2340">
        <v>-4.8561709999999998</v>
      </c>
      <c r="CA2340">
        <v>-0.96722410000000003</v>
      </c>
      <c r="CB2340">
        <v>5.2611689999999998</v>
      </c>
      <c r="CC2340">
        <v>18.129650000000002</v>
      </c>
      <c r="CD2340">
        <v>25.699839999999998</v>
      </c>
      <c r="CE2340">
        <v>-14.981249999999999</v>
      </c>
      <c r="CF2340">
        <v>-1.5363770000000001</v>
      </c>
      <c r="CG2340">
        <v>-51.182630000000003</v>
      </c>
      <c r="CH2340">
        <v>-37.209960000000002</v>
      </c>
      <c r="CI2340">
        <v>-10.25169</v>
      </c>
      <c r="CJ2340">
        <v>560.06309999999996</v>
      </c>
      <c r="CK2340">
        <v>612.53959999999995</v>
      </c>
      <c r="CL2340">
        <v>605.678</v>
      </c>
      <c r="CM2340">
        <v>615.39549999999997</v>
      </c>
      <c r="CN2340">
        <v>150.60140000000001</v>
      </c>
      <c r="CO2340">
        <v>18.272490000000001</v>
      </c>
      <c r="CP2340">
        <v>1.0917049999999999</v>
      </c>
      <c r="CQ2340">
        <v>634.25980000000004</v>
      </c>
      <c r="CR2340">
        <v>68.301060000000007</v>
      </c>
      <c r="CS2340">
        <v>58.261859999999999</v>
      </c>
      <c r="CT2340">
        <v>64.870859999999993</v>
      </c>
      <c r="CU2340">
        <v>58.408729999999998</v>
      </c>
      <c r="CV2340">
        <v>57.113010000000003</v>
      </c>
      <c r="CW2340">
        <v>31.281130000000001</v>
      </c>
      <c r="CX2340">
        <v>50.347209999999997</v>
      </c>
      <c r="CY2340">
        <v>62.384929999999997</v>
      </c>
      <c r="CZ2340">
        <v>430.05470000000003</v>
      </c>
      <c r="DA2340">
        <v>814.07190000000003</v>
      </c>
      <c r="DB2340">
        <v>901.40300000000002</v>
      </c>
      <c r="DC2340">
        <v>1810.2070000000001</v>
      </c>
      <c r="DD2340">
        <v>3341.1689999999999</v>
      </c>
      <c r="DE2340">
        <v>4761.8530000000001</v>
      </c>
      <c r="DF2340">
        <v>3618.875</v>
      </c>
      <c r="DG2340">
        <v>3729.2249999999999</v>
      </c>
      <c r="DH2340">
        <v>2630.6039999999998</v>
      </c>
      <c r="DI2340">
        <v>2518.3910000000001</v>
      </c>
      <c r="DJ2340">
        <v>2316.123</v>
      </c>
      <c r="DK2340">
        <v>2080.4119999999998</v>
      </c>
      <c r="DL2340">
        <v>2652.4580000000001</v>
      </c>
      <c r="DM2340">
        <v>2442.3690000000001</v>
      </c>
      <c r="DN2340">
        <v>2067.7800000000002</v>
      </c>
      <c r="DO2340">
        <v>19</v>
      </c>
      <c r="DP2340">
        <v>19</v>
      </c>
    </row>
    <row r="2341" spans="1:120" x14ac:dyDescent="0.25">
      <c r="A2341" t="str">
        <f t="shared" si="36"/>
        <v>AutoDR-Yes_Prescribed DA 1-4 (1PM-9PM)_44452_19-20</v>
      </c>
      <c r="B2341" t="s">
        <v>62</v>
      </c>
      <c r="C2341" t="s">
        <v>322</v>
      </c>
      <c r="D2341" t="s">
        <v>61</v>
      </c>
      <c r="E2341" t="s">
        <v>61</v>
      </c>
      <c r="F2341" t="s">
        <v>61</v>
      </c>
      <c r="G2341" t="s">
        <v>61</v>
      </c>
      <c r="H2341" t="s">
        <v>98</v>
      </c>
      <c r="I2341" t="s">
        <v>61</v>
      </c>
      <c r="J2341" t="s">
        <v>61</v>
      </c>
      <c r="K2341" t="s">
        <v>214</v>
      </c>
      <c r="L2341" s="18">
        <v>44452</v>
      </c>
      <c r="M2341">
        <v>19</v>
      </c>
      <c r="N2341">
        <v>20</v>
      </c>
      <c r="O2341" t="s">
        <v>258</v>
      </c>
      <c r="P2341">
        <v>3</v>
      </c>
      <c r="Q2341">
        <v>3</v>
      </c>
      <c r="R2341">
        <v>0</v>
      </c>
      <c r="S2341">
        <v>0</v>
      </c>
      <c r="T2341">
        <v>1</v>
      </c>
      <c r="U2341">
        <v>1</v>
      </c>
      <c r="V2341">
        <v>1</v>
      </c>
      <c r="W2341">
        <v>29.84</v>
      </c>
      <c r="X2341">
        <v>29.72</v>
      </c>
      <c r="Y2341">
        <v>29.84</v>
      </c>
      <c r="Z2341">
        <v>29.72</v>
      </c>
      <c r="AA2341">
        <v>29.72</v>
      </c>
      <c r="AB2341">
        <v>29.76</v>
      </c>
      <c r="AC2341">
        <v>60.36</v>
      </c>
      <c r="AD2341">
        <v>58.96</v>
      </c>
      <c r="AE2341">
        <v>58.48</v>
      </c>
      <c r="AF2341">
        <v>80.72</v>
      </c>
      <c r="AG2341">
        <v>110.04</v>
      </c>
      <c r="AH2341">
        <v>114.2</v>
      </c>
      <c r="AI2341">
        <v>122.6</v>
      </c>
      <c r="AJ2341">
        <v>126.72</v>
      </c>
      <c r="AK2341">
        <v>126.52</v>
      </c>
      <c r="AL2341">
        <v>122.88</v>
      </c>
      <c r="AM2341">
        <v>121.68</v>
      </c>
      <c r="AN2341">
        <v>138.4</v>
      </c>
      <c r="AO2341">
        <v>101.72</v>
      </c>
      <c r="AP2341">
        <v>103.8</v>
      </c>
      <c r="AQ2341">
        <v>91.04</v>
      </c>
      <c r="AR2341">
        <v>30.92</v>
      </c>
      <c r="AS2341">
        <v>29.84</v>
      </c>
      <c r="AT2341">
        <v>29.72</v>
      </c>
      <c r="AU2341">
        <v>59.166666999999997</v>
      </c>
      <c r="AV2341">
        <v>56.833333000000003</v>
      </c>
      <c r="AW2341">
        <v>56.333333000000003</v>
      </c>
      <c r="AX2341">
        <v>55.833333000000003</v>
      </c>
      <c r="AY2341">
        <v>55.166666999999997</v>
      </c>
      <c r="AZ2341">
        <v>54.666666999999997</v>
      </c>
      <c r="BA2341">
        <v>54.166666999999997</v>
      </c>
      <c r="BB2341">
        <v>54.833333000000003</v>
      </c>
      <c r="BC2341">
        <v>59.333333000000003</v>
      </c>
      <c r="BD2341">
        <v>64.166667000000004</v>
      </c>
      <c r="BE2341">
        <v>68.5</v>
      </c>
      <c r="BF2341">
        <v>72</v>
      </c>
      <c r="BG2341">
        <v>76</v>
      </c>
      <c r="BH2341">
        <v>79.333332999999996</v>
      </c>
      <c r="BI2341">
        <v>82</v>
      </c>
      <c r="BJ2341">
        <v>81.666667000000004</v>
      </c>
      <c r="BK2341">
        <v>79.666667000000004</v>
      </c>
      <c r="BL2341">
        <v>76.5</v>
      </c>
      <c r="BM2341">
        <v>73.666667000000004</v>
      </c>
      <c r="BN2341">
        <v>69.333332999999996</v>
      </c>
      <c r="BO2341">
        <v>65.833332999999996</v>
      </c>
      <c r="BP2341">
        <v>63.5</v>
      </c>
      <c r="BQ2341">
        <v>62.333333000000003</v>
      </c>
      <c r="BR2341">
        <v>61.166666999999997</v>
      </c>
      <c r="BS2341">
        <v>-0.31531740000000003</v>
      </c>
      <c r="BT2341">
        <v>-0.22777839999999999</v>
      </c>
      <c r="BU2341">
        <v>-0.29681679999999999</v>
      </c>
      <c r="BV2341">
        <v>-0.2343626</v>
      </c>
      <c r="BW2341">
        <v>-0.31961349999999999</v>
      </c>
      <c r="BX2341">
        <v>0.58438780000000001</v>
      </c>
      <c r="BY2341">
        <v>3.3229730000000002</v>
      </c>
      <c r="BZ2341">
        <v>2.4711599999999998</v>
      </c>
      <c r="CA2341">
        <v>-0.56837269999999995</v>
      </c>
      <c r="CB2341">
        <v>-6.6197699999999999</v>
      </c>
      <c r="CC2341">
        <v>-4.0417860000000001</v>
      </c>
      <c r="CD2341">
        <v>2.9919570000000002</v>
      </c>
      <c r="CE2341">
        <v>1.340149</v>
      </c>
      <c r="CF2341">
        <v>-0.96014980000000005</v>
      </c>
      <c r="CG2341">
        <v>-1.5872539999999999</v>
      </c>
      <c r="CH2341">
        <v>-1.9800469999999999</v>
      </c>
      <c r="CI2341">
        <v>8.4743000000000006E-3</v>
      </c>
      <c r="CJ2341">
        <v>-9.49132</v>
      </c>
      <c r="CK2341">
        <v>6.1966900000000003</v>
      </c>
      <c r="CL2341">
        <v>4.847162</v>
      </c>
      <c r="CM2341">
        <v>-1.2654879999999999</v>
      </c>
      <c r="CN2341">
        <v>-2.0145970000000002</v>
      </c>
      <c r="CO2341">
        <v>-0.31609730000000003</v>
      </c>
      <c r="CP2341">
        <v>-1.9993799999999999E-2</v>
      </c>
      <c r="CQ2341">
        <v>6.2457199999999997E-2</v>
      </c>
      <c r="CR2341">
        <v>4.20595E-2</v>
      </c>
      <c r="CS2341">
        <v>4.0472399999999999E-2</v>
      </c>
      <c r="CT2341">
        <v>3.9293099999999997E-2</v>
      </c>
      <c r="CU2341">
        <v>4.1766200000000003E-2</v>
      </c>
      <c r="CV2341">
        <v>2.3063229999999999</v>
      </c>
      <c r="CW2341">
        <v>7.8509650000000004</v>
      </c>
      <c r="CX2341">
        <v>3.1331229999999999</v>
      </c>
      <c r="CY2341">
        <v>3.983203</v>
      </c>
      <c r="CZ2341">
        <v>8.8872579999999992</v>
      </c>
      <c r="DA2341">
        <v>4.9330930000000004</v>
      </c>
      <c r="DB2341">
        <v>1.944925</v>
      </c>
      <c r="DC2341">
        <v>2.6145839999999998</v>
      </c>
      <c r="DD2341">
        <v>2.3589020000000001</v>
      </c>
      <c r="DE2341">
        <v>3.206248</v>
      </c>
      <c r="DF2341">
        <v>2.870193</v>
      </c>
      <c r="DG2341">
        <v>1.572589</v>
      </c>
      <c r="DH2341">
        <v>9.7647089999999999</v>
      </c>
      <c r="DI2341">
        <v>8.7988990000000005</v>
      </c>
      <c r="DJ2341">
        <v>11.77108</v>
      </c>
      <c r="DK2341">
        <v>11.544739999999999</v>
      </c>
      <c r="DL2341">
        <v>11.452249999999999</v>
      </c>
      <c r="DM2341">
        <v>0.29407369999999999</v>
      </c>
      <c r="DN2341">
        <v>0.17795169999999999</v>
      </c>
      <c r="DO2341">
        <v>19</v>
      </c>
      <c r="DP2341">
        <v>20</v>
      </c>
    </row>
    <row r="2342" spans="1:120" hidden="1" x14ac:dyDescent="0.25">
      <c r="A2342" t="str">
        <f t="shared" si="36"/>
        <v>LCA-Greater Bay Area_Prescribed DA 1-4 (1PM-9PM)_44452_19-19</v>
      </c>
      <c r="B2342" t="s">
        <v>62</v>
      </c>
      <c r="C2342" t="s">
        <v>209</v>
      </c>
      <c r="D2342" t="s">
        <v>36</v>
      </c>
      <c r="E2342" t="s">
        <v>61</v>
      </c>
      <c r="F2342" t="s">
        <v>61</v>
      </c>
      <c r="G2342" t="s">
        <v>61</v>
      </c>
      <c r="H2342" t="s">
        <v>61</v>
      </c>
      <c r="I2342" t="s">
        <v>61</v>
      </c>
      <c r="J2342" t="s">
        <v>61</v>
      </c>
      <c r="K2342" t="s">
        <v>214</v>
      </c>
      <c r="L2342" s="18">
        <v>44452</v>
      </c>
      <c r="M2342">
        <v>19</v>
      </c>
      <c r="N2342">
        <v>19</v>
      </c>
      <c r="O2342" t="s">
        <v>258</v>
      </c>
      <c r="P2342">
        <v>2</v>
      </c>
      <c r="Q2342">
        <v>2</v>
      </c>
      <c r="R2342">
        <v>0</v>
      </c>
      <c r="S2342">
        <v>0</v>
      </c>
      <c r="T2342">
        <v>1</v>
      </c>
      <c r="U2342">
        <v>1</v>
      </c>
      <c r="V2342">
        <v>1</v>
      </c>
      <c r="W2342">
        <v>830.72</v>
      </c>
      <c r="X2342">
        <v>996.92</v>
      </c>
      <c r="Y2342">
        <v>999.08</v>
      </c>
      <c r="Z2342">
        <v>996</v>
      </c>
      <c r="AA2342">
        <v>996.88</v>
      </c>
      <c r="AB2342">
        <v>996.08</v>
      </c>
      <c r="AC2342">
        <v>994.92</v>
      </c>
      <c r="AD2342">
        <v>997.04</v>
      </c>
      <c r="AE2342">
        <v>988.2</v>
      </c>
      <c r="AF2342">
        <v>956.72</v>
      </c>
      <c r="AG2342">
        <v>913.32</v>
      </c>
      <c r="AH2342">
        <v>847.04</v>
      </c>
      <c r="AI2342">
        <v>667.2</v>
      </c>
      <c r="AJ2342">
        <v>810.48</v>
      </c>
      <c r="AK2342">
        <v>956</v>
      </c>
      <c r="AL2342">
        <v>965.6</v>
      </c>
      <c r="AM2342">
        <v>874.72</v>
      </c>
      <c r="AN2342">
        <v>334.4</v>
      </c>
      <c r="AO2342">
        <v>335.76</v>
      </c>
      <c r="AP2342">
        <v>322.92</v>
      </c>
      <c r="AQ2342">
        <v>313.8</v>
      </c>
      <c r="AR2342">
        <v>822.12</v>
      </c>
      <c r="AS2342">
        <v>942</v>
      </c>
      <c r="AT2342">
        <v>907</v>
      </c>
      <c r="AU2342">
        <v>57</v>
      </c>
      <c r="AV2342">
        <v>57</v>
      </c>
      <c r="AW2342">
        <v>56</v>
      </c>
      <c r="AX2342">
        <v>56</v>
      </c>
      <c r="AY2342">
        <v>56</v>
      </c>
      <c r="AZ2342">
        <v>56</v>
      </c>
      <c r="BA2342">
        <v>56</v>
      </c>
      <c r="BB2342">
        <v>55</v>
      </c>
      <c r="BC2342">
        <v>55</v>
      </c>
      <c r="BD2342">
        <v>56.5</v>
      </c>
      <c r="BE2342">
        <v>59.5</v>
      </c>
      <c r="BF2342">
        <v>62</v>
      </c>
      <c r="BG2342">
        <v>65</v>
      </c>
      <c r="BH2342">
        <v>65</v>
      </c>
      <c r="BI2342">
        <v>65.5</v>
      </c>
      <c r="BJ2342">
        <v>65.5</v>
      </c>
      <c r="BK2342">
        <v>65</v>
      </c>
      <c r="BL2342">
        <v>63.5</v>
      </c>
      <c r="BM2342">
        <v>62.5</v>
      </c>
      <c r="BN2342">
        <v>59.5</v>
      </c>
      <c r="BO2342">
        <v>58</v>
      </c>
      <c r="BP2342">
        <v>58</v>
      </c>
      <c r="BQ2342">
        <v>58</v>
      </c>
      <c r="BR2342">
        <v>57.5</v>
      </c>
      <c r="BS2342">
        <v>-20.759599999999999</v>
      </c>
      <c r="BT2342">
        <v>-8.6619419999999998</v>
      </c>
      <c r="BU2342">
        <v>-3.8787989999999999</v>
      </c>
      <c r="BV2342">
        <v>-1.276535</v>
      </c>
      <c r="BW2342">
        <v>-1.3170010000000001</v>
      </c>
      <c r="BX2342">
        <v>-0.62213130000000005</v>
      </c>
      <c r="BY2342">
        <v>2.5014189999999998</v>
      </c>
      <c r="BZ2342">
        <v>-4.8561709999999998</v>
      </c>
      <c r="CA2342">
        <v>-0.96722410000000003</v>
      </c>
      <c r="CB2342">
        <v>5.2611689999999998</v>
      </c>
      <c r="CC2342">
        <v>18.129650000000002</v>
      </c>
      <c r="CD2342">
        <v>25.699839999999998</v>
      </c>
      <c r="CE2342">
        <v>-14.981249999999999</v>
      </c>
      <c r="CF2342">
        <v>-1.5363770000000001</v>
      </c>
      <c r="CG2342">
        <v>-51.182630000000003</v>
      </c>
      <c r="CH2342">
        <v>-37.209960000000002</v>
      </c>
      <c r="CI2342">
        <v>-10.25169</v>
      </c>
      <c r="CJ2342">
        <v>560.06309999999996</v>
      </c>
      <c r="CK2342">
        <v>612.53959999999995</v>
      </c>
      <c r="CL2342">
        <v>605.678</v>
      </c>
      <c r="CM2342">
        <v>615.39549999999997</v>
      </c>
      <c r="CN2342">
        <v>150.60140000000001</v>
      </c>
      <c r="CO2342">
        <v>18.272490000000001</v>
      </c>
      <c r="CP2342">
        <v>1.0917049999999999</v>
      </c>
      <c r="CQ2342">
        <v>634.25980000000004</v>
      </c>
      <c r="CR2342">
        <v>68.301060000000007</v>
      </c>
      <c r="CS2342">
        <v>58.261859999999999</v>
      </c>
      <c r="CT2342">
        <v>64.870859999999993</v>
      </c>
      <c r="CU2342">
        <v>58.408729999999998</v>
      </c>
      <c r="CV2342">
        <v>57.113010000000003</v>
      </c>
      <c r="CW2342">
        <v>31.281130000000001</v>
      </c>
      <c r="CX2342">
        <v>50.347209999999997</v>
      </c>
      <c r="CY2342">
        <v>62.384929999999997</v>
      </c>
      <c r="CZ2342">
        <v>430.05470000000003</v>
      </c>
      <c r="DA2342">
        <v>814.07190000000003</v>
      </c>
      <c r="DB2342">
        <v>901.40300000000002</v>
      </c>
      <c r="DC2342">
        <v>1810.2070000000001</v>
      </c>
      <c r="DD2342">
        <v>3341.1689999999999</v>
      </c>
      <c r="DE2342">
        <v>4761.8530000000001</v>
      </c>
      <c r="DF2342">
        <v>3618.875</v>
      </c>
      <c r="DG2342">
        <v>3729.2249999999999</v>
      </c>
      <c r="DH2342">
        <v>2630.6039999999998</v>
      </c>
      <c r="DI2342">
        <v>2518.3910000000001</v>
      </c>
      <c r="DJ2342">
        <v>2316.123</v>
      </c>
      <c r="DK2342">
        <v>2080.4119999999998</v>
      </c>
      <c r="DL2342">
        <v>2652.4580000000001</v>
      </c>
      <c r="DM2342">
        <v>2442.3690000000001</v>
      </c>
      <c r="DN2342">
        <v>2067.7800000000002</v>
      </c>
      <c r="DO2342">
        <v>19</v>
      </c>
      <c r="DP2342">
        <v>19</v>
      </c>
    </row>
    <row r="2343" spans="1:120" hidden="1" x14ac:dyDescent="0.25">
      <c r="A2343" t="str">
        <f t="shared" si="36"/>
        <v>Size_Grp-20 to 199.99 kW_Prescribed DA 1-4 (1PM-9PM)_44452_19-20</v>
      </c>
      <c r="B2343" t="s">
        <v>62</v>
      </c>
      <c r="C2343" t="s">
        <v>201</v>
      </c>
      <c r="D2343" t="s">
        <v>61</v>
      </c>
      <c r="E2343" t="s">
        <v>61</v>
      </c>
      <c r="F2343" t="s">
        <v>61</v>
      </c>
      <c r="G2343" t="s">
        <v>61</v>
      </c>
      <c r="H2343" t="s">
        <v>61</v>
      </c>
      <c r="I2343" t="s">
        <v>61</v>
      </c>
      <c r="J2343" t="s">
        <v>101</v>
      </c>
      <c r="K2343" t="s">
        <v>214</v>
      </c>
      <c r="L2343" s="18">
        <v>44452</v>
      </c>
      <c r="M2343">
        <v>19</v>
      </c>
      <c r="N2343">
        <v>20</v>
      </c>
      <c r="O2343" t="s">
        <v>258</v>
      </c>
      <c r="P2343">
        <v>3</v>
      </c>
      <c r="Q2343">
        <v>3</v>
      </c>
      <c r="R2343">
        <v>0</v>
      </c>
      <c r="S2343">
        <v>0</v>
      </c>
      <c r="T2343">
        <v>1</v>
      </c>
      <c r="U2343">
        <v>0</v>
      </c>
      <c r="V2343">
        <v>1</v>
      </c>
      <c r="W2343">
        <v>151.88</v>
      </c>
      <c r="X2343">
        <v>152.04</v>
      </c>
      <c r="Y2343">
        <v>149.6</v>
      </c>
      <c r="Z2343">
        <v>150.96</v>
      </c>
      <c r="AA2343">
        <v>149.36000000000001</v>
      </c>
      <c r="AB2343">
        <v>150.96</v>
      </c>
      <c r="AC2343">
        <v>167.84</v>
      </c>
      <c r="AD2343">
        <v>128.19999999999999</v>
      </c>
      <c r="AE2343">
        <v>129.47999999999999</v>
      </c>
      <c r="AF2343">
        <v>150.19999999999999</v>
      </c>
      <c r="AG2343">
        <v>162.16</v>
      </c>
      <c r="AH2343">
        <v>170.92</v>
      </c>
      <c r="AI2343">
        <v>175.48</v>
      </c>
      <c r="AJ2343">
        <v>180.12</v>
      </c>
      <c r="AK2343">
        <v>182.48</v>
      </c>
      <c r="AL2343">
        <v>183.56</v>
      </c>
      <c r="AM2343">
        <v>181.12</v>
      </c>
      <c r="AN2343">
        <v>141.36000000000001</v>
      </c>
      <c r="AO2343">
        <v>113.68</v>
      </c>
      <c r="AP2343">
        <v>117.04</v>
      </c>
      <c r="AQ2343">
        <v>100.88</v>
      </c>
      <c r="AR2343">
        <v>145.36000000000001</v>
      </c>
      <c r="AS2343">
        <v>154.28</v>
      </c>
      <c r="AT2343">
        <v>154.6</v>
      </c>
      <c r="AU2343">
        <v>60.5</v>
      </c>
      <c r="AV2343">
        <v>59.166666999999997</v>
      </c>
      <c r="AW2343">
        <v>58.333333000000003</v>
      </c>
      <c r="AX2343">
        <v>57.833333000000003</v>
      </c>
      <c r="AY2343">
        <v>57</v>
      </c>
      <c r="AZ2343">
        <v>56.5</v>
      </c>
      <c r="BA2343">
        <v>56</v>
      </c>
      <c r="BB2343">
        <v>56.5</v>
      </c>
      <c r="BC2343">
        <v>61.166666999999997</v>
      </c>
      <c r="BD2343">
        <v>65.5</v>
      </c>
      <c r="BE2343">
        <v>69</v>
      </c>
      <c r="BF2343">
        <v>73</v>
      </c>
      <c r="BG2343">
        <v>77.166667000000004</v>
      </c>
      <c r="BH2343">
        <v>81</v>
      </c>
      <c r="BI2343">
        <v>83.833332999999996</v>
      </c>
      <c r="BJ2343">
        <v>84.166667000000004</v>
      </c>
      <c r="BK2343">
        <v>82.5</v>
      </c>
      <c r="BL2343">
        <v>80.166667000000004</v>
      </c>
      <c r="BM2343">
        <v>77.5</v>
      </c>
      <c r="BN2343">
        <v>72.833332999999996</v>
      </c>
      <c r="BO2343">
        <v>68.333332999999996</v>
      </c>
      <c r="BP2343">
        <v>65</v>
      </c>
      <c r="BQ2343">
        <v>63.333333000000003</v>
      </c>
      <c r="BR2343">
        <v>61.833333000000003</v>
      </c>
      <c r="BS2343">
        <v>-14.831160000000001</v>
      </c>
      <c r="BT2343">
        <v>-14.904780000000001</v>
      </c>
      <c r="BU2343">
        <v>-13.32249</v>
      </c>
      <c r="BV2343">
        <v>-14.18418</v>
      </c>
      <c r="BW2343">
        <v>-13.10872</v>
      </c>
      <c r="BX2343">
        <v>-12.043570000000001</v>
      </c>
      <c r="BY2343">
        <v>-6.6030730000000002</v>
      </c>
      <c r="BZ2343">
        <v>13.943429999999999</v>
      </c>
      <c r="CA2343">
        <v>11.008190000000001</v>
      </c>
      <c r="CB2343">
        <v>5.4409369999999999</v>
      </c>
      <c r="CC2343">
        <v>10.33642</v>
      </c>
      <c r="CD2343">
        <v>14.557040000000001</v>
      </c>
      <c r="CE2343">
        <v>12.59198</v>
      </c>
      <c r="CF2343">
        <v>8.504982</v>
      </c>
      <c r="CG2343">
        <v>9.8825190000000003</v>
      </c>
      <c r="CH2343">
        <v>10.44407</v>
      </c>
      <c r="CI2343">
        <v>8.452045</v>
      </c>
      <c r="CJ2343">
        <v>38.123460000000001</v>
      </c>
      <c r="CK2343">
        <v>63.632170000000002</v>
      </c>
      <c r="CL2343">
        <v>56.004019999999997</v>
      </c>
      <c r="CM2343">
        <v>40.702939999999998</v>
      </c>
      <c r="CN2343">
        <v>-13.649850000000001</v>
      </c>
      <c r="CO2343">
        <v>-24.743480000000002</v>
      </c>
      <c r="CP2343">
        <v>-23.53678</v>
      </c>
      <c r="CQ2343">
        <v>19.646799999999999</v>
      </c>
      <c r="CR2343">
        <v>12.20988</v>
      </c>
      <c r="CS2343">
        <v>12.32896</v>
      </c>
      <c r="CT2343">
        <v>11.86401</v>
      </c>
      <c r="CU2343">
        <v>12.29133</v>
      </c>
      <c r="CV2343">
        <v>14.86839</v>
      </c>
      <c r="CW2343">
        <v>14.88843</v>
      </c>
      <c r="CX2343">
        <v>9.4282009999999996</v>
      </c>
      <c r="CY2343">
        <v>12.42437</v>
      </c>
      <c r="CZ2343">
        <v>19.243919999999999</v>
      </c>
      <c r="DA2343">
        <v>20.31063</v>
      </c>
      <c r="DB2343">
        <v>43.02666</v>
      </c>
      <c r="DC2343">
        <v>25.266490000000001</v>
      </c>
      <c r="DD2343">
        <v>28.533560000000001</v>
      </c>
      <c r="DE2343">
        <v>21.748529999999999</v>
      </c>
      <c r="DF2343">
        <v>26.91001</v>
      </c>
      <c r="DG2343">
        <v>24.047249999999998</v>
      </c>
      <c r="DH2343">
        <v>227.7159</v>
      </c>
      <c r="DI2343">
        <v>31.07583</v>
      </c>
      <c r="DJ2343">
        <v>393.46100000000001</v>
      </c>
      <c r="DK2343">
        <v>1017.532</v>
      </c>
      <c r="DL2343">
        <v>108.6173</v>
      </c>
      <c r="DM2343">
        <v>94.272099999999995</v>
      </c>
      <c r="DN2343">
        <v>79.446089999999998</v>
      </c>
      <c r="DO2343">
        <v>19</v>
      </c>
      <c r="DP2343">
        <v>20</v>
      </c>
    </row>
    <row r="2344" spans="1:120" hidden="1" x14ac:dyDescent="0.25">
      <c r="A2344" t="str">
        <f t="shared" si="36"/>
        <v>sublap_id-SLAP_PGEB_Prescribed DA 1-4 (1PM-9PM)_44452_19-20</v>
      </c>
      <c r="B2344" t="s">
        <v>62</v>
      </c>
      <c r="C2344" t="s">
        <v>287</v>
      </c>
      <c r="D2344" t="s">
        <v>61</v>
      </c>
      <c r="E2344" t="s">
        <v>288</v>
      </c>
      <c r="F2344" t="s">
        <v>61</v>
      </c>
      <c r="G2344" t="s">
        <v>61</v>
      </c>
      <c r="H2344" t="s">
        <v>61</v>
      </c>
      <c r="I2344" t="s">
        <v>61</v>
      </c>
      <c r="J2344" t="s">
        <v>61</v>
      </c>
      <c r="K2344" t="s">
        <v>214</v>
      </c>
      <c r="L2344" s="18">
        <v>44452</v>
      </c>
      <c r="M2344">
        <v>19</v>
      </c>
      <c r="N2344">
        <v>20</v>
      </c>
      <c r="O2344" t="s">
        <v>258</v>
      </c>
      <c r="P2344">
        <v>2</v>
      </c>
      <c r="Q2344">
        <v>1</v>
      </c>
      <c r="R2344">
        <v>0</v>
      </c>
      <c r="S2344">
        <v>0</v>
      </c>
      <c r="T2344">
        <v>1</v>
      </c>
      <c r="U2344">
        <v>0</v>
      </c>
      <c r="V2344">
        <v>1</v>
      </c>
      <c r="W2344">
        <v>249.36</v>
      </c>
      <c r="X2344">
        <v>249.76</v>
      </c>
      <c r="Y2344">
        <v>244.8</v>
      </c>
      <c r="Z2344">
        <v>247.6</v>
      </c>
      <c r="AA2344">
        <v>244.56</v>
      </c>
      <c r="AB2344">
        <v>247.52</v>
      </c>
      <c r="AC2344">
        <v>224.08</v>
      </c>
      <c r="AD2344">
        <v>151.44</v>
      </c>
      <c r="AE2344">
        <v>155.12</v>
      </c>
      <c r="AF2344">
        <v>159.6</v>
      </c>
      <c r="AG2344">
        <v>160.72</v>
      </c>
      <c r="AH2344">
        <v>171.68</v>
      </c>
      <c r="AI2344">
        <v>170.4</v>
      </c>
      <c r="AJ2344">
        <v>173.68</v>
      </c>
      <c r="AK2344">
        <v>179.12</v>
      </c>
      <c r="AL2344">
        <v>183.76</v>
      </c>
      <c r="AM2344">
        <v>183.68</v>
      </c>
      <c r="AN2344">
        <v>78.72</v>
      </c>
      <c r="AO2344">
        <v>72.239999999999995</v>
      </c>
      <c r="AP2344">
        <v>75.28</v>
      </c>
      <c r="AQ2344">
        <v>63.68</v>
      </c>
      <c r="AR2344">
        <v>234.64</v>
      </c>
      <c r="AS2344">
        <v>254.16</v>
      </c>
      <c r="AT2344">
        <v>255.04</v>
      </c>
      <c r="AU2344">
        <v>63</v>
      </c>
      <c r="AV2344">
        <v>64</v>
      </c>
      <c r="AW2344">
        <v>63</v>
      </c>
      <c r="AX2344">
        <v>63</v>
      </c>
      <c r="AY2344">
        <v>62.5</v>
      </c>
      <c r="AZ2344">
        <v>62</v>
      </c>
      <c r="BA2344">
        <v>62</v>
      </c>
      <c r="BB2344">
        <v>61.5</v>
      </c>
      <c r="BC2344">
        <v>63.5</v>
      </c>
      <c r="BD2344">
        <v>66</v>
      </c>
      <c r="BE2344">
        <v>67.5</v>
      </c>
      <c r="BF2344">
        <v>71</v>
      </c>
      <c r="BG2344">
        <v>73.5</v>
      </c>
      <c r="BH2344">
        <v>76.5</v>
      </c>
      <c r="BI2344">
        <v>78.5</v>
      </c>
      <c r="BJ2344">
        <v>80</v>
      </c>
      <c r="BK2344">
        <v>79.5</v>
      </c>
      <c r="BL2344">
        <v>79</v>
      </c>
      <c r="BM2344">
        <v>77</v>
      </c>
      <c r="BN2344">
        <v>72.5</v>
      </c>
      <c r="BO2344">
        <v>67.5</v>
      </c>
      <c r="BP2344">
        <v>64.5</v>
      </c>
      <c r="BQ2344">
        <v>63</v>
      </c>
      <c r="BR2344">
        <v>62</v>
      </c>
      <c r="BS2344">
        <v>-29.03256</v>
      </c>
      <c r="BT2344">
        <v>-29.305769999999999</v>
      </c>
      <c r="BU2344">
        <v>-26.070049999999998</v>
      </c>
      <c r="BV2344">
        <v>-27.865310000000001</v>
      </c>
      <c r="BW2344">
        <v>-25.606249999999999</v>
      </c>
      <c r="BX2344">
        <v>-24.778980000000001</v>
      </c>
      <c r="BY2344">
        <v>-18.65465</v>
      </c>
      <c r="BZ2344">
        <v>24.39902</v>
      </c>
      <c r="CA2344">
        <v>21.882999999999999</v>
      </c>
      <c r="CB2344">
        <v>22.187930000000001</v>
      </c>
      <c r="CC2344">
        <v>26.96191</v>
      </c>
      <c r="CD2344">
        <v>23.42183</v>
      </c>
      <c r="CE2344">
        <v>21.708690000000001</v>
      </c>
      <c r="CF2344">
        <v>15.25726</v>
      </c>
      <c r="CG2344">
        <v>20.62106</v>
      </c>
      <c r="CH2344">
        <v>21.63644</v>
      </c>
      <c r="CI2344">
        <v>14.09369</v>
      </c>
      <c r="CJ2344">
        <v>88.322190000000006</v>
      </c>
      <c r="CK2344">
        <v>119.6384</v>
      </c>
      <c r="CL2344">
        <v>106.73699999999999</v>
      </c>
      <c r="CM2344">
        <v>83.719279999999998</v>
      </c>
      <c r="CN2344">
        <v>-27.378229999999999</v>
      </c>
      <c r="CO2344">
        <v>-49.252009999999999</v>
      </c>
      <c r="CP2344">
        <v>-47.129750000000001</v>
      </c>
      <c r="CQ2344">
        <v>78.340999999999994</v>
      </c>
      <c r="CR2344">
        <v>48.680129999999998</v>
      </c>
      <c r="CS2344">
        <v>49.15448</v>
      </c>
      <c r="CT2344">
        <v>47.30209</v>
      </c>
      <c r="CU2344">
        <v>48.998820000000002</v>
      </c>
      <c r="CV2344">
        <v>50.712910000000001</v>
      </c>
      <c r="CW2344">
        <v>28.970279999999999</v>
      </c>
      <c r="CX2344">
        <v>27.704440000000002</v>
      </c>
      <c r="CY2344">
        <v>36.673960000000001</v>
      </c>
      <c r="CZ2344">
        <v>41.726550000000003</v>
      </c>
      <c r="DA2344">
        <v>69.205730000000003</v>
      </c>
      <c r="DB2344">
        <v>165.77520000000001</v>
      </c>
      <c r="DC2344">
        <v>94.995199999999997</v>
      </c>
      <c r="DD2344">
        <v>106.2114</v>
      </c>
      <c r="DE2344">
        <v>76.796130000000005</v>
      </c>
      <c r="DF2344">
        <v>99.844409999999996</v>
      </c>
      <c r="DG2344">
        <v>91.095699999999994</v>
      </c>
      <c r="DH2344">
        <v>882.7672</v>
      </c>
      <c r="DI2344">
        <v>96.702219999999997</v>
      </c>
      <c r="DJ2344">
        <v>1543.34</v>
      </c>
      <c r="DK2344">
        <v>4038.77</v>
      </c>
      <c r="DL2344">
        <v>394.38630000000001</v>
      </c>
      <c r="DM2344">
        <v>375.94810000000001</v>
      </c>
      <c r="DN2344">
        <v>317.07479999999998</v>
      </c>
      <c r="DO2344">
        <v>19</v>
      </c>
      <c r="DP2344">
        <v>20</v>
      </c>
    </row>
    <row r="2345" spans="1:120" hidden="1" x14ac:dyDescent="0.25">
      <c r="A2345" t="str">
        <f t="shared" si="36"/>
        <v>Aggregator-Blue Zone Resources, LLC_Prescribed DA 1-4 (1PM-9PM)_44452_Combined</v>
      </c>
      <c r="B2345" t="s">
        <v>62</v>
      </c>
      <c r="C2345" t="s">
        <v>261</v>
      </c>
      <c r="D2345" t="s">
        <v>61</v>
      </c>
      <c r="E2345" t="s">
        <v>61</v>
      </c>
      <c r="F2345" t="s">
        <v>262</v>
      </c>
      <c r="G2345" t="s">
        <v>61</v>
      </c>
      <c r="H2345" t="s">
        <v>61</v>
      </c>
      <c r="I2345" t="s">
        <v>61</v>
      </c>
      <c r="J2345" t="s">
        <v>61</v>
      </c>
      <c r="K2345" t="s">
        <v>214</v>
      </c>
      <c r="L2345" s="18">
        <v>44452</v>
      </c>
      <c r="M2345">
        <v>19</v>
      </c>
      <c r="N2345">
        <v>19</v>
      </c>
      <c r="O2345" t="s">
        <v>258</v>
      </c>
      <c r="P2345">
        <v>6</v>
      </c>
      <c r="Q2345">
        <v>5</v>
      </c>
      <c r="R2345">
        <v>1</v>
      </c>
      <c r="S2345">
        <v>0</v>
      </c>
      <c r="T2345">
        <v>1</v>
      </c>
      <c r="U2345">
        <v>0</v>
      </c>
      <c r="V2345">
        <v>1</v>
      </c>
      <c r="W2345">
        <v>1582.9707000000001</v>
      </c>
      <c r="X2345">
        <v>1847.992</v>
      </c>
      <c r="Y2345">
        <v>1843.4227000000001</v>
      </c>
      <c r="Z2345">
        <v>1838.7973</v>
      </c>
      <c r="AA2345">
        <v>1838.9253000000001</v>
      </c>
      <c r="AB2345">
        <v>1842.0333000000001</v>
      </c>
      <c r="AC2345">
        <v>1827.376</v>
      </c>
      <c r="AD2345">
        <v>1785.1172999999999</v>
      </c>
      <c r="AE2345">
        <v>1783.42</v>
      </c>
      <c r="AF2345">
        <v>1745.548</v>
      </c>
      <c r="AG2345">
        <v>1509.1973</v>
      </c>
      <c r="AH2345">
        <v>1321.7853</v>
      </c>
      <c r="AI2345">
        <v>1049.7973</v>
      </c>
      <c r="AJ2345">
        <v>1048.2773</v>
      </c>
      <c r="AK2345">
        <v>1186.5427</v>
      </c>
      <c r="AL2345">
        <v>1220.992</v>
      </c>
      <c r="AM2345">
        <v>1154.8146999999999</v>
      </c>
      <c r="AN2345">
        <v>453.21332999999998</v>
      </c>
      <c r="AO2345">
        <v>455.58132999999998</v>
      </c>
      <c r="AP2345">
        <v>456.29467</v>
      </c>
      <c r="AQ2345">
        <v>443.08267000000001</v>
      </c>
      <c r="AR2345">
        <v>1583.3387</v>
      </c>
      <c r="AS2345">
        <v>1795.8053</v>
      </c>
      <c r="AT2345">
        <v>1759.4666999999999</v>
      </c>
      <c r="AU2345">
        <v>58.222222000000002</v>
      </c>
      <c r="AV2345">
        <v>58.111111000000001</v>
      </c>
      <c r="AW2345">
        <v>57.444443999999997</v>
      </c>
      <c r="AX2345">
        <v>57.333333000000003</v>
      </c>
      <c r="AY2345">
        <v>57.222222000000002</v>
      </c>
      <c r="AZ2345">
        <v>57</v>
      </c>
      <c r="BA2345">
        <v>56.888888999999999</v>
      </c>
      <c r="BB2345">
        <v>56.444443999999997</v>
      </c>
      <c r="BC2345">
        <v>57.666666999999997</v>
      </c>
      <c r="BD2345">
        <v>59.944443999999997</v>
      </c>
      <c r="BE2345">
        <v>62.611111000000001</v>
      </c>
      <c r="BF2345">
        <v>65.111110999999994</v>
      </c>
      <c r="BG2345">
        <v>67.333332999999996</v>
      </c>
      <c r="BH2345">
        <v>68.555555999999996</v>
      </c>
      <c r="BI2345">
        <v>69.388889000000006</v>
      </c>
      <c r="BJ2345">
        <v>69.388889000000006</v>
      </c>
      <c r="BK2345">
        <v>68.555555999999996</v>
      </c>
      <c r="BL2345">
        <v>66.833332999999996</v>
      </c>
      <c r="BM2345">
        <v>65.166667000000004</v>
      </c>
      <c r="BN2345">
        <v>62.055556000000003</v>
      </c>
      <c r="BO2345">
        <v>59.888888999999999</v>
      </c>
      <c r="BP2345">
        <v>59.222222000000002</v>
      </c>
      <c r="BQ2345">
        <v>58.888888999999999</v>
      </c>
      <c r="BR2345">
        <v>58.5</v>
      </c>
      <c r="BS2345">
        <v>53.73847</v>
      </c>
      <c r="BT2345">
        <v>-35.996130000000001</v>
      </c>
      <c r="BU2345">
        <v>-40.493749999999999</v>
      </c>
      <c r="BV2345">
        <v>-37.59863</v>
      </c>
      <c r="BW2345">
        <v>-38.0169</v>
      </c>
      <c r="BX2345">
        <v>-56.255400000000002</v>
      </c>
      <c r="BY2345">
        <v>-41.319090000000003</v>
      </c>
      <c r="BZ2345">
        <v>18.896460000000001</v>
      </c>
      <c r="CA2345">
        <v>63.544469999999997</v>
      </c>
      <c r="CB2345">
        <v>41.31409</v>
      </c>
      <c r="CC2345">
        <v>148.84630000000001</v>
      </c>
      <c r="CD2345">
        <v>124.76349999999999</v>
      </c>
      <c r="CE2345">
        <v>139.28370000000001</v>
      </c>
      <c r="CF2345">
        <v>9.8489869999999993</v>
      </c>
      <c r="CG2345">
        <v>-40.73883</v>
      </c>
      <c r="CH2345">
        <v>-51.219119999999997</v>
      </c>
      <c r="CI2345">
        <v>-61.356949999999998</v>
      </c>
      <c r="CJ2345">
        <v>633.24720000000002</v>
      </c>
      <c r="CK2345">
        <v>696.68920000000003</v>
      </c>
      <c r="CL2345">
        <v>697.45069999999998</v>
      </c>
      <c r="CM2345">
        <v>706.54110000000003</v>
      </c>
      <c r="CN2345">
        <v>136.19489999999999</v>
      </c>
      <c r="CO2345">
        <v>-17.357009999999999</v>
      </c>
      <c r="CP2345">
        <v>-95.597380000000001</v>
      </c>
      <c r="CQ2345">
        <v>898.50509999999997</v>
      </c>
      <c r="CR2345">
        <v>194.81270000000001</v>
      </c>
      <c r="CS2345">
        <v>306.18009999999998</v>
      </c>
      <c r="CT2345">
        <v>264.78120000000001</v>
      </c>
      <c r="CU2345">
        <v>217.7312</v>
      </c>
      <c r="CV2345">
        <v>287.92720000000003</v>
      </c>
      <c r="CW2345">
        <v>287.84820000000002</v>
      </c>
      <c r="CX2345">
        <v>141.0675</v>
      </c>
      <c r="CY2345">
        <v>181.8552</v>
      </c>
      <c r="CZ2345">
        <v>1322.587</v>
      </c>
      <c r="DA2345">
        <v>3326.4670000000001</v>
      </c>
      <c r="DB2345">
        <v>2696.0459999999998</v>
      </c>
      <c r="DC2345">
        <v>2706.1909999999998</v>
      </c>
      <c r="DD2345">
        <v>3501.2730000000001</v>
      </c>
      <c r="DE2345">
        <v>4897.8609999999999</v>
      </c>
      <c r="DF2345">
        <v>3766.6819999999998</v>
      </c>
      <c r="DG2345">
        <v>3882.395</v>
      </c>
      <c r="DH2345">
        <v>3164.2570000000001</v>
      </c>
      <c r="DI2345">
        <v>2716.1</v>
      </c>
      <c r="DJ2345">
        <v>3412.6529999999998</v>
      </c>
      <c r="DK2345">
        <v>4389.7209999999995</v>
      </c>
      <c r="DL2345">
        <v>3219.32</v>
      </c>
      <c r="DM2345">
        <v>3289.1869999999999</v>
      </c>
      <c r="DN2345">
        <v>6005.9409999999998</v>
      </c>
      <c r="DO2345">
        <v>19</v>
      </c>
      <c r="DP2345">
        <v>20</v>
      </c>
    </row>
    <row r="2346" spans="1:120" hidden="1" x14ac:dyDescent="0.25">
      <c r="A2346" t="str">
        <f t="shared" si="36"/>
        <v>Industry_Type-1. Agriculture, Mining &amp; Construction_Prescribed DA 1-4 (1PM-9PM)_44452_Combined</v>
      </c>
      <c r="B2346" t="s">
        <v>62</v>
      </c>
      <c r="C2346" t="s">
        <v>211</v>
      </c>
      <c r="D2346" t="s">
        <v>61</v>
      </c>
      <c r="E2346" t="s">
        <v>61</v>
      </c>
      <c r="F2346" t="s">
        <v>61</v>
      </c>
      <c r="G2346" t="s">
        <v>30</v>
      </c>
      <c r="H2346" t="s">
        <v>61</v>
      </c>
      <c r="I2346" t="s">
        <v>61</v>
      </c>
      <c r="J2346" t="s">
        <v>61</v>
      </c>
      <c r="K2346" t="s">
        <v>214</v>
      </c>
      <c r="L2346" s="18">
        <v>44452</v>
      </c>
      <c r="M2346">
        <v>19</v>
      </c>
      <c r="N2346">
        <v>19</v>
      </c>
      <c r="O2346" t="s">
        <v>258</v>
      </c>
      <c r="P2346">
        <v>3</v>
      </c>
      <c r="Q2346">
        <v>3</v>
      </c>
      <c r="R2346">
        <v>1</v>
      </c>
      <c r="S2346">
        <v>0</v>
      </c>
      <c r="T2346">
        <v>1</v>
      </c>
      <c r="U2346">
        <v>0</v>
      </c>
      <c r="V2346">
        <v>1</v>
      </c>
      <c r="W2346">
        <v>1269.44</v>
      </c>
      <c r="X2346">
        <v>1509.56</v>
      </c>
      <c r="Y2346">
        <v>1509.16</v>
      </c>
      <c r="Z2346">
        <v>1503.52</v>
      </c>
      <c r="AA2346">
        <v>1505.36</v>
      </c>
      <c r="AB2346">
        <v>1506</v>
      </c>
      <c r="AC2346">
        <v>1506.44</v>
      </c>
      <c r="AD2346">
        <v>1511.6</v>
      </c>
      <c r="AE2346">
        <v>1506.28</v>
      </c>
      <c r="AF2346">
        <v>1467.76</v>
      </c>
      <c r="AG2346">
        <v>1279.08</v>
      </c>
      <c r="AH2346">
        <v>1116.48</v>
      </c>
      <c r="AI2346">
        <v>868.16</v>
      </c>
      <c r="AJ2346">
        <v>901.2</v>
      </c>
      <c r="AK2346">
        <v>1038.56</v>
      </c>
      <c r="AL2346">
        <v>1064.48</v>
      </c>
      <c r="AM2346">
        <v>992.16</v>
      </c>
      <c r="AN2346">
        <v>383.36</v>
      </c>
      <c r="AO2346">
        <v>388.72</v>
      </c>
      <c r="AP2346">
        <v>384.52</v>
      </c>
      <c r="AQ2346">
        <v>378.12</v>
      </c>
      <c r="AR2346">
        <v>1274.92</v>
      </c>
      <c r="AS2346">
        <v>1454.48</v>
      </c>
      <c r="AT2346">
        <v>1418.04</v>
      </c>
      <c r="AU2346">
        <v>56.166666999999997</v>
      </c>
      <c r="AV2346">
        <v>56.333333000000003</v>
      </c>
      <c r="AW2346">
        <v>55.5</v>
      </c>
      <c r="AX2346">
        <v>55.333333000000003</v>
      </c>
      <c r="AY2346">
        <v>55.333333000000003</v>
      </c>
      <c r="AZ2346">
        <v>55.333333000000003</v>
      </c>
      <c r="BA2346">
        <v>55.166666999999997</v>
      </c>
      <c r="BB2346">
        <v>54.5</v>
      </c>
      <c r="BC2346">
        <v>55.166666999999997</v>
      </c>
      <c r="BD2346">
        <v>56.666666999999997</v>
      </c>
      <c r="BE2346">
        <v>59.333333000000003</v>
      </c>
      <c r="BF2346">
        <v>61.666666999999997</v>
      </c>
      <c r="BG2346">
        <v>64</v>
      </c>
      <c r="BH2346">
        <v>64.333332999999996</v>
      </c>
      <c r="BI2346">
        <v>64.5</v>
      </c>
      <c r="BJ2346">
        <v>64.166667000000004</v>
      </c>
      <c r="BK2346">
        <v>63.5</v>
      </c>
      <c r="BL2346">
        <v>61.833333000000003</v>
      </c>
      <c r="BM2346">
        <v>60.666666999999997</v>
      </c>
      <c r="BN2346">
        <v>58.166666999999997</v>
      </c>
      <c r="BO2346">
        <v>57</v>
      </c>
      <c r="BP2346">
        <v>57</v>
      </c>
      <c r="BQ2346">
        <v>57</v>
      </c>
      <c r="BR2346">
        <v>56.666666999999997</v>
      </c>
      <c r="BS2346">
        <v>49.629809999999999</v>
      </c>
      <c r="BT2346">
        <v>-14.51393</v>
      </c>
      <c r="BU2346">
        <v>-18.30913</v>
      </c>
      <c r="BV2346">
        <v>-14.58919</v>
      </c>
      <c r="BW2346">
        <v>-16.042919999999999</v>
      </c>
      <c r="BX2346">
        <v>-29.959440000000001</v>
      </c>
      <c r="BY2346">
        <v>-21.031690000000001</v>
      </c>
      <c r="BZ2346">
        <v>0.76223750000000001</v>
      </c>
      <c r="CA2346">
        <v>36.471679999999999</v>
      </c>
      <c r="CB2346">
        <v>21.206759999999999</v>
      </c>
      <c r="CC2346">
        <v>102.68040000000001</v>
      </c>
      <c r="CD2346">
        <v>88.291849999999997</v>
      </c>
      <c r="CE2346">
        <v>89.861850000000004</v>
      </c>
      <c r="CF2346">
        <v>-0.59985350000000004</v>
      </c>
      <c r="CG2346">
        <v>-53.662759999999999</v>
      </c>
      <c r="CH2346">
        <v>-58.529989999999998</v>
      </c>
      <c r="CI2346">
        <v>-55.618090000000002</v>
      </c>
      <c r="CJ2346">
        <v>570.79169999999999</v>
      </c>
      <c r="CK2346">
        <v>615.84299999999996</v>
      </c>
      <c r="CL2346">
        <v>621.13789999999995</v>
      </c>
      <c r="CM2346">
        <v>641.89760000000001</v>
      </c>
      <c r="CN2346">
        <v>153.48249999999999</v>
      </c>
      <c r="CO2346">
        <v>16.182680000000001</v>
      </c>
      <c r="CP2346">
        <v>-47.853490000000001</v>
      </c>
      <c r="CQ2346">
        <v>763.3125</v>
      </c>
      <c r="CR2346">
        <v>127.2938</v>
      </c>
      <c r="CS2346">
        <v>185.4272</v>
      </c>
      <c r="CT2346">
        <v>165.4949</v>
      </c>
      <c r="CU2346">
        <v>135.77789999999999</v>
      </c>
      <c r="CV2346">
        <v>174.26769999999999</v>
      </c>
      <c r="CW2346">
        <v>168.35740000000001</v>
      </c>
      <c r="CX2346">
        <v>94.451120000000003</v>
      </c>
      <c r="CY2346">
        <v>120.4182</v>
      </c>
      <c r="CZ2346">
        <v>921.67250000000001</v>
      </c>
      <c r="DA2346">
        <v>2209.9920000000002</v>
      </c>
      <c r="DB2346">
        <v>1869.4449999999999</v>
      </c>
      <c r="DC2346">
        <v>2290.4479999999999</v>
      </c>
      <c r="DD2346">
        <v>3404.674</v>
      </c>
      <c r="DE2346">
        <v>4819.1580000000004</v>
      </c>
      <c r="DF2346">
        <v>3677.0549999999998</v>
      </c>
      <c r="DG2346">
        <v>3792.6089999999999</v>
      </c>
      <c r="DH2346">
        <v>2710.0920000000001</v>
      </c>
      <c r="DI2346">
        <v>2605.4270000000001</v>
      </c>
      <c r="DJ2346">
        <v>2547.0859999999998</v>
      </c>
      <c r="DK2346">
        <v>2369.7060000000001</v>
      </c>
      <c r="DL2346">
        <v>2872.721</v>
      </c>
      <c r="DM2346">
        <v>2824.7170000000001</v>
      </c>
      <c r="DN2346">
        <v>4203.7269999999999</v>
      </c>
      <c r="DO2346">
        <v>19</v>
      </c>
      <c r="DP2346">
        <v>20</v>
      </c>
    </row>
    <row r="2347" spans="1:120" x14ac:dyDescent="0.25">
      <c r="A2347" t="str">
        <f t="shared" si="36"/>
        <v>AutoDR-No_Prescribed DA 1-4 (1PM-9PM)_44452_Combined</v>
      </c>
      <c r="B2347" t="s">
        <v>62</v>
      </c>
      <c r="C2347" t="s">
        <v>321</v>
      </c>
      <c r="D2347" t="s">
        <v>61</v>
      </c>
      <c r="E2347" t="s">
        <v>61</v>
      </c>
      <c r="F2347" t="s">
        <v>61</v>
      </c>
      <c r="G2347" t="s">
        <v>61</v>
      </c>
      <c r="H2347" t="s">
        <v>97</v>
      </c>
      <c r="I2347" t="s">
        <v>61</v>
      </c>
      <c r="J2347" t="s">
        <v>61</v>
      </c>
      <c r="K2347" t="s">
        <v>214</v>
      </c>
      <c r="L2347" s="18">
        <v>44452</v>
      </c>
      <c r="M2347">
        <v>19</v>
      </c>
      <c r="N2347">
        <v>19</v>
      </c>
      <c r="O2347" t="s">
        <v>258</v>
      </c>
      <c r="P2347">
        <v>6</v>
      </c>
      <c r="Q2347">
        <v>5</v>
      </c>
      <c r="R2347">
        <v>1</v>
      </c>
      <c r="S2347">
        <v>0</v>
      </c>
      <c r="T2347">
        <v>1</v>
      </c>
      <c r="U2347">
        <v>0</v>
      </c>
      <c r="V2347">
        <v>1</v>
      </c>
      <c r="W2347">
        <v>1582.9707000000001</v>
      </c>
      <c r="X2347">
        <v>1847.992</v>
      </c>
      <c r="Y2347">
        <v>1843.4227000000001</v>
      </c>
      <c r="Z2347">
        <v>1838.7973</v>
      </c>
      <c r="AA2347">
        <v>1838.9253000000001</v>
      </c>
      <c r="AB2347">
        <v>1842.0333000000001</v>
      </c>
      <c r="AC2347">
        <v>1827.376</v>
      </c>
      <c r="AD2347">
        <v>1785.1172999999999</v>
      </c>
      <c r="AE2347">
        <v>1783.42</v>
      </c>
      <c r="AF2347">
        <v>1745.548</v>
      </c>
      <c r="AG2347">
        <v>1509.1973</v>
      </c>
      <c r="AH2347">
        <v>1321.7853</v>
      </c>
      <c r="AI2347">
        <v>1049.7973</v>
      </c>
      <c r="AJ2347">
        <v>1048.2773</v>
      </c>
      <c r="AK2347">
        <v>1186.5427</v>
      </c>
      <c r="AL2347">
        <v>1220.992</v>
      </c>
      <c r="AM2347">
        <v>1154.8146999999999</v>
      </c>
      <c r="AN2347">
        <v>453.21332999999998</v>
      </c>
      <c r="AO2347">
        <v>455.58132999999998</v>
      </c>
      <c r="AP2347">
        <v>456.29467</v>
      </c>
      <c r="AQ2347">
        <v>443.08267000000001</v>
      </c>
      <c r="AR2347">
        <v>1583.3387</v>
      </c>
      <c r="AS2347">
        <v>1795.8053</v>
      </c>
      <c r="AT2347">
        <v>1759.4666999999999</v>
      </c>
      <c r="AU2347">
        <v>58.222222000000002</v>
      </c>
      <c r="AV2347">
        <v>58.111111000000001</v>
      </c>
      <c r="AW2347">
        <v>57.444443999999997</v>
      </c>
      <c r="AX2347">
        <v>57.333333000000003</v>
      </c>
      <c r="AY2347">
        <v>57.222222000000002</v>
      </c>
      <c r="AZ2347">
        <v>57</v>
      </c>
      <c r="BA2347">
        <v>56.888888999999999</v>
      </c>
      <c r="BB2347">
        <v>56.444443999999997</v>
      </c>
      <c r="BC2347">
        <v>57.666666999999997</v>
      </c>
      <c r="BD2347">
        <v>59.944443999999997</v>
      </c>
      <c r="BE2347">
        <v>62.611111000000001</v>
      </c>
      <c r="BF2347">
        <v>65.111110999999994</v>
      </c>
      <c r="BG2347">
        <v>67.333332999999996</v>
      </c>
      <c r="BH2347">
        <v>68.555555999999996</v>
      </c>
      <c r="BI2347">
        <v>69.388889000000006</v>
      </c>
      <c r="BJ2347">
        <v>69.388889000000006</v>
      </c>
      <c r="BK2347">
        <v>68.555555999999996</v>
      </c>
      <c r="BL2347">
        <v>66.833332999999996</v>
      </c>
      <c r="BM2347">
        <v>65.166667000000004</v>
      </c>
      <c r="BN2347">
        <v>62.055556000000003</v>
      </c>
      <c r="BO2347">
        <v>59.888888999999999</v>
      </c>
      <c r="BP2347">
        <v>59.222222000000002</v>
      </c>
      <c r="BQ2347">
        <v>58.888888999999999</v>
      </c>
      <c r="BR2347">
        <v>58.5</v>
      </c>
      <c r="BS2347">
        <v>53.73847</v>
      </c>
      <c r="BT2347">
        <v>-35.996130000000001</v>
      </c>
      <c r="BU2347">
        <v>-40.493749999999999</v>
      </c>
      <c r="BV2347">
        <v>-37.59863</v>
      </c>
      <c r="BW2347">
        <v>-38.0169</v>
      </c>
      <c r="BX2347">
        <v>-56.255400000000002</v>
      </c>
      <c r="BY2347">
        <v>-41.319090000000003</v>
      </c>
      <c r="BZ2347">
        <v>18.896460000000001</v>
      </c>
      <c r="CA2347">
        <v>63.544469999999997</v>
      </c>
      <c r="CB2347">
        <v>41.31409</v>
      </c>
      <c r="CC2347">
        <v>148.84630000000001</v>
      </c>
      <c r="CD2347">
        <v>124.76349999999999</v>
      </c>
      <c r="CE2347">
        <v>139.28370000000001</v>
      </c>
      <c r="CF2347">
        <v>9.8489869999999993</v>
      </c>
      <c r="CG2347">
        <v>-40.73883</v>
      </c>
      <c r="CH2347">
        <v>-51.219119999999997</v>
      </c>
      <c r="CI2347">
        <v>-61.356949999999998</v>
      </c>
      <c r="CJ2347">
        <v>633.24720000000002</v>
      </c>
      <c r="CK2347">
        <v>696.68920000000003</v>
      </c>
      <c r="CL2347">
        <v>697.45069999999998</v>
      </c>
      <c r="CM2347">
        <v>706.54110000000003</v>
      </c>
      <c r="CN2347">
        <v>136.19489999999999</v>
      </c>
      <c r="CO2347">
        <v>-17.357009999999999</v>
      </c>
      <c r="CP2347">
        <v>-95.597380000000001</v>
      </c>
      <c r="CQ2347">
        <v>898.50509999999997</v>
      </c>
      <c r="CR2347">
        <v>194.81270000000001</v>
      </c>
      <c r="CS2347">
        <v>306.18009999999998</v>
      </c>
      <c r="CT2347">
        <v>264.78120000000001</v>
      </c>
      <c r="CU2347">
        <v>217.7312</v>
      </c>
      <c r="CV2347">
        <v>287.92720000000003</v>
      </c>
      <c r="CW2347">
        <v>287.84820000000002</v>
      </c>
      <c r="CX2347">
        <v>141.0675</v>
      </c>
      <c r="CY2347">
        <v>181.8552</v>
      </c>
      <c r="CZ2347">
        <v>1322.587</v>
      </c>
      <c r="DA2347">
        <v>3326.4670000000001</v>
      </c>
      <c r="DB2347">
        <v>2696.0459999999998</v>
      </c>
      <c r="DC2347">
        <v>2706.1909999999998</v>
      </c>
      <c r="DD2347">
        <v>3501.2730000000001</v>
      </c>
      <c r="DE2347">
        <v>4897.8609999999999</v>
      </c>
      <c r="DF2347">
        <v>3766.6819999999998</v>
      </c>
      <c r="DG2347">
        <v>3882.395</v>
      </c>
      <c r="DH2347">
        <v>3164.2570000000001</v>
      </c>
      <c r="DI2347">
        <v>2716.1</v>
      </c>
      <c r="DJ2347">
        <v>3412.6529999999998</v>
      </c>
      <c r="DK2347">
        <v>4389.7209999999995</v>
      </c>
      <c r="DL2347">
        <v>3219.32</v>
      </c>
      <c r="DM2347">
        <v>3289.1869999999999</v>
      </c>
      <c r="DN2347">
        <v>6005.9409999999998</v>
      </c>
      <c r="DO2347">
        <v>19</v>
      </c>
      <c r="DP2347">
        <v>20</v>
      </c>
    </row>
    <row r="2348" spans="1:120" hidden="1" x14ac:dyDescent="0.25">
      <c r="A2348" t="str">
        <f t="shared" si="36"/>
        <v>All_Prescribed DA 1-4 (1PM-9PM)_44452_Combined</v>
      </c>
      <c r="B2348" t="s">
        <v>62</v>
      </c>
      <c r="C2348" t="s">
        <v>61</v>
      </c>
      <c r="D2348" t="s">
        <v>61</v>
      </c>
      <c r="E2348" t="s">
        <v>61</v>
      </c>
      <c r="F2348" t="s">
        <v>61</v>
      </c>
      <c r="G2348" t="s">
        <v>61</v>
      </c>
      <c r="H2348" t="s">
        <v>61</v>
      </c>
      <c r="I2348" t="s">
        <v>61</v>
      </c>
      <c r="J2348" t="s">
        <v>61</v>
      </c>
      <c r="K2348" t="s">
        <v>214</v>
      </c>
      <c r="L2348" s="18">
        <v>44452</v>
      </c>
      <c r="M2348">
        <v>19</v>
      </c>
      <c r="N2348">
        <v>19</v>
      </c>
      <c r="O2348" t="s">
        <v>258</v>
      </c>
      <c r="P2348">
        <v>9</v>
      </c>
      <c r="Q2348">
        <v>8</v>
      </c>
      <c r="R2348">
        <v>1</v>
      </c>
      <c r="S2348">
        <v>0</v>
      </c>
      <c r="T2348">
        <v>1</v>
      </c>
      <c r="U2348">
        <v>0</v>
      </c>
      <c r="V2348">
        <v>1</v>
      </c>
      <c r="W2348">
        <v>1523.7527</v>
      </c>
      <c r="X2348">
        <v>1776.2813000000001</v>
      </c>
      <c r="Y2348">
        <v>1772.6931999999999</v>
      </c>
      <c r="Z2348">
        <v>1768.1210000000001</v>
      </c>
      <c r="AA2348">
        <v>1768.3430000000001</v>
      </c>
      <c r="AB2348">
        <v>1771.0092</v>
      </c>
      <c r="AC2348">
        <v>1793.739</v>
      </c>
      <c r="AD2348">
        <v>1755.3942999999999</v>
      </c>
      <c r="AE2348">
        <v>1752.2442000000001</v>
      </c>
      <c r="AF2348">
        <v>1741.1178</v>
      </c>
      <c r="AG2348">
        <v>1563.0926999999999</v>
      </c>
      <c r="AH2348">
        <v>1395.6755000000001</v>
      </c>
      <c r="AI2348">
        <v>1145.0060000000001</v>
      </c>
      <c r="AJ2348">
        <v>1166.3927000000001</v>
      </c>
      <c r="AK2348">
        <v>1305.3315</v>
      </c>
      <c r="AL2348">
        <v>1332.4280000000001</v>
      </c>
      <c r="AM2348">
        <v>1261.7628</v>
      </c>
      <c r="AN2348">
        <v>599.82833000000005</v>
      </c>
      <c r="AO2348">
        <v>559.27700000000004</v>
      </c>
      <c r="AP2348">
        <v>560.72283000000004</v>
      </c>
      <c r="AQ2348">
        <v>533.13567</v>
      </c>
      <c r="AR2348">
        <v>1524.2597000000001</v>
      </c>
      <c r="AS2348">
        <v>1723.893</v>
      </c>
      <c r="AT2348">
        <v>1687.5817</v>
      </c>
      <c r="AU2348">
        <v>58.555556000000003</v>
      </c>
      <c r="AV2348">
        <v>57.583333000000003</v>
      </c>
      <c r="AW2348">
        <v>56.972222000000002</v>
      </c>
      <c r="AX2348">
        <v>56.712963000000002</v>
      </c>
      <c r="AY2348">
        <v>56.388888999999999</v>
      </c>
      <c r="AZ2348">
        <v>56.064815000000003</v>
      </c>
      <c r="BA2348">
        <v>55.805556000000003</v>
      </c>
      <c r="BB2348">
        <v>55.777777999999998</v>
      </c>
      <c r="BC2348">
        <v>58.240741</v>
      </c>
      <c r="BD2348">
        <v>61.490741</v>
      </c>
      <c r="BE2348">
        <v>64.814814999999996</v>
      </c>
      <c r="BF2348">
        <v>67.703704000000002</v>
      </c>
      <c r="BG2348">
        <v>70.638889000000006</v>
      </c>
      <c r="BH2348">
        <v>72.648148000000006</v>
      </c>
      <c r="BI2348">
        <v>74.185185000000004</v>
      </c>
      <c r="BJ2348">
        <v>74.055555999999996</v>
      </c>
      <c r="BK2348">
        <v>72.777777999999998</v>
      </c>
      <c r="BL2348">
        <v>70.5</v>
      </c>
      <c r="BM2348">
        <v>68.398148000000006</v>
      </c>
      <c r="BN2348">
        <v>64.814814999999996</v>
      </c>
      <c r="BO2348">
        <v>62.148147999999999</v>
      </c>
      <c r="BP2348">
        <v>60.851852000000001</v>
      </c>
      <c r="BQ2348">
        <v>60.203704000000002</v>
      </c>
      <c r="BR2348">
        <v>59.509259</v>
      </c>
      <c r="BS2348">
        <v>44.058349999999997</v>
      </c>
      <c r="BT2348">
        <v>-32.845100000000002</v>
      </c>
      <c r="BU2348">
        <v>-36.263170000000002</v>
      </c>
      <c r="BV2348">
        <v>-33.331789999999998</v>
      </c>
      <c r="BW2348">
        <v>-33.802289999999999</v>
      </c>
      <c r="BX2348">
        <v>-48.619450000000001</v>
      </c>
      <c r="BY2348">
        <v>-31.964729999999999</v>
      </c>
      <c r="BZ2348">
        <v>18.810400000000001</v>
      </c>
      <c r="CA2348">
        <v>54.817410000000002</v>
      </c>
      <c r="CB2348">
        <v>29.084409999999998</v>
      </c>
      <c r="CC2348">
        <v>127.79130000000001</v>
      </c>
      <c r="CD2348">
        <v>115.8712</v>
      </c>
      <c r="CE2348">
        <v>121.5641</v>
      </c>
      <c r="CF2348">
        <v>7.3056409999999996</v>
      </c>
      <c r="CG2348">
        <v>-43.896099999999997</v>
      </c>
      <c r="CH2348">
        <v>-51.778030000000001</v>
      </c>
      <c r="CI2348">
        <v>-54.9589</v>
      </c>
      <c r="CJ2348">
        <v>613.02599999999995</v>
      </c>
      <c r="CK2348">
        <v>693.4</v>
      </c>
      <c r="CL2348">
        <v>691.63419999999996</v>
      </c>
      <c r="CM2348">
        <v>693.67150000000004</v>
      </c>
      <c r="CN2348">
        <v>135.6454</v>
      </c>
      <c r="CO2348">
        <v>-13.2721</v>
      </c>
      <c r="CP2348" s="20">
        <v>-83.534559999999999</v>
      </c>
      <c r="CQ2348" s="20">
        <v>836.6576</v>
      </c>
      <c r="CR2348" s="20">
        <v>165.21879999999999</v>
      </c>
      <c r="CS2348" s="20">
        <v>248.1294</v>
      </c>
      <c r="CT2348" s="20">
        <v>217.98070000000001</v>
      </c>
      <c r="CU2348" s="20">
        <v>180.4468</v>
      </c>
      <c r="CV2348" s="20">
        <v>236.9693</v>
      </c>
      <c r="CW2348" s="20">
        <v>238.4014</v>
      </c>
      <c r="CX2348" s="20">
        <v>124.0694</v>
      </c>
      <c r="CY2348" s="20">
        <v>159.27590000000001</v>
      </c>
      <c r="CZ2348" s="20">
        <v>1125.4970000000001</v>
      </c>
      <c r="DA2348" s="20">
        <v>2744.3389999999999</v>
      </c>
      <c r="DB2348" s="20">
        <v>2278.0740000000001</v>
      </c>
      <c r="DC2348" s="20">
        <v>2499.7530000000002</v>
      </c>
      <c r="DD2348" s="20">
        <v>3466.9589999999998</v>
      </c>
      <c r="DE2348" s="20">
        <v>4870.348</v>
      </c>
      <c r="DF2348" s="20">
        <v>3735.9459999999999</v>
      </c>
      <c r="DG2348" s="20">
        <v>3848.636</v>
      </c>
      <c r="DH2348" s="20">
        <v>3052.473</v>
      </c>
      <c r="DI2348" s="20">
        <v>2681.7379999999998</v>
      </c>
      <c r="DJ2348" s="20">
        <v>3171.6759999999999</v>
      </c>
      <c r="DK2348" s="20">
        <v>3864.1909999999998</v>
      </c>
      <c r="DL2348" s="20">
        <v>3102.05</v>
      </c>
      <c r="DM2348" s="20">
        <v>3091.114</v>
      </c>
      <c r="DN2348" s="20">
        <v>5083.1769999999997</v>
      </c>
      <c r="DO2348">
        <v>19</v>
      </c>
      <c r="DP2348">
        <v>20</v>
      </c>
    </row>
    <row r="2349" spans="1:120" hidden="1" x14ac:dyDescent="0.25">
      <c r="A2349" t="str">
        <f t="shared" si="36"/>
        <v>Size_Grp-200 kW and above_Prescribed DA 1-4 (1PM-9PM)_44452_Combined</v>
      </c>
      <c r="B2349" t="s">
        <v>62</v>
      </c>
      <c r="C2349" t="s">
        <v>207</v>
      </c>
      <c r="D2349" t="s">
        <v>61</v>
      </c>
      <c r="E2349" t="s">
        <v>61</v>
      </c>
      <c r="F2349" t="s">
        <v>61</v>
      </c>
      <c r="G2349" t="s">
        <v>61</v>
      </c>
      <c r="H2349" t="s">
        <v>61</v>
      </c>
      <c r="I2349" t="s">
        <v>61</v>
      </c>
      <c r="J2349" t="s">
        <v>102</v>
      </c>
      <c r="K2349" t="s">
        <v>214</v>
      </c>
      <c r="L2349" s="18">
        <v>44452</v>
      </c>
      <c r="M2349">
        <v>19</v>
      </c>
      <c r="N2349">
        <v>19</v>
      </c>
      <c r="O2349" t="s">
        <v>258</v>
      </c>
      <c r="P2349">
        <v>3</v>
      </c>
      <c r="Q2349">
        <v>3</v>
      </c>
      <c r="R2349">
        <v>1</v>
      </c>
      <c r="S2349">
        <v>0</v>
      </c>
      <c r="T2349">
        <v>1</v>
      </c>
      <c r="U2349">
        <v>0</v>
      </c>
      <c r="V2349">
        <v>1</v>
      </c>
      <c r="W2349">
        <v>1269.44</v>
      </c>
      <c r="X2349">
        <v>1509.56</v>
      </c>
      <c r="Y2349">
        <v>1509.16</v>
      </c>
      <c r="Z2349">
        <v>1503.52</v>
      </c>
      <c r="AA2349">
        <v>1505.36</v>
      </c>
      <c r="AB2349">
        <v>1506</v>
      </c>
      <c r="AC2349">
        <v>1506.44</v>
      </c>
      <c r="AD2349">
        <v>1511.6</v>
      </c>
      <c r="AE2349">
        <v>1506.28</v>
      </c>
      <c r="AF2349">
        <v>1467.76</v>
      </c>
      <c r="AG2349">
        <v>1279.08</v>
      </c>
      <c r="AH2349">
        <v>1116.48</v>
      </c>
      <c r="AI2349">
        <v>868.16</v>
      </c>
      <c r="AJ2349">
        <v>901.2</v>
      </c>
      <c r="AK2349">
        <v>1038.56</v>
      </c>
      <c r="AL2349">
        <v>1064.48</v>
      </c>
      <c r="AM2349">
        <v>992.16</v>
      </c>
      <c r="AN2349">
        <v>383.36</v>
      </c>
      <c r="AO2349">
        <v>388.72</v>
      </c>
      <c r="AP2349">
        <v>384.52</v>
      </c>
      <c r="AQ2349">
        <v>378.12</v>
      </c>
      <c r="AR2349">
        <v>1274.92</v>
      </c>
      <c r="AS2349">
        <v>1454.48</v>
      </c>
      <c r="AT2349">
        <v>1418.04</v>
      </c>
      <c r="AU2349">
        <v>56.166666999999997</v>
      </c>
      <c r="AV2349">
        <v>56.333333000000003</v>
      </c>
      <c r="AW2349">
        <v>55.5</v>
      </c>
      <c r="AX2349">
        <v>55.333333000000003</v>
      </c>
      <c r="AY2349">
        <v>55.333333000000003</v>
      </c>
      <c r="AZ2349">
        <v>55.333333000000003</v>
      </c>
      <c r="BA2349">
        <v>55.166666999999997</v>
      </c>
      <c r="BB2349">
        <v>54.5</v>
      </c>
      <c r="BC2349">
        <v>55.166666999999997</v>
      </c>
      <c r="BD2349">
        <v>56.666666999999997</v>
      </c>
      <c r="BE2349">
        <v>59.333333000000003</v>
      </c>
      <c r="BF2349">
        <v>61.666666999999997</v>
      </c>
      <c r="BG2349">
        <v>64</v>
      </c>
      <c r="BH2349">
        <v>64.333332999999996</v>
      </c>
      <c r="BI2349">
        <v>64.5</v>
      </c>
      <c r="BJ2349">
        <v>64.166667000000004</v>
      </c>
      <c r="BK2349">
        <v>63.5</v>
      </c>
      <c r="BL2349">
        <v>61.833333000000003</v>
      </c>
      <c r="BM2349">
        <v>60.666666999999997</v>
      </c>
      <c r="BN2349">
        <v>58.166666999999997</v>
      </c>
      <c r="BO2349">
        <v>57</v>
      </c>
      <c r="BP2349">
        <v>57</v>
      </c>
      <c r="BQ2349">
        <v>57</v>
      </c>
      <c r="BR2349">
        <v>56.666666999999997</v>
      </c>
      <c r="BS2349">
        <v>49.629809999999999</v>
      </c>
      <c r="BT2349">
        <v>-14.51393</v>
      </c>
      <c r="BU2349">
        <v>-18.30913</v>
      </c>
      <c r="BV2349">
        <v>-14.58919</v>
      </c>
      <c r="BW2349">
        <v>-16.042919999999999</v>
      </c>
      <c r="BX2349">
        <v>-29.959440000000001</v>
      </c>
      <c r="BY2349">
        <v>-21.031690000000001</v>
      </c>
      <c r="BZ2349">
        <v>0.76223750000000001</v>
      </c>
      <c r="CA2349">
        <v>36.471679999999999</v>
      </c>
      <c r="CB2349">
        <v>21.206759999999999</v>
      </c>
      <c r="CC2349">
        <v>102.68040000000001</v>
      </c>
      <c r="CD2349">
        <v>88.291849999999997</v>
      </c>
      <c r="CE2349">
        <v>89.861850000000004</v>
      </c>
      <c r="CF2349">
        <v>-0.59985350000000004</v>
      </c>
      <c r="CG2349">
        <v>-53.662759999999999</v>
      </c>
      <c r="CH2349">
        <v>-58.529989999999998</v>
      </c>
      <c r="CI2349">
        <v>-55.618090000000002</v>
      </c>
      <c r="CJ2349">
        <v>570.79169999999999</v>
      </c>
      <c r="CK2349">
        <v>615.84299999999996</v>
      </c>
      <c r="CL2349">
        <v>621.13789999999995</v>
      </c>
      <c r="CM2349">
        <v>641.89760000000001</v>
      </c>
      <c r="CN2349">
        <v>153.48249999999999</v>
      </c>
      <c r="CO2349">
        <v>16.182680000000001</v>
      </c>
      <c r="CP2349">
        <v>-47.853490000000001</v>
      </c>
      <c r="CQ2349">
        <v>763.3125</v>
      </c>
      <c r="CR2349">
        <v>127.2938</v>
      </c>
      <c r="CS2349">
        <v>185.4272</v>
      </c>
      <c r="CT2349">
        <v>165.4949</v>
      </c>
      <c r="CU2349">
        <v>135.77789999999999</v>
      </c>
      <c r="CV2349">
        <v>174.26769999999999</v>
      </c>
      <c r="CW2349">
        <v>168.35740000000001</v>
      </c>
      <c r="CX2349">
        <v>94.451120000000003</v>
      </c>
      <c r="CY2349">
        <v>120.4182</v>
      </c>
      <c r="CZ2349">
        <v>921.67250000000001</v>
      </c>
      <c r="DA2349">
        <v>2209.9920000000002</v>
      </c>
      <c r="DB2349">
        <v>1869.4449999999999</v>
      </c>
      <c r="DC2349">
        <v>2290.4479999999999</v>
      </c>
      <c r="DD2349">
        <v>3404.674</v>
      </c>
      <c r="DE2349">
        <v>4819.1580000000004</v>
      </c>
      <c r="DF2349">
        <v>3677.0549999999998</v>
      </c>
      <c r="DG2349">
        <v>3792.6089999999999</v>
      </c>
      <c r="DH2349">
        <v>2710.0920000000001</v>
      </c>
      <c r="DI2349">
        <v>2605.4270000000001</v>
      </c>
      <c r="DJ2349">
        <v>2547.0859999999998</v>
      </c>
      <c r="DK2349">
        <v>2369.7060000000001</v>
      </c>
      <c r="DL2349">
        <v>2872.721</v>
      </c>
      <c r="DM2349">
        <v>2824.7170000000001</v>
      </c>
      <c r="DN2349">
        <v>4203.7269999999999</v>
      </c>
      <c r="DO2349">
        <v>19</v>
      </c>
      <c r="DP2349">
        <v>20</v>
      </c>
    </row>
    <row r="2350" spans="1:120" hidden="1" x14ac:dyDescent="0.25">
      <c r="A2350" t="str">
        <f t="shared" si="36"/>
        <v>OtherDR-No_Prescribed DA 1-4 (1PM-9PM)_44452_Combined</v>
      </c>
      <c r="B2350" t="s">
        <v>62</v>
      </c>
      <c r="C2350" t="s">
        <v>323</v>
      </c>
      <c r="D2350" t="s">
        <v>61</v>
      </c>
      <c r="E2350" t="s">
        <v>61</v>
      </c>
      <c r="F2350" t="s">
        <v>61</v>
      </c>
      <c r="G2350" t="s">
        <v>61</v>
      </c>
      <c r="H2350" t="s">
        <v>61</v>
      </c>
      <c r="I2350" t="s">
        <v>97</v>
      </c>
      <c r="J2350" t="s">
        <v>61</v>
      </c>
      <c r="K2350" t="s">
        <v>214</v>
      </c>
      <c r="L2350" s="18">
        <v>44452</v>
      </c>
      <c r="M2350">
        <v>19</v>
      </c>
      <c r="N2350">
        <v>19</v>
      </c>
      <c r="O2350" t="s">
        <v>258</v>
      </c>
      <c r="P2350">
        <v>9</v>
      </c>
      <c r="Q2350">
        <v>8</v>
      </c>
      <c r="R2350">
        <v>1</v>
      </c>
      <c r="S2350">
        <v>0</v>
      </c>
      <c r="T2350">
        <v>1</v>
      </c>
      <c r="U2350">
        <v>0</v>
      </c>
      <c r="V2350">
        <v>1</v>
      </c>
      <c r="W2350">
        <v>1523.7527</v>
      </c>
      <c r="X2350">
        <v>1776.2813000000001</v>
      </c>
      <c r="Y2350">
        <v>1772.6931999999999</v>
      </c>
      <c r="Z2350">
        <v>1768.1210000000001</v>
      </c>
      <c r="AA2350">
        <v>1768.3430000000001</v>
      </c>
      <c r="AB2350">
        <v>1771.0092</v>
      </c>
      <c r="AC2350">
        <v>1793.739</v>
      </c>
      <c r="AD2350">
        <v>1755.3942999999999</v>
      </c>
      <c r="AE2350">
        <v>1752.2442000000001</v>
      </c>
      <c r="AF2350">
        <v>1741.1178</v>
      </c>
      <c r="AG2350">
        <v>1563.0926999999999</v>
      </c>
      <c r="AH2350">
        <v>1395.6755000000001</v>
      </c>
      <c r="AI2350">
        <v>1145.0060000000001</v>
      </c>
      <c r="AJ2350">
        <v>1166.3927000000001</v>
      </c>
      <c r="AK2350">
        <v>1305.3315</v>
      </c>
      <c r="AL2350">
        <v>1332.4280000000001</v>
      </c>
      <c r="AM2350">
        <v>1261.7628</v>
      </c>
      <c r="AN2350">
        <v>599.82833000000005</v>
      </c>
      <c r="AO2350">
        <v>559.27700000000004</v>
      </c>
      <c r="AP2350">
        <v>560.72283000000004</v>
      </c>
      <c r="AQ2350">
        <v>533.13567</v>
      </c>
      <c r="AR2350">
        <v>1524.2597000000001</v>
      </c>
      <c r="AS2350">
        <v>1723.893</v>
      </c>
      <c r="AT2350">
        <v>1687.5817</v>
      </c>
      <c r="AU2350">
        <v>58.555556000000003</v>
      </c>
      <c r="AV2350">
        <v>57.583333000000003</v>
      </c>
      <c r="AW2350">
        <v>56.972222000000002</v>
      </c>
      <c r="AX2350">
        <v>56.712963000000002</v>
      </c>
      <c r="AY2350">
        <v>56.388888999999999</v>
      </c>
      <c r="AZ2350">
        <v>56.064815000000003</v>
      </c>
      <c r="BA2350">
        <v>55.805556000000003</v>
      </c>
      <c r="BB2350">
        <v>55.777777999999998</v>
      </c>
      <c r="BC2350">
        <v>58.240741</v>
      </c>
      <c r="BD2350">
        <v>61.490741</v>
      </c>
      <c r="BE2350">
        <v>64.814814999999996</v>
      </c>
      <c r="BF2350">
        <v>67.703704000000002</v>
      </c>
      <c r="BG2350">
        <v>70.638889000000006</v>
      </c>
      <c r="BH2350">
        <v>72.648148000000006</v>
      </c>
      <c r="BI2350">
        <v>74.185185000000004</v>
      </c>
      <c r="BJ2350">
        <v>74.055555999999996</v>
      </c>
      <c r="BK2350">
        <v>72.777777999999998</v>
      </c>
      <c r="BL2350">
        <v>70.5</v>
      </c>
      <c r="BM2350">
        <v>68.398148000000006</v>
      </c>
      <c r="BN2350">
        <v>64.814814999999996</v>
      </c>
      <c r="BO2350">
        <v>62.148147999999999</v>
      </c>
      <c r="BP2350">
        <v>60.851852000000001</v>
      </c>
      <c r="BQ2350">
        <v>60.203704000000002</v>
      </c>
      <c r="BR2350">
        <v>59.509259</v>
      </c>
      <c r="BS2350">
        <v>44.058349999999997</v>
      </c>
      <c r="BT2350">
        <v>-32.845100000000002</v>
      </c>
      <c r="BU2350">
        <v>-36.263170000000002</v>
      </c>
      <c r="BV2350">
        <v>-33.331789999999998</v>
      </c>
      <c r="BW2350">
        <v>-33.802289999999999</v>
      </c>
      <c r="BX2350">
        <v>-48.619450000000001</v>
      </c>
      <c r="BY2350">
        <v>-31.964729999999999</v>
      </c>
      <c r="BZ2350">
        <v>18.810400000000001</v>
      </c>
      <c r="CA2350">
        <v>54.817410000000002</v>
      </c>
      <c r="CB2350">
        <v>29.084409999999998</v>
      </c>
      <c r="CC2350">
        <v>127.79130000000001</v>
      </c>
      <c r="CD2350">
        <v>115.8712</v>
      </c>
      <c r="CE2350">
        <v>121.5641</v>
      </c>
      <c r="CF2350">
        <v>7.3056409999999996</v>
      </c>
      <c r="CG2350">
        <v>-43.896099999999997</v>
      </c>
      <c r="CH2350">
        <v>-51.778030000000001</v>
      </c>
      <c r="CI2350">
        <v>-54.9589</v>
      </c>
      <c r="CJ2350">
        <v>613.02599999999995</v>
      </c>
      <c r="CK2350">
        <v>693.4</v>
      </c>
      <c r="CL2350">
        <v>691.63419999999996</v>
      </c>
      <c r="CM2350">
        <v>693.67150000000004</v>
      </c>
      <c r="CN2350">
        <v>135.6454</v>
      </c>
      <c r="CO2350">
        <v>-13.2721</v>
      </c>
      <c r="CP2350">
        <v>-83.534559999999999</v>
      </c>
      <c r="CQ2350">
        <v>836.6576</v>
      </c>
      <c r="CR2350">
        <v>165.21879999999999</v>
      </c>
      <c r="CS2350">
        <v>248.1294</v>
      </c>
      <c r="CT2350">
        <v>217.98070000000001</v>
      </c>
      <c r="CU2350">
        <v>180.4468</v>
      </c>
      <c r="CV2350">
        <v>236.9693</v>
      </c>
      <c r="CW2350">
        <v>238.4014</v>
      </c>
      <c r="CX2350">
        <v>124.0694</v>
      </c>
      <c r="CY2350">
        <v>159.27590000000001</v>
      </c>
      <c r="CZ2350">
        <v>1125.4970000000001</v>
      </c>
      <c r="DA2350">
        <v>2744.3389999999999</v>
      </c>
      <c r="DB2350">
        <v>2278.0740000000001</v>
      </c>
      <c r="DC2350">
        <v>2499.7530000000002</v>
      </c>
      <c r="DD2350">
        <v>3466.9589999999998</v>
      </c>
      <c r="DE2350">
        <v>4870.348</v>
      </c>
      <c r="DF2350">
        <v>3735.9459999999999</v>
      </c>
      <c r="DG2350">
        <v>3848.636</v>
      </c>
      <c r="DH2350">
        <v>3052.473</v>
      </c>
      <c r="DI2350">
        <v>2681.7379999999998</v>
      </c>
      <c r="DJ2350">
        <v>3171.6759999999999</v>
      </c>
      <c r="DK2350">
        <v>3864.1909999999998</v>
      </c>
      <c r="DL2350">
        <v>3102.05</v>
      </c>
      <c r="DM2350">
        <v>3091.114</v>
      </c>
      <c r="DN2350">
        <v>5083.1769999999997</v>
      </c>
      <c r="DO2350">
        <v>19</v>
      </c>
      <c r="DP2350">
        <v>20</v>
      </c>
    </row>
    <row r="2351" spans="1:120" hidden="1" x14ac:dyDescent="0.25">
      <c r="A2351" t="str">
        <f t="shared" si="36"/>
        <v>Industry_Type-5. Offices, Hotels, Finance, Services_All CBP_44453</v>
      </c>
      <c r="B2351" t="s">
        <v>62</v>
      </c>
      <c r="C2351" t="s">
        <v>205</v>
      </c>
      <c r="D2351" t="s">
        <v>61</v>
      </c>
      <c r="E2351" t="s">
        <v>61</v>
      </c>
      <c r="F2351" t="s">
        <v>61</v>
      </c>
      <c r="G2351" t="s">
        <v>37</v>
      </c>
      <c r="H2351" t="s">
        <v>61</v>
      </c>
      <c r="I2351" t="s">
        <v>61</v>
      </c>
      <c r="J2351" t="s">
        <v>61</v>
      </c>
      <c r="K2351" t="s">
        <v>197</v>
      </c>
      <c r="L2351" s="18">
        <v>44453</v>
      </c>
      <c r="M2351">
        <v>19</v>
      </c>
      <c r="N2351">
        <v>19</v>
      </c>
      <c r="O2351" t="s">
        <v>258</v>
      </c>
      <c r="P2351">
        <v>2</v>
      </c>
      <c r="Q2351">
        <v>1</v>
      </c>
      <c r="R2351">
        <v>0</v>
      </c>
      <c r="S2351">
        <v>0</v>
      </c>
      <c r="T2351">
        <v>1</v>
      </c>
      <c r="U2351">
        <v>0</v>
      </c>
      <c r="V2351">
        <v>1</v>
      </c>
      <c r="W2351">
        <v>248.56</v>
      </c>
      <c r="X2351">
        <v>256.32</v>
      </c>
      <c r="Y2351">
        <v>252.24</v>
      </c>
      <c r="Z2351">
        <v>255.8</v>
      </c>
      <c r="AA2351">
        <v>252.48</v>
      </c>
      <c r="AB2351">
        <v>252.72</v>
      </c>
      <c r="AC2351">
        <v>231.92</v>
      </c>
      <c r="AD2351">
        <v>155.68</v>
      </c>
      <c r="AE2351">
        <v>155.19999999999999</v>
      </c>
      <c r="AF2351">
        <v>156.56</v>
      </c>
      <c r="AG2351">
        <v>163.28</v>
      </c>
      <c r="AH2351">
        <v>168.8</v>
      </c>
      <c r="AI2351">
        <v>172</v>
      </c>
      <c r="AJ2351">
        <v>175.36</v>
      </c>
      <c r="AK2351">
        <v>178.72</v>
      </c>
      <c r="AL2351">
        <v>179.52</v>
      </c>
      <c r="AM2351">
        <v>181.44</v>
      </c>
      <c r="AN2351">
        <v>149.6</v>
      </c>
      <c r="AO2351">
        <v>64.48</v>
      </c>
      <c r="AP2351">
        <v>266.08</v>
      </c>
      <c r="AQ2351">
        <v>292</v>
      </c>
      <c r="AR2351">
        <v>284.39999999999998</v>
      </c>
      <c r="AS2351">
        <v>280.39999999999998</v>
      </c>
      <c r="AT2351">
        <v>274.95999999999998</v>
      </c>
      <c r="AU2351">
        <v>61.5</v>
      </c>
      <c r="AV2351">
        <v>62</v>
      </c>
      <c r="AW2351">
        <v>62</v>
      </c>
      <c r="AX2351">
        <v>61.5</v>
      </c>
      <c r="AY2351">
        <v>61</v>
      </c>
      <c r="AZ2351">
        <v>61</v>
      </c>
      <c r="BA2351">
        <v>61</v>
      </c>
      <c r="BB2351">
        <v>61</v>
      </c>
      <c r="BC2351">
        <v>63</v>
      </c>
      <c r="BD2351">
        <v>66.5</v>
      </c>
      <c r="BE2351">
        <v>70</v>
      </c>
      <c r="BF2351">
        <v>72</v>
      </c>
      <c r="BG2351">
        <v>73</v>
      </c>
      <c r="BH2351">
        <v>74</v>
      </c>
      <c r="BI2351">
        <v>74.5</v>
      </c>
      <c r="BJ2351">
        <v>74.5</v>
      </c>
      <c r="BK2351">
        <v>74</v>
      </c>
      <c r="BL2351">
        <v>73</v>
      </c>
      <c r="BM2351">
        <v>69</v>
      </c>
      <c r="BN2351">
        <v>65</v>
      </c>
      <c r="BO2351">
        <v>62.5</v>
      </c>
      <c r="BP2351">
        <v>62</v>
      </c>
      <c r="BQ2351">
        <v>62</v>
      </c>
      <c r="BR2351">
        <v>61</v>
      </c>
      <c r="BS2351">
        <v>-24.605640000000001</v>
      </c>
      <c r="BT2351">
        <v>-34.289470000000001</v>
      </c>
      <c r="BU2351">
        <v>-32.73236</v>
      </c>
      <c r="BV2351">
        <v>-35.673290000000001</v>
      </c>
      <c r="BW2351">
        <v>-32.78528</v>
      </c>
      <c r="BX2351">
        <v>-34.302950000000003</v>
      </c>
      <c r="BY2351">
        <v>-25.598040000000001</v>
      </c>
      <c r="BZ2351">
        <v>30.362839999999998</v>
      </c>
      <c r="CA2351">
        <v>30.732150000000001</v>
      </c>
      <c r="CB2351">
        <v>30.71808</v>
      </c>
      <c r="CC2351">
        <v>26.542770000000001</v>
      </c>
      <c r="CD2351">
        <v>15.918760000000001</v>
      </c>
      <c r="CE2351">
        <v>19.862089999999998</v>
      </c>
      <c r="CF2351">
        <v>25.75996</v>
      </c>
      <c r="CG2351">
        <v>26.72906</v>
      </c>
      <c r="CH2351">
        <v>22.63815</v>
      </c>
      <c r="CI2351">
        <v>27.405619999999999</v>
      </c>
      <c r="CJ2351">
        <v>69.979309999999998</v>
      </c>
      <c r="CK2351">
        <v>126.6698</v>
      </c>
      <c r="CL2351">
        <v>-10.09567</v>
      </c>
      <c r="CM2351">
        <v>2.1266630000000002</v>
      </c>
      <c r="CN2351">
        <v>-15.12289</v>
      </c>
      <c r="CO2351">
        <v>-16.156739999999999</v>
      </c>
      <c r="CP2351">
        <v>-13.84085</v>
      </c>
      <c r="CQ2351">
        <v>92.691010000000006</v>
      </c>
      <c r="CR2351">
        <v>48.930729999999997</v>
      </c>
      <c r="CS2351">
        <v>57.63308</v>
      </c>
      <c r="CT2351">
        <v>55.019919999999999</v>
      </c>
      <c r="CU2351">
        <v>55.603740000000002</v>
      </c>
      <c r="CV2351">
        <v>60.782130000000002</v>
      </c>
      <c r="CW2351">
        <v>23.819929999999999</v>
      </c>
      <c r="CX2351">
        <v>43.121009999999998</v>
      </c>
      <c r="CY2351">
        <v>40.84346</v>
      </c>
      <c r="CZ2351">
        <v>33.946939999999998</v>
      </c>
      <c r="DA2351">
        <v>54.511859999999999</v>
      </c>
      <c r="DB2351">
        <v>96.555090000000007</v>
      </c>
      <c r="DC2351">
        <v>62.469230000000003</v>
      </c>
      <c r="DD2351">
        <v>63.332790000000003</v>
      </c>
      <c r="DE2351">
        <v>59.852589999999999</v>
      </c>
      <c r="DF2351">
        <v>65.736919999999998</v>
      </c>
      <c r="DG2351">
        <v>59.25047</v>
      </c>
      <c r="DH2351">
        <v>297.79919999999998</v>
      </c>
      <c r="DI2351">
        <v>166.97479999999999</v>
      </c>
      <c r="DJ2351">
        <v>533.54610000000002</v>
      </c>
      <c r="DK2351">
        <v>1805.596</v>
      </c>
      <c r="DL2351">
        <v>824.06960000000004</v>
      </c>
      <c r="DM2351">
        <v>738.55110000000002</v>
      </c>
      <c r="DN2351">
        <v>682.45029999999997</v>
      </c>
      <c r="DO2351">
        <v>19</v>
      </c>
      <c r="DP2351">
        <v>19</v>
      </c>
    </row>
    <row r="2352" spans="1:120" hidden="1" x14ac:dyDescent="0.25">
      <c r="A2352" t="str">
        <f t="shared" si="36"/>
        <v>Industry_Type-7. Institutional/Government_All CBP_44453</v>
      </c>
      <c r="B2352" t="s">
        <v>62</v>
      </c>
      <c r="C2352" t="s">
        <v>208</v>
      </c>
      <c r="D2352" t="s">
        <v>61</v>
      </c>
      <c r="E2352" t="s">
        <v>61</v>
      </c>
      <c r="F2352" t="s">
        <v>61</v>
      </c>
      <c r="G2352" t="s">
        <v>35</v>
      </c>
      <c r="H2352" t="s">
        <v>61</v>
      </c>
      <c r="I2352" t="s">
        <v>61</v>
      </c>
      <c r="J2352" t="s">
        <v>61</v>
      </c>
      <c r="K2352" t="s">
        <v>197</v>
      </c>
      <c r="L2352" s="18">
        <v>44453</v>
      </c>
      <c r="M2352">
        <v>18</v>
      </c>
      <c r="N2352">
        <v>19</v>
      </c>
      <c r="O2352" t="s">
        <v>258</v>
      </c>
      <c r="P2352">
        <v>3</v>
      </c>
      <c r="Q2352">
        <v>3</v>
      </c>
      <c r="R2352">
        <v>0</v>
      </c>
      <c r="S2352">
        <v>0</v>
      </c>
      <c r="T2352">
        <v>1</v>
      </c>
      <c r="U2352">
        <v>0</v>
      </c>
      <c r="V2352">
        <v>1</v>
      </c>
      <c r="W2352">
        <v>29.84</v>
      </c>
      <c r="X2352">
        <v>29.56</v>
      </c>
      <c r="Y2352">
        <v>29.84</v>
      </c>
      <c r="Z2352">
        <v>29.92</v>
      </c>
      <c r="AA2352">
        <v>29.56</v>
      </c>
      <c r="AB2352">
        <v>29.72</v>
      </c>
      <c r="AC2352">
        <v>29.76</v>
      </c>
      <c r="AD2352">
        <v>46.16</v>
      </c>
      <c r="AE2352">
        <v>63.72</v>
      </c>
      <c r="AF2352">
        <v>79.08</v>
      </c>
      <c r="AG2352">
        <v>105.8</v>
      </c>
      <c r="AH2352">
        <v>113.72</v>
      </c>
      <c r="AI2352">
        <v>119.76</v>
      </c>
      <c r="AJ2352">
        <v>122.08</v>
      </c>
      <c r="AK2352">
        <v>117.12</v>
      </c>
      <c r="AL2352">
        <v>119.84</v>
      </c>
      <c r="AM2352">
        <v>142.36000000000001</v>
      </c>
      <c r="AN2352">
        <v>100.08</v>
      </c>
      <c r="AO2352">
        <v>102.6</v>
      </c>
      <c r="AP2352">
        <v>106.08</v>
      </c>
      <c r="AQ2352">
        <v>95.32</v>
      </c>
      <c r="AR2352">
        <v>36.200000000000003</v>
      </c>
      <c r="AS2352">
        <v>29.76</v>
      </c>
      <c r="AT2352">
        <v>29.72</v>
      </c>
      <c r="AU2352">
        <v>58.666666999999997</v>
      </c>
      <c r="AV2352">
        <v>58.666666999999997</v>
      </c>
      <c r="AW2352">
        <v>57.833333000000003</v>
      </c>
      <c r="AX2352">
        <v>56.833333000000003</v>
      </c>
      <c r="AY2352">
        <v>56</v>
      </c>
      <c r="AZ2352">
        <v>54.666666999999997</v>
      </c>
      <c r="BA2352">
        <v>54.333333000000003</v>
      </c>
      <c r="BB2352">
        <v>54.333333000000003</v>
      </c>
      <c r="BC2352">
        <v>57.666666999999997</v>
      </c>
      <c r="BD2352">
        <v>60.666666999999997</v>
      </c>
      <c r="BE2352">
        <v>65.5</v>
      </c>
      <c r="BF2352">
        <v>72.166667000000004</v>
      </c>
      <c r="BG2352">
        <v>76.333332999999996</v>
      </c>
      <c r="BH2352">
        <v>77.166667000000004</v>
      </c>
      <c r="BI2352">
        <v>77.666667000000004</v>
      </c>
      <c r="BJ2352">
        <v>76.666667000000004</v>
      </c>
      <c r="BK2352">
        <v>74.833332999999996</v>
      </c>
      <c r="BL2352">
        <v>72.833332999999996</v>
      </c>
      <c r="BM2352">
        <v>69.833332999999996</v>
      </c>
      <c r="BN2352">
        <v>65.166667000000004</v>
      </c>
      <c r="BO2352">
        <v>61.833333000000003</v>
      </c>
      <c r="BP2352">
        <v>60.666666999999997</v>
      </c>
      <c r="BQ2352">
        <v>59.333333000000003</v>
      </c>
      <c r="BR2352">
        <v>58.333333000000003</v>
      </c>
      <c r="BS2352">
        <v>-0.44045260000000003</v>
      </c>
      <c r="BT2352">
        <v>-0.30071429999999999</v>
      </c>
      <c r="BU2352">
        <v>-0.49936629999999999</v>
      </c>
      <c r="BV2352">
        <v>-0.4799426</v>
      </c>
      <c r="BW2352">
        <v>-0.3101952</v>
      </c>
      <c r="BX2352">
        <v>3.1005479999999999</v>
      </c>
      <c r="BY2352">
        <v>2.3742070000000002</v>
      </c>
      <c r="BZ2352">
        <v>4.1659420000000003</v>
      </c>
      <c r="CA2352">
        <v>-4.5653030000000001</v>
      </c>
      <c r="CB2352">
        <v>-6.9922409999999999</v>
      </c>
      <c r="CC2352">
        <v>0.71765140000000005</v>
      </c>
      <c r="CD2352">
        <v>2.9823270000000002</v>
      </c>
      <c r="CE2352">
        <v>1.4815560000000001</v>
      </c>
      <c r="CF2352">
        <v>-1.190207</v>
      </c>
      <c r="CG2352">
        <v>3.1509480000000001</v>
      </c>
      <c r="CH2352">
        <v>0.67940140000000004</v>
      </c>
      <c r="CI2352">
        <v>-25.693899999999999</v>
      </c>
      <c r="CJ2352">
        <v>12.85286</v>
      </c>
      <c r="CK2352">
        <v>11.21041</v>
      </c>
      <c r="CL2352">
        <v>-0.3048458</v>
      </c>
      <c r="CM2352">
        <v>-2.4391609999999999</v>
      </c>
      <c r="CN2352">
        <v>-0.47299910000000001</v>
      </c>
      <c r="CO2352">
        <v>-0.54304479999999999</v>
      </c>
      <c r="CP2352">
        <v>7.1636900000000003E-2</v>
      </c>
      <c r="CQ2352">
        <v>6.7621200000000006E-2</v>
      </c>
      <c r="CR2352">
        <v>5.5401100000000002E-2</v>
      </c>
      <c r="CS2352">
        <v>5.4078099999999997E-2</v>
      </c>
      <c r="CT2352">
        <v>5.45934E-2</v>
      </c>
      <c r="CU2352">
        <v>5.9376400000000003E-2</v>
      </c>
      <c r="CV2352">
        <v>2.5873330000000001</v>
      </c>
      <c r="CW2352">
        <v>17.776350000000001</v>
      </c>
      <c r="CX2352">
        <v>5.6332420000000001</v>
      </c>
      <c r="CY2352">
        <v>6.7949570000000001</v>
      </c>
      <c r="CZ2352">
        <v>4.1276910000000004</v>
      </c>
      <c r="DA2352">
        <v>4.3734320000000002</v>
      </c>
      <c r="DB2352">
        <v>2.4172709999999999</v>
      </c>
      <c r="DC2352">
        <v>2.6370200000000001</v>
      </c>
      <c r="DD2352">
        <v>2.0860759999999998</v>
      </c>
      <c r="DE2352">
        <v>4.8870639999999996</v>
      </c>
      <c r="DF2352">
        <v>2.0930499999999999</v>
      </c>
      <c r="DG2352">
        <v>1.666263</v>
      </c>
      <c r="DH2352">
        <v>4.011101</v>
      </c>
      <c r="DI2352">
        <v>5.217098</v>
      </c>
      <c r="DJ2352">
        <v>13.08196</v>
      </c>
      <c r="DK2352">
        <v>16.435449999999999</v>
      </c>
      <c r="DL2352">
        <v>7.8473420000000003</v>
      </c>
      <c r="DM2352">
        <v>0.43931799999999999</v>
      </c>
      <c r="DN2352">
        <v>0.29418450000000002</v>
      </c>
      <c r="DO2352">
        <v>18</v>
      </c>
      <c r="DP2352">
        <v>19</v>
      </c>
    </row>
    <row r="2353" spans="1:120" hidden="1" x14ac:dyDescent="0.25">
      <c r="A2353" t="str">
        <f t="shared" si="36"/>
        <v>Aggregator-Enersponse_All CBP_44453</v>
      </c>
      <c r="B2353" t="s">
        <v>62</v>
      </c>
      <c r="C2353" t="s">
        <v>219</v>
      </c>
      <c r="D2353" t="s">
        <v>61</v>
      </c>
      <c r="E2353" t="s">
        <v>61</v>
      </c>
      <c r="F2353" t="s">
        <v>107</v>
      </c>
      <c r="G2353" t="s">
        <v>61</v>
      </c>
      <c r="H2353" t="s">
        <v>61</v>
      </c>
      <c r="I2353" t="s">
        <v>61</v>
      </c>
      <c r="J2353" t="s">
        <v>61</v>
      </c>
      <c r="K2353" t="s">
        <v>197</v>
      </c>
      <c r="L2353" s="18">
        <v>44453</v>
      </c>
      <c r="M2353">
        <v>18</v>
      </c>
      <c r="N2353">
        <v>19</v>
      </c>
      <c r="O2353" t="s">
        <v>258</v>
      </c>
      <c r="P2353">
        <v>3</v>
      </c>
      <c r="Q2353">
        <v>3</v>
      </c>
      <c r="R2353">
        <v>0</v>
      </c>
      <c r="S2353">
        <v>0</v>
      </c>
      <c r="T2353">
        <v>1</v>
      </c>
      <c r="U2353">
        <v>0</v>
      </c>
      <c r="V2353">
        <v>1</v>
      </c>
      <c r="W2353">
        <v>29.84</v>
      </c>
      <c r="X2353">
        <v>29.56</v>
      </c>
      <c r="Y2353">
        <v>29.84</v>
      </c>
      <c r="Z2353">
        <v>29.92</v>
      </c>
      <c r="AA2353">
        <v>29.56</v>
      </c>
      <c r="AB2353">
        <v>29.72</v>
      </c>
      <c r="AC2353">
        <v>29.76</v>
      </c>
      <c r="AD2353">
        <v>46.16</v>
      </c>
      <c r="AE2353">
        <v>63.72</v>
      </c>
      <c r="AF2353">
        <v>79.08</v>
      </c>
      <c r="AG2353">
        <v>105.8</v>
      </c>
      <c r="AH2353">
        <v>113.72</v>
      </c>
      <c r="AI2353">
        <v>119.76</v>
      </c>
      <c r="AJ2353">
        <v>122.08</v>
      </c>
      <c r="AK2353">
        <v>117.12</v>
      </c>
      <c r="AL2353">
        <v>119.84</v>
      </c>
      <c r="AM2353">
        <v>142.36000000000001</v>
      </c>
      <c r="AN2353">
        <v>100.08</v>
      </c>
      <c r="AO2353">
        <v>102.6</v>
      </c>
      <c r="AP2353">
        <v>106.08</v>
      </c>
      <c r="AQ2353">
        <v>95.32</v>
      </c>
      <c r="AR2353">
        <v>36.200000000000003</v>
      </c>
      <c r="AS2353">
        <v>29.76</v>
      </c>
      <c r="AT2353">
        <v>29.72</v>
      </c>
      <c r="AU2353">
        <v>58.666666999999997</v>
      </c>
      <c r="AV2353">
        <v>58.666666999999997</v>
      </c>
      <c r="AW2353">
        <v>57.833333000000003</v>
      </c>
      <c r="AX2353">
        <v>56.833333000000003</v>
      </c>
      <c r="AY2353">
        <v>56</v>
      </c>
      <c r="AZ2353">
        <v>54.666666999999997</v>
      </c>
      <c r="BA2353">
        <v>54.333333000000003</v>
      </c>
      <c r="BB2353">
        <v>54.333333000000003</v>
      </c>
      <c r="BC2353">
        <v>57.666666999999997</v>
      </c>
      <c r="BD2353">
        <v>60.666666999999997</v>
      </c>
      <c r="BE2353">
        <v>65.5</v>
      </c>
      <c r="BF2353">
        <v>72.166667000000004</v>
      </c>
      <c r="BG2353">
        <v>76.333332999999996</v>
      </c>
      <c r="BH2353">
        <v>77.166667000000004</v>
      </c>
      <c r="BI2353">
        <v>77.666667000000004</v>
      </c>
      <c r="BJ2353">
        <v>76.666667000000004</v>
      </c>
      <c r="BK2353">
        <v>74.833332999999996</v>
      </c>
      <c r="BL2353">
        <v>72.833332999999996</v>
      </c>
      <c r="BM2353">
        <v>69.833332999999996</v>
      </c>
      <c r="BN2353">
        <v>65.166667000000004</v>
      </c>
      <c r="BO2353">
        <v>61.833333000000003</v>
      </c>
      <c r="BP2353">
        <v>60.666666999999997</v>
      </c>
      <c r="BQ2353">
        <v>59.333333000000003</v>
      </c>
      <c r="BR2353">
        <v>58.333333000000003</v>
      </c>
      <c r="BS2353">
        <v>-0.44045260000000003</v>
      </c>
      <c r="BT2353">
        <v>-0.30071429999999999</v>
      </c>
      <c r="BU2353">
        <v>-0.49936629999999999</v>
      </c>
      <c r="BV2353">
        <v>-0.4799426</v>
      </c>
      <c r="BW2353">
        <v>-0.3101952</v>
      </c>
      <c r="BX2353">
        <v>3.1005479999999999</v>
      </c>
      <c r="BY2353">
        <v>2.3742070000000002</v>
      </c>
      <c r="BZ2353">
        <v>4.1659420000000003</v>
      </c>
      <c r="CA2353">
        <v>-4.5653030000000001</v>
      </c>
      <c r="CB2353">
        <v>-6.9922409999999999</v>
      </c>
      <c r="CC2353">
        <v>0.71765140000000005</v>
      </c>
      <c r="CD2353">
        <v>2.9823270000000002</v>
      </c>
      <c r="CE2353">
        <v>1.4815560000000001</v>
      </c>
      <c r="CF2353">
        <v>-1.190207</v>
      </c>
      <c r="CG2353">
        <v>3.1509480000000001</v>
      </c>
      <c r="CH2353">
        <v>0.67940140000000004</v>
      </c>
      <c r="CI2353">
        <v>-25.693899999999999</v>
      </c>
      <c r="CJ2353">
        <v>12.85286</v>
      </c>
      <c r="CK2353">
        <v>11.21041</v>
      </c>
      <c r="CL2353">
        <v>-0.3048458</v>
      </c>
      <c r="CM2353">
        <v>-2.4391609999999999</v>
      </c>
      <c r="CN2353">
        <v>-0.47299910000000001</v>
      </c>
      <c r="CO2353">
        <v>-0.54304479999999999</v>
      </c>
      <c r="CP2353">
        <v>7.1636900000000003E-2</v>
      </c>
      <c r="CQ2353">
        <v>6.7621200000000006E-2</v>
      </c>
      <c r="CR2353">
        <v>5.5401100000000002E-2</v>
      </c>
      <c r="CS2353">
        <v>5.4078099999999997E-2</v>
      </c>
      <c r="CT2353">
        <v>5.45934E-2</v>
      </c>
      <c r="CU2353">
        <v>5.9376400000000003E-2</v>
      </c>
      <c r="CV2353">
        <v>2.5873330000000001</v>
      </c>
      <c r="CW2353">
        <v>17.776350000000001</v>
      </c>
      <c r="CX2353">
        <v>5.6332420000000001</v>
      </c>
      <c r="CY2353">
        <v>6.7949570000000001</v>
      </c>
      <c r="CZ2353">
        <v>4.1276910000000004</v>
      </c>
      <c r="DA2353">
        <v>4.3734320000000002</v>
      </c>
      <c r="DB2353">
        <v>2.4172709999999999</v>
      </c>
      <c r="DC2353">
        <v>2.6370200000000001</v>
      </c>
      <c r="DD2353">
        <v>2.0860759999999998</v>
      </c>
      <c r="DE2353">
        <v>4.8870639999999996</v>
      </c>
      <c r="DF2353">
        <v>2.0930499999999999</v>
      </c>
      <c r="DG2353">
        <v>1.666263</v>
      </c>
      <c r="DH2353">
        <v>4.011101</v>
      </c>
      <c r="DI2353">
        <v>5.217098</v>
      </c>
      <c r="DJ2353">
        <v>13.08196</v>
      </c>
      <c r="DK2353">
        <v>16.435449999999999</v>
      </c>
      <c r="DL2353">
        <v>7.8473420000000003</v>
      </c>
      <c r="DM2353">
        <v>0.43931799999999999</v>
      </c>
      <c r="DN2353">
        <v>0.29418450000000002</v>
      </c>
      <c r="DO2353">
        <v>18</v>
      </c>
      <c r="DP2353">
        <v>19</v>
      </c>
    </row>
    <row r="2354" spans="1:120" hidden="1" x14ac:dyDescent="0.25">
      <c r="A2354" t="str">
        <f t="shared" si="36"/>
        <v>sublap_id-SLAP_PGCC_All CBP_44453</v>
      </c>
      <c r="B2354" t="s">
        <v>62</v>
      </c>
      <c r="C2354" t="s">
        <v>299</v>
      </c>
      <c r="D2354" t="s">
        <v>61</v>
      </c>
      <c r="E2354" t="s">
        <v>300</v>
      </c>
      <c r="F2354" t="s">
        <v>61</v>
      </c>
      <c r="G2354" t="s">
        <v>61</v>
      </c>
      <c r="H2354" t="s">
        <v>61</v>
      </c>
      <c r="I2354" t="s">
        <v>61</v>
      </c>
      <c r="J2354" t="s">
        <v>61</v>
      </c>
      <c r="K2354" t="s">
        <v>197</v>
      </c>
      <c r="L2354" s="18">
        <v>44453</v>
      </c>
      <c r="M2354">
        <v>19</v>
      </c>
      <c r="N2354">
        <v>19</v>
      </c>
      <c r="O2354" t="s">
        <v>258</v>
      </c>
      <c r="P2354">
        <v>2</v>
      </c>
      <c r="Q2354">
        <v>2</v>
      </c>
      <c r="R2354">
        <v>0</v>
      </c>
      <c r="S2354">
        <v>0</v>
      </c>
      <c r="T2354">
        <v>1</v>
      </c>
      <c r="U2354">
        <v>0</v>
      </c>
      <c r="V2354">
        <v>1</v>
      </c>
      <c r="W2354">
        <v>828.64</v>
      </c>
      <c r="X2354">
        <v>937.4</v>
      </c>
      <c r="Y2354">
        <v>941.92</v>
      </c>
      <c r="Z2354">
        <v>943.52</v>
      </c>
      <c r="AA2354">
        <v>940.64</v>
      </c>
      <c r="AB2354">
        <v>939.04</v>
      </c>
      <c r="AC2354">
        <v>939.88</v>
      </c>
      <c r="AD2354">
        <v>942.32</v>
      </c>
      <c r="AE2354">
        <v>921.04</v>
      </c>
      <c r="AF2354">
        <v>915.56</v>
      </c>
      <c r="AG2354">
        <v>912.08</v>
      </c>
      <c r="AH2354">
        <v>877.64</v>
      </c>
      <c r="AI2354">
        <v>587.67999999999995</v>
      </c>
      <c r="AJ2354">
        <v>663.88</v>
      </c>
      <c r="AK2354">
        <v>732.88</v>
      </c>
      <c r="AL2354">
        <v>762.2</v>
      </c>
      <c r="AM2354">
        <v>792.2</v>
      </c>
      <c r="AN2354">
        <v>268.8</v>
      </c>
      <c r="AO2354">
        <v>254.16</v>
      </c>
      <c r="AP2354">
        <v>254.32</v>
      </c>
      <c r="AQ2354">
        <v>252.96</v>
      </c>
      <c r="AR2354">
        <v>701.24</v>
      </c>
      <c r="AS2354">
        <v>800.68</v>
      </c>
      <c r="AT2354">
        <v>772.24</v>
      </c>
      <c r="AU2354">
        <v>57</v>
      </c>
      <c r="AV2354">
        <v>57</v>
      </c>
      <c r="AW2354">
        <v>56</v>
      </c>
      <c r="AX2354">
        <v>56</v>
      </c>
      <c r="AY2354">
        <v>56</v>
      </c>
      <c r="AZ2354">
        <v>55</v>
      </c>
      <c r="BA2354">
        <v>54.5</v>
      </c>
      <c r="BB2354">
        <v>54</v>
      </c>
      <c r="BC2354">
        <v>54</v>
      </c>
      <c r="BD2354">
        <v>54.5</v>
      </c>
      <c r="BE2354">
        <v>57</v>
      </c>
      <c r="BF2354">
        <v>61</v>
      </c>
      <c r="BG2354">
        <v>63</v>
      </c>
      <c r="BH2354">
        <v>63.5</v>
      </c>
      <c r="BI2354">
        <v>63.5</v>
      </c>
      <c r="BJ2354">
        <v>63</v>
      </c>
      <c r="BK2354">
        <v>63</v>
      </c>
      <c r="BL2354">
        <v>61.5</v>
      </c>
      <c r="BM2354">
        <v>60</v>
      </c>
      <c r="BN2354">
        <v>59</v>
      </c>
      <c r="BO2354">
        <v>58.5</v>
      </c>
      <c r="BP2354">
        <v>58</v>
      </c>
      <c r="BQ2354">
        <v>58</v>
      </c>
      <c r="BR2354">
        <v>58</v>
      </c>
      <c r="BS2354">
        <v>-20.759599999999999</v>
      </c>
      <c r="BT2354">
        <v>-8.6619259999999993</v>
      </c>
      <c r="BU2354">
        <v>-3.87886</v>
      </c>
      <c r="BV2354">
        <v>-1.276535</v>
      </c>
      <c r="BW2354">
        <v>-1.3170010000000001</v>
      </c>
      <c r="BX2354">
        <v>-0.62214659999999999</v>
      </c>
      <c r="BY2354">
        <v>2.5013429999999999</v>
      </c>
      <c r="BZ2354">
        <v>-4.8561550000000002</v>
      </c>
      <c r="CA2354">
        <v>-0.96722410000000003</v>
      </c>
      <c r="CB2354">
        <v>5.2611080000000001</v>
      </c>
      <c r="CC2354">
        <v>18.129580000000001</v>
      </c>
      <c r="CD2354">
        <v>25.699860000000001</v>
      </c>
      <c r="CE2354">
        <v>-14.98122</v>
      </c>
      <c r="CF2354">
        <v>-1.536362</v>
      </c>
      <c r="CG2354">
        <v>-51.182569999999998</v>
      </c>
      <c r="CH2354">
        <v>-37.209960000000002</v>
      </c>
      <c r="CI2354">
        <v>-10.251749999999999</v>
      </c>
      <c r="CJ2354">
        <v>560.06309999999996</v>
      </c>
      <c r="CK2354">
        <v>612.53959999999995</v>
      </c>
      <c r="CL2354">
        <v>605.678</v>
      </c>
      <c r="CM2354">
        <v>615.39559999999994</v>
      </c>
      <c r="CN2354">
        <v>150.60149999999999</v>
      </c>
      <c r="CO2354">
        <v>18.27242</v>
      </c>
      <c r="CP2354">
        <v>1.0917209999999999</v>
      </c>
      <c r="CQ2354">
        <v>687.37540000000001</v>
      </c>
      <c r="CR2354">
        <v>67.029830000000004</v>
      </c>
      <c r="CS2354">
        <v>53.131120000000003</v>
      </c>
      <c r="CT2354">
        <v>58.970179999999999</v>
      </c>
      <c r="CU2354">
        <v>54.332410000000003</v>
      </c>
      <c r="CV2354">
        <v>53.469639999999998</v>
      </c>
      <c r="CW2354">
        <v>24.307020000000001</v>
      </c>
      <c r="CX2354">
        <v>39.061430000000001</v>
      </c>
      <c r="CY2354">
        <v>53.193240000000003</v>
      </c>
      <c r="CZ2354">
        <v>342.80579999999998</v>
      </c>
      <c r="DA2354">
        <v>625.05619999999999</v>
      </c>
      <c r="DB2354">
        <v>705.47550000000001</v>
      </c>
      <c r="DC2354">
        <v>1641.3610000000001</v>
      </c>
      <c r="DD2354">
        <v>2641.7310000000002</v>
      </c>
      <c r="DE2354">
        <v>3864.23</v>
      </c>
      <c r="DF2354">
        <v>3021.3879999999999</v>
      </c>
      <c r="DG2354">
        <v>3348.393</v>
      </c>
      <c r="DH2354">
        <v>2606.3679999999999</v>
      </c>
      <c r="DI2354">
        <v>2298.5169999999998</v>
      </c>
      <c r="DJ2354">
        <v>2074.4949999999999</v>
      </c>
      <c r="DK2354">
        <v>2005.1420000000001</v>
      </c>
      <c r="DL2354">
        <v>2352.8020000000001</v>
      </c>
      <c r="DM2354">
        <v>2232.5500000000002</v>
      </c>
      <c r="DN2354">
        <v>1959.4680000000001</v>
      </c>
      <c r="DO2354">
        <v>19</v>
      </c>
      <c r="DP2354">
        <v>19</v>
      </c>
    </row>
    <row r="2355" spans="1:120" hidden="1" x14ac:dyDescent="0.25">
      <c r="A2355" t="str">
        <f t="shared" si="36"/>
        <v>Industry_Type-4. Retail stores_All CBP_44453</v>
      </c>
      <c r="B2355" t="s">
        <v>62</v>
      </c>
      <c r="C2355" t="s">
        <v>204</v>
      </c>
      <c r="D2355" t="s">
        <v>61</v>
      </c>
      <c r="E2355" t="s">
        <v>61</v>
      </c>
      <c r="F2355" t="s">
        <v>61</v>
      </c>
      <c r="G2355" t="s">
        <v>33</v>
      </c>
      <c r="H2355" t="s">
        <v>61</v>
      </c>
      <c r="I2355" t="s">
        <v>61</v>
      </c>
      <c r="J2355" t="s">
        <v>61</v>
      </c>
      <c r="K2355" t="s">
        <v>197</v>
      </c>
      <c r="L2355" s="18">
        <v>44453</v>
      </c>
      <c r="M2355">
        <v>18</v>
      </c>
      <c r="N2355">
        <v>19</v>
      </c>
      <c r="O2355" t="s">
        <v>258</v>
      </c>
      <c r="P2355">
        <v>1</v>
      </c>
      <c r="Q2355">
        <v>1</v>
      </c>
      <c r="R2355">
        <v>0</v>
      </c>
      <c r="S2355">
        <v>0</v>
      </c>
      <c r="T2355">
        <v>1</v>
      </c>
      <c r="U2355">
        <v>0</v>
      </c>
      <c r="V2355">
        <v>1</v>
      </c>
      <c r="W2355">
        <v>0.79500000000000004</v>
      </c>
      <c r="X2355">
        <v>0.77900000000000003</v>
      </c>
      <c r="Y2355">
        <v>0.78400000000000003</v>
      </c>
      <c r="Z2355">
        <v>0.78200000000000003</v>
      </c>
      <c r="AA2355">
        <v>0.78500000000000003</v>
      </c>
      <c r="AB2355">
        <v>0.78200000000000003</v>
      </c>
      <c r="AC2355">
        <v>0.78900000000000003</v>
      </c>
      <c r="AD2355">
        <v>0.77900000000000003</v>
      </c>
      <c r="AE2355">
        <v>0.78200000000000003</v>
      </c>
      <c r="AF2355">
        <v>0.78500000000000003</v>
      </c>
      <c r="AG2355">
        <v>0.77500000000000002</v>
      </c>
      <c r="AH2355">
        <v>0.78700000000000003</v>
      </c>
      <c r="AI2355">
        <v>0.78600000000000003</v>
      </c>
      <c r="AJ2355">
        <v>0.78400000000000003</v>
      </c>
      <c r="AK2355">
        <v>0.78500000000000003</v>
      </c>
      <c r="AL2355">
        <v>0.78400000000000003</v>
      </c>
      <c r="AM2355">
        <v>0.79400000000000004</v>
      </c>
      <c r="AN2355">
        <v>0.78500000000000003</v>
      </c>
      <c r="AO2355">
        <v>0.79</v>
      </c>
      <c r="AP2355">
        <v>0.79400000000000004</v>
      </c>
      <c r="AQ2355">
        <v>0.80300000000000005</v>
      </c>
      <c r="AR2355">
        <v>0.79400000000000004</v>
      </c>
      <c r="AS2355">
        <v>0.79300000000000004</v>
      </c>
      <c r="AT2355">
        <v>0.78900000000000003</v>
      </c>
      <c r="AU2355">
        <v>59</v>
      </c>
      <c r="AV2355">
        <v>59.5</v>
      </c>
      <c r="AW2355">
        <v>59</v>
      </c>
      <c r="AX2355">
        <v>58.5</v>
      </c>
      <c r="AY2355">
        <v>58</v>
      </c>
      <c r="AZ2355">
        <v>57</v>
      </c>
      <c r="BA2355">
        <v>57</v>
      </c>
      <c r="BB2355">
        <v>56.5</v>
      </c>
      <c r="BC2355">
        <v>57</v>
      </c>
      <c r="BD2355">
        <v>57.5</v>
      </c>
      <c r="BE2355">
        <v>61</v>
      </c>
      <c r="BF2355">
        <v>66</v>
      </c>
      <c r="BG2355">
        <v>70.5</v>
      </c>
      <c r="BH2355">
        <v>72</v>
      </c>
      <c r="BI2355">
        <v>73</v>
      </c>
      <c r="BJ2355">
        <v>72</v>
      </c>
      <c r="BK2355">
        <v>70</v>
      </c>
      <c r="BL2355">
        <v>68</v>
      </c>
      <c r="BM2355">
        <v>66</v>
      </c>
      <c r="BN2355">
        <v>61.5</v>
      </c>
      <c r="BO2355">
        <v>58.5</v>
      </c>
      <c r="BP2355">
        <v>58</v>
      </c>
      <c r="BQ2355">
        <v>58</v>
      </c>
      <c r="BR2355">
        <v>58</v>
      </c>
      <c r="BS2355">
        <v>-1.0539E-3</v>
      </c>
      <c r="BT2355">
        <v>-1.2305E-3</v>
      </c>
      <c r="BU2355">
        <v>-5.6452000000000004E-3</v>
      </c>
      <c r="BV2355">
        <v>-4.5056000000000002E-3</v>
      </c>
      <c r="BW2355">
        <v>-9.3188999999999998E-3</v>
      </c>
      <c r="BX2355">
        <v>-2.0831999999999999E-3</v>
      </c>
      <c r="BY2355">
        <v>-2.0083E-2</v>
      </c>
      <c r="BZ2355">
        <v>-6.1114000000000003E-3</v>
      </c>
      <c r="CA2355">
        <v>2.0605399999999999E-2</v>
      </c>
      <c r="CB2355">
        <v>2.03699E-2</v>
      </c>
      <c r="CC2355">
        <v>3.0542199999999999E-2</v>
      </c>
      <c r="CD2355">
        <v>2.0638500000000001E-2</v>
      </c>
      <c r="CE2355">
        <v>1.1702499999999999E-2</v>
      </c>
      <c r="CF2355">
        <v>-7.1341E-3</v>
      </c>
      <c r="CG2355">
        <v>1.18829E-2</v>
      </c>
      <c r="CH2355">
        <v>3.9062999999999997E-3</v>
      </c>
      <c r="CI2355">
        <v>1.7913E-3</v>
      </c>
      <c r="CJ2355">
        <v>6.7334999999999999E-3</v>
      </c>
      <c r="CK2355">
        <v>-5.9652000000000004E-3</v>
      </c>
      <c r="CL2355">
        <v>1.0660599999999999E-2</v>
      </c>
      <c r="CM2355">
        <v>2.0282600000000001E-2</v>
      </c>
      <c r="CN2355">
        <v>2.40638E-2</v>
      </c>
      <c r="CO2355">
        <v>1.0132E-2</v>
      </c>
      <c r="CP2355">
        <v>8.2330000000000007E-3</v>
      </c>
      <c r="CQ2355">
        <v>8.3200000000000003E-5</v>
      </c>
      <c r="CR2355">
        <v>7.2700000000000005E-5</v>
      </c>
      <c r="CS2355">
        <v>7.3499999999999998E-5</v>
      </c>
      <c r="CT2355">
        <v>7.4900000000000005E-5</v>
      </c>
      <c r="CU2355">
        <v>8.0400000000000003E-5</v>
      </c>
      <c r="CV2355">
        <v>8.6399999999999999E-5</v>
      </c>
      <c r="CW2355">
        <v>1.8249999999999999E-4</v>
      </c>
      <c r="CX2355">
        <v>1.7929999999999999E-4</v>
      </c>
      <c r="CY2355">
        <v>3.4190000000000002E-4</v>
      </c>
      <c r="CZ2355">
        <v>3.8039999999999998E-4</v>
      </c>
      <c r="DA2355">
        <v>1.4227E-3</v>
      </c>
      <c r="DB2355">
        <v>1.5397E-3</v>
      </c>
      <c r="DC2355">
        <v>1.1555000000000001E-3</v>
      </c>
      <c r="DD2355">
        <v>8.2350000000000001E-4</v>
      </c>
      <c r="DE2355">
        <v>5.4040000000000002E-4</v>
      </c>
      <c r="DF2355">
        <v>2.0120000000000001E-4</v>
      </c>
      <c r="DG2355">
        <v>2.218E-4</v>
      </c>
      <c r="DH2355">
        <v>1.5870000000000001E-4</v>
      </c>
      <c r="DI2355">
        <v>1.338E-4</v>
      </c>
      <c r="DJ2355">
        <v>3.1639999999999999E-4</v>
      </c>
      <c r="DK2355">
        <v>3.4279999999999998E-4</v>
      </c>
      <c r="DL2355">
        <v>6.9459999999999997E-4</v>
      </c>
      <c r="DM2355">
        <v>1.551E-4</v>
      </c>
      <c r="DN2355">
        <v>1.066E-4</v>
      </c>
      <c r="DO2355">
        <v>18</v>
      </c>
      <c r="DP2355">
        <v>19</v>
      </c>
    </row>
    <row r="2356" spans="1:120" hidden="1" x14ac:dyDescent="0.25">
      <c r="A2356" t="str">
        <f t="shared" si="36"/>
        <v>LCA-Other_All CBP_44453</v>
      </c>
      <c r="B2356" t="s">
        <v>62</v>
      </c>
      <c r="C2356" t="s">
        <v>212</v>
      </c>
      <c r="D2356" t="s">
        <v>32</v>
      </c>
      <c r="E2356" t="s">
        <v>61</v>
      </c>
      <c r="F2356" t="s">
        <v>61</v>
      </c>
      <c r="G2356" t="s">
        <v>61</v>
      </c>
      <c r="H2356" t="s">
        <v>61</v>
      </c>
      <c r="I2356" t="s">
        <v>61</v>
      </c>
      <c r="J2356" t="s">
        <v>61</v>
      </c>
      <c r="K2356" t="s">
        <v>197</v>
      </c>
      <c r="L2356" s="18">
        <v>44453</v>
      </c>
      <c r="M2356">
        <v>18</v>
      </c>
      <c r="N2356">
        <v>19</v>
      </c>
      <c r="O2356" t="s">
        <v>258</v>
      </c>
      <c r="P2356">
        <v>4</v>
      </c>
      <c r="Q2356">
        <v>4</v>
      </c>
      <c r="R2356">
        <v>0</v>
      </c>
      <c r="S2356">
        <v>0</v>
      </c>
      <c r="T2356">
        <v>1</v>
      </c>
      <c r="U2356">
        <v>0</v>
      </c>
      <c r="V2356">
        <v>1</v>
      </c>
      <c r="W2356">
        <v>30.635000000000002</v>
      </c>
      <c r="X2356">
        <v>30.338999999999999</v>
      </c>
      <c r="Y2356">
        <v>30.623999999999999</v>
      </c>
      <c r="Z2356">
        <v>30.702000000000002</v>
      </c>
      <c r="AA2356">
        <v>30.344999999999999</v>
      </c>
      <c r="AB2356">
        <v>30.501999999999999</v>
      </c>
      <c r="AC2356">
        <v>30.548999999999999</v>
      </c>
      <c r="AD2356">
        <v>46.939</v>
      </c>
      <c r="AE2356">
        <v>64.501999999999995</v>
      </c>
      <c r="AF2356">
        <v>79.864999999999995</v>
      </c>
      <c r="AG2356">
        <v>106.575</v>
      </c>
      <c r="AH2356">
        <v>114.50700000000001</v>
      </c>
      <c r="AI2356">
        <v>120.54600000000001</v>
      </c>
      <c r="AJ2356">
        <v>122.864</v>
      </c>
      <c r="AK2356">
        <v>117.905</v>
      </c>
      <c r="AL2356">
        <v>120.624</v>
      </c>
      <c r="AM2356">
        <v>143.154</v>
      </c>
      <c r="AN2356">
        <v>100.86499999999999</v>
      </c>
      <c r="AO2356">
        <v>103.39</v>
      </c>
      <c r="AP2356">
        <v>106.874</v>
      </c>
      <c r="AQ2356">
        <v>96.123000000000005</v>
      </c>
      <c r="AR2356">
        <v>36.994</v>
      </c>
      <c r="AS2356">
        <v>30.553000000000001</v>
      </c>
      <c r="AT2356">
        <v>30.509</v>
      </c>
      <c r="AU2356">
        <v>58.75</v>
      </c>
      <c r="AV2356">
        <v>58.875</v>
      </c>
      <c r="AW2356">
        <v>58.125</v>
      </c>
      <c r="AX2356">
        <v>57.25</v>
      </c>
      <c r="AY2356">
        <v>56.5</v>
      </c>
      <c r="AZ2356">
        <v>55.25</v>
      </c>
      <c r="BA2356">
        <v>55</v>
      </c>
      <c r="BB2356">
        <v>54.875</v>
      </c>
      <c r="BC2356">
        <v>57.5</v>
      </c>
      <c r="BD2356">
        <v>59.875</v>
      </c>
      <c r="BE2356">
        <v>64.375</v>
      </c>
      <c r="BF2356">
        <v>70.625</v>
      </c>
      <c r="BG2356">
        <v>74.875</v>
      </c>
      <c r="BH2356">
        <v>75.875</v>
      </c>
      <c r="BI2356">
        <v>76.5</v>
      </c>
      <c r="BJ2356">
        <v>75.5</v>
      </c>
      <c r="BK2356">
        <v>73.625</v>
      </c>
      <c r="BL2356">
        <v>71.625</v>
      </c>
      <c r="BM2356">
        <v>68.875</v>
      </c>
      <c r="BN2356">
        <v>64.25</v>
      </c>
      <c r="BO2356">
        <v>61</v>
      </c>
      <c r="BP2356">
        <v>60</v>
      </c>
      <c r="BQ2356">
        <v>59</v>
      </c>
      <c r="BR2356">
        <v>58.25</v>
      </c>
      <c r="BS2356">
        <v>-0.44150640000000002</v>
      </c>
      <c r="BT2356">
        <v>-0.30194480000000001</v>
      </c>
      <c r="BU2356">
        <v>-0.5050114</v>
      </c>
      <c r="BV2356">
        <v>-0.4844482</v>
      </c>
      <c r="BW2356">
        <v>-0.31951410000000002</v>
      </c>
      <c r="BX2356">
        <v>3.098465</v>
      </c>
      <c r="BY2356">
        <v>2.3541249999999998</v>
      </c>
      <c r="BZ2356">
        <v>4.1598309999999996</v>
      </c>
      <c r="CA2356">
        <v>-4.5446980000000003</v>
      </c>
      <c r="CB2356">
        <v>-6.9718710000000002</v>
      </c>
      <c r="CC2356">
        <v>0.74819360000000001</v>
      </c>
      <c r="CD2356">
        <v>3.0029650000000001</v>
      </c>
      <c r="CE2356">
        <v>1.493258</v>
      </c>
      <c r="CF2356">
        <v>-1.197341</v>
      </c>
      <c r="CG2356">
        <v>3.16283</v>
      </c>
      <c r="CH2356">
        <v>0.68330760000000001</v>
      </c>
      <c r="CI2356">
        <v>-25.69211</v>
      </c>
      <c r="CJ2356">
        <v>12.8596</v>
      </c>
      <c r="CK2356">
        <v>11.20445</v>
      </c>
      <c r="CL2356">
        <v>-0.29418519999999998</v>
      </c>
      <c r="CM2356">
        <v>-2.418879</v>
      </c>
      <c r="CN2356">
        <v>-0.44893529999999998</v>
      </c>
      <c r="CO2356">
        <v>-0.53291279999999996</v>
      </c>
      <c r="CP2356">
        <v>7.9869899999999994E-2</v>
      </c>
      <c r="CQ2356">
        <v>6.7704500000000001E-2</v>
      </c>
      <c r="CR2356">
        <v>5.5473799999999997E-2</v>
      </c>
      <c r="CS2356">
        <v>5.4151600000000001E-2</v>
      </c>
      <c r="CT2356">
        <v>5.46682E-2</v>
      </c>
      <c r="CU2356">
        <v>5.94569E-2</v>
      </c>
      <c r="CV2356">
        <v>2.5874199999999998</v>
      </c>
      <c r="CW2356">
        <v>17.776530000000001</v>
      </c>
      <c r="CX2356">
        <v>5.6334210000000002</v>
      </c>
      <c r="CY2356">
        <v>6.795299</v>
      </c>
      <c r="CZ2356">
        <v>4.1280710000000003</v>
      </c>
      <c r="DA2356">
        <v>4.3748550000000002</v>
      </c>
      <c r="DB2356">
        <v>2.4188109999999998</v>
      </c>
      <c r="DC2356">
        <v>2.6381760000000001</v>
      </c>
      <c r="DD2356">
        <v>2.0868989999999998</v>
      </c>
      <c r="DE2356">
        <v>4.8876049999999998</v>
      </c>
      <c r="DF2356">
        <v>2.093251</v>
      </c>
      <c r="DG2356">
        <v>1.666485</v>
      </c>
      <c r="DH2356">
        <v>4.01126</v>
      </c>
      <c r="DI2356">
        <v>5.2172320000000001</v>
      </c>
      <c r="DJ2356">
        <v>13.082269999999999</v>
      </c>
      <c r="DK2356">
        <v>16.435790000000001</v>
      </c>
      <c r="DL2356">
        <v>7.8480369999999997</v>
      </c>
      <c r="DM2356">
        <v>0.43947310000000001</v>
      </c>
      <c r="DN2356">
        <v>0.29429110000000003</v>
      </c>
      <c r="DO2356">
        <v>18</v>
      </c>
      <c r="DP2356">
        <v>19</v>
      </c>
    </row>
    <row r="2357" spans="1:120" x14ac:dyDescent="0.25">
      <c r="A2357" t="str">
        <f t="shared" si="36"/>
        <v>AutoDR-Yes_All CBP_44453</v>
      </c>
      <c r="B2357" t="s">
        <v>62</v>
      </c>
      <c r="C2357" t="s">
        <v>322</v>
      </c>
      <c r="D2357" t="s">
        <v>61</v>
      </c>
      <c r="E2357" t="s">
        <v>61</v>
      </c>
      <c r="F2357" t="s">
        <v>61</v>
      </c>
      <c r="G2357" t="s">
        <v>61</v>
      </c>
      <c r="H2357" t="s">
        <v>98</v>
      </c>
      <c r="I2357" t="s">
        <v>61</v>
      </c>
      <c r="J2357" t="s">
        <v>61</v>
      </c>
      <c r="K2357" t="s">
        <v>197</v>
      </c>
      <c r="L2357" s="18">
        <v>44453</v>
      </c>
      <c r="M2357">
        <v>18</v>
      </c>
      <c r="N2357">
        <v>19</v>
      </c>
      <c r="O2357" t="s">
        <v>258</v>
      </c>
      <c r="P2357">
        <v>3</v>
      </c>
      <c r="Q2357">
        <v>3</v>
      </c>
      <c r="R2357">
        <v>0</v>
      </c>
      <c r="S2357">
        <v>0</v>
      </c>
      <c r="T2357">
        <v>1</v>
      </c>
      <c r="U2357">
        <v>0</v>
      </c>
      <c r="V2357">
        <v>1</v>
      </c>
      <c r="W2357">
        <v>29.84</v>
      </c>
      <c r="X2357">
        <v>29.56</v>
      </c>
      <c r="Y2357">
        <v>29.84</v>
      </c>
      <c r="Z2357">
        <v>29.92</v>
      </c>
      <c r="AA2357">
        <v>29.56</v>
      </c>
      <c r="AB2357">
        <v>29.72</v>
      </c>
      <c r="AC2357">
        <v>29.76</v>
      </c>
      <c r="AD2357">
        <v>46.16</v>
      </c>
      <c r="AE2357">
        <v>63.72</v>
      </c>
      <c r="AF2357">
        <v>79.08</v>
      </c>
      <c r="AG2357">
        <v>105.8</v>
      </c>
      <c r="AH2357">
        <v>113.72</v>
      </c>
      <c r="AI2357">
        <v>119.76</v>
      </c>
      <c r="AJ2357">
        <v>122.08</v>
      </c>
      <c r="AK2357">
        <v>117.12</v>
      </c>
      <c r="AL2357">
        <v>119.84</v>
      </c>
      <c r="AM2357">
        <v>142.36000000000001</v>
      </c>
      <c r="AN2357">
        <v>100.08</v>
      </c>
      <c r="AO2357">
        <v>102.6</v>
      </c>
      <c r="AP2357">
        <v>106.08</v>
      </c>
      <c r="AQ2357">
        <v>95.32</v>
      </c>
      <c r="AR2357">
        <v>36.200000000000003</v>
      </c>
      <c r="AS2357">
        <v>29.76</v>
      </c>
      <c r="AT2357">
        <v>29.72</v>
      </c>
      <c r="AU2357">
        <v>58.666666999999997</v>
      </c>
      <c r="AV2357">
        <v>58.666666999999997</v>
      </c>
      <c r="AW2357">
        <v>57.833333000000003</v>
      </c>
      <c r="AX2357">
        <v>56.833333000000003</v>
      </c>
      <c r="AY2357">
        <v>56</v>
      </c>
      <c r="AZ2357">
        <v>54.666666999999997</v>
      </c>
      <c r="BA2357">
        <v>54.333333000000003</v>
      </c>
      <c r="BB2357">
        <v>54.333333000000003</v>
      </c>
      <c r="BC2357">
        <v>57.666666999999997</v>
      </c>
      <c r="BD2357">
        <v>60.666666999999997</v>
      </c>
      <c r="BE2357">
        <v>65.5</v>
      </c>
      <c r="BF2357">
        <v>72.166667000000004</v>
      </c>
      <c r="BG2357">
        <v>76.333332999999996</v>
      </c>
      <c r="BH2357">
        <v>77.166667000000004</v>
      </c>
      <c r="BI2357">
        <v>77.666667000000004</v>
      </c>
      <c r="BJ2357">
        <v>76.666667000000004</v>
      </c>
      <c r="BK2357">
        <v>74.833332999999996</v>
      </c>
      <c r="BL2357">
        <v>72.833332999999996</v>
      </c>
      <c r="BM2357">
        <v>69.833332999999996</v>
      </c>
      <c r="BN2357">
        <v>65.166667000000004</v>
      </c>
      <c r="BO2357">
        <v>61.833333000000003</v>
      </c>
      <c r="BP2357">
        <v>60.666666999999997</v>
      </c>
      <c r="BQ2357">
        <v>59.333333000000003</v>
      </c>
      <c r="BR2357">
        <v>58.333333000000003</v>
      </c>
      <c r="BS2357">
        <v>-0.44045260000000003</v>
      </c>
      <c r="BT2357">
        <v>-0.30071429999999999</v>
      </c>
      <c r="BU2357">
        <v>-0.49936629999999999</v>
      </c>
      <c r="BV2357">
        <v>-0.4799426</v>
      </c>
      <c r="BW2357">
        <v>-0.3101952</v>
      </c>
      <c r="BX2357">
        <v>3.1005479999999999</v>
      </c>
      <c r="BY2357">
        <v>2.3742070000000002</v>
      </c>
      <c r="BZ2357">
        <v>4.1659420000000003</v>
      </c>
      <c r="CA2357">
        <v>-4.5653030000000001</v>
      </c>
      <c r="CB2357">
        <v>-6.9922409999999999</v>
      </c>
      <c r="CC2357">
        <v>0.71765140000000005</v>
      </c>
      <c r="CD2357">
        <v>2.9823270000000002</v>
      </c>
      <c r="CE2357">
        <v>1.4815560000000001</v>
      </c>
      <c r="CF2357">
        <v>-1.190207</v>
      </c>
      <c r="CG2357">
        <v>3.1509480000000001</v>
      </c>
      <c r="CH2357">
        <v>0.67940140000000004</v>
      </c>
      <c r="CI2357">
        <v>-25.693899999999999</v>
      </c>
      <c r="CJ2357">
        <v>12.85286</v>
      </c>
      <c r="CK2357">
        <v>11.21041</v>
      </c>
      <c r="CL2357">
        <v>-0.3048458</v>
      </c>
      <c r="CM2357">
        <v>-2.4391609999999999</v>
      </c>
      <c r="CN2357">
        <v>-0.47299910000000001</v>
      </c>
      <c r="CO2357">
        <v>-0.54304479999999999</v>
      </c>
      <c r="CP2357">
        <v>7.1636900000000003E-2</v>
      </c>
      <c r="CQ2357">
        <v>6.7621200000000006E-2</v>
      </c>
      <c r="CR2357">
        <v>5.5401100000000002E-2</v>
      </c>
      <c r="CS2357">
        <v>5.4078099999999997E-2</v>
      </c>
      <c r="CT2357">
        <v>5.45934E-2</v>
      </c>
      <c r="CU2357">
        <v>5.9376400000000003E-2</v>
      </c>
      <c r="CV2357">
        <v>2.5873330000000001</v>
      </c>
      <c r="CW2357">
        <v>17.776350000000001</v>
      </c>
      <c r="CX2357">
        <v>5.6332420000000001</v>
      </c>
      <c r="CY2357">
        <v>6.7949570000000001</v>
      </c>
      <c r="CZ2357">
        <v>4.1276910000000004</v>
      </c>
      <c r="DA2357">
        <v>4.3734320000000002</v>
      </c>
      <c r="DB2357">
        <v>2.4172709999999999</v>
      </c>
      <c r="DC2357">
        <v>2.6370200000000001</v>
      </c>
      <c r="DD2357">
        <v>2.0860759999999998</v>
      </c>
      <c r="DE2357">
        <v>4.8870639999999996</v>
      </c>
      <c r="DF2357">
        <v>2.0930499999999999</v>
      </c>
      <c r="DG2357">
        <v>1.666263</v>
      </c>
      <c r="DH2357">
        <v>4.011101</v>
      </c>
      <c r="DI2357">
        <v>5.217098</v>
      </c>
      <c r="DJ2357">
        <v>13.08196</v>
      </c>
      <c r="DK2357">
        <v>16.435449999999999</v>
      </c>
      <c r="DL2357">
        <v>7.8473420000000003</v>
      </c>
      <c r="DM2357">
        <v>0.43931799999999999</v>
      </c>
      <c r="DN2357">
        <v>0.29418450000000002</v>
      </c>
      <c r="DO2357">
        <v>18</v>
      </c>
      <c r="DP2357">
        <v>19</v>
      </c>
    </row>
    <row r="2358" spans="1:120" hidden="1" x14ac:dyDescent="0.25">
      <c r="A2358" t="str">
        <f t="shared" si="36"/>
        <v>sublap_id-SLAP_PGEB_All CBP_44453</v>
      </c>
      <c r="B2358" t="s">
        <v>62</v>
      </c>
      <c r="C2358" t="s">
        <v>287</v>
      </c>
      <c r="D2358" t="s">
        <v>61</v>
      </c>
      <c r="E2358" t="s">
        <v>288</v>
      </c>
      <c r="F2358" t="s">
        <v>61</v>
      </c>
      <c r="G2358" t="s">
        <v>61</v>
      </c>
      <c r="H2358" t="s">
        <v>61</v>
      </c>
      <c r="I2358" t="s">
        <v>61</v>
      </c>
      <c r="J2358" t="s">
        <v>61</v>
      </c>
      <c r="K2358" t="s">
        <v>197</v>
      </c>
      <c r="L2358" s="18">
        <v>44453</v>
      </c>
      <c r="M2358">
        <v>19</v>
      </c>
      <c r="N2358">
        <v>19</v>
      </c>
      <c r="O2358" t="s">
        <v>258</v>
      </c>
      <c r="P2358">
        <v>2</v>
      </c>
      <c r="Q2358">
        <v>1</v>
      </c>
      <c r="R2358">
        <v>0</v>
      </c>
      <c r="S2358">
        <v>0</v>
      </c>
      <c r="T2358">
        <v>1</v>
      </c>
      <c r="U2358">
        <v>0</v>
      </c>
      <c r="V2358">
        <v>1</v>
      </c>
      <c r="W2358">
        <v>248.56</v>
      </c>
      <c r="X2358">
        <v>256.32</v>
      </c>
      <c r="Y2358">
        <v>252.24</v>
      </c>
      <c r="Z2358">
        <v>255.8</v>
      </c>
      <c r="AA2358">
        <v>252.48</v>
      </c>
      <c r="AB2358">
        <v>252.72</v>
      </c>
      <c r="AC2358">
        <v>231.92</v>
      </c>
      <c r="AD2358">
        <v>155.68</v>
      </c>
      <c r="AE2358">
        <v>155.19999999999999</v>
      </c>
      <c r="AF2358">
        <v>156.56</v>
      </c>
      <c r="AG2358">
        <v>163.28</v>
      </c>
      <c r="AH2358">
        <v>168.8</v>
      </c>
      <c r="AI2358">
        <v>172</v>
      </c>
      <c r="AJ2358">
        <v>175.36</v>
      </c>
      <c r="AK2358">
        <v>178.72</v>
      </c>
      <c r="AL2358">
        <v>179.52</v>
      </c>
      <c r="AM2358">
        <v>181.44</v>
      </c>
      <c r="AN2358">
        <v>149.6</v>
      </c>
      <c r="AO2358">
        <v>64.48</v>
      </c>
      <c r="AP2358">
        <v>266.08</v>
      </c>
      <c r="AQ2358">
        <v>292</v>
      </c>
      <c r="AR2358">
        <v>284.39999999999998</v>
      </c>
      <c r="AS2358">
        <v>280.39999999999998</v>
      </c>
      <c r="AT2358">
        <v>274.95999999999998</v>
      </c>
      <c r="AU2358">
        <v>61.5</v>
      </c>
      <c r="AV2358">
        <v>62</v>
      </c>
      <c r="AW2358">
        <v>62</v>
      </c>
      <c r="AX2358">
        <v>61.5</v>
      </c>
      <c r="AY2358">
        <v>61</v>
      </c>
      <c r="AZ2358">
        <v>61</v>
      </c>
      <c r="BA2358">
        <v>61</v>
      </c>
      <c r="BB2358">
        <v>61</v>
      </c>
      <c r="BC2358">
        <v>63</v>
      </c>
      <c r="BD2358">
        <v>66.5</v>
      </c>
      <c r="BE2358">
        <v>70</v>
      </c>
      <c r="BF2358">
        <v>72</v>
      </c>
      <c r="BG2358">
        <v>73</v>
      </c>
      <c r="BH2358">
        <v>74</v>
      </c>
      <c r="BI2358">
        <v>74.5</v>
      </c>
      <c r="BJ2358">
        <v>74.5</v>
      </c>
      <c r="BK2358">
        <v>74</v>
      </c>
      <c r="BL2358">
        <v>73</v>
      </c>
      <c r="BM2358">
        <v>69</v>
      </c>
      <c r="BN2358">
        <v>65</v>
      </c>
      <c r="BO2358">
        <v>62.5</v>
      </c>
      <c r="BP2358">
        <v>62</v>
      </c>
      <c r="BQ2358">
        <v>62</v>
      </c>
      <c r="BR2358">
        <v>61</v>
      </c>
      <c r="BS2358">
        <v>-24.605640000000001</v>
      </c>
      <c r="BT2358">
        <v>-34.289470000000001</v>
      </c>
      <c r="BU2358">
        <v>-32.73236</v>
      </c>
      <c r="BV2358">
        <v>-35.673290000000001</v>
      </c>
      <c r="BW2358">
        <v>-32.78528</v>
      </c>
      <c r="BX2358">
        <v>-34.302950000000003</v>
      </c>
      <c r="BY2358">
        <v>-25.598040000000001</v>
      </c>
      <c r="BZ2358">
        <v>30.362839999999998</v>
      </c>
      <c r="CA2358">
        <v>30.732150000000001</v>
      </c>
      <c r="CB2358">
        <v>30.71808</v>
      </c>
      <c r="CC2358">
        <v>26.542770000000001</v>
      </c>
      <c r="CD2358">
        <v>15.918760000000001</v>
      </c>
      <c r="CE2358">
        <v>19.862089999999998</v>
      </c>
      <c r="CF2358">
        <v>25.75996</v>
      </c>
      <c r="CG2358">
        <v>26.72906</v>
      </c>
      <c r="CH2358">
        <v>22.63815</v>
      </c>
      <c r="CI2358">
        <v>27.405619999999999</v>
      </c>
      <c r="CJ2358">
        <v>69.979309999999998</v>
      </c>
      <c r="CK2358">
        <v>126.6698</v>
      </c>
      <c r="CL2358">
        <v>-10.09567</v>
      </c>
      <c r="CM2358">
        <v>2.1266630000000002</v>
      </c>
      <c r="CN2358">
        <v>-15.12289</v>
      </c>
      <c r="CO2358">
        <v>-16.156739999999999</v>
      </c>
      <c r="CP2358">
        <v>-13.84085</v>
      </c>
      <c r="CQ2358">
        <v>92.691010000000006</v>
      </c>
      <c r="CR2358">
        <v>48.930729999999997</v>
      </c>
      <c r="CS2358">
        <v>57.63308</v>
      </c>
      <c r="CT2358">
        <v>55.019919999999999</v>
      </c>
      <c r="CU2358">
        <v>55.603740000000002</v>
      </c>
      <c r="CV2358">
        <v>60.782130000000002</v>
      </c>
      <c r="CW2358">
        <v>23.819929999999999</v>
      </c>
      <c r="CX2358">
        <v>43.121009999999998</v>
      </c>
      <c r="CY2358">
        <v>40.84346</v>
      </c>
      <c r="CZ2358">
        <v>33.946939999999998</v>
      </c>
      <c r="DA2358">
        <v>54.511859999999999</v>
      </c>
      <c r="DB2358">
        <v>96.555090000000007</v>
      </c>
      <c r="DC2358">
        <v>62.469230000000003</v>
      </c>
      <c r="DD2358">
        <v>63.332790000000003</v>
      </c>
      <c r="DE2358">
        <v>59.852589999999999</v>
      </c>
      <c r="DF2358">
        <v>65.736919999999998</v>
      </c>
      <c r="DG2358">
        <v>59.25047</v>
      </c>
      <c r="DH2358">
        <v>297.79919999999998</v>
      </c>
      <c r="DI2358">
        <v>166.97479999999999</v>
      </c>
      <c r="DJ2358">
        <v>533.54610000000002</v>
      </c>
      <c r="DK2358">
        <v>1805.596</v>
      </c>
      <c r="DL2358">
        <v>824.06960000000004</v>
      </c>
      <c r="DM2358">
        <v>738.55110000000002</v>
      </c>
      <c r="DN2358">
        <v>682.45029999999997</v>
      </c>
      <c r="DO2358">
        <v>19</v>
      </c>
      <c r="DP2358">
        <v>19</v>
      </c>
    </row>
    <row r="2359" spans="1:120" hidden="1" x14ac:dyDescent="0.25">
      <c r="A2359" t="str">
        <f t="shared" si="36"/>
        <v>sublap_id-SLAP_PGP2_All CBP_44453</v>
      </c>
      <c r="B2359" t="s">
        <v>62</v>
      </c>
      <c r="C2359" t="s">
        <v>301</v>
      </c>
      <c r="D2359" t="s">
        <v>61</v>
      </c>
      <c r="E2359" t="s">
        <v>302</v>
      </c>
      <c r="F2359" t="s">
        <v>61</v>
      </c>
      <c r="G2359" t="s">
        <v>61</v>
      </c>
      <c r="H2359" t="s">
        <v>61</v>
      </c>
      <c r="I2359" t="s">
        <v>61</v>
      </c>
      <c r="J2359" t="s">
        <v>61</v>
      </c>
      <c r="K2359" t="s">
        <v>197</v>
      </c>
      <c r="L2359" s="18">
        <v>44453</v>
      </c>
      <c r="M2359">
        <v>14</v>
      </c>
      <c r="N2359">
        <v>16</v>
      </c>
      <c r="O2359" t="s">
        <v>258</v>
      </c>
      <c r="P2359">
        <v>1</v>
      </c>
      <c r="Q2359">
        <v>1</v>
      </c>
      <c r="R2359">
        <v>0</v>
      </c>
      <c r="S2359">
        <v>0</v>
      </c>
      <c r="T2359">
        <v>1</v>
      </c>
      <c r="U2359">
        <v>0</v>
      </c>
      <c r="V2359">
        <v>1</v>
      </c>
      <c r="W2359">
        <v>510.72</v>
      </c>
      <c r="X2359">
        <v>509.92</v>
      </c>
      <c r="Y2359">
        <v>507.2</v>
      </c>
      <c r="Z2359">
        <v>506.72</v>
      </c>
      <c r="AA2359">
        <v>499.04</v>
      </c>
      <c r="AB2359">
        <v>513.12</v>
      </c>
      <c r="AC2359">
        <v>518.72</v>
      </c>
      <c r="AD2359">
        <v>515.36</v>
      </c>
      <c r="AE2359">
        <v>516</v>
      </c>
      <c r="AF2359">
        <v>518.55999999999995</v>
      </c>
      <c r="AG2359">
        <v>405.6</v>
      </c>
      <c r="AH2359">
        <v>362.24</v>
      </c>
      <c r="AI2359">
        <v>355.68</v>
      </c>
      <c r="AJ2359">
        <v>79.040000000000006</v>
      </c>
      <c r="AK2359">
        <v>68.8</v>
      </c>
      <c r="AL2359">
        <v>72</v>
      </c>
      <c r="AM2359">
        <v>61.12</v>
      </c>
      <c r="AN2359">
        <v>51.04</v>
      </c>
      <c r="AO2359">
        <v>52.8</v>
      </c>
      <c r="AP2359">
        <v>55.36</v>
      </c>
      <c r="AQ2359">
        <v>55.36</v>
      </c>
      <c r="AR2359">
        <v>452.32</v>
      </c>
      <c r="AS2359">
        <v>518.24</v>
      </c>
      <c r="AT2359">
        <v>514.72</v>
      </c>
      <c r="AU2359">
        <v>54</v>
      </c>
      <c r="AV2359">
        <v>53</v>
      </c>
      <c r="AW2359">
        <v>53</v>
      </c>
      <c r="AX2359">
        <v>52</v>
      </c>
      <c r="AY2359">
        <v>52</v>
      </c>
      <c r="AZ2359">
        <v>51</v>
      </c>
      <c r="BA2359">
        <v>51</v>
      </c>
      <c r="BB2359">
        <v>51</v>
      </c>
      <c r="BC2359">
        <v>51</v>
      </c>
      <c r="BD2359">
        <v>52.5</v>
      </c>
      <c r="BE2359">
        <v>57.5</v>
      </c>
      <c r="BF2359">
        <v>62</v>
      </c>
      <c r="BG2359">
        <v>62.5</v>
      </c>
      <c r="BH2359">
        <v>61</v>
      </c>
      <c r="BI2359">
        <v>60</v>
      </c>
      <c r="BJ2359">
        <v>59.5</v>
      </c>
      <c r="BK2359">
        <v>59.5</v>
      </c>
      <c r="BL2359">
        <v>57</v>
      </c>
      <c r="BM2359">
        <v>56</v>
      </c>
      <c r="BN2359">
        <v>55</v>
      </c>
      <c r="BO2359">
        <v>55</v>
      </c>
      <c r="BP2359">
        <v>54.5</v>
      </c>
      <c r="BQ2359">
        <v>54</v>
      </c>
      <c r="BR2359">
        <v>54</v>
      </c>
      <c r="BS2359">
        <v>-1.1721189999999999</v>
      </c>
      <c r="BT2359">
        <v>-3.559326</v>
      </c>
      <c r="BU2359">
        <v>-4.0616760000000003</v>
      </c>
      <c r="BV2359">
        <v>-8.7020870000000006</v>
      </c>
      <c r="BW2359">
        <v>-4.6747439999999996</v>
      </c>
      <c r="BX2359">
        <v>-34.679600000000001</v>
      </c>
      <c r="BY2359">
        <v>-38.905090000000001</v>
      </c>
      <c r="BZ2359">
        <v>15.73865</v>
      </c>
      <c r="CA2359">
        <v>49.060609999999997</v>
      </c>
      <c r="CB2359">
        <v>7.4408570000000003</v>
      </c>
      <c r="CC2359">
        <v>43.497920000000001</v>
      </c>
      <c r="CD2359">
        <v>-14.503880000000001</v>
      </c>
      <c r="CE2359">
        <v>-52.955689999999997</v>
      </c>
      <c r="CF2359">
        <v>9.8638919999999999</v>
      </c>
      <c r="CG2359">
        <v>10.70168</v>
      </c>
      <c r="CH2359">
        <v>4.5514910000000004</v>
      </c>
      <c r="CI2359">
        <v>8.0203970000000009</v>
      </c>
      <c r="CJ2359">
        <v>4.8670650000000002</v>
      </c>
      <c r="CK2359">
        <v>-3.5679400000000001</v>
      </c>
      <c r="CL2359">
        <v>20.471689999999999</v>
      </c>
      <c r="CM2359">
        <v>43.301299999999998</v>
      </c>
      <c r="CN2359">
        <v>20.339230000000001</v>
      </c>
      <c r="CO2359">
        <v>0.70928959999999996</v>
      </c>
      <c r="CP2359">
        <v>-15.43338</v>
      </c>
      <c r="CQ2359">
        <v>134.7902</v>
      </c>
      <c r="CR2359">
        <v>95.048460000000006</v>
      </c>
      <c r="CS2359">
        <v>94.918989999999994</v>
      </c>
      <c r="CT2359">
        <v>101.11490000000001</v>
      </c>
      <c r="CU2359">
        <v>92.922399999999996</v>
      </c>
      <c r="CV2359">
        <v>91.988879999999995</v>
      </c>
      <c r="CW2359">
        <v>218.23740000000001</v>
      </c>
      <c r="CX2359">
        <v>45.245379999999997</v>
      </c>
      <c r="CY2359">
        <v>88.991519999999994</v>
      </c>
      <c r="CZ2359">
        <v>266.30869999999999</v>
      </c>
      <c r="DA2359">
        <v>712.87270000000001</v>
      </c>
      <c r="DB2359">
        <v>797.25940000000003</v>
      </c>
      <c r="DC2359">
        <v>546.86760000000004</v>
      </c>
      <c r="DD2359">
        <v>46.006019999999999</v>
      </c>
      <c r="DE2359">
        <v>42.827469999999998</v>
      </c>
      <c r="DF2359">
        <v>46.516199999999998</v>
      </c>
      <c r="DG2359">
        <v>34.127479999999998</v>
      </c>
      <c r="DH2359">
        <v>34.895029999999998</v>
      </c>
      <c r="DI2359">
        <v>35.025880000000001</v>
      </c>
      <c r="DJ2359">
        <v>104.9417</v>
      </c>
      <c r="DK2359">
        <v>192.5453</v>
      </c>
      <c r="DL2359">
        <v>247.32579999999999</v>
      </c>
      <c r="DM2359">
        <v>293.77609999999999</v>
      </c>
      <c r="DN2359">
        <v>593.47199999999998</v>
      </c>
      <c r="DO2359">
        <v>14</v>
      </c>
      <c r="DP2359">
        <v>16</v>
      </c>
    </row>
    <row r="2360" spans="1:120" hidden="1" x14ac:dyDescent="0.25">
      <c r="A2360" t="str">
        <f t="shared" si="36"/>
        <v>sublap_id-SLAP_PGZP_All CBP_44453</v>
      </c>
      <c r="B2360" t="s">
        <v>62</v>
      </c>
      <c r="C2360" t="s">
        <v>283</v>
      </c>
      <c r="D2360" t="s">
        <v>61</v>
      </c>
      <c r="E2360" t="s">
        <v>284</v>
      </c>
      <c r="F2360" t="s">
        <v>61</v>
      </c>
      <c r="G2360" t="s">
        <v>61</v>
      </c>
      <c r="H2360" t="s">
        <v>61</v>
      </c>
      <c r="I2360" t="s">
        <v>61</v>
      </c>
      <c r="J2360" t="s">
        <v>61</v>
      </c>
      <c r="K2360" t="s">
        <v>197</v>
      </c>
      <c r="L2360" s="18">
        <v>44453</v>
      </c>
      <c r="M2360">
        <v>18</v>
      </c>
      <c r="N2360">
        <v>19</v>
      </c>
      <c r="O2360" t="s">
        <v>258</v>
      </c>
      <c r="P2360">
        <v>4</v>
      </c>
      <c r="Q2360">
        <v>4</v>
      </c>
      <c r="R2360">
        <v>0</v>
      </c>
      <c r="S2360">
        <v>0</v>
      </c>
      <c r="T2360">
        <v>1</v>
      </c>
      <c r="U2360">
        <v>0</v>
      </c>
      <c r="V2360">
        <v>1</v>
      </c>
      <c r="W2360">
        <v>30.635000000000002</v>
      </c>
      <c r="X2360">
        <v>30.338999999999999</v>
      </c>
      <c r="Y2360">
        <v>30.623999999999999</v>
      </c>
      <c r="Z2360">
        <v>30.702000000000002</v>
      </c>
      <c r="AA2360">
        <v>30.344999999999999</v>
      </c>
      <c r="AB2360">
        <v>30.501999999999999</v>
      </c>
      <c r="AC2360">
        <v>30.548999999999999</v>
      </c>
      <c r="AD2360">
        <v>46.939</v>
      </c>
      <c r="AE2360">
        <v>64.501999999999995</v>
      </c>
      <c r="AF2360">
        <v>79.864999999999995</v>
      </c>
      <c r="AG2360">
        <v>106.575</v>
      </c>
      <c r="AH2360">
        <v>114.50700000000001</v>
      </c>
      <c r="AI2360">
        <v>120.54600000000001</v>
      </c>
      <c r="AJ2360">
        <v>122.864</v>
      </c>
      <c r="AK2360">
        <v>117.905</v>
      </c>
      <c r="AL2360">
        <v>120.624</v>
      </c>
      <c r="AM2360">
        <v>143.154</v>
      </c>
      <c r="AN2360">
        <v>100.86499999999999</v>
      </c>
      <c r="AO2360">
        <v>103.39</v>
      </c>
      <c r="AP2360">
        <v>106.874</v>
      </c>
      <c r="AQ2360">
        <v>96.123000000000005</v>
      </c>
      <c r="AR2360">
        <v>36.994</v>
      </c>
      <c r="AS2360">
        <v>30.553000000000001</v>
      </c>
      <c r="AT2360">
        <v>30.509</v>
      </c>
      <c r="AU2360">
        <v>58.75</v>
      </c>
      <c r="AV2360">
        <v>58.875</v>
      </c>
      <c r="AW2360">
        <v>58.125</v>
      </c>
      <c r="AX2360">
        <v>57.25</v>
      </c>
      <c r="AY2360">
        <v>56.5</v>
      </c>
      <c r="AZ2360">
        <v>55.25</v>
      </c>
      <c r="BA2360">
        <v>55</v>
      </c>
      <c r="BB2360">
        <v>54.875</v>
      </c>
      <c r="BC2360">
        <v>57.5</v>
      </c>
      <c r="BD2360">
        <v>59.875</v>
      </c>
      <c r="BE2360">
        <v>64.375</v>
      </c>
      <c r="BF2360">
        <v>70.625</v>
      </c>
      <c r="BG2360">
        <v>74.875</v>
      </c>
      <c r="BH2360">
        <v>75.875</v>
      </c>
      <c r="BI2360">
        <v>76.5</v>
      </c>
      <c r="BJ2360">
        <v>75.5</v>
      </c>
      <c r="BK2360">
        <v>73.625</v>
      </c>
      <c r="BL2360">
        <v>71.625</v>
      </c>
      <c r="BM2360">
        <v>68.875</v>
      </c>
      <c r="BN2360">
        <v>64.25</v>
      </c>
      <c r="BO2360">
        <v>61</v>
      </c>
      <c r="BP2360">
        <v>60</v>
      </c>
      <c r="BQ2360">
        <v>59</v>
      </c>
      <c r="BR2360">
        <v>58.25</v>
      </c>
      <c r="BS2360">
        <v>-0.44150640000000002</v>
      </c>
      <c r="BT2360">
        <v>-0.30194480000000001</v>
      </c>
      <c r="BU2360">
        <v>-0.5050114</v>
      </c>
      <c r="BV2360">
        <v>-0.4844482</v>
      </c>
      <c r="BW2360">
        <v>-0.31951410000000002</v>
      </c>
      <c r="BX2360">
        <v>3.098465</v>
      </c>
      <c r="BY2360">
        <v>2.3541249999999998</v>
      </c>
      <c r="BZ2360">
        <v>4.1598309999999996</v>
      </c>
      <c r="CA2360">
        <v>-4.5446980000000003</v>
      </c>
      <c r="CB2360">
        <v>-6.9718710000000002</v>
      </c>
      <c r="CC2360">
        <v>0.74819360000000001</v>
      </c>
      <c r="CD2360">
        <v>3.0029650000000001</v>
      </c>
      <c r="CE2360">
        <v>1.493258</v>
      </c>
      <c r="CF2360">
        <v>-1.197341</v>
      </c>
      <c r="CG2360">
        <v>3.16283</v>
      </c>
      <c r="CH2360">
        <v>0.68330760000000001</v>
      </c>
      <c r="CI2360">
        <v>-25.69211</v>
      </c>
      <c r="CJ2360">
        <v>12.8596</v>
      </c>
      <c r="CK2360">
        <v>11.20445</v>
      </c>
      <c r="CL2360">
        <v>-0.29418519999999998</v>
      </c>
      <c r="CM2360">
        <v>-2.418879</v>
      </c>
      <c r="CN2360">
        <v>-0.44893529999999998</v>
      </c>
      <c r="CO2360">
        <v>-0.53291279999999996</v>
      </c>
      <c r="CP2360">
        <v>7.9869899999999994E-2</v>
      </c>
      <c r="CQ2360">
        <v>6.7704500000000001E-2</v>
      </c>
      <c r="CR2360">
        <v>5.5473799999999997E-2</v>
      </c>
      <c r="CS2360">
        <v>5.4151600000000001E-2</v>
      </c>
      <c r="CT2360">
        <v>5.46682E-2</v>
      </c>
      <c r="CU2360">
        <v>5.94569E-2</v>
      </c>
      <c r="CV2360">
        <v>2.5874199999999998</v>
      </c>
      <c r="CW2360">
        <v>17.776530000000001</v>
      </c>
      <c r="CX2360">
        <v>5.6334210000000002</v>
      </c>
      <c r="CY2360">
        <v>6.795299</v>
      </c>
      <c r="CZ2360">
        <v>4.1280710000000003</v>
      </c>
      <c r="DA2360">
        <v>4.3748550000000002</v>
      </c>
      <c r="DB2360">
        <v>2.4188109999999998</v>
      </c>
      <c r="DC2360">
        <v>2.6381760000000001</v>
      </c>
      <c r="DD2360">
        <v>2.0868989999999998</v>
      </c>
      <c r="DE2360">
        <v>4.8876049999999998</v>
      </c>
      <c r="DF2360">
        <v>2.093251</v>
      </c>
      <c r="DG2360">
        <v>1.666485</v>
      </c>
      <c r="DH2360">
        <v>4.01126</v>
      </c>
      <c r="DI2360">
        <v>5.2172320000000001</v>
      </c>
      <c r="DJ2360">
        <v>13.082269999999999</v>
      </c>
      <c r="DK2360">
        <v>16.435790000000001</v>
      </c>
      <c r="DL2360">
        <v>7.8480369999999997</v>
      </c>
      <c r="DM2360">
        <v>0.43947310000000001</v>
      </c>
      <c r="DN2360">
        <v>0.29429110000000003</v>
      </c>
      <c r="DO2360">
        <v>18</v>
      </c>
      <c r="DP2360">
        <v>19</v>
      </c>
    </row>
    <row r="2361" spans="1:120" hidden="1" x14ac:dyDescent="0.25">
      <c r="A2361" t="str">
        <f t="shared" si="36"/>
        <v>Size_Grp-20 to 199.99 kW_All CBP_44453</v>
      </c>
      <c r="B2361" t="s">
        <v>62</v>
      </c>
      <c r="C2361" t="s">
        <v>201</v>
      </c>
      <c r="D2361" t="s">
        <v>61</v>
      </c>
      <c r="E2361" t="s">
        <v>61</v>
      </c>
      <c r="F2361" t="s">
        <v>61</v>
      </c>
      <c r="G2361" t="s">
        <v>61</v>
      </c>
      <c r="H2361" t="s">
        <v>61</v>
      </c>
      <c r="I2361" t="s">
        <v>61</v>
      </c>
      <c r="J2361" t="s">
        <v>101</v>
      </c>
      <c r="K2361" t="s">
        <v>197</v>
      </c>
      <c r="L2361" s="18">
        <v>44453</v>
      </c>
      <c r="M2361">
        <v>19</v>
      </c>
      <c r="N2361">
        <v>19</v>
      </c>
      <c r="O2361" t="s">
        <v>258</v>
      </c>
      <c r="P2361">
        <v>3</v>
      </c>
      <c r="Q2361">
        <v>3</v>
      </c>
      <c r="R2361">
        <v>1</v>
      </c>
      <c r="S2361">
        <v>0</v>
      </c>
      <c r="T2361">
        <v>1</v>
      </c>
      <c r="U2361">
        <v>0</v>
      </c>
      <c r="V2361">
        <v>1</v>
      </c>
      <c r="W2361">
        <v>151.47999999999999</v>
      </c>
      <c r="X2361">
        <v>155.16</v>
      </c>
      <c r="Y2361">
        <v>153.32</v>
      </c>
      <c r="Z2361">
        <v>155.1</v>
      </c>
      <c r="AA2361">
        <v>153.24</v>
      </c>
      <c r="AB2361">
        <v>153.44</v>
      </c>
      <c r="AC2361">
        <v>143.08000000000001</v>
      </c>
      <c r="AD2361">
        <v>120.32</v>
      </c>
      <c r="AE2361">
        <v>136.68</v>
      </c>
      <c r="AF2361">
        <v>148.32</v>
      </c>
      <c r="AG2361">
        <v>161.91999999999999</v>
      </c>
      <c r="AH2361">
        <v>167.64</v>
      </c>
      <c r="AI2361">
        <v>172.8</v>
      </c>
      <c r="AJ2361">
        <v>175.84</v>
      </c>
      <c r="AK2361">
        <v>176.48</v>
      </c>
      <c r="AL2361">
        <v>176.4</v>
      </c>
      <c r="AM2361">
        <v>194.84</v>
      </c>
      <c r="AN2361">
        <v>150.80000000000001</v>
      </c>
      <c r="AO2361">
        <v>109.64</v>
      </c>
      <c r="AP2361">
        <v>210.88</v>
      </c>
      <c r="AQ2361">
        <v>222.12</v>
      </c>
      <c r="AR2361">
        <v>174.72</v>
      </c>
      <c r="AS2361">
        <v>167.32</v>
      </c>
      <c r="AT2361">
        <v>164.56</v>
      </c>
      <c r="AU2361">
        <v>59.5</v>
      </c>
      <c r="AV2361">
        <v>59.5</v>
      </c>
      <c r="AW2361">
        <v>58.833333000000003</v>
      </c>
      <c r="AX2361">
        <v>57.833333000000003</v>
      </c>
      <c r="AY2361">
        <v>57</v>
      </c>
      <c r="AZ2361">
        <v>56</v>
      </c>
      <c r="BA2361">
        <v>55.666666999999997</v>
      </c>
      <c r="BB2361">
        <v>55.833333000000003</v>
      </c>
      <c r="BC2361">
        <v>59.666666999999997</v>
      </c>
      <c r="BD2361">
        <v>63.666666999999997</v>
      </c>
      <c r="BE2361">
        <v>68.5</v>
      </c>
      <c r="BF2361">
        <v>74.166667000000004</v>
      </c>
      <c r="BG2361">
        <v>77.166667000000004</v>
      </c>
      <c r="BH2361">
        <v>77.833332999999996</v>
      </c>
      <c r="BI2361">
        <v>78.166667000000004</v>
      </c>
      <c r="BJ2361">
        <v>77.5</v>
      </c>
      <c r="BK2361">
        <v>76.166667000000004</v>
      </c>
      <c r="BL2361">
        <v>74.5</v>
      </c>
      <c r="BM2361">
        <v>70.833332999999996</v>
      </c>
      <c r="BN2361">
        <v>66.333332999999996</v>
      </c>
      <c r="BO2361">
        <v>63.166666999999997</v>
      </c>
      <c r="BP2361">
        <v>62</v>
      </c>
      <c r="BQ2361">
        <v>60.666666999999997</v>
      </c>
      <c r="BR2361">
        <v>59.333333000000003</v>
      </c>
      <c r="BS2361">
        <v>-12.727130000000001</v>
      </c>
      <c r="BT2361">
        <v>-17.48921</v>
      </c>
      <c r="BU2361">
        <v>-16.857150000000001</v>
      </c>
      <c r="BV2361">
        <v>-18.271550000000001</v>
      </c>
      <c r="BW2361">
        <v>-16.76932</v>
      </c>
      <c r="BX2361">
        <v>-14.084860000000001</v>
      </c>
      <c r="BY2361">
        <v>-10.390090000000001</v>
      </c>
      <c r="BZ2361">
        <v>19.22418</v>
      </c>
      <c r="CA2361">
        <v>10.53678</v>
      </c>
      <c r="CB2361">
        <v>8.7801270000000002</v>
      </c>
      <c r="CC2361">
        <v>13.6332</v>
      </c>
      <c r="CD2361">
        <v>12.2415</v>
      </c>
      <c r="CE2361">
        <v>13.37945</v>
      </c>
      <c r="CF2361">
        <v>14.37815</v>
      </c>
      <c r="CG2361">
        <v>15.87468</v>
      </c>
      <c r="CH2361">
        <v>12.41306</v>
      </c>
      <c r="CI2361">
        <v>-5.1051520000000004</v>
      </c>
      <c r="CJ2361">
        <v>42.28013</v>
      </c>
      <c r="CK2361">
        <v>70.457840000000004</v>
      </c>
      <c r="CL2361">
        <v>-2.035406</v>
      </c>
      <c r="CM2361">
        <v>-2.0767440000000001</v>
      </c>
      <c r="CN2361">
        <v>-5.4182399999999999</v>
      </c>
      <c r="CO2361">
        <v>-8.3997349999999997</v>
      </c>
      <c r="CP2361">
        <v>-6.8148</v>
      </c>
      <c r="CQ2361">
        <v>23.239229999999999</v>
      </c>
      <c r="CR2361">
        <v>12.28646</v>
      </c>
      <c r="CS2361">
        <v>14.46223</v>
      </c>
      <c r="CT2361">
        <v>13.808529999999999</v>
      </c>
      <c r="CU2361">
        <v>13.960140000000001</v>
      </c>
      <c r="CV2361">
        <v>17.77337</v>
      </c>
      <c r="CW2361">
        <v>23.64706</v>
      </c>
      <c r="CX2361">
        <v>16.009229999999999</v>
      </c>
      <c r="CY2361">
        <v>16.713789999999999</v>
      </c>
      <c r="CZ2361">
        <v>12.45143</v>
      </c>
      <c r="DA2361">
        <v>16.451029999999999</v>
      </c>
      <c r="DB2361">
        <v>26.05593</v>
      </c>
      <c r="DC2361">
        <v>17.78999</v>
      </c>
      <c r="DD2361">
        <v>17.481000000000002</v>
      </c>
      <c r="DE2361">
        <v>17.900300000000001</v>
      </c>
      <c r="DF2361">
        <v>17.308810000000001</v>
      </c>
      <c r="DG2361">
        <v>16.10032</v>
      </c>
      <c r="DH2361">
        <v>77.2316</v>
      </c>
      <c r="DI2361">
        <v>45.012830000000001</v>
      </c>
      <c r="DJ2361">
        <v>140.76150000000001</v>
      </c>
      <c r="DK2361">
        <v>464.55650000000003</v>
      </c>
      <c r="DL2361">
        <v>212.3331</v>
      </c>
      <c r="DM2361">
        <v>185.06739999999999</v>
      </c>
      <c r="DN2361">
        <v>170.90629999999999</v>
      </c>
      <c r="DO2361">
        <v>18</v>
      </c>
      <c r="DP2361">
        <v>19</v>
      </c>
    </row>
    <row r="2362" spans="1:120" hidden="1" x14ac:dyDescent="0.25">
      <c r="A2362" t="str">
        <f t="shared" si="36"/>
        <v>Industry_Type-1. Agriculture, Mining &amp; Construction_All CBP_44453</v>
      </c>
      <c r="B2362" t="s">
        <v>62</v>
      </c>
      <c r="C2362" t="s">
        <v>211</v>
      </c>
      <c r="D2362" t="s">
        <v>61</v>
      </c>
      <c r="E2362" t="s">
        <v>61</v>
      </c>
      <c r="F2362" t="s">
        <v>61</v>
      </c>
      <c r="G2362" t="s">
        <v>30</v>
      </c>
      <c r="H2362" t="s">
        <v>61</v>
      </c>
      <c r="I2362" t="s">
        <v>61</v>
      </c>
      <c r="J2362" t="s">
        <v>61</v>
      </c>
      <c r="K2362" t="s">
        <v>197</v>
      </c>
      <c r="L2362" s="18">
        <v>44453</v>
      </c>
      <c r="M2362">
        <v>19</v>
      </c>
      <c r="N2362">
        <v>19</v>
      </c>
      <c r="O2362" t="s">
        <v>258</v>
      </c>
      <c r="P2362">
        <v>3</v>
      </c>
      <c r="Q2362">
        <v>3</v>
      </c>
      <c r="R2362">
        <v>1</v>
      </c>
      <c r="S2362">
        <v>0</v>
      </c>
      <c r="T2362">
        <v>1</v>
      </c>
      <c r="U2362">
        <v>0</v>
      </c>
      <c r="V2362">
        <v>1</v>
      </c>
      <c r="W2362">
        <v>1339.36</v>
      </c>
      <c r="X2362">
        <v>1447.32</v>
      </c>
      <c r="Y2362">
        <v>1449.12</v>
      </c>
      <c r="Z2362">
        <v>1450.24</v>
      </c>
      <c r="AA2362">
        <v>1439.68</v>
      </c>
      <c r="AB2362">
        <v>1452.16</v>
      </c>
      <c r="AC2362">
        <v>1458.6</v>
      </c>
      <c r="AD2362">
        <v>1457.68</v>
      </c>
      <c r="AE2362">
        <v>1437.04</v>
      </c>
      <c r="AF2362">
        <v>1434.12</v>
      </c>
      <c r="AG2362">
        <v>1317.68</v>
      </c>
      <c r="AH2362">
        <v>1239.8800000000001</v>
      </c>
      <c r="AI2362">
        <v>943.36</v>
      </c>
      <c r="AJ2362">
        <v>742.92</v>
      </c>
      <c r="AK2362">
        <v>801.68</v>
      </c>
      <c r="AL2362">
        <v>834.2</v>
      </c>
      <c r="AM2362">
        <v>853.32</v>
      </c>
      <c r="AN2362">
        <v>319.83999999999997</v>
      </c>
      <c r="AO2362">
        <v>306.95999999999998</v>
      </c>
      <c r="AP2362">
        <v>309.68</v>
      </c>
      <c r="AQ2362">
        <v>308.32</v>
      </c>
      <c r="AR2362">
        <v>1153.56</v>
      </c>
      <c r="AS2362">
        <v>1318.92</v>
      </c>
      <c r="AT2362">
        <v>1286.96</v>
      </c>
      <c r="AU2362">
        <v>56</v>
      </c>
      <c r="AV2362">
        <v>55.666666999999997</v>
      </c>
      <c r="AW2362">
        <v>55</v>
      </c>
      <c r="AX2362">
        <v>54.666666999999997</v>
      </c>
      <c r="AY2362">
        <v>54.666666999999997</v>
      </c>
      <c r="AZ2362">
        <v>53.666666999999997</v>
      </c>
      <c r="BA2362">
        <v>53.333333000000003</v>
      </c>
      <c r="BB2362">
        <v>53</v>
      </c>
      <c r="BC2362">
        <v>53</v>
      </c>
      <c r="BD2362">
        <v>53.833333000000003</v>
      </c>
      <c r="BE2362">
        <v>57.166666999999997</v>
      </c>
      <c r="BF2362">
        <v>61.333333000000003</v>
      </c>
      <c r="BG2362">
        <v>62.833333000000003</v>
      </c>
      <c r="BH2362">
        <v>62.666666999999997</v>
      </c>
      <c r="BI2362">
        <v>62.333333000000003</v>
      </c>
      <c r="BJ2362">
        <v>61.833333000000003</v>
      </c>
      <c r="BK2362">
        <v>61.833333000000003</v>
      </c>
      <c r="BL2362">
        <v>60</v>
      </c>
      <c r="BM2362">
        <v>58.666666999999997</v>
      </c>
      <c r="BN2362">
        <v>57.666666999999997</v>
      </c>
      <c r="BO2362">
        <v>57.333333000000003</v>
      </c>
      <c r="BP2362">
        <v>56.833333000000003</v>
      </c>
      <c r="BQ2362">
        <v>56.666666999999997</v>
      </c>
      <c r="BR2362">
        <v>56.666666999999997</v>
      </c>
      <c r="BS2362">
        <v>-21.931719999999999</v>
      </c>
      <c r="BT2362">
        <v>-12.22125</v>
      </c>
      <c r="BU2362">
        <v>-7.9405359999999998</v>
      </c>
      <c r="BV2362">
        <v>-9.9786219999999997</v>
      </c>
      <c r="BW2362">
        <v>-5.9917449999999999</v>
      </c>
      <c r="BX2362">
        <v>-35.301740000000002</v>
      </c>
      <c r="BY2362">
        <v>-36.403750000000002</v>
      </c>
      <c r="BZ2362">
        <v>10.882490000000001</v>
      </c>
      <c r="CA2362">
        <v>48.093380000000003</v>
      </c>
      <c r="CB2362">
        <v>12.701969999999999</v>
      </c>
      <c r="CC2362">
        <v>61.627499999999998</v>
      </c>
      <c r="CD2362">
        <v>11.19598</v>
      </c>
      <c r="CE2362">
        <v>-67.936899999999994</v>
      </c>
      <c r="CF2362">
        <v>8.3275299999999994</v>
      </c>
      <c r="CG2362">
        <v>-40.480899999999998</v>
      </c>
      <c r="CH2362">
        <v>-32.658470000000001</v>
      </c>
      <c r="CI2362">
        <v>-2.2313580000000002</v>
      </c>
      <c r="CJ2362">
        <v>564.93020000000001</v>
      </c>
      <c r="CK2362">
        <v>608.97170000000006</v>
      </c>
      <c r="CL2362">
        <v>626.14970000000005</v>
      </c>
      <c r="CM2362">
        <v>658.69690000000003</v>
      </c>
      <c r="CN2362">
        <v>170.94069999999999</v>
      </c>
      <c r="CO2362">
        <v>18.9817</v>
      </c>
      <c r="CP2362">
        <v>-14.341659999999999</v>
      </c>
      <c r="CQ2362">
        <v>822.16560000000004</v>
      </c>
      <c r="CR2362">
        <v>162.07830000000001</v>
      </c>
      <c r="CS2362">
        <v>148.05009999999999</v>
      </c>
      <c r="CT2362">
        <v>160.08510000000001</v>
      </c>
      <c r="CU2362">
        <v>147.25479999999999</v>
      </c>
      <c r="CV2362">
        <v>145.45849999999999</v>
      </c>
      <c r="CW2362">
        <v>242.5444</v>
      </c>
      <c r="CX2362">
        <v>84.306820000000002</v>
      </c>
      <c r="CY2362">
        <v>142.1848</v>
      </c>
      <c r="CZ2362">
        <v>609.11450000000002</v>
      </c>
      <c r="DA2362">
        <v>1337.9290000000001</v>
      </c>
      <c r="DB2362">
        <v>1502.7349999999999</v>
      </c>
      <c r="DC2362">
        <v>2188.2280000000001</v>
      </c>
      <c r="DD2362">
        <v>2687.7370000000001</v>
      </c>
      <c r="DE2362">
        <v>3907.0569999999998</v>
      </c>
      <c r="DF2362">
        <v>3067.904</v>
      </c>
      <c r="DG2362">
        <v>3382.5210000000002</v>
      </c>
      <c r="DH2362">
        <v>2641.2629999999999</v>
      </c>
      <c r="DI2362">
        <v>2333.5419999999999</v>
      </c>
      <c r="DJ2362">
        <v>2179.4369999999999</v>
      </c>
      <c r="DK2362">
        <v>2197.6880000000001</v>
      </c>
      <c r="DL2362">
        <v>2600.1280000000002</v>
      </c>
      <c r="DM2362">
        <v>2526.326</v>
      </c>
      <c r="DN2362">
        <v>2552.94</v>
      </c>
      <c r="DO2362">
        <v>14</v>
      </c>
      <c r="DP2362">
        <v>19</v>
      </c>
    </row>
    <row r="2363" spans="1:120" hidden="1" x14ac:dyDescent="0.25">
      <c r="A2363" t="str">
        <f t="shared" si="36"/>
        <v>LCA-Greater Bay Area_All CBP_44453</v>
      </c>
      <c r="B2363" t="s">
        <v>62</v>
      </c>
      <c r="C2363" t="s">
        <v>209</v>
      </c>
      <c r="D2363" t="s">
        <v>36</v>
      </c>
      <c r="E2363" t="s">
        <v>61</v>
      </c>
      <c r="F2363" t="s">
        <v>61</v>
      </c>
      <c r="G2363" t="s">
        <v>61</v>
      </c>
      <c r="H2363" t="s">
        <v>61</v>
      </c>
      <c r="I2363" t="s">
        <v>61</v>
      </c>
      <c r="J2363" t="s">
        <v>61</v>
      </c>
      <c r="K2363" t="s">
        <v>197</v>
      </c>
      <c r="L2363" s="18">
        <v>44453</v>
      </c>
      <c r="M2363">
        <v>19</v>
      </c>
      <c r="N2363">
        <v>19</v>
      </c>
      <c r="O2363" t="s">
        <v>258</v>
      </c>
      <c r="P2363">
        <v>5</v>
      </c>
      <c r="Q2363">
        <v>4</v>
      </c>
      <c r="R2363">
        <v>1</v>
      </c>
      <c r="S2363">
        <v>0</v>
      </c>
      <c r="T2363">
        <v>1</v>
      </c>
      <c r="U2363">
        <v>0</v>
      </c>
      <c r="V2363">
        <v>1</v>
      </c>
      <c r="W2363">
        <v>1781.28</v>
      </c>
      <c r="X2363">
        <v>1930.6667</v>
      </c>
      <c r="Y2363">
        <v>1931.2533000000001</v>
      </c>
      <c r="Z2363">
        <v>1935.28</v>
      </c>
      <c r="AA2363">
        <v>1921.5467000000001</v>
      </c>
      <c r="AB2363">
        <v>1933.6532999999999</v>
      </c>
      <c r="AC2363">
        <v>1926.5066999999999</v>
      </c>
      <c r="AD2363">
        <v>1875.5733</v>
      </c>
      <c r="AE2363">
        <v>1847.52</v>
      </c>
      <c r="AF2363">
        <v>1843.68</v>
      </c>
      <c r="AG2363">
        <v>1730.56</v>
      </c>
      <c r="AH2363">
        <v>1644.96</v>
      </c>
      <c r="AI2363">
        <v>1253.92</v>
      </c>
      <c r="AJ2363">
        <v>1081.1199999999999</v>
      </c>
      <c r="AK2363">
        <v>1165.1199999999999</v>
      </c>
      <c r="AL2363">
        <v>1207.9467</v>
      </c>
      <c r="AM2363">
        <v>1238.3467000000001</v>
      </c>
      <c r="AN2363">
        <v>509.17333000000002</v>
      </c>
      <c r="AO2363">
        <v>434.66667000000001</v>
      </c>
      <c r="AP2363">
        <v>571.84</v>
      </c>
      <c r="AQ2363">
        <v>587.30667000000005</v>
      </c>
      <c r="AR2363">
        <v>1576.9067</v>
      </c>
      <c r="AS2363">
        <v>1772.7466999999999</v>
      </c>
      <c r="AT2363">
        <v>1727.68</v>
      </c>
      <c r="AU2363">
        <v>57.6</v>
      </c>
      <c r="AV2363">
        <v>57.533332999999999</v>
      </c>
      <c r="AW2363">
        <v>57</v>
      </c>
      <c r="AX2363">
        <v>56.666666999999997</v>
      </c>
      <c r="AY2363">
        <v>56.533332999999999</v>
      </c>
      <c r="AZ2363">
        <v>55.8</v>
      </c>
      <c r="BA2363">
        <v>55.533332999999999</v>
      </c>
      <c r="BB2363">
        <v>55.266666999999998</v>
      </c>
      <c r="BC2363">
        <v>55.8</v>
      </c>
      <c r="BD2363">
        <v>57.3</v>
      </c>
      <c r="BE2363">
        <v>60.566667000000002</v>
      </c>
      <c r="BF2363">
        <v>64.133332999999993</v>
      </c>
      <c r="BG2363">
        <v>65.566666999999995</v>
      </c>
      <c r="BH2363">
        <v>65.8</v>
      </c>
      <c r="BI2363">
        <v>65.733333000000002</v>
      </c>
      <c r="BJ2363">
        <v>65.366667000000007</v>
      </c>
      <c r="BK2363">
        <v>65.233333000000002</v>
      </c>
      <c r="BL2363">
        <v>63.666666999999997</v>
      </c>
      <c r="BM2363">
        <v>61.6</v>
      </c>
      <c r="BN2363">
        <v>59.8</v>
      </c>
      <c r="BO2363">
        <v>58.866667</v>
      </c>
      <c r="BP2363">
        <v>58.366667</v>
      </c>
      <c r="BQ2363">
        <v>58.266666999999998</v>
      </c>
      <c r="BR2363">
        <v>58</v>
      </c>
      <c r="BS2363">
        <v>-45.255339999999997</v>
      </c>
      <c r="BT2363">
        <v>-37.968209999999999</v>
      </c>
      <c r="BU2363">
        <v>-31.055060000000001</v>
      </c>
      <c r="BV2363">
        <v>-34.186329999999998</v>
      </c>
      <c r="BW2363">
        <v>-28.287600000000001</v>
      </c>
      <c r="BX2363">
        <v>-58.377760000000002</v>
      </c>
      <c r="BY2363">
        <v>-52.635330000000003</v>
      </c>
      <c r="BZ2363">
        <v>29.505669999999999</v>
      </c>
      <c r="CA2363">
        <v>68.259069999999994</v>
      </c>
      <c r="CB2363">
        <v>34.93439</v>
      </c>
      <c r="CC2363">
        <v>85.365880000000004</v>
      </c>
      <c r="CD2363">
        <v>30.375109999999999</v>
      </c>
      <c r="CE2363">
        <v>-59.689250000000001</v>
      </c>
      <c r="CF2363">
        <v>24.988720000000001</v>
      </c>
      <c r="CG2363">
        <v>-39.722380000000001</v>
      </c>
      <c r="CH2363">
        <v>-29.96969</v>
      </c>
      <c r="CI2363">
        <v>12.62181</v>
      </c>
      <c r="CJ2363">
        <v>798.27070000000003</v>
      </c>
      <c r="CK2363">
        <v>897.59810000000004</v>
      </c>
      <c r="CL2363">
        <v>821.31179999999995</v>
      </c>
      <c r="CM2363">
        <v>865.24639999999999</v>
      </c>
      <c r="CN2363">
        <v>211.05930000000001</v>
      </c>
      <c r="CO2363">
        <v>14.301349999999999</v>
      </c>
      <c r="CP2363">
        <v>-23.204989999999999</v>
      </c>
      <c r="CQ2363">
        <v>1397.9870000000001</v>
      </c>
      <c r="CR2363">
        <v>235.95959999999999</v>
      </c>
      <c r="CS2363">
        <v>214.989</v>
      </c>
      <c r="CT2363">
        <v>230.4041</v>
      </c>
      <c r="CU2363">
        <v>214.2261</v>
      </c>
      <c r="CV2363">
        <v>214.06030000000001</v>
      </c>
      <c r="CW2363">
        <v>272.03649999999999</v>
      </c>
      <c r="CX2363">
        <v>133.8528</v>
      </c>
      <c r="CY2363">
        <v>201.7099</v>
      </c>
      <c r="CZ2363">
        <v>890.82870000000003</v>
      </c>
      <c r="DA2363">
        <v>1848.3109999999999</v>
      </c>
      <c r="DB2363">
        <v>2094.3510000000001</v>
      </c>
      <c r="DC2363">
        <v>3492.607</v>
      </c>
      <c r="DD2363">
        <v>4770.5649999999996</v>
      </c>
      <c r="DE2363">
        <v>6939.17</v>
      </c>
      <c r="DF2363">
        <v>5447.0889999999999</v>
      </c>
      <c r="DG2363">
        <v>6013.16</v>
      </c>
      <c r="DH2363">
        <v>4800.7929999999997</v>
      </c>
      <c r="DI2363">
        <v>4195.4889999999996</v>
      </c>
      <c r="DJ2363">
        <v>4030.0639999999999</v>
      </c>
      <c r="DK2363">
        <v>4559.7299999999996</v>
      </c>
      <c r="DL2363">
        <v>4796.3379999999997</v>
      </c>
      <c r="DM2363">
        <v>4590.9989999999998</v>
      </c>
      <c r="DN2363">
        <v>4380.2830000000004</v>
      </c>
      <c r="DO2363">
        <v>14</v>
      </c>
      <c r="DP2363">
        <v>19</v>
      </c>
    </row>
    <row r="2364" spans="1:120" hidden="1" x14ac:dyDescent="0.25">
      <c r="A2364" t="str">
        <f t="shared" si="36"/>
        <v>Size_Grp-Below 20 kW_All CBP_44453</v>
      </c>
      <c r="B2364" t="s">
        <v>62</v>
      </c>
      <c r="C2364" t="s">
        <v>259</v>
      </c>
      <c r="D2364" t="s">
        <v>61</v>
      </c>
      <c r="E2364" t="s">
        <v>61</v>
      </c>
      <c r="F2364" t="s">
        <v>61</v>
      </c>
      <c r="G2364" t="s">
        <v>61</v>
      </c>
      <c r="H2364" t="s">
        <v>61</v>
      </c>
      <c r="I2364" t="s">
        <v>61</v>
      </c>
      <c r="J2364" t="s">
        <v>260</v>
      </c>
      <c r="K2364" t="s">
        <v>197</v>
      </c>
      <c r="L2364" s="18">
        <v>44453</v>
      </c>
      <c r="M2364">
        <v>19</v>
      </c>
      <c r="N2364">
        <v>19</v>
      </c>
      <c r="O2364" t="s">
        <v>258</v>
      </c>
      <c r="P2364">
        <v>3</v>
      </c>
      <c r="Q2364">
        <v>2</v>
      </c>
      <c r="R2364">
        <v>1</v>
      </c>
      <c r="S2364">
        <v>0</v>
      </c>
      <c r="T2364">
        <v>1</v>
      </c>
      <c r="U2364">
        <v>0</v>
      </c>
      <c r="V2364">
        <v>1</v>
      </c>
      <c r="W2364">
        <v>3.4350000000000001</v>
      </c>
      <c r="X2364">
        <v>3.339</v>
      </c>
      <c r="Y2364">
        <v>3.4239999999999999</v>
      </c>
      <c r="Z2364">
        <v>3.5019999999999998</v>
      </c>
      <c r="AA2364">
        <v>3.3450000000000002</v>
      </c>
      <c r="AB2364">
        <v>3.4220000000000002</v>
      </c>
      <c r="AC2364">
        <v>3.4289999999999998</v>
      </c>
      <c r="AD2364">
        <v>4.4589999999999996</v>
      </c>
      <c r="AE2364">
        <v>5.4219999999999997</v>
      </c>
      <c r="AF2364">
        <v>9.8249999999999993</v>
      </c>
      <c r="AG2364">
        <v>26.295000000000002</v>
      </c>
      <c r="AH2364">
        <v>31.266999999999999</v>
      </c>
      <c r="AI2364">
        <v>33.746000000000002</v>
      </c>
      <c r="AJ2364">
        <v>34.704000000000001</v>
      </c>
      <c r="AK2364">
        <v>30.785</v>
      </c>
      <c r="AL2364">
        <v>33.984000000000002</v>
      </c>
      <c r="AM2364">
        <v>39.033999999999999</v>
      </c>
      <c r="AN2364">
        <v>24.864999999999998</v>
      </c>
      <c r="AO2364">
        <v>25.99</v>
      </c>
      <c r="AP2364">
        <v>29.033999999999999</v>
      </c>
      <c r="AQ2364">
        <v>20.003</v>
      </c>
      <c r="AR2364">
        <v>4.4740000000000002</v>
      </c>
      <c r="AS2364">
        <v>3.4329999999999998</v>
      </c>
      <c r="AT2364">
        <v>3.4289999999999998</v>
      </c>
      <c r="AU2364">
        <v>39.333333000000003</v>
      </c>
      <c r="AV2364">
        <v>39.666666999999997</v>
      </c>
      <c r="AW2364">
        <v>39.333333000000003</v>
      </c>
      <c r="AX2364">
        <v>39</v>
      </c>
      <c r="AY2364">
        <v>38.666666999999997</v>
      </c>
      <c r="AZ2364">
        <v>38</v>
      </c>
      <c r="BA2364">
        <v>38</v>
      </c>
      <c r="BB2364">
        <v>37.666666999999997</v>
      </c>
      <c r="BC2364">
        <v>38</v>
      </c>
      <c r="BD2364">
        <v>38.333333000000003</v>
      </c>
      <c r="BE2364">
        <v>40.666666999999997</v>
      </c>
      <c r="BF2364">
        <v>44</v>
      </c>
      <c r="BG2364">
        <v>47</v>
      </c>
      <c r="BH2364">
        <v>48</v>
      </c>
      <c r="BI2364">
        <v>48.666666999999997</v>
      </c>
      <c r="BJ2364">
        <v>48</v>
      </c>
      <c r="BK2364">
        <v>46.666666999999997</v>
      </c>
      <c r="BL2364">
        <v>45.333333000000003</v>
      </c>
      <c r="BM2364">
        <v>44</v>
      </c>
      <c r="BN2364">
        <v>41</v>
      </c>
      <c r="BO2364">
        <v>39</v>
      </c>
      <c r="BP2364">
        <v>38.666666999999997</v>
      </c>
      <c r="BQ2364">
        <v>38.666666999999997</v>
      </c>
      <c r="BR2364">
        <v>38.666666999999997</v>
      </c>
      <c r="BS2364">
        <v>-1.7195800000000001E-2</v>
      </c>
      <c r="BT2364">
        <v>4.2528999999999997E-2</v>
      </c>
      <c r="BU2364">
        <v>-1.4039899999999999E-2</v>
      </c>
      <c r="BV2364">
        <v>-4.9549799999999998E-2</v>
      </c>
      <c r="BW2364">
        <v>5.7171E-2</v>
      </c>
      <c r="BX2364">
        <v>3.1852800000000001E-2</v>
      </c>
      <c r="BY2364">
        <v>-5.4805300000000001E-2</v>
      </c>
      <c r="BZ2364">
        <v>0.1170697</v>
      </c>
      <c r="CA2364">
        <v>0.28459630000000002</v>
      </c>
      <c r="CB2364">
        <v>-0.39295829999999998</v>
      </c>
      <c r="CC2364">
        <v>0.38637909999999998</v>
      </c>
      <c r="CD2364">
        <v>-1.2791490000000001</v>
      </c>
      <c r="CE2364">
        <v>-1.955144</v>
      </c>
      <c r="CF2364">
        <v>-2.695513</v>
      </c>
      <c r="CG2364">
        <v>0.65268340000000002</v>
      </c>
      <c r="CH2364">
        <v>-0.41067120000000001</v>
      </c>
      <c r="CI2364">
        <v>-6.8841429999999999</v>
      </c>
      <c r="CJ2364">
        <v>5.5691170000000003</v>
      </c>
      <c r="CK2364">
        <v>4.0815000000000001</v>
      </c>
      <c r="CL2364">
        <v>-3.3066149999999999</v>
      </c>
      <c r="CM2364">
        <v>0.72119699999999998</v>
      </c>
      <c r="CN2364">
        <v>-2.5921430000000001</v>
      </c>
      <c r="CO2364">
        <v>-0.2115465</v>
      </c>
      <c r="CP2364">
        <v>-2.5755199999999999E-2</v>
      </c>
      <c r="CQ2364">
        <v>1.2269E-3</v>
      </c>
      <c r="CR2364">
        <v>1.6932E-3</v>
      </c>
      <c r="CS2364">
        <v>1.9029999999999999E-4</v>
      </c>
      <c r="CT2364">
        <v>1.1214E-3</v>
      </c>
      <c r="CU2364">
        <v>2.5260000000000001E-4</v>
      </c>
      <c r="CV2364">
        <v>9.5873999999999994E-3</v>
      </c>
      <c r="CW2364">
        <v>8.4445900000000004E-2</v>
      </c>
      <c r="CX2364">
        <v>0.4044431</v>
      </c>
      <c r="CY2364">
        <v>0.29237350000000001</v>
      </c>
      <c r="CZ2364">
        <v>0.16338030000000001</v>
      </c>
      <c r="DA2364">
        <v>1.5517909999999999</v>
      </c>
      <c r="DB2364">
        <v>0.50165320000000002</v>
      </c>
      <c r="DC2364">
        <v>0.46549689999999999</v>
      </c>
      <c r="DD2364">
        <v>0.4390944</v>
      </c>
      <c r="DE2364">
        <v>1.9504490000000001</v>
      </c>
      <c r="DF2364">
        <v>1.218672</v>
      </c>
      <c r="DG2364">
        <v>0.37878109999999998</v>
      </c>
      <c r="DH2364">
        <v>1.2294579999999999</v>
      </c>
      <c r="DI2364">
        <v>1.9480949999999999</v>
      </c>
      <c r="DJ2364">
        <v>5.7073369999999999</v>
      </c>
      <c r="DK2364">
        <v>3.2782439999999999</v>
      </c>
      <c r="DL2364">
        <v>1.532378</v>
      </c>
      <c r="DM2364">
        <v>9.8607E-3</v>
      </c>
      <c r="DN2364">
        <v>5.7249999999999998E-4</v>
      </c>
      <c r="DO2364">
        <v>18</v>
      </c>
      <c r="DP2364">
        <v>19</v>
      </c>
    </row>
    <row r="2365" spans="1:120" x14ac:dyDescent="0.25">
      <c r="A2365" t="str">
        <f t="shared" si="36"/>
        <v>AutoDR-No_All CBP_44453</v>
      </c>
      <c r="B2365" t="s">
        <v>62</v>
      </c>
      <c r="C2365" t="s">
        <v>321</v>
      </c>
      <c r="D2365" t="s">
        <v>61</v>
      </c>
      <c r="E2365" t="s">
        <v>61</v>
      </c>
      <c r="F2365" t="s">
        <v>61</v>
      </c>
      <c r="G2365" t="s">
        <v>61</v>
      </c>
      <c r="H2365" t="s">
        <v>97</v>
      </c>
      <c r="I2365" t="s">
        <v>61</v>
      </c>
      <c r="J2365" t="s">
        <v>61</v>
      </c>
      <c r="K2365" t="s">
        <v>197</v>
      </c>
      <c r="L2365" s="18">
        <v>44453</v>
      </c>
      <c r="M2365">
        <v>19</v>
      </c>
      <c r="N2365">
        <v>19</v>
      </c>
      <c r="O2365" t="s">
        <v>258</v>
      </c>
      <c r="P2365">
        <v>6</v>
      </c>
      <c r="Q2365">
        <v>5</v>
      </c>
      <c r="R2365">
        <v>1</v>
      </c>
      <c r="S2365">
        <v>0</v>
      </c>
      <c r="T2365">
        <v>1</v>
      </c>
      <c r="U2365">
        <v>0</v>
      </c>
      <c r="V2365">
        <v>1</v>
      </c>
      <c r="W2365">
        <v>1782.075</v>
      </c>
      <c r="X2365">
        <v>1931.4457</v>
      </c>
      <c r="Y2365">
        <v>1932.0373</v>
      </c>
      <c r="Z2365">
        <v>1936.0619999999999</v>
      </c>
      <c r="AA2365">
        <v>1922.3317</v>
      </c>
      <c r="AB2365">
        <v>1934.4353000000001</v>
      </c>
      <c r="AC2365">
        <v>1927.2956999999999</v>
      </c>
      <c r="AD2365">
        <v>1876.3523</v>
      </c>
      <c r="AE2365">
        <v>1848.3019999999999</v>
      </c>
      <c r="AF2365">
        <v>1844.4649999999999</v>
      </c>
      <c r="AG2365">
        <v>1731.335</v>
      </c>
      <c r="AH2365">
        <v>1645.7470000000001</v>
      </c>
      <c r="AI2365">
        <v>1254.7059999999999</v>
      </c>
      <c r="AJ2365">
        <v>1081.904</v>
      </c>
      <c r="AK2365">
        <v>1165.905</v>
      </c>
      <c r="AL2365">
        <v>1208.7307000000001</v>
      </c>
      <c r="AM2365">
        <v>1239.1406999999999</v>
      </c>
      <c r="AN2365">
        <v>509.95832999999999</v>
      </c>
      <c r="AO2365">
        <v>435.45666999999997</v>
      </c>
      <c r="AP2365">
        <v>572.63400000000001</v>
      </c>
      <c r="AQ2365">
        <v>588.10967000000005</v>
      </c>
      <c r="AR2365">
        <v>1577.7007000000001</v>
      </c>
      <c r="AS2365">
        <v>1773.5397</v>
      </c>
      <c r="AT2365">
        <v>1728.4690000000001</v>
      </c>
      <c r="AU2365">
        <v>57.833333000000003</v>
      </c>
      <c r="AV2365">
        <v>57.861111000000001</v>
      </c>
      <c r="AW2365">
        <v>57.333333000000003</v>
      </c>
      <c r="AX2365">
        <v>56.972222000000002</v>
      </c>
      <c r="AY2365">
        <v>56.777777999999998</v>
      </c>
      <c r="AZ2365">
        <v>56</v>
      </c>
      <c r="BA2365">
        <v>55.777777999999998</v>
      </c>
      <c r="BB2365">
        <v>55.472222000000002</v>
      </c>
      <c r="BC2365">
        <v>56</v>
      </c>
      <c r="BD2365">
        <v>57.333333000000003</v>
      </c>
      <c r="BE2365">
        <v>60.638888999999999</v>
      </c>
      <c r="BF2365">
        <v>64.444444000000004</v>
      </c>
      <c r="BG2365">
        <v>66.388889000000006</v>
      </c>
      <c r="BH2365">
        <v>66.833332999999996</v>
      </c>
      <c r="BI2365">
        <v>66.944444000000004</v>
      </c>
      <c r="BJ2365">
        <v>66.472222000000002</v>
      </c>
      <c r="BK2365">
        <v>66.027777999999998</v>
      </c>
      <c r="BL2365">
        <v>64.388889000000006</v>
      </c>
      <c r="BM2365">
        <v>62.333333000000003</v>
      </c>
      <c r="BN2365">
        <v>60.083333000000003</v>
      </c>
      <c r="BO2365">
        <v>58.805556000000003</v>
      </c>
      <c r="BP2365">
        <v>58.305556000000003</v>
      </c>
      <c r="BQ2365">
        <v>58.222222000000002</v>
      </c>
      <c r="BR2365">
        <v>58</v>
      </c>
      <c r="BS2365">
        <v>-45.256390000000003</v>
      </c>
      <c r="BT2365">
        <v>-37.969439999999999</v>
      </c>
      <c r="BU2365">
        <v>-31.06071</v>
      </c>
      <c r="BV2365">
        <v>-34.190840000000001</v>
      </c>
      <c r="BW2365">
        <v>-28.29692</v>
      </c>
      <c r="BX2365">
        <v>-58.379840000000002</v>
      </c>
      <c r="BY2365">
        <v>-52.655410000000003</v>
      </c>
      <c r="BZ2365">
        <v>29.499549999999999</v>
      </c>
      <c r="CA2365">
        <v>68.279679999999999</v>
      </c>
      <c r="CB2365">
        <v>34.95476</v>
      </c>
      <c r="CC2365">
        <v>85.396420000000006</v>
      </c>
      <c r="CD2365">
        <v>30.39575</v>
      </c>
      <c r="CE2365">
        <v>-59.677549999999997</v>
      </c>
      <c r="CF2365">
        <v>24.981580000000001</v>
      </c>
      <c r="CG2365">
        <v>-39.71049</v>
      </c>
      <c r="CH2365">
        <v>-29.965779999999999</v>
      </c>
      <c r="CI2365">
        <v>12.6236</v>
      </c>
      <c r="CJ2365">
        <v>798.27739999999994</v>
      </c>
      <c r="CK2365">
        <v>897.59209999999996</v>
      </c>
      <c r="CL2365">
        <v>821.32249999999999</v>
      </c>
      <c r="CM2365">
        <v>865.26670000000001</v>
      </c>
      <c r="CN2365">
        <v>211.08330000000001</v>
      </c>
      <c r="CO2365">
        <v>14.31148</v>
      </c>
      <c r="CP2365">
        <v>-23.196750000000002</v>
      </c>
      <c r="CQ2365">
        <v>1397.9870000000001</v>
      </c>
      <c r="CR2365">
        <v>235.9597</v>
      </c>
      <c r="CS2365">
        <v>214.98910000000001</v>
      </c>
      <c r="CT2365">
        <v>230.4041</v>
      </c>
      <c r="CU2365">
        <v>214.22620000000001</v>
      </c>
      <c r="CV2365">
        <v>214.06039999999999</v>
      </c>
      <c r="CW2365">
        <v>272.0367</v>
      </c>
      <c r="CX2365">
        <v>133.85300000000001</v>
      </c>
      <c r="CY2365">
        <v>201.71029999999999</v>
      </c>
      <c r="CZ2365">
        <v>890.82910000000004</v>
      </c>
      <c r="DA2365">
        <v>1848.3130000000001</v>
      </c>
      <c r="DB2365">
        <v>2094.3530000000001</v>
      </c>
      <c r="DC2365">
        <v>3492.6080000000002</v>
      </c>
      <c r="DD2365">
        <v>4770.5659999999998</v>
      </c>
      <c r="DE2365">
        <v>6939.1710000000003</v>
      </c>
      <c r="DF2365">
        <v>5447.09</v>
      </c>
      <c r="DG2365">
        <v>6013.16</v>
      </c>
      <c r="DH2365">
        <v>4800.7929999999997</v>
      </c>
      <c r="DI2365">
        <v>4195.4889999999996</v>
      </c>
      <c r="DJ2365">
        <v>4030.0639999999999</v>
      </c>
      <c r="DK2365">
        <v>4559.7299999999996</v>
      </c>
      <c r="DL2365">
        <v>4796.3389999999999</v>
      </c>
      <c r="DM2365">
        <v>4590.9989999999998</v>
      </c>
      <c r="DN2365">
        <v>4380.2830000000004</v>
      </c>
      <c r="DO2365">
        <v>14</v>
      </c>
      <c r="DP2365">
        <v>19</v>
      </c>
    </row>
    <row r="2366" spans="1:120" hidden="1" x14ac:dyDescent="0.25">
      <c r="A2366" t="str">
        <f t="shared" si="36"/>
        <v>Aggregator-Blue Zone Resources, LLC_All CBP_44453</v>
      </c>
      <c r="B2366" t="s">
        <v>62</v>
      </c>
      <c r="C2366" t="s">
        <v>261</v>
      </c>
      <c r="D2366" t="s">
        <v>61</v>
      </c>
      <c r="E2366" t="s">
        <v>61</v>
      </c>
      <c r="F2366" t="s">
        <v>262</v>
      </c>
      <c r="G2366" t="s">
        <v>61</v>
      </c>
      <c r="H2366" t="s">
        <v>61</v>
      </c>
      <c r="I2366" t="s">
        <v>61</v>
      </c>
      <c r="J2366" t="s">
        <v>61</v>
      </c>
      <c r="K2366" t="s">
        <v>197</v>
      </c>
      <c r="L2366" s="18">
        <v>44453</v>
      </c>
      <c r="M2366">
        <v>19</v>
      </c>
      <c r="N2366">
        <v>19</v>
      </c>
      <c r="O2366" t="s">
        <v>258</v>
      </c>
      <c r="P2366">
        <v>6</v>
      </c>
      <c r="Q2366">
        <v>5</v>
      </c>
      <c r="R2366">
        <v>1</v>
      </c>
      <c r="S2366">
        <v>0</v>
      </c>
      <c r="T2366">
        <v>1</v>
      </c>
      <c r="U2366">
        <v>0</v>
      </c>
      <c r="V2366">
        <v>1</v>
      </c>
      <c r="W2366">
        <v>1782.075</v>
      </c>
      <c r="X2366">
        <v>1931.4457</v>
      </c>
      <c r="Y2366">
        <v>1932.0373</v>
      </c>
      <c r="Z2366">
        <v>1936.0619999999999</v>
      </c>
      <c r="AA2366">
        <v>1922.3317</v>
      </c>
      <c r="AB2366">
        <v>1934.4353000000001</v>
      </c>
      <c r="AC2366">
        <v>1927.2956999999999</v>
      </c>
      <c r="AD2366">
        <v>1876.3523</v>
      </c>
      <c r="AE2366">
        <v>1848.3019999999999</v>
      </c>
      <c r="AF2366">
        <v>1844.4649999999999</v>
      </c>
      <c r="AG2366">
        <v>1731.335</v>
      </c>
      <c r="AH2366">
        <v>1645.7470000000001</v>
      </c>
      <c r="AI2366">
        <v>1254.7059999999999</v>
      </c>
      <c r="AJ2366">
        <v>1081.904</v>
      </c>
      <c r="AK2366">
        <v>1165.905</v>
      </c>
      <c r="AL2366">
        <v>1208.7307000000001</v>
      </c>
      <c r="AM2366">
        <v>1239.1406999999999</v>
      </c>
      <c r="AN2366">
        <v>509.95832999999999</v>
      </c>
      <c r="AO2366">
        <v>435.45666999999997</v>
      </c>
      <c r="AP2366">
        <v>572.63400000000001</v>
      </c>
      <c r="AQ2366">
        <v>588.10967000000005</v>
      </c>
      <c r="AR2366">
        <v>1577.7007000000001</v>
      </c>
      <c r="AS2366">
        <v>1773.5397</v>
      </c>
      <c r="AT2366">
        <v>1728.4690000000001</v>
      </c>
      <c r="AU2366">
        <v>57.833333000000003</v>
      </c>
      <c r="AV2366">
        <v>57.861111000000001</v>
      </c>
      <c r="AW2366">
        <v>57.333333000000003</v>
      </c>
      <c r="AX2366">
        <v>56.972222000000002</v>
      </c>
      <c r="AY2366">
        <v>56.777777999999998</v>
      </c>
      <c r="AZ2366">
        <v>56</v>
      </c>
      <c r="BA2366">
        <v>55.777777999999998</v>
      </c>
      <c r="BB2366">
        <v>55.472222000000002</v>
      </c>
      <c r="BC2366">
        <v>56</v>
      </c>
      <c r="BD2366">
        <v>57.333333000000003</v>
      </c>
      <c r="BE2366">
        <v>60.638888999999999</v>
      </c>
      <c r="BF2366">
        <v>64.444444000000004</v>
      </c>
      <c r="BG2366">
        <v>66.388889000000006</v>
      </c>
      <c r="BH2366">
        <v>66.833332999999996</v>
      </c>
      <c r="BI2366">
        <v>66.944444000000004</v>
      </c>
      <c r="BJ2366">
        <v>66.472222000000002</v>
      </c>
      <c r="BK2366">
        <v>66.027777999999998</v>
      </c>
      <c r="BL2366">
        <v>64.388889000000006</v>
      </c>
      <c r="BM2366">
        <v>62.333333000000003</v>
      </c>
      <c r="BN2366">
        <v>60.083333000000003</v>
      </c>
      <c r="BO2366">
        <v>58.805556000000003</v>
      </c>
      <c r="BP2366">
        <v>58.305556000000003</v>
      </c>
      <c r="BQ2366">
        <v>58.222222000000002</v>
      </c>
      <c r="BR2366">
        <v>58</v>
      </c>
      <c r="BS2366">
        <v>-45.256390000000003</v>
      </c>
      <c r="BT2366">
        <v>-37.969439999999999</v>
      </c>
      <c r="BU2366">
        <v>-31.06071</v>
      </c>
      <c r="BV2366">
        <v>-34.190840000000001</v>
      </c>
      <c r="BW2366">
        <v>-28.29692</v>
      </c>
      <c r="BX2366">
        <v>-58.379840000000002</v>
      </c>
      <c r="BY2366">
        <v>-52.655410000000003</v>
      </c>
      <c r="BZ2366">
        <v>29.499549999999999</v>
      </c>
      <c r="CA2366">
        <v>68.279679999999999</v>
      </c>
      <c r="CB2366">
        <v>34.95476</v>
      </c>
      <c r="CC2366">
        <v>85.396420000000006</v>
      </c>
      <c r="CD2366">
        <v>30.39575</v>
      </c>
      <c r="CE2366">
        <v>-59.677549999999997</v>
      </c>
      <c r="CF2366">
        <v>24.981580000000001</v>
      </c>
      <c r="CG2366">
        <v>-39.71049</v>
      </c>
      <c r="CH2366">
        <v>-29.965779999999999</v>
      </c>
      <c r="CI2366">
        <v>12.6236</v>
      </c>
      <c r="CJ2366">
        <v>798.27739999999994</v>
      </c>
      <c r="CK2366">
        <v>897.59209999999996</v>
      </c>
      <c r="CL2366">
        <v>821.32249999999999</v>
      </c>
      <c r="CM2366">
        <v>865.26670000000001</v>
      </c>
      <c r="CN2366">
        <v>211.08330000000001</v>
      </c>
      <c r="CO2366">
        <v>14.31148</v>
      </c>
      <c r="CP2366">
        <v>-23.196750000000002</v>
      </c>
      <c r="CQ2366">
        <v>1397.9870000000001</v>
      </c>
      <c r="CR2366">
        <v>235.9597</v>
      </c>
      <c r="CS2366">
        <v>214.98910000000001</v>
      </c>
      <c r="CT2366">
        <v>230.4041</v>
      </c>
      <c r="CU2366">
        <v>214.22620000000001</v>
      </c>
      <c r="CV2366">
        <v>214.06039999999999</v>
      </c>
      <c r="CW2366">
        <v>272.0367</v>
      </c>
      <c r="CX2366">
        <v>133.85300000000001</v>
      </c>
      <c r="CY2366">
        <v>201.71029999999999</v>
      </c>
      <c r="CZ2366">
        <v>890.82910000000004</v>
      </c>
      <c r="DA2366">
        <v>1848.3130000000001</v>
      </c>
      <c r="DB2366">
        <v>2094.3530000000001</v>
      </c>
      <c r="DC2366">
        <v>3492.6080000000002</v>
      </c>
      <c r="DD2366">
        <v>4770.5659999999998</v>
      </c>
      <c r="DE2366">
        <v>6939.1710000000003</v>
      </c>
      <c r="DF2366">
        <v>5447.09</v>
      </c>
      <c r="DG2366">
        <v>6013.16</v>
      </c>
      <c r="DH2366">
        <v>4800.7929999999997</v>
      </c>
      <c r="DI2366">
        <v>4195.4889999999996</v>
      </c>
      <c r="DJ2366">
        <v>4030.0639999999999</v>
      </c>
      <c r="DK2366">
        <v>4559.7299999999996</v>
      </c>
      <c r="DL2366">
        <v>4796.3389999999999</v>
      </c>
      <c r="DM2366">
        <v>4590.9989999999998</v>
      </c>
      <c r="DN2366">
        <v>4380.2830000000004</v>
      </c>
      <c r="DO2366">
        <v>14</v>
      </c>
      <c r="DP2366">
        <v>19</v>
      </c>
    </row>
    <row r="2367" spans="1:120" hidden="1" x14ac:dyDescent="0.25">
      <c r="A2367" t="str">
        <f t="shared" si="36"/>
        <v>OtherDR-No_All CBP_44453</v>
      </c>
      <c r="B2367" t="s">
        <v>62</v>
      </c>
      <c r="C2367" t="s">
        <v>323</v>
      </c>
      <c r="D2367" t="s">
        <v>61</v>
      </c>
      <c r="E2367" t="s">
        <v>61</v>
      </c>
      <c r="F2367" t="s">
        <v>61</v>
      </c>
      <c r="G2367" t="s">
        <v>61</v>
      </c>
      <c r="H2367" t="s">
        <v>61</v>
      </c>
      <c r="I2367" t="s">
        <v>97</v>
      </c>
      <c r="J2367" t="s">
        <v>61</v>
      </c>
      <c r="K2367" t="s">
        <v>197</v>
      </c>
      <c r="L2367" s="18">
        <v>44453</v>
      </c>
      <c r="M2367">
        <v>19</v>
      </c>
      <c r="N2367">
        <v>19</v>
      </c>
      <c r="O2367" t="s">
        <v>258</v>
      </c>
      <c r="P2367">
        <v>9</v>
      </c>
      <c r="Q2367">
        <v>8</v>
      </c>
      <c r="R2367">
        <v>1</v>
      </c>
      <c r="S2367">
        <v>0</v>
      </c>
      <c r="T2367">
        <v>1</v>
      </c>
      <c r="U2367">
        <v>0</v>
      </c>
      <c r="V2367">
        <v>1</v>
      </c>
      <c r="W2367">
        <v>1811.915</v>
      </c>
      <c r="X2367">
        <v>1961.0056999999999</v>
      </c>
      <c r="Y2367">
        <v>1961.8773000000001</v>
      </c>
      <c r="Z2367">
        <v>1965.982</v>
      </c>
      <c r="AA2367">
        <v>1951.8916999999999</v>
      </c>
      <c r="AB2367">
        <v>1964.1552999999999</v>
      </c>
      <c r="AC2367">
        <v>1957.0556999999999</v>
      </c>
      <c r="AD2367">
        <v>1922.5123000000001</v>
      </c>
      <c r="AE2367">
        <v>1912.0219999999999</v>
      </c>
      <c r="AF2367">
        <v>1923.5450000000001</v>
      </c>
      <c r="AG2367">
        <v>1837.135</v>
      </c>
      <c r="AH2367">
        <v>1759.4670000000001</v>
      </c>
      <c r="AI2367">
        <v>1374.4659999999999</v>
      </c>
      <c r="AJ2367">
        <v>1203.9839999999999</v>
      </c>
      <c r="AK2367">
        <v>1283.0250000000001</v>
      </c>
      <c r="AL2367">
        <v>1328.5707</v>
      </c>
      <c r="AM2367">
        <v>1381.5007000000001</v>
      </c>
      <c r="AN2367">
        <v>610.03832999999997</v>
      </c>
      <c r="AO2367">
        <v>538.05667000000005</v>
      </c>
      <c r="AP2367">
        <v>678.71400000000006</v>
      </c>
      <c r="AQ2367">
        <v>683.42966999999999</v>
      </c>
      <c r="AR2367">
        <v>1613.9006999999999</v>
      </c>
      <c r="AS2367">
        <v>1803.2997</v>
      </c>
      <c r="AT2367">
        <v>1758.1890000000001</v>
      </c>
      <c r="AU2367">
        <v>58.111111000000001</v>
      </c>
      <c r="AV2367">
        <v>58.129629999999999</v>
      </c>
      <c r="AW2367">
        <v>57.5</v>
      </c>
      <c r="AX2367">
        <v>56.925925999999997</v>
      </c>
      <c r="AY2367">
        <v>56.518518999999998</v>
      </c>
      <c r="AZ2367">
        <v>55.555556000000003</v>
      </c>
      <c r="BA2367">
        <v>55.296295999999998</v>
      </c>
      <c r="BB2367">
        <v>55.092593000000001</v>
      </c>
      <c r="BC2367">
        <v>56.555556000000003</v>
      </c>
      <c r="BD2367">
        <v>58.444443999999997</v>
      </c>
      <c r="BE2367">
        <v>62.259259</v>
      </c>
      <c r="BF2367">
        <v>67.018518999999998</v>
      </c>
      <c r="BG2367">
        <v>69.703704000000002</v>
      </c>
      <c r="BH2367">
        <v>70.277777999999998</v>
      </c>
      <c r="BI2367">
        <v>70.518518999999998</v>
      </c>
      <c r="BJ2367">
        <v>69.870369999999994</v>
      </c>
      <c r="BK2367">
        <v>68.962963000000002</v>
      </c>
      <c r="BL2367">
        <v>67.203704000000002</v>
      </c>
      <c r="BM2367">
        <v>64.833332999999996</v>
      </c>
      <c r="BN2367">
        <v>61.777777999999998</v>
      </c>
      <c r="BO2367">
        <v>59.814815000000003</v>
      </c>
      <c r="BP2367">
        <v>59.092593000000001</v>
      </c>
      <c r="BQ2367">
        <v>58.592593000000001</v>
      </c>
      <c r="BR2367">
        <v>58.111111000000001</v>
      </c>
      <c r="BS2367">
        <v>-45.696849999999998</v>
      </c>
      <c r="BT2367">
        <v>-38.270159999999997</v>
      </c>
      <c r="BU2367">
        <v>-31.56007</v>
      </c>
      <c r="BV2367">
        <v>-34.670780000000001</v>
      </c>
      <c r="BW2367">
        <v>-28.607109999999999</v>
      </c>
      <c r="BX2367">
        <v>-55.279290000000003</v>
      </c>
      <c r="BY2367">
        <v>-50.281199999999998</v>
      </c>
      <c r="BZ2367">
        <v>33.665500000000002</v>
      </c>
      <c r="CA2367">
        <v>63.714379999999998</v>
      </c>
      <c r="CB2367">
        <v>27.962520000000001</v>
      </c>
      <c r="CC2367">
        <v>86.114069999999998</v>
      </c>
      <c r="CD2367">
        <v>33.378079999999997</v>
      </c>
      <c r="CE2367">
        <v>-58.195990000000002</v>
      </c>
      <c r="CF2367">
        <v>23.79138</v>
      </c>
      <c r="CG2367">
        <v>-36.559550000000002</v>
      </c>
      <c r="CH2367">
        <v>-29.286380000000001</v>
      </c>
      <c r="CI2367">
        <v>-13.0703</v>
      </c>
      <c r="CJ2367">
        <v>811.13030000000003</v>
      </c>
      <c r="CK2367">
        <v>908.80250000000001</v>
      </c>
      <c r="CL2367">
        <v>821.01769999999999</v>
      </c>
      <c r="CM2367">
        <v>862.82759999999996</v>
      </c>
      <c r="CN2367">
        <v>210.6103</v>
      </c>
      <c r="CO2367">
        <v>13.76844</v>
      </c>
      <c r="CP2367">
        <v>-23.125119999999999</v>
      </c>
      <c r="CQ2367">
        <v>1398.0550000000001</v>
      </c>
      <c r="CR2367">
        <v>236.01509999999999</v>
      </c>
      <c r="CS2367">
        <v>215.04320000000001</v>
      </c>
      <c r="CT2367">
        <v>230.45869999999999</v>
      </c>
      <c r="CU2367">
        <v>214.28559999999999</v>
      </c>
      <c r="CV2367">
        <v>216.64769999999999</v>
      </c>
      <c r="CW2367">
        <v>289.81299999999999</v>
      </c>
      <c r="CX2367">
        <v>139.4863</v>
      </c>
      <c r="CY2367">
        <v>208.5052</v>
      </c>
      <c r="CZ2367">
        <v>894.95680000000004</v>
      </c>
      <c r="DA2367">
        <v>1852.6859999999999</v>
      </c>
      <c r="DB2367">
        <v>2096.77</v>
      </c>
      <c r="DC2367">
        <v>3495.2449999999999</v>
      </c>
      <c r="DD2367">
        <v>4772.652</v>
      </c>
      <c r="DE2367">
        <v>6944.058</v>
      </c>
      <c r="DF2367">
        <v>5449.183</v>
      </c>
      <c r="DG2367">
        <v>6014.826</v>
      </c>
      <c r="DH2367">
        <v>4804.8040000000001</v>
      </c>
      <c r="DI2367">
        <v>4200.7060000000001</v>
      </c>
      <c r="DJ2367">
        <v>4043.1460000000002</v>
      </c>
      <c r="DK2367">
        <v>4576.1660000000002</v>
      </c>
      <c r="DL2367">
        <v>4804.1859999999997</v>
      </c>
      <c r="DM2367">
        <v>4591.4380000000001</v>
      </c>
      <c r="DN2367">
        <v>4380.5770000000002</v>
      </c>
      <c r="DO2367">
        <v>14</v>
      </c>
      <c r="DP2367">
        <v>19</v>
      </c>
    </row>
    <row r="2368" spans="1:120" hidden="1" x14ac:dyDescent="0.25">
      <c r="A2368" t="str">
        <f t="shared" si="36"/>
        <v>Size_Grp-200 kW and above_All CBP_44453</v>
      </c>
      <c r="B2368" t="s">
        <v>62</v>
      </c>
      <c r="C2368" t="s">
        <v>207</v>
      </c>
      <c r="D2368" t="s">
        <v>61</v>
      </c>
      <c r="E2368" t="s">
        <v>61</v>
      </c>
      <c r="F2368" t="s">
        <v>61</v>
      </c>
      <c r="G2368" t="s">
        <v>61</v>
      </c>
      <c r="H2368" t="s">
        <v>61</v>
      </c>
      <c r="I2368" t="s">
        <v>61</v>
      </c>
      <c r="J2368" t="s">
        <v>102</v>
      </c>
      <c r="K2368" t="s">
        <v>197</v>
      </c>
      <c r="L2368" s="18">
        <v>44453</v>
      </c>
      <c r="M2368">
        <v>19</v>
      </c>
      <c r="N2368">
        <v>19</v>
      </c>
      <c r="O2368" t="s">
        <v>258</v>
      </c>
      <c r="P2368">
        <v>3</v>
      </c>
      <c r="Q2368">
        <v>3</v>
      </c>
      <c r="R2368">
        <v>1</v>
      </c>
      <c r="S2368">
        <v>0</v>
      </c>
      <c r="T2368">
        <v>1</v>
      </c>
      <c r="U2368">
        <v>0</v>
      </c>
      <c r="V2368">
        <v>1</v>
      </c>
      <c r="W2368">
        <v>1339.36</v>
      </c>
      <c r="X2368">
        <v>1447.32</v>
      </c>
      <c r="Y2368">
        <v>1449.12</v>
      </c>
      <c r="Z2368">
        <v>1450.24</v>
      </c>
      <c r="AA2368">
        <v>1439.68</v>
      </c>
      <c r="AB2368">
        <v>1452.16</v>
      </c>
      <c r="AC2368">
        <v>1458.6</v>
      </c>
      <c r="AD2368">
        <v>1457.68</v>
      </c>
      <c r="AE2368">
        <v>1437.04</v>
      </c>
      <c r="AF2368">
        <v>1434.12</v>
      </c>
      <c r="AG2368">
        <v>1317.68</v>
      </c>
      <c r="AH2368">
        <v>1239.8800000000001</v>
      </c>
      <c r="AI2368">
        <v>943.36</v>
      </c>
      <c r="AJ2368">
        <v>742.92</v>
      </c>
      <c r="AK2368">
        <v>801.68</v>
      </c>
      <c r="AL2368">
        <v>834.2</v>
      </c>
      <c r="AM2368">
        <v>853.32</v>
      </c>
      <c r="AN2368">
        <v>319.83999999999997</v>
      </c>
      <c r="AO2368">
        <v>306.95999999999998</v>
      </c>
      <c r="AP2368">
        <v>309.68</v>
      </c>
      <c r="AQ2368">
        <v>308.32</v>
      </c>
      <c r="AR2368">
        <v>1153.56</v>
      </c>
      <c r="AS2368">
        <v>1318.92</v>
      </c>
      <c r="AT2368">
        <v>1286.96</v>
      </c>
      <c r="AU2368">
        <v>56</v>
      </c>
      <c r="AV2368">
        <v>55.666666999999997</v>
      </c>
      <c r="AW2368">
        <v>55</v>
      </c>
      <c r="AX2368">
        <v>54.666666999999997</v>
      </c>
      <c r="AY2368">
        <v>54.666666999999997</v>
      </c>
      <c r="AZ2368">
        <v>53.666666999999997</v>
      </c>
      <c r="BA2368">
        <v>53.333333000000003</v>
      </c>
      <c r="BB2368">
        <v>53</v>
      </c>
      <c r="BC2368">
        <v>53</v>
      </c>
      <c r="BD2368">
        <v>53.833333000000003</v>
      </c>
      <c r="BE2368">
        <v>57.166666999999997</v>
      </c>
      <c r="BF2368">
        <v>61.333333000000003</v>
      </c>
      <c r="BG2368">
        <v>62.833333000000003</v>
      </c>
      <c r="BH2368">
        <v>62.666666999999997</v>
      </c>
      <c r="BI2368">
        <v>62.333333000000003</v>
      </c>
      <c r="BJ2368">
        <v>61.833333000000003</v>
      </c>
      <c r="BK2368">
        <v>61.833333000000003</v>
      </c>
      <c r="BL2368">
        <v>60</v>
      </c>
      <c r="BM2368">
        <v>58.666666999999997</v>
      </c>
      <c r="BN2368">
        <v>57.666666999999997</v>
      </c>
      <c r="BO2368">
        <v>57.333333000000003</v>
      </c>
      <c r="BP2368">
        <v>56.833333000000003</v>
      </c>
      <c r="BQ2368">
        <v>56.666666999999997</v>
      </c>
      <c r="BR2368">
        <v>56.666666999999997</v>
      </c>
      <c r="BS2368">
        <v>-21.931719999999999</v>
      </c>
      <c r="BT2368">
        <v>-12.22125</v>
      </c>
      <c r="BU2368">
        <v>-7.9405359999999998</v>
      </c>
      <c r="BV2368">
        <v>-9.9786219999999997</v>
      </c>
      <c r="BW2368">
        <v>-5.9917449999999999</v>
      </c>
      <c r="BX2368">
        <v>-35.301740000000002</v>
      </c>
      <c r="BY2368">
        <v>-36.403750000000002</v>
      </c>
      <c r="BZ2368">
        <v>10.882490000000001</v>
      </c>
      <c r="CA2368">
        <v>48.093380000000003</v>
      </c>
      <c r="CB2368">
        <v>12.701969999999999</v>
      </c>
      <c r="CC2368">
        <v>61.627499999999998</v>
      </c>
      <c r="CD2368">
        <v>11.19598</v>
      </c>
      <c r="CE2368">
        <v>-67.936899999999994</v>
      </c>
      <c r="CF2368">
        <v>8.3275299999999994</v>
      </c>
      <c r="CG2368">
        <v>-40.480899999999998</v>
      </c>
      <c r="CH2368">
        <v>-32.658470000000001</v>
      </c>
      <c r="CI2368">
        <v>-2.2313580000000002</v>
      </c>
      <c r="CJ2368">
        <v>564.93020000000001</v>
      </c>
      <c r="CK2368">
        <v>608.97170000000006</v>
      </c>
      <c r="CL2368">
        <v>626.14970000000005</v>
      </c>
      <c r="CM2368">
        <v>658.69690000000003</v>
      </c>
      <c r="CN2368">
        <v>170.94069999999999</v>
      </c>
      <c r="CO2368">
        <v>18.9817</v>
      </c>
      <c r="CP2368">
        <v>-14.341659999999999</v>
      </c>
      <c r="CQ2368">
        <v>822.16560000000004</v>
      </c>
      <c r="CR2368">
        <v>162.07830000000001</v>
      </c>
      <c r="CS2368">
        <v>148.05009999999999</v>
      </c>
      <c r="CT2368">
        <v>160.08510000000001</v>
      </c>
      <c r="CU2368">
        <v>147.25479999999999</v>
      </c>
      <c r="CV2368">
        <v>145.45849999999999</v>
      </c>
      <c r="CW2368">
        <v>242.5444</v>
      </c>
      <c r="CX2368">
        <v>84.306820000000002</v>
      </c>
      <c r="CY2368">
        <v>142.1848</v>
      </c>
      <c r="CZ2368">
        <v>609.11450000000002</v>
      </c>
      <c r="DA2368">
        <v>1337.9290000000001</v>
      </c>
      <c r="DB2368">
        <v>1502.7349999999999</v>
      </c>
      <c r="DC2368">
        <v>2188.2280000000001</v>
      </c>
      <c r="DD2368">
        <v>2687.7370000000001</v>
      </c>
      <c r="DE2368">
        <v>3907.0569999999998</v>
      </c>
      <c r="DF2368">
        <v>3067.904</v>
      </c>
      <c r="DG2368">
        <v>3382.5210000000002</v>
      </c>
      <c r="DH2368">
        <v>2641.2629999999999</v>
      </c>
      <c r="DI2368">
        <v>2333.5419999999999</v>
      </c>
      <c r="DJ2368">
        <v>2179.4369999999999</v>
      </c>
      <c r="DK2368">
        <v>2197.6880000000001</v>
      </c>
      <c r="DL2368">
        <v>2600.1280000000002</v>
      </c>
      <c r="DM2368">
        <v>2526.326</v>
      </c>
      <c r="DN2368">
        <v>2552.94</v>
      </c>
      <c r="DO2368">
        <v>14</v>
      </c>
      <c r="DP2368">
        <v>19</v>
      </c>
    </row>
    <row r="2369" spans="1:120" hidden="1" x14ac:dyDescent="0.25">
      <c r="A2369" t="str">
        <f t="shared" si="36"/>
        <v>Aggregator-Blue Zone Resources, LLC_Prescribed DA 1-4 (1PM-9PM)_44453_14-16</v>
      </c>
      <c r="B2369" t="s">
        <v>62</v>
      </c>
      <c r="C2369" t="s">
        <v>261</v>
      </c>
      <c r="D2369" t="s">
        <v>61</v>
      </c>
      <c r="E2369" t="s">
        <v>61</v>
      </c>
      <c r="F2369" t="s">
        <v>262</v>
      </c>
      <c r="G2369" t="s">
        <v>61</v>
      </c>
      <c r="H2369" t="s">
        <v>61</v>
      </c>
      <c r="I2369" t="s">
        <v>61</v>
      </c>
      <c r="J2369" t="s">
        <v>61</v>
      </c>
      <c r="K2369" t="s">
        <v>214</v>
      </c>
      <c r="L2369" s="18">
        <v>44453</v>
      </c>
      <c r="M2369">
        <v>14</v>
      </c>
      <c r="N2369">
        <v>16</v>
      </c>
      <c r="O2369" t="s">
        <v>258</v>
      </c>
      <c r="P2369">
        <v>1</v>
      </c>
      <c r="Q2369">
        <v>1</v>
      </c>
      <c r="R2369">
        <v>0</v>
      </c>
      <c r="S2369">
        <v>0</v>
      </c>
      <c r="T2369">
        <v>1</v>
      </c>
      <c r="U2369">
        <v>0</v>
      </c>
      <c r="V2369">
        <v>1</v>
      </c>
      <c r="W2369">
        <v>510.72</v>
      </c>
      <c r="X2369">
        <v>509.92</v>
      </c>
      <c r="Y2369">
        <v>507.2</v>
      </c>
      <c r="Z2369">
        <v>506.72</v>
      </c>
      <c r="AA2369">
        <v>499.04</v>
      </c>
      <c r="AB2369">
        <v>513.12</v>
      </c>
      <c r="AC2369">
        <v>518.72</v>
      </c>
      <c r="AD2369">
        <v>515.36</v>
      </c>
      <c r="AE2369">
        <v>516</v>
      </c>
      <c r="AF2369">
        <v>518.55999999999995</v>
      </c>
      <c r="AG2369">
        <v>405.6</v>
      </c>
      <c r="AH2369">
        <v>362.24</v>
      </c>
      <c r="AI2369">
        <v>355.68</v>
      </c>
      <c r="AJ2369">
        <v>79.040000000000006</v>
      </c>
      <c r="AK2369">
        <v>68.8</v>
      </c>
      <c r="AL2369">
        <v>72</v>
      </c>
      <c r="AM2369">
        <v>61.12</v>
      </c>
      <c r="AN2369">
        <v>51.04</v>
      </c>
      <c r="AO2369">
        <v>52.8</v>
      </c>
      <c r="AP2369">
        <v>55.36</v>
      </c>
      <c r="AQ2369">
        <v>55.36</v>
      </c>
      <c r="AR2369">
        <v>452.32</v>
      </c>
      <c r="AS2369">
        <v>518.24</v>
      </c>
      <c r="AT2369">
        <v>514.72</v>
      </c>
      <c r="AU2369">
        <v>54</v>
      </c>
      <c r="AV2369">
        <v>53</v>
      </c>
      <c r="AW2369">
        <v>53</v>
      </c>
      <c r="AX2369">
        <v>52</v>
      </c>
      <c r="AY2369">
        <v>52</v>
      </c>
      <c r="AZ2369">
        <v>51</v>
      </c>
      <c r="BA2369">
        <v>51</v>
      </c>
      <c r="BB2369">
        <v>51</v>
      </c>
      <c r="BC2369">
        <v>51</v>
      </c>
      <c r="BD2369">
        <v>52.5</v>
      </c>
      <c r="BE2369">
        <v>57.5</v>
      </c>
      <c r="BF2369">
        <v>62</v>
      </c>
      <c r="BG2369">
        <v>62.5</v>
      </c>
      <c r="BH2369">
        <v>61</v>
      </c>
      <c r="BI2369">
        <v>60</v>
      </c>
      <c r="BJ2369">
        <v>59.5</v>
      </c>
      <c r="BK2369">
        <v>59.5</v>
      </c>
      <c r="BL2369">
        <v>57</v>
      </c>
      <c r="BM2369">
        <v>56</v>
      </c>
      <c r="BN2369">
        <v>55</v>
      </c>
      <c r="BO2369">
        <v>55</v>
      </c>
      <c r="BP2369">
        <v>54.5</v>
      </c>
      <c r="BQ2369">
        <v>54</v>
      </c>
      <c r="BR2369">
        <v>54</v>
      </c>
      <c r="BS2369">
        <v>-1.1721189999999999</v>
      </c>
      <c r="BT2369">
        <v>-3.559326</v>
      </c>
      <c r="BU2369">
        <v>-4.0616760000000003</v>
      </c>
      <c r="BV2369">
        <v>-8.7020870000000006</v>
      </c>
      <c r="BW2369">
        <v>-4.6747439999999996</v>
      </c>
      <c r="BX2369">
        <v>-34.679600000000001</v>
      </c>
      <c r="BY2369">
        <v>-38.905090000000001</v>
      </c>
      <c r="BZ2369">
        <v>15.73865</v>
      </c>
      <c r="CA2369">
        <v>49.060609999999997</v>
      </c>
      <c r="CB2369">
        <v>7.4408570000000003</v>
      </c>
      <c r="CC2369">
        <v>43.497920000000001</v>
      </c>
      <c r="CD2369">
        <v>-14.503880000000001</v>
      </c>
      <c r="CE2369">
        <v>-52.955689999999997</v>
      </c>
      <c r="CF2369">
        <v>9.8638919999999999</v>
      </c>
      <c r="CG2369">
        <v>10.70168</v>
      </c>
      <c r="CH2369">
        <v>4.5514910000000004</v>
      </c>
      <c r="CI2369">
        <v>8.0203970000000009</v>
      </c>
      <c r="CJ2369">
        <v>4.8670650000000002</v>
      </c>
      <c r="CK2369">
        <v>-3.5679400000000001</v>
      </c>
      <c r="CL2369">
        <v>20.471689999999999</v>
      </c>
      <c r="CM2369">
        <v>43.301299999999998</v>
      </c>
      <c r="CN2369">
        <v>20.339230000000001</v>
      </c>
      <c r="CO2369">
        <v>0.70928959999999996</v>
      </c>
      <c r="CP2369">
        <v>-15.43338</v>
      </c>
      <c r="CQ2369">
        <v>134.7902</v>
      </c>
      <c r="CR2369">
        <v>95.048460000000006</v>
      </c>
      <c r="CS2369">
        <v>94.918989999999994</v>
      </c>
      <c r="CT2369">
        <v>101.11490000000001</v>
      </c>
      <c r="CU2369">
        <v>92.922399999999996</v>
      </c>
      <c r="CV2369">
        <v>91.988879999999995</v>
      </c>
      <c r="CW2369">
        <v>218.23740000000001</v>
      </c>
      <c r="CX2369">
        <v>45.245379999999997</v>
      </c>
      <c r="CY2369">
        <v>88.991519999999994</v>
      </c>
      <c r="CZ2369">
        <v>266.30869999999999</v>
      </c>
      <c r="DA2369">
        <v>712.87270000000001</v>
      </c>
      <c r="DB2369">
        <v>797.25940000000003</v>
      </c>
      <c r="DC2369">
        <v>546.86760000000004</v>
      </c>
      <c r="DD2369">
        <v>46.006019999999999</v>
      </c>
      <c r="DE2369">
        <v>42.827469999999998</v>
      </c>
      <c r="DF2369">
        <v>46.516199999999998</v>
      </c>
      <c r="DG2369">
        <v>34.127479999999998</v>
      </c>
      <c r="DH2369">
        <v>34.895029999999998</v>
      </c>
      <c r="DI2369">
        <v>35.025880000000001</v>
      </c>
      <c r="DJ2369">
        <v>104.9417</v>
      </c>
      <c r="DK2369">
        <v>192.5453</v>
      </c>
      <c r="DL2369">
        <v>247.32579999999999</v>
      </c>
      <c r="DM2369">
        <v>293.77609999999999</v>
      </c>
      <c r="DN2369">
        <v>593.47199999999998</v>
      </c>
      <c r="DO2369">
        <v>14</v>
      </c>
      <c r="DP2369">
        <v>16</v>
      </c>
    </row>
    <row r="2370" spans="1:120" hidden="1" x14ac:dyDescent="0.25">
      <c r="A2370" t="str">
        <f t="shared" si="36"/>
        <v>sublap_id-SLAP_PGZP_Prescribed DA 1-4 (1PM-9PM)_44453_18-19</v>
      </c>
      <c r="B2370" t="s">
        <v>62</v>
      </c>
      <c r="C2370" t="s">
        <v>283</v>
      </c>
      <c r="D2370" t="s">
        <v>61</v>
      </c>
      <c r="E2370" t="s">
        <v>284</v>
      </c>
      <c r="F2370" t="s">
        <v>61</v>
      </c>
      <c r="G2370" t="s">
        <v>61</v>
      </c>
      <c r="H2370" t="s">
        <v>61</v>
      </c>
      <c r="I2370" t="s">
        <v>61</v>
      </c>
      <c r="J2370" t="s">
        <v>61</v>
      </c>
      <c r="K2370" t="s">
        <v>214</v>
      </c>
      <c r="L2370" s="18">
        <v>44453</v>
      </c>
      <c r="M2370">
        <v>18</v>
      </c>
      <c r="N2370">
        <v>19</v>
      </c>
      <c r="O2370" t="s">
        <v>258</v>
      </c>
      <c r="P2370">
        <v>4</v>
      </c>
      <c r="Q2370">
        <v>4</v>
      </c>
      <c r="R2370">
        <v>0</v>
      </c>
      <c r="S2370">
        <v>0</v>
      </c>
      <c r="T2370">
        <v>1</v>
      </c>
      <c r="U2370">
        <v>0</v>
      </c>
      <c r="V2370">
        <v>1</v>
      </c>
      <c r="W2370">
        <v>30.635000000000002</v>
      </c>
      <c r="X2370">
        <v>30.338999999999999</v>
      </c>
      <c r="Y2370">
        <v>30.623999999999999</v>
      </c>
      <c r="Z2370">
        <v>30.702000000000002</v>
      </c>
      <c r="AA2370">
        <v>30.344999999999999</v>
      </c>
      <c r="AB2370">
        <v>30.501999999999999</v>
      </c>
      <c r="AC2370">
        <v>30.548999999999999</v>
      </c>
      <c r="AD2370">
        <v>46.939</v>
      </c>
      <c r="AE2370">
        <v>64.501999999999995</v>
      </c>
      <c r="AF2370">
        <v>79.864999999999995</v>
      </c>
      <c r="AG2370">
        <v>106.575</v>
      </c>
      <c r="AH2370">
        <v>114.50700000000001</v>
      </c>
      <c r="AI2370">
        <v>120.54600000000001</v>
      </c>
      <c r="AJ2370">
        <v>122.864</v>
      </c>
      <c r="AK2370">
        <v>117.905</v>
      </c>
      <c r="AL2370">
        <v>120.624</v>
      </c>
      <c r="AM2370">
        <v>143.154</v>
      </c>
      <c r="AN2370">
        <v>100.86499999999999</v>
      </c>
      <c r="AO2370">
        <v>103.39</v>
      </c>
      <c r="AP2370">
        <v>106.874</v>
      </c>
      <c r="AQ2370">
        <v>96.123000000000005</v>
      </c>
      <c r="AR2370">
        <v>36.994</v>
      </c>
      <c r="AS2370">
        <v>30.553000000000001</v>
      </c>
      <c r="AT2370">
        <v>30.509</v>
      </c>
      <c r="AU2370">
        <v>58.75</v>
      </c>
      <c r="AV2370">
        <v>58.875</v>
      </c>
      <c r="AW2370">
        <v>58.125</v>
      </c>
      <c r="AX2370">
        <v>57.25</v>
      </c>
      <c r="AY2370">
        <v>56.5</v>
      </c>
      <c r="AZ2370">
        <v>55.25</v>
      </c>
      <c r="BA2370">
        <v>55</v>
      </c>
      <c r="BB2370">
        <v>54.875</v>
      </c>
      <c r="BC2370">
        <v>57.5</v>
      </c>
      <c r="BD2370">
        <v>59.875</v>
      </c>
      <c r="BE2370">
        <v>64.375</v>
      </c>
      <c r="BF2370">
        <v>70.625</v>
      </c>
      <c r="BG2370">
        <v>74.875</v>
      </c>
      <c r="BH2370">
        <v>75.875</v>
      </c>
      <c r="BI2370">
        <v>76.5</v>
      </c>
      <c r="BJ2370">
        <v>75.5</v>
      </c>
      <c r="BK2370">
        <v>73.625</v>
      </c>
      <c r="BL2370">
        <v>71.625</v>
      </c>
      <c r="BM2370">
        <v>68.875</v>
      </c>
      <c r="BN2370">
        <v>64.25</v>
      </c>
      <c r="BO2370">
        <v>61</v>
      </c>
      <c r="BP2370">
        <v>60</v>
      </c>
      <c r="BQ2370">
        <v>59</v>
      </c>
      <c r="BR2370">
        <v>58.25</v>
      </c>
      <c r="BS2370">
        <v>-0.44150640000000002</v>
      </c>
      <c r="BT2370">
        <v>-0.30194480000000001</v>
      </c>
      <c r="BU2370">
        <v>-0.5050114</v>
      </c>
      <c r="BV2370">
        <v>-0.4844482</v>
      </c>
      <c r="BW2370">
        <v>-0.31951410000000002</v>
      </c>
      <c r="BX2370">
        <v>3.098465</v>
      </c>
      <c r="BY2370">
        <v>2.3541249999999998</v>
      </c>
      <c r="BZ2370">
        <v>4.1598309999999996</v>
      </c>
      <c r="CA2370">
        <v>-4.5446980000000003</v>
      </c>
      <c r="CB2370">
        <v>-6.9718710000000002</v>
      </c>
      <c r="CC2370">
        <v>0.74819360000000001</v>
      </c>
      <c r="CD2370">
        <v>3.0029650000000001</v>
      </c>
      <c r="CE2370">
        <v>1.493258</v>
      </c>
      <c r="CF2370">
        <v>-1.197341</v>
      </c>
      <c r="CG2370">
        <v>3.16283</v>
      </c>
      <c r="CH2370">
        <v>0.68330760000000001</v>
      </c>
      <c r="CI2370">
        <v>-25.69211</v>
      </c>
      <c r="CJ2370">
        <v>12.8596</v>
      </c>
      <c r="CK2370">
        <v>11.20445</v>
      </c>
      <c r="CL2370">
        <v>-0.29418519999999998</v>
      </c>
      <c r="CM2370">
        <v>-2.418879</v>
      </c>
      <c r="CN2370">
        <v>-0.44893529999999998</v>
      </c>
      <c r="CO2370">
        <v>-0.53291279999999996</v>
      </c>
      <c r="CP2370">
        <v>7.9869899999999994E-2</v>
      </c>
      <c r="CQ2370">
        <v>6.7704500000000001E-2</v>
      </c>
      <c r="CR2370">
        <v>5.5473799999999997E-2</v>
      </c>
      <c r="CS2370">
        <v>5.4151600000000001E-2</v>
      </c>
      <c r="CT2370">
        <v>5.46682E-2</v>
      </c>
      <c r="CU2370">
        <v>5.94569E-2</v>
      </c>
      <c r="CV2370">
        <v>2.5874199999999998</v>
      </c>
      <c r="CW2370">
        <v>17.776530000000001</v>
      </c>
      <c r="CX2370">
        <v>5.6334210000000002</v>
      </c>
      <c r="CY2370">
        <v>6.795299</v>
      </c>
      <c r="CZ2370">
        <v>4.1280710000000003</v>
      </c>
      <c r="DA2370">
        <v>4.3748550000000002</v>
      </c>
      <c r="DB2370">
        <v>2.4188109999999998</v>
      </c>
      <c r="DC2370">
        <v>2.6381760000000001</v>
      </c>
      <c r="DD2370">
        <v>2.0868989999999998</v>
      </c>
      <c r="DE2370">
        <v>4.8876049999999998</v>
      </c>
      <c r="DF2370">
        <v>2.093251</v>
      </c>
      <c r="DG2370">
        <v>1.666485</v>
      </c>
      <c r="DH2370">
        <v>4.01126</v>
      </c>
      <c r="DI2370">
        <v>5.2172320000000001</v>
      </c>
      <c r="DJ2370">
        <v>13.082269999999999</v>
      </c>
      <c r="DK2370">
        <v>16.435790000000001</v>
      </c>
      <c r="DL2370">
        <v>7.8480369999999997</v>
      </c>
      <c r="DM2370">
        <v>0.43947310000000001</v>
      </c>
      <c r="DN2370">
        <v>0.29429110000000003</v>
      </c>
      <c r="DO2370">
        <v>18</v>
      </c>
      <c r="DP2370">
        <v>19</v>
      </c>
    </row>
    <row r="2371" spans="1:120" hidden="1" x14ac:dyDescent="0.25">
      <c r="A2371" t="str">
        <f t="shared" si="36"/>
        <v>Size_Grp-20 to 199.99 kW_Prescribed DA 1-4 (1PM-9PM)_44453_18-19</v>
      </c>
      <c r="B2371" t="s">
        <v>62</v>
      </c>
      <c r="C2371" t="s">
        <v>201</v>
      </c>
      <c r="D2371" t="s">
        <v>61</v>
      </c>
      <c r="E2371" t="s">
        <v>61</v>
      </c>
      <c r="F2371" t="s">
        <v>61</v>
      </c>
      <c r="G2371" t="s">
        <v>61</v>
      </c>
      <c r="H2371" t="s">
        <v>61</v>
      </c>
      <c r="I2371" t="s">
        <v>61</v>
      </c>
      <c r="J2371" t="s">
        <v>101</v>
      </c>
      <c r="K2371" t="s">
        <v>214</v>
      </c>
      <c r="L2371" s="18">
        <v>44453</v>
      </c>
      <c r="M2371">
        <v>18</v>
      </c>
      <c r="N2371">
        <v>19</v>
      </c>
      <c r="O2371" t="s">
        <v>258</v>
      </c>
      <c r="P2371">
        <v>2</v>
      </c>
      <c r="Q2371">
        <v>2</v>
      </c>
      <c r="R2371">
        <v>0</v>
      </c>
      <c r="S2371">
        <v>0</v>
      </c>
      <c r="T2371">
        <v>1</v>
      </c>
      <c r="U2371">
        <v>1</v>
      </c>
      <c r="V2371">
        <v>1</v>
      </c>
      <c r="W2371">
        <v>27.2</v>
      </c>
      <c r="X2371">
        <v>27</v>
      </c>
      <c r="Y2371">
        <v>27.2</v>
      </c>
      <c r="Z2371">
        <v>27.2</v>
      </c>
      <c r="AA2371">
        <v>27</v>
      </c>
      <c r="AB2371">
        <v>27.08</v>
      </c>
      <c r="AC2371">
        <v>27.12</v>
      </c>
      <c r="AD2371">
        <v>42.48</v>
      </c>
      <c r="AE2371">
        <v>59.08</v>
      </c>
      <c r="AF2371">
        <v>70.040000000000006</v>
      </c>
      <c r="AG2371">
        <v>80.28</v>
      </c>
      <c r="AH2371">
        <v>83.24</v>
      </c>
      <c r="AI2371">
        <v>86.8</v>
      </c>
      <c r="AJ2371">
        <v>88.16</v>
      </c>
      <c r="AK2371">
        <v>87.12</v>
      </c>
      <c r="AL2371">
        <v>86.64</v>
      </c>
      <c r="AM2371">
        <v>104.12</v>
      </c>
      <c r="AN2371">
        <v>76</v>
      </c>
      <c r="AO2371">
        <v>77.400000000000006</v>
      </c>
      <c r="AP2371">
        <v>77.84</v>
      </c>
      <c r="AQ2371">
        <v>76.12</v>
      </c>
      <c r="AR2371">
        <v>32.520000000000003</v>
      </c>
      <c r="AS2371">
        <v>27.12</v>
      </c>
      <c r="AT2371">
        <v>27.08</v>
      </c>
      <c r="AU2371">
        <v>58.5</v>
      </c>
      <c r="AV2371">
        <v>58.25</v>
      </c>
      <c r="AW2371">
        <v>57.25</v>
      </c>
      <c r="AX2371">
        <v>56</v>
      </c>
      <c r="AY2371">
        <v>55</v>
      </c>
      <c r="AZ2371">
        <v>53.5</v>
      </c>
      <c r="BA2371">
        <v>53</v>
      </c>
      <c r="BB2371">
        <v>53.25</v>
      </c>
      <c r="BC2371">
        <v>58</v>
      </c>
      <c r="BD2371">
        <v>62.25</v>
      </c>
      <c r="BE2371">
        <v>67.75</v>
      </c>
      <c r="BF2371">
        <v>75.25</v>
      </c>
      <c r="BG2371">
        <v>79.25</v>
      </c>
      <c r="BH2371">
        <v>79.75</v>
      </c>
      <c r="BI2371">
        <v>80</v>
      </c>
      <c r="BJ2371">
        <v>79</v>
      </c>
      <c r="BK2371">
        <v>77.25</v>
      </c>
      <c r="BL2371">
        <v>75.25</v>
      </c>
      <c r="BM2371">
        <v>71.75</v>
      </c>
      <c r="BN2371">
        <v>67</v>
      </c>
      <c r="BO2371">
        <v>63.5</v>
      </c>
      <c r="BP2371">
        <v>62</v>
      </c>
      <c r="BQ2371">
        <v>60</v>
      </c>
      <c r="BR2371">
        <v>58.5</v>
      </c>
      <c r="BS2371">
        <v>-0.42431069999999999</v>
      </c>
      <c r="BT2371">
        <v>-0.3444738</v>
      </c>
      <c r="BU2371">
        <v>-0.49097160000000001</v>
      </c>
      <c r="BV2371">
        <v>-0.43489840000000002</v>
      </c>
      <c r="BW2371">
        <v>-0.37668509999999999</v>
      </c>
      <c r="BX2371">
        <v>3.0666120000000001</v>
      </c>
      <c r="BY2371">
        <v>2.4089299999999998</v>
      </c>
      <c r="BZ2371">
        <v>4.0427609999999996</v>
      </c>
      <c r="CA2371">
        <v>-4.829294</v>
      </c>
      <c r="CB2371">
        <v>-6.578913</v>
      </c>
      <c r="CC2371">
        <v>0.36181449999999998</v>
      </c>
      <c r="CD2371">
        <v>4.282114</v>
      </c>
      <c r="CE2371">
        <v>3.4484020000000002</v>
      </c>
      <c r="CF2371">
        <v>1.498173</v>
      </c>
      <c r="CG2371">
        <v>2.5101469999999999</v>
      </c>
      <c r="CH2371">
        <v>1.093979</v>
      </c>
      <c r="CI2371">
        <v>-18.807960000000001</v>
      </c>
      <c r="CJ2371">
        <v>7.2904780000000002</v>
      </c>
      <c r="CK2371">
        <v>7.1229480000000001</v>
      </c>
      <c r="CL2371">
        <v>3.0124300000000002</v>
      </c>
      <c r="CM2371">
        <v>-3.1400760000000001</v>
      </c>
      <c r="CN2371">
        <v>2.143208</v>
      </c>
      <c r="CO2371">
        <v>-0.32136629999999999</v>
      </c>
      <c r="CP2371">
        <v>0.1056252</v>
      </c>
      <c r="CQ2371">
        <v>6.6477499999999995E-2</v>
      </c>
      <c r="CR2371">
        <v>5.3780500000000002E-2</v>
      </c>
      <c r="CS2371">
        <v>5.3961299999999997E-2</v>
      </c>
      <c r="CT2371">
        <v>5.3546900000000001E-2</v>
      </c>
      <c r="CU2371">
        <v>5.9204300000000001E-2</v>
      </c>
      <c r="CV2371">
        <v>2.5778319999999999</v>
      </c>
      <c r="CW2371">
        <v>17.692080000000001</v>
      </c>
      <c r="CX2371">
        <v>5.2289789999999998</v>
      </c>
      <c r="CY2371">
        <v>6.5029250000000003</v>
      </c>
      <c r="CZ2371">
        <v>3.9646910000000002</v>
      </c>
      <c r="DA2371">
        <v>2.823064</v>
      </c>
      <c r="DB2371">
        <v>1.917157</v>
      </c>
      <c r="DC2371">
        <v>2.172679</v>
      </c>
      <c r="DD2371">
        <v>1.647805</v>
      </c>
      <c r="DE2371">
        <v>2.9371559999999999</v>
      </c>
      <c r="DF2371">
        <v>0.87457949999999995</v>
      </c>
      <c r="DG2371">
        <v>1.287704</v>
      </c>
      <c r="DH2371">
        <v>2.7818019999999999</v>
      </c>
      <c r="DI2371">
        <v>3.2691370000000002</v>
      </c>
      <c r="DJ2371">
        <v>7.3749380000000002</v>
      </c>
      <c r="DK2371">
        <v>13.157550000000001</v>
      </c>
      <c r="DL2371">
        <v>6.3156590000000001</v>
      </c>
      <c r="DM2371">
        <v>0.42961240000000001</v>
      </c>
      <c r="DN2371">
        <v>0.2937186</v>
      </c>
      <c r="DO2371">
        <v>18</v>
      </c>
      <c r="DP2371">
        <v>19</v>
      </c>
    </row>
    <row r="2372" spans="1:120" hidden="1" x14ac:dyDescent="0.25">
      <c r="A2372" t="str">
        <f t="shared" ref="A2372:A2435" si="37">C2372&amp;"_"&amp;K2372&amp;"_"&amp;IF(L2372="",O2372,L2372&amp;IF(LEFT(K2372,3)="All","",IF(R2372=1,"_Combined","_"&amp;M2372&amp;"-"&amp;N2372)))</f>
        <v>LCA-Other_Prescribed DA 1-4 (1PM-9PM)_44453_18-19</v>
      </c>
      <c r="B2372" t="s">
        <v>62</v>
      </c>
      <c r="C2372" t="s">
        <v>212</v>
      </c>
      <c r="D2372" t="s">
        <v>32</v>
      </c>
      <c r="E2372" t="s">
        <v>61</v>
      </c>
      <c r="F2372" t="s">
        <v>61</v>
      </c>
      <c r="G2372" t="s">
        <v>61</v>
      </c>
      <c r="H2372" t="s">
        <v>61</v>
      </c>
      <c r="I2372" t="s">
        <v>61</v>
      </c>
      <c r="J2372" t="s">
        <v>61</v>
      </c>
      <c r="K2372" t="s">
        <v>214</v>
      </c>
      <c r="L2372" s="18">
        <v>44453</v>
      </c>
      <c r="M2372">
        <v>18</v>
      </c>
      <c r="N2372">
        <v>19</v>
      </c>
      <c r="O2372" t="s">
        <v>258</v>
      </c>
      <c r="P2372">
        <v>4</v>
      </c>
      <c r="Q2372">
        <v>4</v>
      </c>
      <c r="R2372">
        <v>0</v>
      </c>
      <c r="S2372">
        <v>0</v>
      </c>
      <c r="T2372">
        <v>1</v>
      </c>
      <c r="U2372">
        <v>0</v>
      </c>
      <c r="V2372">
        <v>1</v>
      </c>
      <c r="W2372">
        <v>30.635000000000002</v>
      </c>
      <c r="X2372">
        <v>30.338999999999999</v>
      </c>
      <c r="Y2372">
        <v>30.623999999999999</v>
      </c>
      <c r="Z2372">
        <v>30.702000000000002</v>
      </c>
      <c r="AA2372">
        <v>30.344999999999999</v>
      </c>
      <c r="AB2372">
        <v>30.501999999999999</v>
      </c>
      <c r="AC2372">
        <v>30.548999999999999</v>
      </c>
      <c r="AD2372">
        <v>46.939</v>
      </c>
      <c r="AE2372">
        <v>64.501999999999995</v>
      </c>
      <c r="AF2372">
        <v>79.864999999999995</v>
      </c>
      <c r="AG2372">
        <v>106.575</v>
      </c>
      <c r="AH2372">
        <v>114.50700000000001</v>
      </c>
      <c r="AI2372">
        <v>120.54600000000001</v>
      </c>
      <c r="AJ2372">
        <v>122.864</v>
      </c>
      <c r="AK2372">
        <v>117.905</v>
      </c>
      <c r="AL2372">
        <v>120.624</v>
      </c>
      <c r="AM2372">
        <v>143.154</v>
      </c>
      <c r="AN2372">
        <v>100.86499999999999</v>
      </c>
      <c r="AO2372">
        <v>103.39</v>
      </c>
      <c r="AP2372">
        <v>106.874</v>
      </c>
      <c r="AQ2372">
        <v>96.123000000000005</v>
      </c>
      <c r="AR2372">
        <v>36.994</v>
      </c>
      <c r="AS2372">
        <v>30.553000000000001</v>
      </c>
      <c r="AT2372">
        <v>30.509</v>
      </c>
      <c r="AU2372">
        <v>58.75</v>
      </c>
      <c r="AV2372">
        <v>58.875</v>
      </c>
      <c r="AW2372">
        <v>58.125</v>
      </c>
      <c r="AX2372">
        <v>57.25</v>
      </c>
      <c r="AY2372">
        <v>56.5</v>
      </c>
      <c r="AZ2372">
        <v>55.25</v>
      </c>
      <c r="BA2372">
        <v>55</v>
      </c>
      <c r="BB2372">
        <v>54.875</v>
      </c>
      <c r="BC2372">
        <v>57.5</v>
      </c>
      <c r="BD2372">
        <v>59.875</v>
      </c>
      <c r="BE2372">
        <v>64.375</v>
      </c>
      <c r="BF2372">
        <v>70.625</v>
      </c>
      <c r="BG2372">
        <v>74.875</v>
      </c>
      <c r="BH2372">
        <v>75.875</v>
      </c>
      <c r="BI2372">
        <v>76.5</v>
      </c>
      <c r="BJ2372">
        <v>75.5</v>
      </c>
      <c r="BK2372">
        <v>73.625</v>
      </c>
      <c r="BL2372">
        <v>71.625</v>
      </c>
      <c r="BM2372">
        <v>68.875</v>
      </c>
      <c r="BN2372">
        <v>64.25</v>
      </c>
      <c r="BO2372">
        <v>61</v>
      </c>
      <c r="BP2372">
        <v>60</v>
      </c>
      <c r="BQ2372">
        <v>59</v>
      </c>
      <c r="BR2372">
        <v>58.25</v>
      </c>
      <c r="BS2372">
        <v>-0.44150640000000002</v>
      </c>
      <c r="BT2372">
        <v>-0.30194480000000001</v>
      </c>
      <c r="BU2372">
        <v>-0.5050114</v>
      </c>
      <c r="BV2372">
        <v>-0.4844482</v>
      </c>
      <c r="BW2372">
        <v>-0.31951410000000002</v>
      </c>
      <c r="BX2372">
        <v>3.098465</v>
      </c>
      <c r="BY2372">
        <v>2.3541249999999998</v>
      </c>
      <c r="BZ2372">
        <v>4.1598309999999996</v>
      </c>
      <c r="CA2372">
        <v>-4.5446980000000003</v>
      </c>
      <c r="CB2372">
        <v>-6.9718710000000002</v>
      </c>
      <c r="CC2372">
        <v>0.74819360000000001</v>
      </c>
      <c r="CD2372">
        <v>3.0029650000000001</v>
      </c>
      <c r="CE2372">
        <v>1.493258</v>
      </c>
      <c r="CF2372">
        <v>-1.197341</v>
      </c>
      <c r="CG2372">
        <v>3.16283</v>
      </c>
      <c r="CH2372">
        <v>0.68330760000000001</v>
      </c>
      <c r="CI2372">
        <v>-25.69211</v>
      </c>
      <c r="CJ2372">
        <v>12.8596</v>
      </c>
      <c r="CK2372">
        <v>11.20445</v>
      </c>
      <c r="CL2372">
        <v>-0.29418519999999998</v>
      </c>
      <c r="CM2372">
        <v>-2.418879</v>
      </c>
      <c r="CN2372">
        <v>-0.44893529999999998</v>
      </c>
      <c r="CO2372">
        <v>-0.53291279999999996</v>
      </c>
      <c r="CP2372">
        <v>7.9869899999999994E-2</v>
      </c>
      <c r="CQ2372">
        <v>6.7704500000000001E-2</v>
      </c>
      <c r="CR2372">
        <v>5.5473799999999997E-2</v>
      </c>
      <c r="CS2372">
        <v>5.4151600000000001E-2</v>
      </c>
      <c r="CT2372">
        <v>5.46682E-2</v>
      </c>
      <c r="CU2372">
        <v>5.94569E-2</v>
      </c>
      <c r="CV2372">
        <v>2.5874199999999998</v>
      </c>
      <c r="CW2372">
        <v>17.776530000000001</v>
      </c>
      <c r="CX2372">
        <v>5.6334210000000002</v>
      </c>
      <c r="CY2372">
        <v>6.795299</v>
      </c>
      <c r="CZ2372">
        <v>4.1280710000000003</v>
      </c>
      <c r="DA2372">
        <v>4.3748550000000002</v>
      </c>
      <c r="DB2372">
        <v>2.4188109999999998</v>
      </c>
      <c r="DC2372">
        <v>2.6381760000000001</v>
      </c>
      <c r="DD2372">
        <v>2.0868989999999998</v>
      </c>
      <c r="DE2372">
        <v>4.8876049999999998</v>
      </c>
      <c r="DF2372">
        <v>2.093251</v>
      </c>
      <c r="DG2372">
        <v>1.666485</v>
      </c>
      <c r="DH2372">
        <v>4.01126</v>
      </c>
      <c r="DI2372">
        <v>5.2172320000000001</v>
      </c>
      <c r="DJ2372">
        <v>13.082269999999999</v>
      </c>
      <c r="DK2372">
        <v>16.435790000000001</v>
      </c>
      <c r="DL2372">
        <v>7.8480369999999997</v>
      </c>
      <c r="DM2372">
        <v>0.43947310000000001</v>
      </c>
      <c r="DN2372">
        <v>0.29429110000000003</v>
      </c>
      <c r="DO2372">
        <v>18</v>
      </c>
      <c r="DP2372">
        <v>19</v>
      </c>
    </row>
    <row r="2373" spans="1:120" x14ac:dyDescent="0.25">
      <c r="A2373" t="str">
        <f t="shared" si="37"/>
        <v>AutoDR-Yes_Prescribed DA 1-4 (1PM-9PM)_44453_18-19</v>
      </c>
      <c r="B2373" t="s">
        <v>62</v>
      </c>
      <c r="C2373" t="s">
        <v>322</v>
      </c>
      <c r="D2373" t="s">
        <v>61</v>
      </c>
      <c r="E2373" t="s">
        <v>61</v>
      </c>
      <c r="F2373" t="s">
        <v>61</v>
      </c>
      <c r="G2373" t="s">
        <v>61</v>
      </c>
      <c r="H2373" t="s">
        <v>98</v>
      </c>
      <c r="I2373" t="s">
        <v>61</v>
      </c>
      <c r="J2373" t="s">
        <v>61</v>
      </c>
      <c r="K2373" t="s">
        <v>214</v>
      </c>
      <c r="L2373" s="18">
        <v>44453</v>
      </c>
      <c r="M2373">
        <v>18</v>
      </c>
      <c r="N2373">
        <v>19</v>
      </c>
      <c r="O2373" t="s">
        <v>258</v>
      </c>
      <c r="P2373">
        <v>3</v>
      </c>
      <c r="Q2373">
        <v>3</v>
      </c>
      <c r="R2373">
        <v>0</v>
      </c>
      <c r="S2373">
        <v>0</v>
      </c>
      <c r="T2373">
        <v>1</v>
      </c>
      <c r="U2373">
        <v>1</v>
      </c>
      <c r="V2373">
        <v>1</v>
      </c>
      <c r="W2373">
        <v>29.84</v>
      </c>
      <c r="X2373">
        <v>29.56</v>
      </c>
      <c r="Y2373">
        <v>29.84</v>
      </c>
      <c r="Z2373">
        <v>29.92</v>
      </c>
      <c r="AA2373">
        <v>29.56</v>
      </c>
      <c r="AB2373">
        <v>29.72</v>
      </c>
      <c r="AC2373">
        <v>29.76</v>
      </c>
      <c r="AD2373">
        <v>46.16</v>
      </c>
      <c r="AE2373">
        <v>63.72</v>
      </c>
      <c r="AF2373">
        <v>79.08</v>
      </c>
      <c r="AG2373">
        <v>105.8</v>
      </c>
      <c r="AH2373">
        <v>113.72</v>
      </c>
      <c r="AI2373">
        <v>119.76</v>
      </c>
      <c r="AJ2373">
        <v>122.08</v>
      </c>
      <c r="AK2373">
        <v>117.12</v>
      </c>
      <c r="AL2373">
        <v>119.84</v>
      </c>
      <c r="AM2373">
        <v>142.36000000000001</v>
      </c>
      <c r="AN2373">
        <v>100.08</v>
      </c>
      <c r="AO2373">
        <v>102.6</v>
      </c>
      <c r="AP2373">
        <v>106.08</v>
      </c>
      <c r="AQ2373">
        <v>95.32</v>
      </c>
      <c r="AR2373">
        <v>36.200000000000003</v>
      </c>
      <c r="AS2373">
        <v>29.76</v>
      </c>
      <c r="AT2373">
        <v>29.72</v>
      </c>
      <c r="AU2373">
        <v>58.666666999999997</v>
      </c>
      <c r="AV2373">
        <v>58.666666999999997</v>
      </c>
      <c r="AW2373">
        <v>57.833333000000003</v>
      </c>
      <c r="AX2373">
        <v>56.833333000000003</v>
      </c>
      <c r="AY2373">
        <v>56</v>
      </c>
      <c r="AZ2373">
        <v>54.666666999999997</v>
      </c>
      <c r="BA2373">
        <v>54.333333000000003</v>
      </c>
      <c r="BB2373">
        <v>54.333333000000003</v>
      </c>
      <c r="BC2373">
        <v>57.666666999999997</v>
      </c>
      <c r="BD2373">
        <v>60.666666999999997</v>
      </c>
      <c r="BE2373">
        <v>65.5</v>
      </c>
      <c r="BF2373">
        <v>72.166667000000004</v>
      </c>
      <c r="BG2373">
        <v>76.333332999999996</v>
      </c>
      <c r="BH2373">
        <v>77.166667000000004</v>
      </c>
      <c r="BI2373">
        <v>77.666667000000004</v>
      </c>
      <c r="BJ2373">
        <v>76.666667000000004</v>
      </c>
      <c r="BK2373">
        <v>74.833332999999996</v>
      </c>
      <c r="BL2373">
        <v>72.833332999999996</v>
      </c>
      <c r="BM2373">
        <v>69.833332999999996</v>
      </c>
      <c r="BN2373">
        <v>65.166667000000004</v>
      </c>
      <c r="BO2373">
        <v>61.833333000000003</v>
      </c>
      <c r="BP2373">
        <v>60.666666999999997</v>
      </c>
      <c r="BQ2373">
        <v>59.333333000000003</v>
      </c>
      <c r="BR2373">
        <v>58.333333000000003</v>
      </c>
      <c r="BS2373">
        <v>-0.44045260000000003</v>
      </c>
      <c r="BT2373">
        <v>-0.30071429999999999</v>
      </c>
      <c r="BU2373">
        <v>-0.49936629999999999</v>
      </c>
      <c r="BV2373">
        <v>-0.4799426</v>
      </c>
      <c r="BW2373">
        <v>-0.3101952</v>
      </c>
      <c r="BX2373">
        <v>3.1005479999999999</v>
      </c>
      <c r="BY2373">
        <v>2.3742070000000002</v>
      </c>
      <c r="BZ2373">
        <v>4.1659420000000003</v>
      </c>
      <c r="CA2373">
        <v>-4.5653030000000001</v>
      </c>
      <c r="CB2373">
        <v>-6.9922409999999999</v>
      </c>
      <c r="CC2373">
        <v>0.71765140000000005</v>
      </c>
      <c r="CD2373">
        <v>2.9823270000000002</v>
      </c>
      <c r="CE2373">
        <v>1.4815560000000001</v>
      </c>
      <c r="CF2373">
        <v>-1.190207</v>
      </c>
      <c r="CG2373">
        <v>3.1509480000000001</v>
      </c>
      <c r="CH2373">
        <v>0.67940140000000004</v>
      </c>
      <c r="CI2373">
        <v>-25.693899999999999</v>
      </c>
      <c r="CJ2373">
        <v>12.85286</v>
      </c>
      <c r="CK2373">
        <v>11.21041</v>
      </c>
      <c r="CL2373">
        <v>-0.3048458</v>
      </c>
      <c r="CM2373">
        <v>-2.4391609999999999</v>
      </c>
      <c r="CN2373">
        <v>-0.47299910000000001</v>
      </c>
      <c r="CO2373">
        <v>-0.54304479999999999</v>
      </c>
      <c r="CP2373">
        <v>7.1636900000000003E-2</v>
      </c>
      <c r="CQ2373">
        <v>6.7621200000000006E-2</v>
      </c>
      <c r="CR2373">
        <v>5.5401100000000002E-2</v>
      </c>
      <c r="CS2373">
        <v>5.4078099999999997E-2</v>
      </c>
      <c r="CT2373">
        <v>5.45934E-2</v>
      </c>
      <c r="CU2373">
        <v>5.9376400000000003E-2</v>
      </c>
      <c r="CV2373">
        <v>2.5873330000000001</v>
      </c>
      <c r="CW2373">
        <v>17.776350000000001</v>
      </c>
      <c r="CX2373">
        <v>5.6332420000000001</v>
      </c>
      <c r="CY2373">
        <v>6.7949570000000001</v>
      </c>
      <c r="CZ2373">
        <v>4.1276910000000004</v>
      </c>
      <c r="DA2373">
        <v>4.3734320000000002</v>
      </c>
      <c r="DB2373">
        <v>2.4172709999999999</v>
      </c>
      <c r="DC2373">
        <v>2.6370200000000001</v>
      </c>
      <c r="DD2373">
        <v>2.0860759999999998</v>
      </c>
      <c r="DE2373">
        <v>4.8870639999999996</v>
      </c>
      <c r="DF2373">
        <v>2.0930499999999999</v>
      </c>
      <c r="DG2373">
        <v>1.666263</v>
      </c>
      <c r="DH2373">
        <v>4.011101</v>
      </c>
      <c r="DI2373">
        <v>5.217098</v>
      </c>
      <c r="DJ2373">
        <v>13.08196</v>
      </c>
      <c r="DK2373">
        <v>16.435449999999999</v>
      </c>
      <c r="DL2373">
        <v>7.8473420000000003</v>
      </c>
      <c r="DM2373">
        <v>0.43931799999999999</v>
      </c>
      <c r="DN2373">
        <v>0.29418450000000002</v>
      </c>
      <c r="DO2373">
        <v>18</v>
      </c>
      <c r="DP2373">
        <v>19</v>
      </c>
    </row>
    <row r="2374" spans="1:120" hidden="1" x14ac:dyDescent="0.25">
      <c r="A2374" t="str">
        <f t="shared" si="37"/>
        <v>All_Prescribed DA 1-4 (1PM-9PM)_44453_18-19</v>
      </c>
      <c r="B2374" t="s">
        <v>62</v>
      </c>
      <c r="C2374" t="s">
        <v>61</v>
      </c>
      <c r="D2374" t="s">
        <v>61</v>
      </c>
      <c r="E2374" t="s">
        <v>61</v>
      </c>
      <c r="F2374" t="s">
        <v>61</v>
      </c>
      <c r="G2374" t="s">
        <v>61</v>
      </c>
      <c r="H2374" t="s">
        <v>61</v>
      </c>
      <c r="I2374" t="s">
        <v>61</v>
      </c>
      <c r="J2374" t="s">
        <v>61</v>
      </c>
      <c r="K2374" t="s">
        <v>214</v>
      </c>
      <c r="L2374" s="18">
        <v>44453</v>
      </c>
      <c r="M2374">
        <v>18</v>
      </c>
      <c r="N2374">
        <v>19</v>
      </c>
      <c r="O2374" t="s">
        <v>258</v>
      </c>
      <c r="P2374">
        <v>4</v>
      </c>
      <c r="Q2374">
        <v>4</v>
      </c>
      <c r="R2374">
        <v>0</v>
      </c>
      <c r="S2374">
        <v>0</v>
      </c>
      <c r="T2374">
        <v>1</v>
      </c>
      <c r="U2374">
        <v>0</v>
      </c>
      <c r="V2374">
        <v>1</v>
      </c>
      <c r="W2374">
        <v>30.635000000000002</v>
      </c>
      <c r="X2374">
        <v>30.338999999999999</v>
      </c>
      <c r="Y2374">
        <v>30.623999999999999</v>
      </c>
      <c r="Z2374">
        <v>30.702000000000002</v>
      </c>
      <c r="AA2374">
        <v>30.344999999999999</v>
      </c>
      <c r="AB2374">
        <v>30.501999999999999</v>
      </c>
      <c r="AC2374">
        <v>30.548999999999999</v>
      </c>
      <c r="AD2374">
        <v>46.939</v>
      </c>
      <c r="AE2374">
        <v>64.501999999999995</v>
      </c>
      <c r="AF2374">
        <v>79.864999999999995</v>
      </c>
      <c r="AG2374">
        <v>106.575</v>
      </c>
      <c r="AH2374">
        <v>114.50700000000001</v>
      </c>
      <c r="AI2374">
        <v>120.54600000000001</v>
      </c>
      <c r="AJ2374">
        <v>122.864</v>
      </c>
      <c r="AK2374">
        <v>117.905</v>
      </c>
      <c r="AL2374">
        <v>120.624</v>
      </c>
      <c r="AM2374">
        <v>143.154</v>
      </c>
      <c r="AN2374">
        <v>100.86499999999999</v>
      </c>
      <c r="AO2374">
        <v>103.39</v>
      </c>
      <c r="AP2374">
        <v>106.874</v>
      </c>
      <c r="AQ2374">
        <v>96.123000000000005</v>
      </c>
      <c r="AR2374">
        <v>36.994</v>
      </c>
      <c r="AS2374">
        <v>30.553000000000001</v>
      </c>
      <c r="AT2374">
        <v>30.509</v>
      </c>
      <c r="AU2374">
        <v>58.75</v>
      </c>
      <c r="AV2374">
        <v>58.875</v>
      </c>
      <c r="AW2374">
        <v>58.125</v>
      </c>
      <c r="AX2374">
        <v>57.25</v>
      </c>
      <c r="AY2374">
        <v>56.5</v>
      </c>
      <c r="AZ2374">
        <v>55.25</v>
      </c>
      <c r="BA2374">
        <v>55</v>
      </c>
      <c r="BB2374">
        <v>54.875</v>
      </c>
      <c r="BC2374">
        <v>57.5</v>
      </c>
      <c r="BD2374">
        <v>59.875</v>
      </c>
      <c r="BE2374">
        <v>64.375</v>
      </c>
      <c r="BF2374">
        <v>70.625</v>
      </c>
      <c r="BG2374">
        <v>74.875</v>
      </c>
      <c r="BH2374">
        <v>75.875</v>
      </c>
      <c r="BI2374">
        <v>76.5</v>
      </c>
      <c r="BJ2374">
        <v>75.5</v>
      </c>
      <c r="BK2374">
        <v>73.625</v>
      </c>
      <c r="BL2374">
        <v>71.625</v>
      </c>
      <c r="BM2374">
        <v>68.875</v>
      </c>
      <c r="BN2374">
        <v>64.25</v>
      </c>
      <c r="BO2374">
        <v>61</v>
      </c>
      <c r="BP2374">
        <v>60</v>
      </c>
      <c r="BQ2374">
        <v>59</v>
      </c>
      <c r="BR2374">
        <v>58.25</v>
      </c>
      <c r="BS2374">
        <v>-0.44150640000000002</v>
      </c>
      <c r="BT2374">
        <v>-0.30194480000000001</v>
      </c>
      <c r="BU2374">
        <v>-0.5050114</v>
      </c>
      <c r="BV2374">
        <v>-0.4844482</v>
      </c>
      <c r="BW2374">
        <v>-0.31951410000000002</v>
      </c>
      <c r="BX2374">
        <v>3.098465</v>
      </c>
      <c r="BY2374">
        <v>2.3541249999999998</v>
      </c>
      <c r="BZ2374">
        <v>4.1598309999999996</v>
      </c>
      <c r="CA2374">
        <v>-4.5446980000000003</v>
      </c>
      <c r="CB2374">
        <v>-6.9718710000000002</v>
      </c>
      <c r="CC2374">
        <v>0.74819360000000001</v>
      </c>
      <c r="CD2374">
        <v>3.0029650000000001</v>
      </c>
      <c r="CE2374">
        <v>1.493258</v>
      </c>
      <c r="CF2374">
        <v>-1.197341</v>
      </c>
      <c r="CG2374">
        <v>3.16283</v>
      </c>
      <c r="CH2374">
        <v>0.68330760000000001</v>
      </c>
      <c r="CI2374">
        <v>-25.69211</v>
      </c>
      <c r="CJ2374">
        <v>12.8596</v>
      </c>
      <c r="CK2374">
        <v>11.20445</v>
      </c>
      <c r="CL2374">
        <v>-0.29418519999999998</v>
      </c>
      <c r="CM2374">
        <v>-2.418879</v>
      </c>
      <c r="CN2374">
        <v>-0.44893529999999998</v>
      </c>
      <c r="CO2374">
        <v>-0.53291279999999996</v>
      </c>
      <c r="CP2374">
        <v>7.9869899999999994E-2</v>
      </c>
      <c r="CQ2374">
        <v>6.7704500000000001E-2</v>
      </c>
      <c r="CR2374">
        <v>5.5473799999999997E-2</v>
      </c>
      <c r="CS2374">
        <v>5.4151600000000001E-2</v>
      </c>
      <c r="CT2374">
        <v>5.46682E-2</v>
      </c>
      <c r="CU2374">
        <v>5.94569E-2</v>
      </c>
      <c r="CV2374">
        <v>2.5874199999999998</v>
      </c>
      <c r="CW2374">
        <v>17.776530000000001</v>
      </c>
      <c r="CX2374">
        <v>5.6334210000000002</v>
      </c>
      <c r="CY2374">
        <v>6.795299</v>
      </c>
      <c r="CZ2374">
        <v>4.1280710000000003</v>
      </c>
      <c r="DA2374">
        <v>4.3748550000000002</v>
      </c>
      <c r="DB2374">
        <v>2.4188109999999998</v>
      </c>
      <c r="DC2374">
        <v>2.6381760000000001</v>
      </c>
      <c r="DD2374">
        <v>2.0868989999999998</v>
      </c>
      <c r="DE2374">
        <v>4.8876049999999998</v>
      </c>
      <c r="DF2374">
        <v>2.093251</v>
      </c>
      <c r="DG2374">
        <v>1.666485</v>
      </c>
      <c r="DH2374">
        <v>4.01126</v>
      </c>
      <c r="DI2374">
        <v>5.2172320000000001</v>
      </c>
      <c r="DJ2374">
        <v>13.082269999999999</v>
      </c>
      <c r="DK2374">
        <v>16.435790000000001</v>
      </c>
      <c r="DL2374">
        <v>7.8480369999999997</v>
      </c>
      <c r="DM2374">
        <v>0.43947310000000001</v>
      </c>
      <c r="DN2374">
        <v>0.29429110000000003</v>
      </c>
      <c r="DO2374">
        <v>18</v>
      </c>
      <c r="DP2374">
        <v>19</v>
      </c>
    </row>
    <row r="2375" spans="1:120" hidden="1" x14ac:dyDescent="0.25">
      <c r="A2375" t="str">
        <f t="shared" si="37"/>
        <v>Industry_Type-5. Offices, Hotels, Finance, Services_Prescribed DA 1-4 (1PM-9PM)_44453_19-19</v>
      </c>
      <c r="B2375" t="s">
        <v>62</v>
      </c>
      <c r="C2375" t="s">
        <v>205</v>
      </c>
      <c r="D2375" t="s">
        <v>61</v>
      </c>
      <c r="E2375" t="s">
        <v>61</v>
      </c>
      <c r="F2375" t="s">
        <v>61</v>
      </c>
      <c r="G2375" t="s">
        <v>37</v>
      </c>
      <c r="H2375" t="s">
        <v>61</v>
      </c>
      <c r="I2375" t="s">
        <v>61</v>
      </c>
      <c r="J2375" t="s">
        <v>61</v>
      </c>
      <c r="K2375" t="s">
        <v>214</v>
      </c>
      <c r="L2375" s="18">
        <v>44453</v>
      </c>
      <c r="M2375">
        <v>19</v>
      </c>
      <c r="N2375">
        <v>19</v>
      </c>
      <c r="O2375" t="s">
        <v>258</v>
      </c>
      <c r="P2375">
        <v>2</v>
      </c>
      <c r="Q2375">
        <v>1</v>
      </c>
      <c r="R2375">
        <v>0</v>
      </c>
      <c r="S2375">
        <v>0</v>
      </c>
      <c r="T2375">
        <v>1</v>
      </c>
      <c r="U2375">
        <v>0</v>
      </c>
      <c r="V2375">
        <v>1</v>
      </c>
      <c r="W2375">
        <v>248.56</v>
      </c>
      <c r="X2375">
        <v>256.32</v>
      </c>
      <c r="Y2375">
        <v>252.24</v>
      </c>
      <c r="Z2375">
        <v>255.8</v>
      </c>
      <c r="AA2375">
        <v>252.48</v>
      </c>
      <c r="AB2375">
        <v>252.72</v>
      </c>
      <c r="AC2375">
        <v>231.92</v>
      </c>
      <c r="AD2375">
        <v>155.68</v>
      </c>
      <c r="AE2375">
        <v>155.19999999999999</v>
      </c>
      <c r="AF2375">
        <v>156.56</v>
      </c>
      <c r="AG2375">
        <v>163.28</v>
      </c>
      <c r="AH2375">
        <v>168.8</v>
      </c>
      <c r="AI2375">
        <v>172</v>
      </c>
      <c r="AJ2375">
        <v>175.36</v>
      </c>
      <c r="AK2375">
        <v>178.72</v>
      </c>
      <c r="AL2375">
        <v>179.52</v>
      </c>
      <c r="AM2375">
        <v>181.44</v>
      </c>
      <c r="AN2375">
        <v>149.6</v>
      </c>
      <c r="AO2375">
        <v>64.48</v>
      </c>
      <c r="AP2375">
        <v>266.08</v>
      </c>
      <c r="AQ2375">
        <v>292</v>
      </c>
      <c r="AR2375">
        <v>284.39999999999998</v>
      </c>
      <c r="AS2375">
        <v>280.39999999999998</v>
      </c>
      <c r="AT2375">
        <v>274.95999999999998</v>
      </c>
      <c r="AU2375">
        <v>61.5</v>
      </c>
      <c r="AV2375">
        <v>62</v>
      </c>
      <c r="AW2375">
        <v>62</v>
      </c>
      <c r="AX2375">
        <v>61.5</v>
      </c>
      <c r="AY2375">
        <v>61</v>
      </c>
      <c r="AZ2375">
        <v>61</v>
      </c>
      <c r="BA2375">
        <v>61</v>
      </c>
      <c r="BB2375">
        <v>61</v>
      </c>
      <c r="BC2375">
        <v>63</v>
      </c>
      <c r="BD2375">
        <v>66.5</v>
      </c>
      <c r="BE2375">
        <v>70</v>
      </c>
      <c r="BF2375">
        <v>72</v>
      </c>
      <c r="BG2375">
        <v>73</v>
      </c>
      <c r="BH2375">
        <v>74</v>
      </c>
      <c r="BI2375">
        <v>74.5</v>
      </c>
      <c r="BJ2375">
        <v>74.5</v>
      </c>
      <c r="BK2375">
        <v>74</v>
      </c>
      <c r="BL2375">
        <v>73</v>
      </c>
      <c r="BM2375">
        <v>69</v>
      </c>
      <c r="BN2375">
        <v>65</v>
      </c>
      <c r="BO2375">
        <v>62.5</v>
      </c>
      <c r="BP2375">
        <v>62</v>
      </c>
      <c r="BQ2375">
        <v>62</v>
      </c>
      <c r="BR2375">
        <v>61</v>
      </c>
      <c r="BS2375">
        <v>-24.605640000000001</v>
      </c>
      <c r="BT2375">
        <v>-34.289470000000001</v>
      </c>
      <c r="BU2375">
        <v>-32.73236</v>
      </c>
      <c r="BV2375">
        <v>-35.673290000000001</v>
      </c>
      <c r="BW2375">
        <v>-32.78528</v>
      </c>
      <c r="BX2375">
        <v>-34.302950000000003</v>
      </c>
      <c r="BY2375">
        <v>-25.598040000000001</v>
      </c>
      <c r="BZ2375">
        <v>30.362839999999998</v>
      </c>
      <c r="CA2375">
        <v>30.732150000000001</v>
      </c>
      <c r="CB2375">
        <v>30.71808</v>
      </c>
      <c r="CC2375">
        <v>26.542770000000001</v>
      </c>
      <c r="CD2375">
        <v>15.918760000000001</v>
      </c>
      <c r="CE2375">
        <v>19.862089999999998</v>
      </c>
      <c r="CF2375">
        <v>25.75996</v>
      </c>
      <c r="CG2375">
        <v>26.72906</v>
      </c>
      <c r="CH2375">
        <v>22.63815</v>
      </c>
      <c r="CI2375">
        <v>27.405619999999999</v>
      </c>
      <c r="CJ2375">
        <v>69.979309999999998</v>
      </c>
      <c r="CK2375">
        <v>126.6698</v>
      </c>
      <c r="CL2375">
        <v>-10.09567</v>
      </c>
      <c r="CM2375">
        <v>2.1266630000000002</v>
      </c>
      <c r="CN2375">
        <v>-15.12289</v>
      </c>
      <c r="CO2375">
        <v>-16.156739999999999</v>
      </c>
      <c r="CP2375" s="20">
        <v>-13.84085</v>
      </c>
      <c r="CQ2375" s="20">
        <v>92.691010000000006</v>
      </c>
      <c r="CR2375" s="20">
        <v>48.930729999999997</v>
      </c>
      <c r="CS2375" s="20">
        <v>57.63308</v>
      </c>
      <c r="CT2375" s="20">
        <v>55.019919999999999</v>
      </c>
      <c r="CU2375" s="20">
        <v>55.603740000000002</v>
      </c>
      <c r="CV2375" s="20">
        <v>60.782130000000002</v>
      </c>
      <c r="CW2375" s="20">
        <v>23.819929999999999</v>
      </c>
      <c r="CX2375" s="20">
        <v>43.121009999999998</v>
      </c>
      <c r="CY2375" s="20">
        <v>40.84346</v>
      </c>
      <c r="CZ2375" s="20">
        <v>33.946939999999998</v>
      </c>
      <c r="DA2375" s="20">
        <v>54.511859999999999</v>
      </c>
      <c r="DB2375" s="20">
        <v>96.555090000000007</v>
      </c>
      <c r="DC2375" s="20">
        <v>62.469230000000003</v>
      </c>
      <c r="DD2375" s="20">
        <v>63.332790000000003</v>
      </c>
      <c r="DE2375" s="20">
        <v>59.852589999999999</v>
      </c>
      <c r="DF2375" s="20">
        <v>65.736919999999998</v>
      </c>
      <c r="DG2375" s="20">
        <v>59.25047</v>
      </c>
      <c r="DH2375" s="20">
        <v>297.79919999999998</v>
      </c>
      <c r="DI2375" s="20">
        <v>166.97479999999999</v>
      </c>
      <c r="DJ2375" s="20">
        <v>533.54610000000002</v>
      </c>
      <c r="DK2375" s="20">
        <v>1805.596</v>
      </c>
      <c r="DL2375" s="20">
        <v>824.06960000000004</v>
      </c>
      <c r="DM2375" s="20">
        <v>738.55110000000002</v>
      </c>
      <c r="DN2375" s="20">
        <v>682.45029999999997</v>
      </c>
      <c r="DO2375">
        <v>19</v>
      </c>
      <c r="DP2375">
        <v>19</v>
      </c>
    </row>
    <row r="2376" spans="1:120" hidden="1" x14ac:dyDescent="0.25">
      <c r="A2376" t="str">
        <f t="shared" si="37"/>
        <v>Size_Grp-200 kW and above_Prescribed DA 1-4 (1PM-9PM)_44453_14-16</v>
      </c>
      <c r="B2376" t="s">
        <v>62</v>
      </c>
      <c r="C2376" t="s">
        <v>207</v>
      </c>
      <c r="D2376" t="s">
        <v>61</v>
      </c>
      <c r="E2376" t="s">
        <v>61</v>
      </c>
      <c r="F2376" t="s">
        <v>61</v>
      </c>
      <c r="G2376" t="s">
        <v>61</v>
      </c>
      <c r="H2376" t="s">
        <v>61</v>
      </c>
      <c r="I2376" t="s">
        <v>61</v>
      </c>
      <c r="J2376" t="s">
        <v>102</v>
      </c>
      <c r="K2376" t="s">
        <v>214</v>
      </c>
      <c r="L2376" s="18">
        <v>44453</v>
      </c>
      <c r="M2376">
        <v>14</v>
      </c>
      <c r="N2376">
        <v>16</v>
      </c>
      <c r="O2376" t="s">
        <v>258</v>
      </c>
      <c r="P2376">
        <v>1</v>
      </c>
      <c r="Q2376">
        <v>1</v>
      </c>
      <c r="R2376">
        <v>0</v>
      </c>
      <c r="S2376">
        <v>0</v>
      </c>
      <c r="T2376">
        <v>1</v>
      </c>
      <c r="U2376">
        <v>0</v>
      </c>
      <c r="V2376">
        <v>1</v>
      </c>
      <c r="W2376">
        <v>510.72</v>
      </c>
      <c r="X2376">
        <v>509.92</v>
      </c>
      <c r="Y2376">
        <v>507.2</v>
      </c>
      <c r="Z2376">
        <v>506.72</v>
      </c>
      <c r="AA2376">
        <v>499.04</v>
      </c>
      <c r="AB2376">
        <v>513.12</v>
      </c>
      <c r="AC2376">
        <v>518.72</v>
      </c>
      <c r="AD2376">
        <v>515.36</v>
      </c>
      <c r="AE2376">
        <v>516</v>
      </c>
      <c r="AF2376">
        <v>518.55999999999995</v>
      </c>
      <c r="AG2376">
        <v>405.6</v>
      </c>
      <c r="AH2376">
        <v>362.24</v>
      </c>
      <c r="AI2376">
        <v>355.68</v>
      </c>
      <c r="AJ2376">
        <v>79.040000000000006</v>
      </c>
      <c r="AK2376">
        <v>68.8</v>
      </c>
      <c r="AL2376">
        <v>72</v>
      </c>
      <c r="AM2376">
        <v>61.12</v>
      </c>
      <c r="AN2376">
        <v>51.04</v>
      </c>
      <c r="AO2376">
        <v>52.8</v>
      </c>
      <c r="AP2376">
        <v>55.36</v>
      </c>
      <c r="AQ2376">
        <v>55.36</v>
      </c>
      <c r="AR2376">
        <v>452.32</v>
      </c>
      <c r="AS2376">
        <v>518.24</v>
      </c>
      <c r="AT2376">
        <v>514.72</v>
      </c>
      <c r="AU2376">
        <v>54</v>
      </c>
      <c r="AV2376">
        <v>53</v>
      </c>
      <c r="AW2376">
        <v>53</v>
      </c>
      <c r="AX2376">
        <v>52</v>
      </c>
      <c r="AY2376">
        <v>52</v>
      </c>
      <c r="AZ2376">
        <v>51</v>
      </c>
      <c r="BA2376">
        <v>51</v>
      </c>
      <c r="BB2376">
        <v>51</v>
      </c>
      <c r="BC2376">
        <v>51</v>
      </c>
      <c r="BD2376">
        <v>52.5</v>
      </c>
      <c r="BE2376">
        <v>57.5</v>
      </c>
      <c r="BF2376">
        <v>62</v>
      </c>
      <c r="BG2376">
        <v>62.5</v>
      </c>
      <c r="BH2376">
        <v>61</v>
      </c>
      <c r="BI2376">
        <v>60</v>
      </c>
      <c r="BJ2376">
        <v>59.5</v>
      </c>
      <c r="BK2376">
        <v>59.5</v>
      </c>
      <c r="BL2376">
        <v>57</v>
      </c>
      <c r="BM2376">
        <v>56</v>
      </c>
      <c r="BN2376">
        <v>55</v>
      </c>
      <c r="BO2376">
        <v>55</v>
      </c>
      <c r="BP2376">
        <v>54.5</v>
      </c>
      <c r="BQ2376">
        <v>54</v>
      </c>
      <c r="BR2376">
        <v>54</v>
      </c>
      <c r="BS2376">
        <v>-1.1721189999999999</v>
      </c>
      <c r="BT2376">
        <v>-3.559326</v>
      </c>
      <c r="BU2376">
        <v>-4.0616760000000003</v>
      </c>
      <c r="BV2376">
        <v>-8.7020870000000006</v>
      </c>
      <c r="BW2376">
        <v>-4.6747439999999996</v>
      </c>
      <c r="BX2376">
        <v>-34.679600000000001</v>
      </c>
      <c r="BY2376">
        <v>-38.905090000000001</v>
      </c>
      <c r="BZ2376">
        <v>15.73865</v>
      </c>
      <c r="CA2376">
        <v>49.060609999999997</v>
      </c>
      <c r="CB2376">
        <v>7.4408570000000003</v>
      </c>
      <c r="CC2376">
        <v>43.497920000000001</v>
      </c>
      <c r="CD2376">
        <v>-14.503880000000001</v>
      </c>
      <c r="CE2376">
        <v>-52.955689999999997</v>
      </c>
      <c r="CF2376">
        <v>9.8638919999999999</v>
      </c>
      <c r="CG2376">
        <v>10.70168</v>
      </c>
      <c r="CH2376">
        <v>4.5514910000000004</v>
      </c>
      <c r="CI2376">
        <v>8.0203970000000009</v>
      </c>
      <c r="CJ2376">
        <v>4.8670650000000002</v>
      </c>
      <c r="CK2376">
        <v>-3.5679400000000001</v>
      </c>
      <c r="CL2376">
        <v>20.471689999999999</v>
      </c>
      <c r="CM2376">
        <v>43.301299999999998</v>
      </c>
      <c r="CN2376">
        <v>20.339230000000001</v>
      </c>
      <c r="CO2376">
        <v>0.70928959999999996</v>
      </c>
      <c r="CP2376">
        <v>-15.43338</v>
      </c>
      <c r="CQ2376">
        <v>134.7902</v>
      </c>
      <c r="CR2376">
        <v>95.048460000000006</v>
      </c>
      <c r="CS2376">
        <v>94.918989999999994</v>
      </c>
      <c r="CT2376">
        <v>101.11490000000001</v>
      </c>
      <c r="CU2376">
        <v>92.922399999999996</v>
      </c>
      <c r="CV2376">
        <v>91.988879999999995</v>
      </c>
      <c r="CW2376">
        <v>218.23740000000001</v>
      </c>
      <c r="CX2376">
        <v>45.245379999999997</v>
      </c>
      <c r="CY2376">
        <v>88.991519999999994</v>
      </c>
      <c r="CZ2376">
        <v>266.30869999999999</v>
      </c>
      <c r="DA2376">
        <v>712.87270000000001</v>
      </c>
      <c r="DB2376">
        <v>797.25940000000003</v>
      </c>
      <c r="DC2376">
        <v>546.86760000000004</v>
      </c>
      <c r="DD2376">
        <v>46.006019999999999</v>
      </c>
      <c r="DE2376">
        <v>42.827469999999998</v>
      </c>
      <c r="DF2376">
        <v>46.516199999999998</v>
      </c>
      <c r="DG2376">
        <v>34.127479999999998</v>
      </c>
      <c r="DH2376">
        <v>34.895029999999998</v>
      </c>
      <c r="DI2376">
        <v>35.025880000000001</v>
      </c>
      <c r="DJ2376">
        <v>104.9417</v>
      </c>
      <c r="DK2376">
        <v>192.5453</v>
      </c>
      <c r="DL2376">
        <v>247.32579999999999</v>
      </c>
      <c r="DM2376">
        <v>293.77609999999999</v>
      </c>
      <c r="DN2376">
        <v>593.47199999999998</v>
      </c>
      <c r="DO2376">
        <v>14</v>
      </c>
      <c r="DP2376">
        <v>16</v>
      </c>
    </row>
    <row r="2377" spans="1:120" hidden="1" x14ac:dyDescent="0.25">
      <c r="A2377" t="str">
        <f t="shared" si="37"/>
        <v>Size_Grp-20 to 199.99 kW_Prescribed DA 1-4 (1PM-9PM)_44453_19-19</v>
      </c>
      <c r="B2377" t="s">
        <v>62</v>
      </c>
      <c r="C2377" t="s">
        <v>201</v>
      </c>
      <c r="D2377" t="s">
        <v>61</v>
      </c>
      <c r="E2377" t="s">
        <v>61</v>
      </c>
      <c r="F2377" t="s">
        <v>61</v>
      </c>
      <c r="G2377" t="s">
        <v>61</v>
      </c>
      <c r="H2377" t="s">
        <v>61</v>
      </c>
      <c r="I2377" t="s">
        <v>61</v>
      </c>
      <c r="J2377" t="s">
        <v>101</v>
      </c>
      <c r="K2377" t="s">
        <v>214</v>
      </c>
      <c r="L2377" s="18">
        <v>44453</v>
      </c>
      <c r="M2377">
        <v>19</v>
      </c>
      <c r="N2377">
        <v>19</v>
      </c>
      <c r="O2377" t="s">
        <v>258</v>
      </c>
      <c r="P2377">
        <v>1</v>
      </c>
      <c r="Q2377">
        <v>1</v>
      </c>
      <c r="R2377">
        <v>0</v>
      </c>
      <c r="S2377">
        <v>0</v>
      </c>
      <c r="T2377">
        <v>1</v>
      </c>
      <c r="U2377">
        <v>0</v>
      </c>
      <c r="V2377">
        <v>1</v>
      </c>
      <c r="W2377">
        <v>124.28</v>
      </c>
      <c r="X2377">
        <v>128.16</v>
      </c>
      <c r="Y2377">
        <v>126.12</v>
      </c>
      <c r="Z2377">
        <v>127.9</v>
      </c>
      <c r="AA2377">
        <v>126.24</v>
      </c>
      <c r="AB2377">
        <v>126.36</v>
      </c>
      <c r="AC2377">
        <v>115.96</v>
      </c>
      <c r="AD2377">
        <v>77.84</v>
      </c>
      <c r="AE2377">
        <v>77.599999999999994</v>
      </c>
      <c r="AF2377">
        <v>78.28</v>
      </c>
      <c r="AG2377">
        <v>81.64</v>
      </c>
      <c r="AH2377">
        <v>84.4</v>
      </c>
      <c r="AI2377">
        <v>86</v>
      </c>
      <c r="AJ2377">
        <v>87.68</v>
      </c>
      <c r="AK2377">
        <v>89.36</v>
      </c>
      <c r="AL2377">
        <v>89.76</v>
      </c>
      <c r="AM2377">
        <v>90.72</v>
      </c>
      <c r="AN2377">
        <v>74.8</v>
      </c>
      <c r="AO2377">
        <v>32.24</v>
      </c>
      <c r="AP2377">
        <v>133.04</v>
      </c>
      <c r="AQ2377">
        <v>146</v>
      </c>
      <c r="AR2377">
        <v>142.19999999999999</v>
      </c>
      <c r="AS2377">
        <v>140.19999999999999</v>
      </c>
      <c r="AT2377">
        <v>137.47999999999999</v>
      </c>
      <c r="AU2377">
        <v>61.5</v>
      </c>
      <c r="AV2377">
        <v>62</v>
      </c>
      <c r="AW2377">
        <v>62</v>
      </c>
      <c r="AX2377">
        <v>61.5</v>
      </c>
      <c r="AY2377">
        <v>61</v>
      </c>
      <c r="AZ2377">
        <v>61</v>
      </c>
      <c r="BA2377">
        <v>61</v>
      </c>
      <c r="BB2377">
        <v>61</v>
      </c>
      <c r="BC2377">
        <v>63</v>
      </c>
      <c r="BD2377">
        <v>66.5</v>
      </c>
      <c r="BE2377">
        <v>70</v>
      </c>
      <c r="BF2377">
        <v>72</v>
      </c>
      <c r="BG2377">
        <v>73</v>
      </c>
      <c r="BH2377">
        <v>74</v>
      </c>
      <c r="BI2377">
        <v>74.5</v>
      </c>
      <c r="BJ2377">
        <v>74.5</v>
      </c>
      <c r="BK2377">
        <v>74</v>
      </c>
      <c r="BL2377">
        <v>73</v>
      </c>
      <c r="BM2377">
        <v>69</v>
      </c>
      <c r="BN2377">
        <v>65</v>
      </c>
      <c r="BO2377">
        <v>62.5</v>
      </c>
      <c r="BP2377">
        <v>62</v>
      </c>
      <c r="BQ2377">
        <v>62</v>
      </c>
      <c r="BR2377">
        <v>61</v>
      </c>
      <c r="BS2377">
        <v>-12.302820000000001</v>
      </c>
      <c r="BT2377">
        <v>-17.144739999999999</v>
      </c>
      <c r="BU2377">
        <v>-16.36618</v>
      </c>
      <c r="BV2377">
        <v>-17.836649999999999</v>
      </c>
      <c r="BW2377">
        <v>-16.39264</v>
      </c>
      <c r="BX2377">
        <v>-17.15147</v>
      </c>
      <c r="BY2377">
        <v>-12.799020000000001</v>
      </c>
      <c r="BZ2377">
        <v>15.181419999999999</v>
      </c>
      <c r="CA2377">
        <v>15.366070000000001</v>
      </c>
      <c r="CB2377">
        <v>15.35904</v>
      </c>
      <c r="CC2377">
        <v>13.27139</v>
      </c>
      <c r="CD2377">
        <v>7.9593809999999996</v>
      </c>
      <c r="CE2377">
        <v>9.9310460000000003</v>
      </c>
      <c r="CF2377">
        <v>12.87998</v>
      </c>
      <c r="CG2377">
        <v>13.36453</v>
      </c>
      <c r="CH2377">
        <v>11.31908</v>
      </c>
      <c r="CI2377">
        <v>13.702809999999999</v>
      </c>
      <c r="CJ2377">
        <v>34.989649999999997</v>
      </c>
      <c r="CK2377">
        <v>63.334890000000001</v>
      </c>
      <c r="CL2377">
        <v>-5.0478360000000002</v>
      </c>
      <c r="CM2377">
        <v>1.0633319999999999</v>
      </c>
      <c r="CN2377">
        <v>-7.5614470000000003</v>
      </c>
      <c r="CO2377">
        <v>-8.0783690000000004</v>
      </c>
      <c r="CP2377">
        <v>-6.9204249999999998</v>
      </c>
      <c r="CQ2377">
        <v>23.172750000000001</v>
      </c>
      <c r="CR2377">
        <v>12.23268</v>
      </c>
      <c r="CS2377">
        <v>14.40827</v>
      </c>
      <c r="CT2377">
        <v>13.75498</v>
      </c>
      <c r="CU2377">
        <v>13.90094</v>
      </c>
      <c r="CV2377">
        <v>15.19553</v>
      </c>
      <c r="CW2377">
        <v>5.9549810000000001</v>
      </c>
      <c r="CX2377">
        <v>10.780250000000001</v>
      </c>
      <c r="CY2377">
        <v>10.21087</v>
      </c>
      <c r="CZ2377">
        <v>8.4867340000000002</v>
      </c>
      <c r="DA2377">
        <v>13.62796</v>
      </c>
      <c r="DB2377">
        <v>24.138770000000001</v>
      </c>
      <c r="DC2377">
        <v>15.61731</v>
      </c>
      <c r="DD2377">
        <v>15.8332</v>
      </c>
      <c r="DE2377">
        <v>14.963150000000001</v>
      </c>
      <c r="DF2377">
        <v>16.434229999999999</v>
      </c>
      <c r="DG2377">
        <v>14.812620000000001</v>
      </c>
      <c r="DH2377">
        <v>74.449799999999996</v>
      </c>
      <c r="DI2377">
        <v>41.743690000000001</v>
      </c>
      <c r="DJ2377">
        <v>133.38650000000001</v>
      </c>
      <c r="DK2377">
        <v>451.39890000000003</v>
      </c>
      <c r="DL2377">
        <v>206.01740000000001</v>
      </c>
      <c r="DM2377">
        <v>184.6378</v>
      </c>
      <c r="DN2377">
        <v>170.61259999999999</v>
      </c>
      <c r="DO2377">
        <v>19</v>
      </c>
      <c r="DP2377">
        <v>19</v>
      </c>
    </row>
    <row r="2378" spans="1:120" hidden="1" x14ac:dyDescent="0.25">
      <c r="A2378" t="str">
        <f t="shared" si="37"/>
        <v>Size_Grp-Below 20 kW_Prescribed DA 1-4 (1PM-9PM)_44453_19-19</v>
      </c>
      <c r="B2378" t="s">
        <v>62</v>
      </c>
      <c r="C2378" t="s">
        <v>259</v>
      </c>
      <c r="D2378" t="s">
        <v>61</v>
      </c>
      <c r="E2378" t="s">
        <v>61</v>
      </c>
      <c r="F2378" t="s">
        <v>61</v>
      </c>
      <c r="G2378" t="s">
        <v>61</v>
      </c>
      <c r="H2378" t="s">
        <v>61</v>
      </c>
      <c r="I2378" t="s">
        <v>61</v>
      </c>
      <c r="J2378" t="s">
        <v>260</v>
      </c>
      <c r="K2378" t="s">
        <v>214</v>
      </c>
      <c r="L2378" s="18">
        <v>44453</v>
      </c>
      <c r="M2378">
        <v>19</v>
      </c>
      <c r="N2378">
        <v>19</v>
      </c>
      <c r="O2378" t="s">
        <v>258</v>
      </c>
      <c r="P2378">
        <v>1</v>
      </c>
      <c r="Q2378">
        <v>0</v>
      </c>
      <c r="R2378">
        <v>0</v>
      </c>
      <c r="S2378">
        <v>0</v>
      </c>
      <c r="T2378">
        <v>1</v>
      </c>
      <c r="U2378">
        <v>0</v>
      </c>
      <c r="V2378">
        <v>1</v>
      </c>
      <c r="DO2378">
        <v>19</v>
      </c>
      <c r="DP2378">
        <v>19</v>
      </c>
    </row>
    <row r="2379" spans="1:120" hidden="1" x14ac:dyDescent="0.25">
      <c r="A2379" t="str">
        <f t="shared" si="37"/>
        <v>All_Prescribed DA 1-4 (1PM-9PM)_44453_14-16</v>
      </c>
      <c r="B2379" t="s">
        <v>62</v>
      </c>
      <c r="C2379" t="s">
        <v>61</v>
      </c>
      <c r="D2379" t="s">
        <v>61</v>
      </c>
      <c r="E2379" t="s">
        <v>61</v>
      </c>
      <c r="F2379" t="s">
        <v>61</v>
      </c>
      <c r="G2379" t="s">
        <v>61</v>
      </c>
      <c r="H2379" t="s">
        <v>61</v>
      </c>
      <c r="I2379" t="s">
        <v>61</v>
      </c>
      <c r="J2379" t="s">
        <v>61</v>
      </c>
      <c r="K2379" t="s">
        <v>214</v>
      </c>
      <c r="L2379" s="18">
        <v>44453</v>
      </c>
      <c r="M2379">
        <v>14</v>
      </c>
      <c r="N2379">
        <v>16</v>
      </c>
      <c r="O2379" t="s">
        <v>258</v>
      </c>
      <c r="P2379">
        <v>1</v>
      </c>
      <c r="Q2379">
        <v>1</v>
      </c>
      <c r="R2379">
        <v>0</v>
      </c>
      <c r="S2379">
        <v>0</v>
      </c>
      <c r="T2379">
        <v>1</v>
      </c>
      <c r="U2379">
        <v>0</v>
      </c>
      <c r="V2379">
        <v>1</v>
      </c>
      <c r="W2379">
        <v>510.72</v>
      </c>
      <c r="X2379">
        <v>509.92</v>
      </c>
      <c r="Y2379">
        <v>507.2</v>
      </c>
      <c r="Z2379">
        <v>506.72</v>
      </c>
      <c r="AA2379">
        <v>499.04</v>
      </c>
      <c r="AB2379">
        <v>513.12</v>
      </c>
      <c r="AC2379">
        <v>518.72</v>
      </c>
      <c r="AD2379">
        <v>515.36</v>
      </c>
      <c r="AE2379">
        <v>516</v>
      </c>
      <c r="AF2379">
        <v>518.55999999999995</v>
      </c>
      <c r="AG2379">
        <v>405.6</v>
      </c>
      <c r="AH2379">
        <v>362.24</v>
      </c>
      <c r="AI2379">
        <v>355.68</v>
      </c>
      <c r="AJ2379">
        <v>79.040000000000006</v>
      </c>
      <c r="AK2379">
        <v>68.8</v>
      </c>
      <c r="AL2379">
        <v>72</v>
      </c>
      <c r="AM2379">
        <v>61.12</v>
      </c>
      <c r="AN2379">
        <v>51.04</v>
      </c>
      <c r="AO2379">
        <v>52.8</v>
      </c>
      <c r="AP2379">
        <v>55.36</v>
      </c>
      <c r="AQ2379">
        <v>55.36</v>
      </c>
      <c r="AR2379">
        <v>452.32</v>
      </c>
      <c r="AS2379">
        <v>518.24</v>
      </c>
      <c r="AT2379">
        <v>514.72</v>
      </c>
      <c r="AU2379">
        <v>54</v>
      </c>
      <c r="AV2379">
        <v>53</v>
      </c>
      <c r="AW2379">
        <v>53</v>
      </c>
      <c r="AX2379">
        <v>52</v>
      </c>
      <c r="AY2379">
        <v>52</v>
      </c>
      <c r="AZ2379">
        <v>51</v>
      </c>
      <c r="BA2379">
        <v>51</v>
      </c>
      <c r="BB2379">
        <v>51</v>
      </c>
      <c r="BC2379">
        <v>51</v>
      </c>
      <c r="BD2379">
        <v>52.5</v>
      </c>
      <c r="BE2379">
        <v>57.5</v>
      </c>
      <c r="BF2379">
        <v>62</v>
      </c>
      <c r="BG2379">
        <v>62.5</v>
      </c>
      <c r="BH2379">
        <v>61</v>
      </c>
      <c r="BI2379">
        <v>60</v>
      </c>
      <c r="BJ2379">
        <v>59.5</v>
      </c>
      <c r="BK2379">
        <v>59.5</v>
      </c>
      <c r="BL2379">
        <v>57</v>
      </c>
      <c r="BM2379">
        <v>56</v>
      </c>
      <c r="BN2379">
        <v>55</v>
      </c>
      <c r="BO2379">
        <v>55</v>
      </c>
      <c r="BP2379">
        <v>54.5</v>
      </c>
      <c r="BQ2379">
        <v>54</v>
      </c>
      <c r="BR2379">
        <v>54</v>
      </c>
      <c r="BS2379">
        <v>-1.1721189999999999</v>
      </c>
      <c r="BT2379">
        <v>-3.559326</v>
      </c>
      <c r="BU2379">
        <v>-4.0616760000000003</v>
      </c>
      <c r="BV2379">
        <v>-8.7020870000000006</v>
      </c>
      <c r="BW2379">
        <v>-4.6747439999999996</v>
      </c>
      <c r="BX2379">
        <v>-34.679600000000001</v>
      </c>
      <c r="BY2379">
        <v>-38.905090000000001</v>
      </c>
      <c r="BZ2379">
        <v>15.73865</v>
      </c>
      <c r="CA2379">
        <v>49.060609999999997</v>
      </c>
      <c r="CB2379">
        <v>7.4408570000000003</v>
      </c>
      <c r="CC2379">
        <v>43.497920000000001</v>
      </c>
      <c r="CD2379">
        <v>-14.503880000000001</v>
      </c>
      <c r="CE2379">
        <v>-52.955689999999997</v>
      </c>
      <c r="CF2379">
        <v>9.8638919999999999</v>
      </c>
      <c r="CG2379">
        <v>10.70168</v>
      </c>
      <c r="CH2379">
        <v>4.5514910000000004</v>
      </c>
      <c r="CI2379">
        <v>8.0203970000000009</v>
      </c>
      <c r="CJ2379">
        <v>4.8670650000000002</v>
      </c>
      <c r="CK2379">
        <v>-3.5679400000000001</v>
      </c>
      <c r="CL2379">
        <v>20.471689999999999</v>
      </c>
      <c r="CM2379">
        <v>43.301299999999998</v>
      </c>
      <c r="CN2379">
        <v>20.339230000000001</v>
      </c>
      <c r="CO2379">
        <v>0.70928959999999996</v>
      </c>
      <c r="CP2379">
        <v>-15.43338</v>
      </c>
      <c r="CQ2379">
        <v>134.7902</v>
      </c>
      <c r="CR2379">
        <v>95.048460000000006</v>
      </c>
      <c r="CS2379">
        <v>94.918989999999994</v>
      </c>
      <c r="CT2379">
        <v>101.11490000000001</v>
      </c>
      <c r="CU2379">
        <v>92.922399999999996</v>
      </c>
      <c r="CV2379">
        <v>91.988879999999995</v>
      </c>
      <c r="CW2379">
        <v>218.23740000000001</v>
      </c>
      <c r="CX2379">
        <v>45.245379999999997</v>
      </c>
      <c r="CY2379">
        <v>88.991519999999994</v>
      </c>
      <c r="CZ2379">
        <v>266.30869999999999</v>
      </c>
      <c r="DA2379">
        <v>712.87270000000001</v>
      </c>
      <c r="DB2379">
        <v>797.25940000000003</v>
      </c>
      <c r="DC2379">
        <v>546.86760000000004</v>
      </c>
      <c r="DD2379">
        <v>46.006019999999999</v>
      </c>
      <c r="DE2379">
        <v>42.827469999999998</v>
      </c>
      <c r="DF2379">
        <v>46.516199999999998</v>
      </c>
      <c r="DG2379">
        <v>34.127479999999998</v>
      </c>
      <c r="DH2379">
        <v>34.895029999999998</v>
      </c>
      <c r="DI2379">
        <v>35.025880000000001</v>
      </c>
      <c r="DJ2379">
        <v>104.9417</v>
      </c>
      <c r="DK2379">
        <v>192.5453</v>
      </c>
      <c r="DL2379">
        <v>247.32579999999999</v>
      </c>
      <c r="DM2379">
        <v>293.77609999999999</v>
      </c>
      <c r="DN2379">
        <v>593.47199999999998</v>
      </c>
      <c r="DO2379">
        <v>14</v>
      </c>
      <c r="DP2379">
        <v>16</v>
      </c>
    </row>
    <row r="2380" spans="1:120" hidden="1" x14ac:dyDescent="0.25">
      <c r="A2380" t="str">
        <f t="shared" si="37"/>
        <v>sublap_id-SLAP_PGEB_Prescribed DA 1-4 (1PM-9PM)_44453_19-19</v>
      </c>
      <c r="B2380" t="s">
        <v>62</v>
      </c>
      <c r="C2380" t="s">
        <v>287</v>
      </c>
      <c r="D2380" t="s">
        <v>61</v>
      </c>
      <c r="E2380" t="s">
        <v>288</v>
      </c>
      <c r="F2380" t="s">
        <v>61</v>
      </c>
      <c r="G2380" t="s">
        <v>61</v>
      </c>
      <c r="H2380" t="s">
        <v>61</v>
      </c>
      <c r="I2380" t="s">
        <v>61</v>
      </c>
      <c r="J2380" t="s">
        <v>61</v>
      </c>
      <c r="K2380" t="s">
        <v>214</v>
      </c>
      <c r="L2380" s="18">
        <v>44453</v>
      </c>
      <c r="M2380">
        <v>19</v>
      </c>
      <c r="N2380">
        <v>19</v>
      </c>
      <c r="O2380" t="s">
        <v>258</v>
      </c>
      <c r="P2380">
        <v>2</v>
      </c>
      <c r="Q2380">
        <v>1</v>
      </c>
      <c r="R2380">
        <v>0</v>
      </c>
      <c r="S2380">
        <v>0</v>
      </c>
      <c r="T2380">
        <v>1</v>
      </c>
      <c r="U2380">
        <v>0</v>
      </c>
      <c r="V2380">
        <v>1</v>
      </c>
      <c r="W2380">
        <v>248.56</v>
      </c>
      <c r="X2380">
        <v>256.32</v>
      </c>
      <c r="Y2380">
        <v>252.24</v>
      </c>
      <c r="Z2380">
        <v>255.8</v>
      </c>
      <c r="AA2380">
        <v>252.48</v>
      </c>
      <c r="AB2380">
        <v>252.72</v>
      </c>
      <c r="AC2380">
        <v>231.92</v>
      </c>
      <c r="AD2380">
        <v>155.68</v>
      </c>
      <c r="AE2380">
        <v>155.19999999999999</v>
      </c>
      <c r="AF2380">
        <v>156.56</v>
      </c>
      <c r="AG2380">
        <v>163.28</v>
      </c>
      <c r="AH2380">
        <v>168.8</v>
      </c>
      <c r="AI2380">
        <v>172</v>
      </c>
      <c r="AJ2380">
        <v>175.36</v>
      </c>
      <c r="AK2380">
        <v>178.72</v>
      </c>
      <c r="AL2380">
        <v>179.52</v>
      </c>
      <c r="AM2380">
        <v>181.44</v>
      </c>
      <c r="AN2380">
        <v>149.6</v>
      </c>
      <c r="AO2380">
        <v>64.48</v>
      </c>
      <c r="AP2380">
        <v>266.08</v>
      </c>
      <c r="AQ2380">
        <v>292</v>
      </c>
      <c r="AR2380">
        <v>284.39999999999998</v>
      </c>
      <c r="AS2380">
        <v>280.39999999999998</v>
      </c>
      <c r="AT2380">
        <v>274.95999999999998</v>
      </c>
      <c r="AU2380">
        <v>61.5</v>
      </c>
      <c r="AV2380">
        <v>62</v>
      </c>
      <c r="AW2380">
        <v>62</v>
      </c>
      <c r="AX2380">
        <v>61.5</v>
      </c>
      <c r="AY2380">
        <v>61</v>
      </c>
      <c r="AZ2380">
        <v>61</v>
      </c>
      <c r="BA2380">
        <v>61</v>
      </c>
      <c r="BB2380">
        <v>61</v>
      </c>
      <c r="BC2380">
        <v>63</v>
      </c>
      <c r="BD2380">
        <v>66.5</v>
      </c>
      <c r="BE2380">
        <v>70</v>
      </c>
      <c r="BF2380">
        <v>72</v>
      </c>
      <c r="BG2380">
        <v>73</v>
      </c>
      <c r="BH2380">
        <v>74</v>
      </c>
      <c r="BI2380">
        <v>74.5</v>
      </c>
      <c r="BJ2380">
        <v>74.5</v>
      </c>
      <c r="BK2380">
        <v>74</v>
      </c>
      <c r="BL2380">
        <v>73</v>
      </c>
      <c r="BM2380">
        <v>69</v>
      </c>
      <c r="BN2380">
        <v>65</v>
      </c>
      <c r="BO2380">
        <v>62.5</v>
      </c>
      <c r="BP2380">
        <v>62</v>
      </c>
      <c r="BQ2380">
        <v>62</v>
      </c>
      <c r="BR2380">
        <v>61</v>
      </c>
      <c r="BS2380">
        <v>-24.605640000000001</v>
      </c>
      <c r="BT2380">
        <v>-34.289470000000001</v>
      </c>
      <c r="BU2380">
        <v>-32.73236</v>
      </c>
      <c r="BV2380">
        <v>-35.673290000000001</v>
      </c>
      <c r="BW2380">
        <v>-32.78528</v>
      </c>
      <c r="BX2380">
        <v>-34.302950000000003</v>
      </c>
      <c r="BY2380">
        <v>-25.598040000000001</v>
      </c>
      <c r="BZ2380">
        <v>30.362839999999998</v>
      </c>
      <c r="CA2380">
        <v>30.732150000000001</v>
      </c>
      <c r="CB2380">
        <v>30.71808</v>
      </c>
      <c r="CC2380">
        <v>26.542770000000001</v>
      </c>
      <c r="CD2380">
        <v>15.918760000000001</v>
      </c>
      <c r="CE2380">
        <v>19.862089999999998</v>
      </c>
      <c r="CF2380">
        <v>25.75996</v>
      </c>
      <c r="CG2380">
        <v>26.72906</v>
      </c>
      <c r="CH2380">
        <v>22.63815</v>
      </c>
      <c r="CI2380">
        <v>27.405619999999999</v>
      </c>
      <c r="CJ2380">
        <v>69.979309999999998</v>
      </c>
      <c r="CK2380">
        <v>126.6698</v>
      </c>
      <c r="CL2380">
        <v>-10.09567</v>
      </c>
      <c r="CM2380">
        <v>2.1266630000000002</v>
      </c>
      <c r="CN2380">
        <v>-15.12289</v>
      </c>
      <c r="CO2380">
        <v>-16.156739999999999</v>
      </c>
      <c r="CP2380">
        <v>-13.84085</v>
      </c>
      <c r="CQ2380">
        <v>92.691010000000006</v>
      </c>
      <c r="CR2380">
        <v>48.930729999999997</v>
      </c>
      <c r="CS2380">
        <v>57.63308</v>
      </c>
      <c r="CT2380">
        <v>55.019919999999999</v>
      </c>
      <c r="CU2380">
        <v>55.603740000000002</v>
      </c>
      <c r="CV2380">
        <v>60.782130000000002</v>
      </c>
      <c r="CW2380">
        <v>23.819929999999999</v>
      </c>
      <c r="CX2380">
        <v>43.121009999999998</v>
      </c>
      <c r="CY2380">
        <v>40.84346</v>
      </c>
      <c r="CZ2380">
        <v>33.946939999999998</v>
      </c>
      <c r="DA2380">
        <v>54.511859999999999</v>
      </c>
      <c r="DB2380">
        <v>96.555090000000007</v>
      </c>
      <c r="DC2380">
        <v>62.469230000000003</v>
      </c>
      <c r="DD2380">
        <v>63.332790000000003</v>
      </c>
      <c r="DE2380">
        <v>59.852589999999999</v>
      </c>
      <c r="DF2380">
        <v>65.736919999999998</v>
      </c>
      <c r="DG2380">
        <v>59.25047</v>
      </c>
      <c r="DH2380">
        <v>297.79919999999998</v>
      </c>
      <c r="DI2380">
        <v>166.97479999999999</v>
      </c>
      <c r="DJ2380">
        <v>533.54610000000002</v>
      </c>
      <c r="DK2380">
        <v>1805.596</v>
      </c>
      <c r="DL2380">
        <v>824.06960000000004</v>
      </c>
      <c r="DM2380">
        <v>738.55110000000002</v>
      </c>
      <c r="DN2380">
        <v>682.45029999999997</v>
      </c>
      <c r="DO2380">
        <v>19</v>
      </c>
      <c r="DP2380">
        <v>19</v>
      </c>
    </row>
    <row r="2381" spans="1:120" hidden="1" x14ac:dyDescent="0.25">
      <c r="A2381" t="str">
        <f t="shared" si="37"/>
        <v>sublap_id-SLAP_PGCC_Prescribed DA 1-4 (1PM-9PM)_44453_19-19</v>
      </c>
      <c r="B2381" t="s">
        <v>62</v>
      </c>
      <c r="C2381" t="s">
        <v>299</v>
      </c>
      <c r="D2381" t="s">
        <v>61</v>
      </c>
      <c r="E2381" t="s">
        <v>300</v>
      </c>
      <c r="F2381" t="s">
        <v>61</v>
      </c>
      <c r="G2381" t="s">
        <v>61</v>
      </c>
      <c r="H2381" t="s">
        <v>61</v>
      </c>
      <c r="I2381" t="s">
        <v>61</v>
      </c>
      <c r="J2381" t="s">
        <v>61</v>
      </c>
      <c r="K2381" t="s">
        <v>214</v>
      </c>
      <c r="L2381" s="18">
        <v>44453</v>
      </c>
      <c r="M2381">
        <v>19</v>
      </c>
      <c r="N2381">
        <v>19</v>
      </c>
      <c r="O2381" t="s">
        <v>258</v>
      </c>
      <c r="P2381">
        <v>2</v>
      </c>
      <c r="Q2381">
        <v>2</v>
      </c>
      <c r="R2381">
        <v>0</v>
      </c>
      <c r="S2381">
        <v>0</v>
      </c>
      <c r="T2381">
        <v>1</v>
      </c>
      <c r="U2381">
        <v>1</v>
      </c>
      <c r="V2381">
        <v>1</v>
      </c>
      <c r="W2381">
        <v>828.64</v>
      </c>
      <c r="X2381">
        <v>937.4</v>
      </c>
      <c r="Y2381">
        <v>941.92</v>
      </c>
      <c r="Z2381">
        <v>943.52</v>
      </c>
      <c r="AA2381">
        <v>940.64</v>
      </c>
      <c r="AB2381">
        <v>939.04</v>
      </c>
      <c r="AC2381">
        <v>939.88</v>
      </c>
      <c r="AD2381">
        <v>942.32</v>
      </c>
      <c r="AE2381">
        <v>921.04</v>
      </c>
      <c r="AF2381">
        <v>915.56</v>
      </c>
      <c r="AG2381">
        <v>912.08</v>
      </c>
      <c r="AH2381">
        <v>877.64</v>
      </c>
      <c r="AI2381">
        <v>587.67999999999995</v>
      </c>
      <c r="AJ2381">
        <v>663.88</v>
      </c>
      <c r="AK2381">
        <v>732.88</v>
      </c>
      <c r="AL2381">
        <v>762.2</v>
      </c>
      <c r="AM2381">
        <v>792.2</v>
      </c>
      <c r="AN2381">
        <v>268.8</v>
      </c>
      <c r="AO2381">
        <v>254.16</v>
      </c>
      <c r="AP2381">
        <v>254.32</v>
      </c>
      <c r="AQ2381">
        <v>252.96</v>
      </c>
      <c r="AR2381">
        <v>701.24</v>
      </c>
      <c r="AS2381">
        <v>800.68</v>
      </c>
      <c r="AT2381">
        <v>772.24</v>
      </c>
      <c r="AU2381">
        <v>57</v>
      </c>
      <c r="AV2381">
        <v>57</v>
      </c>
      <c r="AW2381">
        <v>56</v>
      </c>
      <c r="AX2381">
        <v>56</v>
      </c>
      <c r="AY2381">
        <v>56</v>
      </c>
      <c r="AZ2381">
        <v>55</v>
      </c>
      <c r="BA2381">
        <v>54.5</v>
      </c>
      <c r="BB2381">
        <v>54</v>
      </c>
      <c r="BC2381">
        <v>54</v>
      </c>
      <c r="BD2381">
        <v>54.5</v>
      </c>
      <c r="BE2381">
        <v>57</v>
      </c>
      <c r="BF2381">
        <v>61</v>
      </c>
      <c r="BG2381">
        <v>63</v>
      </c>
      <c r="BH2381">
        <v>63.5</v>
      </c>
      <c r="BI2381">
        <v>63.5</v>
      </c>
      <c r="BJ2381">
        <v>63</v>
      </c>
      <c r="BK2381">
        <v>63</v>
      </c>
      <c r="BL2381">
        <v>61.5</v>
      </c>
      <c r="BM2381">
        <v>60</v>
      </c>
      <c r="BN2381">
        <v>59</v>
      </c>
      <c r="BO2381">
        <v>58.5</v>
      </c>
      <c r="BP2381">
        <v>58</v>
      </c>
      <c r="BQ2381">
        <v>58</v>
      </c>
      <c r="BR2381">
        <v>58</v>
      </c>
      <c r="BS2381">
        <v>-20.759599999999999</v>
      </c>
      <c r="BT2381">
        <v>-8.6619259999999993</v>
      </c>
      <c r="BU2381">
        <v>-3.87886</v>
      </c>
      <c r="BV2381">
        <v>-1.276535</v>
      </c>
      <c r="BW2381">
        <v>-1.3170010000000001</v>
      </c>
      <c r="BX2381">
        <v>-0.62214659999999999</v>
      </c>
      <c r="BY2381">
        <v>2.5013429999999999</v>
      </c>
      <c r="BZ2381">
        <v>-4.8561550000000002</v>
      </c>
      <c r="CA2381">
        <v>-0.96722410000000003</v>
      </c>
      <c r="CB2381">
        <v>5.2611080000000001</v>
      </c>
      <c r="CC2381">
        <v>18.129580000000001</v>
      </c>
      <c r="CD2381">
        <v>25.699860000000001</v>
      </c>
      <c r="CE2381">
        <v>-14.98122</v>
      </c>
      <c r="CF2381">
        <v>-1.536362</v>
      </c>
      <c r="CG2381">
        <v>-51.182569999999998</v>
      </c>
      <c r="CH2381">
        <v>-37.209960000000002</v>
      </c>
      <c r="CI2381">
        <v>-10.251749999999999</v>
      </c>
      <c r="CJ2381">
        <v>560.06309999999996</v>
      </c>
      <c r="CK2381">
        <v>612.53959999999995</v>
      </c>
      <c r="CL2381">
        <v>605.678</v>
      </c>
      <c r="CM2381">
        <v>615.39559999999994</v>
      </c>
      <c r="CN2381">
        <v>150.60149999999999</v>
      </c>
      <c r="CO2381">
        <v>18.27242</v>
      </c>
      <c r="CP2381">
        <v>1.0917209999999999</v>
      </c>
      <c r="CQ2381">
        <v>687.37540000000001</v>
      </c>
      <c r="CR2381">
        <v>67.029830000000004</v>
      </c>
      <c r="CS2381">
        <v>53.131120000000003</v>
      </c>
      <c r="CT2381">
        <v>58.970179999999999</v>
      </c>
      <c r="CU2381">
        <v>54.332410000000003</v>
      </c>
      <c r="CV2381">
        <v>53.469639999999998</v>
      </c>
      <c r="CW2381">
        <v>24.307020000000001</v>
      </c>
      <c r="CX2381">
        <v>39.061430000000001</v>
      </c>
      <c r="CY2381">
        <v>53.193240000000003</v>
      </c>
      <c r="CZ2381">
        <v>342.80579999999998</v>
      </c>
      <c r="DA2381">
        <v>625.05619999999999</v>
      </c>
      <c r="DB2381">
        <v>705.47550000000001</v>
      </c>
      <c r="DC2381">
        <v>1641.3610000000001</v>
      </c>
      <c r="DD2381">
        <v>2641.7310000000002</v>
      </c>
      <c r="DE2381">
        <v>3864.23</v>
      </c>
      <c r="DF2381">
        <v>3021.3879999999999</v>
      </c>
      <c r="DG2381">
        <v>3348.393</v>
      </c>
      <c r="DH2381">
        <v>2606.3679999999999</v>
      </c>
      <c r="DI2381">
        <v>2298.5169999999998</v>
      </c>
      <c r="DJ2381">
        <v>2074.4949999999999</v>
      </c>
      <c r="DK2381">
        <v>2005.1420000000001</v>
      </c>
      <c r="DL2381">
        <v>2352.8020000000001</v>
      </c>
      <c r="DM2381">
        <v>2232.5500000000002</v>
      </c>
      <c r="DN2381">
        <v>1959.4680000000001</v>
      </c>
      <c r="DO2381">
        <v>19</v>
      </c>
      <c r="DP2381">
        <v>19</v>
      </c>
    </row>
    <row r="2382" spans="1:120" hidden="1" x14ac:dyDescent="0.25">
      <c r="A2382" t="str">
        <f t="shared" si="37"/>
        <v>Size_Grp-200 kW and above_Prescribed DA 1-4 (1PM-9PM)_44453_19-19</v>
      </c>
      <c r="B2382" t="s">
        <v>62</v>
      </c>
      <c r="C2382" t="s">
        <v>207</v>
      </c>
      <c r="D2382" t="s">
        <v>61</v>
      </c>
      <c r="E2382" t="s">
        <v>61</v>
      </c>
      <c r="F2382" t="s">
        <v>61</v>
      </c>
      <c r="G2382" t="s">
        <v>61</v>
      </c>
      <c r="H2382" t="s">
        <v>61</v>
      </c>
      <c r="I2382" t="s">
        <v>61</v>
      </c>
      <c r="J2382" t="s">
        <v>102</v>
      </c>
      <c r="K2382" t="s">
        <v>214</v>
      </c>
      <c r="L2382" s="18">
        <v>44453</v>
      </c>
      <c r="M2382">
        <v>19</v>
      </c>
      <c r="N2382">
        <v>19</v>
      </c>
      <c r="O2382" t="s">
        <v>258</v>
      </c>
      <c r="P2382">
        <v>2</v>
      </c>
      <c r="Q2382">
        <v>2</v>
      </c>
      <c r="R2382">
        <v>0</v>
      </c>
      <c r="S2382">
        <v>0</v>
      </c>
      <c r="T2382">
        <v>1</v>
      </c>
      <c r="U2382">
        <v>1</v>
      </c>
      <c r="V2382">
        <v>1</v>
      </c>
      <c r="W2382">
        <v>828.64</v>
      </c>
      <c r="X2382">
        <v>937.4</v>
      </c>
      <c r="Y2382">
        <v>941.92</v>
      </c>
      <c r="Z2382">
        <v>943.52</v>
      </c>
      <c r="AA2382">
        <v>940.64</v>
      </c>
      <c r="AB2382">
        <v>939.04</v>
      </c>
      <c r="AC2382">
        <v>939.88</v>
      </c>
      <c r="AD2382">
        <v>942.32</v>
      </c>
      <c r="AE2382">
        <v>921.04</v>
      </c>
      <c r="AF2382">
        <v>915.56</v>
      </c>
      <c r="AG2382">
        <v>912.08</v>
      </c>
      <c r="AH2382">
        <v>877.64</v>
      </c>
      <c r="AI2382">
        <v>587.67999999999995</v>
      </c>
      <c r="AJ2382">
        <v>663.88</v>
      </c>
      <c r="AK2382">
        <v>732.88</v>
      </c>
      <c r="AL2382">
        <v>762.2</v>
      </c>
      <c r="AM2382">
        <v>792.2</v>
      </c>
      <c r="AN2382">
        <v>268.8</v>
      </c>
      <c r="AO2382">
        <v>254.16</v>
      </c>
      <c r="AP2382">
        <v>254.32</v>
      </c>
      <c r="AQ2382">
        <v>252.96</v>
      </c>
      <c r="AR2382">
        <v>701.24</v>
      </c>
      <c r="AS2382">
        <v>800.68</v>
      </c>
      <c r="AT2382">
        <v>772.24</v>
      </c>
      <c r="AU2382">
        <v>57</v>
      </c>
      <c r="AV2382">
        <v>57</v>
      </c>
      <c r="AW2382">
        <v>56</v>
      </c>
      <c r="AX2382">
        <v>56</v>
      </c>
      <c r="AY2382">
        <v>56</v>
      </c>
      <c r="AZ2382">
        <v>55</v>
      </c>
      <c r="BA2382">
        <v>54.5</v>
      </c>
      <c r="BB2382">
        <v>54</v>
      </c>
      <c r="BC2382">
        <v>54</v>
      </c>
      <c r="BD2382">
        <v>54.5</v>
      </c>
      <c r="BE2382">
        <v>57</v>
      </c>
      <c r="BF2382">
        <v>61</v>
      </c>
      <c r="BG2382">
        <v>63</v>
      </c>
      <c r="BH2382">
        <v>63.5</v>
      </c>
      <c r="BI2382">
        <v>63.5</v>
      </c>
      <c r="BJ2382">
        <v>63</v>
      </c>
      <c r="BK2382">
        <v>63</v>
      </c>
      <c r="BL2382">
        <v>61.5</v>
      </c>
      <c r="BM2382">
        <v>60</v>
      </c>
      <c r="BN2382">
        <v>59</v>
      </c>
      <c r="BO2382">
        <v>58.5</v>
      </c>
      <c r="BP2382">
        <v>58</v>
      </c>
      <c r="BQ2382">
        <v>58</v>
      </c>
      <c r="BR2382">
        <v>58</v>
      </c>
      <c r="BS2382">
        <v>-20.759599999999999</v>
      </c>
      <c r="BT2382">
        <v>-8.6619259999999993</v>
      </c>
      <c r="BU2382">
        <v>-3.87886</v>
      </c>
      <c r="BV2382">
        <v>-1.276535</v>
      </c>
      <c r="BW2382">
        <v>-1.3170010000000001</v>
      </c>
      <c r="BX2382">
        <v>-0.62214659999999999</v>
      </c>
      <c r="BY2382">
        <v>2.5013429999999999</v>
      </c>
      <c r="BZ2382">
        <v>-4.8561550000000002</v>
      </c>
      <c r="CA2382">
        <v>-0.96722410000000003</v>
      </c>
      <c r="CB2382">
        <v>5.2611080000000001</v>
      </c>
      <c r="CC2382">
        <v>18.129580000000001</v>
      </c>
      <c r="CD2382">
        <v>25.699860000000001</v>
      </c>
      <c r="CE2382">
        <v>-14.98122</v>
      </c>
      <c r="CF2382">
        <v>-1.536362</v>
      </c>
      <c r="CG2382">
        <v>-51.182569999999998</v>
      </c>
      <c r="CH2382">
        <v>-37.209960000000002</v>
      </c>
      <c r="CI2382">
        <v>-10.251749999999999</v>
      </c>
      <c r="CJ2382">
        <v>560.06309999999996</v>
      </c>
      <c r="CK2382">
        <v>612.53959999999995</v>
      </c>
      <c r="CL2382">
        <v>605.678</v>
      </c>
      <c r="CM2382">
        <v>615.39559999999994</v>
      </c>
      <c r="CN2382">
        <v>150.60149999999999</v>
      </c>
      <c r="CO2382">
        <v>18.27242</v>
      </c>
      <c r="CP2382">
        <v>1.0917209999999999</v>
      </c>
      <c r="CQ2382">
        <v>687.37540000000001</v>
      </c>
      <c r="CR2382">
        <v>67.029830000000004</v>
      </c>
      <c r="CS2382">
        <v>53.131120000000003</v>
      </c>
      <c r="CT2382">
        <v>58.970179999999999</v>
      </c>
      <c r="CU2382">
        <v>54.332410000000003</v>
      </c>
      <c r="CV2382">
        <v>53.469639999999998</v>
      </c>
      <c r="CW2382">
        <v>24.307020000000001</v>
      </c>
      <c r="CX2382">
        <v>39.061430000000001</v>
      </c>
      <c r="CY2382">
        <v>53.193240000000003</v>
      </c>
      <c r="CZ2382">
        <v>342.80579999999998</v>
      </c>
      <c r="DA2382">
        <v>625.05619999999999</v>
      </c>
      <c r="DB2382">
        <v>705.47550000000001</v>
      </c>
      <c r="DC2382">
        <v>1641.3610000000001</v>
      </c>
      <c r="DD2382">
        <v>2641.7310000000002</v>
      </c>
      <c r="DE2382">
        <v>3864.23</v>
      </c>
      <c r="DF2382">
        <v>3021.3879999999999</v>
      </c>
      <c r="DG2382">
        <v>3348.393</v>
      </c>
      <c r="DH2382">
        <v>2606.3679999999999</v>
      </c>
      <c r="DI2382">
        <v>2298.5169999999998</v>
      </c>
      <c r="DJ2382">
        <v>2074.4949999999999</v>
      </c>
      <c r="DK2382">
        <v>2005.1420000000001</v>
      </c>
      <c r="DL2382">
        <v>2352.8020000000001</v>
      </c>
      <c r="DM2382">
        <v>2232.5500000000002</v>
      </c>
      <c r="DN2382">
        <v>1959.4680000000001</v>
      </c>
      <c r="DO2382">
        <v>19</v>
      </c>
      <c r="DP2382">
        <v>19</v>
      </c>
    </row>
    <row r="2383" spans="1:120" hidden="1" x14ac:dyDescent="0.25">
      <c r="A2383" t="str">
        <f t="shared" si="37"/>
        <v>OtherDR-No_Prescribed DA 1-4 (1PM-9PM)_44453_19-19</v>
      </c>
      <c r="B2383" t="s">
        <v>62</v>
      </c>
      <c r="C2383" t="s">
        <v>323</v>
      </c>
      <c r="D2383" t="s">
        <v>61</v>
      </c>
      <c r="E2383" t="s">
        <v>61</v>
      </c>
      <c r="F2383" t="s">
        <v>61</v>
      </c>
      <c r="G2383" t="s">
        <v>61</v>
      </c>
      <c r="H2383" t="s">
        <v>61</v>
      </c>
      <c r="I2383" t="s">
        <v>97</v>
      </c>
      <c r="J2383" t="s">
        <v>61</v>
      </c>
      <c r="K2383" t="s">
        <v>214</v>
      </c>
      <c r="L2383" s="18">
        <v>44453</v>
      </c>
      <c r="M2383">
        <v>19</v>
      </c>
      <c r="N2383">
        <v>19</v>
      </c>
      <c r="O2383" t="s">
        <v>258</v>
      </c>
      <c r="P2383">
        <v>4</v>
      </c>
      <c r="Q2383">
        <v>3</v>
      </c>
      <c r="R2383">
        <v>0</v>
      </c>
      <c r="S2383">
        <v>0</v>
      </c>
      <c r="T2383">
        <v>1</v>
      </c>
      <c r="U2383">
        <v>1</v>
      </c>
      <c r="V2383">
        <v>1</v>
      </c>
      <c r="W2383">
        <v>1270.56</v>
      </c>
      <c r="X2383">
        <v>1420.7466999999999</v>
      </c>
      <c r="Y2383">
        <v>1424.0533</v>
      </c>
      <c r="Z2383">
        <v>1428.56</v>
      </c>
      <c r="AA2383">
        <v>1422.5066999999999</v>
      </c>
      <c r="AB2383">
        <v>1420.5333000000001</v>
      </c>
      <c r="AC2383">
        <v>1407.7867000000001</v>
      </c>
      <c r="AD2383">
        <v>1360.2132999999999</v>
      </c>
      <c r="AE2383">
        <v>1331.52</v>
      </c>
      <c r="AF2383">
        <v>1325.12</v>
      </c>
      <c r="AG2383">
        <v>1324.96</v>
      </c>
      <c r="AH2383">
        <v>1282.72</v>
      </c>
      <c r="AI2383">
        <v>898.24</v>
      </c>
      <c r="AJ2383">
        <v>1002.08</v>
      </c>
      <c r="AK2383">
        <v>1096.32</v>
      </c>
      <c r="AL2383">
        <v>1135.9467</v>
      </c>
      <c r="AM2383">
        <v>1177.2266999999999</v>
      </c>
      <c r="AN2383">
        <v>458.13333</v>
      </c>
      <c r="AO2383">
        <v>381.86667</v>
      </c>
      <c r="AP2383">
        <v>516.48</v>
      </c>
      <c r="AQ2383">
        <v>531.94667000000004</v>
      </c>
      <c r="AR2383">
        <v>1124.5867000000001</v>
      </c>
      <c r="AS2383">
        <v>1254.5066999999999</v>
      </c>
      <c r="AT2383">
        <v>1212.96</v>
      </c>
      <c r="AU2383">
        <v>58.5</v>
      </c>
      <c r="AV2383">
        <v>58.666666999999997</v>
      </c>
      <c r="AW2383">
        <v>58</v>
      </c>
      <c r="AX2383">
        <v>57.833333000000003</v>
      </c>
      <c r="AY2383">
        <v>57.666666999999997</v>
      </c>
      <c r="AZ2383">
        <v>57</v>
      </c>
      <c r="BA2383">
        <v>56.666666999999997</v>
      </c>
      <c r="BB2383">
        <v>56.333333000000003</v>
      </c>
      <c r="BC2383">
        <v>57</v>
      </c>
      <c r="BD2383">
        <v>58.5</v>
      </c>
      <c r="BE2383">
        <v>61.333333000000003</v>
      </c>
      <c r="BF2383">
        <v>64.666667000000004</v>
      </c>
      <c r="BG2383">
        <v>66.333332999999996</v>
      </c>
      <c r="BH2383">
        <v>67</v>
      </c>
      <c r="BI2383">
        <v>67.166667000000004</v>
      </c>
      <c r="BJ2383">
        <v>66.833332999999996</v>
      </c>
      <c r="BK2383">
        <v>66.666667000000004</v>
      </c>
      <c r="BL2383">
        <v>65.333332999999996</v>
      </c>
      <c r="BM2383">
        <v>63</v>
      </c>
      <c r="BN2383">
        <v>61</v>
      </c>
      <c r="BO2383">
        <v>59.833333000000003</v>
      </c>
      <c r="BP2383">
        <v>59.333333000000003</v>
      </c>
      <c r="BQ2383">
        <v>59.333333000000003</v>
      </c>
      <c r="BR2383">
        <v>59</v>
      </c>
      <c r="BS2383">
        <v>-44.083219999999997</v>
      </c>
      <c r="BT2383">
        <v>-34.40889</v>
      </c>
      <c r="BU2383">
        <v>-26.993390000000002</v>
      </c>
      <c r="BV2383">
        <v>-25.48424</v>
      </c>
      <c r="BW2383">
        <v>-23.612850000000002</v>
      </c>
      <c r="BX2383">
        <v>-23.698160000000001</v>
      </c>
      <c r="BY2383">
        <v>-13.73024</v>
      </c>
      <c r="BZ2383">
        <v>13.76702</v>
      </c>
      <c r="CA2383">
        <v>19.19847</v>
      </c>
      <c r="CB2383">
        <v>27.49353</v>
      </c>
      <c r="CC2383">
        <v>41.86795</v>
      </c>
      <c r="CD2383">
        <v>44.878990000000002</v>
      </c>
      <c r="CE2383">
        <v>-6.7335609999999999</v>
      </c>
      <c r="CF2383">
        <v>15.124829999999999</v>
      </c>
      <c r="CG2383">
        <v>-50.424050000000001</v>
      </c>
      <c r="CH2383">
        <v>-34.521180000000001</v>
      </c>
      <c r="CI2383">
        <v>4.6014099999999996</v>
      </c>
      <c r="CJ2383">
        <v>793.40359999999998</v>
      </c>
      <c r="CK2383">
        <v>901.16600000000005</v>
      </c>
      <c r="CL2383">
        <v>800.84010000000001</v>
      </c>
      <c r="CM2383">
        <v>821.94510000000002</v>
      </c>
      <c r="CN2383">
        <v>190.72</v>
      </c>
      <c r="CO2383">
        <v>13.59206</v>
      </c>
      <c r="CP2383">
        <v>-7.7716060000000002</v>
      </c>
      <c r="CQ2383">
        <v>1263.1969999999999</v>
      </c>
      <c r="CR2383">
        <v>140.9111</v>
      </c>
      <c r="CS2383">
        <v>120.07</v>
      </c>
      <c r="CT2383">
        <v>129.28919999999999</v>
      </c>
      <c r="CU2383">
        <v>121.30370000000001</v>
      </c>
      <c r="CV2383">
        <v>122.0714</v>
      </c>
      <c r="CW2383">
        <v>53.799109999999999</v>
      </c>
      <c r="CX2383">
        <v>88.607439999999997</v>
      </c>
      <c r="CY2383">
        <v>112.7184</v>
      </c>
      <c r="CZ2383">
        <v>624.52</v>
      </c>
      <c r="DA2383">
        <v>1135.4390000000001</v>
      </c>
      <c r="DB2383">
        <v>1297.0920000000001</v>
      </c>
      <c r="DC2383">
        <v>2945.739</v>
      </c>
      <c r="DD2383">
        <v>4724.5590000000002</v>
      </c>
      <c r="DE2383">
        <v>6896.3429999999998</v>
      </c>
      <c r="DF2383">
        <v>5400.5730000000003</v>
      </c>
      <c r="DG2383">
        <v>5979.0320000000002</v>
      </c>
      <c r="DH2383">
        <v>4765.8980000000001</v>
      </c>
      <c r="DI2383">
        <v>4160.4629999999997</v>
      </c>
      <c r="DJ2383">
        <v>3925.1219999999998</v>
      </c>
      <c r="DK2383">
        <v>4367.1850000000004</v>
      </c>
      <c r="DL2383">
        <v>4549.0119999999997</v>
      </c>
      <c r="DM2383">
        <v>4297.223</v>
      </c>
      <c r="DN2383">
        <v>3786.8110000000001</v>
      </c>
      <c r="DO2383">
        <v>19</v>
      </c>
      <c r="DP2383">
        <v>19</v>
      </c>
    </row>
    <row r="2384" spans="1:120" hidden="1" x14ac:dyDescent="0.25">
      <c r="A2384" t="str">
        <f t="shared" si="37"/>
        <v>sublap_id-SLAP_PGP2_Prescribed DA 1-4 (1PM-9PM)_44453_14-16</v>
      </c>
      <c r="B2384" t="s">
        <v>62</v>
      </c>
      <c r="C2384" t="s">
        <v>301</v>
      </c>
      <c r="D2384" t="s">
        <v>61</v>
      </c>
      <c r="E2384" t="s">
        <v>302</v>
      </c>
      <c r="F2384" t="s">
        <v>61</v>
      </c>
      <c r="G2384" t="s">
        <v>61</v>
      </c>
      <c r="H2384" t="s">
        <v>61</v>
      </c>
      <c r="I2384" t="s">
        <v>61</v>
      </c>
      <c r="J2384" t="s">
        <v>61</v>
      </c>
      <c r="K2384" t="s">
        <v>214</v>
      </c>
      <c r="L2384" s="18">
        <v>44453</v>
      </c>
      <c r="M2384">
        <v>14</v>
      </c>
      <c r="N2384">
        <v>16</v>
      </c>
      <c r="O2384" t="s">
        <v>258</v>
      </c>
      <c r="P2384">
        <v>1</v>
      </c>
      <c r="Q2384">
        <v>1</v>
      </c>
      <c r="R2384">
        <v>0</v>
      </c>
      <c r="S2384">
        <v>0</v>
      </c>
      <c r="T2384">
        <v>1</v>
      </c>
      <c r="U2384">
        <v>0</v>
      </c>
      <c r="V2384">
        <v>1</v>
      </c>
      <c r="W2384">
        <v>510.72</v>
      </c>
      <c r="X2384">
        <v>509.92</v>
      </c>
      <c r="Y2384">
        <v>507.2</v>
      </c>
      <c r="Z2384">
        <v>506.72</v>
      </c>
      <c r="AA2384">
        <v>499.04</v>
      </c>
      <c r="AB2384">
        <v>513.12</v>
      </c>
      <c r="AC2384">
        <v>518.72</v>
      </c>
      <c r="AD2384">
        <v>515.36</v>
      </c>
      <c r="AE2384">
        <v>516</v>
      </c>
      <c r="AF2384">
        <v>518.55999999999995</v>
      </c>
      <c r="AG2384">
        <v>405.6</v>
      </c>
      <c r="AH2384">
        <v>362.24</v>
      </c>
      <c r="AI2384">
        <v>355.68</v>
      </c>
      <c r="AJ2384">
        <v>79.040000000000006</v>
      </c>
      <c r="AK2384">
        <v>68.8</v>
      </c>
      <c r="AL2384">
        <v>72</v>
      </c>
      <c r="AM2384">
        <v>61.12</v>
      </c>
      <c r="AN2384">
        <v>51.04</v>
      </c>
      <c r="AO2384">
        <v>52.8</v>
      </c>
      <c r="AP2384">
        <v>55.36</v>
      </c>
      <c r="AQ2384">
        <v>55.36</v>
      </c>
      <c r="AR2384">
        <v>452.32</v>
      </c>
      <c r="AS2384">
        <v>518.24</v>
      </c>
      <c r="AT2384">
        <v>514.72</v>
      </c>
      <c r="AU2384">
        <v>54</v>
      </c>
      <c r="AV2384">
        <v>53</v>
      </c>
      <c r="AW2384">
        <v>53</v>
      </c>
      <c r="AX2384">
        <v>52</v>
      </c>
      <c r="AY2384">
        <v>52</v>
      </c>
      <c r="AZ2384">
        <v>51</v>
      </c>
      <c r="BA2384">
        <v>51</v>
      </c>
      <c r="BB2384">
        <v>51</v>
      </c>
      <c r="BC2384">
        <v>51</v>
      </c>
      <c r="BD2384">
        <v>52.5</v>
      </c>
      <c r="BE2384">
        <v>57.5</v>
      </c>
      <c r="BF2384">
        <v>62</v>
      </c>
      <c r="BG2384">
        <v>62.5</v>
      </c>
      <c r="BH2384">
        <v>61</v>
      </c>
      <c r="BI2384">
        <v>60</v>
      </c>
      <c r="BJ2384">
        <v>59.5</v>
      </c>
      <c r="BK2384">
        <v>59.5</v>
      </c>
      <c r="BL2384">
        <v>57</v>
      </c>
      <c r="BM2384">
        <v>56</v>
      </c>
      <c r="BN2384">
        <v>55</v>
      </c>
      <c r="BO2384">
        <v>55</v>
      </c>
      <c r="BP2384">
        <v>54.5</v>
      </c>
      <c r="BQ2384">
        <v>54</v>
      </c>
      <c r="BR2384">
        <v>54</v>
      </c>
      <c r="BS2384">
        <v>-1.1721189999999999</v>
      </c>
      <c r="BT2384">
        <v>-3.559326</v>
      </c>
      <c r="BU2384">
        <v>-4.0616760000000003</v>
      </c>
      <c r="BV2384">
        <v>-8.7020870000000006</v>
      </c>
      <c r="BW2384">
        <v>-4.6747439999999996</v>
      </c>
      <c r="BX2384">
        <v>-34.679600000000001</v>
      </c>
      <c r="BY2384">
        <v>-38.905090000000001</v>
      </c>
      <c r="BZ2384">
        <v>15.73865</v>
      </c>
      <c r="CA2384">
        <v>49.060609999999997</v>
      </c>
      <c r="CB2384">
        <v>7.4408570000000003</v>
      </c>
      <c r="CC2384">
        <v>43.497920000000001</v>
      </c>
      <c r="CD2384">
        <v>-14.503880000000001</v>
      </c>
      <c r="CE2384">
        <v>-52.955689999999997</v>
      </c>
      <c r="CF2384">
        <v>9.8638919999999999</v>
      </c>
      <c r="CG2384">
        <v>10.70168</v>
      </c>
      <c r="CH2384">
        <v>4.5514910000000004</v>
      </c>
      <c r="CI2384">
        <v>8.0203970000000009</v>
      </c>
      <c r="CJ2384">
        <v>4.8670650000000002</v>
      </c>
      <c r="CK2384">
        <v>-3.5679400000000001</v>
      </c>
      <c r="CL2384">
        <v>20.471689999999999</v>
      </c>
      <c r="CM2384">
        <v>43.301299999999998</v>
      </c>
      <c r="CN2384">
        <v>20.339230000000001</v>
      </c>
      <c r="CO2384">
        <v>0.70928959999999996</v>
      </c>
      <c r="CP2384">
        <v>-15.43338</v>
      </c>
      <c r="CQ2384">
        <v>134.7902</v>
      </c>
      <c r="CR2384">
        <v>95.048460000000006</v>
      </c>
      <c r="CS2384">
        <v>94.918989999999994</v>
      </c>
      <c r="CT2384">
        <v>101.11490000000001</v>
      </c>
      <c r="CU2384">
        <v>92.922399999999996</v>
      </c>
      <c r="CV2384">
        <v>91.988879999999995</v>
      </c>
      <c r="CW2384">
        <v>218.23740000000001</v>
      </c>
      <c r="CX2384">
        <v>45.245379999999997</v>
      </c>
      <c r="CY2384">
        <v>88.991519999999994</v>
      </c>
      <c r="CZ2384">
        <v>266.30869999999999</v>
      </c>
      <c r="DA2384">
        <v>712.87270000000001</v>
      </c>
      <c r="DB2384">
        <v>797.25940000000003</v>
      </c>
      <c r="DC2384">
        <v>546.86760000000004</v>
      </c>
      <c r="DD2384">
        <v>46.006019999999999</v>
      </c>
      <c r="DE2384">
        <v>42.827469999999998</v>
      </c>
      <c r="DF2384">
        <v>46.516199999999998</v>
      </c>
      <c r="DG2384">
        <v>34.127479999999998</v>
      </c>
      <c r="DH2384">
        <v>34.895029999999998</v>
      </c>
      <c r="DI2384">
        <v>35.025880000000001</v>
      </c>
      <c r="DJ2384">
        <v>104.9417</v>
      </c>
      <c r="DK2384">
        <v>192.5453</v>
      </c>
      <c r="DL2384">
        <v>247.32579999999999</v>
      </c>
      <c r="DM2384">
        <v>293.77609999999999</v>
      </c>
      <c r="DN2384">
        <v>593.47199999999998</v>
      </c>
      <c r="DO2384">
        <v>14</v>
      </c>
      <c r="DP2384">
        <v>16</v>
      </c>
    </row>
    <row r="2385" spans="1:120" x14ac:dyDescent="0.25">
      <c r="A2385" t="str">
        <f t="shared" si="37"/>
        <v>AutoDR-No_Prescribed DA 1-4 (1PM-9PM)_44453_14-16</v>
      </c>
      <c r="B2385" t="s">
        <v>62</v>
      </c>
      <c r="C2385" t="s">
        <v>321</v>
      </c>
      <c r="D2385" t="s">
        <v>61</v>
      </c>
      <c r="E2385" t="s">
        <v>61</v>
      </c>
      <c r="F2385" t="s">
        <v>61</v>
      </c>
      <c r="G2385" t="s">
        <v>61</v>
      </c>
      <c r="H2385" t="s">
        <v>97</v>
      </c>
      <c r="I2385" t="s">
        <v>61</v>
      </c>
      <c r="J2385" t="s">
        <v>61</v>
      </c>
      <c r="K2385" t="s">
        <v>214</v>
      </c>
      <c r="L2385" s="18">
        <v>44453</v>
      </c>
      <c r="M2385">
        <v>14</v>
      </c>
      <c r="N2385">
        <v>16</v>
      </c>
      <c r="O2385" t="s">
        <v>258</v>
      </c>
      <c r="P2385">
        <v>1</v>
      </c>
      <c r="Q2385">
        <v>1</v>
      </c>
      <c r="R2385">
        <v>0</v>
      </c>
      <c r="S2385">
        <v>0</v>
      </c>
      <c r="T2385">
        <v>1</v>
      </c>
      <c r="U2385">
        <v>0</v>
      </c>
      <c r="V2385">
        <v>1</v>
      </c>
      <c r="W2385">
        <v>510.72</v>
      </c>
      <c r="X2385">
        <v>509.92</v>
      </c>
      <c r="Y2385">
        <v>507.2</v>
      </c>
      <c r="Z2385">
        <v>506.72</v>
      </c>
      <c r="AA2385">
        <v>499.04</v>
      </c>
      <c r="AB2385">
        <v>513.12</v>
      </c>
      <c r="AC2385">
        <v>518.72</v>
      </c>
      <c r="AD2385">
        <v>515.36</v>
      </c>
      <c r="AE2385">
        <v>516</v>
      </c>
      <c r="AF2385">
        <v>518.55999999999995</v>
      </c>
      <c r="AG2385">
        <v>405.6</v>
      </c>
      <c r="AH2385">
        <v>362.24</v>
      </c>
      <c r="AI2385">
        <v>355.68</v>
      </c>
      <c r="AJ2385">
        <v>79.040000000000006</v>
      </c>
      <c r="AK2385">
        <v>68.8</v>
      </c>
      <c r="AL2385">
        <v>72</v>
      </c>
      <c r="AM2385">
        <v>61.12</v>
      </c>
      <c r="AN2385">
        <v>51.04</v>
      </c>
      <c r="AO2385">
        <v>52.8</v>
      </c>
      <c r="AP2385">
        <v>55.36</v>
      </c>
      <c r="AQ2385">
        <v>55.36</v>
      </c>
      <c r="AR2385">
        <v>452.32</v>
      </c>
      <c r="AS2385">
        <v>518.24</v>
      </c>
      <c r="AT2385">
        <v>514.72</v>
      </c>
      <c r="AU2385">
        <v>54</v>
      </c>
      <c r="AV2385">
        <v>53</v>
      </c>
      <c r="AW2385">
        <v>53</v>
      </c>
      <c r="AX2385">
        <v>52</v>
      </c>
      <c r="AY2385">
        <v>52</v>
      </c>
      <c r="AZ2385">
        <v>51</v>
      </c>
      <c r="BA2385">
        <v>51</v>
      </c>
      <c r="BB2385">
        <v>51</v>
      </c>
      <c r="BC2385">
        <v>51</v>
      </c>
      <c r="BD2385">
        <v>52.5</v>
      </c>
      <c r="BE2385">
        <v>57.5</v>
      </c>
      <c r="BF2385">
        <v>62</v>
      </c>
      <c r="BG2385">
        <v>62.5</v>
      </c>
      <c r="BH2385">
        <v>61</v>
      </c>
      <c r="BI2385">
        <v>60</v>
      </c>
      <c r="BJ2385">
        <v>59.5</v>
      </c>
      <c r="BK2385">
        <v>59.5</v>
      </c>
      <c r="BL2385">
        <v>57</v>
      </c>
      <c r="BM2385">
        <v>56</v>
      </c>
      <c r="BN2385">
        <v>55</v>
      </c>
      <c r="BO2385">
        <v>55</v>
      </c>
      <c r="BP2385">
        <v>54.5</v>
      </c>
      <c r="BQ2385">
        <v>54</v>
      </c>
      <c r="BR2385">
        <v>54</v>
      </c>
      <c r="BS2385">
        <v>-1.1721189999999999</v>
      </c>
      <c r="BT2385">
        <v>-3.559326</v>
      </c>
      <c r="BU2385">
        <v>-4.0616760000000003</v>
      </c>
      <c r="BV2385">
        <v>-8.7020870000000006</v>
      </c>
      <c r="BW2385">
        <v>-4.6747439999999996</v>
      </c>
      <c r="BX2385">
        <v>-34.679600000000001</v>
      </c>
      <c r="BY2385">
        <v>-38.905090000000001</v>
      </c>
      <c r="BZ2385">
        <v>15.73865</v>
      </c>
      <c r="CA2385">
        <v>49.060609999999997</v>
      </c>
      <c r="CB2385">
        <v>7.4408570000000003</v>
      </c>
      <c r="CC2385">
        <v>43.497920000000001</v>
      </c>
      <c r="CD2385">
        <v>-14.503880000000001</v>
      </c>
      <c r="CE2385">
        <v>-52.955689999999997</v>
      </c>
      <c r="CF2385">
        <v>9.8638919999999999</v>
      </c>
      <c r="CG2385">
        <v>10.70168</v>
      </c>
      <c r="CH2385">
        <v>4.5514910000000004</v>
      </c>
      <c r="CI2385">
        <v>8.0203970000000009</v>
      </c>
      <c r="CJ2385">
        <v>4.8670650000000002</v>
      </c>
      <c r="CK2385">
        <v>-3.5679400000000001</v>
      </c>
      <c r="CL2385">
        <v>20.471689999999999</v>
      </c>
      <c r="CM2385">
        <v>43.301299999999998</v>
      </c>
      <c r="CN2385">
        <v>20.339230000000001</v>
      </c>
      <c r="CO2385">
        <v>0.70928959999999996</v>
      </c>
      <c r="CP2385">
        <v>-15.43338</v>
      </c>
      <c r="CQ2385">
        <v>134.7902</v>
      </c>
      <c r="CR2385">
        <v>95.048460000000006</v>
      </c>
      <c r="CS2385">
        <v>94.918989999999994</v>
      </c>
      <c r="CT2385">
        <v>101.11490000000001</v>
      </c>
      <c r="CU2385">
        <v>92.922399999999996</v>
      </c>
      <c r="CV2385">
        <v>91.988879999999995</v>
      </c>
      <c r="CW2385">
        <v>218.23740000000001</v>
      </c>
      <c r="CX2385">
        <v>45.245379999999997</v>
      </c>
      <c r="CY2385">
        <v>88.991519999999994</v>
      </c>
      <c r="CZ2385">
        <v>266.30869999999999</v>
      </c>
      <c r="DA2385">
        <v>712.87270000000001</v>
      </c>
      <c r="DB2385">
        <v>797.25940000000003</v>
      </c>
      <c r="DC2385">
        <v>546.86760000000004</v>
      </c>
      <c r="DD2385">
        <v>46.006019999999999</v>
      </c>
      <c r="DE2385">
        <v>42.827469999999998</v>
      </c>
      <c r="DF2385">
        <v>46.516199999999998</v>
      </c>
      <c r="DG2385">
        <v>34.127479999999998</v>
      </c>
      <c r="DH2385">
        <v>34.895029999999998</v>
      </c>
      <c r="DI2385">
        <v>35.025880000000001</v>
      </c>
      <c r="DJ2385">
        <v>104.9417</v>
      </c>
      <c r="DK2385">
        <v>192.5453</v>
      </c>
      <c r="DL2385">
        <v>247.32579999999999</v>
      </c>
      <c r="DM2385">
        <v>293.77609999999999</v>
      </c>
      <c r="DN2385">
        <v>593.47199999999998</v>
      </c>
      <c r="DO2385">
        <v>14</v>
      </c>
      <c r="DP2385">
        <v>16</v>
      </c>
    </row>
    <row r="2386" spans="1:120" hidden="1" x14ac:dyDescent="0.25">
      <c r="A2386" t="str">
        <f t="shared" si="37"/>
        <v>Aggregator-Blue Zone Resources, LLC_Prescribed DA 1-4 (1PM-9PM)_44453_19-19</v>
      </c>
      <c r="B2386" t="s">
        <v>62</v>
      </c>
      <c r="C2386" t="s">
        <v>261</v>
      </c>
      <c r="D2386" t="s">
        <v>61</v>
      </c>
      <c r="E2386" t="s">
        <v>61</v>
      </c>
      <c r="F2386" t="s">
        <v>262</v>
      </c>
      <c r="G2386" t="s">
        <v>61</v>
      </c>
      <c r="H2386" t="s">
        <v>61</v>
      </c>
      <c r="I2386" t="s">
        <v>61</v>
      </c>
      <c r="J2386" t="s">
        <v>61</v>
      </c>
      <c r="K2386" t="s">
        <v>214</v>
      </c>
      <c r="L2386" s="18">
        <v>44453</v>
      </c>
      <c r="M2386">
        <v>19</v>
      </c>
      <c r="N2386">
        <v>19</v>
      </c>
      <c r="O2386" t="s">
        <v>258</v>
      </c>
      <c r="P2386">
        <v>4</v>
      </c>
      <c r="Q2386">
        <v>3</v>
      </c>
      <c r="R2386">
        <v>0</v>
      </c>
      <c r="S2386">
        <v>0</v>
      </c>
      <c r="T2386">
        <v>1</v>
      </c>
      <c r="U2386">
        <v>1</v>
      </c>
      <c r="V2386">
        <v>1</v>
      </c>
      <c r="W2386">
        <v>1270.56</v>
      </c>
      <c r="X2386">
        <v>1420.7466999999999</v>
      </c>
      <c r="Y2386">
        <v>1424.0533</v>
      </c>
      <c r="Z2386">
        <v>1428.56</v>
      </c>
      <c r="AA2386">
        <v>1422.5066999999999</v>
      </c>
      <c r="AB2386">
        <v>1420.5333000000001</v>
      </c>
      <c r="AC2386">
        <v>1407.7867000000001</v>
      </c>
      <c r="AD2386">
        <v>1360.2132999999999</v>
      </c>
      <c r="AE2386">
        <v>1331.52</v>
      </c>
      <c r="AF2386">
        <v>1325.12</v>
      </c>
      <c r="AG2386">
        <v>1324.96</v>
      </c>
      <c r="AH2386">
        <v>1282.72</v>
      </c>
      <c r="AI2386">
        <v>898.24</v>
      </c>
      <c r="AJ2386">
        <v>1002.08</v>
      </c>
      <c r="AK2386">
        <v>1096.32</v>
      </c>
      <c r="AL2386">
        <v>1135.9467</v>
      </c>
      <c r="AM2386">
        <v>1177.2266999999999</v>
      </c>
      <c r="AN2386">
        <v>458.13333</v>
      </c>
      <c r="AO2386">
        <v>381.86667</v>
      </c>
      <c r="AP2386">
        <v>516.48</v>
      </c>
      <c r="AQ2386">
        <v>531.94667000000004</v>
      </c>
      <c r="AR2386">
        <v>1124.5867000000001</v>
      </c>
      <c r="AS2386">
        <v>1254.5066999999999</v>
      </c>
      <c r="AT2386">
        <v>1212.96</v>
      </c>
      <c r="AU2386">
        <v>58.5</v>
      </c>
      <c r="AV2386">
        <v>58.666666999999997</v>
      </c>
      <c r="AW2386">
        <v>58</v>
      </c>
      <c r="AX2386">
        <v>57.833333000000003</v>
      </c>
      <c r="AY2386">
        <v>57.666666999999997</v>
      </c>
      <c r="AZ2386">
        <v>57</v>
      </c>
      <c r="BA2386">
        <v>56.666666999999997</v>
      </c>
      <c r="BB2386">
        <v>56.333333000000003</v>
      </c>
      <c r="BC2386">
        <v>57</v>
      </c>
      <c r="BD2386">
        <v>58.5</v>
      </c>
      <c r="BE2386">
        <v>61.333333000000003</v>
      </c>
      <c r="BF2386">
        <v>64.666667000000004</v>
      </c>
      <c r="BG2386">
        <v>66.333332999999996</v>
      </c>
      <c r="BH2386">
        <v>67</v>
      </c>
      <c r="BI2386">
        <v>67.166667000000004</v>
      </c>
      <c r="BJ2386">
        <v>66.833332999999996</v>
      </c>
      <c r="BK2386">
        <v>66.666667000000004</v>
      </c>
      <c r="BL2386">
        <v>65.333332999999996</v>
      </c>
      <c r="BM2386">
        <v>63</v>
      </c>
      <c r="BN2386">
        <v>61</v>
      </c>
      <c r="BO2386">
        <v>59.833333000000003</v>
      </c>
      <c r="BP2386">
        <v>59.333333000000003</v>
      </c>
      <c r="BQ2386">
        <v>59.333333000000003</v>
      </c>
      <c r="BR2386">
        <v>59</v>
      </c>
      <c r="BS2386">
        <v>-44.083219999999997</v>
      </c>
      <c r="BT2386">
        <v>-34.40889</v>
      </c>
      <c r="BU2386">
        <v>-26.993390000000002</v>
      </c>
      <c r="BV2386">
        <v>-25.48424</v>
      </c>
      <c r="BW2386">
        <v>-23.612850000000002</v>
      </c>
      <c r="BX2386">
        <v>-23.698160000000001</v>
      </c>
      <c r="BY2386">
        <v>-13.73024</v>
      </c>
      <c r="BZ2386">
        <v>13.76702</v>
      </c>
      <c r="CA2386">
        <v>19.19847</v>
      </c>
      <c r="CB2386">
        <v>27.49353</v>
      </c>
      <c r="CC2386">
        <v>41.86795</v>
      </c>
      <c r="CD2386">
        <v>44.878990000000002</v>
      </c>
      <c r="CE2386">
        <v>-6.7335609999999999</v>
      </c>
      <c r="CF2386">
        <v>15.124829999999999</v>
      </c>
      <c r="CG2386">
        <v>-50.424050000000001</v>
      </c>
      <c r="CH2386">
        <v>-34.521180000000001</v>
      </c>
      <c r="CI2386">
        <v>4.6014099999999996</v>
      </c>
      <c r="CJ2386">
        <v>793.40359999999998</v>
      </c>
      <c r="CK2386">
        <v>901.16600000000005</v>
      </c>
      <c r="CL2386">
        <v>800.84010000000001</v>
      </c>
      <c r="CM2386">
        <v>821.94510000000002</v>
      </c>
      <c r="CN2386">
        <v>190.72</v>
      </c>
      <c r="CO2386">
        <v>13.59206</v>
      </c>
      <c r="CP2386">
        <v>-7.7716060000000002</v>
      </c>
      <c r="CQ2386">
        <v>1263.1969999999999</v>
      </c>
      <c r="CR2386">
        <v>140.9111</v>
      </c>
      <c r="CS2386">
        <v>120.07</v>
      </c>
      <c r="CT2386">
        <v>129.28919999999999</v>
      </c>
      <c r="CU2386">
        <v>121.30370000000001</v>
      </c>
      <c r="CV2386">
        <v>122.0714</v>
      </c>
      <c r="CW2386">
        <v>53.799109999999999</v>
      </c>
      <c r="CX2386">
        <v>88.607439999999997</v>
      </c>
      <c r="CY2386">
        <v>112.7184</v>
      </c>
      <c r="CZ2386">
        <v>624.52</v>
      </c>
      <c r="DA2386">
        <v>1135.4390000000001</v>
      </c>
      <c r="DB2386">
        <v>1297.0920000000001</v>
      </c>
      <c r="DC2386">
        <v>2945.739</v>
      </c>
      <c r="DD2386">
        <v>4724.5590000000002</v>
      </c>
      <c r="DE2386">
        <v>6896.3429999999998</v>
      </c>
      <c r="DF2386">
        <v>5400.5730000000003</v>
      </c>
      <c r="DG2386">
        <v>5979.0320000000002</v>
      </c>
      <c r="DH2386">
        <v>4765.8980000000001</v>
      </c>
      <c r="DI2386">
        <v>4160.4629999999997</v>
      </c>
      <c r="DJ2386">
        <v>3925.1219999999998</v>
      </c>
      <c r="DK2386">
        <v>4367.1850000000004</v>
      </c>
      <c r="DL2386">
        <v>4549.0119999999997</v>
      </c>
      <c r="DM2386">
        <v>4297.223</v>
      </c>
      <c r="DN2386">
        <v>3786.8110000000001</v>
      </c>
      <c r="DO2386">
        <v>19</v>
      </c>
      <c r="DP2386">
        <v>19</v>
      </c>
    </row>
    <row r="2387" spans="1:120" hidden="1" x14ac:dyDescent="0.25">
      <c r="A2387" t="str">
        <f t="shared" si="37"/>
        <v>Industry_Type-7. Institutional/Government_Prescribed DA 1-4 (1PM-9PM)_44453_18-19</v>
      </c>
      <c r="B2387" t="s">
        <v>62</v>
      </c>
      <c r="C2387" t="s">
        <v>208</v>
      </c>
      <c r="D2387" t="s">
        <v>61</v>
      </c>
      <c r="E2387" t="s">
        <v>61</v>
      </c>
      <c r="F2387" t="s">
        <v>61</v>
      </c>
      <c r="G2387" t="s">
        <v>35</v>
      </c>
      <c r="H2387" t="s">
        <v>61</v>
      </c>
      <c r="I2387" t="s">
        <v>61</v>
      </c>
      <c r="J2387" t="s">
        <v>61</v>
      </c>
      <c r="K2387" t="s">
        <v>214</v>
      </c>
      <c r="L2387" s="18">
        <v>44453</v>
      </c>
      <c r="M2387">
        <v>18</v>
      </c>
      <c r="N2387">
        <v>19</v>
      </c>
      <c r="O2387" t="s">
        <v>258</v>
      </c>
      <c r="P2387">
        <v>3</v>
      </c>
      <c r="Q2387">
        <v>3</v>
      </c>
      <c r="R2387">
        <v>0</v>
      </c>
      <c r="S2387">
        <v>0</v>
      </c>
      <c r="T2387">
        <v>1</v>
      </c>
      <c r="U2387">
        <v>1</v>
      </c>
      <c r="V2387">
        <v>1</v>
      </c>
      <c r="W2387">
        <v>29.84</v>
      </c>
      <c r="X2387">
        <v>29.56</v>
      </c>
      <c r="Y2387">
        <v>29.84</v>
      </c>
      <c r="Z2387">
        <v>29.92</v>
      </c>
      <c r="AA2387">
        <v>29.56</v>
      </c>
      <c r="AB2387">
        <v>29.72</v>
      </c>
      <c r="AC2387">
        <v>29.76</v>
      </c>
      <c r="AD2387">
        <v>46.16</v>
      </c>
      <c r="AE2387">
        <v>63.72</v>
      </c>
      <c r="AF2387">
        <v>79.08</v>
      </c>
      <c r="AG2387">
        <v>105.8</v>
      </c>
      <c r="AH2387">
        <v>113.72</v>
      </c>
      <c r="AI2387">
        <v>119.76</v>
      </c>
      <c r="AJ2387">
        <v>122.08</v>
      </c>
      <c r="AK2387">
        <v>117.12</v>
      </c>
      <c r="AL2387">
        <v>119.84</v>
      </c>
      <c r="AM2387">
        <v>142.36000000000001</v>
      </c>
      <c r="AN2387">
        <v>100.08</v>
      </c>
      <c r="AO2387">
        <v>102.6</v>
      </c>
      <c r="AP2387">
        <v>106.08</v>
      </c>
      <c r="AQ2387">
        <v>95.32</v>
      </c>
      <c r="AR2387">
        <v>36.200000000000003</v>
      </c>
      <c r="AS2387">
        <v>29.76</v>
      </c>
      <c r="AT2387">
        <v>29.72</v>
      </c>
      <c r="AU2387">
        <v>58.666666999999997</v>
      </c>
      <c r="AV2387">
        <v>58.666666999999997</v>
      </c>
      <c r="AW2387">
        <v>57.833333000000003</v>
      </c>
      <c r="AX2387">
        <v>56.833333000000003</v>
      </c>
      <c r="AY2387">
        <v>56</v>
      </c>
      <c r="AZ2387">
        <v>54.666666999999997</v>
      </c>
      <c r="BA2387">
        <v>54.333333000000003</v>
      </c>
      <c r="BB2387">
        <v>54.333333000000003</v>
      </c>
      <c r="BC2387">
        <v>57.666666999999997</v>
      </c>
      <c r="BD2387">
        <v>60.666666999999997</v>
      </c>
      <c r="BE2387">
        <v>65.5</v>
      </c>
      <c r="BF2387">
        <v>72.166667000000004</v>
      </c>
      <c r="BG2387">
        <v>76.333332999999996</v>
      </c>
      <c r="BH2387">
        <v>77.166667000000004</v>
      </c>
      <c r="BI2387">
        <v>77.666667000000004</v>
      </c>
      <c r="BJ2387">
        <v>76.666667000000004</v>
      </c>
      <c r="BK2387">
        <v>74.833332999999996</v>
      </c>
      <c r="BL2387">
        <v>72.833332999999996</v>
      </c>
      <c r="BM2387">
        <v>69.833332999999996</v>
      </c>
      <c r="BN2387">
        <v>65.166667000000004</v>
      </c>
      <c r="BO2387">
        <v>61.833333000000003</v>
      </c>
      <c r="BP2387">
        <v>60.666666999999997</v>
      </c>
      <c r="BQ2387">
        <v>59.333333000000003</v>
      </c>
      <c r="BR2387">
        <v>58.333333000000003</v>
      </c>
      <c r="BS2387">
        <v>-0.44045260000000003</v>
      </c>
      <c r="BT2387">
        <v>-0.30071429999999999</v>
      </c>
      <c r="BU2387">
        <v>-0.49936629999999999</v>
      </c>
      <c r="BV2387">
        <v>-0.4799426</v>
      </c>
      <c r="BW2387">
        <v>-0.3101952</v>
      </c>
      <c r="BX2387">
        <v>3.1005479999999999</v>
      </c>
      <c r="BY2387">
        <v>2.3742070000000002</v>
      </c>
      <c r="BZ2387">
        <v>4.1659420000000003</v>
      </c>
      <c r="CA2387">
        <v>-4.5653030000000001</v>
      </c>
      <c r="CB2387">
        <v>-6.9922409999999999</v>
      </c>
      <c r="CC2387">
        <v>0.71765140000000005</v>
      </c>
      <c r="CD2387">
        <v>2.9823270000000002</v>
      </c>
      <c r="CE2387">
        <v>1.4815560000000001</v>
      </c>
      <c r="CF2387">
        <v>-1.190207</v>
      </c>
      <c r="CG2387">
        <v>3.1509480000000001</v>
      </c>
      <c r="CH2387">
        <v>0.67940140000000004</v>
      </c>
      <c r="CI2387">
        <v>-25.693899999999999</v>
      </c>
      <c r="CJ2387">
        <v>12.85286</v>
      </c>
      <c r="CK2387">
        <v>11.21041</v>
      </c>
      <c r="CL2387">
        <v>-0.3048458</v>
      </c>
      <c r="CM2387">
        <v>-2.4391609999999999</v>
      </c>
      <c r="CN2387">
        <v>-0.47299910000000001</v>
      </c>
      <c r="CO2387">
        <v>-0.54304479999999999</v>
      </c>
      <c r="CP2387">
        <v>7.1636900000000003E-2</v>
      </c>
      <c r="CQ2387">
        <v>6.7621200000000006E-2</v>
      </c>
      <c r="CR2387">
        <v>5.5401100000000002E-2</v>
      </c>
      <c r="CS2387">
        <v>5.4078099999999997E-2</v>
      </c>
      <c r="CT2387">
        <v>5.45934E-2</v>
      </c>
      <c r="CU2387">
        <v>5.9376400000000003E-2</v>
      </c>
      <c r="CV2387">
        <v>2.5873330000000001</v>
      </c>
      <c r="CW2387">
        <v>17.776350000000001</v>
      </c>
      <c r="CX2387">
        <v>5.6332420000000001</v>
      </c>
      <c r="CY2387">
        <v>6.7949570000000001</v>
      </c>
      <c r="CZ2387">
        <v>4.1276910000000004</v>
      </c>
      <c r="DA2387">
        <v>4.3734320000000002</v>
      </c>
      <c r="DB2387">
        <v>2.4172709999999999</v>
      </c>
      <c r="DC2387">
        <v>2.6370200000000001</v>
      </c>
      <c r="DD2387">
        <v>2.0860759999999998</v>
      </c>
      <c r="DE2387">
        <v>4.8870639999999996</v>
      </c>
      <c r="DF2387">
        <v>2.0930499999999999</v>
      </c>
      <c r="DG2387">
        <v>1.666263</v>
      </c>
      <c r="DH2387">
        <v>4.011101</v>
      </c>
      <c r="DI2387">
        <v>5.217098</v>
      </c>
      <c r="DJ2387">
        <v>13.08196</v>
      </c>
      <c r="DK2387">
        <v>16.435449999999999</v>
      </c>
      <c r="DL2387">
        <v>7.8473420000000003</v>
      </c>
      <c r="DM2387">
        <v>0.43931799999999999</v>
      </c>
      <c r="DN2387">
        <v>0.29418450000000002</v>
      </c>
      <c r="DO2387">
        <v>18</v>
      </c>
      <c r="DP2387">
        <v>19</v>
      </c>
    </row>
    <row r="2388" spans="1:120" hidden="1" x14ac:dyDescent="0.25">
      <c r="A2388" t="str">
        <f t="shared" si="37"/>
        <v>All_Prescribed DA 1-4 (1PM-9PM)_44453_19-19</v>
      </c>
      <c r="B2388" t="s">
        <v>62</v>
      </c>
      <c r="C2388" t="s">
        <v>61</v>
      </c>
      <c r="D2388" t="s">
        <v>61</v>
      </c>
      <c r="E2388" t="s">
        <v>61</v>
      </c>
      <c r="F2388" t="s">
        <v>61</v>
      </c>
      <c r="G2388" t="s">
        <v>61</v>
      </c>
      <c r="H2388" t="s">
        <v>61</v>
      </c>
      <c r="I2388" t="s">
        <v>61</v>
      </c>
      <c r="J2388" t="s">
        <v>61</v>
      </c>
      <c r="K2388" t="s">
        <v>214</v>
      </c>
      <c r="L2388" s="18">
        <v>44453</v>
      </c>
      <c r="M2388">
        <v>19</v>
      </c>
      <c r="N2388">
        <v>19</v>
      </c>
      <c r="O2388" t="s">
        <v>258</v>
      </c>
      <c r="P2388">
        <v>4</v>
      </c>
      <c r="Q2388">
        <v>3</v>
      </c>
      <c r="R2388">
        <v>0</v>
      </c>
      <c r="S2388">
        <v>0</v>
      </c>
      <c r="T2388">
        <v>1</v>
      </c>
      <c r="U2388">
        <v>1</v>
      </c>
      <c r="V2388">
        <v>1</v>
      </c>
      <c r="W2388">
        <v>1270.56</v>
      </c>
      <c r="X2388">
        <v>1420.7466999999999</v>
      </c>
      <c r="Y2388">
        <v>1424.0533</v>
      </c>
      <c r="Z2388">
        <v>1428.56</v>
      </c>
      <c r="AA2388">
        <v>1422.5066999999999</v>
      </c>
      <c r="AB2388">
        <v>1420.5333000000001</v>
      </c>
      <c r="AC2388">
        <v>1407.7867000000001</v>
      </c>
      <c r="AD2388">
        <v>1360.2132999999999</v>
      </c>
      <c r="AE2388">
        <v>1331.52</v>
      </c>
      <c r="AF2388">
        <v>1325.12</v>
      </c>
      <c r="AG2388">
        <v>1324.96</v>
      </c>
      <c r="AH2388">
        <v>1282.72</v>
      </c>
      <c r="AI2388">
        <v>898.24</v>
      </c>
      <c r="AJ2388">
        <v>1002.08</v>
      </c>
      <c r="AK2388">
        <v>1096.32</v>
      </c>
      <c r="AL2388">
        <v>1135.9467</v>
      </c>
      <c r="AM2388">
        <v>1177.2266999999999</v>
      </c>
      <c r="AN2388">
        <v>458.13333</v>
      </c>
      <c r="AO2388">
        <v>381.86667</v>
      </c>
      <c r="AP2388">
        <v>516.48</v>
      </c>
      <c r="AQ2388">
        <v>531.94667000000004</v>
      </c>
      <c r="AR2388">
        <v>1124.5867000000001</v>
      </c>
      <c r="AS2388">
        <v>1254.5066999999999</v>
      </c>
      <c r="AT2388">
        <v>1212.96</v>
      </c>
      <c r="AU2388">
        <v>58.5</v>
      </c>
      <c r="AV2388">
        <v>58.666666999999997</v>
      </c>
      <c r="AW2388">
        <v>58</v>
      </c>
      <c r="AX2388">
        <v>57.833333000000003</v>
      </c>
      <c r="AY2388">
        <v>57.666666999999997</v>
      </c>
      <c r="AZ2388">
        <v>57</v>
      </c>
      <c r="BA2388">
        <v>56.666666999999997</v>
      </c>
      <c r="BB2388">
        <v>56.333333000000003</v>
      </c>
      <c r="BC2388">
        <v>57</v>
      </c>
      <c r="BD2388">
        <v>58.5</v>
      </c>
      <c r="BE2388">
        <v>61.333333000000003</v>
      </c>
      <c r="BF2388">
        <v>64.666667000000004</v>
      </c>
      <c r="BG2388">
        <v>66.333332999999996</v>
      </c>
      <c r="BH2388">
        <v>67</v>
      </c>
      <c r="BI2388">
        <v>67.166667000000004</v>
      </c>
      <c r="BJ2388">
        <v>66.833332999999996</v>
      </c>
      <c r="BK2388">
        <v>66.666667000000004</v>
      </c>
      <c r="BL2388">
        <v>65.333332999999996</v>
      </c>
      <c r="BM2388">
        <v>63</v>
      </c>
      <c r="BN2388">
        <v>61</v>
      </c>
      <c r="BO2388">
        <v>59.833333000000003</v>
      </c>
      <c r="BP2388">
        <v>59.333333000000003</v>
      </c>
      <c r="BQ2388">
        <v>59.333333000000003</v>
      </c>
      <c r="BR2388">
        <v>59</v>
      </c>
      <c r="BS2388">
        <v>-44.083219999999997</v>
      </c>
      <c r="BT2388">
        <v>-34.40889</v>
      </c>
      <c r="BU2388">
        <v>-26.993390000000002</v>
      </c>
      <c r="BV2388">
        <v>-25.48424</v>
      </c>
      <c r="BW2388">
        <v>-23.612850000000002</v>
      </c>
      <c r="BX2388">
        <v>-23.698160000000001</v>
      </c>
      <c r="BY2388">
        <v>-13.73024</v>
      </c>
      <c r="BZ2388">
        <v>13.76702</v>
      </c>
      <c r="CA2388">
        <v>19.19847</v>
      </c>
      <c r="CB2388">
        <v>27.49353</v>
      </c>
      <c r="CC2388">
        <v>41.86795</v>
      </c>
      <c r="CD2388">
        <v>44.878990000000002</v>
      </c>
      <c r="CE2388">
        <v>-6.7335609999999999</v>
      </c>
      <c r="CF2388">
        <v>15.124829999999999</v>
      </c>
      <c r="CG2388">
        <v>-50.424050000000001</v>
      </c>
      <c r="CH2388">
        <v>-34.521180000000001</v>
      </c>
      <c r="CI2388">
        <v>4.6014099999999996</v>
      </c>
      <c r="CJ2388">
        <v>793.40359999999998</v>
      </c>
      <c r="CK2388">
        <v>901.16600000000005</v>
      </c>
      <c r="CL2388">
        <v>800.84010000000001</v>
      </c>
      <c r="CM2388">
        <v>821.94510000000002</v>
      </c>
      <c r="CN2388">
        <v>190.72</v>
      </c>
      <c r="CO2388">
        <v>13.59206</v>
      </c>
      <c r="CP2388">
        <v>-7.7716060000000002</v>
      </c>
      <c r="CQ2388">
        <v>1263.1969999999999</v>
      </c>
      <c r="CR2388">
        <v>140.9111</v>
      </c>
      <c r="CS2388">
        <v>120.07</v>
      </c>
      <c r="CT2388">
        <v>129.28919999999999</v>
      </c>
      <c r="CU2388">
        <v>121.30370000000001</v>
      </c>
      <c r="CV2388">
        <v>122.0714</v>
      </c>
      <c r="CW2388">
        <v>53.799109999999999</v>
      </c>
      <c r="CX2388">
        <v>88.607439999999997</v>
      </c>
      <c r="CY2388">
        <v>112.7184</v>
      </c>
      <c r="CZ2388">
        <v>624.52</v>
      </c>
      <c r="DA2388">
        <v>1135.4390000000001</v>
      </c>
      <c r="DB2388">
        <v>1297.0920000000001</v>
      </c>
      <c r="DC2388">
        <v>2945.739</v>
      </c>
      <c r="DD2388">
        <v>4724.5590000000002</v>
      </c>
      <c r="DE2388">
        <v>6896.3429999999998</v>
      </c>
      <c r="DF2388">
        <v>5400.5730000000003</v>
      </c>
      <c r="DG2388">
        <v>5979.0320000000002</v>
      </c>
      <c r="DH2388">
        <v>4765.8980000000001</v>
      </c>
      <c r="DI2388">
        <v>4160.4629999999997</v>
      </c>
      <c r="DJ2388">
        <v>3925.1219999999998</v>
      </c>
      <c r="DK2388">
        <v>4367.1850000000004</v>
      </c>
      <c r="DL2388">
        <v>4549.0119999999997</v>
      </c>
      <c r="DM2388">
        <v>4297.223</v>
      </c>
      <c r="DN2388">
        <v>3786.8110000000001</v>
      </c>
      <c r="DO2388">
        <v>19</v>
      </c>
      <c r="DP2388">
        <v>19</v>
      </c>
    </row>
    <row r="2389" spans="1:120" hidden="1" x14ac:dyDescent="0.25">
      <c r="A2389" t="str">
        <f t="shared" si="37"/>
        <v>Size_Grp-Below 20 kW_Prescribed DA 1-4 (1PM-9PM)_44453_18-19</v>
      </c>
      <c r="B2389" t="s">
        <v>62</v>
      </c>
      <c r="C2389" t="s">
        <v>259</v>
      </c>
      <c r="D2389" t="s">
        <v>61</v>
      </c>
      <c r="E2389" t="s">
        <v>61</v>
      </c>
      <c r="F2389" t="s">
        <v>61</v>
      </c>
      <c r="G2389" t="s">
        <v>61</v>
      </c>
      <c r="H2389" t="s">
        <v>61</v>
      </c>
      <c r="I2389" t="s">
        <v>61</v>
      </c>
      <c r="J2389" t="s">
        <v>260</v>
      </c>
      <c r="K2389" t="s">
        <v>214</v>
      </c>
      <c r="L2389" s="18">
        <v>44453</v>
      </c>
      <c r="M2389">
        <v>18</v>
      </c>
      <c r="N2389">
        <v>19</v>
      </c>
      <c r="O2389" t="s">
        <v>258</v>
      </c>
      <c r="P2389">
        <v>2</v>
      </c>
      <c r="Q2389">
        <v>2</v>
      </c>
      <c r="R2389">
        <v>0</v>
      </c>
      <c r="S2389">
        <v>0</v>
      </c>
      <c r="T2389">
        <v>1</v>
      </c>
      <c r="U2389">
        <v>0</v>
      </c>
      <c r="V2389">
        <v>1</v>
      </c>
      <c r="W2389">
        <v>3.4350000000000001</v>
      </c>
      <c r="X2389">
        <v>3.339</v>
      </c>
      <c r="Y2389">
        <v>3.4239999999999999</v>
      </c>
      <c r="Z2389">
        <v>3.5019999999999998</v>
      </c>
      <c r="AA2389">
        <v>3.3450000000000002</v>
      </c>
      <c r="AB2389">
        <v>3.4220000000000002</v>
      </c>
      <c r="AC2389">
        <v>3.4289999999999998</v>
      </c>
      <c r="AD2389">
        <v>4.4589999999999996</v>
      </c>
      <c r="AE2389">
        <v>5.4219999999999997</v>
      </c>
      <c r="AF2389">
        <v>9.8249999999999993</v>
      </c>
      <c r="AG2389">
        <v>26.295000000000002</v>
      </c>
      <c r="AH2389">
        <v>31.266999999999999</v>
      </c>
      <c r="AI2389">
        <v>33.746000000000002</v>
      </c>
      <c r="AJ2389">
        <v>34.704000000000001</v>
      </c>
      <c r="AK2389">
        <v>30.785</v>
      </c>
      <c r="AL2389">
        <v>33.984000000000002</v>
      </c>
      <c r="AM2389">
        <v>39.033999999999999</v>
      </c>
      <c r="AN2389">
        <v>24.864999999999998</v>
      </c>
      <c r="AO2389">
        <v>25.99</v>
      </c>
      <c r="AP2389">
        <v>29.033999999999999</v>
      </c>
      <c r="AQ2389">
        <v>20.003</v>
      </c>
      <c r="AR2389">
        <v>4.4740000000000002</v>
      </c>
      <c r="AS2389">
        <v>3.4329999999999998</v>
      </c>
      <c r="AT2389">
        <v>3.4289999999999998</v>
      </c>
      <c r="AU2389">
        <v>59</v>
      </c>
      <c r="AV2389">
        <v>59.5</v>
      </c>
      <c r="AW2389">
        <v>59</v>
      </c>
      <c r="AX2389">
        <v>58.5</v>
      </c>
      <c r="AY2389">
        <v>58</v>
      </c>
      <c r="AZ2389">
        <v>57</v>
      </c>
      <c r="BA2389">
        <v>57</v>
      </c>
      <c r="BB2389">
        <v>56.5</v>
      </c>
      <c r="BC2389">
        <v>57</v>
      </c>
      <c r="BD2389">
        <v>57.5</v>
      </c>
      <c r="BE2389">
        <v>61</v>
      </c>
      <c r="BF2389">
        <v>66</v>
      </c>
      <c r="BG2389">
        <v>70.5</v>
      </c>
      <c r="BH2389">
        <v>72</v>
      </c>
      <c r="BI2389">
        <v>73</v>
      </c>
      <c r="BJ2389">
        <v>72</v>
      </c>
      <c r="BK2389">
        <v>70</v>
      </c>
      <c r="BL2389">
        <v>68</v>
      </c>
      <c r="BM2389">
        <v>66</v>
      </c>
      <c r="BN2389">
        <v>61.5</v>
      </c>
      <c r="BO2389">
        <v>58.5</v>
      </c>
      <c r="BP2389">
        <v>58</v>
      </c>
      <c r="BQ2389">
        <v>58</v>
      </c>
      <c r="BR2389">
        <v>58</v>
      </c>
      <c r="BS2389">
        <v>-1.7195800000000001E-2</v>
      </c>
      <c r="BT2389">
        <v>4.2528999999999997E-2</v>
      </c>
      <c r="BU2389">
        <v>-1.4039899999999999E-2</v>
      </c>
      <c r="BV2389">
        <v>-4.9549799999999998E-2</v>
      </c>
      <c r="BW2389">
        <v>5.7171E-2</v>
      </c>
      <c r="BX2389">
        <v>3.1852800000000001E-2</v>
      </c>
      <c r="BY2389">
        <v>-5.4805300000000001E-2</v>
      </c>
      <c r="BZ2389">
        <v>0.1170697</v>
      </c>
      <c r="CA2389">
        <v>0.28459630000000002</v>
      </c>
      <c r="CB2389">
        <v>-0.39295829999999998</v>
      </c>
      <c r="CC2389">
        <v>0.38637909999999998</v>
      </c>
      <c r="CD2389">
        <v>-1.2791490000000001</v>
      </c>
      <c r="CE2389">
        <v>-1.955144</v>
      </c>
      <c r="CF2389">
        <v>-2.695513</v>
      </c>
      <c r="CG2389">
        <v>0.65268340000000002</v>
      </c>
      <c r="CH2389">
        <v>-0.41067120000000001</v>
      </c>
      <c r="CI2389">
        <v>-6.8841429999999999</v>
      </c>
      <c r="CJ2389">
        <v>5.5691170000000003</v>
      </c>
      <c r="CK2389">
        <v>4.0815000000000001</v>
      </c>
      <c r="CL2389">
        <v>-3.3066149999999999</v>
      </c>
      <c r="CM2389">
        <v>0.72119699999999998</v>
      </c>
      <c r="CN2389">
        <v>-2.5921430000000001</v>
      </c>
      <c r="CO2389">
        <v>-0.2115465</v>
      </c>
      <c r="CP2389">
        <v>-2.5755199999999999E-2</v>
      </c>
      <c r="CQ2389">
        <v>1.2269E-3</v>
      </c>
      <c r="CR2389">
        <v>1.6932E-3</v>
      </c>
      <c r="CS2389">
        <v>1.9029999999999999E-4</v>
      </c>
      <c r="CT2389">
        <v>1.1214E-3</v>
      </c>
      <c r="CU2389">
        <v>2.5260000000000001E-4</v>
      </c>
      <c r="CV2389">
        <v>9.5873999999999994E-3</v>
      </c>
      <c r="CW2389">
        <v>8.4445900000000004E-2</v>
      </c>
      <c r="CX2389">
        <v>0.4044431</v>
      </c>
      <c r="CY2389">
        <v>0.29237350000000001</v>
      </c>
      <c r="CZ2389">
        <v>0.16338030000000001</v>
      </c>
      <c r="DA2389">
        <v>1.5517909999999999</v>
      </c>
      <c r="DB2389">
        <v>0.50165320000000002</v>
      </c>
      <c r="DC2389">
        <v>0.46549689999999999</v>
      </c>
      <c r="DD2389">
        <v>0.4390944</v>
      </c>
      <c r="DE2389">
        <v>1.9504490000000001</v>
      </c>
      <c r="DF2389">
        <v>1.218672</v>
      </c>
      <c r="DG2389">
        <v>0.37878109999999998</v>
      </c>
      <c r="DH2389">
        <v>1.2294579999999999</v>
      </c>
      <c r="DI2389">
        <v>1.9480949999999999</v>
      </c>
      <c r="DJ2389">
        <v>5.7073369999999999</v>
      </c>
      <c r="DK2389">
        <v>3.2782439999999999</v>
      </c>
      <c r="DL2389">
        <v>1.532378</v>
      </c>
      <c r="DM2389">
        <v>9.8607E-3</v>
      </c>
      <c r="DN2389">
        <v>5.7249999999999998E-4</v>
      </c>
      <c r="DO2389">
        <v>18</v>
      </c>
      <c r="DP2389">
        <v>19</v>
      </c>
    </row>
    <row r="2390" spans="1:120" hidden="1" x14ac:dyDescent="0.25">
      <c r="A2390" t="str">
        <f t="shared" si="37"/>
        <v>OtherDR-No_Prescribed DA 1-4 (1PM-9PM)_44453_18-19</v>
      </c>
      <c r="B2390" t="s">
        <v>62</v>
      </c>
      <c r="C2390" t="s">
        <v>323</v>
      </c>
      <c r="D2390" t="s">
        <v>61</v>
      </c>
      <c r="E2390" t="s">
        <v>61</v>
      </c>
      <c r="F2390" t="s">
        <v>61</v>
      </c>
      <c r="G2390" t="s">
        <v>61</v>
      </c>
      <c r="H2390" t="s">
        <v>61</v>
      </c>
      <c r="I2390" t="s">
        <v>97</v>
      </c>
      <c r="J2390" t="s">
        <v>61</v>
      </c>
      <c r="K2390" t="s">
        <v>214</v>
      </c>
      <c r="L2390" s="18">
        <v>44453</v>
      </c>
      <c r="M2390">
        <v>18</v>
      </c>
      <c r="N2390">
        <v>19</v>
      </c>
      <c r="O2390" t="s">
        <v>258</v>
      </c>
      <c r="P2390">
        <v>4</v>
      </c>
      <c r="Q2390">
        <v>4</v>
      </c>
      <c r="R2390">
        <v>0</v>
      </c>
      <c r="S2390">
        <v>0</v>
      </c>
      <c r="T2390">
        <v>1</v>
      </c>
      <c r="U2390">
        <v>0</v>
      </c>
      <c r="V2390">
        <v>1</v>
      </c>
      <c r="W2390">
        <v>30.635000000000002</v>
      </c>
      <c r="X2390">
        <v>30.338999999999999</v>
      </c>
      <c r="Y2390">
        <v>30.623999999999999</v>
      </c>
      <c r="Z2390">
        <v>30.702000000000002</v>
      </c>
      <c r="AA2390">
        <v>30.344999999999999</v>
      </c>
      <c r="AB2390">
        <v>30.501999999999999</v>
      </c>
      <c r="AC2390">
        <v>30.548999999999999</v>
      </c>
      <c r="AD2390">
        <v>46.939</v>
      </c>
      <c r="AE2390">
        <v>64.501999999999995</v>
      </c>
      <c r="AF2390">
        <v>79.864999999999995</v>
      </c>
      <c r="AG2390">
        <v>106.575</v>
      </c>
      <c r="AH2390">
        <v>114.50700000000001</v>
      </c>
      <c r="AI2390">
        <v>120.54600000000001</v>
      </c>
      <c r="AJ2390">
        <v>122.864</v>
      </c>
      <c r="AK2390">
        <v>117.905</v>
      </c>
      <c r="AL2390">
        <v>120.624</v>
      </c>
      <c r="AM2390">
        <v>143.154</v>
      </c>
      <c r="AN2390">
        <v>100.86499999999999</v>
      </c>
      <c r="AO2390">
        <v>103.39</v>
      </c>
      <c r="AP2390">
        <v>106.874</v>
      </c>
      <c r="AQ2390">
        <v>96.123000000000005</v>
      </c>
      <c r="AR2390">
        <v>36.994</v>
      </c>
      <c r="AS2390">
        <v>30.553000000000001</v>
      </c>
      <c r="AT2390">
        <v>30.509</v>
      </c>
      <c r="AU2390">
        <v>58.75</v>
      </c>
      <c r="AV2390">
        <v>58.875</v>
      </c>
      <c r="AW2390">
        <v>58.125</v>
      </c>
      <c r="AX2390">
        <v>57.25</v>
      </c>
      <c r="AY2390">
        <v>56.5</v>
      </c>
      <c r="AZ2390">
        <v>55.25</v>
      </c>
      <c r="BA2390">
        <v>55</v>
      </c>
      <c r="BB2390">
        <v>54.875</v>
      </c>
      <c r="BC2390">
        <v>57.5</v>
      </c>
      <c r="BD2390">
        <v>59.875</v>
      </c>
      <c r="BE2390">
        <v>64.375</v>
      </c>
      <c r="BF2390">
        <v>70.625</v>
      </c>
      <c r="BG2390">
        <v>74.875</v>
      </c>
      <c r="BH2390">
        <v>75.875</v>
      </c>
      <c r="BI2390">
        <v>76.5</v>
      </c>
      <c r="BJ2390">
        <v>75.5</v>
      </c>
      <c r="BK2390">
        <v>73.625</v>
      </c>
      <c r="BL2390">
        <v>71.625</v>
      </c>
      <c r="BM2390">
        <v>68.875</v>
      </c>
      <c r="BN2390">
        <v>64.25</v>
      </c>
      <c r="BO2390">
        <v>61</v>
      </c>
      <c r="BP2390">
        <v>60</v>
      </c>
      <c r="BQ2390">
        <v>59</v>
      </c>
      <c r="BR2390">
        <v>58.25</v>
      </c>
      <c r="BS2390">
        <v>-0.44150640000000002</v>
      </c>
      <c r="BT2390">
        <v>-0.30194480000000001</v>
      </c>
      <c r="BU2390">
        <v>-0.5050114</v>
      </c>
      <c r="BV2390">
        <v>-0.4844482</v>
      </c>
      <c r="BW2390">
        <v>-0.31951410000000002</v>
      </c>
      <c r="BX2390">
        <v>3.098465</v>
      </c>
      <c r="BY2390">
        <v>2.3541249999999998</v>
      </c>
      <c r="BZ2390">
        <v>4.1598309999999996</v>
      </c>
      <c r="CA2390">
        <v>-4.5446980000000003</v>
      </c>
      <c r="CB2390">
        <v>-6.9718710000000002</v>
      </c>
      <c r="CC2390">
        <v>0.74819360000000001</v>
      </c>
      <c r="CD2390">
        <v>3.0029650000000001</v>
      </c>
      <c r="CE2390">
        <v>1.493258</v>
      </c>
      <c r="CF2390">
        <v>-1.197341</v>
      </c>
      <c r="CG2390">
        <v>3.16283</v>
      </c>
      <c r="CH2390">
        <v>0.68330760000000001</v>
      </c>
      <c r="CI2390">
        <v>-25.69211</v>
      </c>
      <c r="CJ2390">
        <v>12.8596</v>
      </c>
      <c r="CK2390">
        <v>11.20445</v>
      </c>
      <c r="CL2390">
        <v>-0.29418519999999998</v>
      </c>
      <c r="CM2390">
        <v>-2.418879</v>
      </c>
      <c r="CN2390">
        <v>-0.44893529999999998</v>
      </c>
      <c r="CO2390">
        <v>-0.53291279999999996</v>
      </c>
      <c r="CP2390">
        <v>7.9869899999999994E-2</v>
      </c>
      <c r="CQ2390">
        <v>6.7704500000000001E-2</v>
      </c>
      <c r="CR2390">
        <v>5.5473799999999997E-2</v>
      </c>
      <c r="CS2390">
        <v>5.4151600000000001E-2</v>
      </c>
      <c r="CT2390">
        <v>5.46682E-2</v>
      </c>
      <c r="CU2390">
        <v>5.94569E-2</v>
      </c>
      <c r="CV2390">
        <v>2.5874199999999998</v>
      </c>
      <c r="CW2390">
        <v>17.776530000000001</v>
      </c>
      <c r="CX2390">
        <v>5.6334210000000002</v>
      </c>
      <c r="CY2390">
        <v>6.795299</v>
      </c>
      <c r="CZ2390">
        <v>4.1280710000000003</v>
      </c>
      <c r="DA2390">
        <v>4.3748550000000002</v>
      </c>
      <c r="DB2390">
        <v>2.4188109999999998</v>
      </c>
      <c r="DC2390">
        <v>2.6381760000000001</v>
      </c>
      <c r="DD2390">
        <v>2.0868989999999998</v>
      </c>
      <c r="DE2390">
        <v>4.8876049999999998</v>
      </c>
      <c r="DF2390">
        <v>2.093251</v>
      </c>
      <c r="DG2390">
        <v>1.666485</v>
      </c>
      <c r="DH2390">
        <v>4.01126</v>
      </c>
      <c r="DI2390">
        <v>5.2172320000000001</v>
      </c>
      <c r="DJ2390">
        <v>13.082269999999999</v>
      </c>
      <c r="DK2390">
        <v>16.435790000000001</v>
      </c>
      <c r="DL2390">
        <v>7.8480369999999997</v>
      </c>
      <c r="DM2390">
        <v>0.43947310000000001</v>
      </c>
      <c r="DN2390">
        <v>0.29429110000000003</v>
      </c>
      <c r="DO2390">
        <v>18</v>
      </c>
      <c r="DP2390">
        <v>19</v>
      </c>
    </row>
    <row r="2391" spans="1:120" x14ac:dyDescent="0.25">
      <c r="A2391" t="str">
        <f t="shared" si="37"/>
        <v>AutoDR-No_Prescribed DA 1-4 (1PM-9PM)_44453_18-19</v>
      </c>
      <c r="B2391" t="s">
        <v>62</v>
      </c>
      <c r="C2391" t="s">
        <v>321</v>
      </c>
      <c r="D2391" t="s">
        <v>61</v>
      </c>
      <c r="E2391" t="s">
        <v>61</v>
      </c>
      <c r="F2391" t="s">
        <v>61</v>
      </c>
      <c r="G2391" t="s">
        <v>61</v>
      </c>
      <c r="H2391" t="s">
        <v>97</v>
      </c>
      <c r="I2391" t="s">
        <v>61</v>
      </c>
      <c r="J2391" t="s">
        <v>61</v>
      </c>
      <c r="K2391" t="s">
        <v>214</v>
      </c>
      <c r="L2391" s="18">
        <v>44453</v>
      </c>
      <c r="M2391">
        <v>18</v>
      </c>
      <c r="N2391">
        <v>19</v>
      </c>
      <c r="O2391" t="s">
        <v>258</v>
      </c>
      <c r="P2391">
        <v>1</v>
      </c>
      <c r="Q2391">
        <v>1</v>
      </c>
      <c r="R2391">
        <v>0</v>
      </c>
      <c r="S2391">
        <v>0</v>
      </c>
      <c r="T2391">
        <v>1</v>
      </c>
      <c r="U2391">
        <v>0</v>
      </c>
      <c r="V2391">
        <v>1</v>
      </c>
      <c r="W2391">
        <v>0.79500000000000004</v>
      </c>
      <c r="X2391">
        <v>0.77900000000000003</v>
      </c>
      <c r="Y2391">
        <v>0.78400000000000003</v>
      </c>
      <c r="Z2391">
        <v>0.78200000000000003</v>
      </c>
      <c r="AA2391">
        <v>0.78500000000000003</v>
      </c>
      <c r="AB2391">
        <v>0.78200000000000003</v>
      </c>
      <c r="AC2391">
        <v>0.78900000000000003</v>
      </c>
      <c r="AD2391">
        <v>0.77900000000000003</v>
      </c>
      <c r="AE2391">
        <v>0.78200000000000003</v>
      </c>
      <c r="AF2391">
        <v>0.78500000000000003</v>
      </c>
      <c r="AG2391">
        <v>0.77500000000000002</v>
      </c>
      <c r="AH2391">
        <v>0.78700000000000003</v>
      </c>
      <c r="AI2391">
        <v>0.78600000000000003</v>
      </c>
      <c r="AJ2391">
        <v>0.78400000000000003</v>
      </c>
      <c r="AK2391">
        <v>0.78500000000000003</v>
      </c>
      <c r="AL2391">
        <v>0.78400000000000003</v>
      </c>
      <c r="AM2391">
        <v>0.79400000000000004</v>
      </c>
      <c r="AN2391">
        <v>0.78500000000000003</v>
      </c>
      <c r="AO2391">
        <v>0.79</v>
      </c>
      <c r="AP2391">
        <v>0.79400000000000004</v>
      </c>
      <c r="AQ2391">
        <v>0.80300000000000005</v>
      </c>
      <c r="AR2391">
        <v>0.79400000000000004</v>
      </c>
      <c r="AS2391">
        <v>0.79300000000000004</v>
      </c>
      <c r="AT2391">
        <v>0.78900000000000003</v>
      </c>
      <c r="AU2391">
        <v>59</v>
      </c>
      <c r="AV2391">
        <v>59.5</v>
      </c>
      <c r="AW2391">
        <v>59</v>
      </c>
      <c r="AX2391">
        <v>58.5</v>
      </c>
      <c r="AY2391">
        <v>58</v>
      </c>
      <c r="AZ2391">
        <v>57</v>
      </c>
      <c r="BA2391">
        <v>57</v>
      </c>
      <c r="BB2391">
        <v>56.5</v>
      </c>
      <c r="BC2391">
        <v>57</v>
      </c>
      <c r="BD2391">
        <v>57.5</v>
      </c>
      <c r="BE2391">
        <v>61</v>
      </c>
      <c r="BF2391">
        <v>66</v>
      </c>
      <c r="BG2391">
        <v>70.5</v>
      </c>
      <c r="BH2391">
        <v>72</v>
      </c>
      <c r="BI2391">
        <v>73</v>
      </c>
      <c r="BJ2391">
        <v>72</v>
      </c>
      <c r="BK2391">
        <v>70</v>
      </c>
      <c r="BL2391">
        <v>68</v>
      </c>
      <c r="BM2391">
        <v>66</v>
      </c>
      <c r="BN2391">
        <v>61.5</v>
      </c>
      <c r="BO2391">
        <v>58.5</v>
      </c>
      <c r="BP2391">
        <v>58</v>
      </c>
      <c r="BQ2391">
        <v>58</v>
      </c>
      <c r="BR2391">
        <v>58</v>
      </c>
      <c r="BS2391">
        <v>-1.0539E-3</v>
      </c>
      <c r="BT2391">
        <v>-1.2305E-3</v>
      </c>
      <c r="BU2391">
        <v>-5.6452000000000004E-3</v>
      </c>
      <c r="BV2391">
        <v>-4.5056000000000002E-3</v>
      </c>
      <c r="BW2391">
        <v>-9.3188999999999998E-3</v>
      </c>
      <c r="BX2391">
        <v>-2.0831999999999999E-3</v>
      </c>
      <c r="BY2391">
        <v>-2.0083E-2</v>
      </c>
      <c r="BZ2391">
        <v>-6.1114000000000003E-3</v>
      </c>
      <c r="CA2391">
        <v>2.0605399999999999E-2</v>
      </c>
      <c r="CB2391">
        <v>2.03699E-2</v>
      </c>
      <c r="CC2391">
        <v>3.0542199999999999E-2</v>
      </c>
      <c r="CD2391">
        <v>2.0638500000000001E-2</v>
      </c>
      <c r="CE2391">
        <v>1.1702499999999999E-2</v>
      </c>
      <c r="CF2391">
        <v>-7.1341E-3</v>
      </c>
      <c r="CG2391">
        <v>1.18829E-2</v>
      </c>
      <c r="CH2391">
        <v>3.9062999999999997E-3</v>
      </c>
      <c r="CI2391">
        <v>1.7913E-3</v>
      </c>
      <c r="CJ2391">
        <v>6.7334999999999999E-3</v>
      </c>
      <c r="CK2391">
        <v>-5.9652000000000004E-3</v>
      </c>
      <c r="CL2391">
        <v>1.0660599999999999E-2</v>
      </c>
      <c r="CM2391">
        <v>2.0282600000000001E-2</v>
      </c>
      <c r="CN2391">
        <v>2.40638E-2</v>
      </c>
      <c r="CO2391">
        <v>1.0132E-2</v>
      </c>
      <c r="CP2391">
        <v>8.2330000000000007E-3</v>
      </c>
      <c r="CQ2391">
        <v>8.3200000000000003E-5</v>
      </c>
      <c r="CR2391">
        <v>7.2700000000000005E-5</v>
      </c>
      <c r="CS2391">
        <v>7.3499999999999998E-5</v>
      </c>
      <c r="CT2391">
        <v>7.4900000000000005E-5</v>
      </c>
      <c r="CU2391">
        <v>8.0400000000000003E-5</v>
      </c>
      <c r="CV2391">
        <v>8.6399999999999999E-5</v>
      </c>
      <c r="CW2391">
        <v>1.8249999999999999E-4</v>
      </c>
      <c r="CX2391">
        <v>1.7929999999999999E-4</v>
      </c>
      <c r="CY2391">
        <v>3.4190000000000002E-4</v>
      </c>
      <c r="CZ2391">
        <v>3.8039999999999998E-4</v>
      </c>
      <c r="DA2391">
        <v>1.4227E-3</v>
      </c>
      <c r="DB2391">
        <v>1.5397E-3</v>
      </c>
      <c r="DC2391">
        <v>1.1555000000000001E-3</v>
      </c>
      <c r="DD2391">
        <v>8.2350000000000001E-4</v>
      </c>
      <c r="DE2391">
        <v>5.4040000000000002E-4</v>
      </c>
      <c r="DF2391">
        <v>2.0120000000000001E-4</v>
      </c>
      <c r="DG2391">
        <v>2.218E-4</v>
      </c>
      <c r="DH2391">
        <v>1.5870000000000001E-4</v>
      </c>
      <c r="DI2391">
        <v>1.338E-4</v>
      </c>
      <c r="DJ2391">
        <v>3.1639999999999999E-4</v>
      </c>
      <c r="DK2391">
        <v>3.4279999999999998E-4</v>
      </c>
      <c r="DL2391">
        <v>6.9459999999999997E-4</v>
      </c>
      <c r="DM2391">
        <v>1.551E-4</v>
      </c>
      <c r="DN2391">
        <v>1.066E-4</v>
      </c>
      <c r="DO2391">
        <v>18</v>
      </c>
      <c r="DP2391">
        <v>19</v>
      </c>
    </row>
    <row r="2392" spans="1:120" hidden="1" x14ac:dyDescent="0.25">
      <c r="A2392" t="str">
        <f t="shared" si="37"/>
        <v>Industry_Type-1. Agriculture, Mining &amp; Construction_Prescribed DA 1-4 (1PM-9PM)_44453_19-19</v>
      </c>
      <c r="B2392" t="s">
        <v>62</v>
      </c>
      <c r="C2392" t="s">
        <v>211</v>
      </c>
      <c r="D2392" t="s">
        <v>61</v>
      </c>
      <c r="E2392" t="s">
        <v>61</v>
      </c>
      <c r="F2392" t="s">
        <v>61</v>
      </c>
      <c r="G2392" t="s">
        <v>30</v>
      </c>
      <c r="H2392" t="s">
        <v>61</v>
      </c>
      <c r="I2392" t="s">
        <v>61</v>
      </c>
      <c r="J2392" t="s">
        <v>61</v>
      </c>
      <c r="K2392" t="s">
        <v>214</v>
      </c>
      <c r="L2392" s="18">
        <v>44453</v>
      </c>
      <c r="M2392">
        <v>19</v>
      </c>
      <c r="N2392">
        <v>19</v>
      </c>
      <c r="O2392" t="s">
        <v>258</v>
      </c>
      <c r="P2392">
        <v>2</v>
      </c>
      <c r="Q2392">
        <v>2</v>
      </c>
      <c r="R2392">
        <v>0</v>
      </c>
      <c r="S2392">
        <v>0</v>
      </c>
      <c r="T2392">
        <v>1</v>
      </c>
      <c r="U2392">
        <v>1</v>
      </c>
      <c r="V2392">
        <v>1</v>
      </c>
      <c r="W2392">
        <v>828.64</v>
      </c>
      <c r="X2392">
        <v>937.4</v>
      </c>
      <c r="Y2392">
        <v>941.92</v>
      </c>
      <c r="Z2392">
        <v>943.52</v>
      </c>
      <c r="AA2392">
        <v>940.64</v>
      </c>
      <c r="AB2392">
        <v>939.04</v>
      </c>
      <c r="AC2392">
        <v>939.88</v>
      </c>
      <c r="AD2392">
        <v>942.32</v>
      </c>
      <c r="AE2392">
        <v>921.04</v>
      </c>
      <c r="AF2392">
        <v>915.56</v>
      </c>
      <c r="AG2392">
        <v>912.08</v>
      </c>
      <c r="AH2392">
        <v>877.64</v>
      </c>
      <c r="AI2392">
        <v>587.67999999999995</v>
      </c>
      <c r="AJ2392">
        <v>663.88</v>
      </c>
      <c r="AK2392">
        <v>732.88</v>
      </c>
      <c r="AL2392">
        <v>762.2</v>
      </c>
      <c r="AM2392">
        <v>792.2</v>
      </c>
      <c r="AN2392">
        <v>268.8</v>
      </c>
      <c r="AO2392">
        <v>254.16</v>
      </c>
      <c r="AP2392">
        <v>254.32</v>
      </c>
      <c r="AQ2392">
        <v>252.96</v>
      </c>
      <c r="AR2392">
        <v>701.24</v>
      </c>
      <c r="AS2392">
        <v>800.68</v>
      </c>
      <c r="AT2392">
        <v>772.24</v>
      </c>
      <c r="AU2392">
        <v>57</v>
      </c>
      <c r="AV2392">
        <v>57</v>
      </c>
      <c r="AW2392">
        <v>56</v>
      </c>
      <c r="AX2392">
        <v>56</v>
      </c>
      <c r="AY2392">
        <v>56</v>
      </c>
      <c r="AZ2392">
        <v>55</v>
      </c>
      <c r="BA2392">
        <v>54.5</v>
      </c>
      <c r="BB2392">
        <v>54</v>
      </c>
      <c r="BC2392">
        <v>54</v>
      </c>
      <c r="BD2392">
        <v>54.5</v>
      </c>
      <c r="BE2392">
        <v>57</v>
      </c>
      <c r="BF2392">
        <v>61</v>
      </c>
      <c r="BG2392">
        <v>63</v>
      </c>
      <c r="BH2392">
        <v>63.5</v>
      </c>
      <c r="BI2392">
        <v>63.5</v>
      </c>
      <c r="BJ2392">
        <v>63</v>
      </c>
      <c r="BK2392">
        <v>63</v>
      </c>
      <c r="BL2392">
        <v>61.5</v>
      </c>
      <c r="BM2392">
        <v>60</v>
      </c>
      <c r="BN2392">
        <v>59</v>
      </c>
      <c r="BO2392">
        <v>58.5</v>
      </c>
      <c r="BP2392">
        <v>58</v>
      </c>
      <c r="BQ2392">
        <v>58</v>
      </c>
      <c r="BR2392">
        <v>58</v>
      </c>
      <c r="BS2392">
        <v>-20.759599999999999</v>
      </c>
      <c r="BT2392">
        <v>-8.6619259999999993</v>
      </c>
      <c r="BU2392">
        <v>-3.87886</v>
      </c>
      <c r="BV2392">
        <v>-1.276535</v>
      </c>
      <c r="BW2392">
        <v>-1.3170010000000001</v>
      </c>
      <c r="BX2392">
        <v>-0.62214659999999999</v>
      </c>
      <c r="BY2392">
        <v>2.5013429999999999</v>
      </c>
      <c r="BZ2392">
        <v>-4.8561550000000002</v>
      </c>
      <c r="CA2392">
        <v>-0.96722410000000003</v>
      </c>
      <c r="CB2392">
        <v>5.2611080000000001</v>
      </c>
      <c r="CC2392">
        <v>18.129580000000001</v>
      </c>
      <c r="CD2392">
        <v>25.699860000000001</v>
      </c>
      <c r="CE2392">
        <v>-14.98122</v>
      </c>
      <c r="CF2392">
        <v>-1.536362</v>
      </c>
      <c r="CG2392">
        <v>-51.182569999999998</v>
      </c>
      <c r="CH2392">
        <v>-37.209960000000002</v>
      </c>
      <c r="CI2392">
        <v>-10.251749999999999</v>
      </c>
      <c r="CJ2392">
        <v>560.06309999999996</v>
      </c>
      <c r="CK2392">
        <v>612.53959999999995</v>
      </c>
      <c r="CL2392">
        <v>605.678</v>
      </c>
      <c r="CM2392">
        <v>615.39559999999994</v>
      </c>
      <c r="CN2392">
        <v>150.60149999999999</v>
      </c>
      <c r="CO2392">
        <v>18.27242</v>
      </c>
      <c r="CP2392">
        <v>1.0917209999999999</v>
      </c>
      <c r="CQ2392">
        <v>687.37540000000001</v>
      </c>
      <c r="CR2392">
        <v>67.029830000000004</v>
      </c>
      <c r="CS2392">
        <v>53.131120000000003</v>
      </c>
      <c r="CT2392">
        <v>58.970179999999999</v>
      </c>
      <c r="CU2392">
        <v>54.332410000000003</v>
      </c>
      <c r="CV2392">
        <v>53.469639999999998</v>
      </c>
      <c r="CW2392">
        <v>24.307020000000001</v>
      </c>
      <c r="CX2392">
        <v>39.061430000000001</v>
      </c>
      <c r="CY2392">
        <v>53.193240000000003</v>
      </c>
      <c r="CZ2392">
        <v>342.80579999999998</v>
      </c>
      <c r="DA2392">
        <v>625.05619999999999</v>
      </c>
      <c r="DB2392">
        <v>705.47550000000001</v>
      </c>
      <c r="DC2392">
        <v>1641.3610000000001</v>
      </c>
      <c r="DD2392">
        <v>2641.7310000000002</v>
      </c>
      <c r="DE2392">
        <v>3864.23</v>
      </c>
      <c r="DF2392">
        <v>3021.3879999999999</v>
      </c>
      <c r="DG2392">
        <v>3348.393</v>
      </c>
      <c r="DH2392">
        <v>2606.3679999999999</v>
      </c>
      <c r="DI2392">
        <v>2298.5169999999998</v>
      </c>
      <c r="DJ2392">
        <v>2074.4949999999999</v>
      </c>
      <c r="DK2392">
        <v>2005.1420000000001</v>
      </c>
      <c r="DL2392">
        <v>2352.8020000000001</v>
      </c>
      <c r="DM2392">
        <v>2232.5500000000002</v>
      </c>
      <c r="DN2392">
        <v>1959.4680000000001</v>
      </c>
      <c r="DO2392">
        <v>19</v>
      </c>
      <c r="DP2392">
        <v>19</v>
      </c>
    </row>
    <row r="2393" spans="1:120" hidden="1" x14ac:dyDescent="0.25">
      <c r="A2393" t="str">
        <f t="shared" si="37"/>
        <v>Aggregator-Blue Zone Resources, LLC_Prescribed DA 1-4 (1PM-9PM)_44453_18-19</v>
      </c>
      <c r="B2393" t="s">
        <v>62</v>
      </c>
      <c r="C2393" t="s">
        <v>261</v>
      </c>
      <c r="D2393" t="s">
        <v>61</v>
      </c>
      <c r="E2393" t="s">
        <v>61</v>
      </c>
      <c r="F2393" t="s">
        <v>262</v>
      </c>
      <c r="G2393" t="s">
        <v>61</v>
      </c>
      <c r="H2393" t="s">
        <v>61</v>
      </c>
      <c r="I2393" t="s">
        <v>61</v>
      </c>
      <c r="J2393" t="s">
        <v>61</v>
      </c>
      <c r="K2393" t="s">
        <v>214</v>
      </c>
      <c r="L2393" s="18">
        <v>44453</v>
      </c>
      <c r="M2393">
        <v>18</v>
      </c>
      <c r="N2393">
        <v>19</v>
      </c>
      <c r="O2393" t="s">
        <v>258</v>
      </c>
      <c r="P2393">
        <v>1</v>
      </c>
      <c r="Q2393">
        <v>1</v>
      </c>
      <c r="R2393">
        <v>0</v>
      </c>
      <c r="S2393">
        <v>0</v>
      </c>
      <c r="T2393">
        <v>1</v>
      </c>
      <c r="U2393">
        <v>0</v>
      </c>
      <c r="V2393">
        <v>1</v>
      </c>
      <c r="W2393">
        <v>0.79500000000000004</v>
      </c>
      <c r="X2393">
        <v>0.77900000000000003</v>
      </c>
      <c r="Y2393">
        <v>0.78400000000000003</v>
      </c>
      <c r="Z2393">
        <v>0.78200000000000003</v>
      </c>
      <c r="AA2393">
        <v>0.78500000000000003</v>
      </c>
      <c r="AB2393">
        <v>0.78200000000000003</v>
      </c>
      <c r="AC2393">
        <v>0.78900000000000003</v>
      </c>
      <c r="AD2393">
        <v>0.77900000000000003</v>
      </c>
      <c r="AE2393">
        <v>0.78200000000000003</v>
      </c>
      <c r="AF2393">
        <v>0.78500000000000003</v>
      </c>
      <c r="AG2393">
        <v>0.77500000000000002</v>
      </c>
      <c r="AH2393">
        <v>0.78700000000000003</v>
      </c>
      <c r="AI2393">
        <v>0.78600000000000003</v>
      </c>
      <c r="AJ2393">
        <v>0.78400000000000003</v>
      </c>
      <c r="AK2393">
        <v>0.78500000000000003</v>
      </c>
      <c r="AL2393">
        <v>0.78400000000000003</v>
      </c>
      <c r="AM2393">
        <v>0.79400000000000004</v>
      </c>
      <c r="AN2393">
        <v>0.78500000000000003</v>
      </c>
      <c r="AO2393">
        <v>0.79</v>
      </c>
      <c r="AP2393">
        <v>0.79400000000000004</v>
      </c>
      <c r="AQ2393">
        <v>0.80300000000000005</v>
      </c>
      <c r="AR2393">
        <v>0.79400000000000004</v>
      </c>
      <c r="AS2393">
        <v>0.79300000000000004</v>
      </c>
      <c r="AT2393">
        <v>0.78900000000000003</v>
      </c>
      <c r="AU2393">
        <v>59</v>
      </c>
      <c r="AV2393">
        <v>59.5</v>
      </c>
      <c r="AW2393">
        <v>59</v>
      </c>
      <c r="AX2393">
        <v>58.5</v>
      </c>
      <c r="AY2393">
        <v>58</v>
      </c>
      <c r="AZ2393">
        <v>57</v>
      </c>
      <c r="BA2393">
        <v>57</v>
      </c>
      <c r="BB2393">
        <v>56.5</v>
      </c>
      <c r="BC2393">
        <v>57</v>
      </c>
      <c r="BD2393">
        <v>57.5</v>
      </c>
      <c r="BE2393">
        <v>61</v>
      </c>
      <c r="BF2393">
        <v>66</v>
      </c>
      <c r="BG2393">
        <v>70.5</v>
      </c>
      <c r="BH2393">
        <v>72</v>
      </c>
      <c r="BI2393">
        <v>73</v>
      </c>
      <c r="BJ2393">
        <v>72</v>
      </c>
      <c r="BK2393">
        <v>70</v>
      </c>
      <c r="BL2393">
        <v>68</v>
      </c>
      <c r="BM2393">
        <v>66</v>
      </c>
      <c r="BN2393">
        <v>61.5</v>
      </c>
      <c r="BO2393">
        <v>58.5</v>
      </c>
      <c r="BP2393">
        <v>58</v>
      </c>
      <c r="BQ2393">
        <v>58</v>
      </c>
      <c r="BR2393">
        <v>58</v>
      </c>
      <c r="BS2393">
        <v>-1.0539E-3</v>
      </c>
      <c r="BT2393">
        <v>-1.2305E-3</v>
      </c>
      <c r="BU2393">
        <v>-5.6452000000000004E-3</v>
      </c>
      <c r="BV2393">
        <v>-4.5056000000000002E-3</v>
      </c>
      <c r="BW2393">
        <v>-9.3188999999999998E-3</v>
      </c>
      <c r="BX2393">
        <v>-2.0831999999999999E-3</v>
      </c>
      <c r="BY2393">
        <v>-2.0083E-2</v>
      </c>
      <c r="BZ2393">
        <v>-6.1114000000000003E-3</v>
      </c>
      <c r="CA2393">
        <v>2.0605399999999999E-2</v>
      </c>
      <c r="CB2393">
        <v>2.03699E-2</v>
      </c>
      <c r="CC2393">
        <v>3.0542199999999999E-2</v>
      </c>
      <c r="CD2393">
        <v>2.0638500000000001E-2</v>
      </c>
      <c r="CE2393">
        <v>1.1702499999999999E-2</v>
      </c>
      <c r="CF2393">
        <v>-7.1341E-3</v>
      </c>
      <c r="CG2393">
        <v>1.18829E-2</v>
      </c>
      <c r="CH2393">
        <v>3.9062999999999997E-3</v>
      </c>
      <c r="CI2393">
        <v>1.7913E-3</v>
      </c>
      <c r="CJ2393">
        <v>6.7334999999999999E-3</v>
      </c>
      <c r="CK2393">
        <v>-5.9652000000000004E-3</v>
      </c>
      <c r="CL2393">
        <v>1.0660599999999999E-2</v>
      </c>
      <c r="CM2393">
        <v>2.0282600000000001E-2</v>
      </c>
      <c r="CN2393">
        <v>2.40638E-2</v>
      </c>
      <c r="CO2393">
        <v>1.0132E-2</v>
      </c>
      <c r="CP2393">
        <v>8.2330000000000007E-3</v>
      </c>
      <c r="CQ2393">
        <v>8.3200000000000003E-5</v>
      </c>
      <c r="CR2393">
        <v>7.2700000000000005E-5</v>
      </c>
      <c r="CS2393">
        <v>7.3499999999999998E-5</v>
      </c>
      <c r="CT2393">
        <v>7.4900000000000005E-5</v>
      </c>
      <c r="CU2393">
        <v>8.0400000000000003E-5</v>
      </c>
      <c r="CV2393">
        <v>8.6399999999999999E-5</v>
      </c>
      <c r="CW2393">
        <v>1.8249999999999999E-4</v>
      </c>
      <c r="CX2393">
        <v>1.7929999999999999E-4</v>
      </c>
      <c r="CY2393">
        <v>3.4190000000000002E-4</v>
      </c>
      <c r="CZ2393">
        <v>3.8039999999999998E-4</v>
      </c>
      <c r="DA2393">
        <v>1.4227E-3</v>
      </c>
      <c r="DB2393">
        <v>1.5397E-3</v>
      </c>
      <c r="DC2393">
        <v>1.1555000000000001E-3</v>
      </c>
      <c r="DD2393">
        <v>8.2350000000000001E-4</v>
      </c>
      <c r="DE2393">
        <v>5.4040000000000002E-4</v>
      </c>
      <c r="DF2393">
        <v>2.0120000000000001E-4</v>
      </c>
      <c r="DG2393">
        <v>2.218E-4</v>
      </c>
      <c r="DH2393">
        <v>1.5870000000000001E-4</v>
      </c>
      <c r="DI2393">
        <v>1.338E-4</v>
      </c>
      <c r="DJ2393">
        <v>3.1639999999999999E-4</v>
      </c>
      <c r="DK2393">
        <v>3.4279999999999998E-4</v>
      </c>
      <c r="DL2393">
        <v>6.9459999999999997E-4</v>
      </c>
      <c r="DM2393">
        <v>1.551E-4</v>
      </c>
      <c r="DN2393">
        <v>1.066E-4</v>
      </c>
      <c r="DO2393">
        <v>18</v>
      </c>
      <c r="DP2393">
        <v>19</v>
      </c>
    </row>
    <row r="2394" spans="1:120" x14ac:dyDescent="0.25">
      <c r="A2394" t="str">
        <f t="shared" si="37"/>
        <v>AutoDR-No_Prescribed DA 1-4 (1PM-9PM)_44453_19-19</v>
      </c>
      <c r="B2394" t="s">
        <v>62</v>
      </c>
      <c r="C2394" t="s">
        <v>321</v>
      </c>
      <c r="D2394" t="s">
        <v>61</v>
      </c>
      <c r="E2394" t="s">
        <v>61</v>
      </c>
      <c r="F2394" t="s">
        <v>61</v>
      </c>
      <c r="G2394" t="s">
        <v>61</v>
      </c>
      <c r="H2394" t="s">
        <v>97</v>
      </c>
      <c r="I2394" t="s">
        <v>61</v>
      </c>
      <c r="J2394" t="s">
        <v>61</v>
      </c>
      <c r="K2394" t="s">
        <v>214</v>
      </c>
      <c r="L2394" s="18">
        <v>44453</v>
      </c>
      <c r="M2394">
        <v>19</v>
      </c>
      <c r="N2394">
        <v>19</v>
      </c>
      <c r="O2394" t="s">
        <v>258</v>
      </c>
      <c r="P2394">
        <v>4</v>
      </c>
      <c r="Q2394">
        <v>3</v>
      </c>
      <c r="R2394">
        <v>0</v>
      </c>
      <c r="S2394">
        <v>0</v>
      </c>
      <c r="T2394">
        <v>1</v>
      </c>
      <c r="U2394">
        <v>1</v>
      </c>
      <c r="V2394">
        <v>1</v>
      </c>
      <c r="W2394">
        <v>1270.56</v>
      </c>
      <c r="X2394">
        <v>1420.7466999999999</v>
      </c>
      <c r="Y2394">
        <v>1424.0533</v>
      </c>
      <c r="Z2394">
        <v>1428.56</v>
      </c>
      <c r="AA2394">
        <v>1422.5066999999999</v>
      </c>
      <c r="AB2394">
        <v>1420.5333000000001</v>
      </c>
      <c r="AC2394">
        <v>1407.7867000000001</v>
      </c>
      <c r="AD2394">
        <v>1360.2132999999999</v>
      </c>
      <c r="AE2394">
        <v>1331.52</v>
      </c>
      <c r="AF2394">
        <v>1325.12</v>
      </c>
      <c r="AG2394">
        <v>1324.96</v>
      </c>
      <c r="AH2394">
        <v>1282.72</v>
      </c>
      <c r="AI2394">
        <v>898.24</v>
      </c>
      <c r="AJ2394">
        <v>1002.08</v>
      </c>
      <c r="AK2394">
        <v>1096.32</v>
      </c>
      <c r="AL2394">
        <v>1135.9467</v>
      </c>
      <c r="AM2394">
        <v>1177.2266999999999</v>
      </c>
      <c r="AN2394">
        <v>458.13333</v>
      </c>
      <c r="AO2394">
        <v>381.86667</v>
      </c>
      <c r="AP2394">
        <v>516.48</v>
      </c>
      <c r="AQ2394">
        <v>531.94667000000004</v>
      </c>
      <c r="AR2394">
        <v>1124.5867000000001</v>
      </c>
      <c r="AS2394">
        <v>1254.5066999999999</v>
      </c>
      <c r="AT2394">
        <v>1212.96</v>
      </c>
      <c r="AU2394">
        <v>58.5</v>
      </c>
      <c r="AV2394">
        <v>58.666666999999997</v>
      </c>
      <c r="AW2394">
        <v>58</v>
      </c>
      <c r="AX2394">
        <v>57.833333000000003</v>
      </c>
      <c r="AY2394">
        <v>57.666666999999997</v>
      </c>
      <c r="AZ2394">
        <v>57</v>
      </c>
      <c r="BA2394">
        <v>56.666666999999997</v>
      </c>
      <c r="BB2394">
        <v>56.333333000000003</v>
      </c>
      <c r="BC2394">
        <v>57</v>
      </c>
      <c r="BD2394">
        <v>58.5</v>
      </c>
      <c r="BE2394">
        <v>61.333333000000003</v>
      </c>
      <c r="BF2394">
        <v>64.666667000000004</v>
      </c>
      <c r="BG2394">
        <v>66.333332999999996</v>
      </c>
      <c r="BH2394">
        <v>67</v>
      </c>
      <c r="BI2394">
        <v>67.166667000000004</v>
      </c>
      <c r="BJ2394">
        <v>66.833332999999996</v>
      </c>
      <c r="BK2394">
        <v>66.666667000000004</v>
      </c>
      <c r="BL2394">
        <v>65.333332999999996</v>
      </c>
      <c r="BM2394">
        <v>63</v>
      </c>
      <c r="BN2394">
        <v>61</v>
      </c>
      <c r="BO2394">
        <v>59.833333000000003</v>
      </c>
      <c r="BP2394">
        <v>59.333333000000003</v>
      </c>
      <c r="BQ2394">
        <v>59.333333000000003</v>
      </c>
      <c r="BR2394">
        <v>59</v>
      </c>
      <c r="BS2394">
        <v>-44.083219999999997</v>
      </c>
      <c r="BT2394">
        <v>-34.40889</v>
      </c>
      <c r="BU2394">
        <v>-26.993390000000002</v>
      </c>
      <c r="BV2394">
        <v>-25.48424</v>
      </c>
      <c r="BW2394">
        <v>-23.612850000000002</v>
      </c>
      <c r="BX2394">
        <v>-23.698160000000001</v>
      </c>
      <c r="BY2394">
        <v>-13.73024</v>
      </c>
      <c r="BZ2394">
        <v>13.76702</v>
      </c>
      <c r="CA2394">
        <v>19.19847</v>
      </c>
      <c r="CB2394">
        <v>27.49353</v>
      </c>
      <c r="CC2394">
        <v>41.86795</v>
      </c>
      <c r="CD2394">
        <v>44.878990000000002</v>
      </c>
      <c r="CE2394">
        <v>-6.7335609999999999</v>
      </c>
      <c r="CF2394">
        <v>15.124829999999999</v>
      </c>
      <c r="CG2394">
        <v>-50.424050000000001</v>
      </c>
      <c r="CH2394">
        <v>-34.521180000000001</v>
      </c>
      <c r="CI2394">
        <v>4.6014099999999996</v>
      </c>
      <c r="CJ2394">
        <v>793.40359999999998</v>
      </c>
      <c r="CK2394">
        <v>901.16600000000005</v>
      </c>
      <c r="CL2394">
        <v>800.84010000000001</v>
      </c>
      <c r="CM2394">
        <v>821.94510000000002</v>
      </c>
      <c r="CN2394">
        <v>190.72</v>
      </c>
      <c r="CO2394">
        <v>13.59206</v>
      </c>
      <c r="CP2394">
        <v>-7.7716060000000002</v>
      </c>
      <c r="CQ2394">
        <v>1263.1969999999999</v>
      </c>
      <c r="CR2394">
        <v>140.9111</v>
      </c>
      <c r="CS2394">
        <v>120.07</v>
      </c>
      <c r="CT2394">
        <v>129.28919999999999</v>
      </c>
      <c r="CU2394">
        <v>121.30370000000001</v>
      </c>
      <c r="CV2394">
        <v>122.0714</v>
      </c>
      <c r="CW2394">
        <v>53.799109999999999</v>
      </c>
      <c r="CX2394">
        <v>88.607439999999997</v>
      </c>
      <c r="CY2394">
        <v>112.7184</v>
      </c>
      <c r="CZ2394">
        <v>624.52</v>
      </c>
      <c r="DA2394">
        <v>1135.4390000000001</v>
      </c>
      <c r="DB2394">
        <v>1297.0920000000001</v>
      </c>
      <c r="DC2394">
        <v>2945.739</v>
      </c>
      <c r="DD2394">
        <v>4724.5590000000002</v>
      </c>
      <c r="DE2394">
        <v>6896.3429999999998</v>
      </c>
      <c r="DF2394">
        <v>5400.5730000000003</v>
      </c>
      <c r="DG2394">
        <v>5979.0320000000002</v>
      </c>
      <c r="DH2394">
        <v>4765.8980000000001</v>
      </c>
      <c r="DI2394">
        <v>4160.4629999999997</v>
      </c>
      <c r="DJ2394">
        <v>3925.1219999999998</v>
      </c>
      <c r="DK2394">
        <v>4367.1850000000004</v>
      </c>
      <c r="DL2394">
        <v>4549.0119999999997</v>
      </c>
      <c r="DM2394">
        <v>4297.223</v>
      </c>
      <c r="DN2394">
        <v>3786.8110000000001</v>
      </c>
      <c r="DO2394">
        <v>19</v>
      </c>
      <c r="DP2394">
        <v>19</v>
      </c>
    </row>
    <row r="2395" spans="1:120" hidden="1" x14ac:dyDescent="0.25">
      <c r="A2395" t="str">
        <f t="shared" si="37"/>
        <v>OtherDR-No_Prescribed DA 1-4 (1PM-9PM)_44453_14-16</v>
      </c>
      <c r="B2395" t="s">
        <v>62</v>
      </c>
      <c r="C2395" t="s">
        <v>323</v>
      </c>
      <c r="D2395" t="s">
        <v>61</v>
      </c>
      <c r="E2395" t="s">
        <v>61</v>
      </c>
      <c r="F2395" t="s">
        <v>61</v>
      </c>
      <c r="G2395" t="s">
        <v>61</v>
      </c>
      <c r="H2395" t="s">
        <v>61</v>
      </c>
      <c r="I2395" t="s">
        <v>97</v>
      </c>
      <c r="J2395" t="s">
        <v>61</v>
      </c>
      <c r="K2395" t="s">
        <v>214</v>
      </c>
      <c r="L2395" s="18">
        <v>44453</v>
      </c>
      <c r="M2395">
        <v>14</v>
      </c>
      <c r="N2395">
        <v>16</v>
      </c>
      <c r="O2395" t="s">
        <v>258</v>
      </c>
      <c r="P2395">
        <v>1</v>
      </c>
      <c r="Q2395">
        <v>1</v>
      </c>
      <c r="R2395">
        <v>0</v>
      </c>
      <c r="S2395">
        <v>0</v>
      </c>
      <c r="T2395">
        <v>1</v>
      </c>
      <c r="U2395">
        <v>0</v>
      </c>
      <c r="V2395">
        <v>1</v>
      </c>
      <c r="W2395">
        <v>510.72</v>
      </c>
      <c r="X2395">
        <v>509.92</v>
      </c>
      <c r="Y2395">
        <v>507.2</v>
      </c>
      <c r="Z2395">
        <v>506.72</v>
      </c>
      <c r="AA2395">
        <v>499.04</v>
      </c>
      <c r="AB2395">
        <v>513.12</v>
      </c>
      <c r="AC2395">
        <v>518.72</v>
      </c>
      <c r="AD2395">
        <v>515.36</v>
      </c>
      <c r="AE2395">
        <v>516</v>
      </c>
      <c r="AF2395">
        <v>518.55999999999995</v>
      </c>
      <c r="AG2395">
        <v>405.6</v>
      </c>
      <c r="AH2395">
        <v>362.24</v>
      </c>
      <c r="AI2395">
        <v>355.68</v>
      </c>
      <c r="AJ2395">
        <v>79.040000000000006</v>
      </c>
      <c r="AK2395">
        <v>68.8</v>
      </c>
      <c r="AL2395">
        <v>72</v>
      </c>
      <c r="AM2395">
        <v>61.12</v>
      </c>
      <c r="AN2395">
        <v>51.04</v>
      </c>
      <c r="AO2395">
        <v>52.8</v>
      </c>
      <c r="AP2395">
        <v>55.36</v>
      </c>
      <c r="AQ2395">
        <v>55.36</v>
      </c>
      <c r="AR2395">
        <v>452.32</v>
      </c>
      <c r="AS2395">
        <v>518.24</v>
      </c>
      <c r="AT2395">
        <v>514.72</v>
      </c>
      <c r="AU2395">
        <v>54</v>
      </c>
      <c r="AV2395">
        <v>53</v>
      </c>
      <c r="AW2395">
        <v>53</v>
      </c>
      <c r="AX2395">
        <v>52</v>
      </c>
      <c r="AY2395">
        <v>52</v>
      </c>
      <c r="AZ2395">
        <v>51</v>
      </c>
      <c r="BA2395">
        <v>51</v>
      </c>
      <c r="BB2395">
        <v>51</v>
      </c>
      <c r="BC2395">
        <v>51</v>
      </c>
      <c r="BD2395">
        <v>52.5</v>
      </c>
      <c r="BE2395">
        <v>57.5</v>
      </c>
      <c r="BF2395">
        <v>62</v>
      </c>
      <c r="BG2395">
        <v>62.5</v>
      </c>
      <c r="BH2395">
        <v>61</v>
      </c>
      <c r="BI2395">
        <v>60</v>
      </c>
      <c r="BJ2395">
        <v>59.5</v>
      </c>
      <c r="BK2395">
        <v>59.5</v>
      </c>
      <c r="BL2395">
        <v>57</v>
      </c>
      <c r="BM2395">
        <v>56</v>
      </c>
      <c r="BN2395">
        <v>55</v>
      </c>
      <c r="BO2395">
        <v>55</v>
      </c>
      <c r="BP2395">
        <v>54.5</v>
      </c>
      <c r="BQ2395">
        <v>54</v>
      </c>
      <c r="BR2395">
        <v>54</v>
      </c>
      <c r="BS2395">
        <v>-1.1721189999999999</v>
      </c>
      <c r="BT2395">
        <v>-3.559326</v>
      </c>
      <c r="BU2395">
        <v>-4.0616760000000003</v>
      </c>
      <c r="BV2395">
        <v>-8.7020870000000006</v>
      </c>
      <c r="BW2395">
        <v>-4.6747439999999996</v>
      </c>
      <c r="BX2395">
        <v>-34.679600000000001</v>
      </c>
      <c r="BY2395">
        <v>-38.905090000000001</v>
      </c>
      <c r="BZ2395">
        <v>15.73865</v>
      </c>
      <c r="CA2395">
        <v>49.060609999999997</v>
      </c>
      <c r="CB2395">
        <v>7.4408570000000003</v>
      </c>
      <c r="CC2395">
        <v>43.497920000000001</v>
      </c>
      <c r="CD2395">
        <v>-14.503880000000001</v>
      </c>
      <c r="CE2395">
        <v>-52.955689999999997</v>
      </c>
      <c r="CF2395">
        <v>9.8638919999999999</v>
      </c>
      <c r="CG2395">
        <v>10.70168</v>
      </c>
      <c r="CH2395">
        <v>4.5514910000000004</v>
      </c>
      <c r="CI2395">
        <v>8.0203970000000009</v>
      </c>
      <c r="CJ2395">
        <v>4.8670650000000002</v>
      </c>
      <c r="CK2395">
        <v>-3.5679400000000001</v>
      </c>
      <c r="CL2395">
        <v>20.471689999999999</v>
      </c>
      <c r="CM2395">
        <v>43.301299999999998</v>
      </c>
      <c r="CN2395">
        <v>20.339230000000001</v>
      </c>
      <c r="CO2395">
        <v>0.70928959999999996</v>
      </c>
      <c r="CP2395">
        <v>-15.43338</v>
      </c>
      <c r="CQ2395">
        <v>134.7902</v>
      </c>
      <c r="CR2395">
        <v>95.048460000000006</v>
      </c>
      <c r="CS2395">
        <v>94.918989999999994</v>
      </c>
      <c r="CT2395">
        <v>101.11490000000001</v>
      </c>
      <c r="CU2395">
        <v>92.922399999999996</v>
      </c>
      <c r="CV2395">
        <v>91.988879999999995</v>
      </c>
      <c r="CW2395">
        <v>218.23740000000001</v>
      </c>
      <c r="CX2395">
        <v>45.245379999999997</v>
      </c>
      <c r="CY2395">
        <v>88.991519999999994</v>
      </c>
      <c r="CZ2395">
        <v>266.30869999999999</v>
      </c>
      <c r="DA2395">
        <v>712.87270000000001</v>
      </c>
      <c r="DB2395">
        <v>797.25940000000003</v>
      </c>
      <c r="DC2395">
        <v>546.86760000000004</v>
      </c>
      <c r="DD2395">
        <v>46.006019999999999</v>
      </c>
      <c r="DE2395">
        <v>42.827469999999998</v>
      </c>
      <c r="DF2395">
        <v>46.516199999999998</v>
      </c>
      <c r="DG2395">
        <v>34.127479999999998</v>
      </c>
      <c r="DH2395">
        <v>34.895029999999998</v>
      </c>
      <c r="DI2395">
        <v>35.025880000000001</v>
      </c>
      <c r="DJ2395">
        <v>104.9417</v>
      </c>
      <c r="DK2395">
        <v>192.5453</v>
      </c>
      <c r="DL2395">
        <v>247.32579999999999</v>
      </c>
      <c r="DM2395">
        <v>293.77609999999999</v>
      </c>
      <c r="DN2395">
        <v>593.47199999999998</v>
      </c>
      <c r="DO2395">
        <v>14</v>
      </c>
      <c r="DP2395">
        <v>16</v>
      </c>
    </row>
    <row r="2396" spans="1:120" hidden="1" x14ac:dyDescent="0.25">
      <c r="A2396" t="str">
        <f t="shared" si="37"/>
        <v>LCA-Greater Bay Area_Prescribed DA 1-4 (1PM-9PM)_44453_19-19</v>
      </c>
      <c r="B2396" t="s">
        <v>62</v>
      </c>
      <c r="C2396" t="s">
        <v>209</v>
      </c>
      <c r="D2396" t="s">
        <v>36</v>
      </c>
      <c r="E2396" t="s">
        <v>61</v>
      </c>
      <c r="F2396" t="s">
        <v>61</v>
      </c>
      <c r="G2396" t="s">
        <v>61</v>
      </c>
      <c r="H2396" t="s">
        <v>61</v>
      </c>
      <c r="I2396" t="s">
        <v>61</v>
      </c>
      <c r="J2396" t="s">
        <v>61</v>
      </c>
      <c r="K2396" t="s">
        <v>214</v>
      </c>
      <c r="L2396" s="18">
        <v>44453</v>
      </c>
      <c r="M2396">
        <v>19</v>
      </c>
      <c r="N2396">
        <v>19</v>
      </c>
      <c r="O2396" t="s">
        <v>258</v>
      </c>
      <c r="P2396">
        <v>4</v>
      </c>
      <c r="Q2396">
        <v>3</v>
      </c>
      <c r="R2396">
        <v>0</v>
      </c>
      <c r="S2396">
        <v>0</v>
      </c>
      <c r="T2396">
        <v>1</v>
      </c>
      <c r="U2396">
        <v>1</v>
      </c>
      <c r="V2396">
        <v>1</v>
      </c>
      <c r="W2396">
        <v>1270.56</v>
      </c>
      <c r="X2396">
        <v>1420.7466999999999</v>
      </c>
      <c r="Y2396">
        <v>1424.0533</v>
      </c>
      <c r="Z2396">
        <v>1428.56</v>
      </c>
      <c r="AA2396">
        <v>1422.5066999999999</v>
      </c>
      <c r="AB2396">
        <v>1420.5333000000001</v>
      </c>
      <c r="AC2396">
        <v>1407.7867000000001</v>
      </c>
      <c r="AD2396">
        <v>1360.2132999999999</v>
      </c>
      <c r="AE2396">
        <v>1331.52</v>
      </c>
      <c r="AF2396">
        <v>1325.12</v>
      </c>
      <c r="AG2396">
        <v>1324.96</v>
      </c>
      <c r="AH2396">
        <v>1282.72</v>
      </c>
      <c r="AI2396">
        <v>898.24</v>
      </c>
      <c r="AJ2396">
        <v>1002.08</v>
      </c>
      <c r="AK2396">
        <v>1096.32</v>
      </c>
      <c r="AL2396">
        <v>1135.9467</v>
      </c>
      <c r="AM2396">
        <v>1177.2266999999999</v>
      </c>
      <c r="AN2396">
        <v>458.13333</v>
      </c>
      <c r="AO2396">
        <v>381.86667</v>
      </c>
      <c r="AP2396">
        <v>516.48</v>
      </c>
      <c r="AQ2396">
        <v>531.94667000000004</v>
      </c>
      <c r="AR2396">
        <v>1124.5867000000001</v>
      </c>
      <c r="AS2396">
        <v>1254.5066999999999</v>
      </c>
      <c r="AT2396">
        <v>1212.96</v>
      </c>
      <c r="AU2396">
        <v>58.5</v>
      </c>
      <c r="AV2396">
        <v>58.666666999999997</v>
      </c>
      <c r="AW2396">
        <v>58</v>
      </c>
      <c r="AX2396">
        <v>57.833333000000003</v>
      </c>
      <c r="AY2396">
        <v>57.666666999999997</v>
      </c>
      <c r="AZ2396">
        <v>57</v>
      </c>
      <c r="BA2396">
        <v>56.666666999999997</v>
      </c>
      <c r="BB2396">
        <v>56.333333000000003</v>
      </c>
      <c r="BC2396">
        <v>57</v>
      </c>
      <c r="BD2396">
        <v>58.5</v>
      </c>
      <c r="BE2396">
        <v>61.333333000000003</v>
      </c>
      <c r="BF2396">
        <v>64.666667000000004</v>
      </c>
      <c r="BG2396">
        <v>66.333332999999996</v>
      </c>
      <c r="BH2396">
        <v>67</v>
      </c>
      <c r="BI2396">
        <v>67.166667000000004</v>
      </c>
      <c r="BJ2396">
        <v>66.833332999999996</v>
      </c>
      <c r="BK2396">
        <v>66.666667000000004</v>
      </c>
      <c r="BL2396">
        <v>65.333332999999996</v>
      </c>
      <c r="BM2396">
        <v>63</v>
      </c>
      <c r="BN2396">
        <v>61</v>
      </c>
      <c r="BO2396">
        <v>59.833333000000003</v>
      </c>
      <c r="BP2396">
        <v>59.333333000000003</v>
      </c>
      <c r="BQ2396">
        <v>59.333333000000003</v>
      </c>
      <c r="BR2396">
        <v>59</v>
      </c>
      <c r="BS2396">
        <v>-44.083219999999997</v>
      </c>
      <c r="BT2396">
        <v>-34.40889</v>
      </c>
      <c r="BU2396">
        <v>-26.993390000000002</v>
      </c>
      <c r="BV2396">
        <v>-25.48424</v>
      </c>
      <c r="BW2396">
        <v>-23.612850000000002</v>
      </c>
      <c r="BX2396">
        <v>-23.698160000000001</v>
      </c>
      <c r="BY2396">
        <v>-13.73024</v>
      </c>
      <c r="BZ2396">
        <v>13.76702</v>
      </c>
      <c r="CA2396">
        <v>19.19847</v>
      </c>
      <c r="CB2396">
        <v>27.49353</v>
      </c>
      <c r="CC2396">
        <v>41.86795</v>
      </c>
      <c r="CD2396">
        <v>44.878990000000002</v>
      </c>
      <c r="CE2396">
        <v>-6.7335609999999999</v>
      </c>
      <c r="CF2396">
        <v>15.124829999999999</v>
      </c>
      <c r="CG2396">
        <v>-50.424050000000001</v>
      </c>
      <c r="CH2396">
        <v>-34.521180000000001</v>
      </c>
      <c r="CI2396">
        <v>4.6014099999999996</v>
      </c>
      <c r="CJ2396">
        <v>793.40359999999998</v>
      </c>
      <c r="CK2396">
        <v>901.16600000000005</v>
      </c>
      <c r="CL2396">
        <v>800.84010000000001</v>
      </c>
      <c r="CM2396">
        <v>821.94510000000002</v>
      </c>
      <c r="CN2396">
        <v>190.72</v>
      </c>
      <c r="CO2396">
        <v>13.59206</v>
      </c>
      <c r="CP2396">
        <v>-7.7716060000000002</v>
      </c>
      <c r="CQ2396">
        <v>1263.1969999999999</v>
      </c>
      <c r="CR2396">
        <v>140.9111</v>
      </c>
      <c r="CS2396">
        <v>120.07</v>
      </c>
      <c r="CT2396">
        <v>129.28919999999999</v>
      </c>
      <c r="CU2396">
        <v>121.30370000000001</v>
      </c>
      <c r="CV2396">
        <v>122.0714</v>
      </c>
      <c r="CW2396">
        <v>53.799109999999999</v>
      </c>
      <c r="CX2396">
        <v>88.607439999999997</v>
      </c>
      <c r="CY2396">
        <v>112.7184</v>
      </c>
      <c r="CZ2396">
        <v>624.52</v>
      </c>
      <c r="DA2396">
        <v>1135.4390000000001</v>
      </c>
      <c r="DB2396">
        <v>1297.0920000000001</v>
      </c>
      <c r="DC2396">
        <v>2945.739</v>
      </c>
      <c r="DD2396">
        <v>4724.5590000000002</v>
      </c>
      <c r="DE2396">
        <v>6896.3429999999998</v>
      </c>
      <c r="DF2396">
        <v>5400.5730000000003</v>
      </c>
      <c r="DG2396">
        <v>5979.0320000000002</v>
      </c>
      <c r="DH2396">
        <v>4765.8980000000001</v>
      </c>
      <c r="DI2396">
        <v>4160.4629999999997</v>
      </c>
      <c r="DJ2396">
        <v>3925.1219999999998</v>
      </c>
      <c r="DK2396">
        <v>4367.1850000000004</v>
      </c>
      <c r="DL2396">
        <v>4549.0119999999997</v>
      </c>
      <c r="DM2396">
        <v>4297.223</v>
      </c>
      <c r="DN2396">
        <v>3786.8110000000001</v>
      </c>
      <c r="DO2396">
        <v>19</v>
      </c>
      <c r="DP2396">
        <v>19</v>
      </c>
    </row>
    <row r="2397" spans="1:120" hidden="1" x14ac:dyDescent="0.25">
      <c r="A2397" t="str">
        <f t="shared" si="37"/>
        <v>Industry_Type-4. Retail stores_Prescribed DA 1-4 (1PM-9PM)_44453_18-19</v>
      </c>
      <c r="B2397" t="s">
        <v>62</v>
      </c>
      <c r="C2397" t="s">
        <v>204</v>
      </c>
      <c r="D2397" t="s">
        <v>61</v>
      </c>
      <c r="E2397" t="s">
        <v>61</v>
      </c>
      <c r="F2397" t="s">
        <v>61</v>
      </c>
      <c r="G2397" t="s">
        <v>33</v>
      </c>
      <c r="H2397" t="s">
        <v>61</v>
      </c>
      <c r="I2397" t="s">
        <v>61</v>
      </c>
      <c r="J2397" t="s">
        <v>61</v>
      </c>
      <c r="K2397" t="s">
        <v>214</v>
      </c>
      <c r="L2397" s="18">
        <v>44453</v>
      </c>
      <c r="M2397">
        <v>18</v>
      </c>
      <c r="N2397">
        <v>19</v>
      </c>
      <c r="O2397" t="s">
        <v>258</v>
      </c>
      <c r="P2397">
        <v>1</v>
      </c>
      <c r="Q2397">
        <v>1</v>
      </c>
      <c r="R2397">
        <v>0</v>
      </c>
      <c r="S2397">
        <v>0</v>
      </c>
      <c r="T2397">
        <v>1</v>
      </c>
      <c r="U2397">
        <v>0</v>
      </c>
      <c r="V2397">
        <v>1</v>
      </c>
      <c r="W2397">
        <v>0.79500000000000004</v>
      </c>
      <c r="X2397">
        <v>0.77900000000000003</v>
      </c>
      <c r="Y2397">
        <v>0.78400000000000003</v>
      </c>
      <c r="Z2397">
        <v>0.78200000000000003</v>
      </c>
      <c r="AA2397">
        <v>0.78500000000000003</v>
      </c>
      <c r="AB2397">
        <v>0.78200000000000003</v>
      </c>
      <c r="AC2397">
        <v>0.78900000000000003</v>
      </c>
      <c r="AD2397">
        <v>0.77900000000000003</v>
      </c>
      <c r="AE2397">
        <v>0.78200000000000003</v>
      </c>
      <c r="AF2397">
        <v>0.78500000000000003</v>
      </c>
      <c r="AG2397">
        <v>0.77500000000000002</v>
      </c>
      <c r="AH2397">
        <v>0.78700000000000003</v>
      </c>
      <c r="AI2397">
        <v>0.78600000000000003</v>
      </c>
      <c r="AJ2397">
        <v>0.78400000000000003</v>
      </c>
      <c r="AK2397">
        <v>0.78500000000000003</v>
      </c>
      <c r="AL2397">
        <v>0.78400000000000003</v>
      </c>
      <c r="AM2397">
        <v>0.79400000000000004</v>
      </c>
      <c r="AN2397">
        <v>0.78500000000000003</v>
      </c>
      <c r="AO2397">
        <v>0.79</v>
      </c>
      <c r="AP2397">
        <v>0.79400000000000004</v>
      </c>
      <c r="AQ2397">
        <v>0.80300000000000005</v>
      </c>
      <c r="AR2397">
        <v>0.79400000000000004</v>
      </c>
      <c r="AS2397">
        <v>0.79300000000000004</v>
      </c>
      <c r="AT2397">
        <v>0.78900000000000003</v>
      </c>
      <c r="AU2397">
        <v>59</v>
      </c>
      <c r="AV2397">
        <v>59.5</v>
      </c>
      <c r="AW2397">
        <v>59</v>
      </c>
      <c r="AX2397">
        <v>58.5</v>
      </c>
      <c r="AY2397">
        <v>58</v>
      </c>
      <c r="AZ2397">
        <v>57</v>
      </c>
      <c r="BA2397">
        <v>57</v>
      </c>
      <c r="BB2397">
        <v>56.5</v>
      </c>
      <c r="BC2397">
        <v>57</v>
      </c>
      <c r="BD2397">
        <v>57.5</v>
      </c>
      <c r="BE2397">
        <v>61</v>
      </c>
      <c r="BF2397">
        <v>66</v>
      </c>
      <c r="BG2397">
        <v>70.5</v>
      </c>
      <c r="BH2397">
        <v>72</v>
      </c>
      <c r="BI2397">
        <v>73</v>
      </c>
      <c r="BJ2397">
        <v>72</v>
      </c>
      <c r="BK2397">
        <v>70</v>
      </c>
      <c r="BL2397">
        <v>68</v>
      </c>
      <c r="BM2397">
        <v>66</v>
      </c>
      <c r="BN2397">
        <v>61.5</v>
      </c>
      <c r="BO2397">
        <v>58.5</v>
      </c>
      <c r="BP2397">
        <v>58</v>
      </c>
      <c r="BQ2397">
        <v>58</v>
      </c>
      <c r="BR2397">
        <v>58</v>
      </c>
      <c r="BS2397">
        <v>-1.0539E-3</v>
      </c>
      <c r="BT2397">
        <v>-1.2305E-3</v>
      </c>
      <c r="BU2397">
        <v>-5.6452000000000004E-3</v>
      </c>
      <c r="BV2397">
        <v>-4.5056000000000002E-3</v>
      </c>
      <c r="BW2397">
        <v>-9.3188999999999998E-3</v>
      </c>
      <c r="BX2397">
        <v>-2.0831999999999999E-3</v>
      </c>
      <c r="BY2397">
        <v>-2.0083E-2</v>
      </c>
      <c r="BZ2397">
        <v>-6.1114000000000003E-3</v>
      </c>
      <c r="CA2397">
        <v>2.0605399999999999E-2</v>
      </c>
      <c r="CB2397">
        <v>2.03699E-2</v>
      </c>
      <c r="CC2397">
        <v>3.0542199999999999E-2</v>
      </c>
      <c r="CD2397">
        <v>2.0638500000000001E-2</v>
      </c>
      <c r="CE2397">
        <v>1.1702499999999999E-2</v>
      </c>
      <c r="CF2397">
        <v>-7.1341E-3</v>
      </c>
      <c r="CG2397">
        <v>1.18829E-2</v>
      </c>
      <c r="CH2397">
        <v>3.9062999999999997E-3</v>
      </c>
      <c r="CI2397">
        <v>1.7913E-3</v>
      </c>
      <c r="CJ2397">
        <v>6.7334999999999999E-3</v>
      </c>
      <c r="CK2397">
        <v>-5.9652000000000004E-3</v>
      </c>
      <c r="CL2397">
        <v>1.0660599999999999E-2</v>
      </c>
      <c r="CM2397">
        <v>2.0282600000000001E-2</v>
      </c>
      <c r="CN2397">
        <v>2.40638E-2</v>
      </c>
      <c r="CO2397">
        <v>1.0132E-2</v>
      </c>
      <c r="CP2397">
        <v>8.2330000000000007E-3</v>
      </c>
      <c r="CQ2397">
        <v>8.3200000000000003E-5</v>
      </c>
      <c r="CR2397">
        <v>7.2700000000000005E-5</v>
      </c>
      <c r="CS2397">
        <v>7.3499999999999998E-5</v>
      </c>
      <c r="CT2397">
        <v>7.4900000000000005E-5</v>
      </c>
      <c r="CU2397">
        <v>8.0400000000000003E-5</v>
      </c>
      <c r="CV2397">
        <v>8.6399999999999999E-5</v>
      </c>
      <c r="CW2397">
        <v>1.8249999999999999E-4</v>
      </c>
      <c r="CX2397">
        <v>1.7929999999999999E-4</v>
      </c>
      <c r="CY2397">
        <v>3.4190000000000002E-4</v>
      </c>
      <c r="CZ2397">
        <v>3.8039999999999998E-4</v>
      </c>
      <c r="DA2397">
        <v>1.4227E-3</v>
      </c>
      <c r="DB2397">
        <v>1.5397E-3</v>
      </c>
      <c r="DC2397">
        <v>1.1555000000000001E-3</v>
      </c>
      <c r="DD2397">
        <v>8.2350000000000001E-4</v>
      </c>
      <c r="DE2397">
        <v>5.4040000000000002E-4</v>
      </c>
      <c r="DF2397">
        <v>2.0120000000000001E-4</v>
      </c>
      <c r="DG2397">
        <v>2.218E-4</v>
      </c>
      <c r="DH2397">
        <v>1.5870000000000001E-4</v>
      </c>
      <c r="DI2397">
        <v>1.338E-4</v>
      </c>
      <c r="DJ2397">
        <v>3.1639999999999999E-4</v>
      </c>
      <c r="DK2397">
        <v>3.4279999999999998E-4</v>
      </c>
      <c r="DL2397">
        <v>6.9459999999999997E-4</v>
      </c>
      <c r="DM2397">
        <v>1.551E-4</v>
      </c>
      <c r="DN2397">
        <v>1.066E-4</v>
      </c>
      <c r="DO2397">
        <v>18</v>
      </c>
      <c r="DP2397">
        <v>19</v>
      </c>
    </row>
    <row r="2398" spans="1:120" hidden="1" x14ac:dyDescent="0.25">
      <c r="A2398" t="str">
        <f t="shared" si="37"/>
        <v>Industry_Type-1. Agriculture, Mining &amp; Construction_Prescribed DA 1-4 (1PM-9PM)_44453_14-16</v>
      </c>
      <c r="B2398" t="s">
        <v>62</v>
      </c>
      <c r="C2398" t="s">
        <v>211</v>
      </c>
      <c r="D2398" t="s">
        <v>61</v>
      </c>
      <c r="E2398" t="s">
        <v>61</v>
      </c>
      <c r="F2398" t="s">
        <v>61</v>
      </c>
      <c r="G2398" t="s">
        <v>30</v>
      </c>
      <c r="H2398" t="s">
        <v>61</v>
      </c>
      <c r="I2398" t="s">
        <v>61</v>
      </c>
      <c r="J2398" t="s">
        <v>61</v>
      </c>
      <c r="K2398" t="s">
        <v>214</v>
      </c>
      <c r="L2398" s="18">
        <v>44453</v>
      </c>
      <c r="M2398">
        <v>14</v>
      </c>
      <c r="N2398">
        <v>16</v>
      </c>
      <c r="O2398" t="s">
        <v>258</v>
      </c>
      <c r="P2398">
        <v>1</v>
      </c>
      <c r="Q2398">
        <v>1</v>
      </c>
      <c r="R2398">
        <v>0</v>
      </c>
      <c r="S2398">
        <v>0</v>
      </c>
      <c r="T2398">
        <v>1</v>
      </c>
      <c r="U2398">
        <v>0</v>
      </c>
      <c r="V2398">
        <v>1</v>
      </c>
      <c r="W2398">
        <v>510.72</v>
      </c>
      <c r="X2398">
        <v>509.92</v>
      </c>
      <c r="Y2398">
        <v>507.2</v>
      </c>
      <c r="Z2398">
        <v>506.72</v>
      </c>
      <c r="AA2398">
        <v>499.04</v>
      </c>
      <c r="AB2398">
        <v>513.12</v>
      </c>
      <c r="AC2398">
        <v>518.72</v>
      </c>
      <c r="AD2398">
        <v>515.36</v>
      </c>
      <c r="AE2398">
        <v>516</v>
      </c>
      <c r="AF2398">
        <v>518.55999999999995</v>
      </c>
      <c r="AG2398">
        <v>405.6</v>
      </c>
      <c r="AH2398">
        <v>362.24</v>
      </c>
      <c r="AI2398">
        <v>355.68</v>
      </c>
      <c r="AJ2398">
        <v>79.040000000000006</v>
      </c>
      <c r="AK2398">
        <v>68.8</v>
      </c>
      <c r="AL2398">
        <v>72</v>
      </c>
      <c r="AM2398">
        <v>61.12</v>
      </c>
      <c r="AN2398">
        <v>51.04</v>
      </c>
      <c r="AO2398">
        <v>52.8</v>
      </c>
      <c r="AP2398">
        <v>55.36</v>
      </c>
      <c r="AQ2398">
        <v>55.36</v>
      </c>
      <c r="AR2398">
        <v>452.32</v>
      </c>
      <c r="AS2398">
        <v>518.24</v>
      </c>
      <c r="AT2398">
        <v>514.72</v>
      </c>
      <c r="AU2398">
        <v>54</v>
      </c>
      <c r="AV2398">
        <v>53</v>
      </c>
      <c r="AW2398">
        <v>53</v>
      </c>
      <c r="AX2398">
        <v>52</v>
      </c>
      <c r="AY2398">
        <v>52</v>
      </c>
      <c r="AZ2398">
        <v>51</v>
      </c>
      <c r="BA2398">
        <v>51</v>
      </c>
      <c r="BB2398">
        <v>51</v>
      </c>
      <c r="BC2398">
        <v>51</v>
      </c>
      <c r="BD2398">
        <v>52.5</v>
      </c>
      <c r="BE2398">
        <v>57.5</v>
      </c>
      <c r="BF2398">
        <v>62</v>
      </c>
      <c r="BG2398">
        <v>62.5</v>
      </c>
      <c r="BH2398">
        <v>61</v>
      </c>
      <c r="BI2398">
        <v>60</v>
      </c>
      <c r="BJ2398">
        <v>59.5</v>
      </c>
      <c r="BK2398">
        <v>59.5</v>
      </c>
      <c r="BL2398">
        <v>57</v>
      </c>
      <c r="BM2398">
        <v>56</v>
      </c>
      <c r="BN2398">
        <v>55</v>
      </c>
      <c r="BO2398">
        <v>55</v>
      </c>
      <c r="BP2398">
        <v>54.5</v>
      </c>
      <c r="BQ2398">
        <v>54</v>
      </c>
      <c r="BR2398">
        <v>54</v>
      </c>
      <c r="BS2398">
        <v>-1.1721189999999999</v>
      </c>
      <c r="BT2398">
        <v>-3.559326</v>
      </c>
      <c r="BU2398">
        <v>-4.0616760000000003</v>
      </c>
      <c r="BV2398">
        <v>-8.7020870000000006</v>
      </c>
      <c r="BW2398">
        <v>-4.6747439999999996</v>
      </c>
      <c r="BX2398">
        <v>-34.679600000000001</v>
      </c>
      <c r="BY2398">
        <v>-38.905090000000001</v>
      </c>
      <c r="BZ2398">
        <v>15.73865</v>
      </c>
      <c r="CA2398">
        <v>49.060609999999997</v>
      </c>
      <c r="CB2398">
        <v>7.4408570000000003</v>
      </c>
      <c r="CC2398">
        <v>43.497920000000001</v>
      </c>
      <c r="CD2398">
        <v>-14.503880000000001</v>
      </c>
      <c r="CE2398">
        <v>-52.955689999999997</v>
      </c>
      <c r="CF2398">
        <v>9.8638919999999999</v>
      </c>
      <c r="CG2398">
        <v>10.70168</v>
      </c>
      <c r="CH2398">
        <v>4.5514910000000004</v>
      </c>
      <c r="CI2398">
        <v>8.0203970000000009</v>
      </c>
      <c r="CJ2398">
        <v>4.8670650000000002</v>
      </c>
      <c r="CK2398">
        <v>-3.5679400000000001</v>
      </c>
      <c r="CL2398">
        <v>20.471689999999999</v>
      </c>
      <c r="CM2398">
        <v>43.301299999999998</v>
      </c>
      <c r="CN2398">
        <v>20.339230000000001</v>
      </c>
      <c r="CO2398">
        <v>0.70928959999999996</v>
      </c>
      <c r="CP2398">
        <v>-15.43338</v>
      </c>
      <c r="CQ2398">
        <v>134.7902</v>
      </c>
      <c r="CR2398">
        <v>95.048460000000006</v>
      </c>
      <c r="CS2398">
        <v>94.918989999999994</v>
      </c>
      <c r="CT2398">
        <v>101.11490000000001</v>
      </c>
      <c r="CU2398">
        <v>92.922399999999996</v>
      </c>
      <c r="CV2398">
        <v>91.988879999999995</v>
      </c>
      <c r="CW2398">
        <v>218.23740000000001</v>
      </c>
      <c r="CX2398">
        <v>45.245379999999997</v>
      </c>
      <c r="CY2398">
        <v>88.991519999999994</v>
      </c>
      <c r="CZ2398">
        <v>266.30869999999999</v>
      </c>
      <c r="DA2398">
        <v>712.87270000000001</v>
      </c>
      <c r="DB2398">
        <v>797.25940000000003</v>
      </c>
      <c r="DC2398">
        <v>546.86760000000004</v>
      </c>
      <c r="DD2398">
        <v>46.006019999999999</v>
      </c>
      <c r="DE2398">
        <v>42.827469999999998</v>
      </c>
      <c r="DF2398">
        <v>46.516199999999998</v>
      </c>
      <c r="DG2398">
        <v>34.127479999999998</v>
      </c>
      <c r="DH2398">
        <v>34.895029999999998</v>
      </c>
      <c r="DI2398">
        <v>35.025880000000001</v>
      </c>
      <c r="DJ2398">
        <v>104.9417</v>
      </c>
      <c r="DK2398">
        <v>192.5453</v>
      </c>
      <c r="DL2398">
        <v>247.32579999999999</v>
      </c>
      <c r="DM2398">
        <v>293.77609999999999</v>
      </c>
      <c r="DN2398">
        <v>593.47199999999998</v>
      </c>
      <c r="DO2398">
        <v>14</v>
      </c>
      <c r="DP2398">
        <v>16</v>
      </c>
    </row>
    <row r="2399" spans="1:120" hidden="1" x14ac:dyDescent="0.25">
      <c r="A2399" t="str">
        <f t="shared" si="37"/>
        <v>LCA-Greater Bay Area_Prescribed DA 1-4 (1PM-9PM)_44453_14-16</v>
      </c>
      <c r="B2399" t="s">
        <v>62</v>
      </c>
      <c r="C2399" t="s">
        <v>209</v>
      </c>
      <c r="D2399" t="s">
        <v>36</v>
      </c>
      <c r="E2399" t="s">
        <v>61</v>
      </c>
      <c r="F2399" t="s">
        <v>61</v>
      </c>
      <c r="G2399" t="s">
        <v>61</v>
      </c>
      <c r="H2399" t="s">
        <v>61</v>
      </c>
      <c r="I2399" t="s">
        <v>61</v>
      </c>
      <c r="J2399" t="s">
        <v>61</v>
      </c>
      <c r="K2399" t="s">
        <v>214</v>
      </c>
      <c r="L2399" s="18">
        <v>44453</v>
      </c>
      <c r="M2399">
        <v>14</v>
      </c>
      <c r="N2399">
        <v>16</v>
      </c>
      <c r="O2399" t="s">
        <v>258</v>
      </c>
      <c r="P2399">
        <v>1</v>
      </c>
      <c r="Q2399">
        <v>1</v>
      </c>
      <c r="R2399">
        <v>0</v>
      </c>
      <c r="S2399">
        <v>0</v>
      </c>
      <c r="T2399">
        <v>1</v>
      </c>
      <c r="U2399">
        <v>0</v>
      </c>
      <c r="V2399">
        <v>1</v>
      </c>
      <c r="W2399">
        <v>510.72</v>
      </c>
      <c r="X2399">
        <v>509.92</v>
      </c>
      <c r="Y2399">
        <v>507.2</v>
      </c>
      <c r="Z2399">
        <v>506.72</v>
      </c>
      <c r="AA2399">
        <v>499.04</v>
      </c>
      <c r="AB2399">
        <v>513.12</v>
      </c>
      <c r="AC2399">
        <v>518.72</v>
      </c>
      <c r="AD2399">
        <v>515.36</v>
      </c>
      <c r="AE2399">
        <v>516</v>
      </c>
      <c r="AF2399">
        <v>518.55999999999995</v>
      </c>
      <c r="AG2399">
        <v>405.6</v>
      </c>
      <c r="AH2399">
        <v>362.24</v>
      </c>
      <c r="AI2399">
        <v>355.68</v>
      </c>
      <c r="AJ2399">
        <v>79.040000000000006</v>
      </c>
      <c r="AK2399">
        <v>68.8</v>
      </c>
      <c r="AL2399">
        <v>72</v>
      </c>
      <c r="AM2399">
        <v>61.12</v>
      </c>
      <c r="AN2399">
        <v>51.04</v>
      </c>
      <c r="AO2399">
        <v>52.8</v>
      </c>
      <c r="AP2399">
        <v>55.36</v>
      </c>
      <c r="AQ2399">
        <v>55.36</v>
      </c>
      <c r="AR2399">
        <v>452.32</v>
      </c>
      <c r="AS2399">
        <v>518.24</v>
      </c>
      <c r="AT2399">
        <v>514.72</v>
      </c>
      <c r="AU2399">
        <v>54</v>
      </c>
      <c r="AV2399">
        <v>53</v>
      </c>
      <c r="AW2399">
        <v>53</v>
      </c>
      <c r="AX2399">
        <v>52</v>
      </c>
      <c r="AY2399">
        <v>52</v>
      </c>
      <c r="AZ2399">
        <v>51</v>
      </c>
      <c r="BA2399">
        <v>51</v>
      </c>
      <c r="BB2399">
        <v>51</v>
      </c>
      <c r="BC2399">
        <v>51</v>
      </c>
      <c r="BD2399">
        <v>52.5</v>
      </c>
      <c r="BE2399">
        <v>57.5</v>
      </c>
      <c r="BF2399">
        <v>62</v>
      </c>
      <c r="BG2399">
        <v>62.5</v>
      </c>
      <c r="BH2399">
        <v>61</v>
      </c>
      <c r="BI2399">
        <v>60</v>
      </c>
      <c r="BJ2399">
        <v>59.5</v>
      </c>
      <c r="BK2399">
        <v>59.5</v>
      </c>
      <c r="BL2399">
        <v>57</v>
      </c>
      <c r="BM2399">
        <v>56</v>
      </c>
      <c r="BN2399">
        <v>55</v>
      </c>
      <c r="BO2399">
        <v>55</v>
      </c>
      <c r="BP2399">
        <v>54.5</v>
      </c>
      <c r="BQ2399">
        <v>54</v>
      </c>
      <c r="BR2399">
        <v>54</v>
      </c>
      <c r="BS2399">
        <v>-1.1721189999999999</v>
      </c>
      <c r="BT2399">
        <v>-3.559326</v>
      </c>
      <c r="BU2399">
        <v>-4.0616760000000003</v>
      </c>
      <c r="BV2399">
        <v>-8.7020870000000006</v>
      </c>
      <c r="BW2399">
        <v>-4.6747439999999996</v>
      </c>
      <c r="BX2399">
        <v>-34.679600000000001</v>
      </c>
      <c r="BY2399">
        <v>-38.905090000000001</v>
      </c>
      <c r="BZ2399">
        <v>15.73865</v>
      </c>
      <c r="CA2399">
        <v>49.060609999999997</v>
      </c>
      <c r="CB2399">
        <v>7.4408570000000003</v>
      </c>
      <c r="CC2399">
        <v>43.497920000000001</v>
      </c>
      <c r="CD2399">
        <v>-14.503880000000001</v>
      </c>
      <c r="CE2399">
        <v>-52.955689999999997</v>
      </c>
      <c r="CF2399">
        <v>9.8638919999999999</v>
      </c>
      <c r="CG2399">
        <v>10.70168</v>
      </c>
      <c r="CH2399">
        <v>4.5514910000000004</v>
      </c>
      <c r="CI2399">
        <v>8.0203970000000009</v>
      </c>
      <c r="CJ2399">
        <v>4.8670650000000002</v>
      </c>
      <c r="CK2399">
        <v>-3.5679400000000001</v>
      </c>
      <c r="CL2399">
        <v>20.471689999999999</v>
      </c>
      <c r="CM2399">
        <v>43.301299999999998</v>
      </c>
      <c r="CN2399">
        <v>20.339230000000001</v>
      </c>
      <c r="CO2399">
        <v>0.70928959999999996</v>
      </c>
      <c r="CP2399">
        <v>-15.43338</v>
      </c>
      <c r="CQ2399">
        <v>134.7902</v>
      </c>
      <c r="CR2399">
        <v>95.048460000000006</v>
      </c>
      <c r="CS2399">
        <v>94.918989999999994</v>
      </c>
      <c r="CT2399">
        <v>101.11490000000001</v>
      </c>
      <c r="CU2399">
        <v>92.922399999999996</v>
      </c>
      <c r="CV2399">
        <v>91.988879999999995</v>
      </c>
      <c r="CW2399">
        <v>218.23740000000001</v>
      </c>
      <c r="CX2399">
        <v>45.245379999999997</v>
      </c>
      <c r="CY2399">
        <v>88.991519999999994</v>
      </c>
      <c r="CZ2399">
        <v>266.30869999999999</v>
      </c>
      <c r="DA2399">
        <v>712.87270000000001</v>
      </c>
      <c r="DB2399">
        <v>797.25940000000003</v>
      </c>
      <c r="DC2399">
        <v>546.86760000000004</v>
      </c>
      <c r="DD2399">
        <v>46.006019999999999</v>
      </c>
      <c r="DE2399">
        <v>42.827469999999998</v>
      </c>
      <c r="DF2399">
        <v>46.516199999999998</v>
      </c>
      <c r="DG2399">
        <v>34.127479999999998</v>
      </c>
      <c r="DH2399">
        <v>34.895029999999998</v>
      </c>
      <c r="DI2399">
        <v>35.025880000000001</v>
      </c>
      <c r="DJ2399">
        <v>104.9417</v>
      </c>
      <c r="DK2399">
        <v>192.5453</v>
      </c>
      <c r="DL2399">
        <v>247.32579999999999</v>
      </c>
      <c r="DM2399">
        <v>293.77609999999999</v>
      </c>
      <c r="DN2399">
        <v>593.47199999999998</v>
      </c>
      <c r="DO2399">
        <v>14</v>
      </c>
      <c r="DP2399">
        <v>16</v>
      </c>
    </row>
    <row r="2400" spans="1:120" hidden="1" x14ac:dyDescent="0.25">
      <c r="A2400" t="str">
        <f t="shared" si="37"/>
        <v>Aggregator-Enersponse_Prescribed DA 1-4 (1PM-9PM)_44453_18-19</v>
      </c>
      <c r="B2400" t="s">
        <v>62</v>
      </c>
      <c r="C2400" t="s">
        <v>219</v>
      </c>
      <c r="D2400" t="s">
        <v>61</v>
      </c>
      <c r="E2400" t="s">
        <v>61</v>
      </c>
      <c r="F2400" t="s">
        <v>107</v>
      </c>
      <c r="G2400" t="s">
        <v>61</v>
      </c>
      <c r="H2400" t="s">
        <v>61</v>
      </c>
      <c r="I2400" t="s">
        <v>61</v>
      </c>
      <c r="J2400" t="s">
        <v>61</v>
      </c>
      <c r="K2400" t="s">
        <v>214</v>
      </c>
      <c r="L2400" s="18">
        <v>44453</v>
      </c>
      <c r="M2400">
        <v>18</v>
      </c>
      <c r="N2400">
        <v>19</v>
      </c>
      <c r="O2400" t="s">
        <v>258</v>
      </c>
      <c r="P2400">
        <v>3</v>
      </c>
      <c r="Q2400">
        <v>3</v>
      </c>
      <c r="R2400">
        <v>0</v>
      </c>
      <c r="S2400">
        <v>0</v>
      </c>
      <c r="T2400">
        <v>1</v>
      </c>
      <c r="U2400">
        <v>1</v>
      </c>
      <c r="V2400">
        <v>1</v>
      </c>
      <c r="W2400">
        <v>29.84</v>
      </c>
      <c r="X2400">
        <v>29.56</v>
      </c>
      <c r="Y2400">
        <v>29.84</v>
      </c>
      <c r="Z2400">
        <v>29.92</v>
      </c>
      <c r="AA2400">
        <v>29.56</v>
      </c>
      <c r="AB2400">
        <v>29.72</v>
      </c>
      <c r="AC2400">
        <v>29.76</v>
      </c>
      <c r="AD2400">
        <v>46.16</v>
      </c>
      <c r="AE2400">
        <v>63.72</v>
      </c>
      <c r="AF2400">
        <v>79.08</v>
      </c>
      <c r="AG2400">
        <v>105.8</v>
      </c>
      <c r="AH2400">
        <v>113.72</v>
      </c>
      <c r="AI2400">
        <v>119.76</v>
      </c>
      <c r="AJ2400">
        <v>122.08</v>
      </c>
      <c r="AK2400">
        <v>117.12</v>
      </c>
      <c r="AL2400">
        <v>119.84</v>
      </c>
      <c r="AM2400">
        <v>142.36000000000001</v>
      </c>
      <c r="AN2400">
        <v>100.08</v>
      </c>
      <c r="AO2400">
        <v>102.6</v>
      </c>
      <c r="AP2400">
        <v>106.08</v>
      </c>
      <c r="AQ2400">
        <v>95.32</v>
      </c>
      <c r="AR2400">
        <v>36.200000000000003</v>
      </c>
      <c r="AS2400">
        <v>29.76</v>
      </c>
      <c r="AT2400">
        <v>29.72</v>
      </c>
      <c r="AU2400">
        <v>58.666666999999997</v>
      </c>
      <c r="AV2400">
        <v>58.666666999999997</v>
      </c>
      <c r="AW2400">
        <v>57.833333000000003</v>
      </c>
      <c r="AX2400">
        <v>56.833333000000003</v>
      </c>
      <c r="AY2400">
        <v>56</v>
      </c>
      <c r="AZ2400">
        <v>54.666666999999997</v>
      </c>
      <c r="BA2400">
        <v>54.333333000000003</v>
      </c>
      <c r="BB2400">
        <v>54.333333000000003</v>
      </c>
      <c r="BC2400">
        <v>57.666666999999997</v>
      </c>
      <c r="BD2400">
        <v>60.666666999999997</v>
      </c>
      <c r="BE2400">
        <v>65.5</v>
      </c>
      <c r="BF2400">
        <v>72.166667000000004</v>
      </c>
      <c r="BG2400">
        <v>76.333332999999996</v>
      </c>
      <c r="BH2400">
        <v>77.166667000000004</v>
      </c>
      <c r="BI2400">
        <v>77.666667000000004</v>
      </c>
      <c r="BJ2400">
        <v>76.666667000000004</v>
      </c>
      <c r="BK2400">
        <v>74.833332999999996</v>
      </c>
      <c r="BL2400">
        <v>72.833332999999996</v>
      </c>
      <c r="BM2400">
        <v>69.833332999999996</v>
      </c>
      <c r="BN2400">
        <v>65.166667000000004</v>
      </c>
      <c r="BO2400">
        <v>61.833333000000003</v>
      </c>
      <c r="BP2400">
        <v>60.666666999999997</v>
      </c>
      <c r="BQ2400">
        <v>59.333333000000003</v>
      </c>
      <c r="BR2400">
        <v>58.333333000000003</v>
      </c>
      <c r="BS2400">
        <v>-0.44045260000000003</v>
      </c>
      <c r="BT2400">
        <v>-0.30071429999999999</v>
      </c>
      <c r="BU2400">
        <v>-0.49936629999999999</v>
      </c>
      <c r="BV2400">
        <v>-0.4799426</v>
      </c>
      <c r="BW2400">
        <v>-0.3101952</v>
      </c>
      <c r="BX2400">
        <v>3.1005479999999999</v>
      </c>
      <c r="BY2400">
        <v>2.3742070000000002</v>
      </c>
      <c r="BZ2400">
        <v>4.1659420000000003</v>
      </c>
      <c r="CA2400">
        <v>-4.5653030000000001</v>
      </c>
      <c r="CB2400">
        <v>-6.9922409999999999</v>
      </c>
      <c r="CC2400">
        <v>0.71765140000000005</v>
      </c>
      <c r="CD2400">
        <v>2.9823270000000002</v>
      </c>
      <c r="CE2400">
        <v>1.4815560000000001</v>
      </c>
      <c r="CF2400">
        <v>-1.190207</v>
      </c>
      <c r="CG2400">
        <v>3.1509480000000001</v>
      </c>
      <c r="CH2400">
        <v>0.67940140000000004</v>
      </c>
      <c r="CI2400">
        <v>-25.693899999999999</v>
      </c>
      <c r="CJ2400">
        <v>12.85286</v>
      </c>
      <c r="CK2400">
        <v>11.21041</v>
      </c>
      <c r="CL2400">
        <v>-0.3048458</v>
      </c>
      <c r="CM2400">
        <v>-2.4391609999999999</v>
      </c>
      <c r="CN2400">
        <v>-0.47299910000000001</v>
      </c>
      <c r="CO2400">
        <v>-0.54304479999999999</v>
      </c>
      <c r="CP2400">
        <v>7.1636900000000003E-2</v>
      </c>
      <c r="CQ2400">
        <v>6.7621200000000006E-2</v>
      </c>
      <c r="CR2400">
        <v>5.5401100000000002E-2</v>
      </c>
      <c r="CS2400">
        <v>5.4078099999999997E-2</v>
      </c>
      <c r="CT2400">
        <v>5.45934E-2</v>
      </c>
      <c r="CU2400">
        <v>5.9376400000000003E-2</v>
      </c>
      <c r="CV2400">
        <v>2.5873330000000001</v>
      </c>
      <c r="CW2400">
        <v>17.776350000000001</v>
      </c>
      <c r="CX2400">
        <v>5.6332420000000001</v>
      </c>
      <c r="CY2400">
        <v>6.7949570000000001</v>
      </c>
      <c r="CZ2400">
        <v>4.1276910000000004</v>
      </c>
      <c r="DA2400">
        <v>4.3734320000000002</v>
      </c>
      <c r="DB2400">
        <v>2.4172709999999999</v>
      </c>
      <c r="DC2400">
        <v>2.6370200000000001</v>
      </c>
      <c r="DD2400">
        <v>2.0860759999999998</v>
      </c>
      <c r="DE2400">
        <v>4.8870639999999996</v>
      </c>
      <c r="DF2400">
        <v>2.0930499999999999</v>
      </c>
      <c r="DG2400">
        <v>1.666263</v>
      </c>
      <c r="DH2400">
        <v>4.011101</v>
      </c>
      <c r="DI2400">
        <v>5.217098</v>
      </c>
      <c r="DJ2400">
        <v>13.08196</v>
      </c>
      <c r="DK2400">
        <v>16.435449999999999</v>
      </c>
      <c r="DL2400">
        <v>7.8473420000000003</v>
      </c>
      <c r="DM2400">
        <v>0.43931799999999999</v>
      </c>
      <c r="DN2400">
        <v>0.29418450000000002</v>
      </c>
      <c r="DO2400">
        <v>18</v>
      </c>
      <c r="DP2400">
        <v>19</v>
      </c>
    </row>
    <row r="2401" spans="1:120" hidden="1" x14ac:dyDescent="0.25">
      <c r="A2401" t="str">
        <f t="shared" si="37"/>
        <v>Size_Grp-Below 20 kW_Prescribed DA 1-4 (1PM-9PM)_44453_Combined</v>
      </c>
      <c r="B2401" t="s">
        <v>62</v>
      </c>
      <c r="C2401" t="s">
        <v>259</v>
      </c>
      <c r="D2401" t="s">
        <v>61</v>
      </c>
      <c r="E2401" t="s">
        <v>61</v>
      </c>
      <c r="F2401" t="s">
        <v>61</v>
      </c>
      <c r="G2401" t="s">
        <v>61</v>
      </c>
      <c r="H2401" t="s">
        <v>61</v>
      </c>
      <c r="I2401" t="s">
        <v>61</v>
      </c>
      <c r="J2401" t="s">
        <v>260</v>
      </c>
      <c r="K2401" t="s">
        <v>214</v>
      </c>
      <c r="L2401" s="18">
        <v>44453</v>
      </c>
      <c r="M2401">
        <v>19</v>
      </c>
      <c r="N2401">
        <v>19</v>
      </c>
      <c r="O2401" t="s">
        <v>258</v>
      </c>
      <c r="P2401">
        <v>3</v>
      </c>
      <c r="Q2401">
        <v>2</v>
      </c>
      <c r="R2401">
        <v>1</v>
      </c>
      <c r="S2401">
        <v>0</v>
      </c>
      <c r="T2401">
        <v>1</v>
      </c>
      <c r="U2401">
        <v>0</v>
      </c>
      <c r="V2401">
        <v>1</v>
      </c>
      <c r="W2401">
        <v>3.4350000000000001</v>
      </c>
      <c r="X2401">
        <v>3.339</v>
      </c>
      <c r="Y2401">
        <v>3.4239999999999999</v>
      </c>
      <c r="Z2401">
        <v>3.5019999999999998</v>
      </c>
      <c r="AA2401">
        <v>3.3450000000000002</v>
      </c>
      <c r="AB2401">
        <v>3.4220000000000002</v>
      </c>
      <c r="AC2401">
        <v>3.4289999999999998</v>
      </c>
      <c r="AD2401">
        <v>4.4589999999999996</v>
      </c>
      <c r="AE2401">
        <v>5.4219999999999997</v>
      </c>
      <c r="AF2401">
        <v>9.8249999999999993</v>
      </c>
      <c r="AG2401">
        <v>26.295000000000002</v>
      </c>
      <c r="AH2401">
        <v>31.266999999999999</v>
      </c>
      <c r="AI2401">
        <v>33.746000000000002</v>
      </c>
      <c r="AJ2401">
        <v>34.704000000000001</v>
      </c>
      <c r="AK2401">
        <v>30.785</v>
      </c>
      <c r="AL2401">
        <v>33.984000000000002</v>
      </c>
      <c r="AM2401">
        <v>39.033999999999999</v>
      </c>
      <c r="AN2401">
        <v>24.864999999999998</v>
      </c>
      <c r="AO2401">
        <v>25.99</v>
      </c>
      <c r="AP2401">
        <v>29.033999999999999</v>
      </c>
      <c r="AQ2401">
        <v>20.003</v>
      </c>
      <c r="AR2401">
        <v>4.4740000000000002</v>
      </c>
      <c r="AS2401">
        <v>3.4329999999999998</v>
      </c>
      <c r="AT2401">
        <v>3.4289999999999998</v>
      </c>
      <c r="AU2401">
        <v>39.333333000000003</v>
      </c>
      <c r="AV2401">
        <v>39.666666999999997</v>
      </c>
      <c r="AW2401">
        <v>39.333333000000003</v>
      </c>
      <c r="AX2401">
        <v>39</v>
      </c>
      <c r="AY2401">
        <v>38.666666999999997</v>
      </c>
      <c r="AZ2401">
        <v>38</v>
      </c>
      <c r="BA2401">
        <v>38</v>
      </c>
      <c r="BB2401">
        <v>37.666666999999997</v>
      </c>
      <c r="BC2401">
        <v>38</v>
      </c>
      <c r="BD2401">
        <v>38.333333000000003</v>
      </c>
      <c r="BE2401">
        <v>40.666666999999997</v>
      </c>
      <c r="BF2401">
        <v>44</v>
      </c>
      <c r="BG2401">
        <v>47</v>
      </c>
      <c r="BH2401">
        <v>48</v>
      </c>
      <c r="BI2401">
        <v>48.666666999999997</v>
      </c>
      <c r="BJ2401">
        <v>48</v>
      </c>
      <c r="BK2401">
        <v>46.666666999999997</v>
      </c>
      <c r="BL2401">
        <v>45.333333000000003</v>
      </c>
      <c r="BM2401">
        <v>44</v>
      </c>
      <c r="BN2401">
        <v>41</v>
      </c>
      <c r="BO2401">
        <v>39</v>
      </c>
      <c r="BP2401">
        <v>38.666666999999997</v>
      </c>
      <c r="BQ2401">
        <v>38.666666999999997</v>
      </c>
      <c r="BR2401">
        <v>38.666666999999997</v>
      </c>
      <c r="BS2401">
        <v>-1.7195800000000001E-2</v>
      </c>
      <c r="BT2401">
        <v>4.2528999999999997E-2</v>
      </c>
      <c r="BU2401">
        <v>-1.4039899999999999E-2</v>
      </c>
      <c r="BV2401">
        <v>-4.9549799999999998E-2</v>
      </c>
      <c r="BW2401">
        <v>5.7171E-2</v>
      </c>
      <c r="BX2401">
        <v>3.1852800000000001E-2</v>
      </c>
      <c r="BY2401">
        <v>-5.4805300000000001E-2</v>
      </c>
      <c r="BZ2401">
        <v>0.1170697</v>
      </c>
      <c r="CA2401">
        <v>0.28459630000000002</v>
      </c>
      <c r="CB2401">
        <v>-0.39295829999999998</v>
      </c>
      <c r="CC2401">
        <v>0.38637909999999998</v>
      </c>
      <c r="CD2401">
        <v>-1.2791490000000001</v>
      </c>
      <c r="CE2401">
        <v>-1.955144</v>
      </c>
      <c r="CF2401">
        <v>-2.695513</v>
      </c>
      <c r="CG2401">
        <v>0.65268340000000002</v>
      </c>
      <c r="CH2401">
        <v>-0.41067120000000001</v>
      </c>
      <c r="CI2401">
        <v>-6.8841429999999999</v>
      </c>
      <c r="CJ2401">
        <v>5.5691170000000003</v>
      </c>
      <c r="CK2401">
        <v>4.0815000000000001</v>
      </c>
      <c r="CL2401">
        <v>-3.3066149999999999</v>
      </c>
      <c r="CM2401">
        <v>0.72119699999999998</v>
      </c>
      <c r="CN2401">
        <v>-2.5921430000000001</v>
      </c>
      <c r="CO2401">
        <v>-0.2115465</v>
      </c>
      <c r="CP2401">
        <v>-2.5755199999999999E-2</v>
      </c>
      <c r="CQ2401">
        <v>1.2269E-3</v>
      </c>
      <c r="CR2401">
        <v>1.6932E-3</v>
      </c>
      <c r="CS2401">
        <v>1.9029999999999999E-4</v>
      </c>
      <c r="CT2401">
        <v>1.1214E-3</v>
      </c>
      <c r="CU2401">
        <v>2.5260000000000001E-4</v>
      </c>
      <c r="CV2401">
        <v>9.5873999999999994E-3</v>
      </c>
      <c r="CW2401">
        <v>8.4445900000000004E-2</v>
      </c>
      <c r="CX2401">
        <v>0.4044431</v>
      </c>
      <c r="CY2401">
        <v>0.29237350000000001</v>
      </c>
      <c r="CZ2401">
        <v>0.16338030000000001</v>
      </c>
      <c r="DA2401">
        <v>1.5517909999999999</v>
      </c>
      <c r="DB2401">
        <v>0.50165320000000002</v>
      </c>
      <c r="DC2401">
        <v>0.46549689999999999</v>
      </c>
      <c r="DD2401">
        <v>0.4390944</v>
      </c>
      <c r="DE2401">
        <v>1.9504490000000001</v>
      </c>
      <c r="DF2401">
        <v>1.218672</v>
      </c>
      <c r="DG2401">
        <v>0.37878109999999998</v>
      </c>
      <c r="DH2401">
        <v>1.2294579999999999</v>
      </c>
      <c r="DI2401">
        <v>1.9480949999999999</v>
      </c>
      <c r="DJ2401">
        <v>5.7073369999999999</v>
      </c>
      <c r="DK2401">
        <v>3.2782439999999999</v>
      </c>
      <c r="DL2401">
        <v>1.532378</v>
      </c>
      <c r="DM2401">
        <v>9.8607E-3</v>
      </c>
      <c r="DN2401">
        <v>5.7249999999999998E-4</v>
      </c>
      <c r="DO2401">
        <v>18</v>
      </c>
      <c r="DP2401">
        <v>19</v>
      </c>
    </row>
    <row r="2402" spans="1:120" hidden="1" x14ac:dyDescent="0.25">
      <c r="A2402" t="str">
        <f t="shared" si="37"/>
        <v>OtherDR-No_Prescribed DA 1-4 (1PM-9PM)_44453_Combined</v>
      </c>
      <c r="B2402" t="s">
        <v>62</v>
      </c>
      <c r="C2402" t="s">
        <v>323</v>
      </c>
      <c r="D2402" t="s">
        <v>61</v>
      </c>
      <c r="E2402" t="s">
        <v>61</v>
      </c>
      <c r="F2402" t="s">
        <v>61</v>
      </c>
      <c r="G2402" t="s">
        <v>61</v>
      </c>
      <c r="H2402" t="s">
        <v>61</v>
      </c>
      <c r="I2402" t="s">
        <v>97</v>
      </c>
      <c r="J2402" t="s">
        <v>61</v>
      </c>
      <c r="K2402" t="s">
        <v>214</v>
      </c>
      <c r="L2402" s="18">
        <v>44453</v>
      </c>
      <c r="M2402">
        <v>19</v>
      </c>
      <c r="N2402">
        <v>19</v>
      </c>
      <c r="O2402" t="s">
        <v>258</v>
      </c>
      <c r="P2402">
        <v>9</v>
      </c>
      <c r="Q2402">
        <v>8</v>
      </c>
      <c r="R2402">
        <v>1</v>
      </c>
      <c r="S2402">
        <v>0</v>
      </c>
      <c r="T2402">
        <v>1</v>
      </c>
      <c r="U2402">
        <v>0</v>
      </c>
      <c r="V2402">
        <v>1</v>
      </c>
      <c r="W2402">
        <v>1811.915</v>
      </c>
      <c r="X2402">
        <v>1961.0056999999999</v>
      </c>
      <c r="Y2402">
        <v>1961.8773000000001</v>
      </c>
      <c r="Z2402">
        <v>1965.982</v>
      </c>
      <c r="AA2402">
        <v>1951.8916999999999</v>
      </c>
      <c r="AB2402">
        <v>1964.1552999999999</v>
      </c>
      <c r="AC2402">
        <v>1957.0556999999999</v>
      </c>
      <c r="AD2402">
        <v>1922.5123000000001</v>
      </c>
      <c r="AE2402">
        <v>1912.0219999999999</v>
      </c>
      <c r="AF2402">
        <v>1923.5450000000001</v>
      </c>
      <c r="AG2402">
        <v>1837.135</v>
      </c>
      <c r="AH2402">
        <v>1759.4670000000001</v>
      </c>
      <c r="AI2402">
        <v>1374.4659999999999</v>
      </c>
      <c r="AJ2402">
        <v>1203.9839999999999</v>
      </c>
      <c r="AK2402">
        <v>1283.0250000000001</v>
      </c>
      <c r="AL2402">
        <v>1328.5707</v>
      </c>
      <c r="AM2402">
        <v>1381.5007000000001</v>
      </c>
      <c r="AN2402">
        <v>610.03832999999997</v>
      </c>
      <c r="AO2402">
        <v>538.05667000000005</v>
      </c>
      <c r="AP2402">
        <v>678.71400000000006</v>
      </c>
      <c r="AQ2402">
        <v>683.42966999999999</v>
      </c>
      <c r="AR2402">
        <v>1613.9006999999999</v>
      </c>
      <c r="AS2402">
        <v>1803.2997</v>
      </c>
      <c r="AT2402">
        <v>1758.1890000000001</v>
      </c>
      <c r="AU2402">
        <v>58.111111000000001</v>
      </c>
      <c r="AV2402">
        <v>58.129629999999999</v>
      </c>
      <c r="AW2402">
        <v>57.5</v>
      </c>
      <c r="AX2402">
        <v>56.925925999999997</v>
      </c>
      <c r="AY2402">
        <v>56.518518999999998</v>
      </c>
      <c r="AZ2402">
        <v>55.555556000000003</v>
      </c>
      <c r="BA2402">
        <v>55.296295999999998</v>
      </c>
      <c r="BB2402">
        <v>55.092593000000001</v>
      </c>
      <c r="BC2402">
        <v>56.555556000000003</v>
      </c>
      <c r="BD2402">
        <v>58.444443999999997</v>
      </c>
      <c r="BE2402">
        <v>62.259259</v>
      </c>
      <c r="BF2402">
        <v>67.018518999999998</v>
      </c>
      <c r="BG2402">
        <v>69.703704000000002</v>
      </c>
      <c r="BH2402">
        <v>70.277777999999998</v>
      </c>
      <c r="BI2402">
        <v>70.518518999999998</v>
      </c>
      <c r="BJ2402">
        <v>69.870369999999994</v>
      </c>
      <c r="BK2402">
        <v>68.962963000000002</v>
      </c>
      <c r="BL2402">
        <v>67.203704000000002</v>
      </c>
      <c r="BM2402">
        <v>64.833332999999996</v>
      </c>
      <c r="BN2402">
        <v>61.777777999999998</v>
      </c>
      <c r="BO2402">
        <v>59.814815000000003</v>
      </c>
      <c r="BP2402">
        <v>59.092593000000001</v>
      </c>
      <c r="BQ2402">
        <v>58.592593000000001</v>
      </c>
      <c r="BR2402">
        <v>58.111111000000001</v>
      </c>
      <c r="BS2402">
        <v>-45.696849999999998</v>
      </c>
      <c r="BT2402">
        <v>-38.270159999999997</v>
      </c>
      <c r="BU2402">
        <v>-31.56007</v>
      </c>
      <c r="BV2402">
        <v>-34.670780000000001</v>
      </c>
      <c r="BW2402">
        <v>-28.607109999999999</v>
      </c>
      <c r="BX2402">
        <v>-55.279290000000003</v>
      </c>
      <c r="BY2402">
        <v>-50.281199999999998</v>
      </c>
      <c r="BZ2402">
        <v>33.665500000000002</v>
      </c>
      <c r="CA2402">
        <v>63.714379999999998</v>
      </c>
      <c r="CB2402">
        <v>27.962520000000001</v>
      </c>
      <c r="CC2402">
        <v>86.114069999999998</v>
      </c>
      <c r="CD2402">
        <v>33.378079999999997</v>
      </c>
      <c r="CE2402">
        <v>-58.195990000000002</v>
      </c>
      <c r="CF2402">
        <v>23.79138</v>
      </c>
      <c r="CG2402">
        <v>-36.559550000000002</v>
      </c>
      <c r="CH2402">
        <v>-29.286380000000001</v>
      </c>
      <c r="CI2402">
        <v>-13.0703</v>
      </c>
      <c r="CJ2402">
        <v>811.13030000000003</v>
      </c>
      <c r="CK2402">
        <v>908.80250000000001</v>
      </c>
      <c r="CL2402">
        <v>821.01769999999999</v>
      </c>
      <c r="CM2402">
        <v>862.82759999999996</v>
      </c>
      <c r="CN2402">
        <v>210.6103</v>
      </c>
      <c r="CO2402">
        <v>13.76844</v>
      </c>
      <c r="CP2402">
        <v>-23.125119999999999</v>
      </c>
      <c r="CQ2402">
        <v>1398.0550000000001</v>
      </c>
      <c r="CR2402">
        <v>236.01509999999999</v>
      </c>
      <c r="CS2402">
        <v>215.04320000000001</v>
      </c>
      <c r="CT2402">
        <v>230.45869999999999</v>
      </c>
      <c r="CU2402">
        <v>214.28559999999999</v>
      </c>
      <c r="CV2402">
        <v>216.64769999999999</v>
      </c>
      <c r="CW2402">
        <v>289.81299999999999</v>
      </c>
      <c r="CX2402">
        <v>139.4863</v>
      </c>
      <c r="CY2402">
        <v>208.5052</v>
      </c>
      <c r="CZ2402">
        <v>894.95680000000004</v>
      </c>
      <c r="DA2402">
        <v>1852.6859999999999</v>
      </c>
      <c r="DB2402">
        <v>2096.77</v>
      </c>
      <c r="DC2402">
        <v>3495.2449999999999</v>
      </c>
      <c r="DD2402">
        <v>4772.652</v>
      </c>
      <c r="DE2402">
        <v>6944.058</v>
      </c>
      <c r="DF2402">
        <v>5449.183</v>
      </c>
      <c r="DG2402">
        <v>6014.826</v>
      </c>
      <c r="DH2402">
        <v>4804.8040000000001</v>
      </c>
      <c r="DI2402">
        <v>4200.7060000000001</v>
      </c>
      <c r="DJ2402">
        <v>4043.1460000000002</v>
      </c>
      <c r="DK2402">
        <v>4576.1660000000002</v>
      </c>
      <c r="DL2402">
        <v>4804.1859999999997</v>
      </c>
      <c r="DM2402">
        <v>4591.4380000000001</v>
      </c>
      <c r="DN2402">
        <v>4380.5770000000002</v>
      </c>
      <c r="DO2402">
        <v>14</v>
      </c>
      <c r="DP2402">
        <v>19</v>
      </c>
    </row>
    <row r="2403" spans="1:120" hidden="1" x14ac:dyDescent="0.25">
      <c r="A2403" t="str">
        <f t="shared" si="37"/>
        <v>Industry_Type-1. Agriculture, Mining &amp; Construction_Prescribed DA 1-4 (1PM-9PM)_44453_Combined</v>
      </c>
      <c r="B2403" t="s">
        <v>62</v>
      </c>
      <c r="C2403" t="s">
        <v>211</v>
      </c>
      <c r="D2403" t="s">
        <v>61</v>
      </c>
      <c r="E2403" t="s">
        <v>61</v>
      </c>
      <c r="F2403" t="s">
        <v>61</v>
      </c>
      <c r="G2403" t="s">
        <v>30</v>
      </c>
      <c r="H2403" t="s">
        <v>61</v>
      </c>
      <c r="I2403" t="s">
        <v>61</v>
      </c>
      <c r="J2403" t="s">
        <v>61</v>
      </c>
      <c r="K2403" t="s">
        <v>214</v>
      </c>
      <c r="L2403" s="18">
        <v>44453</v>
      </c>
      <c r="M2403">
        <v>19</v>
      </c>
      <c r="N2403">
        <v>19</v>
      </c>
      <c r="O2403" t="s">
        <v>258</v>
      </c>
      <c r="P2403">
        <v>3</v>
      </c>
      <c r="Q2403">
        <v>3</v>
      </c>
      <c r="R2403">
        <v>1</v>
      </c>
      <c r="S2403">
        <v>0</v>
      </c>
      <c r="T2403">
        <v>1</v>
      </c>
      <c r="U2403">
        <v>0</v>
      </c>
      <c r="V2403">
        <v>1</v>
      </c>
      <c r="W2403">
        <v>1339.36</v>
      </c>
      <c r="X2403">
        <v>1447.32</v>
      </c>
      <c r="Y2403">
        <v>1449.12</v>
      </c>
      <c r="Z2403">
        <v>1450.24</v>
      </c>
      <c r="AA2403">
        <v>1439.68</v>
      </c>
      <c r="AB2403">
        <v>1452.16</v>
      </c>
      <c r="AC2403">
        <v>1458.6</v>
      </c>
      <c r="AD2403">
        <v>1457.68</v>
      </c>
      <c r="AE2403">
        <v>1437.04</v>
      </c>
      <c r="AF2403">
        <v>1434.12</v>
      </c>
      <c r="AG2403">
        <v>1317.68</v>
      </c>
      <c r="AH2403">
        <v>1239.8800000000001</v>
      </c>
      <c r="AI2403">
        <v>943.36</v>
      </c>
      <c r="AJ2403">
        <v>742.92</v>
      </c>
      <c r="AK2403">
        <v>801.68</v>
      </c>
      <c r="AL2403">
        <v>834.2</v>
      </c>
      <c r="AM2403">
        <v>853.32</v>
      </c>
      <c r="AN2403">
        <v>319.83999999999997</v>
      </c>
      <c r="AO2403">
        <v>306.95999999999998</v>
      </c>
      <c r="AP2403">
        <v>309.68</v>
      </c>
      <c r="AQ2403">
        <v>308.32</v>
      </c>
      <c r="AR2403">
        <v>1153.56</v>
      </c>
      <c r="AS2403">
        <v>1318.92</v>
      </c>
      <c r="AT2403">
        <v>1286.96</v>
      </c>
      <c r="AU2403">
        <v>56</v>
      </c>
      <c r="AV2403">
        <v>55.666666999999997</v>
      </c>
      <c r="AW2403">
        <v>55</v>
      </c>
      <c r="AX2403">
        <v>54.666666999999997</v>
      </c>
      <c r="AY2403">
        <v>54.666666999999997</v>
      </c>
      <c r="AZ2403">
        <v>53.666666999999997</v>
      </c>
      <c r="BA2403">
        <v>53.333333000000003</v>
      </c>
      <c r="BB2403">
        <v>53</v>
      </c>
      <c r="BC2403">
        <v>53</v>
      </c>
      <c r="BD2403">
        <v>53.833333000000003</v>
      </c>
      <c r="BE2403">
        <v>57.166666999999997</v>
      </c>
      <c r="BF2403">
        <v>61.333333000000003</v>
      </c>
      <c r="BG2403">
        <v>62.833333000000003</v>
      </c>
      <c r="BH2403">
        <v>62.666666999999997</v>
      </c>
      <c r="BI2403">
        <v>62.333333000000003</v>
      </c>
      <c r="BJ2403">
        <v>61.833333000000003</v>
      </c>
      <c r="BK2403">
        <v>61.833333000000003</v>
      </c>
      <c r="BL2403">
        <v>60</v>
      </c>
      <c r="BM2403">
        <v>58.666666999999997</v>
      </c>
      <c r="BN2403">
        <v>57.666666999999997</v>
      </c>
      <c r="BO2403">
        <v>57.333333000000003</v>
      </c>
      <c r="BP2403">
        <v>56.833333000000003</v>
      </c>
      <c r="BQ2403">
        <v>56.666666999999997</v>
      </c>
      <c r="BR2403">
        <v>56.666666999999997</v>
      </c>
      <c r="BS2403">
        <v>-21.931719999999999</v>
      </c>
      <c r="BT2403">
        <v>-12.22125</v>
      </c>
      <c r="BU2403">
        <v>-7.9405359999999998</v>
      </c>
      <c r="BV2403">
        <v>-9.9786219999999997</v>
      </c>
      <c r="BW2403">
        <v>-5.9917449999999999</v>
      </c>
      <c r="BX2403">
        <v>-35.301740000000002</v>
      </c>
      <c r="BY2403">
        <v>-36.403750000000002</v>
      </c>
      <c r="BZ2403">
        <v>10.882490000000001</v>
      </c>
      <c r="CA2403">
        <v>48.093380000000003</v>
      </c>
      <c r="CB2403">
        <v>12.701969999999999</v>
      </c>
      <c r="CC2403">
        <v>61.627499999999998</v>
      </c>
      <c r="CD2403">
        <v>11.19598</v>
      </c>
      <c r="CE2403">
        <v>-67.936899999999994</v>
      </c>
      <c r="CF2403">
        <v>8.3275299999999994</v>
      </c>
      <c r="CG2403">
        <v>-40.480899999999998</v>
      </c>
      <c r="CH2403">
        <v>-32.658470000000001</v>
      </c>
      <c r="CI2403">
        <v>-2.2313580000000002</v>
      </c>
      <c r="CJ2403">
        <v>564.93020000000001</v>
      </c>
      <c r="CK2403">
        <v>608.97170000000006</v>
      </c>
      <c r="CL2403">
        <v>626.14970000000005</v>
      </c>
      <c r="CM2403">
        <v>658.69690000000003</v>
      </c>
      <c r="CN2403">
        <v>170.94069999999999</v>
      </c>
      <c r="CO2403">
        <v>18.9817</v>
      </c>
      <c r="CP2403">
        <v>-14.341659999999999</v>
      </c>
      <c r="CQ2403">
        <v>822.16560000000004</v>
      </c>
      <c r="CR2403">
        <v>162.07830000000001</v>
      </c>
      <c r="CS2403">
        <v>148.05009999999999</v>
      </c>
      <c r="CT2403">
        <v>160.08510000000001</v>
      </c>
      <c r="CU2403">
        <v>147.25479999999999</v>
      </c>
      <c r="CV2403">
        <v>145.45849999999999</v>
      </c>
      <c r="CW2403">
        <v>242.5444</v>
      </c>
      <c r="CX2403">
        <v>84.306820000000002</v>
      </c>
      <c r="CY2403">
        <v>142.1848</v>
      </c>
      <c r="CZ2403">
        <v>609.11450000000002</v>
      </c>
      <c r="DA2403">
        <v>1337.9290000000001</v>
      </c>
      <c r="DB2403">
        <v>1502.7349999999999</v>
      </c>
      <c r="DC2403">
        <v>2188.2280000000001</v>
      </c>
      <c r="DD2403">
        <v>2687.7370000000001</v>
      </c>
      <c r="DE2403">
        <v>3907.0569999999998</v>
      </c>
      <c r="DF2403">
        <v>3067.904</v>
      </c>
      <c r="DG2403">
        <v>3382.5210000000002</v>
      </c>
      <c r="DH2403">
        <v>2641.2629999999999</v>
      </c>
      <c r="DI2403">
        <v>2333.5419999999999</v>
      </c>
      <c r="DJ2403">
        <v>2179.4369999999999</v>
      </c>
      <c r="DK2403">
        <v>2197.6880000000001</v>
      </c>
      <c r="DL2403">
        <v>2600.1280000000002</v>
      </c>
      <c r="DM2403">
        <v>2526.326</v>
      </c>
      <c r="DN2403">
        <v>2552.94</v>
      </c>
      <c r="DO2403">
        <v>14</v>
      </c>
      <c r="DP2403">
        <v>19</v>
      </c>
    </row>
    <row r="2404" spans="1:120" hidden="1" x14ac:dyDescent="0.25">
      <c r="A2404" t="str">
        <f t="shared" si="37"/>
        <v>LCA-Greater Bay Area_Prescribed DA 1-4 (1PM-9PM)_44453_Combined</v>
      </c>
      <c r="B2404" t="s">
        <v>62</v>
      </c>
      <c r="C2404" t="s">
        <v>209</v>
      </c>
      <c r="D2404" t="s">
        <v>36</v>
      </c>
      <c r="E2404" t="s">
        <v>61</v>
      </c>
      <c r="F2404" t="s">
        <v>61</v>
      </c>
      <c r="G2404" t="s">
        <v>61</v>
      </c>
      <c r="H2404" t="s">
        <v>61</v>
      </c>
      <c r="I2404" t="s">
        <v>61</v>
      </c>
      <c r="J2404" t="s">
        <v>61</v>
      </c>
      <c r="K2404" t="s">
        <v>214</v>
      </c>
      <c r="L2404" s="18">
        <v>44453</v>
      </c>
      <c r="M2404">
        <v>19</v>
      </c>
      <c r="N2404">
        <v>19</v>
      </c>
      <c r="O2404" t="s">
        <v>258</v>
      </c>
      <c r="P2404">
        <v>5</v>
      </c>
      <c r="Q2404">
        <v>4</v>
      </c>
      <c r="R2404">
        <v>1</v>
      </c>
      <c r="S2404">
        <v>0</v>
      </c>
      <c r="T2404">
        <v>1</v>
      </c>
      <c r="U2404">
        <v>0</v>
      </c>
      <c r="V2404">
        <v>1</v>
      </c>
      <c r="W2404">
        <v>1781.28</v>
      </c>
      <c r="X2404">
        <v>1930.6667</v>
      </c>
      <c r="Y2404">
        <v>1931.2533000000001</v>
      </c>
      <c r="Z2404">
        <v>1935.28</v>
      </c>
      <c r="AA2404">
        <v>1921.5467000000001</v>
      </c>
      <c r="AB2404">
        <v>1933.6532999999999</v>
      </c>
      <c r="AC2404">
        <v>1926.5066999999999</v>
      </c>
      <c r="AD2404">
        <v>1875.5733</v>
      </c>
      <c r="AE2404">
        <v>1847.52</v>
      </c>
      <c r="AF2404">
        <v>1843.68</v>
      </c>
      <c r="AG2404">
        <v>1730.56</v>
      </c>
      <c r="AH2404">
        <v>1644.96</v>
      </c>
      <c r="AI2404">
        <v>1253.92</v>
      </c>
      <c r="AJ2404">
        <v>1081.1199999999999</v>
      </c>
      <c r="AK2404">
        <v>1165.1199999999999</v>
      </c>
      <c r="AL2404">
        <v>1207.9467</v>
      </c>
      <c r="AM2404">
        <v>1238.3467000000001</v>
      </c>
      <c r="AN2404">
        <v>509.17333000000002</v>
      </c>
      <c r="AO2404">
        <v>434.66667000000001</v>
      </c>
      <c r="AP2404">
        <v>571.84</v>
      </c>
      <c r="AQ2404">
        <v>587.30667000000005</v>
      </c>
      <c r="AR2404">
        <v>1576.9067</v>
      </c>
      <c r="AS2404">
        <v>1772.7466999999999</v>
      </c>
      <c r="AT2404">
        <v>1727.68</v>
      </c>
      <c r="AU2404">
        <v>57.6</v>
      </c>
      <c r="AV2404">
        <v>57.533332999999999</v>
      </c>
      <c r="AW2404">
        <v>57</v>
      </c>
      <c r="AX2404">
        <v>56.666666999999997</v>
      </c>
      <c r="AY2404">
        <v>56.533332999999999</v>
      </c>
      <c r="AZ2404">
        <v>55.8</v>
      </c>
      <c r="BA2404">
        <v>55.533332999999999</v>
      </c>
      <c r="BB2404">
        <v>55.266666999999998</v>
      </c>
      <c r="BC2404">
        <v>55.8</v>
      </c>
      <c r="BD2404">
        <v>57.3</v>
      </c>
      <c r="BE2404">
        <v>60.566667000000002</v>
      </c>
      <c r="BF2404">
        <v>64.133332999999993</v>
      </c>
      <c r="BG2404">
        <v>65.566666999999995</v>
      </c>
      <c r="BH2404">
        <v>65.8</v>
      </c>
      <c r="BI2404">
        <v>65.733333000000002</v>
      </c>
      <c r="BJ2404">
        <v>65.366667000000007</v>
      </c>
      <c r="BK2404">
        <v>65.233333000000002</v>
      </c>
      <c r="BL2404">
        <v>63.666666999999997</v>
      </c>
      <c r="BM2404">
        <v>61.6</v>
      </c>
      <c r="BN2404">
        <v>59.8</v>
      </c>
      <c r="BO2404">
        <v>58.866667</v>
      </c>
      <c r="BP2404">
        <v>58.366667</v>
      </c>
      <c r="BQ2404">
        <v>58.266666999999998</v>
      </c>
      <c r="BR2404">
        <v>58</v>
      </c>
      <c r="BS2404">
        <v>-45.255339999999997</v>
      </c>
      <c r="BT2404">
        <v>-37.968209999999999</v>
      </c>
      <c r="BU2404">
        <v>-31.055060000000001</v>
      </c>
      <c r="BV2404">
        <v>-34.186329999999998</v>
      </c>
      <c r="BW2404">
        <v>-28.287600000000001</v>
      </c>
      <c r="BX2404">
        <v>-58.377760000000002</v>
      </c>
      <c r="BY2404">
        <v>-52.635330000000003</v>
      </c>
      <c r="BZ2404">
        <v>29.505669999999999</v>
      </c>
      <c r="CA2404">
        <v>68.259069999999994</v>
      </c>
      <c r="CB2404">
        <v>34.93439</v>
      </c>
      <c r="CC2404">
        <v>85.365880000000004</v>
      </c>
      <c r="CD2404">
        <v>30.375109999999999</v>
      </c>
      <c r="CE2404">
        <v>-59.689250000000001</v>
      </c>
      <c r="CF2404">
        <v>24.988720000000001</v>
      </c>
      <c r="CG2404">
        <v>-39.722380000000001</v>
      </c>
      <c r="CH2404">
        <v>-29.96969</v>
      </c>
      <c r="CI2404">
        <v>12.62181</v>
      </c>
      <c r="CJ2404">
        <v>798.27070000000003</v>
      </c>
      <c r="CK2404">
        <v>897.59810000000004</v>
      </c>
      <c r="CL2404">
        <v>821.31179999999995</v>
      </c>
      <c r="CM2404">
        <v>865.24639999999999</v>
      </c>
      <c r="CN2404">
        <v>211.05930000000001</v>
      </c>
      <c r="CO2404">
        <v>14.301349999999999</v>
      </c>
      <c r="CP2404">
        <v>-23.204989999999999</v>
      </c>
      <c r="CQ2404">
        <v>1397.9870000000001</v>
      </c>
      <c r="CR2404">
        <v>235.95959999999999</v>
      </c>
      <c r="CS2404">
        <v>214.989</v>
      </c>
      <c r="CT2404">
        <v>230.4041</v>
      </c>
      <c r="CU2404">
        <v>214.2261</v>
      </c>
      <c r="CV2404">
        <v>214.06030000000001</v>
      </c>
      <c r="CW2404">
        <v>272.03649999999999</v>
      </c>
      <c r="CX2404">
        <v>133.8528</v>
      </c>
      <c r="CY2404">
        <v>201.7099</v>
      </c>
      <c r="CZ2404">
        <v>890.82870000000003</v>
      </c>
      <c r="DA2404">
        <v>1848.3109999999999</v>
      </c>
      <c r="DB2404">
        <v>2094.3510000000001</v>
      </c>
      <c r="DC2404">
        <v>3492.607</v>
      </c>
      <c r="DD2404">
        <v>4770.5649999999996</v>
      </c>
      <c r="DE2404">
        <v>6939.17</v>
      </c>
      <c r="DF2404">
        <v>5447.0889999999999</v>
      </c>
      <c r="DG2404">
        <v>6013.16</v>
      </c>
      <c r="DH2404">
        <v>4800.7929999999997</v>
      </c>
      <c r="DI2404">
        <v>4195.4889999999996</v>
      </c>
      <c r="DJ2404">
        <v>4030.0639999999999</v>
      </c>
      <c r="DK2404">
        <v>4559.7299999999996</v>
      </c>
      <c r="DL2404">
        <v>4796.3379999999997</v>
      </c>
      <c r="DM2404">
        <v>4590.9989999999998</v>
      </c>
      <c r="DN2404">
        <v>4380.2830000000004</v>
      </c>
      <c r="DO2404">
        <v>14</v>
      </c>
      <c r="DP2404">
        <v>19</v>
      </c>
    </row>
    <row r="2405" spans="1:120" hidden="1" x14ac:dyDescent="0.25">
      <c r="A2405" t="str">
        <f t="shared" si="37"/>
        <v>Size_Grp-200 kW and above_Prescribed DA 1-4 (1PM-9PM)_44453_Combined</v>
      </c>
      <c r="B2405" t="s">
        <v>62</v>
      </c>
      <c r="C2405" t="s">
        <v>207</v>
      </c>
      <c r="D2405" t="s">
        <v>61</v>
      </c>
      <c r="E2405" t="s">
        <v>61</v>
      </c>
      <c r="F2405" t="s">
        <v>61</v>
      </c>
      <c r="G2405" t="s">
        <v>61</v>
      </c>
      <c r="H2405" t="s">
        <v>61</v>
      </c>
      <c r="I2405" t="s">
        <v>61</v>
      </c>
      <c r="J2405" t="s">
        <v>102</v>
      </c>
      <c r="K2405" t="s">
        <v>214</v>
      </c>
      <c r="L2405" s="18">
        <v>44453</v>
      </c>
      <c r="M2405">
        <v>19</v>
      </c>
      <c r="N2405">
        <v>19</v>
      </c>
      <c r="O2405" t="s">
        <v>258</v>
      </c>
      <c r="P2405">
        <v>3</v>
      </c>
      <c r="Q2405">
        <v>3</v>
      </c>
      <c r="R2405">
        <v>1</v>
      </c>
      <c r="S2405">
        <v>0</v>
      </c>
      <c r="T2405">
        <v>1</v>
      </c>
      <c r="U2405">
        <v>0</v>
      </c>
      <c r="V2405">
        <v>1</v>
      </c>
      <c r="W2405">
        <v>1339.36</v>
      </c>
      <c r="X2405">
        <v>1447.32</v>
      </c>
      <c r="Y2405">
        <v>1449.12</v>
      </c>
      <c r="Z2405">
        <v>1450.24</v>
      </c>
      <c r="AA2405">
        <v>1439.68</v>
      </c>
      <c r="AB2405">
        <v>1452.16</v>
      </c>
      <c r="AC2405">
        <v>1458.6</v>
      </c>
      <c r="AD2405">
        <v>1457.68</v>
      </c>
      <c r="AE2405">
        <v>1437.04</v>
      </c>
      <c r="AF2405">
        <v>1434.12</v>
      </c>
      <c r="AG2405">
        <v>1317.68</v>
      </c>
      <c r="AH2405">
        <v>1239.8800000000001</v>
      </c>
      <c r="AI2405">
        <v>943.36</v>
      </c>
      <c r="AJ2405">
        <v>742.92</v>
      </c>
      <c r="AK2405">
        <v>801.68</v>
      </c>
      <c r="AL2405">
        <v>834.2</v>
      </c>
      <c r="AM2405">
        <v>853.32</v>
      </c>
      <c r="AN2405">
        <v>319.83999999999997</v>
      </c>
      <c r="AO2405">
        <v>306.95999999999998</v>
      </c>
      <c r="AP2405">
        <v>309.68</v>
      </c>
      <c r="AQ2405">
        <v>308.32</v>
      </c>
      <c r="AR2405">
        <v>1153.56</v>
      </c>
      <c r="AS2405">
        <v>1318.92</v>
      </c>
      <c r="AT2405">
        <v>1286.96</v>
      </c>
      <c r="AU2405">
        <v>56</v>
      </c>
      <c r="AV2405">
        <v>55.666666999999997</v>
      </c>
      <c r="AW2405">
        <v>55</v>
      </c>
      <c r="AX2405">
        <v>54.666666999999997</v>
      </c>
      <c r="AY2405">
        <v>54.666666999999997</v>
      </c>
      <c r="AZ2405">
        <v>53.666666999999997</v>
      </c>
      <c r="BA2405">
        <v>53.333333000000003</v>
      </c>
      <c r="BB2405">
        <v>53</v>
      </c>
      <c r="BC2405">
        <v>53</v>
      </c>
      <c r="BD2405">
        <v>53.833333000000003</v>
      </c>
      <c r="BE2405">
        <v>57.166666999999997</v>
      </c>
      <c r="BF2405">
        <v>61.333333000000003</v>
      </c>
      <c r="BG2405">
        <v>62.833333000000003</v>
      </c>
      <c r="BH2405">
        <v>62.666666999999997</v>
      </c>
      <c r="BI2405">
        <v>62.333333000000003</v>
      </c>
      <c r="BJ2405">
        <v>61.833333000000003</v>
      </c>
      <c r="BK2405">
        <v>61.833333000000003</v>
      </c>
      <c r="BL2405">
        <v>60</v>
      </c>
      <c r="BM2405">
        <v>58.666666999999997</v>
      </c>
      <c r="BN2405">
        <v>57.666666999999997</v>
      </c>
      <c r="BO2405">
        <v>57.333333000000003</v>
      </c>
      <c r="BP2405">
        <v>56.833333000000003</v>
      </c>
      <c r="BQ2405">
        <v>56.666666999999997</v>
      </c>
      <c r="BR2405">
        <v>56.666666999999997</v>
      </c>
      <c r="BS2405">
        <v>-21.931719999999999</v>
      </c>
      <c r="BT2405">
        <v>-12.22125</v>
      </c>
      <c r="BU2405">
        <v>-7.9405359999999998</v>
      </c>
      <c r="BV2405">
        <v>-9.9786219999999997</v>
      </c>
      <c r="BW2405">
        <v>-5.9917449999999999</v>
      </c>
      <c r="BX2405">
        <v>-35.301740000000002</v>
      </c>
      <c r="BY2405">
        <v>-36.403750000000002</v>
      </c>
      <c r="BZ2405">
        <v>10.882490000000001</v>
      </c>
      <c r="CA2405">
        <v>48.093380000000003</v>
      </c>
      <c r="CB2405">
        <v>12.701969999999999</v>
      </c>
      <c r="CC2405">
        <v>61.627499999999998</v>
      </c>
      <c r="CD2405">
        <v>11.19598</v>
      </c>
      <c r="CE2405">
        <v>-67.936899999999994</v>
      </c>
      <c r="CF2405">
        <v>8.3275299999999994</v>
      </c>
      <c r="CG2405">
        <v>-40.480899999999998</v>
      </c>
      <c r="CH2405">
        <v>-32.658470000000001</v>
      </c>
      <c r="CI2405">
        <v>-2.2313580000000002</v>
      </c>
      <c r="CJ2405">
        <v>564.93020000000001</v>
      </c>
      <c r="CK2405">
        <v>608.97170000000006</v>
      </c>
      <c r="CL2405">
        <v>626.14970000000005</v>
      </c>
      <c r="CM2405">
        <v>658.69690000000003</v>
      </c>
      <c r="CN2405">
        <v>170.94069999999999</v>
      </c>
      <c r="CO2405">
        <v>18.9817</v>
      </c>
      <c r="CP2405">
        <v>-14.341659999999999</v>
      </c>
      <c r="CQ2405">
        <v>822.16560000000004</v>
      </c>
      <c r="CR2405">
        <v>162.07830000000001</v>
      </c>
      <c r="CS2405">
        <v>148.05009999999999</v>
      </c>
      <c r="CT2405">
        <v>160.08510000000001</v>
      </c>
      <c r="CU2405">
        <v>147.25479999999999</v>
      </c>
      <c r="CV2405">
        <v>145.45849999999999</v>
      </c>
      <c r="CW2405">
        <v>242.5444</v>
      </c>
      <c r="CX2405">
        <v>84.306820000000002</v>
      </c>
      <c r="CY2405">
        <v>142.1848</v>
      </c>
      <c r="CZ2405">
        <v>609.11450000000002</v>
      </c>
      <c r="DA2405">
        <v>1337.9290000000001</v>
      </c>
      <c r="DB2405">
        <v>1502.7349999999999</v>
      </c>
      <c r="DC2405">
        <v>2188.2280000000001</v>
      </c>
      <c r="DD2405">
        <v>2687.7370000000001</v>
      </c>
      <c r="DE2405">
        <v>3907.0569999999998</v>
      </c>
      <c r="DF2405">
        <v>3067.904</v>
      </c>
      <c r="DG2405">
        <v>3382.5210000000002</v>
      </c>
      <c r="DH2405">
        <v>2641.2629999999999</v>
      </c>
      <c r="DI2405">
        <v>2333.5419999999999</v>
      </c>
      <c r="DJ2405">
        <v>2179.4369999999999</v>
      </c>
      <c r="DK2405">
        <v>2197.6880000000001</v>
      </c>
      <c r="DL2405">
        <v>2600.1280000000002</v>
      </c>
      <c r="DM2405">
        <v>2526.326</v>
      </c>
      <c r="DN2405">
        <v>2552.94</v>
      </c>
      <c r="DO2405">
        <v>14</v>
      </c>
      <c r="DP2405">
        <v>19</v>
      </c>
    </row>
    <row r="2406" spans="1:120" hidden="1" x14ac:dyDescent="0.25">
      <c r="A2406" t="str">
        <f t="shared" si="37"/>
        <v>Size_Grp-20 to 199.99 kW_Prescribed DA 1-4 (1PM-9PM)_44453_Combined</v>
      </c>
      <c r="B2406" t="s">
        <v>62</v>
      </c>
      <c r="C2406" t="s">
        <v>201</v>
      </c>
      <c r="D2406" t="s">
        <v>61</v>
      </c>
      <c r="E2406" t="s">
        <v>61</v>
      </c>
      <c r="F2406" t="s">
        <v>61</v>
      </c>
      <c r="G2406" t="s">
        <v>61</v>
      </c>
      <c r="H2406" t="s">
        <v>61</v>
      </c>
      <c r="I2406" t="s">
        <v>61</v>
      </c>
      <c r="J2406" t="s">
        <v>101</v>
      </c>
      <c r="K2406" t="s">
        <v>214</v>
      </c>
      <c r="L2406" s="18">
        <v>44453</v>
      </c>
      <c r="M2406">
        <v>19</v>
      </c>
      <c r="N2406">
        <v>19</v>
      </c>
      <c r="O2406" t="s">
        <v>258</v>
      </c>
      <c r="P2406">
        <v>3</v>
      </c>
      <c r="Q2406">
        <v>3</v>
      </c>
      <c r="R2406">
        <v>1</v>
      </c>
      <c r="S2406">
        <v>0</v>
      </c>
      <c r="T2406">
        <v>1</v>
      </c>
      <c r="U2406">
        <v>0</v>
      </c>
      <c r="V2406">
        <v>1</v>
      </c>
      <c r="W2406">
        <v>151.47999999999999</v>
      </c>
      <c r="X2406">
        <v>155.16</v>
      </c>
      <c r="Y2406">
        <v>153.32</v>
      </c>
      <c r="Z2406">
        <v>155.1</v>
      </c>
      <c r="AA2406">
        <v>153.24</v>
      </c>
      <c r="AB2406">
        <v>153.44</v>
      </c>
      <c r="AC2406">
        <v>143.08000000000001</v>
      </c>
      <c r="AD2406">
        <v>120.32</v>
      </c>
      <c r="AE2406">
        <v>136.68</v>
      </c>
      <c r="AF2406">
        <v>148.32</v>
      </c>
      <c r="AG2406">
        <v>161.91999999999999</v>
      </c>
      <c r="AH2406">
        <v>167.64</v>
      </c>
      <c r="AI2406">
        <v>172.8</v>
      </c>
      <c r="AJ2406">
        <v>175.84</v>
      </c>
      <c r="AK2406">
        <v>176.48</v>
      </c>
      <c r="AL2406">
        <v>176.4</v>
      </c>
      <c r="AM2406">
        <v>194.84</v>
      </c>
      <c r="AN2406">
        <v>150.80000000000001</v>
      </c>
      <c r="AO2406">
        <v>109.64</v>
      </c>
      <c r="AP2406">
        <v>210.88</v>
      </c>
      <c r="AQ2406">
        <v>222.12</v>
      </c>
      <c r="AR2406">
        <v>174.72</v>
      </c>
      <c r="AS2406">
        <v>167.32</v>
      </c>
      <c r="AT2406">
        <v>164.56</v>
      </c>
      <c r="AU2406">
        <v>59.5</v>
      </c>
      <c r="AV2406">
        <v>59.5</v>
      </c>
      <c r="AW2406">
        <v>58.833333000000003</v>
      </c>
      <c r="AX2406">
        <v>57.833333000000003</v>
      </c>
      <c r="AY2406">
        <v>57</v>
      </c>
      <c r="AZ2406">
        <v>56</v>
      </c>
      <c r="BA2406">
        <v>55.666666999999997</v>
      </c>
      <c r="BB2406">
        <v>55.833333000000003</v>
      </c>
      <c r="BC2406">
        <v>59.666666999999997</v>
      </c>
      <c r="BD2406">
        <v>63.666666999999997</v>
      </c>
      <c r="BE2406">
        <v>68.5</v>
      </c>
      <c r="BF2406">
        <v>74.166667000000004</v>
      </c>
      <c r="BG2406">
        <v>77.166667000000004</v>
      </c>
      <c r="BH2406">
        <v>77.833332999999996</v>
      </c>
      <c r="BI2406">
        <v>78.166667000000004</v>
      </c>
      <c r="BJ2406">
        <v>77.5</v>
      </c>
      <c r="BK2406">
        <v>76.166667000000004</v>
      </c>
      <c r="BL2406">
        <v>74.5</v>
      </c>
      <c r="BM2406">
        <v>70.833332999999996</v>
      </c>
      <c r="BN2406">
        <v>66.333332999999996</v>
      </c>
      <c r="BO2406">
        <v>63.166666999999997</v>
      </c>
      <c r="BP2406">
        <v>62</v>
      </c>
      <c r="BQ2406">
        <v>60.666666999999997</v>
      </c>
      <c r="BR2406">
        <v>59.333333000000003</v>
      </c>
      <c r="BS2406">
        <v>-12.727130000000001</v>
      </c>
      <c r="BT2406">
        <v>-17.48921</v>
      </c>
      <c r="BU2406">
        <v>-16.857150000000001</v>
      </c>
      <c r="BV2406">
        <v>-18.271550000000001</v>
      </c>
      <c r="BW2406">
        <v>-16.76932</v>
      </c>
      <c r="BX2406">
        <v>-14.084860000000001</v>
      </c>
      <c r="BY2406">
        <v>-10.390090000000001</v>
      </c>
      <c r="BZ2406">
        <v>19.22418</v>
      </c>
      <c r="CA2406">
        <v>10.53678</v>
      </c>
      <c r="CB2406">
        <v>8.7801270000000002</v>
      </c>
      <c r="CC2406">
        <v>13.6332</v>
      </c>
      <c r="CD2406">
        <v>12.2415</v>
      </c>
      <c r="CE2406">
        <v>13.37945</v>
      </c>
      <c r="CF2406">
        <v>14.37815</v>
      </c>
      <c r="CG2406">
        <v>15.87468</v>
      </c>
      <c r="CH2406">
        <v>12.41306</v>
      </c>
      <c r="CI2406">
        <v>-5.1051520000000004</v>
      </c>
      <c r="CJ2406">
        <v>42.28013</v>
      </c>
      <c r="CK2406">
        <v>70.457840000000004</v>
      </c>
      <c r="CL2406">
        <v>-2.035406</v>
      </c>
      <c r="CM2406">
        <v>-2.0767440000000001</v>
      </c>
      <c r="CN2406">
        <v>-5.4182399999999999</v>
      </c>
      <c r="CO2406">
        <v>-8.3997349999999997</v>
      </c>
      <c r="CP2406">
        <v>-6.8148</v>
      </c>
      <c r="CQ2406">
        <v>23.239229999999999</v>
      </c>
      <c r="CR2406">
        <v>12.28646</v>
      </c>
      <c r="CS2406">
        <v>14.46223</v>
      </c>
      <c r="CT2406">
        <v>13.808529999999999</v>
      </c>
      <c r="CU2406">
        <v>13.960140000000001</v>
      </c>
      <c r="CV2406">
        <v>17.77337</v>
      </c>
      <c r="CW2406">
        <v>23.64706</v>
      </c>
      <c r="CX2406">
        <v>16.009229999999999</v>
      </c>
      <c r="CY2406">
        <v>16.713789999999999</v>
      </c>
      <c r="CZ2406">
        <v>12.45143</v>
      </c>
      <c r="DA2406">
        <v>16.451029999999999</v>
      </c>
      <c r="DB2406">
        <v>26.05593</v>
      </c>
      <c r="DC2406">
        <v>17.78999</v>
      </c>
      <c r="DD2406">
        <v>17.481000000000002</v>
      </c>
      <c r="DE2406">
        <v>17.900300000000001</v>
      </c>
      <c r="DF2406">
        <v>17.308810000000001</v>
      </c>
      <c r="DG2406">
        <v>16.10032</v>
      </c>
      <c r="DH2406">
        <v>77.2316</v>
      </c>
      <c r="DI2406">
        <v>45.012830000000001</v>
      </c>
      <c r="DJ2406">
        <v>140.76150000000001</v>
      </c>
      <c r="DK2406">
        <v>464.55650000000003</v>
      </c>
      <c r="DL2406">
        <v>212.3331</v>
      </c>
      <c r="DM2406">
        <v>185.06739999999999</v>
      </c>
      <c r="DN2406">
        <v>170.90629999999999</v>
      </c>
      <c r="DO2406">
        <v>18</v>
      </c>
      <c r="DP2406">
        <v>19</v>
      </c>
    </row>
    <row r="2407" spans="1:120" hidden="1" x14ac:dyDescent="0.25">
      <c r="A2407" t="str">
        <f t="shared" si="37"/>
        <v>Aggregator-Blue Zone Resources, LLC_Prescribed DA 1-4 (1PM-9PM)_44453_Combined</v>
      </c>
      <c r="B2407" t="s">
        <v>62</v>
      </c>
      <c r="C2407" t="s">
        <v>261</v>
      </c>
      <c r="D2407" t="s">
        <v>61</v>
      </c>
      <c r="E2407" t="s">
        <v>61</v>
      </c>
      <c r="F2407" t="s">
        <v>262</v>
      </c>
      <c r="G2407" t="s">
        <v>61</v>
      </c>
      <c r="H2407" t="s">
        <v>61</v>
      </c>
      <c r="I2407" t="s">
        <v>61</v>
      </c>
      <c r="J2407" t="s">
        <v>61</v>
      </c>
      <c r="K2407" t="s">
        <v>214</v>
      </c>
      <c r="L2407" s="18">
        <v>44453</v>
      </c>
      <c r="M2407">
        <v>19</v>
      </c>
      <c r="N2407">
        <v>19</v>
      </c>
      <c r="O2407" t="s">
        <v>258</v>
      </c>
      <c r="P2407">
        <v>6</v>
      </c>
      <c r="Q2407">
        <v>5</v>
      </c>
      <c r="R2407">
        <v>1</v>
      </c>
      <c r="S2407">
        <v>0</v>
      </c>
      <c r="T2407">
        <v>1</v>
      </c>
      <c r="U2407">
        <v>0</v>
      </c>
      <c r="V2407">
        <v>1</v>
      </c>
      <c r="W2407">
        <v>1782.075</v>
      </c>
      <c r="X2407">
        <v>1931.4457</v>
      </c>
      <c r="Y2407">
        <v>1932.0373</v>
      </c>
      <c r="Z2407">
        <v>1936.0619999999999</v>
      </c>
      <c r="AA2407">
        <v>1922.3317</v>
      </c>
      <c r="AB2407">
        <v>1934.4353000000001</v>
      </c>
      <c r="AC2407">
        <v>1927.2956999999999</v>
      </c>
      <c r="AD2407">
        <v>1876.3523</v>
      </c>
      <c r="AE2407">
        <v>1848.3019999999999</v>
      </c>
      <c r="AF2407">
        <v>1844.4649999999999</v>
      </c>
      <c r="AG2407">
        <v>1731.335</v>
      </c>
      <c r="AH2407">
        <v>1645.7470000000001</v>
      </c>
      <c r="AI2407">
        <v>1254.7059999999999</v>
      </c>
      <c r="AJ2407">
        <v>1081.904</v>
      </c>
      <c r="AK2407">
        <v>1165.905</v>
      </c>
      <c r="AL2407">
        <v>1208.7307000000001</v>
      </c>
      <c r="AM2407">
        <v>1239.1406999999999</v>
      </c>
      <c r="AN2407">
        <v>509.95832999999999</v>
      </c>
      <c r="AO2407">
        <v>435.45666999999997</v>
      </c>
      <c r="AP2407">
        <v>572.63400000000001</v>
      </c>
      <c r="AQ2407">
        <v>588.10967000000005</v>
      </c>
      <c r="AR2407">
        <v>1577.7007000000001</v>
      </c>
      <c r="AS2407">
        <v>1773.5397</v>
      </c>
      <c r="AT2407">
        <v>1728.4690000000001</v>
      </c>
      <c r="AU2407">
        <v>57.833333000000003</v>
      </c>
      <c r="AV2407">
        <v>57.861111000000001</v>
      </c>
      <c r="AW2407">
        <v>57.333333000000003</v>
      </c>
      <c r="AX2407">
        <v>56.972222000000002</v>
      </c>
      <c r="AY2407">
        <v>56.777777999999998</v>
      </c>
      <c r="AZ2407">
        <v>56</v>
      </c>
      <c r="BA2407">
        <v>55.777777999999998</v>
      </c>
      <c r="BB2407">
        <v>55.472222000000002</v>
      </c>
      <c r="BC2407">
        <v>56</v>
      </c>
      <c r="BD2407">
        <v>57.333333000000003</v>
      </c>
      <c r="BE2407">
        <v>60.638888999999999</v>
      </c>
      <c r="BF2407">
        <v>64.444444000000004</v>
      </c>
      <c r="BG2407">
        <v>66.388889000000006</v>
      </c>
      <c r="BH2407">
        <v>66.833332999999996</v>
      </c>
      <c r="BI2407">
        <v>66.944444000000004</v>
      </c>
      <c r="BJ2407">
        <v>66.472222000000002</v>
      </c>
      <c r="BK2407">
        <v>66.027777999999998</v>
      </c>
      <c r="BL2407">
        <v>64.388889000000006</v>
      </c>
      <c r="BM2407">
        <v>62.333333000000003</v>
      </c>
      <c r="BN2407">
        <v>60.083333000000003</v>
      </c>
      <c r="BO2407">
        <v>58.805556000000003</v>
      </c>
      <c r="BP2407">
        <v>58.305556000000003</v>
      </c>
      <c r="BQ2407">
        <v>58.222222000000002</v>
      </c>
      <c r="BR2407">
        <v>58</v>
      </c>
      <c r="BS2407">
        <v>-45.256390000000003</v>
      </c>
      <c r="BT2407">
        <v>-37.969439999999999</v>
      </c>
      <c r="BU2407">
        <v>-31.06071</v>
      </c>
      <c r="BV2407">
        <v>-34.190840000000001</v>
      </c>
      <c r="BW2407">
        <v>-28.29692</v>
      </c>
      <c r="BX2407">
        <v>-58.379840000000002</v>
      </c>
      <c r="BY2407">
        <v>-52.655410000000003</v>
      </c>
      <c r="BZ2407">
        <v>29.499549999999999</v>
      </c>
      <c r="CA2407">
        <v>68.279679999999999</v>
      </c>
      <c r="CB2407">
        <v>34.95476</v>
      </c>
      <c r="CC2407">
        <v>85.396420000000006</v>
      </c>
      <c r="CD2407">
        <v>30.39575</v>
      </c>
      <c r="CE2407">
        <v>-59.677549999999997</v>
      </c>
      <c r="CF2407">
        <v>24.981580000000001</v>
      </c>
      <c r="CG2407">
        <v>-39.71049</v>
      </c>
      <c r="CH2407">
        <v>-29.965779999999999</v>
      </c>
      <c r="CI2407">
        <v>12.6236</v>
      </c>
      <c r="CJ2407">
        <v>798.27739999999994</v>
      </c>
      <c r="CK2407">
        <v>897.59209999999996</v>
      </c>
      <c r="CL2407">
        <v>821.32249999999999</v>
      </c>
      <c r="CM2407">
        <v>865.26670000000001</v>
      </c>
      <c r="CN2407">
        <v>211.08330000000001</v>
      </c>
      <c r="CO2407">
        <v>14.31148</v>
      </c>
      <c r="CP2407">
        <v>-23.196750000000002</v>
      </c>
      <c r="CQ2407">
        <v>1397.9870000000001</v>
      </c>
      <c r="CR2407">
        <v>235.9597</v>
      </c>
      <c r="CS2407">
        <v>214.98910000000001</v>
      </c>
      <c r="CT2407">
        <v>230.4041</v>
      </c>
      <c r="CU2407">
        <v>214.22620000000001</v>
      </c>
      <c r="CV2407">
        <v>214.06039999999999</v>
      </c>
      <c r="CW2407">
        <v>272.0367</v>
      </c>
      <c r="CX2407">
        <v>133.85300000000001</v>
      </c>
      <c r="CY2407">
        <v>201.71029999999999</v>
      </c>
      <c r="CZ2407">
        <v>890.82910000000004</v>
      </c>
      <c r="DA2407">
        <v>1848.3130000000001</v>
      </c>
      <c r="DB2407">
        <v>2094.3530000000001</v>
      </c>
      <c r="DC2407">
        <v>3492.6080000000002</v>
      </c>
      <c r="DD2407">
        <v>4770.5659999999998</v>
      </c>
      <c r="DE2407">
        <v>6939.1710000000003</v>
      </c>
      <c r="DF2407">
        <v>5447.09</v>
      </c>
      <c r="DG2407">
        <v>6013.16</v>
      </c>
      <c r="DH2407">
        <v>4800.7929999999997</v>
      </c>
      <c r="DI2407">
        <v>4195.4889999999996</v>
      </c>
      <c r="DJ2407">
        <v>4030.0639999999999</v>
      </c>
      <c r="DK2407">
        <v>4559.7299999999996</v>
      </c>
      <c r="DL2407">
        <v>4796.3389999999999</v>
      </c>
      <c r="DM2407">
        <v>4590.9989999999998</v>
      </c>
      <c r="DN2407">
        <v>4380.2830000000004</v>
      </c>
      <c r="DO2407">
        <v>14</v>
      </c>
      <c r="DP2407">
        <v>19</v>
      </c>
    </row>
    <row r="2408" spans="1:120" hidden="1" x14ac:dyDescent="0.25">
      <c r="A2408" t="str">
        <f t="shared" si="37"/>
        <v>All_Prescribed DA 1-4 (1PM-9PM)_44453_Combined</v>
      </c>
      <c r="B2408" t="s">
        <v>62</v>
      </c>
      <c r="C2408" t="s">
        <v>61</v>
      </c>
      <c r="D2408" t="s">
        <v>61</v>
      </c>
      <c r="E2408" t="s">
        <v>61</v>
      </c>
      <c r="F2408" t="s">
        <v>61</v>
      </c>
      <c r="G2408" t="s">
        <v>61</v>
      </c>
      <c r="H2408" t="s">
        <v>61</v>
      </c>
      <c r="I2408" t="s">
        <v>61</v>
      </c>
      <c r="J2408" t="s">
        <v>61</v>
      </c>
      <c r="K2408" t="s">
        <v>214</v>
      </c>
      <c r="L2408" s="18">
        <v>44453</v>
      </c>
      <c r="M2408">
        <v>19</v>
      </c>
      <c r="N2408">
        <v>19</v>
      </c>
      <c r="O2408" t="s">
        <v>258</v>
      </c>
      <c r="P2408">
        <v>9</v>
      </c>
      <c r="Q2408">
        <v>8</v>
      </c>
      <c r="R2408">
        <v>1</v>
      </c>
      <c r="S2408">
        <v>0</v>
      </c>
      <c r="T2408">
        <v>1</v>
      </c>
      <c r="U2408">
        <v>0</v>
      </c>
      <c r="V2408">
        <v>1</v>
      </c>
      <c r="W2408">
        <v>1811.915</v>
      </c>
      <c r="X2408">
        <v>1961.0056999999999</v>
      </c>
      <c r="Y2408">
        <v>1961.8773000000001</v>
      </c>
      <c r="Z2408">
        <v>1965.982</v>
      </c>
      <c r="AA2408">
        <v>1951.8916999999999</v>
      </c>
      <c r="AB2408">
        <v>1964.1552999999999</v>
      </c>
      <c r="AC2408">
        <v>1957.0556999999999</v>
      </c>
      <c r="AD2408">
        <v>1922.5123000000001</v>
      </c>
      <c r="AE2408">
        <v>1912.0219999999999</v>
      </c>
      <c r="AF2408">
        <v>1923.5450000000001</v>
      </c>
      <c r="AG2408">
        <v>1837.135</v>
      </c>
      <c r="AH2408">
        <v>1759.4670000000001</v>
      </c>
      <c r="AI2408">
        <v>1374.4659999999999</v>
      </c>
      <c r="AJ2408">
        <v>1203.9839999999999</v>
      </c>
      <c r="AK2408">
        <v>1283.0250000000001</v>
      </c>
      <c r="AL2408">
        <v>1328.5707</v>
      </c>
      <c r="AM2408">
        <v>1381.5007000000001</v>
      </c>
      <c r="AN2408">
        <v>610.03832999999997</v>
      </c>
      <c r="AO2408">
        <v>538.05667000000005</v>
      </c>
      <c r="AP2408">
        <v>678.71400000000006</v>
      </c>
      <c r="AQ2408">
        <v>683.42966999999999</v>
      </c>
      <c r="AR2408">
        <v>1613.9006999999999</v>
      </c>
      <c r="AS2408">
        <v>1803.2997</v>
      </c>
      <c r="AT2408">
        <v>1758.1890000000001</v>
      </c>
      <c r="AU2408">
        <v>58.111111000000001</v>
      </c>
      <c r="AV2408">
        <v>58.129629999999999</v>
      </c>
      <c r="AW2408">
        <v>57.5</v>
      </c>
      <c r="AX2408">
        <v>56.925925999999997</v>
      </c>
      <c r="AY2408">
        <v>56.518518999999998</v>
      </c>
      <c r="AZ2408">
        <v>55.555556000000003</v>
      </c>
      <c r="BA2408">
        <v>55.296295999999998</v>
      </c>
      <c r="BB2408">
        <v>55.092593000000001</v>
      </c>
      <c r="BC2408">
        <v>56.555556000000003</v>
      </c>
      <c r="BD2408">
        <v>58.444443999999997</v>
      </c>
      <c r="BE2408">
        <v>62.259259</v>
      </c>
      <c r="BF2408">
        <v>67.018518999999998</v>
      </c>
      <c r="BG2408">
        <v>69.703704000000002</v>
      </c>
      <c r="BH2408">
        <v>70.277777999999998</v>
      </c>
      <c r="BI2408">
        <v>70.518518999999998</v>
      </c>
      <c r="BJ2408">
        <v>69.870369999999994</v>
      </c>
      <c r="BK2408">
        <v>68.962963000000002</v>
      </c>
      <c r="BL2408">
        <v>67.203704000000002</v>
      </c>
      <c r="BM2408">
        <v>64.833332999999996</v>
      </c>
      <c r="BN2408">
        <v>61.777777999999998</v>
      </c>
      <c r="BO2408">
        <v>59.814815000000003</v>
      </c>
      <c r="BP2408">
        <v>59.092593000000001</v>
      </c>
      <c r="BQ2408">
        <v>58.592593000000001</v>
      </c>
      <c r="BR2408">
        <v>58.111111000000001</v>
      </c>
      <c r="BS2408">
        <v>-45.696849999999998</v>
      </c>
      <c r="BT2408">
        <v>-38.270159999999997</v>
      </c>
      <c r="BU2408">
        <v>-31.56007</v>
      </c>
      <c r="BV2408">
        <v>-34.670780000000001</v>
      </c>
      <c r="BW2408">
        <v>-28.607109999999999</v>
      </c>
      <c r="BX2408">
        <v>-55.279290000000003</v>
      </c>
      <c r="BY2408">
        <v>-50.281199999999998</v>
      </c>
      <c r="BZ2408">
        <v>33.665500000000002</v>
      </c>
      <c r="CA2408">
        <v>63.714379999999998</v>
      </c>
      <c r="CB2408">
        <v>27.962520000000001</v>
      </c>
      <c r="CC2408">
        <v>86.114069999999998</v>
      </c>
      <c r="CD2408">
        <v>33.378079999999997</v>
      </c>
      <c r="CE2408">
        <v>-58.195990000000002</v>
      </c>
      <c r="CF2408">
        <v>23.79138</v>
      </c>
      <c r="CG2408">
        <v>-36.559550000000002</v>
      </c>
      <c r="CH2408">
        <v>-29.286380000000001</v>
      </c>
      <c r="CI2408">
        <v>-13.0703</v>
      </c>
      <c r="CJ2408">
        <v>811.13030000000003</v>
      </c>
      <c r="CK2408">
        <v>908.80250000000001</v>
      </c>
      <c r="CL2408">
        <v>821.01769999999999</v>
      </c>
      <c r="CM2408">
        <v>862.82759999999996</v>
      </c>
      <c r="CN2408">
        <v>210.6103</v>
      </c>
      <c r="CO2408">
        <v>13.76844</v>
      </c>
      <c r="CP2408">
        <v>-23.125119999999999</v>
      </c>
      <c r="CQ2408">
        <v>1398.0550000000001</v>
      </c>
      <c r="CR2408">
        <v>236.01509999999999</v>
      </c>
      <c r="CS2408">
        <v>215.04320000000001</v>
      </c>
      <c r="CT2408">
        <v>230.45869999999999</v>
      </c>
      <c r="CU2408">
        <v>214.28559999999999</v>
      </c>
      <c r="CV2408">
        <v>216.64769999999999</v>
      </c>
      <c r="CW2408">
        <v>289.81299999999999</v>
      </c>
      <c r="CX2408">
        <v>139.4863</v>
      </c>
      <c r="CY2408">
        <v>208.5052</v>
      </c>
      <c r="CZ2408">
        <v>894.95680000000004</v>
      </c>
      <c r="DA2408">
        <v>1852.6859999999999</v>
      </c>
      <c r="DB2408">
        <v>2096.77</v>
      </c>
      <c r="DC2408">
        <v>3495.2449999999999</v>
      </c>
      <c r="DD2408">
        <v>4772.652</v>
      </c>
      <c r="DE2408">
        <v>6944.058</v>
      </c>
      <c r="DF2408">
        <v>5449.183</v>
      </c>
      <c r="DG2408">
        <v>6014.826</v>
      </c>
      <c r="DH2408">
        <v>4804.8040000000001</v>
      </c>
      <c r="DI2408">
        <v>4200.7060000000001</v>
      </c>
      <c r="DJ2408">
        <v>4043.1460000000002</v>
      </c>
      <c r="DK2408">
        <v>4576.1660000000002</v>
      </c>
      <c r="DL2408">
        <v>4804.1859999999997</v>
      </c>
      <c r="DM2408">
        <v>4591.4380000000001</v>
      </c>
      <c r="DN2408">
        <v>4380.5770000000002</v>
      </c>
      <c r="DO2408">
        <v>14</v>
      </c>
      <c r="DP2408">
        <v>19</v>
      </c>
    </row>
    <row r="2409" spans="1:120" hidden="1" x14ac:dyDescent="0.25">
      <c r="A2409" t="str">
        <f t="shared" si="37"/>
        <v>LCA-Other_All CBP_44454</v>
      </c>
      <c r="B2409" t="s">
        <v>62</v>
      </c>
      <c r="C2409" t="s">
        <v>212</v>
      </c>
      <c r="D2409" t="s">
        <v>32</v>
      </c>
      <c r="E2409" t="s">
        <v>61</v>
      </c>
      <c r="F2409" t="s">
        <v>61</v>
      </c>
      <c r="G2409" t="s">
        <v>61</v>
      </c>
      <c r="H2409" t="s">
        <v>61</v>
      </c>
      <c r="I2409" t="s">
        <v>61</v>
      </c>
      <c r="J2409" t="s">
        <v>61</v>
      </c>
      <c r="K2409" t="s">
        <v>197</v>
      </c>
      <c r="L2409" s="18">
        <v>44454</v>
      </c>
      <c r="M2409">
        <v>19</v>
      </c>
      <c r="N2409">
        <v>20</v>
      </c>
      <c r="O2409" t="s">
        <v>258</v>
      </c>
      <c r="P2409">
        <v>4</v>
      </c>
      <c r="Q2409">
        <v>4</v>
      </c>
      <c r="R2409">
        <v>0</v>
      </c>
      <c r="S2409">
        <v>0</v>
      </c>
      <c r="T2409">
        <v>1</v>
      </c>
      <c r="U2409">
        <v>0</v>
      </c>
      <c r="V2409">
        <v>1</v>
      </c>
      <c r="W2409">
        <v>30.716999999999999</v>
      </c>
      <c r="X2409">
        <v>30.579000000000001</v>
      </c>
      <c r="Y2409">
        <v>30.541</v>
      </c>
      <c r="Z2409">
        <v>30.497</v>
      </c>
      <c r="AA2409">
        <v>30.541</v>
      </c>
      <c r="AB2409">
        <v>30.501999999999999</v>
      </c>
      <c r="AC2409">
        <v>42.137999999999998</v>
      </c>
      <c r="AD2409">
        <v>54.856000000000002</v>
      </c>
      <c r="AE2409">
        <v>58.978000000000002</v>
      </c>
      <c r="AF2409">
        <v>66.697999999999993</v>
      </c>
      <c r="AG2409">
        <v>105.58499999999999</v>
      </c>
      <c r="AH2409">
        <v>110.259</v>
      </c>
      <c r="AI2409">
        <v>114.22</v>
      </c>
      <c r="AJ2409">
        <v>118.745</v>
      </c>
      <c r="AK2409">
        <v>118.85899999999999</v>
      </c>
      <c r="AL2409">
        <v>118.54600000000001</v>
      </c>
      <c r="AM2409">
        <v>114.386</v>
      </c>
      <c r="AN2409">
        <v>111.624</v>
      </c>
      <c r="AO2409">
        <v>102.626</v>
      </c>
      <c r="AP2409">
        <v>99.03</v>
      </c>
      <c r="AQ2409">
        <v>79.801000000000002</v>
      </c>
      <c r="AR2409">
        <v>32.83</v>
      </c>
      <c r="AS2409">
        <v>30.552</v>
      </c>
      <c r="AT2409">
        <v>30.721</v>
      </c>
      <c r="AU2409">
        <v>56.375</v>
      </c>
      <c r="AV2409">
        <v>56.375</v>
      </c>
      <c r="AW2409">
        <v>56.25</v>
      </c>
      <c r="AX2409">
        <v>55.25</v>
      </c>
      <c r="AY2409">
        <v>54.375</v>
      </c>
      <c r="AZ2409">
        <v>54.375</v>
      </c>
      <c r="BA2409">
        <v>53.875</v>
      </c>
      <c r="BB2409">
        <v>54.125</v>
      </c>
      <c r="BC2409">
        <v>55.625</v>
      </c>
      <c r="BD2409">
        <v>57.75</v>
      </c>
      <c r="BE2409">
        <v>60</v>
      </c>
      <c r="BF2409">
        <v>65.75</v>
      </c>
      <c r="BG2409">
        <v>70.5</v>
      </c>
      <c r="BH2409">
        <v>72.625</v>
      </c>
      <c r="BI2409">
        <v>73</v>
      </c>
      <c r="BJ2409">
        <v>71.625</v>
      </c>
      <c r="BK2409">
        <v>70</v>
      </c>
      <c r="BL2409">
        <v>68.25</v>
      </c>
      <c r="BM2409">
        <v>65.375</v>
      </c>
      <c r="BN2409">
        <v>61.5</v>
      </c>
      <c r="BO2409">
        <v>58.875</v>
      </c>
      <c r="BP2409">
        <v>57.625</v>
      </c>
      <c r="BQ2409">
        <v>57</v>
      </c>
      <c r="BR2409">
        <v>56.25</v>
      </c>
      <c r="BS2409">
        <v>-0.31488529999999998</v>
      </c>
      <c r="BT2409">
        <v>-0.22354679999999999</v>
      </c>
      <c r="BU2409">
        <v>-0.29267510000000002</v>
      </c>
      <c r="BV2409">
        <v>-0.23062360000000001</v>
      </c>
      <c r="BW2409">
        <v>-0.31548759999999998</v>
      </c>
      <c r="BX2409">
        <v>0.58623950000000002</v>
      </c>
      <c r="BY2409">
        <v>3.3180269999999998</v>
      </c>
      <c r="BZ2409">
        <v>2.4677159999999998</v>
      </c>
      <c r="CA2409">
        <v>-0.56500329999999999</v>
      </c>
      <c r="CB2409">
        <v>-6.6196339999999996</v>
      </c>
      <c r="CC2409">
        <v>-4.0360440000000004</v>
      </c>
      <c r="CD2409">
        <v>2.98678</v>
      </c>
      <c r="CE2409">
        <v>1.341439</v>
      </c>
      <c r="CF2409">
        <v>-0.98628070000000001</v>
      </c>
      <c r="CG2409">
        <v>-1.584813</v>
      </c>
      <c r="CH2409">
        <v>-1.9851099999999999</v>
      </c>
      <c r="CI2409">
        <v>-9.1640000000000005E-4</v>
      </c>
      <c r="CJ2409">
        <v>-9.492991</v>
      </c>
      <c r="CK2409">
        <v>6.186318</v>
      </c>
      <c r="CL2409">
        <v>4.8483239999999999</v>
      </c>
      <c r="CM2409">
        <v>-1.2680739999999999</v>
      </c>
      <c r="CN2409">
        <v>-2.0114700000000001</v>
      </c>
      <c r="CO2409">
        <v>-0.322403</v>
      </c>
      <c r="CP2409">
        <v>-2.6745700000000001E-2</v>
      </c>
      <c r="CQ2409">
        <v>8.1511700000000006E-2</v>
      </c>
      <c r="CR2409">
        <v>4.4965499999999999E-2</v>
      </c>
      <c r="CS2409">
        <v>4.1952400000000001E-2</v>
      </c>
      <c r="CT2409">
        <v>4.2346799999999997E-2</v>
      </c>
      <c r="CU2409">
        <v>4.3756299999999998E-2</v>
      </c>
      <c r="CV2409">
        <v>1.503611</v>
      </c>
      <c r="CW2409">
        <v>8.8493379999999995</v>
      </c>
      <c r="CX2409">
        <v>3.6328239999999998</v>
      </c>
      <c r="CY2409">
        <v>4.0583119999999999</v>
      </c>
      <c r="CZ2409">
        <v>9.5585290000000001</v>
      </c>
      <c r="DA2409">
        <v>5.4851089999999996</v>
      </c>
      <c r="DB2409">
        <v>1.860509</v>
      </c>
      <c r="DC2409">
        <v>2.5163700000000002</v>
      </c>
      <c r="DD2409">
        <v>2.0740349999999999</v>
      </c>
      <c r="DE2409">
        <v>2.7647699999999999</v>
      </c>
      <c r="DF2409">
        <v>2.664317</v>
      </c>
      <c r="DG2409">
        <v>1.8755630000000001</v>
      </c>
      <c r="DH2409">
        <v>9.8356080000000006</v>
      </c>
      <c r="DI2409">
        <v>8.2413779999999992</v>
      </c>
      <c r="DJ2409">
        <v>12.21673</v>
      </c>
      <c r="DK2409">
        <v>12.4498</v>
      </c>
      <c r="DL2409">
        <v>7.287801</v>
      </c>
      <c r="DM2409">
        <v>0.99653530000000001</v>
      </c>
      <c r="DN2409">
        <v>0.80542290000000005</v>
      </c>
      <c r="DO2409">
        <v>19</v>
      </c>
      <c r="DP2409">
        <v>20</v>
      </c>
    </row>
    <row r="2410" spans="1:120" hidden="1" x14ac:dyDescent="0.25">
      <c r="A2410" t="str">
        <f t="shared" si="37"/>
        <v>Industry_Type-5. Offices, Hotels, Finance, Services_All CBP_44454</v>
      </c>
      <c r="B2410" t="s">
        <v>62</v>
      </c>
      <c r="C2410" t="s">
        <v>205</v>
      </c>
      <c r="D2410" t="s">
        <v>61</v>
      </c>
      <c r="E2410" t="s">
        <v>61</v>
      </c>
      <c r="F2410" t="s">
        <v>61</v>
      </c>
      <c r="G2410" t="s">
        <v>37</v>
      </c>
      <c r="H2410" t="s">
        <v>61</v>
      </c>
      <c r="I2410" t="s">
        <v>61</v>
      </c>
      <c r="J2410" t="s">
        <v>61</v>
      </c>
      <c r="K2410" t="s">
        <v>197</v>
      </c>
      <c r="L2410" s="18">
        <v>44454</v>
      </c>
      <c r="M2410">
        <v>19</v>
      </c>
      <c r="N2410">
        <v>19</v>
      </c>
      <c r="O2410" t="s">
        <v>258</v>
      </c>
      <c r="P2410">
        <v>2</v>
      </c>
      <c r="Q2410">
        <v>1</v>
      </c>
      <c r="R2410">
        <v>0</v>
      </c>
      <c r="S2410">
        <v>0</v>
      </c>
      <c r="T2410">
        <v>1</v>
      </c>
      <c r="U2410">
        <v>0</v>
      </c>
      <c r="V2410">
        <v>1</v>
      </c>
      <c r="W2410">
        <v>252.64</v>
      </c>
      <c r="X2410">
        <v>279.04000000000002</v>
      </c>
      <c r="Y2410">
        <v>280.88</v>
      </c>
      <c r="Z2410">
        <v>281.76</v>
      </c>
      <c r="AA2410">
        <v>283.44</v>
      </c>
      <c r="AB2410">
        <v>283.76</v>
      </c>
      <c r="AC2410">
        <v>259.52</v>
      </c>
      <c r="AD2410">
        <v>184.32</v>
      </c>
      <c r="AE2410">
        <v>177.92</v>
      </c>
      <c r="AF2410">
        <v>182.64</v>
      </c>
      <c r="AG2410">
        <v>184.56</v>
      </c>
      <c r="AH2410">
        <v>190.72</v>
      </c>
      <c r="AI2410">
        <v>196.4</v>
      </c>
      <c r="AJ2410">
        <v>198.88</v>
      </c>
      <c r="AK2410">
        <v>202.72</v>
      </c>
      <c r="AL2410">
        <v>200.72</v>
      </c>
      <c r="AM2410">
        <v>201.36</v>
      </c>
      <c r="AN2410">
        <v>170.48</v>
      </c>
      <c r="AO2410">
        <v>60.56</v>
      </c>
      <c r="AP2410">
        <v>252.08</v>
      </c>
      <c r="AQ2410">
        <v>220</v>
      </c>
      <c r="AR2410">
        <v>208.88</v>
      </c>
      <c r="AS2410">
        <v>208.48</v>
      </c>
      <c r="AT2410">
        <v>205.6</v>
      </c>
      <c r="AU2410">
        <v>60.5</v>
      </c>
      <c r="AV2410">
        <v>61</v>
      </c>
      <c r="AW2410">
        <v>61</v>
      </c>
      <c r="AX2410">
        <v>61</v>
      </c>
      <c r="AY2410">
        <v>60</v>
      </c>
      <c r="AZ2410">
        <v>60</v>
      </c>
      <c r="BA2410">
        <v>60</v>
      </c>
      <c r="BB2410">
        <v>60</v>
      </c>
      <c r="BC2410">
        <v>60.5</v>
      </c>
      <c r="BD2410">
        <v>61.5</v>
      </c>
      <c r="BE2410">
        <v>64</v>
      </c>
      <c r="BF2410">
        <v>66.5</v>
      </c>
      <c r="BG2410">
        <v>68</v>
      </c>
      <c r="BH2410">
        <v>70.5</v>
      </c>
      <c r="BI2410">
        <v>70.5</v>
      </c>
      <c r="BJ2410">
        <v>69</v>
      </c>
      <c r="BK2410">
        <v>68.5</v>
      </c>
      <c r="BL2410">
        <v>68</v>
      </c>
      <c r="BM2410">
        <v>65</v>
      </c>
      <c r="BN2410">
        <v>62</v>
      </c>
      <c r="BO2410">
        <v>61</v>
      </c>
      <c r="BP2410">
        <v>60</v>
      </c>
      <c r="BQ2410">
        <v>60</v>
      </c>
      <c r="BR2410">
        <v>60</v>
      </c>
      <c r="BS2410">
        <v>-24.605640000000001</v>
      </c>
      <c r="BT2410">
        <v>-34.289490000000001</v>
      </c>
      <c r="BU2410">
        <v>-32.73236</v>
      </c>
      <c r="BV2410">
        <v>-35.673290000000001</v>
      </c>
      <c r="BW2410">
        <v>-32.78528</v>
      </c>
      <c r="BX2410">
        <v>-34.302950000000003</v>
      </c>
      <c r="BY2410">
        <v>-25.598040000000001</v>
      </c>
      <c r="BZ2410">
        <v>30.362839999999998</v>
      </c>
      <c r="CA2410">
        <v>30.73216</v>
      </c>
      <c r="CB2410">
        <v>30.71808</v>
      </c>
      <c r="CC2410">
        <v>26.542770000000001</v>
      </c>
      <c r="CD2410">
        <v>15.918760000000001</v>
      </c>
      <c r="CE2410">
        <v>19.862089999999998</v>
      </c>
      <c r="CF2410">
        <v>25.75996</v>
      </c>
      <c r="CG2410">
        <v>26.72906</v>
      </c>
      <c r="CH2410">
        <v>22.63815</v>
      </c>
      <c r="CI2410">
        <v>27.405619999999999</v>
      </c>
      <c r="CJ2410">
        <v>69.979309999999998</v>
      </c>
      <c r="CK2410">
        <v>126.6698</v>
      </c>
      <c r="CL2410">
        <v>-10.095689999999999</v>
      </c>
      <c r="CM2410">
        <v>2.1266630000000002</v>
      </c>
      <c r="CN2410">
        <v>-15.12288</v>
      </c>
      <c r="CO2410">
        <v>-16.156739999999999</v>
      </c>
      <c r="CP2410">
        <v>-13.84085</v>
      </c>
      <c r="CQ2410">
        <v>116.2252</v>
      </c>
      <c r="CR2410">
        <v>53.53913</v>
      </c>
      <c r="CS2410">
        <v>62.459240000000001</v>
      </c>
      <c r="CT2410">
        <v>58.210990000000002</v>
      </c>
      <c r="CU2410">
        <v>60.408169999999998</v>
      </c>
      <c r="CV2410">
        <v>64.156310000000005</v>
      </c>
      <c r="CW2410">
        <v>33.269970000000001</v>
      </c>
      <c r="CX2410">
        <v>47.224829999999997</v>
      </c>
      <c r="CY2410">
        <v>47.962539999999997</v>
      </c>
      <c r="CZ2410">
        <v>41.042319999999997</v>
      </c>
      <c r="DA2410">
        <v>60.806109999999997</v>
      </c>
      <c r="DB2410">
        <v>102.35120000000001</v>
      </c>
      <c r="DC2410">
        <v>83.847239999999999</v>
      </c>
      <c r="DD2410">
        <v>84.818129999999996</v>
      </c>
      <c r="DE2410">
        <v>81.844170000000005</v>
      </c>
      <c r="DF2410">
        <v>85.977109999999996</v>
      </c>
      <c r="DG2410">
        <v>92.914339999999996</v>
      </c>
      <c r="DH2410">
        <v>320.83249999999998</v>
      </c>
      <c r="DI2410">
        <v>196.3809</v>
      </c>
      <c r="DJ2410">
        <v>506.33260000000001</v>
      </c>
      <c r="DK2410">
        <v>1554.2</v>
      </c>
      <c r="DL2410">
        <v>733.89859999999999</v>
      </c>
      <c r="DM2410">
        <v>651.33370000000002</v>
      </c>
      <c r="DN2410">
        <v>605.99030000000005</v>
      </c>
      <c r="DO2410">
        <v>19</v>
      </c>
      <c r="DP2410">
        <v>19</v>
      </c>
    </row>
    <row r="2411" spans="1:120" x14ac:dyDescent="0.25">
      <c r="A2411" t="str">
        <f t="shared" si="37"/>
        <v>AutoDR-Yes_All CBP_44454</v>
      </c>
      <c r="B2411" t="s">
        <v>62</v>
      </c>
      <c r="C2411" t="s">
        <v>322</v>
      </c>
      <c r="D2411" t="s">
        <v>61</v>
      </c>
      <c r="E2411" t="s">
        <v>61</v>
      </c>
      <c r="F2411" t="s">
        <v>61</v>
      </c>
      <c r="G2411" t="s">
        <v>61</v>
      </c>
      <c r="H2411" t="s">
        <v>98</v>
      </c>
      <c r="I2411" t="s">
        <v>61</v>
      </c>
      <c r="J2411" t="s">
        <v>61</v>
      </c>
      <c r="K2411" t="s">
        <v>197</v>
      </c>
      <c r="L2411" s="18">
        <v>44454</v>
      </c>
      <c r="M2411">
        <v>19</v>
      </c>
      <c r="N2411">
        <v>20</v>
      </c>
      <c r="O2411" t="s">
        <v>258</v>
      </c>
      <c r="P2411">
        <v>3</v>
      </c>
      <c r="Q2411">
        <v>3</v>
      </c>
      <c r="R2411">
        <v>0</v>
      </c>
      <c r="S2411">
        <v>0</v>
      </c>
      <c r="T2411">
        <v>1</v>
      </c>
      <c r="U2411">
        <v>0</v>
      </c>
      <c r="V2411">
        <v>1</v>
      </c>
      <c r="W2411">
        <v>29.92</v>
      </c>
      <c r="X2411">
        <v>29.8</v>
      </c>
      <c r="Y2411">
        <v>29.76</v>
      </c>
      <c r="Z2411">
        <v>29.72</v>
      </c>
      <c r="AA2411">
        <v>29.76</v>
      </c>
      <c r="AB2411">
        <v>29.72</v>
      </c>
      <c r="AC2411">
        <v>41.36</v>
      </c>
      <c r="AD2411">
        <v>54.08</v>
      </c>
      <c r="AE2411">
        <v>58.2</v>
      </c>
      <c r="AF2411">
        <v>65.92</v>
      </c>
      <c r="AG2411">
        <v>104.8</v>
      </c>
      <c r="AH2411">
        <v>109.48</v>
      </c>
      <c r="AI2411">
        <v>113.44</v>
      </c>
      <c r="AJ2411">
        <v>117.96</v>
      </c>
      <c r="AK2411">
        <v>118.08</v>
      </c>
      <c r="AL2411">
        <v>117.76</v>
      </c>
      <c r="AM2411">
        <v>113.6</v>
      </c>
      <c r="AN2411">
        <v>110.84</v>
      </c>
      <c r="AO2411">
        <v>101.84</v>
      </c>
      <c r="AP2411">
        <v>98.24</v>
      </c>
      <c r="AQ2411">
        <v>79</v>
      </c>
      <c r="AR2411">
        <v>32.04</v>
      </c>
      <c r="AS2411">
        <v>29.76</v>
      </c>
      <c r="AT2411">
        <v>29.92</v>
      </c>
      <c r="AU2411">
        <v>56.166666999999997</v>
      </c>
      <c r="AV2411">
        <v>56.166666999999997</v>
      </c>
      <c r="AW2411">
        <v>56</v>
      </c>
      <c r="AX2411">
        <v>54.833333000000003</v>
      </c>
      <c r="AY2411">
        <v>53.833333000000003</v>
      </c>
      <c r="AZ2411">
        <v>53.833333000000003</v>
      </c>
      <c r="BA2411">
        <v>53.166666999999997</v>
      </c>
      <c r="BB2411">
        <v>53.5</v>
      </c>
      <c r="BC2411">
        <v>55.666666999999997</v>
      </c>
      <c r="BD2411">
        <v>58.333333000000003</v>
      </c>
      <c r="BE2411">
        <v>61</v>
      </c>
      <c r="BF2411">
        <v>67.333332999999996</v>
      </c>
      <c r="BG2411">
        <v>72</v>
      </c>
      <c r="BH2411">
        <v>73.833332999999996</v>
      </c>
      <c r="BI2411">
        <v>74</v>
      </c>
      <c r="BJ2411">
        <v>72.666667000000004</v>
      </c>
      <c r="BK2411">
        <v>71</v>
      </c>
      <c r="BL2411">
        <v>69.166667000000004</v>
      </c>
      <c r="BM2411">
        <v>66.166667000000004</v>
      </c>
      <c r="BN2411">
        <v>62.166666999999997</v>
      </c>
      <c r="BO2411">
        <v>59.333333000000003</v>
      </c>
      <c r="BP2411">
        <v>57.833333000000003</v>
      </c>
      <c r="BQ2411">
        <v>57</v>
      </c>
      <c r="BR2411">
        <v>56</v>
      </c>
      <c r="BS2411">
        <v>-0.31531740000000003</v>
      </c>
      <c r="BT2411">
        <v>-0.22777749999999999</v>
      </c>
      <c r="BU2411">
        <v>-0.29681780000000002</v>
      </c>
      <c r="BV2411">
        <v>-0.2343626</v>
      </c>
      <c r="BW2411">
        <v>-0.31961250000000002</v>
      </c>
      <c r="BX2411">
        <v>0.58438800000000002</v>
      </c>
      <c r="BY2411">
        <v>3.3229760000000002</v>
      </c>
      <c r="BZ2411">
        <v>2.4711599999999998</v>
      </c>
      <c r="CA2411">
        <v>-0.56837079999999995</v>
      </c>
      <c r="CB2411">
        <v>-6.6197710000000001</v>
      </c>
      <c r="CC2411">
        <v>-4.0417880000000004</v>
      </c>
      <c r="CD2411">
        <v>2.991959</v>
      </c>
      <c r="CE2411">
        <v>1.3401529999999999</v>
      </c>
      <c r="CF2411">
        <v>-0.96014790000000005</v>
      </c>
      <c r="CG2411">
        <v>-1.587261</v>
      </c>
      <c r="CH2411">
        <v>-1.9800450000000001</v>
      </c>
      <c r="CI2411">
        <v>8.4705000000000006E-3</v>
      </c>
      <c r="CJ2411">
        <v>-9.4913249999999998</v>
      </c>
      <c r="CK2411">
        <v>6.1966929999999998</v>
      </c>
      <c r="CL2411">
        <v>4.8471599999999997</v>
      </c>
      <c r="CM2411">
        <v>-1.26549</v>
      </c>
      <c r="CN2411">
        <v>-2.0145960000000001</v>
      </c>
      <c r="CO2411">
        <v>-0.31609730000000003</v>
      </c>
      <c r="CP2411">
        <v>-1.9994700000000001E-2</v>
      </c>
      <c r="CQ2411">
        <v>8.1443100000000004E-2</v>
      </c>
      <c r="CR2411">
        <v>4.4924800000000001E-2</v>
      </c>
      <c r="CS2411">
        <v>4.1912499999999998E-2</v>
      </c>
      <c r="CT2411">
        <v>4.2311599999999998E-2</v>
      </c>
      <c r="CU2411">
        <v>4.3710699999999998E-2</v>
      </c>
      <c r="CV2411">
        <v>1.5035700000000001</v>
      </c>
      <c r="CW2411">
        <v>8.8492160000000002</v>
      </c>
      <c r="CX2411">
        <v>3.6326700000000001</v>
      </c>
      <c r="CY2411">
        <v>4.0581379999999996</v>
      </c>
      <c r="CZ2411">
        <v>9.5582180000000001</v>
      </c>
      <c r="DA2411">
        <v>5.4836960000000001</v>
      </c>
      <c r="DB2411">
        <v>1.8589150000000001</v>
      </c>
      <c r="DC2411">
        <v>2.5143230000000001</v>
      </c>
      <c r="DD2411">
        <v>2.072724</v>
      </c>
      <c r="DE2411">
        <v>2.7632479999999999</v>
      </c>
      <c r="DF2411">
        <v>2.663891</v>
      </c>
      <c r="DG2411">
        <v>1.8754090000000001</v>
      </c>
      <c r="DH2411">
        <v>9.8355189999999997</v>
      </c>
      <c r="DI2411">
        <v>8.2412969999999994</v>
      </c>
      <c r="DJ2411">
        <v>12.216620000000001</v>
      </c>
      <c r="DK2411">
        <v>12.44928</v>
      </c>
      <c r="DL2411">
        <v>7.2870749999999997</v>
      </c>
      <c r="DM2411">
        <v>0.99646829999999997</v>
      </c>
      <c r="DN2411">
        <v>0.80535670000000004</v>
      </c>
      <c r="DO2411">
        <v>19</v>
      </c>
      <c r="DP2411">
        <v>20</v>
      </c>
    </row>
    <row r="2412" spans="1:120" hidden="1" x14ac:dyDescent="0.25">
      <c r="A2412" t="str">
        <f t="shared" si="37"/>
        <v>Size_Grp-200 kW and above_All CBP_44454</v>
      </c>
      <c r="B2412" t="s">
        <v>62</v>
      </c>
      <c r="C2412" t="s">
        <v>207</v>
      </c>
      <c r="D2412" t="s">
        <v>61</v>
      </c>
      <c r="E2412" t="s">
        <v>61</v>
      </c>
      <c r="F2412" t="s">
        <v>61</v>
      </c>
      <c r="G2412" t="s">
        <v>61</v>
      </c>
      <c r="H2412" t="s">
        <v>61</v>
      </c>
      <c r="I2412" t="s">
        <v>61</v>
      </c>
      <c r="J2412" t="s">
        <v>102</v>
      </c>
      <c r="K2412" t="s">
        <v>197</v>
      </c>
      <c r="L2412" s="18">
        <v>44454</v>
      </c>
      <c r="M2412">
        <v>19</v>
      </c>
      <c r="N2412">
        <v>19</v>
      </c>
      <c r="O2412" t="s">
        <v>258</v>
      </c>
      <c r="P2412">
        <v>1</v>
      </c>
      <c r="Q2412">
        <v>1</v>
      </c>
      <c r="R2412">
        <v>0</v>
      </c>
      <c r="S2412">
        <v>0</v>
      </c>
      <c r="T2412">
        <v>1</v>
      </c>
      <c r="U2412">
        <v>0</v>
      </c>
      <c r="V2412">
        <v>1</v>
      </c>
      <c r="W2412">
        <v>509.76</v>
      </c>
      <c r="X2412">
        <v>515.36</v>
      </c>
      <c r="Y2412">
        <v>514.72</v>
      </c>
      <c r="Z2412">
        <v>514.08000000000004</v>
      </c>
      <c r="AA2412">
        <v>514.72</v>
      </c>
      <c r="AB2412">
        <v>514.08000000000004</v>
      </c>
      <c r="AC2412">
        <v>486.72</v>
      </c>
      <c r="AD2412">
        <v>295.2</v>
      </c>
      <c r="AE2412">
        <v>444.64</v>
      </c>
      <c r="AF2412">
        <v>446.24</v>
      </c>
      <c r="AG2412">
        <v>480.48</v>
      </c>
      <c r="AH2412">
        <v>356.64</v>
      </c>
      <c r="AI2412">
        <v>358.08</v>
      </c>
      <c r="AJ2412">
        <v>76.319999999999993</v>
      </c>
      <c r="AK2412">
        <v>62.72</v>
      </c>
      <c r="AL2412">
        <v>57.6</v>
      </c>
      <c r="AM2412">
        <v>55.68</v>
      </c>
      <c r="AN2412">
        <v>41.12</v>
      </c>
      <c r="AO2412">
        <v>9.6</v>
      </c>
      <c r="AP2412">
        <v>59.36</v>
      </c>
      <c r="AQ2412">
        <v>61.76</v>
      </c>
      <c r="AR2412">
        <v>456</v>
      </c>
      <c r="AS2412">
        <v>524.79999999999995</v>
      </c>
      <c r="AT2412">
        <v>521.91999999999996</v>
      </c>
      <c r="AU2412">
        <v>53.5</v>
      </c>
      <c r="AV2412">
        <v>53</v>
      </c>
      <c r="AW2412">
        <v>53</v>
      </c>
      <c r="AX2412">
        <v>53</v>
      </c>
      <c r="AY2412">
        <v>53</v>
      </c>
      <c r="AZ2412">
        <v>53</v>
      </c>
      <c r="BA2412">
        <v>53</v>
      </c>
      <c r="BB2412">
        <v>53</v>
      </c>
      <c r="BC2412">
        <v>53.5</v>
      </c>
      <c r="BD2412">
        <v>54.5</v>
      </c>
      <c r="BE2412">
        <v>55.5</v>
      </c>
      <c r="BF2412">
        <v>59.5</v>
      </c>
      <c r="BG2412">
        <v>63</v>
      </c>
      <c r="BH2412">
        <v>63</v>
      </c>
      <c r="BI2412">
        <v>61</v>
      </c>
      <c r="BJ2412">
        <v>58.5</v>
      </c>
      <c r="BK2412">
        <v>58</v>
      </c>
      <c r="BL2412">
        <v>56.5</v>
      </c>
      <c r="BM2412">
        <v>55.5</v>
      </c>
      <c r="BN2412">
        <v>55</v>
      </c>
      <c r="BO2412">
        <v>54</v>
      </c>
      <c r="BP2412">
        <v>54</v>
      </c>
      <c r="BQ2412">
        <v>54</v>
      </c>
      <c r="BR2412">
        <v>54</v>
      </c>
      <c r="BS2412">
        <v>-12.38266</v>
      </c>
      <c r="BT2412">
        <v>-40.254820000000002</v>
      </c>
      <c r="BU2412">
        <v>-44.369689999999999</v>
      </c>
      <c r="BV2412">
        <v>-51.404049999999998</v>
      </c>
      <c r="BW2412">
        <v>-56.78745</v>
      </c>
      <c r="BX2412">
        <v>-78.898929999999993</v>
      </c>
      <c r="BY2412">
        <v>-60.993229999999997</v>
      </c>
      <c r="BZ2412">
        <v>158.4434</v>
      </c>
      <c r="CA2412">
        <v>24.012969999999999</v>
      </c>
      <c r="CB2412">
        <v>10.6821</v>
      </c>
      <c r="CC2412">
        <v>-54.822389999999999</v>
      </c>
      <c r="CD2412">
        <v>-21.987549999999999</v>
      </c>
      <c r="CE2412">
        <v>-52.782960000000003</v>
      </c>
      <c r="CF2412">
        <v>13.46303</v>
      </c>
      <c r="CG2412">
        <v>17.7944</v>
      </c>
      <c r="CH2412">
        <v>21.18646</v>
      </c>
      <c r="CI2412">
        <v>17.46884</v>
      </c>
      <c r="CJ2412">
        <v>25.964369999999999</v>
      </c>
      <c r="CK2412">
        <v>52.22298</v>
      </c>
      <c r="CL2412">
        <v>28.566459999999999</v>
      </c>
      <c r="CM2412">
        <v>31.936240000000002</v>
      </c>
      <c r="CN2412">
        <v>4.6798099999999998</v>
      </c>
      <c r="CO2412">
        <v>-17.466709999999999</v>
      </c>
      <c r="CP2412">
        <v>-39.275570000000002</v>
      </c>
      <c r="CQ2412">
        <v>173.3021</v>
      </c>
      <c r="CR2412">
        <v>110.01739999999999</v>
      </c>
      <c r="CS2412">
        <v>94.082800000000006</v>
      </c>
      <c r="CT2412">
        <v>98.485690000000005</v>
      </c>
      <c r="CU2412">
        <v>85.400810000000007</v>
      </c>
      <c r="CV2412">
        <v>92.430009999999996</v>
      </c>
      <c r="CW2412">
        <v>120.4841</v>
      </c>
      <c r="CX2412">
        <v>61.030320000000003</v>
      </c>
      <c r="CY2412">
        <v>94.070260000000005</v>
      </c>
      <c r="CZ2412">
        <v>285.61020000000002</v>
      </c>
      <c r="DA2412">
        <v>652.7192</v>
      </c>
      <c r="DB2412">
        <v>713.26199999999994</v>
      </c>
      <c r="DC2412">
        <v>483.90159999999997</v>
      </c>
      <c r="DD2412">
        <v>44.545270000000002</v>
      </c>
      <c r="DE2412">
        <v>45.306600000000003</v>
      </c>
      <c r="DF2412">
        <v>44.782809999999998</v>
      </c>
      <c r="DG2412">
        <v>42.183929999999997</v>
      </c>
      <c r="DH2412">
        <v>48.13017</v>
      </c>
      <c r="DI2412">
        <v>54.411099999999998</v>
      </c>
      <c r="DJ2412">
        <v>202.52420000000001</v>
      </c>
      <c r="DK2412">
        <v>207.3081</v>
      </c>
      <c r="DL2412">
        <v>178.2499</v>
      </c>
      <c r="DM2412">
        <v>205.03870000000001</v>
      </c>
      <c r="DN2412">
        <v>488.27620000000002</v>
      </c>
      <c r="DO2412">
        <v>19</v>
      </c>
      <c r="DP2412">
        <v>19</v>
      </c>
    </row>
    <row r="2413" spans="1:120" hidden="1" x14ac:dyDescent="0.25">
      <c r="A2413" t="str">
        <f t="shared" si="37"/>
        <v>sublap_id-SLAP_PGEB_All CBP_44454</v>
      </c>
      <c r="B2413" t="s">
        <v>62</v>
      </c>
      <c r="C2413" t="s">
        <v>287</v>
      </c>
      <c r="D2413" t="s">
        <v>61</v>
      </c>
      <c r="E2413" t="s">
        <v>288</v>
      </c>
      <c r="F2413" t="s">
        <v>61</v>
      </c>
      <c r="G2413" t="s">
        <v>61</v>
      </c>
      <c r="H2413" t="s">
        <v>61</v>
      </c>
      <c r="I2413" t="s">
        <v>61</v>
      </c>
      <c r="J2413" t="s">
        <v>61</v>
      </c>
      <c r="K2413" t="s">
        <v>197</v>
      </c>
      <c r="L2413" s="18">
        <v>44454</v>
      </c>
      <c r="M2413">
        <v>19</v>
      </c>
      <c r="N2413">
        <v>19</v>
      </c>
      <c r="O2413" t="s">
        <v>258</v>
      </c>
      <c r="P2413">
        <v>2</v>
      </c>
      <c r="Q2413">
        <v>1</v>
      </c>
      <c r="R2413">
        <v>0</v>
      </c>
      <c r="S2413">
        <v>0</v>
      </c>
      <c r="T2413">
        <v>1</v>
      </c>
      <c r="U2413">
        <v>0</v>
      </c>
      <c r="V2413">
        <v>1</v>
      </c>
      <c r="W2413">
        <v>252.64</v>
      </c>
      <c r="X2413">
        <v>279.04000000000002</v>
      </c>
      <c r="Y2413">
        <v>280.88</v>
      </c>
      <c r="Z2413">
        <v>281.76</v>
      </c>
      <c r="AA2413">
        <v>283.44</v>
      </c>
      <c r="AB2413">
        <v>283.76</v>
      </c>
      <c r="AC2413">
        <v>259.52</v>
      </c>
      <c r="AD2413">
        <v>184.32</v>
      </c>
      <c r="AE2413">
        <v>177.92</v>
      </c>
      <c r="AF2413">
        <v>182.64</v>
      </c>
      <c r="AG2413">
        <v>184.56</v>
      </c>
      <c r="AH2413">
        <v>190.72</v>
      </c>
      <c r="AI2413">
        <v>196.4</v>
      </c>
      <c r="AJ2413">
        <v>198.88</v>
      </c>
      <c r="AK2413">
        <v>202.72</v>
      </c>
      <c r="AL2413">
        <v>200.72</v>
      </c>
      <c r="AM2413">
        <v>201.36</v>
      </c>
      <c r="AN2413">
        <v>170.48</v>
      </c>
      <c r="AO2413">
        <v>60.56</v>
      </c>
      <c r="AP2413">
        <v>252.08</v>
      </c>
      <c r="AQ2413">
        <v>220</v>
      </c>
      <c r="AR2413">
        <v>208.88</v>
      </c>
      <c r="AS2413">
        <v>208.48</v>
      </c>
      <c r="AT2413">
        <v>205.6</v>
      </c>
      <c r="AU2413">
        <v>60.5</v>
      </c>
      <c r="AV2413">
        <v>61</v>
      </c>
      <c r="AW2413">
        <v>61</v>
      </c>
      <c r="AX2413">
        <v>61</v>
      </c>
      <c r="AY2413">
        <v>60</v>
      </c>
      <c r="AZ2413">
        <v>60</v>
      </c>
      <c r="BA2413">
        <v>60</v>
      </c>
      <c r="BB2413">
        <v>60</v>
      </c>
      <c r="BC2413">
        <v>60.5</v>
      </c>
      <c r="BD2413">
        <v>61.5</v>
      </c>
      <c r="BE2413">
        <v>64</v>
      </c>
      <c r="BF2413">
        <v>66.5</v>
      </c>
      <c r="BG2413">
        <v>68</v>
      </c>
      <c r="BH2413">
        <v>70.5</v>
      </c>
      <c r="BI2413">
        <v>70.5</v>
      </c>
      <c r="BJ2413">
        <v>69</v>
      </c>
      <c r="BK2413">
        <v>68.5</v>
      </c>
      <c r="BL2413">
        <v>68</v>
      </c>
      <c r="BM2413">
        <v>65</v>
      </c>
      <c r="BN2413">
        <v>62</v>
      </c>
      <c r="BO2413">
        <v>61</v>
      </c>
      <c r="BP2413">
        <v>60</v>
      </c>
      <c r="BQ2413">
        <v>60</v>
      </c>
      <c r="BR2413">
        <v>60</v>
      </c>
      <c r="BS2413">
        <v>-24.605640000000001</v>
      </c>
      <c r="BT2413">
        <v>-34.289490000000001</v>
      </c>
      <c r="BU2413">
        <v>-32.73236</v>
      </c>
      <c r="BV2413">
        <v>-35.673290000000001</v>
      </c>
      <c r="BW2413">
        <v>-32.78528</v>
      </c>
      <c r="BX2413">
        <v>-34.302950000000003</v>
      </c>
      <c r="BY2413">
        <v>-25.598040000000001</v>
      </c>
      <c r="BZ2413">
        <v>30.362839999999998</v>
      </c>
      <c r="CA2413">
        <v>30.73216</v>
      </c>
      <c r="CB2413">
        <v>30.71808</v>
      </c>
      <c r="CC2413">
        <v>26.542770000000001</v>
      </c>
      <c r="CD2413">
        <v>15.918760000000001</v>
      </c>
      <c r="CE2413">
        <v>19.862089999999998</v>
      </c>
      <c r="CF2413">
        <v>25.75996</v>
      </c>
      <c r="CG2413">
        <v>26.72906</v>
      </c>
      <c r="CH2413">
        <v>22.63815</v>
      </c>
      <c r="CI2413">
        <v>27.405619999999999</v>
      </c>
      <c r="CJ2413">
        <v>69.979309999999998</v>
      </c>
      <c r="CK2413">
        <v>126.6698</v>
      </c>
      <c r="CL2413">
        <v>-10.095689999999999</v>
      </c>
      <c r="CM2413">
        <v>2.1266630000000002</v>
      </c>
      <c r="CN2413">
        <v>-15.12288</v>
      </c>
      <c r="CO2413">
        <v>-16.156739999999999</v>
      </c>
      <c r="CP2413">
        <v>-13.84085</v>
      </c>
      <c r="CQ2413">
        <v>116.2252</v>
      </c>
      <c r="CR2413">
        <v>53.53913</v>
      </c>
      <c r="CS2413">
        <v>62.459240000000001</v>
      </c>
      <c r="CT2413">
        <v>58.210990000000002</v>
      </c>
      <c r="CU2413">
        <v>60.408169999999998</v>
      </c>
      <c r="CV2413">
        <v>64.156310000000005</v>
      </c>
      <c r="CW2413">
        <v>33.269970000000001</v>
      </c>
      <c r="CX2413">
        <v>47.224829999999997</v>
      </c>
      <c r="CY2413">
        <v>47.962539999999997</v>
      </c>
      <c r="CZ2413">
        <v>41.042319999999997</v>
      </c>
      <c r="DA2413">
        <v>60.806109999999997</v>
      </c>
      <c r="DB2413">
        <v>102.35120000000001</v>
      </c>
      <c r="DC2413">
        <v>83.847239999999999</v>
      </c>
      <c r="DD2413">
        <v>84.818129999999996</v>
      </c>
      <c r="DE2413">
        <v>81.844170000000005</v>
      </c>
      <c r="DF2413">
        <v>85.977109999999996</v>
      </c>
      <c r="DG2413">
        <v>92.914339999999996</v>
      </c>
      <c r="DH2413">
        <v>320.83249999999998</v>
      </c>
      <c r="DI2413">
        <v>196.3809</v>
      </c>
      <c r="DJ2413">
        <v>506.33260000000001</v>
      </c>
      <c r="DK2413">
        <v>1554.2</v>
      </c>
      <c r="DL2413">
        <v>733.89859999999999</v>
      </c>
      <c r="DM2413">
        <v>651.33370000000002</v>
      </c>
      <c r="DN2413">
        <v>605.99030000000005</v>
      </c>
      <c r="DO2413">
        <v>19</v>
      </c>
      <c r="DP2413">
        <v>19</v>
      </c>
    </row>
    <row r="2414" spans="1:120" hidden="1" x14ac:dyDescent="0.25">
      <c r="A2414" t="str">
        <f t="shared" si="37"/>
        <v>Industry_Type-1. Agriculture, Mining &amp; Construction_All CBP_44454</v>
      </c>
      <c r="B2414" t="s">
        <v>62</v>
      </c>
      <c r="C2414" t="s">
        <v>211</v>
      </c>
      <c r="D2414" t="s">
        <v>61</v>
      </c>
      <c r="E2414" t="s">
        <v>61</v>
      </c>
      <c r="F2414" t="s">
        <v>61</v>
      </c>
      <c r="G2414" t="s">
        <v>30</v>
      </c>
      <c r="H2414" t="s">
        <v>61</v>
      </c>
      <c r="I2414" t="s">
        <v>61</v>
      </c>
      <c r="J2414" t="s">
        <v>61</v>
      </c>
      <c r="K2414" t="s">
        <v>197</v>
      </c>
      <c r="L2414" s="18">
        <v>44454</v>
      </c>
      <c r="M2414">
        <v>19</v>
      </c>
      <c r="N2414">
        <v>19</v>
      </c>
      <c r="O2414" t="s">
        <v>258</v>
      </c>
      <c r="P2414">
        <v>1</v>
      </c>
      <c r="Q2414">
        <v>1</v>
      </c>
      <c r="R2414">
        <v>0</v>
      </c>
      <c r="S2414">
        <v>0</v>
      </c>
      <c r="T2414">
        <v>1</v>
      </c>
      <c r="U2414">
        <v>0</v>
      </c>
      <c r="V2414">
        <v>1</v>
      </c>
      <c r="W2414">
        <v>509.76</v>
      </c>
      <c r="X2414">
        <v>515.36</v>
      </c>
      <c r="Y2414">
        <v>514.72</v>
      </c>
      <c r="Z2414">
        <v>514.08000000000004</v>
      </c>
      <c r="AA2414">
        <v>514.72</v>
      </c>
      <c r="AB2414">
        <v>514.08000000000004</v>
      </c>
      <c r="AC2414">
        <v>486.72</v>
      </c>
      <c r="AD2414">
        <v>295.2</v>
      </c>
      <c r="AE2414">
        <v>444.64</v>
      </c>
      <c r="AF2414">
        <v>446.24</v>
      </c>
      <c r="AG2414">
        <v>480.48</v>
      </c>
      <c r="AH2414">
        <v>356.64</v>
      </c>
      <c r="AI2414">
        <v>358.08</v>
      </c>
      <c r="AJ2414">
        <v>76.319999999999993</v>
      </c>
      <c r="AK2414">
        <v>62.72</v>
      </c>
      <c r="AL2414">
        <v>57.6</v>
      </c>
      <c r="AM2414">
        <v>55.68</v>
      </c>
      <c r="AN2414">
        <v>41.12</v>
      </c>
      <c r="AO2414">
        <v>9.6</v>
      </c>
      <c r="AP2414">
        <v>59.36</v>
      </c>
      <c r="AQ2414">
        <v>61.76</v>
      </c>
      <c r="AR2414">
        <v>456</v>
      </c>
      <c r="AS2414">
        <v>524.79999999999995</v>
      </c>
      <c r="AT2414">
        <v>521.91999999999996</v>
      </c>
      <c r="AU2414">
        <v>53.5</v>
      </c>
      <c r="AV2414">
        <v>53</v>
      </c>
      <c r="AW2414">
        <v>53</v>
      </c>
      <c r="AX2414">
        <v>53</v>
      </c>
      <c r="AY2414">
        <v>53</v>
      </c>
      <c r="AZ2414">
        <v>53</v>
      </c>
      <c r="BA2414">
        <v>53</v>
      </c>
      <c r="BB2414">
        <v>53</v>
      </c>
      <c r="BC2414">
        <v>53.5</v>
      </c>
      <c r="BD2414">
        <v>54.5</v>
      </c>
      <c r="BE2414">
        <v>55.5</v>
      </c>
      <c r="BF2414">
        <v>59.5</v>
      </c>
      <c r="BG2414">
        <v>63</v>
      </c>
      <c r="BH2414">
        <v>63</v>
      </c>
      <c r="BI2414">
        <v>61</v>
      </c>
      <c r="BJ2414">
        <v>58.5</v>
      </c>
      <c r="BK2414">
        <v>58</v>
      </c>
      <c r="BL2414">
        <v>56.5</v>
      </c>
      <c r="BM2414">
        <v>55.5</v>
      </c>
      <c r="BN2414">
        <v>55</v>
      </c>
      <c r="BO2414">
        <v>54</v>
      </c>
      <c r="BP2414">
        <v>54</v>
      </c>
      <c r="BQ2414">
        <v>54</v>
      </c>
      <c r="BR2414">
        <v>54</v>
      </c>
      <c r="BS2414">
        <v>-12.38266</v>
      </c>
      <c r="BT2414">
        <v>-40.254820000000002</v>
      </c>
      <c r="BU2414">
        <v>-44.369689999999999</v>
      </c>
      <c r="BV2414">
        <v>-51.404049999999998</v>
      </c>
      <c r="BW2414">
        <v>-56.78745</v>
      </c>
      <c r="BX2414">
        <v>-78.898929999999993</v>
      </c>
      <c r="BY2414">
        <v>-60.993229999999997</v>
      </c>
      <c r="BZ2414">
        <v>158.4434</v>
      </c>
      <c r="CA2414">
        <v>24.012969999999999</v>
      </c>
      <c r="CB2414">
        <v>10.6821</v>
      </c>
      <c r="CC2414">
        <v>-54.822389999999999</v>
      </c>
      <c r="CD2414">
        <v>-21.987549999999999</v>
      </c>
      <c r="CE2414">
        <v>-52.782960000000003</v>
      </c>
      <c r="CF2414">
        <v>13.46303</v>
      </c>
      <c r="CG2414">
        <v>17.7944</v>
      </c>
      <c r="CH2414">
        <v>21.18646</v>
      </c>
      <c r="CI2414">
        <v>17.46884</v>
      </c>
      <c r="CJ2414">
        <v>25.964369999999999</v>
      </c>
      <c r="CK2414">
        <v>52.22298</v>
      </c>
      <c r="CL2414">
        <v>28.566459999999999</v>
      </c>
      <c r="CM2414">
        <v>31.936240000000002</v>
      </c>
      <c r="CN2414">
        <v>4.6798099999999998</v>
      </c>
      <c r="CO2414">
        <v>-17.466709999999999</v>
      </c>
      <c r="CP2414">
        <v>-39.275570000000002</v>
      </c>
      <c r="CQ2414">
        <v>173.3021</v>
      </c>
      <c r="CR2414">
        <v>110.01739999999999</v>
      </c>
      <c r="CS2414">
        <v>94.082800000000006</v>
      </c>
      <c r="CT2414">
        <v>98.485690000000005</v>
      </c>
      <c r="CU2414">
        <v>85.400810000000007</v>
      </c>
      <c r="CV2414">
        <v>92.430009999999996</v>
      </c>
      <c r="CW2414">
        <v>120.4841</v>
      </c>
      <c r="CX2414">
        <v>61.030320000000003</v>
      </c>
      <c r="CY2414">
        <v>94.070260000000005</v>
      </c>
      <c r="CZ2414">
        <v>285.61020000000002</v>
      </c>
      <c r="DA2414">
        <v>652.7192</v>
      </c>
      <c r="DB2414">
        <v>713.26199999999994</v>
      </c>
      <c r="DC2414">
        <v>483.90159999999997</v>
      </c>
      <c r="DD2414">
        <v>44.545270000000002</v>
      </c>
      <c r="DE2414">
        <v>45.306600000000003</v>
      </c>
      <c r="DF2414">
        <v>44.782809999999998</v>
      </c>
      <c r="DG2414">
        <v>42.183929999999997</v>
      </c>
      <c r="DH2414">
        <v>48.13017</v>
      </c>
      <c r="DI2414">
        <v>54.411099999999998</v>
      </c>
      <c r="DJ2414">
        <v>202.52420000000001</v>
      </c>
      <c r="DK2414">
        <v>207.3081</v>
      </c>
      <c r="DL2414">
        <v>178.2499</v>
      </c>
      <c r="DM2414">
        <v>205.03870000000001</v>
      </c>
      <c r="DN2414">
        <v>488.27620000000002</v>
      </c>
      <c r="DO2414">
        <v>19</v>
      </c>
      <c r="DP2414">
        <v>19</v>
      </c>
    </row>
    <row r="2415" spans="1:120" hidden="1" x14ac:dyDescent="0.25">
      <c r="A2415" t="str">
        <f t="shared" si="37"/>
        <v>Aggregator-Enersponse_All CBP_44454</v>
      </c>
      <c r="B2415" t="s">
        <v>62</v>
      </c>
      <c r="C2415" t="s">
        <v>219</v>
      </c>
      <c r="D2415" t="s">
        <v>61</v>
      </c>
      <c r="E2415" t="s">
        <v>61</v>
      </c>
      <c r="F2415" t="s">
        <v>107</v>
      </c>
      <c r="G2415" t="s">
        <v>61</v>
      </c>
      <c r="H2415" t="s">
        <v>61</v>
      </c>
      <c r="I2415" t="s">
        <v>61</v>
      </c>
      <c r="J2415" t="s">
        <v>61</v>
      </c>
      <c r="K2415" t="s">
        <v>197</v>
      </c>
      <c r="L2415" s="18">
        <v>44454</v>
      </c>
      <c r="M2415">
        <v>19</v>
      </c>
      <c r="N2415">
        <v>20</v>
      </c>
      <c r="O2415" t="s">
        <v>258</v>
      </c>
      <c r="P2415">
        <v>3</v>
      </c>
      <c r="Q2415">
        <v>3</v>
      </c>
      <c r="R2415">
        <v>0</v>
      </c>
      <c r="S2415">
        <v>0</v>
      </c>
      <c r="T2415">
        <v>1</v>
      </c>
      <c r="U2415">
        <v>0</v>
      </c>
      <c r="V2415">
        <v>1</v>
      </c>
      <c r="W2415">
        <v>29.92</v>
      </c>
      <c r="X2415">
        <v>29.8</v>
      </c>
      <c r="Y2415">
        <v>29.76</v>
      </c>
      <c r="Z2415">
        <v>29.72</v>
      </c>
      <c r="AA2415">
        <v>29.76</v>
      </c>
      <c r="AB2415">
        <v>29.72</v>
      </c>
      <c r="AC2415">
        <v>41.36</v>
      </c>
      <c r="AD2415">
        <v>54.08</v>
      </c>
      <c r="AE2415">
        <v>58.2</v>
      </c>
      <c r="AF2415">
        <v>65.92</v>
      </c>
      <c r="AG2415">
        <v>104.8</v>
      </c>
      <c r="AH2415">
        <v>109.48</v>
      </c>
      <c r="AI2415">
        <v>113.44</v>
      </c>
      <c r="AJ2415">
        <v>117.96</v>
      </c>
      <c r="AK2415">
        <v>118.08</v>
      </c>
      <c r="AL2415">
        <v>117.76</v>
      </c>
      <c r="AM2415">
        <v>113.6</v>
      </c>
      <c r="AN2415">
        <v>110.84</v>
      </c>
      <c r="AO2415">
        <v>101.84</v>
      </c>
      <c r="AP2415">
        <v>98.24</v>
      </c>
      <c r="AQ2415">
        <v>79</v>
      </c>
      <c r="AR2415">
        <v>32.04</v>
      </c>
      <c r="AS2415">
        <v>29.76</v>
      </c>
      <c r="AT2415">
        <v>29.92</v>
      </c>
      <c r="AU2415">
        <v>56.166666999999997</v>
      </c>
      <c r="AV2415">
        <v>56.166666999999997</v>
      </c>
      <c r="AW2415">
        <v>56</v>
      </c>
      <c r="AX2415">
        <v>54.833333000000003</v>
      </c>
      <c r="AY2415">
        <v>53.833333000000003</v>
      </c>
      <c r="AZ2415">
        <v>53.833333000000003</v>
      </c>
      <c r="BA2415">
        <v>53.166666999999997</v>
      </c>
      <c r="BB2415">
        <v>53.5</v>
      </c>
      <c r="BC2415">
        <v>55.666666999999997</v>
      </c>
      <c r="BD2415">
        <v>58.333333000000003</v>
      </c>
      <c r="BE2415">
        <v>61</v>
      </c>
      <c r="BF2415">
        <v>67.333332999999996</v>
      </c>
      <c r="BG2415">
        <v>72</v>
      </c>
      <c r="BH2415">
        <v>73.833332999999996</v>
      </c>
      <c r="BI2415">
        <v>74</v>
      </c>
      <c r="BJ2415">
        <v>72.666667000000004</v>
      </c>
      <c r="BK2415">
        <v>71</v>
      </c>
      <c r="BL2415">
        <v>69.166667000000004</v>
      </c>
      <c r="BM2415">
        <v>66.166667000000004</v>
      </c>
      <c r="BN2415">
        <v>62.166666999999997</v>
      </c>
      <c r="BO2415">
        <v>59.333333000000003</v>
      </c>
      <c r="BP2415">
        <v>57.833333000000003</v>
      </c>
      <c r="BQ2415">
        <v>57</v>
      </c>
      <c r="BR2415">
        <v>56</v>
      </c>
      <c r="BS2415">
        <v>-0.31531740000000003</v>
      </c>
      <c r="BT2415">
        <v>-0.22777749999999999</v>
      </c>
      <c r="BU2415">
        <v>-0.29681780000000002</v>
      </c>
      <c r="BV2415">
        <v>-0.2343626</v>
      </c>
      <c r="BW2415">
        <v>-0.31961250000000002</v>
      </c>
      <c r="BX2415">
        <v>0.58438800000000002</v>
      </c>
      <c r="BY2415">
        <v>3.3229760000000002</v>
      </c>
      <c r="BZ2415">
        <v>2.4711599999999998</v>
      </c>
      <c r="CA2415">
        <v>-0.56837079999999995</v>
      </c>
      <c r="CB2415">
        <v>-6.6197710000000001</v>
      </c>
      <c r="CC2415">
        <v>-4.0417880000000004</v>
      </c>
      <c r="CD2415">
        <v>2.991959</v>
      </c>
      <c r="CE2415">
        <v>1.3401529999999999</v>
      </c>
      <c r="CF2415">
        <v>-0.96014790000000005</v>
      </c>
      <c r="CG2415">
        <v>-1.587261</v>
      </c>
      <c r="CH2415">
        <v>-1.9800450000000001</v>
      </c>
      <c r="CI2415">
        <v>8.4705000000000006E-3</v>
      </c>
      <c r="CJ2415">
        <v>-9.4913249999999998</v>
      </c>
      <c r="CK2415">
        <v>6.1966929999999998</v>
      </c>
      <c r="CL2415">
        <v>4.8471599999999997</v>
      </c>
      <c r="CM2415">
        <v>-1.26549</v>
      </c>
      <c r="CN2415">
        <v>-2.0145960000000001</v>
      </c>
      <c r="CO2415">
        <v>-0.31609730000000003</v>
      </c>
      <c r="CP2415">
        <v>-1.9994700000000001E-2</v>
      </c>
      <c r="CQ2415">
        <v>8.1443100000000004E-2</v>
      </c>
      <c r="CR2415">
        <v>4.4924800000000001E-2</v>
      </c>
      <c r="CS2415">
        <v>4.1912499999999998E-2</v>
      </c>
      <c r="CT2415">
        <v>4.2311599999999998E-2</v>
      </c>
      <c r="CU2415">
        <v>4.3710699999999998E-2</v>
      </c>
      <c r="CV2415">
        <v>1.5035700000000001</v>
      </c>
      <c r="CW2415">
        <v>8.8492160000000002</v>
      </c>
      <c r="CX2415">
        <v>3.6326700000000001</v>
      </c>
      <c r="CY2415">
        <v>4.0581379999999996</v>
      </c>
      <c r="CZ2415">
        <v>9.5582180000000001</v>
      </c>
      <c r="DA2415">
        <v>5.4836960000000001</v>
      </c>
      <c r="DB2415">
        <v>1.8589150000000001</v>
      </c>
      <c r="DC2415">
        <v>2.5143230000000001</v>
      </c>
      <c r="DD2415">
        <v>2.072724</v>
      </c>
      <c r="DE2415">
        <v>2.7632479999999999</v>
      </c>
      <c r="DF2415">
        <v>2.663891</v>
      </c>
      <c r="DG2415">
        <v>1.8754090000000001</v>
      </c>
      <c r="DH2415">
        <v>9.8355189999999997</v>
      </c>
      <c r="DI2415">
        <v>8.2412969999999994</v>
      </c>
      <c r="DJ2415">
        <v>12.216620000000001</v>
      </c>
      <c r="DK2415">
        <v>12.44928</v>
      </c>
      <c r="DL2415">
        <v>7.2870749999999997</v>
      </c>
      <c r="DM2415">
        <v>0.99646829999999997</v>
      </c>
      <c r="DN2415">
        <v>0.80535670000000004</v>
      </c>
      <c r="DO2415">
        <v>19</v>
      </c>
      <c r="DP2415">
        <v>20</v>
      </c>
    </row>
    <row r="2416" spans="1:120" hidden="1" x14ac:dyDescent="0.25">
      <c r="A2416" t="str">
        <f t="shared" si="37"/>
        <v>sublap_id-SLAP_PGZP_All CBP_44454</v>
      </c>
      <c r="B2416" t="s">
        <v>62</v>
      </c>
      <c r="C2416" t="s">
        <v>283</v>
      </c>
      <c r="D2416" t="s">
        <v>61</v>
      </c>
      <c r="E2416" t="s">
        <v>284</v>
      </c>
      <c r="F2416" t="s">
        <v>61</v>
      </c>
      <c r="G2416" t="s">
        <v>61</v>
      </c>
      <c r="H2416" t="s">
        <v>61</v>
      </c>
      <c r="I2416" t="s">
        <v>61</v>
      </c>
      <c r="J2416" t="s">
        <v>61</v>
      </c>
      <c r="K2416" t="s">
        <v>197</v>
      </c>
      <c r="L2416" s="18">
        <v>44454</v>
      </c>
      <c r="M2416">
        <v>19</v>
      </c>
      <c r="N2416">
        <v>20</v>
      </c>
      <c r="O2416" t="s">
        <v>258</v>
      </c>
      <c r="P2416">
        <v>4</v>
      </c>
      <c r="Q2416">
        <v>4</v>
      </c>
      <c r="R2416">
        <v>0</v>
      </c>
      <c r="S2416">
        <v>0</v>
      </c>
      <c r="T2416">
        <v>1</v>
      </c>
      <c r="U2416">
        <v>0</v>
      </c>
      <c r="V2416">
        <v>1</v>
      </c>
      <c r="W2416">
        <v>30.716999999999999</v>
      </c>
      <c r="X2416">
        <v>30.579000000000001</v>
      </c>
      <c r="Y2416">
        <v>30.541</v>
      </c>
      <c r="Z2416">
        <v>30.497</v>
      </c>
      <c r="AA2416">
        <v>30.541</v>
      </c>
      <c r="AB2416">
        <v>30.501999999999999</v>
      </c>
      <c r="AC2416">
        <v>42.137999999999998</v>
      </c>
      <c r="AD2416">
        <v>54.856000000000002</v>
      </c>
      <c r="AE2416">
        <v>58.978000000000002</v>
      </c>
      <c r="AF2416">
        <v>66.697999999999993</v>
      </c>
      <c r="AG2416">
        <v>105.58499999999999</v>
      </c>
      <c r="AH2416">
        <v>110.259</v>
      </c>
      <c r="AI2416">
        <v>114.22</v>
      </c>
      <c r="AJ2416">
        <v>118.745</v>
      </c>
      <c r="AK2416">
        <v>118.85899999999999</v>
      </c>
      <c r="AL2416">
        <v>118.54600000000001</v>
      </c>
      <c r="AM2416">
        <v>114.386</v>
      </c>
      <c r="AN2416">
        <v>111.624</v>
      </c>
      <c r="AO2416">
        <v>102.626</v>
      </c>
      <c r="AP2416">
        <v>99.03</v>
      </c>
      <c r="AQ2416">
        <v>79.801000000000002</v>
      </c>
      <c r="AR2416">
        <v>32.83</v>
      </c>
      <c r="AS2416">
        <v>30.552</v>
      </c>
      <c r="AT2416">
        <v>30.721</v>
      </c>
      <c r="AU2416">
        <v>56.375</v>
      </c>
      <c r="AV2416">
        <v>56.375</v>
      </c>
      <c r="AW2416">
        <v>56.25</v>
      </c>
      <c r="AX2416">
        <v>55.25</v>
      </c>
      <c r="AY2416">
        <v>54.375</v>
      </c>
      <c r="AZ2416">
        <v>54.375</v>
      </c>
      <c r="BA2416">
        <v>53.875</v>
      </c>
      <c r="BB2416">
        <v>54.125</v>
      </c>
      <c r="BC2416">
        <v>55.625</v>
      </c>
      <c r="BD2416">
        <v>57.75</v>
      </c>
      <c r="BE2416">
        <v>60</v>
      </c>
      <c r="BF2416">
        <v>65.75</v>
      </c>
      <c r="BG2416">
        <v>70.5</v>
      </c>
      <c r="BH2416">
        <v>72.625</v>
      </c>
      <c r="BI2416">
        <v>73</v>
      </c>
      <c r="BJ2416">
        <v>71.625</v>
      </c>
      <c r="BK2416">
        <v>70</v>
      </c>
      <c r="BL2416">
        <v>68.25</v>
      </c>
      <c r="BM2416">
        <v>65.375</v>
      </c>
      <c r="BN2416">
        <v>61.5</v>
      </c>
      <c r="BO2416">
        <v>58.875</v>
      </c>
      <c r="BP2416">
        <v>57.625</v>
      </c>
      <c r="BQ2416">
        <v>57</v>
      </c>
      <c r="BR2416">
        <v>56.25</v>
      </c>
      <c r="BS2416">
        <v>-0.31488529999999998</v>
      </c>
      <c r="BT2416">
        <v>-0.22354679999999999</v>
      </c>
      <c r="BU2416">
        <v>-0.29267510000000002</v>
      </c>
      <c r="BV2416">
        <v>-0.23062360000000001</v>
      </c>
      <c r="BW2416">
        <v>-0.31548759999999998</v>
      </c>
      <c r="BX2416">
        <v>0.58623950000000002</v>
      </c>
      <c r="BY2416">
        <v>3.3180269999999998</v>
      </c>
      <c r="BZ2416">
        <v>2.4677159999999998</v>
      </c>
      <c r="CA2416">
        <v>-0.56500329999999999</v>
      </c>
      <c r="CB2416">
        <v>-6.6196339999999996</v>
      </c>
      <c r="CC2416">
        <v>-4.0360440000000004</v>
      </c>
      <c r="CD2416">
        <v>2.98678</v>
      </c>
      <c r="CE2416">
        <v>1.341439</v>
      </c>
      <c r="CF2416">
        <v>-0.98628070000000001</v>
      </c>
      <c r="CG2416">
        <v>-1.584813</v>
      </c>
      <c r="CH2416">
        <v>-1.9851099999999999</v>
      </c>
      <c r="CI2416">
        <v>-9.1640000000000005E-4</v>
      </c>
      <c r="CJ2416">
        <v>-9.492991</v>
      </c>
      <c r="CK2416">
        <v>6.186318</v>
      </c>
      <c r="CL2416">
        <v>4.8483239999999999</v>
      </c>
      <c r="CM2416">
        <v>-1.2680739999999999</v>
      </c>
      <c r="CN2416">
        <v>-2.0114700000000001</v>
      </c>
      <c r="CO2416">
        <v>-0.322403</v>
      </c>
      <c r="CP2416">
        <v>-2.6745700000000001E-2</v>
      </c>
      <c r="CQ2416">
        <v>8.1511700000000006E-2</v>
      </c>
      <c r="CR2416">
        <v>4.4965499999999999E-2</v>
      </c>
      <c r="CS2416">
        <v>4.1952400000000001E-2</v>
      </c>
      <c r="CT2416">
        <v>4.2346799999999997E-2</v>
      </c>
      <c r="CU2416">
        <v>4.3756299999999998E-2</v>
      </c>
      <c r="CV2416">
        <v>1.503611</v>
      </c>
      <c r="CW2416">
        <v>8.8493379999999995</v>
      </c>
      <c r="CX2416">
        <v>3.6328239999999998</v>
      </c>
      <c r="CY2416">
        <v>4.0583119999999999</v>
      </c>
      <c r="CZ2416">
        <v>9.5585290000000001</v>
      </c>
      <c r="DA2416">
        <v>5.4851089999999996</v>
      </c>
      <c r="DB2416">
        <v>1.860509</v>
      </c>
      <c r="DC2416">
        <v>2.5163700000000002</v>
      </c>
      <c r="DD2416">
        <v>2.0740349999999999</v>
      </c>
      <c r="DE2416">
        <v>2.7647699999999999</v>
      </c>
      <c r="DF2416">
        <v>2.664317</v>
      </c>
      <c r="DG2416">
        <v>1.8755630000000001</v>
      </c>
      <c r="DH2416">
        <v>9.8356080000000006</v>
      </c>
      <c r="DI2416">
        <v>8.2413779999999992</v>
      </c>
      <c r="DJ2416">
        <v>12.21673</v>
      </c>
      <c r="DK2416">
        <v>12.4498</v>
      </c>
      <c r="DL2416">
        <v>7.287801</v>
      </c>
      <c r="DM2416">
        <v>0.99653530000000001</v>
      </c>
      <c r="DN2416">
        <v>0.80542290000000005</v>
      </c>
      <c r="DO2416">
        <v>19</v>
      </c>
      <c r="DP2416">
        <v>20</v>
      </c>
    </row>
    <row r="2417" spans="1:120" hidden="1" x14ac:dyDescent="0.25">
      <c r="A2417" t="str">
        <f t="shared" si="37"/>
        <v>Industry_Type-7. Institutional/Government_All CBP_44454</v>
      </c>
      <c r="B2417" t="s">
        <v>62</v>
      </c>
      <c r="C2417" t="s">
        <v>208</v>
      </c>
      <c r="D2417" t="s">
        <v>61</v>
      </c>
      <c r="E2417" t="s">
        <v>61</v>
      </c>
      <c r="F2417" t="s">
        <v>61</v>
      </c>
      <c r="G2417" t="s">
        <v>35</v>
      </c>
      <c r="H2417" t="s">
        <v>61</v>
      </c>
      <c r="I2417" t="s">
        <v>61</v>
      </c>
      <c r="J2417" t="s">
        <v>61</v>
      </c>
      <c r="K2417" t="s">
        <v>197</v>
      </c>
      <c r="L2417" s="18">
        <v>44454</v>
      </c>
      <c r="M2417">
        <v>19</v>
      </c>
      <c r="N2417">
        <v>20</v>
      </c>
      <c r="O2417" t="s">
        <v>258</v>
      </c>
      <c r="P2417">
        <v>3</v>
      </c>
      <c r="Q2417">
        <v>3</v>
      </c>
      <c r="R2417">
        <v>0</v>
      </c>
      <c r="S2417">
        <v>0</v>
      </c>
      <c r="T2417">
        <v>1</v>
      </c>
      <c r="U2417">
        <v>0</v>
      </c>
      <c r="V2417">
        <v>1</v>
      </c>
      <c r="W2417">
        <v>29.92</v>
      </c>
      <c r="X2417">
        <v>29.8</v>
      </c>
      <c r="Y2417">
        <v>29.76</v>
      </c>
      <c r="Z2417">
        <v>29.72</v>
      </c>
      <c r="AA2417">
        <v>29.76</v>
      </c>
      <c r="AB2417">
        <v>29.72</v>
      </c>
      <c r="AC2417">
        <v>41.36</v>
      </c>
      <c r="AD2417">
        <v>54.08</v>
      </c>
      <c r="AE2417">
        <v>58.2</v>
      </c>
      <c r="AF2417">
        <v>65.92</v>
      </c>
      <c r="AG2417">
        <v>104.8</v>
      </c>
      <c r="AH2417">
        <v>109.48</v>
      </c>
      <c r="AI2417">
        <v>113.44</v>
      </c>
      <c r="AJ2417">
        <v>117.96</v>
      </c>
      <c r="AK2417">
        <v>118.08</v>
      </c>
      <c r="AL2417">
        <v>117.76</v>
      </c>
      <c r="AM2417">
        <v>113.6</v>
      </c>
      <c r="AN2417">
        <v>110.84</v>
      </c>
      <c r="AO2417">
        <v>101.84</v>
      </c>
      <c r="AP2417">
        <v>98.24</v>
      </c>
      <c r="AQ2417">
        <v>79</v>
      </c>
      <c r="AR2417">
        <v>32.04</v>
      </c>
      <c r="AS2417">
        <v>29.76</v>
      </c>
      <c r="AT2417">
        <v>29.92</v>
      </c>
      <c r="AU2417">
        <v>56.166666999999997</v>
      </c>
      <c r="AV2417">
        <v>56.166666999999997</v>
      </c>
      <c r="AW2417">
        <v>56</v>
      </c>
      <c r="AX2417">
        <v>54.833333000000003</v>
      </c>
      <c r="AY2417">
        <v>53.833333000000003</v>
      </c>
      <c r="AZ2417">
        <v>53.833333000000003</v>
      </c>
      <c r="BA2417">
        <v>53.166666999999997</v>
      </c>
      <c r="BB2417">
        <v>53.5</v>
      </c>
      <c r="BC2417">
        <v>55.666666999999997</v>
      </c>
      <c r="BD2417">
        <v>58.333333000000003</v>
      </c>
      <c r="BE2417">
        <v>61</v>
      </c>
      <c r="BF2417">
        <v>67.333332999999996</v>
      </c>
      <c r="BG2417">
        <v>72</v>
      </c>
      <c r="BH2417">
        <v>73.833332999999996</v>
      </c>
      <c r="BI2417">
        <v>74</v>
      </c>
      <c r="BJ2417">
        <v>72.666667000000004</v>
      </c>
      <c r="BK2417">
        <v>71</v>
      </c>
      <c r="BL2417">
        <v>69.166667000000004</v>
      </c>
      <c r="BM2417">
        <v>66.166667000000004</v>
      </c>
      <c r="BN2417">
        <v>62.166666999999997</v>
      </c>
      <c r="BO2417">
        <v>59.333333000000003</v>
      </c>
      <c r="BP2417">
        <v>57.833333000000003</v>
      </c>
      <c r="BQ2417">
        <v>57</v>
      </c>
      <c r="BR2417">
        <v>56</v>
      </c>
      <c r="BS2417">
        <v>-0.31531740000000003</v>
      </c>
      <c r="BT2417">
        <v>-0.22777749999999999</v>
      </c>
      <c r="BU2417">
        <v>-0.29681780000000002</v>
      </c>
      <c r="BV2417">
        <v>-0.2343626</v>
      </c>
      <c r="BW2417">
        <v>-0.31961250000000002</v>
      </c>
      <c r="BX2417">
        <v>0.58438800000000002</v>
      </c>
      <c r="BY2417">
        <v>3.3229760000000002</v>
      </c>
      <c r="BZ2417">
        <v>2.4711599999999998</v>
      </c>
      <c r="CA2417">
        <v>-0.56837079999999995</v>
      </c>
      <c r="CB2417">
        <v>-6.6197710000000001</v>
      </c>
      <c r="CC2417">
        <v>-4.0417880000000004</v>
      </c>
      <c r="CD2417">
        <v>2.991959</v>
      </c>
      <c r="CE2417">
        <v>1.3401529999999999</v>
      </c>
      <c r="CF2417">
        <v>-0.96014790000000005</v>
      </c>
      <c r="CG2417">
        <v>-1.587261</v>
      </c>
      <c r="CH2417">
        <v>-1.9800450000000001</v>
      </c>
      <c r="CI2417">
        <v>8.4705000000000006E-3</v>
      </c>
      <c r="CJ2417">
        <v>-9.4913249999999998</v>
      </c>
      <c r="CK2417">
        <v>6.1966929999999998</v>
      </c>
      <c r="CL2417">
        <v>4.8471599999999997</v>
      </c>
      <c r="CM2417">
        <v>-1.26549</v>
      </c>
      <c r="CN2417">
        <v>-2.0145960000000001</v>
      </c>
      <c r="CO2417">
        <v>-0.31609730000000003</v>
      </c>
      <c r="CP2417">
        <v>-1.9994700000000001E-2</v>
      </c>
      <c r="CQ2417">
        <v>8.1443100000000004E-2</v>
      </c>
      <c r="CR2417">
        <v>4.4924800000000001E-2</v>
      </c>
      <c r="CS2417">
        <v>4.1912499999999998E-2</v>
      </c>
      <c r="CT2417">
        <v>4.2311599999999998E-2</v>
      </c>
      <c r="CU2417">
        <v>4.3710699999999998E-2</v>
      </c>
      <c r="CV2417">
        <v>1.5035700000000001</v>
      </c>
      <c r="CW2417">
        <v>8.8492160000000002</v>
      </c>
      <c r="CX2417">
        <v>3.6326700000000001</v>
      </c>
      <c r="CY2417">
        <v>4.0581379999999996</v>
      </c>
      <c r="CZ2417">
        <v>9.5582180000000001</v>
      </c>
      <c r="DA2417">
        <v>5.4836960000000001</v>
      </c>
      <c r="DB2417">
        <v>1.8589150000000001</v>
      </c>
      <c r="DC2417">
        <v>2.5143230000000001</v>
      </c>
      <c r="DD2417">
        <v>2.072724</v>
      </c>
      <c r="DE2417">
        <v>2.7632479999999999</v>
      </c>
      <c r="DF2417">
        <v>2.663891</v>
      </c>
      <c r="DG2417">
        <v>1.8754090000000001</v>
      </c>
      <c r="DH2417">
        <v>9.8355189999999997</v>
      </c>
      <c r="DI2417">
        <v>8.2412969999999994</v>
      </c>
      <c r="DJ2417">
        <v>12.216620000000001</v>
      </c>
      <c r="DK2417">
        <v>12.44928</v>
      </c>
      <c r="DL2417">
        <v>7.2870749999999997</v>
      </c>
      <c r="DM2417">
        <v>0.99646829999999997</v>
      </c>
      <c r="DN2417">
        <v>0.80535670000000004</v>
      </c>
      <c r="DO2417">
        <v>19</v>
      </c>
      <c r="DP2417">
        <v>20</v>
      </c>
    </row>
    <row r="2418" spans="1:120" hidden="1" x14ac:dyDescent="0.25">
      <c r="A2418" t="str">
        <f t="shared" si="37"/>
        <v>LCA-Greater Bay Area_All CBP_44454</v>
      </c>
      <c r="B2418" t="s">
        <v>62</v>
      </c>
      <c r="C2418" t="s">
        <v>209</v>
      </c>
      <c r="D2418" t="s">
        <v>36</v>
      </c>
      <c r="E2418" t="s">
        <v>61</v>
      </c>
      <c r="F2418" t="s">
        <v>61</v>
      </c>
      <c r="G2418" t="s">
        <v>61</v>
      </c>
      <c r="H2418" t="s">
        <v>61</v>
      </c>
      <c r="I2418" t="s">
        <v>61</v>
      </c>
      <c r="J2418" t="s">
        <v>61</v>
      </c>
      <c r="K2418" t="s">
        <v>197</v>
      </c>
      <c r="L2418" s="18">
        <v>44454</v>
      </c>
      <c r="M2418">
        <v>19</v>
      </c>
      <c r="N2418">
        <v>19</v>
      </c>
      <c r="O2418" t="s">
        <v>258</v>
      </c>
      <c r="P2418">
        <v>3</v>
      </c>
      <c r="Q2418">
        <v>2</v>
      </c>
      <c r="R2418">
        <v>0</v>
      </c>
      <c r="S2418">
        <v>0</v>
      </c>
      <c r="T2418">
        <v>1</v>
      </c>
      <c r="U2418">
        <v>0</v>
      </c>
      <c r="V2418">
        <v>1</v>
      </c>
      <c r="W2418">
        <v>954.12</v>
      </c>
      <c r="X2418">
        <v>982.32</v>
      </c>
      <c r="Y2418">
        <v>982.74</v>
      </c>
      <c r="Z2418">
        <v>982.44</v>
      </c>
      <c r="AA2418">
        <v>984.66</v>
      </c>
      <c r="AB2418">
        <v>983.94</v>
      </c>
      <c r="AC2418">
        <v>924.72</v>
      </c>
      <c r="AD2418">
        <v>581.04</v>
      </c>
      <c r="AE2418">
        <v>800.4</v>
      </c>
      <c r="AF2418">
        <v>806.34</v>
      </c>
      <c r="AG2418">
        <v>859.14</v>
      </c>
      <c r="AH2418">
        <v>678</v>
      </c>
      <c r="AI2418">
        <v>684.42</v>
      </c>
      <c r="AJ2418">
        <v>263.64</v>
      </c>
      <c r="AK2418">
        <v>246.12</v>
      </c>
      <c r="AL2418">
        <v>236.94</v>
      </c>
      <c r="AM2418">
        <v>234.54</v>
      </c>
      <c r="AN2418">
        <v>189.54</v>
      </c>
      <c r="AO2418">
        <v>59.82</v>
      </c>
      <c r="AP2418">
        <v>278.10000000000002</v>
      </c>
      <c r="AQ2418">
        <v>257.64</v>
      </c>
      <c r="AR2418">
        <v>840.66</v>
      </c>
      <c r="AS2418">
        <v>943.56</v>
      </c>
      <c r="AT2418">
        <v>937.08</v>
      </c>
      <c r="AU2418">
        <v>57</v>
      </c>
      <c r="AV2418">
        <v>57</v>
      </c>
      <c r="AW2418">
        <v>57</v>
      </c>
      <c r="AX2418">
        <v>57</v>
      </c>
      <c r="AY2418">
        <v>56.5</v>
      </c>
      <c r="AZ2418">
        <v>56.5</v>
      </c>
      <c r="BA2418">
        <v>56.5</v>
      </c>
      <c r="BB2418">
        <v>56.5</v>
      </c>
      <c r="BC2418">
        <v>57</v>
      </c>
      <c r="BD2418">
        <v>58</v>
      </c>
      <c r="BE2418">
        <v>59.75</v>
      </c>
      <c r="BF2418">
        <v>63</v>
      </c>
      <c r="BG2418">
        <v>65.5</v>
      </c>
      <c r="BH2418">
        <v>66.75</v>
      </c>
      <c r="BI2418">
        <v>65.75</v>
      </c>
      <c r="BJ2418">
        <v>63.75</v>
      </c>
      <c r="BK2418">
        <v>63.25</v>
      </c>
      <c r="BL2418">
        <v>62.25</v>
      </c>
      <c r="BM2418">
        <v>60.25</v>
      </c>
      <c r="BN2418">
        <v>58.5</v>
      </c>
      <c r="BO2418">
        <v>57.5</v>
      </c>
      <c r="BP2418">
        <v>57</v>
      </c>
      <c r="BQ2418">
        <v>57</v>
      </c>
      <c r="BR2418">
        <v>57</v>
      </c>
      <c r="BS2418">
        <v>-37.028219999999997</v>
      </c>
      <c r="BT2418">
        <v>-86.099350000000001</v>
      </c>
      <c r="BU2418">
        <v>-91.103809999999996</v>
      </c>
      <c r="BV2418">
        <v>-103.86109999999999</v>
      </c>
      <c r="BW2418">
        <v>-109.7701</v>
      </c>
      <c r="BX2418">
        <v>-144.07560000000001</v>
      </c>
      <c r="BY2418">
        <v>-110.6884</v>
      </c>
      <c r="BZ2418">
        <v>260.43720000000002</v>
      </c>
      <c r="CA2418">
        <v>59.068579999999997</v>
      </c>
      <c r="CB2418">
        <v>39.061709999999998</v>
      </c>
      <c r="CC2418">
        <v>-62.326500000000003</v>
      </c>
      <c r="CD2418">
        <v>-21.042249999999999</v>
      </c>
      <c r="CE2418">
        <v>-64.277869999999993</v>
      </c>
      <c r="CF2418">
        <v>39.514510000000001</v>
      </c>
      <c r="CG2418">
        <v>46.738390000000003</v>
      </c>
      <c r="CH2418">
        <v>48.758310000000002</v>
      </c>
      <c r="CI2418">
        <v>46.757480000000001</v>
      </c>
      <c r="CJ2418">
        <v>91.431049999999999</v>
      </c>
      <c r="CK2418">
        <v>173.33680000000001</v>
      </c>
      <c r="CL2418">
        <v>35.277920000000002</v>
      </c>
      <c r="CM2418">
        <v>49.499369999999999</v>
      </c>
      <c r="CN2418">
        <v>-4.3224450000000001</v>
      </c>
      <c r="CO2418">
        <v>-38.317610000000002</v>
      </c>
      <c r="CP2418">
        <v>-69.293999999999997</v>
      </c>
      <c r="CQ2418">
        <v>455.30630000000002</v>
      </c>
      <c r="CR2418">
        <v>277.65499999999997</v>
      </c>
      <c r="CS2418">
        <v>246.81960000000001</v>
      </c>
      <c r="CT2418">
        <v>254.3365</v>
      </c>
      <c r="CU2418">
        <v>226.13140000000001</v>
      </c>
      <c r="CV2418">
        <v>244.05549999999999</v>
      </c>
      <c r="CW2418">
        <v>289.80360000000002</v>
      </c>
      <c r="CX2418">
        <v>163.88220000000001</v>
      </c>
      <c r="CY2418">
        <v>238.637</v>
      </c>
      <c r="CZ2418">
        <v>665.70920000000001</v>
      </c>
      <c r="DA2418">
        <v>1502.8219999999999</v>
      </c>
      <c r="DB2418">
        <v>1662.412</v>
      </c>
      <c r="DC2418">
        <v>1135.943</v>
      </c>
      <c r="DD2418">
        <v>147.93709999999999</v>
      </c>
      <c r="DE2418">
        <v>147.97720000000001</v>
      </c>
      <c r="DF2418">
        <v>149.12350000000001</v>
      </c>
      <c r="DG2418">
        <v>147.1782</v>
      </c>
      <c r="DH2418">
        <v>288.76119999999997</v>
      </c>
      <c r="DI2418">
        <v>232.88919999999999</v>
      </c>
      <c r="DJ2418">
        <v>740.49149999999997</v>
      </c>
      <c r="DK2418">
        <v>1340.681</v>
      </c>
      <c r="DL2418">
        <v>813.88030000000003</v>
      </c>
      <c r="DM2418">
        <v>827.7124</v>
      </c>
      <c r="DN2418">
        <v>1439.491</v>
      </c>
      <c r="DO2418">
        <v>19</v>
      </c>
      <c r="DP2418">
        <v>19</v>
      </c>
    </row>
    <row r="2419" spans="1:120" hidden="1" x14ac:dyDescent="0.25">
      <c r="A2419" t="str">
        <f t="shared" si="37"/>
        <v>Industry_Type-4. Retail stores_All CBP_44454</v>
      </c>
      <c r="B2419" t="s">
        <v>62</v>
      </c>
      <c r="C2419" t="s">
        <v>204</v>
      </c>
      <c r="D2419" t="s">
        <v>61</v>
      </c>
      <c r="E2419" t="s">
        <v>61</v>
      </c>
      <c r="F2419" t="s">
        <v>61</v>
      </c>
      <c r="G2419" t="s">
        <v>33</v>
      </c>
      <c r="H2419" t="s">
        <v>61</v>
      </c>
      <c r="I2419" t="s">
        <v>61</v>
      </c>
      <c r="J2419" t="s">
        <v>61</v>
      </c>
      <c r="K2419" t="s">
        <v>197</v>
      </c>
      <c r="L2419" s="18">
        <v>44454</v>
      </c>
      <c r="M2419">
        <v>19</v>
      </c>
      <c r="N2419">
        <v>20</v>
      </c>
      <c r="O2419" t="s">
        <v>258</v>
      </c>
      <c r="P2419">
        <v>1</v>
      </c>
      <c r="Q2419">
        <v>1</v>
      </c>
      <c r="R2419">
        <v>0</v>
      </c>
      <c r="S2419">
        <v>0</v>
      </c>
      <c r="T2419">
        <v>1</v>
      </c>
      <c r="U2419">
        <v>0</v>
      </c>
      <c r="V2419">
        <v>1</v>
      </c>
      <c r="W2419">
        <v>0.79700000000000004</v>
      </c>
      <c r="X2419">
        <v>0.77900000000000003</v>
      </c>
      <c r="Y2419">
        <v>0.78100000000000003</v>
      </c>
      <c r="Z2419">
        <v>0.77700000000000002</v>
      </c>
      <c r="AA2419">
        <v>0.78100000000000003</v>
      </c>
      <c r="AB2419">
        <v>0.78200000000000003</v>
      </c>
      <c r="AC2419">
        <v>0.77800000000000002</v>
      </c>
      <c r="AD2419">
        <v>0.77600000000000002</v>
      </c>
      <c r="AE2419">
        <v>0.77800000000000002</v>
      </c>
      <c r="AF2419">
        <v>0.77800000000000002</v>
      </c>
      <c r="AG2419">
        <v>0.78500000000000003</v>
      </c>
      <c r="AH2419">
        <v>0.77900000000000003</v>
      </c>
      <c r="AI2419">
        <v>0.78</v>
      </c>
      <c r="AJ2419">
        <v>0.78500000000000003</v>
      </c>
      <c r="AK2419">
        <v>0.77900000000000003</v>
      </c>
      <c r="AL2419">
        <v>0.78600000000000003</v>
      </c>
      <c r="AM2419">
        <v>0.78600000000000003</v>
      </c>
      <c r="AN2419">
        <v>0.78400000000000003</v>
      </c>
      <c r="AO2419">
        <v>0.78600000000000003</v>
      </c>
      <c r="AP2419">
        <v>0.79</v>
      </c>
      <c r="AQ2419">
        <v>0.80100000000000005</v>
      </c>
      <c r="AR2419">
        <v>0.79</v>
      </c>
      <c r="AS2419">
        <v>0.79200000000000004</v>
      </c>
      <c r="AT2419">
        <v>0.80100000000000005</v>
      </c>
      <c r="AU2419">
        <v>57</v>
      </c>
      <c r="AV2419">
        <v>57</v>
      </c>
      <c r="AW2419">
        <v>57</v>
      </c>
      <c r="AX2419">
        <v>56.5</v>
      </c>
      <c r="AY2419">
        <v>56</v>
      </c>
      <c r="AZ2419">
        <v>56</v>
      </c>
      <c r="BA2419">
        <v>56</v>
      </c>
      <c r="BB2419">
        <v>56</v>
      </c>
      <c r="BC2419">
        <v>55.5</v>
      </c>
      <c r="BD2419">
        <v>56</v>
      </c>
      <c r="BE2419">
        <v>57</v>
      </c>
      <c r="BF2419">
        <v>61</v>
      </c>
      <c r="BG2419">
        <v>66</v>
      </c>
      <c r="BH2419">
        <v>69</v>
      </c>
      <c r="BI2419">
        <v>70</v>
      </c>
      <c r="BJ2419">
        <v>68.5</v>
      </c>
      <c r="BK2419">
        <v>67</v>
      </c>
      <c r="BL2419">
        <v>65.5</v>
      </c>
      <c r="BM2419">
        <v>63</v>
      </c>
      <c r="BN2419">
        <v>59.5</v>
      </c>
      <c r="BO2419">
        <v>57.5</v>
      </c>
      <c r="BP2419">
        <v>57</v>
      </c>
      <c r="BQ2419">
        <v>57</v>
      </c>
      <c r="BR2419">
        <v>57</v>
      </c>
      <c r="BS2419">
        <v>4.3209999999999999E-4</v>
      </c>
      <c r="BT2419">
        <v>4.2307000000000004E-3</v>
      </c>
      <c r="BU2419">
        <v>4.1427E-3</v>
      </c>
      <c r="BV2419">
        <v>3.7390000000000001E-3</v>
      </c>
      <c r="BW2419">
        <v>4.1248999999999999E-3</v>
      </c>
      <c r="BX2419">
        <v>1.8514E-3</v>
      </c>
      <c r="BY2419">
        <v>-4.9487999999999997E-3</v>
      </c>
      <c r="BZ2419">
        <v>-3.4450000000000001E-3</v>
      </c>
      <c r="CA2419">
        <v>3.3674999999999998E-3</v>
      </c>
      <c r="CB2419">
        <v>1.3750000000000001E-4</v>
      </c>
      <c r="CC2419">
        <v>5.7441999999999997E-3</v>
      </c>
      <c r="CD2419">
        <v>-5.1789000000000002E-3</v>
      </c>
      <c r="CE2419">
        <v>1.2861999999999999E-3</v>
      </c>
      <c r="CF2419">
        <v>-2.6132800000000001E-2</v>
      </c>
      <c r="CG2419">
        <v>2.4483E-3</v>
      </c>
      <c r="CH2419">
        <v>-5.0650000000000001E-3</v>
      </c>
      <c r="CI2419">
        <v>-9.3869000000000001E-3</v>
      </c>
      <c r="CJ2419">
        <v>-1.6659000000000001E-3</v>
      </c>
      <c r="CK2419">
        <v>-1.03753E-2</v>
      </c>
      <c r="CL2419">
        <v>1.1632999999999999E-3</v>
      </c>
      <c r="CM2419">
        <v>-2.5839999999999999E-3</v>
      </c>
      <c r="CN2419">
        <v>3.1261000000000001E-3</v>
      </c>
      <c r="CO2419">
        <v>-6.3058000000000003E-3</v>
      </c>
      <c r="CP2419">
        <v>-6.7508999999999998E-3</v>
      </c>
      <c r="CQ2419">
        <v>6.86E-5</v>
      </c>
      <c r="CR2419">
        <v>4.07E-5</v>
      </c>
      <c r="CS2419">
        <v>3.9900000000000001E-5</v>
      </c>
      <c r="CT2419">
        <v>3.5099999999999999E-5</v>
      </c>
      <c r="CU2419">
        <v>4.5599999999999997E-5</v>
      </c>
      <c r="CV2419">
        <v>4.1199999999999999E-5</v>
      </c>
      <c r="CW2419">
        <v>1.2129999999999999E-4</v>
      </c>
      <c r="CX2419">
        <v>1.5359999999999999E-4</v>
      </c>
      <c r="CY2419">
        <v>1.741E-4</v>
      </c>
      <c r="CZ2419">
        <v>3.1149999999999998E-4</v>
      </c>
      <c r="DA2419">
        <v>1.4128000000000001E-3</v>
      </c>
      <c r="DB2419">
        <v>1.5941E-3</v>
      </c>
      <c r="DC2419">
        <v>2.0473000000000002E-3</v>
      </c>
      <c r="DD2419">
        <v>1.3104E-3</v>
      </c>
      <c r="DE2419">
        <v>1.5217E-3</v>
      </c>
      <c r="DF2419">
        <v>4.2539999999999999E-4</v>
      </c>
      <c r="DG2419">
        <v>1.5320000000000001E-4</v>
      </c>
      <c r="DH2419">
        <v>8.8900000000000006E-5</v>
      </c>
      <c r="DI2419">
        <v>8.0699999999999996E-5</v>
      </c>
      <c r="DJ2419">
        <v>1.061E-4</v>
      </c>
      <c r="DK2419">
        <v>5.1749999999999995E-4</v>
      </c>
      <c r="DL2419">
        <v>7.2690000000000005E-4</v>
      </c>
      <c r="DM2419">
        <v>6.7000000000000002E-5</v>
      </c>
      <c r="DN2419">
        <v>6.6199999999999996E-5</v>
      </c>
      <c r="DO2419">
        <v>19</v>
      </c>
      <c r="DP2419">
        <v>20</v>
      </c>
    </row>
    <row r="2420" spans="1:120" hidden="1" x14ac:dyDescent="0.25">
      <c r="A2420" t="str">
        <f t="shared" si="37"/>
        <v>sublap_id-SLAP_PGP2_All CBP_44454</v>
      </c>
      <c r="B2420" t="s">
        <v>62</v>
      </c>
      <c r="C2420" t="s">
        <v>301</v>
      </c>
      <c r="D2420" t="s">
        <v>61</v>
      </c>
      <c r="E2420" t="s">
        <v>302</v>
      </c>
      <c r="F2420" t="s">
        <v>61</v>
      </c>
      <c r="G2420" t="s">
        <v>61</v>
      </c>
      <c r="H2420" t="s">
        <v>61</v>
      </c>
      <c r="I2420" t="s">
        <v>61</v>
      </c>
      <c r="J2420" t="s">
        <v>61</v>
      </c>
      <c r="K2420" t="s">
        <v>197</v>
      </c>
      <c r="L2420" s="18">
        <v>44454</v>
      </c>
      <c r="M2420">
        <v>19</v>
      </c>
      <c r="N2420">
        <v>19</v>
      </c>
      <c r="O2420" t="s">
        <v>258</v>
      </c>
      <c r="P2420">
        <v>1</v>
      </c>
      <c r="Q2420">
        <v>1</v>
      </c>
      <c r="R2420">
        <v>0</v>
      </c>
      <c r="S2420">
        <v>0</v>
      </c>
      <c r="T2420">
        <v>1</v>
      </c>
      <c r="U2420">
        <v>0</v>
      </c>
      <c r="V2420">
        <v>1</v>
      </c>
      <c r="W2420">
        <v>509.76</v>
      </c>
      <c r="X2420">
        <v>515.36</v>
      </c>
      <c r="Y2420">
        <v>514.72</v>
      </c>
      <c r="Z2420">
        <v>514.08000000000004</v>
      </c>
      <c r="AA2420">
        <v>514.72</v>
      </c>
      <c r="AB2420">
        <v>514.08000000000004</v>
      </c>
      <c r="AC2420">
        <v>486.72</v>
      </c>
      <c r="AD2420">
        <v>295.2</v>
      </c>
      <c r="AE2420">
        <v>444.64</v>
      </c>
      <c r="AF2420">
        <v>446.24</v>
      </c>
      <c r="AG2420">
        <v>480.48</v>
      </c>
      <c r="AH2420">
        <v>356.64</v>
      </c>
      <c r="AI2420">
        <v>358.08</v>
      </c>
      <c r="AJ2420">
        <v>76.319999999999993</v>
      </c>
      <c r="AK2420">
        <v>62.72</v>
      </c>
      <c r="AL2420">
        <v>57.6</v>
      </c>
      <c r="AM2420">
        <v>55.68</v>
      </c>
      <c r="AN2420">
        <v>41.12</v>
      </c>
      <c r="AO2420">
        <v>9.6</v>
      </c>
      <c r="AP2420">
        <v>59.36</v>
      </c>
      <c r="AQ2420">
        <v>61.76</v>
      </c>
      <c r="AR2420">
        <v>456</v>
      </c>
      <c r="AS2420">
        <v>524.79999999999995</v>
      </c>
      <c r="AT2420">
        <v>521.91999999999996</v>
      </c>
      <c r="AU2420">
        <v>53.5</v>
      </c>
      <c r="AV2420">
        <v>53</v>
      </c>
      <c r="AW2420">
        <v>53</v>
      </c>
      <c r="AX2420">
        <v>53</v>
      </c>
      <c r="AY2420">
        <v>53</v>
      </c>
      <c r="AZ2420">
        <v>53</v>
      </c>
      <c r="BA2420">
        <v>53</v>
      </c>
      <c r="BB2420">
        <v>53</v>
      </c>
      <c r="BC2420">
        <v>53.5</v>
      </c>
      <c r="BD2420">
        <v>54.5</v>
      </c>
      <c r="BE2420">
        <v>55.5</v>
      </c>
      <c r="BF2420">
        <v>59.5</v>
      </c>
      <c r="BG2420">
        <v>63</v>
      </c>
      <c r="BH2420">
        <v>63</v>
      </c>
      <c r="BI2420">
        <v>61</v>
      </c>
      <c r="BJ2420">
        <v>58.5</v>
      </c>
      <c r="BK2420">
        <v>58</v>
      </c>
      <c r="BL2420">
        <v>56.5</v>
      </c>
      <c r="BM2420">
        <v>55.5</v>
      </c>
      <c r="BN2420">
        <v>55</v>
      </c>
      <c r="BO2420">
        <v>54</v>
      </c>
      <c r="BP2420">
        <v>54</v>
      </c>
      <c r="BQ2420">
        <v>54</v>
      </c>
      <c r="BR2420">
        <v>54</v>
      </c>
      <c r="BS2420">
        <v>-12.38266</v>
      </c>
      <c r="BT2420">
        <v>-40.254820000000002</v>
      </c>
      <c r="BU2420">
        <v>-44.369689999999999</v>
      </c>
      <c r="BV2420">
        <v>-51.404049999999998</v>
      </c>
      <c r="BW2420">
        <v>-56.78745</v>
      </c>
      <c r="BX2420">
        <v>-78.898929999999993</v>
      </c>
      <c r="BY2420">
        <v>-60.993229999999997</v>
      </c>
      <c r="BZ2420">
        <v>158.4434</v>
      </c>
      <c r="CA2420">
        <v>24.012969999999999</v>
      </c>
      <c r="CB2420">
        <v>10.6821</v>
      </c>
      <c r="CC2420">
        <v>-54.822389999999999</v>
      </c>
      <c r="CD2420">
        <v>-21.987549999999999</v>
      </c>
      <c r="CE2420">
        <v>-52.782960000000003</v>
      </c>
      <c r="CF2420">
        <v>13.46303</v>
      </c>
      <c r="CG2420">
        <v>17.7944</v>
      </c>
      <c r="CH2420">
        <v>21.18646</v>
      </c>
      <c r="CI2420">
        <v>17.46884</v>
      </c>
      <c r="CJ2420">
        <v>25.964369999999999</v>
      </c>
      <c r="CK2420">
        <v>52.22298</v>
      </c>
      <c r="CL2420">
        <v>28.566459999999999</v>
      </c>
      <c r="CM2420">
        <v>31.936240000000002</v>
      </c>
      <c r="CN2420">
        <v>4.6798099999999998</v>
      </c>
      <c r="CO2420">
        <v>-17.466709999999999</v>
      </c>
      <c r="CP2420">
        <v>-39.275570000000002</v>
      </c>
      <c r="CQ2420">
        <v>173.3021</v>
      </c>
      <c r="CR2420">
        <v>110.01739999999999</v>
      </c>
      <c r="CS2420">
        <v>94.082800000000006</v>
      </c>
      <c r="CT2420">
        <v>98.485690000000005</v>
      </c>
      <c r="CU2420">
        <v>85.400810000000007</v>
      </c>
      <c r="CV2420">
        <v>92.430009999999996</v>
      </c>
      <c r="CW2420">
        <v>120.4841</v>
      </c>
      <c r="CX2420">
        <v>61.030320000000003</v>
      </c>
      <c r="CY2420">
        <v>94.070260000000005</v>
      </c>
      <c r="CZ2420">
        <v>285.61020000000002</v>
      </c>
      <c r="DA2420">
        <v>652.7192</v>
      </c>
      <c r="DB2420">
        <v>713.26199999999994</v>
      </c>
      <c r="DC2420">
        <v>483.90159999999997</v>
      </c>
      <c r="DD2420">
        <v>44.545270000000002</v>
      </c>
      <c r="DE2420">
        <v>45.306600000000003</v>
      </c>
      <c r="DF2420">
        <v>44.782809999999998</v>
      </c>
      <c r="DG2420">
        <v>42.183929999999997</v>
      </c>
      <c r="DH2420">
        <v>48.13017</v>
      </c>
      <c r="DI2420">
        <v>54.411099999999998</v>
      </c>
      <c r="DJ2420">
        <v>202.52420000000001</v>
      </c>
      <c r="DK2420">
        <v>207.3081</v>
      </c>
      <c r="DL2420">
        <v>178.2499</v>
      </c>
      <c r="DM2420">
        <v>205.03870000000001</v>
      </c>
      <c r="DN2420">
        <v>488.27620000000002</v>
      </c>
      <c r="DO2420">
        <v>19</v>
      </c>
      <c r="DP2420">
        <v>19</v>
      </c>
    </row>
    <row r="2421" spans="1:120" hidden="1" x14ac:dyDescent="0.25">
      <c r="A2421" t="str">
        <f t="shared" si="37"/>
        <v>Aggregator-Blue Zone Resources, LLC_All CBP_44454</v>
      </c>
      <c r="B2421" t="s">
        <v>62</v>
      </c>
      <c r="C2421" t="s">
        <v>261</v>
      </c>
      <c r="D2421" t="s">
        <v>61</v>
      </c>
      <c r="E2421" t="s">
        <v>61</v>
      </c>
      <c r="F2421" t="s">
        <v>262</v>
      </c>
      <c r="G2421" t="s">
        <v>61</v>
      </c>
      <c r="H2421" t="s">
        <v>61</v>
      </c>
      <c r="I2421" t="s">
        <v>61</v>
      </c>
      <c r="J2421" t="s">
        <v>61</v>
      </c>
      <c r="K2421" t="s">
        <v>197</v>
      </c>
      <c r="L2421" s="18">
        <v>44454</v>
      </c>
      <c r="M2421">
        <v>19</v>
      </c>
      <c r="N2421">
        <v>19</v>
      </c>
      <c r="O2421" t="s">
        <v>258</v>
      </c>
      <c r="P2421">
        <v>4</v>
      </c>
      <c r="Q2421">
        <v>3</v>
      </c>
      <c r="R2421">
        <v>1</v>
      </c>
      <c r="S2421">
        <v>0</v>
      </c>
      <c r="T2421">
        <v>1</v>
      </c>
      <c r="U2421">
        <v>0</v>
      </c>
      <c r="V2421">
        <v>1</v>
      </c>
      <c r="W2421">
        <v>954.91700000000003</v>
      </c>
      <c r="X2421">
        <v>983.09900000000005</v>
      </c>
      <c r="Y2421">
        <v>983.52099999999996</v>
      </c>
      <c r="Z2421">
        <v>983.21699999999998</v>
      </c>
      <c r="AA2421">
        <v>985.44100000000003</v>
      </c>
      <c r="AB2421">
        <v>984.72199999999998</v>
      </c>
      <c r="AC2421">
        <v>925.49800000000005</v>
      </c>
      <c r="AD2421">
        <v>581.81600000000003</v>
      </c>
      <c r="AE2421">
        <v>801.178</v>
      </c>
      <c r="AF2421">
        <v>807.11800000000005</v>
      </c>
      <c r="AG2421">
        <v>859.92499999999995</v>
      </c>
      <c r="AH2421">
        <v>678.779</v>
      </c>
      <c r="AI2421">
        <v>685.2</v>
      </c>
      <c r="AJ2421">
        <v>264.42500000000001</v>
      </c>
      <c r="AK2421">
        <v>246.899</v>
      </c>
      <c r="AL2421">
        <v>237.726</v>
      </c>
      <c r="AM2421">
        <v>235.32599999999999</v>
      </c>
      <c r="AN2421">
        <v>190.32400000000001</v>
      </c>
      <c r="AO2421">
        <v>60.606000000000002</v>
      </c>
      <c r="AP2421">
        <v>278.89</v>
      </c>
      <c r="AQ2421">
        <v>258.44099999999997</v>
      </c>
      <c r="AR2421">
        <v>841.45</v>
      </c>
      <c r="AS2421">
        <v>944.35199999999998</v>
      </c>
      <c r="AT2421">
        <v>937.88099999999997</v>
      </c>
      <c r="AU2421">
        <v>57</v>
      </c>
      <c r="AV2421">
        <v>57</v>
      </c>
      <c r="AW2421">
        <v>57</v>
      </c>
      <c r="AX2421">
        <v>56.875</v>
      </c>
      <c r="AY2421">
        <v>56.375</v>
      </c>
      <c r="AZ2421">
        <v>56.375</v>
      </c>
      <c r="BA2421">
        <v>56.375</v>
      </c>
      <c r="BB2421">
        <v>56.375</v>
      </c>
      <c r="BC2421">
        <v>56.625</v>
      </c>
      <c r="BD2421">
        <v>57.5</v>
      </c>
      <c r="BE2421">
        <v>59.0625</v>
      </c>
      <c r="BF2421">
        <v>62.5</v>
      </c>
      <c r="BG2421">
        <v>65.625</v>
      </c>
      <c r="BH2421">
        <v>67.3125</v>
      </c>
      <c r="BI2421">
        <v>66.8125</v>
      </c>
      <c r="BJ2421">
        <v>64.9375</v>
      </c>
      <c r="BK2421">
        <v>64.1875</v>
      </c>
      <c r="BL2421">
        <v>63.0625</v>
      </c>
      <c r="BM2421">
        <v>60.9375</v>
      </c>
      <c r="BN2421">
        <v>58.75</v>
      </c>
      <c r="BO2421">
        <v>57.5</v>
      </c>
      <c r="BP2421">
        <v>57</v>
      </c>
      <c r="BQ2421">
        <v>57</v>
      </c>
      <c r="BR2421">
        <v>57</v>
      </c>
      <c r="BS2421">
        <v>-37.027790000000003</v>
      </c>
      <c r="BT2421">
        <v>-86.095119999999994</v>
      </c>
      <c r="BU2421">
        <v>-91.09966</v>
      </c>
      <c r="BV2421">
        <v>-103.8573</v>
      </c>
      <c r="BW2421">
        <v>-109.76600000000001</v>
      </c>
      <c r="BX2421">
        <v>-144.0737</v>
      </c>
      <c r="BY2421">
        <v>-110.69329999999999</v>
      </c>
      <c r="BZ2421">
        <v>260.43369999999999</v>
      </c>
      <c r="CA2421">
        <v>59.071939999999998</v>
      </c>
      <c r="CB2421">
        <v>39.061839999999997</v>
      </c>
      <c r="CC2421">
        <v>-62.32076</v>
      </c>
      <c r="CD2421">
        <v>-21.047429999999999</v>
      </c>
      <c r="CE2421">
        <v>-64.276579999999996</v>
      </c>
      <c r="CF2421">
        <v>39.488379999999999</v>
      </c>
      <c r="CG2421">
        <v>46.740839999999999</v>
      </c>
      <c r="CH2421">
        <v>48.753239999999998</v>
      </c>
      <c r="CI2421">
        <v>46.748089999999998</v>
      </c>
      <c r="CJ2421">
        <v>91.429379999999995</v>
      </c>
      <c r="CK2421">
        <v>173.32640000000001</v>
      </c>
      <c r="CL2421">
        <v>35.279089999999997</v>
      </c>
      <c r="CM2421">
        <v>49.496780000000001</v>
      </c>
      <c r="CN2421">
        <v>-4.3193190000000001</v>
      </c>
      <c r="CO2421">
        <v>-38.323920000000001</v>
      </c>
      <c r="CP2421">
        <v>-69.300749999999994</v>
      </c>
      <c r="CQ2421">
        <v>455.3064</v>
      </c>
      <c r="CR2421">
        <v>277.65499999999997</v>
      </c>
      <c r="CS2421">
        <v>246.81970000000001</v>
      </c>
      <c r="CT2421">
        <v>254.3365</v>
      </c>
      <c r="CU2421">
        <v>226.13149999999999</v>
      </c>
      <c r="CV2421">
        <v>244.05549999999999</v>
      </c>
      <c r="CW2421">
        <v>289.80380000000002</v>
      </c>
      <c r="CX2421">
        <v>163.88229999999999</v>
      </c>
      <c r="CY2421">
        <v>238.63720000000001</v>
      </c>
      <c r="CZ2421">
        <v>665.70950000000005</v>
      </c>
      <c r="DA2421">
        <v>1502.8230000000001</v>
      </c>
      <c r="DB2421">
        <v>1662.414</v>
      </c>
      <c r="DC2421">
        <v>1135.9449999999999</v>
      </c>
      <c r="DD2421">
        <v>147.9384</v>
      </c>
      <c r="DE2421">
        <v>147.9787</v>
      </c>
      <c r="DF2421">
        <v>149.12389999999999</v>
      </c>
      <c r="DG2421">
        <v>147.17830000000001</v>
      </c>
      <c r="DH2421">
        <v>288.76130000000001</v>
      </c>
      <c r="DI2421">
        <v>232.88929999999999</v>
      </c>
      <c r="DJ2421">
        <v>740.49159999999995</v>
      </c>
      <c r="DK2421">
        <v>1340.682</v>
      </c>
      <c r="DL2421">
        <v>813.88099999999997</v>
      </c>
      <c r="DM2421">
        <v>827.71249999999998</v>
      </c>
      <c r="DN2421">
        <v>1439.491</v>
      </c>
      <c r="DO2421">
        <v>19</v>
      </c>
      <c r="DP2421">
        <v>20</v>
      </c>
    </row>
    <row r="2422" spans="1:120" hidden="1" x14ac:dyDescent="0.25">
      <c r="A2422" t="str">
        <f t="shared" si="37"/>
        <v>OtherDR-No_All CBP_44454</v>
      </c>
      <c r="B2422" t="s">
        <v>62</v>
      </c>
      <c r="C2422" t="s">
        <v>323</v>
      </c>
      <c r="D2422" t="s">
        <v>61</v>
      </c>
      <c r="E2422" t="s">
        <v>61</v>
      </c>
      <c r="F2422" t="s">
        <v>61</v>
      </c>
      <c r="G2422" t="s">
        <v>61</v>
      </c>
      <c r="H2422" t="s">
        <v>61</v>
      </c>
      <c r="I2422" t="s">
        <v>97</v>
      </c>
      <c r="J2422" t="s">
        <v>61</v>
      </c>
      <c r="K2422" t="s">
        <v>197</v>
      </c>
      <c r="L2422" s="18">
        <v>44454</v>
      </c>
      <c r="M2422">
        <v>19</v>
      </c>
      <c r="N2422">
        <v>19</v>
      </c>
      <c r="O2422" t="s">
        <v>258</v>
      </c>
      <c r="P2422">
        <v>7</v>
      </c>
      <c r="Q2422">
        <v>6</v>
      </c>
      <c r="R2422">
        <v>1</v>
      </c>
      <c r="S2422">
        <v>0</v>
      </c>
      <c r="T2422">
        <v>1</v>
      </c>
      <c r="U2422">
        <v>0</v>
      </c>
      <c r="V2422">
        <v>1</v>
      </c>
      <c r="W2422">
        <v>984.83699999999999</v>
      </c>
      <c r="X2422">
        <v>1012.899</v>
      </c>
      <c r="Y2422">
        <v>1013.2809999999999</v>
      </c>
      <c r="Z2422">
        <v>1012.937</v>
      </c>
      <c r="AA2422">
        <v>1015.201</v>
      </c>
      <c r="AB2422">
        <v>1014.442</v>
      </c>
      <c r="AC2422">
        <v>966.85799999999995</v>
      </c>
      <c r="AD2422">
        <v>635.89599999999996</v>
      </c>
      <c r="AE2422">
        <v>859.37800000000004</v>
      </c>
      <c r="AF2422">
        <v>873.03800000000001</v>
      </c>
      <c r="AG2422">
        <v>964.72500000000002</v>
      </c>
      <c r="AH2422">
        <v>788.25900000000001</v>
      </c>
      <c r="AI2422">
        <v>798.64</v>
      </c>
      <c r="AJ2422">
        <v>382.38499999999999</v>
      </c>
      <c r="AK2422">
        <v>364.97899999999998</v>
      </c>
      <c r="AL2422">
        <v>355.48599999999999</v>
      </c>
      <c r="AM2422">
        <v>348.92599999999999</v>
      </c>
      <c r="AN2422">
        <v>301.16399999999999</v>
      </c>
      <c r="AO2422">
        <v>162.446</v>
      </c>
      <c r="AP2422">
        <v>377.13</v>
      </c>
      <c r="AQ2422">
        <v>337.44099999999997</v>
      </c>
      <c r="AR2422">
        <v>873.49</v>
      </c>
      <c r="AS2422">
        <v>974.11199999999997</v>
      </c>
      <c r="AT2422">
        <v>967.80100000000004</v>
      </c>
      <c r="AU2422">
        <v>56.642856999999999</v>
      </c>
      <c r="AV2422">
        <v>56.642856999999999</v>
      </c>
      <c r="AW2422">
        <v>56.571429000000002</v>
      </c>
      <c r="AX2422">
        <v>56</v>
      </c>
      <c r="AY2422">
        <v>55.285713999999999</v>
      </c>
      <c r="AZ2422">
        <v>55.285713999999999</v>
      </c>
      <c r="BA2422">
        <v>55</v>
      </c>
      <c r="BB2422">
        <v>55.142856999999999</v>
      </c>
      <c r="BC2422">
        <v>56.214286000000001</v>
      </c>
      <c r="BD2422">
        <v>57.857143000000001</v>
      </c>
      <c r="BE2422">
        <v>59.892856999999999</v>
      </c>
      <c r="BF2422">
        <v>64.571428999999995</v>
      </c>
      <c r="BG2422">
        <v>68.357142999999994</v>
      </c>
      <c r="BH2422">
        <v>70.107142999999994</v>
      </c>
      <c r="BI2422">
        <v>69.892857000000006</v>
      </c>
      <c r="BJ2422">
        <v>68.25</v>
      </c>
      <c r="BK2422">
        <v>67.107142999999994</v>
      </c>
      <c r="BL2422">
        <v>65.678571000000005</v>
      </c>
      <c r="BM2422">
        <v>63.178570999999998</v>
      </c>
      <c r="BN2422">
        <v>60.214286000000001</v>
      </c>
      <c r="BO2422">
        <v>58.285713999999999</v>
      </c>
      <c r="BP2422">
        <v>57.357143000000001</v>
      </c>
      <c r="BQ2422">
        <v>57</v>
      </c>
      <c r="BR2422">
        <v>56.571429000000002</v>
      </c>
      <c r="BS2422">
        <v>-37.3431</v>
      </c>
      <c r="BT2422">
        <v>-86.322900000000004</v>
      </c>
      <c r="BU2422">
        <v>-91.396479999999997</v>
      </c>
      <c r="BV2422">
        <v>-104.0917</v>
      </c>
      <c r="BW2422">
        <v>-110.0856</v>
      </c>
      <c r="BX2422">
        <v>-143.48939999999999</v>
      </c>
      <c r="BY2422">
        <v>-107.3703</v>
      </c>
      <c r="BZ2422">
        <v>262.9049</v>
      </c>
      <c r="CA2422">
        <v>58.503570000000003</v>
      </c>
      <c r="CB2422">
        <v>32.442070000000001</v>
      </c>
      <c r="CC2422">
        <v>-66.362549999999999</v>
      </c>
      <c r="CD2422">
        <v>-18.05547</v>
      </c>
      <c r="CE2422">
        <v>-62.936430000000001</v>
      </c>
      <c r="CF2422">
        <v>38.528230000000001</v>
      </c>
      <c r="CG2422">
        <v>45.153579999999998</v>
      </c>
      <c r="CH2422">
        <v>46.773200000000003</v>
      </c>
      <c r="CI2422">
        <v>46.75656</v>
      </c>
      <c r="CJ2422">
        <v>81.938050000000004</v>
      </c>
      <c r="CK2422">
        <v>179.5231</v>
      </c>
      <c r="CL2422">
        <v>40.126249999999999</v>
      </c>
      <c r="CM2422">
        <v>48.231290000000001</v>
      </c>
      <c r="CN2422">
        <v>-6.3339150000000002</v>
      </c>
      <c r="CO2422">
        <v>-38.640009999999997</v>
      </c>
      <c r="CP2422">
        <v>-69.320740000000001</v>
      </c>
      <c r="CQ2422">
        <v>455.38780000000003</v>
      </c>
      <c r="CR2422">
        <v>277.69990000000001</v>
      </c>
      <c r="CS2422">
        <v>246.86160000000001</v>
      </c>
      <c r="CT2422">
        <v>254.37880000000001</v>
      </c>
      <c r="CU2422">
        <v>226.17519999999999</v>
      </c>
      <c r="CV2422">
        <v>245.5591</v>
      </c>
      <c r="CW2422">
        <v>298.65300000000002</v>
      </c>
      <c r="CX2422">
        <v>167.51499999999999</v>
      </c>
      <c r="CY2422">
        <v>242.6953</v>
      </c>
      <c r="CZ2422">
        <v>675.26779999999997</v>
      </c>
      <c r="DA2422">
        <v>1508.307</v>
      </c>
      <c r="DB2422">
        <v>1664.2729999999999</v>
      </c>
      <c r="DC2422">
        <v>1138.4590000000001</v>
      </c>
      <c r="DD2422">
        <v>150.0111</v>
      </c>
      <c r="DE2422">
        <v>150.74199999999999</v>
      </c>
      <c r="DF2422">
        <v>151.7878</v>
      </c>
      <c r="DG2422">
        <v>149.05369999999999</v>
      </c>
      <c r="DH2422">
        <v>298.59679999999997</v>
      </c>
      <c r="DI2422">
        <v>241.13059999999999</v>
      </c>
      <c r="DJ2422">
        <v>752.70820000000003</v>
      </c>
      <c r="DK2422">
        <v>1353.1310000000001</v>
      </c>
      <c r="DL2422">
        <v>821.16809999999998</v>
      </c>
      <c r="DM2422">
        <v>828.70889999999997</v>
      </c>
      <c r="DN2422">
        <v>1440.297</v>
      </c>
      <c r="DO2422">
        <v>19</v>
      </c>
      <c r="DP2422">
        <v>20</v>
      </c>
    </row>
    <row r="2423" spans="1:120" hidden="1" x14ac:dyDescent="0.25">
      <c r="A2423" t="str">
        <f t="shared" si="37"/>
        <v>Size_Grp-20 to 199.99 kW_All CBP_44454</v>
      </c>
      <c r="B2423" t="s">
        <v>62</v>
      </c>
      <c r="C2423" t="s">
        <v>201</v>
      </c>
      <c r="D2423" t="s">
        <v>61</v>
      </c>
      <c r="E2423" t="s">
        <v>61</v>
      </c>
      <c r="F2423" t="s">
        <v>61</v>
      </c>
      <c r="G2423" t="s">
        <v>61</v>
      </c>
      <c r="H2423" t="s">
        <v>61</v>
      </c>
      <c r="I2423" t="s">
        <v>61</v>
      </c>
      <c r="J2423" t="s">
        <v>101</v>
      </c>
      <c r="K2423" t="s">
        <v>197</v>
      </c>
      <c r="L2423" s="18">
        <v>44454</v>
      </c>
      <c r="M2423">
        <v>19</v>
      </c>
      <c r="N2423">
        <v>19</v>
      </c>
      <c r="O2423" t="s">
        <v>258</v>
      </c>
      <c r="P2423">
        <v>3</v>
      </c>
      <c r="Q2423">
        <v>3</v>
      </c>
      <c r="R2423">
        <v>1</v>
      </c>
      <c r="S2423">
        <v>0</v>
      </c>
      <c r="T2423">
        <v>1</v>
      </c>
      <c r="U2423">
        <v>0</v>
      </c>
      <c r="V2423">
        <v>1</v>
      </c>
      <c r="W2423">
        <v>153.52000000000001</v>
      </c>
      <c r="X2423">
        <v>166.6</v>
      </c>
      <c r="Y2423">
        <v>167.56</v>
      </c>
      <c r="Z2423">
        <v>167.96</v>
      </c>
      <c r="AA2423">
        <v>168.84</v>
      </c>
      <c r="AB2423">
        <v>169.04</v>
      </c>
      <c r="AC2423">
        <v>168.48</v>
      </c>
      <c r="AD2423">
        <v>142.88</v>
      </c>
      <c r="AE2423">
        <v>141.08000000000001</v>
      </c>
      <c r="AF2423">
        <v>148.19999999999999</v>
      </c>
      <c r="AG2423">
        <v>172.6</v>
      </c>
      <c r="AH2423">
        <v>177.32</v>
      </c>
      <c r="AI2423">
        <v>183.08</v>
      </c>
      <c r="AJ2423">
        <v>184.52</v>
      </c>
      <c r="AK2423">
        <v>186.4</v>
      </c>
      <c r="AL2423">
        <v>186.28</v>
      </c>
      <c r="AM2423">
        <v>182.76</v>
      </c>
      <c r="AN2423">
        <v>165.84</v>
      </c>
      <c r="AO2423">
        <v>106.76</v>
      </c>
      <c r="AP2423">
        <v>197.56</v>
      </c>
      <c r="AQ2423">
        <v>170.36</v>
      </c>
      <c r="AR2423">
        <v>132.63999999999999</v>
      </c>
      <c r="AS2423">
        <v>131.44</v>
      </c>
      <c r="AT2423">
        <v>130</v>
      </c>
      <c r="AU2423">
        <v>57.333333000000003</v>
      </c>
      <c r="AV2423">
        <v>57.5</v>
      </c>
      <c r="AW2423">
        <v>57.333333000000003</v>
      </c>
      <c r="AX2423">
        <v>56.333333000000003</v>
      </c>
      <c r="AY2423">
        <v>55.166666999999997</v>
      </c>
      <c r="AZ2423">
        <v>55.166666999999997</v>
      </c>
      <c r="BA2423">
        <v>54.5</v>
      </c>
      <c r="BB2423">
        <v>54.833333000000003</v>
      </c>
      <c r="BC2423">
        <v>57.333333000000003</v>
      </c>
      <c r="BD2423">
        <v>60.166666999999997</v>
      </c>
      <c r="BE2423">
        <v>63.333333000000003</v>
      </c>
      <c r="BF2423">
        <v>69.166667000000004</v>
      </c>
      <c r="BG2423">
        <v>72.666667000000004</v>
      </c>
      <c r="BH2423">
        <v>74.333332999999996</v>
      </c>
      <c r="BI2423">
        <v>74.166667000000004</v>
      </c>
      <c r="BJ2423">
        <v>72.833332999999996</v>
      </c>
      <c r="BK2423">
        <v>71.5</v>
      </c>
      <c r="BL2423">
        <v>70</v>
      </c>
      <c r="BM2423">
        <v>66.833332999999996</v>
      </c>
      <c r="BN2423">
        <v>63</v>
      </c>
      <c r="BO2423">
        <v>60.5</v>
      </c>
      <c r="BP2423">
        <v>58.833333000000003</v>
      </c>
      <c r="BQ2423">
        <v>58</v>
      </c>
      <c r="BR2423">
        <v>57</v>
      </c>
      <c r="BS2423">
        <v>-12.617699999999999</v>
      </c>
      <c r="BT2423">
        <v>-17.396640000000001</v>
      </c>
      <c r="BU2423">
        <v>-16.653649999999999</v>
      </c>
      <c r="BV2423">
        <v>-18.088170000000002</v>
      </c>
      <c r="BW2423">
        <v>-16.698229999999999</v>
      </c>
      <c r="BX2423">
        <v>-16.80555</v>
      </c>
      <c r="BY2423">
        <v>-10.074769999999999</v>
      </c>
      <c r="BZ2423">
        <v>16.925339999999998</v>
      </c>
      <c r="CA2423">
        <v>15.432779999999999</v>
      </c>
      <c r="CB2423">
        <v>9.7060110000000002</v>
      </c>
      <c r="CC2423">
        <v>10.126849999999999</v>
      </c>
      <c r="CD2423">
        <v>10.80551</v>
      </c>
      <c r="CE2423">
        <v>11.66869</v>
      </c>
      <c r="CF2423">
        <v>13.75633</v>
      </c>
      <c r="CG2423">
        <v>12.93651</v>
      </c>
      <c r="CH2423">
        <v>10.94492</v>
      </c>
      <c r="CI2423">
        <v>15.10801</v>
      </c>
      <c r="CJ2423">
        <v>28.952020000000001</v>
      </c>
      <c r="CK2423">
        <v>67.147869999999998</v>
      </c>
      <c r="CL2423">
        <v>-2.412344</v>
      </c>
      <c r="CM2423">
        <v>-9.3368499999999993E-2</v>
      </c>
      <c r="CN2423">
        <v>-7.5221710000000002</v>
      </c>
      <c r="CO2423">
        <v>-8.1958420000000007</v>
      </c>
      <c r="CP2423">
        <v>-6.8923370000000004</v>
      </c>
      <c r="CQ2423">
        <v>29.136620000000001</v>
      </c>
      <c r="CR2423">
        <v>13.42708</v>
      </c>
      <c r="CS2423">
        <v>15.656560000000001</v>
      </c>
      <c r="CT2423">
        <v>14.59435</v>
      </c>
      <c r="CU2423">
        <v>15.145569999999999</v>
      </c>
      <c r="CV2423">
        <v>17.49042</v>
      </c>
      <c r="CW2423">
        <v>16.945070000000001</v>
      </c>
      <c r="CX2423">
        <v>14.70641</v>
      </c>
      <c r="CY2423">
        <v>15.298069999999999</v>
      </c>
      <c r="CZ2423">
        <v>19.677679999999999</v>
      </c>
      <c r="DA2423">
        <v>18.329260000000001</v>
      </c>
      <c r="DB2423">
        <v>27.067240000000002</v>
      </c>
      <c r="DC2423">
        <v>22.37763</v>
      </c>
      <c r="DD2423">
        <v>22.913450000000001</v>
      </c>
      <c r="DE2423">
        <v>22.568660000000001</v>
      </c>
      <c r="DF2423">
        <v>23.26343</v>
      </c>
      <c r="DG2423">
        <v>24.69641</v>
      </c>
      <c r="DH2423">
        <v>87.26831</v>
      </c>
      <c r="DI2423">
        <v>55.587940000000003</v>
      </c>
      <c r="DJ2423">
        <v>133.80420000000001</v>
      </c>
      <c r="DK2423">
        <v>396.51690000000002</v>
      </c>
      <c r="DL2423">
        <v>188.66309999999999</v>
      </c>
      <c r="DM2423">
        <v>163.8125</v>
      </c>
      <c r="DN2423">
        <v>152.3023</v>
      </c>
      <c r="DO2423">
        <v>19</v>
      </c>
      <c r="DP2423">
        <v>20</v>
      </c>
    </row>
    <row r="2424" spans="1:120" hidden="1" x14ac:dyDescent="0.25">
      <c r="A2424" t="str">
        <f t="shared" si="37"/>
        <v>Size_Grp-Below 20 kW_All CBP_44454</v>
      </c>
      <c r="B2424" t="s">
        <v>62</v>
      </c>
      <c r="C2424" t="s">
        <v>259</v>
      </c>
      <c r="D2424" t="s">
        <v>61</v>
      </c>
      <c r="E2424" t="s">
        <v>61</v>
      </c>
      <c r="F2424" t="s">
        <v>61</v>
      </c>
      <c r="G2424" t="s">
        <v>61</v>
      </c>
      <c r="H2424" t="s">
        <v>61</v>
      </c>
      <c r="I2424" t="s">
        <v>61</v>
      </c>
      <c r="J2424" t="s">
        <v>260</v>
      </c>
      <c r="K2424" t="s">
        <v>197</v>
      </c>
      <c r="L2424" s="18">
        <v>44454</v>
      </c>
      <c r="M2424">
        <v>19</v>
      </c>
      <c r="N2424">
        <v>19</v>
      </c>
      <c r="O2424" t="s">
        <v>258</v>
      </c>
      <c r="P2424">
        <v>3</v>
      </c>
      <c r="Q2424">
        <v>2</v>
      </c>
      <c r="R2424">
        <v>1</v>
      </c>
      <c r="S2424">
        <v>0</v>
      </c>
      <c r="T2424">
        <v>1</v>
      </c>
      <c r="U2424">
        <v>0</v>
      </c>
      <c r="V2424">
        <v>1</v>
      </c>
      <c r="W2424">
        <v>3.5169999999999999</v>
      </c>
      <c r="X2424">
        <v>3.4990000000000001</v>
      </c>
      <c r="Y2424">
        <v>3.4209999999999998</v>
      </c>
      <c r="Z2424">
        <v>3.4169999999999998</v>
      </c>
      <c r="AA2424">
        <v>3.4209999999999998</v>
      </c>
      <c r="AB2424">
        <v>3.3420000000000001</v>
      </c>
      <c r="AC2424">
        <v>3.4180000000000001</v>
      </c>
      <c r="AD2424">
        <v>4.1360000000000001</v>
      </c>
      <c r="AE2424">
        <v>6.8579999999999997</v>
      </c>
      <c r="AF2424">
        <v>9.8179999999999996</v>
      </c>
      <c r="AG2424">
        <v>25.265000000000001</v>
      </c>
      <c r="AH2424">
        <v>28.298999999999999</v>
      </c>
      <c r="AI2424">
        <v>29.34</v>
      </c>
      <c r="AJ2424">
        <v>33.664999999999999</v>
      </c>
      <c r="AK2424">
        <v>33.819000000000003</v>
      </c>
      <c r="AL2424">
        <v>32.625999999999998</v>
      </c>
      <c r="AM2424">
        <v>32.305999999999997</v>
      </c>
      <c r="AN2424">
        <v>31.024000000000001</v>
      </c>
      <c r="AO2424">
        <v>26.146000000000001</v>
      </c>
      <c r="AP2424">
        <v>27.51</v>
      </c>
      <c r="AQ2424">
        <v>19.440999999999999</v>
      </c>
      <c r="AR2424">
        <v>4.63</v>
      </c>
      <c r="AS2424">
        <v>3.3519999999999999</v>
      </c>
      <c r="AT2424">
        <v>3.5209999999999999</v>
      </c>
      <c r="AU2424">
        <v>38</v>
      </c>
      <c r="AV2424">
        <v>38</v>
      </c>
      <c r="AW2424">
        <v>38</v>
      </c>
      <c r="AX2424">
        <v>37.666666999999997</v>
      </c>
      <c r="AY2424">
        <v>37.333333000000003</v>
      </c>
      <c r="AZ2424">
        <v>37.333333000000003</v>
      </c>
      <c r="BA2424">
        <v>37.333333000000003</v>
      </c>
      <c r="BB2424">
        <v>37.333333000000003</v>
      </c>
      <c r="BC2424">
        <v>37</v>
      </c>
      <c r="BD2424">
        <v>37.333333000000003</v>
      </c>
      <c r="BE2424">
        <v>38</v>
      </c>
      <c r="BF2424">
        <v>40.666666999999997</v>
      </c>
      <c r="BG2424">
        <v>44</v>
      </c>
      <c r="BH2424">
        <v>46</v>
      </c>
      <c r="BI2424">
        <v>46.666666999999997</v>
      </c>
      <c r="BJ2424">
        <v>45.666666999999997</v>
      </c>
      <c r="BK2424">
        <v>44.666666999999997</v>
      </c>
      <c r="BL2424">
        <v>43.666666999999997</v>
      </c>
      <c r="BM2424">
        <v>42</v>
      </c>
      <c r="BN2424">
        <v>39.666666999999997</v>
      </c>
      <c r="BO2424">
        <v>38.333333000000003</v>
      </c>
      <c r="BP2424">
        <v>38</v>
      </c>
      <c r="BQ2424">
        <v>38</v>
      </c>
      <c r="BR2424">
        <v>38</v>
      </c>
      <c r="BS2424" s="20">
        <v>-2.03E-6</v>
      </c>
      <c r="BT2424">
        <v>2.8349099999999999E-2</v>
      </c>
      <c r="BU2424">
        <v>-5.2100000000000002E-3</v>
      </c>
      <c r="BV2424">
        <v>2.08956E-2</v>
      </c>
      <c r="BW2424">
        <v>-9.8960000000000003E-3</v>
      </c>
      <c r="BX2424">
        <v>0.2403198</v>
      </c>
      <c r="BY2424">
        <v>0.59377340000000001</v>
      </c>
      <c r="BZ2424">
        <v>0.72379230000000006</v>
      </c>
      <c r="CA2424">
        <v>-0.63170139999999997</v>
      </c>
      <c r="CB2424">
        <v>-0.96660500000000005</v>
      </c>
      <c r="CC2424">
        <v>-0.89150700000000005</v>
      </c>
      <c r="CD2424">
        <v>0.1406531</v>
      </c>
      <c r="CE2424">
        <v>-0.39620139999999998</v>
      </c>
      <c r="CF2424">
        <v>-1.8626309999999999</v>
      </c>
      <c r="CG2424">
        <v>-1.156792</v>
      </c>
      <c r="CH2424">
        <v>-1.6109530000000001</v>
      </c>
      <c r="CI2424">
        <v>-1.4061140000000001</v>
      </c>
      <c r="CJ2424">
        <v>-3.455355</v>
      </c>
      <c r="CK2424">
        <v>2.3733490000000002</v>
      </c>
      <c r="CL2424">
        <v>2.2128239999999999</v>
      </c>
      <c r="CM2424">
        <v>-0.1113735</v>
      </c>
      <c r="CN2424">
        <v>-2.0507390000000001</v>
      </c>
      <c r="CO2424">
        <v>-0.20493040000000001</v>
      </c>
      <c r="CP2424">
        <v>-5.48342E-2</v>
      </c>
      <c r="CQ2424">
        <v>1.188E-3</v>
      </c>
      <c r="CR2424">
        <v>2.6732000000000001E-3</v>
      </c>
      <c r="CS2424">
        <v>2.008E-4</v>
      </c>
      <c r="CT2424">
        <v>7.4100000000000001E-4</v>
      </c>
      <c r="CU2424">
        <v>2.2939999999999999E-4</v>
      </c>
      <c r="CV2424">
        <v>5.22713E-2</v>
      </c>
      <c r="CW2424">
        <v>0.22176390000000001</v>
      </c>
      <c r="CX2424">
        <v>0.73262470000000002</v>
      </c>
      <c r="CY2424">
        <v>0.75088010000000005</v>
      </c>
      <c r="CZ2424">
        <v>0.14143030000000001</v>
      </c>
      <c r="DA2424">
        <v>2.3573780000000002</v>
      </c>
      <c r="DB2424">
        <v>0.38107669999999999</v>
      </c>
      <c r="DC2424">
        <v>1.1005469999999999</v>
      </c>
      <c r="DD2424">
        <v>0.36511650000000001</v>
      </c>
      <c r="DE2424">
        <v>0.65715250000000003</v>
      </c>
      <c r="DF2424">
        <v>0.89516450000000003</v>
      </c>
      <c r="DG2424">
        <v>0.40773320000000002</v>
      </c>
      <c r="DH2424">
        <v>2.7754279999999998</v>
      </c>
      <c r="DI2424">
        <v>1.7486569999999999</v>
      </c>
      <c r="DJ2424">
        <v>4.9956550000000002</v>
      </c>
      <c r="DK2424">
        <v>4.482996</v>
      </c>
      <c r="DL2424">
        <v>2.09937</v>
      </c>
      <c r="DM2424">
        <v>1.7471299999999999E-2</v>
      </c>
      <c r="DN2424">
        <v>6.5990000000000005E-4</v>
      </c>
      <c r="DO2424">
        <v>19</v>
      </c>
      <c r="DP2424">
        <v>20</v>
      </c>
    </row>
    <row r="2425" spans="1:120" hidden="1" x14ac:dyDescent="0.25">
      <c r="A2425" t="str">
        <f t="shared" si="37"/>
        <v>All_All CBP_44454</v>
      </c>
      <c r="B2425" t="s">
        <v>62</v>
      </c>
      <c r="C2425" t="s">
        <v>61</v>
      </c>
      <c r="D2425" t="s">
        <v>61</v>
      </c>
      <c r="E2425" t="s">
        <v>61</v>
      </c>
      <c r="F2425" t="s">
        <v>61</v>
      </c>
      <c r="G2425" t="s">
        <v>61</v>
      </c>
      <c r="H2425" t="s">
        <v>61</v>
      </c>
      <c r="I2425" t="s">
        <v>61</v>
      </c>
      <c r="J2425" t="s">
        <v>61</v>
      </c>
      <c r="K2425" t="s">
        <v>197</v>
      </c>
      <c r="L2425" s="18">
        <v>44454</v>
      </c>
      <c r="M2425">
        <v>19</v>
      </c>
      <c r="N2425">
        <v>19</v>
      </c>
      <c r="O2425" t="s">
        <v>258</v>
      </c>
      <c r="P2425">
        <v>7</v>
      </c>
      <c r="Q2425">
        <v>6</v>
      </c>
      <c r="R2425">
        <v>1</v>
      </c>
      <c r="S2425">
        <v>0</v>
      </c>
      <c r="T2425">
        <v>1</v>
      </c>
      <c r="U2425">
        <v>0</v>
      </c>
      <c r="V2425">
        <v>1</v>
      </c>
      <c r="W2425">
        <v>984.83699999999999</v>
      </c>
      <c r="X2425">
        <v>1012.899</v>
      </c>
      <c r="Y2425">
        <v>1013.2809999999999</v>
      </c>
      <c r="Z2425">
        <v>1012.937</v>
      </c>
      <c r="AA2425">
        <v>1015.201</v>
      </c>
      <c r="AB2425">
        <v>1014.442</v>
      </c>
      <c r="AC2425">
        <v>966.85799999999995</v>
      </c>
      <c r="AD2425">
        <v>635.89599999999996</v>
      </c>
      <c r="AE2425">
        <v>859.37800000000004</v>
      </c>
      <c r="AF2425">
        <v>873.03800000000001</v>
      </c>
      <c r="AG2425">
        <v>964.72500000000002</v>
      </c>
      <c r="AH2425">
        <v>788.25900000000001</v>
      </c>
      <c r="AI2425">
        <v>798.64</v>
      </c>
      <c r="AJ2425">
        <v>382.38499999999999</v>
      </c>
      <c r="AK2425">
        <v>364.97899999999998</v>
      </c>
      <c r="AL2425">
        <v>355.48599999999999</v>
      </c>
      <c r="AM2425">
        <v>348.92599999999999</v>
      </c>
      <c r="AN2425">
        <v>301.16399999999999</v>
      </c>
      <c r="AO2425">
        <v>162.446</v>
      </c>
      <c r="AP2425">
        <v>377.13</v>
      </c>
      <c r="AQ2425">
        <v>337.44099999999997</v>
      </c>
      <c r="AR2425">
        <v>873.49</v>
      </c>
      <c r="AS2425">
        <v>974.11199999999997</v>
      </c>
      <c r="AT2425">
        <v>967.80100000000004</v>
      </c>
      <c r="AU2425">
        <v>56.642856999999999</v>
      </c>
      <c r="AV2425">
        <v>56.642856999999999</v>
      </c>
      <c r="AW2425">
        <v>56.571429000000002</v>
      </c>
      <c r="AX2425">
        <v>56</v>
      </c>
      <c r="AY2425">
        <v>55.285713999999999</v>
      </c>
      <c r="AZ2425">
        <v>55.285713999999999</v>
      </c>
      <c r="BA2425">
        <v>55</v>
      </c>
      <c r="BB2425">
        <v>55.142856999999999</v>
      </c>
      <c r="BC2425">
        <v>56.214286000000001</v>
      </c>
      <c r="BD2425">
        <v>57.857143000000001</v>
      </c>
      <c r="BE2425">
        <v>59.892856999999999</v>
      </c>
      <c r="BF2425">
        <v>64.571428999999995</v>
      </c>
      <c r="BG2425">
        <v>68.357142999999994</v>
      </c>
      <c r="BH2425">
        <v>70.107142999999994</v>
      </c>
      <c r="BI2425">
        <v>69.892857000000006</v>
      </c>
      <c r="BJ2425">
        <v>68.25</v>
      </c>
      <c r="BK2425">
        <v>67.107142999999994</v>
      </c>
      <c r="BL2425">
        <v>65.678571000000005</v>
      </c>
      <c r="BM2425">
        <v>63.178570999999998</v>
      </c>
      <c r="BN2425">
        <v>60.214286000000001</v>
      </c>
      <c r="BO2425">
        <v>58.285713999999999</v>
      </c>
      <c r="BP2425">
        <v>57.357143000000001</v>
      </c>
      <c r="BQ2425">
        <v>57</v>
      </c>
      <c r="BR2425">
        <v>56.571429000000002</v>
      </c>
      <c r="BS2425">
        <v>-37.3431</v>
      </c>
      <c r="BT2425">
        <v>-86.322900000000004</v>
      </c>
      <c r="BU2425">
        <v>-91.396479999999997</v>
      </c>
      <c r="BV2425">
        <v>-104.0917</v>
      </c>
      <c r="BW2425">
        <v>-110.0856</v>
      </c>
      <c r="BX2425">
        <v>-143.48939999999999</v>
      </c>
      <c r="BY2425">
        <v>-107.3703</v>
      </c>
      <c r="BZ2425">
        <v>262.9049</v>
      </c>
      <c r="CA2425">
        <v>58.503570000000003</v>
      </c>
      <c r="CB2425">
        <v>32.442070000000001</v>
      </c>
      <c r="CC2425">
        <v>-66.362549999999999</v>
      </c>
      <c r="CD2425">
        <v>-18.05547</v>
      </c>
      <c r="CE2425">
        <v>-62.936430000000001</v>
      </c>
      <c r="CF2425">
        <v>38.528230000000001</v>
      </c>
      <c r="CG2425">
        <v>45.153579999999998</v>
      </c>
      <c r="CH2425">
        <v>46.773200000000003</v>
      </c>
      <c r="CI2425">
        <v>46.75656</v>
      </c>
      <c r="CJ2425">
        <v>81.938050000000004</v>
      </c>
      <c r="CK2425">
        <v>179.5231</v>
      </c>
      <c r="CL2425">
        <v>40.126249999999999</v>
      </c>
      <c r="CM2425">
        <v>48.231290000000001</v>
      </c>
      <c r="CN2425">
        <v>-6.3339150000000002</v>
      </c>
      <c r="CO2425">
        <v>-38.640009999999997</v>
      </c>
      <c r="CP2425">
        <v>-69.320740000000001</v>
      </c>
      <c r="CQ2425">
        <v>455.38780000000003</v>
      </c>
      <c r="CR2425">
        <v>277.69990000000001</v>
      </c>
      <c r="CS2425">
        <v>246.86160000000001</v>
      </c>
      <c r="CT2425">
        <v>254.37880000000001</v>
      </c>
      <c r="CU2425">
        <v>226.17519999999999</v>
      </c>
      <c r="CV2425">
        <v>245.5591</v>
      </c>
      <c r="CW2425">
        <v>298.65300000000002</v>
      </c>
      <c r="CX2425">
        <v>167.51499999999999</v>
      </c>
      <c r="CY2425">
        <v>242.6953</v>
      </c>
      <c r="CZ2425">
        <v>675.26779999999997</v>
      </c>
      <c r="DA2425">
        <v>1508.307</v>
      </c>
      <c r="DB2425">
        <v>1664.2729999999999</v>
      </c>
      <c r="DC2425">
        <v>1138.4590000000001</v>
      </c>
      <c r="DD2425">
        <v>150.0111</v>
      </c>
      <c r="DE2425">
        <v>150.74199999999999</v>
      </c>
      <c r="DF2425">
        <v>151.7878</v>
      </c>
      <c r="DG2425">
        <v>149.05369999999999</v>
      </c>
      <c r="DH2425">
        <v>298.59679999999997</v>
      </c>
      <c r="DI2425">
        <v>241.13059999999999</v>
      </c>
      <c r="DJ2425">
        <v>752.70820000000003</v>
      </c>
      <c r="DK2425">
        <v>1353.1310000000001</v>
      </c>
      <c r="DL2425">
        <v>821.16809999999998</v>
      </c>
      <c r="DM2425">
        <v>828.70889999999997</v>
      </c>
      <c r="DN2425">
        <v>1440.297</v>
      </c>
      <c r="DO2425">
        <v>19</v>
      </c>
      <c r="DP2425">
        <v>20</v>
      </c>
    </row>
    <row r="2426" spans="1:120" hidden="1" x14ac:dyDescent="0.25">
      <c r="A2426" t="str">
        <f t="shared" si="37"/>
        <v>LCA-Other_Prescribed DA 1-4 (1PM-9PM)_44454_19-20</v>
      </c>
      <c r="B2426" t="s">
        <v>62</v>
      </c>
      <c r="C2426" t="s">
        <v>212</v>
      </c>
      <c r="D2426" t="s">
        <v>32</v>
      </c>
      <c r="E2426" t="s">
        <v>61</v>
      </c>
      <c r="F2426" t="s">
        <v>61</v>
      </c>
      <c r="G2426" t="s">
        <v>61</v>
      </c>
      <c r="H2426" t="s">
        <v>61</v>
      </c>
      <c r="I2426" t="s">
        <v>61</v>
      </c>
      <c r="J2426" t="s">
        <v>61</v>
      </c>
      <c r="K2426" t="s">
        <v>214</v>
      </c>
      <c r="L2426" s="18">
        <v>44454</v>
      </c>
      <c r="M2426">
        <v>19</v>
      </c>
      <c r="N2426">
        <v>20</v>
      </c>
      <c r="O2426" t="s">
        <v>258</v>
      </c>
      <c r="P2426">
        <v>4</v>
      </c>
      <c r="Q2426">
        <v>4</v>
      </c>
      <c r="R2426">
        <v>0</v>
      </c>
      <c r="S2426">
        <v>0</v>
      </c>
      <c r="T2426">
        <v>1</v>
      </c>
      <c r="U2426">
        <v>0</v>
      </c>
      <c r="V2426">
        <v>1</v>
      </c>
      <c r="W2426">
        <v>30.716999999999999</v>
      </c>
      <c r="X2426">
        <v>30.579000000000001</v>
      </c>
      <c r="Y2426">
        <v>30.541</v>
      </c>
      <c r="Z2426">
        <v>30.497</v>
      </c>
      <c r="AA2426">
        <v>30.541</v>
      </c>
      <c r="AB2426">
        <v>30.501999999999999</v>
      </c>
      <c r="AC2426">
        <v>42.137999999999998</v>
      </c>
      <c r="AD2426">
        <v>54.856000000000002</v>
      </c>
      <c r="AE2426">
        <v>58.978000000000002</v>
      </c>
      <c r="AF2426">
        <v>66.697999999999993</v>
      </c>
      <c r="AG2426">
        <v>105.58499999999999</v>
      </c>
      <c r="AH2426">
        <v>110.259</v>
      </c>
      <c r="AI2426">
        <v>114.22</v>
      </c>
      <c r="AJ2426">
        <v>118.745</v>
      </c>
      <c r="AK2426">
        <v>118.85899999999999</v>
      </c>
      <c r="AL2426">
        <v>118.54600000000001</v>
      </c>
      <c r="AM2426">
        <v>114.386</v>
      </c>
      <c r="AN2426">
        <v>111.624</v>
      </c>
      <c r="AO2426">
        <v>102.626</v>
      </c>
      <c r="AP2426">
        <v>99.03</v>
      </c>
      <c r="AQ2426">
        <v>79.801000000000002</v>
      </c>
      <c r="AR2426">
        <v>32.83</v>
      </c>
      <c r="AS2426">
        <v>30.552</v>
      </c>
      <c r="AT2426">
        <v>30.721</v>
      </c>
      <c r="AU2426">
        <v>56.375</v>
      </c>
      <c r="AV2426">
        <v>56.375</v>
      </c>
      <c r="AW2426">
        <v>56.25</v>
      </c>
      <c r="AX2426">
        <v>55.25</v>
      </c>
      <c r="AY2426">
        <v>54.375</v>
      </c>
      <c r="AZ2426">
        <v>54.375</v>
      </c>
      <c r="BA2426">
        <v>53.875</v>
      </c>
      <c r="BB2426">
        <v>54.125</v>
      </c>
      <c r="BC2426">
        <v>55.625</v>
      </c>
      <c r="BD2426">
        <v>57.75</v>
      </c>
      <c r="BE2426">
        <v>60</v>
      </c>
      <c r="BF2426">
        <v>65.75</v>
      </c>
      <c r="BG2426">
        <v>70.5</v>
      </c>
      <c r="BH2426">
        <v>72.625</v>
      </c>
      <c r="BI2426">
        <v>73</v>
      </c>
      <c r="BJ2426">
        <v>71.625</v>
      </c>
      <c r="BK2426">
        <v>70</v>
      </c>
      <c r="BL2426">
        <v>68.25</v>
      </c>
      <c r="BM2426">
        <v>65.375</v>
      </c>
      <c r="BN2426">
        <v>61.5</v>
      </c>
      <c r="BO2426">
        <v>58.875</v>
      </c>
      <c r="BP2426">
        <v>57.625</v>
      </c>
      <c r="BQ2426">
        <v>57</v>
      </c>
      <c r="BR2426">
        <v>56.25</v>
      </c>
      <c r="BS2426">
        <v>-0.31488529999999998</v>
      </c>
      <c r="BT2426">
        <v>-0.22354679999999999</v>
      </c>
      <c r="BU2426">
        <v>-0.29267510000000002</v>
      </c>
      <c r="BV2426">
        <v>-0.23062360000000001</v>
      </c>
      <c r="BW2426">
        <v>-0.31548759999999998</v>
      </c>
      <c r="BX2426">
        <v>0.58623950000000002</v>
      </c>
      <c r="BY2426">
        <v>3.3180269999999998</v>
      </c>
      <c r="BZ2426">
        <v>2.4677159999999998</v>
      </c>
      <c r="CA2426">
        <v>-0.56500329999999999</v>
      </c>
      <c r="CB2426">
        <v>-6.6196339999999996</v>
      </c>
      <c r="CC2426">
        <v>-4.0360440000000004</v>
      </c>
      <c r="CD2426">
        <v>2.98678</v>
      </c>
      <c r="CE2426">
        <v>1.341439</v>
      </c>
      <c r="CF2426">
        <v>-0.98628070000000001</v>
      </c>
      <c r="CG2426">
        <v>-1.584813</v>
      </c>
      <c r="CH2426">
        <v>-1.9851099999999999</v>
      </c>
      <c r="CI2426">
        <v>-9.1640000000000005E-4</v>
      </c>
      <c r="CJ2426">
        <v>-9.492991</v>
      </c>
      <c r="CK2426">
        <v>6.186318</v>
      </c>
      <c r="CL2426">
        <v>4.8483239999999999</v>
      </c>
      <c r="CM2426">
        <v>-1.2680739999999999</v>
      </c>
      <c r="CN2426">
        <v>-2.0114700000000001</v>
      </c>
      <c r="CO2426">
        <v>-0.322403</v>
      </c>
      <c r="CP2426">
        <v>-2.6745700000000001E-2</v>
      </c>
      <c r="CQ2426">
        <v>8.1511700000000006E-2</v>
      </c>
      <c r="CR2426">
        <v>4.4965499999999999E-2</v>
      </c>
      <c r="CS2426">
        <v>4.1952400000000001E-2</v>
      </c>
      <c r="CT2426">
        <v>4.2346799999999997E-2</v>
      </c>
      <c r="CU2426">
        <v>4.3756299999999998E-2</v>
      </c>
      <c r="CV2426">
        <v>1.503611</v>
      </c>
      <c r="CW2426">
        <v>8.8493379999999995</v>
      </c>
      <c r="CX2426">
        <v>3.6328239999999998</v>
      </c>
      <c r="CY2426">
        <v>4.0583119999999999</v>
      </c>
      <c r="CZ2426">
        <v>9.5585290000000001</v>
      </c>
      <c r="DA2426">
        <v>5.4851089999999996</v>
      </c>
      <c r="DB2426">
        <v>1.860509</v>
      </c>
      <c r="DC2426">
        <v>2.5163700000000002</v>
      </c>
      <c r="DD2426">
        <v>2.0740349999999999</v>
      </c>
      <c r="DE2426">
        <v>2.7647699999999999</v>
      </c>
      <c r="DF2426">
        <v>2.664317</v>
      </c>
      <c r="DG2426">
        <v>1.8755630000000001</v>
      </c>
      <c r="DH2426">
        <v>9.8356080000000006</v>
      </c>
      <c r="DI2426">
        <v>8.2413779999999992</v>
      </c>
      <c r="DJ2426">
        <v>12.21673</v>
      </c>
      <c r="DK2426">
        <v>12.4498</v>
      </c>
      <c r="DL2426">
        <v>7.287801</v>
      </c>
      <c r="DM2426">
        <v>0.99653530000000001</v>
      </c>
      <c r="DN2426">
        <v>0.80542290000000005</v>
      </c>
      <c r="DO2426">
        <v>19</v>
      </c>
      <c r="DP2426">
        <v>20</v>
      </c>
    </row>
    <row r="2427" spans="1:120" x14ac:dyDescent="0.25">
      <c r="A2427" t="str">
        <f t="shared" si="37"/>
        <v>AutoDR-No_Prescribed DA 1-4 (1PM-9PM)_44454_19-20</v>
      </c>
      <c r="B2427" t="s">
        <v>62</v>
      </c>
      <c r="C2427" t="s">
        <v>321</v>
      </c>
      <c r="D2427" t="s">
        <v>61</v>
      </c>
      <c r="E2427" t="s">
        <v>61</v>
      </c>
      <c r="F2427" t="s">
        <v>61</v>
      </c>
      <c r="G2427" t="s">
        <v>61</v>
      </c>
      <c r="H2427" t="s">
        <v>97</v>
      </c>
      <c r="I2427" t="s">
        <v>61</v>
      </c>
      <c r="J2427" t="s">
        <v>61</v>
      </c>
      <c r="K2427" t="s">
        <v>214</v>
      </c>
      <c r="L2427" s="18">
        <v>44454</v>
      </c>
      <c r="M2427">
        <v>19</v>
      </c>
      <c r="N2427">
        <v>20</v>
      </c>
      <c r="O2427" t="s">
        <v>258</v>
      </c>
      <c r="P2427">
        <v>1</v>
      </c>
      <c r="Q2427">
        <v>1</v>
      </c>
      <c r="R2427">
        <v>0</v>
      </c>
      <c r="S2427">
        <v>0</v>
      </c>
      <c r="T2427">
        <v>1</v>
      </c>
      <c r="U2427">
        <v>0</v>
      </c>
      <c r="V2427">
        <v>1</v>
      </c>
      <c r="W2427">
        <v>0.79700000000000004</v>
      </c>
      <c r="X2427">
        <v>0.77900000000000003</v>
      </c>
      <c r="Y2427">
        <v>0.78100000000000003</v>
      </c>
      <c r="Z2427">
        <v>0.77700000000000002</v>
      </c>
      <c r="AA2427">
        <v>0.78100000000000003</v>
      </c>
      <c r="AB2427">
        <v>0.78200000000000003</v>
      </c>
      <c r="AC2427">
        <v>0.77800000000000002</v>
      </c>
      <c r="AD2427">
        <v>0.77600000000000002</v>
      </c>
      <c r="AE2427">
        <v>0.77800000000000002</v>
      </c>
      <c r="AF2427">
        <v>0.77800000000000002</v>
      </c>
      <c r="AG2427">
        <v>0.78500000000000003</v>
      </c>
      <c r="AH2427">
        <v>0.77900000000000003</v>
      </c>
      <c r="AI2427">
        <v>0.78</v>
      </c>
      <c r="AJ2427">
        <v>0.78500000000000003</v>
      </c>
      <c r="AK2427">
        <v>0.77900000000000003</v>
      </c>
      <c r="AL2427">
        <v>0.78600000000000003</v>
      </c>
      <c r="AM2427">
        <v>0.78600000000000003</v>
      </c>
      <c r="AN2427">
        <v>0.78400000000000003</v>
      </c>
      <c r="AO2427">
        <v>0.78600000000000003</v>
      </c>
      <c r="AP2427">
        <v>0.79</v>
      </c>
      <c r="AQ2427">
        <v>0.80100000000000005</v>
      </c>
      <c r="AR2427">
        <v>0.79</v>
      </c>
      <c r="AS2427">
        <v>0.79200000000000004</v>
      </c>
      <c r="AT2427">
        <v>0.80100000000000005</v>
      </c>
      <c r="AU2427">
        <v>57</v>
      </c>
      <c r="AV2427">
        <v>57</v>
      </c>
      <c r="AW2427">
        <v>57</v>
      </c>
      <c r="AX2427">
        <v>56.5</v>
      </c>
      <c r="AY2427">
        <v>56</v>
      </c>
      <c r="AZ2427">
        <v>56</v>
      </c>
      <c r="BA2427">
        <v>56</v>
      </c>
      <c r="BB2427">
        <v>56</v>
      </c>
      <c r="BC2427">
        <v>55.5</v>
      </c>
      <c r="BD2427">
        <v>56</v>
      </c>
      <c r="BE2427">
        <v>57</v>
      </c>
      <c r="BF2427">
        <v>61</v>
      </c>
      <c r="BG2427">
        <v>66</v>
      </c>
      <c r="BH2427">
        <v>69</v>
      </c>
      <c r="BI2427">
        <v>70</v>
      </c>
      <c r="BJ2427">
        <v>68.5</v>
      </c>
      <c r="BK2427">
        <v>67</v>
      </c>
      <c r="BL2427">
        <v>65.5</v>
      </c>
      <c r="BM2427">
        <v>63</v>
      </c>
      <c r="BN2427">
        <v>59.5</v>
      </c>
      <c r="BO2427">
        <v>57.5</v>
      </c>
      <c r="BP2427">
        <v>57</v>
      </c>
      <c r="BQ2427">
        <v>57</v>
      </c>
      <c r="BR2427">
        <v>57</v>
      </c>
      <c r="BS2427">
        <v>4.3209999999999999E-4</v>
      </c>
      <c r="BT2427">
        <v>4.2307000000000004E-3</v>
      </c>
      <c r="BU2427">
        <v>4.1427E-3</v>
      </c>
      <c r="BV2427">
        <v>3.7390000000000001E-3</v>
      </c>
      <c r="BW2427">
        <v>4.1248999999999999E-3</v>
      </c>
      <c r="BX2427">
        <v>1.8514E-3</v>
      </c>
      <c r="BY2427">
        <v>-4.9487999999999997E-3</v>
      </c>
      <c r="BZ2427">
        <v>-3.4450000000000001E-3</v>
      </c>
      <c r="CA2427">
        <v>3.3674999999999998E-3</v>
      </c>
      <c r="CB2427">
        <v>1.3750000000000001E-4</v>
      </c>
      <c r="CC2427">
        <v>5.7441999999999997E-3</v>
      </c>
      <c r="CD2427">
        <v>-5.1789000000000002E-3</v>
      </c>
      <c r="CE2427">
        <v>1.2861999999999999E-3</v>
      </c>
      <c r="CF2427">
        <v>-2.6132800000000001E-2</v>
      </c>
      <c r="CG2427">
        <v>2.4483E-3</v>
      </c>
      <c r="CH2427">
        <v>-5.0650000000000001E-3</v>
      </c>
      <c r="CI2427">
        <v>-9.3869000000000001E-3</v>
      </c>
      <c r="CJ2427">
        <v>-1.6659000000000001E-3</v>
      </c>
      <c r="CK2427">
        <v>-1.03753E-2</v>
      </c>
      <c r="CL2427">
        <v>1.1632999999999999E-3</v>
      </c>
      <c r="CM2427">
        <v>-2.5839999999999999E-3</v>
      </c>
      <c r="CN2427">
        <v>3.1261000000000001E-3</v>
      </c>
      <c r="CO2427">
        <v>-6.3058000000000003E-3</v>
      </c>
      <c r="CP2427">
        <v>-6.7508999999999998E-3</v>
      </c>
      <c r="CQ2427">
        <v>6.86E-5</v>
      </c>
      <c r="CR2427">
        <v>4.07E-5</v>
      </c>
      <c r="CS2427">
        <v>3.9900000000000001E-5</v>
      </c>
      <c r="CT2427">
        <v>3.5099999999999999E-5</v>
      </c>
      <c r="CU2427">
        <v>4.5599999999999997E-5</v>
      </c>
      <c r="CV2427">
        <v>4.1199999999999999E-5</v>
      </c>
      <c r="CW2427">
        <v>1.2129999999999999E-4</v>
      </c>
      <c r="CX2427">
        <v>1.5359999999999999E-4</v>
      </c>
      <c r="CY2427">
        <v>1.741E-4</v>
      </c>
      <c r="CZ2427">
        <v>3.1149999999999998E-4</v>
      </c>
      <c r="DA2427">
        <v>1.4128000000000001E-3</v>
      </c>
      <c r="DB2427">
        <v>1.5941E-3</v>
      </c>
      <c r="DC2427">
        <v>2.0473000000000002E-3</v>
      </c>
      <c r="DD2427">
        <v>1.3104E-3</v>
      </c>
      <c r="DE2427">
        <v>1.5217E-3</v>
      </c>
      <c r="DF2427">
        <v>4.2539999999999999E-4</v>
      </c>
      <c r="DG2427">
        <v>1.5320000000000001E-4</v>
      </c>
      <c r="DH2427">
        <v>8.8900000000000006E-5</v>
      </c>
      <c r="DI2427">
        <v>8.0699999999999996E-5</v>
      </c>
      <c r="DJ2427">
        <v>1.061E-4</v>
      </c>
      <c r="DK2427">
        <v>5.1749999999999995E-4</v>
      </c>
      <c r="DL2427">
        <v>7.2690000000000005E-4</v>
      </c>
      <c r="DM2427">
        <v>6.7000000000000002E-5</v>
      </c>
      <c r="DN2427">
        <v>6.6199999999999996E-5</v>
      </c>
      <c r="DO2427">
        <v>19</v>
      </c>
      <c r="DP2427">
        <v>20</v>
      </c>
    </row>
    <row r="2428" spans="1:120" hidden="1" x14ac:dyDescent="0.25">
      <c r="A2428" t="str">
        <f t="shared" si="37"/>
        <v>OtherDR-No_Prescribed DA 1-4 (1PM-9PM)_44454_19-19</v>
      </c>
      <c r="B2428" t="s">
        <v>62</v>
      </c>
      <c r="C2428" t="s">
        <v>323</v>
      </c>
      <c r="D2428" t="s">
        <v>61</v>
      </c>
      <c r="E2428" t="s">
        <v>61</v>
      </c>
      <c r="F2428" t="s">
        <v>61</v>
      </c>
      <c r="G2428" t="s">
        <v>61</v>
      </c>
      <c r="H2428" t="s">
        <v>61</v>
      </c>
      <c r="I2428" t="s">
        <v>97</v>
      </c>
      <c r="J2428" t="s">
        <v>61</v>
      </c>
      <c r="K2428" t="s">
        <v>214</v>
      </c>
      <c r="L2428" s="18">
        <v>44454</v>
      </c>
      <c r="M2428">
        <v>19</v>
      </c>
      <c r="N2428">
        <v>19</v>
      </c>
      <c r="O2428" t="s">
        <v>258</v>
      </c>
      <c r="P2428">
        <v>3</v>
      </c>
      <c r="Q2428">
        <v>2</v>
      </c>
      <c r="R2428">
        <v>0</v>
      </c>
      <c r="S2428">
        <v>0</v>
      </c>
      <c r="T2428">
        <v>1</v>
      </c>
      <c r="U2428">
        <v>1</v>
      </c>
      <c r="V2428">
        <v>1</v>
      </c>
      <c r="W2428">
        <v>954.12</v>
      </c>
      <c r="X2428">
        <v>982.32</v>
      </c>
      <c r="Y2428">
        <v>982.74</v>
      </c>
      <c r="Z2428">
        <v>982.44</v>
      </c>
      <c r="AA2428">
        <v>984.66</v>
      </c>
      <c r="AB2428">
        <v>983.94</v>
      </c>
      <c r="AC2428">
        <v>924.72</v>
      </c>
      <c r="AD2428">
        <v>581.04</v>
      </c>
      <c r="AE2428">
        <v>800.4</v>
      </c>
      <c r="AF2428">
        <v>806.34</v>
      </c>
      <c r="AG2428">
        <v>859.14</v>
      </c>
      <c r="AH2428">
        <v>678</v>
      </c>
      <c r="AI2428">
        <v>684.42</v>
      </c>
      <c r="AJ2428">
        <v>263.64</v>
      </c>
      <c r="AK2428">
        <v>246.12</v>
      </c>
      <c r="AL2428">
        <v>236.94</v>
      </c>
      <c r="AM2428">
        <v>234.54</v>
      </c>
      <c r="AN2428">
        <v>189.54</v>
      </c>
      <c r="AO2428">
        <v>59.82</v>
      </c>
      <c r="AP2428">
        <v>278.10000000000002</v>
      </c>
      <c r="AQ2428">
        <v>257.64</v>
      </c>
      <c r="AR2428">
        <v>840.66</v>
      </c>
      <c r="AS2428">
        <v>943.56</v>
      </c>
      <c r="AT2428">
        <v>937.08</v>
      </c>
      <c r="AU2428">
        <v>57</v>
      </c>
      <c r="AV2428">
        <v>57</v>
      </c>
      <c r="AW2428">
        <v>57</v>
      </c>
      <c r="AX2428">
        <v>57</v>
      </c>
      <c r="AY2428">
        <v>56.5</v>
      </c>
      <c r="AZ2428">
        <v>56.5</v>
      </c>
      <c r="BA2428">
        <v>56.5</v>
      </c>
      <c r="BB2428">
        <v>56.5</v>
      </c>
      <c r="BC2428">
        <v>57</v>
      </c>
      <c r="BD2428">
        <v>58</v>
      </c>
      <c r="BE2428">
        <v>59.75</v>
      </c>
      <c r="BF2428">
        <v>63</v>
      </c>
      <c r="BG2428">
        <v>65.5</v>
      </c>
      <c r="BH2428">
        <v>66.75</v>
      </c>
      <c r="BI2428">
        <v>65.75</v>
      </c>
      <c r="BJ2428">
        <v>63.75</v>
      </c>
      <c r="BK2428">
        <v>63.25</v>
      </c>
      <c r="BL2428">
        <v>62.25</v>
      </c>
      <c r="BM2428">
        <v>60.25</v>
      </c>
      <c r="BN2428">
        <v>58.5</v>
      </c>
      <c r="BO2428">
        <v>57.5</v>
      </c>
      <c r="BP2428">
        <v>57</v>
      </c>
      <c r="BQ2428">
        <v>57</v>
      </c>
      <c r="BR2428">
        <v>57</v>
      </c>
      <c r="BS2428">
        <v>-37.028219999999997</v>
      </c>
      <c r="BT2428">
        <v>-86.099350000000001</v>
      </c>
      <c r="BU2428">
        <v>-91.103809999999996</v>
      </c>
      <c r="BV2428">
        <v>-103.86109999999999</v>
      </c>
      <c r="BW2428">
        <v>-109.7701</v>
      </c>
      <c r="BX2428">
        <v>-144.07560000000001</v>
      </c>
      <c r="BY2428">
        <v>-110.6884</v>
      </c>
      <c r="BZ2428">
        <v>260.43720000000002</v>
      </c>
      <c r="CA2428">
        <v>59.068579999999997</v>
      </c>
      <c r="CB2428">
        <v>39.061709999999998</v>
      </c>
      <c r="CC2428">
        <v>-62.326500000000003</v>
      </c>
      <c r="CD2428">
        <v>-21.042249999999999</v>
      </c>
      <c r="CE2428">
        <v>-64.277869999999993</v>
      </c>
      <c r="CF2428">
        <v>39.514510000000001</v>
      </c>
      <c r="CG2428">
        <v>46.738390000000003</v>
      </c>
      <c r="CH2428">
        <v>48.758310000000002</v>
      </c>
      <c r="CI2428">
        <v>46.757480000000001</v>
      </c>
      <c r="CJ2428">
        <v>91.431049999999999</v>
      </c>
      <c r="CK2428">
        <v>173.33680000000001</v>
      </c>
      <c r="CL2428">
        <v>35.277920000000002</v>
      </c>
      <c r="CM2428">
        <v>49.499369999999999</v>
      </c>
      <c r="CN2428">
        <v>-4.3224450000000001</v>
      </c>
      <c r="CO2428">
        <v>-38.317610000000002</v>
      </c>
      <c r="CP2428">
        <v>-69.293999999999997</v>
      </c>
      <c r="CQ2428">
        <v>455.30630000000002</v>
      </c>
      <c r="CR2428">
        <v>277.65499999999997</v>
      </c>
      <c r="CS2428">
        <v>246.81960000000001</v>
      </c>
      <c r="CT2428">
        <v>254.3365</v>
      </c>
      <c r="CU2428">
        <v>226.13140000000001</v>
      </c>
      <c r="CV2428">
        <v>244.05549999999999</v>
      </c>
      <c r="CW2428">
        <v>289.80360000000002</v>
      </c>
      <c r="CX2428">
        <v>163.88220000000001</v>
      </c>
      <c r="CY2428">
        <v>238.637</v>
      </c>
      <c r="CZ2428">
        <v>665.70920000000001</v>
      </c>
      <c r="DA2428">
        <v>1502.8219999999999</v>
      </c>
      <c r="DB2428">
        <v>1662.412</v>
      </c>
      <c r="DC2428">
        <v>1135.943</v>
      </c>
      <c r="DD2428">
        <v>147.93709999999999</v>
      </c>
      <c r="DE2428">
        <v>147.97720000000001</v>
      </c>
      <c r="DF2428">
        <v>149.12350000000001</v>
      </c>
      <c r="DG2428">
        <v>147.1782</v>
      </c>
      <c r="DH2428">
        <v>288.76119999999997</v>
      </c>
      <c r="DI2428">
        <v>232.88919999999999</v>
      </c>
      <c r="DJ2428">
        <v>740.49149999999997</v>
      </c>
      <c r="DK2428">
        <v>1340.681</v>
      </c>
      <c r="DL2428">
        <v>813.88030000000003</v>
      </c>
      <c r="DM2428">
        <v>827.7124</v>
      </c>
      <c r="DN2428">
        <v>1439.491</v>
      </c>
      <c r="DO2428">
        <v>19</v>
      </c>
      <c r="DP2428">
        <v>19</v>
      </c>
    </row>
    <row r="2429" spans="1:120" hidden="1" x14ac:dyDescent="0.25">
      <c r="A2429" t="str">
        <f t="shared" si="37"/>
        <v>All_Prescribed DA 1-4 (1PM-9PM)_44454_19-20</v>
      </c>
      <c r="B2429" t="s">
        <v>62</v>
      </c>
      <c r="C2429" t="s">
        <v>61</v>
      </c>
      <c r="D2429" t="s">
        <v>61</v>
      </c>
      <c r="E2429" t="s">
        <v>61</v>
      </c>
      <c r="F2429" t="s">
        <v>61</v>
      </c>
      <c r="G2429" t="s">
        <v>61</v>
      </c>
      <c r="H2429" t="s">
        <v>61</v>
      </c>
      <c r="I2429" t="s">
        <v>61</v>
      </c>
      <c r="J2429" t="s">
        <v>61</v>
      </c>
      <c r="K2429" t="s">
        <v>214</v>
      </c>
      <c r="L2429" s="18">
        <v>44454</v>
      </c>
      <c r="M2429">
        <v>19</v>
      </c>
      <c r="N2429">
        <v>20</v>
      </c>
      <c r="O2429" t="s">
        <v>258</v>
      </c>
      <c r="P2429">
        <v>4</v>
      </c>
      <c r="Q2429">
        <v>4</v>
      </c>
      <c r="R2429">
        <v>0</v>
      </c>
      <c r="S2429">
        <v>0</v>
      </c>
      <c r="T2429">
        <v>1</v>
      </c>
      <c r="U2429">
        <v>0</v>
      </c>
      <c r="V2429">
        <v>1</v>
      </c>
      <c r="W2429">
        <v>30.716999999999999</v>
      </c>
      <c r="X2429">
        <v>30.579000000000001</v>
      </c>
      <c r="Y2429">
        <v>30.541</v>
      </c>
      <c r="Z2429">
        <v>30.497</v>
      </c>
      <c r="AA2429">
        <v>30.541</v>
      </c>
      <c r="AB2429">
        <v>30.501999999999999</v>
      </c>
      <c r="AC2429">
        <v>42.137999999999998</v>
      </c>
      <c r="AD2429">
        <v>54.856000000000002</v>
      </c>
      <c r="AE2429">
        <v>58.978000000000002</v>
      </c>
      <c r="AF2429">
        <v>66.697999999999993</v>
      </c>
      <c r="AG2429">
        <v>105.58499999999999</v>
      </c>
      <c r="AH2429">
        <v>110.259</v>
      </c>
      <c r="AI2429">
        <v>114.22</v>
      </c>
      <c r="AJ2429">
        <v>118.745</v>
      </c>
      <c r="AK2429">
        <v>118.85899999999999</v>
      </c>
      <c r="AL2429">
        <v>118.54600000000001</v>
      </c>
      <c r="AM2429">
        <v>114.386</v>
      </c>
      <c r="AN2429">
        <v>111.624</v>
      </c>
      <c r="AO2429">
        <v>102.626</v>
      </c>
      <c r="AP2429">
        <v>99.03</v>
      </c>
      <c r="AQ2429">
        <v>79.801000000000002</v>
      </c>
      <c r="AR2429">
        <v>32.83</v>
      </c>
      <c r="AS2429">
        <v>30.552</v>
      </c>
      <c r="AT2429">
        <v>30.721</v>
      </c>
      <c r="AU2429">
        <v>56.375</v>
      </c>
      <c r="AV2429">
        <v>56.375</v>
      </c>
      <c r="AW2429">
        <v>56.25</v>
      </c>
      <c r="AX2429">
        <v>55.25</v>
      </c>
      <c r="AY2429">
        <v>54.375</v>
      </c>
      <c r="AZ2429">
        <v>54.375</v>
      </c>
      <c r="BA2429">
        <v>53.875</v>
      </c>
      <c r="BB2429">
        <v>54.125</v>
      </c>
      <c r="BC2429">
        <v>55.625</v>
      </c>
      <c r="BD2429">
        <v>57.75</v>
      </c>
      <c r="BE2429">
        <v>60</v>
      </c>
      <c r="BF2429">
        <v>65.75</v>
      </c>
      <c r="BG2429">
        <v>70.5</v>
      </c>
      <c r="BH2429">
        <v>72.625</v>
      </c>
      <c r="BI2429">
        <v>73</v>
      </c>
      <c r="BJ2429">
        <v>71.625</v>
      </c>
      <c r="BK2429">
        <v>70</v>
      </c>
      <c r="BL2429">
        <v>68.25</v>
      </c>
      <c r="BM2429">
        <v>65.375</v>
      </c>
      <c r="BN2429">
        <v>61.5</v>
      </c>
      <c r="BO2429">
        <v>58.875</v>
      </c>
      <c r="BP2429">
        <v>57.625</v>
      </c>
      <c r="BQ2429">
        <v>57</v>
      </c>
      <c r="BR2429">
        <v>56.25</v>
      </c>
      <c r="BS2429">
        <v>-0.31488529999999998</v>
      </c>
      <c r="BT2429">
        <v>-0.22354679999999999</v>
      </c>
      <c r="BU2429">
        <v>-0.29267510000000002</v>
      </c>
      <c r="BV2429">
        <v>-0.23062360000000001</v>
      </c>
      <c r="BW2429">
        <v>-0.31548759999999998</v>
      </c>
      <c r="BX2429">
        <v>0.58623950000000002</v>
      </c>
      <c r="BY2429">
        <v>3.3180269999999998</v>
      </c>
      <c r="BZ2429">
        <v>2.4677159999999998</v>
      </c>
      <c r="CA2429">
        <v>-0.56500329999999999</v>
      </c>
      <c r="CB2429">
        <v>-6.6196339999999996</v>
      </c>
      <c r="CC2429">
        <v>-4.0360440000000004</v>
      </c>
      <c r="CD2429">
        <v>2.98678</v>
      </c>
      <c r="CE2429">
        <v>1.341439</v>
      </c>
      <c r="CF2429">
        <v>-0.98628070000000001</v>
      </c>
      <c r="CG2429">
        <v>-1.584813</v>
      </c>
      <c r="CH2429">
        <v>-1.9851099999999999</v>
      </c>
      <c r="CI2429">
        <v>-9.1640000000000005E-4</v>
      </c>
      <c r="CJ2429">
        <v>-9.492991</v>
      </c>
      <c r="CK2429">
        <v>6.186318</v>
      </c>
      <c r="CL2429">
        <v>4.8483239999999999</v>
      </c>
      <c r="CM2429">
        <v>-1.2680739999999999</v>
      </c>
      <c r="CN2429">
        <v>-2.0114700000000001</v>
      </c>
      <c r="CO2429">
        <v>-0.322403</v>
      </c>
      <c r="CP2429">
        <v>-2.6745700000000001E-2</v>
      </c>
      <c r="CQ2429">
        <v>8.1511700000000006E-2</v>
      </c>
      <c r="CR2429">
        <v>4.4965499999999999E-2</v>
      </c>
      <c r="CS2429">
        <v>4.1952400000000001E-2</v>
      </c>
      <c r="CT2429">
        <v>4.2346799999999997E-2</v>
      </c>
      <c r="CU2429">
        <v>4.3756299999999998E-2</v>
      </c>
      <c r="CV2429">
        <v>1.503611</v>
      </c>
      <c r="CW2429">
        <v>8.8493379999999995</v>
      </c>
      <c r="CX2429">
        <v>3.6328239999999998</v>
      </c>
      <c r="CY2429">
        <v>4.0583119999999999</v>
      </c>
      <c r="CZ2429">
        <v>9.5585290000000001</v>
      </c>
      <c r="DA2429">
        <v>5.4851089999999996</v>
      </c>
      <c r="DB2429">
        <v>1.860509</v>
      </c>
      <c r="DC2429">
        <v>2.5163700000000002</v>
      </c>
      <c r="DD2429">
        <v>2.0740349999999999</v>
      </c>
      <c r="DE2429">
        <v>2.7647699999999999</v>
      </c>
      <c r="DF2429">
        <v>2.664317</v>
      </c>
      <c r="DG2429">
        <v>1.8755630000000001</v>
      </c>
      <c r="DH2429">
        <v>9.8356080000000006</v>
      </c>
      <c r="DI2429">
        <v>8.2413779999999992</v>
      </c>
      <c r="DJ2429">
        <v>12.21673</v>
      </c>
      <c r="DK2429">
        <v>12.4498</v>
      </c>
      <c r="DL2429">
        <v>7.287801</v>
      </c>
      <c r="DM2429">
        <v>0.99653530000000001</v>
      </c>
      <c r="DN2429">
        <v>0.80542290000000005</v>
      </c>
      <c r="DO2429">
        <v>19</v>
      </c>
      <c r="DP2429">
        <v>20</v>
      </c>
    </row>
    <row r="2430" spans="1:120" x14ac:dyDescent="0.25">
      <c r="A2430" t="str">
        <f t="shared" si="37"/>
        <v>AutoDR-No_Prescribed DA 1-4 (1PM-9PM)_44454_19-19</v>
      </c>
      <c r="B2430" t="s">
        <v>62</v>
      </c>
      <c r="C2430" t="s">
        <v>321</v>
      </c>
      <c r="D2430" t="s">
        <v>61</v>
      </c>
      <c r="E2430" t="s">
        <v>61</v>
      </c>
      <c r="F2430" t="s">
        <v>61</v>
      </c>
      <c r="G2430" t="s">
        <v>61</v>
      </c>
      <c r="H2430" t="s">
        <v>97</v>
      </c>
      <c r="I2430" t="s">
        <v>61</v>
      </c>
      <c r="J2430" t="s">
        <v>61</v>
      </c>
      <c r="K2430" t="s">
        <v>214</v>
      </c>
      <c r="L2430" s="18">
        <v>44454</v>
      </c>
      <c r="M2430">
        <v>19</v>
      </c>
      <c r="N2430">
        <v>19</v>
      </c>
      <c r="O2430" t="s">
        <v>258</v>
      </c>
      <c r="P2430">
        <v>3</v>
      </c>
      <c r="Q2430">
        <v>2</v>
      </c>
      <c r="R2430">
        <v>0</v>
      </c>
      <c r="S2430">
        <v>0</v>
      </c>
      <c r="T2430">
        <v>1</v>
      </c>
      <c r="U2430">
        <v>1</v>
      </c>
      <c r="V2430">
        <v>1</v>
      </c>
      <c r="W2430">
        <v>954.12</v>
      </c>
      <c r="X2430">
        <v>982.32</v>
      </c>
      <c r="Y2430">
        <v>982.74</v>
      </c>
      <c r="Z2430">
        <v>982.44</v>
      </c>
      <c r="AA2430">
        <v>984.66</v>
      </c>
      <c r="AB2430">
        <v>983.94</v>
      </c>
      <c r="AC2430">
        <v>924.72</v>
      </c>
      <c r="AD2430">
        <v>581.04</v>
      </c>
      <c r="AE2430">
        <v>800.4</v>
      </c>
      <c r="AF2430">
        <v>806.34</v>
      </c>
      <c r="AG2430">
        <v>859.14</v>
      </c>
      <c r="AH2430">
        <v>678</v>
      </c>
      <c r="AI2430">
        <v>684.42</v>
      </c>
      <c r="AJ2430">
        <v>263.64</v>
      </c>
      <c r="AK2430">
        <v>246.12</v>
      </c>
      <c r="AL2430">
        <v>236.94</v>
      </c>
      <c r="AM2430">
        <v>234.54</v>
      </c>
      <c r="AN2430">
        <v>189.54</v>
      </c>
      <c r="AO2430">
        <v>59.82</v>
      </c>
      <c r="AP2430">
        <v>278.10000000000002</v>
      </c>
      <c r="AQ2430">
        <v>257.64</v>
      </c>
      <c r="AR2430">
        <v>840.66</v>
      </c>
      <c r="AS2430">
        <v>943.56</v>
      </c>
      <c r="AT2430">
        <v>937.08</v>
      </c>
      <c r="AU2430">
        <v>57</v>
      </c>
      <c r="AV2430">
        <v>57</v>
      </c>
      <c r="AW2430">
        <v>57</v>
      </c>
      <c r="AX2430">
        <v>57</v>
      </c>
      <c r="AY2430">
        <v>56.5</v>
      </c>
      <c r="AZ2430">
        <v>56.5</v>
      </c>
      <c r="BA2430">
        <v>56.5</v>
      </c>
      <c r="BB2430">
        <v>56.5</v>
      </c>
      <c r="BC2430">
        <v>57</v>
      </c>
      <c r="BD2430">
        <v>58</v>
      </c>
      <c r="BE2430">
        <v>59.75</v>
      </c>
      <c r="BF2430">
        <v>63</v>
      </c>
      <c r="BG2430">
        <v>65.5</v>
      </c>
      <c r="BH2430">
        <v>66.75</v>
      </c>
      <c r="BI2430">
        <v>65.75</v>
      </c>
      <c r="BJ2430">
        <v>63.75</v>
      </c>
      <c r="BK2430">
        <v>63.25</v>
      </c>
      <c r="BL2430">
        <v>62.25</v>
      </c>
      <c r="BM2430">
        <v>60.25</v>
      </c>
      <c r="BN2430">
        <v>58.5</v>
      </c>
      <c r="BO2430">
        <v>57.5</v>
      </c>
      <c r="BP2430">
        <v>57</v>
      </c>
      <c r="BQ2430">
        <v>57</v>
      </c>
      <c r="BR2430">
        <v>57</v>
      </c>
      <c r="BS2430">
        <v>-37.028219999999997</v>
      </c>
      <c r="BT2430">
        <v>-86.099350000000001</v>
      </c>
      <c r="BU2430">
        <v>-91.103809999999996</v>
      </c>
      <c r="BV2430">
        <v>-103.86109999999999</v>
      </c>
      <c r="BW2430">
        <v>-109.7701</v>
      </c>
      <c r="BX2430">
        <v>-144.07560000000001</v>
      </c>
      <c r="BY2430">
        <v>-110.6884</v>
      </c>
      <c r="BZ2430">
        <v>260.43720000000002</v>
      </c>
      <c r="CA2430">
        <v>59.068579999999997</v>
      </c>
      <c r="CB2430">
        <v>39.061709999999998</v>
      </c>
      <c r="CC2430">
        <v>-62.326500000000003</v>
      </c>
      <c r="CD2430">
        <v>-21.042249999999999</v>
      </c>
      <c r="CE2430">
        <v>-64.277869999999993</v>
      </c>
      <c r="CF2430">
        <v>39.514510000000001</v>
      </c>
      <c r="CG2430">
        <v>46.738390000000003</v>
      </c>
      <c r="CH2430">
        <v>48.758310000000002</v>
      </c>
      <c r="CI2430">
        <v>46.757480000000001</v>
      </c>
      <c r="CJ2430">
        <v>91.431049999999999</v>
      </c>
      <c r="CK2430">
        <v>173.33680000000001</v>
      </c>
      <c r="CL2430">
        <v>35.277920000000002</v>
      </c>
      <c r="CM2430">
        <v>49.499369999999999</v>
      </c>
      <c r="CN2430">
        <v>-4.3224450000000001</v>
      </c>
      <c r="CO2430">
        <v>-38.317610000000002</v>
      </c>
      <c r="CP2430">
        <v>-69.293999999999997</v>
      </c>
      <c r="CQ2430">
        <v>455.30630000000002</v>
      </c>
      <c r="CR2430">
        <v>277.65499999999997</v>
      </c>
      <c r="CS2430">
        <v>246.81960000000001</v>
      </c>
      <c r="CT2430">
        <v>254.3365</v>
      </c>
      <c r="CU2430">
        <v>226.13140000000001</v>
      </c>
      <c r="CV2430">
        <v>244.05549999999999</v>
      </c>
      <c r="CW2430">
        <v>289.80360000000002</v>
      </c>
      <c r="CX2430">
        <v>163.88220000000001</v>
      </c>
      <c r="CY2430">
        <v>238.637</v>
      </c>
      <c r="CZ2430">
        <v>665.70920000000001</v>
      </c>
      <c r="DA2430">
        <v>1502.8219999999999</v>
      </c>
      <c r="DB2430">
        <v>1662.412</v>
      </c>
      <c r="DC2430">
        <v>1135.943</v>
      </c>
      <c r="DD2430">
        <v>147.93709999999999</v>
      </c>
      <c r="DE2430">
        <v>147.97720000000001</v>
      </c>
      <c r="DF2430">
        <v>149.12350000000001</v>
      </c>
      <c r="DG2430">
        <v>147.1782</v>
      </c>
      <c r="DH2430">
        <v>288.76119999999997</v>
      </c>
      <c r="DI2430">
        <v>232.88919999999999</v>
      </c>
      <c r="DJ2430">
        <v>740.49149999999997</v>
      </c>
      <c r="DK2430">
        <v>1340.681</v>
      </c>
      <c r="DL2430">
        <v>813.88030000000003</v>
      </c>
      <c r="DM2430">
        <v>827.7124</v>
      </c>
      <c r="DN2430">
        <v>1439.491</v>
      </c>
      <c r="DO2430">
        <v>19</v>
      </c>
      <c r="DP2430">
        <v>19</v>
      </c>
    </row>
    <row r="2431" spans="1:120" hidden="1" x14ac:dyDescent="0.25">
      <c r="A2431" t="str">
        <f t="shared" si="37"/>
        <v>sublap_id-SLAP_PGEB_Prescribed DA 1-4 (1PM-9PM)_44454_19-19</v>
      </c>
      <c r="B2431" t="s">
        <v>62</v>
      </c>
      <c r="C2431" t="s">
        <v>287</v>
      </c>
      <c r="D2431" t="s">
        <v>61</v>
      </c>
      <c r="E2431" t="s">
        <v>288</v>
      </c>
      <c r="F2431" t="s">
        <v>61</v>
      </c>
      <c r="G2431" t="s">
        <v>61</v>
      </c>
      <c r="H2431" t="s">
        <v>61</v>
      </c>
      <c r="I2431" t="s">
        <v>61</v>
      </c>
      <c r="J2431" t="s">
        <v>61</v>
      </c>
      <c r="K2431" t="s">
        <v>214</v>
      </c>
      <c r="L2431" s="18">
        <v>44454</v>
      </c>
      <c r="M2431">
        <v>19</v>
      </c>
      <c r="N2431">
        <v>19</v>
      </c>
      <c r="O2431" t="s">
        <v>258</v>
      </c>
      <c r="P2431">
        <v>2</v>
      </c>
      <c r="Q2431">
        <v>1</v>
      </c>
      <c r="R2431">
        <v>0</v>
      </c>
      <c r="S2431">
        <v>0</v>
      </c>
      <c r="T2431">
        <v>1</v>
      </c>
      <c r="U2431">
        <v>0</v>
      </c>
      <c r="V2431">
        <v>1</v>
      </c>
      <c r="W2431">
        <v>252.64</v>
      </c>
      <c r="X2431">
        <v>279.04000000000002</v>
      </c>
      <c r="Y2431">
        <v>280.88</v>
      </c>
      <c r="Z2431">
        <v>281.76</v>
      </c>
      <c r="AA2431">
        <v>283.44</v>
      </c>
      <c r="AB2431">
        <v>283.76</v>
      </c>
      <c r="AC2431">
        <v>259.52</v>
      </c>
      <c r="AD2431">
        <v>184.32</v>
      </c>
      <c r="AE2431">
        <v>177.92</v>
      </c>
      <c r="AF2431">
        <v>182.64</v>
      </c>
      <c r="AG2431">
        <v>184.56</v>
      </c>
      <c r="AH2431">
        <v>190.72</v>
      </c>
      <c r="AI2431">
        <v>196.4</v>
      </c>
      <c r="AJ2431">
        <v>198.88</v>
      </c>
      <c r="AK2431">
        <v>202.72</v>
      </c>
      <c r="AL2431">
        <v>200.72</v>
      </c>
      <c r="AM2431">
        <v>201.36</v>
      </c>
      <c r="AN2431">
        <v>170.48</v>
      </c>
      <c r="AO2431">
        <v>60.56</v>
      </c>
      <c r="AP2431">
        <v>252.08</v>
      </c>
      <c r="AQ2431">
        <v>220</v>
      </c>
      <c r="AR2431">
        <v>208.88</v>
      </c>
      <c r="AS2431">
        <v>208.48</v>
      </c>
      <c r="AT2431">
        <v>205.6</v>
      </c>
      <c r="AU2431">
        <v>60.5</v>
      </c>
      <c r="AV2431">
        <v>61</v>
      </c>
      <c r="AW2431">
        <v>61</v>
      </c>
      <c r="AX2431">
        <v>61</v>
      </c>
      <c r="AY2431">
        <v>60</v>
      </c>
      <c r="AZ2431">
        <v>60</v>
      </c>
      <c r="BA2431">
        <v>60</v>
      </c>
      <c r="BB2431">
        <v>60</v>
      </c>
      <c r="BC2431">
        <v>60.5</v>
      </c>
      <c r="BD2431">
        <v>61.5</v>
      </c>
      <c r="BE2431">
        <v>64</v>
      </c>
      <c r="BF2431">
        <v>66.5</v>
      </c>
      <c r="BG2431">
        <v>68</v>
      </c>
      <c r="BH2431">
        <v>70.5</v>
      </c>
      <c r="BI2431">
        <v>70.5</v>
      </c>
      <c r="BJ2431">
        <v>69</v>
      </c>
      <c r="BK2431">
        <v>68.5</v>
      </c>
      <c r="BL2431">
        <v>68</v>
      </c>
      <c r="BM2431">
        <v>65</v>
      </c>
      <c r="BN2431">
        <v>62</v>
      </c>
      <c r="BO2431">
        <v>61</v>
      </c>
      <c r="BP2431">
        <v>60</v>
      </c>
      <c r="BQ2431">
        <v>60</v>
      </c>
      <c r="BR2431">
        <v>60</v>
      </c>
      <c r="BS2431">
        <v>-24.605640000000001</v>
      </c>
      <c r="BT2431">
        <v>-34.289490000000001</v>
      </c>
      <c r="BU2431">
        <v>-32.73236</v>
      </c>
      <c r="BV2431">
        <v>-35.673290000000001</v>
      </c>
      <c r="BW2431">
        <v>-32.78528</v>
      </c>
      <c r="BX2431">
        <v>-34.302950000000003</v>
      </c>
      <c r="BY2431">
        <v>-25.598040000000001</v>
      </c>
      <c r="BZ2431">
        <v>30.362839999999998</v>
      </c>
      <c r="CA2431">
        <v>30.73216</v>
      </c>
      <c r="CB2431">
        <v>30.71808</v>
      </c>
      <c r="CC2431">
        <v>26.542770000000001</v>
      </c>
      <c r="CD2431">
        <v>15.918760000000001</v>
      </c>
      <c r="CE2431">
        <v>19.862089999999998</v>
      </c>
      <c r="CF2431">
        <v>25.75996</v>
      </c>
      <c r="CG2431">
        <v>26.72906</v>
      </c>
      <c r="CH2431">
        <v>22.63815</v>
      </c>
      <c r="CI2431">
        <v>27.405619999999999</v>
      </c>
      <c r="CJ2431">
        <v>69.979309999999998</v>
      </c>
      <c r="CK2431">
        <v>126.6698</v>
      </c>
      <c r="CL2431">
        <v>-10.095689999999999</v>
      </c>
      <c r="CM2431">
        <v>2.1266630000000002</v>
      </c>
      <c r="CN2431">
        <v>-15.12288</v>
      </c>
      <c r="CO2431">
        <v>-16.156739999999999</v>
      </c>
      <c r="CP2431">
        <v>-13.84085</v>
      </c>
      <c r="CQ2431">
        <v>116.2252</v>
      </c>
      <c r="CR2431">
        <v>53.53913</v>
      </c>
      <c r="CS2431">
        <v>62.459240000000001</v>
      </c>
      <c r="CT2431">
        <v>58.210990000000002</v>
      </c>
      <c r="CU2431">
        <v>60.408169999999998</v>
      </c>
      <c r="CV2431">
        <v>64.156310000000005</v>
      </c>
      <c r="CW2431">
        <v>33.269970000000001</v>
      </c>
      <c r="CX2431">
        <v>47.224829999999997</v>
      </c>
      <c r="CY2431">
        <v>47.962539999999997</v>
      </c>
      <c r="CZ2431">
        <v>41.042319999999997</v>
      </c>
      <c r="DA2431">
        <v>60.806109999999997</v>
      </c>
      <c r="DB2431">
        <v>102.35120000000001</v>
      </c>
      <c r="DC2431">
        <v>83.847239999999999</v>
      </c>
      <c r="DD2431">
        <v>84.818129999999996</v>
      </c>
      <c r="DE2431">
        <v>81.844170000000005</v>
      </c>
      <c r="DF2431">
        <v>85.977109999999996</v>
      </c>
      <c r="DG2431">
        <v>92.914339999999996</v>
      </c>
      <c r="DH2431">
        <v>320.83249999999998</v>
      </c>
      <c r="DI2431">
        <v>196.3809</v>
      </c>
      <c r="DJ2431">
        <v>506.33260000000001</v>
      </c>
      <c r="DK2431">
        <v>1554.2</v>
      </c>
      <c r="DL2431">
        <v>733.89859999999999</v>
      </c>
      <c r="DM2431">
        <v>651.33370000000002</v>
      </c>
      <c r="DN2431">
        <v>605.99030000000005</v>
      </c>
      <c r="DO2431">
        <v>19</v>
      </c>
      <c r="DP2431">
        <v>19</v>
      </c>
    </row>
    <row r="2432" spans="1:120" hidden="1" x14ac:dyDescent="0.25">
      <c r="A2432" t="str">
        <f t="shared" si="37"/>
        <v>Size_Grp-20 to 199.99 kW_Prescribed DA 1-4 (1PM-9PM)_44454_19-19</v>
      </c>
      <c r="B2432" t="s">
        <v>62</v>
      </c>
      <c r="C2432" t="s">
        <v>201</v>
      </c>
      <c r="D2432" t="s">
        <v>61</v>
      </c>
      <c r="E2432" t="s">
        <v>61</v>
      </c>
      <c r="F2432" t="s">
        <v>61</v>
      </c>
      <c r="G2432" t="s">
        <v>61</v>
      </c>
      <c r="H2432" t="s">
        <v>61</v>
      </c>
      <c r="I2432" t="s">
        <v>61</v>
      </c>
      <c r="J2432" t="s">
        <v>101</v>
      </c>
      <c r="K2432" t="s">
        <v>214</v>
      </c>
      <c r="L2432" s="18">
        <v>44454</v>
      </c>
      <c r="M2432">
        <v>19</v>
      </c>
      <c r="N2432">
        <v>19</v>
      </c>
      <c r="O2432" t="s">
        <v>258</v>
      </c>
      <c r="P2432">
        <v>1</v>
      </c>
      <c r="Q2432">
        <v>1</v>
      </c>
      <c r="R2432">
        <v>0</v>
      </c>
      <c r="S2432">
        <v>0</v>
      </c>
      <c r="T2432">
        <v>1</v>
      </c>
      <c r="U2432">
        <v>0</v>
      </c>
      <c r="V2432">
        <v>1</v>
      </c>
      <c r="W2432">
        <v>126.32</v>
      </c>
      <c r="X2432">
        <v>139.52000000000001</v>
      </c>
      <c r="Y2432">
        <v>140.44</v>
      </c>
      <c r="Z2432">
        <v>140.88</v>
      </c>
      <c r="AA2432">
        <v>141.72</v>
      </c>
      <c r="AB2432">
        <v>141.88</v>
      </c>
      <c r="AC2432">
        <v>129.76</v>
      </c>
      <c r="AD2432">
        <v>92.16</v>
      </c>
      <c r="AE2432">
        <v>88.96</v>
      </c>
      <c r="AF2432">
        <v>91.32</v>
      </c>
      <c r="AG2432">
        <v>92.28</v>
      </c>
      <c r="AH2432">
        <v>95.36</v>
      </c>
      <c r="AI2432">
        <v>98.2</v>
      </c>
      <c r="AJ2432">
        <v>99.44</v>
      </c>
      <c r="AK2432">
        <v>101.36</v>
      </c>
      <c r="AL2432">
        <v>100.36</v>
      </c>
      <c r="AM2432">
        <v>100.68</v>
      </c>
      <c r="AN2432">
        <v>85.24</v>
      </c>
      <c r="AO2432">
        <v>30.28</v>
      </c>
      <c r="AP2432">
        <v>126.04</v>
      </c>
      <c r="AQ2432">
        <v>110</v>
      </c>
      <c r="AR2432">
        <v>104.44</v>
      </c>
      <c r="AS2432">
        <v>104.24</v>
      </c>
      <c r="AT2432">
        <v>102.8</v>
      </c>
      <c r="AU2432">
        <v>60.5</v>
      </c>
      <c r="AV2432">
        <v>61</v>
      </c>
      <c r="AW2432">
        <v>61</v>
      </c>
      <c r="AX2432">
        <v>61</v>
      </c>
      <c r="AY2432">
        <v>60</v>
      </c>
      <c r="AZ2432">
        <v>60</v>
      </c>
      <c r="BA2432">
        <v>60</v>
      </c>
      <c r="BB2432">
        <v>60</v>
      </c>
      <c r="BC2432">
        <v>60.5</v>
      </c>
      <c r="BD2432">
        <v>61.5</v>
      </c>
      <c r="BE2432">
        <v>64</v>
      </c>
      <c r="BF2432">
        <v>66.5</v>
      </c>
      <c r="BG2432">
        <v>68</v>
      </c>
      <c r="BH2432">
        <v>70.5</v>
      </c>
      <c r="BI2432">
        <v>70.5</v>
      </c>
      <c r="BJ2432">
        <v>69</v>
      </c>
      <c r="BK2432">
        <v>68.5</v>
      </c>
      <c r="BL2432">
        <v>68</v>
      </c>
      <c r="BM2432">
        <v>65</v>
      </c>
      <c r="BN2432">
        <v>62</v>
      </c>
      <c r="BO2432">
        <v>61</v>
      </c>
      <c r="BP2432">
        <v>60</v>
      </c>
      <c r="BQ2432">
        <v>60</v>
      </c>
      <c r="BR2432">
        <v>60</v>
      </c>
      <c r="BS2432">
        <v>-12.302820000000001</v>
      </c>
      <c r="BT2432">
        <v>-17.144739999999999</v>
      </c>
      <c r="BU2432">
        <v>-16.36618</v>
      </c>
      <c r="BV2432">
        <v>-17.836649999999999</v>
      </c>
      <c r="BW2432">
        <v>-16.39264</v>
      </c>
      <c r="BX2432">
        <v>-17.15147</v>
      </c>
      <c r="BY2432">
        <v>-12.799020000000001</v>
      </c>
      <c r="BZ2432">
        <v>15.181419999999999</v>
      </c>
      <c r="CA2432">
        <v>15.36608</v>
      </c>
      <c r="CB2432">
        <v>15.35904</v>
      </c>
      <c r="CC2432">
        <v>13.27139</v>
      </c>
      <c r="CD2432">
        <v>7.9593809999999996</v>
      </c>
      <c r="CE2432">
        <v>9.9310460000000003</v>
      </c>
      <c r="CF2432">
        <v>12.87998</v>
      </c>
      <c r="CG2432">
        <v>13.36453</v>
      </c>
      <c r="CH2432">
        <v>11.31908</v>
      </c>
      <c r="CI2432">
        <v>13.702809999999999</v>
      </c>
      <c r="CJ2432">
        <v>34.989649999999997</v>
      </c>
      <c r="CK2432">
        <v>63.334899999999998</v>
      </c>
      <c r="CL2432">
        <v>-5.0478440000000004</v>
      </c>
      <c r="CM2432">
        <v>1.0633319999999999</v>
      </c>
      <c r="CN2432">
        <v>-7.5614400000000002</v>
      </c>
      <c r="CO2432">
        <v>-8.0783690000000004</v>
      </c>
      <c r="CP2432">
        <v>-6.9204249999999998</v>
      </c>
      <c r="CQ2432">
        <v>29.056290000000001</v>
      </c>
      <c r="CR2432">
        <v>13.384779999999999</v>
      </c>
      <c r="CS2432">
        <v>15.61481</v>
      </c>
      <c r="CT2432">
        <v>14.55275</v>
      </c>
      <c r="CU2432">
        <v>15.102040000000001</v>
      </c>
      <c r="CV2432">
        <v>16.039079999999998</v>
      </c>
      <c r="CW2432">
        <v>8.3174930000000007</v>
      </c>
      <c r="CX2432">
        <v>11.80621</v>
      </c>
      <c r="CY2432">
        <v>11.990629999999999</v>
      </c>
      <c r="CZ2432">
        <v>10.260579999999999</v>
      </c>
      <c r="DA2432">
        <v>15.20153</v>
      </c>
      <c r="DB2432">
        <v>25.587810000000001</v>
      </c>
      <c r="DC2432">
        <v>20.96181</v>
      </c>
      <c r="DD2432">
        <v>21.204529999999998</v>
      </c>
      <c r="DE2432">
        <v>20.461040000000001</v>
      </c>
      <c r="DF2432">
        <v>21.49428</v>
      </c>
      <c r="DG2432">
        <v>23.228580000000001</v>
      </c>
      <c r="DH2432">
        <v>80.208129999999997</v>
      </c>
      <c r="DI2432">
        <v>49.095210000000002</v>
      </c>
      <c r="DJ2432">
        <v>126.5831</v>
      </c>
      <c r="DK2432">
        <v>388.55009999999999</v>
      </c>
      <c r="DL2432">
        <v>183.47460000000001</v>
      </c>
      <c r="DM2432">
        <v>162.83340000000001</v>
      </c>
      <c r="DN2432">
        <v>151.49760000000001</v>
      </c>
      <c r="DO2432">
        <v>19</v>
      </c>
      <c r="DP2432">
        <v>19</v>
      </c>
    </row>
    <row r="2433" spans="1:120" hidden="1" x14ac:dyDescent="0.25">
      <c r="A2433" t="str">
        <f t="shared" si="37"/>
        <v>Aggregator-Blue Zone Resources, LLC_Prescribed DA 1-4 (1PM-9PM)_44454_19-19</v>
      </c>
      <c r="B2433" t="s">
        <v>62</v>
      </c>
      <c r="C2433" t="s">
        <v>261</v>
      </c>
      <c r="D2433" t="s">
        <v>61</v>
      </c>
      <c r="E2433" t="s">
        <v>61</v>
      </c>
      <c r="F2433" t="s">
        <v>262</v>
      </c>
      <c r="G2433" t="s">
        <v>61</v>
      </c>
      <c r="H2433" t="s">
        <v>61</v>
      </c>
      <c r="I2433" t="s">
        <v>61</v>
      </c>
      <c r="J2433" t="s">
        <v>61</v>
      </c>
      <c r="K2433" t="s">
        <v>214</v>
      </c>
      <c r="L2433" s="18">
        <v>44454</v>
      </c>
      <c r="M2433">
        <v>19</v>
      </c>
      <c r="N2433">
        <v>19</v>
      </c>
      <c r="O2433" t="s">
        <v>258</v>
      </c>
      <c r="P2433">
        <v>3</v>
      </c>
      <c r="Q2433">
        <v>2</v>
      </c>
      <c r="R2433">
        <v>0</v>
      </c>
      <c r="S2433">
        <v>0</v>
      </c>
      <c r="T2433">
        <v>1</v>
      </c>
      <c r="U2433">
        <v>1</v>
      </c>
      <c r="V2433">
        <v>1</v>
      </c>
      <c r="W2433">
        <v>954.12</v>
      </c>
      <c r="X2433">
        <v>982.32</v>
      </c>
      <c r="Y2433">
        <v>982.74</v>
      </c>
      <c r="Z2433">
        <v>982.44</v>
      </c>
      <c r="AA2433">
        <v>984.66</v>
      </c>
      <c r="AB2433">
        <v>983.94</v>
      </c>
      <c r="AC2433">
        <v>924.72</v>
      </c>
      <c r="AD2433">
        <v>581.04</v>
      </c>
      <c r="AE2433">
        <v>800.4</v>
      </c>
      <c r="AF2433">
        <v>806.34</v>
      </c>
      <c r="AG2433">
        <v>859.14</v>
      </c>
      <c r="AH2433">
        <v>678</v>
      </c>
      <c r="AI2433">
        <v>684.42</v>
      </c>
      <c r="AJ2433">
        <v>263.64</v>
      </c>
      <c r="AK2433">
        <v>246.12</v>
      </c>
      <c r="AL2433">
        <v>236.94</v>
      </c>
      <c r="AM2433">
        <v>234.54</v>
      </c>
      <c r="AN2433">
        <v>189.54</v>
      </c>
      <c r="AO2433">
        <v>59.82</v>
      </c>
      <c r="AP2433">
        <v>278.10000000000002</v>
      </c>
      <c r="AQ2433">
        <v>257.64</v>
      </c>
      <c r="AR2433">
        <v>840.66</v>
      </c>
      <c r="AS2433">
        <v>943.56</v>
      </c>
      <c r="AT2433">
        <v>937.08</v>
      </c>
      <c r="AU2433">
        <v>57</v>
      </c>
      <c r="AV2433">
        <v>57</v>
      </c>
      <c r="AW2433">
        <v>57</v>
      </c>
      <c r="AX2433">
        <v>57</v>
      </c>
      <c r="AY2433">
        <v>56.5</v>
      </c>
      <c r="AZ2433">
        <v>56.5</v>
      </c>
      <c r="BA2433">
        <v>56.5</v>
      </c>
      <c r="BB2433">
        <v>56.5</v>
      </c>
      <c r="BC2433">
        <v>57</v>
      </c>
      <c r="BD2433">
        <v>58</v>
      </c>
      <c r="BE2433">
        <v>59.75</v>
      </c>
      <c r="BF2433">
        <v>63</v>
      </c>
      <c r="BG2433">
        <v>65.5</v>
      </c>
      <c r="BH2433">
        <v>66.75</v>
      </c>
      <c r="BI2433">
        <v>65.75</v>
      </c>
      <c r="BJ2433">
        <v>63.75</v>
      </c>
      <c r="BK2433">
        <v>63.25</v>
      </c>
      <c r="BL2433">
        <v>62.25</v>
      </c>
      <c r="BM2433">
        <v>60.25</v>
      </c>
      <c r="BN2433">
        <v>58.5</v>
      </c>
      <c r="BO2433">
        <v>57.5</v>
      </c>
      <c r="BP2433">
        <v>57</v>
      </c>
      <c r="BQ2433">
        <v>57</v>
      </c>
      <c r="BR2433">
        <v>57</v>
      </c>
      <c r="BS2433">
        <v>-37.028219999999997</v>
      </c>
      <c r="BT2433">
        <v>-86.099350000000001</v>
      </c>
      <c r="BU2433">
        <v>-91.103809999999996</v>
      </c>
      <c r="BV2433">
        <v>-103.86109999999999</v>
      </c>
      <c r="BW2433">
        <v>-109.7701</v>
      </c>
      <c r="BX2433">
        <v>-144.07560000000001</v>
      </c>
      <c r="BY2433">
        <v>-110.6884</v>
      </c>
      <c r="BZ2433">
        <v>260.43720000000002</v>
      </c>
      <c r="CA2433">
        <v>59.068579999999997</v>
      </c>
      <c r="CB2433">
        <v>39.061709999999998</v>
      </c>
      <c r="CC2433">
        <v>-62.326500000000003</v>
      </c>
      <c r="CD2433">
        <v>-21.042249999999999</v>
      </c>
      <c r="CE2433">
        <v>-64.277869999999993</v>
      </c>
      <c r="CF2433">
        <v>39.514510000000001</v>
      </c>
      <c r="CG2433">
        <v>46.738390000000003</v>
      </c>
      <c r="CH2433">
        <v>48.758310000000002</v>
      </c>
      <c r="CI2433">
        <v>46.757480000000001</v>
      </c>
      <c r="CJ2433">
        <v>91.431049999999999</v>
      </c>
      <c r="CK2433">
        <v>173.33680000000001</v>
      </c>
      <c r="CL2433">
        <v>35.277920000000002</v>
      </c>
      <c r="CM2433">
        <v>49.499369999999999</v>
      </c>
      <c r="CN2433">
        <v>-4.3224450000000001</v>
      </c>
      <c r="CO2433">
        <v>-38.317610000000002</v>
      </c>
      <c r="CP2433">
        <v>-69.293999999999997</v>
      </c>
      <c r="CQ2433">
        <v>455.30630000000002</v>
      </c>
      <c r="CR2433">
        <v>277.65499999999997</v>
      </c>
      <c r="CS2433">
        <v>246.81960000000001</v>
      </c>
      <c r="CT2433">
        <v>254.3365</v>
      </c>
      <c r="CU2433">
        <v>226.13140000000001</v>
      </c>
      <c r="CV2433">
        <v>244.05549999999999</v>
      </c>
      <c r="CW2433">
        <v>289.80360000000002</v>
      </c>
      <c r="CX2433">
        <v>163.88220000000001</v>
      </c>
      <c r="CY2433">
        <v>238.637</v>
      </c>
      <c r="CZ2433">
        <v>665.70920000000001</v>
      </c>
      <c r="DA2433">
        <v>1502.8219999999999</v>
      </c>
      <c r="DB2433">
        <v>1662.412</v>
      </c>
      <c r="DC2433">
        <v>1135.943</v>
      </c>
      <c r="DD2433">
        <v>147.93709999999999</v>
      </c>
      <c r="DE2433">
        <v>147.97720000000001</v>
      </c>
      <c r="DF2433">
        <v>149.12350000000001</v>
      </c>
      <c r="DG2433">
        <v>147.1782</v>
      </c>
      <c r="DH2433">
        <v>288.76119999999997</v>
      </c>
      <c r="DI2433">
        <v>232.88919999999999</v>
      </c>
      <c r="DJ2433">
        <v>740.49149999999997</v>
      </c>
      <c r="DK2433">
        <v>1340.681</v>
      </c>
      <c r="DL2433">
        <v>813.88030000000003</v>
      </c>
      <c r="DM2433">
        <v>827.7124</v>
      </c>
      <c r="DN2433">
        <v>1439.491</v>
      </c>
      <c r="DO2433">
        <v>19</v>
      </c>
      <c r="DP2433">
        <v>19</v>
      </c>
    </row>
    <row r="2434" spans="1:120" hidden="1" x14ac:dyDescent="0.25">
      <c r="A2434" t="str">
        <f t="shared" si="37"/>
        <v>Industry_Type-7. Institutional/Government_Prescribed DA 1-4 (1PM-9PM)_44454_19-20</v>
      </c>
      <c r="B2434" t="s">
        <v>62</v>
      </c>
      <c r="C2434" t="s">
        <v>208</v>
      </c>
      <c r="D2434" t="s">
        <v>61</v>
      </c>
      <c r="E2434" t="s">
        <v>61</v>
      </c>
      <c r="F2434" t="s">
        <v>61</v>
      </c>
      <c r="G2434" t="s">
        <v>35</v>
      </c>
      <c r="H2434" t="s">
        <v>61</v>
      </c>
      <c r="I2434" t="s">
        <v>61</v>
      </c>
      <c r="J2434" t="s">
        <v>61</v>
      </c>
      <c r="K2434" t="s">
        <v>214</v>
      </c>
      <c r="L2434" s="18">
        <v>44454</v>
      </c>
      <c r="M2434">
        <v>19</v>
      </c>
      <c r="N2434">
        <v>20</v>
      </c>
      <c r="O2434" t="s">
        <v>258</v>
      </c>
      <c r="P2434">
        <v>3</v>
      </c>
      <c r="Q2434">
        <v>3</v>
      </c>
      <c r="R2434">
        <v>0</v>
      </c>
      <c r="S2434">
        <v>0</v>
      </c>
      <c r="T2434">
        <v>1</v>
      </c>
      <c r="U2434">
        <v>1</v>
      </c>
      <c r="V2434">
        <v>1</v>
      </c>
      <c r="W2434">
        <v>29.92</v>
      </c>
      <c r="X2434">
        <v>29.8</v>
      </c>
      <c r="Y2434">
        <v>29.76</v>
      </c>
      <c r="Z2434">
        <v>29.72</v>
      </c>
      <c r="AA2434">
        <v>29.76</v>
      </c>
      <c r="AB2434">
        <v>29.72</v>
      </c>
      <c r="AC2434">
        <v>41.36</v>
      </c>
      <c r="AD2434">
        <v>54.08</v>
      </c>
      <c r="AE2434">
        <v>58.2</v>
      </c>
      <c r="AF2434">
        <v>65.92</v>
      </c>
      <c r="AG2434">
        <v>104.8</v>
      </c>
      <c r="AH2434">
        <v>109.48</v>
      </c>
      <c r="AI2434">
        <v>113.44</v>
      </c>
      <c r="AJ2434">
        <v>117.96</v>
      </c>
      <c r="AK2434">
        <v>118.08</v>
      </c>
      <c r="AL2434">
        <v>117.76</v>
      </c>
      <c r="AM2434">
        <v>113.6</v>
      </c>
      <c r="AN2434">
        <v>110.84</v>
      </c>
      <c r="AO2434">
        <v>101.84</v>
      </c>
      <c r="AP2434">
        <v>98.24</v>
      </c>
      <c r="AQ2434">
        <v>79</v>
      </c>
      <c r="AR2434">
        <v>32.04</v>
      </c>
      <c r="AS2434">
        <v>29.76</v>
      </c>
      <c r="AT2434">
        <v>29.92</v>
      </c>
      <c r="AU2434">
        <v>56.166666999999997</v>
      </c>
      <c r="AV2434">
        <v>56.166666999999997</v>
      </c>
      <c r="AW2434">
        <v>56</v>
      </c>
      <c r="AX2434">
        <v>54.833333000000003</v>
      </c>
      <c r="AY2434">
        <v>53.833333000000003</v>
      </c>
      <c r="AZ2434">
        <v>53.833333000000003</v>
      </c>
      <c r="BA2434">
        <v>53.166666999999997</v>
      </c>
      <c r="BB2434">
        <v>53.5</v>
      </c>
      <c r="BC2434">
        <v>55.666666999999997</v>
      </c>
      <c r="BD2434">
        <v>58.333333000000003</v>
      </c>
      <c r="BE2434">
        <v>61</v>
      </c>
      <c r="BF2434">
        <v>67.333332999999996</v>
      </c>
      <c r="BG2434">
        <v>72</v>
      </c>
      <c r="BH2434">
        <v>73.833332999999996</v>
      </c>
      <c r="BI2434">
        <v>74</v>
      </c>
      <c r="BJ2434">
        <v>72.666667000000004</v>
      </c>
      <c r="BK2434">
        <v>71</v>
      </c>
      <c r="BL2434">
        <v>69.166667000000004</v>
      </c>
      <c r="BM2434">
        <v>66.166667000000004</v>
      </c>
      <c r="BN2434">
        <v>62.166666999999997</v>
      </c>
      <c r="BO2434">
        <v>59.333333000000003</v>
      </c>
      <c r="BP2434">
        <v>57.833333000000003</v>
      </c>
      <c r="BQ2434">
        <v>57</v>
      </c>
      <c r="BR2434">
        <v>56</v>
      </c>
      <c r="BS2434">
        <v>-0.31531740000000003</v>
      </c>
      <c r="BT2434">
        <v>-0.22777749999999999</v>
      </c>
      <c r="BU2434">
        <v>-0.29681780000000002</v>
      </c>
      <c r="BV2434">
        <v>-0.2343626</v>
      </c>
      <c r="BW2434">
        <v>-0.31961250000000002</v>
      </c>
      <c r="BX2434">
        <v>0.58438800000000002</v>
      </c>
      <c r="BY2434">
        <v>3.3229760000000002</v>
      </c>
      <c r="BZ2434">
        <v>2.4711599999999998</v>
      </c>
      <c r="CA2434">
        <v>-0.56837079999999995</v>
      </c>
      <c r="CB2434">
        <v>-6.6197710000000001</v>
      </c>
      <c r="CC2434">
        <v>-4.0417880000000004</v>
      </c>
      <c r="CD2434">
        <v>2.991959</v>
      </c>
      <c r="CE2434">
        <v>1.3401529999999999</v>
      </c>
      <c r="CF2434">
        <v>-0.96014790000000005</v>
      </c>
      <c r="CG2434">
        <v>-1.587261</v>
      </c>
      <c r="CH2434">
        <v>-1.9800450000000001</v>
      </c>
      <c r="CI2434">
        <v>8.4705000000000006E-3</v>
      </c>
      <c r="CJ2434">
        <v>-9.4913249999999998</v>
      </c>
      <c r="CK2434">
        <v>6.1966929999999998</v>
      </c>
      <c r="CL2434">
        <v>4.8471599999999997</v>
      </c>
      <c r="CM2434">
        <v>-1.26549</v>
      </c>
      <c r="CN2434">
        <v>-2.0145960000000001</v>
      </c>
      <c r="CO2434">
        <v>-0.31609730000000003</v>
      </c>
      <c r="CP2434">
        <v>-1.9994700000000001E-2</v>
      </c>
      <c r="CQ2434">
        <v>8.1443100000000004E-2</v>
      </c>
      <c r="CR2434">
        <v>4.4924800000000001E-2</v>
      </c>
      <c r="CS2434">
        <v>4.1912499999999998E-2</v>
      </c>
      <c r="CT2434">
        <v>4.2311599999999998E-2</v>
      </c>
      <c r="CU2434">
        <v>4.3710699999999998E-2</v>
      </c>
      <c r="CV2434">
        <v>1.5035700000000001</v>
      </c>
      <c r="CW2434">
        <v>8.8492160000000002</v>
      </c>
      <c r="CX2434">
        <v>3.6326700000000001</v>
      </c>
      <c r="CY2434">
        <v>4.0581379999999996</v>
      </c>
      <c r="CZ2434">
        <v>9.5582180000000001</v>
      </c>
      <c r="DA2434">
        <v>5.4836960000000001</v>
      </c>
      <c r="DB2434">
        <v>1.8589150000000001</v>
      </c>
      <c r="DC2434">
        <v>2.5143230000000001</v>
      </c>
      <c r="DD2434">
        <v>2.072724</v>
      </c>
      <c r="DE2434">
        <v>2.7632479999999999</v>
      </c>
      <c r="DF2434">
        <v>2.663891</v>
      </c>
      <c r="DG2434">
        <v>1.8754090000000001</v>
      </c>
      <c r="DH2434">
        <v>9.8355189999999997</v>
      </c>
      <c r="DI2434">
        <v>8.2412969999999994</v>
      </c>
      <c r="DJ2434">
        <v>12.216620000000001</v>
      </c>
      <c r="DK2434">
        <v>12.44928</v>
      </c>
      <c r="DL2434">
        <v>7.2870749999999997</v>
      </c>
      <c r="DM2434">
        <v>0.99646829999999997</v>
      </c>
      <c r="DN2434">
        <v>0.80535670000000004</v>
      </c>
      <c r="DO2434">
        <v>19</v>
      </c>
      <c r="DP2434">
        <v>20</v>
      </c>
    </row>
    <row r="2435" spans="1:120" x14ac:dyDescent="0.25">
      <c r="A2435" t="str">
        <f t="shared" si="37"/>
        <v>AutoDR-Yes_Prescribed DA 1-4 (1PM-9PM)_44454_19-20</v>
      </c>
      <c r="B2435" t="s">
        <v>62</v>
      </c>
      <c r="C2435" t="s">
        <v>322</v>
      </c>
      <c r="D2435" t="s">
        <v>61</v>
      </c>
      <c r="E2435" t="s">
        <v>61</v>
      </c>
      <c r="F2435" t="s">
        <v>61</v>
      </c>
      <c r="G2435" t="s">
        <v>61</v>
      </c>
      <c r="H2435" t="s">
        <v>98</v>
      </c>
      <c r="I2435" t="s">
        <v>61</v>
      </c>
      <c r="J2435" t="s">
        <v>61</v>
      </c>
      <c r="K2435" t="s">
        <v>214</v>
      </c>
      <c r="L2435" s="18">
        <v>44454</v>
      </c>
      <c r="M2435">
        <v>19</v>
      </c>
      <c r="N2435">
        <v>20</v>
      </c>
      <c r="O2435" t="s">
        <v>258</v>
      </c>
      <c r="P2435">
        <v>3</v>
      </c>
      <c r="Q2435">
        <v>3</v>
      </c>
      <c r="R2435">
        <v>0</v>
      </c>
      <c r="S2435">
        <v>0</v>
      </c>
      <c r="T2435">
        <v>1</v>
      </c>
      <c r="U2435">
        <v>1</v>
      </c>
      <c r="V2435">
        <v>1</v>
      </c>
      <c r="W2435">
        <v>29.92</v>
      </c>
      <c r="X2435">
        <v>29.8</v>
      </c>
      <c r="Y2435">
        <v>29.76</v>
      </c>
      <c r="Z2435">
        <v>29.72</v>
      </c>
      <c r="AA2435">
        <v>29.76</v>
      </c>
      <c r="AB2435">
        <v>29.72</v>
      </c>
      <c r="AC2435">
        <v>41.36</v>
      </c>
      <c r="AD2435">
        <v>54.08</v>
      </c>
      <c r="AE2435">
        <v>58.2</v>
      </c>
      <c r="AF2435">
        <v>65.92</v>
      </c>
      <c r="AG2435">
        <v>104.8</v>
      </c>
      <c r="AH2435">
        <v>109.48</v>
      </c>
      <c r="AI2435">
        <v>113.44</v>
      </c>
      <c r="AJ2435">
        <v>117.96</v>
      </c>
      <c r="AK2435">
        <v>118.08</v>
      </c>
      <c r="AL2435">
        <v>117.76</v>
      </c>
      <c r="AM2435">
        <v>113.6</v>
      </c>
      <c r="AN2435">
        <v>110.84</v>
      </c>
      <c r="AO2435">
        <v>101.84</v>
      </c>
      <c r="AP2435">
        <v>98.24</v>
      </c>
      <c r="AQ2435">
        <v>79</v>
      </c>
      <c r="AR2435">
        <v>32.04</v>
      </c>
      <c r="AS2435">
        <v>29.76</v>
      </c>
      <c r="AT2435">
        <v>29.92</v>
      </c>
      <c r="AU2435">
        <v>56.166666999999997</v>
      </c>
      <c r="AV2435">
        <v>56.166666999999997</v>
      </c>
      <c r="AW2435">
        <v>56</v>
      </c>
      <c r="AX2435">
        <v>54.833333000000003</v>
      </c>
      <c r="AY2435">
        <v>53.833333000000003</v>
      </c>
      <c r="AZ2435">
        <v>53.833333000000003</v>
      </c>
      <c r="BA2435">
        <v>53.166666999999997</v>
      </c>
      <c r="BB2435">
        <v>53.5</v>
      </c>
      <c r="BC2435">
        <v>55.666666999999997</v>
      </c>
      <c r="BD2435">
        <v>58.333333000000003</v>
      </c>
      <c r="BE2435">
        <v>61</v>
      </c>
      <c r="BF2435">
        <v>67.333332999999996</v>
      </c>
      <c r="BG2435">
        <v>72</v>
      </c>
      <c r="BH2435">
        <v>73.833332999999996</v>
      </c>
      <c r="BI2435">
        <v>74</v>
      </c>
      <c r="BJ2435">
        <v>72.666667000000004</v>
      </c>
      <c r="BK2435">
        <v>71</v>
      </c>
      <c r="BL2435">
        <v>69.166667000000004</v>
      </c>
      <c r="BM2435">
        <v>66.166667000000004</v>
      </c>
      <c r="BN2435">
        <v>62.166666999999997</v>
      </c>
      <c r="BO2435">
        <v>59.333333000000003</v>
      </c>
      <c r="BP2435">
        <v>57.833333000000003</v>
      </c>
      <c r="BQ2435">
        <v>57</v>
      </c>
      <c r="BR2435">
        <v>56</v>
      </c>
      <c r="BS2435">
        <v>-0.31531740000000003</v>
      </c>
      <c r="BT2435">
        <v>-0.22777749999999999</v>
      </c>
      <c r="BU2435">
        <v>-0.29681780000000002</v>
      </c>
      <c r="BV2435">
        <v>-0.2343626</v>
      </c>
      <c r="BW2435">
        <v>-0.31961250000000002</v>
      </c>
      <c r="BX2435">
        <v>0.58438800000000002</v>
      </c>
      <c r="BY2435">
        <v>3.3229760000000002</v>
      </c>
      <c r="BZ2435">
        <v>2.4711599999999998</v>
      </c>
      <c r="CA2435">
        <v>-0.56837079999999995</v>
      </c>
      <c r="CB2435">
        <v>-6.6197710000000001</v>
      </c>
      <c r="CC2435">
        <v>-4.0417880000000004</v>
      </c>
      <c r="CD2435">
        <v>2.991959</v>
      </c>
      <c r="CE2435">
        <v>1.3401529999999999</v>
      </c>
      <c r="CF2435">
        <v>-0.96014790000000005</v>
      </c>
      <c r="CG2435">
        <v>-1.587261</v>
      </c>
      <c r="CH2435">
        <v>-1.9800450000000001</v>
      </c>
      <c r="CI2435">
        <v>8.4705000000000006E-3</v>
      </c>
      <c r="CJ2435">
        <v>-9.4913249999999998</v>
      </c>
      <c r="CK2435">
        <v>6.1966929999999998</v>
      </c>
      <c r="CL2435">
        <v>4.8471599999999997</v>
      </c>
      <c r="CM2435">
        <v>-1.26549</v>
      </c>
      <c r="CN2435">
        <v>-2.0145960000000001</v>
      </c>
      <c r="CO2435">
        <v>-0.31609730000000003</v>
      </c>
      <c r="CP2435">
        <v>-1.9994700000000001E-2</v>
      </c>
      <c r="CQ2435">
        <v>8.1443100000000004E-2</v>
      </c>
      <c r="CR2435">
        <v>4.4924800000000001E-2</v>
      </c>
      <c r="CS2435">
        <v>4.1912499999999998E-2</v>
      </c>
      <c r="CT2435">
        <v>4.2311599999999998E-2</v>
      </c>
      <c r="CU2435">
        <v>4.3710699999999998E-2</v>
      </c>
      <c r="CV2435">
        <v>1.5035700000000001</v>
      </c>
      <c r="CW2435">
        <v>8.8492160000000002</v>
      </c>
      <c r="CX2435">
        <v>3.6326700000000001</v>
      </c>
      <c r="CY2435">
        <v>4.0581379999999996</v>
      </c>
      <c r="CZ2435">
        <v>9.5582180000000001</v>
      </c>
      <c r="DA2435">
        <v>5.4836960000000001</v>
      </c>
      <c r="DB2435">
        <v>1.8589150000000001</v>
      </c>
      <c r="DC2435">
        <v>2.5143230000000001</v>
      </c>
      <c r="DD2435">
        <v>2.072724</v>
      </c>
      <c r="DE2435">
        <v>2.7632479999999999</v>
      </c>
      <c r="DF2435">
        <v>2.663891</v>
      </c>
      <c r="DG2435">
        <v>1.8754090000000001</v>
      </c>
      <c r="DH2435">
        <v>9.8355189999999997</v>
      </c>
      <c r="DI2435">
        <v>8.2412969999999994</v>
      </c>
      <c r="DJ2435">
        <v>12.216620000000001</v>
      </c>
      <c r="DK2435">
        <v>12.44928</v>
      </c>
      <c r="DL2435">
        <v>7.2870749999999997</v>
      </c>
      <c r="DM2435">
        <v>0.99646829999999997</v>
      </c>
      <c r="DN2435">
        <v>0.80535670000000004</v>
      </c>
      <c r="DO2435">
        <v>19</v>
      </c>
      <c r="DP2435">
        <v>20</v>
      </c>
    </row>
    <row r="2436" spans="1:120" hidden="1" x14ac:dyDescent="0.25">
      <c r="A2436" t="str">
        <f t="shared" ref="A2436:A2499" si="38">C2436&amp;"_"&amp;K2436&amp;"_"&amp;IF(L2436="",O2436,L2436&amp;IF(LEFT(K2436,3)="All","",IF(R2436=1,"_Combined","_"&amp;M2436&amp;"-"&amp;N2436)))</f>
        <v>LCA-Greater Bay Area_Prescribed DA 1-4 (1PM-9PM)_44454_19-19</v>
      </c>
      <c r="B2436" t="s">
        <v>62</v>
      </c>
      <c r="C2436" t="s">
        <v>209</v>
      </c>
      <c r="D2436" t="s">
        <v>36</v>
      </c>
      <c r="E2436" t="s">
        <v>61</v>
      </c>
      <c r="F2436" t="s">
        <v>61</v>
      </c>
      <c r="G2436" t="s">
        <v>61</v>
      </c>
      <c r="H2436" t="s">
        <v>61</v>
      </c>
      <c r="I2436" t="s">
        <v>61</v>
      </c>
      <c r="J2436" t="s">
        <v>61</v>
      </c>
      <c r="K2436" t="s">
        <v>214</v>
      </c>
      <c r="L2436" s="18">
        <v>44454</v>
      </c>
      <c r="M2436">
        <v>19</v>
      </c>
      <c r="N2436">
        <v>19</v>
      </c>
      <c r="O2436" t="s">
        <v>258</v>
      </c>
      <c r="P2436">
        <v>3</v>
      </c>
      <c r="Q2436">
        <v>2</v>
      </c>
      <c r="R2436">
        <v>0</v>
      </c>
      <c r="S2436">
        <v>0</v>
      </c>
      <c r="T2436">
        <v>1</v>
      </c>
      <c r="U2436">
        <v>1</v>
      </c>
      <c r="V2436">
        <v>1</v>
      </c>
      <c r="W2436">
        <v>954.12</v>
      </c>
      <c r="X2436">
        <v>982.32</v>
      </c>
      <c r="Y2436">
        <v>982.74</v>
      </c>
      <c r="Z2436">
        <v>982.44</v>
      </c>
      <c r="AA2436">
        <v>984.66</v>
      </c>
      <c r="AB2436">
        <v>983.94</v>
      </c>
      <c r="AC2436">
        <v>924.72</v>
      </c>
      <c r="AD2436">
        <v>581.04</v>
      </c>
      <c r="AE2436">
        <v>800.4</v>
      </c>
      <c r="AF2436">
        <v>806.34</v>
      </c>
      <c r="AG2436">
        <v>859.14</v>
      </c>
      <c r="AH2436">
        <v>678</v>
      </c>
      <c r="AI2436">
        <v>684.42</v>
      </c>
      <c r="AJ2436">
        <v>263.64</v>
      </c>
      <c r="AK2436">
        <v>246.12</v>
      </c>
      <c r="AL2436">
        <v>236.94</v>
      </c>
      <c r="AM2436">
        <v>234.54</v>
      </c>
      <c r="AN2436">
        <v>189.54</v>
      </c>
      <c r="AO2436">
        <v>59.82</v>
      </c>
      <c r="AP2436">
        <v>278.10000000000002</v>
      </c>
      <c r="AQ2436">
        <v>257.64</v>
      </c>
      <c r="AR2436">
        <v>840.66</v>
      </c>
      <c r="AS2436">
        <v>943.56</v>
      </c>
      <c r="AT2436">
        <v>937.08</v>
      </c>
      <c r="AU2436">
        <v>57</v>
      </c>
      <c r="AV2436">
        <v>57</v>
      </c>
      <c r="AW2436">
        <v>57</v>
      </c>
      <c r="AX2436">
        <v>57</v>
      </c>
      <c r="AY2436">
        <v>56.5</v>
      </c>
      <c r="AZ2436">
        <v>56.5</v>
      </c>
      <c r="BA2436">
        <v>56.5</v>
      </c>
      <c r="BB2436">
        <v>56.5</v>
      </c>
      <c r="BC2436">
        <v>57</v>
      </c>
      <c r="BD2436">
        <v>58</v>
      </c>
      <c r="BE2436">
        <v>59.75</v>
      </c>
      <c r="BF2436">
        <v>63</v>
      </c>
      <c r="BG2436">
        <v>65.5</v>
      </c>
      <c r="BH2436">
        <v>66.75</v>
      </c>
      <c r="BI2436">
        <v>65.75</v>
      </c>
      <c r="BJ2436">
        <v>63.75</v>
      </c>
      <c r="BK2436">
        <v>63.25</v>
      </c>
      <c r="BL2436">
        <v>62.25</v>
      </c>
      <c r="BM2436">
        <v>60.25</v>
      </c>
      <c r="BN2436">
        <v>58.5</v>
      </c>
      <c r="BO2436">
        <v>57.5</v>
      </c>
      <c r="BP2436">
        <v>57</v>
      </c>
      <c r="BQ2436">
        <v>57</v>
      </c>
      <c r="BR2436">
        <v>57</v>
      </c>
      <c r="BS2436">
        <v>-37.028219999999997</v>
      </c>
      <c r="BT2436">
        <v>-86.099350000000001</v>
      </c>
      <c r="BU2436">
        <v>-91.103809999999996</v>
      </c>
      <c r="BV2436">
        <v>-103.86109999999999</v>
      </c>
      <c r="BW2436">
        <v>-109.7701</v>
      </c>
      <c r="BX2436">
        <v>-144.07560000000001</v>
      </c>
      <c r="BY2436">
        <v>-110.6884</v>
      </c>
      <c r="BZ2436">
        <v>260.43720000000002</v>
      </c>
      <c r="CA2436">
        <v>59.068579999999997</v>
      </c>
      <c r="CB2436">
        <v>39.061709999999998</v>
      </c>
      <c r="CC2436">
        <v>-62.326500000000003</v>
      </c>
      <c r="CD2436">
        <v>-21.042249999999999</v>
      </c>
      <c r="CE2436">
        <v>-64.277869999999993</v>
      </c>
      <c r="CF2436">
        <v>39.514510000000001</v>
      </c>
      <c r="CG2436">
        <v>46.738390000000003</v>
      </c>
      <c r="CH2436">
        <v>48.758310000000002</v>
      </c>
      <c r="CI2436">
        <v>46.757480000000001</v>
      </c>
      <c r="CJ2436">
        <v>91.431049999999999</v>
      </c>
      <c r="CK2436">
        <v>173.33680000000001</v>
      </c>
      <c r="CL2436">
        <v>35.277920000000002</v>
      </c>
      <c r="CM2436">
        <v>49.499369999999999</v>
      </c>
      <c r="CN2436">
        <v>-4.3224450000000001</v>
      </c>
      <c r="CO2436">
        <v>-38.317610000000002</v>
      </c>
      <c r="CP2436">
        <v>-69.293999999999997</v>
      </c>
      <c r="CQ2436">
        <v>455.30630000000002</v>
      </c>
      <c r="CR2436">
        <v>277.65499999999997</v>
      </c>
      <c r="CS2436">
        <v>246.81960000000001</v>
      </c>
      <c r="CT2436">
        <v>254.3365</v>
      </c>
      <c r="CU2436">
        <v>226.13140000000001</v>
      </c>
      <c r="CV2436">
        <v>244.05549999999999</v>
      </c>
      <c r="CW2436">
        <v>289.80360000000002</v>
      </c>
      <c r="CX2436">
        <v>163.88220000000001</v>
      </c>
      <c r="CY2436">
        <v>238.637</v>
      </c>
      <c r="CZ2436">
        <v>665.70920000000001</v>
      </c>
      <c r="DA2436">
        <v>1502.8219999999999</v>
      </c>
      <c r="DB2436">
        <v>1662.412</v>
      </c>
      <c r="DC2436">
        <v>1135.943</v>
      </c>
      <c r="DD2436">
        <v>147.93709999999999</v>
      </c>
      <c r="DE2436">
        <v>147.97720000000001</v>
      </c>
      <c r="DF2436">
        <v>149.12350000000001</v>
      </c>
      <c r="DG2436">
        <v>147.1782</v>
      </c>
      <c r="DH2436">
        <v>288.76119999999997</v>
      </c>
      <c r="DI2436">
        <v>232.88919999999999</v>
      </c>
      <c r="DJ2436">
        <v>740.49149999999997</v>
      </c>
      <c r="DK2436">
        <v>1340.681</v>
      </c>
      <c r="DL2436">
        <v>813.88030000000003</v>
      </c>
      <c r="DM2436">
        <v>827.7124</v>
      </c>
      <c r="DN2436">
        <v>1439.491</v>
      </c>
      <c r="DO2436">
        <v>19</v>
      </c>
      <c r="DP2436">
        <v>19</v>
      </c>
    </row>
    <row r="2437" spans="1:120" hidden="1" x14ac:dyDescent="0.25">
      <c r="A2437" t="str">
        <f t="shared" si="38"/>
        <v>Industry_Type-5. Offices, Hotels, Finance, Services_Prescribed DA 1-4 (1PM-9PM)_44454_19-19</v>
      </c>
      <c r="B2437" t="s">
        <v>62</v>
      </c>
      <c r="C2437" t="s">
        <v>205</v>
      </c>
      <c r="D2437" t="s">
        <v>61</v>
      </c>
      <c r="E2437" t="s">
        <v>61</v>
      </c>
      <c r="F2437" t="s">
        <v>61</v>
      </c>
      <c r="G2437" t="s">
        <v>37</v>
      </c>
      <c r="H2437" t="s">
        <v>61</v>
      </c>
      <c r="I2437" t="s">
        <v>61</v>
      </c>
      <c r="J2437" t="s">
        <v>61</v>
      </c>
      <c r="K2437" t="s">
        <v>214</v>
      </c>
      <c r="L2437" s="18">
        <v>44454</v>
      </c>
      <c r="M2437">
        <v>19</v>
      </c>
      <c r="N2437">
        <v>19</v>
      </c>
      <c r="O2437" t="s">
        <v>258</v>
      </c>
      <c r="P2437">
        <v>2</v>
      </c>
      <c r="Q2437">
        <v>1</v>
      </c>
      <c r="R2437">
        <v>0</v>
      </c>
      <c r="S2437">
        <v>0</v>
      </c>
      <c r="T2437">
        <v>1</v>
      </c>
      <c r="U2437">
        <v>0</v>
      </c>
      <c r="V2437">
        <v>1</v>
      </c>
      <c r="W2437">
        <v>252.64</v>
      </c>
      <c r="X2437">
        <v>279.04000000000002</v>
      </c>
      <c r="Y2437">
        <v>280.88</v>
      </c>
      <c r="Z2437">
        <v>281.76</v>
      </c>
      <c r="AA2437">
        <v>283.44</v>
      </c>
      <c r="AB2437">
        <v>283.76</v>
      </c>
      <c r="AC2437">
        <v>259.52</v>
      </c>
      <c r="AD2437">
        <v>184.32</v>
      </c>
      <c r="AE2437">
        <v>177.92</v>
      </c>
      <c r="AF2437">
        <v>182.64</v>
      </c>
      <c r="AG2437">
        <v>184.56</v>
      </c>
      <c r="AH2437">
        <v>190.72</v>
      </c>
      <c r="AI2437">
        <v>196.4</v>
      </c>
      <c r="AJ2437">
        <v>198.88</v>
      </c>
      <c r="AK2437">
        <v>202.72</v>
      </c>
      <c r="AL2437">
        <v>200.72</v>
      </c>
      <c r="AM2437">
        <v>201.36</v>
      </c>
      <c r="AN2437">
        <v>170.48</v>
      </c>
      <c r="AO2437">
        <v>60.56</v>
      </c>
      <c r="AP2437">
        <v>252.08</v>
      </c>
      <c r="AQ2437">
        <v>220</v>
      </c>
      <c r="AR2437">
        <v>208.88</v>
      </c>
      <c r="AS2437">
        <v>208.48</v>
      </c>
      <c r="AT2437">
        <v>205.6</v>
      </c>
      <c r="AU2437">
        <v>60.5</v>
      </c>
      <c r="AV2437">
        <v>61</v>
      </c>
      <c r="AW2437">
        <v>61</v>
      </c>
      <c r="AX2437">
        <v>61</v>
      </c>
      <c r="AY2437">
        <v>60</v>
      </c>
      <c r="AZ2437">
        <v>60</v>
      </c>
      <c r="BA2437">
        <v>60</v>
      </c>
      <c r="BB2437">
        <v>60</v>
      </c>
      <c r="BC2437">
        <v>60.5</v>
      </c>
      <c r="BD2437">
        <v>61.5</v>
      </c>
      <c r="BE2437">
        <v>64</v>
      </c>
      <c r="BF2437">
        <v>66.5</v>
      </c>
      <c r="BG2437">
        <v>68</v>
      </c>
      <c r="BH2437">
        <v>70.5</v>
      </c>
      <c r="BI2437">
        <v>70.5</v>
      </c>
      <c r="BJ2437">
        <v>69</v>
      </c>
      <c r="BK2437">
        <v>68.5</v>
      </c>
      <c r="BL2437">
        <v>68</v>
      </c>
      <c r="BM2437">
        <v>65</v>
      </c>
      <c r="BN2437">
        <v>62</v>
      </c>
      <c r="BO2437">
        <v>61</v>
      </c>
      <c r="BP2437">
        <v>60</v>
      </c>
      <c r="BQ2437">
        <v>60</v>
      </c>
      <c r="BR2437">
        <v>60</v>
      </c>
      <c r="BS2437">
        <v>-24.605640000000001</v>
      </c>
      <c r="BT2437">
        <v>-34.289490000000001</v>
      </c>
      <c r="BU2437">
        <v>-32.73236</v>
      </c>
      <c r="BV2437">
        <v>-35.673290000000001</v>
      </c>
      <c r="BW2437">
        <v>-32.78528</v>
      </c>
      <c r="BX2437">
        <v>-34.302950000000003</v>
      </c>
      <c r="BY2437">
        <v>-25.598040000000001</v>
      </c>
      <c r="BZ2437">
        <v>30.362839999999998</v>
      </c>
      <c r="CA2437">
        <v>30.73216</v>
      </c>
      <c r="CB2437">
        <v>30.71808</v>
      </c>
      <c r="CC2437">
        <v>26.542770000000001</v>
      </c>
      <c r="CD2437">
        <v>15.918760000000001</v>
      </c>
      <c r="CE2437">
        <v>19.862089999999998</v>
      </c>
      <c r="CF2437">
        <v>25.75996</v>
      </c>
      <c r="CG2437">
        <v>26.72906</v>
      </c>
      <c r="CH2437">
        <v>22.63815</v>
      </c>
      <c r="CI2437">
        <v>27.405619999999999</v>
      </c>
      <c r="CJ2437">
        <v>69.979309999999998</v>
      </c>
      <c r="CK2437">
        <v>126.6698</v>
      </c>
      <c r="CL2437">
        <v>-10.095689999999999</v>
      </c>
      <c r="CM2437">
        <v>2.1266630000000002</v>
      </c>
      <c r="CN2437">
        <v>-15.12288</v>
      </c>
      <c r="CO2437">
        <v>-16.156739999999999</v>
      </c>
      <c r="CP2437">
        <v>-13.84085</v>
      </c>
      <c r="CQ2437">
        <v>116.2252</v>
      </c>
      <c r="CR2437">
        <v>53.53913</v>
      </c>
      <c r="CS2437">
        <v>62.459240000000001</v>
      </c>
      <c r="CT2437">
        <v>58.210990000000002</v>
      </c>
      <c r="CU2437">
        <v>60.408169999999998</v>
      </c>
      <c r="CV2437">
        <v>64.156310000000005</v>
      </c>
      <c r="CW2437">
        <v>33.269970000000001</v>
      </c>
      <c r="CX2437">
        <v>47.224829999999997</v>
      </c>
      <c r="CY2437">
        <v>47.962539999999997</v>
      </c>
      <c r="CZ2437">
        <v>41.042319999999997</v>
      </c>
      <c r="DA2437">
        <v>60.806109999999997</v>
      </c>
      <c r="DB2437">
        <v>102.35120000000001</v>
      </c>
      <c r="DC2437">
        <v>83.847239999999999</v>
      </c>
      <c r="DD2437">
        <v>84.818129999999996</v>
      </c>
      <c r="DE2437">
        <v>81.844170000000005</v>
      </c>
      <c r="DF2437">
        <v>85.977109999999996</v>
      </c>
      <c r="DG2437">
        <v>92.914339999999996</v>
      </c>
      <c r="DH2437">
        <v>320.83249999999998</v>
      </c>
      <c r="DI2437">
        <v>196.3809</v>
      </c>
      <c r="DJ2437">
        <v>506.33260000000001</v>
      </c>
      <c r="DK2437">
        <v>1554.2</v>
      </c>
      <c r="DL2437">
        <v>733.89859999999999</v>
      </c>
      <c r="DM2437">
        <v>651.33370000000002</v>
      </c>
      <c r="DN2437">
        <v>605.99030000000005</v>
      </c>
      <c r="DO2437">
        <v>19</v>
      </c>
      <c r="DP2437">
        <v>19</v>
      </c>
    </row>
    <row r="2438" spans="1:120" hidden="1" x14ac:dyDescent="0.25">
      <c r="A2438" t="str">
        <f t="shared" si="38"/>
        <v>Size_Grp-Below 20 kW_Prescribed DA 1-4 (1PM-9PM)_44454_19-20</v>
      </c>
      <c r="B2438" t="s">
        <v>62</v>
      </c>
      <c r="C2438" t="s">
        <v>259</v>
      </c>
      <c r="D2438" t="s">
        <v>61</v>
      </c>
      <c r="E2438" t="s">
        <v>61</v>
      </c>
      <c r="F2438" t="s">
        <v>61</v>
      </c>
      <c r="G2438" t="s">
        <v>61</v>
      </c>
      <c r="H2438" t="s">
        <v>61</v>
      </c>
      <c r="I2438" t="s">
        <v>61</v>
      </c>
      <c r="J2438" t="s">
        <v>260</v>
      </c>
      <c r="K2438" t="s">
        <v>214</v>
      </c>
      <c r="L2438" s="18">
        <v>44454</v>
      </c>
      <c r="M2438">
        <v>19</v>
      </c>
      <c r="N2438">
        <v>20</v>
      </c>
      <c r="O2438" t="s">
        <v>258</v>
      </c>
      <c r="P2438">
        <v>2</v>
      </c>
      <c r="Q2438">
        <v>2</v>
      </c>
      <c r="R2438">
        <v>0</v>
      </c>
      <c r="S2438">
        <v>0</v>
      </c>
      <c r="T2438">
        <v>1</v>
      </c>
      <c r="U2438">
        <v>0</v>
      </c>
      <c r="V2438">
        <v>1</v>
      </c>
      <c r="W2438">
        <v>3.5169999999999999</v>
      </c>
      <c r="X2438">
        <v>3.4990000000000001</v>
      </c>
      <c r="Y2438">
        <v>3.4209999999999998</v>
      </c>
      <c r="Z2438">
        <v>3.4169999999999998</v>
      </c>
      <c r="AA2438">
        <v>3.4209999999999998</v>
      </c>
      <c r="AB2438">
        <v>3.3420000000000001</v>
      </c>
      <c r="AC2438">
        <v>3.4180000000000001</v>
      </c>
      <c r="AD2438">
        <v>4.1360000000000001</v>
      </c>
      <c r="AE2438">
        <v>6.8579999999999997</v>
      </c>
      <c r="AF2438">
        <v>9.8179999999999996</v>
      </c>
      <c r="AG2438">
        <v>25.265000000000001</v>
      </c>
      <c r="AH2438">
        <v>28.298999999999999</v>
      </c>
      <c r="AI2438">
        <v>29.34</v>
      </c>
      <c r="AJ2438">
        <v>33.664999999999999</v>
      </c>
      <c r="AK2438">
        <v>33.819000000000003</v>
      </c>
      <c r="AL2438">
        <v>32.625999999999998</v>
      </c>
      <c r="AM2438">
        <v>32.305999999999997</v>
      </c>
      <c r="AN2438">
        <v>31.024000000000001</v>
      </c>
      <c r="AO2438">
        <v>26.146000000000001</v>
      </c>
      <c r="AP2438">
        <v>27.51</v>
      </c>
      <c r="AQ2438">
        <v>19.440999999999999</v>
      </c>
      <c r="AR2438">
        <v>4.63</v>
      </c>
      <c r="AS2438">
        <v>3.3519999999999999</v>
      </c>
      <c r="AT2438">
        <v>3.5209999999999999</v>
      </c>
      <c r="AU2438">
        <v>57</v>
      </c>
      <c r="AV2438">
        <v>57</v>
      </c>
      <c r="AW2438">
        <v>57</v>
      </c>
      <c r="AX2438">
        <v>56.5</v>
      </c>
      <c r="AY2438">
        <v>56</v>
      </c>
      <c r="AZ2438">
        <v>56</v>
      </c>
      <c r="BA2438">
        <v>56</v>
      </c>
      <c r="BB2438">
        <v>56</v>
      </c>
      <c r="BC2438">
        <v>55.5</v>
      </c>
      <c r="BD2438">
        <v>56</v>
      </c>
      <c r="BE2438">
        <v>57</v>
      </c>
      <c r="BF2438">
        <v>61</v>
      </c>
      <c r="BG2438">
        <v>66</v>
      </c>
      <c r="BH2438">
        <v>69</v>
      </c>
      <c r="BI2438">
        <v>70</v>
      </c>
      <c r="BJ2438">
        <v>68.5</v>
      </c>
      <c r="BK2438">
        <v>67</v>
      </c>
      <c r="BL2438">
        <v>65.5</v>
      </c>
      <c r="BM2438">
        <v>63</v>
      </c>
      <c r="BN2438">
        <v>59.5</v>
      </c>
      <c r="BO2438">
        <v>57.5</v>
      </c>
      <c r="BP2438">
        <v>57</v>
      </c>
      <c r="BQ2438">
        <v>57</v>
      </c>
      <c r="BR2438">
        <v>57</v>
      </c>
      <c r="BS2438" s="20">
        <v>-2.03E-6</v>
      </c>
      <c r="BT2438">
        <v>2.8349099999999999E-2</v>
      </c>
      <c r="BU2438">
        <v>-5.2100000000000002E-3</v>
      </c>
      <c r="BV2438">
        <v>2.08956E-2</v>
      </c>
      <c r="BW2438">
        <v>-9.8960000000000003E-3</v>
      </c>
      <c r="BX2438">
        <v>0.2403198</v>
      </c>
      <c r="BY2438">
        <v>0.59377340000000001</v>
      </c>
      <c r="BZ2438">
        <v>0.72379230000000006</v>
      </c>
      <c r="CA2438">
        <v>-0.63170139999999997</v>
      </c>
      <c r="CB2438">
        <v>-0.96660500000000005</v>
      </c>
      <c r="CC2438">
        <v>-0.89150700000000005</v>
      </c>
      <c r="CD2438">
        <v>0.1406531</v>
      </c>
      <c r="CE2438">
        <v>-0.39620139999999998</v>
      </c>
      <c r="CF2438">
        <v>-1.8626309999999999</v>
      </c>
      <c r="CG2438">
        <v>-1.156792</v>
      </c>
      <c r="CH2438">
        <v>-1.6109530000000001</v>
      </c>
      <c r="CI2438">
        <v>-1.4061140000000001</v>
      </c>
      <c r="CJ2438">
        <v>-3.455355</v>
      </c>
      <c r="CK2438">
        <v>2.3733490000000002</v>
      </c>
      <c r="CL2438">
        <v>2.2128239999999999</v>
      </c>
      <c r="CM2438">
        <v>-0.1113735</v>
      </c>
      <c r="CN2438">
        <v>-2.0507390000000001</v>
      </c>
      <c r="CO2438">
        <v>-0.20493040000000001</v>
      </c>
      <c r="CP2438">
        <v>-5.48342E-2</v>
      </c>
      <c r="CQ2438">
        <v>1.188E-3</v>
      </c>
      <c r="CR2438">
        <v>2.6732000000000001E-3</v>
      </c>
      <c r="CS2438">
        <v>2.008E-4</v>
      </c>
      <c r="CT2438">
        <v>7.4100000000000001E-4</v>
      </c>
      <c r="CU2438">
        <v>2.2939999999999999E-4</v>
      </c>
      <c r="CV2438">
        <v>5.22713E-2</v>
      </c>
      <c r="CW2438">
        <v>0.22176390000000001</v>
      </c>
      <c r="CX2438">
        <v>0.73262470000000002</v>
      </c>
      <c r="CY2438">
        <v>0.75088010000000005</v>
      </c>
      <c r="CZ2438">
        <v>0.14143030000000001</v>
      </c>
      <c r="DA2438">
        <v>2.3573780000000002</v>
      </c>
      <c r="DB2438">
        <v>0.38107669999999999</v>
      </c>
      <c r="DC2438">
        <v>1.1005469999999999</v>
      </c>
      <c r="DD2438">
        <v>0.36511650000000001</v>
      </c>
      <c r="DE2438">
        <v>0.65715250000000003</v>
      </c>
      <c r="DF2438">
        <v>0.89516450000000003</v>
      </c>
      <c r="DG2438">
        <v>0.40773320000000002</v>
      </c>
      <c r="DH2438">
        <v>2.7754279999999998</v>
      </c>
      <c r="DI2438">
        <v>1.7486569999999999</v>
      </c>
      <c r="DJ2438">
        <v>4.9956550000000002</v>
      </c>
      <c r="DK2438">
        <v>4.482996</v>
      </c>
      <c r="DL2438">
        <v>2.09937</v>
      </c>
      <c r="DM2438">
        <v>1.7471299999999999E-2</v>
      </c>
      <c r="DN2438">
        <v>6.5990000000000005E-4</v>
      </c>
      <c r="DO2438">
        <v>19</v>
      </c>
      <c r="DP2438">
        <v>20</v>
      </c>
    </row>
    <row r="2439" spans="1:120" hidden="1" x14ac:dyDescent="0.25">
      <c r="A2439" t="str">
        <f t="shared" si="38"/>
        <v>Industry_Type-4. Retail stores_Prescribed DA 1-4 (1PM-9PM)_44454_19-20</v>
      </c>
      <c r="B2439" t="s">
        <v>62</v>
      </c>
      <c r="C2439" t="s">
        <v>204</v>
      </c>
      <c r="D2439" t="s">
        <v>61</v>
      </c>
      <c r="E2439" t="s">
        <v>61</v>
      </c>
      <c r="F2439" t="s">
        <v>61</v>
      </c>
      <c r="G2439" t="s">
        <v>33</v>
      </c>
      <c r="H2439" t="s">
        <v>61</v>
      </c>
      <c r="I2439" t="s">
        <v>61</v>
      </c>
      <c r="J2439" t="s">
        <v>61</v>
      </c>
      <c r="K2439" t="s">
        <v>214</v>
      </c>
      <c r="L2439" s="18">
        <v>44454</v>
      </c>
      <c r="M2439">
        <v>19</v>
      </c>
      <c r="N2439">
        <v>20</v>
      </c>
      <c r="O2439" t="s">
        <v>258</v>
      </c>
      <c r="P2439">
        <v>1</v>
      </c>
      <c r="Q2439">
        <v>1</v>
      </c>
      <c r="R2439">
        <v>0</v>
      </c>
      <c r="S2439">
        <v>0</v>
      </c>
      <c r="T2439">
        <v>1</v>
      </c>
      <c r="U2439">
        <v>0</v>
      </c>
      <c r="V2439">
        <v>1</v>
      </c>
      <c r="W2439">
        <v>0.79700000000000004</v>
      </c>
      <c r="X2439">
        <v>0.77900000000000003</v>
      </c>
      <c r="Y2439">
        <v>0.78100000000000003</v>
      </c>
      <c r="Z2439">
        <v>0.77700000000000002</v>
      </c>
      <c r="AA2439">
        <v>0.78100000000000003</v>
      </c>
      <c r="AB2439">
        <v>0.78200000000000003</v>
      </c>
      <c r="AC2439">
        <v>0.77800000000000002</v>
      </c>
      <c r="AD2439">
        <v>0.77600000000000002</v>
      </c>
      <c r="AE2439">
        <v>0.77800000000000002</v>
      </c>
      <c r="AF2439">
        <v>0.77800000000000002</v>
      </c>
      <c r="AG2439">
        <v>0.78500000000000003</v>
      </c>
      <c r="AH2439">
        <v>0.77900000000000003</v>
      </c>
      <c r="AI2439">
        <v>0.78</v>
      </c>
      <c r="AJ2439">
        <v>0.78500000000000003</v>
      </c>
      <c r="AK2439">
        <v>0.77900000000000003</v>
      </c>
      <c r="AL2439">
        <v>0.78600000000000003</v>
      </c>
      <c r="AM2439">
        <v>0.78600000000000003</v>
      </c>
      <c r="AN2439">
        <v>0.78400000000000003</v>
      </c>
      <c r="AO2439">
        <v>0.78600000000000003</v>
      </c>
      <c r="AP2439">
        <v>0.79</v>
      </c>
      <c r="AQ2439">
        <v>0.80100000000000005</v>
      </c>
      <c r="AR2439">
        <v>0.79</v>
      </c>
      <c r="AS2439">
        <v>0.79200000000000004</v>
      </c>
      <c r="AT2439">
        <v>0.80100000000000005</v>
      </c>
      <c r="AU2439">
        <v>57</v>
      </c>
      <c r="AV2439">
        <v>57</v>
      </c>
      <c r="AW2439">
        <v>57</v>
      </c>
      <c r="AX2439">
        <v>56.5</v>
      </c>
      <c r="AY2439">
        <v>56</v>
      </c>
      <c r="AZ2439">
        <v>56</v>
      </c>
      <c r="BA2439">
        <v>56</v>
      </c>
      <c r="BB2439">
        <v>56</v>
      </c>
      <c r="BC2439">
        <v>55.5</v>
      </c>
      <c r="BD2439">
        <v>56</v>
      </c>
      <c r="BE2439">
        <v>57</v>
      </c>
      <c r="BF2439">
        <v>61</v>
      </c>
      <c r="BG2439">
        <v>66</v>
      </c>
      <c r="BH2439">
        <v>69</v>
      </c>
      <c r="BI2439">
        <v>70</v>
      </c>
      <c r="BJ2439">
        <v>68.5</v>
      </c>
      <c r="BK2439">
        <v>67</v>
      </c>
      <c r="BL2439">
        <v>65.5</v>
      </c>
      <c r="BM2439">
        <v>63</v>
      </c>
      <c r="BN2439">
        <v>59.5</v>
      </c>
      <c r="BO2439">
        <v>57.5</v>
      </c>
      <c r="BP2439">
        <v>57</v>
      </c>
      <c r="BQ2439">
        <v>57</v>
      </c>
      <c r="BR2439">
        <v>57</v>
      </c>
      <c r="BS2439">
        <v>4.3209999999999999E-4</v>
      </c>
      <c r="BT2439">
        <v>4.2307000000000004E-3</v>
      </c>
      <c r="BU2439">
        <v>4.1427E-3</v>
      </c>
      <c r="BV2439">
        <v>3.7390000000000001E-3</v>
      </c>
      <c r="BW2439">
        <v>4.1248999999999999E-3</v>
      </c>
      <c r="BX2439">
        <v>1.8514E-3</v>
      </c>
      <c r="BY2439">
        <v>-4.9487999999999997E-3</v>
      </c>
      <c r="BZ2439">
        <v>-3.4450000000000001E-3</v>
      </c>
      <c r="CA2439">
        <v>3.3674999999999998E-3</v>
      </c>
      <c r="CB2439">
        <v>1.3750000000000001E-4</v>
      </c>
      <c r="CC2439">
        <v>5.7441999999999997E-3</v>
      </c>
      <c r="CD2439">
        <v>-5.1789000000000002E-3</v>
      </c>
      <c r="CE2439">
        <v>1.2861999999999999E-3</v>
      </c>
      <c r="CF2439">
        <v>-2.6132800000000001E-2</v>
      </c>
      <c r="CG2439">
        <v>2.4483E-3</v>
      </c>
      <c r="CH2439">
        <v>-5.0650000000000001E-3</v>
      </c>
      <c r="CI2439">
        <v>-9.3869000000000001E-3</v>
      </c>
      <c r="CJ2439">
        <v>-1.6659000000000001E-3</v>
      </c>
      <c r="CK2439">
        <v>-1.03753E-2</v>
      </c>
      <c r="CL2439">
        <v>1.1632999999999999E-3</v>
      </c>
      <c r="CM2439">
        <v>-2.5839999999999999E-3</v>
      </c>
      <c r="CN2439">
        <v>3.1261000000000001E-3</v>
      </c>
      <c r="CO2439">
        <v>-6.3058000000000003E-3</v>
      </c>
      <c r="CP2439">
        <v>-6.7508999999999998E-3</v>
      </c>
      <c r="CQ2439">
        <v>6.86E-5</v>
      </c>
      <c r="CR2439">
        <v>4.07E-5</v>
      </c>
      <c r="CS2439">
        <v>3.9900000000000001E-5</v>
      </c>
      <c r="CT2439">
        <v>3.5099999999999999E-5</v>
      </c>
      <c r="CU2439">
        <v>4.5599999999999997E-5</v>
      </c>
      <c r="CV2439">
        <v>4.1199999999999999E-5</v>
      </c>
      <c r="CW2439">
        <v>1.2129999999999999E-4</v>
      </c>
      <c r="CX2439">
        <v>1.5359999999999999E-4</v>
      </c>
      <c r="CY2439">
        <v>1.741E-4</v>
      </c>
      <c r="CZ2439">
        <v>3.1149999999999998E-4</v>
      </c>
      <c r="DA2439">
        <v>1.4128000000000001E-3</v>
      </c>
      <c r="DB2439">
        <v>1.5941E-3</v>
      </c>
      <c r="DC2439">
        <v>2.0473000000000002E-3</v>
      </c>
      <c r="DD2439">
        <v>1.3104E-3</v>
      </c>
      <c r="DE2439">
        <v>1.5217E-3</v>
      </c>
      <c r="DF2439">
        <v>4.2539999999999999E-4</v>
      </c>
      <c r="DG2439">
        <v>1.5320000000000001E-4</v>
      </c>
      <c r="DH2439">
        <v>8.8900000000000006E-5</v>
      </c>
      <c r="DI2439">
        <v>8.0699999999999996E-5</v>
      </c>
      <c r="DJ2439">
        <v>1.061E-4</v>
      </c>
      <c r="DK2439">
        <v>5.1749999999999995E-4</v>
      </c>
      <c r="DL2439">
        <v>7.2690000000000005E-4</v>
      </c>
      <c r="DM2439">
        <v>6.7000000000000002E-5</v>
      </c>
      <c r="DN2439">
        <v>6.6199999999999996E-5</v>
      </c>
      <c r="DO2439">
        <v>19</v>
      </c>
      <c r="DP2439">
        <v>20</v>
      </c>
    </row>
    <row r="2440" spans="1:120" hidden="1" x14ac:dyDescent="0.25">
      <c r="A2440" t="str">
        <f t="shared" si="38"/>
        <v>sublap_id-SLAP_PGZP_Prescribed DA 1-4 (1PM-9PM)_44454_19-20</v>
      </c>
      <c r="B2440" t="s">
        <v>62</v>
      </c>
      <c r="C2440" t="s">
        <v>283</v>
      </c>
      <c r="D2440" t="s">
        <v>61</v>
      </c>
      <c r="E2440" t="s">
        <v>284</v>
      </c>
      <c r="F2440" t="s">
        <v>61</v>
      </c>
      <c r="G2440" t="s">
        <v>61</v>
      </c>
      <c r="H2440" t="s">
        <v>61</v>
      </c>
      <c r="I2440" t="s">
        <v>61</v>
      </c>
      <c r="J2440" t="s">
        <v>61</v>
      </c>
      <c r="K2440" t="s">
        <v>214</v>
      </c>
      <c r="L2440" s="18">
        <v>44454</v>
      </c>
      <c r="M2440">
        <v>19</v>
      </c>
      <c r="N2440">
        <v>20</v>
      </c>
      <c r="O2440" t="s">
        <v>258</v>
      </c>
      <c r="P2440">
        <v>4</v>
      </c>
      <c r="Q2440">
        <v>4</v>
      </c>
      <c r="R2440">
        <v>0</v>
      </c>
      <c r="S2440">
        <v>0</v>
      </c>
      <c r="T2440">
        <v>1</v>
      </c>
      <c r="U2440">
        <v>0</v>
      </c>
      <c r="V2440">
        <v>1</v>
      </c>
      <c r="W2440">
        <v>30.716999999999999</v>
      </c>
      <c r="X2440">
        <v>30.579000000000001</v>
      </c>
      <c r="Y2440">
        <v>30.541</v>
      </c>
      <c r="Z2440">
        <v>30.497</v>
      </c>
      <c r="AA2440">
        <v>30.541</v>
      </c>
      <c r="AB2440">
        <v>30.501999999999999</v>
      </c>
      <c r="AC2440">
        <v>42.137999999999998</v>
      </c>
      <c r="AD2440">
        <v>54.856000000000002</v>
      </c>
      <c r="AE2440">
        <v>58.978000000000002</v>
      </c>
      <c r="AF2440">
        <v>66.697999999999993</v>
      </c>
      <c r="AG2440">
        <v>105.58499999999999</v>
      </c>
      <c r="AH2440">
        <v>110.259</v>
      </c>
      <c r="AI2440">
        <v>114.22</v>
      </c>
      <c r="AJ2440">
        <v>118.745</v>
      </c>
      <c r="AK2440">
        <v>118.85899999999999</v>
      </c>
      <c r="AL2440">
        <v>118.54600000000001</v>
      </c>
      <c r="AM2440">
        <v>114.386</v>
      </c>
      <c r="AN2440">
        <v>111.624</v>
      </c>
      <c r="AO2440">
        <v>102.626</v>
      </c>
      <c r="AP2440">
        <v>99.03</v>
      </c>
      <c r="AQ2440">
        <v>79.801000000000002</v>
      </c>
      <c r="AR2440">
        <v>32.83</v>
      </c>
      <c r="AS2440">
        <v>30.552</v>
      </c>
      <c r="AT2440">
        <v>30.721</v>
      </c>
      <c r="AU2440">
        <v>56.375</v>
      </c>
      <c r="AV2440">
        <v>56.375</v>
      </c>
      <c r="AW2440">
        <v>56.25</v>
      </c>
      <c r="AX2440">
        <v>55.25</v>
      </c>
      <c r="AY2440">
        <v>54.375</v>
      </c>
      <c r="AZ2440">
        <v>54.375</v>
      </c>
      <c r="BA2440">
        <v>53.875</v>
      </c>
      <c r="BB2440">
        <v>54.125</v>
      </c>
      <c r="BC2440">
        <v>55.625</v>
      </c>
      <c r="BD2440">
        <v>57.75</v>
      </c>
      <c r="BE2440">
        <v>60</v>
      </c>
      <c r="BF2440">
        <v>65.75</v>
      </c>
      <c r="BG2440">
        <v>70.5</v>
      </c>
      <c r="BH2440">
        <v>72.625</v>
      </c>
      <c r="BI2440">
        <v>73</v>
      </c>
      <c r="BJ2440">
        <v>71.625</v>
      </c>
      <c r="BK2440">
        <v>70</v>
      </c>
      <c r="BL2440">
        <v>68.25</v>
      </c>
      <c r="BM2440">
        <v>65.375</v>
      </c>
      <c r="BN2440">
        <v>61.5</v>
      </c>
      <c r="BO2440">
        <v>58.875</v>
      </c>
      <c r="BP2440">
        <v>57.625</v>
      </c>
      <c r="BQ2440">
        <v>57</v>
      </c>
      <c r="BR2440">
        <v>56.25</v>
      </c>
      <c r="BS2440">
        <v>-0.31488529999999998</v>
      </c>
      <c r="BT2440">
        <v>-0.22354679999999999</v>
      </c>
      <c r="BU2440">
        <v>-0.29267510000000002</v>
      </c>
      <c r="BV2440">
        <v>-0.23062360000000001</v>
      </c>
      <c r="BW2440">
        <v>-0.31548759999999998</v>
      </c>
      <c r="BX2440">
        <v>0.58623950000000002</v>
      </c>
      <c r="BY2440">
        <v>3.3180269999999998</v>
      </c>
      <c r="BZ2440">
        <v>2.4677159999999998</v>
      </c>
      <c r="CA2440">
        <v>-0.56500329999999999</v>
      </c>
      <c r="CB2440">
        <v>-6.6196339999999996</v>
      </c>
      <c r="CC2440">
        <v>-4.0360440000000004</v>
      </c>
      <c r="CD2440">
        <v>2.98678</v>
      </c>
      <c r="CE2440">
        <v>1.341439</v>
      </c>
      <c r="CF2440">
        <v>-0.98628070000000001</v>
      </c>
      <c r="CG2440">
        <v>-1.584813</v>
      </c>
      <c r="CH2440">
        <v>-1.9851099999999999</v>
      </c>
      <c r="CI2440">
        <v>-9.1640000000000005E-4</v>
      </c>
      <c r="CJ2440">
        <v>-9.492991</v>
      </c>
      <c r="CK2440">
        <v>6.186318</v>
      </c>
      <c r="CL2440">
        <v>4.8483239999999999</v>
      </c>
      <c r="CM2440">
        <v>-1.2680739999999999</v>
      </c>
      <c r="CN2440">
        <v>-2.0114700000000001</v>
      </c>
      <c r="CO2440">
        <v>-0.322403</v>
      </c>
      <c r="CP2440">
        <v>-2.6745700000000001E-2</v>
      </c>
      <c r="CQ2440">
        <v>8.1511700000000006E-2</v>
      </c>
      <c r="CR2440">
        <v>4.4965499999999999E-2</v>
      </c>
      <c r="CS2440">
        <v>4.1952400000000001E-2</v>
      </c>
      <c r="CT2440">
        <v>4.2346799999999997E-2</v>
      </c>
      <c r="CU2440">
        <v>4.3756299999999998E-2</v>
      </c>
      <c r="CV2440">
        <v>1.503611</v>
      </c>
      <c r="CW2440">
        <v>8.8493379999999995</v>
      </c>
      <c r="CX2440">
        <v>3.6328239999999998</v>
      </c>
      <c r="CY2440">
        <v>4.0583119999999999</v>
      </c>
      <c r="CZ2440">
        <v>9.5585290000000001</v>
      </c>
      <c r="DA2440">
        <v>5.4851089999999996</v>
      </c>
      <c r="DB2440">
        <v>1.860509</v>
      </c>
      <c r="DC2440">
        <v>2.5163700000000002</v>
      </c>
      <c r="DD2440">
        <v>2.0740349999999999</v>
      </c>
      <c r="DE2440">
        <v>2.7647699999999999</v>
      </c>
      <c r="DF2440">
        <v>2.664317</v>
      </c>
      <c r="DG2440">
        <v>1.8755630000000001</v>
      </c>
      <c r="DH2440">
        <v>9.8356080000000006</v>
      </c>
      <c r="DI2440">
        <v>8.2413779999999992</v>
      </c>
      <c r="DJ2440">
        <v>12.21673</v>
      </c>
      <c r="DK2440">
        <v>12.4498</v>
      </c>
      <c r="DL2440">
        <v>7.287801</v>
      </c>
      <c r="DM2440">
        <v>0.99653530000000001</v>
      </c>
      <c r="DN2440">
        <v>0.80542290000000005</v>
      </c>
      <c r="DO2440">
        <v>19</v>
      </c>
      <c r="DP2440">
        <v>20</v>
      </c>
    </row>
    <row r="2441" spans="1:120" hidden="1" x14ac:dyDescent="0.25">
      <c r="A2441" t="str">
        <f t="shared" si="38"/>
        <v>Aggregator-Blue Zone Resources, LLC_Prescribed DA 1-4 (1PM-9PM)_44454_19-20</v>
      </c>
      <c r="B2441" t="s">
        <v>62</v>
      </c>
      <c r="C2441" t="s">
        <v>261</v>
      </c>
      <c r="D2441" t="s">
        <v>61</v>
      </c>
      <c r="E2441" t="s">
        <v>61</v>
      </c>
      <c r="F2441" t="s">
        <v>262</v>
      </c>
      <c r="G2441" t="s">
        <v>61</v>
      </c>
      <c r="H2441" t="s">
        <v>61</v>
      </c>
      <c r="I2441" t="s">
        <v>61</v>
      </c>
      <c r="J2441" t="s">
        <v>61</v>
      </c>
      <c r="K2441" t="s">
        <v>214</v>
      </c>
      <c r="L2441" s="18">
        <v>44454</v>
      </c>
      <c r="M2441">
        <v>19</v>
      </c>
      <c r="N2441">
        <v>20</v>
      </c>
      <c r="O2441" t="s">
        <v>258</v>
      </c>
      <c r="P2441">
        <v>1</v>
      </c>
      <c r="Q2441">
        <v>1</v>
      </c>
      <c r="R2441">
        <v>0</v>
      </c>
      <c r="S2441">
        <v>0</v>
      </c>
      <c r="T2441">
        <v>1</v>
      </c>
      <c r="U2441">
        <v>0</v>
      </c>
      <c r="V2441">
        <v>1</v>
      </c>
      <c r="W2441">
        <v>0.79700000000000004</v>
      </c>
      <c r="X2441">
        <v>0.77900000000000003</v>
      </c>
      <c r="Y2441">
        <v>0.78100000000000003</v>
      </c>
      <c r="Z2441">
        <v>0.77700000000000002</v>
      </c>
      <c r="AA2441">
        <v>0.78100000000000003</v>
      </c>
      <c r="AB2441">
        <v>0.78200000000000003</v>
      </c>
      <c r="AC2441">
        <v>0.77800000000000002</v>
      </c>
      <c r="AD2441">
        <v>0.77600000000000002</v>
      </c>
      <c r="AE2441">
        <v>0.77800000000000002</v>
      </c>
      <c r="AF2441">
        <v>0.77800000000000002</v>
      </c>
      <c r="AG2441">
        <v>0.78500000000000003</v>
      </c>
      <c r="AH2441">
        <v>0.77900000000000003</v>
      </c>
      <c r="AI2441">
        <v>0.78</v>
      </c>
      <c r="AJ2441">
        <v>0.78500000000000003</v>
      </c>
      <c r="AK2441">
        <v>0.77900000000000003</v>
      </c>
      <c r="AL2441">
        <v>0.78600000000000003</v>
      </c>
      <c r="AM2441">
        <v>0.78600000000000003</v>
      </c>
      <c r="AN2441">
        <v>0.78400000000000003</v>
      </c>
      <c r="AO2441">
        <v>0.78600000000000003</v>
      </c>
      <c r="AP2441">
        <v>0.79</v>
      </c>
      <c r="AQ2441">
        <v>0.80100000000000005</v>
      </c>
      <c r="AR2441">
        <v>0.79</v>
      </c>
      <c r="AS2441">
        <v>0.79200000000000004</v>
      </c>
      <c r="AT2441">
        <v>0.80100000000000005</v>
      </c>
      <c r="AU2441">
        <v>57</v>
      </c>
      <c r="AV2441">
        <v>57</v>
      </c>
      <c r="AW2441">
        <v>57</v>
      </c>
      <c r="AX2441">
        <v>56.5</v>
      </c>
      <c r="AY2441">
        <v>56</v>
      </c>
      <c r="AZ2441">
        <v>56</v>
      </c>
      <c r="BA2441">
        <v>56</v>
      </c>
      <c r="BB2441">
        <v>56</v>
      </c>
      <c r="BC2441">
        <v>55.5</v>
      </c>
      <c r="BD2441">
        <v>56</v>
      </c>
      <c r="BE2441">
        <v>57</v>
      </c>
      <c r="BF2441">
        <v>61</v>
      </c>
      <c r="BG2441">
        <v>66</v>
      </c>
      <c r="BH2441">
        <v>69</v>
      </c>
      <c r="BI2441">
        <v>70</v>
      </c>
      <c r="BJ2441">
        <v>68.5</v>
      </c>
      <c r="BK2441">
        <v>67</v>
      </c>
      <c r="BL2441">
        <v>65.5</v>
      </c>
      <c r="BM2441">
        <v>63</v>
      </c>
      <c r="BN2441">
        <v>59.5</v>
      </c>
      <c r="BO2441">
        <v>57.5</v>
      </c>
      <c r="BP2441">
        <v>57</v>
      </c>
      <c r="BQ2441">
        <v>57</v>
      </c>
      <c r="BR2441">
        <v>57</v>
      </c>
      <c r="BS2441">
        <v>4.3209999999999999E-4</v>
      </c>
      <c r="BT2441">
        <v>4.2307000000000004E-3</v>
      </c>
      <c r="BU2441">
        <v>4.1427E-3</v>
      </c>
      <c r="BV2441">
        <v>3.7390000000000001E-3</v>
      </c>
      <c r="BW2441">
        <v>4.1248999999999999E-3</v>
      </c>
      <c r="BX2441">
        <v>1.8514E-3</v>
      </c>
      <c r="BY2441">
        <v>-4.9487999999999997E-3</v>
      </c>
      <c r="BZ2441">
        <v>-3.4450000000000001E-3</v>
      </c>
      <c r="CA2441">
        <v>3.3674999999999998E-3</v>
      </c>
      <c r="CB2441">
        <v>1.3750000000000001E-4</v>
      </c>
      <c r="CC2441">
        <v>5.7441999999999997E-3</v>
      </c>
      <c r="CD2441">
        <v>-5.1789000000000002E-3</v>
      </c>
      <c r="CE2441">
        <v>1.2861999999999999E-3</v>
      </c>
      <c r="CF2441">
        <v>-2.6132800000000001E-2</v>
      </c>
      <c r="CG2441">
        <v>2.4483E-3</v>
      </c>
      <c r="CH2441">
        <v>-5.0650000000000001E-3</v>
      </c>
      <c r="CI2441">
        <v>-9.3869000000000001E-3</v>
      </c>
      <c r="CJ2441">
        <v>-1.6659000000000001E-3</v>
      </c>
      <c r="CK2441">
        <v>-1.03753E-2</v>
      </c>
      <c r="CL2441">
        <v>1.1632999999999999E-3</v>
      </c>
      <c r="CM2441">
        <v>-2.5839999999999999E-3</v>
      </c>
      <c r="CN2441">
        <v>3.1261000000000001E-3</v>
      </c>
      <c r="CO2441">
        <v>-6.3058000000000003E-3</v>
      </c>
      <c r="CP2441">
        <v>-6.7508999999999998E-3</v>
      </c>
      <c r="CQ2441">
        <v>6.86E-5</v>
      </c>
      <c r="CR2441">
        <v>4.07E-5</v>
      </c>
      <c r="CS2441">
        <v>3.9900000000000001E-5</v>
      </c>
      <c r="CT2441">
        <v>3.5099999999999999E-5</v>
      </c>
      <c r="CU2441">
        <v>4.5599999999999997E-5</v>
      </c>
      <c r="CV2441">
        <v>4.1199999999999999E-5</v>
      </c>
      <c r="CW2441">
        <v>1.2129999999999999E-4</v>
      </c>
      <c r="CX2441">
        <v>1.5359999999999999E-4</v>
      </c>
      <c r="CY2441">
        <v>1.741E-4</v>
      </c>
      <c r="CZ2441">
        <v>3.1149999999999998E-4</v>
      </c>
      <c r="DA2441">
        <v>1.4128000000000001E-3</v>
      </c>
      <c r="DB2441">
        <v>1.5941E-3</v>
      </c>
      <c r="DC2441">
        <v>2.0473000000000002E-3</v>
      </c>
      <c r="DD2441">
        <v>1.3104E-3</v>
      </c>
      <c r="DE2441">
        <v>1.5217E-3</v>
      </c>
      <c r="DF2441">
        <v>4.2539999999999999E-4</v>
      </c>
      <c r="DG2441">
        <v>1.5320000000000001E-4</v>
      </c>
      <c r="DH2441">
        <v>8.8900000000000006E-5</v>
      </c>
      <c r="DI2441">
        <v>8.0699999999999996E-5</v>
      </c>
      <c r="DJ2441">
        <v>1.061E-4</v>
      </c>
      <c r="DK2441">
        <v>5.1749999999999995E-4</v>
      </c>
      <c r="DL2441">
        <v>7.2690000000000005E-4</v>
      </c>
      <c r="DM2441">
        <v>6.7000000000000002E-5</v>
      </c>
      <c r="DN2441">
        <v>6.6199999999999996E-5</v>
      </c>
      <c r="DO2441">
        <v>19</v>
      </c>
      <c r="DP2441">
        <v>20</v>
      </c>
    </row>
    <row r="2442" spans="1:120" hidden="1" x14ac:dyDescent="0.25">
      <c r="A2442" t="str">
        <f t="shared" si="38"/>
        <v>All_Prescribed DA 1-4 (1PM-9PM)_44454_19-19</v>
      </c>
      <c r="B2442" t="s">
        <v>62</v>
      </c>
      <c r="C2442" t="s">
        <v>61</v>
      </c>
      <c r="D2442" t="s">
        <v>61</v>
      </c>
      <c r="E2442" t="s">
        <v>61</v>
      </c>
      <c r="F2442" t="s">
        <v>61</v>
      </c>
      <c r="G2442" t="s">
        <v>61</v>
      </c>
      <c r="H2442" t="s">
        <v>61</v>
      </c>
      <c r="I2442" t="s">
        <v>61</v>
      </c>
      <c r="J2442" t="s">
        <v>61</v>
      </c>
      <c r="K2442" t="s">
        <v>214</v>
      </c>
      <c r="L2442" s="18">
        <v>44454</v>
      </c>
      <c r="M2442">
        <v>19</v>
      </c>
      <c r="N2442">
        <v>19</v>
      </c>
      <c r="O2442" t="s">
        <v>258</v>
      </c>
      <c r="P2442">
        <v>3</v>
      </c>
      <c r="Q2442">
        <v>2</v>
      </c>
      <c r="R2442">
        <v>0</v>
      </c>
      <c r="S2442">
        <v>0</v>
      </c>
      <c r="T2442">
        <v>1</v>
      </c>
      <c r="U2442">
        <v>1</v>
      </c>
      <c r="V2442">
        <v>1</v>
      </c>
      <c r="W2442">
        <v>954.12</v>
      </c>
      <c r="X2442">
        <v>982.32</v>
      </c>
      <c r="Y2442">
        <v>982.74</v>
      </c>
      <c r="Z2442">
        <v>982.44</v>
      </c>
      <c r="AA2442">
        <v>984.66</v>
      </c>
      <c r="AB2442">
        <v>983.94</v>
      </c>
      <c r="AC2442">
        <v>924.72</v>
      </c>
      <c r="AD2442">
        <v>581.04</v>
      </c>
      <c r="AE2442">
        <v>800.4</v>
      </c>
      <c r="AF2442">
        <v>806.34</v>
      </c>
      <c r="AG2442">
        <v>859.14</v>
      </c>
      <c r="AH2442">
        <v>678</v>
      </c>
      <c r="AI2442">
        <v>684.42</v>
      </c>
      <c r="AJ2442">
        <v>263.64</v>
      </c>
      <c r="AK2442">
        <v>246.12</v>
      </c>
      <c r="AL2442">
        <v>236.94</v>
      </c>
      <c r="AM2442">
        <v>234.54</v>
      </c>
      <c r="AN2442">
        <v>189.54</v>
      </c>
      <c r="AO2442">
        <v>59.82</v>
      </c>
      <c r="AP2442">
        <v>278.10000000000002</v>
      </c>
      <c r="AQ2442">
        <v>257.64</v>
      </c>
      <c r="AR2442">
        <v>840.66</v>
      </c>
      <c r="AS2442">
        <v>943.56</v>
      </c>
      <c r="AT2442">
        <v>937.08</v>
      </c>
      <c r="AU2442">
        <v>57</v>
      </c>
      <c r="AV2442">
        <v>57</v>
      </c>
      <c r="AW2442">
        <v>57</v>
      </c>
      <c r="AX2442">
        <v>57</v>
      </c>
      <c r="AY2442">
        <v>56.5</v>
      </c>
      <c r="AZ2442">
        <v>56.5</v>
      </c>
      <c r="BA2442">
        <v>56.5</v>
      </c>
      <c r="BB2442">
        <v>56.5</v>
      </c>
      <c r="BC2442">
        <v>57</v>
      </c>
      <c r="BD2442">
        <v>58</v>
      </c>
      <c r="BE2442">
        <v>59.75</v>
      </c>
      <c r="BF2442">
        <v>63</v>
      </c>
      <c r="BG2442">
        <v>65.5</v>
      </c>
      <c r="BH2442">
        <v>66.75</v>
      </c>
      <c r="BI2442">
        <v>65.75</v>
      </c>
      <c r="BJ2442">
        <v>63.75</v>
      </c>
      <c r="BK2442">
        <v>63.25</v>
      </c>
      <c r="BL2442">
        <v>62.25</v>
      </c>
      <c r="BM2442">
        <v>60.25</v>
      </c>
      <c r="BN2442">
        <v>58.5</v>
      </c>
      <c r="BO2442">
        <v>57.5</v>
      </c>
      <c r="BP2442">
        <v>57</v>
      </c>
      <c r="BQ2442">
        <v>57</v>
      </c>
      <c r="BR2442">
        <v>57</v>
      </c>
      <c r="BS2442">
        <v>-37.028219999999997</v>
      </c>
      <c r="BT2442">
        <v>-86.099350000000001</v>
      </c>
      <c r="BU2442">
        <v>-91.103809999999996</v>
      </c>
      <c r="BV2442">
        <v>-103.86109999999999</v>
      </c>
      <c r="BW2442">
        <v>-109.7701</v>
      </c>
      <c r="BX2442">
        <v>-144.07560000000001</v>
      </c>
      <c r="BY2442">
        <v>-110.6884</v>
      </c>
      <c r="BZ2442">
        <v>260.43720000000002</v>
      </c>
      <c r="CA2442">
        <v>59.068579999999997</v>
      </c>
      <c r="CB2442">
        <v>39.061709999999998</v>
      </c>
      <c r="CC2442">
        <v>-62.326500000000003</v>
      </c>
      <c r="CD2442">
        <v>-21.042249999999999</v>
      </c>
      <c r="CE2442">
        <v>-64.277869999999993</v>
      </c>
      <c r="CF2442">
        <v>39.514510000000001</v>
      </c>
      <c r="CG2442">
        <v>46.738390000000003</v>
      </c>
      <c r="CH2442">
        <v>48.758310000000002</v>
      </c>
      <c r="CI2442">
        <v>46.757480000000001</v>
      </c>
      <c r="CJ2442">
        <v>91.431049999999999</v>
      </c>
      <c r="CK2442">
        <v>173.33680000000001</v>
      </c>
      <c r="CL2442">
        <v>35.277920000000002</v>
      </c>
      <c r="CM2442">
        <v>49.499369999999999</v>
      </c>
      <c r="CN2442">
        <v>-4.3224450000000001</v>
      </c>
      <c r="CO2442">
        <v>-38.317610000000002</v>
      </c>
      <c r="CP2442">
        <v>-69.293999999999997</v>
      </c>
      <c r="CQ2442">
        <v>455.30630000000002</v>
      </c>
      <c r="CR2442">
        <v>277.65499999999997</v>
      </c>
      <c r="CS2442">
        <v>246.81960000000001</v>
      </c>
      <c r="CT2442">
        <v>254.3365</v>
      </c>
      <c r="CU2442">
        <v>226.13140000000001</v>
      </c>
      <c r="CV2442">
        <v>244.05549999999999</v>
      </c>
      <c r="CW2442">
        <v>289.80360000000002</v>
      </c>
      <c r="CX2442">
        <v>163.88220000000001</v>
      </c>
      <c r="CY2442">
        <v>238.637</v>
      </c>
      <c r="CZ2442">
        <v>665.70920000000001</v>
      </c>
      <c r="DA2442">
        <v>1502.8219999999999</v>
      </c>
      <c r="DB2442">
        <v>1662.412</v>
      </c>
      <c r="DC2442">
        <v>1135.943</v>
      </c>
      <c r="DD2442">
        <v>147.93709999999999</v>
      </c>
      <c r="DE2442">
        <v>147.97720000000001</v>
      </c>
      <c r="DF2442">
        <v>149.12350000000001</v>
      </c>
      <c r="DG2442">
        <v>147.1782</v>
      </c>
      <c r="DH2442">
        <v>288.76119999999997</v>
      </c>
      <c r="DI2442">
        <v>232.88919999999999</v>
      </c>
      <c r="DJ2442">
        <v>740.49149999999997</v>
      </c>
      <c r="DK2442">
        <v>1340.681</v>
      </c>
      <c r="DL2442">
        <v>813.88030000000003</v>
      </c>
      <c r="DM2442">
        <v>827.7124</v>
      </c>
      <c r="DN2442">
        <v>1439.491</v>
      </c>
      <c r="DO2442">
        <v>19</v>
      </c>
      <c r="DP2442">
        <v>19</v>
      </c>
    </row>
    <row r="2443" spans="1:120" hidden="1" x14ac:dyDescent="0.25">
      <c r="A2443" t="str">
        <f t="shared" si="38"/>
        <v>OtherDR-No_Prescribed DA 1-4 (1PM-9PM)_44454_19-20</v>
      </c>
      <c r="B2443" t="s">
        <v>62</v>
      </c>
      <c r="C2443" t="s">
        <v>323</v>
      </c>
      <c r="D2443" t="s">
        <v>61</v>
      </c>
      <c r="E2443" t="s">
        <v>61</v>
      </c>
      <c r="F2443" t="s">
        <v>61</v>
      </c>
      <c r="G2443" t="s">
        <v>61</v>
      </c>
      <c r="H2443" t="s">
        <v>61</v>
      </c>
      <c r="I2443" t="s">
        <v>97</v>
      </c>
      <c r="J2443" t="s">
        <v>61</v>
      </c>
      <c r="K2443" t="s">
        <v>214</v>
      </c>
      <c r="L2443" s="18">
        <v>44454</v>
      </c>
      <c r="M2443">
        <v>19</v>
      </c>
      <c r="N2443">
        <v>20</v>
      </c>
      <c r="O2443" t="s">
        <v>258</v>
      </c>
      <c r="P2443">
        <v>4</v>
      </c>
      <c r="Q2443">
        <v>4</v>
      </c>
      <c r="R2443">
        <v>0</v>
      </c>
      <c r="S2443">
        <v>0</v>
      </c>
      <c r="T2443">
        <v>1</v>
      </c>
      <c r="U2443">
        <v>0</v>
      </c>
      <c r="V2443">
        <v>1</v>
      </c>
      <c r="W2443">
        <v>30.716999999999999</v>
      </c>
      <c r="X2443">
        <v>30.579000000000001</v>
      </c>
      <c r="Y2443">
        <v>30.541</v>
      </c>
      <c r="Z2443">
        <v>30.497</v>
      </c>
      <c r="AA2443">
        <v>30.541</v>
      </c>
      <c r="AB2443">
        <v>30.501999999999999</v>
      </c>
      <c r="AC2443">
        <v>42.137999999999998</v>
      </c>
      <c r="AD2443">
        <v>54.856000000000002</v>
      </c>
      <c r="AE2443">
        <v>58.978000000000002</v>
      </c>
      <c r="AF2443">
        <v>66.697999999999993</v>
      </c>
      <c r="AG2443">
        <v>105.58499999999999</v>
      </c>
      <c r="AH2443">
        <v>110.259</v>
      </c>
      <c r="AI2443">
        <v>114.22</v>
      </c>
      <c r="AJ2443">
        <v>118.745</v>
      </c>
      <c r="AK2443">
        <v>118.85899999999999</v>
      </c>
      <c r="AL2443">
        <v>118.54600000000001</v>
      </c>
      <c r="AM2443">
        <v>114.386</v>
      </c>
      <c r="AN2443">
        <v>111.624</v>
      </c>
      <c r="AO2443">
        <v>102.626</v>
      </c>
      <c r="AP2443">
        <v>99.03</v>
      </c>
      <c r="AQ2443">
        <v>79.801000000000002</v>
      </c>
      <c r="AR2443">
        <v>32.83</v>
      </c>
      <c r="AS2443">
        <v>30.552</v>
      </c>
      <c r="AT2443">
        <v>30.721</v>
      </c>
      <c r="AU2443">
        <v>56.375</v>
      </c>
      <c r="AV2443">
        <v>56.375</v>
      </c>
      <c r="AW2443">
        <v>56.25</v>
      </c>
      <c r="AX2443">
        <v>55.25</v>
      </c>
      <c r="AY2443">
        <v>54.375</v>
      </c>
      <c r="AZ2443">
        <v>54.375</v>
      </c>
      <c r="BA2443">
        <v>53.875</v>
      </c>
      <c r="BB2443">
        <v>54.125</v>
      </c>
      <c r="BC2443">
        <v>55.625</v>
      </c>
      <c r="BD2443">
        <v>57.75</v>
      </c>
      <c r="BE2443">
        <v>60</v>
      </c>
      <c r="BF2443">
        <v>65.75</v>
      </c>
      <c r="BG2443">
        <v>70.5</v>
      </c>
      <c r="BH2443">
        <v>72.625</v>
      </c>
      <c r="BI2443">
        <v>73</v>
      </c>
      <c r="BJ2443">
        <v>71.625</v>
      </c>
      <c r="BK2443">
        <v>70</v>
      </c>
      <c r="BL2443">
        <v>68.25</v>
      </c>
      <c r="BM2443">
        <v>65.375</v>
      </c>
      <c r="BN2443">
        <v>61.5</v>
      </c>
      <c r="BO2443">
        <v>58.875</v>
      </c>
      <c r="BP2443">
        <v>57.625</v>
      </c>
      <c r="BQ2443">
        <v>57</v>
      </c>
      <c r="BR2443">
        <v>56.25</v>
      </c>
      <c r="BS2443">
        <v>-0.31488529999999998</v>
      </c>
      <c r="BT2443">
        <v>-0.22354679999999999</v>
      </c>
      <c r="BU2443">
        <v>-0.29267510000000002</v>
      </c>
      <c r="BV2443">
        <v>-0.23062360000000001</v>
      </c>
      <c r="BW2443">
        <v>-0.31548759999999998</v>
      </c>
      <c r="BX2443">
        <v>0.58623950000000002</v>
      </c>
      <c r="BY2443">
        <v>3.3180269999999998</v>
      </c>
      <c r="BZ2443">
        <v>2.4677159999999998</v>
      </c>
      <c r="CA2443">
        <v>-0.56500329999999999</v>
      </c>
      <c r="CB2443">
        <v>-6.6196339999999996</v>
      </c>
      <c r="CC2443">
        <v>-4.0360440000000004</v>
      </c>
      <c r="CD2443">
        <v>2.98678</v>
      </c>
      <c r="CE2443">
        <v>1.341439</v>
      </c>
      <c r="CF2443">
        <v>-0.98628070000000001</v>
      </c>
      <c r="CG2443">
        <v>-1.584813</v>
      </c>
      <c r="CH2443">
        <v>-1.9851099999999999</v>
      </c>
      <c r="CI2443">
        <v>-9.1640000000000005E-4</v>
      </c>
      <c r="CJ2443">
        <v>-9.492991</v>
      </c>
      <c r="CK2443">
        <v>6.186318</v>
      </c>
      <c r="CL2443">
        <v>4.8483239999999999</v>
      </c>
      <c r="CM2443">
        <v>-1.2680739999999999</v>
      </c>
      <c r="CN2443">
        <v>-2.0114700000000001</v>
      </c>
      <c r="CO2443">
        <v>-0.322403</v>
      </c>
      <c r="CP2443">
        <v>-2.6745700000000001E-2</v>
      </c>
      <c r="CQ2443">
        <v>8.1511700000000006E-2</v>
      </c>
      <c r="CR2443">
        <v>4.4965499999999999E-2</v>
      </c>
      <c r="CS2443">
        <v>4.1952400000000001E-2</v>
      </c>
      <c r="CT2443">
        <v>4.2346799999999997E-2</v>
      </c>
      <c r="CU2443">
        <v>4.3756299999999998E-2</v>
      </c>
      <c r="CV2443">
        <v>1.503611</v>
      </c>
      <c r="CW2443">
        <v>8.8493379999999995</v>
      </c>
      <c r="CX2443">
        <v>3.6328239999999998</v>
      </c>
      <c r="CY2443">
        <v>4.0583119999999999</v>
      </c>
      <c r="CZ2443">
        <v>9.5585290000000001</v>
      </c>
      <c r="DA2443">
        <v>5.4851089999999996</v>
      </c>
      <c r="DB2443">
        <v>1.860509</v>
      </c>
      <c r="DC2443">
        <v>2.5163700000000002</v>
      </c>
      <c r="DD2443">
        <v>2.0740349999999999</v>
      </c>
      <c r="DE2443">
        <v>2.7647699999999999</v>
      </c>
      <c r="DF2443">
        <v>2.664317</v>
      </c>
      <c r="DG2443">
        <v>1.8755630000000001</v>
      </c>
      <c r="DH2443">
        <v>9.8356080000000006</v>
      </c>
      <c r="DI2443">
        <v>8.2413779999999992</v>
      </c>
      <c r="DJ2443">
        <v>12.21673</v>
      </c>
      <c r="DK2443">
        <v>12.4498</v>
      </c>
      <c r="DL2443">
        <v>7.287801</v>
      </c>
      <c r="DM2443">
        <v>0.99653530000000001</v>
      </c>
      <c r="DN2443">
        <v>0.80542290000000005</v>
      </c>
      <c r="DO2443">
        <v>19</v>
      </c>
      <c r="DP2443">
        <v>20</v>
      </c>
    </row>
    <row r="2444" spans="1:120" hidden="1" x14ac:dyDescent="0.25">
      <c r="A2444" t="str">
        <f t="shared" si="38"/>
        <v>sublap_id-SLAP_PGP2_Prescribed DA 1-4 (1PM-9PM)_44454_19-19</v>
      </c>
      <c r="B2444" t="s">
        <v>62</v>
      </c>
      <c r="C2444" t="s">
        <v>301</v>
      </c>
      <c r="D2444" t="s">
        <v>61</v>
      </c>
      <c r="E2444" t="s">
        <v>302</v>
      </c>
      <c r="F2444" t="s">
        <v>61</v>
      </c>
      <c r="G2444" t="s">
        <v>61</v>
      </c>
      <c r="H2444" t="s">
        <v>61</v>
      </c>
      <c r="I2444" t="s">
        <v>61</v>
      </c>
      <c r="J2444" t="s">
        <v>61</v>
      </c>
      <c r="K2444" t="s">
        <v>214</v>
      </c>
      <c r="L2444" s="18">
        <v>44454</v>
      </c>
      <c r="M2444">
        <v>19</v>
      </c>
      <c r="N2444">
        <v>19</v>
      </c>
      <c r="O2444" t="s">
        <v>258</v>
      </c>
      <c r="P2444">
        <v>1</v>
      </c>
      <c r="Q2444">
        <v>1</v>
      </c>
      <c r="R2444">
        <v>0</v>
      </c>
      <c r="S2444">
        <v>0</v>
      </c>
      <c r="T2444">
        <v>1</v>
      </c>
      <c r="U2444">
        <v>0</v>
      </c>
      <c r="V2444">
        <v>1</v>
      </c>
      <c r="W2444">
        <v>509.76</v>
      </c>
      <c r="X2444">
        <v>515.36</v>
      </c>
      <c r="Y2444">
        <v>514.72</v>
      </c>
      <c r="Z2444">
        <v>514.08000000000004</v>
      </c>
      <c r="AA2444">
        <v>514.72</v>
      </c>
      <c r="AB2444">
        <v>514.08000000000004</v>
      </c>
      <c r="AC2444">
        <v>486.72</v>
      </c>
      <c r="AD2444">
        <v>295.2</v>
      </c>
      <c r="AE2444">
        <v>444.64</v>
      </c>
      <c r="AF2444">
        <v>446.24</v>
      </c>
      <c r="AG2444">
        <v>480.48</v>
      </c>
      <c r="AH2444">
        <v>356.64</v>
      </c>
      <c r="AI2444">
        <v>358.08</v>
      </c>
      <c r="AJ2444">
        <v>76.319999999999993</v>
      </c>
      <c r="AK2444">
        <v>62.72</v>
      </c>
      <c r="AL2444">
        <v>57.6</v>
      </c>
      <c r="AM2444">
        <v>55.68</v>
      </c>
      <c r="AN2444">
        <v>41.12</v>
      </c>
      <c r="AO2444">
        <v>9.6</v>
      </c>
      <c r="AP2444">
        <v>59.36</v>
      </c>
      <c r="AQ2444">
        <v>61.76</v>
      </c>
      <c r="AR2444">
        <v>456</v>
      </c>
      <c r="AS2444">
        <v>524.79999999999995</v>
      </c>
      <c r="AT2444">
        <v>521.91999999999996</v>
      </c>
      <c r="AU2444">
        <v>53.5</v>
      </c>
      <c r="AV2444">
        <v>53</v>
      </c>
      <c r="AW2444">
        <v>53</v>
      </c>
      <c r="AX2444">
        <v>53</v>
      </c>
      <c r="AY2444">
        <v>53</v>
      </c>
      <c r="AZ2444">
        <v>53</v>
      </c>
      <c r="BA2444">
        <v>53</v>
      </c>
      <c r="BB2444">
        <v>53</v>
      </c>
      <c r="BC2444">
        <v>53.5</v>
      </c>
      <c r="BD2444">
        <v>54.5</v>
      </c>
      <c r="BE2444">
        <v>55.5</v>
      </c>
      <c r="BF2444">
        <v>59.5</v>
      </c>
      <c r="BG2444">
        <v>63</v>
      </c>
      <c r="BH2444">
        <v>63</v>
      </c>
      <c r="BI2444">
        <v>61</v>
      </c>
      <c r="BJ2444">
        <v>58.5</v>
      </c>
      <c r="BK2444">
        <v>58</v>
      </c>
      <c r="BL2444">
        <v>56.5</v>
      </c>
      <c r="BM2444">
        <v>55.5</v>
      </c>
      <c r="BN2444">
        <v>55</v>
      </c>
      <c r="BO2444">
        <v>54</v>
      </c>
      <c r="BP2444">
        <v>54</v>
      </c>
      <c r="BQ2444">
        <v>54</v>
      </c>
      <c r="BR2444">
        <v>54</v>
      </c>
      <c r="BS2444">
        <v>-12.38266</v>
      </c>
      <c r="BT2444">
        <v>-40.254820000000002</v>
      </c>
      <c r="BU2444">
        <v>-44.369689999999999</v>
      </c>
      <c r="BV2444">
        <v>-51.404049999999998</v>
      </c>
      <c r="BW2444">
        <v>-56.78745</v>
      </c>
      <c r="BX2444">
        <v>-78.898929999999993</v>
      </c>
      <c r="BY2444">
        <v>-60.993229999999997</v>
      </c>
      <c r="BZ2444">
        <v>158.4434</v>
      </c>
      <c r="CA2444">
        <v>24.012969999999999</v>
      </c>
      <c r="CB2444">
        <v>10.6821</v>
      </c>
      <c r="CC2444">
        <v>-54.822389999999999</v>
      </c>
      <c r="CD2444">
        <v>-21.987549999999999</v>
      </c>
      <c r="CE2444">
        <v>-52.782960000000003</v>
      </c>
      <c r="CF2444">
        <v>13.46303</v>
      </c>
      <c r="CG2444">
        <v>17.7944</v>
      </c>
      <c r="CH2444">
        <v>21.18646</v>
      </c>
      <c r="CI2444">
        <v>17.46884</v>
      </c>
      <c r="CJ2444">
        <v>25.964369999999999</v>
      </c>
      <c r="CK2444">
        <v>52.22298</v>
      </c>
      <c r="CL2444">
        <v>28.566459999999999</v>
      </c>
      <c r="CM2444">
        <v>31.936240000000002</v>
      </c>
      <c r="CN2444">
        <v>4.6798099999999998</v>
      </c>
      <c r="CO2444">
        <v>-17.466709999999999</v>
      </c>
      <c r="CP2444">
        <v>-39.275570000000002</v>
      </c>
      <c r="CQ2444">
        <v>173.3021</v>
      </c>
      <c r="CR2444">
        <v>110.01739999999999</v>
      </c>
      <c r="CS2444">
        <v>94.082800000000006</v>
      </c>
      <c r="CT2444">
        <v>98.485690000000005</v>
      </c>
      <c r="CU2444">
        <v>85.400810000000007</v>
      </c>
      <c r="CV2444">
        <v>92.430009999999996</v>
      </c>
      <c r="CW2444">
        <v>120.4841</v>
      </c>
      <c r="CX2444">
        <v>61.030320000000003</v>
      </c>
      <c r="CY2444">
        <v>94.070260000000005</v>
      </c>
      <c r="CZ2444">
        <v>285.61020000000002</v>
      </c>
      <c r="DA2444">
        <v>652.7192</v>
      </c>
      <c r="DB2444">
        <v>713.26199999999994</v>
      </c>
      <c r="DC2444">
        <v>483.90159999999997</v>
      </c>
      <c r="DD2444">
        <v>44.545270000000002</v>
      </c>
      <c r="DE2444">
        <v>45.306600000000003</v>
      </c>
      <c r="DF2444">
        <v>44.782809999999998</v>
      </c>
      <c r="DG2444">
        <v>42.183929999999997</v>
      </c>
      <c r="DH2444">
        <v>48.13017</v>
      </c>
      <c r="DI2444">
        <v>54.411099999999998</v>
      </c>
      <c r="DJ2444">
        <v>202.52420000000001</v>
      </c>
      <c r="DK2444">
        <v>207.3081</v>
      </c>
      <c r="DL2444">
        <v>178.2499</v>
      </c>
      <c r="DM2444">
        <v>205.03870000000001</v>
      </c>
      <c r="DN2444">
        <v>488.27620000000002</v>
      </c>
      <c r="DO2444">
        <v>19</v>
      </c>
      <c r="DP2444">
        <v>19</v>
      </c>
    </row>
    <row r="2445" spans="1:120" hidden="1" x14ac:dyDescent="0.25">
      <c r="A2445" t="str">
        <f t="shared" si="38"/>
        <v>Size_Grp-Below 20 kW_Prescribed DA 1-4 (1PM-9PM)_44454_19-19</v>
      </c>
      <c r="B2445" t="s">
        <v>62</v>
      </c>
      <c r="C2445" t="s">
        <v>259</v>
      </c>
      <c r="D2445" t="s">
        <v>61</v>
      </c>
      <c r="E2445" t="s">
        <v>61</v>
      </c>
      <c r="F2445" t="s">
        <v>61</v>
      </c>
      <c r="G2445" t="s">
        <v>61</v>
      </c>
      <c r="H2445" t="s">
        <v>61</v>
      </c>
      <c r="I2445" t="s">
        <v>61</v>
      </c>
      <c r="J2445" t="s">
        <v>260</v>
      </c>
      <c r="K2445" t="s">
        <v>214</v>
      </c>
      <c r="L2445" s="18">
        <v>44454</v>
      </c>
      <c r="M2445">
        <v>19</v>
      </c>
      <c r="N2445">
        <v>19</v>
      </c>
      <c r="O2445" t="s">
        <v>258</v>
      </c>
      <c r="P2445">
        <v>1</v>
      </c>
      <c r="Q2445">
        <v>0</v>
      </c>
      <c r="R2445">
        <v>0</v>
      </c>
      <c r="S2445">
        <v>0</v>
      </c>
      <c r="T2445">
        <v>1</v>
      </c>
      <c r="U2445">
        <v>0</v>
      </c>
      <c r="V2445">
        <v>1</v>
      </c>
      <c r="DO2445">
        <v>19</v>
      </c>
      <c r="DP2445">
        <v>19</v>
      </c>
    </row>
    <row r="2446" spans="1:120" hidden="1" x14ac:dyDescent="0.25">
      <c r="A2446" t="str">
        <f t="shared" si="38"/>
        <v>Aggregator-Enersponse_Prescribed DA 1-4 (1PM-9PM)_44454_19-20</v>
      </c>
      <c r="B2446" t="s">
        <v>62</v>
      </c>
      <c r="C2446" t="s">
        <v>219</v>
      </c>
      <c r="D2446" t="s">
        <v>61</v>
      </c>
      <c r="E2446" t="s">
        <v>61</v>
      </c>
      <c r="F2446" t="s">
        <v>107</v>
      </c>
      <c r="G2446" t="s">
        <v>61</v>
      </c>
      <c r="H2446" t="s">
        <v>61</v>
      </c>
      <c r="I2446" t="s">
        <v>61</v>
      </c>
      <c r="J2446" t="s">
        <v>61</v>
      </c>
      <c r="K2446" t="s">
        <v>214</v>
      </c>
      <c r="L2446" s="18">
        <v>44454</v>
      </c>
      <c r="M2446">
        <v>19</v>
      </c>
      <c r="N2446">
        <v>20</v>
      </c>
      <c r="O2446" t="s">
        <v>258</v>
      </c>
      <c r="P2446">
        <v>3</v>
      </c>
      <c r="Q2446">
        <v>3</v>
      </c>
      <c r="R2446">
        <v>0</v>
      </c>
      <c r="S2446">
        <v>0</v>
      </c>
      <c r="T2446">
        <v>1</v>
      </c>
      <c r="U2446">
        <v>1</v>
      </c>
      <c r="V2446">
        <v>1</v>
      </c>
      <c r="W2446">
        <v>29.92</v>
      </c>
      <c r="X2446">
        <v>29.8</v>
      </c>
      <c r="Y2446">
        <v>29.76</v>
      </c>
      <c r="Z2446">
        <v>29.72</v>
      </c>
      <c r="AA2446">
        <v>29.76</v>
      </c>
      <c r="AB2446">
        <v>29.72</v>
      </c>
      <c r="AC2446">
        <v>41.36</v>
      </c>
      <c r="AD2446">
        <v>54.08</v>
      </c>
      <c r="AE2446">
        <v>58.2</v>
      </c>
      <c r="AF2446">
        <v>65.92</v>
      </c>
      <c r="AG2446">
        <v>104.8</v>
      </c>
      <c r="AH2446">
        <v>109.48</v>
      </c>
      <c r="AI2446">
        <v>113.44</v>
      </c>
      <c r="AJ2446">
        <v>117.96</v>
      </c>
      <c r="AK2446">
        <v>118.08</v>
      </c>
      <c r="AL2446">
        <v>117.76</v>
      </c>
      <c r="AM2446">
        <v>113.6</v>
      </c>
      <c r="AN2446">
        <v>110.84</v>
      </c>
      <c r="AO2446">
        <v>101.84</v>
      </c>
      <c r="AP2446">
        <v>98.24</v>
      </c>
      <c r="AQ2446">
        <v>79</v>
      </c>
      <c r="AR2446">
        <v>32.04</v>
      </c>
      <c r="AS2446">
        <v>29.76</v>
      </c>
      <c r="AT2446">
        <v>29.92</v>
      </c>
      <c r="AU2446">
        <v>56.166666999999997</v>
      </c>
      <c r="AV2446">
        <v>56.166666999999997</v>
      </c>
      <c r="AW2446">
        <v>56</v>
      </c>
      <c r="AX2446">
        <v>54.833333000000003</v>
      </c>
      <c r="AY2446">
        <v>53.833333000000003</v>
      </c>
      <c r="AZ2446">
        <v>53.833333000000003</v>
      </c>
      <c r="BA2446">
        <v>53.166666999999997</v>
      </c>
      <c r="BB2446">
        <v>53.5</v>
      </c>
      <c r="BC2446">
        <v>55.666666999999997</v>
      </c>
      <c r="BD2446">
        <v>58.333333000000003</v>
      </c>
      <c r="BE2446">
        <v>61</v>
      </c>
      <c r="BF2446">
        <v>67.333332999999996</v>
      </c>
      <c r="BG2446">
        <v>72</v>
      </c>
      <c r="BH2446">
        <v>73.833332999999996</v>
      </c>
      <c r="BI2446">
        <v>74</v>
      </c>
      <c r="BJ2446">
        <v>72.666667000000004</v>
      </c>
      <c r="BK2446">
        <v>71</v>
      </c>
      <c r="BL2446">
        <v>69.166667000000004</v>
      </c>
      <c r="BM2446">
        <v>66.166667000000004</v>
      </c>
      <c r="BN2446">
        <v>62.166666999999997</v>
      </c>
      <c r="BO2446">
        <v>59.333333000000003</v>
      </c>
      <c r="BP2446">
        <v>57.833333000000003</v>
      </c>
      <c r="BQ2446">
        <v>57</v>
      </c>
      <c r="BR2446">
        <v>56</v>
      </c>
      <c r="BS2446">
        <v>-0.31531740000000003</v>
      </c>
      <c r="BT2446">
        <v>-0.22777749999999999</v>
      </c>
      <c r="BU2446">
        <v>-0.29681780000000002</v>
      </c>
      <c r="BV2446">
        <v>-0.2343626</v>
      </c>
      <c r="BW2446">
        <v>-0.31961250000000002</v>
      </c>
      <c r="BX2446">
        <v>0.58438800000000002</v>
      </c>
      <c r="BY2446">
        <v>3.3229760000000002</v>
      </c>
      <c r="BZ2446">
        <v>2.4711599999999998</v>
      </c>
      <c r="CA2446">
        <v>-0.56837079999999995</v>
      </c>
      <c r="CB2446">
        <v>-6.6197710000000001</v>
      </c>
      <c r="CC2446">
        <v>-4.0417880000000004</v>
      </c>
      <c r="CD2446">
        <v>2.991959</v>
      </c>
      <c r="CE2446">
        <v>1.3401529999999999</v>
      </c>
      <c r="CF2446">
        <v>-0.96014790000000005</v>
      </c>
      <c r="CG2446">
        <v>-1.587261</v>
      </c>
      <c r="CH2446">
        <v>-1.9800450000000001</v>
      </c>
      <c r="CI2446">
        <v>8.4705000000000006E-3</v>
      </c>
      <c r="CJ2446">
        <v>-9.4913249999999998</v>
      </c>
      <c r="CK2446">
        <v>6.1966929999999998</v>
      </c>
      <c r="CL2446">
        <v>4.8471599999999997</v>
      </c>
      <c r="CM2446">
        <v>-1.26549</v>
      </c>
      <c r="CN2446">
        <v>-2.0145960000000001</v>
      </c>
      <c r="CO2446">
        <v>-0.31609730000000003</v>
      </c>
      <c r="CP2446">
        <v>-1.9994700000000001E-2</v>
      </c>
      <c r="CQ2446">
        <v>8.1443100000000004E-2</v>
      </c>
      <c r="CR2446">
        <v>4.4924800000000001E-2</v>
      </c>
      <c r="CS2446">
        <v>4.1912499999999998E-2</v>
      </c>
      <c r="CT2446">
        <v>4.2311599999999998E-2</v>
      </c>
      <c r="CU2446">
        <v>4.3710699999999998E-2</v>
      </c>
      <c r="CV2446">
        <v>1.5035700000000001</v>
      </c>
      <c r="CW2446">
        <v>8.8492160000000002</v>
      </c>
      <c r="CX2446">
        <v>3.6326700000000001</v>
      </c>
      <c r="CY2446">
        <v>4.0581379999999996</v>
      </c>
      <c r="CZ2446">
        <v>9.5582180000000001</v>
      </c>
      <c r="DA2446">
        <v>5.4836960000000001</v>
      </c>
      <c r="DB2446">
        <v>1.8589150000000001</v>
      </c>
      <c r="DC2446">
        <v>2.5143230000000001</v>
      </c>
      <c r="DD2446">
        <v>2.072724</v>
      </c>
      <c r="DE2446">
        <v>2.7632479999999999</v>
      </c>
      <c r="DF2446">
        <v>2.663891</v>
      </c>
      <c r="DG2446">
        <v>1.8754090000000001</v>
      </c>
      <c r="DH2446">
        <v>9.8355189999999997</v>
      </c>
      <c r="DI2446">
        <v>8.2412969999999994</v>
      </c>
      <c r="DJ2446">
        <v>12.216620000000001</v>
      </c>
      <c r="DK2446">
        <v>12.44928</v>
      </c>
      <c r="DL2446">
        <v>7.2870749999999997</v>
      </c>
      <c r="DM2446">
        <v>0.99646829999999997</v>
      </c>
      <c r="DN2446">
        <v>0.80535670000000004</v>
      </c>
      <c r="DO2446">
        <v>19</v>
      </c>
      <c r="DP2446">
        <v>20</v>
      </c>
    </row>
    <row r="2447" spans="1:120" hidden="1" x14ac:dyDescent="0.25">
      <c r="A2447" t="str">
        <f t="shared" si="38"/>
        <v>Size_Grp-20 to 199.99 kW_Prescribed DA 1-4 (1PM-9PM)_44454_19-20</v>
      </c>
      <c r="B2447" t="s">
        <v>62</v>
      </c>
      <c r="C2447" t="s">
        <v>201</v>
      </c>
      <c r="D2447" t="s">
        <v>61</v>
      </c>
      <c r="E2447" t="s">
        <v>61</v>
      </c>
      <c r="F2447" t="s">
        <v>61</v>
      </c>
      <c r="G2447" t="s">
        <v>61</v>
      </c>
      <c r="H2447" t="s">
        <v>61</v>
      </c>
      <c r="I2447" t="s">
        <v>61</v>
      </c>
      <c r="J2447" t="s">
        <v>101</v>
      </c>
      <c r="K2447" t="s">
        <v>214</v>
      </c>
      <c r="L2447" s="18">
        <v>44454</v>
      </c>
      <c r="M2447">
        <v>19</v>
      </c>
      <c r="N2447">
        <v>20</v>
      </c>
      <c r="O2447" t="s">
        <v>258</v>
      </c>
      <c r="P2447">
        <v>2</v>
      </c>
      <c r="Q2447">
        <v>2</v>
      </c>
      <c r="R2447">
        <v>0</v>
      </c>
      <c r="S2447">
        <v>0</v>
      </c>
      <c r="T2447">
        <v>1</v>
      </c>
      <c r="U2447">
        <v>1</v>
      </c>
      <c r="V2447">
        <v>1</v>
      </c>
      <c r="W2447">
        <v>27.2</v>
      </c>
      <c r="X2447">
        <v>27.08</v>
      </c>
      <c r="Y2447">
        <v>27.12</v>
      </c>
      <c r="Z2447">
        <v>27.08</v>
      </c>
      <c r="AA2447">
        <v>27.12</v>
      </c>
      <c r="AB2447">
        <v>27.16</v>
      </c>
      <c r="AC2447">
        <v>38.72</v>
      </c>
      <c r="AD2447">
        <v>50.72</v>
      </c>
      <c r="AE2447">
        <v>52.12</v>
      </c>
      <c r="AF2447">
        <v>56.88</v>
      </c>
      <c r="AG2447">
        <v>80.319999999999993</v>
      </c>
      <c r="AH2447">
        <v>81.96</v>
      </c>
      <c r="AI2447">
        <v>84.88</v>
      </c>
      <c r="AJ2447">
        <v>85.08</v>
      </c>
      <c r="AK2447">
        <v>85.04</v>
      </c>
      <c r="AL2447">
        <v>85.92</v>
      </c>
      <c r="AM2447">
        <v>82.08</v>
      </c>
      <c r="AN2447">
        <v>80.599999999999994</v>
      </c>
      <c r="AO2447">
        <v>76.48</v>
      </c>
      <c r="AP2447">
        <v>71.52</v>
      </c>
      <c r="AQ2447">
        <v>60.36</v>
      </c>
      <c r="AR2447">
        <v>28.2</v>
      </c>
      <c r="AS2447">
        <v>27.2</v>
      </c>
      <c r="AT2447">
        <v>27.2</v>
      </c>
      <c r="AU2447">
        <v>55.75</v>
      </c>
      <c r="AV2447">
        <v>55.75</v>
      </c>
      <c r="AW2447">
        <v>55.5</v>
      </c>
      <c r="AX2447">
        <v>54</v>
      </c>
      <c r="AY2447">
        <v>52.75</v>
      </c>
      <c r="AZ2447">
        <v>52.75</v>
      </c>
      <c r="BA2447">
        <v>51.75</v>
      </c>
      <c r="BB2447">
        <v>52.25</v>
      </c>
      <c r="BC2447">
        <v>55.75</v>
      </c>
      <c r="BD2447">
        <v>59.5</v>
      </c>
      <c r="BE2447">
        <v>63</v>
      </c>
      <c r="BF2447">
        <v>70.5</v>
      </c>
      <c r="BG2447">
        <v>75</v>
      </c>
      <c r="BH2447">
        <v>76.25</v>
      </c>
      <c r="BI2447">
        <v>76</v>
      </c>
      <c r="BJ2447">
        <v>74.75</v>
      </c>
      <c r="BK2447">
        <v>73</v>
      </c>
      <c r="BL2447">
        <v>71</v>
      </c>
      <c r="BM2447">
        <v>67.75</v>
      </c>
      <c r="BN2447">
        <v>63.5</v>
      </c>
      <c r="BO2447">
        <v>60.25</v>
      </c>
      <c r="BP2447">
        <v>58.25</v>
      </c>
      <c r="BQ2447">
        <v>57</v>
      </c>
      <c r="BR2447">
        <v>55.5</v>
      </c>
      <c r="BS2447">
        <v>-0.31488319999999997</v>
      </c>
      <c r="BT2447">
        <v>-0.25189590000000001</v>
      </c>
      <c r="BU2447">
        <v>-0.28746509999999997</v>
      </c>
      <c r="BV2447">
        <v>-0.2515192</v>
      </c>
      <c r="BW2447">
        <v>-0.30559160000000002</v>
      </c>
      <c r="BX2447">
        <v>0.34591959999999999</v>
      </c>
      <c r="BY2447">
        <v>2.7242540000000002</v>
      </c>
      <c r="BZ2447">
        <v>1.7439229999999999</v>
      </c>
      <c r="CA2447">
        <v>6.6698099999999996E-2</v>
      </c>
      <c r="CB2447">
        <v>-5.6530279999999999</v>
      </c>
      <c r="CC2447">
        <v>-3.1445370000000001</v>
      </c>
      <c r="CD2447">
        <v>2.8461270000000001</v>
      </c>
      <c r="CE2447">
        <v>1.7376400000000001</v>
      </c>
      <c r="CF2447">
        <v>0.87635039999999997</v>
      </c>
      <c r="CG2447">
        <v>-0.42802050000000003</v>
      </c>
      <c r="CH2447">
        <v>-0.37415700000000002</v>
      </c>
      <c r="CI2447">
        <v>1.405197</v>
      </c>
      <c r="CJ2447">
        <v>-6.037636</v>
      </c>
      <c r="CK2447">
        <v>3.8129689999999998</v>
      </c>
      <c r="CL2447">
        <v>2.6355</v>
      </c>
      <c r="CM2447">
        <v>-1.1567000000000001</v>
      </c>
      <c r="CN2447">
        <v>3.9268499999999998E-2</v>
      </c>
      <c r="CO2447">
        <v>-0.1174726</v>
      </c>
      <c r="CP2447">
        <v>2.8088599999999998E-2</v>
      </c>
      <c r="CQ2447">
        <v>8.0323599999999995E-2</v>
      </c>
      <c r="CR2447">
        <v>4.2292299999999998E-2</v>
      </c>
      <c r="CS2447">
        <v>4.17516E-2</v>
      </c>
      <c r="CT2447">
        <v>4.1605799999999998E-2</v>
      </c>
      <c r="CU2447">
        <v>4.35269E-2</v>
      </c>
      <c r="CV2447">
        <v>1.4513400000000001</v>
      </c>
      <c r="CW2447">
        <v>8.6275739999999992</v>
      </c>
      <c r="CX2447">
        <v>2.9001990000000002</v>
      </c>
      <c r="CY2447">
        <v>3.3074319999999999</v>
      </c>
      <c r="CZ2447">
        <v>9.4170990000000003</v>
      </c>
      <c r="DA2447">
        <v>3.127732</v>
      </c>
      <c r="DB2447">
        <v>1.4794320000000001</v>
      </c>
      <c r="DC2447">
        <v>1.4158230000000001</v>
      </c>
      <c r="DD2447">
        <v>1.7089179999999999</v>
      </c>
      <c r="DE2447">
        <v>2.1076169999999999</v>
      </c>
      <c r="DF2447">
        <v>1.7691520000000001</v>
      </c>
      <c r="DG2447">
        <v>1.4678290000000001</v>
      </c>
      <c r="DH2447">
        <v>7.0601789999999998</v>
      </c>
      <c r="DI2447">
        <v>6.4927210000000004</v>
      </c>
      <c r="DJ2447">
        <v>7.2210729999999996</v>
      </c>
      <c r="DK2447">
        <v>7.9668049999999999</v>
      </c>
      <c r="DL2447">
        <v>5.1884309999999996</v>
      </c>
      <c r="DM2447">
        <v>0.97906389999999999</v>
      </c>
      <c r="DN2447">
        <v>0.80476300000000001</v>
      </c>
      <c r="DO2447">
        <v>19</v>
      </c>
      <c r="DP2447">
        <v>20</v>
      </c>
    </row>
    <row r="2448" spans="1:120" hidden="1" x14ac:dyDescent="0.25">
      <c r="A2448" t="str">
        <f t="shared" si="38"/>
        <v>Industry_Type-1. Agriculture, Mining &amp; Construction_Prescribed DA 1-4 (1PM-9PM)_44454_19-19</v>
      </c>
      <c r="B2448" t="s">
        <v>62</v>
      </c>
      <c r="C2448" t="s">
        <v>211</v>
      </c>
      <c r="D2448" t="s">
        <v>61</v>
      </c>
      <c r="E2448" t="s">
        <v>61</v>
      </c>
      <c r="F2448" t="s">
        <v>61</v>
      </c>
      <c r="G2448" t="s">
        <v>30</v>
      </c>
      <c r="H2448" t="s">
        <v>61</v>
      </c>
      <c r="I2448" t="s">
        <v>61</v>
      </c>
      <c r="J2448" t="s">
        <v>61</v>
      </c>
      <c r="K2448" t="s">
        <v>214</v>
      </c>
      <c r="L2448" s="18">
        <v>44454</v>
      </c>
      <c r="M2448">
        <v>19</v>
      </c>
      <c r="N2448">
        <v>19</v>
      </c>
      <c r="O2448" t="s">
        <v>258</v>
      </c>
      <c r="P2448">
        <v>1</v>
      </c>
      <c r="Q2448">
        <v>1</v>
      </c>
      <c r="R2448">
        <v>0</v>
      </c>
      <c r="S2448">
        <v>0</v>
      </c>
      <c r="T2448">
        <v>1</v>
      </c>
      <c r="U2448">
        <v>0</v>
      </c>
      <c r="V2448">
        <v>1</v>
      </c>
      <c r="W2448">
        <v>509.76</v>
      </c>
      <c r="X2448">
        <v>515.36</v>
      </c>
      <c r="Y2448">
        <v>514.72</v>
      </c>
      <c r="Z2448">
        <v>514.08000000000004</v>
      </c>
      <c r="AA2448">
        <v>514.72</v>
      </c>
      <c r="AB2448">
        <v>514.08000000000004</v>
      </c>
      <c r="AC2448">
        <v>486.72</v>
      </c>
      <c r="AD2448">
        <v>295.2</v>
      </c>
      <c r="AE2448">
        <v>444.64</v>
      </c>
      <c r="AF2448">
        <v>446.24</v>
      </c>
      <c r="AG2448">
        <v>480.48</v>
      </c>
      <c r="AH2448">
        <v>356.64</v>
      </c>
      <c r="AI2448">
        <v>358.08</v>
      </c>
      <c r="AJ2448">
        <v>76.319999999999993</v>
      </c>
      <c r="AK2448">
        <v>62.72</v>
      </c>
      <c r="AL2448">
        <v>57.6</v>
      </c>
      <c r="AM2448">
        <v>55.68</v>
      </c>
      <c r="AN2448">
        <v>41.12</v>
      </c>
      <c r="AO2448">
        <v>9.6</v>
      </c>
      <c r="AP2448">
        <v>59.36</v>
      </c>
      <c r="AQ2448">
        <v>61.76</v>
      </c>
      <c r="AR2448">
        <v>456</v>
      </c>
      <c r="AS2448">
        <v>524.79999999999995</v>
      </c>
      <c r="AT2448">
        <v>521.91999999999996</v>
      </c>
      <c r="AU2448">
        <v>53.5</v>
      </c>
      <c r="AV2448">
        <v>53</v>
      </c>
      <c r="AW2448">
        <v>53</v>
      </c>
      <c r="AX2448">
        <v>53</v>
      </c>
      <c r="AY2448">
        <v>53</v>
      </c>
      <c r="AZ2448">
        <v>53</v>
      </c>
      <c r="BA2448">
        <v>53</v>
      </c>
      <c r="BB2448">
        <v>53</v>
      </c>
      <c r="BC2448">
        <v>53.5</v>
      </c>
      <c r="BD2448">
        <v>54.5</v>
      </c>
      <c r="BE2448">
        <v>55.5</v>
      </c>
      <c r="BF2448">
        <v>59.5</v>
      </c>
      <c r="BG2448">
        <v>63</v>
      </c>
      <c r="BH2448">
        <v>63</v>
      </c>
      <c r="BI2448">
        <v>61</v>
      </c>
      <c r="BJ2448">
        <v>58.5</v>
      </c>
      <c r="BK2448">
        <v>58</v>
      </c>
      <c r="BL2448">
        <v>56.5</v>
      </c>
      <c r="BM2448">
        <v>55.5</v>
      </c>
      <c r="BN2448">
        <v>55</v>
      </c>
      <c r="BO2448">
        <v>54</v>
      </c>
      <c r="BP2448">
        <v>54</v>
      </c>
      <c r="BQ2448">
        <v>54</v>
      </c>
      <c r="BR2448">
        <v>54</v>
      </c>
      <c r="BS2448">
        <v>-12.38266</v>
      </c>
      <c r="BT2448">
        <v>-40.254820000000002</v>
      </c>
      <c r="BU2448">
        <v>-44.369689999999999</v>
      </c>
      <c r="BV2448">
        <v>-51.404049999999998</v>
      </c>
      <c r="BW2448">
        <v>-56.78745</v>
      </c>
      <c r="BX2448">
        <v>-78.898929999999993</v>
      </c>
      <c r="BY2448">
        <v>-60.993229999999997</v>
      </c>
      <c r="BZ2448">
        <v>158.4434</v>
      </c>
      <c r="CA2448">
        <v>24.012969999999999</v>
      </c>
      <c r="CB2448">
        <v>10.6821</v>
      </c>
      <c r="CC2448">
        <v>-54.822389999999999</v>
      </c>
      <c r="CD2448">
        <v>-21.987549999999999</v>
      </c>
      <c r="CE2448">
        <v>-52.782960000000003</v>
      </c>
      <c r="CF2448">
        <v>13.46303</v>
      </c>
      <c r="CG2448">
        <v>17.7944</v>
      </c>
      <c r="CH2448">
        <v>21.18646</v>
      </c>
      <c r="CI2448">
        <v>17.46884</v>
      </c>
      <c r="CJ2448">
        <v>25.964369999999999</v>
      </c>
      <c r="CK2448">
        <v>52.22298</v>
      </c>
      <c r="CL2448">
        <v>28.566459999999999</v>
      </c>
      <c r="CM2448">
        <v>31.936240000000002</v>
      </c>
      <c r="CN2448">
        <v>4.6798099999999998</v>
      </c>
      <c r="CO2448">
        <v>-17.466709999999999</v>
      </c>
      <c r="CP2448">
        <v>-39.275570000000002</v>
      </c>
      <c r="CQ2448">
        <v>173.3021</v>
      </c>
      <c r="CR2448">
        <v>110.01739999999999</v>
      </c>
      <c r="CS2448">
        <v>94.082800000000006</v>
      </c>
      <c r="CT2448">
        <v>98.485690000000005</v>
      </c>
      <c r="CU2448">
        <v>85.400810000000007</v>
      </c>
      <c r="CV2448">
        <v>92.430009999999996</v>
      </c>
      <c r="CW2448">
        <v>120.4841</v>
      </c>
      <c r="CX2448">
        <v>61.030320000000003</v>
      </c>
      <c r="CY2448">
        <v>94.070260000000005</v>
      </c>
      <c r="CZ2448">
        <v>285.61020000000002</v>
      </c>
      <c r="DA2448">
        <v>652.7192</v>
      </c>
      <c r="DB2448">
        <v>713.26199999999994</v>
      </c>
      <c r="DC2448">
        <v>483.90159999999997</v>
      </c>
      <c r="DD2448">
        <v>44.545270000000002</v>
      </c>
      <c r="DE2448">
        <v>45.306600000000003</v>
      </c>
      <c r="DF2448">
        <v>44.782809999999998</v>
      </c>
      <c r="DG2448">
        <v>42.183929999999997</v>
      </c>
      <c r="DH2448">
        <v>48.13017</v>
      </c>
      <c r="DI2448">
        <v>54.411099999999998</v>
      </c>
      <c r="DJ2448">
        <v>202.52420000000001</v>
      </c>
      <c r="DK2448">
        <v>207.3081</v>
      </c>
      <c r="DL2448">
        <v>178.2499</v>
      </c>
      <c r="DM2448">
        <v>205.03870000000001</v>
      </c>
      <c r="DN2448">
        <v>488.27620000000002</v>
      </c>
      <c r="DO2448">
        <v>19</v>
      </c>
      <c r="DP2448">
        <v>19</v>
      </c>
    </row>
    <row r="2449" spans="1:120" hidden="1" x14ac:dyDescent="0.25">
      <c r="A2449" t="str">
        <f t="shared" si="38"/>
        <v>Size_Grp-200 kW and above_Prescribed DA 1-4 (1PM-9PM)_44454_19-19</v>
      </c>
      <c r="B2449" t="s">
        <v>62</v>
      </c>
      <c r="C2449" t="s">
        <v>207</v>
      </c>
      <c r="D2449" t="s">
        <v>61</v>
      </c>
      <c r="E2449" t="s">
        <v>61</v>
      </c>
      <c r="F2449" t="s">
        <v>61</v>
      </c>
      <c r="G2449" t="s">
        <v>61</v>
      </c>
      <c r="H2449" t="s">
        <v>61</v>
      </c>
      <c r="I2449" t="s">
        <v>61</v>
      </c>
      <c r="J2449" t="s">
        <v>102</v>
      </c>
      <c r="K2449" t="s">
        <v>214</v>
      </c>
      <c r="L2449" s="18">
        <v>44454</v>
      </c>
      <c r="M2449">
        <v>19</v>
      </c>
      <c r="N2449">
        <v>19</v>
      </c>
      <c r="O2449" t="s">
        <v>258</v>
      </c>
      <c r="P2449">
        <v>1</v>
      </c>
      <c r="Q2449">
        <v>1</v>
      </c>
      <c r="R2449">
        <v>0</v>
      </c>
      <c r="S2449">
        <v>0</v>
      </c>
      <c r="T2449">
        <v>1</v>
      </c>
      <c r="U2449">
        <v>0</v>
      </c>
      <c r="V2449">
        <v>1</v>
      </c>
      <c r="W2449">
        <v>509.76</v>
      </c>
      <c r="X2449">
        <v>515.36</v>
      </c>
      <c r="Y2449">
        <v>514.72</v>
      </c>
      <c r="Z2449">
        <v>514.08000000000004</v>
      </c>
      <c r="AA2449">
        <v>514.72</v>
      </c>
      <c r="AB2449">
        <v>514.08000000000004</v>
      </c>
      <c r="AC2449">
        <v>486.72</v>
      </c>
      <c r="AD2449">
        <v>295.2</v>
      </c>
      <c r="AE2449">
        <v>444.64</v>
      </c>
      <c r="AF2449">
        <v>446.24</v>
      </c>
      <c r="AG2449">
        <v>480.48</v>
      </c>
      <c r="AH2449">
        <v>356.64</v>
      </c>
      <c r="AI2449">
        <v>358.08</v>
      </c>
      <c r="AJ2449">
        <v>76.319999999999993</v>
      </c>
      <c r="AK2449">
        <v>62.72</v>
      </c>
      <c r="AL2449">
        <v>57.6</v>
      </c>
      <c r="AM2449">
        <v>55.68</v>
      </c>
      <c r="AN2449">
        <v>41.12</v>
      </c>
      <c r="AO2449">
        <v>9.6</v>
      </c>
      <c r="AP2449">
        <v>59.36</v>
      </c>
      <c r="AQ2449">
        <v>61.76</v>
      </c>
      <c r="AR2449">
        <v>456</v>
      </c>
      <c r="AS2449">
        <v>524.79999999999995</v>
      </c>
      <c r="AT2449">
        <v>521.91999999999996</v>
      </c>
      <c r="AU2449">
        <v>53.5</v>
      </c>
      <c r="AV2449">
        <v>53</v>
      </c>
      <c r="AW2449">
        <v>53</v>
      </c>
      <c r="AX2449">
        <v>53</v>
      </c>
      <c r="AY2449">
        <v>53</v>
      </c>
      <c r="AZ2449">
        <v>53</v>
      </c>
      <c r="BA2449">
        <v>53</v>
      </c>
      <c r="BB2449">
        <v>53</v>
      </c>
      <c r="BC2449">
        <v>53.5</v>
      </c>
      <c r="BD2449">
        <v>54.5</v>
      </c>
      <c r="BE2449">
        <v>55.5</v>
      </c>
      <c r="BF2449">
        <v>59.5</v>
      </c>
      <c r="BG2449">
        <v>63</v>
      </c>
      <c r="BH2449">
        <v>63</v>
      </c>
      <c r="BI2449">
        <v>61</v>
      </c>
      <c r="BJ2449">
        <v>58.5</v>
      </c>
      <c r="BK2449">
        <v>58</v>
      </c>
      <c r="BL2449">
        <v>56.5</v>
      </c>
      <c r="BM2449">
        <v>55.5</v>
      </c>
      <c r="BN2449">
        <v>55</v>
      </c>
      <c r="BO2449">
        <v>54</v>
      </c>
      <c r="BP2449">
        <v>54</v>
      </c>
      <c r="BQ2449">
        <v>54</v>
      </c>
      <c r="BR2449">
        <v>54</v>
      </c>
      <c r="BS2449">
        <v>-12.38266</v>
      </c>
      <c r="BT2449">
        <v>-40.254820000000002</v>
      </c>
      <c r="BU2449">
        <v>-44.369689999999999</v>
      </c>
      <c r="BV2449">
        <v>-51.404049999999998</v>
      </c>
      <c r="BW2449">
        <v>-56.78745</v>
      </c>
      <c r="BX2449">
        <v>-78.898929999999993</v>
      </c>
      <c r="BY2449">
        <v>-60.993229999999997</v>
      </c>
      <c r="BZ2449">
        <v>158.4434</v>
      </c>
      <c r="CA2449">
        <v>24.012969999999999</v>
      </c>
      <c r="CB2449">
        <v>10.6821</v>
      </c>
      <c r="CC2449">
        <v>-54.822389999999999</v>
      </c>
      <c r="CD2449">
        <v>-21.987549999999999</v>
      </c>
      <c r="CE2449">
        <v>-52.782960000000003</v>
      </c>
      <c r="CF2449">
        <v>13.46303</v>
      </c>
      <c r="CG2449">
        <v>17.7944</v>
      </c>
      <c r="CH2449">
        <v>21.18646</v>
      </c>
      <c r="CI2449">
        <v>17.46884</v>
      </c>
      <c r="CJ2449">
        <v>25.964369999999999</v>
      </c>
      <c r="CK2449">
        <v>52.22298</v>
      </c>
      <c r="CL2449">
        <v>28.566459999999999</v>
      </c>
      <c r="CM2449">
        <v>31.936240000000002</v>
      </c>
      <c r="CN2449">
        <v>4.6798099999999998</v>
      </c>
      <c r="CO2449">
        <v>-17.466709999999999</v>
      </c>
      <c r="CP2449">
        <v>-39.275570000000002</v>
      </c>
      <c r="CQ2449">
        <v>173.3021</v>
      </c>
      <c r="CR2449">
        <v>110.01739999999999</v>
      </c>
      <c r="CS2449">
        <v>94.082800000000006</v>
      </c>
      <c r="CT2449">
        <v>98.485690000000005</v>
      </c>
      <c r="CU2449">
        <v>85.400810000000007</v>
      </c>
      <c r="CV2449">
        <v>92.430009999999996</v>
      </c>
      <c r="CW2449">
        <v>120.4841</v>
      </c>
      <c r="CX2449">
        <v>61.030320000000003</v>
      </c>
      <c r="CY2449">
        <v>94.070260000000005</v>
      </c>
      <c r="CZ2449">
        <v>285.61020000000002</v>
      </c>
      <c r="DA2449">
        <v>652.7192</v>
      </c>
      <c r="DB2449">
        <v>713.26199999999994</v>
      </c>
      <c r="DC2449">
        <v>483.90159999999997</v>
      </c>
      <c r="DD2449">
        <v>44.545270000000002</v>
      </c>
      <c r="DE2449">
        <v>45.306600000000003</v>
      </c>
      <c r="DF2449">
        <v>44.782809999999998</v>
      </c>
      <c r="DG2449">
        <v>42.183929999999997</v>
      </c>
      <c r="DH2449">
        <v>48.13017</v>
      </c>
      <c r="DI2449">
        <v>54.411099999999998</v>
      </c>
      <c r="DJ2449">
        <v>202.52420000000001</v>
      </c>
      <c r="DK2449">
        <v>207.3081</v>
      </c>
      <c r="DL2449">
        <v>178.2499</v>
      </c>
      <c r="DM2449">
        <v>205.03870000000001</v>
      </c>
      <c r="DN2449">
        <v>488.27620000000002</v>
      </c>
      <c r="DO2449">
        <v>19</v>
      </c>
      <c r="DP2449">
        <v>19</v>
      </c>
    </row>
    <row r="2450" spans="1:120" hidden="1" x14ac:dyDescent="0.25">
      <c r="A2450" t="str">
        <f t="shared" si="38"/>
        <v>Size_Grp-Below 20 kW_Prescribed DA 1-4 (1PM-9PM)_44454_Combined</v>
      </c>
      <c r="B2450" t="s">
        <v>62</v>
      </c>
      <c r="C2450" t="s">
        <v>259</v>
      </c>
      <c r="D2450" t="s">
        <v>61</v>
      </c>
      <c r="E2450" t="s">
        <v>61</v>
      </c>
      <c r="F2450" t="s">
        <v>61</v>
      </c>
      <c r="G2450" t="s">
        <v>61</v>
      </c>
      <c r="H2450" t="s">
        <v>61</v>
      </c>
      <c r="I2450" t="s">
        <v>61</v>
      </c>
      <c r="J2450" t="s">
        <v>260</v>
      </c>
      <c r="K2450" t="s">
        <v>214</v>
      </c>
      <c r="L2450" s="18">
        <v>44454</v>
      </c>
      <c r="M2450">
        <v>19</v>
      </c>
      <c r="N2450">
        <v>19</v>
      </c>
      <c r="O2450" t="s">
        <v>258</v>
      </c>
      <c r="P2450">
        <v>3</v>
      </c>
      <c r="Q2450">
        <v>2</v>
      </c>
      <c r="R2450">
        <v>1</v>
      </c>
      <c r="S2450">
        <v>0</v>
      </c>
      <c r="T2450">
        <v>1</v>
      </c>
      <c r="U2450">
        <v>0</v>
      </c>
      <c r="V2450">
        <v>1</v>
      </c>
      <c r="W2450">
        <v>3.5169999999999999</v>
      </c>
      <c r="X2450">
        <v>3.4990000000000001</v>
      </c>
      <c r="Y2450">
        <v>3.4209999999999998</v>
      </c>
      <c r="Z2450">
        <v>3.4169999999999998</v>
      </c>
      <c r="AA2450">
        <v>3.4209999999999998</v>
      </c>
      <c r="AB2450">
        <v>3.3420000000000001</v>
      </c>
      <c r="AC2450">
        <v>3.4180000000000001</v>
      </c>
      <c r="AD2450">
        <v>4.1360000000000001</v>
      </c>
      <c r="AE2450">
        <v>6.8579999999999997</v>
      </c>
      <c r="AF2450">
        <v>9.8179999999999996</v>
      </c>
      <c r="AG2450">
        <v>25.265000000000001</v>
      </c>
      <c r="AH2450">
        <v>28.298999999999999</v>
      </c>
      <c r="AI2450">
        <v>29.34</v>
      </c>
      <c r="AJ2450">
        <v>33.664999999999999</v>
      </c>
      <c r="AK2450">
        <v>33.819000000000003</v>
      </c>
      <c r="AL2450">
        <v>32.625999999999998</v>
      </c>
      <c r="AM2450">
        <v>32.305999999999997</v>
      </c>
      <c r="AN2450">
        <v>31.024000000000001</v>
      </c>
      <c r="AO2450">
        <v>26.146000000000001</v>
      </c>
      <c r="AP2450">
        <v>27.51</v>
      </c>
      <c r="AQ2450">
        <v>19.440999999999999</v>
      </c>
      <c r="AR2450">
        <v>4.63</v>
      </c>
      <c r="AS2450">
        <v>3.3519999999999999</v>
      </c>
      <c r="AT2450">
        <v>3.5209999999999999</v>
      </c>
      <c r="AU2450">
        <v>38</v>
      </c>
      <c r="AV2450">
        <v>38</v>
      </c>
      <c r="AW2450">
        <v>38</v>
      </c>
      <c r="AX2450">
        <v>37.666666999999997</v>
      </c>
      <c r="AY2450">
        <v>37.333333000000003</v>
      </c>
      <c r="AZ2450">
        <v>37.333333000000003</v>
      </c>
      <c r="BA2450">
        <v>37.333333000000003</v>
      </c>
      <c r="BB2450">
        <v>37.333333000000003</v>
      </c>
      <c r="BC2450">
        <v>37</v>
      </c>
      <c r="BD2450">
        <v>37.333333000000003</v>
      </c>
      <c r="BE2450">
        <v>38</v>
      </c>
      <c r="BF2450">
        <v>40.666666999999997</v>
      </c>
      <c r="BG2450">
        <v>44</v>
      </c>
      <c r="BH2450">
        <v>46</v>
      </c>
      <c r="BI2450">
        <v>46.666666999999997</v>
      </c>
      <c r="BJ2450">
        <v>45.666666999999997</v>
      </c>
      <c r="BK2450">
        <v>44.666666999999997</v>
      </c>
      <c r="BL2450">
        <v>43.666666999999997</v>
      </c>
      <c r="BM2450">
        <v>42</v>
      </c>
      <c r="BN2450">
        <v>39.666666999999997</v>
      </c>
      <c r="BO2450">
        <v>38.333333000000003</v>
      </c>
      <c r="BP2450">
        <v>38</v>
      </c>
      <c r="BQ2450">
        <v>38</v>
      </c>
      <c r="BR2450">
        <v>38</v>
      </c>
      <c r="BS2450" s="20">
        <v>-2.03E-6</v>
      </c>
      <c r="BT2450">
        <v>2.8349099999999999E-2</v>
      </c>
      <c r="BU2450">
        <v>-5.2100000000000002E-3</v>
      </c>
      <c r="BV2450">
        <v>2.08956E-2</v>
      </c>
      <c r="BW2450">
        <v>-9.8960000000000003E-3</v>
      </c>
      <c r="BX2450">
        <v>0.2403198</v>
      </c>
      <c r="BY2450">
        <v>0.59377340000000001</v>
      </c>
      <c r="BZ2450">
        <v>0.72379230000000006</v>
      </c>
      <c r="CA2450">
        <v>-0.63170139999999997</v>
      </c>
      <c r="CB2450">
        <v>-0.96660500000000005</v>
      </c>
      <c r="CC2450">
        <v>-0.89150700000000005</v>
      </c>
      <c r="CD2450">
        <v>0.1406531</v>
      </c>
      <c r="CE2450">
        <v>-0.39620139999999998</v>
      </c>
      <c r="CF2450">
        <v>-1.8626309999999999</v>
      </c>
      <c r="CG2450">
        <v>-1.156792</v>
      </c>
      <c r="CH2450">
        <v>-1.6109530000000001</v>
      </c>
      <c r="CI2450">
        <v>-1.4061140000000001</v>
      </c>
      <c r="CJ2450">
        <v>-3.455355</v>
      </c>
      <c r="CK2450">
        <v>2.3733490000000002</v>
      </c>
      <c r="CL2450">
        <v>2.2128239999999999</v>
      </c>
      <c r="CM2450">
        <v>-0.1113735</v>
      </c>
      <c r="CN2450">
        <v>-2.0507390000000001</v>
      </c>
      <c r="CO2450">
        <v>-0.20493040000000001</v>
      </c>
      <c r="CP2450">
        <v>-5.48342E-2</v>
      </c>
      <c r="CQ2450">
        <v>1.188E-3</v>
      </c>
      <c r="CR2450">
        <v>2.6732000000000001E-3</v>
      </c>
      <c r="CS2450">
        <v>2.008E-4</v>
      </c>
      <c r="CT2450">
        <v>7.4100000000000001E-4</v>
      </c>
      <c r="CU2450">
        <v>2.2939999999999999E-4</v>
      </c>
      <c r="CV2450">
        <v>5.22713E-2</v>
      </c>
      <c r="CW2450">
        <v>0.22176390000000001</v>
      </c>
      <c r="CX2450">
        <v>0.73262470000000002</v>
      </c>
      <c r="CY2450">
        <v>0.75088010000000005</v>
      </c>
      <c r="CZ2450">
        <v>0.14143030000000001</v>
      </c>
      <c r="DA2450">
        <v>2.3573780000000002</v>
      </c>
      <c r="DB2450">
        <v>0.38107669999999999</v>
      </c>
      <c r="DC2450">
        <v>1.1005469999999999</v>
      </c>
      <c r="DD2450">
        <v>0.36511650000000001</v>
      </c>
      <c r="DE2450">
        <v>0.65715250000000003</v>
      </c>
      <c r="DF2450">
        <v>0.89516450000000003</v>
      </c>
      <c r="DG2450">
        <v>0.40773320000000002</v>
      </c>
      <c r="DH2450">
        <v>2.7754279999999998</v>
      </c>
      <c r="DI2450">
        <v>1.7486569999999999</v>
      </c>
      <c r="DJ2450">
        <v>4.9956550000000002</v>
      </c>
      <c r="DK2450">
        <v>4.482996</v>
      </c>
      <c r="DL2450">
        <v>2.09937</v>
      </c>
      <c r="DM2450">
        <v>1.7471299999999999E-2</v>
      </c>
      <c r="DN2450">
        <v>6.5990000000000005E-4</v>
      </c>
      <c r="DO2450">
        <v>19</v>
      </c>
      <c r="DP2450">
        <v>20</v>
      </c>
    </row>
    <row r="2451" spans="1:120" hidden="1" x14ac:dyDescent="0.25">
      <c r="A2451" t="str">
        <f t="shared" si="38"/>
        <v>All_Prescribed DA 1-4 (1PM-9PM)_44454_Combined</v>
      </c>
      <c r="B2451" t="s">
        <v>62</v>
      </c>
      <c r="C2451" t="s">
        <v>61</v>
      </c>
      <c r="D2451" t="s">
        <v>61</v>
      </c>
      <c r="E2451" t="s">
        <v>61</v>
      </c>
      <c r="F2451" t="s">
        <v>61</v>
      </c>
      <c r="G2451" t="s">
        <v>61</v>
      </c>
      <c r="H2451" t="s">
        <v>61</v>
      </c>
      <c r="I2451" t="s">
        <v>61</v>
      </c>
      <c r="J2451" t="s">
        <v>61</v>
      </c>
      <c r="K2451" t="s">
        <v>214</v>
      </c>
      <c r="L2451" s="18">
        <v>44454</v>
      </c>
      <c r="M2451">
        <v>19</v>
      </c>
      <c r="N2451">
        <v>19</v>
      </c>
      <c r="O2451" t="s">
        <v>258</v>
      </c>
      <c r="P2451">
        <v>7</v>
      </c>
      <c r="Q2451">
        <v>6</v>
      </c>
      <c r="R2451">
        <v>1</v>
      </c>
      <c r="S2451">
        <v>0</v>
      </c>
      <c r="T2451">
        <v>1</v>
      </c>
      <c r="U2451">
        <v>0</v>
      </c>
      <c r="V2451">
        <v>1</v>
      </c>
      <c r="W2451">
        <v>984.83699999999999</v>
      </c>
      <c r="X2451">
        <v>1012.899</v>
      </c>
      <c r="Y2451">
        <v>1013.2809999999999</v>
      </c>
      <c r="Z2451">
        <v>1012.937</v>
      </c>
      <c r="AA2451">
        <v>1015.201</v>
      </c>
      <c r="AB2451">
        <v>1014.442</v>
      </c>
      <c r="AC2451">
        <v>966.85799999999995</v>
      </c>
      <c r="AD2451">
        <v>635.89599999999996</v>
      </c>
      <c r="AE2451">
        <v>859.37800000000004</v>
      </c>
      <c r="AF2451">
        <v>873.03800000000001</v>
      </c>
      <c r="AG2451">
        <v>964.72500000000002</v>
      </c>
      <c r="AH2451">
        <v>788.25900000000001</v>
      </c>
      <c r="AI2451">
        <v>798.64</v>
      </c>
      <c r="AJ2451">
        <v>382.38499999999999</v>
      </c>
      <c r="AK2451">
        <v>364.97899999999998</v>
      </c>
      <c r="AL2451">
        <v>355.48599999999999</v>
      </c>
      <c r="AM2451">
        <v>348.92599999999999</v>
      </c>
      <c r="AN2451">
        <v>301.16399999999999</v>
      </c>
      <c r="AO2451">
        <v>162.446</v>
      </c>
      <c r="AP2451">
        <v>377.13</v>
      </c>
      <c r="AQ2451">
        <v>337.44099999999997</v>
      </c>
      <c r="AR2451">
        <v>873.49</v>
      </c>
      <c r="AS2451">
        <v>974.11199999999997</v>
      </c>
      <c r="AT2451">
        <v>967.80100000000004</v>
      </c>
      <c r="AU2451">
        <v>56.642856999999999</v>
      </c>
      <c r="AV2451">
        <v>56.642856999999999</v>
      </c>
      <c r="AW2451">
        <v>56.571429000000002</v>
      </c>
      <c r="AX2451">
        <v>56</v>
      </c>
      <c r="AY2451">
        <v>55.285713999999999</v>
      </c>
      <c r="AZ2451">
        <v>55.285713999999999</v>
      </c>
      <c r="BA2451">
        <v>55</v>
      </c>
      <c r="BB2451">
        <v>55.142856999999999</v>
      </c>
      <c r="BC2451">
        <v>56.214286000000001</v>
      </c>
      <c r="BD2451">
        <v>57.857143000000001</v>
      </c>
      <c r="BE2451">
        <v>59.892856999999999</v>
      </c>
      <c r="BF2451">
        <v>64.571428999999995</v>
      </c>
      <c r="BG2451">
        <v>68.357142999999994</v>
      </c>
      <c r="BH2451">
        <v>70.107142999999994</v>
      </c>
      <c r="BI2451">
        <v>69.892857000000006</v>
      </c>
      <c r="BJ2451">
        <v>68.25</v>
      </c>
      <c r="BK2451">
        <v>67.107142999999994</v>
      </c>
      <c r="BL2451">
        <v>65.678571000000005</v>
      </c>
      <c r="BM2451">
        <v>63.178570999999998</v>
      </c>
      <c r="BN2451">
        <v>60.214286000000001</v>
      </c>
      <c r="BO2451">
        <v>58.285713999999999</v>
      </c>
      <c r="BP2451">
        <v>57.357143000000001</v>
      </c>
      <c r="BQ2451">
        <v>57</v>
      </c>
      <c r="BR2451">
        <v>56.571429000000002</v>
      </c>
      <c r="BS2451">
        <v>-37.3431</v>
      </c>
      <c r="BT2451">
        <v>-86.322900000000004</v>
      </c>
      <c r="BU2451">
        <v>-91.396479999999997</v>
      </c>
      <c r="BV2451">
        <v>-104.0917</v>
      </c>
      <c r="BW2451">
        <v>-110.0856</v>
      </c>
      <c r="BX2451">
        <v>-143.48939999999999</v>
      </c>
      <c r="BY2451">
        <v>-107.3703</v>
      </c>
      <c r="BZ2451">
        <v>262.9049</v>
      </c>
      <c r="CA2451">
        <v>58.503570000000003</v>
      </c>
      <c r="CB2451">
        <v>32.442070000000001</v>
      </c>
      <c r="CC2451">
        <v>-66.362549999999999</v>
      </c>
      <c r="CD2451">
        <v>-18.05547</v>
      </c>
      <c r="CE2451">
        <v>-62.936430000000001</v>
      </c>
      <c r="CF2451">
        <v>38.528230000000001</v>
      </c>
      <c r="CG2451">
        <v>45.153579999999998</v>
      </c>
      <c r="CH2451">
        <v>46.773200000000003</v>
      </c>
      <c r="CI2451">
        <v>46.75656</v>
      </c>
      <c r="CJ2451">
        <v>81.938050000000004</v>
      </c>
      <c r="CK2451">
        <v>179.5231</v>
      </c>
      <c r="CL2451">
        <v>40.126249999999999</v>
      </c>
      <c r="CM2451">
        <v>48.231290000000001</v>
      </c>
      <c r="CN2451">
        <v>-6.3339150000000002</v>
      </c>
      <c r="CO2451">
        <v>-38.640009999999997</v>
      </c>
      <c r="CP2451">
        <v>-69.320740000000001</v>
      </c>
      <c r="CQ2451">
        <v>455.38780000000003</v>
      </c>
      <c r="CR2451">
        <v>277.69990000000001</v>
      </c>
      <c r="CS2451">
        <v>246.86160000000001</v>
      </c>
      <c r="CT2451">
        <v>254.37880000000001</v>
      </c>
      <c r="CU2451">
        <v>226.17519999999999</v>
      </c>
      <c r="CV2451">
        <v>245.5591</v>
      </c>
      <c r="CW2451">
        <v>298.65300000000002</v>
      </c>
      <c r="CX2451">
        <v>167.51499999999999</v>
      </c>
      <c r="CY2451">
        <v>242.6953</v>
      </c>
      <c r="CZ2451">
        <v>675.26779999999997</v>
      </c>
      <c r="DA2451">
        <v>1508.307</v>
      </c>
      <c r="DB2451">
        <v>1664.2729999999999</v>
      </c>
      <c r="DC2451">
        <v>1138.4590000000001</v>
      </c>
      <c r="DD2451">
        <v>150.0111</v>
      </c>
      <c r="DE2451">
        <v>150.74199999999999</v>
      </c>
      <c r="DF2451">
        <v>151.7878</v>
      </c>
      <c r="DG2451">
        <v>149.05369999999999</v>
      </c>
      <c r="DH2451">
        <v>298.59679999999997</v>
      </c>
      <c r="DI2451">
        <v>241.13059999999999</v>
      </c>
      <c r="DJ2451">
        <v>752.70820000000003</v>
      </c>
      <c r="DK2451">
        <v>1353.1310000000001</v>
      </c>
      <c r="DL2451">
        <v>821.16809999999998</v>
      </c>
      <c r="DM2451">
        <v>828.70889999999997</v>
      </c>
      <c r="DN2451">
        <v>1440.297</v>
      </c>
      <c r="DO2451">
        <v>19</v>
      </c>
      <c r="DP2451">
        <v>20</v>
      </c>
    </row>
    <row r="2452" spans="1:120" hidden="1" x14ac:dyDescent="0.25">
      <c r="A2452" t="str">
        <f t="shared" si="38"/>
        <v>Aggregator-Blue Zone Resources, LLC_Prescribed DA 1-4 (1PM-9PM)_44454_Combined</v>
      </c>
      <c r="B2452" t="s">
        <v>62</v>
      </c>
      <c r="C2452" t="s">
        <v>261</v>
      </c>
      <c r="D2452" t="s">
        <v>61</v>
      </c>
      <c r="E2452" t="s">
        <v>61</v>
      </c>
      <c r="F2452" t="s">
        <v>262</v>
      </c>
      <c r="G2452" t="s">
        <v>61</v>
      </c>
      <c r="H2452" t="s">
        <v>61</v>
      </c>
      <c r="I2452" t="s">
        <v>61</v>
      </c>
      <c r="J2452" t="s">
        <v>61</v>
      </c>
      <c r="K2452" t="s">
        <v>214</v>
      </c>
      <c r="L2452" s="18">
        <v>44454</v>
      </c>
      <c r="M2452">
        <v>19</v>
      </c>
      <c r="N2452">
        <v>19</v>
      </c>
      <c r="O2452" t="s">
        <v>258</v>
      </c>
      <c r="P2452">
        <v>4</v>
      </c>
      <c r="Q2452">
        <v>3</v>
      </c>
      <c r="R2452">
        <v>1</v>
      </c>
      <c r="S2452">
        <v>0</v>
      </c>
      <c r="T2452">
        <v>1</v>
      </c>
      <c r="U2452">
        <v>0</v>
      </c>
      <c r="V2452">
        <v>1</v>
      </c>
      <c r="W2452">
        <v>954.91700000000003</v>
      </c>
      <c r="X2452">
        <v>983.09900000000005</v>
      </c>
      <c r="Y2452">
        <v>983.52099999999996</v>
      </c>
      <c r="Z2452">
        <v>983.21699999999998</v>
      </c>
      <c r="AA2452">
        <v>985.44100000000003</v>
      </c>
      <c r="AB2452">
        <v>984.72199999999998</v>
      </c>
      <c r="AC2452">
        <v>925.49800000000005</v>
      </c>
      <c r="AD2452">
        <v>581.81600000000003</v>
      </c>
      <c r="AE2452">
        <v>801.178</v>
      </c>
      <c r="AF2452">
        <v>807.11800000000005</v>
      </c>
      <c r="AG2452">
        <v>859.92499999999995</v>
      </c>
      <c r="AH2452">
        <v>678.779</v>
      </c>
      <c r="AI2452">
        <v>685.2</v>
      </c>
      <c r="AJ2452">
        <v>264.42500000000001</v>
      </c>
      <c r="AK2452">
        <v>246.899</v>
      </c>
      <c r="AL2452">
        <v>237.726</v>
      </c>
      <c r="AM2452">
        <v>235.32599999999999</v>
      </c>
      <c r="AN2452">
        <v>190.32400000000001</v>
      </c>
      <c r="AO2452">
        <v>60.606000000000002</v>
      </c>
      <c r="AP2452">
        <v>278.89</v>
      </c>
      <c r="AQ2452">
        <v>258.44099999999997</v>
      </c>
      <c r="AR2452">
        <v>841.45</v>
      </c>
      <c r="AS2452">
        <v>944.35199999999998</v>
      </c>
      <c r="AT2452">
        <v>937.88099999999997</v>
      </c>
      <c r="AU2452">
        <v>57</v>
      </c>
      <c r="AV2452">
        <v>57</v>
      </c>
      <c r="AW2452">
        <v>57</v>
      </c>
      <c r="AX2452">
        <v>56.875</v>
      </c>
      <c r="AY2452">
        <v>56.375</v>
      </c>
      <c r="AZ2452">
        <v>56.375</v>
      </c>
      <c r="BA2452">
        <v>56.375</v>
      </c>
      <c r="BB2452">
        <v>56.375</v>
      </c>
      <c r="BC2452">
        <v>56.625</v>
      </c>
      <c r="BD2452">
        <v>57.5</v>
      </c>
      <c r="BE2452">
        <v>59.0625</v>
      </c>
      <c r="BF2452">
        <v>62.5</v>
      </c>
      <c r="BG2452">
        <v>65.625</v>
      </c>
      <c r="BH2452">
        <v>67.3125</v>
      </c>
      <c r="BI2452">
        <v>66.8125</v>
      </c>
      <c r="BJ2452">
        <v>64.9375</v>
      </c>
      <c r="BK2452">
        <v>64.1875</v>
      </c>
      <c r="BL2452">
        <v>63.0625</v>
      </c>
      <c r="BM2452">
        <v>60.9375</v>
      </c>
      <c r="BN2452">
        <v>58.75</v>
      </c>
      <c r="BO2452">
        <v>57.5</v>
      </c>
      <c r="BP2452">
        <v>57</v>
      </c>
      <c r="BQ2452">
        <v>57</v>
      </c>
      <c r="BR2452">
        <v>57</v>
      </c>
      <c r="BS2452">
        <v>-37.027790000000003</v>
      </c>
      <c r="BT2452">
        <v>-86.095119999999994</v>
      </c>
      <c r="BU2452">
        <v>-91.09966</v>
      </c>
      <c r="BV2452">
        <v>-103.8573</v>
      </c>
      <c r="BW2452">
        <v>-109.76600000000001</v>
      </c>
      <c r="BX2452">
        <v>-144.0737</v>
      </c>
      <c r="BY2452">
        <v>-110.69329999999999</v>
      </c>
      <c r="BZ2452">
        <v>260.43369999999999</v>
      </c>
      <c r="CA2452">
        <v>59.071939999999998</v>
      </c>
      <c r="CB2452">
        <v>39.061839999999997</v>
      </c>
      <c r="CC2452">
        <v>-62.32076</v>
      </c>
      <c r="CD2452">
        <v>-21.047429999999999</v>
      </c>
      <c r="CE2452">
        <v>-64.276579999999996</v>
      </c>
      <c r="CF2452">
        <v>39.488379999999999</v>
      </c>
      <c r="CG2452">
        <v>46.740839999999999</v>
      </c>
      <c r="CH2452">
        <v>48.753239999999998</v>
      </c>
      <c r="CI2452">
        <v>46.748089999999998</v>
      </c>
      <c r="CJ2452">
        <v>91.429379999999995</v>
      </c>
      <c r="CK2452">
        <v>173.32640000000001</v>
      </c>
      <c r="CL2452">
        <v>35.279089999999997</v>
      </c>
      <c r="CM2452">
        <v>49.496780000000001</v>
      </c>
      <c r="CN2452">
        <v>-4.3193190000000001</v>
      </c>
      <c r="CO2452">
        <v>-38.323920000000001</v>
      </c>
      <c r="CP2452">
        <v>-69.300749999999994</v>
      </c>
      <c r="CQ2452">
        <v>455.3064</v>
      </c>
      <c r="CR2452">
        <v>277.65499999999997</v>
      </c>
      <c r="CS2452">
        <v>246.81970000000001</v>
      </c>
      <c r="CT2452">
        <v>254.3365</v>
      </c>
      <c r="CU2452">
        <v>226.13149999999999</v>
      </c>
      <c r="CV2452">
        <v>244.05549999999999</v>
      </c>
      <c r="CW2452">
        <v>289.80380000000002</v>
      </c>
      <c r="CX2452">
        <v>163.88229999999999</v>
      </c>
      <c r="CY2452">
        <v>238.63720000000001</v>
      </c>
      <c r="CZ2452">
        <v>665.70950000000005</v>
      </c>
      <c r="DA2452">
        <v>1502.8230000000001</v>
      </c>
      <c r="DB2452">
        <v>1662.414</v>
      </c>
      <c r="DC2452">
        <v>1135.9449999999999</v>
      </c>
      <c r="DD2452">
        <v>147.9384</v>
      </c>
      <c r="DE2452">
        <v>147.9787</v>
      </c>
      <c r="DF2452">
        <v>149.12389999999999</v>
      </c>
      <c r="DG2452">
        <v>147.17830000000001</v>
      </c>
      <c r="DH2452">
        <v>288.76130000000001</v>
      </c>
      <c r="DI2452">
        <v>232.88929999999999</v>
      </c>
      <c r="DJ2452">
        <v>740.49159999999995</v>
      </c>
      <c r="DK2452">
        <v>1340.682</v>
      </c>
      <c r="DL2452">
        <v>813.88099999999997</v>
      </c>
      <c r="DM2452">
        <v>827.71249999999998</v>
      </c>
      <c r="DN2452">
        <v>1439.491</v>
      </c>
      <c r="DO2452">
        <v>19</v>
      </c>
      <c r="DP2452">
        <v>20</v>
      </c>
    </row>
    <row r="2453" spans="1:120" x14ac:dyDescent="0.25">
      <c r="A2453" t="str">
        <f t="shared" si="38"/>
        <v>AutoDR-No_Prescribed DA 1-4 (1PM-9PM)_44454_Combined</v>
      </c>
      <c r="B2453" t="s">
        <v>62</v>
      </c>
      <c r="C2453" t="s">
        <v>321</v>
      </c>
      <c r="D2453" t="s">
        <v>61</v>
      </c>
      <c r="E2453" t="s">
        <v>61</v>
      </c>
      <c r="F2453" t="s">
        <v>61</v>
      </c>
      <c r="G2453" t="s">
        <v>61</v>
      </c>
      <c r="H2453" t="s">
        <v>97</v>
      </c>
      <c r="I2453" t="s">
        <v>61</v>
      </c>
      <c r="J2453" t="s">
        <v>61</v>
      </c>
      <c r="K2453" t="s">
        <v>214</v>
      </c>
      <c r="L2453" s="18">
        <v>44454</v>
      </c>
      <c r="M2453">
        <v>19</v>
      </c>
      <c r="N2453">
        <v>19</v>
      </c>
      <c r="O2453" t="s">
        <v>258</v>
      </c>
      <c r="P2453">
        <v>4</v>
      </c>
      <c r="Q2453">
        <v>3</v>
      </c>
      <c r="R2453">
        <v>1</v>
      </c>
      <c r="S2453">
        <v>0</v>
      </c>
      <c r="T2453">
        <v>1</v>
      </c>
      <c r="U2453">
        <v>0</v>
      </c>
      <c r="V2453">
        <v>1</v>
      </c>
      <c r="W2453">
        <v>954.91700000000003</v>
      </c>
      <c r="X2453">
        <v>983.09900000000005</v>
      </c>
      <c r="Y2453">
        <v>983.52099999999996</v>
      </c>
      <c r="Z2453">
        <v>983.21699999999998</v>
      </c>
      <c r="AA2453">
        <v>985.44100000000003</v>
      </c>
      <c r="AB2453">
        <v>984.72199999999998</v>
      </c>
      <c r="AC2453">
        <v>925.49800000000005</v>
      </c>
      <c r="AD2453">
        <v>581.81600000000003</v>
      </c>
      <c r="AE2453">
        <v>801.178</v>
      </c>
      <c r="AF2453">
        <v>807.11800000000005</v>
      </c>
      <c r="AG2453">
        <v>859.92499999999995</v>
      </c>
      <c r="AH2453">
        <v>678.779</v>
      </c>
      <c r="AI2453">
        <v>685.2</v>
      </c>
      <c r="AJ2453">
        <v>264.42500000000001</v>
      </c>
      <c r="AK2453">
        <v>246.899</v>
      </c>
      <c r="AL2453">
        <v>237.726</v>
      </c>
      <c r="AM2453">
        <v>235.32599999999999</v>
      </c>
      <c r="AN2453">
        <v>190.32400000000001</v>
      </c>
      <c r="AO2453">
        <v>60.606000000000002</v>
      </c>
      <c r="AP2453">
        <v>278.89</v>
      </c>
      <c r="AQ2453">
        <v>258.44099999999997</v>
      </c>
      <c r="AR2453">
        <v>841.45</v>
      </c>
      <c r="AS2453">
        <v>944.35199999999998</v>
      </c>
      <c r="AT2453">
        <v>937.88099999999997</v>
      </c>
      <c r="AU2453">
        <v>57</v>
      </c>
      <c r="AV2453">
        <v>57</v>
      </c>
      <c r="AW2453">
        <v>57</v>
      </c>
      <c r="AX2453">
        <v>56.875</v>
      </c>
      <c r="AY2453">
        <v>56.375</v>
      </c>
      <c r="AZ2453">
        <v>56.375</v>
      </c>
      <c r="BA2453">
        <v>56.375</v>
      </c>
      <c r="BB2453">
        <v>56.375</v>
      </c>
      <c r="BC2453">
        <v>56.625</v>
      </c>
      <c r="BD2453">
        <v>57.5</v>
      </c>
      <c r="BE2453">
        <v>59.0625</v>
      </c>
      <c r="BF2453">
        <v>62.5</v>
      </c>
      <c r="BG2453">
        <v>65.625</v>
      </c>
      <c r="BH2453">
        <v>67.3125</v>
      </c>
      <c r="BI2453">
        <v>66.8125</v>
      </c>
      <c r="BJ2453">
        <v>64.9375</v>
      </c>
      <c r="BK2453">
        <v>64.1875</v>
      </c>
      <c r="BL2453">
        <v>63.0625</v>
      </c>
      <c r="BM2453">
        <v>60.9375</v>
      </c>
      <c r="BN2453">
        <v>58.75</v>
      </c>
      <c r="BO2453">
        <v>57.5</v>
      </c>
      <c r="BP2453">
        <v>57</v>
      </c>
      <c r="BQ2453">
        <v>57</v>
      </c>
      <c r="BR2453">
        <v>57</v>
      </c>
      <c r="BS2453">
        <v>-37.027790000000003</v>
      </c>
      <c r="BT2453">
        <v>-86.095119999999994</v>
      </c>
      <c r="BU2453">
        <v>-91.09966</v>
      </c>
      <c r="BV2453">
        <v>-103.8573</v>
      </c>
      <c r="BW2453">
        <v>-109.76600000000001</v>
      </c>
      <c r="BX2453">
        <v>-144.0737</v>
      </c>
      <c r="BY2453">
        <v>-110.69329999999999</v>
      </c>
      <c r="BZ2453">
        <v>260.43369999999999</v>
      </c>
      <c r="CA2453">
        <v>59.071939999999998</v>
      </c>
      <c r="CB2453">
        <v>39.061839999999997</v>
      </c>
      <c r="CC2453">
        <v>-62.32076</v>
      </c>
      <c r="CD2453">
        <v>-21.047429999999999</v>
      </c>
      <c r="CE2453">
        <v>-64.276579999999996</v>
      </c>
      <c r="CF2453">
        <v>39.488379999999999</v>
      </c>
      <c r="CG2453">
        <v>46.740839999999999</v>
      </c>
      <c r="CH2453">
        <v>48.753239999999998</v>
      </c>
      <c r="CI2453">
        <v>46.748089999999998</v>
      </c>
      <c r="CJ2453">
        <v>91.429379999999995</v>
      </c>
      <c r="CK2453">
        <v>173.32640000000001</v>
      </c>
      <c r="CL2453">
        <v>35.279089999999997</v>
      </c>
      <c r="CM2453">
        <v>49.496780000000001</v>
      </c>
      <c r="CN2453">
        <v>-4.3193190000000001</v>
      </c>
      <c r="CO2453">
        <v>-38.323920000000001</v>
      </c>
      <c r="CP2453">
        <v>-69.300749999999994</v>
      </c>
      <c r="CQ2453">
        <v>455.3064</v>
      </c>
      <c r="CR2453">
        <v>277.65499999999997</v>
      </c>
      <c r="CS2453">
        <v>246.81970000000001</v>
      </c>
      <c r="CT2453">
        <v>254.3365</v>
      </c>
      <c r="CU2453">
        <v>226.13149999999999</v>
      </c>
      <c r="CV2453">
        <v>244.05549999999999</v>
      </c>
      <c r="CW2453">
        <v>289.80380000000002</v>
      </c>
      <c r="CX2453">
        <v>163.88229999999999</v>
      </c>
      <c r="CY2453">
        <v>238.63720000000001</v>
      </c>
      <c r="CZ2453">
        <v>665.70950000000005</v>
      </c>
      <c r="DA2453">
        <v>1502.8230000000001</v>
      </c>
      <c r="DB2453">
        <v>1662.414</v>
      </c>
      <c r="DC2453">
        <v>1135.9449999999999</v>
      </c>
      <c r="DD2453">
        <v>147.9384</v>
      </c>
      <c r="DE2453">
        <v>147.9787</v>
      </c>
      <c r="DF2453">
        <v>149.12389999999999</v>
      </c>
      <c r="DG2453">
        <v>147.17830000000001</v>
      </c>
      <c r="DH2453">
        <v>288.76130000000001</v>
      </c>
      <c r="DI2453">
        <v>232.88929999999999</v>
      </c>
      <c r="DJ2453">
        <v>740.49159999999995</v>
      </c>
      <c r="DK2453">
        <v>1340.682</v>
      </c>
      <c r="DL2453">
        <v>813.88099999999997</v>
      </c>
      <c r="DM2453">
        <v>827.71249999999998</v>
      </c>
      <c r="DN2453">
        <v>1439.491</v>
      </c>
      <c r="DO2453">
        <v>19</v>
      </c>
      <c r="DP2453">
        <v>20</v>
      </c>
    </row>
    <row r="2454" spans="1:120" hidden="1" x14ac:dyDescent="0.25">
      <c r="A2454" t="str">
        <f t="shared" si="38"/>
        <v>Size_Grp-20 to 199.99 kW_Prescribed DA 1-4 (1PM-9PM)_44454_Combined</v>
      </c>
      <c r="B2454" t="s">
        <v>62</v>
      </c>
      <c r="C2454" t="s">
        <v>201</v>
      </c>
      <c r="D2454" t="s">
        <v>61</v>
      </c>
      <c r="E2454" t="s">
        <v>61</v>
      </c>
      <c r="F2454" t="s">
        <v>61</v>
      </c>
      <c r="G2454" t="s">
        <v>61</v>
      </c>
      <c r="H2454" t="s">
        <v>61</v>
      </c>
      <c r="I2454" t="s">
        <v>61</v>
      </c>
      <c r="J2454" t="s">
        <v>101</v>
      </c>
      <c r="K2454" t="s">
        <v>214</v>
      </c>
      <c r="L2454" s="18">
        <v>44454</v>
      </c>
      <c r="M2454">
        <v>19</v>
      </c>
      <c r="N2454">
        <v>19</v>
      </c>
      <c r="O2454" t="s">
        <v>258</v>
      </c>
      <c r="P2454">
        <v>3</v>
      </c>
      <c r="Q2454">
        <v>3</v>
      </c>
      <c r="R2454">
        <v>1</v>
      </c>
      <c r="S2454">
        <v>0</v>
      </c>
      <c r="T2454">
        <v>1</v>
      </c>
      <c r="U2454">
        <v>0</v>
      </c>
      <c r="V2454">
        <v>1</v>
      </c>
      <c r="W2454">
        <v>153.52000000000001</v>
      </c>
      <c r="X2454">
        <v>166.6</v>
      </c>
      <c r="Y2454">
        <v>167.56</v>
      </c>
      <c r="Z2454">
        <v>167.96</v>
      </c>
      <c r="AA2454">
        <v>168.84</v>
      </c>
      <c r="AB2454">
        <v>169.04</v>
      </c>
      <c r="AC2454">
        <v>168.48</v>
      </c>
      <c r="AD2454">
        <v>142.88</v>
      </c>
      <c r="AE2454">
        <v>141.08000000000001</v>
      </c>
      <c r="AF2454">
        <v>148.19999999999999</v>
      </c>
      <c r="AG2454">
        <v>172.6</v>
      </c>
      <c r="AH2454">
        <v>177.32</v>
      </c>
      <c r="AI2454">
        <v>183.08</v>
      </c>
      <c r="AJ2454">
        <v>184.52</v>
      </c>
      <c r="AK2454">
        <v>186.4</v>
      </c>
      <c r="AL2454">
        <v>186.28</v>
      </c>
      <c r="AM2454">
        <v>182.76</v>
      </c>
      <c r="AN2454">
        <v>165.84</v>
      </c>
      <c r="AO2454">
        <v>106.76</v>
      </c>
      <c r="AP2454">
        <v>197.56</v>
      </c>
      <c r="AQ2454">
        <v>170.36</v>
      </c>
      <c r="AR2454">
        <v>132.63999999999999</v>
      </c>
      <c r="AS2454">
        <v>131.44</v>
      </c>
      <c r="AT2454">
        <v>130</v>
      </c>
      <c r="AU2454">
        <v>57.333333000000003</v>
      </c>
      <c r="AV2454">
        <v>57.5</v>
      </c>
      <c r="AW2454">
        <v>57.333333000000003</v>
      </c>
      <c r="AX2454">
        <v>56.333333000000003</v>
      </c>
      <c r="AY2454">
        <v>55.166666999999997</v>
      </c>
      <c r="AZ2454">
        <v>55.166666999999997</v>
      </c>
      <c r="BA2454">
        <v>54.5</v>
      </c>
      <c r="BB2454">
        <v>54.833333000000003</v>
      </c>
      <c r="BC2454">
        <v>57.333333000000003</v>
      </c>
      <c r="BD2454">
        <v>60.166666999999997</v>
      </c>
      <c r="BE2454">
        <v>63.333333000000003</v>
      </c>
      <c r="BF2454">
        <v>69.166667000000004</v>
      </c>
      <c r="BG2454">
        <v>72.666667000000004</v>
      </c>
      <c r="BH2454">
        <v>74.333332999999996</v>
      </c>
      <c r="BI2454">
        <v>74.166667000000004</v>
      </c>
      <c r="BJ2454">
        <v>72.833332999999996</v>
      </c>
      <c r="BK2454">
        <v>71.5</v>
      </c>
      <c r="BL2454">
        <v>70</v>
      </c>
      <c r="BM2454">
        <v>66.833332999999996</v>
      </c>
      <c r="BN2454">
        <v>63</v>
      </c>
      <c r="BO2454">
        <v>60.5</v>
      </c>
      <c r="BP2454">
        <v>58.833333000000003</v>
      </c>
      <c r="BQ2454">
        <v>58</v>
      </c>
      <c r="BR2454">
        <v>57</v>
      </c>
      <c r="BS2454">
        <v>-12.617699999999999</v>
      </c>
      <c r="BT2454">
        <v>-17.396640000000001</v>
      </c>
      <c r="BU2454">
        <v>-16.653649999999999</v>
      </c>
      <c r="BV2454">
        <v>-18.088170000000002</v>
      </c>
      <c r="BW2454">
        <v>-16.698229999999999</v>
      </c>
      <c r="BX2454">
        <v>-16.80555</v>
      </c>
      <c r="BY2454">
        <v>-10.074769999999999</v>
      </c>
      <c r="BZ2454">
        <v>16.925339999999998</v>
      </c>
      <c r="CA2454">
        <v>15.432779999999999</v>
      </c>
      <c r="CB2454">
        <v>9.7060110000000002</v>
      </c>
      <c r="CC2454">
        <v>10.126849999999999</v>
      </c>
      <c r="CD2454">
        <v>10.80551</v>
      </c>
      <c r="CE2454">
        <v>11.66869</v>
      </c>
      <c r="CF2454">
        <v>13.75633</v>
      </c>
      <c r="CG2454">
        <v>12.93651</v>
      </c>
      <c r="CH2454">
        <v>10.94492</v>
      </c>
      <c r="CI2454">
        <v>15.10801</v>
      </c>
      <c r="CJ2454">
        <v>28.952020000000001</v>
      </c>
      <c r="CK2454">
        <v>67.147869999999998</v>
      </c>
      <c r="CL2454">
        <v>-2.412344</v>
      </c>
      <c r="CM2454">
        <v>-9.3368499999999993E-2</v>
      </c>
      <c r="CN2454">
        <v>-7.5221710000000002</v>
      </c>
      <c r="CO2454">
        <v>-8.1958420000000007</v>
      </c>
      <c r="CP2454">
        <v>-6.8923370000000004</v>
      </c>
      <c r="CQ2454">
        <v>29.136620000000001</v>
      </c>
      <c r="CR2454">
        <v>13.42708</v>
      </c>
      <c r="CS2454">
        <v>15.656560000000001</v>
      </c>
      <c r="CT2454">
        <v>14.59435</v>
      </c>
      <c r="CU2454">
        <v>15.145569999999999</v>
      </c>
      <c r="CV2454">
        <v>17.49042</v>
      </c>
      <c r="CW2454">
        <v>16.945070000000001</v>
      </c>
      <c r="CX2454">
        <v>14.70641</v>
      </c>
      <c r="CY2454">
        <v>15.298069999999999</v>
      </c>
      <c r="CZ2454">
        <v>19.677679999999999</v>
      </c>
      <c r="DA2454">
        <v>18.329260000000001</v>
      </c>
      <c r="DB2454">
        <v>27.067240000000002</v>
      </c>
      <c r="DC2454">
        <v>22.37763</v>
      </c>
      <c r="DD2454">
        <v>22.913450000000001</v>
      </c>
      <c r="DE2454">
        <v>22.568660000000001</v>
      </c>
      <c r="DF2454">
        <v>23.26343</v>
      </c>
      <c r="DG2454">
        <v>24.69641</v>
      </c>
      <c r="DH2454">
        <v>87.26831</v>
      </c>
      <c r="DI2454">
        <v>55.587940000000003</v>
      </c>
      <c r="DJ2454">
        <v>133.80420000000001</v>
      </c>
      <c r="DK2454">
        <v>396.51690000000002</v>
      </c>
      <c r="DL2454">
        <v>188.66309999999999</v>
      </c>
      <c r="DM2454">
        <v>163.8125</v>
      </c>
      <c r="DN2454">
        <v>152.3023</v>
      </c>
      <c r="DO2454">
        <v>19</v>
      </c>
      <c r="DP2454">
        <v>20</v>
      </c>
    </row>
    <row r="2455" spans="1:120" hidden="1" x14ac:dyDescent="0.25">
      <c r="A2455" t="str">
        <f t="shared" si="38"/>
        <v>LCA-Greater Bay Area_All CBP_44456</v>
      </c>
      <c r="B2455" t="s">
        <v>62</v>
      </c>
      <c r="C2455" t="s">
        <v>209</v>
      </c>
      <c r="D2455" t="s">
        <v>36</v>
      </c>
      <c r="E2455" t="s">
        <v>61</v>
      </c>
      <c r="F2455" t="s">
        <v>61</v>
      </c>
      <c r="G2455" t="s">
        <v>61</v>
      </c>
      <c r="H2455" t="s">
        <v>61</v>
      </c>
      <c r="I2455" t="s">
        <v>61</v>
      </c>
      <c r="J2455" t="s">
        <v>61</v>
      </c>
      <c r="K2455" t="s">
        <v>197</v>
      </c>
      <c r="L2455" s="18">
        <v>44456</v>
      </c>
      <c r="M2455">
        <v>19</v>
      </c>
      <c r="N2455">
        <v>19</v>
      </c>
      <c r="O2455" t="s">
        <v>258</v>
      </c>
      <c r="P2455">
        <v>2</v>
      </c>
      <c r="Q2455">
        <v>2</v>
      </c>
      <c r="R2455">
        <v>0</v>
      </c>
      <c r="S2455">
        <v>0</v>
      </c>
      <c r="T2455">
        <v>1</v>
      </c>
      <c r="U2455">
        <v>0</v>
      </c>
      <c r="V2455">
        <v>1</v>
      </c>
      <c r="W2455">
        <v>861.04</v>
      </c>
      <c r="X2455">
        <v>1069.08</v>
      </c>
      <c r="Y2455">
        <v>1075.48</v>
      </c>
      <c r="Z2455">
        <v>1081.76</v>
      </c>
      <c r="AA2455">
        <v>1084</v>
      </c>
      <c r="AB2455">
        <v>1086.8800000000001</v>
      </c>
      <c r="AC2455">
        <v>1062.8399999999999</v>
      </c>
      <c r="AD2455">
        <v>1052.52</v>
      </c>
      <c r="AE2455">
        <v>1040.4000000000001</v>
      </c>
      <c r="AF2455">
        <v>1034.8800000000001</v>
      </c>
      <c r="AG2455">
        <v>1039.72</v>
      </c>
      <c r="AH2455">
        <v>980.52</v>
      </c>
      <c r="AI2455">
        <v>694.48</v>
      </c>
      <c r="AJ2455">
        <v>802.12</v>
      </c>
      <c r="AK2455">
        <v>803.76</v>
      </c>
      <c r="AL2455">
        <v>837</v>
      </c>
      <c r="AM2455">
        <v>859.52</v>
      </c>
      <c r="AN2455">
        <v>860.44</v>
      </c>
      <c r="AO2455">
        <v>863.12</v>
      </c>
      <c r="AP2455">
        <v>851.52</v>
      </c>
      <c r="AQ2455">
        <v>850</v>
      </c>
      <c r="AR2455">
        <v>852.92</v>
      </c>
      <c r="AS2455">
        <v>854.64</v>
      </c>
      <c r="AT2455">
        <v>812.76</v>
      </c>
      <c r="AU2455">
        <v>58</v>
      </c>
      <c r="AV2455">
        <v>57</v>
      </c>
      <c r="AW2455">
        <v>56.5</v>
      </c>
      <c r="AX2455">
        <v>56</v>
      </c>
      <c r="AY2455">
        <v>56</v>
      </c>
      <c r="AZ2455">
        <v>56</v>
      </c>
      <c r="BA2455">
        <v>57</v>
      </c>
      <c r="BB2455">
        <v>57</v>
      </c>
      <c r="BC2455">
        <v>57</v>
      </c>
      <c r="BD2455">
        <v>57.5</v>
      </c>
      <c r="BE2455">
        <v>59.5</v>
      </c>
      <c r="BF2455">
        <v>61</v>
      </c>
      <c r="BG2455">
        <v>63.5</v>
      </c>
      <c r="BH2455">
        <v>63.5</v>
      </c>
      <c r="BI2455">
        <v>64</v>
      </c>
      <c r="BJ2455">
        <v>64</v>
      </c>
      <c r="BK2455">
        <v>63</v>
      </c>
      <c r="BL2455">
        <v>62.5</v>
      </c>
      <c r="BM2455">
        <v>61</v>
      </c>
      <c r="BN2455">
        <v>60</v>
      </c>
      <c r="BO2455">
        <v>60</v>
      </c>
      <c r="BP2455">
        <v>59</v>
      </c>
      <c r="BQ2455">
        <v>59</v>
      </c>
      <c r="BR2455">
        <v>59</v>
      </c>
      <c r="BS2455">
        <v>0</v>
      </c>
      <c r="BT2455">
        <v>0</v>
      </c>
      <c r="BU2455">
        <v>0</v>
      </c>
      <c r="BV2455">
        <v>0</v>
      </c>
      <c r="BW2455">
        <v>0</v>
      </c>
      <c r="BX2455">
        <v>0</v>
      </c>
      <c r="BY2455">
        <v>0</v>
      </c>
      <c r="BZ2455">
        <v>0</v>
      </c>
      <c r="CA2455">
        <v>0</v>
      </c>
      <c r="CB2455">
        <v>0</v>
      </c>
      <c r="CC2455">
        <v>0</v>
      </c>
      <c r="CD2455">
        <v>0</v>
      </c>
      <c r="CE2455">
        <v>0</v>
      </c>
      <c r="CF2455">
        <v>0</v>
      </c>
      <c r="CG2455">
        <v>0</v>
      </c>
      <c r="CH2455">
        <v>0</v>
      </c>
      <c r="CI2455">
        <v>0</v>
      </c>
      <c r="CJ2455">
        <v>0</v>
      </c>
      <c r="CK2455">
        <v>0</v>
      </c>
      <c r="CL2455">
        <v>0</v>
      </c>
      <c r="CM2455">
        <v>0</v>
      </c>
      <c r="CN2455">
        <v>0</v>
      </c>
      <c r="CO2455">
        <v>0</v>
      </c>
      <c r="CP2455">
        <v>0</v>
      </c>
      <c r="CQ2455">
        <v>516.45640000000003</v>
      </c>
      <c r="CR2455">
        <v>23.24689</v>
      </c>
      <c r="CS2455">
        <v>19.299669999999999</v>
      </c>
      <c r="CT2455">
        <v>19.83897</v>
      </c>
      <c r="CU2455">
        <v>19.678239999999999</v>
      </c>
      <c r="CV2455">
        <v>21.086120000000001</v>
      </c>
      <c r="CW2455">
        <v>13.47472</v>
      </c>
      <c r="CX2455">
        <v>19.51577</v>
      </c>
      <c r="CY2455">
        <v>23.367419999999999</v>
      </c>
      <c r="CZ2455">
        <v>131.57419999999999</v>
      </c>
      <c r="DA2455">
        <v>325.9169</v>
      </c>
      <c r="DB2455">
        <v>406.78039999999999</v>
      </c>
      <c r="DC2455">
        <v>1612.7239999999999</v>
      </c>
      <c r="DD2455">
        <v>2159.1379999999999</v>
      </c>
      <c r="DE2455">
        <v>1881.721</v>
      </c>
      <c r="DF2455">
        <v>1394.8630000000001</v>
      </c>
      <c r="DG2455">
        <v>1356.8910000000001</v>
      </c>
      <c r="DH2455">
        <v>1377.8489999999999</v>
      </c>
      <c r="DI2455">
        <v>1556.682</v>
      </c>
      <c r="DJ2455">
        <v>1417.33</v>
      </c>
      <c r="DK2455">
        <v>1390.5940000000001</v>
      </c>
      <c r="DL2455">
        <v>1280.635</v>
      </c>
      <c r="DM2455">
        <v>1234.7460000000001</v>
      </c>
      <c r="DN2455">
        <v>1108.42</v>
      </c>
      <c r="DO2455">
        <v>19</v>
      </c>
      <c r="DP2455">
        <v>19</v>
      </c>
    </row>
    <row r="2456" spans="1:120" hidden="1" x14ac:dyDescent="0.25">
      <c r="A2456" t="str">
        <f t="shared" si="38"/>
        <v>Industry_Type-1. Agriculture, Mining &amp; Construction_All CBP_44456</v>
      </c>
      <c r="B2456" t="s">
        <v>62</v>
      </c>
      <c r="C2456" t="s">
        <v>211</v>
      </c>
      <c r="D2456" t="s">
        <v>61</v>
      </c>
      <c r="E2456" t="s">
        <v>61</v>
      </c>
      <c r="F2456" t="s">
        <v>61</v>
      </c>
      <c r="G2456" t="s">
        <v>30</v>
      </c>
      <c r="H2456" t="s">
        <v>61</v>
      </c>
      <c r="I2456" t="s">
        <v>61</v>
      </c>
      <c r="J2456" t="s">
        <v>61</v>
      </c>
      <c r="K2456" t="s">
        <v>197</v>
      </c>
      <c r="L2456" s="18">
        <v>44456</v>
      </c>
      <c r="M2456">
        <v>19</v>
      </c>
      <c r="N2456">
        <v>19</v>
      </c>
      <c r="O2456" t="s">
        <v>258</v>
      </c>
      <c r="P2456">
        <v>2</v>
      </c>
      <c r="Q2456">
        <v>2</v>
      </c>
      <c r="R2456">
        <v>0</v>
      </c>
      <c r="S2456">
        <v>0</v>
      </c>
      <c r="T2456">
        <v>1</v>
      </c>
      <c r="U2456">
        <v>0</v>
      </c>
      <c r="V2456">
        <v>1</v>
      </c>
      <c r="W2456">
        <v>861.04</v>
      </c>
      <c r="X2456">
        <v>1069.08</v>
      </c>
      <c r="Y2456">
        <v>1075.48</v>
      </c>
      <c r="Z2456">
        <v>1081.76</v>
      </c>
      <c r="AA2456">
        <v>1084</v>
      </c>
      <c r="AB2456">
        <v>1086.8800000000001</v>
      </c>
      <c r="AC2456">
        <v>1062.8399999999999</v>
      </c>
      <c r="AD2456">
        <v>1052.52</v>
      </c>
      <c r="AE2456">
        <v>1040.4000000000001</v>
      </c>
      <c r="AF2456">
        <v>1034.8800000000001</v>
      </c>
      <c r="AG2456">
        <v>1039.72</v>
      </c>
      <c r="AH2456">
        <v>980.52</v>
      </c>
      <c r="AI2456">
        <v>694.48</v>
      </c>
      <c r="AJ2456">
        <v>802.12</v>
      </c>
      <c r="AK2456">
        <v>803.76</v>
      </c>
      <c r="AL2456">
        <v>837</v>
      </c>
      <c r="AM2456">
        <v>859.52</v>
      </c>
      <c r="AN2456">
        <v>860.44</v>
      </c>
      <c r="AO2456">
        <v>863.12</v>
      </c>
      <c r="AP2456">
        <v>851.52</v>
      </c>
      <c r="AQ2456">
        <v>850</v>
      </c>
      <c r="AR2456">
        <v>852.92</v>
      </c>
      <c r="AS2456">
        <v>854.64</v>
      </c>
      <c r="AT2456">
        <v>812.76</v>
      </c>
      <c r="AU2456">
        <v>58</v>
      </c>
      <c r="AV2456">
        <v>57</v>
      </c>
      <c r="AW2456">
        <v>56.5</v>
      </c>
      <c r="AX2456">
        <v>56</v>
      </c>
      <c r="AY2456">
        <v>56</v>
      </c>
      <c r="AZ2456">
        <v>56</v>
      </c>
      <c r="BA2456">
        <v>57</v>
      </c>
      <c r="BB2456">
        <v>57</v>
      </c>
      <c r="BC2456">
        <v>57</v>
      </c>
      <c r="BD2456">
        <v>57.5</v>
      </c>
      <c r="BE2456">
        <v>59.5</v>
      </c>
      <c r="BF2456">
        <v>61</v>
      </c>
      <c r="BG2456">
        <v>63.5</v>
      </c>
      <c r="BH2456">
        <v>63.5</v>
      </c>
      <c r="BI2456">
        <v>64</v>
      </c>
      <c r="BJ2456">
        <v>64</v>
      </c>
      <c r="BK2456">
        <v>63</v>
      </c>
      <c r="BL2456">
        <v>62.5</v>
      </c>
      <c r="BM2456">
        <v>61</v>
      </c>
      <c r="BN2456">
        <v>60</v>
      </c>
      <c r="BO2456">
        <v>60</v>
      </c>
      <c r="BP2456">
        <v>59</v>
      </c>
      <c r="BQ2456">
        <v>59</v>
      </c>
      <c r="BR2456">
        <v>59</v>
      </c>
      <c r="BS2456">
        <v>0</v>
      </c>
      <c r="BT2456">
        <v>0</v>
      </c>
      <c r="BU2456">
        <v>0</v>
      </c>
      <c r="BV2456">
        <v>0</v>
      </c>
      <c r="BW2456">
        <v>0</v>
      </c>
      <c r="BX2456">
        <v>0</v>
      </c>
      <c r="BY2456">
        <v>0</v>
      </c>
      <c r="BZ2456">
        <v>0</v>
      </c>
      <c r="CA2456">
        <v>0</v>
      </c>
      <c r="CB2456">
        <v>0</v>
      </c>
      <c r="CC2456">
        <v>0</v>
      </c>
      <c r="CD2456">
        <v>0</v>
      </c>
      <c r="CE2456">
        <v>0</v>
      </c>
      <c r="CF2456">
        <v>0</v>
      </c>
      <c r="CG2456">
        <v>0</v>
      </c>
      <c r="CH2456">
        <v>0</v>
      </c>
      <c r="CI2456">
        <v>0</v>
      </c>
      <c r="CJ2456">
        <v>0</v>
      </c>
      <c r="CK2456">
        <v>0</v>
      </c>
      <c r="CL2456">
        <v>0</v>
      </c>
      <c r="CM2456">
        <v>0</v>
      </c>
      <c r="CN2456">
        <v>0</v>
      </c>
      <c r="CO2456">
        <v>0</v>
      </c>
      <c r="CP2456">
        <v>0</v>
      </c>
      <c r="CQ2456">
        <v>516.45640000000003</v>
      </c>
      <c r="CR2456">
        <v>23.24689</v>
      </c>
      <c r="CS2456">
        <v>19.299669999999999</v>
      </c>
      <c r="CT2456">
        <v>19.83897</v>
      </c>
      <c r="CU2456">
        <v>19.678239999999999</v>
      </c>
      <c r="CV2456">
        <v>21.086120000000001</v>
      </c>
      <c r="CW2456">
        <v>13.47472</v>
      </c>
      <c r="CX2456">
        <v>19.51577</v>
      </c>
      <c r="CY2456">
        <v>23.367419999999999</v>
      </c>
      <c r="CZ2456">
        <v>131.57419999999999</v>
      </c>
      <c r="DA2456">
        <v>325.9169</v>
      </c>
      <c r="DB2456">
        <v>406.78039999999999</v>
      </c>
      <c r="DC2456">
        <v>1612.7239999999999</v>
      </c>
      <c r="DD2456">
        <v>2159.1379999999999</v>
      </c>
      <c r="DE2456">
        <v>1881.721</v>
      </c>
      <c r="DF2456">
        <v>1394.8630000000001</v>
      </c>
      <c r="DG2456">
        <v>1356.8910000000001</v>
      </c>
      <c r="DH2456">
        <v>1377.8489999999999</v>
      </c>
      <c r="DI2456">
        <v>1556.682</v>
      </c>
      <c r="DJ2456">
        <v>1417.33</v>
      </c>
      <c r="DK2456">
        <v>1390.5940000000001</v>
      </c>
      <c r="DL2456">
        <v>1280.635</v>
      </c>
      <c r="DM2456">
        <v>1234.7460000000001</v>
      </c>
      <c r="DN2456">
        <v>1108.42</v>
      </c>
      <c r="DO2456">
        <v>19</v>
      </c>
      <c r="DP2456">
        <v>19</v>
      </c>
    </row>
    <row r="2457" spans="1:120" hidden="1" x14ac:dyDescent="0.25">
      <c r="A2457" t="str">
        <f t="shared" si="38"/>
        <v>Aggregator-Blue Zone Resources, LLC_All CBP_44456</v>
      </c>
      <c r="B2457" t="s">
        <v>62</v>
      </c>
      <c r="C2457" t="s">
        <v>261</v>
      </c>
      <c r="D2457" t="s">
        <v>61</v>
      </c>
      <c r="E2457" t="s">
        <v>61</v>
      </c>
      <c r="F2457" t="s">
        <v>262</v>
      </c>
      <c r="G2457" t="s">
        <v>61</v>
      </c>
      <c r="H2457" t="s">
        <v>61</v>
      </c>
      <c r="I2457" t="s">
        <v>61</v>
      </c>
      <c r="J2457" t="s">
        <v>61</v>
      </c>
      <c r="K2457" t="s">
        <v>197</v>
      </c>
      <c r="L2457" s="18">
        <v>44456</v>
      </c>
      <c r="M2457">
        <v>19</v>
      </c>
      <c r="N2457">
        <v>19</v>
      </c>
      <c r="O2457" t="s">
        <v>258</v>
      </c>
      <c r="P2457">
        <v>2</v>
      </c>
      <c r="Q2457">
        <v>2</v>
      </c>
      <c r="R2457">
        <v>0</v>
      </c>
      <c r="S2457">
        <v>0</v>
      </c>
      <c r="T2457">
        <v>1</v>
      </c>
      <c r="U2457">
        <v>0</v>
      </c>
      <c r="V2457">
        <v>1</v>
      </c>
      <c r="W2457">
        <v>861.04</v>
      </c>
      <c r="X2457">
        <v>1069.08</v>
      </c>
      <c r="Y2457">
        <v>1075.48</v>
      </c>
      <c r="Z2457">
        <v>1081.76</v>
      </c>
      <c r="AA2457">
        <v>1084</v>
      </c>
      <c r="AB2457">
        <v>1086.8800000000001</v>
      </c>
      <c r="AC2457">
        <v>1062.8399999999999</v>
      </c>
      <c r="AD2457">
        <v>1052.52</v>
      </c>
      <c r="AE2457">
        <v>1040.4000000000001</v>
      </c>
      <c r="AF2457">
        <v>1034.8800000000001</v>
      </c>
      <c r="AG2457">
        <v>1039.72</v>
      </c>
      <c r="AH2457">
        <v>980.52</v>
      </c>
      <c r="AI2457">
        <v>694.48</v>
      </c>
      <c r="AJ2457">
        <v>802.12</v>
      </c>
      <c r="AK2457">
        <v>803.76</v>
      </c>
      <c r="AL2457">
        <v>837</v>
      </c>
      <c r="AM2457">
        <v>859.52</v>
      </c>
      <c r="AN2457">
        <v>860.44</v>
      </c>
      <c r="AO2457">
        <v>863.12</v>
      </c>
      <c r="AP2457">
        <v>851.52</v>
      </c>
      <c r="AQ2457">
        <v>850</v>
      </c>
      <c r="AR2457">
        <v>852.92</v>
      </c>
      <c r="AS2457">
        <v>854.64</v>
      </c>
      <c r="AT2457">
        <v>812.76</v>
      </c>
      <c r="AU2457">
        <v>58</v>
      </c>
      <c r="AV2457">
        <v>57</v>
      </c>
      <c r="AW2457">
        <v>56.5</v>
      </c>
      <c r="AX2457">
        <v>56</v>
      </c>
      <c r="AY2457">
        <v>56</v>
      </c>
      <c r="AZ2457">
        <v>56</v>
      </c>
      <c r="BA2457">
        <v>57</v>
      </c>
      <c r="BB2457">
        <v>57</v>
      </c>
      <c r="BC2457">
        <v>57</v>
      </c>
      <c r="BD2457">
        <v>57.5</v>
      </c>
      <c r="BE2457">
        <v>59.5</v>
      </c>
      <c r="BF2457">
        <v>61</v>
      </c>
      <c r="BG2457">
        <v>63.5</v>
      </c>
      <c r="BH2457">
        <v>63.5</v>
      </c>
      <c r="BI2457">
        <v>64</v>
      </c>
      <c r="BJ2457">
        <v>64</v>
      </c>
      <c r="BK2457">
        <v>63</v>
      </c>
      <c r="BL2457">
        <v>62.5</v>
      </c>
      <c r="BM2457">
        <v>61</v>
      </c>
      <c r="BN2457">
        <v>60</v>
      </c>
      <c r="BO2457">
        <v>60</v>
      </c>
      <c r="BP2457">
        <v>59</v>
      </c>
      <c r="BQ2457">
        <v>59</v>
      </c>
      <c r="BR2457">
        <v>59</v>
      </c>
      <c r="BS2457">
        <v>0</v>
      </c>
      <c r="BT2457">
        <v>0</v>
      </c>
      <c r="BU2457">
        <v>0</v>
      </c>
      <c r="BV2457">
        <v>0</v>
      </c>
      <c r="BW2457">
        <v>0</v>
      </c>
      <c r="BX2457">
        <v>0</v>
      </c>
      <c r="BY2457">
        <v>0</v>
      </c>
      <c r="BZ2457">
        <v>0</v>
      </c>
      <c r="CA2457">
        <v>0</v>
      </c>
      <c r="CB2457">
        <v>0</v>
      </c>
      <c r="CC2457">
        <v>0</v>
      </c>
      <c r="CD2457">
        <v>0</v>
      </c>
      <c r="CE2457">
        <v>0</v>
      </c>
      <c r="CF2457">
        <v>0</v>
      </c>
      <c r="CG2457">
        <v>0</v>
      </c>
      <c r="CH2457">
        <v>0</v>
      </c>
      <c r="CI2457">
        <v>0</v>
      </c>
      <c r="CJ2457">
        <v>0</v>
      </c>
      <c r="CK2457">
        <v>0</v>
      </c>
      <c r="CL2457">
        <v>0</v>
      </c>
      <c r="CM2457">
        <v>0</v>
      </c>
      <c r="CN2457">
        <v>0</v>
      </c>
      <c r="CO2457">
        <v>0</v>
      </c>
      <c r="CP2457">
        <v>0</v>
      </c>
      <c r="CQ2457">
        <v>516.45640000000003</v>
      </c>
      <c r="CR2457">
        <v>23.24689</v>
      </c>
      <c r="CS2457">
        <v>19.299669999999999</v>
      </c>
      <c r="CT2457">
        <v>19.83897</v>
      </c>
      <c r="CU2457">
        <v>19.678239999999999</v>
      </c>
      <c r="CV2457">
        <v>21.086120000000001</v>
      </c>
      <c r="CW2457">
        <v>13.47472</v>
      </c>
      <c r="CX2457">
        <v>19.51577</v>
      </c>
      <c r="CY2457">
        <v>23.367419999999999</v>
      </c>
      <c r="CZ2457">
        <v>131.57419999999999</v>
      </c>
      <c r="DA2457">
        <v>325.9169</v>
      </c>
      <c r="DB2457">
        <v>406.78039999999999</v>
      </c>
      <c r="DC2457">
        <v>1612.7239999999999</v>
      </c>
      <c r="DD2457">
        <v>2159.1379999999999</v>
      </c>
      <c r="DE2457">
        <v>1881.721</v>
      </c>
      <c r="DF2457">
        <v>1394.8630000000001</v>
      </c>
      <c r="DG2457">
        <v>1356.8910000000001</v>
      </c>
      <c r="DH2457">
        <v>1377.8489999999999</v>
      </c>
      <c r="DI2457">
        <v>1556.682</v>
      </c>
      <c r="DJ2457">
        <v>1417.33</v>
      </c>
      <c r="DK2457">
        <v>1390.5940000000001</v>
      </c>
      <c r="DL2457">
        <v>1280.635</v>
      </c>
      <c r="DM2457">
        <v>1234.7460000000001</v>
      </c>
      <c r="DN2457">
        <v>1108.42</v>
      </c>
      <c r="DO2457">
        <v>19</v>
      </c>
      <c r="DP2457">
        <v>19</v>
      </c>
    </row>
    <row r="2458" spans="1:120" x14ac:dyDescent="0.25">
      <c r="A2458" t="str">
        <f t="shared" si="38"/>
        <v>AutoDR-No_All CBP_44456</v>
      </c>
      <c r="B2458" t="s">
        <v>62</v>
      </c>
      <c r="C2458" t="s">
        <v>321</v>
      </c>
      <c r="D2458" t="s">
        <v>61</v>
      </c>
      <c r="E2458" t="s">
        <v>61</v>
      </c>
      <c r="F2458" t="s">
        <v>61</v>
      </c>
      <c r="G2458" t="s">
        <v>61</v>
      </c>
      <c r="H2458" t="s">
        <v>97</v>
      </c>
      <c r="I2458" t="s">
        <v>61</v>
      </c>
      <c r="J2458" t="s">
        <v>61</v>
      </c>
      <c r="K2458" t="s">
        <v>197</v>
      </c>
      <c r="L2458" s="18">
        <v>44456</v>
      </c>
      <c r="M2458">
        <v>19</v>
      </c>
      <c r="N2458">
        <v>19</v>
      </c>
      <c r="O2458" t="s">
        <v>258</v>
      </c>
      <c r="P2458">
        <v>2</v>
      </c>
      <c r="Q2458">
        <v>2</v>
      </c>
      <c r="R2458">
        <v>0</v>
      </c>
      <c r="S2458">
        <v>0</v>
      </c>
      <c r="T2458">
        <v>1</v>
      </c>
      <c r="U2458">
        <v>0</v>
      </c>
      <c r="V2458">
        <v>1</v>
      </c>
      <c r="W2458">
        <v>861.04</v>
      </c>
      <c r="X2458">
        <v>1069.08</v>
      </c>
      <c r="Y2458">
        <v>1075.48</v>
      </c>
      <c r="Z2458">
        <v>1081.76</v>
      </c>
      <c r="AA2458">
        <v>1084</v>
      </c>
      <c r="AB2458">
        <v>1086.8800000000001</v>
      </c>
      <c r="AC2458">
        <v>1062.8399999999999</v>
      </c>
      <c r="AD2458">
        <v>1052.52</v>
      </c>
      <c r="AE2458">
        <v>1040.4000000000001</v>
      </c>
      <c r="AF2458">
        <v>1034.8800000000001</v>
      </c>
      <c r="AG2458">
        <v>1039.72</v>
      </c>
      <c r="AH2458">
        <v>980.52</v>
      </c>
      <c r="AI2458">
        <v>694.48</v>
      </c>
      <c r="AJ2458">
        <v>802.12</v>
      </c>
      <c r="AK2458">
        <v>803.76</v>
      </c>
      <c r="AL2458">
        <v>837</v>
      </c>
      <c r="AM2458">
        <v>859.52</v>
      </c>
      <c r="AN2458">
        <v>860.44</v>
      </c>
      <c r="AO2458">
        <v>863.12</v>
      </c>
      <c r="AP2458">
        <v>851.52</v>
      </c>
      <c r="AQ2458">
        <v>850</v>
      </c>
      <c r="AR2458">
        <v>852.92</v>
      </c>
      <c r="AS2458">
        <v>854.64</v>
      </c>
      <c r="AT2458">
        <v>812.76</v>
      </c>
      <c r="AU2458">
        <v>58</v>
      </c>
      <c r="AV2458">
        <v>57</v>
      </c>
      <c r="AW2458">
        <v>56.5</v>
      </c>
      <c r="AX2458">
        <v>56</v>
      </c>
      <c r="AY2458">
        <v>56</v>
      </c>
      <c r="AZ2458">
        <v>56</v>
      </c>
      <c r="BA2458">
        <v>57</v>
      </c>
      <c r="BB2458">
        <v>57</v>
      </c>
      <c r="BC2458">
        <v>57</v>
      </c>
      <c r="BD2458">
        <v>57.5</v>
      </c>
      <c r="BE2458">
        <v>59.5</v>
      </c>
      <c r="BF2458">
        <v>61</v>
      </c>
      <c r="BG2458">
        <v>63.5</v>
      </c>
      <c r="BH2458">
        <v>63.5</v>
      </c>
      <c r="BI2458">
        <v>64</v>
      </c>
      <c r="BJ2458">
        <v>64</v>
      </c>
      <c r="BK2458">
        <v>63</v>
      </c>
      <c r="BL2458">
        <v>62.5</v>
      </c>
      <c r="BM2458">
        <v>61</v>
      </c>
      <c r="BN2458">
        <v>60</v>
      </c>
      <c r="BO2458">
        <v>60</v>
      </c>
      <c r="BP2458">
        <v>59</v>
      </c>
      <c r="BQ2458">
        <v>59</v>
      </c>
      <c r="BR2458">
        <v>59</v>
      </c>
      <c r="BS2458">
        <v>0</v>
      </c>
      <c r="BT2458">
        <v>0</v>
      </c>
      <c r="BU2458">
        <v>0</v>
      </c>
      <c r="BV2458">
        <v>0</v>
      </c>
      <c r="BW2458">
        <v>0</v>
      </c>
      <c r="BX2458">
        <v>0</v>
      </c>
      <c r="BY2458">
        <v>0</v>
      </c>
      <c r="BZ2458">
        <v>0</v>
      </c>
      <c r="CA2458">
        <v>0</v>
      </c>
      <c r="CB2458">
        <v>0</v>
      </c>
      <c r="CC2458">
        <v>0</v>
      </c>
      <c r="CD2458">
        <v>0</v>
      </c>
      <c r="CE2458">
        <v>0</v>
      </c>
      <c r="CF2458">
        <v>0</v>
      </c>
      <c r="CG2458">
        <v>0</v>
      </c>
      <c r="CH2458">
        <v>0</v>
      </c>
      <c r="CI2458">
        <v>0</v>
      </c>
      <c r="CJ2458">
        <v>0</v>
      </c>
      <c r="CK2458">
        <v>0</v>
      </c>
      <c r="CL2458">
        <v>0</v>
      </c>
      <c r="CM2458">
        <v>0</v>
      </c>
      <c r="CN2458">
        <v>0</v>
      </c>
      <c r="CO2458">
        <v>0</v>
      </c>
      <c r="CP2458">
        <v>0</v>
      </c>
      <c r="CQ2458">
        <v>516.45640000000003</v>
      </c>
      <c r="CR2458">
        <v>23.24689</v>
      </c>
      <c r="CS2458">
        <v>19.299669999999999</v>
      </c>
      <c r="CT2458">
        <v>19.83897</v>
      </c>
      <c r="CU2458">
        <v>19.678239999999999</v>
      </c>
      <c r="CV2458">
        <v>21.086120000000001</v>
      </c>
      <c r="CW2458">
        <v>13.47472</v>
      </c>
      <c r="CX2458">
        <v>19.51577</v>
      </c>
      <c r="CY2458">
        <v>23.367419999999999</v>
      </c>
      <c r="CZ2458">
        <v>131.57419999999999</v>
      </c>
      <c r="DA2458">
        <v>325.9169</v>
      </c>
      <c r="DB2458">
        <v>406.78039999999999</v>
      </c>
      <c r="DC2458">
        <v>1612.7239999999999</v>
      </c>
      <c r="DD2458">
        <v>2159.1379999999999</v>
      </c>
      <c r="DE2458">
        <v>1881.721</v>
      </c>
      <c r="DF2458">
        <v>1394.8630000000001</v>
      </c>
      <c r="DG2458">
        <v>1356.8910000000001</v>
      </c>
      <c r="DH2458">
        <v>1377.8489999999999</v>
      </c>
      <c r="DI2458">
        <v>1556.682</v>
      </c>
      <c r="DJ2458">
        <v>1417.33</v>
      </c>
      <c r="DK2458">
        <v>1390.5940000000001</v>
      </c>
      <c r="DL2458">
        <v>1280.635</v>
      </c>
      <c r="DM2458">
        <v>1234.7460000000001</v>
      </c>
      <c r="DN2458">
        <v>1108.42</v>
      </c>
      <c r="DO2458">
        <v>19</v>
      </c>
      <c r="DP2458">
        <v>19</v>
      </c>
    </row>
    <row r="2459" spans="1:120" hidden="1" x14ac:dyDescent="0.25">
      <c r="A2459" t="str">
        <f t="shared" si="38"/>
        <v>All_All CBP_44456</v>
      </c>
      <c r="B2459" t="s">
        <v>62</v>
      </c>
      <c r="C2459" t="s">
        <v>61</v>
      </c>
      <c r="D2459" t="s">
        <v>61</v>
      </c>
      <c r="E2459" t="s">
        <v>61</v>
      </c>
      <c r="F2459" t="s">
        <v>61</v>
      </c>
      <c r="G2459" t="s">
        <v>61</v>
      </c>
      <c r="H2459" t="s">
        <v>61</v>
      </c>
      <c r="I2459" t="s">
        <v>61</v>
      </c>
      <c r="J2459" t="s">
        <v>61</v>
      </c>
      <c r="K2459" t="s">
        <v>197</v>
      </c>
      <c r="L2459" s="18">
        <v>44456</v>
      </c>
      <c r="M2459">
        <v>19</v>
      </c>
      <c r="N2459">
        <v>19</v>
      </c>
      <c r="O2459" t="s">
        <v>258</v>
      </c>
      <c r="P2459">
        <v>2</v>
      </c>
      <c r="Q2459">
        <v>2</v>
      </c>
      <c r="R2459">
        <v>0</v>
      </c>
      <c r="S2459">
        <v>0</v>
      </c>
      <c r="T2459">
        <v>1</v>
      </c>
      <c r="U2459">
        <v>0</v>
      </c>
      <c r="V2459">
        <v>1</v>
      </c>
      <c r="W2459">
        <v>861.04</v>
      </c>
      <c r="X2459">
        <v>1069.08</v>
      </c>
      <c r="Y2459">
        <v>1075.48</v>
      </c>
      <c r="Z2459">
        <v>1081.76</v>
      </c>
      <c r="AA2459">
        <v>1084</v>
      </c>
      <c r="AB2459">
        <v>1086.8800000000001</v>
      </c>
      <c r="AC2459">
        <v>1062.8399999999999</v>
      </c>
      <c r="AD2459">
        <v>1052.52</v>
      </c>
      <c r="AE2459">
        <v>1040.4000000000001</v>
      </c>
      <c r="AF2459">
        <v>1034.8800000000001</v>
      </c>
      <c r="AG2459">
        <v>1039.72</v>
      </c>
      <c r="AH2459">
        <v>980.52</v>
      </c>
      <c r="AI2459">
        <v>694.48</v>
      </c>
      <c r="AJ2459">
        <v>802.12</v>
      </c>
      <c r="AK2459">
        <v>803.76</v>
      </c>
      <c r="AL2459">
        <v>837</v>
      </c>
      <c r="AM2459">
        <v>859.52</v>
      </c>
      <c r="AN2459">
        <v>860.44</v>
      </c>
      <c r="AO2459">
        <v>863.12</v>
      </c>
      <c r="AP2459">
        <v>851.52</v>
      </c>
      <c r="AQ2459">
        <v>850</v>
      </c>
      <c r="AR2459">
        <v>852.92</v>
      </c>
      <c r="AS2459">
        <v>854.64</v>
      </c>
      <c r="AT2459">
        <v>812.76</v>
      </c>
      <c r="AU2459">
        <v>58</v>
      </c>
      <c r="AV2459">
        <v>57</v>
      </c>
      <c r="AW2459">
        <v>56.5</v>
      </c>
      <c r="AX2459">
        <v>56</v>
      </c>
      <c r="AY2459">
        <v>56</v>
      </c>
      <c r="AZ2459">
        <v>56</v>
      </c>
      <c r="BA2459">
        <v>57</v>
      </c>
      <c r="BB2459">
        <v>57</v>
      </c>
      <c r="BC2459">
        <v>57</v>
      </c>
      <c r="BD2459">
        <v>57.5</v>
      </c>
      <c r="BE2459">
        <v>59.5</v>
      </c>
      <c r="BF2459">
        <v>61</v>
      </c>
      <c r="BG2459">
        <v>63.5</v>
      </c>
      <c r="BH2459">
        <v>63.5</v>
      </c>
      <c r="BI2459">
        <v>64</v>
      </c>
      <c r="BJ2459">
        <v>64</v>
      </c>
      <c r="BK2459">
        <v>63</v>
      </c>
      <c r="BL2459">
        <v>62.5</v>
      </c>
      <c r="BM2459">
        <v>61</v>
      </c>
      <c r="BN2459">
        <v>60</v>
      </c>
      <c r="BO2459">
        <v>60</v>
      </c>
      <c r="BP2459">
        <v>59</v>
      </c>
      <c r="BQ2459">
        <v>59</v>
      </c>
      <c r="BR2459">
        <v>59</v>
      </c>
      <c r="BS2459">
        <v>0</v>
      </c>
      <c r="BT2459">
        <v>0</v>
      </c>
      <c r="BU2459">
        <v>0</v>
      </c>
      <c r="BV2459">
        <v>0</v>
      </c>
      <c r="BW2459">
        <v>0</v>
      </c>
      <c r="BX2459">
        <v>0</v>
      </c>
      <c r="BY2459">
        <v>0</v>
      </c>
      <c r="BZ2459">
        <v>0</v>
      </c>
      <c r="CA2459">
        <v>0</v>
      </c>
      <c r="CB2459">
        <v>0</v>
      </c>
      <c r="CC2459">
        <v>0</v>
      </c>
      <c r="CD2459">
        <v>0</v>
      </c>
      <c r="CE2459">
        <v>0</v>
      </c>
      <c r="CF2459">
        <v>0</v>
      </c>
      <c r="CG2459">
        <v>0</v>
      </c>
      <c r="CH2459">
        <v>0</v>
      </c>
      <c r="CI2459">
        <v>0</v>
      </c>
      <c r="CJ2459">
        <v>0</v>
      </c>
      <c r="CK2459">
        <v>0</v>
      </c>
      <c r="CL2459">
        <v>0</v>
      </c>
      <c r="CM2459">
        <v>0</v>
      </c>
      <c r="CN2459">
        <v>0</v>
      </c>
      <c r="CO2459">
        <v>0</v>
      </c>
      <c r="CP2459">
        <v>0</v>
      </c>
      <c r="CQ2459">
        <v>516.45640000000003</v>
      </c>
      <c r="CR2459">
        <v>23.24689</v>
      </c>
      <c r="CS2459">
        <v>19.299669999999999</v>
      </c>
      <c r="CT2459">
        <v>19.83897</v>
      </c>
      <c r="CU2459">
        <v>19.678239999999999</v>
      </c>
      <c r="CV2459">
        <v>21.086120000000001</v>
      </c>
      <c r="CW2459">
        <v>13.47472</v>
      </c>
      <c r="CX2459">
        <v>19.51577</v>
      </c>
      <c r="CY2459">
        <v>23.367419999999999</v>
      </c>
      <c r="CZ2459">
        <v>131.57419999999999</v>
      </c>
      <c r="DA2459">
        <v>325.9169</v>
      </c>
      <c r="DB2459">
        <v>406.78039999999999</v>
      </c>
      <c r="DC2459">
        <v>1612.7239999999999</v>
      </c>
      <c r="DD2459">
        <v>2159.1379999999999</v>
      </c>
      <c r="DE2459">
        <v>1881.721</v>
      </c>
      <c r="DF2459">
        <v>1394.8630000000001</v>
      </c>
      <c r="DG2459">
        <v>1356.8910000000001</v>
      </c>
      <c r="DH2459">
        <v>1377.8489999999999</v>
      </c>
      <c r="DI2459">
        <v>1556.682</v>
      </c>
      <c r="DJ2459">
        <v>1417.33</v>
      </c>
      <c r="DK2459">
        <v>1390.5940000000001</v>
      </c>
      <c r="DL2459">
        <v>1280.635</v>
      </c>
      <c r="DM2459">
        <v>1234.7460000000001</v>
      </c>
      <c r="DN2459">
        <v>1108.42</v>
      </c>
      <c r="DO2459">
        <v>19</v>
      </c>
      <c r="DP2459">
        <v>19</v>
      </c>
    </row>
    <row r="2460" spans="1:120" hidden="1" x14ac:dyDescent="0.25">
      <c r="A2460" t="str">
        <f t="shared" si="38"/>
        <v>OtherDR-No_All CBP_44456</v>
      </c>
      <c r="B2460" t="s">
        <v>62</v>
      </c>
      <c r="C2460" t="s">
        <v>323</v>
      </c>
      <c r="D2460" t="s">
        <v>61</v>
      </c>
      <c r="E2460" t="s">
        <v>61</v>
      </c>
      <c r="F2460" t="s">
        <v>61</v>
      </c>
      <c r="G2460" t="s">
        <v>61</v>
      </c>
      <c r="H2460" t="s">
        <v>61</v>
      </c>
      <c r="I2460" t="s">
        <v>97</v>
      </c>
      <c r="J2460" t="s">
        <v>61</v>
      </c>
      <c r="K2460" t="s">
        <v>197</v>
      </c>
      <c r="L2460" s="18">
        <v>44456</v>
      </c>
      <c r="M2460">
        <v>19</v>
      </c>
      <c r="N2460">
        <v>19</v>
      </c>
      <c r="O2460" t="s">
        <v>258</v>
      </c>
      <c r="P2460">
        <v>2</v>
      </c>
      <c r="Q2460">
        <v>2</v>
      </c>
      <c r="R2460">
        <v>0</v>
      </c>
      <c r="S2460">
        <v>0</v>
      </c>
      <c r="T2460">
        <v>1</v>
      </c>
      <c r="U2460">
        <v>0</v>
      </c>
      <c r="V2460">
        <v>1</v>
      </c>
      <c r="W2460">
        <v>861.04</v>
      </c>
      <c r="X2460">
        <v>1069.08</v>
      </c>
      <c r="Y2460">
        <v>1075.48</v>
      </c>
      <c r="Z2460">
        <v>1081.76</v>
      </c>
      <c r="AA2460">
        <v>1084</v>
      </c>
      <c r="AB2460">
        <v>1086.8800000000001</v>
      </c>
      <c r="AC2460">
        <v>1062.8399999999999</v>
      </c>
      <c r="AD2460">
        <v>1052.52</v>
      </c>
      <c r="AE2460">
        <v>1040.4000000000001</v>
      </c>
      <c r="AF2460">
        <v>1034.8800000000001</v>
      </c>
      <c r="AG2460">
        <v>1039.72</v>
      </c>
      <c r="AH2460">
        <v>980.52</v>
      </c>
      <c r="AI2460">
        <v>694.48</v>
      </c>
      <c r="AJ2460">
        <v>802.12</v>
      </c>
      <c r="AK2460">
        <v>803.76</v>
      </c>
      <c r="AL2460">
        <v>837</v>
      </c>
      <c r="AM2460">
        <v>859.52</v>
      </c>
      <c r="AN2460">
        <v>860.44</v>
      </c>
      <c r="AO2460">
        <v>863.12</v>
      </c>
      <c r="AP2460">
        <v>851.52</v>
      </c>
      <c r="AQ2460">
        <v>850</v>
      </c>
      <c r="AR2460">
        <v>852.92</v>
      </c>
      <c r="AS2460">
        <v>854.64</v>
      </c>
      <c r="AT2460">
        <v>812.76</v>
      </c>
      <c r="AU2460">
        <v>58</v>
      </c>
      <c r="AV2460">
        <v>57</v>
      </c>
      <c r="AW2460">
        <v>56.5</v>
      </c>
      <c r="AX2460">
        <v>56</v>
      </c>
      <c r="AY2460">
        <v>56</v>
      </c>
      <c r="AZ2460">
        <v>56</v>
      </c>
      <c r="BA2460">
        <v>57</v>
      </c>
      <c r="BB2460">
        <v>57</v>
      </c>
      <c r="BC2460">
        <v>57</v>
      </c>
      <c r="BD2460">
        <v>57.5</v>
      </c>
      <c r="BE2460">
        <v>59.5</v>
      </c>
      <c r="BF2460">
        <v>61</v>
      </c>
      <c r="BG2460">
        <v>63.5</v>
      </c>
      <c r="BH2460">
        <v>63.5</v>
      </c>
      <c r="BI2460">
        <v>64</v>
      </c>
      <c r="BJ2460">
        <v>64</v>
      </c>
      <c r="BK2460">
        <v>63</v>
      </c>
      <c r="BL2460">
        <v>62.5</v>
      </c>
      <c r="BM2460">
        <v>61</v>
      </c>
      <c r="BN2460">
        <v>60</v>
      </c>
      <c r="BO2460">
        <v>60</v>
      </c>
      <c r="BP2460">
        <v>59</v>
      </c>
      <c r="BQ2460">
        <v>59</v>
      </c>
      <c r="BR2460">
        <v>59</v>
      </c>
      <c r="BS2460">
        <v>0</v>
      </c>
      <c r="BT2460">
        <v>0</v>
      </c>
      <c r="BU2460">
        <v>0</v>
      </c>
      <c r="BV2460">
        <v>0</v>
      </c>
      <c r="BW2460">
        <v>0</v>
      </c>
      <c r="BX2460">
        <v>0</v>
      </c>
      <c r="BY2460">
        <v>0</v>
      </c>
      <c r="BZ2460">
        <v>0</v>
      </c>
      <c r="CA2460">
        <v>0</v>
      </c>
      <c r="CB2460">
        <v>0</v>
      </c>
      <c r="CC2460">
        <v>0</v>
      </c>
      <c r="CD2460">
        <v>0</v>
      </c>
      <c r="CE2460">
        <v>0</v>
      </c>
      <c r="CF2460">
        <v>0</v>
      </c>
      <c r="CG2460">
        <v>0</v>
      </c>
      <c r="CH2460">
        <v>0</v>
      </c>
      <c r="CI2460">
        <v>0</v>
      </c>
      <c r="CJ2460">
        <v>0</v>
      </c>
      <c r="CK2460">
        <v>0</v>
      </c>
      <c r="CL2460">
        <v>0</v>
      </c>
      <c r="CM2460">
        <v>0</v>
      </c>
      <c r="CN2460">
        <v>0</v>
      </c>
      <c r="CO2460">
        <v>0</v>
      </c>
      <c r="CP2460">
        <v>0</v>
      </c>
      <c r="CQ2460">
        <v>516.45640000000003</v>
      </c>
      <c r="CR2460">
        <v>23.24689</v>
      </c>
      <c r="CS2460">
        <v>19.299669999999999</v>
      </c>
      <c r="CT2460">
        <v>19.83897</v>
      </c>
      <c r="CU2460">
        <v>19.678239999999999</v>
      </c>
      <c r="CV2460">
        <v>21.086120000000001</v>
      </c>
      <c r="CW2460">
        <v>13.47472</v>
      </c>
      <c r="CX2460">
        <v>19.51577</v>
      </c>
      <c r="CY2460">
        <v>23.367419999999999</v>
      </c>
      <c r="CZ2460">
        <v>131.57419999999999</v>
      </c>
      <c r="DA2460">
        <v>325.9169</v>
      </c>
      <c r="DB2460">
        <v>406.78039999999999</v>
      </c>
      <c r="DC2460">
        <v>1612.7239999999999</v>
      </c>
      <c r="DD2460">
        <v>2159.1379999999999</v>
      </c>
      <c r="DE2460">
        <v>1881.721</v>
      </c>
      <c r="DF2460">
        <v>1394.8630000000001</v>
      </c>
      <c r="DG2460">
        <v>1356.8910000000001</v>
      </c>
      <c r="DH2460">
        <v>1377.8489999999999</v>
      </c>
      <c r="DI2460">
        <v>1556.682</v>
      </c>
      <c r="DJ2460">
        <v>1417.33</v>
      </c>
      <c r="DK2460">
        <v>1390.5940000000001</v>
      </c>
      <c r="DL2460">
        <v>1280.635</v>
      </c>
      <c r="DM2460">
        <v>1234.7460000000001</v>
      </c>
      <c r="DN2460">
        <v>1108.42</v>
      </c>
      <c r="DO2460">
        <v>19</v>
      </c>
      <c r="DP2460">
        <v>19</v>
      </c>
    </row>
    <row r="2461" spans="1:120" hidden="1" x14ac:dyDescent="0.25">
      <c r="A2461" t="str">
        <f t="shared" si="38"/>
        <v>Size_Grp-200 kW and above_All CBP_44456</v>
      </c>
      <c r="B2461" t="s">
        <v>62</v>
      </c>
      <c r="C2461" t="s">
        <v>207</v>
      </c>
      <c r="D2461" t="s">
        <v>61</v>
      </c>
      <c r="E2461" t="s">
        <v>61</v>
      </c>
      <c r="F2461" t="s">
        <v>61</v>
      </c>
      <c r="G2461" t="s">
        <v>61</v>
      </c>
      <c r="H2461" t="s">
        <v>61</v>
      </c>
      <c r="I2461" t="s">
        <v>61</v>
      </c>
      <c r="J2461" t="s">
        <v>102</v>
      </c>
      <c r="K2461" t="s">
        <v>197</v>
      </c>
      <c r="L2461" s="18">
        <v>44456</v>
      </c>
      <c r="M2461">
        <v>19</v>
      </c>
      <c r="N2461">
        <v>19</v>
      </c>
      <c r="O2461" t="s">
        <v>258</v>
      </c>
      <c r="P2461">
        <v>2</v>
      </c>
      <c r="Q2461">
        <v>2</v>
      </c>
      <c r="R2461">
        <v>0</v>
      </c>
      <c r="S2461">
        <v>0</v>
      </c>
      <c r="T2461">
        <v>1</v>
      </c>
      <c r="U2461">
        <v>0</v>
      </c>
      <c r="V2461">
        <v>1</v>
      </c>
      <c r="W2461">
        <v>861.04</v>
      </c>
      <c r="X2461">
        <v>1069.08</v>
      </c>
      <c r="Y2461">
        <v>1075.48</v>
      </c>
      <c r="Z2461">
        <v>1081.76</v>
      </c>
      <c r="AA2461">
        <v>1084</v>
      </c>
      <c r="AB2461">
        <v>1086.8800000000001</v>
      </c>
      <c r="AC2461">
        <v>1062.8399999999999</v>
      </c>
      <c r="AD2461">
        <v>1052.52</v>
      </c>
      <c r="AE2461">
        <v>1040.4000000000001</v>
      </c>
      <c r="AF2461">
        <v>1034.8800000000001</v>
      </c>
      <c r="AG2461">
        <v>1039.72</v>
      </c>
      <c r="AH2461">
        <v>980.52</v>
      </c>
      <c r="AI2461">
        <v>694.48</v>
      </c>
      <c r="AJ2461">
        <v>802.12</v>
      </c>
      <c r="AK2461">
        <v>803.76</v>
      </c>
      <c r="AL2461">
        <v>837</v>
      </c>
      <c r="AM2461">
        <v>859.52</v>
      </c>
      <c r="AN2461">
        <v>860.44</v>
      </c>
      <c r="AO2461">
        <v>863.12</v>
      </c>
      <c r="AP2461">
        <v>851.52</v>
      </c>
      <c r="AQ2461">
        <v>850</v>
      </c>
      <c r="AR2461">
        <v>852.92</v>
      </c>
      <c r="AS2461">
        <v>854.64</v>
      </c>
      <c r="AT2461">
        <v>812.76</v>
      </c>
      <c r="AU2461">
        <v>58</v>
      </c>
      <c r="AV2461">
        <v>57</v>
      </c>
      <c r="AW2461">
        <v>56.5</v>
      </c>
      <c r="AX2461">
        <v>56</v>
      </c>
      <c r="AY2461">
        <v>56</v>
      </c>
      <c r="AZ2461">
        <v>56</v>
      </c>
      <c r="BA2461">
        <v>57</v>
      </c>
      <c r="BB2461">
        <v>57</v>
      </c>
      <c r="BC2461">
        <v>57</v>
      </c>
      <c r="BD2461">
        <v>57.5</v>
      </c>
      <c r="BE2461">
        <v>59.5</v>
      </c>
      <c r="BF2461">
        <v>61</v>
      </c>
      <c r="BG2461">
        <v>63.5</v>
      </c>
      <c r="BH2461">
        <v>63.5</v>
      </c>
      <c r="BI2461">
        <v>64</v>
      </c>
      <c r="BJ2461">
        <v>64</v>
      </c>
      <c r="BK2461">
        <v>63</v>
      </c>
      <c r="BL2461">
        <v>62.5</v>
      </c>
      <c r="BM2461">
        <v>61</v>
      </c>
      <c r="BN2461">
        <v>60</v>
      </c>
      <c r="BO2461">
        <v>60</v>
      </c>
      <c r="BP2461">
        <v>59</v>
      </c>
      <c r="BQ2461">
        <v>59</v>
      </c>
      <c r="BR2461">
        <v>59</v>
      </c>
      <c r="BS2461">
        <v>0</v>
      </c>
      <c r="BT2461">
        <v>0</v>
      </c>
      <c r="BU2461">
        <v>0</v>
      </c>
      <c r="BV2461">
        <v>0</v>
      </c>
      <c r="BW2461">
        <v>0</v>
      </c>
      <c r="BX2461">
        <v>0</v>
      </c>
      <c r="BY2461">
        <v>0</v>
      </c>
      <c r="BZ2461">
        <v>0</v>
      </c>
      <c r="CA2461">
        <v>0</v>
      </c>
      <c r="CB2461">
        <v>0</v>
      </c>
      <c r="CC2461">
        <v>0</v>
      </c>
      <c r="CD2461">
        <v>0</v>
      </c>
      <c r="CE2461">
        <v>0</v>
      </c>
      <c r="CF2461">
        <v>0</v>
      </c>
      <c r="CG2461">
        <v>0</v>
      </c>
      <c r="CH2461">
        <v>0</v>
      </c>
      <c r="CI2461">
        <v>0</v>
      </c>
      <c r="CJ2461">
        <v>0</v>
      </c>
      <c r="CK2461">
        <v>0</v>
      </c>
      <c r="CL2461">
        <v>0</v>
      </c>
      <c r="CM2461">
        <v>0</v>
      </c>
      <c r="CN2461">
        <v>0</v>
      </c>
      <c r="CO2461">
        <v>0</v>
      </c>
      <c r="CP2461">
        <v>0</v>
      </c>
      <c r="CQ2461">
        <v>516.45640000000003</v>
      </c>
      <c r="CR2461">
        <v>23.24689</v>
      </c>
      <c r="CS2461">
        <v>19.299669999999999</v>
      </c>
      <c r="CT2461">
        <v>19.83897</v>
      </c>
      <c r="CU2461">
        <v>19.678239999999999</v>
      </c>
      <c r="CV2461">
        <v>21.086120000000001</v>
      </c>
      <c r="CW2461">
        <v>13.47472</v>
      </c>
      <c r="CX2461">
        <v>19.51577</v>
      </c>
      <c r="CY2461">
        <v>23.367419999999999</v>
      </c>
      <c r="CZ2461">
        <v>131.57419999999999</v>
      </c>
      <c r="DA2461">
        <v>325.9169</v>
      </c>
      <c r="DB2461">
        <v>406.78039999999999</v>
      </c>
      <c r="DC2461">
        <v>1612.7239999999999</v>
      </c>
      <c r="DD2461">
        <v>2159.1379999999999</v>
      </c>
      <c r="DE2461">
        <v>1881.721</v>
      </c>
      <c r="DF2461">
        <v>1394.8630000000001</v>
      </c>
      <c r="DG2461">
        <v>1356.8910000000001</v>
      </c>
      <c r="DH2461">
        <v>1377.8489999999999</v>
      </c>
      <c r="DI2461">
        <v>1556.682</v>
      </c>
      <c r="DJ2461">
        <v>1417.33</v>
      </c>
      <c r="DK2461">
        <v>1390.5940000000001</v>
      </c>
      <c r="DL2461">
        <v>1280.635</v>
      </c>
      <c r="DM2461">
        <v>1234.7460000000001</v>
      </c>
      <c r="DN2461">
        <v>1108.42</v>
      </c>
      <c r="DO2461">
        <v>19</v>
      </c>
      <c r="DP2461">
        <v>19</v>
      </c>
    </row>
    <row r="2462" spans="1:120" hidden="1" x14ac:dyDescent="0.25">
      <c r="A2462" t="str">
        <f t="shared" si="38"/>
        <v>sublap_id-SLAP_PGCC_All CBP_44456</v>
      </c>
      <c r="B2462" t="s">
        <v>62</v>
      </c>
      <c r="C2462" t="s">
        <v>299</v>
      </c>
      <c r="D2462" t="s">
        <v>61</v>
      </c>
      <c r="E2462" t="s">
        <v>300</v>
      </c>
      <c r="F2462" t="s">
        <v>61</v>
      </c>
      <c r="G2462" t="s">
        <v>61</v>
      </c>
      <c r="H2462" t="s">
        <v>61</v>
      </c>
      <c r="I2462" t="s">
        <v>61</v>
      </c>
      <c r="J2462" t="s">
        <v>61</v>
      </c>
      <c r="K2462" t="s">
        <v>197</v>
      </c>
      <c r="L2462" s="18">
        <v>44456</v>
      </c>
      <c r="M2462">
        <v>19</v>
      </c>
      <c r="N2462">
        <v>19</v>
      </c>
      <c r="O2462" t="s">
        <v>258</v>
      </c>
      <c r="P2462">
        <v>2</v>
      </c>
      <c r="Q2462">
        <v>2</v>
      </c>
      <c r="R2462">
        <v>0</v>
      </c>
      <c r="S2462">
        <v>0</v>
      </c>
      <c r="T2462">
        <v>1</v>
      </c>
      <c r="U2462">
        <v>0</v>
      </c>
      <c r="V2462">
        <v>1</v>
      </c>
      <c r="W2462">
        <v>861.04</v>
      </c>
      <c r="X2462">
        <v>1069.08</v>
      </c>
      <c r="Y2462">
        <v>1075.48</v>
      </c>
      <c r="Z2462">
        <v>1081.76</v>
      </c>
      <c r="AA2462">
        <v>1084</v>
      </c>
      <c r="AB2462">
        <v>1086.8800000000001</v>
      </c>
      <c r="AC2462">
        <v>1062.8399999999999</v>
      </c>
      <c r="AD2462">
        <v>1052.52</v>
      </c>
      <c r="AE2462">
        <v>1040.4000000000001</v>
      </c>
      <c r="AF2462">
        <v>1034.8800000000001</v>
      </c>
      <c r="AG2462">
        <v>1039.72</v>
      </c>
      <c r="AH2462">
        <v>980.52</v>
      </c>
      <c r="AI2462">
        <v>694.48</v>
      </c>
      <c r="AJ2462">
        <v>802.12</v>
      </c>
      <c r="AK2462">
        <v>803.76</v>
      </c>
      <c r="AL2462">
        <v>837</v>
      </c>
      <c r="AM2462">
        <v>859.52</v>
      </c>
      <c r="AN2462">
        <v>860.44</v>
      </c>
      <c r="AO2462">
        <v>863.12</v>
      </c>
      <c r="AP2462">
        <v>851.52</v>
      </c>
      <c r="AQ2462">
        <v>850</v>
      </c>
      <c r="AR2462">
        <v>852.92</v>
      </c>
      <c r="AS2462">
        <v>854.64</v>
      </c>
      <c r="AT2462">
        <v>812.76</v>
      </c>
      <c r="AU2462">
        <v>58</v>
      </c>
      <c r="AV2462">
        <v>57</v>
      </c>
      <c r="AW2462">
        <v>56.5</v>
      </c>
      <c r="AX2462">
        <v>56</v>
      </c>
      <c r="AY2462">
        <v>56</v>
      </c>
      <c r="AZ2462">
        <v>56</v>
      </c>
      <c r="BA2462">
        <v>57</v>
      </c>
      <c r="BB2462">
        <v>57</v>
      </c>
      <c r="BC2462">
        <v>57</v>
      </c>
      <c r="BD2462">
        <v>57.5</v>
      </c>
      <c r="BE2462">
        <v>59.5</v>
      </c>
      <c r="BF2462">
        <v>61</v>
      </c>
      <c r="BG2462">
        <v>63.5</v>
      </c>
      <c r="BH2462">
        <v>63.5</v>
      </c>
      <c r="BI2462">
        <v>64</v>
      </c>
      <c r="BJ2462">
        <v>64</v>
      </c>
      <c r="BK2462">
        <v>63</v>
      </c>
      <c r="BL2462">
        <v>62.5</v>
      </c>
      <c r="BM2462">
        <v>61</v>
      </c>
      <c r="BN2462">
        <v>60</v>
      </c>
      <c r="BO2462">
        <v>60</v>
      </c>
      <c r="BP2462">
        <v>59</v>
      </c>
      <c r="BQ2462">
        <v>59</v>
      </c>
      <c r="BR2462">
        <v>59</v>
      </c>
      <c r="BS2462">
        <v>0</v>
      </c>
      <c r="BT2462">
        <v>0</v>
      </c>
      <c r="BU2462">
        <v>0</v>
      </c>
      <c r="BV2462">
        <v>0</v>
      </c>
      <c r="BW2462">
        <v>0</v>
      </c>
      <c r="BX2462">
        <v>0</v>
      </c>
      <c r="BY2462">
        <v>0</v>
      </c>
      <c r="BZ2462">
        <v>0</v>
      </c>
      <c r="CA2462">
        <v>0</v>
      </c>
      <c r="CB2462">
        <v>0</v>
      </c>
      <c r="CC2462">
        <v>0</v>
      </c>
      <c r="CD2462">
        <v>0</v>
      </c>
      <c r="CE2462">
        <v>0</v>
      </c>
      <c r="CF2462">
        <v>0</v>
      </c>
      <c r="CG2462">
        <v>0</v>
      </c>
      <c r="CH2462">
        <v>0</v>
      </c>
      <c r="CI2462">
        <v>0</v>
      </c>
      <c r="CJ2462">
        <v>0</v>
      </c>
      <c r="CK2462">
        <v>0</v>
      </c>
      <c r="CL2462">
        <v>0</v>
      </c>
      <c r="CM2462">
        <v>0</v>
      </c>
      <c r="CN2462">
        <v>0</v>
      </c>
      <c r="CO2462">
        <v>0</v>
      </c>
      <c r="CP2462">
        <v>0</v>
      </c>
      <c r="CQ2462">
        <v>516.45640000000003</v>
      </c>
      <c r="CR2462">
        <v>23.24689</v>
      </c>
      <c r="CS2462">
        <v>19.299669999999999</v>
      </c>
      <c r="CT2462">
        <v>19.83897</v>
      </c>
      <c r="CU2462">
        <v>19.678239999999999</v>
      </c>
      <c r="CV2462">
        <v>21.086120000000001</v>
      </c>
      <c r="CW2462">
        <v>13.47472</v>
      </c>
      <c r="CX2462">
        <v>19.51577</v>
      </c>
      <c r="CY2462">
        <v>23.367419999999999</v>
      </c>
      <c r="CZ2462">
        <v>131.57419999999999</v>
      </c>
      <c r="DA2462">
        <v>325.9169</v>
      </c>
      <c r="DB2462">
        <v>406.78039999999999</v>
      </c>
      <c r="DC2462">
        <v>1612.7239999999999</v>
      </c>
      <c r="DD2462">
        <v>2159.1379999999999</v>
      </c>
      <c r="DE2462">
        <v>1881.721</v>
      </c>
      <c r="DF2462">
        <v>1394.8630000000001</v>
      </c>
      <c r="DG2462">
        <v>1356.8910000000001</v>
      </c>
      <c r="DH2462">
        <v>1377.8489999999999</v>
      </c>
      <c r="DI2462">
        <v>1556.682</v>
      </c>
      <c r="DJ2462">
        <v>1417.33</v>
      </c>
      <c r="DK2462">
        <v>1390.5940000000001</v>
      </c>
      <c r="DL2462">
        <v>1280.635</v>
      </c>
      <c r="DM2462">
        <v>1234.7460000000001</v>
      </c>
      <c r="DN2462">
        <v>1108.42</v>
      </c>
      <c r="DO2462">
        <v>19</v>
      </c>
      <c r="DP2462">
        <v>19</v>
      </c>
    </row>
    <row r="2463" spans="1:120" hidden="1" x14ac:dyDescent="0.25">
      <c r="A2463" t="str">
        <f t="shared" si="38"/>
        <v>Aggregator-Blue Zone Resources, LLC_Prescribed DA 1-4 (1PM-9PM)_44456_19-19</v>
      </c>
      <c r="B2463" t="s">
        <v>62</v>
      </c>
      <c r="C2463" t="s">
        <v>261</v>
      </c>
      <c r="D2463" t="s">
        <v>61</v>
      </c>
      <c r="E2463" t="s">
        <v>61</v>
      </c>
      <c r="F2463" t="s">
        <v>262</v>
      </c>
      <c r="G2463" t="s">
        <v>61</v>
      </c>
      <c r="H2463" t="s">
        <v>61</v>
      </c>
      <c r="I2463" t="s">
        <v>61</v>
      </c>
      <c r="J2463" t="s">
        <v>61</v>
      </c>
      <c r="K2463" t="s">
        <v>214</v>
      </c>
      <c r="L2463" s="18">
        <v>44456</v>
      </c>
      <c r="M2463">
        <v>19</v>
      </c>
      <c r="N2463">
        <v>19</v>
      </c>
      <c r="O2463" t="s">
        <v>258</v>
      </c>
      <c r="P2463">
        <v>2</v>
      </c>
      <c r="Q2463">
        <v>2</v>
      </c>
      <c r="R2463">
        <v>0</v>
      </c>
      <c r="S2463">
        <v>0</v>
      </c>
      <c r="T2463">
        <v>1</v>
      </c>
      <c r="U2463">
        <v>1</v>
      </c>
      <c r="V2463">
        <v>1</v>
      </c>
      <c r="W2463">
        <v>861.04</v>
      </c>
      <c r="X2463">
        <v>1069.08</v>
      </c>
      <c r="Y2463">
        <v>1075.48</v>
      </c>
      <c r="Z2463">
        <v>1081.76</v>
      </c>
      <c r="AA2463">
        <v>1084</v>
      </c>
      <c r="AB2463">
        <v>1086.8800000000001</v>
      </c>
      <c r="AC2463">
        <v>1062.8399999999999</v>
      </c>
      <c r="AD2463">
        <v>1052.52</v>
      </c>
      <c r="AE2463">
        <v>1040.4000000000001</v>
      </c>
      <c r="AF2463">
        <v>1034.8800000000001</v>
      </c>
      <c r="AG2463">
        <v>1039.72</v>
      </c>
      <c r="AH2463">
        <v>980.52</v>
      </c>
      <c r="AI2463">
        <v>694.48</v>
      </c>
      <c r="AJ2463">
        <v>802.12</v>
      </c>
      <c r="AK2463">
        <v>803.76</v>
      </c>
      <c r="AL2463">
        <v>837</v>
      </c>
      <c r="AM2463">
        <v>859.52</v>
      </c>
      <c r="AN2463">
        <v>860.44</v>
      </c>
      <c r="AO2463">
        <v>863.12</v>
      </c>
      <c r="AP2463">
        <v>851.52</v>
      </c>
      <c r="AQ2463">
        <v>850</v>
      </c>
      <c r="AR2463">
        <v>852.92</v>
      </c>
      <c r="AS2463">
        <v>854.64</v>
      </c>
      <c r="AT2463">
        <v>812.76</v>
      </c>
      <c r="AU2463">
        <v>58</v>
      </c>
      <c r="AV2463">
        <v>57</v>
      </c>
      <c r="AW2463">
        <v>56.5</v>
      </c>
      <c r="AX2463">
        <v>56</v>
      </c>
      <c r="AY2463">
        <v>56</v>
      </c>
      <c r="AZ2463">
        <v>56</v>
      </c>
      <c r="BA2463">
        <v>57</v>
      </c>
      <c r="BB2463">
        <v>57</v>
      </c>
      <c r="BC2463">
        <v>57</v>
      </c>
      <c r="BD2463">
        <v>57.5</v>
      </c>
      <c r="BE2463">
        <v>59.5</v>
      </c>
      <c r="BF2463">
        <v>61</v>
      </c>
      <c r="BG2463">
        <v>63.5</v>
      </c>
      <c r="BH2463">
        <v>63.5</v>
      </c>
      <c r="BI2463">
        <v>64</v>
      </c>
      <c r="BJ2463">
        <v>64</v>
      </c>
      <c r="BK2463">
        <v>63</v>
      </c>
      <c r="BL2463">
        <v>62.5</v>
      </c>
      <c r="BM2463">
        <v>61</v>
      </c>
      <c r="BN2463">
        <v>60</v>
      </c>
      <c r="BO2463">
        <v>60</v>
      </c>
      <c r="BP2463">
        <v>59</v>
      </c>
      <c r="BQ2463">
        <v>59</v>
      </c>
      <c r="BR2463">
        <v>59</v>
      </c>
      <c r="BS2463">
        <v>0</v>
      </c>
      <c r="BT2463">
        <v>0</v>
      </c>
      <c r="BU2463">
        <v>0</v>
      </c>
      <c r="BV2463">
        <v>0</v>
      </c>
      <c r="BW2463">
        <v>0</v>
      </c>
      <c r="BX2463">
        <v>0</v>
      </c>
      <c r="BY2463">
        <v>0</v>
      </c>
      <c r="BZ2463">
        <v>0</v>
      </c>
      <c r="CA2463">
        <v>0</v>
      </c>
      <c r="CB2463">
        <v>0</v>
      </c>
      <c r="CC2463">
        <v>0</v>
      </c>
      <c r="CD2463">
        <v>0</v>
      </c>
      <c r="CE2463">
        <v>0</v>
      </c>
      <c r="CF2463">
        <v>0</v>
      </c>
      <c r="CG2463">
        <v>0</v>
      </c>
      <c r="CH2463">
        <v>0</v>
      </c>
      <c r="CI2463">
        <v>0</v>
      </c>
      <c r="CJ2463">
        <v>0</v>
      </c>
      <c r="CK2463">
        <v>0</v>
      </c>
      <c r="CL2463">
        <v>0</v>
      </c>
      <c r="CM2463">
        <v>0</v>
      </c>
      <c r="CN2463">
        <v>0</v>
      </c>
      <c r="CO2463">
        <v>0</v>
      </c>
      <c r="CP2463">
        <v>0</v>
      </c>
      <c r="CQ2463">
        <v>516.45640000000003</v>
      </c>
      <c r="CR2463">
        <v>23.24689</v>
      </c>
      <c r="CS2463">
        <v>19.299669999999999</v>
      </c>
      <c r="CT2463">
        <v>19.83897</v>
      </c>
      <c r="CU2463">
        <v>19.678239999999999</v>
      </c>
      <c r="CV2463">
        <v>21.086120000000001</v>
      </c>
      <c r="CW2463">
        <v>13.47472</v>
      </c>
      <c r="CX2463">
        <v>19.51577</v>
      </c>
      <c r="CY2463">
        <v>23.367419999999999</v>
      </c>
      <c r="CZ2463">
        <v>131.57419999999999</v>
      </c>
      <c r="DA2463">
        <v>325.9169</v>
      </c>
      <c r="DB2463">
        <v>406.78039999999999</v>
      </c>
      <c r="DC2463">
        <v>1612.7239999999999</v>
      </c>
      <c r="DD2463">
        <v>2159.1379999999999</v>
      </c>
      <c r="DE2463">
        <v>1881.721</v>
      </c>
      <c r="DF2463">
        <v>1394.8630000000001</v>
      </c>
      <c r="DG2463">
        <v>1356.8910000000001</v>
      </c>
      <c r="DH2463">
        <v>1377.8489999999999</v>
      </c>
      <c r="DI2463">
        <v>1556.682</v>
      </c>
      <c r="DJ2463">
        <v>1417.33</v>
      </c>
      <c r="DK2463">
        <v>1390.5940000000001</v>
      </c>
      <c r="DL2463">
        <v>1280.635</v>
      </c>
      <c r="DM2463">
        <v>1234.7460000000001</v>
      </c>
      <c r="DN2463">
        <v>1108.42</v>
      </c>
      <c r="DO2463">
        <v>19</v>
      </c>
      <c r="DP2463">
        <v>19</v>
      </c>
    </row>
    <row r="2464" spans="1:120" hidden="1" x14ac:dyDescent="0.25">
      <c r="A2464" t="str">
        <f t="shared" si="38"/>
        <v>All_Prescribed DA 1-4 (1PM-9PM)_44456_19-19</v>
      </c>
      <c r="B2464" t="s">
        <v>62</v>
      </c>
      <c r="C2464" t="s">
        <v>61</v>
      </c>
      <c r="D2464" t="s">
        <v>61</v>
      </c>
      <c r="E2464" t="s">
        <v>61</v>
      </c>
      <c r="F2464" t="s">
        <v>61</v>
      </c>
      <c r="G2464" t="s">
        <v>61</v>
      </c>
      <c r="H2464" t="s">
        <v>61</v>
      </c>
      <c r="I2464" t="s">
        <v>61</v>
      </c>
      <c r="J2464" t="s">
        <v>61</v>
      </c>
      <c r="K2464" t="s">
        <v>214</v>
      </c>
      <c r="L2464" s="18">
        <v>44456</v>
      </c>
      <c r="M2464">
        <v>19</v>
      </c>
      <c r="N2464">
        <v>19</v>
      </c>
      <c r="O2464" t="s">
        <v>258</v>
      </c>
      <c r="P2464">
        <v>2</v>
      </c>
      <c r="Q2464">
        <v>2</v>
      </c>
      <c r="R2464">
        <v>0</v>
      </c>
      <c r="S2464">
        <v>0</v>
      </c>
      <c r="T2464">
        <v>1</v>
      </c>
      <c r="U2464">
        <v>1</v>
      </c>
      <c r="V2464">
        <v>1</v>
      </c>
      <c r="W2464">
        <v>861.04</v>
      </c>
      <c r="X2464">
        <v>1069.08</v>
      </c>
      <c r="Y2464">
        <v>1075.48</v>
      </c>
      <c r="Z2464">
        <v>1081.76</v>
      </c>
      <c r="AA2464">
        <v>1084</v>
      </c>
      <c r="AB2464">
        <v>1086.8800000000001</v>
      </c>
      <c r="AC2464">
        <v>1062.8399999999999</v>
      </c>
      <c r="AD2464">
        <v>1052.52</v>
      </c>
      <c r="AE2464">
        <v>1040.4000000000001</v>
      </c>
      <c r="AF2464">
        <v>1034.8800000000001</v>
      </c>
      <c r="AG2464">
        <v>1039.72</v>
      </c>
      <c r="AH2464">
        <v>980.52</v>
      </c>
      <c r="AI2464">
        <v>694.48</v>
      </c>
      <c r="AJ2464">
        <v>802.12</v>
      </c>
      <c r="AK2464">
        <v>803.76</v>
      </c>
      <c r="AL2464">
        <v>837</v>
      </c>
      <c r="AM2464">
        <v>859.52</v>
      </c>
      <c r="AN2464">
        <v>860.44</v>
      </c>
      <c r="AO2464">
        <v>863.12</v>
      </c>
      <c r="AP2464">
        <v>851.52</v>
      </c>
      <c r="AQ2464">
        <v>850</v>
      </c>
      <c r="AR2464">
        <v>852.92</v>
      </c>
      <c r="AS2464">
        <v>854.64</v>
      </c>
      <c r="AT2464">
        <v>812.76</v>
      </c>
      <c r="AU2464">
        <v>58</v>
      </c>
      <c r="AV2464">
        <v>57</v>
      </c>
      <c r="AW2464">
        <v>56.5</v>
      </c>
      <c r="AX2464">
        <v>56</v>
      </c>
      <c r="AY2464">
        <v>56</v>
      </c>
      <c r="AZ2464">
        <v>56</v>
      </c>
      <c r="BA2464">
        <v>57</v>
      </c>
      <c r="BB2464">
        <v>57</v>
      </c>
      <c r="BC2464">
        <v>57</v>
      </c>
      <c r="BD2464">
        <v>57.5</v>
      </c>
      <c r="BE2464">
        <v>59.5</v>
      </c>
      <c r="BF2464">
        <v>61</v>
      </c>
      <c r="BG2464">
        <v>63.5</v>
      </c>
      <c r="BH2464">
        <v>63.5</v>
      </c>
      <c r="BI2464">
        <v>64</v>
      </c>
      <c r="BJ2464">
        <v>64</v>
      </c>
      <c r="BK2464">
        <v>63</v>
      </c>
      <c r="BL2464">
        <v>62.5</v>
      </c>
      <c r="BM2464">
        <v>61</v>
      </c>
      <c r="BN2464">
        <v>60</v>
      </c>
      <c r="BO2464">
        <v>60</v>
      </c>
      <c r="BP2464">
        <v>59</v>
      </c>
      <c r="BQ2464">
        <v>59</v>
      </c>
      <c r="BR2464">
        <v>59</v>
      </c>
      <c r="BS2464">
        <v>0</v>
      </c>
      <c r="BT2464">
        <v>0</v>
      </c>
      <c r="BU2464">
        <v>0</v>
      </c>
      <c r="BV2464">
        <v>0</v>
      </c>
      <c r="BW2464">
        <v>0</v>
      </c>
      <c r="BX2464">
        <v>0</v>
      </c>
      <c r="BY2464">
        <v>0</v>
      </c>
      <c r="BZ2464">
        <v>0</v>
      </c>
      <c r="CA2464">
        <v>0</v>
      </c>
      <c r="CB2464">
        <v>0</v>
      </c>
      <c r="CC2464">
        <v>0</v>
      </c>
      <c r="CD2464">
        <v>0</v>
      </c>
      <c r="CE2464">
        <v>0</v>
      </c>
      <c r="CF2464">
        <v>0</v>
      </c>
      <c r="CG2464">
        <v>0</v>
      </c>
      <c r="CH2464">
        <v>0</v>
      </c>
      <c r="CI2464">
        <v>0</v>
      </c>
      <c r="CJ2464">
        <v>0</v>
      </c>
      <c r="CK2464">
        <v>0</v>
      </c>
      <c r="CL2464">
        <v>0</v>
      </c>
      <c r="CM2464">
        <v>0</v>
      </c>
      <c r="CN2464">
        <v>0</v>
      </c>
      <c r="CO2464">
        <v>0</v>
      </c>
      <c r="CP2464">
        <v>0</v>
      </c>
      <c r="CQ2464">
        <v>516.45640000000003</v>
      </c>
      <c r="CR2464">
        <v>23.24689</v>
      </c>
      <c r="CS2464">
        <v>19.299669999999999</v>
      </c>
      <c r="CT2464">
        <v>19.83897</v>
      </c>
      <c r="CU2464">
        <v>19.678239999999999</v>
      </c>
      <c r="CV2464">
        <v>21.086120000000001</v>
      </c>
      <c r="CW2464">
        <v>13.47472</v>
      </c>
      <c r="CX2464">
        <v>19.51577</v>
      </c>
      <c r="CY2464">
        <v>23.367419999999999</v>
      </c>
      <c r="CZ2464">
        <v>131.57419999999999</v>
      </c>
      <c r="DA2464">
        <v>325.9169</v>
      </c>
      <c r="DB2464">
        <v>406.78039999999999</v>
      </c>
      <c r="DC2464">
        <v>1612.7239999999999</v>
      </c>
      <c r="DD2464">
        <v>2159.1379999999999</v>
      </c>
      <c r="DE2464">
        <v>1881.721</v>
      </c>
      <c r="DF2464">
        <v>1394.8630000000001</v>
      </c>
      <c r="DG2464">
        <v>1356.8910000000001</v>
      </c>
      <c r="DH2464">
        <v>1377.8489999999999</v>
      </c>
      <c r="DI2464">
        <v>1556.682</v>
      </c>
      <c r="DJ2464">
        <v>1417.33</v>
      </c>
      <c r="DK2464">
        <v>1390.5940000000001</v>
      </c>
      <c r="DL2464">
        <v>1280.635</v>
      </c>
      <c r="DM2464">
        <v>1234.7460000000001</v>
      </c>
      <c r="DN2464">
        <v>1108.42</v>
      </c>
      <c r="DO2464">
        <v>19</v>
      </c>
      <c r="DP2464">
        <v>19</v>
      </c>
    </row>
    <row r="2465" spans="1:120" x14ac:dyDescent="0.25">
      <c r="A2465" t="str">
        <f t="shared" si="38"/>
        <v>AutoDR-No_Prescribed DA 1-4 (1PM-9PM)_44456_19-19</v>
      </c>
      <c r="B2465" t="s">
        <v>62</v>
      </c>
      <c r="C2465" t="s">
        <v>321</v>
      </c>
      <c r="D2465" t="s">
        <v>61</v>
      </c>
      <c r="E2465" t="s">
        <v>61</v>
      </c>
      <c r="F2465" t="s">
        <v>61</v>
      </c>
      <c r="G2465" t="s">
        <v>61</v>
      </c>
      <c r="H2465" t="s">
        <v>97</v>
      </c>
      <c r="I2465" t="s">
        <v>61</v>
      </c>
      <c r="J2465" t="s">
        <v>61</v>
      </c>
      <c r="K2465" t="s">
        <v>214</v>
      </c>
      <c r="L2465" s="18">
        <v>44456</v>
      </c>
      <c r="M2465">
        <v>19</v>
      </c>
      <c r="N2465">
        <v>19</v>
      </c>
      <c r="O2465" t="s">
        <v>258</v>
      </c>
      <c r="P2465">
        <v>2</v>
      </c>
      <c r="Q2465">
        <v>2</v>
      </c>
      <c r="R2465">
        <v>0</v>
      </c>
      <c r="S2465">
        <v>0</v>
      </c>
      <c r="T2465">
        <v>1</v>
      </c>
      <c r="U2465">
        <v>1</v>
      </c>
      <c r="V2465">
        <v>1</v>
      </c>
      <c r="W2465">
        <v>861.04</v>
      </c>
      <c r="X2465">
        <v>1069.08</v>
      </c>
      <c r="Y2465">
        <v>1075.48</v>
      </c>
      <c r="Z2465">
        <v>1081.76</v>
      </c>
      <c r="AA2465">
        <v>1084</v>
      </c>
      <c r="AB2465">
        <v>1086.8800000000001</v>
      </c>
      <c r="AC2465">
        <v>1062.8399999999999</v>
      </c>
      <c r="AD2465">
        <v>1052.52</v>
      </c>
      <c r="AE2465">
        <v>1040.4000000000001</v>
      </c>
      <c r="AF2465">
        <v>1034.8800000000001</v>
      </c>
      <c r="AG2465">
        <v>1039.72</v>
      </c>
      <c r="AH2465">
        <v>980.52</v>
      </c>
      <c r="AI2465">
        <v>694.48</v>
      </c>
      <c r="AJ2465">
        <v>802.12</v>
      </c>
      <c r="AK2465">
        <v>803.76</v>
      </c>
      <c r="AL2465">
        <v>837</v>
      </c>
      <c r="AM2465">
        <v>859.52</v>
      </c>
      <c r="AN2465">
        <v>860.44</v>
      </c>
      <c r="AO2465">
        <v>863.12</v>
      </c>
      <c r="AP2465">
        <v>851.52</v>
      </c>
      <c r="AQ2465">
        <v>850</v>
      </c>
      <c r="AR2465">
        <v>852.92</v>
      </c>
      <c r="AS2465">
        <v>854.64</v>
      </c>
      <c r="AT2465">
        <v>812.76</v>
      </c>
      <c r="AU2465">
        <v>58</v>
      </c>
      <c r="AV2465">
        <v>57</v>
      </c>
      <c r="AW2465">
        <v>56.5</v>
      </c>
      <c r="AX2465">
        <v>56</v>
      </c>
      <c r="AY2465">
        <v>56</v>
      </c>
      <c r="AZ2465">
        <v>56</v>
      </c>
      <c r="BA2465">
        <v>57</v>
      </c>
      <c r="BB2465">
        <v>57</v>
      </c>
      <c r="BC2465">
        <v>57</v>
      </c>
      <c r="BD2465">
        <v>57.5</v>
      </c>
      <c r="BE2465">
        <v>59.5</v>
      </c>
      <c r="BF2465">
        <v>61</v>
      </c>
      <c r="BG2465">
        <v>63.5</v>
      </c>
      <c r="BH2465">
        <v>63.5</v>
      </c>
      <c r="BI2465">
        <v>64</v>
      </c>
      <c r="BJ2465">
        <v>64</v>
      </c>
      <c r="BK2465">
        <v>63</v>
      </c>
      <c r="BL2465">
        <v>62.5</v>
      </c>
      <c r="BM2465">
        <v>61</v>
      </c>
      <c r="BN2465">
        <v>60</v>
      </c>
      <c r="BO2465">
        <v>60</v>
      </c>
      <c r="BP2465">
        <v>59</v>
      </c>
      <c r="BQ2465">
        <v>59</v>
      </c>
      <c r="BR2465">
        <v>59</v>
      </c>
      <c r="BS2465">
        <v>0</v>
      </c>
      <c r="BT2465">
        <v>0</v>
      </c>
      <c r="BU2465">
        <v>0</v>
      </c>
      <c r="BV2465">
        <v>0</v>
      </c>
      <c r="BW2465">
        <v>0</v>
      </c>
      <c r="BX2465">
        <v>0</v>
      </c>
      <c r="BY2465">
        <v>0</v>
      </c>
      <c r="BZ2465">
        <v>0</v>
      </c>
      <c r="CA2465">
        <v>0</v>
      </c>
      <c r="CB2465">
        <v>0</v>
      </c>
      <c r="CC2465">
        <v>0</v>
      </c>
      <c r="CD2465">
        <v>0</v>
      </c>
      <c r="CE2465">
        <v>0</v>
      </c>
      <c r="CF2465">
        <v>0</v>
      </c>
      <c r="CG2465">
        <v>0</v>
      </c>
      <c r="CH2465">
        <v>0</v>
      </c>
      <c r="CI2465">
        <v>0</v>
      </c>
      <c r="CJ2465">
        <v>0</v>
      </c>
      <c r="CK2465">
        <v>0</v>
      </c>
      <c r="CL2465">
        <v>0</v>
      </c>
      <c r="CM2465">
        <v>0</v>
      </c>
      <c r="CN2465">
        <v>0</v>
      </c>
      <c r="CO2465">
        <v>0</v>
      </c>
      <c r="CP2465">
        <v>0</v>
      </c>
      <c r="CQ2465">
        <v>516.45640000000003</v>
      </c>
      <c r="CR2465">
        <v>23.24689</v>
      </c>
      <c r="CS2465">
        <v>19.299669999999999</v>
      </c>
      <c r="CT2465">
        <v>19.83897</v>
      </c>
      <c r="CU2465">
        <v>19.678239999999999</v>
      </c>
      <c r="CV2465">
        <v>21.086120000000001</v>
      </c>
      <c r="CW2465">
        <v>13.47472</v>
      </c>
      <c r="CX2465">
        <v>19.51577</v>
      </c>
      <c r="CY2465">
        <v>23.367419999999999</v>
      </c>
      <c r="CZ2465">
        <v>131.57419999999999</v>
      </c>
      <c r="DA2465">
        <v>325.9169</v>
      </c>
      <c r="DB2465">
        <v>406.78039999999999</v>
      </c>
      <c r="DC2465">
        <v>1612.7239999999999</v>
      </c>
      <c r="DD2465">
        <v>2159.1379999999999</v>
      </c>
      <c r="DE2465">
        <v>1881.721</v>
      </c>
      <c r="DF2465">
        <v>1394.8630000000001</v>
      </c>
      <c r="DG2465">
        <v>1356.8910000000001</v>
      </c>
      <c r="DH2465">
        <v>1377.8489999999999</v>
      </c>
      <c r="DI2465">
        <v>1556.682</v>
      </c>
      <c r="DJ2465">
        <v>1417.33</v>
      </c>
      <c r="DK2465">
        <v>1390.5940000000001</v>
      </c>
      <c r="DL2465">
        <v>1280.635</v>
      </c>
      <c r="DM2465">
        <v>1234.7460000000001</v>
      </c>
      <c r="DN2465">
        <v>1108.42</v>
      </c>
      <c r="DO2465">
        <v>19</v>
      </c>
      <c r="DP2465">
        <v>19</v>
      </c>
    </row>
    <row r="2466" spans="1:120" hidden="1" x14ac:dyDescent="0.25">
      <c r="A2466" t="str">
        <f t="shared" si="38"/>
        <v>OtherDR-No_Prescribed DA 1-4 (1PM-9PM)_44456_19-19</v>
      </c>
      <c r="B2466" t="s">
        <v>62</v>
      </c>
      <c r="C2466" t="s">
        <v>323</v>
      </c>
      <c r="D2466" t="s">
        <v>61</v>
      </c>
      <c r="E2466" t="s">
        <v>61</v>
      </c>
      <c r="F2466" t="s">
        <v>61</v>
      </c>
      <c r="G2466" t="s">
        <v>61</v>
      </c>
      <c r="H2466" t="s">
        <v>61</v>
      </c>
      <c r="I2466" t="s">
        <v>97</v>
      </c>
      <c r="J2466" t="s">
        <v>61</v>
      </c>
      <c r="K2466" t="s">
        <v>214</v>
      </c>
      <c r="L2466" s="18">
        <v>44456</v>
      </c>
      <c r="M2466">
        <v>19</v>
      </c>
      <c r="N2466">
        <v>19</v>
      </c>
      <c r="O2466" t="s">
        <v>258</v>
      </c>
      <c r="P2466">
        <v>2</v>
      </c>
      <c r="Q2466">
        <v>2</v>
      </c>
      <c r="R2466">
        <v>0</v>
      </c>
      <c r="S2466">
        <v>0</v>
      </c>
      <c r="T2466">
        <v>1</v>
      </c>
      <c r="U2466">
        <v>1</v>
      </c>
      <c r="V2466">
        <v>1</v>
      </c>
      <c r="W2466">
        <v>861.04</v>
      </c>
      <c r="X2466">
        <v>1069.08</v>
      </c>
      <c r="Y2466">
        <v>1075.48</v>
      </c>
      <c r="Z2466">
        <v>1081.76</v>
      </c>
      <c r="AA2466">
        <v>1084</v>
      </c>
      <c r="AB2466">
        <v>1086.8800000000001</v>
      </c>
      <c r="AC2466">
        <v>1062.8399999999999</v>
      </c>
      <c r="AD2466">
        <v>1052.52</v>
      </c>
      <c r="AE2466">
        <v>1040.4000000000001</v>
      </c>
      <c r="AF2466">
        <v>1034.8800000000001</v>
      </c>
      <c r="AG2466">
        <v>1039.72</v>
      </c>
      <c r="AH2466">
        <v>980.52</v>
      </c>
      <c r="AI2466">
        <v>694.48</v>
      </c>
      <c r="AJ2466">
        <v>802.12</v>
      </c>
      <c r="AK2466">
        <v>803.76</v>
      </c>
      <c r="AL2466">
        <v>837</v>
      </c>
      <c r="AM2466">
        <v>859.52</v>
      </c>
      <c r="AN2466">
        <v>860.44</v>
      </c>
      <c r="AO2466">
        <v>863.12</v>
      </c>
      <c r="AP2466">
        <v>851.52</v>
      </c>
      <c r="AQ2466">
        <v>850</v>
      </c>
      <c r="AR2466">
        <v>852.92</v>
      </c>
      <c r="AS2466">
        <v>854.64</v>
      </c>
      <c r="AT2466">
        <v>812.76</v>
      </c>
      <c r="AU2466">
        <v>58</v>
      </c>
      <c r="AV2466">
        <v>57</v>
      </c>
      <c r="AW2466">
        <v>56.5</v>
      </c>
      <c r="AX2466">
        <v>56</v>
      </c>
      <c r="AY2466">
        <v>56</v>
      </c>
      <c r="AZ2466">
        <v>56</v>
      </c>
      <c r="BA2466">
        <v>57</v>
      </c>
      <c r="BB2466">
        <v>57</v>
      </c>
      <c r="BC2466">
        <v>57</v>
      </c>
      <c r="BD2466">
        <v>57.5</v>
      </c>
      <c r="BE2466">
        <v>59.5</v>
      </c>
      <c r="BF2466">
        <v>61</v>
      </c>
      <c r="BG2466">
        <v>63.5</v>
      </c>
      <c r="BH2466">
        <v>63.5</v>
      </c>
      <c r="BI2466">
        <v>64</v>
      </c>
      <c r="BJ2466">
        <v>64</v>
      </c>
      <c r="BK2466">
        <v>63</v>
      </c>
      <c r="BL2466">
        <v>62.5</v>
      </c>
      <c r="BM2466">
        <v>61</v>
      </c>
      <c r="BN2466">
        <v>60</v>
      </c>
      <c r="BO2466">
        <v>60</v>
      </c>
      <c r="BP2466">
        <v>59</v>
      </c>
      <c r="BQ2466">
        <v>59</v>
      </c>
      <c r="BR2466">
        <v>59</v>
      </c>
      <c r="BS2466">
        <v>0</v>
      </c>
      <c r="BT2466">
        <v>0</v>
      </c>
      <c r="BU2466">
        <v>0</v>
      </c>
      <c r="BV2466">
        <v>0</v>
      </c>
      <c r="BW2466">
        <v>0</v>
      </c>
      <c r="BX2466">
        <v>0</v>
      </c>
      <c r="BY2466">
        <v>0</v>
      </c>
      <c r="BZ2466">
        <v>0</v>
      </c>
      <c r="CA2466">
        <v>0</v>
      </c>
      <c r="CB2466">
        <v>0</v>
      </c>
      <c r="CC2466">
        <v>0</v>
      </c>
      <c r="CD2466">
        <v>0</v>
      </c>
      <c r="CE2466">
        <v>0</v>
      </c>
      <c r="CF2466">
        <v>0</v>
      </c>
      <c r="CG2466">
        <v>0</v>
      </c>
      <c r="CH2466">
        <v>0</v>
      </c>
      <c r="CI2466">
        <v>0</v>
      </c>
      <c r="CJ2466">
        <v>0</v>
      </c>
      <c r="CK2466">
        <v>0</v>
      </c>
      <c r="CL2466">
        <v>0</v>
      </c>
      <c r="CM2466">
        <v>0</v>
      </c>
      <c r="CN2466">
        <v>0</v>
      </c>
      <c r="CO2466">
        <v>0</v>
      </c>
      <c r="CP2466">
        <v>0</v>
      </c>
      <c r="CQ2466">
        <v>516.45640000000003</v>
      </c>
      <c r="CR2466">
        <v>23.24689</v>
      </c>
      <c r="CS2466">
        <v>19.299669999999999</v>
      </c>
      <c r="CT2466">
        <v>19.83897</v>
      </c>
      <c r="CU2466">
        <v>19.678239999999999</v>
      </c>
      <c r="CV2466">
        <v>21.086120000000001</v>
      </c>
      <c r="CW2466">
        <v>13.47472</v>
      </c>
      <c r="CX2466">
        <v>19.51577</v>
      </c>
      <c r="CY2466">
        <v>23.367419999999999</v>
      </c>
      <c r="CZ2466">
        <v>131.57419999999999</v>
      </c>
      <c r="DA2466">
        <v>325.9169</v>
      </c>
      <c r="DB2466">
        <v>406.78039999999999</v>
      </c>
      <c r="DC2466">
        <v>1612.7239999999999</v>
      </c>
      <c r="DD2466">
        <v>2159.1379999999999</v>
      </c>
      <c r="DE2466">
        <v>1881.721</v>
      </c>
      <c r="DF2466">
        <v>1394.8630000000001</v>
      </c>
      <c r="DG2466">
        <v>1356.8910000000001</v>
      </c>
      <c r="DH2466">
        <v>1377.8489999999999</v>
      </c>
      <c r="DI2466">
        <v>1556.682</v>
      </c>
      <c r="DJ2466">
        <v>1417.33</v>
      </c>
      <c r="DK2466">
        <v>1390.5940000000001</v>
      </c>
      <c r="DL2466">
        <v>1280.635</v>
      </c>
      <c r="DM2466">
        <v>1234.7460000000001</v>
      </c>
      <c r="DN2466">
        <v>1108.42</v>
      </c>
      <c r="DO2466">
        <v>19</v>
      </c>
      <c r="DP2466">
        <v>19</v>
      </c>
    </row>
    <row r="2467" spans="1:120" hidden="1" x14ac:dyDescent="0.25">
      <c r="A2467" t="str">
        <f t="shared" si="38"/>
        <v>Industry_Type-1. Agriculture, Mining &amp; Construction_Prescribed DA 1-4 (1PM-9PM)_44456_19-19</v>
      </c>
      <c r="B2467" t="s">
        <v>62</v>
      </c>
      <c r="C2467" t="s">
        <v>211</v>
      </c>
      <c r="D2467" t="s">
        <v>61</v>
      </c>
      <c r="E2467" t="s">
        <v>61</v>
      </c>
      <c r="F2467" t="s">
        <v>61</v>
      </c>
      <c r="G2467" t="s">
        <v>30</v>
      </c>
      <c r="H2467" t="s">
        <v>61</v>
      </c>
      <c r="I2467" t="s">
        <v>61</v>
      </c>
      <c r="J2467" t="s">
        <v>61</v>
      </c>
      <c r="K2467" t="s">
        <v>214</v>
      </c>
      <c r="L2467" s="18">
        <v>44456</v>
      </c>
      <c r="M2467">
        <v>19</v>
      </c>
      <c r="N2467">
        <v>19</v>
      </c>
      <c r="O2467" t="s">
        <v>258</v>
      </c>
      <c r="P2467">
        <v>2</v>
      </c>
      <c r="Q2467">
        <v>2</v>
      </c>
      <c r="R2467">
        <v>0</v>
      </c>
      <c r="S2467">
        <v>0</v>
      </c>
      <c r="T2467">
        <v>1</v>
      </c>
      <c r="U2467">
        <v>1</v>
      </c>
      <c r="V2467">
        <v>1</v>
      </c>
      <c r="W2467">
        <v>861.04</v>
      </c>
      <c r="X2467">
        <v>1069.08</v>
      </c>
      <c r="Y2467">
        <v>1075.48</v>
      </c>
      <c r="Z2467">
        <v>1081.76</v>
      </c>
      <c r="AA2467">
        <v>1084</v>
      </c>
      <c r="AB2467">
        <v>1086.8800000000001</v>
      </c>
      <c r="AC2467">
        <v>1062.8399999999999</v>
      </c>
      <c r="AD2467">
        <v>1052.52</v>
      </c>
      <c r="AE2467">
        <v>1040.4000000000001</v>
      </c>
      <c r="AF2467">
        <v>1034.8800000000001</v>
      </c>
      <c r="AG2467">
        <v>1039.72</v>
      </c>
      <c r="AH2467">
        <v>980.52</v>
      </c>
      <c r="AI2467">
        <v>694.48</v>
      </c>
      <c r="AJ2467">
        <v>802.12</v>
      </c>
      <c r="AK2467">
        <v>803.76</v>
      </c>
      <c r="AL2467">
        <v>837</v>
      </c>
      <c r="AM2467">
        <v>859.52</v>
      </c>
      <c r="AN2467">
        <v>860.44</v>
      </c>
      <c r="AO2467">
        <v>863.12</v>
      </c>
      <c r="AP2467">
        <v>851.52</v>
      </c>
      <c r="AQ2467">
        <v>850</v>
      </c>
      <c r="AR2467">
        <v>852.92</v>
      </c>
      <c r="AS2467">
        <v>854.64</v>
      </c>
      <c r="AT2467">
        <v>812.76</v>
      </c>
      <c r="AU2467">
        <v>58</v>
      </c>
      <c r="AV2467">
        <v>57</v>
      </c>
      <c r="AW2467">
        <v>56.5</v>
      </c>
      <c r="AX2467">
        <v>56</v>
      </c>
      <c r="AY2467">
        <v>56</v>
      </c>
      <c r="AZ2467">
        <v>56</v>
      </c>
      <c r="BA2467">
        <v>57</v>
      </c>
      <c r="BB2467">
        <v>57</v>
      </c>
      <c r="BC2467">
        <v>57</v>
      </c>
      <c r="BD2467">
        <v>57.5</v>
      </c>
      <c r="BE2467">
        <v>59.5</v>
      </c>
      <c r="BF2467">
        <v>61</v>
      </c>
      <c r="BG2467">
        <v>63.5</v>
      </c>
      <c r="BH2467">
        <v>63.5</v>
      </c>
      <c r="BI2467">
        <v>64</v>
      </c>
      <c r="BJ2467">
        <v>64</v>
      </c>
      <c r="BK2467">
        <v>63</v>
      </c>
      <c r="BL2467">
        <v>62.5</v>
      </c>
      <c r="BM2467">
        <v>61</v>
      </c>
      <c r="BN2467">
        <v>60</v>
      </c>
      <c r="BO2467">
        <v>60</v>
      </c>
      <c r="BP2467">
        <v>59</v>
      </c>
      <c r="BQ2467">
        <v>59</v>
      </c>
      <c r="BR2467">
        <v>59</v>
      </c>
      <c r="BS2467">
        <v>0</v>
      </c>
      <c r="BT2467">
        <v>0</v>
      </c>
      <c r="BU2467">
        <v>0</v>
      </c>
      <c r="BV2467">
        <v>0</v>
      </c>
      <c r="BW2467">
        <v>0</v>
      </c>
      <c r="BX2467">
        <v>0</v>
      </c>
      <c r="BY2467">
        <v>0</v>
      </c>
      <c r="BZ2467">
        <v>0</v>
      </c>
      <c r="CA2467">
        <v>0</v>
      </c>
      <c r="CB2467">
        <v>0</v>
      </c>
      <c r="CC2467">
        <v>0</v>
      </c>
      <c r="CD2467">
        <v>0</v>
      </c>
      <c r="CE2467">
        <v>0</v>
      </c>
      <c r="CF2467">
        <v>0</v>
      </c>
      <c r="CG2467">
        <v>0</v>
      </c>
      <c r="CH2467">
        <v>0</v>
      </c>
      <c r="CI2467">
        <v>0</v>
      </c>
      <c r="CJ2467">
        <v>0</v>
      </c>
      <c r="CK2467">
        <v>0</v>
      </c>
      <c r="CL2467">
        <v>0</v>
      </c>
      <c r="CM2467">
        <v>0</v>
      </c>
      <c r="CN2467">
        <v>0</v>
      </c>
      <c r="CO2467">
        <v>0</v>
      </c>
      <c r="CP2467">
        <v>0</v>
      </c>
      <c r="CQ2467">
        <v>516.45640000000003</v>
      </c>
      <c r="CR2467">
        <v>23.24689</v>
      </c>
      <c r="CS2467">
        <v>19.299669999999999</v>
      </c>
      <c r="CT2467">
        <v>19.83897</v>
      </c>
      <c r="CU2467">
        <v>19.678239999999999</v>
      </c>
      <c r="CV2467">
        <v>21.086120000000001</v>
      </c>
      <c r="CW2467">
        <v>13.47472</v>
      </c>
      <c r="CX2467">
        <v>19.51577</v>
      </c>
      <c r="CY2467">
        <v>23.367419999999999</v>
      </c>
      <c r="CZ2467">
        <v>131.57419999999999</v>
      </c>
      <c r="DA2467">
        <v>325.9169</v>
      </c>
      <c r="DB2467">
        <v>406.78039999999999</v>
      </c>
      <c r="DC2467">
        <v>1612.7239999999999</v>
      </c>
      <c r="DD2467">
        <v>2159.1379999999999</v>
      </c>
      <c r="DE2467">
        <v>1881.721</v>
      </c>
      <c r="DF2467">
        <v>1394.8630000000001</v>
      </c>
      <c r="DG2467">
        <v>1356.8910000000001</v>
      </c>
      <c r="DH2467">
        <v>1377.8489999999999</v>
      </c>
      <c r="DI2467">
        <v>1556.682</v>
      </c>
      <c r="DJ2467">
        <v>1417.33</v>
      </c>
      <c r="DK2467">
        <v>1390.5940000000001</v>
      </c>
      <c r="DL2467">
        <v>1280.635</v>
      </c>
      <c r="DM2467">
        <v>1234.7460000000001</v>
      </c>
      <c r="DN2467">
        <v>1108.42</v>
      </c>
      <c r="DO2467">
        <v>19</v>
      </c>
      <c r="DP2467">
        <v>19</v>
      </c>
    </row>
    <row r="2468" spans="1:120" hidden="1" x14ac:dyDescent="0.25">
      <c r="A2468" t="str">
        <f t="shared" si="38"/>
        <v>sublap_id-SLAP_PGCC_Prescribed DA 1-4 (1PM-9PM)_44456_19-19</v>
      </c>
      <c r="B2468" t="s">
        <v>62</v>
      </c>
      <c r="C2468" t="s">
        <v>299</v>
      </c>
      <c r="D2468" t="s">
        <v>61</v>
      </c>
      <c r="E2468" t="s">
        <v>300</v>
      </c>
      <c r="F2468" t="s">
        <v>61</v>
      </c>
      <c r="G2468" t="s">
        <v>61</v>
      </c>
      <c r="H2468" t="s">
        <v>61</v>
      </c>
      <c r="I2468" t="s">
        <v>61</v>
      </c>
      <c r="J2468" t="s">
        <v>61</v>
      </c>
      <c r="K2468" t="s">
        <v>214</v>
      </c>
      <c r="L2468" s="18">
        <v>44456</v>
      </c>
      <c r="M2468">
        <v>19</v>
      </c>
      <c r="N2468">
        <v>19</v>
      </c>
      <c r="O2468" t="s">
        <v>258</v>
      </c>
      <c r="P2468">
        <v>2</v>
      </c>
      <c r="Q2468">
        <v>2</v>
      </c>
      <c r="R2468">
        <v>0</v>
      </c>
      <c r="S2468">
        <v>0</v>
      </c>
      <c r="T2468">
        <v>1</v>
      </c>
      <c r="U2468">
        <v>1</v>
      </c>
      <c r="V2468">
        <v>1</v>
      </c>
      <c r="W2468">
        <v>861.04</v>
      </c>
      <c r="X2468">
        <v>1069.08</v>
      </c>
      <c r="Y2468">
        <v>1075.48</v>
      </c>
      <c r="Z2468">
        <v>1081.76</v>
      </c>
      <c r="AA2468">
        <v>1084</v>
      </c>
      <c r="AB2468">
        <v>1086.8800000000001</v>
      </c>
      <c r="AC2468">
        <v>1062.8399999999999</v>
      </c>
      <c r="AD2468">
        <v>1052.52</v>
      </c>
      <c r="AE2468">
        <v>1040.4000000000001</v>
      </c>
      <c r="AF2468">
        <v>1034.8800000000001</v>
      </c>
      <c r="AG2468">
        <v>1039.72</v>
      </c>
      <c r="AH2468">
        <v>980.52</v>
      </c>
      <c r="AI2468">
        <v>694.48</v>
      </c>
      <c r="AJ2468">
        <v>802.12</v>
      </c>
      <c r="AK2468">
        <v>803.76</v>
      </c>
      <c r="AL2468">
        <v>837</v>
      </c>
      <c r="AM2468">
        <v>859.52</v>
      </c>
      <c r="AN2468">
        <v>860.44</v>
      </c>
      <c r="AO2468">
        <v>863.12</v>
      </c>
      <c r="AP2468">
        <v>851.52</v>
      </c>
      <c r="AQ2468">
        <v>850</v>
      </c>
      <c r="AR2468">
        <v>852.92</v>
      </c>
      <c r="AS2468">
        <v>854.64</v>
      </c>
      <c r="AT2468">
        <v>812.76</v>
      </c>
      <c r="AU2468">
        <v>58</v>
      </c>
      <c r="AV2468">
        <v>57</v>
      </c>
      <c r="AW2468">
        <v>56.5</v>
      </c>
      <c r="AX2468">
        <v>56</v>
      </c>
      <c r="AY2468">
        <v>56</v>
      </c>
      <c r="AZ2468">
        <v>56</v>
      </c>
      <c r="BA2468">
        <v>57</v>
      </c>
      <c r="BB2468">
        <v>57</v>
      </c>
      <c r="BC2468">
        <v>57</v>
      </c>
      <c r="BD2468">
        <v>57.5</v>
      </c>
      <c r="BE2468">
        <v>59.5</v>
      </c>
      <c r="BF2468">
        <v>61</v>
      </c>
      <c r="BG2468">
        <v>63.5</v>
      </c>
      <c r="BH2468">
        <v>63.5</v>
      </c>
      <c r="BI2468">
        <v>64</v>
      </c>
      <c r="BJ2468">
        <v>64</v>
      </c>
      <c r="BK2468">
        <v>63</v>
      </c>
      <c r="BL2468">
        <v>62.5</v>
      </c>
      <c r="BM2468">
        <v>61</v>
      </c>
      <c r="BN2468">
        <v>60</v>
      </c>
      <c r="BO2468">
        <v>60</v>
      </c>
      <c r="BP2468">
        <v>59</v>
      </c>
      <c r="BQ2468">
        <v>59</v>
      </c>
      <c r="BR2468">
        <v>59</v>
      </c>
      <c r="BS2468">
        <v>0</v>
      </c>
      <c r="BT2468">
        <v>0</v>
      </c>
      <c r="BU2468">
        <v>0</v>
      </c>
      <c r="BV2468">
        <v>0</v>
      </c>
      <c r="BW2468">
        <v>0</v>
      </c>
      <c r="BX2468">
        <v>0</v>
      </c>
      <c r="BY2468">
        <v>0</v>
      </c>
      <c r="BZ2468">
        <v>0</v>
      </c>
      <c r="CA2468">
        <v>0</v>
      </c>
      <c r="CB2468">
        <v>0</v>
      </c>
      <c r="CC2468">
        <v>0</v>
      </c>
      <c r="CD2468">
        <v>0</v>
      </c>
      <c r="CE2468">
        <v>0</v>
      </c>
      <c r="CF2468">
        <v>0</v>
      </c>
      <c r="CG2468">
        <v>0</v>
      </c>
      <c r="CH2468">
        <v>0</v>
      </c>
      <c r="CI2468">
        <v>0</v>
      </c>
      <c r="CJ2468">
        <v>0</v>
      </c>
      <c r="CK2468">
        <v>0</v>
      </c>
      <c r="CL2468">
        <v>0</v>
      </c>
      <c r="CM2468">
        <v>0</v>
      </c>
      <c r="CN2468">
        <v>0</v>
      </c>
      <c r="CO2468">
        <v>0</v>
      </c>
      <c r="CP2468">
        <v>0</v>
      </c>
      <c r="CQ2468">
        <v>516.45640000000003</v>
      </c>
      <c r="CR2468">
        <v>23.24689</v>
      </c>
      <c r="CS2468">
        <v>19.299669999999999</v>
      </c>
      <c r="CT2468">
        <v>19.83897</v>
      </c>
      <c r="CU2468">
        <v>19.678239999999999</v>
      </c>
      <c r="CV2468">
        <v>21.086120000000001</v>
      </c>
      <c r="CW2468">
        <v>13.47472</v>
      </c>
      <c r="CX2468">
        <v>19.51577</v>
      </c>
      <c r="CY2468">
        <v>23.367419999999999</v>
      </c>
      <c r="CZ2468">
        <v>131.57419999999999</v>
      </c>
      <c r="DA2468">
        <v>325.9169</v>
      </c>
      <c r="DB2468">
        <v>406.78039999999999</v>
      </c>
      <c r="DC2468">
        <v>1612.7239999999999</v>
      </c>
      <c r="DD2468">
        <v>2159.1379999999999</v>
      </c>
      <c r="DE2468">
        <v>1881.721</v>
      </c>
      <c r="DF2468">
        <v>1394.8630000000001</v>
      </c>
      <c r="DG2468">
        <v>1356.8910000000001</v>
      </c>
      <c r="DH2468">
        <v>1377.8489999999999</v>
      </c>
      <c r="DI2468">
        <v>1556.682</v>
      </c>
      <c r="DJ2468">
        <v>1417.33</v>
      </c>
      <c r="DK2468">
        <v>1390.5940000000001</v>
      </c>
      <c r="DL2468">
        <v>1280.635</v>
      </c>
      <c r="DM2468">
        <v>1234.7460000000001</v>
      </c>
      <c r="DN2468">
        <v>1108.42</v>
      </c>
      <c r="DO2468">
        <v>19</v>
      </c>
      <c r="DP2468">
        <v>19</v>
      </c>
    </row>
    <row r="2469" spans="1:120" hidden="1" x14ac:dyDescent="0.25">
      <c r="A2469" t="str">
        <f t="shared" si="38"/>
        <v>LCA-Greater Bay Area_Prescribed DA 1-4 (1PM-9PM)_44456_19-19</v>
      </c>
      <c r="B2469" t="s">
        <v>62</v>
      </c>
      <c r="C2469" t="s">
        <v>209</v>
      </c>
      <c r="D2469" t="s">
        <v>36</v>
      </c>
      <c r="E2469" t="s">
        <v>61</v>
      </c>
      <c r="F2469" t="s">
        <v>61</v>
      </c>
      <c r="G2469" t="s">
        <v>61</v>
      </c>
      <c r="H2469" t="s">
        <v>61</v>
      </c>
      <c r="I2469" t="s">
        <v>61</v>
      </c>
      <c r="J2469" t="s">
        <v>61</v>
      </c>
      <c r="K2469" t="s">
        <v>214</v>
      </c>
      <c r="L2469" s="18">
        <v>44456</v>
      </c>
      <c r="M2469">
        <v>19</v>
      </c>
      <c r="N2469">
        <v>19</v>
      </c>
      <c r="O2469" t="s">
        <v>258</v>
      </c>
      <c r="P2469">
        <v>2</v>
      </c>
      <c r="Q2469">
        <v>2</v>
      </c>
      <c r="R2469">
        <v>0</v>
      </c>
      <c r="S2469">
        <v>0</v>
      </c>
      <c r="T2469">
        <v>1</v>
      </c>
      <c r="U2469">
        <v>1</v>
      </c>
      <c r="V2469">
        <v>1</v>
      </c>
      <c r="W2469">
        <v>861.04</v>
      </c>
      <c r="X2469">
        <v>1069.08</v>
      </c>
      <c r="Y2469">
        <v>1075.48</v>
      </c>
      <c r="Z2469">
        <v>1081.76</v>
      </c>
      <c r="AA2469">
        <v>1084</v>
      </c>
      <c r="AB2469">
        <v>1086.8800000000001</v>
      </c>
      <c r="AC2469">
        <v>1062.8399999999999</v>
      </c>
      <c r="AD2469">
        <v>1052.52</v>
      </c>
      <c r="AE2469">
        <v>1040.4000000000001</v>
      </c>
      <c r="AF2469">
        <v>1034.8800000000001</v>
      </c>
      <c r="AG2469">
        <v>1039.72</v>
      </c>
      <c r="AH2469">
        <v>980.52</v>
      </c>
      <c r="AI2469">
        <v>694.48</v>
      </c>
      <c r="AJ2469">
        <v>802.12</v>
      </c>
      <c r="AK2469">
        <v>803.76</v>
      </c>
      <c r="AL2469">
        <v>837</v>
      </c>
      <c r="AM2469">
        <v>859.52</v>
      </c>
      <c r="AN2469">
        <v>860.44</v>
      </c>
      <c r="AO2469">
        <v>863.12</v>
      </c>
      <c r="AP2469">
        <v>851.52</v>
      </c>
      <c r="AQ2469">
        <v>850</v>
      </c>
      <c r="AR2469">
        <v>852.92</v>
      </c>
      <c r="AS2469">
        <v>854.64</v>
      </c>
      <c r="AT2469">
        <v>812.76</v>
      </c>
      <c r="AU2469">
        <v>58</v>
      </c>
      <c r="AV2469">
        <v>57</v>
      </c>
      <c r="AW2469">
        <v>56.5</v>
      </c>
      <c r="AX2469">
        <v>56</v>
      </c>
      <c r="AY2469">
        <v>56</v>
      </c>
      <c r="AZ2469">
        <v>56</v>
      </c>
      <c r="BA2469">
        <v>57</v>
      </c>
      <c r="BB2469">
        <v>57</v>
      </c>
      <c r="BC2469">
        <v>57</v>
      </c>
      <c r="BD2469">
        <v>57.5</v>
      </c>
      <c r="BE2469">
        <v>59.5</v>
      </c>
      <c r="BF2469">
        <v>61</v>
      </c>
      <c r="BG2469">
        <v>63.5</v>
      </c>
      <c r="BH2469">
        <v>63.5</v>
      </c>
      <c r="BI2469">
        <v>64</v>
      </c>
      <c r="BJ2469">
        <v>64</v>
      </c>
      <c r="BK2469">
        <v>63</v>
      </c>
      <c r="BL2469">
        <v>62.5</v>
      </c>
      <c r="BM2469">
        <v>61</v>
      </c>
      <c r="BN2469">
        <v>60</v>
      </c>
      <c r="BO2469">
        <v>60</v>
      </c>
      <c r="BP2469">
        <v>59</v>
      </c>
      <c r="BQ2469">
        <v>59</v>
      </c>
      <c r="BR2469">
        <v>59</v>
      </c>
      <c r="BS2469">
        <v>0</v>
      </c>
      <c r="BT2469">
        <v>0</v>
      </c>
      <c r="BU2469">
        <v>0</v>
      </c>
      <c r="BV2469">
        <v>0</v>
      </c>
      <c r="BW2469">
        <v>0</v>
      </c>
      <c r="BX2469">
        <v>0</v>
      </c>
      <c r="BY2469">
        <v>0</v>
      </c>
      <c r="BZ2469">
        <v>0</v>
      </c>
      <c r="CA2469">
        <v>0</v>
      </c>
      <c r="CB2469">
        <v>0</v>
      </c>
      <c r="CC2469">
        <v>0</v>
      </c>
      <c r="CD2469">
        <v>0</v>
      </c>
      <c r="CE2469">
        <v>0</v>
      </c>
      <c r="CF2469">
        <v>0</v>
      </c>
      <c r="CG2469">
        <v>0</v>
      </c>
      <c r="CH2469">
        <v>0</v>
      </c>
      <c r="CI2469">
        <v>0</v>
      </c>
      <c r="CJ2469">
        <v>0</v>
      </c>
      <c r="CK2469">
        <v>0</v>
      </c>
      <c r="CL2469">
        <v>0</v>
      </c>
      <c r="CM2469">
        <v>0</v>
      </c>
      <c r="CN2469">
        <v>0</v>
      </c>
      <c r="CO2469">
        <v>0</v>
      </c>
      <c r="CP2469">
        <v>0</v>
      </c>
      <c r="CQ2469">
        <v>516.45640000000003</v>
      </c>
      <c r="CR2469">
        <v>23.24689</v>
      </c>
      <c r="CS2469">
        <v>19.299669999999999</v>
      </c>
      <c r="CT2469">
        <v>19.83897</v>
      </c>
      <c r="CU2469">
        <v>19.678239999999999</v>
      </c>
      <c r="CV2469">
        <v>21.086120000000001</v>
      </c>
      <c r="CW2469">
        <v>13.47472</v>
      </c>
      <c r="CX2469">
        <v>19.51577</v>
      </c>
      <c r="CY2469">
        <v>23.367419999999999</v>
      </c>
      <c r="CZ2469">
        <v>131.57419999999999</v>
      </c>
      <c r="DA2469">
        <v>325.9169</v>
      </c>
      <c r="DB2469">
        <v>406.78039999999999</v>
      </c>
      <c r="DC2469">
        <v>1612.7239999999999</v>
      </c>
      <c r="DD2469">
        <v>2159.1379999999999</v>
      </c>
      <c r="DE2469">
        <v>1881.721</v>
      </c>
      <c r="DF2469">
        <v>1394.8630000000001</v>
      </c>
      <c r="DG2469">
        <v>1356.8910000000001</v>
      </c>
      <c r="DH2469">
        <v>1377.8489999999999</v>
      </c>
      <c r="DI2469">
        <v>1556.682</v>
      </c>
      <c r="DJ2469">
        <v>1417.33</v>
      </c>
      <c r="DK2469">
        <v>1390.5940000000001</v>
      </c>
      <c r="DL2469">
        <v>1280.635</v>
      </c>
      <c r="DM2469">
        <v>1234.7460000000001</v>
      </c>
      <c r="DN2469">
        <v>1108.42</v>
      </c>
      <c r="DO2469">
        <v>19</v>
      </c>
      <c r="DP2469">
        <v>19</v>
      </c>
    </row>
    <row r="2470" spans="1:120" hidden="1" x14ac:dyDescent="0.25">
      <c r="A2470" t="str">
        <f t="shared" si="38"/>
        <v>Size_Grp-200 kW and above_Prescribed DA 1-4 (1PM-9PM)_44456_19-19</v>
      </c>
      <c r="B2470" t="s">
        <v>62</v>
      </c>
      <c r="C2470" t="s">
        <v>207</v>
      </c>
      <c r="D2470" t="s">
        <v>61</v>
      </c>
      <c r="E2470" t="s">
        <v>61</v>
      </c>
      <c r="F2470" t="s">
        <v>61</v>
      </c>
      <c r="G2470" t="s">
        <v>61</v>
      </c>
      <c r="H2470" t="s">
        <v>61</v>
      </c>
      <c r="I2470" t="s">
        <v>61</v>
      </c>
      <c r="J2470" t="s">
        <v>102</v>
      </c>
      <c r="K2470" t="s">
        <v>214</v>
      </c>
      <c r="L2470" s="18">
        <v>44456</v>
      </c>
      <c r="M2470">
        <v>19</v>
      </c>
      <c r="N2470">
        <v>19</v>
      </c>
      <c r="O2470" t="s">
        <v>258</v>
      </c>
      <c r="P2470">
        <v>2</v>
      </c>
      <c r="Q2470">
        <v>2</v>
      </c>
      <c r="R2470">
        <v>0</v>
      </c>
      <c r="S2470">
        <v>0</v>
      </c>
      <c r="T2470">
        <v>1</v>
      </c>
      <c r="U2470">
        <v>1</v>
      </c>
      <c r="V2470">
        <v>1</v>
      </c>
      <c r="W2470">
        <v>861.04</v>
      </c>
      <c r="X2470">
        <v>1069.08</v>
      </c>
      <c r="Y2470">
        <v>1075.48</v>
      </c>
      <c r="Z2470">
        <v>1081.76</v>
      </c>
      <c r="AA2470">
        <v>1084</v>
      </c>
      <c r="AB2470">
        <v>1086.8800000000001</v>
      </c>
      <c r="AC2470">
        <v>1062.8399999999999</v>
      </c>
      <c r="AD2470">
        <v>1052.52</v>
      </c>
      <c r="AE2470">
        <v>1040.4000000000001</v>
      </c>
      <c r="AF2470">
        <v>1034.8800000000001</v>
      </c>
      <c r="AG2470">
        <v>1039.72</v>
      </c>
      <c r="AH2470">
        <v>980.52</v>
      </c>
      <c r="AI2470">
        <v>694.48</v>
      </c>
      <c r="AJ2470">
        <v>802.12</v>
      </c>
      <c r="AK2470">
        <v>803.76</v>
      </c>
      <c r="AL2470">
        <v>837</v>
      </c>
      <c r="AM2470">
        <v>859.52</v>
      </c>
      <c r="AN2470">
        <v>860.44</v>
      </c>
      <c r="AO2470">
        <v>863.12</v>
      </c>
      <c r="AP2470">
        <v>851.52</v>
      </c>
      <c r="AQ2470">
        <v>850</v>
      </c>
      <c r="AR2470">
        <v>852.92</v>
      </c>
      <c r="AS2470">
        <v>854.64</v>
      </c>
      <c r="AT2470">
        <v>812.76</v>
      </c>
      <c r="AU2470">
        <v>58</v>
      </c>
      <c r="AV2470">
        <v>57</v>
      </c>
      <c r="AW2470">
        <v>56.5</v>
      </c>
      <c r="AX2470">
        <v>56</v>
      </c>
      <c r="AY2470">
        <v>56</v>
      </c>
      <c r="AZ2470">
        <v>56</v>
      </c>
      <c r="BA2470">
        <v>57</v>
      </c>
      <c r="BB2470">
        <v>57</v>
      </c>
      <c r="BC2470">
        <v>57</v>
      </c>
      <c r="BD2470">
        <v>57.5</v>
      </c>
      <c r="BE2470">
        <v>59.5</v>
      </c>
      <c r="BF2470">
        <v>61</v>
      </c>
      <c r="BG2470">
        <v>63.5</v>
      </c>
      <c r="BH2470">
        <v>63.5</v>
      </c>
      <c r="BI2470">
        <v>64</v>
      </c>
      <c r="BJ2470">
        <v>64</v>
      </c>
      <c r="BK2470">
        <v>63</v>
      </c>
      <c r="BL2470">
        <v>62.5</v>
      </c>
      <c r="BM2470">
        <v>61</v>
      </c>
      <c r="BN2470">
        <v>60</v>
      </c>
      <c r="BO2470">
        <v>60</v>
      </c>
      <c r="BP2470">
        <v>59</v>
      </c>
      <c r="BQ2470">
        <v>59</v>
      </c>
      <c r="BR2470">
        <v>59</v>
      </c>
      <c r="BS2470">
        <v>0</v>
      </c>
      <c r="BT2470">
        <v>0</v>
      </c>
      <c r="BU2470">
        <v>0</v>
      </c>
      <c r="BV2470">
        <v>0</v>
      </c>
      <c r="BW2470">
        <v>0</v>
      </c>
      <c r="BX2470">
        <v>0</v>
      </c>
      <c r="BY2470">
        <v>0</v>
      </c>
      <c r="BZ2470">
        <v>0</v>
      </c>
      <c r="CA2470">
        <v>0</v>
      </c>
      <c r="CB2470">
        <v>0</v>
      </c>
      <c r="CC2470">
        <v>0</v>
      </c>
      <c r="CD2470">
        <v>0</v>
      </c>
      <c r="CE2470">
        <v>0</v>
      </c>
      <c r="CF2470">
        <v>0</v>
      </c>
      <c r="CG2470">
        <v>0</v>
      </c>
      <c r="CH2470">
        <v>0</v>
      </c>
      <c r="CI2470">
        <v>0</v>
      </c>
      <c r="CJ2470">
        <v>0</v>
      </c>
      <c r="CK2470">
        <v>0</v>
      </c>
      <c r="CL2470">
        <v>0</v>
      </c>
      <c r="CM2470">
        <v>0</v>
      </c>
      <c r="CN2470">
        <v>0</v>
      </c>
      <c r="CO2470">
        <v>0</v>
      </c>
      <c r="CP2470">
        <v>0</v>
      </c>
      <c r="CQ2470">
        <v>516.45640000000003</v>
      </c>
      <c r="CR2470">
        <v>23.24689</v>
      </c>
      <c r="CS2470">
        <v>19.299669999999999</v>
      </c>
      <c r="CT2470">
        <v>19.83897</v>
      </c>
      <c r="CU2470">
        <v>19.678239999999999</v>
      </c>
      <c r="CV2470">
        <v>21.086120000000001</v>
      </c>
      <c r="CW2470">
        <v>13.47472</v>
      </c>
      <c r="CX2470">
        <v>19.51577</v>
      </c>
      <c r="CY2470">
        <v>23.367419999999999</v>
      </c>
      <c r="CZ2470">
        <v>131.57419999999999</v>
      </c>
      <c r="DA2470">
        <v>325.9169</v>
      </c>
      <c r="DB2470">
        <v>406.78039999999999</v>
      </c>
      <c r="DC2470">
        <v>1612.7239999999999</v>
      </c>
      <c r="DD2470">
        <v>2159.1379999999999</v>
      </c>
      <c r="DE2470">
        <v>1881.721</v>
      </c>
      <c r="DF2470">
        <v>1394.8630000000001</v>
      </c>
      <c r="DG2470">
        <v>1356.8910000000001</v>
      </c>
      <c r="DH2470">
        <v>1377.8489999999999</v>
      </c>
      <c r="DI2470">
        <v>1556.682</v>
      </c>
      <c r="DJ2470">
        <v>1417.33</v>
      </c>
      <c r="DK2470">
        <v>1390.5940000000001</v>
      </c>
      <c r="DL2470">
        <v>1280.635</v>
      </c>
      <c r="DM2470">
        <v>1234.7460000000001</v>
      </c>
      <c r="DN2470">
        <v>1108.42</v>
      </c>
      <c r="DO2470">
        <v>19</v>
      </c>
      <c r="DP2470">
        <v>19</v>
      </c>
    </row>
    <row r="2471" spans="1:120" hidden="1" x14ac:dyDescent="0.25">
      <c r="A2471" t="str">
        <f t="shared" si="38"/>
        <v>Industry_Type-6. Schools_All CBP_44460</v>
      </c>
      <c r="B2471" t="s">
        <v>62</v>
      </c>
      <c r="C2471" t="s">
        <v>220</v>
      </c>
      <c r="D2471" t="s">
        <v>61</v>
      </c>
      <c r="E2471" t="s">
        <v>61</v>
      </c>
      <c r="F2471" t="s">
        <v>61</v>
      </c>
      <c r="G2471" t="s">
        <v>40</v>
      </c>
      <c r="H2471" t="s">
        <v>61</v>
      </c>
      <c r="I2471" t="s">
        <v>61</v>
      </c>
      <c r="J2471" t="s">
        <v>61</v>
      </c>
      <c r="K2471" t="s">
        <v>197</v>
      </c>
      <c r="L2471" s="18">
        <v>44460</v>
      </c>
      <c r="M2471">
        <v>19</v>
      </c>
      <c r="N2471">
        <v>20</v>
      </c>
      <c r="O2471" t="s">
        <v>263</v>
      </c>
      <c r="P2471">
        <v>1</v>
      </c>
      <c r="Q2471">
        <v>1</v>
      </c>
      <c r="R2471">
        <v>0</v>
      </c>
      <c r="S2471">
        <v>0</v>
      </c>
      <c r="T2471">
        <v>1</v>
      </c>
      <c r="U2471">
        <v>0</v>
      </c>
      <c r="V2471">
        <v>1</v>
      </c>
      <c r="W2471">
        <v>570.96</v>
      </c>
      <c r="X2471">
        <v>639</v>
      </c>
      <c r="Y2471">
        <v>620.28</v>
      </c>
      <c r="Z2471">
        <v>597.24</v>
      </c>
      <c r="AA2471">
        <v>652.67999999999995</v>
      </c>
      <c r="AB2471">
        <v>855.72</v>
      </c>
      <c r="AC2471">
        <v>1008.36</v>
      </c>
      <c r="AD2471">
        <v>1011.6</v>
      </c>
      <c r="AE2471">
        <v>1074.5999999999999</v>
      </c>
      <c r="AF2471">
        <v>1138.32</v>
      </c>
      <c r="AG2471">
        <v>1209.5999999999999</v>
      </c>
      <c r="AH2471">
        <v>1261.8</v>
      </c>
      <c r="AI2471">
        <v>1282.68</v>
      </c>
      <c r="AJ2471">
        <v>1284.1199999999999</v>
      </c>
      <c r="AK2471">
        <v>1289.8800000000001</v>
      </c>
      <c r="AL2471">
        <v>1287.3599999999999</v>
      </c>
      <c r="AM2471">
        <v>1238.04</v>
      </c>
      <c r="AN2471">
        <v>1076.76</v>
      </c>
      <c r="AO2471">
        <v>1004.76</v>
      </c>
      <c r="AP2471">
        <v>915.84</v>
      </c>
      <c r="AQ2471">
        <v>882.72</v>
      </c>
      <c r="AR2471">
        <v>854.28</v>
      </c>
      <c r="AS2471">
        <v>779.4</v>
      </c>
      <c r="AT2471">
        <v>696.24</v>
      </c>
      <c r="AU2471">
        <v>67.5</v>
      </c>
      <c r="AV2471">
        <v>65.5</v>
      </c>
      <c r="AW2471">
        <v>64</v>
      </c>
      <c r="AX2471">
        <v>63</v>
      </c>
      <c r="AY2471">
        <v>62.5</v>
      </c>
      <c r="AZ2471">
        <v>61.5</v>
      </c>
      <c r="BA2471">
        <v>61</v>
      </c>
      <c r="BB2471">
        <v>61.5</v>
      </c>
      <c r="BC2471">
        <v>66.5</v>
      </c>
      <c r="BD2471">
        <v>73</v>
      </c>
      <c r="BE2471">
        <v>77</v>
      </c>
      <c r="BF2471">
        <v>79</v>
      </c>
      <c r="BG2471">
        <v>82.5</v>
      </c>
      <c r="BH2471">
        <v>87.5</v>
      </c>
      <c r="BI2471">
        <v>90</v>
      </c>
      <c r="BJ2471">
        <v>91</v>
      </c>
      <c r="BK2471">
        <v>90</v>
      </c>
      <c r="BL2471">
        <v>86.5</v>
      </c>
      <c r="BM2471">
        <v>83</v>
      </c>
      <c r="BN2471">
        <v>79.5</v>
      </c>
      <c r="BO2471">
        <v>77.5</v>
      </c>
      <c r="BP2471">
        <v>74.5</v>
      </c>
      <c r="BQ2471">
        <v>71.5</v>
      </c>
      <c r="BR2471">
        <v>69.5</v>
      </c>
      <c r="BS2471">
        <v>30.771550000000001</v>
      </c>
      <c r="BT2471">
        <v>-53.620179999999998</v>
      </c>
      <c r="BU2471">
        <v>-27.495609999999999</v>
      </c>
      <c r="BV2471">
        <v>-1.909546</v>
      </c>
      <c r="BW2471">
        <v>2.5964969999999998</v>
      </c>
      <c r="BX2471">
        <v>-3.5456539999999999</v>
      </c>
      <c r="BY2471">
        <v>-25.465520000000001</v>
      </c>
      <c r="BZ2471">
        <v>-1.194885</v>
      </c>
      <c r="CA2471">
        <v>10.11975</v>
      </c>
      <c r="CB2471">
        <v>18.63184</v>
      </c>
      <c r="CC2471">
        <v>9.6052250000000008</v>
      </c>
      <c r="CD2471">
        <v>18.613769999999999</v>
      </c>
      <c r="CE2471">
        <v>25.406009999999998</v>
      </c>
      <c r="CF2471">
        <v>69.766480000000001</v>
      </c>
      <c r="CG2471">
        <v>34.732669999999999</v>
      </c>
      <c r="CH2471">
        <v>47.497680000000003</v>
      </c>
      <c r="CI2471">
        <v>41.909059999999997</v>
      </c>
      <c r="CJ2471">
        <v>23.912479999999999</v>
      </c>
      <c r="CK2471">
        <v>17.208680000000001</v>
      </c>
      <c r="CL2471">
        <v>-11.72504</v>
      </c>
      <c r="CM2471">
        <v>-36.677</v>
      </c>
      <c r="CN2471">
        <v>-41.1828</v>
      </c>
      <c r="CO2471">
        <v>-29.194269999999999</v>
      </c>
      <c r="CP2471">
        <v>-39.959530000000001</v>
      </c>
      <c r="CQ2471">
        <v>70.874449999999996</v>
      </c>
      <c r="CR2471">
        <v>118.3121</v>
      </c>
      <c r="CS2471">
        <v>46.434609999999999</v>
      </c>
      <c r="CT2471">
        <v>47.432029999999997</v>
      </c>
      <c r="CU2471">
        <v>64.357810000000001</v>
      </c>
      <c r="CV2471">
        <v>36.224589999999999</v>
      </c>
      <c r="CW2471">
        <v>42.998390000000001</v>
      </c>
      <c r="CX2471">
        <v>36.622410000000002</v>
      </c>
      <c r="CY2471">
        <v>46.969070000000002</v>
      </c>
      <c r="CZ2471">
        <v>128.90719999999999</v>
      </c>
      <c r="DA2471">
        <v>162.22569999999999</v>
      </c>
      <c r="DB2471">
        <v>181.47370000000001</v>
      </c>
      <c r="DC2471">
        <v>190.94739999999999</v>
      </c>
      <c r="DD2471">
        <v>214.36770000000001</v>
      </c>
      <c r="DE2471">
        <v>265.92579999999998</v>
      </c>
      <c r="DF2471">
        <v>235.40170000000001</v>
      </c>
      <c r="DG2471">
        <v>240.9462</v>
      </c>
      <c r="DH2471">
        <v>178.12139999999999</v>
      </c>
      <c r="DI2471">
        <v>147.96780000000001</v>
      </c>
      <c r="DJ2471">
        <v>99.373490000000004</v>
      </c>
      <c r="DK2471">
        <v>82.022480000000002</v>
      </c>
      <c r="DL2471">
        <v>110.0384</v>
      </c>
      <c r="DM2471">
        <v>87.567959999999999</v>
      </c>
      <c r="DN2471">
        <v>103.1207</v>
      </c>
      <c r="DO2471">
        <v>19</v>
      </c>
      <c r="DP2471">
        <v>20</v>
      </c>
    </row>
    <row r="2472" spans="1:120" hidden="1" x14ac:dyDescent="0.25">
      <c r="A2472" t="str">
        <f t="shared" si="38"/>
        <v>Aggregator-Voltus, Inc._All CBP_44460</v>
      </c>
      <c r="B2472" t="s">
        <v>62</v>
      </c>
      <c r="C2472" t="s">
        <v>221</v>
      </c>
      <c r="D2472" t="s">
        <v>61</v>
      </c>
      <c r="E2472" t="s">
        <v>61</v>
      </c>
      <c r="F2472" t="s">
        <v>198</v>
      </c>
      <c r="G2472" t="s">
        <v>61</v>
      </c>
      <c r="H2472" t="s">
        <v>61</v>
      </c>
      <c r="I2472" t="s">
        <v>61</v>
      </c>
      <c r="J2472" t="s">
        <v>61</v>
      </c>
      <c r="K2472" t="s">
        <v>197</v>
      </c>
      <c r="L2472" s="18">
        <v>44460</v>
      </c>
      <c r="M2472">
        <v>19</v>
      </c>
      <c r="N2472">
        <v>20</v>
      </c>
      <c r="O2472" t="s">
        <v>263</v>
      </c>
      <c r="P2472">
        <v>1</v>
      </c>
      <c r="Q2472">
        <v>1</v>
      </c>
      <c r="R2472">
        <v>0</v>
      </c>
      <c r="S2472">
        <v>0</v>
      </c>
      <c r="T2472">
        <v>1</v>
      </c>
      <c r="U2472">
        <v>0</v>
      </c>
      <c r="V2472">
        <v>1</v>
      </c>
      <c r="W2472">
        <v>570.96</v>
      </c>
      <c r="X2472">
        <v>639</v>
      </c>
      <c r="Y2472">
        <v>620.28</v>
      </c>
      <c r="Z2472">
        <v>597.24</v>
      </c>
      <c r="AA2472">
        <v>652.67999999999995</v>
      </c>
      <c r="AB2472">
        <v>855.72</v>
      </c>
      <c r="AC2472">
        <v>1008.36</v>
      </c>
      <c r="AD2472">
        <v>1011.6</v>
      </c>
      <c r="AE2472">
        <v>1074.5999999999999</v>
      </c>
      <c r="AF2472">
        <v>1138.32</v>
      </c>
      <c r="AG2472">
        <v>1209.5999999999999</v>
      </c>
      <c r="AH2472">
        <v>1261.8</v>
      </c>
      <c r="AI2472">
        <v>1282.68</v>
      </c>
      <c r="AJ2472">
        <v>1284.1199999999999</v>
      </c>
      <c r="AK2472">
        <v>1289.8800000000001</v>
      </c>
      <c r="AL2472">
        <v>1287.3599999999999</v>
      </c>
      <c r="AM2472">
        <v>1238.04</v>
      </c>
      <c r="AN2472">
        <v>1076.76</v>
      </c>
      <c r="AO2472">
        <v>1004.76</v>
      </c>
      <c r="AP2472">
        <v>915.84</v>
      </c>
      <c r="AQ2472">
        <v>882.72</v>
      </c>
      <c r="AR2472">
        <v>854.28</v>
      </c>
      <c r="AS2472">
        <v>779.4</v>
      </c>
      <c r="AT2472">
        <v>696.24</v>
      </c>
      <c r="AU2472">
        <v>67.5</v>
      </c>
      <c r="AV2472">
        <v>65.5</v>
      </c>
      <c r="AW2472">
        <v>64</v>
      </c>
      <c r="AX2472">
        <v>63</v>
      </c>
      <c r="AY2472">
        <v>62.5</v>
      </c>
      <c r="AZ2472">
        <v>61.5</v>
      </c>
      <c r="BA2472">
        <v>61</v>
      </c>
      <c r="BB2472">
        <v>61.5</v>
      </c>
      <c r="BC2472">
        <v>66.5</v>
      </c>
      <c r="BD2472">
        <v>73</v>
      </c>
      <c r="BE2472">
        <v>77</v>
      </c>
      <c r="BF2472">
        <v>79</v>
      </c>
      <c r="BG2472">
        <v>82.5</v>
      </c>
      <c r="BH2472">
        <v>87.5</v>
      </c>
      <c r="BI2472">
        <v>90</v>
      </c>
      <c r="BJ2472">
        <v>91</v>
      </c>
      <c r="BK2472">
        <v>90</v>
      </c>
      <c r="BL2472">
        <v>86.5</v>
      </c>
      <c r="BM2472">
        <v>83</v>
      </c>
      <c r="BN2472">
        <v>79.5</v>
      </c>
      <c r="BO2472">
        <v>77.5</v>
      </c>
      <c r="BP2472">
        <v>74.5</v>
      </c>
      <c r="BQ2472">
        <v>71.5</v>
      </c>
      <c r="BR2472">
        <v>69.5</v>
      </c>
      <c r="BS2472">
        <v>30.771550000000001</v>
      </c>
      <c r="BT2472">
        <v>-53.620179999999998</v>
      </c>
      <c r="BU2472">
        <v>-27.495609999999999</v>
      </c>
      <c r="BV2472">
        <v>-1.909546</v>
      </c>
      <c r="BW2472">
        <v>2.5964969999999998</v>
      </c>
      <c r="BX2472">
        <v>-3.5456539999999999</v>
      </c>
      <c r="BY2472">
        <v>-25.465520000000001</v>
      </c>
      <c r="BZ2472">
        <v>-1.194885</v>
      </c>
      <c r="CA2472">
        <v>10.11975</v>
      </c>
      <c r="CB2472">
        <v>18.63184</v>
      </c>
      <c r="CC2472">
        <v>9.6052250000000008</v>
      </c>
      <c r="CD2472">
        <v>18.613769999999999</v>
      </c>
      <c r="CE2472">
        <v>25.406009999999998</v>
      </c>
      <c r="CF2472">
        <v>69.766480000000001</v>
      </c>
      <c r="CG2472">
        <v>34.732669999999999</v>
      </c>
      <c r="CH2472">
        <v>47.497680000000003</v>
      </c>
      <c r="CI2472">
        <v>41.909059999999997</v>
      </c>
      <c r="CJ2472">
        <v>23.912479999999999</v>
      </c>
      <c r="CK2472">
        <v>17.208680000000001</v>
      </c>
      <c r="CL2472">
        <v>-11.72504</v>
      </c>
      <c r="CM2472">
        <v>-36.677</v>
      </c>
      <c r="CN2472">
        <v>-41.1828</v>
      </c>
      <c r="CO2472">
        <v>-29.194269999999999</v>
      </c>
      <c r="CP2472">
        <v>-39.959530000000001</v>
      </c>
      <c r="CQ2472">
        <v>70.874449999999996</v>
      </c>
      <c r="CR2472">
        <v>118.3121</v>
      </c>
      <c r="CS2472">
        <v>46.434609999999999</v>
      </c>
      <c r="CT2472">
        <v>47.432029999999997</v>
      </c>
      <c r="CU2472">
        <v>64.357810000000001</v>
      </c>
      <c r="CV2472">
        <v>36.224589999999999</v>
      </c>
      <c r="CW2472">
        <v>42.998390000000001</v>
      </c>
      <c r="CX2472">
        <v>36.622410000000002</v>
      </c>
      <c r="CY2472">
        <v>46.969070000000002</v>
      </c>
      <c r="CZ2472">
        <v>128.90719999999999</v>
      </c>
      <c r="DA2472">
        <v>162.22569999999999</v>
      </c>
      <c r="DB2472">
        <v>181.47370000000001</v>
      </c>
      <c r="DC2472">
        <v>190.94739999999999</v>
      </c>
      <c r="DD2472">
        <v>214.36770000000001</v>
      </c>
      <c r="DE2472">
        <v>265.92579999999998</v>
      </c>
      <c r="DF2472">
        <v>235.40170000000001</v>
      </c>
      <c r="DG2472">
        <v>240.9462</v>
      </c>
      <c r="DH2472">
        <v>178.12139999999999</v>
      </c>
      <c r="DI2472">
        <v>147.96780000000001</v>
      </c>
      <c r="DJ2472">
        <v>99.373490000000004</v>
      </c>
      <c r="DK2472">
        <v>82.022480000000002</v>
      </c>
      <c r="DL2472">
        <v>110.0384</v>
      </c>
      <c r="DM2472">
        <v>87.567959999999999</v>
      </c>
      <c r="DN2472">
        <v>103.1207</v>
      </c>
      <c r="DO2472">
        <v>19</v>
      </c>
      <c r="DP2472">
        <v>20</v>
      </c>
    </row>
    <row r="2473" spans="1:120" hidden="1" x14ac:dyDescent="0.25">
      <c r="A2473" t="str">
        <f t="shared" si="38"/>
        <v>sublap_id-SLAP_PGEB_All CBP_44460</v>
      </c>
      <c r="B2473" t="s">
        <v>62</v>
      </c>
      <c r="C2473" t="s">
        <v>287</v>
      </c>
      <c r="D2473" t="s">
        <v>61</v>
      </c>
      <c r="E2473" t="s">
        <v>288</v>
      </c>
      <c r="F2473" t="s">
        <v>61</v>
      </c>
      <c r="G2473" t="s">
        <v>61</v>
      </c>
      <c r="H2473" t="s">
        <v>61</v>
      </c>
      <c r="I2473" t="s">
        <v>61</v>
      </c>
      <c r="J2473" t="s">
        <v>61</v>
      </c>
      <c r="K2473" t="s">
        <v>197</v>
      </c>
      <c r="L2473" s="18">
        <v>44460</v>
      </c>
      <c r="M2473">
        <v>19</v>
      </c>
      <c r="N2473">
        <v>20</v>
      </c>
      <c r="O2473" t="s">
        <v>263</v>
      </c>
      <c r="P2473">
        <v>9</v>
      </c>
      <c r="Q2473">
        <v>9</v>
      </c>
      <c r="R2473">
        <v>0</v>
      </c>
      <c r="S2473">
        <v>0</v>
      </c>
      <c r="T2473">
        <v>1</v>
      </c>
      <c r="U2473">
        <v>0</v>
      </c>
      <c r="V2473">
        <v>1</v>
      </c>
      <c r="W2473">
        <v>71.789000000000001</v>
      </c>
      <c r="X2473">
        <v>75.27</v>
      </c>
      <c r="Y2473">
        <v>69.471000000000004</v>
      </c>
      <c r="Z2473">
        <v>69.430999999999997</v>
      </c>
      <c r="AA2473">
        <v>69.509</v>
      </c>
      <c r="AB2473">
        <v>70.668999999999997</v>
      </c>
      <c r="AC2473">
        <v>71.546000000000006</v>
      </c>
      <c r="AD2473">
        <v>130.191</v>
      </c>
      <c r="AE2473">
        <v>151.72800000000001</v>
      </c>
      <c r="AF2473">
        <v>196.28899999999999</v>
      </c>
      <c r="AG2473">
        <v>257.23099999999999</v>
      </c>
      <c r="AH2473">
        <v>275.88499999999999</v>
      </c>
      <c r="AI2473">
        <v>294.04700000000003</v>
      </c>
      <c r="AJ2473">
        <v>308.70800000000003</v>
      </c>
      <c r="AK2473">
        <v>313.12099999999998</v>
      </c>
      <c r="AL2473">
        <v>321.709</v>
      </c>
      <c r="AM2473">
        <v>318.25</v>
      </c>
      <c r="AN2473">
        <v>332.20299999999997</v>
      </c>
      <c r="AO2473">
        <v>283.25900000000001</v>
      </c>
      <c r="AP2473">
        <v>275.94799999999998</v>
      </c>
      <c r="AQ2473">
        <v>216.233</v>
      </c>
      <c r="AR2473">
        <v>87.197999999999993</v>
      </c>
      <c r="AS2473">
        <v>72.552999999999997</v>
      </c>
      <c r="AT2473">
        <v>71.590999999999994</v>
      </c>
      <c r="AU2473">
        <v>69</v>
      </c>
      <c r="AV2473">
        <v>66.944444000000004</v>
      </c>
      <c r="AW2473">
        <v>65.666667000000004</v>
      </c>
      <c r="AX2473">
        <v>64.111110999999994</v>
      </c>
      <c r="AY2473">
        <v>63.166666999999997</v>
      </c>
      <c r="AZ2473">
        <v>62.222222000000002</v>
      </c>
      <c r="BA2473">
        <v>61.444443999999997</v>
      </c>
      <c r="BB2473">
        <v>61.611111000000001</v>
      </c>
      <c r="BC2473">
        <v>65.888889000000006</v>
      </c>
      <c r="BD2473">
        <v>70.722222000000002</v>
      </c>
      <c r="BE2473">
        <v>75.888889000000006</v>
      </c>
      <c r="BF2473">
        <v>81.5</v>
      </c>
      <c r="BG2473">
        <v>86.277777999999998</v>
      </c>
      <c r="BH2473">
        <v>89.277777999999998</v>
      </c>
      <c r="BI2473">
        <v>91.444444000000004</v>
      </c>
      <c r="BJ2473">
        <v>93.388889000000006</v>
      </c>
      <c r="BK2473">
        <v>93.5</v>
      </c>
      <c r="BL2473">
        <v>92.277777999999998</v>
      </c>
      <c r="BM2473">
        <v>89.222222000000002</v>
      </c>
      <c r="BN2473">
        <v>84.5</v>
      </c>
      <c r="BO2473">
        <v>79.444444000000004</v>
      </c>
      <c r="BP2473">
        <v>75.888889000000006</v>
      </c>
      <c r="BQ2473">
        <v>73.111110999999994</v>
      </c>
      <c r="BR2473">
        <v>71.222222000000002</v>
      </c>
      <c r="BS2473">
        <v>-19.943359999999998</v>
      </c>
      <c r="BT2473">
        <v>-6.9115450000000003</v>
      </c>
      <c r="BU2473">
        <v>-1.564249</v>
      </c>
      <c r="BV2473">
        <v>-2.6013269999999999</v>
      </c>
      <c r="BW2473">
        <v>-4.6276140000000003</v>
      </c>
      <c r="BX2473">
        <v>-6.0322699999999996</v>
      </c>
      <c r="BY2473">
        <v>3.9138250000000001</v>
      </c>
      <c r="BZ2473">
        <v>0.32508369999999998</v>
      </c>
      <c r="CA2473">
        <v>8.8353429999999999</v>
      </c>
      <c r="CB2473">
        <v>7.9473120000000002</v>
      </c>
      <c r="CC2473">
        <v>13.16109</v>
      </c>
      <c r="CD2473">
        <v>6.1726270000000003</v>
      </c>
      <c r="CE2473">
        <v>4.0607759999999997</v>
      </c>
      <c r="CF2473">
        <v>-0.96489910000000001</v>
      </c>
      <c r="CG2473">
        <v>4.6590769999999999</v>
      </c>
      <c r="CH2473">
        <v>2.2092139999999998</v>
      </c>
      <c r="CI2473">
        <v>3.4130060000000002</v>
      </c>
      <c r="CJ2473">
        <v>-15.213190000000001</v>
      </c>
      <c r="CK2473">
        <v>18.867260000000002</v>
      </c>
      <c r="CL2473">
        <v>13.00301</v>
      </c>
      <c r="CM2473">
        <v>7.3053710000000001</v>
      </c>
      <c r="CN2473">
        <v>12.393879999999999</v>
      </c>
      <c r="CO2473">
        <v>1.821855</v>
      </c>
      <c r="CP2473">
        <v>3.1009910000000001</v>
      </c>
      <c r="CQ2473">
        <v>1865.557</v>
      </c>
      <c r="CR2473">
        <v>1.9235990000000001</v>
      </c>
      <c r="CS2473">
        <v>1.777328</v>
      </c>
      <c r="CT2473">
        <v>1.826163</v>
      </c>
      <c r="CU2473">
        <v>1.9691350000000001</v>
      </c>
      <c r="CV2473">
        <v>4.8496290000000002</v>
      </c>
      <c r="CW2473">
        <v>8.4502450000000007</v>
      </c>
      <c r="CX2473">
        <v>9.1068409999999993</v>
      </c>
      <c r="CY2473">
        <v>8.0976280000000003</v>
      </c>
      <c r="CZ2473">
        <v>10.168139999999999</v>
      </c>
      <c r="DA2473">
        <v>7.8631900000000003</v>
      </c>
      <c r="DB2473">
        <v>5.0811419999999998</v>
      </c>
      <c r="DC2473">
        <v>4.7661629999999997</v>
      </c>
      <c r="DD2473">
        <v>4.9255120000000003</v>
      </c>
      <c r="DE2473">
        <v>3.6954389999999999</v>
      </c>
      <c r="DF2473">
        <v>4.0799830000000004</v>
      </c>
      <c r="DG2473">
        <v>4.4065479999999999</v>
      </c>
      <c r="DH2473">
        <v>4.1034629999999996</v>
      </c>
      <c r="DI2473">
        <v>7.528543</v>
      </c>
      <c r="DJ2473">
        <v>26.361350000000002</v>
      </c>
      <c r="DK2473">
        <v>55.298609999999996</v>
      </c>
      <c r="DL2473">
        <v>65.551090000000002</v>
      </c>
      <c r="DM2473">
        <v>7.30077</v>
      </c>
      <c r="DN2473">
        <v>2.6816909999999998</v>
      </c>
      <c r="DO2473">
        <v>19</v>
      </c>
      <c r="DP2473">
        <v>20</v>
      </c>
    </row>
    <row r="2474" spans="1:120" hidden="1" x14ac:dyDescent="0.25">
      <c r="A2474" t="str">
        <f t="shared" si="38"/>
        <v>Industry_Type-1. Agriculture, Mining &amp; Construction_All CBP_44460</v>
      </c>
      <c r="B2474" t="s">
        <v>62</v>
      </c>
      <c r="C2474" t="s">
        <v>211</v>
      </c>
      <c r="D2474" t="s">
        <v>61</v>
      </c>
      <c r="E2474" t="s">
        <v>61</v>
      </c>
      <c r="F2474" t="s">
        <v>61</v>
      </c>
      <c r="G2474" t="s">
        <v>30</v>
      </c>
      <c r="H2474" t="s">
        <v>61</v>
      </c>
      <c r="I2474" t="s">
        <v>61</v>
      </c>
      <c r="J2474" t="s">
        <v>61</v>
      </c>
      <c r="K2474" t="s">
        <v>197</v>
      </c>
      <c r="L2474" s="18">
        <v>44460</v>
      </c>
      <c r="M2474">
        <v>19</v>
      </c>
      <c r="N2474">
        <v>20</v>
      </c>
      <c r="O2474" t="s">
        <v>263</v>
      </c>
      <c r="P2474">
        <v>3</v>
      </c>
      <c r="Q2474">
        <v>3</v>
      </c>
      <c r="R2474">
        <v>0</v>
      </c>
      <c r="S2474">
        <v>0</v>
      </c>
      <c r="T2474">
        <v>1</v>
      </c>
      <c r="U2474">
        <v>0</v>
      </c>
      <c r="V2474">
        <v>1</v>
      </c>
      <c r="W2474">
        <v>514.55999999999995</v>
      </c>
      <c r="X2474">
        <v>846.1</v>
      </c>
      <c r="Y2474">
        <v>603</v>
      </c>
      <c r="Z2474">
        <v>528.05999999999995</v>
      </c>
      <c r="AA2474">
        <v>760.86</v>
      </c>
      <c r="AB2474">
        <v>918.96</v>
      </c>
      <c r="AC2474">
        <v>1198</v>
      </c>
      <c r="AD2474">
        <v>1201.96</v>
      </c>
      <c r="AE2474">
        <v>1178.6600000000001</v>
      </c>
      <c r="AF2474">
        <v>1280.48</v>
      </c>
      <c r="AG2474">
        <v>1288.32</v>
      </c>
      <c r="AH2474">
        <v>1257.42</v>
      </c>
      <c r="AI2474">
        <v>1285.22</v>
      </c>
      <c r="AJ2474">
        <v>1262.8599999999999</v>
      </c>
      <c r="AK2474">
        <v>1307.9000000000001</v>
      </c>
      <c r="AL2474">
        <v>1331.76</v>
      </c>
      <c r="AM2474">
        <v>1317.26</v>
      </c>
      <c r="AN2474">
        <v>1278.02</v>
      </c>
      <c r="AO2474">
        <v>1249.1400000000001</v>
      </c>
      <c r="AP2474">
        <v>1226.4000000000001</v>
      </c>
      <c r="AQ2474">
        <v>1189.58</v>
      </c>
      <c r="AR2474">
        <v>1173.8599999999999</v>
      </c>
      <c r="AS2474">
        <v>1190.1199999999999</v>
      </c>
      <c r="AT2474">
        <v>1152.94</v>
      </c>
      <c r="AU2474">
        <v>59</v>
      </c>
      <c r="AV2474">
        <v>61.5</v>
      </c>
      <c r="AW2474">
        <v>61.5</v>
      </c>
      <c r="AX2474">
        <v>63.5</v>
      </c>
      <c r="AY2474">
        <v>64</v>
      </c>
      <c r="AZ2474">
        <v>65</v>
      </c>
      <c r="BA2474">
        <v>65.5</v>
      </c>
      <c r="BB2474">
        <v>64</v>
      </c>
      <c r="BC2474">
        <v>66</v>
      </c>
      <c r="BD2474">
        <v>70.5</v>
      </c>
      <c r="BE2474">
        <v>76.5</v>
      </c>
      <c r="BF2474">
        <v>80.5</v>
      </c>
      <c r="BG2474">
        <v>79.5</v>
      </c>
      <c r="BH2474">
        <v>80</v>
      </c>
      <c r="BI2474">
        <v>81.5</v>
      </c>
      <c r="BJ2474">
        <v>81</v>
      </c>
      <c r="BK2474">
        <v>76</v>
      </c>
      <c r="BL2474">
        <v>72</v>
      </c>
      <c r="BM2474">
        <v>69</v>
      </c>
      <c r="BN2474">
        <v>65</v>
      </c>
      <c r="BO2474">
        <v>60.5</v>
      </c>
      <c r="BP2474">
        <v>58.5</v>
      </c>
      <c r="BQ2474">
        <v>58</v>
      </c>
      <c r="BR2474">
        <v>58</v>
      </c>
      <c r="BS2474">
        <v>-3.5589360000000001</v>
      </c>
      <c r="BT2474">
        <v>123.9974</v>
      </c>
      <c r="BU2474">
        <v>-41.806660000000001</v>
      </c>
      <c r="BV2474">
        <v>-38.451169999999998</v>
      </c>
      <c r="BW2474">
        <v>-130.63499999999999</v>
      </c>
      <c r="BX2474">
        <v>-80.250659999999996</v>
      </c>
      <c r="BY2474">
        <v>-22.556290000000001</v>
      </c>
      <c r="BZ2474">
        <v>93.77834</v>
      </c>
      <c r="CA2474">
        <v>85.323080000000004</v>
      </c>
      <c r="CB2474">
        <v>65.744349999999997</v>
      </c>
      <c r="CC2474">
        <v>51.602379999999997</v>
      </c>
      <c r="CD2474">
        <v>128.6865</v>
      </c>
      <c r="CE2474">
        <v>251.62440000000001</v>
      </c>
      <c r="CF2474">
        <v>192.91210000000001</v>
      </c>
      <c r="CG2474">
        <v>120.4191</v>
      </c>
      <c r="CH2474">
        <v>78.723129999999998</v>
      </c>
      <c r="CI2474">
        <v>74.831490000000002</v>
      </c>
      <c r="CJ2474">
        <v>117.2538</v>
      </c>
      <c r="CK2474">
        <v>143.81809999999999</v>
      </c>
      <c r="CL2474">
        <v>103.1474</v>
      </c>
      <c r="CM2474">
        <v>87.180120000000002</v>
      </c>
      <c r="CN2474">
        <v>64.547839999999994</v>
      </c>
      <c r="CO2474">
        <v>20.843360000000001</v>
      </c>
      <c r="CP2474">
        <v>45.49109</v>
      </c>
      <c r="CQ2474">
        <v>771.0127</v>
      </c>
      <c r="CR2474">
        <v>1037.7280000000001</v>
      </c>
      <c r="CS2474">
        <v>863.22239999999999</v>
      </c>
      <c r="CT2474">
        <v>681.33479999999997</v>
      </c>
      <c r="CU2474">
        <v>797.40369999999996</v>
      </c>
      <c r="CV2474">
        <v>741.41</v>
      </c>
      <c r="CW2474">
        <v>417.81779999999998</v>
      </c>
      <c r="CX2474">
        <v>348.13780000000003</v>
      </c>
      <c r="CY2474">
        <v>379.37349999999998</v>
      </c>
      <c r="CZ2474">
        <v>479.47980000000001</v>
      </c>
      <c r="DA2474">
        <v>9214.3459999999995</v>
      </c>
      <c r="DB2474">
        <v>12553.26</v>
      </c>
      <c r="DC2474">
        <v>2180.585</v>
      </c>
      <c r="DD2474">
        <v>1018.742</v>
      </c>
      <c r="DE2474">
        <v>1636.546</v>
      </c>
      <c r="DF2474">
        <v>2894.3470000000002</v>
      </c>
      <c r="DG2474">
        <v>2434.509</v>
      </c>
      <c r="DH2474">
        <v>1786.9090000000001</v>
      </c>
      <c r="DI2474">
        <v>1338.0039999999999</v>
      </c>
      <c r="DJ2474">
        <v>861.89290000000005</v>
      </c>
      <c r="DK2474">
        <v>671.56320000000005</v>
      </c>
      <c r="DL2474">
        <v>614.16959999999995</v>
      </c>
      <c r="DM2474">
        <v>632.86609999999996</v>
      </c>
      <c r="DN2474">
        <v>646.09630000000004</v>
      </c>
      <c r="DO2474">
        <v>19</v>
      </c>
      <c r="DP2474">
        <v>20</v>
      </c>
    </row>
    <row r="2475" spans="1:120" hidden="1" x14ac:dyDescent="0.25">
      <c r="A2475" t="str">
        <f t="shared" si="38"/>
        <v>Industry_Type-8. Other_All CBP_44460</v>
      </c>
      <c r="B2475" t="s">
        <v>62</v>
      </c>
      <c r="C2475" t="s">
        <v>267</v>
      </c>
      <c r="D2475" t="s">
        <v>61</v>
      </c>
      <c r="E2475" t="s">
        <v>61</v>
      </c>
      <c r="F2475" t="s">
        <v>61</v>
      </c>
      <c r="G2475" t="s">
        <v>268</v>
      </c>
      <c r="H2475" t="s">
        <v>61</v>
      </c>
      <c r="I2475" t="s">
        <v>61</v>
      </c>
      <c r="J2475" t="s">
        <v>61</v>
      </c>
      <c r="K2475" t="s">
        <v>197</v>
      </c>
      <c r="L2475" s="18">
        <v>44460</v>
      </c>
      <c r="M2475">
        <v>19</v>
      </c>
      <c r="N2475">
        <v>20</v>
      </c>
      <c r="O2475" t="s">
        <v>263</v>
      </c>
      <c r="P2475">
        <v>1</v>
      </c>
      <c r="Q2475">
        <v>1</v>
      </c>
      <c r="R2475">
        <v>0</v>
      </c>
      <c r="S2475">
        <v>0</v>
      </c>
      <c r="T2475">
        <v>1</v>
      </c>
      <c r="U2475">
        <v>0</v>
      </c>
      <c r="V2475">
        <v>1</v>
      </c>
      <c r="W2475">
        <v>22.72</v>
      </c>
      <c r="X2475">
        <v>26.24</v>
      </c>
      <c r="Y2475">
        <v>20.96</v>
      </c>
      <c r="Z2475">
        <v>20.8</v>
      </c>
      <c r="AA2475">
        <v>20.8</v>
      </c>
      <c r="AB2475">
        <v>21.76</v>
      </c>
      <c r="AC2475">
        <v>22.88</v>
      </c>
      <c r="AD2475">
        <v>24</v>
      </c>
      <c r="AE2475">
        <v>25.12</v>
      </c>
      <c r="AF2475">
        <v>25.28</v>
      </c>
      <c r="AG2475">
        <v>26.24</v>
      </c>
      <c r="AH2475">
        <v>24.8</v>
      </c>
      <c r="AI2475">
        <v>25.92</v>
      </c>
      <c r="AJ2475">
        <v>27.84</v>
      </c>
      <c r="AK2475">
        <v>28.8</v>
      </c>
      <c r="AL2475">
        <v>29.28</v>
      </c>
      <c r="AM2475">
        <v>29.44</v>
      </c>
      <c r="AN2475">
        <v>29.28</v>
      </c>
      <c r="AO2475">
        <v>31.36</v>
      </c>
      <c r="AP2475">
        <v>27.04</v>
      </c>
      <c r="AQ2475">
        <v>26.56</v>
      </c>
      <c r="AR2475">
        <v>24.96</v>
      </c>
      <c r="AS2475">
        <v>23.84</v>
      </c>
      <c r="AT2475">
        <v>22.24</v>
      </c>
      <c r="AU2475">
        <v>69.5</v>
      </c>
      <c r="AV2475">
        <v>70</v>
      </c>
      <c r="AW2475">
        <v>69</v>
      </c>
      <c r="AX2475">
        <v>67.5</v>
      </c>
      <c r="AY2475">
        <v>67</v>
      </c>
      <c r="AZ2475">
        <v>66</v>
      </c>
      <c r="BA2475">
        <v>65</v>
      </c>
      <c r="BB2475">
        <v>66</v>
      </c>
      <c r="BC2475">
        <v>70.5</v>
      </c>
      <c r="BD2475">
        <v>72.5</v>
      </c>
      <c r="BE2475">
        <v>76</v>
      </c>
      <c r="BF2475">
        <v>79.5</v>
      </c>
      <c r="BG2475">
        <v>86</v>
      </c>
      <c r="BH2475">
        <v>89</v>
      </c>
      <c r="BI2475">
        <v>90</v>
      </c>
      <c r="BJ2475">
        <v>91</v>
      </c>
      <c r="BK2475">
        <v>90</v>
      </c>
      <c r="BL2475">
        <v>88.5</v>
      </c>
      <c r="BM2475">
        <v>85</v>
      </c>
      <c r="BN2475">
        <v>81</v>
      </c>
      <c r="BO2475">
        <v>76</v>
      </c>
      <c r="BP2475">
        <v>72.5</v>
      </c>
      <c r="BQ2475">
        <v>70.5</v>
      </c>
      <c r="BR2475">
        <v>68.5</v>
      </c>
      <c r="BS2475">
        <v>-15.82924</v>
      </c>
      <c r="BT2475">
        <v>-3.4268399999999999</v>
      </c>
      <c r="BU2475">
        <v>1.3553519999999999</v>
      </c>
      <c r="BV2475">
        <v>0.40242</v>
      </c>
      <c r="BW2475">
        <v>-0.2519073</v>
      </c>
      <c r="BX2475">
        <v>-0.33871649999999998</v>
      </c>
      <c r="BY2475">
        <v>-0.2654572</v>
      </c>
      <c r="BZ2475">
        <v>0.212616</v>
      </c>
      <c r="CA2475">
        <v>0.56620409999999999</v>
      </c>
      <c r="CB2475">
        <v>1.961004</v>
      </c>
      <c r="CC2475">
        <v>0.94558909999999996</v>
      </c>
      <c r="CD2475">
        <v>3.787649</v>
      </c>
      <c r="CE2475">
        <v>2.6152500000000001</v>
      </c>
      <c r="CF2475">
        <v>2.232113</v>
      </c>
      <c r="CG2475">
        <v>2.4083540000000001</v>
      </c>
      <c r="CH2475">
        <v>3.6363509999999999</v>
      </c>
      <c r="CI2475">
        <v>3.6399819999999998</v>
      </c>
      <c r="CJ2475">
        <v>3.7660619999999998</v>
      </c>
      <c r="CK2475">
        <v>0.80944059999999995</v>
      </c>
      <c r="CL2475">
        <v>5.0301819999999999</v>
      </c>
      <c r="CM2475">
        <v>5.7397210000000003</v>
      </c>
      <c r="CN2475">
        <v>3.2389109999999999</v>
      </c>
      <c r="CO2475">
        <v>4.052937</v>
      </c>
      <c r="CP2475">
        <v>7.265028</v>
      </c>
      <c r="CQ2475">
        <v>1863.579</v>
      </c>
      <c r="CR2475">
        <v>0.28925099999999998</v>
      </c>
      <c r="CS2475">
        <v>0.19477130000000001</v>
      </c>
      <c r="CT2475">
        <v>9.6712400000000004E-2</v>
      </c>
      <c r="CU2475">
        <v>5.4250800000000002E-2</v>
      </c>
      <c r="CV2475">
        <v>3.7674899999999997E-2</v>
      </c>
      <c r="CW2475">
        <v>2.7046400000000002E-2</v>
      </c>
      <c r="CX2475">
        <v>3.1948999999999998E-2</v>
      </c>
      <c r="CY2475">
        <v>5.2372799999999997E-2</v>
      </c>
      <c r="CZ2475">
        <v>0.24006369999999999</v>
      </c>
      <c r="DA2475">
        <v>0.42367959999999999</v>
      </c>
      <c r="DB2475">
        <v>0.79277989999999998</v>
      </c>
      <c r="DC2475">
        <v>0.52066299999999999</v>
      </c>
      <c r="DD2475">
        <v>0.72335240000000001</v>
      </c>
      <c r="DE2475">
        <v>0.48729709999999998</v>
      </c>
      <c r="DF2475">
        <v>0.524146</v>
      </c>
      <c r="DG2475">
        <v>0.50628810000000002</v>
      </c>
      <c r="DH2475">
        <v>0.73552450000000003</v>
      </c>
      <c r="DI2475">
        <v>0.76356880000000005</v>
      </c>
      <c r="DJ2475">
        <v>1.3329169999999999</v>
      </c>
      <c r="DK2475">
        <v>1.794921</v>
      </c>
      <c r="DL2475">
        <v>1.2197089999999999</v>
      </c>
      <c r="DM2475">
        <v>1.1719250000000001</v>
      </c>
      <c r="DN2475">
        <v>0.96515759999999995</v>
      </c>
      <c r="DO2475">
        <v>19</v>
      </c>
      <c r="DP2475">
        <v>20</v>
      </c>
    </row>
    <row r="2476" spans="1:120" hidden="1" x14ac:dyDescent="0.25">
      <c r="A2476" t="str">
        <f t="shared" si="38"/>
        <v>Industry_Type-5. Offices, Hotels, Finance, Services_All CBP_44460</v>
      </c>
      <c r="B2476" t="s">
        <v>62</v>
      </c>
      <c r="C2476" t="s">
        <v>205</v>
      </c>
      <c r="D2476" t="s">
        <v>61</v>
      </c>
      <c r="E2476" t="s">
        <v>61</v>
      </c>
      <c r="F2476" t="s">
        <v>61</v>
      </c>
      <c r="G2476" t="s">
        <v>37</v>
      </c>
      <c r="H2476" t="s">
        <v>61</v>
      </c>
      <c r="I2476" t="s">
        <v>61</v>
      </c>
      <c r="J2476" t="s">
        <v>61</v>
      </c>
      <c r="K2476" t="s">
        <v>197</v>
      </c>
      <c r="L2476" s="18">
        <v>44460</v>
      </c>
      <c r="M2476">
        <v>19</v>
      </c>
      <c r="N2476">
        <v>20</v>
      </c>
      <c r="O2476" t="s">
        <v>263</v>
      </c>
      <c r="P2476">
        <v>47</v>
      </c>
      <c r="Q2476">
        <v>46</v>
      </c>
      <c r="R2476">
        <v>0</v>
      </c>
      <c r="S2476">
        <v>0</v>
      </c>
      <c r="T2476">
        <v>0</v>
      </c>
      <c r="U2476">
        <v>0</v>
      </c>
      <c r="V2476">
        <v>0</v>
      </c>
      <c r="W2476">
        <v>5942.8603000000003</v>
      </c>
      <c r="X2476">
        <v>6309.2110000000002</v>
      </c>
      <c r="Y2476">
        <v>6204.2595000000001</v>
      </c>
      <c r="Z2476">
        <v>6171.2717000000002</v>
      </c>
      <c r="AA2476">
        <v>6207.4273999999996</v>
      </c>
      <c r="AB2476">
        <v>6313.4119000000001</v>
      </c>
      <c r="AC2476">
        <v>6931.2651999999998</v>
      </c>
      <c r="AD2476">
        <v>7117.8986999999997</v>
      </c>
      <c r="AE2476">
        <v>7424.4321</v>
      </c>
      <c r="AF2476">
        <v>8395.2906999999996</v>
      </c>
      <c r="AG2476">
        <v>8911.4294000000009</v>
      </c>
      <c r="AH2476">
        <v>9149.6836000000003</v>
      </c>
      <c r="AI2476">
        <v>9493.5493999999999</v>
      </c>
      <c r="AJ2476">
        <v>9812.1088</v>
      </c>
      <c r="AK2476">
        <v>9942.1108000000004</v>
      </c>
      <c r="AL2476">
        <v>9749.9467000000004</v>
      </c>
      <c r="AM2476">
        <v>9843.0108</v>
      </c>
      <c r="AN2476">
        <v>9407.3790000000008</v>
      </c>
      <c r="AO2476">
        <v>8737.8685999999998</v>
      </c>
      <c r="AP2476">
        <v>8195.0885999999991</v>
      </c>
      <c r="AQ2476">
        <v>8311.9377000000004</v>
      </c>
      <c r="AR2476">
        <v>8053.2487000000001</v>
      </c>
      <c r="AS2476">
        <v>6880.0046000000002</v>
      </c>
      <c r="AT2476">
        <v>6809.0473000000002</v>
      </c>
      <c r="AU2476">
        <v>69.5</v>
      </c>
      <c r="AV2476">
        <v>66</v>
      </c>
      <c r="AW2476">
        <v>65</v>
      </c>
      <c r="AX2476">
        <v>63</v>
      </c>
      <c r="AY2476">
        <v>62.5</v>
      </c>
      <c r="AZ2476">
        <v>62</v>
      </c>
      <c r="BA2476">
        <v>61</v>
      </c>
      <c r="BB2476">
        <v>60</v>
      </c>
      <c r="BC2476">
        <v>65</v>
      </c>
      <c r="BD2476">
        <v>72</v>
      </c>
      <c r="BE2476">
        <v>76.5</v>
      </c>
      <c r="BF2476">
        <v>80.5</v>
      </c>
      <c r="BG2476">
        <v>84</v>
      </c>
      <c r="BH2476">
        <v>87</v>
      </c>
      <c r="BI2476">
        <v>90.5</v>
      </c>
      <c r="BJ2476">
        <v>92.5</v>
      </c>
      <c r="BK2476">
        <v>93</v>
      </c>
      <c r="BL2476">
        <v>92</v>
      </c>
      <c r="BM2476">
        <v>88</v>
      </c>
      <c r="BN2476">
        <v>82.5</v>
      </c>
      <c r="BO2476">
        <v>79.5</v>
      </c>
      <c r="BP2476">
        <v>76.5</v>
      </c>
      <c r="BQ2476">
        <v>75.5</v>
      </c>
      <c r="BR2476">
        <v>73.5</v>
      </c>
      <c r="BS2476">
        <v>333.6875</v>
      </c>
      <c r="BT2476">
        <v>67.068870000000004</v>
      </c>
      <c r="BU2476">
        <v>65.334850000000003</v>
      </c>
      <c r="BV2476">
        <v>52.316209999999998</v>
      </c>
      <c r="BW2476">
        <v>82.958420000000004</v>
      </c>
      <c r="BX2476">
        <v>50.003019999999999</v>
      </c>
      <c r="BY2476">
        <v>-100.38339999999999</v>
      </c>
      <c r="BZ2476">
        <v>-18.66168</v>
      </c>
      <c r="CA2476">
        <v>92.514610000000005</v>
      </c>
      <c r="CB2476">
        <v>-62.58914</v>
      </c>
      <c r="CC2476">
        <v>-10.872490000000001</v>
      </c>
      <c r="CD2476">
        <v>70.079269999999994</v>
      </c>
      <c r="CE2476">
        <v>-59.040529999999997</v>
      </c>
      <c r="CF2476">
        <v>-209.8006</v>
      </c>
      <c r="CG2476">
        <v>-244.92189999999999</v>
      </c>
      <c r="CH2476">
        <v>-75.024249999999995</v>
      </c>
      <c r="CI2476">
        <v>-159.3151</v>
      </c>
      <c r="CJ2476">
        <v>19.118099999999998</v>
      </c>
      <c r="CK2476">
        <v>213.06489999999999</v>
      </c>
      <c r="CL2476">
        <v>242.81049999999999</v>
      </c>
      <c r="CM2476">
        <v>-381.75259999999997</v>
      </c>
      <c r="CN2476">
        <v>-329.94</v>
      </c>
      <c r="CO2476">
        <v>-31.713740000000001</v>
      </c>
      <c r="CP2476">
        <v>-124.22580000000001</v>
      </c>
      <c r="CQ2476">
        <v>617.47929999999997</v>
      </c>
      <c r="CR2476">
        <v>410.63</v>
      </c>
      <c r="CS2476">
        <v>417.1968</v>
      </c>
      <c r="CT2476">
        <v>424.69260000000003</v>
      </c>
      <c r="CU2476">
        <v>276.69349999999997</v>
      </c>
      <c r="CV2476">
        <v>263.7389</v>
      </c>
      <c r="CW2476">
        <v>185.88489999999999</v>
      </c>
      <c r="CX2476">
        <v>176.85169999999999</v>
      </c>
      <c r="CY2476">
        <v>224.71440000000001</v>
      </c>
      <c r="CZ2476">
        <v>744.58720000000005</v>
      </c>
      <c r="DA2476">
        <v>1536.548</v>
      </c>
      <c r="DB2476">
        <v>2263.5259999999998</v>
      </c>
      <c r="DC2476">
        <v>2423.1320000000001</v>
      </c>
      <c r="DD2476">
        <v>2453.1979999999999</v>
      </c>
      <c r="DE2476">
        <v>2599.8029999999999</v>
      </c>
      <c r="DF2476">
        <v>2245.1170000000002</v>
      </c>
      <c r="DG2476">
        <v>1883.2529999999999</v>
      </c>
      <c r="DH2476">
        <v>1725.259</v>
      </c>
      <c r="DI2476">
        <v>1590.539</v>
      </c>
      <c r="DJ2476">
        <v>1457.732</v>
      </c>
      <c r="DK2476">
        <v>2110.5039999999999</v>
      </c>
      <c r="DL2476">
        <v>1672.8219999999999</v>
      </c>
      <c r="DM2476">
        <v>1000.1609999999999</v>
      </c>
      <c r="DN2476">
        <v>855.91330000000005</v>
      </c>
      <c r="DO2476">
        <v>19</v>
      </c>
      <c r="DP2476">
        <v>20</v>
      </c>
    </row>
    <row r="2477" spans="1:120" hidden="1" x14ac:dyDescent="0.25">
      <c r="A2477" t="str">
        <f t="shared" si="38"/>
        <v>LCA-Sierra_All CBP_44460</v>
      </c>
      <c r="B2477" t="s">
        <v>62</v>
      </c>
      <c r="C2477" t="s">
        <v>206</v>
      </c>
      <c r="D2477" t="s">
        <v>34</v>
      </c>
      <c r="E2477" t="s">
        <v>61</v>
      </c>
      <c r="F2477" t="s">
        <v>61</v>
      </c>
      <c r="G2477" t="s">
        <v>61</v>
      </c>
      <c r="H2477" t="s">
        <v>61</v>
      </c>
      <c r="I2477" t="s">
        <v>61</v>
      </c>
      <c r="J2477" t="s">
        <v>61</v>
      </c>
      <c r="K2477" t="s">
        <v>197</v>
      </c>
      <c r="L2477" s="18">
        <v>44460</v>
      </c>
      <c r="M2477">
        <v>18</v>
      </c>
      <c r="N2477">
        <v>19</v>
      </c>
      <c r="O2477" t="s">
        <v>263</v>
      </c>
      <c r="P2477">
        <v>6</v>
      </c>
      <c r="Q2477">
        <v>6</v>
      </c>
      <c r="R2477">
        <v>0</v>
      </c>
      <c r="S2477">
        <v>0</v>
      </c>
      <c r="T2477">
        <v>1</v>
      </c>
      <c r="U2477">
        <v>0</v>
      </c>
      <c r="V2477">
        <v>1</v>
      </c>
      <c r="W2477">
        <v>16.463999999999999</v>
      </c>
      <c r="X2477">
        <v>16.422999999999998</v>
      </c>
      <c r="Y2477">
        <v>16.503</v>
      </c>
      <c r="Z2477">
        <v>16.544</v>
      </c>
      <c r="AA2477">
        <v>23.582999999999998</v>
      </c>
      <c r="AB2477">
        <v>64.024000000000001</v>
      </c>
      <c r="AC2477">
        <v>58.872</v>
      </c>
      <c r="AD2477">
        <v>103.822</v>
      </c>
      <c r="AE2477">
        <v>105.629</v>
      </c>
      <c r="AF2477">
        <v>127.364</v>
      </c>
      <c r="AG2477">
        <v>200.81700000000001</v>
      </c>
      <c r="AH2477">
        <v>212.92599999999999</v>
      </c>
      <c r="AI2477">
        <v>226.71</v>
      </c>
      <c r="AJ2477">
        <v>229.69800000000001</v>
      </c>
      <c r="AK2477">
        <v>243.38</v>
      </c>
      <c r="AL2477">
        <v>241.738</v>
      </c>
      <c r="AM2477">
        <v>287.49700000000001</v>
      </c>
      <c r="AN2477">
        <v>202.69800000000001</v>
      </c>
      <c r="AO2477">
        <v>207.39400000000001</v>
      </c>
      <c r="AP2477">
        <v>238.58099999999999</v>
      </c>
      <c r="AQ2477">
        <v>164.47499999999999</v>
      </c>
      <c r="AR2477">
        <v>42.222000000000001</v>
      </c>
      <c r="AS2477">
        <v>16.542999999999999</v>
      </c>
      <c r="AT2477">
        <v>16.702000000000002</v>
      </c>
      <c r="AU2477">
        <v>67.916667000000004</v>
      </c>
      <c r="AV2477">
        <v>65.25</v>
      </c>
      <c r="AW2477">
        <v>63.333333000000003</v>
      </c>
      <c r="AX2477">
        <v>61.583333000000003</v>
      </c>
      <c r="AY2477">
        <v>60.75</v>
      </c>
      <c r="AZ2477">
        <v>61.166666999999997</v>
      </c>
      <c r="BA2477">
        <v>60.5</v>
      </c>
      <c r="BB2477">
        <v>60</v>
      </c>
      <c r="BC2477">
        <v>63.666666999999997</v>
      </c>
      <c r="BD2477">
        <v>70.25</v>
      </c>
      <c r="BE2477">
        <v>76.916667000000004</v>
      </c>
      <c r="BF2477">
        <v>82.25</v>
      </c>
      <c r="BG2477">
        <v>85.833332999999996</v>
      </c>
      <c r="BH2477">
        <v>89.25</v>
      </c>
      <c r="BI2477">
        <v>91.25</v>
      </c>
      <c r="BJ2477">
        <v>92.916667000000004</v>
      </c>
      <c r="BK2477">
        <v>93.666667000000004</v>
      </c>
      <c r="BL2477">
        <v>94.166667000000004</v>
      </c>
      <c r="BM2477">
        <v>92.083332999999996</v>
      </c>
      <c r="BN2477">
        <v>86.083332999999996</v>
      </c>
      <c r="BO2477">
        <v>80.833332999999996</v>
      </c>
      <c r="BP2477">
        <v>76.416667000000004</v>
      </c>
      <c r="BQ2477">
        <v>73.5</v>
      </c>
      <c r="BR2477">
        <v>71.416667000000004</v>
      </c>
      <c r="BS2477">
        <v>0.1871314</v>
      </c>
      <c r="BT2477">
        <v>3.5748500000000002E-2</v>
      </c>
      <c r="BU2477">
        <v>-4.8668299999999998E-2</v>
      </c>
      <c r="BV2477">
        <v>3.5760899999999998E-2</v>
      </c>
      <c r="BW2477">
        <v>-4.5135670000000001</v>
      </c>
      <c r="BX2477">
        <v>-6.6492100000000001</v>
      </c>
      <c r="BY2477">
        <v>-2.945014</v>
      </c>
      <c r="BZ2477">
        <v>-6.642703</v>
      </c>
      <c r="CA2477">
        <v>14.50873</v>
      </c>
      <c r="CB2477">
        <v>9.2599300000000007</v>
      </c>
      <c r="CC2477">
        <v>4.9490170000000004</v>
      </c>
      <c r="CD2477">
        <v>5.9266069999999997</v>
      </c>
      <c r="CE2477">
        <v>1.280708</v>
      </c>
      <c r="CF2477">
        <v>6.3429000000000002</v>
      </c>
      <c r="CG2477">
        <v>-1.4013169999999999</v>
      </c>
      <c r="CH2477">
        <v>5.8791320000000002</v>
      </c>
      <c r="CI2477">
        <v>-36.066569999999999</v>
      </c>
      <c r="CJ2477">
        <v>48.867400000000004</v>
      </c>
      <c r="CK2477">
        <v>39.601030000000002</v>
      </c>
      <c r="CL2477">
        <v>-1.5986670000000001</v>
      </c>
      <c r="CM2477">
        <v>5.8554250000000003</v>
      </c>
      <c r="CN2477">
        <v>-3.5496110000000001</v>
      </c>
      <c r="CO2477">
        <v>-0.20983309999999999</v>
      </c>
      <c r="CP2477">
        <v>-0.1168554</v>
      </c>
      <c r="CQ2477">
        <v>1.97261E-2</v>
      </c>
      <c r="CR2477">
        <v>9.9424999999999999E-3</v>
      </c>
      <c r="CS2477">
        <v>2.20237E-2</v>
      </c>
      <c r="CT2477">
        <v>3.48399E-2</v>
      </c>
      <c r="CU2477">
        <v>0.19208249999999999</v>
      </c>
      <c r="CV2477">
        <v>9.4827639999999995</v>
      </c>
      <c r="CW2477">
        <v>13.02857</v>
      </c>
      <c r="CX2477">
        <v>12.154579999999999</v>
      </c>
      <c r="CY2477">
        <v>8.214423</v>
      </c>
      <c r="CZ2477">
        <v>6.3205499999999999</v>
      </c>
      <c r="DA2477">
        <v>6.793018</v>
      </c>
      <c r="DB2477">
        <v>3.084705</v>
      </c>
      <c r="DC2477">
        <v>2.4342739999999998</v>
      </c>
      <c r="DD2477">
        <v>2.341259</v>
      </c>
      <c r="DE2477">
        <v>2.939737</v>
      </c>
      <c r="DF2477">
        <v>2.7437130000000001</v>
      </c>
      <c r="DG2477">
        <v>2.921522</v>
      </c>
      <c r="DH2477">
        <v>2.897777</v>
      </c>
      <c r="DI2477">
        <v>6.7839650000000002</v>
      </c>
      <c r="DJ2477">
        <v>30.685300000000002</v>
      </c>
      <c r="DK2477">
        <v>33.428579999999997</v>
      </c>
      <c r="DL2477">
        <v>21.08858</v>
      </c>
      <c r="DM2477">
        <v>2.4166409999999998</v>
      </c>
      <c r="DN2477">
        <v>3.8184900000000001E-2</v>
      </c>
      <c r="DO2477">
        <v>18</v>
      </c>
      <c r="DP2477">
        <v>19</v>
      </c>
    </row>
    <row r="2478" spans="1:120" hidden="1" x14ac:dyDescent="0.25">
      <c r="A2478" t="str">
        <f t="shared" si="38"/>
        <v>Industry_Type-4. Retail stores_All CBP_44460</v>
      </c>
      <c r="B2478" t="s">
        <v>62</v>
      </c>
      <c r="C2478" t="s">
        <v>204</v>
      </c>
      <c r="D2478" t="s">
        <v>61</v>
      </c>
      <c r="E2478" t="s">
        <v>61</v>
      </c>
      <c r="F2478" t="s">
        <v>61</v>
      </c>
      <c r="G2478" t="s">
        <v>33</v>
      </c>
      <c r="H2478" t="s">
        <v>61</v>
      </c>
      <c r="I2478" t="s">
        <v>61</v>
      </c>
      <c r="J2478" t="s">
        <v>61</v>
      </c>
      <c r="K2478" t="s">
        <v>197</v>
      </c>
      <c r="L2478" s="18">
        <v>44460</v>
      </c>
      <c r="M2478">
        <v>19</v>
      </c>
      <c r="N2478">
        <v>20</v>
      </c>
      <c r="O2478" t="s">
        <v>263</v>
      </c>
      <c r="P2478">
        <v>1</v>
      </c>
      <c r="Q2478">
        <v>1</v>
      </c>
      <c r="R2478">
        <v>0</v>
      </c>
      <c r="S2478">
        <v>0</v>
      </c>
      <c r="T2478">
        <v>1</v>
      </c>
      <c r="U2478">
        <v>0</v>
      </c>
      <c r="V2478">
        <v>1</v>
      </c>
      <c r="W2478">
        <v>13.16</v>
      </c>
      <c r="X2478">
        <v>13.12</v>
      </c>
      <c r="Y2478">
        <v>13.16</v>
      </c>
      <c r="Z2478">
        <v>13.12</v>
      </c>
      <c r="AA2478">
        <v>13.16</v>
      </c>
      <c r="AB2478">
        <v>13.12</v>
      </c>
      <c r="AC2478">
        <v>13.16</v>
      </c>
      <c r="AD2478">
        <v>13.24</v>
      </c>
      <c r="AE2478">
        <v>24.24</v>
      </c>
      <c r="AF2478">
        <v>28.68</v>
      </c>
      <c r="AG2478">
        <v>34.04</v>
      </c>
      <c r="AH2478">
        <v>38.72</v>
      </c>
      <c r="AI2478">
        <v>42.64</v>
      </c>
      <c r="AJ2478">
        <v>41.88</v>
      </c>
      <c r="AK2478">
        <v>40.44</v>
      </c>
      <c r="AL2478">
        <v>40.36</v>
      </c>
      <c r="AM2478">
        <v>39.96</v>
      </c>
      <c r="AN2478">
        <v>39.479999999999997</v>
      </c>
      <c r="AO2478">
        <v>38.24</v>
      </c>
      <c r="AP2478">
        <v>34.92</v>
      </c>
      <c r="AQ2478">
        <v>28.32</v>
      </c>
      <c r="AR2478">
        <v>13.32</v>
      </c>
      <c r="AS2478">
        <v>13.12</v>
      </c>
      <c r="AT2478">
        <v>13.12</v>
      </c>
      <c r="AU2478">
        <v>69.5</v>
      </c>
      <c r="AV2478">
        <v>70</v>
      </c>
      <c r="AW2478">
        <v>69</v>
      </c>
      <c r="AX2478">
        <v>67.5</v>
      </c>
      <c r="AY2478">
        <v>67</v>
      </c>
      <c r="AZ2478">
        <v>66</v>
      </c>
      <c r="BA2478">
        <v>65</v>
      </c>
      <c r="BB2478">
        <v>66</v>
      </c>
      <c r="BC2478">
        <v>70.5</v>
      </c>
      <c r="BD2478">
        <v>72.5</v>
      </c>
      <c r="BE2478">
        <v>76</v>
      </c>
      <c r="BF2478">
        <v>79.5</v>
      </c>
      <c r="BG2478">
        <v>86</v>
      </c>
      <c r="BH2478">
        <v>89</v>
      </c>
      <c r="BI2478">
        <v>90</v>
      </c>
      <c r="BJ2478">
        <v>91</v>
      </c>
      <c r="BK2478">
        <v>90</v>
      </c>
      <c r="BL2478">
        <v>88.5</v>
      </c>
      <c r="BM2478">
        <v>85</v>
      </c>
      <c r="BN2478">
        <v>81</v>
      </c>
      <c r="BO2478">
        <v>76</v>
      </c>
      <c r="BP2478">
        <v>72.5</v>
      </c>
      <c r="BQ2478">
        <v>70.5</v>
      </c>
      <c r="BR2478">
        <v>68.5</v>
      </c>
      <c r="BS2478">
        <v>-0.71128080000000005</v>
      </c>
      <c r="BT2478">
        <v>-0.46745779999999998</v>
      </c>
      <c r="BU2478">
        <v>-0.4504013</v>
      </c>
      <c r="BV2478">
        <v>-0.42287249999999998</v>
      </c>
      <c r="BW2478">
        <v>-0.43092160000000002</v>
      </c>
      <c r="BX2478">
        <v>-0.41071029999999997</v>
      </c>
      <c r="BY2478">
        <v>-0.42807289999999998</v>
      </c>
      <c r="BZ2478">
        <v>5.6966400000000004</v>
      </c>
      <c r="CA2478">
        <v>-1.036373</v>
      </c>
      <c r="CB2478">
        <v>-3.373491</v>
      </c>
      <c r="CC2478">
        <v>0.54212570000000004</v>
      </c>
      <c r="CD2478">
        <v>-1.3997459999999999</v>
      </c>
      <c r="CE2478">
        <v>-3.549919</v>
      </c>
      <c r="CF2478">
        <v>-1.6783330000000001</v>
      </c>
      <c r="CG2478">
        <v>0.50807570000000002</v>
      </c>
      <c r="CH2478">
        <v>0.62360760000000004</v>
      </c>
      <c r="CI2478">
        <v>-0.26602170000000003</v>
      </c>
      <c r="CJ2478">
        <v>-2.1001280000000002</v>
      </c>
      <c r="CK2478">
        <v>-2.9292370000000001</v>
      </c>
      <c r="CL2478">
        <v>-1.7720340000000001</v>
      </c>
      <c r="CM2478">
        <v>-1.992634</v>
      </c>
      <c r="CN2478">
        <v>-0.4458799</v>
      </c>
      <c r="CO2478">
        <v>-0.69634149999999995</v>
      </c>
      <c r="CP2478">
        <v>-0.7138968</v>
      </c>
      <c r="CQ2478">
        <v>2.2741000000000001E-2</v>
      </c>
      <c r="CR2478">
        <v>4.4376400000000003E-2</v>
      </c>
      <c r="CS2478">
        <v>4.4476300000000003E-2</v>
      </c>
      <c r="CT2478">
        <v>4.3464599999999999E-2</v>
      </c>
      <c r="CU2478">
        <v>5.5043099999999998E-2</v>
      </c>
      <c r="CV2478">
        <v>5.5575199999999998E-2</v>
      </c>
      <c r="CW2478">
        <v>5.4789499999999998E-2</v>
      </c>
      <c r="CX2478">
        <v>1.956901</v>
      </c>
      <c r="CY2478">
        <v>0.88268000000000002</v>
      </c>
      <c r="CZ2478">
        <v>0.361566</v>
      </c>
      <c r="DA2478">
        <v>0.5376573</v>
      </c>
      <c r="DB2478">
        <v>0.3058961</v>
      </c>
      <c r="DC2478">
        <v>0.31956050000000003</v>
      </c>
      <c r="DD2478">
        <v>0.40429369999999998</v>
      </c>
      <c r="DE2478">
        <v>0.63387490000000002</v>
      </c>
      <c r="DF2478">
        <v>0.58952559999999998</v>
      </c>
      <c r="DG2478">
        <v>0.47692210000000002</v>
      </c>
      <c r="DH2478">
        <v>0.40345029999999998</v>
      </c>
      <c r="DI2478">
        <v>0.50355830000000001</v>
      </c>
      <c r="DJ2478">
        <v>2.3647749999999998</v>
      </c>
      <c r="DK2478">
        <v>1.9862949999999999</v>
      </c>
      <c r="DL2478">
        <v>0.32390790000000003</v>
      </c>
      <c r="DM2478">
        <v>1.6567200000000001E-2</v>
      </c>
      <c r="DN2478">
        <v>1.75809E-2</v>
      </c>
      <c r="DO2478">
        <v>19</v>
      </c>
      <c r="DP2478">
        <v>20</v>
      </c>
    </row>
    <row r="2479" spans="1:120" hidden="1" x14ac:dyDescent="0.25">
      <c r="A2479" t="str">
        <f t="shared" si="38"/>
        <v>Industry_Type-2. Manufacturing_All CBP_44460</v>
      </c>
      <c r="B2479" t="s">
        <v>62</v>
      </c>
      <c r="C2479" t="s">
        <v>218</v>
      </c>
      <c r="D2479" t="s">
        <v>61</v>
      </c>
      <c r="E2479" t="s">
        <v>61</v>
      </c>
      <c r="F2479" t="s">
        <v>61</v>
      </c>
      <c r="G2479" t="s">
        <v>38</v>
      </c>
      <c r="H2479" t="s">
        <v>61</v>
      </c>
      <c r="I2479" t="s">
        <v>61</v>
      </c>
      <c r="J2479" t="s">
        <v>61</v>
      </c>
      <c r="K2479" t="s">
        <v>197</v>
      </c>
      <c r="L2479" s="18">
        <v>44460</v>
      </c>
      <c r="M2479">
        <v>19</v>
      </c>
      <c r="N2479">
        <v>20</v>
      </c>
      <c r="O2479" t="s">
        <v>263</v>
      </c>
      <c r="P2479">
        <v>7</v>
      </c>
      <c r="Q2479">
        <v>7</v>
      </c>
      <c r="R2479">
        <v>0</v>
      </c>
      <c r="S2479">
        <v>0</v>
      </c>
      <c r="T2479">
        <v>1</v>
      </c>
      <c r="U2479">
        <v>0</v>
      </c>
      <c r="V2479">
        <v>1</v>
      </c>
      <c r="W2479">
        <v>1725.9</v>
      </c>
      <c r="X2479">
        <v>1710.71</v>
      </c>
      <c r="Y2479">
        <v>1701.289</v>
      </c>
      <c r="Z2479">
        <v>1707.7919999999999</v>
      </c>
      <c r="AA2479">
        <v>1724.723</v>
      </c>
      <c r="AB2479">
        <v>1711.4290000000001</v>
      </c>
      <c r="AC2479">
        <v>1800.1420000000001</v>
      </c>
      <c r="AD2479">
        <v>1972.836</v>
      </c>
      <c r="AE2479">
        <v>2150.0990000000002</v>
      </c>
      <c r="AF2479">
        <v>2370.2060000000001</v>
      </c>
      <c r="AG2479">
        <v>2556.2249999999999</v>
      </c>
      <c r="AH2479">
        <v>2634.3820000000001</v>
      </c>
      <c r="AI2479">
        <v>2653.2559999999999</v>
      </c>
      <c r="AJ2479">
        <v>2679.6869999999999</v>
      </c>
      <c r="AK2479">
        <v>2709.86</v>
      </c>
      <c r="AL2479">
        <v>2796.8870000000002</v>
      </c>
      <c r="AM2479">
        <v>2811.105</v>
      </c>
      <c r="AN2479">
        <v>2600.4540000000002</v>
      </c>
      <c r="AO2479">
        <v>2393.623</v>
      </c>
      <c r="AP2479">
        <v>2273.605</v>
      </c>
      <c r="AQ2479">
        <v>2271.0650000000001</v>
      </c>
      <c r="AR2479">
        <v>2174.0619999999999</v>
      </c>
      <c r="AS2479">
        <v>2003.646</v>
      </c>
      <c r="AT2479">
        <v>1844.9469999999999</v>
      </c>
      <c r="AU2479">
        <v>69.5</v>
      </c>
      <c r="AV2479">
        <v>66</v>
      </c>
      <c r="AW2479">
        <v>65</v>
      </c>
      <c r="AX2479">
        <v>63</v>
      </c>
      <c r="AY2479">
        <v>62.5</v>
      </c>
      <c r="AZ2479">
        <v>62</v>
      </c>
      <c r="BA2479">
        <v>61</v>
      </c>
      <c r="BB2479">
        <v>60</v>
      </c>
      <c r="BC2479">
        <v>65</v>
      </c>
      <c r="BD2479">
        <v>72</v>
      </c>
      <c r="BE2479">
        <v>76.5</v>
      </c>
      <c r="BF2479">
        <v>80.5</v>
      </c>
      <c r="BG2479">
        <v>84</v>
      </c>
      <c r="BH2479">
        <v>87</v>
      </c>
      <c r="BI2479">
        <v>90.5</v>
      </c>
      <c r="BJ2479">
        <v>92.5</v>
      </c>
      <c r="BK2479">
        <v>93</v>
      </c>
      <c r="BL2479">
        <v>92</v>
      </c>
      <c r="BM2479">
        <v>88</v>
      </c>
      <c r="BN2479">
        <v>82.5</v>
      </c>
      <c r="BO2479">
        <v>79.5</v>
      </c>
      <c r="BP2479">
        <v>76.5</v>
      </c>
      <c r="BQ2479">
        <v>75.5</v>
      </c>
      <c r="BR2479">
        <v>73.5</v>
      </c>
      <c r="BS2479">
        <v>34.184359999999998</v>
      </c>
      <c r="BT2479">
        <v>42.319049999999997</v>
      </c>
      <c r="BU2479">
        <v>13.64404</v>
      </c>
      <c r="BV2479">
        <v>-3.130976</v>
      </c>
      <c r="BW2479">
        <v>-15.6442</v>
      </c>
      <c r="BX2479">
        <v>9.4748649999999994</v>
      </c>
      <c r="BY2479">
        <v>37.226309999999998</v>
      </c>
      <c r="BZ2479">
        <v>-32.931199999999997</v>
      </c>
      <c r="CA2479">
        <v>-28.07788</v>
      </c>
      <c r="CB2479">
        <v>52.722279999999998</v>
      </c>
      <c r="CC2479">
        <v>45.246499999999997</v>
      </c>
      <c r="CD2479">
        <v>86.533069999999995</v>
      </c>
      <c r="CE2479">
        <v>98.952749999999995</v>
      </c>
      <c r="CF2479">
        <v>106.83</v>
      </c>
      <c r="CG2479">
        <v>114.5329</v>
      </c>
      <c r="CH2479">
        <v>47.292549999999999</v>
      </c>
      <c r="CI2479">
        <v>22.316020000000002</v>
      </c>
      <c r="CJ2479">
        <v>129.79949999999999</v>
      </c>
      <c r="CK2479">
        <v>168.1437</v>
      </c>
      <c r="CL2479">
        <v>106.965</v>
      </c>
      <c r="CM2479">
        <v>-60.797289999999997</v>
      </c>
      <c r="CN2479">
        <v>-0.3633728</v>
      </c>
      <c r="CO2479">
        <v>-36.332819999999998</v>
      </c>
      <c r="CP2479">
        <v>-16.12801</v>
      </c>
      <c r="CQ2479">
        <v>259.46980000000002</v>
      </c>
      <c r="CR2479">
        <v>72.988950000000003</v>
      </c>
      <c r="CS2479">
        <v>94.925989999999999</v>
      </c>
      <c r="CT2479">
        <v>49.856200000000001</v>
      </c>
      <c r="CU2479">
        <v>46.46555</v>
      </c>
      <c r="CV2479">
        <v>46.96049</v>
      </c>
      <c r="CW2479">
        <v>50.872909999999997</v>
      </c>
      <c r="CX2479">
        <v>67.198400000000007</v>
      </c>
      <c r="CY2479">
        <v>62.239939999999997</v>
      </c>
      <c r="CZ2479">
        <v>218.94579999999999</v>
      </c>
      <c r="DA2479">
        <v>376.21019999999999</v>
      </c>
      <c r="DB2479">
        <v>900.22609999999997</v>
      </c>
      <c r="DC2479">
        <v>854.48329999999999</v>
      </c>
      <c r="DD2479">
        <v>905.16380000000004</v>
      </c>
      <c r="DE2479">
        <v>851.60140000000001</v>
      </c>
      <c r="DF2479">
        <v>869.32119999999998</v>
      </c>
      <c r="DG2479">
        <v>863.22249999999997</v>
      </c>
      <c r="DH2479">
        <v>893.68150000000003</v>
      </c>
      <c r="DI2479">
        <v>702.59079999999994</v>
      </c>
      <c r="DJ2479">
        <v>594.24440000000004</v>
      </c>
      <c r="DK2479">
        <v>476.35399999999998</v>
      </c>
      <c r="DL2479">
        <v>586.97839999999997</v>
      </c>
      <c r="DM2479">
        <v>383.17630000000003</v>
      </c>
      <c r="DN2479">
        <v>339.1447</v>
      </c>
      <c r="DO2479">
        <v>19</v>
      </c>
      <c r="DP2479">
        <v>20</v>
      </c>
    </row>
    <row r="2480" spans="1:120" hidden="1" x14ac:dyDescent="0.25">
      <c r="A2480" t="str">
        <f t="shared" si="38"/>
        <v>Aggregator-Enel X_All CBP_44460</v>
      </c>
      <c r="B2480" t="s">
        <v>62</v>
      </c>
      <c r="C2480" t="s">
        <v>265</v>
      </c>
      <c r="D2480" t="s">
        <v>61</v>
      </c>
      <c r="E2480" t="s">
        <v>61</v>
      </c>
      <c r="F2480" t="s">
        <v>266</v>
      </c>
      <c r="G2480" t="s">
        <v>61</v>
      </c>
      <c r="H2480" t="s">
        <v>61</v>
      </c>
      <c r="I2480" t="s">
        <v>61</v>
      </c>
      <c r="J2480" t="s">
        <v>61</v>
      </c>
      <c r="K2480" t="s">
        <v>197</v>
      </c>
      <c r="L2480" s="18">
        <v>44460</v>
      </c>
      <c r="M2480">
        <v>19</v>
      </c>
      <c r="N2480">
        <v>20</v>
      </c>
      <c r="O2480" t="s">
        <v>263</v>
      </c>
      <c r="P2480">
        <v>57</v>
      </c>
      <c r="Q2480">
        <v>56</v>
      </c>
      <c r="R2480">
        <v>0</v>
      </c>
      <c r="S2480">
        <v>0</v>
      </c>
      <c r="T2480">
        <v>0</v>
      </c>
      <c r="U2480">
        <v>0</v>
      </c>
      <c r="V2480">
        <v>0</v>
      </c>
      <c r="W2480">
        <v>8200.7492999999995</v>
      </c>
      <c r="X2480">
        <v>8887.7072000000007</v>
      </c>
      <c r="Y2480">
        <v>8526.1241000000009</v>
      </c>
      <c r="Z2480">
        <v>8423.6025000000009</v>
      </c>
      <c r="AA2480">
        <v>8713.8114000000005</v>
      </c>
      <c r="AB2480">
        <v>8966.7849999999999</v>
      </c>
      <c r="AC2480">
        <v>9956.6108999999997</v>
      </c>
      <c r="AD2480">
        <v>10322.343999999999</v>
      </c>
      <c r="AE2480">
        <v>10784.424999999999</v>
      </c>
      <c r="AF2480">
        <v>12079.271000000001</v>
      </c>
      <c r="AG2480">
        <v>12790.769</v>
      </c>
      <c r="AH2480">
        <v>13076.218999999999</v>
      </c>
      <c r="AI2480">
        <v>13466.286</v>
      </c>
      <c r="AJ2480">
        <v>13787.778</v>
      </c>
      <c r="AK2480">
        <v>13993.843000000001</v>
      </c>
      <c r="AL2480">
        <v>13915.276</v>
      </c>
      <c r="AM2480">
        <v>14007.699000000001</v>
      </c>
      <c r="AN2480">
        <v>13319.369000000001</v>
      </c>
      <c r="AO2480">
        <v>12412.482</v>
      </c>
      <c r="AP2480">
        <v>11726.457</v>
      </c>
      <c r="AQ2480">
        <v>11802.8</v>
      </c>
      <c r="AR2480">
        <v>11430.358</v>
      </c>
      <c r="AS2480">
        <v>10104.662</v>
      </c>
      <c r="AT2480">
        <v>9834.5977999999996</v>
      </c>
      <c r="AU2480">
        <v>68.9375</v>
      </c>
      <c r="AV2480">
        <v>65.758928999999995</v>
      </c>
      <c r="AW2480">
        <v>64.8125</v>
      </c>
      <c r="AX2480">
        <v>63.026786000000001</v>
      </c>
      <c r="AY2480">
        <v>62.580356999999999</v>
      </c>
      <c r="AZ2480">
        <v>62.160713999999999</v>
      </c>
      <c r="BA2480">
        <v>61.241070999999998</v>
      </c>
      <c r="BB2480">
        <v>60.214286000000001</v>
      </c>
      <c r="BC2480">
        <v>65.053571000000005</v>
      </c>
      <c r="BD2480">
        <v>71.919642999999994</v>
      </c>
      <c r="BE2480">
        <v>76.5</v>
      </c>
      <c r="BF2480">
        <v>80.5</v>
      </c>
      <c r="BG2480">
        <v>83.758928999999995</v>
      </c>
      <c r="BH2480">
        <v>86.625</v>
      </c>
      <c r="BI2480">
        <v>90.017857000000006</v>
      </c>
      <c r="BJ2480">
        <v>91.883928999999995</v>
      </c>
      <c r="BK2480">
        <v>92.089286000000001</v>
      </c>
      <c r="BL2480">
        <v>90.928571000000005</v>
      </c>
      <c r="BM2480">
        <v>86.982142999999994</v>
      </c>
      <c r="BN2480">
        <v>81.5625</v>
      </c>
      <c r="BO2480">
        <v>78.482142999999994</v>
      </c>
      <c r="BP2480">
        <v>75.535713999999999</v>
      </c>
      <c r="BQ2480">
        <v>74.5625</v>
      </c>
      <c r="BR2480">
        <v>72.669642999999994</v>
      </c>
      <c r="BS2480">
        <v>363.59199999999998</v>
      </c>
      <c r="BT2480">
        <v>236.10040000000001</v>
      </c>
      <c r="BU2480">
        <v>36.421109999999999</v>
      </c>
      <c r="BV2480">
        <v>9.7927529999999994</v>
      </c>
      <c r="BW2480">
        <v>-66.248069999999998</v>
      </c>
      <c r="BX2480">
        <v>-22.226600000000001</v>
      </c>
      <c r="BY2480">
        <v>-85.070009999999996</v>
      </c>
      <c r="BZ2480">
        <v>43.342910000000003</v>
      </c>
      <c r="CA2480">
        <v>150.43049999999999</v>
      </c>
      <c r="CB2480">
        <v>58.23077</v>
      </c>
      <c r="CC2480">
        <v>87.747150000000005</v>
      </c>
      <c r="CD2480">
        <v>288.87580000000003</v>
      </c>
      <c r="CE2480">
        <v>298.02120000000002</v>
      </c>
      <c r="CF2480">
        <v>96.091229999999996</v>
      </c>
      <c r="CG2480">
        <v>-4.8437950000000001</v>
      </c>
      <c r="CH2480">
        <v>53.52675</v>
      </c>
      <c r="CI2480">
        <v>-59.827559999999998</v>
      </c>
      <c r="CJ2480">
        <v>270.51029999999997</v>
      </c>
      <c r="CK2480">
        <v>529.78800000000001</v>
      </c>
      <c r="CL2480">
        <v>455.75229999999999</v>
      </c>
      <c r="CM2480">
        <v>-353.44819999999999</v>
      </c>
      <c r="CN2480">
        <v>-263.35579999999999</v>
      </c>
      <c r="CO2480">
        <v>-47.359319999999997</v>
      </c>
      <c r="CP2480">
        <v>-93.866420000000005</v>
      </c>
      <c r="CQ2480">
        <v>1680.41</v>
      </c>
      <c r="CR2480">
        <v>1558.2550000000001</v>
      </c>
      <c r="CS2480">
        <v>1406.7059999999999</v>
      </c>
      <c r="CT2480">
        <v>1179.01</v>
      </c>
      <c r="CU2480">
        <v>1148.8720000000001</v>
      </c>
      <c r="CV2480">
        <v>1078.5170000000001</v>
      </c>
      <c r="CW2480">
        <v>670.05420000000004</v>
      </c>
      <c r="CX2480">
        <v>605.81240000000003</v>
      </c>
      <c r="CY2480">
        <v>680.53629999999998</v>
      </c>
      <c r="CZ2480">
        <v>1462.5319999999999</v>
      </c>
      <c r="DA2480">
        <v>11461.03</v>
      </c>
      <c r="DB2480">
        <v>16184.61</v>
      </c>
      <c r="DC2480">
        <v>5549.1859999999997</v>
      </c>
      <c r="DD2480">
        <v>4427.8230000000003</v>
      </c>
      <c r="DE2480">
        <v>5157.8890000000001</v>
      </c>
      <c r="DF2480">
        <v>6127.3739999999998</v>
      </c>
      <c r="DG2480">
        <v>5285.5290000000005</v>
      </c>
      <c r="DH2480">
        <v>4489.3549999999996</v>
      </c>
      <c r="DI2480">
        <v>3692.6</v>
      </c>
      <c r="DJ2480">
        <v>2955.2820000000002</v>
      </c>
      <c r="DK2480">
        <v>3283.7779999999998</v>
      </c>
      <c r="DL2480">
        <v>2904.5639999999999</v>
      </c>
      <c r="DM2480">
        <v>2045.229</v>
      </c>
      <c r="DN2480">
        <v>1870.164</v>
      </c>
      <c r="DO2480">
        <v>19</v>
      </c>
      <c r="DP2480">
        <v>20</v>
      </c>
    </row>
    <row r="2481" spans="1:120" hidden="1" x14ac:dyDescent="0.25">
      <c r="A2481" t="str">
        <f t="shared" si="38"/>
        <v>sublap_id-SLAP_PGP2_All CBP_44460</v>
      </c>
      <c r="B2481" t="s">
        <v>62</v>
      </c>
      <c r="C2481" t="s">
        <v>301</v>
      </c>
      <c r="D2481" t="s">
        <v>61</v>
      </c>
      <c r="E2481" t="s">
        <v>302</v>
      </c>
      <c r="F2481" t="s">
        <v>61</v>
      </c>
      <c r="G2481" t="s">
        <v>61</v>
      </c>
      <c r="H2481" t="s">
        <v>61</v>
      </c>
      <c r="I2481" t="s">
        <v>61</v>
      </c>
      <c r="J2481" t="s">
        <v>61</v>
      </c>
      <c r="K2481" t="s">
        <v>197</v>
      </c>
      <c r="L2481" s="18">
        <v>44460</v>
      </c>
      <c r="M2481">
        <v>19</v>
      </c>
      <c r="N2481">
        <v>20</v>
      </c>
      <c r="O2481" t="s">
        <v>263</v>
      </c>
      <c r="P2481">
        <v>1</v>
      </c>
      <c r="Q2481">
        <v>1</v>
      </c>
      <c r="R2481">
        <v>0</v>
      </c>
      <c r="S2481">
        <v>0</v>
      </c>
      <c r="T2481">
        <v>1</v>
      </c>
      <c r="U2481">
        <v>0</v>
      </c>
      <c r="V2481">
        <v>1</v>
      </c>
      <c r="W2481">
        <v>570.96</v>
      </c>
      <c r="X2481">
        <v>639</v>
      </c>
      <c r="Y2481">
        <v>620.28</v>
      </c>
      <c r="Z2481">
        <v>597.24</v>
      </c>
      <c r="AA2481">
        <v>652.67999999999995</v>
      </c>
      <c r="AB2481">
        <v>855.72</v>
      </c>
      <c r="AC2481">
        <v>1008.36</v>
      </c>
      <c r="AD2481">
        <v>1011.6</v>
      </c>
      <c r="AE2481">
        <v>1074.5999999999999</v>
      </c>
      <c r="AF2481">
        <v>1138.32</v>
      </c>
      <c r="AG2481">
        <v>1209.5999999999999</v>
      </c>
      <c r="AH2481">
        <v>1261.8</v>
      </c>
      <c r="AI2481">
        <v>1282.68</v>
      </c>
      <c r="AJ2481">
        <v>1284.1199999999999</v>
      </c>
      <c r="AK2481">
        <v>1289.8800000000001</v>
      </c>
      <c r="AL2481">
        <v>1287.3599999999999</v>
      </c>
      <c r="AM2481">
        <v>1238.04</v>
      </c>
      <c r="AN2481">
        <v>1076.76</v>
      </c>
      <c r="AO2481">
        <v>1004.76</v>
      </c>
      <c r="AP2481">
        <v>915.84</v>
      </c>
      <c r="AQ2481">
        <v>882.72</v>
      </c>
      <c r="AR2481">
        <v>854.28</v>
      </c>
      <c r="AS2481">
        <v>779.4</v>
      </c>
      <c r="AT2481">
        <v>696.24</v>
      </c>
      <c r="AU2481">
        <v>67.5</v>
      </c>
      <c r="AV2481">
        <v>65.5</v>
      </c>
      <c r="AW2481">
        <v>64</v>
      </c>
      <c r="AX2481">
        <v>63</v>
      </c>
      <c r="AY2481">
        <v>62.5</v>
      </c>
      <c r="AZ2481">
        <v>61.5</v>
      </c>
      <c r="BA2481">
        <v>61</v>
      </c>
      <c r="BB2481">
        <v>61.5</v>
      </c>
      <c r="BC2481">
        <v>66.5</v>
      </c>
      <c r="BD2481">
        <v>73</v>
      </c>
      <c r="BE2481">
        <v>77</v>
      </c>
      <c r="BF2481">
        <v>79</v>
      </c>
      <c r="BG2481">
        <v>82.5</v>
      </c>
      <c r="BH2481">
        <v>87.5</v>
      </c>
      <c r="BI2481">
        <v>90</v>
      </c>
      <c r="BJ2481">
        <v>91</v>
      </c>
      <c r="BK2481">
        <v>90</v>
      </c>
      <c r="BL2481">
        <v>86.5</v>
      </c>
      <c r="BM2481">
        <v>83</v>
      </c>
      <c r="BN2481">
        <v>79.5</v>
      </c>
      <c r="BO2481">
        <v>77.5</v>
      </c>
      <c r="BP2481">
        <v>74.5</v>
      </c>
      <c r="BQ2481">
        <v>71.5</v>
      </c>
      <c r="BR2481">
        <v>69.5</v>
      </c>
      <c r="BS2481">
        <v>30.771550000000001</v>
      </c>
      <c r="BT2481">
        <v>-53.620179999999998</v>
      </c>
      <c r="BU2481">
        <v>-27.495609999999999</v>
      </c>
      <c r="BV2481">
        <v>-1.909546</v>
      </c>
      <c r="BW2481">
        <v>2.5964969999999998</v>
      </c>
      <c r="BX2481">
        <v>-3.5456539999999999</v>
      </c>
      <c r="BY2481">
        <v>-25.465520000000001</v>
      </c>
      <c r="BZ2481">
        <v>-1.194885</v>
      </c>
      <c r="CA2481">
        <v>10.11975</v>
      </c>
      <c r="CB2481">
        <v>18.63184</v>
      </c>
      <c r="CC2481">
        <v>9.6052250000000008</v>
      </c>
      <c r="CD2481">
        <v>18.613769999999999</v>
      </c>
      <c r="CE2481">
        <v>25.406009999999998</v>
      </c>
      <c r="CF2481">
        <v>69.766480000000001</v>
      </c>
      <c r="CG2481">
        <v>34.732669999999999</v>
      </c>
      <c r="CH2481">
        <v>47.497680000000003</v>
      </c>
      <c r="CI2481">
        <v>41.909059999999997</v>
      </c>
      <c r="CJ2481">
        <v>23.912479999999999</v>
      </c>
      <c r="CK2481">
        <v>17.208680000000001</v>
      </c>
      <c r="CL2481">
        <v>-11.72504</v>
      </c>
      <c r="CM2481">
        <v>-36.677</v>
      </c>
      <c r="CN2481">
        <v>-41.1828</v>
      </c>
      <c r="CO2481">
        <v>-29.194269999999999</v>
      </c>
      <c r="CP2481">
        <v>-39.959530000000001</v>
      </c>
      <c r="CQ2481">
        <v>70.874449999999996</v>
      </c>
      <c r="CR2481">
        <v>118.3121</v>
      </c>
      <c r="CS2481">
        <v>46.434609999999999</v>
      </c>
      <c r="CT2481">
        <v>47.432029999999997</v>
      </c>
      <c r="CU2481">
        <v>64.357810000000001</v>
      </c>
      <c r="CV2481">
        <v>36.224589999999999</v>
      </c>
      <c r="CW2481">
        <v>42.998390000000001</v>
      </c>
      <c r="CX2481">
        <v>36.622410000000002</v>
      </c>
      <c r="CY2481">
        <v>46.969070000000002</v>
      </c>
      <c r="CZ2481">
        <v>128.90719999999999</v>
      </c>
      <c r="DA2481">
        <v>162.22569999999999</v>
      </c>
      <c r="DB2481">
        <v>181.47370000000001</v>
      </c>
      <c r="DC2481">
        <v>190.94739999999999</v>
      </c>
      <c r="DD2481">
        <v>214.36770000000001</v>
      </c>
      <c r="DE2481">
        <v>265.92579999999998</v>
      </c>
      <c r="DF2481">
        <v>235.40170000000001</v>
      </c>
      <c r="DG2481">
        <v>240.9462</v>
      </c>
      <c r="DH2481">
        <v>178.12139999999999</v>
      </c>
      <c r="DI2481">
        <v>147.96780000000001</v>
      </c>
      <c r="DJ2481">
        <v>99.373490000000004</v>
      </c>
      <c r="DK2481">
        <v>82.022480000000002</v>
      </c>
      <c r="DL2481">
        <v>110.0384</v>
      </c>
      <c r="DM2481">
        <v>87.567959999999999</v>
      </c>
      <c r="DN2481">
        <v>103.1207</v>
      </c>
      <c r="DO2481">
        <v>19</v>
      </c>
      <c r="DP2481">
        <v>20</v>
      </c>
    </row>
    <row r="2482" spans="1:120" hidden="1" x14ac:dyDescent="0.25">
      <c r="A2482" t="str">
        <f t="shared" si="38"/>
        <v>sublap_id-SLAP_PGSI_All CBP_44460</v>
      </c>
      <c r="B2482" t="s">
        <v>62</v>
      </c>
      <c r="C2482" t="s">
        <v>277</v>
      </c>
      <c r="D2482" t="s">
        <v>61</v>
      </c>
      <c r="E2482" t="s">
        <v>278</v>
      </c>
      <c r="F2482" t="s">
        <v>61</v>
      </c>
      <c r="G2482" t="s">
        <v>61</v>
      </c>
      <c r="H2482" t="s">
        <v>61</v>
      </c>
      <c r="I2482" t="s">
        <v>61</v>
      </c>
      <c r="J2482" t="s">
        <v>61</v>
      </c>
      <c r="K2482" t="s">
        <v>197</v>
      </c>
      <c r="L2482" s="18">
        <v>44460</v>
      </c>
      <c r="M2482">
        <v>18</v>
      </c>
      <c r="N2482">
        <v>19</v>
      </c>
      <c r="O2482" t="s">
        <v>263</v>
      </c>
      <c r="P2482">
        <v>6</v>
      </c>
      <c r="Q2482">
        <v>6</v>
      </c>
      <c r="R2482">
        <v>0</v>
      </c>
      <c r="S2482">
        <v>0</v>
      </c>
      <c r="T2482">
        <v>1</v>
      </c>
      <c r="U2482">
        <v>0</v>
      </c>
      <c r="V2482">
        <v>1</v>
      </c>
      <c r="W2482">
        <v>16.463999999999999</v>
      </c>
      <c r="X2482">
        <v>16.422999999999998</v>
      </c>
      <c r="Y2482">
        <v>16.503</v>
      </c>
      <c r="Z2482">
        <v>16.544</v>
      </c>
      <c r="AA2482">
        <v>23.582999999999998</v>
      </c>
      <c r="AB2482">
        <v>64.024000000000001</v>
      </c>
      <c r="AC2482">
        <v>58.872</v>
      </c>
      <c r="AD2482">
        <v>103.822</v>
      </c>
      <c r="AE2482">
        <v>105.629</v>
      </c>
      <c r="AF2482">
        <v>127.364</v>
      </c>
      <c r="AG2482">
        <v>200.81700000000001</v>
      </c>
      <c r="AH2482">
        <v>212.92599999999999</v>
      </c>
      <c r="AI2482">
        <v>226.71</v>
      </c>
      <c r="AJ2482">
        <v>229.69800000000001</v>
      </c>
      <c r="AK2482">
        <v>243.38</v>
      </c>
      <c r="AL2482">
        <v>241.738</v>
      </c>
      <c r="AM2482">
        <v>287.49700000000001</v>
      </c>
      <c r="AN2482">
        <v>202.69800000000001</v>
      </c>
      <c r="AO2482">
        <v>207.39400000000001</v>
      </c>
      <c r="AP2482">
        <v>238.58099999999999</v>
      </c>
      <c r="AQ2482">
        <v>164.47499999999999</v>
      </c>
      <c r="AR2482">
        <v>42.222000000000001</v>
      </c>
      <c r="AS2482">
        <v>16.542999999999999</v>
      </c>
      <c r="AT2482">
        <v>16.702000000000002</v>
      </c>
      <c r="AU2482">
        <v>67.916667000000004</v>
      </c>
      <c r="AV2482">
        <v>65.25</v>
      </c>
      <c r="AW2482">
        <v>63.333333000000003</v>
      </c>
      <c r="AX2482">
        <v>61.583333000000003</v>
      </c>
      <c r="AY2482">
        <v>60.75</v>
      </c>
      <c r="AZ2482">
        <v>61.166666999999997</v>
      </c>
      <c r="BA2482">
        <v>60.5</v>
      </c>
      <c r="BB2482">
        <v>60</v>
      </c>
      <c r="BC2482">
        <v>63.666666999999997</v>
      </c>
      <c r="BD2482">
        <v>70.25</v>
      </c>
      <c r="BE2482">
        <v>76.916667000000004</v>
      </c>
      <c r="BF2482">
        <v>82.25</v>
      </c>
      <c r="BG2482">
        <v>85.833332999999996</v>
      </c>
      <c r="BH2482">
        <v>89.25</v>
      </c>
      <c r="BI2482">
        <v>91.25</v>
      </c>
      <c r="BJ2482">
        <v>92.916667000000004</v>
      </c>
      <c r="BK2482">
        <v>93.666667000000004</v>
      </c>
      <c r="BL2482">
        <v>94.166667000000004</v>
      </c>
      <c r="BM2482">
        <v>92.083332999999996</v>
      </c>
      <c r="BN2482">
        <v>86.083332999999996</v>
      </c>
      <c r="BO2482">
        <v>80.833332999999996</v>
      </c>
      <c r="BP2482">
        <v>76.416667000000004</v>
      </c>
      <c r="BQ2482">
        <v>73.5</v>
      </c>
      <c r="BR2482">
        <v>71.416667000000004</v>
      </c>
      <c r="BS2482">
        <v>0.1871314</v>
      </c>
      <c r="BT2482">
        <v>3.5748500000000002E-2</v>
      </c>
      <c r="BU2482">
        <v>-4.8668299999999998E-2</v>
      </c>
      <c r="BV2482">
        <v>3.5760899999999998E-2</v>
      </c>
      <c r="BW2482">
        <v>-4.5135670000000001</v>
      </c>
      <c r="BX2482">
        <v>-6.6492100000000001</v>
      </c>
      <c r="BY2482">
        <v>-2.945014</v>
      </c>
      <c r="BZ2482">
        <v>-6.642703</v>
      </c>
      <c r="CA2482">
        <v>14.50873</v>
      </c>
      <c r="CB2482">
        <v>9.2599300000000007</v>
      </c>
      <c r="CC2482">
        <v>4.9490170000000004</v>
      </c>
      <c r="CD2482">
        <v>5.9266069999999997</v>
      </c>
      <c r="CE2482">
        <v>1.280708</v>
      </c>
      <c r="CF2482">
        <v>6.3429000000000002</v>
      </c>
      <c r="CG2482">
        <v>-1.4013169999999999</v>
      </c>
      <c r="CH2482">
        <v>5.8791320000000002</v>
      </c>
      <c r="CI2482">
        <v>-36.066569999999999</v>
      </c>
      <c r="CJ2482">
        <v>48.867400000000004</v>
      </c>
      <c r="CK2482">
        <v>39.601030000000002</v>
      </c>
      <c r="CL2482">
        <v>-1.5986670000000001</v>
      </c>
      <c r="CM2482">
        <v>5.8554250000000003</v>
      </c>
      <c r="CN2482">
        <v>-3.5496110000000001</v>
      </c>
      <c r="CO2482">
        <v>-0.20983309999999999</v>
      </c>
      <c r="CP2482">
        <v>-0.1168554</v>
      </c>
      <c r="CQ2482">
        <v>1.97261E-2</v>
      </c>
      <c r="CR2482">
        <v>9.9424999999999999E-3</v>
      </c>
      <c r="CS2482">
        <v>2.20237E-2</v>
      </c>
      <c r="CT2482">
        <v>3.48399E-2</v>
      </c>
      <c r="CU2482">
        <v>0.19208249999999999</v>
      </c>
      <c r="CV2482">
        <v>9.4827639999999995</v>
      </c>
      <c r="CW2482">
        <v>13.02857</v>
      </c>
      <c r="CX2482">
        <v>12.154579999999999</v>
      </c>
      <c r="CY2482">
        <v>8.214423</v>
      </c>
      <c r="CZ2482">
        <v>6.3205499999999999</v>
      </c>
      <c r="DA2482">
        <v>6.793018</v>
      </c>
      <c r="DB2482">
        <v>3.084705</v>
      </c>
      <c r="DC2482">
        <v>2.4342739999999998</v>
      </c>
      <c r="DD2482">
        <v>2.341259</v>
      </c>
      <c r="DE2482">
        <v>2.939737</v>
      </c>
      <c r="DF2482">
        <v>2.7437130000000001</v>
      </c>
      <c r="DG2482">
        <v>2.921522</v>
      </c>
      <c r="DH2482">
        <v>2.897777</v>
      </c>
      <c r="DI2482">
        <v>6.7839650000000002</v>
      </c>
      <c r="DJ2482">
        <v>30.685300000000002</v>
      </c>
      <c r="DK2482">
        <v>33.428579999999997</v>
      </c>
      <c r="DL2482">
        <v>21.08858</v>
      </c>
      <c r="DM2482">
        <v>2.4166409999999998</v>
      </c>
      <c r="DN2482">
        <v>3.8184900000000001E-2</v>
      </c>
      <c r="DO2482">
        <v>18</v>
      </c>
      <c r="DP2482">
        <v>19</v>
      </c>
    </row>
    <row r="2483" spans="1:120" hidden="1" x14ac:dyDescent="0.25">
      <c r="A2483" t="str">
        <f t="shared" si="38"/>
        <v>Aggregator-Enersponse_All CBP_44460</v>
      </c>
      <c r="B2483" t="s">
        <v>62</v>
      </c>
      <c r="C2483" t="s">
        <v>219</v>
      </c>
      <c r="D2483" t="s">
        <v>61</v>
      </c>
      <c r="E2483" t="s">
        <v>61</v>
      </c>
      <c r="F2483" t="s">
        <v>107</v>
      </c>
      <c r="G2483" t="s">
        <v>61</v>
      </c>
      <c r="H2483" t="s">
        <v>61</v>
      </c>
      <c r="I2483" t="s">
        <v>61</v>
      </c>
      <c r="J2483" t="s">
        <v>61</v>
      </c>
      <c r="K2483" t="s">
        <v>197</v>
      </c>
      <c r="L2483" s="18">
        <v>44460</v>
      </c>
      <c r="M2483">
        <v>19</v>
      </c>
      <c r="N2483">
        <v>19</v>
      </c>
      <c r="O2483" t="s">
        <v>263</v>
      </c>
      <c r="P2483">
        <v>23</v>
      </c>
      <c r="Q2483">
        <v>22</v>
      </c>
      <c r="R2483">
        <v>1</v>
      </c>
      <c r="S2483">
        <v>0</v>
      </c>
      <c r="T2483">
        <v>0</v>
      </c>
      <c r="U2483">
        <v>0</v>
      </c>
      <c r="V2483">
        <v>0</v>
      </c>
      <c r="W2483">
        <v>145.43450000000001</v>
      </c>
      <c r="X2483">
        <v>148.92419000000001</v>
      </c>
      <c r="Y2483">
        <v>141.79300000000001</v>
      </c>
      <c r="Z2483">
        <v>141.92644000000001</v>
      </c>
      <c r="AA2483">
        <v>149.61994000000001</v>
      </c>
      <c r="AB2483">
        <v>190.92688000000001</v>
      </c>
      <c r="AC2483">
        <v>233.67875000000001</v>
      </c>
      <c r="AD2483">
        <v>382.89613000000003</v>
      </c>
      <c r="AE2483">
        <v>447.10694000000001</v>
      </c>
      <c r="AF2483">
        <v>527.65662999999995</v>
      </c>
      <c r="AG2483">
        <v>724.89512999999999</v>
      </c>
      <c r="AH2483">
        <v>772.90069000000005</v>
      </c>
      <c r="AI2483">
        <v>811.26455999999996</v>
      </c>
      <c r="AJ2483">
        <v>840.97125000000005</v>
      </c>
      <c r="AK2483">
        <v>861.02080999999998</v>
      </c>
      <c r="AL2483">
        <v>865.69430999999997</v>
      </c>
      <c r="AM2483">
        <v>909.60455999999999</v>
      </c>
      <c r="AN2483">
        <v>855.76256000000001</v>
      </c>
      <c r="AO2483">
        <v>747.23431000000005</v>
      </c>
      <c r="AP2483">
        <v>790.44244000000003</v>
      </c>
      <c r="AQ2483">
        <v>596.70956000000001</v>
      </c>
      <c r="AR2483">
        <v>211.04900000000001</v>
      </c>
      <c r="AS2483">
        <v>146.03412</v>
      </c>
      <c r="AT2483">
        <v>144.66206</v>
      </c>
      <c r="AU2483">
        <v>67.008151999999995</v>
      </c>
      <c r="AV2483">
        <v>65.065217000000004</v>
      </c>
      <c r="AW2483">
        <v>63.572011000000003</v>
      </c>
      <c r="AX2483">
        <v>62.145380000000003</v>
      </c>
      <c r="AY2483">
        <v>61.327446000000002</v>
      </c>
      <c r="AZ2483">
        <v>61.043478</v>
      </c>
      <c r="BA2483">
        <v>60.292119999999997</v>
      </c>
      <c r="BB2483">
        <v>60.161684999999999</v>
      </c>
      <c r="BC2483">
        <v>64.236412999999999</v>
      </c>
      <c r="BD2483">
        <v>69.972825999999998</v>
      </c>
      <c r="BE2483">
        <v>75.476901999999995</v>
      </c>
      <c r="BF2483">
        <v>80.309782999999996</v>
      </c>
      <c r="BG2483">
        <v>84.0625</v>
      </c>
      <c r="BH2483">
        <v>86.732337000000001</v>
      </c>
      <c r="BI2483">
        <v>88.963314999999994</v>
      </c>
      <c r="BJ2483">
        <v>90.645380000000003</v>
      </c>
      <c r="BK2483">
        <v>90.610054000000005</v>
      </c>
      <c r="BL2483">
        <v>89.770380000000003</v>
      </c>
      <c r="BM2483">
        <v>87.032608999999994</v>
      </c>
      <c r="BN2483">
        <v>81.841032999999996</v>
      </c>
      <c r="BO2483">
        <v>77.099185000000006</v>
      </c>
      <c r="BP2483">
        <v>73.544837000000001</v>
      </c>
      <c r="BQ2483">
        <v>71.097825999999998</v>
      </c>
      <c r="BR2483">
        <v>69.307064999999994</v>
      </c>
      <c r="BS2483">
        <v>-19.860430000000001</v>
      </c>
      <c r="BT2483">
        <v>-8.1276259999999994</v>
      </c>
      <c r="BU2483">
        <v>-1.23061</v>
      </c>
      <c r="BV2483">
        <v>-2.4114089999999999</v>
      </c>
      <c r="BW2483">
        <v>-8.1514050000000005</v>
      </c>
      <c r="BX2483">
        <v>-8.1233450000000005</v>
      </c>
      <c r="BY2483">
        <v>-6.496251</v>
      </c>
      <c r="BZ2483">
        <v>-9.8115059999999996</v>
      </c>
      <c r="CA2483">
        <v>21.833690000000001</v>
      </c>
      <c r="CB2483">
        <v>23.628430000000002</v>
      </c>
      <c r="CC2483">
        <v>33.806910000000002</v>
      </c>
      <c r="CD2483">
        <v>20.511289999999999</v>
      </c>
      <c r="CE2483">
        <v>12.748609999999999</v>
      </c>
      <c r="CF2483">
        <v>3.2056719999999999</v>
      </c>
      <c r="CG2483">
        <v>6.572762</v>
      </c>
      <c r="CH2483">
        <v>16.207640000000001</v>
      </c>
      <c r="CI2483">
        <v>-28.03612</v>
      </c>
      <c r="CJ2483">
        <v>13.877319999999999</v>
      </c>
      <c r="CK2483">
        <v>91.541110000000003</v>
      </c>
      <c r="CL2483">
        <v>1.616252</v>
      </c>
      <c r="CM2483">
        <v>-13.486499999999999</v>
      </c>
      <c r="CN2483">
        <v>3.4717720000000001</v>
      </c>
      <c r="CO2483">
        <v>8.252656</v>
      </c>
      <c r="CP2483">
        <v>7.5108240000000004</v>
      </c>
      <c r="CQ2483">
        <v>2107.1849999999999</v>
      </c>
      <c r="CR2483">
        <v>2.6934990000000001</v>
      </c>
      <c r="CS2483">
        <v>2.546872</v>
      </c>
      <c r="CT2483">
        <v>2.5896370000000002</v>
      </c>
      <c r="CU2483">
        <v>4.0305410000000004</v>
      </c>
      <c r="CV2483">
        <v>17.07583</v>
      </c>
      <c r="CW2483">
        <v>32.485720000000001</v>
      </c>
      <c r="CX2483">
        <v>30.054390000000001</v>
      </c>
      <c r="CY2483">
        <v>25.309439999999999</v>
      </c>
      <c r="CZ2483">
        <v>28.116330000000001</v>
      </c>
      <c r="DA2483">
        <v>24.667339999999999</v>
      </c>
      <c r="DB2483">
        <v>12.56249</v>
      </c>
      <c r="DC2483">
        <v>11.81658</v>
      </c>
      <c r="DD2483">
        <v>11.585559999999999</v>
      </c>
      <c r="DE2483">
        <v>11.14907</v>
      </c>
      <c r="DF2483">
        <v>11.81058</v>
      </c>
      <c r="DG2483">
        <v>11.39274</v>
      </c>
      <c r="DH2483">
        <v>12.606949999999999</v>
      </c>
      <c r="DI2483">
        <v>22.96292</v>
      </c>
      <c r="DJ2483">
        <v>92.456419999999994</v>
      </c>
      <c r="DK2483">
        <v>141.1541</v>
      </c>
      <c r="DL2483">
        <v>123.22020000000001</v>
      </c>
      <c r="DM2483">
        <v>33.285989999999998</v>
      </c>
      <c r="DN2483">
        <v>7.9590649999999998</v>
      </c>
      <c r="DO2483">
        <v>18</v>
      </c>
      <c r="DP2483">
        <v>20</v>
      </c>
    </row>
    <row r="2484" spans="1:120" hidden="1" x14ac:dyDescent="0.25">
      <c r="A2484" t="str">
        <f t="shared" si="38"/>
        <v>Size_Grp-Below 20 kW_All CBP_44460</v>
      </c>
      <c r="B2484" t="s">
        <v>62</v>
      </c>
      <c r="C2484" t="s">
        <v>259</v>
      </c>
      <c r="D2484" t="s">
        <v>61</v>
      </c>
      <c r="E2484" t="s">
        <v>61</v>
      </c>
      <c r="F2484" t="s">
        <v>61</v>
      </c>
      <c r="G2484" t="s">
        <v>61</v>
      </c>
      <c r="H2484" t="s">
        <v>61</v>
      </c>
      <c r="I2484" t="s">
        <v>61</v>
      </c>
      <c r="J2484" t="s">
        <v>260</v>
      </c>
      <c r="K2484" t="s">
        <v>197</v>
      </c>
      <c r="L2484" s="18">
        <v>44460</v>
      </c>
      <c r="M2484">
        <v>19</v>
      </c>
      <c r="N2484">
        <v>19</v>
      </c>
      <c r="O2484" t="s">
        <v>263</v>
      </c>
      <c r="P2484">
        <v>8</v>
      </c>
      <c r="Q2484">
        <v>8</v>
      </c>
      <c r="R2484">
        <v>1</v>
      </c>
      <c r="S2484">
        <v>0</v>
      </c>
      <c r="T2484">
        <v>1</v>
      </c>
      <c r="U2484">
        <v>0</v>
      </c>
      <c r="V2484">
        <v>1</v>
      </c>
      <c r="W2484">
        <v>34.636000000000003</v>
      </c>
      <c r="X2484">
        <v>34.692999999999998</v>
      </c>
      <c r="Y2484">
        <v>34.405999999999999</v>
      </c>
      <c r="Z2484">
        <v>34.442</v>
      </c>
      <c r="AA2484">
        <v>35.048999999999999</v>
      </c>
      <c r="AB2484">
        <v>34.947000000000003</v>
      </c>
      <c r="AC2484">
        <v>44.048000000000002</v>
      </c>
      <c r="AD2484">
        <v>54.307000000000002</v>
      </c>
      <c r="AE2484">
        <v>52.801000000000002</v>
      </c>
      <c r="AF2484">
        <v>61.040999999999997</v>
      </c>
      <c r="AG2484">
        <v>75.492999999999995</v>
      </c>
      <c r="AH2484">
        <v>80.665000000000006</v>
      </c>
      <c r="AI2484">
        <v>79.480999999999995</v>
      </c>
      <c r="AJ2484">
        <v>85.69</v>
      </c>
      <c r="AK2484">
        <v>88.438999999999993</v>
      </c>
      <c r="AL2484">
        <v>81.488</v>
      </c>
      <c r="AM2484">
        <v>83.929000000000002</v>
      </c>
      <c r="AN2484">
        <v>103.53</v>
      </c>
      <c r="AO2484">
        <v>68.537999999999997</v>
      </c>
      <c r="AP2484">
        <v>81.004999999999995</v>
      </c>
      <c r="AQ2484">
        <v>55.167000000000002</v>
      </c>
      <c r="AR2484">
        <v>38.734999999999999</v>
      </c>
      <c r="AS2484">
        <v>35.037999999999997</v>
      </c>
      <c r="AT2484">
        <v>34.545000000000002</v>
      </c>
      <c r="AU2484">
        <v>66.9375</v>
      </c>
      <c r="AV2484">
        <v>64.1875</v>
      </c>
      <c r="AW2484">
        <v>63.0625</v>
      </c>
      <c r="AX2484">
        <v>61.9375</v>
      </c>
      <c r="AY2484">
        <v>61.3125</v>
      </c>
      <c r="AZ2484">
        <v>60.875</v>
      </c>
      <c r="BA2484">
        <v>60.25</v>
      </c>
      <c r="BB2484">
        <v>59.4375</v>
      </c>
      <c r="BC2484">
        <v>63.3125</v>
      </c>
      <c r="BD2484">
        <v>69.1875</v>
      </c>
      <c r="BE2484">
        <v>74.625</v>
      </c>
      <c r="BF2484">
        <v>79.6875</v>
      </c>
      <c r="BG2484">
        <v>82.25</v>
      </c>
      <c r="BH2484">
        <v>84.9375</v>
      </c>
      <c r="BI2484">
        <v>87.4375</v>
      </c>
      <c r="BJ2484">
        <v>89.0625</v>
      </c>
      <c r="BK2484">
        <v>89.3125</v>
      </c>
      <c r="BL2484">
        <v>88.625</v>
      </c>
      <c r="BM2484">
        <v>85.9375</v>
      </c>
      <c r="BN2484">
        <v>81.25</v>
      </c>
      <c r="BO2484">
        <v>77</v>
      </c>
      <c r="BP2484">
        <v>73.5</v>
      </c>
      <c r="BQ2484">
        <v>71.6875</v>
      </c>
      <c r="BR2484">
        <v>70.125</v>
      </c>
      <c r="BS2484">
        <v>0.43473250000000002</v>
      </c>
      <c r="BT2484">
        <v>0.19039900000000001</v>
      </c>
      <c r="BU2484">
        <v>2.63491E-2</v>
      </c>
      <c r="BV2484">
        <v>0.25524920000000001</v>
      </c>
      <c r="BW2484">
        <v>0.98148429999999998</v>
      </c>
      <c r="BX2484">
        <v>3.5908310000000001</v>
      </c>
      <c r="BY2484">
        <v>-1.1430450000000001</v>
      </c>
      <c r="BZ2484">
        <v>-0.43346649999999998</v>
      </c>
      <c r="CA2484">
        <v>0.82528849999999998</v>
      </c>
      <c r="CB2484">
        <v>-4.7135150000000001</v>
      </c>
      <c r="CC2484">
        <v>3.235824</v>
      </c>
      <c r="CD2484">
        <v>1.633702</v>
      </c>
      <c r="CE2484">
        <v>4.7343380000000002</v>
      </c>
      <c r="CF2484">
        <v>-2.3428100000000001</v>
      </c>
      <c r="CG2484">
        <v>-1.9503820000000001</v>
      </c>
      <c r="CH2484">
        <v>5.3863009999999996</v>
      </c>
      <c r="CI2484">
        <v>1.3340669999999999</v>
      </c>
      <c r="CJ2484">
        <v>-22.35754</v>
      </c>
      <c r="CK2484">
        <v>9.5266629999999992</v>
      </c>
      <c r="CL2484">
        <v>-4.3538439999999996</v>
      </c>
      <c r="CM2484">
        <v>6.3758520000000001</v>
      </c>
      <c r="CN2484">
        <v>-1.283436</v>
      </c>
      <c r="CO2484">
        <v>0.3737086</v>
      </c>
      <c r="CP2484">
        <v>0.92559060000000004</v>
      </c>
      <c r="CQ2484">
        <v>4.3663899999999999E-2</v>
      </c>
      <c r="CR2484">
        <v>3.07161E-2</v>
      </c>
      <c r="CS2484">
        <v>7.42453E-2</v>
      </c>
      <c r="CT2484">
        <v>2.6008099999999999E-2</v>
      </c>
      <c r="CU2484">
        <v>0.13380990000000001</v>
      </c>
      <c r="CV2484">
        <v>0.44966980000000001</v>
      </c>
      <c r="CW2484">
        <v>1.4592909999999999</v>
      </c>
      <c r="CX2484">
        <v>1.855405</v>
      </c>
      <c r="CY2484">
        <v>1.54304</v>
      </c>
      <c r="CZ2484">
        <v>1.232766</v>
      </c>
      <c r="DA2484">
        <v>2.9896720000000001</v>
      </c>
      <c r="DB2484">
        <v>1.5978000000000001</v>
      </c>
      <c r="DC2484">
        <v>2.0485229999999999</v>
      </c>
      <c r="DD2484">
        <v>1.684509</v>
      </c>
      <c r="DE2484">
        <v>2.1676329999999999</v>
      </c>
      <c r="DF2484">
        <v>2.6626289999999999</v>
      </c>
      <c r="DG2484">
        <v>1.8323449999999999</v>
      </c>
      <c r="DH2484">
        <v>2.8479100000000002</v>
      </c>
      <c r="DI2484">
        <v>1.812867</v>
      </c>
      <c r="DJ2484">
        <v>2.2359360000000001</v>
      </c>
      <c r="DK2484">
        <v>2.2264900000000001</v>
      </c>
      <c r="DL2484">
        <v>0.94724249999999999</v>
      </c>
      <c r="DM2484">
        <v>0.1063253</v>
      </c>
      <c r="DN2484">
        <v>6.38658E-2</v>
      </c>
      <c r="DO2484">
        <v>18</v>
      </c>
      <c r="DP2484">
        <v>20</v>
      </c>
    </row>
    <row r="2485" spans="1:120" hidden="1" x14ac:dyDescent="0.25">
      <c r="A2485" t="str">
        <f t="shared" si="38"/>
        <v>LCA-Greater Bay Area_All CBP_44460</v>
      </c>
      <c r="B2485" t="s">
        <v>62</v>
      </c>
      <c r="C2485" t="s">
        <v>209</v>
      </c>
      <c r="D2485" t="s">
        <v>36</v>
      </c>
      <c r="E2485" t="s">
        <v>61</v>
      </c>
      <c r="F2485" t="s">
        <v>61</v>
      </c>
      <c r="G2485" t="s">
        <v>61</v>
      </c>
      <c r="H2485" t="s">
        <v>61</v>
      </c>
      <c r="I2485" t="s">
        <v>61</v>
      </c>
      <c r="J2485" t="s">
        <v>61</v>
      </c>
      <c r="K2485" t="s">
        <v>197</v>
      </c>
      <c r="L2485" s="18">
        <v>44460</v>
      </c>
      <c r="M2485">
        <v>19</v>
      </c>
      <c r="N2485">
        <v>19</v>
      </c>
      <c r="O2485" t="s">
        <v>263</v>
      </c>
      <c r="P2485">
        <v>75</v>
      </c>
      <c r="Q2485">
        <v>73</v>
      </c>
      <c r="R2485">
        <v>1</v>
      </c>
      <c r="S2485">
        <v>0</v>
      </c>
      <c r="T2485">
        <v>0</v>
      </c>
      <c r="U2485">
        <v>0</v>
      </c>
      <c r="V2485">
        <v>0</v>
      </c>
      <c r="W2485">
        <v>8900.6797999999999</v>
      </c>
      <c r="X2485">
        <v>9659.2083999999995</v>
      </c>
      <c r="Y2485">
        <v>9271.6941000000006</v>
      </c>
      <c r="Z2485">
        <v>9146.2248999999993</v>
      </c>
      <c r="AA2485">
        <v>9492.5282999999999</v>
      </c>
      <c r="AB2485">
        <v>9949.4079000000002</v>
      </c>
      <c r="AC2485">
        <v>11139.778</v>
      </c>
      <c r="AD2485">
        <v>11613.018</v>
      </c>
      <c r="AE2485">
        <v>12200.503000000001</v>
      </c>
      <c r="AF2485">
        <v>13617.883</v>
      </c>
      <c r="AG2485">
        <v>14524.447</v>
      </c>
      <c r="AH2485">
        <v>14897.994000000001</v>
      </c>
      <c r="AI2485">
        <v>15333.52</v>
      </c>
      <c r="AJ2485">
        <v>15683.172</v>
      </c>
      <c r="AK2485">
        <v>15901.362999999999</v>
      </c>
      <c r="AL2485">
        <v>15826.592000000001</v>
      </c>
      <c r="AM2485">
        <v>15867.847</v>
      </c>
      <c r="AN2485">
        <v>15049.194</v>
      </c>
      <c r="AO2485">
        <v>13957.083000000001</v>
      </c>
      <c r="AP2485">
        <v>13194.159</v>
      </c>
      <c r="AQ2485">
        <v>13117.754000000001</v>
      </c>
      <c r="AR2485">
        <v>12453.465</v>
      </c>
      <c r="AS2485">
        <v>11013.553</v>
      </c>
      <c r="AT2485">
        <v>10658.798000000001</v>
      </c>
      <c r="AU2485">
        <v>68.408332999999999</v>
      </c>
      <c r="AV2485">
        <v>65.583451999999994</v>
      </c>
      <c r="AW2485">
        <v>64.539582999999993</v>
      </c>
      <c r="AX2485">
        <v>62.871606999999997</v>
      </c>
      <c r="AY2485">
        <v>62.341487999999998</v>
      </c>
      <c r="AZ2485">
        <v>61.888809999999999</v>
      </c>
      <c r="BA2485">
        <v>61.006131000000003</v>
      </c>
      <c r="BB2485">
        <v>60.232439999999997</v>
      </c>
      <c r="BC2485">
        <v>64.933214000000007</v>
      </c>
      <c r="BD2485">
        <v>71.470595000000003</v>
      </c>
      <c r="BE2485">
        <v>76.159582999999998</v>
      </c>
      <c r="BF2485">
        <v>80.281666999999999</v>
      </c>
      <c r="BG2485">
        <v>83.669286</v>
      </c>
      <c r="BH2485">
        <v>86.459582999999995</v>
      </c>
      <c r="BI2485">
        <v>89.595654999999994</v>
      </c>
      <c r="BJ2485">
        <v>91.409701999999996</v>
      </c>
      <c r="BK2485">
        <v>91.481606999999997</v>
      </c>
      <c r="BL2485">
        <v>90.255297999999996</v>
      </c>
      <c r="BM2485">
        <v>86.536428999999998</v>
      </c>
      <c r="BN2485">
        <v>81.258750000000006</v>
      </c>
      <c r="BO2485">
        <v>77.856845000000007</v>
      </c>
      <c r="BP2485">
        <v>74.840892999999994</v>
      </c>
      <c r="BQ2485">
        <v>73.544167000000002</v>
      </c>
      <c r="BR2485">
        <v>71.696428999999995</v>
      </c>
      <c r="BS2485">
        <v>374.31599999999997</v>
      </c>
      <c r="BT2485">
        <v>174.3169</v>
      </c>
      <c r="BU2485">
        <v>7.7435650000000003</v>
      </c>
      <c r="BV2485">
        <v>5.4360379999999999</v>
      </c>
      <c r="BW2485">
        <v>-67.289410000000004</v>
      </c>
      <c r="BX2485">
        <v>-27.246390000000002</v>
      </c>
      <c r="BY2485">
        <v>-114.0868</v>
      </c>
      <c r="BZ2485">
        <v>38.979219999999998</v>
      </c>
      <c r="CA2485">
        <v>167.87520000000001</v>
      </c>
      <c r="CB2485">
        <v>91.231099999999998</v>
      </c>
      <c r="CC2485">
        <v>126.2103</v>
      </c>
      <c r="CD2485">
        <v>322.07420000000002</v>
      </c>
      <c r="CE2485">
        <v>334.89510000000001</v>
      </c>
      <c r="CF2485">
        <v>162.72049999999999</v>
      </c>
      <c r="CG2485">
        <v>37.862949999999998</v>
      </c>
      <c r="CH2485">
        <v>111.35290000000001</v>
      </c>
      <c r="CI2485">
        <v>-9.8880490000000005</v>
      </c>
      <c r="CJ2485">
        <v>259.43270000000001</v>
      </c>
      <c r="CK2485">
        <v>598.93669999999997</v>
      </c>
      <c r="CL2485">
        <v>447.24220000000003</v>
      </c>
      <c r="CM2485">
        <v>-409.46719999999999</v>
      </c>
      <c r="CN2485">
        <v>-297.51729999999998</v>
      </c>
      <c r="CO2485">
        <v>-68.091099999999997</v>
      </c>
      <c r="CP2485">
        <v>-126.1983</v>
      </c>
      <c r="CQ2485">
        <v>3858.45</v>
      </c>
      <c r="CR2485">
        <v>1679.251</v>
      </c>
      <c r="CS2485">
        <v>1455.6659999999999</v>
      </c>
      <c r="CT2485">
        <v>1228.9970000000001</v>
      </c>
      <c r="CU2485">
        <v>1217.068</v>
      </c>
      <c r="CV2485">
        <v>1122.3340000000001</v>
      </c>
      <c r="CW2485">
        <v>732.50969999999995</v>
      </c>
      <c r="CX2485">
        <v>660.3347</v>
      </c>
      <c r="CY2485">
        <v>744.60029999999995</v>
      </c>
      <c r="CZ2485">
        <v>1613.2349999999999</v>
      </c>
      <c r="DA2485">
        <v>11641.13</v>
      </c>
      <c r="DB2485">
        <v>16375.56</v>
      </c>
      <c r="DC2485">
        <v>5749.5150000000003</v>
      </c>
      <c r="DD2485">
        <v>4651.4350000000004</v>
      </c>
      <c r="DE2485">
        <v>5432.0240000000003</v>
      </c>
      <c r="DF2485">
        <v>6371.8429999999998</v>
      </c>
      <c r="DG2485">
        <v>5534.9470000000001</v>
      </c>
      <c r="DH2485">
        <v>4677.1859999999997</v>
      </c>
      <c r="DI2485">
        <v>3856.7460000000001</v>
      </c>
      <c r="DJ2485">
        <v>3116.4270000000001</v>
      </c>
      <c r="DK2485">
        <v>3473.5259999999998</v>
      </c>
      <c r="DL2485">
        <v>3116.7339999999999</v>
      </c>
      <c r="DM2485">
        <v>2163.6660000000002</v>
      </c>
      <c r="DN2485">
        <v>1981.2059999999999</v>
      </c>
      <c r="DO2485">
        <v>19</v>
      </c>
      <c r="DP2485">
        <v>20</v>
      </c>
    </row>
    <row r="2486" spans="1:120" hidden="1" x14ac:dyDescent="0.25">
      <c r="A2486" t="str">
        <f t="shared" si="38"/>
        <v>OtherDR-No_All CBP_44460</v>
      </c>
      <c r="B2486" t="s">
        <v>62</v>
      </c>
      <c r="C2486" t="s">
        <v>323</v>
      </c>
      <c r="D2486" t="s">
        <v>61</v>
      </c>
      <c r="E2486" t="s">
        <v>61</v>
      </c>
      <c r="F2486" t="s">
        <v>61</v>
      </c>
      <c r="G2486" t="s">
        <v>61</v>
      </c>
      <c r="H2486" t="s">
        <v>61</v>
      </c>
      <c r="I2486" t="s">
        <v>97</v>
      </c>
      <c r="J2486" t="s">
        <v>61</v>
      </c>
      <c r="K2486" t="s">
        <v>197</v>
      </c>
      <c r="L2486" s="18">
        <v>44460</v>
      </c>
      <c r="M2486">
        <v>19</v>
      </c>
      <c r="N2486">
        <v>19</v>
      </c>
      <c r="O2486" t="s">
        <v>263</v>
      </c>
      <c r="P2486">
        <v>81</v>
      </c>
      <c r="Q2486">
        <v>79</v>
      </c>
      <c r="R2486">
        <v>1</v>
      </c>
      <c r="S2486">
        <v>0</v>
      </c>
      <c r="T2486">
        <v>0</v>
      </c>
      <c r="U2486">
        <v>0</v>
      </c>
      <c r="V2486">
        <v>0</v>
      </c>
      <c r="W2486">
        <v>8917.1437999999998</v>
      </c>
      <c r="X2486">
        <v>9675.6314000000002</v>
      </c>
      <c r="Y2486">
        <v>9288.1970999999994</v>
      </c>
      <c r="Z2486">
        <v>9162.7688999999991</v>
      </c>
      <c r="AA2486">
        <v>9516.1113000000005</v>
      </c>
      <c r="AB2486">
        <v>10013.432000000001</v>
      </c>
      <c r="AC2486">
        <v>11198.65</v>
      </c>
      <c r="AD2486">
        <v>11716.84</v>
      </c>
      <c r="AE2486">
        <v>12306.132</v>
      </c>
      <c r="AF2486">
        <v>13745.246999999999</v>
      </c>
      <c r="AG2486">
        <v>14725.263999999999</v>
      </c>
      <c r="AH2486">
        <v>15110.92</v>
      </c>
      <c r="AI2486">
        <v>15560.23</v>
      </c>
      <c r="AJ2486">
        <v>15912.87</v>
      </c>
      <c r="AK2486">
        <v>16144.743</v>
      </c>
      <c r="AL2486">
        <v>16068.33</v>
      </c>
      <c r="AM2486">
        <v>16155.343999999999</v>
      </c>
      <c r="AN2486">
        <v>15251.892</v>
      </c>
      <c r="AO2486">
        <v>14164.477000000001</v>
      </c>
      <c r="AP2486">
        <v>13432.74</v>
      </c>
      <c r="AQ2486">
        <v>13282.228999999999</v>
      </c>
      <c r="AR2486">
        <v>12495.687</v>
      </c>
      <c r="AS2486">
        <v>11030.096</v>
      </c>
      <c r="AT2486">
        <v>10675.5</v>
      </c>
      <c r="AU2486">
        <v>68.371914000000004</v>
      </c>
      <c r="AV2486">
        <v>65.558751999999998</v>
      </c>
      <c r="AW2486">
        <v>64.450231000000002</v>
      </c>
      <c r="AX2486">
        <v>62.776178999999999</v>
      </c>
      <c r="AY2486">
        <v>62.223599999999998</v>
      </c>
      <c r="AZ2486">
        <v>61.835317000000003</v>
      </c>
      <c r="BA2486">
        <v>60.968640000000001</v>
      </c>
      <c r="BB2486">
        <v>60.215223000000002</v>
      </c>
      <c r="BC2486">
        <v>64.839395999999994</v>
      </c>
      <c r="BD2486">
        <v>71.380180999999993</v>
      </c>
      <c r="BE2486">
        <v>76.215664000000004</v>
      </c>
      <c r="BF2486">
        <v>80.427469000000002</v>
      </c>
      <c r="BG2486">
        <v>83.829586000000006</v>
      </c>
      <c r="BH2486">
        <v>86.666280999999998</v>
      </c>
      <c r="BI2486">
        <v>89.718198999999998</v>
      </c>
      <c r="BJ2486">
        <v>91.521328999999994</v>
      </c>
      <c r="BK2486">
        <v>91.643462999999997</v>
      </c>
      <c r="BL2486">
        <v>90.545029</v>
      </c>
      <c r="BM2486">
        <v>86.947310000000002</v>
      </c>
      <c r="BN2486">
        <v>81.616127000000006</v>
      </c>
      <c r="BO2486">
        <v>78.077325999999999</v>
      </c>
      <c r="BP2486">
        <v>74.957616999999999</v>
      </c>
      <c r="BQ2486">
        <v>73.540895000000006</v>
      </c>
      <c r="BR2486">
        <v>71.675704999999994</v>
      </c>
      <c r="BS2486">
        <v>374.50319999999999</v>
      </c>
      <c r="BT2486">
        <v>174.3526</v>
      </c>
      <c r="BU2486">
        <v>7.6948970000000001</v>
      </c>
      <c r="BV2486">
        <v>5.4717989999999999</v>
      </c>
      <c r="BW2486">
        <v>-71.802980000000005</v>
      </c>
      <c r="BX2486">
        <v>-33.895600000000002</v>
      </c>
      <c r="BY2486">
        <v>-117.0318</v>
      </c>
      <c r="BZ2486">
        <v>32.33652</v>
      </c>
      <c r="CA2486">
        <v>182.38399999999999</v>
      </c>
      <c r="CB2486">
        <v>100.491</v>
      </c>
      <c r="CC2486">
        <v>131.1593</v>
      </c>
      <c r="CD2486">
        <v>328.00080000000003</v>
      </c>
      <c r="CE2486">
        <v>336.17579999999998</v>
      </c>
      <c r="CF2486">
        <v>169.0634</v>
      </c>
      <c r="CG2486">
        <v>36.46163</v>
      </c>
      <c r="CH2486">
        <v>117.2321</v>
      </c>
      <c r="CI2486">
        <v>-45.954619999999998</v>
      </c>
      <c r="CJ2486">
        <v>308.30009999999999</v>
      </c>
      <c r="CK2486">
        <v>638.53779999999995</v>
      </c>
      <c r="CL2486">
        <v>445.64359999999999</v>
      </c>
      <c r="CM2486">
        <v>-403.61169999999998</v>
      </c>
      <c r="CN2486">
        <v>-301.06689999999998</v>
      </c>
      <c r="CO2486">
        <v>-68.300939999999997</v>
      </c>
      <c r="CP2486">
        <v>-126.3151</v>
      </c>
      <c r="CQ2486">
        <v>3858.47</v>
      </c>
      <c r="CR2486">
        <v>1679.261</v>
      </c>
      <c r="CS2486">
        <v>1455.6880000000001</v>
      </c>
      <c r="CT2486">
        <v>1229.0309999999999</v>
      </c>
      <c r="CU2486">
        <v>1217.26</v>
      </c>
      <c r="CV2486">
        <v>1131.817</v>
      </c>
      <c r="CW2486">
        <v>745.53830000000005</v>
      </c>
      <c r="CX2486">
        <v>672.48919999999998</v>
      </c>
      <c r="CY2486">
        <v>752.81479999999999</v>
      </c>
      <c r="CZ2486">
        <v>1619.556</v>
      </c>
      <c r="DA2486">
        <v>11647.92</v>
      </c>
      <c r="DB2486">
        <v>16378.65</v>
      </c>
      <c r="DC2486">
        <v>5751.9489999999996</v>
      </c>
      <c r="DD2486">
        <v>4653.7759999999998</v>
      </c>
      <c r="DE2486">
        <v>5434.9629999999997</v>
      </c>
      <c r="DF2486">
        <v>6374.5860000000002</v>
      </c>
      <c r="DG2486">
        <v>5537.8680000000004</v>
      </c>
      <c r="DH2486">
        <v>4680.0829999999996</v>
      </c>
      <c r="DI2486">
        <v>3863.53</v>
      </c>
      <c r="DJ2486">
        <v>3147.1120000000001</v>
      </c>
      <c r="DK2486">
        <v>3506.9540000000002</v>
      </c>
      <c r="DL2486">
        <v>3137.8220000000001</v>
      </c>
      <c r="DM2486">
        <v>2166.0830000000001</v>
      </c>
      <c r="DN2486">
        <v>1981.2439999999999</v>
      </c>
      <c r="DO2486">
        <v>18</v>
      </c>
      <c r="DP2486">
        <v>20</v>
      </c>
    </row>
    <row r="2487" spans="1:120" hidden="1" x14ac:dyDescent="0.25">
      <c r="A2487" t="str">
        <f t="shared" si="38"/>
        <v>Size_Grp-20 to 199.99 kW_All CBP_44460</v>
      </c>
      <c r="B2487" t="s">
        <v>62</v>
      </c>
      <c r="C2487" t="s">
        <v>201</v>
      </c>
      <c r="D2487" t="s">
        <v>61</v>
      </c>
      <c r="E2487" t="s">
        <v>61</v>
      </c>
      <c r="F2487" t="s">
        <v>61</v>
      </c>
      <c r="G2487" t="s">
        <v>61</v>
      </c>
      <c r="H2487" t="s">
        <v>61</v>
      </c>
      <c r="I2487" t="s">
        <v>61</v>
      </c>
      <c r="J2487" t="s">
        <v>101</v>
      </c>
      <c r="K2487" t="s">
        <v>197</v>
      </c>
      <c r="L2487" s="18">
        <v>44460</v>
      </c>
      <c r="M2487">
        <v>19</v>
      </c>
      <c r="N2487">
        <v>19</v>
      </c>
      <c r="O2487" t="s">
        <v>263</v>
      </c>
      <c r="P2487">
        <v>42</v>
      </c>
      <c r="Q2487">
        <v>41</v>
      </c>
      <c r="R2487">
        <v>1</v>
      </c>
      <c r="S2487">
        <v>0</v>
      </c>
      <c r="T2487">
        <v>0</v>
      </c>
      <c r="U2487">
        <v>0</v>
      </c>
      <c r="V2487">
        <v>0</v>
      </c>
      <c r="W2487">
        <v>724.90858000000003</v>
      </c>
      <c r="X2487">
        <v>761.94217000000003</v>
      </c>
      <c r="Y2487">
        <v>729.90791999999999</v>
      </c>
      <c r="Z2487">
        <v>732.12474999999995</v>
      </c>
      <c r="AA2487">
        <v>804.84749999999997</v>
      </c>
      <c r="AB2487">
        <v>861.22325000000001</v>
      </c>
      <c r="AC2487">
        <v>925.15817000000004</v>
      </c>
      <c r="AD2487">
        <v>1057.8353</v>
      </c>
      <c r="AE2487">
        <v>1150.2833000000001</v>
      </c>
      <c r="AF2487">
        <v>1395.0567000000001</v>
      </c>
      <c r="AG2487">
        <v>1654.2167999999999</v>
      </c>
      <c r="AH2487">
        <v>1700.6383000000001</v>
      </c>
      <c r="AI2487">
        <v>1799.876</v>
      </c>
      <c r="AJ2487">
        <v>1854.5523000000001</v>
      </c>
      <c r="AK2487">
        <v>1897.0528999999999</v>
      </c>
      <c r="AL2487">
        <v>1917.0367000000001</v>
      </c>
      <c r="AM2487">
        <v>2009.8577</v>
      </c>
      <c r="AN2487">
        <v>1801.0311999999999</v>
      </c>
      <c r="AO2487">
        <v>1717.1523999999999</v>
      </c>
      <c r="AP2487">
        <v>1715.3173999999999</v>
      </c>
      <c r="AQ2487">
        <v>1530.9308000000001</v>
      </c>
      <c r="AR2487">
        <v>1079.5508</v>
      </c>
      <c r="AS2487">
        <v>871.18457999999998</v>
      </c>
      <c r="AT2487">
        <v>860.18832999999995</v>
      </c>
      <c r="AU2487">
        <v>68.397817000000003</v>
      </c>
      <c r="AV2487">
        <v>65.752976000000004</v>
      </c>
      <c r="AW2487">
        <v>64.527777999999998</v>
      </c>
      <c r="AX2487">
        <v>62.762897000000002</v>
      </c>
      <c r="AY2487">
        <v>62.133929000000002</v>
      </c>
      <c r="AZ2487">
        <v>61.775793999999998</v>
      </c>
      <c r="BA2487">
        <v>60.873016</v>
      </c>
      <c r="BB2487">
        <v>60.307540000000003</v>
      </c>
      <c r="BC2487">
        <v>64.951389000000006</v>
      </c>
      <c r="BD2487">
        <v>71.414682999999997</v>
      </c>
      <c r="BE2487">
        <v>76.313491999999997</v>
      </c>
      <c r="BF2487">
        <v>80.557540000000003</v>
      </c>
      <c r="BG2487">
        <v>84.283730000000006</v>
      </c>
      <c r="BH2487">
        <v>87.105159</v>
      </c>
      <c r="BI2487">
        <v>90.058532</v>
      </c>
      <c r="BJ2487">
        <v>91.899801999999994</v>
      </c>
      <c r="BK2487">
        <v>92.022817000000003</v>
      </c>
      <c r="BL2487">
        <v>90.977182999999997</v>
      </c>
      <c r="BM2487">
        <v>87.436508000000003</v>
      </c>
      <c r="BN2487">
        <v>81.982142999999994</v>
      </c>
      <c r="BO2487">
        <v>78.236110999999994</v>
      </c>
      <c r="BP2487">
        <v>75.052578999999994</v>
      </c>
      <c r="BQ2487">
        <v>73.424603000000005</v>
      </c>
      <c r="BR2487">
        <v>71.498016000000007</v>
      </c>
      <c r="BS2487">
        <v>29.08623</v>
      </c>
      <c r="BT2487">
        <v>-4.0244650000000002</v>
      </c>
      <c r="BU2487">
        <v>9.2407789999999999</v>
      </c>
      <c r="BV2487">
        <v>9.1858629999999994</v>
      </c>
      <c r="BW2487">
        <v>-14.18252</v>
      </c>
      <c r="BX2487">
        <v>-12.020860000000001</v>
      </c>
      <c r="BY2487">
        <v>-5.2830060000000003</v>
      </c>
      <c r="BZ2487">
        <v>15.07184</v>
      </c>
      <c r="CA2487">
        <v>49.071240000000003</v>
      </c>
      <c r="CB2487">
        <v>-2.1576520000000001</v>
      </c>
      <c r="CC2487">
        <v>2.2810039999999998</v>
      </c>
      <c r="CD2487">
        <v>30.22157</v>
      </c>
      <c r="CE2487">
        <v>84.820210000000003</v>
      </c>
      <c r="CF2487">
        <v>23.35735</v>
      </c>
      <c r="CG2487">
        <v>1.0049840000000001</v>
      </c>
      <c r="CH2487">
        <v>-15.938879999999999</v>
      </c>
      <c r="CI2487">
        <v>-110.28449999999999</v>
      </c>
      <c r="CJ2487">
        <v>43.419550000000001</v>
      </c>
      <c r="CK2487">
        <v>90.385930000000002</v>
      </c>
      <c r="CL2487">
        <v>3.8756919999999999</v>
      </c>
      <c r="CM2487">
        <v>-85.057239999999993</v>
      </c>
      <c r="CN2487">
        <v>-36.52796</v>
      </c>
      <c r="CO2487">
        <v>-8.6104559999999992</v>
      </c>
      <c r="CP2487">
        <v>-4.4527260000000002</v>
      </c>
      <c r="CQ2487">
        <v>2212.1860000000001</v>
      </c>
      <c r="CR2487">
        <v>18.551210000000001</v>
      </c>
      <c r="CS2487">
        <v>14.47654</v>
      </c>
      <c r="CT2487">
        <v>15.882680000000001</v>
      </c>
      <c r="CU2487">
        <v>11.82395</v>
      </c>
      <c r="CV2487">
        <v>23.695519999999998</v>
      </c>
      <c r="CW2487">
        <v>53.999929999999999</v>
      </c>
      <c r="CX2487">
        <v>57.83352</v>
      </c>
      <c r="CY2487">
        <v>61.384300000000003</v>
      </c>
      <c r="CZ2487">
        <v>133.81039999999999</v>
      </c>
      <c r="DA2487">
        <v>5707.41</v>
      </c>
      <c r="DB2487">
        <v>8391.86</v>
      </c>
      <c r="DC2487">
        <v>542.99189999999999</v>
      </c>
      <c r="DD2487">
        <v>200.77789999999999</v>
      </c>
      <c r="DE2487">
        <v>252.59450000000001</v>
      </c>
      <c r="DF2487">
        <v>400.0992</v>
      </c>
      <c r="DG2487">
        <v>396.05930000000001</v>
      </c>
      <c r="DH2487">
        <v>213.48849999999999</v>
      </c>
      <c r="DI2487">
        <v>219.81399999999999</v>
      </c>
      <c r="DJ2487">
        <v>203.4693</v>
      </c>
      <c r="DK2487">
        <v>252.28370000000001</v>
      </c>
      <c r="DL2487">
        <v>234.7414</v>
      </c>
      <c r="DM2487">
        <v>106.51779999999999</v>
      </c>
      <c r="DN2487">
        <v>69.612669999999994</v>
      </c>
      <c r="DO2487">
        <v>18</v>
      </c>
      <c r="DP2487">
        <v>20</v>
      </c>
    </row>
    <row r="2488" spans="1:120" hidden="1" x14ac:dyDescent="0.25">
      <c r="A2488" t="str">
        <f t="shared" si="38"/>
        <v>Industry_Type-7. Institutional/Government_All CBP_44460</v>
      </c>
      <c r="B2488" t="s">
        <v>62</v>
      </c>
      <c r="C2488" t="s">
        <v>208</v>
      </c>
      <c r="D2488" t="s">
        <v>61</v>
      </c>
      <c r="E2488" t="s">
        <v>61</v>
      </c>
      <c r="F2488" t="s">
        <v>61</v>
      </c>
      <c r="G2488" t="s">
        <v>35</v>
      </c>
      <c r="H2488" t="s">
        <v>61</v>
      </c>
      <c r="I2488" t="s">
        <v>61</v>
      </c>
      <c r="J2488" t="s">
        <v>61</v>
      </c>
      <c r="K2488" t="s">
        <v>197</v>
      </c>
      <c r="L2488" s="18">
        <v>44460</v>
      </c>
      <c r="M2488">
        <v>19</v>
      </c>
      <c r="N2488">
        <v>19</v>
      </c>
      <c r="O2488" t="s">
        <v>263</v>
      </c>
      <c r="P2488">
        <v>21</v>
      </c>
      <c r="Q2488">
        <v>20</v>
      </c>
      <c r="R2488">
        <v>1</v>
      </c>
      <c r="S2488">
        <v>0</v>
      </c>
      <c r="T2488">
        <v>0</v>
      </c>
      <c r="U2488">
        <v>0</v>
      </c>
      <c r="V2488">
        <v>0</v>
      </c>
      <c r="W2488">
        <v>108.07543</v>
      </c>
      <c r="X2488">
        <v>107.86621</v>
      </c>
      <c r="Y2488">
        <v>106.28870999999999</v>
      </c>
      <c r="Z2488">
        <v>106.63721</v>
      </c>
      <c r="AA2488">
        <v>114.29336000000001</v>
      </c>
      <c r="AB2488">
        <v>154.62186</v>
      </c>
      <c r="AC2488">
        <v>196.53343000000001</v>
      </c>
      <c r="AD2488">
        <v>345.34129000000001</v>
      </c>
      <c r="AE2488">
        <v>397.09079000000003</v>
      </c>
      <c r="AF2488">
        <v>473.20614</v>
      </c>
      <c r="AG2488">
        <v>664.71343000000002</v>
      </c>
      <c r="AH2488">
        <v>709.54921000000002</v>
      </c>
      <c r="AI2488">
        <v>742.71964000000003</v>
      </c>
      <c r="AJ2488">
        <v>771.40800000000002</v>
      </c>
      <c r="AK2488">
        <v>792.02535999999998</v>
      </c>
      <c r="AL2488">
        <v>796.32335999999998</v>
      </c>
      <c r="AM2488">
        <v>840.47520999999995</v>
      </c>
      <c r="AN2488">
        <v>787.57907</v>
      </c>
      <c r="AO2488">
        <v>677.19935999999996</v>
      </c>
      <c r="AP2488">
        <v>728.69421</v>
      </c>
      <c r="AQ2488">
        <v>541.54178999999999</v>
      </c>
      <c r="AR2488">
        <v>171.45343</v>
      </c>
      <c r="AS2488">
        <v>107.52229</v>
      </c>
      <c r="AT2488">
        <v>107.85164</v>
      </c>
      <c r="AU2488">
        <v>66.751700999999997</v>
      </c>
      <c r="AV2488">
        <v>64.561223999999996</v>
      </c>
      <c r="AW2488">
        <v>63.018706999999999</v>
      </c>
      <c r="AX2488">
        <v>61.600340000000003</v>
      </c>
      <c r="AY2488">
        <v>60.75</v>
      </c>
      <c r="AZ2488">
        <v>60.537415000000003</v>
      </c>
      <c r="BA2488">
        <v>59.811224000000003</v>
      </c>
      <c r="BB2488">
        <v>59.566327000000001</v>
      </c>
      <c r="BC2488">
        <v>63.598638999999999</v>
      </c>
      <c r="BD2488">
        <v>69.714286000000001</v>
      </c>
      <c r="BE2488">
        <v>75.420068000000001</v>
      </c>
      <c r="BF2488">
        <v>80.387754999999999</v>
      </c>
      <c r="BG2488">
        <v>83.860544000000004</v>
      </c>
      <c r="BH2488">
        <v>86.494898000000006</v>
      </c>
      <c r="BI2488">
        <v>88.852041</v>
      </c>
      <c r="BJ2488">
        <v>90.603740999999999</v>
      </c>
      <c r="BK2488">
        <v>90.664966000000007</v>
      </c>
      <c r="BL2488">
        <v>89.889455999999996</v>
      </c>
      <c r="BM2488">
        <v>87.227891</v>
      </c>
      <c r="BN2488">
        <v>81.916667000000004</v>
      </c>
      <c r="BO2488">
        <v>77.202381000000003</v>
      </c>
      <c r="BP2488">
        <v>73.644558000000004</v>
      </c>
      <c r="BQ2488">
        <v>71.153060999999994</v>
      </c>
      <c r="BR2488">
        <v>69.384354000000002</v>
      </c>
      <c r="BS2488">
        <v>-2.3069190000000002</v>
      </c>
      <c r="BT2488">
        <v>-4.023765</v>
      </c>
      <c r="BU2488">
        <v>-2.2101329999999999</v>
      </c>
      <c r="BV2488">
        <v>-2.4100600000000001</v>
      </c>
      <c r="BW2488">
        <v>-7.4503719999999998</v>
      </c>
      <c r="BX2488">
        <v>-7.3327749999999998</v>
      </c>
      <c r="BY2488">
        <v>-5.7830260000000004</v>
      </c>
      <c r="BZ2488">
        <v>-16.16948</v>
      </c>
      <c r="CA2488">
        <v>22.399000000000001</v>
      </c>
      <c r="CB2488">
        <v>25.262550000000001</v>
      </c>
      <c r="CC2488">
        <v>32.45543</v>
      </c>
      <c r="CD2488">
        <v>18.075379999999999</v>
      </c>
      <c r="CE2488">
        <v>13.846410000000001</v>
      </c>
      <c r="CF2488">
        <v>2.5859740000000002</v>
      </c>
      <c r="CG2488">
        <v>3.5150260000000002</v>
      </c>
      <c r="CH2488">
        <v>11.7302</v>
      </c>
      <c r="CI2488">
        <v>-31.583590000000001</v>
      </c>
      <c r="CJ2488">
        <v>11.798360000000001</v>
      </c>
      <c r="CK2488">
        <v>94.24879</v>
      </c>
      <c r="CL2488">
        <v>-1.8476049999999999</v>
      </c>
      <c r="CM2488">
        <v>-17.66377</v>
      </c>
      <c r="CN2488">
        <v>0.53824280000000002</v>
      </c>
      <c r="CO2488">
        <v>4.727417</v>
      </c>
      <c r="CP2488">
        <v>0.55585320000000005</v>
      </c>
      <c r="CQ2488">
        <v>3.4099550000000001</v>
      </c>
      <c r="CR2488">
        <v>2.3557999999999999</v>
      </c>
      <c r="CS2488">
        <v>2.314838</v>
      </c>
      <c r="CT2488">
        <v>2.471838</v>
      </c>
      <c r="CU2488">
        <v>3.969859</v>
      </c>
      <c r="CV2488">
        <v>17.09694</v>
      </c>
      <c r="CW2488">
        <v>32.72016</v>
      </c>
      <c r="CX2488">
        <v>28.073370000000001</v>
      </c>
      <c r="CY2488">
        <v>24.524560000000001</v>
      </c>
      <c r="CZ2488">
        <v>27.79354</v>
      </c>
      <c r="DA2488">
        <v>23.86544</v>
      </c>
      <c r="DB2488">
        <v>11.461209999999999</v>
      </c>
      <c r="DC2488">
        <v>11.01038</v>
      </c>
      <c r="DD2488">
        <v>10.44708</v>
      </c>
      <c r="DE2488">
        <v>10.00057</v>
      </c>
      <c r="DF2488">
        <v>10.68516</v>
      </c>
      <c r="DG2488">
        <v>10.407030000000001</v>
      </c>
      <c r="DH2488">
        <v>11.46331</v>
      </c>
      <c r="DI2488">
        <v>21.781369999999999</v>
      </c>
      <c r="DJ2488">
        <v>89.254149999999996</v>
      </c>
      <c r="DK2488">
        <v>138.63159999999999</v>
      </c>
      <c r="DL2488">
        <v>123.17189999999999</v>
      </c>
      <c r="DM2488">
        <v>32.442639999999997</v>
      </c>
      <c r="DN2488">
        <v>6.9646049999999997</v>
      </c>
      <c r="DO2488">
        <v>18</v>
      </c>
      <c r="DP2488">
        <v>20</v>
      </c>
    </row>
    <row r="2489" spans="1:120" hidden="1" x14ac:dyDescent="0.25">
      <c r="A2489" t="str">
        <f t="shared" si="38"/>
        <v>Size_Grp-200 kW and above_All CBP_44460</v>
      </c>
      <c r="B2489" t="s">
        <v>62</v>
      </c>
      <c r="C2489" t="s">
        <v>207</v>
      </c>
      <c r="D2489" t="s">
        <v>61</v>
      </c>
      <c r="E2489" t="s">
        <v>61</v>
      </c>
      <c r="F2489" t="s">
        <v>61</v>
      </c>
      <c r="G2489" t="s">
        <v>61</v>
      </c>
      <c r="H2489" t="s">
        <v>61</v>
      </c>
      <c r="I2489" t="s">
        <v>61</v>
      </c>
      <c r="J2489" t="s">
        <v>102</v>
      </c>
      <c r="K2489" t="s">
        <v>197</v>
      </c>
      <c r="L2489" s="18">
        <v>44460</v>
      </c>
      <c r="M2489">
        <v>19</v>
      </c>
      <c r="N2489">
        <v>19</v>
      </c>
      <c r="O2489" t="s">
        <v>263</v>
      </c>
      <c r="P2489">
        <v>31</v>
      </c>
      <c r="Q2489">
        <v>30</v>
      </c>
      <c r="R2489">
        <v>1</v>
      </c>
      <c r="S2489">
        <v>0</v>
      </c>
      <c r="T2489">
        <v>0</v>
      </c>
      <c r="U2489">
        <v>0</v>
      </c>
      <c r="V2489">
        <v>0</v>
      </c>
      <c r="W2489">
        <v>8271.7158999999992</v>
      </c>
      <c r="X2489">
        <v>9003.2741000000005</v>
      </c>
      <c r="Y2489">
        <v>8642.9771999999994</v>
      </c>
      <c r="Z2489">
        <v>8513.5437999999995</v>
      </c>
      <c r="AA2489">
        <v>8796.0537999999997</v>
      </c>
      <c r="AB2489">
        <v>9240.7345000000005</v>
      </c>
      <c r="AC2489">
        <v>10368.091</v>
      </c>
      <c r="AD2489">
        <v>10750.271000000001</v>
      </c>
      <c r="AE2489">
        <v>11256.607</v>
      </c>
      <c r="AF2489">
        <v>12458.388999999999</v>
      </c>
      <c r="AG2489">
        <v>13175.035</v>
      </c>
      <c r="AH2489">
        <v>13513.918</v>
      </c>
      <c r="AI2489">
        <v>13870.066000000001</v>
      </c>
      <c r="AJ2489">
        <v>14165.985000000001</v>
      </c>
      <c r="AK2489">
        <v>14355.002</v>
      </c>
      <c r="AL2489">
        <v>14264.703</v>
      </c>
      <c r="AM2489">
        <v>14255.942999999999</v>
      </c>
      <c r="AN2489">
        <v>13534.088</v>
      </c>
      <c r="AO2489">
        <v>12551.882</v>
      </c>
      <c r="AP2489">
        <v>11799.236999999999</v>
      </c>
      <c r="AQ2489">
        <v>11860.531999999999</v>
      </c>
      <c r="AR2489">
        <v>11534.638999999999</v>
      </c>
      <c r="AS2489">
        <v>10264.069</v>
      </c>
      <c r="AT2489">
        <v>9916.8894999999993</v>
      </c>
      <c r="AU2489">
        <v>68.734705000000005</v>
      </c>
      <c r="AV2489">
        <v>65.683537000000001</v>
      </c>
      <c r="AW2489">
        <v>64.734149000000002</v>
      </c>
      <c r="AX2489">
        <v>63.033369999999998</v>
      </c>
      <c r="AY2489">
        <v>62.600110999999998</v>
      </c>
      <c r="AZ2489">
        <v>62.184092999999997</v>
      </c>
      <c r="BA2489">
        <v>61.300333999999999</v>
      </c>
      <c r="BB2489">
        <v>60.315350000000002</v>
      </c>
      <c r="BC2489">
        <v>65.115127999999999</v>
      </c>
      <c r="BD2489">
        <v>71.932147000000001</v>
      </c>
      <c r="BE2489">
        <v>76.516129000000006</v>
      </c>
      <c r="BF2489">
        <v>80.451612999999995</v>
      </c>
      <c r="BG2489">
        <v>83.651279000000002</v>
      </c>
      <c r="BH2489">
        <v>86.548942999999994</v>
      </c>
      <c r="BI2489">
        <v>89.883204000000006</v>
      </c>
      <c r="BJ2489">
        <v>91.684093000000004</v>
      </c>
      <c r="BK2489">
        <v>91.768631999999997</v>
      </c>
      <c r="BL2489">
        <v>90.487763999999999</v>
      </c>
      <c r="BM2489">
        <v>86.570633999999998</v>
      </c>
      <c r="BN2489">
        <v>81.235260999999994</v>
      </c>
      <c r="BO2489">
        <v>78.167407999999995</v>
      </c>
      <c r="BP2489">
        <v>75.234149000000002</v>
      </c>
      <c r="BQ2489">
        <v>74.203002999999995</v>
      </c>
      <c r="BR2489">
        <v>72.336484999999996</v>
      </c>
      <c r="BS2489">
        <v>348.79390000000001</v>
      </c>
      <c r="BT2489">
        <v>181.69460000000001</v>
      </c>
      <c r="BU2489">
        <v>-1.3777029999999999</v>
      </c>
      <c r="BV2489">
        <v>-4.2924899999999999</v>
      </c>
      <c r="BW2489">
        <v>-59.70185</v>
      </c>
      <c r="BX2489">
        <v>-26.143139999999999</v>
      </c>
      <c r="BY2489">
        <v>-111.998</v>
      </c>
      <c r="BZ2489">
        <v>17.53734</v>
      </c>
      <c r="CA2489">
        <v>134.07060000000001</v>
      </c>
      <c r="CB2489">
        <v>110.0808</v>
      </c>
      <c r="CC2489">
        <v>128.3708</v>
      </c>
      <c r="CD2489">
        <v>300.6345</v>
      </c>
      <c r="CE2489">
        <v>248.6601</v>
      </c>
      <c r="CF2489">
        <v>149.13640000000001</v>
      </c>
      <c r="CG2489">
        <v>37.908299999999997</v>
      </c>
      <c r="CH2489">
        <v>129.33099999999999</v>
      </c>
      <c r="CI2489">
        <v>64.861329999999995</v>
      </c>
      <c r="CJ2489">
        <v>292.62389999999999</v>
      </c>
      <c r="CK2489">
        <v>547.21709999999996</v>
      </c>
      <c r="CL2489">
        <v>453.99419999999998</v>
      </c>
      <c r="CM2489">
        <v>-329.37380000000002</v>
      </c>
      <c r="CN2489">
        <v>-265.84809999999999</v>
      </c>
      <c r="CO2489">
        <v>-60.125950000000003</v>
      </c>
      <c r="CP2489">
        <v>-123.83880000000001</v>
      </c>
      <c r="CQ2489">
        <v>1783.509</v>
      </c>
      <c r="CR2489">
        <v>1710.9970000000001</v>
      </c>
      <c r="CS2489">
        <v>1486.721</v>
      </c>
      <c r="CT2489">
        <v>1251.126</v>
      </c>
      <c r="CU2489">
        <v>1242.723</v>
      </c>
      <c r="CV2489">
        <v>1142.9390000000001</v>
      </c>
      <c r="CW2489">
        <v>711.0924</v>
      </c>
      <c r="CX2489">
        <v>631.08900000000006</v>
      </c>
      <c r="CY2489">
        <v>710.10019999999997</v>
      </c>
      <c r="CZ2489">
        <v>1525.875</v>
      </c>
      <c r="DA2489">
        <v>5916.3090000000002</v>
      </c>
      <c r="DB2489">
        <v>7930.375</v>
      </c>
      <c r="DC2489">
        <v>5352.28</v>
      </c>
      <c r="DD2489">
        <v>4583.8320000000003</v>
      </c>
      <c r="DE2489">
        <v>5332.9309999999996</v>
      </c>
      <c r="DF2489">
        <v>6146.0919999999996</v>
      </c>
      <c r="DG2489">
        <v>5286.96</v>
      </c>
      <c r="DH2489">
        <v>4597.1940000000004</v>
      </c>
      <c r="DI2489">
        <v>3749.9389999999999</v>
      </c>
      <c r="DJ2489">
        <v>3033.0070000000001</v>
      </c>
      <c r="DK2489">
        <v>3356.7979999999998</v>
      </c>
      <c r="DL2489">
        <v>2994.0590000000002</v>
      </c>
      <c r="DM2489">
        <v>2122.9639999999999</v>
      </c>
      <c r="DN2489">
        <v>1969.1579999999999</v>
      </c>
      <c r="DO2489">
        <v>19</v>
      </c>
      <c r="DP2489">
        <v>20</v>
      </c>
    </row>
    <row r="2490" spans="1:120" hidden="1" x14ac:dyDescent="0.25">
      <c r="A2490" t="str">
        <f t="shared" si="38"/>
        <v>sublap_id-SLAP_PGCC_All CBP_44460</v>
      </c>
      <c r="B2490" t="s">
        <v>62</v>
      </c>
      <c r="C2490" t="s">
        <v>299</v>
      </c>
      <c r="D2490" t="s">
        <v>61</v>
      </c>
      <c r="E2490" t="s">
        <v>300</v>
      </c>
      <c r="F2490" t="s">
        <v>61</v>
      </c>
      <c r="G2490" t="s">
        <v>61</v>
      </c>
      <c r="H2490" t="s">
        <v>61</v>
      </c>
      <c r="I2490" t="s">
        <v>61</v>
      </c>
      <c r="J2490" t="s">
        <v>61</v>
      </c>
      <c r="K2490" t="s">
        <v>197</v>
      </c>
      <c r="L2490" s="18">
        <v>44460</v>
      </c>
      <c r="M2490">
        <v>19</v>
      </c>
      <c r="N2490">
        <v>19</v>
      </c>
      <c r="O2490" t="s">
        <v>263</v>
      </c>
      <c r="P2490">
        <v>6</v>
      </c>
      <c r="Q2490">
        <v>6</v>
      </c>
      <c r="R2490">
        <v>1</v>
      </c>
      <c r="S2490">
        <v>0</v>
      </c>
      <c r="T2490">
        <v>1</v>
      </c>
      <c r="U2490">
        <v>0</v>
      </c>
      <c r="V2490">
        <v>1</v>
      </c>
      <c r="W2490">
        <v>535.35500000000002</v>
      </c>
      <c r="X2490">
        <v>867.37699999999995</v>
      </c>
      <c r="Y2490">
        <v>623.28899999999999</v>
      </c>
      <c r="Z2490">
        <v>548.79600000000005</v>
      </c>
      <c r="AA2490">
        <v>781.97400000000005</v>
      </c>
      <c r="AB2490">
        <v>939.40899999999999</v>
      </c>
      <c r="AC2490">
        <v>1234.818</v>
      </c>
      <c r="AD2490">
        <v>1244.6669999999999</v>
      </c>
      <c r="AE2490">
        <v>1222.0830000000001</v>
      </c>
      <c r="AF2490">
        <v>1331.8969999999999</v>
      </c>
      <c r="AG2490">
        <v>1359.3789999999999</v>
      </c>
      <c r="AH2490">
        <v>1332.65</v>
      </c>
      <c r="AI2490">
        <v>1358.5419999999999</v>
      </c>
      <c r="AJ2490">
        <v>1336.9880000000001</v>
      </c>
      <c r="AK2490">
        <v>1385.6079999999999</v>
      </c>
      <c r="AL2490">
        <v>1402.104</v>
      </c>
      <c r="AM2490">
        <v>1389.163</v>
      </c>
      <c r="AN2490">
        <v>1358.7860000000001</v>
      </c>
      <c r="AO2490">
        <v>1310.2860000000001</v>
      </c>
      <c r="AP2490">
        <v>1292.971</v>
      </c>
      <c r="AQ2490">
        <v>1237.9960000000001</v>
      </c>
      <c r="AR2490">
        <v>1198.038</v>
      </c>
      <c r="AS2490">
        <v>1211.3610000000001</v>
      </c>
      <c r="AT2490">
        <v>1173.0619999999999</v>
      </c>
      <c r="AU2490">
        <v>57.5</v>
      </c>
      <c r="AV2490">
        <v>59</v>
      </c>
      <c r="AW2490">
        <v>58.333333000000003</v>
      </c>
      <c r="AX2490">
        <v>59.5</v>
      </c>
      <c r="AY2490">
        <v>59.666666999999997</v>
      </c>
      <c r="AZ2490">
        <v>60.333333000000003</v>
      </c>
      <c r="BA2490">
        <v>60.333333000000003</v>
      </c>
      <c r="BB2490">
        <v>59.5</v>
      </c>
      <c r="BC2490">
        <v>62.166666999999997</v>
      </c>
      <c r="BD2490">
        <v>67.166667000000004</v>
      </c>
      <c r="BE2490">
        <v>73</v>
      </c>
      <c r="BF2490">
        <v>76.5</v>
      </c>
      <c r="BG2490">
        <v>76.5</v>
      </c>
      <c r="BH2490">
        <v>77.166667000000004</v>
      </c>
      <c r="BI2490">
        <v>78.5</v>
      </c>
      <c r="BJ2490">
        <v>78.333332999999996</v>
      </c>
      <c r="BK2490">
        <v>75</v>
      </c>
      <c r="BL2490">
        <v>72.333332999999996</v>
      </c>
      <c r="BM2490">
        <v>69.666667000000004</v>
      </c>
      <c r="BN2490">
        <v>65.166667000000004</v>
      </c>
      <c r="BO2490">
        <v>60.333333000000003</v>
      </c>
      <c r="BP2490">
        <v>57.833333000000003</v>
      </c>
      <c r="BQ2490">
        <v>57</v>
      </c>
      <c r="BR2490">
        <v>56.666666999999997</v>
      </c>
      <c r="BS2490">
        <v>-3.0602559999999999</v>
      </c>
      <c r="BT2490">
        <v>123.6463</v>
      </c>
      <c r="BU2490">
        <v>-40.97616</v>
      </c>
      <c r="BV2490">
        <v>-38.0685</v>
      </c>
      <c r="BW2490">
        <v>-130.35400000000001</v>
      </c>
      <c r="BX2490">
        <v>-77.294319999999999</v>
      </c>
      <c r="BY2490">
        <v>-24.703040000000001</v>
      </c>
      <c r="BZ2490">
        <v>94.275499999999994</v>
      </c>
      <c r="CA2490">
        <v>86.847130000000007</v>
      </c>
      <c r="CB2490">
        <v>62.24633</v>
      </c>
      <c r="CC2490">
        <v>54.930079999999997</v>
      </c>
      <c r="CD2490">
        <v>129.11070000000001</v>
      </c>
      <c r="CE2490">
        <v>253.36349999999999</v>
      </c>
      <c r="CF2490">
        <v>192.05969999999999</v>
      </c>
      <c r="CG2490">
        <v>117.5033</v>
      </c>
      <c r="CH2490">
        <v>81.607050000000001</v>
      </c>
      <c r="CI2490">
        <v>74.795280000000005</v>
      </c>
      <c r="CJ2490">
        <v>104.3796</v>
      </c>
      <c r="CK2490">
        <v>148.82069999999999</v>
      </c>
      <c r="CL2490">
        <v>99.152559999999994</v>
      </c>
      <c r="CM2490">
        <v>85.693600000000004</v>
      </c>
      <c r="CN2490">
        <v>62.960610000000003</v>
      </c>
      <c r="CO2490">
        <v>20.85482</v>
      </c>
      <c r="CP2490">
        <v>46.904110000000003</v>
      </c>
      <c r="CQ2490">
        <v>771.04269999999997</v>
      </c>
      <c r="CR2490">
        <v>1037.7570000000001</v>
      </c>
      <c r="CS2490">
        <v>863.2912</v>
      </c>
      <c r="CT2490">
        <v>681.36180000000002</v>
      </c>
      <c r="CU2490">
        <v>797.77570000000003</v>
      </c>
      <c r="CV2490">
        <v>742.27260000000001</v>
      </c>
      <c r="CW2490">
        <v>419.7321</v>
      </c>
      <c r="CX2490">
        <v>349.66320000000002</v>
      </c>
      <c r="CY2490">
        <v>380.77780000000001</v>
      </c>
      <c r="CZ2490">
        <v>480.7885</v>
      </c>
      <c r="DA2490">
        <v>9217.2999999999993</v>
      </c>
      <c r="DB2490">
        <v>12554.71</v>
      </c>
      <c r="DC2490">
        <v>2182.377</v>
      </c>
      <c r="DD2490">
        <v>1020.1849999999999</v>
      </c>
      <c r="DE2490">
        <v>1638.4770000000001</v>
      </c>
      <c r="DF2490">
        <v>2896.6</v>
      </c>
      <c r="DG2490">
        <v>2436.0729999999999</v>
      </c>
      <c r="DH2490">
        <v>1789.5319999999999</v>
      </c>
      <c r="DI2490">
        <v>1339.569</v>
      </c>
      <c r="DJ2490">
        <v>864.35400000000004</v>
      </c>
      <c r="DK2490">
        <v>674.05690000000004</v>
      </c>
      <c r="DL2490">
        <v>615.31140000000005</v>
      </c>
      <c r="DM2490">
        <v>632.97439999999995</v>
      </c>
      <c r="DN2490">
        <v>646.15930000000003</v>
      </c>
      <c r="DO2490">
        <v>19</v>
      </c>
      <c r="DP2490">
        <v>20</v>
      </c>
    </row>
    <row r="2491" spans="1:120" x14ac:dyDescent="0.25">
      <c r="A2491" t="str">
        <f t="shared" si="38"/>
        <v>AutoDR-Yes_All CBP_44460</v>
      </c>
      <c r="B2491" t="s">
        <v>62</v>
      </c>
      <c r="C2491" t="s">
        <v>322</v>
      </c>
      <c r="D2491" t="s">
        <v>61</v>
      </c>
      <c r="E2491" t="s">
        <v>61</v>
      </c>
      <c r="F2491" t="s">
        <v>61</v>
      </c>
      <c r="G2491" t="s">
        <v>61</v>
      </c>
      <c r="H2491" t="s">
        <v>98</v>
      </c>
      <c r="I2491" t="s">
        <v>61</v>
      </c>
      <c r="J2491" t="s">
        <v>61</v>
      </c>
      <c r="K2491" t="s">
        <v>197</v>
      </c>
      <c r="L2491" s="18">
        <v>44460</v>
      </c>
      <c r="M2491">
        <v>19</v>
      </c>
      <c r="N2491">
        <v>19</v>
      </c>
      <c r="O2491" t="s">
        <v>263</v>
      </c>
      <c r="P2491">
        <v>15</v>
      </c>
      <c r="Q2491">
        <v>14</v>
      </c>
      <c r="R2491">
        <v>1</v>
      </c>
      <c r="S2491">
        <v>0</v>
      </c>
      <c r="T2491">
        <v>0</v>
      </c>
      <c r="U2491">
        <v>0</v>
      </c>
      <c r="V2491">
        <v>0</v>
      </c>
      <c r="W2491">
        <v>95.04</v>
      </c>
      <c r="X2491">
        <v>93.933333000000005</v>
      </c>
      <c r="Y2491">
        <v>93.391110999999995</v>
      </c>
      <c r="Z2491">
        <v>93.342222000000007</v>
      </c>
      <c r="AA2491">
        <v>100.51555999999999</v>
      </c>
      <c r="AB2491">
        <v>141.57777999999999</v>
      </c>
      <c r="AC2491">
        <v>167.03111000000001</v>
      </c>
      <c r="AD2491">
        <v>301.90667000000002</v>
      </c>
      <c r="AE2491">
        <v>358.59555999999998</v>
      </c>
      <c r="AF2491">
        <v>426.66667000000001</v>
      </c>
      <c r="AG2491">
        <v>595.30667000000005</v>
      </c>
      <c r="AH2491">
        <v>635.29332999999997</v>
      </c>
      <c r="AI2491">
        <v>669.18667000000005</v>
      </c>
      <c r="AJ2491">
        <v>692.49778000000003</v>
      </c>
      <c r="AK2491">
        <v>713.24444000000005</v>
      </c>
      <c r="AL2491">
        <v>717.16</v>
      </c>
      <c r="AM2491">
        <v>759.40889000000004</v>
      </c>
      <c r="AN2491">
        <v>692.03111000000001</v>
      </c>
      <c r="AO2491">
        <v>606.58222000000001</v>
      </c>
      <c r="AP2491">
        <v>652.13778000000002</v>
      </c>
      <c r="AQ2491">
        <v>510.59555999999998</v>
      </c>
      <c r="AR2491">
        <v>160.31111000000001</v>
      </c>
      <c r="AS2491">
        <v>93.875556000000003</v>
      </c>
      <c r="AT2491">
        <v>95.191111000000006</v>
      </c>
      <c r="AU2491">
        <v>67.333332999999996</v>
      </c>
      <c r="AV2491">
        <v>65.611110999999994</v>
      </c>
      <c r="AW2491">
        <v>64.051851999999997</v>
      </c>
      <c r="AX2491">
        <v>62.525925999999998</v>
      </c>
      <c r="AY2491">
        <v>61.7</v>
      </c>
      <c r="AZ2491">
        <v>61.718519000000001</v>
      </c>
      <c r="BA2491">
        <v>60.966667000000001</v>
      </c>
      <c r="BB2491">
        <v>60.8</v>
      </c>
      <c r="BC2491">
        <v>65.029629999999997</v>
      </c>
      <c r="BD2491">
        <v>71.400000000000006</v>
      </c>
      <c r="BE2491">
        <v>76.959259000000003</v>
      </c>
      <c r="BF2491">
        <v>81.5</v>
      </c>
      <c r="BG2491">
        <v>85.325925999999995</v>
      </c>
      <c r="BH2491">
        <v>87.907407000000006</v>
      </c>
      <c r="BI2491">
        <v>90.507407000000001</v>
      </c>
      <c r="BJ2491">
        <v>92.262962999999999</v>
      </c>
      <c r="BK2491">
        <v>91.796295999999998</v>
      </c>
      <c r="BL2491">
        <v>90.562962999999996</v>
      </c>
      <c r="BM2491">
        <v>87.503703999999999</v>
      </c>
      <c r="BN2491">
        <v>81.818518999999995</v>
      </c>
      <c r="BO2491">
        <v>77.355556000000007</v>
      </c>
      <c r="BP2491">
        <v>74.029629999999997</v>
      </c>
      <c r="BQ2491">
        <v>71.577777999999995</v>
      </c>
      <c r="BR2491">
        <v>69.688889000000003</v>
      </c>
      <c r="BS2491">
        <v>-3.0157430000000001</v>
      </c>
      <c r="BT2491">
        <v>-3.495377</v>
      </c>
      <c r="BU2491">
        <v>-3.2591649999999999</v>
      </c>
      <c r="BV2491">
        <v>-2.8069130000000002</v>
      </c>
      <c r="BW2491">
        <v>-7.0711839999999997</v>
      </c>
      <c r="BX2491">
        <v>-8.6772480000000005</v>
      </c>
      <c r="BY2491">
        <v>-1.1059589999999999</v>
      </c>
      <c r="BZ2491">
        <v>-15.284140000000001</v>
      </c>
      <c r="CA2491">
        <v>18.059280000000001</v>
      </c>
      <c r="CB2491">
        <v>26.67248</v>
      </c>
      <c r="CC2491">
        <v>32.974800000000002</v>
      </c>
      <c r="CD2491">
        <v>21.463930000000001</v>
      </c>
      <c r="CE2491">
        <v>14.133559999999999</v>
      </c>
      <c r="CF2491">
        <v>5.4174990000000003</v>
      </c>
      <c r="CG2491">
        <v>3.28647</v>
      </c>
      <c r="CH2491">
        <v>10.369730000000001</v>
      </c>
      <c r="CI2491">
        <v>-31.671690000000002</v>
      </c>
      <c r="CJ2491">
        <v>26.956800000000001</v>
      </c>
      <c r="CK2491">
        <v>87.381110000000007</v>
      </c>
      <c r="CL2491">
        <v>2.3970050000000001</v>
      </c>
      <c r="CM2491">
        <v>-36.094410000000003</v>
      </c>
      <c r="CN2491">
        <v>3.2820500000000002E-2</v>
      </c>
      <c r="CO2491">
        <v>5.2767949999999999</v>
      </c>
      <c r="CP2491">
        <v>-0.34071309999999999</v>
      </c>
      <c r="CQ2491">
        <v>3.6197509999999999</v>
      </c>
      <c r="CR2491">
        <v>2.4938720000000001</v>
      </c>
      <c r="CS2491">
        <v>2.4557709999999999</v>
      </c>
      <c r="CT2491">
        <v>2.617394</v>
      </c>
      <c r="CU2491">
        <v>3.9065560000000001</v>
      </c>
      <c r="CV2491">
        <v>16.78801</v>
      </c>
      <c r="CW2491">
        <v>32.472709999999999</v>
      </c>
      <c r="CX2491">
        <v>26.16628</v>
      </c>
      <c r="CY2491">
        <v>23.514019999999999</v>
      </c>
      <c r="CZ2491">
        <v>27.756979999999999</v>
      </c>
      <c r="DA2491">
        <v>23.581240000000001</v>
      </c>
      <c r="DB2491">
        <v>11.304639999999999</v>
      </c>
      <c r="DC2491">
        <v>10.19828</v>
      </c>
      <c r="DD2491">
        <v>9.6935319999999994</v>
      </c>
      <c r="DE2491">
        <v>9.3456229999999998</v>
      </c>
      <c r="DF2491">
        <v>9.8484060000000007</v>
      </c>
      <c r="DG2491">
        <v>9.6891649999999991</v>
      </c>
      <c r="DH2491">
        <v>10.98265</v>
      </c>
      <c r="DI2491">
        <v>21.3003</v>
      </c>
      <c r="DJ2491">
        <v>88.835909999999998</v>
      </c>
      <c r="DK2491">
        <v>141.77590000000001</v>
      </c>
      <c r="DL2491">
        <v>129.1677</v>
      </c>
      <c r="DM2491">
        <v>34.660060000000001</v>
      </c>
      <c r="DN2491">
        <v>7.4387299999999996</v>
      </c>
      <c r="DO2491">
        <v>18</v>
      </c>
      <c r="DP2491">
        <v>20</v>
      </c>
    </row>
    <row r="2492" spans="1:120" hidden="1" x14ac:dyDescent="0.25">
      <c r="A2492" t="str">
        <f t="shared" si="38"/>
        <v>sublap_id-SLAP_PGSB_All CBP_44460</v>
      </c>
      <c r="B2492" t="s">
        <v>62</v>
      </c>
      <c r="C2492" t="s">
        <v>281</v>
      </c>
      <c r="D2492" t="s">
        <v>61</v>
      </c>
      <c r="E2492" t="s">
        <v>282</v>
      </c>
      <c r="F2492" t="s">
        <v>61</v>
      </c>
      <c r="G2492" t="s">
        <v>61</v>
      </c>
      <c r="H2492" t="s">
        <v>61</v>
      </c>
      <c r="I2492" t="s">
        <v>61</v>
      </c>
      <c r="J2492" t="s">
        <v>61</v>
      </c>
      <c r="K2492" t="s">
        <v>197</v>
      </c>
      <c r="L2492" s="18">
        <v>44460</v>
      </c>
      <c r="M2492">
        <v>19</v>
      </c>
      <c r="N2492">
        <v>19</v>
      </c>
      <c r="O2492" t="s">
        <v>263</v>
      </c>
      <c r="P2492">
        <v>59</v>
      </c>
      <c r="Q2492">
        <v>57</v>
      </c>
      <c r="R2492">
        <v>1</v>
      </c>
      <c r="S2492">
        <v>0</v>
      </c>
      <c r="T2492">
        <v>0</v>
      </c>
      <c r="U2492">
        <v>0</v>
      </c>
      <c r="V2492">
        <v>0</v>
      </c>
      <c r="W2492">
        <v>7720.6243999999997</v>
      </c>
      <c r="X2492">
        <v>8069.6689999999999</v>
      </c>
      <c r="Y2492">
        <v>7955.4135999999999</v>
      </c>
      <c r="Z2492">
        <v>7928.7442000000001</v>
      </c>
      <c r="AA2492">
        <v>7982.2488000000003</v>
      </c>
      <c r="AB2492">
        <v>8074.7906000000003</v>
      </c>
      <c r="AC2492">
        <v>8816.0944999999992</v>
      </c>
      <c r="AD2492">
        <v>9220.1558000000005</v>
      </c>
      <c r="AE2492">
        <v>9752.0355</v>
      </c>
      <c r="AF2492">
        <v>10947.925999999999</v>
      </c>
      <c r="AG2492">
        <v>11697.043</v>
      </c>
      <c r="AH2492">
        <v>12027.959000000001</v>
      </c>
      <c r="AI2492">
        <v>12398.689</v>
      </c>
      <c r="AJ2492">
        <v>12755.383</v>
      </c>
      <c r="AK2492">
        <v>12913.262000000001</v>
      </c>
      <c r="AL2492">
        <v>12816.207</v>
      </c>
      <c r="AM2492">
        <v>12923.695</v>
      </c>
      <c r="AN2492">
        <v>12282.562</v>
      </c>
      <c r="AO2492">
        <v>11356.7</v>
      </c>
      <c r="AP2492">
        <v>10709.663</v>
      </c>
      <c r="AQ2492">
        <v>10780.196</v>
      </c>
      <c r="AR2492">
        <v>10305.1</v>
      </c>
      <c r="AS2492">
        <v>8937.2216000000008</v>
      </c>
      <c r="AT2492">
        <v>8705.5704999999998</v>
      </c>
      <c r="AU2492">
        <v>69.5</v>
      </c>
      <c r="AV2492">
        <v>66.084745999999996</v>
      </c>
      <c r="AW2492">
        <v>65.042372999999998</v>
      </c>
      <c r="AX2492">
        <v>63.042372999999998</v>
      </c>
      <c r="AY2492">
        <v>62.5</v>
      </c>
      <c r="AZ2492">
        <v>62.021186</v>
      </c>
      <c r="BA2492">
        <v>61.021186</v>
      </c>
      <c r="BB2492">
        <v>60.084746000000003</v>
      </c>
      <c r="BC2492">
        <v>65.063558999999998</v>
      </c>
      <c r="BD2492">
        <v>72.042372999999998</v>
      </c>
      <c r="BE2492">
        <v>76.542372999999998</v>
      </c>
      <c r="BF2492">
        <v>80.521186</v>
      </c>
      <c r="BG2492">
        <v>84.042372999999998</v>
      </c>
      <c r="BH2492">
        <v>86.978814</v>
      </c>
      <c r="BI2492">
        <v>90.478814</v>
      </c>
      <c r="BJ2492">
        <v>92.5</v>
      </c>
      <c r="BK2492">
        <v>92.936441000000002</v>
      </c>
      <c r="BL2492">
        <v>91.894068000000004</v>
      </c>
      <c r="BM2492">
        <v>87.957627000000002</v>
      </c>
      <c r="BN2492">
        <v>82.478814</v>
      </c>
      <c r="BO2492">
        <v>79.478814</v>
      </c>
      <c r="BP2492">
        <v>76.5</v>
      </c>
      <c r="BQ2492">
        <v>75.415254000000004</v>
      </c>
      <c r="BR2492">
        <v>73.415254000000004</v>
      </c>
      <c r="BS2492">
        <v>368.2996</v>
      </c>
      <c r="BT2492">
        <v>109.4722</v>
      </c>
      <c r="BU2492">
        <v>78.579409999999996</v>
      </c>
      <c r="BV2492">
        <v>48.873440000000002</v>
      </c>
      <c r="BW2492">
        <v>67.939430000000002</v>
      </c>
      <c r="BX2492">
        <v>61.62679</v>
      </c>
      <c r="BY2492">
        <v>-68.559380000000004</v>
      </c>
      <c r="BZ2492">
        <v>-56.917589999999997</v>
      </c>
      <c r="CA2492">
        <v>59.315339999999999</v>
      </c>
      <c r="CB2492">
        <v>2.6462850000000002</v>
      </c>
      <c r="CC2492">
        <v>48.597740000000002</v>
      </c>
      <c r="CD2492">
        <v>166.9605</v>
      </c>
      <c r="CE2492">
        <v>48.186979999999998</v>
      </c>
      <c r="CF2492">
        <v>-101.7846</v>
      </c>
      <c r="CG2492">
        <v>-120.3377</v>
      </c>
      <c r="CH2492">
        <v>-20.843800000000002</v>
      </c>
      <c r="CI2492">
        <v>-130.90379999999999</v>
      </c>
      <c r="CJ2492">
        <v>145.25729999999999</v>
      </c>
      <c r="CK2492">
        <v>415.05110000000002</v>
      </c>
      <c r="CL2492">
        <v>343.63339999999999</v>
      </c>
      <c r="CM2492">
        <v>-472.65300000000002</v>
      </c>
      <c r="CN2492">
        <v>-334.63099999999997</v>
      </c>
      <c r="CO2492">
        <v>-60.978740000000002</v>
      </c>
      <c r="CP2492">
        <v>-136.9778</v>
      </c>
      <c r="CQ2492">
        <v>884.87890000000004</v>
      </c>
      <c r="CR2492">
        <v>484.75799999999998</v>
      </c>
      <c r="CS2492">
        <v>514.00720000000001</v>
      </c>
      <c r="CT2492">
        <v>474.70490000000001</v>
      </c>
      <c r="CU2492">
        <v>325.03089999999997</v>
      </c>
      <c r="CV2492">
        <v>312.59210000000002</v>
      </c>
      <c r="CW2492">
        <v>248.38810000000001</v>
      </c>
      <c r="CX2492">
        <v>253.7792</v>
      </c>
      <c r="CY2492">
        <v>296.87819999999999</v>
      </c>
      <c r="CZ2492">
        <v>979.92880000000002</v>
      </c>
      <c r="DA2492">
        <v>1926.3030000000001</v>
      </c>
      <c r="DB2492">
        <v>3188.2469999999998</v>
      </c>
      <c r="DC2492">
        <v>3299.3029999999999</v>
      </c>
      <c r="DD2492">
        <v>3381.9180000000001</v>
      </c>
      <c r="DE2492">
        <v>3471.8229999999999</v>
      </c>
      <c r="DF2492">
        <v>3137.605</v>
      </c>
      <c r="DG2492">
        <v>2771.1840000000002</v>
      </c>
      <c r="DH2492">
        <v>2646.2269999999999</v>
      </c>
      <c r="DI2492">
        <v>2319.15</v>
      </c>
      <c r="DJ2492">
        <v>2106.8919999999998</v>
      </c>
      <c r="DK2492">
        <v>2651.96</v>
      </c>
      <c r="DL2492">
        <v>2309.922</v>
      </c>
      <c r="DM2492">
        <v>1423.4690000000001</v>
      </c>
      <c r="DN2492">
        <v>1209.848</v>
      </c>
      <c r="DO2492">
        <v>19</v>
      </c>
      <c r="DP2492">
        <v>20</v>
      </c>
    </row>
    <row r="2493" spans="1:120" hidden="1" x14ac:dyDescent="0.25">
      <c r="A2493" t="str">
        <f t="shared" si="38"/>
        <v>All_All CBP_44460</v>
      </c>
      <c r="B2493" t="s">
        <v>62</v>
      </c>
      <c r="C2493" t="s">
        <v>61</v>
      </c>
      <c r="D2493" t="s">
        <v>61</v>
      </c>
      <c r="E2493" t="s">
        <v>61</v>
      </c>
      <c r="F2493" t="s">
        <v>61</v>
      </c>
      <c r="G2493" t="s">
        <v>61</v>
      </c>
      <c r="H2493" t="s">
        <v>61</v>
      </c>
      <c r="I2493" t="s">
        <v>61</v>
      </c>
      <c r="J2493" t="s">
        <v>61</v>
      </c>
      <c r="K2493" t="s">
        <v>197</v>
      </c>
      <c r="L2493" s="18">
        <v>44460</v>
      </c>
      <c r="M2493">
        <v>19</v>
      </c>
      <c r="N2493">
        <v>19</v>
      </c>
      <c r="O2493" t="s">
        <v>263</v>
      </c>
      <c r="P2493">
        <v>81</v>
      </c>
      <c r="Q2493">
        <v>79</v>
      </c>
      <c r="R2493">
        <v>1</v>
      </c>
      <c r="S2493">
        <v>0</v>
      </c>
      <c r="T2493">
        <v>0</v>
      </c>
      <c r="U2493">
        <v>0</v>
      </c>
      <c r="V2493">
        <v>0</v>
      </c>
      <c r="W2493">
        <v>8917.1437999999998</v>
      </c>
      <c r="X2493">
        <v>9675.6314000000002</v>
      </c>
      <c r="Y2493">
        <v>9288.1970999999994</v>
      </c>
      <c r="Z2493">
        <v>9162.7688999999991</v>
      </c>
      <c r="AA2493">
        <v>9516.1113000000005</v>
      </c>
      <c r="AB2493">
        <v>10013.432000000001</v>
      </c>
      <c r="AC2493">
        <v>11198.65</v>
      </c>
      <c r="AD2493">
        <v>11716.84</v>
      </c>
      <c r="AE2493">
        <v>12306.132</v>
      </c>
      <c r="AF2493">
        <v>13745.246999999999</v>
      </c>
      <c r="AG2493">
        <v>14725.263999999999</v>
      </c>
      <c r="AH2493">
        <v>15110.92</v>
      </c>
      <c r="AI2493">
        <v>15560.23</v>
      </c>
      <c r="AJ2493">
        <v>15912.87</v>
      </c>
      <c r="AK2493">
        <v>16144.743</v>
      </c>
      <c r="AL2493">
        <v>16068.33</v>
      </c>
      <c r="AM2493">
        <v>16155.343999999999</v>
      </c>
      <c r="AN2493">
        <v>15251.892</v>
      </c>
      <c r="AO2493">
        <v>14164.477000000001</v>
      </c>
      <c r="AP2493">
        <v>13432.74</v>
      </c>
      <c r="AQ2493">
        <v>13282.228999999999</v>
      </c>
      <c r="AR2493">
        <v>12495.687</v>
      </c>
      <c r="AS2493">
        <v>11030.096</v>
      </c>
      <c r="AT2493">
        <v>10675.5</v>
      </c>
      <c r="AU2493">
        <v>68.371914000000004</v>
      </c>
      <c r="AV2493">
        <v>65.558751999999998</v>
      </c>
      <c r="AW2493">
        <v>64.450231000000002</v>
      </c>
      <c r="AX2493">
        <v>62.776178999999999</v>
      </c>
      <c r="AY2493">
        <v>62.223599999999998</v>
      </c>
      <c r="AZ2493">
        <v>61.835317000000003</v>
      </c>
      <c r="BA2493">
        <v>60.968640000000001</v>
      </c>
      <c r="BB2493">
        <v>60.215223000000002</v>
      </c>
      <c r="BC2493">
        <v>64.839395999999994</v>
      </c>
      <c r="BD2493">
        <v>71.380180999999993</v>
      </c>
      <c r="BE2493">
        <v>76.215664000000004</v>
      </c>
      <c r="BF2493">
        <v>80.427469000000002</v>
      </c>
      <c r="BG2493">
        <v>83.829586000000006</v>
      </c>
      <c r="BH2493">
        <v>86.666280999999998</v>
      </c>
      <c r="BI2493">
        <v>89.718198999999998</v>
      </c>
      <c r="BJ2493">
        <v>91.521328999999994</v>
      </c>
      <c r="BK2493">
        <v>91.643462999999997</v>
      </c>
      <c r="BL2493">
        <v>90.545029</v>
      </c>
      <c r="BM2493">
        <v>86.947310000000002</v>
      </c>
      <c r="BN2493">
        <v>81.616127000000006</v>
      </c>
      <c r="BO2493">
        <v>78.077325999999999</v>
      </c>
      <c r="BP2493">
        <v>74.957616999999999</v>
      </c>
      <c r="BQ2493">
        <v>73.540895000000006</v>
      </c>
      <c r="BR2493">
        <v>71.675704999999994</v>
      </c>
      <c r="BS2493">
        <v>374.50319999999999</v>
      </c>
      <c r="BT2493">
        <v>174.3526</v>
      </c>
      <c r="BU2493">
        <v>7.6948970000000001</v>
      </c>
      <c r="BV2493">
        <v>5.4717989999999999</v>
      </c>
      <c r="BW2493">
        <v>-71.802980000000005</v>
      </c>
      <c r="BX2493">
        <v>-33.895600000000002</v>
      </c>
      <c r="BY2493">
        <v>-117.0318</v>
      </c>
      <c r="BZ2493">
        <v>32.33652</v>
      </c>
      <c r="CA2493">
        <v>182.38399999999999</v>
      </c>
      <c r="CB2493">
        <v>100.491</v>
      </c>
      <c r="CC2493">
        <v>131.1593</v>
      </c>
      <c r="CD2493">
        <v>328.00080000000003</v>
      </c>
      <c r="CE2493">
        <v>336.17579999999998</v>
      </c>
      <c r="CF2493">
        <v>169.0634</v>
      </c>
      <c r="CG2493">
        <v>36.46163</v>
      </c>
      <c r="CH2493">
        <v>117.2321</v>
      </c>
      <c r="CI2493">
        <v>-45.954619999999998</v>
      </c>
      <c r="CJ2493">
        <v>308.30009999999999</v>
      </c>
      <c r="CK2493">
        <v>638.53779999999995</v>
      </c>
      <c r="CL2493">
        <v>445.64359999999999</v>
      </c>
      <c r="CM2493">
        <v>-403.61169999999998</v>
      </c>
      <c r="CN2493">
        <v>-301.06689999999998</v>
      </c>
      <c r="CO2493">
        <v>-68.300939999999997</v>
      </c>
      <c r="CP2493">
        <v>-126.3151</v>
      </c>
      <c r="CQ2493">
        <v>3858.47</v>
      </c>
      <c r="CR2493">
        <v>1679.261</v>
      </c>
      <c r="CS2493">
        <v>1455.6880000000001</v>
      </c>
      <c r="CT2493">
        <v>1229.0309999999999</v>
      </c>
      <c r="CU2493">
        <v>1217.26</v>
      </c>
      <c r="CV2493">
        <v>1131.817</v>
      </c>
      <c r="CW2493">
        <v>745.53830000000005</v>
      </c>
      <c r="CX2493">
        <v>672.48919999999998</v>
      </c>
      <c r="CY2493">
        <v>752.81479999999999</v>
      </c>
      <c r="CZ2493">
        <v>1619.556</v>
      </c>
      <c r="DA2493">
        <v>11647.92</v>
      </c>
      <c r="DB2493">
        <v>16378.65</v>
      </c>
      <c r="DC2493">
        <v>5751.9489999999996</v>
      </c>
      <c r="DD2493">
        <v>4653.7759999999998</v>
      </c>
      <c r="DE2493">
        <v>5434.9629999999997</v>
      </c>
      <c r="DF2493">
        <v>6374.5860000000002</v>
      </c>
      <c r="DG2493">
        <v>5537.8680000000004</v>
      </c>
      <c r="DH2493">
        <v>4680.0829999999996</v>
      </c>
      <c r="DI2493">
        <v>3863.53</v>
      </c>
      <c r="DJ2493">
        <v>3147.1120000000001</v>
      </c>
      <c r="DK2493">
        <v>3506.9540000000002</v>
      </c>
      <c r="DL2493">
        <v>3137.8220000000001</v>
      </c>
      <c r="DM2493">
        <v>2166.0830000000001</v>
      </c>
      <c r="DN2493">
        <v>1981.2439999999999</v>
      </c>
      <c r="DO2493">
        <v>18</v>
      </c>
      <c r="DP2493">
        <v>20</v>
      </c>
    </row>
    <row r="2494" spans="1:120" hidden="1" x14ac:dyDescent="0.25">
      <c r="A2494" t="str">
        <f t="shared" si="38"/>
        <v>Industry_Type-5. Offices, Hotels, Finance, Services_All Elect_44460</v>
      </c>
      <c r="B2494" t="s">
        <v>62</v>
      </c>
      <c r="C2494" t="s">
        <v>205</v>
      </c>
      <c r="D2494" t="s">
        <v>61</v>
      </c>
      <c r="E2494" t="s">
        <v>61</v>
      </c>
      <c r="F2494" t="s">
        <v>61</v>
      </c>
      <c r="G2494" t="s">
        <v>37</v>
      </c>
      <c r="H2494" t="s">
        <v>61</v>
      </c>
      <c r="I2494" t="s">
        <v>61</v>
      </c>
      <c r="J2494" t="s">
        <v>61</v>
      </c>
      <c r="K2494" t="s">
        <v>190</v>
      </c>
      <c r="L2494" s="18">
        <v>44460</v>
      </c>
      <c r="M2494">
        <v>19</v>
      </c>
      <c r="N2494">
        <v>20</v>
      </c>
      <c r="O2494" t="s">
        <v>263</v>
      </c>
      <c r="P2494">
        <v>47</v>
      </c>
      <c r="Q2494">
        <v>46</v>
      </c>
      <c r="R2494">
        <v>0</v>
      </c>
      <c r="S2494">
        <v>0</v>
      </c>
      <c r="T2494">
        <v>0</v>
      </c>
      <c r="U2494">
        <v>0</v>
      </c>
      <c r="V2494">
        <v>0</v>
      </c>
      <c r="W2494">
        <v>5942.8603000000003</v>
      </c>
      <c r="X2494">
        <v>6309.2110000000002</v>
      </c>
      <c r="Y2494">
        <v>6204.2595000000001</v>
      </c>
      <c r="Z2494">
        <v>6171.2717000000002</v>
      </c>
      <c r="AA2494">
        <v>6207.4273999999996</v>
      </c>
      <c r="AB2494">
        <v>6313.4119000000001</v>
      </c>
      <c r="AC2494">
        <v>6931.2651999999998</v>
      </c>
      <c r="AD2494">
        <v>7117.8986999999997</v>
      </c>
      <c r="AE2494">
        <v>7424.4321</v>
      </c>
      <c r="AF2494">
        <v>8395.2906999999996</v>
      </c>
      <c r="AG2494">
        <v>8911.4294000000009</v>
      </c>
      <c r="AH2494">
        <v>9149.6836000000003</v>
      </c>
      <c r="AI2494">
        <v>9493.5493999999999</v>
      </c>
      <c r="AJ2494">
        <v>9812.1088</v>
      </c>
      <c r="AK2494">
        <v>9942.1108000000004</v>
      </c>
      <c r="AL2494">
        <v>9749.9467000000004</v>
      </c>
      <c r="AM2494">
        <v>9843.0108</v>
      </c>
      <c r="AN2494">
        <v>9407.3790000000008</v>
      </c>
      <c r="AO2494">
        <v>8737.8685999999998</v>
      </c>
      <c r="AP2494">
        <v>8195.0885999999991</v>
      </c>
      <c r="AQ2494">
        <v>8311.9377000000004</v>
      </c>
      <c r="AR2494">
        <v>8053.2487000000001</v>
      </c>
      <c r="AS2494">
        <v>6880.0046000000002</v>
      </c>
      <c r="AT2494">
        <v>6809.0473000000002</v>
      </c>
      <c r="AU2494">
        <v>69.5</v>
      </c>
      <c r="AV2494">
        <v>66</v>
      </c>
      <c r="AW2494">
        <v>65</v>
      </c>
      <c r="AX2494">
        <v>63</v>
      </c>
      <c r="AY2494">
        <v>62.5</v>
      </c>
      <c r="AZ2494">
        <v>62</v>
      </c>
      <c r="BA2494">
        <v>61</v>
      </c>
      <c r="BB2494">
        <v>60</v>
      </c>
      <c r="BC2494">
        <v>65</v>
      </c>
      <c r="BD2494">
        <v>72</v>
      </c>
      <c r="BE2494">
        <v>76.5</v>
      </c>
      <c r="BF2494">
        <v>80.5</v>
      </c>
      <c r="BG2494">
        <v>84</v>
      </c>
      <c r="BH2494">
        <v>87</v>
      </c>
      <c r="BI2494">
        <v>90.5</v>
      </c>
      <c r="BJ2494">
        <v>92.5</v>
      </c>
      <c r="BK2494">
        <v>93</v>
      </c>
      <c r="BL2494">
        <v>92</v>
      </c>
      <c r="BM2494">
        <v>88</v>
      </c>
      <c r="BN2494">
        <v>82.5</v>
      </c>
      <c r="BO2494">
        <v>79.5</v>
      </c>
      <c r="BP2494">
        <v>76.5</v>
      </c>
      <c r="BQ2494">
        <v>75.5</v>
      </c>
      <c r="BR2494">
        <v>73.5</v>
      </c>
      <c r="BS2494">
        <v>333.6875</v>
      </c>
      <c r="BT2494">
        <v>67.068870000000004</v>
      </c>
      <c r="BU2494">
        <v>65.334850000000003</v>
      </c>
      <c r="BV2494">
        <v>52.316209999999998</v>
      </c>
      <c r="BW2494">
        <v>82.958420000000004</v>
      </c>
      <c r="BX2494">
        <v>50.003019999999999</v>
      </c>
      <c r="BY2494">
        <v>-100.38339999999999</v>
      </c>
      <c r="BZ2494">
        <v>-18.66168</v>
      </c>
      <c r="CA2494">
        <v>92.514610000000005</v>
      </c>
      <c r="CB2494">
        <v>-62.58914</v>
      </c>
      <c r="CC2494">
        <v>-10.872490000000001</v>
      </c>
      <c r="CD2494">
        <v>70.079269999999994</v>
      </c>
      <c r="CE2494">
        <v>-59.040529999999997</v>
      </c>
      <c r="CF2494">
        <v>-209.8006</v>
      </c>
      <c r="CG2494">
        <v>-244.92189999999999</v>
      </c>
      <c r="CH2494">
        <v>-75.024249999999995</v>
      </c>
      <c r="CI2494">
        <v>-159.3151</v>
      </c>
      <c r="CJ2494">
        <v>19.118099999999998</v>
      </c>
      <c r="CK2494">
        <v>213.06489999999999</v>
      </c>
      <c r="CL2494">
        <v>242.81049999999999</v>
      </c>
      <c r="CM2494">
        <v>-381.75259999999997</v>
      </c>
      <c r="CN2494">
        <v>-329.94</v>
      </c>
      <c r="CO2494">
        <v>-31.713740000000001</v>
      </c>
      <c r="CP2494">
        <v>-124.22580000000001</v>
      </c>
      <c r="CQ2494">
        <v>617.47929999999997</v>
      </c>
      <c r="CR2494">
        <v>410.63</v>
      </c>
      <c r="CS2494">
        <v>417.1968</v>
      </c>
      <c r="CT2494">
        <v>424.69260000000003</v>
      </c>
      <c r="CU2494">
        <v>276.69349999999997</v>
      </c>
      <c r="CV2494">
        <v>263.7389</v>
      </c>
      <c r="CW2494">
        <v>185.88489999999999</v>
      </c>
      <c r="CX2494">
        <v>176.85169999999999</v>
      </c>
      <c r="CY2494">
        <v>224.71440000000001</v>
      </c>
      <c r="CZ2494">
        <v>744.58720000000005</v>
      </c>
      <c r="DA2494">
        <v>1536.548</v>
      </c>
      <c r="DB2494">
        <v>2263.5259999999998</v>
      </c>
      <c r="DC2494">
        <v>2423.1320000000001</v>
      </c>
      <c r="DD2494">
        <v>2453.1979999999999</v>
      </c>
      <c r="DE2494">
        <v>2599.8029999999999</v>
      </c>
      <c r="DF2494">
        <v>2245.1170000000002</v>
      </c>
      <c r="DG2494">
        <v>1883.2529999999999</v>
      </c>
      <c r="DH2494">
        <v>1725.259</v>
      </c>
      <c r="DI2494">
        <v>1590.539</v>
      </c>
      <c r="DJ2494">
        <v>1457.732</v>
      </c>
      <c r="DK2494">
        <v>2110.5039999999999</v>
      </c>
      <c r="DL2494">
        <v>1672.8219999999999</v>
      </c>
      <c r="DM2494">
        <v>1000.1609999999999</v>
      </c>
      <c r="DN2494">
        <v>855.91330000000005</v>
      </c>
      <c r="DO2494">
        <v>19</v>
      </c>
      <c r="DP2494">
        <v>20</v>
      </c>
    </row>
    <row r="2495" spans="1:120" hidden="1" x14ac:dyDescent="0.25">
      <c r="A2495" t="str">
        <f t="shared" si="38"/>
        <v>Industry_Type-6. Schools_All Elect_44460</v>
      </c>
      <c r="B2495" t="s">
        <v>62</v>
      </c>
      <c r="C2495" t="s">
        <v>220</v>
      </c>
      <c r="D2495" t="s">
        <v>61</v>
      </c>
      <c r="E2495" t="s">
        <v>61</v>
      </c>
      <c r="F2495" t="s">
        <v>61</v>
      </c>
      <c r="G2495" t="s">
        <v>40</v>
      </c>
      <c r="H2495" t="s">
        <v>61</v>
      </c>
      <c r="I2495" t="s">
        <v>61</v>
      </c>
      <c r="J2495" t="s">
        <v>61</v>
      </c>
      <c r="K2495" t="s">
        <v>190</v>
      </c>
      <c r="L2495" s="18">
        <v>44460</v>
      </c>
      <c r="M2495">
        <v>19</v>
      </c>
      <c r="N2495">
        <v>20</v>
      </c>
      <c r="O2495" t="s">
        <v>263</v>
      </c>
      <c r="P2495">
        <v>1</v>
      </c>
      <c r="Q2495">
        <v>1</v>
      </c>
      <c r="R2495">
        <v>0</v>
      </c>
      <c r="S2495">
        <v>0</v>
      </c>
      <c r="T2495">
        <v>1</v>
      </c>
      <c r="U2495">
        <v>0</v>
      </c>
      <c r="V2495">
        <v>1</v>
      </c>
      <c r="W2495">
        <v>570.96</v>
      </c>
      <c r="X2495">
        <v>639</v>
      </c>
      <c r="Y2495">
        <v>620.28</v>
      </c>
      <c r="Z2495">
        <v>597.24</v>
      </c>
      <c r="AA2495">
        <v>652.67999999999995</v>
      </c>
      <c r="AB2495">
        <v>855.72</v>
      </c>
      <c r="AC2495">
        <v>1008.36</v>
      </c>
      <c r="AD2495">
        <v>1011.6</v>
      </c>
      <c r="AE2495">
        <v>1074.5999999999999</v>
      </c>
      <c r="AF2495">
        <v>1138.32</v>
      </c>
      <c r="AG2495">
        <v>1209.5999999999999</v>
      </c>
      <c r="AH2495">
        <v>1261.8</v>
      </c>
      <c r="AI2495">
        <v>1282.68</v>
      </c>
      <c r="AJ2495">
        <v>1284.1199999999999</v>
      </c>
      <c r="AK2495">
        <v>1289.8800000000001</v>
      </c>
      <c r="AL2495">
        <v>1287.3599999999999</v>
      </c>
      <c r="AM2495">
        <v>1238.04</v>
      </c>
      <c r="AN2495">
        <v>1076.76</v>
      </c>
      <c r="AO2495">
        <v>1004.76</v>
      </c>
      <c r="AP2495">
        <v>915.84</v>
      </c>
      <c r="AQ2495">
        <v>882.72</v>
      </c>
      <c r="AR2495">
        <v>854.28</v>
      </c>
      <c r="AS2495">
        <v>779.4</v>
      </c>
      <c r="AT2495">
        <v>696.24</v>
      </c>
      <c r="AU2495">
        <v>67.5</v>
      </c>
      <c r="AV2495">
        <v>65.5</v>
      </c>
      <c r="AW2495">
        <v>64</v>
      </c>
      <c r="AX2495">
        <v>63</v>
      </c>
      <c r="AY2495">
        <v>62.5</v>
      </c>
      <c r="AZ2495">
        <v>61.5</v>
      </c>
      <c r="BA2495">
        <v>61</v>
      </c>
      <c r="BB2495">
        <v>61.5</v>
      </c>
      <c r="BC2495">
        <v>66.5</v>
      </c>
      <c r="BD2495">
        <v>73</v>
      </c>
      <c r="BE2495">
        <v>77</v>
      </c>
      <c r="BF2495">
        <v>79</v>
      </c>
      <c r="BG2495">
        <v>82.5</v>
      </c>
      <c r="BH2495">
        <v>87.5</v>
      </c>
      <c r="BI2495">
        <v>90</v>
      </c>
      <c r="BJ2495">
        <v>91</v>
      </c>
      <c r="BK2495">
        <v>90</v>
      </c>
      <c r="BL2495">
        <v>86.5</v>
      </c>
      <c r="BM2495">
        <v>83</v>
      </c>
      <c r="BN2495">
        <v>79.5</v>
      </c>
      <c r="BO2495">
        <v>77.5</v>
      </c>
      <c r="BP2495">
        <v>74.5</v>
      </c>
      <c r="BQ2495">
        <v>71.5</v>
      </c>
      <c r="BR2495">
        <v>69.5</v>
      </c>
      <c r="BS2495">
        <v>30.771550000000001</v>
      </c>
      <c r="BT2495">
        <v>-53.620179999999998</v>
      </c>
      <c r="BU2495">
        <v>-27.495609999999999</v>
      </c>
      <c r="BV2495">
        <v>-1.909546</v>
      </c>
      <c r="BW2495">
        <v>2.5964969999999998</v>
      </c>
      <c r="BX2495">
        <v>-3.5456539999999999</v>
      </c>
      <c r="BY2495">
        <v>-25.465520000000001</v>
      </c>
      <c r="BZ2495">
        <v>-1.194885</v>
      </c>
      <c r="CA2495">
        <v>10.11975</v>
      </c>
      <c r="CB2495">
        <v>18.63184</v>
      </c>
      <c r="CC2495">
        <v>9.6052250000000008</v>
      </c>
      <c r="CD2495">
        <v>18.613769999999999</v>
      </c>
      <c r="CE2495">
        <v>25.406009999999998</v>
      </c>
      <c r="CF2495">
        <v>69.766480000000001</v>
      </c>
      <c r="CG2495">
        <v>34.732669999999999</v>
      </c>
      <c r="CH2495">
        <v>47.497680000000003</v>
      </c>
      <c r="CI2495">
        <v>41.909059999999997</v>
      </c>
      <c r="CJ2495">
        <v>23.912479999999999</v>
      </c>
      <c r="CK2495">
        <v>17.208680000000001</v>
      </c>
      <c r="CL2495">
        <v>-11.72504</v>
      </c>
      <c r="CM2495">
        <v>-36.677</v>
      </c>
      <c r="CN2495">
        <v>-41.1828</v>
      </c>
      <c r="CO2495">
        <v>-29.194269999999999</v>
      </c>
      <c r="CP2495">
        <v>-39.959530000000001</v>
      </c>
      <c r="CQ2495">
        <v>70.874449999999996</v>
      </c>
      <c r="CR2495">
        <v>118.3121</v>
      </c>
      <c r="CS2495">
        <v>46.434609999999999</v>
      </c>
      <c r="CT2495">
        <v>47.432029999999997</v>
      </c>
      <c r="CU2495">
        <v>64.357810000000001</v>
      </c>
      <c r="CV2495">
        <v>36.224589999999999</v>
      </c>
      <c r="CW2495">
        <v>42.998390000000001</v>
      </c>
      <c r="CX2495">
        <v>36.622410000000002</v>
      </c>
      <c r="CY2495">
        <v>46.969070000000002</v>
      </c>
      <c r="CZ2495">
        <v>128.90719999999999</v>
      </c>
      <c r="DA2495">
        <v>162.22569999999999</v>
      </c>
      <c r="DB2495">
        <v>181.47370000000001</v>
      </c>
      <c r="DC2495">
        <v>190.94739999999999</v>
      </c>
      <c r="DD2495">
        <v>214.36770000000001</v>
      </c>
      <c r="DE2495">
        <v>265.92579999999998</v>
      </c>
      <c r="DF2495">
        <v>235.40170000000001</v>
      </c>
      <c r="DG2495">
        <v>240.9462</v>
      </c>
      <c r="DH2495">
        <v>178.12139999999999</v>
      </c>
      <c r="DI2495">
        <v>147.96780000000001</v>
      </c>
      <c r="DJ2495">
        <v>99.373490000000004</v>
      </c>
      <c r="DK2495">
        <v>82.022480000000002</v>
      </c>
      <c r="DL2495">
        <v>110.0384</v>
      </c>
      <c r="DM2495">
        <v>87.567959999999999</v>
      </c>
      <c r="DN2495">
        <v>103.1207</v>
      </c>
      <c r="DO2495">
        <v>19</v>
      </c>
      <c r="DP2495">
        <v>20</v>
      </c>
    </row>
    <row r="2496" spans="1:120" hidden="1" x14ac:dyDescent="0.25">
      <c r="A2496" t="str">
        <f t="shared" si="38"/>
        <v>Industry_Type-1. Agriculture, Mining &amp; Construction_All Elect_44460</v>
      </c>
      <c r="B2496" t="s">
        <v>62</v>
      </c>
      <c r="C2496" t="s">
        <v>211</v>
      </c>
      <c r="D2496" t="s">
        <v>61</v>
      </c>
      <c r="E2496" t="s">
        <v>61</v>
      </c>
      <c r="F2496" t="s">
        <v>61</v>
      </c>
      <c r="G2496" t="s">
        <v>30</v>
      </c>
      <c r="H2496" t="s">
        <v>61</v>
      </c>
      <c r="I2496" t="s">
        <v>61</v>
      </c>
      <c r="J2496" t="s">
        <v>61</v>
      </c>
      <c r="K2496" t="s">
        <v>190</v>
      </c>
      <c r="L2496" s="18">
        <v>44460</v>
      </c>
      <c r="M2496">
        <v>19</v>
      </c>
      <c r="N2496">
        <v>20</v>
      </c>
      <c r="O2496" t="s">
        <v>263</v>
      </c>
      <c r="P2496">
        <v>3</v>
      </c>
      <c r="Q2496">
        <v>3</v>
      </c>
      <c r="R2496">
        <v>0</v>
      </c>
      <c r="S2496">
        <v>0</v>
      </c>
      <c r="T2496">
        <v>1</v>
      </c>
      <c r="U2496">
        <v>0</v>
      </c>
      <c r="V2496">
        <v>1</v>
      </c>
      <c r="W2496">
        <v>514.55999999999995</v>
      </c>
      <c r="X2496">
        <v>846.1</v>
      </c>
      <c r="Y2496">
        <v>603</v>
      </c>
      <c r="Z2496">
        <v>528.05999999999995</v>
      </c>
      <c r="AA2496">
        <v>760.86</v>
      </c>
      <c r="AB2496">
        <v>918.96</v>
      </c>
      <c r="AC2496">
        <v>1198</v>
      </c>
      <c r="AD2496">
        <v>1201.96</v>
      </c>
      <c r="AE2496">
        <v>1178.6600000000001</v>
      </c>
      <c r="AF2496">
        <v>1280.48</v>
      </c>
      <c r="AG2496">
        <v>1288.32</v>
      </c>
      <c r="AH2496">
        <v>1257.42</v>
      </c>
      <c r="AI2496">
        <v>1285.22</v>
      </c>
      <c r="AJ2496">
        <v>1262.8599999999999</v>
      </c>
      <c r="AK2496">
        <v>1307.9000000000001</v>
      </c>
      <c r="AL2496">
        <v>1331.76</v>
      </c>
      <c r="AM2496">
        <v>1317.26</v>
      </c>
      <c r="AN2496">
        <v>1278.02</v>
      </c>
      <c r="AO2496">
        <v>1249.1400000000001</v>
      </c>
      <c r="AP2496">
        <v>1226.4000000000001</v>
      </c>
      <c r="AQ2496">
        <v>1189.58</v>
      </c>
      <c r="AR2496">
        <v>1173.8599999999999</v>
      </c>
      <c r="AS2496">
        <v>1190.1199999999999</v>
      </c>
      <c r="AT2496">
        <v>1152.94</v>
      </c>
      <c r="AU2496">
        <v>59</v>
      </c>
      <c r="AV2496">
        <v>61.5</v>
      </c>
      <c r="AW2496">
        <v>61.5</v>
      </c>
      <c r="AX2496">
        <v>63.5</v>
      </c>
      <c r="AY2496">
        <v>64</v>
      </c>
      <c r="AZ2496">
        <v>65</v>
      </c>
      <c r="BA2496">
        <v>65.5</v>
      </c>
      <c r="BB2496">
        <v>64</v>
      </c>
      <c r="BC2496">
        <v>66</v>
      </c>
      <c r="BD2496">
        <v>70.5</v>
      </c>
      <c r="BE2496">
        <v>76.5</v>
      </c>
      <c r="BF2496">
        <v>80.5</v>
      </c>
      <c r="BG2496">
        <v>79.5</v>
      </c>
      <c r="BH2496">
        <v>80</v>
      </c>
      <c r="BI2496">
        <v>81.5</v>
      </c>
      <c r="BJ2496">
        <v>81</v>
      </c>
      <c r="BK2496">
        <v>76</v>
      </c>
      <c r="BL2496">
        <v>72</v>
      </c>
      <c r="BM2496">
        <v>69</v>
      </c>
      <c r="BN2496">
        <v>65</v>
      </c>
      <c r="BO2496">
        <v>60.5</v>
      </c>
      <c r="BP2496">
        <v>58.5</v>
      </c>
      <c r="BQ2496">
        <v>58</v>
      </c>
      <c r="BR2496">
        <v>58</v>
      </c>
      <c r="BS2496">
        <v>-3.5589360000000001</v>
      </c>
      <c r="BT2496">
        <v>123.9974</v>
      </c>
      <c r="BU2496">
        <v>-41.806660000000001</v>
      </c>
      <c r="BV2496">
        <v>-38.451169999999998</v>
      </c>
      <c r="BW2496">
        <v>-130.63499999999999</v>
      </c>
      <c r="BX2496">
        <v>-80.250659999999996</v>
      </c>
      <c r="BY2496">
        <v>-22.556290000000001</v>
      </c>
      <c r="BZ2496">
        <v>93.77834</v>
      </c>
      <c r="CA2496">
        <v>85.323080000000004</v>
      </c>
      <c r="CB2496">
        <v>65.744349999999997</v>
      </c>
      <c r="CC2496">
        <v>51.602379999999997</v>
      </c>
      <c r="CD2496">
        <v>128.6865</v>
      </c>
      <c r="CE2496">
        <v>251.62440000000001</v>
      </c>
      <c r="CF2496">
        <v>192.91210000000001</v>
      </c>
      <c r="CG2496">
        <v>120.4191</v>
      </c>
      <c r="CH2496">
        <v>78.723129999999998</v>
      </c>
      <c r="CI2496">
        <v>74.831490000000002</v>
      </c>
      <c r="CJ2496">
        <v>117.2538</v>
      </c>
      <c r="CK2496">
        <v>143.81809999999999</v>
      </c>
      <c r="CL2496">
        <v>103.1474</v>
      </c>
      <c r="CM2496">
        <v>87.180120000000002</v>
      </c>
      <c r="CN2496">
        <v>64.547839999999994</v>
      </c>
      <c r="CO2496">
        <v>20.843360000000001</v>
      </c>
      <c r="CP2496">
        <v>45.49109</v>
      </c>
      <c r="CQ2496">
        <v>771.0127</v>
      </c>
      <c r="CR2496">
        <v>1037.7280000000001</v>
      </c>
      <c r="CS2496">
        <v>863.22239999999999</v>
      </c>
      <c r="CT2496">
        <v>681.33479999999997</v>
      </c>
      <c r="CU2496">
        <v>797.40369999999996</v>
      </c>
      <c r="CV2496">
        <v>741.41</v>
      </c>
      <c r="CW2496">
        <v>417.81779999999998</v>
      </c>
      <c r="CX2496">
        <v>348.13780000000003</v>
      </c>
      <c r="CY2496">
        <v>379.37349999999998</v>
      </c>
      <c r="CZ2496">
        <v>479.47980000000001</v>
      </c>
      <c r="DA2496">
        <v>9214.3459999999995</v>
      </c>
      <c r="DB2496">
        <v>12553.26</v>
      </c>
      <c r="DC2496">
        <v>2180.585</v>
      </c>
      <c r="DD2496">
        <v>1018.742</v>
      </c>
      <c r="DE2496">
        <v>1636.546</v>
      </c>
      <c r="DF2496">
        <v>2894.3470000000002</v>
      </c>
      <c r="DG2496">
        <v>2434.509</v>
      </c>
      <c r="DH2496">
        <v>1786.9090000000001</v>
      </c>
      <c r="DI2496">
        <v>1338.0039999999999</v>
      </c>
      <c r="DJ2496">
        <v>861.89290000000005</v>
      </c>
      <c r="DK2496">
        <v>671.56320000000005</v>
      </c>
      <c r="DL2496">
        <v>614.16959999999995</v>
      </c>
      <c r="DM2496">
        <v>632.86609999999996</v>
      </c>
      <c r="DN2496">
        <v>646.09630000000004</v>
      </c>
      <c r="DO2496">
        <v>19</v>
      </c>
      <c r="DP2496">
        <v>20</v>
      </c>
    </row>
    <row r="2497" spans="1:120" hidden="1" x14ac:dyDescent="0.25">
      <c r="A2497" t="str">
        <f t="shared" si="38"/>
        <v>sublap_id-SLAP_PGEB_All Elect_44460</v>
      </c>
      <c r="B2497" t="s">
        <v>62</v>
      </c>
      <c r="C2497" t="s">
        <v>287</v>
      </c>
      <c r="D2497" t="s">
        <v>61</v>
      </c>
      <c r="E2497" t="s">
        <v>288</v>
      </c>
      <c r="F2497" t="s">
        <v>61</v>
      </c>
      <c r="G2497" t="s">
        <v>61</v>
      </c>
      <c r="H2497" t="s">
        <v>61</v>
      </c>
      <c r="I2497" t="s">
        <v>61</v>
      </c>
      <c r="J2497" t="s">
        <v>61</v>
      </c>
      <c r="K2497" t="s">
        <v>190</v>
      </c>
      <c r="L2497" s="18">
        <v>44460</v>
      </c>
      <c r="M2497">
        <v>19</v>
      </c>
      <c r="N2497">
        <v>20</v>
      </c>
      <c r="O2497" t="s">
        <v>263</v>
      </c>
      <c r="P2497">
        <v>9</v>
      </c>
      <c r="Q2497">
        <v>9</v>
      </c>
      <c r="R2497">
        <v>0</v>
      </c>
      <c r="S2497">
        <v>0</v>
      </c>
      <c r="T2497">
        <v>1</v>
      </c>
      <c r="U2497">
        <v>0</v>
      </c>
      <c r="V2497">
        <v>1</v>
      </c>
      <c r="W2497">
        <v>71.789000000000001</v>
      </c>
      <c r="X2497">
        <v>75.27</v>
      </c>
      <c r="Y2497">
        <v>69.471000000000004</v>
      </c>
      <c r="Z2497">
        <v>69.430999999999997</v>
      </c>
      <c r="AA2497">
        <v>69.509</v>
      </c>
      <c r="AB2497">
        <v>70.668999999999997</v>
      </c>
      <c r="AC2497">
        <v>71.546000000000006</v>
      </c>
      <c r="AD2497">
        <v>130.191</v>
      </c>
      <c r="AE2497">
        <v>151.72800000000001</v>
      </c>
      <c r="AF2497">
        <v>196.28899999999999</v>
      </c>
      <c r="AG2497">
        <v>257.23099999999999</v>
      </c>
      <c r="AH2497">
        <v>275.88499999999999</v>
      </c>
      <c r="AI2497">
        <v>294.04700000000003</v>
      </c>
      <c r="AJ2497">
        <v>308.70800000000003</v>
      </c>
      <c r="AK2497">
        <v>313.12099999999998</v>
      </c>
      <c r="AL2497">
        <v>321.709</v>
      </c>
      <c r="AM2497">
        <v>318.25</v>
      </c>
      <c r="AN2497">
        <v>332.20299999999997</v>
      </c>
      <c r="AO2497">
        <v>283.25900000000001</v>
      </c>
      <c r="AP2497">
        <v>275.94799999999998</v>
      </c>
      <c r="AQ2497">
        <v>216.233</v>
      </c>
      <c r="AR2497">
        <v>87.197999999999993</v>
      </c>
      <c r="AS2497">
        <v>72.552999999999997</v>
      </c>
      <c r="AT2497">
        <v>71.590999999999994</v>
      </c>
      <c r="AU2497">
        <v>69</v>
      </c>
      <c r="AV2497">
        <v>66.944444000000004</v>
      </c>
      <c r="AW2497">
        <v>65.666667000000004</v>
      </c>
      <c r="AX2497">
        <v>64.111110999999994</v>
      </c>
      <c r="AY2497">
        <v>63.166666999999997</v>
      </c>
      <c r="AZ2497">
        <v>62.222222000000002</v>
      </c>
      <c r="BA2497">
        <v>61.444443999999997</v>
      </c>
      <c r="BB2497">
        <v>61.611111000000001</v>
      </c>
      <c r="BC2497">
        <v>65.888889000000006</v>
      </c>
      <c r="BD2497">
        <v>70.722222000000002</v>
      </c>
      <c r="BE2497">
        <v>75.888889000000006</v>
      </c>
      <c r="BF2497">
        <v>81.5</v>
      </c>
      <c r="BG2497">
        <v>86.277777999999998</v>
      </c>
      <c r="BH2497">
        <v>89.277777999999998</v>
      </c>
      <c r="BI2497">
        <v>91.444444000000004</v>
      </c>
      <c r="BJ2497">
        <v>93.388889000000006</v>
      </c>
      <c r="BK2497">
        <v>93.5</v>
      </c>
      <c r="BL2497">
        <v>92.277777999999998</v>
      </c>
      <c r="BM2497">
        <v>89.222222000000002</v>
      </c>
      <c r="BN2497">
        <v>84.5</v>
      </c>
      <c r="BO2497">
        <v>79.444444000000004</v>
      </c>
      <c r="BP2497">
        <v>75.888889000000006</v>
      </c>
      <c r="BQ2497">
        <v>73.111110999999994</v>
      </c>
      <c r="BR2497">
        <v>71.222222000000002</v>
      </c>
      <c r="BS2497">
        <v>-19.943359999999998</v>
      </c>
      <c r="BT2497">
        <v>-6.9115450000000003</v>
      </c>
      <c r="BU2497">
        <v>-1.564249</v>
      </c>
      <c r="BV2497">
        <v>-2.6013269999999999</v>
      </c>
      <c r="BW2497">
        <v>-4.6276140000000003</v>
      </c>
      <c r="BX2497">
        <v>-6.0322699999999996</v>
      </c>
      <c r="BY2497">
        <v>3.9138250000000001</v>
      </c>
      <c r="BZ2497">
        <v>0.32508369999999998</v>
      </c>
      <c r="CA2497">
        <v>8.8353429999999999</v>
      </c>
      <c r="CB2497">
        <v>7.9473120000000002</v>
      </c>
      <c r="CC2497">
        <v>13.16109</v>
      </c>
      <c r="CD2497">
        <v>6.1726270000000003</v>
      </c>
      <c r="CE2497">
        <v>4.0607759999999997</v>
      </c>
      <c r="CF2497">
        <v>-0.96489910000000001</v>
      </c>
      <c r="CG2497">
        <v>4.6590769999999999</v>
      </c>
      <c r="CH2497">
        <v>2.2092139999999998</v>
      </c>
      <c r="CI2497">
        <v>3.4130060000000002</v>
      </c>
      <c r="CJ2497">
        <v>-15.213190000000001</v>
      </c>
      <c r="CK2497">
        <v>18.867260000000002</v>
      </c>
      <c r="CL2497">
        <v>13.00301</v>
      </c>
      <c r="CM2497">
        <v>7.3053710000000001</v>
      </c>
      <c r="CN2497">
        <v>12.393879999999999</v>
      </c>
      <c r="CO2497">
        <v>1.821855</v>
      </c>
      <c r="CP2497">
        <v>3.1009910000000001</v>
      </c>
      <c r="CQ2497">
        <v>1865.557</v>
      </c>
      <c r="CR2497">
        <v>1.9235990000000001</v>
      </c>
      <c r="CS2497">
        <v>1.777328</v>
      </c>
      <c r="CT2497">
        <v>1.826163</v>
      </c>
      <c r="CU2497">
        <v>1.9691350000000001</v>
      </c>
      <c r="CV2497">
        <v>4.8496290000000002</v>
      </c>
      <c r="CW2497">
        <v>8.4502450000000007</v>
      </c>
      <c r="CX2497">
        <v>9.1068409999999993</v>
      </c>
      <c r="CY2497">
        <v>8.0976280000000003</v>
      </c>
      <c r="CZ2497">
        <v>10.168139999999999</v>
      </c>
      <c r="DA2497">
        <v>7.8631900000000003</v>
      </c>
      <c r="DB2497">
        <v>5.0811419999999998</v>
      </c>
      <c r="DC2497">
        <v>4.7661629999999997</v>
      </c>
      <c r="DD2497">
        <v>4.9255120000000003</v>
      </c>
      <c r="DE2497">
        <v>3.6954389999999999</v>
      </c>
      <c r="DF2497">
        <v>4.0799830000000004</v>
      </c>
      <c r="DG2497">
        <v>4.4065479999999999</v>
      </c>
      <c r="DH2497">
        <v>4.1034629999999996</v>
      </c>
      <c r="DI2497">
        <v>7.528543</v>
      </c>
      <c r="DJ2497">
        <v>26.361350000000002</v>
      </c>
      <c r="DK2497">
        <v>55.298609999999996</v>
      </c>
      <c r="DL2497">
        <v>65.551090000000002</v>
      </c>
      <c r="DM2497">
        <v>7.30077</v>
      </c>
      <c r="DN2497">
        <v>2.6816909999999998</v>
      </c>
      <c r="DO2497">
        <v>19</v>
      </c>
      <c r="DP2497">
        <v>20</v>
      </c>
    </row>
    <row r="2498" spans="1:120" hidden="1" x14ac:dyDescent="0.25">
      <c r="A2498" t="str">
        <f t="shared" si="38"/>
        <v>Aggregator-Voltus, Inc._All Elect_44460</v>
      </c>
      <c r="B2498" t="s">
        <v>62</v>
      </c>
      <c r="C2498" t="s">
        <v>221</v>
      </c>
      <c r="D2498" t="s">
        <v>61</v>
      </c>
      <c r="E2498" t="s">
        <v>61</v>
      </c>
      <c r="F2498" t="s">
        <v>198</v>
      </c>
      <c r="G2498" t="s">
        <v>61</v>
      </c>
      <c r="H2498" t="s">
        <v>61</v>
      </c>
      <c r="I2498" t="s">
        <v>61</v>
      </c>
      <c r="J2498" t="s">
        <v>61</v>
      </c>
      <c r="K2498" t="s">
        <v>190</v>
      </c>
      <c r="L2498" s="18">
        <v>44460</v>
      </c>
      <c r="M2498">
        <v>19</v>
      </c>
      <c r="N2498">
        <v>20</v>
      </c>
      <c r="O2498" t="s">
        <v>263</v>
      </c>
      <c r="P2498">
        <v>1</v>
      </c>
      <c r="Q2498">
        <v>1</v>
      </c>
      <c r="R2498">
        <v>0</v>
      </c>
      <c r="S2498">
        <v>0</v>
      </c>
      <c r="T2498">
        <v>1</v>
      </c>
      <c r="U2498">
        <v>0</v>
      </c>
      <c r="V2498">
        <v>1</v>
      </c>
      <c r="W2498">
        <v>570.96</v>
      </c>
      <c r="X2498">
        <v>639</v>
      </c>
      <c r="Y2498">
        <v>620.28</v>
      </c>
      <c r="Z2498">
        <v>597.24</v>
      </c>
      <c r="AA2498">
        <v>652.67999999999995</v>
      </c>
      <c r="AB2498">
        <v>855.72</v>
      </c>
      <c r="AC2498">
        <v>1008.36</v>
      </c>
      <c r="AD2498">
        <v>1011.6</v>
      </c>
      <c r="AE2498">
        <v>1074.5999999999999</v>
      </c>
      <c r="AF2498">
        <v>1138.32</v>
      </c>
      <c r="AG2498">
        <v>1209.5999999999999</v>
      </c>
      <c r="AH2498">
        <v>1261.8</v>
      </c>
      <c r="AI2498">
        <v>1282.68</v>
      </c>
      <c r="AJ2498">
        <v>1284.1199999999999</v>
      </c>
      <c r="AK2498">
        <v>1289.8800000000001</v>
      </c>
      <c r="AL2498">
        <v>1287.3599999999999</v>
      </c>
      <c r="AM2498">
        <v>1238.04</v>
      </c>
      <c r="AN2498">
        <v>1076.76</v>
      </c>
      <c r="AO2498">
        <v>1004.76</v>
      </c>
      <c r="AP2498">
        <v>915.84</v>
      </c>
      <c r="AQ2498">
        <v>882.72</v>
      </c>
      <c r="AR2498">
        <v>854.28</v>
      </c>
      <c r="AS2498">
        <v>779.4</v>
      </c>
      <c r="AT2498">
        <v>696.24</v>
      </c>
      <c r="AU2498">
        <v>67.5</v>
      </c>
      <c r="AV2498">
        <v>65.5</v>
      </c>
      <c r="AW2498">
        <v>64</v>
      </c>
      <c r="AX2498">
        <v>63</v>
      </c>
      <c r="AY2498">
        <v>62.5</v>
      </c>
      <c r="AZ2498">
        <v>61.5</v>
      </c>
      <c r="BA2498">
        <v>61</v>
      </c>
      <c r="BB2498">
        <v>61.5</v>
      </c>
      <c r="BC2498">
        <v>66.5</v>
      </c>
      <c r="BD2498">
        <v>73</v>
      </c>
      <c r="BE2498">
        <v>77</v>
      </c>
      <c r="BF2498">
        <v>79</v>
      </c>
      <c r="BG2498">
        <v>82.5</v>
      </c>
      <c r="BH2498">
        <v>87.5</v>
      </c>
      <c r="BI2498">
        <v>90</v>
      </c>
      <c r="BJ2498">
        <v>91</v>
      </c>
      <c r="BK2498">
        <v>90</v>
      </c>
      <c r="BL2498">
        <v>86.5</v>
      </c>
      <c r="BM2498">
        <v>83</v>
      </c>
      <c r="BN2498">
        <v>79.5</v>
      </c>
      <c r="BO2498">
        <v>77.5</v>
      </c>
      <c r="BP2498">
        <v>74.5</v>
      </c>
      <c r="BQ2498">
        <v>71.5</v>
      </c>
      <c r="BR2498">
        <v>69.5</v>
      </c>
      <c r="BS2498">
        <v>30.771550000000001</v>
      </c>
      <c r="BT2498">
        <v>-53.620179999999998</v>
      </c>
      <c r="BU2498">
        <v>-27.495609999999999</v>
      </c>
      <c r="BV2498">
        <v>-1.909546</v>
      </c>
      <c r="BW2498">
        <v>2.5964969999999998</v>
      </c>
      <c r="BX2498">
        <v>-3.5456539999999999</v>
      </c>
      <c r="BY2498">
        <v>-25.465520000000001</v>
      </c>
      <c r="BZ2498">
        <v>-1.194885</v>
      </c>
      <c r="CA2498">
        <v>10.11975</v>
      </c>
      <c r="CB2498">
        <v>18.63184</v>
      </c>
      <c r="CC2498">
        <v>9.6052250000000008</v>
      </c>
      <c r="CD2498">
        <v>18.613769999999999</v>
      </c>
      <c r="CE2498">
        <v>25.406009999999998</v>
      </c>
      <c r="CF2498">
        <v>69.766480000000001</v>
      </c>
      <c r="CG2498">
        <v>34.732669999999999</v>
      </c>
      <c r="CH2498">
        <v>47.497680000000003</v>
      </c>
      <c r="CI2498">
        <v>41.909059999999997</v>
      </c>
      <c r="CJ2498">
        <v>23.912479999999999</v>
      </c>
      <c r="CK2498">
        <v>17.208680000000001</v>
      </c>
      <c r="CL2498">
        <v>-11.72504</v>
      </c>
      <c r="CM2498">
        <v>-36.677</v>
      </c>
      <c r="CN2498">
        <v>-41.1828</v>
      </c>
      <c r="CO2498">
        <v>-29.194269999999999</v>
      </c>
      <c r="CP2498">
        <v>-39.959530000000001</v>
      </c>
      <c r="CQ2498">
        <v>70.874449999999996</v>
      </c>
      <c r="CR2498">
        <v>118.3121</v>
      </c>
      <c r="CS2498">
        <v>46.434609999999999</v>
      </c>
      <c r="CT2498">
        <v>47.432029999999997</v>
      </c>
      <c r="CU2498">
        <v>64.357810000000001</v>
      </c>
      <c r="CV2498">
        <v>36.224589999999999</v>
      </c>
      <c r="CW2498">
        <v>42.998390000000001</v>
      </c>
      <c r="CX2498">
        <v>36.622410000000002</v>
      </c>
      <c r="CY2498">
        <v>46.969070000000002</v>
      </c>
      <c r="CZ2498">
        <v>128.90719999999999</v>
      </c>
      <c r="DA2498">
        <v>162.22569999999999</v>
      </c>
      <c r="DB2498">
        <v>181.47370000000001</v>
      </c>
      <c r="DC2498">
        <v>190.94739999999999</v>
      </c>
      <c r="DD2498">
        <v>214.36770000000001</v>
      </c>
      <c r="DE2498">
        <v>265.92579999999998</v>
      </c>
      <c r="DF2498">
        <v>235.40170000000001</v>
      </c>
      <c r="DG2498">
        <v>240.9462</v>
      </c>
      <c r="DH2498">
        <v>178.12139999999999</v>
      </c>
      <c r="DI2498">
        <v>147.96780000000001</v>
      </c>
      <c r="DJ2498">
        <v>99.373490000000004</v>
      </c>
      <c r="DK2498">
        <v>82.022480000000002</v>
      </c>
      <c r="DL2498">
        <v>110.0384</v>
      </c>
      <c r="DM2498">
        <v>87.567959999999999</v>
      </c>
      <c r="DN2498">
        <v>103.1207</v>
      </c>
      <c r="DO2498">
        <v>19</v>
      </c>
      <c r="DP2498">
        <v>20</v>
      </c>
    </row>
    <row r="2499" spans="1:120" hidden="1" x14ac:dyDescent="0.25">
      <c r="A2499" t="str">
        <f t="shared" si="38"/>
        <v>Industry_Type-2. Manufacturing_All Elect_44460</v>
      </c>
      <c r="B2499" t="s">
        <v>62</v>
      </c>
      <c r="C2499" t="s">
        <v>218</v>
      </c>
      <c r="D2499" t="s">
        <v>61</v>
      </c>
      <c r="E2499" t="s">
        <v>61</v>
      </c>
      <c r="F2499" t="s">
        <v>61</v>
      </c>
      <c r="G2499" t="s">
        <v>38</v>
      </c>
      <c r="H2499" t="s">
        <v>61</v>
      </c>
      <c r="I2499" t="s">
        <v>61</v>
      </c>
      <c r="J2499" t="s">
        <v>61</v>
      </c>
      <c r="K2499" t="s">
        <v>190</v>
      </c>
      <c r="L2499" s="18">
        <v>44460</v>
      </c>
      <c r="M2499">
        <v>19</v>
      </c>
      <c r="N2499">
        <v>20</v>
      </c>
      <c r="O2499" t="s">
        <v>263</v>
      </c>
      <c r="P2499">
        <v>7</v>
      </c>
      <c r="Q2499">
        <v>7</v>
      </c>
      <c r="R2499">
        <v>0</v>
      </c>
      <c r="S2499">
        <v>0</v>
      </c>
      <c r="T2499">
        <v>1</v>
      </c>
      <c r="U2499">
        <v>0</v>
      </c>
      <c r="V2499">
        <v>1</v>
      </c>
      <c r="W2499">
        <v>1725.9</v>
      </c>
      <c r="X2499">
        <v>1710.71</v>
      </c>
      <c r="Y2499">
        <v>1701.289</v>
      </c>
      <c r="Z2499">
        <v>1707.7919999999999</v>
      </c>
      <c r="AA2499">
        <v>1724.723</v>
      </c>
      <c r="AB2499">
        <v>1711.4290000000001</v>
      </c>
      <c r="AC2499">
        <v>1800.1420000000001</v>
      </c>
      <c r="AD2499">
        <v>1972.836</v>
      </c>
      <c r="AE2499">
        <v>2150.0990000000002</v>
      </c>
      <c r="AF2499">
        <v>2370.2060000000001</v>
      </c>
      <c r="AG2499">
        <v>2556.2249999999999</v>
      </c>
      <c r="AH2499">
        <v>2634.3820000000001</v>
      </c>
      <c r="AI2499">
        <v>2653.2559999999999</v>
      </c>
      <c r="AJ2499">
        <v>2679.6869999999999</v>
      </c>
      <c r="AK2499">
        <v>2709.86</v>
      </c>
      <c r="AL2499">
        <v>2796.8870000000002</v>
      </c>
      <c r="AM2499">
        <v>2811.105</v>
      </c>
      <c r="AN2499">
        <v>2600.4540000000002</v>
      </c>
      <c r="AO2499">
        <v>2393.623</v>
      </c>
      <c r="AP2499">
        <v>2273.605</v>
      </c>
      <c r="AQ2499">
        <v>2271.0650000000001</v>
      </c>
      <c r="AR2499">
        <v>2174.0619999999999</v>
      </c>
      <c r="AS2499">
        <v>2003.646</v>
      </c>
      <c r="AT2499">
        <v>1844.9469999999999</v>
      </c>
      <c r="AU2499">
        <v>69.5</v>
      </c>
      <c r="AV2499">
        <v>66</v>
      </c>
      <c r="AW2499">
        <v>65</v>
      </c>
      <c r="AX2499">
        <v>63</v>
      </c>
      <c r="AY2499">
        <v>62.5</v>
      </c>
      <c r="AZ2499">
        <v>62</v>
      </c>
      <c r="BA2499">
        <v>61</v>
      </c>
      <c r="BB2499">
        <v>60</v>
      </c>
      <c r="BC2499">
        <v>65</v>
      </c>
      <c r="BD2499">
        <v>72</v>
      </c>
      <c r="BE2499">
        <v>76.5</v>
      </c>
      <c r="BF2499">
        <v>80.5</v>
      </c>
      <c r="BG2499">
        <v>84</v>
      </c>
      <c r="BH2499">
        <v>87</v>
      </c>
      <c r="BI2499">
        <v>90.5</v>
      </c>
      <c r="BJ2499">
        <v>92.5</v>
      </c>
      <c r="BK2499">
        <v>93</v>
      </c>
      <c r="BL2499">
        <v>92</v>
      </c>
      <c r="BM2499">
        <v>88</v>
      </c>
      <c r="BN2499">
        <v>82.5</v>
      </c>
      <c r="BO2499">
        <v>79.5</v>
      </c>
      <c r="BP2499">
        <v>76.5</v>
      </c>
      <c r="BQ2499">
        <v>75.5</v>
      </c>
      <c r="BR2499">
        <v>73.5</v>
      </c>
      <c r="BS2499">
        <v>34.184359999999998</v>
      </c>
      <c r="BT2499">
        <v>42.319049999999997</v>
      </c>
      <c r="BU2499">
        <v>13.64404</v>
      </c>
      <c r="BV2499">
        <v>-3.130976</v>
      </c>
      <c r="BW2499">
        <v>-15.6442</v>
      </c>
      <c r="BX2499">
        <v>9.4748649999999994</v>
      </c>
      <c r="BY2499">
        <v>37.226309999999998</v>
      </c>
      <c r="BZ2499">
        <v>-32.931199999999997</v>
      </c>
      <c r="CA2499">
        <v>-28.07788</v>
      </c>
      <c r="CB2499">
        <v>52.722279999999998</v>
      </c>
      <c r="CC2499">
        <v>45.246499999999997</v>
      </c>
      <c r="CD2499">
        <v>86.533069999999995</v>
      </c>
      <c r="CE2499">
        <v>98.952749999999995</v>
      </c>
      <c r="CF2499">
        <v>106.83</v>
      </c>
      <c r="CG2499">
        <v>114.5329</v>
      </c>
      <c r="CH2499">
        <v>47.292549999999999</v>
      </c>
      <c r="CI2499">
        <v>22.316020000000002</v>
      </c>
      <c r="CJ2499">
        <v>129.79949999999999</v>
      </c>
      <c r="CK2499">
        <v>168.1437</v>
      </c>
      <c r="CL2499">
        <v>106.965</v>
      </c>
      <c r="CM2499">
        <v>-60.797289999999997</v>
      </c>
      <c r="CN2499">
        <v>-0.3633728</v>
      </c>
      <c r="CO2499">
        <v>-36.332819999999998</v>
      </c>
      <c r="CP2499">
        <v>-16.12801</v>
      </c>
      <c r="CQ2499">
        <v>259.46980000000002</v>
      </c>
      <c r="CR2499">
        <v>72.988950000000003</v>
      </c>
      <c r="CS2499">
        <v>94.925989999999999</v>
      </c>
      <c r="CT2499">
        <v>49.856200000000001</v>
      </c>
      <c r="CU2499">
        <v>46.46555</v>
      </c>
      <c r="CV2499">
        <v>46.96049</v>
      </c>
      <c r="CW2499">
        <v>50.872909999999997</v>
      </c>
      <c r="CX2499">
        <v>67.198400000000007</v>
      </c>
      <c r="CY2499">
        <v>62.239939999999997</v>
      </c>
      <c r="CZ2499">
        <v>218.94579999999999</v>
      </c>
      <c r="DA2499">
        <v>376.21019999999999</v>
      </c>
      <c r="DB2499">
        <v>900.22609999999997</v>
      </c>
      <c r="DC2499">
        <v>854.48329999999999</v>
      </c>
      <c r="DD2499">
        <v>905.16380000000004</v>
      </c>
      <c r="DE2499">
        <v>851.60140000000001</v>
      </c>
      <c r="DF2499">
        <v>869.32119999999998</v>
      </c>
      <c r="DG2499">
        <v>863.22249999999997</v>
      </c>
      <c r="DH2499">
        <v>893.68150000000003</v>
      </c>
      <c r="DI2499">
        <v>702.59079999999994</v>
      </c>
      <c r="DJ2499">
        <v>594.24440000000004</v>
      </c>
      <c r="DK2499">
        <v>476.35399999999998</v>
      </c>
      <c r="DL2499">
        <v>586.97839999999997</v>
      </c>
      <c r="DM2499">
        <v>383.17630000000003</v>
      </c>
      <c r="DN2499">
        <v>339.1447</v>
      </c>
      <c r="DO2499">
        <v>19</v>
      </c>
      <c r="DP2499">
        <v>20</v>
      </c>
    </row>
    <row r="2500" spans="1:120" hidden="1" x14ac:dyDescent="0.25">
      <c r="A2500" t="str">
        <f t="shared" ref="A2500:A2563" si="39">C2500&amp;"_"&amp;K2500&amp;"_"&amp;IF(L2500="",O2500,L2500&amp;IF(LEFT(K2500,3)="All","",IF(R2500=1,"_Combined","_"&amp;M2500&amp;"-"&amp;N2500)))</f>
        <v>sublap_id-SLAP_PGP2_All Elect_44460</v>
      </c>
      <c r="B2500" t="s">
        <v>62</v>
      </c>
      <c r="C2500" t="s">
        <v>301</v>
      </c>
      <c r="D2500" t="s">
        <v>61</v>
      </c>
      <c r="E2500" t="s">
        <v>302</v>
      </c>
      <c r="F2500" t="s">
        <v>61</v>
      </c>
      <c r="G2500" t="s">
        <v>61</v>
      </c>
      <c r="H2500" t="s">
        <v>61</v>
      </c>
      <c r="I2500" t="s">
        <v>61</v>
      </c>
      <c r="J2500" t="s">
        <v>61</v>
      </c>
      <c r="K2500" t="s">
        <v>190</v>
      </c>
      <c r="L2500" s="18">
        <v>44460</v>
      </c>
      <c r="M2500">
        <v>19</v>
      </c>
      <c r="N2500">
        <v>20</v>
      </c>
      <c r="O2500" t="s">
        <v>263</v>
      </c>
      <c r="P2500">
        <v>1</v>
      </c>
      <c r="Q2500">
        <v>1</v>
      </c>
      <c r="R2500">
        <v>0</v>
      </c>
      <c r="S2500">
        <v>0</v>
      </c>
      <c r="T2500">
        <v>1</v>
      </c>
      <c r="U2500">
        <v>0</v>
      </c>
      <c r="V2500">
        <v>1</v>
      </c>
      <c r="W2500">
        <v>570.96</v>
      </c>
      <c r="X2500">
        <v>639</v>
      </c>
      <c r="Y2500">
        <v>620.28</v>
      </c>
      <c r="Z2500">
        <v>597.24</v>
      </c>
      <c r="AA2500">
        <v>652.67999999999995</v>
      </c>
      <c r="AB2500">
        <v>855.72</v>
      </c>
      <c r="AC2500">
        <v>1008.36</v>
      </c>
      <c r="AD2500">
        <v>1011.6</v>
      </c>
      <c r="AE2500">
        <v>1074.5999999999999</v>
      </c>
      <c r="AF2500">
        <v>1138.32</v>
      </c>
      <c r="AG2500">
        <v>1209.5999999999999</v>
      </c>
      <c r="AH2500">
        <v>1261.8</v>
      </c>
      <c r="AI2500">
        <v>1282.68</v>
      </c>
      <c r="AJ2500">
        <v>1284.1199999999999</v>
      </c>
      <c r="AK2500">
        <v>1289.8800000000001</v>
      </c>
      <c r="AL2500">
        <v>1287.3599999999999</v>
      </c>
      <c r="AM2500">
        <v>1238.04</v>
      </c>
      <c r="AN2500">
        <v>1076.76</v>
      </c>
      <c r="AO2500">
        <v>1004.76</v>
      </c>
      <c r="AP2500">
        <v>915.84</v>
      </c>
      <c r="AQ2500">
        <v>882.72</v>
      </c>
      <c r="AR2500">
        <v>854.28</v>
      </c>
      <c r="AS2500">
        <v>779.4</v>
      </c>
      <c r="AT2500">
        <v>696.24</v>
      </c>
      <c r="AU2500">
        <v>67.5</v>
      </c>
      <c r="AV2500">
        <v>65.5</v>
      </c>
      <c r="AW2500">
        <v>64</v>
      </c>
      <c r="AX2500">
        <v>63</v>
      </c>
      <c r="AY2500">
        <v>62.5</v>
      </c>
      <c r="AZ2500">
        <v>61.5</v>
      </c>
      <c r="BA2500">
        <v>61</v>
      </c>
      <c r="BB2500">
        <v>61.5</v>
      </c>
      <c r="BC2500">
        <v>66.5</v>
      </c>
      <c r="BD2500">
        <v>73</v>
      </c>
      <c r="BE2500">
        <v>77</v>
      </c>
      <c r="BF2500">
        <v>79</v>
      </c>
      <c r="BG2500">
        <v>82.5</v>
      </c>
      <c r="BH2500">
        <v>87.5</v>
      </c>
      <c r="BI2500">
        <v>90</v>
      </c>
      <c r="BJ2500">
        <v>91</v>
      </c>
      <c r="BK2500">
        <v>90</v>
      </c>
      <c r="BL2500">
        <v>86.5</v>
      </c>
      <c r="BM2500">
        <v>83</v>
      </c>
      <c r="BN2500">
        <v>79.5</v>
      </c>
      <c r="BO2500">
        <v>77.5</v>
      </c>
      <c r="BP2500">
        <v>74.5</v>
      </c>
      <c r="BQ2500">
        <v>71.5</v>
      </c>
      <c r="BR2500">
        <v>69.5</v>
      </c>
      <c r="BS2500">
        <v>30.771550000000001</v>
      </c>
      <c r="BT2500">
        <v>-53.620179999999998</v>
      </c>
      <c r="BU2500">
        <v>-27.495609999999999</v>
      </c>
      <c r="BV2500">
        <v>-1.909546</v>
      </c>
      <c r="BW2500">
        <v>2.5964969999999998</v>
      </c>
      <c r="BX2500">
        <v>-3.5456539999999999</v>
      </c>
      <c r="BY2500">
        <v>-25.465520000000001</v>
      </c>
      <c r="BZ2500">
        <v>-1.194885</v>
      </c>
      <c r="CA2500">
        <v>10.11975</v>
      </c>
      <c r="CB2500">
        <v>18.63184</v>
      </c>
      <c r="CC2500">
        <v>9.6052250000000008</v>
      </c>
      <c r="CD2500">
        <v>18.613769999999999</v>
      </c>
      <c r="CE2500">
        <v>25.406009999999998</v>
      </c>
      <c r="CF2500">
        <v>69.766480000000001</v>
      </c>
      <c r="CG2500">
        <v>34.732669999999999</v>
      </c>
      <c r="CH2500">
        <v>47.497680000000003</v>
      </c>
      <c r="CI2500">
        <v>41.909059999999997</v>
      </c>
      <c r="CJ2500">
        <v>23.912479999999999</v>
      </c>
      <c r="CK2500">
        <v>17.208680000000001</v>
      </c>
      <c r="CL2500">
        <v>-11.72504</v>
      </c>
      <c r="CM2500">
        <v>-36.677</v>
      </c>
      <c r="CN2500">
        <v>-41.1828</v>
      </c>
      <c r="CO2500">
        <v>-29.194269999999999</v>
      </c>
      <c r="CP2500">
        <v>-39.959530000000001</v>
      </c>
      <c r="CQ2500">
        <v>70.874449999999996</v>
      </c>
      <c r="CR2500">
        <v>118.3121</v>
      </c>
      <c r="CS2500">
        <v>46.434609999999999</v>
      </c>
      <c r="CT2500">
        <v>47.432029999999997</v>
      </c>
      <c r="CU2500">
        <v>64.357810000000001</v>
      </c>
      <c r="CV2500">
        <v>36.224589999999999</v>
      </c>
      <c r="CW2500">
        <v>42.998390000000001</v>
      </c>
      <c r="CX2500">
        <v>36.622410000000002</v>
      </c>
      <c r="CY2500">
        <v>46.969070000000002</v>
      </c>
      <c r="CZ2500">
        <v>128.90719999999999</v>
      </c>
      <c r="DA2500">
        <v>162.22569999999999</v>
      </c>
      <c r="DB2500">
        <v>181.47370000000001</v>
      </c>
      <c r="DC2500">
        <v>190.94739999999999</v>
      </c>
      <c r="DD2500">
        <v>214.36770000000001</v>
      </c>
      <c r="DE2500">
        <v>265.92579999999998</v>
      </c>
      <c r="DF2500">
        <v>235.40170000000001</v>
      </c>
      <c r="DG2500">
        <v>240.9462</v>
      </c>
      <c r="DH2500">
        <v>178.12139999999999</v>
      </c>
      <c r="DI2500">
        <v>147.96780000000001</v>
      </c>
      <c r="DJ2500">
        <v>99.373490000000004</v>
      </c>
      <c r="DK2500">
        <v>82.022480000000002</v>
      </c>
      <c r="DL2500">
        <v>110.0384</v>
      </c>
      <c r="DM2500">
        <v>87.567959999999999</v>
      </c>
      <c r="DN2500">
        <v>103.1207</v>
      </c>
      <c r="DO2500">
        <v>19</v>
      </c>
      <c r="DP2500">
        <v>20</v>
      </c>
    </row>
    <row r="2501" spans="1:120" hidden="1" x14ac:dyDescent="0.25">
      <c r="A2501" t="str">
        <f t="shared" si="39"/>
        <v>Industry_Type-4. Retail stores_All Elect_44460</v>
      </c>
      <c r="B2501" t="s">
        <v>62</v>
      </c>
      <c r="C2501" t="s">
        <v>204</v>
      </c>
      <c r="D2501" t="s">
        <v>61</v>
      </c>
      <c r="E2501" t="s">
        <v>61</v>
      </c>
      <c r="F2501" t="s">
        <v>61</v>
      </c>
      <c r="G2501" t="s">
        <v>33</v>
      </c>
      <c r="H2501" t="s">
        <v>61</v>
      </c>
      <c r="I2501" t="s">
        <v>61</v>
      </c>
      <c r="J2501" t="s">
        <v>61</v>
      </c>
      <c r="K2501" t="s">
        <v>190</v>
      </c>
      <c r="L2501" s="18">
        <v>44460</v>
      </c>
      <c r="M2501">
        <v>19</v>
      </c>
      <c r="N2501">
        <v>20</v>
      </c>
      <c r="O2501" t="s">
        <v>263</v>
      </c>
      <c r="P2501">
        <v>1</v>
      </c>
      <c r="Q2501">
        <v>1</v>
      </c>
      <c r="R2501">
        <v>0</v>
      </c>
      <c r="S2501">
        <v>0</v>
      </c>
      <c r="T2501">
        <v>1</v>
      </c>
      <c r="U2501">
        <v>0</v>
      </c>
      <c r="V2501">
        <v>1</v>
      </c>
      <c r="W2501">
        <v>13.16</v>
      </c>
      <c r="X2501">
        <v>13.12</v>
      </c>
      <c r="Y2501">
        <v>13.16</v>
      </c>
      <c r="Z2501">
        <v>13.12</v>
      </c>
      <c r="AA2501">
        <v>13.16</v>
      </c>
      <c r="AB2501">
        <v>13.12</v>
      </c>
      <c r="AC2501">
        <v>13.16</v>
      </c>
      <c r="AD2501">
        <v>13.24</v>
      </c>
      <c r="AE2501">
        <v>24.24</v>
      </c>
      <c r="AF2501">
        <v>28.68</v>
      </c>
      <c r="AG2501">
        <v>34.04</v>
      </c>
      <c r="AH2501">
        <v>38.72</v>
      </c>
      <c r="AI2501">
        <v>42.64</v>
      </c>
      <c r="AJ2501">
        <v>41.88</v>
      </c>
      <c r="AK2501">
        <v>40.44</v>
      </c>
      <c r="AL2501">
        <v>40.36</v>
      </c>
      <c r="AM2501">
        <v>39.96</v>
      </c>
      <c r="AN2501">
        <v>39.479999999999997</v>
      </c>
      <c r="AO2501">
        <v>38.24</v>
      </c>
      <c r="AP2501">
        <v>34.92</v>
      </c>
      <c r="AQ2501">
        <v>28.32</v>
      </c>
      <c r="AR2501">
        <v>13.32</v>
      </c>
      <c r="AS2501">
        <v>13.12</v>
      </c>
      <c r="AT2501">
        <v>13.12</v>
      </c>
      <c r="AU2501">
        <v>69.5</v>
      </c>
      <c r="AV2501">
        <v>70</v>
      </c>
      <c r="AW2501">
        <v>69</v>
      </c>
      <c r="AX2501">
        <v>67.5</v>
      </c>
      <c r="AY2501">
        <v>67</v>
      </c>
      <c r="AZ2501">
        <v>66</v>
      </c>
      <c r="BA2501">
        <v>65</v>
      </c>
      <c r="BB2501">
        <v>66</v>
      </c>
      <c r="BC2501">
        <v>70.5</v>
      </c>
      <c r="BD2501">
        <v>72.5</v>
      </c>
      <c r="BE2501">
        <v>76</v>
      </c>
      <c r="BF2501">
        <v>79.5</v>
      </c>
      <c r="BG2501">
        <v>86</v>
      </c>
      <c r="BH2501">
        <v>89</v>
      </c>
      <c r="BI2501">
        <v>90</v>
      </c>
      <c r="BJ2501">
        <v>91</v>
      </c>
      <c r="BK2501">
        <v>90</v>
      </c>
      <c r="BL2501">
        <v>88.5</v>
      </c>
      <c r="BM2501">
        <v>85</v>
      </c>
      <c r="BN2501">
        <v>81</v>
      </c>
      <c r="BO2501">
        <v>76</v>
      </c>
      <c r="BP2501">
        <v>72.5</v>
      </c>
      <c r="BQ2501">
        <v>70.5</v>
      </c>
      <c r="BR2501">
        <v>68.5</v>
      </c>
      <c r="BS2501">
        <v>-0.71128080000000005</v>
      </c>
      <c r="BT2501">
        <v>-0.46745779999999998</v>
      </c>
      <c r="BU2501">
        <v>-0.4504013</v>
      </c>
      <c r="BV2501">
        <v>-0.42287249999999998</v>
      </c>
      <c r="BW2501">
        <v>-0.43092160000000002</v>
      </c>
      <c r="BX2501">
        <v>-0.41071029999999997</v>
      </c>
      <c r="BY2501">
        <v>-0.42807289999999998</v>
      </c>
      <c r="BZ2501">
        <v>5.6966400000000004</v>
      </c>
      <c r="CA2501">
        <v>-1.036373</v>
      </c>
      <c r="CB2501">
        <v>-3.373491</v>
      </c>
      <c r="CC2501">
        <v>0.54212570000000004</v>
      </c>
      <c r="CD2501">
        <v>-1.3997459999999999</v>
      </c>
      <c r="CE2501">
        <v>-3.549919</v>
      </c>
      <c r="CF2501">
        <v>-1.6783330000000001</v>
      </c>
      <c r="CG2501">
        <v>0.50807570000000002</v>
      </c>
      <c r="CH2501">
        <v>0.62360760000000004</v>
      </c>
      <c r="CI2501">
        <v>-0.26602170000000003</v>
      </c>
      <c r="CJ2501">
        <v>-2.1001280000000002</v>
      </c>
      <c r="CK2501">
        <v>-2.9292370000000001</v>
      </c>
      <c r="CL2501">
        <v>-1.7720340000000001</v>
      </c>
      <c r="CM2501">
        <v>-1.992634</v>
      </c>
      <c r="CN2501">
        <v>-0.4458799</v>
      </c>
      <c r="CO2501">
        <v>-0.69634149999999995</v>
      </c>
      <c r="CP2501">
        <v>-0.7138968</v>
      </c>
      <c r="CQ2501">
        <v>2.2741000000000001E-2</v>
      </c>
      <c r="CR2501">
        <v>4.4376400000000003E-2</v>
      </c>
      <c r="CS2501">
        <v>4.4476300000000003E-2</v>
      </c>
      <c r="CT2501">
        <v>4.3464599999999999E-2</v>
      </c>
      <c r="CU2501">
        <v>5.5043099999999998E-2</v>
      </c>
      <c r="CV2501">
        <v>5.5575199999999998E-2</v>
      </c>
      <c r="CW2501">
        <v>5.4789499999999998E-2</v>
      </c>
      <c r="CX2501">
        <v>1.956901</v>
      </c>
      <c r="CY2501">
        <v>0.88268000000000002</v>
      </c>
      <c r="CZ2501">
        <v>0.361566</v>
      </c>
      <c r="DA2501">
        <v>0.5376573</v>
      </c>
      <c r="DB2501">
        <v>0.3058961</v>
      </c>
      <c r="DC2501">
        <v>0.31956050000000003</v>
      </c>
      <c r="DD2501">
        <v>0.40429369999999998</v>
      </c>
      <c r="DE2501">
        <v>0.63387490000000002</v>
      </c>
      <c r="DF2501">
        <v>0.58952559999999998</v>
      </c>
      <c r="DG2501">
        <v>0.47692210000000002</v>
      </c>
      <c r="DH2501">
        <v>0.40345029999999998</v>
      </c>
      <c r="DI2501">
        <v>0.50355830000000001</v>
      </c>
      <c r="DJ2501">
        <v>2.3647749999999998</v>
      </c>
      <c r="DK2501">
        <v>1.9862949999999999</v>
      </c>
      <c r="DL2501">
        <v>0.32390790000000003</v>
      </c>
      <c r="DM2501">
        <v>1.6567200000000001E-2</v>
      </c>
      <c r="DN2501">
        <v>1.75809E-2</v>
      </c>
      <c r="DO2501">
        <v>19</v>
      </c>
      <c r="DP2501">
        <v>20</v>
      </c>
    </row>
    <row r="2502" spans="1:120" hidden="1" x14ac:dyDescent="0.25">
      <c r="A2502" t="str">
        <f t="shared" si="39"/>
        <v>Aggregator-Enel X_All Elect_44460</v>
      </c>
      <c r="B2502" t="s">
        <v>62</v>
      </c>
      <c r="C2502" t="s">
        <v>265</v>
      </c>
      <c r="D2502" t="s">
        <v>61</v>
      </c>
      <c r="E2502" t="s">
        <v>61</v>
      </c>
      <c r="F2502" t="s">
        <v>266</v>
      </c>
      <c r="G2502" t="s">
        <v>61</v>
      </c>
      <c r="H2502" t="s">
        <v>61</v>
      </c>
      <c r="I2502" t="s">
        <v>61</v>
      </c>
      <c r="J2502" t="s">
        <v>61</v>
      </c>
      <c r="K2502" t="s">
        <v>190</v>
      </c>
      <c r="L2502" s="18">
        <v>44460</v>
      </c>
      <c r="M2502">
        <v>19</v>
      </c>
      <c r="N2502">
        <v>20</v>
      </c>
      <c r="O2502" t="s">
        <v>263</v>
      </c>
      <c r="P2502">
        <v>57</v>
      </c>
      <c r="Q2502">
        <v>56</v>
      </c>
      <c r="R2502">
        <v>0</v>
      </c>
      <c r="S2502">
        <v>0</v>
      </c>
      <c r="T2502">
        <v>0</v>
      </c>
      <c r="U2502">
        <v>0</v>
      </c>
      <c r="V2502">
        <v>0</v>
      </c>
      <c r="W2502">
        <v>8200.7492999999995</v>
      </c>
      <c r="X2502">
        <v>8887.7072000000007</v>
      </c>
      <c r="Y2502">
        <v>8526.1241000000009</v>
      </c>
      <c r="Z2502">
        <v>8423.6025000000009</v>
      </c>
      <c r="AA2502">
        <v>8713.8114000000005</v>
      </c>
      <c r="AB2502">
        <v>8966.7849999999999</v>
      </c>
      <c r="AC2502">
        <v>9956.6108999999997</v>
      </c>
      <c r="AD2502">
        <v>10322.343999999999</v>
      </c>
      <c r="AE2502">
        <v>10784.424999999999</v>
      </c>
      <c r="AF2502">
        <v>12079.271000000001</v>
      </c>
      <c r="AG2502">
        <v>12790.769</v>
      </c>
      <c r="AH2502">
        <v>13076.218999999999</v>
      </c>
      <c r="AI2502">
        <v>13466.286</v>
      </c>
      <c r="AJ2502">
        <v>13787.778</v>
      </c>
      <c r="AK2502">
        <v>13993.843000000001</v>
      </c>
      <c r="AL2502">
        <v>13915.276</v>
      </c>
      <c r="AM2502">
        <v>14007.699000000001</v>
      </c>
      <c r="AN2502">
        <v>13319.369000000001</v>
      </c>
      <c r="AO2502">
        <v>12412.482</v>
      </c>
      <c r="AP2502">
        <v>11726.457</v>
      </c>
      <c r="AQ2502">
        <v>11802.8</v>
      </c>
      <c r="AR2502">
        <v>11430.358</v>
      </c>
      <c r="AS2502">
        <v>10104.662</v>
      </c>
      <c r="AT2502">
        <v>9834.5977999999996</v>
      </c>
      <c r="AU2502">
        <v>68.9375</v>
      </c>
      <c r="AV2502">
        <v>65.758928999999995</v>
      </c>
      <c r="AW2502">
        <v>64.8125</v>
      </c>
      <c r="AX2502">
        <v>63.026786000000001</v>
      </c>
      <c r="AY2502">
        <v>62.580356999999999</v>
      </c>
      <c r="AZ2502">
        <v>62.160713999999999</v>
      </c>
      <c r="BA2502">
        <v>61.241070999999998</v>
      </c>
      <c r="BB2502">
        <v>60.214286000000001</v>
      </c>
      <c r="BC2502">
        <v>65.053571000000005</v>
      </c>
      <c r="BD2502">
        <v>71.919642999999994</v>
      </c>
      <c r="BE2502">
        <v>76.5</v>
      </c>
      <c r="BF2502">
        <v>80.5</v>
      </c>
      <c r="BG2502">
        <v>83.758928999999995</v>
      </c>
      <c r="BH2502">
        <v>86.625</v>
      </c>
      <c r="BI2502">
        <v>90.017857000000006</v>
      </c>
      <c r="BJ2502">
        <v>91.883928999999995</v>
      </c>
      <c r="BK2502">
        <v>92.089286000000001</v>
      </c>
      <c r="BL2502">
        <v>90.928571000000005</v>
      </c>
      <c r="BM2502">
        <v>86.982142999999994</v>
      </c>
      <c r="BN2502">
        <v>81.5625</v>
      </c>
      <c r="BO2502">
        <v>78.482142999999994</v>
      </c>
      <c r="BP2502">
        <v>75.535713999999999</v>
      </c>
      <c r="BQ2502">
        <v>74.5625</v>
      </c>
      <c r="BR2502">
        <v>72.669642999999994</v>
      </c>
      <c r="BS2502">
        <v>363.59199999999998</v>
      </c>
      <c r="BT2502">
        <v>236.10040000000001</v>
      </c>
      <c r="BU2502">
        <v>36.421109999999999</v>
      </c>
      <c r="BV2502">
        <v>9.7927529999999994</v>
      </c>
      <c r="BW2502">
        <v>-66.248069999999998</v>
      </c>
      <c r="BX2502">
        <v>-22.226600000000001</v>
      </c>
      <c r="BY2502">
        <v>-85.070009999999996</v>
      </c>
      <c r="BZ2502">
        <v>43.342910000000003</v>
      </c>
      <c r="CA2502">
        <v>150.43049999999999</v>
      </c>
      <c r="CB2502">
        <v>58.23077</v>
      </c>
      <c r="CC2502">
        <v>87.747150000000005</v>
      </c>
      <c r="CD2502">
        <v>288.87580000000003</v>
      </c>
      <c r="CE2502">
        <v>298.02120000000002</v>
      </c>
      <c r="CF2502">
        <v>96.091229999999996</v>
      </c>
      <c r="CG2502">
        <v>-4.8437950000000001</v>
      </c>
      <c r="CH2502">
        <v>53.52675</v>
      </c>
      <c r="CI2502">
        <v>-59.827559999999998</v>
      </c>
      <c r="CJ2502">
        <v>270.51029999999997</v>
      </c>
      <c r="CK2502">
        <v>529.78800000000001</v>
      </c>
      <c r="CL2502">
        <v>455.75229999999999</v>
      </c>
      <c r="CM2502">
        <v>-353.44819999999999</v>
      </c>
      <c r="CN2502">
        <v>-263.35579999999999</v>
      </c>
      <c r="CO2502">
        <v>-47.359319999999997</v>
      </c>
      <c r="CP2502">
        <v>-93.866420000000005</v>
      </c>
      <c r="CQ2502">
        <v>1680.41</v>
      </c>
      <c r="CR2502">
        <v>1558.2550000000001</v>
      </c>
      <c r="CS2502">
        <v>1406.7059999999999</v>
      </c>
      <c r="CT2502">
        <v>1179.01</v>
      </c>
      <c r="CU2502">
        <v>1148.8720000000001</v>
      </c>
      <c r="CV2502">
        <v>1078.5170000000001</v>
      </c>
      <c r="CW2502">
        <v>670.05420000000004</v>
      </c>
      <c r="CX2502">
        <v>605.81240000000003</v>
      </c>
      <c r="CY2502">
        <v>680.53629999999998</v>
      </c>
      <c r="CZ2502">
        <v>1462.5319999999999</v>
      </c>
      <c r="DA2502">
        <v>11461.03</v>
      </c>
      <c r="DB2502">
        <v>16184.61</v>
      </c>
      <c r="DC2502">
        <v>5549.1859999999997</v>
      </c>
      <c r="DD2502">
        <v>4427.8230000000003</v>
      </c>
      <c r="DE2502">
        <v>5157.8890000000001</v>
      </c>
      <c r="DF2502">
        <v>6127.3739999999998</v>
      </c>
      <c r="DG2502">
        <v>5285.5290000000005</v>
      </c>
      <c r="DH2502">
        <v>4489.3549999999996</v>
      </c>
      <c r="DI2502">
        <v>3692.6</v>
      </c>
      <c r="DJ2502">
        <v>2955.2820000000002</v>
      </c>
      <c r="DK2502">
        <v>3283.7779999999998</v>
      </c>
      <c r="DL2502">
        <v>2904.5639999999999</v>
      </c>
      <c r="DM2502">
        <v>2045.229</v>
      </c>
      <c r="DN2502">
        <v>1870.164</v>
      </c>
      <c r="DO2502">
        <v>19</v>
      </c>
      <c r="DP2502">
        <v>20</v>
      </c>
    </row>
    <row r="2503" spans="1:120" hidden="1" x14ac:dyDescent="0.25">
      <c r="A2503" t="str">
        <f t="shared" si="39"/>
        <v>LCA-Sierra_All Elect_44460</v>
      </c>
      <c r="B2503" t="s">
        <v>62</v>
      </c>
      <c r="C2503" t="s">
        <v>206</v>
      </c>
      <c r="D2503" t="s">
        <v>34</v>
      </c>
      <c r="E2503" t="s">
        <v>61</v>
      </c>
      <c r="F2503" t="s">
        <v>61</v>
      </c>
      <c r="G2503" t="s">
        <v>61</v>
      </c>
      <c r="H2503" t="s">
        <v>61</v>
      </c>
      <c r="I2503" t="s">
        <v>61</v>
      </c>
      <c r="J2503" t="s">
        <v>61</v>
      </c>
      <c r="K2503" t="s">
        <v>190</v>
      </c>
      <c r="L2503" s="18">
        <v>44460</v>
      </c>
      <c r="M2503">
        <v>18</v>
      </c>
      <c r="N2503">
        <v>19</v>
      </c>
      <c r="O2503" t="s">
        <v>263</v>
      </c>
      <c r="P2503">
        <v>6</v>
      </c>
      <c r="Q2503">
        <v>6</v>
      </c>
      <c r="R2503">
        <v>0</v>
      </c>
      <c r="S2503">
        <v>0</v>
      </c>
      <c r="T2503">
        <v>1</v>
      </c>
      <c r="U2503">
        <v>0</v>
      </c>
      <c r="V2503">
        <v>1</v>
      </c>
      <c r="W2503">
        <v>16.463999999999999</v>
      </c>
      <c r="X2503">
        <v>16.422999999999998</v>
      </c>
      <c r="Y2503">
        <v>16.503</v>
      </c>
      <c r="Z2503">
        <v>16.544</v>
      </c>
      <c r="AA2503">
        <v>23.582999999999998</v>
      </c>
      <c r="AB2503">
        <v>64.024000000000001</v>
      </c>
      <c r="AC2503">
        <v>58.872</v>
      </c>
      <c r="AD2503">
        <v>103.822</v>
      </c>
      <c r="AE2503">
        <v>105.629</v>
      </c>
      <c r="AF2503">
        <v>127.364</v>
      </c>
      <c r="AG2503">
        <v>200.81700000000001</v>
      </c>
      <c r="AH2503">
        <v>212.92599999999999</v>
      </c>
      <c r="AI2503">
        <v>226.71</v>
      </c>
      <c r="AJ2503">
        <v>229.69800000000001</v>
      </c>
      <c r="AK2503">
        <v>243.38</v>
      </c>
      <c r="AL2503">
        <v>241.738</v>
      </c>
      <c r="AM2503">
        <v>287.49700000000001</v>
      </c>
      <c r="AN2503">
        <v>202.69800000000001</v>
      </c>
      <c r="AO2503">
        <v>207.39400000000001</v>
      </c>
      <c r="AP2503">
        <v>238.58099999999999</v>
      </c>
      <c r="AQ2503">
        <v>164.47499999999999</v>
      </c>
      <c r="AR2503">
        <v>42.222000000000001</v>
      </c>
      <c r="AS2503">
        <v>16.542999999999999</v>
      </c>
      <c r="AT2503">
        <v>16.702000000000002</v>
      </c>
      <c r="AU2503">
        <v>67.916667000000004</v>
      </c>
      <c r="AV2503">
        <v>65.25</v>
      </c>
      <c r="AW2503">
        <v>63.333333000000003</v>
      </c>
      <c r="AX2503">
        <v>61.583333000000003</v>
      </c>
      <c r="AY2503">
        <v>60.75</v>
      </c>
      <c r="AZ2503">
        <v>61.166666999999997</v>
      </c>
      <c r="BA2503">
        <v>60.5</v>
      </c>
      <c r="BB2503">
        <v>60</v>
      </c>
      <c r="BC2503">
        <v>63.666666999999997</v>
      </c>
      <c r="BD2503">
        <v>70.25</v>
      </c>
      <c r="BE2503">
        <v>76.916667000000004</v>
      </c>
      <c r="BF2503">
        <v>82.25</v>
      </c>
      <c r="BG2503">
        <v>85.833332999999996</v>
      </c>
      <c r="BH2503">
        <v>89.25</v>
      </c>
      <c r="BI2503">
        <v>91.25</v>
      </c>
      <c r="BJ2503">
        <v>92.916667000000004</v>
      </c>
      <c r="BK2503">
        <v>93.666667000000004</v>
      </c>
      <c r="BL2503">
        <v>94.166667000000004</v>
      </c>
      <c r="BM2503">
        <v>92.083332999999996</v>
      </c>
      <c r="BN2503">
        <v>86.083332999999996</v>
      </c>
      <c r="BO2503">
        <v>80.833332999999996</v>
      </c>
      <c r="BP2503">
        <v>76.416667000000004</v>
      </c>
      <c r="BQ2503">
        <v>73.5</v>
      </c>
      <c r="BR2503">
        <v>71.416667000000004</v>
      </c>
      <c r="BS2503">
        <v>0.1871314</v>
      </c>
      <c r="BT2503">
        <v>3.5748500000000002E-2</v>
      </c>
      <c r="BU2503">
        <v>-4.8668299999999998E-2</v>
      </c>
      <c r="BV2503">
        <v>3.5760899999999998E-2</v>
      </c>
      <c r="BW2503">
        <v>-4.5135670000000001</v>
      </c>
      <c r="BX2503">
        <v>-6.6492100000000001</v>
      </c>
      <c r="BY2503">
        <v>-2.945014</v>
      </c>
      <c r="BZ2503">
        <v>-6.642703</v>
      </c>
      <c r="CA2503">
        <v>14.50873</v>
      </c>
      <c r="CB2503">
        <v>9.2599300000000007</v>
      </c>
      <c r="CC2503">
        <v>4.9490170000000004</v>
      </c>
      <c r="CD2503">
        <v>5.9266069999999997</v>
      </c>
      <c r="CE2503">
        <v>1.280708</v>
      </c>
      <c r="CF2503">
        <v>6.3429000000000002</v>
      </c>
      <c r="CG2503">
        <v>-1.4013169999999999</v>
      </c>
      <c r="CH2503">
        <v>5.8791320000000002</v>
      </c>
      <c r="CI2503">
        <v>-36.066569999999999</v>
      </c>
      <c r="CJ2503">
        <v>48.867400000000004</v>
      </c>
      <c r="CK2503">
        <v>39.601030000000002</v>
      </c>
      <c r="CL2503">
        <v>-1.5986670000000001</v>
      </c>
      <c r="CM2503">
        <v>5.8554250000000003</v>
      </c>
      <c r="CN2503">
        <v>-3.5496110000000001</v>
      </c>
      <c r="CO2503">
        <v>-0.20983309999999999</v>
      </c>
      <c r="CP2503">
        <v>-0.1168554</v>
      </c>
      <c r="CQ2503">
        <v>1.97261E-2</v>
      </c>
      <c r="CR2503">
        <v>9.9424999999999999E-3</v>
      </c>
      <c r="CS2503">
        <v>2.20237E-2</v>
      </c>
      <c r="CT2503">
        <v>3.48399E-2</v>
      </c>
      <c r="CU2503">
        <v>0.19208249999999999</v>
      </c>
      <c r="CV2503">
        <v>9.4827639999999995</v>
      </c>
      <c r="CW2503">
        <v>13.02857</v>
      </c>
      <c r="CX2503">
        <v>12.154579999999999</v>
      </c>
      <c r="CY2503">
        <v>8.214423</v>
      </c>
      <c r="CZ2503">
        <v>6.3205499999999999</v>
      </c>
      <c r="DA2503">
        <v>6.793018</v>
      </c>
      <c r="DB2503">
        <v>3.084705</v>
      </c>
      <c r="DC2503">
        <v>2.4342739999999998</v>
      </c>
      <c r="DD2503">
        <v>2.341259</v>
      </c>
      <c r="DE2503">
        <v>2.939737</v>
      </c>
      <c r="DF2503">
        <v>2.7437130000000001</v>
      </c>
      <c r="DG2503">
        <v>2.921522</v>
      </c>
      <c r="DH2503">
        <v>2.897777</v>
      </c>
      <c r="DI2503">
        <v>6.7839650000000002</v>
      </c>
      <c r="DJ2503">
        <v>30.685300000000002</v>
      </c>
      <c r="DK2503">
        <v>33.428579999999997</v>
      </c>
      <c r="DL2503">
        <v>21.08858</v>
      </c>
      <c r="DM2503">
        <v>2.4166409999999998</v>
      </c>
      <c r="DN2503">
        <v>3.8184900000000001E-2</v>
      </c>
      <c r="DO2503">
        <v>18</v>
      </c>
      <c r="DP2503">
        <v>19</v>
      </c>
    </row>
    <row r="2504" spans="1:120" hidden="1" x14ac:dyDescent="0.25">
      <c r="A2504" t="str">
        <f t="shared" si="39"/>
        <v>Industry_Type-8. Other_All Elect_44460</v>
      </c>
      <c r="B2504" t="s">
        <v>62</v>
      </c>
      <c r="C2504" t="s">
        <v>267</v>
      </c>
      <c r="D2504" t="s">
        <v>61</v>
      </c>
      <c r="E2504" t="s">
        <v>61</v>
      </c>
      <c r="F2504" t="s">
        <v>61</v>
      </c>
      <c r="G2504" t="s">
        <v>268</v>
      </c>
      <c r="H2504" t="s">
        <v>61</v>
      </c>
      <c r="I2504" t="s">
        <v>61</v>
      </c>
      <c r="J2504" t="s">
        <v>61</v>
      </c>
      <c r="K2504" t="s">
        <v>190</v>
      </c>
      <c r="L2504" s="18">
        <v>44460</v>
      </c>
      <c r="M2504">
        <v>19</v>
      </c>
      <c r="N2504">
        <v>20</v>
      </c>
      <c r="O2504" t="s">
        <v>263</v>
      </c>
      <c r="P2504">
        <v>1</v>
      </c>
      <c r="Q2504">
        <v>1</v>
      </c>
      <c r="R2504">
        <v>0</v>
      </c>
      <c r="S2504">
        <v>0</v>
      </c>
      <c r="T2504">
        <v>1</v>
      </c>
      <c r="U2504">
        <v>0</v>
      </c>
      <c r="V2504">
        <v>1</v>
      </c>
      <c r="W2504">
        <v>22.72</v>
      </c>
      <c r="X2504">
        <v>26.24</v>
      </c>
      <c r="Y2504">
        <v>20.96</v>
      </c>
      <c r="Z2504">
        <v>20.8</v>
      </c>
      <c r="AA2504">
        <v>20.8</v>
      </c>
      <c r="AB2504">
        <v>21.76</v>
      </c>
      <c r="AC2504">
        <v>22.88</v>
      </c>
      <c r="AD2504">
        <v>24</v>
      </c>
      <c r="AE2504">
        <v>25.12</v>
      </c>
      <c r="AF2504">
        <v>25.28</v>
      </c>
      <c r="AG2504">
        <v>26.24</v>
      </c>
      <c r="AH2504">
        <v>24.8</v>
      </c>
      <c r="AI2504">
        <v>25.92</v>
      </c>
      <c r="AJ2504">
        <v>27.84</v>
      </c>
      <c r="AK2504">
        <v>28.8</v>
      </c>
      <c r="AL2504">
        <v>29.28</v>
      </c>
      <c r="AM2504">
        <v>29.44</v>
      </c>
      <c r="AN2504">
        <v>29.28</v>
      </c>
      <c r="AO2504">
        <v>31.36</v>
      </c>
      <c r="AP2504">
        <v>27.04</v>
      </c>
      <c r="AQ2504">
        <v>26.56</v>
      </c>
      <c r="AR2504">
        <v>24.96</v>
      </c>
      <c r="AS2504">
        <v>23.84</v>
      </c>
      <c r="AT2504">
        <v>22.24</v>
      </c>
      <c r="AU2504">
        <v>69.5</v>
      </c>
      <c r="AV2504">
        <v>70</v>
      </c>
      <c r="AW2504">
        <v>69</v>
      </c>
      <c r="AX2504">
        <v>67.5</v>
      </c>
      <c r="AY2504">
        <v>67</v>
      </c>
      <c r="AZ2504">
        <v>66</v>
      </c>
      <c r="BA2504">
        <v>65</v>
      </c>
      <c r="BB2504">
        <v>66</v>
      </c>
      <c r="BC2504">
        <v>70.5</v>
      </c>
      <c r="BD2504">
        <v>72.5</v>
      </c>
      <c r="BE2504">
        <v>76</v>
      </c>
      <c r="BF2504">
        <v>79.5</v>
      </c>
      <c r="BG2504">
        <v>86</v>
      </c>
      <c r="BH2504">
        <v>89</v>
      </c>
      <c r="BI2504">
        <v>90</v>
      </c>
      <c r="BJ2504">
        <v>91</v>
      </c>
      <c r="BK2504">
        <v>90</v>
      </c>
      <c r="BL2504">
        <v>88.5</v>
      </c>
      <c r="BM2504">
        <v>85</v>
      </c>
      <c r="BN2504">
        <v>81</v>
      </c>
      <c r="BO2504">
        <v>76</v>
      </c>
      <c r="BP2504">
        <v>72.5</v>
      </c>
      <c r="BQ2504">
        <v>70.5</v>
      </c>
      <c r="BR2504">
        <v>68.5</v>
      </c>
      <c r="BS2504">
        <v>-15.82924</v>
      </c>
      <c r="BT2504">
        <v>-3.4268399999999999</v>
      </c>
      <c r="BU2504">
        <v>1.3553519999999999</v>
      </c>
      <c r="BV2504">
        <v>0.40242</v>
      </c>
      <c r="BW2504">
        <v>-0.2519073</v>
      </c>
      <c r="BX2504">
        <v>-0.33871649999999998</v>
      </c>
      <c r="BY2504">
        <v>-0.2654572</v>
      </c>
      <c r="BZ2504">
        <v>0.212616</v>
      </c>
      <c r="CA2504">
        <v>0.56620409999999999</v>
      </c>
      <c r="CB2504">
        <v>1.961004</v>
      </c>
      <c r="CC2504">
        <v>0.94558909999999996</v>
      </c>
      <c r="CD2504">
        <v>3.787649</v>
      </c>
      <c r="CE2504">
        <v>2.6152500000000001</v>
      </c>
      <c r="CF2504">
        <v>2.232113</v>
      </c>
      <c r="CG2504">
        <v>2.4083540000000001</v>
      </c>
      <c r="CH2504">
        <v>3.6363509999999999</v>
      </c>
      <c r="CI2504">
        <v>3.6399819999999998</v>
      </c>
      <c r="CJ2504">
        <v>3.7660619999999998</v>
      </c>
      <c r="CK2504">
        <v>0.80944059999999995</v>
      </c>
      <c r="CL2504">
        <v>5.0301819999999999</v>
      </c>
      <c r="CM2504">
        <v>5.7397210000000003</v>
      </c>
      <c r="CN2504">
        <v>3.2389109999999999</v>
      </c>
      <c r="CO2504">
        <v>4.052937</v>
      </c>
      <c r="CP2504">
        <v>7.265028</v>
      </c>
      <c r="CQ2504">
        <v>1863.579</v>
      </c>
      <c r="CR2504">
        <v>0.28925099999999998</v>
      </c>
      <c r="CS2504">
        <v>0.19477130000000001</v>
      </c>
      <c r="CT2504">
        <v>9.6712400000000004E-2</v>
      </c>
      <c r="CU2504">
        <v>5.4250800000000002E-2</v>
      </c>
      <c r="CV2504">
        <v>3.7674899999999997E-2</v>
      </c>
      <c r="CW2504">
        <v>2.7046400000000002E-2</v>
      </c>
      <c r="CX2504">
        <v>3.1948999999999998E-2</v>
      </c>
      <c r="CY2504">
        <v>5.2372799999999997E-2</v>
      </c>
      <c r="CZ2504">
        <v>0.24006369999999999</v>
      </c>
      <c r="DA2504">
        <v>0.42367959999999999</v>
      </c>
      <c r="DB2504">
        <v>0.79277989999999998</v>
      </c>
      <c r="DC2504">
        <v>0.52066299999999999</v>
      </c>
      <c r="DD2504">
        <v>0.72335240000000001</v>
      </c>
      <c r="DE2504">
        <v>0.48729709999999998</v>
      </c>
      <c r="DF2504">
        <v>0.524146</v>
      </c>
      <c r="DG2504">
        <v>0.50628810000000002</v>
      </c>
      <c r="DH2504">
        <v>0.73552450000000003</v>
      </c>
      <c r="DI2504">
        <v>0.76356880000000005</v>
      </c>
      <c r="DJ2504">
        <v>1.3329169999999999</v>
      </c>
      <c r="DK2504">
        <v>1.794921</v>
      </c>
      <c r="DL2504">
        <v>1.2197089999999999</v>
      </c>
      <c r="DM2504">
        <v>1.1719250000000001</v>
      </c>
      <c r="DN2504">
        <v>0.96515759999999995</v>
      </c>
      <c r="DO2504">
        <v>19</v>
      </c>
      <c r="DP2504">
        <v>20</v>
      </c>
    </row>
    <row r="2505" spans="1:120" hidden="1" x14ac:dyDescent="0.25">
      <c r="A2505" t="str">
        <f t="shared" si="39"/>
        <v>sublap_id-SLAP_PGSI_All Elect_44460</v>
      </c>
      <c r="B2505" t="s">
        <v>62</v>
      </c>
      <c r="C2505" t="s">
        <v>277</v>
      </c>
      <c r="D2505" t="s">
        <v>61</v>
      </c>
      <c r="E2505" t="s">
        <v>278</v>
      </c>
      <c r="F2505" t="s">
        <v>61</v>
      </c>
      <c r="G2505" t="s">
        <v>61</v>
      </c>
      <c r="H2505" t="s">
        <v>61</v>
      </c>
      <c r="I2505" t="s">
        <v>61</v>
      </c>
      <c r="J2505" t="s">
        <v>61</v>
      </c>
      <c r="K2505" t="s">
        <v>190</v>
      </c>
      <c r="L2505" s="18">
        <v>44460</v>
      </c>
      <c r="M2505">
        <v>18</v>
      </c>
      <c r="N2505">
        <v>19</v>
      </c>
      <c r="O2505" t="s">
        <v>263</v>
      </c>
      <c r="P2505">
        <v>6</v>
      </c>
      <c r="Q2505">
        <v>6</v>
      </c>
      <c r="R2505">
        <v>0</v>
      </c>
      <c r="S2505">
        <v>0</v>
      </c>
      <c r="T2505">
        <v>1</v>
      </c>
      <c r="U2505">
        <v>0</v>
      </c>
      <c r="V2505">
        <v>1</v>
      </c>
      <c r="W2505">
        <v>16.463999999999999</v>
      </c>
      <c r="X2505">
        <v>16.422999999999998</v>
      </c>
      <c r="Y2505">
        <v>16.503</v>
      </c>
      <c r="Z2505">
        <v>16.544</v>
      </c>
      <c r="AA2505">
        <v>23.582999999999998</v>
      </c>
      <c r="AB2505">
        <v>64.024000000000001</v>
      </c>
      <c r="AC2505">
        <v>58.872</v>
      </c>
      <c r="AD2505">
        <v>103.822</v>
      </c>
      <c r="AE2505">
        <v>105.629</v>
      </c>
      <c r="AF2505">
        <v>127.364</v>
      </c>
      <c r="AG2505">
        <v>200.81700000000001</v>
      </c>
      <c r="AH2505">
        <v>212.92599999999999</v>
      </c>
      <c r="AI2505">
        <v>226.71</v>
      </c>
      <c r="AJ2505">
        <v>229.69800000000001</v>
      </c>
      <c r="AK2505">
        <v>243.38</v>
      </c>
      <c r="AL2505">
        <v>241.738</v>
      </c>
      <c r="AM2505">
        <v>287.49700000000001</v>
      </c>
      <c r="AN2505">
        <v>202.69800000000001</v>
      </c>
      <c r="AO2505">
        <v>207.39400000000001</v>
      </c>
      <c r="AP2505">
        <v>238.58099999999999</v>
      </c>
      <c r="AQ2505">
        <v>164.47499999999999</v>
      </c>
      <c r="AR2505">
        <v>42.222000000000001</v>
      </c>
      <c r="AS2505">
        <v>16.542999999999999</v>
      </c>
      <c r="AT2505">
        <v>16.702000000000002</v>
      </c>
      <c r="AU2505">
        <v>67.916667000000004</v>
      </c>
      <c r="AV2505">
        <v>65.25</v>
      </c>
      <c r="AW2505">
        <v>63.333333000000003</v>
      </c>
      <c r="AX2505">
        <v>61.583333000000003</v>
      </c>
      <c r="AY2505">
        <v>60.75</v>
      </c>
      <c r="AZ2505">
        <v>61.166666999999997</v>
      </c>
      <c r="BA2505">
        <v>60.5</v>
      </c>
      <c r="BB2505">
        <v>60</v>
      </c>
      <c r="BC2505">
        <v>63.666666999999997</v>
      </c>
      <c r="BD2505">
        <v>70.25</v>
      </c>
      <c r="BE2505">
        <v>76.916667000000004</v>
      </c>
      <c r="BF2505">
        <v>82.25</v>
      </c>
      <c r="BG2505">
        <v>85.833332999999996</v>
      </c>
      <c r="BH2505">
        <v>89.25</v>
      </c>
      <c r="BI2505">
        <v>91.25</v>
      </c>
      <c r="BJ2505">
        <v>92.916667000000004</v>
      </c>
      <c r="BK2505">
        <v>93.666667000000004</v>
      </c>
      <c r="BL2505">
        <v>94.166667000000004</v>
      </c>
      <c r="BM2505">
        <v>92.083332999999996</v>
      </c>
      <c r="BN2505">
        <v>86.083332999999996</v>
      </c>
      <c r="BO2505">
        <v>80.833332999999996</v>
      </c>
      <c r="BP2505">
        <v>76.416667000000004</v>
      </c>
      <c r="BQ2505">
        <v>73.5</v>
      </c>
      <c r="BR2505">
        <v>71.416667000000004</v>
      </c>
      <c r="BS2505">
        <v>0.1871314</v>
      </c>
      <c r="BT2505">
        <v>3.5748500000000002E-2</v>
      </c>
      <c r="BU2505">
        <v>-4.8668299999999998E-2</v>
      </c>
      <c r="BV2505">
        <v>3.5760899999999998E-2</v>
      </c>
      <c r="BW2505">
        <v>-4.5135670000000001</v>
      </c>
      <c r="BX2505">
        <v>-6.6492100000000001</v>
      </c>
      <c r="BY2505">
        <v>-2.945014</v>
      </c>
      <c r="BZ2505">
        <v>-6.642703</v>
      </c>
      <c r="CA2505">
        <v>14.50873</v>
      </c>
      <c r="CB2505">
        <v>9.2599300000000007</v>
      </c>
      <c r="CC2505">
        <v>4.9490170000000004</v>
      </c>
      <c r="CD2505">
        <v>5.9266069999999997</v>
      </c>
      <c r="CE2505">
        <v>1.280708</v>
      </c>
      <c r="CF2505">
        <v>6.3429000000000002</v>
      </c>
      <c r="CG2505">
        <v>-1.4013169999999999</v>
      </c>
      <c r="CH2505">
        <v>5.8791320000000002</v>
      </c>
      <c r="CI2505">
        <v>-36.066569999999999</v>
      </c>
      <c r="CJ2505">
        <v>48.867400000000004</v>
      </c>
      <c r="CK2505">
        <v>39.601030000000002</v>
      </c>
      <c r="CL2505">
        <v>-1.5986670000000001</v>
      </c>
      <c r="CM2505">
        <v>5.8554250000000003</v>
      </c>
      <c r="CN2505">
        <v>-3.5496110000000001</v>
      </c>
      <c r="CO2505">
        <v>-0.20983309999999999</v>
      </c>
      <c r="CP2505">
        <v>-0.1168554</v>
      </c>
      <c r="CQ2505">
        <v>1.97261E-2</v>
      </c>
      <c r="CR2505">
        <v>9.9424999999999999E-3</v>
      </c>
      <c r="CS2505">
        <v>2.20237E-2</v>
      </c>
      <c r="CT2505">
        <v>3.48399E-2</v>
      </c>
      <c r="CU2505">
        <v>0.19208249999999999</v>
      </c>
      <c r="CV2505">
        <v>9.4827639999999995</v>
      </c>
      <c r="CW2505">
        <v>13.02857</v>
      </c>
      <c r="CX2505">
        <v>12.154579999999999</v>
      </c>
      <c r="CY2505">
        <v>8.214423</v>
      </c>
      <c r="CZ2505">
        <v>6.3205499999999999</v>
      </c>
      <c r="DA2505">
        <v>6.793018</v>
      </c>
      <c r="DB2505">
        <v>3.084705</v>
      </c>
      <c r="DC2505">
        <v>2.4342739999999998</v>
      </c>
      <c r="DD2505">
        <v>2.341259</v>
      </c>
      <c r="DE2505">
        <v>2.939737</v>
      </c>
      <c r="DF2505">
        <v>2.7437130000000001</v>
      </c>
      <c r="DG2505">
        <v>2.921522</v>
      </c>
      <c r="DH2505">
        <v>2.897777</v>
      </c>
      <c r="DI2505">
        <v>6.7839650000000002</v>
      </c>
      <c r="DJ2505">
        <v>30.685300000000002</v>
      </c>
      <c r="DK2505">
        <v>33.428579999999997</v>
      </c>
      <c r="DL2505">
        <v>21.08858</v>
      </c>
      <c r="DM2505">
        <v>2.4166409999999998</v>
      </c>
      <c r="DN2505">
        <v>3.8184900000000001E-2</v>
      </c>
      <c r="DO2505">
        <v>18</v>
      </c>
      <c r="DP2505">
        <v>19</v>
      </c>
    </row>
    <row r="2506" spans="1:120" hidden="1" x14ac:dyDescent="0.25">
      <c r="A2506" t="str">
        <f t="shared" si="39"/>
        <v>OtherDR-No_All Elect_44460</v>
      </c>
      <c r="B2506" t="s">
        <v>62</v>
      </c>
      <c r="C2506" t="s">
        <v>323</v>
      </c>
      <c r="D2506" t="s">
        <v>61</v>
      </c>
      <c r="E2506" t="s">
        <v>61</v>
      </c>
      <c r="F2506" t="s">
        <v>61</v>
      </c>
      <c r="G2506" t="s">
        <v>61</v>
      </c>
      <c r="H2506" t="s">
        <v>61</v>
      </c>
      <c r="I2506" t="s">
        <v>97</v>
      </c>
      <c r="J2506" t="s">
        <v>61</v>
      </c>
      <c r="K2506" t="s">
        <v>190</v>
      </c>
      <c r="L2506" s="18">
        <v>44460</v>
      </c>
      <c r="M2506">
        <v>19</v>
      </c>
      <c r="N2506">
        <v>19</v>
      </c>
      <c r="O2506" t="s">
        <v>263</v>
      </c>
      <c r="P2506">
        <v>81</v>
      </c>
      <c r="Q2506">
        <v>79</v>
      </c>
      <c r="R2506">
        <v>1</v>
      </c>
      <c r="S2506">
        <v>0</v>
      </c>
      <c r="T2506">
        <v>0</v>
      </c>
      <c r="U2506">
        <v>0</v>
      </c>
      <c r="V2506">
        <v>0</v>
      </c>
      <c r="W2506">
        <v>8917.1437999999998</v>
      </c>
      <c r="X2506">
        <v>9675.6314000000002</v>
      </c>
      <c r="Y2506">
        <v>9288.1970999999994</v>
      </c>
      <c r="Z2506">
        <v>9162.7688999999991</v>
      </c>
      <c r="AA2506">
        <v>9516.1113000000005</v>
      </c>
      <c r="AB2506">
        <v>10013.432000000001</v>
      </c>
      <c r="AC2506">
        <v>11198.65</v>
      </c>
      <c r="AD2506">
        <v>11716.84</v>
      </c>
      <c r="AE2506">
        <v>12306.132</v>
      </c>
      <c r="AF2506">
        <v>13745.246999999999</v>
      </c>
      <c r="AG2506">
        <v>14725.263999999999</v>
      </c>
      <c r="AH2506">
        <v>15110.92</v>
      </c>
      <c r="AI2506">
        <v>15560.23</v>
      </c>
      <c r="AJ2506">
        <v>15912.87</v>
      </c>
      <c r="AK2506">
        <v>16144.743</v>
      </c>
      <c r="AL2506">
        <v>16068.33</v>
      </c>
      <c r="AM2506">
        <v>16155.343999999999</v>
      </c>
      <c r="AN2506">
        <v>15251.892</v>
      </c>
      <c r="AO2506">
        <v>14164.477000000001</v>
      </c>
      <c r="AP2506">
        <v>13432.74</v>
      </c>
      <c r="AQ2506">
        <v>13282.228999999999</v>
      </c>
      <c r="AR2506">
        <v>12495.687</v>
      </c>
      <c r="AS2506">
        <v>11030.096</v>
      </c>
      <c r="AT2506">
        <v>10675.5</v>
      </c>
      <c r="AU2506">
        <v>68.371914000000004</v>
      </c>
      <c r="AV2506">
        <v>65.558751999999998</v>
      </c>
      <c r="AW2506">
        <v>64.450231000000002</v>
      </c>
      <c r="AX2506">
        <v>62.776178999999999</v>
      </c>
      <c r="AY2506">
        <v>62.223599999999998</v>
      </c>
      <c r="AZ2506">
        <v>61.835317000000003</v>
      </c>
      <c r="BA2506">
        <v>60.968640000000001</v>
      </c>
      <c r="BB2506">
        <v>60.215223000000002</v>
      </c>
      <c r="BC2506">
        <v>64.839395999999994</v>
      </c>
      <c r="BD2506">
        <v>71.380180999999993</v>
      </c>
      <c r="BE2506">
        <v>76.215664000000004</v>
      </c>
      <c r="BF2506">
        <v>80.427469000000002</v>
      </c>
      <c r="BG2506">
        <v>83.829586000000006</v>
      </c>
      <c r="BH2506">
        <v>86.666280999999998</v>
      </c>
      <c r="BI2506">
        <v>89.718198999999998</v>
      </c>
      <c r="BJ2506">
        <v>91.521328999999994</v>
      </c>
      <c r="BK2506">
        <v>91.643462999999997</v>
      </c>
      <c r="BL2506">
        <v>90.545029</v>
      </c>
      <c r="BM2506">
        <v>86.947310000000002</v>
      </c>
      <c r="BN2506">
        <v>81.616127000000006</v>
      </c>
      <c r="BO2506">
        <v>78.077325999999999</v>
      </c>
      <c r="BP2506">
        <v>74.957616999999999</v>
      </c>
      <c r="BQ2506">
        <v>73.540895000000006</v>
      </c>
      <c r="BR2506">
        <v>71.675704999999994</v>
      </c>
      <c r="BS2506">
        <v>374.50319999999999</v>
      </c>
      <c r="BT2506">
        <v>174.3526</v>
      </c>
      <c r="BU2506">
        <v>7.6948970000000001</v>
      </c>
      <c r="BV2506">
        <v>5.4717989999999999</v>
      </c>
      <c r="BW2506">
        <v>-71.802980000000005</v>
      </c>
      <c r="BX2506">
        <v>-33.895600000000002</v>
      </c>
      <c r="BY2506">
        <v>-117.0318</v>
      </c>
      <c r="BZ2506">
        <v>32.33652</v>
      </c>
      <c r="CA2506">
        <v>182.38399999999999</v>
      </c>
      <c r="CB2506">
        <v>100.491</v>
      </c>
      <c r="CC2506">
        <v>131.1593</v>
      </c>
      <c r="CD2506">
        <v>328.00080000000003</v>
      </c>
      <c r="CE2506">
        <v>336.17579999999998</v>
      </c>
      <c r="CF2506">
        <v>169.0634</v>
      </c>
      <c r="CG2506">
        <v>36.46163</v>
      </c>
      <c r="CH2506">
        <v>117.2321</v>
      </c>
      <c r="CI2506">
        <v>-45.954619999999998</v>
      </c>
      <c r="CJ2506">
        <v>308.30009999999999</v>
      </c>
      <c r="CK2506">
        <v>638.53779999999995</v>
      </c>
      <c r="CL2506">
        <v>445.64359999999999</v>
      </c>
      <c r="CM2506">
        <v>-403.61169999999998</v>
      </c>
      <c r="CN2506">
        <v>-301.06689999999998</v>
      </c>
      <c r="CO2506">
        <v>-68.300939999999997</v>
      </c>
      <c r="CP2506">
        <v>-126.3151</v>
      </c>
      <c r="CQ2506">
        <v>3858.47</v>
      </c>
      <c r="CR2506">
        <v>1679.261</v>
      </c>
      <c r="CS2506">
        <v>1455.6880000000001</v>
      </c>
      <c r="CT2506">
        <v>1229.0309999999999</v>
      </c>
      <c r="CU2506">
        <v>1217.26</v>
      </c>
      <c r="CV2506">
        <v>1131.817</v>
      </c>
      <c r="CW2506">
        <v>745.53830000000005</v>
      </c>
      <c r="CX2506">
        <v>672.48919999999998</v>
      </c>
      <c r="CY2506">
        <v>752.81479999999999</v>
      </c>
      <c r="CZ2506">
        <v>1619.556</v>
      </c>
      <c r="DA2506">
        <v>11647.92</v>
      </c>
      <c r="DB2506">
        <v>16378.65</v>
      </c>
      <c r="DC2506">
        <v>5751.9489999999996</v>
      </c>
      <c r="DD2506">
        <v>4653.7759999999998</v>
      </c>
      <c r="DE2506">
        <v>5434.9629999999997</v>
      </c>
      <c r="DF2506">
        <v>6374.5860000000002</v>
      </c>
      <c r="DG2506">
        <v>5537.8680000000004</v>
      </c>
      <c r="DH2506">
        <v>4680.0829999999996</v>
      </c>
      <c r="DI2506">
        <v>3863.53</v>
      </c>
      <c r="DJ2506">
        <v>3147.1120000000001</v>
      </c>
      <c r="DK2506">
        <v>3506.9540000000002</v>
      </c>
      <c r="DL2506">
        <v>3137.8220000000001</v>
      </c>
      <c r="DM2506">
        <v>2166.0830000000001</v>
      </c>
      <c r="DN2506">
        <v>1981.2439999999999</v>
      </c>
      <c r="DO2506">
        <v>18</v>
      </c>
      <c r="DP2506">
        <v>20</v>
      </c>
    </row>
    <row r="2507" spans="1:120" hidden="1" x14ac:dyDescent="0.25">
      <c r="A2507" t="str">
        <f t="shared" si="39"/>
        <v>All_All Elect_44460</v>
      </c>
      <c r="B2507" t="s">
        <v>62</v>
      </c>
      <c r="C2507" t="s">
        <v>61</v>
      </c>
      <c r="D2507" t="s">
        <v>61</v>
      </c>
      <c r="E2507" t="s">
        <v>61</v>
      </c>
      <c r="F2507" t="s">
        <v>61</v>
      </c>
      <c r="G2507" t="s">
        <v>61</v>
      </c>
      <c r="H2507" t="s">
        <v>61</v>
      </c>
      <c r="I2507" t="s">
        <v>61</v>
      </c>
      <c r="J2507" t="s">
        <v>61</v>
      </c>
      <c r="K2507" t="s">
        <v>190</v>
      </c>
      <c r="L2507" s="18">
        <v>44460</v>
      </c>
      <c r="M2507">
        <v>19</v>
      </c>
      <c r="N2507">
        <v>19</v>
      </c>
      <c r="O2507" t="s">
        <v>263</v>
      </c>
      <c r="P2507">
        <v>81</v>
      </c>
      <c r="Q2507">
        <v>79</v>
      </c>
      <c r="R2507">
        <v>1</v>
      </c>
      <c r="S2507">
        <v>0</v>
      </c>
      <c r="T2507">
        <v>0</v>
      </c>
      <c r="U2507">
        <v>0</v>
      </c>
      <c r="V2507">
        <v>0</v>
      </c>
      <c r="W2507">
        <v>8917.1437999999998</v>
      </c>
      <c r="X2507">
        <v>9675.6314000000002</v>
      </c>
      <c r="Y2507">
        <v>9288.1970999999994</v>
      </c>
      <c r="Z2507">
        <v>9162.7688999999991</v>
      </c>
      <c r="AA2507">
        <v>9516.1113000000005</v>
      </c>
      <c r="AB2507">
        <v>10013.432000000001</v>
      </c>
      <c r="AC2507">
        <v>11198.65</v>
      </c>
      <c r="AD2507">
        <v>11716.84</v>
      </c>
      <c r="AE2507">
        <v>12306.132</v>
      </c>
      <c r="AF2507">
        <v>13745.246999999999</v>
      </c>
      <c r="AG2507">
        <v>14725.263999999999</v>
      </c>
      <c r="AH2507">
        <v>15110.92</v>
      </c>
      <c r="AI2507">
        <v>15560.23</v>
      </c>
      <c r="AJ2507">
        <v>15912.87</v>
      </c>
      <c r="AK2507">
        <v>16144.743</v>
      </c>
      <c r="AL2507">
        <v>16068.33</v>
      </c>
      <c r="AM2507">
        <v>16155.343999999999</v>
      </c>
      <c r="AN2507">
        <v>15251.892</v>
      </c>
      <c r="AO2507">
        <v>14164.477000000001</v>
      </c>
      <c r="AP2507">
        <v>13432.74</v>
      </c>
      <c r="AQ2507">
        <v>13282.228999999999</v>
      </c>
      <c r="AR2507">
        <v>12495.687</v>
      </c>
      <c r="AS2507">
        <v>11030.096</v>
      </c>
      <c r="AT2507">
        <v>10675.5</v>
      </c>
      <c r="AU2507">
        <v>68.371914000000004</v>
      </c>
      <c r="AV2507">
        <v>65.558751999999998</v>
      </c>
      <c r="AW2507">
        <v>64.450231000000002</v>
      </c>
      <c r="AX2507">
        <v>62.776178999999999</v>
      </c>
      <c r="AY2507">
        <v>62.223599999999998</v>
      </c>
      <c r="AZ2507">
        <v>61.835317000000003</v>
      </c>
      <c r="BA2507">
        <v>60.968640000000001</v>
      </c>
      <c r="BB2507">
        <v>60.215223000000002</v>
      </c>
      <c r="BC2507">
        <v>64.839395999999994</v>
      </c>
      <c r="BD2507">
        <v>71.380180999999993</v>
      </c>
      <c r="BE2507">
        <v>76.215664000000004</v>
      </c>
      <c r="BF2507">
        <v>80.427469000000002</v>
      </c>
      <c r="BG2507">
        <v>83.829586000000006</v>
      </c>
      <c r="BH2507">
        <v>86.666280999999998</v>
      </c>
      <c r="BI2507">
        <v>89.718198999999998</v>
      </c>
      <c r="BJ2507">
        <v>91.521328999999994</v>
      </c>
      <c r="BK2507">
        <v>91.643462999999997</v>
      </c>
      <c r="BL2507">
        <v>90.545029</v>
      </c>
      <c r="BM2507">
        <v>86.947310000000002</v>
      </c>
      <c r="BN2507">
        <v>81.616127000000006</v>
      </c>
      <c r="BO2507">
        <v>78.077325999999999</v>
      </c>
      <c r="BP2507">
        <v>74.957616999999999</v>
      </c>
      <c r="BQ2507">
        <v>73.540895000000006</v>
      </c>
      <c r="BR2507">
        <v>71.675704999999994</v>
      </c>
      <c r="BS2507">
        <v>374.50319999999999</v>
      </c>
      <c r="BT2507">
        <v>174.3526</v>
      </c>
      <c r="BU2507">
        <v>7.6948970000000001</v>
      </c>
      <c r="BV2507">
        <v>5.4717989999999999</v>
      </c>
      <c r="BW2507">
        <v>-71.802980000000005</v>
      </c>
      <c r="BX2507">
        <v>-33.895600000000002</v>
      </c>
      <c r="BY2507">
        <v>-117.0318</v>
      </c>
      <c r="BZ2507">
        <v>32.33652</v>
      </c>
      <c r="CA2507">
        <v>182.38399999999999</v>
      </c>
      <c r="CB2507">
        <v>100.491</v>
      </c>
      <c r="CC2507">
        <v>131.1593</v>
      </c>
      <c r="CD2507">
        <v>328.00080000000003</v>
      </c>
      <c r="CE2507">
        <v>336.17579999999998</v>
      </c>
      <c r="CF2507">
        <v>169.0634</v>
      </c>
      <c r="CG2507">
        <v>36.46163</v>
      </c>
      <c r="CH2507">
        <v>117.2321</v>
      </c>
      <c r="CI2507">
        <v>-45.954619999999998</v>
      </c>
      <c r="CJ2507">
        <v>308.30009999999999</v>
      </c>
      <c r="CK2507">
        <v>638.53779999999995</v>
      </c>
      <c r="CL2507">
        <v>445.64359999999999</v>
      </c>
      <c r="CM2507">
        <v>-403.61169999999998</v>
      </c>
      <c r="CN2507">
        <v>-301.06689999999998</v>
      </c>
      <c r="CO2507">
        <v>-68.300939999999997</v>
      </c>
      <c r="CP2507">
        <v>-126.3151</v>
      </c>
      <c r="CQ2507">
        <v>3858.47</v>
      </c>
      <c r="CR2507">
        <v>1679.261</v>
      </c>
      <c r="CS2507">
        <v>1455.6880000000001</v>
      </c>
      <c r="CT2507">
        <v>1229.0309999999999</v>
      </c>
      <c r="CU2507">
        <v>1217.26</v>
      </c>
      <c r="CV2507">
        <v>1131.817</v>
      </c>
      <c r="CW2507">
        <v>745.53830000000005</v>
      </c>
      <c r="CX2507">
        <v>672.48919999999998</v>
      </c>
      <c r="CY2507">
        <v>752.81479999999999</v>
      </c>
      <c r="CZ2507">
        <v>1619.556</v>
      </c>
      <c r="DA2507">
        <v>11647.92</v>
      </c>
      <c r="DB2507">
        <v>16378.65</v>
      </c>
      <c r="DC2507">
        <v>5751.9489999999996</v>
      </c>
      <c r="DD2507">
        <v>4653.7759999999998</v>
      </c>
      <c r="DE2507">
        <v>5434.9629999999997</v>
      </c>
      <c r="DF2507">
        <v>6374.5860000000002</v>
      </c>
      <c r="DG2507">
        <v>5537.8680000000004</v>
      </c>
      <c r="DH2507">
        <v>4680.0829999999996</v>
      </c>
      <c r="DI2507">
        <v>3863.53</v>
      </c>
      <c r="DJ2507">
        <v>3147.1120000000001</v>
      </c>
      <c r="DK2507">
        <v>3506.9540000000002</v>
      </c>
      <c r="DL2507">
        <v>3137.8220000000001</v>
      </c>
      <c r="DM2507">
        <v>2166.0830000000001</v>
      </c>
      <c r="DN2507">
        <v>1981.2439999999999</v>
      </c>
      <c r="DO2507">
        <v>18</v>
      </c>
      <c r="DP2507">
        <v>20</v>
      </c>
    </row>
    <row r="2508" spans="1:120" hidden="1" x14ac:dyDescent="0.25">
      <c r="A2508" t="str">
        <f t="shared" si="39"/>
        <v>Size_Grp-20 to 199.99 kW_All Elect_44460</v>
      </c>
      <c r="B2508" t="s">
        <v>62</v>
      </c>
      <c r="C2508" t="s">
        <v>201</v>
      </c>
      <c r="D2508" t="s">
        <v>61</v>
      </c>
      <c r="E2508" t="s">
        <v>61</v>
      </c>
      <c r="F2508" t="s">
        <v>61</v>
      </c>
      <c r="G2508" t="s">
        <v>61</v>
      </c>
      <c r="H2508" t="s">
        <v>61</v>
      </c>
      <c r="I2508" t="s">
        <v>61</v>
      </c>
      <c r="J2508" t="s">
        <v>101</v>
      </c>
      <c r="K2508" t="s">
        <v>190</v>
      </c>
      <c r="L2508" s="18">
        <v>44460</v>
      </c>
      <c r="M2508">
        <v>19</v>
      </c>
      <c r="N2508">
        <v>19</v>
      </c>
      <c r="O2508" t="s">
        <v>263</v>
      </c>
      <c r="P2508">
        <v>42</v>
      </c>
      <c r="Q2508">
        <v>41</v>
      </c>
      <c r="R2508">
        <v>1</v>
      </c>
      <c r="S2508">
        <v>0</v>
      </c>
      <c r="T2508">
        <v>0</v>
      </c>
      <c r="U2508">
        <v>0</v>
      </c>
      <c r="V2508">
        <v>0</v>
      </c>
      <c r="W2508">
        <v>724.90858000000003</v>
      </c>
      <c r="X2508">
        <v>761.94217000000003</v>
      </c>
      <c r="Y2508">
        <v>729.90791999999999</v>
      </c>
      <c r="Z2508">
        <v>732.12474999999995</v>
      </c>
      <c r="AA2508">
        <v>804.84749999999997</v>
      </c>
      <c r="AB2508">
        <v>861.22325000000001</v>
      </c>
      <c r="AC2508">
        <v>925.15817000000004</v>
      </c>
      <c r="AD2508">
        <v>1057.8353</v>
      </c>
      <c r="AE2508">
        <v>1150.2833000000001</v>
      </c>
      <c r="AF2508">
        <v>1395.0567000000001</v>
      </c>
      <c r="AG2508">
        <v>1654.2167999999999</v>
      </c>
      <c r="AH2508">
        <v>1700.6383000000001</v>
      </c>
      <c r="AI2508">
        <v>1799.876</v>
      </c>
      <c r="AJ2508">
        <v>1854.5523000000001</v>
      </c>
      <c r="AK2508">
        <v>1897.0528999999999</v>
      </c>
      <c r="AL2508">
        <v>1917.0367000000001</v>
      </c>
      <c r="AM2508">
        <v>2009.8577</v>
      </c>
      <c r="AN2508">
        <v>1801.0311999999999</v>
      </c>
      <c r="AO2508">
        <v>1717.1523999999999</v>
      </c>
      <c r="AP2508">
        <v>1715.3173999999999</v>
      </c>
      <c r="AQ2508">
        <v>1530.9308000000001</v>
      </c>
      <c r="AR2508">
        <v>1079.5508</v>
      </c>
      <c r="AS2508">
        <v>871.18457999999998</v>
      </c>
      <c r="AT2508">
        <v>860.18832999999995</v>
      </c>
      <c r="AU2508">
        <v>68.397817000000003</v>
      </c>
      <c r="AV2508">
        <v>65.752976000000004</v>
      </c>
      <c r="AW2508">
        <v>64.527777999999998</v>
      </c>
      <c r="AX2508">
        <v>62.762897000000002</v>
      </c>
      <c r="AY2508">
        <v>62.133929000000002</v>
      </c>
      <c r="AZ2508">
        <v>61.775793999999998</v>
      </c>
      <c r="BA2508">
        <v>60.873016</v>
      </c>
      <c r="BB2508">
        <v>60.307540000000003</v>
      </c>
      <c r="BC2508">
        <v>64.951389000000006</v>
      </c>
      <c r="BD2508">
        <v>71.414682999999997</v>
      </c>
      <c r="BE2508">
        <v>76.313491999999997</v>
      </c>
      <c r="BF2508">
        <v>80.557540000000003</v>
      </c>
      <c r="BG2508">
        <v>84.283730000000006</v>
      </c>
      <c r="BH2508">
        <v>87.105159</v>
      </c>
      <c r="BI2508">
        <v>90.058532</v>
      </c>
      <c r="BJ2508">
        <v>91.899801999999994</v>
      </c>
      <c r="BK2508">
        <v>92.022817000000003</v>
      </c>
      <c r="BL2508">
        <v>90.977182999999997</v>
      </c>
      <c r="BM2508">
        <v>87.436508000000003</v>
      </c>
      <c r="BN2508">
        <v>81.982142999999994</v>
      </c>
      <c r="BO2508">
        <v>78.236110999999994</v>
      </c>
      <c r="BP2508">
        <v>75.052578999999994</v>
      </c>
      <c r="BQ2508">
        <v>73.424603000000005</v>
      </c>
      <c r="BR2508">
        <v>71.498016000000007</v>
      </c>
      <c r="BS2508">
        <v>29.08623</v>
      </c>
      <c r="BT2508">
        <v>-4.0244650000000002</v>
      </c>
      <c r="BU2508">
        <v>9.2407789999999999</v>
      </c>
      <c r="BV2508">
        <v>9.1858629999999994</v>
      </c>
      <c r="BW2508">
        <v>-14.18252</v>
      </c>
      <c r="BX2508">
        <v>-12.020860000000001</v>
      </c>
      <c r="BY2508">
        <v>-5.2830060000000003</v>
      </c>
      <c r="BZ2508">
        <v>15.07184</v>
      </c>
      <c r="CA2508">
        <v>49.071240000000003</v>
      </c>
      <c r="CB2508">
        <v>-2.1576520000000001</v>
      </c>
      <c r="CC2508">
        <v>2.2810039999999998</v>
      </c>
      <c r="CD2508">
        <v>30.22157</v>
      </c>
      <c r="CE2508">
        <v>84.820210000000003</v>
      </c>
      <c r="CF2508">
        <v>23.35735</v>
      </c>
      <c r="CG2508">
        <v>1.0049840000000001</v>
      </c>
      <c r="CH2508">
        <v>-15.938879999999999</v>
      </c>
      <c r="CI2508">
        <v>-110.28449999999999</v>
      </c>
      <c r="CJ2508">
        <v>43.419550000000001</v>
      </c>
      <c r="CK2508">
        <v>90.385930000000002</v>
      </c>
      <c r="CL2508">
        <v>3.8756919999999999</v>
      </c>
      <c r="CM2508">
        <v>-85.057239999999993</v>
      </c>
      <c r="CN2508">
        <v>-36.52796</v>
      </c>
      <c r="CO2508">
        <v>-8.6104559999999992</v>
      </c>
      <c r="CP2508">
        <v>-4.4527260000000002</v>
      </c>
      <c r="CQ2508">
        <v>2212.1860000000001</v>
      </c>
      <c r="CR2508">
        <v>18.551210000000001</v>
      </c>
      <c r="CS2508">
        <v>14.47654</v>
      </c>
      <c r="CT2508">
        <v>15.882680000000001</v>
      </c>
      <c r="CU2508">
        <v>11.82395</v>
      </c>
      <c r="CV2508">
        <v>23.695519999999998</v>
      </c>
      <c r="CW2508">
        <v>53.999929999999999</v>
      </c>
      <c r="CX2508">
        <v>57.83352</v>
      </c>
      <c r="CY2508">
        <v>61.384300000000003</v>
      </c>
      <c r="CZ2508">
        <v>133.81039999999999</v>
      </c>
      <c r="DA2508">
        <v>5707.41</v>
      </c>
      <c r="DB2508">
        <v>8391.86</v>
      </c>
      <c r="DC2508">
        <v>542.99189999999999</v>
      </c>
      <c r="DD2508">
        <v>200.77789999999999</v>
      </c>
      <c r="DE2508">
        <v>252.59450000000001</v>
      </c>
      <c r="DF2508">
        <v>400.0992</v>
      </c>
      <c r="DG2508">
        <v>396.05930000000001</v>
      </c>
      <c r="DH2508">
        <v>213.48849999999999</v>
      </c>
      <c r="DI2508">
        <v>219.81399999999999</v>
      </c>
      <c r="DJ2508">
        <v>203.4693</v>
      </c>
      <c r="DK2508">
        <v>252.28370000000001</v>
      </c>
      <c r="DL2508">
        <v>234.7414</v>
      </c>
      <c r="DM2508">
        <v>106.51779999999999</v>
      </c>
      <c r="DN2508">
        <v>69.612669999999994</v>
      </c>
      <c r="DO2508">
        <v>18</v>
      </c>
      <c r="DP2508">
        <v>20</v>
      </c>
    </row>
    <row r="2509" spans="1:120" hidden="1" x14ac:dyDescent="0.25">
      <c r="A2509" t="str">
        <f t="shared" si="39"/>
        <v>Size_Grp-200 kW and above_All Elect_44460</v>
      </c>
      <c r="B2509" t="s">
        <v>62</v>
      </c>
      <c r="C2509" t="s">
        <v>207</v>
      </c>
      <c r="D2509" t="s">
        <v>61</v>
      </c>
      <c r="E2509" t="s">
        <v>61</v>
      </c>
      <c r="F2509" t="s">
        <v>61</v>
      </c>
      <c r="G2509" t="s">
        <v>61</v>
      </c>
      <c r="H2509" t="s">
        <v>61</v>
      </c>
      <c r="I2509" t="s">
        <v>61</v>
      </c>
      <c r="J2509" t="s">
        <v>102</v>
      </c>
      <c r="K2509" t="s">
        <v>190</v>
      </c>
      <c r="L2509" s="18">
        <v>44460</v>
      </c>
      <c r="M2509">
        <v>19</v>
      </c>
      <c r="N2509">
        <v>19</v>
      </c>
      <c r="O2509" t="s">
        <v>263</v>
      </c>
      <c r="P2509">
        <v>31</v>
      </c>
      <c r="Q2509">
        <v>30</v>
      </c>
      <c r="R2509">
        <v>1</v>
      </c>
      <c r="S2509">
        <v>0</v>
      </c>
      <c r="T2509">
        <v>0</v>
      </c>
      <c r="U2509">
        <v>0</v>
      </c>
      <c r="V2509">
        <v>0</v>
      </c>
      <c r="W2509">
        <v>8271.7158999999992</v>
      </c>
      <c r="X2509">
        <v>9003.2741000000005</v>
      </c>
      <c r="Y2509">
        <v>8642.9771999999994</v>
      </c>
      <c r="Z2509">
        <v>8513.5437999999995</v>
      </c>
      <c r="AA2509">
        <v>8796.0537999999997</v>
      </c>
      <c r="AB2509">
        <v>9240.7345000000005</v>
      </c>
      <c r="AC2509">
        <v>10368.091</v>
      </c>
      <c r="AD2509">
        <v>10750.271000000001</v>
      </c>
      <c r="AE2509">
        <v>11256.607</v>
      </c>
      <c r="AF2509">
        <v>12458.388999999999</v>
      </c>
      <c r="AG2509">
        <v>13175.035</v>
      </c>
      <c r="AH2509">
        <v>13513.918</v>
      </c>
      <c r="AI2509">
        <v>13870.066000000001</v>
      </c>
      <c r="AJ2509">
        <v>14165.985000000001</v>
      </c>
      <c r="AK2509">
        <v>14355.002</v>
      </c>
      <c r="AL2509">
        <v>14264.703</v>
      </c>
      <c r="AM2509">
        <v>14255.942999999999</v>
      </c>
      <c r="AN2509">
        <v>13534.088</v>
      </c>
      <c r="AO2509">
        <v>12551.882</v>
      </c>
      <c r="AP2509">
        <v>11799.236999999999</v>
      </c>
      <c r="AQ2509">
        <v>11860.531999999999</v>
      </c>
      <c r="AR2509">
        <v>11534.638999999999</v>
      </c>
      <c r="AS2509">
        <v>10264.069</v>
      </c>
      <c r="AT2509">
        <v>9916.8894999999993</v>
      </c>
      <c r="AU2509">
        <v>68.734705000000005</v>
      </c>
      <c r="AV2509">
        <v>65.683537000000001</v>
      </c>
      <c r="AW2509">
        <v>64.734149000000002</v>
      </c>
      <c r="AX2509">
        <v>63.033369999999998</v>
      </c>
      <c r="AY2509">
        <v>62.600110999999998</v>
      </c>
      <c r="AZ2509">
        <v>62.184092999999997</v>
      </c>
      <c r="BA2509">
        <v>61.300333999999999</v>
      </c>
      <c r="BB2509">
        <v>60.315350000000002</v>
      </c>
      <c r="BC2509">
        <v>65.115127999999999</v>
      </c>
      <c r="BD2509">
        <v>71.932147000000001</v>
      </c>
      <c r="BE2509">
        <v>76.516129000000006</v>
      </c>
      <c r="BF2509">
        <v>80.451612999999995</v>
      </c>
      <c r="BG2509">
        <v>83.651279000000002</v>
      </c>
      <c r="BH2509">
        <v>86.548942999999994</v>
      </c>
      <c r="BI2509">
        <v>89.883204000000006</v>
      </c>
      <c r="BJ2509">
        <v>91.684093000000004</v>
      </c>
      <c r="BK2509">
        <v>91.768631999999997</v>
      </c>
      <c r="BL2509">
        <v>90.487763999999999</v>
      </c>
      <c r="BM2509">
        <v>86.570633999999998</v>
      </c>
      <c r="BN2509">
        <v>81.235260999999994</v>
      </c>
      <c r="BO2509">
        <v>78.167407999999995</v>
      </c>
      <c r="BP2509">
        <v>75.234149000000002</v>
      </c>
      <c r="BQ2509">
        <v>74.203002999999995</v>
      </c>
      <c r="BR2509">
        <v>72.336484999999996</v>
      </c>
      <c r="BS2509">
        <v>348.79390000000001</v>
      </c>
      <c r="BT2509">
        <v>181.69460000000001</v>
      </c>
      <c r="BU2509">
        <v>-1.3777029999999999</v>
      </c>
      <c r="BV2509">
        <v>-4.2924899999999999</v>
      </c>
      <c r="BW2509">
        <v>-59.70185</v>
      </c>
      <c r="BX2509">
        <v>-26.143139999999999</v>
      </c>
      <c r="BY2509">
        <v>-111.998</v>
      </c>
      <c r="BZ2509">
        <v>17.53734</v>
      </c>
      <c r="CA2509">
        <v>134.07060000000001</v>
      </c>
      <c r="CB2509">
        <v>110.0808</v>
      </c>
      <c r="CC2509">
        <v>128.3708</v>
      </c>
      <c r="CD2509">
        <v>300.6345</v>
      </c>
      <c r="CE2509">
        <v>248.6601</v>
      </c>
      <c r="CF2509">
        <v>149.13640000000001</v>
      </c>
      <c r="CG2509">
        <v>37.908299999999997</v>
      </c>
      <c r="CH2509">
        <v>129.33099999999999</v>
      </c>
      <c r="CI2509">
        <v>64.861329999999995</v>
      </c>
      <c r="CJ2509">
        <v>292.62389999999999</v>
      </c>
      <c r="CK2509">
        <v>547.21709999999996</v>
      </c>
      <c r="CL2509">
        <v>453.99419999999998</v>
      </c>
      <c r="CM2509">
        <v>-329.37380000000002</v>
      </c>
      <c r="CN2509">
        <v>-265.84809999999999</v>
      </c>
      <c r="CO2509">
        <v>-60.125950000000003</v>
      </c>
      <c r="CP2509">
        <v>-123.83880000000001</v>
      </c>
      <c r="CQ2509">
        <v>1783.509</v>
      </c>
      <c r="CR2509">
        <v>1710.9970000000001</v>
      </c>
      <c r="CS2509">
        <v>1486.721</v>
      </c>
      <c r="CT2509">
        <v>1251.126</v>
      </c>
      <c r="CU2509">
        <v>1242.723</v>
      </c>
      <c r="CV2509">
        <v>1142.9390000000001</v>
      </c>
      <c r="CW2509">
        <v>711.0924</v>
      </c>
      <c r="CX2509">
        <v>631.08900000000006</v>
      </c>
      <c r="CY2509">
        <v>710.10019999999997</v>
      </c>
      <c r="CZ2509">
        <v>1525.875</v>
      </c>
      <c r="DA2509">
        <v>5916.3090000000002</v>
      </c>
      <c r="DB2509">
        <v>7930.375</v>
      </c>
      <c r="DC2509">
        <v>5352.28</v>
      </c>
      <c r="DD2509">
        <v>4583.8320000000003</v>
      </c>
      <c r="DE2509">
        <v>5332.9309999999996</v>
      </c>
      <c r="DF2509">
        <v>6146.0919999999996</v>
      </c>
      <c r="DG2509">
        <v>5286.96</v>
      </c>
      <c r="DH2509">
        <v>4597.1940000000004</v>
      </c>
      <c r="DI2509">
        <v>3749.9389999999999</v>
      </c>
      <c r="DJ2509">
        <v>3033.0070000000001</v>
      </c>
      <c r="DK2509">
        <v>3356.7979999999998</v>
      </c>
      <c r="DL2509">
        <v>2994.0590000000002</v>
      </c>
      <c r="DM2509">
        <v>2122.9639999999999</v>
      </c>
      <c r="DN2509">
        <v>1969.1579999999999</v>
      </c>
      <c r="DO2509">
        <v>19</v>
      </c>
      <c r="DP2509">
        <v>20</v>
      </c>
    </row>
    <row r="2510" spans="1:120" x14ac:dyDescent="0.25">
      <c r="A2510" t="str">
        <f t="shared" si="39"/>
        <v>AutoDR-No_All Elect_44460</v>
      </c>
      <c r="B2510" t="s">
        <v>62</v>
      </c>
      <c r="C2510" t="s">
        <v>321</v>
      </c>
      <c r="D2510" t="s">
        <v>61</v>
      </c>
      <c r="E2510" t="s">
        <v>61</v>
      </c>
      <c r="F2510" t="s">
        <v>61</v>
      </c>
      <c r="G2510" t="s">
        <v>61</v>
      </c>
      <c r="H2510" t="s">
        <v>97</v>
      </c>
      <c r="I2510" t="s">
        <v>61</v>
      </c>
      <c r="J2510" t="s">
        <v>61</v>
      </c>
      <c r="K2510" t="s">
        <v>190</v>
      </c>
      <c r="L2510" s="18">
        <v>44460</v>
      </c>
      <c r="M2510">
        <v>19</v>
      </c>
      <c r="N2510">
        <v>19</v>
      </c>
      <c r="O2510" t="s">
        <v>263</v>
      </c>
      <c r="P2510">
        <v>66</v>
      </c>
      <c r="Q2510">
        <v>65</v>
      </c>
      <c r="R2510">
        <v>1</v>
      </c>
      <c r="S2510">
        <v>0</v>
      </c>
      <c r="T2510">
        <v>0</v>
      </c>
      <c r="U2510">
        <v>0</v>
      </c>
      <c r="V2510">
        <v>0</v>
      </c>
      <c r="W2510">
        <v>8822.3973000000005</v>
      </c>
      <c r="X2510">
        <v>9581.6772000000001</v>
      </c>
      <c r="Y2510">
        <v>9195.1471000000001</v>
      </c>
      <c r="Z2510">
        <v>9069.7535000000007</v>
      </c>
      <c r="AA2510">
        <v>9415.8973999999998</v>
      </c>
      <c r="AB2510">
        <v>9872.1669999999995</v>
      </c>
      <c r="AC2510">
        <v>11032.166999999999</v>
      </c>
      <c r="AD2510">
        <v>11418.343999999999</v>
      </c>
      <c r="AE2510">
        <v>11952.764999999999</v>
      </c>
      <c r="AF2510">
        <v>13324.981</v>
      </c>
      <c r="AG2510">
        <v>14138.596</v>
      </c>
      <c r="AH2510">
        <v>14484.94</v>
      </c>
      <c r="AI2510">
        <v>14900.924999999999</v>
      </c>
      <c r="AJ2510">
        <v>15230.712</v>
      </c>
      <c r="AK2510">
        <v>15442.172</v>
      </c>
      <c r="AL2510">
        <v>15362.027</v>
      </c>
      <c r="AM2510">
        <v>15406.549000000001</v>
      </c>
      <c r="AN2510">
        <v>14570.396000000001</v>
      </c>
      <c r="AO2510">
        <v>13566.081</v>
      </c>
      <c r="AP2510">
        <v>12789.517</v>
      </c>
      <c r="AQ2510">
        <v>12780.843999999999</v>
      </c>
      <c r="AR2510">
        <v>12337.276</v>
      </c>
      <c r="AS2510">
        <v>10936.359</v>
      </c>
      <c r="AT2510">
        <v>10580.653</v>
      </c>
      <c r="AU2510">
        <v>68.620265000000003</v>
      </c>
      <c r="AV2510">
        <v>65.564528999999993</v>
      </c>
      <c r="AW2510">
        <v>64.557765000000003</v>
      </c>
      <c r="AX2510">
        <v>62.848891000000002</v>
      </c>
      <c r="AY2510">
        <v>62.357278000000001</v>
      </c>
      <c r="AZ2510">
        <v>61.881222999999999</v>
      </c>
      <c r="BA2510">
        <v>60.988500999999999</v>
      </c>
      <c r="BB2510">
        <v>60.101731999999998</v>
      </c>
      <c r="BC2510">
        <v>64.818994000000004</v>
      </c>
      <c r="BD2510">
        <v>71.407872999999995</v>
      </c>
      <c r="BE2510">
        <v>76.075757999999993</v>
      </c>
      <c r="BF2510">
        <v>80.204544999999996</v>
      </c>
      <c r="BG2510">
        <v>83.511499000000001</v>
      </c>
      <c r="BH2510">
        <v>86.403408999999996</v>
      </c>
      <c r="BI2510">
        <v>89.568451999999994</v>
      </c>
      <c r="BJ2510">
        <v>91.384604999999993</v>
      </c>
      <c r="BK2510">
        <v>91.630140999999995</v>
      </c>
      <c r="BL2510">
        <v>90.551947999999996</v>
      </c>
      <c r="BM2510">
        <v>86.825486999999995</v>
      </c>
      <c r="BN2510">
        <v>81.569129000000004</v>
      </c>
      <c r="BO2510">
        <v>78.249729000000002</v>
      </c>
      <c r="BP2510">
        <v>75.182359000000005</v>
      </c>
      <c r="BQ2510">
        <v>74.000946999999996</v>
      </c>
      <c r="BR2510">
        <v>72.138934000000006</v>
      </c>
      <c r="BS2510">
        <v>378.37779999999998</v>
      </c>
      <c r="BT2510">
        <v>177.9752</v>
      </c>
      <c r="BU2510">
        <v>10.7026</v>
      </c>
      <c r="BV2510">
        <v>8.1383949999999992</v>
      </c>
      <c r="BW2510">
        <v>-64.773489999999995</v>
      </c>
      <c r="BX2510">
        <v>-25.33398</v>
      </c>
      <c r="BY2510">
        <v>-115.5326</v>
      </c>
      <c r="BZ2510">
        <v>46.941290000000002</v>
      </c>
      <c r="CA2510">
        <v>164.24760000000001</v>
      </c>
      <c r="CB2510">
        <v>74.716390000000004</v>
      </c>
      <c r="CC2510">
        <v>99.287509999999997</v>
      </c>
      <c r="CD2510">
        <v>307.23219999999998</v>
      </c>
      <c r="CE2510">
        <v>322.65039999999999</v>
      </c>
      <c r="CF2510">
        <v>163.7372</v>
      </c>
      <c r="CG2510">
        <v>33.17548</v>
      </c>
      <c r="CH2510">
        <v>106.7028</v>
      </c>
      <c r="CI2510">
        <v>-14.31732</v>
      </c>
      <c r="CJ2510">
        <v>281.20859999999999</v>
      </c>
      <c r="CK2510">
        <v>552.88</v>
      </c>
      <c r="CL2510">
        <v>443.459</v>
      </c>
      <c r="CM2510">
        <v>-370.57549999999998</v>
      </c>
      <c r="CN2510">
        <v>-301.15440000000001</v>
      </c>
      <c r="CO2510">
        <v>-73.526840000000007</v>
      </c>
      <c r="CP2510">
        <v>-126.44540000000001</v>
      </c>
      <c r="CQ2510">
        <v>3614.9229999999998</v>
      </c>
      <c r="CR2510">
        <v>1676.932</v>
      </c>
      <c r="CS2510">
        <v>1453.4059999999999</v>
      </c>
      <c r="CT2510">
        <v>1226.6130000000001</v>
      </c>
      <c r="CU2510">
        <v>1213.6210000000001</v>
      </c>
      <c r="CV2510">
        <v>1115.55</v>
      </c>
      <c r="CW2510">
        <v>714.53819999999996</v>
      </c>
      <c r="CX2510">
        <v>646.94129999999996</v>
      </c>
      <c r="CY2510">
        <v>730.25570000000005</v>
      </c>
      <c r="CZ2510">
        <v>1593.383</v>
      </c>
      <c r="DA2510">
        <v>11625.49</v>
      </c>
      <c r="DB2510">
        <v>16367.82</v>
      </c>
      <c r="DC2510">
        <v>5742.1549999999997</v>
      </c>
      <c r="DD2510">
        <v>4644.424</v>
      </c>
      <c r="DE2510">
        <v>5425.8980000000001</v>
      </c>
      <c r="DF2510">
        <v>6365.0519999999997</v>
      </c>
      <c r="DG2510">
        <v>5528.4979999999996</v>
      </c>
      <c r="DH2510">
        <v>4669.5280000000002</v>
      </c>
      <c r="DI2510">
        <v>3843.1410000000001</v>
      </c>
      <c r="DJ2510">
        <v>3062.2710000000002</v>
      </c>
      <c r="DK2510">
        <v>3373.4639999999999</v>
      </c>
      <c r="DL2510">
        <v>3017.5279999999998</v>
      </c>
      <c r="DM2510">
        <v>2134.0239999999999</v>
      </c>
      <c r="DN2510">
        <v>1974.307</v>
      </c>
      <c r="DO2510">
        <v>18</v>
      </c>
      <c r="DP2510">
        <v>20</v>
      </c>
    </row>
    <row r="2511" spans="1:120" hidden="1" x14ac:dyDescent="0.25">
      <c r="A2511" t="str">
        <f t="shared" si="39"/>
        <v>Aggregator-Enersponse_All Elect_44460</v>
      </c>
      <c r="B2511" t="s">
        <v>62</v>
      </c>
      <c r="C2511" t="s">
        <v>219</v>
      </c>
      <c r="D2511" t="s">
        <v>61</v>
      </c>
      <c r="E2511" t="s">
        <v>61</v>
      </c>
      <c r="F2511" t="s">
        <v>107</v>
      </c>
      <c r="G2511" t="s">
        <v>61</v>
      </c>
      <c r="H2511" t="s">
        <v>61</v>
      </c>
      <c r="I2511" t="s">
        <v>61</v>
      </c>
      <c r="J2511" t="s">
        <v>61</v>
      </c>
      <c r="K2511" t="s">
        <v>190</v>
      </c>
      <c r="L2511" s="18">
        <v>44460</v>
      </c>
      <c r="M2511">
        <v>19</v>
      </c>
      <c r="N2511">
        <v>19</v>
      </c>
      <c r="O2511" t="s">
        <v>263</v>
      </c>
      <c r="P2511">
        <v>23</v>
      </c>
      <c r="Q2511">
        <v>22</v>
      </c>
      <c r="R2511">
        <v>1</v>
      </c>
      <c r="S2511">
        <v>0</v>
      </c>
      <c r="T2511">
        <v>0</v>
      </c>
      <c r="U2511">
        <v>0</v>
      </c>
      <c r="V2511">
        <v>0</v>
      </c>
      <c r="W2511">
        <v>145.43450000000001</v>
      </c>
      <c r="X2511">
        <v>148.92419000000001</v>
      </c>
      <c r="Y2511">
        <v>141.79300000000001</v>
      </c>
      <c r="Z2511">
        <v>141.92644000000001</v>
      </c>
      <c r="AA2511">
        <v>149.61994000000001</v>
      </c>
      <c r="AB2511">
        <v>190.92688000000001</v>
      </c>
      <c r="AC2511">
        <v>233.67875000000001</v>
      </c>
      <c r="AD2511">
        <v>382.89613000000003</v>
      </c>
      <c r="AE2511">
        <v>447.10694000000001</v>
      </c>
      <c r="AF2511">
        <v>527.65662999999995</v>
      </c>
      <c r="AG2511">
        <v>724.89512999999999</v>
      </c>
      <c r="AH2511">
        <v>772.90069000000005</v>
      </c>
      <c r="AI2511">
        <v>811.26455999999996</v>
      </c>
      <c r="AJ2511">
        <v>840.97125000000005</v>
      </c>
      <c r="AK2511">
        <v>861.02080999999998</v>
      </c>
      <c r="AL2511">
        <v>865.69430999999997</v>
      </c>
      <c r="AM2511">
        <v>909.60455999999999</v>
      </c>
      <c r="AN2511">
        <v>855.76256000000001</v>
      </c>
      <c r="AO2511">
        <v>747.23431000000005</v>
      </c>
      <c r="AP2511">
        <v>790.44244000000003</v>
      </c>
      <c r="AQ2511">
        <v>596.70956000000001</v>
      </c>
      <c r="AR2511">
        <v>211.04900000000001</v>
      </c>
      <c r="AS2511">
        <v>146.03412</v>
      </c>
      <c r="AT2511">
        <v>144.66206</v>
      </c>
      <c r="AU2511">
        <v>67.008151999999995</v>
      </c>
      <c r="AV2511">
        <v>65.065217000000004</v>
      </c>
      <c r="AW2511">
        <v>63.572011000000003</v>
      </c>
      <c r="AX2511">
        <v>62.145380000000003</v>
      </c>
      <c r="AY2511">
        <v>61.327446000000002</v>
      </c>
      <c r="AZ2511">
        <v>61.043478</v>
      </c>
      <c r="BA2511">
        <v>60.292119999999997</v>
      </c>
      <c r="BB2511">
        <v>60.161684999999999</v>
      </c>
      <c r="BC2511">
        <v>64.236412999999999</v>
      </c>
      <c r="BD2511">
        <v>69.972825999999998</v>
      </c>
      <c r="BE2511">
        <v>75.476901999999995</v>
      </c>
      <c r="BF2511">
        <v>80.309782999999996</v>
      </c>
      <c r="BG2511">
        <v>84.0625</v>
      </c>
      <c r="BH2511">
        <v>86.732337000000001</v>
      </c>
      <c r="BI2511">
        <v>88.963314999999994</v>
      </c>
      <c r="BJ2511">
        <v>90.645380000000003</v>
      </c>
      <c r="BK2511">
        <v>90.610054000000005</v>
      </c>
      <c r="BL2511">
        <v>89.770380000000003</v>
      </c>
      <c r="BM2511">
        <v>87.032608999999994</v>
      </c>
      <c r="BN2511">
        <v>81.841032999999996</v>
      </c>
      <c r="BO2511">
        <v>77.099185000000006</v>
      </c>
      <c r="BP2511">
        <v>73.544837000000001</v>
      </c>
      <c r="BQ2511">
        <v>71.097825999999998</v>
      </c>
      <c r="BR2511">
        <v>69.307064999999994</v>
      </c>
      <c r="BS2511">
        <v>-19.860430000000001</v>
      </c>
      <c r="BT2511">
        <v>-8.1276259999999994</v>
      </c>
      <c r="BU2511">
        <v>-1.23061</v>
      </c>
      <c r="BV2511">
        <v>-2.4114089999999999</v>
      </c>
      <c r="BW2511">
        <v>-8.1514050000000005</v>
      </c>
      <c r="BX2511">
        <v>-8.1233450000000005</v>
      </c>
      <c r="BY2511">
        <v>-6.496251</v>
      </c>
      <c r="BZ2511">
        <v>-9.8115059999999996</v>
      </c>
      <c r="CA2511">
        <v>21.833690000000001</v>
      </c>
      <c r="CB2511">
        <v>23.628430000000002</v>
      </c>
      <c r="CC2511">
        <v>33.806910000000002</v>
      </c>
      <c r="CD2511">
        <v>20.511289999999999</v>
      </c>
      <c r="CE2511">
        <v>12.748609999999999</v>
      </c>
      <c r="CF2511">
        <v>3.2056719999999999</v>
      </c>
      <c r="CG2511">
        <v>6.572762</v>
      </c>
      <c r="CH2511">
        <v>16.207640000000001</v>
      </c>
      <c r="CI2511">
        <v>-28.03612</v>
      </c>
      <c r="CJ2511">
        <v>13.877319999999999</v>
      </c>
      <c r="CK2511">
        <v>91.541110000000003</v>
      </c>
      <c r="CL2511">
        <v>1.616252</v>
      </c>
      <c r="CM2511">
        <v>-13.486499999999999</v>
      </c>
      <c r="CN2511">
        <v>3.4717720000000001</v>
      </c>
      <c r="CO2511">
        <v>8.252656</v>
      </c>
      <c r="CP2511">
        <v>7.5108240000000004</v>
      </c>
      <c r="CQ2511">
        <v>2107.1849999999999</v>
      </c>
      <c r="CR2511">
        <v>2.6934990000000001</v>
      </c>
      <c r="CS2511">
        <v>2.546872</v>
      </c>
      <c r="CT2511">
        <v>2.5896370000000002</v>
      </c>
      <c r="CU2511">
        <v>4.0305410000000004</v>
      </c>
      <c r="CV2511">
        <v>17.07583</v>
      </c>
      <c r="CW2511">
        <v>32.485720000000001</v>
      </c>
      <c r="CX2511">
        <v>30.054390000000001</v>
      </c>
      <c r="CY2511">
        <v>25.309439999999999</v>
      </c>
      <c r="CZ2511">
        <v>28.116330000000001</v>
      </c>
      <c r="DA2511">
        <v>24.667339999999999</v>
      </c>
      <c r="DB2511">
        <v>12.56249</v>
      </c>
      <c r="DC2511">
        <v>11.81658</v>
      </c>
      <c r="DD2511">
        <v>11.585559999999999</v>
      </c>
      <c r="DE2511">
        <v>11.14907</v>
      </c>
      <c r="DF2511">
        <v>11.81058</v>
      </c>
      <c r="DG2511">
        <v>11.39274</v>
      </c>
      <c r="DH2511">
        <v>12.606949999999999</v>
      </c>
      <c r="DI2511">
        <v>22.96292</v>
      </c>
      <c r="DJ2511">
        <v>92.456419999999994</v>
      </c>
      <c r="DK2511">
        <v>141.1541</v>
      </c>
      <c r="DL2511">
        <v>123.22020000000001</v>
      </c>
      <c r="DM2511">
        <v>33.285989999999998</v>
      </c>
      <c r="DN2511">
        <v>7.9590649999999998</v>
      </c>
      <c r="DO2511">
        <v>18</v>
      </c>
      <c r="DP2511">
        <v>20</v>
      </c>
    </row>
    <row r="2512" spans="1:120" hidden="1" x14ac:dyDescent="0.25">
      <c r="A2512" t="str">
        <f t="shared" si="39"/>
        <v>sublap_id-SLAP_PGCC_All Elect_44460</v>
      </c>
      <c r="B2512" t="s">
        <v>62</v>
      </c>
      <c r="C2512" t="s">
        <v>299</v>
      </c>
      <c r="D2512" t="s">
        <v>61</v>
      </c>
      <c r="E2512" t="s">
        <v>300</v>
      </c>
      <c r="F2512" t="s">
        <v>61</v>
      </c>
      <c r="G2512" t="s">
        <v>61</v>
      </c>
      <c r="H2512" t="s">
        <v>61</v>
      </c>
      <c r="I2512" t="s">
        <v>61</v>
      </c>
      <c r="J2512" t="s">
        <v>61</v>
      </c>
      <c r="K2512" t="s">
        <v>190</v>
      </c>
      <c r="L2512" s="18">
        <v>44460</v>
      </c>
      <c r="M2512">
        <v>19</v>
      </c>
      <c r="N2512">
        <v>19</v>
      </c>
      <c r="O2512" t="s">
        <v>263</v>
      </c>
      <c r="P2512">
        <v>6</v>
      </c>
      <c r="Q2512">
        <v>6</v>
      </c>
      <c r="R2512">
        <v>1</v>
      </c>
      <c r="S2512">
        <v>0</v>
      </c>
      <c r="T2512">
        <v>1</v>
      </c>
      <c r="U2512">
        <v>0</v>
      </c>
      <c r="V2512">
        <v>1</v>
      </c>
      <c r="W2512">
        <v>535.35500000000002</v>
      </c>
      <c r="X2512">
        <v>867.37699999999995</v>
      </c>
      <c r="Y2512">
        <v>623.28899999999999</v>
      </c>
      <c r="Z2512">
        <v>548.79600000000005</v>
      </c>
      <c r="AA2512">
        <v>781.97400000000005</v>
      </c>
      <c r="AB2512">
        <v>939.40899999999999</v>
      </c>
      <c r="AC2512">
        <v>1234.818</v>
      </c>
      <c r="AD2512">
        <v>1244.6669999999999</v>
      </c>
      <c r="AE2512">
        <v>1222.0830000000001</v>
      </c>
      <c r="AF2512">
        <v>1331.8969999999999</v>
      </c>
      <c r="AG2512">
        <v>1359.3789999999999</v>
      </c>
      <c r="AH2512">
        <v>1332.65</v>
      </c>
      <c r="AI2512">
        <v>1358.5419999999999</v>
      </c>
      <c r="AJ2512">
        <v>1336.9880000000001</v>
      </c>
      <c r="AK2512">
        <v>1385.6079999999999</v>
      </c>
      <c r="AL2512">
        <v>1402.104</v>
      </c>
      <c r="AM2512">
        <v>1389.163</v>
      </c>
      <c r="AN2512">
        <v>1358.7860000000001</v>
      </c>
      <c r="AO2512">
        <v>1310.2860000000001</v>
      </c>
      <c r="AP2512">
        <v>1292.971</v>
      </c>
      <c r="AQ2512">
        <v>1237.9960000000001</v>
      </c>
      <c r="AR2512">
        <v>1198.038</v>
      </c>
      <c r="AS2512">
        <v>1211.3610000000001</v>
      </c>
      <c r="AT2512">
        <v>1173.0619999999999</v>
      </c>
      <c r="AU2512">
        <v>57.5</v>
      </c>
      <c r="AV2512">
        <v>59</v>
      </c>
      <c r="AW2512">
        <v>58.333333000000003</v>
      </c>
      <c r="AX2512">
        <v>59.5</v>
      </c>
      <c r="AY2512">
        <v>59.666666999999997</v>
      </c>
      <c r="AZ2512">
        <v>60.333333000000003</v>
      </c>
      <c r="BA2512">
        <v>60.333333000000003</v>
      </c>
      <c r="BB2512">
        <v>59.5</v>
      </c>
      <c r="BC2512">
        <v>62.166666999999997</v>
      </c>
      <c r="BD2512">
        <v>67.166667000000004</v>
      </c>
      <c r="BE2512">
        <v>73</v>
      </c>
      <c r="BF2512">
        <v>76.5</v>
      </c>
      <c r="BG2512">
        <v>76.5</v>
      </c>
      <c r="BH2512">
        <v>77.166667000000004</v>
      </c>
      <c r="BI2512">
        <v>78.5</v>
      </c>
      <c r="BJ2512">
        <v>78.333332999999996</v>
      </c>
      <c r="BK2512">
        <v>75</v>
      </c>
      <c r="BL2512">
        <v>72.333332999999996</v>
      </c>
      <c r="BM2512">
        <v>69.666667000000004</v>
      </c>
      <c r="BN2512">
        <v>65.166667000000004</v>
      </c>
      <c r="BO2512">
        <v>60.333333000000003</v>
      </c>
      <c r="BP2512">
        <v>57.833333000000003</v>
      </c>
      <c r="BQ2512">
        <v>57</v>
      </c>
      <c r="BR2512">
        <v>56.666666999999997</v>
      </c>
      <c r="BS2512">
        <v>-3.0602559999999999</v>
      </c>
      <c r="BT2512">
        <v>123.6463</v>
      </c>
      <c r="BU2512">
        <v>-40.97616</v>
      </c>
      <c r="BV2512">
        <v>-38.0685</v>
      </c>
      <c r="BW2512">
        <v>-130.35400000000001</v>
      </c>
      <c r="BX2512">
        <v>-77.294319999999999</v>
      </c>
      <c r="BY2512">
        <v>-24.703040000000001</v>
      </c>
      <c r="BZ2512">
        <v>94.275499999999994</v>
      </c>
      <c r="CA2512">
        <v>86.847130000000007</v>
      </c>
      <c r="CB2512">
        <v>62.24633</v>
      </c>
      <c r="CC2512">
        <v>54.930079999999997</v>
      </c>
      <c r="CD2512">
        <v>129.11070000000001</v>
      </c>
      <c r="CE2512">
        <v>253.36349999999999</v>
      </c>
      <c r="CF2512">
        <v>192.05969999999999</v>
      </c>
      <c r="CG2512">
        <v>117.5033</v>
      </c>
      <c r="CH2512">
        <v>81.607050000000001</v>
      </c>
      <c r="CI2512">
        <v>74.795280000000005</v>
      </c>
      <c r="CJ2512">
        <v>104.3796</v>
      </c>
      <c r="CK2512">
        <v>148.82069999999999</v>
      </c>
      <c r="CL2512">
        <v>99.152559999999994</v>
      </c>
      <c r="CM2512">
        <v>85.693600000000004</v>
      </c>
      <c r="CN2512">
        <v>62.960610000000003</v>
      </c>
      <c r="CO2512">
        <v>20.85482</v>
      </c>
      <c r="CP2512">
        <v>46.904110000000003</v>
      </c>
      <c r="CQ2512">
        <v>771.04269999999997</v>
      </c>
      <c r="CR2512">
        <v>1037.7570000000001</v>
      </c>
      <c r="CS2512">
        <v>863.2912</v>
      </c>
      <c r="CT2512">
        <v>681.36180000000002</v>
      </c>
      <c r="CU2512">
        <v>797.77570000000003</v>
      </c>
      <c r="CV2512">
        <v>742.27260000000001</v>
      </c>
      <c r="CW2512">
        <v>419.7321</v>
      </c>
      <c r="CX2512">
        <v>349.66320000000002</v>
      </c>
      <c r="CY2512">
        <v>380.77780000000001</v>
      </c>
      <c r="CZ2512">
        <v>480.7885</v>
      </c>
      <c r="DA2512">
        <v>9217.2999999999993</v>
      </c>
      <c r="DB2512">
        <v>12554.71</v>
      </c>
      <c r="DC2512">
        <v>2182.377</v>
      </c>
      <c r="DD2512">
        <v>1020.1849999999999</v>
      </c>
      <c r="DE2512">
        <v>1638.4770000000001</v>
      </c>
      <c r="DF2512">
        <v>2896.6</v>
      </c>
      <c r="DG2512">
        <v>2436.0729999999999</v>
      </c>
      <c r="DH2512">
        <v>1789.5319999999999</v>
      </c>
      <c r="DI2512">
        <v>1339.569</v>
      </c>
      <c r="DJ2512">
        <v>864.35400000000004</v>
      </c>
      <c r="DK2512">
        <v>674.05690000000004</v>
      </c>
      <c r="DL2512">
        <v>615.31140000000005</v>
      </c>
      <c r="DM2512">
        <v>632.97439999999995</v>
      </c>
      <c r="DN2512">
        <v>646.15930000000003</v>
      </c>
      <c r="DO2512">
        <v>19</v>
      </c>
      <c r="DP2512">
        <v>20</v>
      </c>
    </row>
    <row r="2513" spans="1:120" hidden="1" x14ac:dyDescent="0.25">
      <c r="A2513" t="str">
        <f t="shared" si="39"/>
        <v>Industry_Type-7. Institutional/Government_All Elect_44460</v>
      </c>
      <c r="B2513" t="s">
        <v>62</v>
      </c>
      <c r="C2513" t="s">
        <v>208</v>
      </c>
      <c r="D2513" t="s">
        <v>61</v>
      </c>
      <c r="E2513" t="s">
        <v>61</v>
      </c>
      <c r="F2513" t="s">
        <v>61</v>
      </c>
      <c r="G2513" t="s">
        <v>35</v>
      </c>
      <c r="H2513" t="s">
        <v>61</v>
      </c>
      <c r="I2513" t="s">
        <v>61</v>
      </c>
      <c r="J2513" t="s">
        <v>61</v>
      </c>
      <c r="K2513" t="s">
        <v>190</v>
      </c>
      <c r="L2513" s="18">
        <v>44460</v>
      </c>
      <c r="M2513">
        <v>19</v>
      </c>
      <c r="N2513">
        <v>19</v>
      </c>
      <c r="O2513" t="s">
        <v>263</v>
      </c>
      <c r="P2513">
        <v>21</v>
      </c>
      <c r="Q2513">
        <v>20</v>
      </c>
      <c r="R2513">
        <v>1</v>
      </c>
      <c r="S2513">
        <v>0</v>
      </c>
      <c r="T2513">
        <v>0</v>
      </c>
      <c r="U2513">
        <v>0</v>
      </c>
      <c r="V2513">
        <v>0</v>
      </c>
      <c r="W2513">
        <v>108.07543</v>
      </c>
      <c r="X2513">
        <v>107.86621</v>
      </c>
      <c r="Y2513">
        <v>106.28870999999999</v>
      </c>
      <c r="Z2513">
        <v>106.63721</v>
      </c>
      <c r="AA2513">
        <v>114.29336000000001</v>
      </c>
      <c r="AB2513">
        <v>154.62186</v>
      </c>
      <c r="AC2513">
        <v>196.53343000000001</v>
      </c>
      <c r="AD2513">
        <v>345.34129000000001</v>
      </c>
      <c r="AE2513">
        <v>397.09079000000003</v>
      </c>
      <c r="AF2513">
        <v>473.20614</v>
      </c>
      <c r="AG2513">
        <v>664.71343000000002</v>
      </c>
      <c r="AH2513">
        <v>709.54921000000002</v>
      </c>
      <c r="AI2513">
        <v>742.71964000000003</v>
      </c>
      <c r="AJ2513">
        <v>771.40800000000002</v>
      </c>
      <c r="AK2513">
        <v>792.02535999999998</v>
      </c>
      <c r="AL2513">
        <v>796.32335999999998</v>
      </c>
      <c r="AM2513">
        <v>840.47520999999995</v>
      </c>
      <c r="AN2513">
        <v>787.57907</v>
      </c>
      <c r="AO2513">
        <v>677.19935999999996</v>
      </c>
      <c r="AP2513">
        <v>728.69421</v>
      </c>
      <c r="AQ2513">
        <v>541.54178999999999</v>
      </c>
      <c r="AR2513">
        <v>171.45343</v>
      </c>
      <c r="AS2513">
        <v>107.52229</v>
      </c>
      <c r="AT2513">
        <v>107.85164</v>
      </c>
      <c r="AU2513">
        <v>66.751700999999997</v>
      </c>
      <c r="AV2513">
        <v>64.561223999999996</v>
      </c>
      <c r="AW2513">
        <v>63.018706999999999</v>
      </c>
      <c r="AX2513">
        <v>61.600340000000003</v>
      </c>
      <c r="AY2513">
        <v>60.75</v>
      </c>
      <c r="AZ2513">
        <v>60.537415000000003</v>
      </c>
      <c r="BA2513">
        <v>59.811224000000003</v>
      </c>
      <c r="BB2513">
        <v>59.566327000000001</v>
      </c>
      <c r="BC2513">
        <v>63.598638999999999</v>
      </c>
      <c r="BD2513">
        <v>69.714286000000001</v>
      </c>
      <c r="BE2513">
        <v>75.420068000000001</v>
      </c>
      <c r="BF2513">
        <v>80.387754999999999</v>
      </c>
      <c r="BG2513">
        <v>83.860544000000004</v>
      </c>
      <c r="BH2513">
        <v>86.494898000000006</v>
      </c>
      <c r="BI2513">
        <v>88.852041</v>
      </c>
      <c r="BJ2513">
        <v>90.603740999999999</v>
      </c>
      <c r="BK2513">
        <v>90.664966000000007</v>
      </c>
      <c r="BL2513">
        <v>89.889455999999996</v>
      </c>
      <c r="BM2513">
        <v>87.227891</v>
      </c>
      <c r="BN2513">
        <v>81.916667000000004</v>
      </c>
      <c r="BO2513">
        <v>77.202381000000003</v>
      </c>
      <c r="BP2513">
        <v>73.644558000000004</v>
      </c>
      <c r="BQ2513">
        <v>71.153060999999994</v>
      </c>
      <c r="BR2513">
        <v>69.384354000000002</v>
      </c>
      <c r="BS2513">
        <v>-2.3069190000000002</v>
      </c>
      <c r="BT2513">
        <v>-4.023765</v>
      </c>
      <c r="BU2513">
        <v>-2.2101329999999999</v>
      </c>
      <c r="BV2513">
        <v>-2.4100600000000001</v>
      </c>
      <c r="BW2513">
        <v>-7.4503719999999998</v>
      </c>
      <c r="BX2513">
        <v>-7.3327749999999998</v>
      </c>
      <c r="BY2513">
        <v>-5.7830260000000004</v>
      </c>
      <c r="BZ2513">
        <v>-16.16948</v>
      </c>
      <c r="CA2513">
        <v>22.399000000000001</v>
      </c>
      <c r="CB2513">
        <v>25.262550000000001</v>
      </c>
      <c r="CC2513">
        <v>32.45543</v>
      </c>
      <c r="CD2513">
        <v>18.075379999999999</v>
      </c>
      <c r="CE2513">
        <v>13.846410000000001</v>
      </c>
      <c r="CF2513">
        <v>2.5859740000000002</v>
      </c>
      <c r="CG2513">
        <v>3.5150260000000002</v>
      </c>
      <c r="CH2513">
        <v>11.7302</v>
      </c>
      <c r="CI2513">
        <v>-31.583590000000001</v>
      </c>
      <c r="CJ2513">
        <v>11.798360000000001</v>
      </c>
      <c r="CK2513">
        <v>94.24879</v>
      </c>
      <c r="CL2513">
        <v>-1.8476049999999999</v>
      </c>
      <c r="CM2513">
        <v>-17.66377</v>
      </c>
      <c r="CN2513">
        <v>0.53824280000000002</v>
      </c>
      <c r="CO2513">
        <v>4.727417</v>
      </c>
      <c r="CP2513">
        <v>0.55585320000000005</v>
      </c>
      <c r="CQ2513">
        <v>3.4099550000000001</v>
      </c>
      <c r="CR2513">
        <v>2.3557999999999999</v>
      </c>
      <c r="CS2513">
        <v>2.314838</v>
      </c>
      <c r="CT2513">
        <v>2.471838</v>
      </c>
      <c r="CU2513">
        <v>3.969859</v>
      </c>
      <c r="CV2513">
        <v>17.09694</v>
      </c>
      <c r="CW2513">
        <v>32.72016</v>
      </c>
      <c r="CX2513">
        <v>28.073370000000001</v>
      </c>
      <c r="CY2513">
        <v>24.524560000000001</v>
      </c>
      <c r="CZ2513">
        <v>27.79354</v>
      </c>
      <c r="DA2513">
        <v>23.86544</v>
      </c>
      <c r="DB2513">
        <v>11.461209999999999</v>
      </c>
      <c r="DC2513">
        <v>11.01038</v>
      </c>
      <c r="DD2513">
        <v>10.44708</v>
      </c>
      <c r="DE2513">
        <v>10.00057</v>
      </c>
      <c r="DF2513">
        <v>10.68516</v>
      </c>
      <c r="DG2513">
        <v>10.407030000000001</v>
      </c>
      <c r="DH2513">
        <v>11.46331</v>
      </c>
      <c r="DI2513">
        <v>21.781369999999999</v>
      </c>
      <c r="DJ2513">
        <v>89.254149999999996</v>
      </c>
      <c r="DK2513">
        <v>138.63159999999999</v>
      </c>
      <c r="DL2513">
        <v>123.17189999999999</v>
      </c>
      <c r="DM2513">
        <v>32.442639999999997</v>
      </c>
      <c r="DN2513">
        <v>6.9646049999999997</v>
      </c>
      <c r="DO2513">
        <v>18</v>
      </c>
      <c r="DP2513">
        <v>20</v>
      </c>
    </row>
    <row r="2514" spans="1:120" hidden="1" x14ac:dyDescent="0.25">
      <c r="A2514" t="str">
        <f t="shared" si="39"/>
        <v>Size_Grp-Below 20 kW_All Elect_44460</v>
      </c>
      <c r="B2514" t="s">
        <v>62</v>
      </c>
      <c r="C2514" t="s">
        <v>259</v>
      </c>
      <c r="D2514" t="s">
        <v>61</v>
      </c>
      <c r="E2514" t="s">
        <v>61</v>
      </c>
      <c r="F2514" t="s">
        <v>61</v>
      </c>
      <c r="G2514" t="s">
        <v>61</v>
      </c>
      <c r="H2514" t="s">
        <v>61</v>
      </c>
      <c r="I2514" t="s">
        <v>61</v>
      </c>
      <c r="J2514" t="s">
        <v>260</v>
      </c>
      <c r="K2514" t="s">
        <v>190</v>
      </c>
      <c r="L2514" s="18">
        <v>44460</v>
      </c>
      <c r="M2514">
        <v>19</v>
      </c>
      <c r="N2514">
        <v>19</v>
      </c>
      <c r="O2514" t="s">
        <v>263</v>
      </c>
      <c r="P2514">
        <v>8</v>
      </c>
      <c r="Q2514">
        <v>8</v>
      </c>
      <c r="R2514">
        <v>1</v>
      </c>
      <c r="S2514">
        <v>0</v>
      </c>
      <c r="T2514">
        <v>1</v>
      </c>
      <c r="U2514">
        <v>0</v>
      </c>
      <c r="V2514">
        <v>1</v>
      </c>
      <c r="W2514">
        <v>34.636000000000003</v>
      </c>
      <c r="X2514">
        <v>34.692999999999998</v>
      </c>
      <c r="Y2514">
        <v>34.405999999999999</v>
      </c>
      <c r="Z2514">
        <v>34.442</v>
      </c>
      <c r="AA2514">
        <v>35.048999999999999</v>
      </c>
      <c r="AB2514">
        <v>34.947000000000003</v>
      </c>
      <c r="AC2514">
        <v>44.048000000000002</v>
      </c>
      <c r="AD2514">
        <v>54.307000000000002</v>
      </c>
      <c r="AE2514">
        <v>52.801000000000002</v>
      </c>
      <c r="AF2514">
        <v>61.040999999999997</v>
      </c>
      <c r="AG2514">
        <v>75.492999999999995</v>
      </c>
      <c r="AH2514">
        <v>80.665000000000006</v>
      </c>
      <c r="AI2514">
        <v>79.480999999999995</v>
      </c>
      <c r="AJ2514">
        <v>85.69</v>
      </c>
      <c r="AK2514">
        <v>88.438999999999993</v>
      </c>
      <c r="AL2514">
        <v>81.488</v>
      </c>
      <c r="AM2514">
        <v>83.929000000000002</v>
      </c>
      <c r="AN2514">
        <v>103.53</v>
      </c>
      <c r="AO2514">
        <v>68.537999999999997</v>
      </c>
      <c r="AP2514">
        <v>81.004999999999995</v>
      </c>
      <c r="AQ2514">
        <v>55.167000000000002</v>
      </c>
      <c r="AR2514">
        <v>38.734999999999999</v>
      </c>
      <c r="AS2514">
        <v>35.037999999999997</v>
      </c>
      <c r="AT2514">
        <v>34.545000000000002</v>
      </c>
      <c r="AU2514">
        <v>66.9375</v>
      </c>
      <c r="AV2514">
        <v>64.1875</v>
      </c>
      <c r="AW2514">
        <v>63.0625</v>
      </c>
      <c r="AX2514">
        <v>61.9375</v>
      </c>
      <c r="AY2514">
        <v>61.3125</v>
      </c>
      <c r="AZ2514">
        <v>60.875</v>
      </c>
      <c r="BA2514">
        <v>60.25</v>
      </c>
      <c r="BB2514">
        <v>59.4375</v>
      </c>
      <c r="BC2514">
        <v>63.3125</v>
      </c>
      <c r="BD2514">
        <v>69.1875</v>
      </c>
      <c r="BE2514">
        <v>74.625</v>
      </c>
      <c r="BF2514">
        <v>79.6875</v>
      </c>
      <c r="BG2514">
        <v>82.25</v>
      </c>
      <c r="BH2514">
        <v>84.9375</v>
      </c>
      <c r="BI2514">
        <v>87.4375</v>
      </c>
      <c r="BJ2514">
        <v>89.0625</v>
      </c>
      <c r="BK2514">
        <v>89.3125</v>
      </c>
      <c r="BL2514">
        <v>88.625</v>
      </c>
      <c r="BM2514">
        <v>85.9375</v>
      </c>
      <c r="BN2514">
        <v>81.25</v>
      </c>
      <c r="BO2514">
        <v>77</v>
      </c>
      <c r="BP2514">
        <v>73.5</v>
      </c>
      <c r="BQ2514">
        <v>71.6875</v>
      </c>
      <c r="BR2514">
        <v>70.125</v>
      </c>
      <c r="BS2514">
        <v>0.43473250000000002</v>
      </c>
      <c r="BT2514">
        <v>0.19039900000000001</v>
      </c>
      <c r="BU2514">
        <v>2.63491E-2</v>
      </c>
      <c r="BV2514">
        <v>0.25524920000000001</v>
      </c>
      <c r="BW2514">
        <v>0.98148429999999998</v>
      </c>
      <c r="BX2514">
        <v>3.5908310000000001</v>
      </c>
      <c r="BY2514">
        <v>-1.1430450000000001</v>
      </c>
      <c r="BZ2514">
        <v>-0.43346649999999998</v>
      </c>
      <c r="CA2514">
        <v>0.82528849999999998</v>
      </c>
      <c r="CB2514">
        <v>-4.7135150000000001</v>
      </c>
      <c r="CC2514">
        <v>3.235824</v>
      </c>
      <c r="CD2514">
        <v>1.633702</v>
      </c>
      <c r="CE2514">
        <v>4.7343380000000002</v>
      </c>
      <c r="CF2514">
        <v>-2.3428100000000001</v>
      </c>
      <c r="CG2514">
        <v>-1.9503820000000001</v>
      </c>
      <c r="CH2514">
        <v>5.3863009999999996</v>
      </c>
      <c r="CI2514">
        <v>1.3340669999999999</v>
      </c>
      <c r="CJ2514">
        <v>-22.35754</v>
      </c>
      <c r="CK2514">
        <v>9.5266629999999992</v>
      </c>
      <c r="CL2514">
        <v>-4.3538439999999996</v>
      </c>
      <c r="CM2514">
        <v>6.3758520000000001</v>
      </c>
      <c r="CN2514">
        <v>-1.283436</v>
      </c>
      <c r="CO2514">
        <v>0.3737086</v>
      </c>
      <c r="CP2514">
        <v>0.92559060000000004</v>
      </c>
      <c r="CQ2514">
        <v>4.3663899999999999E-2</v>
      </c>
      <c r="CR2514">
        <v>3.07161E-2</v>
      </c>
      <c r="CS2514">
        <v>7.42453E-2</v>
      </c>
      <c r="CT2514">
        <v>2.6008099999999999E-2</v>
      </c>
      <c r="CU2514">
        <v>0.13380990000000001</v>
      </c>
      <c r="CV2514">
        <v>0.44966980000000001</v>
      </c>
      <c r="CW2514">
        <v>1.4592909999999999</v>
      </c>
      <c r="CX2514">
        <v>1.855405</v>
      </c>
      <c r="CY2514">
        <v>1.54304</v>
      </c>
      <c r="CZ2514">
        <v>1.232766</v>
      </c>
      <c r="DA2514">
        <v>2.9896720000000001</v>
      </c>
      <c r="DB2514">
        <v>1.5978000000000001</v>
      </c>
      <c r="DC2514">
        <v>2.0485229999999999</v>
      </c>
      <c r="DD2514">
        <v>1.684509</v>
      </c>
      <c r="DE2514">
        <v>2.1676329999999999</v>
      </c>
      <c r="DF2514">
        <v>2.6626289999999999</v>
      </c>
      <c r="DG2514">
        <v>1.8323449999999999</v>
      </c>
      <c r="DH2514">
        <v>2.8479100000000002</v>
      </c>
      <c r="DI2514">
        <v>1.812867</v>
      </c>
      <c r="DJ2514">
        <v>2.2359360000000001</v>
      </c>
      <c r="DK2514">
        <v>2.2264900000000001</v>
      </c>
      <c r="DL2514">
        <v>0.94724249999999999</v>
      </c>
      <c r="DM2514">
        <v>0.1063253</v>
      </c>
      <c r="DN2514">
        <v>6.38658E-2</v>
      </c>
      <c r="DO2514">
        <v>18</v>
      </c>
      <c r="DP2514">
        <v>20</v>
      </c>
    </row>
    <row r="2515" spans="1:120" hidden="1" x14ac:dyDescent="0.25">
      <c r="A2515" t="str">
        <f t="shared" si="39"/>
        <v>sublap_id-SLAP_PGSB_All Elect_44460</v>
      </c>
      <c r="B2515" t="s">
        <v>62</v>
      </c>
      <c r="C2515" t="s">
        <v>281</v>
      </c>
      <c r="D2515" t="s">
        <v>61</v>
      </c>
      <c r="E2515" t="s">
        <v>282</v>
      </c>
      <c r="F2515" t="s">
        <v>61</v>
      </c>
      <c r="G2515" t="s">
        <v>61</v>
      </c>
      <c r="H2515" t="s">
        <v>61</v>
      </c>
      <c r="I2515" t="s">
        <v>61</v>
      </c>
      <c r="J2515" t="s">
        <v>61</v>
      </c>
      <c r="K2515" t="s">
        <v>190</v>
      </c>
      <c r="L2515" s="18">
        <v>44460</v>
      </c>
      <c r="M2515">
        <v>19</v>
      </c>
      <c r="N2515">
        <v>19</v>
      </c>
      <c r="O2515" t="s">
        <v>263</v>
      </c>
      <c r="P2515">
        <v>59</v>
      </c>
      <c r="Q2515">
        <v>57</v>
      </c>
      <c r="R2515">
        <v>1</v>
      </c>
      <c r="S2515">
        <v>0</v>
      </c>
      <c r="T2515">
        <v>0</v>
      </c>
      <c r="U2515">
        <v>0</v>
      </c>
      <c r="V2515">
        <v>0</v>
      </c>
      <c r="W2515">
        <v>7720.6243999999997</v>
      </c>
      <c r="X2515">
        <v>8069.6689999999999</v>
      </c>
      <c r="Y2515">
        <v>7955.4135999999999</v>
      </c>
      <c r="Z2515">
        <v>7928.7442000000001</v>
      </c>
      <c r="AA2515">
        <v>7982.2488000000003</v>
      </c>
      <c r="AB2515">
        <v>8074.7906000000003</v>
      </c>
      <c r="AC2515">
        <v>8816.0944999999992</v>
      </c>
      <c r="AD2515">
        <v>9220.1558000000005</v>
      </c>
      <c r="AE2515">
        <v>9752.0355</v>
      </c>
      <c r="AF2515">
        <v>10947.925999999999</v>
      </c>
      <c r="AG2515">
        <v>11697.043</v>
      </c>
      <c r="AH2515">
        <v>12027.959000000001</v>
      </c>
      <c r="AI2515">
        <v>12398.689</v>
      </c>
      <c r="AJ2515">
        <v>12755.383</v>
      </c>
      <c r="AK2515">
        <v>12913.262000000001</v>
      </c>
      <c r="AL2515">
        <v>12816.207</v>
      </c>
      <c r="AM2515">
        <v>12923.695</v>
      </c>
      <c r="AN2515">
        <v>12282.562</v>
      </c>
      <c r="AO2515">
        <v>11356.7</v>
      </c>
      <c r="AP2515">
        <v>10709.663</v>
      </c>
      <c r="AQ2515">
        <v>10780.196</v>
      </c>
      <c r="AR2515">
        <v>10305.1</v>
      </c>
      <c r="AS2515">
        <v>8937.2216000000008</v>
      </c>
      <c r="AT2515">
        <v>8705.5704999999998</v>
      </c>
      <c r="AU2515">
        <v>69.5</v>
      </c>
      <c r="AV2515">
        <v>66.084745999999996</v>
      </c>
      <c r="AW2515">
        <v>65.042372999999998</v>
      </c>
      <c r="AX2515">
        <v>63.042372999999998</v>
      </c>
      <c r="AY2515">
        <v>62.5</v>
      </c>
      <c r="AZ2515">
        <v>62.021186</v>
      </c>
      <c r="BA2515">
        <v>61.021186</v>
      </c>
      <c r="BB2515">
        <v>60.084746000000003</v>
      </c>
      <c r="BC2515">
        <v>65.063558999999998</v>
      </c>
      <c r="BD2515">
        <v>72.042372999999998</v>
      </c>
      <c r="BE2515">
        <v>76.542372999999998</v>
      </c>
      <c r="BF2515">
        <v>80.521186</v>
      </c>
      <c r="BG2515">
        <v>84.042372999999998</v>
      </c>
      <c r="BH2515">
        <v>86.978814</v>
      </c>
      <c r="BI2515">
        <v>90.478814</v>
      </c>
      <c r="BJ2515">
        <v>92.5</v>
      </c>
      <c r="BK2515">
        <v>92.936441000000002</v>
      </c>
      <c r="BL2515">
        <v>91.894068000000004</v>
      </c>
      <c r="BM2515">
        <v>87.957627000000002</v>
      </c>
      <c r="BN2515">
        <v>82.478814</v>
      </c>
      <c r="BO2515">
        <v>79.478814</v>
      </c>
      <c r="BP2515">
        <v>76.5</v>
      </c>
      <c r="BQ2515">
        <v>75.415254000000004</v>
      </c>
      <c r="BR2515">
        <v>73.415254000000004</v>
      </c>
      <c r="BS2515">
        <v>368.2996</v>
      </c>
      <c r="BT2515">
        <v>109.4722</v>
      </c>
      <c r="BU2515">
        <v>78.579409999999996</v>
      </c>
      <c r="BV2515">
        <v>48.873440000000002</v>
      </c>
      <c r="BW2515">
        <v>67.939430000000002</v>
      </c>
      <c r="BX2515">
        <v>61.62679</v>
      </c>
      <c r="BY2515">
        <v>-68.559380000000004</v>
      </c>
      <c r="BZ2515">
        <v>-56.917589999999997</v>
      </c>
      <c r="CA2515">
        <v>59.315339999999999</v>
      </c>
      <c r="CB2515">
        <v>2.6462850000000002</v>
      </c>
      <c r="CC2515">
        <v>48.597740000000002</v>
      </c>
      <c r="CD2515">
        <v>166.9605</v>
      </c>
      <c r="CE2515">
        <v>48.186979999999998</v>
      </c>
      <c r="CF2515">
        <v>-101.7846</v>
      </c>
      <c r="CG2515">
        <v>-120.3377</v>
      </c>
      <c r="CH2515">
        <v>-20.843800000000002</v>
      </c>
      <c r="CI2515">
        <v>-130.90379999999999</v>
      </c>
      <c r="CJ2515">
        <v>145.25729999999999</v>
      </c>
      <c r="CK2515">
        <v>415.05110000000002</v>
      </c>
      <c r="CL2515">
        <v>343.63339999999999</v>
      </c>
      <c r="CM2515">
        <v>-472.65300000000002</v>
      </c>
      <c r="CN2515">
        <v>-334.63099999999997</v>
      </c>
      <c r="CO2515">
        <v>-60.978740000000002</v>
      </c>
      <c r="CP2515">
        <v>-136.9778</v>
      </c>
      <c r="CQ2515">
        <v>884.87890000000004</v>
      </c>
      <c r="CR2515">
        <v>484.75799999999998</v>
      </c>
      <c r="CS2515">
        <v>514.00720000000001</v>
      </c>
      <c r="CT2515">
        <v>474.70490000000001</v>
      </c>
      <c r="CU2515">
        <v>325.03089999999997</v>
      </c>
      <c r="CV2515">
        <v>312.59210000000002</v>
      </c>
      <c r="CW2515">
        <v>248.38810000000001</v>
      </c>
      <c r="CX2515">
        <v>253.7792</v>
      </c>
      <c r="CY2515">
        <v>296.87819999999999</v>
      </c>
      <c r="CZ2515">
        <v>979.92880000000002</v>
      </c>
      <c r="DA2515">
        <v>1926.3030000000001</v>
      </c>
      <c r="DB2515">
        <v>3188.2469999999998</v>
      </c>
      <c r="DC2515">
        <v>3299.3029999999999</v>
      </c>
      <c r="DD2515">
        <v>3381.9180000000001</v>
      </c>
      <c r="DE2515">
        <v>3471.8229999999999</v>
      </c>
      <c r="DF2515">
        <v>3137.605</v>
      </c>
      <c r="DG2515">
        <v>2771.1840000000002</v>
      </c>
      <c r="DH2515">
        <v>2646.2269999999999</v>
      </c>
      <c r="DI2515">
        <v>2319.15</v>
      </c>
      <c r="DJ2515">
        <v>2106.8919999999998</v>
      </c>
      <c r="DK2515">
        <v>2651.96</v>
      </c>
      <c r="DL2515">
        <v>2309.922</v>
      </c>
      <c r="DM2515">
        <v>1423.4690000000001</v>
      </c>
      <c r="DN2515">
        <v>1209.848</v>
      </c>
      <c r="DO2515">
        <v>19</v>
      </c>
      <c r="DP2515">
        <v>20</v>
      </c>
    </row>
    <row r="2516" spans="1:120" x14ac:dyDescent="0.25">
      <c r="A2516" t="str">
        <f t="shared" si="39"/>
        <v>AutoDR-Yes_All Elect_44460</v>
      </c>
      <c r="B2516" t="s">
        <v>62</v>
      </c>
      <c r="C2516" t="s">
        <v>322</v>
      </c>
      <c r="D2516" t="s">
        <v>61</v>
      </c>
      <c r="E2516" t="s">
        <v>61</v>
      </c>
      <c r="F2516" t="s">
        <v>61</v>
      </c>
      <c r="G2516" t="s">
        <v>61</v>
      </c>
      <c r="H2516" t="s">
        <v>98</v>
      </c>
      <c r="I2516" t="s">
        <v>61</v>
      </c>
      <c r="J2516" t="s">
        <v>61</v>
      </c>
      <c r="K2516" t="s">
        <v>190</v>
      </c>
      <c r="L2516" s="18">
        <v>44460</v>
      </c>
      <c r="M2516">
        <v>19</v>
      </c>
      <c r="N2516">
        <v>19</v>
      </c>
      <c r="O2516" t="s">
        <v>263</v>
      </c>
      <c r="P2516">
        <v>15</v>
      </c>
      <c r="Q2516">
        <v>14</v>
      </c>
      <c r="R2516">
        <v>1</v>
      </c>
      <c r="S2516">
        <v>0</v>
      </c>
      <c r="T2516">
        <v>0</v>
      </c>
      <c r="U2516">
        <v>0</v>
      </c>
      <c r="V2516">
        <v>0</v>
      </c>
      <c r="W2516">
        <v>95.04</v>
      </c>
      <c r="X2516">
        <v>93.933333000000005</v>
      </c>
      <c r="Y2516">
        <v>93.391110999999995</v>
      </c>
      <c r="Z2516">
        <v>93.342222000000007</v>
      </c>
      <c r="AA2516">
        <v>100.51555999999999</v>
      </c>
      <c r="AB2516">
        <v>141.57777999999999</v>
      </c>
      <c r="AC2516">
        <v>167.03111000000001</v>
      </c>
      <c r="AD2516">
        <v>301.90667000000002</v>
      </c>
      <c r="AE2516">
        <v>358.59555999999998</v>
      </c>
      <c r="AF2516">
        <v>426.66667000000001</v>
      </c>
      <c r="AG2516">
        <v>595.30667000000005</v>
      </c>
      <c r="AH2516">
        <v>635.29332999999997</v>
      </c>
      <c r="AI2516">
        <v>669.18667000000005</v>
      </c>
      <c r="AJ2516">
        <v>692.49778000000003</v>
      </c>
      <c r="AK2516">
        <v>713.24444000000005</v>
      </c>
      <c r="AL2516">
        <v>717.16</v>
      </c>
      <c r="AM2516">
        <v>759.40889000000004</v>
      </c>
      <c r="AN2516">
        <v>692.03111000000001</v>
      </c>
      <c r="AO2516">
        <v>606.58222000000001</v>
      </c>
      <c r="AP2516">
        <v>652.13778000000002</v>
      </c>
      <c r="AQ2516">
        <v>510.59555999999998</v>
      </c>
      <c r="AR2516">
        <v>160.31111000000001</v>
      </c>
      <c r="AS2516">
        <v>93.875556000000003</v>
      </c>
      <c r="AT2516">
        <v>95.191111000000006</v>
      </c>
      <c r="AU2516">
        <v>67.333332999999996</v>
      </c>
      <c r="AV2516">
        <v>65.611110999999994</v>
      </c>
      <c r="AW2516">
        <v>64.051851999999997</v>
      </c>
      <c r="AX2516">
        <v>62.525925999999998</v>
      </c>
      <c r="AY2516">
        <v>61.7</v>
      </c>
      <c r="AZ2516">
        <v>61.718519000000001</v>
      </c>
      <c r="BA2516">
        <v>60.966667000000001</v>
      </c>
      <c r="BB2516">
        <v>60.8</v>
      </c>
      <c r="BC2516">
        <v>65.029629999999997</v>
      </c>
      <c r="BD2516">
        <v>71.400000000000006</v>
      </c>
      <c r="BE2516">
        <v>76.959259000000003</v>
      </c>
      <c r="BF2516">
        <v>81.5</v>
      </c>
      <c r="BG2516">
        <v>85.325925999999995</v>
      </c>
      <c r="BH2516">
        <v>87.907407000000006</v>
      </c>
      <c r="BI2516">
        <v>90.507407000000001</v>
      </c>
      <c r="BJ2516">
        <v>92.262962999999999</v>
      </c>
      <c r="BK2516">
        <v>91.796295999999998</v>
      </c>
      <c r="BL2516">
        <v>90.562962999999996</v>
      </c>
      <c r="BM2516">
        <v>87.503703999999999</v>
      </c>
      <c r="BN2516">
        <v>81.818518999999995</v>
      </c>
      <c r="BO2516">
        <v>77.355556000000007</v>
      </c>
      <c r="BP2516">
        <v>74.029629999999997</v>
      </c>
      <c r="BQ2516">
        <v>71.577777999999995</v>
      </c>
      <c r="BR2516">
        <v>69.688889000000003</v>
      </c>
      <c r="BS2516">
        <v>-3.0157430000000001</v>
      </c>
      <c r="BT2516">
        <v>-3.495377</v>
      </c>
      <c r="BU2516">
        <v>-3.2591649999999999</v>
      </c>
      <c r="BV2516">
        <v>-2.8069130000000002</v>
      </c>
      <c r="BW2516">
        <v>-7.0711839999999997</v>
      </c>
      <c r="BX2516">
        <v>-8.6772480000000005</v>
      </c>
      <c r="BY2516">
        <v>-1.1059589999999999</v>
      </c>
      <c r="BZ2516">
        <v>-15.284140000000001</v>
      </c>
      <c r="CA2516">
        <v>18.059280000000001</v>
      </c>
      <c r="CB2516">
        <v>26.67248</v>
      </c>
      <c r="CC2516">
        <v>32.974800000000002</v>
      </c>
      <c r="CD2516">
        <v>21.463930000000001</v>
      </c>
      <c r="CE2516">
        <v>14.133559999999999</v>
      </c>
      <c r="CF2516">
        <v>5.4174990000000003</v>
      </c>
      <c r="CG2516">
        <v>3.28647</v>
      </c>
      <c r="CH2516">
        <v>10.369730000000001</v>
      </c>
      <c r="CI2516">
        <v>-31.671690000000002</v>
      </c>
      <c r="CJ2516">
        <v>26.956800000000001</v>
      </c>
      <c r="CK2516">
        <v>87.381110000000007</v>
      </c>
      <c r="CL2516">
        <v>2.3970050000000001</v>
      </c>
      <c r="CM2516">
        <v>-36.094410000000003</v>
      </c>
      <c r="CN2516">
        <v>3.2820500000000002E-2</v>
      </c>
      <c r="CO2516">
        <v>5.2767949999999999</v>
      </c>
      <c r="CP2516">
        <v>-0.34071309999999999</v>
      </c>
      <c r="CQ2516">
        <v>3.6197509999999999</v>
      </c>
      <c r="CR2516">
        <v>2.4938720000000001</v>
      </c>
      <c r="CS2516">
        <v>2.4557709999999999</v>
      </c>
      <c r="CT2516">
        <v>2.617394</v>
      </c>
      <c r="CU2516">
        <v>3.9065560000000001</v>
      </c>
      <c r="CV2516">
        <v>16.78801</v>
      </c>
      <c r="CW2516">
        <v>32.472709999999999</v>
      </c>
      <c r="CX2516">
        <v>26.16628</v>
      </c>
      <c r="CY2516">
        <v>23.514019999999999</v>
      </c>
      <c r="CZ2516">
        <v>27.756979999999999</v>
      </c>
      <c r="DA2516">
        <v>23.581240000000001</v>
      </c>
      <c r="DB2516">
        <v>11.304639999999999</v>
      </c>
      <c r="DC2516">
        <v>10.19828</v>
      </c>
      <c r="DD2516">
        <v>9.6935319999999994</v>
      </c>
      <c r="DE2516">
        <v>9.3456229999999998</v>
      </c>
      <c r="DF2516">
        <v>9.8484060000000007</v>
      </c>
      <c r="DG2516">
        <v>9.6891649999999991</v>
      </c>
      <c r="DH2516">
        <v>10.98265</v>
      </c>
      <c r="DI2516">
        <v>21.3003</v>
      </c>
      <c r="DJ2516">
        <v>88.835909999999998</v>
      </c>
      <c r="DK2516">
        <v>141.77590000000001</v>
      </c>
      <c r="DL2516">
        <v>129.1677</v>
      </c>
      <c r="DM2516">
        <v>34.660060000000001</v>
      </c>
      <c r="DN2516">
        <v>7.4387299999999996</v>
      </c>
      <c r="DO2516">
        <v>18</v>
      </c>
      <c r="DP2516">
        <v>20</v>
      </c>
    </row>
    <row r="2517" spans="1:120" hidden="1" x14ac:dyDescent="0.25">
      <c r="A2517" t="str">
        <f t="shared" si="39"/>
        <v>Industry_Type-1. Agriculture, Mining &amp; Construction_Elect DA 1-4 (1PM-9PM)_44460_19-20</v>
      </c>
      <c r="B2517" t="s">
        <v>62</v>
      </c>
      <c r="C2517" t="s">
        <v>211</v>
      </c>
      <c r="D2517" t="s">
        <v>61</v>
      </c>
      <c r="E2517" t="s">
        <v>61</v>
      </c>
      <c r="F2517" t="s">
        <v>61</v>
      </c>
      <c r="G2517" t="s">
        <v>30</v>
      </c>
      <c r="H2517" t="s">
        <v>61</v>
      </c>
      <c r="I2517" t="s">
        <v>61</v>
      </c>
      <c r="J2517" t="s">
        <v>61</v>
      </c>
      <c r="K2517" t="s">
        <v>203</v>
      </c>
      <c r="L2517" s="18">
        <v>44460</v>
      </c>
      <c r="M2517">
        <v>19</v>
      </c>
      <c r="N2517">
        <v>20</v>
      </c>
      <c r="O2517" t="s">
        <v>263</v>
      </c>
      <c r="P2517">
        <v>3</v>
      </c>
      <c r="Q2517">
        <v>3</v>
      </c>
      <c r="R2517">
        <v>0</v>
      </c>
      <c r="S2517">
        <v>0</v>
      </c>
      <c r="T2517">
        <v>1</v>
      </c>
      <c r="U2517">
        <v>1</v>
      </c>
      <c r="V2517">
        <v>1</v>
      </c>
      <c r="W2517">
        <v>514.55999999999995</v>
      </c>
      <c r="X2517">
        <v>846.1</v>
      </c>
      <c r="Y2517">
        <v>603</v>
      </c>
      <c r="Z2517">
        <v>528.05999999999995</v>
      </c>
      <c r="AA2517">
        <v>760.86</v>
      </c>
      <c r="AB2517">
        <v>918.96</v>
      </c>
      <c r="AC2517">
        <v>1198</v>
      </c>
      <c r="AD2517">
        <v>1201.96</v>
      </c>
      <c r="AE2517">
        <v>1178.6600000000001</v>
      </c>
      <c r="AF2517">
        <v>1280.48</v>
      </c>
      <c r="AG2517">
        <v>1288.32</v>
      </c>
      <c r="AH2517">
        <v>1257.42</v>
      </c>
      <c r="AI2517">
        <v>1285.22</v>
      </c>
      <c r="AJ2517">
        <v>1262.8599999999999</v>
      </c>
      <c r="AK2517">
        <v>1307.9000000000001</v>
      </c>
      <c r="AL2517">
        <v>1331.76</v>
      </c>
      <c r="AM2517">
        <v>1317.26</v>
      </c>
      <c r="AN2517">
        <v>1278.02</v>
      </c>
      <c r="AO2517">
        <v>1249.1400000000001</v>
      </c>
      <c r="AP2517">
        <v>1226.4000000000001</v>
      </c>
      <c r="AQ2517">
        <v>1189.58</v>
      </c>
      <c r="AR2517">
        <v>1173.8599999999999</v>
      </c>
      <c r="AS2517">
        <v>1190.1199999999999</v>
      </c>
      <c r="AT2517">
        <v>1152.94</v>
      </c>
      <c r="AU2517">
        <v>59</v>
      </c>
      <c r="AV2517">
        <v>61.5</v>
      </c>
      <c r="AW2517">
        <v>61.5</v>
      </c>
      <c r="AX2517">
        <v>63.5</v>
      </c>
      <c r="AY2517">
        <v>64</v>
      </c>
      <c r="AZ2517">
        <v>65</v>
      </c>
      <c r="BA2517">
        <v>65.5</v>
      </c>
      <c r="BB2517">
        <v>64</v>
      </c>
      <c r="BC2517">
        <v>66</v>
      </c>
      <c r="BD2517">
        <v>70.5</v>
      </c>
      <c r="BE2517">
        <v>76.5</v>
      </c>
      <c r="BF2517">
        <v>80.5</v>
      </c>
      <c r="BG2517">
        <v>79.5</v>
      </c>
      <c r="BH2517">
        <v>80</v>
      </c>
      <c r="BI2517">
        <v>81.5</v>
      </c>
      <c r="BJ2517">
        <v>81</v>
      </c>
      <c r="BK2517">
        <v>76</v>
      </c>
      <c r="BL2517">
        <v>72</v>
      </c>
      <c r="BM2517">
        <v>69</v>
      </c>
      <c r="BN2517">
        <v>65</v>
      </c>
      <c r="BO2517">
        <v>60.5</v>
      </c>
      <c r="BP2517">
        <v>58.5</v>
      </c>
      <c r="BQ2517">
        <v>58</v>
      </c>
      <c r="BR2517">
        <v>58</v>
      </c>
      <c r="BS2517">
        <v>-3.5589360000000001</v>
      </c>
      <c r="BT2517">
        <v>123.9974</v>
      </c>
      <c r="BU2517">
        <v>-41.806660000000001</v>
      </c>
      <c r="BV2517">
        <v>-38.451169999999998</v>
      </c>
      <c r="BW2517">
        <v>-130.63499999999999</v>
      </c>
      <c r="BX2517">
        <v>-80.250659999999996</v>
      </c>
      <c r="BY2517">
        <v>-22.556290000000001</v>
      </c>
      <c r="BZ2517">
        <v>93.77834</v>
      </c>
      <c r="CA2517">
        <v>85.323080000000004</v>
      </c>
      <c r="CB2517">
        <v>65.744349999999997</v>
      </c>
      <c r="CC2517">
        <v>51.602379999999997</v>
      </c>
      <c r="CD2517">
        <v>128.6865</v>
      </c>
      <c r="CE2517">
        <v>251.62440000000001</v>
      </c>
      <c r="CF2517">
        <v>192.91210000000001</v>
      </c>
      <c r="CG2517">
        <v>120.4191</v>
      </c>
      <c r="CH2517">
        <v>78.723129999999998</v>
      </c>
      <c r="CI2517">
        <v>74.831490000000002</v>
      </c>
      <c r="CJ2517">
        <v>117.2538</v>
      </c>
      <c r="CK2517">
        <v>143.81809999999999</v>
      </c>
      <c r="CL2517">
        <v>103.1474</v>
      </c>
      <c r="CM2517">
        <v>87.180120000000002</v>
      </c>
      <c r="CN2517">
        <v>64.547839999999994</v>
      </c>
      <c r="CO2517">
        <v>20.843360000000001</v>
      </c>
      <c r="CP2517">
        <v>45.49109</v>
      </c>
      <c r="CQ2517">
        <v>771.0127</v>
      </c>
      <c r="CR2517">
        <v>1037.7280000000001</v>
      </c>
      <c r="CS2517">
        <v>863.22239999999999</v>
      </c>
      <c r="CT2517">
        <v>681.33479999999997</v>
      </c>
      <c r="CU2517">
        <v>797.40369999999996</v>
      </c>
      <c r="CV2517">
        <v>741.41</v>
      </c>
      <c r="CW2517">
        <v>417.81779999999998</v>
      </c>
      <c r="CX2517">
        <v>348.13780000000003</v>
      </c>
      <c r="CY2517">
        <v>379.37349999999998</v>
      </c>
      <c r="CZ2517">
        <v>479.47980000000001</v>
      </c>
      <c r="DA2517">
        <v>9214.3459999999995</v>
      </c>
      <c r="DB2517">
        <v>12553.26</v>
      </c>
      <c r="DC2517">
        <v>2180.585</v>
      </c>
      <c r="DD2517">
        <v>1018.742</v>
      </c>
      <c r="DE2517">
        <v>1636.546</v>
      </c>
      <c r="DF2517">
        <v>2894.3470000000002</v>
      </c>
      <c r="DG2517">
        <v>2434.509</v>
      </c>
      <c r="DH2517">
        <v>1786.9090000000001</v>
      </c>
      <c r="DI2517">
        <v>1338.0039999999999</v>
      </c>
      <c r="DJ2517">
        <v>861.89290000000005</v>
      </c>
      <c r="DK2517">
        <v>671.56320000000005</v>
      </c>
      <c r="DL2517">
        <v>614.16959999999995</v>
      </c>
      <c r="DM2517">
        <v>632.86609999999996</v>
      </c>
      <c r="DN2517">
        <v>646.09630000000004</v>
      </c>
      <c r="DO2517">
        <v>19</v>
      </c>
      <c r="DP2517">
        <v>20</v>
      </c>
    </row>
    <row r="2518" spans="1:120" x14ac:dyDescent="0.25">
      <c r="A2518" t="str">
        <f t="shared" si="39"/>
        <v>AutoDR-No_Elect DA 1-4 (1PM-9PM)_44460_19-20</v>
      </c>
      <c r="B2518" t="s">
        <v>62</v>
      </c>
      <c r="C2518" t="s">
        <v>321</v>
      </c>
      <c r="D2518" t="s">
        <v>61</v>
      </c>
      <c r="E2518" t="s">
        <v>61</v>
      </c>
      <c r="F2518" t="s">
        <v>61</v>
      </c>
      <c r="G2518" t="s">
        <v>61</v>
      </c>
      <c r="H2518" t="s">
        <v>97</v>
      </c>
      <c r="I2518" t="s">
        <v>61</v>
      </c>
      <c r="J2518" t="s">
        <v>61</v>
      </c>
      <c r="K2518" t="s">
        <v>203</v>
      </c>
      <c r="L2518" s="18">
        <v>44460</v>
      </c>
      <c r="M2518">
        <v>19</v>
      </c>
      <c r="N2518">
        <v>20</v>
      </c>
      <c r="O2518" t="s">
        <v>263</v>
      </c>
      <c r="P2518">
        <v>57</v>
      </c>
      <c r="Q2518">
        <v>56</v>
      </c>
      <c r="R2518">
        <v>0</v>
      </c>
      <c r="S2518">
        <v>0</v>
      </c>
      <c r="T2518">
        <v>0</v>
      </c>
      <c r="U2518">
        <v>1</v>
      </c>
      <c r="V2518">
        <v>1</v>
      </c>
      <c r="W2518">
        <v>8200.7492999999995</v>
      </c>
      <c r="X2518">
        <v>8887.7072000000007</v>
      </c>
      <c r="Y2518">
        <v>8526.1241000000009</v>
      </c>
      <c r="Z2518">
        <v>8423.6025000000009</v>
      </c>
      <c r="AA2518">
        <v>8713.8114000000005</v>
      </c>
      <c r="AB2518">
        <v>8966.7849999999999</v>
      </c>
      <c r="AC2518">
        <v>9956.6108999999997</v>
      </c>
      <c r="AD2518">
        <v>10322.343999999999</v>
      </c>
      <c r="AE2518">
        <v>10784.424999999999</v>
      </c>
      <c r="AF2518">
        <v>12079.271000000001</v>
      </c>
      <c r="AG2518">
        <v>12790.769</v>
      </c>
      <c r="AH2518">
        <v>13076.218999999999</v>
      </c>
      <c r="AI2518">
        <v>13466.286</v>
      </c>
      <c r="AJ2518">
        <v>13787.778</v>
      </c>
      <c r="AK2518">
        <v>13993.843000000001</v>
      </c>
      <c r="AL2518">
        <v>13915.276</v>
      </c>
      <c r="AM2518">
        <v>14007.699000000001</v>
      </c>
      <c r="AN2518">
        <v>13319.369000000001</v>
      </c>
      <c r="AO2518">
        <v>12412.482</v>
      </c>
      <c r="AP2518">
        <v>11726.457</v>
      </c>
      <c r="AQ2518">
        <v>11802.8</v>
      </c>
      <c r="AR2518">
        <v>11430.358</v>
      </c>
      <c r="AS2518">
        <v>10104.662</v>
      </c>
      <c r="AT2518">
        <v>9834.5977999999996</v>
      </c>
      <c r="AU2518">
        <v>68.9375</v>
      </c>
      <c r="AV2518">
        <v>65.758928999999995</v>
      </c>
      <c r="AW2518">
        <v>64.8125</v>
      </c>
      <c r="AX2518">
        <v>63.026786000000001</v>
      </c>
      <c r="AY2518">
        <v>62.580356999999999</v>
      </c>
      <c r="AZ2518">
        <v>62.160713999999999</v>
      </c>
      <c r="BA2518">
        <v>61.241070999999998</v>
      </c>
      <c r="BB2518">
        <v>60.214286000000001</v>
      </c>
      <c r="BC2518">
        <v>65.053571000000005</v>
      </c>
      <c r="BD2518">
        <v>71.919642999999994</v>
      </c>
      <c r="BE2518">
        <v>76.5</v>
      </c>
      <c r="BF2518">
        <v>80.5</v>
      </c>
      <c r="BG2518">
        <v>83.758928999999995</v>
      </c>
      <c r="BH2518">
        <v>86.625</v>
      </c>
      <c r="BI2518">
        <v>90.017857000000006</v>
      </c>
      <c r="BJ2518">
        <v>91.883928999999995</v>
      </c>
      <c r="BK2518">
        <v>92.089286000000001</v>
      </c>
      <c r="BL2518">
        <v>90.928571000000005</v>
      </c>
      <c r="BM2518">
        <v>86.982142999999994</v>
      </c>
      <c r="BN2518">
        <v>81.5625</v>
      </c>
      <c r="BO2518">
        <v>78.482142999999994</v>
      </c>
      <c r="BP2518">
        <v>75.535713999999999</v>
      </c>
      <c r="BQ2518">
        <v>74.5625</v>
      </c>
      <c r="BR2518">
        <v>72.669642999999994</v>
      </c>
      <c r="BS2518">
        <v>363.59199999999998</v>
      </c>
      <c r="BT2518">
        <v>236.10040000000001</v>
      </c>
      <c r="BU2518">
        <v>36.421109999999999</v>
      </c>
      <c r="BV2518">
        <v>9.7927529999999994</v>
      </c>
      <c r="BW2518">
        <v>-66.248069999999998</v>
      </c>
      <c r="BX2518">
        <v>-22.226600000000001</v>
      </c>
      <c r="BY2518">
        <v>-85.070009999999996</v>
      </c>
      <c r="BZ2518">
        <v>43.342910000000003</v>
      </c>
      <c r="CA2518">
        <v>150.43049999999999</v>
      </c>
      <c r="CB2518">
        <v>58.23077</v>
      </c>
      <c r="CC2518">
        <v>87.747150000000005</v>
      </c>
      <c r="CD2518">
        <v>288.87580000000003</v>
      </c>
      <c r="CE2518">
        <v>298.02120000000002</v>
      </c>
      <c r="CF2518">
        <v>96.091229999999996</v>
      </c>
      <c r="CG2518">
        <v>-4.8437950000000001</v>
      </c>
      <c r="CH2518">
        <v>53.52675</v>
      </c>
      <c r="CI2518">
        <v>-59.827559999999998</v>
      </c>
      <c r="CJ2518">
        <v>270.51029999999997</v>
      </c>
      <c r="CK2518">
        <v>529.78800000000001</v>
      </c>
      <c r="CL2518">
        <v>455.75229999999999</v>
      </c>
      <c r="CM2518">
        <v>-353.44819999999999</v>
      </c>
      <c r="CN2518">
        <v>-263.35579999999999</v>
      </c>
      <c r="CO2518">
        <v>-47.359319999999997</v>
      </c>
      <c r="CP2518">
        <v>-93.866420000000005</v>
      </c>
      <c r="CQ2518">
        <v>1680.41</v>
      </c>
      <c r="CR2518">
        <v>1558.2550000000001</v>
      </c>
      <c r="CS2518">
        <v>1406.7059999999999</v>
      </c>
      <c r="CT2518">
        <v>1179.01</v>
      </c>
      <c r="CU2518">
        <v>1148.8720000000001</v>
      </c>
      <c r="CV2518">
        <v>1078.5170000000001</v>
      </c>
      <c r="CW2518">
        <v>670.05420000000004</v>
      </c>
      <c r="CX2518">
        <v>605.81240000000003</v>
      </c>
      <c r="CY2518">
        <v>680.53629999999998</v>
      </c>
      <c r="CZ2518">
        <v>1462.5319999999999</v>
      </c>
      <c r="DA2518">
        <v>11461.03</v>
      </c>
      <c r="DB2518">
        <v>16184.61</v>
      </c>
      <c r="DC2518">
        <v>5549.1859999999997</v>
      </c>
      <c r="DD2518">
        <v>4427.8230000000003</v>
      </c>
      <c r="DE2518">
        <v>5157.8890000000001</v>
      </c>
      <c r="DF2518">
        <v>6127.3739999999998</v>
      </c>
      <c r="DG2518">
        <v>5285.5290000000005</v>
      </c>
      <c r="DH2518">
        <v>4489.3549999999996</v>
      </c>
      <c r="DI2518">
        <v>3692.6</v>
      </c>
      <c r="DJ2518">
        <v>2955.2820000000002</v>
      </c>
      <c r="DK2518">
        <v>3283.7779999999998</v>
      </c>
      <c r="DL2518">
        <v>2904.5639999999999</v>
      </c>
      <c r="DM2518">
        <v>2045.229</v>
      </c>
      <c r="DN2518">
        <v>1870.164</v>
      </c>
      <c r="DO2518">
        <v>19</v>
      </c>
      <c r="DP2518">
        <v>20</v>
      </c>
    </row>
    <row r="2519" spans="1:120" hidden="1" x14ac:dyDescent="0.25">
      <c r="A2519" t="str">
        <f t="shared" si="39"/>
        <v>All_Elect DA 1-4 (1PM-9PM)_44460_19-20</v>
      </c>
      <c r="B2519" t="s">
        <v>62</v>
      </c>
      <c r="C2519" t="s">
        <v>61</v>
      </c>
      <c r="D2519" t="s">
        <v>61</v>
      </c>
      <c r="E2519" t="s">
        <v>61</v>
      </c>
      <c r="F2519" t="s">
        <v>61</v>
      </c>
      <c r="G2519" t="s">
        <v>61</v>
      </c>
      <c r="H2519" t="s">
        <v>61</v>
      </c>
      <c r="I2519" t="s">
        <v>61</v>
      </c>
      <c r="J2519" t="s">
        <v>61</v>
      </c>
      <c r="K2519" t="s">
        <v>203</v>
      </c>
      <c r="L2519" s="18">
        <v>44460</v>
      </c>
      <c r="M2519">
        <v>19</v>
      </c>
      <c r="N2519">
        <v>20</v>
      </c>
      <c r="O2519" t="s">
        <v>263</v>
      </c>
      <c r="P2519">
        <v>57</v>
      </c>
      <c r="Q2519">
        <v>56</v>
      </c>
      <c r="R2519">
        <v>0</v>
      </c>
      <c r="S2519">
        <v>0</v>
      </c>
      <c r="T2519">
        <v>0</v>
      </c>
      <c r="U2519">
        <v>1</v>
      </c>
      <c r="V2519">
        <v>1</v>
      </c>
      <c r="W2519">
        <v>8200.7492999999995</v>
      </c>
      <c r="X2519">
        <v>8887.7072000000007</v>
      </c>
      <c r="Y2519">
        <v>8526.1241000000009</v>
      </c>
      <c r="Z2519">
        <v>8423.6025000000009</v>
      </c>
      <c r="AA2519">
        <v>8713.8114000000005</v>
      </c>
      <c r="AB2519">
        <v>8966.7849999999999</v>
      </c>
      <c r="AC2519">
        <v>9956.6108999999997</v>
      </c>
      <c r="AD2519">
        <v>10322.343999999999</v>
      </c>
      <c r="AE2519">
        <v>10784.424999999999</v>
      </c>
      <c r="AF2519">
        <v>12079.271000000001</v>
      </c>
      <c r="AG2519">
        <v>12790.769</v>
      </c>
      <c r="AH2519">
        <v>13076.218999999999</v>
      </c>
      <c r="AI2519">
        <v>13466.286</v>
      </c>
      <c r="AJ2519">
        <v>13787.778</v>
      </c>
      <c r="AK2519">
        <v>13993.843000000001</v>
      </c>
      <c r="AL2519">
        <v>13915.276</v>
      </c>
      <c r="AM2519">
        <v>14007.699000000001</v>
      </c>
      <c r="AN2519">
        <v>13319.369000000001</v>
      </c>
      <c r="AO2519">
        <v>12412.482</v>
      </c>
      <c r="AP2519">
        <v>11726.457</v>
      </c>
      <c r="AQ2519">
        <v>11802.8</v>
      </c>
      <c r="AR2519">
        <v>11430.358</v>
      </c>
      <c r="AS2519">
        <v>10104.662</v>
      </c>
      <c r="AT2519">
        <v>9834.5977999999996</v>
      </c>
      <c r="AU2519">
        <v>68.9375</v>
      </c>
      <c r="AV2519">
        <v>65.758928999999995</v>
      </c>
      <c r="AW2519">
        <v>64.8125</v>
      </c>
      <c r="AX2519">
        <v>63.026786000000001</v>
      </c>
      <c r="AY2519">
        <v>62.580356999999999</v>
      </c>
      <c r="AZ2519">
        <v>62.160713999999999</v>
      </c>
      <c r="BA2519">
        <v>61.241070999999998</v>
      </c>
      <c r="BB2519">
        <v>60.214286000000001</v>
      </c>
      <c r="BC2519">
        <v>65.053571000000005</v>
      </c>
      <c r="BD2519">
        <v>71.919642999999994</v>
      </c>
      <c r="BE2519">
        <v>76.5</v>
      </c>
      <c r="BF2519">
        <v>80.5</v>
      </c>
      <c r="BG2519">
        <v>83.758928999999995</v>
      </c>
      <c r="BH2519">
        <v>86.625</v>
      </c>
      <c r="BI2519">
        <v>90.017857000000006</v>
      </c>
      <c r="BJ2519">
        <v>91.883928999999995</v>
      </c>
      <c r="BK2519">
        <v>92.089286000000001</v>
      </c>
      <c r="BL2519">
        <v>90.928571000000005</v>
      </c>
      <c r="BM2519">
        <v>86.982142999999994</v>
      </c>
      <c r="BN2519">
        <v>81.5625</v>
      </c>
      <c r="BO2519">
        <v>78.482142999999994</v>
      </c>
      <c r="BP2519">
        <v>75.535713999999999</v>
      </c>
      <c r="BQ2519">
        <v>74.5625</v>
      </c>
      <c r="BR2519">
        <v>72.669642999999994</v>
      </c>
      <c r="BS2519">
        <v>363.59199999999998</v>
      </c>
      <c r="BT2519">
        <v>236.10040000000001</v>
      </c>
      <c r="BU2519">
        <v>36.421109999999999</v>
      </c>
      <c r="BV2519">
        <v>9.7927529999999994</v>
      </c>
      <c r="BW2519">
        <v>-66.248069999999998</v>
      </c>
      <c r="BX2519">
        <v>-22.226600000000001</v>
      </c>
      <c r="BY2519">
        <v>-85.070009999999996</v>
      </c>
      <c r="BZ2519">
        <v>43.342910000000003</v>
      </c>
      <c r="CA2519">
        <v>150.43049999999999</v>
      </c>
      <c r="CB2519">
        <v>58.23077</v>
      </c>
      <c r="CC2519">
        <v>87.747150000000005</v>
      </c>
      <c r="CD2519">
        <v>288.87580000000003</v>
      </c>
      <c r="CE2519">
        <v>298.02120000000002</v>
      </c>
      <c r="CF2519">
        <v>96.091229999999996</v>
      </c>
      <c r="CG2519">
        <v>-4.8437950000000001</v>
      </c>
      <c r="CH2519">
        <v>53.52675</v>
      </c>
      <c r="CI2519">
        <v>-59.827559999999998</v>
      </c>
      <c r="CJ2519">
        <v>270.51029999999997</v>
      </c>
      <c r="CK2519">
        <v>529.78800000000001</v>
      </c>
      <c r="CL2519">
        <v>455.75229999999999</v>
      </c>
      <c r="CM2519">
        <v>-353.44819999999999</v>
      </c>
      <c r="CN2519">
        <v>-263.35579999999999</v>
      </c>
      <c r="CO2519">
        <v>-47.359319999999997</v>
      </c>
      <c r="CP2519">
        <v>-93.866420000000005</v>
      </c>
      <c r="CQ2519">
        <v>1680.41</v>
      </c>
      <c r="CR2519">
        <v>1558.2550000000001</v>
      </c>
      <c r="CS2519">
        <v>1406.7059999999999</v>
      </c>
      <c r="CT2519">
        <v>1179.01</v>
      </c>
      <c r="CU2519">
        <v>1148.8720000000001</v>
      </c>
      <c r="CV2519">
        <v>1078.5170000000001</v>
      </c>
      <c r="CW2519">
        <v>670.05420000000004</v>
      </c>
      <c r="CX2519">
        <v>605.81240000000003</v>
      </c>
      <c r="CY2519">
        <v>680.53629999999998</v>
      </c>
      <c r="CZ2519">
        <v>1462.5319999999999</v>
      </c>
      <c r="DA2519">
        <v>11461.03</v>
      </c>
      <c r="DB2519">
        <v>16184.61</v>
      </c>
      <c r="DC2519">
        <v>5549.1859999999997</v>
      </c>
      <c r="DD2519">
        <v>4427.8230000000003</v>
      </c>
      <c r="DE2519">
        <v>5157.8890000000001</v>
      </c>
      <c r="DF2519">
        <v>6127.3739999999998</v>
      </c>
      <c r="DG2519">
        <v>5285.5290000000005</v>
      </c>
      <c r="DH2519">
        <v>4489.3549999999996</v>
      </c>
      <c r="DI2519">
        <v>3692.6</v>
      </c>
      <c r="DJ2519">
        <v>2955.2820000000002</v>
      </c>
      <c r="DK2519">
        <v>3283.7779999999998</v>
      </c>
      <c r="DL2519">
        <v>2904.5639999999999</v>
      </c>
      <c r="DM2519">
        <v>2045.229</v>
      </c>
      <c r="DN2519">
        <v>1870.164</v>
      </c>
      <c r="DO2519">
        <v>19</v>
      </c>
      <c r="DP2519">
        <v>20</v>
      </c>
    </row>
    <row r="2520" spans="1:120" hidden="1" x14ac:dyDescent="0.25">
      <c r="A2520" t="str">
        <f t="shared" si="39"/>
        <v>sublap_id-SLAP_PGSB_Elect DA 1-4 (1PM-9PM)_44460_19-20</v>
      </c>
      <c r="B2520" t="s">
        <v>62</v>
      </c>
      <c r="C2520" t="s">
        <v>281</v>
      </c>
      <c r="D2520" t="s">
        <v>61</v>
      </c>
      <c r="E2520" t="s">
        <v>282</v>
      </c>
      <c r="F2520" t="s">
        <v>61</v>
      </c>
      <c r="G2520" t="s">
        <v>61</v>
      </c>
      <c r="H2520" t="s">
        <v>61</v>
      </c>
      <c r="I2520" t="s">
        <v>61</v>
      </c>
      <c r="J2520" t="s">
        <v>61</v>
      </c>
      <c r="K2520" t="s">
        <v>203</v>
      </c>
      <c r="L2520" s="18">
        <v>44460</v>
      </c>
      <c r="M2520">
        <v>19</v>
      </c>
      <c r="N2520">
        <v>20</v>
      </c>
      <c r="O2520" t="s">
        <v>263</v>
      </c>
      <c r="P2520">
        <v>54</v>
      </c>
      <c r="Q2520">
        <v>53</v>
      </c>
      <c r="R2520">
        <v>0</v>
      </c>
      <c r="S2520">
        <v>1</v>
      </c>
      <c r="T2520">
        <v>0</v>
      </c>
      <c r="U2520">
        <v>1</v>
      </c>
      <c r="V2520">
        <v>1</v>
      </c>
      <c r="W2520">
        <v>7684.6243999999997</v>
      </c>
      <c r="X2520">
        <v>8034.4690000000001</v>
      </c>
      <c r="Y2520">
        <v>7920.2136</v>
      </c>
      <c r="Z2520">
        <v>7893.9441999999999</v>
      </c>
      <c r="AA2520">
        <v>7947.2488000000003</v>
      </c>
      <c r="AB2520">
        <v>8039.3905999999997</v>
      </c>
      <c r="AC2520">
        <v>8745.8945000000003</v>
      </c>
      <c r="AD2520">
        <v>9107.9557999999997</v>
      </c>
      <c r="AE2520">
        <v>9594.2355000000007</v>
      </c>
      <c r="AF2520">
        <v>10786.626</v>
      </c>
      <c r="AG2520">
        <v>11490.843000000001</v>
      </c>
      <c r="AH2520">
        <v>11808.058999999999</v>
      </c>
      <c r="AI2520">
        <v>12170.189</v>
      </c>
      <c r="AJ2520">
        <v>12514.782999999999</v>
      </c>
      <c r="AK2520">
        <v>12675.162</v>
      </c>
      <c r="AL2520">
        <v>12572.207</v>
      </c>
      <c r="AM2520">
        <v>12679.495000000001</v>
      </c>
      <c r="AN2520">
        <v>12030.462</v>
      </c>
      <c r="AO2520">
        <v>11152.1</v>
      </c>
      <c r="AP2520">
        <v>10488.563</v>
      </c>
      <c r="AQ2520">
        <v>10602.495999999999</v>
      </c>
      <c r="AR2520">
        <v>10245.700000000001</v>
      </c>
      <c r="AS2520">
        <v>8902.1216000000004</v>
      </c>
      <c r="AT2520">
        <v>8669.6705000000002</v>
      </c>
      <c r="AU2520">
        <v>69.5</v>
      </c>
      <c r="AV2520">
        <v>66</v>
      </c>
      <c r="AW2520">
        <v>65</v>
      </c>
      <c r="AX2520">
        <v>63</v>
      </c>
      <c r="AY2520">
        <v>62.5</v>
      </c>
      <c r="AZ2520">
        <v>62</v>
      </c>
      <c r="BA2520">
        <v>61</v>
      </c>
      <c r="BB2520">
        <v>60</v>
      </c>
      <c r="BC2520">
        <v>65</v>
      </c>
      <c r="BD2520">
        <v>72</v>
      </c>
      <c r="BE2520">
        <v>76.5</v>
      </c>
      <c r="BF2520">
        <v>80.5</v>
      </c>
      <c r="BG2520">
        <v>84</v>
      </c>
      <c r="BH2520">
        <v>87</v>
      </c>
      <c r="BI2520">
        <v>90.5</v>
      </c>
      <c r="BJ2520">
        <v>92.5</v>
      </c>
      <c r="BK2520">
        <v>93</v>
      </c>
      <c r="BL2520">
        <v>92</v>
      </c>
      <c r="BM2520">
        <v>88</v>
      </c>
      <c r="BN2520">
        <v>82.5</v>
      </c>
      <c r="BO2520">
        <v>79.5</v>
      </c>
      <c r="BP2520">
        <v>76.5</v>
      </c>
      <c r="BQ2520">
        <v>75.5</v>
      </c>
      <c r="BR2520">
        <v>73.5</v>
      </c>
      <c r="BS2520">
        <v>367.57920000000001</v>
      </c>
      <c r="BT2520">
        <v>109.9979</v>
      </c>
      <c r="BU2520">
        <v>79.052729999999997</v>
      </c>
      <c r="BV2520">
        <v>48.979140000000001</v>
      </c>
      <c r="BW2520">
        <v>66.785920000000004</v>
      </c>
      <c r="BX2520">
        <v>59.51614</v>
      </c>
      <c r="BY2520">
        <v>-62.172620000000002</v>
      </c>
      <c r="BZ2520">
        <v>-52.161790000000003</v>
      </c>
      <c r="CA2520">
        <v>63.646970000000003</v>
      </c>
      <c r="CB2520">
        <v>-8.6962189999999993</v>
      </c>
      <c r="CC2520">
        <v>35.258270000000003</v>
      </c>
      <c r="CD2520">
        <v>158.04810000000001</v>
      </c>
      <c r="CE2520">
        <v>41.945160000000001</v>
      </c>
      <c r="CF2520">
        <v>-100.3653</v>
      </c>
      <c r="CG2520">
        <v>-127.5397</v>
      </c>
      <c r="CH2520">
        <v>-26.62856</v>
      </c>
      <c r="CI2520">
        <v>-136.13040000000001</v>
      </c>
      <c r="CJ2520">
        <v>151.31290000000001</v>
      </c>
      <c r="CK2520">
        <v>383.78230000000002</v>
      </c>
      <c r="CL2520">
        <v>351.1114</v>
      </c>
      <c r="CM2520">
        <v>-442.62419999999997</v>
      </c>
      <c r="CN2520">
        <v>-329.38310000000001</v>
      </c>
      <c r="CO2520">
        <v>-68.642970000000005</v>
      </c>
      <c r="CP2520">
        <v>-140.3091</v>
      </c>
      <c r="CQ2520">
        <v>883.3673</v>
      </c>
      <c r="CR2520">
        <v>484.09460000000001</v>
      </c>
      <c r="CS2520">
        <v>513.3972</v>
      </c>
      <c r="CT2520">
        <v>474.06439999999998</v>
      </c>
      <c r="CU2520">
        <v>323.37610000000001</v>
      </c>
      <c r="CV2520">
        <v>311.00799999999998</v>
      </c>
      <c r="CW2520">
        <v>237.6524</v>
      </c>
      <c r="CX2520">
        <v>245.6172</v>
      </c>
      <c r="CY2520">
        <v>288.06400000000002</v>
      </c>
      <c r="CZ2520">
        <v>967.69420000000002</v>
      </c>
      <c r="DA2520">
        <v>1918.4649999999999</v>
      </c>
      <c r="DB2520">
        <v>3185.34</v>
      </c>
      <c r="DC2520">
        <v>3296.5650000000001</v>
      </c>
      <c r="DD2520">
        <v>3379.0729999999999</v>
      </c>
      <c r="DE2520">
        <v>3469.2530000000002</v>
      </c>
      <c r="DF2520">
        <v>3134.9520000000002</v>
      </c>
      <c r="DG2520">
        <v>2768.788</v>
      </c>
      <c r="DH2520">
        <v>2643.3</v>
      </c>
      <c r="DI2520">
        <v>2310.9659999999999</v>
      </c>
      <c r="DJ2520">
        <v>2066.431</v>
      </c>
      <c r="DK2520">
        <v>2593.1590000000001</v>
      </c>
      <c r="DL2520">
        <v>2272.7710000000002</v>
      </c>
      <c r="DM2520">
        <v>1392.32</v>
      </c>
      <c r="DN2520">
        <v>1203.173</v>
      </c>
      <c r="DO2520">
        <v>19</v>
      </c>
      <c r="DP2520">
        <v>20</v>
      </c>
    </row>
    <row r="2521" spans="1:120" hidden="1" x14ac:dyDescent="0.25">
      <c r="A2521" t="str">
        <f t="shared" si="39"/>
        <v>Industry_Type-2. Manufacturing_Elect DA 1-4 (1PM-9PM)_44460_19-20</v>
      </c>
      <c r="B2521" t="s">
        <v>62</v>
      </c>
      <c r="C2521" t="s">
        <v>218</v>
      </c>
      <c r="D2521" t="s">
        <v>61</v>
      </c>
      <c r="E2521" t="s">
        <v>61</v>
      </c>
      <c r="F2521" t="s">
        <v>61</v>
      </c>
      <c r="G2521" t="s">
        <v>38</v>
      </c>
      <c r="H2521" t="s">
        <v>61</v>
      </c>
      <c r="I2521" t="s">
        <v>61</v>
      </c>
      <c r="J2521" t="s">
        <v>61</v>
      </c>
      <c r="K2521" t="s">
        <v>203</v>
      </c>
      <c r="L2521" s="18">
        <v>44460</v>
      </c>
      <c r="M2521">
        <v>19</v>
      </c>
      <c r="N2521">
        <v>20</v>
      </c>
      <c r="O2521" t="s">
        <v>263</v>
      </c>
      <c r="P2521">
        <v>7</v>
      </c>
      <c r="Q2521">
        <v>7</v>
      </c>
      <c r="R2521">
        <v>0</v>
      </c>
      <c r="S2521">
        <v>0</v>
      </c>
      <c r="T2521">
        <v>1</v>
      </c>
      <c r="U2521">
        <v>1</v>
      </c>
      <c r="V2521">
        <v>1</v>
      </c>
      <c r="W2521">
        <v>1725.9</v>
      </c>
      <c r="X2521">
        <v>1710.71</v>
      </c>
      <c r="Y2521">
        <v>1701.289</v>
      </c>
      <c r="Z2521">
        <v>1707.7919999999999</v>
      </c>
      <c r="AA2521">
        <v>1724.723</v>
      </c>
      <c r="AB2521">
        <v>1711.4290000000001</v>
      </c>
      <c r="AC2521">
        <v>1800.1420000000001</v>
      </c>
      <c r="AD2521">
        <v>1972.836</v>
      </c>
      <c r="AE2521">
        <v>2150.0990000000002</v>
      </c>
      <c r="AF2521">
        <v>2370.2060000000001</v>
      </c>
      <c r="AG2521">
        <v>2556.2249999999999</v>
      </c>
      <c r="AH2521">
        <v>2634.3820000000001</v>
      </c>
      <c r="AI2521">
        <v>2653.2559999999999</v>
      </c>
      <c r="AJ2521">
        <v>2679.6869999999999</v>
      </c>
      <c r="AK2521">
        <v>2709.86</v>
      </c>
      <c r="AL2521">
        <v>2796.8870000000002</v>
      </c>
      <c r="AM2521">
        <v>2811.105</v>
      </c>
      <c r="AN2521">
        <v>2600.4540000000002</v>
      </c>
      <c r="AO2521">
        <v>2393.623</v>
      </c>
      <c r="AP2521">
        <v>2273.605</v>
      </c>
      <c r="AQ2521">
        <v>2271.0650000000001</v>
      </c>
      <c r="AR2521">
        <v>2174.0619999999999</v>
      </c>
      <c r="AS2521">
        <v>2003.646</v>
      </c>
      <c r="AT2521">
        <v>1844.9469999999999</v>
      </c>
      <c r="AU2521">
        <v>69.5</v>
      </c>
      <c r="AV2521">
        <v>66</v>
      </c>
      <c r="AW2521">
        <v>65</v>
      </c>
      <c r="AX2521">
        <v>63</v>
      </c>
      <c r="AY2521">
        <v>62.5</v>
      </c>
      <c r="AZ2521">
        <v>62</v>
      </c>
      <c r="BA2521">
        <v>61</v>
      </c>
      <c r="BB2521">
        <v>60</v>
      </c>
      <c r="BC2521">
        <v>65</v>
      </c>
      <c r="BD2521">
        <v>72</v>
      </c>
      <c r="BE2521">
        <v>76.5</v>
      </c>
      <c r="BF2521">
        <v>80.5</v>
      </c>
      <c r="BG2521">
        <v>84</v>
      </c>
      <c r="BH2521">
        <v>87</v>
      </c>
      <c r="BI2521">
        <v>90.5</v>
      </c>
      <c r="BJ2521">
        <v>92.5</v>
      </c>
      <c r="BK2521">
        <v>93</v>
      </c>
      <c r="BL2521">
        <v>92</v>
      </c>
      <c r="BM2521">
        <v>88</v>
      </c>
      <c r="BN2521">
        <v>82.5</v>
      </c>
      <c r="BO2521">
        <v>79.5</v>
      </c>
      <c r="BP2521">
        <v>76.5</v>
      </c>
      <c r="BQ2521">
        <v>75.5</v>
      </c>
      <c r="BR2521">
        <v>73.5</v>
      </c>
      <c r="BS2521">
        <v>34.184359999999998</v>
      </c>
      <c r="BT2521">
        <v>42.319049999999997</v>
      </c>
      <c r="BU2521">
        <v>13.64404</v>
      </c>
      <c r="BV2521">
        <v>-3.130976</v>
      </c>
      <c r="BW2521">
        <v>-15.6442</v>
      </c>
      <c r="BX2521">
        <v>9.4748649999999994</v>
      </c>
      <c r="BY2521">
        <v>37.226309999999998</v>
      </c>
      <c r="BZ2521">
        <v>-32.931199999999997</v>
      </c>
      <c r="CA2521">
        <v>-28.07788</v>
      </c>
      <c r="CB2521">
        <v>52.722279999999998</v>
      </c>
      <c r="CC2521">
        <v>45.246499999999997</v>
      </c>
      <c r="CD2521">
        <v>86.533069999999995</v>
      </c>
      <c r="CE2521">
        <v>98.952749999999995</v>
      </c>
      <c r="CF2521">
        <v>106.83</v>
      </c>
      <c r="CG2521">
        <v>114.5329</v>
      </c>
      <c r="CH2521">
        <v>47.292549999999999</v>
      </c>
      <c r="CI2521">
        <v>22.316020000000002</v>
      </c>
      <c r="CJ2521">
        <v>129.79949999999999</v>
      </c>
      <c r="CK2521">
        <v>168.1437</v>
      </c>
      <c r="CL2521">
        <v>106.965</v>
      </c>
      <c r="CM2521">
        <v>-60.797289999999997</v>
      </c>
      <c r="CN2521">
        <v>-0.3633728</v>
      </c>
      <c r="CO2521">
        <v>-36.332819999999998</v>
      </c>
      <c r="CP2521">
        <v>-16.12801</v>
      </c>
      <c r="CQ2521">
        <v>259.46980000000002</v>
      </c>
      <c r="CR2521">
        <v>72.988950000000003</v>
      </c>
      <c r="CS2521">
        <v>94.925989999999999</v>
      </c>
      <c r="CT2521">
        <v>49.856200000000001</v>
      </c>
      <c r="CU2521">
        <v>46.46555</v>
      </c>
      <c r="CV2521">
        <v>46.96049</v>
      </c>
      <c r="CW2521">
        <v>50.872909999999997</v>
      </c>
      <c r="CX2521">
        <v>67.198400000000007</v>
      </c>
      <c r="CY2521">
        <v>62.239939999999997</v>
      </c>
      <c r="CZ2521">
        <v>218.94579999999999</v>
      </c>
      <c r="DA2521">
        <v>376.21019999999999</v>
      </c>
      <c r="DB2521">
        <v>900.22609999999997</v>
      </c>
      <c r="DC2521">
        <v>854.48329999999999</v>
      </c>
      <c r="DD2521">
        <v>905.16380000000004</v>
      </c>
      <c r="DE2521">
        <v>851.60140000000001</v>
      </c>
      <c r="DF2521">
        <v>869.32119999999998</v>
      </c>
      <c r="DG2521">
        <v>863.22249999999997</v>
      </c>
      <c r="DH2521">
        <v>893.68150000000003</v>
      </c>
      <c r="DI2521">
        <v>702.59079999999994</v>
      </c>
      <c r="DJ2521">
        <v>594.24440000000004</v>
      </c>
      <c r="DK2521">
        <v>476.35399999999998</v>
      </c>
      <c r="DL2521">
        <v>586.97839999999997</v>
      </c>
      <c r="DM2521">
        <v>383.17630000000003</v>
      </c>
      <c r="DN2521">
        <v>339.1447</v>
      </c>
      <c r="DO2521">
        <v>19</v>
      </c>
      <c r="DP2521">
        <v>20</v>
      </c>
    </row>
    <row r="2522" spans="1:120" hidden="1" x14ac:dyDescent="0.25">
      <c r="A2522" t="str">
        <f t="shared" si="39"/>
        <v>Size_Grp-200 kW and above_Elect DA 1-4 (1PM-9PM)_44460_19-20</v>
      </c>
      <c r="B2522" t="s">
        <v>62</v>
      </c>
      <c r="C2522" t="s">
        <v>207</v>
      </c>
      <c r="D2522" t="s">
        <v>61</v>
      </c>
      <c r="E2522" t="s">
        <v>61</v>
      </c>
      <c r="F2522" t="s">
        <v>61</v>
      </c>
      <c r="G2522" t="s">
        <v>61</v>
      </c>
      <c r="H2522" t="s">
        <v>61</v>
      </c>
      <c r="I2522" t="s">
        <v>61</v>
      </c>
      <c r="J2522" t="s">
        <v>102</v>
      </c>
      <c r="K2522" t="s">
        <v>203</v>
      </c>
      <c r="L2522" s="18">
        <v>44460</v>
      </c>
      <c r="M2522">
        <v>19</v>
      </c>
      <c r="N2522">
        <v>20</v>
      </c>
      <c r="O2522" t="s">
        <v>263</v>
      </c>
      <c r="P2522">
        <v>30</v>
      </c>
      <c r="Q2522">
        <v>29</v>
      </c>
      <c r="R2522">
        <v>0</v>
      </c>
      <c r="S2522">
        <v>0</v>
      </c>
      <c r="T2522">
        <v>0</v>
      </c>
      <c r="U2522">
        <v>1</v>
      </c>
      <c r="V2522">
        <v>1</v>
      </c>
      <c r="W2522">
        <v>7700.7559000000001</v>
      </c>
      <c r="X2522">
        <v>8364.2741000000005</v>
      </c>
      <c r="Y2522">
        <v>8022.6971999999996</v>
      </c>
      <c r="Z2522">
        <v>7916.3037999999997</v>
      </c>
      <c r="AA2522">
        <v>8143.3738000000003</v>
      </c>
      <c r="AB2522">
        <v>8385.0144999999993</v>
      </c>
      <c r="AC2522">
        <v>9359.7304999999997</v>
      </c>
      <c r="AD2522">
        <v>9738.6708999999992</v>
      </c>
      <c r="AE2522">
        <v>10182.007</v>
      </c>
      <c r="AF2522">
        <v>11320.069</v>
      </c>
      <c r="AG2522">
        <v>11965.434999999999</v>
      </c>
      <c r="AH2522">
        <v>12252.118</v>
      </c>
      <c r="AI2522">
        <v>12587.386</v>
      </c>
      <c r="AJ2522">
        <v>12881.865</v>
      </c>
      <c r="AK2522">
        <v>13065.121999999999</v>
      </c>
      <c r="AL2522">
        <v>12977.343000000001</v>
      </c>
      <c r="AM2522">
        <v>13017.903</v>
      </c>
      <c r="AN2522">
        <v>12457.328</v>
      </c>
      <c r="AO2522">
        <v>11547.121999999999</v>
      </c>
      <c r="AP2522">
        <v>10883.397000000001</v>
      </c>
      <c r="AQ2522">
        <v>10977.812</v>
      </c>
      <c r="AR2522">
        <v>10680.359</v>
      </c>
      <c r="AS2522">
        <v>9484.6690999999992</v>
      </c>
      <c r="AT2522">
        <v>9220.6494999999995</v>
      </c>
      <c r="AU2522">
        <v>68.775862000000004</v>
      </c>
      <c r="AV2522">
        <v>65.689655000000002</v>
      </c>
      <c r="AW2522">
        <v>64.758621000000005</v>
      </c>
      <c r="AX2522">
        <v>63.034483000000002</v>
      </c>
      <c r="AY2522">
        <v>62.603448</v>
      </c>
      <c r="AZ2522">
        <v>62.206896999999998</v>
      </c>
      <c r="BA2522">
        <v>61.310344999999998</v>
      </c>
      <c r="BB2522">
        <v>60.275861999999996</v>
      </c>
      <c r="BC2522">
        <v>65.068966000000003</v>
      </c>
      <c r="BD2522">
        <v>71.896552</v>
      </c>
      <c r="BE2522">
        <v>76.5</v>
      </c>
      <c r="BF2522">
        <v>80.5</v>
      </c>
      <c r="BG2522">
        <v>83.689655000000002</v>
      </c>
      <c r="BH2522">
        <v>86.517240999999999</v>
      </c>
      <c r="BI2522">
        <v>89.879310000000004</v>
      </c>
      <c r="BJ2522">
        <v>91.706896999999998</v>
      </c>
      <c r="BK2522">
        <v>91.827585999999997</v>
      </c>
      <c r="BL2522">
        <v>90.620689999999996</v>
      </c>
      <c r="BM2522">
        <v>86.689655000000002</v>
      </c>
      <c r="BN2522">
        <v>81.293103000000002</v>
      </c>
      <c r="BO2522">
        <v>78.189655000000002</v>
      </c>
      <c r="BP2522">
        <v>75.258621000000005</v>
      </c>
      <c r="BQ2522">
        <v>74.293103000000002</v>
      </c>
      <c r="BR2522">
        <v>72.431033999999997</v>
      </c>
      <c r="BS2522">
        <v>318.0224</v>
      </c>
      <c r="BT2522">
        <v>235.31479999999999</v>
      </c>
      <c r="BU2522">
        <v>26.117899999999999</v>
      </c>
      <c r="BV2522">
        <v>-2.3829440000000002</v>
      </c>
      <c r="BW2522">
        <v>-62.298349999999999</v>
      </c>
      <c r="BX2522">
        <v>-22.597480000000001</v>
      </c>
      <c r="BY2522">
        <v>-86.532489999999996</v>
      </c>
      <c r="BZ2522">
        <v>18.732230000000001</v>
      </c>
      <c r="CA2522">
        <v>123.9508</v>
      </c>
      <c r="CB2522">
        <v>91.448989999999995</v>
      </c>
      <c r="CC2522">
        <v>118.76560000000001</v>
      </c>
      <c r="CD2522">
        <v>282.02069999999998</v>
      </c>
      <c r="CE2522">
        <v>223.25409999999999</v>
      </c>
      <c r="CF2522">
        <v>79.36994</v>
      </c>
      <c r="CG2522">
        <v>3.1756329999999999</v>
      </c>
      <c r="CH2522">
        <v>81.833370000000002</v>
      </c>
      <c r="CI2522">
        <v>22.952269999999999</v>
      </c>
      <c r="CJ2522">
        <v>268.71140000000003</v>
      </c>
      <c r="CK2522">
        <v>530.00840000000005</v>
      </c>
      <c r="CL2522">
        <v>465.7192</v>
      </c>
      <c r="CM2522">
        <v>-292.6968</v>
      </c>
      <c r="CN2522">
        <v>-224.6653</v>
      </c>
      <c r="CO2522">
        <v>-30.93167</v>
      </c>
      <c r="CP2522">
        <v>-83.879289999999997</v>
      </c>
      <c r="CQ2522">
        <v>1712.634</v>
      </c>
      <c r="CR2522">
        <v>1592.6849999999999</v>
      </c>
      <c r="CS2522">
        <v>1440.287</v>
      </c>
      <c r="CT2522">
        <v>1203.694</v>
      </c>
      <c r="CU2522">
        <v>1178.365</v>
      </c>
      <c r="CV2522">
        <v>1106.7139999999999</v>
      </c>
      <c r="CW2522">
        <v>668.09400000000005</v>
      </c>
      <c r="CX2522">
        <v>594.46659999999997</v>
      </c>
      <c r="CY2522">
        <v>663.13120000000004</v>
      </c>
      <c r="CZ2522">
        <v>1396.9680000000001</v>
      </c>
      <c r="DA2522">
        <v>5754.0829999999996</v>
      </c>
      <c r="DB2522">
        <v>7748.9009999999998</v>
      </c>
      <c r="DC2522">
        <v>5161.3329999999996</v>
      </c>
      <c r="DD2522">
        <v>4369.4639999999999</v>
      </c>
      <c r="DE2522">
        <v>5067.0050000000001</v>
      </c>
      <c r="DF2522">
        <v>5910.69</v>
      </c>
      <c r="DG2522">
        <v>5046.0140000000001</v>
      </c>
      <c r="DH2522">
        <v>4419.0730000000003</v>
      </c>
      <c r="DI2522">
        <v>3601.971</v>
      </c>
      <c r="DJ2522">
        <v>2933.6329999999998</v>
      </c>
      <c r="DK2522">
        <v>3274.7750000000001</v>
      </c>
      <c r="DL2522">
        <v>2884.0210000000002</v>
      </c>
      <c r="DM2522">
        <v>2035.396</v>
      </c>
      <c r="DN2522">
        <v>1866.037</v>
      </c>
      <c r="DO2522">
        <v>19</v>
      </c>
      <c r="DP2522">
        <v>20</v>
      </c>
    </row>
    <row r="2523" spans="1:120" hidden="1" x14ac:dyDescent="0.25">
      <c r="A2523" t="str">
        <f t="shared" si="39"/>
        <v>sublap_id-SLAP_PGCC_Elect DA 1-4 (1PM-9PM)_44460_19-20</v>
      </c>
      <c r="B2523" t="s">
        <v>62</v>
      </c>
      <c r="C2523" t="s">
        <v>299</v>
      </c>
      <c r="D2523" t="s">
        <v>61</v>
      </c>
      <c r="E2523" t="s">
        <v>300</v>
      </c>
      <c r="F2523" t="s">
        <v>61</v>
      </c>
      <c r="G2523" t="s">
        <v>61</v>
      </c>
      <c r="H2523" t="s">
        <v>61</v>
      </c>
      <c r="I2523" t="s">
        <v>61</v>
      </c>
      <c r="J2523" t="s">
        <v>61</v>
      </c>
      <c r="K2523" t="s">
        <v>203</v>
      </c>
      <c r="L2523" s="18">
        <v>44460</v>
      </c>
      <c r="M2523">
        <v>19</v>
      </c>
      <c r="N2523">
        <v>20</v>
      </c>
      <c r="O2523" t="s">
        <v>263</v>
      </c>
      <c r="P2523">
        <v>3</v>
      </c>
      <c r="Q2523">
        <v>3</v>
      </c>
      <c r="R2523">
        <v>0</v>
      </c>
      <c r="S2523">
        <v>0</v>
      </c>
      <c r="T2523">
        <v>1</v>
      </c>
      <c r="U2523">
        <v>1</v>
      </c>
      <c r="V2523">
        <v>1</v>
      </c>
      <c r="W2523">
        <v>514.55999999999995</v>
      </c>
      <c r="X2523">
        <v>846.1</v>
      </c>
      <c r="Y2523">
        <v>603</v>
      </c>
      <c r="Z2523">
        <v>528.05999999999995</v>
      </c>
      <c r="AA2523">
        <v>760.86</v>
      </c>
      <c r="AB2523">
        <v>918.96</v>
      </c>
      <c r="AC2523">
        <v>1198</v>
      </c>
      <c r="AD2523">
        <v>1201.96</v>
      </c>
      <c r="AE2523">
        <v>1178.6600000000001</v>
      </c>
      <c r="AF2523">
        <v>1280.48</v>
      </c>
      <c r="AG2523">
        <v>1288.32</v>
      </c>
      <c r="AH2523">
        <v>1257.42</v>
      </c>
      <c r="AI2523">
        <v>1285.22</v>
      </c>
      <c r="AJ2523">
        <v>1262.8599999999999</v>
      </c>
      <c r="AK2523">
        <v>1307.9000000000001</v>
      </c>
      <c r="AL2523">
        <v>1331.76</v>
      </c>
      <c r="AM2523">
        <v>1317.26</v>
      </c>
      <c r="AN2523">
        <v>1278.02</v>
      </c>
      <c r="AO2523">
        <v>1249.1400000000001</v>
      </c>
      <c r="AP2523">
        <v>1226.4000000000001</v>
      </c>
      <c r="AQ2523">
        <v>1189.58</v>
      </c>
      <c r="AR2523">
        <v>1173.8599999999999</v>
      </c>
      <c r="AS2523">
        <v>1190.1199999999999</v>
      </c>
      <c r="AT2523">
        <v>1152.94</v>
      </c>
      <c r="AU2523">
        <v>59</v>
      </c>
      <c r="AV2523">
        <v>61.5</v>
      </c>
      <c r="AW2523">
        <v>61.5</v>
      </c>
      <c r="AX2523">
        <v>63.5</v>
      </c>
      <c r="AY2523">
        <v>64</v>
      </c>
      <c r="AZ2523">
        <v>65</v>
      </c>
      <c r="BA2523">
        <v>65.5</v>
      </c>
      <c r="BB2523">
        <v>64</v>
      </c>
      <c r="BC2523">
        <v>66</v>
      </c>
      <c r="BD2523">
        <v>70.5</v>
      </c>
      <c r="BE2523">
        <v>76.5</v>
      </c>
      <c r="BF2523">
        <v>80.5</v>
      </c>
      <c r="BG2523">
        <v>79.5</v>
      </c>
      <c r="BH2523">
        <v>80</v>
      </c>
      <c r="BI2523">
        <v>81.5</v>
      </c>
      <c r="BJ2523">
        <v>81</v>
      </c>
      <c r="BK2523">
        <v>76</v>
      </c>
      <c r="BL2523">
        <v>72</v>
      </c>
      <c r="BM2523">
        <v>69</v>
      </c>
      <c r="BN2523">
        <v>65</v>
      </c>
      <c r="BO2523">
        <v>60.5</v>
      </c>
      <c r="BP2523">
        <v>58.5</v>
      </c>
      <c r="BQ2523">
        <v>58</v>
      </c>
      <c r="BR2523">
        <v>58</v>
      </c>
      <c r="BS2523">
        <v>-3.5589360000000001</v>
      </c>
      <c r="BT2523">
        <v>123.9974</v>
      </c>
      <c r="BU2523">
        <v>-41.806660000000001</v>
      </c>
      <c r="BV2523">
        <v>-38.451169999999998</v>
      </c>
      <c r="BW2523">
        <v>-130.63499999999999</v>
      </c>
      <c r="BX2523">
        <v>-80.250659999999996</v>
      </c>
      <c r="BY2523">
        <v>-22.556290000000001</v>
      </c>
      <c r="BZ2523">
        <v>93.77834</v>
      </c>
      <c r="CA2523">
        <v>85.323080000000004</v>
      </c>
      <c r="CB2523">
        <v>65.744349999999997</v>
      </c>
      <c r="CC2523">
        <v>51.602379999999997</v>
      </c>
      <c r="CD2523">
        <v>128.6865</v>
      </c>
      <c r="CE2523">
        <v>251.62440000000001</v>
      </c>
      <c r="CF2523">
        <v>192.91210000000001</v>
      </c>
      <c r="CG2523">
        <v>120.4191</v>
      </c>
      <c r="CH2523">
        <v>78.723129999999998</v>
      </c>
      <c r="CI2523">
        <v>74.831490000000002</v>
      </c>
      <c r="CJ2523">
        <v>117.2538</v>
      </c>
      <c r="CK2523">
        <v>143.81809999999999</v>
      </c>
      <c r="CL2523">
        <v>103.1474</v>
      </c>
      <c r="CM2523">
        <v>87.180120000000002</v>
      </c>
      <c r="CN2523">
        <v>64.547839999999994</v>
      </c>
      <c r="CO2523">
        <v>20.843360000000001</v>
      </c>
      <c r="CP2523">
        <v>45.49109</v>
      </c>
      <c r="CQ2523">
        <v>771.0127</v>
      </c>
      <c r="CR2523">
        <v>1037.7280000000001</v>
      </c>
      <c r="CS2523">
        <v>863.22239999999999</v>
      </c>
      <c r="CT2523">
        <v>681.33479999999997</v>
      </c>
      <c r="CU2523">
        <v>797.40369999999996</v>
      </c>
      <c r="CV2523">
        <v>741.41</v>
      </c>
      <c r="CW2523">
        <v>417.81779999999998</v>
      </c>
      <c r="CX2523">
        <v>348.13780000000003</v>
      </c>
      <c r="CY2523">
        <v>379.37349999999998</v>
      </c>
      <c r="CZ2523">
        <v>479.47980000000001</v>
      </c>
      <c r="DA2523">
        <v>9214.3459999999995</v>
      </c>
      <c r="DB2523">
        <v>12553.26</v>
      </c>
      <c r="DC2523">
        <v>2180.585</v>
      </c>
      <c r="DD2523">
        <v>1018.742</v>
      </c>
      <c r="DE2523">
        <v>1636.546</v>
      </c>
      <c r="DF2523">
        <v>2894.3470000000002</v>
      </c>
      <c r="DG2523">
        <v>2434.509</v>
      </c>
      <c r="DH2523">
        <v>1786.9090000000001</v>
      </c>
      <c r="DI2523">
        <v>1338.0039999999999</v>
      </c>
      <c r="DJ2523">
        <v>861.89290000000005</v>
      </c>
      <c r="DK2523">
        <v>671.56320000000005</v>
      </c>
      <c r="DL2523">
        <v>614.16959999999995</v>
      </c>
      <c r="DM2523">
        <v>632.86609999999996</v>
      </c>
      <c r="DN2523">
        <v>646.09630000000004</v>
      </c>
      <c r="DO2523">
        <v>19</v>
      </c>
      <c r="DP2523">
        <v>20</v>
      </c>
    </row>
    <row r="2524" spans="1:120" hidden="1" x14ac:dyDescent="0.25">
      <c r="A2524" t="str">
        <f t="shared" si="39"/>
        <v>OtherDR-No_Elect DA 1-4 (1PM-9PM)_44460_19-20</v>
      </c>
      <c r="B2524" t="s">
        <v>62</v>
      </c>
      <c r="C2524" t="s">
        <v>323</v>
      </c>
      <c r="D2524" t="s">
        <v>61</v>
      </c>
      <c r="E2524" t="s">
        <v>61</v>
      </c>
      <c r="F2524" t="s">
        <v>61</v>
      </c>
      <c r="G2524" t="s">
        <v>61</v>
      </c>
      <c r="H2524" t="s">
        <v>61</v>
      </c>
      <c r="I2524" t="s">
        <v>97</v>
      </c>
      <c r="J2524" t="s">
        <v>61</v>
      </c>
      <c r="K2524" t="s">
        <v>203</v>
      </c>
      <c r="L2524" s="18">
        <v>44460</v>
      </c>
      <c r="M2524">
        <v>19</v>
      </c>
      <c r="N2524">
        <v>20</v>
      </c>
      <c r="O2524" t="s">
        <v>263</v>
      </c>
      <c r="P2524">
        <v>57</v>
      </c>
      <c r="Q2524">
        <v>56</v>
      </c>
      <c r="R2524">
        <v>0</v>
      </c>
      <c r="S2524">
        <v>0</v>
      </c>
      <c r="T2524">
        <v>0</v>
      </c>
      <c r="U2524">
        <v>1</v>
      </c>
      <c r="V2524">
        <v>1</v>
      </c>
      <c r="W2524">
        <v>8200.7492999999995</v>
      </c>
      <c r="X2524">
        <v>8887.7072000000007</v>
      </c>
      <c r="Y2524">
        <v>8526.1241000000009</v>
      </c>
      <c r="Z2524">
        <v>8423.6025000000009</v>
      </c>
      <c r="AA2524">
        <v>8713.8114000000005</v>
      </c>
      <c r="AB2524">
        <v>8966.7849999999999</v>
      </c>
      <c r="AC2524">
        <v>9956.6108999999997</v>
      </c>
      <c r="AD2524">
        <v>10322.343999999999</v>
      </c>
      <c r="AE2524">
        <v>10784.424999999999</v>
      </c>
      <c r="AF2524">
        <v>12079.271000000001</v>
      </c>
      <c r="AG2524">
        <v>12790.769</v>
      </c>
      <c r="AH2524">
        <v>13076.218999999999</v>
      </c>
      <c r="AI2524">
        <v>13466.286</v>
      </c>
      <c r="AJ2524">
        <v>13787.778</v>
      </c>
      <c r="AK2524">
        <v>13993.843000000001</v>
      </c>
      <c r="AL2524">
        <v>13915.276</v>
      </c>
      <c r="AM2524">
        <v>14007.699000000001</v>
      </c>
      <c r="AN2524">
        <v>13319.369000000001</v>
      </c>
      <c r="AO2524">
        <v>12412.482</v>
      </c>
      <c r="AP2524">
        <v>11726.457</v>
      </c>
      <c r="AQ2524">
        <v>11802.8</v>
      </c>
      <c r="AR2524">
        <v>11430.358</v>
      </c>
      <c r="AS2524">
        <v>10104.662</v>
      </c>
      <c r="AT2524">
        <v>9834.5977999999996</v>
      </c>
      <c r="AU2524">
        <v>68.9375</v>
      </c>
      <c r="AV2524">
        <v>65.758928999999995</v>
      </c>
      <c r="AW2524">
        <v>64.8125</v>
      </c>
      <c r="AX2524">
        <v>63.026786000000001</v>
      </c>
      <c r="AY2524">
        <v>62.580356999999999</v>
      </c>
      <c r="AZ2524">
        <v>62.160713999999999</v>
      </c>
      <c r="BA2524">
        <v>61.241070999999998</v>
      </c>
      <c r="BB2524">
        <v>60.214286000000001</v>
      </c>
      <c r="BC2524">
        <v>65.053571000000005</v>
      </c>
      <c r="BD2524">
        <v>71.919642999999994</v>
      </c>
      <c r="BE2524">
        <v>76.5</v>
      </c>
      <c r="BF2524">
        <v>80.5</v>
      </c>
      <c r="BG2524">
        <v>83.758928999999995</v>
      </c>
      <c r="BH2524">
        <v>86.625</v>
      </c>
      <c r="BI2524">
        <v>90.017857000000006</v>
      </c>
      <c r="BJ2524">
        <v>91.883928999999995</v>
      </c>
      <c r="BK2524">
        <v>92.089286000000001</v>
      </c>
      <c r="BL2524">
        <v>90.928571000000005</v>
      </c>
      <c r="BM2524">
        <v>86.982142999999994</v>
      </c>
      <c r="BN2524">
        <v>81.5625</v>
      </c>
      <c r="BO2524">
        <v>78.482142999999994</v>
      </c>
      <c r="BP2524">
        <v>75.535713999999999</v>
      </c>
      <c r="BQ2524">
        <v>74.5625</v>
      </c>
      <c r="BR2524">
        <v>72.669642999999994</v>
      </c>
      <c r="BS2524">
        <v>363.59199999999998</v>
      </c>
      <c r="BT2524">
        <v>236.10040000000001</v>
      </c>
      <c r="BU2524">
        <v>36.421109999999999</v>
      </c>
      <c r="BV2524">
        <v>9.7927529999999994</v>
      </c>
      <c r="BW2524">
        <v>-66.248069999999998</v>
      </c>
      <c r="BX2524">
        <v>-22.226600000000001</v>
      </c>
      <c r="BY2524">
        <v>-85.070009999999996</v>
      </c>
      <c r="BZ2524">
        <v>43.342910000000003</v>
      </c>
      <c r="CA2524">
        <v>150.43049999999999</v>
      </c>
      <c r="CB2524">
        <v>58.23077</v>
      </c>
      <c r="CC2524">
        <v>87.747150000000005</v>
      </c>
      <c r="CD2524">
        <v>288.87580000000003</v>
      </c>
      <c r="CE2524">
        <v>298.02120000000002</v>
      </c>
      <c r="CF2524">
        <v>96.091229999999996</v>
      </c>
      <c r="CG2524">
        <v>-4.8437950000000001</v>
      </c>
      <c r="CH2524">
        <v>53.52675</v>
      </c>
      <c r="CI2524">
        <v>-59.827559999999998</v>
      </c>
      <c r="CJ2524">
        <v>270.51029999999997</v>
      </c>
      <c r="CK2524">
        <v>529.78800000000001</v>
      </c>
      <c r="CL2524">
        <v>455.75229999999999</v>
      </c>
      <c r="CM2524">
        <v>-353.44819999999999</v>
      </c>
      <c r="CN2524">
        <v>-263.35579999999999</v>
      </c>
      <c r="CO2524">
        <v>-47.359319999999997</v>
      </c>
      <c r="CP2524">
        <v>-93.866420000000005</v>
      </c>
      <c r="CQ2524">
        <v>1680.41</v>
      </c>
      <c r="CR2524">
        <v>1558.2550000000001</v>
      </c>
      <c r="CS2524">
        <v>1406.7059999999999</v>
      </c>
      <c r="CT2524">
        <v>1179.01</v>
      </c>
      <c r="CU2524">
        <v>1148.8720000000001</v>
      </c>
      <c r="CV2524">
        <v>1078.5170000000001</v>
      </c>
      <c r="CW2524">
        <v>670.05420000000004</v>
      </c>
      <c r="CX2524">
        <v>605.81240000000003</v>
      </c>
      <c r="CY2524">
        <v>680.53629999999998</v>
      </c>
      <c r="CZ2524">
        <v>1462.5319999999999</v>
      </c>
      <c r="DA2524">
        <v>11461.03</v>
      </c>
      <c r="DB2524">
        <v>16184.61</v>
      </c>
      <c r="DC2524">
        <v>5549.1859999999997</v>
      </c>
      <c r="DD2524">
        <v>4427.8230000000003</v>
      </c>
      <c r="DE2524">
        <v>5157.8890000000001</v>
      </c>
      <c r="DF2524">
        <v>6127.3739999999998</v>
      </c>
      <c r="DG2524">
        <v>5285.5290000000005</v>
      </c>
      <c r="DH2524">
        <v>4489.3549999999996</v>
      </c>
      <c r="DI2524">
        <v>3692.6</v>
      </c>
      <c r="DJ2524">
        <v>2955.2820000000002</v>
      </c>
      <c r="DK2524">
        <v>3283.7779999999998</v>
      </c>
      <c r="DL2524">
        <v>2904.5639999999999</v>
      </c>
      <c r="DM2524">
        <v>2045.229</v>
      </c>
      <c r="DN2524">
        <v>1870.164</v>
      </c>
      <c r="DO2524">
        <v>19</v>
      </c>
      <c r="DP2524">
        <v>20</v>
      </c>
    </row>
    <row r="2525" spans="1:120" hidden="1" x14ac:dyDescent="0.25">
      <c r="A2525" t="str">
        <f t="shared" si="39"/>
        <v>Size_Grp-20 to 199.99 kW_Elect DA 1-4 (1PM-9PM)_44460_19-20</v>
      </c>
      <c r="B2525" t="s">
        <v>62</v>
      </c>
      <c r="C2525" t="s">
        <v>201</v>
      </c>
      <c r="D2525" t="s">
        <v>61</v>
      </c>
      <c r="E2525" t="s">
        <v>61</v>
      </c>
      <c r="F2525" t="s">
        <v>61</v>
      </c>
      <c r="G2525" t="s">
        <v>61</v>
      </c>
      <c r="H2525" t="s">
        <v>61</v>
      </c>
      <c r="I2525" t="s">
        <v>61</v>
      </c>
      <c r="J2525" t="s">
        <v>101</v>
      </c>
      <c r="K2525" t="s">
        <v>203</v>
      </c>
      <c r="L2525" s="18">
        <v>44460</v>
      </c>
      <c r="M2525">
        <v>19</v>
      </c>
      <c r="N2525">
        <v>20</v>
      </c>
      <c r="O2525" t="s">
        <v>263</v>
      </c>
      <c r="P2525">
        <v>24</v>
      </c>
      <c r="Q2525">
        <v>24</v>
      </c>
      <c r="R2525">
        <v>0</v>
      </c>
      <c r="S2525">
        <v>0</v>
      </c>
      <c r="T2525">
        <v>0</v>
      </c>
      <c r="U2525">
        <v>1</v>
      </c>
      <c r="V2525">
        <v>1</v>
      </c>
      <c r="W2525">
        <v>593.17550000000006</v>
      </c>
      <c r="X2525">
        <v>626.30250000000001</v>
      </c>
      <c r="Y2525">
        <v>601.54300000000001</v>
      </c>
      <c r="Z2525">
        <v>603.70899999999995</v>
      </c>
      <c r="AA2525">
        <v>668.6345</v>
      </c>
      <c r="AB2525">
        <v>683.68299999999999</v>
      </c>
      <c r="AC2525">
        <v>715.428</v>
      </c>
      <c r="AD2525">
        <v>714.20450000000005</v>
      </c>
      <c r="AE2525">
        <v>740.04200000000003</v>
      </c>
      <c r="AF2525">
        <v>912.077</v>
      </c>
      <c r="AG2525">
        <v>987.38699999999994</v>
      </c>
      <c r="AH2525">
        <v>990.69</v>
      </c>
      <c r="AI2525">
        <v>1050.1189999999999</v>
      </c>
      <c r="AJ2525">
        <v>1081.498</v>
      </c>
      <c r="AK2525">
        <v>1106.7619999999999</v>
      </c>
      <c r="AL2525">
        <v>1114.5235</v>
      </c>
      <c r="AM2525">
        <v>1166.1475</v>
      </c>
      <c r="AN2525">
        <v>1031.683</v>
      </c>
      <c r="AO2525">
        <v>1019.7635</v>
      </c>
      <c r="AP2525">
        <v>979.96849999999995</v>
      </c>
      <c r="AQ2525">
        <v>964.13499999999999</v>
      </c>
      <c r="AR2525">
        <v>885.58299999999997</v>
      </c>
      <c r="AS2525">
        <v>738.75400000000002</v>
      </c>
      <c r="AT2525">
        <v>728.89449999999999</v>
      </c>
      <c r="AU2525">
        <v>69.0625</v>
      </c>
      <c r="AV2525">
        <v>65.8125</v>
      </c>
      <c r="AW2525">
        <v>64.854167000000004</v>
      </c>
      <c r="AX2525">
        <v>63.020833000000003</v>
      </c>
      <c r="AY2525">
        <v>62.5625</v>
      </c>
      <c r="AZ2525">
        <v>62.125</v>
      </c>
      <c r="BA2525">
        <v>61.1875</v>
      </c>
      <c r="BB2525">
        <v>60.166666999999997</v>
      </c>
      <c r="BC2525">
        <v>65.041667000000004</v>
      </c>
      <c r="BD2525">
        <v>71.9375</v>
      </c>
      <c r="BE2525">
        <v>76.5</v>
      </c>
      <c r="BF2525">
        <v>80.5</v>
      </c>
      <c r="BG2525">
        <v>83.8125</v>
      </c>
      <c r="BH2525">
        <v>86.708332999999996</v>
      </c>
      <c r="BI2525">
        <v>90.125</v>
      </c>
      <c r="BJ2525">
        <v>92.020832999999996</v>
      </c>
      <c r="BK2525">
        <v>92.291667000000004</v>
      </c>
      <c r="BL2525">
        <v>91.166667000000004</v>
      </c>
      <c r="BM2525">
        <v>87.208332999999996</v>
      </c>
      <c r="BN2525">
        <v>81.770832999999996</v>
      </c>
      <c r="BO2525">
        <v>78.708332999999996</v>
      </c>
      <c r="BP2525">
        <v>75.75</v>
      </c>
      <c r="BQ2525">
        <v>74.770832999999996</v>
      </c>
      <c r="BR2525">
        <v>72.854167000000004</v>
      </c>
      <c r="BS2525">
        <v>49.56232</v>
      </c>
      <c r="BT2525">
        <v>4.7024900000000001</v>
      </c>
      <c r="BU2525">
        <v>10.676209999999999</v>
      </c>
      <c r="BV2525">
        <v>11.956709999999999</v>
      </c>
      <c r="BW2525">
        <v>-4.474253</v>
      </c>
      <c r="BX2525">
        <v>-0.15440799999999999</v>
      </c>
      <c r="BY2525">
        <v>0.38546419999999998</v>
      </c>
      <c r="BZ2525">
        <v>24.444109999999998</v>
      </c>
      <c r="CA2525">
        <v>27.77055</v>
      </c>
      <c r="CB2525">
        <v>-31.38223</v>
      </c>
      <c r="CC2525">
        <v>-28.772130000000001</v>
      </c>
      <c r="CD2525">
        <v>11.10575</v>
      </c>
      <c r="CE2525">
        <v>77.012360000000001</v>
      </c>
      <c r="CF2525">
        <v>17.74625</v>
      </c>
      <c r="CG2525">
        <v>-7.7211740000000004</v>
      </c>
      <c r="CH2525">
        <v>-26.57715</v>
      </c>
      <c r="CI2525">
        <v>-81.035030000000006</v>
      </c>
      <c r="CJ2525">
        <v>6.0214639999999999</v>
      </c>
      <c r="CK2525">
        <v>8.2192260000000008</v>
      </c>
      <c r="CL2525">
        <v>-1.438188</v>
      </c>
      <c r="CM2525">
        <v>-64.590159999999997</v>
      </c>
      <c r="CN2525">
        <v>-41.934719999999999</v>
      </c>
      <c r="CO2525">
        <v>-16.671320000000001</v>
      </c>
      <c r="CP2525">
        <v>-11.446680000000001</v>
      </c>
      <c r="CQ2525">
        <v>21.584309999999999</v>
      </c>
      <c r="CR2525">
        <v>15.76031</v>
      </c>
      <c r="CS2525">
        <v>11.89179</v>
      </c>
      <c r="CT2525">
        <v>13.198919999999999</v>
      </c>
      <c r="CU2525">
        <v>7.7886709999999999</v>
      </c>
      <c r="CV2525">
        <v>6.8215440000000003</v>
      </c>
      <c r="CW2525">
        <v>22.43346</v>
      </c>
      <c r="CX2525">
        <v>29.237690000000001</v>
      </c>
      <c r="CY2525">
        <v>37.203139999999998</v>
      </c>
      <c r="CZ2525">
        <v>106.2702</v>
      </c>
      <c r="DA2525">
        <v>5685.5389999999998</v>
      </c>
      <c r="DB2525">
        <v>8380.7919999999995</v>
      </c>
      <c r="DC2525">
        <v>533.19860000000006</v>
      </c>
      <c r="DD2525">
        <v>190.79220000000001</v>
      </c>
      <c r="DE2525">
        <v>243.65280000000001</v>
      </c>
      <c r="DF2525">
        <v>391.03890000000001</v>
      </c>
      <c r="DG2525">
        <v>386.46820000000002</v>
      </c>
      <c r="DH2525">
        <v>203.82550000000001</v>
      </c>
      <c r="DI2525">
        <v>198.28280000000001</v>
      </c>
      <c r="DJ2525">
        <v>111.1225</v>
      </c>
      <c r="DK2525">
        <v>109.4507</v>
      </c>
      <c r="DL2525">
        <v>108.5706</v>
      </c>
      <c r="DM2525">
        <v>72.115300000000005</v>
      </c>
      <c r="DN2525">
        <v>61.395240000000001</v>
      </c>
      <c r="DO2525">
        <v>19</v>
      </c>
      <c r="DP2525">
        <v>20</v>
      </c>
    </row>
    <row r="2526" spans="1:120" hidden="1" x14ac:dyDescent="0.25">
      <c r="A2526" t="str">
        <f t="shared" si="39"/>
        <v>LCA-Greater Bay Area_Elect DA 1-4 (1PM-9PM)_44460_19-20</v>
      </c>
      <c r="B2526" t="s">
        <v>62</v>
      </c>
      <c r="C2526" t="s">
        <v>209</v>
      </c>
      <c r="D2526" t="s">
        <v>36</v>
      </c>
      <c r="E2526" t="s">
        <v>61</v>
      </c>
      <c r="F2526" t="s">
        <v>61</v>
      </c>
      <c r="G2526" t="s">
        <v>61</v>
      </c>
      <c r="H2526" t="s">
        <v>61</v>
      </c>
      <c r="I2526" t="s">
        <v>61</v>
      </c>
      <c r="J2526" t="s">
        <v>61</v>
      </c>
      <c r="K2526" t="s">
        <v>203</v>
      </c>
      <c r="L2526" s="18">
        <v>44460</v>
      </c>
      <c r="M2526">
        <v>19</v>
      </c>
      <c r="N2526">
        <v>20</v>
      </c>
      <c r="O2526" t="s">
        <v>263</v>
      </c>
      <c r="P2526">
        <v>57</v>
      </c>
      <c r="Q2526">
        <v>56</v>
      </c>
      <c r="R2526">
        <v>0</v>
      </c>
      <c r="S2526">
        <v>0</v>
      </c>
      <c r="T2526">
        <v>0</v>
      </c>
      <c r="U2526">
        <v>1</v>
      </c>
      <c r="V2526">
        <v>1</v>
      </c>
      <c r="W2526">
        <v>8200.7492999999995</v>
      </c>
      <c r="X2526">
        <v>8887.7072000000007</v>
      </c>
      <c r="Y2526">
        <v>8526.1241000000009</v>
      </c>
      <c r="Z2526">
        <v>8423.6025000000009</v>
      </c>
      <c r="AA2526">
        <v>8713.8114000000005</v>
      </c>
      <c r="AB2526">
        <v>8966.7849999999999</v>
      </c>
      <c r="AC2526">
        <v>9956.6108999999997</v>
      </c>
      <c r="AD2526">
        <v>10322.343999999999</v>
      </c>
      <c r="AE2526">
        <v>10784.424999999999</v>
      </c>
      <c r="AF2526">
        <v>12079.271000000001</v>
      </c>
      <c r="AG2526">
        <v>12790.769</v>
      </c>
      <c r="AH2526">
        <v>13076.218999999999</v>
      </c>
      <c r="AI2526">
        <v>13466.286</v>
      </c>
      <c r="AJ2526">
        <v>13787.778</v>
      </c>
      <c r="AK2526">
        <v>13993.843000000001</v>
      </c>
      <c r="AL2526">
        <v>13915.276</v>
      </c>
      <c r="AM2526">
        <v>14007.699000000001</v>
      </c>
      <c r="AN2526">
        <v>13319.369000000001</v>
      </c>
      <c r="AO2526">
        <v>12412.482</v>
      </c>
      <c r="AP2526">
        <v>11726.457</v>
      </c>
      <c r="AQ2526">
        <v>11802.8</v>
      </c>
      <c r="AR2526">
        <v>11430.358</v>
      </c>
      <c r="AS2526">
        <v>10104.662</v>
      </c>
      <c r="AT2526">
        <v>9834.5977999999996</v>
      </c>
      <c r="AU2526">
        <v>68.9375</v>
      </c>
      <c r="AV2526">
        <v>65.758928999999995</v>
      </c>
      <c r="AW2526">
        <v>64.8125</v>
      </c>
      <c r="AX2526">
        <v>63.026786000000001</v>
      </c>
      <c r="AY2526">
        <v>62.580356999999999</v>
      </c>
      <c r="AZ2526">
        <v>62.160713999999999</v>
      </c>
      <c r="BA2526">
        <v>61.241070999999998</v>
      </c>
      <c r="BB2526">
        <v>60.214286000000001</v>
      </c>
      <c r="BC2526">
        <v>65.053571000000005</v>
      </c>
      <c r="BD2526">
        <v>71.919642999999994</v>
      </c>
      <c r="BE2526">
        <v>76.5</v>
      </c>
      <c r="BF2526">
        <v>80.5</v>
      </c>
      <c r="BG2526">
        <v>83.758928999999995</v>
      </c>
      <c r="BH2526">
        <v>86.625</v>
      </c>
      <c r="BI2526">
        <v>90.017857000000006</v>
      </c>
      <c r="BJ2526">
        <v>91.883928999999995</v>
      </c>
      <c r="BK2526">
        <v>92.089286000000001</v>
      </c>
      <c r="BL2526">
        <v>90.928571000000005</v>
      </c>
      <c r="BM2526">
        <v>86.982142999999994</v>
      </c>
      <c r="BN2526">
        <v>81.5625</v>
      </c>
      <c r="BO2526">
        <v>78.482142999999994</v>
      </c>
      <c r="BP2526">
        <v>75.535713999999999</v>
      </c>
      <c r="BQ2526">
        <v>74.5625</v>
      </c>
      <c r="BR2526">
        <v>72.669642999999994</v>
      </c>
      <c r="BS2526">
        <v>363.59199999999998</v>
      </c>
      <c r="BT2526">
        <v>236.10040000000001</v>
      </c>
      <c r="BU2526">
        <v>36.421109999999999</v>
      </c>
      <c r="BV2526">
        <v>9.7927529999999994</v>
      </c>
      <c r="BW2526">
        <v>-66.248069999999998</v>
      </c>
      <c r="BX2526">
        <v>-22.226600000000001</v>
      </c>
      <c r="BY2526">
        <v>-85.070009999999996</v>
      </c>
      <c r="BZ2526">
        <v>43.342910000000003</v>
      </c>
      <c r="CA2526">
        <v>150.43049999999999</v>
      </c>
      <c r="CB2526">
        <v>58.23077</v>
      </c>
      <c r="CC2526">
        <v>87.747150000000005</v>
      </c>
      <c r="CD2526">
        <v>288.87580000000003</v>
      </c>
      <c r="CE2526">
        <v>298.02120000000002</v>
      </c>
      <c r="CF2526">
        <v>96.091229999999996</v>
      </c>
      <c r="CG2526">
        <v>-4.8437950000000001</v>
      </c>
      <c r="CH2526">
        <v>53.52675</v>
      </c>
      <c r="CI2526">
        <v>-59.827559999999998</v>
      </c>
      <c r="CJ2526">
        <v>270.51029999999997</v>
      </c>
      <c r="CK2526">
        <v>529.78800000000001</v>
      </c>
      <c r="CL2526">
        <v>455.75229999999999</v>
      </c>
      <c r="CM2526">
        <v>-353.44819999999999</v>
      </c>
      <c r="CN2526">
        <v>-263.35579999999999</v>
      </c>
      <c r="CO2526">
        <v>-47.359319999999997</v>
      </c>
      <c r="CP2526">
        <v>-93.866420000000005</v>
      </c>
      <c r="CQ2526">
        <v>1680.41</v>
      </c>
      <c r="CR2526">
        <v>1558.2550000000001</v>
      </c>
      <c r="CS2526">
        <v>1406.7059999999999</v>
      </c>
      <c r="CT2526">
        <v>1179.01</v>
      </c>
      <c r="CU2526">
        <v>1148.8720000000001</v>
      </c>
      <c r="CV2526">
        <v>1078.5170000000001</v>
      </c>
      <c r="CW2526">
        <v>670.05420000000004</v>
      </c>
      <c r="CX2526">
        <v>605.81240000000003</v>
      </c>
      <c r="CY2526">
        <v>680.53629999999998</v>
      </c>
      <c r="CZ2526">
        <v>1462.5319999999999</v>
      </c>
      <c r="DA2526">
        <v>11461.03</v>
      </c>
      <c r="DB2526">
        <v>16184.61</v>
      </c>
      <c r="DC2526">
        <v>5549.1859999999997</v>
      </c>
      <c r="DD2526">
        <v>4427.8230000000003</v>
      </c>
      <c r="DE2526">
        <v>5157.8890000000001</v>
      </c>
      <c r="DF2526">
        <v>6127.3739999999998</v>
      </c>
      <c r="DG2526">
        <v>5285.5290000000005</v>
      </c>
      <c r="DH2526">
        <v>4489.3549999999996</v>
      </c>
      <c r="DI2526">
        <v>3692.6</v>
      </c>
      <c r="DJ2526">
        <v>2955.2820000000002</v>
      </c>
      <c r="DK2526">
        <v>3283.7779999999998</v>
      </c>
      <c r="DL2526">
        <v>2904.5639999999999</v>
      </c>
      <c r="DM2526">
        <v>2045.229</v>
      </c>
      <c r="DN2526">
        <v>1870.164</v>
      </c>
      <c r="DO2526">
        <v>19</v>
      </c>
      <c r="DP2526">
        <v>20</v>
      </c>
    </row>
    <row r="2527" spans="1:120" hidden="1" x14ac:dyDescent="0.25">
      <c r="A2527" t="str">
        <f t="shared" si="39"/>
        <v>Aggregator-Enel X_Elect DA 1-4 (1PM-9PM)_44460_19-20</v>
      </c>
      <c r="B2527" t="s">
        <v>62</v>
      </c>
      <c r="C2527" t="s">
        <v>265</v>
      </c>
      <c r="D2527" t="s">
        <v>61</v>
      </c>
      <c r="E2527" t="s">
        <v>61</v>
      </c>
      <c r="F2527" t="s">
        <v>266</v>
      </c>
      <c r="G2527" t="s">
        <v>61</v>
      </c>
      <c r="H2527" t="s">
        <v>61</v>
      </c>
      <c r="I2527" t="s">
        <v>61</v>
      </c>
      <c r="J2527" t="s">
        <v>61</v>
      </c>
      <c r="K2527" t="s">
        <v>203</v>
      </c>
      <c r="L2527" s="18">
        <v>44460</v>
      </c>
      <c r="M2527">
        <v>19</v>
      </c>
      <c r="N2527">
        <v>20</v>
      </c>
      <c r="O2527" t="s">
        <v>263</v>
      </c>
      <c r="P2527">
        <v>57</v>
      </c>
      <c r="Q2527">
        <v>56</v>
      </c>
      <c r="R2527">
        <v>0</v>
      </c>
      <c r="S2527">
        <v>0</v>
      </c>
      <c r="T2527">
        <v>0</v>
      </c>
      <c r="U2527">
        <v>1</v>
      </c>
      <c r="V2527">
        <v>1</v>
      </c>
      <c r="W2527">
        <v>8200.7492999999995</v>
      </c>
      <c r="X2527">
        <v>8887.7072000000007</v>
      </c>
      <c r="Y2527">
        <v>8526.1241000000009</v>
      </c>
      <c r="Z2527">
        <v>8423.6025000000009</v>
      </c>
      <c r="AA2527">
        <v>8713.8114000000005</v>
      </c>
      <c r="AB2527">
        <v>8966.7849999999999</v>
      </c>
      <c r="AC2527">
        <v>9956.6108999999997</v>
      </c>
      <c r="AD2527">
        <v>10322.343999999999</v>
      </c>
      <c r="AE2527">
        <v>10784.424999999999</v>
      </c>
      <c r="AF2527">
        <v>12079.271000000001</v>
      </c>
      <c r="AG2527">
        <v>12790.769</v>
      </c>
      <c r="AH2527">
        <v>13076.218999999999</v>
      </c>
      <c r="AI2527">
        <v>13466.286</v>
      </c>
      <c r="AJ2527">
        <v>13787.778</v>
      </c>
      <c r="AK2527">
        <v>13993.843000000001</v>
      </c>
      <c r="AL2527">
        <v>13915.276</v>
      </c>
      <c r="AM2527">
        <v>14007.699000000001</v>
      </c>
      <c r="AN2527">
        <v>13319.369000000001</v>
      </c>
      <c r="AO2527">
        <v>12412.482</v>
      </c>
      <c r="AP2527">
        <v>11726.457</v>
      </c>
      <c r="AQ2527">
        <v>11802.8</v>
      </c>
      <c r="AR2527">
        <v>11430.358</v>
      </c>
      <c r="AS2527">
        <v>10104.662</v>
      </c>
      <c r="AT2527">
        <v>9834.5977999999996</v>
      </c>
      <c r="AU2527">
        <v>68.9375</v>
      </c>
      <c r="AV2527">
        <v>65.758928999999995</v>
      </c>
      <c r="AW2527">
        <v>64.8125</v>
      </c>
      <c r="AX2527">
        <v>63.026786000000001</v>
      </c>
      <c r="AY2527">
        <v>62.580356999999999</v>
      </c>
      <c r="AZ2527">
        <v>62.160713999999999</v>
      </c>
      <c r="BA2527">
        <v>61.241070999999998</v>
      </c>
      <c r="BB2527">
        <v>60.214286000000001</v>
      </c>
      <c r="BC2527">
        <v>65.053571000000005</v>
      </c>
      <c r="BD2527">
        <v>71.919642999999994</v>
      </c>
      <c r="BE2527">
        <v>76.5</v>
      </c>
      <c r="BF2527">
        <v>80.5</v>
      </c>
      <c r="BG2527">
        <v>83.758928999999995</v>
      </c>
      <c r="BH2527">
        <v>86.625</v>
      </c>
      <c r="BI2527">
        <v>90.017857000000006</v>
      </c>
      <c r="BJ2527">
        <v>91.883928999999995</v>
      </c>
      <c r="BK2527">
        <v>92.089286000000001</v>
      </c>
      <c r="BL2527">
        <v>90.928571000000005</v>
      </c>
      <c r="BM2527">
        <v>86.982142999999994</v>
      </c>
      <c r="BN2527">
        <v>81.5625</v>
      </c>
      <c r="BO2527">
        <v>78.482142999999994</v>
      </c>
      <c r="BP2527">
        <v>75.535713999999999</v>
      </c>
      <c r="BQ2527">
        <v>74.5625</v>
      </c>
      <c r="BR2527">
        <v>72.669642999999994</v>
      </c>
      <c r="BS2527">
        <v>363.59199999999998</v>
      </c>
      <c r="BT2527">
        <v>236.10040000000001</v>
      </c>
      <c r="BU2527">
        <v>36.421109999999999</v>
      </c>
      <c r="BV2527">
        <v>9.7927529999999994</v>
      </c>
      <c r="BW2527">
        <v>-66.248069999999998</v>
      </c>
      <c r="BX2527">
        <v>-22.226600000000001</v>
      </c>
      <c r="BY2527">
        <v>-85.070009999999996</v>
      </c>
      <c r="BZ2527">
        <v>43.342910000000003</v>
      </c>
      <c r="CA2527">
        <v>150.43049999999999</v>
      </c>
      <c r="CB2527">
        <v>58.23077</v>
      </c>
      <c r="CC2527">
        <v>87.747150000000005</v>
      </c>
      <c r="CD2527">
        <v>288.87580000000003</v>
      </c>
      <c r="CE2527">
        <v>298.02120000000002</v>
      </c>
      <c r="CF2527">
        <v>96.091229999999996</v>
      </c>
      <c r="CG2527">
        <v>-4.8437950000000001</v>
      </c>
      <c r="CH2527">
        <v>53.52675</v>
      </c>
      <c r="CI2527">
        <v>-59.827559999999998</v>
      </c>
      <c r="CJ2527">
        <v>270.51029999999997</v>
      </c>
      <c r="CK2527">
        <v>529.78800000000001</v>
      </c>
      <c r="CL2527">
        <v>455.75229999999999</v>
      </c>
      <c r="CM2527">
        <v>-353.44819999999999</v>
      </c>
      <c r="CN2527">
        <v>-263.35579999999999</v>
      </c>
      <c r="CO2527">
        <v>-47.359319999999997</v>
      </c>
      <c r="CP2527">
        <v>-93.866420000000005</v>
      </c>
      <c r="CQ2527">
        <v>1680.41</v>
      </c>
      <c r="CR2527">
        <v>1558.2550000000001</v>
      </c>
      <c r="CS2527">
        <v>1406.7059999999999</v>
      </c>
      <c r="CT2527">
        <v>1179.01</v>
      </c>
      <c r="CU2527">
        <v>1148.8720000000001</v>
      </c>
      <c r="CV2527">
        <v>1078.5170000000001</v>
      </c>
      <c r="CW2527">
        <v>670.05420000000004</v>
      </c>
      <c r="CX2527">
        <v>605.81240000000003</v>
      </c>
      <c r="CY2527">
        <v>680.53629999999998</v>
      </c>
      <c r="CZ2527">
        <v>1462.5319999999999</v>
      </c>
      <c r="DA2527">
        <v>11461.03</v>
      </c>
      <c r="DB2527">
        <v>16184.61</v>
      </c>
      <c r="DC2527">
        <v>5549.1859999999997</v>
      </c>
      <c r="DD2527">
        <v>4427.8230000000003</v>
      </c>
      <c r="DE2527">
        <v>5157.8890000000001</v>
      </c>
      <c r="DF2527">
        <v>6127.3739999999998</v>
      </c>
      <c r="DG2527">
        <v>5285.5290000000005</v>
      </c>
      <c r="DH2527">
        <v>4489.3549999999996</v>
      </c>
      <c r="DI2527">
        <v>3692.6</v>
      </c>
      <c r="DJ2527">
        <v>2955.2820000000002</v>
      </c>
      <c r="DK2527">
        <v>3283.7779999999998</v>
      </c>
      <c r="DL2527">
        <v>2904.5639999999999</v>
      </c>
      <c r="DM2527">
        <v>2045.229</v>
      </c>
      <c r="DN2527">
        <v>1870.164</v>
      </c>
      <c r="DO2527">
        <v>19</v>
      </c>
      <c r="DP2527">
        <v>20</v>
      </c>
    </row>
    <row r="2528" spans="1:120" hidden="1" x14ac:dyDescent="0.25">
      <c r="A2528" t="str">
        <f t="shared" si="39"/>
        <v>Size_Grp-Below 20 kW_Elect DA 1-4 (1PM-9PM)_44460_19-20</v>
      </c>
      <c r="B2528" t="s">
        <v>62</v>
      </c>
      <c r="C2528" t="s">
        <v>259</v>
      </c>
      <c r="D2528" t="s">
        <v>61</v>
      </c>
      <c r="E2528" t="s">
        <v>61</v>
      </c>
      <c r="F2528" t="s">
        <v>61</v>
      </c>
      <c r="G2528" t="s">
        <v>61</v>
      </c>
      <c r="H2528" t="s">
        <v>61</v>
      </c>
      <c r="I2528" t="s">
        <v>61</v>
      </c>
      <c r="J2528" t="s">
        <v>260</v>
      </c>
      <c r="K2528" t="s">
        <v>203</v>
      </c>
      <c r="L2528" s="18">
        <v>44460</v>
      </c>
      <c r="M2528">
        <v>19</v>
      </c>
      <c r="N2528">
        <v>20</v>
      </c>
      <c r="O2528" t="s">
        <v>263</v>
      </c>
      <c r="P2528">
        <v>3</v>
      </c>
      <c r="Q2528">
        <v>3</v>
      </c>
      <c r="R2528">
        <v>0</v>
      </c>
      <c r="S2528">
        <v>0</v>
      </c>
      <c r="T2528">
        <v>1</v>
      </c>
      <c r="U2528">
        <v>1</v>
      </c>
      <c r="V2528">
        <v>1</v>
      </c>
      <c r="W2528">
        <v>19.637</v>
      </c>
      <c r="X2528">
        <v>20.015000000000001</v>
      </c>
      <c r="Y2528">
        <v>19.725999999999999</v>
      </c>
      <c r="Z2528">
        <v>19.684000000000001</v>
      </c>
      <c r="AA2528">
        <v>20.375</v>
      </c>
      <c r="AB2528">
        <v>20.276</v>
      </c>
      <c r="AC2528">
        <v>18.765999999999998</v>
      </c>
      <c r="AD2528">
        <v>12.997</v>
      </c>
      <c r="AE2528">
        <v>12.576000000000001</v>
      </c>
      <c r="AF2528">
        <v>12.542999999999999</v>
      </c>
      <c r="AG2528">
        <v>12.395</v>
      </c>
      <c r="AH2528">
        <v>12.407</v>
      </c>
      <c r="AI2528">
        <v>12.11</v>
      </c>
      <c r="AJ2528">
        <v>11.92</v>
      </c>
      <c r="AK2528">
        <v>11.957000000000001</v>
      </c>
      <c r="AL2528">
        <v>11.86</v>
      </c>
      <c r="AM2528">
        <v>11.83</v>
      </c>
      <c r="AN2528">
        <v>11.929</v>
      </c>
      <c r="AO2528">
        <v>12.738</v>
      </c>
      <c r="AP2528">
        <v>20.143999999999998</v>
      </c>
      <c r="AQ2528">
        <v>19.713000000000001</v>
      </c>
      <c r="AR2528">
        <v>19.895</v>
      </c>
      <c r="AS2528">
        <v>20.12</v>
      </c>
      <c r="AT2528">
        <v>19.872</v>
      </c>
      <c r="AU2528">
        <v>69.5</v>
      </c>
      <c r="AV2528">
        <v>66</v>
      </c>
      <c r="AW2528">
        <v>65</v>
      </c>
      <c r="AX2528">
        <v>63</v>
      </c>
      <c r="AY2528">
        <v>62.5</v>
      </c>
      <c r="AZ2528">
        <v>62</v>
      </c>
      <c r="BA2528">
        <v>61</v>
      </c>
      <c r="BB2528">
        <v>60</v>
      </c>
      <c r="BC2528">
        <v>65</v>
      </c>
      <c r="BD2528">
        <v>72</v>
      </c>
      <c r="BE2528">
        <v>76.5</v>
      </c>
      <c r="BF2528">
        <v>80.5</v>
      </c>
      <c r="BG2528">
        <v>84</v>
      </c>
      <c r="BH2528">
        <v>87</v>
      </c>
      <c r="BI2528">
        <v>90.5</v>
      </c>
      <c r="BJ2528">
        <v>92.5</v>
      </c>
      <c r="BK2528">
        <v>93</v>
      </c>
      <c r="BL2528">
        <v>92</v>
      </c>
      <c r="BM2528">
        <v>88</v>
      </c>
      <c r="BN2528">
        <v>82.5</v>
      </c>
      <c r="BO2528">
        <v>79.5</v>
      </c>
      <c r="BP2528">
        <v>76.5</v>
      </c>
      <c r="BQ2528">
        <v>75.5</v>
      </c>
      <c r="BR2528">
        <v>73.5</v>
      </c>
      <c r="BS2528">
        <v>0.22931409999999999</v>
      </c>
      <c r="BT2528">
        <v>-0.21513099999999999</v>
      </c>
      <c r="BU2528">
        <v>-0.14137079999999999</v>
      </c>
      <c r="BV2528">
        <v>-3.2245900000000001E-2</v>
      </c>
      <c r="BW2528">
        <v>-0.38983610000000002</v>
      </c>
      <c r="BX2528">
        <v>0.16197400000000001</v>
      </c>
      <c r="BY2528">
        <v>-0.31495689999999998</v>
      </c>
      <c r="BZ2528">
        <v>3.05741E-2</v>
      </c>
      <c r="CA2528">
        <v>0.2017003</v>
      </c>
      <c r="CB2528">
        <v>0.19071659999999999</v>
      </c>
      <c r="CC2528">
        <v>0.1731164</v>
      </c>
      <c r="CD2528">
        <v>8.1997700000000007E-2</v>
      </c>
      <c r="CE2528">
        <v>-3.1916199999999999E-2</v>
      </c>
      <c r="CF2528">
        <v>-6.5111299999999997E-2</v>
      </c>
      <c r="CG2528">
        <v>-0.1074201</v>
      </c>
      <c r="CH2528">
        <v>5.9244699999999997E-2</v>
      </c>
      <c r="CI2528">
        <v>6.9878300000000004E-2</v>
      </c>
      <c r="CJ2528">
        <v>-1.1298300000000001E-2</v>
      </c>
      <c r="CK2528">
        <v>-6.7254499999999995E-2</v>
      </c>
      <c r="CL2528">
        <v>-1.000372</v>
      </c>
      <c r="CM2528">
        <v>0.28302149999999998</v>
      </c>
      <c r="CN2528">
        <v>0.37554959999999998</v>
      </c>
      <c r="CO2528">
        <v>4.34902E-2</v>
      </c>
      <c r="CP2528">
        <v>0.31033949999999999</v>
      </c>
      <c r="CQ2528">
        <v>1.97833E-2</v>
      </c>
      <c r="CR2528">
        <v>2.31658E-2</v>
      </c>
      <c r="CS2528">
        <v>2.1321799999999998E-2</v>
      </c>
      <c r="CT2528">
        <v>2.0001100000000001E-2</v>
      </c>
      <c r="CU2528">
        <v>8.3300000000000006E-3</v>
      </c>
      <c r="CV2528">
        <v>2.1461399999999999E-2</v>
      </c>
      <c r="CW2528">
        <v>1.9501000000000001E-2</v>
      </c>
      <c r="CX2528">
        <v>8.6295999999999994E-3</v>
      </c>
      <c r="CY2528">
        <v>4.8395000000000001E-3</v>
      </c>
      <c r="CZ2528">
        <v>6.3939000000000001E-3</v>
      </c>
      <c r="DA2528">
        <v>4.1038000000000003E-3</v>
      </c>
      <c r="DB2528">
        <v>4.6119000000000004E-3</v>
      </c>
      <c r="DC2528">
        <v>7.9673000000000001E-3</v>
      </c>
      <c r="DD2528">
        <v>9.4038000000000004E-3</v>
      </c>
      <c r="DE2528">
        <v>9.7982999999999994E-3</v>
      </c>
      <c r="DF2528">
        <v>1.32078E-2</v>
      </c>
      <c r="DG2528">
        <v>1.13595E-2</v>
      </c>
      <c r="DH2528">
        <v>1.1782600000000001E-2</v>
      </c>
      <c r="DI2528">
        <v>4.7033600000000002E-2</v>
      </c>
      <c r="DJ2528">
        <v>5.8289300000000002E-2</v>
      </c>
      <c r="DK2528">
        <v>2.2092299999999999E-2</v>
      </c>
      <c r="DL2528">
        <v>1.51789E-2</v>
      </c>
      <c r="DM2528">
        <v>1.6099599999999999E-2</v>
      </c>
      <c r="DN2528">
        <v>1.6744800000000001E-2</v>
      </c>
      <c r="DO2528">
        <v>19</v>
      </c>
      <c r="DP2528">
        <v>20</v>
      </c>
    </row>
    <row r="2529" spans="1:120" hidden="1" x14ac:dyDescent="0.25">
      <c r="A2529" t="str">
        <f t="shared" si="39"/>
        <v>Industry_Type-5. Offices, Hotels, Finance, Services_Elect DA 1-4 (1PM-9PM)_44460_19-20</v>
      </c>
      <c r="B2529" t="s">
        <v>62</v>
      </c>
      <c r="C2529" t="s">
        <v>205</v>
      </c>
      <c r="D2529" t="s">
        <v>61</v>
      </c>
      <c r="E2529" t="s">
        <v>61</v>
      </c>
      <c r="F2529" t="s">
        <v>61</v>
      </c>
      <c r="G2529" t="s">
        <v>37</v>
      </c>
      <c r="H2529" t="s">
        <v>61</v>
      </c>
      <c r="I2529" t="s">
        <v>61</v>
      </c>
      <c r="J2529" t="s">
        <v>61</v>
      </c>
      <c r="K2529" t="s">
        <v>203</v>
      </c>
      <c r="L2529" s="18">
        <v>44460</v>
      </c>
      <c r="M2529">
        <v>19</v>
      </c>
      <c r="N2529">
        <v>20</v>
      </c>
      <c r="O2529" t="s">
        <v>263</v>
      </c>
      <c r="P2529">
        <v>47</v>
      </c>
      <c r="Q2529">
        <v>46</v>
      </c>
      <c r="R2529">
        <v>0</v>
      </c>
      <c r="S2529">
        <v>1</v>
      </c>
      <c r="T2529">
        <v>0</v>
      </c>
      <c r="U2529">
        <v>1</v>
      </c>
      <c r="V2529">
        <v>1</v>
      </c>
      <c r="W2529">
        <v>5942.8603000000003</v>
      </c>
      <c r="X2529">
        <v>6309.2110000000002</v>
      </c>
      <c r="Y2529">
        <v>6204.2595000000001</v>
      </c>
      <c r="Z2529">
        <v>6171.2717000000002</v>
      </c>
      <c r="AA2529">
        <v>6207.4273999999996</v>
      </c>
      <c r="AB2529">
        <v>6313.4119000000001</v>
      </c>
      <c r="AC2529">
        <v>6931.2651999999998</v>
      </c>
      <c r="AD2529">
        <v>7117.8986999999997</v>
      </c>
      <c r="AE2529">
        <v>7424.4321</v>
      </c>
      <c r="AF2529">
        <v>8395.2906999999996</v>
      </c>
      <c r="AG2529">
        <v>8911.4294000000009</v>
      </c>
      <c r="AH2529">
        <v>9149.6836000000003</v>
      </c>
      <c r="AI2529">
        <v>9493.5493999999999</v>
      </c>
      <c r="AJ2529">
        <v>9812.1088</v>
      </c>
      <c r="AK2529">
        <v>9942.1108000000004</v>
      </c>
      <c r="AL2529">
        <v>9749.9467000000004</v>
      </c>
      <c r="AM2529">
        <v>9843.0108</v>
      </c>
      <c r="AN2529">
        <v>9407.3790000000008</v>
      </c>
      <c r="AO2529">
        <v>8737.8685999999998</v>
      </c>
      <c r="AP2529">
        <v>8195.0885999999991</v>
      </c>
      <c r="AQ2529">
        <v>8311.9377000000004</v>
      </c>
      <c r="AR2529">
        <v>8053.2487000000001</v>
      </c>
      <c r="AS2529">
        <v>6880.0046000000002</v>
      </c>
      <c r="AT2529">
        <v>6809.0473000000002</v>
      </c>
      <c r="AU2529">
        <v>69.5</v>
      </c>
      <c r="AV2529">
        <v>66</v>
      </c>
      <c r="AW2529">
        <v>65</v>
      </c>
      <c r="AX2529">
        <v>63</v>
      </c>
      <c r="AY2529">
        <v>62.5</v>
      </c>
      <c r="AZ2529">
        <v>62</v>
      </c>
      <c r="BA2529">
        <v>61</v>
      </c>
      <c r="BB2529">
        <v>60</v>
      </c>
      <c r="BC2529">
        <v>65</v>
      </c>
      <c r="BD2529">
        <v>72</v>
      </c>
      <c r="BE2529">
        <v>76.5</v>
      </c>
      <c r="BF2529">
        <v>80.5</v>
      </c>
      <c r="BG2529">
        <v>84</v>
      </c>
      <c r="BH2529">
        <v>87</v>
      </c>
      <c r="BI2529">
        <v>90.5</v>
      </c>
      <c r="BJ2529">
        <v>92.5</v>
      </c>
      <c r="BK2529">
        <v>93</v>
      </c>
      <c r="BL2529">
        <v>92</v>
      </c>
      <c r="BM2529">
        <v>88</v>
      </c>
      <c r="BN2529">
        <v>82.5</v>
      </c>
      <c r="BO2529">
        <v>79.5</v>
      </c>
      <c r="BP2529">
        <v>76.5</v>
      </c>
      <c r="BQ2529">
        <v>75.5</v>
      </c>
      <c r="BR2529">
        <v>73.5</v>
      </c>
      <c r="BS2529">
        <v>333.6875</v>
      </c>
      <c r="BT2529">
        <v>67.068870000000004</v>
      </c>
      <c r="BU2529">
        <v>65.334850000000003</v>
      </c>
      <c r="BV2529">
        <v>52.316209999999998</v>
      </c>
      <c r="BW2529">
        <v>82.958420000000004</v>
      </c>
      <c r="BX2529">
        <v>50.003019999999999</v>
      </c>
      <c r="BY2529">
        <v>-100.38339999999999</v>
      </c>
      <c r="BZ2529">
        <v>-18.66168</v>
      </c>
      <c r="CA2529">
        <v>92.514610000000005</v>
      </c>
      <c r="CB2529">
        <v>-62.58914</v>
      </c>
      <c r="CC2529">
        <v>-10.872490000000001</v>
      </c>
      <c r="CD2529">
        <v>70.079269999999994</v>
      </c>
      <c r="CE2529">
        <v>-59.040529999999997</v>
      </c>
      <c r="CF2529">
        <v>-209.8006</v>
      </c>
      <c r="CG2529">
        <v>-244.92189999999999</v>
      </c>
      <c r="CH2529">
        <v>-75.024249999999995</v>
      </c>
      <c r="CI2529">
        <v>-159.3151</v>
      </c>
      <c r="CJ2529">
        <v>19.118099999999998</v>
      </c>
      <c r="CK2529">
        <v>213.06489999999999</v>
      </c>
      <c r="CL2529">
        <v>242.81049999999999</v>
      </c>
      <c r="CM2529">
        <v>-381.75259999999997</v>
      </c>
      <c r="CN2529">
        <v>-329.94</v>
      </c>
      <c r="CO2529">
        <v>-31.713740000000001</v>
      </c>
      <c r="CP2529">
        <v>-124.22580000000001</v>
      </c>
      <c r="CQ2529">
        <v>617.47929999999997</v>
      </c>
      <c r="CR2529">
        <v>410.63</v>
      </c>
      <c r="CS2529">
        <v>417.1968</v>
      </c>
      <c r="CT2529">
        <v>424.69260000000003</v>
      </c>
      <c r="CU2529">
        <v>276.69349999999997</v>
      </c>
      <c r="CV2529">
        <v>263.7389</v>
      </c>
      <c r="CW2529">
        <v>185.88489999999999</v>
      </c>
      <c r="CX2529">
        <v>176.85169999999999</v>
      </c>
      <c r="CY2529">
        <v>224.71440000000001</v>
      </c>
      <c r="CZ2529">
        <v>744.58720000000005</v>
      </c>
      <c r="DA2529">
        <v>1536.548</v>
      </c>
      <c r="DB2529">
        <v>2263.5259999999998</v>
      </c>
      <c r="DC2529">
        <v>2423.1320000000001</v>
      </c>
      <c r="DD2529">
        <v>2453.1979999999999</v>
      </c>
      <c r="DE2529">
        <v>2599.8029999999999</v>
      </c>
      <c r="DF2529">
        <v>2245.1170000000002</v>
      </c>
      <c r="DG2529">
        <v>1883.2529999999999</v>
      </c>
      <c r="DH2529">
        <v>1725.259</v>
      </c>
      <c r="DI2529">
        <v>1590.539</v>
      </c>
      <c r="DJ2529">
        <v>1457.732</v>
      </c>
      <c r="DK2529">
        <v>2110.5039999999999</v>
      </c>
      <c r="DL2529">
        <v>1672.8219999999999</v>
      </c>
      <c r="DM2529">
        <v>1000.1609999999999</v>
      </c>
      <c r="DN2529">
        <v>855.91330000000005</v>
      </c>
      <c r="DO2529">
        <v>19</v>
      </c>
      <c r="DP2529">
        <v>20</v>
      </c>
    </row>
    <row r="2530" spans="1:120" hidden="1" x14ac:dyDescent="0.25">
      <c r="A2530" t="str">
        <f t="shared" si="39"/>
        <v>sublap_id-SLAP_PGP2_Elect DA 1-4 (1PM-9PM) with Weekends_44460_19-20</v>
      </c>
      <c r="B2530" t="s">
        <v>62</v>
      </c>
      <c r="C2530" t="s">
        <v>301</v>
      </c>
      <c r="D2530" t="s">
        <v>61</v>
      </c>
      <c r="E2530" t="s">
        <v>302</v>
      </c>
      <c r="F2530" t="s">
        <v>61</v>
      </c>
      <c r="G2530" t="s">
        <v>61</v>
      </c>
      <c r="H2530" t="s">
        <v>61</v>
      </c>
      <c r="I2530" t="s">
        <v>61</v>
      </c>
      <c r="J2530" t="s">
        <v>61</v>
      </c>
      <c r="K2530" t="s">
        <v>264</v>
      </c>
      <c r="L2530" s="18">
        <v>44460</v>
      </c>
      <c r="M2530">
        <v>19</v>
      </c>
      <c r="N2530">
        <v>20</v>
      </c>
      <c r="O2530" t="s">
        <v>263</v>
      </c>
      <c r="P2530">
        <v>1</v>
      </c>
      <c r="Q2530">
        <v>1</v>
      </c>
      <c r="R2530">
        <v>0</v>
      </c>
      <c r="S2530">
        <v>0</v>
      </c>
      <c r="T2530">
        <v>1</v>
      </c>
      <c r="U2530">
        <v>0</v>
      </c>
      <c r="V2530">
        <v>1</v>
      </c>
      <c r="W2530">
        <v>570.96</v>
      </c>
      <c r="X2530">
        <v>639</v>
      </c>
      <c r="Y2530">
        <v>620.28</v>
      </c>
      <c r="Z2530">
        <v>597.24</v>
      </c>
      <c r="AA2530">
        <v>652.67999999999995</v>
      </c>
      <c r="AB2530">
        <v>855.72</v>
      </c>
      <c r="AC2530">
        <v>1008.36</v>
      </c>
      <c r="AD2530">
        <v>1011.6</v>
      </c>
      <c r="AE2530">
        <v>1074.5999999999999</v>
      </c>
      <c r="AF2530">
        <v>1138.32</v>
      </c>
      <c r="AG2530">
        <v>1209.5999999999999</v>
      </c>
      <c r="AH2530">
        <v>1261.8</v>
      </c>
      <c r="AI2530">
        <v>1282.68</v>
      </c>
      <c r="AJ2530">
        <v>1284.1199999999999</v>
      </c>
      <c r="AK2530">
        <v>1289.8800000000001</v>
      </c>
      <c r="AL2530">
        <v>1287.3599999999999</v>
      </c>
      <c r="AM2530">
        <v>1238.04</v>
      </c>
      <c r="AN2530">
        <v>1076.76</v>
      </c>
      <c r="AO2530">
        <v>1004.76</v>
      </c>
      <c r="AP2530">
        <v>915.84</v>
      </c>
      <c r="AQ2530">
        <v>882.72</v>
      </c>
      <c r="AR2530">
        <v>854.28</v>
      </c>
      <c r="AS2530">
        <v>779.4</v>
      </c>
      <c r="AT2530">
        <v>696.24</v>
      </c>
      <c r="AU2530">
        <v>67.5</v>
      </c>
      <c r="AV2530">
        <v>65.5</v>
      </c>
      <c r="AW2530">
        <v>64</v>
      </c>
      <c r="AX2530">
        <v>63</v>
      </c>
      <c r="AY2530">
        <v>62.5</v>
      </c>
      <c r="AZ2530">
        <v>61.5</v>
      </c>
      <c r="BA2530">
        <v>61</v>
      </c>
      <c r="BB2530">
        <v>61.5</v>
      </c>
      <c r="BC2530">
        <v>66.5</v>
      </c>
      <c r="BD2530">
        <v>73</v>
      </c>
      <c r="BE2530">
        <v>77</v>
      </c>
      <c r="BF2530">
        <v>79</v>
      </c>
      <c r="BG2530">
        <v>82.5</v>
      </c>
      <c r="BH2530">
        <v>87.5</v>
      </c>
      <c r="BI2530">
        <v>90</v>
      </c>
      <c r="BJ2530">
        <v>91</v>
      </c>
      <c r="BK2530">
        <v>90</v>
      </c>
      <c r="BL2530">
        <v>86.5</v>
      </c>
      <c r="BM2530">
        <v>83</v>
      </c>
      <c r="BN2530">
        <v>79.5</v>
      </c>
      <c r="BO2530">
        <v>77.5</v>
      </c>
      <c r="BP2530">
        <v>74.5</v>
      </c>
      <c r="BQ2530">
        <v>71.5</v>
      </c>
      <c r="BR2530">
        <v>69.5</v>
      </c>
      <c r="BS2530">
        <v>30.771550000000001</v>
      </c>
      <c r="BT2530">
        <v>-53.620179999999998</v>
      </c>
      <c r="BU2530">
        <v>-27.495609999999999</v>
      </c>
      <c r="BV2530">
        <v>-1.909546</v>
      </c>
      <c r="BW2530">
        <v>2.5964969999999998</v>
      </c>
      <c r="BX2530">
        <v>-3.5456539999999999</v>
      </c>
      <c r="BY2530">
        <v>-25.465520000000001</v>
      </c>
      <c r="BZ2530">
        <v>-1.194885</v>
      </c>
      <c r="CA2530">
        <v>10.11975</v>
      </c>
      <c r="CB2530">
        <v>18.63184</v>
      </c>
      <c r="CC2530">
        <v>9.6052250000000008</v>
      </c>
      <c r="CD2530">
        <v>18.613769999999999</v>
      </c>
      <c r="CE2530">
        <v>25.406009999999998</v>
      </c>
      <c r="CF2530">
        <v>69.766480000000001</v>
      </c>
      <c r="CG2530">
        <v>34.732669999999999</v>
      </c>
      <c r="CH2530">
        <v>47.497680000000003</v>
      </c>
      <c r="CI2530">
        <v>41.909059999999997</v>
      </c>
      <c r="CJ2530">
        <v>23.912479999999999</v>
      </c>
      <c r="CK2530">
        <v>17.208680000000001</v>
      </c>
      <c r="CL2530">
        <v>-11.72504</v>
      </c>
      <c r="CM2530">
        <v>-36.677</v>
      </c>
      <c r="CN2530">
        <v>-41.1828</v>
      </c>
      <c r="CO2530">
        <v>-29.194269999999999</v>
      </c>
      <c r="CP2530">
        <v>-39.959530000000001</v>
      </c>
      <c r="CQ2530">
        <v>70.874449999999996</v>
      </c>
      <c r="CR2530">
        <v>118.3121</v>
      </c>
      <c r="CS2530">
        <v>46.434609999999999</v>
      </c>
      <c r="CT2530">
        <v>47.432029999999997</v>
      </c>
      <c r="CU2530">
        <v>64.357810000000001</v>
      </c>
      <c r="CV2530">
        <v>36.224589999999999</v>
      </c>
      <c r="CW2530">
        <v>42.998390000000001</v>
      </c>
      <c r="CX2530">
        <v>36.622410000000002</v>
      </c>
      <c r="CY2530">
        <v>46.969070000000002</v>
      </c>
      <c r="CZ2530">
        <v>128.90719999999999</v>
      </c>
      <c r="DA2530">
        <v>162.22569999999999</v>
      </c>
      <c r="DB2530">
        <v>181.47370000000001</v>
      </c>
      <c r="DC2530">
        <v>190.94739999999999</v>
      </c>
      <c r="DD2530">
        <v>214.36770000000001</v>
      </c>
      <c r="DE2530">
        <v>265.92579999999998</v>
      </c>
      <c r="DF2530">
        <v>235.40170000000001</v>
      </c>
      <c r="DG2530">
        <v>240.9462</v>
      </c>
      <c r="DH2530">
        <v>178.12139999999999</v>
      </c>
      <c r="DI2530">
        <v>147.96780000000001</v>
      </c>
      <c r="DJ2530">
        <v>99.373490000000004</v>
      </c>
      <c r="DK2530">
        <v>82.022480000000002</v>
      </c>
      <c r="DL2530">
        <v>110.0384</v>
      </c>
      <c r="DM2530">
        <v>87.567959999999999</v>
      </c>
      <c r="DN2530">
        <v>103.1207</v>
      </c>
      <c r="DO2530">
        <v>19</v>
      </c>
      <c r="DP2530">
        <v>20</v>
      </c>
    </row>
    <row r="2531" spans="1:120" hidden="1" x14ac:dyDescent="0.25">
      <c r="A2531" t="str">
        <f t="shared" si="39"/>
        <v>Industry_Type-6. Schools_Elect DA 1-4 (1PM-9PM) with Weekends_44460_19-20</v>
      </c>
      <c r="B2531" t="s">
        <v>62</v>
      </c>
      <c r="C2531" t="s">
        <v>220</v>
      </c>
      <c r="D2531" t="s">
        <v>61</v>
      </c>
      <c r="E2531" t="s">
        <v>61</v>
      </c>
      <c r="F2531" t="s">
        <v>61</v>
      </c>
      <c r="G2531" t="s">
        <v>40</v>
      </c>
      <c r="H2531" t="s">
        <v>61</v>
      </c>
      <c r="I2531" t="s">
        <v>61</v>
      </c>
      <c r="J2531" t="s">
        <v>61</v>
      </c>
      <c r="K2531" t="s">
        <v>264</v>
      </c>
      <c r="L2531" s="18">
        <v>44460</v>
      </c>
      <c r="M2531">
        <v>19</v>
      </c>
      <c r="N2531">
        <v>20</v>
      </c>
      <c r="O2531" t="s">
        <v>263</v>
      </c>
      <c r="P2531">
        <v>1</v>
      </c>
      <c r="Q2531">
        <v>1</v>
      </c>
      <c r="R2531">
        <v>0</v>
      </c>
      <c r="S2531">
        <v>0</v>
      </c>
      <c r="T2531">
        <v>1</v>
      </c>
      <c r="U2531">
        <v>0</v>
      </c>
      <c r="V2531">
        <v>1</v>
      </c>
      <c r="W2531">
        <v>570.96</v>
      </c>
      <c r="X2531">
        <v>639</v>
      </c>
      <c r="Y2531">
        <v>620.28</v>
      </c>
      <c r="Z2531">
        <v>597.24</v>
      </c>
      <c r="AA2531">
        <v>652.67999999999995</v>
      </c>
      <c r="AB2531">
        <v>855.72</v>
      </c>
      <c r="AC2531">
        <v>1008.36</v>
      </c>
      <c r="AD2531">
        <v>1011.6</v>
      </c>
      <c r="AE2531">
        <v>1074.5999999999999</v>
      </c>
      <c r="AF2531">
        <v>1138.32</v>
      </c>
      <c r="AG2531">
        <v>1209.5999999999999</v>
      </c>
      <c r="AH2531">
        <v>1261.8</v>
      </c>
      <c r="AI2531">
        <v>1282.68</v>
      </c>
      <c r="AJ2531">
        <v>1284.1199999999999</v>
      </c>
      <c r="AK2531">
        <v>1289.8800000000001</v>
      </c>
      <c r="AL2531">
        <v>1287.3599999999999</v>
      </c>
      <c r="AM2531">
        <v>1238.04</v>
      </c>
      <c r="AN2531">
        <v>1076.76</v>
      </c>
      <c r="AO2531">
        <v>1004.76</v>
      </c>
      <c r="AP2531">
        <v>915.84</v>
      </c>
      <c r="AQ2531">
        <v>882.72</v>
      </c>
      <c r="AR2531">
        <v>854.28</v>
      </c>
      <c r="AS2531">
        <v>779.4</v>
      </c>
      <c r="AT2531">
        <v>696.24</v>
      </c>
      <c r="AU2531">
        <v>67.5</v>
      </c>
      <c r="AV2531">
        <v>65.5</v>
      </c>
      <c r="AW2531">
        <v>64</v>
      </c>
      <c r="AX2531">
        <v>63</v>
      </c>
      <c r="AY2531">
        <v>62.5</v>
      </c>
      <c r="AZ2531">
        <v>61.5</v>
      </c>
      <c r="BA2531">
        <v>61</v>
      </c>
      <c r="BB2531">
        <v>61.5</v>
      </c>
      <c r="BC2531">
        <v>66.5</v>
      </c>
      <c r="BD2531">
        <v>73</v>
      </c>
      <c r="BE2531">
        <v>77</v>
      </c>
      <c r="BF2531">
        <v>79</v>
      </c>
      <c r="BG2531">
        <v>82.5</v>
      </c>
      <c r="BH2531">
        <v>87.5</v>
      </c>
      <c r="BI2531">
        <v>90</v>
      </c>
      <c r="BJ2531">
        <v>91</v>
      </c>
      <c r="BK2531">
        <v>90</v>
      </c>
      <c r="BL2531">
        <v>86.5</v>
      </c>
      <c r="BM2531">
        <v>83</v>
      </c>
      <c r="BN2531">
        <v>79.5</v>
      </c>
      <c r="BO2531">
        <v>77.5</v>
      </c>
      <c r="BP2531">
        <v>74.5</v>
      </c>
      <c r="BQ2531">
        <v>71.5</v>
      </c>
      <c r="BR2531">
        <v>69.5</v>
      </c>
      <c r="BS2531">
        <v>30.771550000000001</v>
      </c>
      <c r="BT2531">
        <v>-53.620179999999998</v>
      </c>
      <c r="BU2531">
        <v>-27.495609999999999</v>
      </c>
      <c r="BV2531">
        <v>-1.909546</v>
      </c>
      <c r="BW2531">
        <v>2.5964969999999998</v>
      </c>
      <c r="BX2531">
        <v>-3.5456539999999999</v>
      </c>
      <c r="BY2531">
        <v>-25.465520000000001</v>
      </c>
      <c r="BZ2531">
        <v>-1.194885</v>
      </c>
      <c r="CA2531">
        <v>10.11975</v>
      </c>
      <c r="CB2531">
        <v>18.63184</v>
      </c>
      <c r="CC2531">
        <v>9.6052250000000008</v>
      </c>
      <c r="CD2531">
        <v>18.613769999999999</v>
      </c>
      <c r="CE2531">
        <v>25.406009999999998</v>
      </c>
      <c r="CF2531">
        <v>69.766480000000001</v>
      </c>
      <c r="CG2531">
        <v>34.732669999999999</v>
      </c>
      <c r="CH2531">
        <v>47.497680000000003</v>
      </c>
      <c r="CI2531">
        <v>41.909059999999997</v>
      </c>
      <c r="CJ2531">
        <v>23.912479999999999</v>
      </c>
      <c r="CK2531">
        <v>17.208680000000001</v>
      </c>
      <c r="CL2531">
        <v>-11.72504</v>
      </c>
      <c r="CM2531">
        <v>-36.677</v>
      </c>
      <c r="CN2531">
        <v>-41.1828</v>
      </c>
      <c r="CO2531">
        <v>-29.194269999999999</v>
      </c>
      <c r="CP2531">
        <v>-39.959530000000001</v>
      </c>
      <c r="CQ2531">
        <v>70.874449999999996</v>
      </c>
      <c r="CR2531">
        <v>118.3121</v>
      </c>
      <c r="CS2531">
        <v>46.434609999999999</v>
      </c>
      <c r="CT2531">
        <v>47.432029999999997</v>
      </c>
      <c r="CU2531">
        <v>64.357810000000001</v>
      </c>
      <c r="CV2531">
        <v>36.224589999999999</v>
      </c>
      <c r="CW2531">
        <v>42.998390000000001</v>
      </c>
      <c r="CX2531">
        <v>36.622410000000002</v>
      </c>
      <c r="CY2531">
        <v>46.969070000000002</v>
      </c>
      <c r="CZ2531">
        <v>128.90719999999999</v>
      </c>
      <c r="DA2531">
        <v>162.22569999999999</v>
      </c>
      <c r="DB2531">
        <v>181.47370000000001</v>
      </c>
      <c r="DC2531">
        <v>190.94739999999999</v>
      </c>
      <c r="DD2531">
        <v>214.36770000000001</v>
      </c>
      <c r="DE2531">
        <v>265.92579999999998</v>
      </c>
      <c r="DF2531">
        <v>235.40170000000001</v>
      </c>
      <c r="DG2531">
        <v>240.9462</v>
      </c>
      <c r="DH2531">
        <v>178.12139999999999</v>
      </c>
      <c r="DI2531">
        <v>147.96780000000001</v>
      </c>
      <c r="DJ2531">
        <v>99.373490000000004</v>
      </c>
      <c r="DK2531">
        <v>82.022480000000002</v>
      </c>
      <c r="DL2531">
        <v>110.0384</v>
      </c>
      <c r="DM2531">
        <v>87.567959999999999</v>
      </c>
      <c r="DN2531">
        <v>103.1207</v>
      </c>
      <c r="DO2531">
        <v>19</v>
      </c>
      <c r="DP2531">
        <v>20</v>
      </c>
    </row>
    <row r="2532" spans="1:120" x14ac:dyDescent="0.25">
      <c r="A2532" t="str">
        <f t="shared" si="39"/>
        <v>AutoDR-No_Elect DA 1-4 (1PM-9PM) with Weekends_44460_19-20</v>
      </c>
      <c r="B2532" t="s">
        <v>62</v>
      </c>
      <c r="C2532" t="s">
        <v>321</v>
      </c>
      <c r="D2532" t="s">
        <v>61</v>
      </c>
      <c r="E2532" t="s">
        <v>61</v>
      </c>
      <c r="F2532" t="s">
        <v>61</v>
      </c>
      <c r="G2532" t="s">
        <v>61</v>
      </c>
      <c r="H2532" t="s">
        <v>97</v>
      </c>
      <c r="I2532" t="s">
        <v>61</v>
      </c>
      <c r="J2532" t="s">
        <v>61</v>
      </c>
      <c r="K2532" t="s">
        <v>264</v>
      </c>
      <c r="L2532" s="18">
        <v>44460</v>
      </c>
      <c r="M2532">
        <v>19</v>
      </c>
      <c r="N2532">
        <v>20</v>
      </c>
      <c r="O2532" t="s">
        <v>263</v>
      </c>
      <c r="P2532">
        <v>1</v>
      </c>
      <c r="Q2532">
        <v>1</v>
      </c>
      <c r="R2532">
        <v>0</v>
      </c>
      <c r="S2532">
        <v>0</v>
      </c>
      <c r="T2532">
        <v>1</v>
      </c>
      <c r="U2532">
        <v>0</v>
      </c>
      <c r="V2532">
        <v>1</v>
      </c>
      <c r="W2532">
        <v>570.96</v>
      </c>
      <c r="X2532">
        <v>639</v>
      </c>
      <c r="Y2532">
        <v>620.28</v>
      </c>
      <c r="Z2532">
        <v>597.24</v>
      </c>
      <c r="AA2532">
        <v>652.67999999999995</v>
      </c>
      <c r="AB2532">
        <v>855.72</v>
      </c>
      <c r="AC2532">
        <v>1008.36</v>
      </c>
      <c r="AD2532">
        <v>1011.6</v>
      </c>
      <c r="AE2532">
        <v>1074.5999999999999</v>
      </c>
      <c r="AF2532">
        <v>1138.32</v>
      </c>
      <c r="AG2532">
        <v>1209.5999999999999</v>
      </c>
      <c r="AH2532">
        <v>1261.8</v>
      </c>
      <c r="AI2532">
        <v>1282.68</v>
      </c>
      <c r="AJ2532">
        <v>1284.1199999999999</v>
      </c>
      <c r="AK2532">
        <v>1289.8800000000001</v>
      </c>
      <c r="AL2532">
        <v>1287.3599999999999</v>
      </c>
      <c r="AM2532">
        <v>1238.04</v>
      </c>
      <c r="AN2532">
        <v>1076.76</v>
      </c>
      <c r="AO2532">
        <v>1004.76</v>
      </c>
      <c r="AP2532">
        <v>915.84</v>
      </c>
      <c r="AQ2532">
        <v>882.72</v>
      </c>
      <c r="AR2532">
        <v>854.28</v>
      </c>
      <c r="AS2532">
        <v>779.4</v>
      </c>
      <c r="AT2532">
        <v>696.24</v>
      </c>
      <c r="AU2532">
        <v>67.5</v>
      </c>
      <c r="AV2532">
        <v>65.5</v>
      </c>
      <c r="AW2532">
        <v>64</v>
      </c>
      <c r="AX2532">
        <v>63</v>
      </c>
      <c r="AY2532">
        <v>62.5</v>
      </c>
      <c r="AZ2532">
        <v>61.5</v>
      </c>
      <c r="BA2532">
        <v>61</v>
      </c>
      <c r="BB2532">
        <v>61.5</v>
      </c>
      <c r="BC2532">
        <v>66.5</v>
      </c>
      <c r="BD2532">
        <v>73</v>
      </c>
      <c r="BE2532">
        <v>77</v>
      </c>
      <c r="BF2532">
        <v>79</v>
      </c>
      <c r="BG2532">
        <v>82.5</v>
      </c>
      <c r="BH2532">
        <v>87.5</v>
      </c>
      <c r="BI2532">
        <v>90</v>
      </c>
      <c r="BJ2532">
        <v>91</v>
      </c>
      <c r="BK2532">
        <v>90</v>
      </c>
      <c r="BL2532">
        <v>86.5</v>
      </c>
      <c r="BM2532">
        <v>83</v>
      </c>
      <c r="BN2532">
        <v>79.5</v>
      </c>
      <c r="BO2532">
        <v>77.5</v>
      </c>
      <c r="BP2532">
        <v>74.5</v>
      </c>
      <c r="BQ2532">
        <v>71.5</v>
      </c>
      <c r="BR2532">
        <v>69.5</v>
      </c>
      <c r="BS2532">
        <v>30.771550000000001</v>
      </c>
      <c r="BT2532">
        <v>-53.620179999999998</v>
      </c>
      <c r="BU2532">
        <v>-27.495609999999999</v>
      </c>
      <c r="BV2532">
        <v>-1.909546</v>
      </c>
      <c r="BW2532">
        <v>2.5964969999999998</v>
      </c>
      <c r="BX2532">
        <v>-3.5456539999999999</v>
      </c>
      <c r="BY2532">
        <v>-25.465520000000001</v>
      </c>
      <c r="BZ2532">
        <v>-1.194885</v>
      </c>
      <c r="CA2532">
        <v>10.11975</v>
      </c>
      <c r="CB2532">
        <v>18.63184</v>
      </c>
      <c r="CC2532">
        <v>9.6052250000000008</v>
      </c>
      <c r="CD2532">
        <v>18.613769999999999</v>
      </c>
      <c r="CE2532">
        <v>25.406009999999998</v>
      </c>
      <c r="CF2532">
        <v>69.766480000000001</v>
      </c>
      <c r="CG2532">
        <v>34.732669999999999</v>
      </c>
      <c r="CH2532">
        <v>47.497680000000003</v>
      </c>
      <c r="CI2532">
        <v>41.909059999999997</v>
      </c>
      <c r="CJ2532">
        <v>23.912479999999999</v>
      </c>
      <c r="CK2532">
        <v>17.208680000000001</v>
      </c>
      <c r="CL2532">
        <v>-11.72504</v>
      </c>
      <c r="CM2532">
        <v>-36.677</v>
      </c>
      <c r="CN2532">
        <v>-41.1828</v>
      </c>
      <c r="CO2532">
        <v>-29.194269999999999</v>
      </c>
      <c r="CP2532">
        <v>-39.959530000000001</v>
      </c>
      <c r="CQ2532">
        <v>70.874449999999996</v>
      </c>
      <c r="CR2532">
        <v>118.3121</v>
      </c>
      <c r="CS2532">
        <v>46.434609999999999</v>
      </c>
      <c r="CT2532">
        <v>47.432029999999997</v>
      </c>
      <c r="CU2532">
        <v>64.357810000000001</v>
      </c>
      <c r="CV2532">
        <v>36.224589999999999</v>
      </c>
      <c r="CW2532">
        <v>42.998390000000001</v>
      </c>
      <c r="CX2532">
        <v>36.622410000000002</v>
      </c>
      <c r="CY2532">
        <v>46.969070000000002</v>
      </c>
      <c r="CZ2532">
        <v>128.90719999999999</v>
      </c>
      <c r="DA2532">
        <v>162.22569999999999</v>
      </c>
      <c r="DB2532">
        <v>181.47370000000001</v>
      </c>
      <c r="DC2532">
        <v>190.94739999999999</v>
      </c>
      <c r="DD2532">
        <v>214.36770000000001</v>
      </c>
      <c r="DE2532">
        <v>265.92579999999998</v>
      </c>
      <c r="DF2532">
        <v>235.40170000000001</v>
      </c>
      <c r="DG2532">
        <v>240.9462</v>
      </c>
      <c r="DH2532">
        <v>178.12139999999999</v>
      </c>
      <c r="DI2532">
        <v>147.96780000000001</v>
      </c>
      <c r="DJ2532">
        <v>99.373490000000004</v>
      </c>
      <c r="DK2532">
        <v>82.022480000000002</v>
      </c>
      <c r="DL2532">
        <v>110.0384</v>
      </c>
      <c r="DM2532">
        <v>87.567959999999999</v>
      </c>
      <c r="DN2532">
        <v>103.1207</v>
      </c>
      <c r="DO2532">
        <v>19</v>
      </c>
      <c r="DP2532">
        <v>20</v>
      </c>
    </row>
    <row r="2533" spans="1:120" hidden="1" x14ac:dyDescent="0.25">
      <c r="A2533" t="str">
        <f t="shared" si="39"/>
        <v>LCA-Greater Bay Area_Elect DA 1-4 (1PM-9PM) with Weekends_44460_19-20</v>
      </c>
      <c r="B2533" t="s">
        <v>62</v>
      </c>
      <c r="C2533" t="s">
        <v>209</v>
      </c>
      <c r="D2533" t="s">
        <v>36</v>
      </c>
      <c r="E2533" t="s">
        <v>61</v>
      </c>
      <c r="F2533" t="s">
        <v>61</v>
      </c>
      <c r="G2533" t="s">
        <v>61</v>
      </c>
      <c r="H2533" t="s">
        <v>61</v>
      </c>
      <c r="I2533" t="s">
        <v>61</v>
      </c>
      <c r="J2533" t="s">
        <v>61</v>
      </c>
      <c r="K2533" t="s">
        <v>264</v>
      </c>
      <c r="L2533" s="18">
        <v>44460</v>
      </c>
      <c r="M2533">
        <v>19</v>
      </c>
      <c r="N2533">
        <v>20</v>
      </c>
      <c r="O2533" t="s">
        <v>263</v>
      </c>
      <c r="P2533">
        <v>1</v>
      </c>
      <c r="Q2533">
        <v>1</v>
      </c>
      <c r="R2533">
        <v>0</v>
      </c>
      <c r="S2533">
        <v>0</v>
      </c>
      <c r="T2533">
        <v>1</v>
      </c>
      <c r="U2533">
        <v>0</v>
      </c>
      <c r="V2533">
        <v>1</v>
      </c>
      <c r="W2533">
        <v>570.96</v>
      </c>
      <c r="X2533">
        <v>639</v>
      </c>
      <c r="Y2533">
        <v>620.28</v>
      </c>
      <c r="Z2533">
        <v>597.24</v>
      </c>
      <c r="AA2533">
        <v>652.67999999999995</v>
      </c>
      <c r="AB2533">
        <v>855.72</v>
      </c>
      <c r="AC2533">
        <v>1008.36</v>
      </c>
      <c r="AD2533">
        <v>1011.6</v>
      </c>
      <c r="AE2533">
        <v>1074.5999999999999</v>
      </c>
      <c r="AF2533">
        <v>1138.32</v>
      </c>
      <c r="AG2533">
        <v>1209.5999999999999</v>
      </c>
      <c r="AH2533">
        <v>1261.8</v>
      </c>
      <c r="AI2533">
        <v>1282.68</v>
      </c>
      <c r="AJ2533">
        <v>1284.1199999999999</v>
      </c>
      <c r="AK2533">
        <v>1289.8800000000001</v>
      </c>
      <c r="AL2533">
        <v>1287.3599999999999</v>
      </c>
      <c r="AM2533">
        <v>1238.04</v>
      </c>
      <c r="AN2533">
        <v>1076.76</v>
      </c>
      <c r="AO2533">
        <v>1004.76</v>
      </c>
      <c r="AP2533">
        <v>915.84</v>
      </c>
      <c r="AQ2533">
        <v>882.72</v>
      </c>
      <c r="AR2533">
        <v>854.28</v>
      </c>
      <c r="AS2533">
        <v>779.4</v>
      </c>
      <c r="AT2533">
        <v>696.24</v>
      </c>
      <c r="AU2533">
        <v>67.5</v>
      </c>
      <c r="AV2533">
        <v>65.5</v>
      </c>
      <c r="AW2533">
        <v>64</v>
      </c>
      <c r="AX2533">
        <v>63</v>
      </c>
      <c r="AY2533">
        <v>62.5</v>
      </c>
      <c r="AZ2533">
        <v>61.5</v>
      </c>
      <c r="BA2533">
        <v>61</v>
      </c>
      <c r="BB2533">
        <v>61.5</v>
      </c>
      <c r="BC2533">
        <v>66.5</v>
      </c>
      <c r="BD2533">
        <v>73</v>
      </c>
      <c r="BE2533">
        <v>77</v>
      </c>
      <c r="BF2533">
        <v>79</v>
      </c>
      <c r="BG2533">
        <v>82.5</v>
      </c>
      <c r="BH2533">
        <v>87.5</v>
      </c>
      <c r="BI2533">
        <v>90</v>
      </c>
      <c r="BJ2533">
        <v>91</v>
      </c>
      <c r="BK2533">
        <v>90</v>
      </c>
      <c r="BL2533">
        <v>86.5</v>
      </c>
      <c r="BM2533">
        <v>83</v>
      </c>
      <c r="BN2533">
        <v>79.5</v>
      </c>
      <c r="BO2533">
        <v>77.5</v>
      </c>
      <c r="BP2533">
        <v>74.5</v>
      </c>
      <c r="BQ2533">
        <v>71.5</v>
      </c>
      <c r="BR2533">
        <v>69.5</v>
      </c>
      <c r="BS2533">
        <v>30.771550000000001</v>
      </c>
      <c r="BT2533">
        <v>-53.620179999999998</v>
      </c>
      <c r="BU2533">
        <v>-27.495609999999999</v>
      </c>
      <c r="BV2533">
        <v>-1.909546</v>
      </c>
      <c r="BW2533">
        <v>2.5964969999999998</v>
      </c>
      <c r="BX2533">
        <v>-3.5456539999999999</v>
      </c>
      <c r="BY2533">
        <v>-25.465520000000001</v>
      </c>
      <c r="BZ2533">
        <v>-1.194885</v>
      </c>
      <c r="CA2533">
        <v>10.11975</v>
      </c>
      <c r="CB2533">
        <v>18.63184</v>
      </c>
      <c r="CC2533">
        <v>9.6052250000000008</v>
      </c>
      <c r="CD2533">
        <v>18.613769999999999</v>
      </c>
      <c r="CE2533">
        <v>25.406009999999998</v>
      </c>
      <c r="CF2533">
        <v>69.766480000000001</v>
      </c>
      <c r="CG2533">
        <v>34.732669999999999</v>
      </c>
      <c r="CH2533">
        <v>47.497680000000003</v>
      </c>
      <c r="CI2533">
        <v>41.909059999999997</v>
      </c>
      <c r="CJ2533">
        <v>23.912479999999999</v>
      </c>
      <c r="CK2533">
        <v>17.208680000000001</v>
      </c>
      <c r="CL2533">
        <v>-11.72504</v>
      </c>
      <c r="CM2533">
        <v>-36.677</v>
      </c>
      <c r="CN2533">
        <v>-41.1828</v>
      </c>
      <c r="CO2533">
        <v>-29.194269999999999</v>
      </c>
      <c r="CP2533">
        <v>-39.959530000000001</v>
      </c>
      <c r="CQ2533">
        <v>70.874449999999996</v>
      </c>
      <c r="CR2533">
        <v>118.3121</v>
      </c>
      <c r="CS2533">
        <v>46.434609999999999</v>
      </c>
      <c r="CT2533">
        <v>47.432029999999997</v>
      </c>
      <c r="CU2533">
        <v>64.357810000000001</v>
      </c>
      <c r="CV2533">
        <v>36.224589999999999</v>
      </c>
      <c r="CW2533">
        <v>42.998390000000001</v>
      </c>
      <c r="CX2533">
        <v>36.622410000000002</v>
      </c>
      <c r="CY2533">
        <v>46.969070000000002</v>
      </c>
      <c r="CZ2533">
        <v>128.90719999999999</v>
      </c>
      <c r="DA2533">
        <v>162.22569999999999</v>
      </c>
      <c r="DB2533">
        <v>181.47370000000001</v>
      </c>
      <c r="DC2533">
        <v>190.94739999999999</v>
      </c>
      <c r="DD2533">
        <v>214.36770000000001</v>
      </c>
      <c r="DE2533">
        <v>265.92579999999998</v>
      </c>
      <c r="DF2533">
        <v>235.40170000000001</v>
      </c>
      <c r="DG2533">
        <v>240.9462</v>
      </c>
      <c r="DH2533">
        <v>178.12139999999999</v>
      </c>
      <c r="DI2533">
        <v>147.96780000000001</v>
      </c>
      <c r="DJ2533">
        <v>99.373490000000004</v>
      </c>
      <c r="DK2533">
        <v>82.022480000000002</v>
      </c>
      <c r="DL2533">
        <v>110.0384</v>
      </c>
      <c r="DM2533">
        <v>87.567959999999999</v>
      </c>
      <c r="DN2533">
        <v>103.1207</v>
      </c>
      <c r="DO2533">
        <v>19</v>
      </c>
      <c r="DP2533">
        <v>20</v>
      </c>
    </row>
    <row r="2534" spans="1:120" hidden="1" x14ac:dyDescent="0.25">
      <c r="A2534" t="str">
        <f t="shared" si="39"/>
        <v>OtherDR-No_Elect DA 1-4 (1PM-9PM) with Weekends_44460_19-20</v>
      </c>
      <c r="B2534" t="s">
        <v>62</v>
      </c>
      <c r="C2534" t="s">
        <v>323</v>
      </c>
      <c r="D2534" t="s">
        <v>61</v>
      </c>
      <c r="E2534" t="s">
        <v>61</v>
      </c>
      <c r="F2534" t="s">
        <v>61</v>
      </c>
      <c r="G2534" t="s">
        <v>61</v>
      </c>
      <c r="H2534" t="s">
        <v>61</v>
      </c>
      <c r="I2534" t="s">
        <v>97</v>
      </c>
      <c r="J2534" t="s">
        <v>61</v>
      </c>
      <c r="K2534" t="s">
        <v>264</v>
      </c>
      <c r="L2534" s="18">
        <v>44460</v>
      </c>
      <c r="M2534">
        <v>19</v>
      </c>
      <c r="N2534">
        <v>20</v>
      </c>
      <c r="O2534" t="s">
        <v>263</v>
      </c>
      <c r="P2534">
        <v>1</v>
      </c>
      <c r="Q2534">
        <v>1</v>
      </c>
      <c r="R2534">
        <v>0</v>
      </c>
      <c r="S2534">
        <v>0</v>
      </c>
      <c r="T2534">
        <v>1</v>
      </c>
      <c r="U2534">
        <v>0</v>
      </c>
      <c r="V2534">
        <v>1</v>
      </c>
      <c r="W2534">
        <v>570.96</v>
      </c>
      <c r="X2534">
        <v>639</v>
      </c>
      <c r="Y2534">
        <v>620.28</v>
      </c>
      <c r="Z2534">
        <v>597.24</v>
      </c>
      <c r="AA2534">
        <v>652.67999999999995</v>
      </c>
      <c r="AB2534">
        <v>855.72</v>
      </c>
      <c r="AC2534">
        <v>1008.36</v>
      </c>
      <c r="AD2534">
        <v>1011.6</v>
      </c>
      <c r="AE2534">
        <v>1074.5999999999999</v>
      </c>
      <c r="AF2534">
        <v>1138.32</v>
      </c>
      <c r="AG2534">
        <v>1209.5999999999999</v>
      </c>
      <c r="AH2534">
        <v>1261.8</v>
      </c>
      <c r="AI2534">
        <v>1282.68</v>
      </c>
      <c r="AJ2534">
        <v>1284.1199999999999</v>
      </c>
      <c r="AK2534">
        <v>1289.8800000000001</v>
      </c>
      <c r="AL2534">
        <v>1287.3599999999999</v>
      </c>
      <c r="AM2534">
        <v>1238.04</v>
      </c>
      <c r="AN2534">
        <v>1076.76</v>
      </c>
      <c r="AO2534">
        <v>1004.76</v>
      </c>
      <c r="AP2534">
        <v>915.84</v>
      </c>
      <c r="AQ2534">
        <v>882.72</v>
      </c>
      <c r="AR2534">
        <v>854.28</v>
      </c>
      <c r="AS2534">
        <v>779.4</v>
      </c>
      <c r="AT2534">
        <v>696.24</v>
      </c>
      <c r="AU2534">
        <v>67.5</v>
      </c>
      <c r="AV2534">
        <v>65.5</v>
      </c>
      <c r="AW2534">
        <v>64</v>
      </c>
      <c r="AX2534">
        <v>63</v>
      </c>
      <c r="AY2534">
        <v>62.5</v>
      </c>
      <c r="AZ2534">
        <v>61.5</v>
      </c>
      <c r="BA2534">
        <v>61</v>
      </c>
      <c r="BB2534">
        <v>61.5</v>
      </c>
      <c r="BC2534">
        <v>66.5</v>
      </c>
      <c r="BD2534">
        <v>73</v>
      </c>
      <c r="BE2534">
        <v>77</v>
      </c>
      <c r="BF2534">
        <v>79</v>
      </c>
      <c r="BG2534">
        <v>82.5</v>
      </c>
      <c r="BH2534">
        <v>87.5</v>
      </c>
      <c r="BI2534">
        <v>90</v>
      </c>
      <c r="BJ2534">
        <v>91</v>
      </c>
      <c r="BK2534">
        <v>90</v>
      </c>
      <c r="BL2534">
        <v>86.5</v>
      </c>
      <c r="BM2534">
        <v>83</v>
      </c>
      <c r="BN2534">
        <v>79.5</v>
      </c>
      <c r="BO2534">
        <v>77.5</v>
      </c>
      <c r="BP2534">
        <v>74.5</v>
      </c>
      <c r="BQ2534">
        <v>71.5</v>
      </c>
      <c r="BR2534">
        <v>69.5</v>
      </c>
      <c r="BS2534">
        <v>30.771550000000001</v>
      </c>
      <c r="BT2534">
        <v>-53.620179999999998</v>
      </c>
      <c r="BU2534">
        <v>-27.495609999999999</v>
      </c>
      <c r="BV2534">
        <v>-1.909546</v>
      </c>
      <c r="BW2534">
        <v>2.5964969999999998</v>
      </c>
      <c r="BX2534">
        <v>-3.5456539999999999</v>
      </c>
      <c r="BY2534">
        <v>-25.465520000000001</v>
      </c>
      <c r="BZ2534">
        <v>-1.194885</v>
      </c>
      <c r="CA2534">
        <v>10.11975</v>
      </c>
      <c r="CB2534">
        <v>18.63184</v>
      </c>
      <c r="CC2534">
        <v>9.6052250000000008</v>
      </c>
      <c r="CD2534">
        <v>18.613769999999999</v>
      </c>
      <c r="CE2534">
        <v>25.406009999999998</v>
      </c>
      <c r="CF2534">
        <v>69.766480000000001</v>
      </c>
      <c r="CG2534">
        <v>34.732669999999999</v>
      </c>
      <c r="CH2534">
        <v>47.497680000000003</v>
      </c>
      <c r="CI2534">
        <v>41.909059999999997</v>
      </c>
      <c r="CJ2534">
        <v>23.912479999999999</v>
      </c>
      <c r="CK2534">
        <v>17.208680000000001</v>
      </c>
      <c r="CL2534">
        <v>-11.72504</v>
      </c>
      <c r="CM2534">
        <v>-36.677</v>
      </c>
      <c r="CN2534">
        <v>-41.1828</v>
      </c>
      <c r="CO2534">
        <v>-29.194269999999999</v>
      </c>
      <c r="CP2534">
        <v>-39.959530000000001</v>
      </c>
      <c r="CQ2534">
        <v>70.874449999999996</v>
      </c>
      <c r="CR2534">
        <v>118.3121</v>
      </c>
      <c r="CS2534">
        <v>46.434609999999999</v>
      </c>
      <c r="CT2534">
        <v>47.432029999999997</v>
      </c>
      <c r="CU2534">
        <v>64.357810000000001</v>
      </c>
      <c r="CV2534">
        <v>36.224589999999999</v>
      </c>
      <c r="CW2534">
        <v>42.998390000000001</v>
      </c>
      <c r="CX2534">
        <v>36.622410000000002</v>
      </c>
      <c r="CY2534">
        <v>46.969070000000002</v>
      </c>
      <c r="CZ2534">
        <v>128.90719999999999</v>
      </c>
      <c r="DA2534">
        <v>162.22569999999999</v>
      </c>
      <c r="DB2534">
        <v>181.47370000000001</v>
      </c>
      <c r="DC2534">
        <v>190.94739999999999</v>
      </c>
      <c r="DD2534">
        <v>214.36770000000001</v>
      </c>
      <c r="DE2534">
        <v>265.92579999999998</v>
      </c>
      <c r="DF2534">
        <v>235.40170000000001</v>
      </c>
      <c r="DG2534">
        <v>240.9462</v>
      </c>
      <c r="DH2534">
        <v>178.12139999999999</v>
      </c>
      <c r="DI2534">
        <v>147.96780000000001</v>
      </c>
      <c r="DJ2534">
        <v>99.373490000000004</v>
      </c>
      <c r="DK2534">
        <v>82.022480000000002</v>
      </c>
      <c r="DL2534">
        <v>110.0384</v>
      </c>
      <c r="DM2534">
        <v>87.567959999999999</v>
      </c>
      <c r="DN2534">
        <v>103.1207</v>
      </c>
      <c r="DO2534">
        <v>19</v>
      </c>
      <c r="DP2534">
        <v>20</v>
      </c>
    </row>
    <row r="2535" spans="1:120" hidden="1" x14ac:dyDescent="0.25">
      <c r="A2535" t="str">
        <f t="shared" si="39"/>
        <v>Size_Grp-200 kW and above_Elect DA 1-4 (1PM-9PM) with Weekends_44460_19-20</v>
      </c>
      <c r="B2535" t="s">
        <v>62</v>
      </c>
      <c r="C2535" t="s">
        <v>207</v>
      </c>
      <c r="D2535" t="s">
        <v>61</v>
      </c>
      <c r="E2535" t="s">
        <v>61</v>
      </c>
      <c r="F2535" t="s">
        <v>61</v>
      </c>
      <c r="G2535" t="s">
        <v>61</v>
      </c>
      <c r="H2535" t="s">
        <v>61</v>
      </c>
      <c r="I2535" t="s">
        <v>61</v>
      </c>
      <c r="J2535" t="s">
        <v>102</v>
      </c>
      <c r="K2535" t="s">
        <v>264</v>
      </c>
      <c r="L2535" s="18">
        <v>44460</v>
      </c>
      <c r="M2535">
        <v>19</v>
      </c>
      <c r="N2535">
        <v>20</v>
      </c>
      <c r="O2535" t="s">
        <v>263</v>
      </c>
      <c r="P2535">
        <v>1</v>
      </c>
      <c r="Q2535">
        <v>1</v>
      </c>
      <c r="R2535">
        <v>0</v>
      </c>
      <c r="S2535">
        <v>0</v>
      </c>
      <c r="T2535">
        <v>1</v>
      </c>
      <c r="U2535">
        <v>0</v>
      </c>
      <c r="V2535">
        <v>1</v>
      </c>
      <c r="W2535">
        <v>570.96</v>
      </c>
      <c r="X2535">
        <v>639</v>
      </c>
      <c r="Y2535">
        <v>620.28</v>
      </c>
      <c r="Z2535">
        <v>597.24</v>
      </c>
      <c r="AA2535">
        <v>652.67999999999995</v>
      </c>
      <c r="AB2535">
        <v>855.72</v>
      </c>
      <c r="AC2535">
        <v>1008.36</v>
      </c>
      <c r="AD2535">
        <v>1011.6</v>
      </c>
      <c r="AE2535">
        <v>1074.5999999999999</v>
      </c>
      <c r="AF2535">
        <v>1138.32</v>
      </c>
      <c r="AG2535">
        <v>1209.5999999999999</v>
      </c>
      <c r="AH2535">
        <v>1261.8</v>
      </c>
      <c r="AI2535">
        <v>1282.68</v>
      </c>
      <c r="AJ2535">
        <v>1284.1199999999999</v>
      </c>
      <c r="AK2535">
        <v>1289.8800000000001</v>
      </c>
      <c r="AL2535">
        <v>1287.3599999999999</v>
      </c>
      <c r="AM2535">
        <v>1238.04</v>
      </c>
      <c r="AN2535">
        <v>1076.76</v>
      </c>
      <c r="AO2535">
        <v>1004.76</v>
      </c>
      <c r="AP2535">
        <v>915.84</v>
      </c>
      <c r="AQ2535">
        <v>882.72</v>
      </c>
      <c r="AR2535">
        <v>854.28</v>
      </c>
      <c r="AS2535">
        <v>779.4</v>
      </c>
      <c r="AT2535">
        <v>696.24</v>
      </c>
      <c r="AU2535">
        <v>67.5</v>
      </c>
      <c r="AV2535">
        <v>65.5</v>
      </c>
      <c r="AW2535">
        <v>64</v>
      </c>
      <c r="AX2535">
        <v>63</v>
      </c>
      <c r="AY2535">
        <v>62.5</v>
      </c>
      <c r="AZ2535">
        <v>61.5</v>
      </c>
      <c r="BA2535">
        <v>61</v>
      </c>
      <c r="BB2535">
        <v>61.5</v>
      </c>
      <c r="BC2535">
        <v>66.5</v>
      </c>
      <c r="BD2535">
        <v>73</v>
      </c>
      <c r="BE2535">
        <v>77</v>
      </c>
      <c r="BF2535">
        <v>79</v>
      </c>
      <c r="BG2535">
        <v>82.5</v>
      </c>
      <c r="BH2535">
        <v>87.5</v>
      </c>
      <c r="BI2535">
        <v>90</v>
      </c>
      <c r="BJ2535">
        <v>91</v>
      </c>
      <c r="BK2535">
        <v>90</v>
      </c>
      <c r="BL2535">
        <v>86.5</v>
      </c>
      <c r="BM2535">
        <v>83</v>
      </c>
      <c r="BN2535">
        <v>79.5</v>
      </c>
      <c r="BO2535">
        <v>77.5</v>
      </c>
      <c r="BP2535">
        <v>74.5</v>
      </c>
      <c r="BQ2535">
        <v>71.5</v>
      </c>
      <c r="BR2535">
        <v>69.5</v>
      </c>
      <c r="BS2535">
        <v>30.771550000000001</v>
      </c>
      <c r="BT2535">
        <v>-53.620179999999998</v>
      </c>
      <c r="BU2535">
        <v>-27.495609999999999</v>
      </c>
      <c r="BV2535">
        <v>-1.909546</v>
      </c>
      <c r="BW2535">
        <v>2.5964969999999998</v>
      </c>
      <c r="BX2535">
        <v>-3.5456539999999999</v>
      </c>
      <c r="BY2535">
        <v>-25.465520000000001</v>
      </c>
      <c r="BZ2535">
        <v>-1.194885</v>
      </c>
      <c r="CA2535">
        <v>10.11975</v>
      </c>
      <c r="CB2535">
        <v>18.63184</v>
      </c>
      <c r="CC2535">
        <v>9.6052250000000008</v>
      </c>
      <c r="CD2535">
        <v>18.613769999999999</v>
      </c>
      <c r="CE2535">
        <v>25.406009999999998</v>
      </c>
      <c r="CF2535">
        <v>69.766480000000001</v>
      </c>
      <c r="CG2535">
        <v>34.732669999999999</v>
      </c>
      <c r="CH2535">
        <v>47.497680000000003</v>
      </c>
      <c r="CI2535">
        <v>41.909059999999997</v>
      </c>
      <c r="CJ2535">
        <v>23.912479999999999</v>
      </c>
      <c r="CK2535">
        <v>17.208680000000001</v>
      </c>
      <c r="CL2535">
        <v>-11.72504</v>
      </c>
      <c r="CM2535">
        <v>-36.677</v>
      </c>
      <c r="CN2535">
        <v>-41.1828</v>
      </c>
      <c r="CO2535">
        <v>-29.194269999999999</v>
      </c>
      <c r="CP2535">
        <v>-39.959530000000001</v>
      </c>
      <c r="CQ2535">
        <v>70.874449999999996</v>
      </c>
      <c r="CR2535">
        <v>118.3121</v>
      </c>
      <c r="CS2535">
        <v>46.434609999999999</v>
      </c>
      <c r="CT2535">
        <v>47.432029999999997</v>
      </c>
      <c r="CU2535">
        <v>64.357810000000001</v>
      </c>
      <c r="CV2535">
        <v>36.224589999999999</v>
      </c>
      <c r="CW2535">
        <v>42.998390000000001</v>
      </c>
      <c r="CX2535">
        <v>36.622410000000002</v>
      </c>
      <c r="CY2535">
        <v>46.969070000000002</v>
      </c>
      <c r="CZ2535">
        <v>128.90719999999999</v>
      </c>
      <c r="DA2535">
        <v>162.22569999999999</v>
      </c>
      <c r="DB2535">
        <v>181.47370000000001</v>
      </c>
      <c r="DC2535">
        <v>190.94739999999999</v>
      </c>
      <c r="DD2535">
        <v>214.36770000000001</v>
      </c>
      <c r="DE2535">
        <v>265.92579999999998</v>
      </c>
      <c r="DF2535">
        <v>235.40170000000001</v>
      </c>
      <c r="DG2535">
        <v>240.9462</v>
      </c>
      <c r="DH2535">
        <v>178.12139999999999</v>
      </c>
      <c r="DI2535">
        <v>147.96780000000001</v>
      </c>
      <c r="DJ2535">
        <v>99.373490000000004</v>
      </c>
      <c r="DK2535">
        <v>82.022480000000002</v>
      </c>
      <c r="DL2535">
        <v>110.0384</v>
      </c>
      <c r="DM2535">
        <v>87.567959999999999</v>
      </c>
      <c r="DN2535">
        <v>103.1207</v>
      </c>
      <c r="DO2535">
        <v>19</v>
      </c>
      <c r="DP2535">
        <v>20</v>
      </c>
    </row>
    <row r="2536" spans="1:120" hidden="1" x14ac:dyDescent="0.25">
      <c r="A2536" t="str">
        <f t="shared" si="39"/>
        <v>Aggregator-Voltus, Inc._Elect DA 1-4 (1PM-9PM) with Weekends_44460_19-20</v>
      </c>
      <c r="B2536" t="s">
        <v>62</v>
      </c>
      <c r="C2536" t="s">
        <v>221</v>
      </c>
      <c r="D2536" t="s">
        <v>61</v>
      </c>
      <c r="E2536" t="s">
        <v>61</v>
      </c>
      <c r="F2536" t="s">
        <v>198</v>
      </c>
      <c r="G2536" t="s">
        <v>61</v>
      </c>
      <c r="H2536" t="s">
        <v>61</v>
      </c>
      <c r="I2536" t="s">
        <v>61</v>
      </c>
      <c r="J2536" t="s">
        <v>61</v>
      </c>
      <c r="K2536" t="s">
        <v>264</v>
      </c>
      <c r="L2536" s="18">
        <v>44460</v>
      </c>
      <c r="M2536">
        <v>19</v>
      </c>
      <c r="N2536">
        <v>20</v>
      </c>
      <c r="O2536" t="s">
        <v>263</v>
      </c>
      <c r="P2536">
        <v>1</v>
      </c>
      <c r="Q2536">
        <v>1</v>
      </c>
      <c r="R2536">
        <v>0</v>
      </c>
      <c r="S2536">
        <v>0</v>
      </c>
      <c r="T2536">
        <v>1</v>
      </c>
      <c r="U2536">
        <v>0</v>
      </c>
      <c r="V2536">
        <v>1</v>
      </c>
      <c r="W2536">
        <v>570.96</v>
      </c>
      <c r="X2536">
        <v>639</v>
      </c>
      <c r="Y2536">
        <v>620.28</v>
      </c>
      <c r="Z2536">
        <v>597.24</v>
      </c>
      <c r="AA2536">
        <v>652.67999999999995</v>
      </c>
      <c r="AB2536">
        <v>855.72</v>
      </c>
      <c r="AC2536">
        <v>1008.36</v>
      </c>
      <c r="AD2536">
        <v>1011.6</v>
      </c>
      <c r="AE2536">
        <v>1074.5999999999999</v>
      </c>
      <c r="AF2536">
        <v>1138.32</v>
      </c>
      <c r="AG2536">
        <v>1209.5999999999999</v>
      </c>
      <c r="AH2536">
        <v>1261.8</v>
      </c>
      <c r="AI2536">
        <v>1282.68</v>
      </c>
      <c r="AJ2536">
        <v>1284.1199999999999</v>
      </c>
      <c r="AK2536">
        <v>1289.8800000000001</v>
      </c>
      <c r="AL2536">
        <v>1287.3599999999999</v>
      </c>
      <c r="AM2536">
        <v>1238.04</v>
      </c>
      <c r="AN2536">
        <v>1076.76</v>
      </c>
      <c r="AO2536">
        <v>1004.76</v>
      </c>
      <c r="AP2536">
        <v>915.84</v>
      </c>
      <c r="AQ2536">
        <v>882.72</v>
      </c>
      <c r="AR2536">
        <v>854.28</v>
      </c>
      <c r="AS2536">
        <v>779.4</v>
      </c>
      <c r="AT2536">
        <v>696.24</v>
      </c>
      <c r="AU2536">
        <v>67.5</v>
      </c>
      <c r="AV2536">
        <v>65.5</v>
      </c>
      <c r="AW2536">
        <v>64</v>
      </c>
      <c r="AX2536">
        <v>63</v>
      </c>
      <c r="AY2536">
        <v>62.5</v>
      </c>
      <c r="AZ2536">
        <v>61.5</v>
      </c>
      <c r="BA2536">
        <v>61</v>
      </c>
      <c r="BB2536">
        <v>61.5</v>
      </c>
      <c r="BC2536">
        <v>66.5</v>
      </c>
      <c r="BD2536">
        <v>73</v>
      </c>
      <c r="BE2536">
        <v>77</v>
      </c>
      <c r="BF2536">
        <v>79</v>
      </c>
      <c r="BG2536">
        <v>82.5</v>
      </c>
      <c r="BH2536">
        <v>87.5</v>
      </c>
      <c r="BI2536">
        <v>90</v>
      </c>
      <c r="BJ2536">
        <v>91</v>
      </c>
      <c r="BK2536">
        <v>90</v>
      </c>
      <c r="BL2536">
        <v>86.5</v>
      </c>
      <c r="BM2536">
        <v>83</v>
      </c>
      <c r="BN2536">
        <v>79.5</v>
      </c>
      <c r="BO2536">
        <v>77.5</v>
      </c>
      <c r="BP2536">
        <v>74.5</v>
      </c>
      <c r="BQ2536">
        <v>71.5</v>
      </c>
      <c r="BR2536">
        <v>69.5</v>
      </c>
      <c r="BS2536">
        <v>30.771550000000001</v>
      </c>
      <c r="BT2536">
        <v>-53.620179999999998</v>
      </c>
      <c r="BU2536">
        <v>-27.495609999999999</v>
      </c>
      <c r="BV2536">
        <v>-1.909546</v>
      </c>
      <c r="BW2536">
        <v>2.5964969999999998</v>
      </c>
      <c r="BX2536">
        <v>-3.5456539999999999</v>
      </c>
      <c r="BY2536">
        <v>-25.465520000000001</v>
      </c>
      <c r="BZ2536">
        <v>-1.194885</v>
      </c>
      <c r="CA2536">
        <v>10.11975</v>
      </c>
      <c r="CB2536">
        <v>18.63184</v>
      </c>
      <c r="CC2536">
        <v>9.6052250000000008</v>
      </c>
      <c r="CD2536">
        <v>18.613769999999999</v>
      </c>
      <c r="CE2536">
        <v>25.406009999999998</v>
      </c>
      <c r="CF2536">
        <v>69.766480000000001</v>
      </c>
      <c r="CG2536">
        <v>34.732669999999999</v>
      </c>
      <c r="CH2536">
        <v>47.497680000000003</v>
      </c>
      <c r="CI2536">
        <v>41.909059999999997</v>
      </c>
      <c r="CJ2536">
        <v>23.912479999999999</v>
      </c>
      <c r="CK2536">
        <v>17.208680000000001</v>
      </c>
      <c r="CL2536">
        <v>-11.72504</v>
      </c>
      <c r="CM2536">
        <v>-36.677</v>
      </c>
      <c r="CN2536">
        <v>-41.1828</v>
      </c>
      <c r="CO2536">
        <v>-29.194269999999999</v>
      </c>
      <c r="CP2536">
        <v>-39.959530000000001</v>
      </c>
      <c r="CQ2536">
        <v>70.874449999999996</v>
      </c>
      <c r="CR2536">
        <v>118.3121</v>
      </c>
      <c r="CS2536">
        <v>46.434609999999999</v>
      </c>
      <c r="CT2536">
        <v>47.432029999999997</v>
      </c>
      <c r="CU2536">
        <v>64.357810000000001</v>
      </c>
      <c r="CV2536">
        <v>36.224589999999999</v>
      </c>
      <c r="CW2536">
        <v>42.998390000000001</v>
      </c>
      <c r="CX2536">
        <v>36.622410000000002</v>
      </c>
      <c r="CY2536">
        <v>46.969070000000002</v>
      </c>
      <c r="CZ2536">
        <v>128.90719999999999</v>
      </c>
      <c r="DA2536">
        <v>162.22569999999999</v>
      </c>
      <c r="DB2536">
        <v>181.47370000000001</v>
      </c>
      <c r="DC2536">
        <v>190.94739999999999</v>
      </c>
      <c r="DD2536">
        <v>214.36770000000001</v>
      </c>
      <c r="DE2536">
        <v>265.92579999999998</v>
      </c>
      <c r="DF2536">
        <v>235.40170000000001</v>
      </c>
      <c r="DG2536">
        <v>240.9462</v>
      </c>
      <c r="DH2536">
        <v>178.12139999999999</v>
      </c>
      <c r="DI2536">
        <v>147.96780000000001</v>
      </c>
      <c r="DJ2536">
        <v>99.373490000000004</v>
      </c>
      <c r="DK2536">
        <v>82.022480000000002</v>
      </c>
      <c r="DL2536">
        <v>110.0384</v>
      </c>
      <c r="DM2536">
        <v>87.567959999999999</v>
      </c>
      <c r="DN2536">
        <v>103.1207</v>
      </c>
      <c r="DO2536">
        <v>19</v>
      </c>
      <c r="DP2536">
        <v>20</v>
      </c>
    </row>
    <row r="2537" spans="1:120" hidden="1" x14ac:dyDescent="0.25">
      <c r="A2537" t="str">
        <f t="shared" si="39"/>
        <v>All_Elect DA 1-4 (1PM-9PM) with Weekends_44460_19-20</v>
      </c>
      <c r="B2537" t="s">
        <v>62</v>
      </c>
      <c r="C2537" t="s">
        <v>61</v>
      </c>
      <c r="D2537" t="s">
        <v>61</v>
      </c>
      <c r="E2537" t="s">
        <v>61</v>
      </c>
      <c r="F2537" t="s">
        <v>61</v>
      </c>
      <c r="G2537" t="s">
        <v>61</v>
      </c>
      <c r="H2537" t="s">
        <v>61</v>
      </c>
      <c r="I2537" t="s">
        <v>61</v>
      </c>
      <c r="J2537" t="s">
        <v>61</v>
      </c>
      <c r="K2537" t="s">
        <v>264</v>
      </c>
      <c r="L2537" s="18">
        <v>44460</v>
      </c>
      <c r="M2537">
        <v>19</v>
      </c>
      <c r="N2537">
        <v>20</v>
      </c>
      <c r="O2537" t="s">
        <v>263</v>
      </c>
      <c r="P2537">
        <v>1</v>
      </c>
      <c r="Q2537">
        <v>1</v>
      </c>
      <c r="R2537">
        <v>0</v>
      </c>
      <c r="S2537">
        <v>0</v>
      </c>
      <c r="T2537">
        <v>1</v>
      </c>
      <c r="U2537">
        <v>0</v>
      </c>
      <c r="V2537">
        <v>1</v>
      </c>
      <c r="W2537">
        <v>570.96</v>
      </c>
      <c r="X2537">
        <v>639</v>
      </c>
      <c r="Y2537">
        <v>620.28</v>
      </c>
      <c r="Z2537">
        <v>597.24</v>
      </c>
      <c r="AA2537">
        <v>652.67999999999995</v>
      </c>
      <c r="AB2537">
        <v>855.72</v>
      </c>
      <c r="AC2537">
        <v>1008.36</v>
      </c>
      <c r="AD2537">
        <v>1011.6</v>
      </c>
      <c r="AE2537">
        <v>1074.5999999999999</v>
      </c>
      <c r="AF2537">
        <v>1138.32</v>
      </c>
      <c r="AG2537">
        <v>1209.5999999999999</v>
      </c>
      <c r="AH2537">
        <v>1261.8</v>
      </c>
      <c r="AI2537">
        <v>1282.68</v>
      </c>
      <c r="AJ2537">
        <v>1284.1199999999999</v>
      </c>
      <c r="AK2537">
        <v>1289.8800000000001</v>
      </c>
      <c r="AL2537">
        <v>1287.3599999999999</v>
      </c>
      <c r="AM2537">
        <v>1238.04</v>
      </c>
      <c r="AN2537">
        <v>1076.76</v>
      </c>
      <c r="AO2537">
        <v>1004.76</v>
      </c>
      <c r="AP2537">
        <v>915.84</v>
      </c>
      <c r="AQ2537">
        <v>882.72</v>
      </c>
      <c r="AR2537">
        <v>854.28</v>
      </c>
      <c r="AS2537">
        <v>779.4</v>
      </c>
      <c r="AT2537">
        <v>696.24</v>
      </c>
      <c r="AU2537">
        <v>67.5</v>
      </c>
      <c r="AV2537">
        <v>65.5</v>
      </c>
      <c r="AW2537">
        <v>64</v>
      </c>
      <c r="AX2537">
        <v>63</v>
      </c>
      <c r="AY2537">
        <v>62.5</v>
      </c>
      <c r="AZ2537">
        <v>61.5</v>
      </c>
      <c r="BA2537">
        <v>61</v>
      </c>
      <c r="BB2537">
        <v>61.5</v>
      </c>
      <c r="BC2537">
        <v>66.5</v>
      </c>
      <c r="BD2537">
        <v>73</v>
      </c>
      <c r="BE2537">
        <v>77</v>
      </c>
      <c r="BF2537">
        <v>79</v>
      </c>
      <c r="BG2537">
        <v>82.5</v>
      </c>
      <c r="BH2537">
        <v>87.5</v>
      </c>
      <c r="BI2537">
        <v>90</v>
      </c>
      <c r="BJ2537">
        <v>91</v>
      </c>
      <c r="BK2537">
        <v>90</v>
      </c>
      <c r="BL2537">
        <v>86.5</v>
      </c>
      <c r="BM2537">
        <v>83</v>
      </c>
      <c r="BN2537">
        <v>79.5</v>
      </c>
      <c r="BO2537">
        <v>77.5</v>
      </c>
      <c r="BP2537">
        <v>74.5</v>
      </c>
      <c r="BQ2537">
        <v>71.5</v>
      </c>
      <c r="BR2537">
        <v>69.5</v>
      </c>
      <c r="BS2537">
        <v>30.771550000000001</v>
      </c>
      <c r="BT2537">
        <v>-53.620179999999998</v>
      </c>
      <c r="BU2537">
        <v>-27.495609999999999</v>
      </c>
      <c r="BV2537">
        <v>-1.909546</v>
      </c>
      <c r="BW2537">
        <v>2.5964969999999998</v>
      </c>
      <c r="BX2537">
        <v>-3.5456539999999999</v>
      </c>
      <c r="BY2537">
        <v>-25.465520000000001</v>
      </c>
      <c r="BZ2537">
        <v>-1.194885</v>
      </c>
      <c r="CA2537">
        <v>10.11975</v>
      </c>
      <c r="CB2537">
        <v>18.63184</v>
      </c>
      <c r="CC2537">
        <v>9.6052250000000008</v>
      </c>
      <c r="CD2537">
        <v>18.613769999999999</v>
      </c>
      <c r="CE2537">
        <v>25.406009999999998</v>
      </c>
      <c r="CF2537">
        <v>69.766480000000001</v>
      </c>
      <c r="CG2537">
        <v>34.732669999999999</v>
      </c>
      <c r="CH2537">
        <v>47.497680000000003</v>
      </c>
      <c r="CI2537">
        <v>41.909059999999997</v>
      </c>
      <c r="CJ2537">
        <v>23.912479999999999</v>
      </c>
      <c r="CK2537">
        <v>17.208680000000001</v>
      </c>
      <c r="CL2537">
        <v>-11.72504</v>
      </c>
      <c r="CM2537">
        <v>-36.677</v>
      </c>
      <c r="CN2537">
        <v>-41.1828</v>
      </c>
      <c r="CO2537">
        <v>-29.194269999999999</v>
      </c>
      <c r="CP2537">
        <v>-39.959530000000001</v>
      </c>
      <c r="CQ2537">
        <v>70.874449999999996</v>
      </c>
      <c r="CR2537">
        <v>118.3121</v>
      </c>
      <c r="CS2537">
        <v>46.434609999999999</v>
      </c>
      <c r="CT2537">
        <v>47.432029999999997</v>
      </c>
      <c r="CU2537">
        <v>64.357810000000001</v>
      </c>
      <c r="CV2537">
        <v>36.224589999999999</v>
      </c>
      <c r="CW2537">
        <v>42.998390000000001</v>
      </c>
      <c r="CX2537">
        <v>36.622410000000002</v>
      </c>
      <c r="CY2537">
        <v>46.969070000000002</v>
      </c>
      <c r="CZ2537">
        <v>128.90719999999999</v>
      </c>
      <c r="DA2537">
        <v>162.22569999999999</v>
      </c>
      <c r="DB2537">
        <v>181.47370000000001</v>
      </c>
      <c r="DC2537">
        <v>190.94739999999999</v>
      </c>
      <c r="DD2537">
        <v>214.36770000000001</v>
      </c>
      <c r="DE2537">
        <v>265.92579999999998</v>
      </c>
      <c r="DF2537">
        <v>235.40170000000001</v>
      </c>
      <c r="DG2537">
        <v>240.9462</v>
      </c>
      <c r="DH2537">
        <v>178.12139999999999</v>
      </c>
      <c r="DI2537">
        <v>147.96780000000001</v>
      </c>
      <c r="DJ2537">
        <v>99.373490000000004</v>
      </c>
      <c r="DK2537">
        <v>82.022480000000002</v>
      </c>
      <c r="DL2537">
        <v>110.0384</v>
      </c>
      <c r="DM2537">
        <v>87.567959999999999</v>
      </c>
      <c r="DN2537">
        <v>103.1207</v>
      </c>
      <c r="DO2537">
        <v>19</v>
      </c>
      <c r="DP2537">
        <v>20</v>
      </c>
    </row>
    <row r="2538" spans="1:120" hidden="1" x14ac:dyDescent="0.25">
      <c r="A2538" t="str">
        <f t="shared" si="39"/>
        <v>All_Elect DA 2-6 (1PM-9PM)_44460_18-19</v>
      </c>
      <c r="B2538" t="s">
        <v>62</v>
      </c>
      <c r="C2538" t="s">
        <v>61</v>
      </c>
      <c r="D2538" t="s">
        <v>61</v>
      </c>
      <c r="E2538" t="s">
        <v>61</v>
      </c>
      <c r="F2538" t="s">
        <v>61</v>
      </c>
      <c r="G2538" t="s">
        <v>61</v>
      </c>
      <c r="H2538" t="s">
        <v>61</v>
      </c>
      <c r="I2538" t="s">
        <v>61</v>
      </c>
      <c r="J2538" t="s">
        <v>61</v>
      </c>
      <c r="K2538" t="s">
        <v>180</v>
      </c>
      <c r="L2538" s="18">
        <v>44460</v>
      </c>
      <c r="M2538">
        <v>18</v>
      </c>
      <c r="N2538">
        <v>19</v>
      </c>
      <c r="O2538" t="s">
        <v>263</v>
      </c>
      <c r="P2538">
        <v>6</v>
      </c>
      <c r="Q2538">
        <v>6</v>
      </c>
      <c r="R2538">
        <v>0</v>
      </c>
      <c r="S2538">
        <v>0</v>
      </c>
      <c r="T2538">
        <v>1</v>
      </c>
      <c r="U2538">
        <v>1</v>
      </c>
      <c r="V2538">
        <v>1</v>
      </c>
      <c r="W2538">
        <v>16.463999999999999</v>
      </c>
      <c r="X2538">
        <v>16.422999999999998</v>
      </c>
      <c r="Y2538">
        <v>16.503</v>
      </c>
      <c r="Z2538">
        <v>16.544</v>
      </c>
      <c r="AA2538">
        <v>23.582999999999998</v>
      </c>
      <c r="AB2538">
        <v>64.024000000000001</v>
      </c>
      <c r="AC2538">
        <v>58.872</v>
      </c>
      <c r="AD2538">
        <v>103.822</v>
      </c>
      <c r="AE2538">
        <v>105.629</v>
      </c>
      <c r="AF2538">
        <v>127.364</v>
      </c>
      <c r="AG2538">
        <v>200.81700000000001</v>
      </c>
      <c r="AH2538">
        <v>212.92599999999999</v>
      </c>
      <c r="AI2538">
        <v>226.71</v>
      </c>
      <c r="AJ2538">
        <v>229.69800000000001</v>
      </c>
      <c r="AK2538">
        <v>243.38</v>
      </c>
      <c r="AL2538">
        <v>241.738</v>
      </c>
      <c r="AM2538">
        <v>287.49700000000001</v>
      </c>
      <c r="AN2538">
        <v>202.69800000000001</v>
      </c>
      <c r="AO2538">
        <v>207.39400000000001</v>
      </c>
      <c r="AP2538">
        <v>238.58099999999999</v>
      </c>
      <c r="AQ2538">
        <v>164.47499999999999</v>
      </c>
      <c r="AR2538">
        <v>42.222000000000001</v>
      </c>
      <c r="AS2538">
        <v>16.542999999999999</v>
      </c>
      <c r="AT2538">
        <v>16.702000000000002</v>
      </c>
      <c r="AU2538">
        <v>67.916667000000004</v>
      </c>
      <c r="AV2538">
        <v>65.25</v>
      </c>
      <c r="AW2538">
        <v>63.333333000000003</v>
      </c>
      <c r="AX2538">
        <v>61.583333000000003</v>
      </c>
      <c r="AY2538">
        <v>60.75</v>
      </c>
      <c r="AZ2538">
        <v>61.166666999999997</v>
      </c>
      <c r="BA2538">
        <v>60.5</v>
      </c>
      <c r="BB2538">
        <v>60</v>
      </c>
      <c r="BC2538">
        <v>63.666666999999997</v>
      </c>
      <c r="BD2538">
        <v>70.25</v>
      </c>
      <c r="BE2538">
        <v>76.916667000000004</v>
      </c>
      <c r="BF2538">
        <v>82.25</v>
      </c>
      <c r="BG2538">
        <v>85.833332999999996</v>
      </c>
      <c r="BH2538">
        <v>89.25</v>
      </c>
      <c r="BI2538">
        <v>91.25</v>
      </c>
      <c r="BJ2538">
        <v>92.916667000000004</v>
      </c>
      <c r="BK2538">
        <v>93.666667000000004</v>
      </c>
      <c r="BL2538">
        <v>94.166667000000004</v>
      </c>
      <c r="BM2538">
        <v>92.083332999999996</v>
      </c>
      <c r="BN2538">
        <v>86.083332999999996</v>
      </c>
      <c r="BO2538">
        <v>80.833332999999996</v>
      </c>
      <c r="BP2538">
        <v>76.416667000000004</v>
      </c>
      <c r="BQ2538">
        <v>73.5</v>
      </c>
      <c r="BR2538">
        <v>71.416667000000004</v>
      </c>
      <c r="BS2538">
        <v>0.1871314</v>
      </c>
      <c r="BT2538">
        <v>3.5748500000000002E-2</v>
      </c>
      <c r="BU2538">
        <v>-4.8668299999999998E-2</v>
      </c>
      <c r="BV2538">
        <v>3.5760899999999998E-2</v>
      </c>
      <c r="BW2538">
        <v>-4.5135670000000001</v>
      </c>
      <c r="BX2538">
        <v>-6.6492100000000001</v>
      </c>
      <c r="BY2538">
        <v>-2.945014</v>
      </c>
      <c r="BZ2538">
        <v>-6.642703</v>
      </c>
      <c r="CA2538">
        <v>14.50873</v>
      </c>
      <c r="CB2538">
        <v>9.2599300000000007</v>
      </c>
      <c r="CC2538">
        <v>4.9490170000000004</v>
      </c>
      <c r="CD2538">
        <v>5.9266069999999997</v>
      </c>
      <c r="CE2538">
        <v>1.280708</v>
      </c>
      <c r="CF2538">
        <v>6.3429000000000002</v>
      </c>
      <c r="CG2538">
        <v>-1.4013169999999999</v>
      </c>
      <c r="CH2538">
        <v>5.8791320000000002</v>
      </c>
      <c r="CI2538">
        <v>-36.066569999999999</v>
      </c>
      <c r="CJ2538">
        <v>48.867400000000004</v>
      </c>
      <c r="CK2538">
        <v>39.601030000000002</v>
      </c>
      <c r="CL2538">
        <v>-1.5986670000000001</v>
      </c>
      <c r="CM2538">
        <v>5.8554250000000003</v>
      </c>
      <c r="CN2538">
        <v>-3.5496110000000001</v>
      </c>
      <c r="CO2538">
        <v>-0.20983309999999999</v>
      </c>
      <c r="CP2538">
        <v>-0.1168554</v>
      </c>
      <c r="CQ2538">
        <v>1.97261E-2</v>
      </c>
      <c r="CR2538">
        <v>9.9424999999999999E-3</v>
      </c>
      <c r="CS2538">
        <v>2.20237E-2</v>
      </c>
      <c r="CT2538">
        <v>3.48399E-2</v>
      </c>
      <c r="CU2538">
        <v>0.19208249999999999</v>
      </c>
      <c r="CV2538">
        <v>9.4827639999999995</v>
      </c>
      <c r="CW2538">
        <v>13.02857</v>
      </c>
      <c r="CX2538">
        <v>12.154579999999999</v>
      </c>
      <c r="CY2538">
        <v>8.214423</v>
      </c>
      <c r="CZ2538">
        <v>6.3205499999999999</v>
      </c>
      <c r="DA2538">
        <v>6.793018</v>
      </c>
      <c r="DB2538">
        <v>3.084705</v>
      </c>
      <c r="DC2538">
        <v>2.4342739999999998</v>
      </c>
      <c r="DD2538">
        <v>2.341259</v>
      </c>
      <c r="DE2538">
        <v>2.939737</v>
      </c>
      <c r="DF2538">
        <v>2.7437130000000001</v>
      </c>
      <c r="DG2538">
        <v>2.921522</v>
      </c>
      <c r="DH2538">
        <v>2.897777</v>
      </c>
      <c r="DI2538">
        <v>6.7839650000000002</v>
      </c>
      <c r="DJ2538">
        <v>30.685300000000002</v>
      </c>
      <c r="DK2538">
        <v>33.428579999999997</v>
      </c>
      <c r="DL2538">
        <v>21.08858</v>
      </c>
      <c r="DM2538">
        <v>2.4166409999999998</v>
      </c>
      <c r="DN2538">
        <v>3.8184900000000001E-2</v>
      </c>
      <c r="DO2538">
        <v>18</v>
      </c>
      <c r="DP2538">
        <v>19</v>
      </c>
    </row>
    <row r="2539" spans="1:120" hidden="1" x14ac:dyDescent="0.25">
      <c r="A2539" t="str">
        <f t="shared" si="39"/>
        <v>All_Elect DA 2-6 (1PM-9PM)_44460_19-20</v>
      </c>
      <c r="B2539" t="s">
        <v>62</v>
      </c>
      <c r="C2539" t="s">
        <v>61</v>
      </c>
      <c r="D2539" t="s">
        <v>61</v>
      </c>
      <c r="E2539" t="s">
        <v>61</v>
      </c>
      <c r="F2539" t="s">
        <v>61</v>
      </c>
      <c r="G2539" t="s">
        <v>61</v>
      </c>
      <c r="H2539" t="s">
        <v>61</v>
      </c>
      <c r="I2539" t="s">
        <v>61</v>
      </c>
      <c r="J2539" t="s">
        <v>61</v>
      </c>
      <c r="K2539" t="s">
        <v>180</v>
      </c>
      <c r="L2539" s="18">
        <v>44460</v>
      </c>
      <c r="M2539">
        <v>19</v>
      </c>
      <c r="N2539">
        <v>20</v>
      </c>
      <c r="O2539" t="s">
        <v>263</v>
      </c>
      <c r="P2539">
        <v>17</v>
      </c>
      <c r="Q2539">
        <v>16</v>
      </c>
      <c r="R2539">
        <v>0</v>
      </c>
      <c r="S2539">
        <v>0</v>
      </c>
      <c r="T2539">
        <v>0</v>
      </c>
      <c r="U2539">
        <v>1</v>
      </c>
      <c r="V2539">
        <v>1</v>
      </c>
      <c r="W2539">
        <v>128.97049999999999</v>
      </c>
      <c r="X2539">
        <v>132.50119000000001</v>
      </c>
      <c r="Y2539">
        <v>125.29</v>
      </c>
      <c r="Z2539">
        <v>125.38244</v>
      </c>
      <c r="AA2539">
        <v>126.03694</v>
      </c>
      <c r="AB2539">
        <v>126.90288</v>
      </c>
      <c r="AC2539">
        <v>174.80674999999999</v>
      </c>
      <c r="AD2539">
        <v>279.07413000000003</v>
      </c>
      <c r="AE2539">
        <v>341.47793999999999</v>
      </c>
      <c r="AF2539">
        <v>400.29262999999997</v>
      </c>
      <c r="AG2539">
        <v>524.07812999999999</v>
      </c>
      <c r="AH2539">
        <v>559.97469000000001</v>
      </c>
      <c r="AI2539">
        <v>584.55456000000004</v>
      </c>
      <c r="AJ2539">
        <v>611.27324999999996</v>
      </c>
      <c r="AK2539">
        <v>617.64080999999999</v>
      </c>
      <c r="AL2539">
        <v>623.95631000000003</v>
      </c>
      <c r="AM2539">
        <v>622.10756000000003</v>
      </c>
      <c r="AN2539">
        <v>653.06456000000003</v>
      </c>
      <c r="AO2539">
        <v>539.84031000000004</v>
      </c>
      <c r="AP2539">
        <v>551.86144000000002</v>
      </c>
      <c r="AQ2539">
        <v>432.23455999999999</v>
      </c>
      <c r="AR2539">
        <v>168.827</v>
      </c>
      <c r="AS2539">
        <v>129.49112</v>
      </c>
      <c r="AT2539">
        <v>127.96006</v>
      </c>
      <c r="AU2539">
        <v>66.6875</v>
      </c>
      <c r="AV2539">
        <v>65</v>
      </c>
      <c r="AW2539">
        <v>63.65625</v>
      </c>
      <c r="AX2539">
        <v>62.34375</v>
      </c>
      <c r="AY2539">
        <v>61.53125</v>
      </c>
      <c r="AZ2539">
        <v>61</v>
      </c>
      <c r="BA2539">
        <v>60.21875</v>
      </c>
      <c r="BB2539">
        <v>60.21875</v>
      </c>
      <c r="BC2539">
        <v>64.4375</v>
      </c>
      <c r="BD2539">
        <v>69.875</v>
      </c>
      <c r="BE2539">
        <v>74.96875</v>
      </c>
      <c r="BF2539">
        <v>79.625</v>
      </c>
      <c r="BG2539">
        <v>83.4375</v>
      </c>
      <c r="BH2539">
        <v>85.84375</v>
      </c>
      <c r="BI2539">
        <v>88.15625</v>
      </c>
      <c r="BJ2539">
        <v>89.84375</v>
      </c>
      <c r="BK2539">
        <v>89.53125</v>
      </c>
      <c r="BL2539">
        <v>88.21875</v>
      </c>
      <c r="BM2539">
        <v>85.25</v>
      </c>
      <c r="BN2539">
        <v>80.34375</v>
      </c>
      <c r="BO2539">
        <v>75.78125</v>
      </c>
      <c r="BP2539">
        <v>72.53125</v>
      </c>
      <c r="BQ2539">
        <v>70.25</v>
      </c>
      <c r="BR2539">
        <v>68.5625</v>
      </c>
      <c r="BS2539">
        <v>-20.04757</v>
      </c>
      <c r="BT2539">
        <v>-8.1633750000000003</v>
      </c>
      <c r="BU2539">
        <v>-1.181942</v>
      </c>
      <c r="BV2539">
        <v>-2.4471699999999998</v>
      </c>
      <c r="BW2539">
        <v>-3.6378379999999999</v>
      </c>
      <c r="BX2539">
        <v>-1.474135</v>
      </c>
      <c r="BY2539">
        <v>-3.551237</v>
      </c>
      <c r="BZ2539">
        <v>-3.168803</v>
      </c>
      <c r="CA2539">
        <v>7.3249659999999999</v>
      </c>
      <c r="CB2539">
        <v>14.368499999999999</v>
      </c>
      <c r="CC2539">
        <v>28.857890000000001</v>
      </c>
      <c r="CD2539">
        <v>14.584680000000001</v>
      </c>
      <c r="CE2539">
        <v>11.4679</v>
      </c>
      <c r="CF2539">
        <v>-3.1372279999999999</v>
      </c>
      <c r="CG2539">
        <v>7.9740789999999997</v>
      </c>
      <c r="CH2539">
        <v>10.32851</v>
      </c>
      <c r="CI2539">
        <v>8.0304540000000006</v>
      </c>
      <c r="CJ2539">
        <v>-34.990079999999999</v>
      </c>
      <c r="CK2539">
        <v>51.940080000000002</v>
      </c>
      <c r="CL2539">
        <v>3.2149179999999999</v>
      </c>
      <c r="CM2539">
        <v>-19.341919999999998</v>
      </c>
      <c r="CN2539">
        <v>7.0213830000000002</v>
      </c>
      <c r="CO2539">
        <v>8.4624889999999997</v>
      </c>
      <c r="CP2539">
        <v>7.6276799999999998</v>
      </c>
      <c r="CQ2539">
        <v>2107.165</v>
      </c>
      <c r="CR2539">
        <v>2.6835559999999998</v>
      </c>
      <c r="CS2539">
        <v>2.524848</v>
      </c>
      <c r="CT2539">
        <v>2.5547970000000002</v>
      </c>
      <c r="CU2539">
        <v>3.8384589999999998</v>
      </c>
      <c r="CV2539">
        <v>7.59307</v>
      </c>
      <c r="CW2539">
        <v>19.457149999999999</v>
      </c>
      <c r="CX2539">
        <v>17.899809999999999</v>
      </c>
      <c r="CY2539">
        <v>17.095020000000002</v>
      </c>
      <c r="CZ2539">
        <v>21.795780000000001</v>
      </c>
      <c r="DA2539">
        <v>17.874320000000001</v>
      </c>
      <c r="DB2539">
        <v>9.4777839999999998</v>
      </c>
      <c r="DC2539">
        <v>9.3823030000000003</v>
      </c>
      <c r="DD2539">
        <v>9.2442980000000006</v>
      </c>
      <c r="DE2539">
        <v>8.2093369999999997</v>
      </c>
      <c r="DF2539">
        <v>9.0668679999999995</v>
      </c>
      <c r="DG2539">
        <v>8.4712169999999993</v>
      </c>
      <c r="DH2539">
        <v>9.7091689999999993</v>
      </c>
      <c r="DI2539">
        <v>16.17895</v>
      </c>
      <c r="DJ2539">
        <v>61.771120000000003</v>
      </c>
      <c r="DK2539">
        <v>107.7255</v>
      </c>
      <c r="DL2539">
        <v>102.13160000000001</v>
      </c>
      <c r="DM2539">
        <v>30.869350000000001</v>
      </c>
      <c r="DN2539">
        <v>7.9208800000000004</v>
      </c>
      <c r="DO2539">
        <v>19</v>
      </c>
      <c r="DP2539">
        <v>20</v>
      </c>
    </row>
    <row r="2540" spans="1:120" hidden="1" x14ac:dyDescent="0.25">
      <c r="A2540" t="str">
        <f t="shared" si="39"/>
        <v>Size_Grp-Below 20 kW_Elect DA 2-6 (1PM-9PM)_44460_18-19</v>
      </c>
      <c r="B2540" t="s">
        <v>62</v>
      </c>
      <c r="C2540" t="s">
        <v>259</v>
      </c>
      <c r="D2540" t="s">
        <v>61</v>
      </c>
      <c r="E2540" t="s">
        <v>61</v>
      </c>
      <c r="F2540" t="s">
        <v>61</v>
      </c>
      <c r="G2540" t="s">
        <v>61</v>
      </c>
      <c r="H2540" t="s">
        <v>61</v>
      </c>
      <c r="I2540" t="s">
        <v>61</v>
      </c>
      <c r="J2540" t="s">
        <v>260</v>
      </c>
      <c r="K2540" t="s">
        <v>180</v>
      </c>
      <c r="L2540" s="18">
        <v>44460</v>
      </c>
      <c r="M2540">
        <v>18</v>
      </c>
      <c r="N2540">
        <v>19</v>
      </c>
      <c r="O2540" t="s">
        <v>263</v>
      </c>
      <c r="P2540">
        <v>1</v>
      </c>
      <c r="Q2540">
        <v>1</v>
      </c>
      <c r="R2540">
        <v>0</v>
      </c>
      <c r="S2540">
        <v>0</v>
      </c>
      <c r="T2540">
        <v>1</v>
      </c>
      <c r="U2540">
        <v>0</v>
      </c>
      <c r="V2540">
        <v>1</v>
      </c>
      <c r="W2540">
        <v>0.224</v>
      </c>
      <c r="X2540">
        <v>0.223</v>
      </c>
      <c r="Y2540">
        <v>0.223</v>
      </c>
      <c r="Z2540">
        <v>0.224</v>
      </c>
      <c r="AA2540">
        <v>0.223</v>
      </c>
      <c r="AB2540">
        <v>0.224</v>
      </c>
      <c r="AC2540">
        <v>0.152</v>
      </c>
      <c r="AD2540">
        <v>0.182</v>
      </c>
      <c r="AE2540">
        <v>0.189</v>
      </c>
      <c r="AF2540">
        <v>0.16400000000000001</v>
      </c>
      <c r="AG2540">
        <v>0.17699999999999999</v>
      </c>
      <c r="AH2540">
        <v>0.16600000000000001</v>
      </c>
      <c r="AI2540">
        <v>0.19</v>
      </c>
      <c r="AJ2540">
        <v>0.17799999999999999</v>
      </c>
      <c r="AK2540">
        <v>0.18</v>
      </c>
      <c r="AL2540">
        <v>0.17799999999999999</v>
      </c>
      <c r="AM2540">
        <v>0.17699999999999999</v>
      </c>
      <c r="AN2540">
        <v>0.17799999999999999</v>
      </c>
      <c r="AO2540">
        <v>0.23400000000000001</v>
      </c>
      <c r="AP2540">
        <v>0.221</v>
      </c>
      <c r="AQ2540">
        <v>0.23499999999999999</v>
      </c>
      <c r="AR2540">
        <v>0.222</v>
      </c>
      <c r="AS2540">
        <v>0.223</v>
      </c>
      <c r="AT2540">
        <v>0.222</v>
      </c>
      <c r="AU2540">
        <v>72.5</v>
      </c>
      <c r="AV2540">
        <v>69</v>
      </c>
      <c r="AW2540">
        <v>67</v>
      </c>
      <c r="AX2540">
        <v>65.5</v>
      </c>
      <c r="AY2540">
        <v>64</v>
      </c>
      <c r="AZ2540">
        <v>64</v>
      </c>
      <c r="BA2540">
        <v>63.5</v>
      </c>
      <c r="BB2540">
        <v>63</v>
      </c>
      <c r="BC2540">
        <v>66</v>
      </c>
      <c r="BD2540">
        <v>70.5</v>
      </c>
      <c r="BE2540">
        <v>76</v>
      </c>
      <c r="BF2540">
        <v>81</v>
      </c>
      <c r="BG2540">
        <v>84</v>
      </c>
      <c r="BH2540">
        <v>88</v>
      </c>
      <c r="BI2540">
        <v>91</v>
      </c>
      <c r="BJ2540">
        <v>93</v>
      </c>
      <c r="BK2540">
        <v>94.5</v>
      </c>
      <c r="BL2540">
        <v>96</v>
      </c>
      <c r="BM2540">
        <v>95.5</v>
      </c>
      <c r="BN2540">
        <v>92</v>
      </c>
      <c r="BO2540">
        <v>88</v>
      </c>
      <c r="BP2540">
        <v>82.5</v>
      </c>
      <c r="BQ2540">
        <v>79</v>
      </c>
      <c r="BR2540">
        <v>76.5</v>
      </c>
      <c r="BS2540">
        <v>-3.6479999999999998E-4</v>
      </c>
      <c r="BT2540">
        <v>7.4319999999999996E-4</v>
      </c>
      <c r="BU2540">
        <v>6.3380000000000001E-4</v>
      </c>
      <c r="BV2540" s="20">
        <v>-8.5699999999999993E-6</v>
      </c>
      <c r="BW2540">
        <v>7.9449999999999996E-4</v>
      </c>
      <c r="BX2540">
        <v>4.6487000000000004E-3</v>
      </c>
      <c r="BY2540">
        <v>3.8122E-3</v>
      </c>
      <c r="BZ2540">
        <v>-1.6168499999999999E-2</v>
      </c>
      <c r="CA2540">
        <v>-1.2948100000000001E-2</v>
      </c>
      <c r="CB2540">
        <v>1.7912299999999999E-2</v>
      </c>
      <c r="CC2540">
        <v>-2.02635E-2</v>
      </c>
      <c r="CD2540">
        <v>-5.2132000000000003E-3</v>
      </c>
      <c r="CE2540">
        <v>-2.6107600000000002E-2</v>
      </c>
      <c r="CF2540">
        <v>-6.8431999999999998E-3</v>
      </c>
      <c r="CG2540">
        <v>5.9900999999999999E-3</v>
      </c>
      <c r="CH2540">
        <v>-1.0985399999999999E-2</v>
      </c>
      <c r="CI2540">
        <v>-1.4935199999999999E-2</v>
      </c>
      <c r="CJ2540">
        <v>-1.9026100000000001E-2</v>
      </c>
      <c r="CK2540">
        <v>6.8586000000000003E-3</v>
      </c>
      <c r="CL2540">
        <v>1.9947599999999999E-2</v>
      </c>
      <c r="CM2540">
        <v>-9.2577000000000007E-3</v>
      </c>
      <c r="CN2540">
        <v>8.6470000000000004E-4</v>
      </c>
      <c r="CO2540">
        <v>1.994E-4</v>
      </c>
      <c r="CP2540">
        <v>1.0979E-3</v>
      </c>
      <c r="CQ2540" s="20">
        <v>6.2800000000000006E-8</v>
      </c>
      <c r="CR2540" s="20">
        <v>6.5499999999999998E-8</v>
      </c>
      <c r="CS2540" s="20">
        <v>5.2999999999999998E-8</v>
      </c>
      <c r="CT2540" s="20">
        <v>4.1899999999999998E-8</v>
      </c>
      <c r="CU2540" s="20">
        <v>4.9800000000000003E-8</v>
      </c>
      <c r="CV2540" s="20">
        <v>3.8500000000000004E-6</v>
      </c>
      <c r="CW2540">
        <v>1.63E-5</v>
      </c>
      <c r="CX2540">
        <v>2.9300000000000001E-5</v>
      </c>
      <c r="CY2540">
        <v>1.2799999999999999E-5</v>
      </c>
      <c r="CZ2540">
        <v>1.6699999999999999E-5</v>
      </c>
      <c r="DA2540">
        <v>1.9700000000000001E-5</v>
      </c>
      <c r="DB2540">
        <v>3.4799999999999999E-5</v>
      </c>
      <c r="DC2540">
        <v>4.8999999999999998E-5</v>
      </c>
      <c r="DD2540">
        <v>7.9800000000000002E-5</v>
      </c>
      <c r="DE2540">
        <v>6.5300000000000002E-5</v>
      </c>
      <c r="DF2540">
        <v>3.8800000000000001E-5</v>
      </c>
      <c r="DG2540">
        <v>4.3999999999999999E-5</v>
      </c>
      <c r="DH2540">
        <v>4.8000000000000001E-5</v>
      </c>
      <c r="DI2540">
        <v>4.7599999999999998E-5</v>
      </c>
      <c r="DJ2540">
        <v>2.23E-5</v>
      </c>
      <c r="DK2540">
        <v>1.2500000000000001E-5</v>
      </c>
      <c r="DL2540" s="20">
        <v>5.5599999999999995E-7</v>
      </c>
      <c r="DM2540" s="20">
        <v>5.4200000000000002E-8</v>
      </c>
      <c r="DN2540" s="20">
        <v>4.2200000000000001E-8</v>
      </c>
      <c r="DO2540">
        <v>18</v>
      </c>
      <c r="DP2540">
        <v>19</v>
      </c>
    </row>
    <row r="2541" spans="1:120" hidden="1" x14ac:dyDescent="0.25">
      <c r="A2541" t="str">
        <f t="shared" si="39"/>
        <v>OtherDR-No_Elect DA 2-6 (1PM-9PM)_44460_19-20</v>
      </c>
      <c r="B2541" t="s">
        <v>62</v>
      </c>
      <c r="C2541" t="s">
        <v>323</v>
      </c>
      <c r="D2541" t="s">
        <v>61</v>
      </c>
      <c r="E2541" t="s">
        <v>61</v>
      </c>
      <c r="F2541" t="s">
        <v>61</v>
      </c>
      <c r="G2541" t="s">
        <v>61</v>
      </c>
      <c r="H2541" t="s">
        <v>61</v>
      </c>
      <c r="I2541" t="s">
        <v>97</v>
      </c>
      <c r="J2541" t="s">
        <v>61</v>
      </c>
      <c r="K2541" t="s">
        <v>180</v>
      </c>
      <c r="L2541" s="18">
        <v>44460</v>
      </c>
      <c r="M2541">
        <v>19</v>
      </c>
      <c r="N2541">
        <v>20</v>
      </c>
      <c r="O2541" t="s">
        <v>263</v>
      </c>
      <c r="P2541">
        <v>17</v>
      </c>
      <c r="Q2541">
        <v>16</v>
      </c>
      <c r="R2541">
        <v>0</v>
      </c>
      <c r="S2541">
        <v>0</v>
      </c>
      <c r="T2541">
        <v>0</v>
      </c>
      <c r="U2541">
        <v>1</v>
      </c>
      <c r="V2541">
        <v>1</v>
      </c>
      <c r="W2541">
        <v>128.97049999999999</v>
      </c>
      <c r="X2541">
        <v>132.50119000000001</v>
      </c>
      <c r="Y2541">
        <v>125.29</v>
      </c>
      <c r="Z2541">
        <v>125.38244</v>
      </c>
      <c r="AA2541">
        <v>126.03694</v>
      </c>
      <c r="AB2541">
        <v>126.90288</v>
      </c>
      <c r="AC2541">
        <v>174.80674999999999</v>
      </c>
      <c r="AD2541">
        <v>279.07413000000003</v>
      </c>
      <c r="AE2541">
        <v>341.47793999999999</v>
      </c>
      <c r="AF2541">
        <v>400.29262999999997</v>
      </c>
      <c r="AG2541">
        <v>524.07812999999999</v>
      </c>
      <c r="AH2541">
        <v>559.97469000000001</v>
      </c>
      <c r="AI2541">
        <v>584.55456000000004</v>
      </c>
      <c r="AJ2541">
        <v>611.27324999999996</v>
      </c>
      <c r="AK2541">
        <v>617.64080999999999</v>
      </c>
      <c r="AL2541">
        <v>623.95631000000003</v>
      </c>
      <c r="AM2541">
        <v>622.10756000000003</v>
      </c>
      <c r="AN2541">
        <v>653.06456000000003</v>
      </c>
      <c r="AO2541">
        <v>539.84031000000004</v>
      </c>
      <c r="AP2541">
        <v>551.86144000000002</v>
      </c>
      <c r="AQ2541">
        <v>432.23455999999999</v>
      </c>
      <c r="AR2541">
        <v>168.827</v>
      </c>
      <c r="AS2541">
        <v>129.49112</v>
      </c>
      <c r="AT2541">
        <v>127.96006</v>
      </c>
      <c r="AU2541">
        <v>66.6875</v>
      </c>
      <c r="AV2541">
        <v>65</v>
      </c>
      <c r="AW2541">
        <v>63.65625</v>
      </c>
      <c r="AX2541">
        <v>62.34375</v>
      </c>
      <c r="AY2541">
        <v>61.53125</v>
      </c>
      <c r="AZ2541">
        <v>61</v>
      </c>
      <c r="BA2541">
        <v>60.21875</v>
      </c>
      <c r="BB2541">
        <v>60.21875</v>
      </c>
      <c r="BC2541">
        <v>64.4375</v>
      </c>
      <c r="BD2541">
        <v>69.875</v>
      </c>
      <c r="BE2541">
        <v>74.96875</v>
      </c>
      <c r="BF2541">
        <v>79.625</v>
      </c>
      <c r="BG2541">
        <v>83.4375</v>
      </c>
      <c r="BH2541">
        <v>85.84375</v>
      </c>
      <c r="BI2541">
        <v>88.15625</v>
      </c>
      <c r="BJ2541">
        <v>89.84375</v>
      </c>
      <c r="BK2541">
        <v>89.53125</v>
      </c>
      <c r="BL2541">
        <v>88.21875</v>
      </c>
      <c r="BM2541">
        <v>85.25</v>
      </c>
      <c r="BN2541">
        <v>80.34375</v>
      </c>
      <c r="BO2541">
        <v>75.78125</v>
      </c>
      <c r="BP2541">
        <v>72.53125</v>
      </c>
      <c r="BQ2541">
        <v>70.25</v>
      </c>
      <c r="BR2541">
        <v>68.5625</v>
      </c>
      <c r="BS2541">
        <v>-20.04757</v>
      </c>
      <c r="BT2541">
        <v>-8.1633750000000003</v>
      </c>
      <c r="BU2541">
        <v>-1.181942</v>
      </c>
      <c r="BV2541">
        <v>-2.4471699999999998</v>
      </c>
      <c r="BW2541">
        <v>-3.6378379999999999</v>
      </c>
      <c r="BX2541">
        <v>-1.474135</v>
      </c>
      <c r="BY2541">
        <v>-3.551237</v>
      </c>
      <c r="BZ2541">
        <v>-3.168803</v>
      </c>
      <c r="CA2541">
        <v>7.3249659999999999</v>
      </c>
      <c r="CB2541">
        <v>14.368499999999999</v>
      </c>
      <c r="CC2541">
        <v>28.857890000000001</v>
      </c>
      <c r="CD2541">
        <v>14.584680000000001</v>
      </c>
      <c r="CE2541">
        <v>11.4679</v>
      </c>
      <c r="CF2541">
        <v>-3.1372279999999999</v>
      </c>
      <c r="CG2541">
        <v>7.9740789999999997</v>
      </c>
      <c r="CH2541">
        <v>10.32851</v>
      </c>
      <c r="CI2541">
        <v>8.0304540000000006</v>
      </c>
      <c r="CJ2541">
        <v>-34.990079999999999</v>
      </c>
      <c r="CK2541">
        <v>51.940080000000002</v>
      </c>
      <c r="CL2541">
        <v>3.2149179999999999</v>
      </c>
      <c r="CM2541">
        <v>-19.341919999999998</v>
      </c>
      <c r="CN2541">
        <v>7.0213830000000002</v>
      </c>
      <c r="CO2541">
        <v>8.4624889999999997</v>
      </c>
      <c r="CP2541">
        <v>7.6276799999999998</v>
      </c>
      <c r="CQ2541">
        <v>2107.165</v>
      </c>
      <c r="CR2541">
        <v>2.6835559999999998</v>
      </c>
      <c r="CS2541">
        <v>2.524848</v>
      </c>
      <c r="CT2541">
        <v>2.5547970000000002</v>
      </c>
      <c r="CU2541">
        <v>3.8384589999999998</v>
      </c>
      <c r="CV2541">
        <v>7.59307</v>
      </c>
      <c r="CW2541">
        <v>19.457149999999999</v>
      </c>
      <c r="CX2541">
        <v>17.899809999999999</v>
      </c>
      <c r="CY2541">
        <v>17.095020000000002</v>
      </c>
      <c r="CZ2541">
        <v>21.795780000000001</v>
      </c>
      <c r="DA2541">
        <v>17.874320000000001</v>
      </c>
      <c r="DB2541">
        <v>9.4777839999999998</v>
      </c>
      <c r="DC2541">
        <v>9.3823030000000003</v>
      </c>
      <c r="DD2541">
        <v>9.2442980000000006</v>
      </c>
      <c r="DE2541">
        <v>8.2093369999999997</v>
      </c>
      <c r="DF2541">
        <v>9.0668679999999995</v>
      </c>
      <c r="DG2541">
        <v>8.4712169999999993</v>
      </c>
      <c r="DH2541">
        <v>9.7091689999999993</v>
      </c>
      <c r="DI2541">
        <v>16.17895</v>
      </c>
      <c r="DJ2541">
        <v>61.771120000000003</v>
      </c>
      <c r="DK2541">
        <v>107.7255</v>
      </c>
      <c r="DL2541">
        <v>102.13160000000001</v>
      </c>
      <c r="DM2541">
        <v>30.869350000000001</v>
      </c>
      <c r="DN2541">
        <v>7.9208800000000004</v>
      </c>
      <c r="DO2541">
        <v>19</v>
      </c>
      <c r="DP2541">
        <v>20</v>
      </c>
    </row>
    <row r="2542" spans="1:120" hidden="1" x14ac:dyDescent="0.25">
      <c r="A2542" t="str">
        <f t="shared" si="39"/>
        <v>LCA-Sierra_Elect DA 2-6 (1PM-9PM)_44460_18-19</v>
      </c>
      <c r="B2542" t="s">
        <v>62</v>
      </c>
      <c r="C2542" t="s">
        <v>206</v>
      </c>
      <c r="D2542" t="s">
        <v>34</v>
      </c>
      <c r="E2542" t="s">
        <v>61</v>
      </c>
      <c r="F2542" t="s">
        <v>61</v>
      </c>
      <c r="G2542" t="s">
        <v>61</v>
      </c>
      <c r="H2542" t="s">
        <v>61</v>
      </c>
      <c r="I2542" t="s">
        <v>61</v>
      </c>
      <c r="J2542" t="s">
        <v>61</v>
      </c>
      <c r="K2542" t="s">
        <v>180</v>
      </c>
      <c r="L2542" s="18">
        <v>44460</v>
      </c>
      <c r="M2542">
        <v>18</v>
      </c>
      <c r="N2542">
        <v>19</v>
      </c>
      <c r="O2542" t="s">
        <v>263</v>
      </c>
      <c r="P2542">
        <v>6</v>
      </c>
      <c r="Q2542">
        <v>6</v>
      </c>
      <c r="R2542">
        <v>0</v>
      </c>
      <c r="S2542">
        <v>0</v>
      </c>
      <c r="T2542">
        <v>1</v>
      </c>
      <c r="U2542">
        <v>1</v>
      </c>
      <c r="V2542">
        <v>1</v>
      </c>
      <c r="W2542">
        <v>16.463999999999999</v>
      </c>
      <c r="X2542">
        <v>16.422999999999998</v>
      </c>
      <c r="Y2542">
        <v>16.503</v>
      </c>
      <c r="Z2542">
        <v>16.544</v>
      </c>
      <c r="AA2542">
        <v>23.582999999999998</v>
      </c>
      <c r="AB2542">
        <v>64.024000000000001</v>
      </c>
      <c r="AC2542">
        <v>58.872</v>
      </c>
      <c r="AD2542">
        <v>103.822</v>
      </c>
      <c r="AE2542">
        <v>105.629</v>
      </c>
      <c r="AF2542">
        <v>127.364</v>
      </c>
      <c r="AG2542">
        <v>200.81700000000001</v>
      </c>
      <c r="AH2542">
        <v>212.92599999999999</v>
      </c>
      <c r="AI2542">
        <v>226.71</v>
      </c>
      <c r="AJ2542">
        <v>229.69800000000001</v>
      </c>
      <c r="AK2542">
        <v>243.38</v>
      </c>
      <c r="AL2542">
        <v>241.738</v>
      </c>
      <c r="AM2542">
        <v>287.49700000000001</v>
      </c>
      <c r="AN2542">
        <v>202.69800000000001</v>
      </c>
      <c r="AO2542">
        <v>207.39400000000001</v>
      </c>
      <c r="AP2542">
        <v>238.58099999999999</v>
      </c>
      <c r="AQ2542">
        <v>164.47499999999999</v>
      </c>
      <c r="AR2542">
        <v>42.222000000000001</v>
      </c>
      <c r="AS2542">
        <v>16.542999999999999</v>
      </c>
      <c r="AT2542">
        <v>16.702000000000002</v>
      </c>
      <c r="AU2542">
        <v>67.916667000000004</v>
      </c>
      <c r="AV2542">
        <v>65.25</v>
      </c>
      <c r="AW2542">
        <v>63.333333000000003</v>
      </c>
      <c r="AX2542">
        <v>61.583333000000003</v>
      </c>
      <c r="AY2542">
        <v>60.75</v>
      </c>
      <c r="AZ2542">
        <v>61.166666999999997</v>
      </c>
      <c r="BA2542">
        <v>60.5</v>
      </c>
      <c r="BB2542">
        <v>60</v>
      </c>
      <c r="BC2542">
        <v>63.666666999999997</v>
      </c>
      <c r="BD2542">
        <v>70.25</v>
      </c>
      <c r="BE2542">
        <v>76.916667000000004</v>
      </c>
      <c r="BF2542">
        <v>82.25</v>
      </c>
      <c r="BG2542">
        <v>85.833332999999996</v>
      </c>
      <c r="BH2542">
        <v>89.25</v>
      </c>
      <c r="BI2542">
        <v>91.25</v>
      </c>
      <c r="BJ2542">
        <v>92.916667000000004</v>
      </c>
      <c r="BK2542">
        <v>93.666667000000004</v>
      </c>
      <c r="BL2542">
        <v>94.166667000000004</v>
      </c>
      <c r="BM2542">
        <v>92.083332999999996</v>
      </c>
      <c r="BN2542">
        <v>86.083332999999996</v>
      </c>
      <c r="BO2542">
        <v>80.833332999999996</v>
      </c>
      <c r="BP2542">
        <v>76.416667000000004</v>
      </c>
      <c r="BQ2542">
        <v>73.5</v>
      </c>
      <c r="BR2542">
        <v>71.416667000000004</v>
      </c>
      <c r="BS2542">
        <v>0.1871314</v>
      </c>
      <c r="BT2542">
        <v>3.5748500000000002E-2</v>
      </c>
      <c r="BU2542">
        <v>-4.8668299999999998E-2</v>
      </c>
      <c r="BV2542">
        <v>3.5760899999999998E-2</v>
      </c>
      <c r="BW2542">
        <v>-4.5135670000000001</v>
      </c>
      <c r="BX2542">
        <v>-6.6492100000000001</v>
      </c>
      <c r="BY2542">
        <v>-2.945014</v>
      </c>
      <c r="BZ2542">
        <v>-6.642703</v>
      </c>
      <c r="CA2542">
        <v>14.50873</v>
      </c>
      <c r="CB2542">
        <v>9.2599300000000007</v>
      </c>
      <c r="CC2542">
        <v>4.9490170000000004</v>
      </c>
      <c r="CD2542">
        <v>5.9266069999999997</v>
      </c>
      <c r="CE2542">
        <v>1.280708</v>
      </c>
      <c r="CF2542">
        <v>6.3429000000000002</v>
      </c>
      <c r="CG2542">
        <v>-1.4013169999999999</v>
      </c>
      <c r="CH2542">
        <v>5.8791320000000002</v>
      </c>
      <c r="CI2542">
        <v>-36.066569999999999</v>
      </c>
      <c r="CJ2542">
        <v>48.867400000000004</v>
      </c>
      <c r="CK2542">
        <v>39.601030000000002</v>
      </c>
      <c r="CL2542">
        <v>-1.5986670000000001</v>
      </c>
      <c r="CM2542">
        <v>5.8554250000000003</v>
      </c>
      <c r="CN2542">
        <v>-3.5496110000000001</v>
      </c>
      <c r="CO2542">
        <v>-0.20983309999999999</v>
      </c>
      <c r="CP2542">
        <v>-0.1168554</v>
      </c>
      <c r="CQ2542">
        <v>1.97261E-2</v>
      </c>
      <c r="CR2542">
        <v>9.9424999999999999E-3</v>
      </c>
      <c r="CS2542">
        <v>2.20237E-2</v>
      </c>
      <c r="CT2542">
        <v>3.48399E-2</v>
      </c>
      <c r="CU2542">
        <v>0.19208249999999999</v>
      </c>
      <c r="CV2542">
        <v>9.4827639999999995</v>
      </c>
      <c r="CW2542">
        <v>13.02857</v>
      </c>
      <c r="CX2542">
        <v>12.154579999999999</v>
      </c>
      <c r="CY2542">
        <v>8.214423</v>
      </c>
      <c r="CZ2542">
        <v>6.3205499999999999</v>
      </c>
      <c r="DA2542">
        <v>6.793018</v>
      </c>
      <c r="DB2542">
        <v>3.084705</v>
      </c>
      <c r="DC2542">
        <v>2.4342739999999998</v>
      </c>
      <c r="DD2542">
        <v>2.341259</v>
      </c>
      <c r="DE2542">
        <v>2.939737</v>
      </c>
      <c r="DF2542">
        <v>2.7437130000000001</v>
      </c>
      <c r="DG2542">
        <v>2.921522</v>
      </c>
      <c r="DH2542">
        <v>2.897777</v>
      </c>
      <c r="DI2542">
        <v>6.7839650000000002</v>
      </c>
      <c r="DJ2542">
        <v>30.685300000000002</v>
      </c>
      <c r="DK2542">
        <v>33.428579999999997</v>
      </c>
      <c r="DL2542">
        <v>21.08858</v>
      </c>
      <c r="DM2542">
        <v>2.4166409999999998</v>
      </c>
      <c r="DN2542">
        <v>3.8184900000000001E-2</v>
      </c>
      <c r="DO2542">
        <v>18</v>
      </c>
      <c r="DP2542">
        <v>19</v>
      </c>
    </row>
    <row r="2543" spans="1:120" x14ac:dyDescent="0.25">
      <c r="A2543" t="str">
        <f t="shared" si="39"/>
        <v>AutoDR-Yes_Elect DA 2-6 (1PM-9PM)_44460_18-19</v>
      </c>
      <c r="B2543" t="s">
        <v>62</v>
      </c>
      <c r="C2543" t="s">
        <v>322</v>
      </c>
      <c r="D2543" t="s">
        <v>61</v>
      </c>
      <c r="E2543" t="s">
        <v>61</v>
      </c>
      <c r="F2543" t="s">
        <v>61</v>
      </c>
      <c r="G2543" t="s">
        <v>61</v>
      </c>
      <c r="H2543" t="s">
        <v>98</v>
      </c>
      <c r="I2543" t="s">
        <v>61</v>
      </c>
      <c r="J2543" t="s">
        <v>61</v>
      </c>
      <c r="K2543" t="s">
        <v>180</v>
      </c>
      <c r="L2543" s="18">
        <v>44460</v>
      </c>
      <c r="M2543">
        <v>18</v>
      </c>
      <c r="N2543">
        <v>19</v>
      </c>
      <c r="O2543" t="s">
        <v>263</v>
      </c>
      <c r="P2543">
        <v>5</v>
      </c>
      <c r="Q2543">
        <v>5</v>
      </c>
      <c r="R2543">
        <v>0</v>
      </c>
      <c r="S2543">
        <v>0</v>
      </c>
      <c r="T2543">
        <v>1</v>
      </c>
      <c r="U2543">
        <v>1</v>
      </c>
      <c r="V2543">
        <v>1</v>
      </c>
      <c r="W2543">
        <v>16.239999999999998</v>
      </c>
      <c r="X2543">
        <v>16.2</v>
      </c>
      <c r="Y2543">
        <v>16.28</v>
      </c>
      <c r="Z2543">
        <v>16.32</v>
      </c>
      <c r="AA2543">
        <v>23.36</v>
      </c>
      <c r="AB2543">
        <v>63.8</v>
      </c>
      <c r="AC2543">
        <v>58.72</v>
      </c>
      <c r="AD2543">
        <v>103.64</v>
      </c>
      <c r="AE2543">
        <v>105.44</v>
      </c>
      <c r="AF2543">
        <v>127.2</v>
      </c>
      <c r="AG2543">
        <v>200.64</v>
      </c>
      <c r="AH2543">
        <v>212.76</v>
      </c>
      <c r="AI2543">
        <v>226.52</v>
      </c>
      <c r="AJ2543">
        <v>229.52</v>
      </c>
      <c r="AK2543">
        <v>243.2</v>
      </c>
      <c r="AL2543">
        <v>241.56</v>
      </c>
      <c r="AM2543">
        <v>287.32</v>
      </c>
      <c r="AN2543">
        <v>202.52</v>
      </c>
      <c r="AO2543">
        <v>207.16</v>
      </c>
      <c r="AP2543">
        <v>238.36</v>
      </c>
      <c r="AQ2543">
        <v>164.24</v>
      </c>
      <c r="AR2543">
        <v>42</v>
      </c>
      <c r="AS2543">
        <v>16.32</v>
      </c>
      <c r="AT2543">
        <v>16.48</v>
      </c>
      <c r="AU2543">
        <v>67</v>
      </c>
      <c r="AV2543">
        <v>64.5</v>
      </c>
      <c r="AW2543">
        <v>62.6</v>
      </c>
      <c r="AX2543">
        <v>60.8</v>
      </c>
      <c r="AY2543">
        <v>60.1</v>
      </c>
      <c r="AZ2543">
        <v>60.6</v>
      </c>
      <c r="BA2543">
        <v>59.9</v>
      </c>
      <c r="BB2543">
        <v>59.4</v>
      </c>
      <c r="BC2543">
        <v>63.2</v>
      </c>
      <c r="BD2543">
        <v>70.2</v>
      </c>
      <c r="BE2543">
        <v>77.099999999999994</v>
      </c>
      <c r="BF2543">
        <v>82.5</v>
      </c>
      <c r="BG2543">
        <v>86.2</v>
      </c>
      <c r="BH2543">
        <v>89.5</v>
      </c>
      <c r="BI2543">
        <v>91.3</v>
      </c>
      <c r="BJ2543">
        <v>92.9</v>
      </c>
      <c r="BK2543">
        <v>93.5</v>
      </c>
      <c r="BL2543">
        <v>93.8</v>
      </c>
      <c r="BM2543">
        <v>91.4</v>
      </c>
      <c r="BN2543">
        <v>84.9</v>
      </c>
      <c r="BO2543">
        <v>79.400000000000006</v>
      </c>
      <c r="BP2543">
        <v>75.2</v>
      </c>
      <c r="BQ2543">
        <v>72.400000000000006</v>
      </c>
      <c r="BR2543">
        <v>70.400000000000006</v>
      </c>
      <c r="BS2543">
        <v>0.1874962</v>
      </c>
      <c r="BT2543">
        <v>3.5005300000000003E-2</v>
      </c>
      <c r="BU2543">
        <v>-4.9302100000000001E-2</v>
      </c>
      <c r="BV2543">
        <v>3.5769500000000003E-2</v>
      </c>
      <c r="BW2543">
        <v>-4.5143610000000001</v>
      </c>
      <c r="BX2543">
        <v>-6.6538579999999996</v>
      </c>
      <c r="BY2543">
        <v>-2.9488270000000001</v>
      </c>
      <c r="BZ2543">
        <v>-6.6265340000000004</v>
      </c>
      <c r="CA2543">
        <v>14.52167</v>
      </c>
      <c r="CB2543">
        <v>9.2420179999999998</v>
      </c>
      <c r="CC2543">
        <v>4.9692800000000004</v>
      </c>
      <c r="CD2543">
        <v>5.9318200000000001</v>
      </c>
      <c r="CE2543">
        <v>1.306816</v>
      </c>
      <c r="CF2543">
        <v>6.3497430000000001</v>
      </c>
      <c r="CG2543">
        <v>-1.4073070000000001</v>
      </c>
      <c r="CH2543">
        <v>5.8901180000000002</v>
      </c>
      <c r="CI2543">
        <v>-36.051639999999999</v>
      </c>
      <c r="CJ2543">
        <v>48.886429999999997</v>
      </c>
      <c r="CK2543">
        <v>39.594169999999998</v>
      </c>
      <c r="CL2543">
        <v>-1.618614</v>
      </c>
      <c r="CM2543">
        <v>5.8646830000000003</v>
      </c>
      <c r="CN2543">
        <v>-3.5504760000000002</v>
      </c>
      <c r="CO2543">
        <v>-0.21003250000000001</v>
      </c>
      <c r="CP2543">
        <v>-0.1179533</v>
      </c>
      <c r="CQ2543">
        <v>1.9726E-2</v>
      </c>
      <c r="CR2543">
        <v>9.9424000000000005E-3</v>
      </c>
      <c r="CS2543">
        <v>2.2023600000000001E-2</v>
      </c>
      <c r="CT2543">
        <v>3.4839799999999997E-2</v>
      </c>
      <c r="CU2543">
        <v>0.19208239999999999</v>
      </c>
      <c r="CV2543">
        <v>9.4827600000000007</v>
      </c>
      <c r="CW2543">
        <v>13.028549999999999</v>
      </c>
      <c r="CX2543">
        <v>12.15455</v>
      </c>
      <c r="CY2543">
        <v>8.2144110000000001</v>
      </c>
      <c r="CZ2543">
        <v>6.3205330000000002</v>
      </c>
      <c r="DA2543">
        <v>6.792999</v>
      </c>
      <c r="DB2543">
        <v>3.08467</v>
      </c>
      <c r="DC2543">
        <v>2.4342250000000001</v>
      </c>
      <c r="DD2543">
        <v>2.3411789999999999</v>
      </c>
      <c r="DE2543">
        <v>2.9396719999999998</v>
      </c>
      <c r="DF2543">
        <v>2.7436750000000001</v>
      </c>
      <c r="DG2543">
        <v>2.9214790000000002</v>
      </c>
      <c r="DH2543">
        <v>2.897729</v>
      </c>
      <c r="DI2543">
        <v>6.7839169999999998</v>
      </c>
      <c r="DJ2543">
        <v>30.685269999999999</v>
      </c>
      <c r="DK2543">
        <v>33.428570000000001</v>
      </c>
      <c r="DL2543">
        <v>21.08858</v>
      </c>
      <c r="DM2543">
        <v>2.4166409999999998</v>
      </c>
      <c r="DN2543">
        <v>3.8184900000000001E-2</v>
      </c>
      <c r="DO2543">
        <v>18</v>
      </c>
      <c r="DP2543">
        <v>19</v>
      </c>
    </row>
    <row r="2544" spans="1:120" hidden="1" x14ac:dyDescent="0.25">
      <c r="A2544" t="str">
        <f t="shared" si="39"/>
        <v>Size_Grp-20 to 199.99 kW_Elect DA 2-6 (1PM-9PM)_44460_18-19</v>
      </c>
      <c r="B2544" t="s">
        <v>62</v>
      </c>
      <c r="C2544" t="s">
        <v>201</v>
      </c>
      <c r="D2544" t="s">
        <v>61</v>
      </c>
      <c r="E2544" t="s">
        <v>61</v>
      </c>
      <c r="F2544" t="s">
        <v>61</v>
      </c>
      <c r="G2544" t="s">
        <v>61</v>
      </c>
      <c r="H2544" t="s">
        <v>61</v>
      </c>
      <c r="I2544" t="s">
        <v>61</v>
      </c>
      <c r="J2544" t="s">
        <v>101</v>
      </c>
      <c r="K2544" t="s">
        <v>180</v>
      </c>
      <c r="L2544" s="18">
        <v>44460</v>
      </c>
      <c r="M2544">
        <v>18</v>
      </c>
      <c r="N2544">
        <v>19</v>
      </c>
      <c r="O2544" t="s">
        <v>263</v>
      </c>
      <c r="P2544">
        <v>5</v>
      </c>
      <c r="Q2544">
        <v>5</v>
      </c>
      <c r="R2544">
        <v>0</v>
      </c>
      <c r="S2544">
        <v>0</v>
      </c>
      <c r="T2544">
        <v>1</v>
      </c>
      <c r="U2544">
        <v>1</v>
      </c>
      <c r="V2544">
        <v>1</v>
      </c>
      <c r="W2544">
        <v>16.239999999999998</v>
      </c>
      <c r="X2544">
        <v>16.2</v>
      </c>
      <c r="Y2544">
        <v>16.28</v>
      </c>
      <c r="Z2544">
        <v>16.32</v>
      </c>
      <c r="AA2544">
        <v>23.36</v>
      </c>
      <c r="AB2544">
        <v>63.8</v>
      </c>
      <c r="AC2544">
        <v>58.72</v>
      </c>
      <c r="AD2544">
        <v>103.64</v>
      </c>
      <c r="AE2544">
        <v>105.44</v>
      </c>
      <c r="AF2544">
        <v>127.2</v>
      </c>
      <c r="AG2544">
        <v>200.64</v>
      </c>
      <c r="AH2544">
        <v>212.76</v>
      </c>
      <c r="AI2544">
        <v>226.52</v>
      </c>
      <c r="AJ2544">
        <v>229.52</v>
      </c>
      <c r="AK2544">
        <v>243.2</v>
      </c>
      <c r="AL2544">
        <v>241.56</v>
      </c>
      <c r="AM2544">
        <v>287.32</v>
      </c>
      <c r="AN2544">
        <v>202.52</v>
      </c>
      <c r="AO2544">
        <v>207.16</v>
      </c>
      <c r="AP2544">
        <v>238.36</v>
      </c>
      <c r="AQ2544">
        <v>164.24</v>
      </c>
      <c r="AR2544">
        <v>42</v>
      </c>
      <c r="AS2544">
        <v>16.32</v>
      </c>
      <c r="AT2544">
        <v>16.48</v>
      </c>
      <c r="AU2544">
        <v>67</v>
      </c>
      <c r="AV2544">
        <v>64.5</v>
      </c>
      <c r="AW2544">
        <v>62.6</v>
      </c>
      <c r="AX2544">
        <v>60.8</v>
      </c>
      <c r="AY2544">
        <v>60.1</v>
      </c>
      <c r="AZ2544">
        <v>60.6</v>
      </c>
      <c r="BA2544">
        <v>59.9</v>
      </c>
      <c r="BB2544">
        <v>59.4</v>
      </c>
      <c r="BC2544">
        <v>63.2</v>
      </c>
      <c r="BD2544">
        <v>70.2</v>
      </c>
      <c r="BE2544">
        <v>77.099999999999994</v>
      </c>
      <c r="BF2544">
        <v>82.5</v>
      </c>
      <c r="BG2544">
        <v>86.2</v>
      </c>
      <c r="BH2544">
        <v>89.5</v>
      </c>
      <c r="BI2544">
        <v>91.3</v>
      </c>
      <c r="BJ2544">
        <v>92.9</v>
      </c>
      <c r="BK2544">
        <v>93.5</v>
      </c>
      <c r="BL2544">
        <v>93.8</v>
      </c>
      <c r="BM2544">
        <v>91.4</v>
      </c>
      <c r="BN2544">
        <v>84.9</v>
      </c>
      <c r="BO2544">
        <v>79.400000000000006</v>
      </c>
      <c r="BP2544">
        <v>75.2</v>
      </c>
      <c r="BQ2544">
        <v>72.400000000000006</v>
      </c>
      <c r="BR2544">
        <v>70.400000000000006</v>
      </c>
      <c r="BS2544">
        <v>0.1874962</v>
      </c>
      <c r="BT2544">
        <v>3.5005300000000003E-2</v>
      </c>
      <c r="BU2544">
        <v>-4.9302100000000001E-2</v>
      </c>
      <c r="BV2544" s="20">
        <v>3.5769500000000003E-2</v>
      </c>
      <c r="BW2544">
        <v>-4.5143610000000001</v>
      </c>
      <c r="BX2544">
        <v>-6.6538579999999996</v>
      </c>
      <c r="BY2544">
        <v>-2.9488270000000001</v>
      </c>
      <c r="BZ2544">
        <v>-6.6265340000000004</v>
      </c>
      <c r="CA2544">
        <v>14.52167</v>
      </c>
      <c r="CB2544">
        <v>9.2420179999999998</v>
      </c>
      <c r="CC2544">
        <v>4.9692800000000004</v>
      </c>
      <c r="CD2544">
        <v>5.9318200000000001</v>
      </c>
      <c r="CE2544">
        <v>1.306816</v>
      </c>
      <c r="CF2544">
        <v>6.3497430000000001</v>
      </c>
      <c r="CG2544">
        <v>-1.4073070000000001</v>
      </c>
      <c r="CH2544">
        <v>5.8901180000000002</v>
      </c>
      <c r="CI2544">
        <v>-36.051639999999999</v>
      </c>
      <c r="CJ2544">
        <v>48.886429999999997</v>
      </c>
      <c r="CK2544">
        <v>39.594169999999998</v>
      </c>
      <c r="CL2544">
        <v>-1.618614</v>
      </c>
      <c r="CM2544">
        <v>5.8646830000000003</v>
      </c>
      <c r="CN2544">
        <v>-3.5504760000000002</v>
      </c>
      <c r="CO2544">
        <v>-0.21003250000000001</v>
      </c>
      <c r="CP2544">
        <v>-0.1179533</v>
      </c>
      <c r="CQ2544" s="20">
        <v>1.9726E-2</v>
      </c>
      <c r="CR2544" s="20">
        <v>9.9424000000000005E-3</v>
      </c>
      <c r="CS2544" s="20">
        <v>2.2023600000000001E-2</v>
      </c>
      <c r="CT2544" s="20">
        <v>3.4839799999999997E-2</v>
      </c>
      <c r="CU2544" s="20">
        <v>0.19208239999999999</v>
      </c>
      <c r="CV2544" s="20">
        <v>9.4827600000000007</v>
      </c>
      <c r="CW2544">
        <v>13.028549999999999</v>
      </c>
      <c r="CX2544">
        <v>12.15455</v>
      </c>
      <c r="CY2544">
        <v>8.2144110000000001</v>
      </c>
      <c r="CZ2544">
        <v>6.3205330000000002</v>
      </c>
      <c r="DA2544">
        <v>6.792999</v>
      </c>
      <c r="DB2544">
        <v>3.08467</v>
      </c>
      <c r="DC2544">
        <v>2.4342250000000001</v>
      </c>
      <c r="DD2544">
        <v>2.3411789999999999</v>
      </c>
      <c r="DE2544">
        <v>2.9396719999999998</v>
      </c>
      <c r="DF2544">
        <v>2.7436750000000001</v>
      </c>
      <c r="DG2544">
        <v>2.9214790000000002</v>
      </c>
      <c r="DH2544">
        <v>2.897729</v>
      </c>
      <c r="DI2544">
        <v>6.7839169999999998</v>
      </c>
      <c r="DJ2544">
        <v>30.685269999999999</v>
      </c>
      <c r="DK2544">
        <v>33.428570000000001</v>
      </c>
      <c r="DL2544" s="20">
        <v>21.08858</v>
      </c>
      <c r="DM2544" s="20">
        <v>2.4166409999999998</v>
      </c>
      <c r="DN2544" s="20">
        <v>3.8184900000000001E-2</v>
      </c>
      <c r="DO2544">
        <v>18</v>
      </c>
      <c r="DP2544">
        <v>19</v>
      </c>
    </row>
    <row r="2545" spans="1:120" x14ac:dyDescent="0.25">
      <c r="A2545" t="str">
        <f t="shared" si="39"/>
        <v>AutoDR-No_Elect DA 2-6 (1PM-9PM)_44460_19-20</v>
      </c>
      <c r="B2545" t="s">
        <v>62</v>
      </c>
      <c r="C2545" t="s">
        <v>321</v>
      </c>
      <c r="D2545" t="s">
        <v>61</v>
      </c>
      <c r="E2545" t="s">
        <v>61</v>
      </c>
      <c r="F2545" t="s">
        <v>61</v>
      </c>
      <c r="G2545" t="s">
        <v>61</v>
      </c>
      <c r="H2545" t="s">
        <v>97</v>
      </c>
      <c r="I2545" t="s">
        <v>61</v>
      </c>
      <c r="J2545" t="s">
        <v>61</v>
      </c>
      <c r="K2545" t="s">
        <v>180</v>
      </c>
      <c r="L2545" s="18">
        <v>44460</v>
      </c>
      <c r="M2545">
        <v>19</v>
      </c>
      <c r="N2545">
        <v>20</v>
      </c>
      <c r="O2545" t="s">
        <v>263</v>
      </c>
      <c r="P2545">
        <v>7</v>
      </c>
      <c r="Q2545">
        <v>7</v>
      </c>
      <c r="R2545">
        <v>0</v>
      </c>
      <c r="S2545">
        <v>0</v>
      </c>
      <c r="T2545">
        <v>1</v>
      </c>
      <c r="U2545">
        <v>1</v>
      </c>
      <c r="V2545">
        <v>1</v>
      </c>
      <c r="W2545">
        <v>50.463999999999999</v>
      </c>
      <c r="X2545">
        <v>54.747</v>
      </c>
      <c r="Y2545">
        <v>48.52</v>
      </c>
      <c r="Z2545">
        <v>48.686999999999998</v>
      </c>
      <c r="AA2545">
        <v>49.183</v>
      </c>
      <c r="AB2545">
        <v>49.438000000000002</v>
      </c>
      <c r="AC2545">
        <v>67.043999999999997</v>
      </c>
      <c r="AD2545">
        <v>84.218000000000004</v>
      </c>
      <c r="AE2545">
        <v>93.551000000000002</v>
      </c>
      <c r="AF2545">
        <v>107.226</v>
      </c>
      <c r="AG2545">
        <v>138.05000000000001</v>
      </c>
      <c r="AH2545">
        <v>146.755</v>
      </c>
      <c r="AI2545">
        <v>151.76900000000001</v>
      </c>
      <c r="AJ2545">
        <v>158.636</v>
      </c>
      <c r="AK2545">
        <v>158.26900000000001</v>
      </c>
      <c r="AL2545">
        <v>159.21299999999999</v>
      </c>
      <c r="AM2545">
        <v>160.63300000000001</v>
      </c>
      <c r="AN2545">
        <v>174.089</v>
      </c>
      <c r="AO2545">
        <v>148.60499999999999</v>
      </c>
      <c r="AP2545">
        <v>146.999</v>
      </c>
      <c r="AQ2545">
        <v>95.088999999999999</v>
      </c>
      <c r="AR2545">
        <v>52.415999999999997</v>
      </c>
      <c r="AS2545">
        <v>52.073999999999998</v>
      </c>
      <c r="AT2545">
        <v>49.593000000000004</v>
      </c>
      <c r="AU2545">
        <v>65.642857000000006</v>
      </c>
      <c r="AV2545">
        <v>63.5</v>
      </c>
      <c r="AW2545">
        <v>62.214286000000001</v>
      </c>
      <c r="AX2545">
        <v>61</v>
      </c>
      <c r="AY2545">
        <v>60.285713999999999</v>
      </c>
      <c r="AZ2545">
        <v>59.357143000000001</v>
      </c>
      <c r="BA2545">
        <v>58.571429000000002</v>
      </c>
      <c r="BB2545">
        <v>58.571429000000002</v>
      </c>
      <c r="BC2545">
        <v>62.5</v>
      </c>
      <c r="BD2545">
        <v>67.142857000000006</v>
      </c>
      <c r="BE2545">
        <v>72.5</v>
      </c>
      <c r="BF2545">
        <v>77.857142999999994</v>
      </c>
      <c r="BG2545">
        <v>81.571428999999995</v>
      </c>
      <c r="BH2545">
        <v>84.214286000000001</v>
      </c>
      <c r="BI2545">
        <v>85.642857000000006</v>
      </c>
      <c r="BJ2545">
        <v>87.142857000000006</v>
      </c>
      <c r="BK2545">
        <v>87.714286000000001</v>
      </c>
      <c r="BL2545">
        <v>87.285713999999999</v>
      </c>
      <c r="BM2545">
        <v>84.857142999999994</v>
      </c>
      <c r="BN2545">
        <v>80.428571000000005</v>
      </c>
      <c r="BO2545">
        <v>75.071428999999995</v>
      </c>
      <c r="BP2545">
        <v>71.357142999999994</v>
      </c>
      <c r="BQ2545">
        <v>69.071428999999995</v>
      </c>
      <c r="BR2545">
        <v>67.571428999999995</v>
      </c>
      <c r="BS2545">
        <v>-15.985379999999999</v>
      </c>
      <c r="BT2545">
        <v>-4.5058319999999998</v>
      </c>
      <c r="BU2545">
        <v>1.7764610000000001</v>
      </c>
      <c r="BV2545" s="20">
        <v>0.25519599999999998</v>
      </c>
      <c r="BW2545">
        <v>-1.1227069999999999</v>
      </c>
      <c r="BX2545">
        <v>0.43363030000000002</v>
      </c>
      <c r="BY2545">
        <v>-5.0009209999999999</v>
      </c>
      <c r="BZ2545">
        <v>4.8094390000000002</v>
      </c>
      <c r="CA2545">
        <v>3.7102379999999999</v>
      </c>
      <c r="CB2545">
        <v>-2.164126</v>
      </c>
      <c r="CC2545">
        <v>1.955406</v>
      </c>
      <c r="CD2545">
        <v>-0.25214199999999998</v>
      </c>
      <c r="CE2545">
        <v>-0.75074580000000002</v>
      </c>
      <c r="CF2545">
        <v>-2.1136659999999998</v>
      </c>
      <c r="CG2545">
        <v>3.2806160000000002</v>
      </c>
      <c r="CH2545">
        <v>5.6893060000000002</v>
      </c>
      <c r="CI2545">
        <v>3.6161219999999998</v>
      </c>
      <c r="CJ2545">
        <v>-13.195169999999999</v>
      </c>
      <c r="CK2545">
        <v>5.8765349999999996</v>
      </c>
      <c r="CL2545">
        <v>-0.58825210000000006</v>
      </c>
      <c r="CM2545">
        <v>19.55902</v>
      </c>
      <c r="CN2545">
        <v>3.383394</v>
      </c>
      <c r="CO2545">
        <v>3.0265499999999999</v>
      </c>
      <c r="CP2545">
        <v>7.3794769999999996</v>
      </c>
      <c r="CQ2545" s="20">
        <v>1863.6389999999999</v>
      </c>
      <c r="CR2545" s="20">
        <v>0.3651471</v>
      </c>
      <c r="CS2545" s="20">
        <v>0.26520830000000001</v>
      </c>
      <c r="CT2545" s="20">
        <v>0.1712041</v>
      </c>
      <c r="CU2545" s="20">
        <v>0.39143349999999999</v>
      </c>
      <c r="CV2545" s="20">
        <v>0.80878689999999998</v>
      </c>
      <c r="CW2545">
        <v>1.485636</v>
      </c>
      <c r="CX2545">
        <v>4.5063839999999997</v>
      </c>
      <c r="CY2545">
        <v>2.7503120000000001</v>
      </c>
      <c r="CZ2545">
        <v>1.9434670000000001</v>
      </c>
      <c r="DA2545">
        <v>2.2348340000000002</v>
      </c>
      <c r="DB2545">
        <v>1.737374</v>
      </c>
      <c r="DC2545">
        <v>2.022084</v>
      </c>
      <c r="DD2545">
        <v>2.233314</v>
      </c>
      <c r="DE2545">
        <v>2.0831189999999999</v>
      </c>
      <c r="DF2545">
        <v>2.2767179999999998</v>
      </c>
      <c r="DG2545">
        <v>2.0220889999999998</v>
      </c>
      <c r="DH2545">
        <v>2.051723</v>
      </c>
      <c r="DI2545">
        <v>2.5732560000000002</v>
      </c>
      <c r="DJ2545">
        <v>7.6156509999999997</v>
      </c>
      <c r="DK2545">
        <v>7.6633550000000001</v>
      </c>
      <c r="DL2545" s="20">
        <v>2.9254190000000002</v>
      </c>
      <c r="DM2545" s="20">
        <v>1.2273050000000001</v>
      </c>
      <c r="DN2545" s="20">
        <v>1.021979</v>
      </c>
      <c r="DO2545">
        <v>19</v>
      </c>
      <c r="DP2545">
        <v>20</v>
      </c>
    </row>
    <row r="2546" spans="1:120" hidden="1" x14ac:dyDescent="0.25">
      <c r="A2546" t="str">
        <f t="shared" si="39"/>
        <v>sublap_id-SLAP_PGCC_Elect DA 2-6 (1PM-9PM)_44460_19-20</v>
      </c>
      <c r="B2546" t="s">
        <v>62</v>
      </c>
      <c r="C2546" t="s">
        <v>299</v>
      </c>
      <c r="D2546" t="s">
        <v>61</v>
      </c>
      <c r="E2546" t="s">
        <v>300</v>
      </c>
      <c r="F2546" t="s">
        <v>61</v>
      </c>
      <c r="G2546" t="s">
        <v>61</v>
      </c>
      <c r="H2546" t="s">
        <v>61</v>
      </c>
      <c r="I2546" t="s">
        <v>61</v>
      </c>
      <c r="J2546" t="s">
        <v>61</v>
      </c>
      <c r="K2546" t="s">
        <v>180</v>
      </c>
      <c r="L2546" s="18">
        <v>44460</v>
      </c>
      <c r="M2546">
        <v>19</v>
      </c>
      <c r="N2546">
        <v>20</v>
      </c>
      <c r="O2546" t="s">
        <v>263</v>
      </c>
      <c r="P2546">
        <v>3</v>
      </c>
      <c r="Q2546">
        <v>3</v>
      </c>
      <c r="R2546">
        <v>0</v>
      </c>
      <c r="S2546">
        <v>0</v>
      </c>
      <c r="T2546">
        <v>1</v>
      </c>
      <c r="U2546">
        <v>1</v>
      </c>
      <c r="V2546">
        <v>1</v>
      </c>
      <c r="W2546">
        <v>20.795000000000002</v>
      </c>
      <c r="X2546">
        <v>21.277000000000001</v>
      </c>
      <c r="Y2546">
        <v>20.289000000000001</v>
      </c>
      <c r="Z2546">
        <v>20.736000000000001</v>
      </c>
      <c r="AA2546">
        <v>21.114000000000001</v>
      </c>
      <c r="AB2546">
        <v>20.449000000000002</v>
      </c>
      <c r="AC2546">
        <v>36.817999999999998</v>
      </c>
      <c r="AD2546">
        <v>42.707000000000001</v>
      </c>
      <c r="AE2546">
        <v>43.423000000000002</v>
      </c>
      <c r="AF2546">
        <v>51.417000000000002</v>
      </c>
      <c r="AG2546">
        <v>71.058999999999997</v>
      </c>
      <c r="AH2546">
        <v>75.23</v>
      </c>
      <c r="AI2546">
        <v>73.322000000000003</v>
      </c>
      <c r="AJ2546">
        <v>74.128</v>
      </c>
      <c r="AK2546">
        <v>77.707999999999998</v>
      </c>
      <c r="AL2546">
        <v>70.343999999999994</v>
      </c>
      <c r="AM2546">
        <v>71.903000000000006</v>
      </c>
      <c r="AN2546">
        <v>80.766000000000005</v>
      </c>
      <c r="AO2546">
        <v>61.146000000000001</v>
      </c>
      <c r="AP2546">
        <v>66.570999999999998</v>
      </c>
      <c r="AQ2546">
        <v>48.415999999999997</v>
      </c>
      <c r="AR2546">
        <v>24.178000000000001</v>
      </c>
      <c r="AS2546">
        <v>21.241</v>
      </c>
      <c r="AT2546">
        <v>20.122</v>
      </c>
      <c r="AU2546">
        <v>56</v>
      </c>
      <c r="AV2546">
        <v>56.5</v>
      </c>
      <c r="AW2546">
        <v>55.166666999999997</v>
      </c>
      <c r="AX2546">
        <v>55.5</v>
      </c>
      <c r="AY2546">
        <v>55.333333000000003</v>
      </c>
      <c r="AZ2546">
        <v>55.666666999999997</v>
      </c>
      <c r="BA2546">
        <v>55.166666999999997</v>
      </c>
      <c r="BB2546">
        <v>55</v>
      </c>
      <c r="BC2546">
        <v>58.333333000000003</v>
      </c>
      <c r="BD2546">
        <v>63.833333000000003</v>
      </c>
      <c r="BE2546">
        <v>69.5</v>
      </c>
      <c r="BF2546">
        <v>72.5</v>
      </c>
      <c r="BG2546">
        <v>73.5</v>
      </c>
      <c r="BH2546">
        <v>74.333332999999996</v>
      </c>
      <c r="BI2546">
        <v>75.5</v>
      </c>
      <c r="BJ2546">
        <v>75.666667000000004</v>
      </c>
      <c r="BK2546">
        <v>74</v>
      </c>
      <c r="BL2546">
        <v>72.666667000000004</v>
      </c>
      <c r="BM2546">
        <v>70.333332999999996</v>
      </c>
      <c r="BN2546">
        <v>65.333332999999996</v>
      </c>
      <c r="BO2546">
        <v>60.166666999999997</v>
      </c>
      <c r="BP2546">
        <v>57.166666999999997</v>
      </c>
      <c r="BQ2546">
        <v>56</v>
      </c>
      <c r="BR2546">
        <v>55.333333000000003</v>
      </c>
      <c r="BS2546">
        <v>0.49867919999999999</v>
      </c>
      <c r="BT2546">
        <v>-0.35108080000000003</v>
      </c>
      <c r="BU2546">
        <v>0.83049090000000003</v>
      </c>
      <c r="BV2546" s="20">
        <v>0.38267010000000001</v>
      </c>
      <c r="BW2546">
        <v>0.28096110000000002</v>
      </c>
      <c r="BX2546">
        <v>2.9563359999999999</v>
      </c>
      <c r="BY2546">
        <v>-2.146757</v>
      </c>
      <c r="BZ2546">
        <v>0.49716090000000002</v>
      </c>
      <c r="CA2546">
        <v>1.5240499999999999</v>
      </c>
      <c r="CB2546">
        <v>-3.498021</v>
      </c>
      <c r="CC2546">
        <v>3.3277019999999999</v>
      </c>
      <c r="CD2546">
        <v>0.42418</v>
      </c>
      <c r="CE2546">
        <v>1.7390920000000001</v>
      </c>
      <c r="CF2546">
        <v>-0.85238740000000002</v>
      </c>
      <c r="CG2546">
        <v>-2.915727</v>
      </c>
      <c r="CH2546">
        <v>2.8839239999999999</v>
      </c>
      <c r="CI2546">
        <v>-3.6206200000000001E-2</v>
      </c>
      <c r="CJ2546">
        <v>-12.87416</v>
      </c>
      <c r="CK2546">
        <v>5.0025230000000001</v>
      </c>
      <c r="CL2546">
        <v>-3.9948419999999998</v>
      </c>
      <c r="CM2546">
        <v>-1.4865250000000001</v>
      </c>
      <c r="CN2546">
        <v>-1.587224</v>
      </c>
      <c r="CO2546">
        <v>1.146E-2</v>
      </c>
      <c r="CP2546">
        <v>1.4130180000000001</v>
      </c>
      <c r="CQ2546" s="20">
        <v>3.0004200000000002E-2</v>
      </c>
      <c r="CR2546" s="20">
        <v>2.89687E-2</v>
      </c>
      <c r="CS2546" s="20">
        <v>6.8801500000000002E-2</v>
      </c>
      <c r="CT2546" s="20">
        <v>2.7014E-2</v>
      </c>
      <c r="CU2546" s="20">
        <v>0.37199880000000002</v>
      </c>
      <c r="CV2546" s="20">
        <v>0.86258029999999997</v>
      </c>
      <c r="CW2546">
        <v>1.914288</v>
      </c>
      <c r="CX2546">
        <v>1.5253920000000001</v>
      </c>
      <c r="CY2546">
        <v>1.404293</v>
      </c>
      <c r="CZ2546">
        <v>1.308702</v>
      </c>
      <c r="DA2546">
        <v>2.9540999999999999</v>
      </c>
      <c r="DB2546">
        <v>1.4541120000000001</v>
      </c>
      <c r="DC2546">
        <v>1.7922849999999999</v>
      </c>
      <c r="DD2546">
        <v>1.4423760000000001</v>
      </c>
      <c r="DE2546">
        <v>1.9319249999999999</v>
      </c>
      <c r="DF2546">
        <v>2.2533919999999998</v>
      </c>
      <c r="DG2546">
        <v>1.5641039999999999</v>
      </c>
      <c r="DH2546">
        <v>2.623796</v>
      </c>
      <c r="DI2546">
        <v>1.5649360000000001</v>
      </c>
      <c r="DJ2546">
        <v>2.4611109999999998</v>
      </c>
      <c r="DK2546">
        <v>2.4936180000000001</v>
      </c>
      <c r="DL2546" s="20">
        <v>1.141842</v>
      </c>
      <c r="DM2546" s="20">
        <v>0.108252</v>
      </c>
      <c r="DN2546" s="20">
        <v>6.2979400000000005E-2</v>
      </c>
      <c r="DO2546">
        <v>19</v>
      </c>
      <c r="DP2546">
        <v>20</v>
      </c>
    </row>
    <row r="2547" spans="1:120" hidden="1" x14ac:dyDescent="0.25">
      <c r="A2547" t="str">
        <f t="shared" si="39"/>
        <v>Aggregator-Enersponse_Elect DA 2-6 (1PM-9PM)_44460_19-20</v>
      </c>
      <c r="B2547" t="s">
        <v>62</v>
      </c>
      <c r="C2547" t="s">
        <v>219</v>
      </c>
      <c r="D2547" t="s">
        <v>61</v>
      </c>
      <c r="E2547" t="s">
        <v>61</v>
      </c>
      <c r="F2547" t="s">
        <v>107</v>
      </c>
      <c r="G2547" t="s">
        <v>61</v>
      </c>
      <c r="H2547" t="s">
        <v>61</v>
      </c>
      <c r="I2547" t="s">
        <v>61</v>
      </c>
      <c r="J2547" t="s">
        <v>61</v>
      </c>
      <c r="K2547" t="s">
        <v>180</v>
      </c>
      <c r="L2547" s="18">
        <v>44460</v>
      </c>
      <c r="M2547">
        <v>19</v>
      </c>
      <c r="N2547">
        <v>20</v>
      </c>
      <c r="O2547" t="s">
        <v>263</v>
      </c>
      <c r="P2547">
        <v>17</v>
      </c>
      <c r="Q2547">
        <v>16</v>
      </c>
      <c r="R2547">
        <v>0</v>
      </c>
      <c r="S2547">
        <v>0</v>
      </c>
      <c r="T2547">
        <v>0</v>
      </c>
      <c r="U2547">
        <v>1</v>
      </c>
      <c r="V2547">
        <v>1</v>
      </c>
      <c r="W2547">
        <v>128.97049999999999</v>
      </c>
      <c r="X2547">
        <v>132.50119000000001</v>
      </c>
      <c r="Y2547">
        <v>125.29</v>
      </c>
      <c r="Z2547">
        <v>125.38244</v>
      </c>
      <c r="AA2547">
        <v>126.03694</v>
      </c>
      <c r="AB2547">
        <v>126.90286999999999</v>
      </c>
      <c r="AC2547">
        <v>174.80674999999999</v>
      </c>
      <c r="AD2547">
        <v>279.07413000000003</v>
      </c>
      <c r="AE2547">
        <v>341.47793999999999</v>
      </c>
      <c r="AF2547">
        <v>400.29262999999997</v>
      </c>
      <c r="AG2547">
        <v>524.07812999999999</v>
      </c>
      <c r="AH2547">
        <v>559.97469000000001</v>
      </c>
      <c r="AI2547">
        <v>584.55456000000004</v>
      </c>
      <c r="AJ2547">
        <v>611.27324999999996</v>
      </c>
      <c r="AK2547">
        <v>617.64080999999999</v>
      </c>
      <c r="AL2547">
        <v>623.95631000000003</v>
      </c>
      <c r="AM2547">
        <v>622.10756000000003</v>
      </c>
      <c r="AN2547">
        <v>653.06456000000003</v>
      </c>
      <c r="AO2547">
        <v>539.84031000000004</v>
      </c>
      <c r="AP2547">
        <v>551.86144000000002</v>
      </c>
      <c r="AQ2547">
        <v>432.23455999999999</v>
      </c>
      <c r="AR2547">
        <v>168.827</v>
      </c>
      <c r="AS2547">
        <v>129.49112</v>
      </c>
      <c r="AT2547">
        <v>127.96006</v>
      </c>
      <c r="AU2547">
        <v>66.6875</v>
      </c>
      <c r="AV2547">
        <v>65</v>
      </c>
      <c r="AW2547">
        <v>63.65625</v>
      </c>
      <c r="AX2547">
        <v>62.34375</v>
      </c>
      <c r="AY2547">
        <v>61.53125</v>
      </c>
      <c r="AZ2547">
        <v>61</v>
      </c>
      <c r="BA2547">
        <v>60.21875</v>
      </c>
      <c r="BB2547">
        <v>60.21875</v>
      </c>
      <c r="BC2547">
        <v>64.4375</v>
      </c>
      <c r="BD2547">
        <v>69.875</v>
      </c>
      <c r="BE2547">
        <v>74.96875</v>
      </c>
      <c r="BF2547">
        <v>79.625</v>
      </c>
      <c r="BG2547">
        <v>83.4375</v>
      </c>
      <c r="BH2547">
        <v>85.84375</v>
      </c>
      <c r="BI2547">
        <v>88.15625</v>
      </c>
      <c r="BJ2547">
        <v>89.84375</v>
      </c>
      <c r="BK2547">
        <v>89.53125</v>
      </c>
      <c r="BL2547">
        <v>88.21875</v>
      </c>
      <c r="BM2547">
        <v>85.25</v>
      </c>
      <c r="BN2547">
        <v>80.34375</v>
      </c>
      <c r="BO2547">
        <v>75.78125</v>
      </c>
      <c r="BP2547">
        <v>72.53125</v>
      </c>
      <c r="BQ2547">
        <v>70.25</v>
      </c>
      <c r="BR2547">
        <v>68.5625</v>
      </c>
      <c r="BS2547">
        <v>-20.04757</v>
      </c>
      <c r="BT2547">
        <v>-8.1633750000000003</v>
      </c>
      <c r="BU2547">
        <v>-1.181942</v>
      </c>
      <c r="BV2547">
        <v>-2.4471699999999998</v>
      </c>
      <c r="BW2547">
        <v>-3.6378379999999999</v>
      </c>
      <c r="BX2547">
        <v>-1.474135</v>
      </c>
      <c r="BY2547">
        <v>-3.551237</v>
      </c>
      <c r="BZ2547">
        <v>-3.168803</v>
      </c>
      <c r="CA2547">
        <v>7.3249659999999999</v>
      </c>
      <c r="CB2547">
        <v>14.368499999999999</v>
      </c>
      <c r="CC2547">
        <v>28.857890000000001</v>
      </c>
      <c r="CD2547">
        <v>14.584680000000001</v>
      </c>
      <c r="CE2547">
        <v>11.4679</v>
      </c>
      <c r="CF2547">
        <v>-3.1372279999999999</v>
      </c>
      <c r="CG2547">
        <v>7.9740789999999997</v>
      </c>
      <c r="CH2547">
        <v>10.32851</v>
      </c>
      <c r="CI2547">
        <v>8.0304540000000006</v>
      </c>
      <c r="CJ2547">
        <v>-34.990079999999999</v>
      </c>
      <c r="CK2547">
        <v>51.940080000000002</v>
      </c>
      <c r="CL2547">
        <v>3.2149179999999999</v>
      </c>
      <c r="CM2547">
        <v>-19.341919999999998</v>
      </c>
      <c r="CN2547">
        <v>7.0213830000000002</v>
      </c>
      <c r="CO2547">
        <v>8.4624889999999997</v>
      </c>
      <c r="CP2547">
        <v>7.6276799999999998</v>
      </c>
      <c r="CQ2547">
        <v>2107.165</v>
      </c>
      <c r="CR2547">
        <v>2.6835559999999998</v>
      </c>
      <c r="CS2547">
        <v>2.524848</v>
      </c>
      <c r="CT2547">
        <v>2.5547970000000002</v>
      </c>
      <c r="CU2547">
        <v>3.8384589999999998</v>
      </c>
      <c r="CV2547">
        <v>7.59307</v>
      </c>
      <c r="CW2547">
        <v>19.457149999999999</v>
      </c>
      <c r="CX2547">
        <v>17.899809999999999</v>
      </c>
      <c r="CY2547">
        <v>17.095020000000002</v>
      </c>
      <c r="CZ2547">
        <v>21.795780000000001</v>
      </c>
      <c r="DA2547">
        <v>17.874320000000001</v>
      </c>
      <c r="DB2547">
        <v>9.4777839999999998</v>
      </c>
      <c r="DC2547">
        <v>9.3823030000000003</v>
      </c>
      <c r="DD2547">
        <v>9.2442980000000006</v>
      </c>
      <c r="DE2547">
        <v>8.2093369999999997</v>
      </c>
      <c r="DF2547">
        <v>9.0668679999999995</v>
      </c>
      <c r="DG2547">
        <v>8.4712169999999993</v>
      </c>
      <c r="DH2547">
        <v>9.7091689999999993</v>
      </c>
      <c r="DI2547">
        <v>16.17895</v>
      </c>
      <c r="DJ2547">
        <v>61.771120000000003</v>
      </c>
      <c r="DK2547">
        <v>107.7255</v>
      </c>
      <c r="DL2547">
        <v>102.13160000000001</v>
      </c>
      <c r="DM2547">
        <v>30.869350000000001</v>
      </c>
      <c r="DN2547">
        <v>7.9208800000000004</v>
      </c>
      <c r="DO2547">
        <v>19</v>
      </c>
      <c r="DP2547">
        <v>20</v>
      </c>
    </row>
    <row r="2548" spans="1:120" hidden="1" x14ac:dyDescent="0.25">
      <c r="A2548" t="str">
        <f t="shared" si="39"/>
        <v>sublap_id-SLAP_PGEB_Elect DA 2-6 (1PM-9PM)_44460_19-20</v>
      </c>
      <c r="B2548" t="s">
        <v>62</v>
      </c>
      <c r="C2548" t="s">
        <v>287</v>
      </c>
      <c r="D2548" t="s">
        <v>61</v>
      </c>
      <c r="E2548" t="s">
        <v>288</v>
      </c>
      <c r="F2548" t="s">
        <v>61</v>
      </c>
      <c r="G2548" t="s">
        <v>61</v>
      </c>
      <c r="H2548" t="s">
        <v>61</v>
      </c>
      <c r="I2548" t="s">
        <v>61</v>
      </c>
      <c r="J2548" t="s">
        <v>61</v>
      </c>
      <c r="K2548" t="s">
        <v>180</v>
      </c>
      <c r="L2548" s="18">
        <v>44460</v>
      </c>
      <c r="M2548">
        <v>19</v>
      </c>
      <c r="N2548">
        <v>20</v>
      </c>
      <c r="O2548" t="s">
        <v>263</v>
      </c>
      <c r="P2548">
        <v>9</v>
      </c>
      <c r="Q2548">
        <v>9</v>
      </c>
      <c r="R2548">
        <v>0</v>
      </c>
      <c r="S2548">
        <v>0</v>
      </c>
      <c r="T2548">
        <v>1</v>
      </c>
      <c r="U2548">
        <v>1</v>
      </c>
      <c r="V2548">
        <v>1</v>
      </c>
      <c r="W2548">
        <v>71.789000000000001</v>
      </c>
      <c r="X2548">
        <v>75.27</v>
      </c>
      <c r="Y2548">
        <v>69.471000000000004</v>
      </c>
      <c r="Z2548">
        <v>69.430999999999997</v>
      </c>
      <c r="AA2548">
        <v>69.509</v>
      </c>
      <c r="AB2548">
        <v>70.668999999999997</v>
      </c>
      <c r="AC2548">
        <v>71.546000000000006</v>
      </c>
      <c r="AD2548">
        <v>130.191</v>
      </c>
      <c r="AE2548">
        <v>151.72800000000001</v>
      </c>
      <c r="AF2548">
        <v>196.28899999999999</v>
      </c>
      <c r="AG2548">
        <v>257.23099999999999</v>
      </c>
      <c r="AH2548">
        <v>275.88499999999999</v>
      </c>
      <c r="AI2548">
        <v>294.04700000000003</v>
      </c>
      <c r="AJ2548">
        <v>308.70800000000003</v>
      </c>
      <c r="AK2548">
        <v>313.12099999999998</v>
      </c>
      <c r="AL2548">
        <v>321.709</v>
      </c>
      <c r="AM2548">
        <v>318.25</v>
      </c>
      <c r="AN2548">
        <v>332.20299999999997</v>
      </c>
      <c r="AO2548">
        <v>283.25900000000001</v>
      </c>
      <c r="AP2548">
        <v>275.94799999999998</v>
      </c>
      <c r="AQ2548">
        <v>216.233</v>
      </c>
      <c r="AR2548">
        <v>87.197999999999993</v>
      </c>
      <c r="AS2548">
        <v>72.552999999999997</v>
      </c>
      <c r="AT2548">
        <v>71.590999999999994</v>
      </c>
      <c r="AU2548">
        <v>69</v>
      </c>
      <c r="AV2548">
        <v>66.944444000000004</v>
      </c>
      <c r="AW2548">
        <v>65.666667000000004</v>
      </c>
      <c r="AX2548">
        <v>64.111110999999994</v>
      </c>
      <c r="AY2548">
        <v>63.166666999999997</v>
      </c>
      <c r="AZ2548">
        <v>62.222222000000002</v>
      </c>
      <c r="BA2548">
        <v>61.444443999999997</v>
      </c>
      <c r="BB2548">
        <v>61.611111000000001</v>
      </c>
      <c r="BC2548">
        <v>65.888889000000006</v>
      </c>
      <c r="BD2548">
        <v>70.722222000000002</v>
      </c>
      <c r="BE2548">
        <v>75.888889000000006</v>
      </c>
      <c r="BF2548">
        <v>81.5</v>
      </c>
      <c r="BG2548">
        <v>86.277777999999998</v>
      </c>
      <c r="BH2548">
        <v>89.277777999999998</v>
      </c>
      <c r="BI2548">
        <v>91.444444000000004</v>
      </c>
      <c r="BJ2548">
        <v>93.388889000000006</v>
      </c>
      <c r="BK2548">
        <v>93.5</v>
      </c>
      <c r="BL2548">
        <v>92.277777999999998</v>
      </c>
      <c r="BM2548">
        <v>89.222222000000002</v>
      </c>
      <c r="BN2548">
        <v>84.5</v>
      </c>
      <c r="BO2548">
        <v>79.444444000000004</v>
      </c>
      <c r="BP2548">
        <v>75.888889000000006</v>
      </c>
      <c r="BQ2548">
        <v>73.111110999999994</v>
      </c>
      <c r="BR2548">
        <v>71.222222000000002</v>
      </c>
      <c r="BS2548">
        <v>-19.943359999999998</v>
      </c>
      <c r="BT2548">
        <v>-6.9115450000000003</v>
      </c>
      <c r="BU2548">
        <v>-1.564249</v>
      </c>
      <c r="BV2548" s="20">
        <v>-2.6013269999999999</v>
      </c>
      <c r="BW2548">
        <v>-4.6276140000000003</v>
      </c>
      <c r="BX2548">
        <v>-6.0322699999999996</v>
      </c>
      <c r="BY2548">
        <v>3.9138250000000001</v>
      </c>
      <c r="BZ2548">
        <v>0.32508369999999998</v>
      </c>
      <c r="CA2548">
        <v>8.8353429999999999</v>
      </c>
      <c r="CB2548">
        <v>7.9473120000000002</v>
      </c>
      <c r="CC2548">
        <v>13.16109</v>
      </c>
      <c r="CD2548">
        <v>6.1726270000000003</v>
      </c>
      <c r="CE2548">
        <v>4.0607759999999997</v>
      </c>
      <c r="CF2548">
        <v>-0.96489910000000001</v>
      </c>
      <c r="CG2548">
        <v>4.6590769999999999</v>
      </c>
      <c r="CH2548">
        <v>2.2092139999999998</v>
      </c>
      <c r="CI2548">
        <v>3.4130060000000002</v>
      </c>
      <c r="CJ2548">
        <v>-15.213190000000001</v>
      </c>
      <c r="CK2548">
        <v>18.867260000000002</v>
      </c>
      <c r="CL2548">
        <v>13.00301</v>
      </c>
      <c r="CM2548">
        <v>7.3053710000000001</v>
      </c>
      <c r="CN2548">
        <v>12.393879999999999</v>
      </c>
      <c r="CO2548">
        <v>1.821855</v>
      </c>
      <c r="CP2548">
        <v>3.1009910000000001</v>
      </c>
      <c r="CQ2548" s="20">
        <v>1865.557</v>
      </c>
      <c r="CR2548" s="20">
        <v>1.9235990000000001</v>
      </c>
      <c r="CS2548" s="20">
        <v>1.777328</v>
      </c>
      <c r="CT2548" s="20">
        <v>1.826163</v>
      </c>
      <c r="CU2548" s="20">
        <v>1.9691350000000001</v>
      </c>
      <c r="CV2548" s="20">
        <v>4.8496290000000002</v>
      </c>
      <c r="CW2548">
        <v>8.4502450000000007</v>
      </c>
      <c r="CX2548">
        <v>9.1068409999999993</v>
      </c>
      <c r="CY2548">
        <v>8.0976280000000003</v>
      </c>
      <c r="CZ2548">
        <v>10.168139999999999</v>
      </c>
      <c r="DA2548">
        <v>7.8631900000000003</v>
      </c>
      <c r="DB2548">
        <v>5.0811419999999998</v>
      </c>
      <c r="DC2548">
        <v>4.7661629999999997</v>
      </c>
      <c r="DD2548">
        <v>4.9255120000000003</v>
      </c>
      <c r="DE2548">
        <v>3.6954389999999999</v>
      </c>
      <c r="DF2548">
        <v>4.0799830000000004</v>
      </c>
      <c r="DG2548">
        <v>4.4065479999999999</v>
      </c>
      <c r="DH2548">
        <v>4.1034629999999996</v>
      </c>
      <c r="DI2548">
        <v>7.528543</v>
      </c>
      <c r="DJ2548">
        <v>26.361350000000002</v>
      </c>
      <c r="DK2548">
        <v>55.298609999999996</v>
      </c>
      <c r="DL2548" s="20">
        <v>65.551090000000002</v>
      </c>
      <c r="DM2548" s="20">
        <v>7.30077</v>
      </c>
      <c r="DN2548" s="20">
        <v>2.6816909999999998</v>
      </c>
      <c r="DO2548">
        <v>19</v>
      </c>
      <c r="DP2548">
        <v>20</v>
      </c>
    </row>
    <row r="2549" spans="1:120" hidden="1" x14ac:dyDescent="0.25">
      <c r="A2549" t="str">
        <f t="shared" si="39"/>
        <v>Industry_Type-7. Institutional/Government_Elect DA 2-6 (1PM-9PM)_44460_18-19</v>
      </c>
      <c r="B2549" t="s">
        <v>62</v>
      </c>
      <c r="C2549" t="s">
        <v>208</v>
      </c>
      <c r="D2549" t="s">
        <v>61</v>
      </c>
      <c r="E2549" t="s">
        <v>61</v>
      </c>
      <c r="F2549" t="s">
        <v>61</v>
      </c>
      <c r="G2549" t="s">
        <v>35</v>
      </c>
      <c r="H2549" t="s">
        <v>61</v>
      </c>
      <c r="I2549" t="s">
        <v>61</v>
      </c>
      <c r="J2549" t="s">
        <v>61</v>
      </c>
      <c r="K2549" t="s">
        <v>180</v>
      </c>
      <c r="L2549" s="18">
        <v>44460</v>
      </c>
      <c r="M2549">
        <v>18</v>
      </c>
      <c r="N2549">
        <v>19</v>
      </c>
      <c r="O2549" t="s">
        <v>263</v>
      </c>
      <c r="P2549">
        <v>6</v>
      </c>
      <c r="Q2549">
        <v>6</v>
      </c>
      <c r="R2549">
        <v>0</v>
      </c>
      <c r="S2549">
        <v>0</v>
      </c>
      <c r="T2549">
        <v>1</v>
      </c>
      <c r="U2549">
        <v>1</v>
      </c>
      <c r="V2549">
        <v>1</v>
      </c>
      <c r="W2549">
        <v>16.463999999999999</v>
      </c>
      <c r="X2549">
        <v>16.422999999999998</v>
      </c>
      <c r="Y2549">
        <v>16.503</v>
      </c>
      <c r="Z2549">
        <v>16.544</v>
      </c>
      <c r="AA2549">
        <v>23.582999999999998</v>
      </c>
      <c r="AB2549">
        <v>64.024000000000001</v>
      </c>
      <c r="AC2549">
        <v>58.872</v>
      </c>
      <c r="AD2549">
        <v>103.822</v>
      </c>
      <c r="AE2549">
        <v>105.629</v>
      </c>
      <c r="AF2549">
        <v>127.364</v>
      </c>
      <c r="AG2549">
        <v>200.81700000000001</v>
      </c>
      <c r="AH2549">
        <v>212.92599999999999</v>
      </c>
      <c r="AI2549">
        <v>226.71</v>
      </c>
      <c r="AJ2549">
        <v>229.69800000000001</v>
      </c>
      <c r="AK2549">
        <v>243.38</v>
      </c>
      <c r="AL2549">
        <v>241.738</v>
      </c>
      <c r="AM2549">
        <v>287.49700000000001</v>
      </c>
      <c r="AN2549">
        <v>202.69800000000001</v>
      </c>
      <c r="AO2549">
        <v>207.39400000000001</v>
      </c>
      <c r="AP2549">
        <v>238.58099999999999</v>
      </c>
      <c r="AQ2549">
        <v>164.47499999999999</v>
      </c>
      <c r="AR2549">
        <v>42.222000000000001</v>
      </c>
      <c r="AS2549">
        <v>16.542999999999999</v>
      </c>
      <c r="AT2549">
        <v>16.702000000000002</v>
      </c>
      <c r="AU2549">
        <v>67.916667000000004</v>
      </c>
      <c r="AV2549">
        <v>65.25</v>
      </c>
      <c r="AW2549">
        <v>63.333333000000003</v>
      </c>
      <c r="AX2549">
        <v>61.583333000000003</v>
      </c>
      <c r="AY2549">
        <v>60.75</v>
      </c>
      <c r="AZ2549">
        <v>61.166666999999997</v>
      </c>
      <c r="BA2549">
        <v>60.5</v>
      </c>
      <c r="BB2549">
        <v>60</v>
      </c>
      <c r="BC2549">
        <v>63.666666999999997</v>
      </c>
      <c r="BD2549">
        <v>70.25</v>
      </c>
      <c r="BE2549">
        <v>76.916667000000004</v>
      </c>
      <c r="BF2549">
        <v>82.25</v>
      </c>
      <c r="BG2549">
        <v>85.833332999999996</v>
      </c>
      <c r="BH2549">
        <v>89.25</v>
      </c>
      <c r="BI2549">
        <v>91.25</v>
      </c>
      <c r="BJ2549">
        <v>92.916667000000004</v>
      </c>
      <c r="BK2549">
        <v>93.666667000000004</v>
      </c>
      <c r="BL2549">
        <v>94.166667000000004</v>
      </c>
      <c r="BM2549">
        <v>92.083332999999996</v>
      </c>
      <c r="BN2549">
        <v>86.083332999999996</v>
      </c>
      <c r="BO2549">
        <v>80.833332999999996</v>
      </c>
      <c r="BP2549">
        <v>76.416667000000004</v>
      </c>
      <c r="BQ2549">
        <v>73.5</v>
      </c>
      <c r="BR2549">
        <v>71.416667000000004</v>
      </c>
      <c r="BS2549">
        <v>0.1871314</v>
      </c>
      <c r="BT2549">
        <v>3.5748500000000002E-2</v>
      </c>
      <c r="BU2549">
        <v>-4.8668299999999998E-2</v>
      </c>
      <c r="BV2549">
        <v>3.5760899999999998E-2</v>
      </c>
      <c r="BW2549">
        <v>-4.5135670000000001</v>
      </c>
      <c r="BX2549">
        <v>-6.6492100000000001</v>
      </c>
      <c r="BY2549">
        <v>-2.945014</v>
      </c>
      <c r="BZ2549">
        <v>-6.642703</v>
      </c>
      <c r="CA2549">
        <v>14.50873</v>
      </c>
      <c r="CB2549">
        <v>9.2599300000000007</v>
      </c>
      <c r="CC2549">
        <v>4.9490170000000004</v>
      </c>
      <c r="CD2549">
        <v>5.9266069999999997</v>
      </c>
      <c r="CE2549">
        <v>1.280708</v>
      </c>
      <c r="CF2549">
        <v>6.3429000000000002</v>
      </c>
      <c r="CG2549">
        <v>-1.4013169999999999</v>
      </c>
      <c r="CH2549">
        <v>5.8791320000000002</v>
      </c>
      <c r="CI2549">
        <v>-36.066569999999999</v>
      </c>
      <c r="CJ2549">
        <v>48.867400000000004</v>
      </c>
      <c r="CK2549">
        <v>39.601030000000002</v>
      </c>
      <c r="CL2549">
        <v>-1.5986670000000001</v>
      </c>
      <c r="CM2549">
        <v>5.8554250000000003</v>
      </c>
      <c r="CN2549">
        <v>-3.5496110000000001</v>
      </c>
      <c r="CO2549">
        <v>-0.20983309999999999</v>
      </c>
      <c r="CP2549">
        <v>-0.1168554</v>
      </c>
      <c r="CQ2549">
        <v>1.97261E-2</v>
      </c>
      <c r="CR2549">
        <v>9.9424999999999999E-3</v>
      </c>
      <c r="CS2549">
        <v>2.20237E-2</v>
      </c>
      <c r="CT2549">
        <v>3.48399E-2</v>
      </c>
      <c r="CU2549">
        <v>0.19208249999999999</v>
      </c>
      <c r="CV2549">
        <v>9.4827639999999995</v>
      </c>
      <c r="CW2549">
        <v>13.02857</v>
      </c>
      <c r="CX2549">
        <v>12.154579999999999</v>
      </c>
      <c r="CY2549">
        <v>8.214423</v>
      </c>
      <c r="CZ2549">
        <v>6.3205499999999999</v>
      </c>
      <c r="DA2549">
        <v>6.793018</v>
      </c>
      <c r="DB2549">
        <v>3.084705</v>
      </c>
      <c r="DC2549">
        <v>2.4342739999999998</v>
      </c>
      <c r="DD2549">
        <v>2.341259</v>
      </c>
      <c r="DE2549">
        <v>2.939737</v>
      </c>
      <c r="DF2549">
        <v>2.7437130000000001</v>
      </c>
      <c r="DG2549">
        <v>2.921522</v>
      </c>
      <c r="DH2549">
        <v>2.897777</v>
      </c>
      <c r="DI2549">
        <v>6.7839650000000002</v>
      </c>
      <c r="DJ2549">
        <v>30.685300000000002</v>
      </c>
      <c r="DK2549">
        <v>33.428579999999997</v>
      </c>
      <c r="DL2549">
        <v>21.08858</v>
      </c>
      <c r="DM2549">
        <v>2.4166409999999998</v>
      </c>
      <c r="DN2549">
        <v>3.8184900000000001E-2</v>
      </c>
      <c r="DO2549">
        <v>18</v>
      </c>
      <c r="DP2549">
        <v>19</v>
      </c>
    </row>
    <row r="2550" spans="1:120" hidden="1" x14ac:dyDescent="0.25">
      <c r="A2550" t="str">
        <f t="shared" si="39"/>
        <v>Industry_Type-4. Retail stores_Elect DA 2-6 (1PM-9PM)_44460_19-20</v>
      </c>
      <c r="B2550" t="s">
        <v>62</v>
      </c>
      <c r="C2550" t="s">
        <v>204</v>
      </c>
      <c r="D2550" t="s">
        <v>61</v>
      </c>
      <c r="E2550" t="s">
        <v>61</v>
      </c>
      <c r="F2550" t="s">
        <v>61</v>
      </c>
      <c r="G2550" t="s">
        <v>33</v>
      </c>
      <c r="H2550" t="s">
        <v>61</v>
      </c>
      <c r="I2550" t="s">
        <v>61</v>
      </c>
      <c r="J2550" t="s">
        <v>61</v>
      </c>
      <c r="K2550" t="s">
        <v>180</v>
      </c>
      <c r="L2550" s="18">
        <v>44460</v>
      </c>
      <c r="M2550">
        <v>19</v>
      </c>
      <c r="N2550">
        <v>20</v>
      </c>
      <c r="O2550" t="s">
        <v>263</v>
      </c>
      <c r="P2550">
        <v>1</v>
      </c>
      <c r="Q2550">
        <v>1</v>
      </c>
      <c r="R2550">
        <v>0</v>
      </c>
      <c r="S2550">
        <v>0</v>
      </c>
      <c r="T2550">
        <v>1</v>
      </c>
      <c r="U2550">
        <v>0</v>
      </c>
      <c r="V2550">
        <v>1</v>
      </c>
      <c r="W2550">
        <v>13.16</v>
      </c>
      <c r="X2550">
        <v>13.12</v>
      </c>
      <c r="Y2550">
        <v>13.16</v>
      </c>
      <c r="Z2550">
        <v>13.12</v>
      </c>
      <c r="AA2550">
        <v>13.16</v>
      </c>
      <c r="AB2550">
        <v>13.12</v>
      </c>
      <c r="AC2550">
        <v>13.16</v>
      </c>
      <c r="AD2550">
        <v>13.24</v>
      </c>
      <c r="AE2550">
        <v>24.24</v>
      </c>
      <c r="AF2550">
        <v>28.68</v>
      </c>
      <c r="AG2550">
        <v>34.04</v>
      </c>
      <c r="AH2550">
        <v>38.72</v>
      </c>
      <c r="AI2550">
        <v>42.64</v>
      </c>
      <c r="AJ2550">
        <v>41.88</v>
      </c>
      <c r="AK2550">
        <v>40.44</v>
      </c>
      <c r="AL2550">
        <v>40.36</v>
      </c>
      <c r="AM2550">
        <v>39.96</v>
      </c>
      <c r="AN2550">
        <v>39.479999999999997</v>
      </c>
      <c r="AO2550">
        <v>38.24</v>
      </c>
      <c r="AP2550">
        <v>34.92</v>
      </c>
      <c r="AQ2550">
        <v>28.32</v>
      </c>
      <c r="AR2550">
        <v>13.32</v>
      </c>
      <c r="AS2550">
        <v>13.12</v>
      </c>
      <c r="AT2550">
        <v>13.12</v>
      </c>
      <c r="AU2550">
        <v>69.5</v>
      </c>
      <c r="AV2550">
        <v>70</v>
      </c>
      <c r="AW2550">
        <v>69</v>
      </c>
      <c r="AX2550">
        <v>67.5</v>
      </c>
      <c r="AY2550">
        <v>67</v>
      </c>
      <c r="AZ2550">
        <v>66</v>
      </c>
      <c r="BA2550">
        <v>65</v>
      </c>
      <c r="BB2550">
        <v>66</v>
      </c>
      <c r="BC2550">
        <v>70.5</v>
      </c>
      <c r="BD2550">
        <v>72.5</v>
      </c>
      <c r="BE2550">
        <v>76</v>
      </c>
      <c r="BF2550">
        <v>79.5</v>
      </c>
      <c r="BG2550">
        <v>86</v>
      </c>
      <c r="BH2550">
        <v>89</v>
      </c>
      <c r="BI2550">
        <v>90</v>
      </c>
      <c r="BJ2550">
        <v>91</v>
      </c>
      <c r="BK2550">
        <v>90</v>
      </c>
      <c r="BL2550">
        <v>88.5</v>
      </c>
      <c r="BM2550">
        <v>85</v>
      </c>
      <c r="BN2550">
        <v>81</v>
      </c>
      <c r="BO2550">
        <v>76</v>
      </c>
      <c r="BP2550">
        <v>72.5</v>
      </c>
      <c r="BQ2550">
        <v>70.5</v>
      </c>
      <c r="BR2550">
        <v>68.5</v>
      </c>
      <c r="BS2550">
        <v>-0.71128080000000005</v>
      </c>
      <c r="BT2550">
        <v>-0.46745779999999998</v>
      </c>
      <c r="BU2550">
        <v>-0.4504013</v>
      </c>
      <c r="BV2550" s="20">
        <v>-0.42287249999999998</v>
      </c>
      <c r="BW2550">
        <v>-0.43092160000000002</v>
      </c>
      <c r="BX2550">
        <v>-0.41071029999999997</v>
      </c>
      <c r="BY2550">
        <v>-0.42807289999999998</v>
      </c>
      <c r="BZ2550">
        <v>5.6966400000000004</v>
      </c>
      <c r="CA2550">
        <v>-1.036373</v>
      </c>
      <c r="CB2550">
        <v>-3.373491</v>
      </c>
      <c r="CC2550">
        <v>0.54212570000000004</v>
      </c>
      <c r="CD2550">
        <v>-1.3997459999999999</v>
      </c>
      <c r="CE2550">
        <v>-3.549919</v>
      </c>
      <c r="CF2550">
        <v>-1.6783330000000001</v>
      </c>
      <c r="CG2550">
        <v>0.50807570000000002</v>
      </c>
      <c r="CH2550">
        <v>0.62360760000000004</v>
      </c>
      <c r="CI2550">
        <v>-0.26602170000000003</v>
      </c>
      <c r="CJ2550">
        <v>-2.1001280000000002</v>
      </c>
      <c r="CK2550">
        <v>-2.9292370000000001</v>
      </c>
      <c r="CL2550">
        <v>-1.7720340000000001</v>
      </c>
      <c r="CM2550">
        <v>-1.992634</v>
      </c>
      <c r="CN2550">
        <v>-0.4458799</v>
      </c>
      <c r="CO2550">
        <v>-0.69634149999999995</v>
      </c>
      <c r="CP2550">
        <v>-0.7138968</v>
      </c>
      <c r="CQ2550" s="20">
        <v>2.2741000000000001E-2</v>
      </c>
      <c r="CR2550" s="20">
        <v>4.4376400000000003E-2</v>
      </c>
      <c r="CS2550" s="20">
        <v>4.4476300000000003E-2</v>
      </c>
      <c r="CT2550" s="20">
        <v>4.3464599999999999E-2</v>
      </c>
      <c r="CU2550" s="20">
        <v>5.5043099999999998E-2</v>
      </c>
      <c r="CV2550" s="20">
        <v>5.5575199999999998E-2</v>
      </c>
      <c r="CW2550">
        <v>5.4789499999999998E-2</v>
      </c>
      <c r="CX2550">
        <v>1.956901</v>
      </c>
      <c r="CY2550">
        <v>0.88268000000000002</v>
      </c>
      <c r="CZ2550">
        <v>0.361566</v>
      </c>
      <c r="DA2550">
        <v>0.5376573</v>
      </c>
      <c r="DB2550">
        <v>0.3058961</v>
      </c>
      <c r="DC2550">
        <v>0.31956050000000003</v>
      </c>
      <c r="DD2550">
        <v>0.40429369999999998</v>
      </c>
      <c r="DE2550">
        <v>0.63387490000000002</v>
      </c>
      <c r="DF2550">
        <v>0.58952559999999998</v>
      </c>
      <c r="DG2550">
        <v>0.47692210000000002</v>
      </c>
      <c r="DH2550">
        <v>0.40345029999999998</v>
      </c>
      <c r="DI2550">
        <v>0.50355830000000001</v>
      </c>
      <c r="DJ2550">
        <v>2.3647749999999998</v>
      </c>
      <c r="DK2550">
        <v>1.9862949999999999</v>
      </c>
      <c r="DL2550" s="20">
        <v>0.32390790000000003</v>
      </c>
      <c r="DM2550" s="20">
        <v>1.6567200000000001E-2</v>
      </c>
      <c r="DN2550" s="20">
        <v>1.75809E-2</v>
      </c>
      <c r="DO2550">
        <v>19</v>
      </c>
      <c r="DP2550">
        <v>20</v>
      </c>
    </row>
    <row r="2551" spans="1:120" hidden="1" x14ac:dyDescent="0.25">
      <c r="A2551" t="str">
        <f t="shared" si="39"/>
        <v>sublap_id-SLAP_PGSB_Elect DA 2-6 (1PM-9PM)_44460_19-20</v>
      </c>
      <c r="B2551" t="s">
        <v>62</v>
      </c>
      <c r="C2551" t="s">
        <v>281</v>
      </c>
      <c r="D2551" t="s">
        <v>61</v>
      </c>
      <c r="E2551" t="s">
        <v>282</v>
      </c>
      <c r="F2551" t="s">
        <v>61</v>
      </c>
      <c r="G2551" t="s">
        <v>61</v>
      </c>
      <c r="H2551" t="s">
        <v>61</v>
      </c>
      <c r="I2551" t="s">
        <v>61</v>
      </c>
      <c r="J2551" t="s">
        <v>61</v>
      </c>
      <c r="K2551" t="s">
        <v>180</v>
      </c>
      <c r="L2551" s="18">
        <v>44460</v>
      </c>
      <c r="M2551">
        <v>19</v>
      </c>
      <c r="N2551">
        <v>20</v>
      </c>
      <c r="O2551" t="s">
        <v>263</v>
      </c>
      <c r="P2551">
        <v>5</v>
      </c>
      <c r="Q2551">
        <v>4</v>
      </c>
      <c r="R2551">
        <v>0</v>
      </c>
      <c r="S2551">
        <v>0</v>
      </c>
      <c r="T2551">
        <v>1</v>
      </c>
      <c r="U2551">
        <v>1</v>
      </c>
      <c r="V2551">
        <v>1</v>
      </c>
      <c r="W2551">
        <v>36</v>
      </c>
      <c r="X2551">
        <v>35.200000000000003</v>
      </c>
      <c r="Y2551">
        <v>35.200000000000003</v>
      </c>
      <c r="Z2551">
        <v>34.799999999999997</v>
      </c>
      <c r="AA2551">
        <v>35</v>
      </c>
      <c r="AB2551">
        <v>35.4</v>
      </c>
      <c r="AC2551">
        <v>70.2</v>
      </c>
      <c r="AD2551">
        <v>112.2</v>
      </c>
      <c r="AE2551">
        <v>157.80000000000001</v>
      </c>
      <c r="AF2551">
        <v>161.30000000000001</v>
      </c>
      <c r="AG2551">
        <v>206.2</v>
      </c>
      <c r="AH2551">
        <v>219.9</v>
      </c>
      <c r="AI2551">
        <v>228.5</v>
      </c>
      <c r="AJ2551">
        <v>240.6</v>
      </c>
      <c r="AK2551">
        <v>238.1</v>
      </c>
      <c r="AL2551">
        <v>244</v>
      </c>
      <c r="AM2551">
        <v>244.2</v>
      </c>
      <c r="AN2551">
        <v>252.1</v>
      </c>
      <c r="AO2551">
        <v>204.6</v>
      </c>
      <c r="AP2551">
        <v>221.1</v>
      </c>
      <c r="AQ2551">
        <v>177.7</v>
      </c>
      <c r="AR2551">
        <v>59.4</v>
      </c>
      <c r="AS2551">
        <v>35.1</v>
      </c>
      <c r="AT2551">
        <v>35.9</v>
      </c>
      <c r="AU2551">
        <v>69.5</v>
      </c>
      <c r="AV2551">
        <v>67</v>
      </c>
      <c r="AW2551">
        <v>65.5</v>
      </c>
      <c r="AX2551">
        <v>63.5</v>
      </c>
      <c r="AY2551">
        <v>62.5</v>
      </c>
      <c r="AZ2551">
        <v>62.25</v>
      </c>
      <c r="BA2551">
        <v>61.25</v>
      </c>
      <c r="BB2551">
        <v>61</v>
      </c>
      <c r="BC2551">
        <v>65.75</v>
      </c>
      <c r="BD2551">
        <v>72.5</v>
      </c>
      <c r="BE2551">
        <v>77</v>
      </c>
      <c r="BF2551">
        <v>80.75</v>
      </c>
      <c r="BG2551">
        <v>84.5</v>
      </c>
      <c r="BH2551">
        <v>86.75</v>
      </c>
      <c r="BI2551">
        <v>90.25</v>
      </c>
      <c r="BJ2551">
        <v>92.5</v>
      </c>
      <c r="BK2551">
        <v>92.25</v>
      </c>
      <c r="BL2551">
        <v>90.75</v>
      </c>
      <c r="BM2551">
        <v>87.5</v>
      </c>
      <c r="BN2551">
        <v>82.25</v>
      </c>
      <c r="BO2551">
        <v>79.25</v>
      </c>
      <c r="BP2551">
        <v>76.5</v>
      </c>
      <c r="BQ2551">
        <v>74.5</v>
      </c>
      <c r="BR2551">
        <v>72.5</v>
      </c>
      <c r="BS2551">
        <v>0.72048040000000002</v>
      </c>
      <c r="BT2551">
        <v>-0.52568789999999999</v>
      </c>
      <c r="BU2551">
        <v>-0.47332200000000002</v>
      </c>
      <c r="BV2551" s="20">
        <v>-0.10570110000000001</v>
      </c>
      <c r="BW2551">
        <v>1.1535070000000001</v>
      </c>
      <c r="BX2551">
        <v>2.1106410000000002</v>
      </c>
      <c r="BY2551">
        <v>-6.3867609999999999</v>
      </c>
      <c r="BZ2551">
        <v>-4.7558090000000002</v>
      </c>
      <c r="CA2551">
        <v>-4.3316340000000002</v>
      </c>
      <c r="CB2551">
        <v>11.342499999999999</v>
      </c>
      <c r="CC2551">
        <v>13.33947</v>
      </c>
      <c r="CD2551">
        <v>8.9124389999999991</v>
      </c>
      <c r="CE2551">
        <v>6.2418170000000002</v>
      </c>
      <c r="CF2551">
        <v>-1.419249</v>
      </c>
      <c r="CG2551">
        <v>7.2020819999999999</v>
      </c>
      <c r="CH2551">
        <v>5.7847689999999998</v>
      </c>
      <c r="CI2551">
        <v>5.2265930000000003</v>
      </c>
      <c r="CJ2551">
        <v>-6.0556080000000003</v>
      </c>
      <c r="CK2551">
        <v>31.268740000000001</v>
      </c>
      <c r="CL2551">
        <v>-7.4779559999999998</v>
      </c>
      <c r="CM2551">
        <v>-30.028759999999998</v>
      </c>
      <c r="CN2551">
        <v>-5.2478689999999997</v>
      </c>
      <c r="CO2551">
        <v>7.6642260000000002</v>
      </c>
      <c r="CP2551">
        <v>3.3312309999999998</v>
      </c>
      <c r="CQ2551" s="20">
        <v>1.5116240000000001</v>
      </c>
      <c r="CR2551" s="20">
        <v>0.66337829999999998</v>
      </c>
      <c r="CS2551" s="20">
        <v>0.61002299999999998</v>
      </c>
      <c r="CT2551" s="20">
        <v>0.64046179999999997</v>
      </c>
      <c r="CU2551" s="20">
        <v>1.654725</v>
      </c>
      <c r="CV2551" s="20">
        <v>1.584111</v>
      </c>
      <c r="CW2551">
        <v>10.73573</v>
      </c>
      <c r="CX2551">
        <v>8.161956</v>
      </c>
      <c r="CY2551">
        <v>8.8141770000000008</v>
      </c>
      <c r="CZ2551">
        <v>12.2346</v>
      </c>
      <c r="DA2551">
        <v>7.8375349999999999</v>
      </c>
      <c r="DB2551">
        <v>2.9067069999999999</v>
      </c>
      <c r="DC2551">
        <v>2.7383099999999998</v>
      </c>
      <c r="DD2551">
        <v>2.8450519999999999</v>
      </c>
      <c r="DE2551">
        <v>2.5696490000000001</v>
      </c>
      <c r="DF2551">
        <v>2.6533980000000001</v>
      </c>
      <c r="DG2551">
        <v>2.3957250000000001</v>
      </c>
      <c r="DH2551">
        <v>2.926955</v>
      </c>
      <c r="DI2551">
        <v>8.1844520000000003</v>
      </c>
      <c r="DJ2551">
        <v>40.461269999999999</v>
      </c>
      <c r="DK2551">
        <v>58.800730000000001</v>
      </c>
      <c r="DL2551" s="20">
        <v>37.1509</v>
      </c>
      <c r="DM2551" s="20">
        <v>31.149139999999999</v>
      </c>
      <c r="DN2551" s="20">
        <v>6.6746090000000002</v>
      </c>
      <c r="DO2551">
        <v>19</v>
      </c>
      <c r="DP2551">
        <v>20</v>
      </c>
    </row>
    <row r="2552" spans="1:120" hidden="1" x14ac:dyDescent="0.25">
      <c r="A2552" t="str">
        <f t="shared" si="39"/>
        <v>Industry_Type-7. Institutional/Government_Elect DA 2-6 (1PM-9PM)_44460_19-20</v>
      </c>
      <c r="B2552" t="s">
        <v>62</v>
      </c>
      <c r="C2552" t="s">
        <v>208</v>
      </c>
      <c r="D2552" t="s">
        <v>61</v>
      </c>
      <c r="E2552" t="s">
        <v>61</v>
      </c>
      <c r="F2552" t="s">
        <v>61</v>
      </c>
      <c r="G2552" t="s">
        <v>35</v>
      </c>
      <c r="H2552" t="s">
        <v>61</v>
      </c>
      <c r="I2552" t="s">
        <v>61</v>
      </c>
      <c r="J2552" t="s">
        <v>61</v>
      </c>
      <c r="K2552" t="s">
        <v>180</v>
      </c>
      <c r="L2552" s="18">
        <v>44460</v>
      </c>
      <c r="M2552">
        <v>19</v>
      </c>
      <c r="N2552">
        <v>20</v>
      </c>
      <c r="O2552" t="s">
        <v>263</v>
      </c>
      <c r="P2552">
        <v>15</v>
      </c>
      <c r="Q2552">
        <v>14</v>
      </c>
      <c r="R2552">
        <v>0</v>
      </c>
      <c r="S2552">
        <v>0</v>
      </c>
      <c r="T2552">
        <v>0</v>
      </c>
      <c r="U2552">
        <v>1</v>
      </c>
      <c r="V2552">
        <v>1</v>
      </c>
      <c r="W2552">
        <v>91.611429000000001</v>
      </c>
      <c r="X2552">
        <v>91.443213999999998</v>
      </c>
      <c r="Y2552">
        <v>89.785713999999999</v>
      </c>
      <c r="Z2552">
        <v>90.093214000000003</v>
      </c>
      <c r="AA2552">
        <v>90.710357000000002</v>
      </c>
      <c r="AB2552">
        <v>90.597857000000005</v>
      </c>
      <c r="AC2552">
        <v>137.66143</v>
      </c>
      <c r="AD2552">
        <v>241.51929000000001</v>
      </c>
      <c r="AE2552">
        <v>291.46179000000001</v>
      </c>
      <c r="AF2552">
        <v>345.84213999999997</v>
      </c>
      <c r="AG2552">
        <v>463.89643000000001</v>
      </c>
      <c r="AH2552">
        <v>496.62320999999997</v>
      </c>
      <c r="AI2552">
        <v>516.00963999999999</v>
      </c>
      <c r="AJ2552">
        <v>541.71</v>
      </c>
      <c r="AK2552">
        <v>548.64535999999998</v>
      </c>
      <c r="AL2552">
        <v>554.58536000000004</v>
      </c>
      <c r="AM2552">
        <v>552.97820999999999</v>
      </c>
      <c r="AN2552">
        <v>584.88107000000002</v>
      </c>
      <c r="AO2552">
        <v>469.80536000000001</v>
      </c>
      <c r="AP2552">
        <v>490.11320999999998</v>
      </c>
      <c r="AQ2552">
        <v>377.06679000000003</v>
      </c>
      <c r="AR2552">
        <v>129.23142999999999</v>
      </c>
      <c r="AS2552">
        <v>90.979286000000002</v>
      </c>
      <c r="AT2552">
        <v>91.149642999999998</v>
      </c>
      <c r="AU2552">
        <v>66.285713999999999</v>
      </c>
      <c r="AV2552">
        <v>64.285713999999999</v>
      </c>
      <c r="AW2552">
        <v>62.892856999999999</v>
      </c>
      <c r="AX2552">
        <v>61.607143000000001</v>
      </c>
      <c r="AY2552">
        <v>60.75</v>
      </c>
      <c r="AZ2552">
        <v>60.285713999999999</v>
      </c>
      <c r="BA2552">
        <v>59.535713999999999</v>
      </c>
      <c r="BB2552">
        <v>59.392856999999999</v>
      </c>
      <c r="BC2552">
        <v>63.571429000000002</v>
      </c>
      <c r="BD2552">
        <v>69.5</v>
      </c>
      <c r="BE2552">
        <v>74.821428999999995</v>
      </c>
      <c r="BF2552">
        <v>79.642857000000006</v>
      </c>
      <c r="BG2552">
        <v>83.071428999999995</v>
      </c>
      <c r="BH2552">
        <v>85.392857000000006</v>
      </c>
      <c r="BI2552">
        <v>87.892857000000006</v>
      </c>
      <c r="BJ2552">
        <v>89.678571000000005</v>
      </c>
      <c r="BK2552">
        <v>89.464286000000001</v>
      </c>
      <c r="BL2552">
        <v>88.178571000000005</v>
      </c>
      <c r="BM2552">
        <v>85.285713999999999</v>
      </c>
      <c r="BN2552">
        <v>80.25</v>
      </c>
      <c r="BO2552">
        <v>75.75</v>
      </c>
      <c r="BP2552">
        <v>72.535713999999999</v>
      </c>
      <c r="BQ2552">
        <v>70.214286000000001</v>
      </c>
      <c r="BR2552">
        <v>68.571428999999995</v>
      </c>
      <c r="BS2552">
        <v>-2.4940509999999998</v>
      </c>
      <c r="BT2552">
        <v>-4.0595129999999999</v>
      </c>
      <c r="BU2552">
        <v>-2.1614640000000001</v>
      </c>
      <c r="BV2552" s="20">
        <v>-2.445821</v>
      </c>
      <c r="BW2552">
        <v>-2.9368050000000001</v>
      </c>
      <c r="BX2552">
        <v>-0.68356499999999998</v>
      </c>
      <c r="BY2552">
        <v>-2.8380109999999998</v>
      </c>
      <c r="BZ2552">
        <v>-9.5267769999999992</v>
      </c>
      <c r="CA2552">
        <v>7.8902729999999996</v>
      </c>
      <c r="CB2552">
        <v>16.00262</v>
      </c>
      <c r="CC2552">
        <v>27.506419999999999</v>
      </c>
      <c r="CD2552">
        <v>12.148770000000001</v>
      </c>
      <c r="CE2552">
        <v>12.565709999999999</v>
      </c>
      <c r="CF2552">
        <v>-3.7569270000000001</v>
      </c>
      <c r="CG2552">
        <v>4.9163420000000002</v>
      </c>
      <c r="CH2552">
        <v>5.8510660000000003</v>
      </c>
      <c r="CI2552">
        <v>4.4829790000000003</v>
      </c>
      <c r="CJ2552">
        <v>-37.069040000000001</v>
      </c>
      <c r="CK2552">
        <v>54.647759999999998</v>
      </c>
      <c r="CL2552">
        <v>-0.24893860000000001</v>
      </c>
      <c r="CM2552">
        <v>-23.519200000000001</v>
      </c>
      <c r="CN2552">
        <v>4.0878540000000001</v>
      </c>
      <c r="CO2552">
        <v>4.9372499999999997</v>
      </c>
      <c r="CP2552">
        <v>0.67270859999999999</v>
      </c>
      <c r="CQ2552" s="20">
        <v>3.3902290000000002</v>
      </c>
      <c r="CR2552" s="20">
        <v>2.3458570000000001</v>
      </c>
      <c r="CS2552" s="20">
        <v>2.292815</v>
      </c>
      <c r="CT2552" s="20">
        <v>2.436998</v>
      </c>
      <c r="CU2552" s="20">
        <v>3.7777759999999998</v>
      </c>
      <c r="CV2552" s="20">
        <v>7.6141730000000001</v>
      </c>
      <c r="CW2552">
        <v>19.691590000000001</v>
      </c>
      <c r="CX2552">
        <v>15.91879</v>
      </c>
      <c r="CY2552">
        <v>16.310130000000001</v>
      </c>
      <c r="CZ2552">
        <v>21.472989999999999</v>
      </c>
      <c r="DA2552">
        <v>17.072420000000001</v>
      </c>
      <c r="DB2552">
        <v>8.3765099999999997</v>
      </c>
      <c r="DC2552">
        <v>8.5761090000000006</v>
      </c>
      <c r="DD2552">
        <v>8.1058260000000004</v>
      </c>
      <c r="DE2552">
        <v>7.0608300000000002</v>
      </c>
      <c r="DF2552">
        <v>7.9414420000000003</v>
      </c>
      <c r="DG2552">
        <v>7.4855029999999996</v>
      </c>
      <c r="DH2552">
        <v>8.5655370000000008</v>
      </c>
      <c r="DI2552">
        <v>14.997400000000001</v>
      </c>
      <c r="DJ2552">
        <v>58.568860000000001</v>
      </c>
      <c r="DK2552">
        <v>105.203</v>
      </c>
      <c r="DL2552" s="20">
        <v>102.08329999999999</v>
      </c>
      <c r="DM2552" s="20">
        <v>30.026</v>
      </c>
      <c r="DN2552" s="20">
        <v>6.9264200000000002</v>
      </c>
      <c r="DO2552">
        <v>19</v>
      </c>
      <c r="DP2552">
        <v>20</v>
      </c>
    </row>
    <row r="2553" spans="1:120" x14ac:dyDescent="0.25">
      <c r="A2553" t="str">
        <f t="shared" si="39"/>
        <v>AutoDR-Yes_Elect DA 2-6 (1PM-9PM)_44460_19-20</v>
      </c>
      <c r="B2553" t="s">
        <v>62</v>
      </c>
      <c r="C2553" t="s">
        <v>322</v>
      </c>
      <c r="D2553" t="s">
        <v>61</v>
      </c>
      <c r="E2553" t="s">
        <v>61</v>
      </c>
      <c r="F2553" t="s">
        <v>61</v>
      </c>
      <c r="G2553" t="s">
        <v>61</v>
      </c>
      <c r="H2553" t="s">
        <v>98</v>
      </c>
      <c r="I2553" t="s">
        <v>61</v>
      </c>
      <c r="J2553" t="s">
        <v>61</v>
      </c>
      <c r="K2553" t="s">
        <v>180</v>
      </c>
      <c r="L2553" s="18">
        <v>44460</v>
      </c>
      <c r="M2553">
        <v>19</v>
      </c>
      <c r="N2553">
        <v>20</v>
      </c>
      <c r="O2553" t="s">
        <v>263</v>
      </c>
      <c r="P2553">
        <v>10</v>
      </c>
      <c r="Q2553">
        <v>9</v>
      </c>
      <c r="R2553">
        <v>0</v>
      </c>
      <c r="S2553">
        <v>0</v>
      </c>
      <c r="T2553">
        <v>1</v>
      </c>
      <c r="U2553">
        <v>1</v>
      </c>
      <c r="V2553">
        <v>1</v>
      </c>
      <c r="W2553">
        <v>78.8</v>
      </c>
      <c r="X2553">
        <v>77.733333000000002</v>
      </c>
      <c r="Y2553">
        <v>77.111110999999994</v>
      </c>
      <c r="Z2553">
        <v>77.022221999999999</v>
      </c>
      <c r="AA2553">
        <v>77.155556000000004</v>
      </c>
      <c r="AB2553">
        <v>77.777777999999998</v>
      </c>
      <c r="AC2553">
        <v>108.31111</v>
      </c>
      <c r="AD2553">
        <v>198.26667</v>
      </c>
      <c r="AE2553">
        <v>253.15556000000001</v>
      </c>
      <c r="AF2553">
        <v>299.46667000000002</v>
      </c>
      <c r="AG2553">
        <v>394.66667000000001</v>
      </c>
      <c r="AH2553">
        <v>422.53332999999998</v>
      </c>
      <c r="AI2553">
        <v>442.66667000000001</v>
      </c>
      <c r="AJ2553">
        <v>462.97778</v>
      </c>
      <c r="AK2553">
        <v>470.04444000000001</v>
      </c>
      <c r="AL2553">
        <v>475.6</v>
      </c>
      <c r="AM2553">
        <v>472.08888999999999</v>
      </c>
      <c r="AN2553">
        <v>489.51110999999997</v>
      </c>
      <c r="AO2553">
        <v>399.42221999999998</v>
      </c>
      <c r="AP2553">
        <v>413.77778000000001</v>
      </c>
      <c r="AQ2553">
        <v>346.35556000000003</v>
      </c>
      <c r="AR2553">
        <v>118.31111</v>
      </c>
      <c r="AS2553">
        <v>77.555555999999996</v>
      </c>
      <c r="AT2553">
        <v>78.711111000000002</v>
      </c>
      <c r="AU2553">
        <v>67.5</v>
      </c>
      <c r="AV2553">
        <v>66.166667000000004</v>
      </c>
      <c r="AW2553">
        <v>64.777777999999998</v>
      </c>
      <c r="AX2553">
        <v>63.388888999999999</v>
      </c>
      <c r="AY2553">
        <v>62.5</v>
      </c>
      <c r="AZ2553">
        <v>62.277777999999998</v>
      </c>
      <c r="BA2553">
        <v>61.5</v>
      </c>
      <c r="BB2553">
        <v>61.5</v>
      </c>
      <c r="BC2553">
        <v>65.944444000000004</v>
      </c>
      <c r="BD2553">
        <v>72</v>
      </c>
      <c r="BE2553">
        <v>76.888889000000006</v>
      </c>
      <c r="BF2553">
        <v>81</v>
      </c>
      <c r="BG2553">
        <v>84.888889000000006</v>
      </c>
      <c r="BH2553">
        <v>87.111110999999994</v>
      </c>
      <c r="BI2553">
        <v>90.111110999999994</v>
      </c>
      <c r="BJ2553">
        <v>91.944444000000004</v>
      </c>
      <c r="BK2553">
        <v>90.944444000000004</v>
      </c>
      <c r="BL2553">
        <v>88.944444000000004</v>
      </c>
      <c r="BM2553">
        <v>85.555555999999996</v>
      </c>
      <c r="BN2553">
        <v>80.277777999999998</v>
      </c>
      <c r="BO2553">
        <v>76.333332999999996</v>
      </c>
      <c r="BP2553">
        <v>73.444444000000004</v>
      </c>
      <c r="BQ2553">
        <v>71.166667000000004</v>
      </c>
      <c r="BR2553">
        <v>69.333332999999996</v>
      </c>
      <c r="BS2553">
        <v>-3.2032400000000001</v>
      </c>
      <c r="BT2553">
        <v>-3.530383</v>
      </c>
      <c r="BU2553">
        <v>-3.2098620000000002</v>
      </c>
      <c r="BV2553">
        <v>-2.8426830000000001</v>
      </c>
      <c r="BW2553">
        <v>-2.5568219999999999</v>
      </c>
      <c r="BX2553">
        <v>-2.02339</v>
      </c>
      <c r="BY2553">
        <v>1.842867</v>
      </c>
      <c r="BZ2553">
        <v>-8.6576009999999997</v>
      </c>
      <c r="CA2553">
        <v>3.5376080000000001</v>
      </c>
      <c r="CB2553">
        <v>17.43047</v>
      </c>
      <c r="CC2553">
        <v>28.005520000000001</v>
      </c>
      <c r="CD2553">
        <v>15.532109999999999</v>
      </c>
      <c r="CE2553">
        <v>12.826739999999999</v>
      </c>
      <c r="CF2553">
        <v>-0.93224419999999997</v>
      </c>
      <c r="CG2553">
        <v>4.6937769999999999</v>
      </c>
      <c r="CH2553">
        <v>4.4796079999999998</v>
      </c>
      <c r="CI2553">
        <v>4.3799460000000003</v>
      </c>
      <c r="CJ2553">
        <v>-21.92963</v>
      </c>
      <c r="CK2553">
        <v>47.786940000000001</v>
      </c>
      <c r="CL2553">
        <v>4.015619</v>
      </c>
      <c r="CM2553">
        <v>-41.959099999999999</v>
      </c>
      <c r="CN2553">
        <v>3.5832959999999998</v>
      </c>
      <c r="CO2553">
        <v>5.4868269999999999</v>
      </c>
      <c r="CP2553">
        <v>-0.22275980000000001</v>
      </c>
      <c r="CQ2553">
        <v>3.600025</v>
      </c>
      <c r="CR2553">
        <v>2.4839289999999998</v>
      </c>
      <c r="CS2553">
        <v>2.433748</v>
      </c>
      <c r="CT2553">
        <v>2.582554</v>
      </c>
      <c r="CU2553">
        <v>3.7144740000000001</v>
      </c>
      <c r="CV2553">
        <v>7.3052520000000003</v>
      </c>
      <c r="CW2553">
        <v>19.44415</v>
      </c>
      <c r="CX2553">
        <v>14.01173</v>
      </c>
      <c r="CY2553">
        <v>15.299609999999999</v>
      </c>
      <c r="CZ2553">
        <v>21.436450000000001</v>
      </c>
      <c r="DA2553">
        <v>16.788239999999998</v>
      </c>
      <c r="DB2553">
        <v>8.2199659999999994</v>
      </c>
      <c r="DC2553">
        <v>7.7640539999999998</v>
      </c>
      <c r="DD2553">
        <v>7.3523540000000001</v>
      </c>
      <c r="DE2553">
        <v>6.405951</v>
      </c>
      <c r="DF2553">
        <v>7.1047320000000003</v>
      </c>
      <c r="DG2553">
        <v>6.7676860000000003</v>
      </c>
      <c r="DH2553">
        <v>8.0849220000000006</v>
      </c>
      <c r="DI2553">
        <v>14.516389999999999</v>
      </c>
      <c r="DJ2553">
        <v>58.150640000000003</v>
      </c>
      <c r="DK2553">
        <v>108.3473</v>
      </c>
      <c r="DL2553">
        <v>108.0791</v>
      </c>
      <c r="DM2553">
        <v>32.24342</v>
      </c>
      <c r="DN2553">
        <v>7.4005450000000002</v>
      </c>
      <c r="DO2553">
        <v>19</v>
      </c>
      <c r="DP2553">
        <v>20</v>
      </c>
    </row>
    <row r="2554" spans="1:120" hidden="1" x14ac:dyDescent="0.25">
      <c r="A2554" t="str">
        <f t="shared" si="39"/>
        <v>Aggregator-Enersponse_Elect DA 2-6 (1PM-9PM)_44460_18-19</v>
      </c>
      <c r="B2554" t="s">
        <v>62</v>
      </c>
      <c r="C2554" t="s">
        <v>219</v>
      </c>
      <c r="D2554" t="s">
        <v>61</v>
      </c>
      <c r="E2554" t="s">
        <v>61</v>
      </c>
      <c r="F2554" t="s">
        <v>107</v>
      </c>
      <c r="G2554" t="s">
        <v>61</v>
      </c>
      <c r="H2554" t="s">
        <v>61</v>
      </c>
      <c r="I2554" t="s">
        <v>61</v>
      </c>
      <c r="J2554" t="s">
        <v>61</v>
      </c>
      <c r="K2554" t="s">
        <v>180</v>
      </c>
      <c r="L2554" s="18">
        <v>44460</v>
      </c>
      <c r="M2554">
        <v>18</v>
      </c>
      <c r="N2554">
        <v>19</v>
      </c>
      <c r="O2554" t="s">
        <v>263</v>
      </c>
      <c r="P2554">
        <v>6</v>
      </c>
      <c r="Q2554">
        <v>6</v>
      </c>
      <c r="R2554">
        <v>0</v>
      </c>
      <c r="S2554">
        <v>0</v>
      </c>
      <c r="T2554">
        <v>1</v>
      </c>
      <c r="U2554">
        <v>1</v>
      </c>
      <c r="V2554">
        <v>1</v>
      </c>
      <c r="W2554">
        <v>16.463999999999999</v>
      </c>
      <c r="X2554">
        <v>16.422999999999998</v>
      </c>
      <c r="Y2554">
        <v>16.503</v>
      </c>
      <c r="Z2554">
        <v>16.544</v>
      </c>
      <c r="AA2554">
        <v>23.582999999999998</v>
      </c>
      <c r="AB2554">
        <v>64.024000000000001</v>
      </c>
      <c r="AC2554">
        <v>58.872</v>
      </c>
      <c r="AD2554">
        <v>103.822</v>
      </c>
      <c r="AE2554">
        <v>105.629</v>
      </c>
      <c r="AF2554">
        <v>127.364</v>
      </c>
      <c r="AG2554">
        <v>200.81700000000001</v>
      </c>
      <c r="AH2554">
        <v>212.92599999999999</v>
      </c>
      <c r="AI2554">
        <v>226.71</v>
      </c>
      <c r="AJ2554">
        <v>229.69800000000001</v>
      </c>
      <c r="AK2554">
        <v>243.38</v>
      </c>
      <c r="AL2554">
        <v>241.738</v>
      </c>
      <c r="AM2554">
        <v>287.49700000000001</v>
      </c>
      <c r="AN2554">
        <v>202.69800000000001</v>
      </c>
      <c r="AO2554">
        <v>207.39400000000001</v>
      </c>
      <c r="AP2554">
        <v>238.58099999999999</v>
      </c>
      <c r="AQ2554">
        <v>164.47499999999999</v>
      </c>
      <c r="AR2554">
        <v>42.222000000000001</v>
      </c>
      <c r="AS2554">
        <v>16.542999999999999</v>
      </c>
      <c r="AT2554">
        <v>16.702000000000002</v>
      </c>
      <c r="AU2554">
        <v>67.916667000000004</v>
      </c>
      <c r="AV2554">
        <v>65.25</v>
      </c>
      <c r="AW2554">
        <v>63.333333000000003</v>
      </c>
      <c r="AX2554">
        <v>61.583333000000003</v>
      </c>
      <c r="AY2554">
        <v>60.75</v>
      </c>
      <c r="AZ2554">
        <v>61.166666999999997</v>
      </c>
      <c r="BA2554">
        <v>60.5</v>
      </c>
      <c r="BB2554">
        <v>60</v>
      </c>
      <c r="BC2554">
        <v>63.666666999999997</v>
      </c>
      <c r="BD2554">
        <v>70.25</v>
      </c>
      <c r="BE2554">
        <v>76.916667000000004</v>
      </c>
      <c r="BF2554">
        <v>82.25</v>
      </c>
      <c r="BG2554">
        <v>85.833332999999996</v>
      </c>
      <c r="BH2554">
        <v>89.25</v>
      </c>
      <c r="BI2554">
        <v>91.25</v>
      </c>
      <c r="BJ2554">
        <v>92.916667000000004</v>
      </c>
      <c r="BK2554">
        <v>93.666667000000004</v>
      </c>
      <c r="BL2554">
        <v>94.166667000000004</v>
      </c>
      <c r="BM2554">
        <v>92.083332999999996</v>
      </c>
      <c r="BN2554">
        <v>86.083332999999996</v>
      </c>
      <c r="BO2554">
        <v>80.833332999999996</v>
      </c>
      <c r="BP2554">
        <v>76.416667000000004</v>
      </c>
      <c r="BQ2554">
        <v>73.5</v>
      </c>
      <c r="BR2554">
        <v>71.416667000000004</v>
      </c>
      <c r="BS2554">
        <v>0.1871314</v>
      </c>
      <c r="BT2554">
        <v>3.5748500000000002E-2</v>
      </c>
      <c r="BU2554">
        <v>-4.8668299999999998E-2</v>
      </c>
      <c r="BV2554" s="20">
        <v>3.5760899999999998E-2</v>
      </c>
      <c r="BW2554">
        <v>-4.5135670000000001</v>
      </c>
      <c r="BX2554">
        <v>-6.6492100000000001</v>
      </c>
      <c r="BY2554">
        <v>-2.945014</v>
      </c>
      <c r="BZ2554">
        <v>-6.642703</v>
      </c>
      <c r="CA2554">
        <v>14.50873</v>
      </c>
      <c r="CB2554">
        <v>9.2599300000000007</v>
      </c>
      <c r="CC2554">
        <v>4.9490170000000004</v>
      </c>
      <c r="CD2554">
        <v>5.9266069999999997</v>
      </c>
      <c r="CE2554">
        <v>1.280708</v>
      </c>
      <c r="CF2554">
        <v>6.3429000000000002</v>
      </c>
      <c r="CG2554">
        <v>-1.4013169999999999</v>
      </c>
      <c r="CH2554">
        <v>5.8791320000000002</v>
      </c>
      <c r="CI2554">
        <v>-36.066569999999999</v>
      </c>
      <c r="CJ2554">
        <v>48.867400000000004</v>
      </c>
      <c r="CK2554">
        <v>39.601030000000002</v>
      </c>
      <c r="CL2554">
        <v>-1.5986670000000001</v>
      </c>
      <c r="CM2554">
        <v>5.8554250000000003</v>
      </c>
      <c r="CN2554">
        <v>-3.5496110000000001</v>
      </c>
      <c r="CO2554">
        <v>-0.20983309999999999</v>
      </c>
      <c r="CP2554">
        <v>-0.1168554</v>
      </c>
      <c r="CQ2554" s="20">
        <v>1.97261E-2</v>
      </c>
      <c r="CR2554" s="20">
        <v>9.9424999999999999E-3</v>
      </c>
      <c r="CS2554" s="20">
        <v>2.20237E-2</v>
      </c>
      <c r="CT2554" s="20">
        <v>3.48399E-2</v>
      </c>
      <c r="CU2554" s="20">
        <v>0.19208249999999999</v>
      </c>
      <c r="CV2554" s="20">
        <v>9.4827639999999995</v>
      </c>
      <c r="CW2554">
        <v>13.02857</v>
      </c>
      <c r="CX2554">
        <v>12.154579999999999</v>
      </c>
      <c r="CY2554">
        <v>8.214423</v>
      </c>
      <c r="CZ2554">
        <v>6.3205499999999999</v>
      </c>
      <c r="DA2554">
        <v>6.793018</v>
      </c>
      <c r="DB2554">
        <v>3.084705</v>
      </c>
      <c r="DC2554">
        <v>2.4342739999999998</v>
      </c>
      <c r="DD2554">
        <v>2.341259</v>
      </c>
      <c r="DE2554">
        <v>2.939737</v>
      </c>
      <c r="DF2554">
        <v>2.7437130000000001</v>
      </c>
      <c r="DG2554">
        <v>2.921522</v>
      </c>
      <c r="DH2554">
        <v>2.897777</v>
      </c>
      <c r="DI2554">
        <v>6.7839650000000002</v>
      </c>
      <c r="DJ2554">
        <v>30.685300000000002</v>
      </c>
      <c r="DK2554">
        <v>33.428579999999997</v>
      </c>
      <c r="DL2554" s="20">
        <v>21.08858</v>
      </c>
      <c r="DM2554" s="20">
        <v>2.4166409999999998</v>
      </c>
      <c r="DN2554" s="20">
        <v>3.8184900000000001E-2</v>
      </c>
      <c r="DO2554">
        <v>18</v>
      </c>
      <c r="DP2554">
        <v>19</v>
      </c>
    </row>
    <row r="2555" spans="1:120" hidden="1" x14ac:dyDescent="0.25">
      <c r="A2555" t="str">
        <f t="shared" si="39"/>
        <v>LCA-Greater Bay Area_Elect DA 2-6 (1PM-9PM)_44460_19-20</v>
      </c>
      <c r="B2555" t="s">
        <v>62</v>
      </c>
      <c r="C2555" t="s">
        <v>209</v>
      </c>
      <c r="D2555" t="s">
        <v>36</v>
      </c>
      <c r="E2555" t="s">
        <v>61</v>
      </c>
      <c r="F2555" t="s">
        <v>61</v>
      </c>
      <c r="G2555" t="s">
        <v>61</v>
      </c>
      <c r="H2555" t="s">
        <v>61</v>
      </c>
      <c r="I2555" t="s">
        <v>61</v>
      </c>
      <c r="J2555" t="s">
        <v>61</v>
      </c>
      <c r="K2555" t="s">
        <v>180</v>
      </c>
      <c r="L2555" s="18">
        <v>44460</v>
      </c>
      <c r="M2555">
        <v>19</v>
      </c>
      <c r="N2555">
        <v>20</v>
      </c>
      <c r="O2555" t="s">
        <v>263</v>
      </c>
      <c r="P2555">
        <v>17</v>
      </c>
      <c r="Q2555">
        <v>16</v>
      </c>
      <c r="R2555">
        <v>0</v>
      </c>
      <c r="S2555">
        <v>0</v>
      </c>
      <c r="T2555">
        <v>0</v>
      </c>
      <c r="U2555">
        <v>1</v>
      </c>
      <c r="V2555">
        <v>1</v>
      </c>
      <c r="W2555">
        <v>128.97049999999999</v>
      </c>
      <c r="X2555">
        <v>132.50119000000001</v>
      </c>
      <c r="Y2555">
        <v>125.29</v>
      </c>
      <c r="Z2555">
        <v>125.38244</v>
      </c>
      <c r="AA2555">
        <v>126.03694</v>
      </c>
      <c r="AB2555">
        <v>126.90286999999999</v>
      </c>
      <c r="AC2555">
        <v>174.80674999999999</v>
      </c>
      <c r="AD2555">
        <v>279.07413000000003</v>
      </c>
      <c r="AE2555">
        <v>341.47793999999999</v>
      </c>
      <c r="AF2555">
        <v>400.29262</v>
      </c>
      <c r="AG2555">
        <v>524.07812999999999</v>
      </c>
      <c r="AH2555">
        <v>559.97469000000001</v>
      </c>
      <c r="AI2555">
        <v>584.55456000000004</v>
      </c>
      <c r="AJ2555">
        <v>611.27324999999996</v>
      </c>
      <c r="AK2555">
        <v>617.64080999999999</v>
      </c>
      <c r="AL2555">
        <v>623.95631000000003</v>
      </c>
      <c r="AM2555">
        <v>622.10756000000003</v>
      </c>
      <c r="AN2555">
        <v>653.06456000000003</v>
      </c>
      <c r="AO2555">
        <v>539.84031000000004</v>
      </c>
      <c r="AP2555">
        <v>551.86144000000002</v>
      </c>
      <c r="AQ2555">
        <v>432.23455999999999</v>
      </c>
      <c r="AR2555">
        <v>168.827</v>
      </c>
      <c r="AS2555">
        <v>129.49113</v>
      </c>
      <c r="AT2555">
        <v>127.96006</v>
      </c>
      <c r="AU2555">
        <v>66.6875</v>
      </c>
      <c r="AV2555">
        <v>65</v>
      </c>
      <c r="AW2555">
        <v>63.65625</v>
      </c>
      <c r="AX2555">
        <v>62.34375</v>
      </c>
      <c r="AY2555">
        <v>61.53125</v>
      </c>
      <c r="AZ2555">
        <v>61</v>
      </c>
      <c r="BA2555">
        <v>60.21875</v>
      </c>
      <c r="BB2555">
        <v>60.21875</v>
      </c>
      <c r="BC2555">
        <v>64.4375</v>
      </c>
      <c r="BD2555">
        <v>69.875</v>
      </c>
      <c r="BE2555">
        <v>74.96875</v>
      </c>
      <c r="BF2555">
        <v>79.625</v>
      </c>
      <c r="BG2555">
        <v>83.4375</v>
      </c>
      <c r="BH2555">
        <v>85.84375</v>
      </c>
      <c r="BI2555">
        <v>88.15625</v>
      </c>
      <c r="BJ2555">
        <v>89.84375</v>
      </c>
      <c r="BK2555">
        <v>89.53125</v>
      </c>
      <c r="BL2555">
        <v>88.21875</v>
      </c>
      <c r="BM2555">
        <v>85.25</v>
      </c>
      <c r="BN2555">
        <v>80.34375</v>
      </c>
      <c r="BO2555">
        <v>75.78125</v>
      </c>
      <c r="BP2555">
        <v>72.53125</v>
      </c>
      <c r="BQ2555">
        <v>70.25</v>
      </c>
      <c r="BR2555">
        <v>68.5625</v>
      </c>
      <c r="BS2555">
        <v>-20.04757</v>
      </c>
      <c r="BT2555">
        <v>-8.1633750000000003</v>
      </c>
      <c r="BU2555">
        <v>-1.181942</v>
      </c>
      <c r="BV2555" s="20">
        <v>-2.4471699999999998</v>
      </c>
      <c r="BW2555">
        <v>-3.6378379999999999</v>
      </c>
      <c r="BX2555">
        <v>-1.474135</v>
      </c>
      <c r="BY2555">
        <v>-3.551237</v>
      </c>
      <c r="BZ2555">
        <v>-3.168803</v>
      </c>
      <c r="CA2555">
        <v>7.3249659999999999</v>
      </c>
      <c r="CB2555">
        <v>14.368499999999999</v>
      </c>
      <c r="CC2555">
        <v>28.857890000000001</v>
      </c>
      <c r="CD2555">
        <v>14.584680000000001</v>
      </c>
      <c r="CE2555">
        <v>11.4679</v>
      </c>
      <c r="CF2555">
        <v>-3.1372279999999999</v>
      </c>
      <c r="CG2555">
        <v>7.9740789999999997</v>
      </c>
      <c r="CH2555">
        <v>10.32851</v>
      </c>
      <c r="CI2555">
        <v>8.0304540000000006</v>
      </c>
      <c r="CJ2555">
        <v>-34.990079999999999</v>
      </c>
      <c r="CK2555">
        <v>51.940080000000002</v>
      </c>
      <c r="CL2555">
        <v>3.2149179999999999</v>
      </c>
      <c r="CM2555">
        <v>-19.341919999999998</v>
      </c>
      <c r="CN2555">
        <v>7.0213830000000002</v>
      </c>
      <c r="CO2555">
        <v>8.4624889999999997</v>
      </c>
      <c r="CP2555">
        <v>7.6276799999999998</v>
      </c>
      <c r="CQ2555" s="20">
        <v>2107.165</v>
      </c>
      <c r="CR2555" s="20">
        <v>2.6835559999999998</v>
      </c>
      <c r="CS2555" s="20">
        <v>2.524848</v>
      </c>
      <c r="CT2555" s="20">
        <v>2.5547970000000002</v>
      </c>
      <c r="CU2555" s="20">
        <v>3.8384589999999998</v>
      </c>
      <c r="CV2555" s="20">
        <v>7.59307</v>
      </c>
      <c r="CW2555">
        <v>19.457149999999999</v>
      </c>
      <c r="CX2555">
        <v>17.899809999999999</v>
      </c>
      <c r="CY2555">
        <v>17.095020000000002</v>
      </c>
      <c r="CZ2555">
        <v>21.795780000000001</v>
      </c>
      <c r="DA2555">
        <v>17.874320000000001</v>
      </c>
      <c r="DB2555">
        <v>9.4777839999999998</v>
      </c>
      <c r="DC2555">
        <v>9.3823030000000003</v>
      </c>
      <c r="DD2555">
        <v>9.2442980000000006</v>
      </c>
      <c r="DE2555">
        <v>8.2093369999999997</v>
      </c>
      <c r="DF2555">
        <v>9.0668679999999995</v>
      </c>
      <c r="DG2555">
        <v>8.4712169999999993</v>
      </c>
      <c r="DH2555">
        <v>9.7091689999999993</v>
      </c>
      <c r="DI2555">
        <v>16.17895</v>
      </c>
      <c r="DJ2555">
        <v>61.771120000000003</v>
      </c>
      <c r="DK2555">
        <v>107.7255</v>
      </c>
      <c r="DL2555" s="20">
        <v>102.13160000000001</v>
      </c>
      <c r="DM2555" s="20">
        <v>30.869350000000001</v>
      </c>
      <c r="DN2555" s="20">
        <v>7.9208800000000004</v>
      </c>
      <c r="DO2555">
        <v>19</v>
      </c>
      <c r="DP2555">
        <v>20</v>
      </c>
    </row>
    <row r="2556" spans="1:120" hidden="1" x14ac:dyDescent="0.25">
      <c r="A2556" t="str">
        <f t="shared" si="39"/>
        <v>Industry_Type-8. Other_Elect DA 2-6 (1PM-9PM)_44460_19-20</v>
      </c>
      <c r="B2556" t="s">
        <v>62</v>
      </c>
      <c r="C2556" t="s">
        <v>267</v>
      </c>
      <c r="D2556" t="s">
        <v>61</v>
      </c>
      <c r="E2556" t="s">
        <v>61</v>
      </c>
      <c r="F2556" t="s">
        <v>61</v>
      </c>
      <c r="G2556" t="s">
        <v>268</v>
      </c>
      <c r="H2556" t="s">
        <v>61</v>
      </c>
      <c r="I2556" t="s">
        <v>61</v>
      </c>
      <c r="J2556" t="s">
        <v>61</v>
      </c>
      <c r="K2556" t="s">
        <v>180</v>
      </c>
      <c r="L2556" s="18">
        <v>44460</v>
      </c>
      <c r="M2556">
        <v>19</v>
      </c>
      <c r="N2556">
        <v>20</v>
      </c>
      <c r="O2556" t="s">
        <v>263</v>
      </c>
      <c r="P2556">
        <v>1</v>
      </c>
      <c r="Q2556">
        <v>1</v>
      </c>
      <c r="R2556">
        <v>0</v>
      </c>
      <c r="S2556">
        <v>0</v>
      </c>
      <c r="T2556">
        <v>1</v>
      </c>
      <c r="U2556">
        <v>0</v>
      </c>
      <c r="V2556">
        <v>1</v>
      </c>
      <c r="W2556">
        <v>22.72</v>
      </c>
      <c r="X2556">
        <v>26.24</v>
      </c>
      <c r="Y2556">
        <v>20.96</v>
      </c>
      <c r="Z2556">
        <v>20.8</v>
      </c>
      <c r="AA2556">
        <v>20.8</v>
      </c>
      <c r="AB2556">
        <v>21.76</v>
      </c>
      <c r="AC2556">
        <v>22.88</v>
      </c>
      <c r="AD2556">
        <v>24</v>
      </c>
      <c r="AE2556">
        <v>25.12</v>
      </c>
      <c r="AF2556">
        <v>25.28</v>
      </c>
      <c r="AG2556">
        <v>26.24</v>
      </c>
      <c r="AH2556">
        <v>24.8</v>
      </c>
      <c r="AI2556">
        <v>25.92</v>
      </c>
      <c r="AJ2556">
        <v>27.84</v>
      </c>
      <c r="AK2556">
        <v>28.8</v>
      </c>
      <c r="AL2556">
        <v>29.28</v>
      </c>
      <c r="AM2556">
        <v>29.44</v>
      </c>
      <c r="AN2556">
        <v>29.28</v>
      </c>
      <c r="AO2556">
        <v>31.36</v>
      </c>
      <c r="AP2556">
        <v>27.04</v>
      </c>
      <c r="AQ2556">
        <v>26.56</v>
      </c>
      <c r="AR2556">
        <v>24.96</v>
      </c>
      <c r="AS2556">
        <v>23.84</v>
      </c>
      <c r="AT2556">
        <v>22.24</v>
      </c>
      <c r="AU2556">
        <v>69.5</v>
      </c>
      <c r="AV2556">
        <v>70</v>
      </c>
      <c r="AW2556">
        <v>69</v>
      </c>
      <c r="AX2556">
        <v>67.5</v>
      </c>
      <c r="AY2556">
        <v>67</v>
      </c>
      <c r="AZ2556">
        <v>66</v>
      </c>
      <c r="BA2556">
        <v>65</v>
      </c>
      <c r="BB2556">
        <v>66</v>
      </c>
      <c r="BC2556">
        <v>70.5</v>
      </c>
      <c r="BD2556">
        <v>72.5</v>
      </c>
      <c r="BE2556">
        <v>76</v>
      </c>
      <c r="BF2556">
        <v>79.5</v>
      </c>
      <c r="BG2556">
        <v>86</v>
      </c>
      <c r="BH2556">
        <v>89</v>
      </c>
      <c r="BI2556">
        <v>90</v>
      </c>
      <c r="BJ2556">
        <v>91</v>
      </c>
      <c r="BK2556">
        <v>90</v>
      </c>
      <c r="BL2556">
        <v>88.5</v>
      </c>
      <c r="BM2556">
        <v>85</v>
      </c>
      <c r="BN2556">
        <v>81</v>
      </c>
      <c r="BO2556">
        <v>76</v>
      </c>
      <c r="BP2556">
        <v>72.5</v>
      </c>
      <c r="BQ2556">
        <v>70.5</v>
      </c>
      <c r="BR2556">
        <v>68.5</v>
      </c>
      <c r="BS2556">
        <v>-15.82924</v>
      </c>
      <c r="BT2556">
        <v>-3.4268399999999999</v>
      </c>
      <c r="BU2556">
        <v>1.3553519999999999</v>
      </c>
      <c r="BV2556">
        <v>0.40242</v>
      </c>
      <c r="BW2556">
        <v>-0.2519073</v>
      </c>
      <c r="BX2556">
        <v>-0.33871649999999998</v>
      </c>
      <c r="BY2556">
        <v>-0.2654572</v>
      </c>
      <c r="BZ2556">
        <v>0.212616</v>
      </c>
      <c r="CA2556">
        <v>0.56620409999999999</v>
      </c>
      <c r="CB2556">
        <v>1.961004</v>
      </c>
      <c r="CC2556">
        <v>0.94558909999999996</v>
      </c>
      <c r="CD2556">
        <v>3.787649</v>
      </c>
      <c r="CE2556">
        <v>2.6152500000000001</v>
      </c>
      <c r="CF2556">
        <v>2.232113</v>
      </c>
      <c r="CG2556">
        <v>2.4083540000000001</v>
      </c>
      <c r="CH2556">
        <v>3.6363509999999999</v>
      </c>
      <c r="CI2556">
        <v>3.6399819999999998</v>
      </c>
      <c r="CJ2556">
        <v>3.7660619999999998</v>
      </c>
      <c r="CK2556">
        <v>0.80944059999999995</v>
      </c>
      <c r="CL2556">
        <v>5.0301819999999999</v>
      </c>
      <c r="CM2556">
        <v>5.7397210000000003</v>
      </c>
      <c r="CN2556">
        <v>3.2389109999999999</v>
      </c>
      <c r="CO2556">
        <v>4.052937</v>
      </c>
      <c r="CP2556">
        <v>7.265028</v>
      </c>
      <c r="CQ2556">
        <v>1863.579</v>
      </c>
      <c r="CR2556">
        <v>0.28925099999999998</v>
      </c>
      <c r="CS2556">
        <v>0.19477130000000001</v>
      </c>
      <c r="CT2556">
        <v>9.6712400000000004E-2</v>
      </c>
      <c r="CU2556">
        <v>5.4250800000000002E-2</v>
      </c>
      <c r="CV2556">
        <v>3.7674899999999997E-2</v>
      </c>
      <c r="CW2556">
        <v>2.7046400000000002E-2</v>
      </c>
      <c r="CX2556">
        <v>3.1948999999999998E-2</v>
      </c>
      <c r="CY2556">
        <v>5.2372799999999997E-2</v>
      </c>
      <c r="CZ2556">
        <v>0.24006369999999999</v>
      </c>
      <c r="DA2556">
        <v>0.42367959999999999</v>
      </c>
      <c r="DB2556">
        <v>0.79277989999999998</v>
      </c>
      <c r="DC2556">
        <v>0.52066299999999999</v>
      </c>
      <c r="DD2556">
        <v>0.72335240000000001</v>
      </c>
      <c r="DE2556">
        <v>0.48729709999999998</v>
      </c>
      <c r="DF2556">
        <v>0.524146</v>
      </c>
      <c r="DG2556">
        <v>0.50628810000000002</v>
      </c>
      <c r="DH2556">
        <v>0.73552450000000003</v>
      </c>
      <c r="DI2556">
        <v>0.76356880000000005</v>
      </c>
      <c r="DJ2556">
        <v>1.3329169999999999</v>
      </c>
      <c r="DK2556">
        <v>1.794921</v>
      </c>
      <c r="DL2556">
        <v>1.2197089999999999</v>
      </c>
      <c r="DM2556">
        <v>1.1719250000000001</v>
      </c>
      <c r="DN2556">
        <v>0.96515759999999995</v>
      </c>
      <c r="DO2556">
        <v>19</v>
      </c>
      <c r="DP2556">
        <v>20</v>
      </c>
    </row>
    <row r="2557" spans="1:120" x14ac:dyDescent="0.25">
      <c r="A2557" t="str">
        <f t="shared" si="39"/>
        <v>AutoDR-No_Elect DA 2-6 (1PM-9PM)_44460_18-19</v>
      </c>
      <c r="B2557" t="s">
        <v>62</v>
      </c>
      <c r="C2557" t="s">
        <v>321</v>
      </c>
      <c r="D2557" t="s">
        <v>61</v>
      </c>
      <c r="E2557" t="s">
        <v>61</v>
      </c>
      <c r="F2557" t="s">
        <v>61</v>
      </c>
      <c r="G2557" t="s">
        <v>61</v>
      </c>
      <c r="H2557" t="s">
        <v>97</v>
      </c>
      <c r="I2557" t="s">
        <v>61</v>
      </c>
      <c r="J2557" t="s">
        <v>61</v>
      </c>
      <c r="K2557" t="s">
        <v>180</v>
      </c>
      <c r="L2557" s="18">
        <v>44460</v>
      </c>
      <c r="M2557">
        <v>18</v>
      </c>
      <c r="N2557">
        <v>19</v>
      </c>
      <c r="O2557" t="s">
        <v>263</v>
      </c>
      <c r="P2557">
        <v>1</v>
      </c>
      <c r="Q2557">
        <v>1</v>
      </c>
      <c r="R2557">
        <v>0</v>
      </c>
      <c r="S2557">
        <v>0</v>
      </c>
      <c r="T2557">
        <v>1</v>
      </c>
      <c r="U2557">
        <v>0</v>
      </c>
      <c r="V2557">
        <v>1</v>
      </c>
      <c r="W2557">
        <v>0.224</v>
      </c>
      <c r="X2557">
        <v>0.223</v>
      </c>
      <c r="Y2557">
        <v>0.223</v>
      </c>
      <c r="Z2557">
        <v>0.224</v>
      </c>
      <c r="AA2557">
        <v>0.223</v>
      </c>
      <c r="AB2557">
        <v>0.224</v>
      </c>
      <c r="AC2557">
        <v>0.152</v>
      </c>
      <c r="AD2557">
        <v>0.182</v>
      </c>
      <c r="AE2557">
        <v>0.189</v>
      </c>
      <c r="AF2557">
        <v>0.16400000000000001</v>
      </c>
      <c r="AG2557">
        <v>0.17699999999999999</v>
      </c>
      <c r="AH2557">
        <v>0.16600000000000001</v>
      </c>
      <c r="AI2557">
        <v>0.19</v>
      </c>
      <c r="AJ2557">
        <v>0.17799999999999999</v>
      </c>
      <c r="AK2557">
        <v>0.18</v>
      </c>
      <c r="AL2557">
        <v>0.17799999999999999</v>
      </c>
      <c r="AM2557">
        <v>0.17699999999999999</v>
      </c>
      <c r="AN2557">
        <v>0.17799999999999999</v>
      </c>
      <c r="AO2557">
        <v>0.23400000000000001</v>
      </c>
      <c r="AP2557">
        <v>0.221</v>
      </c>
      <c r="AQ2557">
        <v>0.23499999999999999</v>
      </c>
      <c r="AR2557">
        <v>0.222</v>
      </c>
      <c r="AS2557">
        <v>0.223</v>
      </c>
      <c r="AT2557">
        <v>0.222</v>
      </c>
      <c r="AU2557">
        <v>72.5</v>
      </c>
      <c r="AV2557">
        <v>69</v>
      </c>
      <c r="AW2557">
        <v>67</v>
      </c>
      <c r="AX2557">
        <v>65.5</v>
      </c>
      <c r="AY2557">
        <v>64</v>
      </c>
      <c r="AZ2557">
        <v>64</v>
      </c>
      <c r="BA2557">
        <v>63.5</v>
      </c>
      <c r="BB2557">
        <v>63</v>
      </c>
      <c r="BC2557">
        <v>66</v>
      </c>
      <c r="BD2557">
        <v>70.5</v>
      </c>
      <c r="BE2557">
        <v>76</v>
      </c>
      <c r="BF2557">
        <v>81</v>
      </c>
      <c r="BG2557">
        <v>84</v>
      </c>
      <c r="BH2557">
        <v>88</v>
      </c>
      <c r="BI2557">
        <v>91</v>
      </c>
      <c r="BJ2557">
        <v>93</v>
      </c>
      <c r="BK2557">
        <v>94.5</v>
      </c>
      <c r="BL2557">
        <v>96</v>
      </c>
      <c r="BM2557">
        <v>95.5</v>
      </c>
      <c r="BN2557">
        <v>92</v>
      </c>
      <c r="BO2557">
        <v>88</v>
      </c>
      <c r="BP2557">
        <v>82.5</v>
      </c>
      <c r="BQ2557">
        <v>79</v>
      </c>
      <c r="BR2557">
        <v>76.5</v>
      </c>
      <c r="BS2557">
        <v>-3.6479999999999998E-4</v>
      </c>
      <c r="BT2557">
        <v>7.4319999999999996E-4</v>
      </c>
      <c r="BU2557">
        <v>6.3380000000000001E-4</v>
      </c>
      <c r="BV2557" s="20">
        <v>-8.5699999999999993E-6</v>
      </c>
      <c r="BW2557">
        <v>7.9449999999999996E-4</v>
      </c>
      <c r="BX2557">
        <v>4.6487000000000004E-3</v>
      </c>
      <c r="BY2557">
        <v>3.8122E-3</v>
      </c>
      <c r="BZ2557">
        <v>-1.6168499999999999E-2</v>
      </c>
      <c r="CA2557">
        <v>-1.2948100000000001E-2</v>
      </c>
      <c r="CB2557">
        <v>1.7912299999999999E-2</v>
      </c>
      <c r="CC2557">
        <v>-2.02635E-2</v>
      </c>
      <c r="CD2557">
        <v>-5.2132000000000003E-3</v>
      </c>
      <c r="CE2557">
        <v>-2.6107600000000002E-2</v>
      </c>
      <c r="CF2557">
        <v>-6.8431999999999998E-3</v>
      </c>
      <c r="CG2557">
        <v>5.9900999999999999E-3</v>
      </c>
      <c r="CH2557">
        <v>-1.0985399999999999E-2</v>
      </c>
      <c r="CI2557">
        <v>-1.4935199999999999E-2</v>
      </c>
      <c r="CJ2557">
        <v>-1.9026100000000001E-2</v>
      </c>
      <c r="CK2557">
        <v>6.8586000000000003E-3</v>
      </c>
      <c r="CL2557">
        <v>1.9947599999999999E-2</v>
      </c>
      <c r="CM2557">
        <v>-9.2577000000000007E-3</v>
      </c>
      <c r="CN2557">
        <v>8.6470000000000004E-4</v>
      </c>
      <c r="CO2557">
        <v>1.994E-4</v>
      </c>
      <c r="CP2557">
        <v>1.0979E-3</v>
      </c>
      <c r="CQ2557" s="20">
        <v>6.2800000000000006E-8</v>
      </c>
      <c r="CR2557" s="20">
        <v>6.5499999999999998E-8</v>
      </c>
      <c r="CS2557" s="20">
        <v>5.2999999999999998E-8</v>
      </c>
      <c r="CT2557" s="20">
        <v>4.1899999999999998E-8</v>
      </c>
      <c r="CU2557" s="20">
        <v>4.9800000000000003E-8</v>
      </c>
      <c r="CV2557" s="20">
        <v>3.8500000000000004E-6</v>
      </c>
      <c r="CW2557">
        <v>1.63E-5</v>
      </c>
      <c r="CX2557">
        <v>2.9300000000000001E-5</v>
      </c>
      <c r="CY2557">
        <v>1.2799999999999999E-5</v>
      </c>
      <c r="CZ2557">
        <v>1.6699999999999999E-5</v>
      </c>
      <c r="DA2557">
        <v>1.9700000000000001E-5</v>
      </c>
      <c r="DB2557">
        <v>3.4799999999999999E-5</v>
      </c>
      <c r="DC2557">
        <v>4.8999999999999998E-5</v>
      </c>
      <c r="DD2557">
        <v>7.9800000000000002E-5</v>
      </c>
      <c r="DE2557">
        <v>6.5300000000000002E-5</v>
      </c>
      <c r="DF2557">
        <v>3.8800000000000001E-5</v>
      </c>
      <c r="DG2557">
        <v>4.3999999999999999E-5</v>
      </c>
      <c r="DH2557">
        <v>4.8000000000000001E-5</v>
      </c>
      <c r="DI2557">
        <v>4.7599999999999998E-5</v>
      </c>
      <c r="DJ2557">
        <v>2.23E-5</v>
      </c>
      <c r="DK2557">
        <v>1.2500000000000001E-5</v>
      </c>
      <c r="DL2557" s="20">
        <v>5.5599999999999995E-7</v>
      </c>
      <c r="DM2557" s="20">
        <v>5.4200000000000002E-8</v>
      </c>
      <c r="DN2557" s="20">
        <v>4.2200000000000001E-8</v>
      </c>
      <c r="DO2557">
        <v>18</v>
      </c>
      <c r="DP2557">
        <v>19</v>
      </c>
    </row>
    <row r="2558" spans="1:120" hidden="1" x14ac:dyDescent="0.25">
      <c r="A2558" t="str">
        <f t="shared" si="39"/>
        <v>sublap_id-SLAP_PGSI_Elect DA 2-6 (1PM-9PM)_44460_18-19</v>
      </c>
      <c r="B2558" t="s">
        <v>62</v>
      </c>
      <c r="C2558" t="s">
        <v>277</v>
      </c>
      <c r="D2558" t="s">
        <v>61</v>
      </c>
      <c r="E2558" t="s">
        <v>278</v>
      </c>
      <c r="F2558" t="s">
        <v>61</v>
      </c>
      <c r="G2558" t="s">
        <v>61</v>
      </c>
      <c r="H2558" t="s">
        <v>61</v>
      </c>
      <c r="I2558" t="s">
        <v>61</v>
      </c>
      <c r="J2558" t="s">
        <v>61</v>
      </c>
      <c r="K2558" t="s">
        <v>180</v>
      </c>
      <c r="L2558" s="18">
        <v>44460</v>
      </c>
      <c r="M2558">
        <v>18</v>
      </c>
      <c r="N2558">
        <v>19</v>
      </c>
      <c r="O2558" t="s">
        <v>263</v>
      </c>
      <c r="P2558">
        <v>6</v>
      </c>
      <c r="Q2558">
        <v>6</v>
      </c>
      <c r="R2558">
        <v>0</v>
      </c>
      <c r="S2558">
        <v>0</v>
      </c>
      <c r="T2558">
        <v>1</v>
      </c>
      <c r="U2558">
        <v>1</v>
      </c>
      <c r="V2558">
        <v>1</v>
      </c>
      <c r="W2558">
        <v>16.463999999999999</v>
      </c>
      <c r="X2558">
        <v>16.422999999999998</v>
      </c>
      <c r="Y2558">
        <v>16.503</v>
      </c>
      <c r="Z2558">
        <v>16.544</v>
      </c>
      <c r="AA2558">
        <v>23.582999999999998</v>
      </c>
      <c r="AB2558">
        <v>64.024000000000001</v>
      </c>
      <c r="AC2558">
        <v>58.872</v>
      </c>
      <c r="AD2558">
        <v>103.822</v>
      </c>
      <c r="AE2558">
        <v>105.629</v>
      </c>
      <c r="AF2558">
        <v>127.364</v>
      </c>
      <c r="AG2558">
        <v>200.81700000000001</v>
      </c>
      <c r="AH2558">
        <v>212.92599999999999</v>
      </c>
      <c r="AI2558">
        <v>226.71</v>
      </c>
      <c r="AJ2558">
        <v>229.69800000000001</v>
      </c>
      <c r="AK2558">
        <v>243.38</v>
      </c>
      <c r="AL2558">
        <v>241.738</v>
      </c>
      <c r="AM2558">
        <v>287.49700000000001</v>
      </c>
      <c r="AN2558">
        <v>202.69800000000001</v>
      </c>
      <c r="AO2558">
        <v>207.39400000000001</v>
      </c>
      <c r="AP2558">
        <v>238.58099999999999</v>
      </c>
      <c r="AQ2558">
        <v>164.47499999999999</v>
      </c>
      <c r="AR2558">
        <v>42.222000000000001</v>
      </c>
      <c r="AS2558">
        <v>16.542999999999999</v>
      </c>
      <c r="AT2558">
        <v>16.702000000000002</v>
      </c>
      <c r="AU2558">
        <v>67.916667000000004</v>
      </c>
      <c r="AV2558">
        <v>65.25</v>
      </c>
      <c r="AW2558">
        <v>63.333333000000003</v>
      </c>
      <c r="AX2558">
        <v>61.583333000000003</v>
      </c>
      <c r="AY2558">
        <v>60.75</v>
      </c>
      <c r="AZ2558">
        <v>61.166666999999997</v>
      </c>
      <c r="BA2558">
        <v>60.5</v>
      </c>
      <c r="BB2558">
        <v>60</v>
      </c>
      <c r="BC2558">
        <v>63.666666999999997</v>
      </c>
      <c r="BD2558">
        <v>70.25</v>
      </c>
      <c r="BE2558">
        <v>76.916667000000004</v>
      </c>
      <c r="BF2558">
        <v>82.25</v>
      </c>
      <c r="BG2558">
        <v>85.833332999999996</v>
      </c>
      <c r="BH2558">
        <v>89.25</v>
      </c>
      <c r="BI2558">
        <v>91.25</v>
      </c>
      <c r="BJ2558">
        <v>92.916667000000004</v>
      </c>
      <c r="BK2558">
        <v>93.666667000000004</v>
      </c>
      <c r="BL2558">
        <v>94.166667000000004</v>
      </c>
      <c r="BM2558">
        <v>92.083332999999996</v>
      </c>
      <c r="BN2558">
        <v>86.083332999999996</v>
      </c>
      <c r="BO2558">
        <v>80.833332999999996</v>
      </c>
      <c r="BP2558">
        <v>76.416667000000004</v>
      </c>
      <c r="BQ2558">
        <v>73.5</v>
      </c>
      <c r="BR2558">
        <v>71.416667000000004</v>
      </c>
      <c r="BS2558">
        <v>0.1871314</v>
      </c>
      <c r="BT2558">
        <v>3.5748500000000002E-2</v>
      </c>
      <c r="BU2558">
        <v>-4.8668299999999998E-2</v>
      </c>
      <c r="BV2558">
        <v>3.5760899999999998E-2</v>
      </c>
      <c r="BW2558">
        <v>-4.5135670000000001</v>
      </c>
      <c r="BX2558">
        <v>-6.6492100000000001</v>
      </c>
      <c r="BY2558">
        <v>-2.945014</v>
      </c>
      <c r="BZ2558">
        <v>-6.642703</v>
      </c>
      <c r="CA2558">
        <v>14.50873</v>
      </c>
      <c r="CB2558">
        <v>9.2599300000000007</v>
      </c>
      <c r="CC2558">
        <v>4.9490170000000004</v>
      </c>
      <c r="CD2558">
        <v>5.9266069999999997</v>
      </c>
      <c r="CE2558">
        <v>1.280708</v>
      </c>
      <c r="CF2558">
        <v>6.3429000000000002</v>
      </c>
      <c r="CG2558">
        <v>-1.4013169999999999</v>
      </c>
      <c r="CH2558">
        <v>5.8791320000000002</v>
      </c>
      <c r="CI2558">
        <v>-36.066569999999999</v>
      </c>
      <c r="CJ2558">
        <v>48.867400000000004</v>
      </c>
      <c r="CK2558">
        <v>39.601030000000002</v>
      </c>
      <c r="CL2558">
        <v>-1.5986670000000001</v>
      </c>
      <c r="CM2558">
        <v>5.8554250000000003</v>
      </c>
      <c r="CN2558">
        <v>-3.5496110000000001</v>
      </c>
      <c r="CO2558">
        <v>-0.20983309999999999</v>
      </c>
      <c r="CP2558">
        <v>-0.1168554</v>
      </c>
      <c r="CQ2558">
        <v>1.97261E-2</v>
      </c>
      <c r="CR2558">
        <v>9.9424999999999999E-3</v>
      </c>
      <c r="CS2558">
        <v>2.20237E-2</v>
      </c>
      <c r="CT2558">
        <v>3.48399E-2</v>
      </c>
      <c r="CU2558">
        <v>0.19208249999999999</v>
      </c>
      <c r="CV2558">
        <v>9.4827639999999995</v>
      </c>
      <c r="CW2558">
        <v>13.02857</v>
      </c>
      <c r="CX2558">
        <v>12.154579999999999</v>
      </c>
      <c r="CY2558">
        <v>8.214423</v>
      </c>
      <c r="CZ2558">
        <v>6.3205499999999999</v>
      </c>
      <c r="DA2558">
        <v>6.793018</v>
      </c>
      <c r="DB2558">
        <v>3.084705</v>
      </c>
      <c r="DC2558">
        <v>2.4342739999999998</v>
      </c>
      <c r="DD2558">
        <v>2.341259</v>
      </c>
      <c r="DE2558">
        <v>2.939737</v>
      </c>
      <c r="DF2558">
        <v>2.7437130000000001</v>
      </c>
      <c r="DG2558">
        <v>2.921522</v>
      </c>
      <c r="DH2558">
        <v>2.897777</v>
      </c>
      <c r="DI2558">
        <v>6.7839650000000002</v>
      </c>
      <c r="DJ2558">
        <v>30.685300000000002</v>
      </c>
      <c r="DK2558">
        <v>33.428579999999997</v>
      </c>
      <c r="DL2558">
        <v>21.08858</v>
      </c>
      <c r="DM2558">
        <v>2.4166409999999998</v>
      </c>
      <c r="DN2558">
        <v>3.8184900000000001E-2</v>
      </c>
      <c r="DO2558">
        <v>18</v>
      </c>
      <c r="DP2558">
        <v>19</v>
      </c>
    </row>
    <row r="2559" spans="1:120" hidden="1" x14ac:dyDescent="0.25">
      <c r="A2559" t="str">
        <f t="shared" si="39"/>
        <v>Size_Grp-Below 20 kW_Elect DA 2-6 (1PM-9PM)_44460_19-20</v>
      </c>
      <c r="B2559" t="s">
        <v>62</v>
      </c>
      <c r="C2559" t="s">
        <v>259</v>
      </c>
      <c r="D2559" t="s">
        <v>61</v>
      </c>
      <c r="E2559" t="s">
        <v>61</v>
      </c>
      <c r="F2559" t="s">
        <v>61</v>
      </c>
      <c r="G2559" t="s">
        <v>61</v>
      </c>
      <c r="H2559" t="s">
        <v>61</v>
      </c>
      <c r="I2559" t="s">
        <v>61</v>
      </c>
      <c r="J2559" t="s">
        <v>260</v>
      </c>
      <c r="K2559" t="s">
        <v>180</v>
      </c>
      <c r="L2559" s="18">
        <v>44460</v>
      </c>
      <c r="M2559">
        <v>19</v>
      </c>
      <c r="N2559">
        <v>20</v>
      </c>
      <c r="O2559" t="s">
        <v>263</v>
      </c>
      <c r="P2559">
        <v>4</v>
      </c>
      <c r="Q2559">
        <v>4</v>
      </c>
      <c r="R2559">
        <v>0</v>
      </c>
      <c r="S2559">
        <v>0</v>
      </c>
      <c r="T2559">
        <v>1</v>
      </c>
      <c r="U2559">
        <v>1</v>
      </c>
      <c r="V2559">
        <v>1</v>
      </c>
      <c r="W2559">
        <v>14.775</v>
      </c>
      <c r="X2559">
        <v>14.455</v>
      </c>
      <c r="Y2559">
        <v>14.457000000000001</v>
      </c>
      <c r="Z2559">
        <v>14.534000000000001</v>
      </c>
      <c r="AA2559">
        <v>14.451000000000001</v>
      </c>
      <c r="AB2559">
        <v>14.446999999999999</v>
      </c>
      <c r="AC2559">
        <v>25.13</v>
      </c>
      <c r="AD2559">
        <v>41.128</v>
      </c>
      <c r="AE2559">
        <v>40.036000000000001</v>
      </c>
      <c r="AF2559">
        <v>48.334000000000003</v>
      </c>
      <c r="AG2559">
        <v>62.920999999999999</v>
      </c>
      <c r="AH2559">
        <v>68.091999999999999</v>
      </c>
      <c r="AI2559">
        <v>67.180999999999997</v>
      </c>
      <c r="AJ2559">
        <v>73.591999999999999</v>
      </c>
      <c r="AK2559">
        <v>76.302000000000007</v>
      </c>
      <c r="AL2559">
        <v>69.45</v>
      </c>
      <c r="AM2559">
        <v>71.921999999999997</v>
      </c>
      <c r="AN2559">
        <v>91.423000000000002</v>
      </c>
      <c r="AO2559">
        <v>55.566000000000003</v>
      </c>
      <c r="AP2559">
        <v>60.64</v>
      </c>
      <c r="AQ2559">
        <v>35.219000000000001</v>
      </c>
      <c r="AR2559">
        <v>18.617999999999999</v>
      </c>
      <c r="AS2559">
        <v>14.695</v>
      </c>
      <c r="AT2559">
        <v>14.451000000000001</v>
      </c>
      <c r="AU2559">
        <v>63.625</v>
      </c>
      <c r="AV2559">
        <v>61.625</v>
      </c>
      <c r="AW2559">
        <v>60.625</v>
      </c>
      <c r="AX2559">
        <v>60.25</v>
      </c>
      <c r="AY2559">
        <v>59.75</v>
      </c>
      <c r="AZ2559">
        <v>59.25</v>
      </c>
      <c r="BA2559">
        <v>58.875</v>
      </c>
      <c r="BB2559">
        <v>58.125</v>
      </c>
      <c r="BC2559">
        <v>61.375</v>
      </c>
      <c r="BD2559">
        <v>66.75</v>
      </c>
      <c r="BE2559">
        <v>72.875</v>
      </c>
      <c r="BF2559">
        <v>78.75</v>
      </c>
      <c r="BG2559">
        <v>80.5</v>
      </c>
      <c r="BH2559">
        <v>82.625</v>
      </c>
      <c r="BI2559">
        <v>84.25</v>
      </c>
      <c r="BJ2559">
        <v>85.5</v>
      </c>
      <c r="BK2559">
        <v>85.25</v>
      </c>
      <c r="BL2559">
        <v>84.25</v>
      </c>
      <c r="BM2559">
        <v>82</v>
      </c>
      <c r="BN2559">
        <v>77.625</v>
      </c>
      <c r="BO2559">
        <v>72.375</v>
      </c>
      <c r="BP2559">
        <v>69</v>
      </c>
      <c r="BQ2559">
        <v>67</v>
      </c>
      <c r="BR2559">
        <v>66</v>
      </c>
      <c r="BS2559">
        <v>0.2057833</v>
      </c>
      <c r="BT2559">
        <v>0.40478690000000001</v>
      </c>
      <c r="BU2559">
        <v>0.16708609999999999</v>
      </c>
      <c r="BV2559" s="20">
        <v>0.28750360000000003</v>
      </c>
      <c r="BW2559">
        <v>1.3705259999999999</v>
      </c>
      <c r="BX2559">
        <v>3.4242080000000001</v>
      </c>
      <c r="BY2559">
        <v>-0.83189999999999997</v>
      </c>
      <c r="BZ2559">
        <v>-0.4478722</v>
      </c>
      <c r="CA2559">
        <v>0.6365364</v>
      </c>
      <c r="CB2559">
        <v>-4.9221430000000002</v>
      </c>
      <c r="CC2559">
        <v>3.0829710000000001</v>
      </c>
      <c r="CD2559">
        <v>1.5569170000000001</v>
      </c>
      <c r="CE2559">
        <v>4.7923619999999998</v>
      </c>
      <c r="CF2559">
        <v>-2.2708560000000002</v>
      </c>
      <c r="CG2559">
        <v>-1.8489519999999999</v>
      </c>
      <c r="CH2559">
        <v>5.3380409999999996</v>
      </c>
      <c r="CI2559">
        <v>1.2791239999999999</v>
      </c>
      <c r="CJ2559">
        <v>-22.327210000000001</v>
      </c>
      <c r="CK2559">
        <v>9.587059</v>
      </c>
      <c r="CL2559">
        <v>-3.3734199999999999</v>
      </c>
      <c r="CM2559">
        <v>6.1020880000000002</v>
      </c>
      <c r="CN2559">
        <v>-1.659851</v>
      </c>
      <c r="CO2559">
        <v>0.33001910000000001</v>
      </c>
      <c r="CP2559">
        <v>0.61415330000000001</v>
      </c>
      <c r="CQ2559" s="20">
        <v>2.3880499999999999E-2</v>
      </c>
      <c r="CR2559" s="20">
        <v>7.5502E-3</v>
      </c>
      <c r="CS2559" s="20">
        <v>5.2923499999999998E-2</v>
      </c>
      <c r="CT2559" s="20">
        <v>6.0068999999999999E-3</v>
      </c>
      <c r="CU2559" s="20">
        <v>0.12547990000000001</v>
      </c>
      <c r="CV2559" s="20">
        <v>0.42820449999999999</v>
      </c>
      <c r="CW2559">
        <v>1.439773</v>
      </c>
      <c r="CX2559">
        <v>1.846746</v>
      </c>
      <c r="CY2559">
        <v>1.5381880000000001</v>
      </c>
      <c r="CZ2559">
        <v>1.2263550000000001</v>
      </c>
      <c r="DA2559">
        <v>2.9855489999999998</v>
      </c>
      <c r="DB2559">
        <v>1.593154</v>
      </c>
      <c r="DC2559">
        <v>2.0405069999999998</v>
      </c>
      <c r="DD2559">
        <v>1.675025</v>
      </c>
      <c r="DE2559">
        <v>2.157769</v>
      </c>
      <c r="DF2559">
        <v>2.6493820000000001</v>
      </c>
      <c r="DG2559">
        <v>1.8209409999999999</v>
      </c>
      <c r="DH2559">
        <v>2.8360789999999998</v>
      </c>
      <c r="DI2559">
        <v>1.7657860000000001</v>
      </c>
      <c r="DJ2559">
        <v>2.1776239999999998</v>
      </c>
      <c r="DK2559">
        <v>2.204386</v>
      </c>
      <c r="DL2559" s="20">
        <v>0.93206299999999997</v>
      </c>
      <c r="DM2559" s="20">
        <v>9.0225600000000003E-2</v>
      </c>
      <c r="DN2559" s="20">
        <v>4.71209E-2</v>
      </c>
      <c r="DO2559">
        <v>19</v>
      </c>
      <c r="DP2559">
        <v>20</v>
      </c>
    </row>
    <row r="2560" spans="1:120" hidden="1" x14ac:dyDescent="0.25">
      <c r="A2560" t="str">
        <f t="shared" si="39"/>
        <v>Size_Grp-20 to 199.99 kW_Elect DA 2-6 (1PM-9PM)_44460_19-20</v>
      </c>
      <c r="B2560" t="s">
        <v>62</v>
      </c>
      <c r="C2560" t="s">
        <v>201</v>
      </c>
      <c r="D2560" t="s">
        <v>61</v>
      </c>
      <c r="E2560" t="s">
        <v>61</v>
      </c>
      <c r="F2560" t="s">
        <v>61</v>
      </c>
      <c r="G2560" t="s">
        <v>61</v>
      </c>
      <c r="H2560" t="s">
        <v>61</v>
      </c>
      <c r="I2560" t="s">
        <v>61</v>
      </c>
      <c r="J2560" t="s">
        <v>101</v>
      </c>
      <c r="K2560" t="s">
        <v>180</v>
      </c>
      <c r="L2560" s="18">
        <v>44460</v>
      </c>
      <c r="M2560">
        <v>19</v>
      </c>
      <c r="N2560">
        <v>20</v>
      </c>
      <c r="O2560" t="s">
        <v>263</v>
      </c>
      <c r="P2560">
        <v>13</v>
      </c>
      <c r="Q2560">
        <v>12</v>
      </c>
      <c r="R2560">
        <v>0</v>
      </c>
      <c r="S2560">
        <v>0</v>
      </c>
      <c r="T2560">
        <v>1</v>
      </c>
      <c r="U2560">
        <v>1</v>
      </c>
      <c r="V2560">
        <v>1</v>
      </c>
      <c r="W2560">
        <v>115.49308000000001</v>
      </c>
      <c r="X2560">
        <v>119.43967000000001</v>
      </c>
      <c r="Y2560">
        <v>112.08492</v>
      </c>
      <c r="Z2560">
        <v>112.09575</v>
      </c>
      <c r="AA2560">
        <v>112.85299999999999</v>
      </c>
      <c r="AB2560">
        <v>113.74025</v>
      </c>
      <c r="AC2560">
        <v>151.01016999999999</v>
      </c>
      <c r="AD2560">
        <v>239.99082999999999</v>
      </c>
      <c r="AE2560">
        <v>304.80124999999998</v>
      </c>
      <c r="AF2560">
        <v>355.77967000000001</v>
      </c>
      <c r="AG2560">
        <v>466.18975</v>
      </c>
      <c r="AH2560">
        <v>497.18824999999998</v>
      </c>
      <c r="AI2560">
        <v>523.23699999999997</v>
      </c>
      <c r="AJ2560">
        <v>543.53432999999995</v>
      </c>
      <c r="AK2560">
        <v>547.09091999999998</v>
      </c>
      <c r="AL2560">
        <v>560.95325000000003</v>
      </c>
      <c r="AM2560">
        <v>556.39025000000004</v>
      </c>
      <c r="AN2560">
        <v>566.82817</v>
      </c>
      <c r="AO2560">
        <v>490.22892000000002</v>
      </c>
      <c r="AP2560">
        <v>496.98892000000001</v>
      </c>
      <c r="AQ2560">
        <v>402.55583000000001</v>
      </c>
      <c r="AR2560">
        <v>151.96782999999999</v>
      </c>
      <c r="AS2560">
        <v>116.11058</v>
      </c>
      <c r="AT2560">
        <v>114.81383</v>
      </c>
      <c r="AU2560">
        <v>67.708332999999996</v>
      </c>
      <c r="AV2560">
        <v>66.125</v>
      </c>
      <c r="AW2560">
        <v>64.666667000000004</v>
      </c>
      <c r="AX2560">
        <v>63.041666999999997</v>
      </c>
      <c r="AY2560">
        <v>62.125</v>
      </c>
      <c r="AZ2560">
        <v>61.583333000000003</v>
      </c>
      <c r="BA2560">
        <v>60.666666999999997</v>
      </c>
      <c r="BB2560">
        <v>60.916666999999997</v>
      </c>
      <c r="BC2560">
        <v>65.458332999999996</v>
      </c>
      <c r="BD2560">
        <v>70.916667000000004</v>
      </c>
      <c r="BE2560">
        <v>75.666667000000004</v>
      </c>
      <c r="BF2560">
        <v>79.916667000000004</v>
      </c>
      <c r="BG2560">
        <v>84.416667000000004</v>
      </c>
      <c r="BH2560">
        <v>86.916667000000004</v>
      </c>
      <c r="BI2560">
        <v>89.458332999999996</v>
      </c>
      <c r="BJ2560">
        <v>91.291667000000004</v>
      </c>
      <c r="BK2560">
        <v>90.958332999999996</v>
      </c>
      <c r="BL2560">
        <v>89.541667000000004</v>
      </c>
      <c r="BM2560">
        <v>86.333332999999996</v>
      </c>
      <c r="BN2560">
        <v>81.25</v>
      </c>
      <c r="BO2560">
        <v>76.916667000000004</v>
      </c>
      <c r="BP2560">
        <v>73.708332999999996</v>
      </c>
      <c r="BQ2560">
        <v>71.333332999999996</v>
      </c>
      <c r="BR2560">
        <v>69.416667000000004</v>
      </c>
      <c r="BS2560">
        <v>-20.663589999999999</v>
      </c>
      <c r="BT2560">
        <v>-8.7619600000000002</v>
      </c>
      <c r="BU2560">
        <v>-1.3861270000000001</v>
      </c>
      <c r="BV2560" s="20">
        <v>-2.806616</v>
      </c>
      <c r="BW2560">
        <v>-5.193905</v>
      </c>
      <c r="BX2560">
        <v>-5.2125979999999998</v>
      </c>
      <c r="BY2560">
        <v>-2.7196440000000002</v>
      </c>
      <c r="BZ2560">
        <v>-2.7457419999999999</v>
      </c>
      <c r="CA2560">
        <v>6.7790119999999998</v>
      </c>
      <c r="CB2560">
        <v>19.982559999999999</v>
      </c>
      <c r="CC2560">
        <v>26.083850000000002</v>
      </c>
      <c r="CD2560">
        <v>13.183999999999999</v>
      </c>
      <c r="CE2560">
        <v>6.5010389999999996</v>
      </c>
      <c r="CF2560">
        <v>-0.73864859999999999</v>
      </c>
      <c r="CG2560">
        <v>10.133459999999999</v>
      </c>
      <c r="CH2560">
        <v>4.7481540000000004</v>
      </c>
      <c r="CI2560">
        <v>6.8021960000000004</v>
      </c>
      <c r="CJ2560">
        <v>-11.488340000000001</v>
      </c>
      <c r="CK2560">
        <v>42.57253</v>
      </c>
      <c r="CL2560">
        <v>6.9324940000000002</v>
      </c>
      <c r="CM2560">
        <v>-26.331769999999999</v>
      </c>
      <c r="CN2560">
        <v>8.9572289999999999</v>
      </c>
      <c r="CO2560">
        <v>8.270899</v>
      </c>
      <c r="CP2560">
        <v>7.1119089999999998</v>
      </c>
      <c r="CQ2560" s="20">
        <v>2190.5819999999999</v>
      </c>
      <c r="CR2560" s="20">
        <v>2.7809650000000001</v>
      </c>
      <c r="CS2560" s="20">
        <v>2.5627209999999998</v>
      </c>
      <c r="CT2560" s="20">
        <v>2.6489180000000001</v>
      </c>
      <c r="CU2560" s="20">
        <v>3.8431980000000001</v>
      </c>
      <c r="CV2560" s="20">
        <v>7.3912110000000002</v>
      </c>
      <c r="CW2560">
        <v>18.53792</v>
      </c>
      <c r="CX2560">
        <v>16.441279999999999</v>
      </c>
      <c r="CY2560">
        <v>15.966749999999999</v>
      </c>
      <c r="CZ2560">
        <v>21.219639999999998</v>
      </c>
      <c r="DA2560">
        <v>15.078279999999999</v>
      </c>
      <c r="DB2560">
        <v>7.9833639999999999</v>
      </c>
      <c r="DC2560">
        <v>7.3590819999999999</v>
      </c>
      <c r="DD2560">
        <v>7.6445460000000001</v>
      </c>
      <c r="DE2560">
        <v>6.0020480000000003</v>
      </c>
      <c r="DF2560">
        <v>6.3165719999999999</v>
      </c>
      <c r="DG2560">
        <v>6.6696020000000003</v>
      </c>
      <c r="DH2560">
        <v>6.7652000000000001</v>
      </c>
      <c r="DI2560">
        <v>14.747299999999999</v>
      </c>
      <c r="DJ2560">
        <v>61.661580000000001</v>
      </c>
      <c r="DK2560">
        <v>109.4044</v>
      </c>
      <c r="DL2560" s="20">
        <v>105.0821</v>
      </c>
      <c r="DM2560" s="20">
        <v>31.985890000000001</v>
      </c>
      <c r="DN2560" s="20">
        <v>8.1792479999999994</v>
      </c>
      <c r="DO2560">
        <v>19</v>
      </c>
      <c r="DP2560">
        <v>20</v>
      </c>
    </row>
    <row r="2561" spans="1:120" hidden="1" x14ac:dyDescent="0.25">
      <c r="A2561" t="str">
        <f t="shared" si="39"/>
        <v>OtherDR-No_Elect DA 2-6 (1PM-9PM)_44460_18-19</v>
      </c>
      <c r="B2561" t="s">
        <v>62</v>
      </c>
      <c r="C2561" t="s">
        <v>323</v>
      </c>
      <c r="D2561" t="s">
        <v>61</v>
      </c>
      <c r="E2561" t="s">
        <v>61</v>
      </c>
      <c r="F2561" t="s">
        <v>61</v>
      </c>
      <c r="G2561" t="s">
        <v>61</v>
      </c>
      <c r="H2561" t="s">
        <v>61</v>
      </c>
      <c r="I2561" t="s">
        <v>97</v>
      </c>
      <c r="J2561" t="s">
        <v>61</v>
      </c>
      <c r="K2561" t="s">
        <v>180</v>
      </c>
      <c r="L2561" s="18">
        <v>44460</v>
      </c>
      <c r="M2561">
        <v>18</v>
      </c>
      <c r="N2561">
        <v>19</v>
      </c>
      <c r="O2561" t="s">
        <v>263</v>
      </c>
      <c r="P2561">
        <v>6</v>
      </c>
      <c r="Q2561">
        <v>6</v>
      </c>
      <c r="R2561">
        <v>0</v>
      </c>
      <c r="S2561">
        <v>0</v>
      </c>
      <c r="T2561">
        <v>1</v>
      </c>
      <c r="U2561">
        <v>1</v>
      </c>
      <c r="V2561">
        <v>1</v>
      </c>
      <c r="W2561">
        <v>16.463999999999999</v>
      </c>
      <c r="X2561">
        <v>16.422999999999998</v>
      </c>
      <c r="Y2561">
        <v>16.503</v>
      </c>
      <c r="Z2561">
        <v>16.544</v>
      </c>
      <c r="AA2561">
        <v>23.582999999999998</v>
      </c>
      <c r="AB2561">
        <v>64.024000000000001</v>
      </c>
      <c r="AC2561">
        <v>58.872</v>
      </c>
      <c r="AD2561">
        <v>103.822</v>
      </c>
      <c r="AE2561">
        <v>105.629</v>
      </c>
      <c r="AF2561">
        <v>127.364</v>
      </c>
      <c r="AG2561">
        <v>200.81700000000001</v>
      </c>
      <c r="AH2561">
        <v>212.92599999999999</v>
      </c>
      <c r="AI2561">
        <v>226.71</v>
      </c>
      <c r="AJ2561">
        <v>229.69800000000001</v>
      </c>
      <c r="AK2561">
        <v>243.38</v>
      </c>
      <c r="AL2561">
        <v>241.738</v>
      </c>
      <c r="AM2561">
        <v>287.49700000000001</v>
      </c>
      <c r="AN2561">
        <v>202.69800000000001</v>
      </c>
      <c r="AO2561">
        <v>207.39400000000001</v>
      </c>
      <c r="AP2561">
        <v>238.58099999999999</v>
      </c>
      <c r="AQ2561">
        <v>164.47499999999999</v>
      </c>
      <c r="AR2561">
        <v>42.222000000000001</v>
      </c>
      <c r="AS2561">
        <v>16.542999999999999</v>
      </c>
      <c r="AT2561">
        <v>16.702000000000002</v>
      </c>
      <c r="AU2561">
        <v>67.916667000000004</v>
      </c>
      <c r="AV2561">
        <v>65.25</v>
      </c>
      <c r="AW2561">
        <v>63.333333000000003</v>
      </c>
      <c r="AX2561">
        <v>61.583333000000003</v>
      </c>
      <c r="AY2561">
        <v>60.75</v>
      </c>
      <c r="AZ2561">
        <v>61.166666999999997</v>
      </c>
      <c r="BA2561">
        <v>60.5</v>
      </c>
      <c r="BB2561">
        <v>60</v>
      </c>
      <c r="BC2561">
        <v>63.666666999999997</v>
      </c>
      <c r="BD2561">
        <v>70.25</v>
      </c>
      <c r="BE2561">
        <v>76.916667000000004</v>
      </c>
      <c r="BF2561">
        <v>82.25</v>
      </c>
      <c r="BG2561">
        <v>85.833332999999996</v>
      </c>
      <c r="BH2561">
        <v>89.25</v>
      </c>
      <c r="BI2561">
        <v>91.25</v>
      </c>
      <c r="BJ2561">
        <v>92.916667000000004</v>
      </c>
      <c r="BK2561">
        <v>93.666667000000004</v>
      </c>
      <c r="BL2561">
        <v>94.166667000000004</v>
      </c>
      <c r="BM2561">
        <v>92.083332999999996</v>
      </c>
      <c r="BN2561">
        <v>86.083332999999996</v>
      </c>
      <c r="BO2561">
        <v>80.833332999999996</v>
      </c>
      <c r="BP2561">
        <v>76.416667000000004</v>
      </c>
      <c r="BQ2561">
        <v>73.5</v>
      </c>
      <c r="BR2561">
        <v>71.416667000000004</v>
      </c>
      <c r="BS2561">
        <v>0.1871314</v>
      </c>
      <c r="BT2561">
        <v>3.5748500000000002E-2</v>
      </c>
      <c r="BU2561">
        <v>-4.8668299999999998E-2</v>
      </c>
      <c r="BV2561" s="20">
        <v>3.5760899999999998E-2</v>
      </c>
      <c r="BW2561">
        <v>-4.5135670000000001</v>
      </c>
      <c r="BX2561">
        <v>-6.6492100000000001</v>
      </c>
      <c r="BY2561">
        <v>-2.945014</v>
      </c>
      <c r="BZ2561">
        <v>-6.642703</v>
      </c>
      <c r="CA2561">
        <v>14.50873</v>
      </c>
      <c r="CB2561">
        <v>9.2599300000000007</v>
      </c>
      <c r="CC2561">
        <v>4.9490170000000004</v>
      </c>
      <c r="CD2561">
        <v>5.9266069999999997</v>
      </c>
      <c r="CE2561">
        <v>1.280708</v>
      </c>
      <c r="CF2561">
        <v>6.3429000000000002</v>
      </c>
      <c r="CG2561">
        <v>-1.4013169999999999</v>
      </c>
      <c r="CH2561">
        <v>5.8791320000000002</v>
      </c>
      <c r="CI2561">
        <v>-36.066569999999999</v>
      </c>
      <c r="CJ2561">
        <v>48.867400000000004</v>
      </c>
      <c r="CK2561">
        <v>39.601030000000002</v>
      </c>
      <c r="CL2561">
        <v>-1.5986670000000001</v>
      </c>
      <c r="CM2561">
        <v>5.8554250000000003</v>
      </c>
      <c r="CN2561">
        <v>-3.5496110000000001</v>
      </c>
      <c r="CO2561">
        <v>-0.20983309999999999</v>
      </c>
      <c r="CP2561">
        <v>-0.1168554</v>
      </c>
      <c r="CQ2561" s="20">
        <v>1.97261E-2</v>
      </c>
      <c r="CR2561" s="20">
        <v>9.9424999999999999E-3</v>
      </c>
      <c r="CS2561" s="20">
        <v>2.20237E-2</v>
      </c>
      <c r="CT2561" s="20">
        <v>3.48399E-2</v>
      </c>
      <c r="CU2561" s="20">
        <v>0.19208249999999999</v>
      </c>
      <c r="CV2561" s="20">
        <v>9.4827639999999995</v>
      </c>
      <c r="CW2561">
        <v>13.02857</v>
      </c>
      <c r="CX2561">
        <v>12.154579999999999</v>
      </c>
      <c r="CY2561">
        <v>8.214423</v>
      </c>
      <c r="CZ2561">
        <v>6.3205499999999999</v>
      </c>
      <c r="DA2561">
        <v>6.793018</v>
      </c>
      <c r="DB2561">
        <v>3.084705</v>
      </c>
      <c r="DC2561">
        <v>2.4342739999999998</v>
      </c>
      <c r="DD2561">
        <v>2.341259</v>
      </c>
      <c r="DE2561">
        <v>2.939737</v>
      </c>
      <c r="DF2561">
        <v>2.7437130000000001</v>
      </c>
      <c r="DG2561">
        <v>2.921522</v>
      </c>
      <c r="DH2561">
        <v>2.897777</v>
      </c>
      <c r="DI2561">
        <v>6.7839650000000002</v>
      </c>
      <c r="DJ2561">
        <v>30.685300000000002</v>
      </c>
      <c r="DK2561">
        <v>33.428579999999997</v>
      </c>
      <c r="DL2561" s="20">
        <v>21.08858</v>
      </c>
      <c r="DM2561" s="20">
        <v>2.4166409999999998</v>
      </c>
      <c r="DN2561" s="20">
        <v>3.8184900000000001E-2</v>
      </c>
      <c r="DO2561">
        <v>18</v>
      </c>
      <c r="DP2561">
        <v>19</v>
      </c>
    </row>
    <row r="2562" spans="1:120" hidden="1" x14ac:dyDescent="0.25">
      <c r="A2562" t="str">
        <f t="shared" si="39"/>
        <v>Industry_Type-7. Institutional/Government_Elect DA 2-6 (1PM-9PM)_44460_Combined</v>
      </c>
      <c r="B2562" t="s">
        <v>62</v>
      </c>
      <c r="C2562" t="s">
        <v>208</v>
      </c>
      <c r="D2562" t="s">
        <v>61</v>
      </c>
      <c r="E2562" t="s">
        <v>61</v>
      </c>
      <c r="F2562" t="s">
        <v>61</v>
      </c>
      <c r="G2562" t="s">
        <v>35</v>
      </c>
      <c r="H2562" t="s">
        <v>61</v>
      </c>
      <c r="I2562" t="s">
        <v>61</v>
      </c>
      <c r="J2562" t="s">
        <v>61</v>
      </c>
      <c r="K2562" t="s">
        <v>180</v>
      </c>
      <c r="L2562" s="18">
        <v>44460</v>
      </c>
      <c r="M2562">
        <v>19</v>
      </c>
      <c r="N2562">
        <v>19</v>
      </c>
      <c r="O2562" t="s">
        <v>263</v>
      </c>
      <c r="P2562">
        <v>21</v>
      </c>
      <c r="Q2562">
        <v>20</v>
      </c>
      <c r="R2562">
        <v>1</v>
      </c>
      <c r="S2562">
        <v>0</v>
      </c>
      <c r="T2562">
        <v>0</v>
      </c>
      <c r="U2562">
        <v>0</v>
      </c>
      <c r="V2562">
        <v>0</v>
      </c>
      <c r="W2562">
        <v>108.07543</v>
      </c>
      <c r="X2562">
        <v>107.86621</v>
      </c>
      <c r="Y2562">
        <v>106.28870999999999</v>
      </c>
      <c r="Z2562">
        <v>106.63721</v>
      </c>
      <c r="AA2562">
        <v>114.29336000000001</v>
      </c>
      <c r="AB2562">
        <v>154.62186</v>
      </c>
      <c r="AC2562">
        <v>196.53343000000001</v>
      </c>
      <c r="AD2562">
        <v>345.34129000000001</v>
      </c>
      <c r="AE2562">
        <v>397.09079000000003</v>
      </c>
      <c r="AF2562">
        <v>473.20614</v>
      </c>
      <c r="AG2562">
        <v>664.71343000000002</v>
      </c>
      <c r="AH2562">
        <v>709.54921000000002</v>
      </c>
      <c r="AI2562">
        <v>742.71964000000003</v>
      </c>
      <c r="AJ2562">
        <v>771.40800000000002</v>
      </c>
      <c r="AK2562">
        <v>792.02535999999998</v>
      </c>
      <c r="AL2562">
        <v>796.32335999999998</v>
      </c>
      <c r="AM2562">
        <v>840.47520999999995</v>
      </c>
      <c r="AN2562">
        <v>787.57907</v>
      </c>
      <c r="AO2562">
        <v>677.19935999999996</v>
      </c>
      <c r="AP2562">
        <v>728.69421</v>
      </c>
      <c r="AQ2562">
        <v>541.54178999999999</v>
      </c>
      <c r="AR2562">
        <v>171.45343</v>
      </c>
      <c r="AS2562">
        <v>107.52229</v>
      </c>
      <c r="AT2562">
        <v>107.85164</v>
      </c>
      <c r="AU2562">
        <v>66.751700999999997</v>
      </c>
      <c r="AV2562">
        <v>64.561223999999996</v>
      </c>
      <c r="AW2562">
        <v>63.018706999999999</v>
      </c>
      <c r="AX2562">
        <v>61.600340000000003</v>
      </c>
      <c r="AY2562">
        <v>60.75</v>
      </c>
      <c r="AZ2562">
        <v>60.537415000000003</v>
      </c>
      <c r="BA2562">
        <v>59.811224000000003</v>
      </c>
      <c r="BB2562">
        <v>59.566327000000001</v>
      </c>
      <c r="BC2562">
        <v>63.598638999999999</v>
      </c>
      <c r="BD2562">
        <v>69.714286000000001</v>
      </c>
      <c r="BE2562">
        <v>75.420068000000001</v>
      </c>
      <c r="BF2562">
        <v>80.387754999999999</v>
      </c>
      <c r="BG2562">
        <v>83.860544000000004</v>
      </c>
      <c r="BH2562">
        <v>86.494898000000006</v>
      </c>
      <c r="BI2562">
        <v>88.852041</v>
      </c>
      <c r="BJ2562">
        <v>90.603740999999999</v>
      </c>
      <c r="BK2562">
        <v>90.664966000000007</v>
      </c>
      <c r="BL2562">
        <v>89.889455999999996</v>
      </c>
      <c r="BM2562">
        <v>87.227891</v>
      </c>
      <c r="BN2562">
        <v>81.916667000000004</v>
      </c>
      <c r="BO2562">
        <v>77.202381000000003</v>
      </c>
      <c r="BP2562">
        <v>73.644558000000004</v>
      </c>
      <c r="BQ2562">
        <v>71.153060999999994</v>
      </c>
      <c r="BR2562">
        <v>69.384354000000002</v>
      </c>
      <c r="BS2562">
        <v>-2.3069190000000002</v>
      </c>
      <c r="BT2562">
        <v>-4.023765</v>
      </c>
      <c r="BU2562">
        <v>-2.2101329999999999</v>
      </c>
      <c r="BV2562">
        <v>-2.4100600000000001</v>
      </c>
      <c r="BW2562">
        <v>-7.4503719999999998</v>
      </c>
      <c r="BX2562">
        <v>-7.3327749999999998</v>
      </c>
      <c r="BY2562">
        <v>-5.7830260000000004</v>
      </c>
      <c r="BZ2562">
        <v>-16.16948</v>
      </c>
      <c r="CA2562">
        <v>22.399000000000001</v>
      </c>
      <c r="CB2562">
        <v>25.262550000000001</v>
      </c>
      <c r="CC2562">
        <v>32.45543</v>
      </c>
      <c r="CD2562">
        <v>18.075379999999999</v>
      </c>
      <c r="CE2562">
        <v>13.846410000000001</v>
      </c>
      <c r="CF2562">
        <v>2.5859740000000002</v>
      </c>
      <c r="CG2562">
        <v>3.5150260000000002</v>
      </c>
      <c r="CH2562">
        <v>11.7302</v>
      </c>
      <c r="CI2562">
        <v>-31.583590000000001</v>
      </c>
      <c r="CJ2562">
        <v>11.798360000000001</v>
      </c>
      <c r="CK2562">
        <v>94.24879</v>
      </c>
      <c r="CL2562">
        <v>-1.8476049999999999</v>
      </c>
      <c r="CM2562">
        <v>-17.66377</v>
      </c>
      <c r="CN2562">
        <v>0.53824280000000002</v>
      </c>
      <c r="CO2562">
        <v>4.727417</v>
      </c>
      <c r="CP2562">
        <v>0.55585320000000005</v>
      </c>
      <c r="CQ2562">
        <v>3.4099550000000001</v>
      </c>
      <c r="CR2562">
        <v>2.3557999999999999</v>
      </c>
      <c r="CS2562">
        <v>2.314838</v>
      </c>
      <c r="CT2562">
        <v>2.471838</v>
      </c>
      <c r="CU2562">
        <v>3.969859</v>
      </c>
      <c r="CV2562">
        <v>17.09694</v>
      </c>
      <c r="CW2562">
        <v>32.72016</v>
      </c>
      <c r="CX2562">
        <v>28.073370000000001</v>
      </c>
      <c r="CY2562">
        <v>24.524560000000001</v>
      </c>
      <c r="CZ2562">
        <v>27.79354</v>
      </c>
      <c r="DA2562">
        <v>23.86544</v>
      </c>
      <c r="DB2562">
        <v>11.461209999999999</v>
      </c>
      <c r="DC2562">
        <v>11.01038</v>
      </c>
      <c r="DD2562">
        <v>10.44708</v>
      </c>
      <c r="DE2562">
        <v>10.00057</v>
      </c>
      <c r="DF2562">
        <v>10.68516</v>
      </c>
      <c r="DG2562">
        <v>10.407030000000001</v>
      </c>
      <c r="DH2562">
        <v>11.46331</v>
      </c>
      <c r="DI2562">
        <v>21.781369999999999</v>
      </c>
      <c r="DJ2562">
        <v>89.254149999999996</v>
      </c>
      <c r="DK2562">
        <v>138.63159999999999</v>
      </c>
      <c r="DL2562">
        <v>123.17189999999999</v>
      </c>
      <c r="DM2562">
        <v>32.442639999999997</v>
      </c>
      <c r="DN2562">
        <v>6.9646049999999997</v>
      </c>
      <c r="DO2562">
        <v>18</v>
      </c>
      <c r="DP2562">
        <v>20</v>
      </c>
    </row>
    <row r="2563" spans="1:120" hidden="1" x14ac:dyDescent="0.25">
      <c r="A2563" t="str">
        <f t="shared" si="39"/>
        <v>Aggregator-Enersponse_Elect DA 2-6 (1PM-9PM)_44460_Combined</v>
      </c>
      <c r="B2563" t="s">
        <v>62</v>
      </c>
      <c r="C2563" t="s">
        <v>219</v>
      </c>
      <c r="D2563" t="s">
        <v>61</v>
      </c>
      <c r="E2563" t="s">
        <v>61</v>
      </c>
      <c r="F2563" t="s">
        <v>107</v>
      </c>
      <c r="G2563" t="s">
        <v>61</v>
      </c>
      <c r="H2563" t="s">
        <v>61</v>
      </c>
      <c r="I2563" t="s">
        <v>61</v>
      </c>
      <c r="J2563" t="s">
        <v>61</v>
      </c>
      <c r="K2563" t="s">
        <v>180</v>
      </c>
      <c r="L2563" s="18">
        <v>44460</v>
      </c>
      <c r="M2563">
        <v>19</v>
      </c>
      <c r="N2563">
        <v>19</v>
      </c>
      <c r="O2563" t="s">
        <v>263</v>
      </c>
      <c r="P2563">
        <v>23</v>
      </c>
      <c r="Q2563">
        <v>22</v>
      </c>
      <c r="R2563">
        <v>1</v>
      </c>
      <c r="S2563">
        <v>0</v>
      </c>
      <c r="T2563">
        <v>0</v>
      </c>
      <c r="U2563">
        <v>0</v>
      </c>
      <c r="V2563">
        <v>0</v>
      </c>
      <c r="W2563">
        <v>145.43450000000001</v>
      </c>
      <c r="X2563">
        <v>148.92419000000001</v>
      </c>
      <c r="Y2563">
        <v>141.79300000000001</v>
      </c>
      <c r="Z2563">
        <v>141.92644000000001</v>
      </c>
      <c r="AA2563">
        <v>149.61994000000001</v>
      </c>
      <c r="AB2563">
        <v>190.92688000000001</v>
      </c>
      <c r="AC2563">
        <v>233.67875000000001</v>
      </c>
      <c r="AD2563">
        <v>382.89613000000003</v>
      </c>
      <c r="AE2563">
        <v>447.10694000000001</v>
      </c>
      <c r="AF2563">
        <v>527.65662999999995</v>
      </c>
      <c r="AG2563">
        <v>724.89512999999999</v>
      </c>
      <c r="AH2563">
        <v>772.90069000000005</v>
      </c>
      <c r="AI2563">
        <v>811.26455999999996</v>
      </c>
      <c r="AJ2563">
        <v>840.97125000000005</v>
      </c>
      <c r="AK2563">
        <v>861.02080999999998</v>
      </c>
      <c r="AL2563">
        <v>865.69430999999997</v>
      </c>
      <c r="AM2563">
        <v>909.60455999999999</v>
      </c>
      <c r="AN2563">
        <v>855.76256000000001</v>
      </c>
      <c r="AO2563">
        <v>747.23431000000005</v>
      </c>
      <c r="AP2563">
        <v>790.44244000000003</v>
      </c>
      <c r="AQ2563">
        <v>596.70956000000001</v>
      </c>
      <c r="AR2563">
        <v>211.04900000000001</v>
      </c>
      <c r="AS2563">
        <v>146.03412</v>
      </c>
      <c r="AT2563">
        <v>144.66206</v>
      </c>
      <c r="AU2563">
        <v>67.008151999999995</v>
      </c>
      <c r="AV2563">
        <v>65.065217000000004</v>
      </c>
      <c r="AW2563">
        <v>63.572011000000003</v>
      </c>
      <c r="AX2563">
        <v>62.145380000000003</v>
      </c>
      <c r="AY2563">
        <v>61.327446000000002</v>
      </c>
      <c r="AZ2563">
        <v>61.043478</v>
      </c>
      <c r="BA2563">
        <v>60.292119999999997</v>
      </c>
      <c r="BB2563">
        <v>60.161684999999999</v>
      </c>
      <c r="BC2563">
        <v>64.236412999999999</v>
      </c>
      <c r="BD2563">
        <v>69.972825999999998</v>
      </c>
      <c r="BE2563">
        <v>75.476901999999995</v>
      </c>
      <c r="BF2563">
        <v>80.309782999999996</v>
      </c>
      <c r="BG2563">
        <v>84.0625</v>
      </c>
      <c r="BH2563">
        <v>86.732337000000001</v>
      </c>
      <c r="BI2563">
        <v>88.963314999999994</v>
      </c>
      <c r="BJ2563">
        <v>90.645380000000003</v>
      </c>
      <c r="BK2563">
        <v>90.610054000000005</v>
      </c>
      <c r="BL2563">
        <v>89.770380000000003</v>
      </c>
      <c r="BM2563">
        <v>87.032608999999994</v>
      </c>
      <c r="BN2563">
        <v>81.841032999999996</v>
      </c>
      <c r="BO2563">
        <v>77.099185000000006</v>
      </c>
      <c r="BP2563">
        <v>73.544837000000001</v>
      </c>
      <c r="BQ2563">
        <v>71.097825999999998</v>
      </c>
      <c r="BR2563">
        <v>69.307064999999994</v>
      </c>
      <c r="BS2563">
        <v>-19.860430000000001</v>
      </c>
      <c r="BT2563">
        <v>-8.1276259999999994</v>
      </c>
      <c r="BU2563">
        <v>-1.23061</v>
      </c>
      <c r="BV2563">
        <v>-2.4114089999999999</v>
      </c>
      <c r="BW2563">
        <v>-8.1514050000000005</v>
      </c>
      <c r="BX2563">
        <v>-8.1233450000000005</v>
      </c>
      <c r="BY2563">
        <v>-6.496251</v>
      </c>
      <c r="BZ2563">
        <v>-9.8115059999999996</v>
      </c>
      <c r="CA2563">
        <v>21.833690000000001</v>
      </c>
      <c r="CB2563">
        <v>23.628430000000002</v>
      </c>
      <c r="CC2563">
        <v>33.806910000000002</v>
      </c>
      <c r="CD2563">
        <v>20.511289999999999</v>
      </c>
      <c r="CE2563">
        <v>12.748609999999999</v>
      </c>
      <c r="CF2563">
        <v>3.2056719999999999</v>
      </c>
      <c r="CG2563">
        <v>6.572762</v>
      </c>
      <c r="CH2563">
        <v>16.207640000000001</v>
      </c>
      <c r="CI2563">
        <v>-28.03612</v>
      </c>
      <c r="CJ2563">
        <v>13.877319999999999</v>
      </c>
      <c r="CK2563">
        <v>91.541110000000003</v>
      </c>
      <c r="CL2563">
        <v>1.616252</v>
      </c>
      <c r="CM2563">
        <v>-13.486499999999999</v>
      </c>
      <c r="CN2563">
        <v>3.4717720000000001</v>
      </c>
      <c r="CO2563">
        <v>8.252656</v>
      </c>
      <c r="CP2563">
        <v>7.5108240000000004</v>
      </c>
      <c r="CQ2563">
        <v>2107.1849999999999</v>
      </c>
      <c r="CR2563">
        <v>2.6934990000000001</v>
      </c>
      <c r="CS2563">
        <v>2.546872</v>
      </c>
      <c r="CT2563">
        <v>2.5896370000000002</v>
      </c>
      <c r="CU2563">
        <v>4.0305410000000004</v>
      </c>
      <c r="CV2563">
        <v>17.07583</v>
      </c>
      <c r="CW2563">
        <v>32.485720000000001</v>
      </c>
      <c r="CX2563">
        <v>30.054390000000001</v>
      </c>
      <c r="CY2563">
        <v>25.309439999999999</v>
      </c>
      <c r="CZ2563">
        <v>28.116330000000001</v>
      </c>
      <c r="DA2563">
        <v>24.667339999999999</v>
      </c>
      <c r="DB2563">
        <v>12.56249</v>
      </c>
      <c r="DC2563">
        <v>11.81658</v>
      </c>
      <c r="DD2563">
        <v>11.585559999999999</v>
      </c>
      <c r="DE2563">
        <v>11.14907</v>
      </c>
      <c r="DF2563">
        <v>11.81058</v>
      </c>
      <c r="DG2563">
        <v>11.39274</v>
      </c>
      <c r="DH2563">
        <v>12.606949999999999</v>
      </c>
      <c r="DI2563">
        <v>22.96292</v>
      </c>
      <c r="DJ2563">
        <v>92.456419999999994</v>
      </c>
      <c r="DK2563">
        <v>141.1541</v>
      </c>
      <c r="DL2563">
        <v>123.22020000000001</v>
      </c>
      <c r="DM2563">
        <v>33.285989999999998</v>
      </c>
      <c r="DN2563">
        <v>7.9590649999999998</v>
      </c>
      <c r="DO2563">
        <v>18</v>
      </c>
      <c r="DP2563">
        <v>20</v>
      </c>
    </row>
    <row r="2564" spans="1:120" hidden="1" x14ac:dyDescent="0.25">
      <c r="A2564" t="str">
        <f t="shared" ref="A2564:A2627" si="40">C2564&amp;"_"&amp;K2564&amp;"_"&amp;IF(L2564="",O2564,L2564&amp;IF(LEFT(K2564,3)="All","",IF(R2564=1,"_Combined","_"&amp;M2564&amp;"-"&amp;N2564)))</f>
        <v>Size_Grp-Below 20 kW_Elect DA 2-6 (1PM-9PM)_44460_Combined</v>
      </c>
      <c r="B2564" t="s">
        <v>62</v>
      </c>
      <c r="C2564" t="s">
        <v>259</v>
      </c>
      <c r="D2564" t="s">
        <v>61</v>
      </c>
      <c r="E2564" t="s">
        <v>61</v>
      </c>
      <c r="F2564" t="s">
        <v>61</v>
      </c>
      <c r="G2564" t="s">
        <v>61</v>
      </c>
      <c r="H2564" t="s">
        <v>61</v>
      </c>
      <c r="I2564" t="s">
        <v>61</v>
      </c>
      <c r="J2564" t="s">
        <v>260</v>
      </c>
      <c r="K2564" t="s">
        <v>180</v>
      </c>
      <c r="L2564" s="18">
        <v>44460</v>
      </c>
      <c r="M2564">
        <v>19</v>
      </c>
      <c r="N2564">
        <v>19</v>
      </c>
      <c r="O2564" t="s">
        <v>263</v>
      </c>
      <c r="P2564">
        <v>5</v>
      </c>
      <c r="Q2564">
        <v>5</v>
      </c>
      <c r="R2564">
        <v>1</v>
      </c>
      <c r="S2564">
        <v>0</v>
      </c>
      <c r="T2564">
        <v>1</v>
      </c>
      <c r="U2564">
        <v>0</v>
      </c>
      <c r="V2564">
        <v>1</v>
      </c>
      <c r="W2564">
        <v>14.999000000000001</v>
      </c>
      <c r="X2564">
        <v>14.678000000000001</v>
      </c>
      <c r="Y2564">
        <v>14.68</v>
      </c>
      <c r="Z2564">
        <v>14.757999999999999</v>
      </c>
      <c r="AA2564">
        <v>14.673999999999999</v>
      </c>
      <c r="AB2564">
        <v>14.670999999999999</v>
      </c>
      <c r="AC2564">
        <v>25.282</v>
      </c>
      <c r="AD2564">
        <v>41.31</v>
      </c>
      <c r="AE2564">
        <v>40.225000000000001</v>
      </c>
      <c r="AF2564">
        <v>48.497999999999998</v>
      </c>
      <c r="AG2564">
        <v>63.097999999999999</v>
      </c>
      <c r="AH2564">
        <v>68.257999999999996</v>
      </c>
      <c r="AI2564">
        <v>67.370999999999995</v>
      </c>
      <c r="AJ2564">
        <v>73.77</v>
      </c>
      <c r="AK2564">
        <v>76.481999999999999</v>
      </c>
      <c r="AL2564">
        <v>69.628</v>
      </c>
      <c r="AM2564">
        <v>72.099000000000004</v>
      </c>
      <c r="AN2564">
        <v>91.600999999999999</v>
      </c>
      <c r="AO2564">
        <v>55.8</v>
      </c>
      <c r="AP2564">
        <v>60.860999999999997</v>
      </c>
      <c r="AQ2564">
        <v>35.454000000000001</v>
      </c>
      <c r="AR2564">
        <v>18.84</v>
      </c>
      <c r="AS2564">
        <v>14.917999999999999</v>
      </c>
      <c r="AT2564">
        <v>14.673</v>
      </c>
      <c r="AU2564">
        <v>65.400000000000006</v>
      </c>
      <c r="AV2564">
        <v>63.1</v>
      </c>
      <c r="AW2564">
        <v>61.9</v>
      </c>
      <c r="AX2564">
        <v>61.3</v>
      </c>
      <c r="AY2564">
        <v>60.6</v>
      </c>
      <c r="AZ2564">
        <v>60.2</v>
      </c>
      <c r="BA2564">
        <v>59.8</v>
      </c>
      <c r="BB2564">
        <v>59.1</v>
      </c>
      <c r="BC2564">
        <v>62.3</v>
      </c>
      <c r="BD2564">
        <v>67.5</v>
      </c>
      <c r="BE2564">
        <v>73.5</v>
      </c>
      <c r="BF2564">
        <v>79.2</v>
      </c>
      <c r="BG2564">
        <v>81.2</v>
      </c>
      <c r="BH2564">
        <v>83.7</v>
      </c>
      <c r="BI2564">
        <v>85.6</v>
      </c>
      <c r="BJ2564">
        <v>87</v>
      </c>
      <c r="BK2564">
        <v>87.1</v>
      </c>
      <c r="BL2564">
        <v>86.6</v>
      </c>
      <c r="BM2564">
        <v>84.7</v>
      </c>
      <c r="BN2564">
        <v>80.5</v>
      </c>
      <c r="BO2564">
        <v>75.5</v>
      </c>
      <c r="BP2564">
        <v>71.7</v>
      </c>
      <c r="BQ2564">
        <v>69.400000000000006</v>
      </c>
      <c r="BR2564">
        <v>68.099999999999994</v>
      </c>
      <c r="BS2564">
        <v>0.2054185</v>
      </c>
      <c r="BT2564">
        <v>0.40553</v>
      </c>
      <c r="BU2564">
        <v>0.16771990000000001</v>
      </c>
      <c r="BV2564">
        <v>0.2874951</v>
      </c>
      <c r="BW2564">
        <v>1.3713200000000001</v>
      </c>
      <c r="BX2564">
        <v>3.4288569999999998</v>
      </c>
      <c r="BY2564">
        <v>-0.82808780000000004</v>
      </c>
      <c r="BZ2564">
        <v>-0.46404060000000003</v>
      </c>
      <c r="CA2564">
        <v>0.62358820000000004</v>
      </c>
      <c r="CB2564">
        <v>-4.9042310000000002</v>
      </c>
      <c r="CC2564">
        <v>3.0627080000000002</v>
      </c>
      <c r="CD2564">
        <v>1.551704</v>
      </c>
      <c r="CE2564">
        <v>4.7662550000000001</v>
      </c>
      <c r="CF2564">
        <v>-2.2776990000000001</v>
      </c>
      <c r="CG2564">
        <v>-1.842962</v>
      </c>
      <c r="CH2564">
        <v>5.3270559999999998</v>
      </c>
      <c r="CI2564">
        <v>1.264189</v>
      </c>
      <c r="CJ2564">
        <v>-22.346240000000002</v>
      </c>
      <c r="CK2564">
        <v>9.5939180000000004</v>
      </c>
      <c r="CL2564">
        <v>-3.353472</v>
      </c>
      <c r="CM2564">
        <v>6.0928310000000003</v>
      </c>
      <c r="CN2564">
        <v>-1.6589860000000001</v>
      </c>
      <c r="CO2564">
        <v>0.33021840000000002</v>
      </c>
      <c r="CP2564">
        <v>0.6152512</v>
      </c>
      <c r="CQ2564">
        <v>2.3880599999999998E-2</v>
      </c>
      <c r="CR2564">
        <v>7.5503000000000002E-3</v>
      </c>
      <c r="CS2564">
        <v>5.2923600000000001E-2</v>
      </c>
      <c r="CT2564">
        <v>6.0068999999999999E-3</v>
      </c>
      <c r="CU2564">
        <v>0.12547990000000001</v>
      </c>
      <c r="CV2564">
        <v>0.42820839999999999</v>
      </c>
      <c r="CW2564">
        <v>1.4397899999999999</v>
      </c>
      <c r="CX2564">
        <v>1.846776</v>
      </c>
      <c r="CY2564">
        <v>1.5382009999999999</v>
      </c>
      <c r="CZ2564">
        <v>1.226372</v>
      </c>
      <c r="DA2564">
        <v>2.9855680000000002</v>
      </c>
      <c r="DB2564">
        <v>1.593189</v>
      </c>
      <c r="DC2564">
        <v>2.040556</v>
      </c>
      <c r="DD2564">
        <v>1.6751050000000001</v>
      </c>
      <c r="DE2564">
        <v>2.1578349999999999</v>
      </c>
      <c r="DF2564">
        <v>2.6494209999999998</v>
      </c>
      <c r="DG2564">
        <v>1.8209850000000001</v>
      </c>
      <c r="DH2564">
        <v>2.8361269999999998</v>
      </c>
      <c r="DI2564">
        <v>1.7658339999999999</v>
      </c>
      <c r="DJ2564">
        <v>2.1776460000000002</v>
      </c>
      <c r="DK2564">
        <v>2.2043979999999999</v>
      </c>
      <c r="DL2564">
        <v>0.93206359999999999</v>
      </c>
      <c r="DM2564">
        <v>9.0225700000000006E-2</v>
      </c>
      <c r="DN2564">
        <v>4.71209E-2</v>
      </c>
      <c r="DO2564">
        <v>18</v>
      </c>
      <c r="DP2564">
        <v>20</v>
      </c>
    </row>
    <row r="2565" spans="1:120" x14ac:dyDescent="0.25">
      <c r="A2565" t="str">
        <f t="shared" si="40"/>
        <v>AutoDR-Yes_Elect DA 2-6 (1PM-9PM)_44460_Combined</v>
      </c>
      <c r="B2565" t="s">
        <v>62</v>
      </c>
      <c r="C2565" t="s">
        <v>322</v>
      </c>
      <c r="D2565" t="s">
        <v>61</v>
      </c>
      <c r="E2565" t="s">
        <v>61</v>
      </c>
      <c r="F2565" t="s">
        <v>61</v>
      </c>
      <c r="G2565" t="s">
        <v>61</v>
      </c>
      <c r="H2565" t="s">
        <v>98</v>
      </c>
      <c r="I2565" t="s">
        <v>61</v>
      </c>
      <c r="J2565" t="s">
        <v>61</v>
      </c>
      <c r="K2565" t="s">
        <v>180</v>
      </c>
      <c r="L2565" s="18">
        <v>44460</v>
      </c>
      <c r="M2565">
        <v>19</v>
      </c>
      <c r="N2565">
        <v>19</v>
      </c>
      <c r="O2565" t="s">
        <v>263</v>
      </c>
      <c r="P2565">
        <v>15</v>
      </c>
      <c r="Q2565">
        <v>14</v>
      </c>
      <c r="R2565">
        <v>1</v>
      </c>
      <c r="S2565">
        <v>0</v>
      </c>
      <c r="T2565">
        <v>0</v>
      </c>
      <c r="U2565">
        <v>0</v>
      </c>
      <c r="V2565">
        <v>0</v>
      </c>
      <c r="W2565">
        <v>95.04</v>
      </c>
      <c r="X2565">
        <v>93.933333000000005</v>
      </c>
      <c r="Y2565">
        <v>93.391110999999995</v>
      </c>
      <c r="Z2565">
        <v>93.342222000000007</v>
      </c>
      <c r="AA2565">
        <v>100.51555999999999</v>
      </c>
      <c r="AB2565">
        <v>141.57777999999999</v>
      </c>
      <c r="AC2565">
        <v>167.03111000000001</v>
      </c>
      <c r="AD2565">
        <v>301.90667000000002</v>
      </c>
      <c r="AE2565">
        <v>358.59555999999998</v>
      </c>
      <c r="AF2565">
        <v>426.66667000000001</v>
      </c>
      <c r="AG2565">
        <v>595.30667000000005</v>
      </c>
      <c r="AH2565">
        <v>635.29332999999997</v>
      </c>
      <c r="AI2565">
        <v>669.18667000000005</v>
      </c>
      <c r="AJ2565">
        <v>692.49778000000003</v>
      </c>
      <c r="AK2565">
        <v>713.24444000000005</v>
      </c>
      <c r="AL2565">
        <v>717.16</v>
      </c>
      <c r="AM2565">
        <v>759.40889000000004</v>
      </c>
      <c r="AN2565">
        <v>692.03111000000001</v>
      </c>
      <c r="AO2565">
        <v>606.58222000000001</v>
      </c>
      <c r="AP2565">
        <v>652.13778000000002</v>
      </c>
      <c r="AQ2565">
        <v>510.59555999999998</v>
      </c>
      <c r="AR2565">
        <v>160.31111000000001</v>
      </c>
      <c r="AS2565">
        <v>93.875556000000003</v>
      </c>
      <c r="AT2565">
        <v>95.191111000000006</v>
      </c>
      <c r="AU2565">
        <v>67.333332999999996</v>
      </c>
      <c r="AV2565">
        <v>65.611110999999994</v>
      </c>
      <c r="AW2565">
        <v>64.051851999999997</v>
      </c>
      <c r="AX2565">
        <v>62.525925999999998</v>
      </c>
      <c r="AY2565">
        <v>61.7</v>
      </c>
      <c r="AZ2565">
        <v>61.718519000000001</v>
      </c>
      <c r="BA2565">
        <v>60.966667000000001</v>
      </c>
      <c r="BB2565">
        <v>60.8</v>
      </c>
      <c r="BC2565">
        <v>65.029629999999997</v>
      </c>
      <c r="BD2565">
        <v>71.400000000000006</v>
      </c>
      <c r="BE2565">
        <v>76.959259000000003</v>
      </c>
      <c r="BF2565">
        <v>81.5</v>
      </c>
      <c r="BG2565">
        <v>85.325925999999995</v>
      </c>
      <c r="BH2565">
        <v>87.907407000000006</v>
      </c>
      <c r="BI2565">
        <v>90.507407000000001</v>
      </c>
      <c r="BJ2565">
        <v>92.262962999999999</v>
      </c>
      <c r="BK2565">
        <v>91.796295999999998</v>
      </c>
      <c r="BL2565">
        <v>90.562962999999996</v>
      </c>
      <c r="BM2565">
        <v>87.503703999999999</v>
      </c>
      <c r="BN2565">
        <v>81.818518999999995</v>
      </c>
      <c r="BO2565">
        <v>77.355556000000007</v>
      </c>
      <c r="BP2565">
        <v>74.029629999999997</v>
      </c>
      <c r="BQ2565">
        <v>71.577777999999995</v>
      </c>
      <c r="BR2565">
        <v>69.688889000000003</v>
      </c>
      <c r="BS2565">
        <v>-3.0157430000000001</v>
      </c>
      <c r="BT2565">
        <v>-3.495377</v>
      </c>
      <c r="BU2565">
        <v>-3.2591649999999999</v>
      </c>
      <c r="BV2565">
        <v>-2.8069130000000002</v>
      </c>
      <c r="BW2565">
        <v>-7.0711839999999997</v>
      </c>
      <c r="BX2565">
        <v>-8.6772480000000005</v>
      </c>
      <c r="BY2565">
        <v>-1.1059589999999999</v>
      </c>
      <c r="BZ2565">
        <v>-15.284140000000001</v>
      </c>
      <c r="CA2565">
        <v>18.059280000000001</v>
      </c>
      <c r="CB2565">
        <v>26.67248</v>
      </c>
      <c r="CC2565">
        <v>32.974800000000002</v>
      </c>
      <c r="CD2565">
        <v>21.463930000000001</v>
      </c>
      <c r="CE2565">
        <v>14.133559999999999</v>
      </c>
      <c r="CF2565">
        <v>5.4174990000000003</v>
      </c>
      <c r="CG2565">
        <v>3.28647</v>
      </c>
      <c r="CH2565">
        <v>10.369730000000001</v>
      </c>
      <c r="CI2565">
        <v>-31.671690000000002</v>
      </c>
      <c r="CJ2565">
        <v>26.956800000000001</v>
      </c>
      <c r="CK2565">
        <v>87.381110000000007</v>
      </c>
      <c r="CL2565">
        <v>2.3970050000000001</v>
      </c>
      <c r="CM2565">
        <v>-36.094410000000003</v>
      </c>
      <c r="CN2565">
        <v>3.2820500000000002E-2</v>
      </c>
      <c r="CO2565">
        <v>5.2767949999999999</v>
      </c>
      <c r="CP2565">
        <v>-0.34071309999999999</v>
      </c>
      <c r="CQ2565">
        <v>3.6197509999999999</v>
      </c>
      <c r="CR2565">
        <v>2.4938720000000001</v>
      </c>
      <c r="CS2565">
        <v>2.4557709999999999</v>
      </c>
      <c r="CT2565">
        <v>2.617394</v>
      </c>
      <c r="CU2565">
        <v>3.9065560000000001</v>
      </c>
      <c r="CV2565">
        <v>16.78801</v>
      </c>
      <c r="CW2565">
        <v>32.472709999999999</v>
      </c>
      <c r="CX2565">
        <v>26.16628</v>
      </c>
      <c r="CY2565">
        <v>23.514019999999999</v>
      </c>
      <c r="CZ2565">
        <v>27.756979999999999</v>
      </c>
      <c r="DA2565">
        <v>23.581240000000001</v>
      </c>
      <c r="DB2565">
        <v>11.304639999999999</v>
      </c>
      <c r="DC2565">
        <v>10.19828</v>
      </c>
      <c r="DD2565">
        <v>9.6935319999999994</v>
      </c>
      <c r="DE2565">
        <v>9.3456229999999998</v>
      </c>
      <c r="DF2565">
        <v>9.8484060000000007</v>
      </c>
      <c r="DG2565">
        <v>9.6891649999999991</v>
      </c>
      <c r="DH2565">
        <v>10.98265</v>
      </c>
      <c r="DI2565">
        <v>21.3003</v>
      </c>
      <c r="DJ2565">
        <v>88.835909999999998</v>
      </c>
      <c r="DK2565">
        <v>141.77590000000001</v>
      </c>
      <c r="DL2565">
        <v>129.1677</v>
      </c>
      <c r="DM2565">
        <v>34.660060000000001</v>
      </c>
      <c r="DN2565">
        <v>7.4387299999999996</v>
      </c>
      <c r="DO2565">
        <v>18</v>
      </c>
      <c r="DP2565">
        <v>20</v>
      </c>
    </row>
    <row r="2566" spans="1:120" hidden="1" x14ac:dyDescent="0.25">
      <c r="A2566" t="str">
        <f t="shared" si="40"/>
        <v>OtherDR-No_Elect DA 2-6 (1PM-9PM)_44460_Combined</v>
      </c>
      <c r="B2566" t="s">
        <v>62</v>
      </c>
      <c r="C2566" t="s">
        <v>323</v>
      </c>
      <c r="D2566" t="s">
        <v>61</v>
      </c>
      <c r="E2566" t="s">
        <v>61</v>
      </c>
      <c r="F2566" t="s">
        <v>61</v>
      </c>
      <c r="G2566" t="s">
        <v>61</v>
      </c>
      <c r="H2566" t="s">
        <v>61</v>
      </c>
      <c r="I2566" t="s">
        <v>97</v>
      </c>
      <c r="J2566" t="s">
        <v>61</v>
      </c>
      <c r="K2566" t="s">
        <v>180</v>
      </c>
      <c r="L2566" s="18">
        <v>44460</v>
      </c>
      <c r="M2566">
        <v>19</v>
      </c>
      <c r="N2566">
        <v>19</v>
      </c>
      <c r="O2566" t="s">
        <v>263</v>
      </c>
      <c r="P2566">
        <v>23</v>
      </c>
      <c r="Q2566">
        <v>22</v>
      </c>
      <c r="R2566">
        <v>1</v>
      </c>
      <c r="S2566">
        <v>0</v>
      </c>
      <c r="T2566">
        <v>0</v>
      </c>
      <c r="U2566">
        <v>0</v>
      </c>
      <c r="V2566">
        <v>0</v>
      </c>
      <c r="W2566">
        <v>145.43450000000001</v>
      </c>
      <c r="X2566">
        <v>148.92419000000001</v>
      </c>
      <c r="Y2566">
        <v>141.79300000000001</v>
      </c>
      <c r="Z2566">
        <v>141.92644000000001</v>
      </c>
      <c r="AA2566">
        <v>149.61994000000001</v>
      </c>
      <c r="AB2566">
        <v>190.92688000000001</v>
      </c>
      <c r="AC2566">
        <v>233.67875000000001</v>
      </c>
      <c r="AD2566">
        <v>382.89613000000003</v>
      </c>
      <c r="AE2566">
        <v>447.10694000000001</v>
      </c>
      <c r="AF2566">
        <v>527.65662999999995</v>
      </c>
      <c r="AG2566">
        <v>724.89512999999999</v>
      </c>
      <c r="AH2566">
        <v>772.90069000000005</v>
      </c>
      <c r="AI2566">
        <v>811.26455999999996</v>
      </c>
      <c r="AJ2566">
        <v>840.97125000000005</v>
      </c>
      <c r="AK2566">
        <v>861.02080999999998</v>
      </c>
      <c r="AL2566">
        <v>865.69430999999997</v>
      </c>
      <c r="AM2566">
        <v>909.60455999999999</v>
      </c>
      <c r="AN2566">
        <v>855.76256000000001</v>
      </c>
      <c r="AO2566">
        <v>747.23431000000005</v>
      </c>
      <c r="AP2566">
        <v>790.44244000000003</v>
      </c>
      <c r="AQ2566">
        <v>596.70956000000001</v>
      </c>
      <c r="AR2566">
        <v>211.04900000000001</v>
      </c>
      <c r="AS2566">
        <v>146.03412</v>
      </c>
      <c r="AT2566">
        <v>144.66206</v>
      </c>
      <c r="AU2566">
        <v>67.008151999999995</v>
      </c>
      <c r="AV2566">
        <v>65.065217000000004</v>
      </c>
      <c r="AW2566">
        <v>63.572011000000003</v>
      </c>
      <c r="AX2566">
        <v>62.145380000000003</v>
      </c>
      <c r="AY2566">
        <v>61.327446000000002</v>
      </c>
      <c r="AZ2566">
        <v>61.043478</v>
      </c>
      <c r="BA2566">
        <v>60.292119999999997</v>
      </c>
      <c r="BB2566">
        <v>60.161684999999999</v>
      </c>
      <c r="BC2566">
        <v>64.236412999999999</v>
      </c>
      <c r="BD2566">
        <v>69.972825999999998</v>
      </c>
      <c r="BE2566">
        <v>75.476901999999995</v>
      </c>
      <c r="BF2566">
        <v>80.309782999999996</v>
      </c>
      <c r="BG2566">
        <v>84.0625</v>
      </c>
      <c r="BH2566">
        <v>86.732337000000001</v>
      </c>
      <c r="BI2566">
        <v>88.963314999999994</v>
      </c>
      <c r="BJ2566">
        <v>90.645380000000003</v>
      </c>
      <c r="BK2566">
        <v>90.610054000000005</v>
      </c>
      <c r="BL2566">
        <v>89.770380000000003</v>
      </c>
      <c r="BM2566">
        <v>87.032608999999994</v>
      </c>
      <c r="BN2566">
        <v>81.841032999999996</v>
      </c>
      <c r="BO2566">
        <v>77.099185000000006</v>
      </c>
      <c r="BP2566">
        <v>73.544837000000001</v>
      </c>
      <c r="BQ2566">
        <v>71.097825999999998</v>
      </c>
      <c r="BR2566">
        <v>69.307064999999994</v>
      </c>
      <c r="BS2566">
        <v>-19.860430000000001</v>
      </c>
      <c r="BT2566">
        <v>-8.1276259999999994</v>
      </c>
      <c r="BU2566">
        <v>-1.23061</v>
      </c>
      <c r="BV2566">
        <v>-2.4114089999999999</v>
      </c>
      <c r="BW2566">
        <v>-8.1514050000000005</v>
      </c>
      <c r="BX2566">
        <v>-8.1233450000000005</v>
      </c>
      <c r="BY2566">
        <v>-6.496251</v>
      </c>
      <c r="BZ2566">
        <v>-9.8115059999999996</v>
      </c>
      <c r="CA2566">
        <v>21.833690000000001</v>
      </c>
      <c r="CB2566">
        <v>23.628430000000002</v>
      </c>
      <c r="CC2566">
        <v>33.806910000000002</v>
      </c>
      <c r="CD2566">
        <v>20.511289999999999</v>
      </c>
      <c r="CE2566">
        <v>12.748609999999999</v>
      </c>
      <c r="CF2566">
        <v>3.2056719999999999</v>
      </c>
      <c r="CG2566">
        <v>6.572762</v>
      </c>
      <c r="CH2566">
        <v>16.207640000000001</v>
      </c>
      <c r="CI2566">
        <v>-28.03612</v>
      </c>
      <c r="CJ2566">
        <v>13.877319999999999</v>
      </c>
      <c r="CK2566">
        <v>91.541110000000003</v>
      </c>
      <c r="CL2566">
        <v>1.616252</v>
      </c>
      <c r="CM2566">
        <v>-13.486499999999999</v>
      </c>
      <c r="CN2566">
        <v>3.4717720000000001</v>
      </c>
      <c r="CO2566">
        <v>8.252656</v>
      </c>
      <c r="CP2566">
        <v>7.5108240000000004</v>
      </c>
      <c r="CQ2566">
        <v>2107.1849999999999</v>
      </c>
      <c r="CR2566">
        <v>2.6934990000000001</v>
      </c>
      <c r="CS2566">
        <v>2.546872</v>
      </c>
      <c r="CT2566">
        <v>2.5896370000000002</v>
      </c>
      <c r="CU2566">
        <v>4.0305410000000004</v>
      </c>
      <c r="CV2566">
        <v>17.07583</v>
      </c>
      <c r="CW2566">
        <v>32.485720000000001</v>
      </c>
      <c r="CX2566">
        <v>30.054390000000001</v>
      </c>
      <c r="CY2566">
        <v>25.309439999999999</v>
      </c>
      <c r="CZ2566">
        <v>28.116330000000001</v>
      </c>
      <c r="DA2566">
        <v>24.667339999999999</v>
      </c>
      <c r="DB2566">
        <v>12.56249</v>
      </c>
      <c r="DC2566">
        <v>11.81658</v>
      </c>
      <c r="DD2566">
        <v>11.585559999999999</v>
      </c>
      <c r="DE2566">
        <v>11.14907</v>
      </c>
      <c r="DF2566">
        <v>11.81058</v>
      </c>
      <c r="DG2566">
        <v>11.39274</v>
      </c>
      <c r="DH2566">
        <v>12.606949999999999</v>
      </c>
      <c r="DI2566">
        <v>22.96292</v>
      </c>
      <c r="DJ2566">
        <v>92.456419999999994</v>
      </c>
      <c r="DK2566">
        <v>141.1541</v>
      </c>
      <c r="DL2566">
        <v>123.22020000000001</v>
      </c>
      <c r="DM2566">
        <v>33.285989999999998</v>
      </c>
      <c r="DN2566">
        <v>7.9590649999999998</v>
      </c>
      <c r="DO2566">
        <v>18</v>
      </c>
      <c r="DP2566">
        <v>20</v>
      </c>
    </row>
    <row r="2567" spans="1:120" hidden="1" x14ac:dyDescent="0.25">
      <c r="A2567" t="str">
        <f t="shared" si="40"/>
        <v>Size_Grp-20 to 199.99 kW_Elect DA 2-6 (1PM-9PM)_44460_Combined</v>
      </c>
      <c r="B2567" t="s">
        <v>62</v>
      </c>
      <c r="C2567" t="s">
        <v>201</v>
      </c>
      <c r="D2567" t="s">
        <v>61</v>
      </c>
      <c r="E2567" t="s">
        <v>61</v>
      </c>
      <c r="F2567" t="s">
        <v>61</v>
      </c>
      <c r="G2567" t="s">
        <v>61</v>
      </c>
      <c r="H2567" t="s">
        <v>61</v>
      </c>
      <c r="I2567" t="s">
        <v>61</v>
      </c>
      <c r="J2567" t="s">
        <v>101</v>
      </c>
      <c r="K2567" t="s">
        <v>180</v>
      </c>
      <c r="L2567" s="18">
        <v>44460</v>
      </c>
      <c r="M2567">
        <v>19</v>
      </c>
      <c r="N2567">
        <v>19</v>
      </c>
      <c r="O2567" t="s">
        <v>263</v>
      </c>
      <c r="P2567">
        <v>18</v>
      </c>
      <c r="Q2567">
        <v>17</v>
      </c>
      <c r="R2567">
        <v>1</v>
      </c>
      <c r="S2567">
        <v>0</v>
      </c>
      <c r="T2567">
        <v>0</v>
      </c>
      <c r="U2567">
        <v>0</v>
      </c>
      <c r="V2567">
        <v>0</v>
      </c>
      <c r="W2567">
        <v>131.73308</v>
      </c>
      <c r="X2567">
        <v>135.63967</v>
      </c>
      <c r="Y2567">
        <v>128.36492000000001</v>
      </c>
      <c r="Z2567">
        <v>128.41575</v>
      </c>
      <c r="AA2567">
        <v>136.21299999999999</v>
      </c>
      <c r="AB2567">
        <v>177.54024999999999</v>
      </c>
      <c r="AC2567">
        <v>209.73016999999999</v>
      </c>
      <c r="AD2567">
        <v>343.63083</v>
      </c>
      <c r="AE2567">
        <v>410.24124999999998</v>
      </c>
      <c r="AF2567">
        <v>482.97967</v>
      </c>
      <c r="AG2567">
        <v>666.82974999999999</v>
      </c>
      <c r="AH2567">
        <v>709.94825000000003</v>
      </c>
      <c r="AI2567">
        <v>749.75699999999995</v>
      </c>
      <c r="AJ2567">
        <v>773.05433000000005</v>
      </c>
      <c r="AK2567">
        <v>790.29092000000003</v>
      </c>
      <c r="AL2567">
        <v>802.51324999999997</v>
      </c>
      <c r="AM2567">
        <v>843.71024999999997</v>
      </c>
      <c r="AN2567">
        <v>769.34816999999998</v>
      </c>
      <c r="AO2567">
        <v>697.38891999999998</v>
      </c>
      <c r="AP2567">
        <v>735.34892000000002</v>
      </c>
      <c r="AQ2567">
        <v>566.79583000000002</v>
      </c>
      <c r="AR2567">
        <v>193.96782999999999</v>
      </c>
      <c r="AS2567">
        <v>132.43057999999999</v>
      </c>
      <c r="AT2567">
        <v>131.29383000000001</v>
      </c>
      <c r="AU2567">
        <v>67.511573999999996</v>
      </c>
      <c r="AV2567">
        <v>65.673610999999994</v>
      </c>
      <c r="AW2567">
        <v>64.092592999999994</v>
      </c>
      <c r="AX2567">
        <v>62.418981000000002</v>
      </c>
      <c r="AY2567">
        <v>61.5625</v>
      </c>
      <c r="AZ2567">
        <v>61.310184999999997</v>
      </c>
      <c r="BA2567">
        <v>60.453704000000002</v>
      </c>
      <c r="BB2567">
        <v>60.495370000000001</v>
      </c>
      <c r="BC2567">
        <v>64.831018999999998</v>
      </c>
      <c r="BD2567">
        <v>70.717592999999994</v>
      </c>
      <c r="BE2567">
        <v>76.064814999999996</v>
      </c>
      <c r="BF2567">
        <v>80.634259</v>
      </c>
      <c r="BG2567">
        <v>84.912036999999998</v>
      </c>
      <c r="BH2567">
        <v>87.634259</v>
      </c>
      <c r="BI2567">
        <v>89.969907000000006</v>
      </c>
      <c r="BJ2567">
        <v>91.738426000000004</v>
      </c>
      <c r="BK2567">
        <v>91.664351999999994</v>
      </c>
      <c r="BL2567">
        <v>90.724536999999998</v>
      </c>
      <c r="BM2567">
        <v>87.740741</v>
      </c>
      <c r="BN2567">
        <v>82.263889000000006</v>
      </c>
      <c r="BO2567">
        <v>77.606481000000002</v>
      </c>
      <c r="BP2567">
        <v>74.122685000000004</v>
      </c>
      <c r="BQ2567">
        <v>71.629630000000006</v>
      </c>
      <c r="BR2567">
        <v>69.689814999999996</v>
      </c>
      <c r="BS2567">
        <v>-20.476089999999999</v>
      </c>
      <c r="BT2567">
        <v>-8.7269550000000002</v>
      </c>
      <c r="BU2567">
        <v>-1.4354290000000001</v>
      </c>
      <c r="BV2567">
        <v>-2.7708460000000001</v>
      </c>
      <c r="BW2567">
        <v>-9.7082660000000001</v>
      </c>
      <c r="BX2567">
        <v>-11.86646</v>
      </c>
      <c r="BY2567">
        <v>-5.6684700000000001</v>
      </c>
      <c r="BZ2567">
        <v>-9.3722759999999994</v>
      </c>
      <c r="CA2567">
        <v>21.300689999999999</v>
      </c>
      <c r="CB2567">
        <v>29.22458</v>
      </c>
      <c r="CC2567">
        <v>31.053129999999999</v>
      </c>
      <c r="CD2567">
        <v>19.115819999999999</v>
      </c>
      <c r="CE2567">
        <v>7.807855</v>
      </c>
      <c r="CF2567">
        <v>5.6110939999999996</v>
      </c>
      <c r="CG2567">
        <v>8.7261579999999999</v>
      </c>
      <c r="CH2567">
        <v>10.63827</v>
      </c>
      <c r="CI2567">
        <v>-29.24944</v>
      </c>
      <c r="CJ2567">
        <v>37.398090000000003</v>
      </c>
      <c r="CK2567">
        <v>82.166700000000006</v>
      </c>
      <c r="CL2567">
        <v>5.313879</v>
      </c>
      <c r="CM2567">
        <v>-20.467089999999999</v>
      </c>
      <c r="CN2567">
        <v>5.4067530000000001</v>
      </c>
      <c r="CO2567">
        <v>8.0608660000000008</v>
      </c>
      <c r="CP2567">
        <v>6.9939559999999998</v>
      </c>
      <c r="CQ2567">
        <v>2190.6010000000001</v>
      </c>
      <c r="CR2567">
        <v>2.7909069999999998</v>
      </c>
      <c r="CS2567">
        <v>2.5847449999999998</v>
      </c>
      <c r="CT2567">
        <v>2.6837580000000001</v>
      </c>
      <c r="CU2567">
        <v>4.0352810000000003</v>
      </c>
      <c r="CV2567">
        <v>16.87397</v>
      </c>
      <c r="CW2567">
        <v>31.566469999999999</v>
      </c>
      <c r="CX2567">
        <v>28.595829999999999</v>
      </c>
      <c r="CY2567">
        <v>24.181159999999998</v>
      </c>
      <c r="CZ2567">
        <v>27.54017</v>
      </c>
      <c r="DA2567">
        <v>21.871269999999999</v>
      </c>
      <c r="DB2567">
        <v>11.06803</v>
      </c>
      <c r="DC2567">
        <v>9.7933070000000004</v>
      </c>
      <c r="DD2567">
        <v>9.9857239999999994</v>
      </c>
      <c r="DE2567">
        <v>8.9417190000000009</v>
      </c>
      <c r="DF2567">
        <v>9.0602470000000004</v>
      </c>
      <c r="DG2567">
        <v>9.5910799999999998</v>
      </c>
      <c r="DH2567">
        <v>9.6629290000000001</v>
      </c>
      <c r="DI2567">
        <v>21.531210000000002</v>
      </c>
      <c r="DJ2567">
        <v>92.346860000000007</v>
      </c>
      <c r="DK2567">
        <v>142.833</v>
      </c>
      <c r="DL2567">
        <v>126.1707</v>
      </c>
      <c r="DM2567">
        <v>34.402529999999999</v>
      </c>
      <c r="DN2567">
        <v>8.2174329999999998</v>
      </c>
      <c r="DO2567">
        <v>18</v>
      </c>
      <c r="DP2567">
        <v>20</v>
      </c>
    </row>
    <row r="2568" spans="1:120" x14ac:dyDescent="0.25">
      <c r="A2568" t="str">
        <f t="shared" si="40"/>
        <v>AutoDR-No_Elect DA 2-6 (1PM-9PM)_44460_Combined</v>
      </c>
      <c r="B2568" t="s">
        <v>62</v>
      </c>
      <c r="C2568" t="s">
        <v>321</v>
      </c>
      <c r="D2568" t="s">
        <v>61</v>
      </c>
      <c r="E2568" t="s">
        <v>61</v>
      </c>
      <c r="F2568" t="s">
        <v>61</v>
      </c>
      <c r="G2568" t="s">
        <v>61</v>
      </c>
      <c r="H2568" t="s">
        <v>97</v>
      </c>
      <c r="I2568" t="s">
        <v>61</v>
      </c>
      <c r="J2568" t="s">
        <v>61</v>
      </c>
      <c r="K2568" t="s">
        <v>180</v>
      </c>
      <c r="L2568" s="18">
        <v>44460</v>
      </c>
      <c r="M2568">
        <v>19</v>
      </c>
      <c r="N2568">
        <v>19</v>
      </c>
      <c r="O2568" t="s">
        <v>263</v>
      </c>
      <c r="P2568">
        <v>8</v>
      </c>
      <c r="Q2568">
        <v>8</v>
      </c>
      <c r="R2568">
        <v>1</v>
      </c>
      <c r="S2568">
        <v>0</v>
      </c>
      <c r="T2568">
        <v>1</v>
      </c>
      <c r="U2568">
        <v>0</v>
      </c>
      <c r="V2568">
        <v>1</v>
      </c>
      <c r="W2568">
        <v>50.688000000000002</v>
      </c>
      <c r="X2568">
        <v>54.97</v>
      </c>
      <c r="Y2568">
        <v>48.743000000000002</v>
      </c>
      <c r="Z2568">
        <v>48.911000000000001</v>
      </c>
      <c r="AA2568">
        <v>49.405999999999999</v>
      </c>
      <c r="AB2568">
        <v>49.661999999999999</v>
      </c>
      <c r="AC2568">
        <v>67.195999999999998</v>
      </c>
      <c r="AD2568">
        <v>84.4</v>
      </c>
      <c r="AE2568">
        <v>93.74</v>
      </c>
      <c r="AF2568">
        <v>107.39</v>
      </c>
      <c r="AG2568">
        <v>138.227</v>
      </c>
      <c r="AH2568">
        <v>146.92099999999999</v>
      </c>
      <c r="AI2568">
        <v>151.959</v>
      </c>
      <c r="AJ2568">
        <v>158.81399999999999</v>
      </c>
      <c r="AK2568">
        <v>158.44900000000001</v>
      </c>
      <c r="AL2568">
        <v>159.39099999999999</v>
      </c>
      <c r="AM2568">
        <v>160.81</v>
      </c>
      <c r="AN2568">
        <v>174.267</v>
      </c>
      <c r="AO2568">
        <v>148.839</v>
      </c>
      <c r="AP2568">
        <v>147.22</v>
      </c>
      <c r="AQ2568">
        <v>95.323999999999998</v>
      </c>
      <c r="AR2568">
        <v>52.637999999999998</v>
      </c>
      <c r="AS2568">
        <v>52.296999999999997</v>
      </c>
      <c r="AT2568">
        <v>49.814999999999998</v>
      </c>
      <c r="AU2568">
        <v>66.5</v>
      </c>
      <c r="AV2568">
        <v>64.1875</v>
      </c>
      <c r="AW2568">
        <v>62.8125</v>
      </c>
      <c r="AX2568">
        <v>61.5625</v>
      </c>
      <c r="AY2568">
        <v>60.75</v>
      </c>
      <c r="AZ2568">
        <v>59.9375</v>
      </c>
      <c r="BA2568">
        <v>59.1875</v>
      </c>
      <c r="BB2568">
        <v>59.125</v>
      </c>
      <c r="BC2568">
        <v>62.9375</v>
      </c>
      <c r="BD2568">
        <v>67.5625</v>
      </c>
      <c r="BE2568">
        <v>72.9375</v>
      </c>
      <c r="BF2568">
        <v>78.25</v>
      </c>
      <c r="BG2568">
        <v>81.875</v>
      </c>
      <c r="BH2568">
        <v>84.6875</v>
      </c>
      <c r="BI2568">
        <v>86.3125</v>
      </c>
      <c r="BJ2568">
        <v>87.875</v>
      </c>
      <c r="BK2568">
        <v>88.5625</v>
      </c>
      <c r="BL2568">
        <v>88.375</v>
      </c>
      <c r="BM2568">
        <v>86.1875</v>
      </c>
      <c r="BN2568">
        <v>81.875</v>
      </c>
      <c r="BO2568">
        <v>76.6875</v>
      </c>
      <c r="BP2568">
        <v>72.75</v>
      </c>
      <c r="BQ2568">
        <v>70.3125</v>
      </c>
      <c r="BR2568">
        <v>68.6875</v>
      </c>
      <c r="BS2568">
        <v>-15.985749999999999</v>
      </c>
      <c r="BT2568">
        <v>-4.5050889999999999</v>
      </c>
      <c r="BU2568">
        <v>1.777094</v>
      </c>
      <c r="BV2568">
        <v>0.25518740000000001</v>
      </c>
      <c r="BW2568">
        <v>-1.1219129999999999</v>
      </c>
      <c r="BX2568">
        <v>0.43827899999999997</v>
      </c>
      <c r="BY2568">
        <v>-4.997109</v>
      </c>
      <c r="BZ2568">
        <v>4.7932699999999997</v>
      </c>
      <c r="CA2568">
        <v>3.6972900000000002</v>
      </c>
      <c r="CB2568">
        <v>-2.1462140000000001</v>
      </c>
      <c r="CC2568">
        <v>1.9351419999999999</v>
      </c>
      <c r="CD2568">
        <v>-0.2573551</v>
      </c>
      <c r="CE2568">
        <v>-0.77685340000000003</v>
      </c>
      <c r="CF2568">
        <v>-2.1205090000000002</v>
      </c>
      <c r="CG2568">
        <v>3.2866059999999999</v>
      </c>
      <c r="CH2568">
        <v>5.6783210000000004</v>
      </c>
      <c r="CI2568">
        <v>3.6011869999999999</v>
      </c>
      <c r="CJ2568">
        <v>-13.2142</v>
      </c>
      <c r="CK2568">
        <v>5.883394</v>
      </c>
      <c r="CL2568">
        <v>-0.56830449999999999</v>
      </c>
      <c r="CM2568">
        <v>19.549769999999999</v>
      </c>
      <c r="CN2568">
        <v>3.3842590000000001</v>
      </c>
      <c r="CO2568">
        <v>3.0267499999999998</v>
      </c>
      <c r="CP2568">
        <v>7.3805740000000002</v>
      </c>
      <c r="CQ2568">
        <v>1863.6389999999999</v>
      </c>
      <c r="CR2568">
        <v>0.3651471</v>
      </c>
      <c r="CS2568">
        <v>0.26520840000000001</v>
      </c>
      <c r="CT2568">
        <v>0.1712041</v>
      </c>
      <c r="CU2568">
        <v>0.39143349999999999</v>
      </c>
      <c r="CV2568">
        <v>0.80879080000000003</v>
      </c>
      <c r="CW2568">
        <v>1.485652</v>
      </c>
      <c r="CX2568">
        <v>4.5064140000000004</v>
      </c>
      <c r="CY2568">
        <v>2.7503250000000001</v>
      </c>
      <c r="CZ2568">
        <v>1.943484</v>
      </c>
      <c r="DA2568">
        <v>2.2348539999999999</v>
      </c>
      <c r="DB2568">
        <v>1.737409</v>
      </c>
      <c r="DC2568">
        <v>2.0221330000000002</v>
      </c>
      <c r="DD2568">
        <v>2.2333940000000001</v>
      </c>
      <c r="DE2568">
        <v>2.0831840000000001</v>
      </c>
      <c r="DF2568">
        <v>2.2767569999999999</v>
      </c>
      <c r="DG2568">
        <v>2.0221330000000002</v>
      </c>
      <c r="DH2568">
        <v>2.051771</v>
      </c>
      <c r="DI2568">
        <v>2.5733039999999998</v>
      </c>
      <c r="DJ2568">
        <v>7.6156730000000001</v>
      </c>
      <c r="DK2568">
        <v>7.6633680000000002</v>
      </c>
      <c r="DL2568">
        <v>2.9254190000000002</v>
      </c>
      <c r="DM2568">
        <v>1.2273050000000001</v>
      </c>
      <c r="DN2568">
        <v>1.021979</v>
      </c>
      <c r="DO2568">
        <v>18</v>
      </c>
      <c r="DP2568">
        <v>20</v>
      </c>
    </row>
    <row r="2569" spans="1:120" hidden="1" x14ac:dyDescent="0.25">
      <c r="A2569" t="str">
        <f t="shared" si="40"/>
        <v>OtherDR-Yes_All CBP_44463</v>
      </c>
      <c r="B2569" t="s">
        <v>62</v>
      </c>
      <c r="C2569" t="s">
        <v>324</v>
      </c>
      <c r="D2569" t="s">
        <v>61</v>
      </c>
      <c r="E2569" t="s">
        <v>61</v>
      </c>
      <c r="F2569" t="s">
        <v>61</v>
      </c>
      <c r="G2569" t="s">
        <v>61</v>
      </c>
      <c r="H2569" t="s">
        <v>61</v>
      </c>
      <c r="I2569" t="s">
        <v>98</v>
      </c>
      <c r="J2569" t="s">
        <v>61</v>
      </c>
      <c r="K2569" t="s">
        <v>197</v>
      </c>
      <c r="L2569" s="18">
        <v>44463</v>
      </c>
      <c r="M2569">
        <v>19</v>
      </c>
      <c r="N2569">
        <v>19</v>
      </c>
      <c r="O2569" t="s">
        <v>263</v>
      </c>
      <c r="P2569">
        <v>4</v>
      </c>
      <c r="Q2569">
        <v>4</v>
      </c>
      <c r="R2569">
        <v>0</v>
      </c>
      <c r="S2569">
        <v>0</v>
      </c>
      <c r="T2569">
        <v>1</v>
      </c>
      <c r="U2569">
        <v>0</v>
      </c>
      <c r="V2569">
        <v>1</v>
      </c>
      <c r="W2569">
        <v>144.63999999999999</v>
      </c>
      <c r="X2569">
        <v>0.2</v>
      </c>
      <c r="Y2569">
        <v>0.12</v>
      </c>
      <c r="Z2569">
        <v>0.24</v>
      </c>
      <c r="AA2569">
        <v>141.4</v>
      </c>
      <c r="AB2569">
        <v>241.2</v>
      </c>
      <c r="AC2569">
        <v>240.28</v>
      </c>
      <c r="AD2569">
        <v>371.28</v>
      </c>
      <c r="AE2569">
        <v>344.04</v>
      </c>
      <c r="AF2569">
        <v>146.44</v>
      </c>
      <c r="AG2569">
        <v>146.16</v>
      </c>
      <c r="AH2569">
        <v>145.88</v>
      </c>
      <c r="AI2569">
        <v>145.91999999999999</v>
      </c>
      <c r="AJ2569">
        <v>145.56</v>
      </c>
      <c r="AK2569">
        <v>106.12</v>
      </c>
      <c r="AL2569">
        <v>0.24</v>
      </c>
      <c r="AM2569">
        <v>0.12</v>
      </c>
      <c r="AN2569">
        <v>0.2</v>
      </c>
      <c r="AO2569">
        <v>0.24</v>
      </c>
      <c r="AP2569">
        <v>0.12</v>
      </c>
      <c r="AQ2569">
        <v>0.32</v>
      </c>
      <c r="AR2569">
        <v>0.12</v>
      </c>
      <c r="AS2569">
        <v>0.12</v>
      </c>
      <c r="AT2569">
        <v>0.32</v>
      </c>
      <c r="AU2569">
        <v>72</v>
      </c>
      <c r="AV2569">
        <v>72</v>
      </c>
      <c r="AW2569">
        <v>72</v>
      </c>
      <c r="AX2569">
        <v>71</v>
      </c>
      <c r="AY2569">
        <v>69.5</v>
      </c>
      <c r="AZ2569">
        <v>68.5</v>
      </c>
      <c r="BA2569">
        <v>67.5</v>
      </c>
      <c r="BB2569">
        <v>67</v>
      </c>
      <c r="BC2569">
        <v>69.5</v>
      </c>
      <c r="BD2569">
        <v>71</v>
      </c>
      <c r="BE2569">
        <v>75</v>
      </c>
      <c r="BF2569">
        <v>77.5</v>
      </c>
      <c r="BG2569">
        <v>79.5</v>
      </c>
      <c r="BH2569">
        <v>81</v>
      </c>
      <c r="BI2569">
        <v>83.5</v>
      </c>
      <c r="BJ2569">
        <v>86</v>
      </c>
      <c r="BK2569">
        <v>87</v>
      </c>
      <c r="BL2569">
        <v>86.5</v>
      </c>
      <c r="BM2569">
        <v>84</v>
      </c>
      <c r="BN2569">
        <v>80.5</v>
      </c>
      <c r="BO2569">
        <v>78</v>
      </c>
      <c r="BP2569">
        <v>76</v>
      </c>
      <c r="BQ2569">
        <v>73.5</v>
      </c>
      <c r="BR2569">
        <v>72.5</v>
      </c>
      <c r="BS2569">
        <v>5.549588</v>
      </c>
      <c r="BT2569">
        <v>97.416179999999997</v>
      </c>
      <c r="BU2569">
        <v>97.462720000000004</v>
      </c>
      <c r="BV2569">
        <v>97.305139999999994</v>
      </c>
      <c r="BW2569">
        <v>-43.945639999999997</v>
      </c>
      <c r="BX2569">
        <v>-143.87620000000001</v>
      </c>
      <c r="BY2569">
        <v>-63.448230000000002</v>
      </c>
      <c r="BZ2569">
        <v>-50.234409999999997</v>
      </c>
      <c r="CA2569">
        <v>46.029490000000003</v>
      </c>
      <c r="CB2569">
        <v>255.988</v>
      </c>
      <c r="CC2569">
        <v>262.11180000000002</v>
      </c>
      <c r="CD2569">
        <v>269.9348</v>
      </c>
      <c r="CE2569">
        <v>273.11219999999997</v>
      </c>
      <c r="CF2569">
        <v>253.0592</v>
      </c>
      <c r="CG2569">
        <v>147.92679999999999</v>
      </c>
      <c r="CH2569">
        <v>166.2056</v>
      </c>
      <c r="CI2569">
        <v>152.49160000000001</v>
      </c>
      <c r="CJ2569">
        <v>143.02780000000001</v>
      </c>
      <c r="CK2569">
        <v>143.11160000000001</v>
      </c>
      <c r="CL2569">
        <v>143.4736</v>
      </c>
      <c r="CM2569">
        <v>138.69059999999999</v>
      </c>
      <c r="CN2569">
        <v>140.55500000000001</v>
      </c>
      <c r="CO2569">
        <v>141.489</v>
      </c>
      <c r="CP2569">
        <v>141.18639999999999</v>
      </c>
      <c r="CQ2569">
        <v>1256.9469999999999</v>
      </c>
      <c r="CR2569">
        <v>796.48149999999998</v>
      </c>
      <c r="CS2569">
        <v>796.44709999999998</v>
      </c>
      <c r="CT2569">
        <v>795.12369999999999</v>
      </c>
      <c r="CU2569">
        <v>793.54169999999999</v>
      </c>
      <c r="CV2569">
        <v>791.21810000000005</v>
      </c>
      <c r="CW2569">
        <v>333.19600000000003</v>
      </c>
      <c r="CX2569">
        <v>404.9572</v>
      </c>
      <c r="CY2569">
        <v>727.57429999999999</v>
      </c>
      <c r="CZ2569">
        <v>891.33969999999999</v>
      </c>
      <c r="DA2569">
        <v>890.50789999999995</v>
      </c>
      <c r="DB2569">
        <v>1007.236</v>
      </c>
      <c r="DC2569">
        <v>910.81299999999999</v>
      </c>
      <c r="DD2569">
        <v>866.35239999999999</v>
      </c>
      <c r="DE2569">
        <v>1606.92</v>
      </c>
      <c r="DF2569">
        <v>1883.7760000000001</v>
      </c>
      <c r="DG2569">
        <v>1898.799</v>
      </c>
      <c r="DH2569">
        <v>1632.8209999999999</v>
      </c>
      <c r="DI2569">
        <v>1635.876</v>
      </c>
      <c r="DJ2569">
        <v>1648.037</v>
      </c>
      <c r="DK2569">
        <v>1654.981</v>
      </c>
      <c r="DL2569">
        <v>1672.5709999999999</v>
      </c>
      <c r="DM2569">
        <v>1663.057</v>
      </c>
      <c r="DN2569">
        <v>1662.0050000000001</v>
      </c>
      <c r="DO2569">
        <v>19</v>
      </c>
      <c r="DP2569">
        <v>19</v>
      </c>
    </row>
    <row r="2570" spans="1:120" hidden="1" x14ac:dyDescent="0.25">
      <c r="A2570" t="str">
        <f t="shared" si="40"/>
        <v>Aggregator-Voltus, Inc._All CBP_44463</v>
      </c>
      <c r="B2570" t="s">
        <v>62</v>
      </c>
      <c r="C2570" t="s">
        <v>221</v>
      </c>
      <c r="D2570" t="s">
        <v>61</v>
      </c>
      <c r="E2570" t="s">
        <v>61</v>
      </c>
      <c r="F2570" t="s">
        <v>198</v>
      </c>
      <c r="G2570" t="s">
        <v>61</v>
      </c>
      <c r="H2570" t="s">
        <v>61</v>
      </c>
      <c r="I2570" t="s">
        <v>61</v>
      </c>
      <c r="J2570" t="s">
        <v>61</v>
      </c>
      <c r="K2570" t="s">
        <v>197</v>
      </c>
      <c r="L2570" s="18">
        <v>44463</v>
      </c>
      <c r="M2570">
        <v>19</v>
      </c>
      <c r="N2570">
        <v>19</v>
      </c>
      <c r="O2570" t="s">
        <v>263</v>
      </c>
      <c r="P2570">
        <v>35</v>
      </c>
      <c r="Q2570">
        <v>33</v>
      </c>
      <c r="R2570">
        <v>0</v>
      </c>
      <c r="S2570">
        <v>0</v>
      </c>
      <c r="T2570">
        <v>0</v>
      </c>
      <c r="U2570">
        <v>0</v>
      </c>
      <c r="V2570">
        <v>0</v>
      </c>
      <c r="W2570">
        <v>5810.2864</v>
      </c>
      <c r="X2570">
        <v>6357.4741999999997</v>
      </c>
      <c r="Y2570">
        <v>6129.6826000000001</v>
      </c>
      <c r="Z2570">
        <v>6141.0576000000001</v>
      </c>
      <c r="AA2570">
        <v>6136.8576000000003</v>
      </c>
      <c r="AB2570">
        <v>6242.6211999999996</v>
      </c>
      <c r="AC2570">
        <v>6491.2803000000004</v>
      </c>
      <c r="AD2570">
        <v>6330.5455000000002</v>
      </c>
      <c r="AE2570">
        <v>6519.6567999999997</v>
      </c>
      <c r="AF2570">
        <v>6268.8393999999998</v>
      </c>
      <c r="AG2570">
        <v>6610.5667000000003</v>
      </c>
      <c r="AH2570">
        <v>6702.3726999999999</v>
      </c>
      <c r="AI2570">
        <v>6918.0788000000002</v>
      </c>
      <c r="AJ2570">
        <v>7025.2794999999996</v>
      </c>
      <c r="AK2570">
        <v>6637.9038</v>
      </c>
      <c r="AL2570">
        <v>6880.6446999999998</v>
      </c>
      <c r="AM2570">
        <v>6796.9205000000002</v>
      </c>
      <c r="AN2570">
        <v>5819.5136000000002</v>
      </c>
      <c r="AO2570">
        <v>3112.3802999999998</v>
      </c>
      <c r="AP2570">
        <v>4339.7188999999998</v>
      </c>
      <c r="AQ2570">
        <v>5712.8325999999997</v>
      </c>
      <c r="AR2570">
        <v>6003.3485000000001</v>
      </c>
      <c r="AS2570">
        <v>6007.2620999999999</v>
      </c>
      <c r="AT2570">
        <v>6070.3152</v>
      </c>
      <c r="AU2570">
        <v>70.546875</v>
      </c>
      <c r="AV2570">
        <v>70.59375</v>
      </c>
      <c r="AW2570">
        <v>70.59375</v>
      </c>
      <c r="AX2570">
        <v>69.59375</v>
      </c>
      <c r="AY2570">
        <v>68.234375</v>
      </c>
      <c r="AZ2570">
        <v>67.328125</v>
      </c>
      <c r="BA2570">
        <v>66.421875</v>
      </c>
      <c r="BB2570">
        <v>65.96875</v>
      </c>
      <c r="BC2570">
        <v>68.234375</v>
      </c>
      <c r="BD2570">
        <v>69.546875</v>
      </c>
      <c r="BE2570">
        <v>73.265625</v>
      </c>
      <c r="BF2570">
        <v>75.8125</v>
      </c>
      <c r="BG2570">
        <v>78.140625</v>
      </c>
      <c r="BH2570">
        <v>79.734375</v>
      </c>
      <c r="BI2570">
        <v>82.234375</v>
      </c>
      <c r="BJ2570">
        <v>84.40625</v>
      </c>
      <c r="BK2570">
        <v>85.125</v>
      </c>
      <c r="BL2570">
        <v>84.4375</v>
      </c>
      <c r="BM2570">
        <v>81.9375</v>
      </c>
      <c r="BN2570">
        <v>78.53125</v>
      </c>
      <c r="BO2570">
        <v>76.125</v>
      </c>
      <c r="BP2570">
        <v>74.3125</v>
      </c>
      <c r="BQ2570">
        <v>71.953125</v>
      </c>
      <c r="BR2570">
        <v>71.046875</v>
      </c>
      <c r="BS2570">
        <v>618.77099999999996</v>
      </c>
      <c r="BT2570">
        <v>-313.51920000000001</v>
      </c>
      <c r="BU2570">
        <v>-295.58539999999999</v>
      </c>
      <c r="BV2570">
        <v>-487.92669999999998</v>
      </c>
      <c r="BW2570">
        <v>-517.44010000000003</v>
      </c>
      <c r="BX2570">
        <v>-625.73540000000003</v>
      </c>
      <c r="BY2570">
        <v>-487.06279999999998</v>
      </c>
      <c r="BZ2570">
        <v>292.61660000000001</v>
      </c>
      <c r="CA2570">
        <v>379.89980000000003</v>
      </c>
      <c r="CB2570">
        <v>955.63070000000005</v>
      </c>
      <c r="CC2570">
        <v>729.69719999999995</v>
      </c>
      <c r="CD2570">
        <v>944.3614</v>
      </c>
      <c r="CE2570">
        <v>1060.93</v>
      </c>
      <c r="CF2570">
        <v>1105.4480000000001</v>
      </c>
      <c r="CG2570">
        <v>1539.182</v>
      </c>
      <c r="CH2570">
        <v>1155.829</v>
      </c>
      <c r="CI2570">
        <v>1121.6310000000001</v>
      </c>
      <c r="CJ2570">
        <v>2006.8879999999999</v>
      </c>
      <c r="CK2570">
        <v>4472.7380000000003</v>
      </c>
      <c r="CL2570">
        <v>3007.8870000000002</v>
      </c>
      <c r="CM2570">
        <v>1557.8520000000001</v>
      </c>
      <c r="CN2570">
        <v>1149.902</v>
      </c>
      <c r="CO2570">
        <v>988.72209999999995</v>
      </c>
      <c r="CP2570">
        <v>658.77639999999997</v>
      </c>
      <c r="CQ2570">
        <v>147749.4</v>
      </c>
      <c r="CR2570">
        <v>25669.87</v>
      </c>
      <c r="CS2570">
        <v>22989.200000000001</v>
      </c>
      <c r="CT2570">
        <v>21994.04</v>
      </c>
      <c r="CU2570">
        <v>21656.53</v>
      </c>
      <c r="CV2570">
        <v>19609.740000000002</v>
      </c>
      <c r="CW2570">
        <v>15144.96</v>
      </c>
      <c r="CX2570">
        <v>9633.5149999999994</v>
      </c>
      <c r="CY2570">
        <v>21002.86</v>
      </c>
      <c r="CZ2570">
        <v>68069.14</v>
      </c>
      <c r="DA2570">
        <v>72682.59</v>
      </c>
      <c r="DB2570">
        <v>73638.350000000006</v>
      </c>
      <c r="DC2570">
        <v>77635.66</v>
      </c>
      <c r="DD2570">
        <v>78899.94</v>
      </c>
      <c r="DE2570">
        <v>80996.7</v>
      </c>
      <c r="DF2570">
        <v>82300.63</v>
      </c>
      <c r="DG2570">
        <v>82851.14</v>
      </c>
      <c r="DH2570">
        <v>87485.29</v>
      </c>
      <c r="DI2570">
        <v>95559.38</v>
      </c>
      <c r="DJ2570">
        <v>99482</v>
      </c>
      <c r="DK2570">
        <v>101329.60000000001</v>
      </c>
      <c r="DL2570">
        <v>99225.95</v>
      </c>
      <c r="DM2570">
        <v>94891.5</v>
      </c>
      <c r="DN2570">
        <v>97572.61</v>
      </c>
      <c r="DO2570">
        <v>19</v>
      </c>
      <c r="DP2570">
        <v>19</v>
      </c>
    </row>
    <row r="2571" spans="1:120" hidden="1" x14ac:dyDescent="0.25">
      <c r="A2571" t="str">
        <f t="shared" si="40"/>
        <v>Size_Grp-Below 20 kW_All CBP_44463</v>
      </c>
      <c r="B2571" t="s">
        <v>62</v>
      </c>
      <c r="C2571" t="s">
        <v>259</v>
      </c>
      <c r="D2571" t="s">
        <v>61</v>
      </c>
      <c r="E2571" t="s">
        <v>61</v>
      </c>
      <c r="F2571" t="s">
        <v>61</v>
      </c>
      <c r="G2571" t="s">
        <v>61</v>
      </c>
      <c r="H2571" t="s">
        <v>61</v>
      </c>
      <c r="I2571" t="s">
        <v>61</v>
      </c>
      <c r="J2571" t="s">
        <v>260</v>
      </c>
      <c r="K2571" t="s">
        <v>197</v>
      </c>
      <c r="L2571" s="18">
        <v>44463</v>
      </c>
      <c r="M2571">
        <v>19</v>
      </c>
      <c r="N2571">
        <v>19</v>
      </c>
      <c r="O2571" t="s">
        <v>263</v>
      </c>
      <c r="P2571">
        <v>4</v>
      </c>
      <c r="Q2571">
        <v>3</v>
      </c>
      <c r="R2571">
        <v>0</v>
      </c>
      <c r="S2571">
        <v>0</v>
      </c>
      <c r="T2571">
        <v>1</v>
      </c>
      <c r="U2571">
        <v>0</v>
      </c>
      <c r="V2571">
        <v>1</v>
      </c>
      <c r="W2571">
        <v>110.72</v>
      </c>
      <c r="X2571">
        <v>110.61333</v>
      </c>
      <c r="Y2571">
        <v>110.72</v>
      </c>
      <c r="Z2571">
        <v>110.93333</v>
      </c>
      <c r="AA2571">
        <v>111.09332999999999</v>
      </c>
      <c r="AB2571">
        <v>111.14667</v>
      </c>
      <c r="AC2571">
        <v>111.14667</v>
      </c>
      <c r="AD2571">
        <v>110.98667</v>
      </c>
      <c r="AE2571">
        <v>111.09332999999999</v>
      </c>
      <c r="AF2571">
        <v>110.72</v>
      </c>
      <c r="AG2571">
        <v>110.56</v>
      </c>
      <c r="AH2571">
        <v>110.50667</v>
      </c>
      <c r="AI2571">
        <v>110.45332999999999</v>
      </c>
      <c r="AJ2571">
        <v>110.56</v>
      </c>
      <c r="AK2571">
        <v>110.50667</v>
      </c>
      <c r="AL2571">
        <v>110.56</v>
      </c>
      <c r="AM2571">
        <v>110.66667</v>
      </c>
      <c r="AN2571">
        <v>91.786666999999994</v>
      </c>
      <c r="AO2571">
        <v>0.37333333000000002</v>
      </c>
      <c r="AP2571">
        <v>0.42666667000000003</v>
      </c>
      <c r="AQ2571">
        <v>86.293333000000004</v>
      </c>
      <c r="AR2571">
        <v>111.46666999999999</v>
      </c>
      <c r="AS2571">
        <v>111.68</v>
      </c>
      <c r="AT2571">
        <v>111.46666999999999</v>
      </c>
      <c r="AU2571">
        <v>72</v>
      </c>
      <c r="AV2571">
        <v>72</v>
      </c>
      <c r="AW2571">
        <v>72</v>
      </c>
      <c r="AX2571">
        <v>71</v>
      </c>
      <c r="AY2571">
        <v>69.5</v>
      </c>
      <c r="AZ2571">
        <v>68.5</v>
      </c>
      <c r="BA2571">
        <v>67.5</v>
      </c>
      <c r="BB2571">
        <v>67</v>
      </c>
      <c r="BC2571">
        <v>69.5</v>
      </c>
      <c r="BD2571">
        <v>71</v>
      </c>
      <c r="BE2571">
        <v>75</v>
      </c>
      <c r="BF2571">
        <v>77.5</v>
      </c>
      <c r="BG2571">
        <v>79.5</v>
      </c>
      <c r="BH2571">
        <v>81</v>
      </c>
      <c r="BI2571">
        <v>83.5</v>
      </c>
      <c r="BJ2571">
        <v>86</v>
      </c>
      <c r="BK2571">
        <v>87</v>
      </c>
      <c r="BL2571">
        <v>86.5</v>
      </c>
      <c r="BM2571">
        <v>84</v>
      </c>
      <c r="BN2571">
        <v>80.5</v>
      </c>
      <c r="BO2571">
        <v>78</v>
      </c>
      <c r="BP2571">
        <v>76</v>
      </c>
      <c r="BQ2571">
        <v>73.5</v>
      </c>
      <c r="BR2571">
        <v>72.5</v>
      </c>
      <c r="BS2571">
        <v>5.5651650000000004</v>
      </c>
      <c r="BT2571">
        <v>-3.8935070000000001</v>
      </c>
      <c r="BU2571">
        <v>-30.024889999999999</v>
      </c>
      <c r="BV2571">
        <v>-32.871139999999997</v>
      </c>
      <c r="BW2571">
        <v>-34.135559999999998</v>
      </c>
      <c r="BX2571">
        <v>1.9645999999999999</v>
      </c>
      <c r="BY2571">
        <v>6.039612</v>
      </c>
      <c r="BZ2571">
        <v>6.8824969999999999</v>
      </c>
      <c r="CA2571">
        <v>7.7490439999999996</v>
      </c>
      <c r="CB2571">
        <v>9.2584839999999993</v>
      </c>
      <c r="CC2571">
        <v>12.39682</v>
      </c>
      <c r="CD2571">
        <v>4.328379</v>
      </c>
      <c r="CE2571">
        <v>-3.1064050000000001</v>
      </c>
      <c r="CF2571">
        <v>-8.9551499999999997</v>
      </c>
      <c r="CG2571">
        <v>-3.593099</v>
      </c>
      <c r="CH2571">
        <v>0.45915729999999999</v>
      </c>
      <c r="CI2571">
        <v>-0.4311625</v>
      </c>
      <c r="CJ2571">
        <v>20.20654</v>
      </c>
      <c r="CK2571">
        <v>117.5188</v>
      </c>
      <c r="CL2571">
        <v>122.8355</v>
      </c>
      <c r="CM2571">
        <v>29.866630000000001</v>
      </c>
      <c r="CN2571">
        <v>4.9506129999999997</v>
      </c>
      <c r="CO2571">
        <v>7.2653299999999996</v>
      </c>
      <c r="CP2571">
        <v>6.500559</v>
      </c>
      <c r="CQ2571">
        <v>8.3514809999999997</v>
      </c>
      <c r="CR2571">
        <v>20.2471</v>
      </c>
      <c r="CS2571">
        <v>109.7414</v>
      </c>
      <c r="CT2571">
        <v>116.8617</v>
      </c>
      <c r="CU2571">
        <v>115.0699</v>
      </c>
      <c r="CV2571">
        <v>2.4794749999999999</v>
      </c>
      <c r="CW2571">
        <v>6.5603449999999999</v>
      </c>
      <c r="CX2571">
        <v>6.4906810000000004</v>
      </c>
      <c r="CY2571">
        <v>6.6394770000000003</v>
      </c>
      <c r="CZ2571">
        <v>8.2503050000000009</v>
      </c>
      <c r="DA2571">
        <v>12.20556</v>
      </c>
      <c r="DB2571">
        <v>28.276769999999999</v>
      </c>
      <c r="DC2571">
        <v>93.58963</v>
      </c>
      <c r="DD2571">
        <v>93.883129999999994</v>
      </c>
      <c r="DE2571">
        <v>63.681570000000001</v>
      </c>
      <c r="DF2571">
        <v>61.17604</v>
      </c>
      <c r="DG2571">
        <v>72.023929999999993</v>
      </c>
      <c r="DH2571">
        <v>73.673370000000006</v>
      </c>
      <c r="DI2571">
        <v>35.55968</v>
      </c>
      <c r="DJ2571">
        <v>26.785329999999998</v>
      </c>
      <c r="DK2571">
        <v>27.1633</v>
      </c>
      <c r="DL2571">
        <v>25.704180000000001</v>
      </c>
      <c r="DM2571">
        <v>9.6848480000000006</v>
      </c>
      <c r="DN2571">
        <v>10.64062</v>
      </c>
      <c r="DO2571">
        <v>19</v>
      </c>
      <c r="DP2571">
        <v>19</v>
      </c>
    </row>
    <row r="2572" spans="1:120" hidden="1" x14ac:dyDescent="0.25">
      <c r="A2572" t="str">
        <f t="shared" si="40"/>
        <v>OtherDR-No_All CBP_44463</v>
      </c>
      <c r="B2572" t="s">
        <v>62</v>
      </c>
      <c r="C2572" t="s">
        <v>323</v>
      </c>
      <c r="D2572" t="s">
        <v>61</v>
      </c>
      <c r="E2572" t="s">
        <v>61</v>
      </c>
      <c r="F2572" t="s">
        <v>61</v>
      </c>
      <c r="G2572" t="s">
        <v>61</v>
      </c>
      <c r="H2572" t="s">
        <v>61</v>
      </c>
      <c r="I2572" t="s">
        <v>97</v>
      </c>
      <c r="J2572" t="s">
        <v>61</v>
      </c>
      <c r="K2572" t="s">
        <v>197</v>
      </c>
      <c r="L2572" s="18">
        <v>44463</v>
      </c>
      <c r="M2572">
        <v>19</v>
      </c>
      <c r="N2572">
        <v>19</v>
      </c>
      <c r="O2572" t="s">
        <v>263</v>
      </c>
      <c r="P2572">
        <v>120</v>
      </c>
      <c r="Q2572">
        <v>109</v>
      </c>
      <c r="R2572">
        <v>1</v>
      </c>
      <c r="S2572">
        <v>0</v>
      </c>
      <c r="T2572">
        <v>0</v>
      </c>
      <c r="U2572">
        <v>0</v>
      </c>
      <c r="V2572">
        <v>0</v>
      </c>
      <c r="W2572">
        <v>13383.191999999999</v>
      </c>
      <c r="X2572">
        <v>13787.69</v>
      </c>
      <c r="Y2572">
        <v>13563.566000000001</v>
      </c>
      <c r="Z2572">
        <v>13644.36</v>
      </c>
      <c r="AA2572">
        <v>13541.334000000001</v>
      </c>
      <c r="AB2572">
        <v>13637.855</v>
      </c>
      <c r="AC2572">
        <v>14034.57</v>
      </c>
      <c r="AD2572">
        <v>14767.287</v>
      </c>
      <c r="AE2572">
        <v>15387.453</v>
      </c>
      <c r="AF2572">
        <v>15020.7</v>
      </c>
      <c r="AG2572">
        <v>15371.058999999999</v>
      </c>
      <c r="AH2572">
        <v>15375.33</v>
      </c>
      <c r="AI2572">
        <v>15502.102000000001</v>
      </c>
      <c r="AJ2572">
        <v>15663.364</v>
      </c>
      <c r="AK2572">
        <v>15051.686</v>
      </c>
      <c r="AL2572">
        <v>14764.393</v>
      </c>
      <c r="AM2572">
        <v>14076.103999999999</v>
      </c>
      <c r="AN2572">
        <v>12133.419</v>
      </c>
      <c r="AO2572">
        <v>3706.6705000000002</v>
      </c>
      <c r="AP2572">
        <v>6984.3603999999996</v>
      </c>
      <c r="AQ2572">
        <v>10241.375</v>
      </c>
      <c r="AR2572">
        <v>10648.624</v>
      </c>
      <c r="AS2572">
        <v>10690.782999999999</v>
      </c>
      <c r="AT2572">
        <v>10725.768</v>
      </c>
      <c r="AU2572">
        <v>71.728448</v>
      </c>
      <c r="AV2572">
        <v>71.698276000000007</v>
      </c>
      <c r="AW2572">
        <v>71.676723999999993</v>
      </c>
      <c r="AX2572">
        <v>70.676723999999993</v>
      </c>
      <c r="AY2572">
        <v>69.193966000000003</v>
      </c>
      <c r="AZ2572">
        <v>68.241378999999995</v>
      </c>
      <c r="BA2572">
        <v>67.310344999999998</v>
      </c>
      <c r="BB2572">
        <v>66.823276000000007</v>
      </c>
      <c r="BC2572">
        <v>69.172414000000003</v>
      </c>
      <c r="BD2572">
        <v>70.771552</v>
      </c>
      <c r="BE2572">
        <v>74.737069000000005</v>
      </c>
      <c r="BF2572">
        <v>77.314655000000002</v>
      </c>
      <c r="BG2572">
        <v>79.426723999999993</v>
      </c>
      <c r="BH2572">
        <v>80.995689999999996</v>
      </c>
      <c r="BI2572">
        <v>83.474137999999996</v>
      </c>
      <c r="BJ2572">
        <v>85.840517000000006</v>
      </c>
      <c r="BK2572">
        <v>86.719828000000007</v>
      </c>
      <c r="BL2572">
        <v>86.146552</v>
      </c>
      <c r="BM2572">
        <v>83.711207000000002</v>
      </c>
      <c r="BN2572">
        <v>80.280171999999993</v>
      </c>
      <c r="BO2572">
        <v>77.762930999999995</v>
      </c>
      <c r="BP2572">
        <v>75.75</v>
      </c>
      <c r="BQ2572">
        <v>73.353448</v>
      </c>
      <c r="BR2572">
        <v>72.293103000000002</v>
      </c>
      <c r="BS2572">
        <v>759.41759999999999</v>
      </c>
      <c r="BT2572">
        <v>-277.98559999999998</v>
      </c>
      <c r="BU2572">
        <v>-250.39240000000001</v>
      </c>
      <c r="BV2572">
        <v>-511.98820000000001</v>
      </c>
      <c r="BW2572">
        <v>-411.01060000000001</v>
      </c>
      <c r="BX2572">
        <v>-461.84570000000002</v>
      </c>
      <c r="BY2572">
        <v>-297.30799999999999</v>
      </c>
      <c r="BZ2572">
        <v>143.35589999999999</v>
      </c>
      <c r="CA2572">
        <v>100.85890000000001</v>
      </c>
      <c r="CB2572">
        <v>888.28160000000003</v>
      </c>
      <c r="CC2572">
        <v>644.50639999999999</v>
      </c>
      <c r="CD2572">
        <v>1074.0170000000001</v>
      </c>
      <c r="CE2572">
        <v>1332.24</v>
      </c>
      <c r="CF2572">
        <v>1291.636</v>
      </c>
      <c r="CG2572">
        <v>1819.385</v>
      </c>
      <c r="CH2572">
        <v>1804.759</v>
      </c>
      <c r="CI2572">
        <v>2220.9140000000002</v>
      </c>
      <c r="CJ2572">
        <v>3922.2179999999998</v>
      </c>
      <c r="CK2572">
        <v>12008.78</v>
      </c>
      <c r="CL2572">
        <v>8415.73</v>
      </c>
      <c r="CM2572">
        <v>5054.3540000000003</v>
      </c>
      <c r="CN2572">
        <v>4562.049</v>
      </c>
      <c r="CO2572">
        <v>4373.0600000000004</v>
      </c>
      <c r="CP2572">
        <v>4014.6379999999999</v>
      </c>
      <c r="CQ2572">
        <v>174311.2</v>
      </c>
      <c r="CR2572">
        <v>32195.97</v>
      </c>
      <c r="CS2572">
        <v>28398.89</v>
      </c>
      <c r="CT2572">
        <v>26515.13</v>
      </c>
      <c r="CU2572">
        <v>25794.66</v>
      </c>
      <c r="CV2572">
        <v>23461.279999999999</v>
      </c>
      <c r="CW2572">
        <v>17091.63</v>
      </c>
      <c r="CX2572">
        <v>12060</v>
      </c>
      <c r="CY2572">
        <v>25126.14</v>
      </c>
      <c r="CZ2572">
        <v>71064.740000000005</v>
      </c>
      <c r="DA2572">
        <v>77287.789999999994</v>
      </c>
      <c r="DB2572">
        <v>84366.6</v>
      </c>
      <c r="DC2572">
        <v>90487.17</v>
      </c>
      <c r="DD2572">
        <v>94130.35</v>
      </c>
      <c r="DE2572">
        <v>97566.36</v>
      </c>
      <c r="DF2572">
        <v>100538.3</v>
      </c>
      <c r="DG2572">
        <v>100817</v>
      </c>
      <c r="DH2572">
        <v>106319.7</v>
      </c>
      <c r="DI2572">
        <v>115243.8</v>
      </c>
      <c r="DJ2572">
        <v>119616.5</v>
      </c>
      <c r="DK2572">
        <v>120270</v>
      </c>
      <c r="DL2572">
        <v>118814.3</v>
      </c>
      <c r="DM2572">
        <v>115128.9</v>
      </c>
      <c r="DN2572">
        <v>118246.9</v>
      </c>
      <c r="DO2572">
        <v>19</v>
      </c>
      <c r="DP2572">
        <v>19</v>
      </c>
    </row>
    <row r="2573" spans="1:120" hidden="1" x14ac:dyDescent="0.25">
      <c r="A2573" t="str">
        <f t="shared" si="40"/>
        <v>Industry_Type-1. Agriculture, Mining &amp; Construction_All CBP_44463</v>
      </c>
      <c r="B2573" t="s">
        <v>62</v>
      </c>
      <c r="C2573" t="s">
        <v>211</v>
      </c>
      <c r="D2573" t="s">
        <v>61</v>
      </c>
      <c r="E2573" t="s">
        <v>61</v>
      </c>
      <c r="F2573" t="s">
        <v>61</v>
      </c>
      <c r="G2573" t="s">
        <v>30</v>
      </c>
      <c r="H2573" t="s">
        <v>61</v>
      </c>
      <c r="I2573" t="s">
        <v>61</v>
      </c>
      <c r="J2573" t="s">
        <v>61</v>
      </c>
      <c r="K2573" t="s">
        <v>197</v>
      </c>
      <c r="L2573" s="18">
        <v>44463</v>
      </c>
      <c r="M2573">
        <v>19</v>
      </c>
      <c r="N2573">
        <v>19</v>
      </c>
      <c r="O2573" t="s">
        <v>263</v>
      </c>
      <c r="P2573">
        <v>86</v>
      </c>
      <c r="Q2573">
        <v>86</v>
      </c>
      <c r="R2573">
        <v>1</v>
      </c>
      <c r="S2573">
        <v>0</v>
      </c>
      <c r="T2573">
        <v>0</v>
      </c>
      <c r="U2573">
        <v>0</v>
      </c>
      <c r="V2573">
        <v>0</v>
      </c>
      <c r="W2573">
        <v>8891.7479999999996</v>
      </c>
      <c r="X2573">
        <v>9231.5910000000003</v>
      </c>
      <c r="Y2573">
        <v>9219.3070000000007</v>
      </c>
      <c r="Z2573">
        <v>9294.8330000000005</v>
      </c>
      <c r="AA2573">
        <v>9335.4879999999994</v>
      </c>
      <c r="AB2573">
        <v>9530.768</v>
      </c>
      <c r="AC2573">
        <v>9851.9500000000007</v>
      </c>
      <c r="AD2573">
        <v>10293.338</v>
      </c>
      <c r="AE2573">
        <v>10873.386</v>
      </c>
      <c r="AF2573">
        <v>10300.347</v>
      </c>
      <c r="AG2573">
        <v>10632.905000000001</v>
      </c>
      <c r="AH2573">
        <v>10647.262000000001</v>
      </c>
      <c r="AI2573">
        <v>10764.924000000001</v>
      </c>
      <c r="AJ2573">
        <v>10919.227999999999</v>
      </c>
      <c r="AK2573">
        <v>10291.675999999999</v>
      </c>
      <c r="AL2573">
        <v>9922.4</v>
      </c>
      <c r="AM2573">
        <v>9263.8924000000006</v>
      </c>
      <c r="AN2573">
        <v>7707.3770000000004</v>
      </c>
      <c r="AO2573">
        <v>3540.942</v>
      </c>
      <c r="AP2573">
        <v>4720.223</v>
      </c>
      <c r="AQ2573">
        <v>5776.75</v>
      </c>
      <c r="AR2573">
        <v>5983.7860000000001</v>
      </c>
      <c r="AS2573">
        <v>6030.4750000000004</v>
      </c>
      <c r="AT2573">
        <v>6070.6869999999999</v>
      </c>
      <c r="AU2573">
        <v>71.629254000000003</v>
      </c>
      <c r="AV2573">
        <v>71.588059999999999</v>
      </c>
      <c r="AW2573">
        <v>71.558636000000007</v>
      </c>
      <c r="AX2573">
        <v>70.558636000000007</v>
      </c>
      <c r="AY2573">
        <v>69.082175000000007</v>
      </c>
      <c r="AZ2573">
        <v>68.146908999999994</v>
      </c>
      <c r="BA2573">
        <v>67.241066000000004</v>
      </c>
      <c r="BB2573">
        <v>66.758720999999994</v>
      </c>
      <c r="BC2573">
        <v>69.052751000000001</v>
      </c>
      <c r="BD2573">
        <v>70.688102999999998</v>
      </c>
      <c r="BE2573">
        <v>74.641024000000002</v>
      </c>
      <c r="BF2573">
        <v>77.246950999999996</v>
      </c>
      <c r="BG2573">
        <v>79.399957000000001</v>
      </c>
      <c r="BH2573">
        <v>80.994114999999994</v>
      </c>
      <c r="BI2573">
        <v>83.464691000000002</v>
      </c>
      <c r="BJ2573">
        <v>85.782259999999994</v>
      </c>
      <c r="BK2573">
        <v>86.617484000000005</v>
      </c>
      <c r="BL2573">
        <v>86.017442000000003</v>
      </c>
      <c r="BM2573">
        <v>83.605715000000004</v>
      </c>
      <c r="BN2573">
        <v>80.199871999999999</v>
      </c>
      <c r="BO2573">
        <v>77.676333</v>
      </c>
      <c r="BP2573">
        <v>75.658677999999995</v>
      </c>
      <c r="BQ2573">
        <v>73.299914999999999</v>
      </c>
      <c r="BR2573">
        <v>72.217527000000004</v>
      </c>
      <c r="BS2573">
        <v>465.976</v>
      </c>
      <c r="BT2573">
        <v>-497.60059999999999</v>
      </c>
      <c r="BU2573">
        <v>-507.77420000000001</v>
      </c>
      <c r="BV2573">
        <v>-644.46500000000003</v>
      </c>
      <c r="BW2573">
        <v>-672.05150000000003</v>
      </c>
      <c r="BX2573">
        <v>-848.43420000000003</v>
      </c>
      <c r="BY2573">
        <v>-515.20050000000003</v>
      </c>
      <c r="BZ2573">
        <v>323.05279999999999</v>
      </c>
      <c r="CA2573">
        <v>350.98680000000002</v>
      </c>
      <c r="CB2573">
        <v>1341.914</v>
      </c>
      <c r="CC2573">
        <v>1134.597</v>
      </c>
      <c r="CD2573">
        <v>1451.6790000000001</v>
      </c>
      <c r="CE2573">
        <v>1727.319</v>
      </c>
      <c r="CF2573">
        <v>1721.692</v>
      </c>
      <c r="CG2573">
        <v>2147.8130000000001</v>
      </c>
      <c r="CH2573">
        <v>2129.5459999999998</v>
      </c>
      <c r="CI2573">
        <v>2490.8690000000001</v>
      </c>
      <c r="CJ2573">
        <v>3815.1019999999999</v>
      </c>
      <c r="CK2573">
        <v>7656.777</v>
      </c>
      <c r="CL2573">
        <v>6172.7889999999998</v>
      </c>
      <c r="CM2573">
        <v>4829.9589999999998</v>
      </c>
      <c r="CN2573">
        <v>4415.2669999999998</v>
      </c>
      <c r="CO2573">
        <v>4172.2669999999998</v>
      </c>
      <c r="CP2573">
        <v>3811.335</v>
      </c>
      <c r="CQ2573">
        <v>155496.20000000001</v>
      </c>
      <c r="CR2573">
        <v>30113.49</v>
      </c>
      <c r="CS2573">
        <v>26580.43</v>
      </c>
      <c r="CT2573">
        <v>25097.06</v>
      </c>
      <c r="CU2573">
        <v>24514.799999999999</v>
      </c>
      <c r="CV2573">
        <v>22426.49</v>
      </c>
      <c r="CW2573">
        <v>16269.57</v>
      </c>
      <c r="CX2573">
        <v>11444.68</v>
      </c>
      <c r="CY2573">
        <v>23875.08</v>
      </c>
      <c r="CZ2573">
        <v>67466.600000000006</v>
      </c>
      <c r="DA2573">
        <v>73153.919999999998</v>
      </c>
      <c r="DB2573">
        <v>75701.350000000006</v>
      </c>
      <c r="DC2573">
        <v>80630.14</v>
      </c>
      <c r="DD2573">
        <v>83043.240000000005</v>
      </c>
      <c r="DE2573">
        <v>86653.58</v>
      </c>
      <c r="DF2573">
        <v>89692.01</v>
      </c>
      <c r="DG2573">
        <v>89813.39</v>
      </c>
      <c r="DH2573">
        <v>94571.86</v>
      </c>
      <c r="DI2573">
        <v>102906.5</v>
      </c>
      <c r="DJ2573">
        <v>107053.5</v>
      </c>
      <c r="DK2573">
        <v>107568.6</v>
      </c>
      <c r="DL2573">
        <v>106047.6</v>
      </c>
      <c r="DM2573">
        <v>102555.3</v>
      </c>
      <c r="DN2573">
        <v>105417.7</v>
      </c>
      <c r="DO2573">
        <v>19</v>
      </c>
      <c r="DP2573">
        <v>19</v>
      </c>
    </row>
    <row r="2574" spans="1:120" x14ac:dyDescent="0.25">
      <c r="A2574" t="str">
        <f t="shared" si="40"/>
        <v>AutoDR-No_All CBP_44463</v>
      </c>
      <c r="B2574" t="s">
        <v>62</v>
      </c>
      <c r="C2574" t="s">
        <v>321</v>
      </c>
      <c r="D2574" t="s">
        <v>61</v>
      </c>
      <c r="E2574" t="s">
        <v>61</v>
      </c>
      <c r="F2574" t="s">
        <v>61</v>
      </c>
      <c r="G2574" t="s">
        <v>61</v>
      </c>
      <c r="H2574" t="s">
        <v>97</v>
      </c>
      <c r="I2574" t="s">
        <v>61</v>
      </c>
      <c r="J2574" t="s">
        <v>61</v>
      </c>
      <c r="K2574" t="s">
        <v>197</v>
      </c>
      <c r="L2574" s="18">
        <v>44463</v>
      </c>
      <c r="M2574">
        <v>19</v>
      </c>
      <c r="N2574">
        <v>19</v>
      </c>
      <c r="O2574" t="s">
        <v>263</v>
      </c>
      <c r="P2574">
        <v>64</v>
      </c>
      <c r="Q2574">
        <v>62</v>
      </c>
      <c r="R2574">
        <v>1</v>
      </c>
      <c r="S2574">
        <v>0</v>
      </c>
      <c r="T2574">
        <v>0</v>
      </c>
      <c r="U2574">
        <v>0</v>
      </c>
      <c r="V2574">
        <v>0</v>
      </c>
      <c r="W2574">
        <v>3433.7042000000001</v>
      </c>
      <c r="X2574">
        <v>3275.8719999999998</v>
      </c>
      <c r="Y2574">
        <v>3055.0961000000002</v>
      </c>
      <c r="Z2574">
        <v>3136.3164000000002</v>
      </c>
      <c r="AA2574">
        <v>3186.1943999999999</v>
      </c>
      <c r="AB2574">
        <v>3311.1693</v>
      </c>
      <c r="AC2574">
        <v>3453.9353999999998</v>
      </c>
      <c r="AD2574">
        <v>3873.6012000000001</v>
      </c>
      <c r="AE2574">
        <v>4121.6912000000002</v>
      </c>
      <c r="AF2574">
        <v>3943.3859000000002</v>
      </c>
      <c r="AG2574">
        <v>4268.0816999999997</v>
      </c>
      <c r="AH2574">
        <v>4465.0208000000002</v>
      </c>
      <c r="AI2574">
        <v>4694.2568000000001</v>
      </c>
      <c r="AJ2574">
        <v>4889.8446999999996</v>
      </c>
      <c r="AK2574">
        <v>4438.6012000000001</v>
      </c>
      <c r="AL2574">
        <v>3984.2024000000001</v>
      </c>
      <c r="AM2574">
        <v>3734.8652999999999</v>
      </c>
      <c r="AN2574">
        <v>2879.2622000000001</v>
      </c>
      <c r="AO2574">
        <v>667.50423999999998</v>
      </c>
      <c r="AP2574">
        <v>801.45203000000004</v>
      </c>
      <c r="AQ2574">
        <v>1434.5341000000001</v>
      </c>
      <c r="AR2574">
        <v>1577.9150999999999</v>
      </c>
      <c r="AS2574">
        <v>1578.4967999999999</v>
      </c>
      <c r="AT2574">
        <v>1455.5509999999999</v>
      </c>
      <c r="AU2574">
        <v>71.745285999999993</v>
      </c>
      <c r="AV2574">
        <v>71.753501999999997</v>
      </c>
      <c r="AW2574">
        <v>71.753501999999997</v>
      </c>
      <c r="AX2574">
        <v>70.753501999999997</v>
      </c>
      <c r="AY2574">
        <v>69.278152000000006</v>
      </c>
      <c r="AZ2574">
        <v>68.294584999999998</v>
      </c>
      <c r="BA2574">
        <v>67.311018000000004</v>
      </c>
      <c r="BB2574">
        <v>66.819235000000006</v>
      </c>
      <c r="BC2574">
        <v>69.278152000000006</v>
      </c>
      <c r="BD2574">
        <v>70.745285999999993</v>
      </c>
      <c r="BE2574">
        <v>74.695986000000005</v>
      </c>
      <c r="BF2574">
        <v>77.204203000000007</v>
      </c>
      <c r="BG2574">
        <v>79.261718999999999</v>
      </c>
      <c r="BH2574">
        <v>80.778152000000006</v>
      </c>
      <c r="BI2574">
        <v>83.278152000000006</v>
      </c>
      <c r="BJ2574">
        <v>85.720635999999999</v>
      </c>
      <c r="BK2574">
        <v>86.671335999999997</v>
      </c>
      <c r="BL2574">
        <v>86.138469999999998</v>
      </c>
      <c r="BM2574">
        <v>83.638469999999998</v>
      </c>
      <c r="BN2574">
        <v>80.154903000000004</v>
      </c>
      <c r="BO2574">
        <v>77.671335999999997</v>
      </c>
      <c r="BP2574">
        <v>75.704203000000007</v>
      </c>
      <c r="BQ2574">
        <v>73.228852000000003</v>
      </c>
      <c r="BR2574">
        <v>72.245285999999993</v>
      </c>
      <c r="BS2574">
        <v>416.88060000000002</v>
      </c>
      <c r="BT2574">
        <v>-300.89350000000002</v>
      </c>
      <c r="BU2574">
        <v>-331.18220000000002</v>
      </c>
      <c r="BV2574">
        <v>-538.95910000000003</v>
      </c>
      <c r="BW2574">
        <v>-575.99990000000003</v>
      </c>
      <c r="BX2574">
        <v>-665.25400000000002</v>
      </c>
      <c r="BY2574">
        <v>-414.88339999999999</v>
      </c>
      <c r="BZ2574">
        <v>214.45480000000001</v>
      </c>
      <c r="CA2574">
        <v>453.02879999999999</v>
      </c>
      <c r="CB2574">
        <v>968.50729999999999</v>
      </c>
      <c r="CC2574">
        <v>821.30010000000004</v>
      </c>
      <c r="CD2574">
        <v>910.44190000000003</v>
      </c>
      <c r="CE2574">
        <v>961.22990000000004</v>
      </c>
      <c r="CF2574">
        <v>887.43119999999999</v>
      </c>
      <c r="CG2574">
        <v>1178.4259999999999</v>
      </c>
      <c r="CH2574">
        <v>1373.3710000000001</v>
      </c>
      <c r="CI2574">
        <v>1387.1130000000001</v>
      </c>
      <c r="CJ2574">
        <v>2024.713</v>
      </c>
      <c r="CK2574">
        <v>3891.7539999999999</v>
      </c>
      <c r="CL2574">
        <v>3357.34</v>
      </c>
      <c r="CM2574">
        <v>2647.4259999999999</v>
      </c>
      <c r="CN2574">
        <v>2397.7950000000001</v>
      </c>
      <c r="CO2574">
        <v>2263.2919999999999</v>
      </c>
      <c r="CP2574">
        <v>2181.17</v>
      </c>
      <c r="CQ2574">
        <v>23742.71</v>
      </c>
      <c r="CR2574">
        <v>10163.01</v>
      </c>
      <c r="CS2574">
        <v>8512.4680000000008</v>
      </c>
      <c r="CT2574">
        <v>7269.57</v>
      </c>
      <c r="CU2574">
        <v>6518.5429999999997</v>
      </c>
      <c r="CV2574">
        <v>5948.9129999999996</v>
      </c>
      <c r="CW2574">
        <v>3194.5540000000001</v>
      </c>
      <c r="CX2574">
        <v>3865.9169999999999</v>
      </c>
      <c r="CY2574">
        <v>5991.7629999999999</v>
      </c>
      <c r="CZ2574">
        <v>7772.8689999999997</v>
      </c>
      <c r="DA2574">
        <v>10505.99</v>
      </c>
      <c r="DB2574">
        <v>13197.66</v>
      </c>
      <c r="DC2574">
        <v>14384.94</v>
      </c>
      <c r="DD2574">
        <v>15723.07</v>
      </c>
      <c r="DE2574">
        <v>17943.93</v>
      </c>
      <c r="DF2574">
        <v>19559.52</v>
      </c>
      <c r="DG2574">
        <v>19544.759999999998</v>
      </c>
      <c r="DH2574">
        <v>19738.689999999999</v>
      </c>
      <c r="DI2574">
        <v>21471.83</v>
      </c>
      <c r="DJ2574">
        <v>23329.51</v>
      </c>
      <c r="DK2574">
        <v>21713.59</v>
      </c>
      <c r="DL2574">
        <v>22151.61</v>
      </c>
      <c r="DM2574">
        <v>21701.64</v>
      </c>
      <c r="DN2574">
        <v>22482.93</v>
      </c>
      <c r="DO2574">
        <v>19</v>
      </c>
      <c r="DP2574">
        <v>19</v>
      </c>
    </row>
    <row r="2575" spans="1:120" hidden="1" x14ac:dyDescent="0.25">
      <c r="A2575" t="str">
        <f t="shared" si="40"/>
        <v>sublap_id-SLAP_PGKN_All CBP_44463</v>
      </c>
      <c r="B2575" t="s">
        <v>62</v>
      </c>
      <c r="C2575" t="s">
        <v>279</v>
      </c>
      <c r="D2575" t="s">
        <v>61</v>
      </c>
      <c r="E2575" t="s">
        <v>280</v>
      </c>
      <c r="F2575" t="s">
        <v>61</v>
      </c>
      <c r="G2575" t="s">
        <v>61</v>
      </c>
      <c r="H2575" t="s">
        <v>61</v>
      </c>
      <c r="I2575" t="s">
        <v>61</v>
      </c>
      <c r="J2575" t="s">
        <v>61</v>
      </c>
      <c r="K2575" t="s">
        <v>197</v>
      </c>
      <c r="L2575" s="18">
        <v>44463</v>
      </c>
      <c r="M2575">
        <v>19</v>
      </c>
      <c r="N2575">
        <v>19</v>
      </c>
      <c r="O2575" t="s">
        <v>263</v>
      </c>
      <c r="P2575">
        <v>50</v>
      </c>
      <c r="Q2575">
        <v>41</v>
      </c>
      <c r="R2575">
        <v>1</v>
      </c>
      <c r="S2575">
        <v>0</v>
      </c>
      <c r="T2575">
        <v>0</v>
      </c>
      <c r="U2575">
        <v>0</v>
      </c>
      <c r="V2575">
        <v>0</v>
      </c>
      <c r="W2575">
        <v>5025.7115999999996</v>
      </c>
      <c r="X2575">
        <v>4559.4304000000002</v>
      </c>
      <c r="Y2575">
        <v>4352.8289000000004</v>
      </c>
      <c r="Z2575">
        <v>4354.2681000000002</v>
      </c>
      <c r="AA2575">
        <v>4354.2782999999999</v>
      </c>
      <c r="AB2575">
        <v>4353.1980999999996</v>
      </c>
      <c r="AC2575">
        <v>4480.3329000000003</v>
      </c>
      <c r="AD2575">
        <v>4978.6238000000003</v>
      </c>
      <c r="AE2575">
        <v>4954.2204000000002</v>
      </c>
      <c r="AF2575">
        <v>4960.7942000000003</v>
      </c>
      <c r="AG2575">
        <v>5234.4045999999998</v>
      </c>
      <c r="AH2575">
        <v>5331.8465999999999</v>
      </c>
      <c r="AI2575">
        <v>5377.4197000000004</v>
      </c>
      <c r="AJ2575">
        <v>5485.0156999999999</v>
      </c>
      <c r="AK2575">
        <v>5341.5257000000001</v>
      </c>
      <c r="AL2575">
        <v>5393.2174000000005</v>
      </c>
      <c r="AM2575">
        <v>5273.3320999999996</v>
      </c>
      <c r="AN2575">
        <v>4387.8788999999997</v>
      </c>
      <c r="AO2575">
        <v>68.655714000000003</v>
      </c>
      <c r="AP2575">
        <v>2432.6232</v>
      </c>
      <c r="AQ2575">
        <v>4952.2875999999997</v>
      </c>
      <c r="AR2575">
        <v>5259.9296000000004</v>
      </c>
      <c r="AS2575">
        <v>5207.3312999999998</v>
      </c>
      <c r="AT2575">
        <v>5137.6696000000002</v>
      </c>
      <c r="AU2575">
        <v>72</v>
      </c>
      <c r="AV2575">
        <v>72</v>
      </c>
      <c r="AW2575">
        <v>72</v>
      </c>
      <c r="AX2575">
        <v>71</v>
      </c>
      <c r="AY2575">
        <v>69.5</v>
      </c>
      <c r="AZ2575">
        <v>68.5</v>
      </c>
      <c r="BA2575">
        <v>67.5</v>
      </c>
      <c r="BB2575">
        <v>67</v>
      </c>
      <c r="BC2575">
        <v>69.5</v>
      </c>
      <c r="BD2575">
        <v>71</v>
      </c>
      <c r="BE2575">
        <v>75</v>
      </c>
      <c r="BF2575">
        <v>77.5</v>
      </c>
      <c r="BG2575">
        <v>79.5</v>
      </c>
      <c r="BH2575">
        <v>81</v>
      </c>
      <c r="BI2575">
        <v>83.5</v>
      </c>
      <c r="BJ2575">
        <v>86</v>
      </c>
      <c r="BK2575">
        <v>87</v>
      </c>
      <c r="BL2575">
        <v>86.5</v>
      </c>
      <c r="BM2575">
        <v>84</v>
      </c>
      <c r="BN2575">
        <v>80.5</v>
      </c>
      <c r="BO2575">
        <v>78</v>
      </c>
      <c r="BP2575">
        <v>76</v>
      </c>
      <c r="BQ2575">
        <v>73.5</v>
      </c>
      <c r="BR2575">
        <v>72.5</v>
      </c>
      <c r="BS2575">
        <v>115.3956</v>
      </c>
      <c r="BT2575">
        <v>238.0729</v>
      </c>
      <c r="BU2575">
        <v>219.20519999999999</v>
      </c>
      <c r="BV2575">
        <v>60.830399999999997</v>
      </c>
      <c r="BW2575">
        <v>25.882999999999999</v>
      </c>
      <c r="BX2575">
        <v>-9.2733150000000002</v>
      </c>
      <c r="BY2575">
        <v>-109.16800000000001</v>
      </c>
      <c r="BZ2575">
        <v>-144.6533</v>
      </c>
      <c r="CA2575">
        <v>84.518829999999994</v>
      </c>
      <c r="CB2575">
        <v>147.15960000000001</v>
      </c>
      <c r="CC2575">
        <v>-54.960329999999999</v>
      </c>
      <c r="CD2575">
        <v>53.41328</v>
      </c>
      <c r="CE2575">
        <v>139.72790000000001</v>
      </c>
      <c r="CF2575">
        <v>54.372039999999998</v>
      </c>
      <c r="CG2575">
        <v>267.00049999999999</v>
      </c>
      <c r="CH2575">
        <v>238.59950000000001</v>
      </c>
      <c r="CI2575">
        <v>344.27929999999998</v>
      </c>
      <c r="CJ2575">
        <v>1206.325</v>
      </c>
      <c r="CK2575">
        <v>5446.7209999999995</v>
      </c>
      <c r="CL2575">
        <v>2933.0709999999999</v>
      </c>
      <c r="CM2575">
        <v>470.90969999999999</v>
      </c>
      <c r="CN2575">
        <v>136.34299999999999</v>
      </c>
      <c r="CO2575">
        <v>91.678790000000006</v>
      </c>
      <c r="CP2575">
        <v>2.117432</v>
      </c>
      <c r="CQ2575">
        <v>26633.78</v>
      </c>
      <c r="CR2575">
        <v>6099.0249999999996</v>
      </c>
      <c r="CS2575">
        <v>5406.8239999999996</v>
      </c>
      <c r="CT2575">
        <v>4770.7740000000003</v>
      </c>
      <c r="CU2575">
        <v>4498.8969999999999</v>
      </c>
      <c r="CV2575">
        <v>4155.9889999999996</v>
      </c>
      <c r="CW2575">
        <v>1970.115</v>
      </c>
      <c r="CX2575">
        <v>2405.681</v>
      </c>
      <c r="CY2575">
        <v>3903.3119999999999</v>
      </c>
      <c r="CZ2575">
        <v>4978.8549999999996</v>
      </c>
      <c r="DA2575">
        <v>6621.32</v>
      </c>
      <c r="DB2575">
        <v>13583.83</v>
      </c>
      <c r="DC2575">
        <v>15486.99</v>
      </c>
      <c r="DD2575">
        <v>18084.080000000002</v>
      </c>
      <c r="DE2575">
        <v>19035.36</v>
      </c>
      <c r="DF2575">
        <v>19815.75</v>
      </c>
      <c r="DG2575">
        <v>19882.810000000001</v>
      </c>
      <c r="DH2575">
        <v>20273.43</v>
      </c>
      <c r="DI2575">
        <v>21729.29</v>
      </c>
      <c r="DJ2575">
        <v>23800.080000000002</v>
      </c>
      <c r="DK2575">
        <v>22013.29</v>
      </c>
      <c r="DL2575">
        <v>22395.83</v>
      </c>
      <c r="DM2575">
        <v>22046.720000000001</v>
      </c>
      <c r="DN2575">
        <v>22445.82</v>
      </c>
      <c r="DO2575">
        <v>19</v>
      </c>
      <c r="DP2575">
        <v>19</v>
      </c>
    </row>
    <row r="2576" spans="1:120" hidden="1" x14ac:dyDescent="0.25">
      <c r="A2576" t="str">
        <f t="shared" si="40"/>
        <v>Size_Grp-20 to 199.99 kW_All CBP_44463</v>
      </c>
      <c r="B2576" t="s">
        <v>62</v>
      </c>
      <c r="C2576" t="s">
        <v>201</v>
      </c>
      <c r="D2576" t="s">
        <v>61</v>
      </c>
      <c r="E2576" t="s">
        <v>61</v>
      </c>
      <c r="F2576" t="s">
        <v>61</v>
      </c>
      <c r="G2576" t="s">
        <v>61</v>
      </c>
      <c r="H2576" t="s">
        <v>61</v>
      </c>
      <c r="I2576" t="s">
        <v>61</v>
      </c>
      <c r="J2576" t="s">
        <v>101</v>
      </c>
      <c r="K2576" t="s">
        <v>197</v>
      </c>
      <c r="L2576" s="18">
        <v>44463</v>
      </c>
      <c r="M2576">
        <v>19</v>
      </c>
      <c r="N2576">
        <v>19</v>
      </c>
      <c r="O2576" t="s">
        <v>263</v>
      </c>
      <c r="P2576">
        <v>74</v>
      </c>
      <c r="Q2576">
        <v>70</v>
      </c>
      <c r="R2576">
        <v>1</v>
      </c>
      <c r="S2576">
        <v>0</v>
      </c>
      <c r="T2576">
        <v>0</v>
      </c>
      <c r="U2576">
        <v>0</v>
      </c>
      <c r="V2576">
        <v>0</v>
      </c>
      <c r="W2576">
        <v>2351.5119</v>
      </c>
      <c r="X2576">
        <v>2658.4146999999998</v>
      </c>
      <c r="Y2576">
        <v>2652.4506000000001</v>
      </c>
      <c r="Z2576">
        <v>2724.2435</v>
      </c>
      <c r="AA2576">
        <v>2635.7395999999999</v>
      </c>
      <c r="AB2576">
        <v>2633.8022999999998</v>
      </c>
      <c r="AC2576">
        <v>2764.5243999999998</v>
      </c>
      <c r="AD2576">
        <v>3671.2858999999999</v>
      </c>
      <c r="AE2576">
        <v>3986.7064</v>
      </c>
      <c r="AF2576">
        <v>3894.4805999999999</v>
      </c>
      <c r="AG2576">
        <v>3923.9421000000002</v>
      </c>
      <c r="AH2576">
        <v>3839.8436999999999</v>
      </c>
      <c r="AI2576">
        <v>3767.8773999999999</v>
      </c>
      <c r="AJ2576">
        <v>3811.4994999999999</v>
      </c>
      <c r="AK2576">
        <v>3592.5335</v>
      </c>
      <c r="AL2576">
        <v>3188.3861999999999</v>
      </c>
      <c r="AM2576">
        <v>2703.9634000000001</v>
      </c>
      <c r="AN2576">
        <v>1978.4462000000001</v>
      </c>
      <c r="AO2576">
        <v>272.66584</v>
      </c>
      <c r="AP2576">
        <v>465.20003000000003</v>
      </c>
      <c r="AQ2576">
        <v>823.40714000000003</v>
      </c>
      <c r="AR2576">
        <v>951.06434999999999</v>
      </c>
      <c r="AS2576">
        <v>950.32063000000005</v>
      </c>
      <c r="AT2576">
        <v>862.60123999999996</v>
      </c>
      <c r="AU2576">
        <v>72</v>
      </c>
      <c r="AV2576">
        <v>72</v>
      </c>
      <c r="AW2576">
        <v>72</v>
      </c>
      <c r="AX2576">
        <v>71</v>
      </c>
      <c r="AY2576">
        <v>69.5</v>
      </c>
      <c r="AZ2576">
        <v>68.5</v>
      </c>
      <c r="BA2576">
        <v>67.5</v>
      </c>
      <c r="BB2576">
        <v>67</v>
      </c>
      <c r="BC2576">
        <v>69.5</v>
      </c>
      <c r="BD2576">
        <v>71</v>
      </c>
      <c r="BE2576">
        <v>75</v>
      </c>
      <c r="BF2576">
        <v>77.5</v>
      </c>
      <c r="BG2576">
        <v>79.5</v>
      </c>
      <c r="BH2576">
        <v>81</v>
      </c>
      <c r="BI2576">
        <v>83.5</v>
      </c>
      <c r="BJ2576">
        <v>86</v>
      </c>
      <c r="BK2576">
        <v>87</v>
      </c>
      <c r="BL2576">
        <v>86.5</v>
      </c>
      <c r="BM2576">
        <v>84</v>
      </c>
      <c r="BN2576">
        <v>80.5</v>
      </c>
      <c r="BO2576">
        <v>78</v>
      </c>
      <c r="BP2576">
        <v>76</v>
      </c>
      <c r="BQ2576">
        <v>73.5</v>
      </c>
      <c r="BR2576">
        <v>72.5</v>
      </c>
      <c r="BS2576">
        <v>941.34299999999996</v>
      </c>
      <c r="BT2576">
        <v>-9.6613410000000002</v>
      </c>
      <c r="BU2576">
        <v>-86.286330000000007</v>
      </c>
      <c r="BV2576">
        <v>-176.59690000000001</v>
      </c>
      <c r="BW2576">
        <v>-84.344549999999998</v>
      </c>
      <c r="BX2576">
        <v>-76.575699999999998</v>
      </c>
      <c r="BY2576">
        <v>50.673810000000003</v>
      </c>
      <c r="BZ2576">
        <v>-82.547290000000004</v>
      </c>
      <c r="CA2576">
        <v>-43.040390000000002</v>
      </c>
      <c r="CB2576">
        <v>168.7972</v>
      </c>
      <c r="CC2576">
        <v>203.3775</v>
      </c>
      <c r="CD2576">
        <v>443.97699999999998</v>
      </c>
      <c r="CE2576">
        <v>694.28510000000006</v>
      </c>
      <c r="CF2576">
        <v>704.59820000000002</v>
      </c>
      <c r="CG2576">
        <v>856.25469999999996</v>
      </c>
      <c r="CH2576">
        <v>1096.1759999999999</v>
      </c>
      <c r="CI2576">
        <v>1420.7059999999999</v>
      </c>
      <c r="CJ2576">
        <v>1991.2190000000001</v>
      </c>
      <c r="CK2576">
        <v>3560.9169999999999</v>
      </c>
      <c r="CL2576">
        <v>3155.6210000000001</v>
      </c>
      <c r="CM2576">
        <v>2722.386</v>
      </c>
      <c r="CN2576">
        <v>2472.48</v>
      </c>
      <c r="CO2576">
        <v>2334.0219999999999</v>
      </c>
      <c r="CP2576">
        <v>2289.4340000000002</v>
      </c>
      <c r="CQ2576">
        <v>20792.080000000002</v>
      </c>
      <c r="CR2576">
        <v>7883.38</v>
      </c>
      <c r="CS2576">
        <v>6310.1049999999996</v>
      </c>
      <c r="CT2576">
        <v>5691.3890000000001</v>
      </c>
      <c r="CU2576">
        <v>5233.01</v>
      </c>
      <c r="CV2576">
        <v>4705.9970000000003</v>
      </c>
      <c r="CW2576">
        <v>2669.616</v>
      </c>
      <c r="CX2576">
        <v>2887.692</v>
      </c>
      <c r="CY2576">
        <v>4724.5249999999996</v>
      </c>
      <c r="CZ2576">
        <v>6216.49</v>
      </c>
      <c r="DA2576">
        <v>8708.0310000000009</v>
      </c>
      <c r="DB2576">
        <v>10195.42</v>
      </c>
      <c r="DC2576">
        <v>11772.73</v>
      </c>
      <c r="DD2576">
        <v>13345.75</v>
      </c>
      <c r="DE2576">
        <v>14696.45</v>
      </c>
      <c r="DF2576">
        <v>16241.09</v>
      </c>
      <c r="DG2576">
        <v>16390.3</v>
      </c>
      <c r="DH2576">
        <v>16338.72</v>
      </c>
      <c r="DI2576">
        <v>17382.7</v>
      </c>
      <c r="DJ2576">
        <v>18542.07</v>
      </c>
      <c r="DK2576">
        <v>17420.5</v>
      </c>
      <c r="DL2576">
        <v>18102.849999999999</v>
      </c>
      <c r="DM2576">
        <v>17701.21</v>
      </c>
      <c r="DN2576">
        <v>17848.080000000002</v>
      </c>
      <c r="DO2576">
        <v>19</v>
      </c>
      <c r="DP2576">
        <v>19</v>
      </c>
    </row>
    <row r="2577" spans="1:120" hidden="1" x14ac:dyDescent="0.25">
      <c r="A2577" t="str">
        <f t="shared" si="40"/>
        <v>Aggregator-Polaris Energy Services_All CBP_44463</v>
      </c>
      <c r="B2577" t="s">
        <v>62</v>
      </c>
      <c r="C2577" t="s">
        <v>223</v>
      </c>
      <c r="D2577" t="s">
        <v>61</v>
      </c>
      <c r="E2577" t="s">
        <v>61</v>
      </c>
      <c r="F2577" t="s">
        <v>168</v>
      </c>
      <c r="G2577" t="s">
        <v>61</v>
      </c>
      <c r="H2577" t="s">
        <v>61</v>
      </c>
      <c r="I2577" t="s">
        <v>61</v>
      </c>
      <c r="J2577" t="s">
        <v>61</v>
      </c>
      <c r="K2577" t="s">
        <v>197</v>
      </c>
      <c r="L2577" s="18">
        <v>44463</v>
      </c>
      <c r="M2577">
        <v>19</v>
      </c>
      <c r="N2577">
        <v>19</v>
      </c>
      <c r="O2577" t="s">
        <v>263</v>
      </c>
      <c r="P2577">
        <v>89</v>
      </c>
      <c r="Q2577">
        <v>80</v>
      </c>
      <c r="R2577">
        <v>1</v>
      </c>
      <c r="S2577">
        <v>0</v>
      </c>
      <c r="T2577">
        <v>0</v>
      </c>
      <c r="U2577">
        <v>0</v>
      </c>
      <c r="V2577">
        <v>0</v>
      </c>
      <c r="W2577">
        <v>7835.1737000000003</v>
      </c>
      <c r="X2577">
        <v>7569.8280999999997</v>
      </c>
      <c r="Y2577">
        <v>7565.3933999999999</v>
      </c>
      <c r="Z2577">
        <v>7633.8244000000004</v>
      </c>
      <c r="AA2577">
        <v>7678.1436999999996</v>
      </c>
      <c r="AB2577">
        <v>7772.5766000000003</v>
      </c>
      <c r="AC2577">
        <v>7926.6013999999996</v>
      </c>
      <c r="AD2577">
        <v>8936.7023000000008</v>
      </c>
      <c r="AE2577">
        <v>9339.4609999999993</v>
      </c>
      <c r="AF2577">
        <v>9020.0241000000005</v>
      </c>
      <c r="AG2577">
        <v>9040.3492999999999</v>
      </c>
      <c r="AH2577">
        <v>8957.4578000000001</v>
      </c>
      <c r="AI2577">
        <v>8878.2299000000003</v>
      </c>
      <c r="AJ2577">
        <v>8934.5100999999995</v>
      </c>
      <c r="AK2577">
        <v>8662.1851000000006</v>
      </c>
      <c r="AL2577">
        <v>8045.6706999999997</v>
      </c>
      <c r="AM2577">
        <v>7450.3031000000001</v>
      </c>
      <c r="AN2577">
        <v>6465.3256000000001</v>
      </c>
      <c r="AO2577">
        <v>691.26199999999994</v>
      </c>
      <c r="AP2577">
        <v>2784.8851</v>
      </c>
      <c r="AQ2577">
        <v>4718.5106999999998</v>
      </c>
      <c r="AR2577">
        <v>4845.4916999999996</v>
      </c>
      <c r="AS2577">
        <v>4882.875</v>
      </c>
      <c r="AT2577">
        <v>4857.7269999999999</v>
      </c>
      <c r="AU2577">
        <v>72.168538999999996</v>
      </c>
      <c r="AV2577">
        <v>72.112359999999995</v>
      </c>
      <c r="AW2577">
        <v>72.084270000000004</v>
      </c>
      <c r="AX2577">
        <v>71.084270000000004</v>
      </c>
      <c r="AY2577">
        <v>69.556179999999998</v>
      </c>
      <c r="AZ2577">
        <v>68.584270000000004</v>
      </c>
      <c r="BA2577">
        <v>67.640449000000004</v>
      </c>
      <c r="BB2577">
        <v>67.140449000000004</v>
      </c>
      <c r="BC2577">
        <v>69.528090000000006</v>
      </c>
      <c r="BD2577">
        <v>71.224718999999993</v>
      </c>
      <c r="BE2577">
        <v>75.280899000000005</v>
      </c>
      <c r="BF2577">
        <v>77.865168999999995</v>
      </c>
      <c r="BG2577">
        <v>79.893258000000003</v>
      </c>
      <c r="BH2577">
        <v>81.449438000000001</v>
      </c>
      <c r="BI2577">
        <v>83.921347999999995</v>
      </c>
      <c r="BJ2577">
        <v>86.365168999999995</v>
      </c>
      <c r="BK2577">
        <v>87.308988999999997</v>
      </c>
      <c r="BL2577">
        <v>86.780899000000005</v>
      </c>
      <c r="BM2577">
        <v>84.365168999999995</v>
      </c>
      <c r="BN2577">
        <v>80.921347999999995</v>
      </c>
      <c r="BO2577">
        <v>78.365168999999995</v>
      </c>
      <c r="BP2577">
        <v>76.280899000000005</v>
      </c>
      <c r="BQ2577">
        <v>73.865168999999995</v>
      </c>
      <c r="BR2577">
        <v>72.752808999999999</v>
      </c>
      <c r="BS2577">
        <v>168.27029999999999</v>
      </c>
      <c r="BT2577">
        <v>126.64319999999999</v>
      </c>
      <c r="BU2577">
        <v>136.85050000000001</v>
      </c>
      <c r="BV2577">
        <v>62.116210000000002</v>
      </c>
      <c r="BW2577">
        <v>47.495240000000003</v>
      </c>
      <c r="BX2577">
        <v>-0.11680599999999999</v>
      </c>
      <c r="BY2577">
        <v>109.3961</v>
      </c>
      <c r="BZ2577">
        <v>-190.15530000000001</v>
      </c>
      <c r="CA2577">
        <v>-218.99789999999999</v>
      </c>
      <c r="CB2577">
        <v>217.7886</v>
      </c>
      <c r="CC2577">
        <v>198.1756</v>
      </c>
      <c r="CD2577">
        <v>426.13339999999999</v>
      </c>
      <c r="CE2577">
        <v>571.26639999999998</v>
      </c>
      <c r="CF2577">
        <v>468.26549999999997</v>
      </c>
      <c r="CG2577">
        <v>469.73320000000001</v>
      </c>
      <c r="CH2577">
        <v>835.85810000000004</v>
      </c>
      <c r="CI2577">
        <v>1262.0060000000001</v>
      </c>
      <c r="CJ2577">
        <v>2087.0830000000001</v>
      </c>
      <c r="CK2577">
        <v>7755.2280000000001</v>
      </c>
      <c r="CL2577">
        <v>5577.0159999999996</v>
      </c>
      <c r="CM2577">
        <v>3609.1509999999998</v>
      </c>
      <c r="CN2577">
        <v>3511.5680000000002</v>
      </c>
      <c r="CO2577">
        <v>3480.1239999999998</v>
      </c>
      <c r="CP2577">
        <v>3440.62</v>
      </c>
      <c r="CQ2577">
        <v>37100.47</v>
      </c>
      <c r="CR2577">
        <v>8797.6200000000008</v>
      </c>
      <c r="CS2577">
        <v>7551.5280000000002</v>
      </c>
      <c r="CT2577">
        <v>6633.0169999999998</v>
      </c>
      <c r="CU2577">
        <v>6242.8760000000002</v>
      </c>
      <c r="CV2577">
        <v>5826.7780000000002</v>
      </c>
      <c r="CW2577">
        <v>3226.221</v>
      </c>
      <c r="CX2577">
        <v>3396.75</v>
      </c>
      <c r="CY2577">
        <v>6113.7139999999999</v>
      </c>
      <c r="CZ2577">
        <v>8371.0640000000003</v>
      </c>
      <c r="DA2577">
        <v>10224.15</v>
      </c>
      <c r="DB2577">
        <v>16459.34</v>
      </c>
      <c r="DC2577">
        <v>18696.900000000001</v>
      </c>
      <c r="DD2577">
        <v>21059.19</v>
      </c>
      <c r="DE2577">
        <v>23244.02</v>
      </c>
      <c r="DF2577">
        <v>25209.279999999999</v>
      </c>
      <c r="DG2577">
        <v>25011.07</v>
      </c>
      <c r="DH2577">
        <v>25897.24</v>
      </c>
      <c r="DI2577">
        <v>27267.919999999998</v>
      </c>
      <c r="DJ2577">
        <v>27970.41</v>
      </c>
      <c r="DK2577">
        <v>26955.279999999999</v>
      </c>
      <c r="DL2577">
        <v>27452.47</v>
      </c>
      <c r="DM2577">
        <v>27777.4</v>
      </c>
      <c r="DN2577">
        <v>28373.29</v>
      </c>
      <c r="DO2577">
        <v>19</v>
      </c>
      <c r="DP2577">
        <v>19</v>
      </c>
    </row>
    <row r="2578" spans="1:120" x14ac:dyDescent="0.25">
      <c r="A2578" t="str">
        <f t="shared" si="40"/>
        <v>AutoDR-Yes_All CBP_44463</v>
      </c>
      <c r="B2578" t="s">
        <v>62</v>
      </c>
      <c r="C2578" t="s">
        <v>322</v>
      </c>
      <c r="D2578" t="s">
        <v>61</v>
      </c>
      <c r="E2578" t="s">
        <v>61</v>
      </c>
      <c r="F2578" t="s">
        <v>61</v>
      </c>
      <c r="G2578" t="s">
        <v>61</v>
      </c>
      <c r="H2578" t="s">
        <v>98</v>
      </c>
      <c r="I2578" t="s">
        <v>61</v>
      </c>
      <c r="J2578" t="s">
        <v>61</v>
      </c>
      <c r="K2578" t="s">
        <v>197</v>
      </c>
      <c r="L2578" s="18">
        <v>44463</v>
      </c>
      <c r="M2578">
        <v>19</v>
      </c>
      <c r="N2578">
        <v>19</v>
      </c>
      <c r="O2578" t="s">
        <v>263</v>
      </c>
      <c r="P2578">
        <v>60</v>
      </c>
      <c r="Q2578">
        <v>51</v>
      </c>
      <c r="R2578">
        <v>1</v>
      </c>
      <c r="S2578">
        <v>0</v>
      </c>
      <c r="T2578">
        <v>0</v>
      </c>
      <c r="U2578">
        <v>0</v>
      </c>
      <c r="V2578">
        <v>0</v>
      </c>
      <c r="W2578">
        <v>10170.879000000001</v>
      </c>
      <c r="X2578">
        <v>10580.84</v>
      </c>
      <c r="Y2578">
        <v>10575.242</v>
      </c>
      <c r="Z2578">
        <v>10575.882</v>
      </c>
      <c r="AA2578">
        <v>10567.897999999999</v>
      </c>
      <c r="AB2578">
        <v>10641.079</v>
      </c>
      <c r="AC2578">
        <v>10894.918</v>
      </c>
      <c r="AD2578">
        <v>11315.800999999999</v>
      </c>
      <c r="AE2578">
        <v>11629.472</v>
      </c>
      <c r="AF2578">
        <v>11250.393</v>
      </c>
      <c r="AG2578">
        <v>11279.388999999999</v>
      </c>
      <c r="AH2578">
        <v>11091.937</v>
      </c>
      <c r="AI2578">
        <v>10994.722</v>
      </c>
      <c r="AJ2578">
        <v>10963.07</v>
      </c>
      <c r="AK2578">
        <v>10757.986000000001</v>
      </c>
      <c r="AL2578">
        <v>10818.145</v>
      </c>
      <c r="AM2578">
        <v>10402.263000000001</v>
      </c>
      <c r="AN2578">
        <v>9313.3179999999993</v>
      </c>
      <c r="AO2578">
        <v>2962.6590000000001</v>
      </c>
      <c r="AP2578">
        <v>6186.2825000000003</v>
      </c>
      <c r="AQ2578">
        <v>8900.0555000000004</v>
      </c>
      <c r="AR2578">
        <v>9168.7904999999992</v>
      </c>
      <c r="AS2578">
        <v>9209.009</v>
      </c>
      <c r="AT2578">
        <v>9362.0735000000004</v>
      </c>
      <c r="AU2578">
        <v>71.733333000000002</v>
      </c>
      <c r="AV2578">
        <v>71.666667000000004</v>
      </c>
      <c r="AW2578">
        <v>71.625</v>
      </c>
      <c r="AX2578">
        <v>70.625</v>
      </c>
      <c r="AY2578">
        <v>69.133332999999993</v>
      </c>
      <c r="AZ2578">
        <v>68.208332999999996</v>
      </c>
      <c r="BA2578">
        <v>67.325000000000003</v>
      </c>
      <c r="BB2578">
        <v>66.841667000000001</v>
      </c>
      <c r="BC2578">
        <v>69.091667000000001</v>
      </c>
      <c r="BD2578">
        <v>70.816666999999995</v>
      </c>
      <c r="BE2578">
        <v>74.8</v>
      </c>
      <c r="BF2578">
        <v>77.441666999999995</v>
      </c>
      <c r="BG2578">
        <v>79.599999999999994</v>
      </c>
      <c r="BH2578">
        <v>81.216667000000001</v>
      </c>
      <c r="BI2578">
        <v>83.674999999999997</v>
      </c>
      <c r="BJ2578">
        <v>85.974999999999994</v>
      </c>
      <c r="BK2578">
        <v>86.791667000000004</v>
      </c>
      <c r="BL2578">
        <v>86.183333000000005</v>
      </c>
      <c r="BM2578">
        <v>83.808333000000005</v>
      </c>
      <c r="BN2578">
        <v>80.424999999999997</v>
      </c>
      <c r="BO2578">
        <v>77.875</v>
      </c>
      <c r="BP2578">
        <v>75.816666999999995</v>
      </c>
      <c r="BQ2578">
        <v>73.491667000000007</v>
      </c>
      <c r="BR2578">
        <v>72.358333000000002</v>
      </c>
      <c r="BS2578">
        <v>360.11829999999998</v>
      </c>
      <c r="BT2578">
        <v>137.72810000000001</v>
      </c>
      <c r="BU2578">
        <v>194.07599999999999</v>
      </c>
      <c r="BV2578">
        <v>139.03190000000001</v>
      </c>
      <c r="BW2578">
        <v>132.24369999999999</v>
      </c>
      <c r="BX2578">
        <v>67.628339999999994</v>
      </c>
      <c r="BY2578">
        <v>43.798650000000002</v>
      </c>
      <c r="BZ2578">
        <v>-141.8126</v>
      </c>
      <c r="CA2578">
        <v>-296.17770000000002</v>
      </c>
      <c r="CB2578">
        <v>180.47450000000001</v>
      </c>
      <c r="CC2578">
        <v>90.043779999999998</v>
      </c>
      <c r="CD2578">
        <v>435.20089999999999</v>
      </c>
      <c r="CE2578">
        <v>641.40359999999998</v>
      </c>
      <c r="CF2578">
        <v>653.94359999999995</v>
      </c>
      <c r="CG2578">
        <v>793.21119999999996</v>
      </c>
      <c r="CH2578">
        <v>603.92200000000003</v>
      </c>
      <c r="CI2578">
        <v>976.40470000000005</v>
      </c>
      <c r="CJ2578">
        <v>2049.7469999999998</v>
      </c>
      <c r="CK2578">
        <v>8413.2960000000003</v>
      </c>
      <c r="CL2578">
        <v>5278.0349999999999</v>
      </c>
      <c r="CM2578">
        <v>2534.335</v>
      </c>
      <c r="CN2578">
        <v>2288.1219999999998</v>
      </c>
      <c r="CO2578">
        <v>2236.288</v>
      </c>
      <c r="CP2578">
        <v>1968.277</v>
      </c>
      <c r="CQ2578">
        <v>146935.4</v>
      </c>
      <c r="CR2578">
        <v>22019.57</v>
      </c>
      <c r="CS2578">
        <v>19936.62</v>
      </c>
      <c r="CT2578">
        <v>19293.39</v>
      </c>
      <c r="CU2578">
        <v>19306.75</v>
      </c>
      <c r="CV2578">
        <v>17600.650000000001</v>
      </c>
      <c r="CW2578">
        <v>13644.9</v>
      </c>
      <c r="CX2578">
        <v>8219.902</v>
      </c>
      <c r="CY2578">
        <v>19117.11</v>
      </c>
      <c r="CZ2578">
        <v>61586.45</v>
      </c>
      <c r="DA2578">
        <v>64991.48</v>
      </c>
      <c r="DB2578">
        <v>70017.23</v>
      </c>
      <c r="DC2578">
        <v>74749.179999999993</v>
      </c>
      <c r="DD2578">
        <v>77058.92</v>
      </c>
      <c r="DE2578">
        <v>79009.77</v>
      </c>
      <c r="DF2578">
        <v>80586.06</v>
      </c>
      <c r="DG2578">
        <v>80806.73</v>
      </c>
      <c r="DH2578">
        <v>85619.37</v>
      </c>
      <c r="DI2578">
        <v>92390.38</v>
      </c>
      <c r="DJ2578">
        <v>94922.05</v>
      </c>
      <c r="DK2578">
        <v>97009.37</v>
      </c>
      <c r="DL2578">
        <v>95243.59</v>
      </c>
      <c r="DM2578">
        <v>92154.5</v>
      </c>
      <c r="DN2578">
        <v>94460.49</v>
      </c>
      <c r="DO2578">
        <v>19</v>
      </c>
      <c r="DP2578">
        <v>19</v>
      </c>
    </row>
    <row r="2579" spans="1:120" hidden="1" x14ac:dyDescent="0.25">
      <c r="A2579" t="str">
        <f t="shared" si="40"/>
        <v>All_All CBP_44463</v>
      </c>
      <c r="B2579" t="s">
        <v>62</v>
      </c>
      <c r="C2579" t="s">
        <v>61</v>
      </c>
      <c r="D2579" t="s">
        <v>61</v>
      </c>
      <c r="E2579" t="s">
        <v>61</v>
      </c>
      <c r="F2579" t="s">
        <v>61</v>
      </c>
      <c r="G2579" t="s">
        <v>61</v>
      </c>
      <c r="H2579" t="s">
        <v>61</v>
      </c>
      <c r="I2579" t="s">
        <v>61</v>
      </c>
      <c r="J2579" t="s">
        <v>61</v>
      </c>
      <c r="K2579" t="s">
        <v>197</v>
      </c>
      <c r="L2579" s="18">
        <v>44463</v>
      </c>
      <c r="M2579">
        <v>19</v>
      </c>
      <c r="N2579">
        <v>19</v>
      </c>
      <c r="O2579" t="s">
        <v>263</v>
      </c>
      <c r="P2579">
        <v>124</v>
      </c>
      <c r="Q2579">
        <v>113</v>
      </c>
      <c r="R2579">
        <v>1</v>
      </c>
      <c r="S2579">
        <v>0</v>
      </c>
      <c r="T2579">
        <v>0</v>
      </c>
      <c r="U2579">
        <v>0</v>
      </c>
      <c r="V2579">
        <v>0</v>
      </c>
      <c r="W2579">
        <v>13521.655000000001</v>
      </c>
      <c r="X2579">
        <v>13778.161</v>
      </c>
      <c r="Y2579">
        <v>13554.172</v>
      </c>
      <c r="Z2579">
        <v>13635.013000000001</v>
      </c>
      <c r="AA2579">
        <v>13676.311</v>
      </c>
      <c r="AB2579">
        <v>13874.708000000001</v>
      </c>
      <c r="AC2579">
        <v>14270.165000000001</v>
      </c>
      <c r="AD2579">
        <v>15136.504999999999</v>
      </c>
      <c r="AE2579">
        <v>15728.324000000001</v>
      </c>
      <c r="AF2579">
        <v>15160.040999999999</v>
      </c>
      <c r="AG2579">
        <v>15509.786</v>
      </c>
      <c r="AH2579">
        <v>15513.755999999999</v>
      </c>
      <c r="AI2579">
        <v>15640.454</v>
      </c>
      <c r="AJ2579">
        <v>15801.194</v>
      </c>
      <c r="AK2579">
        <v>15149.808000000001</v>
      </c>
      <c r="AL2579">
        <v>14754.574000000001</v>
      </c>
      <c r="AM2579">
        <v>14066.773999999999</v>
      </c>
      <c r="AN2579">
        <v>12125.74</v>
      </c>
      <c r="AO2579">
        <v>3703.3888000000002</v>
      </c>
      <c r="AP2579">
        <v>6979.7934999999998</v>
      </c>
      <c r="AQ2579">
        <v>10235.754000000001</v>
      </c>
      <c r="AR2579">
        <v>10642.531000000001</v>
      </c>
      <c r="AS2579">
        <v>10684.643</v>
      </c>
      <c r="AT2579">
        <v>10719.794</v>
      </c>
      <c r="AU2579">
        <v>71.737593000000004</v>
      </c>
      <c r="AV2579">
        <v>71.708437000000004</v>
      </c>
      <c r="AW2579">
        <v>71.687611000000004</v>
      </c>
      <c r="AX2579">
        <v>70.687611000000004</v>
      </c>
      <c r="AY2579">
        <v>69.204272000000003</v>
      </c>
      <c r="AZ2579">
        <v>68.250089000000003</v>
      </c>
      <c r="BA2579">
        <v>67.316732000000002</v>
      </c>
      <c r="BB2579">
        <v>66.829227000000003</v>
      </c>
      <c r="BC2579">
        <v>69.183446000000004</v>
      </c>
      <c r="BD2579">
        <v>70.779245000000003</v>
      </c>
      <c r="BE2579">
        <v>74.745923000000005</v>
      </c>
      <c r="BF2579">
        <v>77.320897000000002</v>
      </c>
      <c r="BG2579">
        <v>79.429192</v>
      </c>
      <c r="BH2579">
        <v>80.995835</v>
      </c>
      <c r="BI2579">
        <v>83.475009</v>
      </c>
      <c r="BJ2579">
        <v>85.845888000000002</v>
      </c>
      <c r="BK2579">
        <v>86.729263000000003</v>
      </c>
      <c r="BL2579">
        <v>86.158454000000006</v>
      </c>
      <c r="BM2579">
        <v>83.720932000000005</v>
      </c>
      <c r="BN2579">
        <v>80.287575000000004</v>
      </c>
      <c r="BO2579">
        <v>77.770915000000002</v>
      </c>
      <c r="BP2579">
        <v>75.758419000000004</v>
      </c>
      <c r="BQ2579">
        <v>73.358384000000001</v>
      </c>
      <c r="BR2579">
        <v>72.300071000000003</v>
      </c>
      <c r="BS2579">
        <v>764.51020000000005</v>
      </c>
      <c r="BT2579">
        <v>-177.947</v>
      </c>
      <c r="BU2579">
        <v>-150.3289</v>
      </c>
      <c r="BV2579">
        <v>-411.83929999999998</v>
      </c>
      <c r="BW2579">
        <v>-455.27769999999998</v>
      </c>
      <c r="BX2579">
        <v>-608.1703</v>
      </c>
      <c r="BY2579">
        <v>-361.66070000000002</v>
      </c>
      <c r="BZ2579">
        <v>91.708529999999996</v>
      </c>
      <c r="CA2579">
        <v>147.55439999999999</v>
      </c>
      <c r="CB2579">
        <v>1148.7280000000001</v>
      </c>
      <c r="CC2579">
        <v>911.42740000000003</v>
      </c>
      <c r="CD2579">
        <v>1348.6279999999999</v>
      </c>
      <c r="CE2579">
        <v>1609.82</v>
      </c>
      <c r="CF2579">
        <v>1548.711</v>
      </c>
      <c r="CG2579">
        <v>1968.5129999999999</v>
      </c>
      <c r="CH2579">
        <v>1972.607</v>
      </c>
      <c r="CI2579">
        <v>2374.3789999999999</v>
      </c>
      <c r="CJ2579">
        <v>4064.6179999999999</v>
      </c>
      <c r="CK2579">
        <v>12147.2</v>
      </c>
      <c r="CL2579">
        <v>8555.9680000000008</v>
      </c>
      <c r="CM2579">
        <v>5191.0569999999998</v>
      </c>
      <c r="CN2579">
        <v>4701.0140000000001</v>
      </c>
      <c r="CO2579">
        <v>4513.1809999999996</v>
      </c>
      <c r="CP2579">
        <v>4154.8040000000001</v>
      </c>
      <c r="CQ2579">
        <v>175310.4</v>
      </c>
      <c r="CR2579">
        <v>32967.040000000001</v>
      </c>
      <c r="CS2579">
        <v>29177.31</v>
      </c>
      <c r="CT2579">
        <v>27295.77</v>
      </c>
      <c r="CU2579">
        <v>26575.040000000001</v>
      </c>
      <c r="CV2579">
        <v>24243.63</v>
      </c>
      <c r="CW2579">
        <v>17407.169999999998</v>
      </c>
      <c r="CX2579">
        <v>12460.6</v>
      </c>
      <c r="CY2579">
        <v>25838.720000000001</v>
      </c>
      <c r="CZ2579">
        <v>71860.22</v>
      </c>
      <c r="DA2579">
        <v>78070.63</v>
      </c>
      <c r="DB2579">
        <v>85266.43</v>
      </c>
      <c r="DC2579">
        <v>91276.1</v>
      </c>
      <c r="DD2579">
        <v>94867.91</v>
      </c>
      <c r="DE2579">
        <v>99071.42</v>
      </c>
      <c r="DF2579">
        <v>102327</v>
      </c>
      <c r="DG2579">
        <v>102621.2</v>
      </c>
      <c r="DH2579">
        <v>107836.1</v>
      </c>
      <c r="DI2579">
        <v>116746.7</v>
      </c>
      <c r="DJ2579">
        <v>121123.6</v>
      </c>
      <c r="DK2579">
        <v>121782.8</v>
      </c>
      <c r="DL2579">
        <v>120348.4</v>
      </c>
      <c r="DM2579">
        <v>116660.4</v>
      </c>
      <c r="DN2579">
        <v>119771.2</v>
      </c>
      <c r="DO2579">
        <v>19</v>
      </c>
      <c r="DP2579">
        <v>19</v>
      </c>
    </row>
    <row r="2580" spans="1:120" hidden="1" x14ac:dyDescent="0.25">
      <c r="A2580" t="str">
        <f t="shared" si="40"/>
        <v>LCA-Other_All CBP_44463</v>
      </c>
      <c r="B2580" t="s">
        <v>62</v>
      </c>
      <c r="C2580" t="s">
        <v>212</v>
      </c>
      <c r="D2580" t="s">
        <v>32</v>
      </c>
      <c r="E2580" t="s">
        <v>61</v>
      </c>
      <c r="F2580" t="s">
        <v>61</v>
      </c>
      <c r="G2580" t="s">
        <v>61</v>
      </c>
      <c r="H2580" t="s">
        <v>61</v>
      </c>
      <c r="I2580" t="s">
        <v>61</v>
      </c>
      <c r="J2580" t="s">
        <v>61</v>
      </c>
      <c r="K2580" t="s">
        <v>197</v>
      </c>
      <c r="L2580" s="18">
        <v>44463</v>
      </c>
      <c r="M2580">
        <v>19</v>
      </c>
      <c r="N2580">
        <v>19</v>
      </c>
      <c r="O2580" t="s">
        <v>263</v>
      </c>
      <c r="P2580">
        <v>74</v>
      </c>
      <c r="Q2580">
        <v>72</v>
      </c>
      <c r="R2580">
        <v>1</v>
      </c>
      <c r="S2580">
        <v>0</v>
      </c>
      <c r="T2580">
        <v>0</v>
      </c>
      <c r="U2580">
        <v>0</v>
      </c>
      <c r="V2580">
        <v>0</v>
      </c>
      <c r="W2580">
        <v>8864.5856000000003</v>
      </c>
      <c r="X2580">
        <v>9610.2219999999998</v>
      </c>
      <c r="Y2580">
        <v>9597.2518</v>
      </c>
      <c r="Z2580">
        <v>9677.4148999999998</v>
      </c>
      <c r="AA2580">
        <v>9718.9246000000003</v>
      </c>
      <c r="AB2580">
        <v>9920.2240000000002</v>
      </c>
      <c r="AC2580">
        <v>10199.971</v>
      </c>
      <c r="AD2580">
        <v>10574.837</v>
      </c>
      <c r="AE2580">
        <v>11170.763999999999</v>
      </c>
      <c r="AF2580">
        <v>10585.203</v>
      </c>
      <c r="AG2580">
        <v>10650.404</v>
      </c>
      <c r="AH2580">
        <v>10556.919</v>
      </c>
      <c r="AI2580">
        <v>10634.862999999999</v>
      </c>
      <c r="AJ2580">
        <v>10685.623</v>
      </c>
      <c r="AK2580">
        <v>10176.352999999999</v>
      </c>
      <c r="AL2580">
        <v>9735.9958000000006</v>
      </c>
      <c r="AM2580">
        <v>9182.2330999999995</v>
      </c>
      <c r="AN2580">
        <v>8107.6944000000003</v>
      </c>
      <c r="AO2580">
        <v>3648.7554</v>
      </c>
      <c r="AP2580">
        <v>4794.4795999999997</v>
      </c>
      <c r="AQ2580">
        <v>5669.1307999999999</v>
      </c>
      <c r="AR2580">
        <v>5785.5078999999996</v>
      </c>
      <c r="AS2580">
        <v>5881.1706999999997</v>
      </c>
      <c r="AT2580">
        <v>5987.768</v>
      </c>
      <c r="AU2580">
        <v>71.561227000000002</v>
      </c>
      <c r="AV2580">
        <v>71.512473999999997</v>
      </c>
      <c r="AW2580">
        <v>71.477650999999994</v>
      </c>
      <c r="AX2580">
        <v>70.477650999999994</v>
      </c>
      <c r="AY2580">
        <v>69.005509000000004</v>
      </c>
      <c r="AZ2580">
        <v>68.082121000000001</v>
      </c>
      <c r="BA2580">
        <v>67.193555000000003</v>
      </c>
      <c r="BB2580">
        <v>66.714449000000002</v>
      </c>
      <c r="BC2580">
        <v>68.970686000000001</v>
      </c>
      <c r="BD2580">
        <v>70.630872999999994</v>
      </c>
      <c r="BE2580">
        <v>74.575156000000007</v>
      </c>
      <c r="BF2580">
        <v>77.200519999999997</v>
      </c>
      <c r="BG2580">
        <v>79.381601000000003</v>
      </c>
      <c r="BH2580">
        <v>80.993035000000006</v>
      </c>
      <c r="BI2580">
        <v>83.458212000000003</v>
      </c>
      <c r="BJ2580">
        <v>85.742307999999994</v>
      </c>
      <c r="BK2580">
        <v>86.547297</v>
      </c>
      <c r="BL2580">
        <v>85.928898000000004</v>
      </c>
      <c r="BM2580">
        <v>83.533367999999996</v>
      </c>
      <c r="BN2580">
        <v>80.144801999999999</v>
      </c>
      <c r="BO2580">
        <v>77.616944000000004</v>
      </c>
      <c r="BP2580">
        <v>75.596050000000005</v>
      </c>
      <c r="BQ2580">
        <v>73.263202000000007</v>
      </c>
      <c r="BR2580">
        <v>72.165695999999997</v>
      </c>
      <c r="BS2580">
        <v>680.94939999999997</v>
      </c>
      <c r="BT2580">
        <v>-378.76350000000002</v>
      </c>
      <c r="BU2580">
        <v>-330.96800000000002</v>
      </c>
      <c r="BV2580">
        <v>-431.7226</v>
      </c>
      <c r="BW2580">
        <v>-439.57549999999998</v>
      </c>
      <c r="BX2580">
        <v>-559.94749999999999</v>
      </c>
      <c r="BY2580">
        <v>-243.96289999999999</v>
      </c>
      <c r="BZ2580">
        <v>190.5128</v>
      </c>
      <c r="CA2580">
        <v>35.751800000000003</v>
      </c>
      <c r="CB2580">
        <v>988.61249999999995</v>
      </c>
      <c r="CC2580">
        <v>962.52629999999999</v>
      </c>
      <c r="CD2580">
        <v>1301.4760000000001</v>
      </c>
      <c r="CE2580">
        <v>1476.3579999999999</v>
      </c>
      <c r="CF2580">
        <v>1498.0519999999999</v>
      </c>
      <c r="CG2580">
        <v>1708.383</v>
      </c>
      <c r="CH2580">
        <v>1733.09</v>
      </c>
      <c r="CI2580">
        <v>2023.778</v>
      </c>
      <c r="CJ2580">
        <v>2888.002</v>
      </c>
      <c r="CK2580">
        <v>7098.8019999999997</v>
      </c>
      <c r="CL2580">
        <v>5800.1940000000004</v>
      </c>
      <c r="CM2580">
        <v>4757.8729999999996</v>
      </c>
      <c r="CN2580">
        <v>4587.92</v>
      </c>
      <c r="CO2580">
        <v>4448.1229999999996</v>
      </c>
      <c r="CP2580">
        <v>4183.2730000000001</v>
      </c>
      <c r="CQ2580">
        <v>153983</v>
      </c>
      <c r="CR2580">
        <v>27153.22</v>
      </c>
      <c r="CS2580">
        <v>24040.82</v>
      </c>
      <c r="CT2580">
        <v>22792.7</v>
      </c>
      <c r="CU2580">
        <v>22350.48</v>
      </c>
      <c r="CV2580">
        <v>20323.93</v>
      </c>
      <c r="CW2580">
        <v>15622.82</v>
      </c>
      <c r="CX2580">
        <v>10085.15</v>
      </c>
      <c r="CY2580">
        <v>22240.799999999999</v>
      </c>
      <c r="CZ2580">
        <v>68045.179999999993</v>
      </c>
      <c r="DA2580">
        <v>72638.92</v>
      </c>
      <c r="DB2580">
        <v>74310.69</v>
      </c>
      <c r="DC2580">
        <v>78673.009999999995</v>
      </c>
      <c r="DD2580">
        <v>79936.27</v>
      </c>
      <c r="DE2580">
        <v>83301.23</v>
      </c>
      <c r="DF2580">
        <v>85765.62</v>
      </c>
      <c r="DG2580">
        <v>85928.15</v>
      </c>
      <c r="DH2580">
        <v>90863.360000000001</v>
      </c>
      <c r="DI2580">
        <v>98236.51</v>
      </c>
      <c r="DJ2580">
        <v>100588.3</v>
      </c>
      <c r="DK2580">
        <v>103053.8</v>
      </c>
      <c r="DL2580">
        <v>101218</v>
      </c>
      <c r="DM2580">
        <v>97887.74</v>
      </c>
      <c r="DN2580">
        <v>100707.6</v>
      </c>
      <c r="DO2580">
        <v>19</v>
      </c>
      <c r="DP2580">
        <v>19</v>
      </c>
    </row>
    <row r="2581" spans="1:120" hidden="1" x14ac:dyDescent="0.25">
      <c r="A2581" t="str">
        <f t="shared" si="40"/>
        <v>Industry_Type-3. Wholesale, Transport, other utilities_All CBP_44463</v>
      </c>
      <c r="B2581" t="s">
        <v>62</v>
      </c>
      <c r="C2581" t="s">
        <v>202</v>
      </c>
      <c r="D2581" t="s">
        <v>61</v>
      </c>
      <c r="E2581" t="s">
        <v>61</v>
      </c>
      <c r="F2581" t="s">
        <v>61</v>
      </c>
      <c r="G2581" t="s">
        <v>31</v>
      </c>
      <c r="H2581" t="s">
        <v>61</v>
      </c>
      <c r="I2581" t="s">
        <v>61</v>
      </c>
      <c r="J2581" t="s">
        <v>61</v>
      </c>
      <c r="K2581" t="s">
        <v>197</v>
      </c>
      <c r="L2581" s="18">
        <v>44463</v>
      </c>
      <c r="M2581">
        <v>19</v>
      </c>
      <c r="N2581">
        <v>19</v>
      </c>
      <c r="O2581" t="s">
        <v>263</v>
      </c>
      <c r="P2581">
        <v>38</v>
      </c>
      <c r="Q2581">
        <v>27</v>
      </c>
      <c r="R2581">
        <v>1</v>
      </c>
      <c r="S2581">
        <v>0</v>
      </c>
      <c r="T2581">
        <v>0</v>
      </c>
      <c r="U2581">
        <v>0</v>
      </c>
      <c r="V2581">
        <v>0</v>
      </c>
      <c r="W2581">
        <v>4756.6342999999997</v>
      </c>
      <c r="X2581">
        <v>4655.4522999999999</v>
      </c>
      <c r="Y2581">
        <v>4402.4561000000003</v>
      </c>
      <c r="Z2581">
        <v>4406.5829000000003</v>
      </c>
      <c r="AA2581">
        <v>4406.7356</v>
      </c>
      <c r="AB2581">
        <v>4405.5160999999998</v>
      </c>
      <c r="AC2581">
        <v>4476.2179999999998</v>
      </c>
      <c r="AD2581">
        <v>4870.3307999999997</v>
      </c>
      <c r="AE2581">
        <v>4840.1459999999997</v>
      </c>
      <c r="AF2581">
        <v>4860.8409000000001</v>
      </c>
      <c r="AG2581">
        <v>4871.2289000000001</v>
      </c>
      <c r="AH2581">
        <v>4859.8584000000001</v>
      </c>
      <c r="AI2581">
        <v>4866.5766000000003</v>
      </c>
      <c r="AJ2581">
        <v>4870.0641999999998</v>
      </c>
      <c r="AK2581">
        <v>4856.1108999999997</v>
      </c>
      <c r="AL2581">
        <v>4845.6277</v>
      </c>
      <c r="AM2581">
        <v>4845.9632000000001</v>
      </c>
      <c r="AN2581">
        <v>4476.3154000000004</v>
      </c>
      <c r="AO2581">
        <v>83.402556000000004</v>
      </c>
      <c r="AP2581">
        <v>2257.3406</v>
      </c>
      <c r="AQ2581">
        <v>4575.0933000000005</v>
      </c>
      <c r="AR2581">
        <v>4789.5789000000004</v>
      </c>
      <c r="AS2581">
        <v>4783.8906999999999</v>
      </c>
      <c r="AT2581">
        <v>4777.5298000000003</v>
      </c>
      <c r="AU2581">
        <v>72</v>
      </c>
      <c r="AV2581">
        <v>72</v>
      </c>
      <c r="AW2581">
        <v>72</v>
      </c>
      <c r="AX2581">
        <v>71</v>
      </c>
      <c r="AY2581">
        <v>69.5</v>
      </c>
      <c r="AZ2581">
        <v>68.5</v>
      </c>
      <c r="BA2581">
        <v>67.5</v>
      </c>
      <c r="BB2581">
        <v>67</v>
      </c>
      <c r="BC2581">
        <v>69.5</v>
      </c>
      <c r="BD2581">
        <v>71</v>
      </c>
      <c r="BE2581">
        <v>75</v>
      </c>
      <c r="BF2581">
        <v>77.5</v>
      </c>
      <c r="BG2581">
        <v>79.5</v>
      </c>
      <c r="BH2581">
        <v>81</v>
      </c>
      <c r="BI2581">
        <v>83.5</v>
      </c>
      <c r="BJ2581">
        <v>86</v>
      </c>
      <c r="BK2581">
        <v>87</v>
      </c>
      <c r="BL2581">
        <v>86.5</v>
      </c>
      <c r="BM2581">
        <v>84</v>
      </c>
      <c r="BN2581">
        <v>80.5</v>
      </c>
      <c r="BO2581">
        <v>78</v>
      </c>
      <c r="BP2581">
        <v>76</v>
      </c>
      <c r="BQ2581">
        <v>73.5</v>
      </c>
      <c r="BR2581">
        <v>72.5</v>
      </c>
      <c r="BS2581">
        <v>323.221</v>
      </c>
      <c r="BT2581">
        <v>361.37130000000002</v>
      </c>
      <c r="BU2581">
        <v>406.11399999999998</v>
      </c>
      <c r="BV2581">
        <v>261.51659999999998</v>
      </c>
      <c r="BW2581">
        <v>242.64859999999999</v>
      </c>
      <c r="BX2581">
        <v>275.34019999999998</v>
      </c>
      <c r="BY2581">
        <v>159.62530000000001</v>
      </c>
      <c r="BZ2581">
        <v>-263.10669999999999</v>
      </c>
      <c r="CA2581">
        <v>-208.73330000000001</v>
      </c>
      <c r="CB2581">
        <v>-222.48079999999999</v>
      </c>
      <c r="CC2581">
        <v>-249.93459999999999</v>
      </c>
      <c r="CD2581">
        <v>-133.85640000000001</v>
      </c>
      <c r="CE2581">
        <v>-153.3433</v>
      </c>
      <c r="CF2581">
        <v>-208.5624</v>
      </c>
      <c r="CG2581">
        <v>-218.16929999999999</v>
      </c>
      <c r="CH2581">
        <v>-199.19030000000001</v>
      </c>
      <c r="CI2581">
        <v>-169.95169999999999</v>
      </c>
      <c r="CJ2581">
        <v>204.92259999999999</v>
      </c>
      <c r="CK2581">
        <v>4602.1059999999998</v>
      </c>
      <c r="CL2581">
        <v>2432.2179999999998</v>
      </c>
      <c r="CM2581">
        <v>336.46190000000001</v>
      </c>
      <c r="CN2581">
        <v>275.36779999999999</v>
      </c>
      <c r="CO2581">
        <v>345.03359999999998</v>
      </c>
      <c r="CP2581">
        <v>357.85239999999999</v>
      </c>
      <c r="CQ2581">
        <v>14220.27</v>
      </c>
      <c r="CR2581">
        <v>1783.0340000000001</v>
      </c>
      <c r="CS2581">
        <v>1629.6849999999999</v>
      </c>
      <c r="CT2581">
        <v>1159.579</v>
      </c>
      <c r="CU2581">
        <v>996.77850000000001</v>
      </c>
      <c r="CV2581">
        <v>800.35540000000003</v>
      </c>
      <c r="CW2581">
        <v>429.9074</v>
      </c>
      <c r="CX2581">
        <v>434.75439999999998</v>
      </c>
      <c r="CY2581">
        <v>960.14229999999998</v>
      </c>
      <c r="CZ2581">
        <v>1585.2360000000001</v>
      </c>
      <c r="DA2581">
        <v>1930.7159999999999</v>
      </c>
      <c r="DB2581">
        <v>6919.585</v>
      </c>
      <c r="DC2581">
        <v>7868.96</v>
      </c>
      <c r="DD2581">
        <v>9027.5640000000003</v>
      </c>
      <c r="DE2581">
        <v>9432.7029999999995</v>
      </c>
      <c r="DF2581">
        <v>9476.3019999999997</v>
      </c>
      <c r="DG2581">
        <v>9581.5360000000001</v>
      </c>
      <c r="DH2581">
        <v>9832.3919999999998</v>
      </c>
      <c r="DI2581">
        <v>9923.61</v>
      </c>
      <c r="DJ2581">
        <v>10065.040000000001</v>
      </c>
      <c r="DK2581">
        <v>10248.120000000001</v>
      </c>
      <c r="DL2581">
        <v>10466.35</v>
      </c>
      <c r="DM2581">
        <v>10375.44</v>
      </c>
      <c r="DN2581">
        <v>10589.06</v>
      </c>
      <c r="DO2581">
        <v>19</v>
      </c>
      <c r="DP2581">
        <v>19</v>
      </c>
    </row>
    <row r="2582" spans="1:120" hidden="1" x14ac:dyDescent="0.25">
      <c r="A2582" t="str">
        <f t="shared" si="40"/>
        <v>LCA-Kern_All CBP_44463</v>
      </c>
      <c r="B2582" t="s">
        <v>62</v>
      </c>
      <c r="C2582" t="s">
        <v>210</v>
      </c>
      <c r="D2582" t="s">
        <v>29</v>
      </c>
      <c r="E2582" t="s">
        <v>61</v>
      </c>
      <c r="F2582" t="s">
        <v>61</v>
      </c>
      <c r="G2582" t="s">
        <v>61</v>
      </c>
      <c r="H2582" t="s">
        <v>61</v>
      </c>
      <c r="I2582" t="s">
        <v>61</v>
      </c>
      <c r="J2582" t="s">
        <v>61</v>
      </c>
      <c r="K2582" t="s">
        <v>197</v>
      </c>
      <c r="L2582" s="18">
        <v>44463</v>
      </c>
      <c r="M2582">
        <v>19</v>
      </c>
      <c r="N2582">
        <v>19</v>
      </c>
      <c r="O2582" t="s">
        <v>263</v>
      </c>
      <c r="P2582">
        <v>50</v>
      </c>
      <c r="Q2582">
        <v>41</v>
      </c>
      <c r="R2582">
        <v>1</v>
      </c>
      <c r="S2582">
        <v>0</v>
      </c>
      <c r="T2582">
        <v>0</v>
      </c>
      <c r="U2582">
        <v>0</v>
      </c>
      <c r="V2582">
        <v>0</v>
      </c>
      <c r="W2582">
        <v>5025.7115999999996</v>
      </c>
      <c r="X2582">
        <v>4559.4304000000002</v>
      </c>
      <c r="Y2582">
        <v>4352.8289000000004</v>
      </c>
      <c r="Z2582">
        <v>4354.2681000000002</v>
      </c>
      <c r="AA2582">
        <v>4354.2782999999999</v>
      </c>
      <c r="AB2582">
        <v>4353.1980999999996</v>
      </c>
      <c r="AC2582">
        <v>4480.3329000000003</v>
      </c>
      <c r="AD2582">
        <v>4978.6238000000003</v>
      </c>
      <c r="AE2582">
        <v>4954.2204000000002</v>
      </c>
      <c r="AF2582">
        <v>4960.7942000000003</v>
      </c>
      <c r="AG2582">
        <v>5234.4045999999998</v>
      </c>
      <c r="AH2582">
        <v>5331.8465999999999</v>
      </c>
      <c r="AI2582">
        <v>5377.4197000000004</v>
      </c>
      <c r="AJ2582">
        <v>5485.0156999999999</v>
      </c>
      <c r="AK2582">
        <v>5341.5257000000001</v>
      </c>
      <c r="AL2582">
        <v>5393.2174000000005</v>
      </c>
      <c r="AM2582">
        <v>5273.3320999999996</v>
      </c>
      <c r="AN2582">
        <v>4387.8788999999997</v>
      </c>
      <c r="AO2582">
        <v>68.655714000000003</v>
      </c>
      <c r="AP2582">
        <v>2432.6232</v>
      </c>
      <c r="AQ2582">
        <v>4952.2875999999997</v>
      </c>
      <c r="AR2582">
        <v>5259.9296000000004</v>
      </c>
      <c r="AS2582">
        <v>5207.3312999999998</v>
      </c>
      <c r="AT2582">
        <v>5137.6696000000002</v>
      </c>
      <c r="AU2582">
        <v>72</v>
      </c>
      <c r="AV2582">
        <v>72</v>
      </c>
      <c r="AW2582">
        <v>72</v>
      </c>
      <c r="AX2582">
        <v>71</v>
      </c>
      <c r="AY2582">
        <v>69.5</v>
      </c>
      <c r="AZ2582">
        <v>68.5</v>
      </c>
      <c r="BA2582">
        <v>67.5</v>
      </c>
      <c r="BB2582">
        <v>67</v>
      </c>
      <c r="BC2582">
        <v>69.5</v>
      </c>
      <c r="BD2582">
        <v>71</v>
      </c>
      <c r="BE2582">
        <v>75</v>
      </c>
      <c r="BF2582">
        <v>77.5</v>
      </c>
      <c r="BG2582">
        <v>79.5</v>
      </c>
      <c r="BH2582">
        <v>81</v>
      </c>
      <c r="BI2582">
        <v>83.5</v>
      </c>
      <c r="BJ2582">
        <v>86</v>
      </c>
      <c r="BK2582">
        <v>87</v>
      </c>
      <c r="BL2582">
        <v>86.5</v>
      </c>
      <c r="BM2582">
        <v>84</v>
      </c>
      <c r="BN2582">
        <v>80.5</v>
      </c>
      <c r="BO2582">
        <v>78</v>
      </c>
      <c r="BP2582">
        <v>76</v>
      </c>
      <c r="BQ2582">
        <v>73.5</v>
      </c>
      <c r="BR2582">
        <v>72.5</v>
      </c>
      <c r="BS2582">
        <v>115.3956</v>
      </c>
      <c r="BT2582">
        <v>238.0729</v>
      </c>
      <c r="BU2582">
        <v>219.20519999999999</v>
      </c>
      <c r="BV2582">
        <v>60.830399999999997</v>
      </c>
      <c r="BW2582">
        <v>25.882999999999999</v>
      </c>
      <c r="BX2582">
        <v>-9.2733150000000002</v>
      </c>
      <c r="BY2582">
        <v>-109.16800000000001</v>
      </c>
      <c r="BZ2582">
        <v>-144.6533</v>
      </c>
      <c r="CA2582">
        <v>84.518829999999994</v>
      </c>
      <c r="CB2582">
        <v>147.15960000000001</v>
      </c>
      <c r="CC2582">
        <v>-54.960329999999999</v>
      </c>
      <c r="CD2582">
        <v>53.41328</v>
      </c>
      <c r="CE2582">
        <v>139.72790000000001</v>
      </c>
      <c r="CF2582">
        <v>54.372039999999998</v>
      </c>
      <c r="CG2582">
        <v>267.00049999999999</v>
      </c>
      <c r="CH2582">
        <v>238.59950000000001</v>
      </c>
      <c r="CI2582">
        <v>344.27929999999998</v>
      </c>
      <c r="CJ2582">
        <v>1206.325</v>
      </c>
      <c r="CK2582">
        <v>5446.7209999999995</v>
      </c>
      <c r="CL2582">
        <v>2933.0709999999999</v>
      </c>
      <c r="CM2582">
        <v>470.90969999999999</v>
      </c>
      <c r="CN2582">
        <v>136.34299999999999</v>
      </c>
      <c r="CO2582">
        <v>91.678790000000006</v>
      </c>
      <c r="CP2582">
        <v>2.117432</v>
      </c>
      <c r="CQ2582">
        <v>26633.78</v>
      </c>
      <c r="CR2582">
        <v>6099.0249999999996</v>
      </c>
      <c r="CS2582">
        <v>5406.8239999999996</v>
      </c>
      <c r="CT2582">
        <v>4770.7740000000003</v>
      </c>
      <c r="CU2582">
        <v>4498.8969999999999</v>
      </c>
      <c r="CV2582">
        <v>4155.9889999999996</v>
      </c>
      <c r="CW2582">
        <v>1970.115</v>
      </c>
      <c r="CX2582">
        <v>2405.681</v>
      </c>
      <c r="CY2582">
        <v>3903.3119999999999</v>
      </c>
      <c r="CZ2582">
        <v>4978.8549999999996</v>
      </c>
      <c r="DA2582">
        <v>6621.32</v>
      </c>
      <c r="DB2582">
        <v>13583.83</v>
      </c>
      <c r="DC2582">
        <v>15486.99</v>
      </c>
      <c r="DD2582">
        <v>18084.080000000002</v>
      </c>
      <c r="DE2582">
        <v>19035.36</v>
      </c>
      <c r="DF2582">
        <v>19815.75</v>
      </c>
      <c r="DG2582">
        <v>19882.810000000001</v>
      </c>
      <c r="DH2582">
        <v>20273.43</v>
      </c>
      <c r="DI2582">
        <v>21729.29</v>
      </c>
      <c r="DJ2582">
        <v>23800.080000000002</v>
      </c>
      <c r="DK2582">
        <v>22013.29</v>
      </c>
      <c r="DL2582">
        <v>22395.83</v>
      </c>
      <c r="DM2582">
        <v>22046.720000000001</v>
      </c>
      <c r="DN2582">
        <v>22445.82</v>
      </c>
      <c r="DO2582">
        <v>19</v>
      </c>
      <c r="DP2582">
        <v>19</v>
      </c>
    </row>
    <row r="2583" spans="1:120" hidden="1" x14ac:dyDescent="0.25">
      <c r="A2583" t="str">
        <f t="shared" si="40"/>
        <v>sublap_id-SLAP_PGZP_All CBP_44463</v>
      </c>
      <c r="B2583" t="s">
        <v>62</v>
      </c>
      <c r="C2583" t="s">
        <v>283</v>
      </c>
      <c r="D2583" t="s">
        <v>61</v>
      </c>
      <c r="E2583" t="s">
        <v>284</v>
      </c>
      <c r="F2583" t="s">
        <v>61</v>
      </c>
      <c r="G2583" t="s">
        <v>61</v>
      </c>
      <c r="H2583" t="s">
        <v>61</v>
      </c>
      <c r="I2583" t="s">
        <v>61</v>
      </c>
      <c r="J2583" t="s">
        <v>61</v>
      </c>
      <c r="K2583" t="s">
        <v>197</v>
      </c>
      <c r="L2583" s="18">
        <v>44463</v>
      </c>
      <c r="M2583">
        <v>19</v>
      </c>
      <c r="N2583">
        <v>19</v>
      </c>
      <c r="O2583" t="s">
        <v>263</v>
      </c>
      <c r="P2583">
        <v>74</v>
      </c>
      <c r="Q2583">
        <v>72</v>
      </c>
      <c r="R2583">
        <v>1</v>
      </c>
      <c r="S2583">
        <v>0</v>
      </c>
      <c r="T2583">
        <v>0</v>
      </c>
      <c r="U2583">
        <v>0</v>
      </c>
      <c r="V2583">
        <v>0</v>
      </c>
      <c r="W2583">
        <v>8864.5856000000003</v>
      </c>
      <c r="X2583">
        <v>9610.2219999999998</v>
      </c>
      <c r="Y2583">
        <v>9597.2518</v>
      </c>
      <c r="Z2583">
        <v>9677.4148999999998</v>
      </c>
      <c r="AA2583">
        <v>9718.9246000000003</v>
      </c>
      <c r="AB2583">
        <v>9920.2240000000002</v>
      </c>
      <c r="AC2583">
        <v>10199.971</v>
      </c>
      <c r="AD2583">
        <v>10574.837</v>
      </c>
      <c r="AE2583">
        <v>11170.763999999999</v>
      </c>
      <c r="AF2583">
        <v>10585.203</v>
      </c>
      <c r="AG2583">
        <v>10650.404</v>
      </c>
      <c r="AH2583">
        <v>10556.919</v>
      </c>
      <c r="AI2583">
        <v>10634.862999999999</v>
      </c>
      <c r="AJ2583">
        <v>10685.623</v>
      </c>
      <c r="AK2583">
        <v>10176.352999999999</v>
      </c>
      <c r="AL2583">
        <v>9735.9958000000006</v>
      </c>
      <c r="AM2583">
        <v>9182.2330999999995</v>
      </c>
      <c r="AN2583">
        <v>8107.6944000000003</v>
      </c>
      <c r="AO2583">
        <v>3648.7554</v>
      </c>
      <c r="AP2583">
        <v>4794.4795999999997</v>
      </c>
      <c r="AQ2583">
        <v>5669.1307999999999</v>
      </c>
      <c r="AR2583">
        <v>5785.5078999999996</v>
      </c>
      <c r="AS2583">
        <v>5881.1706999999997</v>
      </c>
      <c r="AT2583">
        <v>5987.768</v>
      </c>
      <c r="AU2583">
        <v>71.561227000000002</v>
      </c>
      <c r="AV2583">
        <v>71.512473999999997</v>
      </c>
      <c r="AW2583">
        <v>71.477650999999994</v>
      </c>
      <c r="AX2583">
        <v>70.477650999999994</v>
      </c>
      <c r="AY2583">
        <v>69.005509000000004</v>
      </c>
      <c r="AZ2583">
        <v>68.082121000000001</v>
      </c>
      <c r="BA2583">
        <v>67.193555000000003</v>
      </c>
      <c r="BB2583">
        <v>66.714449000000002</v>
      </c>
      <c r="BC2583">
        <v>68.970686000000001</v>
      </c>
      <c r="BD2583">
        <v>70.630872999999994</v>
      </c>
      <c r="BE2583">
        <v>74.575156000000007</v>
      </c>
      <c r="BF2583">
        <v>77.200519999999997</v>
      </c>
      <c r="BG2583">
        <v>79.381601000000003</v>
      </c>
      <c r="BH2583">
        <v>80.993035000000006</v>
      </c>
      <c r="BI2583">
        <v>83.458212000000003</v>
      </c>
      <c r="BJ2583">
        <v>85.742307999999994</v>
      </c>
      <c r="BK2583">
        <v>86.547297</v>
      </c>
      <c r="BL2583">
        <v>85.928898000000004</v>
      </c>
      <c r="BM2583">
        <v>83.533367999999996</v>
      </c>
      <c r="BN2583">
        <v>80.144801999999999</v>
      </c>
      <c r="BO2583">
        <v>77.616944000000004</v>
      </c>
      <c r="BP2583">
        <v>75.596050000000005</v>
      </c>
      <c r="BQ2583">
        <v>73.263202000000007</v>
      </c>
      <c r="BR2583">
        <v>72.165695999999997</v>
      </c>
      <c r="BS2583">
        <v>680.94939999999997</v>
      </c>
      <c r="BT2583">
        <v>-378.76350000000002</v>
      </c>
      <c r="BU2583">
        <v>-330.96800000000002</v>
      </c>
      <c r="BV2583">
        <v>-431.7226</v>
      </c>
      <c r="BW2583">
        <v>-439.57549999999998</v>
      </c>
      <c r="BX2583">
        <v>-559.94749999999999</v>
      </c>
      <c r="BY2583">
        <v>-243.96289999999999</v>
      </c>
      <c r="BZ2583">
        <v>190.5128</v>
      </c>
      <c r="CA2583">
        <v>35.751800000000003</v>
      </c>
      <c r="CB2583">
        <v>988.61249999999995</v>
      </c>
      <c r="CC2583">
        <v>962.52629999999999</v>
      </c>
      <c r="CD2583">
        <v>1301.4760000000001</v>
      </c>
      <c r="CE2583">
        <v>1476.3579999999999</v>
      </c>
      <c r="CF2583">
        <v>1498.0519999999999</v>
      </c>
      <c r="CG2583">
        <v>1708.383</v>
      </c>
      <c r="CH2583">
        <v>1733.09</v>
      </c>
      <c r="CI2583">
        <v>2023.778</v>
      </c>
      <c r="CJ2583">
        <v>2888.002</v>
      </c>
      <c r="CK2583">
        <v>7098.8019999999997</v>
      </c>
      <c r="CL2583">
        <v>5800.1940000000004</v>
      </c>
      <c r="CM2583">
        <v>4757.8729999999996</v>
      </c>
      <c r="CN2583">
        <v>4587.92</v>
      </c>
      <c r="CO2583">
        <v>4448.1229999999996</v>
      </c>
      <c r="CP2583">
        <v>4183.2730000000001</v>
      </c>
      <c r="CQ2583">
        <v>153983</v>
      </c>
      <c r="CR2583">
        <v>27153.22</v>
      </c>
      <c r="CS2583">
        <v>24040.82</v>
      </c>
      <c r="CT2583">
        <v>22792.7</v>
      </c>
      <c r="CU2583">
        <v>22350.48</v>
      </c>
      <c r="CV2583">
        <v>20323.93</v>
      </c>
      <c r="CW2583">
        <v>15622.82</v>
      </c>
      <c r="CX2583">
        <v>10085.15</v>
      </c>
      <c r="CY2583">
        <v>22240.799999999999</v>
      </c>
      <c r="CZ2583">
        <v>68045.179999999993</v>
      </c>
      <c r="DA2583">
        <v>72638.92</v>
      </c>
      <c r="DB2583">
        <v>74310.69</v>
      </c>
      <c r="DC2583">
        <v>78673.009999999995</v>
      </c>
      <c r="DD2583">
        <v>79936.27</v>
      </c>
      <c r="DE2583">
        <v>83301.23</v>
      </c>
      <c r="DF2583">
        <v>85765.62</v>
      </c>
      <c r="DG2583">
        <v>85928.15</v>
      </c>
      <c r="DH2583">
        <v>90863.360000000001</v>
      </c>
      <c r="DI2583">
        <v>98236.51</v>
      </c>
      <c r="DJ2583">
        <v>100588.3</v>
      </c>
      <c r="DK2583">
        <v>103053.8</v>
      </c>
      <c r="DL2583">
        <v>101218</v>
      </c>
      <c r="DM2583">
        <v>97887.74</v>
      </c>
      <c r="DN2583">
        <v>100707.6</v>
      </c>
      <c r="DO2583">
        <v>19</v>
      </c>
      <c r="DP2583">
        <v>19</v>
      </c>
    </row>
    <row r="2584" spans="1:120" hidden="1" x14ac:dyDescent="0.25">
      <c r="A2584" t="str">
        <f t="shared" si="40"/>
        <v>Size_Grp-Below 20 kW_All Elect_44463</v>
      </c>
      <c r="B2584" t="s">
        <v>62</v>
      </c>
      <c r="C2584" t="s">
        <v>259</v>
      </c>
      <c r="D2584" t="s">
        <v>61</v>
      </c>
      <c r="E2584" t="s">
        <v>61</v>
      </c>
      <c r="F2584" t="s">
        <v>61</v>
      </c>
      <c r="G2584" t="s">
        <v>61</v>
      </c>
      <c r="H2584" t="s">
        <v>61</v>
      </c>
      <c r="I2584" t="s">
        <v>61</v>
      </c>
      <c r="J2584" t="s">
        <v>260</v>
      </c>
      <c r="K2584" t="s">
        <v>190</v>
      </c>
      <c r="L2584" s="18">
        <v>44463</v>
      </c>
      <c r="M2584">
        <v>19</v>
      </c>
      <c r="N2584">
        <v>19</v>
      </c>
      <c r="O2584" t="s">
        <v>263</v>
      </c>
      <c r="P2584">
        <v>4</v>
      </c>
      <c r="Q2584">
        <v>3</v>
      </c>
      <c r="R2584">
        <v>0</v>
      </c>
      <c r="S2584">
        <v>0</v>
      </c>
      <c r="T2584">
        <v>1</v>
      </c>
      <c r="U2584">
        <v>0</v>
      </c>
      <c r="V2584">
        <v>1</v>
      </c>
      <c r="W2584">
        <v>110.72</v>
      </c>
      <c r="X2584">
        <v>110.61333</v>
      </c>
      <c r="Y2584">
        <v>110.72</v>
      </c>
      <c r="Z2584">
        <v>110.93333</v>
      </c>
      <c r="AA2584">
        <v>111.09332999999999</v>
      </c>
      <c r="AB2584">
        <v>111.14667</v>
      </c>
      <c r="AC2584">
        <v>111.14667</v>
      </c>
      <c r="AD2584">
        <v>110.98667</v>
      </c>
      <c r="AE2584">
        <v>111.09332999999999</v>
      </c>
      <c r="AF2584">
        <v>110.72</v>
      </c>
      <c r="AG2584">
        <v>110.56</v>
      </c>
      <c r="AH2584">
        <v>110.50667</v>
      </c>
      <c r="AI2584">
        <v>110.45332999999999</v>
      </c>
      <c r="AJ2584">
        <v>110.56</v>
      </c>
      <c r="AK2584">
        <v>110.50667</v>
      </c>
      <c r="AL2584">
        <v>110.56</v>
      </c>
      <c r="AM2584">
        <v>110.66667</v>
      </c>
      <c r="AN2584">
        <v>91.786666999999994</v>
      </c>
      <c r="AO2584">
        <v>0.37333333000000002</v>
      </c>
      <c r="AP2584">
        <v>0.42666667000000003</v>
      </c>
      <c r="AQ2584">
        <v>86.293333000000004</v>
      </c>
      <c r="AR2584">
        <v>111.46666999999999</v>
      </c>
      <c r="AS2584">
        <v>111.68</v>
      </c>
      <c r="AT2584">
        <v>111.46666999999999</v>
      </c>
      <c r="AU2584">
        <v>72</v>
      </c>
      <c r="AV2584">
        <v>72</v>
      </c>
      <c r="AW2584">
        <v>72</v>
      </c>
      <c r="AX2584">
        <v>71</v>
      </c>
      <c r="AY2584">
        <v>69.5</v>
      </c>
      <c r="AZ2584">
        <v>68.5</v>
      </c>
      <c r="BA2584">
        <v>67.5</v>
      </c>
      <c r="BB2584">
        <v>67</v>
      </c>
      <c r="BC2584">
        <v>69.5</v>
      </c>
      <c r="BD2584">
        <v>71</v>
      </c>
      <c r="BE2584">
        <v>75</v>
      </c>
      <c r="BF2584">
        <v>77.5</v>
      </c>
      <c r="BG2584">
        <v>79.5</v>
      </c>
      <c r="BH2584">
        <v>81</v>
      </c>
      <c r="BI2584">
        <v>83.5</v>
      </c>
      <c r="BJ2584">
        <v>86</v>
      </c>
      <c r="BK2584">
        <v>87</v>
      </c>
      <c r="BL2584">
        <v>86.5</v>
      </c>
      <c r="BM2584">
        <v>84</v>
      </c>
      <c r="BN2584">
        <v>80.5</v>
      </c>
      <c r="BO2584">
        <v>78</v>
      </c>
      <c r="BP2584">
        <v>76</v>
      </c>
      <c r="BQ2584">
        <v>73.5</v>
      </c>
      <c r="BR2584">
        <v>72.5</v>
      </c>
      <c r="BS2584">
        <v>5.5651650000000004</v>
      </c>
      <c r="BT2584">
        <v>-3.8935070000000001</v>
      </c>
      <c r="BU2584">
        <v>-30.024889999999999</v>
      </c>
      <c r="BV2584">
        <v>-32.871139999999997</v>
      </c>
      <c r="BW2584">
        <v>-34.135559999999998</v>
      </c>
      <c r="BX2584">
        <v>1.9645999999999999</v>
      </c>
      <c r="BY2584">
        <v>6.039612</v>
      </c>
      <c r="BZ2584">
        <v>6.8824969999999999</v>
      </c>
      <c r="CA2584">
        <v>7.7490439999999996</v>
      </c>
      <c r="CB2584">
        <v>9.2584839999999993</v>
      </c>
      <c r="CC2584">
        <v>12.39682</v>
      </c>
      <c r="CD2584">
        <v>4.328379</v>
      </c>
      <c r="CE2584">
        <v>-3.1064050000000001</v>
      </c>
      <c r="CF2584">
        <v>-8.9551499999999997</v>
      </c>
      <c r="CG2584">
        <v>-3.593099</v>
      </c>
      <c r="CH2584">
        <v>0.45915729999999999</v>
      </c>
      <c r="CI2584">
        <v>-0.4311625</v>
      </c>
      <c r="CJ2584">
        <v>20.20654</v>
      </c>
      <c r="CK2584">
        <v>117.5188</v>
      </c>
      <c r="CL2584">
        <v>122.8355</v>
      </c>
      <c r="CM2584">
        <v>29.866630000000001</v>
      </c>
      <c r="CN2584">
        <v>4.9506129999999997</v>
      </c>
      <c r="CO2584">
        <v>7.2653299999999996</v>
      </c>
      <c r="CP2584">
        <v>6.500559</v>
      </c>
      <c r="CQ2584">
        <v>8.3514809999999997</v>
      </c>
      <c r="CR2584">
        <v>20.2471</v>
      </c>
      <c r="CS2584">
        <v>109.7414</v>
      </c>
      <c r="CT2584">
        <v>116.8617</v>
      </c>
      <c r="CU2584">
        <v>115.0699</v>
      </c>
      <c r="CV2584">
        <v>2.4794749999999999</v>
      </c>
      <c r="CW2584">
        <v>6.5603449999999999</v>
      </c>
      <c r="CX2584">
        <v>6.4906810000000004</v>
      </c>
      <c r="CY2584">
        <v>6.6394770000000003</v>
      </c>
      <c r="CZ2584">
        <v>8.2503050000000009</v>
      </c>
      <c r="DA2584">
        <v>12.20556</v>
      </c>
      <c r="DB2584">
        <v>28.276769999999999</v>
      </c>
      <c r="DC2584">
        <v>93.58963</v>
      </c>
      <c r="DD2584">
        <v>93.883129999999994</v>
      </c>
      <c r="DE2584">
        <v>63.681570000000001</v>
      </c>
      <c r="DF2584">
        <v>61.17604</v>
      </c>
      <c r="DG2584">
        <v>72.023929999999993</v>
      </c>
      <c r="DH2584">
        <v>73.673370000000006</v>
      </c>
      <c r="DI2584">
        <v>35.55968</v>
      </c>
      <c r="DJ2584">
        <v>26.785329999999998</v>
      </c>
      <c r="DK2584">
        <v>27.1633</v>
      </c>
      <c r="DL2584">
        <v>25.704180000000001</v>
      </c>
      <c r="DM2584">
        <v>9.6848480000000006</v>
      </c>
      <c r="DN2584">
        <v>10.64062</v>
      </c>
      <c r="DO2584">
        <v>19</v>
      </c>
      <c r="DP2584">
        <v>19</v>
      </c>
    </row>
    <row r="2585" spans="1:120" hidden="1" x14ac:dyDescent="0.25">
      <c r="A2585" t="str">
        <f t="shared" si="40"/>
        <v>OtherDR-Yes_All Elect_44463</v>
      </c>
      <c r="B2585" t="s">
        <v>62</v>
      </c>
      <c r="C2585" t="s">
        <v>324</v>
      </c>
      <c r="D2585" t="s">
        <v>61</v>
      </c>
      <c r="E2585" t="s">
        <v>61</v>
      </c>
      <c r="F2585" t="s">
        <v>61</v>
      </c>
      <c r="G2585" t="s">
        <v>61</v>
      </c>
      <c r="H2585" t="s">
        <v>61</v>
      </c>
      <c r="I2585" t="s">
        <v>98</v>
      </c>
      <c r="J2585" t="s">
        <v>61</v>
      </c>
      <c r="K2585" t="s">
        <v>190</v>
      </c>
      <c r="L2585" s="18">
        <v>44463</v>
      </c>
      <c r="M2585">
        <v>19</v>
      </c>
      <c r="N2585">
        <v>19</v>
      </c>
      <c r="O2585" t="s">
        <v>263</v>
      </c>
      <c r="P2585">
        <v>4</v>
      </c>
      <c r="Q2585">
        <v>4</v>
      </c>
      <c r="R2585">
        <v>0</v>
      </c>
      <c r="S2585">
        <v>0</v>
      </c>
      <c r="T2585">
        <v>1</v>
      </c>
      <c r="U2585">
        <v>0</v>
      </c>
      <c r="V2585">
        <v>1</v>
      </c>
      <c r="W2585">
        <v>144.63999999999999</v>
      </c>
      <c r="X2585">
        <v>0.2</v>
      </c>
      <c r="Y2585">
        <v>0.12</v>
      </c>
      <c r="Z2585">
        <v>0.24</v>
      </c>
      <c r="AA2585">
        <v>141.4</v>
      </c>
      <c r="AB2585">
        <v>241.2</v>
      </c>
      <c r="AC2585">
        <v>240.28</v>
      </c>
      <c r="AD2585">
        <v>371.28</v>
      </c>
      <c r="AE2585">
        <v>344.04</v>
      </c>
      <c r="AF2585">
        <v>146.44</v>
      </c>
      <c r="AG2585">
        <v>146.16</v>
      </c>
      <c r="AH2585">
        <v>145.88</v>
      </c>
      <c r="AI2585">
        <v>145.91999999999999</v>
      </c>
      <c r="AJ2585">
        <v>145.56</v>
      </c>
      <c r="AK2585">
        <v>106.12</v>
      </c>
      <c r="AL2585">
        <v>0.24</v>
      </c>
      <c r="AM2585">
        <v>0.12</v>
      </c>
      <c r="AN2585">
        <v>0.2</v>
      </c>
      <c r="AO2585">
        <v>0.24</v>
      </c>
      <c r="AP2585">
        <v>0.12</v>
      </c>
      <c r="AQ2585">
        <v>0.32</v>
      </c>
      <c r="AR2585">
        <v>0.12</v>
      </c>
      <c r="AS2585">
        <v>0.12</v>
      </c>
      <c r="AT2585">
        <v>0.32</v>
      </c>
      <c r="AU2585">
        <v>72</v>
      </c>
      <c r="AV2585">
        <v>72</v>
      </c>
      <c r="AW2585">
        <v>72</v>
      </c>
      <c r="AX2585">
        <v>71</v>
      </c>
      <c r="AY2585">
        <v>69.5</v>
      </c>
      <c r="AZ2585">
        <v>68.5</v>
      </c>
      <c r="BA2585">
        <v>67.5</v>
      </c>
      <c r="BB2585">
        <v>67</v>
      </c>
      <c r="BC2585">
        <v>69.5</v>
      </c>
      <c r="BD2585">
        <v>71</v>
      </c>
      <c r="BE2585">
        <v>75</v>
      </c>
      <c r="BF2585">
        <v>77.5</v>
      </c>
      <c r="BG2585">
        <v>79.5</v>
      </c>
      <c r="BH2585">
        <v>81</v>
      </c>
      <c r="BI2585">
        <v>83.5</v>
      </c>
      <c r="BJ2585">
        <v>86</v>
      </c>
      <c r="BK2585">
        <v>87</v>
      </c>
      <c r="BL2585">
        <v>86.5</v>
      </c>
      <c r="BM2585">
        <v>84</v>
      </c>
      <c r="BN2585">
        <v>80.5</v>
      </c>
      <c r="BO2585">
        <v>78</v>
      </c>
      <c r="BP2585">
        <v>76</v>
      </c>
      <c r="BQ2585">
        <v>73.5</v>
      </c>
      <c r="BR2585">
        <v>72.5</v>
      </c>
      <c r="BS2585">
        <v>5.549588</v>
      </c>
      <c r="BT2585">
        <v>97.416179999999997</v>
      </c>
      <c r="BU2585">
        <v>97.462720000000004</v>
      </c>
      <c r="BV2585">
        <v>97.305139999999994</v>
      </c>
      <c r="BW2585">
        <v>-43.945639999999997</v>
      </c>
      <c r="BX2585">
        <v>-143.87620000000001</v>
      </c>
      <c r="BY2585">
        <v>-63.448230000000002</v>
      </c>
      <c r="BZ2585">
        <v>-50.234409999999997</v>
      </c>
      <c r="CA2585">
        <v>46.029490000000003</v>
      </c>
      <c r="CB2585">
        <v>255.988</v>
      </c>
      <c r="CC2585">
        <v>262.11180000000002</v>
      </c>
      <c r="CD2585">
        <v>269.9348</v>
      </c>
      <c r="CE2585">
        <v>273.11219999999997</v>
      </c>
      <c r="CF2585">
        <v>253.0592</v>
      </c>
      <c r="CG2585">
        <v>147.92679999999999</v>
      </c>
      <c r="CH2585">
        <v>166.2056</v>
      </c>
      <c r="CI2585">
        <v>152.49160000000001</v>
      </c>
      <c r="CJ2585">
        <v>143.02780000000001</v>
      </c>
      <c r="CK2585">
        <v>143.11160000000001</v>
      </c>
      <c r="CL2585">
        <v>143.4736</v>
      </c>
      <c r="CM2585">
        <v>138.69059999999999</v>
      </c>
      <c r="CN2585">
        <v>140.55500000000001</v>
      </c>
      <c r="CO2585">
        <v>141.489</v>
      </c>
      <c r="CP2585">
        <v>141.18639999999999</v>
      </c>
      <c r="CQ2585">
        <v>1256.9469999999999</v>
      </c>
      <c r="CR2585">
        <v>796.48149999999998</v>
      </c>
      <c r="CS2585">
        <v>796.44709999999998</v>
      </c>
      <c r="CT2585">
        <v>795.12369999999999</v>
      </c>
      <c r="CU2585">
        <v>793.54169999999999</v>
      </c>
      <c r="CV2585">
        <v>791.21810000000005</v>
      </c>
      <c r="CW2585">
        <v>333.19600000000003</v>
      </c>
      <c r="CX2585">
        <v>404.9572</v>
      </c>
      <c r="CY2585">
        <v>727.57429999999999</v>
      </c>
      <c r="CZ2585">
        <v>891.33969999999999</v>
      </c>
      <c r="DA2585">
        <v>890.50789999999995</v>
      </c>
      <c r="DB2585">
        <v>1007.236</v>
      </c>
      <c r="DC2585">
        <v>910.81299999999999</v>
      </c>
      <c r="DD2585">
        <v>866.35239999999999</v>
      </c>
      <c r="DE2585">
        <v>1606.92</v>
      </c>
      <c r="DF2585">
        <v>1883.7760000000001</v>
      </c>
      <c r="DG2585">
        <v>1898.799</v>
      </c>
      <c r="DH2585">
        <v>1632.8209999999999</v>
      </c>
      <c r="DI2585">
        <v>1635.876</v>
      </c>
      <c r="DJ2585">
        <v>1648.037</v>
      </c>
      <c r="DK2585">
        <v>1654.981</v>
      </c>
      <c r="DL2585">
        <v>1672.5709999999999</v>
      </c>
      <c r="DM2585">
        <v>1663.057</v>
      </c>
      <c r="DN2585">
        <v>1662.0050000000001</v>
      </c>
      <c r="DO2585">
        <v>19</v>
      </c>
      <c r="DP2585">
        <v>19</v>
      </c>
    </row>
    <row r="2586" spans="1:120" hidden="1" x14ac:dyDescent="0.25">
      <c r="A2586" t="str">
        <f t="shared" si="40"/>
        <v>Aggregator-Voltus, Inc._All Elect_44463</v>
      </c>
      <c r="B2586" t="s">
        <v>62</v>
      </c>
      <c r="C2586" t="s">
        <v>221</v>
      </c>
      <c r="D2586" t="s">
        <v>61</v>
      </c>
      <c r="E2586" t="s">
        <v>61</v>
      </c>
      <c r="F2586" t="s">
        <v>198</v>
      </c>
      <c r="G2586" t="s">
        <v>61</v>
      </c>
      <c r="H2586" t="s">
        <v>61</v>
      </c>
      <c r="I2586" t="s">
        <v>61</v>
      </c>
      <c r="J2586" t="s">
        <v>61</v>
      </c>
      <c r="K2586" t="s">
        <v>190</v>
      </c>
      <c r="L2586" s="18">
        <v>44463</v>
      </c>
      <c r="M2586">
        <v>19</v>
      </c>
      <c r="N2586">
        <v>19</v>
      </c>
      <c r="O2586" t="s">
        <v>263</v>
      </c>
      <c r="P2586">
        <v>35</v>
      </c>
      <c r="Q2586">
        <v>33</v>
      </c>
      <c r="R2586">
        <v>0</v>
      </c>
      <c r="S2586">
        <v>0</v>
      </c>
      <c r="T2586">
        <v>0</v>
      </c>
      <c r="U2586">
        <v>0</v>
      </c>
      <c r="V2586">
        <v>0</v>
      </c>
      <c r="W2586">
        <v>5810.2864</v>
      </c>
      <c r="X2586">
        <v>6357.4741999999997</v>
      </c>
      <c r="Y2586">
        <v>6129.6826000000001</v>
      </c>
      <c r="Z2586">
        <v>6141.0576000000001</v>
      </c>
      <c r="AA2586">
        <v>6136.8576000000003</v>
      </c>
      <c r="AB2586">
        <v>6242.6211999999996</v>
      </c>
      <c r="AC2586">
        <v>6491.2803000000004</v>
      </c>
      <c r="AD2586">
        <v>6330.5455000000002</v>
      </c>
      <c r="AE2586">
        <v>6519.6567999999997</v>
      </c>
      <c r="AF2586">
        <v>6268.8393999999998</v>
      </c>
      <c r="AG2586">
        <v>6610.5667000000003</v>
      </c>
      <c r="AH2586">
        <v>6702.3726999999999</v>
      </c>
      <c r="AI2586">
        <v>6918.0788000000002</v>
      </c>
      <c r="AJ2586">
        <v>7025.2794999999996</v>
      </c>
      <c r="AK2586">
        <v>6637.9038</v>
      </c>
      <c r="AL2586">
        <v>6880.6446999999998</v>
      </c>
      <c r="AM2586">
        <v>6796.9205000000002</v>
      </c>
      <c r="AN2586">
        <v>5819.5136000000002</v>
      </c>
      <c r="AO2586">
        <v>3112.3802999999998</v>
      </c>
      <c r="AP2586">
        <v>4339.7188999999998</v>
      </c>
      <c r="AQ2586">
        <v>5712.8325999999997</v>
      </c>
      <c r="AR2586">
        <v>6003.3485000000001</v>
      </c>
      <c r="AS2586">
        <v>6007.2620999999999</v>
      </c>
      <c r="AT2586">
        <v>6070.3152</v>
      </c>
      <c r="AU2586">
        <v>70.546875</v>
      </c>
      <c r="AV2586">
        <v>70.59375</v>
      </c>
      <c r="AW2586">
        <v>70.59375</v>
      </c>
      <c r="AX2586">
        <v>69.59375</v>
      </c>
      <c r="AY2586">
        <v>68.234375</v>
      </c>
      <c r="AZ2586">
        <v>67.328125</v>
      </c>
      <c r="BA2586">
        <v>66.421875</v>
      </c>
      <c r="BB2586">
        <v>65.96875</v>
      </c>
      <c r="BC2586">
        <v>68.234375</v>
      </c>
      <c r="BD2586">
        <v>69.546875</v>
      </c>
      <c r="BE2586">
        <v>73.265625</v>
      </c>
      <c r="BF2586">
        <v>75.8125</v>
      </c>
      <c r="BG2586">
        <v>78.140625</v>
      </c>
      <c r="BH2586">
        <v>79.734375</v>
      </c>
      <c r="BI2586">
        <v>82.234375</v>
      </c>
      <c r="BJ2586">
        <v>84.40625</v>
      </c>
      <c r="BK2586">
        <v>85.125</v>
      </c>
      <c r="BL2586">
        <v>84.4375</v>
      </c>
      <c r="BM2586">
        <v>81.9375</v>
      </c>
      <c r="BN2586">
        <v>78.53125</v>
      </c>
      <c r="BO2586">
        <v>76.125</v>
      </c>
      <c r="BP2586">
        <v>74.3125</v>
      </c>
      <c r="BQ2586">
        <v>71.953125</v>
      </c>
      <c r="BR2586">
        <v>71.046875</v>
      </c>
      <c r="BS2586">
        <v>618.77099999999996</v>
      </c>
      <c r="BT2586">
        <v>-313.51920000000001</v>
      </c>
      <c r="BU2586">
        <v>-295.58539999999999</v>
      </c>
      <c r="BV2586">
        <v>-487.92669999999998</v>
      </c>
      <c r="BW2586">
        <v>-517.44010000000003</v>
      </c>
      <c r="BX2586">
        <v>-625.73540000000003</v>
      </c>
      <c r="BY2586">
        <v>-487.06279999999998</v>
      </c>
      <c r="BZ2586">
        <v>292.61660000000001</v>
      </c>
      <c r="CA2586">
        <v>379.89980000000003</v>
      </c>
      <c r="CB2586">
        <v>955.63070000000005</v>
      </c>
      <c r="CC2586">
        <v>729.69719999999995</v>
      </c>
      <c r="CD2586">
        <v>944.3614</v>
      </c>
      <c r="CE2586">
        <v>1060.93</v>
      </c>
      <c r="CF2586">
        <v>1105.4480000000001</v>
      </c>
      <c r="CG2586">
        <v>1539.182</v>
      </c>
      <c r="CH2586">
        <v>1155.829</v>
      </c>
      <c r="CI2586">
        <v>1121.6310000000001</v>
      </c>
      <c r="CJ2586">
        <v>2006.8879999999999</v>
      </c>
      <c r="CK2586">
        <v>4472.7380000000003</v>
      </c>
      <c r="CL2586">
        <v>3007.8870000000002</v>
      </c>
      <c r="CM2586">
        <v>1557.8520000000001</v>
      </c>
      <c r="CN2586">
        <v>1149.902</v>
      </c>
      <c r="CO2586">
        <v>988.72209999999995</v>
      </c>
      <c r="CP2586">
        <v>658.77639999999997</v>
      </c>
      <c r="CQ2586">
        <v>147749.4</v>
      </c>
      <c r="CR2586">
        <v>25669.87</v>
      </c>
      <c r="CS2586">
        <v>22989.200000000001</v>
      </c>
      <c r="CT2586">
        <v>21994.04</v>
      </c>
      <c r="CU2586">
        <v>21656.53</v>
      </c>
      <c r="CV2586">
        <v>19609.740000000002</v>
      </c>
      <c r="CW2586">
        <v>15144.96</v>
      </c>
      <c r="CX2586">
        <v>9633.5149999999994</v>
      </c>
      <c r="CY2586">
        <v>21002.86</v>
      </c>
      <c r="CZ2586">
        <v>68069.14</v>
      </c>
      <c r="DA2586">
        <v>72682.59</v>
      </c>
      <c r="DB2586">
        <v>73638.350000000006</v>
      </c>
      <c r="DC2586">
        <v>77635.66</v>
      </c>
      <c r="DD2586">
        <v>78899.94</v>
      </c>
      <c r="DE2586">
        <v>80996.7</v>
      </c>
      <c r="DF2586">
        <v>82300.63</v>
      </c>
      <c r="DG2586">
        <v>82851.14</v>
      </c>
      <c r="DH2586">
        <v>87485.29</v>
      </c>
      <c r="DI2586">
        <v>95559.38</v>
      </c>
      <c r="DJ2586">
        <v>99482</v>
      </c>
      <c r="DK2586">
        <v>101329.60000000001</v>
      </c>
      <c r="DL2586">
        <v>99225.95</v>
      </c>
      <c r="DM2586">
        <v>94891.5</v>
      </c>
      <c r="DN2586">
        <v>97572.61</v>
      </c>
      <c r="DO2586">
        <v>19</v>
      </c>
      <c r="DP2586">
        <v>19</v>
      </c>
    </row>
    <row r="2587" spans="1:120" hidden="1" x14ac:dyDescent="0.25">
      <c r="A2587" t="str">
        <f t="shared" si="40"/>
        <v>OtherDR-No_All Elect_44463</v>
      </c>
      <c r="B2587" t="s">
        <v>62</v>
      </c>
      <c r="C2587" t="s">
        <v>323</v>
      </c>
      <c r="D2587" t="s">
        <v>61</v>
      </c>
      <c r="E2587" t="s">
        <v>61</v>
      </c>
      <c r="F2587" t="s">
        <v>61</v>
      </c>
      <c r="G2587" t="s">
        <v>61</v>
      </c>
      <c r="H2587" t="s">
        <v>61</v>
      </c>
      <c r="I2587" t="s">
        <v>97</v>
      </c>
      <c r="J2587" t="s">
        <v>61</v>
      </c>
      <c r="K2587" t="s">
        <v>190</v>
      </c>
      <c r="L2587" s="18">
        <v>44463</v>
      </c>
      <c r="M2587">
        <v>19</v>
      </c>
      <c r="N2587">
        <v>19</v>
      </c>
      <c r="O2587" t="s">
        <v>263</v>
      </c>
      <c r="P2587">
        <v>120</v>
      </c>
      <c r="Q2587">
        <v>109</v>
      </c>
      <c r="R2587">
        <v>1</v>
      </c>
      <c r="S2587">
        <v>0</v>
      </c>
      <c r="T2587">
        <v>0</v>
      </c>
      <c r="U2587">
        <v>0</v>
      </c>
      <c r="V2587">
        <v>0</v>
      </c>
      <c r="W2587">
        <v>13383.191999999999</v>
      </c>
      <c r="X2587">
        <v>13787.69</v>
      </c>
      <c r="Y2587">
        <v>13563.566000000001</v>
      </c>
      <c r="Z2587">
        <v>13644.36</v>
      </c>
      <c r="AA2587">
        <v>13541.334000000001</v>
      </c>
      <c r="AB2587">
        <v>13637.855</v>
      </c>
      <c r="AC2587">
        <v>14034.57</v>
      </c>
      <c r="AD2587">
        <v>14767.287</v>
      </c>
      <c r="AE2587">
        <v>15387.453</v>
      </c>
      <c r="AF2587">
        <v>15020.7</v>
      </c>
      <c r="AG2587">
        <v>15371.058999999999</v>
      </c>
      <c r="AH2587">
        <v>15375.33</v>
      </c>
      <c r="AI2587">
        <v>15502.102000000001</v>
      </c>
      <c r="AJ2587">
        <v>15663.364</v>
      </c>
      <c r="AK2587">
        <v>15051.686</v>
      </c>
      <c r="AL2587">
        <v>14764.393</v>
      </c>
      <c r="AM2587">
        <v>14076.103999999999</v>
      </c>
      <c r="AN2587">
        <v>12133.419</v>
      </c>
      <c r="AO2587">
        <v>3706.6705000000002</v>
      </c>
      <c r="AP2587">
        <v>6984.3603999999996</v>
      </c>
      <c r="AQ2587">
        <v>10241.375</v>
      </c>
      <c r="AR2587">
        <v>10648.624</v>
      </c>
      <c r="AS2587">
        <v>10690.782999999999</v>
      </c>
      <c r="AT2587">
        <v>10725.768</v>
      </c>
      <c r="AU2587">
        <v>71.728448</v>
      </c>
      <c r="AV2587">
        <v>71.698276000000007</v>
      </c>
      <c r="AW2587">
        <v>71.676723999999993</v>
      </c>
      <c r="AX2587">
        <v>70.676723999999993</v>
      </c>
      <c r="AY2587">
        <v>69.193966000000003</v>
      </c>
      <c r="AZ2587">
        <v>68.241378999999995</v>
      </c>
      <c r="BA2587">
        <v>67.310344999999998</v>
      </c>
      <c r="BB2587">
        <v>66.823276000000007</v>
      </c>
      <c r="BC2587">
        <v>69.172414000000003</v>
      </c>
      <c r="BD2587">
        <v>70.771552</v>
      </c>
      <c r="BE2587">
        <v>74.737069000000005</v>
      </c>
      <c r="BF2587">
        <v>77.314655000000002</v>
      </c>
      <c r="BG2587">
        <v>79.426723999999993</v>
      </c>
      <c r="BH2587">
        <v>80.995689999999996</v>
      </c>
      <c r="BI2587">
        <v>83.474137999999996</v>
      </c>
      <c r="BJ2587">
        <v>85.840517000000006</v>
      </c>
      <c r="BK2587">
        <v>86.719828000000007</v>
      </c>
      <c r="BL2587">
        <v>86.146552</v>
      </c>
      <c r="BM2587">
        <v>83.711207000000002</v>
      </c>
      <c r="BN2587">
        <v>80.280171999999993</v>
      </c>
      <c r="BO2587">
        <v>77.762930999999995</v>
      </c>
      <c r="BP2587">
        <v>75.75</v>
      </c>
      <c r="BQ2587">
        <v>73.353448</v>
      </c>
      <c r="BR2587">
        <v>72.293103000000002</v>
      </c>
      <c r="BS2587">
        <v>759.41759999999999</v>
      </c>
      <c r="BT2587">
        <v>-277.98559999999998</v>
      </c>
      <c r="BU2587">
        <v>-250.39240000000001</v>
      </c>
      <c r="BV2587">
        <v>-511.98820000000001</v>
      </c>
      <c r="BW2587">
        <v>-411.01060000000001</v>
      </c>
      <c r="BX2587">
        <v>-461.84570000000002</v>
      </c>
      <c r="BY2587">
        <v>-297.30799999999999</v>
      </c>
      <c r="BZ2587">
        <v>143.35589999999999</v>
      </c>
      <c r="CA2587">
        <v>100.85890000000001</v>
      </c>
      <c r="CB2587">
        <v>888.28160000000003</v>
      </c>
      <c r="CC2587">
        <v>644.50639999999999</v>
      </c>
      <c r="CD2587">
        <v>1074.0170000000001</v>
      </c>
      <c r="CE2587">
        <v>1332.24</v>
      </c>
      <c r="CF2587">
        <v>1291.636</v>
      </c>
      <c r="CG2587">
        <v>1819.385</v>
      </c>
      <c r="CH2587">
        <v>1804.759</v>
      </c>
      <c r="CI2587">
        <v>2220.9140000000002</v>
      </c>
      <c r="CJ2587">
        <v>3922.2179999999998</v>
      </c>
      <c r="CK2587">
        <v>12008.78</v>
      </c>
      <c r="CL2587">
        <v>8415.73</v>
      </c>
      <c r="CM2587">
        <v>5054.3540000000003</v>
      </c>
      <c r="CN2587">
        <v>4562.049</v>
      </c>
      <c r="CO2587">
        <v>4373.0600000000004</v>
      </c>
      <c r="CP2587">
        <v>4014.6379999999999</v>
      </c>
      <c r="CQ2587">
        <v>174311.2</v>
      </c>
      <c r="CR2587">
        <v>32195.97</v>
      </c>
      <c r="CS2587">
        <v>28398.89</v>
      </c>
      <c r="CT2587">
        <v>26515.13</v>
      </c>
      <c r="CU2587">
        <v>25794.66</v>
      </c>
      <c r="CV2587">
        <v>23461.279999999999</v>
      </c>
      <c r="CW2587">
        <v>17091.63</v>
      </c>
      <c r="CX2587">
        <v>12060</v>
      </c>
      <c r="CY2587">
        <v>25126.14</v>
      </c>
      <c r="CZ2587">
        <v>71064.740000000005</v>
      </c>
      <c r="DA2587">
        <v>77287.789999999994</v>
      </c>
      <c r="DB2587">
        <v>84366.6</v>
      </c>
      <c r="DC2587">
        <v>90487.17</v>
      </c>
      <c r="DD2587">
        <v>94130.35</v>
      </c>
      <c r="DE2587">
        <v>97566.36</v>
      </c>
      <c r="DF2587">
        <v>100538.3</v>
      </c>
      <c r="DG2587">
        <v>100817</v>
      </c>
      <c r="DH2587">
        <v>106319.7</v>
      </c>
      <c r="DI2587">
        <v>115243.8</v>
      </c>
      <c r="DJ2587">
        <v>119616.5</v>
      </c>
      <c r="DK2587">
        <v>120270</v>
      </c>
      <c r="DL2587">
        <v>118814.3</v>
      </c>
      <c r="DM2587">
        <v>115128.9</v>
      </c>
      <c r="DN2587">
        <v>118246.9</v>
      </c>
      <c r="DO2587">
        <v>19</v>
      </c>
      <c r="DP2587">
        <v>19</v>
      </c>
    </row>
    <row r="2588" spans="1:120" x14ac:dyDescent="0.25">
      <c r="A2588" t="str">
        <f t="shared" si="40"/>
        <v>AutoDR-Yes_All Elect_44463</v>
      </c>
      <c r="B2588" t="s">
        <v>62</v>
      </c>
      <c r="C2588" t="s">
        <v>322</v>
      </c>
      <c r="D2588" t="s">
        <v>61</v>
      </c>
      <c r="E2588" t="s">
        <v>61</v>
      </c>
      <c r="F2588" t="s">
        <v>61</v>
      </c>
      <c r="G2588" t="s">
        <v>61</v>
      </c>
      <c r="H2588" t="s">
        <v>98</v>
      </c>
      <c r="I2588" t="s">
        <v>61</v>
      </c>
      <c r="J2588" t="s">
        <v>61</v>
      </c>
      <c r="K2588" t="s">
        <v>190</v>
      </c>
      <c r="L2588" s="18">
        <v>44463</v>
      </c>
      <c r="M2588">
        <v>19</v>
      </c>
      <c r="N2588">
        <v>19</v>
      </c>
      <c r="O2588" t="s">
        <v>263</v>
      </c>
      <c r="P2588">
        <v>60</v>
      </c>
      <c r="Q2588">
        <v>51</v>
      </c>
      <c r="R2588">
        <v>1</v>
      </c>
      <c r="S2588">
        <v>0</v>
      </c>
      <c r="T2588">
        <v>0</v>
      </c>
      <c r="U2588">
        <v>0</v>
      </c>
      <c r="V2588">
        <v>0</v>
      </c>
      <c r="W2588">
        <v>10170.879000000001</v>
      </c>
      <c r="X2588">
        <v>10580.84</v>
      </c>
      <c r="Y2588">
        <v>10575.242</v>
      </c>
      <c r="Z2588">
        <v>10575.882</v>
      </c>
      <c r="AA2588">
        <v>10567.897999999999</v>
      </c>
      <c r="AB2588">
        <v>10641.079</v>
      </c>
      <c r="AC2588">
        <v>10894.918</v>
      </c>
      <c r="AD2588">
        <v>11315.800999999999</v>
      </c>
      <c r="AE2588">
        <v>11629.472</v>
      </c>
      <c r="AF2588">
        <v>11250.393</v>
      </c>
      <c r="AG2588">
        <v>11279.388999999999</v>
      </c>
      <c r="AH2588">
        <v>11091.937</v>
      </c>
      <c r="AI2588">
        <v>10994.722</v>
      </c>
      <c r="AJ2588">
        <v>10963.07</v>
      </c>
      <c r="AK2588">
        <v>10757.986000000001</v>
      </c>
      <c r="AL2588">
        <v>10818.145</v>
      </c>
      <c r="AM2588">
        <v>10402.263000000001</v>
      </c>
      <c r="AN2588">
        <v>9313.3179999999993</v>
      </c>
      <c r="AO2588">
        <v>2962.6590000000001</v>
      </c>
      <c r="AP2588">
        <v>6186.2825000000003</v>
      </c>
      <c r="AQ2588">
        <v>8900.0555000000004</v>
      </c>
      <c r="AR2588">
        <v>9168.7904999999992</v>
      </c>
      <c r="AS2588">
        <v>9209.009</v>
      </c>
      <c r="AT2588">
        <v>9362.0735000000004</v>
      </c>
      <c r="AU2588">
        <v>71.733333000000002</v>
      </c>
      <c r="AV2588">
        <v>71.666667000000004</v>
      </c>
      <c r="AW2588">
        <v>71.625</v>
      </c>
      <c r="AX2588">
        <v>70.625</v>
      </c>
      <c r="AY2588">
        <v>69.133332999999993</v>
      </c>
      <c r="AZ2588">
        <v>68.208332999999996</v>
      </c>
      <c r="BA2588">
        <v>67.325000000000003</v>
      </c>
      <c r="BB2588">
        <v>66.841667000000001</v>
      </c>
      <c r="BC2588">
        <v>69.091667000000001</v>
      </c>
      <c r="BD2588">
        <v>70.816666999999995</v>
      </c>
      <c r="BE2588">
        <v>74.8</v>
      </c>
      <c r="BF2588">
        <v>77.441666999999995</v>
      </c>
      <c r="BG2588">
        <v>79.599999999999994</v>
      </c>
      <c r="BH2588">
        <v>81.216667000000001</v>
      </c>
      <c r="BI2588">
        <v>83.674999999999997</v>
      </c>
      <c r="BJ2588">
        <v>85.974999999999994</v>
      </c>
      <c r="BK2588">
        <v>86.791667000000004</v>
      </c>
      <c r="BL2588">
        <v>86.183333000000005</v>
      </c>
      <c r="BM2588">
        <v>83.808333000000005</v>
      </c>
      <c r="BN2588">
        <v>80.424999999999997</v>
      </c>
      <c r="BO2588">
        <v>77.875</v>
      </c>
      <c r="BP2588">
        <v>75.816666999999995</v>
      </c>
      <c r="BQ2588">
        <v>73.491667000000007</v>
      </c>
      <c r="BR2588">
        <v>72.358333000000002</v>
      </c>
      <c r="BS2588">
        <v>360.11829999999998</v>
      </c>
      <c r="BT2588">
        <v>137.72810000000001</v>
      </c>
      <c r="BU2588">
        <v>194.07599999999999</v>
      </c>
      <c r="BV2588">
        <v>139.03190000000001</v>
      </c>
      <c r="BW2588">
        <v>132.24369999999999</v>
      </c>
      <c r="BX2588">
        <v>67.628339999999994</v>
      </c>
      <c r="BY2588">
        <v>43.798650000000002</v>
      </c>
      <c r="BZ2588">
        <v>-141.8126</v>
      </c>
      <c r="CA2588">
        <v>-296.17770000000002</v>
      </c>
      <c r="CB2588">
        <v>180.47450000000001</v>
      </c>
      <c r="CC2588">
        <v>90.043779999999998</v>
      </c>
      <c r="CD2588">
        <v>435.20089999999999</v>
      </c>
      <c r="CE2588">
        <v>641.40359999999998</v>
      </c>
      <c r="CF2588">
        <v>653.94359999999995</v>
      </c>
      <c r="CG2588">
        <v>793.21119999999996</v>
      </c>
      <c r="CH2588">
        <v>603.92200000000003</v>
      </c>
      <c r="CI2588">
        <v>976.40470000000005</v>
      </c>
      <c r="CJ2588">
        <v>2049.7469999999998</v>
      </c>
      <c r="CK2588">
        <v>8413.2960000000003</v>
      </c>
      <c r="CL2588">
        <v>5278.0349999999999</v>
      </c>
      <c r="CM2588">
        <v>2534.335</v>
      </c>
      <c r="CN2588">
        <v>2288.1219999999998</v>
      </c>
      <c r="CO2588">
        <v>2236.288</v>
      </c>
      <c r="CP2588">
        <v>1968.277</v>
      </c>
      <c r="CQ2588">
        <v>146935.4</v>
      </c>
      <c r="CR2588">
        <v>22019.57</v>
      </c>
      <c r="CS2588">
        <v>19936.62</v>
      </c>
      <c r="CT2588">
        <v>19293.39</v>
      </c>
      <c r="CU2588">
        <v>19306.75</v>
      </c>
      <c r="CV2588">
        <v>17600.650000000001</v>
      </c>
      <c r="CW2588">
        <v>13644.9</v>
      </c>
      <c r="CX2588">
        <v>8219.902</v>
      </c>
      <c r="CY2588">
        <v>19117.11</v>
      </c>
      <c r="CZ2588">
        <v>61586.45</v>
      </c>
      <c r="DA2588">
        <v>64991.48</v>
      </c>
      <c r="DB2588">
        <v>70017.23</v>
      </c>
      <c r="DC2588">
        <v>74749.179999999993</v>
      </c>
      <c r="DD2588">
        <v>77058.92</v>
      </c>
      <c r="DE2588">
        <v>79009.77</v>
      </c>
      <c r="DF2588">
        <v>80586.06</v>
      </c>
      <c r="DG2588">
        <v>80806.73</v>
      </c>
      <c r="DH2588">
        <v>85619.37</v>
      </c>
      <c r="DI2588">
        <v>92390.38</v>
      </c>
      <c r="DJ2588">
        <v>94922.05</v>
      </c>
      <c r="DK2588">
        <v>97009.37</v>
      </c>
      <c r="DL2588">
        <v>95243.59</v>
      </c>
      <c r="DM2588">
        <v>92154.5</v>
      </c>
      <c r="DN2588">
        <v>94460.49</v>
      </c>
      <c r="DO2588">
        <v>19</v>
      </c>
      <c r="DP2588">
        <v>19</v>
      </c>
    </row>
    <row r="2589" spans="1:120" hidden="1" x14ac:dyDescent="0.25">
      <c r="A2589" t="str">
        <f t="shared" si="40"/>
        <v>Industry_Type-1. Agriculture, Mining &amp; Construction_All Elect_44463</v>
      </c>
      <c r="B2589" t="s">
        <v>62</v>
      </c>
      <c r="C2589" t="s">
        <v>211</v>
      </c>
      <c r="D2589" t="s">
        <v>61</v>
      </c>
      <c r="E2589" t="s">
        <v>61</v>
      </c>
      <c r="F2589" t="s">
        <v>61</v>
      </c>
      <c r="G2589" t="s">
        <v>30</v>
      </c>
      <c r="H2589" t="s">
        <v>61</v>
      </c>
      <c r="I2589" t="s">
        <v>61</v>
      </c>
      <c r="J2589" t="s">
        <v>61</v>
      </c>
      <c r="K2589" t="s">
        <v>190</v>
      </c>
      <c r="L2589" s="18">
        <v>44463</v>
      </c>
      <c r="M2589">
        <v>19</v>
      </c>
      <c r="N2589">
        <v>19</v>
      </c>
      <c r="O2589" t="s">
        <v>263</v>
      </c>
      <c r="P2589">
        <v>86</v>
      </c>
      <c r="Q2589">
        <v>86</v>
      </c>
      <c r="R2589">
        <v>1</v>
      </c>
      <c r="S2589">
        <v>0</v>
      </c>
      <c r="T2589">
        <v>0</v>
      </c>
      <c r="U2589">
        <v>0</v>
      </c>
      <c r="V2589">
        <v>0</v>
      </c>
      <c r="W2589">
        <v>8891.7479999999996</v>
      </c>
      <c r="X2589">
        <v>9231.5910000000003</v>
      </c>
      <c r="Y2589">
        <v>9219.3070000000007</v>
      </c>
      <c r="Z2589">
        <v>9294.8330000000005</v>
      </c>
      <c r="AA2589">
        <v>9335.4879999999994</v>
      </c>
      <c r="AB2589">
        <v>9530.768</v>
      </c>
      <c r="AC2589">
        <v>9851.9500000000007</v>
      </c>
      <c r="AD2589">
        <v>10293.338</v>
      </c>
      <c r="AE2589">
        <v>10873.386</v>
      </c>
      <c r="AF2589">
        <v>10300.347</v>
      </c>
      <c r="AG2589">
        <v>10632.905000000001</v>
      </c>
      <c r="AH2589">
        <v>10647.262000000001</v>
      </c>
      <c r="AI2589">
        <v>10764.924000000001</v>
      </c>
      <c r="AJ2589">
        <v>10919.227999999999</v>
      </c>
      <c r="AK2589">
        <v>10291.675999999999</v>
      </c>
      <c r="AL2589">
        <v>9922.4</v>
      </c>
      <c r="AM2589">
        <v>9263.8924000000006</v>
      </c>
      <c r="AN2589">
        <v>7707.3770000000004</v>
      </c>
      <c r="AO2589">
        <v>3540.942</v>
      </c>
      <c r="AP2589">
        <v>4720.223</v>
      </c>
      <c r="AQ2589">
        <v>5776.75</v>
      </c>
      <c r="AR2589">
        <v>5983.7860000000001</v>
      </c>
      <c r="AS2589">
        <v>6030.4750000000004</v>
      </c>
      <c r="AT2589">
        <v>6070.6869999999999</v>
      </c>
      <c r="AU2589">
        <v>71.629254000000003</v>
      </c>
      <c r="AV2589">
        <v>71.588059999999999</v>
      </c>
      <c r="AW2589">
        <v>71.558636000000007</v>
      </c>
      <c r="AX2589">
        <v>70.558636000000007</v>
      </c>
      <c r="AY2589">
        <v>69.082175000000007</v>
      </c>
      <c r="AZ2589">
        <v>68.146908999999994</v>
      </c>
      <c r="BA2589">
        <v>67.241066000000004</v>
      </c>
      <c r="BB2589">
        <v>66.758720999999994</v>
      </c>
      <c r="BC2589">
        <v>69.052751000000001</v>
      </c>
      <c r="BD2589">
        <v>70.688102999999998</v>
      </c>
      <c r="BE2589">
        <v>74.641024000000002</v>
      </c>
      <c r="BF2589">
        <v>77.246950999999996</v>
      </c>
      <c r="BG2589">
        <v>79.399957000000001</v>
      </c>
      <c r="BH2589">
        <v>80.994114999999994</v>
      </c>
      <c r="BI2589">
        <v>83.464691000000002</v>
      </c>
      <c r="BJ2589">
        <v>85.782259999999994</v>
      </c>
      <c r="BK2589">
        <v>86.617484000000005</v>
      </c>
      <c r="BL2589">
        <v>86.017442000000003</v>
      </c>
      <c r="BM2589">
        <v>83.605715000000004</v>
      </c>
      <c r="BN2589">
        <v>80.199871999999999</v>
      </c>
      <c r="BO2589">
        <v>77.676333</v>
      </c>
      <c r="BP2589">
        <v>75.658677999999995</v>
      </c>
      <c r="BQ2589">
        <v>73.299914999999999</v>
      </c>
      <c r="BR2589">
        <v>72.217527000000004</v>
      </c>
      <c r="BS2589">
        <v>465.976</v>
      </c>
      <c r="BT2589">
        <v>-497.60059999999999</v>
      </c>
      <c r="BU2589">
        <v>-507.77420000000001</v>
      </c>
      <c r="BV2589">
        <v>-644.46500000000003</v>
      </c>
      <c r="BW2589">
        <v>-672.05150000000003</v>
      </c>
      <c r="BX2589">
        <v>-848.43420000000003</v>
      </c>
      <c r="BY2589">
        <v>-515.20050000000003</v>
      </c>
      <c r="BZ2589">
        <v>323.05279999999999</v>
      </c>
      <c r="CA2589">
        <v>350.98680000000002</v>
      </c>
      <c r="CB2589">
        <v>1341.914</v>
      </c>
      <c r="CC2589">
        <v>1134.597</v>
      </c>
      <c r="CD2589">
        <v>1451.6790000000001</v>
      </c>
      <c r="CE2589">
        <v>1727.319</v>
      </c>
      <c r="CF2589">
        <v>1721.692</v>
      </c>
      <c r="CG2589">
        <v>2147.8130000000001</v>
      </c>
      <c r="CH2589">
        <v>2129.5459999999998</v>
      </c>
      <c r="CI2589">
        <v>2490.8690000000001</v>
      </c>
      <c r="CJ2589">
        <v>3815.1019999999999</v>
      </c>
      <c r="CK2589">
        <v>7656.777</v>
      </c>
      <c r="CL2589">
        <v>6172.7889999999998</v>
      </c>
      <c r="CM2589">
        <v>4829.9589999999998</v>
      </c>
      <c r="CN2589">
        <v>4415.2669999999998</v>
      </c>
      <c r="CO2589">
        <v>4172.2669999999998</v>
      </c>
      <c r="CP2589">
        <v>3811.335</v>
      </c>
      <c r="CQ2589">
        <v>155496.20000000001</v>
      </c>
      <c r="CR2589">
        <v>30113.49</v>
      </c>
      <c r="CS2589">
        <v>26580.43</v>
      </c>
      <c r="CT2589">
        <v>25097.06</v>
      </c>
      <c r="CU2589">
        <v>24514.799999999999</v>
      </c>
      <c r="CV2589">
        <v>22426.49</v>
      </c>
      <c r="CW2589">
        <v>16269.57</v>
      </c>
      <c r="CX2589">
        <v>11444.68</v>
      </c>
      <c r="CY2589">
        <v>23875.08</v>
      </c>
      <c r="CZ2589">
        <v>67466.600000000006</v>
      </c>
      <c r="DA2589">
        <v>73153.919999999998</v>
      </c>
      <c r="DB2589">
        <v>75701.350000000006</v>
      </c>
      <c r="DC2589">
        <v>80630.14</v>
      </c>
      <c r="DD2589">
        <v>83043.240000000005</v>
      </c>
      <c r="DE2589">
        <v>86653.58</v>
      </c>
      <c r="DF2589">
        <v>89692.01</v>
      </c>
      <c r="DG2589">
        <v>89813.39</v>
      </c>
      <c r="DH2589">
        <v>94571.86</v>
      </c>
      <c r="DI2589">
        <v>102906.5</v>
      </c>
      <c r="DJ2589">
        <v>107053.5</v>
      </c>
      <c r="DK2589">
        <v>107568.6</v>
      </c>
      <c r="DL2589">
        <v>106047.6</v>
      </c>
      <c r="DM2589">
        <v>102555.3</v>
      </c>
      <c r="DN2589">
        <v>105417.7</v>
      </c>
      <c r="DO2589">
        <v>19</v>
      </c>
      <c r="DP2589">
        <v>19</v>
      </c>
    </row>
    <row r="2590" spans="1:120" hidden="1" x14ac:dyDescent="0.25">
      <c r="A2590" t="str">
        <f t="shared" si="40"/>
        <v>Industry_Type-3. Wholesale, Transport, other utilities_All Elect_44463</v>
      </c>
      <c r="B2590" t="s">
        <v>62</v>
      </c>
      <c r="C2590" t="s">
        <v>202</v>
      </c>
      <c r="D2590" t="s">
        <v>61</v>
      </c>
      <c r="E2590" t="s">
        <v>61</v>
      </c>
      <c r="F2590" t="s">
        <v>61</v>
      </c>
      <c r="G2590" t="s">
        <v>31</v>
      </c>
      <c r="H2590" t="s">
        <v>61</v>
      </c>
      <c r="I2590" t="s">
        <v>61</v>
      </c>
      <c r="J2590" t="s">
        <v>61</v>
      </c>
      <c r="K2590" t="s">
        <v>190</v>
      </c>
      <c r="L2590" s="18">
        <v>44463</v>
      </c>
      <c r="M2590">
        <v>19</v>
      </c>
      <c r="N2590">
        <v>19</v>
      </c>
      <c r="O2590" t="s">
        <v>263</v>
      </c>
      <c r="P2590">
        <v>38</v>
      </c>
      <c r="Q2590">
        <v>27</v>
      </c>
      <c r="R2590">
        <v>1</v>
      </c>
      <c r="S2590">
        <v>0</v>
      </c>
      <c r="T2590">
        <v>0</v>
      </c>
      <c r="U2590">
        <v>0</v>
      </c>
      <c r="V2590">
        <v>0</v>
      </c>
      <c r="W2590">
        <v>4756.6342999999997</v>
      </c>
      <c r="X2590">
        <v>4655.4522999999999</v>
      </c>
      <c r="Y2590">
        <v>4402.4561000000003</v>
      </c>
      <c r="Z2590">
        <v>4406.5829000000003</v>
      </c>
      <c r="AA2590">
        <v>4406.7356</v>
      </c>
      <c r="AB2590">
        <v>4405.5160999999998</v>
      </c>
      <c r="AC2590">
        <v>4476.2179999999998</v>
      </c>
      <c r="AD2590">
        <v>4870.3307999999997</v>
      </c>
      <c r="AE2590">
        <v>4840.1459999999997</v>
      </c>
      <c r="AF2590">
        <v>4860.8409000000001</v>
      </c>
      <c r="AG2590">
        <v>4871.2289000000001</v>
      </c>
      <c r="AH2590">
        <v>4859.8584000000001</v>
      </c>
      <c r="AI2590">
        <v>4866.5766000000003</v>
      </c>
      <c r="AJ2590">
        <v>4870.0641999999998</v>
      </c>
      <c r="AK2590">
        <v>4856.1108999999997</v>
      </c>
      <c r="AL2590">
        <v>4845.6277</v>
      </c>
      <c r="AM2590">
        <v>4845.9632000000001</v>
      </c>
      <c r="AN2590">
        <v>4476.3154000000004</v>
      </c>
      <c r="AO2590">
        <v>83.402556000000004</v>
      </c>
      <c r="AP2590">
        <v>2257.3406</v>
      </c>
      <c r="AQ2590">
        <v>4575.0933000000005</v>
      </c>
      <c r="AR2590">
        <v>4789.5789000000004</v>
      </c>
      <c r="AS2590">
        <v>4783.8906999999999</v>
      </c>
      <c r="AT2590">
        <v>4777.5298000000003</v>
      </c>
      <c r="AU2590">
        <v>72</v>
      </c>
      <c r="AV2590">
        <v>72</v>
      </c>
      <c r="AW2590">
        <v>72</v>
      </c>
      <c r="AX2590">
        <v>71</v>
      </c>
      <c r="AY2590">
        <v>69.5</v>
      </c>
      <c r="AZ2590">
        <v>68.5</v>
      </c>
      <c r="BA2590">
        <v>67.5</v>
      </c>
      <c r="BB2590">
        <v>67</v>
      </c>
      <c r="BC2590">
        <v>69.5</v>
      </c>
      <c r="BD2590">
        <v>71</v>
      </c>
      <c r="BE2590">
        <v>75</v>
      </c>
      <c r="BF2590">
        <v>77.5</v>
      </c>
      <c r="BG2590">
        <v>79.5</v>
      </c>
      <c r="BH2590">
        <v>81</v>
      </c>
      <c r="BI2590">
        <v>83.5</v>
      </c>
      <c r="BJ2590">
        <v>86</v>
      </c>
      <c r="BK2590">
        <v>87</v>
      </c>
      <c r="BL2590">
        <v>86.5</v>
      </c>
      <c r="BM2590">
        <v>84</v>
      </c>
      <c r="BN2590">
        <v>80.5</v>
      </c>
      <c r="BO2590">
        <v>78</v>
      </c>
      <c r="BP2590">
        <v>76</v>
      </c>
      <c r="BQ2590">
        <v>73.5</v>
      </c>
      <c r="BR2590">
        <v>72.5</v>
      </c>
      <c r="BS2590">
        <v>323.221</v>
      </c>
      <c r="BT2590">
        <v>361.37130000000002</v>
      </c>
      <c r="BU2590">
        <v>406.11399999999998</v>
      </c>
      <c r="BV2590">
        <v>261.51659999999998</v>
      </c>
      <c r="BW2590">
        <v>242.64859999999999</v>
      </c>
      <c r="BX2590">
        <v>275.34019999999998</v>
      </c>
      <c r="BY2590">
        <v>159.62530000000001</v>
      </c>
      <c r="BZ2590">
        <v>-263.10669999999999</v>
      </c>
      <c r="CA2590">
        <v>-208.73330000000001</v>
      </c>
      <c r="CB2590">
        <v>-222.48079999999999</v>
      </c>
      <c r="CC2590">
        <v>-249.93459999999999</v>
      </c>
      <c r="CD2590">
        <v>-133.85640000000001</v>
      </c>
      <c r="CE2590">
        <v>-153.3433</v>
      </c>
      <c r="CF2590">
        <v>-208.5624</v>
      </c>
      <c r="CG2590">
        <v>-218.16929999999999</v>
      </c>
      <c r="CH2590">
        <v>-199.19030000000001</v>
      </c>
      <c r="CI2590">
        <v>-169.95169999999999</v>
      </c>
      <c r="CJ2590">
        <v>204.92259999999999</v>
      </c>
      <c r="CK2590">
        <v>4602.1059999999998</v>
      </c>
      <c r="CL2590">
        <v>2432.2179999999998</v>
      </c>
      <c r="CM2590">
        <v>336.46190000000001</v>
      </c>
      <c r="CN2590">
        <v>275.36779999999999</v>
      </c>
      <c r="CO2590">
        <v>345.03359999999998</v>
      </c>
      <c r="CP2590">
        <v>357.85239999999999</v>
      </c>
      <c r="CQ2590">
        <v>14220.27</v>
      </c>
      <c r="CR2590">
        <v>1783.0340000000001</v>
      </c>
      <c r="CS2590">
        <v>1629.6849999999999</v>
      </c>
      <c r="CT2590">
        <v>1159.579</v>
      </c>
      <c r="CU2590">
        <v>996.77850000000001</v>
      </c>
      <c r="CV2590">
        <v>800.35540000000003</v>
      </c>
      <c r="CW2590">
        <v>429.9074</v>
      </c>
      <c r="CX2590">
        <v>434.75439999999998</v>
      </c>
      <c r="CY2590">
        <v>960.14229999999998</v>
      </c>
      <c r="CZ2590">
        <v>1585.2360000000001</v>
      </c>
      <c r="DA2590">
        <v>1930.7159999999999</v>
      </c>
      <c r="DB2590">
        <v>6919.585</v>
      </c>
      <c r="DC2590">
        <v>7868.96</v>
      </c>
      <c r="DD2590">
        <v>9027.5640000000003</v>
      </c>
      <c r="DE2590">
        <v>9432.7029999999995</v>
      </c>
      <c r="DF2590">
        <v>9476.3019999999997</v>
      </c>
      <c r="DG2590">
        <v>9581.5360000000001</v>
      </c>
      <c r="DH2590">
        <v>9832.3919999999998</v>
      </c>
      <c r="DI2590">
        <v>9923.61</v>
      </c>
      <c r="DJ2590">
        <v>10065.040000000001</v>
      </c>
      <c r="DK2590">
        <v>10248.120000000001</v>
      </c>
      <c r="DL2590">
        <v>10466.35</v>
      </c>
      <c r="DM2590">
        <v>10375.44</v>
      </c>
      <c r="DN2590">
        <v>10589.06</v>
      </c>
      <c r="DO2590">
        <v>19</v>
      </c>
      <c r="DP2590">
        <v>19</v>
      </c>
    </row>
    <row r="2591" spans="1:120" hidden="1" x14ac:dyDescent="0.25">
      <c r="A2591" t="str">
        <f t="shared" si="40"/>
        <v>LCA-Kern_All Elect_44463</v>
      </c>
      <c r="B2591" t="s">
        <v>62</v>
      </c>
      <c r="C2591" t="s">
        <v>210</v>
      </c>
      <c r="D2591" t="s">
        <v>29</v>
      </c>
      <c r="E2591" t="s">
        <v>61</v>
      </c>
      <c r="F2591" t="s">
        <v>61</v>
      </c>
      <c r="G2591" t="s">
        <v>61</v>
      </c>
      <c r="H2591" t="s">
        <v>61</v>
      </c>
      <c r="I2591" t="s">
        <v>61</v>
      </c>
      <c r="J2591" t="s">
        <v>61</v>
      </c>
      <c r="K2591" t="s">
        <v>190</v>
      </c>
      <c r="L2591" s="18">
        <v>44463</v>
      </c>
      <c r="M2591">
        <v>19</v>
      </c>
      <c r="N2591">
        <v>19</v>
      </c>
      <c r="O2591" t="s">
        <v>263</v>
      </c>
      <c r="P2591">
        <v>50</v>
      </c>
      <c r="Q2591">
        <v>41</v>
      </c>
      <c r="R2591">
        <v>1</v>
      </c>
      <c r="S2591">
        <v>0</v>
      </c>
      <c r="T2591">
        <v>0</v>
      </c>
      <c r="U2591">
        <v>0</v>
      </c>
      <c r="V2591">
        <v>0</v>
      </c>
      <c r="W2591">
        <v>5025.7115999999996</v>
      </c>
      <c r="X2591">
        <v>4559.4304000000002</v>
      </c>
      <c r="Y2591">
        <v>4352.8289000000004</v>
      </c>
      <c r="Z2591">
        <v>4354.2681000000002</v>
      </c>
      <c r="AA2591">
        <v>4354.2782999999999</v>
      </c>
      <c r="AB2591">
        <v>4353.1980999999996</v>
      </c>
      <c r="AC2591">
        <v>4480.3329000000003</v>
      </c>
      <c r="AD2591">
        <v>4978.6238000000003</v>
      </c>
      <c r="AE2591">
        <v>4954.2204000000002</v>
      </c>
      <c r="AF2591">
        <v>4960.7942000000003</v>
      </c>
      <c r="AG2591">
        <v>5234.4045999999998</v>
      </c>
      <c r="AH2591">
        <v>5331.8465999999999</v>
      </c>
      <c r="AI2591">
        <v>5377.4197000000004</v>
      </c>
      <c r="AJ2591">
        <v>5485.0156999999999</v>
      </c>
      <c r="AK2591">
        <v>5341.5257000000001</v>
      </c>
      <c r="AL2591">
        <v>5393.2174000000005</v>
      </c>
      <c r="AM2591">
        <v>5273.3320999999996</v>
      </c>
      <c r="AN2591">
        <v>4387.8788999999997</v>
      </c>
      <c r="AO2591">
        <v>68.655714000000003</v>
      </c>
      <c r="AP2591">
        <v>2432.6232</v>
      </c>
      <c r="AQ2591">
        <v>4952.2875999999997</v>
      </c>
      <c r="AR2591">
        <v>5259.9296000000004</v>
      </c>
      <c r="AS2591">
        <v>5207.3312999999998</v>
      </c>
      <c r="AT2591">
        <v>5137.6696000000002</v>
      </c>
      <c r="AU2591">
        <v>72</v>
      </c>
      <c r="AV2591">
        <v>72</v>
      </c>
      <c r="AW2591">
        <v>72</v>
      </c>
      <c r="AX2591">
        <v>71</v>
      </c>
      <c r="AY2591">
        <v>69.5</v>
      </c>
      <c r="AZ2591">
        <v>68.5</v>
      </c>
      <c r="BA2591">
        <v>67.5</v>
      </c>
      <c r="BB2591">
        <v>67</v>
      </c>
      <c r="BC2591">
        <v>69.5</v>
      </c>
      <c r="BD2591">
        <v>71</v>
      </c>
      <c r="BE2591">
        <v>75</v>
      </c>
      <c r="BF2591">
        <v>77.5</v>
      </c>
      <c r="BG2591">
        <v>79.5</v>
      </c>
      <c r="BH2591">
        <v>81</v>
      </c>
      <c r="BI2591">
        <v>83.5</v>
      </c>
      <c r="BJ2591">
        <v>86</v>
      </c>
      <c r="BK2591">
        <v>87</v>
      </c>
      <c r="BL2591">
        <v>86.5</v>
      </c>
      <c r="BM2591">
        <v>84</v>
      </c>
      <c r="BN2591">
        <v>80.5</v>
      </c>
      <c r="BO2591">
        <v>78</v>
      </c>
      <c r="BP2591">
        <v>76</v>
      </c>
      <c r="BQ2591">
        <v>73.5</v>
      </c>
      <c r="BR2591">
        <v>72.5</v>
      </c>
      <c r="BS2591">
        <v>115.3956</v>
      </c>
      <c r="BT2591">
        <v>238.0729</v>
      </c>
      <c r="BU2591">
        <v>219.20519999999999</v>
      </c>
      <c r="BV2591">
        <v>60.830399999999997</v>
      </c>
      <c r="BW2591">
        <v>25.882999999999999</v>
      </c>
      <c r="BX2591">
        <v>-9.2733150000000002</v>
      </c>
      <c r="BY2591">
        <v>-109.16800000000001</v>
      </c>
      <c r="BZ2591">
        <v>-144.6533</v>
      </c>
      <c r="CA2591">
        <v>84.518829999999994</v>
      </c>
      <c r="CB2591">
        <v>147.15960000000001</v>
      </c>
      <c r="CC2591">
        <v>-54.960329999999999</v>
      </c>
      <c r="CD2591">
        <v>53.41328</v>
      </c>
      <c r="CE2591">
        <v>139.72790000000001</v>
      </c>
      <c r="CF2591">
        <v>54.372039999999998</v>
      </c>
      <c r="CG2591">
        <v>267.00049999999999</v>
      </c>
      <c r="CH2591">
        <v>238.59950000000001</v>
      </c>
      <c r="CI2591">
        <v>344.27929999999998</v>
      </c>
      <c r="CJ2591">
        <v>1206.325</v>
      </c>
      <c r="CK2591">
        <v>5446.7209999999995</v>
      </c>
      <c r="CL2591">
        <v>2933.0709999999999</v>
      </c>
      <c r="CM2591">
        <v>470.90969999999999</v>
      </c>
      <c r="CN2591">
        <v>136.34299999999999</v>
      </c>
      <c r="CO2591">
        <v>91.678790000000006</v>
      </c>
      <c r="CP2591">
        <v>2.117432</v>
      </c>
      <c r="CQ2591">
        <v>26633.78</v>
      </c>
      <c r="CR2591">
        <v>6099.0249999999996</v>
      </c>
      <c r="CS2591">
        <v>5406.8239999999996</v>
      </c>
      <c r="CT2591">
        <v>4770.7740000000003</v>
      </c>
      <c r="CU2591">
        <v>4498.8969999999999</v>
      </c>
      <c r="CV2591">
        <v>4155.9889999999996</v>
      </c>
      <c r="CW2591">
        <v>1970.115</v>
      </c>
      <c r="CX2591">
        <v>2405.681</v>
      </c>
      <c r="CY2591">
        <v>3903.3119999999999</v>
      </c>
      <c r="CZ2591">
        <v>4978.8549999999996</v>
      </c>
      <c r="DA2591">
        <v>6621.32</v>
      </c>
      <c r="DB2591">
        <v>13583.83</v>
      </c>
      <c r="DC2591">
        <v>15486.99</v>
      </c>
      <c r="DD2591">
        <v>18084.080000000002</v>
      </c>
      <c r="DE2591">
        <v>19035.36</v>
      </c>
      <c r="DF2591">
        <v>19815.75</v>
      </c>
      <c r="DG2591">
        <v>19882.810000000001</v>
      </c>
      <c r="DH2591">
        <v>20273.43</v>
      </c>
      <c r="DI2591">
        <v>21729.29</v>
      </c>
      <c r="DJ2591">
        <v>23800.080000000002</v>
      </c>
      <c r="DK2591">
        <v>22013.29</v>
      </c>
      <c r="DL2591">
        <v>22395.83</v>
      </c>
      <c r="DM2591">
        <v>22046.720000000001</v>
      </c>
      <c r="DN2591">
        <v>22445.82</v>
      </c>
      <c r="DO2591">
        <v>19</v>
      </c>
      <c r="DP2591">
        <v>19</v>
      </c>
    </row>
    <row r="2592" spans="1:120" x14ac:dyDescent="0.25">
      <c r="A2592" t="str">
        <f t="shared" si="40"/>
        <v>AutoDR-No_All Elect_44463</v>
      </c>
      <c r="B2592" t="s">
        <v>62</v>
      </c>
      <c r="C2592" t="s">
        <v>321</v>
      </c>
      <c r="D2592" t="s">
        <v>61</v>
      </c>
      <c r="E2592" t="s">
        <v>61</v>
      </c>
      <c r="F2592" t="s">
        <v>61</v>
      </c>
      <c r="G2592" t="s">
        <v>61</v>
      </c>
      <c r="H2592" t="s">
        <v>97</v>
      </c>
      <c r="I2592" t="s">
        <v>61</v>
      </c>
      <c r="J2592" t="s">
        <v>61</v>
      </c>
      <c r="K2592" t="s">
        <v>190</v>
      </c>
      <c r="L2592" s="18">
        <v>44463</v>
      </c>
      <c r="M2592">
        <v>19</v>
      </c>
      <c r="N2592">
        <v>19</v>
      </c>
      <c r="O2592" t="s">
        <v>263</v>
      </c>
      <c r="P2592">
        <v>64</v>
      </c>
      <c r="Q2592">
        <v>62</v>
      </c>
      <c r="R2592">
        <v>1</v>
      </c>
      <c r="S2592">
        <v>0</v>
      </c>
      <c r="T2592">
        <v>0</v>
      </c>
      <c r="U2592">
        <v>0</v>
      </c>
      <c r="V2592">
        <v>0</v>
      </c>
      <c r="W2592">
        <v>3433.7042000000001</v>
      </c>
      <c r="X2592">
        <v>3275.8719999999998</v>
      </c>
      <c r="Y2592">
        <v>3055.0961000000002</v>
      </c>
      <c r="Z2592">
        <v>3136.3164000000002</v>
      </c>
      <c r="AA2592">
        <v>3186.1943999999999</v>
      </c>
      <c r="AB2592">
        <v>3311.1693</v>
      </c>
      <c r="AC2592">
        <v>3453.9353999999998</v>
      </c>
      <c r="AD2592">
        <v>3873.6012000000001</v>
      </c>
      <c r="AE2592">
        <v>4121.6912000000002</v>
      </c>
      <c r="AF2592">
        <v>3943.3859000000002</v>
      </c>
      <c r="AG2592">
        <v>4268.0816999999997</v>
      </c>
      <c r="AH2592">
        <v>4465.0208000000002</v>
      </c>
      <c r="AI2592">
        <v>4694.2568000000001</v>
      </c>
      <c r="AJ2592">
        <v>4889.8446999999996</v>
      </c>
      <c r="AK2592">
        <v>4438.6012000000001</v>
      </c>
      <c r="AL2592">
        <v>3984.2024000000001</v>
      </c>
      <c r="AM2592">
        <v>3734.8652999999999</v>
      </c>
      <c r="AN2592">
        <v>2879.2622000000001</v>
      </c>
      <c r="AO2592">
        <v>667.50423999999998</v>
      </c>
      <c r="AP2592">
        <v>801.45203000000004</v>
      </c>
      <c r="AQ2592">
        <v>1434.5341000000001</v>
      </c>
      <c r="AR2592">
        <v>1577.9150999999999</v>
      </c>
      <c r="AS2592">
        <v>1578.4967999999999</v>
      </c>
      <c r="AT2592">
        <v>1455.5509999999999</v>
      </c>
      <c r="AU2592">
        <v>71.745285999999993</v>
      </c>
      <c r="AV2592">
        <v>71.753501999999997</v>
      </c>
      <c r="AW2592">
        <v>71.753501999999997</v>
      </c>
      <c r="AX2592">
        <v>70.753501999999997</v>
      </c>
      <c r="AY2592">
        <v>69.278152000000006</v>
      </c>
      <c r="AZ2592">
        <v>68.294584999999998</v>
      </c>
      <c r="BA2592">
        <v>67.311018000000004</v>
      </c>
      <c r="BB2592">
        <v>66.819235000000006</v>
      </c>
      <c r="BC2592">
        <v>69.278152000000006</v>
      </c>
      <c r="BD2592">
        <v>70.745285999999993</v>
      </c>
      <c r="BE2592">
        <v>74.695986000000005</v>
      </c>
      <c r="BF2592">
        <v>77.204203000000007</v>
      </c>
      <c r="BG2592">
        <v>79.261718999999999</v>
      </c>
      <c r="BH2592">
        <v>80.778152000000006</v>
      </c>
      <c r="BI2592">
        <v>83.278152000000006</v>
      </c>
      <c r="BJ2592">
        <v>85.720635999999999</v>
      </c>
      <c r="BK2592">
        <v>86.671335999999997</v>
      </c>
      <c r="BL2592">
        <v>86.138469999999998</v>
      </c>
      <c r="BM2592">
        <v>83.638469999999998</v>
      </c>
      <c r="BN2592">
        <v>80.154903000000004</v>
      </c>
      <c r="BO2592">
        <v>77.671335999999997</v>
      </c>
      <c r="BP2592">
        <v>75.704203000000007</v>
      </c>
      <c r="BQ2592">
        <v>73.228852000000003</v>
      </c>
      <c r="BR2592">
        <v>72.245285999999993</v>
      </c>
      <c r="BS2592">
        <v>416.88060000000002</v>
      </c>
      <c r="BT2592">
        <v>-300.89350000000002</v>
      </c>
      <c r="BU2592">
        <v>-331.18220000000002</v>
      </c>
      <c r="BV2592">
        <v>-538.95910000000003</v>
      </c>
      <c r="BW2592">
        <v>-575.99990000000003</v>
      </c>
      <c r="BX2592">
        <v>-665.25400000000002</v>
      </c>
      <c r="BY2592">
        <v>-414.88339999999999</v>
      </c>
      <c r="BZ2592">
        <v>214.45480000000001</v>
      </c>
      <c r="CA2592">
        <v>453.02879999999999</v>
      </c>
      <c r="CB2592">
        <v>968.50729999999999</v>
      </c>
      <c r="CC2592">
        <v>821.30010000000004</v>
      </c>
      <c r="CD2592">
        <v>910.44190000000003</v>
      </c>
      <c r="CE2592">
        <v>961.22990000000004</v>
      </c>
      <c r="CF2592">
        <v>887.43119999999999</v>
      </c>
      <c r="CG2592">
        <v>1178.4259999999999</v>
      </c>
      <c r="CH2592">
        <v>1373.3710000000001</v>
      </c>
      <c r="CI2592">
        <v>1387.1130000000001</v>
      </c>
      <c r="CJ2592">
        <v>2024.713</v>
      </c>
      <c r="CK2592">
        <v>3891.7539999999999</v>
      </c>
      <c r="CL2592">
        <v>3357.34</v>
      </c>
      <c r="CM2592">
        <v>2647.4259999999999</v>
      </c>
      <c r="CN2592">
        <v>2397.7950000000001</v>
      </c>
      <c r="CO2592">
        <v>2263.2919999999999</v>
      </c>
      <c r="CP2592">
        <v>2181.17</v>
      </c>
      <c r="CQ2592">
        <v>23742.71</v>
      </c>
      <c r="CR2592">
        <v>10163.01</v>
      </c>
      <c r="CS2592">
        <v>8512.4680000000008</v>
      </c>
      <c r="CT2592">
        <v>7269.57</v>
      </c>
      <c r="CU2592">
        <v>6518.5429999999997</v>
      </c>
      <c r="CV2592">
        <v>5948.9129999999996</v>
      </c>
      <c r="CW2592">
        <v>3194.5540000000001</v>
      </c>
      <c r="CX2592">
        <v>3865.9169999999999</v>
      </c>
      <c r="CY2592">
        <v>5991.7629999999999</v>
      </c>
      <c r="CZ2592">
        <v>7772.8689999999997</v>
      </c>
      <c r="DA2592">
        <v>10505.99</v>
      </c>
      <c r="DB2592">
        <v>13197.66</v>
      </c>
      <c r="DC2592">
        <v>14384.94</v>
      </c>
      <c r="DD2592">
        <v>15723.07</v>
      </c>
      <c r="DE2592">
        <v>17943.93</v>
      </c>
      <c r="DF2592">
        <v>19559.52</v>
      </c>
      <c r="DG2592">
        <v>19544.759999999998</v>
      </c>
      <c r="DH2592">
        <v>19738.689999999999</v>
      </c>
      <c r="DI2592">
        <v>21471.83</v>
      </c>
      <c r="DJ2592">
        <v>23329.51</v>
      </c>
      <c r="DK2592">
        <v>21713.59</v>
      </c>
      <c r="DL2592">
        <v>22151.61</v>
      </c>
      <c r="DM2592">
        <v>21701.64</v>
      </c>
      <c r="DN2592">
        <v>22482.93</v>
      </c>
      <c r="DO2592">
        <v>19</v>
      </c>
      <c r="DP2592">
        <v>19</v>
      </c>
    </row>
    <row r="2593" spans="1:120" hidden="1" x14ac:dyDescent="0.25">
      <c r="A2593" t="str">
        <f t="shared" si="40"/>
        <v>All_All Elect_44463</v>
      </c>
      <c r="B2593" t="s">
        <v>62</v>
      </c>
      <c r="C2593" t="s">
        <v>61</v>
      </c>
      <c r="D2593" t="s">
        <v>61</v>
      </c>
      <c r="E2593" t="s">
        <v>61</v>
      </c>
      <c r="F2593" t="s">
        <v>61</v>
      </c>
      <c r="G2593" t="s">
        <v>61</v>
      </c>
      <c r="H2593" t="s">
        <v>61</v>
      </c>
      <c r="I2593" t="s">
        <v>61</v>
      </c>
      <c r="J2593" t="s">
        <v>61</v>
      </c>
      <c r="K2593" t="s">
        <v>190</v>
      </c>
      <c r="L2593" s="18">
        <v>44463</v>
      </c>
      <c r="M2593">
        <v>19</v>
      </c>
      <c r="N2593">
        <v>19</v>
      </c>
      <c r="O2593" t="s">
        <v>263</v>
      </c>
      <c r="P2593">
        <v>124</v>
      </c>
      <c r="Q2593">
        <v>113</v>
      </c>
      <c r="R2593">
        <v>1</v>
      </c>
      <c r="S2593">
        <v>0</v>
      </c>
      <c r="T2593">
        <v>0</v>
      </c>
      <c r="U2593">
        <v>0</v>
      </c>
      <c r="V2593">
        <v>0</v>
      </c>
      <c r="W2593">
        <v>13521.655000000001</v>
      </c>
      <c r="X2593">
        <v>13778.161</v>
      </c>
      <c r="Y2593">
        <v>13554.172</v>
      </c>
      <c r="Z2593">
        <v>13635.013000000001</v>
      </c>
      <c r="AA2593">
        <v>13676.311</v>
      </c>
      <c r="AB2593">
        <v>13874.708000000001</v>
      </c>
      <c r="AC2593">
        <v>14270.165000000001</v>
      </c>
      <c r="AD2593">
        <v>15136.504999999999</v>
      </c>
      <c r="AE2593">
        <v>15728.324000000001</v>
      </c>
      <c r="AF2593">
        <v>15160.040999999999</v>
      </c>
      <c r="AG2593">
        <v>15509.786</v>
      </c>
      <c r="AH2593">
        <v>15513.755999999999</v>
      </c>
      <c r="AI2593">
        <v>15640.454</v>
      </c>
      <c r="AJ2593">
        <v>15801.194</v>
      </c>
      <c r="AK2593">
        <v>15149.808000000001</v>
      </c>
      <c r="AL2593">
        <v>14754.574000000001</v>
      </c>
      <c r="AM2593">
        <v>14066.773999999999</v>
      </c>
      <c r="AN2593">
        <v>12125.74</v>
      </c>
      <c r="AO2593">
        <v>3703.3888000000002</v>
      </c>
      <c r="AP2593">
        <v>6979.7934999999998</v>
      </c>
      <c r="AQ2593">
        <v>10235.754000000001</v>
      </c>
      <c r="AR2593">
        <v>10642.531000000001</v>
      </c>
      <c r="AS2593">
        <v>10684.643</v>
      </c>
      <c r="AT2593">
        <v>10719.794</v>
      </c>
      <c r="AU2593">
        <v>71.737593000000004</v>
      </c>
      <c r="AV2593">
        <v>71.708437000000004</v>
      </c>
      <c r="AW2593">
        <v>71.687611000000004</v>
      </c>
      <c r="AX2593">
        <v>70.687611000000004</v>
      </c>
      <c r="AY2593">
        <v>69.204272000000003</v>
      </c>
      <c r="AZ2593">
        <v>68.250089000000003</v>
      </c>
      <c r="BA2593">
        <v>67.316732000000002</v>
      </c>
      <c r="BB2593">
        <v>66.829227000000003</v>
      </c>
      <c r="BC2593">
        <v>69.183446000000004</v>
      </c>
      <c r="BD2593">
        <v>70.779245000000003</v>
      </c>
      <c r="BE2593">
        <v>74.745923000000005</v>
      </c>
      <c r="BF2593">
        <v>77.320897000000002</v>
      </c>
      <c r="BG2593">
        <v>79.429192</v>
      </c>
      <c r="BH2593">
        <v>80.995835</v>
      </c>
      <c r="BI2593">
        <v>83.475009</v>
      </c>
      <c r="BJ2593">
        <v>85.845888000000002</v>
      </c>
      <c r="BK2593">
        <v>86.729263000000003</v>
      </c>
      <c r="BL2593">
        <v>86.158454000000006</v>
      </c>
      <c r="BM2593">
        <v>83.720932000000005</v>
      </c>
      <c r="BN2593">
        <v>80.287575000000004</v>
      </c>
      <c r="BO2593">
        <v>77.770915000000002</v>
      </c>
      <c r="BP2593">
        <v>75.758419000000004</v>
      </c>
      <c r="BQ2593">
        <v>73.358384000000001</v>
      </c>
      <c r="BR2593">
        <v>72.300071000000003</v>
      </c>
      <c r="BS2593">
        <v>764.51020000000005</v>
      </c>
      <c r="BT2593">
        <v>-177.947</v>
      </c>
      <c r="BU2593">
        <v>-150.3289</v>
      </c>
      <c r="BV2593">
        <v>-411.83929999999998</v>
      </c>
      <c r="BW2593">
        <v>-455.27769999999998</v>
      </c>
      <c r="BX2593">
        <v>-608.1703</v>
      </c>
      <c r="BY2593">
        <v>-361.66070000000002</v>
      </c>
      <c r="BZ2593">
        <v>91.708529999999996</v>
      </c>
      <c r="CA2593">
        <v>147.55439999999999</v>
      </c>
      <c r="CB2593">
        <v>1148.7280000000001</v>
      </c>
      <c r="CC2593">
        <v>911.42740000000003</v>
      </c>
      <c r="CD2593">
        <v>1348.6279999999999</v>
      </c>
      <c r="CE2593">
        <v>1609.82</v>
      </c>
      <c r="CF2593">
        <v>1548.711</v>
      </c>
      <c r="CG2593">
        <v>1968.5129999999999</v>
      </c>
      <c r="CH2593">
        <v>1972.607</v>
      </c>
      <c r="CI2593">
        <v>2374.3789999999999</v>
      </c>
      <c r="CJ2593">
        <v>4064.6179999999999</v>
      </c>
      <c r="CK2593">
        <v>12147.2</v>
      </c>
      <c r="CL2593">
        <v>8555.9680000000008</v>
      </c>
      <c r="CM2593">
        <v>5191.0569999999998</v>
      </c>
      <c r="CN2593">
        <v>4701.0140000000001</v>
      </c>
      <c r="CO2593">
        <v>4513.1809999999996</v>
      </c>
      <c r="CP2593">
        <v>4154.8040000000001</v>
      </c>
      <c r="CQ2593">
        <v>175310.4</v>
      </c>
      <c r="CR2593">
        <v>32967.040000000001</v>
      </c>
      <c r="CS2593">
        <v>29177.31</v>
      </c>
      <c r="CT2593">
        <v>27295.77</v>
      </c>
      <c r="CU2593">
        <v>26575.040000000001</v>
      </c>
      <c r="CV2593">
        <v>24243.63</v>
      </c>
      <c r="CW2593">
        <v>17407.169999999998</v>
      </c>
      <c r="CX2593">
        <v>12460.6</v>
      </c>
      <c r="CY2593">
        <v>25838.720000000001</v>
      </c>
      <c r="CZ2593">
        <v>71860.22</v>
      </c>
      <c r="DA2593">
        <v>78070.63</v>
      </c>
      <c r="DB2593">
        <v>85266.43</v>
      </c>
      <c r="DC2593">
        <v>91276.1</v>
      </c>
      <c r="DD2593">
        <v>94867.91</v>
      </c>
      <c r="DE2593">
        <v>99071.42</v>
      </c>
      <c r="DF2593">
        <v>102327</v>
      </c>
      <c r="DG2593">
        <v>102621.2</v>
      </c>
      <c r="DH2593">
        <v>107836.1</v>
      </c>
      <c r="DI2593">
        <v>116746.7</v>
      </c>
      <c r="DJ2593">
        <v>121123.6</v>
      </c>
      <c r="DK2593">
        <v>121782.8</v>
      </c>
      <c r="DL2593">
        <v>120348.4</v>
      </c>
      <c r="DM2593">
        <v>116660.4</v>
      </c>
      <c r="DN2593">
        <v>119771.2</v>
      </c>
      <c r="DO2593">
        <v>19</v>
      </c>
      <c r="DP2593">
        <v>19</v>
      </c>
    </row>
    <row r="2594" spans="1:120" hidden="1" x14ac:dyDescent="0.25">
      <c r="A2594" t="str">
        <f t="shared" si="40"/>
        <v>sublap_id-SLAP_PGKN_All Elect_44463</v>
      </c>
      <c r="B2594" t="s">
        <v>62</v>
      </c>
      <c r="C2594" t="s">
        <v>279</v>
      </c>
      <c r="D2594" t="s">
        <v>61</v>
      </c>
      <c r="E2594" t="s">
        <v>280</v>
      </c>
      <c r="F2594" t="s">
        <v>61</v>
      </c>
      <c r="G2594" t="s">
        <v>61</v>
      </c>
      <c r="H2594" t="s">
        <v>61</v>
      </c>
      <c r="I2594" t="s">
        <v>61</v>
      </c>
      <c r="J2594" t="s">
        <v>61</v>
      </c>
      <c r="K2594" t="s">
        <v>190</v>
      </c>
      <c r="L2594" s="18">
        <v>44463</v>
      </c>
      <c r="M2594">
        <v>19</v>
      </c>
      <c r="N2594">
        <v>19</v>
      </c>
      <c r="O2594" t="s">
        <v>263</v>
      </c>
      <c r="P2594">
        <v>50</v>
      </c>
      <c r="Q2594">
        <v>41</v>
      </c>
      <c r="R2594">
        <v>1</v>
      </c>
      <c r="S2594">
        <v>0</v>
      </c>
      <c r="T2594">
        <v>0</v>
      </c>
      <c r="U2594">
        <v>0</v>
      </c>
      <c r="V2594">
        <v>0</v>
      </c>
      <c r="W2594">
        <v>5025.7115999999996</v>
      </c>
      <c r="X2594">
        <v>4559.4304000000002</v>
      </c>
      <c r="Y2594">
        <v>4352.8289000000004</v>
      </c>
      <c r="Z2594">
        <v>4354.2681000000002</v>
      </c>
      <c r="AA2594">
        <v>4354.2782999999999</v>
      </c>
      <c r="AB2594">
        <v>4353.1980999999996</v>
      </c>
      <c r="AC2594">
        <v>4480.3329000000003</v>
      </c>
      <c r="AD2594">
        <v>4978.6238000000003</v>
      </c>
      <c r="AE2594">
        <v>4954.2204000000002</v>
      </c>
      <c r="AF2594">
        <v>4960.7942000000003</v>
      </c>
      <c r="AG2594">
        <v>5234.4045999999998</v>
      </c>
      <c r="AH2594">
        <v>5331.8465999999999</v>
      </c>
      <c r="AI2594">
        <v>5377.4197000000004</v>
      </c>
      <c r="AJ2594">
        <v>5485.0156999999999</v>
      </c>
      <c r="AK2594">
        <v>5341.5257000000001</v>
      </c>
      <c r="AL2594">
        <v>5393.2174000000005</v>
      </c>
      <c r="AM2594">
        <v>5273.3320999999996</v>
      </c>
      <c r="AN2594">
        <v>4387.8788999999997</v>
      </c>
      <c r="AO2594">
        <v>68.655714000000003</v>
      </c>
      <c r="AP2594">
        <v>2432.6232</v>
      </c>
      <c r="AQ2594">
        <v>4952.2875999999997</v>
      </c>
      <c r="AR2594">
        <v>5259.9296000000004</v>
      </c>
      <c r="AS2594">
        <v>5207.3312999999998</v>
      </c>
      <c r="AT2594">
        <v>5137.6696000000002</v>
      </c>
      <c r="AU2594">
        <v>72</v>
      </c>
      <c r="AV2594">
        <v>72</v>
      </c>
      <c r="AW2594">
        <v>72</v>
      </c>
      <c r="AX2594">
        <v>71</v>
      </c>
      <c r="AY2594">
        <v>69.5</v>
      </c>
      <c r="AZ2594">
        <v>68.5</v>
      </c>
      <c r="BA2594">
        <v>67.5</v>
      </c>
      <c r="BB2594">
        <v>67</v>
      </c>
      <c r="BC2594">
        <v>69.5</v>
      </c>
      <c r="BD2594">
        <v>71</v>
      </c>
      <c r="BE2594">
        <v>75</v>
      </c>
      <c r="BF2594">
        <v>77.5</v>
      </c>
      <c r="BG2594">
        <v>79.5</v>
      </c>
      <c r="BH2594">
        <v>81</v>
      </c>
      <c r="BI2594">
        <v>83.5</v>
      </c>
      <c r="BJ2594">
        <v>86</v>
      </c>
      <c r="BK2594">
        <v>87</v>
      </c>
      <c r="BL2594">
        <v>86.5</v>
      </c>
      <c r="BM2594">
        <v>84</v>
      </c>
      <c r="BN2594">
        <v>80.5</v>
      </c>
      <c r="BO2594">
        <v>78</v>
      </c>
      <c r="BP2594">
        <v>76</v>
      </c>
      <c r="BQ2594">
        <v>73.5</v>
      </c>
      <c r="BR2594">
        <v>72.5</v>
      </c>
      <c r="BS2594">
        <v>115.3956</v>
      </c>
      <c r="BT2594">
        <v>238.0729</v>
      </c>
      <c r="BU2594">
        <v>219.20519999999999</v>
      </c>
      <c r="BV2594">
        <v>60.830399999999997</v>
      </c>
      <c r="BW2594">
        <v>25.882999999999999</v>
      </c>
      <c r="BX2594">
        <v>-9.2733150000000002</v>
      </c>
      <c r="BY2594">
        <v>-109.16800000000001</v>
      </c>
      <c r="BZ2594">
        <v>-144.6533</v>
      </c>
      <c r="CA2594">
        <v>84.518829999999994</v>
      </c>
      <c r="CB2594">
        <v>147.15960000000001</v>
      </c>
      <c r="CC2594">
        <v>-54.960329999999999</v>
      </c>
      <c r="CD2594">
        <v>53.41328</v>
      </c>
      <c r="CE2594">
        <v>139.72790000000001</v>
      </c>
      <c r="CF2594">
        <v>54.372039999999998</v>
      </c>
      <c r="CG2594">
        <v>267.00049999999999</v>
      </c>
      <c r="CH2594">
        <v>238.59950000000001</v>
      </c>
      <c r="CI2594">
        <v>344.27929999999998</v>
      </c>
      <c r="CJ2594">
        <v>1206.325</v>
      </c>
      <c r="CK2594">
        <v>5446.7209999999995</v>
      </c>
      <c r="CL2594">
        <v>2933.0709999999999</v>
      </c>
      <c r="CM2594">
        <v>470.90969999999999</v>
      </c>
      <c r="CN2594">
        <v>136.34299999999999</v>
      </c>
      <c r="CO2594">
        <v>91.678790000000006</v>
      </c>
      <c r="CP2594">
        <v>2.117432</v>
      </c>
      <c r="CQ2594">
        <v>26633.78</v>
      </c>
      <c r="CR2594">
        <v>6099.0249999999996</v>
      </c>
      <c r="CS2594">
        <v>5406.8239999999996</v>
      </c>
      <c r="CT2594">
        <v>4770.7740000000003</v>
      </c>
      <c r="CU2594">
        <v>4498.8969999999999</v>
      </c>
      <c r="CV2594">
        <v>4155.9889999999996</v>
      </c>
      <c r="CW2594">
        <v>1970.115</v>
      </c>
      <c r="CX2594">
        <v>2405.681</v>
      </c>
      <c r="CY2594">
        <v>3903.3119999999999</v>
      </c>
      <c r="CZ2594">
        <v>4978.8549999999996</v>
      </c>
      <c r="DA2594">
        <v>6621.32</v>
      </c>
      <c r="DB2594">
        <v>13583.83</v>
      </c>
      <c r="DC2594">
        <v>15486.99</v>
      </c>
      <c r="DD2594">
        <v>18084.080000000002</v>
      </c>
      <c r="DE2594">
        <v>19035.36</v>
      </c>
      <c r="DF2594">
        <v>19815.75</v>
      </c>
      <c r="DG2594">
        <v>19882.810000000001</v>
      </c>
      <c r="DH2594">
        <v>20273.43</v>
      </c>
      <c r="DI2594">
        <v>21729.29</v>
      </c>
      <c r="DJ2594">
        <v>23800.080000000002</v>
      </c>
      <c r="DK2594">
        <v>22013.29</v>
      </c>
      <c r="DL2594">
        <v>22395.83</v>
      </c>
      <c r="DM2594">
        <v>22046.720000000001</v>
      </c>
      <c r="DN2594">
        <v>22445.82</v>
      </c>
      <c r="DO2594">
        <v>19</v>
      </c>
      <c r="DP2594">
        <v>19</v>
      </c>
    </row>
    <row r="2595" spans="1:120" hidden="1" x14ac:dyDescent="0.25">
      <c r="A2595" t="str">
        <f t="shared" si="40"/>
        <v>LCA-Other_All Elect_44463</v>
      </c>
      <c r="B2595" t="s">
        <v>62</v>
      </c>
      <c r="C2595" t="s">
        <v>212</v>
      </c>
      <c r="D2595" t="s">
        <v>32</v>
      </c>
      <c r="E2595" t="s">
        <v>61</v>
      </c>
      <c r="F2595" t="s">
        <v>61</v>
      </c>
      <c r="G2595" t="s">
        <v>61</v>
      </c>
      <c r="H2595" t="s">
        <v>61</v>
      </c>
      <c r="I2595" t="s">
        <v>61</v>
      </c>
      <c r="J2595" t="s">
        <v>61</v>
      </c>
      <c r="K2595" t="s">
        <v>190</v>
      </c>
      <c r="L2595" s="18">
        <v>44463</v>
      </c>
      <c r="M2595">
        <v>19</v>
      </c>
      <c r="N2595">
        <v>19</v>
      </c>
      <c r="O2595" t="s">
        <v>263</v>
      </c>
      <c r="P2595">
        <v>74</v>
      </c>
      <c r="Q2595">
        <v>72</v>
      </c>
      <c r="R2595">
        <v>1</v>
      </c>
      <c r="S2595">
        <v>0</v>
      </c>
      <c r="T2595">
        <v>0</v>
      </c>
      <c r="U2595">
        <v>0</v>
      </c>
      <c r="V2595">
        <v>0</v>
      </c>
      <c r="W2595">
        <v>8864.5856000000003</v>
      </c>
      <c r="X2595">
        <v>9610.2219999999998</v>
      </c>
      <c r="Y2595">
        <v>9597.2518</v>
      </c>
      <c r="Z2595">
        <v>9677.4148999999998</v>
      </c>
      <c r="AA2595">
        <v>9718.9246000000003</v>
      </c>
      <c r="AB2595">
        <v>9920.2240000000002</v>
      </c>
      <c r="AC2595">
        <v>10199.971</v>
      </c>
      <c r="AD2595">
        <v>10574.837</v>
      </c>
      <c r="AE2595">
        <v>11170.763999999999</v>
      </c>
      <c r="AF2595">
        <v>10585.203</v>
      </c>
      <c r="AG2595">
        <v>10650.404</v>
      </c>
      <c r="AH2595">
        <v>10556.919</v>
      </c>
      <c r="AI2595">
        <v>10634.862999999999</v>
      </c>
      <c r="AJ2595">
        <v>10685.623</v>
      </c>
      <c r="AK2595">
        <v>10176.352999999999</v>
      </c>
      <c r="AL2595">
        <v>9735.9958000000006</v>
      </c>
      <c r="AM2595">
        <v>9182.2330999999995</v>
      </c>
      <c r="AN2595">
        <v>8107.6944000000003</v>
      </c>
      <c r="AO2595">
        <v>3648.7554</v>
      </c>
      <c r="AP2595">
        <v>4794.4795999999997</v>
      </c>
      <c r="AQ2595">
        <v>5669.1307999999999</v>
      </c>
      <c r="AR2595">
        <v>5785.5078999999996</v>
      </c>
      <c r="AS2595">
        <v>5881.1706999999997</v>
      </c>
      <c r="AT2595">
        <v>5987.768</v>
      </c>
      <c r="AU2595">
        <v>71.561227000000002</v>
      </c>
      <c r="AV2595">
        <v>71.512473999999997</v>
      </c>
      <c r="AW2595">
        <v>71.477650999999994</v>
      </c>
      <c r="AX2595">
        <v>70.477650999999994</v>
      </c>
      <c r="AY2595">
        <v>69.005509000000004</v>
      </c>
      <c r="AZ2595">
        <v>68.082121000000001</v>
      </c>
      <c r="BA2595">
        <v>67.193555000000003</v>
      </c>
      <c r="BB2595">
        <v>66.714449000000002</v>
      </c>
      <c r="BC2595">
        <v>68.970686000000001</v>
      </c>
      <c r="BD2595">
        <v>70.630872999999994</v>
      </c>
      <c r="BE2595">
        <v>74.575156000000007</v>
      </c>
      <c r="BF2595">
        <v>77.200519999999997</v>
      </c>
      <c r="BG2595">
        <v>79.381601000000003</v>
      </c>
      <c r="BH2595">
        <v>80.993035000000006</v>
      </c>
      <c r="BI2595">
        <v>83.458212000000003</v>
      </c>
      <c r="BJ2595">
        <v>85.742307999999994</v>
      </c>
      <c r="BK2595">
        <v>86.547297</v>
      </c>
      <c r="BL2595">
        <v>85.928898000000004</v>
      </c>
      <c r="BM2595">
        <v>83.533367999999996</v>
      </c>
      <c r="BN2595">
        <v>80.144801999999999</v>
      </c>
      <c r="BO2595">
        <v>77.616944000000004</v>
      </c>
      <c r="BP2595">
        <v>75.596050000000005</v>
      </c>
      <c r="BQ2595">
        <v>73.263202000000007</v>
      </c>
      <c r="BR2595">
        <v>72.165695999999997</v>
      </c>
      <c r="BS2595">
        <v>680.94939999999997</v>
      </c>
      <c r="BT2595">
        <v>-378.76350000000002</v>
      </c>
      <c r="BU2595">
        <v>-330.96800000000002</v>
      </c>
      <c r="BV2595">
        <v>-431.7226</v>
      </c>
      <c r="BW2595">
        <v>-439.57549999999998</v>
      </c>
      <c r="BX2595">
        <v>-559.94749999999999</v>
      </c>
      <c r="BY2595">
        <v>-243.96289999999999</v>
      </c>
      <c r="BZ2595">
        <v>190.5128</v>
      </c>
      <c r="CA2595">
        <v>35.751800000000003</v>
      </c>
      <c r="CB2595">
        <v>988.61249999999995</v>
      </c>
      <c r="CC2595">
        <v>962.52629999999999</v>
      </c>
      <c r="CD2595">
        <v>1301.4760000000001</v>
      </c>
      <c r="CE2595">
        <v>1476.3579999999999</v>
      </c>
      <c r="CF2595">
        <v>1498.0519999999999</v>
      </c>
      <c r="CG2595">
        <v>1708.383</v>
      </c>
      <c r="CH2595">
        <v>1733.09</v>
      </c>
      <c r="CI2595">
        <v>2023.778</v>
      </c>
      <c r="CJ2595">
        <v>2888.002</v>
      </c>
      <c r="CK2595">
        <v>7098.8019999999997</v>
      </c>
      <c r="CL2595">
        <v>5800.1940000000004</v>
      </c>
      <c r="CM2595">
        <v>4757.8729999999996</v>
      </c>
      <c r="CN2595">
        <v>4587.92</v>
      </c>
      <c r="CO2595">
        <v>4448.1229999999996</v>
      </c>
      <c r="CP2595">
        <v>4183.2730000000001</v>
      </c>
      <c r="CQ2595">
        <v>153983</v>
      </c>
      <c r="CR2595">
        <v>27153.22</v>
      </c>
      <c r="CS2595">
        <v>24040.82</v>
      </c>
      <c r="CT2595">
        <v>22792.7</v>
      </c>
      <c r="CU2595">
        <v>22350.48</v>
      </c>
      <c r="CV2595">
        <v>20323.93</v>
      </c>
      <c r="CW2595">
        <v>15622.82</v>
      </c>
      <c r="CX2595">
        <v>10085.15</v>
      </c>
      <c r="CY2595">
        <v>22240.799999999999</v>
      </c>
      <c r="CZ2595">
        <v>68045.179999999993</v>
      </c>
      <c r="DA2595">
        <v>72638.92</v>
      </c>
      <c r="DB2595">
        <v>74310.69</v>
      </c>
      <c r="DC2595">
        <v>78673.009999999995</v>
      </c>
      <c r="DD2595">
        <v>79936.27</v>
      </c>
      <c r="DE2595">
        <v>83301.23</v>
      </c>
      <c r="DF2595">
        <v>85765.62</v>
      </c>
      <c r="DG2595">
        <v>85928.15</v>
      </c>
      <c r="DH2595">
        <v>90863.360000000001</v>
      </c>
      <c r="DI2595">
        <v>98236.51</v>
      </c>
      <c r="DJ2595">
        <v>100588.3</v>
      </c>
      <c r="DK2595">
        <v>103053.8</v>
      </c>
      <c r="DL2595">
        <v>101218</v>
      </c>
      <c r="DM2595">
        <v>97887.74</v>
      </c>
      <c r="DN2595">
        <v>100707.6</v>
      </c>
      <c r="DO2595">
        <v>19</v>
      </c>
      <c r="DP2595">
        <v>19</v>
      </c>
    </row>
    <row r="2596" spans="1:120" hidden="1" x14ac:dyDescent="0.25">
      <c r="A2596" t="str">
        <f t="shared" si="40"/>
        <v>sublap_id-SLAP_PGZP_All Elect_44463</v>
      </c>
      <c r="B2596" t="s">
        <v>62</v>
      </c>
      <c r="C2596" t="s">
        <v>283</v>
      </c>
      <c r="D2596" t="s">
        <v>61</v>
      </c>
      <c r="E2596" t="s">
        <v>284</v>
      </c>
      <c r="F2596" t="s">
        <v>61</v>
      </c>
      <c r="G2596" t="s">
        <v>61</v>
      </c>
      <c r="H2596" t="s">
        <v>61</v>
      </c>
      <c r="I2596" t="s">
        <v>61</v>
      </c>
      <c r="J2596" t="s">
        <v>61</v>
      </c>
      <c r="K2596" t="s">
        <v>190</v>
      </c>
      <c r="L2596" s="18">
        <v>44463</v>
      </c>
      <c r="M2596">
        <v>19</v>
      </c>
      <c r="N2596">
        <v>19</v>
      </c>
      <c r="O2596" t="s">
        <v>263</v>
      </c>
      <c r="P2596">
        <v>74</v>
      </c>
      <c r="Q2596">
        <v>72</v>
      </c>
      <c r="R2596">
        <v>1</v>
      </c>
      <c r="S2596">
        <v>0</v>
      </c>
      <c r="T2596">
        <v>0</v>
      </c>
      <c r="U2596">
        <v>0</v>
      </c>
      <c r="V2596">
        <v>0</v>
      </c>
      <c r="W2596">
        <v>8864.5856000000003</v>
      </c>
      <c r="X2596">
        <v>9610.2219999999998</v>
      </c>
      <c r="Y2596">
        <v>9597.2518</v>
      </c>
      <c r="Z2596">
        <v>9677.4148999999998</v>
      </c>
      <c r="AA2596">
        <v>9718.9246000000003</v>
      </c>
      <c r="AB2596">
        <v>9920.2240000000002</v>
      </c>
      <c r="AC2596">
        <v>10199.971</v>
      </c>
      <c r="AD2596">
        <v>10574.837</v>
      </c>
      <c r="AE2596">
        <v>11170.763999999999</v>
      </c>
      <c r="AF2596">
        <v>10585.203</v>
      </c>
      <c r="AG2596">
        <v>10650.404</v>
      </c>
      <c r="AH2596">
        <v>10556.919</v>
      </c>
      <c r="AI2596">
        <v>10634.862999999999</v>
      </c>
      <c r="AJ2596">
        <v>10685.623</v>
      </c>
      <c r="AK2596">
        <v>10176.352999999999</v>
      </c>
      <c r="AL2596">
        <v>9735.9958000000006</v>
      </c>
      <c r="AM2596">
        <v>9182.2330999999995</v>
      </c>
      <c r="AN2596">
        <v>8107.6944000000003</v>
      </c>
      <c r="AO2596">
        <v>3648.7554</v>
      </c>
      <c r="AP2596">
        <v>4794.4795999999997</v>
      </c>
      <c r="AQ2596">
        <v>5669.1307999999999</v>
      </c>
      <c r="AR2596">
        <v>5785.5078999999996</v>
      </c>
      <c r="AS2596">
        <v>5881.1706999999997</v>
      </c>
      <c r="AT2596">
        <v>5987.768</v>
      </c>
      <c r="AU2596">
        <v>71.561227000000002</v>
      </c>
      <c r="AV2596">
        <v>71.512473999999997</v>
      </c>
      <c r="AW2596">
        <v>71.477650999999994</v>
      </c>
      <c r="AX2596">
        <v>70.477650999999994</v>
      </c>
      <c r="AY2596">
        <v>69.005509000000004</v>
      </c>
      <c r="AZ2596">
        <v>68.082121000000001</v>
      </c>
      <c r="BA2596">
        <v>67.193555000000003</v>
      </c>
      <c r="BB2596">
        <v>66.714449000000002</v>
      </c>
      <c r="BC2596">
        <v>68.970686000000001</v>
      </c>
      <c r="BD2596">
        <v>70.630872999999994</v>
      </c>
      <c r="BE2596">
        <v>74.575156000000007</v>
      </c>
      <c r="BF2596">
        <v>77.200519999999997</v>
      </c>
      <c r="BG2596">
        <v>79.381601000000003</v>
      </c>
      <c r="BH2596">
        <v>80.993035000000006</v>
      </c>
      <c r="BI2596">
        <v>83.458212000000003</v>
      </c>
      <c r="BJ2596">
        <v>85.742307999999994</v>
      </c>
      <c r="BK2596">
        <v>86.547297</v>
      </c>
      <c r="BL2596">
        <v>85.928898000000004</v>
      </c>
      <c r="BM2596">
        <v>83.533367999999996</v>
      </c>
      <c r="BN2596">
        <v>80.144801999999999</v>
      </c>
      <c r="BO2596">
        <v>77.616944000000004</v>
      </c>
      <c r="BP2596">
        <v>75.596050000000005</v>
      </c>
      <c r="BQ2596">
        <v>73.263202000000007</v>
      </c>
      <c r="BR2596">
        <v>72.165695999999997</v>
      </c>
      <c r="BS2596">
        <v>680.94939999999997</v>
      </c>
      <c r="BT2596">
        <v>-378.76350000000002</v>
      </c>
      <c r="BU2596">
        <v>-330.96800000000002</v>
      </c>
      <c r="BV2596">
        <v>-431.7226</v>
      </c>
      <c r="BW2596">
        <v>-439.57549999999998</v>
      </c>
      <c r="BX2596">
        <v>-559.94749999999999</v>
      </c>
      <c r="BY2596">
        <v>-243.96289999999999</v>
      </c>
      <c r="BZ2596">
        <v>190.5128</v>
      </c>
      <c r="CA2596">
        <v>35.751800000000003</v>
      </c>
      <c r="CB2596">
        <v>988.61249999999995</v>
      </c>
      <c r="CC2596">
        <v>962.52629999999999</v>
      </c>
      <c r="CD2596">
        <v>1301.4760000000001</v>
      </c>
      <c r="CE2596">
        <v>1476.3579999999999</v>
      </c>
      <c r="CF2596">
        <v>1498.0519999999999</v>
      </c>
      <c r="CG2596">
        <v>1708.383</v>
      </c>
      <c r="CH2596">
        <v>1733.09</v>
      </c>
      <c r="CI2596">
        <v>2023.778</v>
      </c>
      <c r="CJ2596">
        <v>2888.002</v>
      </c>
      <c r="CK2596">
        <v>7098.8019999999997</v>
      </c>
      <c r="CL2596">
        <v>5800.1940000000004</v>
      </c>
      <c r="CM2596">
        <v>4757.8729999999996</v>
      </c>
      <c r="CN2596">
        <v>4587.92</v>
      </c>
      <c r="CO2596">
        <v>4448.1229999999996</v>
      </c>
      <c r="CP2596">
        <v>4183.2730000000001</v>
      </c>
      <c r="CQ2596">
        <v>153983</v>
      </c>
      <c r="CR2596">
        <v>27153.22</v>
      </c>
      <c r="CS2596">
        <v>24040.82</v>
      </c>
      <c r="CT2596">
        <v>22792.7</v>
      </c>
      <c r="CU2596">
        <v>22350.48</v>
      </c>
      <c r="CV2596">
        <v>20323.93</v>
      </c>
      <c r="CW2596">
        <v>15622.82</v>
      </c>
      <c r="CX2596">
        <v>10085.15</v>
      </c>
      <c r="CY2596">
        <v>22240.799999999999</v>
      </c>
      <c r="CZ2596">
        <v>68045.179999999993</v>
      </c>
      <c r="DA2596">
        <v>72638.92</v>
      </c>
      <c r="DB2596">
        <v>74310.69</v>
      </c>
      <c r="DC2596">
        <v>78673.009999999995</v>
      </c>
      <c r="DD2596">
        <v>79936.27</v>
      </c>
      <c r="DE2596">
        <v>83301.23</v>
      </c>
      <c r="DF2596">
        <v>85765.62</v>
      </c>
      <c r="DG2596">
        <v>85928.15</v>
      </c>
      <c r="DH2596">
        <v>90863.360000000001</v>
      </c>
      <c r="DI2596">
        <v>98236.51</v>
      </c>
      <c r="DJ2596">
        <v>100588.3</v>
      </c>
      <c r="DK2596">
        <v>103053.8</v>
      </c>
      <c r="DL2596">
        <v>101218</v>
      </c>
      <c r="DM2596">
        <v>97887.74</v>
      </c>
      <c r="DN2596">
        <v>100707.6</v>
      </c>
      <c r="DO2596">
        <v>19</v>
      </c>
      <c r="DP2596">
        <v>19</v>
      </c>
    </row>
    <row r="2597" spans="1:120" hidden="1" x14ac:dyDescent="0.25">
      <c r="A2597" t="str">
        <f t="shared" si="40"/>
        <v>Aggregator-Polaris Energy Services_All Elect_44463</v>
      </c>
      <c r="B2597" t="s">
        <v>62</v>
      </c>
      <c r="C2597" t="s">
        <v>223</v>
      </c>
      <c r="D2597" t="s">
        <v>61</v>
      </c>
      <c r="E2597" t="s">
        <v>61</v>
      </c>
      <c r="F2597" t="s">
        <v>168</v>
      </c>
      <c r="G2597" t="s">
        <v>61</v>
      </c>
      <c r="H2597" t="s">
        <v>61</v>
      </c>
      <c r="I2597" t="s">
        <v>61</v>
      </c>
      <c r="J2597" t="s">
        <v>61</v>
      </c>
      <c r="K2597" t="s">
        <v>190</v>
      </c>
      <c r="L2597" s="18">
        <v>44463</v>
      </c>
      <c r="M2597">
        <v>19</v>
      </c>
      <c r="N2597">
        <v>19</v>
      </c>
      <c r="O2597" t="s">
        <v>263</v>
      </c>
      <c r="P2597">
        <v>89</v>
      </c>
      <c r="Q2597">
        <v>80</v>
      </c>
      <c r="R2597">
        <v>1</v>
      </c>
      <c r="S2597">
        <v>0</v>
      </c>
      <c r="T2597">
        <v>0</v>
      </c>
      <c r="U2597">
        <v>0</v>
      </c>
      <c r="V2597">
        <v>0</v>
      </c>
      <c r="W2597">
        <v>7835.1737000000003</v>
      </c>
      <c r="X2597">
        <v>7569.8280999999997</v>
      </c>
      <c r="Y2597">
        <v>7565.3933999999999</v>
      </c>
      <c r="Z2597">
        <v>7633.8244000000004</v>
      </c>
      <c r="AA2597">
        <v>7678.1436999999996</v>
      </c>
      <c r="AB2597">
        <v>7772.5766000000003</v>
      </c>
      <c r="AC2597">
        <v>7926.6013999999996</v>
      </c>
      <c r="AD2597">
        <v>8936.7023000000008</v>
      </c>
      <c r="AE2597">
        <v>9339.4609999999993</v>
      </c>
      <c r="AF2597">
        <v>9020.0241000000005</v>
      </c>
      <c r="AG2597">
        <v>9040.3492999999999</v>
      </c>
      <c r="AH2597">
        <v>8957.4578000000001</v>
      </c>
      <c r="AI2597">
        <v>8878.2299000000003</v>
      </c>
      <c r="AJ2597">
        <v>8934.5100999999995</v>
      </c>
      <c r="AK2597">
        <v>8662.1851000000006</v>
      </c>
      <c r="AL2597">
        <v>8045.6706999999997</v>
      </c>
      <c r="AM2597">
        <v>7450.3031000000001</v>
      </c>
      <c r="AN2597">
        <v>6465.3256000000001</v>
      </c>
      <c r="AO2597">
        <v>691.26199999999994</v>
      </c>
      <c r="AP2597">
        <v>2784.8851</v>
      </c>
      <c r="AQ2597">
        <v>4718.5106999999998</v>
      </c>
      <c r="AR2597">
        <v>4845.4916999999996</v>
      </c>
      <c r="AS2597">
        <v>4882.875</v>
      </c>
      <c r="AT2597">
        <v>4857.7269999999999</v>
      </c>
      <c r="AU2597">
        <v>72.168538999999996</v>
      </c>
      <c r="AV2597">
        <v>72.112359999999995</v>
      </c>
      <c r="AW2597">
        <v>72.084270000000004</v>
      </c>
      <c r="AX2597">
        <v>71.084270000000004</v>
      </c>
      <c r="AY2597">
        <v>69.556179999999998</v>
      </c>
      <c r="AZ2597">
        <v>68.584270000000004</v>
      </c>
      <c r="BA2597">
        <v>67.640449000000004</v>
      </c>
      <c r="BB2597">
        <v>67.140449000000004</v>
      </c>
      <c r="BC2597">
        <v>69.528090000000006</v>
      </c>
      <c r="BD2597">
        <v>71.224718999999993</v>
      </c>
      <c r="BE2597">
        <v>75.280899000000005</v>
      </c>
      <c r="BF2597">
        <v>77.865168999999995</v>
      </c>
      <c r="BG2597">
        <v>79.893258000000003</v>
      </c>
      <c r="BH2597">
        <v>81.449438000000001</v>
      </c>
      <c r="BI2597">
        <v>83.921347999999995</v>
      </c>
      <c r="BJ2597">
        <v>86.365168999999995</v>
      </c>
      <c r="BK2597">
        <v>87.308988999999997</v>
      </c>
      <c r="BL2597">
        <v>86.780899000000005</v>
      </c>
      <c r="BM2597">
        <v>84.365168999999995</v>
      </c>
      <c r="BN2597">
        <v>80.921347999999995</v>
      </c>
      <c r="BO2597">
        <v>78.365168999999995</v>
      </c>
      <c r="BP2597">
        <v>76.280899000000005</v>
      </c>
      <c r="BQ2597">
        <v>73.865168999999995</v>
      </c>
      <c r="BR2597">
        <v>72.752808999999999</v>
      </c>
      <c r="BS2597">
        <v>168.27029999999999</v>
      </c>
      <c r="BT2597">
        <v>126.64319999999999</v>
      </c>
      <c r="BU2597">
        <v>136.85050000000001</v>
      </c>
      <c r="BV2597">
        <v>62.116210000000002</v>
      </c>
      <c r="BW2597">
        <v>47.495240000000003</v>
      </c>
      <c r="BX2597">
        <v>-0.11680599999999999</v>
      </c>
      <c r="BY2597">
        <v>109.3961</v>
      </c>
      <c r="BZ2597">
        <v>-190.15530000000001</v>
      </c>
      <c r="CA2597">
        <v>-218.99789999999999</v>
      </c>
      <c r="CB2597">
        <v>217.7886</v>
      </c>
      <c r="CC2597">
        <v>198.1756</v>
      </c>
      <c r="CD2597">
        <v>426.13339999999999</v>
      </c>
      <c r="CE2597">
        <v>571.26639999999998</v>
      </c>
      <c r="CF2597">
        <v>468.26549999999997</v>
      </c>
      <c r="CG2597">
        <v>469.73320000000001</v>
      </c>
      <c r="CH2597">
        <v>835.85810000000004</v>
      </c>
      <c r="CI2597">
        <v>1262.0060000000001</v>
      </c>
      <c r="CJ2597">
        <v>2087.0830000000001</v>
      </c>
      <c r="CK2597">
        <v>7755.2280000000001</v>
      </c>
      <c r="CL2597">
        <v>5577.0159999999996</v>
      </c>
      <c r="CM2597">
        <v>3609.1509999999998</v>
      </c>
      <c r="CN2597">
        <v>3511.5680000000002</v>
      </c>
      <c r="CO2597">
        <v>3480.1239999999998</v>
      </c>
      <c r="CP2597">
        <v>3440.62</v>
      </c>
      <c r="CQ2597">
        <v>37100.47</v>
      </c>
      <c r="CR2597">
        <v>8797.6200000000008</v>
      </c>
      <c r="CS2597">
        <v>7551.5280000000002</v>
      </c>
      <c r="CT2597">
        <v>6633.0169999999998</v>
      </c>
      <c r="CU2597">
        <v>6242.8760000000002</v>
      </c>
      <c r="CV2597">
        <v>5826.7780000000002</v>
      </c>
      <c r="CW2597">
        <v>3226.221</v>
      </c>
      <c r="CX2597">
        <v>3396.75</v>
      </c>
      <c r="CY2597">
        <v>6113.7139999999999</v>
      </c>
      <c r="CZ2597">
        <v>8371.0640000000003</v>
      </c>
      <c r="DA2597">
        <v>10224.15</v>
      </c>
      <c r="DB2597">
        <v>16459.34</v>
      </c>
      <c r="DC2597">
        <v>18696.900000000001</v>
      </c>
      <c r="DD2597">
        <v>21059.19</v>
      </c>
      <c r="DE2597">
        <v>23244.02</v>
      </c>
      <c r="DF2597">
        <v>25209.279999999999</v>
      </c>
      <c r="DG2597">
        <v>25011.07</v>
      </c>
      <c r="DH2597">
        <v>25897.24</v>
      </c>
      <c r="DI2597">
        <v>27267.919999999998</v>
      </c>
      <c r="DJ2597">
        <v>27970.41</v>
      </c>
      <c r="DK2597">
        <v>26955.279999999999</v>
      </c>
      <c r="DL2597">
        <v>27452.47</v>
      </c>
      <c r="DM2597">
        <v>27777.4</v>
      </c>
      <c r="DN2597">
        <v>28373.29</v>
      </c>
      <c r="DO2597">
        <v>19</v>
      </c>
      <c r="DP2597">
        <v>19</v>
      </c>
    </row>
    <row r="2598" spans="1:120" hidden="1" x14ac:dyDescent="0.25">
      <c r="A2598" t="str">
        <f t="shared" si="40"/>
        <v>Size_Grp-20 to 199.99 kW_All Elect_44463</v>
      </c>
      <c r="B2598" t="s">
        <v>62</v>
      </c>
      <c r="C2598" t="s">
        <v>201</v>
      </c>
      <c r="D2598" t="s">
        <v>61</v>
      </c>
      <c r="E2598" t="s">
        <v>61</v>
      </c>
      <c r="F2598" t="s">
        <v>61</v>
      </c>
      <c r="G2598" t="s">
        <v>61</v>
      </c>
      <c r="H2598" t="s">
        <v>61</v>
      </c>
      <c r="I2598" t="s">
        <v>61</v>
      </c>
      <c r="J2598" t="s">
        <v>101</v>
      </c>
      <c r="K2598" t="s">
        <v>190</v>
      </c>
      <c r="L2598" s="18">
        <v>44463</v>
      </c>
      <c r="M2598">
        <v>19</v>
      </c>
      <c r="N2598">
        <v>19</v>
      </c>
      <c r="O2598" t="s">
        <v>263</v>
      </c>
      <c r="P2598">
        <v>74</v>
      </c>
      <c r="Q2598">
        <v>70</v>
      </c>
      <c r="R2598">
        <v>1</v>
      </c>
      <c r="S2598">
        <v>0</v>
      </c>
      <c r="T2598">
        <v>0</v>
      </c>
      <c r="U2598">
        <v>0</v>
      </c>
      <c r="V2598">
        <v>0</v>
      </c>
      <c r="W2598">
        <v>2351.5119</v>
      </c>
      <c r="X2598">
        <v>2658.4146999999998</v>
      </c>
      <c r="Y2598">
        <v>2652.4506000000001</v>
      </c>
      <c r="Z2598">
        <v>2724.2435</v>
      </c>
      <c r="AA2598">
        <v>2635.7395999999999</v>
      </c>
      <c r="AB2598">
        <v>2633.8022999999998</v>
      </c>
      <c r="AC2598">
        <v>2764.5243999999998</v>
      </c>
      <c r="AD2598">
        <v>3671.2858999999999</v>
      </c>
      <c r="AE2598">
        <v>3986.7064</v>
      </c>
      <c r="AF2598">
        <v>3894.4805999999999</v>
      </c>
      <c r="AG2598">
        <v>3923.9421000000002</v>
      </c>
      <c r="AH2598">
        <v>3839.8436999999999</v>
      </c>
      <c r="AI2598">
        <v>3767.8773999999999</v>
      </c>
      <c r="AJ2598">
        <v>3811.4994999999999</v>
      </c>
      <c r="AK2598">
        <v>3592.5335</v>
      </c>
      <c r="AL2598">
        <v>3188.3861999999999</v>
      </c>
      <c r="AM2598">
        <v>2703.9634000000001</v>
      </c>
      <c r="AN2598">
        <v>1978.4462000000001</v>
      </c>
      <c r="AO2598">
        <v>272.66584</v>
      </c>
      <c r="AP2598">
        <v>465.20003000000003</v>
      </c>
      <c r="AQ2598">
        <v>823.40714000000003</v>
      </c>
      <c r="AR2598">
        <v>951.06434999999999</v>
      </c>
      <c r="AS2598">
        <v>950.32063000000005</v>
      </c>
      <c r="AT2598">
        <v>862.60123999999996</v>
      </c>
      <c r="AU2598">
        <v>72</v>
      </c>
      <c r="AV2598">
        <v>72</v>
      </c>
      <c r="AW2598">
        <v>72</v>
      </c>
      <c r="AX2598">
        <v>71</v>
      </c>
      <c r="AY2598">
        <v>69.5</v>
      </c>
      <c r="AZ2598">
        <v>68.5</v>
      </c>
      <c r="BA2598">
        <v>67.5</v>
      </c>
      <c r="BB2598">
        <v>67</v>
      </c>
      <c r="BC2598">
        <v>69.5</v>
      </c>
      <c r="BD2598">
        <v>71</v>
      </c>
      <c r="BE2598">
        <v>75</v>
      </c>
      <c r="BF2598">
        <v>77.5</v>
      </c>
      <c r="BG2598">
        <v>79.5</v>
      </c>
      <c r="BH2598">
        <v>81</v>
      </c>
      <c r="BI2598">
        <v>83.5</v>
      </c>
      <c r="BJ2598">
        <v>86</v>
      </c>
      <c r="BK2598">
        <v>87</v>
      </c>
      <c r="BL2598">
        <v>86.5</v>
      </c>
      <c r="BM2598">
        <v>84</v>
      </c>
      <c r="BN2598">
        <v>80.5</v>
      </c>
      <c r="BO2598">
        <v>78</v>
      </c>
      <c r="BP2598">
        <v>76</v>
      </c>
      <c r="BQ2598">
        <v>73.5</v>
      </c>
      <c r="BR2598">
        <v>72.5</v>
      </c>
      <c r="BS2598">
        <v>941.34299999999996</v>
      </c>
      <c r="BT2598">
        <v>-9.6613410000000002</v>
      </c>
      <c r="BU2598">
        <v>-86.286330000000007</v>
      </c>
      <c r="BV2598">
        <v>-176.59690000000001</v>
      </c>
      <c r="BW2598">
        <v>-84.344549999999998</v>
      </c>
      <c r="BX2598">
        <v>-76.575699999999998</v>
      </c>
      <c r="BY2598">
        <v>50.673810000000003</v>
      </c>
      <c r="BZ2598">
        <v>-82.547290000000004</v>
      </c>
      <c r="CA2598">
        <v>-43.040390000000002</v>
      </c>
      <c r="CB2598">
        <v>168.7972</v>
      </c>
      <c r="CC2598">
        <v>203.3775</v>
      </c>
      <c r="CD2598">
        <v>443.97699999999998</v>
      </c>
      <c r="CE2598">
        <v>694.28510000000006</v>
      </c>
      <c r="CF2598">
        <v>704.59820000000002</v>
      </c>
      <c r="CG2598">
        <v>856.25469999999996</v>
      </c>
      <c r="CH2598">
        <v>1096.1759999999999</v>
      </c>
      <c r="CI2598">
        <v>1420.7059999999999</v>
      </c>
      <c r="CJ2598">
        <v>1991.2190000000001</v>
      </c>
      <c r="CK2598">
        <v>3560.9169999999999</v>
      </c>
      <c r="CL2598">
        <v>3155.6210000000001</v>
      </c>
      <c r="CM2598">
        <v>2722.386</v>
      </c>
      <c r="CN2598">
        <v>2472.48</v>
      </c>
      <c r="CO2598">
        <v>2334.0219999999999</v>
      </c>
      <c r="CP2598">
        <v>2289.4340000000002</v>
      </c>
      <c r="CQ2598">
        <v>20792.080000000002</v>
      </c>
      <c r="CR2598">
        <v>7883.38</v>
      </c>
      <c r="CS2598">
        <v>6310.1049999999996</v>
      </c>
      <c r="CT2598">
        <v>5691.3890000000001</v>
      </c>
      <c r="CU2598">
        <v>5233.01</v>
      </c>
      <c r="CV2598">
        <v>4705.9970000000003</v>
      </c>
      <c r="CW2598">
        <v>2669.616</v>
      </c>
      <c r="CX2598">
        <v>2887.692</v>
      </c>
      <c r="CY2598">
        <v>4724.5249999999996</v>
      </c>
      <c r="CZ2598">
        <v>6216.49</v>
      </c>
      <c r="DA2598">
        <v>8708.0310000000009</v>
      </c>
      <c r="DB2598">
        <v>10195.42</v>
      </c>
      <c r="DC2598">
        <v>11772.73</v>
      </c>
      <c r="DD2598">
        <v>13345.75</v>
      </c>
      <c r="DE2598">
        <v>14696.45</v>
      </c>
      <c r="DF2598">
        <v>16241.09</v>
      </c>
      <c r="DG2598">
        <v>16390.3</v>
      </c>
      <c r="DH2598">
        <v>16338.72</v>
      </c>
      <c r="DI2598">
        <v>17382.7</v>
      </c>
      <c r="DJ2598">
        <v>18542.07</v>
      </c>
      <c r="DK2598">
        <v>17420.5</v>
      </c>
      <c r="DL2598">
        <v>18102.849999999999</v>
      </c>
      <c r="DM2598">
        <v>17701.21</v>
      </c>
      <c r="DN2598">
        <v>17848.080000000002</v>
      </c>
      <c r="DO2598">
        <v>19</v>
      </c>
      <c r="DP2598">
        <v>19</v>
      </c>
    </row>
    <row r="2599" spans="1:120" x14ac:dyDescent="0.25">
      <c r="A2599" t="str">
        <f t="shared" si="40"/>
        <v>AutoDR-Yes_Elect DA 1-4 (1PM-9PM)_44463_19-19</v>
      </c>
      <c r="B2599" t="s">
        <v>62</v>
      </c>
      <c r="C2599" t="s">
        <v>322</v>
      </c>
      <c r="D2599" t="s">
        <v>61</v>
      </c>
      <c r="E2599" t="s">
        <v>61</v>
      </c>
      <c r="F2599" t="s">
        <v>61</v>
      </c>
      <c r="G2599" t="s">
        <v>61</v>
      </c>
      <c r="H2599" t="s">
        <v>98</v>
      </c>
      <c r="I2599" t="s">
        <v>61</v>
      </c>
      <c r="J2599" t="s">
        <v>61</v>
      </c>
      <c r="K2599" t="s">
        <v>203</v>
      </c>
      <c r="L2599" s="18">
        <v>44463</v>
      </c>
      <c r="M2599">
        <v>19</v>
      </c>
      <c r="N2599">
        <v>19</v>
      </c>
      <c r="O2599" t="s">
        <v>263</v>
      </c>
      <c r="P2599">
        <v>27</v>
      </c>
      <c r="Q2599">
        <v>18</v>
      </c>
      <c r="R2599">
        <v>0</v>
      </c>
      <c r="S2599">
        <v>0</v>
      </c>
      <c r="T2599">
        <v>0</v>
      </c>
      <c r="U2599">
        <v>1</v>
      </c>
      <c r="V2599">
        <v>1</v>
      </c>
      <c r="W2599">
        <v>3899.3310000000001</v>
      </c>
      <c r="X2599">
        <v>3898.029</v>
      </c>
      <c r="Y2599">
        <v>3898.8150000000001</v>
      </c>
      <c r="Z2599">
        <v>3900.4485</v>
      </c>
      <c r="AA2599">
        <v>3897.57</v>
      </c>
      <c r="AB2599">
        <v>3896.3505</v>
      </c>
      <c r="AC2599">
        <v>3967.248</v>
      </c>
      <c r="AD2599">
        <v>4332.6629999999996</v>
      </c>
      <c r="AE2599">
        <v>4333.9260000000004</v>
      </c>
      <c r="AF2599">
        <v>4357.7865000000002</v>
      </c>
      <c r="AG2599">
        <v>4368.7245000000003</v>
      </c>
      <c r="AH2599">
        <v>4357.6351000000004</v>
      </c>
      <c r="AI2599">
        <v>4365.0376999999999</v>
      </c>
      <c r="AJ2599">
        <v>4367.0219999999999</v>
      </c>
      <c r="AK2599">
        <v>4354.2298000000001</v>
      </c>
      <c r="AL2599">
        <v>4342.5855000000001</v>
      </c>
      <c r="AM2599">
        <v>4342.3710000000001</v>
      </c>
      <c r="AN2599">
        <v>4023.8609999999999</v>
      </c>
      <c r="AO2599">
        <v>1.917</v>
      </c>
      <c r="AP2599">
        <v>2176.0994999999998</v>
      </c>
      <c r="AQ2599">
        <v>4228.8254999999999</v>
      </c>
      <c r="AR2599">
        <v>4365.7245000000003</v>
      </c>
      <c r="AS2599">
        <v>4358.8140000000003</v>
      </c>
      <c r="AT2599">
        <v>4354.0664999999999</v>
      </c>
      <c r="AU2599">
        <v>72</v>
      </c>
      <c r="AV2599">
        <v>72</v>
      </c>
      <c r="AW2599">
        <v>72</v>
      </c>
      <c r="AX2599">
        <v>71</v>
      </c>
      <c r="AY2599">
        <v>69.5</v>
      </c>
      <c r="AZ2599">
        <v>68.5</v>
      </c>
      <c r="BA2599">
        <v>67.5</v>
      </c>
      <c r="BB2599">
        <v>67</v>
      </c>
      <c r="BC2599">
        <v>69.5</v>
      </c>
      <c r="BD2599">
        <v>71</v>
      </c>
      <c r="BE2599">
        <v>75</v>
      </c>
      <c r="BF2599">
        <v>77.5</v>
      </c>
      <c r="BG2599">
        <v>79.5</v>
      </c>
      <c r="BH2599">
        <v>81</v>
      </c>
      <c r="BI2599">
        <v>83.5</v>
      </c>
      <c r="BJ2599">
        <v>86</v>
      </c>
      <c r="BK2599">
        <v>87</v>
      </c>
      <c r="BL2599">
        <v>86.5</v>
      </c>
      <c r="BM2599">
        <v>84</v>
      </c>
      <c r="BN2599">
        <v>80.5</v>
      </c>
      <c r="BO2599">
        <v>78</v>
      </c>
      <c r="BP2599">
        <v>76</v>
      </c>
      <c r="BQ2599">
        <v>73.5</v>
      </c>
      <c r="BR2599">
        <v>72.5</v>
      </c>
      <c r="BS2599">
        <v>179.74959999999999</v>
      </c>
      <c r="BT2599">
        <v>266.31790000000001</v>
      </c>
      <c r="BU2599">
        <v>269.80799999999999</v>
      </c>
      <c r="BV2599">
        <v>264.11279999999999</v>
      </c>
      <c r="BW2599">
        <v>266.47340000000003</v>
      </c>
      <c r="BX2599">
        <v>259.6302</v>
      </c>
      <c r="BY2599">
        <v>155.012</v>
      </c>
      <c r="BZ2599">
        <v>-228.3329</v>
      </c>
      <c r="CA2599">
        <v>-215.24260000000001</v>
      </c>
      <c r="CB2599">
        <v>-238.4289</v>
      </c>
      <c r="CC2599">
        <v>-255.3546</v>
      </c>
      <c r="CD2599">
        <v>-147.48159999999999</v>
      </c>
      <c r="CE2599">
        <v>-172.09</v>
      </c>
      <c r="CF2599">
        <v>-217.97710000000001</v>
      </c>
      <c r="CG2599">
        <v>-208.29130000000001</v>
      </c>
      <c r="CH2599">
        <v>-194.9117</v>
      </c>
      <c r="CI2599">
        <v>-188.7079</v>
      </c>
      <c r="CJ2599">
        <v>130.38130000000001</v>
      </c>
      <c r="CK2599">
        <v>4151.3459999999995</v>
      </c>
      <c r="CL2599">
        <v>1986.914</v>
      </c>
      <c r="CM2599">
        <v>-64.408500000000004</v>
      </c>
      <c r="CN2599">
        <v>-191.03579999999999</v>
      </c>
      <c r="CO2599">
        <v>-168.79679999999999</v>
      </c>
      <c r="CP2599">
        <v>-153.22130000000001</v>
      </c>
      <c r="CQ2599">
        <v>12579.87</v>
      </c>
      <c r="CR2599">
        <v>692.79200000000003</v>
      </c>
      <c r="CS2599">
        <v>719.12329999999997</v>
      </c>
      <c r="CT2599">
        <v>695.34659999999997</v>
      </c>
      <c r="CU2599">
        <v>701.35799999999995</v>
      </c>
      <c r="CV2599">
        <v>642.97529999999995</v>
      </c>
      <c r="CW2599">
        <v>244.024</v>
      </c>
      <c r="CX2599">
        <v>332.19080000000002</v>
      </c>
      <c r="CY2599">
        <v>640.43290000000002</v>
      </c>
      <c r="CZ2599">
        <v>1019.995</v>
      </c>
      <c r="DA2599">
        <v>1151.752</v>
      </c>
      <c r="DB2599">
        <v>6164.61</v>
      </c>
      <c r="DC2599">
        <v>7011.2960000000003</v>
      </c>
      <c r="DD2599">
        <v>8144.5349999999999</v>
      </c>
      <c r="DE2599">
        <v>8600.0220000000008</v>
      </c>
      <c r="DF2599">
        <v>8668.3369999999995</v>
      </c>
      <c r="DG2599">
        <v>8729.6980000000003</v>
      </c>
      <c r="DH2599">
        <v>8939.9439999999995</v>
      </c>
      <c r="DI2599">
        <v>8957.6990000000005</v>
      </c>
      <c r="DJ2599">
        <v>9028.8889999999992</v>
      </c>
      <c r="DK2599">
        <v>8847.5650000000005</v>
      </c>
      <c r="DL2599">
        <v>8902.5220000000008</v>
      </c>
      <c r="DM2599">
        <v>9031.7780000000002</v>
      </c>
      <c r="DN2599">
        <v>9118.4320000000007</v>
      </c>
      <c r="DO2599">
        <v>19</v>
      </c>
      <c r="DP2599">
        <v>19</v>
      </c>
    </row>
    <row r="2600" spans="1:120" hidden="1" x14ac:dyDescent="0.25">
      <c r="A2600" t="str">
        <f t="shared" si="40"/>
        <v>Aggregator-Polaris Energy Services_Elect DA 1-4 (1PM-9PM)_44463_19-19</v>
      </c>
      <c r="B2600" t="s">
        <v>62</v>
      </c>
      <c r="C2600" t="s">
        <v>223</v>
      </c>
      <c r="D2600" t="s">
        <v>61</v>
      </c>
      <c r="E2600" t="s">
        <v>61</v>
      </c>
      <c r="F2600" t="s">
        <v>168</v>
      </c>
      <c r="G2600" t="s">
        <v>61</v>
      </c>
      <c r="H2600" t="s">
        <v>61</v>
      </c>
      <c r="I2600" t="s">
        <v>61</v>
      </c>
      <c r="J2600" t="s">
        <v>61</v>
      </c>
      <c r="K2600" t="s">
        <v>203</v>
      </c>
      <c r="L2600" s="18">
        <v>44463</v>
      </c>
      <c r="M2600">
        <v>19</v>
      </c>
      <c r="N2600">
        <v>19</v>
      </c>
      <c r="O2600" t="s">
        <v>263</v>
      </c>
      <c r="P2600">
        <v>30</v>
      </c>
      <c r="Q2600">
        <v>21</v>
      </c>
      <c r="R2600">
        <v>0</v>
      </c>
      <c r="S2600">
        <v>0</v>
      </c>
      <c r="T2600">
        <v>0</v>
      </c>
      <c r="U2600">
        <v>1</v>
      </c>
      <c r="V2600">
        <v>1</v>
      </c>
      <c r="W2600">
        <v>3735.7057</v>
      </c>
      <c r="X2600">
        <v>3713.4371000000001</v>
      </c>
      <c r="Y2600">
        <v>3714.0713999999998</v>
      </c>
      <c r="Z2600">
        <v>3715.7413999999999</v>
      </c>
      <c r="AA2600">
        <v>3712.8856999999998</v>
      </c>
      <c r="AB2600">
        <v>3711.8386</v>
      </c>
      <c r="AC2600">
        <v>3779.1314000000002</v>
      </c>
      <c r="AD2600">
        <v>4279.3743000000004</v>
      </c>
      <c r="AE2600">
        <v>4365.72</v>
      </c>
      <c r="AF2600">
        <v>4378.3870999999999</v>
      </c>
      <c r="AG2600">
        <v>4388.8042999999998</v>
      </c>
      <c r="AH2600">
        <v>4378.5857999999998</v>
      </c>
      <c r="AI2600">
        <v>4385.6359000000002</v>
      </c>
      <c r="AJ2600">
        <v>4387.2970999999998</v>
      </c>
      <c r="AK2600">
        <v>4385.5141000000003</v>
      </c>
      <c r="AL2600">
        <v>4346.9957000000004</v>
      </c>
      <c r="AM2600">
        <v>4293.3056999999999</v>
      </c>
      <c r="AN2600">
        <v>3973.8485999999998</v>
      </c>
      <c r="AO2600">
        <v>56.34</v>
      </c>
      <c r="AP2600">
        <v>2130.6471000000001</v>
      </c>
      <c r="AQ2600">
        <v>4085.3957</v>
      </c>
      <c r="AR2600">
        <v>4215.7757000000001</v>
      </c>
      <c r="AS2600">
        <v>4209.08</v>
      </c>
      <c r="AT2600">
        <v>4204.33</v>
      </c>
      <c r="AU2600">
        <v>72</v>
      </c>
      <c r="AV2600">
        <v>72</v>
      </c>
      <c r="AW2600">
        <v>72</v>
      </c>
      <c r="AX2600">
        <v>71</v>
      </c>
      <c r="AY2600">
        <v>69.5</v>
      </c>
      <c r="AZ2600">
        <v>68.5</v>
      </c>
      <c r="BA2600">
        <v>67.5</v>
      </c>
      <c r="BB2600">
        <v>67</v>
      </c>
      <c r="BC2600">
        <v>69.5</v>
      </c>
      <c r="BD2600">
        <v>71</v>
      </c>
      <c r="BE2600">
        <v>75</v>
      </c>
      <c r="BF2600">
        <v>77.5</v>
      </c>
      <c r="BG2600">
        <v>79.5</v>
      </c>
      <c r="BH2600">
        <v>81</v>
      </c>
      <c r="BI2600">
        <v>83.5</v>
      </c>
      <c r="BJ2600">
        <v>86</v>
      </c>
      <c r="BK2600">
        <v>87</v>
      </c>
      <c r="BL2600">
        <v>86.5</v>
      </c>
      <c r="BM2600">
        <v>84</v>
      </c>
      <c r="BN2600">
        <v>80.5</v>
      </c>
      <c r="BO2600">
        <v>78</v>
      </c>
      <c r="BP2600">
        <v>76</v>
      </c>
      <c r="BQ2600">
        <v>73.5</v>
      </c>
      <c r="BR2600">
        <v>72.5</v>
      </c>
      <c r="BS2600">
        <v>161.6275</v>
      </c>
      <c r="BT2600">
        <v>244.41239999999999</v>
      </c>
      <c r="BU2600">
        <v>248.4494</v>
      </c>
      <c r="BV2600">
        <v>241.9503</v>
      </c>
      <c r="BW2600">
        <v>245.06229999999999</v>
      </c>
      <c r="BX2600">
        <v>241.3263</v>
      </c>
      <c r="BY2600">
        <v>194.1669</v>
      </c>
      <c r="BZ2600">
        <v>-188.7979</v>
      </c>
      <c r="CA2600">
        <v>-245.41380000000001</v>
      </c>
      <c r="CB2600">
        <v>-257.32569999999998</v>
      </c>
      <c r="CC2600">
        <v>-275.39760000000001</v>
      </c>
      <c r="CD2600">
        <v>-159.9162</v>
      </c>
      <c r="CE2600">
        <v>-187.8638</v>
      </c>
      <c r="CF2600">
        <v>-245.10659999999999</v>
      </c>
      <c r="CG2600">
        <v>-266.35899999999998</v>
      </c>
      <c r="CH2600">
        <v>-234.88249999999999</v>
      </c>
      <c r="CI2600">
        <v>-202.88570000000001</v>
      </c>
      <c r="CJ2600">
        <v>54.266289999999998</v>
      </c>
      <c r="CK2600">
        <v>3930.7860000000001</v>
      </c>
      <c r="CL2600">
        <v>1837.617</v>
      </c>
      <c r="CM2600">
        <v>-123.4068</v>
      </c>
      <c r="CN2600">
        <v>-245.83539999999999</v>
      </c>
      <c r="CO2600">
        <v>-225.98220000000001</v>
      </c>
      <c r="CP2600">
        <v>-218.62119999999999</v>
      </c>
      <c r="CQ2600">
        <v>12277.05</v>
      </c>
      <c r="CR2600">
        <v>914.46600000000001</v>
      </c>
      <c r="CS2600">
        <v>938.95650000000001</v>
      </c>
      <c r="CT2600">
        <v>918.42139999999995</v>
      </c>
      <c r="CU2600">
        <v>923.15309999999999</v>
      </c>
      <c r="CV2600">
        <v>866.32690000000002</v>
      </c>
      <c r="CW2600">
        <v>367.30610000000001</v>
      </c>
      <c r="CX2600">
        <v>587.79020000000003</v>
      </c>
      <c r="CY2600">
        <v>806.06920000000002</v>
      </c>
      <c r="CZ2600">
        <v>1146.72</v>
      </c>
      <c r="DA2600">
        <v>1274.9690000000001</v>
      </c>
      <c r="DB2600">
        <v>5834.8130000000001</v>
      </c>
      <c r="DC2600">
        <v>6652.9390000000003</v>
      </c>
      <c r="DD2600">
        <v>7736.2070000000003</v>
      </c>
      <c r="DE2600">
        <v>8265.1039999999994</v>
      </c>
      <c r="DF2600">
        <v>8406.6460000000006</v>
      </c>
      <c r="DG2600">
        <v>8628.5139999999992</v>
      </c>
      <c r="DH2600">
        <v>8877.0400000000009</v>
      </c>
      <c r="DI2600">
        <v>9184.259</v>
      </c>
      <c r="DJ2600">
        <v>9113.4840000000004</v>
      </c>
      <c r="DK2600">
        <v>9013.35</v>
      </c>
      <c r="DL2600">
        <v>9041.4809999999998</v>
      </c>
      <c r="DM2600">
        <v>9147.2049999999999</v>
      </c>
      <c r="DN2600">
        <v>9134.3940000000002</v>
      </c>
      <c r="DO2600">
        <v>19</v>
      </c>
      <c r="DP2600">
        <v>19</v>
      </c>
    </row>
    <row r="2601" spans="1:120" hidden="1" x14ac:dyDescent="0.25">
      <c r="A2601" t="str">
        <f t="shared" si="40"/>
        <v>Size_Grp-200 kW and above_Elect DA 1-4 (1PM-9PM)_44463_19-19</v>
      </c>
      <c r="B2601" t="s">
        <v>62</v>
      </c>
      <c r="C2601" t="s">
        <v>207</v>
      </c>
      <c r="D2601" t="s">
        <v>61</v>
      </c>
      <c r="E2601" t="s">
        <v>61</v>
      </c>
      <c r="F2601" t="s">
        <v>61</v>
      </c>
      <c r="G2601" t="s">
        <v>61</v>
      </c>
      <c r="H2601" t="s">
        <v>61</v>
      </c>
      <c r="I2601" t="s">
        <v>61</v>
      </c>
      <c r="J2601" t="s">
        <v>102</v>
      </c>
      <c r="K2601" t="s">
        <v>203</v>
      </c>
      <c r="L2601" s="18">
        <v>44463</v>
      </c>
      <c r="M2601">
        <v>19</v>
      </c>
      <c r="N2601">
        <v>19</v>
      </c>
      <c r="O2601" t="s">
        <v>263</v>
      </c>
      <c r="P2601">
        <v>20</v>
      </c>
      <c r="Q2601">
        <v>14</v>
      </c>
      <c r="R2601">
        <v>0</v>
      </c>
      <c r="S2601">
        <v>0</v>
      </c>
      <c r="T2601">
        <v>0</v>
      </c>
      <c r="U2601">
        <v>1</v>
      </c>
      <c r="V2601">
        <v>1</v>
      </c>
      <c r="W2601">
        <v>3547.3714</v>
      </c>
      <c r="X2601">
        <v>3543.4857000000002</v>
      </c>
      <c r="Y2601">
        <v>3544</v>
      </c>
      <c r="Z2601">
        <v>3545.3143</v>
      </c>
      <c r="AA2601">
        <v>3542.8</v>
      </c>
      <c r="AB2601">
        <v>3541.9429</v>
      </c>
      <c r="AC2601">
        <v>3609.0857000000001</v>
      </c>
      <c r="AD2601">
        <v>3968.2285999999999</v>
      </c>
      <c r="AE2601">
        <v>3967.2</v>
      </c>
      <c r="AF2601">
        <v>3954.4</v>
      </c>
      <c r="AG2601">
        <v>3948.7429000000002</v>
      </c>
      <c r="AH2601">
        <v>3948.4</v>
      </c>
      <c r="AI2601">
        <v>3946.5142999999998</v>
      </c>
      <c r="AJ2601">
        <v>3946.4571000000001</v>
      </c>
      <c r="AK2601">
        <v>3944.9713999999999</v>
      </c>
      <c r="AL2601">
        <v>3944.5142999999998</v>
      </c>
      <c r="AM2601">
        <v>3944.2856999999999</v>
      </c>
      <c r="AN2601">
        <v>3667.0286000000001</v>
      </c>
      <c r="AO2601">
        <v>34.342857000000002</v>
      </c>
      <c r="AP2601">
        <v>1999.6570999999999</v>
      </c>
      <c r="AQ2601">
        <v>3892.3429000000001</v>
      </c>
      <c r="AR2601">
        <v>4022.4571000000001</v>
      </c>
      <c r="AS2601">
        <v>4016.0571</v>
      </c>
      <c r="AT2601">
        <v>4011.2570999999998</v>
      </c>
      <c r="AU2601">
        <v>72</v>
      </c>
      <c r="AV2601">
        <v>72</v>
      </c>
      <c r="AW2601">
        <v>72</v>
      </c>
      <c r="AX2601">
        <v>71</v>
      </c>
      <c r="AY2601">
        <v>69.5</v>
      </c>
      <c r="AZ2601">
        <v>68.5</v>
      </c>
      <c r="BA2601">
        <v>67.5</v>
      </c>
      <c r="BB2601">
        <v>67</v>
      </c>
      <c r="BC2601">
        <v>69.5</v>
      </c>
      <c r="BD2601">
        <v>71</v>
      </c>
      <c r="BE2601">
        <v>75</v>
      </c>
      <c r="BF2601">
        <v>77.5</v>
      </c>
      <c r="BG2601">
        <v>79.5</v>
      </c>
      <c r="BH2601">
        <v>81</v>
      </c>
      <c r="BI2601">
        <v>83.5</v>
      </c>
      <c r="BJ2601">
        <v>86</v>
      </c>
      <c r="BK2601">
        <v>87</v>
      </c>
      <c r="BL2601">
        <v>86.5</v>
      </c>
      <c r="BM2601">
        <v>84</v>
      </c>
      <c r="BN2601">
        <v>80.5</v>
      </c>
      <c r="BO2601">
        <v>78</v>
      </c>
      <c r="BP2601">
        <v>76</v>
      </c>
      <c r="BQ2601">
        <v>73.5</v>
      </c>
      <c r="BR2601">
        <v>72.5</v>
      </c>
      <c r="BS2601">
        <v>208.22319999999999</v>
      </c>
      <c r="BT2601">
        <v>232.429</v>
      </c>
      <c r="BU2601">
        <v>236.21969999999999</v>
      </c>
      <c r="BV2601">
        <v>231.32749999999999</v>
      </c>
      <c r="BW2601">
        <v>233.47579999999999</v>
      </c>
      <c r="BX2601">
        <v>228.1131</v>
      </c>
      <c r="BY2601">
        <v>116.4597</v>
      </c>
      <c r="BZ2601">
        <v>-200.5976</v>
      </c>
      <c r="CA2601">
        <v>-197.31280000000001</v>
      </c>
      <c r="CB2601">
        <v>-184.48230000000001</v>
      </c>
      <c r="CC2601">
        <v>-176.87010000000001</v>
      </c>
      <c r="CD2601">
        <v>-82.74091</v>
      </c>
      <c r="CE2601">
        <v>-99.271500000000003</v>
      </c>
      <c r="CF2601">
        <v>-139.4716</v>
      </c>
      <c r="CG2601">
        <v>-141.8305</v>
      </c>
      <c r="CH2601">
        <v>-136.5187</v>
      </c>
      <c r="CI2601">
        <v>-134.6583</v>
      </c>
      <c r="CJ2601">
        <v>137.0155</v>
      </c>
      <c r="CK2601">
        <v>3791.0390000000002</v>
      </c>
      <c r="CL2601">
        <v>1849.1210000000001</v>
      </c>
      <c r="CM2601">
        <v>-49.975830000000002</v>
      </c>
      <c r="CN2601">
        <v>-170.14410000000001</v>
      </c>
      <c r="CO2601">
        <v>-150.89349999999999</v>
      </c>
      <c r="CP2601">
        <v>-144.35589999999999</v>
      </c>
      <c r="CQ2601">
        <v>11820.46</v>
      </c>
      <c r="CR2601">
        <v>702.38810000000001</v>
      </c>
      <c r="CS2601">
        <v>727.92349999999999</v>
      </c>
      <c r="CT2601">
        <v>706.11540000000002</v>
      </c>
      <c r="CU2601">
        <v>712.15030000000002</v>
      </c>
      <c r="CV2601">
        <v>657.35799999999995</v>
      </c>
      <c r="CW2601">
        <v>278.38630000000001</v>
      </c>
      <c r="CX2601">
        <v>442.0265</v>
      </c>
      <c r="CY2601">
        <v>664.86189999999999</v>
      </c>
      <c r="CZ2601">
        <v>947.89419999999996</v>
      </c>
      <c r="DA2601">
        <v>990.28660000000002</v>
      </c>
      <c r="DB2601">
        <v>5487.8059999999996</v>
      </c>
      <c r="DC2601">
        <v>6262.3010000000004</v>
      </c>
      <c r="DD2601">
        <v>7230.4309999999996</v>
      </c>
      <c r="DE2601">
        <v>7663.8760000000002</v>
      </c>
      <c r="DF2601">
        <v>7738.6180000000004</v>
      </c>
      <c r="DG2601">
        <v>7857.3620000000001</v>
      </c>
      <c r="DH2601">
        <v>8149.348</v>
      </c>
      <c r="DI2601">
        <v>8370.9470000000001</v>
      </c>
      <c r="DJ2601">
        <v>8447.6370000000006</v>
      </c>
      <c r="DK2601">
        <v>8357.9009999999998</v>
      </c>
      <c r="DL2601">
        <v>8410.7389999999996</v>
      </c>
      <c r="DM2601">
        <v>8503.5879999999997</v>
      </c>
      <c r="DN2601">
        <v>8458.8050000000003</v>
      </c>
      <c r="DO2601">
        <v>19</v>
      </c>
      <c r="DP2601">
        <v>19</v>
      </c>
    </row>
    <row r="2602" spans="1:120" hidden="1" x14ac:dyDescent="0.25">
      <c r="A2602" t="str">
        <f t="shared" si="40"/>
        <v>LCA-Other_Elect DA 1-4 (1PM-9PM)_44463_19-19</v>
      </c>
      <c r="B2602" t="s">
        <v>62</v>
      </c>
      <c r="C2602" t="s">
        <v>212</v>
      </c>
      <c r="D2602" t="s">
        <v>32</v>
      </c>
      <c r="E2602" t="s">
        <v>61</v>
      </c>
      <c r="F2602" t="s">
        <v>61</v>
      </c>
      <c r="G2602" t="s">
        <v>61</v>
      </c>
      <c r="H2602" t="s">
        <v>61</v>
      </c>
      <c r="I2602" t="s">
        <v>61</v>
      </c>
      <c r="J2602" t="s">
        <v>61</v>
      </c>
      <c r="K2602" t="s">
        <v>203</v>
      </c>
      <c r="L2602" s="18">
        <v>44463</v>
      </c>
      <c r="M2602">
        <v>19</v>
      </c>
      <c r="N2602">
        <v>19</v>
      </c>
      <c r="O2602" t="s">
        <v>263</v>
      </c>
      <c r="P2602">
        <v>7</v>
      </c>
      <c r="Q2602">
        <v>7</v>
      </c>
      <c r="R2602">
        <v>0</v>
      </c>
      <c r="S2602">
        <v>0</v>
      </c>
      <c r="T2602">
        <v>1</v>
      </c>
      <c r="U2602">
        <v>1</v>
      </c>
      <c r="V2602">
        <v>1</v>
      </c>
      <c r="W2602">
        <v>368.83300000000003</v>
      </c>
      <c r="X2602">
        <v>354.17099999999999</v>
      </c>
      <c r="Y2602">
        <v>354.27499999999998</v>
      </c>
      <c r="Z2602">
        <v>354.56799999999998</v>
      </c>
      <c r="AA2602">
        <v>354.048</v>
      </c>
      <c r="AB2602">
        <v>353.72899999999998</v>
      </c>
      <c r="AC2602">
        <v>353.78500000000003</v>
      </c>
      <c r="AD2602">
        <v>460.25099999999998</v>
      </c>
      <c r="AE2602">
        <v>520.12900000000002</v>
      </c>
      <c r="AF2602">
        <v>531.25800000000004</v>
      </c>
      <c r="AG2602">
        <v>541.995</v>
      </c>
      <c r="AH2602">
        <v>535.13905999999997</v>
      </c>
      <c r="AI2602">
        <v>541.11312999999996</v>
      </c>
      <c r="AJ2602">
        <v>542.24797000000001</v>
      </c>
      <c r="AK2602">
        <v>541.83983999999998</v>
      </c>
      <c r="AL2602">
        <v>515.22900000000004</v>
      </c>
      <c r="AM2602">
        <v>477.70400000000001</v>
      </c>
      <c r="AN2602">
        <v>438.25900000000001</v>
      </c>
      <c r="AO2602">
        <v>38.277999999999999</v>
      </c>
      <c r="AP2602">
        <v>166.83799999999999</v>
      </c>
      <c r="AQ2602">
        <v>394.69499999999999</v>
      </c>
      <c r="AR2602">
        <v>394.55799999999999</v>
      </c>
      <c r="AS2602">
        <v>394.35</v>
      </c>
      <c r="AT2602">
        <v>394.10599999999999</v>
      </c>
      <c r="AU2602">
        <v>72</v>
      </c>
      <c r="AV2602">
        <v>72</v>
      </c>
      <c r="AW2602">
        <v>72</v>
      </c>
      <c r="AX2602">
        <v>71</v>
      </c>
      <c r="AY2602">
        <v>69.5</v>
      </c>
      <c r="AZ2602">
        <v>68.5</v>
      </c>
      <c r="BA2602">
        <v>67.5</v>
      </c>
      <c r="BB2602">
        <v>67</v>
      </c>
      <c r="BC2602">
        <v>69.5</v>
      </c>
      <c r="BD2602">
        <v>71</v>
      </c>
      <c r="BE2602">
        <v>75</v>
      </c>
      <c r="BF2602">
        <v>77.5</v>
      </c>
      <c r="BG2602">
        <v>79.5</v>
      </c>
      <c r="BH2602">
        <v>81</v>
      </c>
      <c r="BI2602">
        <v>83.5</v>
      </c>
      <c r="BJ2602">
        <v>86</v>
      </c>
      <c r="BK2602">
        <v>87</v>
      </c>
      <c r="BL2602">
        <v>86.5</v>
      </c>
      <c r="BM2602">
        <v>84</v>
      </c>
      <c r="BN2602">
        <v>80.5</v>
      </c>
      <c r="BO2602">
        <v>78</v>
      </c>
      <c r="BP2602">
        <v>76</v>
      </c>
      <c r="BQ2602">
        <v>73.5</v>
      </c>
      <c r="BR2602">
        <v>72.5</v>
      </c>
      <c r="BS2602">
        <v>-0.13552829999999999</v>
      </c>
      <c r="BT2602">
        <v>-4.3326130000000003</v>
      </c>
      <c r="BU2602">
        <v>-4.0041320000000002</v>
      </c>
      <c r="BV2602">
        <v>-5.3982780000000004</v>
      </c>
      <c r="BW2602">
        <v>-4.5288360000000001</v>
      </c>
      <c r="BX2602">
        <v>-2.067634</v>
      </c>
      <c r="BY2602">
        <v>37.369689999999999</v>
      </c>
      <c r="BZ2602">
        <v>25.639869999999998</v>
      </c>
      <c r="CA2602">
        <v>-25.00648</v>
      </c>
      <c r="CB2602">
        <v>-38.721649999999997</v>
      </c>
      <c r="CC2602">
        <v>-50.493810000000003</v>
      </c>
      <c r="CD2602">
        <v>-34.925849999999997</v>
      </c>
      <c r="CE2602">
        <v>-42.548450000000003</v>
      </c>
      <c r="CF2602">
        <v>-50.433839999999996</v>
      </c>
      <c r="CG2602">
        <v>-64.482870000000005</v>
      </c>
      <c r="CH2602">
        <v>-43.924680000000002</v>
      </c>
      <c r="CI2602">
        <v>-27.55228</v>
      </c>
      <c r="CJ2602">
        <v>-30.752109999999998</v>
      </c>
      <c r="CK2602">
        <v>339.4948</v>
      </c>
      <c r="CL2602">
        <v>191.07919999999999</v>
      </c>
      <c r="CM2602">
        <v>-40.559109999999997</v>
      </c>
      <c r="CN2602">
        <v>-42.252569999999999</v>
      </c>
      <c r="CO2602">
        <v>-42.47231</v>
      </c>
      <c r="CP2602">
        <v>-46.912269999999999</v>
      </c>
      <c r="CQ2602">
        <v>480.71510000000001</v>
      </c>
      <c r="CR2602">
        <v>146.30520000000001</v>
      </c>
      <c r="CS2602">
        <v>146.47649999999999</v>
      </c>
      <c r="CT2602">
        <v>147.02340000000001</v>
      </c>
      <c r="CU2602">
        <v>146.7013</v>
      </c>
      <c r="CV2602">
        <v>144.59479999999999</v>
      </c>
      <c r="CW2602">
        <v>76.283810000000003</v>
      </c>
      <c r="CX2602">
        <v>143.7003</v>
      </c>
      <c r="CY2602">
        <v>118.7085</v>
      </c>
      <c r="CZ2602">
        <v>131.23779999999999</v>
      </c>
      <c r="DA2602">
        <v>148.11320000000001</v>
      </c>
      <c r="DB2602">
        <v>159.16249999999999</v>
      </c>
      <c r="DC2602">
        <v>185.3349</v>
      </c>
      <c r="DD2602">
        <v>213.49889999999999</v>
      </c>
      <c r="DE2602">
        <v>270.98379999999997</v>
      </c>
      <c r="DF2602">
        <v>310.92930000000001</v>
      </c>
      <c r="DG2602">
        <v>392.11059999999998</v>
      </c>
      <c r="DH2602">
        <v>420.78359999999998</v>
      </c>
      <c r="DI2602">
        <v>564.18589999999995</v>
      </c>
      <c r="DJ2602">
        <v>497.35210000000001</v>
      </c>
      <c r="DK2602">
        <v>532.22649999999999</v>
      </c>
      <c r="DL2602">
        <v>521.68600000000004</v>
      </c>
      <c r="DM2602">
        <v>515.62099999999998</v>
      </c>
      <c r="DN2602">
        <v>471.28930000000003</v>
      </c>
      <c r="DO2602">
        <v>19</v>
      </c>
      <c r="DP2602">
        <v>19</v>
      </c>
    </row>
    <row r="2603" spans="1:120" hidden="1" x14ac:dyDescent="0.25">
      <c r="A2603" t="str">
        <f t="shared" si="40"/>
        <v>OtherDR-No_Elect DA 1-4 (1PM-9PM)_44463_19-19</v>
      </c>
      <c r="B2603" t="s">
        <v>62</v>
      </c>
      <c r="C2603" t="s">
        <v>323</v>
      </c>
      <c r="D2603" t="s">
        <v>61</v>
      </c>
      <c r="E2603" t="s">
        <v>61</v>
      </c>
      <c r="F2603" t="s">
        <v>61</v>
      </c>
      <c r="G2603" t="s">
        <v>61</v>
      </c>
      <c r="H2603" t="s">
        <v>61</v>
      </c>
      <c r="I2603" t="s">
        <v>97</v>
      </c>
      <c r="J2603" t="s">
        <v>61</v>
      </c>
      <c r="K2603" t="s">
        <v>203</v>
      </c>
      <c r="L2603" s="18">
        <v>44463</v>
      </c>
      <c r="M2603">
        <v>19</v>
      </c>
      <c r="N2603">
        <v>19</v>
      </c>
      <c r="O2603" t="s">
        <v>263</v>
      </c>
      <c r="P2603">
        <v>30</v>
      </c>
      <c r="Q2603">
        <v>21</v>
      </c>
      <c r="R2603">
        <v>0</v>
      </c>
      <c r="S2603">
        <v>0</v>
      </c>
      <c r="T2603">
        <v>0</v>
      </c>
      <c r="U2603">
        <v>1</v>
      </c>
      <c r="V2603">
        <v>1</v>
      </c>
      <c r="W2603">
        <v>3735.7057</v>
      </c>
      <c r="X2603">
        <v>3713.4371000000001</v>
      </c>
      <c r="Y2603">
        <v>3714.0713999999998</v>
      </c>
      <c r="Z2603">
        <v>3715.7413999999999</v>
      </c>
      <c r="AA2603">
        <v>3712.8856999999998</v>
      </c>
      <c r="AB2603">
        <v>3711.8386</v>
      </c>
      <c r="AC2603">
        <v>3779.1314000000002</v>
      </c>
      <c r="AD2603">
        <v>4279.3743000000004</v>
      </c>
      <c r="AE2603">
        <v>4365.72</v>
      </c>
      <c r="AF2603">
        <v>4378.3870999999999</v>
      </c>
      <c r="AG2603">
        <v>4388.8042999999998</v>
      </c>
      <c r="AH2603">
        <v>4378.5857999999998</v>
      </c>
      <c r="AI2603">
        <v>4385.6359000000002</v>
      </c>
      <c r="AJ2603">
        <v>4387.2970999999998</v>
      </c>
      <c r="AK2603">
        <v>4385.5141000000003</v>
      </c>
      <c r="AL2603">
        <v>4346.9957000000004</v>
      </c>
      <c r="AM2603">
        <v>4293.3056999999999</v>
      </c>
      <c r="AN2603">
        <v>3973.8485999999998</v>
      </c>
      <c r="AO2603">
        <v>56.34</v>
      </c>
      <c r="AP2603">
        <v>2130.6471000000001</v>
      </c>
      <c r="AQ2603">
        <v>4085.3957</v>
      </c>
      <c r="AR2603">
        <v>4215.7757000000001</v>
      </c>
      <c r="AS2603">
        <v>4209.08</v>
      </c>
      <c r="AT2603">
        <v>4204.33</v>
      </c>
      <c r="AU2603">
        <v>72</v>
      </c>
      <c r="AV2603">
        <v>72</v>
      </c>
      <c r="AW2603">
        <v>72</v>
      </c>
      <c r="AX2603">
        <v>71</v>
      </c>
      <c r="AY2603">
        <v>69.5</v>
      </c>
      <c r="AZ2603">
        <v>68.5</v>
      </c>
      <c r="BA2603">
        <v>67.5</v>
      </c>
      <c r="BB2603">
        <v>67</v>
      </c>
      <c r="BC2603">
        <v>69.5</v>
      </c>
      <c r="BD2603">
        <v>71</v>
      </c>
      <c r="BE2603">
        <v>75</v>
      </c>
      <c r="BF2603">
        <v>77.5</v>
      </c>
      <c r="BG2603">
        <v>79.5</v>
      </c>
      <c r="BH2603">
        <v>81</v>
      </c>
      <c r="BI2603">
        <v>83.5</v>
      </c>
      <c r="BJ2603">
        <v>86</v>
      </c>
      <c r="BK2603">
        <v>87</v>
      </c>
      <c r="BL2603">
        <v>86.5</v>
      </c>
      <c r="BM2603">
        <v>84</v>
      </c>
      <c r="BN2603">
        <v>80.5</v>
      </c>
      <c r="BO2603">
        <v>78</v>
      </c>
      <c r="BP2603">
        <v>76</v>
      </c>
      <c r="BQ2603">
        <v>73.5</v>
      </c>
      <c r="BR2603">
        <v>72.5</v>
      </c>
      <c r="BS2603">
        <v>161.6275</v>
      </c>
      <c r="BT2603">
        <v>244.41239999999999</v>
      </c>
      <c r="BU2603">
        <v>248.4494</v>
      </c>
      <c r="BV2603">
        <v>241.9503</v>
      </c>
      <c r="BW2603">
        <v>245.06229999999999</v>
      </c>
      <c r="BX2603">
        <v>241.3263</v>
      </c>
      <c r="BY2603">
        <v>194.1669</v>
      </c>
      <c r="BZ2603">
        <v>-188.7979</v>
      </c>
      <c r="CA2603">
        <v>-245.41380000000001</v>
      </c>
      <c r="CB2603">
        <v>-257.32569999999998</v>
      </c>
      <c r="CC2603">
        <v>-275.39760000000001</v>
      </c>
      <c r="CD2603">
        <v>-159.9162</v>
      </c>
      <c r="CE2603">
        <v>-187.8638</v>
      </c>
      <c r="CF2603">
        <v>-245.10659999999999</v>
      </c>
      <c r="CG2603">
        <v>-266.35899999999998</v>
      </c>
      <c r="CH2603">
        <v>-234.88249999999999</v>
      </c>
      <c r="CI2603">
        <v>-202.88570000000001</v>
      </c>
      <c r="CJ2603">
        <v>54.266289999999998</v>
      </c>
      <c r="CK2603">
        <v>3930.7860000000001</v>
      </c>
      <c r="CL2603">
        <v>1837.617</v>
      </c>
      <c r="CM2603">
        <v>-123.4068</v>
      </c>
      <c r="CN2603">
        <v>-245.83539999999999</v>
      </c>
      <c r="CO2603">
        <v>-225.98220000000001</v>
      </c>
      <c r="CP2603">
        <v>-218.62119999999999</v>
      </c>
      <c r="CQ2603">
        <v>12277.05</v>
      </c>
      <c r="CR2603">
        <v>914.46600000000001</v>
      </c>
      <c r="CS2603">
        <v>938.95650000000001</v>
      </c>
      <c r="CT2603">
        <v>918.42139999999995</v>
      </c>
      <c r="CU2603">
        <v>923.15309999999999</v>
      </c>
      <c r="CV2603">
        <v>866.32690000000002</v>
      </c>
      <c r="CW2603">
        <v>367.30610000000001</v>
      </c>
      <c r="CX2603">
        <v>587.79020000000003</v>
      </c>
      <c r="CY2603">
        <v>806.06920000000002</v>
      </c>
      <c r="CZ2603">
        <v>1146.72</v>
      </c>
      <c r="DA2603">
        <v>1274.9690000000001</v>
      </c>
      <c r="DB2603">
        <v>5834.8130000000001</v>
      </c>
      <c r="DC2603">
        <v>6652.9390000000003</v>
      </c>
      <c r="DD2603">
        <v>7736.2070000000003</v>
      </c>
      <c r="DE2603">
        <v>8265.1039999999994</v>
      </c>
      <c r="DF2603">
        <v>8406.6460000000006</v>
      </c>
      <c r="DG2603">
        <v>8628.5139999999992</v>
      </c>
      <c r="DH2603">
        <v>8877.0400000000009</v>
      </c>
      <c r="DI2603">
        <v>9184.259</v>
      </c>
      <c r="DJ2603">
        <v>9113.4840000000004</v>
      </c>
      <c r="DK2603">
        <v>9013.35</v>
      </c>
      <c r="DL2603">
        <v>9041.4809999999998</v>
      </c>
      <c r="DM2603">
        <v>9147.2049999999999</v>
      </c>
      <c r="DN2603">
        <v>9134.3940000000002</v>
      </c>
      <c r="DO2603">
        <v>19</v>
      </c>
      <c r="DP2603">
        <v>19</v>
      </c>
    </row>
    <row r="2604" spans="1:120" hidden="1" x14ac:dyDescent="0.25">
      <c r="A2604" t="str">
        <f t="shared" si="40"/>
        <v>Industry_Type-1. Agriculture, Mining &amp; Construction_Elect DA 1-4 (1PM-9PM)_44463_19-19</v>
      </c>
      <c r="B2604" t="s">
        <v>62</v>
      </c>
      <c r="C2604" t="s">
        <v>211</v>
      </c>
      <c r="D2604" t="s">
        <v>61</v>
      </c>
      <c r="E2604" t="s">
        <v>61</v>
      </c>
      <c r="F2604" t="s">
        <v>61</v>
      </c>
      <c r="G2604" t="s">
        <v>30</v>
      </c>
      <c r="H2604" t="s">
        <v>61</v>
      </c>
      <c r="I2604" t="s">
        <v>61</v>
      </c>
      <c r="J2604" t="s">
        <v>61</v>
      </c>
      <c r="K2604" t="s">
        <v>203</v>
      </c>
      <c r="L2604" s="18">
        <v>44463</v>
      </c>
      <c r="M2604">
        <v>19</v>
      </c>
      <c r="N2604">
        <v>19</v>
      </c>
      <c r="O2604" t="s">
        <v>263</v>
      </c>
      <c r="P2604">
        <v>3</v>
      </c>
      <c r="Q2604">
        <v>3</v>
      </c>
      <c r="R2604">
        <v>0</v>
      </c>
      <c r="S2604">
        <v>0</v>
      </c>
      <c r="T2604">
        <v>1</v>
      </c>
      <c r="U2604">
        <v>1</v>
      </c>
      <c r="V2604">
        <v>1</v>
      </c>
      <c r="W2604">
        <v>15.44</v>
      </c>
      <c r="X2604">
        <v>0.72</v>
      </c>
      <c r="Y2604">
        <v>0.64</v>
      </c>
      <c r="Z2604">
        <v>0.72</v>
      </c>
      <c r="AA2604">
        <v>0.64</v>
      </c>
      <c r="AB2604">
        <v>0.72</v>
      </c>
      <c r="AC2604">
        <v>0.56000000000000005</v>
      </c>
      <c r="AD2604">
        <v>107.12</v>
      </c>
      <c r="AE2604">
        <v>166.72</v>
      </c>
      <c r="AF2604">
        <v>159.68</v>
      </c>
      <c r="AG2604">
        <v>159.68</v>
      </c>
      <c r="AH2604">
        <v>159.91999999999999</v>
      </c>
      <c r="AI2604">
        <v>159.91999999999999</v>
      </c>
      <c r="AJ2604">
        <v>159.76</v>
      </c>
      <c r="AK2604">
        <v>167.04</v>
      </c>
      <c r="AL2604">
        <v>147.84</v>
      </c>
      <c r="AM2604">
        <v>110.4</v>
      </c>
      <c r="AN2604">
        <v>99.12</v>
      </c>
      <c r="AO2604">
        <v>38.159999999999997</v>
      </c>
      <c r="AP2604">
        <v>40.72</v>
      </c>
      <c r="AQ2604">
        <v>40.56</v>
      </c>
      <c r="AR2604">
        <v>40.56</v>
      </c>
      <c r="AS2604">
        <v>40.479999999999997</v>
      </c>
      <c r="AT2604">
        <v>40.32</v>
      </c>
      <c r="AU2604">
        <v>72</v>
      </c>
      <c r="AV2604">
        <v>72</v>
      </c>
      <c r="AW2604">
        <v>72</v>
      </c>
      <c r="AX2604">
        <v>71</v>
      </c>
      <c r="AY2604">
        <v>69.5</v>
      </c>
      <c r="AZ2604">
        <v>68.5</v>
      </c>
      <c r="BA2604">
        <v>67.5</v>
      </c>
      <c r="BB2604">
        <v>67</v>
      </c>
      <c r="BC2604">
        <v>69.5</v>
      </c>
      <c r="BD2604">
        <v>71</v>
      </c>
      <c r="BE2604">
        <v>75</v>
      </c>
      <c r="BF2604">
        <v>77.5</v>
      </c>
      <c r="BG2604">
        <v>79.5</v>
      </c>
      <c r="BH2604">
        <v>81</v>
      </c>
      <c r="BI2604">
        <v>83.5</v>
      </c>
      <c r="BJ2604">
        <v>86</v>
      </c>
      <c r="BK2604">
        <v>87</v>
      </c>
      <c r="BL2604">
        <v>86.5</v>
      </c>
      <c r="BM2604">
        <v>84</v>
      </c>
      <c r="BN2604">
        <v>80.5</v>
      </c>
      <c r="BO2604">
        <v>78</v>
      </c>
      <c r="BP2604">
        <v>76</v>
      </c>
      <c r="BQ2604">
        <v>73.5</v>
      </c>
      <c r="BR2604">
        <v>72.5</v>
      </c>
      <c r="BS2604">
        <v>-6.6937800000000003</v>
      </c>
      <c r="BT2604">
        <v>-6.4565869999999999</v>
      </c>
      <c r="BU2604">
        <v>-5.9574230000000004</v>
      </c>
      <c r="BV2604">
        <v>-6.7099869999999999</v>
      </c>
      <c r="BW2604">
        <v>-6.1053069999999998</v>
      </c>
      <c r="BX2604">
        <v>-4.1584120000000002</v>
      </c>
      <c r="BY2604">
        <v>32.575530000000001</v>
      </c>
      <c r="BZ2604">
        <v>20.063389999999998</v>
      </c>
      <c r="CA2604">
        <v>-28.294609999999999</v>
      </c>
      <c r="CB2604">
        <v>-21.175409999999999</v>
      </c>
      <c r="CC2604">
        <v>-22.541989999999998</v>
      </c>
      <c r="CD2604">
        <v>-13.62027</v>
      </c>
      <c r="CE2604">
        <v>-16.777930000000001</v>
      </c>
      <c r="CF2604">
        <v>-26.256499999999999</v>
      </c>
      <c r="CG2604">
        <v>-47.590449999999997</v>
      </c>
      <c r="CH2604">
        <v>-34.476590000000002</v>
      </c>
      <c r="CI2604">
        <v>-16.2148</v>
      </c>
      <c r="CJ2604">
        <v>-48.934429999999999</v>
      </c>
      <c r="CK2604">
        <v>-16.013770000000001</v>
      </c>
      <c r="CL2604">
        <v>-38.27731</v>
      </c>
      <c r="CM2604">
        <v>-43.445770000000003</v>
      </c>
      <c r="CN2604">
        <v>-44.727620000000002</v>
      </c>
      <c r="CO2604">
        <v>-45.65634</v>
      </c>
      <c r="CP2604">
        <v>-50.887309999999999</v>
      </c>
      <c r="CQ2604">
        <v>424.70479999999998</v>
      </c>
      <c r="CR2604">
        <v>140.1808</v>
      </c>
      <c r="CS2604">
        <v>140.47829999999999</v>
      </c>
      <c r="CT2604">
        <v>140.9836</v>
      </c>
      <c r="CU2604">
        <v>140.63040000000001</v>
      </c>
      <c r="CV2604">
        <v>138.73339999999999</v>
      </c>
      <c r="CW2604">
        <v>71.524860000000004</v>
      </c>
      <c r="CX2604">
        <v>140.37690000000001</v>
      </c>
      <c r="CY2604">
        <v>110.337</v>
      </c>
      <c r="CZ2604">
        <v>108.5617</v>
      </c>
      <c r="DA2604">
        <v>112.84520000000001</v>
      </c>
      <c r="DB2604">
        <v>119.23180000000001</v>
      </c>
      <c r="DC2604">
        <v>143.80850000000001</v>
      </c>
      <c r="DD2604">
        <v>170.94800000000001</v>
      </c>
      <c r="DE2604">
        <v>227.66909999999999</v>
      </c>
      <c r="DF2604">
        <v>266.66230000000002</v>
      </c>
      <c r="DG2604">
        <v>348.10599999999999</v>
      </c>
      <c r="DH2604">
        <v>376.44110000000001</v>
      </c>
      <c r="DI2604">
        <v>519.08690000000001</v>
      </c>
      <c r="DJ2604">
        <v>452.76780000000002</v>
      </c>
      <c r="DK2604">
        <v>484.28960000000001</v>
      </c>
      <c r="DL2604">
        <v>473.64909999999998</v>
      </c>
      <c r="DM2604">
        <v>468.0068</v>
      </c>
      <c r="DN2604">
        <v>423.21690000000001</v>
      </c>
      <c r="DO2604">
        <v>19</v>
      </c>
      <c r="DP2604">
        <v>19</v>
      </c>
    </row>
    <row r="2605" spans="1:120" hidden="1" x14ac:dyDescent="0.25">
      <c r="A2605" t="str">
        <f t="shared" si="40"/>
        <v>LCA-Kern_Elect DA 1-4 (1PM-9PM)_44463_19-19</v>
      </c>
      <c r="B2605" t="s">
        <v>62</v>
      </c>
      <c r="C2605" t="s">
        <v>210</v>
      </c>
      <c r="D2605" t="s">
        <v>29</v>
      </c>
      <c r="E2605" t="s">
        <v>61</v>
      </c>
      <c r="F2605" t="s">
        <v>61</v>
      </c>
      <c r="G2605" t="s">
        <v>61</v>
      </c>
      <c r="H2605" t="s">
        <v>61</v>
      </c>
      <c r="I2605" t="s">
        <v>61</v>
      </c>
      <c r="J2605" t="s">
        <v>61</v>
      </c>
      <c r="K2605" t="s">
        <v>203</v>
      </c>
      <c r="L2605" s="18">
        <v>44463</v>
      </c>
      <c r="M2605">
        <v>19</v>
      </c>
      <c r="N2605">
        <v>19</v>
      </c>
      <c r="O2605" t="s">
        <v>263</v>
      </c>
      <c r="P2605">
        <v>23</v>
      </c>
      <c r="Q2605">
        <v>14</v>
      </c>
      <c r="R2605">
        <v>0</v>
      </c>
      <c r="S2605">
        <v>0</v>
      </c>
      <c r="T2605">
        <v>0</v>
      </c>
      <c r="U2605">
        <v>1</v>
      </c>
      <c r="V2605">
        <v>1</v>
      </c>
      <c r="W2605">
        <v>3690.1215999999999</v>
      </c>
      <c r="X2605">
        <v>3688.6003999999998</v>
      </c>
      <c r="Y2605">
        <v>3689.1588999999999</v>
      </c>
      <c r="Z2605">
        <v>3690.5981000000002</v>
      </c>
      <c r="AA2605">
        <v>3688.1682999999998</v>
      </c>
      <c r="AB2605">
        <v>3687.4881</v>
      </c>
      <c r="AC2605">
        <v>3764.7829000000002</v>
      </c>
      <c r="AD2605">
        <v>4165.1538</v>
      </c>
      <c r="AE2605">
        <v>4166.0803999999998</v>
      </c>
      <c r="AF2605">
        <v>4162.3642</v>
      </c>
      <c r="AG2605">
        <v>4156.7046</v>
      </c>
      <c r="AH2605">
        <v>4156.2165999999997</v>
      </c>
      <c r="AI2605">
        <v>4154.5096999999996</v>
      </c>
      <c r="AJ2605">
        <v>4154.5556999999999</v>
      </c>
      <c r="AK2605">
        <v>4153.1756999999998</v>
      </c>
      <c r="AL2605">
        <v>4152.5973999999997</v>
      </c>
      <c r="AM2605">
        <v>4152.5020999999997</v>
      </c>
      <c r="AN2605">
        <v>3849.9288999999999</v>
      </c>
      <c r="AO2605">
        <v>1.9057143000000001</v>
      </c>
      <c r="AP2605">
        <v>2176.1532000000002</v>
      </c>
      <c r="AQ2605">
        <v>4049.7775999999999</v>
      </c>
      <c r="AR2605">
        <v>4199.9395999999997</v>
      </c>
      <c r="AS2605">
        <v>4192.5812999999998</v>
      </c>
      <c r="AT2605">
        <v>4187.5195999999996</v>
      </c>
      <c r="AU2605">
        <v>72</v>
      </c>
      <c r="AV2605">
        <v>72</v>
      </c>
      <c r="AW2605">
        <v>72</v>
      </c>
      <c r="AX2605">
        <v>71</v>
      </c>
      <c r="AY2605">
        <v>69.5</v>
      </c>
      <c r="AZ2605">
        <v>68.5</v>
      </c>
      <c r="BA2605">
        <v>67.5</v>
      </c>
      <c r="BB2605">
        <v>67</v>
      </c>
      <c r="BC2605">
        <v>69.5</v>
      </c>
      <c r="BD2605">
        <v>71</v>
      </c>
      <c r="BE2605">
        <v>75</v>
      </c>
      <c r="BF2605">
        <v>77.5</v>
      </c>
      <c r="BG2605">
        <v>79.5</v>
      </c>
      <c r="BH2605">
        <v>81</v>
      </c>
      <c r="BI2605">
        <v>83.5</v>
      </c>
      <c r="BJ2605">
        <v>86</v>
      </c>
      <c r="BK2605">
        <v>87</v>
      </c>
      <c r="BL2605">
        <v>86.5</v>
      </c>
      <c r="BM2605">
        <v>84</v>
      </c>
      <c r="BN2605">
        <v>80.5</v>
      </c>
      <c r="BO2605">
        <v>78</v>
      </c>
      <c r="BP2605">
        <v>76</v>
      </c>
      <c r="BQ2605">
        <v>73.5</v>
      </c>
      <c r="BR2605">
        <v>72.5</v>
      </c>
      <c r="BS2605">
        <v>186.0943</v>
      </c>
      <c r="BT2605">
        <v>288.19209999999998</v>
      </c>
      <c r="BU2605">
        <v>292.29500000000002</v>
      </c>
      <c r="BV2605">
        <v>287.1114</v>
      </c>
      <c r="BW2605">
        <v>289.26190000000003</v>
      </c>
      <c r="BX2605">
        <v>280.9221</v>
      </c>
      <c r="BY2605">
        <v>161.8989</v>
      </c>
      <c r="BZ2605">
        <v>-259.24020000000002</v>
      </c>
      <c r="CA2605">
        <v>-241.1438</v>
      </c>
      <c r="CB2605">
        <v>-232.31039999999999</v>
      </c>
      <c r="CC2605">
        <v>-233.75319999999999</v>
      </c>
      <c r="CD2605">
        <v>-126.52549999999999</v>
      </c>
      <c r="CE2605">
        <v>-146.14230000000001</v>
      </c>
      <c r="CF2605">
        <v>-199.01689999999999</v>
      </c>
      <c r="CG2605">
        <v>-200.3768</v>
      </c>
      <c r="CH2605">
        <v>-197.9529</v>
      </c>
      <c r="CI2605">
        <v>-188.05420000000001</v>
      </c>
      <c r="CJ2605">
        <v>112.9276</v>
      </c>
      <c r="CK2605">
        <v>3962.6619999999998</v>
      </c>
      <c r="CL2605">
        <v>1799.3440000000001</v>
      </c>
      <c r="CM2605">
        <v>-75.285020000000003</v>
      </c>
      <c r="CN2605">
        <v>-213.29580000000001</v>
      </c>
      <c r="CO2605">
        <v>-190.1036</v>
      </c>
      <c r="CP2605">
        <v>-174.3442</v>
      </c>
      <c r="CQ2605">
        <v>14938.96</v>
      </c>
      <c r="CR2605">
        <v>814.50670000000002</v>
      </c>
      <c r="CS2605">
        <v>846.43290000000002</v>
      </c>
      <c r="CT2605">
        <v>817.79909999999995</v>
      </c>
      <c r="CU2605">
        <v>824.92619999999999</v>
      </c>
      <c r="CV2605">
        <v>755.4588</v>
      </c>
      <c r="CW2605">
        <v>279.87380000000002</v>
      </c>
      <c r="CX2605">
        <v>389.50839999999999</v>
      </c>
      <c r="CY2605">
        <v>745.6345</v>
      </c>
      <c r="CZ2605">
        <v>1162.329</v>
      </c>
      <c r="DA2605">
        <v>1286.3920000000001</v>
      </c>
      <c r="DB2605">
        <v>7286.9639999999999</v>
      </c>
      <c r="DC2605">
        <v>8298.2970000000005</v>
      </c>
      <c r="DD2605">
        <v>9654.9040000000005</v>
      </c>
      <c r="DE2605">
        <v>10199.219999999999</v>
      </c>
      <c r="DF2605">
        <v>10278.6</v>
      </c>
      <c r="DG2605">
        <v>10352.91</v>
      </c>
      <c r="DH2605">
        <v>10604.2</v>
      </c>
      <c r="DI2605">
        <v>10623.46</v>
      </c>
      <c r="DJ2605">
        <v>10710.24</v>
      </c>
      <c r="DK2605">
        <v>10483.69</v>
      </c>
      <c r="DL2605">
        <v>10549.34</v>
      </c>
      <c r="DM2605">
        <v>10705.53</v>
      </c>
      <c r="DN2605">
        <v>10808.24</v>
      </c>
      <c r="DO2605">
        <v>19</v>
      </c>
      <c r="DP2605">
        <v>19</v>
      </c>
    </row>
    <row r="2606" spans="1:120" x14ac:dyDescent="0.25">
      <c r="A2606" t="str">
        <f t="shared" si="40"/>
        <v>AutoDR-No_Elect DA 1-4 (1PM-9PM)_44463_19-19</v>
      </c>
      <c r="B2606" t="s">
        <v>62</v>
      </c>
      <c r="C2606" t="s">
        <v>321</v>
      </c>
      <c r="D2606" t="s">
        <v>61</v>
      </c>
      <c r="E2606" t="s">
        <v>61</v>
      </c>
      <c r="F2606" t="s">
        <v>61</v>
      </c>
      <c r="G2606" t="s">
        <v>61</v>
      </c>
      <c r="H2606" t="s">
        <v>97</v>
      </c>
      <c r="I2606" t="s">
        <v>61</v>
      </c>
      <c r="J2606" t="s">
        <v>61</v>
      </c>
      <c r="K2606" t="s">
        <v>203</v>
      </c>
      <c r="L2606" s="18">
        <v>44463</v>
      </c>
      <c r="M2606">
        <v>19</v>
      </c>
      <c r="N2606">
        <v>19</v>
      </c>
      <c r="O2606" t="s">
        <v>263</v>
      </c>
      <c r="P2606">
        <v>3</v>
      </c>
      <c r="Q2606">
        <v>3</v>
      </c>
      <c r="R2606">
        <v>0</v>
      </c>
      <c r="S2606">
        <v>0</v>
      </c>
      <c r="T2606">
        <v>1</v>
      </c>
      <c r="U2606">
        <v>1</v>
      </c>
      <c r="V2606">
        <v>1</v>
      </c>
      <c r="W2606">
        <v>15.44</v>
      </c>
      <c r="X2606">
        <v>0.72</v>
      </c>
      <c r="Y2606">
        <v>0.64</v>
      </c>
      <c r="Z2606">
        <v>0.72</v>
      </c>
      <c r="AA2606">
        <v>0.64</v>
      </c>
      <c r="AB2606">
        <v>0.72</v>
      </c>
      <c r="AC2606">
        <v>0.56000000000000005</v>
      </c>
      <c r="AD2606">
        <v>107.12</v>
      </c>
      <c r="AE2606">
        <v>166.72</v>
      </c>
      <c r="AF2606">
        <v>159.68</v>
      </c>
      <c r="AG2606">
        <v>159.68</v>
      </c>
      <c r="AH2606">
        <v>159.91999999999999</v>
      </c>
      <c r="AI2606">
        <v>159.91999999999999</v>
      </c>
      <c r="AJ2606">
        <v>159.76</v>
      </c>
      <c r="AK2606">
        <v>167.04</v>
      </c>
      <c r="AL2606">
        <v>147.84</v>
      </c>
      <c r="AM2606">
        <v>110.4</v>
      </c>
      <c r="AN2606">
        <v>99.12</v>
      </c>
      <c r="AO2606">
        <v>38.159999999999997</v>
      </c>
      <c r="AP2606">
        <v>40.72</v>
      </c>
      <c r="AQ2606">
        <v>40.56</v>
      </c>
      <c r="AR2606">
        <v>40.56</v>
      </c>
      <c r="AS2606">
        <v>40.479999999999997</v>
      </c>
      <c r="AT2606">
        <v>40.32</v>
      </c>
      <c r="AU2606">
        <v>72</v>
      </c>
      <c r="AV2606">
        <v>72</v>
      </c>
      <c r="AW2606">
        <v>72</v>
      </c>
      <c r="AX2606">
        <v>71</v>
      </c>
      <c r="AY2606">
        <v>69.5</v>
      </c>
      <c r="AZ2606">
        <v>68.5</v>
      </c>
      <c r="BA2606">
        <v>67.5</v>
      </c>
      <c r="BB2606">
        <v>67</v>
      </c>
      <c r="BC2606">
        <v>69.5</v>
      </c>
      <c r="BD2606">
        <v>71</v>
      </c>
      <c r="BE2606">
        <v>75</v>
      </c>
      <c r="BF2606">
        <v>77.5</v>
      </c>
      <c r="BG2606">
        <v>79.5</v>
      </c>
      <c r="BH2606">
        <v>81</v>
      </c>
      <c r="BI2606">
        <v>83.5</v>
      </c>
      <c r="BJ2606">
        <v>86</v>
      </c>
      <c r="BK2606">
        <v>87</v>
      </c>
      <c r="BL2606">
        <v>86.5</v>
      </c>
      <c r="BM2606">
        <v>84</v>
      </c>
      <c r="BN2606">
        <v>80.5</v>
      </c>
      <c r="BO2606">
        <v>78</v>
      </c>
      <c r="BP2606">
        <v>76</v>
      </c>
      <c r="BQ2606">
        <v>73.5</v>
      </c>
      <c r="BR2606">
        <v>72.5</v>
      </c>
      <c r="BS2606">
        <v>-6.6937800000000003</v>
      </c>
      <c r="BT2606">
        <v>-6.4565869999999999</v>
      </c>
      <c r="BU2606">
        <v>-5.9574230000000004</v>
      </c>
      <c r="BV2606">
        <v>-6.7099869999999999</v>
      </c>
      <c r="BW2606">
        <v>-6.1053069999999998</v>
      </c>
      <c r="BX2606">
        <v>-4.1584120000000002</v>
      </c>
      <c r="BY2606">
        <v>32.575530000000001</v>
      </c>
      <c r="BZ2606">
        <v>20.063389999999998</v>
      </c>
      <c r="CA2606">
        <v>-28.294609999999999</v>
      </c>
      <c r="CB2606">
        <v>-21.175409999999999</v>
      </c>
      <c r="CC2606">
        <v>-22.541989999999998</v>
      </c>
      <c r="CD2606">
        <v>-13.62027</v>
      </c>
      <c r="CE2606">
        <v>-16.777930000000001</v>
      </c>
      <c r="CF2606">
        <v>-26.256499999999999</v>
      </c>
      <c r="CG2606">
        <v>-47.590449999999997</v>
      </c>
      <c r="CH2606">
        <v>-34.476590000000002</v>
      </c>
      <c r="CI2606">
        <v>-16.2148</v>
      </c>
      <c r="CJ2606">
        <v>-48.934429999999999</v>
      </c>
      <c r="CK2606">
        <v>-16.013770000000001</v>
      </c>
      <c r="CL2606">
        <v>-38.27731</v>
      </c>
      <c r="CM2606">
        <v>-43.445770000000003</v>
      </c>
      <c r="CN2606">
        <v>-44.727620000000002</v>
      </c>
      <c r="CO2606">
        <v>-45.65634</v>
      </c>
      <c r="CP2606">
        <v>-50.887309999999999</v>
      </c>
      <c r="CQ2606">
        <v>424.70479999999998</v>
      </c>
      <c r="CR2606">
        <v>140.1808</v>
      </c>
      <c r="CS2606">
        <v>140.47829999999999</v>
      </c>
      <c r="CT2606">
        <v>140.9836</v>
      </c>
      <c r="CU2606">
        <v>140.63040000000001</v>
      </c>
      <c r="CV2606">
        <v>138.73339999999999</v>
      </c>
      <c r="CW2606">
        <v>71.524860000000004</v>
      </c>
      <c r="CX2606">
        <v>140.37690000000001</v>
      </c>
      <c r="CY2606">
        <v>110.337</v>
      </c>
      <c r="CZ2606">
        <v>108.5617</v>
      </c>
      <c r="DA2606">
        <v>112.84520000000001</v>
      </c>
      <c r="DB2606">
        <v>119.23180000000001</v>
      </c>
      <c r="DC2606">
        <v>143.80850000000001</v>
      </c>
      <c r="DD2606">
        <v>170.94800000000001</v>
      </c>
      <c r="DE2606">
        <v>227.66909999999999</v>
      </c>
      <c r="DF2606">
        <v>266.66230000000002</v>
      </c>
      <c r="DG2606">
        <v>348.10599999999999</v>
      </c>
      <c r="DH2606">
        <v>376.44110000000001</v>
      </c>
      <c r="DI2606">
        <v>519.08690000000001</v>
      </c>
      <c r="DJ2606">
        <v>452.76780000000002</v>
      </c>
      <c r="DK2606">
        <v>484.28960000000001</v>
      </c>
      <c r="DL2606">
        <v>473.64909999999998</v>
      </c>
      <c r="DM2606">
        <v>468.0068</v>
      </c>
      <c r="DN2606">
        <v>423.21690000000001</v>
      </c>
      <c r="DO2606">
        <v>19</v>
      </c>
      <c r="DP2606">
        <v>19</v>
      </c>
    </row>
    <row r="2607" spans="1:120" hidden="1" x14ac:dyDescent="0.25">
      <c r="A2607" t="str">
        <f t="shared" si="40"/>
        <v>All_Elect DA 1-4 (1PM-9PM)_44463_19-19</v>
      </c>
      <c r="B2607" t="s">
        <v>62</v>
      </c>
      <c r="C2607" t="s">
        <v>61</v>
      </c>
      <c r="D2607" t="s">
        <v>61</v>
      </c>
      <c r="E2607" t="s">
        <v>61</v>
      </c>
      <c r="F2607" t="s">
        <v>61</v>
      </c>
      <c r="G2607" t="s">
        <v>61</v>
      </c>
      <c r="H2607" t="s">
        <v>61</v>
      </c>
      <c r="I2607" t="s">
        <v>61</v>
      </c>
      <c r="J2607" t="s">
        <v>61</v>
      </c>
      <c r="K2607" t="s">
        <v>203</v>
      </c>
      <c r="L2607" s="18">
        <v>44463</v>
      </c>
      <c r="M2607">
        <v>19</v>
      </c>
      <c r="N2607">
        <v>19</v>
      </c>
      <c r="O2607" t="s">
        <v>263</v>
      </c>
      <c r="P2607">
        <v>30</v>
      </c>
      <c r="Q2607">
        <v>21</v>
      </c>
      <c r="R2607">
        <v>0</v>
      </c>
      <c r="S2607">
        <v>0</v>
      </c>
      <c r="T2607">
        <v>0</v>
      </c>
      <c r="U2607">
        <v>1</v>
      </c>
      <c r="V2607">
        <v>1</v>
      </c>
      <c r="W2607">
        <v>3735.7057</v>
      </c>
      <c r="X2607">
        <v>3713.4371000000001</v>
      </c>
      <c r="Y2607">
        <v>3714.0713999999998</v>
      </c>
      <c r="Z2607">
        <v>3715.7413999999999</v>
      </c>
      <c r="AA2607">
        <v>3712.8856999999998</v>
      </c>
      <c r="AB2607">
        <v>3711.8386</v>
      </c>
      <c r="AC2607">
        <v>3779.1314000000002</v>
      </c>
      <c r="AD2607">
        <v>4279.3743000000004</v>
      </c>
      <c r="AE2607">
        <v>4365.72</v>
      </c>
      <c r="AF2607">
        <v>4378.3870999999999</v>
      </c>
      <c r="AG2607">
        <v>4388.8042999999998</v>
      </c>
      <c r="AH2607">
        <v>4378.5857999999998</v>
      </c>
      <c r="AI2607">
        <v>4385.6359000000002</v>
      </c>
      <c r="AJ2607">
        <v>4387.2970999999998</v>
      </c>
      <c r="AK2607">
        <v>4385.5141000000003</v>
      </c>
      <c r="AL2607">
        <v>4346.9957000000004</v>
      </c>
      <c r="AM2607">
        <v>4293.3056999999999</v>
      </c>
      <c r="AN2607">
        <v>3973.8485999999998</v>
      </c>
      <c r="AO2607">
        <v>56.34</v>
      </c>
      <c r="AP2607">
        <v>2130.6471000000001</v>
      </c>
      <c r="AQ2607">
        <v>4085.3957</v>
      </c>
      <c r="AR2607">
        <v>4215.7757000000001</v>
      </c>
      <c r="AS2607">
        <v>4209.08</v>
      </c>
      <c r="AT2607">
        <v>4204.33</v>
      </c>
      <c r="AU2607">
        <v>72</v>
      </c>
      <c r="AV2607">
        <v>72</v>
      </c>
      <c r="AW2607">
        <v>72</v>
      </c>
      <c r="AX2607">
        <v>71</v>
      </c>
      <c r="AY2607">
        <v>69.5</v>
      </c>
      <c r="AZ2607">
        <v>68.5</v>
      </c>
      <c r="BA2607">
        <v>67.5</v>
      </c>
      <c r="BB2607">
        <v>67</v>
      </c>
      <c r="BC2607">
        <v>69.5</v>
      </c>
      <c r="BD2607">
        <v>71</v>
      </c>
      <c r="BE2607">
        <v>75</v>
      </c>
      <c r="BF2607">
        <v>77.5</v>
      </c>
      <c r="BG2607">
        <v>79.5</v>
      </c>
      <c r="BH2607">
        <v>81</v>
      </c>
      <c r="BI2607">
        <v>83.5</v>
      </c>
      <c r="BJ2607">
        <v>86</v>
      </c>
      <c r="BK2607">
        <v>87</v>
      </c>
      <c r="BL2607">
        <v>86.5</v>
      </c>
      <c r="BM2607">
        <v>84</v>
      </c>
      <c r="BN2607">
        <v>80.5</v>
      </c>
      <c r="BO2607">
        <v>78</v>
      </c>
      <c r="BP2607">
        <v>76</v>
      </c>
      <c r="BQ2607">
        <v>73.5</v>
      </c>
      <c r="BR2607">
        <v>72.5</v>
      </c>
      <c r="BS2607">
        <v>161.6275</v>
      </c>
      <c r="BT2607">
        <v>244.41239999999999</v>
      </c>
      <c r="BU2607">
        <v>248.4494</v>
      </c>
      <c r="BV2607">
        <v>241.9503</v>
      </c>
      <c r="BW2607">
        <v>245.06229999999999</v>
      </c>
      <c r="BX2607">
        <v>241.3263</v>
      </c>
      <c r="BY2607">
        <v>194.1669</v>
      </c>
      <c r="BZ2607">
        <v>-188.7979</v>
      </c>
      <c r="CA2607">
        <v>-245.41380000000001</v>
      </c>
      <c r="CB2607">
        <v>-257.32569999999998</v>
      </c>
      <c r="CC2607">
        <v>-275.39760000000001</v>
      </c>
      <c r="CD2607">
        <v>-159.9162</v>
      </c>
      <c r="CE2607">
        <v>-187.8638</v>
      </c>
      <c r="CF2607">
        <v>-245.10659999999999</v>
      </c>
      <c r="CG2607">
        <v>-266.35899999999998</v>
      </c>
      <c r="CH2607">
        <v>-234.88249999999999</v>
      </c>
      <c r="CI2607">
        <v>-202.88570000000001</v>
      </c>
      <c r="CJ2607">
        <v>54.266289999999998</v>
      </c>
      <c r="CK2607">
        <v>3930.7860000000001</v>
      </c>
      <c r="CL2607">
        <v>1837.617</v>
      </c>
      <c r="CM2607">
        <v>-123.4068</v>
      </c>
      <c r="CN2607">
        <v>-245.83539999999999</v>
      </c>
      <c r="CO2607">
        <v>-225.98220000000001</v>
      </c>
      <c r="CP2607">
        <v>-218.62119999999999</v>
      </c>
      <c r="CQ2607">
        <v>12277.05</v>
      </c>
      <c r="CR2607">
        <v>914.46600000000001</v>
      </c>
      <c r="CS2607">
        <v>938.95650000000001</v>
      </c>
      <c r="CT2607">
        <v>918.42139999999995</v>
      </c>
      <c r="CU2607">
        <v>923.15309999999999</v>
      </c>
      <c r="CV2607">
        <v>866.32690000000002</v>
      </c>
      <c r="CW2607">
        <v>367.30610000000001</v>
      </c>
      <c r="CX2607">
        <v>587.79020000000003</v>
      </c>
      <c r="CY2607">
        <v>806.06920000000002</v>
      </c>
      <c r="CZ2607">
        <v>1146.72</v>
      </c>
      <c r="DA2607">
        <v>1274.9690000000001</v>
      </c>
      <c r="DB2607">
        <v>5834.8130000000001</v>
      </c>
      <c r="DC2607">
        <v>6652.9390000000003</v>
      </c>
      <c r="DD2607">
        <v>7736.2070000000003</v>
      </c>
      <c r="DE2607">
        <v>8265.1039999999994</v>
      </c>
      <c r="DF2607">
        <v>8406.6460000000006</v>
      </c>
      <c r="DG2607">
        <v>8628.5139999999992</v>
      </c>
      <c r="DH2607">
        <v>8877.0400000000009</v>
      </c>
      <c r="DI2607">
        <v>9184.259</v>
      </c>
      <c r="DJ2607">
        <v>9113.4840000000004</v>
      </c>
      <c r="DK2607">
        <v>9013.35</v>
      </c>
      <c r="DL2607">
        <v>9041.4809999999998</v>
      </c>
      <c r="DM2607">
        <v>9147.2049999999999</v>
      </c>
      <c r="DN2607">
        <v>9134.3940000000002</v>
      </c>
      <c r="DO2607">
        <v>19</v>
      </c>
      <c r="DP2607">
        <v>19</v>
      </c>
    </row>
    <row r="2608" spans="1:120" hidden="1" x14ac:dyDescent="0.25">
      <c r="A2608" t="str">
        <f t="shared" si="40"/>
        <v>sublap_id-SLAP_PGKN_Elect DA 1-4 (1PM-9PM)_44463_19-19</v>
      </c>
      <c r="B2608" t="s">
        <v>62</v>
      </c>
      <c r="C2608" t="s">
        <v>279</v>
      </c>
      <c r="D2608" t="s">
        <v>61</v>
      </c>
      <c r="E2608" t="s">
        <v>280</v>
      </c>
      <c r="F2608" t="s">
        <v>61</v>
      </c>
      <c r="G2608" t="s">
        <v>61</v>
      </c>
      <c r="H2608" t="s">
        <v>61</v>
      </c>
      <c r="I2608" t="s">
        <v>61</v>
      </c>
      <c r="J2608" t="s">
        <v>61</v>
      </c>
      <c r="K2608" t="s">
        <v>203</v>
      </c>
      <c r="L2608" s="18">
        <v>44463</v>
      </c>
      <c r="M2608">
        <v>19</v>
      </c>
      <c r="N2608">
        <v>19</v>
      </c>
      <c r="O2608" t="s">
        <v>263</v>
      </c>
      <c r="P2608">
        <v>23</v>
      </c>
      <c r="Q2608">
        <v>14</v>
      </c>
      <c r="R2608">
        <v>0</v>
      </c>
      <c r="S2608">
        <v>0</v>
      </c>
      <c r="T2608">
        <v>0</v>
      </c>
      <c r="U2608">
        <v>1</v>
      </c>
      <c r="V2608">
        <v>1</v>
      </c>
      <c r="W2608">
        <v>3690.1215999999999</v>
      </c>
      <c r="X2608">
        <v>3688.6003999999998</v>
      </c>
      <c r="Y2608">
        <v>3689.1588999999999</v>
      </c>
      <c r="Z2608">
        <v>3690.5981000000002</v>
      </c>
      <c r="AA2608">
        <v>3688.1682999999998</v>
      </c>
      <c r="AB2608">
        <v>3687.4881</v>
      </c>
      <c r="AC2608">
        <v>3764.7829000000002</v>
      </c>
      <c r="AD2608">
        <v>4165.1538</v>
      </c>
      <c r="AE2608">
        <v>4166.0803999999998</v>
      </c>
      <c r="AF2608">
        <v>4162.3642</v>
      </c>
      <c r="AG2608">
        <v>4156.7046</v>
      </c>
      <c r="AH2608">
        <v>4156.2165999999997</v>
      </c>
      <c r="AI2608">
        <v>4154.5096999999996</v>
      </c>
      <c r="AJ2608">
        <v>4154.5556999999999</v>
      </c>
      <c r="AK2608">
        <v>4153.1756999999998</v>
      </c>
      <c r="AL2608">
        <v>4152.5973999999997</v>
      </c>
      <c r="AM2608">
        <v>4152.5020999999997</v>
      </c>
      <c r="AN2608">
        <v>3849.9288999999999</v>
      </c>
      <c r="AO2608">
        <v>1.9057143000000001</v>
      </c>
      <c r="AP2608">
        <v>2176.1532000000002</v>
      </c>
      <c r="AQ2608">
        <v>4049.7775999999999</v>
      </c>
      <c r="AR2608">
        <v>4199.9395999999997</v>
      </c>
      <c r="AS2608">
        <v>4192.5812999999998</v>
      </c>
      <c r="AT2608">
        <v>4187.5195999999996</v>
      </c>
      <c r="AU2608">
        <v>72</v>
      </c>
      <c r="AV2608">
        <v>72</v>
      </c>
      <c r="AW2608">
        <v>72</v>
      </c>
      <c r="AX2608">
        <v>71</v>
      </c>
      <c r="AY2608">
        <v>69.5</v>
      </c>
      <c r="AZ2608">
        <v>68.5</v>
      </c>
      <c r="BA2608">
        <v>67.5</v>
      </c>
      <c r="BB2608">
        <v>67</v>
      </c>
      <c r="BC2608">
        <v>69.5</v>
      </c>
      <c r="BD2608">
        <v>71</v>
      </c>
      <c r="BE2608">
        <v>75</v>
      </c>
      <c r="BF2608">
        <v>77.5</v>
      </c>
      <c r="BG2608">
        <v>79.5</v>
      </c>
      <c r="BH2608">
        <v>81</v>
      </c>
      <c r="BI2608">
        <v>83.5</v>
      </c>
      <c r="BJ2608">
        <v>86</v>
      </c>
      <c r="BK2608">
        <v>87</v>
      </c>
      <c r="BL2608">
        <v>86.5</v>
      </c>
      <c r="BM2608">
        <v>84</v>
      </c>
      <c r="BN2608">
        <v>80.5</v>
      </c>
      <c r="BO2608">
        <v>78</v>
      </c>
      <c r="BP2608">
        <v>76</v>
      </c>
      <c r="BQ2608">
        <v>73.5</v>
      </c>
      <c r="BR2608">
        <v>72.5</v>
      </c>
      <c r="BS2608">
        <v>186.0943</v>
      </c>
      <c r="BT2608">
        <v>288.19209999999998</v>
      </c>
      <c r="BU2608">
        <v>292.29500000000002</v>
      </c>
      <c r="BV2608">
        <v>287.1114</v>
      </c>
      <c r="BW2608">
        <v>289.26190000000003</v>
      </c>
      <c r="BX2608">
        <v>280.9221</v>
      </c>
      <c r="BY2608">
        <v>161.8989</v>
      </c>
      <c r="BZ2608">
        <v>-259.24020000000002</v>
      </c>
      <c r="CA2608">
        <v>-241.1438</v>
      </c>
      <c r="CB2608">
        <v>-232.31039999999999</v>
      </c>
      <c r="CC2608">
        <v>-233.75319999999999</v>
      </c>
      <c r="CD2608">
        <v>-126.52549999999999</v>
      </c>
      <c r="CE2608">
        <v>-146.14230000000001</v>
      </c>
      <c r="CF2608">
        <v>-199.01689999999999</v>
      </c>
      <c r="CG2608">
        <v>-200.3768</v>
      </c>
      <c r="CH2608">
        <v>-197.9529</v>
      </c>
      <c r="CI2608">
        <v>-188.05420000000001</v>
      </c>
      <c r="CJ2608">
        <v>112.9276</v>
      </c>
      <c r="CK2608">
        <v>3962.6619999999998</v>
      </c>
      <c r="CL2608">
        <v>1799.3440000000001</v>
      </c>
      <c r="CM2608">
        <v>-75.285020000000003</v>
      </c>
      <c r="CN2608">
        <v>-213.29580000000001</v>
      </c>
      <c r="CO2608">
        <v>-190.1036</v>
      </c>
      <c r="CP2608">
        <v>-174.3442</v>
      </c>
      <c r="CQ2608">
        <v>14938.96</v>
      </c>
      <c r="CR2608">
        <v>814.50670000000002</v>
      </c>
      <c r="CS2608">
        <v>846.43290000000002</v>
      </c>
      <c r="CT2608">
        <v>817.79909999999995</v>
      </c>
      <c r="CU2608">
        <v>824.92619999999999</v>
      </c>
      <c r="CV2608">
        <v>755.4588</v>
      </c>
      <c r="CW2608">
        <v>279.87380000000002</v>
      </c>
      <c r="CX2608">
        <v>389.50839999999999</v>
      </c>
      <c r="CY2608">
        <v>745.6345</v>
      </c>
      <c r="CZ2608">
        <v>1162.329</v>
      </c>
      <c r="DA2608">
        <v>1286.3920000000001</v>
      </c>
      <c r="DB2608">
        <v>7286.9639999999999</v>
      </c>
      <c r="DC2608">
        <v>8298.2970000000005</v>
      </c>
      <c r="DD2608">
        <v>9654.9040000000005</v>
      </c>
      <c r="DE2608">
        <v>10199.219999999999</v>
      </c>
      <c r="DF2608">
        <v>10278.6</v>
      </c>
      <c r="DG2608">
        <v>10352.91</v>
      </c>
      <c r="DH2608">
        <v>10604.2</v>
      </c>
      <c r="DI2608">
        <v>10623.46</v>
      </c>
      <c r="DJ2608">
        <v>10710.24</v>
      </c>
      <c r="DK2608">
        <v>10483.69</v>
      </c>
      <c r="DL2608">
        <v>10549.34</v>
      </c>
      <c r="DM2608">
        <v>10705.53</v>
      </c>
      <c r="DN2608">
        <v>10808.24</v>
      </c>
      <c r="DO2608">
        <v>19</v>
      </c>
      <c r="DP2608">
        <v>19</v>
      </c>
    </row>
    <row r="2609" spans="1:120" hidden="1" x14ac:dyDescent="0.25">
      <c r="A2609" t="str">
        <f t="shared" si="40"/>
        <v>sublap_id-SLAP_PGZP_Elect DA 1-4 (1PM-9PM)_44463_19-19</v>
      </c>
      <c r="B2609" t="s">
        <v>62</v>
      </c>
      <c r="C2609" t="s">
        <v>283</v>
      </c>
      <c r="D2609" t="s">
        <v>61</v>
      </c>
      <c r="E2609" t="s">
        <v>284</v>
      </c>
      <c r="F2609" t="s">
        <v>61</v>
      </c>
      <c r="G2609" t="s">
        <v>61</v>
      </c>
      <c r="H2609" t="s">
        <v>61</v>
      </c>
      <c r="I2609" t="s">
        <v>61</v>
      </c>
      <c r="J2609" t="s">
        <v>61</v>
      </c>
      <c r="K2609" t="s">
        <v>203</v>
      </c>
      <c r="L2609" s="18">
        <v>44463</v>
      </c>
      <c r="M2609">
        <v>19</v>
      </c>
      <c r="N2609">
        <v>19</v>
      </c>
      <c r="O2609" t="s">
        <v>263</v>
      </c>
      <c r="P2609">
        <v>7</v>
      </c>
      <c r="Q2609">
        <v>7</v>
      </c>
      <c r="R2609">
        <v>0</v>
      </c>
      <c r="S2609">
        <v>0</v>
      </c>
      <c r="T2609">
        <v>1</v>
      </c>
      <c r="U2609">
        <v>1</v>
      </c>
      <c r="V2609">
        <v>1</v>
      </c>
      <c r="W2609">
        <v>368.83300000000003</v>
      </c>
      <c r="X2609">
        <v>354.17099999999999</v>
      </c>
      <c r="Y2609">
        <v>354.27499999999998</v>
      </c>
      <c r="Z2609">
        <v>354.56799999999998</v>
      </c>
      <c r="AA2609">
        <v>354.048</v>
      </c>
      <c r="AB2609">
        <v>353.72899999999998</v>
      </c>
      <c r="AC2609">
        <v>353.78500000000003</v>
      </c>
      <c r="AD2609">
        <v>460.25099999999998</v>
      </c>
      <c r="AE2609">
        <v>520.12900000000002</v>
      </c>
      <c r="AF2609">
        <v>531.25800000000004</v>
      </c>
      <c r="AG2609">
        <v>541.995</v>
      </c>
      <c r="AH2609">
        <v>535.13905999999997</v>
      </c>
      <c r="AI2609">
        <v>541.11312999999996</v>
      </c>
      <c r="AJ2609">
        <v>542.24797000000001</v>
      </c>
      <c r="AK2609">
        <v>541.83983999999998</v>
      </c>
      <c r="AL2609">
        <v>515.22900000000004</v>
      </c>
      <c r="AM2609">
        <v>477.70400000000001</v>
      </c>
      <c r="AN2609">
        <v>438.25900000000001</v>
      </c>
      <c r="AO2609">
        <v>38.277999999999999</v>
      </c>
      <c r="AP2609">
        <v>166.83799999999999</v>
      </c>
      <c r="AQ2609">
        <v>394.69499999999999</v>
      </c>
      <c r="AR2609">
        <v>394.55799999999999</v>
      </c>
      <c r="AS2609">
        <v>394.35</v>
      </c>
      <c r="AT2609">
        <v>394.10599999999999</v>
      </c>
      <c r="AU2609">
        <v>72</v>
      </c>
      <c r="AV2609">
        <v>72</v>
      </c>
      <c r="AW2609">
        <v>72</v>
      </c>
      <c r="AX2609">
        <v>71</v>
      </c>
      <c r="AY2609">
        <v>69.5</v>
      </c>
      <c r="AZ2609">
        <v>68.5</v>
      </c>
      <c r="BA2609">
        <v>67.5</v>
      </c>
      <c r="BB2609">
        <v>67</v>
      </c>
      <c r="BC2609">
        <v>69.5</v>
      </c>
      <c r="BD2609">
        <v>71</v>
      </c>
      <c r="BE2609">
        <v>75</v>
      </c>
      <c r="BF2609">
        <v>77.5</v>
      </c>
      <c r="BG2609">
        <v>79.5</v>
      </c>
      <c r="BH2609">
        <v>81</v>
      </c>
      <c r="BI2609">
        <v>83.5</v>
      </c>
      <c r="BJ2609">
        <v>86</v>
      </c>
      <c r="BK2609">
        <v>87</v>
      </c>
      <c r="BL2609">
        <v>86.5</v>
      </c>
      <c r="BM2609">
        <v>84</v>
      </c>
      <c r="BN2609">
        <v>80.5</v>
      </c>
      <c r="BO2609">
        <v>78</v>
      </c>
      <c r="BP2609">
        <v>76</v>
      </c>
      <c r="BQ2609">
        <v>73.5</v>
      </c>
      <c r="BR2609">
        <v>72.5</v>
      </c>
      <c r="BS2609">
        <v>-0.13552829999999999</v>
      </c>
      <c r="BT2609">
        <v>-4.3326130000000003</v>
      </c>
      <c r="BU2609">
        <v>-4.0041320000000002</v>
      </c>
      <c r="BV2609">
        <v>-5.3982780000000004</v>
      </c>
      <c r="BW2609">
        <v>-4.5288360000000001</v>
      </c>
      <c r="BX2609">
        <v>-2.067634</v>
      </c>
      <c r="BY2609">
        <v>37.369689999999999</v>
      </c>
      <c r="BZ2609">
        <v>25.639869999999998</v>
      </c>
      <c r="CA2609">
        <v>-25.00648</v>
      </c>
      <c r="CB2609">
        <v>-38.721649999999997</v>
      </c>
      <c r="CC2609">
        <v>-50.493810000000003</v>
      </c>
      <c r="CD2609">
        <v>-34.925849999999997</v>
      </c>
      <c r="CE2609">
        <v>-42.548450000000003</v>
      </c>
      <c r="CF2609">
        <v>-50.433839999999996</v>
      </c>
      <c r="CG2609">
        <v>-64.482870000000005</v>
      </c>
      <c r="CH2609">
        <v>-43.924680000000002</v>
      </c>
      <c r="CI2609">
        <v>-27.55228</v>
      </c>
      <c r="CJ2609">
        <v>-30.752109999999998</v>
      </c>
      <c r="CK2609">
        <v>339.4948</v>
      </c>
      <c r="CL2609">
        <v>191.07919999999999</v>
      </c>
      <c r="CM2609">
        <v>-40.559109999999997</v>
      </c>
      <c r="CN2609">
        <v>-42.252569999999999</v>
      </c>
      <c r="CO2609">
        <v>-42.47231</v>
      </c>
      <c r="CP2609">
        <v>-46.912269999999999</v>
      </c>
      <c r="CQ2609">
        <v>480.71510000000001</v>
      </c>
      <c r="CR2609">
        <v>146.30520000000001</v>
      </c>
      <c r="CS2609">
        <v>146.47649999999999</v>
      </c>
      <c r="CT2609">
        <v>147.02340000000001</v>
      </c>
      <c r="CU2609">
        <v>146.7013</v>
      </c>
      <c r="CV2609">
        <v>144.59479999999999</v>
      </c>
      <c r="CW2609">
        <v>76.283810000000003</v>
      </c>
      <c r="CX2609">
        <v>143.7003</v>
      </c>
      <c r="CY2609">
        <v>118.7085</v>
      </c>
      <c r="CZ2609">
        <v>131.23779999999999</v>
      </c>
      <c r="DA2609">
        <v>148.11320000000001</v>
      </c>
      <c r="DB2609">
        <v>159.16249999999999</v>
      </c>
      <c r="DC2609">
        <v>185.3349</v>
      </c>
      <c r="DD2609">
        <v>213.49889999999999</v>
      </c>
      <c r="DE2609">
        <v>270.98379999999997</v>
      </c>
      <c r="DF2609">
        <v>310.92930000000001</v>
      </c>
      <c r="DG2609">
        <v>392.11059999999998</v>
      </c>
      <c r="DH2609">
        <v>420.78359999999998</v>
      </c>
      <c r="DI2609">
        <v>564.18589999999995</v>
      </c>
      <c r="DJ2609">
        <v>497.35210000000001</v>
      </c>
      <c r="DK2609">
        <v>532.22649999999999</v>
      </c>
      <c r="DL2609">
        <v>521.68600000000004</v>
      </c>
      <c r="DM2609">
        <v>515.62099999999998</v>
      </c>
      <c r="DN2609">
        <v>471.28930000000003</v>
      </c>
      <c r="DO2609">
        <v>19</v>
      </c>
      <c r="DP2609">
        <v>19</v>
      </c>
    </row>
    <row r="2610" spans="1:120" hidden="1" x14ac:dyDescent="0.25">
      <c r="A2610" t="str">
        <f t="shared" si="40"/>
        <v>Size_Grp-20 to 199.99 kW_Elect DA 1-4 (1PM-9PM)_44463_19-19</v>
      </c>
      <c r="B2610" t="s">
        <v>62</v>
      </c>
      <c r="C2610" t="s">
        <v>201</v>
      </c>
      <c r="D2610" t="s">
        <v>61</v>
      </c>
      <c r="E2610" t="s">
        <v>61</v>
      </c>
      <c r="F2610" t="s">
        <v>61</v>
      </c>
      <c r="G2610" t="s">
        <v>61</v>
      </c>
      <c r="H2610" t="s">
        <v>61</v>
      </c>
      <c r="I2610" t="s">
        <v>61</v>
      </c>
      <c r="J2610" t="s">
        <v>101</v>
      </c>
      <c r="K2610" t="s">
        <v>203</v>
      </c>
      <c r="L2610" s="18">
        <v>44463</v>
      </c>
      <c r="M2610">
        <v>19</v>
      </c>
      <c r="N2610">
        <v>19</v>
      </c>
      <c r="O2610" t="s">
        <v>263</v>
      </c>
      <c r="P2610">
        <v>10</v>
      </c>
      <c r="Q2610">
        <v>7</v>
      </c>
      <c r="R2610">
        <v>0</v>
      </c>
      <c r="S2610">
        <v>0</v>
      </c>
      <c r="T2610">
        <v>1</v>
      </c>
      <c r="U2610">
        <v>1</v>
      </c>
      <c r="V2610">
        <v>1</v>
      </c>
      <c r="W2610">
        <v>188.33429000000001</v>
      </c>
      <c r="X2610">
        <v>169.95142999999999</v>
      </c>
      <c r="Y2610">
        <v>170.07142999999999</v>
      </c>
      <c r="Z2610">
        <v>170.42714000000001</v>
      </c>
      <c r="AA2610">
        <v>170.08571000000001</v>
      </c>
      <c r="AB2610">
        <v>169.89571000000001</v>
      </c>
      <c r="AC2610">
        <v>170.04571000000001</v>
      </c>
      <c r="AD2610">
        <v>311.14571000000001</v>
      </c>
      <c r="AE2610">
        <v>398.52</v>
      </c>
      <c r="AF2610">
        <v>423.98714000000001</v>
      </c>
      <c r="AG2610">
        <v>440.06142999999997</v>
      </c>
      <c r="AH2610">
        <v>430.18579999999997</v>
      </c>
      <c r="AI2610">
        <v>439.12160999999998</v>
      </c>
      <c r="AJ2610">
        <v>440.83996000000002</v>
      </c>
      <c r="AK2610">
        <v>440.54262999999997</v>
      </c>
      <c r="AL2610">
        <v>402.48142999999999</v>
      </c>
      <c r="AM2610">
        <v>349.02</v>
      </c>
      <c r="AN2610">
        <v>306.82</v>
      </c>
      <c r="AO2610">
        <v>21.997143000000001</v>
      </c>
      <c r="AP2610">
        <v>130.99</v>
      </c>
      <c r="AQ2610">
        <v>193.05286000000001</v>
      </c>
      <c r="AR2610">
        <v>193.31856999999999</v>
      </c>
      <c r="AS2610">
        <v>193.02286000000001</v>
      </c>
      <c r="AT2610">
        <v>193.07285999999999</v>
      </c>
      <c r="AU2610">
        <v>72</v>
      </c>
      <c r="AV2610">
        <v>72</v>
      </c>
      <c r="AW2610">
        <v>72</v>
      </c>
      <c r="AX2610">
        <v>71</v>
      </c>
      <c r="AY2610">
        <v>69.5</v>
      </c>
      <c r="AZ2610">
        <v>68.5</v>
      </c>
      <c r="BA2610">
        <v>67.5</v>
      </c>
      <c r="BB2610">
        <v>67</v>
      </c>
      <c r="BC2610">
        <v>69.5</v>
      </c>
      <c r="BD2610">
        <v>71</v>
      </c>
      <c r="BE2610">
        <v>75</v>
      </c>
      <c r="BF2610">
        <v>77.5</v>
      </c>
      <c r="BG2610">
        <v>79.5</v>
      </c>
      <c r="BH2610">
        <v>81</v>
      </c>
      <c r="BI2610">
        <v>83.5</v>
      </c>
      <c r="BJ2610">
        <v>86</v>
      </c>
      <c r="BK2610">
        <v>87</v>
      </c>
      <c r="BL2610">
        <v>86.5</v>
      </c>
      <c r="BM2610">
        <v>84</v>
      </c>
      <c r="BN2610">
        <v>80.5</v>
      </c>
      <c r="BO2610">
        <v>78</v>
      </c>
      <c r="BP2610">
        <v>76</v>
      </c>
      <c r="BQ2610">
        <v>73.5</v>
      </c>
      <c r="BR2610">
        <v>72.5</v>
      </c>
      <c r="BS2610">
        <v>-46.59563</v>
      </c>
      <c r="BT2610">
        <v>11.9834</v>
      </c>
      <c r="BU2610">
        <v>12.229749999999999</v>
      </c>
      <c r="BV2610">
        <v>10.622769999999999</v>
      </c>
      <c r="BW2610">
        <v>11.58647</v>
      </c>
      <c r="BX2610">
        <v>13.21321</v>
      </c>
      <c r="BY2610">
        <v>77.707189999999997</v>
      </c>
      <c r="BZ2610">
        <v>11.7997</v>
      </c>
      <c r="CA2610">
        <v>-48.101039999999998</v>
      </c>
      <c r="CB2610">
        <v>-72.843389999999999</v>
      </c>
      <c r="CC2610">
        <v>-98.527529999999999</v>
      </c>
      <c r="CD2610">
        <v>-77.175340000000006</v>
      </c>
      <c r="CE2610">
        <v>-88.592250000000007</v>
      </c>
      <c r="CF2610">
        <v>-105.63500000000001</v>
      </c>
      <c r="CG2610">
        <v>-124.5286</v>
      </c>
      <c r="CH2610">
        <v>-98.363820000000004</v>
      </c>
      <c r="CI2610">
        <v>-68.227459999999994</v>
      </c>
      <c r="CJ2610">
        <v>-82.749210000000005</v>
      </c>
      <c r="CK2610">
        <v>139.74709999999999</v>
      </c>
      <c r="CL2610">
        <v>-11.503450000000001</v>
      </c>
      <c r="CM2610">
        <v>-73.430980000000005</v>
      </c>
      <c r="CN2610">
        <v>-75.691339999999997</v>
      </c>
      <c r="CO2610">
        <v>-75.088719999999995</v>
      </c>
      <c r="CP2610">
        <v>-74.265270000000001</v>
      </c>
      <c r="CQ2610">
        <v>456.5942</v>
      </c>
      <c r="CR2610">
        <v>212.078</v>
      </c>
      <c r="CS2610">
        <v>211.03299999999999</v>
      </c>
      <c r="CT2610">
        <v>212.30600000000001</v>
      </c>
      <c r="CU2610">
        <v>211.00280000000001</v>
      </c>
      <c r="CV2610">
        <v>208.96889999999999</v>
      </c>
      <c r="CW2610">
        <v>88.919790000000006</v>
      </c>
      <c r="CX2610">
        <v>145.7636</v>
      </c>
      <c r="CY2610">
        <v>141.2072</v>
      </c>
      <c r="CZ2610">
        <v>198.82550000000001</v>
      </c>
      <c r="DA2610">
        <v>284.68270000000001</v>
      </c>
      <c r="DB2610">
        <v>347.00720000000001</v>
      </c>
      <c r="DC2610">
        <v>390.6377</v>
      </c>
      <c r="DD2610">
        <v>505.77569999999997</v>
      </c>
      <c r="DE2610">
        <v>601.22850000000005</v>
      </c>
      <c r="DF2610">
        <v>668.02700000000004</v>
      </c>
      <c r="DG2610">
        <v>771.15150000000006</v>
      </c>
      <c r="DH2610">
        <v>727.69190000000003</v>
      </c>
      <c r="DI2610">
        <v>813.31150000000002</v>
      </c>
      <c r="DJ2610">
        <v>665.84749999999997</v>
      </c>
      <c r="DK2610">
        <v>655.44820000000004</v>
      </c>
      <c r="DL2610">
        <v>630.74130000000002</v>
      </c>
      <c r="DM2610">
        <v>643.61680000000001</v>
      </c>
      <c r="DN2610">
        <v>675.59</v>
      </c>
      <c r="DO2610">
        <v>19</v>
      </c>
      <c r="DP2610">
        <v>19</v>
      </c>
    </row>
    <row r="2611" spans="1:120" hidden="1" x14ac:dyDescent="0.25">
      <c r="A2611" t="str">
        <f t="shared" si="40"/>
        <v>Industry_Type-3. Wholesale, Transport, other utilities_Elect DA 1-4 (1PM-9PM)_44463_19-19</v>
      </c>
      <c r="B2611" t="s">
        <v>62</v>
      </c>
      <c r="C2611" t="s">
        <v>202</v>
      </c>
      <c r="D2611" t="s">
        <v>61</v>
      </c>
      <c r="E2611" t="s">
        <v>61</v>
      </c>
      <c r="F2611" t="s">
        <v>61</v>
      </c>
      <c r="G2611" t="s">
        <v>31</v>
      </c>
      <c r="H2611" t="s">
        <v>61</v>
      </c>
      <c r="I2611" t="s">
        <v>61</v>
      </c>
      <c r="J2611" t="s">
        <v>61</v>
      </c>
      <c r="K2611" t="s">
        <v>203</v>
      </c>
      <c r="L2611" s="18">
        <v>44463</v>
      </c>
      <c r="M2611">
        <v>19</v>
      </c>
      <c r="N2611">
        <v>19</v>
      </c>
      <c r="O2611" t="s">
        <v>263</v>
      </c>
      <c r="P2611">
        <v>27</v>
      </c>
      <c r="Q2611">
        <v>18</v>
      </c>
      <c r="R2611">
        <v>0</v>
      </c>
      <c r="S2611">
        <v>0</v>
      </c>
      <c r="T2611">
        <v>0</v>
      </c>
      <c r="U2611">
        <v>1</v>
      </c>
      <c r="V2611">
        <v>1</v>
      </c>
      <c r="W2611">
        <v>3899.3310000000001</v>
      </c>
      <c r="X2611">
        <v>3898.029</v>
      </c>
      <c r="Y2611">
        <v>3898.8150000000001</v>
      </c>
      <c r="Z2611">
        <v>3900.4485</v>
      </c>
      <c r="AA2611">
        <v>3897.57</v>
      </c>
      <c r="AB2611">
        <v>3896.3505</v>
      </c>
      <c r="AC2611">
        <v>3967.248</v>
      </c>
      <c r="AD2611">
        <v>4332.6629999999996</v>
      </c>
      <c r="AE2611">
        <v>4333.9260000000004</v>
      </c>
      <c r="AF2611">
        <v>4357.7865000000002</v>
      </c>
      <c r="AG2611">
        <v>4368.7245000000003</v>
      </c>
      <c r="AH2611">
        <v>4357.6351000000004</v>
      </c>
      <c r="AI2611">
        <v>4365.0376999999999</v>
      </c>
      <c r="AJ2611">
        <v>4367.0219999999999</v>
      </c>
      <c r="AK2611">
        <v>4354.2298000000001</v>
      </c>
      <c r="AL2611">
        <v>4342.5855000000001</v>
      </c>
      <c r="AM2611">
        <v>4342.3710000000001</v>
      </c>
      <c r="AN2611">
        <v>4023.8609999999999</v>
      </c>
      <c r="AO2611">
        <v>1.917</v>
      </c>
      <c r="AP2611">
        <v>2176.0994999999998</v>
      </c>
      <c r="AQ2611">
        <v>4228.8254999999999</v>
      </c>
      <c r="AR2611">
        <v>4365.7245000000003</v>
      </c>
      <c r="AS2611">
        <v>4358.8140000000003</v>
      </c>
      <c r="AT2611">
        <v>4354.0664999999999</v>
      </c>
      <c r="AU2611">
        <v>72</v>
      </c>
      <c r="AV2611">
        <v>72</v>
      </c>
      <c r="AW2611">
        <v>72</v>
      </c>
      <c r="AX2611">
        <v>71</v>
      </c>
      <c r="AY2611">
        <v>69.5</v>
      </c>
      <c r="AZ2611">
        <v>68.5</v>
      </c>
      <c r="BA2611">
        <v>67.5</v>
      </c>
      <c r="BB2611">
        <v>67</v>
      </c>
      <c r="BC2611">
        <v>69.5</v>
      </c>
      <c r="BD2611">
        <v>71</v>
      </c>
      <c r="BE2611">
        <v>75</v>
      </c>
      <c r="BF2611">
        <v>77.5</v>
      </c>
      <c r="BG2611">
        <v>79.5</v>
      </c>
      <c r="BH2611">
        <v>81</v>
      </c>
      <c r="BI2611">
        <v>83.5</v>
      </c>
      <c r="BJ2611">
        <v>86</v>
      </c>
      <c r="BK2611">
        <v>87</v>
      </c>
      <c r="BL2611">
        <v>86.5</v>
      </c>
      <c r="BM2611">
        <v>84</v>
      </c>
      <c r="BN2611">
        <v>80.5</v>
      </c>
      <c r="BO2611">
        <v>78</v>
      </c>
      <c r="BP2611">
        <v>76</v>
      </c>
      <c r="BQ2611">
        <v>73.5</v>
      </c>
      <c r="BR2611">
        <v>72.5</v>
      </c>
      <c r="BS2611">
        <v>179.74959999999999</v>
      </c>
      <c r="BT2611">
        <v>266.31790000000001</v>
      </c>
      <c r="BU2611">
        <v>269.80799999999999</v>
      </c>
      <c r="BV2611">
        <v>264.11279999999999</v>
      </c>
      <c r="BW2611">
        <v>266.47340000000003</v>
      </c>
      <c r="BX2611">
        <v>259.6302</v>
      </c>
      <c r="BY2611">
        <v>155.012</v>
      </c>
      <c r="BZ2611">
        <v>-228.3329</v>
      </c>
      <c r="CA2611">
        <v>-215.24260000000001</v>
      </c>
      <c r="CB2611">
        <v>-238.4289</v>
      </c>
      <c r="CC2611">
        <v>-255.3546</v>
      </c>
      <c r="CD2611">
        <v>-147.48159999999999</v>
      </c>
      <c r="CE2611">
        <v>-172.09</v>
      </c>
      <c r="CF2611">
        <v>-217.97710000000001</v>
      </c>
      <c r="CG2611">
        <v>-208.29130000000001</v>
      </c>
      <c r="CH2611">
        <v>-194.9117</v>
      </c>
      <c r="CI2611">
        <v>-188.7079</v>
      </c>
      <c r="CJ2611">
        <v>130.38130000000001</v>
      </c>
      <c r="CK2611">
        <v>4151.3459999999995</v>
      </c>
      <c r="CL2611">
        <v>1986.914</v>
      </c>
      <c r="CM2611">
        <v>-64.408500000000004</v>
      </c>
      <c r="CN2611">
        <v>-191.03579999999999</v>
      </c>
      <c r="CO2611">
        <v>-168.79679999999999</v>
      </c>
      <c r="CP2611">
        <v>-153.22130000000001</v>
      </c>
      <c r="CQ2611">
        <v>12579.87</v>
      </c>
      <c r="CR2611">
        <v>692.79200000000003</v>
      </c>
      <c r="CS2611">
        <v>719.12329999999997</v>
      </c>
      <c r="CT2611">
        <v>695.34659999999997</v>
      </c>
      <c r="CU2611">
        <v>701.35799999999995</v>
      </c>
      <c r="CV2611">
        <v>642.97529999999995</v>
      </c>
      <c r="CW2611">
        <v>244.024</v>
      </c>
      <c r="CX2611">
        <v>332.19080000000002</v>
      </c>
      <c r="CY2611">
        <v>640.43290000000002</v>
      </c>
      <c r="CZ2611">
        <v>1019.995</v>
      </c>
      <c r="DA2611">
        <v>1151.752</v>
      </c>
      <c r="DB2611">
        <v>6164.61</v>
      </c>
      <c r="DC2611">
        <v>7011.2960000000003</v>
      </c>
      <c r="DD2611">
        <v>8144.5349999999999</v>
      </c>
      <c r="DE2611">
        <v>8600.0220000000008</v>
      </c>
      <c r="DF2611">
        <v>8668.3369999999995</v>
      </c>
      <c r="DG2611">
        <v>8729.6980000000003</v>
      </c>
      <c r="DH2611">
        <v>8939.9439999999995</v>
      </c>
      <c r="DI2611">
        <v>8957.6990000000005</v>
      </c>
      <c r="DJ2611">
        <v>9028.8889999999992</v>
      </c>
      <c r="DK2611">
        <v>8847.5650000000005</v>
      </c>
      <c r="DL2611">
        <v>8902.5220000000008</v>
      </c>
      <c r="DM2611">
        <v>9031.7780000000002</v>
      </c>
      <c r="DN2611">
        <v>9118.4320000000007</v>
      </c>
      <c r="DO2611">
        <v>19</v>
      </c>
      <c r="DP2611">
        <v>19</v>
      </c>
    </row>
    <row r="2612" spans="1:120" x14ac:dyDescent="0.25">
      <c r="A2612" t="str">
        <f t="shared" si="40"/>
        <v>AutoDR-No_Elect DA 1-4 (1PM-9PM) with Weekends_44463_19-19</v>
      </c>
      <c r="B2612" t="s">
        <v>62</v>
      </c>
      <c r="C2612" t="s">
        <v>321</v>
      </c>
      <c r="D2612" t="s">
        <v>61</v>
      </c>
      <c r="E2612" t="s">
        <v>61</v>
      </c>
      <c r="F2612" t="s">
        <v>61</v>
      </c>
      <c r="G2612" t="s">
        <v>61</v>
      </c>
      <c r="H2612" t="s">
        <v>97</v>
      </c>
      <c r="I2612" t="s">
        <v>61</v>
      </c>
      <c r="J2612" t="s">
        <v>61</v>
      </c>
      <c r="K2612" t="s">
        <v>264</v>
      </c>
      <c r="L2612" s="18">
        <v>44463</v>
      </c>
      <c r="M2612">
        <v>19</v>
      </c>
      <c r="N2612">
        <v>19</v>
      </c>
      <c r="O2612" t="s">
        <v>263</v>
      </c>
      <c r="P2612">
        <v>61</v>
      </c>
      <c r="Q2612">
        <v>59</v>
      </c>
      <c r="R2612">
        <v>0</v>
      </c>
      <c r="S2612">
        <v>0</v>
      </c>
      <c r="T2612">
        <v>0</v>
      </c>
      <c r="U2612">
        <v>0</v>
      </c>
      <c r="V2612">
        <v>0</v>
      </c>
      <c r="W2612">
        <v>3418.2642000000001</v>
      </c>
      <c r="X2612">
        <v>3275.152</v>
      </c>
      <c r="Y2612">
        <v>3054.4560999999999</v>
      </c>
      <c r="Z2612">
        <v>3135.5963999999999</v>
      </c>
      <c r="AA2612">
        <v>3185.5544</v>
      </c>
      <c r="AB2612">
        <v>3310.4493000000002</v>
      </c>
      <c r="AC2612">
        <v>3453.3753999999999</v>
      </c>
      <c r="AD2612">
        <v>3766.4812000000002</v>
      </c>
      <c r="AE2612">
        <v>3954.9712</v>
      </c>
      <c r="AF2612">
        <v>3783.7058999999999</v>
      </c>
      <c r="AG2612">
        <v>4108.4017000000003</v>
      </c>
      <c r="AH2612">
        <v>4305.1008000000002</v>
      </c>
      <c r="AI2612">
        <v>4534.3368</v>
      </c>
      <c r="AJ2612">
        <v>4730.0847000000003</v>
      </c>
      <c r="AK2612">
        <v>4271.5612000000001</v>
      </c>
      <c r="AL2612">
        <v>3836.3624</v>
      </c>
      <c r="AM2612">
        <v>3624.4652999999998</v>
      </c>
      <c r="AN2612">
        <v>2780.1421999999998</v>
      </c>
      <c r="AO2612">
        <v>629.34424000000001</v>
      </c>
      <c r="AP2612">
        <v>760.73203000000001</v>
      </c>
      <c r="AQ2612">
        <v>1393.9740999999999</v>
      </c>
      <c r="AR2612">
        <v>1537.3551</v>
      </c>
      <c r="AS2612">
        <v>1538.0168000000001</v>
      </c>
      <c r="AT2612">
        <v>1415.231</v>
      </c>
      <c r="AU2612">
        <v>71.732759000000001</v>
      </c>
      <c r="AV2612">
        <v>71.741378999999995</v>
      </c>
      <c r="AW2612">
        <v>71.741378999999995</v>
      </c>
      <c r="AX2612">
        <v>70.741378999999995</v>
      </c>
      <c r="AY2612">
        <v>69.267240999999999</v>
      </c>
      <c r="AZ2612">
        <v>68.284482999999994</v>
      </c>
      <c r="BA2612">
        <v>67.301723999999993</v>
      </c>
      <c r="BB2612">
        <v>66.810344999999998</v>
      </c>
      <c r="BC2612">
        <v>69.267240999999999</v>
      </c>
      <c r="BD2612">
        <v>70.732759000000001</v>
      </c>
      <c r="BE2612">
        <v>74.681033999999997</v>
      </c>
      <c r="BF2612">
        <v>77.189655000000002</v>
      </c>
      <c r="BG2612">
        <v>79.25</v>
      </c>
      <c r="BH2612">
        <v>80.767240999999999</v>
      </c>
      <c r="BI2612">
        <v>83.267240999999999</v>
      </c>
      <c r="BJ2612">
        <v>85.706896999999998</v>
      </c>
      <c r="BK2612">
        <v>86.655171999999993</v>
      </c>
      <c r="BL2612">
        <v>86.120689999999996</v>
      </c>
      <c r="BM2612">
        <v>83.620689999999996</v>
      </c>
      <c r="BN2612">
        <v>80.137930999999995</v>
      </c>
      <c r="BO2612">
        <v>77.655171999999993</v>
      </c>
      <c r="BP2612">
        <v>75.689655000000002</v>
      </c>
      <c r="BQ2612">
        <v>73.215517000000006</v>
      </c>
      <c r="BR2612">
        <v>72.232759000000001</v>
      </c>
      <c r="BS2612">
        <v>423.57440000000003</v>
      </c>
      <c r="BT2612">
        <v>-294.43700000000001</v>
      </c>
      <c r="BU2612">
        <v>-325.22480000000002</v>
      </c>
      <c r="BV2612">
        <v>-532.2491</v>
      </c>
      <c r="BW2612">
        <v>-569.89459999999997</v>
      </c>
      <c r="BX2612">
        <v>-661.09559999999999</v>
      </c>
      <c r="BY2612">
        <v>-447.459</v>
      </c>
      <c r="BZ2612">
        <v>194.3914</v>
      </c>
      <c r="CA2612">
        <v>481.32339999999999</v>
      </c>
      <c r="CB2612">
        <v>989.68269999999995</v>
      </c>
      <c r="CC2612">
        <v>843.84209999999996</v>
      </c>
      <c r="CD2612">
        <v>924.06209999999999</v>
      </c>
      <c r="CE2612">
        <v>978.00779999999997</v>
      </c>
      <c r="CF2612">
        <v>913.68769999999995</v>
      </c>
      <c r="CG2612">
        <v>1226.0160000000001</v>
      </c>
      <c r="CH2612">
        <v>1407.847</v>
      </c>
      <c r="CI2612">
        <v>1403.328</v>
      </c>
      <c r="CJ2612">
        <v>2073.6480000000001</v>
      </c>
      <c r="CK2612">
        <v>3907.7669999999998</v>
      </c>
      <c r="CL2612">
        <v>3395.6170000000002</v>
      </c>
      <c r="CM2612">
        <v>2690.8710000000001</v>
      </c>
      <c r="CN2612">
        <v>2442.5219999999999</v>
      </c>
      <c r="CO2612">
        <v>2308.9479999999999</v>
      </c>
      <c r="CP2612">
        <v>2232.058</v>
      </c>
      <c r="CQ2612">
        <v>23318.01</v>
      </c>
      <c r="CR2612">
        <v>10022.83</v>
      </c>
      <c r="CS2612">
        <v>8371.9889999999996</v>
      </c>
      <c r="CT2612">
        <v>7128.5860000000002</v>
      </c>
      <c r="CU2612">
        <v>6377.9129999999996</v>
      </c>
      <c r="CV2612">
        <v>5810.1790000000001</v>
      </c>
      <c r="CW2612">
        <v>3123.029</v>
      </c>
      <c r="CX2612">
        <v>3725.54</v>
      </c>
      <c r="CY2612">
        <v>5881.4260000000004</v>
      </c>
      <c r="CZ2612">
        <v>7664.3069999999998</v>
      </c>
      <c r="DA2612">
        <v>10393.14</v>
      </c>
      <c r="DB2612">
        <v>13078.43</v>
      </c>
      <c r="DC2612">
        <v>14241.13</v>
      </c>
      <c r="DD2612">
        <v>15552.12</v>
      </c>
      <c r="DE2612">
        <v>17716.259999999998</v>
      </c>
      <c r="DF2612">
        <v>19292.86</v>
      </c>
      <c r="DG2612">
        <v>19196.650000000001</v>
      </c>
      <c r="DH2612">
        <v>19362.25</v>
      </c>
      <c r="DI2612">
        <v>20952.75</v>
      </c>
      <c r="DJ2612">
        <v>22876.74</v>
      </c>
      <c r="DK2612">
        <v>21229.3</v>
      </c>
      <c r="DL2612">
        <v>21677.96</v>
      </c>
      <c r="DM2612">
        <v>21233.63</v>
      </c>
      <c r="DN2612">
        <v>22059.71</v>
      </c>
      <c r="DO2612">
        <v>19</v>
      </c>
      <c r="DP2612">
        <v>19</v>
      </c>
    </row>
    <row r="2613" spans="1:120" hidden="1" x14ac:dyDescent="0.25">
      <c r="A2613" t="str">
        <f t="shared" si="40"/>
        <v>Size_Grp-200 kW and above_Elect DA 1-4 (1PM-9PM) with Weekends_44463_19-19</v>
      </c>
      <c r="B2613" t="s">
        <v>62</v>
      </c>
      <c r="C2613" t="s">
        <v>207</v>
      </c>
      <c r="D2613" t="s">
        <v>61</v>
      </c>
      <c r="E2613" t="s">
        <v>61</v>
      </c>
      <c r="F2613" t="s">
        <v>61</v>
      </c>
      <c r="G2613" t="s">
        <v>61</v>
      </c>
      <c r="H2613" t="s">
        <v>61</v>
      </c>
      <c r="I2613" t="s">
        <v>61</v>
      </c>
      <c r="J2613" t="s">
        <v>102</v>
      </c>
      <c r="K2613" t="s">
        <v>264</v>
      </c>
      <c r="L2613" s="18">
        <v>44463</v>
      </c>
      <c r="M2613">
        <v>19</v>
      </c>
      <c r="N2613">
        <v>19</v>
      </c>
      <c r="O2613" t="s">
        <v>263</v>
      </c>
      <c r="P2613">
        <v>26</v>
      </c>
      <c r="Q2613">
        <v>26</v>
      </c>
      <c r="R2613">
        <v>0</v>
      </c>
      <c r="S2613">
        <v>1</v>
      </c>
      <c r="T2613">
        <v>0</v>
      </c>
      <c r="U2613">
        <v>0</v>
      </c>
      <c r="V2613">
        <v>1</v>
      </c>
      <c r="W2613">
        <v>7365.32</v>
      </c>
      <c r="X2613">
        <v>7318.04</v>
      </c>
      <c r="Y2613">
        <v>7104.1049999999996</v>
      </c>
      <c r="Z2613">
        <v>7111.11</v>
      </c>
      <c r="AA2613">
        <v>7240.99</v>
      </c>
      <c r="AB2613">
        <v>7437.87</v>
      </c>
      <c r="AC2613">
        <v>7630.52</v>
      </c>
      <c r="AD2613">
        <v>7235.25</v>
      </c>
      <c r="AE2613">
        <v>7505.4049999999997</v>
      </c>
      <c r="AF2613">
        <v>7052.95</v>
      </c>
      <c r="AG2613">
        <v>7372</v>
      </c>
      <c r="AH2613">
        <v>7458.99</v>
      </c>
      <c r="AI2613">
        <v>7655.77</v>
      </c>
      <c r="AJ2613">
        <v>7770.1350000000002</v>
      </c>
      <c r="AK2613">
        <v>7349.6450000000004</v>
      </c>
      <c r="AL2613">
        <v>7360.8450000000003</v>
      </c>
      <c r="AM2613">
        <v>7164.375</v>
      </c>
      <c r="AN2613">
        <v>6264.1</v>
      </c>
      <c r="AO2613">
        <v>3322.42</v>
      </c>
      <c r="AP2613">
        <v>4416.665</v>
      </c>
      <c r="AQ2613">
        <v>5334.2749999999996</v>
      </c>
      <c r="AR2613">
        <v>5460.51</v>
      </c>
      <c r="AS2613">
        <v>5508.56</v>
      </c>
      <c r="AT2613">
        <v>5634.17</v>
      </c>
      <c r="AU2613">
        <v>70.788461999999996</v>
      </c>
      <c r="AV2613">
        <v>70.653846000000001</v>
      </c>
      <c r="AW2613">
        <v>70.557692000000003</v>
      </c>
      <c r="AX2613">
        <v>69.557692000000003</v>
      </c>
      <c r="AY2613">
        <v>68.134614999999997</v>
      </c>
      <c r="AZ2613">
        <v>67.346153999999999</v>
      </c>
      <c r="BA2613">
        <v>66.653846000000001</v>
      </c>
      <c r="BB2613">
        <v>66.211538000000004</v>
      </c>
      <c r="BC2613">
        <v>68.038461999999996</v>
      </c>
      <c r="BD2613">
        <v>69.980768999999995</v>
      </c>
      <c r="BE2613">
        <v>73.826922999999994</v>
      </c>
      <c r="BF2613">
        <v>76.673077000000006</v>
      </c>
      <c r="BG2613">
        <v>79.173077000000006</v>
      </c>
      <c r="BH2613">
        <v>80.980768999999995</v>
      </c>
      <c r="BI2613">
        <v>83.384614999999997</v>
      </c>
      <c r="BJ2613">
        <v>85.288461999999996</v>
      </c>
      <c r="BK2613">
        <v>85.75</v>
      </c>
      <c r="BL2613">
        <v>84.923077000000006</v>
      </c>
      <c r="BM2613">
        <v>82.711538000000004</v>
      </c>
      <c r="BN2613">
        <v>79.519231000000005</v>
      </c>
      <c r="BO2613">
        <v>76.942307999999997</v>
      </c>
      <c r="BP2613">
        <v>74.884614999999997</v>
      </c>
      <c r="BQ2613">
        <v>72.846153999999999</v>
      </c>
      <c r="BR2613">
        <v>71.576922999999994</v>
      </c>
      <c r="BS2613">
        <v>-386.62060000000002</v>
      </c>
      <c r="BT2613">
        <v>-389.14640000000003</v>
      </c>
      <c r="BU2613">
        <v>-270.79820000000001</v>
      </c>
      <c r="BV2613">
        <v>-430.93150000000003</v>
      </c>
      <c r="BW2613">
        <v>-565.40539999999999</v>
      </c>
      <c r="BX2613">
        <v>-744.50959999999998</v>
      </c>
      <c r="BY2613">
        <v>-521.92020000000002</v>
      </c>
      <c r="BZ2613">
        <v>362.2491</v>
      </c>
      <c r="CA2613">
        <v>373.81389999999999</v>
      </c>
      <c r="CB2613">
        <v>1131.329</v>
      </c>
      <c r="CC2613">
        <v>855.08810000000005</v>
      </c>
      <c r="CD2613">
        <v>960.19190000000003</v>
      </c>
      <c r="CE2613">
        <v>991.12070000000006</v>
      </c>
      <c r="CF2613">
        <v>964.7944</v>
      </c>
      <c r="CG2613">
        <v>1224.558</v>
      </c>
      <c r="CH2613">
        <v>984.30269999999996</v>
      </c>
      <c r="CI2613">
        <v>1057.0840000000001</v>
      </c>
      <c r="CJ2613">
        <v>1868.307</v>
      </c>
      <c r="CK2613">
        <v>4585.7420000000002</v>
      </c>
      <c r="CL2613">
        <v>3365.6410000000001</v>
      </c>
      <c r="CM2613">
        <v>2426.857</v>
      </c>
      <c r="CN2613">
        <v>2329.529</v>
      </c>
      <c r="CO2613">
        <v>2261.413</v>
      </c>
      <c r="CP2613">
        <v>1948.731</v>
      </c>
      <c r="CQ2613">
        <v>136459.9</v>
      </c>
      <c r="CR2613">
        <v>23258.31</v>
      </c>
      <c r="CS2613">
        <v>21077.81</v>
      </c>
      <c r="CT2613">
        <v>19891.91</v>
      </c>
      <c r="CU2613">
        <v>19640.91</v>
      </c>
      <c r="CV2613">
        <v>18034.12</v>
      </c>
      <c r="CW2613">
        <v>13818.11</v>
      </c>
      <c r="CX2613">
        <v>8712.3960000000006</v>
      </c>
      <c r="CY2613">
        <v>19533.82</v>
      </c>
      <c r="CZ2613">
        <v>61900.7</v>
      </c>
      <c r="DA2613">
        <v>65393.48</v>
      </c>
      <c r="DB2613">
        <v>66528.55</v>
      </c>
      <c r="DC2613">
        <v>69978.649999999994</v>
      </c>
      <c r="DD2613">
        <v>70968.740000000005</v>
      </c>
      <c r="DE2613">
        <v>73289.33</v>
      </c>
      <c r="DF2613">
        <v>74841.59</v>
      </c>
      <c r="DG2613">
        <v>74860.149999999994</v>
      </c>
      <c r="DH2613">
        <v>79624.399999999994</v>
      </c>
      <c r="DI2613">
        <v>86958.36</v>
      </c>
      <c r="DJ2613">
        <v>89957.37</v>
      </c>
      <c r="DK2613">
        <v>91761.34</v>
      </c>
      <c r="DL2613">
        <v>89676</v>
      </c>
      <c r="DM2613">
        <v>86452.64</v>
      </c>
      <c r="DN2613">
        <v>89332.92</v>
      </c>
      <c r="DO2613">
        <v>19</v>
      </c>
      <c r="DP2613">
        <v>19</v>
      </c>
    </row>
    <row r="2614" spans="1:120" hidden="1" x14ac:dyDescent="0.25">
      <c r="A2614" t="str">
        <f t="shared" si="40"/>
        <v>Size_Grp-Below 20 kW_Elect DA 1-4 (1PM-9PM) with Weekends_44463_19-19</v>
      </c>
      <c r="B2614" t="s">
        <v>62</v>
      </c>
      <c r="C2614" t="s">
        <v>259</v>
      </c>
      <c r="D2614" t="s">
        <v>61</v>
      </c>
      <c r="E2614" t="s">
        <v>61</v>
      </c>
      <c r="F2614" t="s">
        <v>61</v>
      </c>
      <c r="G2614" t="s">
        <v>61</v>
      </c>
      <c r="H2614" t="s">
        <v>61</v>
      </c>
      <c r="I2614" t="s">
        <v>61</v>
      </c>
      <c r="J2614" t="s">
        <v>260</v>
      </c>
      <c r="K2614" t="s">
        <v>264</v>
      </c>
      <c r="L2614" s="18">
        <v>44463</v>
      </c>
      <c r="M2614">
        <v>19</v>
      </c>
      <c r="N2614">
        <v>19</v>
      </c>
      <c r="O2614" t="s">
        <v>263</v>
      </c>
      <c r="P2614">
        <v>4</v>
      </c>
      <c r="Q2614">
        <v>3</v>
      </c>
      <c r="R2614">
        <v>0</v>
      </c>
      <c r="S2614">
        <v>1</v>
      </c>
      <c r="T2614">
        <v>1</v>
      </c>
      <c r="U2614">
        <v>1</v>
      </c>
      <c r="V2614">
        <v>1</v>
      </c>
      <c r="W2614">
        <v>110.72</v>
      </c>
      <c r="X2614">
        <v>110.61333</v>
      </c>
      <c r="Y2614">
        <v>110.72</v>
      </c>
      <c r="Z2614">
        <v>110.93333</v>
      </c>
      <c r="AA2614">
        <v>111.09332999999999</v>
      </c>
      <c r="AB2614">
        <v>111.14667</v>
      </c>
      <c r="AC2614">
        <v>111.14667</v>
      </c>
      <c r="AD2614">
        <v>110.98667</v>
      </c>
      <c r="AE2614">
        <v>111.09332999999999</v>
      </c>
      <c r="AF2614">
        <v>110.72</v>
      </c>
      <c r="AG2614">
        <v>110.56</v>
      </c>
      <c r="AH2614">
        <v>110.50667</v>
      </c>
      <c r="AI2614">
        <v>110.45332999999999</v>
      </c>
      <c r="AJ2614">
        <v>110.56</v>
      </c>
      <c r="AK2614">
        <v>110.50667</v>
      </c>
      <c r="AL2614">
        <v>110.56</v>
      </c>
      <c r="AM2614">
        <v>110.66667</v>
      </c>
      <c r="AN2614">
        <v>91.786666999999994</v>
      </c>
      <c r="AO2614">
        <v>0.37333333000000002</v>
      </c>
      <c r="AP2614">
        <v>0.42666667000000003</v>
      </c>
      <c r="AQ2614">
        <v>86.293333000000004</v>
      </c>
      <c r="AR2614">
        <v>111.46666999999999</v>
      </c>
      <c r="AS2614">
        <v>111.68</v>
      </c>
      <c r="AT2614">
        <v>111.46666999999999</v>
      </c>
      <c r="AU2614">
        <v>72</v>
      </c>
      <c r="AV2614">
        <v>72</v>
      </c>
      <c r="AW2614">
        <v>72</v>
      </c>
      <c r="AX2614">
        <v>71</v>
      </c>
      <c r="AY2614">
        <v>69.5</v>
      </c>
      <c r="AZ2614">
        <v>68.5</v>
      </c>
      <c r="BA2614">
        <v>67.5</v>
      </c>
      <c r="BB2614">
        <v>67</v>
      </c>
      <c r="BC2614">
        <v>69.5</v>
      </c>
      <c r="BD2614">
        <v>71</v>
      </c>
      <c r="BE2614">
        <v>75</v>
      </c>
      <c r="BF2614">
        <v>77.5</v>
      </c>
      <c r="BG2614">
        <v>79.5</v>
      </c>
      <c r="BH2614">
        <v>81</v>
      </c>
      <c r="BI2614">
        <v>83.5</v>
      </c>
      <c r="BJ2614">
        <v>86</v>
      </c>
      <c r="BK2614">
        <v>87</v>
      </c>
      <c r="BL2614">
        <v>86.5</v>
      </c>
      <c r="BM2614">
        <v>84</v>
      </c>
      <c r="BN2614">
        <v>80.5</v>
      </c>
      <c r="BO2614">
        <v>78</v>
      </c>
      <c r="BP2614">
        <v>76</v>
      </c>
      <c r="BQ2614">
        <v>73.5</v>
      </c>
      <c r="BR2614">
        <v>72.5</v>
      </c>
      <c r="BS2614">
        <v>5.5651650000000004</v>
      </c>
      <c r="BT2614">
        <v>-3.8935070000000001</v>
      </c>
      <c r="BU2614">
        <v>-30.024889999999999</v>
      </c>
      <c r="BV2614">
        <v>-32.871139999999997</v>
      </c>
      <c r="BW2614">
        <v>-34.135559999999998</v>
      </c>
      <c r="BX2614">
        <v>1.9645999999999999</v>
      </c>
      <c r="BY2614">
        <v>6.039612</v>
      </c>
      <c r="BZ2614">
        <v>6.8824969999999999</v>
      </c>
      <c r="CA2614">
        <v>7.7490439999999996</v>
      </c>
      <c r="CB2614">
        <v>9.2584839999999993</v>
      </c>
      <c r="CC2614">
        <v>12.39682</v>
      </c>
      <c r="CD2614">
        <v>4.328379</v>
      </c>
      <c r="CE2614">
        <v>-3.1064050000000001</v>
      </c>
      <c r="CF2614">
        <v>-8.9551499999999997</v>
      </c>
      <c r="CG2614">
        <v>-3.593099</v>
      </c>
      <c r="CH2614">
        <v>0.45915729999999999</v>
      </c>
      <c r="CI2614">
        <v>-0.4311625</v>
      </c>
      <c r="CJ2614">
        <v>20.20654</v>
      </c>
      <c r="CK2614">
        <v>117.5188</v>
      </c>
      <c r="CL2614">
        <v>122.8355</v>
      </c>
      <c r="CM2614">
        <v>29.866630000000001</v>
      </c>
      <c r="CN2614">
        <v>4.9506129999999997</v>
      </c>
      <c r="CO2614">
        <v>7.2653299999999996</v>
      </c>
      <c r="CP2614">
        <v>6.500559</v>
      </c>
      <c r="CQ2614">
        <v>8.3514809999999997</v>
      </c>
      <c r="CR2614">
        <v>20.2471</v>
      </c>
      <c r="CS2614">
        <v>109.7414</v>
      </c>
      <c r="CT2614">
        <v>116.8617</v>
      </c>
      <c r="CU2614">
        <v>115.0699</v>
      </c>
      <c r="CV2614">
        <v>2.4794749999999999</v>
      </c>
      <c r="CW2614">
        <v>6.5603449999999999</v>
      </c>
      <c r="CX2614">
        <v>6.4906810000000004</v>
      </c>
      <c r="CY2614">
        <v>6.6394770000000003</v>
      </c>
      <c r="CZ2614">
        <v>8.2503050000000009</v>
      </c>
      <c r="DA2614">
        <v>12.20556</v>
      </c>
      <c r="DB2614">
        <v>28.276769999999999</v>
      </c>
      <c r="DC2614">
        <v>93.58963</v>
      </c>
      <c r="DD2614">
        <v>93.883129999999994</v>
      </c>
      <c r="DE2614">
        <v>63.681570000000001</v>
      </c>
      <c r="DF2614">
        <v>61.17604</v>
      </c>
      <c r="DG2614">
        <v>72.023929999999993</v>
      </c>
      <c r="DH2614">
        <v>73.673370000000006</v>
      </c>
      <c r="DI2614">
        <v>35.55968</v>
      </c>
      <c r="DJ2614">
        <v>26.785329999999998</v>
      </c>
      <c r="DK2614">
        <v>27.1633</v>
      </c>
      <c r="DL2614">
        <v>25.704180000000001</v>
      </c>
      <c r="DM2614">
        <v>9.6848480000000006</v>
      </c>
      <c r="DN2614">
        <v>10.64062</v>
      </c>
      <c r="DO2614">
        <v>19</v>
      </c>
      <c r="DP2614">
        <v>19</v>
      </c>
    </row>
    <row r="2615" spans="1:120" hidden="1" x14ac:dyDescent="0.25">
      <c r="A2615" t="str">
        <f t="shared" si="40"/>
        <v>sublap_id-SLAP_PGZP_Elect DA 1-4 (1PM-9PM) with Weekends_44463_19-19</v>
      </c>
      <c r="B2615" t="s">
        <v>62</v>
      </c>
      <c r="C2615" t="s">
        <v>283</v>
      </c>
      <c r="D2615" t="s">
        <v>61</v>
      </c>
      <c r="E2615" t="s">
        <v>284</v>
      </c>
      <c r="F2615" t="s">
        <v>61</v>
      </c>
      <c r="G2615" t="s">
        <v>61</v>
      </c>
      <c r="H2615" t="s">
        <v>61</v>
      </c>
      <c r="I2615" t="s">
        <v>61</v>
      </c>
      <c r="J2615" t="s">
        <v>61</v>
      </c>
      <c r="K2615" t="s">
        <v>264</v>
      </c>
      <c r="L2615" s="18">
        <v>44463</v>
      </c>
      <c r="M2615">
        <v>19</v>
      </c>
      <c r="N2615">
        <v>19</v>
      </c>
      <c r="O2615" t="s">
        <v>263</v>
      </c>
      <c r="P2615">
        <v>67</v>
      </c>
      <c r="Q2615">
        <v>65</v>
      </c>
      <c r="R2615">
        <v>0</v>
      </c>
      <c r="S2615">
        <v>1</v>
      </c>
      <c r="T2615">
        <v>0</v>
      </c>
      <c r="U2615">
        <v>0</v>
      </c>
      <c r="V2615">
        <v>1</v>
      </c>
      <c r="W2615">
        <v>8495.7525999999998</v>
      </c>
      <c r="X2615">
        <v>9256.0509999999995</v>
      </c>
      <c r="Y2615">
        <v>9242.9768000000004</v>
      </c>
      <c r="Z2615">
        <v>9322.8469000000005</v>
      </c>
      <c r="AA2615">
        <v>9364.8765999999996</v>
      </c>
      <c r="AB2615">
        <v>9566.4950000000008</v>
      </c>
      <c r="AC2615">
        <v>9846.1859999999997</v>
      </c>
      <c r="AD2615">
        <v>10114.585999999999</v>
      </c>
      <c r="AE2615">
        <v>10650.635</v>
      </c>
      <c r="AF2615">
        <v>10053.945</v>
      </c>
      <c r="AG2615">
        <v>10108.409</v>
      </c>
      <c r="AH2615">
        <v>10021.780000000001</v>
      </c>
      <c r="AI2615">
        <v>10093.75</v>
      </c>
      <c r="AJ2615">
        <v>10143.375</v>
      </c>
      <c r="AK2615">
        <v>9634.5133999999998</v>
      </c>
      <c r="AL2615">
        <v>9220.7667999999994</v>
      </c>
      <c r="AM2615">
        <v>8704.5290999999997</v>
      </c>
      <c r="AN2615">
        <v>7669.4354000000003</v>
      </c>
      <c r="AO2615">
        <v>3610.4774000000002</v>
      </c>
      <c r="AP2615">
        <v>4627.6415999999999</v>
      </c>
      <c r="AQ2615">
        <v>5274.4358000000002</v>
      </c>
      <c r="AR2615">
        <v>5390.9498999999996</v>
      </c>
      <c r="AS2615">
        <v>5486.8207000000002</v>
      </c>
      <c r="AT2615">
        <v>5593.6620000000003</v>
      </c>
      <c r="AU2615">
        <v>71.515384999999995</v>
      </c>
      <c r="AV2615">
        <v>71.461538000000004</v>
      </c>
      <c r="AW2615">
        <v>71.423077000000006</v>
      </c>
      <c r="AX2615">
        <v>70.423077000000006</v>
      </c>
      <c r="AY2615">
        <v>68.953845999999999</v>
      </c>
      <c r="AZ2615">
        <v>68.038461999999996</v>
      </c>
      <c r="BA2615">
        <v>67.161537999999993</v>
      </c>
      <c r="BB2615">
        <v>66.684614999999994</v>
      </c>
      <c r="BC2615">
        <v>68.915385000000001</v>
      </c>
      <c r="BD2615">
        <v>70.592308000000003</v>
      </c>
      <c r="BE2615">
        <v>74.530769000000006</v>
      </c>
      <c r="BF2615">
        <v>77.169230999999996</v>
      </c>
      <c r="BG2615">
        <v>79.369230999999999</v>
      </c>
      <c r="BH2615">
        <v>80.992307999999994</v>
      </c>
      <c r="BI2615">
        <v>83.453845999999999</v>
      </c>
      <c r="BJ2615">
        <v>85.715384999999998</v>
      </c>
      <c r="BK2615">
        <v>86.5</v>
      </c>
      <c r="BL2615">
        <v>85.869230999999999</v>
      </c>
      <c r="BM2615">
        <v>83.484615000000005</v>
      </c>
      <c r="BN2615">
        <v>80.107692</v>
      </c>
      <c r="BO2615">
        <v>77.576922999999994</v>
      </c>
      <c r="BP2615">
        <v>75.553845999999993</v>
      </c>
      <c r="BQ2615">
        <v>73.238461999999998</v>
      </c>
      <c r="BR2615">
        <v>72.130769000000001</v>
      </c>
      <c r="BS2615">
        <v>681.08500000000004</v>
      </c>
      <c r="BT2615">
        <v>-374.43090000000001</v>
      </c>
      <c r="BU2615">
        <v>-326.96390000000002</v>
      </c>
      <c r="BV2615">
        <v>-426.32429999999999</v>
      </c>
      <c r="BW2615">
        <v>-435.04669999999999</v>
      </c>
      <c r="BX2615">
        <v>-557.87990000000002</v>
      </c>
      <c r="BY2615">
        <v>-281.33260000000001</v>
      </c>
      <c r="BZ2615">
        <v>164.87289999999999</v>
      </c>
      <c r="CA2615">
        <v>60.758279999999999</v>
      </c>
      <c r="CB2615">
        <v>1027.3340000000001</v>
      </c>
      <c r="CC2615">
        <v>1013.02</v>
      </c>
      <c r="CD2615">
        <v>1336.4010000000001</v>
      </c>
      <c r="CE2615">
        <v>1518.9059999999999</v>
      </c>
      <c r="CF2615">
        <v>1548.4860000000001</v>
      </c>
      <c r="CG2615">
        <v>1772.865</v>
      </c>
      <c r="CH2615">
        <v>1777.0150000000001</v>
      </c>
      <c r="CI2615">
        <v>2051.33</v>
      </c>
      <c r="CJ2615">
        <v>2918.7539999999999</v>
      </c>
      <c r="CK2615">
        <v>6759.3069999999998</v>
      </c>
      <c r="CL2615">
        <v>5609.1149999999998</v>
      </c>
      <c r="CM2615">
        <v>4798.4319999999998</v>
      </c>
      <c r="CN2615">
        <v>4630.1729999999998</v>
      </c>
      <c r="CO2615">
        <v>4490.5950000000003</v>
      </c>
      <c r="CP2615">
        <v>4230.1859999999997</v>
      </c>
      <c r="CQ2615">
        <v>153502.29999999999</v>
      </c>
      <c r="CR2615">
        <v>27006.91</v>
      </c>
      <c r="CS2615">
        <v>23894.35</v>
      </c>
      <c r="CT2615">
        <v>22645.67</v>
      </c>
      <c r="CU2615">
        <v>22203.78</v>
      </c>
      <c r="CV2615">
        <v>20179.330000000002</v>
      </c>
      <c r="CW2615">
        <v>15546.53</v>
      </c>
      <c r="CX2615">
        <v>9941.4470000000001</v>
      </c>
      <c r="CY2615">
        <v>22122.09</v>
      </c>
      <c r="CZ2615">
        <v>67913.95</v>
      </c>
      <c r="DA2615">
        <v>72490.8</v>
      </c>
      <c r="DB2615">
        <v>74151.520000000004</v>
      </c>
      <c r="DC2615">
        <v>78487.679999999993</v>
      </c>
      <c r="DD2615">
        <v>79722.77</v>
      </c>
      <c r="DE2615">
        <v>83030.240000000005</v>
      </c>
      <c r="DF2615">
        <v>85454.7</v>
      </c>
      <c r="DG2615">
        <v>85536.04</v>
      </c>
      <c r="DH2615">
        <v>90442.58</v>
      </c>
      <c r="DI2615">
        <v>97672.320000000007</v>
      </c>
      <c r="DJ2615">
        <v>100090.9</v>
      </c>
      <c r="DK2615">
        <v>102521.60000000001</v>
      </c>
      <c r="DL2615">
        <v>100696.3</v>
      </c>
      <c r="DM2615">
        <v>97372.12</v>
      </c>
      <c r="DN2615">
        <v>100236.3</v>
      </c>
      <c r="DO2615">
        <v>19</v>
      </c>
      <c r="DP2615">
        <v>19</v>
      </c>
    </row>
    <row r="2616" spans="1:120" hidden="1" x14ac:dyDescent="0.25">
      <c r="A2616" t="str">
        <f t="shared" si="40"/>
        <v>Aggregator-Voltus, Inc._Elect DA 1-4 (1PM-9PM) with Weekends_44463_19-19</v>
      </c>
      <c r="B2616" t="s">
        <v>62</v>
      </c>
      <c r="C2616" t="s">
        <v>221</v>
      </c>
      <c r="D2616" t="s">
        <v>61</v>
      </c>
      <c r="E2616" t="s">
        <v>61</v>
      </c>
      <c r="F2616" t="s">
        <v>198</v>
      </c>
      <c r="G2616" t="s">
        <v>61</v>
      </c>
      <c r="H2616" t="s">
        <v>61</v>
      </c>
      <c r="I2616" t="s">
        <v>61</v>
      </c>
      <c r="J2616" t="s">
        <v>61</v>
      </c>
      <c r="K2616" t="s">
        <v>264</v>
      </c>
      <c r="L2616" s="18">
        <v>44463</v>
      </c>
      <c r="M2616">
        <v>19</v>
      </c>
      <c r="N2616">
        <v>19</v>
      </c>
      <c r="O2616" t="s">
        <v>263</v>
      </c>
      <c r="P2616">
        <v>35</v>
      </c>
      <c r="Q2616">
        <v>33</v>
      </c>
      <c r="R2616">
        <v>0</v>
      </c>
      <c r="S2616">
        <v>1</v>
      </c>
      <c r="T2616">
        <v>0</v>
      </c>
      <c r="U2616">
        <v>1</v>
      </c>
      <c r="V2616">
        <v>1</v>
      </c>
      <c r="W2616">
        <v>5810.2864</v>
      </c>
      <c r="X2616">
        <v>6357.4741999999997</v>
      </c>
      <c r="Y2616">
        <v>6129.6826000000001</v>
      </c>
      <c r="Z2616">
        <v>6141.0576000000001</v>
      </c>
      <c r="AA2616">
        <v>6136.8576000000003</v>
      </c>
      <c r="AB2616">
        <v>6242.6211999999996</v>
      </c>
      <c r="AC2616">
        <v>6491.2803000000004</v>
      </c>
      <c r="AD2616">
        <v>6330.5455000000002</v>
      </c>
      <c r="AE2616">
        <v>6519.6567999999997</v>
      </c>
      <c r="AF2616">
        <v>6268.8393999999998</v>
      </c>
      <c r="AG2616">
        <v>6610.5667000000003</v>
      </c>
      <c r="AH2616">
        <v>6702.3726999999999</v>
      </c>
      <c r="AI2616">
        <v>6918.0788000000002</v>
      </c>
      <c r="AJ2616">
        <v>7025.2794999999996</v>
      </c>
      <c r="AK2616">
        <v>6637.9038</v>
      </c>
      <c r="AL2616">
        <v>6880.6446999999998</v>
      </c>
      <c r="AM2616">
        <v>6796.9205000000002</v>
      </c>
      <c r="AN2616">
        <v>5819.5136000000002</v>
      </c>
      <c r="AO2616">
        <v>3112.3802999999998</v>
      </c>
      <c r="AP2616">
        <v>4339.7188999999998</v>
      </c>
      <c r="AQ2616">
        <v>5712.8325999999997</v>
      </c>
      <c r="AR2616">
        <v>6003.3485000000001</v>
      </c>
      <c r="AS2616">
        <v>6007.2620999999999</v>
      </c>
      <c r="AT2616">
        <v>6070.3152</v>
      </c>
      <c r="AU2616">
        <v>70.546875</v>
      </c>
      <c r="AV2616">
        <v>70.59375</v>
      </c>
      <c r="AW2616">
        <v>70.59375</v>
      </c>
      <c r="AX2616">
        <v>69.59375</v>
      </c>
      <c r="AY2616">
        <v>68.234375</v>
      </c>
      <c r="AZ2616">
        <v>67.328125</v>
      </c>
      <c r="BA2616">
        <v>66.421875</v>
      </c>
      <c r="BB2616">
        <v>65.96875</v>
      </c>
      <c r="BC2616">
        <v>68.234375</v>
      </c>
      <c r="BD2616">
        <v>69.546875</v>
      </c>
      <c r="BE2616">
        <v>73.265625</v>
      </c>
      <c r="BF2616">
        <v>75.8125</v>
      </c>
      <c r="BG2616">
        <v>78.140625</v>
      </c>
      <c r="BH2616">
        <v>79.734375</v>
      </c>
      <c r="BI2616">
        <v>82.234375</v>
      </c>
      <c r="BJ2616">
        <v>84.40625</v>
      </c>
      <c r="BK2616">
        <v>85.125</v>
      </c>
      <c r="BL2616">
        <v>84.4375</v>
      </c>
      <c r="BM2616">
        <v>81.9375</v>
      </c>
      <c r="BN2616">
        <v>78.53125</v>
      </c>
      <c r="BO2616">
        <v>76.125</v>
      </c>
      <c r="BP2616">
        <v>74.3125</v>
      </c>
      <c r="BQ2616">
        <v>71.953125</v>
      </c>
      <c r="BR2616">
        <v>71.046875</v>
      </c>
      <c r="BS2616">
        <v>618.77099999999996</v>
      </c>
      <c r="BT2616">
        <v>-313.51920000000001</v>
      </c>
      <c r="BU2616">
        <v>-295.58539999999999</v>
      </c>
      <c r="BV2616">
        <v>-487.92669999999998</v>
      </c>
      <c r="BW2616">
        <v>-517.44010000000003</v>
      </c>
      <c r="BX2616">
        <v>-625.73540000000003</v>
      </c>
      <c r="BY2616">
        <v>-487.06279999999998</v>
      </c>
      <c r="BZ2616">
        <v>292.61660000000001</v>
      </c>
      <c r="CA2616">
        <v>379.89980000000003</v>
      </c>
      <c r="CB2616">
        <v>955.63070000000005</v>
      </c>
      <c r="CC2616">
        <v>729.69719999999995</v>
      </c>
      <c r="CD2616">
        <v>944.3614</v>
      </c>
      <c r="CE2616">
        <v>1060.93</v>
      </c>
      <c r="CF2616">
        <v>1105.4480000000001</v>
      </c>
      <c r="CG2616">
        <v>1539.182</v>
      </c>
      <c r="CH2616">
        <v>1155.829</v>
      </c>
      <c r="CI2616">
        <v>1121.6310000000001</v>
      </c>
      <c r="CJ2616">
        <v>2006.8879999999999</v>
      </c>
      <c r="CK2616">
        <v>4472.7380000000003</v>
      </c>
      <c r="CL2616">
        <v>3007.8870000000002</v>
      </c>
      <c r="CM2616">
        <v>1557.8520000000001</v>
      </c>
      <c r="CN2616">
        <v>1149.902</v>
      </c>
      <c r="CO2616">
        <v>988.72209999999995</v>
      </c>
      <c r="CP2616">
        <v>658.77639999999997</v>
      </c>
      <c r="CQ2616">
        <v>147749.4</v>
      </c>
      <c r="CR2616">
        <v>25669.87</v>
      </c>
      <c r="CS2616">
        <v>22989.200000000001</v>
      </c>
      <c r="CT2616">
        <v>21994.04</v>
      </c>
      <c r="CU2616">
        <v>21656.53</v>
      </c>
      <c r="CV2616">
        <v>19609.740000000002</v>
      </c>
      <c r="CW2616">
        <v>15144.96</v>
      </c>
      <c r="CX2616">
        <v>9633.5149999999994</v>
      </c>
      <c r="CY2616">
        <v>21002.86</v>
      </c>
      <c r="CZ2616">
        <v>68069.14</v>
      </c>
      <c r="DA2616">
        <v>72682.59</v>
      </c>
      <c r="DB2616">
        <v>73638.350000000006</v>
      </c>
      <c r="DC2616">
        <v>77635.66</v>
      </c>
      <c r="DD2616">
        <v>78899.94</v>
      </c>
      <c r="DE2616">
        <v>80996.7</v>
      </c>
      <c r="DF2616">
        <v>82300.63</v>
      </c>
      <c r="DG2616">
        <v>82851.14</v>
      </c>
      <c r="DH2616">
        <v>87485.29</v>
      </c>
      <c r="DI2616">
        <v>95559.38</v>
      </c>
      <c r="DJ2616">
        <v>99482</v>
      </c>
      <c r="DK2616">
        <v>101329.60000000001</v>
      </c>
      <c r="DL2616">
        <v>99225.95</v>
      </c>
      <c r="DM2616">
        <v>94891.5</v>
      </c>
      <c r="DN2616">
        <v>97572.61</v>
      </c>
      <c r="DO2616">
        <v>19</v>
      </c>
      <c r="DP2616">
        <v>19</v>
      </c>
    </row>
    <row r="2617" spans="1:120" hidden="1" x14ac:dyDescent="0.25">
      <c r="A2617" t="str">
        <f t="shared" si="40"/>
        <v>Industry_Type-1. Agriculture, Mining &amp; Construction_Elect DA 1-4 (1PM-9PM) with Weekends_44463_19-19</v>
      </c>
      <c r="B2617" t="s">
        <v>62</v>
      </c>
      <c r="C2617" t="s">
        <v>211</v>
      </c>
      <c r="D2617" t="s">
        <v>61</v>
      </c>
      <c r="E2617" t="s">
        <v>61</v>
      </c>
      <c r="F2617" t="s">
        <v>61</v>
      </c>
      <c r="G2617" t="s">
        <v>30</v>
      </c>
      <c r="H2617" t="s">
        <v>61</v>
      </c>
      <c r="I2617" t="s">
        <v>61</v>
      </c>
      <c r="J2617" t="s">
        <v>61</v>
      </c>
      <c r="K2617" t="s">
        <v>264</v>
      </c>
      <c r="L2617" s="18">
        <v>44463</v>
      </c>
      <c r="M2617">
        <v>19</v>
      </c>
      <c r="N2617">
        <v>19</v>
      </c>
      <c r="O2617" t="s">
        <v>263</v>
      </c>
      <c r="P2617">
        <v>83</v>
      </c>
      <c r="Q2617">
        <v>83</v>
      </c>
      <c r="R2617">
        <v>0</v>
      </c>
      <c r="S2617">
        <v>1</v>
      </c>
      <c r="T2617">
        <v>0</v>
      </c>
      <c r="U2617">
        <v>0</v>
      </c>
      <c r="V2617">
        <v>1</v>
      </c>
      <c r="W2617">
        <v>8876.3080000000009</v>
      </c>
      <c r="X2617">
        <v>9230.8709999999992</v>
      </c>
      <c r="Y2617">
        <v>9218.6669999999995</v>
      </c>
      <c r="Z2617">
        <v>9294.1129999999994</v>
      </c>
      <c r="AA2617">
        <v>9334.848</v>
      </c>
      <c r="AB2617">
        <v>9530.0480000000007</v>
      </c>
      <c r="AC2617">
        <v>9851.39</v>
      </c>
      <c r="AD2617">
        <v>10186.218000000001</v>
      </c>
      <c r="AE2617">
        <v>10706.665999999999</v>
      </c>
      <c r="AF2617">
        <v>10140.666999999999</v>
      </c>
      <c r="AG2617">
        <v>10473.225</v>
      </c>
      <c r="AH2617">
        <v>10487.342000000001</v>
      </c>
      <c r="AI2617">
        <v>10605.004000000001</v>
      </c>
      <c r="AJ2617">
        <v>10759.468000000001</v>
      </c>
      <c r="AK2617">
        <v>10124.636</v>
      </c>
      <c r="AL2617">
        <v>9774.56</v>
      </c>
      <c r="AM2617">
        <v>9153.4923999999992</v>
      </c>
      <c r="AN2617">
        <v>7608.2569999999996</v>
      </c>
      <c r="AO2617">
        <v>3502.7820000000002</v>
      </c>
      <c r="AP2617">
        <v>4679.5029999999997</v>
      </c>
      <c r="AQ2617">
        <v>5736.19</v>
      </c>
      <c r="AR2617">
        <v>5943.2259999999997</v>
      </c>
      <c r="AS2617">
        <v>5989.9949999999999</v>
      </c>
      <c r="AT2617">
        <v>6030.3670000000002</v>
      </c>
      <c r="AU2617">
        <v>71.615853999999999</v>
      </c>
      <c r="AV2617">
        <v>71.573171000000002</v>
      </c>
      <c r="AW2617">
        <v>71.542682999999997</v>
      </c>
      <c r="AX2617">
        <v>70.542682999999997</v>
      </c>
      <c r="AY2617">
        <v>69.067072999999993</v>
      </c>
      <c r="AZ2617">
        <v>68.134146000000001</v>
      </c>
      <c r="BA2617">
        <v>67.231707</v>
      </c>
      <c r="BB2617">
        <v>66.75</v>
      </c>
      <c r="BC2617">
        <v>69.036585000000002</v>
      </c>
      <c r="BD2617">
        <v>70.676828999999998</v>
      </c>
      <c r="BE2617">
        <v>74.628049000000004</v>
      </c>
      <c r="BF2617">
        <v>77.237804999999994</v>
      </c>
      <c r="BG2617">
        <v>79.396341000000007</v>
      </c>
      <c r="BH2617">
        <v>80.993902000000006</v>
      </c>
      <c r="BI2617">
        <v>83.463414999999998</v>
      </c>
      <c r="BJ2617">
        <v>85.774389999999997</v>
      </c>
      <c r="BK2617">
        <v>86.603658999999993</v>
      </c>
      <c r="BL2617">
        <v>86</v>
      </c>
      <c r="BM2617">
        <v>83.591463000000005</v>
      </c>
      <c r="BN2617">
        <v>80.189024000000003</v>
      </c>
      <c r="BO2617">
        <v>77.664634000000007</v>
      </c>
      <c r="BP2617">
        <v>75.646341000000007</v>
      </c>
      <c r="BQ2617">
        <v>73.292682999999997</v>
      </c>
      <c r="BR2617">
        <v>72.207317000000003</v>
      </c>
      <c r="BS2617">
        <v>472.66969999999998</v>
      </c>
      <c r="BT2617">
        <v>-491.14400000000001</v>
      </c>
      <c r="BU2617">
        <v>-501.8168</v>
      </c>
      <c r="BV2617">
        <v>-637.755</v>
      </c>
      <c r="BW2617">
        <v>-665.94619999999998</v>
      </c>
      <c r="BX2617">
        <v>-844.2758</v>
      </c>
      <c r="BY2617">
        <v>-547.77610000000004</v>
      </c>
      <c r="BZ2617">
        <v>302.98939999999999</v>
      </c>
      <c r="CA2617">
        <v>379.28140000000002</v>
      </c>
      <c r="CB2617">
        <v>1363.0889999999999</v>
      </c>
      <c r="CC2617">
        <v>1157.1389999999999</v>
      </c>
      <c r="CD2617">
        <v>1465.3</v>
      </c>
      <c r="CE2617">
        <v>1744.097</v>
      </c>
      <c r="CF2617">
        <v>1747.9480000000001</v>
      </c>
      <c r="CG2617">
        <v>2195.4029999999998</v>
      </c>
      <c r="CH2617">
        <v>2164.0219999999999</v>
      </c>
      <c r="CI2617">
        <v>2507.0830000000001</v>
      </c>
      <c r="CJ2617">
        <v>3864.0360000000001</v>
      </c>
      <c r="CK2617">
        <v>7672.7910000000002</v>
      </c>
      <c r="CL2617">
        <v>6211.0659999999998</v>
      </c>
      <c r="CM2617">
        <v>4873.4049999999997</v>
      </c>
      <c r="CN2617">
        <v>4459.9949999999999</v>
      </c>
      <c r="CO2617">
        <v>4217.9229999999998</v>
      </c>
      <c r="CP2617">
        <v>3862.2220000000002</v>
      </c>
      <c r="CQ2617">
        <v>155071.5</v>
      </c>
      <c r="CR2617">
        <v>29973.31</v>
      </c>
      <c r="CS2617">
        <v>26439.95</v>
      </c>
      <c r="CT2617">
        <v>24956.080000000002</v>
      </c>
      <c r="CU2617">
        <v>24374.17</v>
      </c>
      <c r="CV2617">
        <v>22287.759999999998</v>
      </c>
      <c r="CW2617">
        <v>16198.04</v>
      </c>
      <c r="CX2617">
        <v>11304.3</v>
      </c>
      <c r="CY2617">
        <v>23764.74</v>
      </c>
      <c r="CZ2617">
        <v>67358.039999999994</v>
      </c>
      <c r="DA2617">
        <v>73041.070000000007</v>
      </c>
      <c r="DB2617">
        <v>75582.12</v>
      </c>
      <c r="DC2617">
        <v>80486.34</v>
      </c>
      <c r="DD2617">
        <v>82872.3</v>
      </c>
      <c r="DE2617">
        <v>86425.91</v>
      </c>
      <c r="DF2617">
        <v>89425.35</v>
      </c>
      <c r="DG2617">
        <v>89465.279999999999</v>
      </c>
      <c r="DH2617">
        <v>94195.41</v>
      </c>
      <c r="DI2617">
        <v>102387.4</v>
      </c>
      <c r="DJ2617">
        <v>106600.8</v>
      </c>
      <c r="DK2617">
        <v>107084.3</v>
      </c>
      <c r="DL2617">
        <v>105574</v>
      </c>
      <c r="DM2617">
        <v>102087.3</v>
      </c>
      <c r="DN2617">
        <v>104994.5</v>
      </c>
      <c r="DO2617">
        <v>19</v>
      </c>
      <c r="DP2617">
        <v>19</v>
      </c>
    </row>
    <row r="2618" spans="1:120" hidden="1" x14ac:dyDescent="0.25">
      <c r="A2618" t="str">
        <f t="shared" si="40"/>
        <v>OtherDR-Yes_Elect DA 1-4 (1PM-9PM) with Weekends_44463_19-19</v>
      </c>
      <c r="B2618" t="s">
        <v>62</v>
      </c>
      <c r="C2618" t="s">
        <v>324</v>
      </c>
      <c r="D2618" t="s">
        <v>61</v>
      </c>
      <c r="E2618" t="s">
        <v>61</v>
      </c>
      <c r="F2618" t="s">
        <v>61</v>
      </c>
      <c r="G2618" t="s">
        <v>61</v>
      </c>
      <c r="H2618" t="s">
        <v>61</v>
      </c>
      <c r="I2618" t="s">
        <v>98</v>
      </c>
      <c r="J2618" t="s">
        <v>61</v>
      </c>
      <c r="K2618" t="s">
        <v>264</v>
      </c>
      <c r="L2618" s="18">
        <v>44463</v>
      </c>
      <c r="M2618">
        <v>19</v>
      </c>
      <c r="N2618">
        <v>19</v>
      </c>
      <c r="O2618" t="s">
        <v>263</v>
      </c>
      <c r="P2618">
        <v>4</v>
      </c>
      <c r="Q2618">
        <v>4</v>
      </c>
      <c r="R2618">
        <v>0</v>
      </c>
      <c r="S2618">
        <v>0</v>
      </c>
      <c r="T2618">
        <v>1</v>
      </c>
      <c r="U2618">
        <v>1</v>
      </c>
      <c r="V2618">
        <v>1</v>
      </c>
      <c r="W2618">
        <v>144.63999999999999</v>
      </c>
      <c r="X2618">
        <v>0.2</v>
      </c>
      <c r="Y2618">
        <v>0.12</v>
      </c>
      <c r="Z2618">
        <v>0.24</v>
      </c>
      <c r="AA2618">
        <v>141.4</v>
      </c>
      <c r="AB2618">
        <v>241.2</v>
      </c>
      <c r="AC2618">
        <v>240.28</v>
      </c>
      <c r="AD2618">
        <v>371.28</v>
      </c>
      <c r="AE2618">
        <v>344.04</v>
      </c>
      <c r="AF2618">
        <v>146.44</v>
      </c>
      <c r="AG2618">
        <v>146.16</v>
      </c>
      <c r="AH2618">
        <v>145.88</v>
      </c>
      <c r="AI2618">
        <v>145.91999999999999</v>
      </c>
      <c r="AJ2618">
        <v>145.56</v>
      </c>
      <c r="AK2618">
        <v>106.12</v>
      </c>
      <c r="AL2618">
        <v>0.24</v>
      </c>
      <c r="AM2618">
        <v>0.12</v>
      </c>
      <c r="AN2618">
        <v>0.2</v>
      </c>
      <c r="AO2618">
        <v>0.24</v>
      </c>
      <c r="AP2618">
        <v>0.12</v>
      </c>
      <c r="AQ2618">
        <v>0.32</v>
      </c>
      <c r="AR2618">
        <v>0.12</v>
      </c>
      <c r="AS2618">
        <v>0.12</v>
      </c>
      <c r="AT2618">
        <v>0.32</v>
      </c>
      <c r="AU2618">
        <v>72</v>
      </c>
      <c r="AV2618">
        <v>72</v>
      </c>
      <c r="AW2618">
        <v>72</v>
      </c>
      <c r="AX2618">
        <v>71</v>
      </c>
      <c r="AY2618">
        <v>69.5</v>
      </c>
      <c r="AZ2618">
        <v>68.5</v>
      </c>
      <c r="BA2618">
        <v>67.5</v>
      </c>
      <c r="BB2618">
        <v>67</v>
      </c>
      <c r="BC2618">
        <v>69.5</v>
      </c>
      <c r="BD2618">
        <v>71</v>
      </c>
      <c r="BE2618">
        <v>75</v>
      </c>
      <c r="BF2618">
        <v>77.5</v>
      </c>
      <c r="BG2618">
        <v>79.5</v>
      </c>
      <c r="BH2618">
        <v>81</v>
      </c>
      <c r="BI2618">
        <v>83.5</v>
      </c>
      <c r="BJ2618">
        <v>86</v>
      </c>
      <c r="BK2618">
        <v>87</v>
      </c>
      <c r="BL2618">
        <v>86.5</v>
      </c>
      <c r="BM2618">
        <v>84</v>
      </c>
      <c r="BN2618">
        <v>80.5</v>
      </c>
      <c r="BO2618">
        <v>78</v>
      </c>
      <c r="BP2618">
        <v>76</v>
      </c>
      <c r="BQ2618">
        <v>73.5</v>
      </c>
      <c r="BR2618">
        <v>72.5</v>
      </c>
      <c r="BS2618">
        <v>5.549588</v>
      </c>
      <c r="BT2618">
        <v>97.416179999999997</v>
      </c>
      <c r="BU2618">
        <v>97.462720000000004</v>
      </c>
      <c r="BV2618">
        <v>97.305139999999994</v>
      </c>
      <c r="BW2618">
        <v>-43.945639999999997</v>
      </c>
      <c r="BX2618">
        <v>-143.87620000000001</v>
      </c>
      <c r="BY2618">
        <v>-63.448230000000002</v>
      </c>
      <c r="BZ2618">
        <v>-50.234409999999997</v>
      </c>
      <c r="CA2618">
        <v>46.029490000000003</v>
      </c>
      <c r="CB2618">
        <v>255.988</v>
      </c>
      <c r="CC2618">
        <v>262.11180000000002</v>
      </c>
      <c r="CD2618">
        <v>269.9348</v>
      </c>
      <c r="CE2618">
        <v>273.11219999999997</v>
      </c>
      <c r="CF2618">
        <v>253.0592</v>
      </c>
      <c r="CG2618">
        <v>147.92679999999999</v>
      </c>
      <c r="CH2618">
        <v>166.2056</v>
      </c>
      <c r="CI2618">
        <v>152.49160000000001</v>
      </c>
      <c r="CJ2618">
        <v>143.02780000000001</v>
      </c>
      <c r="CK2618">
        <v>143.11160000000001</v>
      </c>
      <c r="CL2618">
        <v>143.4736</v>
      </c>
      <c r="CM2618">
        <v>138.69059999999999</v>
      </c>
      <c r="CN2618">
        <v>140.55500000000001</v>
      </c>
      <c r="CO2618">
        <v>141.489</v>
      </c>
      <c r="CP2618">
        <v>141.18639999999999</v>
      </c>
      <c r="CQ2618">
        <v>1256.9469999999999</v>
      </c>
      <c r="CR2618">
        <v>796.48149999999998</v>
      </c>
      <c r="CS2618">
        <v>796.44709999999998</v>
      </c>
      <c r="CT2618">
        <v>795.12369999999999</v>
      </c>
      <c r="CU2618">
        <v>793.54169999999999</v>
      </c>
      <c r="CV2618">
        <v>791.21810000000005</v>
      </c>
      <c r="CW2618">
        <v>333.19600000000003</v>
      </c>
      <c r="CX2618">
        <v>404.9572</v>
      </c>
      <c r="CY2618">
        <v>727.57429999999999</v>
      </c>
      <c r="CZ2618">
        <v>891.33969999999999</v>
      </c>
      <c r="DA2618">
        <v>890.50789999999995</v>
      </c>
      <c r="DB2618">
        <v>1007.236</v>
      </c>
      <c r="DC2618">
        <v>910.81299999999999</v>
      </c>
      <c r="DD2618">
        <v>866.35239999999999</v>
      </c>
      <c r="DE2618">
        <v>1606.92</v>
      </c>
      <c r="DF2618">
        <v>1883.7760000000001</v>
      </c>
      <c r="DG2618">
        <v>1898.799</v>
      </c>
      <c r="DH2618">
        <v>1632.8209999999999</v>
      </c>
      <c r="DI2618">
        <v>1635.876</v>
      </c>
      <c r="DJ2618">
        <v>1648.037</v>
      </c>
      <c r="DK2618">
        <v>1654.981</v>
      </c>
      <c r="DL2618">
        <v>1672.5709999999999</v>
      </c>
      <c r="DM2618">
        <v>1663.057</v>
      </c>
      <c r="DN2618">
        <v>1662.0050000000001</v>
      </c>
      <c r="DO2618">
        <v>19</v>
      </c>
      <c r="DP2618">
        <v>19</v>
      </c>
    </row>
    <row r="2619" spans="1:120" hidden="1" x14ac:dyDescent="0.25">
      <c r="A2619" t="str">
        <f t="shared" si="40"/>
        <v>LCA-Kern_Elect DA 1-4 (1PM-9PM) with Weekends_44463_19-19</v>
      </c>
      <c r="B2619" t="s">
        <v>62</v>
      </c>
      <c r="C2619" t="s">
        <v>210</v>
      </c>
      <c r="D2619" t="s">
        <v>29</v>
      </c>
      <c r="E2619" t="s">
        <v>61</v>
      </c>
      <c r="F2619" t="s">
        <v>61</v>
      </c>
      <c r="G2619" t="s">
        <v>61</v>
      </c>
      <c r="H2619" t="s">
        <v>61</v>
      </c>
      <c r="I2619" t="s">
        <v>61</v>
      </c>
      <c r="J2619" t="s">
        <v>61</v>
      </c>
      <c r="K2619" t="s">
        <v>264</v>
      </c>
      <c r="L2619" s="18">
        <v>44463</v>
      </c>
      <c r="M2619">
        <v>19</v>
      </c>
      <c r="N2619">
        <v>19</v>
      </c>
      <c r="O2619" t="s">
        <v>263</v>
      </c>
      <c r="P2619">
        <v>27</v>
      </c>
      <c r="Q2619">
        <v>27</v>
      </c>
      <c r="R2619">
        <v>0</v>
      </c>
      <c r="S2619">
        <v>0</v>
      </c>
      <c r="T2619">
        <v>0</v>
      </c>
      <c r="U2619">
        <v>1</v>
      </c>
      <c r="V2619">
        <v>1</v>
      </c>
      <c r="W2619">
        <v>1335.59</v>
      </c>
      <c r="X2619">
        <v>870.83</v>
      </c>
      <c r="Y2619">
        <v>663.67</v>
      </c>
      <c r="Z2619">
        <v>663.67</v>
      </c>
      <c r="AA2619">
        <v>666.11</v>
      </c>
      <c r="AB2619">
        <v>665.71</v>
      </c>
      <c r="AC2619">
        <v>715.55</v>
      </c>
      <c r="AD2619">
        <v>813.47</v>
      </c>
      <c r="AE2619">
        <v>788.14</v>
      </c>
      <c r="AF2619">
        <v>798.43</v>
      </c>
      <c r="AG2619">
        <v>1077.7</v>
      </c>
      <c r="AH2619">
        <v>1175.6300000000001</v>
      </c>
      <c r="AI2619">
        <v>1222.9100000000001</v>
      </c>
      <c r="AJ2619">
        <v>1330.46</v>
      </c>
      <c r="AK2619">
        <v>1188.3499999999999</v>
      </c>
      <c r="AL2619">
        <v>1240.6199999999999</v>
      </c>
      <c r="AM2619">
        <v>1120.83</v>
      </c>
      <c r="AN2619">
        <v>537.95000000000005</v>
      </c>
      <c r="AO2619">
        <v>66.75</v>
      </c>
      <c r="AP2619">
        <v>256.47000000000003</v>
      </c>
      <c r="AQ2619">
        <v>902.51</v>
      </c>
      <c r="AR2619">
        <v>1059.99</v>
      </c>
      <c r="AS2619">
        <v>1014.75</v>
      </c>
      <c r="AT2619">
        <v>950.15</v>
      </c>
      <c r="AU2619">
        <v>72</v>
      </c>
      <c r="AV2619">
        <v>72</v>
      </c>
      <c r="AW2619">
        <v>72</v>
      </c>
      <c r="AX2619">
        <v>71</v>
      </c>
      <c r="AY2619">
        <v>69.5</v>
      </c>
      <c r="AZ2619">
        <v>68.5</v>
      </c>
      <c r="BA2619">
        <v>67.5</v>
      </c>
      <c r="BB2619">
        <v>67</v>
      </c>
      <c r="BC2619">
        <v>69.5</v>
      </c>
      <c r="BD2619">
        <v>71</v>
      </c>
      <c r="BE2619">
        <v>75</v>
      </c>
      <c r="BF2619">
        <v>77.5</v>
      </c>
      <c r="BG2619">
        <v>79.5</v>
      </c>
      <c r="BH2619">
        <v>81</v>
      </c>
      <c r="BI2619">
        <v>83.5</v>
      </c>
      <c r="BJ2619">
        <v>86</v>
      </c>
      <c r="BK2619">
        <v>87</v>
      </c>
      <c r="BL2619">
        <v>86.5</v>
      </c>
      <c r="BM2619">
        <v>84</v>
      </c>
      <c r="BN2619">
        <v>80.5</v>
      </c>
      <c r="BO2619">
        <v>78</v>
      </c>
      <c r="BP2619">
        <v>76</v>
      </c>
      <c r="BQ2619">
        <v>73.5</v>
      </c>
      <c r="BR2619">
        <v>72.5</v>
      </c>
      <c r="BS2619">
        <v>-70.698710000000005</v>
      </c>
      <c r="BT2619">
        <v>-50.119199999999999</v>
      </c>
      <c r="BU2619">
        <v>-73.089879999999994</v>
      </c>
      <c r="BV2619">
        <v>-226.28100000000001</v>
      </c>
      <c r="BW2619">
        <v>-263.37889999999999</v>
      </c>
      <c r="BX2619">
        <v>-290.19540000000001</v>
      </c>
      <c r="BY2619">
        <v>-271.06689999999998</v>
      </c>
      <c r="BZ2619">
        <v>114.5869</v>
      </c>
      <c r="CA2619">
        <v>325.6626</v>
      </c>
      <c r="CB2619">
        <v>379.47</v>
      </c>
      <c r="CC2619">
        <v>178.7929</v>
      </c>
      <c r="CD2619">
        <v>179.93879999999999</v>
      </c>
      <c r="CE2619">
        <v>285.87020000000001</v>
      </c>
      <c r="CF2619">
        <v>253.38900000000001</v>
      </c>
      <c r="CG2619">
        <v>467.37729999999999</v>
      </c>
      <c r="CH2619">
        <v>436.55250000000001</v>
      </c>
      <c r="CI2619">
        <v>532.33339999999998</v>
      </c>
      <c r="CJ2619">
        <v>1093.3969999999999</v>
      </c>
      <c r="CK2619">
        <v>1484.058</v>
      </c>
      <c r="CL2619">
        <v>1133.7270000000001</v>
      </c>
      <c r="CM2619">
        <v>546.19479999999999</v>
      </c>
      <c r="CN2619">
        <v>349.6388</v>
      </c>
      <c r="CO2619">
        <v>281.7824</v>
      </c>
      <c r="CP2619">
        <v>176.4616</v>
      </c>
      <c r="CQ2619">
        <v>11694.82</v>
      </c>
      <c r="CR2619">
        <v>5284.518</v>
      </c>
      <c r="CS2619">
        <v>4560.3909999999996</v>
      </c>
      <c r="CT2619">
        <v>3952.9749999999999</v>
      </c>
      <c r="CU2619">
        <v>3673.971</v>
      </c>
      <c r="CV2619">
        <v>3400.53</v>
      </c>
      <c r="CW2619">
        <v>1690.241</v>
      </c>
      <c r="CX2619">
        <v>2016.172</v>
      </c>
      <c r="CY2619">
        <v>3157.6770000000001</v>
      </c>
      <c r="CZ2619">
        <v>3816.527</v>
      </c>
      <c r="DA2619">
        <v>5334.9279999999999</v>
      </c>
      <c r="DB2619">
        <v>6296.8670000000002</v>
      </c>
      <c r="DC2619">
        <v>7188.6930000000002</v>
      </c>
      <c r="DD2619">
        <v>8429.1720000000005</v>
      </c>
      <c r="DE2619">
        <v>8836.1360000000004</v>
      </c>
      <c r="DF2619">
        <v>9537.15</v>
      </c>
      <c r="DG2619">
        <v>9529.9</v>
      </c>
      <c r="DH2619">
        <v>9669.2270000000008</v>
      </c>
      <c r="DI2619">
        <v>11105.84</v>
      </c>
      <c r="DJ2619">
        <v>13089.83</v>
      </c>
      <c r="DK2619">
        <v>11529.61</v>
      </c>
      <c r="DL2619">
        <v>11846.5</v>
      </c>
      <c r="DM2619">
        <v>11341.19</v>
      </c>
      <c r="DN2619">
        <v>11637.58</v>
      </c>
      <c r="DO2619">
        <v>19</v>
      </c>
      <c r="DP2619">
        <v>19</v>
      </c>
    </row>
    <row r="2620" spans="1:120" hidden="1" x14ac:dyDescent="0.25">
      <c r="A2620" t="str">
        <f t="shared" si="40"/>
        <v>Size_Grp-20 to 199.99 kW_Elect DA 1-4 (1PM-9PM) with Weekends_44463_19-19</v>
      </c>
      <c r="B2620" t="s">
        <v>62</v>
      </c>
      <c r="C2620" t="s">
        <v>201</v>
      </c>
      <c r="D2620" t="s">
        <v>61</v>
      </c>
      <c r="E2620" t="s">
        <v>61</v>
      </c>
      <c r="F2620" t="s">
        <v>61</v>
      </c>
      <c r="G2620" t="s">
        <v>61</v>
      </c>
      <c r="H2620" t="s">
        <v>61</v>
      </c>
      <c r="I2620" t="s">
        <v>61</v>
      </c>
      <c r="J2620" t="s">
        <v>101</v>
      </c>
      <c r="K2620" t="s">
        <v>264</v>
      </c>
      <c r="L2620" s="18">
        <v>44463</v>
      </c>
      <c r="M2620">
        <v>19</v>
      </c>
      <c r="N2620">
        <v>19</v>
      </c>
      <c r="O2620" t="s">
        <v>263</v>
      </c>
      <c r="P2620">
        <v>64</v>
      </c>
      <c r="Q2620">
        <v>63</v>
      </c>
      <c r="R2620">
        <v>0</v>
      </c>
      <c r="S2620">
        <v>0</v>
      </c>
      <c r="T2620">
        <v>0</v>
      </c>
      <c r="U2620">
        <v>0</v>
      </c>
      <c r="V2620">
        <v>0</v>
      </c>
      <c r="W2620">
        <v>2163.1777000000002</v>
      </c>
      <c r="X2620">
        <v>2488.4632000000001</v>
      </c>
      <c r="Y2620">
        <v>2482.3791999999999</v>
      </c>
      <c r="Z2620">
        <v>2553.8164000000002</v>
      </c>
      <c r="AA2620">
        <v>2465.6538</v>
      </c>
      <c r="AB2620">
        <v>2463.9065000000001</v>
      </c>
      <c r="AC2620">
        <v>2594.4787000000001</v>
      </c>
      <c r="AD2620">
        <v>3360.1401999999998</v>
      </c>
      <c r="AE2620">
        <v>3588.1864</v>
      </c>
      <c r="AF2620">
        <v>3470.4935</v>
      </c>
      <c r="AG2620">
        <v>3483.8806</v>
      </c>
      <c r="AH2620">
        <v>3409.6579000000002</v>
      </c>
      <c r="AI2620">
        <v>3328.7557999999999</v>
      </c>
      <c r="AJ2620">
        <v>3370.6596</v>
      </c>
      <c r="AK2620">
        <v>3151.9908999999998</v>
      </c>
      <c r="AL2620">
        <v>2785.9047999999998</v>
      </c>
      <c r="AM2620">
        <v>2354.9434000000001</v>
      </c>
      <c r="AN2620">
        <v>1671.6261999999999</v>
      </c>
      <c r="AO2620">
        <v>250.6687</v>
      </c>
      <c r="AP2620">
        <v>334.21003000000002</v>
      </c>
      <c r="AQ2620">
        <v>630.35428999999999</v>
      </c>
      <c r="AR2620">
        <v>757.74577999999997</v>
      </c>
      <c r="AS2620">
        <v>757.29777999999999</v>
      </c>
      <c r="AT2620">
        <v>669.52837999999997</v>
      </c>
      <c r="AU2620">
        <v>72</v>
      </c>
      <c r="AV2620">
        <v>72</v>
      </c>
      <c r="AW2620">
        <v>72</v>
      </c>
      <c r="AX2620">
        <v>71</v>
      </c>
      <c r="AY2620">
        <v>69.5</v>
      </c>
      <c r="AZ2620">
        <v>68.5</v>
      </c>
      <c r="BA2620">
        <v>67.5</v>
      </c>
      <c r="BB2620">
        <v>67</v>
      </c>
      <c r="BC2620">
        <v>69.5</v>
      </c>
      <c r="BD2620">
        <v>71</v>
      </c>
      <c r="BE2620">
        <v>75</v>
      </c>
      <c r="BF2620">
        <v>77.5</v>
      </c>
      <c r="BG2620">
        <v>79.5</v>
      </c>
      <c r="BH2620">
        <v>81</v>
      </c>
      <c r="BI2620">
        <v>83.5</v>
      </c>
      <c r="BJ2620">
        <v>86</v>
      </c>
      <c r="BK2620">
        <v>87</v>
      </c>
      <c r="BL2620">
        <v>86.5</v>
      </c>
      <c r="BM2620">
        <v>84</v>
      </c>
      <c r="BN2620">
        <v>80.5</v>
      </c>
      <c r="BO2620">
        <v>78</v>
      </c>
      <c r="BP2620">
        <v>76</v>
      </c>
      <c r="BQ2620">
        <v>73.5</v>
      </c>
      <c r="BR2620">
        <v>72.5</v>
      </c>
      <c r="BS2620">
        <v>987.93870000000004</v>
      </c>
      <c r="BT2620">
        <v>-21.644739999999999</v>
      </c>
      <c r="BU2620">
        <v>-98.516080000000002</v>
      </c>
      <c r="BV2620">
        <v>-187.21969999999999</v>
      </c>
      <c r="BW2620">
        <v>-95.931020000000004</v>
      </c>
      <c r="BX2620">
        <v>-89.788910000000001</v>
      </c>
      <c r="BY2620">
        <v>-27.033380000000001</v>
      </c>
      <c r="BZ2620">
        <v>-94.346980000000002</v>
      </c>
      <c r="CA2620">
        <v>5.0606470000000003</v>
      </c>
      <c r="CB2620">
        <v>241.6405</v>
      </c>
      <c r="CC2620">
        <v>301.90499999999997</v>
      </c>
      <c r="CD2620">
        <v>521.15229999999997</v>
      </c>
      <c r="CE2620">
        <v>782.87729999999999</v>
      </c>
      <c r="CF2620">
        <v>810.23320000000001</v>
      </c>
      <c r="CG2620">
        <v>980.78330000000005</v>
      </c>
      <c r="CH2620">
        <v>1194.54</v>
      </c>
      <c r="CI2620">
        <v>1488.933</v>
      </c>
      <c r="CJ2620">
        <v>2073.9679999999998</v>
      </c>
      <c r="CK2620">
        <v>3421.1689999999999</v>
      </c>
      <c r="CL2620">
        <v>3167.125</v>
      </c>
      <c r="CM2620">
        <v>2795.817</v>
      </c>
      <c r="CN2620">
        <v>2548.1709999999998</v>
      </c>
      <c r="CO2620">
        <v>2409.11</v>
      </c>
      <c r="CP2620">
        <v>2363.6999999999998</v>
      </c>
      <c r="CQ2620">
        <v>20335.48</v>
      </c>
      <c r="CR2620">
        <v>7671.3019999999997</v>
      </c>
      <c r="CS2620">
        <v>6099.0720000000001</v>
      </c>
      <c r="CT2620">
        <v>5479.0829999999996</v>
      </c>
      <c r="CU2620">
        <v>5022.0069999999996</v>
      </c>
      <c r="CV2620">
        <v>4497.0280000000002</v>
      </c>
      <c r="CW2620">
        <v>2580.6959999999999</v>
      </c>
      <c r="CX2620">
        <v>2741.9279999999999</v>
      </c>
      <c r="CY2620">
        <v>4583.3180000000002</v>
      </c>
      <c r="CZ2620">
        <v>6017.665</v>
      </c>
      <c r="DA2620">
        <v>8423.3490000000002</v>
      </c>
      <c r="DB2620">
        <v>9848.4130000000005</v>
      </c>
      <c r="DC2620">
        <v>11382.09</v>
      </c>
      <c r="DD2620">
        <v>12839.98</v>
      </c>
      <c r="DE2620">
        <v>14095.22</v>
      </c>
      <c r="DF2620">
        <v>15573.07</v>
      </c>
      <c r="DG2620">
        <v>15619.15</v>
      </c>
      <c r="DH2620">
        <v>15611.03</v>
      </c>
      <c r="DI2620">
        <v>16569.38</v>
      </c>
      <c r="DJ2620">
        <v>17876.22</v>
      </c>
      <c r="DK2620">
        <v>16765.05</v>
      </c>
      <c r="DL2620">
        <v>17472.11</v>
      </c>
      <c r="DM2620">
        <v>17057.599999999999</v>
      </c>
      <c r="DN2620">
        <v>17172.490000000002</v>
      </c>
      <c r="DO2620">
        <v>19</v>
      </c>
      <c r="DP2620">
        <v>19</v>
      </c>
    </row>
    <row r="2621" spans="1:120" x14ac:dyDescent="0.25">
      <c r="A2621" t="str">
        <f t="shared" si="40"/>
        <v>AutoDR-Yes_Elect DA 1-4 (1PM-9PM) with Weekends_44463_19-19</v>
      </c>
      <c r="B2621" t="s">
        <v>62</v>
      </c>
      <c r="C2621" t="s">
        <v>322</v>
      </c>
      <c r="D2621" t="s">
        <v>61</v>
      </c>
      <c r="E2621" t="s">
        <v>61</v>
      </c>
      <c r="F2621" t="s">
        <v>61</v>
      </c>
      <c r="G2621" t="s">
        <v>61</v>
      </c>
      <c r="H2621" t="s">
        <v>98</v>
      </c>
      <c r="I2621" t="s">
        <v>61</v>
      </c>
      <c r="J2621" t="s">
        <v>61</v>
      </c>
      <c r="K2621" t="s">
        <v>264</v>
      </c>
      <c r="L2621" s="18">
        <v>44463</v>
      </c>
      <c r="M2621">
        <v>19</v>
      </c>
      <c r="N2621">
        <v>19</v>
      </c>
      <c r="O2621" t="s">
        <v>263</v>
      </c>
      <c r="P2621">
        <v>33</v>
      </c>
      <c r="Q2621">
        <v>33</v>
      </c>
      <c r="R2621">
        <v>0</v>
      </c>
      <c r="S2621">
        <v>1</v>
      </c>
      <c r="T2621">
        <v>0</v>
      </c>
      <c r="U2621">
        <v>0</v>
      </c>
      <c r="V2621">
        <v>1</v>
      </c>
      <c r="W2621">
        <v>6271.5479999999998</v>
      </c>
      <c r="X2621">
        <v>6682.8109999999997</v>
      </c>
      <c r="Y2621">
        <v>6676.4269999999997</v>
      </c>
      <c r="Z2621">
        <v>6675.433</v>
      </c>
      <c r="AA2621">
        <v>6670.3280000000004</v>
      </c>
      <c r="AB2621">
        <v>6744.7280000000001</v>
      </c>
      <c r="AC2621">
        <v>6927.67</v>
      </c>
      <c r="AD2621">
        <v>6983.1379999999999</v>
      </c>
      <c r="AE2621">
        <v>7295.5460000000003</v>
      </c>
      <c r="AF2621">
        <v>6892.607</v>
      </c>
      <c r="AG2621">
        <v>6910.665</v>
      </c>
      <c r="AH2621">
        <v>6734.3019999999997</v>
      </c>
      <c r="AI2621">
        <v>6629.6840000000002</v>
      </c>
      <c r="AJ2621">
        <v>6596.0479999999998</v>
      </c>
      <c r="AK2621">
        <v>6403.7560000000003</v>
      </c>
      <c r="AL2621">
        <v>6475.56</v>
      </c>
      <c r="AM2621">
        <v>6059.8919999999998</v>
      </c>
      <c r="AN2621">
        <v>5289.4570000000003</v>
      </c>
      <c r="AO2621">
        <v>2960.7420000000002</v>
      </c>
      <c r="AP2621">
        <v>4010.183</v>
      </c>
      <c r="AQ2621">
        <v>4671.2299999999996</v>
      </c>
      <c r="AR2621">
        <v>4803.0659999999998</v>
      </c>
      <c r="AS2621">
        <v>4850.1949999999997</v>
      </c>
      <c r="AT2621">
        <v>5008.0069999999996</v>
      </c>
      <c r="AU2621">
        <v>71.515152</v>
      </c>
      <c r="AV2621">
        <v>71.393939000000003</v>
      </c>
      <c r="AW2621">
        <v>71.318181999999993</v>
      </c>
      <c r="AX2621">
        <v>70.318181999999993</v>
      </c>
      <c r="AY2621">
        <v>68.833332999999996</v>
      </c>
      <c r="AZ2621">
        <v>67.969696999999996</v>
      </c>
      <c r="BA2621">
        <v>67.181818000000007</v>
      </c>
      <c r="BB2621">
        <v>66.712120999999996</v>
      </c>
      <c r="BC2621">
        <v>68.757576</v>
      </c>
      <c r="BD2621">
        <v>70.666667000000004</v>
      </c>
      <c r="BE2621">
        <v>74.636364</v>
      </c>
      <c r="BF2621">
        <v>77.393939000000003</v>
      </c>
      <c r="BG2621">
        <v>79.681818000000007</v>
      </c>
      <c r="BH2621">
        <v>81.393939000000003</v>
      </c>
      <c r="BI2621">
        <v>83.818181999999993</v>
      </c>
      <c r="BJ2621">
        <v>85.954544999999996</v>
      </c>
      <c r="BK2621">
        <v>86.621212</v>
      </c>
      <c r="BL2621">
        <v>85.924242000000007</v>
      </c>
      <c r="BM2621">
        <v>83.651515000000003</v>
      </c>
      <c r="BN2621">
        <v>80.363636</v>
      </c>
      <c r="BO2621">
        <v>77.772727000000003</v>
      </c>
      <c r="BP2621">
        <v>75.666667000000004</v>
      </c>
      <c r="BQ2621">
        <v>73.484848</v>
      </c>
      <c r="BR2621">
        <v>72.242424</v>
      </c>
      <c r="BS2621">
        <v>180.36869999999999</v>
      </c>
      <c r="BT2621">
        <v>-128.5898</v>
      </c>
      <c r="BU2621">
        <v>-75.732029999999995</v>
      </c>
      <c r="BV2621">
        <v>-125.0808</v>
      </c>
      <c r="BW2621">
        <v>-134.2296</v>
      </c>
      <c r="BX2621">
        <v>-192.00190000000001</v>
      </c>
      <c r="BY2621">
        <v>-111.2133</v>
      </c>
      <c r="BZ2621">
        <v>86.52028</v>
      </c>
      <c r="CA2621">
        <v>-80.935069999999996</v>
      </c>
      <c r="CB2621">
        <v>418.90339999999998</v>
      </c>
      <c r="CC2621">
        <v>345.39830000000001</v>
      </c>
      <c r="CD2621">
        <v>582.6825</v>
      </c>
      <c r="CE2621">
        <v>813.49369999999999</v>
      </c>
      <c r="CF2621">
        <v>871.92070000000001</v>
      </c>
      <c r="CG2621">
        <v>1001.503</v>
      </c>
      <c r="CH2621">
        <v>798.83370000000002</v>
      </c>
      <c r="CI2621">
        <v>1165.1130000000001</v>
      </c>
      <c r="CJ2621">
        <v>1919.365</v>
      </c>
      <c r="CK2621">
        <v>4261.951</v>
      </c>
      <c r="CL2621">
        <v>3291.1210000000001</v>
      </c>
      <c r="CM2621">
        <v>2598.7440000000001</v>
      </c>
      <c r="CN2621">
        <v>2479.1579999999999</v>
      </c>
      <c r="CO2621">
        <v>2405.085</v>
      </c>
      <c r="CP2621">
        <v>2121.498</v>
      </c>
      <c r="CQ2621">
        <v>134355.5</v>
      </c>
      <c r="CR2621">
        <v>21326.78</v>
      </c>
      <c r="CS2621">
        <v>19217.490000000002</v>
      </c>
      <c r="CT2621">
        <v>18598.04</v>
      </c>
      <c r="CU2621">
        <v>18605.39</v>
      </c>
      <c r="CV2621">
        <v>16957.68</v>
      </c>
      <c r="CW2621">
        <v>13400.88</v>
      </c>
      <c r="CX2621">
        <v>7887.7110000000002</v>
      </c>
      <c r="CY2621">
        <v>18476.68</v>
      </c>
      <c r="CZ2621">
        <v>60566.45</v>
      </c>
      <c r="DA2621">
        <v>63839.73</v>
      </c>
      <c r="DB2621">
        <v>63852.63</v>
      </c>
      <c r="DC2621">
        <v>67737.88</v>
      </c>
      <c r="DD2621">
        <v>68914.38</v>
      </c>
      <c r="DE2621">
        <v>70409.75</v>
      </c>
      <c r="DF2621">
        <v>71917.72</v>
      </c>
      <c r="DG2621">
        <v>72077.03</v>
      </c>
      <c r="DH2621">
        <v>76679.429999999993</v>
      </c>
      <c r="DI2621">
        <v>83432.679999999993</v>
      </c>
      <c r="DJ2621">
        <v>85893.16</v>
      </c>
      <c r="DK2621">
        <v>88161.8</v>
      </c>
      <c r="DL2621">
        <v>86341.07</v>
      </c>
      <c r="DM2621">
        <v>83122.720000000001</v>
      </c>
      <c r="DN2621">
        <v>85342.05</v>
      </c>
      <c r="DO2621">
        <v>19</v>
      </c>
      <c r="DP2621">
        <v>19</v>
      </c>
    </row>
    <row r="2622" spans="1:120" hidden="1" x14ac:dyDescent="0.25">
      <c r="A2622" t="str">
        <f t="shared" si="40"/>
        <v>OtherDR-No_Elect DA 1-4 (1PM-9PM) with Weekends_44463_19-19</v>
      </c>
      <c r="B2622" t="s">
        <v>62</v>
      </c>
      <c r="C2622" t="s">
        <v>323</v>
      </c>
      <c r="D2622" t="s">
        <v>61</v>
      </c>
      <c r="E2622" t="s">
        <v>61</v>
      </c>
      <c r="F2622" t="s">
        <v>61</v>
      </c>
      <c r="G2622" t="s">
        <v>61</v>
      </c>
      <c r="H2622" t="s">
        <v>61</v>
      </c>
      <c r="I2622" t="s">
        <v>97</v>
      </c>
      <c r="J2622" t="s">
        <v>61</v>
      </c>
      <c r="K2622" t="s">
        <v>264</v>
      </c>
      <c r="L2622" s="18">
        <v>44463</v>
      </c>
      <c r="M2622">
        <v>19</v>
      </c>
      <c r="N2622">
        <v>19</v>
      </c>
      <c r="O2622" t="s">
        <v>263</v>
      </c>
      <c r="P2622">
        <v>90</v>
      </c>
      <c r="Q2622">
        <v>88</v>
      </c>
      <c r="R2622">
        <v>0</v>
      </c>
      <c r="S2622">
        <v>1</v>
      </c>
      <c r="T2622">
        <v>0</v>
      </c>
      <c r="U2622">
        <v>0</v>
      </c>
      <c r="V2622">
        <v>1</v>
      </c>
      <c r="W2622">
        <v>9647.4866000000002</v>
      </c>
      <c r="X2622">
        <v>10074.253000000001</v>
      </c>
      <c r="Y2622">
        <v>9849.4946999999993</v>
      </c>
      <c r="Z2622">
        <v>9928.6190000000006</v>
      </c>
      <c r="AA2622">
        <v>9828.4480000000003</v>
      </c>
      <c r="AB2622">
        <v>9926.0161000000007</v>
      </c>
      <c r="AC2622">
        <v>10255.439</v>
      </c>
      <c r="AD2622">
        <v>10487.913</v>
      </c>
      <c r="AE2622">
        <v>11021.733</v>
      </c>
      <c r="AF2622">
        <v>10642.313</v>
      </c>
      <c r="AG2622">
        <v>10982.254999999999</v>
      </c>
      <c r="AH2622">
        <v>10996.744000000001</v>
      </c>
      <c r="AI2622">
        <v>11116.467000000001</v>
      </c>
      <c r="AJ2622">
        <v>11276.066999999999</v>
      </c>
      <c r="AK2622">
        <v>10666.172</v>
      </c>
      <c r="AL2622">
        <v>10417.397999999999</v>
      </c>
      <c r="AM2622">
        <v>9782.7978999999996</v>
      </c>
      <c r="AN2622">
        <v>8159.5708000000004</v>
      </c>
      <c r="AO2622">
        <v>3650.3305</v>
      </c>
      <c r="AP2622">
        <v>4853.7133000000003</v>
      </c>
      <c r="AQ2622">
        <v>6155.9795000000004</v>
      </c>
      <c r="AR2622">
        <v>6432.8482000000004</v>
      </c>
      <c r="AS2622">
        <v>6481.7028</v>
      </c>
      <c r="AT2622">
        <v>6521.4377999999997</v>
      </c>
      <c r="AU2622">
        <v>71.637930999999995</v>
      </c>
      <c r="AV2622">
        <v>71.597701000000001</v>
      </c>
      <c r="AW2622">
        <v>71.568966000000003</v>
      </c>
      <c r="AX2622">
        <v>70.568966000000003</v>
      </c>
      <c r="AY2622">
        <v>69.091954000000001</v>
      </c>
      <c r="AZ2622">
        <v>68.155171999999993</v>
      </c>
      <c r="BA2622">
        <v>67.247125999999994</v>
      </c>
      <c r="BB2622">
        <v>66.764368000000005</v>
      </c>
      <c r="BC2622">
        <v>69.063218000000006</v>
      </c>
      <c r="BD2622">
        <v>70.695402000000001</v>
      </c>
      <c r="BE2622">
        <v>74.649424999999994</v>
      </c>
      <c r="BF2622">
        <v>77.252874000000006</v>
      </c>
      <c r="BG2622">
        <v>79.402298999999999</v>
      </c>
      <c r="BH2622">
        <v>80.994253</v>
      </c>
      <c r="BI2622">
        <v>83.465517000000006</v>
      </c>
      <c r="BJ2622">
        <v>85.787356000000003</v>
      </c>
      <c r="BK2622">
        <v>86.626436999999996</v>
      </c>
      <c r="BL2622">
        <v>86.028735999999995</v>
      </c>
      <c r="BM2622">
        <v>83.614942999999997</v>
      </c>
      <c r="BN2622">
        <v>80.206896999999998</v>
      </c>
      <c r="BO2622">
        <v>77.683908000000002</v>
      </c>
      <c r="BP2622">
        <v>75.666667000000004</v>
      </c>
      <c r="BQ2622">
        <v>73.304597999999999</v>
      </c>
      <c r="BR2622">
        <v>72.224137999999996</v>
      </c>
      <c r="BS2622">
        <v>597.79</v>
      </c>
      <c r="BT2622">
        <v>-522.3981</v>
      </c>
      <c r="BU2622">
        <v>-498.84179999999998</v>
      </c>
      <c r="BV2622">
        <v>-753.93849999999998</v>
      </c>
      <c r="BW2622">
        <v>-656.0729</v>
      </c>
      <c r="BX2622">
        <v>-703.17200000000003</v>
      </c>
      <c r="BY2622">
        <v>-491.47489999999999</v>
      </c>
      <c r="BZ2622">
        <v>332.15379999999999</v>
      </c>
      <c r="CA2622">
        <v>346.27269999999999</v>
      </c>
      <c r="CB2622">
        <v>1145.607</v>
      </c>
      <c r="CC2622">
        <v>919.90409999999997</v>
      </c>
      <c r="CD2622">
        <v>1233.933</v>
      </c>
      <c r="CE2622">
        <v>1520.104</v>
      </c>
      <c r="CF2622">
        <v>1536.742</v>
      </c>
      <c r="CG2622">
        <v>2085.7440000000001</v>
      </c>
      <c r="CH2622">
        <v>2039.6420000000001</v>
      </c>
      <c r="CI2622">
        <v>2423.8000000000002</v>
      </c>
      <c r="CJ2622">
        <v>3867.951</v>
      </c>
      <c r="CK2622">
        <v>8077.9939999999997</v>
      </c>
      <c r="CL2622">
        <v>6578.1130000000003</v>
      </c>
      <c r="CM2622">
        <v>5177.7610000000004</v>
      </c>
      <c r="CN2622">
        <v>4807.884</v>
      </c>
      <c r="CO2622">
        <v>4599.0420000000004</v>
      </c>
      <c r="CP2622">
        <v>4233.259</v>
      </c>
      <c r="CQ2622">
        <v>162034.1</v>
      </c>
      <c r="CR2622">
        <v>31281.5</v>
      </c>
      <c r="CS2622">
        <v>27459.94</v>
      </c>
      <c r="CT2622">
        <v>25596.71</v>
      </c>
      <c r="CU2622">
        <v>24871.51</v>
      </c>
      <c r="CV2622">
        <v>22594.95</v>
      </c>
      <c r="CW2622">
        <v>16724.330000000002</v>
      </c>
      <c r="CX2622">
        <v>11472.21</v>
      </c>
      <c r="CY2622">
        <v>24320.07</v>
      </c>
      <c r="CZ2622">
        <v>69918.02</v>
      </c>
      <c r="DA2622">
        <v>76012.820000000007</v>
      </c>
      <c r="DB2622">
        <v>78531.789999999994</v>
      </c>
      <c r="DC2622">
        <v>83834.23</v>
      </c>
      <c r="DD2622">
        <v>86394.14</v>
      </c>
      <c r="DE2622">
        <v>89301.26</v>
      </c>
      <c r="DF2622">
        <v>92131.68</v>
      </c>
      <c r="DG2622">
        <v>92188.47</v>
      </c>
      <c r="DH2622">
        <v>97442.68</v>
      </c>
      <c r="DI2622">
        <v>106059.5</v>
      </c>
      <c r="DJ2622">
        <v>110503</v>
      </c>
      <c r="DK2622">
        <v>111256.7</v>
      </c>
      <c r="DL2622">
        <v>109772.8</v>
      </c>
      <c r="DM2622">
        <v>105981.7</v>
      </c>
      <c r="DN2622">
        <v>109112.5</v>
      </c>
      <c r="DO2622">
        <v>19</v>
      </c>
      <c r="DP2622">
        <v>19</v>
      </c>
    </row>
    <row r="2623" spans="1:120" hidden="1" x14ac:dyDescent="0.25">
      <c r="A2623" t="str">
        <f t="shared" si="40"/>
        <v>LCA-Other_Elect DA 1-4 (1PM-9PM) with Weekends_44463_19-19</v>
      </c>
      <c r="B2623" t="s">
        <v>62</v>
      </c>
      <c r="C2623" t="s">
        <v>212</v>
      </c>
      <c r="D2623" t="s">
        <v>32</v>
      </c>
      <c r="E2623" t="s">
        <v>61</v>
      </c>
      <c r="F2623" t="s">
        <v>61</v>
      </c>
      <c r="G2623" t="s">
        <v>61</v>
      </c>
      <c r="H2623" t="s">
        <v>61</v>
      </c>
      <c r="I2623" t="s">
        <v>61</v>
      </c>
      <c r="J2623" t="s">
        <v>61</v>
      </c>
      <c r="K2623" t="s">
        <v>264</v>
      </c>
      <c r="L2623" s="18">
        <v>44463</v>
      </c>
      <c r="M2623">
        <v>19</v>
      </c>
      <c r="N2623">
        <v>19</v>
      </c>
      <c r="O2623" t="s">
        <v>263</v>
      </c>
      <c r="P2623">
        <v>67</v>
      </c>
      <c r="Q2623">
        <v>65</v>
      </c>
      <c r="R2623">
        <v>0</v>
      </c>
      <c r="S2623">
        <v>1</v>
      </c>
      <c r="T2623">
        <v>0</v>
      </c>
      <c r="U2623">
        <v>0</v>
      </c>
      <c r="V2623">
        <v>1</v>
      </c>
      <c r="W2623">
        <v>8495.7525999999998</v>
      </c>
      <c r="X2623">
        <v>9256.0509999999995</v>
      </c>
      <c r="Y2623">
        <v>9242.9768000000004</v>
      </c>
      <c r="Z2623">
        <v>9322.8469000000005</v>
      </c>
      <c r="AA2623">
        <v>9364.8765999999996</v>
      </c>
      <c r="AB2623">
        <v>9566.4950000000008</v>
      </c>
      <c r="AC2623">
        <v>9846.1859999999997</v>
      </c>
      <c r="AD2623">
        <v>10114.585999999999</v>
      </c>
      <c r="AE2623">
        <v>10650.635</v>
      </c>
      <c r="AF2623">
        <v>10053.945</v>
      </c>
      <c r="AG2623">
        <v>10108.409</v>
      </c>
      <c r="AH2623">
        <v>10021.780000000001</v>
      </c>
      <c r="AI2623">
        <v>10093.75</v>
      </c>
      <c r="AJ2623">
        <v>10143.375</v>
      </c>
      <c r="AK2623">
        <v>9634.5133999999998</v>
      </c>
      <c r="AL2623">
        <v>9220.7667999999994</v>
      </c>
      <c r="AM2623">
        <v>8704.5290999999997</v>
      </c>
      <c r="AN2623">
        <v>7669.4354000000003</v>
      </c>
      <c r="AO2623">
        <v>3610.4774000000002</v>
      </c>
      <c r="AP2623">
        <v>4627.6415999999999</v>
      </c>
      <c r="AQ2623">
        <v>5274.4358000000002</v>
      </c>
      <c r="AR2623">
        <v>5390.9498999999996</v>
      </c>
      <c r="AS2623">
        <v>5486.8207000000002</v>
      </c>
      <c r="AT2623">
        <v>5593.6620000000003</v>
      </c>
      <c r="AU2623">
        <v>71.515384999999995</v>
      </c>
      <c r="AV2623">
        <v>71.461538000000004</v>
      </c>
      <c r="AW2623">
        <v>71.423077000000006</v>
      </c>
      <c r="AX2623">
        <v>70.423077000000006</v>
      </c>
      <c r="AY2623">
        <v>68.953845999999999</v>
      </c>
      <c r="AZ2623">
        <v>68.038461999999996</v>
      </c>
      <c r="BA2623">
        <v>67.161537999999993</v>
      </c>
      <c r="BB2623">
        <v>66.684614999999994</v>
      </c>
      <c r="BC2623">
        <v>68.915385000000001</v>
      </c>
      <c r="BD2623">
        <v>70.592308000000003</v>
      </c>
      <c r="BE2623">
        <v>74.530769000000006</v>
      </c>
      <c r="BF2623">
        <v>77.169230999999996</v>
      </c>
      <c r="BG2623">
        <v>79.369230999999999</v>
      </c>
      <c r="BH2623">
        <v>80.992307999999994</v>
      </c>
      <c r="BI2623">
        <v>83.453845999999999</v>
      </c>
      <c r="BJ2623">
        <v>85.715384999999998</v>
      </c>
      <c r="BK2623">
        <v>86.5</v>
      </c>
      <c r="BL2623">
        <v>85.869230999999999</v>
      </c>
      <c r="BM2623">
        <v>83.484615000000005</v>
      </c>
      <c r="BN2623">
        <v>80.107692</v>
      </c>
      <c r="BO2623">
        <v>77.576922999999994</v>
      </c>
      <c r="BP2623">
        <v>75.553845999999993</v>
      </c>
      <c r="BQ2623">
        <v>73.238461999999998</v>
      </c>
      <c r="BR2623">
        <v>72.130769000000001</v>
      </c>
      <c r="BS2623">
        <v>681.08500000000004</v>
      </c>
      <c r="BT2623">
        <v>-374.43090000000001</v>
      </c>
      <c r="BU2623">
        <v>-326.96390000000002</v>
      </c>
      <c r="BV2623">
        <v>-426.32429999999999</v>
      </c>
      <c r="BW2623">
        <v>-435.04669999999999</v>
      </c>
      <c r="BX2623">
        <v>-557.87990000000002</v>
      </c>
      <c r="BY2623">
        <v>-281.33260000000001</v>
      </c>
      <c r="BZ2623">
        <v>164.87289999999999</v>
      </c>
      <c r="CA2623">
        <v>60.758279999999999</v>
      </c>
      <c r="CB2623">
        <v>1027.3340000000001</v>
      </c>
      <c r="CC2623">
        <v>1013.02</v>
      </c>
      <c r="CD2623">
        <v>1336.4010000000001</v>
      </c>
      <c r="CE2623">
        <v>1518.9059999999999</v>
      </c>
      <c r="CF2623">
        <v>1548.4860000000001</v>
      </c>
      <c r="CG2623">
        <v>1772.865</v>
      </c>
      <c r="CH2623">
        <v>1777.0150000000001</v>
      </c>
      <c r="CI2623">
        <v>2051.33</v>
      </c>
      <c r="CJ2623">
        <v>2918.7539999999999</v>
      </c>
      <c r="CK2623">
        <v>6759.3069999999998</v>
      </c>
      <c r="CL2623">
        <v>5609.1149999999998</v>
      </c>
      <c r="CM2623">
        <v>4798.4319999999998</v>
      </c>
      <c r="CN2623">
        <v>4630.1729999999998</v>
      </c>
      <c r="CO2623">
        <v>4490.5950000000003</v>
      </c>
      <c r="CP2623">
        <v>4230.1859999999997</v>
      </c>
      <c r="CQ2623">
        <v>153502.29999999999</v>
      </c>
      <c r="CR2623">
        <v>27006.91</v>
      </c>
      <c r="CS2623">
        <v>23894.35</v>
      </c>
      <c r="CT2623">
        <v>22645.67</v>
      </c>
      <c r="CU2623">
        <v>22203.78</v>
      </c>
      <c r="CV2623">
        <v>20179.330000000002</v>
      </c>
      <c r="CW2623">
        <v>15546.53</v>
      </c>
      <c r="CX2623">
        <v>9941.4470000000001</v>
      </c>
      <c r="CY2623">
        <v>22122.09</v>
      </c>
      <c r="CZ2623">
        <v>67913.95</v>
      </c>
      <c r="DA2623">
        <v>72490.8</v>
      </c>
      <c r="DB2623">
        <v>74151.520000000004</v>
      </c>
      <c r="DC2623">
        <v>78487.679999999993</v>
      </c>
      <c r="DD2623">
        <v>79722.77</v>
      </c>
      <c r="DE2623">
        <v>83030.240000000005</v>
      </c>
      <c r="DF2623">
        <v>85454.7</v>
      </c>
      <c r="DG2623">
        <v>85536.04</v>
      </c>
      <c r="DH2623">
        <v>90442.58</v>
      </c>
      <c r="DI2623">
        <v>97672.320000000007</v>
      </c>
      <c r="DJ2623">
        <v>100090.9</v>
      </c>
      <c r="DK2623">
        <v>102521.60000000001</v>
      </c>
      <c r="DL2623">
        <v>100696.3</v>
      </c>
      <c r="DM2623">
        <v>97372.12</v>
      </c>
      <c r="DN2623">
        <v>100236.3</v>
      </c>
      <c r="DO2623">
        <v>19</v>
      </c>
      <c r="DP2623">
        <v>19</v>
      </c>
    </row>
    <row r="2624" spans="1:120" hidden="1" x14ac:dyDescent="0.25">
      <c r="A2624" t="str">
        <f t="shared" si="40"/>
        <v>Aggregator-Polaris Energy Services_Elect DA 1-4 (1PM-9PM) with Weekends_44463_19-19</v>
      </c>
      <c r="B2624" t="s">
        <v>62</v>
      </c>
      <c r="C2624" t="s">
        <v>223</v>
      </c>
      <c r="D2624" t="s">
        <v>61</v>
      </c>
      <c r="E2624" t="s">
        <v>61</v>
      </c>
      <c r="F2624" t="s">
        <v>168</v>
      </c>
      <c r="G2624" t="s">
        <v>61</v>
      </c>
      <c r="H2624" t="s">
        <v>61</v>
      </c>
      <c r="I2624" t="s">
        <v>61</v>
      </c>
      <c r="J2624" t="s">
        <v>61</v>
      </c>
      <c r="K2624" t="s">
        <v>264</v>
      </c>
      <c r="L2624" s="18">
        <v>44463</v>
      </c>
      <c r="M2624">
        <v>19</v>
      </c>
      <c r="N2624">
        <v>19</v>
      </c>
      <c r="O2624" t="s">
        <v>263</v>
      </c>
      <c r="P2624">
        <v>59</v>
      </c>
      <c r="Q2624">
        <v>59</v>
      </c>
      <c r="R2624">
        <v>0</v>
      </c>
      <c r="S2624">
        <v>0</v>
      </c>
      <c r="T2624">
        <v>0</v>
      </c>
      <c r="U2624">
        <v>1</v>
      </c>
      <c r="V2624">
        <v>1</v>
      </c>
      <c r="W2624">
        <v>4099.4679999999998</v>
      </c>
      <c r="X2624">
        <v>3856.3910000000001</v>
      </c>
      <c r="Y2624">
        <v>3851.3220000000001</v>
      </c>
      <c r="Z2624">
        <v>3918.0830000000001</v>
      </c>
      <c r="AA2624">
        <v>3965.2579999999998</v>
      </c>
      <c r="AB2624">
        <v>4060.7379999999998</v>
      </c>
      <c r="AC2624">
        <v>4147.47</v>
      </c>
      <c r="AD2624">
        <v>4657.3280000000004</v>
      </c>
      <c r="AE2624">
        <v>4973.741</v>
      </c>
      <c r="AF2624">
        <v>4641.6369999999997</v>
      </c>
      <c r="AG2624">
        <v>4651.5450000000001</v>
      </c>
      <c r="AH2624">
        <v>4578.8720000000003</v>
      </c>
      <c r="AI2624">
        <v>4492.5940000000001</v>
      </c>
      <c r="AJ2624">
        <v>4547.2129999999997</v>
      </c>
      <c r="AK2624">
        <v>4276.6710000000003</v>
      </c>
      <c r="AL2624">
        <v>3698.6750000000002</v>
      </c>
      <c r="AM2624">
        <v>3156.9974000000002</v>
      </c>
      <c r="AN2624">
        <v>2491.4769999999999</v>
      </c>
      <c r="AO2624">
        <v>634.92200000000003</v>
      </c>
      <c r="AP2624">
        <v>654.23800000000006</v>
      </c>
      <c r="AQ2624">
        <v>633.11500000000001</v>
      </c>
      <c r="AR2624">
        <v>629.71600000000001</v>
      </c>
      <c r="AS2624">
        <v>673.79499999999996</v>
      </c>
      <c r="AT2624">
        <v>653.39700000000005</v>
      </c>
      <c r="AU2624">
        <v>72.254237000000003</v>
      </c>
      <c r="AV2624">
        <v>72.169492000000005</v>
      </c>
      <c r="AW2624">
        <v>72.127118999999993</v>
      </c>
      <c r="AX2624">
        <v>71.127118999999993</v>
      </c>
      <c r="AY2624">
        <v>69.584745999999996</v>
      </c>
      <c r="AZ2624">
        <v>68.627118999999993</v>
      </c>
      <c r="BA2624">
        <v>67.711864000000006</v>
      </c>
      <c r="BB2624">
        <v>67.211864000000006</v>
      </c>
      <c r="BC2624">
        <v>69.542372999999998</v>
      </c>
      <c r="BD2624">
        <v>71.338982999999999</v>
      </c>
      <c r="BE2624">
        <v>75.423728999999994</v>
      </c>
      <c r="BF2624">
        <v>78.050847000000005</v>
      </c>
      <c r="BG2624">
        <v>80.093220000000002</v>
      </c>
      <c r="BH2624">
        <v>81.677965999999998</v>
      </c>
      <c r="BI2624">
        <v>84.135593</v>
      </c>
      <c r="BJ2624">
        <v>86.550847000000005</v>
      </c>
      <c r="BK2624">
        <v>87.466102000000006</v>
      </c>
      <c r="BL2624">
        <v>86.923728999999994</v>
      </c>
      <c r="BM2624">
        <v>84.550847000000005</v>
      </c>
      <c r="BN2624">
        <v>81.135593</v>
      </c>
      <c r="BO2624">
        <v>78.550847000000005</v>
      </c>
      <c r="BP2624">
        <v>76.423728999999994</v>
      </c>
      <c r="BQ2624">
        <v>74.050847000000005</v>
      </c>
      <c r="BR2624">
        <v>72.881355999999997</v>
      </c>
      <c r="BS2624">
        <v>6.6427399999999999</v>
      </c>
      <c r="BT2624">
        <v>-117.7692</v>
      </c>
      <c r="BU2624">
        <v>-111.5989</v>
      </c>
      <c r="BV2624">
        <v>-179.83410000000001</v>
      </c>
      <c r="BW2624">
        <v>-197.56700000000001</v>
      </c>
      <c r="BX2624">
        <v>-241.44309999999999</v>
      </c>
      <c r="BY2624">
        <v>-84.770840000000007</v>
      </c>
      <c r="BZ2624">
        <v>-1.357456</v>
      </c>
      <c r="CA2624">
        <v>26.415949999999999</v>
      </c>
      <c r="CB2624">
        <v>475.11430000000001</v>
      </c>
      <c r="CC2624">
        <v>473.57330000000002</v>
      </c>
      <c r="CD2624">
        <v>586.04960000000005</v>
      </c>
      <c r="CE2624">
        <v>759.13009999999997</v>
      </c>
      <c r="CF2624">
        <v>713.37210000000005</v>
      </c>
      <c r="CG2624">
        <v>736.09220000000005</v>
      </c>
      <c r="CH2624">
        <v>1070.741</v>
      </c>
      <c r="CI2624">
        <v>1464.8920000000001</v>
      </c>
      <c r="CJ2624">
        <v>2032.816</v>
      </c>
      <c r="CK2624">
        <v>3824.442</v>
      </c>
      <c r="CL2624">
        <v>3739.3980000000001</v>
      </c>
      <c r="CM2624">
        <v>3732.558</v>
      </c>
      <c r="CN2624">
        <v>3757.404</v>
      </c>
      <c r="CO2624">
        <v>3706.1060000000002</v>
      </c>
      <c r="CP2624">
        <v>3659.241</v>
      </c>
      <c r="CQ2624">
        <v>24823.42</v>
      </c>
      <c r="CR2624">
        <v>7883.1540000000005</v>
      </c>
      <c r="CS2624">
        <v>6612.5709999999999</v>
      </c>
      <c r="CT2624">
        <v>5714.5959999999995</v>
      </c>
      <c r="CU2624">
        <v>5319.723</v>
      </c>
      <c r="CV2624">
        <v>4960.451</v>
      </c>
      <c r="CW2624">
        <v>2858.915</v>
      </c>
      <c r="CX2624">
        <v>2808.96</v>
      </c>
      <c r="CY2624">
        <v>5307.6450000000004</v>
      </c>
      <c r="CZ2624">
        <v>7224.3440000000001</v>
      </c>
      <c r="DA2624">
        <v>8949.1810000000005</v>
      </c>
      <c r="DB2624">
        <v>10624.52</v>
      </c>
      <c r="DC2624">
        <v>12043.96</v>
      </c>
      <c r="DD2624">
        <v>13322.98</v>
      </c>
      <c r="DE2624">
        <v>14978.92</v>
      </c>
      <c r="DF2624">
        <v>16802.64</v>
      </c>
      <c r="DG2624">
        <v>16382.55</v>
      </c>
      <c r="DH2624">
        <v>17020.2</v>
      </c>
      <c r="DI2624">
        <v>18083.66</v>
      </c>
      <c r="DJ2624">
        <v>18856.93</v>
      </c>
      <c r="DK2624">
        <v>17941.93</v>
      </c>
      <c r="DL2624">
        <v>18410.990000000002</v>
      </c>
      <c r="DM2624">
        <v>18630.189999999999</v>
      </c>
      <c r="DN2624">
        <v>19238.89</v>
      </c>
      <c r="DO2624">
        <v>19</v>
      </c>
      <c r="DP2624">
        <v>19</v>
      </c>
    </row>
    <row r="2625" spans="1:120" hidden="1" x14ac:dyDescent="0.25">
      <c r="A2625" t="str">
        <f t="shared" si="40"/>
        <v>Industry_Type-3. Wholesale, Transport, other utilities_Elect DA 1-4 (1PM-9PM) with Weekends_44463_19-19</v>
      </c>
      <c r="B2625" t="s">
        <v>62</v>
      </c>
      <c r="C2625" t="s">
        <v>202</v>
      </c>
      <c r="D2625" t="s">
        <v>61</v>
      </c>
      <c r="E2625" t="s">
        <v>61</v>
      </c>
      <c r="F2625" t="s">
        <v>61</v>
      </c>
      <c r="G2625" t="s">
        <v>31</v>
      </c>
      <c r="H2625" t="s">
        <v>61</v>
      </c>
      <c r="I2625" t="s">
        <v>61</v>
      </c>
      <c r="J2625" t="s">
        <v>61</v>
      </c>
      <c r="K2625" t="s">
        <v>264</v>
      </c>
      <c r="L2625" s="18">
        <v>44463</v>
      </c>
      <c r="M2625">
        <v>19</v>
      </c>
      <c r="N2625">
        <v>19</v>
      </c>
      <c r="O2625" t="s">
        <v>263</v>
      </c>
      <c r="P2625">
        <v>11</v>
      </c>
      <c r="Q2625">
        <v>9</v>
      </c>
      <c r="R2625">
        <v>0</v>
      </c>
      <c r="S2625">
        <v>0</v>
      </c>
      <c r="T2625">
        <v>1</v>
      </c>
      <c r="U2625">
        <v>1</v>
      </c>
      <c r="V2625">
        <v>1</v>
      </c>
      <c r="W2625">
        <v>857.30332999999996</v>
      </c>
      <c r="X2625">
        <v>757.42332999999996</v>
      </c>
      <c r="Y2625">
        <v>503.64111000000003</v>
      </c>
      <c r="Z2625">
        <v>506.13443999999998</v>
      </c>
      <c r="AA2625">
        <v>509.16556000000003</v>
      </c>
      <c r="AB2625">
        <v>509.16556000000003</v>
      </c>
      <c r="AC2625">
        <v>508.97</v>
      </c>
      <c r="AD2625">
        <v>537.66777999999999</v>
      </c>
      <c r="AE2625">
        <v>506.22</v>
      </c>
      <c r="AF2625">
        <v>503.05444</v>
      </c>
      <c r="AG2625">
        <v>502.50443999999999</v>
      </c>
      <c r="AH2625">
        <v>502.22332999999998</v>
      </c>
      <c r="AI2625">
        <v>501.53888999999998</v>
      </c>
      <c r="AJ2625">
        <v>503.04221999999999</v>
      </c>
      <c r="AK2625">
        <v>501.88110999999998</v>
      </c>
      <c r="AL2625">
        <v>503.04221999999999</v>
      </c>
      <c r="AM2625">
        <v>503.59222</v>
      </c>
      <c r="AN2625">
        <v>452.45443999999998</v>
      </c>
      <c r="AO2625">
        <v>81.485556000000003</v>
      </c>
      <c r="AP2625">
        <v>81.241111000000004</v>
      </c>
      <c r="AQ2625">
        <v>346.26778000000002</v>
      </c>
      <c r="AR2625">
        <v>423.85444000000001</v>
      </c>
      <c r="AS2625">
        <v>425.07666999999998</v>
      </c>
      <c r="AT2625">
        <v>423.46332999999998</v>
      </c>
      <c r="AU2625">
        <v>72</v>
      </c>
      <c r="AV2625">
        <v>72</v>
      </c>
      <c r="AW2625">
        <v>72</v>
      </c>
      <c r="AX2625">
        <v>71</v>
      </c>
      <c r="AY2625">
        <v>69.5</v>
      </c>
      <c r="AZ2625">
        <v>68.5</v>
      </c>
      <c r="BA2625">
        <v>67.5</v>
      </c>
      <c r="BB2625">
        <v>67</v>
      </c>
      <c r="BC2625">
        <v>69.5</v>
      </c>
      <c r="BD2625">
        <v>71</v>
      </c>
      <c r="BE2625">
        <v>75</v>
      </c>
      <c r="BF2625">
        <v>77.5</v>
      </c>
      <c r="BG2625">
        <v>79.5</v>
      </c>
      <c r="BH2625">
        <v>81</v>
      </c>
      <c r="BI2625">
        <v>83.5</v>
      </c>
      <c r="BJ2625">
        <v>86</v>
      </c>
      <c r="BK2625">
        <v>87</v>
      </c>
      <c r="BL2625">
        <v>86.5</v>
      </c>
      <c r="BM2625">
        <v>84</v>
      </c>
      <c r="BN2625">
        <v>80.5</v>
      </c>
      <c r="BO2625">
        <v>78</v>
      </c>
      <c r="BP2625">
        <v>76</v>
      </c>
      <c r="BQ2625">
        <v>73.5</v>
      </c>
      <c r="BR2625">
        <v>72.5</v>
      </c>
      <c r="BS2625">
        <v>143.47139999999999</v>
      </c>
      <c r="BT2625">
        <v>95.053399999999996</v>
      </c>
      <c r="BU2625">
        <v>136.30600000000001</v>
      </c>
      <c r="BV2625">
        <v>-2.5961940000000001</v>
      </c>
      <c r="BW2625">
        <v>-23.824760000000001</v>
      </c>
      <c r="BX2625">
        <v>15.709960000000001</v>
      </c>
      <c r="BY2625">
        <v>4.6133769999999998</v>
      </c>
      <c r="BZ2625">
        <v>-34.773780000000002</v>
      </c>
      <c r="CA2625">
        <v>6.509334</v>
      </c>
      <c r="CB2625">
        <v>15.94807</v>
      </c>
      <c r="CC2625">
        <v>5.419975</v>
      </c>
      <c r="CD2625">
        <v>13.625260000000001</v>
      </c>
      <c r="CE2625">
        <v>18.746759999999998</v>
      </c>
      <c r="CF2625">
        <v>9.4147390000000009</v>
      </c>
      <c r="CG2625">
        <v>-9.877974</v>
      </c>
      <c r="CH2625">
        <v>-4.2785299999999999</v>
      </c>
      <c r="CI2625">
        <v>18.7562</v>
      </c>
      <c r="CJ2625">
        <v>74.541340000000005</v>
      </c>
      <c r="CK2625">
        <v>450.75990000000002</v>
      </c>
      <c r="CL2625">
        <v>445.30380000000002</v>
      </c>
      <c r="CM2625">
        <v>400.87040000000002</v>
      </c>
      <c r="CN2625">
        <v>466.40359999999998</v>
      </c>
      <c r="CO2625">
        <v>513.83040000000005</v>
      </c>
      <c r="CP2625">
        <v>511.07369999999997</v>
      </c>
      <c r="CQ2625">
        <v>1640.402</v>
      </c>
      <c r="CR2625">
        <v>1090.242</v>
      </c>
      <c r="CS2625">
        <v>910.56119999999999</v>
      </c>
      <c r="CT2625">
        <v>464.23250000000002</v>
      </c>
      <c r="CU2625">
        <v>295.4205</v>
      </c>
      <c r="CV2625">
        <v>157.3802</v>
      </c>
      <c r="CW2625">
        <v>185.88339999999999</v>
      </c>
      <c r="CX2625">
        <v>102.5637</v>
      </c>
      <c r="CY2625">
        <v>319.70949999999999</v>
      </c>
      <c r="CZ2625">
        <v>565.24090000000001</v>
      </c>
      <c r="DA2625">
        <v>778.96420000000001</v>
      </c>
      <c r="DB2625">
        <v>754.97550000000001</v>
      </c>
      <c r="DC2625">
        <v>857.66409999999996</v>
      </c>
      <c r="DD2625">
        <v>883.02909999999997</v>
      </c>
      <c r="DE2625">
        <v>832.68089999999995</v>
      </c>
      <c r="DF2625">
        <v>807.96529999999996</v>
      </c>
      <c r="DG2625">
        <v>851.8383</v>
      </c>
      <c r="DH2625">
        <v>892.4479</v>
      </c>
      <c r="DI2625">
        <v>965.91049999999996</v>
      </c>
      <c r="DJ2625">
        <v>1036.155</v>
      </c>
      <c r="DK2625">
        <v>1400.5550000000001</v>
      </c>
      <c r="DL2625">
        <v>1563.827</v>
      </c>
      <c r="DM2625">
        <v>1343.665</v>
      </c>
      <c r="DN2625">
        <v>1470.625</v>
      </c>
      <c r="DO2625">
        <v>19</v>
      </c>
      <c r="DP2625">
        <v>19</v>
      </c>
    </row>
    <row r="2626" spans="1:120" hidden="1" x14ac:dyDescent="0.25">
      <c r="A2626" t="str">
        <f t="shared" si="40"/>
        <v>All_Elect DA 1-4 (1PM-9PM) with Weekends_44463_19-19</v>
      </c>
      <c r="B2626" t="s">
        <v>62</v>
      </c>
      <c r="C2626" t="s">
        <v>61</v>
      </c>
      <c r="D2626" t="s">
        <v>61</v>
      </c>
      <c r="E2626" t="s">
        <v>61</v>
      </c>
      <c r="F2626" t="s">
        <v>61</v>
      </c>
      <c r="G2626" t="s">
        <v>61</v>
      </c>
      <c r="H2626" t="s">
        <v>61</v>
      </c>
      <c r="I2626" t="s">
        <v>61</v>
      </c>
      <c r="J2626" t="s">
        <v>61</v>
      </c>
      <c r="K2626" t="s">
        <v>264</v>
      </c>
      <c r="L2626" s="18">
        <v>44463</v>
      </c>
      <c r="M2626">
        <v>19</v>
      </c>
      <c r="N2626">
        <v>19</v>
      </c>
      <c r="O2626" t="s">
        <v>263</v>
      </c>
      <c r="P2626">
        <v>94</v>
      </c>
      <c r="Q2626">
        <v>92</v>
      </c>
      <c r="R2626">
        <v>0</v>
      </c>
      <c r="S2626">
        <v>1</v>
      </c>
      <c r="T2626">
        <v>0</v>
      </c>
      <c r="U2626">
        <v>0</v>
      </c>
      <c r="V2626">
        <v>1</v>
      </c>
      <c r="W2626">
        <v>9785.9496999999992</v>
      </c>
      <c r="X2626">
        <v>10064.724</v>
      </c>
      <c r="Y2626">
        <v>9840.1008000000002</v>
      </c>
      <c r="Z2626">
        <v>9919.2713000000003</v>
      </c>
      <c r="AA2626">
        <v>9963.4258000000009</v>
      </c>
      <c r="AB2626">
        <v>10162.869000000001</v>
      </c>
      <c r="AC2626">
        <v>10491.032999999999</v>
      </c>
      <c r="AD2626">
        <v>10857.130999999999</v>
      </c>
      <c r="AE2626">
        <v>11362.603999999999</v>
      </c>
      <c r="AF2626">
        <v>10781.654</v>
      </c>
      <c r="AG2626">
        <v>11120.982</v>
      </c>
      <c r="AH2626">
        <v>11135.171</v>
      </c>
      <c r="AI2626">
        <v>11254.817999999999</v>
      </c>
      <c r="AJ2626">
        <v>11413.897000000001</v>
      </c>
      <c r="AK2626">
        <v>10764.294</v>
      </c>
      <c r="AL2626">
        <v>10407.578</v>
      </c>
      <c r="AM2626">
        <v>9773.4685000000009</v>
      </c>
      <c r="AN2626">
        <v>8151.8914999999997</v>
      </c>
      <c r="AO2626">
        <v>3647.0488</v>
      </c>
      <c r="AP2626">
        <v>4849.1463000000003</v>
      </c>
      <c r="AQ2626">
        <v>6150.3586999999998</v>
      </c>
      <c r="AR2626">
        <v>6426.7555000000002</v>
      </c>
      <c r="AS2626">
        <v>6475.5628999999999</v>
      </c>
      <c r="AT2626">
        <v>6515.4638999999997</v>
      </c>
      <c r="AU2626">
        <v>71.653846000000001</v>
      </c>
      <c r="AV2626">
        <v>71.615385000000003</v>
      </c>
      <c r="AW2626">
        <v>71.587912000000003</v>
      </c>
      <c r="AX2626">
        <v>70.587912000000003</v>
      </c>
      <c r="AY2626">
        <v>69.109889999999993</v>
      </c>
      <c r="AZ2626">
        <v>68.170330000000007</v>
      </c>
      <c r="BA2626">
        <v>67.258241999999996</v>
      </c>
      <c r="BB2626">
        <v>66.774725000000004</v>
      </c>
      <c r="BC2626">
        <v>69.082418000000004</v>
      </c>
      <c r="BD2626">
        <v>70.708791000000005</v>
      </c>
      <c r="BE2626">
        <v>74.664834999999997</v>
      </c>
      <c r="BF2626">
        <v>77.263735999999994</v>
      </c>
      <c r="BG2626">
        <v>79.406593000000001</v>
      </c>
      <c r="BH2626">
        <v>80.994505000000004</v>
      </c>
      <c r="BI2626">
        <v>83.467033000000001</v>
      </c>
      <c r="BJ2626">
        <v>85.796702999999994</v>
      </c>
      <c r="BK2626">
        <v>86.642857000000006</v>
      </c>
      <c r="BL2626">
        <v>86.049451000000005</v>
      </c>
      <c r="BM2626">
        <v>83.631867999999997</v>
      </c>
      <c r="BN2626">
        <v>80.21978</v>
      </c>
      <c r="BO2626">
        <v>77.697801999999996</v>
      </c>
      <c r="BP2626">
        <v>75.681319000000002</v>
      </c>
      <c r="BQ2626">
        <v>73.313186999999999</v>
      </c>
      <c r="BR2626">
        <v>72.236264000000006</v>
      </c>
      <c r="BS2626">
        <v>602.8827</v>
      </c>
      <c r="BT2626">
        <v>-422.35939999999999</v>
      </c>
      <c r="BU2626">
        <v>-398.77839999999998</v>
      </c>
      <c r="BV2626">
        <v>-653.78959999999995</v>
      </c>
      <c r="BW2626">
        <v>-700.34</v>
      </c>
      <c r="BX2626">
        <v>-849.49659999999994</v>
      </c>
      <c r="BY2626">
        <v>-555.82759999999996</v>
      </c>
      <c r="BZ2626">
        <v>280.50639999999999</v>
      </c>
      <c r="CA2626">
        <v>392.9683</v>
      </c>
      <c r="CB2626">
        <v>1406.0530000000001</v>
      </c>
      <c r="CC2626">
        <v>1186.825</v>
      </c>
      <c r="CD2626">
        <v>1508.5440000000001</v>
      </c>
      <c r="CE2626">
        <v>1797.684</v>
      </c>
      <c r="CF2626">
        <v>1793.818</v>
      </c>
      <c r="CG2626">
        <v>2234.8719999999998</v>
      </c>
      <c r="CH2626">
        <v>2207.4899999999998</v>
      </c>
      <c r="CI2626">
        <v>2577.2649999999999</v>
      </c>
      <c r="CJ2626">
        <v>4010.3510000000001</v>
      </c>
      <c r="CK2626">
        <v>8216.4120000000003</v>
      </c>
      <c r="CL2626">
        <v>6718.35</v>
      </c>
      <c r="CM2626">
        <v>5314.4629999999997</v>
      </c>
      <c r="CN2626">
        <v>4946.8500000000004</v>
      </c>
      <c r="CO2626">
        <v>4739.1629999999996</v>
      </c>
      <c r="CP2626">
        <v>4373.4250000000002</v>
      </c>
      <c r="CQ2626">
        <v>163033.4</v>
      </c>
      <c r="CR2626">
        <v>32052.57</v>
      </c>
      <c r="CS2626">
        <v>28238.35</v>
      </c>
      <c r="CT2626">
        <v>26377.35</v>
      </c>
      <c r="CU2626">
        <v>25651.89</v>
      </c>
      <c r="CV2626">
        <v>23377.31</v>
      </c>
      <c r="CW2626">
        <v>17039.86</v>
      </c>
      <c r="CX2626">
        <v>11872.81</v>
      </c>
      <c r="CY2626">
        <v>25032.65</v>
      </c>
      <c r="CZ2626">
        <v>70713.5</v>
      </c>
      <c r="DA2626">
        <v>76795.66</v>
      </c>
      <c r="DB2626">
        <v>79431.62</v>
      </c>
      <c r="DC2626">
        <v>84623.16</v>
      </c>
      <c r="DD2626">
        <v>87131.7</v>
      </c>
      <c r="DE2626">
        <v>90806.32</v>
      </c>
      <c r="DF2626">
        <v>93920.31</v>
      </c>
      <c r="DG2626">
        <v>93992.66</v>
      </c>
      <c r="DH2626">
        <v>98959.06</v>
      </c>
      <c r="DI2626">
        <v>107562.4</v>
      </c>
      <c r="DJ2626">
        <v>112010.1</v>
      </c>
      <c r="DK2626">
        <v>112769.5</v>
      </c>
      <c r="DL2626">
        <v>111306.9</v>
      </c>
      <c r="DM2626">
        <v>107513.2</v>
      </c>
      <c r="DN2626">
        <v>110636.8</v>
      </c>
      <c r="DO2626">
        <v>19</v>
      </c>
      <c r="DP2626">
        <v>19</v>
      </c>
    </row>
    <row r="2627" spans="1:120" hidden="1" x14ac:dyDescent="0.25">
      <c r="A2627" t="str">
        <f t="shared" si="40"/>
        <v>sublap_id-SLAP_PGKN_Elect DA 1-4 (1PM-9PM) with Weekends_44463_19-19</v>
      </c>
      <c r="B2627" t="s">
        <v>62</v>
      </c>
      <c r="C2627" t="s">
        <v>279</v>
      </c>
      <c r="D2627" t="s">
        <v>61</v>
      </c>
      <c r="E2627" t="s">
        <v>280</v>
      </c>
      <c r="F2627" t="s">
        <v>61</v>
      </c>
      <c r="G2627" t="s">
        <v>61</v>
      </c>
      <c r="H2627" t="s">
        <v>61</v>
      </c>
      <c r="I2627" t="s">
        <v>61</v>
      </c>
      <c r="J2627" t="s">
        <v>61</v>
      </c>
      <c r="K2627" t="s">
        <v>264</v>
      </c>
      <c r="L2627" s="18">
        <v>44463</v>
      </c>
      <c r="M2627">
        <v>19</v>
      </c>
      <c r="N2627">
        <v>19</v>
      </c>
      <c r="O2627" t="s">
        <v>263</v>
      </c>
      <c r="P2627">
        <v>27</v>
      </c>
      <c r="Q2627">
        <v>27</v>
      </c>
      <c r="R2627">
        <v>0</v>
      </c>
      <c r="S2627">
        <v>0</v>
      </c>
      <c r="T2627">
        <v>0</v>
      </c>
      <c r="U2627">
        <v>1</v>
      </c>
      <c r="V2627">
        <v>1</v>
      </c>
      <c r="W2627">
        <v>1335.59</v>
      </c>
      <c r="X2627">
        <v>870.83</v>
      </c>
      <c r="Y2627">
        <v>663.67</v>
      </c>
      <c r="Z2627">
        <v>663.67</v>
      </c>
      <c r="AA2627">
        <v>666.11</v>
      </c>
      <c r="AB2627">
        <v>665.71</v>
      </c>
      <c r="AC2627">
        <v>715.55</v>
      </c>
      <c r="AD2627">
        <v>813.47</v>
      </c>
      <c r="AE2627">
        <v>788.14</v>
      </c>
      <c r="AF2627">
        <v>798.43</v>
      </c>
      <c r="AG2627">
        <v>1077.7</v>
      </c>
      <c r="AH2627">
        <v>1175.6300000000001</v>
      </c>
      <c r="AI2627">
        <v>1222.9100000000001</v>
      </c>
      <c r="AJ2627">
        <v>1330.46</v>
      </c>
      <c r="AK2627">
        <v>1188.3499999999999</v>
      </c>
      <c r="AL2627">
        <v>1240.6199999999999</v>
      </c>
      <c r="AM2627">
        <v>1120.83</v>
      </c>
      <c r="AN2627">
        <v>537.95000000000005</v>
      </c>
      <c r="AO2627">
        <v>66.75</v>
      </c>
      <c r="AP2627">
        <v>256.47000000000003</v>
      </c>
      <c r="AQ2627">
        <v>902.51</v>
      </c>
      <c r="AR2627">
        <v>1059.99</v>
      </c>
      <c r="AS2627">
        <v>1014.75</v>
      </c>
      <c r="AT2627">
        <v>950.15</v>
      </c>
      <c r="AU2627">
        <v>72</v>
      </c>
      <c r="AV2627">
        <v>72</v>
      </c>
      <c r="AW2627">
        <v>72</v>
      </c>
      <c r="AX2627">
        <v>71</v>
      </c>
      <c r="AY2627">
        <v>69.5</v>
      </c>
      <c r="AZ2627">
        <v>68.5</v>
      </c>
      <c r="BA2627">
        <v>67.5</v>
      </c>
      <c r="BB2627">
        <v>67</v>
      </c>
      <c r="BC2627">
        <v>69.5</v>
      </c>
      <c r="BD2627">
        <v>71</v>
      </c>
      <c r="BE2627">
        <v>75</v>
      </c>
      <c r="BF2627">
        <v>77.5</v>
      </c>
      <c r="BG2627">
        <v>79.5</v>
      </c>
      <c r="BH2627">
        <v>81</v>
      </c>
      <c r="BI2627">
        <v>83.5</v>
      </c>
      <c r="BJ2627">
        <v>86</v>
      </c>
      <c r="BK2627">
        <v>87</v>
      </c>
      <c r="BL2627">
        <v>86.5</v>
      </c>
      <c r="BM2627">
        <v>84</v>
      </c>
      <c r="BN2627">
        <v>80.5</v>
      </c>
      <c r="BO2627">
        <v>78</v>
      </c>
      <c r="BP2627">
        <v>76</v>
      </c>
      <c r="BQ2627">
        <v>73.5</v>
      </c>
      <c r="BR2627">
        <v>72.5</v>
      </c>
      <c r="BS2627">
        <v>-70.698710000000005</v>
      </c>
      <c r="BT2627">
        <v>-50.119199999999999</v>
      </c>
      <c r="BU2627">
        <v>-73.089879999999994</v>
      </c>
      <c r="BV2627">
        <v>-226.28100000000001</v>
      </c>
      <c r="BW2627">
        <v>-263.37889999999999</v>
      </c>
      <c r="BX2627">
        <v>-290.19540000000001</v>
      </c>
      <c r="BY2627">
        <v>-271.06689999999998</v>
      </c>
      <c r="BZ2627">
        <v>114.5869</v>
      </c>
      <c r="CA2627">
        <v>325.6626</v>
      </c>
      <c r="CB2627">
        <v>379.47</v>
      </c>
      <c r="CC2627">
        <v>178.7929</v>
      </c>
      <c r="CD2627">
        <v>179.93879999999999</v>
      </c>
      <c r="CE2627">
        <v>285.87020000000001</v>
      </c>
      <c r="CF2627">
        <v>253.38900000000001</v>
      </c>
      <c r="CG2627">
        <v>467.37729999999999</v>
      </c>
      <c r="CH2627">
        <v>436.55250000000001</v>
      </c>
      <c r="CI2627">
        <v>532.33339999999998</v>
      </c>
      <c r="CJ2627">
        <v>1093.3969999999999</v>
      </c>
      <c r="CK2627">
        <v>1484.058</v>
      </c>
      <c r="CL2627">
        <v>1133.7270000000001</v>
      </c>
      <c r="CM2627">
        <v>546.19479999999999</v>
      </c>
      <c r="CN2627">
        <v>349.6388</v>
      </c>
      <c r="CO2627">
        <v>281.7824</v>
      </c>
      <c r="CP2627">
        <v>176.4616</v>
      </c>
      <c r="CQ2627">
        <v>11694.82</v>
      </c>
      <c r="CR2627">
        <v>5284.518</v>
      </c>
      <c r="CS2627">
        <v>4560.3909999999996</v>
      </c>
      <c r="CT2627">
        <v>3952.9749999999999</v>
      </c>
      <c r="CU2627">
        <v>3673.971</v>
      </c>
      <c r="CV2627">
        <v>3400.53</v>
      </c>
      <c r="CW2627">
        <v>1690.241</v>
      </c>
      <c r="CX2627">
        <v>2016.172</v>
      </c>
      <c r="CY2627">
        <v>3157.6770000000001</v>
      </c>
      <c r="CZ2627">
        <v>3816.527</v>
      </c>
      <c r="DA2627">
        <v>5334.9279999999999</v>
      </c>
      <c r="DB2627">
        <v>6296.8670000000002</v>
      </c>
      <c r="DC2627">
        <v>7188.6930000000002</v>
      </c>
      <c r="DD2627">
        <v>8429.1720000000005</v>
      </c>
      <c r="DE2627">
        <v>8836.1360000000004</v>
      </c>
      <c r="DF2627">
        <v>9537.15</v>
      </c>
      <c r="DG2627">
        <v>9529.9</v>
      </c>
      <c r="DH2627">
        <v>9669.2270000000008</v>
      </c>
      <c r="DI2627">
        <v>11105.84</v>
      </c>
      <c r="DJ2627">
        <v>13089.83</v>
      </c>
      <c r="DK2627">
        <v>11529.61</v>
      </c>
      <c r="DL2627">
        <v>11846.5</v>
      </c>
      <c r="DM2627">
        <v>11341.19</v>
      </c>
      <c r="DN2627">
        <v>11637.58</v>
      </c>
      <c r="DO2627">
        <v>19</v>
      </c>
      <c r="DP2627">
        <v>19</v>
      </c>
    </row>
    <row r="2628" spans="1:120" hidden="1" x14ac:dyDescent="0.25">
      <c r="A2628" t="str">
        <f t="shared" ref="A2628:A2691" si="41">C2628&amp;"_"&amp;K2628&amp;"_"&amp;IF(L2628="",O2628,L2628&amp;IF(LEFT(K2628,3)="All","",IF(R2628=1,"_Combined","_"&amp;M2628&amp;"-"&amp;N2628)))</f>
        <v>Industry_Type-3. Wholesale, Transport, other utilities_All CBP_44469</v>
      </c>
      <c r="B2628" t="s">
        <v>62</v>
      </c>
      <c r="C2628" t="s">
        <v>202</v>
      </c>
      <c r="D2628" t="s">
        <v>61</v>
      </c>
      <c r="E2628" t="s">
        <v>61</v>
      </c>
      <c r="F2628" t="s">
        <v>61</v>
      </c>
      <c r="G2628" t="s">
        <v>31</v>
      </c>
      <c r="H2628" t="s">
        <v>61</v>
      </c>
      <c r="I2628" t="s">
        <v>61</v>
      </c>
      <c r="J2628" t="s">
        <v>61</v>
      </c>
      <c r="K2628" t="s">
        <v>197</v>
      </c>
      <c r="L2628" s="18">
        <v>44469</v>
      </c>
      <c r="M2628">
        <v>19</v>
      </c>
      <c r="N2628">
        <v>19</v>
      </c>
      <c r="O2628" t="s">
        <v>263</v>
      </c>
      <c r="P2628">
        <v>2</v>
      </c>
      <c r="Q2628">
        <v>2</v>
      </c>
      <c r="R2628">
        <v>0</v>
      </c>
      <c r="S2628">
        <v>0</v>
      </c>
      <c r="T2628">
        <v>1</v>
      </c>
      <c r="U2628">
        <v>0</v>
      </c>
      <c r="V2628">
        <v>1</v>
      </c>
      <c r="W2628">
        <v>899.9</v>
      </c>
      <c r="X2628">
        <v>1051.1600000000001</v>
      </c>
      <c r="Y2628">
        <v>994.78</v>
      </c>
      <c r="Z2628">
        <v>1200.08</v>
      </c>
      <c r="AA2628">
        <v>1197.74</v>
      </c>
      <c r="AB2628">
        <v>1381.34</v>
      </c>
      <c r="AC2628">
        <v>1915.1</v>
      </c>
      <c r="AD2628">
        <v>2008.54</v>
      </c>
      <c r="AE2628">
        <v>675</v>
      </c>
      <c r="AF2628">
        <v>214.14</v>
      </c>
      <c r="AG2628">
        <v>185.64</v>
      </c>
      <c r="AH2628">
        <v>297.06</v>
      </c>
      <c r="AI2628">
        <v>563.94000000000005</v>
      </c>
      <c r="AJ2628">
        <v>635.16</v>
      </c>
      <c r="AK2628">
        <v>669.36</v>
      </c>
      <c r="AL2628">
        <v>200.22</v>
      </c>
      <c r="AM2628">
        <v>372.18</v>
      </c>
      <c r="AN2628">
        <v>707.16</v>
      </c>
      <c r="AO2628">
        <v>1172.22</v>
      </c>
      <c r="AP2628">
        <v>2311.04</v>
      </c>
      <c r="AQ2628">
        <v>2500.12</v>
      </c>
      <c r="AR2628">
        <v>2479.46</v>
      </c>
      <c r="AS2628">
        <v>2296.58</v>
      </c>
      <c r="AT2628">
        <v>2124.7600000000002</v>
      </c>
      <c r="AU2628">
        <v>66.5</v>
      </c>
      <c r="AV2628">
        <v>64.5</v>
      </c>
      <c r="AW2628">
        <v>62.5</v>
      </c>
      <c r="AX2628">
        <v>59.5</v>
      </c>
      <c r="AY2628">
        <v>58</v>
      </c>
      <c r="AZ2628">
        <v>58.5</v>
      </c>
      <c r="BA2628">
        <v>58</v>
      </c>
      <c r="BB2628">
        <v>58</v>
      </c>
      <c r="BC2628">
        <v>60.5</v>
      </c>
      <c r="BD2628">
        <v>64.5</v>
      </c>
      <c r="BE2628">
        <v>70.5</v>
      </c>
      <c r="BF2628">
        <v>75</v>
      </c>
      <c r="BG2628">
        <v>79</v>
      </c>
      <c r="BH2628">
        <v>81.5</v>
      </c>
      <c r="BI2628">
        <v>83.5</v>
      </c>
      <c r="BJ2628">
        <v>85.5</v>
      </c>
      <c r="BK2628">
        <v>86.5</v>
      </c>
      <c r="BL2628">
        <v>87</v>
      </c>
      <c r="BM2628">
        <v>85.5</v>
      </c>
      <c r="BN2628">
        <v>83</v>
      </c>
      <c r="BO2628">
        <v>78</v>
      </c>
      <c r="BP2628">
        <v>74.5</v>
      </c>
      <c r="BQ2628">
        <v>71.5</v>
      </c>
      <c r="BR2628">
        <v>69.5</v>
      </c>
      <c r="BS2628">
        <v>227.68010000000001</v>
      </c>
      <c r="BT2628">
        <v>-55.794690000000003</v>
      </c>
      <c r="BU2628">
        <v>-56.70796</v>
      </c>
      <c r="BV2628">
        <v>82.459199999999996</v>
      </c>
      <c r="BW2628">
        <v>99.271330000000006</v>
      </c>
      <c r="BX2628">
        <v>136.0042</v>
      </c>
      <c r="BY2628">
        <v>141.29259999999999</v>
      </c>
      <c r="BZ2628">
        <v>-348.11649999999997</v>
      </c>
      <c r="CA2628">
        <v>-108.27030000000001</v>
      </c>
      <c r="CB2628">
        <v>99.167159999999996</v>
      </c>
      <c r="CC2628">
        <v>130.3349</v>
      </c>
      <c r="CD2628">
        <v>56.599930000000001</v>
      </c>
      <c r="CE2628">
        <v>17.451460000000001</v>
      </c>
      <c r="CF2628">
        <v>-44.289380000000001</v>
      </c>
      <c r="CG2628">
        <v>47.430999999999997</v>
      </c>
      <c r="CH2628">
        <v>309.85359999999997</v>
      </c>
      <c r="CI2628">
        <v>321.6234</v>
      </c>
      <c r="CJ2628">
        <v>337.72710000000001</v>
      </c>
      <c r="CK2628">
        <v>874.09799999999996</v>
      </c>
      <c r="CL2628">
        <v>86.878370000000004</v>
      </c>
      <c r="CM2628">
        <v>-143.03280000000001</v>
      </c>
      <c r="CN2628">
        <v>-244.5685</v>
      </c>
      <c r="CO2628">
        <v>-205.66470000000001</v>
      </c>
      <c r="CP2628">
        <v>-249.4624</v>
      </c>
      <c r="CQ2628">
        <v>6312.69</v>
      </c>
      <c r="CR2628">
        <v>1176.4469999999999</v>
      </c>
      <c r="CS2628">
        <v>473.99270000000001</v>
      </c>
      <c r="CT2628">
        <v>783.00879999999995</v>
      </c>
      <c r="CU2628">
        <v>745.84270000000004</v>
      </c>
      <c r="CV2628">
        <v>1178.5709999999999</v>
      </c>
      <c r="CW2628">
        <v>1839.703</v>
      </c>
      <c r="CX2628">
        <v>1635.63</v>
      </c>
      <c r="CY2628">
        <v>2309.0100000000002</v>
      </c>
      <c r="CZ2628">
        <v>2817.8069999999998</v>
      </c>
      <c r="DA2628">
        <v>3029.895</v>
      </c>
      <c r="DB2628">
        <v>2891.1439999999998</v>
      </c>
      <c r="DC2628">
        <v>4549.6620000000003</v>
      </c>
      <c r="DD2628">
        <v>3301.058</v>
      </c>
      <c r="DE2628">
        <v>4834.7309999999998</v>
      </c>
      <c r="DF2628">
        <v>4791.4920000000002</v>
      </c>
      <c r="DG2628">
        <v>6297.43</v>
      </c>
      <c r="DH2628">
        <v>10369.27</v>
      </c>
      <c r="DI2628">
        <v>12990.01</v>
      </c>
      <c r="DJ2628">
        <v>7700.0240000000003</v>
      </c>
      <c r="DK2628">
        <v>12121.39</v>
      </c>
      <c r="DL2628">
        <v>9147.5450000000001</v>
      </c>
      <c r="DM2628">
        <v>8631.2690000000002</v>
      </c>
      <c r="DN2628">
        <v>9981.0910000000003</v>
      </c>
      <c r="DO2628">
        <v>19</v>
      </c>
      <c r="DP2628">
        <v>19</v>
      </c>
    </row>
    <row r="2629" spans="1:120" hidden="1" x14ac:dyDescent="0.25">
      <c r="A2629" t="str">
        <f t="shared" si="41"/>
        <v>Aggregator-Enel X_All CBP_44469</v>
      </c>
      <c r="B2629" t="s">
        <v>62</v>
      </c>
      <c r="C2629" t="s">
        <v>265</v>
      </c>
      <c r="D2629" t="s">
        <v>61</v>
      </c>
      <c r="E2629" t="s">
        <v>61</v>
      </c>
      <c r="F2629" t="s">
        <v>266</v>
      </c>
      <c r="G2629" t="s">
        <v>61</v>
      </c>
      <c r="H2629" t="s">
        <v>61</v>
      </c>
      <c r="I2629" t="s">
        <v>61</v>
      </c>
      <c r="J2629" t="s">
        <v>61</v>
      </c>
      <c r="K2629" t="s">
        <v>197</v>
      </c>
      <c r="L2629" s="18">
        <v>44469</v>
      </c>
      <c r="M2629">
        <v>19</v>
      </c>
      <c r="N2629">
        <v>19</v>
      </c>
      <c r="O2629" t="s">
        <v>263</v>
      </c>
      <c r="P2629">
        <v>9</v>
      </c>
      <c r="Q2629">
        <v>9</v>
      </c>
      <c r="R2629">
        <v>0</v>
      </c>
      <c r="S2629">
        <v>0</v>
      </c>
      <c r="T2629">
        <v>1</v>
      </c>
      <c r="U2629">
        <v>0</v>
      </c>
      <c r="V2629">
        <v>1</v>
      </c>
      <c r="W2629">
        <v>16380.5</v>
      </c>
      <c r="X2629">
        <v>15433.86</v>
      </c>
      <c r="Y2629">
        <v>15687.46</v>
      </c>
      <c r="Z2629">
        <v>16384.5</v>
      </c>
      <c r="AA2629">
        <v>16170.9</v>
      </c>
      <c r="AB2629">
        <v>16267.02</v>
      </c>
      <c r="AC2629">
        <v>17315.72</v>
      </c>
      <c r="AD2629">
        <v>17081.88</v>
      </c>
      <c r="AE2629">
        <v>15068.9</v>
      </c>
      <c r="AF2629">
        <v>14472.26</v>
      </c>
      <c r="AG2629">
        <v>14353.38</v>
      </c>
      <c r="AH2629">
        <v>14942.28</v>
      </c>
      <c r="AI2629">
        <v>15930.12</v>
      </c>
      <c r="AJ2629">
        <v>15857.62</v>
      </c>
      <c r="AK2629">
        <v>15955.08</v>
      </c>
      <c r="AL2629">
        <v>15590.7</v>
      </c>
      <c r="AM2629">
        <v>15996.52</v>
      </c>
      <c r="AN2629">
        <v>15891.1</v>
      </c>
      <c r="AO2629">
        <v>14961.18</v>
      </c>
      <c r="AP2629">
        <v>17818.400000000001</v>
      </c>
      <c r="AQ2629">
        <v>18654.919999999998</v>
      </c>
      <c r="AR2629">
        <v>18805.419999999998</v>
      </c>
      <c r="AS2629">
        <v>18546.36</v>
      </c>
      <c r="AT2629">
        <v>18092.82</v>
      </c>
      <c r="AU2629">
        <v>66.5</v>
      </c>
      <c r="AV2629">
        <v>64.5</v>
      </c>
      <c r="AW2629">
        <v>62.5</v>
      </c>
      <c r="AX2629">
        <v>59.5</v>
      </c>
      <c r="AY2629">
        <v>58</v>
      </c>
      <c r="AZ2629">
        <v>58.5</v>
      </c>
      <c r="BA2629">
        <v>58</v>
      </c>
      <c r="BB2629">
        <v>58</v>
      </c>
      <c r="BC2629">
        <v>60.5</v>
      </c>
      <c r="BD2629">
        <v>64.5</v>
      </c>
      <c r="BE2629">
        <v>70.5</v>
      </c>
      <c r="BF2629">
        <v>75</v>
      </c>
      <c r="BG2629">
        <v>79</v>
      </c>
      <c r="BH2629">
        <v>81.5</v>
      </c>
      <c r="BI2629">
        <v>83.5</v>
      </c>
      <c r="BJ2629">
        <v>85.5</v>
      </c>
      <c r="BK2629">
        <v>86.5</v>
      </c>
      <c r="BL2629">
        <v>87</v>
      </c>
      <c r="BM2629">
        <v>85.5</v>
      </c>
      <c r="BN2629">
        <v>83</v>
      </c>
      <c r="BO2629">
        <v>78</v>
      </c>
      <c r="BP2629">
        <v>74.5</v>
      </c>
      <c r="BQ2629">
        <v>71.5</v>
      </c>
      <c r="BR2629">
        <v>69.5</v>
      </c>
      <c r="BS2629">
        <v>130.21109999999999</v>
      </c>
      <c r="BT2629">
        <v>611.76350000000002</v>
      </c>
      <c r="BU2629">
        <v>315.85939999999999</v>
      </c>
      <c r="BV2629">
        <v>-220.13390000000001</v>
      </c>
      <c r="BW2629">
        <v>-241.64680000000001</v>
      </c>
      <c r="BX2629">
        <v>26.533049999999999</v>
      </c>
      <c r="BY2629">
        <v>-126.6652</v>
      </c>
      <c r="BZ2629">
        <v>-227.44720000000001</v>
      </c>
      <c r="CA2629">
        <v>309.13040000000001</v>
      </c>
      <c r="CB2629">
        <v>332.07749999999999</v>
      </c>
      <c r="CC2629">
        <v>514.25559999999996</v>
      </c>
      <c r="CD2629">
        <v>18.81907</v>
      </c>
      <c r="CE2629">
        <v>-584.59379999999999</v>
      </c>
      <c r="CF2629">
        <v>-634.79459999999995</v>
      </c>
      <c r="CG2629">
        <v>-736.58259999999996</v>
      </c>
      <c r="CH2629">
        <v>-511.93770000000001</v>
      </c>
      <c r="CI2629">
        <v>-477.85359999999997</v>
      </c>
      <c r="CJ2629">
        <v>265.58609999999999</v>
      </c>
      <c r="CK2629">
        <v>2394.319</v>
      </c>
      <c r="CL2629">
        <v>86.766139999999993</v>
      </c>
      <c r="CM2629">
        <v>-707.45780000000002</v>
      </c>
      <c r="CN2629">
        <v>-1205.7560000000001</v>
      </c>
      <c r="CO2629">
        <v>-1237.473</v>
      </c>
      <c r="CP2629">
        <v>-978.56050000000005</v>
      </c>
      <c r="CQ2629">
        <v>36001.440000000002</v>
      </c>
      <c r="CR2629">
        <v>13787.21</v>
      </c>
      <c r="CS2629">
        <v>12379.08</v>
      </c>
      <c r="CT2629">
        <v>13085.07</v>
      </c>
      <c r="CU2629">
        <v>9539.4529999999995</v>
      </c>
      <c r="CV2629">
        <v>9991.4089999999997</v>
      </c>
      <c r="CW2629">
        <v>7723.1350000000002</v>
      </c>
      <c r="CX2629">
        <v>7207.7780000000002</v>
      </c>
      <c r="CY2629">
        <v>10580.58</v>
      </c>
      <c r="CZ2629">
        <v>19495.669999999998</v>
      </c>
      <c r="DA2629">
        <v>20541.29</v>
      </c>
      <c r="DB2629">
        <v>23896.01</v>
      </c>
      <c r="DC2629">
        <v>31815.360000000001</v>
      </c>
      <c r="DD2629">
        <v>25465.93</v>
      </c>
      <c r="DE2629">
        <v>27275.81</v>
      </c>
      <c r="DF2629">
        <v>27190.9</v>
      </c>
      <c r="DG2629">
        <v>27262.2</v>
      </c>
      <c r="DH2629">
        <v>34204.75</v>
      </c>
      <c r="DI2629">
        <v>31438.12</v>
      </c>
      <c r="DJ2629">
        <v>26322.94</v>
      </c>
      <c r="DK2629">
        <v>46490.57</v>
      </c>
      <c r="DL2629">
        <v>39193.26</v>
      </c>
      <c r="DM2629">
        <v>37179.129999999997</v>
      </c>
      <c r="DN2629">
        <v>37111.79</v>
      </c>
      <c r="DO2629">
        <v>19</v>
      </c>
      <c r="DP2629">
        <v>19</v>
      </c>
    </row>
    <row r="2630" spans="1:120" hidden="1" x14ac:dyDescent="0.25">
      <c r="A2630" t="str">
        <f t="shared" si="41"/>
        <v>Industry_Type-6. Schools_All CBP_44469</v>
      </c>
      <c r="B2630" t="s">
        <v>62</v>
      </c>
      <c r="C2630" t="s">
        <v>220</v>
      </c>
      <c r="D2630" t="s">
        <v>61</v>
      </c>
      <c r="E2630" t="s">
        <v>61</v>
      </c>
      <c r="F2630" t="s">
        <v>61</v>
      </c>
      <c r="G2630" t="s">
        <v>40</v>
      </c>
      <c r="H2630" t="s">
        <v>61</v>
      </c>
      <c r="I2630" t="s">
        <v>61</v>
      </c>
      <c r="J2630" t="s">
        <v>61</v>
      </c>
      <c r="K2630" t="s">
        <v>197</v>
      </c>
      <c r="L2630" s="18">
        <v>44469</v>
      </c>
      <c r="M2630">
        <v>19</v>
      </c>
      <c r="N2630">
        <v>19</v>
      </c>
      <c r="O2630" t="s">
        <v>263</v>
      </c>
      <c r="P2630">
        <v>2</v>
      </c>
      <c r="Q2630">
        <v>2</v>
      </c>
      <c r="R2630">
        <v>0</v>
      </c>
      <c r="S2630">
        <v>0</v>
      </c>
      <c r="T2630">
        <v>1</v>
      </c>
      <c r="U2630">
        <v>0</v>
      </c>
      <c r="V2630">
        <v>1</v>
      </c>
      <c r="W2630">
        <v>5029.0029999999997</v>
      </c>
      <c r="X2630">
        <v>4933.4399999999996</v>
      </c>
      <c r="Y2630">
        <v>4838.3999999999996</v>
      </c>
      <c r="Z2630">
        <v>4691.5200000000004</v>
      </c>
      <c r="AA2630">
        <v>3698</v>
      </c>
      <c r="AB2630">
        <v>3628.8</v>
      </c>
      <c r="AC2630">
        <v>3624.48</v>
      </c>
      <c r="AD2630">
        <v>3944.16</v>
      </c>
      <c r="AE2630">
        <v>3348</v>
      </c>
      <c r="AF2630">
        <v>2112.48</v>
      </c>
      <c r="AG2630">
        <v>3019.68</v>
      </c>
      <c r="AH2630">
        <v>3106.08</v>
      </c>
      <c r="AI2630">
        <v>1291.68</v>
      </c>
      <c r="AJ2630">
        <v>1080</v>
      </c>
      <c r="AK2630">
        <v>2419.1999999999998</v>
      </c>
      <c r="AL2630">
        <v>3093.12</v>
      </c>
      <c r="AM2630">
        <v>3939.84</v>
      </c>
      <c r="AN2630">
        <v>4302.72</v>
      </c>
      <c r="AO2630">
        <v>4307.04</v>
      </c>
      <c r="AP2630">
        <v>4445.58</v>
      </c>
      <c r="AQ2630">
        <v>4381.28</v>
      </c>
      <c r="AR2630">
        <v>4345.92</v>
      </c>
      <c r="AS2630">
        <v>5223.74</v>
      </c>
      <c r="AT2630">
        <v>5258.08</v>
      </c>
      <c r="AU2630">
        <v>67.5</v>
      </c>
      <c r="AV2630">
        <v>64</v>
      </c>
      <c r="AW2630">
        <v>61.5</v>
      </c>
      <c r="AX2630">
        <v>60.5</v>
      </c>
      <c r="AY2630">
        <v>59</v>
      </c>
      <c r="AZ2630">
        <v>59</v>
      </c>
      <c r="BA2630">
        <v>57.5</v>
      </c>
      <c r="BB2630">
        <v>57.5</v>
      </c>
      <c r="BC2630">
        <v>60</v>
      </c>
      <c r="BD2630">
        <v>65.5</v>
      </c>
      <c r="BE2630">
        <v>71.5</v>
      </c>
      <c r="BF2630">
        <v>74</v>
      </c>
      <c r="BG2630">
        <v>77</v>
      </c>
      <c r="BH2630">
        <v>80</v>
      </c>
      <c r="BI2630">
        <v>82.5</v>
      </c>
      <c r="BJ2630">
        <v>84.5</v>
      </c>
      <c r="BK2630">
        <v>85.5</v>
      </c>
      <c r="BL2630">
        <v>85.5</v>
      </c>
      <c r="BM2630">
        <v>85.5</v>
      </c>
      <c r="BN2630">
        <v>82</v>
      </c>
      <c r="BO2630">
        <v>77</v>
      </c>
      <c r="BP2630">
        <v>74</v>
      </c>
      <c r="BQ2630">
        <v>72.5</v>
      </c>
      <c r="BR2630">
        <v>70.5</v>
      </c>
      <c r="BS2630">
        <v>-309.62610000000001</v>
      </c>
      <c r="BT2630">
        <v>-218.36340000000001</v>
      </c>
      <c r="BU2630">
        <v>-344.93310000000002</v>
      </c>
      <c r="BV2630">
        <v>-407.9529</v>
      </c>
      <c r="BW2630">
        <v>446.59089999999998</v>
      </c>
      <c r="BX2630">
        <v>-49.321289999999998</v>
      </c>
      <c r="BY2630">
        <v>-114.3248</v>
      </c>
      <c r="BZ2630">
        <v>-472.3175</v>
      </c>
      <c r="CA2630">
        <v>-313.97570000000002</v>
      </c>
      <c r="CB2630">
        <v>514.01949999999999</v>
      </c>
      <c r="CC2630">
        <v>-462.00220000000002</v>
      </c>
      <c r="CD2630">
        <v>-451.96589999999998</v>
      </c>
      <c r="CE2630">
        <v>1607.355</v>
      </c>
      <c r="CF2630">
        <v>2090.3939999999998</v>
      </c>
      <c r="CG2630">
        <v>999.52919999999995</v>
      </c>
      <c r="CH2630">
        <v>416.65429999999998</v>
      </c>
      <c r="CI2630">
        <v>61.741210000000002</v>
      </c>
      <c r="CJ2630">
        <v>-622.72709999999995</v>
      </c>
      <c r="CK2630">
        <v>-84.656980000000004</v>
      </c>
      <c r="CL2630">
        <v>-117.9404</v>
      </c>
      <c r="CM2630">
        <v>-97.474670000000003</v>
      </c>
      <c r="CN2630">
        <v>-107.2803</v>
      </c>
      <c r="CO2630">
        <v>-702.01620000000003</v>
      </c>
      <c r="CP2630">
        <v>-736.8827</v>
      </c>
      <c r="CQ2630">
        <v>496034.5</v>
      </c>
      <c r="CR2630">
        <v>247120.3</v>
      </c>
      <c r="CS2630">
        <v>218133.8</v>
      </c>
      <c r="CT2630">
        <v>198605.4</v>
      </c>
      <c r="CU2630">
        <v>190702</v>
      </c>
      <c r="CV2630">
        <v>21865.32</v>
      </c>
      <c r="CW2630">
        <v>17739.349999999999</v>
      </c>
      <c r="CX2630">
        <v>15719.8</v>
      </c>
      <c r="CY2630">
        <v>30863.360000000001</v>
      </c>
      <c r="CZ2630">
        <v>46843.29</v>
      </c>
      <c r="DA2630">
        <v>53802.59</v>
      </c>
      <c r="DB2630">
        <v>41169.43</v>
      </c>
      <c r="DC2630">
        <v>39403.85</v>
      </c>
      <c r="DD2630">
        <v>46319.54</v>
      </c>
      <c r="DE2630">
        <v>46913.11</v>
      </c>
      <c r="DF2630">
        <v>46343.66</v>
      </c>
      <c r="DG2630">
        <v>76054.8</v>
      </c>
      <c r="DH2630">
        <v>91119.56</v>
      </c>
      <c r="DI2630">
        <v>134210.20000000001</v>
      </c>
      <c r="DJ2630">
        <v>139270</v>
      </c>
      <c r="DK2630">
        <v>113601.5</v>
      </c>
      <c r="DL2630">
        <v>75017.149999999994</v>
      </c>
      <c r="DM2630">
        <v>73627.16</v>
      </c>
      <c r="DN2630">
        <v>84667.39</v>
      </c>
      <c r="DO2630">
        <v>19</v>
      </c>
      <c r="DP2630">
        <v>19</v>
      </c>
    </row>
    <row r="2631" spans="1:120" hidden="1" x14ac:dyDescent="0.25">
      <c r="A2631" t="str">
        <f t="shared" si="41"/>
        <v>Size_Grp-Below 20 kW_All CBP_44469</v>
      </c>
      <c r="B2631" t="s">
        <v>62</v>
      </c>
      <c r="C2631" t="s">
        <v>259</v>
      </c>
      <c r="D2631" t="s">
        <v>61</v>
      </c>
      <c r="E2631" t="s">
        <v>61</v>
      </c>
      <c r="F2631" t="s">
        <v>61</v>
      </c>
      <c r="G2631" t="s">
        <v>61</v>
      </c>
      <c r="H2631" t="s">
        <v>61</v>
      </c>
      <c r="I2631" t="s">
        <v>61</v>
      </c>
      <c r="J2631" t="s">
        <v>260</v>
      </c>
      <c r="K2631" t="s">
        <v>197</v>
      </c>
      <c r="L2631" s="18">
        <v>44469</v>
      </c>
      <c r="M2631">
        <v>19</v>
      </c>
      <c r="N2631">
        <v>19</v>
      </c>
      <c r="O2631" t="s">
        <v>263</v>
      </c>
      <c r="P2631">
        <v>1</v>
      </c>
      <c r="Q2631">
        <v>1</v>
      </c>
      <c r="R2631">
        <v>0</v>
      </c>
      <c r="S2631">
        <v>0</v>
      </c>
      <c r="T2631">
        <v>1</v>
      </c>
      <c r="U2631">
        <v>0</v>
      </c>
      <c r="V2631">
        <v>1</v>
      </c>
      <c r="W2631">
        <v>0</v>
      </c>
      <c r="X2631">
        <v>0</v>
      </c>
      <c r="Y2631">
        <v>0</v>
      </c>
      <c r="Z2631">
        <v>0</v>
      </c>
      <c r="AA2631">
        <v>0</v>
      </c>
      <c r="AB2631">
        <v>0</v>
      </c>
      <c r="AC2631">
        <v>0</v>
      </c>
      <c r="AD2631">
        <v>0</v>
      </c>
      <c r="AE2631">
        <v>0</v>
      </c>
      <c r="AF2631">
        <v>0</v>
      </c>
      <c r="AG2631">
        <v>0</v>
      </c>
      <c r="AH2631">
        <v>0</v>
      </c>
      <c r="AI2631">
        <v>0</v>
      </c>
      <c r="AJ2631">
        <v>0</v>
      </c>
      <c r="AK2631">
        <v>0</v>
      </c>
      <c r="AL2631">
        <v>0</v>
      </c>
      <c r="AM2631">
        <v>0</v>
      </c>
      <c r="AN2631">
        <v>0</v>
      </c>
      <c r="AO2631">
        <v>0</v>
      </c>
      <c r="AP2631">
        <v>0</v>
      </c>
      <c r="AQ2631">
        <v>0</v>
      </c>
      <c r="AR2631">
        <v>0</v>
      </c>
      <c r="AS2631">
        <v>0</v>
      </c>
      <c r="AT2631">
        <v>0</v>
      </c>
      <c r="AU2631">
        <v>0</v>
      </c>
      <c r="AV2631">
        <v>0</v>
      </c>
      <c r="AW2631">
        <v>0</v>
      </c>
      <c r="AX2631">
        <v>0</v>
      </c>
      <c r="AY2631">
        <v>0</v>
      </c>
      <c r="AZ2631">
        <v>0</v>
      </c>
      <c r="BA2631">
        <v>0</v>
      </c>
      <c r="BB2631">
        <v>0</v>
      </c>
      <c r="BC2631">
        <v>0</v>
      </c>
      <c r="BD2631">
        <v>0</v>
      </c>
      <c r="BE2631">
        <v>0</v>
      </c>
      <c r="BF2631">
        <v>0</v>
      </c>
      <c r="BG2631">
        <v>0</v>
      </c>
      <c r="BH2631">
        <v>0</v>
      </c>
      <c r="BI2631">
        <v>0</v>
      </c>
      <c r="BJ2631">
        <v>0</v>
      </c>
      <c r="BK2631">
        <v>0</v>
      </c>
      <c r="BL2631">
        <v>0</v>
      </c>
      <c r="BM2631">
        <v>0</v>
      </c>
      <c r="BN2631">
        <v>0</v>
      </c>
      <c r="BO2631">
        <v>0</v>
      </c>
      <c r="BP2631">
        <v>0</v>
      </c>
      <c r="BQ2631">
        <v>0</v>
      </c>
      <c r="BR2631">
        <v>0</v>
      </c>
      <c r="BS2631">
        <v>0</v>
      </c>
      <c r="BT2631">
        <v>0</v>
      </c>
      <c r="BU2631">
        <v>0</v>
      </c>
      <c r="BV2631">
        <v>0</v>
      </c>
      <c r="BW2631">
        <v>0</v>
      </c>
      <c r="BX2631">
        <v>0</v>
      </c>
      <c r="BY2631">
        <v>0</v>
      </c>
      <c r="BZ2631">
        <v>0</v>
      </c>
      <c r="CA2631">
        <v>0</v>
      </c>
      <c r="CB2631">
        <v>0</v>
      </c>
      <c r="CC2631">
        <v>0</v>
      </c>
      <c r="CD2631">
        <v>0</v>
      </c>
      <c r="CE2631">
        <v>0</v>
      </c>
      <c r="CF2631">
        <v>0</v>
      </c>
      <c r="CG2631">
        <v>0</v>
      </c>
      <c r="CH2631">
        <v>0</v>
      </c>
      <c r="CI2631">
        <v>0</v>
      </c>
      <c r="CJ2631">
        <v>0</v>
      </c>
      <c r="CK2631">
        <v>0</v>
      </c>
      <c r="CL2631">
        <v>0</v>
      </c>
      <c r="CM2631">
        <v>0</v>
      </c>
      <c r="CN2631">
        <v>0</v>
      </c>
      <c r="CO2631">
        <v>0</v>
      </c>
      <c r="CP2631">
        <v>0</v>
      </c>
      <c r="CQ2631">
        <v>0</v>
      </c>
      <c r="CR2631">
        <v>0</v>
      </c>
      <c r="CS2631">
        <v>0</v>
      </c>
      <c r="CT2631">
        <v>0</v>
      </c>
      <c r="CU2631">
        <v>0</v>
      </c>
      <c r="CV2631">
        <v>0</v>
      </c>
      <c r="CW2631">
        <v>0</v>
      </c>
      <c r="CX2631">
        <v>0</v>
      </c>
      <c r="CY2631">
        <v>0</v>
      </c>
      <c r="CZ2631">
        <v>0</v>
      </c>
      <c r="DA2631">
        <v>0</v>
      </c>
      <c r="DB2631">
        <v>0</v>
      </c>
      <c r="DC2631">
        <v>0</v>
      </c>
      <c r="DD2631">
        <v>0</v>
      </c>
      <c r="DE2631">
        <v>0</v>
      </c>
      <c r="DF2631">
        <v>0</v>
      </c>
      <c r="DG2631">
        <v>0</v>
      </c>
      <c r="DH2631">
        <v>0</v>
      </c>
      <c r="DI2631">
        <v>0</v>
      </c>
      <c r="DJ2631">
        <v>0</v>
      </c>
      <c r="DK2631">
        <v>0</v>
      </c>
      <c r="DL2631">
        <v>0</v>
      </c>
      <c r="DM2631">
        <v>0</v>
      </c>
      <c r="DN2631">
        <v>0</v>
      </c>
      <c r="DO2631">
        <v>19</v>
      </c>
      <c r="DP2631">
        <v>19</v>
      </c>
    </row>
    <row r="2632" spans="1:120" hidden="1" x14ac:dyDescent="0.25">
      <c r="A2632" t="str">
        <f t="shared" si="41"/>
        <v>Size_Grp-20 to 199.99 kW_All CBP_44469</v>
      </c>
      <c r="B2632" t="s">
        <v>62</v>
      </c>
      <c r="C2632" t="s">
        <v>201</v>
      </c>
      <c r="D2632" t="s">
        <v>61</v>
      </c>
      <c r="E2632" t="s">
        <v>61</v>
      </c>
      <c r="F2632" t="s">
        <v>61</v>
      </c>
      <c r="G2632" t="s">
        <v>61</v>
      </c>
      <c r="H2632" t="s">
        <v>61</v>
      </c>
      <c r="I2632" t="s">
        <v>61</v>
      </c>
      <c r="J2632" t="s">
        <v>101</v>
      </c>
      <c r="K2632" t="s">
        <v>197</v>
      </c>
      <c r="L2632" s="18">
        <v>44469</v>
      </c>
      <c r="M2632">
        <v>19</v>
      </c>
      <c r="N2632">
        <v>19</v>
      </c>
      <c r="O2632" t="s">
        <v>263</v>
      </c>
      <c r="P2632">
        <v>22</v>
      </c>
      <c r="Q2632">
        <v>22</v>
      </c>
      <c r="R2632">
        <v>0</v>
      </c>
      <c r="S2632">
        <v>0</v>
      </c>
      <c r="T2632">
        <v>0</v>
      </c>
      <c r="U2632">
        <v>0</v>
      </c>
      <c r="V2632">
        <v>0</v>
      </c>
      <c r="W2632">
        <v>272.05399999999997</v>
      </c>
      <c r="X2632">
        <v>349.91500000000002</v>
      </c>
      <c r="Y2632">
        <v>349.39100000000002</v>
      </c>
      <c r="Z2632">
        <v>349.70100000000002</v>
      </c>
      <c r="AA2632">
        <v>350.625</v>
      </c>
      <c r="AB2632">
        <v>353.67200000000003</v>
      </c>
      <c r="AC2632">
        <v>526.28200000000004</v>
      </c>
      <c r="AD2632">
        <v>854.80399999999997</v>
      </c>
      <c r="AE2632">
        <v>973.86</v>
      </c>
      <c r="AF2632">
        <v>1096.2439999999999</v>
      </c>
      <c r="AG2632">
        <v>1095.1890000000001</v>
      </c>
      <c r="AH2632">
        <v>1150.28</v>
      </c>
      <c r="AI2632">
        <v>1144.6020000000001</v>
      </c>
      <c r="AJ2632">
        <v>1069.037</v>
      </c>
      <c r="AK2632">
        <v>749.52599999999995</v>
      </c>
      <c r="AL2632">
        <v>569.43100000000004</v>
      </c>
      <c r="AM2632">
        <v>356.173</v>
      </c>
      <c r="AN2632">
        <v>345.786</v>
      </c>
      <c r="AO2632">
        <v>324.202</v>
      </c>
      <c r="AP2632">
        <v>344.435</v>
      </c>
      <c r="AQ2632">
        <v>427.48500000000001</v>
      </c>
      <c r="AR2632">
        <v>416.113</v>
      </c>
      <c r="AS2632">
        <v>458.089</v>
      </c>
      <c r="AT2632">
        <v>462.173</v>
      </c>
      <c r="AU2632">
        <v>66.818181999999993</v>
      </c>
      <c r="AV2632">
        <v>64.340908999999996</v>
      </c>
      <c r="AW2632">
        <v>62.181818</v>
      </c>
      <c r="AX2632">
        <v>59.818182</v>
      </c>
      <c r="AY2632">
        <v>58.318182</v>
      </c>
      <c r="AZ2632">
        <v>58.659090999999997</v>
      </c>
      <c r="BA2632">
        <v>57.840909000000003</v>
      </c>
      <c r="BB2632">
        <v>57.840909000000003</v>
      </c>
      <c r="BC2632">
        <v>60.340909000000003</v>
      </c>
      <c r="BD2632">
        <v>64.818181999999993</v>
      </c>
      <c r="BE2632">
        <v>70.818181999999993</v>
      </c>
      <c r="BF2632">
        <v>74.681818000000007</v>
      </c>
      <c r="BG2632">
        <v>78.363636</v>
      </c>
      <c r="BH2632">
        <v>81.022727000000003</v>
      </c>
      <c r="BI2632">
        <v>83.181818000000007</v>
      </c>
      <c r="BJ2632">
        <v>85.181818000000007</v>
      </c>
      <c r="BK2632">
        <v>86.181818000000007</v>
      </c>
      <c r="BL2632">
        <v>86.522727000000003</v>
      </c>
      <c r="BM2632">
        <v>85.5</v>
      </c>
      <c r="BN2632">
        <v>82.681818000000007</v>
      </c>
      <c r="BO2632">
        <v>77.681818000000007</v>
      </c>
      <c r="BP2632">
        <v>74.340908999999996</v>
      </c>
      <c r="BQ2632">
        <v>71.818181999999993</v>
      </c>
      <c r="BR2632">
        <v>69.818181999999993</v>
      </c>
      <c r="BS2632">
        <v>270.94200000000001</v>
      </c>
      <c r="BT2632">
        <v>146.1403</v>
      </c>
      <c r="BU2632">
        <v>137.8708</v>
      </c>
      <c r="BV2632">
        <v>202.3519</v>
      </c>
      <c r="BW2632">
        <v>198.024</v>
      </c>
      <c r="BX2632">
        <v>201.5067</v>
      </c>
      <c r="BY2632">
        <v>104.4301</v>
      </c>
      <c r="BZ2632">
        <v>-145.96449999999999</v>
      </c>
      <c r="CA2632">
        <v>-175.5924</v>
      </c>
      <c r="CB2632">
        <v>-176.1711</v>
      </c>
      <c r="CC2632">
        <v>-162.9212</v>
      </c>
      <c r="CD2632">
        <v>-223.3571</v>
      </c>
      <c r="CE2632">
        <v>-232.87270000000001</v>
      </c>
      <c r="CF2632">
        <v>-184.20859999999999</v>
      </c>
      <c r="CG2632">
        <v>125.2971</v>
      </c>
      <c r="CH2632">
        <v>218.6814</v>
      </c>
      <c r="CI2632">
        <v>289.11410000000001</v>
      </c>
      <c r="CJ2632">
        <v>220.554</v>
      </c>
      <c r="CK2632">
        <v>232.2561</v>
      </c>
      <c r="CL2632">
        <v>185.6808</v>
      </c>
      <c r="CM2632">
        <v>87.759799999999998</v>
      </c>
      <c r="CN2632">
        <v>82.688680000000005</v>
      </c>
      <c r="CO2632">
        <v>27.693370000000002</v>
      </c>
      <c r="CP2632">
        <v>20.73995</v>
      </c>
      <c r="CQ2632">
        <v>2185.944</v>
      </c>
      <c r="CR2632">
        <v>963.91989999999998</v>
      </c>
      <c r="CS2632">
        <v>886.1558</v>
      </c>
      <c r="CT2632">
        <v>901.05219999999997</v>
      </c>
      <c r="CU2632">
        <v>877.17579999999998</v>
      </c>
      <c r="CV2632">
        <v>678.04269999999997</v>
      </c>
      <c r="CW2632">
        <v>351.56150000000002</v>
      </c>
      <c r="CX2632">
        <v>443.06420000000003</v>
      </c>
      <c r="CY2632">
        <v>609.20360000000005</v>
      </c>
      <c r="CZ2632">
        <v>958.88549999999998</v>
      </c>
      <c r="DA2632">
        <v>1345.702</v>
      </c>
      <c r="DB2632">
        <v>1643.0119999999999</v>
      </c>
      <c r="DC2632">
        <v>1951.441</v>
      </c>
      <c r="DD2632">
        <v>2244.0889999999999</v>
      </c>
      <c r="DE2632">
        <v>2301.7069999999999</v>
      </c>
      <c r="DF2632">
        <v>2290.6959999999999</v>
      </c>
      <c r="DG2632">
        <v>2327.0619999999999</v>
      </c>
      <c r="DH2632">
        <v>2338.194</v>
      </c>
      <c r="DI2632">
        <v>2127.2130000000002</v>
      </c>
      <c r="DJ2632">
        <v>2168.7089999999998</v>
      </c>
      <c r="DK2632">
        <v>2541.085</v>
      </c>
      <c r="DL2632">
        <v>2290.386</v>
      </c>
      <c r="DM2632">
        <v>2293.3690000000001</v>
      </c>
      <c r="DN2632">
        <v>2360.96</v>
      </c>
      <c r="DO2632">
        <v>19</v>
      </c>
      <c r="DP2632">
        <v>19</v>
      </c>
    </row>
    <row r="2633" spans="1:120" hidden="1" x14ac:dyDescent="0.25">
      <c r="A2633" t="str">
        <f t="shared" si="41"/>
        <v>Aggregator-THG ENERGY SOLUTIONS LLC_All CBP_44469</v>
      </c>
      <c r="B2633" t="s">
        <v>62</v>
      </c>
      <c r="C2633" t="s">
        <v>270</v>
      </c>
      <c r="D2633" t="s">
        <v>61</v>
      </c>
      <c r="E2633" t="s">
        <v>61</v>
      </c>
      <c r="F2633" t="s">
        <v>271</v>
      </c>
      <c r="G2633" t="s">
        <v>61</v>
      </c>
      <c r="H2633" t="s">
        <v>61</v>
      </c>
      <c r="I2633" t="s">
        <v>61</v>
      </c>
      <c r="J2633" t="s">
        <v>61</v>
      </c>
      <c r="K2633" t="s">
        <v>197</v>
      </c>
      <c r="L2633" s="18">
        <v>44469</v>
      </c>
      <c r="M2633">
        <v>19</v>
      </c>
      <c r="N2633">
        <v>19</v>
      </c>
      <c r="O2633" t="s">
        <v>263</v>
      </c>
      <c r="P2633">
        <v>2</v>
      </c>
      <c r="Q2633">
        <v>2</v>
      </c>
      <c r="R2633">
        <v>0</v>
      </c>
      <c r="S2633">
        <v>0</v>
      </c>
      <c r="T2633">
        <v>1</v>
      </c>
      <c r="U2633">
        <v>0</v>
      </c>
      <c r="V2633">
        <v>1</v>
      </c>
      <c r="W2633">
        <v>5029.0029999999997</v>
      </c>
      <c r="X2633">
        <v>4933.4399999999996</v>
      </c>
      <c r="Y2633">
        <v>4838.3999999999996</v>
      </c>
      <c r="Z2633">
        <v>4691.5200000000004</v>
      </c>
      <c r="AA2633">
        <v>3698</v>
      </c>
      <c r="AB2633">
        <v>3628.8</v>
      </c>
      <c r="AC2633">
        <v>3624.48</v>
      </c>
      <c r="AD2633">
        <v>3944.16</v>
      </c>
      <c r="AE2633">
        <v>3348</v>
      </c>
      <c r="AF2633">
        <v>2112.48</v>
      </c>
      <c r="AG2633">
        <v>3019.68</v>
      </c>
      <c r="AH2633">
        <v>3106.08</v>
      </c>
      <c r="AI2633">
        <v>1291.68</v>
      </c>
      <c r="AJ2633">
        <v>1080</v>
      </c>
      <c r="AK2633">
        <v>2419.1999999999998</v>
      </c>
      <c r="AL2633">
        <v>3093.12</v>
      </c>
      <c r="AM2633">
        <v>3939.84</v>
      </c>
      <c r="AN2633">
        <v>4302.72</v>
      </c>
      <c r="AO2633">
        <v>4307.04</v>
      </c>
      <c r="AP2633">
        <v>4445.58</v>
      </c>
      <c r="AQ2633">
        <v>4381.28</v>
      </c>
      <c r="AR2633">
        <v>4345.92</v>
      </c>
      <c r="AS2633">
        <v>5223.74</v>
      </c>
      <c r="AT2633">
        <v>5258.08</v>
      </c>
      <c r="AU2633">
        <v>67.5</v>
      </c>
      <c r="AV2633">
        <v>64</v>
      </c>
      <c r="AW2633">
        <v>61.5</v>
      </c>
      <c r="AX2633">
        <v>60.5</v>
      </c>
      <c r="AY2633">
        <v>59</v>
      </c>
      <c r="AZ2633">
        <v>59</v>
      </c>
      <c r="BA2633">
        <v>57.5</v>
      </c>
      <c r="BB2633">
        <v>57.5</v>
      </c>
      <c r="BC2633">
        <v>60</v>
      </c>
      <c r="BD2633">
        <v>65.5</v>
      </c>
      <c r="BE2633">
        <v>71.5</v>
      </c>
      <c r="BF2633">
        <v>74</v>
      </c>
      <c r="BG2633">
        <v>77</v>
      </c>
      <c r="BH2633">
        <v>80</v>
      </c>
      <c r="BI2633">
        <v>82.5</v>
      </c>
      <c r="BJ2633">
        <v>84.5</v>
      </c>
      <c r="BK2633">
        <v>85.5</v>
      </c>
      <c r="BL2633">
        <v>85.5</v>
      </c>
      <c r="BM2633">
        <v>85.5</v>
      </c>
      <c r="BN2633">
        <v>82</v>
      </c>
      <c r="BO2633">
        <v>77</v>
      </c>
      <c r="BP2633">
        <v>74</v>
      </c>
      <c r="BQ2633">
        <v>72.5</v>
      </c>
      <c r="BR2633">
        <v>70.5</v>
      </c>
      <c r="BS2633">
        <v>-309.62610000000001</v>
      </c>
      <c r="BT2633">
        <v>-218.36340000000001</v>
      </c>
      <c r="BU2633">
        <v>-344.93310000000002</v>
      </c>
      <c r="BV2633">
        <v>-407.9529</v>
      </c>
      <c r="BW2633">
        <v>446.59089999999998</v>
      </c>
      <c r="BX2633">
        <v>-49.321289999999998</v>
      </c>
      <c r="BY2633">
        <v>-114.3248</v>
      </c>
      <c r="BZ2633">
        <v>-472.3175</v>
      </c>
      <c r="CA2633">
        <v>-313.97570000000002</v>
      </c>
      <c r="CB2633">
        <v>514.01949999999999</v>
      </c>
      <c r="CC2633">
        <v>-462.00220000000002</v>
      </c>
      <c r="CD2633">
        <v>-451.96589999999998</v>
      </c>
      <c r="CE2633">
        <v>1607.355</v>
      </c>
      <c r="CF2633">
        <v>2090.3939999999998</v>
      </c>
      <c r="CG2633">
        <v>999.52919999999995</v>
      </c>
      <c r="CH2633">
        <v>416.65429999999998</v>
      </c>
      <c r="CI2633">
        <v>61.741210000000002</v>
      </c>
      <c r="CJ2633">
        <v>-622.72709999999995</v>
      </c>
      <c r="CK2633">
        <v>-84.656980000000004</v>
      </c>
      <c r="CL2633">
        <v>-117.9404</v>
      </c>
      <c r="CM2633">
        <v>-97.474670000000003</v>
      </c>
      <c r="CN2633">
        <v>-107.2803</v>
      </c>
      <c r="CO2633">
        <v>-702.01620000000003</v>
      </c>
      <c r="CP2633">
        <v>-736.8827</v>
      </c>
      <c r="CQ2633">
        <v>496034.5</v>
      </c>
      <c r="CR2633">
        <v>247120.3</v>
      </c>
      <c r="CS2633">
        <v>218133.8</v>
      </c>
      <c r="CT2633">
        <v>198605.4</v>
      </c>
      <c r="CU2633">
        <v>190702</v>
      </c>
      <c r="CV2633">
        <v>21865.32</v>
      </c>
      <c r="CW2633">
        <v>17739.349999999999</v>
      </c>
      <c r="CX2633">
        <v>15719.8</v>
      </c>
      <c r="CY2633">
        <v>30863.360000000001</v>
      </c>
      <c r="CZ2633">
        <v>46843.29</v>
      </c>
      <c r="DA2633">
        <v>53802.59</v>
      </c>
      <c r="DB2633">
        <v>41169.43</v>
      </c>
      <c r="DC2633">
        <v>39403.85</v>
      </c>
      <c r="DD2633">
        <v>46319.54</v>
      </c>
      <c r="DE2633">
        <v>46913.11</v>
      </c>
      <c r="DF2633">
        <v>46343.66</v>
      </c>
      <c r="DG2633">
        <v>76054.8</v>
      </c>
      <c r="DH2633">
        <v>91119.56</v>
      </c>
      <c r="DI2633">
        <v>134210.20000000001</v>
      </c>
      <c r="DJ2633">
        <v>139270</v>
      </c>
      <c r="DK2633">
        <v>113601.5</v>
      </c>
      <c r="DL2633">
        <v>75017.149999999994</v>
      </c>
      <c r="DM2633">
        <v>73627.16</v>
      </c>
      <c r="DN2633">
        <v>84667.39</v>
      </c>
      <c r="DO2633">
        <v>19</v>
      </c>
      <c r="DP2633">
        <v>19</v>
      </c>
    </row>
    <row r="2634" spans="1:120" hidden="1" x14ac:dyDescent="0.25">
      <c r="A2634" t="str">
        <f t="shared" si="41"/>
        <v>Aggregator-Voltus, Inc._All CBP_44469</v>
      </c>
      <c r="B2634" t="s">
        <v>62</v>
      </c>
      <c r="C2634" t="s">
        <v>221</v>
      </c>
      <c r="D2634" t="s">
        <v>61</v>
      </c>
      <c r="E2634" t="s">
        <v>61</v>
      </c>
      <c r="F2634" t="s">
        <v>198</v>
      </c>
      <c r="G2634" t="s">
        <v>61</v>
      </c>
      <c r="H2634" t="s">
        <v>61</v>
      </c>
      <c r="I2634" t="s">
        <v>61</v>
      </c>
      <c r="J2634" t="s">
        <v>61</v>
      </c>
      <c r="K2634" t="s">
        <v>197</v>
      </c>
      <c r="L2634" s="18">
        <v>44469</v>
      </c>
      <c r="M2634">
        <v>19</v>
      </c>
      <c r="N2634">
        <v>19</v>
      </c>
      <c r="O2634" t="s">
        <v>263</v>
      </c>
      <c r="P2634">
        <v>32</v>
      </c>
      <c r="Q2634">
        <v>32</v>
      </c>
      <c r="R2634">
        <v>0</v>
      </c>
      <c r="S2634">
        <v>0</v>
      </c>
      <c r="T2634">
        <v>0</v>
      </c>
      <c r="U2634">
        <v>0</v>
      </c>
      <c r="V2634">
        <v>0</v>
      </c>
      <c r="W2634">
        <v>4677.5839999999998</v>
      </c>
      <c r="X2634">
        <v>5048.45</v>
      </c>
      <c r="Y2634">
        <v>5059.1610000000001</v>
      </c>
      <c r="Z2634">
        <v>5005.6959999999999</v>
      </c>
      <c r="AA2634">
        <v>4931.7299999999996</v>
      </c>
      <c r="AB2634">
        <v>4946.7870000000003</v>
      </c>
      <c r="AC2634">
        <v>5338.0919999999996</v>
      </c>
      <c r="AD2634">
        <v>6064.2089999999998</v>
      </c>
      <c r="AE2634">
        <v>6171.53</v>
      </c>
      <c r="AF2634">
        <v>6182.3190000000004</v>
      </c>
      <c r="AG2634">
        <v>6480.009</v>
      </c>
      <c r="AH2634">
        <v>6594.7</v>
      </c>
      <c r="AI2634">
        <v>6771.2070000000003</v>
      </c>
      <c r="AJ2634">
        <v>6576.1270000000004</v>
      </c>
      <c r="AK2634">
        <v>6077.5159999999996</v>
      </c>
      <c r="AL2634">
        <v>5926.8459999999995</v>
      </c>
      <c r="AM2634">
        <v>5811.1629999999996</v>
      </c>
      <c r="AN2634">
        <v>5742.9560000000001</v>
      </c>
      <c r="AO2634">
        <v>3793.6370000000002</v>
      </c>
      <c r="AP2634">
        <v>2833.4749999999999</v>
      </c>
      <c r="AQ2634">
        <v>4482.71</v>
      </c>
      <c r="AR2634">
        <v>4675.5730000000003</v>
      </c>
      <c r="AS2634">
        <v>4773.9390000000003</v>
      </c>
      <c r="AT2634">
        <v>4772.1080000000002</v>
      </c>
      <c r="AU2634">
        <v>66.725806000000006</v>
      </c>
      <c r="AV2634">
        <v>64.387096999999997</v>
      </c>
      <c r="AW2634">
        <v>62.274194000000001</v>
      </c>
      <c r="AX2634">
        <v>59.725805999999999</v>
      </c>
      <c r="AY2634">
        <v>58.225805999999999</v>
      </c>
      <c r="AZ2634">
        <v>58.612903000000003</v>
      </c>
      <c r="BA2634">
        <v>57.887096999999997</v>
      </c>
      <c r="BB2634">
        <v>57.887096999999997</v>
      </c>
      <c r="BC2634">
        <v>60.387096999999997</v>
      </c>
      <c r="BD2634">
        <v>64.725806000000006</v>
      </c>
      <c r="BE2634">
        <v>70.725806000000006</v>
      </c>
      <c r="BF2634">
        <v>74.774193999999994</v>
      </c>
      <c r="BG2634">
        <v>78.548387000000005</v>
      </c>
      <c r="BH2634">
        <v>81.161289999999994</v>
      </c>
      <c r="BI2634">
        <v>83.274193999999994</v>
      </c>
      <c r="BJ2634">
        <v>85.274193999999994</v>
      </c>
      <c r="BK2634">
        <v>86.274193999999994</v>
      </c>
      <c r="BL2634">
        <v>86.661289999999994</v>
      </c>
      <c r="BM2634">
        <v>85.5</v>
      </c>
      <c r="BN2634">
        <v>82.774193999999994</v>
      </c>
      <c r="BO2634">
        <v>77.774193999999994</v>
      </c>
      <c r="BP2634">
        <v>74.387096999999997</v>
      </c>
      <c r="BQ2634">
        <v>71.725806000000006</v>
      </c>
      <c r="BR2634">
        <v>69.725806000000006</v>
      </c>
      <c r="BS2634">
        <v>263.24299999999999</v>
      </c>
      <c r="BT2634">
        <v>-57.813139999999997</v>
      </c>
      <c r="BU2634">
        <v>-52.731850000000001</v>
      </c>
      <c r="BV2634">
        <v>36.855530000000002</v>
      </c>
      <c r="BW2634">
        <v>127.559</v>
      </c>
      <c r="BX2634">
        <v>199.15280000000001</v>
      </c>
      <c r="BY2634">
        <v>45.264049999999997</v>
      </c>
      <c r="BZ2634">
        <v>-322.2072</v>
      </c>
      <c r="CA2634">
        <v>-189.29689999999999</v>
      </c>
      <c r="CB2634">
        <v>166.5034</v>
      </c>
      <c r="CC2634">
        <v>-30.49475</v>
      </c>
      <c r="CD2634">
        <v>8.2249420000000004</v>
      </c>
      <c r="CE2634">
        <v>25.926290000000002</v>
      </c>
      <c r="CF2634">
        <v>240.3819</v>
      </c>
      <c r="CG2634">
        <v>730.73519999999996</v>
      </c>
      <c r="CH2634">
        <v>894.23479999999995</v>
      </c>
      <c r="CI2634">
        <v>802.54280000000006</v>
      </c>
      <c r="CJ2634">
        <v>723.36009999999999</v>
      </c>
      <c r="CK2634">
        <v>2280.2840000000001</v>
      </c>
      <c r="CL2634">
        <v>2547.279</v>
      </c>
      <c r="CM2634">
        <v>735.79100000000005</v>
      </c>
      <c r="CN2634">
        <v>452.80939999999998</v>
      </c>
      <c r="CO2634">
        <v>317.37389999999999</v>
      </c>
      <c r="CP2634">
        <v>313.19920000000002</v>
      </c>
      <c r="CQ2634">
        <v>14977.04</v>
      </c>
      <c r="CR2634">
        <v>6105.5770000000002</v>
      </c>
      <c r="CS2634">
        <v>5651.4279999999999</v>
      </c>
      <c r="CT2634">
        <v>4101.1710000000003</v>
      </c>
      <c r="CU2634">
        <v>2893.1370000000002</v>
      </c>
      <c r="CV2634">
        <v>2366.201</v>
      </c>
      <c r="CW2634">
        <v>1604.8889999999999</v>
      </c>
      <c r="CX2634">
        <v>2178.5610000000001</v>
      </c>
      <c r="CY2634">
        <v>2665.5630000000001</v>
      </c>
      <c r="CZ2634">
        <v>4041.2330000000002</v>
      </c>
      <c r="DA2634">
        <v>6104.3209999999999</v>
      </c>
      <c r="DB2634">
        <v>6311.4589999999998</v>
      </c>
      <c r="DC2634">
        <v>8130.3720000000003</v>
      </c>
      <c r="DD2634">
        <v>9473.6779999999999</v>
      </c>
      <c r="DE2634">
        <v>10154.98</v>
      </c>
      <c r="DF2634">
        <v>10789.87</v>
      </c>
      <c r="DG2634">
        <v>11936.23</v>
      </c>
      <c r="DH2634">
        <v>14843.63</v>
      </c>
      <c r="DI2634">
        <v>11128.48</v>
      </c>
      <c r="DJ2634">
        <v>12567.22</v>
      </c>
      <c r="DK2634">
        <v>10392.73</v>
      </c>
      <c r="DL2634">
        <v>8237.4639999999999</v>
      </c>
      <c r="DM2634">
        <v>7426.8040000000001</v>
      </c>
      <c r="DN2634">
        <v>7172.0510000000004</v>
      </c>
      <c r="DO2634">
        <v>19</v>
      </c>
      <c r="DP2634">
        <v>19</v>
      </c>
    </row>
    <row r="2635" spans="1:120" hidden="1" x14ac:dyDescent="0.25">
      <c r="A2635" t="str">
        <f t="shared" si="41"/>
        <v>Industry_Type-1. Agriculture, Mining &amp; Construction_All CBP_44469</v>
      </c>
      <c r="B2635" t="s">
        <v>62</v>
      </c>
      <c r="C2635" t="s">
        <v>211</v>
      </c>
      <c r="D2635" t="s">
        <v>61</v>
      </c>
      <c r="E2635" t="s">
        <v>61</v>
      </c>
      <c r="F2635" t="s">
        <v>61</v>
      </c>
      <c r="G2635" t="s">
        <v>30</v>
      </c>
      <c r="H2635" t="s">
        <v>61</v>
      </c>
      <c r="I2635" t="s">
        <v>61</v>
      </c>
      <c r="J2635" t="s">
        <v>61</v>
      </c>
      <c r="K2635" t="s">
        <v>197</v>
      </c>
      <c r="L2635" s="18">
        <v>44469</v>
      </c>
      <c r="M2635">
        <v>19</v>
      </c>
      <c r="N2635">
        <v>19</v>
      </c>
      <c r="O2635" t="s">
        <v>263</v>
      </c>
      <c r="P2635">
        <v>32</v>
      </c>
      <c r="Q2635">
        <v>32</v>
      </c>
      <c r="R2635">
        <v>1</v>
      </c>
      <c r="S2635">
        <v>0</v>
      </c>
      <c r="T2635">
        <v>0</v>
      </c>
      <c r="U2635">
        <v>0</v>
      </c>
      <c r="V2635">
        <v>0</v>
      </c>
      <c r="W2635">
        <v>4442.3540000000003</v>
      </c>
      <c r="X2635">
        <v>4786.8549999999996</v>
      </c>
      <c r="Y2635">
        <v>4722.8109999999997</v>
      </c>
      <c r="Z2635">
        <v>4602.3010000000004</v>
      </c>
      <c r="AA2635">
        <v>4625.1450000000004</v>
      </c>
      <c r="AB2635">
        <v>4777.4920000000002</v>
      </c>
      <c r="AC2635">
        <v>5336.7219999999998</v>
      </c>
      <c r="AD2635">
        <v>6058.2039999999997</v>
      </c>
      <c r="AE2635">
        <v>6275.7</v>
      </c>
      <c r="AF2635">
        <v>6060.2240000000002</v>
      </c>
      <c r="AG2635">
        <v>6255.8689999999997</v>
      </c>
      <c r="AH2635">
        <v>6110.42</v>
      </c>
      <c r="AI2635">
        <v>6218.2219999999998</v>
      </c>
      <c r="AJ2635">
        <v>5938.7169999999996</v>
      </c>
      <c r="AK2635">
        <v>5487.0259999999998</v>
      </c>
      <c r="AL2635">
        <v>5416.2709999999997</v>
      </c>
      <c r="AM2635">
        <v>5464.7529999999997</v>
      </c>
      <c r="AN2635">
        <v>5562.8860000000004</v>
      </c>
      <c r="AO2635">
        <v>3677.8820000000001</v>
      </c>
      <c r="AP2635">
        <v>2732.8150000000001</v>
      </c>
      <c r="AQ2635">
        <v>4394.165</v>
      </c>
      <c r="AR2635">
        <v>4559.893</v>
      </c>
      <c r="AS2635">
        <v>4591.5690000000004</v>
      </c>
      <c r="AT2635">
        <v>4524.2730000000001</v>
      </c>
      <c r="AU2635">
        <v>66.726042000000007</v>
      </c>
      <c r="AV2635">
        <v>64.386978999999997</v>
      </c>
      <c r="AW2635">
        <v>62.273958</v>
      </c>
      <c r="AX2635">
        <v>59.726042</v>
      </c>
      <c r="AY2635">
        <v>58.226042</v>
      </c>
      <c r="AZ2635">
        <v>58.613021000000003</v>
      </c>
      <c r="BA2635">
        <v>57.886978999999997</v>
      </c>
      <c r="BB2635">
        <v>57.886978999999997</v>
      </c>
      <c r="BC2635">
        <v>60.386978999999997</v>
      </c>
      <c r="BD2635">
        <v>64.726042000000007</v>
      </c>
      <c r="BE2635">
        <v>70.726042000000007</v>
      </c>
      <c r="BF2635">
        <v>74.773957999999993</v>
      </c>
      <c r="BG2635">
        <v>78.547916999999998</v>
      </c>
      <c r="BH2635">
        <v>81.160938000000002</v>
      </c>
      <c r="BI2635">
        <v>83.273957999999993</v>
      </c>
      <c r="BJ2635">
        <v>85.273957999999993</v>
      </c>
      <c r="BK2635">
        <v>86.273957999999993</v>
      </c>
      <c r="BL2635">
        <v>86.660938000000002</v>
      </c>
      <c r="BM2635">
        <v>85.5</v>
      </c>
      <c r="BN2635">
        <v>82.773957999999993</v>
      </c>
      <c r="BO2635">
        <v>77.773957999999993</v>
      </c>
      <c r="BP2635">
        <v>74.386978999999997</v>
      </c>
      <c r="BQ2635">
        <v>71.726042000000007</v>
      </c>
      <c r="BR2635">
        <v>69.726042000000007</v>
      </c>
      <c r="BS2635">
        <v>206.22550000000001</v>
      </c>
      <c r="BT2635">
        <v>-26.220400000000001</v>
      </c>
      <c r="BU2635">
        <v>2.7113909999999999</v>
      </c>
      <c r="BV2635">
        <v>150.5111</v>
      </c>
      <c r="BW2635">
        <v>192.73920000000001</v>
      </c>
      <c r="BX2635">
        <v>279.54680000000002</v>
      </c>
      <c r="BY2635">
        <v>101.1896</v>
      </c>
      <c r="BZ2635">
        <v>-223.56110000000001</v>
      </c>
      <c r="CA2635">
        <v>-326.42570000000001</v>
      </c>
      <c r="CB2635">
        <v>8.1147030000000004</v>
      </c>
      <c r="CC2635">
        <v>-225.49780000000001</v>
      </c>
      <c r="CD2635">
        <v>-33.192059999999998</v>
      </c>
      <c r="CE2635">
        <v>25.254999999999999</v>
      </c>
      <c r="CF2635">
        <v>355.36059999999998</v>
      </c>
      <c r="CG2635">
        <v>795.61220000000003</v>
      </c>
      <c r="CH2635">
        <v>906.06029999999998</v>
      </c>
      <c r="CI2635">
        <v>763.66690000000006</v>
      </c>
      <c r="CJ2635">
        <v>652.65589999999997</v>
      </c>
      <c r="CK2635">
        <v>2249.3780000000002</v>
      </c>
      <c r="CL2635">
        <v>2525.6660000000002</v>
      </c>
      <c r="CM2635">
        <v>670.50440000000003</v>
      </c>
      <c r="CN2635">
        <v>378.02280000000002</v>
      </c>
      <c r="CO2635">
        <v>305.916</v>
      </c>
      <c r="CP2635">
        <v>322.68849999999998</v>
      </c>
      <c r="CQ2635">
        <v>14608.72</v>
      </c>
      <c r="CR2635">
        <v>6023.5110000000004</v>
      </c>
      <c r="CS2635">
        <v>5504.1329999999998</v>
      </c>
      <c r="CT2635">
        <v>3948.4119999999998</v>
      </c>
      <c r="CU2635">
        <v>2808.51</v>
      </c>
      <c r="CV2635">
        <v>2257.8719999999998</v>
      </c>
      <c r="CW2635">
        <v>1610.337</v>
      </c>
      <c r="CX2635">
        <v>2109.2959999999998</v>
      </c>
      <c r="CY2635">
        <v>2553.1770000000001</v>
      </c>
      <c r="CZ2635">
        <v>4007.0230000000001</v>
      </c>
      <c r="DA2635">
        <v>6255.9440000000004</v>
      </c>
      <c r="DB2635">
        <v>6522.1450000000004</v>
      </c>
      <c r="DC2635">
        <v>8187.5110000000004</v>
      </c>
      <c r="DD2635">
        <v>9327.6350000000002</v>
      </c>
      <c r="DE2635">
        <v>9926.65</v>
      </c>
      <c r="DF2635">
        <v>10566.45</v>
      </c>
      <c r="DG2635">
        <v>11798.02</v>
      </c>
      <c r="DH2635">
        <v>14623.1</v>
      </c>
      <c r="DI2635">
        <v>10853.89</v>
      </c>
      <c r="DJ2635">
        <v>12168.12</v>
      </c>
      <c r="DK2635">
        <v>10084.74</v>
      </c>
      <c r="DL2635">
        <v>8065.7650000000003</v>
      </c>
      <c r="DM2635">
        <v>7226.4030000000002</v>
      </c>
      <c r="DN2635">
        <v>7082.1930000000002</v>
      </c>
      <c r="DO2635">
        <v>19</v>
      </c>
      <c r="DP2635">
        <v>19</v>
      </c>
    </row>
    <row r="2636" spans="1:120" hidden="1" x14ac:dyDescent="0.25">
      <c r="A2636" t="str">
        <f t="shared" si="41"/>
        <v>All_All CBP_44469</v>
      </c>
      <c r="B2636" t="s">
        <v>62</v>
      </c>
      <c r="C2636" t="s">
        <v>61</v>
      </c>
      <c r="D2636" t="s">
        <v>61</v>
      </c>
      <c r="E2636" t="s">
        <v>61</v>
      </c>
      <c r="F2636" t="s">
        <v>61</v>
      </c>
      <c r="G2636" t="s">
        <v>61</v>
      </c>
      <c r="H2636" t="s">
        <v>61</v>
      </c>
      <c r="I2636" t="s">
        <v>61</v>
      </c>
      <c r="J2636" t="s">
        <v>61</v>
      </c>
      <c r="K2636" t="s">
        <v>197</v>
      </c>
      <c r="L2636" s="18">
        <v>44469</v>
      </c>
      <c r="M2636">
        <v>19</v>
      </c>
      <c r="N2636">
        <v>19</v>
      </c>
      <c r="O2636" t="s">
        <v>263</v>
      </c>
      <c r="P2636">
        <v>43</v>
      </c>
      <c r="Q2636">
        <v>43</v>
      </c>
      <c r="R2636">
        <v>1</v>
      </c>
      <c r="S2636">
        <v>0</v>
      </c>
      <c r="T2636">
        <v>0</v>
      </c>
      <c r="U2636">
        <v>0</v>
      </c>
      <c r="V2636">
        <v>0</v>
      </c>
      <c r="W2636">
        <v>26087.087</v>
      </c>
      <c r="X2636">
        <v>25415.75</v>
      </c>
      <c r="Y2636">
        <v>25585.021000000001</v>
      </c>
      <c r="Z2636">
        <v>26081.716</v>
      </c>
      <c r="AA2636">
        <v>24800.63</v>
      </c>
      <c r="AB2636">
        <v>24842.607</v>
      </c>
      <c r="AC2636">
        <v>26278.292000000001</v>
      </c>
      <c r="AD2636">
        <v>27090.249</v>
      </c>
      <c r="AE2636">
        <v>24588.43</v>
      </c>
      <c r="AF2636">
        <v>22767.059000000001</v>
      </c>
      <c r="AG2636">
        <v>23853.069</v>
      </c>
      <c r="AH2636">
        <v>24643.06</v>
      </c>
      <c r="AI2636">
        <v>23993.007000000001</v>
      </c>
      <c r="AJ2636">
        <v>23513.746999999999</v>
      </c>
      <c r="AK2636">
        <v>24451.795999999998</v>
      </c>
      <c r="AL2636">
        <v>24610.666000000001</v>
      </c>
      <c r="AM2636">
        <v>25747.523000000001</v>
      </c>
      <c r="AN2636">
        <v>25936.776000000002</v>
      </c>
      <c r="AO2636">
        <v>23061.857</v>
      </c>
      <c r="AP2636">
        <v>25097.455000000002</v>
      </c>
      <c r="AQ2636">
        <v>27518.91</v>
      </c>
      <c r="AR2636">
        <v>27826.913</v>
      </c>
      <c r="AS2636">
        <v>28544.039000000001</v>
      </c>
      <c r="AT2636">
        <v>28123.008000000002</v>
      </c>
      <c r="AU2636">
        <v>66.714554000000007</v>
      </c>
      <c r="AV2636">
        <v>64.392723000000004</v>
      </c>
      <c r="AW2636">
        <v>62.285446</v>
      </c>
      <c r="AX2636">
        <v>59.714554</v>
      </c>
      <c r="AY2636">
        <v>58.214554</v>
      </c>
      <c r="AZ2636">
        <v>58.607277000000003</v>
      </c>
      <c r="BA2636">
        <v>57.892722999999997</v>
      </c>
      <c r="BB2636">
        <v>57.892722999999997</v>
      </c>
      <c r="BC2636">
        <v>60.392722999999997</v>
      </c>
      <c r="BD2636">
        <v>64.714554000000007</v>
      </c>
      <c r="BE2636">
        <v>70.714554000000007</v>
      </c>
      <c r="BF2636">
        <v>74.785445999999993</v>
      </c>
      <c r="BG2636">
        <v>78.570892999999998</v>
      </c>
      <c r="BH2636">
        <v>81.178169999999994</v>
      </c>
      <c r="BI2636">
        <v>83.285445999999993</v>
      </c>
      <c r="BJ2636">
        <v>85.285445999999993</v>
      </c>
      <c r="BK2636">
        <v>86.285445999999993</v>
      </c>
      <c r="BL2636">
        <v>86.678169999999994</v>
      </c>
      <c r="BM2636">
        <v>85.5</v>
      </c>
      <c r="BN2636">
        <v>82.785445999999993</v>
      </c>
      <c r="BO2636">
        <v>77.785445999999993</v>
      </c>
      <c r="BP2636">
        <v>74.392723000000004</v>
      </c>
      <c r="BQ2636">
        <v>71.714554000000007</v>
      </c>
      <c r="BR2636">
        <v>69.714554000000007</v>
      </c>
      <c r="BS2636">
        <v>83.828019999999995</v>
      </c>
      <c r="BT2636">
        <v>335.58690000000001</v>
      </c>
      <c r="BU2636">
        <v>-81.805580000000006</v>
      </c>
      <c r="BV2636">
        <v>-591.23130000000003</v>
      </c>
      <c r="BW2636">
        <v>332.50310000000002</v>
      </c>
      <c r="BX2636">
        <v>176.3646</v>
      </c>
      <c r="BY2636">
        <v>-195.7259</v>
      </c>
      <c r="BZ2636">
        <v>-1021.972</v>
      </c>
      <c r="CA2636">
        <v>-194.1421</v>
      </c>
      <c r="CB2636">
        <v>1012.6</v>
      </c>
      <c r="CC2636">
        <v>21.758610000000001</v>
      </c>
      <c r="CD2636">
        <v>-424.92189999999999</v>
      </c>
      <c r="CE2636">
        <v>1048.6880000000001</v>
      </c>
      <c r="CF2636">
        <v>1695.982</v>
      </c>
      <c r="CG2636">
        <v>993.68169999999998</v>
      </c>
      <c r="CH2636">
        <v>798.95129999999995</v>
      </c>
      <c r="CI2636">
        <v>386.43040000000002</v>
      </c>
      <c r="CJ2636">
        <v>366.2192</v>
      </c>
      <c r="CK2636">
        <v>4589.9459999999999</v>
      </c>
      <c r="CL2636">
        <v>2516.105</v>
      </c>
      <c r="CM2636">
        <v>-69.141480000000001</v>
      </c>
      <c r="CN2636">
        <v>-860.22720000000004</v>
      </c>
      <c r="CO2636">
        <v>-1622.115</v>
      </c>
      <c r="CP2636">
        <v>-1402.2439999999999</v>
      </c>
      <c r="CQ2636">
        <v>547013</v>
      </c>
      <c r="CR2636">
        <v>267013.09999999998</v>
      </c>
      <c r="CS2636">
        <v>236164.3</v>
      </c>
      <c r="CT2636">
        <v>215791.7</v>
      </c>
      <c r="CU2636">
        <v>203134.6</v>
      </c>
      <c r="CV2636">
        <v>34222.93</v>
      </c>
      <c r="CW2636">
        <v>27067.37</v>
      </c>
      <c r="CX2636">
        <v>25106.14</v>
      </c>
      <c r="CY2636">
        <v>44109.5</v>
      </c>
      <c r="CZ2636">
        <v>70380.19</v>
      </c>
      <c r="DA2636">
        <v>80448.2</v>
      </c>
      <c r="DB2636">
        <v>71376.899999999994</v>
      </c>
      <c r="DC2636">
        <v>79349.570000000007</v>
      </c>
      <c r="DD2636">
        <v>81259.149999999994</v>
      </c>
      <c r="DE2636">
        <v>84343.9</v>
      </c>
      <c r="DF2636">
        <v>84324.43</v>
      </c>
      <c r="DG2636">
        <v>115253.2</v>
      </c>
      <c r="DH2636">
        <v>140167.9</v>
      </c>
      <c r="DI2636">
        <v>176776.8</v>
      </c>
      <c r="DJ2636">
        <v>178160.2</v>
      </c>
      <c r="DK2636">
        <v>170484.8</v>
      </c>
      <c r="DL2636">
        <v>122447.9</v>
      </c>
      <c r="DM2636">
        <v>118233.1</v>
      </c>
      <c r="DN2636">
        <v>128951.2</v>
      </c>
      <c r="DO2636">
        <v>19</v>
      </c>
      <c r="DP2636">
        <v>19</v>
      </c>
    </row>
    <row r="2637" spans="1:120" hidden="1" x14ac:dyDescent="0.25">
      <c r="A2637" t="str">
        <f t="shared" si="41"/>
        <v>Industry_Type-2. Manufacturing_All CBP_44469</v>
      </c>
      <c r="B2637" t="s">
        <v>62</v>
      </c>
      <c r="C2637" t="s">
        <v>218</v>
      </c>
      <c r="D2637" t="s">
        <v>61</v>
      </c>
      <c r="E2637" t="s">
        <v>61</v>
      </c>
      <c r="F2637" t="s">
        <v>61</v>
      </c>
      <c r="G2637" t="s">
        <v>38</v>
      </c>
      <c r="H2637" t="s">
        <v>61</v>
      </c>
      <c r="I2637" t="s">
        <v>61</v>
      </c>
      <c r="J2637" t="s">
        <v>61</v>
      </c>
      <c r="K2637" t="s">
        <v>197</v>
      </c>
      <c r="L2637" s="18">
        <v>44469</v>
      </c>
      <c r="M2637">
        <v>19</v>
      </c>
      <c r="N2637">
        <v>19</v>
      </c>
      <c r="O2637" t="s">
        <v>263</v>
      </c>
      <c r="P2637">
        <v>7</v>
      </c>
      <c r="Q2637">
        <v>7</v>
      </c>
      <c r="R2637">
        <v>1</v>
      </c>
      <c r="S2637">
        <v>0</v>
      </c>
      <c r="T2637">
        <v>1</v>
      </c>
      <c r="U2637">
        <v>0</v>
      </c>
      <c r="V2637">
        <v>1</v>
      </c>
      <c r="W2637">
        <v>15715.83</v>
      </c>
      <c r="X2637">
        <v>14644.295</v>
      </c>
      <c r="Y2637">
        <v>15029.03</v>
      </c>
      <c r="Z2637">
        <v>15587.815000000001</v>
      </c>
      <c r="AA2637">
        <v>15279.745000000001</v>
      </c>
      <c r="AB2637">
        <v>15054.975</v>
      </c>
      <c r="AC2637">
        <v>15401.99</v>
      </c>
      <c r="AD2637">
        <v>15079.344999999999</v>
      </c>
      <c r="AE2637">
        <v>14289.73</v>
      </c>
      <c r="AF2637">
        <v>14380.215</v>
      </c>
      <c r="AG2637">
        <v>14391.88</v>
      </c>
      <c r="AH2637">
        <v>15129.5</v>
      </c>
      <c r="AI2637">
        <v>15919.165000000001</v>
      </c>
      <c r="AJ2637">
        <v>15859.87</v>
      </c>
      <c r="AK2637">
        <v>15876.21</v>
      </c>
      <c r="AL2637">
        <v>15901.055</v>
      </c>
      <c r="AM2637">
        <v>15970.75</v>
      </c>
      <c r="AN2637">
        <v>15364.01</v>
      </c>
      <c r="AO2637">
        <v>13904.715</v>
      </c>
      <c r="AP2637">
        <v>15608.02</v>
      </c>
      <c r="AQ2637">
        <v>16243.344999999999</v>
      </c>
      <c r="AR2637">
        <v>16441.64</v>
      </c>
      <c r="AS2637">
        <v>16432.150000000001</v>
      </c>
      <c r="AT2637">
        <v>16215.895</v>
      </c>
      <c r="AU2637">
        <v>66.5</v>
      </c>
      <c r="AV2637">
        <v>64.5</v>
      </c>
      <c r="AW2637">
        <v>62.5</v>
      </c>
      <c r="AX2637">
        <v>59.5</v>
      </c>
      <c r="AY2637">
        <v>58</v>
      </c>
      <c r="AZ2637">
        <v>58.5</v>
      </c>
      <c r="BA2637">
        <v>58</v>
      </c>
      <c r="BB2637">
        <v>58</v>
      </c>
      <c r="BC2637">
        <v>60.5</v>
      </c>
      <c r="BD2637">
        <v>64.5</v>
      </c>
      <c r="BE2637">
        <v>70.5</v>
      </c>
      <c r="BF2637">
        <v>75</v>
      </c>
      <c r="BG2637">
        <v>79</v>
      </c>
      <c r="BH2637">
        <v>81.5</v>
      </c>
      <c r="BI2637">
        <v>83.5</v>
      </c>
      <c r="BJ2637">
        <v>85.5</v>
      </c>
      <c r="BK2637">
        <v>86.5</v>
      </c>
      <c r="BL2637">
        <v>87</v>
      </c>
      <c r="BM2637">
        <v>85.5</v>
      </c>
      <c r="BN2637">
        <v>83</v>
      </c>
      <c r="BO2637">
        <v>78</v>
      </c>
      <c r="BP2637">
        <v>74.5</v>
      </c>
      <c r="BQ2637">
        <v>71.5</v>
      </c>
      <c r="BR2637">
        <v>69.5</v>
      </c>
      <c r="BS2637">
        <v>-40.451450000000001</v>
      </c>
      <c r="BT2637">
        <v>635.96550000000002</v>
      </c>
      <c r="BU2637">
        <v>317.1241</v>
      </c>
      <c r="BV2637">
        <v>-416.24869999999999</v>
      </c>
      <c r="BW2637">
        <v>-406.09840000000003</v>
      </c>
      <c r="BX2637">
        <v>-189.86519999999999</v>
      </c>
      <c r="BY2637">
        <v>-323.88330000000002</v>
      </c>
      <c r="BZ2637">
        <v>22.023219999999998</v>
      </c>
      <c r="CA2637">
        <v>554.52959999999996</v>
      </c>
      <c r="CB2637">
        <v>391.29899999999998</v>
      </c>
      <c r="CC2637">
        <v>578.92370000000005</v>
      </c>
      <c r="CD2637">
        <v>3.636139</v>
      </c>
      <c r="CE2637">
        <v>-601.37390000000005</v>
      </c>
      <c r="CF2637">
        <v>-705.48389999999995</v>
      </c>
      <c r="CG2637">
        <v>-848.89059999999995</v>
      </c>
      <c r="CH2637">
        <v>-833.61680000000001</v>
      </c>
      <c r="CI2637">
        <v>-760.60109999999997</v>
      </c>
      <c r="CJ2637">
        <v>-1.436768</v>
      </c>
      <c r="CK2637">
        <v>1551.127</v>
      </c>
      <c r="CL2637">
        <v>21.50084</v>
      </c>
      <c r="CM2637">
        <v>-499.13839999999999</v>
      </c>
      <c r="CN2637">
        <v>-886.40120000000002</v>
      </c>
      <c r="CO2637">
        <v>-1020.35</v>
      </c>
      <c r="CP2637">
        <v>-738.58749999999998</v>
      </c>
      <c r="CQ2637">
        <v>30057.07</v>
      </c>
      <c r="CR2637">
        <v>12692.83</v>
      </c>
      <c r="CS2637">
        <v>12052.38</v>
      </c>
      <c r="CT2637">
        <v>12454.82</v>
      </c>
      <c r="CU2637">
        <v>8878.2360000000008</v>
      </c>
      <c r="CV2637">
        <v>8921.1679999999997</v>
      </c>
      <c r="CW2637">
        <v>5877.9849999999997</v>
      </c>
      <c r="CX2637">
        <v>5641.4129999999996</v>
      </c>
      <c r="CY2637">
        <v>8383.9539999999997</v>
      </c>
      <c r="CZ2637">
        <v>16712.080000000002</v>
      </c>
      <c r="DA2637">
        <v>17359.78</v>
      </c>
      <c r="DB2637">
        <v>20794.18</v>
      </c>
      <c r="DC2637">
        <v>27208.560000000001</v>
      </c>
      <c r="DD2637">
        <v>22310.91</v>
      </c>
      <c r="DE2637">
        <v>22669.41</v>
      </c>
      <c r="DF2637">
        <v>22622.83</v>
      </c>
      <c r="DG2637">
        <v>21102.97</v>
      </c>
      <c r="DH2637">
        <v>24056.01</v>
      </c>
      <c r="DI2637">
        <v>18722.689999999999</v>
      </c>
      <c r="DJ2637">
        <v>19022.02</v>
      </c>
      <c r="DK2637">
        <v>34677.18</v>
      </c>
      <c r="DL2637">
        <v>30217.41</v>
      </c>
      <c r="DM2637">
        <v>28748.26</v>
      </c>
      <c r="DN2637">
        <v>27220.560000000001</v>
      </c>
      <c r="DO2637">
        <v>19</v>
      </c>
      <c r="DP2637">
        <v>19</v>
      </c>
    </row>
    <row r="2638" spans="1:120" x14ac:dyDescent="0.25">
      <c r="A2638" t="str">
        <f t="shared" si="41"/>
        <v>AutoDR-No_All CBP_44469</v>
      </c>
      <c r="B2638" t="s">
        <v>62</v>
      </c>
      <c r="C2638" t="s">
        <v>321</v>
      </c>
      <c r="D2638" t="s">
        <v>61</v>
      </c>
      <c r="E2638" t="s">
        <v>61</v>
      </c>
      <c r="F2638" t="s">
        <v>61</v>
      </c>
      <c r="G2638" t="s">
        <v>61</v>
      </c>
      <c r="H2638" t="s">
        <v>97</v>
      </c>
      <c r="I2638" t="s">
        <v>61</v>
      </c>
      <c r="J2638" t="s">
        <v>61</v>
      </c>
      <c r="K2638" t="s">
        <v>197</v>
      </c>
      <c r="L2638" s="18">
        <v>44469</v>
      </c>
      <c r="M2638">
        <v>19</v>
      </c>
      <c r="N2638">
        <v>19</v>
      </c>
      <c r="O2638" t="s">
        <v>263</v>
      </c>
      <c r="P2638">
        <v>36</v>
      </c>
      <c r="Q2638">
        <v>36</v>
      </c>
      <c r="R2638">
        <v>1</v>
      </c>
      <c r="S2638">
        <v>0</v>
      </c>
      <c r="T2638">
        <v>0</v>
      </c>
      <c r="U2638">
        <v>0</v>
      </c>
      <c r="V2638">
        <v>0</v>
      </c>
      <c r="W2638">
        <v>20295.243999999999</v>
      </c>
      <c r="X2638">
        <v>19412.75</v>
      </c>
      <c r="Y2638">
        <v>19738.981</v>
      </c>
      <c r="Z2638">
        <v>20167.436000000002</v>
      </c>
      <c r="AA2638">
        <v>19880.63</v>
      </c>
      <c r="AB2638">
        <v>19817.366999999998</v>
      </c>
      <c r="AC2638">
        <v>20656.412</v>
      </c>
      <c r="AD2638">
        <v>21007.528999999999</v>
      </c>
      <c r="AE2638">
        <v>20373.87</v>
      </c>
      <c r="AF2638">
        <v>20177.579000000002</v>
      </c>
      <c r="AG2638">
        <v>20393.269</v>
      </c>
      <c r="AH2638">
        <v>20988.46</v>
      </c>
      <c r="AI2638">
        <v>21891.487000000001</v>
      </c>
      <c r="AJ2638">
        <v>21608.546999999999</v>
      </c>
      <c r="AK2638">
        <v>21291.675999999999</v>
      </c>
      <c r="AL2638">
        <v>21237.225999999999</v>
      </c>
      <c r="AM2638">
        <v>21319.683000000001</v>
      </c>
      <c r="AN2638">
        <v>20808.056</v>
      </c>
      <c r="AO2638">
        <v>17591.057000000001</v>
      </c>
      <c r="AP2638">
        <v>18504.154999999999</v>
      </c>
      <c r="AQ2638">
        <v>20833.669999999998</v>
      </c>
      <c r="AR2638">
        <v>21180.073</v>
      </c>
      <c r="AS2638">
        <v>21199.859</v>
      </c>
      <c r="AT2638">
        <v>20908.727999999999</v>
      </c>
      <c r="AU2638">
        <v>66.638889000000006</v>
      </c>
      <c r="AV2638">
        <v>64.430555999999996</v>
      </c>
      <c r="AW2638">
        <v>62.361111000000001</v>
      </c>
      <c r="AX2638">
        <v>59.638888999999999</v>
      </c>
      <c r="AY2638">
        <v>58.138888999999999</v>
      </c>
      <c r="AZ2638">
        <v>58.569443999999997</v>
      </c>
      <c r="BA2638">
        <v>57.930556000000003</v>
      </c>
      <c r="BB2638">
        <v>57.930556000000003</v>
      </c>
      <c r="BC2638">
        <v>60.430556000000003</v>
      </c>
      <c r="BD2638">
        <v>64.638889000000006</v>
      </c>
      <c r="BE2638">
        <v>70.638889000000006</v>
      </c>
      <c r="BF2638">
        <v>74.861110999999994</v>
      </c>
      <c r="BG2638">
        <v>78.722222000000002</v>
      </c>
      <c r="BH2638">
        <v>81.291667000000004</v>
      </c>
      <c r="BI2638">
        <v>83.361110999999994</v>
      </c>
      <c r="BJ2638">
        <v>85.361110999999994</v>
      </c>
      <c r="BK2638">
        <v>86.361110999999994</v>
      </c>
      <c r="BL2638">
        <v>86.791667000000004</v>
      </c>
      <c r="BM2638">
        <v>85.5</v>
      </c>
      <c r="BN2638">
        <v>82.861110999999994</v>
      </c>
      <c r="BO2638">
        <v>77.861110999999994</v>
      </c>
      <c r="BP2638">
        <v>74.430555999999996</v>
      </c>
      <c r="BQ2638">
        <v>71.638889000000006</v>
      </c>
      <c r="BR2638">
        <v>69.638889000000006</v>
      </c>
      <c r="BS2638">
        <v>67.764520000000005</v>
      </c>
      <c r="BT2638">
        <v>605.37459999999999</v>
      </c>
      <c r="BU2638">
        <v>298.3032</v>
      </c>
      <c r="BV2638">
        <v>-333.51220000000001</v>
      </c>
      <c r="BW2638">
        <v>-295.02019999999999</v>
      </c>
      <c r="BX2638">
        <v>4.713997</v>
      </c>
      <c r="BY2638">
        <v>-224.70590000000001</v>
      </c>
      <c r="BZ2638">
        <v>-202.44829999999999</v>
      </c>
      <c r="CA2638">
        <v>288.68509999999998</v>
      </c>
      <c r="CB2638">
        <v>509.4547</v>
      </c>
      <c r="CC2638">
        <v>459.96120000000002</v>
      </c>
      <c r="CD2638">
        <v>103.2375</v>
      </c>
      <c r="CE2638">
        <v>-425.59570000000002</v>
      </c>
      <c r="CF2638">
        <v>-243.93049999999999</v>
      </c>
      <c r="CG2638">
        <v>-64.743840000000006</v>
      </c>
      <c r="CH2638">
        <v>154.82730000000001</v>
      </c>
      <c r="CI2638">
        <v>125.97110000000001</v>
      </c>
      <c r="CJ2638">
        <v>785.19740000000002</v>
      </c>
      <c r="CK2638">
        <v>3794.645</v>
      </c>
      <c r="CL2638">
        <v>2393.0970000000002</v>
      </c>
      <c r="CM2638">
        <v>7.0671390000000001</v>
      </c>
      <c r="CN2638">
        <v>-637.79859999999996</v>
      </c>
      <c r="CO2638">
        <v>-829.71190000000001</v>
      </c>
      <c r="CP2638">
        <v>-536.02650000000006</v>
      </c>
      <c r="CQ2638">
        <v>44101.07</v>
      </c>
      <c r="CR2638">
        <v>18694.060000000001</v>
      </c>
      <c r="CS2638">
        <v>17484.509999999998</v>
      </c>
      <c r="CT2638">
        <v>16275.45</v>
      </c>
      <c r="CU2638">
        <v>11519.08</v>
      </c>
      <c r="CV2638">
        <v>11008.19</v>
      </c>
      <c r="CW2638">
        <v>7418.5140000000001</v>
      </c>
      <c r="CX2638">
        <v>7699.88</v>
      </c>
      <c r="CY2638">
        <v>10780.01</v>
      </c>
      <c r="CZ2638">
        <v>20542.990000000002</v>
      </c>
      <c r="DA2638">
        <v>23349.59</v>
      </c>
      <c r="DB2638">
        <v>26913.97</v>
      </c>
      <c r="DC2638">
        <v>34680.269999999997</v>
      </c>
      <c r="DD2638">
        <v>31002.59</v>
      </c>
      <c r="DE2638">
        <v>31999.89</v>
      </c>
      <c r="DF2638">
        <v>32575.68</v>
      </c>
      <c r="DG2638">
        <v>32161.43</v>
      </c>
      <c r="DH2638">
        <v>37867.21</v>
      </c>
      <c r="DI2638">
        <v>28836.13</v>
      </c>
      <c r="DJ2638">
        <v>30337.52</v>
      </c>
      <c r="DK2638">
        <v>43974.97</v>
      </c>
      <c r="DL2638">
        <v>37589.24</v>
      </c>
      <c r="DM2638">
        <v>35329.39</v>
      </c>
      <c r="DN2638">
        <v>33647.71</v>
      </c>
      <c r="DO2638">
        <v>19</v>
      </c>
      <c r="DP2638">
        <v>19</v>
      </c>
    </row>
    <row r="2639" spans="1:120" hidden="1" x14ac:dyDescent="0.25">
      <c r="A2639" t="str">
        <f t="shared" si="41"/>
        <v>sublap_id-SLAP_PGF1_All CBP_44469</v>
      </c>
      <c r="B2639" t="s">
        <v>62</v>
      </c>
      <c r="C2639" t="s">
        <v>289</v>
      </c>
      <c r="D2639" t="s">
        <v>61</v>
      </c>
      <c r="E2639" t="s">
        <v>290</v>
      </c>
      <c r="F2639" t="s">
        <v>61</v>
      </c>
      <c r="G2639" t="s">
        <v>61</v>
      </c>
      <c r="H2639" t="s">
        <v>61</v>
      </c>
      <c r="I2639" t="s">
        <v>61</v>
      </c>
      <c r="J2639" t="s">
        <v>61</v>
      </c>
      <c r="K2639" t="s">
        <v>197</v>
      </c>
      <c r="L2639" s="18">
        <v>44469</v>
      </c>
      <c r="M2639">
        <v>19</v>
      </c>
      <c r="N2639">
        <v>19</v>
      </c>
      <c r="O2639" t="s">
        <v>263</v>
      </c>
      <c r="P2639">
        <v>43</v>
      </c>
      <c r="Q2639">
        <v>43</v>
      </c>
      <c r="R2639">
        <v>1</v>
      </c>
      <c r="S2639">
        <v>0</v>
      </c>
      <c r="T2639">
        <v>0</v>
      </c>
      <c r="U2639">
        <v>0</v>
      </c>
      <c r="V2639">
        <v>0</v>
      </c>
      <c r="W2639">
        <v>26087.087</v>
      </c>
      <c r="X2639">
        <v>25415.75</v>
      </c>
      <c r="Y2639">
        <v>25585.021000000001</v>
      </c>
      <c r="Z2639">
        <v>26081.716</v>
      </c>
      <c r="AA2639">
        <v>24800.63</v>
      </c>
      <c r="AB2639">
        <v>24842.607</v>
      </c>
      <c r="AC2639">
        <v>26278.292000000001</v>
      </c>
      <c r="AD2639">
        <v>27090.249</v>
      </c>
      <c r="AE2639">
        <v>24588.43</v>
      </c>
      <c r="AF2639">
        <v>22767.059000000001</v>
      </c>
      <c r="AG2639">
        <v>23853.069</v>
      </c>
      <c r="AH2639">
        <v>24643.06</v>
      </c>
      <c r="AI2639">
        <v>23993.007000000001</v>
      </c>
      <c r="AJ2639">
        <v>23513.746999999999</v>
      </c>
      <c r="AK2639">
        <v>24451.795999999998</v>
      </c>
      <c r="AL2639">
        <v>24610.666000000001</v>
      </c>
      <c r="AM2639">
        <v>25747.523000000001</v>
      </c>
      <c r="AN2639">
        <v>25936.776000000002</v>
      </c>
      <c r="AO2639">
        <v>23061.857</v>
      </c>
      <c r="AP2639">
        <v>25097.455000000002</v>
      </c>
      <c r="AQ2639">
        <v>27518.91</v>
      </c>
      <c r="AR2639">
        <v>27826.913</v>
      </c>
      <c r="AS2639">
        <v>28544.039000000001</v>
      </c>
      <c r="AT2639">
        <v>28123.008000000002</v>
      </c>
      <c r="AU2639">
        <v>66.714554000000007</v>
      </c>
      <c r="AV2639">
        <v>64.392723000000004</v>
      </c>
      <c r="AW2639">
        <v>62.285446</v>
      </c>
      <c r="AX2639">
        <v>59.714554</v>
      </c>
      <c r="AY2639">
        <v>58.214554</v>
      </c>
      <c r="AZ2639">
        <v>58.607277000000003</v>
      </c>
      <c r="BA2639">
        <v>57.892722999999997</v>
      </c>
      <c r="BB2639">
        <v>57.892722999999997</v>
      </c>
      <c r="BC2639">
        <v>60.392722999999997</v>
      </c>
      <c r="BD2639">
        <v>64.714554000000007</v>
      </c>
      <c r="BE2639">
        <v>70.714554000000007</v>
      </c>
      <c r="BF2639">
        <v>74.785445999999993</v>
      </c>
      <c r="BG2639">
        <v>78.570892999999998</v>
      </c>
      <c r="BH2639">
        <v>81.178169999999994</v>
      </c>
      <c r="BI2639">
        <v>83.285445999999993</v>
      </c>
      <c r="BJ2639">
        <v>85.285445999999993</v>
      </c>
      <c r="BK2639">
        <v>86.285445999999993</v>
      </c>
      <c r="BL2639">
        <v>86.678169999999994</v>
      </c>
      <c r="BM2639">
        <v>85.5</v>
      </c>
      <c r="BN2639">
        <v>82.785445999999993</v>
      </c>
      <c r="BO2639">
        <v>77.785445999999993</v>
      </c>
      <c r="BP2639">
        <v>74.392723000000004</v>
      </c>
      <c r="BQ2639">
        <v>71.714554000000007</v>
      </c>
      <c r="BR2639">
        <v>69.714554000000007</v>
      </c>
      <c r="BS2639">
        <v>83.828019999999995</v>
      </c>
      <c r="BT2639">
        <v>335.58690000000001</v>
      </c>
      <c r="BU2639">
        <v>-81.805580000000006</v>
      </c>
      <c r="BV2639">
        <v>-591.23130000000003</v>
      </c>
      <c r="BW2639">
        <v>332.50310000000002</v>
      </c>
      <c r="BX2639">
        <v>176.3646</v>
      </c>
      <c r="BY2639">
        <v>-195.7259</v>
      </c>
      <c r="BZ2639">
        <v>-1021.972</v>
      </c>
      <c r="CA2639">
        <v>-194.1421</v>
      </c>
      <c r="CB2639">
        <v>1012.6</v>
      </c>
      <c r="CC2639">
        <v>21.758610000000001</v>
      </c>
      <c r="CD2639">
        <v>-424.92189999999999</v>
      </c>
      <c r="CE2639">
        <v>1048.6880000000001</v>
      </c>
      <c r="CF2639">
        <v>1695.982</v>
      </c>
      <c r="CG2639">
        <v>993.68169999999998</v>
      </c>
      <c r="CH2639">
        <v>798.95129999999995</v>
      </c>
      <c r="CI2639">
        <v>386.43040000000002</v>
      </c>
      <c r="CJ2639">
        <v>366.2192</v>
      </c>
      <c r="CK2639">
        <v>4589.9459999999999</v>
      </c>
      <c r="CL2639">
        <v>2516.105</v>
      </c>
      <c r="CM2639">
        <v>-69.141480000000001</v>
      </c>
      <c r="CN2639">
        <v>-860.22720000000004</v>
      </c>
      <c r="CO2639">
        <v>-1622.115</v>
      </c>
      <c r="CP2639">
        <v>-1402.2439999999999</v>
      </c>
      <c r="CQ2639">
        <v>547013</v>
      </c>
      <c r="CR2639">
        <v>267013.09999999998</v>
      </c>
      <c r="CS2639">
        <v>236164.3</v>
      </c>
      <c r="CT2639">
        <v>215791.7</v>
      </c>
      <c r="CU2639">
        <v>203134.6</v>
      </c>
      <c r="CV2639">
        <v>34222.93</v>
      </c>
      <c r="CW2639">
        <v>27067.37</v>
      </c>
      <c r="CX2639">
        <v>25106.14</v>
      </c>
      <c r="CY2639">
        <v>44109.5</v>
      </c>
      <c r="CZ2639">
        <v>70380.19</v>
      </c>
      <c r="DA2639">
        <v>80448.2</v>
      </c>
      <c r="DB2639">
        <v>71376.899999999994</v>
      </c>
      <c r="DC2639">
        <v>79349.570000000007</v>
      </c>
      <c r="DD2639">
        <v>81259.149999999994</v>
      </c>
      <c r="DE2639">
        <v>84343.9</v>
      </c>
      <c r="DF2639">
        <v>84324.43</v>
      </c>
      <c r="DG2639">
        <v>115253.2</v>
      </c>
      <c r="DH2639">
        <v>140167.9</v>
      </c>
      <c r="DI2639">
        <v>176776.8</v>
      </c>
      <c r="DJ2639">
        <v>178160.2</v>
      </c>
      <c r="DK2639">
        <v>170484.8</v>
      </c>
      <c r="DL2639">
        <v>122447.9</v>
      </c>
      <c r="DM2639">
        <v>118233.1</v>
      </c>
      <c r="DN2639">
        <v>128951.2</v>
      </c>
      <c r="DO2639">
        <v>19</v>
      </c>
      <c r="DP2639">
        <v>19</v>
      </c>
    </row>
    <row r="2640" spans="1:120" hidden="1" x14ac:dyDescent="0.25">
      <c r="A2640" t="str">
        <f t="shared" si="41"/>
        <v>Size_Grp-200 kW and above_All CBP_44469</v>
      </c>
      <c r="B2640" t="s">
        <v>62</v>
      </c>
      <c r="C2640" t="s">
        <v>207</v>
      </c>
      <c r="D2640" t="s">
        <v>61</v>
      </c>
      <c r="E2640" t="s">
        <v>61</v>
      </c>
      <c r="F2640" t="s">
        <v>61</v>
      </c>
      <c r="G2640" t="s">
        <v>61</v>
      </c>
      <c r="H2640" t="s">
        <v>61</v>
      </c>
      <c r="I2640" t="s">
        <v>61</v>
      </c>
      <c r="J2640" t="s">
        <v>102</v>
      </c>
      <c r="K2640" t="s">
        <v>197</v>
      </c>
      <c r="L2640" s="18">
        <v>44469</v>
      </c>
      <c r="M2640">
        <v>19</v>
      </c>
      <c r="N2640">
        <v>19</v>
      </c>
      <c r="O2640" t="s">
        <v>263</v>
      </c>
      <c r="P2640">
        <v>20</v>
      </c>
      <c r="Q2640">
        <v>20</v>
      </c>
      <c r="R2640">
        <v>1</v>
      </c>
      <c r="S2640">
        <v>0</v>
      </c>
      <c r="T2640">
        <v>0</v>
      </c>
      <c r="U2640">
        <v>0</v>
      </c>
      <c r="V2640">
        <v>0</v>
      </c>
      <c r="W2640">
        <v>25815.032999999999</v>
      </c>
      <c r="X2640">
        <v>25065.834999999999</v>
      </c>
      <c r="Y2640">
        <v>25235.63</v>
      </c>
      <c r="Z2640">
        <v>25732.014999999999</v>
      </c>
      <c r="AA2640">
        <v>24450.005000000001</v>
      </c>
      <c r="AB2640">
        <v>24488.935000000001</v>
      </c>
      <c r="AC2640">
        <v>25752.01</v>
      </c>
      <c r="AD2640">
        <v>26235.445</v>
      </c>
      <c r="AE2640">
        <v>23614.57</v>
      </c>
      <c r="AF2640">
        <v>21670.814999999999</v>
      </c>
      <c r="AG2640">
        <v>22757.88</v>
      </c>
      <c r="AH2640">
        <v>23492.78</v>
      </c>
      <c r="AI2640">
        <v>22848.404999999999</v>
      </c>
      <c r="AJ2640">
        <v>22444.71</v>
      </c>
      <c r="AK2640">
        <v>23702.27</v>
      </c>
      <c r="AL2640">
        <v>24041.235000000001</v>
      </c>
      <c r="AM2640">
        <v>25391.35</v>
      </c>
      <c r="AN2640">
        <v>25590.99</v>
      </c>
      <c r="AO2640">
        <v>22737.654999999999</v>
      </c>
      <c r="AP2640">
        <v>24753.02</v>
      </c>
      <c r="AQ2640">
        <v>27091.424999999999</v>
      </c>
      <c r="AR2640">
        <v>27410.799999999999</v>
      </c>
      <c r="AS2640">
        <v>28085.95</v>
      </c>
      <c r="AT2640">
        <v>27660.834999999999</v>
      </c>
      <c r="AU2640">
        <v>66.599999999999994</v>
      </c>
      <c r="AV2640">
        <v>64.45</v>
      </c>
      <c r="AW2640">
        <v>62.4</v>
      </c>
      <c r="AX2640">
        <v>59.6</v>
      </c>
      <c r="AY2640">
        <v>58.1</v>
      </c>
      <c r="AZ2640">
        <v>58.55</v>
      </c>
      <c r="BA2640">
        <v>57.95</v>
      </c>
      <c r="BB2640">
        <v>57.95</v>
      </c>
      <c r="BC2640">
        <v>60.45</v>
      </c>
      <c r="BD2640">
        <v>64.599999999999994</v>
      </c>
      <c r="BE2640">
        <v>70.599999999999994</v>
      </c>
      <c r="BF2640">
        <v>74.900000000000006</v>
      </c>
      <c r="BG2640">
        <v>78.8</v>
      </c>
      <c r="BH2640">
        <v>81.349999999999994</v>
      </c>
      <c r="BI2640">
        <v>83.4</v>
      </c>
      <c r="BJ2640">
        <v>85.4</v>
      </c>
      <c r="BK2640">
        <v>86.4</v>
      </c>
      <c r="BL2640">
        <v>86.85</v>
      </c>
      <c r="BM2640">
        <v>85.5</v>
      </c>
      <c r="BN2640">
        <v>82.9</v>
      </c>
      <c r="BO2640">
        <v>77.900000000000006</v>
      </c>
      <c r="BP2640">
        <v>74.45</v>
      </c>
      <c r="BQ2640">
        <v>71.599999999999994</v>
      </c>
      <c r="BR2640">
        <v>69.599999999999994</v>
      </c>
      <c r="BS2640">
        <v>-187.114</v>
      </c>
      <c r="BT2640">
        <v>189.44669999999999</v>
      </c>
      <c r="BU2640">
        <v>-219.6764</v>
      </c>
      <c r="BV2640">
        <v>-793.58320000000003</v>
      </c>
      <c r="BW2640">
        <v>134.47909999999999</v>
      </c>
      <c r="BX2640">
        <v>-25.142119999999998</v>
      </c>
      <c r="BY2640">
        <v>-300.15609999999998</v>
      </c>
      <c r="BZ2640">
        <v>-876.00739999999996</v>
      </c>
      <c r="CA2640">
        <v>-18.549759999999999</v>
      </c>
      <c r="CB2640">
        <v>1188.771</v>
      </c>
      <c r="CC2640">
        <v>184.6799</v>
      </c>
      <c r="CD2640">
        <v>-201.56479999999999</v>
      </c>
      <c r="CE2640">
        <v>1281.56</v>
      </c>
      <c r="CF2640">
        <v>1880.19</v>
      </c>
      <c r="CG2640">
        <v>868.38459999999998</v>
      </c>
      <c r="CH2640">
        <v>580.27</v>
      </c>
      <c r="CI2640">
        <v>97.316220000000001</v>
      </c>
      <c r="CJ2640">
        <v>145.6652</v>
      </c>
      <c r="CK2640">
        <v>4357.6899999999996</v>
      </c>
      <c r="CL2640">
        <v>2330.424</v>
      </c>
      <c r="CM2640">
        <v>-156.90129999999999</v>
      </c>
      <c r="CN2640">
        <v>-942.91589999999997</v>
      </c>
      <c r="CO2640">
        <v>-1649.808</v>
      </c>
      <c r="CP2640">
        <v>-1422.9839999999999</v>
      </c>
      <c r="CQ2640">
        <v>544827</v>
      </c>
      <c r="CR2640">
        <v>266049.2</v>
      </c>
      <c r="CS2640">
        <v>235278.2</v>
      </c>
      <c r="CT2640">
        <v>214890.6</v>
      </c>
      <c r="CU2640">
        <v>202257.4</v>
      </c>
      <c r="CV2640">
        <v>33544.89</v>
      </c>
      <c r="CW2640">
        <v>26715.81</v>
      </c>
      <c r="CX2640">
        <v>24663.08</v>
      </c>
      <c r="CY2640">
        <v>43500.29</v>
      </c>
      <c r="CZ2640">
        <v>69421.31</v>
      </c>
      <c r="DA2640">
        <v>79102.5</v>
      </c>
      <c r="DB2640">
        <v>69733.89</v>
      </c>
      <c r="DC2640">
        <v>77398.13</v>
      </c>
      <c r="DD2640">
        <v>79015.06</v>
      </c>
      <c r="DE2640">
        <v>82042.19</v>
      </c>
      <c r="DF2640">
        <v>82033.740000000005</v>
      </c>
      <c r="DG2640">
        <v>112926.2</v>
      </c>
      <c r="DH2640">
        <v>137829.70000000001</v>
      </c>
      <c r="DI2640">
        <v>174649.5</v>
      </c>
      <c r="DJ2640">
        <v>175991.5</v>
      </c>
      <c r="DK2640">
        <v>167943.7</v>
      </c>
      <c r="DL2640">
        <v>120157.5</v>
      </c>
      <c r="DM2640">
        <v>115939.7</v>
      </c>
      <c r="DN2640">
        <v>126590.3</v>
      </c>
      <c r="DO2640">
        <v>19</v>
      </c>
      <c r="DP2640">
        <v>19</v>
      </c>
    </row>
    <row r="2641" spans="1:120" x14ac:dyDescent="0.25">
      <c r="A2641" t="str">
        <f t="shared" si="41"/>
        <v>AutoDR-Yes_All CBP_44469</v>
      </c>
      <c r="B2641" t="s">
        <v>62</v>
      </c>
      <c r="C2641" t="s">
        <v>322</v>
      </c>
      <c r="D2641" t="s">
        <v>61</v>
      </c>
      <c r="E2641" t="s">
        <v>61</v>
      </c>
      <c r="F2641" t="s">
        <v>61</v>
      </c>
      <c r="G2641" t="s">
        <v>61</v>
      </c>
      <c r="H2641" t="s">
        <v>98</v>
      </c>
      <c r="I2641" t="s">
        <v>61</v>
      </c>
      <c r="J2641" t="s">
        <v>61</v>
      </c>
      <c r="K2641" t="s">
        <v>197</v>
      </c>
      <c r="L2641" s="18">
        <v>44469</v>
      </c>
      <c r="M2641">
        <v>19</v>
      </c>
      <c r="N2641">
        <v>19</v>
      </c>
      <c r="O2641" t="s">
        <v>263</v>
      </c>
      <c r="P2641">
        <v>7</v>
      </c>
      <c r="Q2641">
        <v>7</v>
      </c>
      <c r="R2641">
        <v>1</v>
      </c>
      <c r="S2641">
        <v>0</v>
      </c>
      <c r="T2641">
        <v>1</v>
      </c>
      <c r="U2641">
        <v>0</v>
      </c>
      <c r="V2641">
        <v>1</v>
      </c>
      <c r="W2641">
        <v>5791.8429999999998</v>
      </c>
      <c r="X2641">
        <v>6003</v>
      </c>
      <c r="Y2641">
        <v>5846.04</v>
      </c>
      <c r="Z2641">
        <v>5914.28</v>
      </c>
      <c r="AA2641">
        <v>4920</v>
      </c>
      <c r="AB2641">
        <v>5025.24</v>
      </c>
      <c r="AC2641">
        <v>5621.88</v>
      </c>
      <c r="AD2641">
        <v>6082.72</v>
      </c>
      <c r="AE2641">
        <v>4214.5600000000004</v>
      </c>
      <c r="AF2641">
        <v>2589.48</v>
      </c>
      <c r="AG2641">
        <v>3459.8</v>
      </c>
      <c r="AH2641">
        <v>3654.6</v>
      </c>
      <c r="AI2641">
        <v>2101.52</v>
      </c>
      <c r="AJ2641">
        <v>1905.2</v>
      </c>
      <c r="AK2641">
        <v>3160.12</v>
      </c>
      <c r="AL2641">
        <v>3373.44</v>
      </c>
      <c r="AM2641">
        <v>4427.84</v>
      </c>
      <c r="AN2641">
        <v>5128.72</v>
      </c>
      <c r="AO2641">
        <v>5470.8</v>
      </c>
      <c r="AP2641">
        <v>6593.3</v>
      </c>
      <c r="AQ2641">
        <v>6685.24</v>
      </c>
      <c r="AR2641">
        <v>6646.84</v>
      </c>
      <c r="AS2641">
        <v>7344.18</v>
      </c>
      <c r="AT2641">
        <v>7214.28</v>
      </c>
      <c r="AU2641">
        <v>67.166667000000004</v>
      </c>
      <c r="AV2641">
        <v>64.166667000000004</v>
      </c>
      <c r="AW2641">
        <v>61.833333000000003</v>
      </c>
      <c r="AX2641">
        <v>60.166666999999997</v>
      </c>
      <c r="AY2641">
        <v>58.666666999999997</v>
      </c>
      <c r="AZ2641">
        <v>58.833333000000003</v>
      </c>
      <c r="BA2641">
        <v>57.666666999999997</v>
      </c>
      <c r="BB2641">
        <v>57.666666999999997</v>
      </c>
      <c r="BC2641">
        <v>60.166666999999997</v>
      </c>
      <c r="BD2641">
        <v>65.166667000000004</v>
      </c>
      <c r="BE2641">
        <v>71.166667000000004</v>
      </c>
      <c r="BF2641">
        <v>74.333332999999996</v>
      </c>
      <c r="BG2641">
        <v>77.666667000000004</v>
      </c>
      <c r="BH2641">
        <v>80.5</v>
      </c>
      <c r="BI2641">
        <v>82.833332999999996</v>
      </c>
      <c r="BJ2641">
        <v>84.833332999999996</v>
      </c>
      <c r="BK2641">
        <v>85.833332999999996</v>
      </c>
      <c r="BL2641">
        <v>86</v>
      </c>
      <c r="BM2641">
        <v>85.5</v>
      </c>
      <c r="BN2641">
        <v>82.333332999999996</v>
      </c>
      <c r="BO2641">
        <v>77.333332999999996</v>
      </c>
      <c r="BP2641">
        <v>74.166667000000004</v>
      </c>
      <c r="BQ2641">
        <v>72.166667000000004</v>
      </c>
      <c r="BR2641">
        <v>70.166667000000004</v>
      </c>
      <c r="BS2641">
        <v>16.063510000000001</v>
      </c>
      <c r="BT2641">
        <v>-269.7876</v>
      </c>
      <c r="BU2641">
        <v>-380.10879999999997</v>
      </c>
      <c r="BV2641">
        <v>-257.71910000000003</v>
      </c>
      <c r="BW2641">
        <v>627.52329999999995</v>
      </c>
      <c r="BX2641">
        <v>171.6506</v>
      </c>
      <c r="BY2641">
        <v>28.97992</v>
      </c>
      <c r="BZ2641">
        <v>-819.52359999999999</v>
      </c>
      <c r="CA2641">
        <v>-482.8272</v>
      </c>
      <c r="CB2641">
        <v>503.14569999999998</v>
      </c>
      <c r="CC2641">
        <v>-438.20260000000002</v>
      </c>
      <c r="CD2641">
        <v>-528.15940000000001</v>
      </c>
      <c r="CE2641">
        <v>1474.2829999999999</v>
      </c>
      <c r="CF2641">
        <v>1939.912</v>
      </c>
      <c r="CG2641">
        <v>1058.4259999999999</v>
      </c>
      <c r="CH2641">
        <v>644.1241</v>
      </c>
      <c r="CI2641">
        <v>260.45920000000001</v>
      </c>
      <c r="CJ2641">
        <v>-418.97820000000002</v>
      </c>
      <c r="CK2641">
        <v>795.30060000000003</v>
      </c>
      <c r="CL2641">
        <v>123.0078</v>
      </c>
      <c r="CM2641">
        <v>-76.208600000000004</v>
      </c>
      <c r="CN2641">
        <v>-222.42850000000001</v>
      </c>
      <c r="CO2641">
        <v>-792.40309999999999</v>
      </c>
      <c r="CP2641">
        <v>-866.21749999999997</v>
      </c>
      <c r="CQ2641">
        <v>502911.9</v>
      </c>
      <c r="CR2641">
        <v>248319.1</v>
      </c>
      <c r="CS2641">
        <v>218679.8</v>
      </c>
      <c r="CT2641">
        <v>199516.2</v>
      </c>
      <c r="CU2641">
        <v>191615.5</v>
      </c>
      <c r="CV2641">
        <v>23214.74</v>
      </c>
      <c r="CW2641">
        <v>19648.86</v>
      </c>
      <c r="CX2641">
        <v>17406.259999999998</v>
      </c>
      <c r="CY2641">
        <v>33329.49</v>
      </c>
      <c r="CZ2641">
        <v>49837.2</v>
      </c>
      <c r="DA2641">
        <v>57098.61</v>
      </c>
      <c r="DB2641">
        <v>44462.93</v>
      </c>
      <c r="DC2641">
        <v>44669.31</v>
      </c>
      <c r="DD2641">
        <v>50256.55</v>
      </c>
      <c r="DE2641">
        <v>52344.01</v>
      </c>
      <c r="DF2641">
        <v>51748.75</v>
      </c>
      <c r="DG2641">
        <v>83091.8</v>
      </c>
      <c r="DH2641">
        <v>102300.7</v>
      </c>
      <c r="DI2641">
        <v>147940.6</v>
      </c>
      <c r="DJ2641">
        <v>147822.70000000001</v>
      </c>
      <c r="DK2641">
        <v>126509.8</v>
      </c>
      <c r="DL2641">
        <v>84858.63</v>
      </c>
      <c r="DM2641">
        <v>82903.7</v>
      </c>
      <c r="DN2641">
        <v>95303.51</v>
      </c>
      <c r="DO2641">
        <v>19</v>
      </c>
      <c r="DP2641">
        <v>19</v>
      </c>
    </row>
    <row r="2642" spans="1:120" hidden="1" x14ac:dyDescent="0.25">
      <c r="A2642" t="str">
        <f t="shared" si="41"/>
        <v>OtherDR-No_All CBP_44469</v>
      </c>
      <c r="B2642" t="s">
        <v>62</v>
      </c>
      <c r="C2642" t="s">
        <v>323</v>
      </c>
      <c r="D2642" t="s">
        <v>61</v>
      </c>
      <c r="E2642" t="s">
        <v>61</v>
      </c>
      <c r="F2642" t="s">
        <v>61</v>
      </c>
      <c r="G2642" t="s">
        <v>61</v>
      </c>
      <c r="H2642" t="s">
        <v>61</v>
      </c>
      <c r="I2642" t="s">
        <v>97</v>
      </c>
      <c r="J2642" t="s">
        <v>61</v>
      </c>
      <c r="K2642" t="s">
        <v>197</v>
      </c>
      <c r="L2642" s="18">
        <v>44469</v>
      </c>
      <c r="M2642">
        <v>19</v>
      </c>
      <c r="N2642">
        <v>19</v>
      </c>
      <c r="O2642" t="s">
        <v>263</v>
      </c>
      <c r="P2642">
        <v>43</v>
      </c>
      <c r="Q2642">
        <v>43</v>
      </c>
      <c r="R2642">
        <v>1</v>
      </c>
      <c r="S2642">
        <v>0</v>
      </c>
      <c r="T2642">
        <v>0</v>
      </c>
      <c r="U2642">
        <v>0</v>
      </c>
      <c r="V2642">
        <v>0</v>
      </c>
      <c r="W2642">
        <v>26087.087</v>
      </c>
      <c r="X2642">
        <v>25415.75</v>
      </c>
      <c r="Y2642">
        <v>25585.021000000001</v>
      </c>
      <c r="Z2642">
        <v>26081.716</v>
      </c>
      <c r="AA2642">
        <v>24800.63</v>
      </c>
      <c r="AB2642">
        <v>24842.607</v>
      </c>
      <c r="AC2642">
        <v>26278.292000000001</v>
      </c>
      <c r="AD2642">
        <v>27090.249</v>
      </c>
      <c r="AE2642">
        <v>24588.43</v>
      </c>
      <c r="AF2642">
        <v>22767.059000000001</v>
      </c>
      <c r="AG2642">
        <v>23853.069</v>
      </c>
      <c r="AH2642">
        <v>24643.06</v>
      </c>
      <c r="AI2642">
        <v>23993.007000000001</v>
      </c>
      <c r="AJ2642">
        <v>23513.746999999999</v>
      </c>
      <c r="AK2642">
        <v>24451.795999999998</v>
      </c>
      <c r="AL2642">
        <v>24610.666000000001</v>
      </c>
      <c r="AM2642">
        <v>25747.523000000001</v>
      </c>
      <c r="AN2642">
        <v>25936.776000000002</v>
      </c>
      <c r="AO2642">
        <v>23061.857</v>
      </c>
      <c r="AP2642">
        <v>25097.455000000002</v>
      </c>
      <c r="AQ2642">
        <v>27518.91</v>
      </c>
      <c r="AR2642">
        <v>27826.913</v>
      </c>
      <c r="AS2642">
        <v>28544.039000000001</v>
      </c>
      <c r="AT2642">
        <v>28123.008000000002</v>
      </c>
      <c r="AU2642">
        <v>66.714554000000007</v>
      </c>
      <c r="AV2642">
        <v>64.392723000000004</v>
      </c>
      <c r="AW2642">
        <v>62.285446</v>
      </c>
      <c r="AX2642">
        <v>59.714554</v>
      </c>
      <c r="AY2642">
        <v>58.214554</v>
      </c>
      <c r="AZ2642">
        <v>58.607277000000003</v>
      </c>
      <c r="BA2642">
        <v>57.892722999999997</v>
      </c>
      <c r="BB2642">
        <v>57.892722999999997</v>
      </c>
      <c r="BC2642">
        <v>60.392722999999997</v>
      </c>
      <c r="BD2642">
        <v>64.714554000000007</v>
      </c>
      <c r="BE2642">
        <v>70.714554000000007</v>
      </c>
      <c r="BF2642">
        <v>74.785445999999993</v>
      </c>
      <c r="BG2642">
        <v>78.570892999999998</v>
      </c>
      <c r="BH2642">
        <v>81.178169999999994</v>
      </c>
      <c r="BI2642">
        <v>83.285445999999993</v>
      </c>
      <c r="BJ2642">
        <v>85.285445999999993</v>
      </c>
      <c r="BK2642">
        <v>86.285445999999993</v>
      </c>
      <c r="BL2642">
        <v>86.678169999999994</v>
      </c>
      <c r="BM2642">
        <v>85.5</v>
      </c>
      <c r="BN2642">
        <v>82.785445999999993</v>
      </c>
      <c r="BO2642">
        <v>77.785445999999993</v>
      </c>
      <c r="BP2642">
        <v>74.392723000000004</v>
      </c>
      <c r="BQ2642">
        <v>71.714554000000007</v>
      </c>
      <c r="BR2642">
        <v>69.714554000000007</v>
      </c>
      <c r="BS2642">
        <v>83.828019999999995</v>
      </c>
      <c r="BT2642">
        <v>335.58690000000001</v>
      </c>
      <c r="BU2642">
        <v>-81.805580000000006</v>
      </c>
      <c r="BV2642">
        <v>-591.23130000000003</v>
      </c>
      <c r="BW2642">
        <v>332.50310000000002</v>
      </c>
      <c r="BX2642">
        <v>176.3646</v>
      </c>
      <c r="BY2642">
        <v>-195.7259</v>
      </c>
      <c r="BZ2642">
        <v>-1021.972</v>
      </c>
      <c r="CA2642">
        <v>-194.1421</v>
      </c>
      <c r="CB2642">
        <v>1012.6</v>
      </c>
      <c r="CC2642">
        <v>21.758610000000001</v>
      </c>
      <c r="CD2642">
        <v>-424.92189999999999</v>
      </c>
      <c r="CE2642">
        <v>1048.6880000000001</v>
      </c>
      <c r="CF2642">
        <v>1695.982</v>
      </c>
      <c r="CG2642">
        <v>993.68169999999998</v>
      </c>
      <c r="CH2642">
        <v>798.95129999999995</v>
      </c>
      <c r="CI2642">
        <v>386.43040000000002</v>
      </c>
      <c r="CJ2642">
        <v>366.2192</v>
      </c>
      <c r="CK2642">
        <v>4589.9459999999999</v>
      </c>
      <c r="CL2642">
        <v>2516.105</v>
      </c>
      <c r="CM2642">
        <v>-69.141480000000001</v>
      </c>
      <c r="CN2642">
        <v>-860.22720000000004</v>
      </c>
      <c r="CO2642">
        <v>-1622.115</v>
      </c>
      <c r="CP2642">
        <v>-1402.2439999999999</v>
      </c>
      <c r="CQ2642">
        <v>547013</v>
      </c>
      <c r="CR2642">
        <v>267013.09999999998</v>
      </c>
      <c r="CS2642">
        <v>236164.3</v>
      </c>
      <c r="CT2642">
        <v>215791.7</v>
      </c>
      <c r="CU2642">
        <v>203134.6</v>
      </c>
      <c r="CV2642">
        <v>34222.93</v>
      </c>
      <c r="CW2642">
        <v>27067.37</v>
      </c>
      <c r="CX2642">
        <v>25106.14</v>
      </c>
      <c r="CY2642">
        <v>44109.5</v>
      </c>
      <c r="CZ2642">
        <v>70380.19</v>
      </c>
      <c r="DA2642">
        <v>80448.2</v>
      </c>
      <c r="DB2642">
        <v>71376.899999999994</v>
      </c>
      <c r="DC2642">
        <v>79349.570000000007</v>
      </c>
      <c r="DD2642">
        <v>81259.149999999994</v>
      </c>
      <c r="DE2642">
        <v>84343.9</v>
      </c>
      <c r="DF2642">
        <v>84324.43</v>
      </c>
      <c r="DG2642">
        <v>115253.2</v>
      </c>
      <c r="DH2642">
        <v>140167.9</v>
      </c>
      <c r="DI2642">
        <v>176776.8</v>
      </c>
      <c r="DJ2642">
        <v>178160.2</v>
      </c>
      <c r="DK2642">
        <v>170484.8</v>
      </c>
      <c r="DL2642">
        <v>122447.9</v>
      </c>
      <c r="DM2642">
        <v>118233.1</v>
      </c>
      <c r="DN2642">
        <v>128951.2</v>
      </c>
      <c r="DO2642">
        <v>19</v>
      </c>
      <c r="DP2642">
        <v>19</v>
      </c>
    </row>
    <row r="2643" spans="1:120" hidden="1" x14ac:dyDescent="0.25">
      <c r="A2643" t="str">
        <f t="shared" si="41"/>
        <v>Industry_Type-6. Schools_All Elect_44469</v>
      </c>
      <c r="B2643" t="s">
        <v>62</v>
      </c>
      <c r="C2643" t="s">
        <v>220</v>
      </c>
      <c r="D2643" t="s">
        <v>61</v>
      </c>
      <c r="E2643" t="s">
        <v>61</v>
      </c>
      <c r="F2643" t="s">
        <v>61</v>
      </c>
      <c r="G2643" t="s">
        <v>40</v>
      </c>
      <c r="H2643" t="s">
        <v>61</v>
      </c>
      <c r="I2643" t="s">
        <v>61</v>
      </c>
      <c r="J2643" t="s">
        <v>61</v>
      </c>
      <c r="K2643" t="s">
        <v>190</v>
      </c>
      <c r="L2643" s="18">
        <v>44469</v>
      </c>
      <c r="M2643">
        <v>19</v>
      </c>
      <c r="N2643">
        <v>19</v>
      </c>
      <c r="O2643" t="s">
        <v>263</v>
      </c>
      <c r="P2643">
        <v>2</v>
      </c>
      <c r="Q2643">
        <v>2</v>
      </c>
      <c r="R2643">
        <v>0</v>
      </c>
      <c r="S2643">
        <v>0</v>
      </c>
      <c r="T2643">
        <v>1</v>
      </c>
      <c r="U2643">
        <v>0</v>
      </c>
      <c r="V2643">
        <v>1</v>
      </c>
      <c r="W2643">
        <v>5029.0029999999997</v>
      </c>
      <c r="X2643">
        <v>4933.4399999999996</v>
      </c>
      <c r="Y2643">
        <v>4838.3999999999996</v>
      </c>
      <c r="Z2643">
        <v>4691.5200000000004</v>
      </c>
      <c r="AA2643">
        <v>3698</v>
      </c>
      <c r="AB2643">
        <v>3628.8</v>
      </c>
      <c r="AC2643">
        <v>3624.48</v>
      </c>
      <c r="AD2643">
        <v>3944.16</v>
      </c>
      <c r="AE2643">
        <v>3348</v>
      </c>
      <c r="AF2643">
        <v>2112.48</v>
      </c>
      <c r="AG2643">
        <v>3019.68</v>
      </c>
      <c r="AH2643">
        <v>3106.08</v>
      </c>
      <c r="AI2643">
        <v>1291.68</v>
      </c>
      <c r="AJ2643">
        <v>1080</v>
      </c>
      <c r="AK2643">
        <v>2419.1999999999998</v>
      </c>
      <c r="AL2643">
        <v>3093.12</v>
      </c>
      <c r="AM2643">
        <v>3939.84</v>
      </c>
      <c r="AN2643">
        <v>4302.72</v>
      </c>
      <c r="AO2643">
        <v>4307.04</v>
      </c>
      <c r="AP2643">
        <v>4445.58</v>
      </c>
      <c r="AQ2643">
        <v>4381.28</v>
      </c>
      <c r="AR2643">
        <v>4345.92</v>
      </c>
      <c r="AS2643">
        <v>5223.74</v>
      </c>
      <c r="AT2643">
        <v>5258.08</v>
      </c>
      <c r="AU2643">
        <v>67.5</v>
      </c>
      <c r="AV2643">
        <v>64</v>
      </c>
      <c r="AW2643">
        <v>61.5</v>
      </c>
      <c r="AX2643">
        <v>60.5</v>
      </c>
      <c r="AY2643">
        <v>59</v>
      </c>
      <c r="AZ2643">
        <v>59</v>
      </c>
      <c r="BA2643">
        <v>57.5</v>
      </c>
      <c r="BB2643">
        <v>57.5</v>
      </c>
      <c r="BC2643">
        <v>60</v>
      </c>
      <c r="BD2643">
        <v>65.5</v>
      </c>
      <c r="BE2643">
        <v>71.5</v>
      </c>
      <c r="BF2643">
        <v>74</v>
      </c>
      <c r="BG2643">
        <v>77</v>
      </c>
      <c r="BH2643">
        <v>80</v>
      </c>
      <c r="BI2643">
        <v>82.5</v>
      </c>
      <c r="BJ2643">
        <v>84.5</v>
      </c>
      <c r="BK2643">
        <v>85.5</v>
      </c>
      <c r="BL2643">
        <v>85.5</v>
      </c>
      <c r="BM2643">
        <v>85.5</v>
      </c>
      <c r="BN2643">
        <v>82</v>
      </c>
      <c r="BO2643">
        <v>77</v>
      </c>
      <c r="BP2643">
        <v>74</v>
      </c>
      <c r="BQ2643">
        <v>72.5</v>
      </c>
      <c r="BR2643">
        <v>70.5</v>
      </c>
      <c r="BS2643">
        <v>-309.62610000000001</v>
      </c>
      <c r="BT2643">
        <v>-218.36340000000001</v>
      </c>
      <c r="BU2643">
        <v>-344.93310000000002</v>
      </c>
      <c r="BV2643">
        <v>-407.9529</v>
      </c>
      <c r="BW2643">
        <v>446.59089999999998</v>
      </c>
      <c r="BX2643">
        <v>-49.321289999999998</v>
      </c>
      <c r="BY2643">
        <v>-114.3248</v>
      </c>
      <c r="BZ2643">
        <v>-472.3175</v>
      </c>
      <c r="CA2643">
        <v>-313.97570000000002</v>
      </c>
      <c r="CB2643">
        <v>514.01949999999999</v>
      </c>
      <c r="CC2643">
        <v>-462.00220000000002</v>
      </c>
      <c r="CD2643">
        <v>-451.96589999999998</v>
      </c>
      <c r="CE2643">
        <v>1607.355</v>
      </c>
      <c r="CF2643">
        <v>2090.3939999999998</v>
      </c>
      <c r="CG2643">
        <v>999.52919999999995</v>
      </c>
      <c r="CH2643">
        <v>416.65429999999998</v>
      </c>
      <c r="CI2643">
        <v>61.741210000000002</v>
      </c>
      <c r="CJ2643">
        <v>-622.72709999999995</v>
      </c>
      <c r="CK2643">
        <v>-84.656980000000004</v>
      </c>
      <c r="CL2643">
        <v>-117.9404</v>
      </c>
      <c r="CM2643">
        <v>-97.474670000000003</v>
      </c>
      <c r="CN2643">
        <v>-107.2803</v>
      </c>
      <c r="CO2643">
        <v>-702.01620000000003</v>
      </c>
      <c r="CP2643">
        <v>-736.8827</v>
      </c>
      <c r="CQ2643">
        <v>496034.5</v>
      </c>
      <c r="CR2643">
        <v>247120.3</v>
      </c>
      <c r="CS2643">
        <v>218133.8</v>
      </c>
      <c r="CT2643">
        <v>198605.4</v>
      </c>
      <c r="CU2643">
        <v>190702</v>
      </c>
      <c r="CV2643">
        <v>21865.32</v>
      </c>
      <c r="CW2643">
        <v>17739.349999999999</v>
      </c>
      <c r="CX2643">
        <v>15719.8</v>
      </c>
      <c r="CY2643">
        <v>30863.360000000001</v>
      </c>
      <c r="CZ2643">
        <v>46843.29</v>
      </c>
      <c r="DA2643">
        <v>53802.59</v>
      </c>
      <c r="DB2643">
        <v>41169.43</v>
      </c>
      <c r="DC2643">
        <v>39403.85</v>
      </c>
      <c r="DD2643">
        <v>46319.54</v>
      </c>
      <c r="DE2643">
        <v>46913.11</v>
      </c>
      <c r="DF2643">
        <v>46343.66</v>
      </c>
      <c r="DG2643">
        <v>76054.8</v>
      </c>
      <c r="DH2643">
        <v>91119.56</v>
      </c>
      <c r="DI2643">
        <v>134210.20000000001</v>
      </c>
      <c r="DJ2643">
        <v>139270</v>
      </c>
      <c r="DK2643">
        <v>113601.5</v>
      </c>
      <c r="DL2643">
        <v>75017.149999999994</v>
      </c>
      <c r="DM2643">
        <v>73627.16</v>
      </c>
      <c r="DN2643">
        <v>84667.39</v>
      </c>
      <c r="DO2643">
        <v>19</v>
      </c>
      <c r="DP2643">
        <v>19</v>
      </c>
    </row>
    <row r="2644" spans="1:120" hidden="1" x14ac:dyDescent="0.25">
      <c r="A2644" t="str">
        <f t="shared" si="41"/>
        <v>Aggregator-THG ENERGY SOLUTIONS LLC_All Elect_44469</v>
      </c>
      <c r="B2644" t="s">
        <v>62</v>
      </c>
      <c r="C2644" t="s">
        <v>270</v>
      </c>
      <c r="D2644" t="s">
        <v>61</v>
      </c>
      <c r="E2644" t="s">
        <v>61</v>
      </c>
      <c r="F2644" t="s">
        <v>271</v>
      </c>
      <c r="G2644" t="s">
        <v>61</v>
      </c>
      <c r="H2644" t="s">
        <v>61</v>
      </c>
      <c r="I2644" t="s">
        <v>61</v>
      </c>
      <c r="J2644" t="s">
        <v>61</v>
      </c>
      <c r="K2644" t="s">
        <v>190</v>
      </c>
      <c r="L2644" s="18">
        <v>44469</v>
      </c>
      <c r="M2644">
        <v>19</v>
      </c>
      <c r="N2644">
        <v>19</v>
      </c>
      <c r="O2644" t="s">
        <v>263</v>
      </c>
      <c r="P2644">
        <v>2</v>
      </c>
      <c r="Q2644">
        <v>2</v>
      </c>
      <c r="R2644">
        <v>0</v>
      </c>
      <c r="S2644">
        <v>0</v>
      </c>
      <c r="T2644">
        <v>1</v>
      </c>
      <c r="U2644">
        <v>0</v>
      </c>
      <c r="V2644">
        <v>1</v>
      </c>
      <c r="W2644">
        <v>5029.0029999999997</v>
      </c>
      <c r="X2644">
        <v>4933.4399999999996</v>
      </c>
      <c r="Y2644">
        <v>4838.3999999999996</v>
      </c>
      <c r="Z2644">
        <v>4691.5200000000004</v>
      </c>
      <c r="AA2644">
        <v>3698</v>
      </c>
      <c r="AB2644">
        <v>3628.8</v>
      </c>
      <c r="AC2644">
        <v>3624.48</v>
      </c>
      <c r="AD2644">
        <v>3944.16</v>
      </c>
      <c r="AE2644">
        <v>3348</v>
      </c>
      <c r="AF2644">
        <v>2112.48</v>
      </c>
      <c r="AG2644">
        <v>3019.68</v>
      </c>
      <c r="AH2644">
        <v>3106.08</v>
      </c>
      <c r="AI2644">
        <v>1291.68</v>
      </c>
      <c r="AJ2644">
        <v>1080</v>
      </c>
      <c r="AK2644">
        <v>2419.1999999999998</v>
      </c>
      <c r="AL2644">
        <v>3093.12</v>
      </c>
      <c r="AM2644">
        <v>3939.84</v>
      </c>
      <c r="AN2644">
        <v>4302.72</v>
      </c>
      <c r="AO2644">
        <v>4307.04</v>
      </c>
      <c r="AP2644">
        <v>4445.58</v>
      </c>
      <c r="AQ2644">
        <v>4381.28</v>
      </c>
      <c r="AR2644">
        <v>4345.92</v>
      </c>
      <c r="AS2644">
        <v>5223.74</v>
      </c>
      <c r="AT2644">
        <v>5258.08</v>
      </c>
      <c r="AU2644">
        <v>67.5</v>
      </c>
      <c r="AV2644">
        <v>64</v>
      </c>
      <c r="AW2644">
        <v>61.5</v>
      </c>
      <c r="AX2644">
        <v>60.5</v>
      </c>
      <c r="AY2644">
        <v>59</v>
      </c>
      <c r="AZ2644">
        <v>59</v>
      </c>
      <c r="BA2644">
        <v>57.5</v>
      </c>
      <c r="BB2644">
        <v>57.5</v>
      </c>
      <c r="BC2644">
        <v>60</v>
      </c>
      <c r="BD2644">
        <v>65.5</v>
      </c>
      <c r="BE2644">
        <v>71.5</v>
      </c>
      <c r="BF2644">
        <v>74</v>
      </c>
      <c r="BG2644">
        <v>77</v>
      </c>
      <c r="BH2644">
        <v>80</v>
      </c>
      <c r="BI2644">
        <v>82.5</v>
      </c>
      <c r="BJ2644">
        <v>84.5</v>
      </c>
      <c r="BK2644">
        <v>85.5</v>
      </c>
      <c r="BL2644">
        <v>85.5</v>
      </c>
      <c r="BM2644">
        <v>85.5</v>
      </c>
      <c r="BN2644">
        <v>82</v>
      </c>
      <c r="BO2644">
        <v>77</v>
      </c>
      <c r="BP2644">
        <v>74</v>
      </c>
      <c r="BQ2644">
        <v>72.5</v>
      </c>
      <c r="BR2644">
        <v>70.5</v>
      </c>
      <c r="BS2644">
        <v>-309.62610000000001</v>
      </c>
      <c r="BT2644">
        <v>-218.36340000000001</v>
      </c>
      <c r="BU2644">
        <v>-344.93310000000002</v>
      </c>
      <c r="BV2644">
        <v>-407.9529</v>
      </c>
      <c r="BW2644">
        <v>446.59089999999998</v>
      </c>
      <c r="BX2644">
        <v>-49.321289999999998</v>
      </c>
      <c r="BY2644">
        <v>-114.3248</v>
      </c>
      <c r="BZ2644">
        <v>-472.3175</v>
      </c>
      <c r="CA2644">
        <v>-313.97570000000002</v>
      </c>
      <c r="CB2644">
        <v>514.01949999999999</v>
      </c>
      <c r="CC2644">
        <v>-462.00220000000002</v>
      </c>
      <c r="CD2644">
        <v>-451.96589999999998</v>
      </c>
      <c r="CE2644">
        <v>1607.355</v>
      </c>
      <c r="CF2644">
        <v>2090.3939999999998</v>
      </c>
      <c r="CG2644">
        <v>999.52919999999995</v>
      </c>
      <c r="CH2644">
        <v>416.65429999999998</v>
      </c>
      <c r="CI2644">
        <v>61.741210000000002</v>
      </c>
      <c r="CJ2644">
        <v>-622.72709999999995</v>
      </c>
      <c r="CK2644">
        <v>-84.656980000000004</v>
      </c>
      <c r="CL2644">
        <v>-117.9404</v>
      </c>
      <c r="CM2644">
        <v>-97.474670000000003</v>
      </c>
      <c r="CN2644">
        <v>-107.2803</v>
      </c>
      <c r="CO2644">
        <v>-702.01620000000003</v>
      </c>
      <c r="CP2644">
        <v>-736.8827</v>
      </c>
      <c r="CQ2644">
        <v>496034.5</v>
      </c>
      <c r="CR2644">
        <v>247120.3</v>
      </c>
      <c r="CS2644">
        <v>218133.8</v>
      </c>
      <c r="CT2644">
        <v>198605.4</v>
      </c>
      <c r="CU2644">
        <v>190702</v>
      </c>
      <c r="CV2644">
        <v>21865.32</v>
      </c>
      <c r="CW2644">
        <v>17739.349999999999</v>
      </c>
      <c r="CX2644">
        <v>15719.8</v>
      </c>
      <c r="CY2644">
        <v>30863.360000000001</v>
      </c>
      <c r="CZ2644">
        <v>46843.29</v>
      </c>
      <c r="DA2644">
        <v>53802.59</v>
      </c>
      <c r="DB2644">
        <v>41169.43</v>
      </c>
      <c r="DC2644">
        <v>39403.85</v>
      </c>
      <c r="DD2644">
        <v>46319.54</v>
      </c>
      <c r="DE2644">
        <v>46913.11</v>
      </c>
      <c r="DF2644">
        <v>46343.66</v>
      </c>
      <c r="DG2644">
        <v>76054.8</v>
      </c>
      <c r="DH2644">
        <v>91119.56</v>
      </c>
      <c r="DI2644">
        <v>134210.20000000001</v>
      </c>
      <c r="DJ2644">
        <v>139270</v>
      </c>
      <c r="DK2644">
        <v>113601.5</v>
      </c>
      <c r="DL2644">
        <v>75017.149999999994</v>
      </c>
      <c r="DM2644">
        <v>73627.16</v>
      </c>
      <c r="DN2644">
        <v>84667.39</v>
      </c>
      <c r="DO2644">
        <v>19</v>
      </c>
      <c r="DP2644">
        <v>19</v>
      </c>
    </row>
    <row r="2645" spans="1:120" hidden="1" x14ac:dyDescent="0.25">
      <c r="A2645" t="str">
        <f t="shared" si="41"/>
        <v>Aggregator-Enel X_All Elect_44469</v>
      </c>
      <c r="B2645" t="s">
        <v>62</v>
      </c>
      <c r="C2645" t="s">
        <v>265</v>
      </c>
      <c r="D2645" t="s">
        <v>61</v>
      </c>
      <c r="E2645" t="s">
        <v>61</v>
      </c>
      <c r="F2645" t="s">
        <v>266</v>
      </c>
      <c r="G2645" t="s">
        <v>61</v>
      </c>
      <c r="H2645" t="s">
        <v>61</v>
      </c>
      <c r="I2645" t="s">
        <v>61</v>
      </c>
      <c r="J2645" t="s">
        <v>61</v>
      </c>
      <c r="K2645" t="s">
        <v>190</v>
      </c>
      <c r="L2645" s="18">
        <v>44469</v>
      </c>
      <c r="M2645">
        <v>19</v>
      </c>
      <c r="N2645">
        <v>19</v>
      </c>
      <c r="O2645" t="s">
        <v>263</v>
      </c>
      <c r="P2645">
        <v>9</v>
      </c>
      <c r="Q2645">
        <v>9</v>
      </c>
      <c r="R2645">
        <v>0</v>
      </c>
      <c r="S2645">
        <v>0</v>
      </c>
      <c r="T2645">
        <v>1</v>
      </c>
      <c r="U2645">
        <v>0</v>
      </c>
      <c r="V2645">
        <v>1</v>
      </c>
      <c r="W2645">
        <v>16380.5</v>
      </c>
      <c r="X2645">
        <v>15433.86</v>
      </c>
      <c r="Y2645">
        <v>15687.46</v>
      </c>
      <c r="Z2645">
        <v>16384.5</v>
      </c>
      <c r="AA2645">
        <v>16170.9</v>
      </c>
      <c r="AB2645">
        <v>16267.02</v>
      </c>
      <c r="AC2645">
        <v>17315.72</v>
      </c>
      <c r="AD2645">
        <v>17081.88</v>
      </c>
      <c r="AE2645">
        <v>15068.9</v>
      </c>
      <c r="AF2645">
        <v>14472.26</v>
      </c>
      <c r="AG2645">
        <v>14353.38</v>
      </c>
      <c r="AH2645">
        <v>14942.28</v>
      </c>
      <c r="AI2645">
        <v>15930.12</v>
      </c>
      <c r="AJ2645">
        <v>15857.62</v>
      </c>
      <c r="AK2645">
        <v>15955.08</v>
      </c>
      <c r="AL2645">
        <v>15590.7</v>
      </c>
      <c r="AM2645">
        <v>15996.52</v>
      </c>
      <c r="AN2645">
        <v>15891.1</v>
      </c>
      <c r="AO2645">
        <v>14961.18</v>
      </c>
      <c r="AP2645">
        <v>17818.400000000001</v>
      </c>
      <c r="AQ2645">
        <v>18654.919999999998</v>
      </c>
      <c r="AR2645">
        <v>18805.419999999998</v>
      </c>
      <c r="AS2645">
        <v>18546.36</v>
      </c>
      <c r="AT2645">
        <v>18092.82</v>
      </c>
      <c r="AU2645">
        <v>66.5</v>
      </c>
      <c r="AV2645">
        <v>64.5</v>
      </c>
      <c r="AW2645">
        <v>62.5</v>
      </c>
      <c r="AX2645">
        <v>59.5</v>
      </c>
      <c r="AY2645">
        <v>58</v>
      </c>
      <c r="AZ2645">
        <v>58.5</v>
      </c>
      <c r="BA2645">
        <v>58</v>
      </c>
      <c r="BB2645">
        <v>58</v>
      </c>
      <c r="BC2645">
        <v>60.5</v>
      </c>
      <c r="BD2645">
        <v>64.5</v>
      </c>
      <c r="BE2645">
        <v>70.5</v>
      </c>
      <c r="BF2645">
        <v>75</v>
      </c>
      <c r="BG2645">
        <v>79</v>
      </c>
      <c r="BH2645">
        <v>81.5</v>
      </c>
      <c r="BI2645">
        <v>83.5</v>
      </c>
      <c r="BJ2645">
        <v>85.5</v>
      </c>
      <c r="BK2645">
        <v>86.5</v>
      </c>
      <c r="BL2645">
        <v>87</v>
      </c>
      <c r="BM2645">
        <v>85.5</v>
      </c>
      <c r="BN2645">
        <v>83</v>
      </c>
      <c r="BO2645">
        <v>78</v>
      </c>
      <c r="BP2645">
        <v>74.5</v>
      </c>
      <c r="BQ2645">
        <v>71.5</v>
      </c>
      <c r="BR2645">
        <v>69.5</v>
      </c>
      <c r="BS2645">
        <v>130.21109999999999</v>
      </c>
      <c r="BT2645">
        <v>611.76350000000002</v>
      </c>
      <c r="BU2645">
        <v>315.85939999999999</v>
      </c>
      <c r="BV2645">
        <v>-220.13390000000001</v>
      </c>
      <c r="BW2645">
        <v>-241.64680000000001</v>
      </c>
      <c r="BX2645">
        <v>26.533049999999999</v>
      </c>
      <c r="BY2645">
        <v>-126.6652</v>
      </c>
      <c r="BZ2645">
        <v>-227.44720000000001</v>
      </c>
      <c r="CA2645">
        <v>309.13040000000001</v>
      </c>
      <c r="CB2645">
        <v>332.07749999999999</v>
      </c>
      <c r="CC2645">
        <v>514.25559999999996</v>
      </c>
      <c r="CD2645">
        <v>18.81907</v>
      </c>
      <c r="CE2645">
        <v>-584.59379999999999</v>
      </c>
      <c r="CF2645">
        <v>-634.79459999999995</v>
      </c>
      <c r="CG2645">
        <v>-736.58259999999996</v>
      </c>
      <c r="CH2645">
        <v>-511.93770000000001</v>
      </c>
      <c r="CI2645">
        <v>-477.85359999999997</v>
      </c>
      <c r="CJ2645">
        <v>265.58609999999999</v>
      </c>
      <c r="CK2645">
        <v>2394.319</v>
      </c>
      <c r="CL2645">
        <v>86.766139999999993</v>
      </c>
      <c r="CM2645">
        <v>-707.45780000000002</v>
      </c>
      <c r="CN2645">
        <v>-1205.7560000000001</v>
      </c>
      <c r="CO2645">
        <v>-1237.473</v>
      </c>
      <c r="CP2645">
        <v>-978.56050000000005</v>
      </c>
      <c r="CQ2645">
        <v>36001.440000000002</v>
      </c>
      <c r="CR2645">
        <v>13787.21</v>
      </c>
      <c r="CS2645">
        <v>12379.08</v>
      </c>
      <c r="CT2645">
        <v>13085.07</v>
      </c>
      <c r="CU2645">
        <v>9539.4529999999995</v>
      </c>
      <c r="CV2645">
        <v>9991.4089999999997</v>
      </c>
      <c r="CW2645">
        <v>7723.1350000000002</v>
      </c>
      <c r="CX2645">
        <v>7207.7780000000002</v>
      </c>
      <c r="CY2645">
        <v>10580.58</v>
      </c>
      <c r="CZ2645">
        <v>19495.669999999998</v>
      </c>
      <c r="DA2645">
        <v>20541.29</v>
      </c>
      <c r="DB2645">
        <v>23896.01</v>
      </c>
      <c r="DC2645">
        <v>31815.360000000001</v>
      </c>
      <c r="DD2645">
        <v>25465.93</v>
      </c>
      <c r="DE2645">
        <v>27275.81</v>
      </c>
      <c r="DF2645">
        <v>27190.9</v>
      </c>
      <c r="DG2645">
        <v>27262.2</v>
      </c>
      <c r="DH2645">
        <v>34204.75</v>
      </c>
      <c r="DI2645">
        <v>31438.12</v>
      </c>
      <c r="DJ2645">
        <v>26322.94</v>
      </c>
      <c r="DK2645">
        <v>46490.57</v>
      </c>
      <c r="DL2645">
        <v>39193.26</v>
      </c>
      <c r="DM2645">
        <v>37179.129999999997</v>
      </c>
      <c r="DN2645">
        <v>37111.79</v>
      </c>
      <c r="DO2645">
        <v>19</v>
      </c>
      <c r="DP2645">
        <v>19</v>
      </c>
    </row>
    <row r="2646" spans="1:120" hidden="1" x14ac:dyDescent="0.25">
      <c r="A2646" t="str">
        <f t="shared" si="41"/>
        <v>Size_Grp-Below 20 kW_All Elect_44469</v>
      </c>
      <c r="B2646" t="s">
        <v>62</v>
      </c>
      <c r="C2646" t="s">
        <v>259</v>
      </c>
      <c r="D2646" t="s">
        <v>61</v>
      </c>
      <c r="E2646" t="s">
        <v>61</v>
      </c>
      <c r="F2646" t="s">
        <v>61</v>
      </c>
      <c r="G2646" t="s">
        <v>61</v>
      </c>
      <c r="H2646" t="s">
        <v>61</v>
      </c>
      <c r="I2646" t="s">
        <v>61</v>
      </c>
      <c r="J2646" t="s">
        <v>260</v>
      </c>
      <c r="K2646" t="s">
        <v>190</v>
      </c>
      <c r="L2646" s="18">
        <v>44469</v>
      </c>
      <c r="M2646">
        <v>19</v>
      </c>
      <c r="N2646">
        <v>19</v>
      </c>
      <c r="O2646" t="s">
        <v>263</v>
      </c>
      <c r="P2646">
        <v>1</v>
      </c>
      <c r="Q2646">
        <v>1</v>
      </c>
      <c r="R2646">
        <v>0</v>
      </c>
      <c r="S2646">
        <v>0</v>
      </c>
      <c r="T2646">
        <v>1</v>
      </c>
      <c r="U2646">
        <v>0</v>
      </c>
      <c r="V2646">
        <v>1</v>
      </c>
      <c r="W2646">
        <v>0</v>
      </c>
      <c r="X2646">
        <v>0</v>
      </c>
      <c r="Y2646">
        <v>0</v>
      </c>
      <c r="Z2646">
        <v>0</v>
      </c>
      <c r="AA2646">
        <v>0</v>
      </c>
      <c r="AB2646">
        <v>0</v>
      </c>
      <c r="AC2646">
        <v>0</v>
      </c>
      <c r="AD2646">
        <v>0</v>
      </c>
      <c r="AE2646">
        <v>0</v>
      </c>
      <c r="AF2646">
        <v>0</v>
      </c>
      <c r="AG2646">
        <v>0</v>
      </c>
      <c r="AH2646">
        <v>0</v>
      </c>
      <c r="AI2646">
        <v>0</v>
      </c>
      <c r="AJ2646">
        <v>0</v>
      </c>
      <c r="AK2646">
        <v>0</v>
      </c>
      <c r="AL2646">
        <v>0</v>
      </c>
      <c r="AM2646">
        <v>0</v>
      </c>
      <c r="AN2646">
        <v>0</v>
      </c>
      <c r="AO2646">
        <v>0</v>
      </c>
      <c r="AP2646">
        <v>0</v>
      </c>
      <c r="AQ2646">
        <v>0</v>
      </c>
      <c r="AR2646">
        <v>0</v>
      </c>
      <c r="AS2646">
        <v>0</v>
      </c>
      <c r="AT2646">
        <v>0</v>
      </c>
      <c r="AU2646">
        <v>0</v>
      </c>
      <c r="AV2646">
        <v>0</v>
      </c>
      <c r="AW2646">
        <v>0</v>
      </c>
      <c r="AX2646">
        <v>0</v>
      </c>
      <c r="AY2646">
        <v>0</v>
      </c>
      <c r="AZ2646">
        <v>0</v>
      </c>
      <c r="BA2646">
        <v>0</v>
      </c>
      <c r="BB2646">
        <v>0</v>
      </c>
      <c r="BC2646">
        <v>0</v>
      </c>
      <c r="BD2646">
        <v>0</v>
      </c>
      <c r="BE2646">
        <v>0</v>
      </c>
      <c r="BF2646">
        <v>0</v>
      </c>
      <c r="BG2646">
        <v>0</v>
      </c>
      <c r="BH2646">
        <v>0</v>
      </c>
      <c r="BI2646">
        <v>0</v>
      </c>
      <c r="BJ2646">
        <v>0</v>
      </c>
      <c r="BK2646">
        <v>0</v>
      </c>
      <c r="BL2646">
        <v>0</v>
      </c>
      <c r="BM2646">
        <v>0</v>
      </c>
      <c r="BN2646">
        <v>0</v>
      </c>
      <c r="BO2646">
        <v>0</v>
      </c>
      <c r="BP2646">
        <v>0</v>
      </c>
      <c r="BQ2646">
        <v>0</v>
      </c>
      <c r="BR2646">
        <v>0</v>
      </c>
      <c r="BS2646">
        <v>0</v>
      </c>
      <c r="BT2646">
        <v>0</v>
      </c>
      <c r="BU2646">
        <v>0</v>
      </c>
      <c r="BV2646">
        <v>0</v>
      </c>
      <c r="BW2646">
        <v>0</v>
      </c>
      <c r="BX2646">
        <v>0</v>
      </c>
      <c r="BY2646">
        <v>0</v>
      </c>
      <c r="BZ2646">
        <v>0</v>
      </c>
      <c r="CA2646">
        <v>0</v>
      </c>
      <c r="CB2646">
        <v>0</v>
      </c>
      <c r="CC2646">
        <v>0</v>
      </c>
      <c r="CD2646">
        <v>0</v>
      </c>
      <c r="CE2646">
        <v>0</v>
      </c>
      <c r="CF2646">
        <v>0</v>
      </c>
      <c r="CG2646">
        <v>0</v>
      </c>
      <c r="CH2646">
        <v>0</v>
      </c>
      <c r="CI2646">
        <v>0</v>
      </c>
      <c r="CJ2646">
        <v>0</v>
      </c>
      <c r="CK2646">
        <v>0</v>
      </c>
      <c r="CL2646">
        <v>0</v>
      </c>
      <c r="CM2646">
        <v>0</v>
      </c>
      <c r="CN2646">
        <v>0</v>
      </c>
      <c r="CO2646">
        <v>0</v>
      </c>
      <c r="CP2646">
        <v>0</v>
      </c>
      <c r="CQ2646">
        <v>0</v>
      </c>
      <c r="CR2646">
        <v>0</v>
      </c>
      <c r="CS2646">
        <v>0</v>
      </c>
      <c r="CT2646">
        <v>0</v>
      </c>
      <c r="CU2646">
        <v>0</v>
      </c>
      <c r="CV2646">
        <v>0</v>
      </c>
      <c r="CW2646">
        <v>0</v>
      </c>
      <c r="CX2646">
        <v>0</v>
      </c>
      <c r="CY2646">
        <v>0</v>
      </c>
      <c r="CZ2646">
        <v>0</v>
      </c>
      <c r="DA2646">
        <v>0</v>
      </c>
      <c r="DB2646">
        <v>0</v>
      </c>
      <c r="DC2646">
        <v>0</v>
      </c>
      <c r="DD2646">
        <v>0</v>
      </c>
      <c r="DE2646">
        <v>0</v>
      </c>
      <c r="DF2646">
        <v>0</v>
      </c>
      <c r="DG2646">
        <v>0</v>
      </c>
      <c r="DH2646">
        <v>0</v>
      </c>
      <c r="DI2646">
        <v>0</v>
      </c>
      <c r="DJ2646">
        <v>0</v>
      </c>
      <c r="DK2646">
        <v>0</v>
      </c>
      <c r="DL2646">
        <v>0</v>
      </c>
      <c r="DM2646">
        <v>0</v>
      </c>
      <c r="DN2646">
        <v>0</v>
      </c>
      <c r="DO2646">
        <v>19</v>
      </c>
      <c r="DP2646">
        <v>19</v>
      </c>
    </row>
    <row r="2647" spans="1:120" hidden="1" x14ac:dyDescent="0.25">
      <c r="A2647" t="str">
        <f t="shared" si="41"/>
        <v>Size_Grp-20 to 199.99 kW_All Elect_44469</v>
      </c>
      <c r="B2647" t="s">
        <v>62</v>
      </c>
      <c r="C2647" t="s">
        <v>201</v>
      </c>
      <c r="D2647" t="s">
        <v>61</v>
      </c>
      <c r="E2647" t="s">
        <v>61</v>
      </c>
      <c r="F2647" t="s">
        <v>61</v>
      </c>
      <c r="G2647" t="s">
        <v>61</v>
      </c>
      <c r="H2647" t="s">
        <v>61</v>
      </c>
      <c r="I2647" t="s">
        <v>61</v>
      </c>
      <c r="J2647" t="s">
        <v>101</v>
      </c>
      <c r="K2647" t="s">
        <v>190</v>
      </c>
      <c r="L2647" s="18">
        <v>44469</v>
      </c>
      <c r="M2647">
        <v>19</v>
      </c>
      <c r="N2647">
        <v>19</v>
      </c>
      <c r="O2647" t="s">
        <v>263</v>
      </c>
      <c r="P2647">
        <v>22</v>
      </c>
      <c r="Q2647">
        <v>22</v>
      </c>
      <c r="R2647">
        <v>0</v>
      </c>
      <c r="S2647">
        <v>0</v>
      </c>
      <c r="T2647">
        <v>0</v>
      </c>
      <c r="U2647">
        <v>0</v>
      </c>
      <c r="V2647">
        <v>0</v>
      </c>
      <c r="W2647">
        <v>272.05399999999997</v>
      </c>
      <c r="X2647">
        <v>349.91500000000002</v>
      </c>
      <c r="Y2647">
        <v>349.39100000000002</v>
      </c>
      <c r="Z2647">
        <v>349.70100000000002</v>
      </c>
      <c r="AA2647">
        <v>350.625</v>
      </c>
      <c r="AB2647">
        <v>353.67200000000003</v>
      </c>
      <c r="AC2647">
        <v>526.28200000000004</v>
      </c>
      <c r="AD2647">
        <v>854.80399999999997</v>
      </c>
      <c r="AE2647">
        <v>973.86</v>
      </c>
      <c r="AF2647">
        <v>1096.2439999999999</v>
      </c>
      <c r="AG2647">
        <v>1095.1890000000001</v>
      </c>
      <c r="AH2647">
        <v>1150.28</v>
      </c>
      <c r="AI2647">
        <v>1144.6020000000001</v>
      </c>
      <c r="AJ2647">
        <v>1069.037</v>
      </c>
      <c r="AK2647">
        <v>749.52599999999995</v>
      </c>
      <c r="AL2647">
        <v>569.43100000000004</v>
      </c>
      <c r="AM2647">
        <v>356.173</v>
      </c>
      <c r="AN2647">
        <v>345.786</v>
      </c>
      <c r="AO2647">
        <v>324.202</v>
      </c>
      <c r="AP2647">
        <v>344.435</v>
      </c>
      <c r="AQ2647">
        <v>427.48500000000001</v>
      </c>
      <c r="AR2647">
        <v>416.113</v>
      </c>
      <c r="AS2647">
        <v>458.089</v>
      </c>
      <c r="AT2647">
        <v>462.173</v>
      </c>
      <c r="AU2647">
        <v>66.818181999999993</v>
      </c>
      <c r="AV2647">
        <v>64.340908999999996</v>
      </c>
      <c r="AW2647">
        <v>62.181818</v>
      </c>
      <c r="AX2647">
        <v>59.818182</v>
      </c>
      <c r="AY2647">
        <v>58.318182</v>
      </c>
      <c r="AZ2647">
        <v>58.659090999999997</v>
      </c>
      <c r="BA2647">
        <v>57.840909000000003</v>
      </c>
      <c r="BB2647">
        <v>57.840909000000003</v>
      </c>
      <c r="BC2647">
        <v>60.340909000000003</v>
      </c>
      <c r="BD2647">
        <v>64.818181999999993</v>
      </c>
      <c r="BE2647">
        <v>70.818181999999993</v>
      </c>
      <c r="BF2647">
        <v>74.681818000000007</v>
      </c>
      <c r="BG2647">
        <v>78.363636</v>
      </c>
      <c r="BH2647">
        <v>81.022727000000003</v>
      </c>
      <c r="BI2647">
        <v>83.181818000000007</v>
      </c>
      <c r="BJ2647">
        <v>85.181818000000007</v>
      </c>
      <c r="BK2647">
        <v>86.181818000000007</v>
      </c>
      <c r="BL2647">
        <v>86.522727000000003</v>
      </c>
      <c r="BM2647">
        <v>85.5</v>
      </c>
      <c r="BN2647">
        <v>82.681818000000007</v>
      </c>
      <c r="BO2647">
        <v>77.681818000000007</v>
      </c>
      <c r="BP2647">
        <v>74.340908999999996</v>
      </c>
      <c r="BQ2647">
        <v>71.818181999999993</v>
      </c>
      <c r="BR2647">
        <v>69.818181999999993</v>
      </c>
      <c r="BS2647">
        <v>270.94200000000001</v>
      </c>
      <c r="BT2647">
        <v>146.1403</v>
      </c>
      <c r="BU2647">
        <v>137.8708</v>
      </c>
      <c r="BV2647">
        <v>202.3519</v>
      </c>
      <c r="BW2647">
        <v>198.024</v>
      </c>
      <c r="BX2647">
        <v>201.5067</v>
      </c>
      <c r="BY2647">
        <v>104.4301</v>
      </c>
      <c r="BZ2647">
        <v>-145.96449999999999</v>
      </c>
      <c r="CA2647">
        <v>-175.5924</v>
      </c>
      <c r="CB2647">
        <v>-176.1711</v>
      </c>
      <c r="CC2647">
        <v>-162.9212</v>
      </c>
      <c r="CD2647">
        <v>-223.3571</v>
      </c>
      <c r="CE2647">
        <v>-232.87270000000001</v>
      </c>
      <c r="CF2647">
        <v>-184.20859999999999</v>
      </c>
      <c r="CG2647">
        <v>125.2971</v>
      </c>
      <c r="CH2647">
        <v>218.6814</v>
      </c>
      <c r="CI2647">
        <v>289.11410000000001</v>
      </c>
      <c r="CJ2647">
        <v>220.554</v>
      </c>
      <c r="CK2647">
        <v>232.2561</v>
      </c>
      <c r="CL2647">
        <v>185.6808</v>
      </c>
      <c r="CM2647">
        <v>87.759799999999998</v>
      </c>
      <c r="CN2647">
        <v>82.688680000000005</v>
      </c>
      <c r="CO2647">
        <v>27.693370000000002</v>
      </c>
      <c r="CP2647">
        <v>20.73995</v>
      </c>
      <c r="CQ2647">
        <v>2185.944</v>
      </c>
      <c r="CR2647">
        <v>963.91989999999998</v>
      </c>
      <c r="CS2647">
        <v>886.1558</v>
      </c>
      <c r="CT2647">
        <v>901.05219999999997</v>
      </c>
      <c r="CU2647">
        <v>877.17579999999998</v>
      </c>
      <c r="CV2647">
        <v>678.04269999999997</v>
      </c>
      <c r="CW2647">
        <v>351.56150000000002</v>
      </c>
      <c r="CX2647">
        <v>443.06420000000003</v>
      </c>
      <c r="CY2647">
        <v>609.20360000000005</v>
      </c>
      <c r="CZ2647">
        <v>958.88549999999998</v>
      </c>
      <c r="DA2647">
        <v>1345.702</v>
      </c>
      <c r="DB2647">
        <v>1643.0119999999999</v>
      </c>
      <c r="DC2647">
        <v>1951.441</v>
      </c>
      <c r="DD2647">
        <v>2244.0889999999999</v>
      </c>
      <c r="DE2647">
        <v>2301.7069999999999</v>
      </c>
      <c r="DF2647">
        <v>2290.6959999999999</v>
      </c>
      <c r="DG2647">
        <v>2327.0619999999999</v>
      </c>
      <c r="DH2647">
        <v>2338.194</v>
      </c>
      <c r="DI2647">
        <v>2127.2130000000002</v>
      </c>
      <c r="DJ2647">
        <v>2168.7089999999998</v>
      </c>
      <c r="DK2647">
        <v>2541.085</v>
      </c>
      <c r="DL2647">
        <v>2290.386</v>
      </c>
      <c r="DM2647">
        <v>2293.3690000000001</v>
      </c>
      <c r="DN2647">
        <v>2360.96</v>
      </c>
      <c r="DO2647">
        <v>19</v>
      </c>
      <c r="DP2647">
        <v>19</v>
      </c>
    </row>
    <row r="2648" spans="1:120" hidden="1" x14ac:dyDescent="0.25">
      <c r="A2648" t="str">
        <f t="shared" si="41"/>
        <v>Industry_Type-3. Wholesale, Transport, other utilities_All Elect_44469</v>
      </c>
      <c r="B2648" t="s">
        <v>62</v>
      </c>
      <c r="C2648" t="s">
        <v>202</v>
      </c>
      <c r="D2648" t="s">
        <v>61</v>
      </c>
      <c r="E2648" t="s">
        <v>61</v>
      </c>
      <c r="F2648" t="s">
        <v>61</v>
      </c>
      <c r="G2648" t="s">
        <v>31</v>
      </c>
      <c r="H2648" t="s">
        <v>61</v>
      </c>
      <c r="I2648" t="s">
        <v>61</v>
      </c>
      <c r="J2648" t="s">
        <v>61</v>
      </c>
      <c r="K2648" t="s">
        <v>190</v>
      </c>
      <c r="L2648" s="18">
        <v>44469</v>
      </c>
      <c r="M2648">
        <v>19</v>
      </c>
      <c r="N2648">
        <v>19</v>
      </c>
      <c r="O2648" t="s">
        <v>263</v>
      </c>
      <c r="P2648">
        <v>2</v>
      </c>
      <c r="Q2648">
        <v>2</v>
      </c>
      <c r="R2648">
        <v>0</v>
      </c>
      <c r="S2648">
        <v>0</v>
      </c>
      <c r="T2648">
        <v>1</v>
      </c>
      <c r="U2648">
        <v>0</v>
      </c>
      <c r="V2648">
        <v>1</v>
      </c>
      <c r="W2648">
        <v>899.9</v>
      </c>
      <c r="X2648">
        <v>1051.1600000000001</v>
      </c>
      <c r="Y2648">
        <v>994.78</v>
      </c>
      <c r="Z2648">
        <v>1200.08</v>
      </c>
      <c r="AA2648">
        <v>1197.74</v>
      </c>
      <c r="AB2648">
        <v>1381.34</v>
      </c>
      <c r="AC2648">
        <v>1915.1</v>
      </c>
      <c r="AD2648">
        <v>2008.54</v>
      </c>
      <c r="AE2648">
        <v>675</v>
      </c>
      <c r="AF2648">
        <v>214.14</v>
      </c>
      <c r="AG2648">
        <v>185.64</v>
      </c>
      <c r="AH2648">
        <v>297.06</v>
      </c>
      <c r="AI2648">
        <v>563.94000000000005</v>
      </c>
      <c r="AJ2648">
        <v>635.16</v>
      </c>
      <c r="AK2648">
        <v>669.36</v>
      </c>
      <c r="AL2648">
        <v>200.22</v>
      </c>
      <c r="AM2648">
        <v>372.18</v>
      </c>
      <c r="AN2648">
        <v>707.16</v>
      </c>
      <c r="AO2648">
        <v>1172.22</v>
      </c>
      <c r="AP2648">
        <v>2311.04</v>
      </c>
      <c r="AQ2648">
        <v>2500.12</v>
      </c>
      <c r="AR2648">
        <v>2479.46</v>
      </c>
      <c r="AS2648">
        <v>2296.58</v>
      </c>
      <c r="AT2648">
        <v>2124.7600000000002</v>
      </c>
      <c r="AU2648">
        <v>66.5</v>
      </c>
      <c r="AV2648">
        <v>64.5</v>
      </c>
      <c r="AW2648">
        <v>62.5</v>
      </c>
      <c r="AX2648">
        <v>59.5</v>
      </c>
      <c r="AY2648">
        <v>58</v>
      </c>
      <c r="AZ2648">
        <v>58.5</v>
      </c>
      <c r="BA2648">
        <v>58</v>
      </c>
      <c r="BB2648">
        <v>58</v>
      </c>
      <c r="BC2648">
        <v>60.5</v>
      </c>
      <c r="BD2648">
        <v>64.5</v>
      </c>
      <c r="BE2648">
        <v>70.5</v>
      </c>
      <c r="BF2648">
        <v>75</v>
      </c>
      <c r="BG2648">
        <v>79</v>
      </c>
      <c r="BH2648">
        <v>81.5</v>
      </c>
      <c r="BI2648">
        <v>83.5</v>
      </c>
      <c r="BJ2648">
        <v>85.5</v>
      </c>
      <c r="BK2648">
        <v>86.5</v>
      </c>
      <c r="BL2648">
        <v>87</v>
      </c>
      <c r="BM2648">
        <v>85.5</v>
      </c>
      <c r="BN2648">
        <v>83</v>
      </c>
      <c r="BO2648">
        <v>78</v>
      </c>
      <c r="BP2648">
        <v>74.5</v>
      </c>
      <c r="BQ2648">
        <v>71.5</v>
      </c>
      <c r="BR2648">
        <v>69.5</v>
      </c>
      <c r="BS2648">
        <v>227.68010000000001</v>
      </c>
      <c r="BT2648">
        <v>-55.794690000000003</v>
      </c>
      <c r="BU2648">
        <v>-56.70796</v>
      </c>
      <c r="BV2648">
        <v>82.459199999999996</v>
      </c>
      <c r="BW2648">
        <v>99.271330000000006</v>
      </c>
      <c r="BX2648">
        <v>136.0042</v>
      </c>
      <c r="BY2648">
        <v>141.29259999999999</v>
      </c>
      <c r="BZ2648">
        <v>-348.11649999999997</v>
      </c>
      <c r="CA2648">
        <v>-108.27030000000001</v>
      </c>
      <c r="CB2648">
        <v>99.167159999999996</v>
      </c>
      <c r="CC2648">
        <v>130.3349</v>
      </c>
      <c r="CD2648">
        <v>56.599930000000001</v>
      </c>
      <c r="CE2648">
        <v>17.451460000000001</v>
      </c>
      <c r="CF2648">
        <v>-44.289380000000001</v>
      </c>
      <c r="CG2648">
        <v>47.430999999999997</v>
      </c>
      <c r="CH2648">
        <v>309.85359999999997</v>
      </c>
      <c r="CI2648">
        <v>321.6234</v>
      </c>
      <c r="CJ2648">
        <v>337.72710000000001</v>
      </c>
      <c r="CK2648">
        <v>874.09799999999996</v>
      </c>
      <c r="CL2648">
        <v>86.878370000000004</v>
      </c>
      <c r="CM2648">
        <v>-143.03280000000001</v>
      </c>
      <c r="CN2648">
        <v>-244.5685</v>
      </c>
      <c r="CO2648">
        <v>-205.66470000000001</v>
      </c>
      <c r="CP2648">
        <v>-249.4624</v>
      </c>
      <c r="CQ2648">
        <v>6312.69</v>
      </c>
      <c r="CR2648">
        <v>1176.4469999999999</v>
      </c>
      <c r="CS2648">
        <v>473.99270000000001</v>
      </c>
      <c r="CT2648">
        <v>783.00879999999995</v>
      </c>
      <c r="CU2648">
        <v>745.84270000000004</v>
      </c>
      <c r="CV2648">
        <v>1178.5709999999999</v>
      </c>
      <c r="CW2648">
        <v>1839.703</v>
      </c>
      <c r="CX2648">
        <v>1635.63</v>
      </c>
      <c r="CY2648">
        <v>2309.0100000000002</v>
      </c>
      <c r="CZ2648">
        <v>2817.8069999999998</v>
      </c>
      <c r="DA2648">
        <v>3029.895</v>
      </c>
      <c r="DB2648">
        <v>2891.1439999999998</v>
      </c>
      <c r="DC2648">
        <v>4549.6620000000003</v>
      </c>
      <c r="DD2648">
        <v>3301.058</v>
      </c>
      <c r="DE2648">
        <v>4834.7309999999998</v>
      </c>
      <c r="DF2648">
        <v>4791.4920000000002</v>
      </c>
      <c r="DG2648">
        <v>6297.43</v>
      </c>
      <c r="DH2648">
        <v>10369.27</v>
      </c>
      <c r="DI2648">
        <v>12990.01</v>
      </c>
      <c r="DJ2648">
        <v>7700.0240000000003</v>
      </c>
      <c r="DK2648">
        <v>12121.39</v>
      </c>
      <c r="DL2648">
        <v>9147.5450000000001</v>
      </c>
      <c r="DM2648">
        <v>8631.2690000000002</v>
      </c>
      <c r="DN2648">
        <v>9981.0910000000003</v>
      </c>
      <c r="DO2648">
        <v>19</v>
      </c>
      <c r="DP2648">
        <v>19</v>
      </c>
    </row>
    <row r="2649" spans="1:120" hidden="1" x14ac:dyDescent="0.25">
      <c r="A2649" t="str">
        <f t="shared" si="41"/>
        <v>Aggregator-Voltus, Inc._All Elect_44469</v>
      </c>
      <c r="B2649" t="s">
        <v>62</v>
      </c>
      <c r="C2649" t="s">
        <v>221</v>
      </c>
      <c r="D2649" t="s">
        <v>61</v>
      </c>
      <c r="E2649" t="s">
        <v>61</v>
      </c>
      <c r="F2649" t="s">
        <v>198</v>
      </c>
      <c r="G2649" t="s">
        <v>61</v>
      </c>
      <c r="H2649" t="s">
        <v>61</v>
      </c>
      <c r="I2649" t="s">
        <v>61</v>
      </c>
      <c r="J2649" t="s">
        <v>61</v>
      </c>
      <c r="K2649" t="s">
        <v>190</v>
      </c>
      <c r="L2649" s="18">
        <v>44469</v>
      </c>
      <c r="M2649">
        <v>19</v>
      </c>
      <c r="N2649">
        <v>19</v>
      </c>
      <c r="O2649" t="s">
        <v>263</v>
      </c>
      <c r="P2649">
        <v>32</v>
      </c>
      <c r="Q2649">
        <v>32</v>
      </c>
      <c r="R2649">
        <v>0</v>
      </c>
      <c r="S2649">
        <v>0</v>
      </c>
      <c r="T2649">
        <v>0</v>
      </c>
      <c r="U2649">
        <v>0</v>
      </c>
      <c r="V2649">
        <v>0</v>
      </c>
      <c r="W2649">
        <v>4677.5839999999998</v>
      </c>
      <c r="X2649">
        <v>5048.45</v>
      </c>
      <c r="Y2649">
        <v>5059.1610000000001</v>
      </c>
      <c r="Z2649">
        <v>5005.6959999999999</v>
      </c>
      <c r="AA2649">
        <v>4931.7299999999996</v>
      </c>
      <c r="AB2649">
        <v>4946.7870000000003</v>
      </c>
      <c r="AC2649">
        <v>5338.0919999999996</v>
      </c>
      <c r="AD2649">
        <v>6064.2089999999998</v>
      </c>
      <c r="AE2649">
        <v>6171.53</v>
      </c>
      <c r="AF2649">
        <v>6182.3190000000004</v>
      </c>
      <c r="AG2649">
        <v>6480.009</v>
      </c>
      <c r="AH2649">
        <v>6594.7</v>
      </c>
      <c r="AI2649">
        <v>6771.2070000000003</v>
      </c>
      <c r="AJ2649">
        <v>6576.1270000000004</v>
      </c>
      <c r="AK2649">
        <v>6077.5159999999996</v>
      </c>
      <c r="AL2649">
        <v>5926.8459999999995</v>
      </c>
      <c r="AM2649">
        <v>5811.1629999999996</v>
      </c>
      <c r="AN2649">
        <v>5742.9560000000001</v>
      </c>
      <c r="AO2649">
        <v>3793.6370000000002</v>
      </c>
      <c r="AP2649">
        <v>2833.4749999999999</v>
      </c>
      <c r="AQ2649">
        <v>4482.71</v>
      </c>
      <c r="AR2649">
        <v>4675.5730000000003</v>
      </c>
      <c r="AS2649">
        <v>4773.9390000000003</v>
      </c>
      <c r="AT2649">
        <v>4772.1080000000002</v>
      </c>
      <c r="AU2649">
        <v>66.725806000000006</v>
      </c>
      <c r="AV2649">
        <v>64.387096999999997</v>
      </c>
      <c r="AW2649">
        <v>62.274194000000001</v>
      </c>
      <c r="AX2649">
        <v>59.725805999999999</v>
      </c>
      <c r="AY2649">
        <v>58.225805999999999</v>
      </c>
      <c r="AZ2649">
        <v>58.612903000000003</v>
      </c>
      <c r="BA2649">
        <v>57.887096999999997</v>
      </c>
      <c r="BB2649">
        <v>57.887096999999997</v>
      </c>
      <c r="BC2649">
        <v>60.387096999999997</v>
      </c>
      <c r="BD2649">
        <v>64.725806000000006</v>
      </c>
      <c r="BE2649">
        <v>70.725806000000006</v>
      </c>
      <c r="BF2649">
        <v>74.774193999999994</v>
      </c>
      <c r="BG2649">
        <v>78.548387000000005</v>
      </c>
      <c r="BH2649">
        <v>81.161289999999994</v>
      </c>
      <c r="BI2649">
        <v>83.274193999999994</v>
      </c>
      <c r="BJ2649">
        <v>85.274193999999994</v>
      </c>
      <c r="BK2649">
        <v>86.274193999999994</v>
      </c>
      <c r="BL2649">
        <v>86.661289999999994</v>
      </c>
      <c r="BM2649">
        <v>85.5</v>
      </c>
      <c r="BN2649">
        <v>82.774193999999994</v>
      </c>
      <c r="BO2649">
        <v>77.774193999999994</v>
      </c>
      <c r="BP2649">
        <v>74.387096999999997</v>
      </c>
      <c r="BQ2649">
        <v>71.725806000000006</v>
      </c>
      <c r="BR2649">
        <v>69.725806000000006</v>
      </c>
      <c r="BS2649">
        <v>263.24299999999999</v>
      </c>
      <c r="BT2649">
        <v>-57.813139999999997</v>
      </c>
      <c r="BU2649">
        <v>-52.731850000000001</v>
      </c>
      <c r="BV2649">
        <v>36.855530000000002</v>
      </c>
      <c r="BW2649">
        <v>127.559</v>
      </c>
      <c r="BX2649">
        <v>199.15280000000001</v>
      </c>
      <c r="BY2649">
        <v>45.264049999999997</v>
      </c>
      <c r="BZ2649">
        <v>-322.2072</v>
      </c>
      <c r="CA2649">
        <v>-189.29689999999999</v>
      </c>
      <c r="CB2649">
        <v>166.5034</v>
      </c>
      <c r="CC2649">
        <v>-30.49475</v>
      </c>
      <c r="CD2649">
        <v>8.2249420000000004</v>
      </c>
      <c r="CE2649">
        <v>25.926290000000002</v>
      </c>
      <c r="CF2649">
        <v>240.3819</v>
      </c>
      <c r="CG2649">
        <v>730.73519999999996</v>
      </c>
      <c r="CH2649">
        <v>894.23479999999995</v>
      </c>
      <c r="CI2649">
        <v>802.54280000000006</v>
      </c>
      <c r="CJ2649">
        <v>723.36009999999999</v>
      </c>
      <c r="CK2649">
        <v>2280.2840000000001</v>
      </c>
      <c r="CL2649">
        <v>2547.279</v>
      </c>
      <c r="CM2649">
        <v>735.79100000000005</v>
      </c>
      <c r="CN2649">
        <v>452.80939999999998</v>
      </c>
      <c r="CO2649">
        <v>317.37389999999999</v>
      </c>
      <c r="CP2649">
        <v>313.19920000000002</v>
      </c>
      <c r="CQ2649">
        <v>14977.04</v>
      </c>
      <c r="CR2649">
        <v>6105.5770000000002</v>
      </c>
      <c r="CS2649">
        <v>5651.4279999999999</v>
      </c>
      <c r="CT2649">
        <v>4101.1710000000003</v>
      </c>
      <c r="CU2649">
        <v>2893.1370000000002</v>
      </c>
      <c r="CV2649">
        <v>2366.201</v>
      </c>
      <c r="CW2649">
        <v>1604.8889999999999</v>
      </c>
      <c r="CX2649">
        <v>2178.5610000000001</v>
      </c>
      <c r="CY2649">
        <v>2665.5630000000001</v>
      </c>
      <c r="CZ2649">
        <v>4041.2330000000002</v>
      </c>
      <c r="DA2649">
        <v>6104.3209999999999</v>
      </c>
      <c r="DB2649">
        <v>6311.4589999999998</v>
      </c>
      <c r="DC2649">
        <v>8130.3720000000003</v>
      </c>
      <c r="DD2649">
        <v>9473.6779999999999</v>
      </c>
      <c r="DE2649">
        <v>10154.98</v>
      </c>
      <c r="DF2649">
        <v>10789.87</v>
      </c>
      <c r="DG2649">
        <v>11936.23</v>
      </c>
      <c r="DH2649">
        <v>14843.63</v>
      </c>
      <c r="DI2649">
        <v>11128.48</v>
      </c>
      <c r="DJ2649">
        <v>12567.22</v>
      </c>
      <c r="DK2649">
        <v>10392.73</v>
      </c>
      <c r="DL2649">
        <v>8237.4639999999999</v>
      </c>
      <c r="DM2649">
        <v>7426.8040000000001</v>
      </c>
      <c r="DN2649">
        <v>7172.0510000000004</v>
      </c>
      <c r="DO2649">
        <v>19</v>
      </c>
      <c r="DP2649">
        <v>19</v>
      </c>
    </row>
    <row r="2650" spans="1:120" hidden="1" x14ac:dyDescent="0.25">
      <c r="A2650" t="str">
        <f t="shared" si="41"/>
        <v>LCA-Greater Fresno Area_All Elect_44469</v>
      </c>
      <c r="B2650" t="s">
        <v>62</v>
      </c>
      <c r="C2650" t="s">
        <v>224</v>
      </c>
      <c r="D2650" t="s">
        <v>182</v>
      </c>
      <c r="E2650" t="s">
        <v>61</v>
      </c>
      <c r="F2650" t="s">
        <v>61</v>
      </c>
      <c r="G2650" t="s">
        <v>61</v>
      </c>
      <c r="H2650" t="s">
        <v>61</v>
      </c>
      <c r="I2650" t="s">
        <v>61</v>
      </c>
      <c r="J2650" t="s">
        <v>61</v>
      </c>
      <c r="K2650" t="s">
        <v>190</v>
      </c>
      <c r="L2650" s="18">
        <v>44469</v>
      </c>
      <c r="M2650">
        <v>19</v>
      </c>
      <c r="N2650">
        <v>19</v>
      </c>
      <c r="O2650" t="s">
        <v>263</v>
      </c>
      <c r="P2650">
        <v>43</v>
      </c>
      <c r="Q2650">
        <v>43</v>
      </c>
      <c r="R2650">
        <v>1</v>
      </c>
      <c r="S2650">
        <v>0</v>
      </c>
      <c r="T2650">
        <v>0</v>
      </c>
      <c r="U2650">
        <v>0</v>
      </c>
      <c r="V2650">
        <v>0</v>
      </c>
      <c r="W2650">
        <v>26087.087</v>
      </c>
      <c r="X2650">
        <v>25415.75</v>
      </c>
      <c r="Y2650">
        <v>25585.021000000001</v>
      </c>
      <c r="Z2650">
        <v>26081.716</v>
      </c>
      <c r="AA2650">
        <v>24800.63</v>
      </c>
      <c r="AB2650">
        <v>24842.607</v>
      </c>
      <c r="AC2650">
        <v>26278.292000000001</v>
      </c>
      <c r="AD2650">
        <v>27090.249</v>
      </c>
      <c r="AE2650">
        <v>24588.43</v>
      </c>
      <c r="AF2650">
        <v>22767.059000000001</v>
      </c>
      <c r="AG2650">
        <v>23853.069</v>
      </c>
      <c r="AH2650">
        <v>24643.06</v>
      </c>
      <c r="AI2650">
        <v>23993.007000000001</v>
      </c>
      <c r="AJ2650">
        <v>23513.746999999999</v>
      </c>
      <c r="AK2650">
        <v>24451.795999999998</v>
      </c>
      <c r="AL2650">
        <v>24610.666000000001</v>
      </c>
      <c r="AM2650">
        <v>25747.523000000001</v>
      </c>
      <c r="AN2650">
        <v>25936.776000000002</v>
      </c>
      <c r="AO2650">
        <v>23061.857</v>
      </c>
      <c r="AP2650">
        <v>25097.455000000002</v>
      </c>
      <c r="AQ2650">
        <v>27518.91</v>
      </c>
      <c r="AR2650">
        <v>27826.913</v>
      </c>
      <c r="AS2650">
        <v>28544.039000000001</v>
      </c>
      <c r="AT2650">
        <v>28123.008000000002</v>
      </c>
      <c r="AU2650">
        <v>66.714554000000007</v>
      </c>
      <c r="AV2650">
        <v>64.392723000000004</v>
      </c>
      <c r="AW2650">
        <v>62.285446</v>
      </c>
      <c r="AX2650">
        <v>59.714554</v>
      </c>
      <c r="AY2650">
        <v>58.214554</v>
      </c>
      <c r="AZ2650">
        <v>58.607277000000003</v>
      </c>
      <c r="BA2650">
        <v>57.892722999999997</v>
      </c>
      <c r="BB2650">
        <v>57.892722999999997</v>
      </c>
      <c r="BC2650">
        <v>60.392722999999997</v>
      </c>
      <c r="BD2650">
        <v>64.714554000000007</v>
      </c>
      <c r="BE2650">
        <v>70.714554000000007</v>
      </c>
      <c r="BF2650">
        <v>74.785445999999993</v>
      </c>
      <c r="BG2650">
        <v>78.570892999999998</v>
      </c>
      <c r="BH2650">
        <v>81.178169999999994</v>
      </c>
      <c r="BI2650">
        <v>83.285445999999993</v>
      </c>
      <c r="BJ2650">
        <v>85.285445999999993</v>
      </c>
      <c r="BK2650">
        <v>86.285445999999993</v>
      </c>
      <c r="BL2650">
        <v>86.678169999999994</v>
      </c>
      <c r="BM2650">
        <v>85.5</v>
      </c>
      <c r="BN2650">
        <v>82.785445999999993</v>
      </c>
      <c r="BO2650">
        <v>77.785445999999993</v>
      </c>
      <c r="BP2650">
        <v>74.392723000000004</v>
      </c>
      <c r="BQ2650">
        <v>71.714554000000007</v>
      </c>
      <c r="BR2650">
        <v>69.714554000000007</v>
      </c>
      <c r="BS2650">
        <v>83.828019999999995</v>
      </c>
      <c r="BT2650">
        <v>335.58690000000001</v>
      </c>
      <c r="BU2650">
        <v>-81.805580000000006</v>
      </c>
      <c r="BV2650">
        <v>-591.23130000000003</v>
      </c>
      <c r="BW2650">
        <v>332.50310000000002</v>
      </c>
      <c r="BX2650">
        <v>176.3646</v>
      </c>
      <c r="BY2650">
        <v>-195.7259</v>
      </c>
      <c r="BZ2650">
        <v>-1021.972</v>
      </c>
      <c r="CA2650">
        <v>-194.1421</v>
      </c>
      <c r="CB2650">
        <v>1012.6</v>
      </c>
      <c r="CC2650">
        <v>21.758610000000001</v>
      </c>
      <c r="CD2650">
        <v>-424.92189999999999</v>
      </c>
      <c r="CE2650">
        <v>1048.6880000000001</v>
      </c>
      <c r="CF2650">
        <v>1695.982</v>
      </c>
      <c r="CG2650">
        <v>993.68169999999998</v>
      </c>
      <c r="CH2650">
        <v>798.95129999999995</v>
      </c>
      <c r="CI2650">
        <v>386.43040000000002</v>
      </c>
      <c r="CJ2650">
        <v>366.2192</v>
      </c>
      <c r="CK2650">
        <v>4589.9459999999999</v>
      </c>
      <c r="CL2650">
        <v>2516.105</v>
      </c>
      <c r="CM2650">
        <v>-69.141480000000001</v>
      </c>
      <c r="CN2650">
        <v>-860.22720000000004</v>
      </c>
      <c r="CO2650">
        <v>-1622.115</v>
      </c>
      <c r="CP2650">
        <v>-1402.2439999999999</v>
      </c>
      <c r="CQ2650">
        <v>547013</v>
      </c>
      <c r="CR2650">
        <v>267013.09999999998</v>
      </c>
      <c r="CS2650">
        <v>236164.3</v>
      </c>
      <c r="CT2650">
        <v>215791.7</v>
      </c>
      <c r="CU2650">
        <v>203134.6</v>
      </c>
      <c r="CV2650">
        <v>34222.93</v>
      </c>
      <c r="CW2650">
        <v>27067.37</v>
      </c>
      <c r="CX2650">
        <v>25106.14</v>
      </c>
      <c r="CY2650">
        <v>44109.5</v>
      </c>
      <c r="CZ2650">
        <v>70380.19</v>
      </c>
      <c r="DA2650">
        <v>80448.2</v>
      </c>
      <c r="DB2650">
        <v>71376.899999999994</v>
      </c>
      <c r="DC2650">
        <v>79349.570000000007</v>
      </c>
      <c r="DD2650">
        <v>81259.149999999994</v>
      </c>
      <c r="DE2650">
        <v>84343.9</v>
      </c>
      <c r="DF2650">
        <v>84324.43</v>
      </c>
      <c r="DG2650">
        <v>115253.2</v>
      </c>
      <c r="DH2650">
        <v>140167.9</v>
      </c>
      <c r="DI2650">
        <v>176776.8</v>
      </c>
      <c r="DJ2650">
        <v>178160.2</v>
      </c>
      <c r="DK2650">
        <v>170484.8</v>
      </c>
      <c r="DL2650">
        <v>122447.9</v>
      </c>
      <c r="DM2650">
        <v>118233.1</v>
      </c>
      <c r="DN2650">
        <v>128951.2</v>
      </c>
      <c r="DO2650">
        <v>19</v>
      </c>
      <c r="DP2650">
        <v>19</v>
      </c>
    </row>
    <row r="2651" spans="1:120" hidden="1" x14ac:dyDescent="0.25">
      <c r="A2651" t="str">
        <f t="shared" si="41"/>
        <v>Industry_Type-1. Agriculture, Mining &amp; Construction_All Elect_44469</v>
      </c>
      <c r="B2651" t="s">
        <v>62</v>
      </c>
      <c r="C2651" t="s">
        <v>211</v>
      </c>
      <c r="D2651" t="s">
        <v>61</v>
      </c>
      <c r="E2651" t="s">
        <v>61</v>
      </c>
      <c r="F2651" t="s">
        <v>61</v>
      </c>
      <c r="G2651" t="s">
        <v>30</v>
      </c>
      <c r="H2651" t="s">
        <v>61</v>
      </c>
      <c r="I2651" t="s">
        <v>61</v>
      </c>
      <c r="J2651" t="s">
        <v>61</v>
      </c>
      <c r="K2651" t="s">
        <v>190</v>
      </c>
      <c r="L2651" s="18">
        <v>44469</v>
      </c>
      <c r="M2651">
        <v>19</v>
      </c>
      <c r="N2651">
        <v>19</v>
      </c>
      <c r="O2651" t="s">
        <v>263</v>
      </c>
      <c r="P2651">
        <v>32</v>
      </c>
      <c r="Q2651">
        <v>32</v>
      </c>
      <c r="R2651">
        <v>1</v>
      </c>
      <c r="S2651">
        <v>0</v>
      </c>
      <c r="T2651">
        <v>0</v>
      </c>
      <c r="U2651">
        <v>0</v>
      </c>
      <c r="V2651">
        <v>0</v>
      </c>
      <c r="W2651">
        <v>4442.3540000000003</v>
      </c>
      <c r="X2651">
        <v>4786.8549999999996</v>
      </c>
      <c r="Y2651">
        <v>4722.8109999999997</v>
      </c>
      <c r="Z2651">
        <v>4602.3010000000004</v>
      </c>
      <c r="AA2651">
        <v>4625.1450000000004</v>
      </c>
      <c r="AB2651">
        <v>4777.4920000000002</v>
      </c>
      <c r="AC2651">
        <v>5336.7219999999998</v>
      </c>
      <c r="AD2651">
        <v>6058.2039999999997</v>
      </c>
      <c r="AE2651">
        <v>6275.7</v>
      </c>
      <c r="AF2651">
        <v>6060.2240000000002</v>
      </c>
      <c r="AG2651">
        <v>6255.8689999999997</v>
      </c>
      <c r="AH2651">
        <v>6110.42</v>
      </c>
      <c r="AI2651">
        <v>6218.2219999999998</v>
      </c>
      <c r="AJ2651">
        <v>5938.7169999999996</v>
      </c>
      <c r="AK2651">
        <v>5487.0259999999998</v>
      </c>
      <c r="AL2651">
        <v>5416.2709999999997</v>
      </c>
      <c r="AM2651">
        <v>5464.7529999999997</v>
      </c>
      <c r="AN2651">
        <v>5562.8860000000004</v>
      </c>
      <c r="AO2651">
        <v>3677.8820000000001</v>
      </c>
      <c r="AP2651">
        <v>2732.8150000000001</v>
      </c>
      <c r="AQ2651">
        <v>4394.165</v>
      </c>
      <c r="AR2651">
        <v>4559.893</v>
      </c>
      <c r="AS2651">
        <v>4591.5690000000004</v>
      </c>
      <c r="AT2651">
        <v>4524.2730000000001</v>
      </c>
      <c r="AU2651">
        <v>66.726042000000007</v>
      </c>
      <c r="AV2651">
        <v>64.386978999999997</v>
      </c>
      <c r="AW2651">
        <v>62.273958</v>
      </c>
      <c r="AX2651">
        <v>59.726042</v>
      </c>
      <c r="AY2651">
        <v>58.226042</v>
      </c>
      <c r="AZ2651">
        <v>58.613021000000003</v>
      </c>
      <c r="BA2651">
        <v>57.886978999999997</v>
      </c>
      <c r="BB2651">
        <v>57.886978999999997</v>
      </c>
      <c r="BC2651">
        <v>60.386978999999997</v>
      </c>
      <c r="BD2651">
        <v>64.726042000000007</v>
      </c>
      <c r="BE2651">
        <v>70.726042000000007</v>
      </c>
      <c r="BF2651">
        <v>74.773957999999993</v>
      </c>
      <c r="BG2651">
        <v>78.547916999999998</v>
      </c>
      <c r="BH2651">
        <v>81.160938000000002</v>
      </c>
      <c r="BI2651">
        <v>83.273957999999993</v>
      </c>
      <c r="BJ2651">
        <v>85.273957999999993</v>
      </c>
      <c r="BK2651">
        <v>86.273957999999993</v>
      </c>
      <c r="BL2651">
        <v>86.660938000000002</v>
      </c>
      <c r="BM2651">
        <v>85.5</v>
      </c>
      <c r="BN2651">
        <v>82.773957999999993</v>
      </c>
      <c r="BO2651">
        <v>77.773957999999993</v>
      </c>
      <c r="BP2651">
        <v>74.386978999999997</v>
      </c>
      <c r="BQ2651">
        <v>71.726042000000007</v>
      </c>
      <c r="BR2651">
        <v>69.726042000000007</v>
      </c>
      <c r="BS2651">
        <v>206.22550000000001</v>
      </c>
      <c r="BT2651">
        <v>-26.220400000000001</v>
      </c>
      <c r="BU2651">
        <v>2.7113909999999999</v>
      </c>
      <c r="BV2651">
        <v>150.5111</v>
      </c>
      <c r="BW2651">
        <v>192.73920000000001</v>
      </c>
      <c r="BX2651">
        <v>279.54680000000002</v>
      </c>
      <c r="BY2651">
        <v>101.1896</v>
      </c>
      <c r="BZ2651">
        <v>-223.56110000000001</v>
      </c>
      <c r="CA2651">
        <v>-326.42570000000001</v>
      </c>
      <c r="CB2651">
        <v>8.1147030000000004</v>
      </c>
      <c r="CC2651">
        <v>-225.49780000000001</v>
      </c>
      <c r="CD2651">
        <v>-33.192059999999998</v>
      </c>
      <c r="CE2651">
        <v>25.254999999999999</v>
      </c>
      <c r="CF2651">
        <v>355.36059999999998</v>
      </c>
      <c r="CG2651">
        <v>795.61220000000003</v>
      </c>
      <c r="CH2651">
        <v>906.06029999999998</v>
      </c>
      <c r="CI2651">
        <v>763.66690000000006</v>
      </c>
      <c r="CJ2651">
        <v>652.65589999999997</v>
      </c>
      <c r="CK2651">
        <v>2249.3780000000002</v>
      </c>
      <c r="CL2651">
        <v>2525.6660000000002</v>
      </c>
      <c r="CM2651">
        <v>670.50440000000003</v>
      </c>
      <c r="CN2651">
        <v>378.02280000000002</v>
      </c>
      <c r="CO2651">
        <v>305.916</v>
      </c>
      <c r="CP2651">
        <v>322.68849999999998</v>
      </c>
      <c r="CQ2651">
        <v>14608.72</v>
      </c>
      <c r="CR2651">
        <v>6023.5110000000004</v>
      </c>
      <c r="CS2651">
        <v>5504.1329999999998</v>
      </c>
      <c r="CT2651">
        <v>3948.4119999999998</v>
      </c>
      <c r="CU2651">
        <v>2808.51</v>
      </c>
      <c r="CV2651">
        <v>2257.8719999999998</v>
      </c>
      <c r="CW2651">
        <v>1610.337</v>
      </c>
      <c r="CX2651">
        <v>2109.2959999999998</v>
      </c>
      <c r="CY2651">
        <v>2553.1770000000001</v>
      </c>
      <c r="CZ2651">
        <v>4007.0230000000001</v>
      </c>
      <c r="DA2651">
        <v>6255.9440000000004</v>
      </c>
      <c r="DB2651">
        <v>6522.1450000000004</v>
      </c>
      <c r="DC2651">
        <v>8187.5110000000004</v>
      </c>
      <c r="DD2651">
        <v>9327.6350000000002</v>
      </c>
      <c r="DE2651">
        <v>9926.65</v>
      </c>
      <c r="DF2651">
        <v>10566.45</v>
      </c>
      <c r="DG2651">
        <v>11798.02</v>
      </c>
      <c r="DH2651">
        <v>14623.1</v>
      </c>
      <c r="DI2651">
        <v>10853.89</v>
      </c>
      <c r="DJ2651">
        <v>12168.12</v>
      </c>
      <c r="DK2651">
        <v>10084.74</v>
      </c>
      <c r="DL2651">
        <v>8065.7650000000003</v>
      </c>
      <c r="DM2651">
        <v>7226.4030000000002</v>
      </c>
      <c r="DN2651">
        <v>7082.1930000000002</v>
      </c>
      <c r="DO2651">
        <v>19</v>
      </c>
      <c r="DP2651">
        <v>19</v>
      </c>
    </row>
    <row r="2652" spans="1:120" x14ac:dyDescent="0.25">
      <c r="A2652" t="str">
        <f t="shared" si="41"/>
        <v>AutoDR-No_All Elect_44469</v>
      </c>
      <c r="B2652" t="s">
        <v>62</v>
      </c>
      <c r="C2652" t="s">
        <v>321</v>
      </c>
      <c r="D2652" t="s">
        <v>61</v>
      </c>
      <c r="E2652" t="s">
        <v>61</v>
      </c>
      <c r="F2652" t="s">
        <v>61</v>
      </c>
      <c r="G2652" t="s">
        <v>61</v>
      </c>
      <c r="H2652" t="s">
        <v>97</v>
      </c>
      <c r="I2652" t="s">
        <v>61</v>
      </c>
      <c r="J2652" t="s">
        <v>61</v>
      </c>
      <c r="K2652" t="s">
        <v>190</v>
      </c>
      <c r="L2652" s="18">
        <v>44469</v>
      </c>
      <c r="M2652">
        <v>19</v>
      </c>
      <c r="N2652">
        <v>19</v>
      </c>
      <c r="O2652" t="s">
        <v>263</v>
      </c>
      <c r="P2652">
        <v>36</v>
      </c>
      <c r="Q2652">
        <v>36</v>
      </c>
      <c r="R2652">
        <v>1</v>
      </c>
      <c r="S2652">
        <v>0</v>
      </c>
      <c r="T2652">
        <v>0</v>
      </c>
      <c r="U2652">
        <v>0</v>
      </c>
      <c r="V2652">
        <v>0</v>
      </c>
      <c r="W2652">
        <v>20295.243999999999</v>
      </c>
      <c r="X2652">
        <v>19412.75</v>
      </c>
      <c r="Y2652">
        <v>19738.981</v>
      </c>
      <c r="Z2652">
        <v>20167.436000000002</v>
      </c>
      <c r="AA2652">
        <v>19880.63</v>
      </c>
      <c r="AB2652">
        <v>19817.366999999998</v>
      </c>
      <c r="AC2652">
        <v>20656.412</v>
      </c>
      <c r="AD2652">
        <v>21007.528999999999</v>
      </c>
      <c r="AE2652">
        <v>20373.87</v>
      </c>
      <c r="AF2652">
        <v>20177.579000000002</v>
      </c>
      <c r="AG2652">
        <v>20393.269</v>
      </c>
      <c r="AH2652">
        <v>20988.46</v>
      </c>
      <c r="AI2652">
        <v>21891.487000000001</v>
      </c>
      <c r="AJ2652">
        <v>21608.546999999999</v>
      </c>
      <c r="AK2652">
        <v>21291.675999999999</v>
      </c>
      <c r="AL2652">
        <v>21237.225999999999</v>
      </c>
      <c r="AM2652">
        <v>21319.683000000001</v>
      </c>
      <c r="AN2652">
        <v>20808.056</v>
      </c>
      <c r="AO2652">
        <v>17591.057000000001</v>
      </c>
      <c r="AP2652">
        <v>18504.154999999999</v>
      </c>
      <c r="AQ2652">
        <v>20833.669999999998</v>
      </c>
      <c r="AR2652">
        <v>21180.073</v>
      </c>
      <c r="AS2652">
        <v>21199.859</v>
      </c>
      <c r="AT2652">
        <v>20908.727999999999</v>
      </c>
      <c r="AU2652">
        <v>66.638889000000006</v>
      </c>
      <c r="AV2652">
        <v>64.430555999999996</v>
      </c>
      <c r="AW2652">
        <v>62.361111000000001</v>
      </c>
      <c r="AX2652">
        <v>59.638888999999999</v>
      </c>
      <c r="AY2652">
        <v>58.138888999999999</v>
      </c>
      <c r="AZ2652">
        <v>58.569443999999997</v>
      </c>
      <c r="BA2652">
        <v>57.930556000000003</v>
      </c>
      <c r="BB2652">
        <v>57.930556000000003</v>
      </c>
      <c r="BC2652">
        <v>60.430556000000003</v>
      </c>
      <c r="BD2652">
        <v>64.638889000000006</v>
      </c>
      <c r="BE2652">
        <v>70.638889000000006</v>
      </c>
      <c r="BF2652">
        <v>74.861110999999994</v>
      </c>
      <c r="BG2652">
        <v>78.722222000000002</v>
      </c>
      <c r="BH2652">
        <v>81.291667000000004</v>
      </c>
      <c r="BI2652">
        <v>83.361110999999994</v>
      </c>
      <c r="BJ2652">
        <v>85.361110999999994</v>
      </c>
      <c r="BK2652">
        <v>86.361110999999994</v>
      </c>
      <c r="BL2652">
        <v>86.791667000000004</v>
      </c>
      <c r="BM2652">
        <v>85.5</v>
      </c>
      <c r="BN2652">
        <v>82.861110999999994</v>
      </c>
      <c r="BO2652">
        <v>77.861110999999994</v>
      </c>
      <c r="BP2652">
        <v>74.430555999999996</v>
      </c>
      <c r="BQ2652">
        <v>71.638889000000006</v>
      </c>
      <c r="BR2652">
        <v>69.638889000000006</v>
      </c>
      <c r="BS2652">
        <v>67.764520000000005</v>
      </c>
      <c r="BT2652">
        <v>605.37459999999999</v>
      </c>
      <c r="BU2652">
        <v>298.3032</v>
      </c>
      <c r="BV2652">
        <v>-333.51220000000001</v>
      </c>
      <c r="BW2652">
        <v>-295.02019999999999</v>
      </c>
      <c r="BX2652">
        <v>4.713997</v>
      </c>
      <c r="BY2652">
        <v>-224.70590000000001</v>
      </c>
      <c r="BZ2652">
        <v>-202.44829999999999</v>
      </c>
      <c r="CA2652">
        <v>288.68509999999998</v>
      </c>
      <c r="CB2652">
        <v>509.4547</v>
      </c>
      <c r="CC2652">
        <v>459.96120000000002</v>
      </c>
      <c r="CD2652">
        <v>103.2375</v>
      </c>
      <c r="CE2652">
        <v>-425.59570000000002</v>
      </c>
      <c r="CF2652">
        <v>-243.93049999999999</v>
      </c>
      <c r="CG2652">
        <v>-64.743840000000006</v>
      </c>
      <c r="CH2652">
        <v>154.82730000000001</v>
      </c>
      <c r="CI2652">
        <v>125.97110000000001</v>
      </c>
      <c r="CJ2652">
        <v>785.19740000000002</v>
      </c>
      <c r="CK2652">
        <v>3794.645</v>
      </c>
      <c r="CL2652">
        <v>2393.0970000000002</v>
      </c>
      <c r="CM2652">
        <v>7.0671390000000001</v>
      </c>
      <c r="CN2652">
        <v>-637.79859999999996</v>
      </c>
      <c r="CO2652">
        <v>-829.71190000000001</v>
      </c>
      <c r="CP2652">
        <v>-536.02650000000006</v>
      </c>
      <c r="CQ2652">
        <v>44101.07</v>
      </c>
      <c r="CR2652">
        <v>18694.060000000001</v>
      </c>
      <c r="CS2652">
        <v>17484.509999999998</v>
      </c>
      <c r="CT2652">
        <v>16275.45</v>
      </c>
      <c r="CU2652">
        <v>11519.08</v>
      </c>
      <c r="CV2652">
        <v>11008.19</v>
      </c>
      <c r="CW2652">
        <v>7418.5140000000001</v>
      </c>
      <c r="CX2652">
        <v>7699.88</v>
      </c>
      <c r="CY2652">
        <v>10780.01</v>
      </c>
      <c r="CZ2652">
        <v>20542.990000000002</v>
      </c>
      <c r="DA2652">
        <v>23349.59</v>
      </c>
      <c r="DB2652">
        <v>26913.97</v>
      </c>
      <c r="DC2652">
        <v>34680.269999999997</v>
      </c>
      <c r="DD2652">
        <v>31002.59</v>
      </c>
      <c r="DE2652">
        <v>31999.89</v>
      </c>
      <c r="DF2652">
        <v>32575.68</v>
      </c>
      <c r="DG2652">
        <v>32161.43</v>
      </c>
      <c r="DH2652">
        <v>37867.21</v>
      </c>
      <c r="DI2652">
        <v>28836.13</v>
      </c>
      <c r="DJ2652">
        <v>30337.52</v>
      </c>
      <c r="DK2652">
        <v>43974.97</v>
      </c>
      <c r="DL2652">
        <v>37589.24</v>
      </c>
      <c r="DM2652">
        <v>35329.39</v>
      </c>
      <c r="DN2652">
        <v>33647.71</v>
      </c>
      <c r="DO2652">
        <v>19</v>
      </c>
      <c r="DP2652">
        <v>19</v>
      </c>
    </row>
    <row r="2653" spans="1:120" hidden="1" x14ac:dyDescent="0.25">
      <c r="A2653" t="str">
        <f t="shared" si="41"/>
        <v>All_All Elect_44469</v>
      </c>
      <c r="B2653" t="s">
        <v>62</v>
      </c>
      <c r="C2653" t="s">
        <v>61</v>
      </c>
      <c r="D2653" t="s">
        <v>61</v>
      </c>
      <c r="E2653" t="s">
        <v>61</v>
      </c>
      <c r="F2653" t="s">
        <v>61</v>
      </c>
      <c r="G2653" t="s">
        <v>61</v>
      </c>
      <c r="H2653" t="s">
        <v>61</v>
      </c>
      <c r="I2653" t="s">
        <v>61</v>
      </c>
      <c r="J2653" t="s">
        <v>61</v>
      </c>
      <c r="K2653" t="s">
        <v>190</v>
      </c>
      <c r="L2653" s="18">
        <v>44469</v>
      </c>
      <c r="M2653">
        <v>19</v>
      </c>
      <c r="N2653">
        <v>19</v>
      </c>
      <c r="O2653" t="s">
        <v>263</v>
      </c>
      <c r="P2653">
        <v>43</v>
      </c>
      <c r="Q2653">
        <v>43</v>
      </c>
      <c r="R2653">
        <v>1</v>
      </c>
      <c r="S2653">
        <v>0</v>
      </c>
      <c r="T2653">
        <v>0</v>
      </c>
      <c r="U2653">
        <v>0</v>
      </c>
      <c r="V2653">
        <v>0</v>
      </c>
      <c r="W2653">
        <v>26087.087</v>
      </c>
      <c r="X2653">
        <v>25415.75</v>
      </c>
      <c r="Y2653">
        <v>25585.021000000001</v>
      </c>
      <c r="Z2653">
        <v>26081.716</v>
      </c>
      <c r="AA2653">
        <v>24800.63</v>
      </c>
      <c r="AB2653">
        <v>24842.607</v>
      </c>
      <c r="AC2653">
        <v>26278.292000000001</v>
      </c>
      <c r="AD2653">
        <v>27090.249</v>
      </c>
      <c r="AE2653">
        <v>24588.43</v>
      </c>
      <c r="AF2653">
        <v>22767.059000000001</v>
      </c>
      <c r="AG2653">
        <v>23853.069</v>
      </c>
      <c r="AH2653">
        <v>24643.06</v>
      </c>
      <c r="AI2653">
        <v>23993.007000000001</v>
      </c>
      <c r="AJ2653">
        <v>23513.746999999999</v>
      </c>
      <c r="AK2653">
        <v>24451.795999999998</v>
      </c>
      <c r="AL2653">
        <v>24610.666000000001</v>
      </c>
      <c r="AM2653">
        <v>25747.523000000001</v>
      </c>
      <c r="AN2653">
        <v>25936.776000000002</v>
      </c>
      <c r="AO2653">
        <v>23061.857</v>
      </c>
      <c r="AP2653">
        <v>25097.455000000002</v>
      </c>
      <c r="AQ2653">
        <v>27518.91</v>
      </c>
      <c r="AR2653">
        <v>27826.913</v>
      </c>
      <c r="AS2653">
        <v>28544.039000000001</v>
      </c>
      <c r="AT2653">
        <v>28123.008000000002</v>
      </c>
      <c r="AU2653">
        <v>66.714554000000007</v>
      </c>
      <c r="AV2653">
        <v>64.392723000000004</v>
      </c>
      <c r="AW2653">
        <v>62.285446</v>
      </c>
      <c r="AX2653">
        <v>59.714554</v>
      </c>
      <c r="AY2653">
        <v>58.214554</v>
      </c>
      <c r="AZ2653">
        <v>58.607277000000003</v>
      </c>
      <c r="BA2653">
        <v>57.892722999999997</v>
      </c>
      <c r="BB2653">
        <v>57.892722999999997</v>
      </c>
      <c r="BC2653">
        <v>60.392722999999997</v>
      </c>
      <c r="BD2653">
        <v>64.714554000000007</v>
      </c>
      <c r="BE2653">
        <v>70.714554000000007</v>
      </c>
      <c r="BF2653">
        <v>74.785445999999993</v>
      </c>
      <c r="BG2653">
        <v>78.570892999999998</v>
      </c>
      <c r="BH2653">
        <v>81.178169999999994</v>
      </c>
      <c r="BI2653">
        <v>83.285445999999993</v>
      </c>
      <c r="BJ2653">
        <v>85.285445999999993</v>
      </c>
      <c r="BK2653">
        <v>86.285445999999993</v>
      </c>
      <c r="BL2653">
        <v>86.678169999999994</v>
      </c>
      <c r="BM2653">
        <v>85.5</v>
      </c>
      <c r="BN2653">
        <v>82.785445999999993</v>
      </c>
      <c r="BO2653">
        <v>77.785445999999993</v>
      </c>
      <c r="BP2653">
        <v>74.392723000000004</v>
      </c>
      <c r="BQ2653">
        <v>71.714554000000007</v>
      </c>
      <c r="BR2653">
        <v>69.714554000000007</v>
      </c>
      <c r="BS2653">
        <v>83.828019999999995</v>
      </c>
      <c r="BT2653">
        <v>335.58690000000001</v>
      </c>
      <c r="BU2653">
        <v>-81.805580000000006</v>
      </c>
      <c r="BV2653">
        <v>-591.23130000000003</v>
      </c>
      <c r="BW2653">
        <v>332.50310000000002</v>
      </c>
      <c r="BX2653">
        <v>176.3646</v>
      </c>
      <c r="BY2653">
        <v>-195.7259</v>
      </c>
      <c r="BZ2653">
        <v>-1021.972</v>
      </c>
      <c r="CA2653">
        <v>-194.1421</v>
      </c>
      <c r="CB2653">
        <v>1012.6</v>
      </c>
      <c r="CC2653">
        <v>21.758610000000001</v>
      </c>
      <c r="CD2653">
        <v>-424.92189999999999</v>
      </c>
      <c r="CE2653">
        <v>1048.6880000000001</v>
      </c>
      <c r="CF2653">
        <v>1695.982</v>
      </c>
      <c r="CG2653">
        <v>993.68169999999998</v>
      </c>
      <c r="CH2653">
        <v>798.95129999999995</v>
      </c>
      <c r="CI2653">
        <v>386.43040000000002</v>
      </c>
      <c r="CJ2653">
        <v>366.2192</v>
      </c>
      <c r="CK2653">
        <v>4589.9459999999999</v>
      </c>
      <c r="CL2653">
        <v>2516.105</v>
      </c>
      <c r="CM2653">
        <v>-69.141480000000001</v>
      </c>
      <c r="CN2653">
        <v>-860.22720000000004</v>
      </c>
      <c r="CO2653">
        <v>-1622.115</v>
      </c>
      <c r="CP2653">
        <v>-1402.2439999999999</v>
      </c>
      <c r="CQ2653">
        <v>547013</v>
      </c>
      <c r="CR2653">
        <v>267013.09999999998</v>
      </c>
      <c r="CS2653">
        <v>236164.3</v>
      </c>
      <c r="CT2653">
        <v>215791.7</v>
      </c>
      <c r="CU2653">
        <v>203134.6</v>
      </c>
      <c r="CV2653">
        <v>34222.93</v>
      </c>
      <c r="CW2653">
        <v>27067.37</v>
      </c>
      <c r="CX2653">
        <v>25106.14</v>
      </c>
      <c r="CY2653">
        <v>44109.5</v>
      </c>
      <c r="CZ2653">
        <v>70380.19</v>
      </c>
      <c r="DA2653">
        <v>80448.2</v>
      </c>
      <c r="DB2653">
        <v>71376.899999999994</v>
      </c>
      <c r="DC2653">
        <v>79349.570000000007</v>
      </c>
      <c r="DD2653">
        <v>81259.149999999994</v>
      </c>
      <c r="DE2653">
        <v>84343.9</v>
      </c>
      <c r="DF2653">
        <v>84324.43</v>
      </c>
      <c r="DG2653">
        <v>115253.2</v>
      </c>
      <c r="DH2653">
        <v>140167.9</v>
      </c>
      <c r="DI2653">
        <v>176776.8</v>
      </c>
      <c r="DJ2653">
        <v>178160.2</v>
      </c>
      <c r="DK2653">
        <v>170484.8</v>
      </c>
      <c r="DL2653">
        <v>122447.9</v>
      </c>
      <c r="DM2653">
        <v>118233.1</v>
      </c>
      <c r="DN2653">
        <v>128951.2</v>
      </c>
      <c r="DO2653">
        <v>19</v>
      </c>
      <c r="DP2653">
        <v>19</v>
      </c>
    </row>
    <row r="2654" spans="1:120" hidden="1" x14ac:dyDescent="0.25">
      <c r="A2654" t="str">
        <f t="shared" si="41"/>
        <v>OtherDR-No_All Elect_44469</v>
      </c>
      <c r="B2654" t="s">
        <v>62</v>
      </c>
      <c r="C2654" t="s">
        <v>323</v>
      </c>
      <c r="D2654" t="s">
        <v>61</v>
      </c>
      <c r="E2654" t="s">
        <v>61</v>
      </c>
      <c r="F2654" t="s">
        <v>61</v>
      </c>
      <c r="G2654" t="s">
        <v>61</v>
      </c>
      <c r="H2654" t="s">
        <v>61</v>
      </c>
      <c r="I2654" t="s">
        <v>97</v>
      </c>
      <c r="J2654" t="s">
        <v>61</v>
      </c>
      <c r="K2654" t="s">
        <v>190</v>
      </c>
      <c r="L2654" s="18">
        <v>44469</v>
      </c>
      <c r="M2654">
        <v>19</v>
      </c>
      <c r="N2654">
        <v>19</v>
      </c>
      <c r="O2654" t="s">
        <v>263</v>
      </c>
      <c r="P2654">
        <v>43</v>
      </c>
      <c r="Q2654">
        <v>43</v>
      </c>
      <c r="R2654">
        <v>1</v>
      </c>
      <c r="S2654">
        <v>0</v>
      </c>
      <c r="T2654">
        <v>0</v>
      </c>
      <c r="U2654">
        <v>0</v>
      </c>
      <c r="V2654">
        <v>0</v>
      </c>
      <c r="W2654">
        <v>26087.087</v>
      </c>
      <c r="X2654">
        <v>25415.75</v>
      </c>
      <c r="Y2654">
        <v>25585.021000000001</v>
      </c>
      <c r="Z2654">
        <v>26081.716</v>
      </c>
      <c r="AA2654">
        <v>24800.63</v>
      </c>
      <c r="AB2654">
        <v>24842.607</v>
      </c>
      <c r="AC2654">
        <v>26278.292000000001</v>
      </c>
      <c r="AD2654">
        <v>27090.249</v>
      </c>
      <c r="AE2654">
        <v>24588.43</v>
      </c>
      <c r="AF2654">
        <v>22767.059000000001</v>
      </c>
      <c r="AG2654">
        <v>23853.069</v>
      </c>
      <c r="AH2654">
        <v>24643.06</v>
      </c>
      <c r="AI2654">
        <v>23993.007000000001</v>
      </c>
      <c r="AJ2654">
        <v>23513.746999999999</v>
      </c>
      <c r="AK2654">
        <v>24451.795999999998</v>
      </c>
      <c r="AL2654">
        <v>24610.666000000001</v>
      </c>
      <c r="AM2654">
        <v>25747.523000000001</v>
      </c>
      <c r="AN2654">
        <v>25936.776000000002</v>
      </c>
      <c r="AO2654">
        <v>23061.857</v>
      </c>
      <c r="AP2654">
        <v>25097.455000000002</v>
      </c>
      <c r="AQ2654">
        <v>27518.91</v>
      </c>
      <c r="AR2654">
        <v>27826.913</v>
      </c>
      <c r="AS2654">
        <v>28544.039000000001</v>
      </c>
      <c r="AT2654">
        <v>28123.008000000002</v>
      </c>
      <c r="AU2654">
        <v>66.714554000000007</v>
      </c>
      <c r="AV2654">
        <v>64.392723000000004</v>
      </c>
      <c r="AW2654">
        <v>62.285446</v>
      </c>
      <c r="AX2654">
        <v>59.714554</v>
      </c>
      <c r="AY2654">
        <v>58.214554</v>
      </c>
      <c r="AZ2654">
        <v>58.607277000000003</v>
      </c>
      <c r="BA2654">
        <v>57.892722999999997</v>
      </c>
      <c r="BB2654">
        <v>57.892722999999997</v>
      </c>
      <c r="BC2654">
        <v>60.392722999999997</v>
      </c>
      <c r="BD2654">
        <v>64.714554000000007</v>
      </c>
      <c r="BE2654">
        <v>70.714554000000007</v>
      </c>
      <c r="BF2654">
        <v>74.785445999999993</v>
      </c>
      <c r="BG2654">
        <v>78.570892999999998</v>
      </c>
      <c r="BH2654">
        <v>81.178169999999994</v>
      </c>
      <c r="BI2654">
        <v>83.285445999999993</v>
      </c>
      <c r="BJ2654">
        <v>85.285445999999993</v>
      </c>
      <c r="BK2654">
        <v>86.285445999999993</v>
      </c>
      <c r="BL2654">
        <v>86.678169999999994</v>
      </c>
      <c r="BM2654">
        <v>85.5</v>
      </c>
      <c r="BN2654">
        <v>82.785445999999993</v>
      </c>
      <c r="BO2654">
        <v>77.785445999999993</v>
      </c>
      <c r="BP2654">
        <v>74.392723000000004</v>
      </c>
      <c r="BQ2654">
        <v>71.714554000000007</v>
      </c>
      <c r="BR2654">
        <v>69.714554000000007</v>
      </c>
      <c r="BS2654">
        <v>83.828019999999995</v>
      </c>
      <c r="BT2654">
        <v>335.58690000000001</v>
      </c>
      <c r="BU2654">
        <v>-81.805580000000006</v>
      </c>
      <c r="BV2654">
        <v>-591.23130000000003</v>
      </c>
      <c r="BW2654">
        <v>332.50310000000002</v>
      </c>
      <c r="BX2654">
        <v>176.3646</v>
      </c>
      <c r="BY2654">
        <v>-195.7259</v>
      </c>
      <c r="BZ2654">
        <v>-1021.972</v>
      </c>
      <c r="CA2654">
        <v>-194.1421</v>
      </c>
      <c r="CB2654">
        <v>1012.6</v>
      </c>
      <c r="CC2654">
        <v>21.758610000000001</v>
      </c>
      <c r="CD2654">
        <v>-424.92189999999999</v>
      </c>
      <c r="CE2654">
        <v>1048.6880000000001</v>
      </c>
      <c r="CF2654">
        <v>1695.982</v>
      </c>
      <c r="CG2654">
        <v>993.68169999999998</v>
      </c>
      <c r="CH2654">
        <v>798.95129999999995</v>
      </c>
      <c r="CI2654">
        <v>386.43040000000002</v>
      </c>
      <c r="CJ2654">
        <v>366.2192</v>
      </c>
      <c r="CK2654">
        <v>4589.9459999999999</v>
      </c>
      <c r="CL2654">
        <v>2516.105</v>
      </c>
      <c r="CM2654">
        <v>-69.141480000000001</v>
      </c>
      <c r="CN2654">
        <v>-860.22720000000004</v>
      </c>
      <c r="CO2654">
        <v>-1622.115</v>
      </c>
      <c r="CP2654">
        <v>-1402.2439999999999</v>
      </c>
      <c r="CQ2654">
        <v>547013</v>
      </c>
      <c r="CR2654">
        <v>267013.09999999998</v>
      </c>
      <c r="CS2654">
        <v>236164.3</v>
      </c>
      <c r="CT2654">
        <v>215791.7</v>
      </c>
      <c r="CU2654">
        <v>203134.6</v>
      </c>
      <c r="CV2654">
        <v>34222.93</v>
      </c>
      <c r="CW2654">
        <v>27067.37</v>
      </c>
      <c r="CX2654">
        <v>25106.14</v>
      </c>
      <c r="CY2654">
        <v>44109.5</v>
      </c>
      <c r="CZ2654">
        <v>70380.19</v>
      </c>
      <c r="DA2654">
        <v>80448.2</v>
      </c>
      <c r="DB2654">
        <v>71376.899999999994</v>
      </c>
      <c r="DC2654">
        <v>79349.570000000007</v>
      </c>
      <c r="DD2654">
        <v>81259.149999999994</v>
      </c>
      <c r="DE2654">
        <v>84343.9</v>
      </c>
      <c r="DF2654">
        <v>84324.43</v>
      </c>
      <c r="DG2654">
        <v>115253.2</v>
      </c>
      <c r="DH2654">
        <v>140167.9</v>
      </c>
      <c r="DI2654">
        <v>176776.8</v>
      </c>
      <c r="DJ2654">
        <v>178160.2</v>
      </c>
      <c r="DK2654">
        <v>170484.8</v>
      </c>
      <c r="DL2654">
        <v>122447.9</v>
      </c>
      <c r="DM2654">
        <v>118233.1</v>
      </c>
      <c r="DN2654">
        <v>128951.2</v>
      </c>
      <c r="DO2654">
        <v>19</v>
      </c>
      <c r="DP2654">
        <v>19</v>
      </c>
    </row>
    <row r="2655" spans="1:120" hidden="1" x14ac:dyDescent="0.25">
      <c r="A2655" t="str">
        <f t="shared" si="41"/>
        <v>Industry_Type-2. Manufacturing_All Elect_44469</v>
      </c>
      <c r="B2655" t="s">
        <v>62</v>
      </c>
      <c r="C2655" t="s">
        <v>218</v>
      </c>
      <c r="D2655" t="s">
        <v>61</v>
      </c>
      <c r="E2655" t="s">
        <v>61</v>
      </c>
      <c r="F2655" t="s">
        <v>61</v>
      </c>
      <c r="G2655" t="s">
        <v>38</v>
      </c>
      <c r="H2655" t="s">
        <v>61</v>
      </c>
      <c r="I2655" t="s">
        <v>61</v>
      </c>
      <c r="J2655" t="s">
        <v>61</v>
      </c>
      <c r="K2655" t="s">
        <v>190</v>
      </c>
      <c r="L2655" s="18">
        <v>44469</v>
      </c>
      <c r="M2655">
        <v>19</v>
      </c>
      <c r="N2655">
        <v>19</v>
      </c>
      <c r="O2655" t="s">
        <v>263</v>
      </c>
      <c r="P2655">
        <v>7</v>
      </c>
      <c r="Q2655">
        <v>7</v>
      </c>
      <c r="R2655">
        <v>1</v>
      </c>
      <c r="S2655">
        <v>0</v>
      </c>
      <c r="T2655">
        <v>1</v>
      </c>
      <c r="U2655">
        <v>0</v>
      </c>
      <c r="V2655">
        <v>1</v>
      </c>
      <c r="W2655">
        <v>15715.83</v>
      </c>
      <c r="X2655">
        <v>14644.295</v>
      </c>
      <c r="Y2655">
        <v>15029.03</v>
      </c>
      <c r="Z2655">
        <v>15587.815000000001</v>
      </c>
      <c r="AA2655">
        <v>15279.745000000001</v>
      </c>
      <c r="AB2655">
        <v>15054.975</v>
      </c>
      <c r="AC2655">
        <v>15401.99</v>
      </c>
      <c r="AD2655">
        <v>15079.344999999999</v>
      </c>
      <c r="AE2655">
        <v>14289.73</v>
      </c>
      <c r="AF2655">
        <v>14380.215</v>
      </c>
      <c r="AG2655">
        <v>14391.88</v>
      </c>
      <c r="AH2655">
        <v>15129.5</v>
      </c>
      <c r="AI2655">
        <v>15919.165000000001</v>
      </c>
      <c r="AJ2655">
        <v>15859.87</v>
      </c>
      <c r="AK2655">
        <v>15876.21</v>
      </c>
      <c r="AL2655">
        <v>15901.055</v>
      </c>
      <c r="AM2655">
        <v>15970.75</v>
      </c>
      <c r="AN2655">
        <v>15364.01</v>
      </c>
      <c r="AO2655">
        <v>13904.715</v>
      </c>
      <c r="AP2655">
        <v>15608.02</v>
      </c>
      <c r="AQ2655">
        <v>16243.344999999999</v>
      </c>
      <c r="AR2655">
        <v>16441.64</v>
      </c>
      <c r="AS2655">
        <v>16432.150000000001</v>
      </c>
      <c r="AT2655">
        <v>16215.895</v>
      </c>
      <c r="AU2655">
        <v>66.5</v>
      </c>
      <c r="AV2655">
        <v>64.5</v>
      </c>
      <c r="AW2655">
        <v>62.5</v>
      </c>
      <c r="AX2655">
        <v>59.5</v>
      </c>
      <c r="AY2655">
        <v>58</v>
      </c>
      <c r="AZ2655">
        <v>58.5</v>
      </c>
      <c r="BA2655">
        <v>58</v>
      </c>
      <c r="BB2655">
        <v>58</v>
      </c>
      <c r="BC2655">
        <v>60.5</v>
      </c>
      <c r="BD2655">
        <v>64.5</v>
      </c>
      <c r="BE2655">
        <v>70.5</v>
      </c>
      <c r="BF2655">
        <v>75</v>
      </c>
      <c r="BG2655">
        <v>79</v>
      </c>
      <c r="BH2655">
        <v>81.5</v>
      </c>
      <c r="BI2655">
        <v>83.5</v>
      </c>
      <c r="BJ2655">
        <v>85.5</v>
      </c>
      <c r="BK2655">
        <v>86.5</v>
      </c>
      <c r="BL2655">
        <v>87</v>
      </c>
      <c r="BM2655">
        <v>85.5</v>
      </c>
      <c r="BN2655">
        <v>83</v>
      </c>
      <c r="BO2655">
        <v>78</v>
      </c>
      <c r="BP2655">
        <v>74.5</v>
      </c>
      <c r="BQ2655">
        <v>71.5</v>
      </c>
      <c r="BR2655">
        <v>69.5</v>
      </c>
      <c r="BS2655">
        <v>-40.451450000000001</v>
      </c>
      <c r="BT2655">
        <v>635.96550000000002</v>
      </c>
      <c r="BU2655">
        <v>317.1241</v>
      </c>
      <c r="BV2655">
        <v>-416.24869999999999</v>
      </c>
      <c r="BW2655">
        <v>-406.09840000000003</v>
      </c>
      <c r="BX2655">
        <v>-189.86519999999999</v>
      </c>
      <c r="BY2655">
        <v>-323.88330000000002</v>
      </c>
      <c r="BZ2655">
        <v>22.023219999999998</v>
      </c>
      <c r="CA2655">
        <v>554.52959999999996</v>
      </c>
      <c r="CB2655">
        <v>391.29899999999998</v>
      </c>
      <c r="CC2655">
        <v>578.92370000000005</v>
      </c>
      <c r="CD2655">
        <v>3.636139</v>
      </c>
      <c r="CE2655">
        <v>-601.37390000000005</v>
      </c>
      <c r="CF2655">
        <v>-705.48389999999995</v>
      </c>
      <c r="CG2655">
        <v>-848.89059999999995</v>
      </c>
      <c r="CH2655">
        <v>-833.61680000000001</v>
      </c>
      <c r="CI2655">
        <v>-760.60109999999997</v>
      </c>
      <c r="CJ2655">
        <v>-1.436768</v>
      </c>
      <c r="CK2655">
        <v>1551.127</v>
      </c>
      <c r="CL2655">
        <v>21.50084</v>
      </c>
      <c r="CM2655">
        <v>-499.13839999999999</v>
      </c>
      <c r="CN2655">
        <v>-886.40120000000002</v>
      </c>
      <c r="CO2655">
        <v>-1020.35</v>
      </c>
      <c r="CP2655">
        <v>-738.58749999999998</v>
      </c>
      <c r="CQ2655">
        <v>30057.07</v>
      </c>
      <c r="CR2655">
        <v>12692.83</v>
      </c>
      <c r="CS2655">
        <v>12052.38</v>
      </c>
      <c r="CT2655">
        <v>12454.82</v>
      </c>
      <c r="CU2655">
        <v>8878.2360000000008</v>
      </c>
      <c r="CV2655">
        <v>8921.1679999999997</v>
      </c>
      <c r="CW2655">
        <v>5877.9849999999997</v>
      </c>
      <c r="CX2655">
        <v>5641.4129999999996</v>
      </c>
      <c r="CY2655">
        <v>8383.9539999999997</v>
      </c>
      <c r="CZ2655">
        <v>16712.080000000002</v>
      </c>
      <c r="DA2655">
        <v>17359.78</v>
      </c>
      <c r="DB2655">
        <v>20794.18</v>
      </c>
      <c r="DC2655">
        <v>27208.560000000001</v>
      </c>
      <c r="DD2655">
        <v>22310.91</v>
      </c>
      <c r="DE2655">
        <v>22669.41</v>
      </c>
      <c r="DF2655">
        <v>22622.83</v>
      </c>
      <c r="DG2655">
        <v>21102.97</v>
      </c>
      <c r="DH2655">
        <v>24056.01</v>
      </c>
      <c r="DI2655">
        <v>18722.689999999999</v>
      </c>
      <c r="DJ2655">
        <v>19022.02</v>
      </c>
      <c r="DK2655">
        <v>34677.18</v>
      </c>
      <c r="DL2655">
        <v>30217.41</v>
      </c>
      <c r="DM2655">
        <v>28748.26</v>
      </c>
      <c r="DN2655">
        <v>27220.560000000001</v>
      </c>
      <c r="DO2655">
        <v>19</v>
      </c>
      <c r="DP2655">
        <v>19</v>
      </c>
    </row>
    <row r="2656" spans="1:120" hidden="1" x14ac:dyDescent="0.25">
      <c r="A2656" t="str">
        <f t="shared" si="41"/>
        <v>sublap_id-SLAP_PGF1_All Elect_44469</v>
      </c>
      <c r="B2656" t="s">
        <v>62</v>
      </c>
      <c r="C2656" t="s">
        <v>289</v>
      </c>
      <c r="D2656" t="s">
        <v>61</v>
      </c>
      <c r="E2656" t="s">
        <v>290</v>
      </c>
      <c r="F2656" t="s">
        <v>61</v>
      </c>
      <c r="G2656" t="s">
        <v>61</v>
      </c>
      <c r="H2656" t="s">
        <v>61</v>
      </c>
      <c r="I2656" t="s">
        <v>61</v>
      </c>
      <c r="J2656" t="s">
        <v>61</v>
      </c>
      <c r="K2656" t="s">
        <v>190</v>
      </c>
      <c r="L2656" s="18">
        <v>44469</v>
      </c>
      <c r="M2656">
        <v>19</v>
      </c>
      <c r="N2656">
        <v>19</v>
      </c>
      <c r="O2656" t="s">
        <v>263</v>
      </c>
      <c r="P2656">
        <v>43</v>
      </c>
      <c r="Q2656">
        <v>43</v>
      </c>
      <c r="R2656">
        <v>1</v>
      </c>
      <c r="S2656">
        <v>0</v>
      </c>
      <c r="T2656">
        <v>0</v>
      </c>
      <c r="U2656">
        <v>0</v>
      </c>
      <c r="V2656">
        <v>0</v>
      </c>
      <c r="W2656">
        <v>26087.087</v>
      </c>
      <c r="X2656">
        <v>25415.75</v>
      </c>
      <c r="Y2656">
        <v>25585.021000000001</v>
      </c>
      <c r="Z2656">
        <v>26081.716</v>
      </c>
      <c r="AA2656">
        <v>24800.63</v>
      </c>
      <c r="AB2656">
        <v>24842.607</v>
      </c>
      <c r="AC2656">
        <v>26278.292000000001</v>
      </c>
      <c r="AD2656">
        <v>27090.249</v>
      </c>
      <c r="AE2656">
        <v>24588.43</v>
      </c>
      <c r="AF2656">
        <v>22767.059000000001</v>
      </c>
      <c r="AG2656">
        <v>23853.069</v>
      </c>
      <c r="AH2656">
        <v>24643.06</v>
      </c>
      <c r="AI2656">
        <v>23993.007000000001</v>
      </c>
      <c r="AJ2656">
        <v>23513.746999999999</v>
      </c>
      <c r="AK2656">
        <v>24451.795999999998</v>
      </c>
      <c r="AL2656">
        <v>24610.666000000001</v>
      </c>
      <c r="AM2656">
        <v>25747.523000000001</v>
      </c>
      <c r="AN2656">
        <v>25936.776000000002</v>
      </c>
      <c r="AO2656">
        <v>23061.857</v>
      </c>
      <c r="AP2656">
        <v>25097.455000000002</v>
      </c>
      <c r="AQ2656">
        <v>27518.91</v>
      </c>
      <c r="AR2656">
        <v>27826.913</v>
      </c>
      <c r="AS2656">
        <v>28544.039000000001</v>
      </c>
      <c r="AT2656">
        <v>28123.008000000002</v>
      </c>
      <c r="AU2656">
        <v>66.714554000000007</v>
      </c>
      <c r="AV2656">
        <v>64.392723000000004</v>
      </c>
      <c r="AW2656">
        <v>62.285446</v>
      </c>
      <c r="AX2656">
        <v>59.714554</v>
      </c>
      <c r="AY2656">
        <v>58.214554</v>
      </c>
      <c r="AZ2656">
        <v>58.607277000000003</v>
      </c>
      <c r="BA2656">
        <v>57.892722999999997</v>
      </c>
      <c r="BB2656">
        <v>57.892722999999997</v>
      </c>
      <c r="BC2656">
        <v>60.392722999999997</v>
      </c>
      <c r="BD2656">
        <v>64.714554000000007</v>
      </c>
      <c r="BE2656">
        <v>70.714554000000007</v>
      </c>
      <c r="BF2656">
        <v>74.785445999999993</v>
      </c>
      <c r="BG2656">
        <v>78.570892999999998</v>
      </c>
      <c r="BH2656">
        <v>81.178169999999994</v>
      </c>
      <c r="BI2656">
        <v>83.285445999999993</v>
      </c>
      <c r="BJ2656">
        <v>85.285445999999993</v>
      </c>
      <c r="BK2656">
        <v>86.285445999999993</v>
      </c>
      <c r="BL2656">
        <v>86.678169999999994</v>
      </c>
      <c r="BM2656">
        <v>85.5</v>
      </c>
      <c r="BN2656">
        <v>82.785445999999993</v>
      </c>
      <c r="BO2656">
        <v>77.785445999999993</v>
      </c>
      <c r="BP2656">
        <v>74.392723000000004</v>
      </c>
      <c r="BQ2656">
        <v>71.714554000000007</v>
      </c>
      <c r="BR2656">
        <v>69.714554000000007</v>
      </c>
      <c r="BS2656">
        <v>83.828019999999995</v>
      </c>
      <c r="BT2656">
        <v>335.58690000000001</v>
      </c>
      <c r="BU2656">
        <v>-81.805580000000006</v>
      </c>
      <c r="BV2656">
        <v>-591.23130000000003</v>
      </c>
      <c r="BW2656">
        <v>332.50310000000002</v>
      </c>
      <c r="BX2656">
        <v>176.3646</v>
      </c>
      <c r="BY2656">
        <v>-195.7259</v>
      </c>
      <c r="BZ2656">
        <v>-1021.972</v>
      </c>
      <c r="CA2656">
        <v>-194.1421</v>
      </c>
      <c r="CB2656">
        <v>1012.6</v>
      </c>
      <c r="CC2656">
        <v>21.758610000000001</v>
      </c>
      <c r="CD2656">
        <v>-424.92189999999999</v>
      </c>
      <c r="CE2656">
        <v>1048.6880000000001</v>
      </c>
      <c r="CF2656">
        <v>1695.982</v>
      </c>
      <c r="CG2656">
        <v>993.68169999999998</v>
      </c>
      <c r="CH2656">
        <v>798.95129999999995</v>
      </c>
      <c r="CI2656">
        <v>386.43040000000002</v>
      </c>
      <c r="CJ2656">
        <v>366.2192</v>
      </c>
      <c r="CK2656">
        <v>4589.9459999999999</v>
      </c>
      <c r="CL2656">
        <v>2516.105</v>
      </c>
      <c r="CM2656">
        <v>-69.141480000000001</v>
      </c>
      <c r="CN2656">
        <v>-860.22720000000004</v>
      </c>
      <c r="CO2656">
        <v>-1622.115</v>
      </c>
      <c r="CP2656">
        <v>-1402.2439999999999</v>
      </c>
      <c r="CQ2656">
        <v>547013</v>
      </c>
      <c r="CR2656">
        <v>267013.09999999998</v>
      </c>
      <c r="CS2656">
        <v>236164.3</v>
      </c>
      <c r="CT2656">
        <v>215791.7</v>
      </c>
      <c r="CU2656">
        <v>203134.6</v>
      </c>
      <c r="CV2656">
        <v>34222.93</v>
      </c>
      <c r="CW2656">
        <v>27067.37</v>
      </c>
      <c r="CX2656">
        <v>25106.14</v>
      </c>
      <c r="CY2656">
        <v>44109.5</v>
      </c>
      <c r="CZ2656">
        <v>70380.19</v>
      </c>
      <c r="DA2656">
        <v>80448.2</v>
      </c>
      <c r="DB2656">
        <v>71376.899999999994</v>
      </c>
      <c r="DC2656">
        <v>79349.570000000007</v>
      </c>
      <c r="DD2656">
        <v>81259.149999999994</v>
      </c>
      <c r="DE2656">
        <v>84343.9</v>
      </c>
      <c r="DF2656">
        <v>84324.43</v>
      </c>
      <c r="DG2656">
        <v>115253.2</v>
      </c>
      <c r="DH2656">
        <v>140167.9</v>
      </c>
      <c r="DI2656">
        <v>176776.8</v>
      </c>
      <c r="DJ2656">
        <v>178160.2</v>
      </c>
      <c r="DK2656">
        <v>170484.8</v>
      </c>
      <c r="DL2656">
        <v>122447.9</v>
      </c>
      <c r="DM2656">
        <v>118233.1</v>
      </c>
      <c r="DN2656">
        <v>128951.2</v>
      </c>
      <c r="DO2656">
        <v>19</v>
      </c>
      <c r="DP2656">
        <v>19</v>
      </c>
    </row>
    <row r="2657" spans="1:120" hidden="1" x14ac:dyDescent="0.25">
      <c r="A2657" t="str">
        <f t="shared" si="41"/>
        <v>Size_Grp-200 kW and above_All Elect_44469</v>
      </c>
      <c r="B2657" t="s">
        <v>62</v>
      </c>
      <c r="C2657" t="s">
        <v>207</v>
      </c>
      <c r="D2657" t="s">
        <v>61</v>
      </c>
      <c r="E2657" t="s">
        <v>61</v>
      </c>
      <c r="F2657" t="s">
        <v>61</v>
      </c>
      <c r="G2657" t="s">
        <v>61</v>
      </c>
      <c r="H2657" t="s">
        <v>61</v>
      </c>
      <c r="I2657" t="s">
        <v>61</v>
      </c>
      <c r="J2657" t="s">
        <v>102</v>
      </c>
      <c r="K2657" t="s">
        <v>190</v>
      </c>
      <c r="L2657" s="18">
        <v>44469</v>
      </c>
      <c r="M2657">
        <v>19</v>
      </c>
      <c r="N2657">
        <v>19</v>
      </c>
      <c r="O2657" t="s">
        <v>263</v>
      </c>
      <c r="P2657">
        <v>20</v>
      </c>
      <c r="Q2657">
        <v>20</v>
      </c>
      <c r="R2657">
        <v>1</v>
      </c>
      <c r="S2657">
        <v>0</v>
      </c>
      <c r="T2657">
        <v>0</v>
      </c>
      <c r="U2657">
        <v>0</v>
      </c>
      <c r="V2657">
        <v>0</v>
      </c>
      <c r="W2657">
        <v>25815.032999999999</v>
      </c>
      <c r="X2657">
        <v>25065.834999999999</v>
      </c>
      <c r="Y2657">
        <v>25235.63</v>
      </c>
      <c r="Z2657">
        <v>25732.014999999999</v>
      </c>
      <c r="AA2657">
        <v>24450.005000000001</v>
      </c>
      <c r="AB2657">
        <v>24488.935000000001</v>
      </c>
      <c r="AC2657">
        <v>25752.01</v>
      </c>
      <c r="AD2657">
        <v>26235.445</v>
      </c>
      <c r="AE2657">
        <v>23614.57</v>
      </c>
      <c r="AF2657">
        <v>21670.814999999999</v>
      </c>
      <c r="AG2657">
        <v>22757.88</v>
      </c>
      <c r="AH2657">
        <v>23492.78</v>
      </c>
      <c r="AI2657">
        <v>22848.404999999999</v>
      </c>
      <c r="AJ2657">
        <v>22444.71</v>
      </c>
      <c r="AK2657">
        <v>23702.27</v>
      </c>
      <c r="AL2657">
        <v>24041.235000000001</v>
      </c>
      <c r="AM2657">
        <v>25391.35</v>
      </c>
      <c r="AN2657">
        <v>25590.99</v>
      </c>
      <c r="AO2657">
        <v>22737.654999999999</v>
      </c>
      <c r="AP2657">
        <v>24753.02</v>
      </c>
      <c r="AQ2657">
        <v>27091.424999999999</v>
      </c>
      <c r="AR2657">
        <v>27410.799999999999</v>
      </c>
      <c r="AS2657">
        <v>28085.95</v>
      </c>
      <c r="AT2657">
        <v>27660.834999999999</v>
      </c>
      <c r="AU2657">
        <v>66.599999999999994</v>
      </c>
      <c r="AV2657">
        <v>64.45</v>
      </c>
      <c r="AW2657">
        <v>62.4</v>
      </c>
      <c r="AX2657">
        <v>59.6</v>
      </c>
      <c r="AY2657">
        <v>58.1</v>
      </c>
      <c r="AZ2657">
        <v>58.55</v>
      </c>
      <c r="BA2657">
        <v>57.95</v>
      </c>
      <c r="BB2657">
        <v>57.95</v>
      </c>
      <c r="BC2657">
        <v>60.45</v>
      </c>
      <c r="BD2657">
        <v>64.599999999999994</v>
      </c>
      <c r="BE2657">
        <v>70.599999999999994</v>
      </c>
      <c r="BF2657">
        <v>74.900000000000006</v>
      </c>
      <c r="BG2657">
        <v>78.8</v>
      </c>
      <c r="BH2657">
        <v>81.349999999999994</v>
      </c>
      <c r="BI2657">
        <v>83.4</v>
      </c>
      <c r="BJ2657">
        <v>85.4</v>
      </c>
      <c r="BK2657">
        <v>86.4</v>
      </c>
      <c r="BL2657">
        <v>86.85</v>
      </c>
      <c r="BM2657">
        <v>85.5</v>
      </c>
      <c r="BN2657">
        <v>82.9</v>
      </c>
      <c r="BO2657">
        <v>77.900000000000006</v>
      </c>
      <c r="BP2657">
        <v>74.45</v>
      </c>
      <c r="BQ2657">
        <v>71.599999999999994</v>
      </c>
      <c r="BR2657">
        <v>69.599999999999994</v>
      </c>
      <c r="BS2657">
        <v>-187.114</v>
      </c>
      <c r="BT2657">
        <v>189.44669999999999</v>
      </c>
      <c r="BU2657">
        <v>-219.6764</v>
      </c>
      <c r="BV2657">
        <v>-793.58320000000003</v>
      </c>
      <c r="BW2657">
        <v>134.47909999999999</v>
      </c>
      <c r="BX2657">
        <v>-25.142119999999998</v>
      </c>
      <c r="BY2657">
        <v>-300.15609999999998</v>
      </c>
      <c r="BZ2657">
        <v>-876.00739999999996</v>
      </c>
      <c r="CA2657">
        <v>-18.549759999999999</v>
      </c>
      <c r="CB2657">
        <v>1188.771</v>
      </c>
      <c r="CC2657">
        <v>184.6799</v>
      </c>
      <c r="CD2657">
        <v>-201.56479999999999</v>
      </c>
      <c r="CE2657">
        <v>1281.56</v>
      </c>
      <c r="CF2657">
        <v>1880.19</v>
      </c>
      <c r="CG2657">
        <v>868.38459999999998</v>
      </c>
      <c r="CH2657">
        <v>580.27</v>
      </c>
      <c r="CI2657">
        <v>97.316220000000001</v>
      </c>
      <c r="CJ2657">
        <v>145.6652</v>
      </c>
      <c r="CK2657">
        <v>4357.6899999999996</v>
      </c>
      <c r="CL2657">
        <v>2330.424</v>
      </c>
      <c r="CM2657">
        <v>-156.90129999999999</v>
      </c>
      <c r="CN2657">
        <v>-942.91589999999997</v>
      </c>
      <c r="CO2657">
        <v>-1649.808</v>
      </c>
      <c r="CP2657">
        <v>-1422.9839999999999</v>
      </c>
      <c r="CQ2657">
        <v>544827</v>
      </c>
      <c r="CR2657">
        <v>266049.2</v>
      </c>
      <c r="CS2657">
        <v>235278.2</v>
      </c>
      <c r="CT2657">
        <v>214890.6</v>
      </c>
      <c r="CU2657">
        <v>202257.4</v>
      </c>
      <c r="CV2657">
        <v>33544.89</v>
      </c>
      <c r="CW2657">
        <v>26715.81</v>
      </c>
      <c r="CX2657">
        <v>24663.08</v>
      </c>
      <c r="CY2657">
        <v>43500.29</v>
      </c>
      <c r="CZ2657">
        <v>69421.31</v>
      </c>
      <c r="DA2657">
        <v>79102.5</v>
      </c>
      <c r="DB2657">
        <v>69733.89</v>
      </c>
      <c r="DC2657">
        <v>77398.13</v>
      </c>
      <c r="DD2657">
        <v>79015.06</v>
      </c>
      <c r="DE2657">
        <v>82042.19</v>
      </c>
      <c r="DF2657">
        <v>82033.740000000005</v>
      </c>
      <c r="DG2657">
        <v>112926.2</v>
      </c>
      <c r="DH2657">
        <v>137829.70000000001</v>
      </c>
      <c r="DI2657">
        <v>174649.5</v>
      </c>
      <c r="DJ2657">
        <v>175991.5</v>
      </c>
      <c r="DK2657">
        <v>167943.7</v>
      </c>
      <c r="DL2657">
        <v>120157.5</v>
      </c>
      <c r="DM2657">
        <v>115939.7</v>
      </c>
      <c r="DN2657">
        <v>126590.3</v>
      </c>
      <c r="DO2657">
        <v>19</v>
      </c>
      <c r="DP2657">
        <v>19</v>
      </c>
    </row>
    <row r="2658" spans="1:120" hidden="1" x14ac:dyDescent="0.25">
      <c r="A2658" t="str">
        <f t="shared" si="41"/>
        <v>Aggregator-Enel X_Elect DA 1-4 (1PM-9PM)_44469_19-19</v>
      </c>
      <c r="B2658" t="s">
        <v>62</v>
      </c>
      <c r="C2658" t="s">
        <v>265</v>
      </c>
      <c r="D2658" t="s">
        <v>61</v>
      </c>
      <c r="E2658" t="s">
        <v>61</v>
      </c>
      <c r="F2658" t="s">
        <v>266</v>
      </c>
      <c r="G2658" t="s">
        <v>61</v>
      </c>
      <c r="H2658" t="s">
        <v>61</v>
      </c>
      <c r="I2658" t="s">
        <v>61</v>
      </c>
      <c r="J2658" t="s">
        <v>61</v>
      </c>
      <c r="K2658" t="s">
        <v>203</v>
      </c>
      <c r="L2658" s="18">
        <v>44469</v>
      </c>
      <c r="M2658">
        <v>19</v>
      </c>
      <c r="N2658">
        <v>19</v>
      </c>
      <c r="O2658" t="s">
        <v>263</v>
      </c>
      <c r="P2658">
        <v>9</v>
      </c>
      <c r="Q2658">
        <v>9</v>
      </c>
      <c r="R2658">
        <v>0</v>
      </c>
      <c r="S2658">
        <v>0</v>
      </c>
      <c r="T2658">
        <v>1</v>
      </c>
      <c r="U2658">
        <v>1</v>
      </c>
      <c r="V2658">
        <v>1</v>
      </c>
      <c r="W2658">
        <v>16380.5</v>
      </c>
      <c r="X2658">
        <v>15433.86</v>
      </c>
      <c r="Y2658">
        <v>15687.46</v>
      </c>
      <c r="Z2658">
        <v>16384.5</v>
      </c>
      <c r="AA2658">
        <v>16170.9</v>
      </c>
      <c r="AB2658">
        <v>16267.02</v>
      </c>
      <c r="AC2658">
        <v>17315.72</v>
      </c>
      <c r="AD2658">
        <v>17081.88</v>
      </c>
      <c r="AE2658">
        <v>15068.9</v>
      </c>
      <c r="AF2658">
        <v>14472.26</v>
      </c>
      <c r="AG2658">
        <v>14353.38</v>
      </c>
      <c r="AH2658">
        <v>14942.28</v>
      </c>
      <c r="AI2658">
        <v>15930.12</v>
      </c>
      <c r="AJ2658">
        <v>15857.62</v>
      </c>
      <c r="AK2658">
        <v>15955.08</v>
      </c>
      <c r="AL2658">
        <v>15590.7</v>
      </c>
      <c r="AM2658">
        <v>15996.52</v>
      </c>
      <c r="AN2658">
        <v>15891.1</v>
      </c>
      <c r="AO2658">
        <v>14961.18</v>
      </c>
      <c r="AP2658">
        <v>17818.400000000001</v>
      </c>
      <c r="AQ2658">
        <v>18654.919999999998</v>
      </c>
      <c r="AR2658">
        <v>18805.419999999998</v>
      </c>
      <c r="AS2658">
        <v>18546.36</v>
      </c>
      <c r="AT2658">
        <v>18092.82</v>
      </c>
      <c r="AU2658">
        <v>66.5</v>
      </c>
      <c r="AV2658">
        <v>64.5</v>
      </c>
      <c r="AW2658">
        <v>62.5</v>
      </c>
      <c r="AX2658">
        <v>59.5</v>
      </c>
      <c r="AY2658">
        <v>58</v>
      </c>
      <c r="AZ2658">
        <v>58.5</v>
      </c>
      <c r="BA2658">
        <v>58</v>
      </c>
      <c r="BB2658">
        <v>58</v>
      </c>
      <c r="BC2658">
        <v>60.5</v>
      </c>
      <c r="BD2658">
        <v>64.5</v>
      </c>
      <c r="BE2658">
        <v>70.5</v>
      </c>
      <c r="BF2658">
        <v>75</v>
      </c>
      <c r="BG2658">
        <v>79</v>
      </c>
      <c r="BH2658">
        <v>81.5</v>
      </c>
      <c r="BI2658">
        <v>83.5</v>
      </c>
      <c r="BJ2658">
        <v>85.5</v>
      </c>
      <c r="BK2658">
        <v>86.5</v>
      </c>
      <c r="BL2658">
        <v>87</v>
      </c>
      <c r="BM2658">
        <v>85.5</v>
      </c>
      <c r="BN2658">
        <v>83</v>
      </c>
      <c r="BO2658">
        <v>78</v>
      </c>
      <c r="BP2658">
        <v>74.5</v>
      </c>
      <c r="BQ2658">
        <v>71.5</v>
      </c>
      <c r="BR2658">
        <v>69.5</v>
      </c>
      <c r="BS2658">
        <v>130.21109999999999</v>
      </c>
      <c r="BT2658">
        <v>611.76350000000002</v>
      </c>
      <c r="BU2658">
        <v>315.85939999999999</v>
      </c>
      <c r="BV2658">
        <v>-220.13390000000001</v>
      </c>
      <c r="BW2658">
        <v>-241.64680000000001</v>
      </c>
      <c r="BX2658">
        <v>26.533049999999999</v>
      </c>
      <c r="BY2658">
        <v>-126.6652</v>
      </c>
      <c r="BZ2658">
        <v>-227.44720000000001</v>
      </c>
      <c r="CA2658">
        <v>309.13040000000001</v>
      </c>
      <c r="CB2658">
        <v>332.07749999999999</v>
      </c>
      <c r="CC2658">
        <v>514.25559999999996</v>
      </c>
      <c r="CD2658">
        <v>18.81907</v>
      </c>
      <c r="CE2658">
        <v>-584.59379999999999</v>
      </c>
      <c r="CF2658">
        <v>-634.79459999999995</v>
      </c>
      <c r="CG2658">
        <v>-736.58259999999996</v>
      </c>
      <c r="CH2658">
        <v>-511.93770000000001</v>
      </c>
      <c r="CI2658">
        <v>-477.85359999999997</v>
      </c>
      <c r="CJ2658">
        <v>265.58609999999999</v>
      </c>
      <c r="CK2658">
        <v>2394.319</v>
      </c>
      <c r="CL2658">
        <v>86.766139999999993</v>
      </c>
      <c r="CM2658">
        <v>-707.45780000000002</v>
      </c>
      <c r="CN2658">
        <v>-1205.7560000000001</v>
      </c>
      <c r="CO2658">
        <v>-1237.473</v>
      </c>
      <c r="CP2658">
        <v>-978.56050000000005</v>
      </c>
      <c r="CQ2658">
        <v>36001.440000000002</v>
      </c>
      <c r="CR2658">
        <v>13787.21</v>
      </c>
      <c r="CS2658">
        <v>12379.08</v>
      </c>
      <c r="CT2658">
        <v>13085.07</v>
      </c>
      <c r="CU2658">
        <v>9539.4529999999995</v>
      </c>
      <c r="CV2658">
        <v>9991.4089999999997</v>
      </c>
      <c r="CW2658">
        <v>7723.1350000000002</v>
      </c>
      <c r="CX2658">
        <v>7207.7780000000002</v>
      </c>
      <c r="CY2658">
        <v>10580.58</v>
      </c>
      <c r="CZ2658">
        <v>19495.669999999998</v>
      </c>
      <c r="DA2658">
        <v>20541.29</v>
      </c>
      <c r="DB2658">
        <v>23896.01</v>
      </c>
      <c r="DC2658">
        <v>31815.360000000001</v>
      </c>
      <c r="DD2658">
        <v>25465.93</v>
      </c>
      <c r="DE2658">
        <v>27275.81</v>
      </c>
      <c r="DF2658">
        <v>27190.9</v>
      </c>
      <c r="DG2658">
        <v>27262.2</v>
      </c>
      <c r="DH2658">
        <v>34204.75</v>
      </c>
      <c r="DI2658">
        <v>31438.12</v>
      </c>
      <c r="DJ2658">
        <v>26322.94</v>
      </c>
      <c r="DK2658">
        <v>46490.57</v>
      </c>
      <c r="DL2658">
        <v>39193.26</v>
      </c>
      <c r="DM2658">
        <v>37179.129999999997</v>
      </c>
      <c r="DN2658">
        <v>37111.79</v>
      </c>
      <c r="DO2658">
        <v>19</v>
      </c>
      <c r="DP2658">
        <v>19</v>
      </c>
    </row>
    <row r="2659" spans="1:120" hidden="1" x14ac:dyDescent="0.25">
      <c r="A2659" t="str">
        <f t="shared" si="41"/>
        <v>Size_Grp-200 kW and above_Elect DA 1-4 (1PM-9PM)_44469_19-19</v>
      </c>
      <c r="B2659" t="s">
        <v>62</v>
      </c>
      <c r="C2659" t="s">
        <v>207</v>
      </c>
      <c r="D2659" t="s">
        <v>61</v>
      </c>
      <c r="E2659" t="s">
        <v>61</v>
      </c>
      <c r="F2659" t="s">
        <v>61</v>
      </c>
      <c r="G2659" t="s">
        <v>61</v>
      </c>
      <c r="H2659" t="s">
        <v>61</v>
      </c>
      <c r="I2659" t="s">
        <v>61</v>
      </c>
      <c r="J2659" t="s">
        <v>102</v>
      </c>
      <c r="K2659" t="s">
        <v>203</v>
      </c>
      <c r="L2659" s="18">
        <v>44469</v>
      </c>
      <c r="M2659">
        <v>19</v>
      </c>
      <c r="N2659">
        <v>19</v>
      </c>
      <c r="O2659" t="s">
        <v>263</v>
      </c>
      <c r="P2659">
        <v>11</v>
      </c>
      <c r="Q2659">
        <v>11</v>
      </c>
      <c r="R2659">
        <v>0</v>
      </c>
      <c r="S2659">
        <v>0</v>
      </c>
      <c r="T2659">
        <v>1</v>
      </c>
      <c r="U2659">
        <v>0</v>
      </c>
      <c r="V2659">
        <v>1</v>
      </c>
      <c r="W2659">
        <v>21409.503000000001</v>
      </c>
      <c r="X2659">
        <v>20367.3</v>
      </c>
      <c r="Y2659">
        <v>20525.86</v>
      </c>
      <c r="Z2659">
        <v>21076.02</v>
      </c>
      <c r="AA2659">
        <v>19868.900000000001</v>
      </c>
      <c r="AB2659">
        <v>19895.82</v>
      </c>
      <c r="AC2659">
        <v>20940.2</v>
      </c>
      <c r="AD2659">
        <v>21026.04</v>
      </c>
      <c r="AE2659">
        <v>18416.900000000001</v>
      </c>
      <c r="AF2659">
        <v>16584.740000000002</v>
      </c>
      <c r="AG2659">
        <v>17373.060000000001</v>
      </c>
      <c r="AH2659">
        <v>18048.36</v>
      </c>
      <c r="AI2659">
        <v>17221.8</v>
      </c>
      <c r="AJ2659">
        <v>16937.62</v>
      </c>
      <c r="AK2659">
        <v>18374.28</v>
      </c>
      <c r="AL2659">
        <v>18683.82</v>
      </c>
      <c r="AM2659">
        <v>19936.36</v>
      </c>
      <c r="AN2659">
        <v>20193.82</v>
      </c>
      <c r="AO2659">
        <v>19268.22</v>
      </c>
      <c r="AP2659">
        <v>22263.98</v>
      </c>
      <c r="AQ2659">
        <v>23036.2</v>
      </c>
      <c r="AR2659">
        <v>23151.34</v>
      </c>
      <c r="AS2659">
        <v>23770.1</v>
      </c>
      <c r="AT2659">
        <v>23350.9</v>
      </c>
      <c r="AU2659">
        <v>66.681818000000007</v>
      </c>
      <c r="AV2659">
        <v>64.409091000000004</v>
      </c>
      <c r="AW2659">
        <v>62.318182</v>
      </c>
      <c r="AX2659">
        <v>59.681818</v>
      </c>
      <c r="AY2659">
        <v>58.181818</v>
      </c>
      <c r="AZ2659">
        <v>58.590909000000003</v>
      </c>
      <c r="BA2659">
        <v>57.909090999999997</v>
      </c>
      <c r="BB2659">
        <v>57.909090999999997</v>
      </c>
      <c r="BC2659">
        <v>60.409090999999997</v>
      </c>
      <c r="BD2659">
        <v>64.681818000000007</v>
      </c>
      <c r="BE2659">
        <v>70.681818000000007</v>
      </c>
      <c r="BF2659">
        <v>74.818181999999993</v>
      </c>
      <c r="BG2659">
        <v>78.636364</v>
      </c>
      <c r="BH2659">
        <v>81.227272999999997</v>
      </c>
      <c r="BI2659">
        <v>83.318181999999993</v>
      </c>
      <c r="BJ2659">
        <v>85.318181999999993</v>
      </c>
      <c r="BK2659">
        <v>86.318181999999993</v>
      </c>
      <c r="BL2659">
        <v>86.727272999999997</v>
      </c>
      <c r="BM2659">
        <v>85.5</v>
      </c>
      <c r="BN2659">
        <v>82.818181999999993</v>
      </c>
      <c r="BO2659">
        <v>77.818181999999993</v>
      </c>
      <c r="BP2659">
        <v>74.409091000000004</v>
      </c>
      <c r="BQ2659">
        <v>71.681818000000007</v>
      </c>
      <c r="BR2659">
        <v>69.681818000000007</v>
      </c>
      <c r="BS2659">
        <v>-179.41499999999999</v>
      </c>
      <c r="BT2659">
        <v>393.40010000000001</v>
      </c>
      <c r="BU2659">
        <v>-29.073730000000001</v>
      </c>
      <c r="BV2659">
        <v>-628.08680000000004</v>
      </c>
      <c r="BW2659">
        <v>204.94409999999999</v>
      </c>
      <c r="BX2659">
        <v>-22.788239999999998</v>
      </c>
      <c r="BY2659">
        <v>-240.99</v>
      </c>
      <c r="BZ2659">
        <v>-699.76469999999995</v>
      </c>
      <c r="CA2659">
        <v>-4.8452609999999998</v>
      </c>
      <c r="CB2659">
        <v>846.09690000000001</v>
      </c>
      <c r="CC2659">
        <v>52.253360000000001</v>
      </c>
      <c r="CD2659">
        <v>-433.14690000000002</v>
      </c>
      <c r="CE2659">
        <v>1022.761</v>
      </c>
      <c r="CF2659">
        <v>1455.6</v>
      </c>
      <c r="CG2659">
        <v>262.94659999999999</v>
      </c>
      <c r="CH2659">
        <v>-95.283460000000005</v>
      </c>
      <c r="CI2659">
        <v>-416.11239999999998</v>
      </c>
      <c r="CJ2659">
        <v>-357.14089999999999</v>
      </c>
      <c r="CK2659">
        <v>2309.6619999999998</v>
      </c>
      <c r="CL2659">
        <v>-31.174240000000001</v>
      </c>
      <c r="CM2659">
        <v>-804.9325</v>
      </c>
      <c r="CN2659">
        <v>-1313.037</v>
      </c>
      <c r="CO2659">
        <v>-1939.489</v>
      </c>
      <c r="CP2659">
        <v>-1715.443</v>
      </c>
      <c r="CQ2659">
        <v>532035.9</v>
      </c>
      <c r="CR2659">
        <v>260907.5</v>
      </c>
      <c r="CS2659">
        <v>230512.9</v>
      </c>
      <c r="CT2659">
        <v>211690.5</v>
      </c>
      <c r="CU2659">
        <v>200241.4</v>
      </c>
      <c r="CV2659">
        <v>31856.73</v>
      </c>
      <c r="CW2659">
        <v>25462.48</v>
      </c>
      <c r="CX2659">
        <v>22927.58</v>
      </c>
      <c r="CY2659">
        <v>41443.93</v>
      </c>
      <c r="CZ2659">
        <v>66338.960000000006</v>
      </c>
      <c r="DA2659">
        <v>74343.88</v>
      </c>
      <c r="DB2659">
        <v>65065.440000000002</v>
      </c>
      <c r="DC2659">
        <v>71219.199999999997</v>
      </c>
      <c r="DD2659">
        <v>71785.47</v>
      </c>
      <c r="DE2659">
        <v>74188.91</v>
      </c>
      <c r="DF2659">
        <v>73534.559999999998</v>
      </c>
      <c r="DG2659">
        <v>103317</v>
      </c>
      <c r="DH2659">
        <v>125324.3</v>
      </c>
      <c r="DI2659">
        <v>165648.29999999999</v>
      </c>
      <c r="DJ2659">
        <v>165593</v>
      </c>
      <c r="DK2659">
        <v>160092.1</v>
      </c>
      <c r="DL2659">
        <v>114210.4</v>
      </c>
      <c r="DM2659">
        <v>110806.3</v>
      </c>
      <c r="DN2659">
        <v>121779.2</v>
      </c>
      <c r="DO2659">
        <v>19</v>
      </c>
      <c r="DP2659">
        <v>19</v>
      </c>
    </row>
    <row r="2660" spans="1:120" hidden="1" x14ac:dyDescent="0.25">
      <c r="A2660" t="str">
        <f t="shared" si="41"/>
        <v>Industry_Type-3. Wholesale, Transport, other utilities_Elect DA 1-4 (1PM-9PM)_44469_19-19</v>
      </c>
      <c r="B2660" t="s">
        <v>62</v>
      </c>
      <c r="C2660" t="s">
        <v>202</v>
      </c>
      <c r="D2660" t="s">
        <v>61</v>
      </c>
      <c r="E2660" t="s">
        <v>61</v>
      </c>
      <c r="F2660" t="s">
        <v>61</v>
      </c>
      <c r="G2660" t="s">
        <v>31</v>
      </c>
      <c r="H2660" t="s">
        <v>61</v>
      </c>
      <c r="I2660" t="s">
        <v>61</v>
      </c>
      <c r="J2660" t="s">
        <v>61</v>
      </c>
      <c r="K2660" t="s">
        <v>203</v>
      </c>
      <c r="L2660" s="18">
        <v>44469</v>
      </c>
      <c r="M2660">
        <v>19</v>
      </c>
      <c r="N2660">
        <v>19</v>
      </c>
      <c r="O2660" t="s">
        <v>263</v>
      </c>
      <c r="P2660">
        <v>2</v>
      </c>
      <c r="Q2660">
        <v>2</v>
      </c>
      <c r="R2660">
        <v>0</v>
      </c>
      <c r="S2660">
        <v>1</v>
      </c>
      <c r="T2660">
        <v>1</v>
      </c>
      <c r="U2660">
        <v>1</v>
      </c>
      <c r="V2660">
        <v>1</v>
      </c>
      <c r="W2660">
        <v>899.9</v>
      </c>
      <c r="X2660">
        <v>1051.1600000000001</v>
      </c>
      <c r="Y2660">
        <v>994.78</v>
      </c>
      <c r="Z2660">
        <v>1200.08</v>
      </c>
      <c r="AA2660">
        <v>1197.74</v>
      </c>
      <c r="AB2660">
        <v>1381.34</v>
      </c>
      <c r="AC2660">
        <v>1915.1</v>
      </c>
      <c r="AD2660">
        <v>2008.54</v>
      </c>
      <c r="AE2660">
        <v>675</v>
      </c>
      <c r="AF2660">
        <v>214.14</v>
      </c>
      <c r="AG2660">
        <v>185.64</v>
      </c>
      <c r="AH2660">
        <v>297.06</v>
      </c>
      <c r="AI2660">
        <v>563.94000000000005</v>
      </c>
      <c r="AJ2660">
        <v>635.16</v>
      </c>
      <c r="AK2660">
        <v>669.36</v>
      </c>
      <c r="AL2660">
        <v>200.22</v>
      </c>
      <c r="AM2660">
        <v>372.18</v>
      </c>
      <c r="AN2660">
        <v>707.16</v>
      </c>
      <c r="AO2660">
        <v>1172.22</v>
      </c>
      <c r="AP2660">
        <v>2311.04</v>
      </c>
      <c r="AQ2660">
        <v>2500.12</v>
      </c>
      <c r="AR2660">
        <v>2479.46</v>
      </c>
      <c r="AS2660">
        <v>2296.58</v>
      </c>
      <c r="AT2660">
        <v>2124.7600000000002</v>
      </c>
      <c r="AU2660">
        <v>66.5</v>
      </c>
      <c r="AV2660">
        <v>64.5</v>
      </c>
      <c r="AW2660">
        <v>62.5</v>
      </c>
      <c r="AX2660">
        <v>59.5</v>
      </c>
      <c r="AY2660">
        <v>58</v>
      </c>
      <c r="AZ2660">
        <v>58.5</v>
      </c>
      <c r="BA2660">
        <v>58</v>
      </c>
      <c r="BB2660">
        <v>58</v>
      </c>
      <c r="BC2660">
        <v>60.5</v>
      </c>
      <c r="BD2660">
        <v>64.5</v>
      </c>
      <c r="BE2660">
        <v>70.5</v>
      </c>
      <c r="BF2660">
        <v>75</v>
      </c>
      <c r="BG2660">
        <v>79</v>
      </c>
      <c r="BH2660">
        <v>81.5</v>
      </c>
      <c r="BI2660">
        <v>83.5</v>
      </c>
      <c r="BJ2660">
        <v>85.5</v>
      </c>
      <c r="BK2660">
        <v>86.5</v>
      </c>
      <c r="BL2660">
        <v>87</v>
      </c>
      <c r="BM2660">
        <v>85.5</v>
      </c>
      <c r="BN2660">
        <v>83</v>
      </c>
      <c r="BO2660">
        <v>78</v>
      </c>
      <c r="BP2660">
        <v>74.5</v>
      </c>
      <c r="BQ2660">
        <v>71.5</v>
      </c>
      <c r="BR2660">
        <v>69.5</v>
      </c>
      <c r="BS2660">
        <v>227.68010000000001</v>
      </c>
      <c r="BT2660">
        <v>-55.794690000000003</v>
      </c>
      <c r="BU2660">
        <v>-56.70796</v>
      </c>
      <c r="BV2660">
        <v>82.459199999999996</v>
      </c>
      <c r="BW2660">
        <v>99.271330000000006</v>
      </c>
      <c r="BX2660">
        <v>136.0042</v>
      </c>
      <c r="BY2660">
        <v>141.29259999999999</v>
      </c>
      <c r="BZ2660">
        <v>-348.11649999999997</v>
      </c>
      <c r="CA2660">
        <v>-108.27030000000001</v>
      </c>
      <c r="CB2660">
        <v>99.167159999999996</v>
      </c>
      <c r="CC2660">
        <v>130.3349</v>
      </c>
      <c r="CD2660">
        <v>56.599930000000001</v>
      </c>
      <c r="CE2660">
        <v>17.451460000000001</v>
      </c>
      <c r="CF2660">
        <v>-44.289380000000001</v>
      </c>
      <c r="CG2660">
        <v>47.430999999999997</v>
      </c>
      <c r="CH2660">
        <v>309.85359999999997</v>
      </c>
      <c r="CI2660">
        <v>321.6234</v>
      </c>
      <c r="CJ2660">
        <v>337.72710000000001</v>
      </c>
      <c r="CK2660">
        <v>874.09799999999996</v>
      </c>
      <c r="CL2660">
        <v>86.878370000000004</v>
      </c>
      <c r="CM2660">
        <v>-143.03280000000001</v>
      </c>
      <c r="CN2660">
        <v>-244.5685</v>
      </c>
      <c r="CO2660">
        <v>-205.66470000000001</v>
      </c>
      <c r="CP2660">
        <v>-249.4624</v>
      </c>
      <c r="CQ2660">
        <v>6312.69</v>
      </c>
      <c r="CR2660">
        <v>1176.4469999999999</v>
      </c>
      <c r="CS2660">
        <v>473.99270000000001</v>
      </c>
      <c r="CT2660">
        <v>783.00879999999995</v>
      </c>
      <c r="CU2660">
        <v>745.84270000000004</v>
      </c>
      <c r="CV2660">
        <v>1178.5709999999999</v>
      </c>
      <c r="CW2660">
        <v>1839.703</v>
      </c>
      <c r="CX2660">
        <v>1635.63</v>
      </c>
      <c r="CY2660">
        <v>2309.0100000000002</v>
      </c>
      <c r="CZ2660">
        <v>2817.8069999999998</v>
      </c>
      <c r="DA2660">
        <v>3029.895</v>
      </c>
      <c r="DB2660">
        <v>2891.1439999999998</v>
      </c>
      <c r="DC2660">
        <v>4549.6620000000003</v>
      </c>
      <c r="DD2660">
        <v>3301.058</v>
      </c>
      <c r="DE2660">
        <v>4834.7309999999998</v>
      </c>
      <c r="DF2660">
        <v>4791.4920000000002</v>
      </c>
      <c r="DG2660">
        <v>6297.43</v>
      </c>
      <c r="DH2660">
        <v>10369.27</v>
      </c>
      <c r="DI2660">
        <v>12990.01</v>
      </c>
      <c r="DJ2660">
        <v>7700.0240000000003</v>
      </c>
      <c r="DK2660">
        <v>12121.39</v>
      </c>
      <c r="DL2660">
        <v>9147.5450000000001</v>
      </c>
      <c r="DM2660">
        <v>8631.2690000000002</v>
      </c>
      <c r="DN2660">
        <v>9981.0910000000003</v>
      </c>
      <c r="DO2660">
        <v>19</v>
      </c>
      <c r="DP2660">
        <v>19</v>
      </c>
    </row>
    <row r="2661" spans="1:120" x14ac:dyDescent="0.25">
      <c r="A2661" t="str">
        <f t="shared" si="41"/>
        <v>AutoDR-No_Elect DA 1-4 (1PM-9PM)_44469_19-19</v>
      </c>
      <c r="B2661" t="s">
        <v>62</v>
      </c>
      <c r="C2661" t="s">
        <v>321</v>
      </c>
      <c r="D2661" t="s">
        <v>61</v>
      </c>
      <c r="E2661" t="s">
        <v>61</v>
      </c>
      <c r="F2661" t="s">
        <v>61</v>
      </c>
      <c r="G2661" t="s">
        <v>61</v>
      </c>
      <c r="H2661" t="s">
        <v>97</v>
      </c>
      <c r="I2661" t="s">
        <v>61</v>
      </c>
      <c r="J2661" t="s">
        <v>61</v>
      </c>
      <c r="K2661" t="s">
        <v>203</v>
      </c>
      <c r="L2661" s="18">
        <v>44469</v>
      </c>
      <c r="M2661">
        <v>19</v>
      </c>
      <c r="N2661">
        <v>19</v>
      </c>
      <c r="O2661" t="s">
        <v>263</v>
      </c>
      <c r="P2661">
        <v>8</v>
      </c>
      <c r="Q2661">
        <v>8</v>
      </c>
      <c r="R2661">
        <v>0</v>
      </c>
      <c r="S2661">
        <v>0</v>
      </c>
      <c r="T2661">
        <v>1</v>
      </c>
      <c r="U2661">
        <v>1</v>
      </c>
      <c r="V2661">
        <v>1</v>
      </c>
      <c r="W2661">
        <v>15619.5</v>
      </c>
      <c r="X2661">
        <v>14549.5</v>
      </c>
      <c r="Y2661">
        <v>14865.18</v>
      </c>
      <c r="Z2661">
        <v>15347.02</v>
      </c>
      <c r="AA2661">
        <v>15134.26</v>
      </c>
      <c r="AB2661">
        <v>15055.78</v>
      </c>
      <c r="AC2661">
        <v>15562.32</v>
      </c>
      <c r="AD2661">
        <v>15239.24</v>
      </c>
      <c r="AE2661">
        <v>14554.1</v>
      </c>
      <c r="AF2661">
        <v>14418.62</v>
      </c>
      <c r="AG2661">
        <v>14335.74</v>
      </c>
      <c r="AH2661">
        <v>14815.92</v>
      </c>
      <c r="AI2661">
        <v>15539.88</v>
      </c>
      <c r="AJ2661">
        <v>15373.06</v>
      </c>
      <c r="AK2661">
        <v>15389.52</v>
      </c>
      <c r="AL2661">
        <v>15442.38</v>
      </c>
      <c r="AM2661">
        <v>15640.84</v>
      </c>
      <c r="AN2661">
        <v>15197.74</v>
      </c>
      <c r="AO2661">
        <v>13798.86</v>
      </c>
      <c r="AP2661">
        <v>15671.16</v>
      </c>
      <c r="AQ2661">
        <v>16351.6</v>
      </c>
      <c r="AR2661">
        <v>16505.060000000001</v>
      </c>
      <c r="AS2661">
        <v>16426.48</v>
      </c>
      <c r="AT2661">
        <v>16137.26</v>
      </c>
      <c r="AU2661">
        <v>66.5</v>
      </c>
      <c r="AV2661">
        <v>64.5</v>
      </c>
      <c r="AW2661">
        <v>62.5</v>
      </c>
      <c r="AX2661">
        <v>59.5</v>
      </c>
      <c r="AY2661">
        <v>58</v>
      </c>
      <c r="AZ2661">
        <v>58.5</v>
      </c>
      <c r="BA2661">
        <v>58</v>
      </c>
      <c r="BB2661">
        <v>58</v>
      </c>
      <c r="BC2661">
        <v>60.5</v>
      </c>
      <c r="BD2661">
        <v>64.5</v>
      </c>
      <c r="BE2661">
        <v>70.5</v>
      </c>
      <c r="BF2661">
        <v>75</v>
      </c>
      <c r="BG2661">
        <v>79</v>
      </c>
      <c r="BH2661">
        <v>81.5</v>
      </c>
      <c r="BI2661">
        <v>83.5</v>
      </c>
      <c r="BJ2661">
        <v>85.5</v>
      </c>
      <c r="BK2661">
        <v>86.5</v>
      </c>
      <c r="BL2661">
        <v>87</v>
      </c>
      <c r="BM2661">
        <v>85.5</v>
      </c>
      <c r="BN2661">
        <v>83</v>
      </c>
      <c r="BO2661">
        <v>78</v>
      </c>
      <c r="BP2661">
        <v>74.5</v>
      </c>
      <c r="BQ2661">
        <v>71.5</v>
      </c>
      <c r="BR2661">
        <v>69.5</v>
      </c>
      <c r="BS2661">
        <v>-16.56616</v>
      </c>
      <c r="BT2661">
        <v>707.85910000000001</v>
      </c>
      <c r="BU2661">
        <v>396.27100000000002</v>
      </c>
      <c r="BV2661">
        <v>-261.4314</v>
      </c>
      <c r="BW2661">
        <v>-314.55439999999999</v>
      </c>
      <c r="BX2661">
        <v>-82.859769999999997</v>
      </c>
      <c r="BY2661">
        <v>-244.12870000000001</v>
      </c>
      <c r="BZ2661">
        <v>104.1751</v>
      </c>
      <c r="CA2661">
        <v>387.30160000000001</v>
      </c>
      <c r="CB2661">
        <v>202.8751</v>
      </c>
      <c r="CC2661">
        <v>369.23039999999997</v>
      </c>
      <c r="CD2661">
        <v>-31.86842</v>
      </c>
      <c r="CE2661">
        <v>-585.62720000000002</v>
      </c>
      <c r="CF2661">
        <v>-531.16060000000004</v>
      </c>
      <c r="CG2661">
        <v>-661.73289999999997</v>
      </c>
      <c r="CH2661">
        <v>-615.2559</v>
      </c>
      <c r="CI2661">
        <v>-547.22850000000005</v>
      </c>
      <c r="CJ2661">
        <v>186.18020000000001</v>
      </c>
      <c r="CK2661">
        <v>1782.665</v>
      </c>
      <c r="CL2661">
        <v>84.880160000000004</v>
      </c>
      <c r="CM2661">
        <v>-503.67340000000002</v>
      </c>
      <c r="CN2661">
        <v>-892.24220000000003</v>
      </c>
      <c r="CO2661">
        <v>-972.5607</v>
      </c>
      <c r="CP2661">
        <v>-678.92790000000002</v>
      </c>
      <c r="CQ2661">
        <v>29853.7</v>
      </c>
      <c r="CR2661">
        <v>12769.26</v>
      </c>
      <c r="CS2661">
        <v>12011.44</v>
      </c>
      <c r="CT2661">
        <v>12398.51</v>
      </c>
      <c r="CU2661">
        <v>8844.0450000000001</v>
      </c>
      <c r="CV2661">
        <v>8853.768</v>
      </c>
      <c r="CW2661">
        <v>5925.02</v>
      </c>
      <c r="CX2661">
        <v>5626.3249999999998</v>
      </c>
      <c r="CY2661">
        <v>8331.8919999999998</v>
      </c>
      <c r="CZ2661">
        <v>16824.64</v>
      </c>
      <c r="DA2661">
        <v>17679.18</v>
      </c>
      <c r="DB2661">
        <v>21195.4</v>
      </c>
      <c r="DC2661">
        <v>27470.9</v>
      </c>
      <c r="DD2661">
        <v>22455.87</v>
      </c>
      <c r="DE2661">
        <v>22731</v>
      </c>
      <c r="DF2661">
        <v>22746.28</v>
      </c>
      <c r="DG2661">
        <v>21260.13</v>
      </c>
      <c r="DH2661">
        <v>24110.03</v>
      </c>
      <c r="DI2661">
        <v>18705.78</v>
      </c>
      <c r="DJ2661">
        <v>18863.23</v>
      </c>
      <c r="DK2661">
        <v>34561.9</v>
      </c>
      <c r="DL2661">
        <v>30285.19</v>
      </c>
      <c r="DM2661">
        <v>28761.439999999999</v>
      </c>
      <c r="DN2661">
        <v>27376.17</v>
      </c>
      <c r="DO2661">
        <v>19</v>
      </c>
      <c r="DP2661">
        <v>19</v>
      </c>
    </row>
    <row r="2662" spans="1:120" hidden="1" x14ac:dyDescent="0.25">
      <c r="A2662" t="str">
        <f t="shared" si="41"/>
        <v>Industry_Type-2. Manufacturing_Elect DA 1-4 (1PM-9PM)_44469_19-19</v>
      </c>
      <c r="B2662" t="s">
        <v>62</v>
      </c>
      <c r="C2662" t="s">
        <v>218</v>
      </c>
      <c r="D2662" t="s">
        <v>61</v>
      </c>
      <c r="E2662" t="s">
        <v>61</v>
      </c>
      <c r="F2662" t="s">
        <v>61</v>
      </c>
      <c r="G2662" t="s">
        <v>38</v>
      </c>
      <c r="H2662" t="s">
        <v>61</v>
      </c>
      <c r="I2662" t="s">
        <v>61</v>
      </c>
      <c r="J2662" t="s">
        <v>61</v>
      </c>
      <c r="K2662" t="s">
        <v>203</v>
      </c>
      <c r="L2662" s="18">
        <v>44469</v>
      </c>
      <c r="M2662">
        <v>19</v>
      </c>
      <c r="N2662">
        <v>19</v>
      </c>
      <c r="O2662" t="s">
        <v>263</v>
      </c>
      <c r="P2662">
        <v>6</v>
      </c>
      <c r="Q2662">
        <v>6</v>
      </c>
      <c r="R2662">
        <v>0</v>
      </c>
      <c r="S2662">
        <v>0</v>
      </c>
      <c r="T2662">
        <v>1</v>
      </c>
      <c r="U2662">
        <v>1</v>
      </c>
      <c r="V2662">
        <v>1</v>
      </c>
      <c r="W2662">
        <v>15047.4</v>
      </c>
      <c r="X2662">
        <v>13972.7</v>
      </c>
      <c r="Y2662">
        <v>14341.88</v>
      </c>
      <c r="Z2662">
        <v>14898.82</v>
      </c>
      <c r="AA2662">
        <v>14598.76</v>
      </c>
      <c r="AB2662">
        <v>14377.68</v>
      </c>
      <c r="AC2662">
        <v>14747.42</v>
      </c>
      <c r="AD2662">
        <v>14442.94</v>
      </c>
      <c r="AE2662">
        <v>13848.7</v>
      </c>
      <c r="AF2662">
        <v>13952.52</v>
      </c>
      <c r="AG2662">
        <v>13865.74</v>
      </c>
      <c r="AH2662">
        <v>14491.22</v>
      </c>
      <c r="AI2662">
        <v>15229.78</v>
      </c>
      <c r="AJ2662">
        <v>15176.86</v>
      </c>
      <c r="AK2662">
        <v>15218.52</v>
      </c>
      <c r="AL2662">
        <v>15236.48</v>
      </c>
      <c r="AM2662">
        <v>15289.54</v>
      </c>
      <c r="AN2662">
        <v>14730.74</v>
      </c>
      <c r="AO2662">
        <v>13252.56</v>
      </c>
      <c r="AP2662">
        <v>14962.96</v>
      </c>
      <c r="AQ2662">
        <v>15599.2</v>
      </c>
      <c r="AR2662">
        <v>15829.16</v>
      </c>
      <c r="AS2662">
        <v>15745.78</v>
      </c>
      <c r="AT2662">
        <v>15535.66</v>
      </c>
      <c r="AU2662">
        <v>66.5</v>
      </c>
      <c r="AV2662">
        <v>64.5</v>
      </c>
      <c r="AW2662">
        <v>62.5</v>
      </c>
      <c r="AX2662">
        <v>59.5</v>
      </c>
      <c r="AY2662">
        <v>58</v>
      </c>
      <c r="AZ2662">
        <v>58.5</v>
      </c>
      <c r="BA2662">
        <v>58</v>
      </c>
      <c r="BB2662">
        <v>58</v>
      </c>
      <c r="BC2662">
        <v>60.5</v>
      </c>
      <c r="BD2662">
        <v>64.5</v>
      </c>
      <c r="BE2662">
        <v>70.5</v>
      </c>
      <c r="BF2662">
        <v>75</v>
      </c>
      <c r="BG2662">
        <v>79</v>
      </c>
      <c r="BH2662">
        <v>81.5</v>
      </c>
      <c r="BI2662">
        <v>83.5</v>
      </c>
      <c r="BJ2662">
        <v>85.5</v>
      </c>
      <c r="BK2662">
        <v>86.5</v>
      </c>
      <c r="BL2662">
        <v>87</v>
      </c>
      <c r="BM2662">
        <v>85.5</v>
      </c>
      <c r="BN2662">
        <v>83</v>
      </c>
      <c r="BO2662">
        <v>78</v>
      </c>
      <c r="BP2662">
        <v>74.5</v>
      </c>
      <c r="BQ2662">
        <v>71.5</v>
      </c>
      <c r="BR2662">
        <v>69.5</v>
      </c>
      <c r="BS2662">
        <v>-14.069179999999999</v>
      </c>
      <c r="BT2662">
        <v>717.32010000000002</v>
      </c>
      <c r="BU2662">
        <v>408.92399999999998</v>
      </c>
      <c r="BV2662">
        <v>-321.8383</v>
      </c>
      <c r="BW2662">
        <v>-320.92110000000002</v>
      </c>
      <c r="BX2662">
        <v>-103.4229</v>
      </c>
      <c r="BY2662">
        <v>-270.03820000000002</v>
      </c>
      <c r="BZ2662">
        <v>81.678619999999995</v>
      </c>
      <c r="CA2662">
        <v>421.90350000000001</v>
      </c>
      <c r="CB2662">
        <v>238.80500000000001</v>
      </c>
      <c r="CC2662">
        <v>491.48099999999999</v>
      </c>
      <c r="CD2662">
        <v>-4.4453430000000003</v>
      </c>
      <c r="CE2662">
        <v>-573.01419999999996</v>
      </c>
      <c r="CF2662">
        <v>-661.88120000000004</v>
      </c>
      <c r="CG2662">
        <v>-841.27530000000002</v>
      </c>
      <c r="CH2662">
        <v>-824.96040000000005</v>
      </c>
      <c r="CI2662">
        <v>-735.86509999999998</v>
      </c>
      <c r="CJ2662">
        <v>-17.918089999999999</v>
      </c>
      <c r="CK2662">
        <v>1563.1469999999999</v>
      </c>
      <c r="CL2662">
        <v>35.847209999999997</v>
      </c>
      <c r="CM2662">
        <v>-480.79570000000001</v>
      </c>
      <c r="CN2662">
        <v>-902.80349999999999</v>
      </c>
      <c r="CO2662">
        <v>-944.28129999999999</v>
      </c>
      <c r="CP2662">
        <v>-687.72360000000003</v>
      </c>
      <c r="CQ2662">
        <v>29426.03</v>
      </c>
      <c r="CR2662">
        <v>12458.23</v>
      </c>
      <c r="CS2662">
        <v>11812.7</v>
      </c>
      <c r="CT2662">
        <v>12259.72</v>
      </c>
      <c r="CU2662">
        <v>8702.2150000000001</v>
      </c>
      <c r="CV2662">
        <v>8757.2440000000006</v>
      </c>
      <c r="CW2662">
        <v>5769.982</v>
      </c>
      <c r="CX2662">
        <v>5422.2280000000001</v>
      </c>
      <c r="CY2662">
        <v>8196.1620000000003</v>
      </c>
      <c r="CZ2662">
        <v>16441.27</v>
      </c>
      <c r="DA2662">
        <v>17078.990000000002</v>
      </c>
      <c r="DB2662">
        <v>20501.52</v>
      </c>
      <c r="DC2662">
        <v>26883.16</v>
      </c>
      <c r="DD2662">
        <v>21764.86</v>
      </c>
      <c r="DE2662">
        <v>22046.35</v>
      </c>
      <c r="DF2662">
        <v>22021.21</v>
      </c>
      <c r="DG2662">
        <v>20524.009999999998</v>
      </c>
      <c r="DH2662">
        <v>23456.95</v>
      </c>
      <c r="DI2662">
        <v>18117.68</v>
      </c>
      <c r="DJ2662">
        <v>18454.63</v>
      </c>
      <c r="DK2662">
        <v>34081.339999999997</v>
      </c>
      <c r="DL2662">
        <v>29640.23</v>
      </c>
      <c r="DM2662">
        <v>28224.34</v>
      </c>
      <c r="DN2662">
        <v>26705.14</v>
      </c>
      <c r="DO2662">
        <v>19</v>
      </c>
      <c r="DP2662">
        <v>19</v>
      </c>
    </row>
    <row r="2663" spans="1:120" hidden="1" x14ac:dyDescent="0.25">
      <c r="A2663" t="str">
        <f t="shared" si="41"/>
        <v>All_Elect DA 1-4 (1PM-9PM)_44469_19-19</v>
      </c>
      <c r="B2663" t="s">
        <v>62</v>
      </c>
      <c r="C2663" t="s">
        <v>61</v>
      </c>
      <c r="D2663" t="s">
        <v>61</v>
      </c>
      <c r="E2663" t="s">
        <v>61</v>
      </c>
      <c r="F2663" t="s">
        <v>61</v>
      </c>
      <c r="G2663" t="s">
        <v>61</v>
      </c>
      <c r="H2663" t="s">
        <v>61</v>
      </c>
      <c r="I2663" t="s">
        <v>61</v>
      </c>
      <c r="J2663" t="s">
        <v>61</v>
      </c>
      <c r="K2663" t="s">
        <v>203</v>
      </c>
      <c r="L2663" s="18">
        <v>44469</v>
      </c>
      <c r="M2663">
        <v>19</v>
      </c>
      <c r="N2663">
        <v>19</v>
      </c>
      <c r="O2663" t="s">
        <v>263</v>
      </c>
      <c r="P2663">
        <v>11</v>
      </c>
      <c r="Q2663">
        <v>11</v>
      </c>
      <c r="R2663">
        <v>0</v>
      </c>
      <c r="S2663">
        <v>0</v>
      </c>
      <c r="T2663">
        <v>1</v>
      </c>
      <c r="U2663">
        <v>0</v>
      </c>
      <c r="V2663">
        <v>1</v>
      </c>
      <c r="W2663">
        <v>21409.503000000001</v>
      </c>
      <c r="X2663">
        <v>20367.3</v>
      </c>
      <c r="Y2663">
        <v>20525.86</v>
      </c>
      <c r="Z2663">
        <v>21076.02</v>
      </c>
      <c r="AA2663">
        <v>19868.900000000001</v>
      </c>
      <c r="AB2663">
        <v>19895.82</v>
      </c>
      <c r="AC2663">
        <v>20940.2</v>
      </c>
      <c r="AD2663">
        <v>21026.04</v>
      </c>
      <c r="AE2663">
        <v>18416.900000000001</v>
      </c>
      <c r="AF2663">
        <v>16584.740000000002</v>
      </c>
      <c r="AG2663">
        <v>17373.060000000001</v>
      </c>
      <c r="AH2663">
        <v>18048.36</v>
      </c>
      <c r="AI2663">
        <v>17221.8</v>
      </c>
      <c r="AJ2663">
        <v>16937.62</v>
      </c>
      <c r="AK2663">
        <v>18374.28</v>
      </c>
      <c r="AL2663">
        <v>18683.82</v>
      </c>
      <c r="AM2663">
        <v>19936.36</v>
      </c>
      <c r="AN2663">
        <v>20193.82</v>
      </c>
      <c r="AO2663">
        <v>19268.22</v>
      </c>
      <c r="AP2663">
        <v>22263.98</v>
      </c>
      <c r="AQ2663">
        <v>23036.2</v>
      </c>
      <c r="AR2663">
        <v>23151.34</v>
      </c>
      <c r="AS2663">
        <v>23770.1</v>
      </c>
      <c r="AT2663">
        <v>23350.9</v>
      </c>
      <c r="AU2663">
        <v>66.681818000000007</v>
      </c>
      <c r="AV2663">
        <v>64.409091000000004</v>
      </c>
      <c r="AW2663">
        <v>62.318182</v>
      </c>
      <c r="AX2663">
        <v>59.681818</v>
      </c>
      <c r="AY2663">
        <v>58.181818</v>
      </c>
      <c r="AZ2663">
        <v>58.590909000000003</v>
      </c>
      <c r="BA2663">
        <v>57.909090999999997</v>
      </c>
      <c r="BB2663">
        <v>57.909090999999997</v>
      </c>
      <c r="BC2663">
        <v>60.409090999999997</v>
      </c>
      <c r="BD2663">
        <v>64.681818000000007</v>
      </c>
      <c r="BE2663">
        <v>70.681818000000007</v>
      </c>
      <c r="BF2663">
        <v>74.818181999999993</v>
      </c>
      <c r="BG2663">
        <v>78.636364</v>
      </c>
      <c r="BH2663">
        <v>81.227272999999997</v>
      </c>
      <c r="BI2663">
        <v>83.318181999999993</v>
      </c>
      <c r="BJ2663">
        <v>85.318181999999993</v>
      </c>
      <c r="BK2663">
        <v>86.318181999999993</v>
      </c>
      <c r="BL2663">
        <v>86.727272999999997</v>
      </c>
      <c r="BM2663">
        <v>85.5</v>
      </c>
      <c r="BN2663">
        <v>82.818181999999993</v>
      </c>
      <c r="BO2663">
        <v>77.818181999999993</v>
      </c>
      <c r="BP2663">
        <v>74.409091000000004</v>
      </c>
      <c r="BQ2663">
        <v>71.681818000000007</v>
      </c>
      <c r="BR2663">
        <v>69.681818000000007</v>
      </c>
      <c r="BS2663">
        <v>-179.41499999999999</v>
      </c>
      <c r="BT2663">
        <v>393.40010000000001</v>
      </c>
      <c r="BU2663">
        <v>-29.073730000000001</v>
      </c>
      <c r="BV2663">
        <v>-628.08680000000004</v>
      </c>
      <c r="BW2663">
        <v>204.94409999999999</v>
      </c>
      <c r="BX2663">
        <v>-22.788239999999998</v>
      </c>
      <c r="BY2663">
        <v>-240.99</v>
      </c>
      <c r="BZ2663">
        <v>-699.76469999999995</v>
      </c>
      <c r="CA2663">
        <v>-4.8452609999999998</v>
      </c>
      <c r="CB2663">
        <v>846.09690000000001</v>
      </c>
      <c r="CC2663">
        <v>52.253360000000001</v>
      </c>
      <c r="CD2663">
        <v>-433.14690000000002</v>
      </c>
      <c r="CE2663">
        <v>1022.761</v>
      </c>
      <c r="CF2663">
        <v>1455.6</v>
      </c>
      <c r="CG2663">
        <v>262.94659999999999</v>
      </c>
      <c r="CH2663">
        <v>-95.283460000000005</v>
      </c>
      <c r="CI2663">
        <v>-416.11239999999998</v>
      </c>
      <c r="CJ2663">
        <v>-357.14089999999999</v>
      </c>
      <c r="CK2663">
        <v>2309.6619999999998</v>
      </c>
      <c r="CL2663">
        <v>-31.174240000000001</v>
      </c>
      <c r="CM2663">
        <v>-804.9325</v>
      </c>
      <c r="CN2663">
        <v>-1313.037</v>
      </c>
      <c r="CO2663">
        <v>-1939.489</v>
      </c>
      <c r="CP2663">
        <v>-1715.443</v>
      </c>
      <c r="CQ2663">
        <v>532035.9</v>
      </c>
      <c r="CR2663">
        <v>260907.5</v>
      </c>
      <c r="CS2663">
        <v>230512.9</v>
      </c>
      <c r="CT2663">
        <v>211690.5</v>
      </c>
      <c r="CU2663">
        <v>200241.4</v>
      </c>
      <c r="CV2663">
        <v>31856.73</v>
      </c>
      <c r="CW2663">
        <v>25462.48</v>
      </c>
      <c r="CX2663">
        <v>22927.58</v>
      </c>
      <c r="CY2663">
        <v>41443.93</v>
      </c>
      <c r="CZ2663">
        <v>66338.960000000006</v>
      </c>
      <c r="DA2663">
        <v>74343.88</v>
      </c>
      <c r="DB2663">
        <v>65065.440000000002</v>
      </c>
      <c r="DC2663">
        <v>71219.199999999997</v>
      </c>
      <c r="DD2663">
        <v>71785.47</v>
      </c>
      <c r="DE2663">
        <v>74188.91</v>
      </c>
      <c r="DF2663">
        <v>73534.559999999998</v>
      </c>
      <c r="DG2663">
        <v>103317</v>
      </c>
      <c r="DH2663">
        <v>125324.3</v>
      </c>
      <c r="DI2663">
        <v>165648.29999999999</v>
      </c>
      <c r="DJ2663">
        <v>165593</v>
      </c>
      <c r="DK2663">
        <v>160092.1</v>
      </c>
      <c r="DL2663">
        <v>114210.4</v>
      </c>
      <c r="DM2663">
        <v>110806.3</v>
      </c>
      <c r="DN2663">
        <v>121779.2</v>
      </c>
      <c r="DO2663">
        <v>19</v>
      </c>
      <c r="DP2663">
        <v>19</v>
      </c>
    </row>
    <row r="2664" spans="1:120" hidden="1" x14ac:dyDescent="0.25">
      <c r="A2664" t="str">
        <f t="shared" si="41"/>
        <v>Industry_Type-6. Schools_Elect DA 1-4 (1PM-9PM)_44469_19-19</v>
      </c>
      <c r="B2664" t="s">
        <v>62</v>
      </c>
      <c r="C2664" t="s">
        <v>220</v>
      </c>
      <c r="D2664" t="s">
        <v>61</v>
      </c>
      <c r="E2664" t="s">
        <v>61</v>
      </c>
      <c r="F2664" t="s">
        <v>61</v>
      </c>
      <c r="G2664" t="s">
        <v>40</v>
      </c>
      <c r="H2664" t="s">
        <v>61</v>
      </c>
      <c r="I2664" t="s">
        <v>61</v>
      </c>
      <c r="J2664" t="s">
        <v>61</v>
      </c>
      <c r="K2664" t="s">
        <v>203</v>
      </c>
      <c r="L2664" s="18">
        <v>44469</v>
      </c>
      <c r="M2664">
        <v>19</v>
      </c>
      <c r="N2664">
        <v>19</v>
      </c>
      <c r="O2664" t="s">
        <v>263</v>
      </c>
      <c r="P2664">
        <v>2</v>
      </c>
      <c r="Q2664">
        <v>2</v>
      </c>
      <c r="R2664">
        <v>0</v>
      </c>
      <c r="S2664">
        <v>0</v>
      </c>
      <c r="T2664">
        <v>1</v>
      </c>
      <c r="U2664">
        <v>1</v>
      </c>
      <c r="V2664">
        <v>1</v>
      </c>
      <c r="W2664">
        <v>5029.0029999999997</v>
      </c>
      <c r="X2664">
        <v>4933.4399999999996</v>
      </c>
      <c r="Y2664">
        <v>4838.3999999999996</v>
      </c>
      <c r="Z2664">
        <v>4691.5200000000004</v>
      </c>
      <c r="AA2664">
        <v>3698</v>
      </c>
      <c r="AB2664">
        <v>3628.8</v>
      </c>
      <c r="AC2664">
        <v>3624.48</v>
      </c>
      <c r="AD2664">
        <v>3944.16</v>
      </c>
      <c r="AE2664">
        <v>3348</v>
      </c>
      <c r="AF2664">
        <v>2112.48</v>
      </c>
      <c r="AG2664">
        <v>3019.68</v>
      </c>
      <c r="AH2664">
        <v>3106.08</v>
      </c>
      <c r="AI2664">
        <v>1291.68</v>
      </c>
      <c r="AJ2664">
        <v>1080</v>
      </c>
      <c r="AK2664">
        <v>2419.1999999999998</v>
      </c>
      <c r="AL2664">
        <v>3093.12</v>
      </c>
      <c r="AM2664">
        <v>3939.84</v>
      </c>
      <c r="AN2664">
        <v>4302.72</v>
      </c>
      <c r="AO2664">
        <v>4307.04</v>
      </c>
      <c r="AP2664">
        <v>4445.58</v>
      </c>
      <c r="AQ2664">
        <v>4381.28</v>
      </c>
      <c r="AR2664">
        <v>4345.92</v>
      </c>
      <c r="AS2664">
        <v>5223.74</v>
      </c>
      <c r="AT2664">
        <v>5258.08</v>
      </c>
      <c r="AU2664">
        <v>67.5</v>
      </c>
      <c r="AV2664">
        <v>64</v>
      </c>
      <c r="AW2664">
        <v>61.5</v>
      </c>
      <c r="AX2664">
        <v>60.5</v>
      </c>
      <c r="AY2664">
        <v>59</v>
      </c>
      <c r="AZ2664">
        <v>59</v>
      </c>
      <c r="BA2664">
        <v>57.5</v>
      </c>
      <c r="BB2664">
        <v>57.5</v>
      </c>
      <c r="BC2664">
        <v>60</v>
      </c>
      <c r="BD2664">
        <v>65.5</v>
      </c>
      <c r="BE2664">
        <v>71.5</v>
      </c>
      <c r="BF2664">
        <v>74</v>
      </c>
      <c r="BG2664">
        <v>77</v>
      </c>
      <c r="BH2664">
        <v>80</v>
      </c>
      <c r="BI2664">
        <v>82.5</v>
      </c>
      <c r="BJ2664">
        <v>84.5</v>
      </c>
      <c r="BK2664">
        <v>85.5</v>
      </c>
      <c r="BL2664">
        <v>85.5</v>
      </c>
      <c r="BM2664">
        <v>85.5</v>
      </c>
      <c r="BN2664">
        <v>82</v>
      </c>
      <c r="BO2664">
        <v>77</v>
      </c>
      <c r="BP2664">
        <v>74</v>
      </c>
      <c r="BQ2664">
        <v>72.5</v>
      </c>
      <c r="BR2664">
        <v>70.5</v>
      </c>
      <c r="BS2664">
        <v>-309.62610000000001</v>
      </c>
      <c r="BT2664">
        <v>-218.36340000000001</v>
      </c>
      <c r="BU2664">
        <v>-344.93310000000002</v>
      </c>
      <c r="BV2664">
        <v>-407.9529</v>
      </c>
      <c r="BW2664">
        <v>446.59089999999998</v>
      </c>
      <c r="BX2664">
        <v>-49.321289999999998</v>
      </c>
      <c r="BY2664">
        <v>-114.3248</v>
      </c>
      <c r="BZ2664">
        <v>-472.3175</v>
      </c>
      <c r="CA2664">
        <v>-313.97570000000002</v>
      </c>
      <c r="CB2664">
        <v>514.01949999999999</v>
      </c>
      <c r="CC2664">
        <v>-462.00220000000002</v>
      </c>
      <c r="CD2664">
        <v>-451.96589999999998</v>
      </c>
      <c r="CE2664">
        <v>1607.355</v>
      </c>
      <c r="CF2664">
        <v>2090.3939999999998</v>
      </c>
      <c r="CG2664">
        <v>999.52919999999995</v>
      </c>
      <c r="CH2664">
        <v>416.65429999999998</v>
      </c>
      <c r="CI2664">
        <v>61.741210000000002</v>
      </c>
      <c r="CJ2664">
        <v>-622.72709999999995</v>
      </c>
      <c r="CK2664">
        <v>-84.656980000000004</v>
      </c>
      <c r="CL2664">
        <v>-117.9404</v>
      </c>
      <c r="CM2664">
        <v>-97.474670000000003</v>
      </c>
      <c r="CN2664">
        <v>-107.2803</v>
      </c>
      <c r="CO2664">
        <v>-702.01620000000003</v>
      </c>
      <c r="CP2664">
        <v>-736.8827</v>
      </c>
      <c r="CQ2664">
        <v>496034.5</v>
      </c>
      <c r="CR2664">
        <v>247120.3</v>
      </c>
      <c r="CS2664">
        <v>218133.8</v>
      </c>
      <c r="CT2664">
        <v>198605.4</v>
      </c>
      <c r="CU2664">
        <v>190702</v>
      </c>
      <c r="CV2664">
        <v>21865.32</v>
      </c>
      <c r="CW2664">
        <v>17739.349999999999</v>
      </c>
      <c r="CX2664">
        <v>15719.8</v>
      </c>
      <c r="CY2664">
        <v>30863.360000000001</v>
      </c>
      <c r="CZ2664">
        <v>46843.29</v>
      </c>
      <c r="DA2664">
        <v>53802.59</v>
      </c>
      <c r="DB2664">
        <v>41169.43</v>
      </c>
      <c r="DC2664">
        <v>39403.85</v>
      </c>
      <c r="DD2664">
        <v>46319.54</v>
      </c>
      <c r="DE2664">
        <v>46913.11</v>
      </c>
      <c r="DF2664">
        <v>46343.66</v>
      </c>
      <c r="DG2664">
        <v>76054.8</v>
      </c>
      <c r="DH2664">
        <v>91119.56</v>
      </c>
      <c r="DI2664">
        <v>134210.20000000001</v>
      </c>
      <c r="DJ2664">
        <v>139270</v>
      </c>
      <c r="DK2664">
        <v>113601.5</v>
      </c>
      <c r="DL2664">
        <v>75017.149999999994</v>
      </c>
      <c r="DM2664">
        <v>73627.16</v>
      </c>
      <c r="DN2664">
        <v>84667.39</v>
      </c>
      <c r="DO2664">
        <v>19</v>
      </c>
      <c r="DP2664">
        <v>19</v>
      </c>
    </row>
    <row r="2665" spans="1:120" hidden="1" x14ac:dyDescent="0.25">
      <c r="A2665" t="str">
        <f t="shared" si="41"/>
        <v>LCA-Greater Fresno Area_Elect DA 1-4 (1PM-9PM)_44469_19-19</v>
      </c>
      <c r="B2665" t="s">
        <v>62</v>
      </c>
      <c r="C2665" t="s">
        <v>224</v>
      </c>
      <c r="D2665" t="s">
        <v>182</v>
      </c>
      <c r="E2665" t="s">
        <v>61</v>
      </c>
      <c r="F2665" t="s">
        <v>61</v>
      </c>
      <c r="G2665" t="s">
        <v>61</v>
      </c>
      <c r="H2665" t="s">
        <v>61</v>
      </c>
      <c r="I2665" t="s">
        <v>61</v>
      </c>
      <c r="J2665" t="s">
        <v>61</v>
      </c>
      <c r="K2665" t="s">
        <v>203</v>
      </c>
      <c r="L2665" s="18">
        <v>44469</v>
      </c>
      <c r="M2665">
        <v>19</v>
      </c>
      <c r="N2665">
        <v>19</v>
      </c>
      <c r="O2665" t="s">
        <v>263</v>
      </c>
      <c r="P2665">
        <v>11</v>
      </c>
      <c r="Q2665">
        <v>11</v>
      </c>
      <c r="R2665">
        <v>0</v>
      </c>
      <c r="S2665">
        <v>0</v>
      </c>
      <c r="T2665">
        <v>1</v>
      </c>
      <c r="U2665">
        <v>0</v>
      </c>
      <c r="V2665">
        <v>1</v>
      </c>
      <c r="W2665">
        <v>21409.503000000001</v>
      </c>
      <c r="X2665">
        <v>20367.3</v>
      </c>
      <c r="Y2665">
        <v>20525.86</v>
      </c>
      <c r="Z2665">
        <v>21076.02</v>
      </c>
      <c r="AA2665">
        <v>19868.900000000001</v>
      </c>
      <c r="AB2665">
        <v>19895.82</v>
      </c>
      <c r="AC2665">
        <v>20940.2</v>
      </c>
      <c r="AD2665">
        <v>21026.04</v>
      </c>
      <c r="AE2665">
        <v>18416.900000000001</v>
      </c>
      <c r="AF2665">
        <v>16584.740000000002</v>
      </c>
      <c r="AG2665">
        <v>17373.060000000001</v>
      </c>
      <c r="AH2665">
        <v>18048.36</v>
      </c>
      <c r="AI2665">
        <v>17221.8</v>
      </c>
      <c r="AJ2665">
        <v>16937.62</v>
      </c>
      <c r="AK2665">
        <v>18374.28</v>
      </c>
      <c r="AL2665">
        <v>18683.82</v>
      </c>
      <c r="AM2665">
        <v>19936.36</v>
      </c>
      <c r="AN2665">
        <v>20193.82</v>
      </c>
      <c r="AO2665">
        <v>19268.22</v>
      </c>
      <c r="AP2665">
        <v>22263.98</v>
      </c>
      <c r="AQ2665">
        <v>23036.2</v>
      </c>
      <c r="AR2665">
        <v>23151.34</v>
      </c>
      <c r="AS2665">
        <v>23770.1</v>
      </c>
      <c r="AT2665">
        <v>23350.9</v>
      </c>
      <c r="AU2665">
        <v>66.681818000000007</v>
      </c>
      <c r="AV2665">
        <v>64.409091000000004</v>
      </c>
      <c r="AW2665">
        <v>62.318182</v>
      </c>
      <c r="AX2665">
        <v>59.681818</v>
      </c>
      <c r="AY2665">
        <v>58.181818</v>
      </c>
      <c r="AZ2665">
        <v>58.590909000000003</v>
      </c>
      <c r="BA2665">
        <v>57.909090999999997</v>
      </c>
      <c r="BB2665">
        <v>57.909090999999997</v>
      </c>
      <c r="BC2665">
        <v>60.409090999999997</v>
      </c>
      <c r="BD2665">
        <v>64.681818000000007</v>
      </c>
      <c r="BE2665">
        <v>70.681818000000007</v>
      </c>
      <c r="BF2665">
        <v>74.818181999999993</v>
      </c>
      <c r="BG2665">
        <v>78.636364</v>
      </c>
      <c r="BH2665">
        <v>81.227272999999997</v>
      </c>
      <c r="BI2665">
        <v>83.318181999999993</v>
      </c>
      <c r="BJ2665">
        <v>85.318181999999993</v>
      </c>
      <c r="BK2665">
        <v>86.318181999999993</v>
      </c>
      <c r="BL2665">
        <v>86.727272999999997</v>
      </c>
      <c r="BM2665">
        <v>85.5</v>
      </c>
      <c r="BN2665">
        <v>82.818181999999993</v>
      </c>
      <c r="BO2665">
        <v>77.818181999999993</v>
      </c>
      <c r="BP2665">
        <v>74.409091000000004</v>
      </c>
      <c r="BQ2665">
        <v>71.681818000000007</v>
      </c>
      <c r="BR2665">
        <v>69.681818000000007</v>
      </c>
      <c r="BS2665">
        <v>-179.41499999999999</v>
      </c>
      <c r="BT2665">
        <v>393.40010000000001</v>
      </c>
      <c r="BU2665">
        <v>-29.073730000000001</v>
      </c>
      <c r="BV2665">
        <v>-628.08680000000004</v>
      </c>
      <c r="BW2665">
        <v>204.94409999999999</v>
      </c>
      <c r="BX2665">
        <v>-22.788239999999998</v>
      </c>
      <c r="BY2665">
        <v>-240.99</v>
      </c>
      <c r="BZ2665">
        <v>-699.76469999999995</v>
      </c>
      <c r="CA2665">
        <v>-4.8452609999999998</v>
      </c>
      <c r="CB2665">
        <v>846.09690000000001</v>
      </c>
      <c r="CC2665">
        <v>52.253360000000001</v>
      </c>
      <c r="CD2665">
        <v>-433.14690000000002</v>
      </c>
      <c r="CE2665">
        <v>1022.761</v>
      </c>
      <c r="CF2665">
        <v>1455.6</v>
      </c>
      <c r="CG2665">
        <v>262.94659999999999</v>
      </c>
      <c r="CH2665">
        <v>-95.283460000000005</v>
      </c>
      <c r="CI2665">
        <v>-416.11239999999998</v>
      </c>
      <c r="CJ2665">
        <v>-357.14089999999999</v>
      </c>
      <c r="CK2665">
        <v>2309.6619999999998</v>
      </c>
      <c r="CL2665">
        <v>-31.174240000000001</v>
      </c>
      <c r="CM2665">
        <v>-804.9325</v>
      </c>
      <c r="CN2665">
        <v>-1313.037</v>
      </c>
      <c r="CO2665">
        <v>-1939.489</v>
      </c>
      <c r="CP2665">
        <v>-1715.443</v>
      </c>
      <c r="CQ2665">
        <v>532035.9</v>
      </c>
      <c r="CR2665">
        <v>260907.5</v>
      </c>
      <c r="CS2665">
        <v>230512.9</v>
      </c>
      <c r="CT2665">
        <v>211690.5</v>
      </c>
      <c r="CU2665">
        <v>200241.4</v>
      </c>
      <c r="CV2665">
        <v>31856.73</v>
      </c>
      <c r="CW2665">
        <v>25462.48</v>
      </c>
      <c r="CX2665">
        <v>22927.58</v>
      </c>
      <c r="CY2665">
        <v>41443.93</v>
      </c>
      <c r="CZ2665">
        <v>66338.960000000006</v>
      </c>
      <c r="DA2665">
        <v>74343.88</v>
      </c>
      <c r="DB2665">
        <v>65065.440000000002</v>
      </c>
      <c r="DC2665">
        <v>71219.199999999997</v>
      </c>
      <c r="DD2665">
        <v>71785.47</v>
      </c>
      <c r="DE2665">
        <v>74188.91</v>
      </c>
      <c r="DF2665">
        <v>73534.559999999998</v>
      </c>
      <c r="DG2665">
        <v>103317</v>
      </c>
      <c r="DH2665">
        <v>125324.3</v>
      </c>
      <c r="DI2665">
        <v>165648.29999999999</v>
      </c>
      <c r="DJ2665">
        <v>165593</v>
      </c>
      <c r="DK2665">
        <v>160092.1</v>
      </c>
      <c r="DL2665">
        <v>114210.4</v>
      </c>
      <c r="DM2665">
        <v>110806.3</v>
      </c>
      <c r="DN2665">
        <v>121779.2</v>
      </c>
      <c r="DO2665">
        <v>19</v>
      </c>
      <c r="DP2665">
        <v>19</v>
      </c>
    </row>
    <row r="2666" spans="1:120" x14ac:dyDescent="0.25">
      <c r="A2666" t="str">
        <f t="shared" si="41"/>
        <v>AutoDR-Yes_Elect DA 1-4 (1PM-9PM)_44469_19-19</v>
      </c>
      <c r="B2666" t="s">
        <v>62</v>
      </c>
      <c r="C2666" t="s">
        <v>322</v>
      </c>
      <c r="D2666" t="s">
        <v>61</v>
      </c>
      <c r="E2666" t="s">
        <v>61</v>
      </c>
      <c r="F2666" t="s">
        <v>61</v>
      </c>
      <c r="G2666" t="s">
        <v>61</v>
      </c>
      <c r="H2666" t="s">
        <v>98</v>
      </c>
      <c r="I2666" t="s">
        <v>61</v>
      </c>
      <c r="J2666" t="s">
        <v>61</v>
      </c>
      <c r="K2666" t="s">
        <v>203</v>
      </c>
      <c r="L2666" s="18">
        <v>44469</v>
      </c>
      <c r="M2666">
        <v>19</v>
      </c>
      <c r="N2666">
        <v>19</v>
      </c>
      <c r="O2666" t="s">
        <v>263</v>
      </c>
      <c r="P2666">
        <v>3</v>
      </c>
      <c r="Q2666">
        <v>3</v>
      </c>
      <c r="R2666">
        <v>0</v>
      </c>
      <c r="S2666">
        <v>0</v>
      </c>
      <c r="T2666">
        <v>1</v>
      </c>
      <c r="U2666">
        <v>0</v>
      </c>
      <c r="V2666">
        <v>1</v>
      </c>
      <c r="W2666">
        <v>5790.0029999999997</v>
      </c>
      <c r="X2666">
        <v>5817.8</v>
      </c>
      <c r="Y2666">
        <v>5660.68</v>
      </c>
      <c r="Z2666">
        <v>5729</v>
      </c>
      <c r="AA2666">
        <v>4734.6400000000003</v>
      </c>
      <c r="AB2666">
        <v>4840.04</v>
      </c>
      <c r="AC2666">
        <v>5377.88</v>
      </c>
      <c r="AD2666">
        <v>5786.8</v>
      </c>
      <c r="AE2666">
        <v>3862.8</v>
      </c>
      <c r="AF2666">
        <v>2166.12</v>
      </c>
      <c r="AG2666">
        <v>3037.32</v>
      </c>
      <c r="AH2666">
        <v>3232.44</v>
      </c>
      <c r="AI2666">
        <v>1681.92</v>
      </c>
      <c r="AJ2666">
        <v>1564.56</v>
      </c>
      <c r="AK2666">
        <v>2984.76</v>
      </c>
      <c r="AL2666">
        <v>3241.44</v>
      </c>
      <c r="AM2666">
        <v>4295.5200000000004</v>
      </c>
      <c r="AN2666">
        <v>4996.08</v>
      </c>
      <c r="AO2666">
        <v>5469.36</v>
      </c>
      <c r="AP2666">
        <v>6592.82</v>
      </c>
      <c r="AQ2666">
        <v>6684.6</v>
      </c>
      <c r="AR2666">
        <v>6646.28</v>
      </c>
      <c r="AS2666">
        <v>7343.62</v>
      </c>
      <c r="AT2666">
        <v>7213.64</v>
      </c>
      <c r="AU2666">
        <v>67.166667000000004</v>
      </c>
      <c r="AV2666">
        <v>64.166667000000004</v>
      </c>
      <c r="AW2666">
        <v>61.833333000000003</v>
      </c>
      <c r="AX2666">
        <v>60.166666999999997</v>
      </c>
      <c r="AY2666">
        <v>58.666666999999997</v>
      </c>
      <c r="AZ2666">
        <v>58.833333000000003</v>
      </c>
      <c r="BA2666">
        <v>57.666666999999997</v>
      </c>
      <c r="BB2666">
        <v>57.666666999999997</v>
      </c>
      <c r="BC2666">
        <v>60.166666999999997</v>
      </c>
      <c r="BD2666">
        <v>65.166667000000004</v>
      </c>
      <c r="BE2666">
        <v>71.166667000000004</v>
      </c>
      <c r="BF2666">
        <v>74.333332999999996</v>
      </c>
      <c r="BG2666">
        <v>77.666667000000004</v>
      </c>
      <c r="BH2666">
        <v>80.5</v>
      </c>
      <c r="BI2666">
        <v>82.833332999999996</v>
      </c>
      <c r="BJ2666">
        <v>84.833332999999996</v>
      </c>
      <c r="BK2666">
        <v>85.833332999999996</v>
      </c>
      <c r="BL2666">
        <v>86</v>
      </c>
      <c r="BM2666">
        <v>85.5</v>
      </c>
      <c r="BN2666">
        <v>82.333332999999996</v>
      </c>
      <c r="BO2666">
        <v>77.333332999999996</v>
      </c>
      <c r="BP2666">
        <v>74.166667000000004</v>
      </c>
      <c r="BQ2666">
        <v>72.166667000000004</v>
      </c>
      <c r="BR2666">
        <v>70.166667000000004</v>
      </c>
      <c r="BS2666">
        <v>-162.84880000000001</v>
      </c>
      <c r="BT2666">
        <v>-314.459</v>
      </c>
      <c r="BU2666">
        <v>-425.34469999999999</v>
      </c>
      <c r="BV2666">
        <v>-366.65539999999999</v>
      </c>
      <c r="BW2666">
        <v>519.49850000000004</v>
      </c>
      <c r="BX2666">
        <v>60.071530000000003</v>
      </c>
      <c r="BY2666">
        <v>3.1386720000000001</v>
      </c>
      <c r="BZ2666">
        <v>-803.93979999999999</v>
      </c>
      <c r="CA2666">
        <v>-392.14690000000002</v>
      </c>
      <c r="CB2666">
        <v>643.22190000000001</v>
      </c>
      <c r="CC2666">
        <v>-316.97710000000001</v>
      </c>
      <c r="CD2666">
        <v>-401.27850000000001</v>
      </c>
      <c r="CE2666">
        <v>1608.3879999999999</v>
      </c>
      <c r="CF2666">
        <v>1986.76</v>
      </c>
      <c r="CG2666">
        <v>924.67939999999999</v>
      </c>
      <c r="CH2666">
        <v>519.97249999999997</v>
      </c>
      <c r="CI2666">
        <v>131.11609999999999</v>
      </c>
      <c r="CJ2666">
        <v>-543.32119999999998</v>
      </c>
      <c r="CK2666">
        <v>526.99620000000004</v>
      </c>
      <c r="CL2666">
        <v>-116.0544</v>
      </c>
      <c r="CM2666">
        <v>-301.25909999999999</v>
      </c>
      <c r="CN2666">
        <v>-420.79430000000002</v>
      </c>
      <c r="CO2666">
        <v>-966.92819999999995</v>
      </c>
      <c r="CP2666">
        <v>-1036.5150000000001</v>
      </c>
      <c r="CQ2666">
        <v>502182.3</v>
      </c>
      <c r="CR2666">
        <v>248138.3</v>
      </c>
      <c r="CS2666">
        <v>218501.5</v>
      </c>
      <c r="CT2666">
        <v>199292</v>
      </c>
      <c r="CU2666">
        <v>191397.4</v>
      </c>
      <c r="CV2666">
        <v>23002.959999999999</v>
      </c>
      <c r="CW2666">
        <v>19537.46</v>
      </c>
      <c r="CX2666">
        <v>17301.25</v>
      </c>
      <c r="CY2666">
        <v>33112.04</v>
      </c>
      <c r="CZ2666">
        <v>49514.33</v>
      </c>
      <c r="DA2666">
        <v>56664.71</v>
      </c>
      <c r="DB2666">
        <v>43870.04</v>
      </c>
      <c r="DC2666">
        <v>43748.31</v>
      </c>
      <c r="DD2666">
        <v>49329.59</v>
      </c>
      <c r="DE2666">
        <v>51457.919999999998</v>
      </c>
      <c r="DF2666">
        <v>50788.28</v>
      </c>
      <c r="DG2666">
        <v>82056.87</v>
      </c>
      <c r="DH2666">
        <v>101214.3</v>
      </c>
      <c r="DI2666">
        <v>146942.5</v>
      </c>
      <c r="DJ2666">
        <v>146729.70000000001</v>
      </c>
      <c r="DK2666">
        <v>125530.2</v>
      </c>
      <c r="DL2666">
        <v>83925.22</v>
      </c>
      <c r="DM2666">
        <v>82044.850000000006</v>
      </c>
      <c r="DN2666">
        <v>94403</v>
      </c>
      <c r="DO2666">
        <v>19</v>
      </c>
      <c r="DP2666">
        <v>19</v>
      </c>
    </row>
    <row r="2667" spans="1:120" hidden="1" x14ac:dyDescent="0.25">
      <c r="A2667" t="str">
        <f t="shared" si="41"/>
        <v>Aggregator-THG ENERGY SOLUTIONS LLC_Elect DA 1-4 (1PM-9PM)_44469_19-19</v>
      </c>
      <c r="B2667" t="s">
        <v>62</v>
      </c>
      <c r="C2667" t="s">
        <v>270</v>
      </c>
      <c r="D2667" t="s">
        <v>61</v>
      </c>
      <c r="E2667" t="s">
        <v>61</v>
      </c>
      <c r="F2667" t="s">
        <v>271</v>
      </c>
      <c r="G2667" t="s">
        <v>61</v>
      </c>
      <c r="H2667" t="s">
        <v>61</v>
      </c>
      <c r="I2667" t="s">
        <v>61</v>
      </c>
      <c r="J2667" t="s">
        <v>61</v>
      </c>
      <c r="K2667" t="s">
        <v>203</v>
      </c>
      <c r="L2667" s="18">
        <v>44469</v>
      </c>
      <c r="M2667">
        <v>19</v>
      </c>
      <c r="N2667">
        <v>19</v>
      </c>
      <c r="O2667" t="s">
        <v>263</v>
      </c>
      <c r="P2667">
        <v>2</v>
      </c>
      <c r="Q2667">
        <v>2</v>
      </c>
      <c r="R2667">
        <v>0</v>
      </c>
      <c r="S2667">
        <v>0</v>
      </c>
      <c r="T2667">
        <v>1</v>
      </c>
      <c r="U2667">
        <v>1</v>
      </c>
      <c r="V2667">
        <v>1</v>
      </c>
      <c r="W2667">
        <v>5029.0029999999997</v>
      </c>
      <c r="X2667">
        <v>4933.4399999999996</v>
      </c>
      <c r="Y2667">
        <v>4838.3999999999996</v>
      </c>
      <c r="Z2667">
        <v>4691.5200000000004</v>
      </c>
      <c r="AA2667">
        <v>3698</v>
      </c>
      <c r="AB2667">
        <v>3628.8</v>
      </c>
      <c r="AC2667">
        <v>3624.48</v>
      </c>
      <c r="AD2667">
        <v>3944.16</v>
      </c>
      <c r="AE2667">
        <v>3348</v>
      </c>
      <c r="AF2667">
        <v>2112.48</v>
      </c>
      <c r="AG2667">
        <v>3019.68</v>
      </c>
      <c r="AH2667">
        <v>3106.08</v>
      </c>
      <c r="AI2667">
        <v>1291.68</v>
      </c>
      <c r="AJ2667">
        <v>1080</v>
      </c>
      <c r="AK2667">
        <v>2419.1999999999998</v>
      </c>
      <c r="AL2667">
        <v>3093.12</v>
      </c>
      <c r="AM2667">
        <v>3939.84</v>
      </c>
      <c r="AN2667">
        <v>4302.72</v>
      </c>
      <c r="AO2667">
        <v>4307.04</v>
      </c>
      <c r="AP2667">
        <v>4445.58</v>
      </c>
      <c r="AQ2667">
        <v>4381.28</v>
      </c>
      <c r="AR2667">
        <v>4345.92</v>
      </c>
      <c r="AS2667">
        <v>5223.74</v>
      </c>
      <c r="AT2667">
        <v>5258.08</v>
      </c>
      <c r="AU2667">
        <v>67.5</v>
      </c>
      <c r="AV2667">
        <v>64</v>
      </c>
      <c r="AW2667">
        <v>61.5</v>
      </c>
      <c r="AX2667">
        <v>60.5</v>
      </c>
      <c r="AY2667">
        <v>59</v>
      </c>
      <c r="AZ2667">
        <v>59</v>
      </c>
      <c r="BA2667">
        <v>57.5</v>
      </c>
      <c r="BB2667">
        <v>57.5</v>
      </c>
      <c r="BC2667">
        <v>60</v>
      </c>
      <c r="BD2667">
        <v>65.5</v>
      </c>
      <c r="BE2667">
        <v>71.5</v>
      </c>
      <c r="BF2667">
        <v>74</v>
      </c>
      <c r="BG2667">
        <v>77</v>
      </c>
      <c r="BH2667">
        <v>80</v>
      </c>
      <c r="BI2667">
        <v>82.5</v>
      </c>
      <c r="BJ2667">
        <v>84.5</v>
      </c>
      <c r="BK2667">
        <v>85.5</v>
      </c>
      <c r="BL2667">
        <v>85.5</v>
      </c>
      <c r="BM2667">
        <v>85.5</v>
      </c>
      <c r="BN2667">
        <v>82</v>
      </c>
      <c r="BO2667">
        <v>77</v>
      </c>
      <c r="BP2667">
        <v>74</v>
      </c>
      <c r="BQ2667">
        <v>72.5</v>
      </c>
      <c r="BR2667">
        <v>70.5</v>
      </c>
      <c r="BS2667">
        <v>-309.62610000000001</v>
      </c>
      <c r="BT2667">
        <v>-218.36340000000001</v>
      </c>
      <c r="BU2667">
        <v>-344.93310000000002</v>
      </c>
      <c r="BV2667">
        <v>-407.9529</v>
      </c>
      <c r="BW2667">
        <v>446.59089999999998</v>
      </c>
      <c r="BX2667">
        <v>-49.321289999999998</v>
      </c>
      <c r="BY2667">
        <v>-114.3248</v>
      </c>
      <c r="BZ2667">
        <v>-472.3175</v>
      </c>
      <c r="CA2667">
        <v>-313.97570000000002</v>
      </c>
      <c r="CB2667">
        <v>514.01949999999999</v>
      </c>
      <c r="CC2667">
        <v>-462.00220000000002</v>
      </c>
      <c r="CD2667">
        <v>-451.96589999999998</v>
      </c>
      <c r="CE2667">
        <v>1607.355</v>
      </c>
      <c r="CF2667">
        <v>2090.3939999999998</v>
      </c>
      <c r="CG2667">
        <v>999.52919999999995</v>
      </c>
      <c r="CH2667">
        <v>416.65429999999998</v>
      </c>
      <c r="CI2667">
        <v>61.741210000000002</v>
      </c>
      <c r="CJ2667">
        <v>-622.72709999999995</v>
      </c>
      <c r="CK2667">
        <v>-84.656980000000004</v>
      </c>
      <c r="CL2667">
        <v>-117.9404</v>
      </c>
      <c r="CM2667">
        <v>-97.474670000000003</v>
      </c>
      <c r="CN2667">
        <v>-107.2803</v>
      </c>
      <c r="CO2667">
        <v>-702.01620000000003</v>
      </c>
      <c r="CP2667">
        <v>-736.8827</v>
      </c>
      <c r="CQ2667">
        <v>496034.5</v>
      </c>
      <c r="CR2667">
        <v>247120.3</v>
      </c>
      <c r="CS2667">
        <v>218133.8</v>
      </c>
      <c r="CT2667">
        <v>198605.4</v>
      </c>
      <c r="CU2667">
        <v>190702</v>
      </c>
      <c r="CV2667">
        <v>21865.32</v>
      </c>
      <c r="CW2667">
        <v>17739.349999999999</v>
      </c>
      <c r="CX2667">
        <v>15719.8</v>
      </c>
      <c r="CY2667">
        <v>30863.360000000001</v>
      </c>
      <c r="CZ2667">
        <v>46843.29</v>
      </c>
      <c r="DA2667">
        <v>53802.59</v>
      </c>
      <c r="DB2667">
        <v>41169.43</v>
      </c>
      <c r="DC2667">
        <v>39403.85</v>
      </c>
      <c r="DD2667">
        <v>46319.54</v>
      </c>
      <c r="DE2667">
        <v>46913.11</v>
      </c>
      <c r="DF2667">
        <v>46343.66</v>
      </c>
      <c r="DG2667">
        <v>76054.8</v>
      </c>
      <c r="DH2667">
        <v>91119.56</v>
      </c>
      <c r="DI2667">
        <v>134210.20000000001</v>
      </c>
      <c r="DJ2667">
        <v>139270</v>
      </c>
      <c r="DK2667">
        <v>113601.5</v>
      </c>
      <c r="DL2667">
        <v>75017.149999999994</v>
      </c>
      <c r="DM2667">
        <v>73627.16</v>
      </c>
      <c r="DN2667">
        <v>84667.39</v>
      </c>
      <c r="DO2667">
        <v>19</v>
      </c>
      <c r="DP2667">
        <v>19</v>
      </c>
    </row>
    <row r="2668" spans="1:120" hidden="1" x14ac:dyDescent="0.25">
      <c r="A2668" t="str">
        <f t="shared" si="41"/>
        <v>Industry_Type-1. Agriculture, Mining &amp; Construction_Elect DA 1-4 (1PM-9PM)_44469_19-19</v>
      </c>
      <c r="B2668" t="s">
        <v>62</v>
      </c>
      <c r="C2668" t="s">
        <v>211</v>
      </c>
      <c r="D2668" t="s">
        <v>61</v>
      </c>
      <c r="E2668" t="s">
        <v>61</v>
      </c>
      <c r="F2668" t="s">
        <v>61</v>
      </c>
      <c r="G2668" t="s">
        <v>30</v>
      </c>
      <c r="H2668" t="s">
        <v>61</v>
      </c>
      <c r="I2668" t="s">
        <v>61</v>
      </c>
      <c r="J2668" t="s">
        <v>61</v>
      </c>
      <c r="K2668" t="s">
        <v>203</v>
      </c>
      <c r="L2668" s="18">
        <v>44469</v>
      </c>
      <c r="M2668">
        <v>19</v>
      </c>
      <c r="N2668">
        <v>19</v>
      </c>
      <c r="O2668" t="s">
        <v>263</v>
      </c>
      <c r="P2668">
        <v>1</v>
      </c>
      <c r="Q2668">
        <v>1</v>
      </c>
      <c r="R2668">
        <v>0</v>
      </c>
      <c r="S2668">
        <v>0</v>
      </c>
      <c r="T2668">
        <v>1</v>
      </c>
      <c r="U2668">
        <v>0</v>
      </c>
      <c r="V2668">
        <v>1</v>
      </c>
      <c r="W2668">
        <v>433.2</v>
      </c>
      <c r="X2668">
        <v>410</v>
      </c>
      <c r="Y2668">
        <v>350.8</v>
      </c>
      <c r="Z2668">
        <v>285.60000000000002</v>
      </c>
      <c r="AA2668">
        <v>374.4</v>
      </c>
      <c r="AB2668">
        <v>508</v>
      </c>
      <c r="AC2668">
        <v>653.20000000000005</v>
      </c>
      <c r="AD2668">
        <v>630.4</v>
      </c>
      <c r="AE2668">
        <v>545.20000000000005</v>
      </c>
      <c r="AF2668">
        <v>305.60000000000002</v>
      </c>
      <c r="AG2668">
        <v>302</v>
      </c>
      <c r="AH2668">
        <v>154</v>
      </c>
      <c r="AI2668">
        <v>136.4</v>
      </c>
      <c r="AJ2668">
        <v>45.6</v>
      </c>
      <c r="AK2668">
        <v>67.2</v>
      </c>
      <c r="AL2668">
        <v>154</v>
      </c>
      <c r="AM2668">
        <v>334.8</v>
      </c>
      <c r="AN2668">
        <v>453.2</v>
      </c>
      <c r="AO2668">
        <v>536.4</v>
      </c>
      <c r="AP2668">
        <v>544.4</v>
      </c>
      <c r="AQ2668">
        <v>555.6</v>
      </c>
      <c r="AR2668">
        <v>496.8</v>
      </c>
      <c r="AS2668">
        <v>504</v>
      </c>
      <c r="AT2668">
        <v>432.4</v>
      </c>
      <c r="AU2668">
        <v>66.5</v>
      </c>
      <c r="AV2668">
        <v>64.5</v>
      </c>
      <c r="AW2668">
        <v>62.5</v>
      </c>
      <c r="AX2668">
        <v>59.5</v>
      </c>
      <c r="AY2668">
        <v>58</v>
      </c>
      <c r="AZ2668">
        <v>58.5</v>
      </c>
      <c r="BA2668">
        <v>58</v>
      </c>
      <c r="BB2668">
        <v>58</v>
      </c>
      <c r="BC2668">
        <v>60.5</v>
      </c>
      <c r="BD2668">
        <v>64.5</v>
      </c>
      <c r="BE2668">
        <v>70.5</v>
      </c>
      <c r="BF2668">
        <v>75</v>
      </c>
      <c r="BG2668">
        <v>79</v>
      </c>
      <c r="BH2668">
        <v>81.5</v>
      </c>
      <c r="BI2668">
        <v>83.5</v>
      </c>
      <c r="BJ2668">
        <v>85.5</v>
      </c>
      <c r="BK2668">
        <v>86.5</v>
      </c>
      <c r="BL2668">
        <v>87</v>
      </c>
      <c r="BM2668">
        <v>85.5</v>
      </c>
      <c r="BN2668">
        <v>83</v>
      </c>
      <c r="BO2668">
        <v>78</v>
      </c>
      <c r="BP2668">
        <v>74.5</v>
      </c>
      <c r="BQ2668">
        <v>71.5</v>
      </c>
      <c r="BR2668">
        <v>69.5</v>
      </c>
      <c r="BS2668">
        <v>-83.399749999999997</v>
      </c>
      <c r="BT2668">
        <v>-49.761870000000002</v>
      </c>
      <c r="BU2668">
        <v>-36.356630000000003</v>
      </c>
      <c r="BV2668">
        <v>19.24521</v>
      </c>
      <c r="BW2668">
        <v>-19.997070000000001</v>
      </c>
      <c r="BX2668">
        <v>-6.0482180000000003</v>
      </c>
      <c r="BY2668">
        <v>2.080505</v>
      </c>
      <c r="BZ2668">
        <v>38.990659999999998</v>
      </c>
      <c r="CA2668">
        <v>-4.5027470000000003</v>
      </c>
      <c r="CB2668">
        <v>-5.8946529999999999</v>
      </c>
      <c r="CC2668">
        <v>-107.5603</v>
      </c>
      <c r="CD2668">
        <v>-33.335520000000002</v>
      </c>
      <c r="CE2668">
        <v>-29.03098</v>
      </c>
      <c r="CF2668">
        <v>71.375950000000003</v>
      </c>
      <c r="CG2668">
        <v>57.261690000000002</v>
      </c>
      <c r="CH2668">
        <v>3.1690830000000001</v>
      </c>
      <c r="CI2668">
        <v>-63.611939999999997</v>
      </c>
      <c r="CJ2668">
        <v>-54.22287</v>
      </c>
      <c r="CK2668">
        <v>-42.926270000000002</v>
      </c>
      <c r="CL2668">
        <v>-35.959440000000001</v>
      </c>
      <c r="CM2668">
        <v>-83.629329999999996</v>
      </c>
      <c r="CN2668">
        <v>-58.384309999999999</v>
      </c>
      <c r="CO2668">
        <v>-87.526820000000001</v>
      </c>
      <c r="CP2668">
        <v>-41.374540000000003</v>
      </c>
      <c r="CQ2668">
        <v>262.721</v>
      </c>
      <c r="CR2668">
        <v>152.53870000000001</v>
      </c>
      <c r="CS2668">
        <v>92.389250000000004</v>
      </c>
      <c r="CT2668">
        <v>42.336509999999997</v>
      </c>
      <c r="CU2668">
        <v>91.395049999999998</v>
      </c>
      <c r="CV2668">
        <v>55.594479999999997</v>
      </c>
      <c r="CW2668">
        <v>113.45010000000001</v>
      </c>
      <c r="CX2668">
        <v>149.92019999999999</v>
      </c>
      <c r="CY2668">
        <v>75.406009999999995</v>
      </c>
      <c r="CZ2668">
        <v>236.59530000000001</v>
      </c>
      <c r="DA2668">
        <v>432.40570000000002</v>
      </c>
      <c r="DB2668">
        <v>503.35120000000001</v>
      </c>
      <c r="DC2668">
        <v>382.53019999999998</v>
      </c>
      <c r="DD2668">
        <v>400.00819999999999</v>
      </c>
      <c r="DE2668">
        <v>394.7235</v>
      </c>
      <c r="DF2668">
        <v>378.19549999999998</v>
      </c>
      <c r="DG2668">
        <v>440.75889999999998</v>
      </c>
      <c r="DH2668">
        <v>378.53519999999997</v>
      </c>
      <c r="DI2668">
        <v>330.42959999999999</v>
      </c>
      <c r="DJ2668">
        <v>168.28039999999999</v>
      </c>
      <c r="DK2668">
        <v>287.84160000000003</v>
      </c>
      <c r="DL2668">
        <v>405.48570000000001</v>
      </c>
      <c r="DM2668">
        <v>323.51620000000003</v>
      </c>
      <c r="DN2668">
        <v>425.56229999999999</v>
      </c>
      <c r="DO2668">
        <v>19</v>
      </c>
      <c r="DP2668">
        <v>19</v>
      </c>
    </row>
    <row r="2669" spans="1:120" hidden="1" x14ac:dyDescent="0.25">
      <c r="A2669" t="str">
        <f t="shared" si="41"/>
        <v>OtherDR-No_Elect DA 1-4 (1PM-9PM)_44469_19-19</v>
      </c>
      <c r="B2669" t="s">
        <v>62</v>
      </c>
      <c r="C2669" t="s">
        <v>323</v>
      </c>
      <c r="D2669" t="s">
        <v>61</v>
      </c>
      <c r="E2669" t="s">
        <v>61</v>
      </c>
      <c r="F2669" t="s">
        <v>61</v>
      </c>
      <c r="G2669" t="s">
        <v>61</v>
      </c>
      <c r="H2669" t="s">
        <v>61</v>
      </c>
      <c r="I2669" t="s">
        <v>97</v>
      </c>
      <c r="J2669" t="s">
        <v>61</v>
      </c>
      <c r="K2669" t="s">
        <v>203</v>
      </c>
      <c r="L2669" s="18">
        <v>44469</v>
      </c>
      <c r="M2669">
        <v>19</v>
      </c>
      <c r="N2669">
        <v>19</v>
      </c>
      <c r="O2669" t="s">
        <v>263</v>
      </c>
      <c r="P2669">
        <v>11</v>
      </c>
      <c r="Q2669">
        <v>11</v>
      </c>
      <c r="R2669">
        <v>0</v>
      </c>
      <c r="S2669">
        <v>0</v>
      </c>
      <c r="T2669">
        <v>1</v>
      </c>
      <c r="U2669">
        <v>0</v>
      </c>
      <c r="V2669">
        <v>1</v>
      </c>
      <c r="W2669">
        <v>21409.503000000001</v>
      </c>
      <c r="X2669">
        <v>20367.3</v>
      </c>
      <c r="Y2669">
        <v>20525.86</v>
      </c>
      <c r="Z2669">
        <v>21076.02</v>
      </c>
      <c r="AA2669">
        <v>19868.900000000001</v>
      </c>
      <c r="AB2669">
        <v>19895.82</v>
      </c>
      <c r="AC2669">
        <v>20940.2</v>
      </c>
      <c r="AD2669">
        <v>21026.04</v>
      </c>
      <c r="AE2669">
        <v>18416.900000000001</v>
      </c>
      <c r="AF2669">
        <v>16584.740000000002</v>
      </c>
      <c r="AG2669">
        <v>17373.060000000001</v>
      </c>
      <c r="AH2669">
        <v>18048.36</v>
      </c>
      <c r="AI2669">
        <v>17221.8</v>
      </c>
      <c r="AJ2669">
        <v>16937.62</v>
      </c>
      <c r="AK2669">
        <v>18374.28</v>
      </c>
      <c r="AL2669">
        <v>18683.82</v>
      </c>
      <c r="AM2669">
        <v>19936.36</v>
      </c>
      <c r="AN2669">
        <v>20193.82</v>
      </c>
      <c r="AO2669">
        <v>19268.22</v>
      </c>
      <c r="AP2669">
        <v>22263.98</v>
      </c>
      <c r="AQ2669">
        <v>23036.2</v>
      </c>
      <c r="AR2669">
        <v>23151.34</v>
      </c>
      <c r="AS2669">
        <v>23770.1</v>
      </c>
      <c r="AT2669">
        <v>23350.9</v>
      </c>
      <c r="AU2669">
        <v>66.681818000000007</v>
      </c>
      <c r="AV2669">
        <v>64.409091000000004</v>
      </c>
      <c r="AW2669">
        <v>62.318182</v>
      </c>
      <c r="AX2669">
        <v>59.681818</v>
      </c>
      <c r="AY2669">
        <v>58.181818</v>
      </c>
      <c r="AZ2669">
        <v>58.590909000000003</v>
      </c>
      <c r="BA2669">
        <v>57.909090999999997</v>
      </c>
      <c r="BB2669">
        <v>57.909090999999997</v>
      </c>
      <c r="BC2669">
        <v>60.409090999999997</v>
      </c>
      <c r="BD2669">
        <v>64.681818000000007</v>
      </c>
      <c r="BE2669">
        <v>70.681818000000007</v>
      </c>
      <c r="BF2669">
        <v>74.818181999999993</v>
      </c>
      <c r="BG2669">
        <v>78.636364</v>
      </c>
      <c r="BH2669">
        <v>81.227272999999997</v>
      </c>
      <c r="BI2669">
        <v>83.318181999999993</v>
      </c>
      <c r="BJ2669">
        <v>85.318181999999993</v>
      </c>
      <c r="BK2669">
        <v>86.318181999999993</v>
      </c>
      <c r="BL2669">
        <v>86.727272999999997</v>
      </c>
      <c r="BM2669">
        <v>85.5</v>
      </c>
      <c r="BN2669">
        <v>82.818181999999993</v>
      </c>
      <c r="BO2669">
        <v>77.818181999999993</v>
      </c>
      <c r="BP2669">
        <v>74.409091000000004</v>
      </c>
      <c r="BQ2669">
        <v>71.681818000000007</v>
      </c>
      <c r="BR2669">
        <v>69.681818000000007</v>
      </c>
      <c r="BS2669">
        <v>-179.41499999999999</v>
      </c>
      <c r="BT2669">
        <v>393.40010000000001</v>
      </c>
      <c r="BU2669">
        <v>-29.073730000000001</v>
      </c>
      <c r="BV2669">
        <v>-628.08680000000004</v>
      </c>
      <c r="BW2669">
        <v>204.94409999999999</v>
      </c>
      <c r="BX2669">
        <v>-22.788239999999998</v>
      </c>
      <c r="BY2669">
        <v>-240.99</v>
      </c>
      <c r="BZ2669">
        <v>-699.76469999999995</v>
      </c>
      <c r="CA2669">
        <v>-4.8452609999999998</v>
      </c>
      <c r="CB2669">
        <v>846.09690000000001</v>
      </c>
      <c r="CC2669">
        <v>52.253360000000001</v>
      </c>
      <c r="CD2669">
        <v>-433.14690000000002</v>
      </c>
      <c r="CE2669">
        <v>1022.761</v>
      </c>
      <c r="CF2669">
        <v>1455.6</v>
      </c>
      <c r="CG2669">
        <v>262.94659999999999</v>
      </c>
      <c r="CH2669">
        <v>-95.283460000000005</v>
      </c>
      <c r="CI2669">
        <v>-416.11239999999998</v>
      </c>
      <c r="CJ2669">
        <v>-357.14089999999999</v>
      </c>
      <c r="CK2669">
        <v>2309.6619999999998</v>
      </c>
      <c r="CL2669">
        <v>-31.174240000000001</v>
      </c>
      <c r="CM2669">
        <v>-804.9325</v>
      </c>
      <c r="CN2669">
        <v>-1313.037</v>
      </c>
      <c r="CO2669">
        <v>-1939.489</v>
      </c>
      <c r="CP2669">
        <v>-1715.443</v>
      </c>
      <c r="CQ2669">
        <v>532035.9</v>
      </c>
      <c r="CR2669">
        <v>260907.5</v>
      </c>
      <c r="CS2669">
        <v>230512.9</v>
      </c>
      <c r="CT2669">
        <v>211690.5</v>
      </c>
      <c r="CU2669">
        <v>200241.4</v>
      </c>
      <c r="CV2669">
        <v>31856.73</v>
      </c>
      <c r="CW2669">
        <v>25462.48</v>
      </c>
      <c r="CX2669">
        <v>22927.58</v>
      </c>
      <c r="CY2669">
        <v>41443.93</v>
      </c>
      <c r="CZ2669">
        <v>66338.960000000006</v>
      </c>
      <c r="DA2669">
        <v>74343.88</v>
      </c>
      <c r="DB2669">
        <v>65065.440000000002</v>
      </c>
      <c r="DC2669">
        <v>71219.199999999997</v>
      </c>
      <c r="DD2669">
        <v>71785.47</v>
      </c>
      <c r="DE2669">
        <v>74188.91</v>
      </c>
      <c r="DF2669">
        <v>73534.559999999998</v>
      </c>
      <c r="DG2669">
        <v>103317</v>
      </c>
      <c r="DH2669">
        <v>125324.3</v>
      </c>
      <c r="DI2669">
        <v>165648.29999999999</v>
      </c>
      <c r="DJ2669">
        <v>165593</v>
      </c>
      <c r="DK2669">
        <v>160092.1</v>
      </c>
      <c r="DL2669">
        <v>114210.4</v>
      </c>
      <c r="DM2669">
        <v>110806.3</v>
      </c>
      <c r="DN2669">
        <v>121779.2</v>
      </c>
      <c r="DO2669">
        <v>19</v>
      </c>
      <c r="DP2669">
        <v>19</v>
      </c>
    </row>
    <row r="2670" spans="1:120" hidden="1" x14ac:dyDescent="0.25">
      <c r="A2670" t="str">
        <f t="shared" si="41"/>
        <v>sublap_id-SLAP_PGF1_Elect DA 1-4 (1PM-9PM)_44469_19-19</v>
      </c>
      <c r="B2670" t="s">
        <v>62</v>
      </c>
      <c r="C2670" t="s">
        <v>289</v>
      </c>
      <c r="D2670" t="s">
        <v>61</v>
      </c>
      <c r="E2670" t="s">
        <v>290</v>
      </c>
      <c r="F2670" t="s">
        <v>61</v>
      </c>
      <c r="G2670" t="s">
        <v>61</v>
      </c>
      <c r="H2670" t="s">
        <v>61</v>
      </c>
      <c r="I2670" t="s">
        <v>61</v>
      </c>
      <c r="J2670" t="s">
        <v>61</v>
      </c>
      <c r="K2670" t="s">
        <v>203</v>
      </c>
      <c r="L2670" s="18">
        <v>44469</v>
      </c>
      <c r="M2670">
        <v>19</v>
      </c>
      <c r="N2670">
        <v>19</v>
      </c>
      <c r="O2670" t="s">
        <v>263</v>
      </c>
      <c r="P2670">
        <v>11</v>
      </c>
      <c r="Q2670">
        <v>11</v>
      </c>
      <c r="R2670">
        <v>0</v>
      </c>
      <c r="S2670">
        <v>0</v>
      </c>
      <c r="T2670">
        <v>1</v>
      </c>
      <c r="U2670">
        <v>0</v>
      </c>
      <c r="V2670">
        <v>1</v>
      </c>
      <c r="W2670">
        <v>21409.503000000001</v>
      </c>
      <c r="X2670">
        <v>20367.3</v>
      </c>
      <c r="Y2670">
        <v>20525.86</v>
      </c>
      <c r="Z2670">
        <v>21076.02</v>
      </c>
      <c r="AA2670">
        <v>19868.900000000001</v>
      </c>
      <c r="AB2670">
        <v>19895.82</v>
      </c>
      <c r="AC2670">
        <v>20940.2</v>
      </c>
      <c r="AD2670">
        <v>21026.04</v>
      </c>
      <c r="AE2670">
        <v>18416.900000000001</v>
      </c>
      <c r="AF2670">
        <v>16584.740000000002</v>
      </c>
      <c r="AG2670">
        <v>17373.060000000001</v>
      </c>
      <c r="AH2670">
        <v>18048.36</v>
      </c>
      <c r="AI2670">
        <v>17221.8</v>
      </c>
      <c r="AJ2670">
        <v>16937.62</v>
      </c>
      <c r="AK2670">
        <v>18374.28</v>
      </c>
      <c r="AL2670">
        <v>18683.82</v>
      </c>
      <c r="AM2670">
        <v>19936.36</v>
      </c>
      <c r="AN2670">
        <v>20193.82</v>
      </c>
      <c r="AO2670">
        <v>19268.22</v>
      </c>
      <c r="AP2670">
        <v>22263.98</v>
      </c>
      <c r="AQ2670">
        <v>23036.2</v>
      </c>
      <c r="AR2670">
        <v>23151.34</v>
      </c>
      <c r="AS2670">
        <v>23770.1</v>
      </c>
      <c r="AT2670">
        <v>23350.9</v>
      </c>
      <c r="AU2670">
        <v>66.681818000000007</v>
      </c>
      <c r="AV2670">
        <v>64.409091000000004</v>
      </c>
      <c r="AW2670">
        <v>62.318182</v>
      </c>
      <c r="AX2670">
        <v>59.681818</v>
      </c>
      <c r="AY2670">
        <v>58.181818</v>
      </c>
      <c r="AZ2670">
        <v>58.590909000000003</v>
      </c>
      <c r="BA2670">
        <v>57.909090999999997</v>
      </c>
      <c r="BB2670">
        <v>57.909090999999997</v>
      </c>
      <c r="BC2670">
        <v>60.409090999999997</v>
      </c>
      <c r="BD2670">
        <v>64.681818000000007</v>
      </c>
      <c r="BE2670">
        <v>70.681818000000007</v>
      </c>
      <c r="BF2670">
        <v>74.818181999999993</v>
      </c>
      <c r="BG2670">
        <v>78.636364</v>
      </c>
      <c r="BH2670">
        <v>81.227272999999997</v>
      </c>
      <c r="BI2670">
        <v>83.318181999999993</v>
      </c>
      <c r="BJ2670">
        <v>85.318181999999993</v>
      </c>
      <c r="BK2670">
        <v>86.318181999999993</v>
      </c>
      <c r="BL2670">
        <v>86.727272999999997</v>
      </c>
      <c r="BM2670">
        <v>85.5</v>
      </c>
      <c r="BN2670">
        <v>82.818181999999993</v>
      </c>
      <c r="BO2670">
        <v>77.818181999999993</v>
      </c>
      <c r="BP2670">
        <v>74.409091000000004</v>
      </c>
      <c r="BQ2670">
        <v>71.681818000000007</v>
      </c>
      <c r="BR2670">
        <v>69.681818000000007</v>
      </c>
      <c r="BS2670">
        <v>-179.41499999999999</v>
      </c>
      <c r="BT2670">
        <v>393.40010000000001</v>
      </c>
      <c r="BU2670">
        <v>-29.073730000000001</v>
      </c>
      <c r="BV2670">
        <v>-628.08680000000004</v>
      </c>
      <c r="BW2670">
        <v>204.94409999999999</v>
      </c>
      <c r="BX2670">
        <v>-22.788239999999998</v>
      </c>
      <c r="BY2670">
        <v>-240.99</v>
      </c>
      <c r="BZ2670">
        <v>-699.76469999999995</v>
      </c>
      <c r="CA2670">
        <v>-4.8452609999999998</v>
      </c>
      <c r="CB2670">
        <v>846.09690000000001</v>
      </c>
      <c r="CC2670">
        <v>52.253360000000001</v>
      </c>
      <c r="CD2670">
        <v>-433.14690000000002</v>
      </c>
      <c r="CE2670">
        <v>1022.761</v>
      </c>
      <c r="CF2670">
        <v>1455.6</v>
      </c>
      <c r="CG2670">
        <v>262.94659999999999</v>
      </c>
      <c r="CH2670">
        <v>-95.283460000000005</v>
      </c>
      <c r="CI2670">
        <v>-416.11239999999998</v>
      </c>
      <c r="CJ2670">
        <v>-357.14089999999999</v>
      </c>
      <c r="CK2670">
        <v>2309.6619999999998</v>
      </c>
      <c r="CL2670">
        <v>-31.174240000000001</v>
      </c>
      <c r="CM2670">
        <v>-804.9325</v>
      </c>
      <c r="CN2670">
        <v>-1313.037</v>
      </c>
      <c r="CO2670">
        <v>-1939.489</v>
      </c>
      <c r="CP2670">
        <v>-1715.443</v>
      </c>
      <c r="CQ2670">
        <v>532035.9</v>
      </c>
      <c r="CR2670">
        <v>260907.5</v>
      </c>
      <c r="CS2670">
        <v>230512.9</v>
      </c>
      <c r="CT2670">
        <v>211690.5</v>
      </c>
      <c r="CU2670">
        <v>200241.4</v>
      </c>
      <c r="CV2670">
        <v>31856.73</v>
      </c>
      <c r="CW2670">
        <v>25462.48</v>
      </c>
      <c r="CX2670">
        <v>22927.58</v>
      </c>
      <c r="CY2670">
        <v>41443.93</v>
      </c>
      <c r="CZ2670">
        <v>66338.960000000006</v>
      </c>
      <c r="DA2670">
        <v>74343.88</v>
      </c>
      <c r="DB2670">
        <v>65065.440000000002</v>
      </c>
      <c r="DC2670">
        <v>71219.199999999997</v>
      </c>
      <c r="DD2670">
        <v>71785.47</v>
      </c>
      <c r="DE2670">
        <v>74188.91</v>
      </c>
      <c r="DF2670">
        <v>73534.559999999998</v>
      </c>
      <c r="DG2670">
        <v>103317</v>
      </c>
      <c r="DH2670">
        <v>125324.3</v>
      </c>
      <c r="DI2670">
        <v>165648.29999999999</v>
      </c>
      <c r="DJ2670">
        <v>165593</v>
      </c>
      <c r="DK2670">
        <v>160092.1</v>
      </c>
      <c r="DL2670">
        <v>114210.4</v>
      </c>
      <c r="DM2670">
        <v>110806.3</v>
      </c>
      <c r="DN2670">
        <v>121779.2</v>
      </c>
      <c r="DO2670">
        <v>19</v>
      </c>
      <c r="DP2670">
        <v>19</v>
      </c>
    </row>
    <row r="2671" spans="1:120" hidden="1" x14ac:dyDescent="0.25">
      <c r="A2671" t="str">
        <f t="shared" si="41"/>
        <v>All_Elect DA 1-4 (1PM-9PM) with Weekends_44469_19-19</v>
      </c>
      <c r="B2671" t="s">
        <v>62</v>
      </c>
      <c r="C2671" t="s">
        <v>61</v>
      </c>
      <c r="D2671" t="s">
        <v>61</v>
      </c>
      <c r="E2671" t="s">
        <v>61</v>
      </c>
      <c r="F2671" t="s">
        <v>61</v>
      </c>
      <c r="G2671" t="s">
        <v>61</v>
      </c>
      <c r="H2671" t="s">
        <v>61</v>
      </c>
      <c r="I2671" t="s">
        <v>61</v>
      </c>
      <c r="J2671" t="s">
        <v>61</v>
      </c>
      <c r="K2671" t="s">
        <v>264</v>
      </c>
      <c r="L2671" s="18">
        <v>44469</v>
      </c>
      <c r="M2671">
        <v>19</v>
      </c>
      <c r="N2671">
        <v>19</v>
      </c>
      <c r="O2671" t="s">
        <v>263</v>
      </c>
      <c r="P2671">
        <v>32</v>
      </c>
      <c r="Q2671">
        <v>32</v>
      </c>
      <c r="R2671">
        <v>0</v>
      </c>
      <c r="S2671">
        <v>0</v>
      </c>
      <c r="T2671">
        <v>0</v>
      </c>
      <c r="U2671">
        <v>1</v>
      </c>
      <c r="V2671">
        <v>1</v>
      </c>
      <c r="W2671">
        <v>4677.5839999999998</v>
      </c>
      <c r="X2671">
        <v>5048.45</v>
      </c>
      <c r="Y2671">
        <v>5059.1610000000001</v>
      </c>
      <c r="Z2671">
        <v>5005.6959999999999</v>
      </c>
      <c r="AA2671">
        <v>4931.7299999999996</v>
      </c>
      <c r="AB2671">
        <v>4946.7870000000003</v>
      </c>
      <c r="AC2671">
        <v>5338.0919999999996</v>
      </c>
      <c r="AD2671">
        <v>6064.2089999999998</v>
      </c>
      <c r="AE2671">
        <v>6171.53</v>
      </c>
      <c r="AF2671">
        <v>6182.3190000000004</v>
      </c>
      <c r="AG2671">
        <v>6480.009</v>
      </c>
      <c r="AH2671">
        <v>6594.7</v>
      </c>
      <c r="AI2671">
        <v>6771.2070000000003</v>
      </c>
      <c r="AJ2671">
        <v>6576.1270000000004</v>
      </c>
      <c r="AK2671">
        <v>6077.5159999999996</v>
      </c>
      <c r="AL2671">
        <v>5926.8459999999995</v>
      </c>
      <c r="AM2671">
        <v>5811.1629999999996</v>
      </c>
      <c r="AN2671">
        <v>5742.9560000000001</v>
      </c>
      <c r="AO2671">
        <v>3793.6370000000002</v>
      </c>
      <c r="AP2671">
        <v>2833.4749999999999</v>
      </c>
      <c r="AQ2671">
        <v>4482.71</v>
      </c>
      <c r="AR2671">
        <v>4675.5730000000003</v>
      </c>
      <c r="AS2671">
        <v>4773.9390000000003</v>
      </c>
      <c r="AT2671">
        <v>4772.1080000000002</v>
      </c>
      <c r="AU2671">
        <v>66.725806000000006</v>
      </c>
      <c r="AV2671">
        <v>64.387096999999997</v>
      </c>
      <c r="AW2671">
        <v>62.274194000000001</v>
      </c>
      <c r="AX2671">
        <v>59.725805999999999</v>
      </c>
      <c r="AY2671">
        <v>58.225805999999999</v>
      </c>
      <c r="AZ2671">
        <v>58.612903000000003</v>
      </c>
      <c r="BA2671">
        <v>57.887096999999997</v>
      </c>
      <c r="BB2671">
        <v>57.887096999999997</v>
      </c>
      <c r="BC2671">
        <v>60.387096999999997</v>
      </c>
      <c r="BD2671">
        <v>64.725806000000006</v>
      </c>
      <c r="BE2671">
        <v>70.725806000000006</v>
      </c>
      <c r="BF2671">
        <v>74.774193999999994</v>
      </c>
      <c r="BG2671">
        <v>78.548387000000005</v>
      </c>
      <c r="BH2671">
        <v>81.161289999999994</v>
      </c>
      <c r="BI2671">
        <v>83.274193999999994</v>
      </c>
      <c r="BJ2671">
        <v>85.274193999999994</v>
      </c>
      <c r="BK2671">
        <v>86.274193999999994</v>
      </c>
      <c r="BL2671">
        <v>86.661289999999994</v>
      </c>
      <c r="BM2671">
        <v>85.5</v>
      </c>
      <c r="BN2671">
        <v>82.774193999999994</v>
      </c>
      <c r="BO2671">
        <v>77.774193999999994</v>
      </c>
      <c r="BP2671">
        <v>74.387096999999997</v>
      </c>
      <c r="BQ2671">
        <v>71.725806000000006</v>
      </c>
      <c r="BR2671">
        <v>69.725806000000006</v>
      </c>
      <c r="BS2671">
        <v>263.24299999999999</v>
      </c>
      <c r="BT2671">
        <v>-57.813139999999997</v>
      </c>
      <c r="BU2671">
        <v>-52.731850000000001</v>
      </c>
      <c r="BV2671">
        <v>36.855530000000002</v>
      </c>
      <c r="BW2671">
        <v>127.559</v>
      </c>
      <c r="BX2671">
        <v>199.15280000000001</v>
      </c>
      <c r="BY2671">
        <v>45.264049999999997</v>
      </c>
      <c r="BZ2671">
        <v>-322.2072</v>
      </c>
      <c r="CA2671">
        <v>-189.29689999999999</v>
      </c>
      <c r="CB2671">
        <v>166.5034</v>
      </c>
      <c r="CC2671">
        <v>-30.49475</v>
      </c>
      <c r="CD2671">
        <v>8.2249420000000004</v>
      </c>
      <c r="CE2671">
        <v>25.926290000000002</v>
      </c>
      <c r="CF2671">
        <v>240.3819</v>
      </c>
      <c r="CG2671">
        <v>730.73519999999996</v>
      </c>
      <c r="CH2671">
        <v>894.23479999999995</v>
      </c>
      <c r="CI2671">
        <v>802.54280000000006</v>
      </c>
      <c r="CJ2671">
        <v>723.36009999999999</v>
      </c>
      <c r="CK2671">
        <v>2280.2840000000001</v>
      </c>
      <c r="CL2671">
        <v>2547.279</v>
      </c>
      <c r="CM2671">
        <v>735.79100000000005</v>
      </c>
      <c r="CN2671">
        <v>452.80939999999998</v>
      </c>
      <c r="CO2671">
        <v>317.37389999999999</v>
      </c>
      <c r="CP2671">
        <v>313.19920000000002</v>
      </c>
      <c r="CQ2671">
        <v>14977.04</v>
      </c>
      <c r="CR2671">
        <v>6105.5770000000002</v>
      </c>
      <c r="CS2671">
        <v>5651.4279999999999</v>
      </c>
      <c r="CT2671">
        <v>4101.1710000000003</v>
      </c>
      <c r="CU2671">
        <v>2893.1370000000002</v>
      </c>
      <c r="CV2671">
        <v>2366.201</v>
      </c>
      <c r="CW2671">
        <v>1604.8889999999999</v>
      </c>
      <c r="CX2671">
        <v>2178.5610000000001</v>
      </c>
      <c r="CY2671">
        <v>2665.5630000000001</v>
      </c>
      <c r="CZ2671">
        <v>4041.2330000000002</v>
      </c>
      <c r="DA2671">
        <v>6104.3209999999999</v>
      </c>
      <c r="DB2671">
        <v>6311.4589999999998</v>
      </c>
      <c r="DC2671">
        <v>8130.3720000000003</v>
      </c>
      <c r="DD2671">
        <v>9473.6779999999999</v>
      </c>
      <c r="DE2671">
        <v>10154.98</v>
      </c>
      <c r="DF2671">
        <v>10789.87</v>
      </c>
      <c r="DG2671">
        <v>11936.23</v>
      </c>
      <c r="DH2671">
        <v>14843.63</v>
      </c>
      <c r="DI2671">
        <v>11128.48</v>
      </c>
      <c r="DJ2671">
        <v>12567.22</v>
      </c>
      <c r="DK2671">
        <v>10392.73</v>
      </c>
      <c r="DL2671">
        <v>8237.4639999999999</v>
      </c>
      <c r="DM2671">
        <v>7426.8040000000001</v>
      </c>
      <c r="DN2671">
        <v>7172.0510000000004</v>
      </c>
      <c r="DO2671">
        <v>19</v>
      </c>
      <c r="DP2671">
        <v>19</v>
      </c>
    </row>
    <row r="2672" spans="1:120" hidden="1" x14ac:dyDescent="0.25">
      <c r="A2672" t="str">
        <f t="shared" si="41"/>
        <v>LCA-Greater Fresno Area_Elect DA 1-4 (1PM-9PM) with Weekends_44469_19-19</v>
      </c>
      <c r="B2672" t="s">
        <v>62</v>
      </c>
      <c r="C2672" t="s">
        <v>224</v>
      </c>
      <c r="D2672" t="s">
        <v>182</v>
      </c>
      <c r="E2672" t="s">
        <v>61</v>
      </c>
      <c r="F2672" t="s">
        <v>61</v>
      </c>
      <c r="G2672" t="s">
        <v>61</v>
      </c>
      <c r="H2672" t="s">
        <v>61</v>
      </c>
      <c r="I2672" t="s">
        <v>61</v>
      </c>
      <c r="J2672" t="s">
        <v>61</v>
      </c>
      <c r="K2672" t="s">
        <v>264</v>
      </c>
      <c r="L2672" s="18">
        <v>44469</v>
      </c>
      <c r="M2672">
        <v>19</v>
      </c>
      <c r="N2672">
        <v>19</v>
      </c>
      <c r="O2672" t="s">
        <v>263</v>
      </c>
      <c r="P2672">
        <v>32</v>
      </c>
      <c r="Q2672">
        <v>32</v>
      </c>
      <c r="R2672">
        <v>0</v>
      </c>
      <c r="S2672">
        <v>0</v>
      </c>
      <c r="T2672">
        <v>0</v>
      </c>
      <c r="U2672">
        <v>1</v>
      </c>
      <c r="V2672">
        <v>1</v>
      </c>
      <c r="W2672">
        <v>4677.5839999999998</v>
      </c>
      <c r="X2672">
        <v>5048.45</v>
      </c>
      <c r="Y2672">
        <v>5059.1610000000001</v>
      </c>
      <c r="Z2672">
        <v>5005.6959999999999</v>
      </c>
      <c r="AA2672">
        <v>4931.7299999999996</v>
      </c>
      <c r="AB2672">
        <v>4946.7870000000003</v>
      </c>
      <c r="AC2672">
        <v>5338.0919999999996</v>
      </c>
      <c r="AD2672">
        <v>6064.2089999999998</v>
      </c>
      <c r="AE2672">
        <v>6171.53</v>
      </c>
      <c r="AF2672">
        <v>6182.3190000000004</v>
      </c>
      <c r="AG2672">
        <v>6480.009</v>
      </c>
      <c r="AH2672">
        <v>6594.7</v>
      </c>
      <c r="AI2672">
        <v>6771.2070000000003</v>
      </c>
      <c r="AJ2672">
        <v>6576.1270000000004</v>
      </c>
      <c r="AK2672">
        <v>6077.5159999999996</v>
      </c>
      <c r="AL2672">
        <v>5926.8459999999995</v>
      </c>
      <c r="AM2672">
        <v>5811.1629999999996</v>
      </c>
      <c r="AN2672">
        <v>5742.9560000000001</v>
      </c>
      <c r="AO2672">
        <v>3793.6370000000002</v>
      </c>
      <c r="AP2672">
        <v>2833.4749999999999</v>
      </c>
      <c r="AQ2672">
        <v>4482.71</v>
      </c>
      <c r="AR2672">
        <v>4675.5730000000003</v>
      </c>
      <c r="AS2672">
        <v>4773.9390000000003</v>
      </c>
      <c r="AT2672">
        <v>4772.1080000000002</v>
      </c>
      <c r="AU2672">
        <v>66.725806000000006</v>
      </c>
      <c r="AV2672">
        <v>64.387096999999997</v>
      </c>
      <c r="AW2672">
        <v>62.274194000000001</v>
      </c>
      <c r="AX2672">
        <v>59.725805999999999</v>
      </c>
      <c r="AY2672">
        <v>58.225805999999999</v>
      </c>
      <c r="AZ2672">
        <v>58.612903000000003</v>
      </c>
      <c r="BA2672">
        <v>57.887096999999997</v>
      </c>
      <c r="BB2672">
        <v>57.887096999999997</v>
      </c>
      <c r="BC2672">
        <v>60.387096999999997</v>
      </c>
      <c r="BD2672">
        <v>64.725806000000006</v>
      </c>
      <c r="BE2672">
        <v>70.725806000000006</v>
      </c>
      <c r="BF2672">
        <v>74.774193999999994</v>
      </c>
      <c r="BG2672">
        <v>78.548387000000005</v>
      </c>
      <c r="BH2672">
        <v>81.161289999999994</v>
      </c>
      <c r="BI2672">
        <v>83.274193999999994</v>
      </c>
      <c r="BJ2672">
        <v>85.274193999999994</v>
      </c>
      <c r="BK2672">
        <v>86.274193999999994</v>
      </c>
      <c r="BL2672">
        <v>86.661289999999994</v>
      </c>
      <c r="BM2672">
        <v>85.5</v>
      </c>
      <c r="BN2672">
        <v>82.774193999999994</v>
      </c>
      <c r="BO2672">
        <v>77.774193999999994</v>
      </c>
      <c r="BP2672">
        <v>74.387096999999997</v>
      </c>
      <c r="BQ2672">
        <v>71.725806000000006</v>
      </c>
      <c r="BR2672">
        <v>69.725806000000006</v>
      </c>
      <c r="BS2672">
        <v>263.24299999999999</v>
      </c>
      <c r="BT2672">
        <v>-57.813139999999997</v>
      </c>
      <c r="BU2672">
        <v>-52.731850000000001</v>
      </c>
      <c r="BV2672">
        <v>36.855530000000002</v>
      </c>
      <c r="BW2672">
        <v>127.559</v>
      </c>
      <c r="BX2672">
        <v>199.15280000000001</v>
      </c>
      <c r="BY2672">
        <v>45.264049999999997</v>
      </c>
      <c r="BZ2672">
        <v>-322.2072</v>
      </c>
      <c r="CA2672">
        <v>-189.29689999999999</v>
      </c>
      <c r="CB2672">
        <v>166.5034</v>
      </c>
      <c r="CC2672">
        <v>-30.49475</v>
      </c>
      <c r="CD2672">
        <v>8.2249420000000004</v>
      </c>
      <c r="CE2672">
        <v>25.926290000000002</v>
      </c>
      <c r="CF2672">
        <v>240.3819</v>
      </c>
      <c r="CG2672">
        <v>730.73519999999996</v>
      </c>
      <c r="CH2672">
        <v>894.23479999999995</v>
      </c>
      <c r="CI2672">
        <v>802.54280000000006</v>
      </c>
      <c r="CJ2672">
        <v>723.36009999999999</v>
      </c>
      <c r="CK2672">
        <v>2280.2840000000001</v>
      </c>
      <c r="CL2672">
        <v>2547.279</v>
      </c>
      <c r="CM2672">
        <v>735.79100000000005</v>
      </c>
      <c r="CN2672">
        <v>452.80939999999998</v>
      </c>
      <c r="CO2672">
        <v>317.37389999999999</v>
      </c>
      <c r="CP2672">
        <v>313.19920000000002</v>
      </c>
      <c r="CQ2672">
        <v>14977.04</v>
      </c>
      <c r="CR2672">
        <v>6105.5770000000002</v>
      </c>
      <c r="CS2672">
        <v>5651.4279999999999</v>
      </c>
      <c r="CT2672">
        <v>4101.1710000000003</v>
      </c>
      <c r="CU2672">
        <v>2893.1370000000002</v>
      </c>
      <c r="CV2672">
        <v>2366.201</v>
      </c>
      <c r="CW2672">
        <v>1604.8889999999999</v>
      </c>
      <c r="CX2672">
        <v>2178.5610000000001</v>
      </c>
      <c r="CY2672">
        <v>2665.5630000000001</v>
      </c>
      <c r="CZ2672">
        <v>4041.2330000000002</v>
      </c>
      <c r="DA2672">
        <v>6104.3209999999999</v>
      </c>
      <c r="DB2672">
        <v>6311.4589999999998</v>
      </c>
      <c r="DC2672">
        <v>8130.3720000000003</v>
      </c>
      <c r="DD2672">
        <v>9473.6779999999999</v>
      </c>
      <c r="DE2672">
        <v>10154.98</v>
      </c>
      <c r="DF2672">
        <v>10789.87</v>
      </c>
      <c r="DG2672">
        <v>11936.23</v>
      </c>
      <c r="DH2672">
        <v>14843.63</v>
      </c>
      <c r="DI2672">
        <v>11128.48</v>
      </c>
      <c r="DJ2672">
        <v>12567.22</v>
      </c>
      <c r="DK2672">
        <v>10392.73</v>
      </c>
      <c r="DL2672">
        <v>8237.4639999999999</v>
      </c>
      <c r="DM2672">
        <v>7426.8040000000001</v>
      </c>
      <c r="DN2672">
        <v>7172.0510000000004</v>
      </c>
      <c r="DO2672">
        <v>19</v>
      </c>
      <c r="DP2672">
        <v>19</v>
      </c>
    </row>
    <row r="2673" spans="1:120" hidden="1" x14ac:dyDescent="0.25">
      <c r="A2673" t="str">
        <f t="shared" si="41"/>
        <v>OtherDR-No_Elect DA 1-4 (1PM-9PM) with Weekends_44469_19-19</v>
      </c>
      <c r="B2673" t="s">
        <v>62</v>
      </c>
      <c r="C2673" t="s">
        <v>323</v>
      </c>
      <c r="D2673" t="s">
        <v>61</v>
      </c>
      <c r="E2673" t="s">
        <v>61</v>
      </c>
      <c r="F2673" t="s">
        <v>61</v>
      </c>
      <c r="G2673" t="s">
        <v>61</v>
      </c>
      <c r="H2673" t="s">
        <v>61</v>
      </c>
      <c r="I2673" t="s">
        <v>97</v>
      </c>
      <c r="J2673" t="s">
        <v>61</v>
      </c>
      <c r="K2673" t="s">
        <v>264</v>
      </c>
      <c r="L2673" s="18">
        <v>44469</v>
      </c>
      <c r="M2673">
        <v>19</v>
      </c>
      <c r="N2673">
        <v>19</v>
      </c>
      <c r="O2673" t="s">
        <v>263</v>
      </c>
      <c r="P2673">
        <v>32</v>
      </c>
      <c r="Q2673">
        <v>32</v>
      </c>
      <c r="R2673">
        <v>0</v>
      </c>
      <c r="S2673">
        <v>0</v>
      </c>
      <c r="T2673">
        <v>0</v>
      </c>
      <c r="U2673">
        <v>1</v>
      </c>
      <c r="V2673">
        <v>1</v>
      </c>
      <c r="W2673">
        <v>4677.5839999999998</v>
      </c>
      <c r="X2673">
        <v>5048.45</v>
      </c>
      <c r="Y2673">
        <v>5059.1610000000001</v>
      </c>
      <c r="Z2673">
        <v>5005.6959999999999</v>
      </c>
      <c r="AA2673">
        <v>4931.7299999999996</v>
      </c>
      <c r="AB2673">
        <v>4946.7870000000003</v>
      </c>
      <c r="AC2673">
        <v>5338.0919999999996</v>
      </c>
      <c r="AD2673">
        <v>6064.2089999999998</v>
      </c>
      <c r="AE2673">
        <v>6171.53</v>
      </c>
      <c r="AF2673">
        <v>6182.3190000000004</v>
      </c>
      <c r="AG2673">
        <v>6480.009</v>
      </c>
      <c r="AH2673">
        <v>6594.7</v>
      </c>
      <c r="AI2673">
        <v>6771.2070000000003</v>
      </c>
      <c r="AJ2673">
        <v>6576.1270000000004</v>
      </c>
      <c r="AK2673">
        <v>6077.5159999999996</v>
      </c>
      <c r="AL2673">
        <v>5926.8459999999995</v>
      </c>
      <c r="AM2673">
        <v>5811.1629999999996</v>
      </c>
      <c r="AN2673">
        <v>5742.9560000000001</v>
      </c>
      <c r="AO2673">
        <v>3793.6370000000002</v>
      </c>
      <c r="AP2673">
        <v>2833.4749999999999</v>
      </c>
      <c r="AQ2673">
        <v>4482.71</v>
      </c>
      <c r="AR2673">
        <v>4675.5730000000003</v>
      </c>
      <c r="AS2673">
        <v>4773.9390000000003</v>
      </c>
      <c r="AT2673">
        <v>4772.1080000000002</v>
      </c>
      <c r="AU2673">
        <v>66.725806000000006</v>
      </c>
      <c r="AV2673">
        <v>64.387096999999997</v>
      </c>
      <c r="AW2673">
        <v>62.274194000000001</v>
      </c>
      <c r="AX2673">
        <v>59.725805999999999</v>
      </c>
      <c r="AY2673">
        <v>58.225805999999999</v>
      </c>
      <c r="AZ2673">
        <v>58.612903000000003</v>
      </c>
      <c r="BA2673">
        <v>57.887096999999997</v>
      </c>
      <c r="BB2673">
        <v>57.887096999999997</v>
      </c>
      <c r="BC2673">
        <v>60.387096999999997</v>
      </c>
      <c r="BD2673">
        <v>64.725806000000006</v>
      </c>
      <c r="BE2673">
        <v>70.725806000000006</v>
      </c>
      <c r="BF2673">
        <v>74.774193999999994</v>
      </c>
      <c r="BG2673">
        <v>78.548387000000005</v>
      </c>
      <c r="BH2673">
        <v>81.161289999999994</v>
      </c>
      <c r="BI2673">
        <v>83.274193999999994</v>
      </c>
      <c r="BJ2673">
        <v>85.274193999999994</v>
      </c>
      <c r="BK2673">
        <v>86.274193999999994</v>
      </c>
      <c r="BL2673">
        <v>86.661289999999994</v>
      </c>
      <c r="BM2673">
        <v>85.5</v>
      </c>
      <c r="BN2673">
        <v>82.774193999999994</v>
      </c>
      <c r="BO2673">
        <v>77.774193999999994</v>
      </c>
      <c r="BP2673">
        <v>74.387096999999997</v>
      </c>
      <c r="BQ2673">
        <v>71.725806000000006</v>
      </c>
      <c r="BR2673">
        <v>69.725806000000006</v>
      </c>
      <c r="BS2673">
        <v>263.24299999999999</v>
      </c>
      <c r="BT2673">
        <v>-57.813139999999997</v>
      </c>
      <c r="BU2673">
        <v>-52.731850000000001</v>
      </c>
      <c r="BV2673">
        <v>36.855530000000002</v>
      </c>
      <c r="BW2673">
        <v>127.559</v>
      </c>
      <c r="BX2673">
        <v>199.15280000000001</v>
      </c>
      <c r="BY2673">
        <v>45.264049999999997</v>
      </c>
      <c r="BZ2673">
        <v>-322.2072</v>
      </c>
      <c r="CA2673">
        <v>-189.29689999999999</v>
      </c>
      <c r="CB2673">
        <v>166.5034</v>
      </c>
      <c r="CC2673">
        <v>-30.49475</v>
      </c>
      <c r="CD2673">
        <v>8.2249420000000004</v>
      </c>
      <c r="CE2673">
        <v>25.926290000000002</v>
      </c>
      <c r="CF2673">
        <v>240.3819</v>
      </c>
      <c r="CG2673">
        <v>730.73519999999996</v>
      </c>
      <c r="CH2673">
        <v>894.23479999999995</v>
      </c>
      <c r="CI2673">
        <v>802.54280000000006</v>
      </c>
      <c r="CJ2673">
        <v>723.36009999999999</v>
      </c>
      <c r="CK2673">
        <v>2280.2840000000001</v>
      </c>
      <c r="CL2673">
        <v>2547.279</v>
      </c>
      <c r="CM2673">
        <v>735.79100000000005</v>
      </c>
      <c r="CN2673">
        <v>452.80939999999998</v>
      </c>
      <c r="CO2673">
        <v>317.37389999999999</v>
      </c>
      <c r="CP2673">
        <v>313.19920000000002</v>
      </c>
      <c r="CQ2673">
        <v>14977.04</v>
      </c>
      <c r="CR2673">
        <v>6105.5770000000002</v>
      </c>
      <c r="CS2673">
        <v>5651.4279999999999</v>
      </c>
      <c r="CT2673">
        <v>4101.1710000000003</v>
      </c>
      <c r="CU2673">
        <v>2893.1370000000002</v>
      </c>
      <c r="CV2673">
        <v>2366.201</v>
      </c>
      <c r="CW2673">
        <v>1604.8889999999999</v>
      </c>
      <c r="CX2673">
        <v>2178.5610000000001</v>
      </c>
      <c r="CY2673">
        <v>2665.5630000000001</v>
      </c>
      <c r="CZ2673">
        <v>4041.2330000000002</v>
      </c>
      <c r="DA2673">
        <v>6104.3209999999999</v>
      </c>
      <c r="DB2673">
        <v>6311.4589999999998</v>
      </c>
      <c r="DC2673">
        <v>8130.3720000000003</v>
      </c>
      <c r="DD2673">
        <v>9473.6779999999999</v>
      </c>
      <c r="DE2673">
        <v>10154.98</v>
      </c>
      <c r="DF2673">
        <v>10789.87</v>
      </c>
      <c r="DG2673">
        <v>11936.23</v>
      </c>
      <c r="DH2673">
        <v>14843.63</v>
      </c>
      <c r="DI2673">
        <v>11128.48</v>
      </c>
      <c r="DJ2673">
        <v>12567.22</v>
      </c>
      <c r="DK2673">
        <v>10392.73</v>
      </c>
      <c r="DL2673">
        <v>8237.4639999999999</v>
      </c>
      <c r="DM2673">
        <v>7426.8040000000001</v>
      </c>
      <c r="DN2673">
        <v>7172.0510000000004</v>
      </c>
      <c r="DO2673">
        <v>19</v>
      </c>
      <c r="DP2673">
        <v>19</v>
      </c>
    </row>
    <row r="2674" spans="1:120" hidden="1" x14ac:dyDescent="0.25">
      <c r="A2674" t="str">
        <f t="shared" si="41"/>
        <v>Industry_Type-2. Manufacturing_Elect DA 1-4 (1PM-9PM) with Weekends_44469_19-19</v>
      </c>
      <c r="B2674" t="s">
        <v>62</v>
      </c>
      <c r="C2674" t="s">
        <v>218</v>
      </c>
      <c r="D2674" t="s">
        <v>61</v>
      </c>
      <c r="E2674" t="s">
        <v>61</v>
      </c>
      <c r="F2674" t="s">
        <v>61</v>
      </c>
      <c r="G2674" t="s">
        <v>38</v>
      </c>
      <c r="H2674" t="s">
        <v>61</v>
      </c>
      <c r="I2674" t="s">
        <v>61</v>
      </c>
      <c r="J2674" t="s">
        <v>61</v>
      </c>
      <c r="K2674" t="s">
        <v>264</v>
      </c>
      <c r="L2674" s="18">
        <v>44469</v>
      </c>
      <c r="M2674">
        <v>19</v>
      </c>
      <c r="N2674">
        <v>19</v>
      </c>
      <c r="O2674" t="s">
        <v>263</v>
      </c>
      <c r="P2674">
        <v>1</v>
      </c>
      <c r="Q2674">
        <v>1</v>
      </c>
      <c r="R2674">
        <v>0</v>
      </c>
      <c r="S2674">
        <v>0</v>
      </c>
      <c r="T2674">
        <v>1</v>
      </c>
      <c r="U2674">
        <v>0</v>
      </c>
      <c r="V2674">
        <v>1</v>
      </c>
      <c r="W2674">
        <v>668.43</v>
      </c>
      <c r="X2674">
        <v>671.59500000000003</v>
      </c>
      <c r="Y2674">
        <v>687.15</v>
      </c>
      <c r="Z2674">
        <v>688.995</v>
      </c>
      <c r="AA2674">
        <v>680.98500000000001</v>
      </c>
      <c r="AB2674">
        <v>677.29499999999996</v>
      </c>
      <c r="AC2674">
        <v>654.57000000000005</v>
      </c>
      <c r="AD2674">
        <v>636.40499999999997</v>
      </c>
      <c r="AE2674">
        <v>441.03</v>
      </c>
      <c r="AF2674">
        <v>427.69499999999999</v>
      </c>
      <c r="AG2674">
        <v>526.14</v>
      </c>
      <c r="AH2674">
        <v>638.28</v>
      </c>
      <c r="AI2674">
        <v>689.38499999999999</v>
      </c>
      <c r="AJ2674">
        <v>683.01</v>
      </c>
      <c r="AK2674">
        <v>657.69</v>
      </c>
      <c r="AL2674">
        <v>664.57500000000005</v>
      </c>
      <c r="AM2674">
        <v>681.21</v>
      </c>
      <c r="AN2674">
        <v>633.27</v>
      </c>
      <c r="AO2674">
        <v>652.15499999999997</v>
      </c>
      <c r="AP2674">
        <v>645.05999999999995</v>
      </c>
      <c r="AQ2674">
        <v>644.14499999999998</v>
      </c>
      <c r="AR2674">
        <v>612.48</v>
      </c>
      <c r="AS2674">
        <v>686.37</v>
      </c>
      <c r="AT2674">
        <v>680.23500000000001</v>
      </c>
      <c r="AU2674">
        <v>66.5</v>
      </c>
      <c r="AV2674">
        <v>64.5</v>
      </c>
      <c r="AW2674">
        <v>62.5</v>
      </c>
      <c r="AX2674">
        <v>59.5</v>
      </c>
      <c r="AY2674">
        <v>58</v>
      </c>
      <c r="AZ2674">
        <v>58.5</v>
      </c>
      <c r="BA2674">
        <v>58</v>
      </c>
      <c r="BB2674">
        <v>58</v>
      </c>
      <c r="BC2674">
        <v>60.5</v>
      </c>
      <c r="BD2674">
        <v>64.5</v>
      </c>
      <c r="BE2674">
        <v>70.5</v>
      </c>
      <c r="BF2674">
        <v>75</v>
      </c>
      <c r="BG2674">
        <v>79</v>
      </c>
      <c r="BH2674">
        <v>81.5</v>
      </c>
      <c r="BI2674">
        <v>83.5</v>
      </c>
      <c r="BJ2674">
        <v>85.5</v>
      </c>
      <c r="BK2674">
        <v>86.5</v>
      </c>
      <c r="BL2674">
        <v>87</v>
      </c>
      <c r="BM2674">
        <v>85.5</v>
      </c>
      <c r="BN2674">
        <v>83</v>
      </c>
      <c r="BO2674">
        <v>78</v>
      </c>
      <c r="BP2674">
        <v>74.5</v>
      </c>
      <c r="BQ2674">
        <v>71.5</v>
      </c>
      <c r="BR2674">
        <v>69.5</v>
      </c>
      <c r="BS2674">
        <v>-26.382259999999999</v>
      </c>
      <c r="BT2674">
        <v>-81.354609999999994</v>
      </c>
      <c r="BU2674">
        <v>-91.799869999999999</v>
      </c>
      <c r="BV2674">
        <v>-94.410399999999996</v>
      </c>
      <c r="BW2674">
        <v>-85.177310000000006</v>
      </c>
      <c r="BX2674">
        <v>-86.442260000000005</v>
      </c>
      <c r="BY2674">
        <v>-53.845089999999999</v>
      </c>
      <c r="BZ2674">
        <v>-59.6554</v>
      </c>
      <c r="CA2674">
        <v>132.62610000000001</v>
      </c>
      <c r="CB2674">
        <v>152.4941</v>
      </c>
      <c r="CC2674">
        <v>87.442750000000004</v>
      </c>
      <c r="CD2674">
        <v>8.0814819999999994</v>
      </c>
      <c r="CE2674">
        <v>-28.359680000000001</v>
      </c>
      <c r="CF2674">
        <v>-43.602719999999998</v>
      </c>
      <c r="CG2674">
        <v>-7.6153560000000002</v>
      </c>
      <c r="CH2674">
        <v>-8.6563719999999993</v>
      </c>
      <c r="CI2674">
        <v>-24.73602</v>
      </c>
      <c r="CJ2674">
        <v>16.48132</v>
      </c>
      <c r="CK2674">
        <v>-12.01971</v>
      </c>
      <c r="CL2674">
        <v>-14.34637</v>
      </c>
      <c r="CM2674">
        <v>-18.34271</v>
      </c>
      <c r="CN2674">
        <v>16.402339999999999</v>
      </c>
      <c r="CO2674">
        <v>-76.068910000000002</v>
      </c>
      <c r="CP2674">
        <v>-50.863889999999998</v>
      </c>
      <c r="CQ2674">
        <v>631.04489999999998</v>
      </c>
      <c r="CR2674">
        <v>234.60489999999999</v>
      </c>
      <c r="CS2674">
        <v>239.68389999999999</v>
      </c>
      <c r="CT2674">
        <v>195.09530000000001</v>
      </c>
      <c r="CU2674">
        <v>176.02160000000001</v>
      </c>
      <c r="CV2674">
        <v>163.92339999999999</v>
      </c>
      <c r="CW2674">
        <v>108.0021</v>
      </c>
      <c r="CX2674">
        <v>219.18510000000001</v>
      </c>
      <c r="CY2674">
        <v>187.79169999999999</v>
      </c>
      <c r="CZ2674">
        <v>270.80599999999998</v>
      </c>
      <c r="DA2674">
        <v>280.78309999999999</v>
      </c>
      <c r="DB2674">
        <v>292.66559999999998</v>
      </c>
      <c r="DC2674">
        <v>325.39100000000002</v>
      </c>
      <c r="DD2674">
        <v>546.05119999999999</v>
      </c>
      <c r="DE2674">
        <v>623.05650000000003</v>
      </c>
      <c r="DF2674">
        <v>601.61869999999999</v>
      </c>
      <c r="DG2674">
        <v>578.96119999999996</v>
      </c>
      <c r="DH2674">
        <v>599.06550000000004</v>
      </c>
      <c r="DI2674">
        <v>605.01289999999995</v>
      </c>
      <c r="DJ2674">
        <v>567.38310000000001</v>
      </c>
      <c r="DK2674">
        <v>595.83169999999996</v>
      </c>
      <c r="DL2674">
        <v>577.18439999999998</v>
      </c>
      <c r="DM2674">
        <v>523.9162</v>
      </c>
      <c r="DN2674">
        <v>515.41989999999998</v>
      </c>
      <c r="DO2674">
        <v>19</v>
      </c>
      <c r="DP2674">
        <v>19</v>
      </c>
    </row>
    <row r="2675" spans="1:120" hidden="1" x14ac:dyDescent="0.25">
      <c r="A2675" t="str">
        <f t="shared" si="41"/>
        <v>Industry_Type-1. Agriculture, Mining &amp; Construction_Elect DA 1-4 (1PM-9PM) with Weekends_44469_19-19</v>
      </c>
      <c r="B2675" t="s">
        <v>62</v>
      </c>
      <c r="C2675" t="s">
        <v>211</v>
      </c>
      <c r="D2675" t="s">
        <v>61</v>
      </c>
      <c r="E2675" t="s">
        <v>61</v>
      </c>
      <c r="F2675" t="s">
        <v>61</v>
      </c>
      <c r="G2675" t="s">
        <v>30</v>
      </c>
      <c r="H2675" t="s">
        <v>61</v>
      </c>
      <c r="I2675" t="s">
        <v>61</v>
      </c>
      <c r="J2675" t="s">
        <v>61</v>
      </c>
      <c r="K2675" t="s">
        <v>264</v>
      </c>
      <c r="L2675" s="18">
        <v>44469</v>
      </c>
      <c r="M2675">
        <v>19</v>
      </c>
      <c r="N2675">
        <v>19</v>
      </c>
      <c r="O2675" t="s">
        <v>263</v>
      </c>
      <c r="P2675">
        <v>31</v>
      </c>
      <c r="Q2675">
        <v>31</v>
      </c>
      <c r="R2675">
        <v>0</v>
      </c>
      <c r="S2675">
        <v>0</v>
      </c>
      <c r="T2675">
        <v>0</v>
      </c>
      <c r="U2675">
        <v>1</v>
      </c>
      <c r="V2675">
        <v>1</v>
      </c>
      <c r="W2675">
        <v>4009.154</v>
      </c>
      <c r="X2675">
        <v>4376.8549999999996</v>
      </c>
      <c r="Y2675">
        <v>4372.0110000000004</v>
      </c>
      <c r="Z2675">
        <v>4316.701</v>
      </c>
      <c r="AA2675">
        <v>4250.7449999999999</v>
      </c>
      <c r="AB2675">
        <v>4269.4920000000002</v>
      </c>
      <c r="AC2675">
        <v>4683.5219999999999</v>
      </c>
      <c r="AD2675">
        <v>5427.8040000000001</v>
      </c>
      <c r="AE2675">
        <v>5730.5</v>
      </c>
      <c r="AF2675">
        <v>5754.6239999999998</v>
      </c>
      <c r="AG2675">
        <v>5953.8689999999997</v>
      </c>
      <c r="AH2675">
        <v>5956.42</v>
      </c>
      <c r="AI2675">
        <v>6081.8220000000001</v>
      </c>
      <c r="AJ2675">
        <v>5893.1170000000002</v>
      </c>
      <c r="AK2675">
        <v>5419.826</v>
      </c>
      <c r="AL2675">
        <v>5262.2709999999997</v>
      </c>
      <c r="AM2675">
        <v>5129.9530000000004</v>
      </c>
      <c r="AN2675">
        <v>5109.6859999999997</v>
      </c>
      <c r="AO2675">
        <v>3141.482</v>
      </c>
      <c r="AP2675">
        <v>2188.415</v>
      </c>
      <c r="AQ2675">
        <v>3838.5650000000001</v>
      </c>
      <c r="AR2675">
        <v>4063.0929999999998</v>
      </c>
      <c r="AS2675">
        <v>4087.569</v>
      </c>
      <c r="AT2675">
        <v>4091.873</v>
      </c>
      <c r="AU2675">
        <v>66.733333000000002</v>
      </c>
      <c r="AV2675">
        <v>64.383332999999993</v>
      </c>
      <c r="AW2675">
        <v>62.266666999999998</v>
      </c>
      <c r="AX2675">
        <v>59.733333000000002</v>
      </c>
      <c r="AY2675">
        <v>58.233333000000002</v>
      </c>
      <c r="AZ2675">
        <v>58.616667</v>
      </c>
      <c r="BA2675">
        <v>57.883333</v>
      </c>
      <c r="BB2675">
        <v>57.883333</v>
      </c>
      <c r="BC2675">
        <v>60.383333</v>
      </c>
      <c r="BD2675">
        <v>64.733333000000002</v>
      </c>
      <c r="BE2675">
        <v>70.733333000000002</v>
      </c>
      <c r="BF2675">
        <v>74.766666999999998</v>
      </c>
      <c r="BG2675">
        <v>78.533332999999999</v>
      </c>
      <c r="BH2675">
        <v>81.150000000000006</v>
      </c>
      <c r="BI2675">
        <v>83.266666999999998</v>
      </c>
      <c r="BJ2675">
        <v>85.266666999999998</v>
      </c>
      <c r="BK2675">
        <v>86.266666999999998</v>
      </c>
      <c r="BL2675">
        <v>86.65</v>
      </c>
      <c r="BM2675">
        <v>85.5</v>
      </c>
      <c r="BN2675">
        <v>82.766666999999998</v>
      </c>
      <c r="BO2675">
        <v>77.766666999999998</v>
      </c>
      <c r="BP2675">
        <v>74.383332999999993</v>
      </c>
      <c r="BQ2675">
        <v>71.733333000000002</v>
      </c>
      <c r="BR2675">
        <v>69.733333000000002</v>
      </c>
      <c r="BS2675">
        <v>289.62520000000001</v>
      </c>
      <c r="BT2675">
        <v>23.54147</v>
      </c>
      <c r="BU2675">
        <v>39.068019999999997</v>
      </c>
      <c r="BV2675">
        <v>131.26589999999999</v>
      </c>
      <c r="BW2675">
        <v>212.7363</v>
      </c>
      <c r="BX2675">
        <v>285.5951</v>
      </c>
      <c r="BY2675">
        <v>99.109139999999996</v>
      </c>
      <c r="BZ2675">
        <v>-262.55180000000001</v>
      </c>
      <c r="CA2675">
        <v>-321.92290000000003</v>
      </c>
      <c r="CB2675">
        <v>14.009359999999999</v>
      </c>
      <c r="CC2675">
        <v>-117.9375</v>
      </c>
      <c r="CD2675">
        <v>0.14346020000000001</v>
      </c>
      <c r="CE2675">
        <v>54.285980000000002</v>
      </c>
      <c r="CF2675">
        <v>283.9846</v>
      </c>
      <c r="CG2675">
        <v>738.35050000000001</v>
      </c>
      <c r="CH2675">
        <v>902.89120000000003</v>
      </c>
      <c r="CI2675">
        <v>827.27880000000005</v>
      </c>
      <c r="CJ2675">
        <v>706.87879999999996</v>
      </c>
      <c r="CK2675">
        <v>2292.3040000000001</v>
      </c>
      <c r="CL2675">
        <v>2561.625</v>
      </c>
      <c r="CM2675">
        <v>754.13369999999998</v>
      </c>
      <c r="CN2675">
        <v>436.40710000000001</v>
      </c>
      <c r="CO2675">
        <v>393.44279999999998</v>
      </c>
      <c r="CP2675">
        <v>364.06299999999999</v>
      </c>
      <c r="CQ2675">
        <v>14345.99</v>
      </c>
      <c r="CR2675">
        <v>5870.973</v>
      </c>
      <c r="CS2675">
        <v>5411.7439999999997</v>
      </c>
      <c r="CT2675">
        <v>3906.0749999999998</v>
      </c>
      <c r="CU2675">
        <v>2717.1149999999998</v>
      </c>
      <c r="CV2675">
        <v>2202.2779999999998</v>
      </c>
      <c r="CW2675">
        <v>1496.8869999999999</v>
      </c>
      <c r="CX2675">
        <v>1959.376</v>
      </c>
      <c r="CY2675">
        <v>2477.7710000000002</v>
      </c>
      <c r="CZ2675">
        <v>3770.4270000000001</v>
      </c>
      <c r="DA2675">
        <v>5823.5379999999996</v>
      </c>
      <c r="DB2675">
        <v>6018.7929999999997</v>
      </c>
      <c r="DC2675">
        <v>7804.98</v>
      </c>
      <c r="DD2675">
        <v>8927.6270000000004</v>
      </c>
      <c r="DE2675">
        <v>9531.9269999999997</v>
      </c>
      <c r="DF2675">
        <v>10188.25</v>
      </c>
      <c r="DG2675">
        <v>11357.26</v>
      </c>
      <c r="DH2675">
        <v>14244.56</v>
      </c>
      <c r="DI2675">
        <v>10523.46</v>
      </c>
      <c r="DJ2675">
        <v>11999.83</v>
      </c>
      <c r="DK2675">
        <v>9796.8940000000002</v>
      </c>
      <c r="DL2675">
        <v>7660.28</v>
      </c>
      <c r="DM2675">
        <v>6902.8869999999997</v>
      </c>
      <c r="DN2675">
        <v>6656.6310000000003</v>
      </c>
      <c r="DO2675">
        <v>19</v>
      </c>
      <c r="DP2675">
        <v>19</v>
      </c>
    </row>
    <row r="2676" spans="1:120" hidden="1" x14ac:dyDescent="0.25">
      <c r="A2676" t="str">
        <f t="shared" si="41"/>
        <v>sublap_id-SLAP_PGF1_Elect DA 1-4 (1PM-9PM) with Weekends_44469_19-19</v>
      </c>
      <c r="B2676" t="s">
        <v>62</v>
      </c>
      <c r="C2676" t="s">
        <v>289</v>
      </c>
      <c r="D2676" t="s">
        <v>61</v>
      </c>
      <c r="E2676" t="s">
        <v>290</v>
      </c>
      <c r="F2676" t="s">
        <v>61</v>
      </c>
      <c r="G2676" t="s">
        <v>61</v>
      </c>
      <c r="H2676" t="s">
        <v>61</v>
      </c>
      <c r="I2676" t="s">
        <v>61</v>
      </c>
      <c r="J2676" t="s">
        <v>61</v>
      </c>
      <c r="K2676" t="s">
        <v>264</v>
      </c>
      <c r="L2676" s="18">
        <v>44469</v>
      </c>
      <c r="M2676">
        <v>19</v>
      </c>
      <c r="N2676">
        <v>19</v>
      </c>
      <c r="O2676" t="s">
        <v>263</v>
      </c>
      <c r="P2676">
        <v>32</v>
      </c>
      <c r="Q2676">
        <v>32</v>
      </c>
      <c r="R2676">
        <v>0</v>
      </c>
      <c r="S2676">
        <v>0</v>
      </c>
      <c r="T2676">
        <v>0</v>
      </c>
      <c r="U2676">
        <v>1</v>
      </c>
      <c r="V2676">
        <v>1</v>
      </c>
      <c r="W2676">
        <v>4677.5839999999998</v>
      </c>
      <c r="X2676">
        <v>5048.45</v>
      </c>
      <c r="Y2676">
        <v>5059.1610000000001</v>
      </c>
      <c r="Z2676">
        <v>5005.6959999999999</v>
      </c>
      <c r="AA2676">
        <v>4931.7299999999996</v>
      </c>
      <c r="AB2676">
        <v>4946.7870000000003</v>
      </c>
      <c r="AC2676">
        <v>5338.0919999999996</v>
      </c>
      <c r="AD2676">
        <v>6064.2089999999998</v>
      </c>
      <c r="AE2676">
        <v>6171.53</v>
      </c>
      <c r="AF2676">
        <v>6182.3190000000004</v>
      </c>
      <c r="AG2676">
        <v>6480.009</v>
      </c>
      <c r="AH2676">
        <v>6594.7</v>
      </c>
      <c r="AI2676">
        <v>6771.2070000000003</v>
      </c>
      <c r="AJ2676">
        <v>6576.1270000000004</v>
      </c>
      <c r="AK2676">
        <v>6077.5159999999996</v>
      </c>
      <c r="AL2676">
        <v>5926.8459999999995</v>
      </c>
      <c r="AM2676">
        <v>5811.1629999999996</v>
      </c>
      <c r="AN2676">
        <v>5742.9560000000001</v>
      </c>
      <c r="AO2676">
        <v>3793.6370000000002</v>
      </c>
      <c r="AP2676">
        <v>2833.4749999999999</v>
      </c>
      <c r="AQ2676">
        <v>4482.71</v>
      </c>
      <c r="AR2676">
        <v>4675.5730000000003</v>
      </c>
      <c r="AS2676">
        <v>4773.9390000000003</v>
      </c>
      <c r="AT2676">
        <v>4772.1080000000002</v>
      </c>
      <c r="AU2676">
        <v>66.725806000000006</v>
      </c>
      <c r="AV2676">
        <v>64.387096999999997</v>
      </c>
      <c r="AW2676">
        <v>62.274194000000001</v>
      </c>
      <c r="AX2676">
        <v>59.725805999999999</v>
      </c>
      <c r="AY2676">
        <v>58.225805999999999</v>
      </c>
      <c r="AZ2676">
        <v>58.612903000000003</v>
      </c>
      <c r="BA2676">
        <v>57.887096999999997</v>
      </c>
      <c r="BB2676">
        <v>57.887096999999997</v>
      </c>
      <c r="BC2676">
        <v>60.387096999999997</v>
      </c>
      <c r="BD2676">
        <v>64.725806000000006</v>
      </c>
      <c r="BE2676">
        <v>70.725806000000006</v>
      </c>
      <c r="BF2676">
        <v>74.774193999999994</v>
      </c>
      <c r="BG2676">
        <v>78.548387000000005</v>
      </c>
      <c r="BH2676">
        <v>81.161289999999994</v>
      </c>
      <c r="BI2676">
        <v>83.274193999999994</v>
      </c>
      <c r="BJ2676">
        <v>85.274193999999994</v>
      </c>
      <c r="BK2676">
        <v>86.274193999999994</v>
      </c>
      <c r="BL2676">
        <v>86.661289999999994</v>
      </c>
      <c r="BM2676">
        <v>85.5</v>
      </c>
      <c r="BN2676">
        <v>82.774193999999994</v>
      </c>
      <c r="BO2676">
        <v>77.774193999999994</v>
      </c>
      <c r="BP2676">
        <v>74.387096999999997</v>
      </c>
      <c r="BQ2676">
        <v>71.725806000000006</v>
      </c>
      <c r="BR2676">
        <v>69.725806000000006</v>
      </c>
      <c r="BS2676">
        <v>263.24299999999999</v>
      </c>
      <c r="BT2676">
        <v>-57.813139999999997</v>
      </c>
      <c r="BU2676">
        <v>-52.731850000000001</v>
      </c>
      <c r="BV2676">
        <v>36.855530000000002</v>
      </c>
      <c r="BW2676">
        <v>127.559</v>
      </c>
      <c r="BX2676">
        <v>199.15280000000001</v>
      </c>
      <c r="BY2676">
        <v>45.264049999999997</v>
      </c>
      <c r="BZ2676">
        <v>-322.2072</v>
      </c>
      <c r="CA2676">
        <v>-189.29689999999999</v>
      </c>
      <c r="CB2676">
        <v>166.5034</v>
      </c>
      <c r="CC2676">
        <v>-30.49475</v>
      </c>
      <c r="CD2676">
        <v>8.2249420000000004</v>
      </c>
      <c r="CE2676">
        <v>25.926290000000002</v>
      </c>
      <c r="CF2676">
        <v>240.3819</v>
      </c>
      <c r="CG2676">
        <v>730.73519999999996</v>
      </c>
      <c r="CH2676">
        <v>894.23479999999995</v>
      </c>
      <c r="CI2676">
        <v>802.54280000000006</v>
      </c>
      <c r="CJ2676">
        <v>723.36009999999999</v>
      </c>
      <c r="CK2676">
        <v>2280.2840000000001</v>
      </c>
      <c r="CL2676">
        <v>2547.279</v>
      </c>
      <c r="CM2676">
        <v>735.79100000000005</v>
      </c>
      <c r="CN2676">
        <v>452.80939999999998</v>
      </c>
      <c r="CO2676">
        <v>317.37389999999999</v>
      </c>
      <c r="CP2676">
        <v>313.19920000000002</v>
      </c>
      <c r="CQ2676">
        <v>14977.04</v>
      </c>
      <c r="CR2676">
        <v>6105.5770000000002</v>
      </c>
      <c r="CS2676">
        <v>5651.4279999999999</v>
      </c>
      <c r="CT2676">
        <v>4101.1710000000003</v>
      </c>
      <c r="CU2676">
        <v>2893.1370000000002</v>
      </c>
      <c r="CV2676">
        <v>2366.201</v>
      </c>
      <c r="CW2676">
        <v>1604.8889999999999</v>
      </c>
      <c r="CX2676">
        <v>2178.5610000000001</v>
      </c>
      <c r="CY2676">
        <v>2665.5630000000001</v>
      </c>
      <c r="CZ2676">
        <v>4041.2330000000002</v>
      </c>
      <c r="DA2676">
        <v>6104.3209999999999</v>
      </c>
      <c r="DB2676">
        <v>6311.4589999999998</v>
      </c>
      <c r="DC2676">
        <v>8130.3720000000003</v>
      </c>
      <c r="DD2676">
        <v>9473.6779999999999</v>
      </c>
      <c r="DE2676">
        <v>10154.98</v>
      </c>
      <c r="DF2676">
        <v>10789.87</v>
      </c>
      <c r="DG2676">
        <v>11936.23</v>
      </c>
      <c r="DH2676">
        <v>14843.63</v>
      </c>
      <c r="DI2676">
        <v>11128.48</v>
      </c>
      <c r="DJ2676">
        <v>12567.22</v>
      </c>
      <c r="DK2676">
        <v>10392.73</v>
      </c>
      <c r="DL2676">
        <v>8237.4639999999999</v>
      </c>
      <c r="DM2676">
        <v>7426.8040000000001</v>
      </c>
      <c r="DN2676">
        <v>7172.0510000000004</v>
      </c>
      <c r="DO2676">
        <v>19</v>
      </c>
      <c r="DP2676">
        <v>19</v>
      </c>
    </row>
    <row r="2677" spans="1:120" hidden="1" x14ac:dyDescent="0.25">
      <c r="A2677" t="str">
        <f t="shared" si="41"/>
        <v>Aggregator-Voltus, Inc._Elect DA 1-4 (1PM-9PM) with Weekends_44469_19-19</v>
      </c>
      <c r="B2677" t="s">
        <v>62</v>
      </c>
      <c r="C2677" t="s">
        <v>221</v>
      </c>
      <c r="D2677" t="s">
        <v>61</v>
      </c>
      <c r="E2677" t="s">
        <v>61</v>
      </c>
      <c r="F2677" t="s">
        <v>198</v>
      </c>
      <c r="G2677" t="s">
        <v>61</v>
      </c>
      <c r="H2677" t="s">
        <v>61</v>
      </c>
      <c r="I2677" t="s">
        <v>61</v>
      </c>
      <c r="J2677" t="s">
        <v>61</v>
      </c>
      <c r="K2677" t="s">
        <v>264</v>
      </c>
      <c r="L2677" s="18">
        <v>44469</v>
      </c>
      <c r="M2677">
        <v>19</v>
      </c>
      <c r="N2677">
        <v>19</v>
      </c>
      <c r="O2677" t="s">
        <v>263</v>
      </c>
      <c r="P2677">
        <v>32</v>
      </c>
      <c r="Q2677">
        <v>32</v>
      </c>
      <c r="R2677">
        <v>0</v>
      </c>
      <c r="S2677">
        <v>0</v>
      </c>
      <c r="T2677">
        <v>0</v>
      </c>
      <c r="U2677">
        <v>1</v>
      </c>
      <c r="V2677">
        <v>1</v>
      </c>
      <c r="W2677">
        <v>4677.5839999999998</v>
      </c>
      <c r="X2677">
        <v>5048.45</v>
      </c>
      <c r="Y2677">
        <v>5059.1610000000001</v>
      </c>
      <c r="Z2677">
        <v>5005.6959999999999</v>
      </c>
      <c r="AA2677">
        <v>4931.7299999999996</v>
      </c>
      <c r="AB2677">
        <v>4946.7870000000003</v>
      </c>
      <c r="AC2677">
        <v>5338.0919999999996</v>
      </c>
      <c r="AD2677">
        <v>6064.2089999999998</v>
      </c>
      <c r="AE2677">
        <v>6171.53</v>
      </c>
      <c r="AF2677">
        <v>6182.3190000000004</v>
      </c>
      <c r="AG2677">
        <v>6480.009</v>
      </c>
      <c r="AH2677">
        <v>6594.7</v>
      </c>
      <c r="AI2677">
        <v>6771.2070000000003</v>
      </c>
      <c r="AJ2677">
        <v>6576.1270000000004</v>
      </c>
      <c r="AK2677">
        <v>6077.5159999999996</v>
      </c>
      <c r="AL2677">
        <v>5926.8459999999995</v>
      </c>
      <c r="AM2677">
        <v>5811.1629999999996</v>
      </c>
      <c r="AN2677">
        <v>5742.9560000000001</v>
      </c>
      <c r="AO2677">
        <v>3793.6370000000002</v>
      </c>
      <c r="AP2677">
        <v>2833.4749999999999</v>
      </c>
      <c r="AQ2677">
        <v>4482.71</v>
      </c>
      <c r="AR2677">
        <v>4675.5730000000003</v>
      </c>
      <c r="AS2677">
        <v>4773.9390000000003</v>
      </c>
      <c r="AT2677">
        <v>4772.1080000000002</v>
      </c>
      <c r="AU2677">
        <v>66.725806000000006</v>
      </c>
      <c r="AV2677">
        <v>64.387096999999997</v>
      </c>
      <c r="AW2677">
        <v>62.274194000000001</v>
      </c>
      <c r="AX2677">
        <v>59.725805999999999</v>
      </c>
      <c r="AY2677">
        <v>58.225805999999999</v>
      </c>
      <c r="AZ2677">
        <v>58.612903000000003</v>
      </c>
      <c r="BA2677">
        <v>57.887096999999997</v>
      </c>
      <c r="BB2677">
        <v>57.887096999999997</v>
      </c>
      <c r="BC2677">
        <v>60.387096999999997</v>
      </c>
      <c r="BD2677">
        <v>64.725806000000006</v>
      </c>
      <c r="BE2677">
        <v>70.725806000000006</v>
      </c>
      <c r="BF2677">
        <v>74.774193999999994</v>
      </c>
      <c r="BG2677">
        <v>78.548387000000005</v>
      </c>
      <c r="BH2677">
        <v>81.161289999999994</v>
      </c>
      <c r="BI2677">
        <v>83.274193999999994</v>
      </c>
      <c r="BJ2677">
        <v>85.274193999999994</v>
      </c>
      <c r="BK2677">
        <v>86.274193999999994</v>
      </c>
      <c r="BL2677">
        <v>86.661289999999994</v>
      </c>
      <c r="BM2677">
        <v>85.5</v>
      </c>
      <c r="BN2677">
        <v>82.774193999999994</v>
      </c>
      <c r="BO2677">
        <v>77.774193999999994</v>
      </c>
      <c r="BP2677">
        <v>74.387096999999997</v>
      </c>
      <c r="BQ2677">
        <v>71.725806000000006</v>
      </c>
      <c r="BR2677">
        <v>69.725806000000006</v>
      </c>
      <c r="BS2677">
        <v>263.24299999999999</v>
      </c>
      <c r="BT2677">
        <v>-57.813139999999997</v>
      </c>
      <c r="BU2677">
        <v>-52.731850000000001</v>
      </c>
      <c r="BV2677">
        <v>36.855530000000002</v>
      </c>
      <c r="BW2677">
        <v>127.559</v>
      </c>
      <c r="BX2677">
        <v>199.15280000000001</v>
      </c>
      <c r="BY2677">
        <v>45.264049999999997</v>
      </c>
      <c r="BZ2677">
        <v>-322.2072</v>
      </c>
      <c r="CA2677">
        <v>-189.29689999999999</v>
      </c>
      <c r="CB2677">
        <v>166.5034</v>
      </c>
      <c r="CC2677">
        <v>-30.49475</v>
      </c>
      <c r="CD2677">
        <v>8.2249420000000004</v>
      </c>
      <c r="CE2677">
        <v>25.926290000000002</v>
      </c>
      <c r="CF2677">
        <v>240.3819</v>
      </c>
      <c r="CG2677">
        <v>730.73519999999996</v>
      </c>
      <c r="CH2677">
        <v>894.23479999999995</v>
      </c>
      <c r="CI2677">
        <v>802.54280000000006</v>
      </c>
      <c r="CJ2677">
        <v>723.36009999999999</v>
      </c>
      <c r="CK2677">
        <v>2280.2840000000001</v>
      </c>
      <c r="CL2677">
        <v>2547.279</v>
      </c>
      <c r="CM2677">
        <v>735.79100000000005</v>
      </c>
      <c r="CN2677">
        <v>452.80939999999998</v>
      </c>
      <c r="CO2677">
        <v>317.37389999999999</v>
      </c>
      <c r="CP2677">
        <v>313.19920000000002</v>
      </c>
      <c r="CQ2677">
        <v>14977.04</v>
      </c>
      <c r="CR2677">
        <v>6105.5770000000002</v>
      </c>
      <c r="CS2677">
        <v>5651.4279999999999</v>
      </c>
      <c r="CT2677">
        <v>4101.1710000000003</v>
      </c>
      <c r="CU2677">
        <v>2893.1370000000002</v>
      </c>
      <c r="CV2677">
        <v>2366.201</v>
      </c>
      <c r="CW2677">
        <v>1604.8889999999999</v>
      </c>
      <c r="CX2677">
        <v>2178.5610000000001</v>
      </c>
      <c r="CY2677">
        <v>2665.5630000000001</v>
      </c>
      <c r="CZ2677">
        <v>4041.2330000000002</v>
      </c>
      <c r="DA2677">
        <v>6104.3209999999999</v>
      </c>
      <c r="DB2677">
        <v>6311.4589999999998</v>
      </c>
      <c r="DC2677">
        <v>8130.3720000000003</v>
      </c>
      <c r="DD2677">
        <v>9473.6779999999999</v>
      </c>
      <c r="DE2677">
        <v>10154.98</v>
      </c>
      <c r="DF2677">
        <v>10789.87</v>
      </c>
      <c r="DG2677">
        <v>11936.23</v>
      </c>
      <c r="DH2677">
        <v>14843.63</v>
      </c>
      <c r="DI2677">
        <v>11128.48</v>
      </c>
      <c r="DJ2677">
        <v>12567.22</v>
      </c>
      <c r="DK2677">
        <v>10392.73</v>
      </c>
      <c r="DL2677">
        <v>8237.4639999999999</v>
      </c>
      <c r="DM2677">
        <v>7426.8040000000001</v>
      </c>
      <c r="DN2677">
        <v>7172.0510000000004</v>
      </c>
      <c r="DO2677">
        <v>19</v>
      </c>
      <c r="DP2677">
        <v>19</v>
      </c>
    </row>
    <row r="2678" spans="1:120" hidden="1" x14ac:dyDescent="0.25">
      <c r="A2678" t="str">
        <f t="shared" si="41"/>
        <v>Size_Grp-200 kW and above_Elect DA 1-4 (1PM-9PM) with Weekends_44469_19-19</v>
      </c>
      <c r="B2678" t="s">
        <v>62</v>
      </c>
      <c r="C2678" t="s">
        <v>207</v>
      </c>
      <c r="D2678" t="s">
        <v>61</v>
      </c>
      <c r="E2678" t="s">
        <v>61</v>
      </c>
      <c r="F2678" t="s">
        <v>61</v>
      </c>
      <c r="G2678" t="s">
        <v>61</v>
      </c>
      <c r="H2678" t="s">
        <v>61</v>
      </c>
      <c r="I2678" t="s">
        <v>61</v>
      </c>
      <c r="J2678" t="s">
        <v>102</v>
      </c>
      <c r="K2678" t="s">
        <v>264</v>
      </c>
      <c r="L2678" s="18">
        <v>44469</v>
      </c>
      <c r="M2678">
        <v>19</v>
      </c>
      <c r="N2678">
        <v>19</v>
      </c>
      <c r="O2678" t="s">
        <v>263</v>
      </c>
      <c r="P2678">
        <v>9</v>
      </c>
      <c r="Q2678">
        <v>9</v>
      </c>
      <c r="R2678">
        <v>0</v>
      </c>
      <c r="S2678">
        <v>0</v>
      </c>
      <c r="T2678">
        <v>1</v>
      </c>
      <c r="U2678">
        <v>1</v>
      </c>
      <c r="V2678">
        <v>1</v>
      </c>
      <c r="W2678">
        <v>4405.53</v>
      </c>
      <c r="X2678">
        <v>4698.5349999999999</v>
      </c>
      <c r="Y2678">
        <v>4709.7700000000004</v>
      </c>
      <c r="Z2678">
        <v>4655.9949999999999</v>
      </c>
      <c r="AA2678">
        <v>4581.1049999999996</v>
      </c>
      <c r="AB2678">
        <v>4593.1149999999998</v>
      </c>
      <c r="AC2678">
        <v>4811.8100000000004</v>
      </c>
      <c r="AD2678">
        <v>5209.4049999999997</v>
      </c>
      <c r="AE2678">
        <v>5197.67</v>
      </c>
      <c r="AF2678">
        <v>5086.0749999999998</v>
      </c>
      <c r="AG2678">
        <v>5384.82</v>
      </c>
      <c r="AH2678">
        <v>5444.42</v>
      </c>
      <c r="AI2678">
        <v>5626.6049999999996</v>
      </c>
      <c r="AJ2678">
        <v>5507.09</v>
      </c>
      <c r="AK2678">
        <v>5327.99</v>
      </c>
      <c r="AL2678">
        <v>5357.415</v>
      </c>
      <c r="AM2678">
        <v>5454.99</v>
      </c>
      <c r="AN2678">
        <v>5397.17</v>
      </c>
      <c r="AO2678">
        <v>3469.4349999999999</v>
      </c>
      <c r="AP2678">
        <v>2489.04</v>
      </c>
      <c r="AQ2678">
        <v>4055.2249999999999</v>
      </c>
      <c r="AR2678">
        <v>4259.46</v>
      </c>
      <c r="AS2678">
        <v>4315.8500000000004</v>
      </c>
      <c r="AT2678">
        <v>4309.9350000000004</v>
      </c>
      <c r="AU2678">
        <v>66.5</v>
      </c>
      <c r="AV2678">
        <v>64.5</v>
      </c>
      <c r="AW2678">
        <v>62.5</v>
      </c>
      <c r="AX2678">
        <v>59.5</v>
      </c>
      <c r="AY2678">
        <v>58</v>
      </c>
      <c r="AZ2678">
        <v>58.5</v>
      </c>
      <c r="BA2678">
        <v>58</v>
      </c>
      <c r="BB2678">
        <v>58</v>
      </c>
      <c r="BC2678">
        <v>60.5</v>
      </c>
      <c r="BD2678">
        <v>64.5</v>
      </c>
      <c r="BE2678">
        <v>70.5</v>
      </c>
      <c r="BF2678">
        <v>75</v>
      </c>
      <c r="BG2678">
        <v>79</v>
      </c>
      <c r="BH2678">
        <v>81.5</v>
      </c>
      <c r="BI2678">
        <v>83.5</v>
      </c>
      <c r="BJ2678">
        <v>85.5</v>
      </c>
      <c r="BK2678">
        <v>86.5</v>
      </c>
      <c r="BL2678">
        <v>87</v>
      </c>
      <c r="BM2678">
        <v>85.5</v>
      </c>
      <c r="BN2678">
        <v>83</v>
      </c>
      <c r="BO2678">
        <v>78</v>
      </c>
      <c r="BP2678">
        <v>74.5</v>
      </c>
      <c r="BQ2678">
        <v>71.5</v>
      </c>
      <c r="BR2678">
        <v>69.5</v>
      </c>
      <c r="BS2678">
        <v>-7.6989970000000003</v>
      </c>
      <c r="BT2678">
        <v>-203.95339999999999</v>
      </c>
      <c r="BU2678">
        <v>-190.6026</v>
      </c>
      <c r="BV2678">
        <v>-165.49639999999999</v>
      </c>
      <c r="BW2678">
        <v>-70.465029999999999</v>
      </c>
      <c r="BX2678">
        <v>-2.3538800000000002</v>
      </c>
      <c r="BY2678">
        <v>-59.166060000000002</v>
      </c>
      <c r="BZ2678">
        <v>-176.24270000000001</v>
      </c>
      <c r="CA2678">
        <v>-13.704499999999999</v>
      </c>
      <c r="CB2678">
        <v>342.67450000000002</v>
      </c>
      <c r="CC2678">
        <v>132.4265</v>
      </c>
      <c r="CD2678">
        <v>231.58199999999999</v>
      </c>
      <c r="CE2678">
        <v>258.79899999999998</v>
      </c>
      <c r="CF2678">
        <v>424.59050000000002</v>
      </c>
      <c r="CG2678">
        <v>605.43799999999999</v>
      </c>
      <c r="CH2678">
        <v>675.55349999999999</v>
      </c>
      <c r="CI2678">
        <v>513.42859999999996</v>
      </c>
      <c r="CJ2678">
        <v>502.80610000000001</v>
      </c>
      <c r="CK2678">
        <v>2048.0279999999998</v>
      </c>
      <c r="CL2678">
        <v>2361.598</v>
      </c>
      <c r="CM2678">
        <v>648.03120000000001</v>
      </c>
      <c r="CN2678">
        <v>370.1207</v>
      </c>
      <c r="CO2678">
        <v>289.68060000000003</v>
      </c>
      <c r="CP2678">
        <v>292.45920000000001</v>
      </c>
      <c r="CQ2678">
        <v>12791.09</v>
      </c>
      <c r="CR2678">
        <v>5141.6580000000004</v>
      </c>
      <c r="CS2678">
        <v>4765.2719999999999</v>
      </c>
      <c r="CT2678">
        <v>3200.1190000000001</v>
      </c>
      <c r="CU2678">
        <v>2015.961</v>
      </c>
      <c r="CV2678">
        <v>1688.1590000000001</v>
      </c>
      <c r="CW2678">
        <v>1253.327</v>
      </c>
      <c r="CX2678">
        <v>1735.4970000000001</v>
      </c>
      <c r="CY2678">
        <v>2056.3589999999999</v>
      </c>
      <c r="CZ2678">
        <v>3082.348</v>
      </c>
      <c r="DA2678">
        <v>4758.62</v>
      </c>
      <c r="DB2678">
        <v>4668.4480000000003</v>
      </c>
      <c r="DC2678">
        <v>6178.9309999999996</v>
      </c>
      <c r="DD2678">
        <v>7229.5889999999999</v>
      </c>
      <c r="DE2678">
        <v>7853.2759999999998</v>
      </c>
      <c r="DF2678">
        <v>8499.1759999999995</v>
      </c>
      <c r="DG2678">
        <v>9609.1640000000007</v>
      </c>
      <c r="DH2678">
        <v>12505.43</v>
      </c>
      <c r="DI2678">
        <v>9001.2639999999992</v>
      </c>
      <c r="DJ2678">
        <v>10398.51</v>
      </c>
      <c r="DK2678">
        <v>7851.6409999999996</v>
      </c>
      <c r="DL2678">
        <v>5947.0780000000004</v>
      </c>
      <c r="DM2678">
        <v>5133.4350000000004</v>
      </c>
      <c r="DN2678">
        <v>4811.09</v>
      </c>
      <c r="DO2678">
        <v>19</v>
      </c>
      <c r="DP2678">
        <v>19</v>
      </c>
    </row>
    <row r="2679" spans="1:120" hidden="1" x14ac:dyDescent="0.25">
      <c r="A2679" t="str">
        <f t="shared" si="41"/>
        <v>Size_Grp-Below 20 kW_Elect DA 1-4 (1PM-9PM) with Weekends_44469_19-19</v>
      </c>
      <c r="B2679" t="s">
        <v>62</v>
      </c>
      <c r="C2679" t="s">
        <v>259</v>
      </c>
      <c r="D2679" t="s">
        <v>61</v>
      </c>
      <c r="E2679" t="s">
        <v>61</v>
      </c>
      <c r="F2679" t="s">
        <v>61</v>
      </c>
      <c r="G2679" t="s">
        <v>61</v>
      </c>
      <c r="H2679" t="s">
        <v>61</v>
      </c>
      <c r="I2679" t="s">
        <v>61</v>
      </c>
      <c r="J2679" t="s">
        <v>260</v>
      </c>
      <c r="K2679" t="s">
        <v>264</v>
      </c>
      <c r="L2679" s="18">
        <v>44469</v>
      </c>
      <c r="M2679">
        <v>19</v>
      </c>
      <c r="N2679">
        <v>19</v>
      </c>
      <c r="O2679" t="s">
        <v>263</v>
      </c>
      <c r="P2679">
        <v>1</v>
      </c>
      <c r="Q2679">
        <v>1</v>
      </c>
      <c r="R2679">
        <v>0</v>
      </c>
      <c r="S2679">
        <v>0</v>
      </c>
      <c r="T2679">
        <v>1</v>
      </c>
      <c r="U2679">
        <v>0</v>
      </c>
      <c r="V2679">
        <v>1</v>
      </c>
      <c r="DO2679">
        <v>19</v>
      </c>
      <c r="DP2679">
        <v>19</v>
      </c>
    </row>
    <row r="2680" spans="1:120" hidden="1" x14ac:dyDescent="0.25">
      <c r="A2680" t="str">
        <f t="shared" si="41"/>
        <v>Size_Grp-20 to 199.99 kW_Elect DA 1-4 (1PM-9PM) with Weekends_44469_19-19</v>
      </c>
      <c r="B2680" t="s">
        <v>62</v>
      </c>
      <c r="C2680" t="s">
        <v>201</v>
      </c>
      <c r="D2680" t="s">
        <v>61</v>
      </c>
      <c r="E2680" t="s">
        <v>61</v>
      </c>
      <c r="F2680" t="s">
        <v>61</v>
      </c>
      <c r="G2680" t="s">
        <v>61</v>
      </c>
      <c r="H2680" t="s">
        <v>61</v>
      </c>
      <c r="I2680" t="s">
        <v>61</v>
      </c>
      <c r="J2680" t="s">
        <v>101</v>
      </c>
      <c r="K2680" t="s">
        <v>264</v>
      </c>
      <c r="L2680" s="18">
        <v>44469</v>
      </c>
      <c r="M2680">
        <v>19</v>
      </c>
      <c r="N2680">
        <v>19</v>
      </c>
      <c r="O2680" t="s">
        <v>263</v>
      </c>
      <c r="P2680">
        <v>22</v>
      </c>
      <c r="Q2680">
        <v>22</v>
      </c>
      <c r="R2680">
        <v>0</v>
      </c>
      <c r="S2680">
        <v>1</v>
      </c>
      <c r="T2680">
        <v>0</v>
      </c>
      <c r="U2680">
        <v>1</v>
      </c>
      <c r="V2680">
        <v>1</v>
      </c>
      <c r="W2680">
        <v>272.05399999999997</v>
      </c>
      <c r="X2680">
        <v>349.91500000000002</v>
      </c>
      <c r="Y2680">
        <v>349.39100000000002</v>
      </c>
      <c r="Z2680">
        <v>349.70100000000002</v>
      </c>
      <c r="AA2680">
        <v>350.625</v>
      </c>
      <c r="AB2680">
        <v>353.67200000000003</v>
      </c>
      <c r="AC2680">
        <v>526.28200000000004</v>
      </c>
      <c r="AD2680">
        <v>854.80399999999997</v>
      </c>
      <c r="AE2680">
        <v>973.86</v>
      </c>
      <c r="AF2680">
        <v>1096.2439999999999</v>
      </c>
      <c r="AG2680">
        <v>1095.1890000000001</v>
      </c>
      <c r="AH2680">
        <v>1150.28</v>
      </c>
      <c r="AI2680">
        <v>1144.6020000000001</v>
      </c>
      <c r="AJ2680">
        <v>1069.037</v>
      </c>
      <c r="AK2680">
        <v>749.52599999999995</v>
      </c>
      <c r="AL2680">
        <v>569.43100000000004</v>
      </c>
      <c r="AM2680">
        <v>356.173</v>
      </c>
      <c r="AN2680">
        <v>345.786</v>
      </c>
      <c r="AO2680">
        <v>324.202</v>
      </c>
      <c r="AP2680">
        <v>344.435</v>
      </c>
      <c r="AQ2680">
        <v>427.48500000000001</v>
      </c>
      <c r="AR2680">
        <v>416.113</v>
      </c>
      <c r="AS2680">
        <v>458.089</v>
      </c>
      <c r="AT2680">
        <v>462.173</v>
      </c>
      <c r="AU2680">
        <v>66.818181999999993</v>
      </c>
      <c r="AV2680">
        <v>64.340908999999996</v>
      </c>
      <c r="AW2680">
        <v>62.181818</v>
      </c>
      <c r="AX2680">
        <v>59.818182</v>
      </c>
      <c r="AY2680">
        <v>58.318182</v>
      </c>
      <c r="AZ2680">
        <v>58.659090999999997</v>
      </c>
      <c r="BA2680">
        <v>57.840909000000003</v>
      </c>
      <c r="BB2680">
        <v>57.840909000000003</v>
      </c>
      <c r="BC2680">
        <v>60.340909000000003</v>
      </c>
      <c r="BD2680">
        <v>64.818181999999993</v>
      </c>
      <c r="BE2680">
        <v>70.818181999999993</v>
      </c>
      <c r="BF2680">
        <v>74.681818000000007</v>
      </c>
      <c r="BG2680">
        <v>78.363636</v>
      </c>
      <c r="BH2680">
        <v>81.022727000000003</v>
      </c>
      <c r="BI2680">
        <v>83.181818000000007</v>
      </c>
      <c r="BJ2680">
        <v>85.181818000000007</v>
      </c>
      <c r="BK2680">
        <v>86.181818000000007</v>
      </c>
      <c r="BL2680">
        <v>86.522727000000003</v>
      </c>
      <c r="BM2680">
        <v>85.5</v>
      </c>
      <c r="BN2680">
        <v>82.681818000000007</v>
      </c>
      <c r="BO2680">
        <v>77.681818000000007</v>
      </c>
      <c r="BP2680">
        <v>74.340908999999996</v>
      </c>
      <c r="BQ2680">
        <v>71.818181999999993</v>
      </c>
      <c r="BR2680">
        <v>69.818181999999993</v>
      </c>
      <c r="BS2680">
        <v>270.94200000000001</v>
      </c>
      <c r="BT2680">
        <v>146.1403</v>
      </c>
      <c r="BU2680">
        <v>137.8708</v>
      </c>
      <c r="BV2680">
        <v>202.3519</v>
      </c>
      <c r="BW2680">
        <v>198.024</v>
      </c>
      <c r="BX2680">
        <v>201.5067</v>
      </c>
      <c r="BY2680">
        <v>104.4301</v>
      </c>
      <c r="BZ2680">
        <v>-145.96449999999999</v>
      </c>
      <c r="CA2680">
        <v>-175.5924</v>
      </c>
      <c r="CB2680">
        <v>-176.1711</v>
      </c>
      <c r="CC2680">
        <v>-162.9212</v>
      </c>
      <c r="CD2680">
        <v>-223.3571</v>
      </c>
      <c r="CE2680">
        <v>-232.87270000000001</v>
      </c>
      <c r="CF2680">
        <v>-184.20859999999999</v>
      </c>
      <c r="CG2680">
        <v>125.2971</v>
      </c>
      <c r="CH2680">
        <v>218.6814</v>
      </c>
      <c r="CI2680">
        <v>289.11410000000001</v>
      </c>
      <c r="CJ2680">
        <v>220.554</v>
      </c>
      <c r="CK2680">
        <v>232.2561</v>
      </c>
      <c r="CL2680">
        <v>185.6808</v>
      </c>
      <c r="CM2680">
        <v>87.759799999999998</v>
      </c>
      <c r="CN2680">
        <v>82.688680000000005</v>
      </c>
      <c r="CO2680">
        <v>27.693370000000002</v>
      </c>
      <c r="CP2680">
        <v>20.73995</v>
      </c>
      <c r="CQ2680">
        <v>2185.944</v>
      </c>
      <c r="CR2680">
        <v>963.91989999999998</v>
      </c>
      <c r="CS2680">
        <v>886.1558</v>
      </c>
      <c r="CT2680">
        <v>901.05219999999997</v>
      </c>
      <c r="CU2680">
        <v>877.17579999999998</v>
      </c>
      <c r="CV2680">
        <v>678.04269999999997</v>
      </c>
      <c r="CW2680">
        <v>351.56150000000002</v>
      </c>
      <c r="CX2680">
        <v>443.06420000000003</v>
      </c>
      <c r="CY2680">
        <v>609.20360000000005</v>
      </c>
      <c r="CZ2680">
        <v>958.88549999999998</v>
      </c>
      <c r="DA2680">
        <v>1345.702</v>
      </c>
      <c r="DB2680">
        <v>1643.0119999999999</v>
      </c>
      <c r="DC2680">
        <v>1951.441</v>
      </c>
      <c r="DD2680">
        <v>2244.0889999999999</v>
      </c>
      <c r="DE2680">
        <v>2301.7069999999999</v>
      </c>
      <c r="DF2680">
        <v>2290.6959999999999</v>
      </c>
      <c r="DG2680">
        <v>2327.0619999999999</v>
      </c>
      <c r="DH2680">
        <v>2338.194</v>
      </c>
      <c r="DI2680">
        <v>2127.2130000000002</v>
      </c>
      <c r="DJ2680">
        <v>2168.7089999999998</v>
      </c>
      <c r="DK2680">
        <v>2541.085</v>
      </c>
      <c r="DL2680">
        <v>2290.386</v>
      </c>
      <c r="DM2680">
        <v>2293.3690000000001</v>
      </c>
      <c r="DN2680">
        <v>2360.96</v>
      </c>
      <c r="DO2680">
        <v>19</v>
      </c>
      <c r="DP2680">
        <v>19</v>
      </c>
    </row>
    <row r="2681" spans="1:120" x14ac:dyDescent="0.25">
      <c r="A2681" t="str">
        <f t="shared" si="41"/>
        <v>AutoDR-Yes_Elect DA 1-4 (1PM-9PM) with Weekends_44469_19-19</v>
      </c>
      <c r="B2681" t="s">
        <v>62</v>
      </c>
      <c r="C2681" t="s">
        <v>322</v>
      </c>
      <c r="D2681" t="s">
        <v>61</v>
      </c>
      <c r="E2681" t="s">
        <v>61</v>
      </c>
      <c r="F2681" t="s">
        <v>61</v>
      </c>
      <c r="G2681" t="s">
        <v>61</v>
      </c>
      <c r="H2681" t="s">
        <v>98</v>
      </c>
      <c r="I2681" t="s">
        <v>61</v>
      </c>
      <c r="J2681" t="s">
        <v>61</v>
      </c>
      <c r="K2681" t="s">
        <v>264</v>
      </c>
      <c r="L2681" s="18">
        <v>44469</v>
      </c>
      <c r="M2681">
        <v>19</v>
      </c>
      <c r="N2681">
        <v>19</v>
      </c>
      <c r="O2681" t="s">
        <v>263</v>
      </c>
      <c r="P2681">
        <v>4</v>
      </c>
      <c r="Q2681">
        <v>4</v>
      </c>
      <c r="R2681">
        <v>0</v>
      </c>
      <c r="S2681">
        <v>0</v>
      </c>
      <c r="T2681">
        <v>1</v>
      </c>
      <c r="U2681">
        <v>1</v>
      </c>
      <c r="V2681">
        <v>1</v>
      </c>
      <c r="W2681">
        <v>1.84</v>
      </c>
      <c r="X2681">
        <v>185.2</v>
      </c>
      <c r="Y2681">
        <v>185.36</v>
      </c>
      <c r="Z2681">
        <v>185.28</v>
      </c>
      <c r="AA2681">
        <v>185.36</v>
      </c>
      <c r="AB2681">
        <v>185.2</v>
      </c>
      <c r="AC2681">
        <v>244</v>
      </c>
      <c r="AD2681">
        <v>295.92</v>
      </c>
      <c r="AE2681">
        <v>351.76</v>
      </c>
      <c r="AF2681">
        <v>423.36</v>
      </c>
      <c r="AG2681">
        <v>422.48</v>
      </c>
      <c r="AH2681">
        <v>422.16</v>
      </c>
      <c r="AI2681">
        <v>419.6</v>
      </c>
      <c r="AJ2681">
        <v>340.64</v>
      </c>
      <c r="AK2681">
        <v>175.36</v>
      </c>
      <c r="AL2681">
        <v>132</v>
      </c>
      <c r="AM2681">
        <v>132.32</v>
      </c>
      <c r="AN2681">
        <v>132.63999999999999</v>
      </c>
      <c r="AO2681">
        <v>1.44</v>
      </c>
      <c r="AP2681">
        <v>0.48</v>
      </c>
      <c r="AQ2681">
        <v>0.64</v>
      </c>
      <c r="AR2681">
        <v>0.56000000000000005</v>
      </c>
      <c r="AS2681">
        <v>0.56000000000000005</v>
      </c>
      <c r="AT2681">
        <v>0.64</v>
      </c>
      <c r="AU2681">
        <v>67.166667000000004</v>
      </c>
      <c r="AV2681">
        <v>64.166667000000004</v>
      </c>
      <c r="AW2681">
        <v>61.833333000000003</v>
      </c>
      <c r="AX2681">
        <v>60.166666999999997</v>
      </c>
      <c r="AY2681">
        <v>58.666666999999997</v>
      </c>
      <c r="AZ2681">
        <v>58.833333000000003</v>
      </c>
      <c r="BA2681">
        <v>57.666666999999997</v>
      </c>
      <c r="BB2681">
        <v>57.666666999999997</v>
      </c>
      <c r="BC2681">
        <v>60.166666999999997</v>
      </c>
      <c r="BD2681">
        <v>65.166667000000004</v>
      </c>
      <c r="BE2681">
        <v>71.166667000000004</v>
      </c>
      <c r="BF2681">
        <v>74.333332999999996</v>
      </c>
      <c r="BG2681">
        <v>77.666667000000004</v>
      </c>
      <c r="BH2681">
        <v>80.5</v>
      </c>
      <c r="BI2681">
        <v>82.833332999999996</v>
      </c>
      <c r="BJ2681">
        <v>84.833332999999996</v>
      </c>
      <c r="BK2681">
        <v>85.833332999999996</v>
      </c>
      <c r="BL2681">
        <v>86</v>
      </c>
      <c r="BM2681">
        <v>85.5</v>
      </c>
      <c r="BN2681">
        <v>82.333332999999996</v>
      </c>
      <c r="BO2681">
        <v>77.333332999999996</v>
      </c>
      <c r="BP2681">
        <v>74.166667000000004</v>
      </c>
      <c r="BQ2681">
        <v>72.166667000000004</v>
      </c>
      <c r="BR2681">
        <v>70.166667000000004</v>
      </c>
      <c r="BS2681">
        <v>178.91229999999999</v>
      </c>
      <c r="BT2681">
        <v>44.671399999999998</v>
      </c>
      <c r="BU2681">
        <v>45.235930000000003</v>
      </c>
      <c r="BV2681">
        <v>108.9363</v>
      </c>
      <c r="BW2681">
        <v>108.0248</v>
      </c>
      <c r="BX2681">
        <v>111.57899999999999</v>
      </c>
      <c r="BY2681">
        <v>25.841249999999999</v>
      </c>
      <c r="BZ2681">
        <v>-15.583769999999999</v>
      </c>
      <c r="CA2681">
        <v>-90.680329999999998</v>
      </c>
      <c r="CB2681">
        <v>-140.0762</v>
      </c>
      <c r="CC2681">
        <v>-121.2255</v>
      </c>
      <c r="CD2681">
        <v>-126.881</v>
      </c>
      <c r="CE2681">
        <v>-134.1052</v>
      </c>
      <c r="CF2681">
        <v>-46.848170000000003</v>
      </c>
      <c r="CG2681">
        <v>133.74610000000001</v>
      </c>
      <c r="CH2681">
        <v>124.1516</v>
      </c>
      <c r="CI2681">
        <v>129.3432</v>
      </c>
      <c r="CJ2681">
        <v>124.3429</v>
      </c>
      <c r="CK2681">
        <v>268.30439999999999</v>
      </c>
      <c r="CL2681">
        <v>239.06209999999999</v>
      </c>
      <c r="CM2681">
        <v>225.0505</v>
      </c>
      <c r="CN2681">
        <v>198.36580000000001</v>
      </c>
      <c r="CO2681">
        <v>174.52510000000001</v>
      </c>
      <c r="CP2681">
        <v>170.29769999999999</v>
      </c>
      <c r="CQ2681">
        <v>729.66330000000005</v>
      </c>
      <c r="CR2681">
        <v>180.77869999999999</v>
      </c>
      <c r="CS2681">
        <v>178.35480000000001</v>
      </c>
      <c r="CT2681">
        <v>224.22659999999999</v>
      </c>
      <c r="CU2681">
        <v>218.1052</v>
      </c>
      <c r="CV2681">
        <v>211.77529999999999</v>
      </c>
      <c r="CW2681">
        <v>111.39530000000001</v>
      </c>
      <c r="CX2681">
        <v>105.0064</v>
      </c>
      <c r="CY2681">
        <v>217.44239999999999</v>
      </c>
      <c r="CZ2681">
        <v>322.87670000000003</v>
      </c>
      <c r="DA2681">
        <v>433.9049</v>
      </c>
      <c r="DB2681">
        <v>592.89200000000005</v>
      </c>
      <c r="DC2681">
        <v>921.00049999999999</v>
      </c>
      <c r="DD2681">
        <v>926.95830000000001</v>
      </c>
      <c r="DE2681">
        <v>886.09090000000003</v>
      </c>
      <c r="DF2681">
        <v>960.47109999999998</v>
      </c>
      <c r="DG2681">
        <v>1034.93</v>
      </c>
      <c r="DH2681">
        <v>1086.4469999999999</v>
      </c>
      <c r="DI2681">
        <v>998.12789999999995</v>
      </c>
      <c r="DJ2681">
        <v>1092.93</v>
      </c>
      <c r="DK2681">
        <v>979.65880000000004</v>
      </c>
      <c r="DL2681">
        <v>933.41160000000002</v>
      </c>
      <c r="DM2681">
        <v>858.84590000000003</v>
      </c>
      <c r="DN2681">
        <v>900.50819999999999</v>
      </c>
      <c r="DO2681">
        <v>19</v>
      </c>
      <c r="DP2681">
        <v>19</v>
      </c>
    </row>
    <row r="2682" spans="1:120" x14ac:dyDescent="0.25">
      <c r="A2682" t="str">
        <f t="shared" si="41"/>
        <v>AutoDR-No_Elect DA 1-4 (1PM-9PM) with Weekends_44469_19-19</v>
      </c>
      <c r="B2682" t="s">
        <v>62</v>
      </c>
      <c r="C2682" t="s">
        <v>321</v>
      </c>
      <c r="D2682" t="s">
        <v>61</v>
      </c>
      <c r="E2682" t="s">
        <v>61</v>
      </c>
      <c r="F2682" t="s">
        <v>61</v>
      </c>
      <c r="G2682" t="s">
        <v>61</v>
      </c>
      <c r="H2682" t="s">
        <v>97</v>
      </c>
      <c r="I2682" t="s">
        <v>61</v>
      </c>
      <c r="J2682" t="s">
        <v>61</v>
      </c>
      <c r="K2682" t="s">
        <v>264</v>
      </c>
      <c r="L2682" s="18">
        <v>44469</v>
      </c>
      <c r="M2682">
        <v>19</v>
      </c>
      <c r="N2682">
        <v>19</v>
      </c>
      <c r="O2682" t="s">
        <v>263</v>
      </c>
      <c r="P2682">
        <v>28</v>
      </c>
      <c r="Q2682">
        <v>28</v>
      </c>
      <c r="R2682">
        <v>0</v>
      </c>
      <c r="S2682">
        <v>0</v>
      </c>
      <c r="T2682">
        <v>0</v>
      </c>
      <c r="U2682">
        <v>1</v>
      </c>
      <c r="V2682">
        <v>1</v>
      </c>
      <c r="W2682">
        <v>4675.7439999999997</v>
      </c>
      <c r="X2682">
        <v>4863.25</v>
      </c>
      <c r="Y2682">
        <v>4873.8010000000004</v>
      </c>
      <c r="Z2682">
        <v>4820.4160000000002</v>
      </c>
      <c r="AA2682">
        <v>4746.37</v>
      </c>
      <c r="AB2682">
        <v>4761.5870000000004</v>
      </c>
      <c r="AC2682">
        <v>5094.0919999999996</v>
      </c>
      <c r="AD2682">
        <v>5768.2889999999998</v>
      </c>
      <c r="AE2682">
        <v>5819.77</v>
      </c>
      <c r="AF2682">
        <v>5758.9589999999998</v>
      </c>
      <c r="AG2682">
        <v>6057.5290000000005</v>
      </c>
      <c r="AH2682">
        <v>6172.54</v>
      </c>
      <c r="AI2682">
        <v>6351.607</v>
      </c>
      <c r="AJ2682">
        <v>6235.4870000000001</v>
      </c>
      <c r="AK2682">
        <v>5902.1559999999999</v>
      </c>
      <c r="AL2682">
        <v>5794.8459999999995</v>
      </c>
      <c r="AM2682">
        <v>5678.8429999999998</v>
      </c>
      <c r="AN2682">
        <v>5610.3159999999998</v>
      </c>
      <c r="AO2682">
        <v>3792.1970000000001</v>
      </c>
      <c r="AP2682">
        <v>2832.9949999999999</v>
      </c>
      <c r="AQ2682">
        <v>4482.07</v>
      </c>
      <c r="AR2682">
        <v>4675.0129999999999</v>
      </c>
      <c r="AS2682">
        <v>4773.3789999999999</v>
      </c>
      <c r="AT2682">
        <v>4771.4679999999998</v>
      </c>
      <c r="AU2682">
        <v>66.678571000000005</v>
      </c>
      <c r="AV2682">
        <v>64.410713999999999</v>
      </c>
      <c r="AW2682">
        <v>62.321429000000002</v>
      </c>
      <c r="AX2682">
        <v>59.678570999999998</v>
      </c>
      <c r="AY2682">
        <v>58.178570999999998</v>
      </c>
      <c r="AZ2682">
        <v>58.589286000000001</v>
      </c>
      <c r="BA2682">
        <v>57.910713999999999</v>
      </c>
      <c r="BB2682">
        <v>57.910713999999999</v>
      </c>
      <c r="BC2682">
        <v>60.410713999999999</v>
      </c>
      <c r="BD2682">
        <v>64.678571000000005</v>
      </c>
      <c r="BE2682">
        <v>70.678571000000005</v>
      </c>
      <c r="BF2682">
        <v>74.821428999999995</v>
      </c>
      <c r="BG2682">
        <v>78.642857000000006</v>
      </c>
      <c r="BH2682">
        <v>81.232142999999994</v>
      </c>
      <c r="BI2682">
        <v>83.321428999999995</v>
      </c>
      <c r="BJ2682">
        <v>85.321428999999995</v>
      </c>
      <c r="BK2682">
        <v>86.321428999999995</v>
      </c>
      <c r="BL2682">
        <v>86.732142999999994</v>
      </c>
      <c r="BM2682">
        <v>85.5</v>
      </c>
      <c r="BN2682">
        <v>82.821428999999995</v>
      </c>
      <c r="BO2682">
        <v>77.821428999999995</v>
      </c>
      <c r="BP2682">
        <v>74.410713999999999</v>
      </c>
      <c r="BQ2682">
        <v>71.678571000000005</v>
      </c>
      <c r="BR2682">
        <v>69.678571000000005</v>
      </c>
      <c r="BS2682">
        <v>84.330680000000001</v>
      </c>
      <c r="BT2682">
        <v>-102.4845</v>
      </c>
      <c r="BU2682">
        <v>-97.967770000000002</v>
      </c>
      <c r="BV2682">
        <v>-72.080780000000004</v>
      </c>
      <c r="BW2682">
        <v>19.53417</v>
      </c>
      <c r="BX2682">
        <v>87.573769999999996</v>
      </c>
      <c r="BY2682">
        <v>19.422799999999999</v>
      </c>
      <c r="BZ2682">
        <v>-306.6234</v>
      </c>
      <c r="CA2682">
        <v>-98.616540000000001</v>
      </c>
      <c r="CB2682">
        <v>306.57960000000003</v>
      </c>
      <c r="CC2682">
        <v>90.730789999999999</v>
      </c>
      <c r="CD2682">
        <v>135.10589999999999</v>
      </c>
      <c r="CE2682">
        <v>160.03149999999999</v>
      </c>
      <c r="CF2682">
        <v>287.23009999999999</v>
      </c>
      <c r="CG2682">
        <v>596.98910000000001</v>
      </c>
      <c r="CH2682">
        <v>770.08320000000003</v>
      </c>
      <c r="CI2682">
        <v>673.19960000000003</v>
      </c>
      <c r="CJ2682">
        <v>599.0172</v>
      </c>
      <c r="CK2682">
        <v>2011.98</v>
      </c>
      <c r="CL2682">
        <v>2308.2170000000001</v>
      </c>
      <c r="CM2682">
        <v>510.7405</v>
      </c>
      <c r="CN2682">
        <v>254.44370000000001</v>
      </c>
      <c r="CO2682">
        <v>142.84880000000001</v>
      </c>
      <c r="CP2682">
        <v>142.9014</v>
      </c>
      <c r="CQ2682">
        <v>14247.38</v>
      </c>
      <c r="CR2682">
        <v>5924.799</v>
      </c>
      <c r="CS2682">
        <v>5473.0730000000003</v>
      </c>
      <c r="CT2682">
        <v>3876.944</v>
      </c>
      <c r="CU2682">
        <v>2675.0309999999999</v>
      </c>
      <c r="CV2682">
        <v>2154.4259999999999</v>
      </c>
      <c r="CW2682">
        <v>1493.4939999999999</v>
      </c>
      <c r="CX2682">
        <v>2073.5549999999998</v>
      </c>
      <c r="CY2682">
        <v>2448.12</v>
      </c>
      <c r="CZ2682">
        <v>3718.3560000000002</v>
      </c>
      <c r="DA2682">
        <v>5670.4170000000004</v>
      </c>
      <c r="DB2682">
        <v>5718.567</v>
      </c>
      <c r="DC2682">
        <v>7209.3710000000001</v>
      </c>
      <c r="DD2682">
        <v>8546.7199999999993</v>
      </c>
      <c r="DE2682">
        <v>9268.893</v>
      </c>
      <c r="DF2682">
        <v>9829.4</v>
      </c>
      <c r="DG2682">
        <v>10901.3</v>
      </c>
      <c r="DH2682">
        <v>13757.18</v>
      </c>
      <c r="DI2682">
        <v>10130.35</v>
      </c>
      <c r="DJ2682">
        <v>11474.29</v>
      </c>
      <c r="DK2682">
        <v>9413.0669999999991</v>
      </c>
      <c r="DL2682">
        <v>7304.0529999999999</v>
      </c>
      <c r="DM2682">
        <v>6567.9579999999996</v>
      </c>
      <c r="DN2682">
        <v>6271.5420000000004</v>
      </c>
      <c r="DO2682">
        <v>19</v>
      </c>
      <c r="DP2682">
        <v>19</v>
      </c>
    </row>
    <row r="2683" spans="1:120" hidden="1" x14ac:dyDescent="0.25">
      <c r="A2683" t="str">
        <f t="shared" si="41"/>
        <v>sublap_id-SLAP_PGEB_All CBP_44470</v>
      </c>
      <c r="B2683" t="s">
        <v>62</v>
      </c>
      <c r="C2683" t="s">
        <v>287</v>
      </c>
      <c r="D2683" t="s">
        <v>61</v>
      </c>
      <c r="E2683" t="s">
        <v>288</v>
      </c>
      <c r="F2683" t="s">
        <v>61</v>
      </c>
      <c r="G2683" t="s">
        <v>61</v>
      </c>
      <c r="H2683" t="s">
        <v>61</v>
      </c>
      <c r="I2683" t="s">
        <v>61</v>
      </c>
      <c r="J2683" t="s">
        <v>61</v>
      </c>
      <c r="K2683" t="s">
        <v>197</v>
      </c>
      <c r="L2683" s="18">
        <v>44470</v>
      </c>
      <c r="M2683">
        <v>19</v>
      </c>
      <c r="N2683">
        <v>19</v>
      </c>
      <c r="O2683" t="s">
        <v>258</v>
      </c>
      <c r="P2683">
        <v>2</v>
      </c>
      <c r="Q2683">
        <v>1</v>
      </c>
      <c r="R2683">
        <v>0</v>
      </c>
      <c r="S2683">
        <v>0</v>
      </c>
      <c r="T2683">
        <v>1</v>
      </c>
      <c r="U2683">
        <v>0</v>
      </c>
      <c r="V2683">
        <v>1</v>
      </c>
      <c r="W2683">
        <v>208.96</v>
      </c>
      <c r="X2683">
        <v>223.6</v>
      </c>
      <c r="Y2683">
        <v>220.8</v>
      </c>
      <c r="Z2683">
        <v>216.8</v>
      </c>
      <c r="AA2683">
        <v>214.4</v>
      </c>
      <c r="AB2683">
        <v>215.28</v>
      </c>
      <c r="AC2683">
        <v>190.64</v>
      </c>
      <c r="AD2683">
        <v>139.6</v>
      </c>
      <c r="AE2683">
        <v>142.32</v>
      </c>
      <c r="AF2683">
        <v>152.63999999999999</v>
      </c>
      <c r="AG2683">
        <v>159.84</v>
      </c>
      <c r="AH2683">
        <v>165.52</v>
      </c>
      <c r="AI2683">
        <v>175.12</v>
      </c>
      <c r="AJ2683">
        <v>176.32</v>
      </c>
      <c r="AK2683">
        <v>174.64</v>
      </c>
      <c r="AL2683">
        <v>164.48</v>
      </c>
      <c r="AM2683">
        <v>161.36000000000001</v>
      </c>
      <c r="AN2683">
        <v>157.84</v>
      </c>
      <c r="AO2683">
        <v>165.92</v>
      </c>
      <c r="AP2683">
        <v>244.64</v>
      </c>
      <c r="AQ2683">
        <v>236.16</v>
      </c>
      <c r="AR2683">
        <v>232.4</v>
      </c>
      <c r="AS2683">
        <v>228.32</v>
      </c>
      <c r="AT2683">
        <v>226.88</v>
      </c>
      <c r="AU2683">
        <v>67.05</v>
      </c>
      <c r="AV2683">
        <v>64.7</v>
      </c>
      <c r="AW2683">
        <v>63.75</v>
      </c>
      <c r="AX2683">
        <v>62.8</v>
      </c>
      <c r="AY2683">
        <v>62.35</v>
      </c>
      <c r="AZ2683">
        <v>62.4</v>
      </c>
      <c r="BA2683">
        <v>62.75</v>
      </c>
      <c r="BB2683">
        <v>62.45</v>
      </c>
      <c r="BC2683">
        <v>65.599999999999994</v>
      </c>
      <c r="BD2683">
        <v>69.8</v>
      </c>
      <c r="BE2683">
        <v>72.25</v>
      </c>
      <c r="BF2683">
        <v>75.7</v>
      </c>
      <c r="BG2683">
        <v>81.5</v>
      </c>
      <c r="BH2683">
        <v>84.35</v>
      </c>
      <c r="BI2683">
        <v>88.3</v>
      </c>
      <c r="BJ2683">
        <v>89.8</v>
      </c>
      <c r="BK2683">
        <v>89.25</v>
      </c>
      <c r="BL2683">
        <v>87.4</v>
      </c>
      <c r="BM2683">
        <v>83.95</v>
      </c>
      <c r="BN2683">
        <v>77.099999999999994</v>
      </c>
      <c r="BO2683">
        <v>73.5</v>
      </c>
      <c r="BP2683">
        <v>71.8</v>
      </c>
      <c r="BQ2683">
        <v>70.05</v>
      </c>
      <c r="BR2683">
        <v>68.400000000000006</v>
      </c>
      <c r="BS2683">
        <v>-31.612559999999998</v>
      </c>
      <c r="BT2683">
        <v>-38.382460000000002</v>
      </c>
      <c r="BU2683">
        <v>-38.285339999999998</v>
      </c>
      <c r="BV2683">
        <v>-35.41554</v>
      </c>
      <c r="BW2683">
        <v>-33.790599999999998</v>
      </c>
      <c r="BX2683">
        <v>-34.868549999999999</v>
      </c>
      <c r="BY2683">
        <v>-15.816420000000001</v>
      </c>
      <c r="BZ2683">
        <v>25.60313</v>
      </c>
      <c r="CA2683">
        <v>28.49127</v>
      </c>
      <c r="CB2683">
        <v>29.959140000000001</v>
      </c>
      <c r="CC2683">
        <v>28.382110000000001</v>
      </c>
      <c r="CD2683">
        <v>29.145420000000001</v>
      </c>
      <c r="CE2683">
        <v>31.320620000000002</v>
      </c>
      <c r="CF2683">
        <v>38.274459999999998</v>
      </c>
      <c r="CG2683">
        <v>46.649259999999998</v>
      </c>
      <c r="CH2683">
        <v>51.812480000000001</v>
      </c>
      <c r="CI2683">
        <v>49.970610000000001</v>
      </c>
      <c r="CJ2683">
        <v>53.578749999999999</v>
      </c>
      <c r="CK2683">
        <v>104.95699999999999</v>
      </c>
      <c r="CL2683">
        <v>26.168089999999999</v>
      </c>
      <c r="CM2683">
        <v>-14.405239999999999</v>
      </c>
      <c r="CN2683">
        <v>-14.240690000000001</v>
      </c>
      <c r="CO2683">
        <v>-12.268129999999999</v>
      </c>
      <c r="CP2683">
        <v>-16.229130000000001</v>
      </c>
      <c r="CQ2683">
        <v>88.146990000000002</v>
      </c>
      <c r="CR2683">
        <v>46.222160000000002</v>
      </c>
      <c r="CS2683">
        <v>45.241889999999998</v>
      </c>
      <c r="CT2683">
        <v>54.826770000000003</v>
      </c>
      <c r="CU2683">
        <v>58.230110000000003</v>
      </c>
      <c r="CV2683">
        <v>57.18215</v>
      </c>
      <c r="CW2683">
        <v>24.631029999999999</v>
      </c>
      <c r="CX2683">
        <v>84.389889999999994</v>
      </c>
      <c r="CY2683">
        <v>26.9481</v>
      </c>
      <c r="CZ2683">
        <v>34.909039999999997</v>
      </c>
      <c r="DA2683">
        <v>124.5796</v>
      </c>
      <c r="DB2683">
        <v>80.028270000000006</v>
      </c>
      <c r="DC2683">
        <v>104.9091</v>
      </c>
      <c r="DD2683">
        <v>111.93819999999999</v>
      </c>
      <c r="DE2683">
        <v>203.08080000000001</v>
      </c>
      <c r="DF2683">
        <v>207.0959</v>
      </c>
      <c r="DG2683">
        <v>237.93</v>
      </c>
      <c r="DH2683">
        <v>279.86860000000001</v>
      </c>
      <c r="DI2683">
        <v>899.63459999999998</v>
      </c>
      <c r="DJ2683">
        <v>862.57950000000005</v>
      </c>
      <c r="DK2683">
        <v>187.2878</v>
      </c>
      <c r="DL2683">
        <v>460.84379999999999</v>
      </c>
      <c r="DM2683">
        <v>389.71820000000002</v>
      </c>
      <c r="DN2683">
        <v>403.77940000000001</v>
      </c>
      <c r="DO2683">
        <v>19</v>
      </c>
      <c r="DP2683">
        <v>19</v>
      </c>
    </row>
    <row r="2684" spans="1:120" hidden="1" x14ac:dyDescent="0.25">
      <c r="A2684" t="str">
        <f t="shared" si="41"/>
        <v>Size_Grp-Below 20 kW_All CBP_44470</v>
      </c>
      <c r="B2684" t="s">
        <v>62</v>
      </c>
      <c r="C2684" t="s">
        <v>259</v>
      </c>
      <c r="D2684" t="s">
        <v>61</v>
      </c>
      <c r="E2684" t="s">
        <v>61</v>
      </c>
      <c r="F2684" t="s">
        <v>61</v>
      </c>
      <c r="G2684" t="s">
        <v>61</v>
      </c>
      <c r="H2684" t="s">
        <v>61</v>
      </c>
      <c r="I2684" t="s">
        <v>61</v>
      </c>
      <c r="J2684" t="s">
        <v>260</v>
      </c>
      <c r="K2684" t="s">
        <v>197</v>
      </c>
      <c r="L2684" s="18">
        <v>44470</v>
      </c>
      <c r="M2684">
        <v>19</v>
      </c>
      <c r="N2684">
        <v>19</v>
      </c>
      <c r="O2684" t="s">
        <v>258</v>
      </c>
      <c r="P2684">
        <v>1</v>
      </c>
      <c r="Q2684">
        <v>0</v>
      </c>
      <c r="R2684">
        <v>0</v>
      </c>
      <c r="S2684">
        <v>0</v>
      </c>
      <c r="T2684">
        <v>1</v>
      </c>
      <c r="U2684">
        <v>0</v>
      </c>
      <c r="V2684">
        <v>1</v>
      </c>
      <c r="W2684">
        <v>0</v>
      </c>
      <c r="X2684">
        <v>0</v>
      </c>
      <c r="Y2684">
        <v>0</v>
      </c>
      <c r="Z2684">
        <v>0</v>
      </c>
      <c r="AA2684">
        <v>0</v>
      </c>
      <c r="AB2684">
        <v>0</v>
      </c>
      <c r="AC2684">
        <v>0</v>
      </c>
      <c r="AD2684">
        <v>0</v>
      </c>
      <c r="AE2684">
        <v>0</v>
      </c>
      <c r="AF2684">
        <v>0</v>
      </c>
      <c r="AG2684">
        <v>0</v>
      </c>
      <c r="AH2684">
        <v>0</v>
      </c>
      <c r="AI2684">
        <v>0</v>
      </c>
      <c r="AJ2684">
        <v>0</v>
      </c>
      <c r="AK2684">
        <v>0</v>
      </c>
      <c r="AL2684">
        <v>0</v>
      </c>
      <c r="AM2684">
        <v>0</v>
      </c>
      <c r="AN2684">
        <v>0</v>
      </c>
      <c r="AO2684">
        <v>0</v>
      </c>
      <c r="AP2684">
        <v>0</v>
      </c>
      <c r="AQ2684">
        <v>0</v>
      </c>
      <c r="AR2684">
        <v>0</v>
      </c>
      <c r="AS2684">
        <v>0</v>
      </c>
      <c r="AT2684">
        <v>0</v>
      </c>
      <c r="AU2684">
        <v>0</v>
      </c>
      <c r="AV2684">
        <v>0</v>
      </c>
      <c r="AW2684">
        <v>0</v>
      </c>
      <c r="AX2684">
        <v>0</v>
      </c>
      <c r="AY2684">
        <v>0</v>
      </c>
      <c r="AZ2684">
        <v>0</v>
      </c>
      <c r="BA2684">
        <v>0</v>
      </c>
      <c r="BB2684">
        <v>0</v>
      </c>
      <c r="BC2684">
        <v>0</v>
      </c>
      <c r="BD2684">
        <v>0</v>
      </c>
      <c r="BE2684">
        <v>0</v>
      </c>
      <c r="BF2684">
        <v>0</v>
      </c>
      <c r="BG2684">
        <v>0</v>
      </c>
      <c r="BH2684">
        <v>0</v>
      </c>
      <c r="BI2684">
        <v>0</v>
      </c>
      <c r="BJ2684">
        <v>0</v>
      </c>
      <c r="BK2684">
        <v>0</v>
      </c>
      <c r="BL2684">
        <v>0</v>
      </c>
      <c r="BM2684">
        <v>0</v>
      </c>
      <c r="BN2684">
        <v>0</v>
      </c>
      <c r="BO2684">
        <v>0</v>
      </c>
      <c r="BP2684">
        <v>0</v>
      </c>
      <c r="BQ2684">
        <v>0</v>
      </c>
      <c r="BR2684">
        <v>0</v>
      </c>
      <c r="BS2684">
        <v>0</v>
      </c>
      <c r="BT2684">
        <v>0</v>
      </c>
      <c r="BU2684">
        <v>0</v>
      </c>
      <c r="BV2684">
        <v>0</v>
      </c>
      <c r="BW2684">
        <v>0</v>
      </c>
      <c r="BX2684">
        <v>0</v>
      </c>
      <c r="BY2684">
        <v>0</v>
      </c>
      <c r="BZ2684">
        <v>0</v>
      </c>
      <c r="CA2684">
        <v>0</v>
      </c>
      <c r="CB2684">
        <v>0</v>
      </c>
      <c r="CC2684">
        <v>0</v>
      </c>
      <c r="CD2684">
        <v>0</v>
      </c>
      <c r="CE2684">
        <v>0</v>
      </c>
      <c r="CF2684">
        <v>0</v>
      </c>
      <c r="CG2684">
        <v>0</v>
      </c>
      <c r="CH2684">
        <v>0</v>
      </c>
      <c r="CI2684">
        <v>0</v>
      </c>
      <c r="CJ2684">
        <v>0</v>
      </c>
      <c r="CK2684">
        <v>0</v>
      </c>
      <c r="CL2684">
        <v>0</v>
      </c>
      <c r="CM2684">
        <v>0</v>
      </c>
      <c r="CN2684">
        <v>0</v>
      </c>
      <c r="CO2684">
        <v>0</v>
      </c>
      <c r="CP2684">
        <v>0</v>
      </c>
      <c r="CQ2684">
        <v>0</v>
      </c>
      <c r="CR2684">
        <v>0</v>
      </c>
      <c r="CS2684">
        <v>0</v>
      </c>
      <c r="CT2684">
        <v>0</v>
      </c>
      <c r="CU2684">
        <v>0</v>
      </c>
      <c r="CV2684">
        <v>0</v>
      </c>
      <c r="CW2684">
        <v>0</v>
      </c>
      <c r="CX2684">
        <v>0</v>
      </c>
      <c r="CY2684">
        <v>0</v>
      </c>
      <c r="CZ2684">
        <v>0</v>
      </c>
      <c r="DA2684">
        <v>0</v>
      </c>
      <c r="DB2684">
        <v>0</v>
      </c>
      <c r="DC2684">
        <v>0</v>
      </c>
      <c r="DD2684">
        <v>0</v>
      </c>
      <c r="DE2684">
        <v>0</v>
      </c>
      <c r="DF2684">
        <v>0</v>
      </c>
      <c r="DG2684">
        <v>0</v>
      </c>
      <c r="DH2684">
        <v>0</v>
      </c>
      <c r="DI2684">
        <v>0</v>
      </c>
      <c r="DJ2684">
        <v>0</v>
      </c>
      <c r="DK2684">
        <v>0</v>
      </c>
      <c r="DL2684">
        <v>0</v>
      </c>
      <c r="DM2684">
        <v>0</v>
      </c>
      <c r="DN2684">
        <v>0</v>
      </c>
      <c r="DO2684">
        <v>19</v>
      </c>
      <c r="DP2684">
        <v>19</v>
      </c>
    </row>
    <row r="2685" spans="1:120" hidden="1" x14ac:dyDescent="0.25">
      <c r="A2685" t="str">
        <f t="shared" si="41"/>
        <v>Size_Grp-200 kW and above_All CBP_44470</v>
      </c>
      <c r="B2685" t="s">
        <v>62</v>
      </c>
      <c r="C2685" t="s">
        <v>207</v>
      </c>
      <c r="D2685" t="s">
        <v>61</v>
      </c>
      <c r="E2685" t="s">
        <v>61</v>
      </c>
      <c r="F2685" t="s">
        <v>61</v>
      </c>
      <c r="G2685" t="s">
        <v>61</v>
      </c>
      <c r="H2685" t="s">
        <v>61</v>
      </c>
      <c r="I2685" t="s">
        <v>61</v>
      </c>
      <c r="J2685" t="s">
        <v>102</v>
      </c>
      <c r="K2685" t="s">
        <v>197</v>
      </c>
      <c r="L2685" s="18">
        <v>44470</v>
      </c>
      <c r="M2685">
        <v>19</v>
      </c>
      <c r="N2685">
        <v>19</v>
      </c>
      <c r="O2685" t="s">
        <v>258</v>
      </c>
      <c r="P2685">
        <v>3</v>
      </c>
      <c r="Q2685">
        <v>3</v>
      </c>
      <c r="R2685">
        <v>0</v>
      </c>
      <c r="S2685">
        <v>0</v>
      </c>
      <c r="T2685">
        <v>1</v>
      </c>
      <c r="U2685">
        <v>0</v>
      </c>
      <c r="V2685">
        <v>1</v>
      </c>
      <c r="W2685">
        <v>1535.16</v>
      </c>
      <c r="X2685">
        <v>1698.6</v>
      </c>
      <c r="Y2685">
        <v>1691.48</v>
      </c>
      <c r="Z2685">
        <v>1691.16</v>
      </c>
      <c r="AA2685">
        <v>1691.6</v>
      </c>
      <c r="AB2685">
        <v>1692.92</v>
      </c>
      <c r="AC2685">
        <v>1696.6</v>
      </c>
      <c r="AD2685">
        <v>1701.48</v>
      </c>
      <c r="AE2685">
        <v>1546.68</v>
      </c>
      <c r="AF2685">
        <v>1429.68</v>
      </c>
      <c r="AG2685">
        <v>1644.68</v>
      </c>
      <c r="AH2685">
        <v>1663.44</v>
      </c>
      <c r="AI2685">
        <v>960.52</v>
      </c>
      <c r="AJ2685">
        <v>748.28</v>
      </c>
      <c r="AK2685">
        <v>758.2</v>
      </c>
      <c r="AL2685">
        <v>758.24</v>
      </c>
      <c r="AM2685">
        <v>764.72</v>
      </c>
      <c r="AN2685">
        <v>434.08</v>
      </c>
      <c r="AO2685">
        <v>342.84</v>
      </c>
      <c r="AP2685">
        <v>717.28</v>
      </c>
      <c r="AQ2685">
        <v>789.92</v>
      </c>
      <c r="AR2685">
        <v>1171.08</v>
      </c>
      <c r="AS2685">
        <v>1204.8399999999999</v>
      </c>
      <c r="AT2685">
        <v>1200.3599999999999</v>
      </c>
      <c r="AU2685">
        <v>55.083333000000003</v>
      </c>
      <c r="AV2685">
        <v>55.4</v>
      </c>
      <c r="AW2685">
        <v>54.516666999999998</v>
      </c>
      <c r="AX2685">
        <v>53.833333000000003</v>
      </c>
      <c r="AY2685">
        <v>54.4</v>
      </c>
      <c r="AZ2685">
        <v>53.366667</v>
      </c>
      <c r="BA2685">
        <v>52.9</v>
      </c>
      <c r="BB2685">
        <v>52.866667</v>
      </c>
      <c r="BC2685">
        <v>57.2</v>
      </c>
      <c r="BD2685">
        <v>65</v>
      </c>
      <c r="BE2685">
        <v>69.95</v>
      </c>
      <c r="BF2685">
        <v>72.966667000000001</v>
      </c>
      <c r="BG2685">
        <v>77.916667000000004</v>
      </c>
      <c r="BH2685">
        <v>78.2</v>
      </c>
      <c r="BI2685">
        <v>73.866667000000007</v>
      </c>
      <c r="BJ2685">
        <v>71.099999999999994</v>
      </c>
      <c r="BK2685">
        <v>69.966667000000001</v>
      </c>
      <c r="BL2685">
        <v>69.416667000000004</v>
      </c>
      <c r="BM2685">
        <v>64.833332999999996</v>
      </c>
      <c r="BN2685">
        <v>60.833333000000003</v>
      </c>
      <c r="BO2685">
        <v>58.65</v>
      </c>
      <c r="BP2685">
        <v>56.683332999999998</v>
      </c>
      <c r="BQ2685">
        <v>55.483333000000002</v>
      </c>
      <c r="BR2685">
        <v>54.75</v>
      </c>
      <c r="BS2685">
        <v>-75.082149999999999</v>
      </c>
      <c r="BT2685">
        <v>-52.805540000000001</v>
      </c>
      <c r="BU2685">
        <v>-59.428069999999998</v>
      </c>
      <c r="BV2685">
        <v>-62.885710000000003</v>
      </c>
      <c r="BW2685">
        <v>-65.274379999999994</v>
      </c>
      <c r="BX2685">
        <v>-83.487700000000004</v>
      </c>
      <c r="BY2685">
        <v>-69.205749999999995</v>
      </c>
      <c r="BZ2685">
        <v>2.6155089999999999</v>
      </c>
      <c r="CA2685">
        <v>56.019440000000003</v>
      </c>
      <c r="CB2685">
        <v>163.43010000000001</v>
      </c>
      <c r="CC2685">
        <v>53.544249999999998</v>
      </c>
      <c r="CD2685">
        <v>-49.25235</v>
      </c>
      <c r="CE2685">
        <v>36.776440000000001</v>
      </c>
      <c r="CF2685">
        <v>37.527250000000002</v>
      </c>
      <c r="CG2685">
        <v>18.35378</v>
      </c>
      <c r="CH2685">
        <v>20.199010000000001</v>
      </c>
      <c r="CI2685">
        <v>90.143649999999994</v>
      </c>
      <c r="CJ2685">
        <v>463.5951</v>
      </c>
      <c r="CK2685">
        <v>463.67329999999998</v>
      </c>
      <c r="CL2685">
        <v>146.7567</v>
      </c>
      <c r="CM2685">
        <v>93.371570000000006</v>
      </c>
      <c r="CN2685">
        <v>32.103760000000001</v>
      </c>
      <c r="CO2685">
        <v>24.30508</v>
      </c>
      <c r="CP2685">
        <v>31.011060000000001</v>
      </c>
      <c r="CQ2685">
        <v>635.21220000000005</v>
      </c>
      <c r="CR2685">
        <v>289.01949999999999</v>
      </c>
      <c r="CS2685">
        <v>342.05540000000002</v>
      </c>
      <c r="CT2685">
        <v>332.18630000000002</v>
      </c>
      <c r="CU2685">
        <v>301.2561</v>
      </c>
      <c r="CV2685">
        <v>357.4171</v>
      </c>
      <c r="CW2685">
        <v>585.09069999999997</v>
      </c>
      <c r="CX2685">
        <v>1267.8109999999999</v>
      </c>
      <c r="CY2685">
        <v>2074.652</v>
      </c>
      <c r="CZ2685">
        <v>1906.04</v>
      </c>
      <c r="DA2685">
        <v>2926.0659999999998</v>
      </c>
      <c r="DB2685">
        <v>4311.5280000000002</v>
      </c>
      <c r="DC2685">
        <v>5857.1639999999998</v>
      </c>
      <c r="DD2685">
        <v>2035.3109999999999</v>
      </c>
      <c r="DE2685">
        <v>1564.1110000000001</v>
      </c>
      <c r="DF2685">
        <v>1455.345</v>
      </c>
      <c r="DG2685">
        <v>1661.1569999999999</v>
      </c>
      <c r="DH2685">
        <v>2401.8229999999999</v>
      </c>
      <c r="DI2685">
        <v>1641.259</v>
      </c>
      <c r="DJ2685">
        <v>1898.9760000000001</v>
      </c>
      <c r="DK2685">
        <v>1987.615</v>
      </c>
      <c r="DL2685">
        <v>1507.0039999999999</v>
      </c>
      <c r="DM2685">
        <v>1384.865</v>
      </c>
      <c r="DN2685">
        <v>1023.591</v>
      </c>
      <c r="DO2685">
        <v>19</v>
      </c>
      <c r="DP2685">
        <v>19</v>
      </c>
    </row>
    <row r="2686" spans="1:120" hidden="1" x14ac:dyDescent="0.25">
      <c r="A2686" t="str">
        <f t="shared" si="41"/>
        <v>OtherDR-No_All CBP_44470</v>
      </c>
      <c r="B2686" t="s">
        <v>62</v>
      </c>
      <c r="C2686" t="s">
        <v>323</v>
      </c>
      <c r="D2686" t="s">
        <v>61</v>
      </c>
      <c r="E2686" t="s">
        <v>61</v>
      </c>
      <c r="F2686" t="s">
        <v>61</v>
      </c>
      <c r="G2686" t="s">
        <v>61</v>
      </c>
      <c r="H2686" t="s">
        <v>61</v>
      </c>
      <c r="I2686" t="s">
        <v>97</v>
      </c>
      <c r="J2686" t="s">
        <v>61</v>
      </c>
      <c r="K2686" t="s">
        <v>197</v>
      </c>
      <c r="L2686" s="18">
        <v>44470</v>
      </c>
      <c r="M2686">
        <v>19</v>
      </c>
      <c r="N2686">
        <v>19</v>
      </c>
      <c r="O2686" t="s">
        <v>258</v>
      </c>
      <c r="P2686">
        <v>6</v>
      </c>
      <c r="Q2686">
        <v>5</v>
      </c>
      <c r="R2686">
        <v>0</v>
      </c>
      <c r="S2686">
        <v>0</v>
      </c>
      <c r="T2686">
        <v>1</v>
      </c>
      <c r="U2686">
        <v>0</v>
      </c>
      <c r="V2686">
        <v>1</v>
      </c>
      <c r="W2686">
        <v>2181.84</v>
      </c>
      <c r="X2686">
        <v>2408.4960000000001</v>
      </c>
      <c r="Y2686">
        <v>2395.1039999999998</v>
      </c>
      <c r="Z2686">
        <v>2394.192</v>
      </c>
      <c r="AA2686">
        <v>2391.2640000000001</v>
      </c>
      <c r="AB2686">
        <v>2392.8000000000002</v>
      </c>
      <c r="AC2686">
        <v>2383.5839999999998</v>
      </c>
      <c r="AD2686">
        <v>2361.4079999999999</v>
      </c>
      <c r="AE2686">
        <v>2182.8960000000002</v>
      </c>
      <c r="AF2686">
        <v>2041.6320000000001</v>
      </c>
      <c r="AG2686">
        <v>2274.288</v>
      </c>
      <c r="AH2686">
        <v>2273.5680000000002</v>
      </c>
      <c r="AI2686">
        <v>1447.056</v>
      </c>
      <c r="AJ2686">
        <v>1197.2639999999999</v>
      </c>
      <c r="AK2686">
        <v>1198.6559999999999</v>
      </c>
      <c r="AL2686">
        <v>1190.0160000000001</v>
      </c>
      <c r="AM2686">
        <v>1192.896</v>
      </c>
      <c r="AN2686">
        <v>787.68</v>
      </c>
      <c r="AO2686">
        <v>683.904</v>
      </c>
      <c r="AP2686">
        <v>1180.896</v>
      </c>
      <c r="AQ2686">
        <v>1271.904</v>
      </c>
      <c r="AR2686">
        <v>1730.9280000000001</v>
      </c>
      <c r="AS2686">
        <v>1770.144</v>
      </c>
      <c r="AT2686">
        <v>1762.4639999999999</v>
      </c>
      <c r="AU2686">
        <v>57.58</v>
      </c>
      <c r="AV2686">
        <v>57.42</v>
      </c>
      <c r="AW2686">
        <v>56.47</v>
      </c>
      <c r="AX2686">
        <v>55.76</v>
      </c>
      <c r="AY2686">
        <v>56.34</v>
      </c>
      <c r="AZ2686">
        <v>55.4</v>
      </c>
      <c r="BA2686">
        <v>55.08</v>
      </c>
      <c r="BB2686">
        <v>54.83</v>
      </c>
      <c r="BC2686">
        <v>58.88</v>
      </c>
      <c r="BD2686">
        <v>66.16</v>
      </c>
      <c r="BE2686">
        <v>70.8</v>
      </c>
      <c r="BF2686">
        <v>74.47</v>
      </c>
      <c r="BG2686">
        <v>79.8</v>
      </c>
      <c r="BH2686">
        <v>80.099999999999994</v>
      </c>
      <c r="BI2686">
        <v>77.180000000000007</v>
      </c>
      <c r="BJ2686">
        <v>75.349999999999994</v>
      </c>
      <c r="BK2686">
        <v>74.34</v>
      </c>
      <c r="BL2686">
        <v>73.349999999999994</v>
      </c>
      <c r="BM2686">
        <v>68.77</v>
      </c>
      <c r="BN2686">
        <v>64.14</v>
      </c>
      <c r="BO2686">
        <v>61.63</v>
      </c>
      <c r="BP2686">
        <v>59.53</v>
      </c>
      <c r="BQ2686">
        <v>58.31</v>
      </c>
      <c r="BR2686">
        <v>57.46</v>
      </c>
      <c r="BS2686">
        <v>-109.00490000000001</v>
      </c>
      <c r="BT2686">
        <v>-88.608109999999996</v>
      </c>
      <c r="BU2686">
        <v>-96.786869999999993</v>
      </c>
      <c r="BV2686">
        <v>-99.964489999999998</v>
      </c>
      <c r="BW2686">
        <v>-100.8218</v>
      </c>
      <c r="BX2686">
        <v>-122.8783</v>
      </c>
      <c r="BY2686">
        <v>-92.657380000000003</v>
      </c>
      <c r="BZ2686">
        <v>18.849270000000001</v>
      </c>
      <c r="CA2686">
        <v>84.023499999999999</v>
      </c>
      <c r="CB2686">
        <v>218.148</v>
      </c>
      <c r="CC2686">
        <v>86.201539999999994</v>
      </c>
      <c r="CD2686">
        <v>-35.331629999999997</v>
      </c>
      <c r="CE2686">
        <v>70.393510000000006</v>
      </c>
      <c r="CF2686">
        <v>69.998729999999995</v>
      </c>
      <c r="CG2686">
        <v>53.996319999999997</v>
      </c>
      <c r="CH2686">
        <v>60.819890000000001</v>
      </c>
      <c r="CI2686">
        <v>143.5026</v>
      </c>
      <c r="CJ2686">
        <v>595.54669999999999</v>
      </c>
      <c r="CK2686">
        <v>625.06039999999996</v>
      </c>
      <c r="CL2686">
        <v>200.43950000000001</v>
      </c>
      <c r="CM2686">
        <v>113.4854</v>
      </c>
      <c r="CN2686">
        <v>39.474499999999999</v>
      </c>
      <c r="CO2686">
        <v>30.739909999999998</v>
      </c>
      <c r="CP2686">
        <v>36.022289999999998</v>
      </c>
      <c r="CQ2686">
        <v>962.55740000000003</v>
      </c>
      <c r="CR2686">
        <v>439.53590000000003</v>
      </c>
      <c r="CS2686">
        <v>513.20809999999994</v>
      </c>
      <c r="CT2686">
        <v>501.73570000000001</v>
      </c>
      <c r="CU2686">
        <v>458.53089999999997</v>
      </c>
      <c r="CV2686">
        <v>538.18079999999998</v>
      </c>
      <c r="CW2686">
        <v>855.08280000000002</v>
      </c>
      <c r="CX2686">
        <v>1857.106</v>
      </c>
      <c r="CY2686">
        <v>3006.473</v>
      </c>
      <c r="CZ2686">
        <v>2765.538</v>
      </c>
      <c r="DA2686">
        <v>4295.7920000000004</v>
      </c>
      <c r="DB2686">
        <v>6311.9610000000002</v>
      </c>
      <c r="DC2686">
        <v>8681.2710000000006</v>
      </c>
      <c r="DD2686">
        <v>3159.8560000000002</v>
      </c>
      <c r="DE2686">
        <v>2454.4639999999999</v>
      </c>
      <c r="DF2686">
        <v>2243.5949999999998</v>
      </c>
      <c r="DG2686">
        <v>2530.3330000000001</v>
      </c>
      <c r="DH2686">
        <v>3598.105</v>
      </c>
      <c r="DI2686">
        <v>2740.2710000000002</v>
      </c>
      <c r="DJ2686">
        <v>3105.1419999999998</v>
      </c>
      <c r="DK2686">
        <v>3009.3719999999998</v>
      </c>
      <c r="DL2686">
        <v>2428.953</v>
      </c>
      <c r="DM2686">
        <v>2229.8139999999999</v>
      </c>
      <c r="DN2686">
        <v>1709.3320000000001</v>
      </c>
      <c r="DO2686">
        <v>19</v>
      </c>
      <c r="DP2686">
        <v>19</v>
      </c>
    </row>
    <row r="2687" spans="1:120" hidden="1" x14ac:dyDescent="0.25">
      <c r="A2687" t="str">
        <f t="shared" si="41"/>
        <v>Industry_Type-4. Retail stores_All CBP_44470</v>
      </c>
      <c r="B2687" t="s">
        <v>62</v>
      </c>
      <c r="C2687" t="s">
        <v>204</v>
      </c>
      <c r="D2687" t="s">
        <v>61</v>
      </c>
      <c r="E2687" t="s">
        <v>61</v>
      </c>
      <c r="F2687" t="s">
        <v>61</v>
      </c>
      <c r="G2687" t="s">
        <v>33</v>
      </c>
      <c r="H2687" t="s">
        <v>61</v>
      </c>
      <c r="I2687" t="s">
        <v>61</v>
      </c>
      <c r="J2687" t="s">
        <v>61</v>
      </c>
      <c r="K2687" t="s">
        <v>197</v>
      </c>
      <c r="L2687" s="18">
        <v>44470</v>
      </c>
      <c r="M2687">
        <v>19</v>
      </c>
      <c r="N2687">
        <v>19</v>
      </c>
      <c r="O2687" t="s">
        <v>258</v>
      </c>
      <c r="P2687">
        <v>1</v>
      </c>
      <c r="Q2687">
        <v>1</v>
      </c>
      <c r="R2687">
        <v>0</v>
      </c>
      <c r="S2687">
        <v>0</v>
      </c>
      <c r="T2687">
        <v>1</v>
      </c>
      <c r="U2687">
        <v>0</v>
      </c>
      <c r="V2687">
        <v>1</v>
      </c>
      <c r="W2687">
        <v>178.56</v>
      </c>
      <c r="X2687">
        <v>196.68</v>
      </c>
      <c r="Y2687">
        <v>194.04</v>
      </c>
      <c r="Z2687">
        <v>195.6</v>
      </c>
      <c r="AA2687">
        <v>193.92</v>
      </c>
      <c r="AB2687">
        <v>193.44</v>
      </c>
      <c r="AC2687">
        <v>194.4</v>
      </c>
      <c r="AD2687">
        <v>196.56</v>
      </c>
      <c r="AE2687">
        <v>201.24</v>
      </c>
      <c r="AF2687">
        <v>195.36</v>
      </c>
      <c r="AG2687">
        <v>170.64</v>
      </c>
      <c r="AH2687">
        <v>148.44</v>
      </c>
      <c r="AI2687">
        <v>157.80000000000001</v>
      </c>
      <c r="AJ2687">
        <v>161.28</v>
      </c>
      <c r="AK2687">
        <v>153.36000000000001</v>
      </c>
      <c r="AL2687">
        <v>151.19999999999999</v>
      </c>
      <c r="AM2687">
        <v>148.68</v>
      </c>
      <c r="AN2687">
        <v>143.4</v>
      </c>
      <c r="AO2687">
        <v>144.12</v>
      </c>
      <c r="AP2687">
        <v>144.47999999999999</v>
      </c>
      <c r="AQ2687">
        <v>151.91999999999999</v>
      </c>
      <c r="AR2687">
        <v>155.16</v>
      </c>
      <c r="AS2687">
        <v>156.12</v>
      </c>
      <c r="AT2687">
        <v>154.91999999999999</v>
      </c>
      <c r="AU2687">
        <v>55.6</v>
      </c>
      <c r="AV2687">
        <v>56.2</v>
      </c>
      <c r="AW2687">
        <v>55.05</v>
      </c>
      <c r="AX2687">
        <v>54.5</v>
      </c>
      <c r="AY2687">
        <v>56.15</v>
      </c>
      <c r="AZ2687">
        <v>54.5</v>
      </c>
      <c r="BA2687">
        <v>53.95</v>
      </c>
      <c r="BB2687">
        <v>53.1</v>
      </c>
      <c r="BC2687">
        <v>57.2</v>
      </c>
      <c r="BD2687">
        <v>66</v>
      </c>
      <c r="BE2687">
        <v>71.900000000000006</v>
      </c>
      <c r="BF2687">
        <v>77.75</v>
      </c>
      <c r="BG2687">
        <v>83.75</v>
      </c>
      <c r="BH2687">
        <v>81.55</v>
      </c>
      <c r="BI2687">
        <v>76</v>
      </c>
      <c r="BJ2687">
        <v>73.650000000000006</v>
      </c>
      <c r="BK2687">
        <v>72.55</v>
      </c>
      <c r="BL2687">
        <v>71.099999999999994</v>
      </c>
      <c r="BM2687">
        <v>65.400000000000006</v>
      </c>
      <c r="BN2687">
        <v>61.1</v>
      </c>
      <c r="BO2687">
        <v>58.7</v>
      </c>
      <c r="BP2687">
        <v>55.8</v>
      </c>
      <c r="BQ2687">
        <v>55.05</v>
      </c>
      <c r="BR2687">
        <v>54.65</v>
      </c>
      <c r="BS2687">
        <v>5.0994900000000003E-2</v>
      </c>
      <c r="BT2687">
        <v>-1.843323</v>
      </c>
      <c r="BU2687">
        <v>-2.0849760000000002</v>
      </c>
      <c r="BV2687">
        <v>-2.7102659999999998</v>
      </c>
      <c r="BW2687">
        <v>-1.848465</v>
      </c>
      <c r="BX2687">
        <v>-1.4766239999999999</v>
      </c>
      <c r="BY2687">
        <v>-0.1005249</v>
      </c>
      <c r="BZ2687">
        <v>0.2906494</v>
      </c>
      <c r="CA2687">
        <v>-0.24549869999999999</v>
      </c>
      <c r="CB2687">
        <v>3.38028</v>
      </c>
      <c r="CC2687">
        <v>4.0993040000000001</v>
      </c>
      <c r="CD2687">
        <v>5.236618</v>
      </c>
      <c r="CE2687">
        <v>6.2245030000000003</v>
      </c>
      <c r="CF2687">
        <v>1.6678010000000001</v>
      </c>
      <c r="CG2687">
        <v>3.318527</v>
      </c>
      <c r="CH2687">
        <v>4.5779880000000004</v>
      </c>
      <c r="CI2687">
        <v>4.4565279999999996</v>
      </c>
      <c r="CJ2687">
        <v>5.9044650000000001</v>
      </c>
      <c r="CK2687">
        <v>4.731903</v>
      </c>
      <c r="CL2687">
        <v>7.1921540000000004</v>
      </c>
      <c r="CM2687">
        <v>8.4022369999999995</v>
      </c>
      <c r="CN2687">
        <v>7.9120030000000003</v>
      </c>
      <c r="CO2687">
        <v>7.4455720000000003</v>
      </c>
      <c r="CP2687">
        <v>7.1220699999999999</v>
      </c>
      <c r="CQ2687">
        <v>11.193759999999999</v>
      </c>
      <c r="CR2687">
        <v>4.6581640000000002</v>
      </c>
      <c r="CS2687">
        <v>3.0286569999999999</v>
      </c>
      <c r="CT2687">
        <v>2.5345529999999998</v>
      </c>
      <c r="CU2687">
        <v>2.610627</v>
      </c>
      <c r="CV2687">
        <v>2.0240770000000001</v>
      </c>
      <c r="CW2687">
        <v>2.559075</v>
      </c>
      <c r="CX2687">
        <v>0.74791909999999995</v>
      </c>
      <c r="CY2687">
        <v>6.4397909999999996</v>
      </c>
      <c r="CZ2687">
        <v>5.7459730000000002</v>
      </c>
      <c r="DA2687">
        <v>25.977599999999999</v>
      </c>
      <c r="DB2687">
        <v>51.771549999999998</v>
      </c>
      <c r="DC2687">
        <v>145.2698</v>
      </c>
      <c r="DD2687">
        <v>131.0489</v>
      </c>
      <c r="DE2687">
        <v>89.60812</v>
      </c>
      <c r="DF2687">
        <v>50.932859999999998</v>
      </c>
      <c r="DG2687">
        <v>36.535739999999997</v>
      </c>
      <c r="DH2687">
        <v>26.89386</v>
      </c>
      <c r="DI2687">
        <v>36.79853</v>
      </c>
      <c r="DJ2687">
        <v>41.72786</v>
      </c>
      <c r="DK2687">
        <v>55.404209999999999</v>
      </c>
      <c r="DL2687">
        <v>64.557770000000005</v>
      </c>
      <c r="DM2687">
        <v>66.188059999999993</v>
      </c>
      <c r="DN2687">
        <v>62.50065</v>
      </c>
      <c r="DO2687">
        <v>19</v>
      </c>
      <c r="DP2687">
        <v>19</v>
      </c>
    </row>
    <row r="2688" spans="1:120" hidden="1" x14ac:dyDescent="0.25">
      <c r="A2688" t="str">
        <f t="shared" si="41"/>
        <v>Industry_Type-1. Agriculture, Mining &amp; Construction_All CBP_44470</v>
      </c>
      <c r="B2688" t="s">
        <v>62</v>
      </c>
      <c r="C2688" t="s">
        <v>211</v>
      </c>
      <c r="D2688" t="s">
        <v>61</v>
      </c>
      <c r="E2688" t="s">
        <v>61</v>
      </c>
      <c r="F2688" t="s">
        <v>61</v>
      </c>
      <c r="G2688" t="s">
        <v>30</v>
      </c>
      <c r="H2688" t="s">
        <v>61</v>
      </c>
      <c r="I2688" t="s">
        <v>61</v>
      </c>
      <c r="J2688" t="s">
        <v>61</v>
      </c>
      <c r="K2688" t="s">
        <v>197</v>
      </c>
      <c r="L2688" s="18">
        <v>44470</v>
      </c>
      <c r="M2688">
        <v>19</v>
      </c>
      <c r="N2688">
        <v>19</v>
      </c>
      <c r="O2688" t="s">
        <v>258</v>
      </c>
      <c r="P2688">
        <v>3</v>
      </c>
      <c r="Q2688">
        <v>3</v>
      </c>
      <c r="R2688">
        <v>0</v>
      </c>
      <c r="S2688">
        <v>0</v>
      </c>
      <c r="T2688">
        <v>1</v>
      </c>
      <c r="U2688">
        <v>0</v>
      </c>
      <c r="V2688">
        <v>1</v>
      </c>
      <c r="W2688">
        <v>1535.16</v>
      </c>
      <c r="X2688">
        <v>1698.6</v>
      </c>
      <c r="Y2688">
        <v>1691.48</v>
      </c>
      <c r="Z2688">
        <v>1691.16</v>
      </c>
      <c r="AA2688">
        <v>1691.6</v>
      </c>
      <c r="AB2688">
        <v>1692.92</v>
      </c>
      <c r="AC2688">
        <v>1696.6</v>
      </c>
      <c r="AD2688">
        <v>1701.48</v>
      </c>
      <c r="AE2688">
        <v>1546.68</v>
      </c>
      <c r="AF2688">
        <v>1429.68</v>
      </c>
      <c r="AG2688">
        <v>1644.68</v>
      </c>
      <c r="AH2688">
        <v>1663.44</v>
      </c>
      <c r="AI2688">
        <v>960.52</v>
      </c>
      <c r="AJ2688">
        <v>748.28</v>
      </c>
      <c r="AK2688">
        <v>758.2</v>
      </c>
      <c r="AL2688">
        <v>758.24</v>
      </c>
      <c r="AM2688">
        <v>764.72</v>
      </c>
      <c r="AN2688">
        <v>434.08</v>
      </c>
      <c r="AO2688">
        <v>342.84</v>
      </c>
      <c r="AP2688">
        <v>717.28</v>
      </c>
      <c r="AQ2688">
        <v>789.92</v>
      </c>
      <c r="AR2688">
        <v>1171.08</v>
      </c>
      <c r="AS2688">
        <v>1204.8399999999999</v>
      </c>
      <c r="AT2688">
        <v>1200.3599999999999</v>
      </c>
      <c r="AU2688">
        <v>55.083333000000003</v>
      </c>
      <c r="AV2688">
        <v>55.4</v>
      </c>
      <c r="AW2688">
        <v>54.516666999999998</v>
      </c>
      <c r="AX2688">
        <v>53.833333000000003</v>
      </c>
      <c r="AY2688">
        <v>54.4</v>
      </c>
      <c r="AZ2688">
        <v>53.366667</v>
      </c>
      <c r="BA2688">
        <v>52.9</v>
      </c>
      <c r="BB2688">
        <v>52.866667</v>
      </c>
      <c r="BC2688">
        <v>57.2</v>
      </c>
      <c r="BD2688">
        <v>65</v>
      </c>
      <c r="BE2688">
        <v>69.95</v>
      </c>
      <c r="BF2688">
        <v>72.966667000000001</v>
      </c>
      <c r="BG2688">
        <v>77.916667000000004</v>
      </c>
      <c r="BH2688">
        <v>78.2</v>
      </c>
      <c r="BI2688">
        <v>73.866667000000007</v>
      </c>
      <c r="BJ2688">
        <v>71.099999999999994</v>
      </c>
      <c r="BK2688">
        <v>69.966667000000001</v>
      </c>
      <c r="BL2688">
        <v>69.416667000000004</v>
      </c>
      <c r="BM2688">
        <v>64.833332999999996</v>
      </c>
      <c r="BN2688">
        <v>60.833333000000003</v>
      </c>
      <c r="BO2688">
        <v>58.65</v>
      </c>
      <c r="BP2688">
        <v>56.683332999999998</v>
      </c>
      <c r="BQ2688">
        <v>55.483333000000002</v>
      </c>
      <c r="BR2688">
        <v>54.75</v>
      </c>
      <c r="BS2688">
        <v>-75.082149999999999</v>
      </c>
      <c r="BT2688">
        <v>-52.805540000000001</v>
      </c>
      <c r="BU2688">
        <v>-59.428069999999998</v>
      </c>
      <c r="BV2688">
        <v>-62.885710000000003</v>
      </c>
      <c r="BW2688">
        <v>-65.274379999999994</v>
      </c>
      <c r="BX2688">
        <v>-83.487700000000004</v>
      </c>
      <c r="BY2688">
        <v>-69.205749999999995</v>
      </c>
      <c r="BZ2688">
        <v>2.6155089999999999</v>
      </c>
      <c r="CA2688">
        <v>56.019440000000003</v>
      </c>
      <c r="CB2688">
        <v>163.43010000000001</v>
      </c>
      <c r="CC2688">
        <v>53.544249999999998</v>
      </c>
      <c r="CD2688">
        <v>-49.25235</v>
      </c>
      <c r="CE2688">
        <v>36.776440000000001</v>
      </c>
      <c r="CF2688">
        <v>37.527250000000002</v>
      </c>
      <c r="CG2688">
        <v>18.35378</v>
      </c>
      <c r="CH2688">
        <v>20.199010000000001</v>
      </c>
      <c r="CI2688">
        <v>90.143649999999994</v>
      </c>
      <c r="CJ2688">
        <v>463.5951</v>
      </c>
      <c r="CK2688">
        <v>463.67329999999998</v>
      </c>
      <c r="CL2688">
        <v>146.7567</v>
      </c>
      <c r="CM2688">
        <v>93.371570000000006</v>
      </c>
      <c r="CN2688">
        <v>32.103760000000001</v>
      </c>
      <c r="CO2688">
        <v>24.30508</v>
      </c>
      <c r="CP2688">
        <v>31.011060000000001</v>
      </c>
      <c r="CQ2688">
        <v>635.21220000000005</v>
      </c>
      <c r="CR2688">
        <v>289.01949999999999</v>
      </c>
      <c r="CS2688">
        <v>342.05540000000002</v>
      </c>
      <c r="CT2688">
        <v>332.18630000000002</v>
      </c>
      <c r="CU2688">
        <v>301.2561</v>
      </c>
      <c r="CV2688">
        <v>357.4171</v>
      </c>
      <c r="CW2688">
        <v>585.09069999999997</v>
      </c>
      <c r="CX2688">
        <v>1267.8109999999999</v>
      </c>
      <c r="CY2688">
        <v>2074.652</v>
      </c>
      <c r="CZ2688">
        <v>1906.04</v>
      </c>
      <c r="DA2688">
        <v>2926.0659999999998</v>
      </c>
      <c r="DB2688">
        <v>4311.5280000000002</v>
      </c>
      <c r="DC2688">
        <v>5857.1639999999998</v>
      </c>
      <c r="DD2688">
        <v>2035.3109999999999</v>
      </c>
      <c r="DE2688">
        <v>1564.1110000000001</v>
      </c>
      <c r="DF2688">
        <v>1455.345</v>
      </c>
      <c r="DG2688">
        <v>1661.1569999999999</v>
      </c>
      <c r="DH2688">
        <v>2401.8229999999999</v>
      </c>
      <c r="DI2688">
        <v>1641.259</v>
      </c>
      <c r="DJ2688">
        <v>1898.9760000000001</v>
      </c>
      <c r="DK2688">
        <v>1987.615</v>
      </c>
      <c r="DL2688">
        <v>1507.0039999999999</v>
      </c>
      <c r="DM2688">
        <v>1384.865</v>
      </c>
      <c r="DN2688">
        <v>1023.591</v>
      </c>
      <c r="DO2688">
        <v>19</v>
      </c>
      <c r="DP2688">
        <v>19</v>
      </c>
    </row>
    <row r="2689" spans="1:120" hidden="1" x14ac:dyDescent="0.25">
      <c r="A2689" t="str">
        <f t="shared" si="41"/>
        <v>sublap_id-SLAP_PGCC_All CBP_44470</v>
      </c>
      <c r="B2689" t="s">
        <v>62</v>
      </c>
      <c r="C2689" t="s">
        <v>299</v>
      </c>
      <c r="D2689" t="s">
        <v>61</v>
      </c>
      <c r="E2689" t="s">
        <v>300</v>
      </c>
      <c r="F2689" t="s">
        <v>61</v>
      </c>
      <c r="G2689" t="s">
        <v>61</v>
      </c>
      <c r="H2689" t="s">
        <v>61</v>
      </c>
      <c r="I2689" t="s">
        <v>61</v>
      </c>
      <c r="J2689" t="s">
        <v>61</v>
      </c>
      <c r="K2689" t="s">
        <v>197</v>
      </c>
      <c r="L2689" s="18">
        <v>44470</v>
      </c>
      <c r="M2689">
        <v>19</v>
      </c>
      <c r="N2689">
        <v>19</v>
      </c>
      <c r="O2689" t="s">
        <v>258</v>
      </c>
      <c r="P2689">
        <v>3</v>
      </c>
      <c r="Q2689">
        <v>3</v>
      </c>
      <c r="R2689">
        <v>0</v>
      </c>
      <c r="S2689">
        <v>0</v>
      </c>
      <c r="T2689">
        <v>1</v>
      </c>
      <c r="U2689">
        <v>0</v>
      </c>
      <c r="V2689">
        <v>1</v>
      </c>
      <c r="W2689">
        <v>1188.92</v>
      </c>
      <c r="X2689">
        <v>1365.84</v>
      </c>
      <c r="Y2689">
        <v>1356.56</v>
      </c>
      <c r="Z2689">
        <v>1357.64</v>
      </c>
      <c r="AA2689">
        <v>1354.48</v>
      </c>
      <c r="AB2689">
        <v>1352.6</v>
      </c>
      <c r="AC2689">
        <v>1353.4</v>
      </c>
      <c r="AD2689">
        <v>1360.28</v>
      </c>
      <c r="AE2689">
        <v>1389.36</v>
      </c>
      <c r="AF2689">
        <v>1446</v>
      </c>
      <c r="AG2689">
        <v>1457.24</v>
      </c>
      <c r="AH2689">
        <v>1339.24</v>
      </c>
      <c r="AI2689">
        <v>730.96</v>
      </c>
      <c r="AJ2689">
        <v>818.52</v>
      </c>
      <c r="AK2689">
        <v>827.24</v>
      </c>
      <c r="AL2689">
        <v>825.44</v>
      </c>
      <c r="AM2689">
        <v>835</v>
      </c>
      <c r="AN2689">
        <v>512.20000000000005</v>
      </c>
      <c r="AO2689">
        <v>467.12</v>
      </c>
      <c r="AP2689">
        <v>776.48</v>
      </c>
      <c r="AQ2689">
        <v>830.48</v>
      </c>
      <c r="AR2689">
        <v>834.72</v>
      </c>
      <c r="AS2689">
        <v>834.4</v>
      </c>
      <c r="AT2689">
        <v>832.88</v>
      </c>
      <c r="AU2689">
        <v>55.6</v>
      </c>
      <c r="AV2689">
        <v>56.2</v>
      </c>
      <c r="AW2689">
        <v>55.05</v>
      </c>
      <c r="AX2689">
        <v>54.5</v>
      </c>
      <c r="AY2689">
        <v>56.15</v>
      </c>
      <c r="AZ2689">
        <v>54.5</v>
      </c>
      <c r="BA2689">
        <v>53.95</v>
      </c>
      <c r="BB2689">
        <v>53.1</v>
      </c>
      <c r="BC2689">
        <v>57.2</v>
      </c>
      <c r="BD2689">
        <v>66</v>
      </c>
      <c r="BE2689">
        <v>71.900000000000006</v>
      </c>
      <c r="BF2689">
        <v>77.75</v>
      </c>
      <c r="BG2689">
        <v>83.75</v>
      </c>
      <c r="BH2689">
        <v>81.55</v>
      </c>
      <c r="BI2689">
        <v>76</v>
      </c>
      <c r="BJ2689">
        <v>73.650000000000006</v>
      </c>
      <c r="BK2689">
        <v>72.55</v>
      </c>
      <c r="BL2689">
        <v>71.099999999999994</v>
      </c>
      <c r="BM2689">
        <v>65.400000000000006</v>
      </c>
      <c r="BN2689">
        <v>61.1</v>
      </c>
      <c r="BO2689">
        <v>58.7</v>
      </c>
      <c r="BP2689">
        <v>55.8</v>
      </c>
      <c r="BQ2689">
        <v>55.05</v>
      </c>
      <c r="BR2689">
        <v>54.65</v>
      </c>
      <c r="BS2689">
        <v>-18.02505</v>
      </c>
      <c r="BT2689">
        <v>4.0900270000000001</v>
      </c>
      <c r="BU2689">
        <v>3.9219210000000002</v>
      </c>
      <c r="BV2689">
        <v>0.57226560000000004</v>
      </c>
      <c r="BW2689">
        <v>1.6929780000000001</v>
      </c>
      <c r="BX2689">
        <v>2.472229</v>
      </c>
      <c r="BY2689">
        <v>2.5965579999999999</v>
      </c>
      <c r="BZ2689">
        <v>2.8323969999999998</v>
      </c>
      <c r="CA2689">
        <v>0.48301699999999997</v>
      </c>
      <c r="CB2689">
        <v>-10.07742</v>
      </c>
      <c r="CC2689">
        <v>-27.749079999999999</v>
      </c>
      <c r="CD2689">
        <v>-7.8581089999999998</v>
      </c>
      <c r="CE2689">
        <v>19.578949999999999</v>
      </c>
      <c r="CF2689">
        <v>4.4205319999999997</v>
      </c>
      <c r="CG2689">
        <v>-12.604139999999999</v>
      </c>
      <c r="CH2689">
        <v>2.7785340000000001</v>
      </c>
      <c r="CI2689">
        <v>70.117810000000006</v>
      </c>
      <c r="CJ2689">
        <v>432.63029999999998</v>
      </c>
      <c r="CK2689">
        <v>437.21690000000001</v>
      </c>
      <c r="CL2689">
        <v>158.63249999999999</v>
      </c>
      <c r="CM2689">
        <v>118.2702</v>
      </c>
      <c r="CN2689">
        <v>73.731610000000003</v>
      </c>
      <c r="CO2689">
        <v>64.243269999999995</v>
      </c>
      <c r="CP2689">
        <v>71.093310000000002</v>
      </c>
      <c r="CQ2689">
        <v>456.82589999999999</v>
      </c>
      <c r="CR2689">
        <v>34.985289999999999</v>
      </c>
      <c r="CS2689">
        <v>38.740850000000002</v>
      </c>
      <c r="CT2689">
        <v>36.116720000000001</v>
      </c>
      <c r="CU2689">
        <v>34.325000000000003</v>
      </c>
      <c r="CV2689">
        <v>39.246229999999997</v>
      </c>
      <c r="CW2689">
        <v>41.972709999999999</v>
      </c>
      <c r="CX2689">
        <v>37.622920000000001</v>
      </c>
      <c r="CY2689">
        <v>35.990760000000002</v>
      </c>
      <c r="CZ2689">
        <v>519.14200000000005</v>
      </c>
      <c r="DA2689">
        <v>1091.9580000000001</v>
      </c>
      <c r="DB2689">
        <v>905.83699999999999</v>
      </c>
      <c r="DC2689">
        <v>1495.038</v>
      </c>
      <c r="DD2689">
        <v>2073.4259999999999</v>
      </c>
      <c r="DE2689">
        <v>1571.971</v>
      </c>
      <c r="DF2689">
        <v>1299.173</v>
      </c>
      <c r="DG2689">
        <v>1556.548</v>
      </c>
      <c r="DH2689">
        <v>2280.395</v>
      </c>
      <c r="DI2689">
        <v>1600.768</v>
      </c>
      <c r="DJ2689">
        <v>1793.162</v>
      </c>
      <c r="DK2689">
        <v>1843.865</v>
      </c>
      <c r="DL2689">
        <v>1256.942</v>
      </c>
      <c r="DM2689">
        <v>1025.481</v>
      </c>
      <c r="DN2689">
        <v>843.91719999999998</v>
      </c>
      <c r="DO2689">
        <v>19</v>
      </c>
      <c r="DP2689">
        <v>19</v>
      </c>
    </row>
    <row r="2690" spans="1:120" hidden="1" x14ac:dyDescent="0.25">
      <c r="A2690" t="str">
        <f t="shared" si="41"/>
        <v>LCA-Greater Bay Area_All CBP_44470</v>
      </c>
      <c r="B2690" t="s">
        <v>62</v>
      </c>
      <c r="C2690" t="s">
        <v>209</v>
      </c>
      <c r="D2690" t="s">
        <v>36</v>
      </c>
      <c r="E2690" t="s">
        <v>61</v>
      </c>
      <c r="F2690" t="s">
        <v>61</v>
      </c>
      <c r="G2690" t="s">
        <v>61</v>
      </c>
      <c r="H2690" t="s">
        <v>61</v>
      </c>
      <c r="I2690" t="s">
        <v>61</v>
      </c>
      <c r="J2690" t="s">
        <v>61</v>
      </c>
      <c r="K2690" t="s">
        <v>197</v>
      </c>
      <c r="L2690" s="18">
        <v>44470</v>
      </c>
      <c r="M2690">
        <v>19</v>
      </c>
      <c r="N2690">
        <v>19</v>
      </c>
      <c r="O2690" t="s">
        <v>258</v>
      </c>
      <c r="P2690">
        <v>6</v>
      </c>
      <c r="Q2690">
        <v>5</v>
      </c>
      <c r="R2690">
        <v>0</v>
      </c>
      <c r="S2690">
        <v>0</v>
      </c>
      <c r="T2690">
        <v>1</v>
      </c>
      <c r="U2690">
        <v>0</v>
      </c>
      <c r="V2690">
        <v>1</v>
      </c>
      <c r="W2690">
        <v>2181.84</v>
      </c>
      <c r="X2690">
        <v>2408.4960000000001</v>
      </c>
      <c r="Y2690">
        <v>2395.1039999999998</v>
      </c>
      <c r="Z2690">
        <v>2394.192</v>
      </c>
      <c r="AA2690">
        <v>2391.2640000000001</v>
      </c>
      <c r="AB2690">
        <v>2392.8000000000002</v>
      </c>
      <c r="AC2690">
        <v>2383.5839999999998</v>
      </c>
      <c r="AD2690">
        <v>2361.4079999999999</v>
      </c>
      <c r="AE2690">
        <v>2182.8960000000002</v>
      </c>
      <c r="AF2690">
        <v>2041.6320000000001</v>
      </c>
      <c r="AG2690">
        <v>2274.288</v>
      </c>
      <c r="AH2690">
        <v>2273.5680000000002</v>
      </c>
      <c r="AI2690">
        <v>1447.056</v>
      </c>
      <c r="AJ2690">
        <v>1197.2639999999999</v>
      </c>
      <c r="AK2690">
        <v>1198.6559999999999</v>
      </c>
      <c r="AL2690">
        <v>1190.0160000000001</v>
      </c>
      <c r="AM2690">
        <v>1192.896</v>
      </c>
      <c r="AN2690">
        <v>787.68</v>
      </c>
      <c r="AO2690">
        <v>683.904</v>
      </c>
      <c r="AP2690">
        <v>1180.896</v>
      </c>
      <c r="AQ2690">
        <v>1271.904</v>
      </c>
      <c r="AR2690">
        <v>1730.9280000000001</v>
      </c>
      <c r="AS2690">
        <v>1770.144</v>
      </c>
      <c r="AT2690">
        <v>1762.4639999999999</v>
      </c>
      <c r="AU2690">
        <v>57.58</v>
      </c>
      <c r="AV2690">
        <v>57.42</v>
      </c>
      <c r="AW2690">
        <v>56.47</v>
      </c>
      <c r="AX2690">
        <v>55.76</v>
      </c>
      <c r="AY2690">
        <v>56.34</v>
      </c>
      <c r="AZ2690">
        <v>55.4</v>
      </c>
      <c r="BA2690">
        <v>55.08</v>
      </c>
      <c r="BB2690">
        <v>54.83</v>
      </c>
      <c r="BC2690">
        <v>58.88</v>
      </c>
      <c r="BD2690">
        <v>66.16</v>
      </c>
      <c r="BE2690">
        <v>70.8</v>
      </c>
      <c r="BF2690">
        <v>74.47</v>
      </c>
      <c r="BG2690">
        <v>79.8</v>
      </c>
      <c r="BH2690">
        <v>80.099999999999994</v>
      </c>
      <c r="BI2690">
        <v>77.180000000000007</v>
      </c>
      <c r="BJ2690">
        <v>75.349999999999994</v>
      </c>
      <c r="BK2690">
        <v>74.34</v>
      </c>
      <c r="BL2690">
        <v>73.349999999999994</v>
      </c>
      <c r="BM2690">
        <v>68.77</v>
      </c>
      <c r="BN2690">
        <v>64.14</v>
      </c>
      <c r="BO2690">
        <v>61.63</v>
      </c>
      <c r="BP2690">
        <v>59.53</v>
      </c>
      <c r="BQ2690">
        <v>58.31</v>
      </c>
      <c r="BR2690">
        <v>57.46</v>
      </c>
      <c r="BS2690">
        <v>-109.00490000000001</v>
      </c>
      <c r="BT2690">
        <v>-88.608109999999996</v>
      </c>
      <c r="BU2690">
        <v>-96.786869999999993</v>
      </c>
      <c r="BV2690">
        <v>-99.964489999999998</v>
      </c>
      <c r="BW2690">
        <v>-100.8218</v>
      </c>
      <c r="BX2690">
        <v>-122.8783</v>
      </c>
      <c r="BY2690">
        <v>-92.657380000000003</v>
      </c>
      <c r="BZ2690">
        <v>18.849270000000001</v>
      </c>
      <c r="CA2690">
        <v>84.023499999999999</v>
      </c>
      <c r="CB2690">
        <v>218.148</v>
      </c>
      <c r="CC2690">
        <v>86.201539999999994</v>
      </c>
      <c r="CD2690">
        <v>-35.331629999999997</v>
      </c>
      <c r="CE2690">
        <v>70.393510000000006</v>
      </c>
      <c r="CF2690">
        <v>69.998729999999995</v>
      </c>
      <c r="CG2690">
        <v>53.996319999999997</v>
      </c>
      <c r="CH2690">
        <v>60.819890000000001</v>
      </c>
      <c r="CI2690">
        <v>143.5026</v>
      </c>
      <c r="CJ2690">
        <v>595.54669999999999</v>
      </c>
      <c r="CK2690">
        <v>625.06039999999996</v>
      </c>
      <c r="CL2690">
        <v>200.43950000000001</v>
      </c>
      <c r="CM2690">
        <v>113.4854</v>
      </c>
      <c r="CN2690">
        <v>39.474499999999999</v>
      </c>
      <c r="CO2690">
        <v>30.739909999999998</v>
      </c>
      <c r="CP2690">
        <v>36.022289999999998</v>
      </c>
      <c r="CQ2690">
        <v>962.55740000000003</v>
      </c>
      <c r="CR2690">
        <v>439.53590000000003</v>
      </c>
      <c r="CS2690">
        <v>513.20809999999994</v>
      </c>
      <c r="CT2690">
        <v>501.73570000000001</v>
      </c>
      <c r="CU2690">
        <v>458.53089999999997</v>
      </c>
      <c r="CV2690">
        <v>538.18079999999998</v>
      </c>
      <c r="CW2690">
        <v>855.08280000000002</v>
      </c>
      <c r="CX2690">
        <v>1857.106</v>
      </c>
      <c r="CY2690">
        <v>3006.473</v>
      </c>
      <c r="CZ2690">
        <v>2765.538</v>
      </c>
      <c r="DA2690">
        <v>4295.7920000000004</v>
      </c>
      <c r="DB2690">
        <v>6311.9610000000002</v>
      </c>
      <c r="DC2690">
        <v>8681.2710000000006</v>
      </c>
      <c r="DD2690">
        <v>3159.8560000000002</v>
      </c>
      <c r="DE2690">
        <v>2454.4639999999999</v>
      </c>
      <c r="DF2690">
        <v>2243.5949999999998</v>
      </c>
      <c r="DG2690">
        <v>2530.3330000000001</v>
      </c>
      <c r="DH2690">
        <v>3598.105</v>
      </c>
      <c r="DI2690">
        <v>2740.2710000000002</v>
      </c>
      <c r="DJ2690">
        <v>3105.1419999999998</v>
      </c>
      <c r="DK2690">
        <v>3009.3719999999998</v>
      </c>
      <c r="DL2690">
        <v>2428.953</v>
      </c>
      <c r="DM2690">
        <v>2229.8139999999999</v>
      </c>
      <c r="DN2690">
        <v>1709.3320000000001</v>
      </c>
      <c r="DO2690">
        <v>19</v>
      </c>
      <c r="DP2690">
        <v>19</v>
      </c>
    </row>
    <row r="2691" spans="1:120" hidden="1" x14ac:dyDescent="0.25">
      <c r="A2691" t="str">
        <f t="shared" si="41"/>
        <v>Industry_Type-5. Offices, Hotels, Finance, Services_All CBP_44470</v>
      </c>
      <c r="B2691" t="s">
        <v>62</v>
      </c>
      <c r="C2691" t="s">
        <v>205</v>
      </c>
      <c r="D2691" t="s">
        <v>61</v>
      </c>
      <c r="E2691" t="s">
        <v>61</v>
      </c>
      <c r="F2691" t="s">
        <v>61</v>
      </c>
      <c r="G2691" t="s">
        <v>37</v>
      </c>
      <c r="H2691" t="s">
        <v>61</v>
      </c>
      <c r="I2691" t="s">
        <v>61</v>
      </c>
      <c r="J2691" t="s">
        <v>61</v>
      </c>
      <c r="K2691" t="s">
        <v>197</v>
      </c>
      <c r="L2691" s="18">
        <v>44470</v>
      </c>
      <c r="M2691">
        <v>19</v>
      </c>
      <c r="N2691">
        <v>19</v>
      </c>
      <c r="O2691" t="s">
        <v>258</v>
      </c>
      <c r="P2691">
        <v>2</v>
      </c>
      <c r="Q2691">
        <v>1</v>
      </c>
      <c r="R2691">
        <v>0</v>
      </c>
      <c r="S2691">
        <v>0</v>
      </c>
      <c r="T2691">
        <v>1</v>
      </c>
      <c r="U2691">
        <v>0</v>
      </c>
      <c r="V2691">
        <v>1</v>
      </c>
      <c r="W2691">
        <v>208.96</v>
      </c>
      <c r="X2691">
        <v>223.6</v>
      </c>
      <c r="Y2691">
        <v>220.8</v>
      </c>
      <c r="Z2691">
        <v>216.8</v>
      </c>
      <c r="AA2691">
        <v>214.4</v>
      </c>
      <c r="AB2691">
        <v>215.28</v>
      </c>
      <c r="AC2691">
        <v>190.64</v>
      </c>
      <c r="AD2691">
        <v>139.6</v>
      </c>
      <c r="AE2691">
        <v>142.32</v>
      </c>
      <c r="AF2691">
        <v>152.63999999999999</v>
      </c>
      <c r="AG2691">
        <v>159.84</v>
      </c>
      <c r="AH2691">
        <v>165.52</v>
      </c>
      <c r="AI2691">
        <v>175.12</v>
      </c>
      <c r="AJ2691">
        <v>176.32</v>
      </c>
      <c r="AK2691">
        <v>174.64</v>
      </c>
      <c r="AL2691">
        <v>164.48</v>
      </c>
      <c r="AM2691">
        <v>161.36000000000001</v>
      </c>
      <c r="AN2691">
        <v>157.84</v>
      </c>
      <c r="AO2691">
        <v>165.92</v>
      </c>
      <c r="AP2691">
        <v>244.64</v>
      </c>
      <c r="AQ2691">
        <v>236.16</v>
      </c>
      <c r="AR2691">
        <v>232.4</v>
      </c>
      <c r="AS2691">
        <v>228.32</v>
      </c>
      <c r="AT2691">
        <v>226.88</v>
      </c>
      <c r="AU2691">
        <v>67.05</v>
      </c>
      <c r="AV2691">
        <v>64.7</v>
      </c>
      <c r="AW2691">
        <v>63.75</v>
      </c>
      <c r="AX2691">
        <v>62.8</v>
      </c>
      <c r="AY2691">
        <v>62.35</v>
      </c>
      <c r="AZ2691">
        <v>62.4</v>
      </c>
      <c r="BA2691">
        <v>62.75</v>
      </c>
      <c r="BB2691">
        <v>62.45</v>
      </c>
      <c r="BC2691">
        <v>65.599999999999994</v>
      </c>
      <c r="BD2691">
        <v>69.8</v>
      </c>
      <c r="BE2691">
        <v>72.25</v>
      </c>
      <c r="BF2691">
        <v>75.7</v>
      </c>
      <c r="BG2691">
        <v>81.5</v>
      </c>
      <c r="BH2691">
        <v>84.35</v>
      </c>
      <c r="BI2691">
        <v>88.3</v>
      </c>
      <c r="BJ2691">
        <v>89.8</v>
      </c>
      <c r="BK2691">
        <v>89.25</v>
      </c>
      <c r="BL2691">
        <v>87.4</v>
      </c>
      <c r="BM2691">
        <v>83.95</v>
      </c>
      <c r="BN2691">
        <v>77.099999999999994</v>
      </c>
      <c r="BO2691">
        <v>73.5</v>
      </c>
      <c r="BP2691">
        <v>71.8</v>
      </c>
      <c r="BQ2691">
        <v>70.05</v>
      </c>
      <c r="BR2691">
        <v>68.400000000000006</v>
      </c>
      <c r="BS2691">
        <v>-31.612559999999998</v>
      </c>
      <c r="BT2691">
        <v>-38.382460000000002</v>
      </c>
      <c r="BU2691">
        <v>-38.285339999999998</v>
      </c>
      <c r="BV2691">
        <v>-35.41554</v>
      </c>
      <c r="BW2691">
        <v>-33.790599999999998</v>
      </c>
      <c r="BX2691">
        <v>-34.868549999999999</v>
      </c>
      <c r="BY2691">
        <v>-15.816420000000001</v>
      </c>
      <c r="BZ2691">
        <v>25.60313</v>
      </c>
      <c r="CA2691">
        <v>28.49127</v>
      </c>
      <c r="CB2691">
        <v>29.959140000000001</v>
      </c>
      <c r="CC2691">
        <v>28.382110000000001</v>
      </c>
      <c r="CD2691">
        <v>29.145420000000001</v>
      </c>
      <c r="CE2691">
        <v>31.320620000000002</v>
      </c>
      <c r="CF2691">
        <v>38.274459999999998</v>
      </c>
      <c r="CG2691">
        <v>46.649259999999998</v>
      </c>
      <c r="CH2691">
        <v>51.812480000000001</v>
      </c>
      <c r="CI2691">
        <v>49.970610000000001</v>
      </c>
      <c r="CJ2691">
        <v>53.578749999999999</v>
      </c>
      <c r="CK2691">
        <v>104.95699999999999</v>
      </c>
      <c r="CL2691">
        <v>26.168089999999999</v>
      </c>
      <c r="CM2691">
        <v>-14.405239999999999</v>
      </c>
      <c r="CN2691">
        <v>-14.240690000000001</v>
      </c>
      <c r="CO2691">
        <v>-12.268129999999999</v>
      </c>
      <c r="CP2691">
        <v>-16.229130000000001</v>
      </c>
      <c r="CQ2691">
        <v>88.146990000000002</v>
      </c>
      <c r="CR2691">
        <v>46.222160000000002</v>
      </c>
      <c r="CS2691">
        <v>45.241889999999998</v>
      </c>
      <c r="CT2691">
        <v>54.826770000000003</v>
      </c>
      <c r="CU2691">
        <v>58.230110000000003</v>
      </c>
      <c r="CV2691">
        <v>57.18215</v>
      </c>
      <c r="CW2691">
        <v>24.631029999999999</v>
      </c>
      <c r="CX2691">
        <v>84.389889999999994</v>
      </c>
      <c r="CY2691">
        <v>26.9481</v>
      </c>
      <c r="CZ2691">
        <v>34.909039999999997</v>
      </c>
      <c r="DA2691">
        <v>124.5796</v>
      </c>
      <c r="DB2691">
        <v>80.028270000000006</v>
      </c>
      <c r="DC2691">
        <v>104.9091</v>
      </c>
      <c r="DD2691">
        <v>111.93819999999999</v>
      </c>
      <c r="DE2691">
        <v>203.08080000000001</v>
      </c>
      <c r="DF2691">
        <v>207.0959</v>
      </c>
      <c r="DG2691">
        <v>237.93</v>
      </c>
      <c r="DH2691">
        <v>279.86860000000001</v>
      </c>
      <c r="DI2691">
        <v>899.63459999999998</v>
      </c>
      <c r="DJ2691">
        <v>862.57950000000005</v>
      </c>
      <c r="DK2691">
        <v>187.2878</v>
      </c>
      <c r="DL2691">
        <v>460.84379999999999</v>
      </c>
      <c r="DM2691">
        <v>389.71820000000002</v>
      </c>
      <c r="DN2691">
        <v>403.77940000000001</v>
      </c>
      <c r="DO2691">
        <v>19</v>
      </c>
      <c r="DP2691">
        <v>19</v>
      </c>
    </row>
    <row r="2692" spans="1:120" x14ac:dyDescent="0.25">
      <c r="A2692" t="str">
        <f t="shared" ref="A2692:A2755" si="42">C2692&amp;"_"&amp;K2692&amp;"_"&amp;IF(L2692="",O2692,L2692&amp;IF(LEFT(K2692,3)="All","",IF(R2692=1,"_Combined","_"&amp;M2692&amp;"-"&amp;N2692)))</f>
        <v>AutoDR-No_All CBP_44470</v>
      </c>
      <c r="B2692" t="s">
        <v>62</v>
      </c>
      <c r="C2692" t="s">
        <v>321</v>
      </c>
      <c r="D2692" t="s">
        <v>61</v>
      </c>
      <c r="E2692" t="s">
        <v>61</v>
      </c>
      <c r="F2692" t="s">
        <v>61</v>
      </c>
      <c r="G2692" t="s">
        <v>61</v>
      </c>
      <c r="H2692" t="s">
        <v>97</v>
      </c>
      <c r="I2692" t="s">
        <v>61</v>
      </c>
      <c r="J2692" t="s">
        <v>61</v>
      </c>
      <c r="K2692" t="s">
        <v>197</v>
      </c>
      <c r="L2692" s="18">
        <v>44470</v>
      </c>
      <c r="M2692">
        <v>19</v>
      </c>
      <c r="N2692">
        <v>19</v>
      </c>
      <c r="O2692" t="s">
        <v>258</v>
      </c>
      <c r="P2692">
        <v>6</v>
      </c>
      <c r="Q2692">
        <v>5</v>
      </c>
      <c r="R2692">
        <v>0</v>
      </c>
      <c r="S2692">
        <v>0</v>
      </c>
      <c r="T2692">
        <v>1</v>
      </c>
      <c r="U2692">
        <v>0</v>
      </c>
      <c r="V2692">
        <v>1</v>
      </c>
      <c r="W2692">
        <v>2181.84</v>
      </c>
      <c r="X2692">
        <v>2408.4960000000001</v>
      </c>
      <c r="Y2692">
        <v>2395.1039999999998</v>
      </c>
      <c r="Z2692">
        <v>2394.192</v>
      </c>
      <c r="AA2692">
        <v>2391.2640000000001</v>
      </c>
      <c r="AB2692">
        <v>2392.8000000000002</v>
      </c>
      <c r="AC2692">
        <v>2383.5839999999998</v>
      </c>
      <c r="AD2692">
        <v>2361.4079999999999</v>
      </c>
      <c r="AE2692">
        <v>2182.8960000000002</v>
      </c>
      <c r="AF2692">
        <v>2041.6320000000001</v>
      </c>
      <c r="AG2692">
        <v>2274.288</v>
      </c>
      <c r="AH2692">
        <v>2273.5680000000002</v>
      </c>
      <c r="AI2692">
        <v>1447.056</v>
      </c>
      <c r="AJ2692">
        <v>1197.2639999999999</v>
      </c>
      <c r="AK2692">
        <v>1198.6559999999999</v>
      </c>
      <c r="AL2692">
        <v>1190.0160000000001</v>
      </c>
      <c r="AM2692">
        <v>1192.896</v>
      </c>
      <c r="AN2692">
        <v>787.68</v>
      </c>
      <c r="AO2692">
        <v>683.904</v>
      </c>
      <c r="AP2692">
        <v>1180.896</v>
      </c>
      <c r="AQ2692">
        <v>1271.904</v>
      </c>
      <c r="AR2692">
        <v>1730.9280000000001</v>
      </c>
      <c r="AS2692">
        <v>1770.144</v>
      </c>
      <c r="AT2692">
        <v>1762.4639999999999</v>
      </c>
      <c r="AU2692">
        <v>57.58</v>
      </c>
      <c r="AV2692">
        <v>57.42</v>
      </c>
      <c r="AW2692">
        <v>56.47</v>
      </c>
      <c r="AX2692">
        <v>55.76</v>
      </c>
      <c r="AY2692">
        <v>56.34</v>
      </c>
      <c r="AZ2692">
        <v>55.4</v>
      </c>
      <c r="BA2692">
        <v>55.08</v>
      </c>
      <c r="BB2692">
        <v>54.83</v>
      </c>
      <c r="BC2692">
        <v>58.88</v>
      </c>
      <c r="BD2692">
        <v>66.16</v>
      </c>
      <c r="BE2692">
        <v>70.8</v>
      </c>
      <c r="BF2692">
        <v>74.47</v>
      </c>
      <c r="BG2692">
        <v>79.8</v>
      </c>
      <c r="BH2692">
        <v>80.099999999999994</v>
      </c>
      <c r="BI2692">
        <v>77.180000000000007</v>
      </c>
      <c r="BJ2692">
        <v>75.349999999999994</v>
      </c>
      <c r="BK2692">
        <v>74.34</v>
      </c>
      <c r="BL2692">
        <v>73.349999999999994</v>
      </c>
      <c r="BM2692">
        <v>68.77</v>
      </c>
      <c r="BN2692">
        <v>64.14</v>
      </c>
      <c r="BO2692">
        <v>61.63</v>
      </c>
      <c r="BP2692">
        <v>59.53</v>
      </c>
      <c r="BQ2692">
        <v>58.31</v>
      </c>
      <c r="BR2692">
        <v>57.46</v>
      </c>
      <c r="BS2692">
        <v>-109.00490000000001</v>
      </c>
      <c r="BT2692">
        <v>-88.608109999999996</v>
      </c>
      <c r="BU2692">
        <v>-96.786869999999993</v>
      </c>
      <c r="BV2692">
        <v>-99.964489999999998</v>
      </c>
      <c r="BW2692">
        <v>-100.8218</v>
      </c>
      <c r="BX2692">
        <v>-122.8783</v>
      </c>
      <c r="BY2692">
        <v>-92.657380000000003</v>
      </c>
      <c r="BZ2692">
        <v>18.849270000000001</v>
      </c>
      <c r="CA2692">
        <v>84.023499999999999</v>
      </c>
      <c r="CB2692">
        <v>218.148</v>
      </c>
      <c r="CC2692">
        <v>86.201539999999994</v>
      </c>
      <c r="CD2692">
        <v>-35.331629999999997</v>
      </c>
      <c r="CE2692">
        <v>70.393510000000006</v>
      </c>
      <c r="CF2692">
        <v>69.998729999999995</v>
      </c>
      <c r="CG2692">
        <v>53.996319999999997</v>
      </c>
      <c r="CH2692">
        <v>60.819890000000001</v>
      </c>
      <c r="CI2692">
        <v>143.5026</v>
      </c>
      <c r="CJ2692">
        <v>595.54669999999999</v>
      </c>
      <c r="CK2692">
        <v>625.06039999999996</v>
      </c>
      <c r="CL2692">
        <v>200.43950000000001</v>
      </c>
      <c r="CM2692">
        <v>113.4854</v>
      </c>
      <c r="CN2692">
        <v>39.474499999999999</v>
      </c>
      <c r="CO2692">
        <v>30.739909999999998</v>
      </c>
      <c r="CP2692">
        <v>36.022289999999998</v>
      </c>
      <c r="CQ2692">
        <v>962.55740000000003</v>
      </c>
      <c r="CR2692">
        <v>439.53590000000003</v>
      </c>
      <c r="CS2692">
        <v>513.20809999999994</v>
      </c>
      <c r="CT2692">
        <v>501.73570000000001</v>
      </c>
      <c r="CU2692">
        <v>458.53089999999997</v>
      </c>
      <c r="CV2692">
        <v>538.18079999999998</v>
      </c>
      <c r="CW2692">
        <v>855.08280000000002</v>
      </c>
      <c r="CX2692">
        <v>1857.106</v>
      </c>
      <c r="CY2692">
        <v>3006.473</v>
      </c>
      <c r="CZ2692">
        <v>2765.538</v>
      </c>
      <c r="DA2692">
        <v>4295.7920000000004</v>
      </c>
      <c r="DB2692">
        <v>6311.9610000000002</v>
      </c>
      <c r="DC2692">
        <v>8681.2710000000006</v>
      </c>
      <c r="DD2692">
        <v>3159.8560000000002</v>
      </c>
      <c r="DE2692">
        <v>2454.4639999999999</v>
      </c>
      <c r="DF2692">
        <v>2243.5949999999998</v>
      </c>
      <c r="DG2692">
        <v>2530.3330000000001</v>
      </c>
      <c r="DH2692">
        <v>3598.105</v>
      </c>
      <c r="DI2692">
        <v>2740.2710000000002</v>
      </c>
      <c r="DJ2692">
        <v>3105.1419999999998</v>
      </c>
      <c r="DK2692">
        <v>3009.3719999999998</v>
      </c>
      <c r="DL2692">
        <v>2428.953</v>
      </c>
      <c r="DM2692">
        <v>2229.8139999999999</v>
      </c>
      <c r="DN2692">
        <v>1709.3320000000001</v>
      </c>
      <c r="DO2692">
        <v>19</v>
      </c>
      <c r="DP2692">
        <v>19</v>
      </c>
    </row>
    <row r="2693" spans="1:120" hidden="1" x14ac:dyDescent="0.25">
      <c r="A2693" t="str">
        <f t="shared" si="42"/>
        <v>sublap_id-SLAP_PGP2_All CBP_44470</v>
      </c>
      <c r="B2693" t="s">
        <v>62</v>
      </c>
      <c r="C2693" t="s">
        <v>301</v>
      </c>
      <c r="D2693" t="s">
        <v>61</v>
      </c>
      <c r="E2693" t="s">
        <v>302</v>
      </c>
      <c r="F2693" t="s">
        <v>61</v>
      </c>
      <c r="G2693" t="s">
        <v>61</v>
      </c>
      <c r="H2693" t="s">
        <v>61</v>
      </c>
      <c r="I2693" t="s">
        <v>61</v>
      </c>
      <c r="J2693" t="s">
        <v>61</v>
      </c>
      <c r="K2693" t="s">
        <v>197</v>
      </c>
      <c r="L2693" s="18">
        <v>44470</v>
      </c>
      <c r="M2693">
        <v>19</v>
      </c>
      <c r="N2693">
        <v>19</v>
      </c>
      <c r="O2693" t="s">
        <v>258</v>
      </c>
      <c r="P2693">
        <v>1</v>
      </c>
      <c r="Q2693">
        <v>1</v>
      </c>
      <c r="R2693">
        <v>0</v>
      </c>
      <c r="S2693">
        <v>0</v>
      </c>
      <c r="T2693">
        <v>1</v>
      </c>
      <c r="U2693">
        <v>0</v>
      </c>
      <c r="V2693">
        <v>1</v>
      </c>
      <c r="W2693">
        <v>524.79999999999995</v>
      </c>
      <c r="X2693">
        <v>529.44000000000005</v>
      </c>
      <c r="Y2693">
        <v>528.96</v>
      </c>
      <c r="Z2693">
        <v>529.12</v>
      </c>
      <c r="AA2693">
        <v>531.04</v>
      </c>
      <c r="AB2693">
        <v>533.76</v>
      </c>
      <c r="AC2693">
        <v>537.6</v>
      </c>
      <c r="AD2693">
        <v>537.76</v>
      </c>
      <c r="AE2693">
        <v>358.56</v>
      </c>
      <c r="AF2693">
        <v>179.04</v>
      </c>
      <c r="AG2693">
        <v>358.08</v>
      </c>
      <c r="AH2693">
        <v>472.64</v>
      </c>
      <c r="AI2693">
        <v>387.36</v>
      </c>
      <c r="AJ2693">
        <v>91.04</v>
      </c>
      <c r="AK2693">
        <v>84.32</v>
      </c>
      <c r="AL2693">
        <v>84</v>
      </c>
      <c r="AM2693">
        <v>78.400000000000006</v>
      </c>
      <c r="AN2693">
        <v>65.28</v>
      </c>
      <c r="AO2693">
        <v>19.84</v>
      </c>
      <c r="AP2693">
        <v>85.28</v>
      </c>
      <c r="AQ2693">
        <v>111.36</v>
      </c>
      <c r="AR2693">
        <v>491.52</v>
      </c>
      <c r="AS2693">
        <v>526.55999999999995</v>
      </c>
      <c r="AT2693">
        <v>522.4</v>
      </c>
      <c r="AU2693">
        <v>54.05</v>
      </c>
      <c r="AV2693">
        <v>53.8</v>
      </c>
      <c r="AW2693">
        <v>53.45</v>
      </c>
      <c r="AX2693">
        <v>52.5</v>
      </c>
      <c r="AY2693">
        <v>50.9</v>
      </c>
      <c r="AZ2693">
        <v>51.1</v>
      </c>
      <c r="BA2693">
        <v>50.8</v>
      </c>
      <c r="BB2693">
        <v>52.4</v>
      </c>
      <c r="BC2693">
        <v>57.2</v>
      </c>
      <c r="BD2693">
        <v>63</v>
      </c>
      <c r="BE2693">
        <v>66.05</v>
      </c>
      <c r="BF2693">
        <v>63.4</v>
      </c>
      <c r="BG2693">
        <v>66.25</v>
      </c>
      <c r="BH2693">
        <v>71.5</v>
      </c>
      <c r="BI2693">
        <v>69.599999999999994</v>
      </c>
      <c r="BJ2693">
        <v>66</v>
      </c>
      <c r="BK2693">
        <v>64.8</v>
      </c>
      <c r="BL2693">
        <v>66.05</v>
      </c>
      <c r="BM2693">
        <v>63.7</v>
      </c>
      <c r="BN2693">
        <v>60.3</v>
      </c>
      <c r="BO2693">
        <v>58.55</v>
      </c>
      <c r="BP2693">
        <v>58.45</v>
      </c>
      <c r="BQ2693">
        <v>56.35</v>
      </c>
      <c r="BR2693">
        <v>54.95</v>
      </c>
      <c r="BS2693">
        <v>-57.006100000000004</v>
      </c>
      <c r="BT2693">
        <v>-58.738889999999998</v>
      </c>
      <c r="BU2693">
        <v>-65.434970000000007</v>
      </c>
      <c r="BV2693">
        <v>-66.168239999999997</v>
      </c>
      <c r="BW2693">
        <v>-68.815830000000005</v>
      </c>
      <c r="BX2693">
        <v>-87.436549999999997</v>
      </c>
      <c r="BY2693">
        <v>-71.902829999999994</v>
      </c>
      <c r="BZ2693">
        <v>7.3760999999999993E-2</v>
      </c>
      <c r="CA2693">
        <v>55.29092</v>
      </c>
      <c r="CB2693">
        <v>176.8878</v>
      </c>
      <c r="CC2693">
        <v>85.39264</v>
      </c>
      <c r="CD2693">
        <v>-36.157620000000001</v>
      </c>
      <c r="CE2693">
        <v>23.422000000000001</v>
      </c>
      <c r="CF2693">
        <v>34.774520000000003</v>
      </c>
      <c r="CG2693">
        <v>34.276440000000001</v>
      </c>
      <c r="CH2693">
        <v>21.998460000000001</v>
      </c>
      <c r="CI2693">
        <v>24.48236</v>
      </c>
      <c r="CJ2693">
        <v>36.869250000000001</v>
      </c>
      <c r="CK2693">
        <v>31.18834</v>
      </c>
      <c r="CL2693">
        <v>-4.6837010000000001</v>
      </c>
      <c r="CM2693">
        <v>-16.496400000000001</v>
      </c>
      <c r="CN2693">
        <v>-33.715850000000003</v>
      </c>
      <c r="CO2693">
        <v>-32.492609999999999</v>
      </c>
      <c r="CP2693">
        <v>-32.960169999999998</v>
      </c>
      <c r="CQ2693">
        <v>189.58</v>
      </c>
      <c r="CR2693">
        <v>258.69240000000002</v>
      </c>
      <c r="CS2693">
        <v>306.34309999999999</v>
      </c>
      <c r="CT2693">
        <v>298.60410000000002</v>
      </c>
      <c r="CU2693">
        <v>269.54169999999999</v>
      </c>
      <c r="CV2693">
        <v>320.19490000000002</v>
      </c>
      <c r="CW2693">
        <v>545.6771</v>
      </c>
      <c r="CX2693">
        <v>1230.9359999999999</v>
      </c>
      <c r="CY2693">
        <v>2045.1010000000001</v>
      </c>
      <c r="CZ2693">
        <v>1392.643</v>
      </c>
      <c r="DA2693">
        <v>1860.086</v>
      </c>
      <c r="DB2693">
        <v>3457.462</v>
      </c>
      <c r="DC2693">
        <v>4507.3950000000004</v>
      </c>
      <c r="DD2693">
        <v>92.934690000000003</v>
      </c>
      <c r="DE2693">
        <v>81.747770000000003</v>
      </c>
      <c r="DF2693">
        <v>207.1046</v>
      </c>
      <c r="DG2693">
        <v>141.14519999999999</v>
      </c>
      <c r="DH2693">
        <v>148.32169999999999</v>
      </c>
      <c r="DI2693">
        <v>77.288910000000001</v>
      </c>
      <c r="DJ2693">
        <v>147.54220000000001</v>
      </c>
      <c r="DK2693">
        <v>199.15440000000001</v>
      </c>
      <c r="DL2693">
        <v>314.61989999999997</v>
      </c>
      <c r="DM2693">
        <v>425.5718</v>
      </c>
      <c r="DN2693">
        <v>242.17400000000001</v>
      </c>
      <c r="DO2693">
        <v>19</v>
      </c>
      <c r="DP2693">
        <v>19</v>
      </c>
    </row>
    <row r="2694" spans="1:120" hidden="1" x14ac:dyDescent="0.25">
      <c r="A2694" t="str">
        <f t="shared" si="42"/>
        <v>Aggregator-Blue Zone Resources, LLC_All CBP_44470</v>
      </c>
      <c r="B2694" t="s">
        <v>62</v>
      </c>
      <c r="C2694" t="s">
        <v>261</v>
      </c>
      <c r="D2694" t="s">
        <v>61</v>
      </c>
      <c r="E2694" t="s">
        <v>61</v>
      </c>
      <c r="F2694" t="s">
        <v>262</v>
      </c>
      <c r="G2694" t="s">
        <v>61</v>
      </c>
      <c r="H2694" t="s">
        <v>61</v>
      </c>
      <c r="I2694" t="s">
        <v>61</v>
      </c>
      <c r="J2694" t="s">
        <v>61</v>
      </c>
      <c r="K2694" t="s">
        <v>197</v>
      </c>
      <c r="L2694" s="18">
        <v>44470</v>
      </c>
      <c r="M2694">
        <v>19</v>
      </c>
      <c r="N2694">
        <v>19</v>
      </c>
      <c r="O2694" t="s">
        <v>258</v>
      </c>
      <c r="P2694">
        <v>6</v>
      </c>
      <c r="Q2694">
        <v>5</v>
      </c>
      <c r="R2694">
        <v>0</v>
      </c>
      <c r="S2694">
        <v>0</v>
      </c>
      <c r="T2694">
        <v>1</v>
      </c>
      <c r="U2694">
        <v>0</v>
      </c>
      <c r="V2694">
        <v>1</v>
      </c>
      <c r="W2694">
        <v>2181.84</v>
      </c>
      <c r="X2694">
        <v>2408.4960000000001</v>
      </c>
      <c r="Y2694">
        <v>2395.1039999999998</v>
      </c>
      <c r="Z2694">
        <v>2394.192</v>
      </c>
      <c r="AA2694">
        <v>2391.2640000000001</v>
      </c>
      <c r="AB2694">
        <v>2392.8000000000002</v>
      </c>
      <c r="AC2694">
        <v>2383.5839999999998</v>
      </c>
      <c r="AD2694">
        <v>2361.4079999999999</v>
      </c>
      <c r="AE2694">
        <v>2182.8960000000002</v>
      </c>
      <c r="AF2694">
        <v>2041.6320000000001</v>
      </c>
      <c r="AG2694">
        <v>2274.288</v>
      </c>
      <c r="AH2694">
        <v>2273.5680000000002</v>
      </c>
      <c r="AI2694">
        <v>1447.056</v>
      </c>
      <c r="AJ2694">
        <v>1197.2639999999999</v>
      </c>
      <c r="AK2694">
        <v>1198.6559999999999</v>
      </c>
      <c r="AL2694">
        <v>1190.0160000000001</v>
      </c>
      <c r="AM2694">
        <v>1192.896</v>
      </c>
      <c r="AN2694">
        <v>787.68</v>
      </c>
      <c r="AO2694">
        <v>683.904</v>
      </c>
      <c r="AP2694">
        <v>1180.896</v>
      </c>
      <c r="AQ2694">
        <v>1271.904</v>
      </c>
      <c r="AR2694">
        <v>1730.9280000000001</v>
      </c>
      <c r="AS2694">
        <v>1770.144</v>
      </c>
      <c r="AT2694">
        <v>1762.4639999999999</v>
      </c>
      <c r="AU2694">
        <v>57.58</v>
      </c>
      <c r="AV2694">
        <v>57.42</v>
      </c>
      <c r="AW2694">
        <v>56.47</v>
      </c>
      <c r="AX2694">
        <v>55.76</v>
      </c>
      <c r="AY2694">
        <v>56.34</v>
      </c>
      <c r="AZ2694">
        <v>55.4</v>
      </c>
      <c r="BA2694">
        <v>55.08</v>
      </c>
      <c r="BB2694">
        <v>54.83</v>
      </c>
      <c r="BC2694">
        <v>58.88</v>
      </c>
      <c r="BD2694">
        <v>66.16</v>
      </c>
      <c r="BE2694">
        <v>70.8</v>
      </c>
      <c r="BF2694">
        <v>74.47</v>
      </c>
      <c r="BG2694">
        <v>79.8</v>
      </c>
      <c r="BH2694">
        <v>80.099999999999994</v>
      </c>
      <c r="BI2694">
        <v>77.180000000000007</v>
      </c>
      <c r="BJ2694">
        <v>75.349999999999994</v>
      </c>
      <c r="BK2694">
        <v>74.34</v>
      </c>
      <c r="BL2694">
        <v>73.349999999999994</v>
      </c>
      <c r="BM2694">
        <v>68.77</v>
      </c>
      <c r="BN2694">
        <v>64.14</v>
      </c>
      <c r="BO2694">
        <v>61.63</v>
      </c>
      <c r="BP2694">
        <v>59.53</v>
      </c>
      <c r="BQ2694">
        <v>58.31</v>
      </c>
      <c r="BR2694">
        <v>57.46</v>
      </c>
      <c r="BS2694">
        <v>-109.00490000000001</v>
      </c>
      <c r="BT2694">
        <v>-88.608109999999996</v>
      </c>
      <c r="BU2694">
        <v>-96.786869999999993</v>
      </c>
      <c r="BV2694">
        <v>-99.964489999999998</v>
      </c>
      <c r="BW2694">
        <v>-100.8218</v>
      </c>
      <c r="BX2694">
        <v>-122.8783</v>
      </c>
      <c r="BY2694">
        <v>-92.657380000000003</v>
      </c>
      <c r="BZ2694">
        <v>18.849270000000001</v>
      </c>
      <c r="CA2694">
        <v>84.023499999999999</v>
      </c>
      <c r="CB2694">
        <v>218.148</v>
      </c>
      <c r="CC2694">
        <v>86.201539999999994</v>
      </c>
      <c r="CD2694">
        <v>-35.331629999999997</v>
      </c>
      <c r="CE2694">
        <v>70.393510000000006</v>
      </c>
      <c r="CF2694">
        <v>69.998729999999995</v>
      </c>
      <c r="CG2694">
        <v>53.996319999999997</v>
      </c>
      <c r="CH2694">
        <v>60.819890000000001</v>
      </c>
      <c r="CI2694">
        <v>143.5026</v>
      </c>
      <c r="CJ2694">
        <v>595.54669999999999</v>
      </c>
      <c r="CK2694">
        <v>625.06039999999996</v>
      </c>
      <c r="CL2694">
        <v>200.43950000000001</v>
      </c>
      <c r="CM2694">
        <v>113.4854</v>
      </c>
      <c r="CN2694">
        <v>39.474499999999999</v>
      </c>
      <c r="CO2694">
        <v>30.739909999999998</v>
      </c>
      <c r="CP2694">
        <v>36.022289999999998</v>
      </c>
      <c r="CQ2694">
        <v>962.55740000000003</v>
      </c>
      <c r="CR2694">
        <v>439.53590000000003</v>
      </c>
      <c r="CS2694">
        <v>513.20809999999994</v>
      </c>
      <c r="CT2694">
        <v>501.73570000000001</v>
      </c>
      <c r="CU2694">
        <v>458.53089999999997</v>
      </c>
      <c r="CV2694">
        <v>538.18079999999998</v>
      </c>
      <c r="CW2694">
        <v>855.08280000000002</v>
      </c>
      <c r="CX2694">
        <v>1857.106</v>
      </c>
      <c r="CY2694">
        <v>3006.473</v>
      </c>
      <c r="CZ2694">
        <v>2765.538</v>
      </c>
      <c r="DA2694">
        <v>4295.7920000000004</v>
      </c>
      <c r="DB2694">
        <v>6311.9610000000002</v>
      </c>
      <c r="DC2694">
        <v>8681.2710000000006</v>
      </c>
      <c r="DD2694">
        <v>3159.8560000000002</v>
      </c>
      <c r="DE2694">
        <v>2454.4639999999999</v>
      </c>
      <c r="DF2694">
        <v>2243.5949999999998</v>
      </c>
      <c r="DG2694">
        <v>2530.3330000000001</v>
      </c>
      <c r="DH2694">
        <v>3598.105</v>
      </c>
      <c r="DI2694">
        <v>2740.2710000000002</v>
      </c>
      <c r="DJ2694">
        <v>3105.1419999999998</v>
      </c>
      <c r="DK2694">
        <v>3009.3719999999998</v>
      </c>
      <c r="DL2694">
        <v>2428.953</v>
      </c>
      <c r="DM2694">
        <v>2229.8139999999999</v>
      </c>
      <c r="DN2694">
        <v>1709.3320000000001</v>
      </c>
      <c r="DO2694">
        <v>19</v>
      </c>
      <c r="DP2694">
        <v>19</v>
      </c>
    </row>
    <row r="2695" spans="1:120" hidden="1" x14ac:dyDescent="0.25">
      <c r="A2695" t="str">
        <f t="shared" si="42"/>
        <v>Size_Grp-20 to 199.99 kW_All CBP_44470</v>
      </c>
      <c r="B2695" t="s">
        <v>62</v>
      </c>
      <c r="C2695" t="s">
        <v>201</v>
      </c>
      <c r="D2695" t="s">
        <v>61</v>
      </c>
      <c r="E2695" t="s">
        <v>61</v>
      </c>
      <c r="F2695" t="s">
        <v>61</v>
      </c>
      <c r="G2695" t="s">
        <v>61</v>
      </c>
      <c r="H2695" t="s">
        <v>61</v>
      </c>
      <c r="I2695" t="s">
        <v>61</v>
      </c>
      <c r="J2695" t="s">
        <v>101</v>
      </c>
      <c r="K2695" t="s">
        <v>197</v>
      </c>
      <c r="L2695" s="18">
        <v>44470</v>
      </c>
      <c r="M2695">
        <v>19</v>
      </c>
      <c r="N2695">
        <v>19</v>
      </c>
      <c r="O2695" t="s">
        <v>258</v>
      </c>
      <c r="P2695">
        <v>2</v>
      </c>
      <c r="Q2695">
        <v>2</v>
      </c>
      <c r="R2695">
        <v>0</v>
      </c>
      <c r="S2695">
        <v>0</v>
      </c>
      <c r="T2695">
        <v>1</v>
      </c>
      <c r="U2695">
        <v>0</v>
      </c>
      <c r="V2695">
        <v>1</v>
      </c>
      <c r="W2695">
        <v>283.04000000000002</v>
      </c>
      <c r="X2695">
        <v>308.48</v>
      </c>
      <c r="Y2695">
        <v>304.44</v>
      </c>
      <c r="Z2695">
        <v>304</v>
      </c>
      <c r="AA2695">
        <v>301.12</v>
      </c>
      <c r="AB2695">
        <v>301.08</v>
      </c>
      <c r="AC2695">
        <v>289.72000000000003</v>
      </c>
      <c r="AD2695">
        <v>266.36</v>
      </c>
      <c r="AE2695">
        <v>272.39999999999998</v>
      </c>
      <c r="AF2695">
        <v>271.68</v>
      </c>
      <c r="AG2695">
        <v>250.56</v>
      </c>
      <c r="AH2695">
        <v>231.2</v>
      </c>
      <c r="AI2695">
        <v>245.36</v>
      </c>
      <c r="AJ2695">
        <v>249.44</v>
      </c>
      <c r="AK2695">
        <v>240.68</v>
      </c>
      <c r="AL2695">
        <v>233.44</v>
      </c>
      <c r="AM2695">
        <v>229.36</v>
      </c>
      <c r="AN2695">
        <v>222.32</v>
      </c>
      <c r="AO2695">
        <v>227.08</v>
      </c>
      <c r="AP2695">
        <v>266.8</v>
      </c>
      <c r="AQ2695">
        <v>270</v>
      </c>
      <c r="AR2695">
        <v>271.36</v>
      </c>
      <c r="AS2695">
        <v>270.27999999999997</v>
      </c>
      <c r="AT2695">
        <v>268.36</v>
      </c>
      <c r="AU2695">
        <v>61.325000000000003</v>
      </c>
      <c r="AV2695">
        <v>60.45</v>
      </c>
      <c r="AW2695">
        <v>59.4</v>
      </c>
      <c r="AX2695">
        <v>58.65</v>
      </c>
      <c r="AY2695">
        <v>59.25</v>
      </c>
      <c r="AZ2695">
        <v>58.45</v>
      </c>
      <c r="BA2695">
        <v>58.35</v>
      </c>
      <c r="BB2695">
        <v>57.774999999999999</v>
      </c>
      <c r="BC2695">
        <v>61.4</v>
      </c>
      <c r="BD2695">
        <v>67.900000000000006</v>
      </c>
      <c r="BE2695">
        <v>72.075000000000003</v>
      </c>
      <c r="BF2695">
        <v>76.724999999999994</v>
      </c>
      <c r="BG2695">
        <v>82.625</v>
      </c>
      <c r="BH2695">
        <v>82.95</v>
      </c>
      <c r="BI2695">
        <v>82.15</v>
      </c>
      <c r="BJ2695">
        <v>81.724999999999994</v>
      </c>
      <c r="BK2695">
        <v>80.900000000000006</v>
      </c>
      <c r="BL2695">
        <v>79.25</v>
      </c>
      <c r="BM2695">
        <v>74.674999999999997</v>
      </c>
      <c r="BN2695">
        <v>69.099999999999994</v>
      </c>
      <c r="BO2695">
        <v>66.099999999999994</v>
      </c>
      <c r="BP2695">
        <v>63.8</v>
      </c>
      <c r="BQ2695">
        <v>62.55</v>
      </c>
      <c r="BR2695">
        <v>61.524999999999999</v>
      </c>
      <c r="BS2695">
        <v>-15.75529</v>
      </c>
      <c r="BT2695">
        <v>-21.034549999999999</v>
      </c>
      <c r="BU2695">
        <v>-21.227650000000001</v>
      </c>
      <c r="BV2695">
        <v>-20.418040000000001</v>
      </c>
      <c r="BW2695">
        <v>-18.743770000000001</v>
      </c>
      <c r="BX2695">
        <v>-18.910900000000002</v>
      </c>
      <c r="BY2695">
        <v>-8.0087360000000007</v>
      </c>
      <c r="BZ2695">
        <v>13.09221</v>
      </c>
      <c r="CA2695">
        <v>14.00014</v>
      </c>
      <c r="CB2695">
        <v>18.359850000000002</v>
      </c>
      <c r="CC2695">
        <v>18.29036</v>
      </c>
      <c r="CD2695">
        <v>19.809329999999999</v>
      </c>
      <c r="CE2695">
        <v>21.884810000000002</v>
      </c>
      <c r="CF2695">
        <v>20.805029999999999</v>
      </c>
      <c r="CG2695">
        <v>26.643160000000002</v>
      </c>
      <c r="CH2695">
        <v>30.48423</v>
      </c>
      <c r="CI2695">
        <v>29.44183</v>
      </c>
      <c r="CJ2695">
        <v>32.693840000000002</v>
      </c>
      <c r="CK2695">
        <v>57.210410000000003</v>
      </c>
      <c r="CL2695">
        <v>20.276199999999999</v>
      </c>
      <c r="CM2695">
        <v>1.1996150000000001</v>
      </c>
      <c r="CN2695">
        <v>0.79165649999999999</v>
      </c>
      <c r="CO2695">
        <v>1.3115079999999999</v>
      </c>
      <c r="CP2695">
        <v>-0.99249270000000001</v>
      </c>
      <c r="CQ2695">
        <v>33.230499999999999</v>
      </c>
      <c r="CR2695">
        <v>16.213699999999999</v>
      </c>
      <c r="CS2695">
        <v>14.339130000000001</v>
      </c>
      <c r="CT2695">
        <v>16.241240000000001</v>
      </c>
      <c r="CU2695">
        <v>17.168150000000001</v>
      </c>
      <c r="CV2695">
        <v>16.319610000000001</v>
      </c>
      <c r="CW2695">
        <v>8.7168310000000009</v>
      </c>
      <c r="CX2695">
        <v>21.845389999999998</v>
      </c>
      <c r="CY2695">
        <v>13.176819999999999</v>
      </c>
      <c r="CZ2695">
        <v>14.473229999999999</v>
      </c>
      <c r="DA2695">
        <v>57.122489999999999</v>
      </c>
      <c r="DB2695">
        <v>71.778620000000004</v>
      </c>
      <c r="DC2695">
        <v>171.49709999999999</v>
      </c>
      <c r="DD2695">
        <v>159.0334</v>
      </c>
      <c r="DE2695">
        <v>140.3783</v>
      </c>
      <c r="DF2695">
        <v>102.7068</v>
      </c>
      <c r="DG2695">
        <v>96.018249999999995</v>
      </c>
      <c r="DH2695">
        <v>96.861009999999993</v>
      </c>
      <c r="DI2695">
        <v>261.7072</v>
      </c>
      <c r="DJ2695">
        <v>257.37270000000001</v>
      </c>
      <c r="DK2695">
        <v>102.22620000000001</v>
      </c>
      <c r="DL2695">
        <v>179.7687</v>
      </c>
      <c r="DM2695">
        <v>163.61760000000001</v>
      </c>
      <c r="DN2695">
        <v>163.44550000000001</v>
      </c>
      <c r="DO2695">
        <v>19</v>
      </c>
      <c r="DP2695">
        <v>19</v>
      </c>
    </row>
    <row r="2696" spans="1:120" hidden="1" x14ac:dyDescent="0.25">
      <c r="A2696" t="str">
        <f t="shared" si="42"/>
        <v>All_All CBP_44470</v>
      </c>
      <c r="B2696" t="s">
        <v>62</v>
      </c>
      <c r="C2696" t="s">
        <v>61</v>
      </c>
      <c r="D2696" t="s">
        <v>61</v>
      </c>
      <c r="E2696" t="s">
        <v>61</v>
      </c>
      <c r="F2696" t="s">
        <v>61</v>
      </c>
      <c r="G2696" t="s">
        <v>61</v>
      </c>
      <c r="H2696" t="s">
        <v>61</v>
      </c>
      <c r="I2696" t="s">
        <v>61</v>
      </c>
      <c r="J2696" t="s">
        <v>61</v>
      </c>
      <c r="K2696" t="s">
        <v>197</v>
      </c>
      <c r="L2696" s="18">
        <v>44470</v>
      </c>
      <c r="M2696">
        <v>19</v>
      </c>
      <c r="N2696">
        <v>19</v>
      </c>
      <c r="O2696" t="s">
        <v>258</v>
      </c>
      <c r="P2696">
        <v>6</v>
      </c>
      <c r="Q2696">
        <v>5</v>
      </c>
      <c r="R2696">
        <v>0</v>
      </c>
      <c r="S2696">
        <v>0</v>
      </c>
      <c r="T2696">
        <v>1</v>
      </c>
      <c r="U2696">
        <v>0</v>
      </c>
      <c r="V2696">
        <v>1</v>
      </c>
      <c r="W2696">
        <v>2181.84</v>
      </c>
      <c r="X2696">
        <v>2408.4960000000001</v>
      </c>
      <c r="Y2696">
        <v>2395.1039999999998</v>
      </c>
      <c r="Z2696">
        <v>2394.192</v>
      </c>
      <c r="AA2696">
        <v>2391.2640000000001</v>
      </c>
      <c r="AB2696">
        <v>2392.8000000000002</v>
      </c>
      <c r="AC2696">
        <v>2383.5839999999998</v>
      </c>
      <c r="AD2696">
        <v>2361.4079999999999</v>
      </c>
      <c r="AE2696">
        <v>2182.8960000000002</v>
      </c>
      <c r="AF2696">
        <v>2041.6320000000001</v>
      </c>
      <c r="AG2696">
        <v>2274.288</v>
      </c>
      <c r="AH2696">
        <v>2273.5680000000002</v>
      </c>
      <c r="AI2696">
        <v>1447.056</v>
      </c>
      <c r="AJ2696">
        <v>1197.2639999999999</v>
      </c>
      <c r="AK2696">
        <v>1198.6559999999999</v>
      </c>
      <c r="AL2696">
        <v>1190.0160000000001</v>
      </c>
      <c r="AM2696">
        <v>1192.896</v>
      </c>
      <c r="AN2696">
        <v>787.68</v>
      </c>
      <c r="AO2696">
        <v>683.904</v>
      </c>
      <c r="AP2696">
        <v>1180.896</v>
      </c>
      <c r="AQ2696">
        <v>1271.904</v>
      </c>
      <c r="AR2696">
        <v>1730.9280000000001</v>
      </c>
      <c r="AS2696">
        <v>1770.144</v>
      </c>
      <c r="AT2696">
        <v>1762.4639999999999</v>
      </c>
      <c r="AU2696">
        <v>57.58</v>
      </c>
      <c r="AV2696">
        <v>57.42</v>
      </c>
      <c r="AW2696">
        <v>56.47</v>
      </c>
      <c r="AX2696">
        <v>55.76</v>
      </c>
      <c r="AY2696">
        <v>56.34</v>
      </c>
      <c r="AZ2696">
        <v>55.4</v>
      </c>
      <c r="BA2696">
        <v>55.08</v>
      </c>
      <c r="BB2696">
        <v>54.83</v>
      </c>
      <c r="BC2696">
        <v>58.88</v>
      </c>
      <c r="BD2696">
        <v>66.16</v>
      </c>
      <c r="BE2696">
        <v>70.8</v>
      </c>
      <c r="BF2696">
        <v>74.47</v>
      </c>
      <c r="BG2696">
        <v>79.8</v>
      </c>
      <c r="BH2696">
        <v>80.099999999999994</v>
      </c>
      <c r="BI2696">
        <v>77.180000000000007</v>
      </c>
      <c r="BJ2696">
        <v>75.349999999999994</v>
      </c>
      <c r="BK2696">
        <v>74.34</v>
      </c>
      <c r="BL2696">
        <v>73.349999999999994</v>
      </c>
      <c r="BM2696">
        <v>68.77</v>
      </c>
      <c r="BN2696">
        <v>64.14</v>
      </c>
      <c r="BO2696">
        <v>61.63</v>
      </c>
      <c r="BP2696">
        <v>59.53</v>
      </c>
      <c r="BQ2696">
        <v>58.31</v>
      </c>
      <c r="BR2696">
        <v>57.46</v>
      </c>
      <c r="BS2696">
        <v>-109.00490000000001</v>
      </c>
      <c r="BT2696">
        <v>-88.608109999999996</v>
      </c>
      <c r="BU2696">
        <v>-96.786869999999993</v>
      </c>
      <c r="BV2696">
        <v>-99.964489999999998</v>
      </c>
      <c r="BW2696">
        <v>-100.8218</v>
      </c>
      <c r="BX2696">
        <v>-122.8783</v>
      </c>
      <c r="BY2696">
        <v>-92.657380000000003</v>
      </c>
      <c r="BZ2696">
        <v>18.849270000000001</v>
      </c>
      <c r="CA2696">
        <v>84.023499999999999</v>
      </c>
      <c r="CB2696">
        <v>218.148</v>
      </c>
      <c r="CC2696">
        <v>86.201539999999994</v>
      </c>
      <c r="CD2696">
        <v>-35.331629999999997</v>
      </c>
      <c r="CE2696">
        <v>70.393510000000006</v>
      </c>
      <c r="CF2696">
        <v>69.998729999999995</v>
      </c>
      <c r="CG2696">
        <v>53.996319999999997</v>
      </c>
      <c r="CH2696">
        <v>60.819890000000001</v>
      </c>
      <c r="CI2696">
        <v>143.5026</v>
      </c>
      <c r="CJ2696">
        <v>595.54669999999999</v>
      </c>
      <c r="CK2696">
        <v>625.06039999999996</v>
      </c>
      <c r="CL2696">
        <v>200.43950000000001</v>
      </c>
      <c r="CM2696">
        <v>113.4854</v>
      </c>
      <c r="CN2696">
        <v>39.474499999999999</v>
      </c>
      <c r="CO2696">
        <v>30.739909999999998</v>
      </c>
      <c r="CP2696">
        <v>36.022289999999998</v>
      </c>
      <c r="CQ2696">
        <v>962.55740000000003</v>
      </c>
      <c r="CR2696">
        <v>439.53590000000003</v>
      </c>
      <c r="CS2696">
        <v>513.20809999999994</v>
      </c>
      <c r="CT2696">
        <v>501.73570000000001</v>
      </c>
      <c r="CU2696">
        <v>458.53089999999997</v>
      </c>
      <c r="CV2696">
        <v>538.18079999999998</v>
      </c>
      <c r="CW2696">
        <v>855.08280000000002</v>
      </c>
      <c r="CX2696">
        <v>1857.106</v>
      </c>
      <c r="CY2696">
        <v>3006.473</v>
      </c>
      <c r="CZ2696">
        <v>2765.538</v>
      </c>
      <c r="DA2696">
        <v>4295.7920000000004</v>
      </c>
      <c r="DB2696">
        <v>6311.9610000000002</v>
      </c>
      <c r="DC2696">
        <v>8681.2710000000006</v>
      </c>
      <c r="DD2696">
        <v>3159.8560000000002</v>
      </c>
      <c r="DE2696">
        <v>2454.4639999999999</v>
      </c>
      <c r="DF2696">
        <v>2243.5949999999998</v>
      </c>
      <c r="DG2696">
        <v>2530.3330000000001</v>
      </c>
      <c r="DH2696">
        <v>3598.105</v>
      </c>
      <c r="DI2696">
        <v>2740.2710000000002</v>
      </c>
      <c r="DJ2696">
        <v>3105.1419999999998</v>
      </c>
      <c r="DK2696">
        <v>3009.3719999999998</v>
      </c>
      <c r="DL2696">
        <v>2428.953</v>
      </c>
      <c r="DM2696">
        <v>2229.8139999999999</v>
      </c>
      <c r="DN2696">
        <v>1709.3320000000001</v>
      </c>
      <c r="DO2696">
        <v>19</v>
      </c>
      <c r="DP2696">
        <v>19</v>
      </c>
    </row>
    <row r="2697" spans="1:120" hidden="1" x14ac:dyDescent="0.25">
      <c r="A2697" t="str">
        <f t="shared" si="42"/>
        <v>Size_Grp-Below 20 kW_Prescribed DA 1-4 (1PM-9PM)_44470_19-19</v>
      </c>
      <c r="B2697" t="s">
        <v>62</v>
      </c>
      <c r="C2697" t="s">
        <v>259</v>
      </c>
      <c r="D2697" t="s">
        <v>61</v>
      </c>
      <c r="E2697" t="s">
        <v>61</v>
      </c>
      <c r="F2697" t="s">
        <v>61</v>
      </c>
      <c r="G2697" t="s">
        <v>61</v>
      </c>
      <c r="H2697" t="s">
        <v>61</v>
      </c>
      <c r="I2697" t="s">
        <v>61</v>
      </c>
      <c r="J2697" t="s">
        <v>260</v>
      </c>
      <c r="K2697" t="s">
        <v>214</v>
      </c>
      <c r="L2697" s="18">
        <v>44470</v>
      </c>
      <c r="M2697">
        <v>19</v>
      </c>
      <c r="N2697">
        <v>19</v>
      </c>
      <c r="O2697" t="s">
        <v>258</v>
      </c>
      <c r="P2697">
        <v>1</v>
      </c>
      <c r="Q2697">
        <v>0</v>
      </c>
      <c r="R2697">
        <v>0</v>
      </c>
      <c r="S2697">
        <v>0</v>
      </c>
      <c r="T2697">
        <v>1</v>
      </c>
      <c r="U2697">
        <v>0</v>
      </c>
      <c r="V2697">
        <v>1</v>
      </c>
      <c r="DO2697">
        <v>19</v>
      </c>
      <c r="DP2697">
        <v>19</v>
      </c>
    </row>
    <row r="2698" spans="1:120" hidden="1" x14ac:dyDescent="0.25">
      <c r="A2698" t="str">
        <f t="shared" si="42"/>
        <v>LCA-Greater Bay Area_Prescribed DA 1-4 (1PM-9PM)_44470_19-19</v>
      </c>
      <c r="B2698" t="s">
        <v>62</v>
      </c>
      <c r="C2698" t="s">
        <v>209</v>
      </c>
      <c r="D2698" t="s">
        <v>36</v>
      </c>
      <c r="E2698" t="s">
        <v>61</v>
      </c>
      <c r="F2698" t="s">
        <v>61</v>
      </c>
      <c r="G2698" t="s">
        <v>61</v>
      </c>
      <c r="H2698" t="s">
        <v>61</v>
      </c>
      <c r="I2698" t="s">
        <v>61</v>
      </c>
      <c r="J2698" t="s">
        <v>61</v>
      </c>
      <c r="K2698" t="s">
        <v>214</v>
      </c>
      <c r="L2698" s="18">
        <v>44470</v>
      </c>
      <c r="M2698">
        <v>19</v>
      </c>
      <c r="N2698">
        <v>19</v>
      </c>
      <c r="O2698" t="s">
        <v>258</v>
      </c>
      <c r="P2698">
        <v>6</v>
      </c>
      <c r="Q2698">
        <v>5</v>
      </c>
      <c r="R2698">
        <v>0</v>
      </c>
      <c r="S2698">
        <v>0</v>
      </c>
      <c r="T2698">
        <v>1</v>
      </c>
      <c r="U2698">
        <v>1</v>
      </c>
      <c r="V2698">
        <v>1</v>
      </c>
      <c r="W2698">
        <v>2181.84</v>
      </c>
      <c r="X2698">
        <v>2408.4960000000001</v>
      </c>
      <c r="Y2698">
        <v>2395.1039999999998</v>
      </c>
      <c r="Z2698">
        <v>2394.192</v>
      </c>
      <c r="AA2698">
        <v>2391.2640000000001</v>
      </c>
      <c r="AB2698">
        <v>2392.8000000000002</v>
      </c>
      <c r="AC2698">
        <v>2383.5839999999998</v>
      </c>
      <c r="AD2698">
        <v>2361.4079999999999</v>
      </c>
      <c r="AE2698">
        <v>2182.8960000000002</v>
      </c>
      <c r="AF2698">
        <v>2041.6320000000001</v>
      </c>
      <c r="AG2698">
        <v>2274.288</v>
      </c>
      <c r="AH2698">
        <v>2273.5680000000002</v>
      </c>
      <c r="AI2698">
        <v>1447.056</v>
      </c>
      <c r="AJ2698">
        <v>1197.2639999999999</v>
      </c>
      <c r="AK2698">
        <v>1198.6559999999999</v>
      </c>
      <c r="AL2698">
        <v>1190.0160000000001</v>
      </c>
      <c r="AM2698">
        <v>1192.896</v>
      </c>
      <c r="AN2698">
        <v>787.68</v>
      </c>
      <c r="AO2698">
        <v>683.904</v>
      </c>
      <c r="AP2698">
        <v>1180.896</v>
      </c>
      <c r="AQ2698">
        <v>1271.904</v>
      </c>
      <c r="AR2698">
        <v>1730.9280000000001</v>
      </c>
      <c r="AS2698">
        <v>1770.144</v>
      </c>
      <c r="AT2698">
        <v>1762.4639999999999</v>
      </c>
      <c r="AU2698">
        <v>57.58</v>
      </c>
      <c r="AV2698">
        <v>57.42</v>
      </c>
      <c r="AW2698">
        <v>56.47</v>
      </c>
      <c r="AX2698">
        <v>55.76</v>
      </c>
      <c r="AY2698">
        <v>56.34</v>
      </c>
      <c r="AZ2698">
        <v>55.4</v>
      </c>
      <c r="BA2698">
        <v>55.08</v>
      </c>
      <c r="BB2698">
        <v>54.83</v>
      </c>
      <c r="BC2698">
        <v>58.88</v>
      </c>
      <c r="BD2698">
        <v>66.16</v>
      </c>
      <c r="BE2698">
        <v>70.8</v>
      </c>
      <c r="BF2698">
        <v>74.47</v>
      </c>
      <c r="BG2698">
        <v>79.8</v>
      </c>
      <c r="BH2698">
        <v>80.099999999999994</v>
      </c>
      <c r="BI2698">
        <v>77.180000000000007</v>
      </c>
      <c r="BJ2698">
        <v>75.349999999999994</v>
      </c>
      <c r="BK2698">
        <v>74.34</v>
      </c>
      <c r="BL2698">
        <v>73.349999999999994</v>
      </c>
      <c r="BM2698">
        <v>68.77</v>
      </c>
      <c r="BN2698">
        <v>64.14</v>
      </c>
      <c r="BO2698">
        <v>61.63</v>
      </c>
      <c r="BP2698">
        <v>59.53</v>
      </c>
      <c r="BQ2698">
        <v>58.31</v>
      </c>
      <c r="BR2698">
        <v>57.46</v>
      </c>
      <c r="BS2698">
        <v>-109.00490000000001</v>
      </c>
      <c r="BT2698">
        <v>-88.608109999999996</v>
      </c>
      <c r="BU2698">
        <v>-96.786869999999993</v>
      </c>
      <c r="BV2698">
        <v>-99.964489999999998</v>
      </c>
      <c r="BW2698">
        <v>-100.8218</v>
      </c>
      <c r="BX2698">
        <v>-122.8783</v>
      </c>
      <c r="BY2698">
        <v>-92.657380000000003</v>
      </c>
      <c r="BZ2698">
        <v>18.849270000000001</v>
      </c>
      <c r="CA2698">
        <v>84.023499999999999</v>
      </c>
      <c r="CB2698">
        <v>218.148</v>
      </c>
      <c r="CC2698">
        <v>86.201539999999994</v>
      </c>
      <c r="CD2698">
        <v>-35.331629999999997</v>
      </c>
      <c r="CE2698">
        <v>70.393510000000006</v>
      </c>
      <c r="CF2698">
        <v>69.998729999999995</v>
      </c>
      <c r="CG2698">
        <v>53.996319999999997</v>
      </c>
      <c r="CH2698">
        <v>60.819890000000001</v>
      </c>
      <c r="CI2698">
        <v>143.5026</v>
      </c>
      <c r="CJ2698">
        <v>595.54669999999999</v>
      </c>
      <c r="CK2698">
        <v>625.06039999999996</v>
      </c>
      <c r="CL2698">
        <v>200.43950000000001</v>
      </c>
      <c r="CM2698">
        <v>113.4854</v>
      </c>
      <c r="CN2698">
        <v>39.474499999999999</v>
      </c>
      <c r="CO2698">
        <v>30.739909999999998</v>
      </c>
      <c r="CP2698">
        <v>36.022289999999998</v>
      </c>
      <c r="CQ2698">
        <v>962.55740000000003</v>
      </c>
      <c r="CR2698">
        <v>439.53590000000003</v>
      </c>
      <c r="CS2698">
        <v>513.20809999999994</v>
      </c>
      <c r="CT2698">
        <v>501.73570000000001</v>
      </c>
      <c r="CU2698">
        <v>458.53089999999997</v>
      </c>
      <c r="CV2698">
        <v>538.18079999999998</v>
      </c>
      <c r="CW2698">
        <v>855.08280000000002</v>
      </c>
      <c r="CX2698">
        <v>1857.106</v>
      </c>
      <c r="CY2698">
        <v>3006.473</v>
      </c>
      <c r="CZ2698">
        <v>2765.538</v>
      </c>
      <c r="DA2698">
        <v>4295.7920000000004</v>
      </c>
      <c r="DB2698">
        <v>6311.9610000000002</v>
      </c>
      <c r="DC2698">
        <v>8681.2710000000006</v>
      </c>
      <c r="DD2698">
        <v>3159.8560000000002</v>
      </c>
      <c r="DE2698">
        <v>2454.4639999999999</v>
      </c>
      <c r="DF2698">
        <v>2243.5949999999998</v>
      </c>
      <c r="DG2698">
        <v>2530.3330000000001</v>
      </c>
      <c r="DH2698">
        <v>3598.105</v>
      </c>
      <c r="DI2698">
        <v>2740.2710000000002</v>
      </c>
      <c r="DJ2698">
        <v>3105.1419999999998</v>
      </c>
      <c r="DK2698">
        <v>3009.3719999999998</v>
      </c>
      <c r="DL2698">
        <v>2428.953</v>
      </c>
      <c r="DM2698">
        <v>2229.8139999999999</v>
      </c>
      <c r="DN2698">
        <v>1709.3320000000001</v>
      </c>
      <c r="DO2698">
        <v>19</v>
      </c>
      <c r="DP2698">
        <v>19</v>
      </c>
    </row>
    <row r="2699" spans="1:120" hidden="1" x14ac:dyDescent="0.25">
      <c r="A2699" t="str">
        <f t="shared" si="42"/>
        <v>All_Prescribed DA 1-4 (1PM-9PM)_44470_19-19</v>
      </c>
      <c r="B2699" t="s">
        <v>62</v>
      </c>
      <c r="C2699" t="s">
        <v>61</v>
      </c>
      <c r="D2699" t="s">
        <v>61</v>
      </c>
      <c r="E2699" t="s">
        <v>61</v>
      </c>
      <c r="F2699" t="s">
        <v>61</v>
      </c>
      <c r="G2699" t="s">
        <v>61</v>
      </c>
      <c r="H2699" t="s">
        <v>61</v>
      </c>
      <c r="I2699" t="s">
        <v>61</v>
      </c>
      <c r="J2699" t="s">
        <v>61</v>
      </c>
      <c r="K2699" t="s">
        <v>214</v>
      </c>
      <c r="L2699" s="18">
        <v>44470</v>
      </c>
      <c r="M2699">
        <v>19</v>
      </c>
      <c r="N2699">
        <v>19</v>
      </c>
      <c r="O2699" t="s">
        <v>258</v>
      </c>
      <c r="P2699">
        <v>6</v>
      </c>
      <c r="Q2699">
        <v>5</v>
      </c>
      <c r="R2699">
        <v>0</v>
      </c>
      <c r="S2699">
        <v>0</v>
      </c>
      <c r="T2699">
        <v>1</v>
      </c>
      <c r="U2699">
        <v>1</v>
      </c>
      <c r="V2699">
        <v>1</v>
      </c>
      <c r="W2699">
        <v>2181.84</v>
      </c>
      <c r="X2699">
        <v>2408.4960000000001</v>
      </c>
      <c r="Y2699">
        <v>2395.1039999999998</v>
      </c>
      <c r="Z2699">
        <v>2394.192</v>
      </c>
      <c r="AA2699">
        <v>2391.2640000000001</v>
      </c>
      <c r="AB2699">
        <v>2392.8000000000002</v>
      </c>
      <c r="AC2699">
        <v>2383.5839999999998</v>
      </c>
      <c r="AD2699">
        <v>2361.4079999999999</v>
      </c>
      <c r="AE2699">
        <v>2182.8960000000002</v>
      </c>
      <c r="AF2699">
        <v>2041.6320000000001</v>
      </c>
      <c r="AG2699">
        <v>2274.288</v>
      </c>
      <c r="AH2699">
        <v>2273.5680000000002</v>
      </c>
      <c r="AI2699">
        <v>1447.056</v>
      </c>
      <c r="AJ2699">
        <v>1197.2639999999999</v>
      </c>
      <c r="AK2699">
        <v>1198.6559999999999</v>
      </c>
      <c r="AL2699">
        <v>1190.0160000000001</v>
      </c>
      <c r="AM2699">
        <v>1192.896</v>
      </c>
      <c r="AN2699">
        <v>787.68</v>
      </c>
      <c r="AO2699">
        <v>683.904</v>
      </c>
      <c r="AP2699">
        <v>1180.896</v>
      </c>
      <c r="AQ2699">
        <v>1271.904</v>
      </c>
      <c r="AR2699">
        <v>1730.9280000000001</v>
      </c>
      <c r="AS2699">
        <v>1770.144</v>
      </c>
      <c r="AT2699">
        <v>1762.4639999999999</v>
      </c>
      <c r="AU2699">
        <v>57.58</v>
      </c>
      <c r="AV2699">
        <v>57.42</v>
      </c>
      <c r="AW2699">
        <v>56.47</v>
      </c>
      <c r="AX2699">
        <v>55.76</v>
      </c>
      <c r="AY2699">
        <v>56.34</v>
      </c>
      <c r="AZ2699">
        <v>55.4</v>
      </c>
      <c r="BA2699">
        <v>55.08</v>
      </c>
      <c r="BB2699">
        <v>54.83</v>
      </c>
      <c r="BC2699">
        <v>58.88</v>
      </c>
      <c r="BD2699">
        <v>66.16</v>
      </c>
      <c r="BE2699">
        <v>70.8</v>
      </c>
      <c r="BF2699">
        <v>74.47</v>
      </c>
      <c r="BG2699">
        <v>79.8</v>
      </c>
      <c r="BH2699">
        <v>80.099999999999994</v>
      </c>
      <c r="BI2699">
        <v>77.180000000000007</v>
      </c>
      <c r="BJ2699">
        <v>75.349999999999994</v>
      </c>
      <c r="BK2699">
        <v>74.34</v>
      </c>
      <c r="BL2699">
        <v>73.349999999999994</v>
      </c>
      <c r="BM2699">
        <v>68.77</v>
      </c>
      <c r="BN2699">
        <v>64.14</v>
      </c>
      <c r="BO2699">
        <v>61.63</v>
      </c>
      <c r="BP2699">
        <v>59.53</v>
      </c>
      <c r="BQ2699">
        <v>58.31</v>
      </c>
      <c r="BR2699">
        <v>57.46</v>
      </c>
      <c r="BS2699">
        <v>-109.00490000000001</v>
      </c>
      <c r="BT2699">
        <v>-88.608109999999996</v>
      </c>
      <c r="BU2699">
        <v>-96.786869999999993</v>
      </c>
      <c r="BV2699">
        <v>-99.964489999999998</v>
      </c>
      <c r="BW2699">
        <v>-100.8218</v>
      </c>
      <c r="BX2699">
        <v>-122.8783</v>
      </c>
      <c r="BY2699">
        <v>-92.657380000000003</v>
      </c>
      <c r="BZ2699">
        <v>18.849270000000001</v>
      </c>
      <c r="CA2699">
        <v>84.023499999999999</v>
      </c>
      <c r="CB2699">
        <v>218.148</v>
      </c>
      <c r="CC2699">
        <v>86.201539999999994</v>
      </c>
      <c r="CD2699">
        <v>-35.331629999999997</v>
      </c>
      <c r="CE2699">
        <v>70.393510000000006</v>
      </c>
      <c r="CF2699">
        <v>69.998729999999995</v>
      </c>
      <c r="CG2699">
        <v>53.996319999999997</v>
      </c>
      <c r="CH2699">
        <v>60.819890000000001</v>
      </c>
      <c r="CI2699">
        <v>143.5026</v>
      </c>
      <c r="CJ2699">
        <v>595.54669999999999</v>
      </c>
      <c r="CK2699">
        <v>625.06039999999996</v>
      </c>
      <c r="CL2699">
        <v>200.43950000000001</v>
      </c>
      <c r="CM2699">
        <v>113.4854</v>
      </c>
      <c r="CN2699">
        <v>39.474499999999999</v>
      </c>
      <c r="CO2699">
        <v>30.739909999999998</v>
      </c>
      <c r="CP2699">
        <v>36.022289999999998</v>
      </c>
      <c r="CQ2699">
        <v>962.55740000000003</v>
      </c>
      <c r="CR2699">
        <v>439.53590000000003</v>
      </c>
      <c r="CS2699">
        <v>513.20809999999994</v>
      </c>
      <c r="CT2699">
        <v>501.73570000000001</v>
      </c>
      <c r="CU2699">
        <v>458.53089999999997</v>
      </c>
      <c r="CV2699">
        <v>538.18079999999998</v>
      </c>
      <c r="CW2699">
        <v>855.08280000000002</v>
      </c>
      <c r="CX2699">
        <v>1857.106</v>
      </c>
      <c r="CY2699">
        <v>3006.473</v>
      </c>
      <c r="CZ2699">
        <v>2765.538</v>
      </c>
      <c r="DA2699">
        <v>4295.7920000000004</v>
      </c>
      <c r="DB2699">
        <v>6311.9610000000002</v>
      </c>
      <c r="DC2699">
        <v>8681.2710000000006</v>
      </c>
      <c r="DD2699">
        <v>3159.8560000000002</v>
      </c>
      <c r="DE2699">
        <v>2454.4639999999999</v>
      </c>
      <c r="DF2699">
        <v>2243.5949999999998</v>
      </c>
      <c r="DG2699">
        <v>2530.3330000000001</v>
      </c>
      <c r="DH2699">
        <v>3598.105</v>
      </c>
      <c r="DI2699">
        <v>2740.2710000000002</v>
      </c>
      <c r="DJ2699">
        <v>3105.1419999999998</v>
      </c>
      <c r="DK2699">
        <v>3009.3719999999998</v>
      </c>
      <c r="DL2699">
        <v>2428.953</v>
      </c>
      <c r="DM2699">
        <v>2229.8139999999999</v>
      </c>
      <c r="DN2699">
        <v>1709.3320000000001</v>
      </c>
      <c r="DO2699">
        <v>19</v>
      </c>
      <c r="DP2699">
        <v>19</v>
      </c>
    </row>
    <row r="2700" spans="1:120" hidden="1" x14ac:dyDescent="0.25">
      <c r="A2700" t="str">
        <f t="shared" si="42"/>
        <v>Size_Grp-200 kW and above_Prescribed DA 1-4 (1PM-9PM)_44470_19-19</v>
      </c>
      <c r="B2700" t="s">
        <v>62</v>
      </c>
      <c r="C2700" t="s">
        <v>207</v>
      </c>
      <c r="D2700" t="s">
        <v>61</v>
      </c>
      <c r="E2700" t="s">
        <v>61</v>
      </c>
      <c r="F2700" t="s">
        <v>61</v>
      </c>
      <c r="G2700" t="s">
        <v>61</v>
      </c>
      <c r="H2700" t="s">
        <v>61</v>
      </c>
      <c r="I2700" t="s">
        <v>61</v>
      </c>
      <c r="J2700" t="s">
        <v>102</v>
      </c>
      <c r="K2700" t="s">
        <v>214</v>
      </c>
      <c r="L2700" s="18">
        <v>44470</v>
      </c>
      <c r="M2700">
        <v>19</v>
      </c>
      <c r="N2700">
        <v>19</v>
      </c>
      <c r="O2700" t="s">
        <v>258</v>
      </c>
      <c r="P2700">
        <v>3</v>
      </c>
      <c r="Q2700">
        <v>3</v>
      </c>
      <c r="R2700">
        <v>0</v>
      </c>
      <c r="S2700">
        <v>0</v>
      </c>
      <c r="T2700">
        <v>1</v>
      </c>
      <c r="U2700">
        <v>1</v>
      </c>
      <c r="V2700">
        <v>1</v>
      </c>
      <c r="W2700">
        <v>1535.16</v>
      </c>
      <c r="X2700">
        <v>1698.6</v>
      </c>
      <c r="Y2700">
        <v>1691.48</v>
      </c>
      <c r="Z2700">
        <v>1691.16</v>
      </c>
      <c r="AA2700">
        <v>1691.6</v>
      </c>
      <c r="AB2700">
        <v>1692.92</v>
      </c>
      <c r="AC2700">
        <v>1696.6</v>
      </c>
      <c r="AD2700">
        <v>1701.48</v>
      </c>
      <c r="AE2700">
        <v>1546.68</v>
      </c>
      <c r="AF2700">
        <v>1429.68</v>
      </c>
      <c r="AG2700">
        <v>1644.68</v>
      </c>
      <c r="AH2700">
        <v>1663.44</v>
      </c>
      <c r="AI2700">
        <v>960.52</v>
      </c>
      <c r="AJ2700">
        <v>748.28</v>
      </c>
      <c r="AK2700">
        <v>758.2</v>
      </c>
      <c r="AL2700">
        <v>758.24</v>
      </c>
      <c r="AM2700">
        <v>764.72</v>
      </c>
      <c r="AN2700">
        <v>434.08</v>
      </c>
      <c r="AO2700">
        <v>342.84</v>
      </c>
      <c r="AP2700">
        <v>717.28</v>
      </c>
      <c r="AQ2700">
        <v>789.92</v>
      </c>
      <c r="AR2700">
        <v>1171.08</v>
      </c>
      <c r="AS2700">
        <v>1204.8399999999999</v>
      </c>
      <c r="AT2700">
        <v>1200.3599999999999</v>
      </c>
      <c r="AU2700">
        <v>55.083333000000003</v>
      </c>
      <c r="AV2700">
        <v>55.4</v>
      </c>
      <c r="AW2700">
        <v>54.516666999999998</v>
      </c>
      <c r="AX2700">
        <v>53.833333000000003</v>
      </c>
      <c r="AY2700">
        <v>54.4</v>
      </c>
      <c r="AZ2700">
        <v>53.366667</v>
      </c>
      <c r="BA2700">
        <v>52.9</v>
      </c>
      <c r="BB2700">
        <v>52.866667</v>
      </c>
      <c r="BC2700">
        <v>57.2</v>
      </c>
      <c r="BD2700">
        <v>65</v>
      </c>
      <c r="BE2700">
        <v>69.95</v>
      </c>
      <c r="BF2700">
        <v>72.966667000000001</v>
      </c>
      <c r="BG2700">
        <v>77.916667000000004</v>
      </c>
      <c r="BH2700">
        <v>78.2</v>
      </c>
      <c r="BI2700">
        <v>73.866667000000007</v>
      </c>
      <c r="BJ2700">
        <v>71.099999999999994</v>
      </c>
      <c r="BK2700">
        <v>69.966667000000001</v>
      </c>
      <c r="BL2700">
        <v>69.416667000000004</v>
      </c>
      <c r="BM2700">
        <v>64.833332999999996</v>
      </c>
      <c r="BN2700">
        <v>60.833333000000003</v>
      </c>
      <c r="BO2700">
        <v>58.65</v>
      </c>
      <c r="BP2700">
        <v>56.683332999999998</v>
      </c>
      <c r="BQ2700">
        <v>55.483333000000002</v>
      </c>
      <c r="BR2700">
        <v>54.75</v>
      </c>
      <c r="BS2700">
        <v>-75.082149999999999</v>
      </c>
      <c r="BT2700">
        <v>-52.805540000000001</v>
      </c>
      <c r="BU2700">
        <v>-59.428069999999998</v>
      </c>
      <c r="BV2700">
        <v>-62.885710000000003</v>
      </c>
      <c r="BW2700">
        <v>-65.274379999999994</v>
      </c>
      <c r="BX2700">
        <v>-83.487700000000004</v>
      </c>
      <c r="BY2700">
        <v>-69.205749999999995</v>
      </c>
      <c r="BZ2700">
        <v>2.6155089999999999</v>
      </c>
      <c r="CA2700">
        <v>56.019440000000003</v>
      </c>
      <c r="CB2700">
        <v>163.43010000000001</v>
      </c>
      <c r="CC2700">
        <v>53.544249999999998</v>
      </c>
      <c r="CD2700">
        <v>-49.25235</v>
      </c>
      <c r="CE2700">
        <v>36.776440000000001</v>
      </c>
      <c r="CF2700">
        <v>37.527250000000002</v>
      </c>
      <c r="CG2700">
        <v>18.35378</v>
      </c>
      <c r="CH2700">
        <v>20.199010000000001</v>
      </c>
      <c r="CI2700">
        <v>90.143649999999994</v>
      </c>
      <c r="CJ2700">
        <v>463.5951</v>
      </c>
      <c r="CK2700">
        <v>463.67329999999998</v>
      </c>
      <c r="CL2700">
        <v>146.7567</v>
      </c>
      <c r="CM2700">
        <v>93.371570000000006</v>
      </c>
      <c r="CN2700">
        <v>32.103760000000001</v>
      </c>
      <c r="CO2700">
        <v>24.30508</v>
      </c>
      <c r="CP2700">
        <v>31.011060000000001</v>
      </c>
      <c r="CQ2700">
        <v>635.21220000000005</v>
      </c>
      <c r="CR2700">
        <v>289.01949999999999</v>
      </c>
      <c r="CS2700">
        <v>342.05540000000002</v>
      </c>
      <c r="CT2700">
        <v>332.18630000000002</v>
      </c>
      <c r="CU2700">
        <v>301.2561</v>
      </c>
      <c r="CV2700">
        <v>357.4171</v>
      </c>
      <c r="CW2700">
        <v>585.09069999999997</v>
      </c>
      <c r="CX2700">
        <v>1267.8109999999999</v>
      </c>
      <c r="CY2700">
        <v>2074.652</v>
      </c>
      <c r="CZ2700">
        <v>1906.04</v>
      </c>
      <c r="DA2700">
        <v>2926.0659999999998</v>
      </c>
      <c r="DB2700">
        <v>4311.5280000000002</v>
      </c>
      <c r="DC2700">
        <v>5857.1639999999998</v>
      </c>
      <c r="DD2700">
        <v>2035.3109999999999</v>
      </c>
      <c r="DE2700">
        <v>1564.1110000000001</v>
      </c>
      <c r="DF2700">
        <v>1455.345</v>
      </c>
      <c r="DG2700">
        <v>1661.1569999999999</v>
      </c>
      <c r="DH2700">
        <v>2401.8229999999999</v>
      </c>
      <c r="DI2700">
        <v>1641.259</v>
      </c>
      <c r="DJ2700">
        <v>1898.9760000000001</v>
      </c>
      <c r="DK2700">
        <v>1987.615</v>
      </c>
      <c r="DL2700">
        <v>1507.0039999999999</v>
      </c>
      <c r="DM2700">
        <v>1384.865</v>
      </c>
      <c r="DN2700">
        <v>1023.591</v>
      </c>
      <c r="DO2700">
        <v>19</v>
      </c>
      <c r="DP2700">
        <v>19</v>
      </c>
    </row>
    <row r="2701" spans="1:120" x14ac:dyDescent="0.25">
      <c r="A2701" t="str">
        <f t="shared" si="42"/>
        <v>AutoDR-No_Prescribed DA 1-4 (1PM-9PM)_44470_19-19</v>
      </c>
      <c r="B2701" t="s">
        <v>62</v>
      </c>
      <c r="C2701" t="s">
        <v>321</v>
      </c>
      <c r="D2701" t="s">
        <v>61</v>
      </c>
      <c r="E2701" t="s">
        <v>61</v>
      </c>
      <c r="F2701" t="s">
        <v>61</v>
      </c>
      <c r="G2701" t="s">
        <v>61</v>
      </c>
      <c r="H2701" t="s">
        <v>97</v>
      </c>
      <c r="I2701" t="s">
        <v>61</v>
      </c>
      <c r="J2701" t="s">
        <v>61</v>
      </c>
      <c r="K2701" t="s">
        <v>214</v>
      </c>
      <c r="L2701" s="18">
        <v>44470</v>
      </c>
      <c r="M2701">
        <v>19</v>
      </c>
      <c r="N2701">
        <v>19</v>
      </c>
      <c r="O2701" t="s">
        <v>258</v>
      </c>
      <c r="P2701">
        <v>6</v>
      </c>
      <c r="Q2701">
        <v>5</v>
      </c>
      <c r="R2701">
        <v>0</v>
      </c>
      <c r="S2701">
        <v>0</v>
      </c>
      <c r="T2701">
        <v>1</v>
      </c>
      <c r="U2701">
        <v>1</v>
      </c>
      <c r="V2701">
        <v>1</v>
      </c>
      <c r="W2701">
        <v>2181.84</v>
      </c>
      <c r="X2701">
        <v>2408.4960000000001</v>
      </c>
      <c r="Y2701">
        <v>2395.1039999999998</v>
      </c>
      <c r="Z2701">
        <v>2394.192</v>
      </c>
      <c r="AA2701">
        <v>2391.2640000000001</v>
      </c>
      <c r="AB2701">
        <v>2392.8000000000002</v>
      </c>
      <c r="AC2701">
        <v>2383.5839999999998</v>
      </c>
      <c r="AD2701">
        <v>2361.4079999999999</v>
      </c>
      <c r="AE2701">
        <v>2182.8960000000002</v>
      </c>
      <c r="AF2701">
        <v>2041.6320000000001</v>
      </c>
      <c r="AG2701">
        <v>2274.288</v>
      </c>
      <c r="AH2701">
        <v>2273.5680000000002</v>
      </c>
      <c r="AI2701">
        <v>1447.056</v>
      </c>
      <c r="AJ2701">
        <v>1197.2639999999999</v>
      </c>
      <c r="AK2701">
        <v>1198.6559999999999</v>
      </c>
      <c r="AL2701">
        <v>1190.0160000000001</v>
      </c>
      <c r="AM2701">
        <v>1192.896</v>
      </c>
      <c r="AN2701">
        <v>787.68</v>
      </c>
      <c r="AO2701">
        <v>683.904</v>
      </c>
      <c r="AP2701">
        <v>1180.896</v>
      </c>
      <c r="AQ2701">
        <v>1271.904</v>
      </c>
      <c r="AR2701">
        <v>1730.9280000000001</v>
      </c>
      <c r="AS2701">
        <v>1770.144</v>
      </c>
      <c r="AT2701">
        <v>1762.4639999999999</v>
      </c>
      <c r="AU2701">
        <v>57.58</v>
      </c>
      <c r="AV2701">
        <v>57.42</v>
      </c>
      <c r="AW2701">
        <v>56.47</v>
      </c>
      <c r="AX2701">
        <v>55.76</v>
      </c>
      <c r="AY2701">
        <v>56.34</v>
      </c>
      <c r="AZ2701">
        <v>55.4</v>
      </c>
      <c r="BA2701">
        <v>55.08</v>
      </c>
      <c r="BB2701">
        <v>54.83</v>
      </c>
      <c r="BC2701">
        <v>58.88</v>
      </c>
      <c r="BD2701">
        <v>66.16</v>
      </c>
      <c r="BE2701">
        <v>70.8</v>
      </c>
      <c r="BF2701">
        <v>74.47</v>
      </c>
      <c r="BG2701">
        <v>79.8</v>
      </c>
      <c r="BH2701">
        <v>80.099999999999994</v>
      </c>
      <c r="BI2701">
        <v>77.180000000000007</v>
      </c>
      <c r="BJ2701">
        <v>75.349999999999994</v>
      </c>
      <c r="BK2701">
        <v>74.34</v>
      </c>
      <c r="BL2701">
        <v>73.349999999999994</v>
      </c>
      <c r="BM2701">
        <v>68.77</v>
      </c>
      <c r="BN2701">
        <v>64.14</v>
      </c>
      <c r="BO2701">
        <v>61.63</v>
      </c>
      <c r="BP2701">
        <v>59.53</v>
      </c>
      <c r="BQ2701">
        <v>58.31</v>
      </c>
      <c r="BR2701">
        <v>57.46</v>
      </c>
      <c r="BS2701">
        <v>-109.00490000000001</v>
      </c>
      <c r="BT2701">
        <v>-88.608109999999996</v>
      </c>
      <c r="BU2701">
        <v>-96.786869999999993</v>
      </c>
      <c r="BV2701">
        <v>-99.964489999999998</v>
      </c>
      <c r="BW2701">
        <v>-100.8218</v>
      </c>
      <c r="BX2701">
        <v>-122.8783</v>
      </c>
      <c r="BY2701">
        <v>-92.657380000000003</v>
      </c>
      <c r="BZ2701">
        <v>18.849270000000001</v>
      </c>
      <c r="CA2701">
        <v>84.023499999999999</v>
      </c>
      <c r="CB2701">
        <v>218.148</v>
      </c>
      <c r="CC2701">
        <v>86.201539999999994</v>
      </c>
      <c r="CD2701">
        <v>-35.331629999999997</v>
      </c>
      <c r="CE2701">
        <v>70.393510000000006</v>
      </c>
      <c r="CF2701">
        <v>69.998729999999995</v>
      </c>
      <c r="CG2701">
        <v>53.996319999999997</v>
      </c>
      <c r="CH2701">
        <v>60.819890000000001</v>
      </c>
      <c r="CI2701">
        <v>143.5026</v>
      </c>
      <c r="CJ2701">
        <v>595.54669999999999</v>
      </c>
      <c r="CK2701">
        <v>625.06039999999996</v>
      </c>
      <c r="CL2701">
        <v>200.43950000000001</v>
      </c>
      <c r="CM2701">
        <v>113.4854</v>
      </c>
      <c r="CN2701">
        <v>39.474499999999999</v>
      </c>
      <c r="CO2701">
        <v>30.739909999999998</v>
      </c>
      <c r="CP2701">
        <v>36.022289999999998</v>
      </c>
      <c r="CQ2701">
        <v>962.55740000000003</v>
      </c>
      <c r="CR2701">
        <v>439.53590000000003</v>
      </c>
      <c r="CS2701">
        <v>513.20809999999994</v>
      </c>
      <c r="CT2701">
        <v>501.73570000000001</v>
      </c>
      <c r="CU2701">
        <v>458.53089999999997</v>
      </c>
      <c r="CV2701">
        <v>538.18079999999998</v>
      </c>
      <c r="CW2701">
        <v>855.08280000000002</v>
      </c>
      <c r="CX2701">
        <v>1857.106</v>
      </c>
      <c r="CY2701">
        <v>3006.473</v>
      </c>
      <c r="CZ2701">
        <v>2765.538</v>
      </c>
      <c r="DA2701">
        <v>4295.7920000000004</v>
      </c>
      <c r="DB2701">
        <v>6311.9610000000002</v>
      </c>
      <c r="DC2701">
        <v>8681.2710000000006</v>
      </c>
      <c r="DD2701">
        <v>3159.8560000000002</v>
      </c>
      <c r="DE2701">
        <v>2454.4639999999999</v>
      </c>
      <c r="DF2701">
        <v>2243.5949999999998</v>
      </c>
      <c r="DG2701">
        <v>2530.3330000000001</v>
      </c>
      <c r="DH2701">
        <v>3598.105</v>
      </c>
      <c r="DI2701">
        <v>2740.2710000000002</v>
      </c>
      <c r="DJ2701">
        <v>3105.1419999999998</v>
      </c>
      <c r="DK2701">
        <v>3009.3719999999998</v>
      </c>
      <c r="DL2701">
        <v>2428.953</v>
      </c>
      <c r="DM2701">
        <v>2229.8139999999999</v>
      </c>
      <c r="DN2701">
        <v>1709.3320000000001</v>
      </c>
      <c r="DO2701">
        <v>19</v>
      </c>
      <c r="DP2701">
        <v>19</v>
      </c>
    </row>
    <row r="2702" spans="1:120" hidden="1" x14ac:dyDescent="0.25">
      <c r="A2702" t="str">
        <f t="shared" si="42"/>
        <v>sublap_id-SLAP_PGP2_Prescribed DA 1-4 (1PM-9PM)_44470_19-19</v>
      </c>
      <c r="B2702" t="s">
        <v>62</v>
      </c>
      <c r="C2702" t="s">
        <v>301</v>
      </c>
      <c r="D2702" t="s">
        <v>61</v>
      </c>
      <c r="E2702" t="s">
        <v>302</v>
      </c>
      <c r="F2702" t="s">
        <v>61</v>
      </c>
      <c r="G2702" t="s">
        <v>61</v>
      </c>
      <c r="H2702" t="s">
        <v>61</v>
      </c>
      <c r="I2702" t="s">
        <v>61</v>
      </c>
      <c r="J2702" t="s">
        <v>61</v>
      </c>
      <c r="K2702" t="s">
        <v>214</v>
      </c>
      <c r="L2702" s="18">
        <v>44470</v>
      </c>
      <c r="M2702">
        <v>19</v>
      </c>
      <c r="N2702">
        <v>19</v>
      </c>
      <c r="O2702" t="s">
        <v>258</v>
      </c>
      <c r="P2702">
        <v>1</v>
      </c>
      <c r="Q2702">
        <v>1</v>
      </c>
      <c r="R2702">
        <v>0</v>
      </c>
      <c r="S2702">
        <v>0</v>
      </c>
      <c r="T2702">
        <v>1</v>
      </c>
      <c r="U2702">
        <v>0</v>
      </c>
      <c r="V2702">
        <v>1</v>
      </c>
      <c r="W2702">
        <v>524.79999999999995</v>
      </c>
      <c r="X2702">
        <v>529.44000000000005</v>
      </c>
      <c r="Y2702">
        <v>528.96</v>
      </c>
      <c r="Z2702">
        <v>529.12</v>
      </c>
      <c r="AA2702">
        <v>531.04</v>
      </c>
      <c r="AB2702">
        <v>533.76</v>
      </c>
      <c r="AC2702">
        <v>537.6</v>
      </c>
      <c r="AD2702">
        <v>537.76</v>
      </c>
      <c r="AE2702">
        <v>358.56</v>
      </c>
      <c r="AF2702">
        <v>179.04</v>
      </c>
      <c r="AG2702">
        <v>358.08</v>
      </c>
      <c r="AH2702">
        <v>472.64</v>
      </c>
      <c r="AI2702">
        <v>387.36</v>
      </c>
      <c r="AJ2702">
        <v>91.04</v>
      </c>
      <c r="AK2702">
        <v>84.32</v>
      </c>
      <c r="AL2702">
        <v>84</v>
      </c>
      <c r="AM2702">
        <v>78.400000000000006</v>
      </c>
      <c r="AN2702">
        <v>65.28</v>
      </c>
      <c r="AO2702">
        <v>19.84</v>
      </c>
      <c r="AP2702">
        <v>85.28</v>
      </c>
      <c r="AQ2702">
        <v>111.36</v>
      </c>
      <c r="AR2702">
        <v>491.52</v>
      </c>
      <c r="AS2702">
        <v>526.55999999999995</v>
      </c>
      <c r="AT2702">
        <v>522.4</v>
      </c>
      <c r="AU2702">
        <v>54.05</v>
      </c>
      <c r="AV2702">
        <v>53.8</v>
      </c>
      <c r="AW2702">
        <v>53.45</v>
      </c>
      <c r="AX2702">
        <v>52.5</v>
      </c>
      <c r="AY2702">
        <v>50.9</v>
      </c>
      <c r="AZ2702">
        <v>51.1</v>
      </c>
      <c r="BA2702">
        <v>50.8</v>
      </c>
      <c r="BB2702">
        <v>52.4</v>
      </c>
      <c r="BC2702">
        <v>57.2</v>
      </c>
      <c r="BD2702">
        <v>63</v>
      </c>
      <c r="BE2702">
        <v>66.05</v>
      </c>
      <c r="BF2702">
        <v>63.4</v>
      </c>
      <c r="BG2702">
        <v>66.25</v>
      </c>
      <c r="BH2702">
        <v>71.5</v>
      </c>
      <c r="BI2702">
        <v>69.599999999999994</v>
      </c>
      <c r="BJ2702">
        <v>66</v>
      </c>
      <c r="BK2702">
        <v>64.8</v>
      </c>
      <c r="BL2702">
        <v>66.05</v>
      </c>
      <c r="BM2702">
        <v>63.7</v>
      </c>
      <c r="BN2702">
        <v>60.3</v>
      </c>
      <c r="BO2702">
        <v>58.55</v>
      </c>
      <c r="BP2702">
        <v>58.45</v>
      </c>
      <c r="BQ2702">
        <v>56.35</v>
      </c>
      <c r="BR2702">
        <v>54.95</v>
      </c>
      <c r="BS2702">
        <v>-57.006100000000004</v>
      </c>
      <c r="BT2702">
        <v>-58.738889999999998</v>
      </c>
      <c r="BU2702">
        <v>-65.434970000000007</v>
      </c>
      <c r="BV2702">
        <v>-66.168239999999997</v>
      </c>
      <c r="BW2702">
        <v>-68.815830000000005</v>
      </c>
      <c r="BX2702">
        <v>-87.436549999999997</v>
      </c>
      <c r="BY2702">
        <v>-71.902829999999994</v>
      </c>
      <c r="BZ2702">
        <v>7.3760999999999993E-2</v>
      </c>
      <c r="CA2702">
        <v>55.29092</v>
      </c>
      <c r="CB2702">
        <v>176.8878</v>
      </c>
      <c r="CC2702">
        <v>85.39264</v>
      </c>
      <c r="CD2702">
        <v>-36.157620000000001</v>
      </c>
      <c r="CE2702">
        <v>23.422000000000001</v>
      </c>
      <c r="CF2702">
        <v>34.774520000000003</v>
      </c>
      <c r="CG2702">
        <v>34.276440000000001</v>
      </c>
      <c r="CH2702">
        <v>21.998460000000001</v>
      </c>
      <c r="CI2702">
        <v>24.48236</v>
      </c>
      <c r="CJ2702">
        <v>36.869250000000001</v>
      </c>
      <c r="CK2702">
        <v>31.18834</v>
      </c>
      <c r="CL2702">
        <v>-4.6837010000000001</v>
      </c>
      <c r="CM2702">
        <v>-16.496400000000001</v>
      </c>
      <c r="CN2702">
        <v>-33.715850000000003</v>
      </c>
      <c r="CO2702">
        <v>-32.492609999999999</v>
      </c>
      <c r="CP2702">
        <v>-32.960169999999998</v>
      </c>
      <c r="CQ2702">
        <v>189.58</v>
      </c>
      <c r="CR2702">
        <v>258.69240000000002</v>
      </c>
      <c r="CS2702">
        <v>306.34309999999999</v>
      </c>
      <c r="CT2702">
        <v>298.60410000000002</v>
      </c>
      <c r="CU2702">
        <v>269.54169999999999</v>
      </c>
      <c r="CV2702">
        <v>320.19490000000002</v>
      </c>
      <c r="CW2702">
        <v>545.6771</v>
      </c>
      <c r="CX2702">
        <v>1230.9359999999999</v>
      </c>
      <c r="CY2702">
        <v>2045.1010000000001</v>
      </c>
      <c r="CZ2702">
        <v>1392.643</v>
      </c>
      <c r="DA2702">
        <v>1860.086</v>
      </c>
      <c r="DB2702">
        <v>3457.462</v>
      </c>
      <c r="DC2702">
        <v>4507.3950000000004</v>
      </c>
      <c r="DD2702">
        <v>92.934690000000003</v>
      </c>
      <c r="DE2702">
        <v>81.747770000000003</v>
      </c>
      <c r="DF2702">
        <v>207.1046</v>
      </c>
      <c r="DG2702">
        <v>141.14519999999999</v>
      </c>
      <c r="DH2702">
        <v>148.32169999999999</v>
      </c>
      <c r="DI2702">
        <v>77.288910000000001</v>
      </c>
      <c r="DJ2702">
        <v>147.54220000000001</v>
      </c>
      <c r="DK2702">
        <v>199.15440000000001</v>
      </c>
      <c r="DL2702">
        <v>314.61989999999997</v>
      </c>
      <c r="DM2702">
        <v>425.5718</v>
      </c>
      <c r="DN2702">
        <v>242.17400000000001</v>
      </c>
      <c r="DO2702">
        <v>19</v>
      </c>
      <c r="DP2702">
        <v>19</v>
      </c>
    </row>
    <row r="2703" spans="1:120" hidden="1" x14ac:dyDescent="0.25">
      <c r="A2703" t="str">
        <f t="shared" si="42"/>
        <v>Size_Grp-20 to 199.99 kW_Prescribed DA 1-4 (1PM-9PM)_44470_19-19</v>
      </c>
      <c r="B2703" t="s">
        <v>62</v>
      </c>
      <c r="C2703" t="s">
        <v>201</v>
      </c>
      <c r="D2703" t="s">
        <v>61</v>
      </c>
      <c r="E2703" t="s">
        <v>61</v>
      </c>
      <c r="F2703" t="s">
        <v>61</v>
      </c>
      <c r="G2703" t="s">
        <v>61</v>
      </c>
      <c r="H2703" t="s">
        <v>61</v>
      </c>
      <c r="I2703" t="s">
        <v>61</v>
      </c>
      <c r="J2703" t="s">
        <v>101</v>
      </c>
      <c r="K2703" t="s">
        <v>214</v>
      </c>
      <c r="L2703" s="18">
        <v>44470</v>
      </c>
      <c r="M2703">
        <v>19</v>
      </c>
      <c r="N2703">
        <v>19</v>
      </c>
      <c r="O2703" t="s">
        <v>258</v>
      </c>
      <c r="P2703">
        <v>2</v>
      </c>
      <c r="Q2703">
        <v>2</v>
      </c>
      <c r="R2703">
        <v>0</v>
      </c>
      <c r="S2703">
        <v>0</v>
      </c>
      <c r="T2703">
        <v>1</v>
      </c>
      <c r="U2703">
        <v>1</v>
      </c>
      <c r="V2703">
        <v>1</v>
      </c>
      <c r="W2703">
        <v>283.04000000000002</v>
      </c>
      <c r="X2703">
        <v>308.48</v>
      </c>
      <c r="Y2703">
        <v>304.44</v>
      </c>
      <c r="Z2703">
        <v>304</v>
      </c>
      <c r="AA2703">
        <v>301.12</v>
      </c>
      <c r="AB2703">
        <v>301.08</v>
      </c>
      <c r="AC2703">
        <v>289.72000000000003</v>
      </c>
      <c r="AD2703">
        <v>266.36</v>
      </c>
      <c r="AE2703">
        <v>272.39999999999998</v>
      </c>
      <c r="AF2703">
        <v>271.68</v>
      </c>
      <c r="AG2703">
        <v>250.56</v>
      </c>
      <c r="AH2703">
        <v>231.2</v>
      </c>
      <c r="AI2703">
        <v>245.36</v>
      </c>
      <c r="AJ2703">
        <v>249.44</v>
      </c>
      <c r="AK2703">
        <v>240.68</v>
      </c>
      <c r="AL2703">
        <v>233.44</v>
      </c>
      <c r="AM2703">
        <v>229.36</v>
      </c>
      <c r="AN2703">
        <v>222.32</v>
      </c>
      <c r="AO2703">
        <v>227.08</v>
      </c>
      <c r="AP2703">
        <v>266.8</v>
      </c>
      <c r="AQ2703">
        <v>270</v>
      </c>
      <c r="AR2703">
        <v>271.36</v>
      </c>
      <c r="AS2703">
        <v>270.27999999999997</v>
      </c>
      <c r="AT2703">
        <v>268.36</v>
      </c>
      <c r="AU2703">
        <v>61.325000000000003</v>
      </c>
      <c r="AV2703">
        <v>60.45</v>
      </c>
      <c r="AW2703">
        <v>59.4</v>
      </c>
      <c r="AX2703">
        <v>58.65</v>
      </c>
      <c r="AY2703">
        <v>59.25</v>
      </c>
      <c r="AZ2703">
        <v>58.45</v>
      </c>
      <c r="BA2703">
        <v>58.35</v>
      </c>
      <c r="BB2703">
        <v>57.774999999999999</v>
      </c>
      <c r="BC2703">
        <v>61.4</v>
      </c>
      <c r="BD2703">
        <v>67.900000000000006</v>
      </c>
      <c r="BE2703">
        <v>72.075000000000003</v>
      </c>
      <c r="BF2703">
        <v>76.724999999999994</v>
      </c>
      <c r="BG2703">
        <v>82.625</v>
      </c>
      <c r="BH2703">
        <v>82.95</v>
      </c>
      <c r="BI2703">
        <v>82.15</v>
      </c>
      <c r="BJ2703">
        <v>81.724999999999994</v>
      </c>
      <c r="BK2703">
        <v>80.900000000000006</v>
      </c>
      <c r="BL2703">
        <v>79.25</v>
      </c>
      <c r="BM2703">
        <v>74.674999999999997</v>
      </c>
      <c r="BN2703">
        <v>69.099999999999994</v>
      </c>
      <c r="BO2703">
        <v>66.099999999999994</v>
      </c>
      <c r="BP2703">
        <v>63.8</v>
      </c>
      <c r="BQ2703">
        <v>62.55</v>
      </c>
      <c r="BR2703">
        <v>61.524999999999999</v>
      </c>
      <c r="BS2703">
        <v>-15.75529</v>
      </c>
      <c r="BT2703">
        <v>-21.034549999999999</v>
      </c>
      <c r="BU2703">
        <v>-21.227650000000001</v>
      </c>
      <c r="BV2703">
        <v>-20.418040000000001</v>
      </c>
      <c r="BW2703">
        <v>-18.743770000000001</v>
      </c>
      <c r="BX2703">
        <v>-18.910900000000002</v>
      </c>
      <c r="BY2703">
        <v>-8.0087360000000007</v>
      </c>
      <c r="BZ2703">
        <v>13.09221</v>
      </c>
      <c r="CA2703">
        <v>14.00014</v>
      </c>
      <c r="CB2703">
        <v>18.359850000000002</v>
      </c>
      <c r="CC2703">
        <v>18.29036</v>
      </c>
      <c r="CD2703">
        <v>19.809329999999999</v>
      </c>
      <c r="CE2703">
        <v>21.884810000000002</v>
      </c>
      <c r="CF2703">
        <v>20.805029999999999</v>
      </c>
      <c r="CG2703">
        <v>26.643160000000002</v>
      </c>
      <c r="CH2703">
        <v>30.48423</v>
      </c>
      <c r="CI2703">
        <v>29.44183</v>
      </c>
      <c r="CJ2703">
        <v>32.693840000000002</v>
      </c>
      <c r="CK2703">
        <v>57.210410000000003</v>
      </c>
      <c r="CL2703">
        <v>20.276199999999999</v>
      </c>
      <c r="CM2703">
        <v>1.1996150000000001</v>
      </c>
      <c r="CN2703">
        <v>0.79165649999999999</v>
      </c>
      <c r="CO2703">
        <v>1.3115079999999999</v>
      </c>
      <c r="CP2703">
        <v>-0.99249270000000001</v>
      </c>
      <c r="CQ2703">
        <v>33.230499999999999</v>
      </c>
      <c r="CR2703">
        <v>16.213699999999999</v>
      </c>
      <c r="CS2703">
        <v>14.339130000000001</v>
      </c>
      <c r="CT2703">
        <v>16.241240000000001</v>
      </c>
      <c r="CU2703">
        <v>17.168150000000001</v>
      </c>
      <c r="CV2703">
        <v>16.319610000000001</v>
      </c>
      <c r="CW2703">
        <v>8.7168310000000009</v>
      </c>
      <c r="CX2703">
        <v>21.845389999999998</v>
      </c>
      <c r="CY2703">
        <v>13.176819999999999</v>
      </c>
      <c r="CZ2703">
        <v>14.473229999999999</v>
      </c>
      <c r="DA2703">
        <v>57.122489999999999</v>
      </c>
      <c r="DB2703">
        <v>71.778620000000004</v>
      </c>
      <c r="DC2703">
        <v>171.49709999999999</v>
      </c>
      <c r="DD2703">
        <v>159.0334</v>
      </c>
      <c r="DE2703">
        <v>140.3783</v>
      </c>
      <c r="DF2703">
        <v>102.7068</v>
      </c>
      <c r="DG2703">
        <v>96.018249999999995</v>
      </c>
      <c r="DH2703">
        <v>96.861009999999993</v>
      </c>
      <c r="DI2703">
        <v>261.7072</v>
      </c>
      <c r="DJ2703">
        <v>257.37270000000001</v>
      </c>
      <c r="DK2703">
        <v>102.22620000000001</v>
      </c>
      <c r="DL2703">
        <v>179.7687</v>
      </c>
      <c r="DM2703">
        <v>163.61760000000001</v>
      </c>
      <c r="DN2703">
        <v>163.44550000000001</v>
      </c>
      <c r="DO2703">
        <v>19</v>
      </c>
      <c r="DP2703">
        <v>19</v>
      </c>
    </row>
    <row r="2704" spans="1:120" hidden="1" x14ac:dyDescent="0.25">
      <c r="A2704" t="str">
        <f t="shared" si="42"/>
        <v>sublap_id-SLAP_PGEB_Prescribed DA 1-4 (1PM-9PM)_44470_19-19</v>
      </c>
      <c r="B2704" t="s">
        <v>62</v>
      </c>
      <c r="C2704" t="s">
        <v>287</v>
      </c>
      <c r="D2704" t="s">
        <v>61</v>
      </c>
      <c r="E2704" t="s">
        <v>288</v>
      </c>
      <c r="F2704" t="s">
        <v>61</v>
      </c>
      <c r="G2704" t="s">
        <v>61</v>
      </c>
      <c r="H2704" t="s">
        <v>61</v>
      </c>
      <c r="I2704" t="s">
        <v>61</v>
      </c>
      <c r="J2704" t="s">
        <v>61</v>
      </c>
      <c r="K2704" t="s">
        <v>214</v>
      </c>
      <c r="L2704" s="18">
        <v>44470</v>
      </c>
      <c r="M2704">
        <v>19</v>
      </c>
      <c r="N2704">
        <v>19</v>
      </c>
      <c r="O2704" t="s">
        <v>258</v>
      </c>
      <c r="P2704">
        <v>2</v>
      </c>
      <c r="Q2704">
        <v>1</v>
      </c>
      <c r="R2704">
        <v>0</v>
      </c>
      <c r="S2704">
        <v>0</v>
      </c>
      <c r="T2704">
        <v>1</v>
      </c>
      <c r="U2704">
        <v>0</v>
      </c>
      <c r="V2704">
        <v>1</v>
      </c>
      <c r="W2704">
        <v>208.96</v>
      </c>
      <c r="X2704">
        <v>223.6</v>
      </c>
      <c r="Y2704">
        <v>220.8</v>
      </c>
      <c r="Z2704">
        <v>216.8</v>
      </c>
      <c r="AA2704">
        <v>214.4</v>
      </c>
      <c r="AB2704">
        <v>215.28</v>
      </c>
      <c r="AC2704">
        <v>190.64</v>
      </c>
      <c r="AD2704">
        <v>139.6</v>
      </c>
      <c r="AE2704">
        <v>142.32</v>
      </c>
      <c r="AF2704">
        <v>152.63999999999999</v>
      </c>
      <c r="AG2704">
        <v>159.84</v>
      </c>
      <c r="AH2704">
        <v>165.52</v>
      </c>
      <c r="AI2704">
        <v>175.12</v>
      </c>
      <c r="AJ2704">
        <v>176.32</v>
      </c>
      <c r="AK2704">
        <v>174.64</v>
      </c>
      <c r="AL2704">
        <v>164.48</v>
      </c>
      <c r="AM2704">
        <v>161.36000000000001</v>
      </c>
      <c r="AN2704">
        <v>157.84</v>
      </c>
      <c r="AO2704">
        <v>165.92</v>
      </c>
      <c r="AP2704">
        <v>244.64</v>
      </c>
      <c r="AQ2704">
        <v>236.16</v>
      </c>
      <c r="AR2704">
        <v>232.4</v>
      </c>
      <c r="AS2704">
        <v>228.32</v>
      </c>
      <c r="AT2704">
        <v>226.88</v>
      </c>
      <c r="AU2704">
        <v>67.05</v>
      </c>
      <c r="AV2704">
        <v>64.7</v>
      </c>
      <c r="AW2704">
        <v>63.75</v>
      </c>
      <c r="AX2704">
        <v>62.8</v>
      </c>
      <c r="AY2704">
        <v>62.35</v>
      </c>
      <c r="AZ2704">
        <v>62.4</v>
      </c>
      <c r="BA2704">
        <v>62.75</v>
      </c>
      <c r="BB2704">
        <v>62.45</v>
      </c>
      <c r="BC2704">
        <v>65.599999999999994</v>
      </c>
      <c r="BD2704">
        <v>69.8</v>
      </c>
      <c r="BE2704">
        <v>72.25</v>
      </c>
      <c r="BF2704">
        <v>75.7</v>
      </c>
      <c r="BG2704">
        <v>81.5</v>
      </c>
      <c r="BH2704">
        <v>84.35</v>
      </c>
      <c r="BI2704">
        <v>88.3</v>
      </c>
      <c r="BJ2704">
        <v>89.8</v>
      </c>
      <c r="BK2704">
        <v>89.25</v>
      </c>
      <c r="BL2704">
        <v>87.4</v>
      </c>
      <c r="BM2704">
        <v>83.95</v>
      </c>
      <c r="BN2704">
        <v>77.099999999999994</v>
      </c>
      <c r="BO2704">
        <v>73.5</v>
      </c>
      <c r="BP2704">
        <v>71.8</v>
      </c>
      <c r="BQ2704">
        <v>70.05</v>
      </c>
      <c r="BR2704">
        <v>68.400000000000006</v>
      </c>
      <c r="BS2704">
        <v>-31.612559999999998</v>
      </c>
      <c r="BT2704">
        <v>-38.382460000000002</v>
      </c>
      <c r="BU2704">
        <v>-38.285339999999998</v>
      </c>
      <c r="BV2704">
        <v>-35.41554</v>
      </c>
      <c r="BW2704">
        <v>-33.790599999999998</v>
      </c>
      <c r="BX2704">
        <v>-34.868549999999999</v>
      </c>
      <c r="BY2704">
        <v>-15.816420000000001</v>
      </c>
      <c r="BZ2704">
        <v>25.60313</v>
      </c>
      <c r="CA2704">
        <v>28.49127</v>
      </c>
      <c r="CB2704">
        <v>29.959140000000001</v>
      </c>
      <c r="CC2704">
        <v>28.382110000000001</v>
      </c>
      <c r="CD2704">
        <v>29.145420000000001</v>
      </c>
      <c r="CE2704">
        <v>31.320620000000002</v>
      </c>
      <c r="CF2704">
        <v>38.274459999999998</v>
      </c>
      <c r="CG2704">
        <v>46.649259999999998</v>
      </c>
      <c r="CH2704">
        <v>51.812480000000001</v>
      </c>
      <c r="CI2704">
        <v>49.970610000000001</v>
      </c>
      <c r="CJ2704">
        <v>53.578749999999999</v>
      </c>
      <c r="CK2704">
        <v>104.95699999999999</v>
      </c>
      <c r="CL2704">
        <v>26.168089999999999</v>
      </c>
      <c r="CM2704">
        <v>-14.405239999999999</v>
      </c>
      <c r="CN2704">
        <v>-14.240690000000001</v>
      </c>
      <c r="CO2704">
        <v>-12.268129999999999</v>
      </c>
      <c r="CP2704">
        <v>-16.229130000000001</v>
      </c>
      <c r="CQ2704">
        <v>88.146990000000002</v>
      </c>
      <c r="CR2704">
        <v>46.222160000000002</v>
      </c>
      <c r="CS2704">
        <v>45.241889999999998</v>
      </c>
      <c r="CT2704">
        <v>54.826770000000003</v>
      </c>
      <c r="CU2704">
        <v>58.230110000000003</v>
      </c>
      <c r="CV2704">
        <v>57.18215</v>
      </c>
      <c r="CW2704">
        <v>24.631029999999999</v>
      </c>
      <c r="CX2704">
        <v>84.389889999999994</v>
      </c>
      <c r="CY2704">
        <v>26.9481</v>
      </c>
      <c r="CZ2704">
        <v>34.909039999999997</v>
      </c>
      <c r="DA2704">
        <v>124.5796</v>
      </c>
      <c r="DB2704">
        <v>80.028270000000006</v>
      </c>
      <c r="DC2704">
        <v>104.9091</v>
      </c>
      <c r="DD2704">
        <v>111.93819999999999</v>
      </c>
      <c r="DE2704">
        <v>203.08080000000001</v>
      </c>
      <c r="DF2704">
        <v>207.0959</v>
      </c>
      <c r="DG2704">
        <v>237.93</v>
      </c>
      <c r="DH2704">
        <v>279.86860000000001</v>
      </c>
      <c r="DI2704">
        <v>899.63459999999998</v>
      </c>
      <c r="DJ2704">
        <v>862.57950000000005</v>
      </c>
      <c r="DK2704">
        <v>187.2878</v>
      </c>
      <c r="DL2704">
        <v>460.84379999999999</v>
      </c>
      <c r="DM2704">
        <v>389.71820000000002</v>
      </c>
      <c r="DN2704">
        <v>403.77940000000001</v>
      </c>
      <c r="DO2704">
        <v>19</v>
      </c>
      <c r="DP2704">
        <v>19</v>
      </c>
    </row>
    <row r="2705" spans="1:120" hidden="1" x14ac:dyDescent="0.25">
      <c r="A2705" t="str">
        <f t="shared" si="42"/>
        <v>sublap_id-SLAP_PGCC_Prescribed DA 1-4 (1PM-9PM)_44470_19-19</v>
      </c>
      <c r="B2705" t="s">
        <v>62</v>
      </c>
      <c r="C2705" t="s">
        <v>299</v>
      </c>
      <c r="D2705" t="s">
        <v>61</v>
      </c>
      <c r="E2705" t="s">
        <v>300</v>
      </c>
      <c r="F2705" t="s">
        <v>61</v>
      </c>
      <c r="G2705" t="s">
        <v>61</v>
      </c>
      <c r="H2705" t="s">
        <v>61</v>
      </c>
      <c r="I2705" t="s">
        <v>61</v>
      </c>
      <c r="J2705" t="s">
        <v>61</v>
      </c>
      <c r="K2705" t="s">
        <v>214</v>
      </c>
      <c r="L2705" s="18">
        <v>44470</v>
      </c>
      <c r="M2705">
        <v>19</v>
      </c>
      <c r="N2705">
        <v>19</v>
      </c>
      <c r="O2705" t="s">
        <v>258</v>
      </c>
      <c r="P2705">
        <v>3</v>
      </c>
      <c r="Q2705">
        <v>3</v>
      </c>
      <c r="R2705">
        <v>0</v>
      </c>
      <c r="S2705">
        <v>0</v>
      </c>
      <c r="T2705">
        <v>1</v>
      </c>
      <c r="U2705">
        <v>1</v>
      </c>
      <c r="V2705">
        <v>1</v>
      </c>
      <c r="W2705">
        <v>1188.92</v>
      </c>
      <c r="X2705">
        <v>1365.84</v>
      </c>
      <c r="Y2705">
        <v>1356.56</v>
      </c>
      <c r="Z2705">
        <v>1357.64</v>
      </c>
      <c r="AA2705">
        <v>1354.48</v>
      </c>
      <c r="AB2705">
        <v>1352.6</v>
      </c>
      <c r="AC2705">
        <v>1353.4</v>
      </c>
      <c r="AD2705">
        <v>1360.28</v>
      </c>
      <c r="AE2705">
        <v>1389.36</v>
      </c>
      <c r="AF2705">
        <v>1446</v>
      </c>
      <c r="AG2705">
        <v>1457.24</v>
      </c>
      <c r="AH2705">
        <v>1339.24</v>
      </c>
      <c r="AI2705">
        <v>730.96</v>
      </c>
      <c r="AJ2705">
        <v>818.52</v>
      </c>
      <c r="AK2705">
        <v>827.24</v>
      </c>
      <c r="AL2705">
        <v>825.44</v>
      </c>
      <c r="AM2705">
        <v>835</v>
      </c>
      <c r="AN2705">
        <v>512.20000000000005</v>
      </c>
      <c r="AO2705">
        <v>467.12</v>
      </c>
      <c r="AP2705">
        <v>776.48</v>
      </c>
      <c r="AQ2705">
        <v>830.48</v>
      </c>
      <c r="AR2705">
        <v>834.72</v>
      </c>
      <c r="AS2705">
        <v>834.4</v>
      </c>
      <c r="AT2705">
        <v>832.88</v>
      </c>
      <c r="AU2705">
        <v>55.6</v>
      </c>
      <c r="AV2705">
        <v>56.2</v>
      </c>
      <c r="AW2705">
        <v>55.05</v>
      </c>
      <c r="AX2705">
        <v>54.5</v>
      </c>
      <c r="AY2705">
        <v>56.15</v>
      </c>
      <c r="AZ2705">
        <v>54.5</v>
      </c>
      <c r="BA2705">
        <v>53.95</v>
      </c>
      <c r="BB2705">
        <v>53.1</v>
      </c>
      <c r="BC2705">
        <v>57.2</v>
      </c>
      <c r="BD2705">
        <v>66</v>
      </c>
      <c r="BE2705">
        <v>71.900000000000006</v>
      </c>
      <c r="BF2705">
        <v>77.75</v>
      </c>
      <c r="BG2705">
        <v>83.75</v>
      </c>
      <c r="BH2705">
        <v>81.55</v>
      </c>
      <c r="BI2705">
        <v>76</v>
      </c>
      <c r="BJ2705">
        <v>73.650000000000006</v>
      </c>
      <c r="BK2705">
        <v>72.55</v>
      </c>
      <c r="BL2705">
        <v>71.099999999999994</v>
      </c>
      <c r="BM2705">
        <v>65.400000000000006</v>
      </c>
      <c r="BN2705">
        <v>61.1</v>
      </c>
      <c r="BO2705">
        <v>58.7</v>
      </c>
      <c r="BP2705">
        <v>55.8</v>
      </c>
      <c r="BQ2705">
        <v>55.05</v>
      </c>
      <c r="BR2705">
        <v>54.65</v>
      </c>
      <c r="BS2705">
        <v>-18.02505</v>
      </c>
      <c r="BT2705">
        <v>4.0900270000000001</v>
      </c>
      <c r="BU2705">
        <v>3.9219210000000002</v>
      </c>
      <c r="BV2705">
        <v>0.57226560000000004</v>
      </c>
      <c r="BW2705">
        <v>1.6929780000000001</v>
      </c>
      <c r="BX2705">
        <v>2.472229</v>
      </c>
      <c r="BY2705">
        <v>2.5965579999999999</v>
      </c>
      <c r="BZ2705">
        <v>2.8323969999999998</v>
      </c>
      <c r="CA2705">
        <v>0.48301699999999997</v>
      </c>
      <c r="CB2705">
        <v>-10.07742</v>
      </c>
      <c r="CC2705">
        <v>-27.749079999999999</v>
      </c>
      <c r="CD2705">
        <v>-7.8581089999999998</v>
      </c>
      <c r="CE2705">
        <v>19.578949999999999</v>
      </c>
      <c r="CF2705">
        <v>4.4205319999999997</v>
      </c>
      <c r="CG2705">
        <v>-12.604139999999999</v>
      </c>
      <c r="CH2705">
        <v>2.7785340000000001</v>
      </c>
      <c r="CI2705">
        <v>70.117810000000006</v>
      </c>
      <c r="CJ2705">
        <v>432.63029999999998</v>
      </c>
      <c r="CK2705">
        <v>437.21690000000001</v>
      </c>
      <c r="CL2705">
        <v>158.63249999999999</v>
      </c>
      <c r="CM2705">
        <v>118.2702</v>
      </c>
      <c r="CN2705">
        <v>73.731610000000003</v>
      </c>
      <c r="CO2705">
        <v>64.243269999999995</v>
      </c>
      <c r="CP2705">
        <v>71.093310000000002</v>
      </c>
      <c r="CQ2705">
        <v>456.82589999999999</v>
      </c>
      <c r="CR2705">
        <v>34.985289999999999</v>
      </c>
      <c r="CS2705">
        <v>38.740850000000002</v>
      </c>
      <c r="CT2705">
        <v>36.116720000000001</v>
      </c>
      <c r="CU2705">
        <v>34.325000000000003</v>
      </c>
      <c r="CV2705">
        <v>39.246229999999997</v>
      </c>
      <c r="CW2705">
        <v>41.972709999999999</v>
      </c>
      <c r="CX2705">
        <v>37.622920000000001</v>
      </c>
      <c r="CY2705">
        <v>35.990760000000002</v>
      </c>
      <c r="CZ2705">
        <v>519.14200000000005</v>
      </c>
      <c r="DA2705">
        <v>1091.9580000000001</v>
      </c>
      <c r="DB2705">
        <v>905.83699999999999</v>
      </c>
      <c r="DC2705">
        <v>1495.038</v>
      </c>
      <c r="DD2705">
        <v>2073.4259999999999</v>
      </c>
      <c r="DE2705">
        <v>1571.971</v>
      </c>
      <c r="DF2705">
        <v>1299.173</v>
      </c>
      <c r="DG2705">
        <v>1556.548</v>
      </c>
      <c r="DH2705">
        <v>2280.395</v>
      </c>
      <c r="DI2705">
        <v>1600.768</v>
      </c>
      <c r="DJ2705">
        <v>1793.162</v>
      </c>
      <c r="DK2705">
        <v>1843.865</v>
      </c>
      <c r="DL2705">
        <v>1256.942</v>
      </c>
      <c r="DM2705">
        <v>1025.481</v>
      </c>
      <c r="DN2705">
        <v>843.91719999999998</v>
      </c>
      <c r="DO2705">
        <v>19</v>
      </c>
      <c r="DP2705">
        <v>19</v>
      </c>
    </row>
    <row r="2706" spans="1:120" hidden="1" x14ac:dyDescent="0.25">
      <c r="A2706" t="str">
        <f t="shared" si="42"/>
        <v>Industry_Type-1. Agriculture, Mining &amp; Construction_Prescribed DA 1-4 (1PM-9PM)_44470_19-19</v>
      </c>
      <c r="B2706" t="s">
        <v>62</v>
      </c>
      <c r="C2706" t="s">
        <v>211</v>
      </c>
      <c r="D2706" t="s">
        <v>61</v>
      </c>
      <c r="E2706" t="s">
        <v>61</v>
      </c>
      <c r="F2706" t="s">
        <v>61</v>
      </c>
      <c r="G2706" t="s">
        <v>30</v>
      </c>
      <c r="H2706" t="s">
        <v>61</v>
      </c>
      <c r="I2706" t="s">
        <v>61</v>
      </c>
      <c r="J2706" t="s">
        <v>61</v>
      </c>
      <c r="K2706" t="s">
        <v>214</v>
      </c>
      <c r="L2706" s="18">
        <v>44470</v>
      </c>
      <c r="M2706">
        <v>19</v>
      </c>
      <c r="N2706">
        <v>19</v>
      </c>
      <c r="O2706" t="s">
        <v>258</v>
      </c>
      <c r="P2706">
        <v>3</v>
      </c>
      <c r="Q2706">
        <v>3</v>
      </c>
      <c r="R2706">
        <v>0</v>
      </c>
      <c r="S2706">
        <v>0</v>
      </c>
      <c r="T2706">
        <v>1</v>
      </c>
      <c r="U2706">
        <v>1</v>
      </c>
      <c r="V2706">
        <v>1</v>
      </c>
      <c r="W2706">
        <v>1535.16</v>
      </c>
      <c r="X2706">
        <v>1698.6</v>
      </c>
      <c r="Y2706">
        <v>1691.48</v>
      </c>
      <c r="Z2706">
        <v>1691.16</v>
      </c>
      <c r="AA2706">
        <v>1691.6</v>
      </c>
      <c r="AB2706">
        <v>1692.92</v>
      </c>
      <c r="AC2706">
        <v>1696.6</v>
      </c>
      <c r="AD2706">
        <v>1701.48</v>
      </c>
      <c r="AE2706">
        <v>1546.68</v>
      </c>
      <c r="AF2706">
        <v>1429.68</v>
      </c>
      <c r="AG2706">
        <v>1644.68</v>
      </c>
      <c r="AH2706">
        <v>1663.44</v>
      </c>
      <c r="AI2706">
        <v>960.52</v>
      </c>
      <c r="AJ2706">
        <v>748.28</v>
      </c>
      <c r="AK2706">
        <v>758.2</v>
      </c>
      <c r="AL2706">
        <v>758.24</v>
      </c>
      <c r="AM2706">
        <v>764.72</v>
      </c>
      <c r="AN2706">
        <v>434.08</v>
      </c>
      <c r="AO2706">
        <v>342.84</v>
      </c>
      <c r="AP2706">
        <v>717.28</v>
      </c>
      <c r="AQ2706">
        <v>789.92</v>
      </c>
      <c r="AR2706">
        <v>1171.08</v>
      </c>
      <c r="AS2706">
        <v>1204.8399999999999</v>
      </c>
      <c r="AT2706">
        <v>1200.3599999999999</v>
      </c>
      <c r="AU2706">
        <v>55.083333000000003</v>
      </c>
      <c r="AV2706">
        <v>55.4</v>
      </c>
      <c r="AW2706">
        <v>54.516666999999998</v>
      </c>
      <c r="AX2706">
        <v>53.833333000000003</v>
      </c>
      <c r="AY2706">
        <v>54.4</v>
      </c>
      <c r="AZ2706">
        <v>53.366667</v>
      </c>
      <c r="BA2706">
        <v>52.9</v>
      </c>
      <c r="BB2706">
        <v>52.866667</v>
      </c>
      <c r="BC2706">
        <v>57.2</v>
      </c>
      <c r="BD2706">
        <v>65</v>
      </c>
      <c r="BE2706">
        <v>69.95</v>
      </c>
      <c r="BF2706">
        <v>72.966667000000001</v>
      </c>
      <c r="BG2706">
        <v>77.916667000000004</v>
      </c>
      <c r="BH2706">
        <v>78.2</v>
      </c>
      <c r="BI2706">
        <v>73.866667000000007</v>
      </c>
      <c r="BJ2706">
        <v>71.099999999999994</v>
      </c>
      <c r="BK2706">
        <v>69.966667000000001</v>
      </c>
      <c r="BL2706">
        <v>69.416667000000004</v>
      </c>
      <c r="BM2706">
        <v>64.833332999999996</v>
      </c>
      <c r="BN2706">
        <v>60.833333000000003</v>
      </c>
      <c r="BO2706">
        <v>58.65</v>
      </c>
      <c r="BP2706">
        <v>56.683332999999998</v>
      </c>
      <c r="BQ2706">
        <v>55.483333000000002</v>
      </c>
      <c r="BR2706">
        <v>54.75</v>
      </c>
      <c r="BS2706">
        <v>-75.082149999999999</v>
      </c>
      <c r="BT2706">
        <v>-52.805540000000001</v>
      </c>
      <c r="BU2706">
        <v>-59.428069999999998</v>
      </c>
      <c r="BV2706">
        <v>-62.885710000000003</v>
      </c>
      <c r="BW2706">
        <v>-65.274379999999994</v>
      </c>
      <c r="BX2706">
        <v>-83.487700000000004</v>
      </c>
      <c r="BY2706">
        <v>-69.205749999999995</v>
      </c>
      <c r="BZ2706">
        <v>2.6155089999999999</v>
      </c>
      <c r="CA2706">
        <v>56.019440000000003</v>
      </c>
      <c r="CB2706">
        <v>163.43010000000001</v>
      </c>
      <c r="CC2706">
        <v>53.544249999999998</v>
      </c>
      <c r="CD2706">
        <v>-49.25235</v>
      </c>
      <c r="CE2706">
        <v>36.776440000000001</v>
      </c>
      <c r="CF2706">
        <v>37.527250000000002</v>
      </c>
      <c r="CG2706">
        <v>18.35378</v>
      </c>
      <c r="CH2706">
        <v>20.199010000000001</v>
      </c>
      <c r="CI2706">
        <v>90.143649999999994</v>
      </c>
      <c r="CJ2706">
        <v>463.5951</v>
      </c>
      <c r="CK2706">
        <v>463.67329999999998</v>
      </c>
      <c r="CL2706">
        <v>146.7567</v>
      </c>
      <c r="CM2706">
        <v>93.371570000000006</v>
      </c>
      <c r="CN2706">
        <v>32.103760000000001</v>
      </c>
      <c r="CO2706">
        <v>24.30508</v>
      </c>
      <c r="CP2706">
        <v>31.011060000000001</v>
      </c>
      <c r="CQ2706">
        <v>635.21220000000005</v>
      </c>
      <c r="CR2706">
        <v>289.01949999999999</v>
      </c>
      <c r="CS2706">
        <v>342.05540000000002</v>
      </c>
      <c r="CT2706">
        <v>332.18630000000002</v>
      </c>
      <c r="CU2706">
        <v>301.2561</v>
      </c>
      <c r="CV2706">
        <v>357.4171</v>
      </c>
      <c r="CW2706">
        <v>585.09069999999997</v>
      </c>
      <c r="CX2706">
        <v>1267.8109999999999</v>
      </c>
      <c r="CY2706">
        <v>2074.652</v>
      </c>
      <c r="CZ2706">
        <v>1906.04</v>
      </c>
      <c r="DA2706">
        <v>2926.0659999999998</v>
      </c>
      <c r="DB2706">
        <v>4311.5280000000002</v>
      </c>
      <c r="DC2706">
        <v>5857.1639999999998</v>
      </c>
      <c r="DD2706">
        <v>2035.3109999999999</v>
      </c>
      <c r="DE2706">
        <v>1564.1110000000001</v>
      </c>
      <c r="DF2706">
        <v>1455.345</v>
      </c>
      <c r="DG2706">
        <v>1661.1569999999999</v>
      </c>
      <c r="DH2706">
        <v>2401.8229999999999</v>
      </c>
      <c r="DI2706">
        <v>1641.259</v>
      </c>
      <c r="DJ2706">
        <v>1898.9760000000001</v>
      </c>
      <c r="DK2706">
        <v>1987.615</v>
      </c>
      <c r="DL2706">
        <v>1507.0039999999999</v>
      </c>
      <c r="DM2706">
        <v>1384.865</v>
      </c>
      <c r="DN2706">
        <v>1023.591</v>
      </c>
      <c r="DO2706">
        <v>19</v>
      </c>
      <c r="DP2706">
        <v>19</v>
      </c>
    </row>
    <row r="2707" spans="1:120" hidden="1" x14ac:dyDescent="0.25">
      <c r="A2707" t="str">
        <f t="shared" si="42"/>
        <v>Industry_Type-4. Retail stores_Prescribed DA 1-4 (1PM-9PM)_44470_19-19</v>
      </c>
      <c r="B2707" t="s">
        <v>62</v>
      </c>
      <c r="C2707" t="s">
        <v>204</v>
      </c>
      <c r="D2707" t="s">
        <v>61</v>
      </c>
      <c r="E2707" t="s">
        <v>61</v>
      </c>
      <c r="F2707" t="s">
        <v>61</v>
      </c>
      <c r="G2707" t="s">
        <v>33</v>
      </c>
      <c r="H2707" t="s">
        <v>61</v>
      </c>
      <c r="I2707" t="s">
        <v>61</v>
      </c>
      <c r="J2707" t="s">
        <v>61</v>
      </c>
      <c r="K2707" t="s">
        <v>214</v>
      </c>
      <c r="L2707" s="18">
        <v>44470</v>
      </c>
      <c r="M2707">
        <v>19</v>
      </c>
      <c r="N2707">
        <v>19</v>
      </c>
      <c r="O2707" t="s">
        <v>258</v>
      </c>
      <c r="P2707">
        <v>1</v>
      </c>
      <c r="Q2707">
        <v>1</v>
      </c>
      <c r="R2707">
        <v>0</v>
      </c>
      <c r="S2707">
        <v>0</v>
      </c>
      <c r="T2707">
        <v>1</v>
      </c>
      <c r="U2707">
        <v>0</v>
      </c>
      <c r="V2707">
        <v>1</v>
      </c>
      <c r="W2707">
        <v>178.56</v>
      </c>
      <c r="X2707">
        <v>196.68</v>
      </c>
      <c r="Y2707">
        <v>194.04</v>
      </c>
      <c r="Z2707">
        <v>195.6</v>
      </c>
      <c r="AA2707">
        <v>193.92</v>
      </c>
      <c r="AB2707">
        <v>193.44</v>
      </c>
      <c r="AC2707">
        <v>194.4</v>
      </c>
      <c r="AD2707">
        <v>196.56</v>
      </c>
      <c r="AE2707">
        <v>201.24</v>
      </c>
      <c r="AF2707">
        <v>195.36</v>
      </c>
      <c r="AG2707">
        <v>170.64</v>
      </c>
      <c r="AH2707">
        <v>148.44</v>
      </c>
      <c r="AI2707">
        <v>157.80000000000001</v>
      </c>
      <c r="AJ2707">
        <v>161.28</v>
      </c>
      <c r="AK2707">
        <v>153.36000000000001</v>
      </c>
      <c r="AL2707">
        <v>151.19999999999999</v>
      </c>
      <c r="AM2707">
        <v>148.68</v>
      </c>
      <c r="AN2707">
        <v>143.4</v>
      </c>
      <c r="AO2707">
        <v>144.12</v>
      </c>
      <c r="AP2707">
        <v>144.47999999999999</v>
      </c>
      <c r="AQ2707">
        <v>151.91999999999999</v>
      </c>
      <c r="AR2707">
        <v>155.16</v>
      </c>
      <c r="AS2707">
        <v>156.12</v>
      </c>
      <c r="AT2707">
        <v>154.91999999999999</v>
      </c>
      <c r="AU2707">
        <v>55.6</v>
      </c>
      <c r="AV2707">
        <v>56.2</v>
      </c>
      <c r="AW2707">
        <v>55.05</v>
      </c>
      <c r="AX2707">
        <v>54.5</v>
      </c>
      <c r="AY2707">
        <v>56.15</v>
      </c>
      <c r="AZ2707">
        <v>54.5</v>
      </c>
      <c r="BA2707">
        <v>53.95</v>
      </c>
      <c r="BB2707">
        <v>53.1</v>
      </c>
      <c r="BC2707">
        <v>57.2</v>
      </c>
      <c r="BD2707">
        <v>66</v>
      </c>
      <c r="BE2707">
        <v>71.900000000000006</v>
      </c>
      <c r="BF2707">
        <v>77.75</v>
      </c>
      <c r="BG2707">
        <v>83.75</v>
      </c>
      <c r="BH2707">
        <v>81.55</v>
      </c>
      <c r="BI2707">
        <v>76</v>
      </c>
      <c r="BJ2707">
        <v>73.650000000000006</v>
      </c>
      <c r="BK2707">
        <v>72.55</v>
      </c>
      <c r="BL2707">
        <v>71.099999999999994</v>
      </c>
      <c r="BM2707">
        <v>65.400000000000006</v>
      </c>
      <c r="BN2707">
        <v>61.1</v>
      </c>
      <c r="BO2707">
        <v>58.7</v>
      </c>
      <c r="BP2707">
        <v>55.8</v>
      </c>
      <c r="BQ2707">
        <v>55.05</v>
      </c>
      <c r="BR2707">
        <v>54.65</v>
      </c>
      <c r="BS2707">
        <v>5.0994900000000003E-2</v>
      </c>
      <c r="BT2707">
        <v>-1.843323</v>
      </c>
      <c r="BU2707">
        <v>-2.0849760000000002</v>
      </c>
      <c r="BV2707">
        <v>-2.7102659999999998</v>
      </c>
      <c r="BW2707">
        <v>-1.848465</v>
      </c>
      <c r="BX2707">
        <v>-1.4766239999999999</v>
      </c>
      <c r="BY2707">
        <v>-0.1005249</v>
      </c>
      <c r="BZ2707">
        <v>0.2906494</v>
      </c>
      <c r="CA2707">
        <v>-0.24549869999999999</v>
      </c>
      <c r="CB2707">
        <v>3.38028</v>
      </c>
      <c r="CC2707">
        <v>4.0993040000000001</v>
      </c>
      <c r="CD2707">
        <v>5.236618</v>
      </c>
      <c r="CE2707">
        <v>6.2245030000000003</v>
      </c>
      <c r="CF2707">
        <v>1.6678010000000001</v>
      </c>
      <c r="CG2707">
        <v>3.318527</v>
      </c>
      <c r="CH2707">
        <v>4.5779880000000004</v>
      </c>
      <c r="CI2707">
        <v>4.4565279999999996</v>
      </c>
      <c r="CJ2707">
        <v>5.9044650000000001</v>
      </c>
      <c r="CK2707">
        <v>4.731903</v>
      </c>
      <c r="CL2707">
        <v>7.1921540000000004</v>
      </c>
      <c r="CM2707">
        <v>8.4022369999999995</v>
      </c>
      <c r="CN2707">
        <v>7.9120030000000003</v>
      </c>
      <c r="CO2707">
        <v>7.4455720000000003</v>
      </c>
      <c r="CP2707">
        <v>7.1220699999999999</v>
      </c>
      <c r="CQ2707">
        <v>11.193759999999999</v>
      </c>
      <c r="CR2707">
        <v>4.6581640000000002</v>
      </c>
      <c r="CS2707">
        <v>3.0286569999999999</v>
      </c>
      <c r="CT2707">
        <v>2.5345529999999998</v>
      </c>
      <c r="CU2707">
        <v>2.610627</v>
      </c>
      <c r="CV2707">
        <v>2.0240770000000001</v>
      </c>
      <c r="CW2707">
        <v>2.559075</v>
      </c>
      <c r="CX2707">
        <v>0.74791909999999995</v>
      </c>
      <c r="CY2707">
        <v>6.4397909999999996</v>
      </c>
      <c r="CZ2707">
        <v>5.7459730000000002</v>
      </c>
      <c r="DA2707">
        <v>25.977599999999999</v>
      </c>
      <c r="DB2707">
        <v>51.771549999999998</v>
      </c>
      <c r="DC2707">
        <v>145.2698</v>
      </c>
      <c r="DD2707">
        <v>131.0489</v>
      </c>
      <c r="DE2707">
        <v>89.60812</v>
      </c>
      <c r="DF2707">
        <v>50.932859999999998</v>
      </c>
      <c r="DG2707">
        <v>36.535739999999997</v>
      </c>
      <c r="DH2707">
        <v>26.89386</v>
      </c>
      <c r="DI2707">
        <v>36.79853</v>
      </c>
      <c r="DJ2707">
        <v>41.72786</v>
      </c>
      <c r="DK2707">
        <v>55.404209999999999</v>
      </c>
      <c r="DL2707">
        <v>64.557770000000005</v>
      </c>
      <c r="DM2707">
        <v>66.188059999999993</v>
      </c>
      <c r="DN2707">
        <v>62.50065</v>
      </c>
      <c r="DO2707">
        <v>19</v>
      </c>
      <c r="DP2707">
        <v>19</v>
      </c>
    </row>
    <row r="2708" spans="1:120" hidden="1" x14ac:dyDescent="0.25">
      <c r="A2708" t="str">
        <f t="shared" si="42"/>
        <v>OtherDR-No_Prescribed DA 1-4 (1PM-9PM)_44470_19-19</v>
      </c>
      <c r="B2708" t="s">
        <v>62</v>
      </c>
      <c r="C2708" t="s">
        <v>323</v>
      </c>
      <c r="D2708" t="s">
        <v>61</v>
      </c>
      <c r="E2708" t="s">
        <v>61</v>
      </c>
      <c r="F2708" t="s">
        <v>61</v>
      </c>
      <c r="G2708" t="s">
        <v>61</v>
      </c>
      <c r="H2708" t="s">
        <v>61</v>
      </c>
      <c r="I2708" t="s">
        <v>97</v>
      </c>
      <c r="J2708" t="s">
        <v>61</v>
      </c>
      <c r="K2708" t="s">
        <v>214</v>
      </c>
      <c r="L2708" s="18">
        <v>44470</v>
      </c>
      <c r="M2708">
        <v>19</v>
      </c>
      <c r="N2708">
        <v>19</v>
      </c>
      <c r="O2708" t="s">
        <v>258</v>
      </c>
      <c r="P2708">
        <v>6</v>
      </c>
      <c r="Q2708">
        <v>5</v>
      </c>
      <c r="R2708">
        <v>0</v>
      </c>
      <c r="S2708">
        <v>0</v>
      </c>
      <c r="T2708">
        <v>1</v>
      </c>
      <c r="U2708">
        <v>1</v>
      </c>
      <c r="V2708">
        <v>1</v>
      </c>
      <c r="W2708">
        <v>2181.84</v>
      </c>
      <c r="X2708">
        <v>2408.4960000000001</v>
      </c>
      <c r="Y2708">
        <v>2395.1039999999998</v>
      </c>
      <c r="Z2708">
        <v>2394.192</v>
      </c>
      <c r="AA2708">
        <v>2391.2640000000001</v>
      </c>
      <c r="AB2708">
        <v>2392.8000000000002</v>
      </c>
      <c r="AC2708">
        <v>2383.5839999999998</v>
      </c>
      <c r="AD2708">
        <v>2361.4079999999999</v>
      </c>
      <c r="AE2708">
        <v>2182.8960000000002</v>
      </c>
      <c r="AF2708">
        <v>2041.6320000000001</v>
      </c>
      <c r="AG2708">
        <v>2274.288</v>
      </c>
      <c r="AH2708">
        <v>2273.5680000000002</v>
      </c>
      <c r="AI2708">
        <v>1447.056</v>
      </c>
      <c r="AJ2708">
        <v>1197.2639999999999</v>
      </c>
      <c r="AK2708">
        <v>1198.6559999999999</v>
      </c>
      <c r="AL2708">
        <v>1190.0160000000001</v>
      </c>
      <c r="AM2708">
        <v>1192.896</v>
      </c>
      <c r="AN2708">
        <v>787.68</v>
      </c>
      <c r="AO2708">
        <v>683.904</v>
      </c>
      <c r="AP2708">
        <v>1180.896</v>
      </c>
      <c r="AQ2708">
        <v>1271.904</v>
      </c>
      <c r="AR2708">
        <v>1730.9280000000001</v>
      </c>
      <c r="AS2708">
        <v>1770.144</v>
      </c>
      <c r="AT2708">
        <v>1762.4639999999999</v>
      </c>
      <c r="AU2708">
        <v>57.58</v>
      </c>
      <c r="AV2708">
        <v>57.42</v>
      </c>
      <c r="AW2708">
        <v>56.47</v>
      </c>
      <c r="AX2708">
        <v>55.76</v>
      </c>
      <c r="AY2708">
        <v>56.34</v>
      </c>
      <c r="AZ2708">
        <v>55.4</v>
      </c>
      <c r="BA2708">
        <v>55.08</v>
      </c>
      <c r="BB2708">
        <v>54.83</v>
      </c>
      <c r="BC2708">
        <v>58.88</v>
      </c>
      <c r="BD2708">
        <v>66.16</v>
      </c>
      <c r="BE2708">
        <v>70.8</v>
      </c>
      <c r="BF2708">
        <v>74.47</v>
      </c>
      <c r="BG2708">
        <v>79.8</v>
      </c>
      <c r="BH2708">
        <v>80.099999999999994</v>
      </c>
      <c r="BI2708">
        <v>77.180000000000007</v>
      </c>
      <c r="BJ2708">
        <v>75.349999999999994</v>
      </c>
      <c r="BK2708">
        <v>74.34</v>
      </c>
      <c r="BL2708">
        <v>73.349999999999994</v>
      </c>
      <c r="BM2708">
        <v>68.77</v>
      </c>
      <c r="BN2708">
        <v>64.14</v>
      </c>
      <c r="BO2708">
        <v>61.63</v>
      </c>
      <c r="BP2708">
        <v>59.53</v>
      </c>
      <c r="BQ2708">
        <v>58.31</v>
      </c>
      <c r="BR2708">
        <v>57.46</v>
      </c>
      <c r="BS2708">
        <v>-109.00490000000001</v>
      </c>
      <c r="BT2708">
        <v>-88.608109999999996</v>
      </c>
      <c r="BU2708">
        <v>-96.786869999999993</v>
      </c>
      <c r="BV2708">
        <v>-99.964489999999998</v>
      </c>
      <c r="BW2708">
        <v>-100.8218</v>
      </c>
      <c r="BX2708">
        <v>-122.8783</v>
      </c>
      <c r="BY2708">
        <v>-92.657380000000003</v>
      </c>
      <c r="BZ2708">
        <v>18.849270000000001</v>
      </c>
      <c r="CA2708">
        <v>84.023499999999999</v>
      </c>
      <c r="CB2708">
        <v>218.148</v>
      </c>
      <c r="CC2708">
        <v>86.201539999999994</v>
      </c>
      <c r="CD2708">
        <v>-35.331629999999997</v>
      </c>
      <c r="CE2708">
        <v>70.393510000000006</v>
      </c>
      <c r="CF2708">
        <v>69.998729999999995</v>
      </c>
      <c r="CG2708">
        <v>53.996319999999997</v>
      </c>
      <c r="CH2708">
        <v>60.819890000000001</v>
      </c>
      <c r="CI2708">
        <v>143.5026</v>
      </c>
      <c r="CJ2708">
        <v>595.54669999999999</v>
      </c>
      <c r="CK2708">
        <v>625.06039999999996</v>
      </c>
      <c r="CL2708">
        <v>200.43950000000001</v>
      </c>
      <c r="CM2708">
        <v>113.4854</v>
      </c>
      <c r="CN2708">
        <v>39.474499999999999</v>
      </c>
      <c r="CO2708">
        <v>30.739909999999998</v>
      </c>
      <c r="CP2708">
        <v>36.022289999999998</v>
      </c>
      <c r="CQ2708">
        <v>962.55740000000003</v>
      </c>
      <c r="CR2708">
        <v>439.53590000000003</v>
      </c>
      <c r="CS2708">
        <v>513.20809999999994</v>
      </c>
      <c r="CT2708">
        <v>501.73570000000001</v>
      </c>
      <c r="CU2708">
        <v>458.53089999999997</v>
      </c>
      <c r="CV2708">
        <v>538.18079999999998</v>
      </c>
      <c r="CW2708">
        <v>855.08280000000002</v>
      </c>
      <c r="CX2708">
        <v>1857.106</v>
      </c>
      <c r="CY2708">
        <v>3006.473</v>
      </c>
      <c r="CZ2708">
        <v>2765.538</v>
      </c>
      <c r="DA2708">
        <v>4295.7920000000004</v>
      </c>
      <c r="DB2708">
        <v>6311.9610000000002</v>
      </c>
      <c r="DC2708">
        <v>8681.2710000000006</v>
      </c>
      <c r="DD2708">
        <v>3159.8560000000002</v>
      </c>
      <c r="DE2708">
        <v>2454.4639999999999</v>
      </c>
      <c r="DF2708">
        <v>2243.5949999999998</v>
      </c>
      <c r="DG2708">
        <v>2530.3330000000001</v>
      </c>
      <c r="DH2708">
        <v>3598.105</v>
      </c>
      <c r="DI2708">
        <v>2740.2710000000002</v>
      </c>
      <c r="DJ2708">
        <v>3105.1419999999998</v>
      </c>
      <c r="DK2708">
        <v>3009.3719999999998</v>
      </c>
      <c r="DL2708">
        <v>2428.953</v>
      </c>
      <c r="DM2708">
        <v>2229.8139999999999</v>
      </c>
      <c r="DN2708">
        <v>1709.3320000000001</v>
      </c>
      <c r="DO2708">
        <v>19</v>
      </c>
      <c r="DP2708">
        <v>19</v>
      </c>
    </row>
    <row r="2709" spans="1:120" hidden="1" x14ac:dyDescent="0.25">
      <c r="A2709" t="str">
        <f t="shared" si="42"/>
        <v>Aggregator-Blue Zone Resources, LLC_Prescribed DA 1-4 (1PM-9PM)_44470_19-19</v>
      </c>
      <c r="B2709" t="s">
        <v>62</v>
      </c>
      <c r="C2709" t="s">
        <v>261</v>
      </c>
      <c r="D2709" t="s">
        <v>61</v>
      </c>
      <c r="E2709" t="s">
        <v>61</v>
      </c>
      <c r="F2709" t="s">
        <v>262</v>
      </c>
      <c r="G2709" t="s">
        <v>61</v>
      </c>
      <c r="H2709" t="s">
        <v>61</v>
      </c>
      <c r="I2709" t="s">
        <v>61</v>
      </c>
      <c r="J2709" t="s">
        <v>61</v>
      </c>
      <c r="K2709" t="s">
        <v>214</v>
      </c>
      <c r="L2709" s="18">
        <v>44470</v>
      </c>
      <c r="M2709">
        <v>19</v>
      </c>
      <c r="N2709">
        <v>19</v>
      </c>
      <c r="O2709" t="s">
        <v>258</v>
      </c>
      <c r="P2709">
        <v>6</v>
      </c>
      <c r="Q2709">
        <v>5</v>
      </c>
      <c r="R2709">
        <v>0</v>
      </c>
      <c r="S2709">
        <v>0</v>
      </c>
      <c r="T2709">
        <v>1</v>
      </c>
      <c r="U2709">
        <v>1</v>
      </c>
      <c r="V2709">
        <v>1</v>
      </c>
      <c r="W2709">
        <v>2181.84</v>
      </c>
      <c r="X2709">
        <v>2408.4960000000001</v>
      </c>
      <c r="Y2709">
        <v>2395.1039999999998</v>
      </c>
      <c r="Z2709">
        <v>2394.192</v>
      </c>
      <c r="AA2709">
        <v>2391.2640000000001</v>
      </c>
      <c r="AB2709">
        <v>2392.8000000000002</v>
      </c>
      <c r="AC2709">
        <v>2383.5839999999998</v>
      </c>
      <c r="AD2709">
        <v>2361.4079999999999</v>
      </c>
      <c r="AE2709">
        <v>2182.8960000000002</v>
      </c>
      <c r="AF2709">
        <v>2041.6320000000001</v>
      </c>
      <c r="AG2709">
        <v>2274.288</v>
      </c>
      <c r="AH2709">
        <v>2273.5680000000002</v>
      </c>
      <c r="AI2709">
        <v>1447.056</v>
      </c>
      <c r="AJ2709">
        <v>1197.2639999999999</v>
      </c>
      <c r="AK2709">
        <v>1198.6559999999999</v>
      </c>
      <c r="AL2709">
        <v>1190.0160000000001</v>
      </c>
      <c r="AM2709">
        <v>1192.896</v>
      </c>
      <c r="AN2709">
        <v>787.68</v>
      </c>
      <c r="AO2709">
        <v>683.904</v>
      </c>
      <c r="AP2709">
        <v>1180.896</v>
      </c>
      <c r="AQ2709">
        <v>1271.904</v>
      </c>
      <c r="AR2709">
        <v>1730.9280000000001</v>
      </c>
      <c r="AS2709">
        <v>1770.144</v>
      </c>
      <c r="AT2709">
        <v>1762.4639999999999</v>
      </c>
      <c r="AU2709">
        <v>57.58</v>
      </c>
      <c r="AV2709">
        <v>57.42</v>
      </c>
      <c r="AW2709">
        <v>56.47</v>
      </c>
      <c r="AX2709">
        <v>55.76</v>
      </c>
      <c r="AY2709">
        <v>56.34</v>
      </c>
      <c r="AZ2709">
        <v>55.4</v>
      </c>
      <c r="BA2709">
        <v>55.08</v>
      </c>
      <c r="BB2709">
        <v>54.83</v>
      </c>
      <c r="BC2709">
        <v>58.88</v>
      </c>
      <c r="BD2709">
        <v>66.16</v>
      </c>
      <c r="BE2709">
        <v>70.8</v>
      </c>
      <c r="BF2709">
        <v>74.47</v>
      </c>
      <c r="BG2709">
        <v>79.8</v>
      </c>
      <c r="BH2709">
        <v>80.099999999999994</v>
      </c>
      <c r="BI2709">
        <v>77.180000000000007</v>
      </c>
      <c r="BJ2709">
        <v>75.349999999999994</v>
      </c>
      <c r="BK2709">
        <v>74.34</v>
      </c>
      <c r="BL2709">
        <v>73.349999999999994</v>
      </c>
      <c r="BM2709">
        <v>68.77</v>
      </c>
      <c r="BN2709">
        <v>64.14</v>
      </c>
      <c r="BO2709">
        <v>61.63</v>
      </c>
      <c r="BP2709">
        <v>59.53</v>
      </c>
      <c r="BQ2709">
        <v>58.31</v>
      </c>
      <c r="BR2709">
        <v>57.46</v>
      </c>
      <c r="BS2709">
        <v>-109.00490000000001</v>
      </c>
      <c r="BT2709">
        <v>-88.608109999999996</v>
      </c>
      <c r="BU2709">
        <v>-96.786869999999993</v>
      </c>
      <c r="BV2709">
        <v>-99.964489999999998</v>
      </c>
      <c r="BW2709">
        <v>-100.8218</v>
      </c>
      <c r="BX2709">
        <v>-122.8783</v>
      </c>
      <c r="BY2709">
        <v>-92.657380000000003</v>
      </c>
      <c r="BZ2709">
        <v>18.849270000000001</v>
      </c>
      <c r="CA2709">
        <v>84.023499999999999</v>
      </c>
      <c r="CB2709">
        <v>218.148</v>
      </c>
      <c r="CC2709">
        <v>86.201539999999994</v>
      </c>
      <c r="CD2709">
        <v>-35.331629999999997</v>
      </c>
      <c r="CE2709">
        <v>70.393510000000006</v>
      </c>
      <c r="CF2709">
        <v>69.998729999999995</v>
      </c>
      <c r="CG2709">
        <v>53.996319999999997</v>
      </c>
      <c r="CH2709">
        <v>60.819890000000001</v>
      </c>
      <c r="CI2709">
        <v>143.5026</v>
      </c>
      <c r="CJ2709">
        <v>595.54669999999999</v>
      </c>
      <c r="CK2709">
        <v>625.06039999999996</v>
      </c>
      <c r="CL2709">
        <v>200.43950000000001</v>
      </c>
      <c r="CM2709">
        <v>113.4854</v>
      </c>
      <c r="CN2709">
        <v>39.474499999999999</v>
      </c>
      <c r="CO2709">
        <v>30.739909999999998</v>
      </c>
      <c r="CP2709">
        <v>36.022289999999998</v>
      </c>
      <c r="CQ2709">
        <v>962.55740000000003</v>
      </c>
      <c r="CR2709">
        <v>439.53590000000003</v>
      </c>
      <c r="CS2709">
        <v>513.20809999999994</v>
      </c>
      <c r="CT2709">
        <v>501.73570000000001</v>
      </c>
      <c r="CU2709">
        <v>458.53089999999997</v>
      </c>
      <c r="CV2709">
        <v>538.18079999999998</v>
      </c>
      <c r="CW2709">
        <v>855.08280000000002</v>
      </c>
      <c r="CX2709">
        <v>1857.106</v>
      </c>
      <c r="CY2709">
        <v>3006.473</v>
      </c>
      <c r="CZ2709">
        <v>2765.538</v>
      </c>
      <c r="DA2709">
        <v>4295.7920000000004</v>
      </c>
      <c r="DB2709">
        <v>6311.9610000000002</v>
      </c>
      <c r="DC2709">
        <v>8681.2710000000006</v>
      </c>
      <c r="DD2709">
        <v>3159.8560000000002</v>
      </c>
      <c r="DE2709">
        <v>2454.4639999999999</v>
      </c>
      <c r="DF2709">
        <v>2243.5949999999998</v>
      </c>
      <c r="DG2709">
        <v>2530.3330000000001</v>
      </c>
      <c r="DH2709">
        <v>3598.105</v>
      </c>
      <c r="DI2709">
        <v>2740.2710000000002</v>
      </c>
      <c r="DJ2709">
        <v>3105.1419999999998</v>
      </c>
      <c r="DK2709">
        <v>3009.3719999999998</v>
      </c>
      <c r="DL2709">
        <v>2428.953</v>
      </c>
      <c r="DM2709">
        <v>2229.8139999999999</v>
      </c>
      <c r="DN2709">
        <v>1709.3320000000001</v>
      </c>
      <c r="DO2709">
        <v>19</v>
      </c>
      <c r="DP2709">
        <v>19</v>
      </c>
    </row>
    <row r="2710" spans="1:120" hidden="1" x14ac:dyDescent="0.25">
      <c r="A2710" t="str">
        <f t="shared" si="42"/>
        <v>Industry_Type-5. Offices, Hotels, Finance, Services_Prescribed DA 1-4 (1PM-9PM)_44470_19-19</v>
      </c>
      <c r="B2710" t="s">
        <v>62</v>
      </c>
      <c r="C2710" t="s">
        <v>205</v>
      </c>
      <c r="D2710" t="s">
        <v>61</v>
      </c>
      <c r="E2710" t="s">
        <v>61</v>
      </c>
      <c r="F2710" t="s">
        <v>61</v>
      </c>
      <c r="G2710" t="s">
        <v>37</v>
      </c>
      <c r="H2710" t="s">
        <v>61</v>
      </c>
      <c r="I2710" t="s">
        <v>61</v>
      </c>
      <c r="J2710" t="s">
        <v>61</v>
      </c>
      <c r="K2710" t="s">
        <v>214</v>
      </c>
      <c r="L2710" s="18">
        <v>44470</v>
      </c>
      <c r="M2710">
        <v>19</v>
      </c>
      <c r="N2710">
        <v>19</v>
      </c>
      <c r="O2710" t="s">
        <v>258</v>
      </c>
      <c r="P2710">
        <v>2</v>
      </c>
      <c r="Q2710">
        <v>1</v>
      </c>
      <c r="R2710">
        <v>0</v>
      </c>
      <c r="S2710">
        <v>0</v>
      </c>
      <c r="T2710">
        <v>1</v>
      </c>
      <c r="U2710">
        <v>0</v>
      </c>
      <c r="V2710">
        <v>1</v>
      </c>
      <c r="W2710">
        <v>208.96</v>
      </c>
      <c r="X2710">
        <v>223.6</v>
      </c>
      <c r="Y2710">
        <v>220.8</v>
      </c>
      <c r="Z2710">
        <v>216.8</v>
      </c>
      <c r="AA2710">
        <v>214.4</v>
      </c>
      <c r="AB2710">
        <v>215.28</v>
      </c>
      <c r="AC2710">
        <v>190.64</v>
      </c>
      <c r="AD2710">
        <v>139.6</v>
      </c>
      <c r="AE2710">
        <v>142.32</v>
      </c>
      <c r="AF2710">
        <v>152.63999999999999</v>
      </c>
      <c r="AG2710">
        <v>159.84</v>
      </c>
      <c r="AH2710">
        <v>165.52</v>
      </c>
      <c r="AI2710">
        <v>175.12</v>
      </c>
      <c r="AJ2710">
        <v>176.32</v>
      </c>
      <c r="AK2710">
        <v>174.64</v>
      </c>
      <c r="AL2710">
        <v>164.48</v>
      </c>
      <c r="AM2710">
        <v>161.36000000000001</v>
      </c>
      <c r="AN2710">
        <v>157.84</v>
      </c>
      <c r="AO2710">
        <v>165.92</v>
      </c>
      <c r="AP2710">
        <v>244.64</v>
      </c>
      <c r="AQ2710">
        <v>236.16</v>
      </c>
      <c r="AR2710">
        <v>232.4</v>
      </c>
      <c r="AS2710">
        <v>228.32</v>
      </c>
      <c r="AT2710">
        <v>226.88</v>
      </c>
      <c r="AU2710">
        <v>67.05</v>
      </c>
      <c r="AV2710">
        <v>64.7</v>
      </c>
      <c r="AW2710">
        <v>63.75</v>
      </c>
      <c r="AX2710">
        <v>62.8</v>
      </c>
      <c r="AY2710">
        <v>62.35</v>
      </c>
      <c r="AZ2710">
        <v>62.4</v>
      </c>
      <c r="BA2710">
        <v>62.75</v>
      </c>
      <c r="BB2710">
        <v>62.45</v>
      </c>
      <c r="BC2710">
        <v>65.599999999999994</v>
      </c>
      <c r="BD2710">
        <v>69.8</v>
      </c>
      <c r="BE2710">
        <v>72.25</v>
      </c>
      <c r="BF2710">
        <v>75.7</v>
      </c>
      <c r="BG2710">
        <v>81.5</v>
      </c>
      <c r="BH2710">
        <v>84.35</v>
      </c>
      <c r="BI2710">
        <v>88.3</v>
      </c>
      <c r="BJ2710">
        <v>89.8</v>
      </c>
      <c r="BK2710">
        <v>89.25</v>
      </c>
      <c r="BL2710">
        <v>87.4</v>
      </c>
      <c r="BM2710">
        <v>83.95</v>
      </c>
      <c r="BN2710">
        <v>77.099999999999994</v>
      </c>
      <c r="BO2710">
        <v>73.5</v>
      </c>
      <c r="BP2710">
        <v>71.8</v>
      </c>
      <c r="BQ2710">
        <v>70.05</v>
      </c>
      <c r="BR2710">
        <v>68.400000000000006</v>
      </c>
      <c r="BS2710">
        <v>-31.612559999999998</v>
      </c>
      <c r="BT2710">
        <v>-38.382460000000002</v>
      </c>
      <c r="BU2710">
        <v>-38.285339999999998</v>
      </c>
      <c r="BV2710">
        <v>-35.41554</v>
      </c>
      <c r="BW2710">
        <v>-33.790599999999998</v>
      </c>
      <c r="BX2710">
        <v>-34.868549999999999</v>
      </c>
      <c r="BY2710">
        <v>-15.816420000000001</v>
      </c>
      <c r="BZ2710">
        <v>25.60313</v>
      </c>
      <c r="CA2710">
        <v>28.49127</v>
      </c>
      <c r="CB2710">
        <v>29.959140000000001</v>
      </c>
      <c r="CC2710">
        <v>28.382110000000001</v>
      </c>
      <c r="CD2710">
        <v>29.145420000000001</v>
      </c>
      <c r="CE2710">
        <v>31.320620000000002</v>
      </c>
      <c r="CF2710">
        <v>38.274459999999998</v>
      </c>
      <c r="CG2710">
        <v>46.649259999999998</v>
      </c>
      <c r="CH2710">
        <v>51.812480000000001</v>
      </c>
      <c r="CI2710">
        <v>49.970610000000001</v>
      </c>
      <c r="CJ2710">
        <v>53.578749999999999</v>
      </c>
      <c r="CK2710">
        <v>104.95699999999999</v>
      </c>
      <c r="CL2710">
        <v>26.168089999999999</v>
      </c>
      <c r="CM2710">
        <v>-14.405239999999999</v>
      </c>
      <c r="CN2710">
        <v>-14.240690000000001</v>
      </c>
      <c r="CO2710">
        <v>-12.268129999999999</v>
      </c>
      <c r="CP2710">
        <v>-16.229130000000001</v>
      </c>
      <c r="CQ2710">
        <v>88.146990000000002</v>
      </c>
      <c r="CR2710">
        <v>46.222160000000002</v>
      </c>
      <c r="CS2710">
        <v>45.241889999999998</v>
      </c>
      <c r="CT2710">
        <v>54.826770000000003</v>
      </c>
      <c r="CU2710">
        <v>58.230110000000003</v>
      </c>
      <c r="CV2710">
        <v>57.18215</v>
      </c>
      <c r="CW2710">
        <v>24.631029999999999</v>
      </c>
      <c r="CX2710">
        <v>84.389889999999994</v>
      </c>
      <c r="CY2710">
        <v>26.9481</v>
      </c>
      <c r="CZ2710">
        <v>34.909039999999997</v>
      </c>
      <c r="DA2710">
        <v>124.5796</v>
      </c>
      <c r="DB2710">
        <v>80.028270000000006</v>
      </c>
      <c r="DC2710">
        <v>104.9091</v>
      </c>
      <c r="DD2710">
        <v>111.93819999999999</v>
      </c>
      <c r="DE2710">
        <v>203.08080000000001</v>
      </c>
      <c r="DF2710">
        <v>207.0959</v>
      </c>
      <c r="DG2710">
        <v>237.93</v>
      </c>
      <c r="DH2710">
        <v>279.86860000000001</v>
      </c>
      <c r="DI2710">
        <v>899.63459999999998</v>
      </c>
      <c r="DJ2710">
        <v>862.57950000000005</v>
      </c>
      <c r="DK2710">
        <v>187.2878</v>
      </c>
      <c r="DL2710">
        <v>460.84379999999999</v>
      </c>
      <c r="DM2710">
        <v>389.71820000000002</v>
      </c>
      <c r="DN2710">
        <v>403.77940000000001</v>
      </c>
      <c r="DO2710">
        <v>19</v>
      </c>
      <c r="DP2710">
        <v>19</v>
      </c>
    </row>
    <row r="2711" spans="1:120" hidden="1" x14ac:dyDescent="0.25">
      <c r="A2711" t="str">
        <f t="shared" si="42"/>
        <v>sublap_id-SLAP_PGCC_All CBP_44473</v>
      </c>
      <c r="B2711" t="s">
        <v>62</v>
      </c>
      <c r="C2711" t="s">
        <v>299</v>
      </c>
      <c r="D2711" t="s">
        <v>61</v>
      </c>
      <c r="E2711" t="s">
        <v>300</v>
      </c>
      <c r="F2711" t="s">
        <v>61</v>
      </c>
      <c r="G2711" t="s">
        <v>61</v>
      </c>
      <c r="H2711" t="s">
        <v>61</v>
      </c>
      <c r="I2711" t="s">
        <v>61</v>
      </c>
      <c r="J2711" t="s">
        <v>61</v>
      </c>
      <c r="K2711" t="s">
        <v>197</v>
      </c>
      <c r="L2711" s="18">
        <v>44473</v>
      </c>
      <c r="M2711">
        <v>18</v>
      </c>
      <c r="N2711">
        <v>20</v>
      </c>
      <c r="O2711" t="s">
        <v>258</v>
      </c>
      <c r="P2711">
        <v>3</v>
      </c>
      <c r="Q2711">
        <v>3</v>
      </c>
      <c r="R2711">
        <v>0</v>
      </c>
      <c r="S2711">
        <v>0</v>
      </c>
      <c r="T2711">
        <v>1</v>
      </c>
      <c r="U2711">
        <v>0</v>
      </c>
      <c r="V2711">
        <v>1</v>
      </c>
      <c r="W2711">
        <v>1239.48</v>
      </c>
      <c r="X2711">
        <v>1457.96</v>
      </c>
      <c r="Y2711">
        <v>1451.16</v>
      </c>
      <c r="Z2711">
        <v>1452.72</v>
      </c>
      <c r="AA2711">
        <v>1448.92</v>
      </c>
      <c r="AB2711">
        <v>1446.8</v>
      </c>
      <c r="AC2711">
        <v>1448.56</v>
      </c>
      <c r="AD2711">
        <v>1461.48</v>
      </c>
      <c r="AE2711">
        <v>1467.36</v>
      </c>
      <c r="AF2711">
        <v>1502.24</v>
      </c>
      <c r="AG2711">
        <v>1461.32</v>
      </c>
      <c r="AH2711">
        <v>1356.52</v>
      </c>
      <c r="AI2711">
        <v>768.96</v>
      </c>
      <c r="AJ2711">
        <v>814.28</v>
      </c>
      <c r="AK2711">
        <v>811.52</v>
      </c>
      <c r="AL2711">
        <v>810.52</v>
      </c>
      <c r="AM2711">
        <v>808.36</v>
      </c>
      <c r="AN2711">
        <v>808.24</v>
      </c>
      <c r="AO2711">
        <v>844.92</v>
      </c>
      <c r="AP2711">
        <v>837.28</v>
      </c>
      <c r="AQ2711">
        <v>835.8</v>
      </c>
      <c r="AR2711">
        <v>833.96</v>
      </c>
      <c r="AS2711">
        <v>834.36</v>
      </c>
      <c r="AT2711">
        <v>842.52</v>
      </c>
      <c r="AU2711">
        <v>57.9</v>
      </c>
      <c r="AV2711">
        <v>57.85</v>
      </c>
      <c r="AW2711">
        <v>56.6</v>
      </c>
      <c r="AX2711">
        <v>55.15</v>
      </c>
      <c r="AY2711">
        <v>55.25</v>
      </c>
      <c r="AZ2711">
        <v>57.45</v>
      </c>
      <c r="BA2711">
        <v>60.15</v>
      </c>
      <c r="BB2711">
        <v>59.5</v>
      </c>
      <c r="BC2711">
        <v>57.15</v>
      </c>
      <c r="BD2711">
        <v>62.35</v>
      </c>
      <c r="BE2711">
        <v>67.650000000000006</v>
      </c>
      <c r="BF2711">
        <v>72.849999999999994</v>
      </c>
      <c r="BG2711">
        <v>78.45</v>
      </c>
      <c r="BH2711">
        <v>78.2</v>
      </c>
      <c r="BI2711">
        <v>74.849999999999994</v>
      </c>
      <c r="BJ2711">
        <v>71.599999999999994</v>
      </c>
      <c r="BK2711">
        <v>65.150000000000006</v>
      </c>
      <c r="BL2711">
        <v>60.6</v>
      </c>
      <c r="BM2711">
        <v>59.05</v>
      </c>
      <c r="BN2711">
        <v>58.15</v>
      </c>
      <c r="BO2711">
        <v>57.7</v>
      </c>
      <c r="BP2711">
        <v>57.05</v>
      </c>
      <c r="BQ2711">
        <v>56.85</v>
      </c>
      <c r="BR2711">
        <v>57.05</v>
      </c>
      <c r="BS2711">
        <v>26.018650000000001</v>
      </c>
      <c r="BT2711">
        <v>-1.706253</v>
      </c>
      <c r="BU2711">
        <v>9.1271819999999995</v>
      </c>
      <c r="BV2711">
        <v>5.7714999999999996</v>
      </c>
      <c r="BW2711">
        <v>5.709854</v>
      </c>
      <c r="BX2711">
        <v>9.7915949999999992</v>
      </c>
      <c r="BY2711">
        <v>15.818049999999999</v>
      </c>
      <c r="BZ2711">
        <v>-1.05423</v>
      </c>
      <c r="CA2711">
        <v>-3.162445</v>
      </c>
      <c r="CB2711">
        <v>-27.103059999999999</v>
      </c>
      <c r="CC2711">
        <v>1.479401</v>
      </c>
      <c r="CD2711">
        <v>-0.68133540000000004</v>
      </c>
      <c r="CE2711">
        <v>-94.967389999999995</v>
      </c>
      <c r="CF2711">
        <v>-76.225309999999993</v>
      </c>
      <c r="CG2711">
        <v>-51.297150000000002</v>
      </c>
      <c r="CH2711">
        <v>-13.4406</v>
      </c>
      <c r="CI2711">
        <v>8.1412200000000006</v>
      </c>
      <c r="CJ2711">
        <v>5.9578249999999997</v>
      </c>
      <c r="CK2711">
        <v>25.03773</v>
      </c>
      <c r="CL2711">
        <v>36.400419999999997</v>
      </c>
      <c r="CM2711">
        <v>41.102969999999999</v>
      </c>
      <c r="CN2711">
        <v>22.970459999999999</v>
      </c>
      <c r="CO2711">
        <v>22.17972</v>
      </c>
      <c r="CP2711">
        <v>22.325880000000002</v>
      </c>
      <c r="CQ2711">
        <v>118.34829999999999</v>
      </c>
      <c r="CR2711">
        <v>17.704270000000001</v>
      </c>
      <c r="CS2711">
        <v>16.134399999999999</v>
      </c>
      <c r="CT2711">
        <v>14.883430000000001</v>
      </c>
      <c r="CU2711">
        <v>12.80255</v>
      </c>
      <c r="CV2711">
        <v>11.912129999999999</v>
      </c>
      <c r="CW2711">
        <v>8.8151519999999994</v>
      </c>
      <c r="CX2711">
        <v>10.0943</v>
      </c>
      <c r="CY2711">
        <v>16.6677</v>
      </c>
      <c r="CZ2711">
        <v>73.799040000000005</v>
      </c>
      <c r="DA2711">
        <v>190.92439999999999</v>
      </c>
      <c r="DB2711">
        <v>234.59559999999999</v>
      </c>
      <c r="DC2711">
        <v>765.42139999999995</v>
      </c>
      <c r="DD2711">
        <v>1139.0340000000001</v>
      </c>
      <c r="DE2711">
        <v>1214.904</v>
      </c>
      <c r="DF2711">
        <v>977.46550000000002</v>
      </c>
      <c r="DG2711">
        <v>817.26049999999998</v>
      </c>
      <c r="DH2711">
        <v>760.62609999999995</v>
      </c>
      <c r="DI2711">
        <v>798.0018</v>
      </c>
      <c r="DJ2711">
        <v>792.70609999999999</v>
      </c>
      <c r="DK2711">
        <v>784.06619999999998</v>
      </c>
      <c r="DL2711">
        <v>749.85159999999996</v>
      </c>
      <c r="DM2711">
        <v>672.35410000000002</v>
      </c>
      <c r="DN2711">
        <v>597.23540000000003</v>
      </c>
      <c r="DO2711">
        <v>18</v>
      </c>
      <c r="DP2711">
        <v>20</v>
      </c>
    </row>
    <row r="2712" spans="1:120" hidden="1" x14ac:dyDescent="0.25">
      <c r="A2712" t="str">
        <f t="shared" si="42"/>
        <v>sublap_id-SLAP_PGEB_All CBP_44473</v>
      </c>
      <c r="B2712" t="s">
        <v>62</v>
      </c>
      <c r="C2712" t="s">
        <v>287</v>
      </c>
      <c r="D2712" t="s">
        <v>61</v>
      </c>
      <c r="E2712" t="s">
        <v>288</v>
      </c>
      <c r="F2712" t="s">
        <v>61</v>
      </c>
      <c r="G2712" t="s">
        <v>61</v>
      </c>
      <c r="H2712" t="s">
        <v>61</v>
      </c>
      <c r="I2712" t="s">
        <v>61</v>
      </c>
      <c r="J2712" t="s">
        <v>61</v>
      </c>
      <c r="K2712" t="s">
        <v>197</v>
      </c>
      <c r="L2712" s="18">
        <v>44473</v>
      </c>
      <c r="M2712">
        <v>18</v>
      </c>
      <c r="N2712">
        <v>20</v>
      </c>
      <c r="O2712" t="s">
        <v>258</v>
      </c>
      <c r="P2712">
        <v>2</v>
      </c>
      <c r="Q2712">
        <v>1</v>
      </c>
      <c r="R2712">
        <v>0</v>
      </c>
      <c r="S2712">
        <v>0</v>
      </c>
      <c r="T2712">
        <v>1</v>
      </c>
      <c r="U2712">
        <v>0</v>
      </c>
      <c r="V2712">
        <v>1</v>
      </c>
      <c r="W2712">
        <v>225.28</v>
      </c>
      <c r="X2712">
        <v>224.16</v>
      </c>
      <c r="Y2712">
        <v>221.76</v>
      </c>
      <c r="Z2712">
        <v>222.4</v>
      </c>
      <c r="AA2712">
        <v>218.88</v>
      </c>
      <c r="AB2712">
        <v>217.36</v>
      </c>
      <c r="AC2712">
        <v>214.48</v>
      </c>
      <c r="AD2712">
        <v>143.84</v>
      </c>
      <c r="AE2712">
        <v>149.6</v>
      </c>
      <c r="AF2712">
        <v>159.36000000000001</v>
      </c>
      <c r="AG2712">
        <v>163.6</v>
      </c>
      <c r="AH2712">
        <v>169.12</v>
      </c>
      <c r="AI2712">
        <v>176.4</v>
      </c>
      <c r="AJ2712">
        <v>176.24</v>
      </c>
      <c r="AK2712">
        <v>179.44</v>
      </c>
      <c r="AL2712">
        <v>177.84</v>
      </c>
      <c r="AM2712">
        <v>169.04</v>
      </c>
      <c r="AN2712">
        <v>66.959999999999994</v>
      </c>
      <c r="AO2712">
        <v>69.599999999999994</v>
      </c>
      <c r="AP2712">
        <v>66.239999999999995</v>
      </c>
      <c r="AQ2712">
        <v>200.96</v>
      </c>
      <c r="AR2712">
        <v>231.04</v>
      </c>
      <c r="AS2712">
        <v>228.48</v>
      </c>
      <c r="AT2712">
        <v>230.64</v>
      </c>
      <c r="AU2712">
        <v>65.2</v>
      </c>
      <c r="AV2712">
        <v>67.5</v>
      </c>
      <c r="AW2712">
        <v>66.900000000000006</v>
      </c>
      <c r="AX2712">
        <v>66.400000000000006</v>
      </c>
      <c r="AY2712">
        <v>65.45</v>
      </c>
      <c r="AZ2712">
        <v>64.3</v>
      </c>
      <c r="BA2712">
        <v>64.3</v>
      </c>
      <c r="BB2712">
        <v>64.05</v>
      </c>
      <c r="BC2712">
        <v>65.7</v>
      </c>
      <c r="BD2712">
        <v>69.95</v>
      </c>
      <c r="BE2712">
        <v>72.349999999999994</v>
      </c>
      <c r="BF2712">
        <v>76</v>
      </c>
      <c r="BG2712">
        <v>80.7</v>
      </c>
      <c r="BH2712">
        <v>82.25</v>
      </c>
      <c r="BI2712">
        <v>83.35</v>
      </c>
      <c r="BJ2712">
        <v>85.2</v>
      </c>
      <c r="BK2712">
        <v>86.35</v>
      </c>
      <c r="BL2712">
        <v>85.05</v>
      </c>
      <c r="BM2712">
        <v>81.3</v>
      </c>
      <c r="BN2712">
        <v>74.45</v>
      </c>
      <c r="BO2712">
        <v>69.349999999999994</v>
      </c>
      <c r="BP2712">
        <v>63.35</v>
      </c>
      <c r="BQ2712">
        <v>63.25</v>
      </c>
      <c r="BR2712">
        <v>62.45</v>
      </c>
      <c r="BS2712">
        <v>-47.813580000000002</v>
      </c>
      <c r="BT2712">
        <v>-17.986160000000002</v>
      </c>
      <c r="BU2712">
        <v>-15.675459999999999</v>
      </c>
      <c r="BV2712">
        <v>-14.063610000000001</v>
      </c>
      <c r="BW2712">
        <v>-12.09099</v>
      </c>
      <c r="BX2712">
        <v>-10.34174</v>
      </c>
      <c r="BY2712">
        <v>-15.193009999999999</v>
      </c>
      <c r="BZ2712">
        <v>12.600199999999999</v>
      </c>
      <c r="CA2712">
        <v>14.088380000000001</v>
      </c>
      <c r="CB2712">
        <v>10.90161</v>
      </c>
      <c r="CC2712">
        <v>6.9967959999999998</v>
      </c>
      <c r="CD2712">
        <v>16.76314</v>
      </c>
      <c r="CE2712">
        <v>11.620609999999999</v>
      </c>
      <c r="CF2712">
        <v>14.1212</v>
      </c>
      <c r="CG2712">
        <v>16.3215</v>
      </c>
      <c r="CH2712">
        <v>16.09113</v>
      </c>
      <c r="CI2712">
        <v>28.260149999999999</v>
      </c>
      <c r="CJ2712">
        <v>149.8141</v>
      </c>
      <c r="CK2712">
        <v>143.86850000000001</v>
      </c>
      <c r="CL2712">
        <v>141.0154</v>
      </c>
      <c r="CM2712">
        <v>19.378920000000001</v>
      </c>
      <c r="CN2712">
        <v>-1.3302309999999999</v>
      </c>
      <c r="CO2712">
        <v>0.52809139999999999</v>
      </c>
      <c r="CP2712">
        <v>-2.0113219999999998</v>
      </c>
      <c r="CQ2712">
        <v>215.6841</v>
      </c>
      <c r="CR2712">
        <v>165.14750000000001</v>
      </c>
      <c r="CS2712">
        <v>165.3955</v>
      </c>
      <c r="CT2712">
        <v>151.54230000000001</v>
      </c>
      <c r="CU2712">
        <v>96.845110000000005</v>
      </c>
      <c r="CV2712">
        <v>100.2902</v>
      </c>
      <c r="CW2712">
        <v>215.01349999999999</v>
      </c>
      <c r="CX2712">
        <v>28.048310000000001</v>
      </c>
      <c r="CY2712">
        <v>193.61869999999999</v>
      </c>
      <c r="CZ2712">
        <v>280.89999999999998</v>
      </c>
      <c r="DA2712">
        <v>284.20089999999999</v>
      </c>
      <c r="DB2712">
        <v>453.71319999999997</v>
      </c>
      <c r="DC2712">
        <v>566.62570000000005</v>
      </c>
      <c r="DD2712">
        <v>694.15509999999995</v>
      </c>
      <c r="DE2712">
        <v>622.54859999999996</v>
      </c>
      <c r="DF2712">
        <v>614.53750000000002</v>
      </c>
      <c r="DG2712">
        <v>392.44400000000002</v>
      </c>
      <c r="DH2712">
        <v>148.18469999999999</v>
      </c>
      <c r="DI2712">
        <v>139.5986</v>
      </c>
      <c r="DJ2712">
        <v>184.69</v>
      </c>
      <c r="DK2712">
        <v>303.5401</v>
      </c>
      <c r="DL2712">
        <v>679.39599999999996</v>
      </c>
      <c r="DM2712">
        <v>609.85720000000003</v>
      </c>
      <c r="DN2712">
        <v>550.79430000000002</v>
      </c>
      <c r="DO2712">
        <v>18</v>
      </c>
      <c r="DP2712">
        <v>20</v>
      </c>
    </row>
    <row r="2713" spans="1:120" hidden="1" x14ac:dyDescent="0.25">
      <c r="A2713" t="str">
        <f t="shared" si="42"/>
        <v>Aggregator-Blue Zone Resources, LLC_All CBP_44473</v>
      </c>
      <c r="B2713" t="s">
        <v>62</v>
      </c>
      <c r="C2713" t="s">
        <v>261</v>
      </c>
      <c r="D2713" t="s">
        <v>61</v>
      </c>
      <c r="E2713" t="s">
        <v>61</v>
      </c>
      <c r="F2713" t="s">
        <v>262</v>
      </c>
      <c r="G2713" t="s">
        <v>61</v>
      </c>
      <c r="H2713" t="s">
        <v>61</v>
      </c>
      <c r="I2713" t="s">
        <v>61</v>
      </c>
      <c r="J2713" t="s">
        <v>61</v>
      </c>
      <c r="K2713" t="s">
        <v>197</v>
      </c>
      <c r="L2713" s="18">
        <v>44473</v>
      </c>
      <c r="M2713">
        <v>18</v>
      </c>
      <c r="N2713">
        <v>20</v>
      </c>
      <c r="O2713" t="s">
        <v>258</v>
      </c>
      <c r="P2713">
        <v>6</v>
      </c>
      <c r="Q2713">
        <v>5</v>
      </c>
      <c r="R2713">
        <v>0</v>
      </c>
      <c r="S2713">
        <v>0</v>
      </c>
      <c r="T2713">
        <v>1</v>
      </c>
      <c r="U2713">
        <v>0</v>
      </c>
      <c r="V2713">
        <v>1</v>
      </c>
      <c r="W2713">
        <v>2252.88</v>
      </c>
      <c r="X2713">
        <v>2515.3440000000001</v>
      </c>
      <c r="Y2713">
        <v>2506.3200000000002</v>
      </c>
      <c r="Z2713">
        <v>2508.192</v>
      </c>
      <c r="AA2713">
        <v>2502.288</v>
      </c>
      <c r="AB2713">
        <v>2500.56</v>
      </c>
      <c r="AC2713">
        <v>2508.2399999999998</v>
      </c>
      <c r="AD2713">
        <v>2487.8879999999999</v>
      </c>
      <c r="AE2713">
        <v>2496.864</v>
      </c>
      <c r="AF2713">
        <v>2500.4160000000002</v>
      </c>
      <c r="AG2713">
        <v>2390.88</v>
      </c>
      <c r="AH2713">
        <v>2200.08</v>
      </c>
      <c r="AI2713">
        <v>1364.4</v>
      </c>
      <c r="AJ2713">
        <v>1193.856</v>
      </c>
      <c r="AK2713">
        <v>1185.1679999999999</v>
      </c>
      <c r="AL2713">
        <v>1175.136</v>
      </c>
      <c r="AM2713">
        <v>1132.1279999999999</v>
      </c>
      <c r="AN2713">
        <v>1027.3440000000001</v>
      </c>
      <c r="AO2713">
        <v>1071.5999999999999</v>
      </c>
      <c r="AP2713">
        <v>1061.568</v>
      </c>
      <c r="AQ2713">
        <v>1254.672</v>
      </c>
      <c r="AR2713">
        <v>1727.856</v>
      </c>
      <c r="AS2713">
        <v>1775.568</v>
      </c>
      <c r="AT2713">
        <v>1782.624</v>
      </c>
      <c r="AU2713">
        <v>58.5</v>
      </c>
      <c r="AV2713">
        <v>60</v>
      </c>
      <c r="AW2713">
        <v>58.55</v>
      </c>
      <c r="AX2713">
        <v>57.22</v>
      </c>
      <c r="AY2713">
        <v>56.99</v>
      </c>
      <c r="AZ2713">
        <v>57.89</v>
      </c>
      <c r="BA2713">
        <v>59.79</v>
      </c>
      <c r="BB2713">
        <v>59.64</v>
      </c>
      <c r="BC2713">
        <v>59.22</v>
      </c>
      <c r="BD2713">
        <v>64.27</v>
      </c>
      <c r="BE2713">
        <v>68.12</v>
      </c>
      <c r="BF2713">
        <v>71.849999999999994</v>
      </c>
      <c r="BG2713">
        <v>75.72</v>
      </c>
      <c r="BH2713">
        <v>75.959999999999994</v>
      </c>
      <c r="BI2713">
        <v>73.8</v>
      </c>
      <c r="BJ2713">
        <v>71.89</v>
      </c>
      <c r="BK2713">
        <v>67.97</v>
      </c>
      <c r="BL2713">
        <v>64.599999999999994</v>
      </c>
      <c r="BM2713">
        <v>62.49</v>
      </c>
      <c r="BN2713">
        <v>60.31</v>
      </c>
      <c r="BO2713">
        <v>58.96</v>
      </c>
      <c r="BP2713">
        <v>57.3</v>
      </c>
      <c r="BQ2713">
        <v>57.15</v>
      </c>
      <c r="BR2713">
        <v>57.05</v>
      </c>
      <c r="BS2713">
        <v>-26.77272</v>
      </c>
      <c r="BT2713">
        <v>10.919359999999999</v>
      </c>
      <c r="BU2713">
        <v>12.09623</v>
      </c>
      <c r="BV2713">
        <v>11.86195</v>
      </c>
      <c r="BW2713">
        <v>13.426130000000001</v>
      </c>
      <c r="BX2713">
        <v>6.7783449999999998</v>
      </c>
      <c r="BY2713">
        <v>26.886900000000001</v>
      </c>
      <c r="BZ2713">
        <v>29.850169999999999</v>
      </c>
      <c r="CA2713">
        <v>-6.6904909999999997</v>
      </c>
      <c r="CB2713">
        <v>-64.610519999999994</v>
      </c>
      <c r="CC2713">
        <v>-32.008029999999998</v>
      </c>
      <c r="CD2713">
        <v>-15.996600000000001</v>
      </c>
      <c r="CE2713">
        <v>-52.268250000000002</v>
      </c>
      <c r="CF2713">
        <v>-55.31456</v>
      </c>
      <c r="CG2713">
        <v>-32.850140000000003</v>
      </c>
      <c r="CH2713">
        <v>11.886369999999999</v>
      </c>
      <c r="CI2713">
        <v>77.232500000000002</v>
      </c>
      <c r="CJ2713">
        <v>167.57919999999999</v>
      </c>
      <c r="CK2713">
        <v>147.1696</v>
      </c>
      <c r="CL2713">
        <v>148.95070000000001</v>
      </c>
      <c r="CM2713">
        <v>25.336179999999999</v>
      </c>
      <c r="CN2713">
        <v>-2.4452449999999999</v>
      </c>
      <c r="CO2713">
        <v>-5.8257849999999998</v>
      </c>
      <c r="CP2713">
        <v>-25.087679999999999</v>
      </c>
      <c r="CQ2713">
        <v>600.1857</v>
      </c>
      <c r="CR2713">
        <v>670.2396</v>
      </c>
      <c r="CS2713">
        <v>1085.229</v>
      </c>
      <c r="CT2713">
        <v>855.73440000000005</v>
      </c>
      <c r="CU2713">
        <v>635.47410000000002</v>
      </c>
      <c r="CV2713">
        <v>288.64640000000003</v>
      </c>
      <c r="CW2713">
        <v>314.91930000000002</v>
      </c>
      <c r="CX2713">
        <v>181.3126</v>
      </c>
      <c r="CY2713">
        <v>378.27510000000001</v>
      </c>
      <c r="CZ2713">
        <v>1488.296</v>
      </c>
      <c r="DA2713">
        <v>1935.5340000000001</v>
      </c>
      <c r="DB2713">
        <v>1691.421</v>
      </c>
      <c r="DC2713">
        <v>2107.3429999999998</v>
      </c>
      <c r="DD2713">
        <v>2046.6369999999999</v>
      </c>
      <c r="DE2713">
        <v>2137.7109999999998</v>
      </c>
      <c r="DF2713">
        <v>1853.31</v>
      </c>
      <c r="DG2713">
        <v>1581.931</v>
      </c>
      <c r="DH2713">
        <v>1495.817</v>
      </c>
      <c r="DI2713">
        <v>1810.6579999999999</v>
      </c>
      <c r="DJ2713">
        <v>3646.2530000000002</v>
      </c>
      <c r="DK2713">
        <v>2078.2840000000001</v>
      </c>
      <c r="DL2713">
        <v>1884.3869999999999</v>
      </c>
      <c r="DM2713">
        <v>2091.6489999999999</v>
      </c>
      <c r="DN2713">
        <v>3330.2109999999998</v>
      </c>
      <c r="DO2713">
        <v>18</v>
      </c>
      <c r="DP2713">
        <v>20</v>
      </c>
    </row>
    <row r="2714" spans="1:120" hidden="1" x14ac:dyDescent="0.25">
      <c r="A2714" t="str">
        <f t="shared" si="42"/>
        <v>Industry_Type-4. Retail stores_All CBP_44473</v>
      </c>
      <c r="B2714" t="s">
        <v>62</v>
      </c>
      <c r="C2714" t="s">
        <v>204</v>
      </c>
      <c r="D2714" t="s">
        <v>61</v>
      </c>
      <c r="E2714" t="s">
        <v>61</v>
      </c>
      <c r="F2714" t="s">
        <v>61</v>
      </c>
      <c r="G2714" t="s">
        <v>33</v>
      </c>
      <c r="H2714" t="s">
        <v>61</v>
      </c>
      <c r="I2714" t="s">
        <v>61</v>
      </c>
      <c r="J2714" t="s">
        <v>61</v>
      </c>
      <c r="K2714" t="s">
        <v>197</v>
      </c>
      <c r="L2714" s="18">
        <v>44473</v>
      </c>
      <c r="M2714">
        <v>18</v>
      </c>
      <c r="N2714">
        <v>20</v>
      </c>
      <c r="O2714" t="s">
        <v>258</v>
      </c>
      <c r="P2714">
        <v>1</v>
      </c>
      <c r="Q2714">
        <v>1</v>
      </c>
      <c r="R2714">
        <v>0</v>
      </c>
      <c r="S2714">
        <v>0</v>
      </c>
      <c r="T2714">
        <v>1</v>
      </c>
      <c r="U2714">
        <v>0</v>
      </c>
      <c r="V2714">
        <v>1</v>
      </c>
      <c r="W2714">
        <v>167.16</v>
      </c>
      <c r="X2714">
        <v>184.08</v>
      </c>
      <c r="Y2714">
        <v>185.28</v>
      </c>
      <c r="Z2714">
        <v>184.92</v>
      </c>
      <c r="AA2714">
        <v>183.84</v>
      </c>
      <c r="AB2714">
        <v>184.44</v>
      </c>
      <c r="AC2714">
        <v>180.72</v>
      </c>
      <c r="AD2714">
        <v>182.04</v>
      </c>
      <c r="AE2714">
        <v>192.24</v>
      </c>
      <c r="AF2714">
        <v>197.76</v>
      </c>
      <c r="AG2714">
        <v>187.44</v>
      </c>
      <c r="AH2714">
        <v>170.4</v>
      </c>
      <c r="AI2714">
        <v>156</v>
      </c>
      <c r="AJ2714">
        <v>156.24</v>
      </c>
      <c r="AK2714">
        <v>148.19999999999999</v>
      </c>
      <c r="AL2714">
        <v>142.91999999999999</v>
      </c>
      <c r="AM2714">
        <v>134.88</v>
      </c>
      <c r="AN2714">
        <v>135.6</v>
      </c>
      <c r="AO2714">
        <v>140.76</v>
      </c>
      <c r="AP2714">
        <v>144.72</v>
      </c>
      <c r="AQ2714">
        <v>150.24</v>
      </c>
      <c r="AR2714">
        <v>150.84</v>
      </c>
      <c r="AS2714">
        <v>151.56</v>
      </c>
      <c r="AT2714">
        <v>154.56</v>
      </c>
      <c r="AU2714">
        <v>57.9</v>
      </c>
      <c r="AV2714">
        <v>57.85</v>
      </c>
      <c r="AW2714">
        <v>56.6</v>
      </c>
      <c r="AX2714">
        <v>55.15</v>
      </c>
      <c r="AY2714">
        <v>55.25</v>
      </c>
      <c r="AZ2714">
        <v>57.45</v>
      </c>
      <c r="BA2714">
        <v>60.15</v>
      </c>
      <c r="BB2714">
        <v>59.5</v>
      </c>
      <c r="BC2714">
        <v>57.15</v>
      </c>
      <c r="BD2714">
        <v>62.35</v>
      </c>
      <c r="BE2714">
        <v>67.650000000000006</v>
      </c>
      <c r="BF2714">
        <v>72.849999999999994</v>
      </c>
      <c r="BG2714">
        <v>78.45</v>
      </c>
      <c r="BH2714">
        <v>78.2</v>
      </c>
      <c r="BI2714">
        <v>74.849999999999994</v>
      </c>
      <c r="BJ2714">
        <v>71.599999999999994</v>
      </c>
      <c r="BK2714">
        <v>65.150000000000006</v>
      </c>
      <c r="BL2714">
        <v>60.6</v>
      </c>
      <c r="BM2714">
        <v>59.05</v>
      </c>
      <c r="BN2714">
        <v>58.15</v>
      </c>
      <c r="BO2714">
        <v>57.7</v>
      </c>
      <c r="BP2714">
        <v>57.05</v>
      </c>
      <c r="BQ2714">
        <v>56.85</v>
      </c>
      <c r="BR2714">
        <v>57.05</v>
      </c>
      <c r="BS2714">
        <v>7.9439390000000003</v>
      </c>
      <c r="BT2714">
        <v>-0.65382390000000001</v>
      </c>
      <c r="BU2714">
        <v>-1.1892849999999999</v>
      </c>
      <c r="BV2714">
        <v>-0.71311950000000002</v>
      </c>
      <c r="BW2714">
        <v>0.39405820000000003</v>
      </c>
      <c r="BX2714">
        <v>0.329071</v>
      </c>
      <c r="BY2714">
        <v>6.7371829999999999</v>
      </c>
      <c r="BZ2714">
        <v>5.114471</v>
      </c>
      <c r="CA2714">
        <v>-3.6806950000000001</v>
      </c>
      <c r="CB2714">
        <v>-8.8943790000000007</v>
      </c>
      <c r="CC2714">
        <v>-5.1423030000000001</v>
      </c>
      <c r="CD2714">
        <v>-3.3395999999999999</v>
      </c>
      <c r="CE2714">
        <v>-2.0442960000000001</v>
      </c>
      <c r="CF2714">
        <v>-7.6477050000000002</v>
      </c>
      <c r="CG2714">
        <v>-0.59443659999999998</v>
      </c>
      <c r="CH2714">
        <v>8.8835449999999998</v>
      </c>
      <c r="CI2714">
        <v>12.182359999999999</v>
      </c>
      <c r="CJ2714">
        <v>8.0349579999999996</v>
      </c>
      <c r="CK2714">
        <v>1.6419220000000001</v>
      </c>
      <c r="CL2714">
        <v>-1.4456789999999999</v>
      </c>
      <c r="CM2714">
        <v>-1.8496250000000001</v>
      </c>
      <c r="CN2714">
        <v>-1.435165</v>
      </c>
      <c r="CO2714">
        <v>-1.4152370000000001</v>
      </c>
      <c r="CP2714">
        <v>-4.1103059999999996</v>
      </c>
      <c r="CQ2714">
        <v>4.5329240000000004</v>
      </c>
      <c r="CR2714">
        <v>0.89059809999999995</v>
      </c>
      <c r="CS2714">
        <v>0.91961619999999999</v>
      </c>
      <c r="CT2714">
        <v>0.9687597</v>
      </c>
      <c r="CU2714">
        <v>0.94760699999999998</v>
      </c>
      <c r="CV2714">
        <v>0.77976100000000004</v>
      </c>
      <c r="CW2714">
        <v>0.71317739999999996</v>
      </c>
      <c r="CX2714">
        <v>0.3620968</v>
      </c>
      <c r="CY2714">
        <v>2.1839650000000002</v>
      </c>
      <c r="CZ2714">
        <v>3.6259739999999998</v>
      </c>
      <c r="DA2714">
        <v>8.7863570000000006</v>
      </c>
      <c r="DB2714">
        <v>8.895327</v>
      </c>
      <c r="DC2714">
        <v>23.201059999999998</v>
      </c>
      <c r="DD2714">
        <v>28.04053</v>
      </c>
      <c r="DE2714">
        <v>24.934460000000001</v>
      </c>
      <c r="DF2714">
        <v>46.542999999999999</v>
      </c>
      <c r="DG2714">
        <v>25.669830000000001</v>
      </c>
      <c r="DH2714">
        <v>20.359500000000001</v>
      </c>
      <c r="DI2714">
        <v>21.478359999999999</v>
      </c>
      <c r="DJ2714">
        <v>22.410779999999999</v>
      </c>
      <c r="DK2714">
        <v>21.59496</v>
      </c>
      <c r="DL2714">
        <v>21.559329999999999</v>
      </c>
      <c r="DM2714">
        <v>21.83971</v>
      </c>
      <c r="DN2714">
        <v>21.39676</v>
      </c>
      <c r="DO2714">
        <v>18</v>
      </c>
      <c r="DP2714">
        <v>20</v>
      </c>
    </row>
    <row r="2715" spans="1:120" hidden="1" x14ac:dyDescent="0.25">
      <c r="A2715" t="str">
        <f t="shared" si="42"/>
        <v>LCA-Greater Bay Area_All CBP_44473</v>
      </c>
      <c r="B2715" t="s">
        <v>62</v>
      </c>
      <c r="C2715" t="s">
        <v>209</v>
      </c>
      <c r="D2715" t="s">
        <v>36</v>
      </c>
      <c r="E2715" t="s">
        <v>61</v>
      </c>
      <c r="F2715" t="s">
        <v>61</v>
      </c>
      <c r="G2715" t="s">
        <v>61</v>
      </c>
      <c r="H2715" t="s">
        <v>61</v>
      </c>
      <c r="I2715" t="s">
        <v>61</v>
      </c>
      <c r="J2715" t="s">
        <v>61</v>
      </c>
      <c r="K2715" t="s">
        <v>197</v>
      </c>
      <c r="L2715" s="18">
        <v>44473</v>
      </c>
      <c r="M2715">
        <v>18</v>
      </c>
      <c r="N2715">
        <v>20</v>
      </c>
      <c r="O2715" t="s">
        <v>258</v>
      </c>
      <c r="P2715">
        <v>6</v>
      </c>
      <c r="Q2715">
        <v>5</v>
      </c>
      <c r="R2715">
        <v>0</v>
      </c>
      <c r="S2715">
        <v>0</v>
      </c>
      <c r="T2715">
        <v>1</v>
      </c>
      <c r="U2715">
        <v>0</v>
      </c>
      <c r="V2715">
        <v>1</v>
      </c>
      <c r="W2715">
        <v>2252.88</v>
      </c>
      <c r="X2715">
        <v>2515.3440000000001</v>
      </c>
      <c r="Y2715">
        <v>2506.3200000000002</v>
      </c>
      <c r="Z2715">
        <v>2508.192</v>
      </c>
      <c r="AA2715">
        <v>2502.288</v>
      </c>
      <c r="AB2715">
        <v>2500.56</v>
      </c>
      <c r="AC2715">
        <v>2508.2399999999998</v>
      </c>
      <c r="AD2715">
        <v>2487.8879999999999</v>
      </c>
      <c r="AE2715">
        <v>2496.864</v>
      </c>
      <c r="AF2715">
        <v>2500.4160000000002</v>
      </c>
      <c r="AG2715">
        <v>2390.88</v>
      </c>
      <c r="AH2715">
        <v>2200.08</v>
      </c>
      <c r="AI2715">
        <v>1364.4</v>
      </c>
      <c r="AJ2715">
        <v>1193.856</v>
      </c>
      <c r="AK2715">
        <v>1185.1679999999999</v>
      </c>
      <c r="AL2715">
        <v>1175.136</v>
      </c>
      <c r="AM2715">
        <v>1132.1279999999999</v>
      </c>
      <c r="AN2715">
        <v>1027.3440000000001</v>
      </c>
      <c r="AO2715">
        <v>1071.5999999999999</v>
      </c>
      <c r="AP2715">
        <v>1061.568</v>
      </c>
      <c r="AQ2715">
        <v>1254.672</v>
      </c>
      <c r="AR2715">
        <v>1727.856</v>
      </c>
      <c r="AS2715">
        <v>1775.568</v>
      </c>
      <c r="AT2715">
        <v>1782.624</v>
      </c>
      <c r="AU2715">
        <v>58.5</v>
      </c>
      <c r="AV2715">
        <v>60</v>
      </c>
      <c r="AW2715">
        <v>58.55</v>
      </c>
      <c r="AX2715">
        <v>57.22</v>
      </c>
      <c r="AY2715">
        <v>56.99</v>
      </c>
      <c r="AZ2715">
        <v>57.89</v>
      </c>
      <c r="BA2715">
        <v>59.79</v>
      </c>
      <c r="BB2715">
        <v>59.64</v>
      </c>
      <c r="BC2715">
        <v>59.22</v>
      </c>
      <c r="BD2715">
        <v>64.27</v>
      </c>
      <c r="BE2715">
        <v>68.12</v>
      </c>
      <c r="BF2715">
        <v>71.849999999999994</v>
      </c>
      <c r="BG2715">
        <v>75.72</v>
      </c>
      <c r="BH2715">
        <v>75.959999999999994</v>
      </c>
      <c r="BI2715">
        <v>73.8</v>
      </c>
      <c r="BJ2715">
        <v>71.89</v>
      </c>
      <c r="BK2715">
        <v>67.97</v>
      </c>
      <c r="BL2715">
        <v>64.599999999999994</v>
      </c>
      <c r="BM2715">
        <v>62.49</v>
      </c>
      <c r="BN2715">
        <v>60.31</v>
      </c>
      <c r="BO2715">
        <v>58.96</v>
      </c>
      <c r="BP2715">
        <v>57.3</v>
      </c>
      <c r="BQ2715">
        <v>57.15</v>
      </c>
      <c r="BR2715">
        <v>57.05</v>
      </c>
      <c r="BS2715">
        <v>-26.77272</v>
      </c>
      <c r="BT2715">
        <v>10.919359999999999</v>
      </c>
      <c r="BU2715">
        <v>12.09623</v>
      </c>
      <c r="BV2715">
        <v>11.86195</v>
      </c>
      <c r="BW2715">
        <v>13.426130000000001</v>
      </c>
      <c r="BX2715">
        <v>6.7783449999999998</v>
      </c>
      <c r="BY2715">
        <v>26.886900000000001</v>
      </c>
      <c r="BZ2715">
        <v>29.850169999999999</v>
      </c>
      <c r="CA2715">
        <v>-6.6904909999999997</v>
      </c>
      <c r="CB2715">
        <v>-64.610519999999994</v>
      </c>
      <c r="CC2715">
        <v>-32.008029999999998</v>
      </c>
      <c r="CD2715">
        <v>-15.996600000000001</v>
      </c>
      <c r="CE2715">
        <v>-52.268250000000002</v>
      </c>
      <c r="CF2715">
        <v>-55.31456</v>
      </c>
      <c r="CG2715">
        <v>-32.850140000000003</v>
      </c>
      <c r="CH2715">
        <v>11.886369999999999</v>
      </c>
      <c r="CI2715">
        <v>77.232500000000002</v>
      </c>
      <c r="CJ2715">
        <v>167.57919999999999</v>
      </c>
      <c r="CK2715">
        <v>147.1696</v>
      </c>
      <c r="CL2715">
        <v>148.95070000000001</v>
      </c>
      <c r="CM2715">
        <v>25.336179999999999</v>
      </c>
      <c r="CN2715">
        <v>-2.4452449999999999</v>
      </c>
      <c r="CO2715">
        <v>-5.8257849999999998</v>
      </c>
      <c r="CP2715">
        <v>-25.087679999999999</v>
      </c>
      <c r="CQ2715">
        <v>600.1857</v>
      </c>
      <c r="CR2715">
        <v>670.2396</v>
      </c>
      <c r="CS2715">
        <v>1085.229</v>
      </c>
      <c r="CT2715">
        <v>855.73440000000005</v>
      </c>
      <c r="CU2715">
        <v>635.47410000000002</v>
      </c>
      <c r="CV2715">
        <v>288.64640000000003</v>
      </c>
      <c r="CW2715">
        <v>314.91930000000002</v>
      </c>
      <c r="CX2715">
        <v>181.3126</v>
      </c>
      <c r="CY2715">
        <v>378.27510000000001</v>
      </c>
      <c r="CZ2715">
        <v>1488.296</v>
      </c>
      <c r="DA2715">
        <v>1935.5340000000001</v>
      </c>
      <c r="DB2715">
        <v>1691.421</v>
      </c>
      <c r="DC2715">
        <v>2107.3429999999998</v>
      </c>
      <c r="DD2715">
        <v>2046.6369999999999</v>
      </c>
      <c r="DE2715">
        <v>2137.7109999999998</v>
      </c>
      <c r="DF2715">
        <v>1853.31</v>
      </c>
      <c r="DG2715">
        <v>1581.931</v>
      </c>
      <c r="DH2715">
        <v>1495.817</v>
      </c>
      <c r="DI2715">
        <v>1810.6579999999999</v>
      </c>
      <c r="DJ2715">
        <v>3646.2530000000002</v>
      </c>
      <c r="DK2715">
        <v>2078.2840000000001</v>
      </c>
      <c r="DL2715">
        <v>1884.3869999999999</v>
      </c>
      <c r="DM2715">
        <v>2091.6489999999999</v>
      </c>
      <c r="DN2715">
        <v>3330.2109999999998</v>
      </c>
      <c r="DO2715">
        <v>18</v>
      </c>
      <c r="DP2715">
        <v>20</v>
      </c>
    </row>
    <row r="2716" spans="1:120" hidden="1" x14ac:dyDescent="0.25">
      <c r="A2716" t="str">
        <f t="shared" si="42"/>
        <v>LCA-Sierra_All CBP_44473</v>
      </c>
      <c r="B2716" t="s">
        <v>62</v>
      </c>
      <c r="C2716" t="s">
        <v>206</v>
      </c>
      <c r="D2716" t="s">
        <v>34</v>
      </c>
      <c r="E2716" t="s">
        <v>61</v>
      </c>
      <c r="F2716" t="s">
        <v>61</v>
      </c>
      <c r="G2716" t="s">
        <v>61</v>
      </c>
      <c r="H2716" t="s">
        <v>61</v>
      </c>
      <c r="I2716" t="s">
        <v>61</v>
      </c>
      <c r="J2716" t="s">
        <v>61</v>
      </c>
      <c r="K2716" t="s">
        <v>197</v>
      </c>
      <c r="L2716" s="18">
        <v>44473</v>
      </c>
      <c r="M2716">
        <v>18</v>
      </c>
      <c r="N2716">
        <v>20</v>
      </c>
      <c r="O2716" t="s">
        <v>258</v>
      </c>
      <c r="P2716">
        <v>11</v>
      </c>
      <c r="Q2716">
        <v>11</v>
      </c>
      <c r="R2716">
        <v>0</v>
      </c>
      <c r="S2716">
        <v>0</v>
      </c>
      <c r="T2716">
        <v>1</v>
      </c>
      <c r="U2716">
        <v>0</v>
      </c>
      <c r="V2716">
        <v>1</v>
      </c>
      <c r="W2716">
        <v>925.3</v>
      </c>
      <c r="X2716">
        <v>861.34</v>
      </c>
      <c r="Y2716">
        <v>817.02319999999997</v>
      </c>
      <c r="Z2716">
        <v>785.64</v>
      </c>
      <c r="AA2716">
        <v>660.96</v>
      </c>
      <c r="AB2716">
        <v>730.18</v>
      </c>
      <c r="AC2716">
        <v>750.24</v>
      </c>
      <c r="AD2716">
        <v>721.38</v>
      </c>
      <c r="AE2716">
        <v>740.88</v>
      </c>
      <c r="AF2716">
        <v>672.5</v>
      </c>
      <c r="AG2716">
        <v>810.52</v>
      </c>
      <c r="AH2716">
        <v>752.14</v>
      </c>
      <c r="AI2716">
        <v>772.36</v>
      </c>
      <c r="AJ2716">
        <v>775.22</v>
      </c>
      <c r="AK2716">
        <v>788.56</v>
      </c>
      <c r="AL2716">
        <v>756.82</v>
      </c>
      <c r="AM2716">
        <v>679.44</v>
      </c>
      <c r="AN2716">
        <v>560.64</v>
      </c>
      <c r="AO2716">
        <v>558.24</v>
      </c>
      <c r="AP2716">
        <v>568.96</v>
      </c>
      <c r="AQ2716">
        <v>703.1</v>
      </c>
      <c r="AR2716">
        <v>778.8</v>
      </c>
      <c r="AS2716">
        <v>856.94</v>
      </c>
      <c r="AT2716">
        <v>865.66</v>
      </c>
      <c r="AU2716">
        <v>68.55</v>
      </c>
      <c r="AV2716">
        <v>64.650000000000006</v>
      </c>
      <c r="AW2716">
        <v>63.05</v>
      </c>
      <c r="AX2716">
        <v>62.15</v>
      </c>
      <c r="AY2716">
        <v>62.05</v>
      </c>
      <c r="AZ2716">
        <v>61.9</v>
      </c>
      <c r="BA2716">
        <v>61.35</v>
      </c>
      <c r="BB2716">
        <v>61.55</v>
      </c>
      <c r="BC2716">
        <v>62.05</v>
      </c>
      <c r="BD2716">
        <v>64.849999999999994</v>
      </c>
      <c r="BE2716">
        <v>70.55</v>
      </c>
      <c r="BF2716">
        <v>75.95</v>
      </c>
      <c r="BG2716">
        <v>79.7</v>
      </c>
      <c r="BH2716">
        <v>83.35</v>
      </c>
      <c r="BI2716">
        <v>85.8</v>
      </c>
      <c r="BJ2716">
        <v>88.6</v>
      </c>
      <c r="BK2716">
        <v>90.7</v>
      </c>
      <c r="BL2716">
        <v>91</v>
      </c>
      <c r="BM2716">
        <v>88.9</v>
      </c>
      <c r="BN2716">
        <v>84.35</v>
      </c>
      <c r="BO2716">
        <v>79.2</v>
      </c>
      <c r="BP2716">
        <v>74.650000000000006</v>
      </c>
      <c r="BQ2716">
        <v>73.75</v>
      </c>
      <c r="BR2716">
        <v>72.75</v>
      </c>
      <c r="BS2716">
        <v>-71.950360000000003</v>
      </c>
      <c r="BT2716">
        <v>-36.556989999999999</v>
      </c>
      <c r="BU2716">
        <v>-35.160760000000003</v>
      </c>
      <c r="BV2716">
        <v>-44.906019999999998</v>
      </c>
      <c r="BW2716">
        <v>-0.63214479999999995</v>
      </c>
      <c r="BX2716">
        <v>-44.837220000000002</v>
      </c>
      <c r="BY2716">
        <v>6.3443779999999999</v>
      </c>
      <c r="BZ2716">
        <v>34.856949999999998</v>
      </c>
      <c r="CA2716">
        <v>-22.475760000000001</v>
      </c>
      <c r="CB2716">
        <v>26.99042</v>
      </c>
      <c r="CC2716">
        <v>-85.603639999999999</v>
      </c>
      <c r="CD2716">
        <v>-32.410679999999999</v>
      </c>
      <c r="CE2716">
        <v>-38.787399999999998</v>
      </c>
      <c r="CF2716">
        <v>-48.243699999999997</v>
      </c>
      <c r="CG2716">
        <v>-62.793349999999997</v>
      </c>
      <c r="CH2716">
        <v>-45.99147</v>
      </c>
      <c r="CI2716">
        <v>39.23997</v>
      </c>
      <c r="CJ2716">
        <v>145.9554</v>
      </c>
      <c r="CK2716">
        <v>145.08269999999999</v>
      </c>
      <c r="CL2716">
        <v>189.89150000000001</v>
      </c>
      <c r="CM2716">
        <v>45.543399999999998</v>
      </c>
      <c r="CN2716">
        <v>-23.25376</v>
      </c>
      <c r="CO2716">
        <v>-40.962389999999999</v>
      </c>
      <c r="CP2716">
        <v>-47.367240000000002</v>
      </c>
      <c r="CQ2716">
        <v>194.74019999999999</v>
      </c>
      <c r="CR2716">
        <v>126.0215</v>
      </c>
      <c r="CS2716">
        <v>218.02950000000001</v>
      </c>
      <c r="CT2716">
        <v>189.1936</v>
      </c>
      <c r="CU2716">
        <v>102.1863</v>
      </c>
      <c r="CV2716">
        <v>81.932699999999997</v>
      </c>
      <c r="CW2716">
        <v>77.185659999999999</v>
      </c>
      <c r="CX2716">
        <v>59.080750000000002</v>
      </c>
      <c r="CY2716">
        <v>128.80260000000001</v>
      </c>
      <c r="CZ2716">
        <v>241.5145</v>
      </c>
      <c r="DA2716">
        <v>303.3279</v>
      </c>
      <c r="DB2716">
        <v>367.48450000000003</v>
      </c>
      <c r="DC2716">
        <v>289.01339999999999</v>
      </c>
      <c r="DD2716">
        <v>320.00119999999998</v>
      </c>
      <c r="DE2716">
        <v>269.98410000000001</v>
      </c>
      <c r="DF2716">
        <v>197.8271</v>
      </c>
      <c r="DG2716">
        <v>208.72550000000001</v>
      </c>
      <c r="DH2716">
        <v>92.633110000000002</v>
      </c>
      <c r="DI2716">
        <v>289.38310000000001</v>
      </c>
      <c r="DJ2716">
        <v>222.78210000000001</v>
      </c>
      <c r="DK2716">
        <v>176.9187</v>
      </c>
      <c r="DL2716">
        <v>144.5352</v>
      </c>
      <c r="DM2716">
        <v>139.48949999999999</v>
      </c>
      <c r="DN2716">
        <v>134.29339999999999</v>
      </c>
      <c r="DO2716">
        <v>18</v>
      </c>
      <c r="DP2716">
        <v>20</v>
      </c>
    </row>
    <row r="2717" spans="1:120" hidden="1" x14ac:dyDescent="0.25">
      <c r="A2717" t="str">
        <f t="shared" si="42"/>
        <v>OtherDR-Yes_All CBP_44473</v>
      </c>
      <c r="B2717" t="s">
        <v>62</v>
      </c>
      <c r="C2717" t="s">
        <v>324</v>
      </c>
      <c r="D2717" t="s">
        <v>61</v>
      </c>
      <c r="E2717" t="s">
        <v>61</v>
      </c>
      <c r="F2717" t="s">
        <v>61</v>
      </c>
      <c r="G2717" t="s">
        <v>61</v>
      </c>
      <c r="H2717" t="s">
        <v>61</v>
      </c>
      <c r="I2717" t="s">
        <v>98</v>
      </c>
      <c r="J2717" t="s">
        <v>61</v>
      </c>
      <c r="K2717" t="s">
        <v>197</v>
      </c>
      <c r="L2717" s="18">
        <v>44473</v>
      </c>
      <c r="M2717">
        <v>18</v>
      </c>
      <c r="N2717">
        <v>20</v>
      </c>
      <c r="O2717" t="s">
        <v>258</v>
      </c>
      <c r="P2717">
        <v>4</v>
      </c>
      <c r="Q2717">
        <v>4</v>
      </c>
      <c r="R2717">
        <v>0</v>
      </c>
      <c r="S2717">
        <v>0</v>
      </c>
      <c r="T2717">
        <v>1</v>
      </c>
      <c r="U2717">
        <v>0</v>
      </c>
      <c r="V2717">
        <v>1</v>
      </c>
      <c r="W2717">
        <v>765.06</v>
      </c>
      <c r="X2717">
        <v>705.82</v>
      </c>
      <c r="Y2717">
        <v>722.38</v>
      </c>
      <c r="Z2717">
        <v>680.04</v>
      </c>
      <c r="AA2717">
        <v>564</v>
      </c>
      <c r="AB2717">
        <v>637.46</v>
      </c>
      <c r="AC2717">
        <v>582.64</v>
      </c>
      <c r="AD2717">
        <v>554.26</v>
      </c>
      <c r="AE2717">
        <v>596.55999999999995</v>
      </c>
      <c r="AF2717">
        <v>537.29999999999995</v>
      </c>
      <c r="AG2717">
        <v>693</v>
      </c>
      <c r="AH2717">
        <v>647.34</v>
      </c>
      <c r="AI2717">
        <v>594.6</v>
      </c>
      <c r="AJ2717">
        <v>600.02</v>
      </c>
      <c r="AK2717">
        <v>608.64</v>
      </c>
      <c r="AL2717">
        <v>579.62</v>
      </c>
      <c r="AM2717">
        <v>426.16</v>
      </c>
      <c r="AN2717">
        <v>302.39999999999998</v>
      </c>
      <c r="AO2717">
        <v>323.27999999999997</v>
      </c>
      <c r="AP2717">
        <v>301.68</v>
      </c>
      <c r="AQ2717">
        <v>434.06</v>
      </c>
      <c r="AR2717">
        <v>547.91999999999996</v>
      </c>
      <c r="AS2717">
        <v>698.38</v>
      </c>
      <c r="AT2717">
        <v>707.18</v>
      </c>
      <c r="AU2717">
        <v>68.55</v>
      </c>
      <c r="AV2717">
        <v>64.650000000000006</v>
      </c>
      <c r="AW2717">
        <v>63.05</v>
      </c>
      <c r="AX2717">
        <v>62.15</v>
      </c>
      <c r="AY2717">
        <v>62.05</v>
      </c>
      <c r="AZ2717">
        <v>61.9</v>
      </c>
      <c r="BA2717">
        <v>61.35</v>
      </c>
      <c r="BB2717">
        <v>61.55</v>
      </c>
      <c r="BC2717">
        <v>62.05</v>
      </c>
      <c r="BD2717">
        <v>64.849999999999994</v>
      </c>
      <c r="BE2717">
        <v>70.55</v>
      </c>
      <c r="BF2717">
        <v>75.95</v>
      </c>
      <c r="BG2717">
        <v>79.7</v>
      </c>
      <c r="BH2717">
        <v>83.35</v>
      </c>
      <c r="BI2717">
        <v>85.8</v>
      </c>
      <c r="BJ2717">
        <v>88.6</v>
      </c>
      <c r="BK2717">
        <v>90.7</v>
      </c>
      <c r="BL2717">
        <v>91</v>
      </c>
      <c r="BM2717">
        <v>88.9</v>
      </c>
      <c r="BN2717">
        <v>84.35</v>
      </c>
      <c r="BO2717">
        <v>79.2</v>
      </c>
      <c r="BP2717">
        <v>74.650000000000006</v>
      </c>
      <c r="BQ2717">
        <v>73.75</v>
      </c>
      <c r="BR2717">
        <v>72.75</v>
      </c>
      <c r="BS2717">
        <v>-69.391530000000003</v>
      </c>
      <c r="BT2717">
        <v>-36.68047</v>
      </c>
      <c r="BU2717">
        <v>-35.004989999999999</v>
      </c>
      <c r="BV2717">
        <v>-45.760899999999999</v>
      </c>
      <c r="BW2717">
        <v>-2.15979E-2</v>
      </c>
      <c r="BX2717">
        <v>-45.203969999999998</v>
      </c>
      <c r="BY2717">
        <v>6.9257299999999997</v>
      </c>
      <c r="BZ2717">
        <v>26.94115</v>
      </c>
      <c r="CA2717">
        <v>-24.84196</v>
      </c>
      <c r="CB2717">
        <v>35.315829999999998</v>
      </c>
      <c r="CC2717">
        <v>-79.95147</v>
      </c>
      <c r="CD2717">
        <v>-33.726570000000002</v>
      </c>
      <c r="CE2717">
        <v>-10.84787</v>
      </c>
      <c r="CF2717">
        <v>-30.793279999999999</v>
      </c>
      <c r="CG2717">
        <v>-46.075229999999998</v>
      </c>
      <c r="CH2717">
        <v>-35.181739999999998</v>
      </c>
      <c r="CI2717">
        <v>48.558140000000002</v>
      </c>
      <c r="CJ2717">
        <v>145.26730000000001</v>
      </c>
      <c r="CK2717">
        <v>140.62200000000001</v>
      </c>
      <c r="CL2717">
        <v>186.8938</v>
      </c>
      <c r="CM2717">
        <v>44.511859999999999</v>
      </c>
      <c r="CN2717">
        <v>-19.643969999999999</v>
      </c>
      <c r="CO2717">
        <v>-50.044609999999999</v>
      </c>
      <c r="CP2717">
        <v>-48.181339999999999</v>
      </c>
      <c r="CQ2717">
        <v>194.11250000000001</v>
      </c>
      <c r="CR2717">
        <v>125.5145</v>
      </c>
      <c r="CS2717">
        <v>217.56569999999999</v>
      </c>
      <c r="CT2717">
        <v>186.25450000000001</v>
      </c>
      <c r="CU2717">
        <v>101.6681</v>
      </c>
      <c r="CV2717">
        <v>79.553749999999994</v>
      </c>
      <c r="CW2717">
        <v>76.307829999999996</v>
      </c>
      <c r="CX2717">
        <v>54.570880000000002</v>
      </c>
      <c r="CY2717">
        <v>123.23860000000001</v>
      </c>
      <c r="CZ2717">
        <v>231.65049999999999</v>
      </c>
      <c r="DA2717">
        <v>263.8956</v>
      </c>
      <c r="DB2717">
        <v>299.19069999999999</v>
      </c>
      <c r="DC2717">
        <v>242.4787</v>
      </c>
      <c r="DD2717">
        <v>300.0505</v>
      </c>
      <c r="DE2717">
        <v>250.6182</v>
      </c>
      <c r="DF2717">
        <v>186.05029999999999</v>
      </c>
      <c r="DG2717">
        <v>201.73929999999999</v>
      </c>
      <c r="DH2717">
        <v>88.825370000000007</v>
      </c>
      <c r="DI2717">
        <v>284.89499999999998</v>
      </c>
      <c r="DJ2717">
        <v>210.36240000000001</v>
      </c>
      <c r="DK2717">
        <v>171.86</v>
      </c>
      <c r="DL2717">
        <v>124.28230000000001</v>
      </c>
      <c r="DM2717">
        <v>111.1742</v>
      </c>
      <c r="DN2717">
        <v>133.6027</v>
      </c>
      <c r="DO2717">
        <v>18</v>
      </c>
      <c r="DP2717">
        <v>20</v>
      </c>
    </row>
    <row r="2718" spans="1:120" hidden="1" x14ac:dyDescent="0.25">
      <c r="A2718" t="str">
        <f t="shared" si="42"/>
        <v>Industry_Type-1. Agriculture, Mining &amp; Construction_All CBP_44473</v>
      </c>
      <c r="B2718" t="s">
        <v>62</v>
      </c>
      <c r="C2718" t="s">
        <v>211</v>
      </c>
      <c r="D2718" t="s">
        <v>61</v>
      </c>
      <c r="E2718" t="s">
        <v>61</v>
      </c>
      <c r="F2718" t="s">
        <v>61</v>
      </c>
      <c r="G2718" t="s">
        <v>30</v>
      </c>
      <c r="H2718" t="s">
        <v>61</v>
      </c>
      <c r="I2718" t="s">
        <v>61</v>
      </c>
      <c r="J2718" t="s">
        <v>61</v>
      </c>
      <c r="K2718" t="s">
        <v>197</v>
      </c>
      <c r="L2718" s="18">
        <v>44473</v>
      </c>
      <c r="M2718">
        <v>18</v>
      </c>
      <c r="N2718">
        <v>20</v>
      </c>
      <c r="O2718" t="s">
        <v>258</v>
      </c>
      <c r="P2718">
        <v>3</v>
      </c>
      <c r="Q2718">
        <v>3</v>
      </c>
      <c r="R2718">
        <v>0</v>
      </c>
      <c r="S2718">
        <v>0</v>
      </c>
      <c r="T2718">
        <v>1</v>
      </c>
      <c r="U2718">
        <v>0</v>
      </c>
      <c r="V2718">
        <v>1</v>
      </c>
      <c r="W2718">
        <v>1597.6</v>
      </c>
      <c r="X2718">
        <v>1799.96</v>
      </c>
      <c r="Y2718">
        <v>1792.44</v>
      </c>
      <c r="Z2718">
        <v>1794.04</v>
      </c>
      <c r="AA2718">
        <v>1791.96</v>
      </c>
      <c r="AB2718">
        <v>1790.68</v>
      </c>
      <c r="AC2718">
        <v>1802.24</v>
      </c>
      <c r="AD2718">
        <v>1819.28</v>
      </c>
      <c r="AE2718">
        <v>1813.68</v>
      </c>
      <c r="AF2718">
        <v>1806.24</v>
      </c>
      <c r="AG2718">
        <v>1723.16</v>
      </c>
      <c r="AH2718">
        <v>1578.44</v>
      </c>
      <c r="AI2718">
        <v>892.8</v>
      </c>
      <c r="AJ2718">
        <v>750.52</v>
      </c>
      <c r="AK2718">
        <v>749.72</v>
      </c>
      <c r="AL2718">
        <v>747.44</v>
      </c>
      <c r="AM2718">
        <v>724.04</v>
      </c>
      <c r="AN2718">
        <v>687.04</v>
      </c>
      <c r="AO2718">
        <v>717.44</v>
      </c>
      <c r="AP2718">
        <v>706.8</v>
      </c>
      <c r="AQ2718">
        <v>794.84</v>
      </c>
      <c r="AR2718">
        <v>1173.52</v>
      </c>
      <c r="AS2718">
        <v>1213.8399999999999</v>
      </c>
      <c r="AT2718">
        <v>1215.6400000000001</v>
      </c>
      <c r="AU2718">
        <v>56.466667000000001</v>
      </c>
      <c r="AV2718">
        <v>58.216667000000001</v>
      </c>
      <c r="AW2718">
        <v>56.416666999999997</v>
      </c>
      <c r="AX2718">
        <v>54.85</v>
      </c>
      <c r="AY2718">
        <v>54.75</v>
      </c>
      <c r="AZ2718">
        <v>55.9</v>
      </c>
      <c r="BA2718">
        <v>58.166666999999997</v>
      </c>
      <c r="BB2718">
        <v>58.216667000000001</v>
      </c>
      <c r="BC2718">
        <v>57.75</v>
      </c>
      <c r="BD2718">
        <v>63.016666999999998</v>
      </c>
      <c r="BE2718">
        <v>66.866667000000007</v>
      </c>
      <c r="BF2718">
        <v>70.133332999999993</v>
      </c>
      <c r="BG2718">
        <v>73.150000000000006</v>
      </c>
      <c r="BH2718">
        <v>73.116667000000007</v>
      </c>
      <c r="BI2718">
        <v>70.266666999999998</v>
      </c>
      <c r="BJ2718">
        <v>67.55</v>
      </c>
      <c r="BK2718">
        <v>62.783332999999999</v>
      </c>
      <c r="BL2718">
        <v>59.116667</v>
      </c>
      <c r="BM2718">
        <v>57.366667</v>
      </c>
      <c r="BN2718">
        <v>56.316667000000002</v>
      </c>
      <c r="BO2718">
        <v>55.916666999999997</v>
      </c>
      <c r="BP2718">
        <v>55.366667</v>
      </c>
      <c r="BQ2718">
        <v>55.216667000000001</v>
      </c>
      <c r="BR2718">
        <v>55.25</v>
      </c>
      <c r="BS2718">
        <v>-6.3477480000000002</v>
      </c>
      <c r="BT2718">
        <v>18.746369999999999</v>
      </c>
      <c r="BU2718">
        <v>19.107209999999998</v>
      </c>
      <c r="BV2718">
        <v>17.62988</v>
      </c>
      <c r="BW2718">
        <v>16.839870000000001</v>
      </c>
      <c r="BX2718">
        <v>10.49042</v>
      </c>
      <c r="BY2718">
        <v>23.265080000000001</v>
      </c>
      <c r="BZ2718">
        <v>13.460570000000001</v>
      </c>
      <c r="CA2718">
        <v>-8.9389040000000008</v>
      </c>
      <c r="CB2718">
        <v>-50.398530000000001</v>
      </c>
      <c r="CC2718">
        <v>-25.029450000000001</v>
      </c>
      <c r="CD2718">
        <v>-18.37247</v>
      </c>
      <c r="CE2718">
        <v>-47.322879999999998</v>
      </c>
      <c r="CF2718">
        <v>-45.508360000000003</v>
      </c>
      <c r="CG2718">
        <v>-34.941429999999997</v>
      </c>
      <c r="CH2718">
        <v>-7.0237959999999999</v>
      </c>
      <c r="CI2718">
        <v>38.047980000000003</v>
      </c>
      <c r="CJ2718">
        <v>56.707270000000001</v>
      </c>
      <c r="CK2718">
        <v>49.065109999999997</v>
      </c>
      <c r="CL2718">
        <v>55.063609999999997</v>
      </c>
      <c r="CM2718">
        <v>13.27365</v>
      </c>
      <c r="CN2718">
        <v>6.2576300000000001E-2</v>
      </c>
      <c r="CO2718">
        <v>-3.7036289999999998</v>
      </c>
      <c r="CP2718">
        <v>-15.79044</v>
      </c>
      <c r="CQ2718">
        <v>358.3417</v>
      </c>
      <c r="CR2718">
        <v>423.26670000000001</v>
      </c>
      <c r="CS2718">
        <v>711.36270000000002</v>
      </c>
      <c r="CT2718">
        <v>555.40570000000002</v>
      </c>
      <c r="CU2718">
        <v>416.14249999999998</v>
      </c>
      <c r="CV2718">
        <v>174.5966</v>
      </c>
      <c r="CW2718">
        <v>164.22739999999999</v>
      </c>
      <c r="CX2718">
        <v>118.5373</v>
      </c>
      <c r="CY2718">
        <v>212.10239999999999</v>
      </c>
      <c r="CZ2718">
        <v>959.68799999999999</v>
      </c>
      <c r="DA2718">
        <v>1264.2840000000001</v>
      </c>
      <c r="DB2718">
        <v>1052.2739999999999</v>
      </c>
      <c r="DC2718">
        <v>1298.575</v>
      </c>
      <c r="DD2718">
        <v>1219.6959999999999</v>
      </c>
      <c r="DE2718">
        <v>1303.95</v>
      </c>
      <c r="DF2718">
        <v>1086.8430000000001</v>
      </c>
      <c r="DG2718">
        <v>974.78229999999996</v>
      </c>
      <c r="DH2718">
        <v>981.35599999999999</v>
      </c>
      <c r="DI2718">
        <v>1201.0229999999999</v>
      </c>
      <c r="DJ2718">
        <v>2463.5369999999998</v>
      </c>
      <c r="DK2718">
        <v>1345.7729999999999</v>
      </c>
      <c r="DL2718">
        <v>1117.194</v>
      </c>
      <c r="DM2718">
        <v>1278.23</v>
      </c>
      <c r="DN2718">
        <v>2153.5509999999999</v>
      </c>
      <c r="DO2718">
        <v>18</v>
      </c>
      <c r="DP2718">
        <v>20</v>
      </c>
    </row>
    <row r="2719" spans="1:120" hidden="1" x14ac:dyDescent="0.25">
      <c r="A2719" t="str">
        <f t="shared" si="42"/>
        <v>Industry_Type-5. Offices, Hotels, Finance, Services_All CBP_44473</v>
      </c>
      <c r="B2719" t="s">
        <v>62</v>
      </c>
      <c r="C2719" t="s">
        <v>205</v>
      </c>
      <c r="D2719" t="s">
        <v>61</v>
      </c>
      <c r="E2719" t="s">
        <v>61</v>
      </c>
      <c r="F2719" t="s">
        <v>61</v>
      </c>
      <c r="G2719" t="s">
        <v>37</v>
      </c>
      <c r="H2719" t="s">
        <v>61</v>
      </c>
      <c r="I2719" t="s">
        <v>61</v>
      </c>
      <c r="J2719" t="s">
        <v>61</v>
      </c>
      <c r="K2719" t="s">
        <v>197</v>
      </c>
      <c r="L2719" s="18">
        <v>44473</v>
      </c>
      <c r="M2719">
        <v>18</v>
      </c>
      <c r="N2719">
        <v>20</v>
      </c>
      <c r="O2719" t="s">
        <v>258</v>
      </c>
      <c r="P2719">
        <v>2</v>
      </c>
      <c r="Q2719">
        <v>1</v>
      </c>
      <c r="R2719">
        <v>0</v>
      </c>
      <c r="S2719">
        <v>0</v>
      </c>
      <c r="T2719">
        <v>1</v>
      </c>
      <c r="U2719">
        <v>0</v>
      </c>
      <c r="V2719">
        <v>1</v>
      </c>
      <c r="W2719">
        <v>225.28</v>
      </c>
      <c r="X2719">
        <v>224.16</v>
      </c>
      <c r="Y2719">
        <v>221.76</v>
      </c>
      <c r="Z2719">
        <v>222.4</v>
      </c>
      <c r="AA2719">
        <v>218.88</v>
      </c>
      <c r="AB2719">
        <v>217.36</v>
      </c>
      <c r="AC2719">
        <v>214.48</v>
      </c>
      <c r="AD2719">
        <v>143.84</v>
      </c>
      <c r="AE2719">
        <v>149.6</v>
      </c>
      <c r="AF2719">
        <v>159.36000000000001</v>
      </c>
      <c r="AG2719">
        <v>163.6</v>
      </c>
      <c r="AH2719">
        <v>169.12</v>
      </c>
      <c r="AI2719">
        <v>176.4</v>
      </c>
      <c r="AJ2719">
        <v>176.24</v>
      </c>
      <c r="AK2719">
        <v>179.44</v>
      </c>
      <c r="AL2719">
        <v>177.84</v>
      </c>
      <c r="AM2719">
        <v>169.04</v>
      </c>
      <c r="AN2719">
        <v>66.959999999999994</v>
      </c>
      <c r="AO2719">
        <v>69.599999999999994</v>
      </c>
      <c r="AP2719">
        <v>66.239999999999995</v>
      </c>
      <c r="AQ2719">
        <v>200.96</v>
      </c>
      <c r="AR2719">
        <v>231.04</v>
      </c>
      <c r="AS2719">
        <v>228.48</v>
      </c>
      <c r="AT2719">
        <v>230.64</v>
      </c>
      <c r="AU2719">
        <v>65.2</v>
      </c>
      <c r="AV2719">
        <v>67.5</v>
      </c>
      <c r="AW2719">
        <v>66.900000000000006</v>
      </c>
      <c r="AX2719">
        <v>66.400000000000006</v>
      </c>
      <c r="AY2719">
        <v>65.45</v>
      </c>
      <c r="AZ2719">
        <v>64.3</v>
      </c>
      <c r="BA2719">
        <v>64.3</v>
      </c>
      <c r="BB2719">
        <v>64.05</v>
      </c>
      <c r="BC2719">
        <v>65.7</v>
      </c>
      <c r="BD2719">
        <v>69.95</v>
      </c>
      <c r="BE2719">
        <v>72.349999999999994</v>
      </c>
      <c r="BF2719">
        <v>76</v>
      </c>
      <c r="BG2719">
        <v>80.7</v>
      </c>
      <c r="BH2719">
        <v>82.25</v>
      </c>
      <c r="BI2719">
        <v>83.35</v>
      </c>
      <c r="BJ2719">
        <v>85.2</v>
      </c>
      <c r="BK2719">
        <v>86.35</v>
      </c>
      <c r="BL2719">
        <v>85.05</v>
      </c>
      <c r="BM2719">
        <v>81.3</v>
      </c>
      <c r="BN2719">
        <v>74.45</v>
      </c>
      <c r="BO2719">
        <v>69.349999999999994</v>
      </c>
      <c r="BP2719">
        <v>63.35</v>
      </c>
      <c r="BQ2719">
        <v>63.25</v>
      </c>
      <c r="BR2719">
        <v>62.45</v>
      </c>
      <c r="BS2719">
        <v>-47.813580000000002</v>
      </c>
      <c r="BT2719">
        <v>-17.986160000000002</v>
      </c>
      <c r="BU2719">
        <v>-15.675459999999999</v>
      </c>
      <c r="BV2719">
        <v>-14.063610000000001</v>
      </c>
      <c r="BW2719">
        <v>-12.09099</v>
      </c>
      <c r="BX2719">
        <v>-10.34174</v>
      </c>
      <c r="BY2719">
        <v>-15.193009999999999</v>
      </c>
      <c r="BZ2719">
        <v>12.600199999999999</v>
      </c>
      <c r="CA2719">
        <v>14.088380000000001</v>
      </c>
      <c r="CB2719">
        <v>10.90161</v>
      </c>
      <c r="CC2719">
        <v>6.9967959999999998</v>
      </c>
      <c r="CD2719">
        <v>16.76314</v>
      </c>
      <c r="CE2719">
        <v>11.620609999999999</v>
      </c>
      <c r="CF2719">
        <v>14.1212</v>
      </c>
      <c r="CG2719">
        <v>16.3215</v>
      </c>
      <c r="CH2719">
        <v>16.09113</v>
      </c>
      <c r="CI2719">
        <v>28.260149999999999</v>
      </c>
      <c r="CJ2719">
        <v>149.8141</v>
      </c>
      <c r="CK2719">
        <v>143.86850000000001</v>
      </c>
      <c r="CL2719">
        <v>141.0154</v>
      </c>
      <c r="CM2719">
        <v>19.378920000000001</v>
      </c>
      <c r="CN2719">
        <v>-1.3302309999999999</v>
      </c>
      <c r="CO2719">
        <v>0.52809139999999999</v>
      </c>
      <c r="CP2719">
        <v>-2.0113219999999998</v>
      </c>
      <c r="CQ2719">
        <v>215.6841</v>
      </c>
      <c r="CR2719">
        <v>165.14750000000001</v>
      </c>
      <c r="CS2719">
        <v>165.3955</v>
      </c>
      <c r="CT2719">
        <v>151.54230000000001</v>
      </c>
      <c r="CU2719">
        <v>96.845110000000005</v>
      </c>
      <c r="CV2719">
        <v>100.2902</v>
      </c>
      <c r="CW2719">
        <v>215.01349999999999</v>
      </c>
      <c r="CX2719">
        <v>28.048310000000001</v>
      </c>
      <c r="CY2719">
        <v>193.61869999999999</v>
      </c>
      <c r="CZ2719">
        <v>280.89999999999998</v>
      </c>
      <c r="DA2719">
        <v>284.20089999999999</v>
      </c>
      <c r="DB2719">
        <v>453.71319999999997</v>
      </c>
      <c r="DC2719">
        <v>566.62570000000005</v>
      </c>
      <c r="DD2719">
        <v>694.15509999999995</v>
      </c>
      <c r="DE2719">
        <v>622.54859999999996</v>
      </c>
      <c r="DF2719">
        <v>614.53750000000002</v>
      </c>
      <c r="DG2719">
        <v>392.44400000000002</v>
      </c>
      <c r="DH2719">
        <v>148.18469999999999</v>
      </c>
      <c r="DI2719">
        <v>139.5986</v>
      </c>
      <c r="DJ2719">
        <v>184.69</v>
      </c>
      <c r="DK2719">
        <v>303.5401</v>
      </c>
      <c r="DL2719">
        <v>679.39599999999996</v>
      </c>
      <c r="DM2719">
        <v>609.85720000000003</v>
      </c>
      <c r="DN2719">
        <v>550.79430000000002</v>
      </c>
      <c r="DO2719">
        <v>18</v>
      </c>
      <c r="DP2719">
        <v>20</v>
      </c>
    </row>
    <row r="2720" spans="1:120" hidden="1" x14ac:dyDescent="0.25">
      <c r="A2720" t="str">
        <f t="shared" si="42"/>
        <v>Industry_Type-8. Other_All CBP_44473</v>
      </c>
      <c r="B2720" t="s">
        <v>62</v>
      </c>
      <c r="C2720" t="s">
        <v>267</v>
      </c>
      <c r="D2720" t="s">
        <v>61</v>
      </c>
      <c r="E2720" t="s">
        <v>61</v>
      </c>
      <c r="F2720" t="s">
        <v>61</v>
      </c>
      <c r="G2720" t="s">
        <v>268</v>
      </c>
      <c r="H2720" t="s">
        <v>61</v>
      </c>
      <c r="I2720" t="s">
        <v>61</v>
      </c>
      <c r="J2720" t="s">
        <v>61</v>
      </c>
      <c r="K2720" t="s">
        <v>197</v>
      </c>
      <c r="L2720" s="18">
        <v>44473</v>
      </c>
      <c r="M2720">
        <v>18</v>
      </c>
      <c r="N2720">
        <v>20</v>
      </c>
      <c r="O2720" t="s">
        <v>258</v>
      </c>
      <c r="P2720">
        <v>1</v>
      </c>
      <c r="Q2720">
        <v>1</v>
      </c>
      <c r="R2720">
        <v>0</v>
      </c>
      <c r="S2720">
        <v>0</v>
      </c>
      <c r="T2720">
        <v>1</v>
      </c>
      <c r="U2720">
        <v>0</v>
      </c>
      <c r="V2720">
        <v>1</v>
      </c>
      <c r="W2720">
        <v>4.8</v>
      </c>
      <c r="X2720">
        <v>6.3</v>
      </c>
      <c r="Y2720">
        <v>6.6</v>
      </c>
      <c r="Z2720">
        <v>5.4</v>
      </c>
      <c r="AA2720">
        <v>6</v>
      </c>
      <c r="AB2720">
        <v>6.6</v>
      </c>
      <c r="AC2720">
        <v>56.1</v>
      </c>
      <c r="AD2720">
        <v>52.5</v>
      </c>
      <c r="AE2720">
        <v>47.7</v>
      </c>
      <c r="AF2720">
        <v>40.200000000000003</v>
      </c>
      <c r="AG2720">
        <v>38.4</v>
      </c>
      <c r="AH2720">
        <v>36.299999999999997</v>
      </c>
      <c r="AI2720">
        <v>6.9</v>
      </c>
      <c r="AJ2720">
        <v>5.0999999999999996</v>
      </c>
      <c r="AK2720">
        <v>6.3</v>
      </c>
      <c r="AL2720">
        <v>6.3</v>
      </c>
      <c r="AM2720">
        <v>5.4</v>
      </c>
      <c r="AN2720">
        <v>6.6</v>
      </c>
      <c r="AO2720">
        <v>5.0999999999999996</v>
      </c>
      <c r="AP2720">
        <v>6.6</v>
      </c>
      <c r="AQ2720">
        <v>5.0999999999999996</v>
      </c>
      <c r="AR2720">
        <v>6.3</v>
      </c>
      <c r="AS2720">
        <v>6.3</v>
      </c>
      <c r="AT2720">
        <v>5.0999999999999996</v>
      </c>
      <c r="AU2720">
        <v>68.55</v>
      </c>
      <c r="AV2720">
        <v>64.650000000000006</v>
      </c>
      <c r="AW2720">
        <v>63.05</v>
      </c>
      <c r="AX2720">
        <v>62.15</v>
      </c>
      <c r="AY2720">
        <v>62.05</v>
      </c>
      <c r="AZ2720">
        <v>61.9</v>
      </c>
      <c r="BA2720">
        <v>61.35</v>
      </c>
      <c r="BB2720">
        <v>61.55</v>
      </c>
      <c r="BC2720">
        <v>62.05</v>
      </c>
      <c r="BD2720">
        <v>64.849999999999994</v>
      </c>
      <c r="BE2720">
        <v>70.55</v>
      </c>
      <c r="BF2720">
        <v>75.95</v>
      </c>
      <c r="BG2720">
        <v>79.7</v>
      </c>
      <c r="BH2720">
        <v>83.35</v>
      </c>
      <c r="BI2720">
        <v>85.8</v>
      </c>
      <c r="BJ2720">
        <v>88.6</v>
      </c>
      <c r="BK2720">
        <v>90.7</v>
      </c>
      <c r="BL2720">
        <v>91</v>
      </c>
      <c r="BM2720">
        <v>88.9</v>
      </c>
      <c r="BN2720">
        <v>84.35</v>
      </c>
      <c r="BO2720">
        <v>79.2</v>
      </c>
      <c r="BP2720">
        <v>74.650000000000006</v>
      </c>
      <c r="BQ2720">
        <v>73.75</v>
      </c>
      <c r="BR2720">
        <v>72.75</v>
      </c>
      <c r="BS2720">
        <v>1.2347049999999999</v>
      </c>
      <c r="BT2720">
        <v>-0.2957282</v>
      </c>
      <c r="BU2720">
        <v>-0.53112789999999999</v>
      </c>
      <c r="BV2720">
        <v>0.76530790000000004</v>
      </c>
      <c r="BW2720">
        <v>-1.92366E-2</v>
      </c>
      <c r="BX2720">
        <v>-0.1020398</v>
      </c>
      <c r="BY2720">
        <v>3.2602009999999999</v>
      </c>
      <c r="BZ2720">
        <v>0.1023941</v>
      </c>
      <c r="CA2720">
        <v>-5.2758219999999998</v>
      </c>
      <c r="CB2720">
        <v>-0.37398150000000002</v>
      </c>
      <c r="CC2720">
        <v>-3.948715</v>
      </c>
      <c r="CD2720">
        <v>-10.508520000000001</v>
      </c>
      <c r="CE2720">
        <v>4.2796729999999998</v>
      </c>
      <c r="CF2720">
        <v>0.9147248</v>
      </c>
      <c r="CG2720">
        <v>-0.70660730000000005</v>
      </c>
      <c r="CH2720">
        <v>-0.47048000000000001</v>
      </c>
      <c r="CI2720">
        <v>0.4873576</v>
      </c>
      <c r="CJ2720">
        <v>-0.89883139999999995</v>
      </c>
      <c r="CK2720">
        <v>0.67377469999999995</v>
      </c>
      <c r="CL2720">
        <v>-0.44925019999999999</v>
      </c>
      <c r="CM2720">
        <v>0.31193159999999998</v>
      </c>
      <c r="CN2720">
        <v>-0.41470770000000001</v>
      </c>
      <c r="CO2720">
        <v>-0.17136290000000001</v>
      </c>
      <c r="CP2720">
        <v>1.0822579999999999</v>
      </c>
      <c r="CQ2720">
        <v>4.9019600000000003E-2</v>
      </c>
      <c r="CR2720">
        <v>3.8394299999999999E-2</v>
      </c>
      <c r="CS2720">
        <v>4.6195300000000002E-2</v>
      </c>
      <c r="CT2720">
        <v>3.0010100000000001E-2</v>
      </c>
      <c r="CU2720">
        <v>3.2038799999999999E-2</v>
      </c>
      <c r="CV2720">
        <v>0.30435289999999998</v>
      </c>
      <c r="CW2720">
        <v>10.98644</v>
      </c>
      <c r="CX2720">
        <v>3.9748329999999998</v>
      </c>
      <c r="CY2720">
        <v>2.8307159999999998</v>
      </c>
      <c r="CZ2720">
        <v>4.9555410000000002</v>
      </c>
      <c r="DA2720">
        <v>13.957750000000001</v>
      </c>
      <c r="DB2720">
        <v>52.244680000000002</v>
      </c>
      <c r="DC2720">
        <v>18.128270000000001</v>
      </c>
      <c r="DD2720">
        <v>0.13040689999999999</v>
      </c>
      <c r="DE2720">
        <v>7.3500499999999996E-2</v>
      </c>
      <c r="DF2720">
        <v>0.1301303</v>
      </c>
      <c r="DG2720">
        <v>0.1056484</v>
      </c>
      <c r="DH2720">
        <v>8.1488400000000002E-2</v>
      </c>
      <c r="DI2720">
        <v>7.8015600000000004E-2</v>
      </c>
      <c r="DJ2720">
        <v>0.1118931</v>
      </c>
      <c r="DK2720">
        <v>7.14389E-2</v>
      </c>
      <c r="DL2720">
        <v>7.5121999999999994E-2</v>
      </c>
      <c r="DM2720">
        <v>4.5580000000000002E-2</v>
      </c>
      <c r="DN2720">
        <v>5.5848200000000001E-2</v>
      </c>
      <c r="DO2720">
        <v>18</v>
      </c>
      <c r="DP2720">
        <v>20</v>
      </c>
    </row>
    <row r="2721" spans="1:120" hidden="1" x14ac:dyDescent="0.25">
      <c r="A2721" t="str">
        <f t="shared" si="42"/>
        <v>sublap_id-SLAP_PGSI_All CBP_44473</v>
      </c>
      <c r="B2721" t="s">
        <v>62</v>
      </c>
      <c r="C2721" t="s">
        <v>277</v>
      </c>
      <c r="D2721" t="s">
        <v>61</v>
      </c>
      <c r="E2721" t="s">
        <v>278</v>
      </c>
      <c r="F2721" t="s">
        <v>61</v>
      </c>
      <c r="G2721" t="s">
        <v>61</v>
      </c>
      <c r="H2721" t="s">
        <v>61</v>
      </c>
      <c r="I2721" t="s">
        <v>61</v>
      </c>
      <c r="J2721" t="s">
        <v>61</v>
      </c>
      <c r="K2721" t="s">
        <v>197</v>
      </c>
      <c r="L2721" s="18">
        <v>44473</v>
      </c>
      <c r="M2721">
        <v>18</v>
      </c>
      <c r="N2721">
        <v>20</v>
      </c>
      <c r="O2721" t="s">
        <v>258</v>
      </c>
      <c r="P2721">
        <v>11</v>
      </c>
      <c r="Q2721">
        <v>11</v>
      </c>
      <c r="R2721">
        <v>0</v>
      </c>
      <c r="S2721">
        <v>0</v>
      </c>
      <c r="T2721">
        <v>1</v>
      </c>
      <c r="U2721">
        <v>0</v>
      </c>
      <c r="V2721">
        <v>1</v>
      </c>
      <c r="W2721">
        <v>925.3</v>
      </c>
      <c r="X2721">
        <v>861.34</v>
      </c>
      <c r="Y2721">
        <v>817.02319999999997</v>
      </c>
      <c r="Z2721">
        <v>785.64</v>
      </c>
      <c r="AA2721">
        <v>660.96</v>
      </c>
      <c r="AB2721">
        <v>730.18</v>
      </c>
      <c r="AC2721">
        <v>750.24</v>
      </c>
      <c r="AD2721">
        <v>721.38</v>
      </c>
      <c r="AE2721">
        <v>740.88</v>
      </c>
      <c r="AF2721">
        <v>672.5</v>
      </c>
      <c r="AG2721">
        <v>810.52</v>
      </c>
      <c r="AH2721">
        <v>752.14</v>
      </c>
      <c r="AI2721">
        <v>772.36</v>
      </c>
      <c r="AJ2721">
        <v>775.22</v>
      </c>
      <c r="AK2721">
        <v>788.56</v>
      </c>
      <c r="AL2721">
        <v>756.82</v>
      </c>
      <c r="AM2721">
        <v>679.44</v>
      </c>
      <c r="AN2721">
        <v>560.64</v>
      </c>
      <c r="AO2721">
        <v>558.24</v>
      </c>
      <c r="AP2721">
        <v>568.96</v>
      </c>
      <c r="AQ2721">
        <v>703.1</v>
      </c>
      <c r="AR2721">
        <v>778.8</v>
      </c>
      <c r="AS2721">
        <v>856.94</v>
      </c>
      <c r="AT2721">
        <v>865.66</v>
      </c>
      <c r="AU2721">
        <v>68.55</v>
      </c>
      <c r="AV2721">
        <v>64.650000000000006</v>
      </c>
      <c r="AW2721">
        <v>63.05</v>
      </c>
      <c r="AX2721">
        <v>62.15</v>
      </c>
      <c r="AY2721">
        <v>62.05</v>
      </c>
      <c r="AZ2721">
        <v>61.9</v>
      </c>
      <c r="BA2721">
        <v>61.35</v>
      </c>
      <c r="BB2721">
        <v>61.55</v>
      </c>
      <c r="BC2721">
        <v>62.05</v>
      </c>
      <c r="BD2721">
        <v>64.849999999999994</v>
      </c>
      <c r="BE2721">
        <v>70.55</v>
      </c>
      <c r="BF2721">
        <v>75.95</v>
      </c>
      <c r="BG2721">
        <v>79.7</v>
      </c>
      <c r="BH2721">
        <v>83.35</v>
      </c>
      <c r="BI2721">
        <v>85.8</v>
      </c>
      <c r="BJ2721">
        <v>88.6</v>
      </c>
      <c r="BK2721">
        <v>90.7</v>
      </c>
      <c r="BL2721">
        <v>91</v>
      </c>
      <c r="BM2721">
        <v>88.9</v>
      </c>
      <c r="BN2721">
        <v>84.35</v>
      </c>
      <c r="BO2721">
        <v>79.2</v>
      </c>
      <c r="BP2721">
        <v>74.650000000000006</v>
      </c>
      <c r="BQ2721">
        <v>73.75</v>
      </c>
      <c r="BR2721">
        <v>72.75</v>
      </c>
      <c r="BS2721">
        <v>-71.950360000000003</v>
      </c>
      <c r="BT2721">
        <v>-36.556989999999999</v>
      </c>
      <c r="BU2721">
        <v>-35.160760000000003</v>
      </c>
      <c r="BV2721">
        <v>-44.906019999999998</v>
      </c>
      <c r="BW2721">
        <v>-0.63214479999999995</v>
      </c>
      <c r="BX2721">
        <v>-44.837220000000002</v>
      </c>
      <c r="BY2721">
        <v>6.3443779999999999</v>
      </c>
      <c r="BZ2721">
        <v>34.856949999999998</v>
      </c>
      <c r="CA2721">
        <v>-22.475760000000001</v>
      </c>
      <c r="CB2721">
        <v>26.99042</v>
      </c>
      <c r="CC2721">
        <v>-85.603639999999999</v>
      </c>
      <c r="CD2721">
        <v>-32.410679999999999</v>
      </c>
      <c r="CE2721">
        <v>-38.787399999999998</v>
      </c>
      <c r="CF2721">
        <v>-48.243699999999997</v>
      </c>
      <c r="CG2721">
        <v>-62.793349999999997</v>
      </c>
      <c r="CH2721">
        <v>-45.99147</v>
      </c>
      <c r="CI2721">
        <v>39.23997</v>
      </c>
      <c r="CJ2721">
        <v>145.9554</v>
      </c>
      <c r="CK2721">
        <v>145.08269999999999</v>
      </c>
      <c r="CL2721">
        <v>189.89150000000001</v>
      </c>
      <c r="CM2721">
        <v>45.543399999999998</v>
      </c>
      <c r="CN2721">
        <v>-23.25376</v>
      </c>
      <c r="CO2721">
        <v>-40.962389999999999</v>
      </c>
      <c r="CP2721">
        <v>-47.367240000000002</v>
      </c>
      <c r="CQ2721">
        <v>194.74019999999999</v>
      </c>
      <c r="CR2721">
        <v>126.0215</v>
      </c>
      <c r="CS2721">
        <v>218.02950000000001</v>
      </c>
      <c r="CT2721">
        <v>189.1936</v>
      </c>
      <c r="CU2721">
        <v>102.1863</v>
      </c>
      <c r="CV2721">
        <v>81.932699999999997</v>
      </c>
      <c r="CW2721">
        <v>77.185659999999999</v>
      </c>
      <c r="CX2721">
        <v>59.080750000000002</v>
      </c>
      <c r="CY2721">
        <v>128.80260000000001</v>
      </c>
      <c r="CZ2721">
        <v>241.5145</v>
      </c>
      <c r="DA2721">
        <v>303.3279</v>
      </c>
      <c r="DB2721">
        <v>367.48450000000003</v>
      </c>
      <c r="DC2721">
        <v>289.01339999999999</v>
      </c>
      <c r="DD2721">
        <v>320.00119999999998</v>
      </c>
      <c r="DE2721">
        <v>269.98410000000001</v>
      </c>
      <c r="DF2721">
        <v>197.8271</v>
      </c>
      <c r="DG2721">
        <v>208.72550000000001</v>
      </c>
      <c r="DH2721">
        <v>92.633110000000002</v>
      </c>
      <c r="DI2721">
        <v>289.38310000000001</v>
      </c>
      <c r="DJ2721">
        <v>222.78210000000001</v>
      </c>
      <c r="DK2721">
        <v>176.9187</v>
      </c>
      <c r="DL2721">
        <v>144.5352</v>
      </c>
      <c r="DM2721">
        <v>139.48949999999999</v>
      </c>
      <c r="DN2721">
        <v>134.29339999999999</v>
      </c>
      <c r="DO2721">
        <v>18</v>
      </c>
      <c r="DP2721">
        <v>20</v>
      </c>
    </row>
    <row r="2722" spans="1:120" hidden="1" x14ac:dyDescent="0.25">
      <c r="A2722" t="str">
        <f t="shared" si="42"/>
        <v>sublap_id-SLAP_PGP2_All CBP_44473</v>
      </c>
      <c r="B2722" t="s">
        <v>62</v>
      </c>
      <c r="C2722" t="s">
        <v>301</v>
      </c>
      <c r="D2722" t="s">
        <v>61</v>
      </c>
      <c r="E2722" t="s">
        <v>302</v>
      </c>
      <c r="F2722" t="s">
        <v>61</v>
      </c>
      <c r="G2722" t="s">
        <v>61</v>
      </c>
      <c r="H2722" t="s">
        <v>61</v>
      </c>
      <c r="I2722" t="s">
        <v>61</v>
      </c>
      <c r="J2722" t="s">
        <v>61</v>
      </c>
      <c r="K2722" t="s">
        <v>197</v>
      </c>
      <c r="L2722" s="18">
        <v>44473</v>
      </c>
      <c r="M2722">
        <v>18</v>
      </c>
      <c r="N2722">
        <v>20</v>
      </c>
      <c r="O2722" t="s">
        <v>258</v>
      </c>
      <c r="P2722">
        <v>1</v>
      </c>
      <c r="Q2722">
        <v>1</v>
      </c>
      <c r="R2722">
        <v>0</v>
      </c>
      <c r="S2722">
        <v>0</v>
      </c>
      <c r="T2722">
        <v>1</v>
      </c>
      <c r="U2722">
        <v>0</v>
      </c>
      <c r="V2722">
        <v>1</v>
      </c>
      <c r="W2722">
        <v>525.28</v>
      </c>
      <c r="X2722">
        <v>526.08000000000004</v>
      </c>
      <c r="Y2722">
        <v>526.55999999999995</v>
      </c>
      <c r="Z2722">
        <v>526.24</v>
      </c>
      <c r="AA2722">
        <v>526.88</v>
      </c>
      <c r="AB2722">
        <v>528.32000000000005</v>
      </c>
      <c r="AC2722">
        <v>534.4</v>
      </c>
      <c r="AD2722">
        <v>539.84</v>
      </c>
      <c r="AE2722">
        <v>538.55999999999995</v>
      </c>
      <c r="AF2722">
        <v>501.76</v>
      </c>
      <c r="AG2722">
        <v>449.28</v>
      </c>
      <c r="AH2722">
        <v>392.32</v>
      </c>
      <c r="AI2722">
        <v>279.83999999999997</v>
      </c>
      <c r="AJ2722">
        <v>92.48</v>
      </c>
      <c r="AK2722">
        <v>86.4</v>
      </c>
      <c r="AL2722">
        <v>79.84</v>
      </c>
      <c r="AM2722">
        <v>50.56</v>
      </c>
      <c r="AN2722">
        <v>14.4</v>
      </c>
      <c r="AO2722">
        <v>13.28</v>
      </c>
      <c r="AP2722">
        <v>14.24</v>
      </c>
      <c r="AQ2722">
        <v>109.28</v>
      </c>
      <c r="AR2722">
        <v>490.4</v>
      </c>
      <c r="AS2722">
        <v>531.04</v>
      </c>
      <c r="AT2722">
        <v>527.67999999999995</v>
      </c>
      <c r="AU2722">
        <v>53.6</v>
      </c>
      <c r="AV2722">
        <v>58.95</v>
      </c>
      <c r="AW2722">
        <v>56.05</v>
      </c>
      <c r="AX2722">
        <v>54.25</v>
      </c>
      <c r="AY2722">
        <v>53.75</v>
      </c>
      <c r="AZ2722">
        <v>52.8</v>
      </c>
      <c r="BA2722">
        <v>54.2</v>
      </c>
      <c r="BB2722">
        <v>55.65</v>
      </c>
      <c r="BC2722">
        <v>58.95</v>
      </c>
      <c r="BD2722">
        <v>64.349999999999994</v>
      </c>
      <c r="BE2722">
        <v>65.3</v>
      </c>
      <c r="BF2722">
        <v>64.7</v>
      </c>
      <c r="BG2722">
        <v>62.55</v>
      </c>
      <c r="BH2722">
        <v>62.95</v>
      </c>
      <c r="BI2722">
        <v>61.1</v>
      </c>
      <c r="BJ2722">
        <v>59.45</v>
      </c>
      <c r="BK2722">
        <v>58.05</v>
      </c>
      <c r="BL2722">
        <v>56.15</v>
      </c>
      <c r="BM2722">
        <v>54</v>
      </c>
      <c r="BN2722">
        <v>52.65</v>
      </c>
      <c r="BO2722">
        <v>52.35</v>
      </c>
      <c r="BP2722">
        <v>52</v>
      </c>
      <c r="BQ2722">
        <v>51.95</v>
      </c>
      <c r="BR2722">
        <v>51.65</v>
      </c>
      <c r="BS2722">
        <v>-24.422450000000001</v>
      </c>
      <c r="BT2722">
        <v>19.7988</v>
      </c>
      <c r="BU2722">
        <v>8.7907410000000006</v>
      </c>
      <c r="BV2722">
        <v>11.14526</v>
      </c>
      <c r="BW2722">
        <v>11.52408</v>
      </c>
      <c r="BX2722">
        <v>1.0278929999999999</v>
      </c>
      <c r="BY2722">
        <v>14.184200000000001</v>
      </c>
      <c r="BZ2722">
        <v>19.629270000000002</v>
      </c>
      <c r="CA2722">
        <v>-9.4571529999999999</v>
      </c>
      <c r="CB2722">
        <v>-32.18985</v>
      </c>
      <c r="CC2722">
        <v>-31.651150000000001</v>
      </c>
      <c r="CD2722">
        <v>-21.030729999999998</v>
      </c>
      <c r="CE2722">
        <v>45.60022</v>
      </c>
      <c r="CF2722">
        <v>23.069240000000001</v>
      </c>
      <c r="CG2722">
        <v>15.761279999999999</v>
      </c>
      <c r="CH2722">
        <v>15.30035</v>
      </c>
      <c r="CI2722">
        <v>42.089120000000001</v>
      </c>
      <c r="CJ2722">
        <v>58.784399999999998</v>
      </c>
      <c r="CK2722">
        <v>25.6693</v>
      </c>
      <c r="CL2722">
        <v>17.217510000000001</v>
      </c>
      <c r="CM2722">
        <v>-29.678940000000001</v>
      </c>
      <c r="CN2722">
        <v>-24.343050000000002</v>
      </c>
      <c r="CO2722">
        <v>-27.298580000000001</v>
      </c>
      <c r="CP2722">
        <v>-42.226619999999997</v>
      </c>
      <c r="CQ2722">
        <v>244.52629999999999</v>
      </c>
      <c r="CR2722">
        <v>406.45299999999997</v>
      </c>
      <c r="CS2722">
        <v>696.14790000000005</v>
      </c>
      <c r="CT2722">
        <v>541.49099999999999</v>
      </c>
      <c r="CU2722">
        <v>404.2876</v>
      </c>
      <c r="CV2722">
        <v>163.46420000000001</v>
      </c>
      <c r="CW2722">
        <v>156.12540000000001</v>
      </c>
      <c r="CX2722">
        <v>108.8051</v>
      </c>
      <c r="CY2722">
        <v>197.61869999999999</v>
      </c>
      <c r="CZ2722">
        <v>889.51499999999999</v>
      </c>
      <c r="DA2722">
        <v>1082.146</v>
      </c>
      <c r="DB2722">
        <v>826.57380000000001</v>
      </c>
      <c r="DC2722">
        <v>556.3546</v>
      </c>
      <c r="DD2722">
        <v>108.70269999999999</v>
      </c>
      <c r="DE2722">
        <v>113.98009999999999</v>
      </c>
      <c r="DF2722">
        <v>155.92089999999999</v>
      </c>
      <c r="DG2722">
        <v>183.19159999999999</v>
      </c>
      <c r="DH2722">
        <v>241.08940000000001</v>
      </c>
      <c r="DI2722">
        <v>424.49970000000002</v>
      </c>
      <c r="DJ2722">
        <v>1693.242</v>
      </c>
      <c r="DK2722">
        <v>583.30179999999996</v>
      </c>
      <c r="DL2722">
        <v>388.90179999999998</v>
      </c>
      <c r="DM2722">
        <v>627.71590000000003</v>
      </c>
      <c r="DN2722">
        <v>1577.712</v>
      </c>
      <c r="DO2722">
        <v>18</v>
      </c>
      <c r="DP2722">
        <v>20</v>
      </c>
    </row>
    <row r="2723" spans="1:120" hidden="1" x14ac:dyDescent="0.25">
      <c r="A2723" t="str">
        <f t="shared" si="42"/>
        <v>Industry_Type-7. Institutional/Government_All CBP_44473</v>
      </c>
      <c r="B2723" t="s">
        <v>62</v>
      </c>
      <c r="C2723" t="s">
        <v>208</v>
      </c>
      <c r="D2723" t="s">
        <v>61</v>
      </c>
      <c r="E2723" t="s">
        <v>61</v>
      </c>
      <c r="F2723" t="s">
        <v>61</v>
      </c>
      <c r="G2723" t="s">
        <v>35</v>
      </c>
      <c r="H2723" t="s">
        <v>61</v>
      </c>
      <c r="I2723" t="s">
        <v>61</v>
      </c>
      <c r="J2723" t="s">
        <v>61</v>
      </c>
      <c r="K2723" t="s">
        <v>197</v>
      </c>
      <c r="L2723" s="18">
        <v>44473</v>
      </c>
      <c r="M2723">
        <v>18</v>
      </c>
      <c r="N2723">
        <v>20</v>
      </c>
      <c r="O2723" t="s">
        <v>258</v>
      </c>
      <c r="P2723">
        <v>2</v>
      </c>
      <c r="Q2723">
        <v>2</v>
      </c>
      <c r="R2723">
        <v>0</v>
      </c>
      <c r="S2723">
        <v>0</v>
      </c>
      <c r="T2723">
        <v>1</v>
      </c>
      <c r="U2723">
        <v>0</v>
      </c>
      <c r="V2723">
        <v>1</v>
      </c>
      <c r="W2723">
        <v>22.88</v>
      </c>
      <c r="X2723">
        <v>20.32</v>
      </c>
      <c r="Y2723">
        <v>20.32</v>
      </c>
      <c r="Z2723">
        <v>20.32</v>
      </c>
      <c r="AA2723">
        <v>19.84</v>
      </c>
      <c r="AB2723">
        <v>49.28</v>
      </c>
      <c r="AC2723">
        <v>85.44</v>
      </c>
      <c r="AD2723">
        <v>83.2</v>
      </c>
      <c r="AE2723">
        <v>76.319999999999993</v>
      </c>
      <c r="AF2723">
        <v>68.8</v>
      </c>
      <c r="AG2723">
        <v>64</v>
      </c>
      <c r="AH2723">
        <v>62.56</v>
      </c>
      <c r="AI2723">
        <v>125.6</v>
      </c>
      <c r="AJ2723">
        <v>124</v>
      </c>
      <c r="AK2723">
        <v>128.63999999999999</v>
      </c>
      <c r="AL2723">
        <v>126.24</v>
      </c>
      <c r="AM2723">
        <v>132.47999999999999</v>
      </c>
      <c r="AN2723">
        <v>136.32</v>
      </c>
      <c r="AO2723">
        <v>110.56</v>
      </c>
      <c r="AP2723">
        <v>83.84</v>
      </c>
      <c r="AQ2723">
        <v>85.28</v>
      </c>
      <c r="AR2723">
        <v>71.2</v>
      </c>
      <c r="AS2723">
        <v>23.52</v>
      </c>
      <c r="AT2723">
        <v>23.36</v>
      </c>
      <c r="AU2723">
        <v>68.55</v>
      </c>
      <c r="AV2723">
        <v>64.650000000000006</v>
      </c>
      <c r="AW2723">
        <v>63.05</v>
      </c>
      <c r="AX2723">
        <v>62.15</v>
      </c>
      <c r="AY2723">
        <v>62.05</v>
      </c>
      <c r="AZ2723">
        <v>61.9</v>
      </c>
      <c r="BA2723">
        <v>61.35</v>
      </c>
      <c r="BB2723">
        <v>61.55</v>
      </c>
      <c r="BC2723">
        <v>62.05</v>
      </c>
      <c r="BD2723">
        <v>64.849999999999994</v>
      </c>
      <c r="BE2723">
        <v>70.55</v>
      </c>
      <c r="BF2723">
        <v>75.95</v>
      </c>
      <c r="BG2723">
        <v>79.7</v>
      </c>
      <c r="BH2723">
        <v>83.35</v>
      </c>
      <c r="BI2723">
        <v>85.8</v>
      </c>
      <c r="BJ2723">
        <v>88.6</v>
      </c>
      <c r="BK2723">
        <v>90.7</v>
      </c>
      <c r="BL2723">
        <v>91</v>
      </c>
      <c r="BM2723">
        <v>88.9</v>
      </c>
      <c r="BN2723">
        <v>84.35</v>
      </c>
      <c r="BO2723">
        <v>79.2</v>
      </c>
      <c r="BP2723">
        <v>74.650000000000006</v>
      </c>
      <c r="BQ2723">
        <v>73.75</v>
      </c>
      <c r="BR2723">
        <v>72.75</v>
      </c>
      <c r="BS2723">
        <v>-2.0978780000000001</v>
      </c>
      <c r="BT2723">
        <v>-1.8245469999999999</v>
      </c>
      <c r="BU2723">
        <v>-1.4195009999999999</v>
      </c>
      <c r="BV2723">
        <v>-2.0723379999999998</v>
      </c>
      <c r="BW2723">
        <v>-1.205938</v>
      </c>
      <c r="BX2723">
        <v>-5.5506699999999999E-2</v>
      </c>
      <c r="BY2723">
        <v>-0.14711379999999999</v>
      </c>
      <c r="BZ2723">
        <v>7.8305980000000002</v>
      </c>
      <c r="CA2723">
        <v>2.5850780000000002</v>
      </c>
      <c r="CB2723">
        <v>-9.0145800000000005</v>
      </c>
      <c r="CC2723">
        <v>-5.8209010000000001</v>
      </c>
      <c r="CD2723">
        <v>0.25370690000000001</v>
      </c>
      <c r="CE2723">
        <v>-31.42624</v>
      </c>
      <c r="CF2723">
        <v>-20.117920000000002</v>
      </c>
      <c r="CG2723">
        <v>-19.159320000000001</v>
      </c>
      <c r="CH2723">
        <v>-13.448840000000001</v>
      </c>
      <c r="CI2723">
        <v>-12.66681</v>
      </c>
      <c r="CJ2723">
        <v>-2.8273470000000001</v>
      </c>
      <c r="CK2723">
        <v>-0.2378082</v>
      </c>
      <c r="CL2723">
        <v>-0.34132479999999998</v>
      </c>
      <c r="CM2723">
        <v>-1.8892739999999999</v>
      </c>
      <c r="CN2723">
        <v>-6.269253</v>
      </c>
      <c r="CO2723">
        <v>7.610411</v>
      </c>
      <c r="CP2723">
        <v>-0.56741090000000005</v>
      </c>
      <c r="CQ2723">
        <v>0.23256160000000001</v>
      </c>
      <c r="CR2723">
        <v>0.21099870000000001</v>
      </c>
      <c r="CS2723">
        <v>0.22525319999999999</v>
      </c>
      <c r="CT2723">
        <v>0.28835759999999999</v>
      </c>
      <c r="CU2723">
        <v>0.23492689999999999</v>
      </c>
      <c r="CV2723">
        <v>2.3197809999999999</v>
      </c>
      <c r="CW2723">
        <v>0.80659930000000002</v>
      </c>
      <c r="CX2723">
        <v>4.3676940000000002</v>
      </c>
      <c r="CY2723">
        <v>5.1857160000000002</v>
      </c>
      <c r="CZ2723">
        <v>9.4068769999999997</v>
      </c>
      <c r="DA2723">
        <v>37.065959999999997</v>
      </c>
      <c r="DB2723">
        <v>64.032390000000007</v>
      </c>
      <c r="DC2723">
        <v>45.842489999999998</v>
      </c>
      <c r="DD2723">
        <v>19.27336</v>
      </c>
      <c r="DE2723">
        <v>18.53105</v>
      </c>
      <c r="DF2723">
        <v>10.879239999999999</v>
      </c>
      <c r="DG2723">
        <v>5.9948800000000002</v>
      </c>
      <c r="DH2723">
        <v>2.8188840000000002</v>
      </c>
      <c r="DI2723">
        <v>3.3141189999999998</v>
      </c>
      <c r="DJ2723">
        <v>5.8550560000000003</v>
      </c>
      <c r="DK2723">
        <v>2.9568910000000002</v>
      </c>
      <c r="DL2723">
        <v>19.39911</v>
      </c>
      <c r="DM2723">
        <v>27.777709999999999</v>
      </c>
      <c r="DN2723">
        <v>0.20736389999999999</v>
      </c>
      <c r="DO2723">
        <v>18</v>
      </c>
      <c r="DP2723">
        <v>20</v>
      </c>
    </row>
    <row r="2724" spans="1:120" hidden="1" x14ac:dyDescent="0.25">
      <c r="A2724" t="str">
        <f t="shared" si="42"/>
        <v>Aggregator-City of West Sacramento_All CBP_44473</v>
      </c>
      <c r="B2724" t="s">
        <v>62</v>
      </c>
      <c r="C2724" t="s">
        <v>272</v>
      </c>
      <c r="D2724" t="s">
        <v>61</v>
      </c>
      <c r="E2724" t="s">
        <v>61</v>
      </c>
      <c r="F2724" t="s">
        <v>273</v>
      </c>
      <c r="G2724" t="s">
        <v>61</v>
      </c>
      <c r="H2724" t="s">
        <v>61</v>
      </c>
      <c r="I2724" t="s">
        <v>61</v>
      </c>
      <c r="J2724" t="s">
        <v>61</v>
      </c>
      <c r="K2724" t="s">
        <v>197</v>
      </c>
      <c r="L2724" s="18">
        <v>44473</v>
      </c>
      <c r="M2724">
        <v>18</v>
      </c>
      <c r="N2724">
        <v>20</v>
      </c>
      <c r="O2724" t="s">
        <v>258</v>
      </c>
      <c r="P2724">
        <v>11</v>
      </c>
      <c r="Q2724">
        <v>11</v>
      </c>
      <c r="R2724">
        <v>0</v>
      </c>
      <c r="S2724">
        <v>0</v>
      </c>
      <c r="T2724">
        <v>1</v>
      </c>
      <c r="U2724">
        <v>0</v>
      </c>
      <c r="V2724">
        <v>1</v>
      </c>
      <c r="W2724">
        <v>925.3</v>
      </c>
      <c r="X2724">
        <v>861.34</v>
      </c>
      <c r="Y2724">
        <v>817.02319999999997</v>
      </c>
      <c r="Z2724">
        <v>785.64</v>
      </c>
      <c r="AA2724">
        <v>660.96</v>
      </c>
      <c r="AB2724">
        <v>730.18</v>
      </c>
      <c r="AC2724">
        <v>750.24</v>
      </c>
      <c r="AD2724">
        <v>721.38</v>
      </c>
      <c r="AE2724">
        <v>740.88</v>
      </c>
      <c r="AF2724">
        <v>672.5</v>
      </c>
      <c r="AG2724">
        <v>810.52</v>
      </c>
      <c r="AH2724">
        <v>752.14</v>
      </c>
      <c r="AI2724">
        <v>772.36</v>
      </c>
      <c r="AJ2724">
        <v>775.22</v>
      </c>
      <c r="AK2724">
        <v>788.56</v>
      </c>
      <c r="AL2724">
        <v>756.82</v>
      </c>
      <c r="AM2724">
        <v>679.44</v>
      </c>
      <c r="AN2724">
        <v>560.64</v>
      </c>
      <c r="AO2724">
        <v>558.24</v>
      </c>
      <c r="AP2724">
        <v>568.96</v>
      </c>
      <c r="AQ2724">
        <v>703.1</v>
      </c>
      <c r="AR2724">
        <v>778.8</v>
      </c>
      <c r="AS2724">
        <v>856.94</v>
      </c>
      <c r="AT2724">
        <v>865.66</v>
      </c>
      <c r="AU2724">
        <v>68.55</v>
      </c>
      <c r="AV2724">
        <v>64.650000000000006</v>
      </c>
      <c r="AW2724">
        <v>63.05</v>
      </c>
      <c r="AX2724">
        <v>62.15</v>
      </c>
      <c r="AY2724">
        <v>62.05</v>
      </c>
      <c r="AZ2724">
        <v>61.9</v>
      </c>
      <c r="BA2724">
        <v>61.35</v>
      </c>
      <c r="BB2724">
        <v>61.55</v>
      </c>
      <c r="BC2724">
        <v>62.05</v>
      </c>
      <c r="BD2724">
        <v>64.849999999999994</v>
      </c>
      <c r="BE2724">
        <v>70.55</v>
      </c>
      <c r="BF2724">
        <v>75.95</v>
      </c>
      <c r="BG2724">
        <v>79.7</v>
      </c>
      <c r="BH2724">
        <v>83.35</v>
      </c>
      <c r="BI2724">
        <v>85.8</v>
      </c>
      <c r="BJ2724">
        <v>88.6</v>
      </c>
      <c r="BK2724">
        <v>90.7</v>
      </c>
      <c r="BL2724">
        <v>91</v>
      </c>
      <c r="BM2724">
        <v>88.9</v>
      </c>
      <c r="BN2724">
        <v>84.35</v>
      </c>
      <c r="BO2724">
        <v>79.2</v>
      </c>
      <c r="BP2724">
        <v>74.650000000000006</v>
      </c>
      <c r="BQ2724">
        <v>73.75</v>
      </c>
      <c r="BR2724">
        <v>72.75</v>
      </c>
      <c r="BS2724">
        <v>-71.950360000000003</v>
      </c>
      <c r="BT2724">
        <v>-36.556989999999999</v>
      </c>
      <c r="BU2724">
        <v>-35.160760000000003</v>
      </c>
      <c r="BV2724">
        <v>-44.906019999999998</v>
      </c>
      <c r="BW2724">
        <v>-0.63214479999999995</v>
      </c>
      <c r="BX2724">
        <v>-44.837220000000002</v>
      </c>
      <c r="BY2724">
        <v>6.3443779999999999</v>
      </c>
      <c r="BZ2724">
        <v>34.856949999999998</v>
      </c>
      <c r="CA2724">
        <v>-22.475760000000001</v>
      </c>
      <c r="CB2724">
        <v>26.99042</v>
      </c>
      <c r="CC2724">
        <v>-85.603639999999999</v>
      </c>
      <c r="CD2724">
        <v>-32.410679999999999</v>
      </c>
      <c r="CE2724">
        <v>-38.787399999999998</v>
      </c>
      <c r="CF2724">
        <v>-48.243699999999997</v>
      </c>
      <c r="CG2724">
        <v>-62.793349999999997</v>
      </c>
      <c r="CH2724">
        <v>-45.99147</v>
      </c>
      <c r="CI2724">
        <v>39.23997</v>
      </c>
      <c r="CJ2724">
        <v>145.9554</v>
      </c>
      <c r="CK2724">
        <v>145.08269999999999</v>
      </c>
      <c r="CL2724">
        <v>189.89150000000001</v>
      </c>
      <c r="CM2724">
        <v>45.543399999999998</v>
      </c>
      <c r="CN2724">
        <v>-23.25376</v>
      </c>
      <c r="CO2724">
        <v>-40.962389999999999</v>
      </c>
      <c r="CP2724">
        <v>-47.367240000000002</v>
      </c>
      <c r="CQ2724">
        <v>194.74019999999999</v>
      </c>
      <c r="CR2724">
        <v>126.0215</v>
      </c>
      <c r="CS2724">
        <v>218.02950000000001</v>
      </c>
      <c r="CT2724">
        <v>189.1936</v>
      </c>
      <c r="CU2724">
        <v>102.1863</v>
      </c>
      <c r="CV2724">
        <v>81.932699999999997</v>
      </c>
      <c r="CW2724">
        <v>77.185659999999999</v>
      </c>
      <c r="CX2724">
        <v>59.080750000000002</v>
      </c>
      <c r="CY2724">
        <v>128.80260000000001</v>
      </c>
      <c r="CZ2724">
        <v>241.5145</v>
      </c>
      <c r="DA2724">
        <v>303.3279</v>
      </c>
      <c r="DB2724">
        <v>367.48450000000003</v>
      </c>
      <c r="DC2724">
        <v>289.01339999999999</v>
      </c>
      <c r="DD2724">
        <v>320.00119999999998</v>
      </c>
      <c r="DE2724">
        <v>269.98410000000001</v>
      </c>
      <c r="DF2724">
        <v>197.8271</v>
      </c>
      <c r="DG2724">
        <v>208.72550000000001</v>
      </c>
      <c r="DH2724">
        <v>92.633110000000002</v>
      </c>
      <c r="DI2724">
        <v>289.38310000000001</v>
      </c>
      <c r="DJ2724">
        <v>222.78210000000001</v>
      </c>
      <c r="DK2724">
        <v>176.9187</v>
      </c>
      <c r="DL2724">
        <v>144.5352</v>
      </c>
      <c r="DM2724">
        <v>139.48949999999999</v>
      </c>
      <c r="DN2724">
        <v>134.29339999999999</v>
      </c>
      <c r="DO2724">
        <v>18</v>
      </c>
      <c r="DP2724">
        <v>20</v>
      </c>
    </row>
    <row r="2725" spans="1:120" hidden="1" x14ac:dyDescent="0.25">
      <c r="A2725" t="str">
        <f t="shared" si="42"/>
        <v>Industry_Type-3. Wholesale, Transport, other utilities_All CBP_44473</v>
      </c>
      <c r="B2725" t="s">
        <v>62</v>
      </c>
      <c r="C2725" t="s">
        <v>202</v>
      </c>
      <c r="D2725" t="s">
        <v>61</v>
      </c>
      <c r="E2725" t="s">
        <v>61</v>
      </c>
      <c r="F2725" t="s">
        <v>61</v>
      </c>
      <c r="G2725" t="s">
        <v>31</v>
      </c>
      <c r="H2725" t="s">
        <v>61</v>
      </c>
      <c r="I2725" t="s">
        <v>61</v>
      </c>
      <c r="J2725" t="s">
        <v>61</v>
      </c>
      <c r="K2725" t="s">
        <v>197</v>
      </c>
      <c r="L2725" s="18">
        <v>44473</v>
      </c>
      <c r="M2725">
        <v>18</v>
      </c>
      <c r="N2725">
        <v>20</v>
      </c>
      <c r="O2725" t="s">
        <v>258</v>
      </c>
      <c r="P2725">
        <v>8</v>
      </c>
      <c r="Q2725">
        <v>8</v>
      </c>
      <c r="R2725">
        <v>0</v>
      </c>
      <c r="S2725">
        <v>0</v>
      </c>
      <c r="T2725">
        <v>1</v>
      </c>
      <c r="U2725">
        <v>0</v>
      </c>
      <c r="V2725">
        <v>1</v>
      </c>
      <c r="W2725">
        <v>897.62</v>
      </c>
      <c r="X2725">
        <v>834.72</v>
      </c>
      <c r="Y2725">
        <v>790.10320000000002</v>
      </c>
      <c r="Z2725">
        <v>759.92</v>
      </c>
      <c r="AA2725">
        <v>635.12</v>
      </c>
      <c r="AB2725">
        <v>674.3</v>
      </c>
      <c r="AC2725">
        <v>608.70000000000005</v>
      </c>
      <c r="AD2725">
        <v>585.67999999999995</v>
      </c>
      <c r="AE2725">
        <v>616.86</v>
      </c>
      <c r="AF2725">
        <v>563.5</v>
      </c>
      <c r="AG2725">
        <v>708.12</v>
      </c>
      <c r="AH2725">
        <v>653.28</v>
      </c>
      <c r="AI2725">
        <v>639.86</v>
      </c>
      <c r="AJ2725">
        <v>646.12</v>
      </c>
      <c r="AK2725">
        <v>653.62</v>
      </c>
      <c r="AL2725">
        <v>624.28</v>
      </c>
      <c r="AM2725">
        <v>541.55999999999995</v>
      </c>
      <c r="AN2725">
        <v>417.72</v>
      </c>
      <c r="AO2725">
        <v>442.58</v>
      </c>
      <c r="AP2725">
        <v>478.52</v>
      </c>
      <c r="AQ2725">
        <v>612.72</v>
      </c>
      <c r="AR2725">
        <v>701.3</v>
      </c>
      <c r="AS2725">
        <v>827.12</v>
      </c>
      <c r="AT2725">
        <v>837.2</v>
      </c>
      <c r="AU2725">
        <v>68.55</v>
      </c>
      <c r="AV2725">
        <v>64.650000000000006</v>
      </c>
      <c r="AW2725">
        <v>63.05</v>
      </c>
      <c r="AX2725">
        <v>62.15</v>
      </c>
      <c r="AY2725">
        <v>62.05</v>
      </c>
      <c r="AZ2725">
        <v>61.9</v>
      </c>
      <c r="BA2725">
        <v>61.35</v>
      </c>
      <c r="BB2725">
        <v>61.55</v>
      </c>
      <c r="BC2725">
        <v>62.05</v>
      </c>
      <c r="BD2725">
        <v>64.849999999999994</v>
      </c>
      <c r="BE2725">
        <v>70.55</v>
      </c>
      <c r="BF2725">
        <v>75.95</v>
      </c>
      <c r="BG2725">
        <v>79.7</v>
      </c>
      <c r="BH2725">
        <v>83.35</v>
      </c>
      <c r="BI2725">
        <v>85.8</v>
      </c>
      <c r="BJ2725">
        <v>88.6</v>
      </c>
      <c r="BK2725">
        <v>90.7</v>
      </c>
      <c r="BL2725">
        <v>91</v>
      </c>
      <c r="BM2725">
        <v>88.9</v>
      </c>
      <c r="BN2725">
        <v>84.35</v>
      </c>
      <c r="BO2725">
        <v>79.2</v>
      </c>
      <c r="BP2725">
        <v>74.650000000000006</v>
      </c>
      <c r="BQ2725">
        <v>73.75</v>
      </c>
      <c r="BR2725">
        <v>72.75</v>
      </c>
      <c r="BS2725">
        <v>-71.087180000000004</v>
      </c>
      <c r="BT2725">
        <v>-34.436709999999998</v>
      </c>
      <c r="BU2725">
        <v>-33.210120000000003</v>
      </c>
      <c r="BV2725">
        <v>-43.598990000000001</v>
      </c>
      <c r="BW2725">
        <v>0.59302960000000005</v>
      </c>
      <c r="BX2725">
        <v>-44.679679999999998</v>
      </c>
      <c r="BY2725">
        <v>3.2312910000000001</v>
      </c>
      <c r="BZ2725">
        <v>26.923960000000001</v>
      </c>
      <c r="CA2725">
        <v>-19.785019999999999</v>
      </c>
      <c r="CB2725">
        <v>36.378979999999999</v>
      </c>
      <c r="CC2725">
        <v>-75.834019999999995</v>
      </c>
      <c r="CD2725">
        <v>-22.15587</v>
      </c>
      <c r="CE2725">
        <v>-11.640829999999999</v>
      </c>
      <c r="CF2725">
        <v>-29.040500000000002</v>
      </c>
      <c r="CG2725">
        <v>-42.927419999999998</v>
      </c>
      <c r="CH2725">
        <v>-32.072150000000001</v>
      </c>
      <c r="CI2725">
        <v>51.419429999999998</v>
      </c>
      <c r="CJ2725">
        <v>149.6816</v>
      </c>
      <c r="CK2725">
        <v>144.64670000000001</v>
      </c>
      <c r="CL2725">
        <v>190.68209999999999</v>
      </c>
      <c r="CM2725">
        <v>47.120750000000001</v>
      </c>
      <c r="CN2725">
        <v>-16.569800000000001</v>
      </c>
      <c r="CO2725">
        <v>-48.401440000000001</v>
      </c>
      <c r="CP2725">
        <v>-47.882089999999998</v>
      </c>
      <c r="CQ2725">
        <v>194.45869999999999</v>
      </c>
      <c r="CR2725">
        <v>125.77209999999999</v>
      </c>
      <c r="CS2725">
        <v>217.75810000000001</v>
      </c>
      <c r="CT2725">
        <v>188.87530000000001</v>
      </c>
      <c r="CU2725">
        <v>101.91930000000001</v>
      </c>
      <c r="CV2725">
        <v>79.308570000000003</v>
      </c>
      <c r="CW2725">
        <v>65.392619999999994</v>
      </c>
      <c r="CX2725">
        <v>50.738219999999998</v>
      </c>
      <c r="CY2725">
        <v>120.7861</v>
      </c>
      <c r="CZ2725">
        <v>227.15209999999999</v>
      </c>
      <c r="DA2725">
        <v>252.30420000000001</v>
      </c>
      <c r="DB2725">
        <v>251.20740000000001</v>
      </c>
      <c r="DC2725">
        <v>225.04259999999999</v>
      </c>
      <c r="DD2725">
        <v>300.59739999999999</v>
      </c>
      <c r="DE2725">
        <v>251.37950000000001</v>
      </c>
      <c r="DF2725">
        <v>186.81780000000001</v>
      </c>
      <c r="DG2725">
        <v>202.625</v>
      </c>
      <c r="DH2725">
        <v>89.732740000000007</v>
      </c>
      <c r="DI2725">
        <v>285.99090000000001</v>
      </c>
      <c r="DJ2725">
        <v>216.8152</v>
      </c>
      <c r="DK2725">
        <v>173.8904</v>
      </c>
      <c r="DL2725">
        <v>125.0609</v>
      </c>
      <c r="DM2725">
        <v>111.6662</v>
      </c>
      <c r="DN2725">
        <v>134.03020000000001</v>
      </c>
      <c r="DO2725">
        <v>18</v>
      </c>
      <c r="DP2725">
        <v>20</v>
      </c>
    </row>
    <row r="2726" spans="1:120" x14ac:dyDescent="0.25">
      <c r="A2726" t="str">
        <f t="shared" si="42"/>
        <v>AutoDR-No_All CBP_44473</v>
      </c>
      <c r="B2726" t="s">
        <v>62</v>
      </c>
      <c r="C2726" t="s">
        <v>321</v>
      </c>
      <c r="D2726" t="s">
        <v>61</v>
      </c>
      <c r="E2726" t="s">
        <v>61</v>
      </c>
      <c r="F2726" t="s">
        <v>61</v>
      </c>
      <c r="G2726" t="s">
        <v>61</v>
      </c>
      <c r="H2726" t="s">
        <v>97</v>
      </c>
      <c r="I2726" t="s">
        <v>61</v>
      </c>
      <c r="J2726" t="s">
        <v>61</v>
      </c>
      <c r="K2726" t="s">
        <v>197</v>
      </c>
      <c r="L2726" s="18">
        <v>44473</v>
      </c>
      <c r="M2726">
        <v>18</v>
      </c>
      <c r="N2726">
        <v>20</v>
      </c>
      <c r="O2726" t="s">
        <v>258</v>
      </c>
      <c r="P2726">
        <v>17</v>
      </c>
      <c r="Q2726">
        <v>16</v>
      </c>
      <c r="R2726">
        <v>1</v>
      </c>
      <c r="S2726">
        <v>0</v>
      </c>
      <c r="T2726">
        <v>0</v>
      </c>
      <c r="U2726">
        <v>0</v>
      </c>
      <c r="V2726">
        <v>0</v>
      </c>
      <c r="W2726">
        <v>3178.18</v>
      </c>
      <c r="X2726">
        <v>3376.6840000000002</v>
      </c>
      <c r="Y2726">
        <v>3323.3431999999998</v>
      </c>
      <c r="Z2726">
        <v>3293.8319999999999</v>
      </c>
      <c r="AA2726">
        <v>3163.248</v>
      </c>
      <c r="AB2726">
        <v>3230.74</v>
      </c>
      <c r="AC2726">
        <v>3258.48</v>
      </c>
      <c r="AD2726">
        <v>3209.268</v>
      </c>
      <c r="AE2726">
        <v>3237.7440000000001</v>
      </c>
      <c r="AF2726">
        <v>3172.9160000000002</v>
      </c>
      <c r="AG2726">
        <v>3201.4</v>
      </c>
      <c r="AH2726">
        <v>2952.22</v>
      </c>
      <c r="AI2726">
        <v>2136.7600000000002</v>
      </c>
      <c r="AJ2726">
        <v>1969.076</v>
      </c>
      <c r="AK2726">
        <v>1973.7280000000001</v>
      </c>
      <c r="AL2726">
        <v>1931.9559999999999</v>
      </c>
      <c r="AM2726">
        <v>1811.568</v>
      </c>
      <c r="AN2726">
        <v>1587.9839999999999</v>
      </c>
      <c r="AO2726">
        <v>1629.84</v>
      </c>
      <c r="AP2726">
        <v>1630.528</v>
      </c>
      <c r="AQ2726">
        <v>1957.7719999999999</v>
      </c>
      <c r="AR2726">
        <v>2506.6559999999999</v>
      </c>
      <c r="AS2726">
        <v>2632.5079999999998</v>
      </c>
      <c r="AT2726">
        <v>2648.2840000000001</v>
      </c>
      <c r="AU2726">
        <v>65.002941000000007</v>
      </c>
      <c r="AV2726">
        <v>63.008823999999997</v>
      </c>
      <c r="AW2726">
        <v>61.461765</v>
      </c>
      <c r="AX2726">
        <v>60.41</v>
      </c>
      <c r="AY2726">
        <v>60.264118000000003</v>
      </c>
      <c r="AZ2726">
        <v>60.484706000000003</v>
      </c>
      <c r="BA2726">
        <v>60.799411999999997</v>
      </c>
      <c r="BB2726">
        <v>60.875881999999997</v>
      </c>
      <c r="BC2726">
        <v>61.051175999999998</v>
      </c>
      <c r="BD2726">
        <v>64.645294000000007</v>
      </c>
      <c r="BE2726">
        <v>69.692352999999997</v>
      </c>
      <c r="BF2726">
        <v>74.502941000000007</v>
      </c>
      <c r="BG2726">
        <v>78.295293999999998</v>
      </c>
      <c r="BH2726">
        <v>80.741765000000001</v>
      </c>
      <c r="BI2726">
        <v>81.564706000000001</v>
      </c>
      <c r="BJ2726">
        <v>82.702353000000002</v>
      </c>
      <c r="BK2726">
        <v>82.677646999999993</v>
      </c>
      <c r="BL2726">
        <v>81.682353000000006</v>
      </c>
      <c r="BM2726">
        <v>79.578823999999997</v>
      </c>
      <c r="BN2726">
        <v>75.865294000000006</v>
      </c>
      <c r="BO2726">
        <v>72.056471000000002</v>
      </c>
      <c r="BP2726">
        <v>68.526471000000001</v>
      </c>
      <c r="BQ2726">
        <v>67.891176000000002</v>
      </c>
      <c r="BR2726">
        <v>67.208824000000007</v>
      </c>
      <c r="BS2726">
        <v>-98.723079999999996</v>
      </c>
      <c r="BT2726">
        <v>-25.637630000000001</v>
      </c>
      <c r="BU2726">
        <v>-23.064520000000002</v>
      </c>
      <c r="BV2726">
        <v>-33.044069999999998</v>
      </c>
      <c r="BW2726">
        <v>12.793979999999999</v>
      </c>
      <c r="BX2726">
        <v>-38.058880000000002</v>
      </c>
      <c r="BY2726">
        <v>33.231279999999998</v>
      </c>
      <c r="BZ2726">
        <v>64.707130000000006</v>
      </c>
      <c r="CA2726">
        <v>-29.166250000000002</v>
      </c>
      <c r="CB2726">
        <v>-37.620100000000001</v>
      </c>
      <c r="CC2726">
        <v>-117.6117</v>
      </c>
      <c r="CD2726">
        <v>-48.40728</v>
      </c>
      <c r="CE2726">
        <v>-91.055639999999997</v>
      </c>
      <c r="CF2726">
        <v>-103.5583</v>
      </c>
      <c r="CG2726">
        <v>-95.64349</v>
      </c>
      <c r="CH2726">
        <v>-34.1051</v>
      </c>
      <c r="CI2726">
        <v>116.4725</v>
      </c>
      <c r="CJ2726">
        <v>313.53460000000001</v>
      </c>
      <c r="CK2726">
        <v>292.25220000000002</v>
      </c>
      <c r="CL2726">
        <v>338.84219999999999</v>
      </c>
      <c r="CM2726">
        <v>70.879589999999993</v>
      </c>
      <c r="CN2726">
        <v>-25.699010000000001</v>
      </c>
      <c r="CO2726">
        <v>-46.788170000000001</v>
      </c>
      <c r="CP2726">
        <v>-72.454930000000004</v>
      </c>
      <c r="CQ2726">
        <v>794.92600000000004</v>
      </c>
      <c r="CR2726">
        <v>796.26110000000006</v>
      </c>
      <c r="CS2726">
        <v>1303.258</v>
      </c>
      <c r="CT2726">
        <v>1044.9280000000001</v>
      </c>
      <c r="CU2726">
        <v>737.66039999999998</v>
      </c>
      <c r="CV2726">
        <v>370.57909999999998</v>
      </c>
      <c r="CW2726">
        <v>392.10489999999999</v>
      </c>
      <c r="CX2726">
        <v>240.39330000000001</v>
      </c>
      <c r="CY2726">
        <v>507.07769999999999</v>
      </c>
      <c r="CZ2726">
        <v>1729.8109999999999</v>
      </c>
      <c r="DA2726">
        <v>2238.8620000000001</v>
      </c>
      <c r="DB2726">
        <v>2058.9050000000002</v>
      </c>
      <c r="DC2726">
        <v>2396.3560000000002</v>
      </c>
      <c r="DD2726">
        <v>2366.6379999999999</v>
      </c>
      <c r="DE2726">
        <v>2407.6950000000002</v>
      </c>
      <c r="DF2726">
        <v>2051.1370000000002</v>
      </c>
      <c r="DG2726">
        <v>1790.6559999999999</v>
      </c>
      <c r="DH2726">
        <v>1588.45</v>
      </c>
      <c r="DI2726">
        <v>2100.0410000000002</v>
      </c>
      <c r="DJ2726">
        <v>3869.0349999999999</v>
      </c>
      <c r="DK2726">
        <v>2255.203</v>
      </c>
      <c r="DL2726">
        <v>2028.923</v>
      </c>
      <c r="DM2726">
        <v>2231.1390000000001</v>
      </c>
      <c r="DN2726">
        <v>3464.5039999999999</v>
      </c>
      <c r="DO2726">
        <v>18</v>
      </c>
      <c r="DP2726">
        <v>20</v>
      </c>
    </row>
    <row r="2727" spans="1:120" hidden="1" x14ac:dyDescent="0.25">
      <c r="A2727" t="str">
        <f t="shared" si="42"/>
        <v>Size_Grp-Below 20 kW_All CBP_44473</v>
      </c>
      <c r="B2727" t="s">
        <v>62</v>
      </c>
      <c r="C2727" t="s">
        <v>259</v>
      </c>
      <c r="D2727" t="s">
        <v>61</v>
      </c>
      <c r="E2727" t="s">
        <v>61</v>
      </c>
      <c r="F2727" t="s">
        <v>61</v>
      </c>
      <c r="G2727" t="s">
        <v>61</v>
      </c>
      <c r="H2727" t="s">
        <v>61</v>
      </c>
      <c r="I2727" t="s">
        <v>61</v>
      </c>
      <c r="J2727" t="s">
        <v>260</v>
      </c>
      <c r="K2727" t="s">
        <v>197</v>
      </c>
      <c r="L2727" s="18">
        <v>44473</v>
      </c>
      <c r="M2727">
        <v>18</v>
      </c>
      <c r="N2727">
        <v>20</v>
      </c>
      <c r="O2727" t="s">
        <v>258</v>
      </c>
      <c r="P2727">
        <v>2</v>
      </c>
      <c r="Q2727">
        <v>1</v>
      </c>
      <c r="R2727">
        <v>1</v>
      </c>
      <c r="S2727">
        <v>0</v>
      </c>
      <c r="T2727">
        <v>1</v>
      </c>
      <c r="U2727">
        <v>0</v>
      </c>
      <c r="V2727">
        <v>1</v>
      </c>
      <c r="W2727">
        <v>3.3</v>
      </c>
      <c r="X2727">
        <v>3.6</v>
      </c>
      <c r="Y2727">
        <v>3.3</v>
      </c>
      <c r="Z2727">
        <v>3.6</v>
      </c>
      <c r="AA2727">
        <v>3.6</v>
      </c>
      <c r="AB2727">
        <v>9.9</v>
      </c>
      <c r="AC2727">
        <v>7.5</v>
      </c>
      <c r="AD2727">
        <v>3.6</v>
      </c>
      <c r="AE2727">
        <v>3.9</v>
      </c>
      <c r="AF2727">
        <v>5.0999999999999996</v>
      </c>
      <c r="AG2727">
        <v>5.4</v>
      </c>
      <c r="AH2727">
        <v>4.8</v>
      </c>
      <c r="AI2727">
        <v>4.5</v>
      </c>
      <c r="AJ2727">
        <v>4.2</v>
      </c>
      <c r="AK2727">
        <v>3.3</v>
      </c>
      <c r="AL2727">
        <v>3</v>
      </c>
      <c r="AM2727">
        <v>3</v>
      </c>
      <c r="AN2727">
        <v>3</v>
      </c>
      <c r="AO2727">
        <v>3.3</v>
      </c>
      <c r="AP2727">
        <v>3</v>
      </c>
      <c r="AQ2727">
        <v>3.6</v>
      </c>
      <c r="AR2727">
        <v>3.3</v>
      </c>
      <c r="AS2727">
        <v>3.6</v>
      </c>
      <c r="AT2727">
        <v>3.6</v>
      </c>
      <c r="AU2727">
        <v>34.274999999999999</v>
      </c>
      <c r="AV2727">
        <v>32.325000000000003</v>
      </c>
      <c r="AW2727">
        <v>31.524999999999999</v>
      </c>
      <c r="AX2727">
        <v>31.074999999999999</v>
      </c>
      <c r="AY2727">
        <v>31.024999999999999</v>
      </c>
      <c r="AZ2727">
        <v>30.95</v>
      </c>
      <c r="BA2727">
        <v>30.675000000000001</v>
      </c>
      <c r="BB2727">
        <v>30.774999999999999</v>
      </c>
      <c r="BC2727">
        <v>31.024999999999999</v>
      </c>
      <c r="BD2727">
        <v>32.424999999999997</v>
      </c>
      <c r="BE2727">
        <v>35.274999999999999</v>
      </c>
      <c r="BF2727">
        <v>37.975000000000001</v>
      </c>
      <c r="BG2727">
        <v>39.85</v>
      </c>
      <c r="BH2727">
        <v>41.674999999999997</v>
      </c>
      <c r="BI2727">
        <v>42.9</v>
      </c>
      <c r="BJ2727">
        <v>44.3</v>
      </c>
      <c r="BK2727">
        <v>45.35</v>
      </c>
      <c r="BL2727">
        <v>45.5</v>
      </c>
      <c r="BM2727">
        <v>44.45</v>
      </c>
      <c r="BN2727">
        <v>42.174999999999997</v>
      </c>
      <c r="BO2727">
        <v>39.6</v>
      </c>
      <c r="BP2727">
        <v>37.325000000000003</v>
      </c>
      <c r="BQ2727">
        <v>36.875</v>
      </c>
      <c r="BR2727">
        <v>36.375</v>
      </c>
      <c r="BS2727">
        <v>0.84669519999999998</v>
      </c>
      <c r="BT2727">
        <v>-0.10843469999999999</v>
      </c>
      <c r="BU2727">
        <v>0.14674809999999999</v>
      </c>
      <c r="BV2727">
        <v>1.851272</v>
      </c>
      <c r="BW2727">
        <v>1.2390589999999999</v>
      </c>
      <c r="BX2727">
        <v>-4.7679850000000004</v>
      </c>
      <c r="BY2727">
        <v>-2.5150030000000001</v>
      </c>
      <c r="BZ2727">
        <v>1.8618110000000001</v>
      </c>
      <c r="CA2727">
        <v>3.399556</v>
      </c>
      <c r="CB2727">
        <v>0.73379950000000005</v>
      </c>
      <c r="CC2727">
        <v>2.627793</v>
      </c>
      <c r="CD2727">
        <v>-0.44270130000000002</v>
      </c>
      <c r="CE2727">
        <v>-1.047679</v>
      </c>
      <c r="CF2727">
        <v>-0.70192770000000004</v>
      </c>
      <c r="CG2727">
        <v>2.9673100000000001E-2</v>
      </c>
      <c r="CH2727">
        <v>0.19860269999999999</v>
      </c>
      <c r="CI2727">
        <v>0.48577480000000001</v>
      </c>
      <c r="CJ2727">
        <v>0.64410880000000004</v>
      </c>
      <c r="CK2727">
        <v>-6.5948000000000007E-2</v>
      </c>
      <c r="CL2727">
        <v>2.4941700000000001E-2</v>
      </c>
      <c r="CM2727">
        <v>-0.19276190000000001</v>
      </c>
      <c r="CN2727">
        <v>0.36257270000000003</v>
      </c>
      <c r="CO2727">
        <v>-0.1054964</v>
      </c>
      <c r="CP2727">
        <v>-0.33289980000000002</v>
      </c>
      <c r="CQ2727">
        <v>0.23350099999999999</v>
      </c>
      <c r="CR2727">
        <v>6.4073000000000003E-3</v>
      </c>
      <c r="CS2727">
        <v>1.32654E-2</v>
      </c>
      <c r="CT2727">
        <v>0.45600679999999999</v>
      </c>
      <c r="CU2727">
        <v>0.27915400000000001</v>
      </c>
      <c r="CV2727">
        <v>9.40473E-2</v>
      </c>
      <c r="CW2727">
        <v>0.20287340000000001</v>
      </c>
      <c r="CX2727">
        <v>0.4051515</v>
      </c>
      <c r="CY2727">
        <v>3.4266019999999999</v>
      </c>
      <c r="CZ2727">
        <v>0.40545870000000001</v>
      </c>
      <c r="DA2727">
        <v>8.1214180000000002</v>
      </c>
      <c r="DB2727">
        <v>0.14683789999999999</v>
      </c>
      <c r="DC2727">
        <v>2.2862299999999999E-2</v>
      </c>
      <c r="DD2727">
        <v>6.0154699999999998E-2</v>
      </c>
      <c r="DE2727">
        <v>4.0144999999999998E-3</v>
      </c>
      <c r="DF2727">
        <v>4.0322999999999999E-3</v>
      </c>
      <c r="DG2727">
        <v>7.1825899999999998E-2</v>
      </c>
      <c r="DH2727">
        <v>0.16153609999999999</v>
      </c>
      <c r="DI2727">
        <v>6.1273999999999999E-3</v>
      </c>
      <c r="DJ2727">
        <v>4.7841799999999997E-2</v>
      </c>
      <c r="DK2727">
        <v>1.6523400000000001E-2</v>
      </c>
      <c r="DL2727">
        <v>8.5359099999999993E-2</v>
      </c>
      <c r="DM2727">
        <v>7.3508999999999996E-3</v>
      </c>
      <c r="DN2727">
        <v>4.0508099999999998E-2</v>
      </c>
      <c r="DO2727">
        <v>18</v>
      </c>
      <c r="DP2727">
        <v>20</v>
      </c>
    </row>
    <row r="2728" spans="1:120" hidden="1" x14ac:dyDescent="0.25">
      <c r="A2728" t="str">
        <f t="shared" si="42"/>
        <v>Size_Grp-20 to 199.99 kW_All CBP_44473</v>
      </c>
      <c r="B2728" t="s">
        <v>62</v>
      </c>
      <c r="C2728" t="s">
        <v>201</v>
      </c>
      <c r="D2728" t="s">
        <v>61</v>
      </c>
      <c r="E2728" t="s">
        <v>61</v>
      </c>
      <c r="F2728" t="s">
        <v>61</v>
      </c>
      <c r="G2728" t="s">
        <v>61</v>
      </c>
      <c r="H2728" t="s">
        <v>61</v>
      </c>
      <c r="I2728" t="s">
        <v>61</v>
      </c>
      <c r="J2728" t="s">
        <v>101</v>
      </c>
      <c r="K2728" t="s">
        <v>197</v>
      </c>
      <c r="L2728" s="18">
        <v>44473</v>
      </c>
      <c r="M2728">
        <v>18</v>
      </c>
      <c r="N2728">
        <v>20</v>
      </c>
      <c r="O2728" t="s">
        <v>258</v>
      </c>
      <c r="P2728">
        <v>10</v>
      </c>
      <c r="Q2728">
        <v>10</v>
      </c>
      <c r="R2728">
        <v>1</v>
      </c>
      <c r="S2728">
        <v>0</v>
      </c>
      <c r="T2728">
        <v>1</v>
      </c>
      <c r="U2728">
        <v>0</v>
      </c>
      <c r="V2728">
        <v>1</v>
      </c>
      <c r="W2728">
        <v>503.64</v>
      </c>
      <c r="X2728">
        <v>516.94000000000005</v>
      </c>
      <c r="Y2728">
        <v>454.92320000000001</v>
      </c>
      <c r="Z2728">
        <v>465.04</v>
      </c>
      <c r="AA2728">
        <v>430.24</v>
      </c>
      <c r="AB2728">
        <v>425.96</v>
      </c>
      <c r="AC2728">
        <v>503.1</v>
      </c>
      <c r="AD2728">
        <v>466.7</v>
      </c>
      <c r="AE2728">
        <v>451.78</v>
      </c>
      <c r="AF2728">
        <v>444.68</v>
      </c>
      <c r="AG2728">
        <v>418.36</v>
      </c>
      <c r="AH2728">
        <v>386.94</v>
      </c>
      <c r="AI2728">
        <v>352.7</v>
      </c>
      <c r="AJ2728">
        <v>352.42</v>
      </c>
      <c r="AK2728">
        <v>348.38</v>
      </c>
      <c r="AL2728">
        <v>346.62</v>
      </c>
      <c r="AM2728">
        <v>407.36</v>
      </c>
      <c r="AN2728">
        <v>365.68</v>
      </c>
      <c r="AO2728">
        <v>344.98</v>
      </c>
      <c r="AP2728">
        <v>384.2</v>
      </c>
      <c r="AQ2728">
        <v>454.46</v>
      </c>
      <c r="AR2728">
        <v>448.58</v>
      </c>
      <c r="AS2728">
        <v>487.62</v>
      </c>
      <c r="AT2728">
        <v>493.38</v>
      </c>
      <c r="AU2728">
        <v>67.150000000000006</v>
      </c>
      <c r="AV2728">
        <v>64.254999999999995</v>
      </c>
      <c r="AW2728">
        <v>62.79</v>
      </c>
      <c r="AX2728">
        <v>61.875</v>
      </c>
      <c r="AY2728">
        <v>61.71</v>
      </c>
      <c r="AZ2728">
        <v>61.695</v>
      </c>
      <c r="BA2728">
        <v>61.524999999999999</v>
      </c>
      <c r="BB2728">
        <v>61.594999999999999</v>
      </c>
      <c r="BC2728">
        <v>61.924999999999997</v>
      </c>
      <c r="BD2728">
        <v>65.11</v>
      </c>
      <c r="BE2728">
        <v>70.44</v>
      </c>
      <c r="BF2728">
        <v>75.644999999999996</v>
      </c>
      <c r="BG2728">
        <v>79.674999999999997</v>
      </c>
      <c r="BH2728">
        <v>82.724999999999994</v>
      </c>
      <c r="BI2728">
        <v>84.46</v>
      </c>
      <c r="BJ2728">
        <v>86.56</v>
      </c>
      <c r="BK2728">
        <v>87.71</v>
      </c>
      <c r="BL2728">
        <v>87.364999999999995</v>
      </c>
      <c r="BM2728">
        <v>85.155000000000001</v>
      </c>
      <c r="BN2728">
        <v>80.739999999999995</v>
      </c>
      <c r="BO2728">
        <v>76.064999999999998</v>
      </c>
      <c r="BP2728">
        <v>71.760000000000005</v>
      </c>
      <c r="BQ2728">
        <v>71.010000000000005</v>
      </c>
      <c r="BR2728">
        <v>70.150000000000006</v>
      </c>
      <c r="BS2728">
        <v>-19.406590000000001</v>
      </c>
      <c r="BT2728">
        <v>-12.11261</v>
      </c>
      <c r="BU2728">
        <v>-10.98326</v>
      </c>
      <c r="BV2728">
        <v>-9.1359510000000004</v>
      </c>
      <c r="BW2728">
        <v>-7.489134</v>
      </c>
      <c r="BX2728">
        <v>-5.1493529999999996</v>
      </c>
      <c r="BY2728">
        <v>3.2078579999999999</v>
      </c>
      <c r="BZ2728">
        <v>18.86872</v>
      </c>
      <c r="CA2728">
        <v>-0.83939220000000003</v>
      </c>
      <c r="CB2728">
        <v>-10.373480000000001</v>
      </c>
      <c r="CC2728">
        <v>-20.769590000000001</v>
      </c>
      <c r="CD2728">
        <v>-24.023260000000001</v>
      </c>
      <c r="CE2728">
        <v>-8.5592299999999994</v>
      </c>
      <c r="CF2728">
        <v>-19.698550000000001</v>
      </c>
      <c r="CG2728">
        <v>-5.8515629999999996</v>
      </c>
      <c r="CH2728">
        <v>1.9254100000000001</v>
      </c>
      <c r="CI2728">
        <v>20.07077</v>
      </c>
      <c r="CJ2728">
        <v>83.003399999999999</v>
      </c>
      <c r="CK2728">
        <v>81.227710000000002</v>
      </c>
      <c r="CL2728">
        <v>69.869110000000006</v>
      </c>
      <c r="CM2728">
        <v>11.3673</v>
      </c>
      <c r="CN2728">
        <v>-1.3404</v>
      </c>
      <c r="CO2728">
        <v>-2.7307800000000002</v>
      </c>
      <c r="CP2728">
        <v>-7.8257070000000004</v>
      </c>
      <c r="CQ2728">
        <v>59.437800000000003</v>
      </c>
      <c r="CR2728">
        <v>42.981589999999997</v>
      </c>
      <c r="CS2728">
        <v>43.015590000000003</v>
      </c>
      <c r="CT2728">
        <v>42.00705</v>
      </c>
      <c r="CU2728">
        <v>25.553599999999999</v>
      </c>
      <c r="CV2728">
        <v>28.345980000000001</v>
      </c>
      <c r="CW2728">
        <v>66.117059999999995</v>
      </c>
      <c r="CX2728">
        <v>15.694229999999999</v>
      </c>
      <c r="CY2728">
        <v>55.903260000000003</v>
      </c>
      <c r="CZ2728">
        <v>82.889259999999993</v>
      </c>
      <c r="DA2728">
        <v>107.42230000000001</v>
      </c>
      <c r="DB2728">
        <v>197.19319999999999</v>
      </c>
      <c r="DC2728">
        <v>201.9528</v>
      </c>
      <c r="DD2728">
        <v>218.84</v>
      </c>
      <c r="DE2728">
        <v>198.02979999999999</v>
      </c>
      <c r="DF2728">
        <v>209.9503</v>
      </c>
      <c r="DG2728">
        <v>129.15539999999999</v>
      </c>
      <c r="DH2728">
        <v>59.511989999999997</v>
      </c>
      <c r="DI2728">
        <v>59.28754</v>
      </c>
      <c r="DJ2728">
        <v>79.040379999999999</v>
      </c>
      <c r="DK2728">
        <v>99.735500000000002</v>
      </c>
      <c r="DL2728">
        <v>198.99809999999999</v>
      </c>
      <c r="DM2728">
        <v>176.14680000000001</v>
      </c>
      <c r="DN2728">
        <v>160.23490000000001</v>
      </c>
      <c r="DO2728">
        <v>18</v>
      </c>
      <c r="DP2728">
        <v>20</v>
      </c>
    </row>
    <row r="2729" spans="1:120" hidden="1" x14ac:dyDescent="0.25">
      <c r="A2729" t="str">
        <f t="shared" si="42"/>
        <v>OtherDR-No_All CBP_44473</v>
      </c>
      <c r="B2729" t="s">
        <v>62</v>
      </c>
      <c r="C2729" t="s">
        <v>323</v>
      </c>
      <c r="D2729" t="s">
        <v>61</v>
      </c>
      <c r="E2729" t="s">
        <v>61</v>
      </c>
      <c r="F2729" t="s">
        <v>61</v>
      </c>
      <c r="G2729" t="s">
        <v>61</v>
      </c>
      <c r="H2729" t="s">
        <v>61</v>
      </c>
      <c r="I2729" t="s">
        <v>97</v>
      </c>
      <c r="J2729" t="s">
        <v>61</v>
      </c>
      <c r="K2729" t="s">
        <v>197</v>
      </c>
      <c r="L2729" s="18">
        <v>44473</v>
      </c>
      <c r="M2729">
        <v>18</v>
      </c>
      <c r="N2729">
        <v>20</v>
      </c>
      <c r="O2729" t="s">
        <v>258</v>
      </c>
      <c r="P2729">
        <v>13</v>
      </c>
      <c r="Q2729">
        <v>12</v>
      </c>
      <c r="R2729">
        <v>1</v>
      </c>
      <c r="S2729">
        <v>0</v>
      </c>
      <c r="T2729">
        <v>1</v>
      </c>
      <c r="U2729">
        <v>0</v>
      </c>
      <c r="V2729">
        <v>1</v>
      </c>
      <c r="W2729">
        <v>2413.12</v>
      </c>
      <c r="X2729">
        <v>2670.864</v>
      </c>
      <c r="Y2729">
        <v>2600.9632000000001</v>
      </c>
      <c r="Z2729">
        <v>2613.7919999999999</v>
      </c>
      <c r="AA2729">
        <v>2599.248</v>
      </c>
      <c r="AB2729">
        <v>2593.2800000000002</v>
      </c>
      <c r="AC2729">
        <v>2675.84</v>
      </c>
      <c r="AD2729">
        <v>2655.0079999999998</v>
      </c>
      <c r="AE2729">
        <v>2641.1840000000002</v>
      </c>
      <c r="AF2729">
        <v>2635.616</v>
      </c>
      <c r="AG2729">
        <v>2508.4</v>
      </c>
      <c r="AH2729">
        <v>2304.88</v>
      </c>
      <c r="AI2729">
        <v>1542.16</v>
      </c>
      <c r="AJ2729">
        <v>1369.056</v>
      </c>
      <c r="AK2729">
        <v>1365.088</v>
      </c>
      <c r="AL2729">
        <v>1352.336</v>
      </c>
      <c r="AM2729">
        <v>1385.4079999999999</v>
      </c>
      <c r="AN2729">
        <v>1285.5840000000001</v>
      </c>
      <c r="AO2729">
        <v>1306.56</v>
      </c>
      <c r="AP2729">
        <v>1328.848</v>
      </c>
      <c r="AQ2729">
        <v>1523.712</v>
      </c>
      <c r="AR2729">
        <v>1958.7360000000001</v>
      </c>
      <c r="AS2729">
        <v>1934.1279999999999</v>
      </c>
      <c r="AT2729">
        <v>1941.104</v>
      </c>
      <c r="AU2729">
        <v>63.911538</v>
      </c>
      <c r="AV2729">
        <v>62.503846000000003</v>
      </c>
      <c r="AW2729">
        <v>60.973077000000004</v>
      </c>
      <c r="AX2729">
        <v>59.874614999999999</v>
      </c>
      <c r="AY2729">
        <v>59.714615000000002</v>
      </c>
      <c r="AZ2729">
        <v>60.049230999999999</v>
      </c>
      <c r="BA2729">
        <v>60.63</v>
      </c>
      <c r="BB2729">
        <v>60.668461999999998</v>
      </c>
      <c r="BC2729">
        <v>60.743845999999998</v>
      </c>
      <c r="BD2729">
        <v>64.582307999999998</v>
      </c>
      <c r="BE2729">
        <v>69.428461999999996</v>
      </c>
      <c r="BF2729">
        <v>74.057692000000003</v>
      </c>
      <c r="BG2729">
        <v>77.863077000000004</v>
      </c>
      <c r="BH2729">
        <v>79.939231000000007</v>
      </c>
      <c r="BI2729">
        <v>80.261538000000002</v>
      </c>
      <c r="BJ2729">
        <v>80.887692000000001</v>
      </c>
      <c r="BK2729">
        <v>80.209231000000003</v>
      </c>
      <c r="BL2729">
        <v>78.815385000000006</v>
      </c>
      <c r="BM2729">
        <v>76.710768999999999</v>
      </c>
      <c r="BN2729">
        <v>73.254615000000001</v>
      </c>
      <c r="BO2729">
        <v>69.858462000000003</v>
      </c>
      <c r="BP2729">
        <v>66.642308</v>
      </c>
      <c r="BQ2729">
        <v>66.088462000000007</v>
      </c>
      <c r="BR2729">
        <v>65.503845999999996</v>
      </c>
      <c r="BS2729">
        <v>-29.33154</v>
      </c>
      <c r="BT2729">
        <v>11.04284</v>
      </c>
      <c r="BU2729">
        <v>11.940469999999999</v>
      </c>
      <c r="BV2729">
        <v>12.71683</v>
      </c>
      <c r="BW2729">
        <v>12.815580000000001</v>
      </c>
      <c r="BX2729">
        <v>7.1450880000000003</v>
      </c>
      <c r="BY2729">
        <v>26.30555</v>
      </c>
      <c r="BZ2729">
        <v>37.765979999999999</v>
      </c>
      <c r="CA2729">
        <v>-4.3242859999999999</v>
      </c>
      <c r="CB2729">
        <v>-72.935929999999999</v>
      </c>
      <c r="CC2729">
        <v>-37.660200000000003</v>
      </c>
      <c r="CD2729">
        <v>-14.680709999999999</v>
      </c>
      <c r="CE2729">
        <v>-80.207769999999996</v>
      </c>
      <c r="CF2729">
        <v>-72.764970000000005</v>
      </c>
      <c r="CG2729">
        <v>-49.568249999999999</v>
      </c>
      <c r="CH2729">
        <v>1.076643</v>
      </c>
      <c r="CI2729">
        <v>67.914339999999996</v>
      </c>
      <c r="CJ2729">
        <v>168.26730000000001</v>
      </c>
      <c r="CK2729">
        <v>151.6302</v>
      </c>
      <c r="CL2729">
        <v>151.94839999999999</v>
      </c>
      <c r="CM2729">
        <v>26.367730000000002</v>
      </c>
      <c r="CN2729">
        <v>-6.0550420000000003</v>
      </c>
      <c r="CO2729">
        <v>3.2564329999999999</v>
      </c>
      <c r="CP2729">
        <v>-24.273589999999999</v>
      </c>
      <c r="CQ2729">
        <v>600.81349999999998</v>
      </c>
      <c r="CR2729">
        <v>670.74659999999994</v>
      </c>
      <c r="CS2729">
        <v>1085.693</v>
      </c>
      <c r="CT2729">
        <v>858.67359999999996</v>
      </c>
      <c r="CU2729">
        <v>635.9923</v>
      </c>
      <c r="CV2729">
        <v>291.02539999999999</v>
      </c>
      <c r="CW2729">
        <v>315.7971</v>
      </c>
      <c r="CX2729">
        <v>185.82249999999999</v>
      </c>
      <c r="CY2729">
        <v>383.83909999999997</v>
      </c>
      <c r="CZ2729">
        <v>1498.16</v>
      </c>
      <c r="DA2729">
        <v>1974.9659999999999</v>
      </c>
      <c r="DB2729">
        <v>1759.7139999999999</v>
      </c>
      <c r="DC2729">
        <v>2153.877</v>
      </c>
      <c r="DD2729">
        <v>2066.587</v>
      </c>
      <c r="DE2729">
        <v>2157.0770000000002</v>
      </c>
      <c r="DF2729">
        <v>1865.086</v>
      </c>
      <c r="DG2729">
        <v>1588.9169999999999</v>
      </c>
      <c r="DH2729">
        <v>1499.625</v>
      </c>
      <c r="DI2729">
        <v>1815.146</v>
      </c>
      <c r="DJ2729">
        <v>3658.6729999999998</v>
      </c>
      <c r="DK2729">
        <v>2083.3429999999998</v>
      </c>
      <c r="DL2729">
        <v>1904.64</v>
      </c>
      <c r="DM2729">
        <v>2119.9650000000001</v>
      </c>
      <c r="DN2729">
        <v>3330.902</v>
      </c>
      <c r="DO2729">
        <v>18</v>
      </c>
      <c r="DP2729">
        <v>20</v>
      </c>
    </row>
    <row r="2730" spans="1:120" hidden="1" x14ac:dyDescent="0.25">
      <c r="A2730" t="str">
        <f t="shared" si="42"/>
        <v>Size_Grp-200 kW and above_All CBP_44473</v>
      </c>
      <c r="B2730" t="s">
        <v>62</v>
      </c>
      <c r="C2730" t="s">
        <v>207</v>
      </c>
      <c r="D2730" t="s">
        <v>61</v>
      </c>
      <c r="E2730" t="s">
        <v>61</v>
      </c>
      <c r="F2730" t="s">
        <v>61</v>
      </c>
      <c r="G2730" t="s">
        <v>61</v>
      </c>
      <c r="H2730" t="s">
        <v>61</v>
      </c>
      <c r="I2730" t="s">
        <v>61</v>
      </c>
      <c r="J2730" t="s">
        <v>102</v>
      </c>
      <c r="K2730" t="s">
        <v>197</v>
      </c>
      <c r="L2730" s="18">
        <v>44473</v>
      </c>
      <c r="M2730">
        <v>18</v>
      </c>
      <c r="N2730">
        <v>20</v>
      </c>
      <c r="O2730" t="s">
        <v>258</v>
      </c>
      <c r="P2730">
        <v>5</v>
      </c>
      <c r="Q2730">
        <v>5</v>
      </c>
      <c r="R2730">
        <v>1</v>
      </c>
      <c r="S2730">
        <v>0</v>
      </c>
      <c r="T2730">
        <v>1</v>
      </c>
      <c r="U2730">
        <v>0</v>
      </c>
      <c r="V2730">
        <v>1</v>
      </c>
      <c r="W2730">
        <v>2295.7600000000002</v>
      </c>
      <c r="X2730">
        <v>2436.92</v>
      </c>
      <c r="Y2730">
        <v>2447.4</v>
      </c>
      <c r="Z2730">
        <v>2407.16</v>
      </c>
      <c r="AA2730">
        <v>2312.36</v>
      </c>
      <c r="AB2730">
        <v>2378.12</v>
      </c>
      <c r="AC2730">
        <v>2329.84</v>
      </c>
      <c r="AD2730">
        <v>2324.3200000000002</v>
      </c>
      <c r="AE2730">
        <v>2365.92</v>
      </c>
      <c r="AF2730">
        <v>2306.4</v>
      </c>
      <c r="AG2730">
        <v>2379.16</v>
      </c>
      <c r="AH2730">
        <v>2193.8000000000002</v>
      </c>
      <c r="AI2730">
        <v>1552.16</v>
      </c>
      <c r="AJ2730">
        <v>1413.48</v>
      </c>
      <c r="AK2730">
        <v>1424.52</v>
      </c>
      <c r="AL2730">
        <v>1386.48</v>
      </c>
      <c r="AM2730">
        <v>1212.52</v>
      </c>
      <c r="AN2730">
        <v>1048.08</v>
      </c>
      <c r="AO2730">
        <v>1102.96</v>
      </c>
      <c r="AP2730">
        <v>1066.4000000000001</v>
      </c>
      <c r="AQ2730">
        <v>1290.5999999999999</v>
      </c>
      <c r="AR2730">
        <v>1766.8</v>
      </c>
      <c r="AS2730">
        <v>1845.36</v>
      </c>
      <c r="AT2730">
        <v>1854.2</v>
      </c>
      <c r="AU2730">
        <v>61.3</v>
      </c>
      <c r="AV2730">
        <v>60.79</v>
      </c>
      <c r="AW2730">
        <v>59.07</v>
      </c>
      <c r="AX2730">
        <v>57.77</v>
      </c>
      <c r="AY2730">
        <v>57.67</v>
      </c>
      <c r="AZ2730">
        <v>58.3</v>
      </c>
      <c r="BA2730">
        <v>59.44</v>
      </c>
      <c r="BB2730">
        <v>59.55</v>
      </c>
      <c r="BC2730">
        <v>59.47</v>
      </c>
      <c r="BD2730">
        <v>63.75</v>
      </c>
      <c r="BE2730">
        <v>68.34</v>
      </c>
      <c r="BF2730">
        <v>72.459999999999994</v>
      </c>
      <c r="BG2730">
        <v>75.77</v>
      </c>
      <c r="BH2730">
        <v>77.209999999999994</v>
      </c>
      <c r="BI2730">
        <v>76.48</v>
      </c>
      <c r="BJ2730">
        <v>75.97</v>
      </c>
      <c r="BK2730">
        <v>73.95</v>
      </c>
      <c r="BL2730">
        <v>71.87</v>
      </c>
      <c r="BM2730">
        <v>69.98</v>
      </c>
      <c r="BN2730">
        <v>67.53</v>
      </c>
      <c r="BO2730">
        <v>65.23</v>
      </c>
      <c r="BP2730">
        <v>63.08</v>
      </c>
      <c r="BQ2730">
        <v>62.63</v>
      </c>
      <c r="BR2730">
        <v>62.25</v>
      </c>
      <c r="BS2730">
        <v>-75.701059999999998</v>
      </c>
      <c r="BT2730">
        <v>-15.23648</v>
      </c>
      <c r="BU2730">
        <v>-14.24405</v>
      </c>
      <c r="BV2730">
        <v>-27.73639</v>
      </c>
      <c r="BW2730">
        <v>16.806370000000001</v>
      </c>
      <c r="BX2730">
        <v>-29.271270000000001</v>
      </c>
      <c r="BY2730">
        <v>28.057279999999999</v>
      </c>
      <c r="BZ2730">
        <v>39.001559999999998</v>
      </c>
      <c r="CA2730">
        <v>-30.611329999999999</v>
      </c>
      <c r="CB2730">
        <v>-17.21199</v>
      </c>
      <c r="CC2730">
        <v>-94.135199999999998</v>
      </c>
      <c r="CD2730">
        <v>-21.275220000000001</v>
      </c>
      <c r="CE2730">
        <v>-72.737359999999995</v>
      </c>
      <c r="CF2730">
        <v>-73.938680000000005</v>
      </c>
      <c r="CG2730">
        <v>-84.34657</v>
      </c>
      <c r="CH2730">
        <v>-38.210169999999998</v>
      </c>
      <c r="CI2730">
        <v>83.043840000000003</v>
      </c>
      <c r="CJ2730">
        <v>201.9572</v>
      </c>
      <c r="CK2730">
        <v>186.56219999999999</v>
      </c>
      <c r="CL2730">
        <v>244.12299999999999</v>
      </c>
      <c r="CM2730">
        <v>55.482349999999997</v>
      </c>
      <c r="CN2730">
        <v>-24.313639999999999</v>
      </c>
      <c r="CO2730">
        <v>-42.980930000000001</v>
      </c>
      <c r="CP2730">
        <v>-60.11504</v>
      </c>
      <c r="CQ2730">
        <v>551.8646</v>
      </c>
      <c r="CR2730">
        <v>548.47770000000003</v>
      </c>
      <c r="CS2730">
        <v>928.6318</v>
      </c>
      <c r="CT2730">
        <v>740.99059999999997</v>
      </c>
      <c r="CU2730">
        <v>517.65499999999997</v>
      </c>
      <c r="CV2730">
        <v>253.94159999999999</v>
      </c>
      <c r="CW2730">
        <v>229.55969999999999</v>
      </c>
      <c r="CX2730">
        <v>168.8929</v>
      </c>
      <c r="CY2730">
        <v>332.16379999999998</v>
      </c>
      <c r="CZ2730">
        <v>1191.759</v>
      </c>
      <c r="DA2730">
        <v>1531.905</v>
      </c>
      <c r="DB2730">
        <v>1344.742</v>
      </c>
      <c r="DC2730">
        <v>1550.47</v>
      </c>
      <c r="DD2730">
        <v>1522.376</v>
      </c>
      <c r="DE2730">
        <v>1556.472</v>
      </c>
      <c r="DF2730">
        <v>1274.893</v>
      </c>
      <c r="DG2730">
        <v>1178.0609999999999</v>
      </c>
      <c r="DH2730">
        <v>1071.721</v>
      </c>
      <c r="DI2730">
        <v>1487.491</v>
      </c>
      <c r="DJ2730">
        <v>2675.8139999999999</v>
      </c>
      <c r="DK2730">
        <v>1520.42</v>
      </c>
      <c r="DL2730">
        <v>1254.0540000000001</v>
      </c>
      <c r="DM2730">
        <v>1415.87</v>
      </c>
      <c r="DN2730">
        <v>2286.6640000000002</v>
      </c>
      <c r="DO2730">
        <v>18</v>
      </c>
      <c r="DP2730">
        <v>20</v>
      </c>
    </row>
    <row r="2731" spans="1:120" hidden="1" x14ac:dyDescent="0.25">
      <c r="A2731" t="str">
        <f t="shared" si="42"/>
        <v>sublap_id-SLAP_PGSI_All Elect_44473</v>
      </c>
      <c r="B2731" t="s">
        <v>62</v>
      </c>
      <c r="C2731" t="s">
        <v>277</v>
      </c>
      <c r="D2731" t="s">
        <v>61</v>
      </c>
      <c r="E2731" t="s">
        <v>278</v>
      </c>
      <c r="F2731" t="s">
        <v>61</v>
      </c>
      <c r="G2731" t="s">
        <v>61</v>
      </c>
      <c r="H2731" t="s">
        <v>61</v>
      </c>
      <c r="I2731" t="s">
        <v>61</v>
      </c>
      <c r="J2731" t="s">
        <v>61</v>
      </c>
      <c r="K2731" t="s">
        <v>190</v>
      </c>
      <c r="L2731" s="18">
        <v>44473</v>
      </c>
      <c r="M2731">
        <v>18</v>
      </c>
      <c r="N2731">
        <v>20</v>
      </c>
      <c r="O2731" t="s">
        <v>258</v>
      </c>
      <c r="P2731">
        <v>11</v>
      </c>
      <c r="Q2731">
        <v>11</v>
      </c>
      <c r="R2731">
        <v>0</v>
      </c>
      <c r="S2731">
        <v>0</v>
      </c>
      <c r="T2731">
        <v>1</v>
      </c>
      <c r="U2731">
        <v>0</v>
      </c>
      <c r="V2731">
        <v>1</v>
      </c>
      <c r="W2731">
        <v>925.3</v>
      </c>
      <c r="X2731">
        <v>861.34</v>
      </c>
      <c r="Y2731">
        <v>817.02319999999997</v>
      </c>
      <c r="Z2731">
        <v>785.64</v>
      </c>
      <c r="AA2731">
        <v>660.96</v>
      </c>
      <c r="AB2731">
        <v>730.18</v>
      </c>
      <c r="AC2731">
        <v>750.24</v>
      </c>
      <c r="AD2731">
        <v>721.38</v>
      </c>
      <c r="AE2731">
        <v>740.88</v>
      </c>
      <c r="AF2731">
        <v>672.5</v>
      </c>
      <c r="AG2731">
        <v>810.52</v>
      </c>
      <c r="AH2731">
        <v>752.14</v>
      </c>
      <c r="AI2731">
        <v>772.36</v>
      </c>
      <c r="AJ2731">
        <v>775.22</v>
      </c>
      <c r="AK2731">
        <v>788.56</v>
      </c>
      <c r="AL2731">
        <v>756.82</v>
      </c>
      <c r="AM2731">
        <v>679.44</v>
      </c>
      <c r="AN2731">
        <v>560.64</v>
      </c>
      <c r="AO2731">
        <v>558.24</v>
      </c>
      <c r="AP2731">
        <v>568.96</v>
      </c>
      <c r="AQ2731">
        <v>703.1</v>
      </c>
      <c r="AR2731">
        <v>778.8</v>
      </c>
      <c r="AS2731">
        <v>856.94</v>
      </c>
      <c r="AT2731">
        <v>865.66</v>
      </c>
      <c r="AU2731">
        <v>68.55</v>
      </c>
      <c r="AV2731">
        <v>64.650000000000006</v>
      </c>
      <c r="AW2731">
        <v>63.05</v>
      </c>
      <c r="AX2731">
        <v>62.15</v>
      </c>
      <c r="AY2731">
        <v>62.05</v>
      </c>
      <c r="AZ2731">
        <v>61.9</v>
      </c>
      <c r="BA2731">
        <v>61.35</v>
      </c>
      <c r="BB2731">
        <v>61.55</v>
      </c>
      <c r="BC2731">
        <v>62.05</v>
      </c>
      <c r="BD2731">
        <v>64.849999999999994</v>
      </c>
      <c r="BE2731">
        <v>70.55</v>
      </c>
      <c r="BF2731">
        <v>75.95</v>
      </c>
      <c r="BG2731">
        <v>79.7</v>
      </c>
      <c r="BH2731">
        <v>83.35</v>
      </c>
      <c r="BI2731">
        <v>85.8</v>
      </c>
      <c r="BJ2731">
        <v>88.6</v>
      </c>
      <c r="BK2731">
        <v>90.7</v>
      </c>
      <c r="BL2731">
        <v>91</v>
      </c>
      <c r="BM2731">
        <v>88.9</v>
      </c>
      <c r="BN2731">
        <v>84.35</v>
      </c>
      <c r="BO2731">
        <v>79.2</v>
      </c>
      <c r="BP2731">
        <v>74.650000000000006</v>
      </c>
      <c r="BQ2731">
        <v>73.75</v>
      </c>
      <c r="BR2731">
        <v>72.75</v>
      </c>
      <c r="BS2731">
        <v>-71.950360000000003</v>
      </c>
      <c r="BT2731">
        <v>-36.556989999999999</v>
      </c>
      <c r="BU2731">
        <v>-35.160760000000003</v>
      </c>
      <c r="BV2731">
        <v>-44.906019999999998</v>
      </c>
      <c r="BW2731">
        <v>-0.63214479999999995</v>
      </c>
      <c r="BX2731">
        <v>-44.837220000000002</v>
      </c>
      <c r="BY2731">
        <v>6.3443779999999999</v>
      </c>
      <c r="BZ2731">
        <v>34.856949999999998</v>
      </c>
      <c r="CA2731">
        <v>-22.475760000000001</v>
      </c>
      <c r="CB2731">
        <v>26.99042</v>
      </c>
      <c r="CC2731">
        <v>-85.603639999999999</v>
      </c>
      <c r="CD2731">
        <v>-32.410679999999999</v>
      </c>
      <c r="CE2731">
        <v>-38.787399999999998</v>
      </c>
      <c r="CF2731">
        <v>-48.243699999999997</v>
      </c>
      <c r="CG2731">
        <v>-62.793349999999997</v>
      </c>
      <c r="CH2731">
        <v>-45.99147</v>
      </c>
      <c r="CI2731">
        <v>39.23997</v>
      </c>
      <c r="CJ2731">
        <v>145.9554</v>
      </c>
      <c r="CK2731">
        <v>145.08269999999999</v>
      </c>
      <c r="CL2731">
        <v>189.89150000000001</v>
      </c>
      <c r="CM2731">
        <v>45.543399999999998</v>
      </c>
      <c r="CN2731">
        <v>-23.25376</v>
      </c>
      <c r="CO2731">
        <v>-40.962389999999999</v>
      </c>
      <c r="CP2731">
        <v>-47.367240000000002</v>
      </c>
      <c r="CQ2731">
        <v>194.74019999999999</v>
      </c>
      <c r="CR2731">
        <v>126.0215</v>
      </c>
      <c r="CS2731">
        <v>218.02950000000001</v>
      </c>
      <c r="CT2731">
        <v>189.1936</v>
      </c>
      <c r="CU2731">
        <v>102.1863</v>
      </c>
      <c r="CV2731">
        <v>81.932699999999997</v>
      </c>
      <c r="CW2731">
        <v>77.185659999999999</v>
      </c>
      <c r="CX2731">
        <v>59.080750000000002</v>
      </c>
      <c r="CY2731">
        <v>128.80260000000001</v>
      </c>
      <c r="CZ2731">
        <v>241.5145</v>
      </c>
      <c r="DA2731">
        <v>303.3279</v>
      </c>
      <c r="DB2731">
        <v>367.48450000000003</v>
      </c>
      <c r="DC2731">
        <v>289.01339999999999</v>
      </c>
      <c r="DD2731">
        <v>320.00119999999998</v>
      </c>
      <c r="DE2731">
        <v>269.98410000000001</v>
      </c>
      <c r="DF2731">
        <v>197.8271</v>
      </c>
      <c r="DG2731">
        <v>208.72550000000001</v>
      </c>
      <c r="DH2731">
        <v>92.633110000000002</v>
      </c>
      <c r="DI2731">
        <v>289.38310000000001</v>
      </c>
      <c r="DJ2731">
        <v>222.78210000000001</v>
      </c>
      <c r="DK2731">
        <v>176.9187</v>
      </c>
      <c r="DL2731">
        <v>144.5352</v>
      </c>
      <c r="DM2731">
        <v>139.48949999999999</v>
      </c>
      <c r="DN2731">
        <v>134.29339999999999</v>
      </c>
      <c r="DO2731">
        <v>18</v>
      </c>
      <c r="DP2731">
        <v>20</v>
      </c>
    </row>
    <row r="2732" spans="1:120" hidden="1" x14ac:dyDescent="0.25">
      <c r="A2732" t="str">
        <f t="shared" si="42"/>
        <v>Industry_Type-7. Institutional/Government_All Elect_44473</v>
      </c>
      <c r="B2732" t="s">
        <v>62</v>
      </c>
      <c r="C2732" t="s">
        <v>208</v>
      </c>
      <c r="D2732" t="s">
        <v>61</v>
      </c>
      <c r="E2732" t="s">
        <v>61</v>
      </c>
      <c r="F2732" t="s">
        <v>61</v>
      </c>
      <c r="G2732" t="s">
        <v>35</v>
      </c>
      <c r="H2732" t="s">
        <v>61</v>
      </c>
      <c r="I2732" t="s">
        <v>61</v>
      </c>
      <c r="J2732" t="s">
        <v>61</v>
      </c>
      <c r="K2732" t="s">
        <v>190</v>
      </c>
      <c r="L2732" s="18">
        <v>44473</v>
      </c>
      <c r="M2732">
        <v>18</v>
      </c>
      <c r="N2732">
        <v>20</v>
      </c>
      <c r="O2732" t="s">
        <v>258</v>
      </c>
      <c r="P2732">
        <v>2</v>
      </c>
      <c r="Q2732">
        <v>2</v>
      </c>
      <c r="R2732">
        <v>0</v>
      </c>
      <c r="S2732">
        <v>0</v>
      </c>
      <c r="T2732">
        <v>1</v>
      </c>
      <c r="U2732">
        <v>0</v>
      </c>
      <c r="V2732">
        <v>1</v>
      </c>
      <c r="W2732">
        <v>22.88</v>
      </c>
      <c r="X2732">
        <v>20.32</v>
      </c>
      <c r="Y2732">
        <v>20.32</v>
      </c>
      <c r="Z2732">
        <v>20.32</v>
      </c>
      <c r="AA2732">
        <v>19.84</v>
      </c>
      <c r="AB2732">
        <v>49.28</v>
      </c>
      <c r="AC2732">
        <v>85.44</v>
      </c>
      <c r="AD2732">
        <v>83.2</v>
      </c>
      <c r="AE2732">
        <v>76.319999999999993</v>
      </c>
      <c r="AF2732">
        <v>68.8</v>
      </c>
      <c r="AG2732">
        <v>64</v>
      </c>
      <c r="AH2732">
        <v>62.56</v>
      </c>
      <c r="AI2732">
        <v>125.6</v>
      </c>
      <c r="AJ2732">
        <v>124</v>
      </c>
      <c r="AK2732">
        <v>128.63999999999999</v>
      </c>
      <c r="AL2732">
        <v>126.24</v>
      </c>
      <c r="AM2732">
        <v>132.47999999999999</v>
      </c>
      <c r="AN2732">
        <v>136.32</v>
      </c>
      <c r="AO2732">
        <v>110.56</v>
      </c>
      <c r="AP2732">
        <v>83.84</v>
      </c>
      <c r="AQ2732">
        <v>85.28</v>
      </c>
      <c r="AR2732">
        <v>71.2</v>
      </c>
      <c r="AS2732">
        <v>23.52</v>
      </c>
      <c r="AT2732">
        <v>23.36</v>
      </c>
      <c r="AU2732">
        <v>68.55</v>
      </c>
      <c r="AV2732">
        <v>64.650000000000006</v>
      </c>
      <c r="AW2732">
        <v>63.05</v>
      </c>
      <c r="AX2732">
        <v>62.15</v>
      </c>
      <c r="AY2732">
        <v>62.05</v>
      </c>
      <c r="AZ2732">
        <v>61.9</v>
      </c>
      <c r="BA2732">
        <v>61.35</v>
      </c>
      <c r="BB2732">
        <v>61.55</v>
      </c>
      <c r="BC2732">
        <v>62.05</v>
      </c>
      <c r="BD2732">
        <v>64.849999999999994</v>
      </c>
      <c r="BE2732">
        <v>70.55</v>
      </c>
      <c r="BF2732">
        <v>75.95</v>
      </c>
      <c r="BG2732">
        <v>79.7</v>
      </c>
      <c r="BH2732">
        <v>83.35</v>
      </c>
      <c r="BI2732">
        <v>85.8</v>
      </c>
      <c r="BJ2732">
        <v>88.6</v>
      </c>
      <c r="BK2732">
        <v>90.7</v>
      </c>
      <c r="BL2732">
        <v>91</v>
      </c>
      <c r="BM2732">
        <v>88.9</v>
      </c>
      <c r="BN2732">
        <v>84.35</v>
      </c>
      <c r="BO2732">
        <v>79.2</v>
      </c>
      <c r="BP2732">
        <v>74.650000000000006</v>
      </c>
      <c r="BQ2732">
        <v>73.75</v>
      </c>
      <c r="BR2732">
        <v>72.75</v>
      </c>
      <c r="BS2732">
        <v>-2.0978780000000001</v>
      </c>
      <c r="BT2732">
        <v>-1.8245469999999999</v>
      </c>
      <c r="BU2732">
        <v>-1.4195009999999999</v>
      </c>
      <c r="BV2732">
        <v>-2.0723379999999998</v>
      </c>
      <c r="BW2732">
        <v>-1.205938</v>
      </c>
      <c r="BX2732">
        <v>-5.5506699999999999E-2</v>
      </c>
      <c r="BY2732">
        <v>-0.14711379999999999</v>
      </c>
      <c r="BZ2732">
        <v>7.8305980000000002</v>
      </c>
      <c r="CA2732">
        <v>2.5850780000000002</v>
      </c>
      <c r="CB2732">
        <v>-9.0145800000000005</v>
      </c>
      <c r="CC2732">
        <v>-5.8209010000000001</v>
      </c>
      <c r="CD2732">
        <v>0.25370690000000001</v>
      </c>
      <c r="CE2732">
        <v>-31.42624</v>
      </c>
      <c r="CF2732">
        <v>-20.117920000000002</v>
      </c>
      <c r="CG2732">
        <v>-19.159320000000001</v>
      </c>
      <c r="CH2732">
        <v>-13.448840000000001</v>
      </c>
      <c r="CI2732">
        <v>-12.66681</v>
      </c>
      <c r="CJ2732">
        <v>-2.8273470000000001</v>
      </c>
      <c r="CK2732">
        <v>-0.2378082</v>
      </c>
      <c r="CL2732">
        <v>-0.34132479999999998</v>
      </c>
      <c r="CM2732">
        <v>-1.8892739999999999</v>
      </c>
      <c r="CN2732">
        <v>-6.269253</v>
      </c>
      <c r="CO2732">
        <v>7.610411</v>
      </c>
      <c r="CP2732">
        <v>-0.56741090000000005</v>
      </c>
      <c r="CQ2732">
        <v>0.23256160000000001</v>
      </c>
      <c r="CR2732">
        <v>0.21099870000000001</v>
      </c>
      <c r="CS2732">
        <v>0.22525319999999999</v>
      </c>
      <c r="CT2732">
        <v>0.28835759999999999</v>
      </c>
      <c r="CU2732">
        <v>0.23492689999999999</v>
      </c>
      <c r="CV2732">
        <v>2.3197809999999999</v>
      </c>
      <c r="CW2732">
        <v>0.80659930000000002</v>
      </c>
      <c r="CX2732">
        <v>4.3676940000000002</v>
      </c>
      <c r="CY2732">
        <v>5.1857160000000002</v>
      </c>
      <c r="CZ2732">
        <v>9.4068769999999997</v>
      </c>
      <c r="DA2732">
        <v>37.065959999999997</v>
      </c>
      <c r="DB2732">
        <v>64.032390000000007</v>
      </c>
      <c r="DC2732">
        <v>45.842489999999998</v>
      </c>
      <c r="DD2732">
        <v>19.27336</v>
      </c>
      <c r="DE2732">
        <v>18.53105</v>
      </c>
      <c r="DF2732">
        <v>10.879239999999999</v>
      </c>
      <c r="DG2732">
        <v>5.9948800000000002</v>
      </c>
      <c r="DH2732">
        <v>2.8188840000000002</v>
      </c>
      <c r="DI2732">
        <v>3.3141189999999998</v>
      </c>
      <c r="DJ2732">
        <v>5.8550560000000003</v>
      </c>
      <c r="DK2732">
        <v>2.9568910000000002</v>
      </c>
      <c r="DL2732">
        <v>19.39911</v>
      </c>
      <c r="DM2732">
        <v>27.777709999999999</v>
      </c>
      <c r="DN2732">
        <v>0.20736389999999999</v>
      </c>
      <c r="DO2732">
        <v>18</v>
      </c>
      <c r="DP2732">
        <v>20</v>
      </c>
    </row>
    <row r="2733" spans="1:120" hidden="1" x14ac:dyDescent="0.25">
      <c r="A2733" t="str">
        <f t="shared" si="42"/>
        <v>Size_Grp-20 to 199.99 kW_All Elect_44473</v>
      </c>
      <c r="B2733" t="s">
        <v>62</v>
      </c>
      <c r="C2733" t="s">
        <v>201</v>
      </c>
      <c r="D2733" t="s">
        <v>61</v>
      </c>
      <c r="E2733" t="s">
        <v>61</v>
      </c>
      <c r="F2733" t="s">
        <v>61</v>
      </c>
      <c r="G2733" t="s">
        <v>61</v>
      </c>
      <c r="H2733" t="s">
        <v>61</v>
      </c>
      <c r="I2733" t="s">
        <v>61</v>
      </c>
      <c r="J2733" t="s">
        <v>101</v>
      </c>
      <c r="K2733" t="s">
        <v>190</v>
      </c>
      <c r="L2733" s="18">
        <v>44473</v>
      </c>
      <c r="M2733">
        <v>18</v>
      </c>
      <c r="N2733">
        <v>20</v>
      </c>
      <c r="O2733" t="s">
        <v>258</v>
      </c>
      <c r="P2733">
        <v>8</v>
      </c>
      <c r="Q2733">
        <v>8</v>
      </c>
      <c r="R2733">
        <v>0</v>
      </c>
      <c r="S2733">
        <v>0</v>
      </c>
      <c r="T2733">
        <v>1</v>
      </c>
      <c r="U2733">
        <v>0</v>
      </c>
      <c r="V2733">
        <v>1</v>
      </c>
      <c r="W2733">
        <v>223.84</v>
      </c>
      <c r="X2733">
        <v>220.78</v>
      </c>
      <c r="Y2733">
        <v>158.76320000000001</v>
      </c>
      <c r="Z2733">
        <v>168.92</v>
      </c>
      <c r="AA2733">
        <v>136.96</v>
      </c>
      <c r="AB2733">
        <v>132.84</v>
      </c>
      <c r="AC2733">
        <v>215.14</v>
      </c>
      <c r="AD2733">
        <v>212.74</v>
      </c>
      <c r="AE2733">
        <v>184.74</v>
      </c>
      <c r="AF2733">
        <v>167.24</v>
      </c>
      <c r="AG2733">
        <v>149.12</v>
      </c>
      <c r="AH2733">
        <v>131.97999999999999</v>
      </c>
      <c r="AI2733">
        <v>108.5</v>
      </c>
      <c r="AJ2733">
        <v>108.06</v>
      </c>
      <c r="AK2733">
        <v>110.46</v>
      </c>
      <c r="AL2733">
        <v>114.78</v>
      </c>
      <c r="AM2733">
        <v>187.96</v>
      </c>
      <c r="AN2733">
        <v>196.6</v>
      </c>
      <c r="AO2733">
        <v>169.42</v>
      </c>
      <c r="AP2733">
        <v>206.36</v>
      </c>
      <c r="AQ2733">
        <v>203.74</v>
      </c>
      <c r="AR2733">
        <v>182.22</v>
      </c>
      <c r="AS2733">
        <v>221.82</v>
      </c>
      <c r="AT2733">
        <v>223.5</v>
      </c>
      <c r="AU2733">
        <v>68.55</v>
      </c>
      <c r="AV2733">
        <v>64.650000000000006</v>
      </c>
      <c r="AW2733">
        <v>63.05</v>
      </c>
      <c r="AX2733">
        <v>62.15</v>
      </c>
      <c r="AY2733">
        <v>62.05</v>
      </c>
      <c r="AZ2733">
        <v>61.9</v>
      </c>
      <c r="BA2733">
        <v>61.35</v>
      </c>
      <c r="BB2733">
        <v>61.55</v>
      </c>
      <c r="BC2733">
        <v>62.05</v>
      </c>
      <c r="BD2733">
        <v>64.849999999999994</v>
      </c>
      <c r="BE2733">
        <v>70.55</v>
      </c>
      <c r="BF2733">
        <v>75.95</v>
      </c>
      <c r="BG2733">
        <v>79.7</v>
      </c>
      <c r="BH2733">
        <v>83.35</v>
      </c>
      <c r="BI2733">
        <v>85.8</v>
      </c>
      <c r="BJ2733">
        <v>88.6</v>
      </c>
      <c r="BK2733">
        <v>90.7</v>
      </c>
      <c r="BL2733">
        <v>91</v>
      </c>
      <c r="BM2733">
        <v>88.9</v>
      </c>
      <c r="BN2733">
        <v>84.35</v>
      </c>
      <c r="BO2733">
        <v>79.2</v>
      </c>
      <c r="BP2733">
        <v>74.650000000000006</v>
      </c>
      <c r="BQ2733">
        <v>73.75</v>
      </c>
      <c r="BR2733">
        <v>72.75</v>
      </c>
      <c r="BS2733">
        <v>-3.44374</v>
      </c>
      <c r="BT2733">
        <v>-2.4657079999999998</v>
      </c>
      <c r="BU2733">
        <v>-1.956248</v>
      </c>
      <c r="BV2733">
        <v>-1.391025</v>
      </c>
      <c r="BW2733">
        <v>-1.8376980000000001</v>
      </c>
      <c r="BX2733">
        <v>-0.30755589999999999</v>
      </c>
      <c r="BY2733">
        <v>4.0671790000000003</v>
      </c>
      <c r="BZ2733">
        <v>7.4541459999999997</v>
      </c>
      <c r="CA2733">
        <v>-4.2028869999999996</v>
      </c>
      <c r="CB2733">
        <v>-6.9299119999999998</v>
      </c>
      <c r="CC2733">
        <v>-19.125679999999999</v>
      </c>
      <c r="CD2733">
        <v>-29.06523</v>
      </c>
      <c r="CE2733">
        <v>-12.325240000000001</v>
      </c>
      <c r="CF2733">
        <v>-19.111450000000001</v>
      </c>
      <c r="CG2733">
        <v>-13.41788</v>
      </c>
      <c r="CH2733">
        <v>-15.0037</v>
      </c>
      <c r="CI2733">
        <v>-6.241663</v>
      </c>
      <c r="CJ2733">
        <v>6.1379799999999998E-2</v>
      </c>
      <c r="CK2733">
        <v>7.6515199999999997</v>
      </c>
      <c r="CL2733">
        <v>0.80711330000000003</v>
      </c>
      <c r="CM2733">
        <v>3.527463</v>
      </c>
      <c r="CN2733">
        <v>0.75988060000000002</v>
      </c>
      <c r="CO2733">
        <v>-1.5795889999999999</v>
      </c>
      <c r="CP2733">
        <v>-2.70974</v>
      </c>
      <c r="CQ2733">
        <v>0.98385160000000005</v>
      </c>
      <c r="CR2733">
        <v>0.80411630000000001</v>
      </c>
      <c r="CS2733">
        <v>0.74709820000000005</v>
      </c>
      <c r="CT2733">
        <v>3.1527250000000002</v>
      </c>
      <c r="CU2733">
        <v>0.39471669999999998</v>
      </c>
      <c r="CV2733">
        <v>2.4936690000000001</v>
      </c>
      <c r="CW2733">
        <v>11.650510000000001</v>
      </c>
      <c r="CX2733">
        <v>8.3200590000000005</v>
      </c>
      <c r="CY2733">
        <v>5.3146370000000003</v>
      </c>
      <c r="CZ2733">
        <v>9.0382820000000006</v>
      </c>
      <c r="DA2733">
        <v>27.585709999999999</v>
      </c>
      <c r="DB2733">
        <v>74.869590000000002</v>
      </c>
      <c r="DC2733">
        <v>37.095309999999998</v>
      </c>
      <c r="DD2733">
        <v>17.260729999999999</v>
      </c>
      <c r="DE2733">
        <v>17.458200000000001</v>
      </c>
      <c r="DF2733">
        <v>9.7729370000000007</v>
      </c>
      <c r="DG2733">
        <v>5.3746200000000002</v>
      </c>
      <c r="DH2733">
        <v>2.1063170000000002</v>
      </c>
      <c r="DI2733">
        <v>2.9095369999999998</v>
      </c>
      <c r="DJ2733">
        <v>10.457090000000001</v>
      </c>
      <c r="DK2733">
        <v>2.255528</v>
      </c>
      <c r="DL2733">
        <v>7.5897600000000001</v>
      </c>
      <c r="DM2733">
        <v>1.842795</v>
      </c>
      <c r="DN2733">
        <v>1.139581</v>
      </c>
      <c r="DO2733">
        <v>18</v>
      </c>
      <c r="DP2733">
        <v>20</v>
      </c>
    </row>
    <row r="2734" spans="1:120" x14ac:dyDescent="0.25">
      <c r="A2734" t="str">
        <f t="shared" si="42"/>
        <v>AutoDR-No_All Elect_44473</v>
      </c>
      <c r="B2734" t="s">
        <v>62</v>
      </c>
      <c r="C2734" t="s">
        <v>321</v>
      </c>
      <c r="D2734" t="s">
        <v>61</v>
      </c>
      <c r="E2734" t="s">
        <v>61</v>
      </c>
      <c r="F2734" t="s">
        <v>61</v>
      </c>
      <c r="G2734" t="s">
        <v>61</v>
      </c>
      <c r="H2734" t="s">
        <v>97</v>
      </c>
      <c r="I2734" t="s">
        <v>61</v>
      </c>
      <c r="J2734" t="s">
        <v>61</v>
      </c>
      <c r="K2734" t="s">
        <v>190</v>
      </c>
      <c r="L2734" s="18">
        <v>44473</v>
      </c>
      <c r="M2734">
        <v>18</v>
      </c>
      <c r="N2734">
        <v>20</v>
      </c>
      <c r="O2734" t="s">
        <v>258</v>
      </c>
      <c r="P2734">
        <v>11</v>
      </c>
      <c r="Q2734">
        <v>11</v>
      </c>
      <c r="R2734">
        <v>0</v>
      </c>
      <c r="S2734">
        <v>0</v>
      </c>
      <c r="T2734">
        <v>1</v>
      </c>
      <c r="U2734">
        <v>0</v>
      </c>
      <c r="V2734">
        <v>1</v>
      </c>
      <c r="W2734">
        <v>925.3</v>
      </c>
      <c r="X2734">
        <v>861.34</v>
      </c>
      <c r="Y2734">
        <v>817.02319999999997</v>
      </c>
      <c r="Z2734">
        <v>785.64</v>
      </c>
      <c r="AA2734">
        <v>660.96</v>
      </c>
      <c r="AB2734">
        <v>730.18</v>
      </c>
      <c r="AC2734">
        <v>750.24</v>
      </c>
      <c r="AD2734">
        <v>721.38</v>
      </c>
      <c r="AE2734">
        <v>740.88</v>
      </c>
      <c r="AF2734">
        <v>672.5</v>
      </c>
      <c r="AG2734">
        <v>810.52</v>
      </c>
      <c r="AH2734">
        <v>752.14</v>
      </c>
      <c r="AI2734">
        <v>772.36</v>
      </c>
      <c r="AJ2734">
        <v>775.22</v>
      </c>
      <c r="AK2734">
        <v>788.56</v>
      </c>
      <c r="AL2734">
        <v>756.82</v>
      </c>
      <c r="AM2734">
        <v>679.44</v>
      </c>
      <c r="AN2734">
        <v>560.64</v>
      </c>
      <c r="AO2734">
        <v>558.24</v>
      </c>
      <c r="AP2734">
        <v>568.96</v>
      </c>
      <c r="AQ2734">
        <v>703.1</v>
      </c>
      <c r="AR2734">
        <v>778.8</v>
      </c>
      <c r="AS2734">
        <v>856.94</v>
      </c>
      <c r="AT2734">
        <v>865.66</v>
      </c>
      <c r="AU2734">
        <v>68.55</v>
      </c>
      <c r="AV2734">
        <v>64.650000000000006</v>
      </c>
      <c r="AW2734">
        <v>63.05</v>
      </c>
      <c r="AX2734">
        <v>62.15</v>
      </c>
      <c r="AY2734">
        <v>62.05</v>
      </c>
      <c r="AZ2734">
        <v>61.9</v>
      </c>
      <c r="BA2734">
        <v>61.35</v>
      </c>
      <c r="BB2734">
        <v>61.55</v>
      </c>
      <c r="BC2734">
        <v>62.05</v>
      </c>
      <c r="BD2734">
        <v>64.849999999999994</v>
      </c>
      <c r="BE2734">
        <v>70.55</v>
      </c>
      <c r="BF2734">
        <v>75.95</v>
      </c>
      <c r="BG2734">
        <v>79.7</v>
      </c>
      <c r="BH2734">
        <v>83.35</v>
      </c>
      <c r="BI2734">
        <v>85.8</v>
      </c>
      <c r="BJ2734">
        <v>88.6</v>
      </c>
      <c r="BK2734">
        <v>90.7</v>
      </c>
      <c r="BL2734">
        <v>91</v>
      </c>
      <c r="BM2734">
        <v>88.9</v>
      </c>
      <c r="BN2734">
        <v>84.35</v>
      </c>
      <c r="BO2734">
        <v>79.2</v>
      </c>
      <c r="BP2734">
        <v>74.650000000000006</v>
      </c>
      <c r="BQ2734">
        <v>73.75</v>
      </c>
      <c r="BR2734">
        <v>72.75</v>
      </c>
      <c r="BS2734">
        <v>-71.950360000000003</v>
      </c>
      <c r="BT2734">
        <v>-36.556989999999999</v>
      </c>
      <c r="BU2734">
        <v>-35.160760000000003</v>
      </c>
      <c r="BV2734">
        <v>-44.906019999999998</v>
      </c>
      <c r="BW2734">
        <v>-0.63214479999999995</v>
      </c>
      <c r="BX2734">
        <v>-44.837220000000002</v>
      </c>
      <c r="BY2734">
        <v>6.3443779999999999</v>
      </c>
      <c r="BZ2734">
        <v>34.856949999999998</v>
      </c>
      <c r="CA2734">
        <v>-22.475760000000001</v>
      </c>
      <c r="CB2734">
        <v>26.99042</v>
      </c>
      <c r="CC2734">
        <v>-85.603639999999999</v>
      </c>
      <c r="CD2734">
        <v>-32.410679999999999</v>
      </c>
      <c r="CE2734">
        <v>-38.787399999999998</v>
      </c>
      <c r="CF2734">
        <v>-48.243699999999997</v>
      </c>
      <c r="CG2734">
        <v>-62.793349999999997</v>
      </c>
      <c r="CH2734">
        <v>-45.99147</v>
      </c>
      <c r="CI2734">
        <v>39.23997</v>
      </c>
      <c r="CJ2734">
        <v>145.9554</v>
      </c>
      <c r="CK2734">
        <v>145.08269999999999</v>
      </c>
      <c r="CL2734">
        <v>189.89150000000001</v>
      </c>
      <c r="CM2734">
        <v>45.543399999999998</v>
      </c>
      <c r="CN2734">
        <v>-23.25376</v>
      </c>
      <c r="CO2734">
        <v>-40.962389999999999</v>
      </c>
      <c r="CP2734">
        <v>-47.367240000000002</v>
      </c>
      <c r="CQ2734">
        <v>194.74019999999999</v>
      </c>
      <c r="CR2734">
        <v>126.0215</v>
      </c>
      <c r="CS2734">
        <v>218.02950000000001</v>
      </c>
      <c r="CT2734">
        <v>189.1936</v>
      </c>
      <c r="CU2734">
        <v>102.1863</v>
      </c>
      <c r="CV2734">
        <v>81.932699999999997</v>
      </c>
      <c r="CW2734">
        <v>77.185659999999999</v>
      </c>
      <c r="CX2734">
        <v>59.080750000000002</v>
      </c>
      <c r="CY2734">
        <v>128.80260000000001</v>
      </c>
      <c r="CZ2734">
        <v>241.5145</v>
      </c>
      <c r="DA2734">
        <v>303.3279</v>
      </c>
      <c r="DB2734">
        <v>367.48450000000003</v>
      </c>
      <c r="DC2734">
        <v>289.01339999999999</v>
      </c>
      <c r="DD2734">
        <v>320.00119999999998</v>
      </c>
      <c r="DE2734">
        <v>269.98410000000001</v>
      </c>
      <c r="DF2734">
        <v>197.8271</v>
      </c>
      <c r="DG2734">
        <v>208.72550000000001</v>
      </c>
      <c r="DH2734">
        <v>92.633110000000002</v>
      </c>
      <c r="DI2734">
        <v>289.38310000000001</v>
      </c>
      <c r="DJ2734">
        <v>222.78210000000001</v>
      </c>
      <c r="DK2734">
        <v>176.9187</v>
      </c>
      <c r="DL2734">
        <v>144.5352</v>
      </c>
      <c r="DM2734">
        <v>139.48949999999999</v>
      </c>
      <c r="DN2734">
        <v>134.29339999999999</v>
      </c>
      <c r="DO2734">
        <v>18</v>
      </c>
      <c r="DP2734">
        <v>20</v>
      </c>
    </row>
    <row r="2735" spans="1:120" hidden="1" x14ac:dyDescent="0.25">
      <c r="A2735" t="str">
        <f t="shared" si="42"/>
        <v>All_All Elect_44473</v>
      </c>
      <c r="B2735" t="s">
        <v>62</v>
      </c>
      <c r="C2735" t="s">
        <v>61</v>
      </c>
      <c r="D2735" t="s">
        <v>61</v>
      </c>
      <c r="E2735" t="s">
        <v>61</v>
      </c>
      <c r="F2735" t="s">
        <v>61</v>
      </c>
      <c r="G2735" t="s">
        <v>61</v>
      </c>
      <c r="H2735" t="s">
        <v>61</v>
      </c>
      <c r="I2735" t="s">
        <v>61</v>
      </c>
      <c r="J2735" t="s">
        <v>61</v>
      </c>
      <c r="K2735" t="s">
        <v>190</v>
      </c>
      <c r="L2735" s="18">
        <v>44473</v>
      </c>
      <c r="M2735">
        <v>18</v>
      </c>
      <c r="N2735">
        <v>20</v>
      </c>
      <c r="O2735" t="s">
        <v>258</v>
      </c>
      <c r="P2735">
        <v>11</v>
      </c>
      <c r="Q2735">
        <v>11</v>
      </c>
      <c r="R2735">
        <v>0</v>
      </c>
      <c r="S2735">
        <v>0</v>
      </c>
      <c r="T2735">
        <v>1</v>
      </c>
      <c r="U2735">
        <v>0</v>
      </c>
      <c r="V2735">
        <v>1</v>
      </c>
      <c r="W2735">
        <v>925.3</v>
      </c>
      <c r="X2735">
        <v>861.34</v>
      </c>
      <c r="Y2735">
        <v>817.02319999999997</v>
      </c>
      <c r="Z2735">
        <v>785.64</v>
      </c>
      <c r="AA2735">
        <v>660.96</v>
      </c>
      <c r="AB2735">
        <v>730.18</v>
      </c>
      <c r="AC2735">
        <v>750.24</v>
      </c>
      <c r="AD2735">
        <v>721.38</v>
      </c>
      <c r="AE2735">
        <v>740.88</v>
      </c>
      <c r="AF2735">
        <v>672.5</v>
      </c>
      <c r="AG2735">
        <v>810.52</v>
      </c>
      <c r="AH2735">
        <v>752.14</v>
      </c>
      <c r="AI2735">
        <v>772.36</v>
      </c>
      <c r="AJ2735">
        <v>775.22</v>
      </c>
      <c r="AK2735">
        <v>788.56</v>
      </c>
      <c r="AL2735">
        <v>756.82</v>
      </c>
      <c r="AM2735">
        <v>679.44</v>
      </c>
      <c r="AN2735">
        <v>560.64</v>
      </c>
      <c r="AO2735">
        <v>558.24</v>
      </c>
      <c r="AP2735">
        <v>568.96</v>
      </c>
      <c r="AQ2735">
        <v>703.1</v>
      </c>
      <c r="AR2735">
        <v>778.8</v>
      </c>
      <c r="AS2735">
        <v>856.94</v>
      </c>
      <c r="AT2735">
        <v>865.66</v>
      </c>
      <c r="AU2735">
        <v>68.55</v>
      </c>
      <c r="AV2735">
        <v>64.650000000000006</v>
      </c>
      <c r="AW2735">
        <v>63.05</v>
      </c>
      <c r="AX2735">
        <v>62.15</v>
      </c>
      <c r="AY2735">
        <v>62.05</v>
      </c>
      <c r="AZ2735">
        <v>61.9</v>
      </c>
      <c r="BA2735">
        <v>61.35</v>
      </c>
      <c r="BB2735">
        <v>61.55</v>
      </c>
      <c r="BC2735">
        <v>62.05</v>
      </c>
      <c r="BD2735">
        <v>64.849999999999994</v>
      </c>
      <c r="BE2735">
        <v>70.55</v>
      </c>
      <c r="BF2735">
        <v>75.95</v>
      </c>
      <c r="BG2735">
        <v>79.7</v>
      </c>
      <c r="BH2735">
        <v>83.35</v>
      </c>
      <c r="BI2735">
        <v>85.8</v>
      </c>
      <c r="BJ2735">
        <v>88.6</v>
      </c>
      <c r="BK2735">
        <v>90.7</v>
      </c>
      <c r="BL2735">
        <v>91</v>
      </c>
      <c r="BM2735">
        <v>88.9</v>
      </c>
      <c r="BN2735">
        <v>84.35</v>
      </c>
      <c r="BO2735">
        <v>79.2</v>
      </c>
      <c r="BP2735">
        <v>74.650000000000006</v>
      </c>
      <c r="BQ2735">
        <v>73.75</v>
      </c>
      <c r="BR2735">
        <v>72.75</v>
      </c>
      <c r="BS2735">
        <v>-71.950360000000003</v>
      </c>
      <c r="BT2735">
        <v>-36.556989999999999</v>
      </c>
      <c r="BU2735">
        <v>-35.160760000000003</v>
      </c>
      <c r="BV2735">
        <v>-44.906019999999998</v>
      </c>
      <c r="BW2735">
        <v>-0.63214479999999995</v>
      </c>
      <c r="BX2735">
        <v>-44.837220000000002</v>
      </c>
      <c r="BY2735">
        <v>6.3443779999999999</v>
      </c>
      <c r="BZ2735">
        <v>34.856949999999998</v>
      </c>
      <c r="CA2735">
        <v>-22.475760000000001</v>
      </c>
      <c r="CB2735">
        <v>26.99042</v>
      </c>
      <c r="CC2735">
        <v>-85.603639999999999</v>
      </c>
      <c r="CD2735">
        <v>-32.410679999999999</v>
      </c>
      <c r="CE2735">
        <v>-38.787399999999998</v>
      </c>
      <c r="CF2735">
        <v>-48.243699999999997</v>
      </c>
      <c r="CG2735">
        <v>-62.793349999999997</v>
      </c>
      <c r="CH2735">
        <v>-45.99147</v>
      </c>
      <c r="CI2735">
        <v>39.23997</v>
      </c>
      <c r="CJ2735">
        <v>145.9554</v>
      </c>
      <c r="CK2735">
        <v>145.08269999999999</v>
      </c>
      <c r="CL2735">
        <v>189.89150000000001</v>
      </c>
      <c r="CM2735">
        <v>45.543399999999998</v>
      </c>
      <c r="CN2735">
        <v>-23.25376</v>
      </c>
      <c r="CO2735">
        <v>-40.962389999999999</v>
      </c>
      <c r="CP2735">
        <v>-47.367240000000002</v>
      </c>
      <c r="CQ2735">
        <v>194.74019999999999</v>
      </c>
      <c r="CR2735">
        <v>126.0215</v>
      </c>
      <c r="CS2735">
        <v>218.02950000000001</v>
      </c>
      <c r="CT2735">
        <v>189.1936</v>
      </c>
      <c r="CU2735">
        <v>102.1863</v>
      </c>
      <c r="CV2735">
        <v>81.932699999999997</v>
      </c>
      <c r="CW2735">
        <v>77.185659999999999</v>
      </c>
      <c r="CX2735">
        <v>59.080750000000002</v>
      </c>
      <c r="CY2735">
        <v>128.80260000000001</v>
      </c>
      <c r="CZ2735">
        <v>241.5145</v>
      </c>
      <c r="DA2735">
        <v>303.3279</v>
      </c>
      <c r="DB2735">
        <v>367.48450000000003</v>
      </c>
      <c r="DC2735">
        <v>289.01339999999999</v>
      </c>
      <c r="DD2735">
        <v>320.00119999999998</v>
      </c>
      <c r="DE2735">
        <v>269.98410000000001</v>
      </c>
      <c r="DF2735">
        <v>197.8271</v>
      </c>
      <c r="DG2735">
        <v>208.72550000000001</v>
      </c>
      <c r="DH2735">
        <v>92.633110000000002</v>
      </c>
      <c r="DI2735">
        <v>289.38310000000001</v>
      </c>
      <c r="DJ2735">
        <v>222.78210000000001</v>
      </c>
      <c r="DK2735">
        <v>176.9187</v>
      </c>
      <c r="DL2735">
        <v>144.5352</v>
      </c>
      <c r="DM2735">
        <v>139.48949999999999</v>
      </c>
      <c r="DN2735">
        <v>134.29339999999999</v>
      </c>
      <c r="DO2735">
        <v>18</v>
      </c>
      <c r="DP2735">
        <v>20</v>
      </c>
    </row>
    <row r="2736" spans="1:120" hidden="1" x14ac:dyDescent="0.25">
      <c r="A2736" t="str">
        <f t="shared" si="42"/>
        <v>Industry_Type-3. Wholesale, Transport, other utilities_All Elect_44473</v>
      </c>
      <c r="B2736" t="s">
        <v>62</v>
      </c>
      <c r="C2736" t="s">
        <v>202</v>
      </c>
      <c r="D2736" t="s">
        <v>61</v>
      </c>
      <c r="E2736" t="s">
        <v>61</v>
      </c>
      <c r="F2736" t="s">
        <v>61</v>
      </c>
      <c r="G2736" t="s">
        <v>31</v>
      </c>
      <c r="H2736" t="s">
        <v>61</v>
      </c>
      <c r="I2736" t="s">
        <v>61</v>
      </c>
      <c r="J2736" t="s">
        <v>61</v>
      </c>
      <c r="K2736" t="s">
        <v>190</v>
      </c>
      <c r="L2736" s="18">
        <v>44473</v>
      </c>
      <c r="M2736">
        <v>18</v>
      </c>
      <c r="N2736">
        <v>20</v>
      </c>
      <c r="O2736" t="s">
        <v>258</v>
      </c>
      <c r="P2736">
        <v>8</v>
      </c>
      <c r="Q2736">
        <v>8</v>
      </c>
      <c r="R2736">
        <v>0</v>
      </c>
      <c r="S2736">
        <v>0</v>
      </c>
      <c r="T2736">
        <v>1</v>
      </c>
      <c r="U2736">
        <v>0</v>
      </c>
      <c r="V2736">
        <v>1</v>
      </c>
      <c r="W2736">
        <v>897.62</v>
      </c>
      <c r="X2736">
        <v>834.72</v>
      </c>
      <c r="Y2736">
        <v>790.10320000000002</v>
      </c>
      <c r="Z2736">
        <v>759.92</v>
      </c>
      <c r="AA2736">
        <v>635.12</v>
      </c>
      <c r="AB2736">
        <v>674.3</v>
      </c>
      <c r="AC2736">
        <v>608.70000000000005</v>
      </c>
      <c r="AD2736">
        <v>585.67999999999995</v>
      </c>
      <c r="AE2736">
        <v>616.86</v>
      </c>
      <c r="AF2736">
        <v>563.5</v>
      </c>
      <c r="AG2736">
        <v>708.12</v>
      </c>
      <c r="AH2736">
        <v>653.28</v>
      </c>
      <c r="AI2736">
        <v>639.86</v>
      </c>
      <c r="AJ2736">
        <v>646.12</v>
      </c>
      <c r="AK2736">
        <v>653.62</v>
      </c>
      <c r="AL2736">
        <v>624.28</v>
      </c>
      <c r="AM2736">
        <v>541.55999999999995</v>
      </c>
      <c r="AN2736">
        <v>417.72</v>
      </c>
      <c r="AO2736">
        <v>442.58</v>
      </c>
      <c r="AP2736">
        <v>478.52</v>
      </c>
      <c r="AQ2736">
        <v>612.72</v>
      </c>
      <c r="AR2736">
        <v>701.3</v>
      </c>
      <c r="AS2736">
        <v>827.12</v>
      </c>
      <c r="AT2736">
        <v>837.2</v>
      </c>
      <c r="AU2736">
        <v>68.55</v>
      </c>
      <c r="AV2736">
        <v>64.650000000000006</v>
      </c>
      <c r="AW2736">
        <v>63.05</v>
      </c>
      <c r="AX2736">
        <v>62.15</v>
      </c>
      <c r="AY2736">
        <v>62.05</v>
      </c>
      <c r="AZ2736">
        <v>61.9</v>
      </c>
      <c r="BA2736">
        <v>61.35</v>
      </c>
      <c r="BB2736">
        <v>61.55</v>
      </c>
      <c r="BC2736">
        <v>62.05</v>
      </c>
      <c r="BD2736">
        <v>64.849999999999994</v>
      </c>
      <c r="BE2736">
        <v>70.55</v>
      </c>
      <c r="BF2736">
        <v>75.95</v>
      </c>
      <c r="BG2736">
        <v>79.7</v>
      </c>
      <c r="BH2736">
        <v>83.35</v>
      </c>
      <c r="BI2736">
        <v>85.8</v>
      </c>
      <c r="BJ2736">
        <v>88.6</v>
      </c>
      <c r="BK2736">
        <v>90.7</v>
      </c>
      <c r="BL2736">
        <v>91</v>
      </c>
      <c r="BM2736">
        <v>88.9</v>
      </c>
      <c r="BN2736">
        <v>84.35</v>
      </c>
      <c r="BO2736">
        <v>79.2</v>
      </c>
      <c r="BP2736">
        <v>74.650000000000006</v>
      </c>
      <c r="BQ2736">
        <v>73.75</v>
      </c>
      <c r="BR2736">
        <v>72.75</v>
      </c>
      <c r="BS2736">
        <v>-71.087180000000004</v>
      </c>
      <c r="BT2736">
        <v>-34.436709999999998</v>
      </c>
      <c r="BU2736">
        <v>-33.210120000000003</v>
      </c>
      <c r="BV2736">
        <v>-43.598990000000001</v>
      </c>
      <c r="BW2736">
        <v>0.59302960000000005</v>
      </c>
      <c r="BX2736">
        <v>-44.679679999999998</v>
      </c>
      <c r="BY2736">
        <v>3.2312910000000001</v>
      </c>
      <c r="BZ2736">
        <v>26.923960000000001</v>
      </c>
      <c r="CA2736">
        <v>-19.785019999999999</v>
      </c>
      <c r="CB2736">
        <v>36.378979999999999</v>
      </c>
      <c r="CC2736">
        <v>-75.834019999999995</v>
      </c>
      <c r="CD2736">
        <v>-22.15587</v>
      </c>
      <c r="CE2736">
        <v>-11.640829999999999</v>
      </c>
      <c r="CF2736">
        <v>-29.040500000000002</v>
      </c>
      <c r="CG2736">
        <v>-42.927419999999998</v>
      </c>
      <c r="CH2736">
        <v>-32.072150000000001</v>
      </c>
      <c r="CI2736">
        <v>51.419429999999998</v>
      </c>
      <c r="CJ2736">
        <v>149.6816</v>
      </c>
      <c r="CK2736">
        <v>144.64670000000001</v>
      </c>
      <c r="CL2736">
        <v>190.68209999999999</v>
      </c>
      <c r="CM2736">
        <v>47.120750000000001</v>
      </c>
      <c r="CN2736">
        <v>-16.569800000000001</v>
      </c>
      <c r="CO2736">
        <v>-48.401440000000001</v>
      </c>
      <c r="CP2736">
        <v>-47.882089999999998</v>
      </c>
      <c r="CQ2736">
        <v>194.45869999999999</v>
      </c>
      <c r="CR2736">
        <v>125.77209999999999</v>
      </c>
      <c r="CS2736">
        <v>217.75810000000001</v>
      </c>
      <c r="CT2736">
        <v>188.87530000000001</v>
      </c>
      <c r="CU2736">
        <v>101.91930000000001</v>
      </c>
      <c r="CV2736">
        <v>79.308570000000003</v>
      </c>
      <c r="CW2736">
        <v>65.392619999999994</v>
      </c>
      <c r="CX2736">
        <v>50.738219999999998</v>
      </c>
      <c r="CY2736">
        <v>120.7861</v>
      </c>
      <c r="CZ2736">
        <v>227.15209999999999</v>
      </c>
      <c r="DA2736">
        <v>252.30420000000001</v>
      </c>
      <c r="DB2736">
        <v>251.20740000000001</v>
      </c>
      <c r="DC2736">
        <v>225.04259999999999</v>
      </c>
      <c r="DD2736">
        <v>300.59739999999999</v>
      </c>
      <c r="DE2736">
        <v>251.37950000000001</v>
      </c>
      <c r="DF2736">
        <v>186.81780000000001</v>
      </c>
      <c r="DG2736">
        <v>202.625</v>
      </c>
      <c r="DH2736">
        <v>89.732740000000007</v>
      </c>
      <c r="DI2736">
        <v>285.99090000000001</v>
      </c>
      <c r="DJ2736">
        <v>216.8152</v>
      </c>
      <c r="DK2736">
        <v>173.8904</v>
      </c>
      <c r="DL2736">
        <v>125.0609</v>
      </c>
      <c r="DM2736">
        <v>111.6662</v>
      </c>
      <c r="DN2736">
        <v>134.03020000000001</v>
      </c>
      <c r="DO2736">
        <v>18</v>
      </c>
      <c r="DP2736">
        <v>20</v>
      </c>
    </row>
    <row r="2737" spans="1:120" hidden="1" x14ac:dyDescent="0.25">
      <c r="A2737" t="str">
        <f t="shared" si="42"/>
        <v>Industry_Type-8. Other_All Elect_44473</v>
      </c>
      <c r="B2737" t="s">
        <v>62</v>
      </c>
      <c r="C2737" t="s">
        <v>267</v>
      </c>
      <c r="D2737" t="s">
        <v>61</v>
      </c>
      <c r="E2737" t="s">
        <v>61</v>
      </c>
      <c r="F2737" t="s">
        <v>61</v>
      </c>
      <c r="G2737" t="s">
        <v>268</v>
      </c>
      <c r="H2737" t="s">
        <v>61</v>
      </c>
      <c r="I2737" t="s">
        <v>61</v>
      </c>
      <c r="J2737" t="s">
        <v>61</v>
      </c>
      <c r="K2737" t="s">
        <v>190</v>
      </c>
      <c r="L2737" s="18">
        <v>44473</v>
      </c>
      <c r="M2737">
        <v>18</v>
      </c>
      <c r="N2737">
        <v>20</v>
      </c>
      <c r="O2737" t="s">
        <v>258</v>
      </c>
      <c r="P2737">
        <v>1</v>
      </c>
      <c r="Q2737">
        <v>1</v>
      </c>
      <c r="R2737">
        <v>0</v>
      </c>
      <c r="S2737">
        <v>0</v>
      </c>
      <c r="T2737">
        <v>1</v>
      </c>
      <c r="U2737">
        <v>0</v>
      </c>
      <c r="V2737">
        <v>1</v>
      </c>
      <c r="W2737">
        <v>4.8</v>
      </c>
      <c r="X2737">
        <v>6.3</v>
      </c>
      <c r="Y2737">
        <v>6.6</v>
      </c>
      <c r="Z2737">
        <v>5.4</v>
      </c>
      <c r="AA2737">
        <v>6</v>
      </c>
      <c r="AB2737">
        <v>6.6</v>
      </c>
      <c r="AC2737">
        <v>56.1</v>
      </c>
      <c r="AD2737">
        <v>52.5</v>
      </c>
      <c r="AE2737">
        <v>47.7</v>
      </c>
      <c r="AF2737">
        <v>40.200000000000003</v>
      </c>
      <c r="AG2737">
        <v>38.4</v>
      </c>
      <c r="AH2737">
        <v>36.299999999999997</v>
      </c>
      <c r="AI2737">
        <v>6.9</v>
      </c>
      <c r="AJ2737">
        <v>5.0999999999999996</v>
      </c>
      <c r="AK2737">
        <v>6.3</v>
      </c>
      <c r="AL2737">
        <v>6.3</v>
      </c>
      <c r="AM2737">
        <v>5.4</v>
      </c>
      <c r="AN2737">
        <v>6.6</v>
      </c>
      <c r="AO2737">
        <v>5.0999999999999996</v>
      </c>
      <c r="AP2737">
        <v>6.6</v>
      </c>
      <c r="AQ2737">
        <v>5.0999999999999996</v>
      </c>
      <c r="AR2737">
        <v>6.3</v>
      </c>
      <c r="AS2737">
        <v>6.3</v>
      </c>
      <c r="AT2737">
        <v>5.0999999999999996</v>
      </c>
      <c r="AU2737">
        <v>68.55</v>
      </c>
      <c r="AV2737">
        <v>64.650000000000006</v>
      </c>
      <c r="AW2737">
        <v>63.05</v>
      </c>
      <c r="AX2737">
        <v>62.15</v>
      </c>
      <c r="AY2737">
        <v>62.05</v>
      </c>
      <c r="AZ2737">
        <v>61.9</v>
      </c>
      <c r="BA2737">
        <v>61.35</v>
      </c>
      <c r="BB2737">
        <v>61.55</v>
      </c>
      <c r="BC2737">
        <v>62.05</v>
      </c>
      <c r="BD2737">
        <v>64.849999999999994</v>
      </c>
      <c r="BE2737">
        <v>70.55</v>
      </c>
      <c r="BF2737">
        <v>75.95</v>
      </c>
      <c r="BG2737">
        <v>79.7</v>
      </c>
      <c r="BH2737">
        <v>83.35</v>
      </c>
      <c r="BI2737">
        <v>85.8</v>
      </c>
      <c r="BJ2737">
        <v>88.6</v>
      </c>
      <c r="BK2737">
        <v>90.7</v>
      </c>
      <c r="BL2737">
        <v>91</v>
      </c>
      <c r="BM2737">
        <v>88.9</v>
      </c>
      <c r="BN2737">
        <v>84.35</v>
      </c>
      <c r="BO2737">
        <v>79.2</v>
      </c>
      <c r="BP2737">
        <v>74.650000000000006</v>
      </c>
      <c r="BQ2737">
        <v>73.75</v>
      </c>
      <c r="BR2737">
        <v>72.75</v>
      </c>
      <c r="BS2737">
        <v>1.2347049999999999</v>
      </c>
      <c r="BT2737">
        <v>-0.2957282</v>
      </c>
      <c r="BU2737">
        <v>-0.53112789999999999</v>
      </c>
      <c r="BV2737">
        <v>0.76530790000000004</v>
      </c>
      <c r="BW2737">
        <v>-1.92366E-2</v>
      </c>
      <c r="BX2737">
        <v>-0.1020398</v>
      </c>
      <c r="BY2737">
        <v>3.2602009999999999</v>
      </c>
      <c r="BZ2737">
        <v>0.1023941</v>
      </c>
      <c r="CA2737">
        <v>-5.2758219999999998</v>
      </c>
      <c r="CB2737">
        <v>-0.37398150000000002</v>
      </c>
      <c r="CC2737">
        <v>-3.948715</v>
      </c>
      <c r="CD2737">
        <v>-10.508520000000001</v>
      </c>
      <c r="CE2737">
        <v>4.2796729999999998</v>
      </c>
      <c r="CF2737">
        <v>0.9147248</v>
      </c>
      <c r="CG2737">
        <v>-0.70660730000000005</v>
      </c>
      <c r="CH2737">
        <v>-0.47048000000000001</v>
      </c>
      <c r="CI2737">
        <v>0.4873576</v>
      </c>
      <c r="CJ2737">
        <v>-0.89883139999999995</v>
      </c>
      <c r="CK2737">
        <v>0.67377469999999995</v>
      </c>
      <c r="CL2737">
        <v>-0.44925019999999999</v>
      </c>
      <c r="CM2737">
        <v>0.31193159999999998</v>
      </c>
      <c r="CN2737">
        <v>-0.41470770000000001</v>
      </c>
      <c r="CO2737">
        <v>-0.17136290000000001</v>
      </c>
      <c r="CP2737">
        <v>1.0822579999999999</v>
      </c>
      <c r="CQ2737">
        <v>4.9019600000000003E-2</v>
      </c>
      <c r="CR2737">
        <v>3.8394299999999999E-2</v>
      </c>
      <c r="CS2737">
        <v>4.6195300000000002E-2</v>
      </c>
      <c r="CT2737">
        <v>3.0010100000000001E-2</v>
      </c>
      <c r="CU2737">
        <v>3.2038799999999999E-2</v>
      </c>
      <c r="CV2737">
        <v>0.30435289999999998</v>
      </c>
      <c r="CW2737">
        <v>10.98644</v>
      </c>
      <c r="CX2737">
        <v>3.9748329999999998</v>
      </c>
      <c r="CY2737">
        <v>2.8307159999999998</v>
      </c>
      <c r="CZ2737">
        <v>4.9555410000000002</v>
      </c>
      <c r="DA2737">
        <v>13.957750000000001</v>
      </c>
      <c r="DB2737">
        <v>52.244680000000002</v>
      </c>
      <c r="DC2737">
        <v>18.128270000000001</v>
      </c>
      <c r="DD2737">
        <v>0.13040689999999999</v>
      </c>
      <c r="DE2737">
        <v>7.3500499999999996E-2</v>
      </c>
      <c r="DF2737">
        <v>0.1301303</v>
      </c>
      <c r="DG2737">
        <v>0.1056484</v>
      </c>
      <c r="DH2737">
        <v>8.1488400000000002E-2</v>
      </c>
      <c r="DI2737">
        <v>7.8015600000000004E-2</v>
      </c>
      <c r="DJ2737">
        <v>0.1118931</v>
      </c>
      <c r="DK2737">
        <v>7.14389E-2</v>
      </c>
      <c r="DL2737">
        <v>7.5121999999999994E-2</v>
      </c>
      <c r="DM2737">
        <v>4.5580000000000002E-2</v>
      </c>
      <c r="DN2737">
        <v>5.5848200000000001E-2</v>
      </c>
      <c r="DO2737">
        <v>18</v>
      </c>
      <c r="DP2737">
        <v>20</v>
      </c>
    </row>
    <row r="2738" spans="1:120" hidden="1" x14ac:dyDescent="0.25">
      <c r="A2738" t="str">
        <f t="shared" si="42"/>
        <v>Size_Grp-Below 20 kW_All Elect_44473</v>
      </c>
      <c r="B2738" t="s">
        <v>62</v>
      </c>
      <c r="C2738" t="s">
        <v>259</v>
      </c>
      <c r="D2738" t="s">
        <v>61</v>
      </c>
      <c r="E2738" t="s">
        <v>61</v>
      </c>
      <c r="F2738" t="s">
        <v>61</v>
      </c>
      <c r="G2738" t="s">
        <v>61</v>
      </c>
      <c r="H2738" t="s">
        <v>61</v>
      </c>
      <c r="I2738" t="s">
        <v>61</v>
      </c>
      <c r="J2738" t="s">
        <v>260</v>
      </c>
      <c r="K2738" t="s">
        <v>190</v>
      </c>
      <c r="L2738" s="18">
        <v>44473</v>
      </c>
      <c r="M2738">
        <v>18</v>
      </c>
      <c r="N2738">
        <v>20</v>
      </c>
      <c r="O2738" t="s">
        <v>258</v>
      </c>
      <c r="P2738">
        <v>1</v>
      </c>
      <c r="Q2738">
        <v>1</v>
      </c>
      <c r="R2738">
        <v>0</v>
      </c>
      <c r="S2738">
        <v>0</v>
      </c>
      <c r="T2738">
        <v>1</v>
      </c>
      <c r="U2738">
        <v>0</v>
      </c>
      <c r="V2738">
        <v>1</v>
      </c>
      <c r="W2738">
        <v>3.3</v>
      </c>
      <c r="X2738">
        <v>3.6</v>
      </c>
      <c r="Y2738">
        <v>3.3</v>
      </c>
      <c r="Z2738">
        <v>3.6</v>
      </c>
      <c r="AA2738">
        <v>3.6</v>
      </c>
      <c r="AB2738">
        <v>9.9</v>
      </c>
      <c r="AC2738">
        <v>7.5</v>
      </c>
      <c r="AD2738">
        <v>3.6</v>
      </c>
      <c r="AE2738">
        <v>3.9</v>
      </c>
      <c r="AF2738">
        <v>5.0999999999999996</v>
      </c>
      <c r="AG2738">
        <v>5.4</v>
      </c>
      <c r="AH2738">
        <v>4.8</v>
      </c>
      <c r="AI2738">
        <v>4.5</v>
      </c>
      <c r="AJ2738">
        <v>4.2</v>
      </c>
      <c r="AK2738">
        <v>3.3</v>
      </c>
      <c r="AL2738">
        <v>3</v>
      </c>
      <c r="AM2738">
        <v>3</v>
      </c>
      <c r="AN2738">
        <v>3</v>
      </c>
      <c r="AO2738">
        <v>3.3</v>
      </c>
      <c r="AP2738">
        <v>3</v>
      </c>
      <c r="AQ2738">
        <v>3.6</v>
      </c>
      <c r="AR2738">
        <v>3.3</v>
      </c>
      <c r="AS2738">
        <v>3.6</v>
      </c>
      <c r="AT2738">
        <v>3.6</v>
      </c>
      <c r="AU2738">
        <v>68.55</v>
      </c>
      <c r="AV2738">
        <v>64.650000000000006</v>
      </c>
      <c r="AW2738">
        <v>63.05</v>
      </c>
      <c r="AX2738">
        <v>62.15</v>
      </c>
      <c r="AY2738">
        <v>62.05</v>
      </c>
      <c r="AZ2738">
        <v>61.9</v>
      </c>
      <c r="BA2738">
        <v>61.35</v>
      </c>
      <c r="BB2738">
        <v>61.55</v>
      </c>
      <c r="BC2738">
        <v>62.05</v>
      </c>
      <c r="BD2738">
        <v>64.849999999999994</v>
      </c>
      <c r="BE2738">
        <v>70.55</v>
      </c>
      <c r="BF2738">
        <v>75.95</v>
      </c>
      <c r="BG2738">
        <v>79.7</v>
      </c>
      <c r="BH2738">
        <v>83.35</v>
      </c>
      <c r="BI2738">
        <v>85.8</v>
      </c>
      <c r="BJ2738">
        <v>88.6</v>
      </c>
      <c r="BK2738">
        <v>90.7</v>
      </c>
      <c r="BL2738">
        <v>91</v>
      </c>
      <c r="BM2738">
        <v>88.9</v>
      </c>
      <c r="BN2738">
        <v>84.35</v>
      </c>
      <c r="BO2738">
        <v>79.2</v>
      </c>
      <c r="BP2738">
        <v>74.650000000000006</v>
      </c>
      <c r="BQ2738">
        <v>73.75</v>
      </c>
      <c r="BR2738">
        <v>72.75</v>
      </c>
      <c r="BS2738">
        <v>0.84669519999999998</v>
      </c>
      <c r="BT2738">
        <v>-0.10843469999999999</v>
      </c>
      <c r="BU2738">
        <v>0.14674809999999999</v>
      </c>
      <c r="BV2738">
        <v>1.851272</v>
      </c>
      <c r="BW2738">
        <v>1.2390589999999999</v>
      </c>
      <c r="BX2738">
        <v>-4.7679850000000004</v>
      </c>
      <c r="BY2738">
        <v>-2.5150030000000001</v>
      </c>
      <c r="BZ2738">
        <v>1.8618110000000001</v>
      </c>
      <c r="CA2738">
        <v>3.399556</v>
      </c>
      <c r="CB2738">
        <v>0.73379950000000005</v>
      </c>
      <c r="CC2738">
        <v>2.627793</v>
      </c>
      <c r="CD2738">
        <v>-0.44270130000000002</v>
      </c>
      <c r="CE2738">
        <v>-1.047679</v>
      </c>
      <c r="CF2738">
        <v>-0.70192770000000004</v>
      </c>
      <c r="CG2738">
        <v>2.9673100000000001E-2</v>
      </c>
      <c r="CH2738">
        <v>0.19860269999999999</v>
      </c>
      <c r="CI2738">
        <v>0.48577480000000001</v>
      </c>
      <c r="CJ2738">
        <v>0.64410880000000004</v>
      </c>
      <c r="CK2738">
        <v>-6.5948000000000007E-2</v>
      </c>
      <c r="CL2738">
        <v>2.4941700000000001E-2</v>
      </c>
      <c r="CM2738">
        <v>-0.19276190000000001</v>
      </c>
      <c r="CN2738">
        <v>0.36257270000000003</v>
      </c>
      <c r="CO2738">
        <v>-0.1054964</v>
      </c>
      <c r="CP2738">
        <v>-0.33289980000000002</v>
      </c>
      <c r="CQ2738">
        <v>0.23350099999999999</v>
      </c>
      <c r="CR2738">
        <v>6.4073000000000003E-3</v>
      </c>
      <c r="CS2738">
        <v>1.32654E-2</v>
      </c>
      <c r="CT2738">
        <v>0.45600679999999999</v>
      </c>
      <c r="CU2738">
        <v>0.27915400000000001</v>
      </c>
      <c r="CV2738">
        <v>9.40473E-2</v>
      </c>
      <c r="CW2738">
        <v>0.20287340000000001</v>
      </c>
      <c r="CX2738">
        <v>0.4051515</v>
      </c>
      <c r="CY2738">
        <v>3.4266019999999999</v>
      </c>
      <c r="CZ2738">
        <v>0.40545870000000001</v>
      </c>
      <c r="DA2738">
        <v>8.1214180000000002</v>
      </c>
      <c r="DB2738">
        <v>0.14683789999999999</v>
      </c>
      <c r="DC2738">
        <v>2.2862299999999999E-2</v>
      </c>
      <c r="DD2738">
        <v>6.0154699999999998E-2</v>
      </c>
      <c r="DE2738">
        <v>4.0144999999999998E-3</v>
      </c>
      <c r="DF2738">
        <v>4.0322999999999999E-3</v>
      </c>
      <c r="DG2738">
        <v>7.1825899999999998E-2</v>
      </c>
      <c r="DH2738">
        <v>0.16153609999999999</v>
      </c>
      <c r="DI2738">
        <v>6.1273999999999999E-3</v>
      </c>
      <c r="DJ2738">
        <v>4.7841799999999997E-2</v>
      </c>
      <c r="DK2738">
        <v>1.6523400000000001E-2</v>
      </c>
      <c r="DL2738">
        <v>8.5359099999999993E-2</v>
      </c>
      <c r="DM2738">
        <v>7.3508999999999996E-3</v>
      </c>
      <c r="DN2738">
        <v>4.0508099999999998E-2</v>
      </c>
      <c r="DO2738">
        <v>18</v>
      </c>
      <c r="DP2738">
        <v>20</v>
      </c>
    </row>
    <row r="2739" spans="1:120" hidden="1" x14ac:dyDescent="0.25">
      <c r="A2739" t="str">
        <f t="shared" si="42"/>
        <v>Size_Grp-200 kW and above_All Elect_44473</v>
      </c>
      <c r="B2739" t="s">
        <v>62</v>
      </c>
      <c r="C2739" t="s">
        <v>207</v>
      </c>
      <c r="D2739" t="s">
        <v>61</v>
      </c>
      <c r="E2739" t="s">
        <v>61</v>
      </c>
      <c r="F2739" t="s">
        <v>61</v>
      </c>
      <c r="G2739" t="s">
        <v>61</v>
      </c>
      <c r="H2739" t="s">
        <v>61</v>
      </c>
      <c r="I2739" t="s">
        <v>61</v>
      </c>
      <c r="J2739" t="s">
        <v>102</v>
      </c>
      <c r="K2739" t="s">
        <v>190</v>
      </c>
      <c r="L2739" s="18">
        <v>44473</v>
      </c>
      <c r="M2739">
        <v>18</v>
      </c>
      <c r="N2739">
        <v>20</v>
      </c>
      <c r="O2739" t="s">
        <v>258</v>
      </c>
      <c r="P2739">
        <v>2</v>
      </c>
      <c r="Q2739">
        <v>2</v>
      </c>
      <c r="R2739">
        <v>0</v>
      </c>
      <c r="S2739">
        <v>0</v>
      </c>
      <c r="T2739">
        <v>1</v>
      </c>
      <c r="U2739">
        <v>0</v>
      </c>
      <c r="V2739">
        <v>1</v>
      </c>
      <c r="W2739">
        <v>698.16</v>
      </c>
      <c r="X2739">
        <v>636.96</v>
      </c>
      <c r="Y2739">
        <v>654.96</v>
      </c>
      <c r="Z2739">
        <v>613.12</v>
      </c>
      <c r="AA2739">
        <v>520.4</v>
      </c>
      <c r="AB2739">
        <v>587.44000000000005</v>
      </c>
      <c r="AC2739">
        <v>527.6</v>
      </c>
      <c r="AD2739">
        <v>505.04</v>
      </c>
      <c r="AE2739">
        <v>552.24</v>
      </c>
      <c r="AF2739">
        <v>500.16</v>
      </c>
      <c r="AG2739">
        <v>656</v>
      </c>
      <c r="AH2739">
        <v>615.36</v>
      </c>
      <c r="AI2739">
        <v>659.36</v>
      </c>
      <c r="AJ2739">
        <v>662.96</v>
      </c>
      <c r="AK2739">
        <v>674.8</v>
      </c>
      <c r="AL2739">
        <v>639.04</v>
      </c>
      <c r="AM2739">
        <v>488.48</v>
      </c>
      <c r="AN2739">
        <v>361.04</v>
      </c>
      <c r="AO2739">
        <v>385.52</v>
      </c>
      <c r="AP2739">
        <v>359.6</v>
      </c>
      <c r="AQ2739">
        <v>495.76</v>
      </c>
      <c r="AR2739">
        <v>593.28</v>
      </c>
      <c r="AS2739">
        <v>631.52</v>
      </c>
      <c r="AT2739">
        <v>638.55999999999995</v>
      </c>
      <c r="AU2739">
        <v>68.55</v>
      </c>
      <c r="AV2739">
        <v>64.650000000000006</v>
      </c>
      <c r="AW2739">
        <v>63.05</v>
      </c>
      <c r="AX2739">
        <v>62.15</v>
      </c>
      <c r="AY2739">
        <v>62.05</v>
      </c>
      <c r="AZ2739">
        <v>61.9</v>
      </c>
      <c r="BA2739">
        <v>61.35</v>
      </c>
      <c r="BB2739">
        <v>61.55</v>
      </c>
      <c r="BC2739">
        <v>62.05</v>
      </c>
      <c r="BD2739">
        <v>64.849999999999994</v>
      </c>
      <c r="BE2739">
        <v>70.55</v>
      </c>
      <c r="BF2739">
        <v>75.95</v>
      </c>
      <c r="BG2739">
        <v>79.7</v>
      </c>
      <c r="BH2739">
        <v>83.35</v>
      </c>
      <c r="BI2739">
        <v>85.8</v>
      </c>
      <c r="BJ2739">
        <v>88.6</v>
      </c>
      <c r="BK2739">
        <v>90.7</v>
      </c>
      <c r="BL2739">
        <v>91</v>
      </c>
      <c r="BM2739">
        <v>88.9</v>
      </c>
      <c r="BN2739">
        <v>84.35</v>
      </c>
      <c r="BO2739">
        <v>79.2</v>
      </c>
      <c r="BP2739">
        <v>74.650000000000006</v>
      </c>
      <c r="BQ2739">
        <v>73.75</v>
      </c>
      <c r="BR2739">
        <v>72.75</v>
      </c>
      <c r="BS2739">
        <v>-69.353309999999993</v>
      </c>
      <c r="BT2739">
        <v>-33.982849999999999</v>
      </c>
      <c r="BU2739">
        <v>-33.35125</v>
      </c>
      <c r="BV2739">
        <v>-45.36627</v>
      </c>
      <c r="BW2739">
        <v>-3.3506399999999999E-2</v>
      </c>
      <c r="BX2739">
        <v>-39.761690000000002</v>
      </c>
      <c r="BY2739">
        <v>4.7922019999999996</v>
      </c>
      <c r="BZ2739">
        <v>25.540990000000001</v>
      </c>
      <c r="CA2739">
        <v>-21.672429999999999</v>
      </c>
      <c r="CB2739">
        <v>33.186529999999998</v>
      </c>
      <c r="CC2739">
        <v>-69.10575</v>
      </c>
      <c r="CD2739">
        <v>-2.902755</v>
      </c>
      <c r="CE2739">
        <v>-25.414480000000001</v>
      </c>
      <c r="CF2739">
        <v>-28.430319999999998</v>
      </c>
      <c r="CG2739">
        <v>-49.405140000000003</v>
      </c>
      <c r="CH2739">
        <v>-31.18638</v>
      </c>
      <c r="CI2739">
        <v>44.99586</v>
      </c>
      <c r="CJ2739">
        <v>145.2499</v>
      </c>
      <c r="CK2739">
        <v>137.49709999999999</v>
      </c>
      <c r="CL2739">
        <v>189.05940000000001</v>
      </c>
      <c r="CM2739">
        <v>42.2087</v>
      </c>
      <c r="CN2739">
        <v>-24.37622</v>
      </c>
      <c r="CO2739">
        <v>-39.277299999999997</v>
      </c>
      <c r="CP2739">
        <v>-44.324599999999997</v>
      </c>
      <c r="CQ2739">
        <v>193.52289999999999</v>
      </c>
      <c r="CR2739">
        <v>125.211</v>
      </c>
      <c r="CS2739">
        <v>217.26910000000001</v>
      </c>
      <c r="CT2739">
        <v>185.5849</v>
      </c>
      <c r="CU2739">
        <v>101.5124</v>
      </c>
      <c r="CV2739">
        <v>79.344989999999996</v>
      </c>
      <c r="CW2739">
        <v>65.332279999999997</v>
      </c>
      <c r="CX2739">
        <v>50.355530000000002</v>
      </c>
      <c r="CY2739">
        <v>120.0613</v>
      </c>
      <c r="CZ2739">
        <v>232.07079999999999</v>
      </c>
      <c r="DA2739">
        <v>267.6207</v>
      </c>
      <c r="DB2739">
        <v>292.46809999999999</v>
      </c>
      <c r="DC2739">
        <v>251.89519999999999</v>
      </c>
      <c r="DD2739">
        <v>302.68029999999999</v>
      </c>
      <c r="DE2739">
        <v>252.52189999999999</v>
      </c>
      <c r="DF2739">
        <v>188.05019999999999</v>
      </c>
      <c r="DG2739">
        <v>203.279</v>
      </c>
      <c r="DH2739">
        <v>90.365260000000006</v>
      </c>
      <c r="DI2739">
        <v>286.4674</v>
      </c>
      <c r="DJ2739">
        <v>212.27719999999999</v>
      </c>
      <c r="DK2739">
        <v>174.64670000000001</v>
      </c>
      <c r="DL2739">
        <v>136.86000000000001</v>
      </c>
      <c r="DM2739">
        <v>137.63939999999999</v>
      </c>
      <c r="DN2739">
        <v>133.11330000000001</v>
      </c>
      <c r="DO2739">
        <v>18</v>
      </c>
      <c r="DP2739">
        <v>20</v>
      </c>
    </row>
    <row r="2740" spans="1:120" hidden="1" x14ac:dyDescent="0.25">
      <c r="A2740" t="str">
        <f t="shared" si="42"/>
        <v>OtherDR-Yes_All Elect_44473</v>
      </c>
      <c r="B2740" t="s">
        <v>62</v>
      </c>
      <c r="C2740" t="s">
        <v>324</v>
      </c>
      <c r="D2740" t="s">
        <v>61</v>
      </c>
      <c r="E2740" t="s">
        <v>61</v>
      </c>
      <c r="F2740" t="s">
        <v>61</v>
      </c>
      <c r="G2740" t="s">
        <v>61</v>
      </c>
      <c r="H2740" t="s">
        <v>61</v>
      </c>
      <c r="I2740" t="s">
        <v>98</v>
      </c>
      <c r="J2740" t="s">
        <v>61</v>
      </c>
      <c r="K2740" t="s">
        <v>190</v>
      </c>
      <c r="L2740" s="18">
        <v>44473</v>
      </c>
      <c r="M2740">
        <v>18</v>
      </c>
      <c r="N2740">
        <v>20</v>
      </c>
      <c r="O2740" t="s">
        <v>258</v>
      </c>
      <c r="P2740">
        <v>4</v>
      </c>
      <c r="Q2740">
        <v>4</v>
      </c>
      <c r="R2740">
        <v>0</v>
      </c>
      <c r="S2740">
        <v>0</v>
      </c>
      <c r="T2740">
        <v>1</v>
      </c>
      <c r="U2740">
        <v>0</v>
      </c>
      <c r="V2740">
        <v>1</v>
      </c>
      <c r="W2740">
        <v>765.06</v>
      </c>
      <c r="X2740">
        <v>705.82</v>
      </c>
      <c r="Y2740">
        <v>722.38</v>
      </c>
      <c r="Z2740">
        <v>680.04</v>
      </c>
      <c r="AA2740">
        <v>564</v>
      </c>
      <c r="AB2740">
        <v>637.46</v>
      </c>
      <c r="AC2740">
        <v>582.64</v>
      </c>
      <c r="AD2740">
        <v>554.26</v>
      </c>
      <c r="AE2740">
        <v>596.55999999999995</v>
      </c>
      <c r="AF2740">
        <v>537.29999999999995</v>
      </c>
      <c r="AG2740">
        <v>693</v>
      </c>
      <c r="AH2740">
        <v>647.34</v>
      </c>
      <c r="AI2740">
        <v>594.6</v>
      </c>
      <c r="AJ2740">
        <v>600.02</v>
      </c>
      <c r="AK2740">
        <v>608.64</v>
      </c>
      <c r="AL2740">
        <v>579.62</v>
      </c>
      <c r="AM2740">
        <v>426.16</v>
      </c>
      <c r="AN2740">
        <v>302.39999999999998</v>
      </c>
      <c r="AO2740">
        <v>323.27999999999997</v>
      </c>
      <c r="AP2740">
        <v>301.68</v>
      </c>
      <c r="AQ2740">
        <v>434.06</v>
      </c>
      <c r="AR2740">
        <v>547.91999999999996</v>
      </c>
      <c r="AS2740">
        <v>698.38</v>
      </c>
      <c r="AT2740">
        <v>707.18</v>
      </c>
      <c r="AU2740">
        <v>68.55</v>
      </c>
      <c r="AV2740">
        <v>64.650000000000006</v>
      </c>
      <c r="AW2740">
        <v>63.05</v>
      </c>
      <c r="AX2740">
        <v>62.15</v>
      </c>
      <c r="AY2740">
        <v>62.05</v>
      </c>
      <c r="AZ2740">
        <v>61.9</v>
      </c>
      <c r="BA2740">
        <v>61.35</v>
      </c>
      <c r="BB2740">
        <v>61.55</v>
      </c>
      <c r="BC2740">
        <v>62.05</v>
      </c>
      <c r="BD2740">
        <v>64.849999999999994</v>
      </c>
      <c r="BE2740">
        <v>70.55</v>
      </c>
      <c r="BF2740">
        <v>75.95</v>
      </c>
      <c r="BG2740">
        <v>79.7</v>
      </c>
      <c r="BH2740">
        <v>83.35</v>
      </c>
      <c r="BI2740">
        <v>85.8</v>
      </c>
      <c r="BJ2740">
        <v>88.6</v>
      </c>
      <c r="BK2740">
        <v>90.7</v>
      </c>
      <c r="BL2740">
        <v>91</v>
      </c>
      <c r="BM2740">
        <v>88.9</v>
      </c>
      <c r="BN2740">
        <v>84.35</v>
      </c>
      <c r="BO2740">
        <v>79.2</v>
      </c>
      <c r="BP2740">
        <v>74.650000000000006</v>
      </c>
      <c r="BQ2740">
        <v>73.75</v>
      </c>
      <c r="BR2740">
        <v>72.75</v>
      </c>
      <c r="BS2740">
        <v>-69.391530000000003</v>
      </c>
      <c r="BT2740">
        <v>-36.68047</v>
      </c>
      <c r="BU2740">
        <v>-35.004989999999999</v>
      </c>
      <c r="BV2740">
        <v>-45.760899999999999</v>
      </c>
      <c r="BW2740">
        <v>-2.15979E-2</v>
      </c>
      <c r="BX2740">
        <v>-45.203969999999998</v>
      </c>
      <c r="BY2740">
        <v>6.9257299999999997</v>
      </c>
      <c r="BZ2740">
        <v>26.94115</v>
      </c>
      <c r="CA2740">
        <v>-24.84196</v>
      </c>
      <c r="CB2740">
        <v>35.315829999999998</v>
      </c>
      <c r="CC2740">
        <v>-79.95147</v>
      </c>
      <c r="CD2740">
        <v>-33.726570000000002</v>
      </c>
      <c r="CE2740">
        <v>-10.84787</v>
      </c>
      <c r="CF2740">
        <v>-30.793279999999999</v>
      </c>
      <c r="CG2740">
        <v>-46.075229999999998</v>
      </c>
      <c r="CH2740">
        <v>-35.181739999999998</v>
      </c>
      <c r="CI2740">
        <v>48.558140000000002</v>
      </c>
      <c r="CJ2740">
        <v>145.26730000000001</v>
      </c>
      <c r="CK2740">
        <v>140.62200000000001</v>
      </c>
      <c r="CL2740">
        <v>186.8938</v>
      </c>
      <c r="CM2740">
        <v>44.511859999999999</v>
      </c>
      <c r="CN2740">
        <v>-19.643969999999999</v>
      </c>
      <c r="CO2740">
        <v>-50.044609999999999</v>
      </c>
      <c r="CP2740">
        <v>-48.181339999999999</v>
      </c>
      <c r="CQ2740">
        <v>194.11250000000001</v>
      </c>
      <c r="CR2740">
        <v>125.5145</v>
      </c>
      <c r="CS2740">
        <v>217.56569999999999</v>
      </c>
      <c r="CT2740">
        <v>186.25450000000001</v>
      </c>
      <c r="CU2740">
        <v>101.6681</v>
      </c>
      <c r="CV2740">
        <v>79.553749999999994</v>
      </c>
      <c r="CW2740">
        <v>76.307829999999996</v>
      </c>
      <c r="CX2740">
        <v>54.570880000000002</v>
      </c>
      <c r="CY2740">
        <v>123.23860000000001</v>
      </c>
      <c r="CZ2740">
        <v>231.65049999999999</v>
      </c>
      <c r="DA2740">
        <v>263.8956</v>
      </c>
      <c r="DB2740">
        <v>299.19069999999999</v>
      </c>
      <c r="DC2740">
        <v>242.4787</v>
      </c>
      <c r="DD2740">
        <v>300.0505</v>
      </c>
      <c r="DE2740">
        <v>250.6182</v>
      </c>
      <c r="DF2740">
        <v>186.05029999999999</v>
      </c>
      <c r="DG2740">
        <v>201.73929999999999</v>
      </c>
      <c r="DH2740">
        <v>88.825370000000007</v>
      </c>
      <c r="DI2740">
        <v>284.89499999999998</v>
      </c>
      <c r="DJ2740">
        <v>210.36240000000001</v>
      </c>
      <c r="DK2740">
        <v>171.86</v>
      </c>
      <c r="DL2740">
        <v>124.28230000000001</v>
      </c>
      <c r="DM2740">
        <v>111.1742</v>
      </c>
      <c r="DN2740">
        <v>133.6027</v>
      </c>
      <c r="DO2740">
        <v>18</v>
      </c>
      <c r="DP2740">
        <v>20</v>
      </c>
    </row>
    <row r="2741" spans="1:120" hidden="1" x14ac:dyDescent="0.25">
      <c r="A2741" t="str">
        <f t="shared" si="42"/>
        <v>Aggregator-City of West Sacramento_All Elect_44473</v>
      </c>
      <c r="B2741" t="s">
        <v>62</v>
      </c>
      <c r="C2741" t="s">
        <v>272</v>
      </c>
      <c r="D2741" t="s">
        <v>61</v>
      </c>
      <c r="E2741" t="s">
        <v>61</v>
      </c>
      <c r="F2741" t="s">
        <v>273</v>
      </c>
      <c r="G2741" t="s">
        <v>61</v>
      </c>
      <c r="H2741" t="s">
        <v>61</v>
      </c>
      <c r="I2741" t="s">
        <v>61</v>
      </c>
      <c r="J2741" t="s">
        <v>61</v>
      </c>
      <c r="K2741" t="s">
        <v>190</v>
      </c>
      <c r="L2741" s="18">
        <v>44473</v>
      </c>
      <c r="M2741">
        <v>18</v>
      </c>
      <c r="N2741">
        <v>20</v>
      </c>
      <c r="O2741" t="s">
        <v>258</v>
      </c>
      <c r="P2741">
        <v>11</v>
      </c>
      <c r="Q2741">
        <v>11</v>
      </c>
      <c r="R2741">
        <v>0</v>
      </c>
      <c r="S2741">
        <v>0</v>
      </c>
      <c r="T2741">
        <v>1</v>
      </c>
      <c r="U2741">
        <v>0</v>
      </c>
      <c r="V2741">
        <v>1</v>
      </c>
      <c r="W2741">
        <v>925.3</v>
      </c>
      <c r="X2741">
        <v>861.34</v>
      </c>
      <c r="Y2741">
        <v>817.02319999999997</v>
      </c>
      <c r="Z2741">
        <v>785.64</v>
      </c>
      <c r="AA2741">
        <v>660.96</v>
      </c>
      <c r="AB2741">
        <v>730.18</v>
      </c>
      <c r="AC2741">
        <v>750.24</v>
      </c>
      <c r="AD2741">
        <v>721.38</v>
      </c>
      <c r="AE2741">
        <v>740.88</v>
      </c>
      <c r="AF2741">
        <v>672.5</v>
      </c>
      <c r="AG2741">
        <v>810.52</v>
      </c>
      <c r="AH2741">
        <v>752.14</v>
      </c>
      <c r="AI2741">
        <v>772.36</v>
      </c>
      <c r="AJ2741">
        <v>775.22</v>
      </c>
      <c r="AK2741">
        <v>788.56</v>
      </c>
      <c r="AL2741">
        <v>756.82</v>
      </c>
      <c r="AM2741">
        <v>679.44</v>
      </c>
      <c r="AN2741">
        <v>560.64</v>
      </c>
      <c r="AO2741">
        <v>558.24</v>
      </c>
      <c r="AP2741">
        <v>568.96</v>
      </c>
      <c r="AQ2741">
        <v>703.1</v>
      </c>
      <c r="AR2741">
        <v>778.8</v>
      </c>
      <c r="AS2741">
        <v>856.94</v>
      </c>
      <c r="AT2741">
        <v>865.66</v>
      </c>
      <c r="AU2741">
        <v>68.55</v>
      </c>
      <c r="AV2741">
        <v>64.650000000000006</v>
      </c>
      <c r="AW2741">
        <v>63.05</v>
      </c>
      <c r="AX2741">
        <v>62.15</v>
      </c>
      <c r="AY2741">
        <v>62.05</v>
      </c>
      <c r="AZ2741">
        <v>61.9</v>
      </c>
      <c r="BA2741">
        <v>61.35</v>
      </c>
      <c r="BB2741">
        <v>61.55</v>
      </c>
      <c r="BC2741">
        <v>62.05</v>
      </c>
      <c r="BD2741">
        <v>64.849999999999994</v>
      </c>
      <c r="BE2741">
        <v>70.55</v>
      </c>
      <c r="BF2741">
        <v>75.95</v>
      </c>
      <c r="BG2741">
        <v>79.7</v>
      </c>
      <c r="BH2741">
        <v>83.35</v>
      </c>
      <c r="BI2741">
        <v>85.8</v>
      </c>
      <c r="BJ2741">
        <v>88.6</v>
      </c>
      <c r="BK2741">
        <v>90.7</v>
      </c>
      <c r="BL2741">
        <v>91</v>
      </c>
      <c r="BM2741">
        <v>88.9</v>
      </c>
      <c r="BN2741">
        <v>84.35</v>
      </c>
      <c r="BO2741">
        <v>79.2</v>
      </c>
      <c r="BP2741">
        <v>74.650000000000006</v>
      </c>
      <c r="BQ2741">
        <v>73.75</v>
      </c>
      <c r="BR2741">
        <v>72.75</v>
      </c>
      <c r="BS2741">
        <v>-71.950360000000003</v>
      </c>
      <c r="BT2741">
        <v>-36.556989999999999</v>
      </c>
      <c r="BU2741">
        <v>-35.160760000000003</v>
      </c>
      <c r="BV2741">
        <v>-44.906019999999998</v>
      </c>
      <c r="BW2741">
        <v>-0.63214479999999995</v>
      </c>
      <c r="BX2741">
        <v>-44.837220000000002</v>
      </c>
      <c r="BY2741">
        <v>6.3443779999999999</v>
      </c>
      <c r="BZ2741">
        <v>34.856949999999998</v>
      </c>
      <c r="CA2741">
        <v>-22.475760000000001</v>
      </c>
      <c r="CB2741">
        <v>26.99042</v>
      </c>
      <c r="CC2741">
        <v>-85.603639999999999</v>
      </c>
      <c r="CD2741">
        <v>-32.410679999999999</v>
      </c>
      <c r="CE2741">
        <v>-38.787399999999998</v>
      </c>
      <c r="CF2741">
        <v>-48.243699999999997</v>
      </c>
      <c r="CG2741">
        <v>-62.793349999999997</v>
      </c>
      <c r="CH2741">
        <v>-45.99147</v>
      </c>
      <c r="CI2741">
        <v>39.23997</v>
      </c>
      <c r="CJ2741">
        <v>145.9554</v>
      </c>
      <c r="CK2741">
        <v>145.08269999999999</v>
      </c>
      <c r="CL2741">
        <v>189.89150000000001</v>
      </c>
      <c r="CM2741">
        <v>45.543399999999998</v>
      </c>
      <c r="CN2741">
        <v>-23.25376</v>
      </c>
      <c r="CO2741">
        <v>-40.962389999999999</v>
      </c>
      <c r="CP2741">
        <v>-47.367240000000002</v>
      </c>
      <c r="CQ2741">
        <v>194.74019999999999</v>
      </c>
      <c r="CR2741">
        <v>126.0215</v>
      </c>
      <c r="CS2741">
        <v>218.02950000000001</v>
      </c>
      <c r="CT2741">
        <v>189.1936</v>
      </c>
      <c r="CU2741">
        <v>102.1863</v>
      </c>
      <c r="CV2741">
        <v>81.932699999999997</v>
      </c>
      <c r="CW2741">
        <v>77.185659999999999</v>
      </c>
      <c r="CX2741">
        <v>59.080750000000002</v>
      </c>
      <c r="CY2741">
        <v>128.80260000000001</v>
      </c>
      <c r="CZ2741">
        <v>241.5145</v>
      </c>
      <c r="DA2741">
        <v>303.3279</v>
      </c>
      <c r="DB2741">
        <v>367.48450000000003</v>
      </c>
      <c r="DC2741">
        <v>289.01339999999999</v>
      </c>
      <c r="DD2741">
        <v>320.00119999999998</v>
      </c>
      <c r="DE2741">
        <v>269.98410000000001</v>
      </c>
      <c r="DF2741">
        <v>197.8271</v>
      </c>
      <c r="DG2741">
        <v>208.72550000000001</v>
      </c>
      <c r="DH2741">
        <v>92.633110000000002</v>
      </c>
      <c r="DI2741">
        <v>289.38310000000001</v>
      </c>
      <c r="DJ2741">
        <v>222.78210000000001</v>
      </c>
      <c r="DK2741">
        <v>176.9187</v>
      </c>
      <c r="DL2741">
        <v>144.5352</v>
      </c>
      <c r="DM2741">
        <v>139.48949999999999</v>
      </c>
      <c r="DN2741">
        <v>134.29339999999999</v>
      </c>
      <c r="DO2741">
        <v>18</v>
      </c>
      <c r="DP2741">
        <v>20</v>
      </c>
    </row>
    <row r="2742" spans="1:120" hidden="1" x14ac:dyDescent="0.25">
      <c r="A2742" t="str">
        <f t="shared" si="42"/>
        <v>LCA-Sierra_All Elect_44473</v>
      </c>
      <c r="B2742" t="s">
        <v>62</v>
      </c>
      <c r="C2742" t="s">
        <v>206</v>
      </c>
      <c r="D2742" t="s">
        <v>34</v>
      </c>
      <c r="E2742" t="s">
        <v>61</v>
      </c>
      <c r="F2742" t="s">
        <v>61</v>
      </c>
      <c r="G2742" t="s">
        <v>61</v>
      </c>
      <c r="H2742" t="s">
        <v>61</v>
      </c>
      <c r="I2742" t="s">
        <v>61</v>
      </c>
      <c r="J2742" t="s">
        <v>61</v>
      </c>
      <c r="K2742" t="s">
        <v>190</v>
      </c>
      <c r="L2742" s="18">
        <v>44473</v>
      </c>
      <c r="M2742">
        <v>18</v>
      </c>
      <c r="N2742">
        <v>20</v>
      </c>
      <c r="O2742" t="s">
        <v>258</v>
      </c>
      <c r="P2742">
        <v>11</v>
      </c>
      <c r="Q2742">
        <v>11</v>
      </c>
      <c r="R2742">
        <v>0</v>
      </c>
      <c r="S2742">
        <v>0</v>
      </c>
      <c r="T2742">
        <v>1</v>
      </c>
      <c r="U2742">
        <v>0</v>
      </c>
      <c r="V2742">
        <v>1</v>
      </c>
      <c r="W2742">
        <v>925.3</v>
      </c>
      <c r="X2742">
        <v>861.34</v>
      </c>
      <c r="Y2742">
        <v>817.02319999999997</v>
      </c>
      <c r="Z2742">
        <v>785.64</v>
      </c>
      <c r="AA2742">
        <v>660.96</v>
      </c>
      <c r="AB2742">
        <v>730.18</v>
      </c>
      <c r="AC2742">
        <v>750.24</v>
      </c>
      <c r="AD2742">
        <v>721.38</v>
      </c>
      <c r="AE2742">
        <v>740.88</v>
      </c>
      <c r="AF2742">
        <v>672.5</v>
      </c>
      <c r="AG2742">
        <v>810.52</v>
      </c>
      <c r="AH2742">
        <v>752.14</v>
      </c>
      <c r="AI2742">
        <v>772.36</v>
      </c>
      <c r="AJ2742">
        <v>775.22</v>
      </c>
      <c r="AK2742">
        <v>788.56</v>
      </c>
      <c r="AL2742">
        <v>756.82</v>
      </c>
      <c r="AM2742">
        <v>679.44</v>
      </c>
      <c r="AN2742">
        <v>560.64</v>
      </c>
      <c r="AO2742">
        <v>558.24</v>
      </c>
      <c r="AP2742">
        <v>568.96</v>
      </c>
      <c r="AQ2742">
        <v>703.1</v>
      </c>
      <c r="AR2742">
        <v>778.8</v>
      </c>
      <c r="AS2742">
        <v>856.94</v>
      </c>
      <c r="AT2742">
        <v>865.66</v>
      </c>
      <c r="AU2742">
        <v>68.55</v>
      </c>
      <c r="AV2742">
        <v>64.650000000000006</v>
      </c>
      <c r="AW2742">
        <v>63.05</v>
      </c>
      <c r="AX2742">
        <v>62.15</v>
      </c>
      <c r="AY2742">
        <v>62.05</v>
      </c>
      <c r="AZ2742">
        <v>61.9</v>
      </c>
      <c r="BA2742">
        <v>61.35</v>
      </c>
      <c r="BB2742">
        <v>61.55</v>
      </c>
      <c r="BC2742">
        <v>62.05</v>
      </c>
      <c r="BD2742">
        <v>64.849999999999994</v>
      </c>
      <c r="BE2742">
        <v>70.55</v>
      </c>
      <c r="BF2742">
        <v>75.95</v>
      </c>
      <c r="BG2742">
        <v>79.7</v>
      </c>
      <c r="BH2742">
        <v>83.35</v>
      </c>
      <c r="BI2742">
        <v>85.8</v>
      </c>
      <c r="BJ2742">
        <v>88.6</v>
      </c>
      <c r="BK2742">
        <v>90.7</v>
      </c>
      <c r="BL2742">
        <v>91</v>
      </c>
      <c r="BM2742">
        <v>88.9</v>
      </c>
      <c r="BN2742">
        <v>84.35</v>
      </c>
      <c r="BO2742">
        <v>79.2</v>
      </c>
      <c r="BP2742">
        <v>74.650000000000006</v>
      </c>
      <c r="BQ2742">
        <v>73.75</v>
      </c>
      <c r="BR2742">
        <v>72.75</v>
      </c>
      <c r="BS2742">
        <v>-71.950360000000003</v>
      </c>
      <c r="BT2742">
        <v>-36.556989999999999</v>
      </c>
      <c r="BU2742">
        <v>-35.160760000000003</v>
      </c>
      <c r="BV2742">
        <v>-44.906019999999998</v>
      </c>
      <c r="BW2742">
        <v>-0.63214479999999995</v>
      </c>
      <c r="BX2742">
        <v>-44.837220000000002</v>
      </c>
      <c r="BY2742">
        <v>6.3443779999999999</v>
      </c>
      <c r="BZ2742">
        <v>34.856949999999998</v>
      </c>
      <c r="CA2742">
        <v>-22.475760000000001</v>
      </c>
      <c r="CB2742">
        <v>26.99042</v>
      </c>
      <c r="CC2742">
        <v>-85.603639999999999</v>
      </c>
      <c r="CD2742">
        <v>-32.410679999999999</v>
      </c>
      <c r="CE2742">
        <v>-38.787399999999998</v>
      </c>
      <c r="CF2742">
        <v>-48.243699999999997</v>
      </c>
      <c r="CG2742">
        <v>-62.793349999999997</v>
      </c>
      <c r="CH2742">
        <v>-45.99147</v>
      </c>
      <c r="CI2742">
        <v>39.23997</v>
      </c>
      <c r="CJ2742">
        <v>145.9554</v>
      </c>
      <c r="CK2742">
        <v>145.08269999999999</v>
      </c>
      <c r="CL2742">
        <v>189.89150000000001</v>
      </c>
      <c r="CM2742">
        <v>45.543399999999998</v>
      </c>
      <c r="CN2742">
        <v>-23.25376</v>
      </c>
      <c r="CO2742">
        <v>-40.962389999999999</v>
      </c>
      <c r="CP2742">
        <v>-47.367240000000002</v>
      </c>
      <c r="CQ2742">
        <v>194.74019999999999</v>
      </c>
      <c r="CR2742">
        <v>126.0215</v>
      </c>
      <c r="CS2742">
        <v>218.02950000000001</v>
      </c>
      <c r="CT2742">
        <v>189.1936</v>
      </c>
      <c r="CU2742">
        <v>102.1863</v>
      </c>
      <c r="CV2742">
        <v>81.932699999999997</v>
      </c>
      <c r="CW2742">
        <v>77.185659999999999</v>
      </c>
      <c r="CX2742">
        <v>59.080750000000002</v>
      </c>
      <c r="CY2742">
        <v>128.80260000000001</v>
      </c>
      <c r="CZ2742">
        <v>241.5145</v>
      </c>
      <c r="DA2742">
        <v>303.3279</v>
      </c>
      <c r="DB2742">
        <v>367.48450000000003</v>
      </c>
      <c r="DC2742">
        <v>289.01339999999999</v>
      </c>
      <c r="DD2742">
        <v>320.00119999999998</v>
      </c>
      <c r="DE2742">
        <v>269.98410000000001</v>
      </c>
      <c r="DF2742">
        <v>197.8271</v>
      </c>
      <c r="DG2742">
        <v>208.72550000000001</v>
      </c>
      <c r="DH2742">
        <v>92.633110000000002</v>
      </c>
      <c r="DI2742">
        <v>289.38310000000001</v>
      </c>
      <c r="DJ2742">
        <v>222.78210000000001</v>
      </c>
      <c r="DK2742">
        <v>176.9187</v>
      </c>
      <c r="DL2742">
        <v>144.5352</v>
      </c>
      <c r="DM2742">
        <v>139.48949999999999</v>
      </c>
      <c r="DN2742">
        <v>134.29339999999999</v>
      </c>
      <c r="DO2742">
        <v>18</v>
      </c>
      <c r="DP2742">
        <v>20</v>
      </c>
    </row>
    <row r="2743" spans="1:120" hidden="1" x14ac:dyDescent="0.25">
      <c r="A2743" t="str">
        <f t="shared" si="42"/>
        <v>OtherDR-No_All Elect_44473</v>
      </c>
      <c r="B2743" t="s">
        <v>62</v>
      </c>
      <c r="C2743" t="s">
        <v>323</v>
      </c>
      <c r="D2743" t="s">
        <v>61</v>
      </c>
      <c r="E2743" t="s">
        <v>61</v>
      </c>
      <c r="F2743" t="s">
        <v>61</v>
      </c>
      <c r="G2743" t="s">
        <v>61</v>
      </c>
      <c r="H2743" t="s">
        <v>61</v>
      </c>
      <c r="I2743" t="s">
        <v>97</v>
      </c>
      <c r="J2743" t="s">
        <v>61</v>
      </c>
      <c r="K2743" t="s">
        <v>190</v>
      </c>
      <c r="L2743" s="18">
        <v>44473</v>
      </c>
      <c r="M2743">
        <v>18</v>
      </c>
      <c r="N2743">
        <v>20</v>
      </c>
      <c r="O2743" t="s">
        <v>258</v>
      </c>
      <c r="P2743">
        <v>7</v>
      </c>
      <c r="Q2743">
        <v>7</v>
      </c>
      <c r="R2743">
        <v>0</v>
      </c>
      <c r="S2743">
        <v>0</v>
      </c>
      <c r="T2743">
        <v>1</v>
      </c>
      <c r="U2743">
        <v>0</v>
      </c>
      <c r="V2743">
        <v>1</v>
      </c>
      <c r="W2743">
        <v>160.24</v>
      </c>
      <c r="X2743">
        <v>155.52000000000001</v>
      </c>
      <c r="Y2743">
        <v>94.643199999999993</v>
      </c>
      <c r="Z2743">
        <v>105.6</v>
      </c>
      <c r="AA2743">
        <v>96.96</v>
      </c>
      <c r="AB2743">
        <v>92.72</v>
      </c>
      <c r="AC2743">
        <v>167.6</v>
      </c>
      <c r="AD2743">
        <v>167.12</v>
      </c>
      <c r="AE2743">
        <v>144.32</v>
      </c>
      <c r="AF2743">
        <v>135.19999999999999</v>
      </c>
      <c r="AG2743">
        <v>117.52</v>
      </c>
      <c r="AH2743">
        <v>104.8</v>
      </c>
      <c r="AI2743">
        <v>177.76</v>
      </c>
      <c r="AJ2743">
        <v>175.2</v>
      </c>
      <c r="AK2743">
        <v>179.92</v>
      </c>
      <c r="AL2743">
        <v>177.2</v>
      </c>
      <c r="AM2743">
        <v>253.28</v>
      </c>
      <c r="AN2743">
        <v>258.24</v>
      </c>
      <c r="AO2743">
        <v>234.96</v>
      </c>
      <c r="AP2743">
        <v>267.27999999999997</v>
      </c>
      <c r="AQ2743">
        <v>269.04000000000002</v>
      </c>
      <c r="AR2743">
        <v>230.88</v>
      </c>
      <c r="AS2743">
        <v>158.56</v>
      </c>
      <c r="AT2743">
        <v>158.47999999999999</v>
      </c>
      <c r="AU2743">
        <v>68.55</v>
      </c>
      <c r="AV2743">
        <v>64.650000000000006</v>
      </c>
      <c r="AW2743">
        <v>63.05</v>
      </c>
      <c r="AX2743">
        <v>62.15</v>
      </c>
      <c r="AY2743">
        <v>62.05</v>
      </c>
      <c r="AZ2743">
        <v>61.9</v>
      </c>
      <c r="BA2743">
        <v>61.35</v>
      </c>
      <c r="BB2743">
        <v>61.55</v>
      </c>
      <c r="BC2743">
        <v>62.05</v>
      </c>
      <c r="BD2743">
        <v>64.849999999999994</v>
      </c>
      <c r="BE2743">
        <v>70.55</v>
      </c>
      <c r="BF2743">
        <v>75.95</v>
      </c>
      <c r="BG2743">
        <v>79.7</v>
      </c>
      <c r="BH2743">
        <v>83.35</v>
      </c>
      <c r="BI2743">
        <v>85.8</v>
      </c>
      <c r="BJ2743">
        <v>88.6</v>
      </c>
      <c r="BK2743">
        <v>90.7</v>
      </c>
      <c r="BL2743">
        <v>91</v>
      </c>
      <c r="BM2743">
        <v>88.9</v>
      </c>
      <c r="BN2743">
        <v>84.35</v>
      </c>
      <c r="BO2743">
        <v>79.2</v>
      </c>
      <c r="BP2743">
        <v>74.650000000000006</v>
      </c>
      <c r="BQ2743">
        <v>73.75</v>
      </c>
      <c r="BR2743">
        <v>72.75</v>
      </c>
      <c r="BS2743">
        <v>-2.558821</v>
      </c>
      <c r="BT2743">
        <v>0.12348149999999999</v>
      </c>
      <c r="BU2743">
        <v>-0.15576180000000001</v>
      </c>
      <c r="BV2743">
        <v>0.85487880000000005</v>
      </c>
      <c r="BW2743">
        <v>-0.6105469</v>
      </c>
      <c r="BX2743">
        <v>0.36674289999999998</v>
      </c>
      <c r="BY2743">
        <v>-0.58135230000000004</v>
      </c>
      <c r="BZ2743">
        <v>7.9158030000000004</v>
      </c>
      <c r="CA2743">
        <v>2.3662040000000002</v>
      </c>
      <c r="CB2743">
        <v>-8.3254079999999995</v>
      </c>
      <c r="CC2743">
        <v>-5.6521739999999996</v>
      </c>
      <c r="CD2743">
        <v>1.315887</v>
      </c>
      <c r="CE2743">
        <v>-27.939530000000001</v>
      </c>
      <c r="CF2743">
        <v>-17.450410000000002</v>
      </c>
      <c r="CG2743">
        <v>-16.718109999999999</v>
      </c>
      <c r="CH2743">
        <v>-10.80973</v>
      </c>
      <c r="CI2743">
        <v>-9.3181619999999992</v>
      </c>
      <c r="CJ2743">
        <v>0.68813650000000004</v>
      </c>
      <c r="CK2743">
        <v>4.4606870000000001</v>
      </c>
      <c r="CL2743">
        <v>2.9976539999999998</v>
      </c>
      <c r="CM2743">
        <v>1.031542</v>
      </c>
      <c r="CN2743">
        <v>-3.6097969999999999</v>
      </c>
      <c r="CO2743">
        <v>9.082217</v>
      </c>
      <c r="CP2743">
        <v>0.81409900000000002</v>
      </c>
      <c r="CQ2743">
        <v>0.62773199999999996</v>
      </c>
      <c r="CR2743">
        <v>0.50699590000000005</v>
      </c>
      <c r="CS2743">
        <v>0.46382060000000003</v>
      </c>
      <c r="CT2743">
        <v>2.9391400000000001</v>
      </c>
      <c r="CU2743">
        <v>0.51824559999999997</v>
      </c>
      <c r="CV2743">
        <v>2.378952</v>
      </c>
      <c r="CW2743">
        <v>0.87782720000000003</v>
      </c>
      <c r="CX2743">
        <v>4.5098599999999998</v>
      </c>
      <c r="CY2743">
        <v>5.5640029999999996</v>
      </c>
      <c r="CZ2743">
        <v>9.8640120000000007</v>
      </c>
      <c r="DA2743">
        <v>39.432259999999999</v>
      </c>
      <c r="DB2743">
        <v>68.293790000000001</v>
      </c>
      <c r="DC2743">
        <v>46.53463</v>
      </c>
      <c r="DD2743">
        <v>19.950679999999998</v>
      </c>
      <c r="DE2743">
        <v>19.36591</v>
      </c>
      <c r="DF2743">
        <v>11.7768</v>
      </c>
      <c r="DG2743">
        <v>6.9862060000000001</v>
      </c>
      <c r="DH2743">
        <v>3.8077420000000002</v>
      </c>
      <c r="DI2743">
        <v>4.4881039999999999</v>
      </c>
      <c r="DJ2743">
        <v>12.419739999999999</v>
      </c>
      <c r="DK2743">
        <v>5.0587660000000003</v>
      </c>
      <c r="DL2743">
        <v>20.25282</v>
      </c>
      <c r="DM2743">
        <v>28.315359999999998</v>
      </c>
      <c r="DN2743">
        <v>0.69075750000000002</v>
      </c>
      <c r="DO2743">
        <v>18</v>
      </c>
      <c r="DP2743">
        <v>20</v>
      </c>
    </row>
    <row r="2744" spans="1:120" hidden="1" x14ac:dyDescent="0.25">
      <c r="A2744" t="str">
        <f t="shared" si="42"/>
        <v>Industry_Type-3. Wholesale, Transport, other utilities_Elect DA 1-4 (1PM-9PM)_44473_18-20</v>
      </c>
      <c r="B2744" t="s">
        <v>62</v>
      </c>
      <c r="C2744" t="s">
        <v>202</v>
      </c>
      <c r="D2744" t="s">
        <v>61</v>
      </c>
      <c r="E2744" t="s">
        <v>61</v>
      </c>
      <c r="F2744" t="s">
        <v>61</v>
      </c>
      <c r="G2744" t="s">
        <v>31</v>
      </c>
      <c r="H2744" t="s">
        <v>61</v>
      </c>
      <c r="I2744" t="s">
        <v>61</v>
      </c>
      <c r="J2744" t="s">
        <v>61</v>
      </c>
      <c r="K2744" t="s">
        <v>203</v>
      </c>
      <c r="L2744" s="18">
        <v>44473</v>
      </c>
      <c r="M2744">
        <v>18</v>
      </c>
      <c r="N2744">
        <v>20</v>
      </c>
      <c r="O2744" t="s">
        <v>258</v>
      </c>
      <c r="P2744">
        <v>8</v>
      </c>
      <c r="Q2744">
        <v>8</v>
      </c>
      <c r="R2744">
        <v>0</v>
      </c>
      <c r="S2744">
        <v>1</v>
      </c>
      <c r="T2744">
        <v>1</v>
      </c>
      <c r="U2744">
        <v>1</v>
      </c>
      <c r="V2744">
        <v>1</v>
      </c>
      <c r="W2744">
        <v>897.62</v>
      </c>
      <c r="X2744">
        <v>834.72</v>
      </c>
      <c r="Y2744">
        <v>790.10320000000002</v>
      </c>
      <c r="Z2744">
        <v>759.92</v>
      </c>
      <c r="AA2744">
        <v>635.12</v>
      </c>
      <c r="AB2744">
        <v>674.3</v>
      </c>
      <c r="AC2744">
        <v>608.70000000000005</v>
      </c>
      <c r="AD2744">
        <v>585.67999999999995</v>
      </c>
      <c r="AE2744">
        <v>616.86</v>
      </c>
      <c r="AF2744">
        <v>563.5</v>
      </c>
      <c r="AG2744">
        <v>708.12</v>
      </c>
      <c r="AH2744">
        <v>653.28</v>
      </c>
      <c r="AI2744">
        <v>639.86</v>
      </c>
      <c r="AJ2744">
        <v>646.12</v>
      </c>
      <c r="AK2744">
        <v>653.62</v>
      </c>
      <c r="AL2744">
        <v>624.28</v>
      </c>
      <c r="AM2744">
        <v>541.55999999999995</v>
      </c>
      <c r="AN2744">
        <v>417.72</v>
      </c>
      <c r="AO2744">
        <v>442.58</v>
      </c>
      <c r="AP2744">
        <v>478.52</v>
      </c>
      <c r="AQ2744">
        <v>612.72</v>
      </c>
      <c r="AR2744">
        <v>701.3</v>
      </c>
      <c r="AS2744">
        <v>827.12</v>
      </c>
      <c r="AT2744">
        <v>837.2</v>
      </c>
      <c r="AU2744">
        <v>68.55</v>
      </c>
      <c r="AV2744">
        <v>64.650000000000006</v>
      </c>
      <c r="AW2744">
        <v>63.05</v>
      </c>
      <c r="AX2744">
        <v>62.15</v>
      </c>
      <c r="AY2744">
        <v>62.05</v>
      </c>
      <c r="AZ2744">
        <v>61.9</v>
      </c>
      <c r="BA2744">
        <v>61.35</v>
      </c>
      <c r="BB2744">
        <v>61.55</v>
      </c>
      <c r="BC2744">
        <v>62.05</v>
      </c>
      <c r="BD2744">
        <v>64.849999999999994</v>
      </c>
      <c r="BE2744">
        <v>70.55</v>
      </c>
      <c r="BF2744">
        <v>75.95</v>
      </c>
      <c r="BG2744">
        <v>79.7</v>
      </c>
      <c r="BH2744">
        <v>83.35</v>
      </c>
      <c r="BI2744">
        <v>85.8</v>
      </c>
      <c r="BJ2744">
        <v>88.6</v>
      </c>
      <c r="BK2744">
        <v>90.7</v>
      </c>
      <c r="BL2744">
        <v>91</v>
      </c>
      <c r="BM2744">
        <v>88.9</v>
      </c>
      <c r="BN2744">
        <v>84.35</v>
      </c>
      <c r="BO2744">
        <v>79.2</v>
      </c>
      <c r="BP2744">
        <v>74.650000000000006</v>
      </c>
      <c r="BQ2744">
        <v>73.75</v>
      </c>
      <c r="BR2744">
        <v>72.75</v>
      </c>
      <c r="BS2744">
        <v>-71.087180000000004</v>
      </c>
      <c r="BT2744">
        <v>-34.436709999999998</v>
      </c>
      <c r="BU2744">
        <v>-33.210120000000003</v>
      </c>
      <c r="BV2744">
        <v>-43.598990000000001</v>
      </c>
      <c r="BW2744">
        <v>0.59302960000000005</v>
      </c>
      <c r="BX2744">
        <v>-44.679679999999998</v>
      </c>
      <c r="BY2744">
        <v>3.2312910000000001</v>
      </c>
      <c r="BZ2744">
        <v>26.923960000000001</v>
      </c>
      <c r="CA2744">
        <v>-19.785019999999999</v>
      </c>
      <c r="CB2744">
        <v>36.378979999999999</v>
      </c>
      <c r="CC2744">
        <v>-75.834019999999995</v>
      </c>
      <c r="CD2744">
        <v>-22.15587</v>
      </c>
      <c r="CE2744">
        <v>-11.640829999999999</v>
      </c>
      <c r="CF2744">
        <v>-29.040500000000002</v>
      </c>
      <c r="CG2744">
        <v>-42.927419999999998</v>
      </c>
      <c r="CH2744">
        <v>-32.072150000000001</v>
      </c>
      <c r="CI2744">
        <v>51.419429999999998</v>
      </c>
      <c r="CJ2744">
        <v>149.6816</v>
      </c>
      <c r="CK2744">
        <v>144.64670000000001</v>
      </c>
      <c r="CL2744">
        <v>190.68209999999999</v>
      </c>
      <c r="CM2744">
        <v>47.120750000000001</v>
      </c>
      <c r="CN2744">
        <v>-16.569800000000001</v>
      </c>
      <c r="CO2744">
        <v>-48.401440000000001</v>
      </c>
      <c r="CP2744">
        <v>-47.882089999999998</v>
      </c>
      <c r="CQ2744">
        <v>194.45869999999999</v>
      </c>
      <c r="CR2744">
        <v>125.77209999999999</v>
      </c>
      <c r="CS2744">
        <v>217.75810000000001</v>
      </c>
      <c r="CT2744">
        <v>188.87530000000001</v>
      </c>
      <c r="CU2744">
        <v>101.91930000000001</v>
      </c>
      <c r="CV2744">
        <v>79.308570000000003</v>
      </c>
      <c r="CW2744">
        <v>65.392619999999994</v>
      </c>
      <c r="CX2744">
        <v>50.738219999999998</v>
      </c>
      <c r="CY2744">
        <v>120.7861</v>
      </c>
      <c r="CZ2744">
        <v>227.15209999999999</v>
      </c>
      <c r="DA2744">
        <v>252.30420000000001</v>
      </c>
      <c r="DB2744">
        <v>251.20740000000001</v>
      </c>
      <c r="DC2744">
        <v>225.04259999999999</v>
      </c>
      <c r="DD2744">
        <v>300.59739999999999</v>
      </c>
      <c r="DE2744">
        <v>251.37950000000001</v>
      </c>
      <c r="DF2744">
        <v>186.81780000000001</v>
      </c>
      <c r="DG2744">
        <v>202.625</v>
      </c>
      <c r="DH2744">
        <v>89.732740000000007</v>
      </c>
      <c r="DI2744">
        <v>285.99090000000001</v>
      </c>
      <c r="DJ2744">
        <v>216.8152</v>
      </c>
      <c r="DK2744">
        <v>173.8904</v>
      </c>
      <c r="DL2744">
        <v>125.0609</v>
      </c>
      <c r="DM2744">
        <v>111.6662</v>
      </c>
      <c r="DN2744">
        <v>134.03020000000001</v>
      </c>
      <c r="DO2744">
        <v>18</v>
      </c>
      <c r="DP2744">
        <v>20</v>
      </c>
    </row>
    <row r="2745" spans="1:120" hidden="1" x14ac:dyDescent="0.25">
      <c r="A2745" t="str">
        <f t="shared" si="42"/>
        <v>OtherDR-No_Elect DA 1-4 (1PM-9PM)_44473_18-20</v>
      </c>
      <c r="B2745" t="s">
        <v>62</v>
      </c>
      <c r="C2745" t="s">
        <v>323</v>
      </c>
      <c r="D2745" t="s">
        <v>61</v>
      </c>
      <c r="E2745" t="s">
        <v>61</v>
      </c>
      <c r="F2745" t="s">
        <v>61</v>
      </c>
      <c r="G2745" t="s">
        <v>61</v>
      </c>
      <c r="H2745" t="s">
        <v>61</v>
      </c>
      <c r="I2745" t="s">
        <v>97</v>
      </c>
      <c r="J2745" t="s">
        <v>61</v>
      </c>
      <c r="K2745" t="s">
        <v>203</v>
      </c>
      <c r="L2745" s="18">
        <v>44473</v>
      </c>
      <c r="M2745">
        <v>18</v>
      </c>
      <c r="N2745">
        <v>20</v>
      </c>
      <c r="O2745" t="s">
        <v>258</v>
      </c>
      <c r="P2745">
        <v>7</v>
      </c>
      <c r="Q2745">
        <v>7</v>
      </c>
      <c r="R2745">
        <v>0</v>
      </c>
      <c r="S2745">
        <v>0</v>
      </c>
      <c r="T2745">
        <v>1</v>
      </c>
      <c r="U2745">
        <v>1</v>
      </c>
      <c r="V2745">
        <v>1</v>
      </c>
      <c r="W2745">
        <v>160.24</v>
      </c>
      <c r="X2745">
        <v>155.52000000000001</v>
      </c>
      <c r="Y2745">
        <v>94.643199999999993</v>
      </c>
      <c r="Z2745">
        <v>105.6</v>
      </c>
      <c r="AA2745">
        <v>96.96</v>
      </c>
      <c r="AB2745">
        <v>92.72</v>
      </c>
      <c r="AC2745">
        <v>167.6</v>
      </c>
      <c r="AD2745">
        <v>167.12</v>
      </c>
      <c r="AE2745">
        <v>144.32</v>
      </c>
      <c r="AF2745">
        <v>135.19999999999999</v>
      </c>
      <c r="AG2745">
        <v>117.52</v>
      </c>
      <c r="AH2745">
        <v>104.8</v>
      </c>
      <c r="AI2745">
        <v>177.76</v>
      </c>
      <c r="AJ2745">
        <v>175.2</v>
      </c>
      <c r="AK2745">
        <v>179.92</v>
      </c>
      <c r="AL2745">
        <v>177.2</v>
      </c>
      <c r="AM2745">
        <v>253.28</v>
      </c>
      <c r="AN2745">
        <v>258.24</v>
      </c>
      <c r="AO2745">
        <v>234.96</v>
      </c>
      <c r="AP2745">
        <v>267.27999999999997</v>
      </c>
      <c r="AQ2745">
        <v>269.04000000000002</v>
      </c>
      <c r="AR2745">
        <v>230.88</v>
      </c>
      <c r="AS2745">
        <v>158.56</v>
      </c>
      <c r="AT2745">
        <v>158.47999999999999</v>
      </c>
      <c r="AU2745">
        <v>68.55</v>
      </c>
      <c r="AV2745">
        <v>64.650000000000006</v>
      </c>
      <c r="AW2745">
        <v>63.05</v>
      </c>
      <c r="AX2745">
        <v>62.15</v>
      </c>
      <c r="AY2745">
        <v>62.05</v>
      </c>
      <c r="AZ2745">
        <v>61.9</v>
      </c>
      <c r="BA2745">
        <v>61.35</v>
      </c>
      <c r="BB2745">
        <v>61.55</v>
      </c>
      <c r="BC2745">
        <v>62.05</v>
      </c>
      <c r="BD2745">
        <v>64.849999999999994</v>
      </c>
      <c r="BE2745">
        <v>70.55</v>
      </c>
      <c r="BF2745">
        <v>75.95</v>
      </c>
      <c r="BG2745">
        <v>79.7</v>
      </c>
      <c r="BH2745">
        <v>83.35</v>
      </c>
      <c r="BI2745">
        <v>85.8</v>
      </c>
      <c r="BJ2745">
        <v>88.6</v>
      </c>
      <c r="BK2745">
        <v>90.7</v>
      </c>
      <c r="BL2745">
        <v>91</v>
      </c>
      <c r="BM2745">
        <v>88.9</v>
      </c>
      <c r="BN2745">
        <v>84.35</v>
      </c>
      <c r="BO2745">
        <v>79.2</v>
      </c>
      <c r="BP2745">
        <v>74.650000000000006</v>
      </c>
      <c r="BQ2745">
        <v>73.75</v>
      </c>
      <c r="BR2745">
        <v>72.75</v>
      </c>
      <c r="BS2745">
        <v>-2.558821</v>
      </c>
      <c r="BT2745">
        <v>0.12348149999999999</v>
      </c>
      <c r="BU2745">
        <v>-0.15576180000000001</v>
      </c>
      <c r="BV2745">
        <v>0.85487880000000005</v>
      </c>
      <c r="BW2745">
        <v>-0.6105469</v>
      </c>
      <c r="BX2745">
        <v>0.36674289999999998</v>
      </c>
      <c r="BY2745">
        <v>-0.58135230000000004</v>
      </c>
      <c r="BZ2745">
        <v>7.9158030000000004</v>
      </c>
      <c r="CA2745">
        <v>2.3662040000000002</v>
      </c>
      <c r="CB2745">
        <v>-8.3254079999999995</v>
      </c>
      <c r="CC2745">
        <v>-5.6521739999999996</v>
      </c>
      <c r="CD2745">
        <v>1.315887</v>
      </c>
      <c r="CE2745">
        <v>-27.939530000000001</v>
      </c>
      <c r="CF2745">
        <v>-17.450410000000002</v>
      </c>
      <c r="CG2745">
        <v>-16.718109999999999</v>
      </c>
      <c r="CH2745">
        <v>-10.80973</v>
      </c>
      <c r="CI2745">
        <v>-9.3181619999999992</v>
      </c>
      <c r="CJ2745">
        <v>0.68813650000000004</v>
      </c>
      <c r="CK2745">
        <v>4.4606870000000001</v>
      </c>
      <c r="CL2745">
        <v>2.9976539999999998</v>
      </c>
      <c r="CM2745">
        <v>1.031542</v>
      </c>
      <c r="CN2745">
        <v>-3.6097969999999999</v>
      </c>
      <c r="CO2745">
        <v>9.082217</v>
      </c>
      <c r="CP2745">
        <v>0.81409900000000002</v>
      </c>
      <c r="CQ2745">
        <v>0.62773199999999996</v>
      </c>
      <c r="CR2745">
        <v>0.50699590000000005</v>
      </c>
      <c r="CS2745">
        <v>0.46382060000000003</v>
      </c>
      <c r="CT2745">
        <v>2.9391400000000001</v>
      </c>
      <c r="CU2745">
        <v>0.51824559999999997</v>
      </c>
      <c r="CV2745">
        <v>2.378952</v>
      </c>
      <c r="CW2745">
        <v>0.87782720000000003</v>
      </c>
      <c r="CX2745">
        <v>4.5098599999999998</v>
      </c>
      <c r="CY2745">
        <v>5.5640029999999996</v>
      </c>
      <c r="CZ2745">
        <v>9.8640120000000007</v>
      </c>
      <c r="DA2745">
        <v>39.432259999999999</v>
      </c>
      <c r="DB2745">
        <v>68.293790000000001</v>
      </c>
      <c r="DC2745">
        <v>46.53463</v>
      </c>
      <c r="DD2745">
        <v>19.950679999999998</v>
      </c>
      <c r="DE2745">
        <v>19.36591</v>
      </c>
      <c r="DF2745">
        <v>11.7768</v>
      </c>
      <c r="DG2745">
        <v>6.9862060000000001</v>
      </c>
      <c r="DH2745">
        <v>3.8077420000000002</v>
      </c>
      <c r="DI2745">
        <v>4.4881039999999999</v>
      </c>
      <c r="DJ2745">
        <v>12.419739999999999</v>
      </c>
      <c r="DK2745">
        <v>5.0587660000000003</v>
      </c>
      <c r="DL2745">
        <v>20.25282</v>
      </c>
      <c r="DM2745">
        <v>28.315359999999998</v>
      </c>
      <c r="DN2745">
        <v>0.69075750000000002</v>
      </c>
      <c r="DO2745">
        <v>18</v>
      </c>
      <c r="DP2745">
        <v>20</v>
      </c>
    </row>
    <row r="2746" spans="1:120" hidden="1" x14ac:dyDescent="0.25">
      <c r="A2746" t="str">
        <f t="shared" si="42"/>
        <v>Aggregator-City of West Sacramento_Elect DA 1-4 (1PM-9PM)_44473_18-20</v>
      </c>
      <c r="B2746" t="s">
        <v>62</v>
      </c>
      <c r="C2746" t="s">
        <v>272</v>
      </c>
      <c r="D2746" t="s">
        <v>61</v>
      </c>
      <c r="E2746" t="s">
        <v>61</v>
      </c>
      <c r="F2746" t="s">
        <v>273</v>
      </c>
      <c r="G2746" t="s">
        <v>61</v>
      </c>
      <c r="H2746" t="s">
        <v>61</v>
      </c>
      <c r="I2746" t="s">
        <v>61</v>
      </c>
      <c r="J2746" t="s">
        <v>61</v>
      </c>
      <c r="K2746" t="s">
        <v>203</v>
      </c>
      <c r="L2746" s="18">
        <v>44473</v>
      </c>
      <c r="M2746">
        <v>18</v>
      </c>
      <c r="N2746">
        <v>20</v>
      </c>
      <c r="O2746" t="s">
        <v>258</v>
      </c>
      <c r="P2746">
        <v>11</v>
      </c>
      <c r="Q2746">
        <v>11</v>
      </c>
      <c r="R2746">
        <v>0</v>
      </c>
      <c r="S2746">
        <v>1</v>
      </c>
      <c r="T2746">
        <v>1</v>
      </c>
      <c r="U2746">
        <v>1</v>
      </c>
      <c r="V2746">
        <v>1</v>
      </c>
      <c r="W2746">
        <v>925.3</v>
      </c>
      <c r="X2746">
        <v>861.34</v>
      </c>
      <c r="Y2746">
        <v>817.02319999999997</v>
      </c>
      <c r="Z2746">
        <v>785.64</v>
      </c>
      <c r="AA2746">
        <v>660.96</v>
      </c>
      <c r="AB2746">
        <v>730.18</v>
      </c>
      <c r="AC2746">
        <v>750.24</v>
      </c>
      <c r="AD2746">
        <v>721.38</v>
      </c>
      <c r="AE2746">
        <v>740.88</v>
      </c>
      <c r="AF2746">
        <v>672.5</v>
      </c>
      <c r="AG2746">
        <v>810.52</v>
      </c>
      <c r="AH2746">
        <v>752.14</v>
      </c>
      <c r="AI2746">
        <v>772.36</v>
      </c>
      <c r="AJ2746">
        <v>775.22</v>
      </c>
      <c r="AK2746">
        <v>788.56</v>
      </c>
      <c r="AL2746">
        <v>756.82</v>
      </c>
      <c r="AM2746">
        <v>679.44</v>
      </c>
      <c r="AN2746">
        <v>560.64</v>
      </c>
      <c r="AO2746">
        <v>558.24</v>
      </c>
      <c r="AP2746">
        <v>568.96</v>
      </c>
      <c r="AQ2746">
        <v>703.1</v>
      </c>
      <c r="AR2746">
        <v>778.8</v>
      </c>
      <c r="AS2746">
        <v>856.94</v>
      </c>
      <c r="AT2746">
        <v>865.66</v>
      </c>
      <c r="AU2746">
        <v>68.55</v>
      </c>
      <c r="AV2746">
        <v>64.650000000000006</v>
      </c>
      <c r="AW2746">
        <v>63.05</v>
      </c>
      <c r="AX2746">
        <v>62.15</v>
      </c>
      <c r="AY2746">
        <v>62.05</v>
      </c>
      <c r="AZ2746">
        <v>61.9</v>
      </c>
      <c r="BA2746">
        <v>61.35</v>
      </c>
      <c r="BB2746">
        <v>61.55</v>
      </c>
      <c r="BC2746">
        <v>62.05</v>
      </c>
      <c r="BD2746">
        <v>64.849999999999994</v>
      </c>
      <c r="BE2746">
        <v>70.55</v>
      </c>
      <c r="BF2746">
        <v>75.95</v>
      </c>
      <c r="BG2746">
        <v>79.7</v>
      </c>
      <c r="BH2746">
        <v>83.35</v>
      </c>
      <c r="BI2746">
        <v>85.8</v>
      </c>
      <c r="BJ2746">
        <v>88.6</v>
      </c>
      <c r="BK2746">
        <v>90.7</v>
      </c>
      <c r="BL2746">
        <v>91</v>
      </c>
      <c r="BM2746">
        <v>88.9</v>
      </c>
      <c r="BN2746">
        <v>84.35</v>
      </c>
      <c r="BO2746">
        <v>79.2</v>
      </c>
      <c r="BP2746">
        <v>74.650000000000006</v>
      </c>
      <c r="BQ2746">
        <v>73.75</v>
      </c>
      <c r="BR2746">
        <v>72.75</v>
      </c>
      <c r="BS2746">
        <v>-71.950360000000003</v>
      </c>
      <c r="BT2746">
        <v>-36.556989999999999</v>
      </c>
      <c r="BU2746">
        <v>-35.160760000000003</v>
      </c>
      <c r="BV2746">
        <v>-44.906019999999998</v>
      </c>
      <c r="BW2746">
        <v>-0.63214479999999995</v>
      </c>
      <c r="BX2746">
        <v>-44.837220000000002</v>
      </c>
      <c r="BY2746">
        <v>6.3443779999999999</v>
      </c>
      <c r="BZ2746">
        <v>34.856949999999998</v>
      </c>
      <c r="CA2746">
        <v>-22.475760000000001</v>
      </c>
      <c r="CB2746">
        <v>26.99042</v>
      </c>
      <c r="CC2746">
        <v>-85.603639999999999</v>
      </c>
      <c r="CD2746">
        <v>-32.410679999999999</v>
      </c>
      <c r="CE2746">
        <v>-38.787399999999998</v>
      </c>
      <c r="CF2746">
        <v>-48.243699999999997</v>
      </c>
      <c r="CG2746">
        <v>-62.793349999999997</v>
      </c>
      <c r="CH2746">
        <v>-45.99147</v>
      </c>
      <c r="CI2746">
        <v>39.23997</v>
      </c>
      <c r="CJ2746">
        <v>145.9554</v>
      </c>
      <c r="CK2746">
        <v>145.08269999999999</v>
      </c>
      <c r="CL2746">
        <v>189.89150000000001</v>
      </c>
      <c r="CM2746">
        <v>45.543399999999998</v>
      </c>
      <c r="CN2746">
        <v>-23.25376</v>
      </c>
      <c r="CO2746">
        <v>-40.962389999999999</v>
      </c>
      <c r="CP2746">
        <v>-47.367240000000002</v>
      </c>
      <c r="CQ2746">
        <v>194.74019999999999</v>
      </c>
      <c r="CR2746">
        <v>126.0215</v>
      </c>
      <c r="CS2746">
        <v>218.02950000000001</v>
      </c>
      <c r="CT2746">
        <v>189.1936</v>
      </c>
      <c r="CU2746">
        <v>102.1863</v>
      </c>
      <c r="CV2746">
        <v>81.932699999999997</v>
      </c>
      <c r="CW2746">
        <v>77.185659999999999</v>
      </c>
      <c r="CX2746">
        <v>59.080750000000002</v>
      </c>
      <c r="CY2746">
        <v>128.80260000000001</v>
      </c>
      <c r="CZ2746">
        <v>241.5145</v>
      </c>
      <c r="DA2746">
        <v>303.3279</v>
      </c>
      <c r="DB2746">
        <v>367.48450000000003</v>
      </c>
      <c r="DC2746">
        <v>289.01339999999999</v>
      </c>
      <c r="DD2746">
        <v>320.00119999999998</v>
      </c>
      <c r="DE2746">
        <v>269.98410000000001</v>
      </c>
      <c r="DF2746">
        <v>197.8271</v>
      </c>
      <c r="DG2746">
        <v>208.72550000000001</v>
      </c>
      <c r="DH2746">
        <v>92.633110000000002</v>
      </c>
      <c r="DI2746">
        <v>289.38310000000001</v>
      </c>
      <c r="DJ2746">
        <v>222.78210000000001</v>
      </c>
      <c r="DK2746">
        <v>176.9187</v>
      </c>
      <c r="DL2746">
        <v>144.5352</v>
      </c>
      <c r="DM2746">
        <v>139.48949999999999</v>
      </c>
      <c r="DN2746">
        <v>134.29339999999999</v>
      </c>
      <c r="DO2746">
        <v>18</v>
      </c>
      <c r="DP2746">
        <v>20</v>
      </c>
    </row>
    <row r="2747" spans="1:120" hidden="1" x14ac:dyDescent="0.25">
      <c r="A2747" t="str">
        <f t="shared" si="42"/>
        <v>Industry_Type-7. Institutional/Government_Elect DA 1-4 (1PM-9PM)_44473_18-20</v>
      </c>
      <c r="B2747" t="s">
        <v>62</v>
      </c>
      <c r="C2747" t="s">
        <v>208</v>
      </c>
      <c r="D2747" t="s">
        <v>61</v>
      </c>
      <c r="E2747" t="s">
        <v>61</v>
      </c>
      <c r="F2747" t="s">
        <v>61</v>
      </c>
      <c r="G2747" t="s">
        <v>35</v>
      </c>
      <c r="H2747" t="s">
        <v>61</v>
      </c>
      <c r="I2747" t="s">
        <v>61</v>
      </c>
      <c r="J2747" t="s">
        <v>61</v>
      </c>
      <c r="K2747" t="s">
        <v>203</v>
      </c>
      <c r="L2747" s="18">
        <v>44473</v>
      </c>
      <c r="M2747">
        <v>18</v>
      </c>
      <c r="N2747">
        <v>20</v>
      </c>
      <c r="O2747" t="s">
        <v>258</v>
      </c>
      <c r="P2747">
        <v>2</v>
      </c>
      <c r="Q2747">
        <v>2</v>
      </c>
      <c r="R2747">
        <v>0</v>
      </c>
      <c r="S2747">
        <v>0</v>
      </c>
      <c r="T2747">
        <v>1</v>
      </c>
      <c r="U2747">
        <v>1</v>
      </c>
      <c r="V2747">
        <v>1</v>
      </c>
      <c r="W2747">
        <v>22.88</v>
      </c>
      <c r="X2747">
        <v>20.32</v>
      </c>
      <c r="Y2747">
        <v>20.32</v>
      </c>
      <c r="Z2747">
        <v>20.32</v>
      </c>
      <c r="AA2747">
        <v>19.84</v>
      </c>
      <c r="AB2747">
        <v>49.28</v>
      </c>
      <c r="AC2747">
        <v>85.44</v>
      </c>
      <c r="AD2747">
        <v>83.2</v>
      </c>
      <c r="AE2747">
        <v>76.319999999999993</v>
      </c>
      <c r="AF2747">
        <v>68.8</v>
      </c>
      <c r="AG2747">
        <v>64</v>
      </c>
      <c r="AH2747">
        <v>62.56</v>
      </c>
      <c r="AI2747">
        <v>125.6</v>
      </c>
      <c r="AJ2747">
        <v>124</v>
      </c>
      <c r="AK2747">
        <v>128.63999999999999</v>
      </c>
      <c r="AL2747">
        <v>126.24</v>
      </c>
      <c r="AM2747">
        <v>132.47999999999999</v>
      </c>
      <c r="AN2747">
        <v>136.32</v>
      </c>
      <c r="AO2747">
        <v>110.56</v>
      </c>
      <c r="AP2747">
        <v>83.84</v>
      </c>
      <c r="AQ2747">
        <v>85.28</v>
      </c>
      <c r="AR2747">
        <v>71.2</v>
      </c>
      <c r="AS2747">
        <v>23.52</v>
      </c>
      <c r="AT2747">
        <v>23.36</v>
      </c>
      <c r="AU2747">
        <v>68.55</v>
      </c>
      <c r="AV2747">
        <v>64.650000000000006</v>
      </c>
      <c r="AW2747">
        <v>63.05</v>
      </c>
      <c r="AX2747">
        <v>62.15</v>
      </c>
      <c r="AY2747">
        <v>62.05</v>
      </c>
      <c r="AZ2747">
        <v>61.9</v>
      </c>
      <c r="BA2747">
        <v>61.35</v>
      </c>
      <c r="BB2747">
        <v>61.55</v>
      </c>
      <c r="BC2747">
        <v>62.05</v>
      </c>
      <c r="BD2747">
        <v>64.849999999999994</v>
      </c>
      <c r="BE2747">
        <v>70.55</v>
      </c>
      <c r="BF2747">
        <v>75.95</v>
      </c>
      <c r="BG2747">
        <v>79.7</v>
      </c>
      <c r="BH2747">
        <v>83.35</v>
      </c>
      <c r="BI2747">
        <v>85.8</v>
      </c>
      <c r="BJ2747">
        <v>88.6</v>
      </c>
      <c r="BK2747">
        <v>90.7</v>
      </c>
      <c r="BL2747">
        <v>91</v>
      </c>
      <c r="BM2747">
        <v>88.9</v>
      </c>
      <c r="BN2747">
        <v>84.35</v>
      </c>
      <c r="BO2747">
        <v>79.2</v>
      </c>
      <c r="BP2747">
        <v>74.650000000000006</v>
      </c>
      <c r="BQ2747">
        <v>73.75</v>
      </c>
      <c r="BR2747">
        <v>72.75</v>
      </c>
      <c r="BS2747">
        <v>-2.0978780000000001</v>
      </c>
      <c r="BT2747">
        <v>-1.8245469999999999</v>
      </c>
      <c r="BU2747">
        <v>-1.4195009999999999</v>
      </c>
      <c r="BV2747">
        <v>-2.0723379999999998</v>
      </c>
      <c r="BW2747">
        <v>-1.205938</v>
      </c>
      <c r="BX2747">
        <v>-5.5506699999999999E-2</v>
      </c>
      <c r="BY2747">
        <v>-0.14711379999999999</v>
      </c>
      <c r="BZ2747">
        <v>7.8305980000000002</v>
      </c>
      <c r="CA2747">
        <v>2.5850780000000002</v>
      </c>
      <c r="CB2747">
        <v>-9.0145800000000005</v>
      </c>
      <c r="CC2747">
        <v>-5.8209010000000001</v>
      </c>
      <c r="CD2747">
        <v>0.25370690000000001</v>
      </c>
      <c r="CE2747">
        <v>-31.42624</v>
      </c>
      <c r="CF2747">
        <v>-20.117920000000002</v>
      </c>
      <c r="CG2747">
        <v>-19.159320000000001</v>
      </c>
      <c r="CH2747">
        <v>-13.448840000000001</v>
      </c>
      <c r="CI2747">
        <v>-12.66681</v>
      </c>
      <c r="CJ2747">
        <v>-2.8273470000000001</v>
      </c>
      <c r="CK2747">
        <v>-0.2378082</v>
      </c>
      <c r="CL2747">
        <v>-0.34132479999999998</v>
      </c>
      <c r="CM2747">
        <v>-1.8892739999999999</v>
      </c>
      <c r="CN2747">
        <v>-6.269253</v>
      </c>
      <c r="CO2747">
        <v>7.610411</v>
      </c>
      <c r="CP2747">
        <v>-0.56741090000000005</v>
      </c>
      <c r="CQ2747">
        <v>0.23256160000000001</v>
      </c>
      <c r="CR2747">
        <v>0.21099870000000001</v>
      </c>
      <c r="CS2747">
        <v>0.22525319999999999</v>
      </c>
      <c r="CT2747">
        <v>0.28835759999999999</v>
      </c>
      <c r="CU2747">
        <v>0.23492689999999999</v>
      </c>
      <c r="CV2747">
        <v>2.3197809999999999</v>
      </c>
      <c r="CW2747">
        <v>0.80659930000000002</v>
      </c>
      <c r="CX2747">
        <v>4.3676940000000002</v>
      </c>
      <c r="CY2747">
        <v>5.1857160000000002</v>
      </c>
      <c r="CZ2747">
        <v>9.4068769999999997</v>
      </c>
      <c r="DA2747">
        <v>37.065959999999997</v>
      </c>
      <c r="DB2747">
        <v>64.032390000000007</v>
      </c>
      <c r="DC2747">
        <v>45.842489999999998</v>
      </c>
      <c r="DD2747">
        <v>19.27336</v>
      </c>
      <c r="DE2747">
        <v>18.53105</v>
      </c>
      <c r="DF2747">
        <v>10.879239999999999</v>
      </c>
      <c r="DG2747">
        <v>5.9948800000000002</v>
      </c>
      <c r="DH2747">
        <v>2.8188840000000002</v>
      </c>
      <c r="DI2747">
        <v>3.3141189999999998</v>
      </c>
      <c r="DJ2747">
        <v>5.8550560000000003</v>
      </c>
      <c r="DK2747">
        <v>2.9568910000000002</v>
      </c>
      <c r="DL2747">
        <v>19.39911</v>
      </c>
      <c r="DM2747">
        <v>27.777709999999999</v>
      </c>
      <c r="DN2747">
        <v>0.20736389999999999</v>
      </c>
      <c r="DO2747">
        <v>18</v>
      </c>
      <c r="DP2747">
        <v>20</v>
      </c>
    </row>
    <row r="2748" spans="1:120" hidden="1" x14ac:dyDescent="0.25">
      <c r="A2748" t="str">
        <f t="shared" si="42"/>
        <v>Industry_Type-8. Other_Elect DA 1-4 (1PM-9PM)_44473_18-20</v>
      </c>
      <c r="B2748" t="s">
        <v>62</v>
      </c>
      <c r="C2748" t="s">
        <v>267</v>
      </c>
      <c r="D2748" t="s">
        <v>61</v>
      </c>
      <c r="E2748" t="s">
        <v>61</v>
      </c>
      <c r="F2748" t="s">
        <v>61</v>
      </c>
      <c r="G2748" t="s">
        <v>268</v>
      </c>
      <c r="H2748" t="s">
        <v>61</v>
      </c>
      <c r="I2748" t="s">
        <v>61</v>
      </c>
      <c r="J2748" t="s">
        <v>61</v>
      </c>
      <c r="K2748" t="s">
        <v>203</v>
      </c>
      <c r="L2748" s="18">
        <v>44473</v>
      </c>
      <c r="M2748">
        <v>18</v>
      </c>
      <c r="N2748">
        <v>20</v>
      </c>
      <c r="O2748" t="s">
        <v>258</v>
      </c>
      <c r="P2748">
        <v>1</v>
      </c>
      <c r="Q2748">
        <v>1</v>
      </c>
      <c r="R2748">
        <v>0</v>
      </c>
      <c r="S2748">
        <v>0</v>
      </c>
      <c r="T2748">
        <v>1</v>
      </c>
      <c r="U2748">
        <v>0</v>
      </c>
      <c r="V2748">
        <v>1</v>
      </c>
      <c r="W2748">
        <v>4.8</v>
      </c>
      <c r="X2748">
        <v>6.3</v>
      </c>
      <c r="Y2748">
        <v>6.6</v>
      </c>
      <c r="Z2748">
        <v>5.4</v>
      </c>
      <c r="AA2748">
        <v>6</v>
      </c>
      <c r="AB2748">
        <v>6.6</v>
      </c>
      <c r="AC2748">
        <v>56.1</v>
      </c>
      <c r="AD2748">
        <v>52.5</v>
      </c>
      <c r="AE2748">
        <v>47.7</v>
      </c>
      <c r="AF2748">
        <v>40.200000000000003</v>
      </c>
      <c r="AG2748">
        <v>38.4</v>
      </c>
      <c r="AH2748">
        <v>36.299999999999997</v>
      </c>
      <c r="AI2748">
        <v>6.9</v>
      </c>
      <c r="AJ2748">
        <v>5.0999999999999996</v>
      </c>
      <c r="AK2748">
        <v>6.3</v>
      </c>
      <c r="AL2748">
        <v>6.3</v>
      </c>
      <c r="AM2748">
        <v>5.4</v>
      </c>
      <c r="AN2748">
        <v>6.6</v>
      </c>
      <c r="AO2748">
        <v>5.0999999999999996</v>
      </c>
      <c r="AP2748">
        <v>6.6</v>
      </c>
      <c r="AQ2748">
        <v>5.0999999999999996</v>
      </c>
      <c r="AR2748">
        <v>6.3</v>
      </c>
      <c r="AS2748">
        <v>6.3</v>
      </c>
      <c r="AT2748">
        <v>5.0999999999999996</v>
      </c>
      <c r="AU2748">
        <v>68.55</v>
      </c>
      <c r="AV2748">
        <v>64.650000000000006</v>
      </c>
      <c r="AW2748">
        <v>63.05</v>
      </c>
      <c r="AX2748">
        <v>62.15</v>
      </c>
      <c r="AY2748">
        <v>62.05</v>
      </c>
      <c r="AZ2748">
        <v>61.9</v>
      </c>
      <c r="BA2748">
        <v>61.35</v>
      </c>
      <c r="BB2748">
        <v>61.55</v>
      </c>
      <c r="BC2748">
        <v>62.05</v>
      </c>
      <c r="BD2748">
        <v>64.849999999999994</v>
      </c>
      <c r="BE2748">
        <v>70.55</v>
      </c>
      <c r="BF2748">
        <v>75.95</v>
      </c>
      <c r="BG2748">
        <v>79.7</v>
      </c>
      <c r="BH2748">
        <v>83.35</v>
      </c>
      <c r="BI2748">
        <v>85.8</v>
      </c>
      <c r="BJ2748">
        <v>88.6</v>
      </c>
      <c r="BK2748">
        <v>90.7</v>
      </c>
      <c r="BL2748">
        <v>91</v>
      </c>
      <c r="BM2748">
        <v>88.9</v>
      </c>
      <c r="BN2748">
        <v>84.35</v>
      </c>
      <c r="BO2748">
        <v>79.2</v>
      </c>
      <c r="BP2748">
        <v>74.650000000000006</v>
      </c>
      <c r="BQ2748">
        <v>73.75</v>
      </c>
      <c r="BR2748">
        <v>72.75</v>
      </c>
      <c r="BS2748">
        <v>1.2347049999999999</v>
      </c>
      <c r="BT2748">
        <v>-0.2957282</v>
      </c>
      <c r="BU2748">
        <v>-0.53112789999999999</v>
      </c>
      <c r="BV2748">
        <v>0.76530790000000004</v>
      </c>
      <c r="BW2748">
        <v>-1.92366E-2</v>
      </c>
      <c r="BX2748">
        <v>-0.1020398</v>
      </c>
      <c r="BY2748">
        <v>3.2602009999999999</v>
      </c>
      <c r="BZ2748">
        <v>0.1023941</v>
      </c>
      <c r="CA2748">
        <v>-5.2758219999999998</v>
      </c>
      <c r="CB2748">
        <v>-0.37398150000000002</v>
      </c>
      <c r="CC2748">
        <v>-3.948715</v>
      </c>
      <c r="CD2748">
        <v>-10.508520000000001</v>
      </c>
      <c r="CE2748">
        <v>4.2796729999999998</v>
      </c>
      <c r="CF2748">
        <v>0.9147248</v>
      </c>
      <c r="CG2748">
        <v>-0.70660730000000005</v>
      </c>
      <c r="CH2748">
        <v>-0.47048000000000001</v>
      </c>
      <c r="CI2748">
        <v>0.4873576</v>
      </c>
      <c r="CJ2748">
        <v>-0.89883139999999995</v>
      </c>
      <c r="CK2748">
        <v>0.67377469999999995</v>
      </c>
      <c r="CL2748">
        <v>-0.44925019999999999</v>
      </c>
      <c r="CM2748">
        <v>0.31193159999999998</v>
      </c>
      <c r="CN2748">
        <v>-0.41470770000000001</v>
      </c>
      <c r="CO2748">
        <v>-0.17136290000000001</v>
      </c>
      <c r="CP2748">
        <v>1.0822579999999999</v>
      </c>
      <c r="CQ2748">
        <v>4.9019600000000003E-2</v>
      </c>
      <c r="CR2748">
        <v>3.8394299999999999E-2</v>
      </c>
      <c r="CS2748">
        <v>4.6195300000000002E-2</v>
      </c>
      <c r="CT2748">
        <v>3.0010100000000001E-2</v>
      </c>
      <c r="CU2748">
        <v>3.2038799999999999E-2</v>
      </c>
      <c r="CV2748">
        <v>0.30435289999999998</v>
      </c>
      <c r="CW2748">
        <v>10.98644</v>
      </c>
      <c r="CX2748">
        <v>3.9748329999999998</v>
      </c>
      <c r="CY2748">
        <v>2.8307159999999998</v>
      </c>
      <c r="CZ2748">
        <v>4.9555410000000002</v>
      </c>
      <c r="DA2748">
        <v>13.957750000000001</v>
      </c>
      <c r="DB2748">
        <v>52.244680000000002</v>
      </c>
      <c r="DC2748">
        <v>18.128270000000001</v>
      </c>
      <c r="DD2748">
        <v>0.13040689999999999</v>
      </c>
      <c r="DE2748">
        <v>7.3500499999999996E-2</v>
      </c>
      <c r="DF2748">
        <v>0.1301303</v>
      </c>
      <c r="DG2748">
        <v>0.1056484</v>
      </c>
      <c r="DH2748">
        <v>8.1488400000000002E-2</v>
      </c>
      <c r="DI2748">
        <v>7.8015600000000004E-2</v>
      </c>
      <c r="DJ2748">
        <v>0.1118931</v>
      </c>
      <c r="DK2748">
        <v>7.14389E-2</v>
      </c>
      <c r="DL2748">
        <v>7.5121999999999994E-2</v>
      </c>
      <c r="DM2748">
        <v>4.5580000000000002E-2</v>
      </c>
      <c r="DN2748">
        <v>5.5848200000000001E-2</v>
      </c>
      <c r="DO2748">
        <v>18</v>
      </c>
      <c r="DP2748">
        <v>20</v>
      </c>
    </row>
    <row r="2749" spans="1:120" x14ac:dyDescent="0.25">
      <c r="A2749" t="str">
        <f t="shared" si="42"/>
        <v>AutoDR-No_Elect DA 1-4 (1PM-9PM)_44473_18-20</v>
      </c>
      <c r="B2749" t="s">
        <v>62</v>
      </c>
      <c r="C2749" t="s">
        <v>321</v>
      </c>
      <c r="D2749" t="s">
        <v>61</v>
      </c>
      <c r="E2749" t="s">
        <v>61</v>
      </c>
      <c r="F2749" t="s">
        <v>61</v>
      </c>
      <c r="G2749" t="s">
        <v>61</v>
      </c>
      <c r="H2749" t="s">
        <v>97</v>
      </c>
      <c r="I2749" t="s">
        <v>61</v>
      </c>
      <c r="J2749" t="s">
        <v>61</v>
      </c>
      <c r="K2749" t="s">
        <v>203</v>
      </c>
      <c r="L2749" s="18">
        <v>44473</v>
      </c>
      <c r="M2749">
        <v>18</v>
      </c>
      <c r="N2749">
        <v>20</v>
      </c>
      <c r="O2749" t="s">
        <v>258</v>
      </c>
      <c r="P2749">
        <v>11</v>
      </c>
      <c r="Q2749">
        <v>11</v>
      </c>
      <c r="R2749">
        <v>0</v>
      </c>
      <c r="S2749">
        <v>1</v>
      </c>
      <c r="T2749">
        <v>1</v>
      </c>
      <c r="U2749">
        <v>1</v>
      </c>
      <c r="V2749">
        <v>1</v>
      </c>
      <c r="W2749">
        <v>925.3</v>
      </c>
      <c r="X2749">
        <v>861.34</v>
      </c>
      <c r="Y2749">
        <v>817.02319999999997</v>
      </c>
      <c r="Z2749">
        <v>785.64</v>
      </c>
      <c r="AA2749">
        <v>660.96</v>
      </c>
      <c r="AB2749">
        <v>730.18</v>
      </c>
      <c r="AC2749">
        <v>750.24</v>
      </c>
      <c r="AD2749">
        <v>721.38</v>
      </c>
      <c r="AE2749">
        <v>740.88</v>
      </c>
      <c r="AF2749">
        <v>672.5</v>
      </c>
      <c r="AG2749">
        <v>810.52</v>
      </c>
      <c r="AH2749">
        <v>752.14</v>
      </c>
      <c r="AI2749">
        <v>772.36</v>
      </c>
      <c r="AJ2749">
        <v>775.22</v>
      </c>
      <c r="AK2749">
        <v>788.56</v>
      </c>
      <c r="AL2749">
        <v>756.82</v>
      </c>
      <c r="AM2749">
        <v>679.44</v>
      </c>
      <c r="AN2749">
        <v>560.64</v>
      </c>
      <c r="AO2749">
        <v>558.24</v>
      </c>
      <c r="AP2749">
        <v>568.96</v>
      </c>
      <c r="AQ2749">
        <v>703.1</v>
      </c>
      <c r="AR2749">
        <v>778.8</v>
      </c>
      <c r="AS2749">
        <v>856.94</v>
      </c>
      <c r="AT2749">
        <v>865.66</v>
      </c>
      <c r="AU2749">
        <v>68.55</v>
      </c>
      <c r="AV2749">
        <v>64.650000000000006</v>
      </c>
      <c r="AW2749">
        <v>63.05</v>
      </c>
      <c r="AX2749">
        <v>62.15</v>
      </c>
      <c r="AY2749">
        <v>62.05</v>
      </c>
      <c r="AZ2749">
        <v>61.9</v>
      </c>
      <c r="BA2749">
        <v>61.35</v>
      </c>
      <c r="BB2749">
        <v>61.55</v>
      </c>
      <c r="BC2749">
        <v>62.05</v>
      </c>
      <c r="BD2749">
        <v>64.849999999999994</v>
      </c>
      <c r="BE2749">
        <v>70.55</v>
      </c>
      <c r="BF2749">
        <v>75.95</v>
      </c>
      <c r="BG2749">
        <v>79.7</v>
      </c>
      <c r="BH2749">
        <v>83.35</v>
      </c>
      <c r="BI2749">
        <v>85.8</v>
      </c>
      <c r="BJ2749">
        <v>88.6</v>
      </c>
      <c r="BK2749">
        <v>90.7</v>
      </c>
      <c r="BL2749">
        <v>91</v>
      </c>
      <c r="BM2749">
        <v>88.9</v>
      </c>
      <c r="BN2749">
        <v>84.35</v>
      </c>
      <c r="BO2749">
        <v>79.2</v>
      </c>
      <c r="BP2749">
        <v>74.650000000000006</v>
      </c>
      <c r="BQ2749">
        <v>73.75</v>
      </c>
      <c r="BR2749">
        <v>72.75</v>
      </c>
      <c r="BS2749">
        <v>-71.950360000000003</v>
      </c>
      <c r="BT2749">
        <v>-36.556989999999999</v>
      </c>
      <c r="BU2749">
        <v>-35.160760000000003</v>
      </c>
      <c r="BV2749">
        <v>-44.906019999999998</v>
      </c>
      <c r="BW2749">
        <v>-0.63214479999999995</v>
      </c>
      <c r="BX2749">
        <v>-44.837220000000002</v>
      </c>
      <c r="BY2749">
        <v>6.3443779999999999</v>
      </c>
      <c r="BZ2749">
        <v>34.856949999999998</v>
      </c>
      <c r="CA2749">
        <v>-22.475760000000001</v>
      </c>
      <c r="CB2749">
        <v>26.99042</v>
      </c>
      <c r="CC2749">
        <v>-85.603639999999999</v>
      </c>
      <c r="CD2749">
        <v>-32.410679999999999</v>
      </c>
      <c r="CE2749">
        <v>-38.787399999999998</v>
      </c>
      <c r="CF2749">
        <v>-48.243699999999997</v>
      </c>
      <c r="CG2749">
        <v>-62.793349999999997</v>
      </c>
      <c r="CH2749">
        <v>-45.99147</v>
      </c>
      <c r="CI2749">
        <v>39.23997</v>
      </c>
      <c r="CJ2749">
        <v>145.9554</v>
      </c>
      <c r="CK2749">
        <v>145.08269999999999</v>
      </c>
      <c r="CL2749">
        <v>189.89150000000001</v>
      </c>
      <c r="CM2749">
        <v>45.543399999999998</v>
      </c>
      <c r="CN2749">
        <v>-23.25376</v>
      </c>
      <c r="CO2749">
        <v>-40.962389999999999</v>
      </c>
      <c r="CP2749">
        <v>-47.367240000000002</v>
      </c>
      <c r="CQ2749">
        <v>194.74019999999999</v>
      </c>
      <c r="CR2749">
        <v>126.0215</v>
      </c>
      <c r="CS2749">
        <v>218.02950000000001</v>
      </c>
      <c r="CT2749">
        <v>189.1936</v>
      </c>
      <c r="CU2749">
        <v>102.1863</v>
      </c>
      <c r="CV2749">
        <v>81.932699999999997</v>
      </c>
      <c r="CW2749">
        <v>77.185659999999999</v>
      </c>
      <c r="CX2749">
        <v>59.080750000000002</v>
      </c>
      <c r="CY2749">
        <v>128.80260000000001</v>
      </c>
      <c r="CZ2749">
        <v>241.5145</v>
      </c>
      <c r="DA2749">
        <v>303.3279</v>
      </c>
      <c r="DB2749">
        <v>367.48450000000003</v>
      </c>
      <c r="DC2749">
        <v>289.01339999999999</v>
      </c>
      <c r="DD2749">
        <v>320.00119999999998</v>
      </c>
      <c r="DE2749">
        <v>269.98410000000001</v>
      </c>
      <c r="DF2749">
        <v>197.8271</v>
      </c>
      <c r="DG2749">
        <v>208.72550000000001</v>
      </c>
      <c r="DH2749">
        <v>92.633110000000002</v>
      </c>
      <c r="DI2749">
        <v>289.38310000000001</v>
      </c>
      <c r="DJ2749">
        <v>222.78210000000001</v>
      </c>
      <c r="DK2749">
        <v>176.9187</v>
      </c>
      <c r="DL2749">
        <v>144.5352</v>
      </c>
      <c r="DM2749">
        <v>139.48949999999999</v>
      </c>
      <c r="DN2749">
        <v>134.29339999999999</v>
      </c>
      <c r="DO2749">
        <v>18</v>
      </c>
      <c r="DP2749">
        <v>20</v>
      </c>
    </row>
    <row r="2750" spans="1:120" hidden="1" x14ac:dyDescent="0.25">
      <c r="A2750" t="str">
        <f t="shared" si="42"/>
        <v>sublap_id-SLAP_PGSI_Elect DA 1-4 (1PM-9PM)_44473_18-20</v>
      </c>
      <c r="B2750" t="s">
        <v>62</v>
      </c>
      <c r="C2750" t="s">
        <v>277</v>
      </c>
      <c r="D2750" t="s">
        <v>61</v>
      </c>
      <c r="E2750" t="s">
        <v>278</v>
      </c>
      <c r="F2750" t="s">
        <v>61</v>
      </c>
      <c r="G2750" t="s">
        <v>61</v>
      </c>
      <c r="H2750" t="s">
        <v>61</v>
      </c>
      <c r="I2750" t="s">
        <v>61</v>
      </c>
      <c r="J2750" t="s">
        <v>61</v>
      </c>
      <c r="K2750" t="s">
        <v>203</v>
      </c>
      <c r="L2750" s="18">
        <v>44473</v>
      </c>
      <c r="M2750">
        <v>18</v>
      </c>
      <c r="N2750">
        <v>20</v>
      </c>
      <c r="O2750" t="s">
        <v>258</v>
      </c>
      <c r="P2750">
        <v>11</v>
      </c>
      <c r="Q2750">
        <v>11</v>
      </c>
      <c r="R2750">
        <v>0</v>
      </c>
      <c r="S2750">
        <v>1</v>
      </c>
      <c r="T2750">
        <v>1</v>
      </c>
      <c r="U2750">
        <v>1</v>
      </c>
      <c r="V2750">
        <v>1</v>
      </c>
      <c r="W2750">
        <v>925.3</v>
      </c>
      <c r="X2750">
        <v>861.34</v>
      </c>
      <c r="Y2750">
        <v>817.02319999999997</v>
      </c>
      <c r="Z2750">
        <v>785.64</v>
      </c>
      <c r="AA2750">
        <v>660.96</v>
      </c>
      <c r="AB2750">
        <v>730.18</v>
      </c>
      <c r="AC2750">
        <v>750.24</v>
      </c>
      <c r="AD2750">
        <v>721.38</v>
      </c>
      <c r="AE2750">
        <v>740.88</v>
      </c>
      <c r="AF2750">
        <v>672.5</v>
      </c>
      <c r="AG2750">
        <v>810.52</v>
      </c>
      <c r="AH2750">
        <v>752.14</v>
      </c>
      <c r="AI2750">
        <v>772.36</v>
      </c>
      <c r="AJ2750">
        <v>775.22</v>
      </c>
      <c r="AK2750">
        <v>788.56</v>
      </c>
      <c r="AL2750">
        <v>756.82</v>
      </c>
      <c r="AM2750">
        <v>679.44</v>
      </c>
      <c r="AN2750">
        <v>560.64</v>
      </c>
      <c r="AO2750">
        <v>558.24</v>
      </c>
      <c r="AP2750">
        <v>568.96</v>
      </c>
      <c r="AQ2750">
        <v>703.1</v>
      </c>
      <c r="AR2750">
        <v>778.8</v>
      </c>
      <c r="AS2750">
        <v>856.94</v>
      </c>
      <c r="AT2750">
        <v>865.66</v>
      </c>
      <c r="AU2750">
        <v>68.55</v>
      </c>
      <c r="AV2750">
        <v>64.650000000000006</v>
      </c>
      <c r="AW2750">
        <v>63.05</v>
      </c>
      <c r="AX2750">
        <v>62.15</v>
      </c>
      <c r="AY2750">
        <v>62.05</v>
      </c>
      <c r="AZ2750">
        <v>61.9</v>
      </c>
      <c r="BA2750">
        <v>61.35</v>
      </c>
      <c r="BB2750">
        <v>61.55</v>
      </c>
      <c r="BC2750">
        <v>62.05</v>
      </c>
      <c r="BD2750">
        <v>64.849999999999994</v>
      </c>
      <c r="BE2750">
        <v>70.55</v>
      </c>
      <c r="BF2750">
        <v>75.95</v>
      </c>
      <c r="BG2750">
        <v>79.7</v>
      </c>
      <c r="BH2750">
        <v>83.35</v>
      </c>
      <c r="BI2750">
        <v>85.8</v>
      </c>
      <c r="BJ2750">
        <v>88.6</v>
      </c>
      <c r="BK2750">
        <v>90.7</v>
      </c>
      <c r="BL2750">
        <v>91</v>
      </c>
      <c r="BM2750">
        <v>88.9</v>
      </c>
      <c r="BN2750">
        <v>84.35</v>
      </c>
      <c r="BO2750">
        <v>79.2</v>
      </c>
      <c r="BP2750">
        <v>74.650000000000006</v>
      </c>
      <c r="BQ2750">
        <v>73.75</v>
      </c>
      <c r="BR2750">
        <v>72.75</v>
      </c>
      <c r="BS2750">
        <v>-71.950360000000003</v>
      </c>
      <c r="BT2750">
        <v>-36.556989999999999</v>
      </c>
      <c r="BU2750">
        <v>-35.160760000000003</v>
      </c>
      <c r="BV2750">
        <v>-44.906019999999998</v>
      </c>
      <c r="BW2750">
        <v>-0.63214479999999995</v>
      </c>
      <c r="BX2750">
        <v>-44.837220000000002</v>
      </c>
      <c r="BY2750">
        <v>6.3443779999999999</v>
      </c>
      <c r="BZ2750">
        <v>34.856949999999998</v>
      </c>
      <c r="CA2750">
        <v>-22.475760000000001</v>
      </c>
      <c r="CB2750">
        <v>26.99042</v>
      </c>
      <c r="CC2750">
        <v>-85.603639999999999</v>
      </c>
      <c r="CD2750">
        <v>-32.410679999999999</v>
      </c>
      <c r="CE2750">
        <v>-38.787399999999998</v>
      </c>
      <c r="CF2750">
        <v>-48.243699999999997</v>
      </c>
      <c r="CG2750">
        <v>-62.793349999999997</v>
      </c>
      <c r="CH2750">
        <v>-45.99147</v>
      </c>
      <c r="CI2750">
        <v>39.23997</v>
      </c>
      <c r="CJ2750">
        <v>145.9554</v>
      </c>
      <c r="CK2750">
        <v>145.08269999999999</v>
      </c>
      <c r="CL2750">
        <v>189.89150000000001</v>
      </c>
      <c r="CM2750">
        <v>45.543399999999998</v>
      </c>
      <c r="CN2750">
        <v>-23.25376</v>
      </c>
      <c r="CO2750">
        <v>-40.962389999999999</v>
      </c>
      <c r="CP2750">
        <v>-47.367240000000002</v>
      </c>
      <c r="CQ2750">
        <v>194.74019999999999</v>
      </c>
      <c r="CR2750">
        <v>126.0215</v>
      </c>
      <c r="CS2750">
        <v>218.02950000000001</v>
      </c>
      <c r="CT2750">
        <v>189.1936</v>
      </c>
      <c r="CU2750">
        <v>102.1863</v>
      </c>
      <c r="CV2750">
        <v>81.932699999999997</v>
      </c>
      <c r="CW2750">
        <v>77.185659999999999</v>
      </c>
      <c r="CX2750">
        <v>59.080750000000002</v>
      </c>
      <c r="CY2750">
        <v>128.80260000000001</v>
      </c>
      <c r="CZ2750">
        <v>241.5145</v>
      </c>
      <c r="DA2750">
        <v>303.3279</v>
      </c>
      <c r="DB2750">
        <v>367.48450000000003</v>
      </c>
      <c r="DC2750">
        <v>289.01339999999999</v>
      </c>
      <c r="DD2750">
        <v>320.00119999999998</v>
      </c>
      <c r="DE2750">
        <v>269.98410000000001</v>
      </c>
      <c r="DF2750">
        <v>197.8271</v>
      </c>
      <c r="DG2750">
        <v>208.72550000000001</v>
      </c>
      <c r="DH2750">
        <v>92.633110000000002</v>
      </c>
      <c r="DI2750">
        <v>289.38310000000001</v>
      </c>
      <c r="DJ2750">
        <v>222.78210000000001</v>
      </c>
      <c r="DK2750">
        <v>176.9187</v>
      </c>
      <c r="DL2750">
        <v>144.5352</v>
      </c>
      <c r="DM2750">
        <v>139.48949999999999</v>
      </c>
      <c r="DN2750">
        <v>134.29339999999999</v>
      </c>
      <c r="DO2750">
        <v>18</v>
      </c>
      <c r="DP2750">
        <v>20</v>
      </c>
    </row>
    <row r="2751" spans="1:120" hidden="1" x14ac:dyDescent="0.25">
      <c r="A2751" t="str">
        <f t="shared" si="42"/>
        <v>Size_Grp-20 to 199.99 kW_Elect DA 1-4 (1PM-9PM)_44473_18-20</v>
      </c>
      <c r="B2751" t="s">
        <v>62</v>
      </c>
      <c r="C2751" t="s">
        <v>201</v>
      </c>
      <c r="D2751" t="s">
        <v>61</v>
      </c>
      <c r="E2751" t="s">
        <v>61</v>
      </c>
      <c r="F2751" t="s">
        <v>61</v>
      </c>
      <c r="G2751" t="s">
        <v>61</v>
      </c>
      <c r="H2751" t="s">
        <v>61</v>
      </c>
      <c r="I2751" t="s">
        <v>61</v>
      </c>
      <c r="J2751" t="s">
        <v>101</v>
      </c>
      <c r="K2751" t="s">
        <v>203</v>
      </c>
      <c r="L2751" s="18">
        <v>44473</v>
      </c>
      <c r="M2751">
        <v>18</v>
      </c>
      <c r="N2751">
        <v>20</v>
      </c>
      <c r="O2751" t="s">
        <v>258</v>
      </c>
      <c r="P2751">
        <v>8</v>
      </c>
      <c r="Q2751">
        <v>8</v>
      </c>
      <c r="R2751">
        <v>0</v>
      </c>
      <c r="S2751">
        <v>0</v>
      </c>
      <c r="T2751">
        <v>1</v>
      </c>
      <c r="U2751">
        <v>1</v>
      </c>
      <c r="V2751">
        <v>1</v>
      </c>
      <c r="W2751">
        <v>223.84</v>
      </c>
      <c r="X2751">
        <v>220.78</v>
      </c>
      <c r="Y2751">
        <v>158.76320000000001</v>
      </c>
      <c r="Z2751">
        <v>168.92</v>
      </c>
      <c r="AA2751">
        <v>136.96</v>
      </c>
      <c r="AB2751">
        <v>132.84</v>
      </c>
      <c r="AC2751">
        <v>215.14</v>
      </c>
      <c r="AD2751">
        <v>212.74</v>
      </c>
      <c r="AE2751">
        <v>184.74</v>
      </c>
      <c r="AF2751">
        <v>167.24</v>
      </c>
      <c r="AG2751">
        <v>149.12</v>
      </c>
      <c r="AH2751">
        <v>131.97999999999999</v>
      </c>
      <c r="AI2751">
        <v>108.5</v>
      </c>
      <c r="AJ2751">
        <v>108.06</v>
      </c>
      <c r="AK2751">
        <v>110.46</v>
      </c>
      <c r="AL2751">
        <v>114.78</v>
      </c>
      <c r="AM2751">
        <v>187.96</v>
      </c>
      <c r="AN2751">
        <v>196.6</v>
      </c>
      <c r="AO2751">
        <v>169.42</v>
      </c>
      <c r="AP2751">
        <v>206.36</v>
      </c>
      <c r="AQ2751">
        <v>203.74</v>
      </c>
      <c r="AR2751">
        <v>182.22</v>
      </c>
      <c r="AS2751">
        <v>221.82</v>
      </c>
      <c r="AT2751">
        <v>223.5</v>
      </c>
      <c r="AU2751">
        <v>68.55</v>
      </c>
      <c r="AV2751">
        <v>64.650000000000006</v>
      </c>
      <c r="AW2751">
        <v>63.05</v>
      </c>
      <c r="AX2751">
        <v>62.15</v>
      </c>
      <c r="AY2751">
        <v>62.05</v>
      </c>
      <c r="AZ2751">
        <v>61.9</v>
      </c>
      <c r="BA2751">
        <v>61.35</v>
      </c>
      <c r="BB2751">
        <v>61.55</v>
      </c>
      <c r="BC2751">
        <v>62.05</v>
      </c>
      <c r="BD2751">
        <v>64.849999999999994</v>
      </c>
      <c r="BE2751">
        <v>70.55</v>
      </c>
      <c r="BF2751">
        <v>75.95</v>
      </c>
      <c r="BG2751">
        <v>79.7</v>
      </c>
      <c r="BH2751">
        <v>83.35</v>
      </c>
      <c r="BI2751">
        <v>85.8</v>
      </c>
      <c r="BJ2751">
        <v>88.6</v>
      </c>
      <c r="BK2751">
        <v>90.7</v>
      </c>
      <c r="BL2751">
        <v>91</v>
      </c>
      <c r="BM2751">
        <v>88.9</v>
      </c>
      <c r="BN2751">
        <v>84.35</v>
      </c>
      <c r="BO2751">
        <v>79.2</v>
      </c>
      <c r="BP2751">
        <v>74.650000000000006</v>
      </c>
      <c r="BQ2751">
        <v>73.75</v>
      </c>
      <c r="BR2751">
        <v>72.75</v>
      </c>
      <c r="BS2751">
        <v>-3.44374</v>
      </c>
      <c r="BT2751">
        <v>-2.4657079999999998</v>
      </c>
      <c r="BU2751">
        <v>-1.956248</v>
      </c>
      <c r="BV2751">
        <v>-1.391025</v>
      </c>
      <c r="BW2751">
        <v>-1.8376980000000001</v>
      </c>
      <c r="BX2751">
        <v>-0.30755589999999999</v>
      </c>
      <c r="BY2751">
        <v>4.0671790000000003</v>
      </c>
      <c r="BZ2751">
        <v>7.4541459999999997</v>
      </c>
      <c r="CA2751">
        <v>-4.2028869999999996</v>
      </c>
      <c r="CB2751">
        <v>-6.9299119999999998</v>
      </c>
      <c r="CC2751">
        <v>-19.125679999999999</v>
      </c>
      <c r="CD2751">
        <v>-29.06523</v>
      </c>
      <c r="CE2751">
        <v>-12.325240000000001</v>
      </c>
      <c r="CF2751">
        <v>-19.111450000000001</v>
      </c>
      <c r="CG2751">
        <v>-13.41788</v>
      </c>
      <c r="CH2751">
        <v>-15.0037</v>
      </c>
      <c r="CI2751">
        <v>-6.241663</v>
      </c>
      <c r="CJ2751">
        <v>6.1379799999999998E-2</v>
      </c>
      <c r="CK2751">
        <v>7.6515199999999997</v>
      </c>
      <c r="CL2751">
        <v>0.80711330000000003</v>
      </c>
      <c r="CM2751">
        <v>3.527463</v>
      </c>
      <c r="CN2751">
        <v>0.75988060000000002</v>
      </c>
      <c r="CO2751">
        <v>-1.5795889999999999</v>
      </c>
      <c r="CP2751">
        <v>-2.70974</v>
      </c>
      <c r="CQ2751">
        <v>0.98385160000000005</v>
      </c>
      <c r="CR2751">
        <v>0.80411630000000001</v>
      </c>
      <c r="CS2751">
        <v>0.74709820000000005</v>
      </c>
      <c r="CT2751">
        <v>3.1527250000000002</v>
      </c>
      <c r="CU2751">
        <v>0.39471669999999998</v>
      </c>
      <c r="CV2751">
        <v>2.4936690000000001</v>
      </c>
      <c r="CW2751">
        <v>11.650510000000001</v>
      </c>
      <c r="CX2751">
        <v>8.3200590000000005</v>
      </c>
      <c r="CY2751">
        <v>5.3146370000000003</v>
      </c>
      <c r="CZ2751">
        <v>9.0382820000000006</v>
      </c>
      <c r="DA2751">
        <v>27.585709999999999</v>
      </c>
      <c r="DB2751">
        <v>74.869590000000002</v>
      </c>
      <c r="DC2751">
        <v>37.095309999999998</v>
      </c>
      <c r="DD2751">
        <v>17.260729999999999</v>
      </c>
      <c r="DE2751">
        <v>17.458200000000001</v>
      </c>
      <c r="DF2751">
        <v>9.7729370000000007</v>
      </c>
      <c r="DG2751">
        <v>5.3746200000000002</v>
      </c>
      <c r="DH2751">
        <v>2.1063170000000002</v>
      </c>
      <c r="DI2751">
        <v>2.9095369999999998</v>
      </c>
      <c r="DJ2751">
        <v>10.457090000000001</v>
      </c>
      <c r="DK2751">
        <v>2.255528</v>
      </c>
      <c r="DL2751">
        <v>7.5897600000000001</v>
      </c>
      <c r="DM2751">
        <v>1.842795</v>
      </c>
      <c r="DN2751">
        <v>1.139581</v>
      </c>
      <c r="DO2751">
        <v>18</v>
      </c>
      <c r="DP2751">
        <v>20</v>
      </c>
    </row>
    <row r="2752" spans="1:120" hidden="1" x14ac:dyDescent="0.25">
      <c r="A2752" t="str">
        <f t="shared" si="42"/>
        <v>OtherDR-Yes_Elect DA 1-4 (1PM-9PM)_44473_18-20</v>
      </c>
      <c r="B2752" t="s">
        <v>62</v>
      </c>
      <c r="C2752" t="s">
        <v>324</v>
      </c>
      <c r="D2752" t="s">
        <v>61</v>
      </c>
      <c r="E2752" t="s">
        <v>61</v>
      </c>
      <c r="F2752" t="s">
        <v>61</v>
      </c>
      <c r="G2752" t="s">
        <v>61</v>
      </c>
      <c r="H2752" t="s">
        <v>61</v>
      </c>
      <c r="I2752" t="s">
        <v>98</v>
      </c>
      <c r="J2752" t="s">
        <v>61</v>
      </c>
      <c r="K2752" t="s">
        <v>203</v>
      </c>
      <c r="L2752" s="18">
        <v>44473</v>
      </c>
      <c r="M2752">
        <v>18</v>
      </c>
      <c r="N2752">
        <v>20</v>
      </c>
      <c r="O2752" t="s">
        <v>258</v>
      </c>
      <c r="P2752">
        <v>4</v>
      </c>
      <c r="Q2752">
        <v>4</v>
      </c>
      <c r="R2752">
        <v>0</v>
      </c>
      <c r="S2752">
        <v>1</v>
      </c>
      <c r="T2752">
        <v>1</v>
      </c>
      <c r="U2752">
        <v>1</v>
      </c>
      <c r="V2752">
        <v>1</v>
      </c>
      <c r="W2752">
        <v>765.06</v>
      </c>
      <c r="X2752">
        <v>705.82</v>
      </c>
      <c r="Y2752">
        <v>722.38</v>
      </c>
      <c r="Z2752">
        <v>680.04</v>
      </c>
      <c r="AA2752">
        <v>564</v>
      </c>
      <c r="AB2752">
        <v>637.46</v>
      </c>
      <c r="AC2752">
        <v>582.64</v>
      </c>
      <c r="AD2752">
        <v>554.26</v>
      </c>
      <c r="AE2752">
        <v>596.55999999999995</v>
      </c>
      <c r="AF2752">
        <v>537.29999999999995</v>
      </c>
      <c r="AG2752">
        <v>693</v>
      </c>
      <c r="AH2752">
        <v>647.34</v>
      </c>
      <c r="AI2752">
        <v>594.6</v>
      </c>
      <c r="AJ2752">
        <v>600.02</v>
      </c>
      <c r="AK2752">
        <v>608.64</v>
      </c>
      <c r="AL2752">
        <v>579.62</v>
      </c>
      <c r="AM2752">
        <v>426.16</v>
      </c>
      <c r="AN2752">
        <v>302.39999999999998</v>
      </c>
      <c r="AO2752">
        <v>323.27999999999997</v>
      </c>
      <c r="AP2752">
        <v>301.68</v>
      </c>
      <c r="AQ2752">
        <v>434.06</v>
      </c>
      <c r="AR2752">
        <v>547.91999999999996</v>
      </c>
      <c r="AS2752">
        <v>698.38</v>
      </c>
      <c r="AT2752">
        <v>707.18</v>
      </c>
      <c r="AU2752">
        <v>68.55</v>
      </c>
      <c r="AV2752">
        <v>64.650000000000006</v>
      </c>
      <c r="AW2752">
        <v>63.05</v>
      </c>
      <c r="AX2752">
        <v>62.15</v>
      </c>
      <c r="AY2752">
        <v>62.05</v>
      </c>
      <c r="AZ2752">
        <v>61.9</v>
      </c>
      <c r="BA2752">
        <v>61.35</v>
      </c>
      <c r="BB2752">
        <v>61.55</v>
      </c>
      <c r="BC2752">
        <v>62.05</v>
      </c>
      <c r="BD2752">
        <v>64.849999999999994</v>
      </c>
      <c r="BE2752">
        <v>70.55</v>
      </c>
      <c r="BF2752">
        <v>75.95</v>
      </c>
      <c r="BG2752">
        <v>79.7</v>
      </c>
      <c r="BH2752">
        <v>83.35</v>
      </c>
      <c r="BI2752">
        <v>85.8</v>
      </c>
      <c r="BJ2752">
        <v>88.6</v>
      </c>
      <c r="BK2752">
        <v>90.7</v>
      </c>
      <c r="BL2752">
        <v>91</v>
      </c>
      <c r="BM2752">
        <v>88.9</v>
      </c>
      <c r="BN2752">
        <v>84.35</v>
      </c>
      <c r="BO2752">
        <v>79.2</v>
      </c>
      <c r="BP2752">
        <v>74.650000000000006</v>
      </c>
      <c r="BQ2752">
        <v>73.75</v>
      </c>
      <c r="BR2752">
        <v>72.75</v>
      </c>
      <c r="BS2752">
        <v>-69.391530000000003</v>
      </c>
      <c r="BT2752">
        <v>-36.68047</v>
      </c>
      <c r="BU2752">
        <v>-35.004989999999999</v>
      </c>
      <c r="BV2752">
        <v>-45.760899999999999</v>
      </c>
      <c r="BW2752">
        <v>-2.15979E-2</v>
      </c>
      <c r="BX2752">
        <v>-45.203969999999998</v>
      </c>
      <c r="BY2752">
        <v>6.9257299999999997</v>
      </c>
      <c r="BZ2752">
        <v>26.94115</v>
      </c>
      <c r="CA2752">
        <v>-24.84196</v>
      </c>
      <c r="CB2752">
        <v>35.315829999999998</v>
      </c>
      <c r="CC2752">
        <v>-79.95147</v>
      </c>
      <c r="CD2752">
        <v>-33.726570000000002</v>
      </c>
      <c r="CE2752">
        <v>-10.84787</v>
      </c>
      <c r="CF2752">
        <v>-30.793279999999999</v>
      </c>
      <c r="CG2752">
        <v>-46.075229999999998</v>
      </c>
      <c r="CH2752">
        <v>-35.181739999999998</v>
      </c>
      <c r="CI2752">
        <v>48.558140000000002</v>
      </c>
      <c r="CJ2752">
        <v>145.26730000000001</v>
      </c>
      <c r="CK2752">
        <v>140.62200000000001</v>
      </c>
      <c r="CL2752">
        <v>186.8938</v>
      </c>
      <c r="CM2752">
        <v>44.511859999999999</v>
      </c>
      <c r="CN2752">
        <v>-19.643969999999999</v>
      </c>
      <c r="CO2752">
        <v>-50.044609999999999</v>
      </c>
      <c r="CP2752">
        <v>-48.181339999999999</v>
      </c>
      <c r="CQ2752">
        <v>194.11250000000001</v>
      </c>
      <c r="CR2752">
        <v>125.5145</v>
      </c>
      <c r="CS2752">
        <v>217.56569999999999</v>
      </c>
      <c r="CT2752">
        <v>186.25450000000001</v>
      </c>
      <c r="CU2752">
        <v>101.6681</v>
      </c>
      <c r="CV2752">
        <v>79.553749999999994</v>
      </c>
      <c r="CW2752">
        <v>76.307829999999996</v>
      </c>
      <c r="CX2752">
        <v>54.570880000000002</v>
      </c>
      <c r="CY2752">
        <v>123.23860000000001</v>
      </c>
      <c r="CZ2752">
        <v>231.65049999999999</v>
      </c>
      <c r="DA2752">
        <v>263.8956</v>
      </c>
      <c r="DB2752">
        <v>299.19069999999999</v>
      </c>
      <c r="DC2752">
        <v>242.4787</v>
      </c>
      <c r="DD2752">
        <v>300.0505</v>
      </c>
      <c r="DE2752">
        <v>250.6182</v>
      </c>
      <c r="DF2752">
        <v>186.05029999999999</v>
      </c>
      <c r="DG2752">
        <v>201.73929999999999</v>
      </c>
      <c r="DH2752">
        <v>88.825370000000007</v>
      </c>
      <c r="DI2752">
        <v>284.89499999999998</v>
      </c>
      <c r="DJ2752">
        <v>210.36240000000001</v>
      </c>
      <c r="DK2752">
        <v>171.86</v>
      </c>
      <c r="DL2752">
        <v>124.28230000000001</v>
      </c>
      <c r="DM2752">
        <v>111.1742</v>
      </c>
      <c r="DN2752">
        <v>133.6027</v>
      </c>
      <c r="DO2752">
        <v>18</v>
      </c>
      <c r="DP2752">
        <v>20</v>
      </c>
    </row>
    <row r="2753" spans="1:120" hidden="1" x14ac:dyDescent="0.25">
      <c r="A2753" t="str">
        <f t="shared" si="42"/>
        <v>Size_Grp-Below 20 kW_Elect DA 1-4 (1PM-9PM)_44473_18-20</v>
      </c>
      <c r="B2753" t="s">
        <v>62</v>
      </c>
      <c r="C2753" t="s">
        <v>259</v>
      </c>
      <c r="D2753" t="s">
        <v>61</v>
      </c>
      <c r="E2753" t="s">
        <v>61</v>
      </c>
      <c r="F2753" t="s">
        <v>61</v>
      </c>
      <c r="G2753" t="s">
        <v>61</v>
      </c>
      <c r="H2753" t="s">
        <v>61</v>
      </c>
      <c r="I2753" t="s">
        <v>61</v>
      </c>
      <c r="J2753" t="s">
        <v>260</v>
      </c>
      <c r="K2753" t="s">
        <v>203</v>
      </c>
      <c r="L2753" s="18">
        <v>44473</v>
      </c>
      <c r="M2753">
        <v>18</v>
      </c>
      <c r="N2753">
        <v>20</v>
      </c>
      <c r="O2753" t="s">
        <v>258</v>
      </c>
      <c r="P2753">
        <v>1</v>
      </c>
      <c r="Q2753">
        <v>1</v>
      </c>
      <c r="R2753">
        <v>0</v>
      </c>
      <c r="S2753">
        <v>0</v>
      </c>
      <c r="T2753">
        <v>1</v>
      </c>
      <c r="U2753">
        <v>0</v>
      </c>
      <c r="V2753">
        <v>1</v>
      </c>
      <c r="W2753">
        <v>3.3</v>
      </c>
      <c r="X2753">
        <v>3.6</v>
      </c>
      <c r="Y2753">
        <v>3.3</v>
      </c>
      <c r="Z2753">
        <v>3.6</v>
      </c>
      <c r="AA2753">
        <v>3.6</v>
      </c>
      <c r="AB2753">
        <v>9.9</v>
      </c>
      <c r="AC2753">
        <v>7.5</v>
      </c>
      <c r="AD2753">
        <v>3.6</v>
      </c>
      <c r="AE2753">
        <v>3.9</v>
      </c>
      <c r="AF2753">
        <v>5.0999999999999996</v>
      </c>
      <c r="AG2753">
        <v>5.4</v>
      </c>
      <c r="AH2753">
        <v>4.8</v>
      </c>
      <c r="AI2753">
        <v>4.5</v>
      </c>
      <c r="AJ2753">
        <v>4.2</v>
      </c>
      <c r="AK2753">
        <v>3.3</v>
      </c>
      <c r="AL2753">
        <v>3</v>
      </c>
      <c r="AM2753">
        <v>3</v>
      </c>
      <c r="AN2753">
        <v>3</v>
      </c>
      <c r="AO2753">
        <v>3.3</v>
      </c>
      <c r="AP2753">
        <v>3</v>
      </c>
      <c r="AQ2753">
        <v>3.6</v>
      </c>
      <c r="AR2753">
        <v>3.3</v>
      </c>
      <c r="AS2753">
        <v>3.6</v>
      </c>
      <c r="AT2753">
        <v>3.6</v>
      </c>
      <c r="AU2753">
        <v>68.55</v>
      </c>
      <c r="AV2753">
        <v>64.650000000000006</v>
      </c>
      <c r="AW2753">
        <v>63.05</v>
      </c>
      <c r="AX2753">
        <v>62.15</v>
      </c>
      <c r="AY2753">
        <v>62.05</v>
      </c>
      <c r="AZ2753">
        <v>61.9</v>
      </c>
      <c r="BA2753">
        <v>61.35</v>
      </c>
      <c r="BB2753">
        <v>61.55</v>
      </c>
      <c r="BC2753">
        <v>62.05</v>
      </c>
      <c r="BD2753">
        <v>64.849999999999994</v>
      </c>
      <c r="BE2753">
        <v>70.55</v>
      </c>
      <c r="BF2753">
        <v>75.95</v>
      </c>
      <c r="BG2753">
        <v>79.7</v>
      </c>
      <c r="BH2753">
        <v>83.35</v>
      </c>
      <c r="BI2753">
        <v>85.8</v>
      </c>
      <c r="BJ2753">
        <v>88.6</v>
      </c>
      <c r="BK2753">
        <v>90.7</v>
      </c>
      <c r="BL2753">
        <v>91</v>
      </c>
      <c r="BM2753">
        <v>88.9</v>
      </c>
      <c r="BN2753">
        <v>84.35</v>
      </c>
      <c r="BO2753">
        <v>79.2</v>
      </c>
      <c r="BP2753">
        <v>74.650000000000006</v>
      </c>
      <c r="BQ2753">
        <v>73.75</v>
      </c>
      <c r="BR2753">
        <v>72.75</v>
      </c>
      <c r="BS2753">
        <v>0.84669519999999998</v>
      </c>
      <c r="BT2753">
        <v>-0.10843469999999999</v>
      </c>
      <c r="BU2753">
        <v>0.14674809999999999</v>
      </c>
      <c r="BV2753">
        <v>1.851272</v>
      </c>
      <c r="BW2753">
        <v>1.2390589999999999</v>
      </c>
      <c r="BX2753">
        <v>-4.7679850000000004</v>
      </c>
      <c r="BY2753">
        <v>-2.5150030000000001</v>
      </c>
      <c r="BZ2753">
        <v>1.8618110000000001</v>
      </c>
      <c r="CA2753">
        <v>3.399556</v>
      </c>
      <c r="CB2753">
        <v>0.73379950000000005</v>
      </c>
      <c r="CC2753">
        <v>2.627793</v>
      </c>
      <c r="CD2753">
        <v>-0.44270130000000002</v>
      </c>
      <c r="CE2753">
        <v>-1.047679</v>
      </c>
      <c r="CF2753">
        <v>-0.70192770000000004</v>
      </c>
      <c r="CG2753">
        <v>2.9673100000000001E-2</v>
      </c>
      <c r="CH2753">
        <v>0.19860269999999999</v>
      </c>
      <c r="CI2753">
        <v>0.48577480000000001</v>
      </c>
      <c r="CJ2753">
        <v>0.64410880000000004</v>
      </c>
      <c r="CK2753">
        <v>-6.5948000000000007E-2</v>
      </c>
      <c r="CL2753">
        <v>2.4941700000000001E-2</v>
      </c>
      <c r="CM2753">
        <v>-0.19276190000000001</v>
      </c>
      <c r="CN2753">
        <v>0.36257270000000003</v>
      </c>
      <c r="CO2753">
        <v>-0.1054964</v>
      </c>
      <c r="CP2753">
        <v>-0.33289980000000002</v>
      </c>
      <c r="CQ2753">
        <v>0.23350099999999999</v>
      </c>
      <c r="CR2753">
        <v>6.4073000000000003E-3</v>
      </c>
      <c r="CS2753">
        <v>1.32654E-2</v>
      </c>
      <c r="CT2753">
        <v>0.45600679999999999</v>
      </c>
      <c r="CU2753">
        <v>0.27915400000000001</v>
      </c>
      <c r="CV2753">
        <v>9.40473E-2</v>
      </c>
      <c r="CW2753">
        <v>0.20287340000000001</v>
      </c>
      <c r="CX2753">
        <v>0.4051515</v>
      </c>
      <c r="CY2753">
        <v>3.4266019999999999</v>
      </c>
      <c r="CZ2753">
        <v>0.40545870000000001</v>
      </c>
      <c r="DA2753">
        <v>8.1214180000000002</v>
      </c>
      <c r="DB2753">
        <v>0.14683789999999999</v>
      </c>
      <c r="DC2753">
        <v>2.2862299999999999E-2</v>
      </c>
      <c r="DD2753">
        <v>6.0154699999999998E-2</v>
      </c>
      <c r="DE2753">
        <v>4.0144999999999998E-3</v>
      </c>
      <c r="DF2753">
        <v>4.0322999999999999E-3</v>
      </c>
      <c r="DG2753">
        <v>7.1825899999999998E-2</v>
      </c>
      <c r="DH2753">
        <v>0.16153609999999999</v>
      </c>
      <c r="DI2753">
        <v>6.1273999999999999E-3</v>
      </c>
      <c r="DJ2753">
        <v>4.7841799999999997E-2</v>
      </c>
      <c r="DK2753">
        <v>1.6523400000000001E-2</v>
      </c>
      <c r="DL2753">
        <v>8.5359099999999993E-2</v>
      </c>
      <c r="DM2753">
        <v>7.3508999999999996E-3</v>
      </c>
      <c r="DN2753">
        <v>4.0508099999999998E-2</v>
      </c>
      <c r="DO2753">
        <v>18</v>
      </c>
      <c r="DP2753">
        <v>20</v>
      </c>
    </row>
    <row r="2754" spans="1:120" hidden="1" x14ac:dyDescent="0.25">
      <c r="A2754" t="str">
        <f t="shared" si="42"/>
        <v>All_Elect DA 1-4 (1PM-9PM)_44473_18-20</v>
      </c>
      <c r="B2754" t="s">
        <v>62</v>
      </c>
      <c r="C2754" t="s">
        <v>61</v>
      </c>
      <c r="D2754" t="s">
        <v>61</v>
      </c>
      <c r="E2754" t="s">
        <v>61</v>
      </c>
      <c r="F2754" t="s">
        <v>61</v>
      </c>
      <c r="G2754" t="s">
        <v>61</v>
      </c>
      <c r="H2754" t="s">
        <v>61</v>
      </c>
      <c r="I2754" t="s">
        <v>61</v>
      </c>
      <c r="J2754" t="s">
        <v>61</v>
      </c>
      <c r="K2754" t="s">
        <v>203</v>
      </c>
      <c r="L2754" s="18">
        <v>44473</v>
      </c>
      <c r="M2754">
        <v>18</v>
      </c>
      <c r="N2754">
        <v>20</v>
      </c>
      <c r="O2754" t="s">
        <v>258</v>
      </c>
      <c r="P2754">
        <v>11</v>
      </c>
      <c r="Q2754">
        <v>11</v>
      </c>
      <c r="R2754">
        <v>0</v>
      </c>
      <c r="S2754">
        <v>1</v>
      </c>
      <c r="T2754">
        <v>1</v>
      </c>
      <c r="U2754">
        <v>1</v>
      </c>
      <c r="V2754">
        <v>1</v>
      </c>
      <c r="W2754">
        <v>925.3</v>
      </c>
      <c r="X2754">
        <v>861.34</v>
      </c>
      <c r="Y2754">
        <v>817.02319999999997</v>
      </c>
      <c r="Z2754">
        <v>785.64</v>
      </c>
      <c r="AA2754">
        <v>660.96</v>
      </c>
      <c r="AB2754">
        <v>730.18</v>
      </c>
      <c r="AC2754">
        <v>750.24</v>
      </c>
      <c r="AD2754">
        <v>721.38</v>
      </c>
      <c r="AE2754">
        <v>740.88</v>
      </c>
      <c r="AF2754">
        <v>672.5</v>
      </c>
      <c r="AG2754">
        <v>810.52</v>
      </c>
      <c r="AH2754">
        <v>752.14</v>
      </c>
      <c r="AI2754">
        <v>772.36</v>
      </c>
      <c r="AJ2754">
        <v>775.22</v>
      </c>
      <c r="AK2754">
        <v>788.56</v>
      </c>
      <c r="AL2754">
        <v>756.82</v>
      </c>
      <c r="AM2754">
        <v>679.44</v>
      </c>
      <c r="AN2754">
        <v>560.64</v>
      </c>
      <c r="AO2754">
        <v>558.24</v>
      </c>
      <c r="AP2754">
        <v>568.96</v>
      </c>
      <c r="AQ2754">
        <v>703.1</v>
      </c>
      <c r="AR2754">
        <v>778.8</v>
      </c>
      <c r="AS2754">
        <v>856.94</v>
      </c>
      <c r="AT2754">
        <v>865.66</v>
      </c>
      <c r="AU2754">
        <v>68.55</v>
      </c>
      <c r="AV2754">
        <v>64.650000000000006</v>
      </c>
      <c r="AW2754">
        <v>63.05</v>
      </c>
      <c r="AX2754">
        <v>62.15</v>
      </c>
      <c r="AY2754">
        <v>62.05</v>
      </c>
      <c r="AZ2754">
        <v>61.9</v>
      </c>
      <c r="BA2754">
        <v>61.35</v>
      </c>
      <c r="BB2754">
        <v>61.55</v>
      </c>
      <c r="BC2754">
        <v>62.05</v>
      </c>
      <c r="BD2754">
        <v>64.849999999999994</v>
      </c>
      <c r="BE2754">
        <v>70.55</v>
      </c>
      <c r="BF2754">
        <v>75.95</v>
      </c>
      <c r="BG2754">
        <v>79.7</v>
      </c>
      <c r="BH2754">
        <v>83.35</v>
      </c>
      <c r="BI2754">
        <v>85.8</v>
      </c>
      <c r="BJ2754">
        <v>88.6</v>
      </c>
      <c r="BK2754">
        <v>90.7</v>
      </c>
      <c r="BL2754">
        <v>91</v>
      </c>
      <c r="BM2754">
        <v>88.9</v>
      </c>
      <c r="BN2754">
        <v>84.35</v>
      </c>
      <c r="BO2754">
        <v>79.2</v>
      </c>
      <c r="BP2754">
        <v>74.650000000000006</v>
      </c>
      <c r="BQ2754">
        <v>73.75</v>
      </c>
      <c r="BR2754">
        <v>72.75</v>
      </c>
      <c r="BS2754">
        <v>-71.950360000000003</v>
      </c>
      <c r="BT2754">
        <v>-36.556989999999999</v>
      </c>
      <c r="BU2754">
        <v>-35.160760000000003</v>
      </c>
      <c r="BV2754">
        <v>-44.906019999999998</v>
      </c>
      <c r="BW2754">
        <v>-0.63214479999999995</v>
      </c>
      <c r="BX2754">
        <v>-44.837220000000002</v>
      </c>
      <c r="BY2754">
        <v>6.3443779999999999</v>
      </c>
      <c r="BZ2754">
        <v>34.856949999999998</v>
      </c>
      <c r="CA2754">
        <v>-22.475760000000001</v>
      </c>
      <c r="CB2754">
        <v>26.99042</v>
      </c>
      <c r="CC2754">
        <v>-85.603639999999999</v>
      </c>
      <c r="CD2754">
        <v>-32.410679999999999</v>
      </c>
      <c r="CE2754">
        <v>-38.787399999999998</v>
      </c>
      <c r="CF2754">
        <v>-48.243699999999997</v>
      </c>
      <c r="CG2754">
        <v>-62.793349999999997</v>
      </c>
      <c r="CH2754">
        <v>-45.99147</v>
      </c>
      <c r="CI2754">
        <v>39.23997</v>
      </c>
      <c r="CJ2754">
        <v>145.9554</v>
      </c>
      <c r="CK2754">
        <v>145.08269999999999</v>
      </c>
      <c r="CL2754">
        <v>189.89150000000001</v>
      </c>
      <c r="CM2754">
        <v>45.543399999999998</v>
      </c>
      <c r="CN2754">
        <v>-23.25376</v>
      </c>
      <c r="CO2754">
        <v>-40.962389999999999</v>
      </c>
      <c r="CP2754">
        <v>-47.367240000000002</v>
      </c>
      <c r="CQ2754">
        <v>194.74019999999999</v>
      </c>
      <c r="CR2754">
        <v>126.0215</v>
      </c>
      <c r="CS2754">
        <v>218.02950000000001</v>
      </c>
      <c r="CT2754">
        <v>189.1936</v>
      </c>
      <c r="CU2754">
        <v>102.1863</v>
      </c>
      <c r="CV2754">
        <v>81.932699999999997</v>
      </c>
      <c r="CW2754">
        <v>77.185659999999999</v>
      </c>
      <c r="CX2754">
        <v>59.080750000000002</v>
      </c>
      <c r="CY2754">
        <v>128.80260000000001</v>
      </c>
      <c r="CZ2754">
        <v>241.5145</v>
      </c>
      <c r="DA2754">
        <v>303.3279</v>
      </c>
      <c r="DB2754">
        <v>367.48450000000003</v>
      </c>
      <c r="DC2754">
        <v>289.01339999999999</v>
      </c>
      <c r="DD2754">
        <v>320.00119999999998</v>
      </c>
      <c r="DE2754">
        <v>269.98410000000001</v>
      </c>
      <c r="DF2754">
        <v>197.8271</v>
      </c>
      <c r="DG2754">
        <v>208.72550000000001</v>
      </c>
      <c r="DH2754">
        <v>92.633110000000002</v>
      </c>
      <c r="DI2754">
        <v>289.38310000000001</v>
      </c>
      <c r="DJ2754">
        <v>222.78210000000001</v>
      </c>
      <c r="DK2754">
        <v>176.9187</v>
      </c>
      <c r="DL2754">
        <v>144.5352</v>
      </c>
      <c r="DM2754">
        <v>139.48949999999999</v>
      </c>
      <c r="DN2754">
        <v>134.29339999999999</v>
      </c>
      <c r="DO2754">
        <v>18</v>
      </c>
      <c r="DP2754">
        <v>20</v>
      </c>
    </row>
    <row r="2755" spans="1:120" hidden="1" x14ac:dyDescent="0.25">
      <c r="A2755" t="str">
        <f t="shared" si="42"/>
        <v>LCA-Sierra_Elect DA 1-4 (1PM-9PM)_44473_18-20</v>
      </c>
      <c r="B2755" t="s">
        <v>62</v>
      </c>
      <c r="C2755" t="s">
        <v>206</v>
      </c>
      <c r="D2755" t="s">
        <v>34</v>
      </c>
      <c r="E2755" t="s">
        <v>61</v>
      </c>
      <c r="F2755" t="s">
        <v>61</v>
      </c>
      <c r="G2755" t="s">
        <v>61</v>
      </c>
      <c r="H2755" t="s">
        <v>61</v>
      </c>
      <c r="I2755" t="s">
        <v>61</v>
      </c>
      <c r="J2755" t="s">
        <v>61</v>
      </c>
      <c r="K2755" t="s">
        <v>203</v>
      </c>
      <c r="L2755" s="18">
        <v>44473</v>
      </c>
      <c r="M2755">
        <v>18</v>
      </c>
      <c r="N2755">
        <v>20</v>
      </c>
      <c r="O2755" t="s">
        <v>258</v>
      </c>
      <c r="P2755">
        <v>11</v>
      </c>
      <c r="Q2755">
        <v>11</v>
      </c>
      <c r="R2755">
        <v>0</v>
      </c>
      <c r="S2755">
        <v>1</v>
      </c>
      <c r="T2755">
        <v>1</v>
      </c>
      <c r="U2755">
        <v>1</v>
      </c>
      <c r="V2755">
        <v>1</v>
      </c>
      <c r="W2755">
        <v>925.3</v>
      </c>
      <c r="X2755">
        <v>861.34</v>
      </c>
      <c r="Y2755">
        <v>817.02319999999997</v>
      </c>
      <c r="Z2755">
        <v>785.64</v>
      </c>
      <c r="AA2755">
        <v>660.96</v>
      </c>
      <c r="AB2755">
        <v>730.18</v>
      </c>
      <c r="AC2755">
        <v>750.24</v>
      </c>
      <c r="AD2755">
        <v>721.38</v>
      </c>
      <c r="AE2755">
        <v>740.88</v>
      </c>
      <c r="AF2755">
        <v>672.5</v>
      </c>
      <c r="AG2755">
        <v>810.52</v>
      </c>
      <c r="AH2755">
        <v>752.14</v>
      </c>
      <c r="AI2755">
        <v>772.36</v>
      </c>
      <c r="AJ2755">
        <v>775.22</v>
      </c>
      <c r="AK2755">
        <v>788.56</v>
      </c>
      <c r="AL2755">
        <v>756.82</v>
      </c>
      <c r="AM2755">
        <v>679.44</v>
      </c>
      <c r="AN2755">
        <v>560.64</v>
      </c>
      <c r="AO2755">
        <v>558.24</v>
      </c>
      <c r="AP2755">
        <v>568.96</v>
      </c>
      <c r="AQ2755">
        <v>703.1</v>
      </c>
      <c r="AR2755">
        <v>778.8</v>
      </c>
      <c r="AS2755">
        <v>856.94</v>
      </c>
      <c r="AT2755">
        <v>865.66</v>
      </c>
      <c r="AU2755">
        <v>68.55</v>
      </c>
      <c r="AV2755">
        <v>64.650000000000006</v>
      </c>
      <c r="AW2755">
        <v>63.05</v>
      </c>
      <c r="AX2755">
        <v>62.15</v>
      </c>
      <c r="AY2755">
        <v>62.05</v>
      </c>
      <c r="AZ2755">
        <v>61.9</v>
      </c>
      <c r="BA2755">
        <v>61.35</v>
      </c>
      <c r="BB2755">
        <v>61.55</v>
      </c>
      <c r="BC2755">
        <v>62.05</v>
      </c>
      <c r="BD2755">
        <v>64.849999999999994</v>
      </c>
      <c r="BE2755">
        <v>70.55</v>
      </c>
      <c r="BF2755">
        <v>75.95</v>
      </c>
      <c r="BG2755">
        <v>79.7</v>
      </c>
      <c r="BH2755">
        <v>83.35</v>
      </c>
      <c r="BI2755">
        <v>85.8</v>
      </c>
      <c r="BJ2755">
        <v>88.6</v>
      </c>
      <c r="BK2755">
        <v>90.7</v>
      </c>
      <c r="BL2755">
        <v>91</v>
      </c>
      <c r="BM2755">
        <v>88.9</v>
      </c>
      <c r="BN2755">
        <v>84.35</v>
      </c>
      <c r="BO2755">
        <v>79.2</v>
      </c>
      <c r="BP2755">
        <v>74.650000000000006</v>
      </c>
      <c r="BQ2755">
        <v>73.75</v>
      </c>
      <c r="BR2755">
        <v>72.75</v>
      </c>
      <c r="BS2755">
        <v>-71.950360000000003</v>
      </c>
      <c r="BT2755">
        <v>-36.556989999999999</v>
      </c>
      <c r="BU2755">
        <v>-35.160760000000003</v>
      </c>
      <c r="BV2755">
        <v>-44.906019999999998</v>
      </c>
      <c r="BW2755">
        <v>-0.63214479999999995</v>
      </c>
      <c r="BX2755">
        <v>-44.837220000000002</v>
      </c>
      <c r="BY2755">
        <v>6.3443779999999999</v>
      </c>
      <c r="BZ2755">
        <v>34.856949999999998</v>
      </c>
      <c r="CA2755">
        <v>-22.475760000000001</v>
      </c>
      <c r="CB2755">
        <v>26.99042</v>
      </c>
      <c r="CC2755">
        <v>-85.603639999999999</v>
      </c>
      <c r="CD2755">
        <v>-32.410679999999999</v>
      </c>
      <c r="CE2755">
        <v>-38.787399999999998</v>
      </c>
      <c r="CF2755">
        <v>-48.243699999999997</v>
      </c>
      <c r="CG2755">
        <v>-62.793349999999997</v>
      </c>
      <c r="CH2755">
        <v>-45.99147</v>
      </c>
      <c r="CI2755">
        <v>39.23997</v>
      </c>
      <c r="CJ2755">
        <v>145.9554</v>
      </c>
      <c r="CK2755">
        <v>145.08269999999999</v>
      </c>
      <c r="CL2755">
        <v>189.89150000000001</v>
      </c>
      <c r="CM2755">
        <v>45.543399999999998</v>
      </c>
      <c r="CN2755">
        <v>-23.25376</v>
      </c>
      <c r="CO2755">
        <v>-40.962389999999999</v>
      </c>
      <c r="CP2755">
        <v>-47.367240000000002</v>
      </c>
      <c r="CQ2755">
        <v>194.74019999999999</v>
      </c>
      <c r="CR2755">
        <v>126.0215</v>
      </c>
      <c r="CS2755">
        <v>218.02950000000001</v>
      </c>
      <c r="CT2755">
        <v>189.1936</v>
      </c>
      <c r="CU2755">
        <v>102.1863</v>
      </c>
      <c r="CV2755">
        <v>81.932699999999997</v>
      </c>
      <c r="CW2755">
        <v>77.185659999999999</v>
      </c>
      <c r="CX2755">
        <v>59.080750000000002</v>
      </c>
      <c r="CY2755">
        <v>128.80260000000001</v>
      </c>
      <c r="CZ2755">
        <v>241.5145</v>
      </c>
      <c r="DA2755">
        <v>303.3279</v>
      </c>
      <c r="DB2755">
        <v>367.48450000000003</v>
      </c>
      <c r="DC2755">
        <v>289.01339999999999</v>
      </c>
      <c r="DD2755">
        <v>320.00119999999998</v>
      </c>
      <c r="DE2755">
        <v>269.98410000000001</v>
      </c>
      <c r="DF2755">
        <v>197.8271</v>
      </c>
      <c r="DG2755">
        <v>208.72550000000001</v>
      </c>
      <c r="DH2755">
        <v>92.633110000000002</v>
      </c>
      <c r="DI2755">
        <v>289.38310000000001</v>
      </c>
      <c r="DJ2755">
        <v>222.78210000000001</v>
      </c>
      <c r="DK2755">
        <v>176.9187</v>
      </c>
      <c r="DL2755">
        <v>144.5352</v>
      </c>
      <c r="DM2755">
        <v>139.48949999999999</v>
      </c>
      <c r="DN2755">
        <v>134.29339999999999</v>
      </c>
      <c r="DO2755">
        <v>18</v>
      </c>
      <c r="DP2755">
        <v>20</v>
      </c>
    </row>
    <row r="2756" spans="1:120" hidden="1" x14ac:dyDescent="0.25">
      <c r="A2756" t="str">
        <f t="shared" ref="A2756:A2819" si="43">C2756&amp;"_"&amp;K2756&amp;"_"&amp;IF(L2756="",O2756,L2756&amp;IF(LEFT(K2756,3)="All","",IF(R2756=1,"_Combined","_"&amp;M2756&amp;"-"&amp;N2756)))</f>
        <v>Size_Grp-200 kW and above_Elect DA 1-4 (1PM-9PM)_44473_18-20</v>
      </c>
      <c r="B2756" t="s">
        <v>62</v>
      </c>
      <c r="C2756" t="s">
        <v>207</v>
      </c>
      <c r="D2756" t="s">
        <v>61</v>
      </c>
      <c r="E2756" t="s">
        <v>61</v>
      </c>
      <c r="F2756" t="s">
        <v>61</v>
      </c>
      <c r="G2756" t="s">
        <v>61</v>
      </c>
      <c r="H2756" t="s">
        <v>61</v>
      </c>
      <c r="I2756" t="s">
        <v>61</v>
      </c>
      <c r="J2756" t="s">
        <v>102</v>
      </c>
      <c r="K2756" t="s">
        <v>203</v>
      </c>
      <c r="L2756" s="18">
        <v>44473</v>
      </c>
      <c r="M2756">
        <v>18</v>
      </c>
      <c r="N2756">
        <v>20</v>
      </c>
      <c r="O2756" t="s">
        <v>258</v>
      </c>
      <c r="P2756">
        <v>2</v>
      </c>
      <c r="Q2756">
        <v>2</v>
      </c>
      <c r="R2756">
        <v>0</v>
      </c>
      <c r="S2756">
        <v>1</v>
      </c>
      <c r="T2756">
        <v>1</v>
      </c>
      <c r="U2756">
        <v>1</v>
      </c>
      <c r="V2756">
        <v>1</v>
      </c>
      <c r="W2756">
        <v>698.16</v>
      </c>
      <c r="X2756">
        <v>636.96</v>
      </c>
      <c r="Y2756">
        <v>654.96</v>
      </c>
      <c r="Z2756">
        <v>613.12</v>
      </c>
      <c r="AA2756">
        <v>520.4</v>
      </c>
      <c r="AB2756">
        <v>587.44000000000005</v>
      </c>
      <c r="AC2756">
        <v>527.6</v>
      </c>
      <c r="AD2756">
        <v>505.04</v>
      </c>
      <c r="AE2756">
        <v>552.24</v>
      </c>
      <c r="AF2756">
        <v>500.16</v>
      </c>
      <c r="AG2756">
        <v>656</v>
      </c>
      <c r="AH2756">
        <v>615.36</v>
      </c>
      <c r="AI2756">
        <v>659.36</v>
      </c>
      <c r="AJ2756">
        <v>662.96</v>
      </c>
      <c r="AK2756">
        <v>674.8</v>
      </c>
      <c r="AL2756">
        <v>639.04</v>
      </c>
      <c r="AM2756">
        <v>488.48</v>
      </c>
      <c r="AN2756">
        <v>361.04</v>
      </c>
      <c r="AO2756">
        <v>385.52</v>
      </c>
      <c r="AP2756">
        <v>359.6</v>
      </c>
      <c r="AQ2756">
        <v>495.76</v>
      </c>
      <c r="AR2756">
        <v>593.28</v>
      </c>
      <c r="AS2756">
        <v>631.52</v>
      </c>
      <c r="AT2756">
        <v>638.55999999999995</v>
      </c>
      <c r="AU2756">
        <v>68.55</v>
      </c>
      <c r="AV2756">
        <v>64.650000000000006</v>
      </c>
      <c r="AW2756">
        <v>63.05</v>
      </c>
      <c r="AX2756">
        <v>62.15</v>
      </c>
      <c r="AY2756">
        <v>62.05</v>
      </c>
      <c r="AZ2756">
        <v>61.9</v>
      </c>
      <c r="BA2756">
        <v>61.35</v>
      </c>
      <c r="BB2756">
        <v>61.55</v>
      </c>
      <c r="BC2756">
        <v>62.05</v>
      </c>
      <c r="BD2756">
        <v>64.849999999999994</v>
      </c>
      <c r="BE2756">
        <v>70.55</v>
      </c>
      <c r="BF2756">
        <v>75.95</v>
      </c>
      <c r="BG2756">
        <v>79.7</v>
      </c>
      <c r="BH2756">
        <v>83.35</v>
      </c>
      <c r="BI2756">
        <v>85.8</v>
      </c>
      <c r="BJ2756">
        <v>88.6</v>
      </c>
      <c r="BK2756">
        <v>90.7</v>
      </c>
      <c r="BL2756">
        <v>91</v>
      </c>
      <c r="BM2756">
        <v>88.9</v>
      </c>
      <c r="BN2756">
        <v>84.35</v>
      </c>
      <c r="BO2756">
        <v>79.2</v>
      </c>
      <c r="BP2756">
        <v>74.650000000000006</v>
      </c>
      <c r="BQ2756">
        <v>73.75</v>
      </c>
      <c r="BR2756">
        <v>72.75</v>
      </c>
      <c r="BS2756">
        <v>-69.353309999999993</v>
      </c>
      <c r="BT2756">
        <v>-33.982849999999999</v>
      </c>
      <c r="BU2756">
        <v>-33.35125</v>
      </c>
      <c r="BV2756">
        <v>-45.36627</v>
      </c>
      <c r="BW2756">
        <v>-3.3506399999999999E-2</v>
      </c>
      <c r="BX2756">
        <v>-39.761690000000002</v>
      </c>
      <c r="BY2756">
        <v>4.7922019999999996</v>
      </c>
      <c r="BZ2756">
        <v>25.540990000000001</v>
      </c>
      <c r="CA2756">
        <v>-21.672429999999999</v>
      </c>
      <c r="CB2756">
        <v>33.186529999999998</v>
      </c>
      <c r="CC2756">
        <v>-69.10575</v>
      </c>
      <c r="CD2756">
        <v>-2.902755</v>
      </c>
      <c r="CE2756">
        <v>-25.414480000000001</v>
      </c>
      <c r="CF2756">
        <v>-28.430319999999998</v>
      </c>
      <c r="CG2756">
        <v>-49.405140000000003</v>
      </c>
      <c r="CH2756">
        <v>-31.18638</v>
      </c>
      <c r="CI2756">
        <v>44.99586</v>
      </c>
      <c r="CJ2756">
        <v>145.2499</v>
      </c>
      <c r="CK2756">
        <v>137.49709999999999</v>
      </c>
      <c r="CL2756">
        <v>189.05940000000001</v>
      </c>
      <c r="CM2756">
        <v>42.2087</v>
      </c>
      <c r="CN2756">
        <v>-24.37622</v>
      </c>
      <c r="CO2756">
        <v>-39.277299999999997</v>
      </c>
      <c r="CP2756">
        <v>-44.324599999999997</v>
      </c>
      <c r="CQ2756">
        <v>193.52289999999999</v>
      </c>
      <c r="CR2756">
        <v>125.211</v>
      </c>
      <c r="CS2756">
        <v>217.26910000000001</v>
      </c>
      <c r="CT2756">
        <v>185.5849</v>
      </c>
      <c r="CU2756">
        <v>101.5124</v>
      </c>
      <c r="CV2756">
        <v>79.344989999999996</v>
      </c>
      <c r="CW2756">
        <v>65.332279999999997</v>
      </c>
      <c r="CX2756">
        <v>50.355530000000002</v>
      </c>
      <c r="CY2756">
        <v>120.0613</v>
      </c>
      <c r="CZ2756">
        <v>232.07079999999999</v>
      </c>
      <c r="DA2756">
        <v>267.6207</v>
      </c>
      <c r="DB2756">
        <v>292.46809999999999</v>
      </c>
      <c r="DC2756">
        <v>251.89519999999999</v>
      </c>
      <c r="DD2756">
        <v>302.68029999999999</v>
      </c>
      <c r="DE2756">
        <v>252.52189999999999</v>
      </c>
      <c r="DF2756">
        <v>188.05019999999999</v>
      </c>
      <c r="DG2756">
        <v>203.279</v>
      </c>
      <c r="DH2756">
        <v>90.365260000000006</v>
      </c>
      <c r="DI2756">
        <v>286.4674</v>
      </c>
      <c r="DJ2756">
        <v>212.27719999999999</v>
      </c>
      <c r="DK2756">
        <v>174.64670000000001</v>
      </c>
      <c r="DL2756">
        <v>136.86000000000001</v>
      </c>
      <c r="DM2756">
        <v>137.63939999999999</v>
      </c>
      <c r="DN2756">
        <v>133.11330000000001</v>
      </c>
      <c r="DO2756">
        <v>18</v>
      </c>
      <c r="DP2756">
        <v>20</v>
      </c>
    </row>
    <row r="2757" spans="1:120" x14ac:dyDescent="0.25">
      <c r="A2757" t="str">
        <f t="shared" si="43"/>
        <v>AutoDR-No_Prescribed DA 1-4 (1PM-9PM)_44473_18-20</v>
      </c>
      <c r="B2757" t="s">
        <v>62</v>
      </c>
      <c r="C2757" t="s">
        <v>321</v>
      </c>
      <c r="D2757" t="s">
        <v>61</v>
      </c>
      <c r="E2757" t="s">
        <v>61</v>
      </c>
      <c r="F2757" t="s">
        <v>61</v>
      </c>
      <c r="G2757" t="s">
        <v>61</v>
      </c>
      <c r="H2757" t="s">
        <v>97</v>
      </c>
      <c r="I2757" t="s">
        <v>61</v>
      </c>
      <c r="J2757" t="s">
        <v>61</v>
      </c>
      <c r="K2757" t="s">
        <v>214</v>
      </c>
      <c r="L2757" s="18">
        <v>44473</v>
      </c>
      <c r="M2757">
        <v>18</v>
      </c>
      <c r="N2757">
        <v>20</v>
      </c>
      <c r="O2757" t="s">
        <v>258</v>
      </c>
      <c r="P2757">
        <v>6</v>
      </c>
      <c r="Q2757">
        <v>5</v>
      </c>
      <c r="R2757">
        <v>0</v>
      </c>
      <c r="S2757">
        <v>0</v>
      </c>
      <c r="T2757">
        <v>1</v>
      </c>
      <c r="U2757">
        <v>1</v>
      </c>
      <c r="V2757">
        <v>1</v>
      </c>
      <c r="W2757">
        <v>2252.88</v>
      </c>
      <c r="X2757">
        <v>2515.3440000000001</v>
      </c>
      <c r="Y2757">
        <v>2506.3200000000002</v>
      </c>
      <c r="Z2757">
        <v>2508.192</v>
      </c>
      <c r="AA2757">
        <v>2502.288</v>
      </c>
      <c r="AB2757">
        <v>2500.56</v>
      </c>
      <c r="AC2757">
        <v>2508.2399999999998</v>
      </c>
      <c r="AD2757">
        <v>2487.8879999999999</v>
      </c>
      <c r="AE2757">
        <v>2496.864</v>
      </c>
      <c r="AF2757">
        <v>2500.4160000000002</v>
      </c>
      <c r="AG2757">
        <v>2390.88</v>
      </c>
      <c r="AH2757">
        <v>2200.08</v>
      </c>
      <c r="AI2757">
        <v>1364.4</v>
      </c>
      <c r="AJ2757">
        <v>1193.856</v>
      </c>
      <c r="AK2757">
        <v>1185.1679999999999</v>
      </c>
      <c r="AL2757">
        <v>1175.136</v>
      </c>
      <c r="AM2757">
        <v>1132.1279999999999</v>
      </c>
      <c r="AN2757">
        <v>1027.3440000000001</v>
      </c>
      <c r="AO2757">
        <v>1071.5999999999999</v>
      </c>
      <c r="AP2757">
        <v>1061.568</v>
      </c>
      <c r="AQ2757">
        <v>1254.672</v>
      </c>
      <c r="AR2757">
        <v>1727.856</v>
      </c>
      <c r="AS2757">
        <v>1775.568</v>
      </c>
      <c r="AT2757">
        <v>1782.624</v>
      </c>
      <c r="AU2757">
        <v>58.5</v>
      </c>
      <c r="AV2757">
        <v>60</v>
      </c>
      <c r="AW2757">
        <v>58.55</v>
      </c>
      <c r="AX2757">
        <v>57.22</v>
      </c>
      <c r="AY2757">
        <v>56.99</v>
      </c>
      <c r="AZ2757">
        <v>57.89</v>
      </c>
      <c r="BA2757">
        <v>59.79</v>
      </c>
      <c r="BB2757">
        <v>59.64</v>
      </c>
      <c r="BC2757">
        <v>59.22</v>
      </c>
      <c r="BD2757">
        <v>64.27</v>
      </c>
      <c r="BE2757">
        <v>68.12</v>
      </c>
      <c r="BF2757">
        <v>71.849999999999994</v>
      </c>
      <c r="BG2757">
        <v>75.72</v>
      </c>
      <c r="BH2757">
        <v>75.959999999999994</v>
      </c>
      <c r="BI2757">
        <v>73.8</v>
      </c>
      <c r="BJ2757">
        <v>71.89</v>
      </c>
      <c r="BK2757">
        <v>67.97</v>
      </c>
      <c r="BL2757">
        <v>64.599999999999994</v>
      </c>
      <c r="BM2757">
        <v>62.49</v>
      </c>
      <c r="BN2757">
        <v>60.31</v>
      </c>
      <c r="BO2757">
        <v>58.96</v>
      </c>
      <c r="BP2757">
        <v>57.3</v>
      </c>
      <c r="BQ2757">
        <v>57.15</v>
      </c>
      <c r="BR2757">
        <v>57.05</v>
      </c>
      <c r="BS2757">
        <v>-26.77272</v>
      </c>
      <c r="BT2757">
        <v>10.919359999999999</v>
      </c>
      <c r="BU2757">
        <v>12.09623</v>
      </c>
      <c r="BV2757">
        <v>11.86195</v>
      </c>
      <c r="BW2757">
        <v>13.426130000000001</v>
      </c>
      <c r="BX2757">
        <v>6.7783449999999998</v>
      </c>
      <c r="BY2757">
        <v>26.886900000000001</v>
      </c>
      <c r="BZ2757">
        <v>29.850169999999999</v>
      </c>
      <c r="CA2757">
        <v>-6.6904909999999997</v>
      </c>
      <c r="CB2757">
        <v>-64.610519999999994</v>
      </c>
      <c r="CC2757">
        <v>-32.008029999999998</v>
      </c>
      <c r="CD2757">
        <v>-15.996600000000001</v>
      </c>
      <c r="CE2757">
        <v>-52.268250000000002</v>
      </c>
      <c r="CF2757">
        <v>-55.31456</v>
      </c>
      <c r="CG2757">
        <v>-32.850140000000003</v>
      </c>
      <c r="CH2757">
        <v>11.886369999999999</v>
      </c>
      <c r="CI2757">
        <v>77.232500000000002</v>
      </c>
      <c r="CJ2757">
        <v>167.57919999999999</v>
      </c>
      <c r="CK2757">
        <v>147.1696</v>
      </c>
      <c r="CL2757">
        <v>148.95070000000001</v>
      </c>
      <c r="CM2757">
        <v>25.336179999999999</v>
      </c>
      <c r="CN2757">
        <v>-2.4452449999999999</v>
      </c>
      <c r="CO2757">
        <v>-5.8257849999999998</v>
      </c>
      <c r="CP2757">
        <v>-25.087679999999999</v>
      </c>
      <c r="CQ2757">
        <v>600.1857</v>
      </c>
      <c r="CR2757">
        <v>670.2396</v>
      </c>
      <c r="CS2757">
        <v>1085.229</v>
      </c>
      <c r="CT2757">
        <v>855.73440000000005</v>
      </c>
      <c r="CU2757">
        <v>635.47410000000002</v>
      </c>
      <c r="CV2757">
        <v>288.64640000000003</v>
      </c>
      <c r="CW2757">
        <v>314.91930000000002</v>
      </c>
      <c r="CX2757">
        <v>181.3126</v>
      </c>
      <c r="CY2757">
        <v>378.27510000000001</v>
      </c>
      <c r="CZ2757">
        <v>1488.296</v>
      </c>
      <c r="DA2757">
        <v>1935.5340000000001</v>
      </c>
      <c r="DB2757">
        <v>1691.421</v>
      </c>
      <c r="DC2757">
        <v>2107.3429999999998</v>
      </c>
      <c r="DD2757">
        <v>2046.6369999999999</v>
      </c>
      <c r="DE2757">
        <v>2137.7109999999998</v>
      </c>
      <c r="DF2757">
        <v>1853.31</v>
      </c>
      <c r="DG2757">
        <v>1581.931</v>
      </c>
      <c r="DH2757">
        <v>1495.817</v>
      </c>
      <c r="DI2757">
        <v>1810.6579999999999</v>
      </c>
      <c r="DJ2757">
        <v>3646.2530000000002</v>
      </c>
      <c r="DK2757">
        <v>2078.2840000000001</v>
      </c>
      <c r="DL2757">
        <v>1884.3869999999999</v>
      </c>
      <c r="DM2757">
        <v>2091.6489999999999</v>
      </c>
      <c r="DN2757">
        <v>3330.2109999999998</v>
      </c>
      <c r="DO2757">
        <v>18</v>
      </c>
      <c r="DP2757">
        <v>20</v>
      </c>
    </row>
    <row r="2758" spans="1:120" hidden="1" x14ac:dyDescent="0.25">
      <c r="A2758" t="str">
        <f t="shared" si="43"/>
        <v>All_Prescribed DA 1-4 (1PM-9PM)_44473_18-20</v>
      </c>
      <c r="B2758" t="s">
        <v>62</v>
      </c>
      <c r="C2758" t="s">
        <v>61</v>
      </c>
      <c r="D2758" t="s">
        <v>61</v>
      </c>
      <c r="E2758" t="s">
        <v>61</v>
      </c>
      <c r="F2758" t="s">
        <v>61</v>
      </c>
      <c r="G2758" t="s">
        <v>61</v>
      </c>
      <c r="H2758" t="s">
        <v>61</v>
      </c>
      <c r="I2758" t="s">
        <v>61</v>
      </c>
      <c r="J2758" t="s">
        <v>61</v>
      </c>
      <c r="K2758" t="s">
        <v>214</v>
      </c>
      <c r="L2758" s="18">
        <v>44473</v>
      </c>
      <c r="M2758">
        <v>18</v>
      </c>
      <c r="N2758">
        <v>20</v>
      </c>
      <c r="O2758" t="s">
        <v>258</v>
      </c>
      <c r="P2758">
        <v>6</v>
      </c>
      <c r="Q2758">
        <v>5</v>
      </c>
      <c r="R2758">
        <v>0</v>
      </c>
      <c r="S2758">
        <v>0</v>
      </c>
      <c r="T2758">
        <v>1</v>
      </c>
      <c r="U2758">
        <v>1</v>
      </c>
      <c r="V2758">
        <v>1</v>
      </c>
      <c r="W2758">
        <v>2252.88</v>
      </c>
      <c r="X2758">
        <v>2515.3440000000001</v>
      </c>
      <c r="Y2758">
        <v>2506.3200000000002</v>
      </c>
      <c r="Z2758">
        <v>2508.192</v>
      </c>
      <c r="AA2758">
        <v>2502.288</v>
      </c>
      <c r="AB2758">
        <v>2500.56</v>
      </c>
      <c r="AC2758">
        <v>2508.2399999999998</v>
      </c>
      <c r="AD2758">
        <v>2487.8879999999999</v>
      </c>
      <c r="AE2758">
        <v>2496.864</v>
      </c>
      <c r="AF2758">
        <v>2500.4160000000002</v>
      </c>
      <c r="AG2758">
        <v>2390.88</v>
      </c>
      <c r="AH2758">
        <v>2200.08</v>
      </c>
      <c r="AI2758">
        <v>1364.4</v>
      </c>
      <c r="AJ2758">
        <v>1193.856</v>
      </c>
      <c r="AK2758">
        <v>1185.1679999999999</v>
      </c>
      <c r="AL2758">
        <v>1175.136</v>
      </c>
      <c r="AM2758">
        <v>1132.1279999999999</v>
      </c>
      <c r="AN2758">
        <v>1027.3440000000001</v>
      </c>
      <c r="AO2758">
        <v>1071.5999999999999</v>
      </c>
      <c r="AP2758">
        <v>1061.568</v>
      </c>
      <c r="AQ2758">
        <v>1254.672</v>
      </c>
      <c r="AR2758">
        <v>1727.856</v>
      </c>
      <c r="AS2758">
        <v>1775.568</v>
      </c>
      <c r="AT2758">
        <v>1782.624</v>
      </c>
      <c r="AU2758">
        <v>58.5</v>
      </c>
      <c r="AV2758">
        <v>60</v>
      </c>
      <c r="AW2758">
        <v>58.55</v>
      </c>
      <c r="AX2758">
        <v>57.22</v>
      </c>
      <c r="AY2758">
        <v>56.99</v>
      </c>
      <c r="AZ2758">
        <v>57.89</v>
      </c>
      <c r="BA2758">
        <v>59.79</v>
      </c>
      <c r="BB2758">
        <v>59.64</v>
      </c>
      <c r="BC2758">
        <v>59.22</v>
      </c>
      <c r="BD2758">
        <v>64.27</v>
      </c>
      <c r="BE2758">
        <v>68.12</v>
      </c>
      <c r="BF2758">
        <v>71.849999999999994</v>
      </c>
      <c r="BG2758">
        <v>75.72</v>
      </c>
      <c r="BH2758">
        <v>75.959999999999994</v>
      </c>
      <c r="BI2758">
        <v>73.8</v>
      </c>
      <c r="BJ2758">
        <v>71.89</v>
      </c>
      <c r="BK2758">
        <v>67.97</v>
      </c>
      <c r="BL2758">
        <v>64.599999999999994</v>
      </c>
      <c r="BM2758">
        <v>62.49</v>
      </c>
      <c r="BN2758">
        <v>60.31</v>
      </c>
      <c r="BO2758">
        <v>58.96</v>
      </c>
      <c r="BP2758">
        <v>57.3</v>
      </c>
      <c r="BQ2758">
        <v>57.15</v>
      </c>
      <c r="BR2758">
        <v>57.05</v>
      </c>
      <c r="BS2758">
        <v>-26.77272</v>
      </c>
      <c r="BT2758">
        <v>10.919359999999999</v>
      </c>
      <c r="BU2758">
        <v>12.09623</v>
      </c>
      <c r="BV2758">
        <v>11.86195</v>
      </c>
      <c r="BW2758">
        <v>13.426130000000001</v>
      </c>
      <c r="BX2758">
        <v>6.7783449999999998</v>
      </c>
      <c r="BY2758">
        <v>26.886900000000001</v>
      </c>
      <c r="BZ2758">
        <v>29.850169999999999</v>
      </c>
      <c r="CA2758">
        <v>-6.6904909999999997</v>
      </c>
      <c r="CB2758">
        <v>-64.610519999999994</v>
      </c>
      <c r="CC2758">
        <v>-32.008029999999998</v>
      </c>
      <c r="CD2758">
        <v>-15.996600000000001</v>
      </c>
      <c r="CE2758">
        <v>-52.268250000000002</v>
      </c>
      <c r="CF2758">
        <v>-55.31456</v>
      </c>
      <c r="CG2758">
        <v>-32.850140000000003</v>
      </c>
      <c r="CH2758">
        <v>11.886369999999999</v>
      </c>
      <c r="CI2758">
        <v>77.232500000000002</v>
      </c>
      <c r="CJ2758">
        <v>167.57919999999999</v>
      </c>
      <c r="CK2758">
        <v>147.1696</v>
      </c>
      <c r="CL2758">
        <v>148.95070000000001</v>
      </c>
      <c r="CM2758">
        <v>25.336179999999999</v>
      </c>
      <c r="CN2758">
        <v>-2.4452449999999999</v>
      </c>
      <c r="CO2758">
        <v>-5.8257849999999998</v>
      </c>
      <c r="CP2758">
        <v>-25.087679999999999</v>
      </c>
      <c r="CQ2758">
        <v>600.1857</v>
      </c>
      <c r="CR2758">
        <v>670.2396</v>
      </c>
      <c r="CS2758">
        <v>1085.229</v>
      </c>
      <c r="CT2758">
        <v>855.73440000000005</v>
      </c>
      <c r="CU2758">
        <v>635.47410000000002</v>
      </c>
      <c r="CV2758">
        <v>288.64640000000003</v>
      </c>
      <c r="CW2758">
        <v>314.91930000000002</v>
      </c>
      <c r="CX2758">
        <v>181.3126</v>
      </c>
      <c r="CY2758">
        <v>378.27510000000001</v>
      </c>
      <c r="CZ2758">
        <v>1488.296</v>
      </c>
      <c r="DA2758">
        <v>1935.5340000000001</v>
      </c>
      <c r="DB2758">
        <v>1691.421</v>
      </c>
      <c r="DC2758">
        <v>2107.3429999999998</v>
      </c>
      <c r="DD2758">
        <v>2046.6369999999999</v>
      </c>
      <c r="DE2758">
        <v>2137.7109999999998</v>
      </c>
      <c r="DF2758">
        <v>1853.31</v>
      </c>
      <c r="DG2758">
        <v>1581.931</v>
      </c>
      <c r="DH2758">
        <v>1495.817</v>
      </c>
      <c r="DI2758">
        <v>1810.6579999999999</v>
      </c>
      <c r="DJ2758">
        <v>3646.2530000000002</v>
      </c>
      <c r="DK2758">
        <v>2078.2840000000001</v>
      </c>
      <c r="DL2758">
        <v>1884.3869999999999</v>
      </c>
      <c r="DM2758">
        <v>2091.6489999999999</v>
      </c>
      <c r="DN2758">
        <v>3330.2109999999998</v>
      </c>
      <c r="DO2758">
        <v>18</v>
      </c>
      <c r="DP2758">
        <v>20</v>
      </c>
    </row>
    <row r="2759" spans="1:120" hidden="1" x14ac:dyDescent="0.25">
      <c r="A2759" t="str">
        <f t="shared" si="43"/>
        <v>sublap_id-SLAP_PGCC_Prescribed DA 1-4 (1PM-9PM)_44473_18-20</v>
      </c>
      <c r="B2759" t="s">
        <v>62</v>
      </c>
      <c r="C2759" t="s">
        <v>299</v>
      </c>
      <c r="D2759" t="s">
        <v>61</v>
      </c>
      <c r="E2759" t="s">
        <v>300</v>
      </c>
      <c r="F2759" t="s">
        <v>61</v>
      </c>
      <c r="G2759" t="s">
        <v>61</v>
      </c>
      <c r="H2759" t="s">
        <v>61</v>
      </c>
      <c r="I2759" t="s">
        <v>61</v>
      </c>
      <c r="J2759" t="s">
        <v>61</v>
      </c>
      <c r="K2759" t="s">
        <v>214</v>
      </c>
      <c r="L2759" s="18">
        <v>44473</v>
      </c>
      <c r="M2759">
        <v>18</v>
      </c>
      <c r="N2759">
        <v>20</v>
      </c>
      <c r="O2759" t="s">
        <v>258</v>
      </c>
      <c r="P2759">
        <v>3</v>
      </c>
      <c r="Q2759">
        <v>3</v>
      </c>
      <c r="R2759">
        <v>0</v>
      </c>
      <c r="S2759">
        <v>0</v>
      </c>
      <c r="T2759">
        <v>1</v>
      </c>
      <c r="U2759">
        <v>1</v>
      </c>
      <c r="V2759">
        <v>1</v>
      </c>
      <c r="W2759">
        <v>1239.48</v>
      </c>
      <c r="X2759">
        <v>1457.96</v>
      </c>
      <c r="Y2759">
        <v>1451.16</v>
      </c>
      <c r="Z2759">
        <v>1452.72</v>
      </c>
      <c r="AA2759">
        <v>1448.92</v>
      </c>
      <c r="AB2759">
        <v>1446.8</v>
      </c>
      <c r="AC2759">
        <v>1448.56</v>
      </c>
      <c r="AD2759">
        <v>1461.48</v>
      </c>
      <c r="AE2759">
        <v>1467.36</v>
      </c>
      <c r="AF2759">
        <v>1502.24</v>
      </c>
      <c r="AG2759">
        <v>1461.32</v>
      </c>
      <c r="AH2759">
        <v>1356.52</v>
      </c>
      <c r="AI2759">
        <v>768.96</v>
      </c>
      <c r="AJ2759">
        <v>814.28</v>
      </c>
      <c r="AK2759">
        <v>811.52</v>
      </c>
      <c r="AL2759">
        <v>810.52</v>
      </c>
      <c r="AM2759">
        <v>808.36</v>
      </c>
      <c r="AN2759">
        <v>808.24</v>
      </c>
      <c r="AO2759">
        <v>844.92</v>
      </c>
      <c r="AP2759">
        <v>837.28</v>
      </c>
      <c r="AQ2759">
        <v>835.8</v>
      </c>
      <c r="AR2759">
        <v>833.96</v>
      </c>
      <c r="AS2759">
        <v>834.36</v>
      </c>
      <c r="AT2759">
        <v>842.52</v>
      </c>
      <c r="AU2759">
        <v>57.9</v>
      </c>
      <c r="AV2759">
        <v>57.85</v>
      </c>
      <c r="AW2759">
        <v>56.6</v>
      </c>
      <c r="AX2759">
        <v>55.15</v>
      </c>
      <c r="AY2759">
        <v>55.25</v>
      </c>
      <c r="AZ2759">
        <v>57.45</v>
      </c>
      <c r="BA2759">
        <v>60.15</v>
      </c>
      <c r="BB2759">
        <v>59.5</v>
      </c>
      <c r="BC2759">
        <v>57.15</v>
      </c>
      <c r="BD2759">
        <v>62.35</v>
      </c>
      <c r="BE2759">
        <v>67.650000000000006</v>
      </c>
      <c r="BF2759">
        <v>72.849999999999994</v>
      </c>
      <c r="BG2759">
        <v>78.45</v>
      </c>
      <c r="BH2759">
        <v>78.2</v>
      </c>
      <c r="BI2759">
        <v>74.849999999999994</v>
      </c>
      <c r="BJ2759">
        <v>71.599999999999994</v>
      </c>
      <c r="BK2759">
        <v>65.150000000000006</v>
      </c>
      <c r="BL2759">
        <v>60.6</v>
      </c>
      <c r="BM2759">
        <v>59.05</v>
      </c>
      <c r="BN2759">
        <v>58.15</v>
      </c>
      <c r="BO2759">
        <v>57.7</v>
      </c>
      <c r="BP2759">
        <v>57.05</v>
      </c>
      <c r="BQ2759">
        <v>56.85</v>
      </c>
      <c r="BR2759">
        <v>57.05</v>
      </c>
      <c r="BS2759">
        <v>26.018650000000001</v>
      </c>
      <c r="BT2759">
        <v>-1.706253</v>
      </c>
      <c r="BU2759">
        <v>9.1271819999999995</v>
      </c>
      <c r="BV2759">
        <v>5.7714999999999996</v>
      </c>
      <c r="BW2759">
        <v>5.709854</v>
      </c>
      <c r="BX2759">
        <v>9.7915949999999992</v>
      </c>
      <c r="BY2759">
        <v>15.818049999999999</v>
      </c>
      <c r="BZ2759">
        <v>-1.05423</v>
      </c>
      <c r="CA2759">
        <v>-3.162445</v>
      </c>
      <c r="CB2759">
        <v>-27.103059999999999</v>
      </c>
      <c r="CC2759">
        <v>1.479401</v>
      </c>
      <c r="CD2759">
        <v>-0.68133540000000004</v>
      </c>
      <c r="CE2759">
        <v>-94.967389999999995</v>
      </c>
      <c r="CF2759">
        <v>-76.225309999999993</v>
      </c>
      <c r="CG2759">
        <v>-51.297150000000002</v>
      </c>
      <c r="CH2759">
        <v>-13.4406</v>
      </c>
      <c r="CI2759">
        <v>8.1412200000000006</v>
      </c>
      <c r="CJ2759">
        <v>5.9578249999999997</v>
      </c>
      <c r="CK2759">
        <v>25.03773</v>
      </c>
      <c r="CL2759">
        <v>36.400419999999997</v>
      </c>
      <c r="CM2759">
        <v>41.102969999999999</v>
      </c>
      <c r="CN2759">
        <v>22.970459999999999</v>
      </c>
      <c r="CO2759">
        <v>22.17972</v>
      </c>
      <c r="CP2759">
        <v>22.325880000000002</v>
      </c>
      <c r="CQ2759">
        <v>118.34829999999999</v>
      </c>
      <c r="CR2759">
        <v>17.704270000000001</v>
      </c>
      <c r="CS2759">
        <v>16.134399999999999</v>
      </c>
      <c r="CT2759">
        <v>14.883430000000001</v>
      </c>
      <c r="CU2759">
        <v>12.80255</v>
      </c>
      <c r="CV2759">
        <v>11.912129999999999</v>
      </c>
      <c r="CW2759">
        <v>8.8151519999999994</v>
      </c>
      <c r="CX2759">
        <v>10.0943</v>
      </c>
      <c r="CY2759">
        <v>16.6677</v>
      </c>
      <c r="CZ2759">
        <v>73.799040000000005</v>
      </c>
      <c r="DA2759">
        <v>190.92439999999999</v>
      </c>
      <c r="DB2759">
        <v>234.59559999999999</v>
      </c>
      <c r="DC2759">
        <v>765.42139999999995</v>
      </c>
      <c r="DD2759">
        <v>1139.0340000000001</v>
      </c>
      <c r="DE2759">
        <v>1214.904</v>
      </c>
      <c r="DF2759">
        <v>977.46550000000002</v>
      </c>
      <c r="DG2759">
        <v>817.26049999999998</v>
      </c>
      <c r="DH2759">
        <v>760.62609999999995</v>
      </c>
      <c r="DI2759">
        <v>798.0018</v>
      </c>
      <c r="DJ2759">
        <v>792.70609999999999</v>
      </c>
      <c r="DK2759">
        <v>784.06619999999998</v>
      </c>
      <c r="DL2759">
        <v>749.85159999999996</v>
      </c>
      <c r="DM2759">
        <v>672.35410000000002</v>
      </c>
      <c r="DN2759">
        <v>597.23540000000003</v>
      </c>
      <c r="DO2759">
        <v>18</v>
      </c>
      <c r="DP2759">
        <v>20</v>
      </c>
    </row>
    <row r="2760" spans="1:120" hidden="1" x14ac:dyDescent="0.25">
      <c r="A2760" t="str">
        <f t="shared" si="43"/>
        <v>LCA-Greater Bay Area_Prescribed DA 1-4 (1PM-9PM)_44473_18-20</v>
      </c>
      <c r="B2760" t="s">
        <v>62</v>
      </c>
      <c r="C2760" t="s">
        <v>209</v>
      </c>
      <c r="D2760" t="s">
        <v>36</v>
      </c>
      <c r="E2760" t="s">
        <v>61</v>
      </c>
      <c r="F2760" t="s">
        <v>61</v>
      </c>
      <c r="G2760" t="s">
        <v>61</v>
      </c>
      <c r="H2760" t="s">
        <v>61</v>
      </c>
      <c r="I2760" t="s">
        <v>61</v>
      </c>
      <c r="J2760" t="s">
        <v>61</v>
      </c>
      <c r="K2760" t="s">
        <v>214</v>
      </c>
      <c r="L2760" s="18">
        <v>44473</v>
      </c>
      <c r="M2760">
        <v>18</v>
      </c>
      <c r="N2760">
        <v>20</v>
      </c>
      <c r="O2760" t="s">
        <v>258</v>
      </c>
      <c r="P2760">
        <v>6</v>
      </c>
      <c r="Q2760">
        <v>5</v>
      </c>
      <c r="R2760">
        <v>0</v>
      </c>
      <c r="S2760">
        <v>0</v>
      </c>
      <c r="T2760">
        <v>1</v>
      </c>
      <c r="U2760">
        <v>1</v>
      </c>
      <c r="V2760">
        <v>1</v>
      </c>
      <c r="W2760">
        <v>2252.88</v>
      </c>
      <c r="X2760">
        <v>2515.3440000000001</v>
      </c>
      <c r="Y2760">
        <v>2506.3200000000002</v>
      </c>
      <c r="Z2760">
        <v>2508.192</v>
      </c>
      <c r="AA2760">
        <v>2502.288</v>
      </c>
      <c r="AB2760">
        <v>2500.56</v>
      </c>
      <c r="AC2760">
        <v>2508.2399999999998</v>
      </c>
      <c r="AD2760">
        <v>2487.8879999999999</v>
      </c>
      <c r="AE2760">
        <v>2496.864</v>
      </c>
      <c r="AF2760">
        <v>2500.4160000000002</v>
      </c>
      <c r="AG2760">
        <v>2390.88</v>
      </c>
      <c r="AH2760">
        <v>2200.08</v>
      </c>
      <c r="AI2760">
        <v>1364.4</v>
      </c>
      <c r="AJ2760">
        <v>1193.856</v>
      </c>
      <c r="AK2760">
        <v>1185.1679999999999</v>
      </c>
      <c r="AL2760">
        <v>1175.136</v>
      </c>
      <c r="AM2760">
        <v>1132.1279999999999</v>
      </c>
      <c r="AN2760">
        <v>1027.3440000000001</v>
      </c>
      <c r="AO2760">
        <v>1071.5999999999999</v>
      </c>
      <c r="AP2760">
        <v>1061.568</v>
      </c>
      <c r="AQ2760">
        <v>1254.672</v>
      </c>
      <c r="AR2760">
        <v>1727.856</v>
      </c>
      <c r="AS2760">
        <v>1775.568</v>
      </c>
      <c r="AT2760">
        <v>1782.624</v>
      </c>
      <c r="AU2760">
        <v>58.5</v>
      </c>
      <c r="AV2760">
        <v>60</v>
      </c>
      <c r="AW2760">
        <v>58.55</v>
      </c>
      <c r="AX2760">
        <v>57.22</v>
      </c>
      <c r="AY2760">
        <v>56.99</v>
      </c>
      <c r="AZ2760">
        <v>57.89</v>
      </c>
      <c r="BA2760">
        <v>59.79</v>
      </c>
      <c r="BB2760">
        <v>59.64</v>
      </c>
      <c r="BC2760">
        <v>59.22</v>
      </c>
      <c r="BD2760">
        <v>64.27</v>
      </c>
      <c r="BE2760">
        <v>68.12</v>
      </c>
      <c r="BF2760">
        <v>71.849999999999994</v>
      </c>
      <c r="BG2760">
        <v>75.72</v>
      </c>
      <c r="BH2760">
        <v>75.959999999999994</v>
      </c>
      <c r="BI2760">
        <v>73.8</v>
      </c>
      <c r="BJ2760">
        <v>71.89</v>
      </c>
      <c r="BK2760">
        <v>67.97</v>
      </c>
      <c r="BL2760">
        <v>64.599999999999994</v>
      </c>
      <c r="BM2760">
        <v>62.49</v>
      </c>
      <c r="BN2760">
        <v>60.31</v>
      </c>
      <c r="BO2760">
        <v>58.96</v>
      </c>
      <c r="BP2760">
        <v>57.3</v>
      </c>
      <c r="BQ2760">
        <v>57.15</v>
      </c>
      <c r="BR2760">
        <v>57.05</v>
      </c>
      <c r="BS2760">
        <v>-26.77272</v>
      </c>
      <c r="BT2760">
        <v>10.919359999999999</v>
      </c>
      <c r="BU2760">
        <v>12.09623</v>
      </c>
      <c r="BV2760">
        <v>11.86195</v>
      </c>
      <c r="BW2760">
        <v>13.426130000000001</v>
      </c>
      <c r="BX2760">
        <v>6.7783449999999998</v>
      </c>
      <c r="BY2760">
        <v>26.886900000000001</v>
      </c>
      <c r="BZ2760">
        <v>29.850169999999999</v>
      </c>
      <c r="CA2760">
        <v>-6.6904909999999997</v>
      </c>
      <c r="CB2760">
        <v>-64.610519999999994</v>
      </c>
      <c r="CC2760">
        <v>-32.008029999999998</v>
      </c>
      <c r="CD2760">
        <v>-15.996600000000001</v>
      </c>
      <c r="CE2760">
        <v>-52.268250000000002</v>
      </c>
      <c r="CF2760">
        <v>-55.31456</v>
      </c>
      <c r="CG2760">
        <v>-32.850140000000003</v>
      </c>
      <c r="CH2760">
        <v>11.886369999999999</v>
      </c>
      <c r="CI2760">
        <v>77.232500000000002</v>
      </c>
      <c r="CJ2760">
        <v>167.57919999999999</v>
      </c>
      <c r="CK2760">
        <v>147.1696</v>
      </c>
      <c r="CL2760">
        <v>148.95070000000001</v>
      </c>
      <c r="CM2760">
        <v>25.336179999999999</v>
      </c>
      <c r="CN2760">
        <v>-2.4452449999999999</v>
      </c>
      <c r="CO2760">
        <v>-5.8257849999999998</v>
      </c>
      <c r="CP2760">
        <v>-25.087679999999999</v>
      </c>
      <c r="CQ2760">
        <v>600.1857</v>
      </c>
      <c r="CR2760">
        <v>670.2396</v>
      </c>
      <c r="CS2760">
        <v>1085.229</v>
      </c>
      <c r="CT2760">
        <v>855.73440000000005</v>
      </c>
      <c r="CU2760">
        <v>635.47410000000002</v>
      </c>
      <c r="CV2760">
        <v>288.64640000000003</v>
      </c>
      <c r="CW2760">
        <v>314.91930000000002</v>
      </c>
      <c r="CX2760">
        <v>181.3126</v>
      </c>
      <c r="CY2760">
        <v>378.27510000000001</v>
      </c>
      <c r="CZ2760">
        <v>1488.296</v>
      </c>
      <c r="DA2760">
        <v>1935.5340000000001</v>
      </c>
      <c r="DB2760">
        <v>1691.421</v>
      </c>
      <c r="DC2760">
        <v>2107.3429999999998</v>
      </c>
      <c r="DD2760">
        <v>2046.6369999999999</v>
      </c>
      <c r="DE2760">
        <v>2137.7109999999998</v>
      </c>
      <c r="DF2760">
        <v>1853.31</v>
      </c>
      <c r="DG2760">
        <v>1581.931</v>
      </c>
      <c r="DH2760">
        <v>1495.817</v>
      </c>
      <c r="DI2760">
        <v>1810.6579999999999</v>
      </c>
      <c r="DJ2760">
        <v>3646.2530000000002</v>
      </c>
      <c r="DK2760">
        <v>2078.2840000000001</v>
      </c>
      <c r="DL2760">
        <v>1884.3869999999999</v>
      </c>
      <c r="DM2760">
        <v>2091.6489999999999</v>
      </c>
      <c r="DN2760">
        <v>3330.2109999999998</v>
      </c>
      <c r="DO2760">
        <v>18</v>
      </c>
      <c r="DP2760">
        <v>20</v>
      </c>
    </row>
    <row r="2761" spans="1:120" hidden="1" x14ac:dyDescent="0.25">
      <c r="A2761" t="str">
        <f t="shared" si="43"/>
        <v>Industry_Type-5. Offices, Hotels, Finance, Services_Prescribed DA 1-4 (1PM-9PM)_44473_18-20</v>
      </c>
      <c r="B2761" t="s">
        <v>62</v>
      </c>
      <c r="C2761" t="s">
        <v>205</v>
      </c>
      <c r="D2761" t="s">
        <v>61</v>
      </c>
      <c r="E2761" t="s">
        <v>61</v>
      </c>
      <c r="F2761" t="s">
        <v>61</v>
      </c>
      <c r="G2761" t="s">
        <v>37</v>
      </c>
      <c r="H2761" t="s">
        <v>61</v>
      </c>
      <c r="I2761" t="s">
        <v>61</v>
      </c>
      <c r="J2761" t="s">
        <v>61</v>
      </c>
      <c r="K2761" t="s">
        <v>214</v>
      </c>
      <c r="L2761" s="18">
        <v>44473</v>
      </c>
      <c r="M2761">
        <v>18</v>
      </c>
      <c r="N2761">
        <v>20</v>
      </c>
      <c r="O2761" t="s">
        <v>258</v>
      </c>
      <c r="P2761">
        <v>2</v>
      </c>
      <c r="Q2761">
        <v>1</v>
      </c>
      <c r="R2761">
        <v>0</v>
      </c>
      <c r="S2761">
        <v>0</v>
      </c>
      <c r="T2761">
        <v>1</v>
      </c>
      <c r="U2761">
        <v>0</v>
      </c>
      <c r="V2761">
        <v>1</v>
      </c>
      <c r="W2761">
        <v>225.28</v>
      </c>
      <c r="X2761">
        <v>224.16</v>
      </c>
      <c r="Y2761">
        <v>221.76</v>
      </c>
      <c r="Z2761">
        <v>222.4</v>
      </c>
      <c r="AA2761">
        <v>218.88</v>
      </c>
      <c r="AB2761">
        <v>217.36</v>
      </c>
      <c r="AC2761">
        <v>214.48</v>
      </c>
      <c r="AD2761">
        <v>143.84</v>
      </c>
      <c r="AE2761">
        <v>149.6</v>
      </c>
      <c r="AF2761">
        <v>159.36000000000001</v>
      </c>
      <c r="AG2761">
        <v>163.6</v>
      </c>
      <c r="AH2761">
        <v>169.12</v>
      </c>
      <c r="AI2761">
        <v>176.4</v>
      </c>
      <c r="AJ2761">
        <v>176.24</v>
      </c>
      <c r="AK2761">
        <v>179.44</v>
      </c>
      <c r="AL2761">
        <v>177.84</v>
      </c>
      <c r="AM2761">
        <v>169.04</v>
      </c>
      <c r="AN2761">
        <v>66.959999999999994</v>
      </c>
      <c r="AO2761">
        <v>69.599999999999994</v>
      </c>
      <c r="AP2761">
        <v>66.239999999999995</v>
      </c>
      <c r="AQ2761">
        <v>200.96</v>
      </c>
      <c r="AR2761">
        <v>231.04</v>
      </c>
      <c r="AS2761">
        <v>228.48</v>
      </c>
      <c r="AT2761">
        <v>230.64</v>
      </c>
      <c r="AU2761">
        <v>65.2</v>
      </c>
      <c r="AV2761">
        <v>67.5</v>
      </c>
      <c r="AW2761">
        <v>66.900000000000006</v>
      </c>
      <c r="AX2761">
        <v>66.400000000000006</v>
      </c>
      <c r="AY2761">
        <v>65.45</v>
      </c>
      <c r="AZ2761">
        <v>64.3</v>
      </c>
      <c r="BA2761">
        <v>64.3</v>
      </c>
      <c r="BB2761">
        <v>64.05</v>
      </c>
      <c r="BC2761">
        <v>65.7</v>
      </c>
      <c r="BD2761">
        <v>69.95</v>
      </c>
      <c r="BE2761">
        <v>72.349999999999994</v>
      </c>
      <c r="BF2761">
        <v>76</v>
      </c>
      <c r="BG2761">
        <v>80.7</v>
      </c>
      <c r="BH2761">
        <v>82.25</v>
      </c>
      <c r="BI2761">
        <v>83.35</v>
      </c>
      <c r="BJ2761">
        <v>85.2</v>
      </c>
      <c r="BK2761">
        <v>86.35</v>
      </c>
      <c r="BL2761">
        <v>85.05</v>
      </c>
      <c r="BM2761">
        <v>81.3</v>
      </c>
      <c r="BN2761">
        <v>74.45</v>
      </c>
      <c r="BO2761">
        <v>69.349999999999994</v>
      </c>
      <c r="BP2761">
        <v>63.35</v>
      </c>
      <c r="BQ2761">
        <v>63.25</v>
      </c>
      <c r="BR2761">
        <v>62.45</v>
      </c>
      <c r="BS2761">
        <v>-47.813580000000002</v>
      </c>
      <c r="BT2761">
        <v>-17.986160000000002</v>
      </c>
      <c r="BU2761">
        <v>-15.675459999999999</v>
      </c>
      <c r="BV2761">
        <v>-14.063610000000001</v>
      </c>
      <c r="BW2761">
        <v>-12.09099</v>
      </c>
      <c r="BX2761">
        <v>-10.34174</v>
      </c>
      <c r="BY2761">
        <v>-15.193009999999999</v>
      </c>
      <c r="BZ2761">
        <v>12.600199999999999</v>
      </c>
      <c r="CA2761">
        <v>14.088380000000001</v>
      </c>
      <c r="CB2761">
        <v>10.90161</v>
      </c>
      <c r="CC2761">
        <v>6.9967959999999998</v>
      </c>
      <c r="CD2761">
        <v>16.76314</v>
      </c>
      <c r="CE2761">
        <v>11.620609999999999</v>
      </c>
      <c r="CF2761">
        <v>14.1212</v>
      </c>
      <c r="CG2761">
        <v>16.3215</v>
      </c>
      <c r="CH2761">
        <v>16.09113</v>
      </c>
      <c r="CI2761">
        <v>28.260149999999999</v>
      </c>
      <c r="CJ2761">
        <v>149.8141</v>
      </c>
      <c r="CK2761">
        <v>143.86850000000001</v>
      </c>
      <c r="CL2761">
        <v>141.0154</v>
      </c>
      <c r="CM2761">
        <v>19.378920000000001</v>
      </c>
      <c r="CN2761">
        <v>-1.3302309999999999</v>
      </c>
      <c r="CO2761">
        <v>0.52809139999999999</v>
      </c>
      <c r="CP2761">
        <v>-2.0113219999999998</v>
      </c>
      <c r="CQ2761">
        <v>215.6841</v>
      </c>
      <c r="CR2761">
        <v>165.14750000000001</v>
      </c>
      <c r="CS2761">
        <v>165.3955</v>
      </c>
      <c r="CT2761">
        <v>151.54230000000001</v>
      </c>
      <c r="CU2761">
        <v>96.845110000000005</v>
      </c>
      <c r="CV2761">
        <v>100.2902</v>
      </c>
      <c r="CW2761">
        <v>215.01349999999999</v>
      </c>
      <c r="CX2761">
        <v>28.048310000000001</v>
      </c>
      <c r="CY2761">
        <v>193.61869999999999</v>
      </c>
      <c r="CZ2761">
        <v>280.89999999999998</v>
      </c>
      <c r="DA2761">
        <v>284.20089999999999</v>
      </c>
      <c r="DB2761">
        <v>453.71319999999997</v>
      </c>
      <c r="DC2761">
        <v>566.62570000000005</v>
      </c>
      <c r="DD2761">
        <v>694.15509999999995</v>
      </c>
      <c r="DE2761">
        <v>622.54859999999996</v>
      </c>
      <c r="DF2761">
        <v>614.53750000000002</v>
      </c>
      <c r="DG2761">
        <v>392.44400000000002</v>
      </c>
      <c r="DH2761">
        <v>148.18469999999999</v>
      </c>
      <c r="DI2761">
        <v>139.5986</v>
      </c>
      <c r="DJ2761">
        <v>184.69</v>
      </c>
      <c r="DK2761">
        <v>303.5401</v>
      </c>
      <c r="DL2761">
        <v>679.39599999999996</v>
      </c>
      <c r="DM2761">
        <v>609.85720000000003</v>
      </c>
      <c r="DN2761">
        <v>550.79430000000002</v>
      </c>
      <c r="DO2761">
        <v>18</v>
      </c>
      <c r="DP2761">
        <v>20</v>
      </c>
    </row>
    <row r="2762" spans="1:120" hidden="1" x14ac:dyDescent="0.25">
      <c r="A2762" t="str">
        <f t="shared" si="43"/>
        <v>sublap_id-SLAP_PGEB_Prescribed DA 1-4 (1PM-9PM)_44473_18-20</v>
      </c>
      <c r="B2762" t="s">
        <v>62</v>
      </c>
      <c r="C2762" t="s">
        <v>287</v>
      </c>
      <c r="D2762" t="s">
        <v>61</v>
      </c>
      <c r="E2762" t="s">
        <v>288</v>
      </c>
      <c r="F2762" t="s">
        <v>61</v>
      </c>
      <c r="G2762" t="s">
        <v>61</v>
      </c>
      <c r="H2762" t="s">
        <v>61</v>
      </c>
      <c r="I2762" t="s">
        <v>61</v>
      </c>
      <c r="J2762" t="s">
        <v>61</v>
      </c>
      <c r="K2762" t="s">
        <v>214</v>
      </c>
      <c r="L2762" s="18">
        <v>44473</v>
      </c>
      <c r="M2762">
        <v>18</v>
      </c>
      <c r="N2762">
        <v>20</v>
      </c>
      <c r="O2762" t="s">
        <v>258</v>
      </c>
      <c r="P2762">
        <v>2</v>
      </c>
      <c r="Q2762">
        <v>1</v>
      </c>
      <c r="R2762">
        <v>0</v>
      </c>
      <c r="S2762">
        <v>0</v>
      </c>
      <c r="T2762">
        <v>1</v>
      </c>
      <c r="U2762">
        <v>0</v>
      </c>
      <c r="V2762">
        <v>1</v>
      </c>
      <c r="W2762">
        <v>225.28</v>
      </c>
      <c r="X2762">
        <v>224.16</v>
      </c>
      <c r="Y2762">
        <v>221.76</v>
      </c>
      <c r="Z2762">
        <v>222.4</v>
      </c>
      <c r="AA2762">
        <v>218.88</v>
      </c>
      <c r="AB2762">
        <v>217.36</v>
      </c>
      <c r="AC2762">
        <v>214.48</v>
      </c>
      <c r="AD2762">
        <v>143.84</v>
      </c>
      <c r="AE2762">
        <v>149.6</v>
      </c>
      <c r="AF2762">
        <v>159.36000000000001</v>
      </c>
      <c r="AG2762">
        <v>163.6</v>
      </c>
      <c r="AH2762">
        <v>169.12</v>
      </c>
      <c r="AI2762">
        <v>176.4</v>
      </c>
      <c r="AJ2762">
        <v>176.24</v>
      </c>
      <c r="AK2762">
        <v>179.44</v>
      </c>
      <c r="AL2762">
        <v>177.84</v>
      </c>
      <c r="AM2762">
        <v>169.04</v>
      </c>
      <c r="AN2762">
        <v>66.959999999999994</v>
      </c>
      <c r="AO2762">
        <v>69.599999999999994</v>
      </c>
      <c r="AP2762">
        <v>66.239999999999995</v>
      </c>
      <c r="AQ2762">
        <v>200.96</v>
      </c>
      <c r="AR2762">
        <v>231.04</v>
      </c>
      <c r="AS2762">
        <v>228.48</v>
      </c>
      <c r="AT2762">
        <v>230.64</v>
      </c>
      <c r="AU2762">
        <v>65.2</v>
      </c>
      <c r="AV2762">
        <v>67.5</v>
      </c>
      <c r="AW2762">
        <v>66.900000000000006</v>
      </c>
      <c r="AX2762">
        <v>66.400000000000006</v>
      </c>
      <c r="AY2762">
        <v>65.45</v>
      </c>
      <c r="AZ2762">
        <v>64.3</v>
      </c>
      <c r="BA2762">
        <v>64.3</v>
      </c>
      <c r="BB2762">
        <v>64.05</v>
      </c>
      <c r="BC2762">
        <v>65.7</v>
      </c>
      <c r="BD2762">
        <v>69.95</v>
      </c>
      <c r="BE2762">
        <v>72.349999999999994</v>
      </c>
      <c r="BF2762">
        <v>76</v>
      </c>
      <c r="BG2762">
        <v>80.7</v>
      </c>
      <c r="BH2762">
        <v>82.25</v>
      </c>
      <c r="BI2762">
        <v>83.35</v>
      </c>
      <c r="BJ2762">
        <v>85.2</v>
      </c>
      <c r="BK2762">
        <v>86.35</v>
      </c>
      <c r="BL2762">
        <v>85.05</v>
      </c>
      <c r="BM2762">
        <v>81.3</v>
      </c>
      <c r="BN2762">
        <v>74.45</v>
      </c>
      <c r="BO2762">
        <v>69.349999999999994</v>
      </c>
      <c r="BP2762">
        <v>63.35</v>
      </c>
      <c r="BQ2762">
        <v>63.25</v>
      </c>
      <c r="BR2762">
        <v>62.45</v>
      </c>
      <c r="BS2762">
        <v>-47.813580000000002</v>
      </c>
      <c r="BT2762">
        <v>-17.986160000000002</v>
      </c>
      <c r="BU2762">
        <v>-15.675459999999999</v>
      </c>
      <c r="BV2762">
        <v>-14.063610000000001</v>
      </c>
      <c r="BW2762">
        <v>-12.09099</v>
      </c>
      <c r="BX2762">
        <v>-10.34174</v>
      </c>
      <c r="BY2762">
        <v>-15.193009999999999</v>
      </c>
      <c r="BZ2762">
        <v>12.600199999999999</v>
      </c>
      <c r="CA2762">
        <v>14.088380000000001</v>
      </c>
      <c r="CB2762">
        <v>10.90161</v>
      </c>
      <c r="CC2762">
        <v>6.9967959999999998</v>
      </c>
      <c r="CD2762">
        <v>16.76314</v>
      </c>
      <c r="CE2762">
        <v>11.620609999999999</v>
      </c>
      <c r="CF2762">
        <v>14.1212</v>
      </c>
      <c r="CG2762">
        <v>16.3215</v>
      </c>
      <c r="CH2762">
        <v>16.09113</v>
      </c>
      <c r="CI2762">
        <v>28.260149999999999</v>
      </c>
      <c r="CJ2762">
        <v>149.8141</v>
      </c>
      <c r="CK2762">
        <v>143.86850000000001</v>
      </c>
      <c r="CL2762">
        <v>141.0154</v>
      </c>
      <c r="CM2762">
        <v>19.378920000000001</v>
      </c>
      <c r="CN2762">
        <v>-1.3302309999999999</v>
      </c>
      <c r="CO2762">
        <v>0.52809139999999999</v>
      </c>
      <c r="CP2762">
        <v>-2.0113219999999998</v>
      </c>
      <c r="CQ2762">
        <v>215.6841</v>
      </c>
      <c r="CR2762">
        <v>165.14750000000001</v>
      </c>
      <c r="CS2762">
        <v>165.3955</v>
      </c>
      <c r="CT2762">
        <v>151.54230000000001</v>
      </c>
      <c r="CU2762">
        <v>96.845110000000005</v>
      </c>
      <c r="CV2762">
        <v>100.2902</v>
      </c>
      <c r="CW2762">
        <v>215.01349999999999</v>
      </c>
      <c r="CX2762">
        <v>28.048310000000001</v>
      </c>
      <c r="CY2762">
        <v>193.61869999999999</v>
      </c>
      <c r="CZ2762">
        <v>280.89999999999998</v>
      </c>
      <c r="DA2762">
        <v>284.20089999999999</v>
      </c>
      <c r="DB2762">
        <v>453.71319999999997</v>
      </c>
      <c r="DC2762">
        <v>566.62570000000005</v>
      </c>
      <c r="DD2762">
        <v>694.15509999999995</v>
      </c>
      <c r="DE2762">
        <v>622.54859999999996</v>
      </c>
      <c r="DF2762">
        <v>614.53750000000002</v>
      </c>
      <c r="DG2762">
        <v>392.44400000000002</v>
      </c>
      <c r="DH2762">
        <v>148.18469999999999</v>
      </c>
      <c r="DI2762">
        <v>139.5986</v>
      </c>
      <c r="DJ2762">
        <v>184.69</v>
      </c>
      <c r="DK2762">
        <v>303.5401</v>
      </c>
      <c r="DL2762">
        <v>679.39599999999996</v>
      </c>
      <c r="DM2762">
        <v>609.85720000000003</v>
      </c>
      <c r="DN2762">
        <v>550.79430000000002</v>
      </c>
      <c r="DO2762">
        <v>18</v>
      </c>
      <c r="DP2762">
        <v>20</v>
      </c>
    </row>
    <row r="2763" spans="1:120" hidden="1" x14ac:dyDescent="0.25">
      <c r="A2763" t="str">
        <f t="shared" si="43"/>
        <v>OtherDR-No_Prescribed DA 1-4 (1PM-9PM)_44473_18-20</v>
      </c>
      <c r="B2763" t="s">
        <v>62</v>
      </c>
      <c r="C2763" t="s">
        <v>323</v>
      </c>
      <c r="D2763" t="s">
        <v>61</v>
      </c>
      <c r="E2763" t="s">
        <v>61</v>
      </c>
      <c r="F2763" t="s">
        <v>61</v>
      </c>
      <c r="G2763" t="s">
        <v>61</v>
      </c>
      <c r="H2763" t="s">
        <v>61</v>
      </c>
      <c r="I2763" t="s">
        <v>97</v>
      </c>
      <c r="J2763" t="s">
        <v>61</v>
      </c>
      <c r="K2763" t="s">
        <v>214</v>
      </c>
      <c r="L2763" s="18">
        <v>44473</v>
      </c>
      <c r="M2763">
        <v>18</v>
      </c>
      <c r="N2763">
        <v>20</v>
      </c>
      <c r="O2763" t="s">
        <v>258</v>
      </c>
      <c r="P2763">
        <v>6</v>
      </c>
      <c r="Q2763">
        <v>5</v>
      </c>
      <c r="R2763">
        <v>0</v>
      </c>
      <c r="S2763">
        <v>0</v>
      </c>
      <c r="T2763">
        <v>1</v>
      </c>
      <c r="U2763">
        <v>1</v>
      </c>
      <c r="V2763">
        <v>1</v>
      </c>
      <c r="W2763">
        <v>2252.88</v>
      </c>
      <c r="X2763">
        <v>2515.3440000000001</v>
      </c>
      <c r="Y2763">
        <v>2506.3200000000002</v>
      </c>
      <c r="Z2763">
        <v>2508.192</v>
      </c>
      <c r="AA2763">
        <v>2502.288</v>
      </c>
      <c r="AB2763">
        <v>2500.56</v>
      </c>
      <c r="AC2763">
        <v>2508.2399999999998</v>
      </c>
      <c r="AD2763">
        <v>2487.8879999999999</v>
      </c>
      <c r="AE2763">
        <v>2496.864</v>
      </c>
      <c r="AF2763">
        <v>2500.4160000000002</v>
      </c>
      <c r="AG2763">
        <v>2390.88</v>
      </c>
      <c r="AH2763">
        <v>2200.08</v>
      </c>
      <c r="AI2763">
        <v>1364.4</v>
      </c>
      <c r="AJ2763">
        <v>1193.856</v>
      </c>
      <c r="AK2763">
        <v>1185.1679999999999</v>
      </c>
      <c r="AL2763">
        <v>1175.136</v>
      </c>
      <c r="AM2763">
        <v>1132.1279999999999</v>
      </c>
      <c r="AN2763">
        <v>1027.3440000000001</v>
      </c>
      <c r="AO2763">
        <v>1071.5999999999999</v>
      </c>
      <c r="AP2763">
        <v>1061.568</v>
      </c>
      <c r="AQ2763">
        <v>1254.672</v>
      </c>
      <c r="AR2763">
        <v>1727.856</v>
      </c>
      <c r="AS2763">
        <v>1775.568</v>
      </c>
      <c r="AT2763">
        <v>1782.624</v>
      </c>
      <c r="AU2763">
        <v>58.5</v>
      </c>
      <c r="AV2763">
        <v>60</v>
      </c>
      <c r="AW2763">
        <v>58.55</v>
      </c>
      <c r="AX2763">
        <v>57.22</v>
      </c>
      <c r="AY2763">
        <v>56.99</v>
      </c>
      <c r="AZ2763">
        <v>57.89</v>
      </c>
      <c r="BA2763">
        <v>59.79</v>
      </c>
      <c r="BB2763">
        <v>59.64</v>
      </c>
      <c r="BC2763">
        <v>59.22</v>
      </c>
      <c r="BD2763">
        <v>64.27</v>
      </c>
      <c r="BE2763">
        <v>68.12</v>
      </c>
      <c r="BF2763">
        <v>71.849999999999994</v>
      </c>
      <c r="BG2763">
        <v>75.72</v>
      </c>
      <c r="BH2763">
        <v>75.959999999999994</v>
      </c>
      <c r="BI2763">
        <v>73.8</v>
      </c>
      <c r="BJ2763">
        <v>71.89</v>
      </c>
      <c r="BK2763">
        <v>67.97</v>
      </c>
      <c r="BL2763">
        <v>64.599999999999994</v>
      </c>
      <c r="BM2763">
        <v>62.49</v>
      </c>
      <c r="BN2763">
        <v>60.31</v>
      </c>
      <c r="BO2763">
        <v>58.96</v>
      </c>
      <c r="BP2763">
        <v>57.3</v>
      </c>
      <c r="BQ2763">
        <v>57.15</v>
      </c>
      <c r="BR2763">
        <v>57.05</v>
      </c>
      <c r="BS2763">
        <v>-26.77272</v>
      </c>
      <c r="BT2763">
        <v>10.919359999999999</v>
      </c>
      <c r="BU2763">
        <v>12.09623</v>
      </c>
      <c r="BV2763">
        <v>11.86195</v>
      </c>
      <c r="BW2763">
        <v>13.426130000000001</v>
      </c>
      <c r="BX2763">
        <v>6.7783449999999998</v>
      </c>
      <c r="BY2763">
        <v>26.886900000000001</v>
      </c>
      <c r="BZ2763">
        <v>29.850169999999999</v>
      </c>
      <c r="CA2763">
        <v>-6.6904909999999997</v>
      </c>
      <c r="CB2763">
        <v>-64.610519999999994</v>
      </c>
      <c r="CC2763">
        <v>-32.008029999999998</v>
      </c>
      <c r="CD2763">
        <v>-15.996600000000001</v>
      </c>
      <c r="CE2763">
        <v>-52.268250000000002</v>
      </c>
      <c r="CF2763">
        <v>-55.31456</v>
      </c>
      <c r="CG2763">
        <v>-32.850140000000003</v>
      </c>
      <c r="CH2763">
        <v>11.886369999999999</v>
      </c>
      <c r="CI2763">
        <v>77.232500000000002</v>
      </c>
      <c r="CJ2763">
        <v>167.57919999999999</v>
      </c>
      <c r="CK2763">
        <v>147.1696</v>
      </c>
      <c r="CL2763">
        <v>148.95070000000001</v>
      </c>
      <c r="CM2763">
        <v>25.336179999999999</v>
      </c>
      <c r="CN2763">
        <v>-2.4452449999999999</v>
      </c>
      <c r="CO2763">
        <v>-5.8257849999999998</v>
      </c>
      <c r="CP2763">
        <v>-25.087679999999999</v>
      </c>
      <c r="CQ2763">
        <v>600.1857</v>
      </c>
      <c r="CR2763">
        <v>670.2396</v>
      </c>
      <c r="CS2763">
        <v>1085.229</v>
      </c>
      <c r="CT2763">
        <v>855.73440000000005</v>
      </c>
      <c r="CU2763">
        <v>635.47410000000002</v>
      </c>
      <c r="CV2763">
        <v>288.64640000000003</v>
      </c>
      <c r="CW2763">
        <v>314.91930000000002</v>
      </c>
      <c r="CX2763">
        <v>181.3126</v>
      </c>
      <c r="CY2763">
        <v>378.27510000000001</v>
      </c>
      <c r="CZ2763">
        <v>1488.296</v>
      </c>
      <c r="DA2763">
        <v>1935.5340000000001</v>
      </c>
      <c r="DB2763">
        <v>1691.421</v>
      </c>
      <c r="DC2763">
        <v>2107.3429999999998</v>
      </c>
      <c r="DD2763">
        <v>2046.6369999999999</v>
      </c>
      <c r="DE2763">
        <v>2137.7109999999998</v>
      </c>
      <c r="DF2763">
        <v>1853.31</v>
      </c>
      <c r="DG2763">
        <v>1581.931</v>
      </c>
      <c r="DH2763">
        <v>1495.817</v>
      </c>
      <c r="DI2763">
        <v>1810.6579999999999</v>
      </c>
      <c r="DJ2763">
        <v>3646.2530000000002</v>
      </c>
      <c r="DK2763">
        <v>2078.2840000000001</v>
      </c>
      <c r="DL2763">
        <v>1884.3869999999999</v>
      </c>
      <c r="DM2763">
        <v>2091.6489999999999</v>
      </c>
      <c r="DN2763">
        <v>3330.2109999999998</v>
      </c>
      <c r="DO2763">
        <v>18</v>
      </c>
      <c r="DP2763">
        <v>20</v>
      </c>
    </row>
    <row r="2764" spans="1:120" hidden="1" x14ac:dyDescent="0.25">
      <c r="A2764" t="str">
        <f t="shared" si="43"/>
        <v>Industry_Type-1. Agriculture, Mining &amp; Construction_Prescribed DA 1-4 (1PM-9PM)_44473_18-20</v>
      </c>
      <c r="B2764" t="s">
        <v>62</v>
      </c>
      <c r="C2764" t="s">
        <v>211</v>
      </c>
      <c r="D2764" t="s">
        <v>61</v>
      </c>
      <c r="E2764" t="s">
        <v>61</v>
      </c>
      <c r="F2764" t="s">
        <v>61</v>
      </c>
      <c r="G2764" t="s">
        <v>30</v>
      </c>
      <c r="H2764" t="s">
        <v>61</v>
      </c>
      <c r="I2764" t="s">
        <v>61</v>
      </c>
      <c r="J2764" t="s">
        <v>61</v>
      </c>
      <c r="K2764" t="s">
        <v>214</v>
      </c>
      <c r="L2764" s="18">
        <v>44473</v>
      </c>
      <c r="M2764">
        <v>18</v>
      </c>
      <c r="N2764">
        <v>20</v>
      </c>
      <c r="O2764" t="s">
        <v>258</v>
      </c>
      <c r="P2764">
        <v>3</v>
      </c>
      <c r="Q2764">
        <v>3</v>
      </c>
      <c r="R2764">
        <v>0</v>
      </c>
      <c r="S2764">
        <v>0</v>
      </c>
      <c r="T2764">
        <v>1</v>
      </c>
      <c r="U2764">
        <v>1</v>
      </c>
      <c r="V2764">
        <v>1</v>
      </c>
      <c r="W2764">
        <v>1597.6</v>
      </c>
      <c r="X2764">
        <v>1799.96</v>
      </c>
      <c r="Y2764">
        <v>1792.44</v>
      </c>
      <c r="Z2764">
        <v>1794.04</v>
      </c>
      <c r="AA2764">
        <v>1791.96</v>
      </c>
      <c r="AB2764">
        <v>1790.68</v>
      </c>
      <c r="AC2764">
        <v>1802.24</v>
      </c>
      <c r="AD2764">
        <v>1819.28</v>
      </c>
      <c r="AE2764">
        <v>1813.68</v>
      </c>
      <c r="AF2764">
        <v>1806.24</v>
      </c>
      <c r="AG2764">
        <v>1723.16</v>
      </c>
      <c r="AH2764">
        <v>1578.44</v>
      </c>
      <c r="AI2764">
        <v>892.8</v>
      </c>
      <c r="AJ2764">
        <v>750.52</v>
      </c>
      <c r="AK2764">
        <v>749.72</v>
      </c>
      <c r="AL2764">
        <v>747.44</v>
      </c>
      <c r="AM2764">
        <v>724.04</v>
      </c>
      <c r="AN2764">
        <v>687.04</v>
      </c>
      <c r="AO2764">
        <v>717.44</v>
      </c>
      <c r="AP2764">
        <v>706.8</v>
      </c>
      <c r="AQ2764">
        <v>794.84</v>
      </c>
      <c r="AR2764">
        <v>1173.52</v>
      </c>
      <c r="AS2764">
        <v>1213.8399999999999</v>
      </c>
      <c r="AT2764">
        <v>1215.6400000000001</v>
      </c>
      <c r="AU2764">
        <v>56.466667000000001</v>
      </c>
      <c r="AV2764">
        <v>58.216667000000001</v>
      </c>
      <c r="AW2764">
        <v>56.416666999999997</v>
      </c>
      <c r="AX2764">
        <v>54.85</v>
      </c>
      <c r="AY2764">
        <v>54.75</v>
      </c>
      <c r="AZ2764">
        <v>55.9</v>
      </c>
      <c r="BA2764">
        <v>58.166666999999997</v>
      </c>
      <c r="BB2764">
        <v>58.216667000000001</v>
      </c>
      <c r="BC2764">
        <v>57.75</v>
      </c>
      <c r="BD2764">
        <v>63.016666999999998</v>
      </c>
      <c r="BE2764">
        <v>66.866667000000007</v>
      </c>
      <c r="BF2764">
        <v>70.133332999999993</v>
      </c>
      <c r="BG2764">
        <v>73.150000000000006</v>
      </c>
      <c r="BH2764">
        <v>73.116667000000007</v>
      </c>
      <c r="BI2764">
        <v>70.266666999999998</v>
      </c>
      <c r="BJ2764">
        <v>67.55</v>
      </c>
      <c r="BK2764">
        <v>62.783332999999999</v>
      </c>
      <c r="BL2764">
        <v>59.116667</v>
      </c>
      <c r="BM2764">
        <v>57.366667</v>
      </c>
      <c r="BN2764">
        <v>56.316667000000002</v>
      </c>
      <c r="BO2764">
        <v>55.916666999999997</v>
      </c>
      <c r="BP2764">
        <v>55.366667</v>
      </c>
      <c r="BQ2764">
        <v>55.216667000000001</v>
      </c>
      <c r="BR2764">
        <v>55.25</v>
      </c>
      <c r="BS2764">
        <v>-6.3477480000000002</v>
      </c>
      <c r="BT2764">
        <v>18.746369999999999</v>
      </c>
      <c r="BU2764">
        <v>19.107209999999998</v>
      </c>
      <c r="BV2764">
        <v>17.62988</v>
      </c>
      <c r="BW2764">
        <v>16.839870000000001</v>
      </c>
      <c r="BX2764">
        <v>10.49042</v>
      </c>
      <c r="BY2764">
        <v>23.265080000000001</v>
      </c>
      <c r="BZ2764">
        <v>13.460570000000001</v>
      </c>
      <c r="CA2764">
        <v>-8.9389040000000008</v>
      </c>
      <c r="CB2764">
        <v>-50.398530000000001</v>
      </c>
      <c r="CC2764">
        <v>-25.029450000000001</v>
      </c>
      <c r="CD2764">
        <v>-18.37247</v>
      </c>
      <c r="CE2764">
        <v>-47.322879999999998</v>
      </c>
      <c r="CF2764">
        <v>-45.508360000000003</v>
      </c>
      <c r="CG2764">
        <v>-34.941429999999997</v>
      </c>
      <c r="CH2764">
        <v>-7.0237959999999999</v>
      </c>
      <c r="CI2764">
        <v>38.047980000000003</v>
      </c>
      <c r="CJ2764">
        <v>56.707270000000001</v>
      </c>
      <c r="CK2764">
        <v>49.065109999999997</v>
      </c>
      <c r="CL2764">
        <v>55.063609999999997</v>
      </c>
      <c r="CM2764">
        <v>13.27365</v>
      </c>
      <c r="CN2764">
        <v>6.2576300000000001E-2</v>
      </c>
      <c r="CO2764">
        <v>-3.7036289999999998</v>
      </c>
      <c r="CP2764">
        <v>-15.79044</v>
      </c>
      <c r="CQ2764">
        <v>358.3417</v>
      </c>
      <c r="CR2764">
        <v>423.26670000000001</v>
      </c>
      <c r="CS2764">
        <v>711.36270000000002</v>
      </c>
      <c r="CT2764">
        <v>555.40570000000002</v>
      </c>
      <c r="CU2764">
        <v>416.14249999999998</v>
      </c>
      <c r="CV2764">
        <v>174.5966</v>
      </c>
      <c r="CW2764">
        <v>164.22739999999999</v>
      </c>
      <c r="CX2764">
        <v>118.5373</v>
      </c>
      <c r="CY2764">
        <v>212.10239999999999</v>
      </c>
      <c r="CZ2764">
        <v>959.68799999999999</v>
      </c>
      <c r="DA2764">
        <v>1264.2840000000001</v>
      </c>
      <c r="DB2764">
        <v>1052.2739999999999</v>
      </c>
      <c r="DC2764">
        <v>1298.575</v>
      </c>
      <c r="DD2764">
        <v>1219.6959999999999</v>
      </c>
      <c r="DE2764">
        <v>1303.95</v>
      </c>
      <c r="DF2764">
        <v>1086.8430000000001</v>
      </c>
      <c r="DG2764">
        <v>974.78229999999996</v>
      </c>
      <c r="DH2764">
        <v>981.35599999999999</v>
      </c>
      <c r="DI2764">
        <v>1201.0229999999999</v>
      </c>
      <c r="DJ2764">
        <v>2463.5369999999998</v>
      </c>
      <c r="DK2764">
        <v>1345.7729999999999</v>
      </c>
      <c r="DL2764">
        <v>1117.194</v>
      </c>
      <c r="DM2764">
        <v>1278.23</v>
      </c>
      <c r="DN2764">
        <v>2153.5509999999999</v>
      </c>
      <c r="DO2764">
        <v>18</v>
      </c>
      <c r="DP2764">
        <v>20</v>
      </c>
    </row>
    <row r="2765" spans="1:120" hidden="1" x14ac:dyDescent="0.25">
      <c r="A2765" t="str">
        <f t="shared" si="43"/>
        <v>Industry_Type-4. Retail stores_Prescribed DA 1-4 (1PM-9PM)_44473_18-20</v>
      </c>
      <c r="B2765" t="s">
        <v>62</v>
      </c>
      <c r="C2765" t="s">
        <v>204</v>
      </c>
      <c r="D2765" t="s">
        <v>61</v>
      </c>
      <c r="E2765" t="s">
        <v>61</v>
      </c>
      <c r="F2765" t="s">
        <v>61</v>
      </c>
      <c r="G2765" t="s">
        <v>33</v>
      </c>
      <c r="H2765" t="s">
        <v>61</v>
      </c>
      <c r="I2765" t="s">
        <v>61</v>
      </c>
      <c r="J2765" t="s">
        <v>61</v>
      </c>
      <c r="K2765" t="s">
        <v>214</v>
      </c>
      <c r="L2765" s="18">
        <v>44473</v>
      </c>
      <c r="M2765">
        <v>18</v>
      </c>
      <c r="N2765">
        <v>20</v>
      </c>
      <c r="O2765" t="s">
        <v>258</v>
      </c>
      <c r="P2765">
        <v>1</v>
      </c>
      <c r="Q2765">
        <v>1</v>
      </c>
      <c r="R2765">
        <v>0</v>
      </c>
      <c r="S2765">
        <v>0</v>
      </c>
      <c r="T2765">
        <v>1</v>
      </c>
      <c r="U2765">
        <v>0</v>
      </c>
      <c r="V2765">
        <v>1</v>
      </c>
      <c r="W2765">
        <v>167.16</v>
      </c>
      <c r="X2765">
        <v>184.08</v>
      </c>
      <c r="Y2765">
        <v>185.28</v>
      </c>
      <c r="Z2765">
        <v>184.92</v>
      </c>
      <c r="AA2765">
        <v>183.84</v>
      </c>
      <c r="AB2765">
        <v>184.44</v>
      </c>
      <c r="AC2765">
        <v>180.72</v>
      </c>
      <c r="AD2765">
        <v>182.04</v>
      </c>
      <c r="AE2765">
        <v>192.24</v>
      </c>
      <c r="AF2765">
        <v>197.76</v>
      </c>
      <c r="AG2765">
        <v>187.44</v>
      </c>
      <c r="AH2765">
        <v>170.4</v>
      </c>
      <c r="AI2765">
        <v>156</v>
      </c>
      <c r="AJ2765">
        <v>156.24</v>
      </c>
      <c r="AK2765">
        <v>148.19999999999999</v>
      </c>
      <c r="AL2765">
        <v>142.91999999999999</v>
      </c>
      <c r="AM2765">
        <v>134.88</v>
      </c>
      <c r="AN2765">
        <v>135.6</v>
      </c>
      <c r="AO2765">
        <v>140.76</v>
      </c>
      <c r="AP2765">
        <v>144.72</v>
      </c>
      <c r="AQ2765">
        <v>150.24</v>
      </c>
      <c r="AR2765">
        <v>150.84</v>
      </c>
      <c r="AS2765">
        <v>151.56</v>
      </c>
      <c r="AT2765">
        <v>154.56</v>
      </c>
      <c r="AU2765">
        <v>57.9</v>
      </c>
      <c r="AV2765">
        <v>57.85</v>
      </c>
      <c r="AW2765">
        <v>56.6</v>
      </c>
      <c r="AX2765">
        <v>55.15</v>
      </c>
      <c r="AY2765">
        <v>55.25</v>
      </c>
      <c r="AZ2765">
        <v>57.45</v>
      </c>
      <c r="BA2765">
        <v>60.15</v>
      </c>
      <c r="BB2765">
        <v>59.5</v>
      </c>
      <c r="BC2765">
        <v>57.15</v>
      </c>
      <c r="BD2765">
        <v>62.35</v>
      </c>
      <c r="BE2765">
        <v>67.650000000000006</v>
      </c>
      <c r="BF2765">
        <v>72.849999999999994</v>
      </c>
      <c r="BG2765">
        <v>78.45</v>
      </c>
      <c r="BH2765">
        <v>78.2</v>
      </c>
      <c r="BI2765">
        <v>74.849999999999994</v>
      </c>
      <c r="BJ2765">
        <v>71.599999999999994</v>
      </c>
      <c r="BK2765">
        <v>65.150000000000006</v>
      </c>
      <c r="BL2765">
        <v>60.6</v>
      </c>
      <c r="BM2765">
        <v>59.05</v>
      </c>
      <c r="BN2765">
        <v>58.15</v>
      </c>
      <c r="BO2765">
        <v>57.7</v>
      </c>
      <c r="BP2765">
        <v>57.05</v>
      </c>
      <c r="BQ2765">
        <v>56.85</v>
      </c>
      <c r="BR2765">
        <v>57.05</v>
      </c>
      <c r="BS2765">
        <v>7.9439390000000003</v>
      </c>
      <c r="BT2765">
        <v>-0.65382390000000001</v>
      </c>
      <c r="BU2765">
        <v>-1.1892849999999999</v>
      </c>
      <c r="BV2765">
        <v>-0.71311950000000002</v>
      </c>
      <c r="BW2765">
        <v>0.39405820000000003</v>
      </c>
      <c r="BX2765">
        <v>0.329071</v>
      </c>
      <c r="BY2765">
        <v>6.7371829999999999</v>
      </c>
      <c r="BZ2765">
        <v>5.114471</v>
      </c>
      <c r="CA2765">
        <v>-3.6806950000000001</v>
      </c>
      <c r="CB2765">
        <v>-8.8943790000000007</v>
      </c>
      <c r="CC2765">
        <v>-5.1423030000000001</v>
      </c>
      <c r="CD2765">
        <v>-3.3395999999999999</v>
      </c>
      <c r="CE2765">
        <v>-2.0442960000000001</v>
      </c>
      <c r="CF2765">
        <v>-7.6477050000000002</v>
      </c>
      <c r="CG2765">
        <v>-0.59443659999999998</v>
      </c>
      <c r="CH2765">
        <v>8.8835449999999998</v>
      </c>
      <c r="CI2765">
        <v>12.182359999999999</v>
      </c>
      <c r="CJ2765">
        <v>8.0349579999999996</v>
      </c>
      <c r="CK2765">
        <v>1.6419220000000001</v>
      </c>
      <c r="CL2765">
        <v>-1.4456789999999999</v>
      </c>
      <c r="CM2765">
        <v>-1.8496250000000001</v>
      </c>
      <c r="CN2765">
        <v>-1.435165</v>
      </c>
      <c r="CO2765">
        <v>-1.4152370000000001</v>
      </c>
      <c r="CP2765">
        <v>-4.1103059999999996</v>
      </c>
      <c r="CQ2765">
        <v>4.5329240000000004</v>
      </c>
      <c r="CR2765">
        <v>0.89059809999999995</v>
      </c>
      <c r="CS2765">
        <v>0.91961619999999999</v>
      </c>
      <c r="CT2765">
        <v>0.9687597</v>
      </c>
      <c r="CU2765">
        <v>0.94760699999999998</v>
      </c>
      <c r="CV2765">
        <v>0.77976100000000004</v>
      </c>
      <c r="CW2765">
        <v>0.71317739999999996</v>
      </c>
      <c r="CX2765">
        <v>0.3620968</v>
      </c>
      <c r="CY2765">
        <v>2.1839650000000002</v>
      </c>
      <c r="CZ2765">
        <v>3.6259739999999998</v>
      </c>
      <c r="DA2765">
        <v>8.7863570000000006</v>
      </c>
      <c r="DB2765">
        <v>8.895327</v>
      </c>
      <c r="DC2765">
        <v>23.201059999999998</v>
      </c>
      <c r="DD2765">
        <v>28.04053</v>
      </c>
      <c r="DE2765">
        <v>24.934460000000001</v>
      </c>
      <c r="DF2765">
        <v>46.542999999999999</v>
      </c>
      <c r="DG2765">
        <v>25.669830000000001</v>
      </c>
      <c r="DH2765">
        <v>20.359500000000001</v>
      </c>
      <c r="DI2765">
        <v>21.478359999999999</v>
      </c>
      <c r="DJ2765">
        <v>22.410779999999999</v>
      </c>
      <c r="DK2765">
        <v>21.59496</v>
      </c>
      <c r="DL2765">
        <v>21.559329999999999</v>
      </c>
      <c r="DM2765">
        <v>21.83971</v>
      </c>
      <c r="DN2765">
        <v>21.39676</v>
      </c>
      <c r="DO2765">
        <v>18</v>
      </c>
      <c r="DP2765">
        <v>20</v>
      </c>
    </row>
    <row r="2766" spans="1:120" hidden="1" x14ac:dyDescent="0.25">
      <c r="A2766" t="str">
        <f t="shared" si="43"/>
        <v>Size_Grp-Below 20 kW_Prescribed DA 1-4 (1PM-9PM)_44473_18-20</v>
      </c>
      <c r="B2766" t="s">
        <v>62</v>
      </c>
      <c r="C2766" t="s">
        <v>259</v>
      </c>
      <c r="D2766" t="s">
        <v>61</v>
      </c>
      <c r="E2766" t="s">
        <v>61</v>
      </c>
      <c r="F2766" t="s">
        <v>61</v>
      </c>
      <c r="G2766" t="s">
        <v>61</v>
      </c>
      <c r="H2766" t="s">
        <v>61</v>
      </c>
      <c r="I2766" t="s">
        <v>61</v>
      </c>
      <c r="J2766" t="s">
        <v>260</v>
      </c>
      <c r="K2766" t="s">
        <v>214</v>
      </c>
      <c r="L2766" s="18">
        <v>44473</v>
      </c>
      <c r="M2766">
        <v>18</v>
      </c>
      <c r="N2766">
        <v>20</v>
      </c>
      <c r="O2766" t="s">
        <v>258</v>
      </c>
      <c r="P2766">
        <v>1</v>
      </c>
      <c r="Q2766">
        <v>0</v>
      </c>
      <c r="R2766">
        <v>0</v>
      </c>
      <c r="S2766">
        <v>0</v>
      </c>
      <c r="T2766">
        <v>1</v>
      </c>
      <c r="U2766">
        <v>0</v>
      </c>
      <c r="V2766">
        <v>1</v>
      </c>
      <c r="DO2766">
        <v>18</v>
      </c>
      <c r="DP2766">
        <v>20</v>
      </c>
    </row>
    <row r="2767" spans="1:120" hidden="1" x14ac:dyDescent="0.25">
      <c r="A2767" t="str">
        <f t="shared" si="43"/>
        <v>Size_Grp-20 to 199.99 kW_Prescribed DA 1-4 (1PM-9PM)_44473_18-20</v>
      </c>
      <c r="B2767" t="s">
        <v>62</v>
      </c>
      <c r="C2767" t="s">
        <v>201</v>
      </c>
      <c r="D2767" t="s">
        <v>61</v>
      </c>
      <c r="E2767" t="s">
        <v>61</v>
      </c>
      <c r="F2767" t="s">
        <v>61</v>
      </c>
      <c r="G2767" t="s">
        <v>61</v>
      </c>
      <c r="H2767" t="s">
        <v>61</v>
      </c>
      <c r="I2767" t="s">
        <v>61</v>
      </c>
      <c r="J2767" t="s">
        <v>101</v>
      </c>
      <c r="K2767" t="s">
        <v>214</v>
      </c>
      <c r="L2767" s="18">
        <v>44473</v>
      </c>
      <c r="M2767">
        <v>18</v>
      </c>
      <c r="N2767">
        <v>20</v>
      </c>
      <c r="O2767" t="s">
        <v>258</v>
      </c>
      <c r="P2767">
        <v>2</v>
      </c>
      <c r="Q2767">
        <v>2</v>
      </c>
      <c r="R2767">
        <v>0</v>
      </c>
      <c r="S2767">
        <v>0</v>
      </c>
      <c r="T2767">
        <v>1</v>
      </c>
      <c r="U2767">
        <v>1</v>
      </c>
      <c r="V2767">
        <v>1</v>
      </c>
      <c r="W2767">
        <v>279.8</v>
      </c>
      <c r="X2767">
        <v>296.16000000000003</v>
      </c>
      <c r="Y2767">
        <v>296.16000000000003</v>
      </c>
      <c r="Z2767">
        <v>296.12</v>
      </c>
      <c r="AA2767">
        <v>293.27999999999997</v>
      </c>
      <c r="AB2767">
        <v>293.12</v>
      </c>
      <c r="AC2767">
        <v>287.95999999999998</v>
      </c>
      <c r="AD2767">
        <v>253.96</v>
      </c>
      <c r="AE2767">
        <v>267.04000000000002</v>
      </c>
      <c r="AF2767">
        <v>277.44</v>
      </c>
      <c r="AG2767">
        <v>269.24</v>
      </c>
      <c r="AH2767">
        <v>254.96</v>
      </c>
      <c r="AI2767">
        <v>244.2</v>
      </c>
      <c r="AJ2767">
        <v>244.36</v>
      </c>
      <c r="AK2767">
        <v>237.92</v>
      </c>
      <c r="AL2767">
        <v>231.84</v>
      </c>
      <c r="AM2767">
        <v>219.4</v>
      </c>
      <c r="AN2767">
        <v>169.08</v>
      </c>
      <c r="AO2767">
        <v>175.56</v>
      </c>
      <c r="AP2767">
        <v>177.84</v>
      </c>
      <c r="AQ2767">
        <v>250.72</v>
      </c>
      <c r="AR2767">
        <v>266.36</v>
      </c>
      <c r="AS2767">
        <v>265.8</v>
      </c>
      <c r="AT2767">
        <v>269.88</v>
      </c>
      <c r="AU2767">
        <v>61.55</v>
      </c>
      <c r="AV2767">
        <v>62.674999999999997</v>
      </c>
      <c r="AW2767">
        <v>61.75</v>
      </c>
      <c r="AX2767">
        <v>60.774999999999999</v>
      </c>
      <c r="AY2767">
        <v>60.35</v>
      </c>
      <c r="AZ2767">
        <v>60.875</v>
      </c>
      <c r="BA2767">
        <v>62.225000000000001</v>
      </c>
      <c r="BB2767">
        <v>61.774999999999999</v>
      </c>
      <c r="BC2767">
        <v>61.424999999999997</v>
      </c>
      <c r="BD2767">
        <v>66.150000000000006</v>
      </c>
      <c r="BE2767">
        <v>70</v>
      </c>
      <c r="BF2767">
        <v>74.424999999999997</v>
      </c>
      <c r="BG2767">
        <v>79.575000000000003</v>
      </c>
      <c r="BH2767">
        <v>80.224999999999994</v>
      </c>
      <c r="BI2767">
        <v>79.099999999999994</v>
      </c>
      <c r="BJ2767">
        <v>78.400000000000006</v>
      </c>
      <c r="BK2767">
        <v>75.75</v>
      </c>
      <c r="BL2767">
        <v>72.825000000000003</v>
      </c>
      <c r="BM2767">
        <v>70.174999999999997</v>
      </c>
      <c r="BN2767">
        <v>66.3</v>
      </c>
      <c r="BO2767">
        <v>63.524999999999999</v>
      </c>
      <c r="BP2767">
        <v>60.2</v>
      </c>
      <c r="BQ2767">
        <v>60.05</v>
      </c>
      <c r="BR2767">
        <v>59.75</v>
      </c>
      <c r="BS2767">
        <v>-15.96285</v>
      </c>
      <c r="BT2767">
        <v>-9.6469039999999993</v>
      </c>
      <c r="BU2767">
        <v>-9.0270159999999997</v>
      </c>
      <c r="BV2767">
        <v>-7.7449260000000004</v>
      </c>
      <c r="BW2767">
        <v>-5.6514360000000003</v>
      </c>
      <c r="BX2767">
        <v>-4.8417969999999997</v>
      </c>
      <c r="BY2767">
        <v>-0.85932160000000002</v>
      </c>
      <c r="BZ2767">
        <v>11.414569999999999</v>
      </c>
      <c r="CA2767">
        <v>3.3634949999999999</v>
      </c>
      <c r="CB2767">
        <v>-3.4435730000000002</v>
      </c>
      <c r="CC2767">
        <v>-1.6439060000000001</v>
      </c>
      <c r="CD2767">
        <v>5.0419689999999999</v>
      </c>
      <c r="CE2767">
        <v>3.766006</v>
      </c>
      <c r="CF2767">
        <v>-0.58710479999999998</v>
      </c>
      <c r="CG2767">
        <v>7.5663150000000003</v>
      </c>
      <c r="CH2767">
        <v>16.929110000000001</v>
      </c>
      <c r="CI2767">
        <v>26.312429999999999</v>
      </c>
      <c r="CJ2767">
        <v>82.942019999999999</v>
      </c>
      <c r="CK2767">
        <v>73.576189999999997</v>
      </c>
      <c r="CL2767">
        <v>69.061999999999998</v>
      </c>
      <c r="CM2767">
        <v>7.839836</v>
      </c>
      <c r="CN2767">
        <v>-2.1002809999999998</v>
      </c>
      <c r="CO2767">
        <v>-1.151192</v>
      </c>
      <c r="CP2767">
        <v>-5.1159670000000004</v>
      </c>
      <c r="CQ2767">
        <v>58.453949999999999</v>
      </c>
      <c r="CR2767">
        <v>42.17747</v>
      </c>
      <c r="CS2767">
        <v>42.26849</v>
      </c>
      <c r="CT2767">
        <v>38.854329999999997</v>
      </c>
      <c r="CU2767">
        <v>25.15888</v>
      </c>
      <c r="CV2767">
        <v>25.852309999999999</v>
      </c>
      <c r="CW2767">
        <v>54.466549999999998</v>
      </c>
      <c r="CX2767">
        <v>7.3741750000000001</v>
      </c>
      <c r="CY2767">
        <v>50.588630000000002</v>
      </c>
      <c r="CZ2767">
        <v>73.850980000000007</v>
      </c>
      <c r="DA2767">
        <v>79.836579999999998</v>
      </c>
      <c r="DB2767">
        <v>122.3236</v>
      </c>
      <c r="DC2767">
        <v>164.85749999999999</v>
      </c>
      <c r="DD2767">
        <v>201.57929999999999</v>
      </c>
      <c r="DE2767">
        <v>180.57159999999999</v>
      </c>
      <c r="DF2767">
        <v>200.17740000000001</v>
      </c>
      <c r="DG2767">
        <v>123.7808</v>
      </c>
      <c r="DH2767">
        <v>57.405670000000001</v>
      </c>
      <c r="DI2767">
        <v>56.378</v>
      </c>
      <c r="DJ2767">
        <v>68.583290000000005</v>
      </c>
      <c r="DK2767">
        <v>97.479969999999994</v>
      </c>
      <c r="DL2767">
        <v>191.4083</v>
      </c>
      <c r="DM2767">
        <v>174.304</v>
      </c>
      <c r="DN2767">
        <v>159.09530000000001</v>
      </c>
      <c r="DO2767">
        <v>18</v>
      </c>
      <c r="DP2767">
        <v>20</v>
      </c>
    </row>
    <row r="2768" spans="1:120" hidden="1" x14ac:dyDescent="0.25">
      <c r="A2768" t="str">
        <f t="shared" si="43"/>
        <v>Size_Grp-200 kW and above_Prescribed DA 1-4 (1PM-9PM)_44473_18-20</v>
      </c>
      <c r="B2768" t="s">
        <v>62</v>
      </c>
      <c r="C2768" t="s">
        <v>207</v>
      </c>
      <c r="D2768" t="s">
        <v>61</v>
      </c>
      <c r="E2768" t="s">
        <v>61</v>
      </c>
      <c r="F2768" t="s">
        <v>61</v>
      </c>
      <c r="G2768" t="s">
        <v>61</v>
      </c>
      <c r="H2768" t="s">
        <v>61</v>
      </c>
      <c r="I2768" t="s">
        <v>61</v>
      </c>
      <c r="J2768" t="s">
        <v>102</v>
      </c>
      <c r="K2768" t="s">
        <v>214</v>
      </c>
      <c r="L2768" s="18">
        <v>44473</v>
      </c>
      <c r="M2768">
        <v>18</v>
      </c>
      <c r="N2768">
        <v>20</v>
      </c>
      <c r="O2768" t="s">
        <v>258</v>
      </c>
      <c r="P2768">
        <v>3</v>
      </c>
      <c r="Q2768">
        <v>3</v>
      </c>
      <c r="R2768">
        <v>0</v>
      </c>
      <c r="S2768">
        <v>0</v>
      </c>
      <c r="T2768">
        <v>1</v>
      </c>
      <c r="U2768">
        <v>1</v>
      </c>
      <c r="V2768">
        <v>1</v>
      </c>
      <c r="W2768">
        <v>1597.6</v>
      </c>
      <c r="X2768">
        <v>1799.96</v>
      </c>
      <c r="Y2768">
        <v>1792.44</v>
      </c>
      <c r="Z2768">
        <v>1794.04</v>
      </c>
      <c r="AA2768">
        <v>1791.96</v>
      </c>
      <c r="AB2768">
        <v>1790.68</v>
      </c>
      <c r="AC2768">
        <v>1802.24</v>
      </c>
      <c r="AD2768">
        <v>1819.28</v>
      </c>
      <c r="AE2768">
        <v>1813.68</v>
      </c>
      <c r="AF2768">
        <v>1806.24</v>
      </c>
      <c r="AG2768">
        <v>1723.16</v>
      </c>
      <c r="AH2768">
        <v>1578.44</v>
      </c>
      <c r="AI2768">
        <v>892.8</v>
      </c>
      <c r="AJ2768">
        <v>750.52</v>
      </c>
      <c r="AK2768">
        <v>749.72</v>
      </c>
      <c r="AL2768">
        <v>747.44</v>
      </c>
      <c r="AM2768">
        <v>724.04</v>
      </c>
      <c r="AN2768">
        <v>687.04</v>
      </c>
      <c r="AO2768">
        <v>717.44</v>
      </c>
      <c r="AP2768">
        <v>706.8</v>
      </c>
      <c r="AQ2768">
        <v>794.84</v>
      </c>
      <c r="AR2768">
        <v>1173.52</v>
      </c>
      <c r="AS2768">
        <v>1213.8399999999999</v>
      </c>
      <c r="AT2768">
        <v>1215.6400000000001</v>
      </c>
      <c r="AU2768">
        <v>56.466667000000001</v>
      </c>
      <c r="AV2768">
        <v>58.216667000000001</v>
      </c>
      <c r="AW2768">
        <v>56.416666999999997</v>
      </c>
      <c r="AX2768">
        <v>54.85</v>
      </c>
      <c r="AY2768">
        <v>54.75</v>
      </c>
      <c r="AZ2768">
        <v>55.9</v>
      </c>
      <c r="BA2768">
        <v>58.166666999999997</v>
      </c>
      <c r="BB2768">
        <v>58.216667000000001</v>
      </c>
      <c r="BC2768">
        <v>57.75</v>
      </c>
      <c r="BD2768">
        <v>63.016666999999998</v>
      </c>
      <c r="BE2768">
        <v>66.866667000000007</v>
      </c>
      <c r="BF2768">
        <v>70.133332999999993</v>
      </c>
      <c r="BG2768">
        <v>73.150000000000006</v>
      </c>
      <c r="BH2768">
        <v>73.116667000000007</v>
      </c>
      <c r="BI2768">
        <v>70.266666999999998</v>
      </c>
      <c r="BJ2768">
        <v>67.55</v>
      </c>
      <c r="BK2768">
        <v>62.783332999999999</v>
      </c>
      <c r="BL2768">
        <v>59.116667</v>
      </c>
      <c r="BM2768">
        <v>57.366667</v>
      </c>
      <c r="BN2768">
        <v>56.316667000000002</v>
      </c>
      <c r="BO2768">
        <v>55.916666999999997</v>
      </c>
      <c r="BP2768">
        <v>55.366667</v>
      </c>
      <c r="BQ2768">
        <v>55.216667000000001</v>
      </c>
      <c r="BR2768">
        <v>55.25</v>
      </c>
      <c r="BS2768">
        <v>-6.3477480000000002</v>
      </c>
      <c r="BT2768">
        <v>18.746369999999999</v>
      </c>
      <c r="BU2768">
        <v>19.107209999999998</v>
      </c>
      <c r="BV2768">
        <v>17.62988</v>
      </c>
      <c r="BW2768">
        <v>16.839870000000001</v>
      </c>
      <c r="BX2768">
        <v>10.49042</v>
      </c>
      <c r="BY2768">
        <v>23.265080000000001</v>
      </c>
      <c r="BZ2768">
        <v>13.460570000000001</v>
      </c>
      <c r="CA2768">
        <v>-8.9389040000000008</v>
      </c>
      <c r="CB2768">
        <v>-50.398530000000001</v>
      </c>
      <c r="CC2768">
        <v>-25.029450000000001</v>
      </c>
      <c r="CD2768">
        <v>-18.37247</v>
      </c>
      <c r="CE2768">
        <v>-47.322879999999998</v>
      </c>
      <c r="CF2768">
        <v>-45.508360000000003</v>
      </c>
      <c r="CG2768">
        <v>-34.941429999999997</v>
      </c>
      <c r="CH2768">
        <v>-7.0237959999999999</v>
      </c>
      <c r="CI2768">
        <v>38.047980000000003</v>
      </c>
      <c r="CJ2768">
        <v>56.707270000000001</v>
      </c>
      <c r="CK2768">
        <v>49.065109999999997</v>
      </c>
      <c r="CL2768">
        <v>55.063609999999997</v>
      </c>
      <c r="CM2768">
        <v>13.27365</v>
      </c>
      <c r="CN2768">
        <v>6.2576300000000001E-2</v>
      </c>
      <c r="CO2768">
        <v>-3.7036289999999998</v>
      </c>
      <c r="CP2768">
        <v>-15.79044</v>
      </c>
      <c r="CQ2768">
        <v>358.3417</v>
      </c>
      <c r="CR2768">
        <v>423.26670000000001</v>
      </c>
      <c r="CS2768">
        <v>711.36270000000002</v>
      </c>
      <c r="CT2768">
        <v>555.40570000000002</v>
      </c>
      <c r="CU2768">
        <v>416.14249999999998</v>
      </c>
      <c r="CV2768">
        <v>174.5966</v>
      </c>
      <c r="CW2768">
        <v>164.22739999999999</v>
      </c>
      <c r="CX2768">
        <v>118.5373</v>
      </c>
      <c r="CY2768">
        <v>212.10239999999999</v>
      </c>
      <c r="CZ2768">
        <v>959.68799999999999</v>
      </c>
      <c r="DA2768">
        <v>1264.2840000000001</v>
      </c>
      <c r="DB2768">
        <v>1052.2739999999999</v>
      </c>
      <c r="DC2768">
        <v>1298.575</v>
      </c>
      <c r="DD2768">
        <v>1219.6959999999999</v>
      </c>
      <c r="DE2768">
        <v>1303.95</v>
      </c>
      <c r="DF2768">
        <v>1086.8430000000001</v>
      </c>
      <c r="DG2768">
        <v>974.78229999999996</v>
      </c>
      <c r="DH2768">
        <v>981.35599999999999</v>
      </c>
      <c r="DI2768">
        <v>1201.0229999999999</v>
      </c>
      <c r="DJ2768">
        <v>2463.5369999999998</v>
      </c>
      <c r="DK2768">
        <v>1345.7729999999999</v>
      </c>
      <c r="DL2768">
        <v>1117.194</v>
      </c>
      <c r="DM2768">
        <v>1278.23</v>
      </c>
      <c r="DN2768">
        <v>2153.5509999999999</v>
      </c>
      <c r="DO2768">
        <v>18</v>
      </c>
      <c r="DP2768">
        <v>20</v>
      </c>
    </row>
    <row r="2769" spans="1:120" hidden="1" x14ac:dyDescent="0.25">
      <c r="A2769" t="str">
        <f t="shared" si="43"/>
        <v>Aggregator-Blue Zone Resources, LLC_Prescribed DA 1-4 (1PM-9PM)_44473_18-20</v>
      </c>
      <c r="B2769" t="s">
        <v>62</v>
      </c>
      <c r="C2769" t="s">
        <v>261</v>
      </c>
      <c r="D2769" t="s">
        <v>61</v>
      </c>
      <c r="E2769" t="s">
        <v>61</v>
      </c>
      <c r="F2769" t="s">
        <v>262</v>
      </c>
      <c r="G2769" t="s">
        <v>61</v>
      </c>
      <c r="H2769" t="s">
        <v>61</v>
      </c>
      <c r="I2769" t="s">
        <v>61</v>
      </c>
      <c r="J2769" t="s">
        <v>61</v>
      </c>
      <c r="K2769" t="s">
        <v>214</v>
      </c>
      <c r="L2769" s="18">
        <v>44473</v>
      </c>
      <c r="M2769">
        <v>18</v>
      </c>
      <c r="N2769">
        <v>20</v>
      </c>
      <c r="O2769" t="s">
        <v>258</v>
      </c>
      <c r="P2769">
        <v>6</v>
      </c>
      <c r="Q2769">
        <v>5</v>
      </c>
      <c r="R2769">
        <v>0</v>
      </c>
      <c r="S2769">
        <v>0</v>
      </c>
      <c r="T2769">
        <v>1</v>
      </c>
      <c r="U2769">
        <v>1</v>
      </c>
      <c r="V2769">
        <v>1</v>
      </c>
      <c r="W2769">
        <v>2252.88</v>
      </c>
      <c r="X2769">
        <v>2515.3440000000001</v>
      </c>
      <c r="Y2769">
        <v>2506.3200000000002</v>
      </c>
      <c r="Z2769">
        <v>2508.192</v>
      </c>
      <c r="AA2769">
        <v>2502.288</v>
      </c>
      <c r="AB2769">
        <v>2500.56</v>
      </c>
      <c r="AC2769">
        <v>2508.2399999999998</v>
      </c>
      <c r="AD2769">
        <v>2487.8879999999999</v>
      </c>
      <c r="AE2769">
        <v>2496.864</v>
      </c>
      <c r="AF2769">
        <v>2500.4160000000002</v>
      </c>
      <c r="AG2769">
        <v>2390.88</v>
      </c>
      <c r="AH2769">
        <v>2200.08</v>
      </c>
      <c r="AI2769">
        <v>1364.4</v>
      </c>
      <c r="AJ2769">
        <v>1193.856</v>
      </c>
      <c r="AK2769">
        <v>1185.1679999999999</v>
      </c>
      <c r="AL2769">
        <v>1175.136</v>
      </c>
      <c r="AM2769">
        <v>1132.1279999999999</v>
      </c>
      <c r="AN2769">
        <v>1027.3440000000001</v>
      </c>
      <c r="AO2769">
        <v>1071.5999999999999</v>
      </c>
      <c r="AP2769">
        <v>1061.568</v>
      </c>
      <c r="AQ2769">
        <v>1254.672</v>
      </c>
      <c r="AR2769">
        <v>1727.856</v>
      </c>
      <c r="AS2769">
        <v>1775.568</v>
      </c>
      <c r="AT2769">
        <v>1782.624</v>
      </c>
      <c r="AU2769">
        <v>58.5</v>
      </c>
      <c r="AV2769">
        <v>60</v>
      </c>
      <c r="AW2769">
        <v>58.55</v>
      </c>
      <c r="AX2769">
        <v>57.22</v>
      </c>
      <c r="AY2769">
        <v>56.99</v>
      </c>
      <c r="AZ2769">
        <v>57.89</v>
      </c>
      <c r="BA2769">
        <v>59.79</v>
      </c>
      <c r="BB2769">
        <v>59.64</v>
      </c>
      <c r="BC2769">
        <v>59.22</v>
      </c>
      <c r="BD2769">
        <v>64.27</v>
      </c>
      <c r="BE2769">
        <v>68.12</v>
      </c>
      <c r="BF2769">
        <v>71.849999999999994</v>
      </c>
      <c r="BG2769">
        <v>75.72</v>
      </c>
      <c r="BH2769">
        <v>75.959999999999994</v>
      </c>
      <c r="BI2769">
        <v>73.8</v>
      </c>
      <c r="BJ2769">
        <v>71.89</v>
      </c>
      <c r="BK2769">
        <v>67.97</v>
      </c>
      <c r="BL2769">
        <v>64.599999999999994</v>
      </c>
      <c r="BM2769">
        <v>62.49</v>
      </c>
      <c r="BN2769">
        <v>60.31</v>
      </c>
      <c r="BO2769">
        <v>58.96</v>
      </c>
      <c r="BP2769">
        <v>57.3</v>
      </c>
      <c r="BQ2769">
        <v>57.15</v>
      </c>
      <c r="BR2769">
        <v>57.05</v>
      </c>
      <c r="BS2769">
        <v>-26.77272</v>
      </c>
      <c r="BT2769">
        <v>10.919359999999999</v>
      </c>
      <c r="BU2769">
        <v>12.09623</v>
      </c>
      <c r="BV2769">
        <v>11.86195</v>
      </c>
      <c r="BW2769">
        <v>13.426130000000001</v>
      </c>
      <c r="BX2769">
        <v>6.7783449999999998</v>
      </c>
      <c r="BY2769">
        <v>26.886900000000001</v>
      </c>
      <c r="BZ2769">
        <v>29.850169999999999</v>
      </c>
      <c r="CA2769">
        <v>-6.6904909999999997</v>
      </c>
      <c r="CB2769">
        <v>-64.610519999999994</v>
      </c>
      <c r="CC2769">
        <v>-32.008029999999998</v>
      </c>
      <c r="CD2769">
        <v>-15.996600000000001</v>
      </c>
      <c r="CE2769">
        <v>-52.268250000000002</v>
      </c>
      <c r="CF2769">
        <v>-55.31456</v>
      </c>
      <c r="CG2769">
        <v>-32.850140000000003</v>
      </c>
      <c r="CH2769">
        <v>11.886369999999999</v>
      </c>
      <c r="CI2769">
        <v>77.232500000000002</v>
      </c>
      <c r="CJ2769">
        <v>167.57919999999999</v>
      </c>
      <c r="CK2769">
        <v>147.1696</v>
      </c>
      <c r="CL2769">
        <v>148.95070000000001</v>
      </c>
      <c r="CM2769">
        <v>25.336179999999999</v>
      </c>
      <c r="CN2769">
        <v>-2.4452449999999999</v>
      </c>
      <c r="CO2769">
        <v>-5.8257849999999998</v>
      </c>
      <c r="CP2769">
        <v>-25.087679999999999</v>
      </c>
      <c r="CQ2769">
        <v>600.1857</v>
      </c>
      <c r="CR2769">
        <v>670.2396</v>
      </c>
      <c r="CS2769">
        <v>1085.229</v>
      </c>
      <c r="CT2769">
        <v>855.73440000000005</v>
      </c>
      <c r="CU2769">
        <v>635.47410000000002</v>
      </c>
      <c r="CV2769">
        <v>288.64640000000003</v>
      </c>
      <c r="CW2769">
        <v>314.91930000000002</v>
      </c>
      <c r="CX2769">
        <v>181.3126</v>
      </c>
      <c r="CY2769">
        <v>378.27510000000001</v>
      </c>
      <c r="CZ2769">
        <v>1488.296</v>
      </c>
      <c r="DA2769">
        <v>1935.5340000000001</v>
      </c>
      <c r="DB2769">
        <v>1691.421</v>
      </c>
      <c r="DC2769">
        <v>2107.3429999999998</v>
      </c>
      <c r="DD2769">
        <v>2046.6369999999999</v>
      </c>
      <c r="DE2769">
        <v>2137.7109999999998</v>
      </c>
      <c r="DF2769">
        <v>1853.31</v>
      </c>
      <c r="DG2769">
        <v>1581.931</v>
      </c>
      <c r="DH2769">
        <v>1495.817</v>
      </c>
      <c r="DI2769">
        <v>1810.6579999999999</v>
      </c>
      <c r="DJ2769">
        <v>3646.2530000000002</v>
      </c>
      <c r="DK2769">
        <v>2078.2840000000001</v>
      </c>
      <c r="DL2769">
        <v>1884.3869999999999</v>
      </c>
      <c r="DM2769">
        <v>2091.6489999999999</v>
      </c>
      <c r="DN2769">
        <v>3330.2109999999998</v>
      </c>
      <c r="DO2769">
        <v>18</v>
      </c>
      <c r="DP2769">
        <v>20</v>
      </c>
    </row>
    <row r="2770" spans="1:120" hidden="1" x14ac:dyDescent="0.25">
      <c r="A2770" t="str">
        <f t="shared" si="43"/>
        <v>sublap_id-SLAP_PGP2_Prescribed DA 1-4 (1PM-9PM)_44473_18-20</v>
      </c>
      <c r="B2770" t="s">
        <v>62</v>
      </c>
      <c r="C2770" t="s">
        <v>301</v>
      </c>
      <c r="D2770" t="s">
        <v>61</v>
      </c>
      <c r="E2770" t="s">
        <v>302</v>
      </c>
      <c r="F2770" t="s">
        <v>61</v>
      </c>
      <c r="G2770" t="s">
        <v>61</v>
      </c>
      <c r="H2770" t="s">
        <v>61</v>
      </c>
      <c r="I2770" t="s">
        <v>61</v>
      </c>
      <c r="J2770" t="s">
        <v>61</v>
      </c>
      <c r="K2770" t="s">
        <v>214</v>
      </c>
      <c r="L2770" s="18">
        <v>44473</v>
      </c>
      <c r="M2770">
        <v>18</v>
      </c>
      <c r="N2770">
        <v>20</v>
      </c>
      <c r="O2770" t="s">
        <v>258</v>
      </c>
      <c r="P2770">
        <v>1</v>
      </c>
      <c r="Q2770">
        <v>1</v>
      </c>
      <c r="R2770">
        <v>0</v>
      </c>
      <c r="S2770">
        <v>0</v>
      </c>
      <c r="T2770">
        <v>1</v>
      </c>
      <c r="U2770">
        <v>0</v>
      </c>
      <c r="V2770">
        <v>1</v>
      </c>
      <c r="W2770">
        <v>525.28</v>
      </c>
      <c r="X2770">
        <v>526.08000000000004</v>
      </c>
      <c r="Y2770">
        <v>526.55999999999995</v>
      </c>
      <c r="Z2770">
        <v>526.24</v>
      </c>
      <c r="AA2770">
        <v>526.88</v>
      </c>
      <c r="AB2770">
        <v>528.32000000000005</v>
      </c>
      <c r="AC2770">
        <v>534.4</v>
      </c>
      <c r="AD2770">
        <v>539.84</v>
      </c>
      <c r="AE2770">
        <v>538.55999999999995</v>
      </c>
      <c r="AF2770">
        <v>501.76</v>
      </c>
      <c r="AG2770">
        <v>449.28</v>
      </c>
      <c r="AH2770">
        <v>392.32</v>
      </c>
      <c r="AI2770">
        <v>279.83999999999997</v>
      </c>
      <c r="AJ2770">
        <v>92.48</v>
      </c>
      <c r="AK2770">
        <v>86.4</v>
      </c>
      <c r="AL2770">
        <v>79.84</v>
      </c>
      <c r="AM2770">
        <v>50.56</v>
      </c>
      <c r="AN2770">
        <v>14.4</v>
      </c>
      <c r="AO2770">
        <v>13.28</v>
      </c>
      <c r="AP2770">
        <v>14.24</v>
      </c>
      <c r="AQ2770">
        <v>109.28</v>
      </c>
      <c r="AR2770">
        <v>490.4</v>
      </c>
      <c r="AS2770">
        <v>531.04</v>
      </c>
      <c r="AT2770">
        <v>527.67999999999995</v>
      </c>
      <c r="AU2770">
        <v>53.6</v>
      </c>
      <c r="AV2770">
        <v>58.95</v>
      </c>
      <c r="AW2770">
        <v>56.05</v>
      </c>
      <c r="AX2770">
        <v>54.25</v>
      </c>
      <c r="AY2770">
        <v>53.75</v>
      </c>
      <c r="AZ2770">
        <v>52.8</v>
      </c>
      <c r="BA2770">
        <v>54.2</v>
      </c>
      <c r="BB2770">
        <v>55.65</v>
      </c>
      <c r="BC2770">
        <v>58.95</v>
      </c>
      <c r="BD2770">
        <v>64.349999999999994</v>
      </c>
      <c r="BE2770">
        <v>65.3</v>
      </c>
      <c r="BF2770">
        <v>64.7</v>
      </c>
      <c r="BG2770">
        <v>62.55</v>
      </c>
      <c r="BH2770">
        <v>62.95</v>
      </c>
      <c r="BI2770">
        <v>61.1</v>
      </c>
      <c r="BJ2770">
        <v>59.45</v>
      </c>
      <c r="BK2770">
        <v>58.05</v>
      </c>
      <c r="BL2770">
        <v>56.15</v>
      </c>
      <c r="BM2770">
        <v>54</v>
      </c>
      <c r="BN2770">
        <v>52.65</v>
      </c>
      <c r="BO2770">
        <v>52.35</v>
      </c>
      <c r="BP2770">
        <v>52</v>
      </c>
      <c r="BQ2770">
        <v>51.95</v>
      </c>
      <c r="BR2770">
        <v>51.65</v>
      </c>
      <c r="BS2770">
        <v>-24.422450000000001</v>
      </c>
      <c r="BT2770">
        <v>19.7988</v>
      </c>
      <c r="BU2770">
        <v>8.7907410000000006</v>
      </c>
      <c r="BV2770">
        <v>11.14526</v>
      </c>
      <c r="BW2770">
        <v>11.52408</v>
      </c>
      <c r="BX2770">
        <v>1.0278929999999999</v>
      </c>
      <c r="BY2770">
        <v>14.184200000000001</v>
      </c>
      <c r="BZ2770">
        <v>19.629270000000002</v>
      </c>
      <c r="CA2770">
        <v>-9.4571529999999999</v>
      </c>
      <c r="CB2770">
        <v>-32.18985</v>
      </c>
      <c r="CC2770">
        <v>-31.651150000000001</v>
      </c>
      <c r="CD2770">
        <v>-21.030729999999998</v>
      </c>
      <c r="CE2770">
        <v>45.60022</v>
      </c>
      <c r="CF2770">
        <v>23.069240000000001</v>
      </c>
      <c r="CG2770">
        <v>15.761279999999999</v>
      </c>
      <c r="CH2770">
        <v>15.30035</v>
      </c>
      <c r="CI2770">
        <v>42.089120000000001</v>
      </c>
      <c r="CJ2770">
        <v>58.784399999999998</v>
      </c>
      <c r="CK2770">
        <v>25.6693</v>
      </c>
      <c r="CL2770">
        <v>17.217510000000001</v>
      </c>
      <c r="CM2770">
        <v>-29.678940000000001</v>
      </c>
      <c r="CN2770">
        <v>-24.343050000000002</v>
      </c>
      <c r="CO2770">
        <v>-27.298580000000001</v>
      </c>
      <c r="CP2770">
        <v>-42.226619999999997</v>
      </c>
      <c r="CQ2770">
        <v>244.52629999999999</v>
      </c>
      <c r="CR2770">
        <v>406.45299999999997</v>
      </c>
      <c r="CS2770">
        <v>696.14790000000005</v>
      </c>
      <c r="CT2770">
        <v>541.49099999999999</v>
      </c>
      <c r="CU2770">
        <v>404.2876</v>
      </c>
      <c r="CV2770">
        <v>163.46420000000001</v>
      </c>
      <c r="CW2770">
        <v>156.12540000000001</v>
      </c>
      <c r="CX2770">
        <v>108.8051</v>
      </c>
      <c r="CY2770">
        <v>197.61869999999999</v>
      </c>
      <c r="CZ2770">
        <v>889.51499999999999</v>
      </c>
      <c r="DA2770">
        <v>1082.146</v>
      </c>
      <c r="DB2770">
        <v>826.57380000000001</v>
      </c>
      <c r="DC2770">
        <v>556.3546</v>
      </c>
      <c r="DD2770">
        <v>108.70269999999999</v>
      </c>
      <c r="DE2770">
        <v>113.98009999999999</v>
      </c>
      <c r="DF2770">
        <v>155.92089999999999</v>
      </c>
      <c r="DG2770">
        <v>183.19159999999999</v>
      </c>
      <c r="DH2770">
        <v>241.08940000000001</v>
      </c>
      <c r="DI2770">
        <v>424.49970000000002</v>
      </c>
      <c r="DJ2770">
        <v>1693.242</v>
      </c>
      <c r="DK2770">
        <v>583.30179999999996</v>
      </c>
      <c r="DL2770">
        <v>388.90179999999998</v>
      </c>
      <c r="DM2770">
        <v>627.71590000000003</v>
      </c>
      <c r="DN2770">
        <v>1577.712</v>
      </c>
      <c r="DO2770">
        <v>18</v>
      </c>
      <c r="DP2770">
        <v>20</v>
      </c>
    </row>
    <row r="2771" spans="1:120" hidden="1" x14ac:dyDescent="0.25">
      <c r="A2771" t="str">
        <f t="shared" si="43"/>
        <v>LCA-Sierra_All CBP_44474</v>
      </c>
      <c r="B2771" t="s">
        <v>62</v>
      </c>
      <c r="C2771" t="s">
        <v>206</v>
      </c>
      <c r="D2771" t="s">
        <v>34</v>
      </c>
      <c r="E2771" t="s">
        <v>61</v>
      </c>
      <c r="F2771" t="s">
        <v>61</v>
      </c>
      <c r="G2771" t="s">
        <v>61</v>
      </c>
      <c r="H2771" t="s">
        <v>61</v>
      </c>
      <c r="I2771" t="s">
        <v>61</v>
      </c>
      <c r="J2771" t="s">
        <v>61</v>
      </c>
      <c r="K2771" t="s">
        <v>197</v>
      </c>
      <c r="L2771" s="18">
        <v>44474</v>
      </c>
      <c r="M2771">
        <v>19</v>
      </c>
      <c r="N2771">
        <v>19</v>
      </c>
      <c r="O2771" t="s">
        <v>258</v>
      </c>
      <c r="P2771">
        <v>11</v>
      </c>
      <c r="Q2771">
        <v>11</v>
      </c>
      <c r="R2771">
        <v>0</v>
      </c>
      <c r="S2771">
        <v>0</v>
      </c>
      <c r="T2771">
        <v>1</v>
      </c>
      <c r="U2771">
        <v>0</v>
      </c>
      <c r="V2771">
        <v>1</v>
      </c>
      <c r="W2771">
        <v>885.2</v>
      </c>
      <c r="X2771">
        <v>891.5</v>
      </c>
      <c r="Y2771">
        <v>848.46</v>
      </c>
      <c r="Z2771">
        <v>770</v>
      </c>
      <c r="AA2771">
        <v>673.06</v>
      </c>
      <c r="AB2771">
        <v>733.28</v>
      </c>
      <c r="AC2771">
        <v>798.1</v>
      </c>
      <c r="AD2771">
        <v>824.2</v>
      </c>
      <c r="AE2771">
        <v>709</v>
      </c>
      <c r="AF2771">
        <v>741.66</v>
      </c>
      <c r="AG2771">
        <v>681.8</v>
      </c>
      <c r="AH2771">
        <v>677.82</v>
      </c>
      <c r="AI2771">
        <v>751.62</v>
      </c>
      <c r="AJ2771">
        <v>739.26</v>
      </c>
      <c r="AK2771">
        <v>775.2</v>
      </c>
      <c r="AL2771">
        <v>764.98</v>
      </c>
      <c r="AM2771">
        <v>695.34</v>
      </c>
      <c r="AN2771">
        <v>673.92</v>
      </c>
      <c r="AO2771">
        <v>440.82</v>
      </c>
      <c r="AP2771">
        <v>627.74</v>
      </c>
      <c r="AQ2771">
        <v>658.62</v>
      </c>
      <c r="AR2771">
        <v>744.04</v>
      </c>
      <c r="AS2771">
        <v>854.04</v>
      </c>
      <c r="AT2771">
        <v>879.92</v>
      </c>
      <c r="AU2771">
        <v>65.8</v>
      </c>
      <c r="AV2771">
        <v>65.95</v>
      </c>
      <c r="AW2771">
        <v>64.45</v>
      </c>
      <c r="AX2771">
        <v>65</v>
      </c>
      <c r="AY2771">
        <v>66.8</v>
      </c>
      <c r="AZ2771">
        <v>65.849999999999994</v>
      </c>
      <c r="BA2771">
        <v>61.95</v>
      </c>
      <c r="BB2771">
        <v>63.5</v>
      </c>
      <c r="BC2771">
        <v>60.1</v>
      </c>
      <c r="BD2771">
        <v>65.2</v>
      </c>
      <c r="BE2771">
        <v>68.5</v>
      </c>
      <c r="BF2771">
        <v>71.25</v>
      </c>
      <c r="BG2771">
        <v>74.650000000000006</v>
      </c>
      <c r="BH2771">
        <v>78.099999999999994</v>
      </c>
      <c r="BI2771">
        <v>81.349999999999994</v>
      </c>
      <c r="BJ2771">
        <v>82.05</v>
      </c>
      <c r="BK2771">
        <v>82.3</v>
      </c>
      <c r="BL2771">
        <v>80</v>
      </c>
      <c r="BM2771">
        <v>77</v>
      </c>
      <c r="BN2771">
        <v>73</v>
      </c>
      <c r="BO2771">
        <v>69</v>
      </c>
      <c r="BP2771">
        <v>66</v>
      </c>
      <c r="BQ2771">
        <v>65</v>
      </c>
      <c r="BR2771">
        <v>63</v>
      </c>
      <c r="BS2771">
        <v>-49.932690000000001</v>
      </c>
      <c r="BT2771">
        <v>8.8601989999999997</v>
      </c>
      <c r="BU2771">
        <v>9.9824579999999994</v>
      </c>
      <c r="BV2771">
        <v>-9.2554259999999999</v>
      </c>
      <c r="BW2771">
        <v>-0.75363480000000005</v>
      </c>
      <c r="BX2771">
        <v>-12.79636</v>
      </c>
      <c r="BY2771">
        <v>-6.3463880000000001</v>
      </c>
      <c r="BZ2771">
        <v>-1.4394389999999999</v>
      </c>
      <c r="CA2771">
        <v>14.301410000000001</v>
      </c>
      <c r="CB2771">
        <v>12.059060000000001</v>
      </c>
      <c r="CC2771">
        <v>54.56185</v>
      </c>
      <c r="CD2771">
        <v>42.335169999999998</v>
      </c>
      <c r="CE2771">
        <v>27.122389999999999</v>
      </c>
      <c r="CF2771">
        <v>20.58942</v>
      </c>
      <c r="CG2771">
        <v>-12.50916</v>
      </c>
      <c r="CH2771">
        <v>-38.367939999999997</v>
      </c>
      <c r="CI2771">
        <v>-6.6858300000000002</v>
      </c>
      <c r="CJ2771">
        <v>9.2420030000000004</v>
      </c>
      <c r="CK2771">
        <v>141.90600000000001</v>
      </c>
      <c r="CL2771">
        <v>58.747199999999999</v>
      </c>
      <c r="CM2771">
        <v>3.6160329999999998</v>
      </c>
      <c r="CN2771">
        <v>5.6519120000000003</v>
      </c>
      <c r="CO2771">
        <v>-20.1828</v>
      </c>
      <c r="CP2771">
        <v>-22.691669999999998</v>
      </c>
      <c r="CQ2771">
        <v>335.95620000000002</v>
      </c>
      <c r="CR2771">
        <v>991.70259999999996</v>
      </c>
      <c r="CS2771">
        <v>736.18520000000001</v>
      </c>
      <c r="CT2771">
        <v>543.86649999999997</v>
      </c>
      <c r="CU2771">
        <v>377.10759999999999</v>
      </c>
      <c r="CV2771">
        <v>143.0412</v>
      </c>
      <c r="CW2771">
        <v>218.74109999999999</v>
      </c>
      <c r="CX2771">
        <v>376.57889999999998</v>
      </c>
      <c r="CY2771">
        <v>511.38979999999998</v>
      </c>
      <c r="CZ2771">
        <v>501.33659999999998</v>
      </c>
      <c r="DA2771">
        <v>411.18009999999998</v>
      </c>
      <c r="DB2771">
        <v>680.33820000000003</v>
      </c>
      <c r="DC2771">
        <v>535.85889999999995</v>
      </c>
      <c r="DD2771">
        <v>493.98270000000002</v>
      </c>
      <c r="DE2771">
        <v>420.18990000000002</v>
      </c>
      <c r="DF2771">
        <v>474.25779999999997</v>
      </c>
      <c r="DG2771">
        <v>249.01089999999999</v>
      </c>
      <c r="DH2771">
        <v>340.72149999999999</v>
      </c>
      <c r="DI2771">
        <v>3013.7150000000001</v>
      </c>
      <c r="DJ2771">
        <v>991.24839999999995</v>
      </c>
      <c r="DK2771">
        <v>1104.326</v>
      </c>
      <c r="DL2771">
        <v>407.01569999999998</v>
      </c>
      <c r="DM2771">
        <v>260.22770000000003</v>
      </c>
      <c r="DN2771">
        <v>299.69819999999999</v>
      </c>
      <c r="DO2771">
        <v>19</v>
      </c>
      <c r="DP2771">
        <v>19</v>
      </c>
    </row>
    <row r="2772" spans="1:120" hidden="1" x14ac:dyDescent="0.25">
      <c r="A2772" t="str">
        <f t="shared" si="43"/>
        <v>Industry_Type-4. Retail stores_All CBP_44474</v>
      </c>
      <c r="B2772" t="s">
        <v>62</v>
      </c>
      <c r="C2772" t="s">
        <v>204</v>
      </c>
      <c r="D2772" t="s">
        <v>61</v>
      </c>
      <c r="E2772" t="s">
        <v>61</v>
      </c>
      <c r="F2772" t="s">
        <v>61</v>
      </c>
      <c r="G2772" t="s">
        <v>33</v>
      </c>
      <c r="H2772" t="s">
        <v>61</v>
      </c>
      <c r="I2772" t="s">
        <v>61</v>
      </c>
      <c r="J2772" t="s">
        <v>61</v>
      </c>
      <c r="K2772" t="s">
        <v>197</v>
      </c>
      <c r="L2772" s="18">
        <v>44474</v>
      </c>
      <c r="M2772">
        <v>19</v>
      </c>
      <c r="N2772">
        <v>19</v>
      </c>
      <c r="O2772" t="s">
        <v>258</v>
      </c>
      <c r="P2772">
        <v>1</v>
      </c>
      <c r="Q2772">
        <v>1</v>
      </c>
      <c r="R2772">
        <v>0</v>
      </c>
      <c r="S2772">
        <v>0</v>
      </c>
      <c r="T2772">
        <v>1</v>
      </c>
      <c r="U2772">
        <v>0</v>
      </c>
      <c r="V2772">
        <v>1</v>
      </c>
      <c r="W2772">
        <v>168</v>
      </c>
      <c r="X2772">
        <v>180.72</v>
      </c>
      <c r="Y2772">
        <v>184.56</v>
      </c>
      <c r="Z2772">
        <v>185.76</v>
      </c>
      <c r="AA2772">
        <v>185.52</v>
      </c>
      <c r="AB2772">
        <v>185.52</v>
      </c>
      <c r="AC2772">
        <v>186.84</v>
      </c>
      <c r="AD2772">
        <v>187.2</v>
      </c>
      <c r="AE2772">
        <v>188.4</v>
      </c>
      <c r="AF2772">
        <v>180.36</v>
      </c>
      <c r="AG2772">
        <v>169.32</v>
      </c>
      <c r="AH2772">
        <v>166.08</v>
      </c>
      <c r="AI2772">
        <v>155.76</v>
      </c>
      <c r="AJ2772">
        <v>157.08000000000001</v>
      </c>
      <c r="AK2772">
        <v>143.63999999999999</v>
      </c>
      <c r="AL2772">
        <v>141.47999999999999</v>
      </c>
      <c r="AM2772">
        <v>136.91999999999999</v>
      </c>
      <c r="AN2772">
        <v>136.68</v>
      </c>
      <c r="AO2772">
        <v>135.84</v>
      </c>
      <c r="AP2772">
        <v>136.19999999999999</v>
      </c>
      <c r="AQ2772">
        <v>141.72</v>
      </c>
      <c r="AR2772">
        <v>142.32</v>
      </c>
      <c r="AS2772">
        <v>144.47999999999999</v>
      </c>
      <c r="AT2772">
        <v>145.91999999999999</v>
      </c>
      <c r="AU2772">
        <v>58.95</v>
      </c>
      <c r="AV2772">
        <v>56.9</v>
      </c>
      <c r="AW2772">
        <v>56.7</v>
      </c>
      <c r="AX2772">
        <v>56.55</v>
      </c>
      <c r="AY2772">
        <v>56.45</v>
      </c>
      <c r="AZ2772">
        <v>55.95</v>
      </c>
      <c r="BA2772">
        <v>56.15</v>
      </c>
      <c r="BB2772">
        <v>56.4</v>
      </c>
      <c r="BC2772">
        <v>56.9</v>
      </c>
      <c r="BD2772">
        <v>57.35</v>
      </c>
      <c r="BE2772">
        <v>60</v>
      </c>
      <c r="BF2772">
        <v>63.7</v>
      </c>
      <c r="BG2772">
        <v>65.599999999999994</v>
      </c>
      <c r="BH2772">
        <v>67.5</v>
      </c>
      <c r="BI2772">
        <v>66.8</v>
      </c>
      <c r="BJ2772">
        <v>66</v>
      </c>
      <c r="BK2772">
        <v>65.2</v>
      </c>
      <c r="BL2772">
        <v>64</v>
      </c>
      <c r="BM2772">
        <v>64</v>
      </c>
      <c r="BN2772">
        <v>63</v>
      </c>
      <c r="BO2772">
        <v>62</v>
      </c>
      <c r="BP2772">
        <v>62</v>
      </c>
      <c r="BQ2772">
        <v>62</v>
      </c>
      <c r="BR2772">
        <v>62</v>
      </c>
      <c r="BS2772">
        <v>5.0994900000000003E-2</v>
      </c>
      <c r="BT2772">
        <v>-1.843307</v>
      </c>
      <c r="BU2772">
        <v>-2.0849760000000002</v>
      </c>
      <c r="BV2772">
        <v>-2.7102659999999998</v>
      </c>
      <c r="BW2772">
        <v>-1.848465</v>
      </c>
      <c r="BX2772">
        <v>-1.4766239999999999</v>
      </c>
      <c r="BY2772">
        <v>-0.1005249</v>
      </c>
      <c r="BZ2772">
        <v>0.2906494</v>
      </c>
      <c r="CA2772">
        <v>-0.24548339999999999</v>
      </c>
      <c r="CB2772">
        <v>3.38028</v>
      </c>
      <c r="CC2772">
        <v>4.0992889999999997</v>
      </c>
      <c r="CD2772">
        <v>5.236618</v>
      </c>
      <c r="CE2772">
        <v>6.2245030000000003</v>
      </c>
      <c r="CF2772">
        <v>1.6678010000000001</v>
      </c>
      <c r="CG2772">
        <v>3.318527</v>
      </c>
      <c r="CH2772">
        <v>4.5779719999999999</v>
      </c>
      <c r="CI2772">
        <v>4.4565279999999996</v>
      </c>
      <c r="CJ2772">
        <v>5.9044650000000001</v>
      </c>
      <c r="CK2772">
        <v>4.731903</v>
      </c>
      <c r="CL2772">
        <v>7.1921540000000004</v>
      </c>
      <c r="CM2772">
        <v>8.4022369999999995</v>
      </c>
      <c r="CN2772">
        <v>7.9120030000000003</v>
      </c>
      <c r="CO2772">
        <v>7.4455720000000003</v>
      </c>
      <c r="CP2772">
        <v>7.1220860000000004</v>
      </c>
      <c r="CQ2772">
        <v>15.15532</v>
      </c>
      <c r="CR2772">
        <v>5.7583500000000001</v>
      </c>
      <c r="CS2772">
        <v>3.9259620000000002</v>
      </c>
      <c r="CT2772">
        <v>3.2902300000000002</v>
      </c>
      <c r="CU2772">
        <v>3.089105</v>
      </c>
      <c r="CV2772">
        <v>2.356258</v>
      </c>
      <c r="CW2772">
        <v>2.7777250000000002</v>
      </c>
      <c r="CX2772">
        <v>0.630274</v>
      </c>
      <c r="CY2772">
        <v>7.4781089999999999</v>
      </c>
      <c r="CZ2772">
        <v>6.1794789999999997</v>
      </c>
      <c r="DA2772">
        <v>21.657800000000002</v>
      </c>
      <c r="DB2772">
        <v>34.010680000000001</v>
      </c>
      <c r="DC2772">
        <v>100.7672</v>
      </c>
      <c r="DD2772">
        <v>73.17971</v>
      </c>
      <c r="DE2772">
        <v>36.684759999999997</v>
      </c>
      <c r="DF2772">
        <v>34.121810000000004</v>
      </c>
      <c r="DG2772">
        <v>38.524430000000002</v>
      </c>
      <c r="DH2772">
        <v>30.33755</v>
      </c>
      <c r="DI2772">
        <v>36.454250000000002</v>
      </c>
      <c r="DJ2772">
        <v>36.619790000000002</v>
      </c>
      <c r="DK2772">
        <v>47.953220000000002</v>
      </c>
      <c r="DL2772">
        <v>54.463590000000003</v>
      </c>
      <c r="DM2772">
        <v>56.052010000000003</v>
      </c>
      <c r="DN2772">
        <v>53.240670000000001</v>
      </c>
      <c r="DO2772">
        <v>19</v>
      </c>
      <c r="DP2772">
        <v>19</v>
      </c>
    </row>
    <row r="2773" spans="1:120" hidden="1" x14ac:dyDescent="0.25">
      <c r="A2773" t="str">
        <f t="shared" si="43"/>
        <v>sublap_id-SLAP_PGSI_All CBP_44474</v>
      </c>
      <c r="B2773" t="s">
        <v>62</v>
      </c>
      <c r="C2773" t="s">
        <v>277</v>
      </c>
      <c r="D2773" t="s">
        <v>61</v>
      </c>
      <c r="E2773" t="s">
        <v>278</v>
      </c>
      <c r="F2773" t="s">
        <v>61</v>
      </c>
      <c r="G2773" t="s">
        <v>61</v>
      </c>
      <c r="H2773" t="s">
        <v>61</v>
      </c>
      <c r="I2773" t="s">
        <v>61</v>
      </c>
      <c r="J2773" t="s">
        <v>61</v>
      </c>
      <c r="K2773" t="s">
        <v>197</v>
      </c>
      <c r="L2773" s="18">
        <v>44474</v>
      </c>
      <c r="M2773">
        <v>19</v>
      </c>
      <c r="N2773">
        <v>19</v>
      </c>
      <c r="O2773" t="s">
        <v>258</v>
      </c>
      <c r="P2773">
        <v>11</v>
      </c>
      <c r="Q2773">
        <v>11</v>
      </c>
      <c r="R2773">
        <v>0</v>
      </c>
      <c r="S2773">
        <v>0</v>
      </c>
      <c r="T2773">
        <v>1</v>
      </c>
      <c r="U2773">
        <v>0</v>
      </c>
      <c r="V2773">
        <v>1</v>
      </c>
      <c r="W2773">
        <v>885.2</v>
      </c>
      <c r="X2773">
        <v>891.5</v>
      </c>
      <c r="Y2773">
        <v>848.46</v>
      </c>
      <c r="Z2773">
        <v>770</v>
      </c>
      <c r="AA2773">
        <v>673.06</v>
      </c>
      <c r="AB2773">
        <v>733.28</v>
      </c>
      <c r="AC2773">
        <v>798.1</v>
      </c>
      <c r="AD2773">
        <v>824.2</v>
      </c>
      <c r="AE2773">
        <v>709</v>
      </c>
      <c r="AF2773">
        <v>741.66</v>
      </c>
      <c r="AG2773">
        <v>681.8</v>
      </c>
      <c r="AH2773">
        <v>677.82</v>
      </c>
      <c r="AI2773">
        <v>751.62</v>
      </c>
      <c r="AJ2773">
        <v>739.26</v>
      </c>
      <c r="AK2773">
        <v>775.2</v>
      </c>
      <c r="AL2773">
        <v>764.98</v>
      </c>
      <c r="AM2773">
        <v>695.34</v>
      </c>
      <c r="AN2773">
        <v>673.92</v>
      </c>
      <c r="AO2773">
        <v>440.82</v>
      </c>
      <c r="AP2773">
        <v>627.74</v>
      </c>
      <c r="AQ2773">
        <v>658.62</v>
      </c>
      <c r="AR2773">
        <v>744.04</v>
      </c>
      <c r="AS2773">
        <v>854.04</v>
      </c>
      <c r="AT2773">
        <v>879.92</v>
      </c>
      <c r="AU2773">
        <v>65.8</v>
      </c>
      <c r="AV2773">
        <v>65.95</v>
      </c>
      <c r="AW2773">
        <v>64.45</v>
      </c>
      <c r="AX2773">
        <v>65</v>
      </c>
      <c r="AY2773">
        <v>66.8</v>
      </c>
      <c r="AZ2773">
        <v>65.849999999999994</v>
      </c>
      <c r="BA2773">
        <v>61.95</v>
      </c>
      <c r="BB2773">
        <v>63.5</v>
      </c>
      <c r="BC2773">
        <v>60.1</v>
      </c>
      <c r="BD2773">
        <v>65.2</v>
      </c>
      <c r="BE2773">
        <v>68.5</v>
      </c>
      <c r="BF2773">
        <v>71.25</v>
      </c>
      <c r="BG2773">
        <v>74.650000000000006</v>
      </c>
      <c r="BH2773">
        <v>78.099999999999994</v>
      </c>
      <c r="BI2773">
        <v>81.349999999999994</v>
      </c>
      <c r="BJ2773">
        <v>82.05</v>
      </c>
      <c r="BK2773">
        <v>82.3</v>
      </c>
      <c r="BL2773">
        <v>80</v>
      </c>
      <c r="BM2773">
        <v>77</v>
      </c>
      <c r="BN2773">
        <v>73</v>
      </c>
      <c r="BO2773">
        <v>69</v>
      </c>
      <c r="BP2773">
        <v>66</v>
      </c>
      <c r="BQ2773">
        <v>65</v>
      </c>
      <c r="BR2773">
        <v>63</v>
      </c>
      <c r="BS2773">
        <v>-49.932690000000001</v>
      </c>
      <c r="BT2773">
        <v>8.8601989999999997</v>
      </c>
      <c r="BU2773">
        <v>9.9824579999999994</v>
      </c>
      <c r="BV2773">
        <v>-9.2554259999999999</v>
      </c>
      <c r="BW2773">
        <v>-0.75363480000000005</v>
      </c>
      <c r="BX2773">
        <v>-12.79636</v>
      </c>
      <c r="BY2773">
        <v>-6.3463880000000001</v>
      </c>
      <c r="BZ2773">
        <v>-1.4394389999999999</v>
      </c>
      <c r="CA2773">
        <v>14.301410000000001</v>
      </c>
      <c r="CB2773">
        <v>12.059060000000001</v>
      </c>
      <c r="CC2773">
        <v>54.56185</v>
      </c>
      <c r="CD2773">
        <v>42.335169999999998</v>
      </c>
      <c r="CE2773">
        <v>27.122389999999999</v>
      </c>
      <c r="CF2773">
        <v>20.58942</v>
      </c>
      <c r="CG2773">
        <v>-12.50916</v>
      </c>
      <c r="CH2773">
        <v>-38.367939999999997</v>
      </c>
      <c r="CI2773">
        <v>-6.6858300000000002</v>
      </c>
      <c r="CJ2773">
        <v>9.2420030000000004</v>
      </c>
      <c r="CK2773">
        <v>141.90600000000001</v>
      </c>
      <c r="CL2773">
        <v>58.747199999999999</v>
      </c>
      <c r="CM2773">
        <v>3.6160329999999998</v>
      </c>
      <c r="CN2773">
        <v>5.6519120000000003</v>
      </c>
      <c r="CO2773">
        <v>-20.1828</v>
      </c>
      <c r="CP2773">
        <v>-22.691669999999998</v>
      </c>
      <c r="CQ2773">
        <v>335.95620000000002</v>
      </c>
      <c r="CR2773">
        <v>991.70259999999996</v>
      </c>
      <c r="CS2773">
        <v>736.18520000000001</v>
      </c>
      <c r="CT2773">
        <v>543.86649999999997</v>
      </c>
      <c r="CU2773">
        <v>377.10759999999999</v>
      </c>
      <c r="CV2773">
        <v>143.0412</v>
      </c>
      <c r="CW2773">
        <v>218.74109999999999</v>
      </c>
      <c r="CX2773">
        <v>376.57889999999998</v>
      </c>
      <c r="CY2773">
        <v>511.38979999999998</v>
      </c>
      <c r="CZ2773">
        <v>501.33659999999998</v>
      </c>
      <c r="DA2773">
        <v>411.18009999999998</v>
      </c>
      <c r="DB2773">
        <v>680.33820000000003</v>
      </c>
      <c r="DC2773">
        <v>535.85889999999995</v>
      </c>
      <c r="DD2773">
        <v>493.98270000000002</v>
      </c>
      <c r="DE2773">
        <v>420.18990000000002</v>
      </c>
      <c r="DF2773">
        <v>474.25779999999997</v>
      </c>
      <c r="DG2773">
        <v>249.01089999999999</v>
      </c>
      <c r="DH2773">
        <v>340.72149999999999</v>
      </c>
      <c r="DI2773">
        <v>3013.7150000000001</v>
      </c>
      <c r="DJ2773">
        <v>991.24839999999995</v>
      </c>
      <c r="DK2773">
        <v>1104.326</v>
      </c>
      <c r="DL2773">
        <v>407.01569999999998</v>
      </c>
      <c r="DM2773">
        <v>260.22770000000003</v>
      </c>
      <c r="DN2773">
        <v>299.69819999999999</v>
      </c>
      <c r="DO2773">
        <v>19</v>
      </c>
      <c r="DP2773">
        <v>19</v>
      </c>
    </row>
    <row r="2774" spans="1:120" hidden="1" x14ac:dyDescent="0.25">
      <c r="A2774" t="str">
        <f t="shared" si="43"/>
        <v>Industry_Type-7. Institutional/Government_All CBP_44474</v>
      </c>
      <c r="B2774" t="s">
        <v>62</v>
      </c>
      <c r="C2774" t="s">
        <v>208</v>
      </c>
      <c r="D2774" t="s">
        <v>61</v>
      </c>
      <c r="E2774" t="s">
        <v>61</v>
      </c>
      <c r="F2774" t="s">
        <v>61</v>
      </c>
      <c r="G2774" t="s">
        <v>35</v>
      </c>
      <c r="H2774" t="s">
        <v>61</v>
      </c>
      <c r="I2774" t="s">
        <v>61</v>
      </c>
      <c r="J2774" t="s">
        <v>61</v>
      </c>
      <c r="K2774" t="s">
        <v>197</v>
      </c>
      <c r="L2774" s="18">
        <v>44474</v>
      </c>
      <c r="M2774">
        <v>19</v>
      </c>
      <c r="N2774">
        <v>19</v>
      </c>
      <c r="O2774" t="s">
        <v>258</v>
      </c>
      <c r="P2774">
        <v>2</v>
      </c>
      <c r="Q2774">
        <v>2</v>
      </c>
      <c r="R2774">
        <v>0</v>
      </c>
      <c r="S2774">
        <v>0</v>
      </c>
      <c r="T2774">
        <v>1</v>
      </c>
      <c r="U2774">
        <v>0</v>
      </c>
      <c r="V2774">
        <v>1</v>
      </c>
      <c r="W2774">
        <v>22.72</v>
      </c>
      <c r="X2774">
        <v>20</v>
      </c>
      <c r="Y2774">
        <v>19.52</v>
      </c>
      <c r="Z2774">
        <v>21.28</v>
      </c>
      <c r="AA2774">
        <v>19.52</v>
      </c>
      <c r="AB2774">
        <v>49.12</v>
      </c>
      <c r="AC2774">
        <v>84.8</v>
      </c>
      <c r="AD2774">
        <v>83.36</v>
      </c>
      <c r="AE2774">
        <v>76.16</v>
      </c>
      <c r="AF2774">
        <v>68.64</v>
      </c>
      <c r="AG2774">
        <v>61.44</v>
      </c>
      <c r="AH2774">
        <v>61.6</v>
      </c>
      <c r="AI2774">
        <v>126.08</v>
      </c>
      <c r="AJ2774">
        <v>125.76</v>
      </c>
      <c r="AK2774">
        <v>128.47999999999999</v>
      </c>
      <c r="AL2774">
        <v>132</v>
      </c>
      <c r="AM2774">
        <v>132.47999999999999</v>
      </c>
      <c r="AN2774">
        <v>138.56</v>
      </c>
      <c r="AO2774">
        <v>117.6</v>
      </c>
      <c r="AP2774">
        <v>87.04</v>
      </c>
      <c r="AQ2774">
        <v>87.68</v>
      </c>
      <c r="AR2774">
        <v>71.040000000000006</v>
      </c>
      <c r="AS2774">
        <v>22.56</v>
      </c>
      <c r="AT2774">
        <v>22.24</v>
      </c>
      <c r="AU2774">
        <v>65.8</v>
      </c>
      <c r="AV2774">
        <v>65.95</v>
      </c>
      <c r="AW2774">
        <v>64.45</v>
      </c>
      <c r="AX2774">
        <v>65</v>
      </c>
      <c r="AY2774">
        <v>66.8</v>
      </c>
      <c r="AZ2774">
        <v>65.849999999999994</v>
      </c>
      <c r="BA2774">
        <v>61.95</v>
      </c>
      <c r="BB2774">
        <v>63.5</v>
      </c>
      <c r="BC2774">
        <v>60.1</v>
      </c>
      <c r="BD2774">
        <v>65.2</v>
      </c>
      <c r="BE2774">
        <v>68.5</v>
      </c>
      <c r="BF2774">
        <v>71.25</v>
      </c>
      <c r="BG2774">
        <v>74.650000000000006</v>
      </c>
      <c r="BH2774">
        <v>78.099999999999994</v>
      </c>
      <c r="BI2774">
        <v>81.349999999999994</v>
      </c>
      <c r="BJ2774">
        <v>82.05</v>
      </c>
      <c r="BK2774">
        <v>82.3</v>
      </c>
      <c r="BL2774">
        <v>80</v>
      </c>
      <c r="BM2774">
        <v>77</v>
      </c>
      <c r="BN2774">
        <v>73</v>
      </c>
      <c r="BO2774">
        <v>69</v>
      </c>
      <c r="BP2774">
        <v>66</v>
      </c>
      <c r="BQ2774">
        <v>65</v>
      </c>
      <c r="BR2774">
        <v>63</v>
      </c>
      <c r="BS2774">
        <v>-1.0075730000000001</v>
      </c>
      <c r="BT2774">
        <v>-0.91601279999999996</v>
      </c>
      <c r="BU2774">
        <v>-0.2330236</v>
      </c>
      <c r="BV2774">
        <v>-0.93922899999999998</v>
      </c>
      <c r="BW2774">
        <v>-0.13174340000000001</v>
      </c>
      <c r="BX2774">
        <v>0.70586110000000002</v>
      </c>
      <c r="BY2774">
        <v>-0.39355469999999998</v>
      </c>
      <c r="BZ2774">
        <v>1.7977700000000001</v>
      </c>
      <c r="CA2774">
        <v>1.184777</v>
      </c>
      <c r="CB2774">
        <v>-2.369615</v>
      </c>
      <c r="CC2774">
        <v>5.7568080000000004</v>
      </c>
      <c r="CD2774">
        <v>-2.4748969999999999</v>
      </c>
      <c r="CE2774">
        <v>-13.37088</v>
      </c>
      <c r="CF2774">
        <v>-12.319190000000001</v>
      </c>
      <c r="CG2774">
        <v>-12.77286</v>
      </c>
      <c r="CH2774">
        <v>-18.447790000000001</v>
      </c>
      <c r="CI2774">
        <v>-13.6403</v>
      </c>
      <c r="CJ2774">
        <v>-5.0344730000000002</v>
      </c>
      <c r="CK2774">
        <v>-5.533455</v>
      </c>
      <c r="CL2774">
        <v>-1.882374</v>
      </c>
      <c r="CM2774">
        <v>-4.5107489999999997</v>
      </c>
      <c r="CN2774">
        <v>1.8692789999999999</v>
      </c>
      <c r="CO2774">
        <v>7.4328950000000003</v>
      </c>
      <c r="CP2774">
        <v>-1.4107050000000001</v>
      </c>
      <c r="CQ2774">
        <v>0.41580660000000003</v>
      </c>
      <c r="CR2774">
        <v>0.84669240000000001</v>
      </c>
      <c r="CS2774">
        <v>0.32280550000000002</v>
      </c>
      <c r="CT2774">
        <v>0.36547200000000002</v>
      </c>
      <c r="CU2774">
        <v>0.25715060000000001</v>
      </c>
      <c r="CV2774">
        <v>4.674919</v>
      </c>
      <c r="CW2774">
        <v>1.2094370000000001</v>
      </c>
      <c r="CX2774">
        <v>9.0287640000000007</v>
      </c>
      <c r="CY2774">
        <v>1.0056609999999999</v>
      </c>
      <c r="CZ2774">
        <v>24.203040000000001</v>
      </c>
      <c r="DA2774">
        <v>82.642780000000002</v>
      </c>
      <c r="DB2774">
        <v>418.66930000000002</v>
      </c>
      <c r="DC2774">
        <v>118.166</v>
      </c>
      <c r="DD2774">
        <v>104.8796</v>
      </c>
      <c r="DE2774">
        <v>50.647910000000003</v>
      </c>
      <c r="DF2774">
        <v>16.471920000000001</v>
      </c>
      <c r="DG2774">
        <v>9.6136119999999998</v>
      </c>
      <c r="DH2774">
        <v>7.2333020000000001</v>
      </c>
      <c r="DI2774">
        <v>11.831659999999999</v>
      </c>
      <c r="DJ2774">
        <v>12.73006</v>
      </c>
      <c r="DK2774">
        <v>10.83812</v>
      </c>
      <c r="DL2774">
        <v>134.05170000000001</v>
      </c>
      <c r="DM2774">
        <v>29.622229999999998</v>
      </c>
      <c r="DN2774">
        <v>0.6457389</v>
      </c>
      <c r="DO2774">
        <v>19</v>
      </c>
      <c r="DP2774">
        <v>19</v>
      </c>
    </row>
    <row r="2775" spans="1:120" hidden="1" x14ac:dyDescent="0.25">
      <c r="A2775" t="str">
        <f t="shared" si="43"/>
        <v>Industry_Type-8. Other_All CBP_44474</v>
      </c>
      <c r="B2775" t="s">
        <v>62</v>
      </c>
      <c r="C2775" t="s">
        <v>267</v>
      </c>
      <c r="D2775" t="s">
        <v>61</v>
      </c>
      <c r="E2775" t="s">
        <v>61</v>
      </c>
      <c r="F2775" t="s">
        <v>61</v>
      </c>
      <c r="G2775" t="s">
        <v>268</v>
      </c>
      <c r="H2775" t="s">
        <v>61</v>
      </c>
      <c r="I2775" t="s">
        <v>61</v>
      </c>
      <c r="J2775" t="s">
        <v>61</v>
      </c>
      <c r="K2775" t="s">
        <v>197</v>
      </c>
      <c r="L2775" s="18">
        <v>44474</v>
      </c>
      <c r="M2775">
        <v>19</v>
      </c>
      <c r="N2775">
        <v>19</v>
      </c>
      <c r="O2775" t="s">
        <v>258</v>
      </c>
      <c r="P2775">
        <v>1</v>
      </c>
      <c r="Q2775">
        <v>1</v>
      </c>
      <c r="R2775">
        <v>0</v>
      </c>
      <c r="S2775">
        <v>0</v>
      </c>
      <c r="T2775">
        <v>1</v>
      </c>
      <c r="U2775">
        <v>0</v>
      </c>
      <c r="V2775">
        <v>1</v>
      </c>
      <c r="W2775">
        <v>6.3</v>
      </c>
      <c r="X2775">
        <v>6.6</v>
      </c>
      <c r="Y2775">
        <v>6.3</v>
      </c>
      <c r="Z2775">
        <v>6</v>
      </c>
      <c r="AA2775">
        <v>6.6</v>
      </c>
      <c r="AB2775">
        <v>6.9</v>
      </c>
      <c r="AC2775">
        <v>45.3</v>
      </c>
      <c r="AD2775">
        <v>55.8</v>
      </c>
      <c r="AE2775">
        <v>43.5</v>
      </c>
      <c r="AF2775">
        <v>38.4</v>
      </c>
      <c r="AG2775">
        <v>10.199999999999999</v>
      </c>
      <c r="AH2775">
        <v>6.3</v>
      </c>
      <c r="AI2775">
        <v>5.4</v>
      </c>
      <c r="AJ2775">
        <v>5.0999999999999996</v>
      </c>
      <c r="AK2775">
        <v>6</v>
      </c>
      <c r="AL2775">
        <v>6.3</v>
      </c>
      <c r="AM2775">
        <v>4.8</v>
      </c>
      <c r="AN2775">
        <v>6.6</v>
      </c>
      <c r="AO2775">
        <v>6.3</v>
      </c>
      <c r="AP2775">
        <v>5.0999999999999996</v>
      </c>
      <c r="AQ2775">
        <v>6.3</v>
      </c>
      <c r="AR2775">
        <v>6.6</v>
      </c>
      <c r="AS2775">
        <v>6.3</v>
      </c>
      <c r="AT2775">
        <v>5.7</v>
      </c>
      <c r="AU2775">
        <v>65.8</v>
      </c>
      <c r="AV2775">
        <v>65.95</v>
      </c>
      <c r="AW2775">
        <v>64.45</v>
      </c>
      <c r="AX2775">
        <v>65</v>
      </c>
      <c r="AY2775">
        <v>66.8</v>
      </c>
      <c r="AZ2775">
        <v>65.849999999999994</v>
      </c>
      <c r="BA2775">
        <v>61.95</v>
      </c>
      <c r="BB2775">
        <v>63.5</v>
      </c>
      <c r="BC2775">
        <v>60.1</v>
      </c>
      <c r="BD2775">
        <v>65.2</v>
      </c>
      <c r="BE2775">
        <v>68.5</v>
      </c>
      <c r="BF2775">
        <v>71.25</v>
      </c>
      <c r="BG2775">
        <v>74.650000000000006</v>
      </c>
      <c r="BH2775">
        <v>78.099999999999994</v>
      </c>
      <c r="BI2775">
        <v>81.349999999999994</v>
      </c>
      <c r="BJ2775">
        <v>82.05</v>
      </c>
      <c r="BK2775">
        <v>82.3</v>
      </c>
      <c r="BL2775">
        <v>80</v>
      </c>
      <c r="BM2775">
        <v>77</v>
      </c>
      <c r="BN2775">
        <v>73</v>
      </c>
      <c r="BO2775">
        <v>69</v>
      </c>
      <c r="BP2775">
        <v>66</v>
      </c>
      <c r="BQ2775">
        <v>65</v>
      </c>
      <c r="BR2775">
        <v>63</v>
      </c>
      <c r="BS2775">
        <v>-0.2887883</v>
      </c>
      <c r="BT2775">
        <v>-0.43753429999999999</v>
      </c>
      <c r="BU2775">
        <v>-0.51520730000000003</v>
      </c>
      <c r="BV2775">
        <v>-0.14716009999999999</v>
      </c>
      <c r="BW2775">
        <v>-0.1656289</v>
      </c>
      <c r="BX2775">
        <v>0.85286139999999999</v>
      </c>
      <c r="BY2775">
        <v>1.6254390000000001</v>
      </c>
      <c r="BZ2775">
        <v>-1.1055680000000001</v>
      </c>
      <c r="CA2775">
        <v>-2.0773199999999998</v>
      </c>
      <c r="CB2775">
        <v>-1.2862009999999999</v>
      </c>
      <c r="CC2775">
        <v>6.8349669999999998</v>
      </c>
      <c r="CD2775">
        <v>4.5778840000000001</v>
      </c>
      <c r="CE2775">
        <v>-4.4559500000000002E-2</v>
      </c>
      <c r="CF2775">
        <v>0.80365129999999996</v>
      </c>
      <c r="CG2775">
        <v>-0.21455859999999999</v>
      </c>
      <c r="CH2775">
        <v>-0.24862619999999999</v>
      </c>
      <c r="CI2775">
        <v>0.139658</v>
      </c>
      <c r="CJ2775">
        <v>-0.11397549999999999</v>
      </c>
      <c r="CK2775">
        <v>-0.35568280000000002</v>
      </c>
      <c r="CL2775">
        <v>0.33730270000000001</v>
      </c>
      <c r="CM2775">
        <v>-0.1302981</v>
      </c>
      <c r="CN2775">
        <v>-0.16837930000000001</v>
      </c>
      <c r="CO2775">
        <v>-0.20701459999999999</v>
      </c>
      <c r="CP2775">
        <v>6.1824799999999999E-2</v>
      </c>
      <c r="CQ2775">
        <v>9.2425400000000005E-2</v>
      </c>
      <c r="CR2775">
        <v>5.91794E-2</v>
      </c>
      <c r="CS2775">
        <v>4.0203500000000003E-2</v>
      </c>
      <c r="CT2775">
        <v>6.5693399999999999E-2</v>
      </c>
      <c r="CU2775">
        <v>5.2736900000000003E-2</v>
      </c>
      <c r="CV2775">
        <v>1.000694</v>
      </c>
      <c r="CW2775">
        <v>44.697249999999997</v>
      </c>
      <c r="CX2775">
        <v>11.66804</v>
      </c>
      <c r="CY2775">
        <v>8.6216500000000007</v>
      </c>
      <c r="CZ2775">
        <v>9.8008939999999996</v>
      </c>
      <c r="DA2775">
        <v>63.192309999999999</v>
      </c>
      <c r="DB2775">
        <v>35.903039999999997</v>
      </c>
      <c r="DC2775">
        <v>9.2389130000000002</v>
      </c>
      <c r="DD2775">
        <v>8.1952300000000006E-2</v>
      </c>
      <c r="DE2775">
        <v>0.10541150000000001</v>
      </c>
      <c r="DF2775">
        <v>8.2660999999999998E-2</v>
      </c>
      <c r="DG2775">
        <v>0.16859479999999999</v>
      </c>
      <c r="DH2775">
        <v>0.11346390000000001</v>
      </c>
      <c r="DI2775">
        <v>5.0353299999999997E-2</v>
      </c>
      <c r="DJ2775">
        <v>0.104481</v>
      </c>
      <c r="DK2775">
        <v>0.12628600000000001</v>
      </c>
      <c r="DL2775">
        <v>0.10629669999999999</v>
      </c>
      <c r="DM2775">
        <v>5.41214E-2</v>
      </c>
      <c r="DN2775">
        <v>8.3707500000000004E-2</v>
      </c>
      <c r="DO2775">
        <v>19</v>
      </c>
      <c r="DP2775">
        <v>19</v>
      </c>
    </row>
    <row r="2776" spans="1:120" hidden="1" x14ac:dyDescent="0.25">
      <c r="A2776" t="str">
        <f t="shared" si="43"/>
        <v>Aggregator-Blue Zone Resources, LLC_All CBP_44474</v>
      </c>
      <c r="B2776" t="s">
        <v>62</v>
      </c>
      <c r="C2776" t="s">
        <v>261</v>
      </c>
      <c r="D2776" t="s">
        <v>61</v>
      </c>
      <c r="E2776" t="s">
        <v>61</v>
      </c>
      <c r="F2776" t="s">
        <v>262</v>
      </c>
      <c r="G2776" t="s">
        <v>61</v>
      </c>
      <c r="H2776" t="s">
        <v>61</v>
      </c>
      <c r="I2776" t="s">
        <v>61</v>
      </c>
      <c r="J2776" t="s">
        <v>61</v>
      </c>
      <c r="K2776" t="s">
        <v>197</v>
      </c>
      <c r="L2776" s="18">
        <v>44474</v>
      </c>
      <c r="M2776">
        <v>19</v>
      </c>
      <c r="N2776">
        <v>19</v>
      </c>
      <c r="O2776" t="s">
        <v>258</v>
      </c>
      <c r="P2776">
        <v>6</v>
      </c>
      <c r="Q2776">
        <v>5</v>
      </c>
      <c r="R2776">
        <v>0</v>
      </c>
      <c r="S2776">
        <v>0</v>
      </c>
      <c r="T2776">
        <v>1</v>
      </c>
      <c r="U2776">
        <v>0</v>
      </c>
      <c r="V2776">
        <v>1</v>
      </c>
      <c r="W2776">
        <v>2300.6880000000001</v>
      </c>
      <c r="X2776">
        <v>2485.152</v>
      </c>
      <c r="Y2776">
        <v>2498.9760000000001</v>
      </c>
      <c r="Z2776">
        <v>2494.848</v>
      </c>
      <c r="AA2776">
        <v>2495.616</v>
      </c>
      <c r="AB2776">
        <v>2500.848</v>
      </c>
      <c r="AC2776">
        <v>2485.6799999999998</v>
      </c>
      <c r="AD2776">
        <v>2430.3359999999998</v>
      </c>
      <c r="AE2776">
        <v>2403.12</v>
      </c>
      <c r="AF2776">
        <v>1997.04</v>
      </c>
      <c r="AG2776">
        <v>1973.136</v>
      </c>
      <c r="AH2776">
        <v>1905.5039999999999</v>
      </c>
      <c r="AI2776">
        <v>1019.184</v>
      </c>
      <c r="AJ2776">
        <v>1029.5519999999999</v>
      </c>
      <c r="AK2776">
        <v>1079.232</v>
      </c>
      <c r="AL2776">
        <v>1114.3679999999999</v>
      </c>
      <c r="AM2776">
        <v>1091.232</v>
      </c>
      <c r="AN2776">
        <v>612.14400000000001</v>
      </c>
      <c r="AO2776">
        <v>595.67999999999995</v>
      </c>
      <c r="AP2776">
        <v>1089.5039999999999</v>
      </c>
      <c r="AQ2776">
        <v>1222.3679999999999</v>
      </c>
      <c r="AR2776">
        <v>1648.4639999999999</v>
      </c>
      <c r="AS2776">
        <v>1679.232</v>
      </c>
      <c r="AT2776">
        <v>1685.76</v>
      </c>
      <c r="AU2776">
        <v>58.83</v>
      </c>
      <c r="AV2776">
        <v>56.33</v>
      </c>
      <c r="AW2776">
        <v>55.97</v>
      </c>
      <c r="AX2776">
        <v>55.79</v>
      </c>
      <c r="AY2776">
        <v>55.63</v>
      </c>
      <c r="AZ2776">
        <v>55.54</v>
      </c>
      <c r="BA2776">
        <v>55.85</v>
      </c>
      <c r="BB2776">
        <v>55.96</v>
      </c>
      <c r="BC2776">
        <v>57.16</v>
      </c>
      <c r="BD2776">
        <v>58.07</v>
      </c>
      <c r="BE2776">
        <v>60.55</v>
      </c>
      <c r="BF2776">
        <v>62.82</v>
      </c>
      <c r="BG2776">
        <v>64.22</v>
      </c>
      <c r="BH2776">
        <v>66.14</v>
      </c>
      <c r="BI2776">
        <v>65.97</v>
      </c>
      <c r="BJ2776">
        <v>65.09</v>
      </c>
      <c r="BK2776">
        <v>64.459999999999994</v>
      </c>
      <c r="BL2776">
        <v>64</v>
      </c>
      <c r="BM2776">
        <v>63.6</v>
      </c>
      <c r="BN2776">
        <v>62.6</v>
      </c>
      <c r="BO2776">
        <v>61.4</v>
      </c>
      <c r="BP2776">
        <v>61.4</v>
      </c>
      <c r="BQ2776">
        <v>61.8</v>
      </c>
      <c r="BR2776">
        <v>61.8</v>
      </c>
      <c r="BS2776">
        <v>-109.005</v>
      </c>
      <c r="BT2776">
        <v>-88.607990000000001</v>
      </c>
      <c r="BU2776">
        <v>-96.786869999999993</v>
      </c>
      <c r="BV2776">
        <v>-99.964529999999996</v>
      </c>
      <c r="BW2776">
        <v>-100.82170000000001</v>
      </c>
      <c r="BX2776">
        <v>-122.8783</v>
      </c>
      <c r="BY2776">
        <v>-92.657439999999994</v>
      </c>
      <c r="BZ2776">
        <v>18.849340000000002</v>
      </c>
      <c r="CA2776">
        <v>84.023439999999994</v>
      </c>
      <c r="CB2776">
        <v>218.14789999999999</v>
      </c>
      <c r="CC2776">
        <v>86.201549999999997</v>
      </c>
      <c r="CD2776">
        <v>-35.331699999999998</v>
      </c>
      <c r="CE2776">
        <v>70.393460000000005</v>
      </c>
      <c r="CF2776">
        <v>69.998729999999995</v>
      </c>
      <c r="CG2776">
        <v>53.996339999999996</v>
      </c>
      <c r="CH2776">
        <v>60.819870000000002</v>
      </c>
      <c r="CI2776">
        <v>143.5026</v>
      </c>
      <c r="CJ2776">
        <v>595.54679999999996</v>
      </c>
      <c r="CK2776">
        <v>625.06039999999996</v>
      </c>
      <c r="CL2776">
        <v>200.43950000000001</v>
      </c>
      <c r="CM2776">
        <v>113.4854</v>
      </c>
      <c r="CN2776">
        <v>39.474499999999999</v>
      </c>
      <c r="CO2776">
        <v>30.739909999999998</v>
      </c>
      <c r="CP2776">
        <v>36.022280000000002</v>
      </c>
      <c r="CQ2776">
        <v>786.74440000000004</v>
      </c>
      <c r="CR2776">
        <v>359.58100000000002</v>
      </c>
      <c r="CS2776">
        <v>412.56130000000002</v>
      </c>
      <c r="CT2776">
        <v>406.87700000000001</v>
      </c>
      <c r="CU2776">
        <v>398.17700000000002</v>
      </c>
      <c r="CV2776">
        <v>515.16759999999999</v>
      </c>
      <c r="CW2776">
        <v>793.18550000000005</v>
      </c>
      <c r="CX2776">
        <v>1546.6590000000001</v>
      </c>
      <c r="CY2776">
        <v>3180.3119999999999</v>
      </c>
      <c r="CZ2776">
        <v>2441.3490000000002</v>
      </c>
      <c r="DA2776">
        <v>3910.0720000000001</v>
      </c>
      <c r="DB2776">
        <v>6545.473</v>
      </c>
      <c r="DC2776">
        <v>9450.2430000000004</v>
      </c>
      <c r="DD2776">
        <v>3028.1619999999998</v>
      </c>
      <c r="DE2776">
        <v>2423.7779999999998</v>
      </c>
      <c r="DF2776">
        <v>2301.3870000000002</v>
      </c>
      <c r="DG2776">
        <v>2552.1959999999999</v>
      </c>
      <c r="DH2776">
        <v>3466.5520000000001</v>
      </c>
      <c r="DI2776">
        <v>2783.857</v>
      </c>
      <c r="DJ2776">
        <v>3092.5120000000002</v>
      </c>
      <c r="DK2776">
        <v>3692.4740000000002</v>
      </c>
      <c r="DL2776">
        <v>2914.4070000000002</v>
      </c>
      <c r="DM2776">
        <v>2548.3560000000002</v>
      </c>
      <c r="DN2776">
        <v>1966.7339999999999</v>
      </c>
      <c r="DO2776">
        <v>19</v>
      </c>
      <c r="DP2776">
        <v>19</v>
      </c>
    </row>
    <row r="2777" spans="1:120" hidden="1" x14ac:dyDescent="0.25">
      <c r="A2777" t="str">
        <f t="shared" si="43"/>
        <v>Aggregator-City of West Sacramento_All CBP_44474</v>
      </c>
      <c r="B2777" t="s">
        <v>62</v>
      </c>
      <c r="C2777" t="s">
        <v>272</v>
      </c>
      <c r="D2777" t="s">
        <v>61</v>
      </c>
      <c r="E2777" t="s">
        <v>61</v>
      </c>
      <c r="F2777" t="s">
        <v>273</v>
      </c>
      <c r="G2777" t="s">
        <v>61</v>
      </c>
      <c r="H2777" t="s">
        <v>61</v>
      </c>
      <c r="I2777" t="s">
        <v>61</v>
      </c>
      <c r="J2777" t="s">
        <v>61</v>
      </c>
      <c r="K2777" t="s">
        <v>197</v>
      </c>
      <c r="L2777" s="18">
        <v>44474</v>
      </c>
      <c r="M2777">
        <v>19</v>
      </c>
      <c r="N2777">
        <v>19</v>
      </c>
      <c r="O2777" t="s">
        <v>258</v>
      </c>
      <c r="P2777">
        <v>11</v>
      </c>
      <c r="Q2777">
        <v>11</v>
      </c>
      <c r="R2777">
        <v>0</v>
      </c>
      <c r="S2777">
        <v>0</v>
      </c>
      <c r="T2777">
        <v>1</v>
      </c>
      <c r="U2777">
        <v>0</v>
      </c>
      <c r="V2777">
        <v>1</v>
      </c>
      <c r="W2777">
        <v>885.2</v>
      </c>
      <c r="X2777">
        <v>891.5</v>
      </c>
      <c r="Y2777">
        <v>848.46</v>
      </c>
      <c r="Z2777">
        <v>770</v>
      </c>
      <c r="AA2777">
        <v>673.06</v>
      </c>
      <c r="AB2777">
        <v>733.28</v>
      </c>
      <c r="AC2777">
        <v>798.1</v>
      </c>
      <c r="AD2777">
        <v>824.2</v>
      </c>
      <c r="AE2777">
        <v>709</v>
      </c>
      <c r="AF2777">
        <v>741.66</v>
      </c>
      <c r="AG2777">
        <v>681.8</v>
      </c>
      <c r="AH2777">
        <v>677.82</v>
      </c>
      <c r="AI2777">
        <v>751.62</v>
      </c>
      <c r="AJ2777">
        <v>739.26</v>
      </c>
      <c r="AK2777">
        <v>775.2</v>
      </c>
      <c r="AL2777">
        <v>764.98</v>
      </c>
      <c r="AM2777">
        <v>695.34</v>
      </c>
      <c r="AN2777">
        <v>673.92</v>
      </c>
      <c r="AO2777">
        <v>440.82</v>
      </c>
      <c r="AP2777">
        <v>627.74</v>
      </c>
      <c r="AQ2777">
        <v>658.62</v>
      </c>
      <c r="AR2777">
        <v>744.04</v>
      </c>
      <c r="AS2777">
        <v>854.04</v>
      </c>
      <c r="AT2777">
        <v>879.92</v>
      </c>
      <c r="AU2777">
        <v>65.8</v>
      </c>
      <c r="AV2777">
        <v>65.95</v>
      </c>
      <c r="AW2777">
        <v>64.45</v>
      </c>
      <c r="AX2777">
        <v>65</v>
      </c>
      <c r="AY2777">
        <v>66.8</v>
      </c>
      <c r="AZ2777">
        <v>65.849999999999994</v>
      </c>
      <c r="BA2777">
        <v>61.95</v>
      </c>
      <c r="BB2777">
        <v>63.5</v>
      </c>
      <c r="BC2777">
        <v>60.1</v>
      </c>
      <c r="BD2777">
        <v>65.2</v>
      </c>
      <c r="BE2777">
        <v>68.5</v>
      </c>
      <c r="BF2777">
        <v>71.25</v>
      </c>
      <c r="BG2777">
        <v>74.650000000000006</v>
      </c>
      <c r="BH2777">
        <v>78.099999999999994</v>
      </c>
      <c r="BI2777">
        <v>81.349999999999994</v>
      </c>
      <c r="BJ2777">
        <v>82.05</v>
      </c>
      <c r="BK2777">
        <v>82.3</v>
      </c>
      <c r="BL2777">
        <v>80</v>
      </c>
      <c r="BM2777">
        <v>77</v>
      </c>
      <c r="BN2777">
        <v>73</v>
      </c>
      <c r="BO2777">
        <v>69</v>
      </c>
      <c r="BP2777">
        <v>66</v>
      </c>
      <c r="BQ2777">
        <v>65</v>
      </c>
      <c r="BR2777">
        <v>63</v>
      </c>
      <c r="BS2777">
        <v>-49.932690000000001</v>
      </c>
      <c r="BT2777">
        <v>8.8601989999999997</v>
      </c>
      <c r="BU2777">
        <v>9.9824579999999994</v>
      </c>
      <c r="BV2777">
        <v>-9.2554259999999999</v>
      </c>
      <c r="BW2777">
        <v>-0.75363480000000005</v>
      </c>
      <c r="BX2777">
        <v>-12.79636</v>
      </c>
      <c r="BY2777">
        <v>-6.3463880000000001</v>
      </c>
      <c r="BZ2777">
        <v>-1.4394389999999999</v>
      </c>
      <c r="CA2777">
        <v>14.301410000000001</v>
      </c>
      <c r="CB2777">
        <v>12.059060000000001</v>
      </c>
      <c r="CC2777">
        <v>54.56185</v>
      </c>
      <c r="CD2777">
        <v>42.335169999999998</v>
      </c>
      <c r="CE2777">
        <v>27.122389999999999</v>
      </c>
      <c r="CF2777">
        <v>20.58942</v>
      </c>
      <c r="CG2777">
        <v>-12.50916</v>
      </c>
      <c r="CH2777">
        <v>-38.367939999999997</v>
      </c>
      <c r="CI2777">
        <v>-6.6858300000000002</v>
      </c>
      <c r="CJ2777">
        <v>9.2420030000000004</v>
      </c>
      <c r="CK2777">
        <v>141.90600000000001</v>
      </c>
      <c r="CL2777">
        <v>58.747199999999999</v>
      </c>
      <c r="CM2777">
        <v>3.6160329999999998</v>
      </c>
      <c r="CN2777">
        <v>5.6519120000000003</v>
      </c>
      <c r="CO2777">
        <v>-20.1828</v>
      </c>
      <c r="CP2777">
        <v>-22.691669999999998</v>
      </c>
      <c r="CQ2777">
        <v>335.95620000000002</v>
      </c>
      <c r="CR2777">
        <v>991.70259999999996</v>
      </c>
      <c r="CS2777">
        <v>736.18520000000001</v>
      </c>
      <c r="CT2777">
        <v>543.86649999999997</v>
      </c>
      <c r="CU2777">
        <v>377.10759999999999</v>
      </c>
      <c r="CV2777">
        <v>143.0412</v>
      </c>
      <c r="CW2777">
        <v>218.74109999999999</v>
      </c>
      <c r="CX2777">
        <v>376.57889999999998</v>
      </c>
      <c r="CY2777">
        <v>511.38979999999998</v>
      </c>
      <c r="CZ2777">
        <v>501.33659999999998</v>
      </c>
      <c r="DA2777">
        <v>411.18009999999998</v>
      </c>
      <c r="DB2777">
        <v>680.33820000000003</v>
      </c>
      <c r="DC2777">
        <v>535.85889999999995</v>
      </c>
      <c r="DD2777">
        <v>493.98270000000002</v>
      </c>
      <c r="DE2777">
        <v>420.18990000000002</v>
      </c>
      <c r="DF2777">
        <v>474.25779999999997</v>
      </c>
      <c r="DG2777">
        <v>249.01089999999999</v>
      </c>
      <c r="DH2777">
        <v>340.72149999999999</v>
      </c>
      <c r="DI2777">
        <v>3013.7150000000001</v>
      </c>
      <c r="DJ2777">
        <v>991.24839999999995</v>
      </c>
      <c r="DK2777">
        <v>1104.326</v>
      </c>
      <c r="DL2777">
        <v>407.01569999999998</v>
      </c>
      <c r="DM2777">
        <v>260.22770000000003</v>
      </c>
      <c r="DN2777">
        <v>299.69819999999999</v>
      </c>
      <c r="DO2777">
        <v>19</v>
      </c>
      <c r="DP2777">
        <v>19</v>
      </c>
    </row>
    <row r="2778" spans="1:120" hidden="1" x14ac:dyDescent="0.25">
      <c r="A2778" t="str">
        <f t="shared" si="43"/>
        <v>LCA-Greater Bay Area_All CBP_44474</v>
      </c>
      <c r="B2778" t="s">
        <v>62</v>
      </c>
      <c r="C2778" t="s">
        <v>209</v>
      </c>
      <c r="D2778" t="s">
        <v>36</v>
      </c>
      <c r="E2778" t="s">
        <v>61</v>
      </c>
      <c r="F2778" t="s">
        <v>61</v>
      </c>
      <c r="G2778" t="s">
        <v>61</v>
      </c>
      <c r="H2778" t="s">
        <v>61</v>
      </c>
      <c r="I2778" t="s">
        <v>61</v>
      </c>
      <c r="J2778" t="s">
        <v>61</v>
      </c>
      <c r="K2778" t="s">
        <v>197</v>
      </c>
      <c r="L2778" s="18">
        <v>44474</v>
      </c>
      <c r="M2778">
        <v>19</v>
      </c>
      <c r="N2778">
        <v>19</v>
      </c>
      <c r="O2778" t="s">
        <v>258</v>
      </c>
      <c r="P2778">
        <v>6</v>
      </c>
      <c r="Q2778">
        <v>5</v>
      </c>
      <c r="R2778">
        <v>0</v>
      </c>
      <c r="S2778">
        <v>0</v>
      </c>
      <c r="T2778">
        <v>1</v>
      </c>
      <c r="U2778">
        <v>0</v>
      </c>
      <c r="V2778">
        <v>1</v>
      </c>
      <c r="W2778">
        <v>2300.6880000000001</v>
      </c>
      <c r="X2778">
        <v>2485.152</v>
      </c>
      <c r="Y2778">
        <v>2498.9760000000001</v>
      </c>
      <c r="Z2778">
        <v>2494.848</v>
      </c>
      <c r="AA2778">
        <v>2495.616</v>
      </c>
      <c r="AB2778">
        <v>2500.848</v>
      </c>
      <c r="AC2778">
        <v>2485.6799999999998</v>
      </c>
      <c r="AD2778">
        <v>2430.3359999999998</v>
      </c>
      <c r="AE2778">
        <v>2403.12</v>
      </c>
      <c r="AF2778">
        <v>1997.04</v>
      </c>
      <c r="AG2778">
        <v>1973.136</v>
      </c>
      <c r="AH2778">
        <v>1905.5039999999999</v>
      </c>
      <c r="AI2778">
        <v>1019.184</v>
      </c>
      <c r="AJ2778">
        <v>1029.5519999999999</v>
      </c>
      <c r="AK2778">
        <v>1079.232</v>
      </c>
      <c r="AL2778">
        <v>1114.3679999999999</v>
      </c>
      <c r="AM2778">
        <v>1091.232</v>
      </c>
      <c r="AN2778">
        <v>612.14400000000001</v>
      </c>
      <c r="AO2778">
        <v>595.67999999999995</v>
      </c>
      <c r="AP2778">
        <v>1089.5039999999999</v>
      </c>
      <c r="AQ2778">
        <v>1222.3679999999999</v>
      </c>
      <c r="AR2778">
        <v>1648.4639999999999</v>
      </c>
      <c r="AS2778">
        <v>1679.232</v>
      </c>
      <c r="AT2778">
        <v>1685.76</v>
      </c>
      <c r="AU2778">
        <v>58.83</v>
      </c>
      <c r="AV2778">
        <v>56.33</v>
      </c>
      <c r="AW2778">
        <v>55.97</v>
      </c>
      <c r="AX2778">
        <v>55.79</v>
      </c>
      <c r="AY2778">
        <v>55.63</v>
      </c>
      <c r="AZ2778">
        <v>55.54</v>
      </c>
      <c r="BA2778">
        <v>55.85</v>
      </c>
      <c r="BB2778">
        <v>55.96</v>
      </c>
      <c r="BC2778">
        <v>57.16</v>
      </c>
      <c r="BD2778">
        <v>58.07</v>
      </c>
      <c r="BE2778">
        <v>60.55</v>
      </c>
      <c r="BF2778">
        <v>62.82</v>
      </c>
      <c r="BG2778">
        <v>64.22</v>
      </c>
      <c r="BH2778">
        <v>66.14</v>
      </c>
      <c r="BI2778">
        <v>65.97</v>
      </c>
      <c r="BJ2778">
        <v>65.09</v>
      </c>
      <c r="BK2778">
        <v>64.459999999999994</v>
      </c>
      <c r="BL2778">
        <v>64</v>
      </c>
      <c r="BM2778">
        <v>63.6</v>
      </c>
      <c r="BN2778">
        <v>62.6</v>
      </c>
      <c r="BO2778">
        <v>61.4</v>
      </c>
      <c r="BP2778">
        <v>61.4</v>
      </c>
      <c r="BQ2778">
        <v>61.8</v>
      </c>
      <c r="BR2778">
        <v>61.8</v>
      </c>
      <c r="BS2778">
        <v>-109.005</v>
      </c>
      <c r="BT2778">
        <v>-88.607990000000001</v>
      </c>
      <c r="BU2778">
        <v>-96.786869999999993</v>
      </c>
      <c r="BV2778">
        <v>-99.964529999999996</v>
      </c>
      <c r="BW2778">
        <v>-100.82170000000001</v>
      </c>
      <c r="BX2778">
        <v>-122.8783</v>
      </c>
      <c r="BY2778">
        <v>-92.657439999999994</v>
      </c>
      <c r="BZ2778">
        <v>18.849340000000002</v>
      </c>
      <c r="CA2778">
        <v>84.023439999999994</v>
      </c>
      <c r="CB2778">
        <v>218.14789999999999</v>
      </c>
      <c r="CC2778">
        <v>86.201549999999997</v>
      </c>
      <c r="CD2778">
        <v>-35.331699999999998</v>
      </c>
      <c r="CE2778">
        <v>70.393460000000005</v>
      </c>
      <c r="CF2778">
        <v>69.998729999999995</v>
      </c>
      <c r="CG2778">
        <v>53.996339999999996</v>
      </c>
      <c r="CH2778">
        <v>60.819870000000002</v>
      </c>
      <c r="CI2778">
        <v>143.5026</v>
      </c>
      <c r="CJ2778">
        <v>595.54679999999996</v>
      </c>
      <c r="CK2778">
        <v>625.06039999999996</v>
      </c>
      <c r="CL2778">
        <v>200.43950000000001</v>
      </c>
      <c r="CM2778">
        <v>113.4854</v>
      </c>
      <c r="CN2778">
        <v>39.474499999999999</v>
      </c>
      <c r="CO2778">
        <v>30.739909999999998</v>
      </c>
      <c r="CP2778">
        <v>36.022280000000002</v>
      </c>
      <c r="CQ2778">
        <v>786.74440000000004</v>
      </c>
      <c r="CR2778">
        <v>359.58100000000002</v>
      </c>
      <c r="CS2778">
        <v>412.56130000000002</v>
      </c>
      <c r="CT2778">
        <v>406.87700000000001</v>
      </c>
      <c r="CU2778">
        <v>398.17700000000002</v>
      </c>
      <c r="CV2778">
        <v>515.16759999999999</v>
      </c>
      <c r="CW2778">
        <v>793.18550000000005</v>
      </c>
      <c r="CX2778">
        <v>1546.6590000000001</v>
      </c>
      <c r="CY2778">
        <v>3180.3119999999999</v>
      </c>
      <c r="CZ2778">
        <v>2441.3490000000002</v>
      </c>
      <c r="DA2778">
        <v>3910.0720000000001</v>
      </c>
      <c r="DB2778">
        <v>6545.473</v>
      </c>
      <c r="DC2778">
        <v>9450.2430000000004</v>
      </c>
      <c r="DD2778">
        <v>3028.1619999999998</v>
      </c>
      <c r="DE2778">
        <v>2423.7779999999998</v>
      </c>
      <c r="DF2778">
        <v>2301.3870000000002</v>
      </c>
      <c r="DG2778">
        <v>2552.1959999999999</v>
      </c>
      <c r="DH2778">
        <v>3466.5520000000001</v>
      </c>
      <c r="DI2778">
        <v>2783.857</v>
      </c>
      <c r="DJ2778">
        <v>3092.5120000000002</v>
      </c>
      <c r="DK2778">
        <v>3692.4740000000002</v>
      </c>
      <c r="DL2778">
        <v>2914.4070000000002</v>
      </c>
      <c r="DM2778">
        <v>2548.3560000000002</v>
      </c>
      <c r="DN2778">
        <v>1966.7339999999999</v>
      </c>
      <c r="DO2778">
        <v>19</v>
      </c>
      <c r="DP2778">
        <v>19</v>
      </c>
    </row>
    <row r="2779" spans="1:120" hidden="1" x14ac:dyDescent="0.25">
      <c r="A2779" t="str">
        <f t="shared" si="43"/>
        <v>sublap_id-SLAP_PGCC_All CBP_44474</v>
      </c>
      <c r="B2779" t="s">
        <v>62</v>
      </c>
      <c r="C2779" t="s">
        <v>299</v>
      </c>
      <c r="D2779" t="s">
        <v>61</v>
      </c>
      <c r="E2779" t="s">
        <v>300</v>
      </c>
      <c r="F2779" t="s">
        <v>61</v>
      </c>
      <c r="G2779" t="s">
        <v>61</v>
      </c>
      <c r="H2779" t="s">
        <v>61</v>
      </c>
      <c r="I2779" t="s">
        <v>61</v>
      </c>
      <c r="J2779" t="s">
        <v>61</v>
      </c>
      <c r="K2779" t="s">
        <v>197</v>
      </c>
      <c r="L2779" s="18">
        <v>44474</v>
      </c>
      <c r="M2779">
        <v>19</v>
      </c>
      <c r="N2779">
        <v>19</v>
      </c>
      <c r="O2779" t="s">
        <v>258</v>
      </c>
      <c r="P2779">
        <v>3</v>
      </c>
      <c r="Q2779">
        <v>3</v>
      </c>
      <c r="R2779">
        <v>0</v>
      </c>
      <c r="S2779">
        <v>0</v>
      </c>
      <c r="T2779">
        <v>1</v>
      </c>
      <c r="U2779">
        <v>0</v>
      </c>
      <c r="V2779">
        <v>1</v>
      </c>
      <c r="W2779">
        <v>1277.96</v>
      </c>
      <c r="X2779">
        <v>1426.96</v>
      </c>
      <c r="Y2779">
        <v>1438.4</v>
      </c>
      <c r="Z2779">
        <v>1437.28</v>
      </c>
      <c r="AA2779">
        <v>1437.44</v>
      </c>
      <c r="AB2779">
        <v>1441.6</v>
      </c>
      <c r="AC2779">
        <v>1451.84</v>
      </c>
      <c r="AD2779">
        <v>1452.44</v>
      </c>
      <c r="AE2779">
        <v>1431.16</v>
      </c>
      <c r="AF2779">
        <v>1385.2</v>
      </c>
      <c r="AG2779">
        <v>1337.2</v>
      </c>
      <c r="AH2779">
        <v>1239.48</v>
      </c>
      <c r="AI2779">
        <v>631.6</v>
      </c>
      <c r="AJ2779">
        <v>696.72</v>
      </c>
      <c r="AK2779">
        <v>745.72</v>
      </c>
      <c r="AL2779">
        <v>782.52</v>
      </c>
      <c r="AM2779">
        <v>768.96</v>
      </c>
      <c r="AN2779">
        <v>398.72</v>
      </c>
      <c r="AO2779">
        <v>424.52</v>
      </c>
      <c r="AP2779">
        <v>730.96</v>
      </c>
      <c r="AQ2779">
        <v>793.2</v>
      </c>
      <c r="AR2779">
        <v>792.8</v>
      </c>
      <c r="AS2779">
        <v>792.08</v>
      </c>
      <c r="AT2779">
        <v>798.76</v>
      </c>
      <c r="AU2779">
        <v>58.95</v>
      </c>
      <c r="AV2779">
        <v>56.9</v>
      </c>
      <c r="AW2779">
        <v>56.7</v>
      </c>
      <c r="AX2779">
        <v>56.55</v>
      </c>
      <c r="AY2779">
        <v>56.45</v>
      </c>
      <c r="AZ2779">
        <v>55.95</v>
      </c>
      <c r="BA2779">
        <v>56.15</v>
      </c>
      <c r="BB2779">
        <v>56.4</v>
      </c>
      <c r="BC2779">
        <v>56.9</v>
      </c>
      <c r="BD2779">
        <v>57.35</v>
      </c>
      <c r="BE2779">
        <v>60</v>
      </c>
      <c r="BF2779">
        <v>63.7</v>
      </c>
      <c r="BG2779">
        <v>65.599999999999994</v>
      </c>
      <c r="BH2779">
        <v>67.5</v>
      </c>
      <c r="BI2779">
        <v>66.8</v>
      </c>
      <c r="BJ2779">
        <v>66</v>
      </c>
      <c r="BK2779">
        <v>65.2</v>
      </c>
      <c r="BL2779">
        <v>64</v>
      </c>
      <c r="BM2779">
        <v>64</v>
      </c>
      <c r="BN2779">
        <v>63</v>
      </c>
      <c r="BO2779">
        <v>62</v>
      </c>
      <c r="BP2779">
        <v>62</v>
      </c>
      <c r="BQ2779">
        <v>62</v>
      </c>
      <c r="BR2779">
        <v>62</v>
      </c>
      <c r="BS2779">
        <v>-18.02505</v>
      </c>
      <c r="BT2779">
        <v>4.090103</v>
      </c>
      <c r="BU2779">
        <v>3.9219210000000002</v>
      </c>
      <c r="BV2779">
        <v>0.57226560000000004</v>
      </c>
      <c r="BW2779">
        <v>1.6929780000000001</v>
      </c>
      <c r="BX2779">
        <v>2.4722900000000001</v>
      </c>
      <c r="BY2779">
        <v>2.5964969999999998</v>
      </c>
      <c r="BZ2779">
        <v>2.8324579999999999</v>
      </c>
      <c r="CA2779">
        <v>0.48297119999999999</v>
      </c>
      <c r="CB2779">
        <v>-10.07748</v>
      </c>
      <c r="CC2779">
        <v>-27.749040000000001</v>
      </c>
      <c r="CD2779">
        <v>-7.8581700000000003</v>
      </c>
      <c r="CE2779">
        <v>19.578949999999999</v>
      </c>
      <c r="CF2779">
        <v>4.4205319999999997</v>
      </c>
      <c r="CG2779">
        <v>-12.60413</v>
      </c>
      <c r="CH2779">
        <v>2.7785190000000002</v>
      </c>
      <c r="CI2779">
        <v>70.117810000000006</v>
      </c>
      <c r="CJ2779">
        <v>432.63029999999998</v>
      </c>
      <c r="CK2779">
        <v>437.21690000000001</v>
      </c>
      <c r="CL2779">
        <v>158.63249999999999</v>
      </c>
      <c r="CM2779">
        <v>118.2702</v>
      </c>
      <c r="CN2779">
        <v>73.731610000000003</v>
      </c>
      <c r="CO2779">
        <v>64.243269999999995</v>
      </c>
      <c r="CP2779">
        <v>71.093310000000002</v>
      </c>
      <c r="CQ2779">
        <v>409.42</v>
      </c>
      <c r="CR2779">
        <v>37.586539999999999</v>
      </c>
      <c r="CS2779">
        <v>39.705770000000001</v>
      </c>
      <c r="CT2779">
        <v>36.691420000000001</v>
      </c>
      <c r="CU2779">
        <v>36.123519999999999</v>
      </c>
      <c r="CV2779">
        <v>41.205889999999997</v>
      </c>
      <c r="CW2779">
        <v>39.494070000000001</v>
      </c>
      <c r="CX2779">
        <v>37.638480000000001</v>
      </c>
      <c r="CY2779">
        <v>36.475200000000001</v>
      </c>
      <c r="CZ2779">
        <v>428.65859999999998</v>
      </c>
      <c r="DA2779">
        <v>1007.481</v>
      </c>
      <c r="DB2779">
        <v>867.00490000000002</v>
      </c>
      <c r="DC2779">
        <v>1670.0550000000001</v>
      </c>
      <c r="DD2779">
        <v>2014.4010000000001</v>
      </c>
      <c r="DE2779">
        <v>1582.1679999999999</v>
      </c>
      <c r="DF2779">
        <v>1347.9010000000001</v>
      </c>
      <c r="DG2779">
        <v>1594.068</v>
      </c>
      <c r="DH2779">
        <v>2203.8870000000002</v>
      </c>
      <c r="DI2779">
        <v>1667.7819999999999</v>
      </c>
      <c r="DJ2779">
        <v>1795.1210000000001</v>
      </c>
      <c r="DK2779">
        <v>2223.721</v>
      </c>
      <c r="DL2779">
        <v>1582.4090000000001</v>
      </c>
      <c r="DM2779">
        <v>1250.758</v>
      </c>
      <c r="DN2779">
        <v>1014.663</v>
      </c>
      <c r="DO2779">
        <v>19</v>
      </c>
      <c r="DP2779">
        <v>19</v>
      </c>
    </row>
    <row r="2780" spans="1:120" hidden="1" x14ac:dyDescent="0.25">
      <c r="A2780" t="str">
        <f t="shared" si="43"/>
        <v>Industry_Type-3. Wholesale, Transport, other utilities_All CBP_44474</v>
      </c>
      <c r="B2780" t="s">
        <v>62</v>
      </c>
      <c r="C2780" t="s">
        <v>202</v>
      </c>
      <c r="D2780" t="s">
        <v>61</v>
      </c>
      <c r="E2780" t="s">
        <v>61</v>
      </c>
      <c r="F2780" t="s">
        <v>61</v>
      </c>
      <c r="G2780" t="s">
        <v>31</v>
      </c>
      <c r="H2780" t="s">
        <v>61</v>
      </c>
      <c r="I2780" t="s">
        <v>61</v>
      </c>
      <c r="J2780" t="s">
        <v>61</v>
      </c>
      <c r="K2780" t="s">
        <v>197</v>
      </c>
      <c r="L2780" s="18">
        <v>44474</v>
      </c>
      <c r="M2780">
        <v>19</v>
      </c>
      <c r="N2780">
        <v>19</v>
      </c>
      <c r="O2780" t="s">
        <v>258</v>
      </c>
      <c r="P2780">
        <v>8</v>
      </c>
      <c r="Q2780">
        <v>8</v>
      </c>
      <c r="R2780">
        <v>0</v>
      </c>
      <c r="S2780">
        <v>0</v>
      </c>
      <c r="T2780">
        <v>1</v>
      </c>
      <c r="U2780">
        <v>0</v>
      </c>
      <c r="V2780">
        <v>1</v>
      </c>
      <c r="W2780">
        <v>856.18</v>
      </c>
      <c r="X2780">
        <v>864.9</v>
      </c>
      <c r="Y2780">
        <v>822.64</v>
      </c>
      <c r="Z2780">
        <v>742.72</v>
      </c>
      <c r="AA2780">
        <v>646.94000000000005</v>
      </c>
      <c r="AB2780">
        <v>677.26</v>
      </c>
      <c r="AC2780">
        <v>668</v>
      </c>
      <c r="AD2780">
        <v>685.04</v>
      </c>
      <c r="AE2780">
        <v>589.34</v>
      </c>
      <c r="AF2780">
        <v>634.62</v>
      </c>
      <c r="AG2780">
        <v>610.16</v>
      </c>
      <c r="AH2780">
        <v>609.91999999999996</v>
      </c>
      <c r="AI2780">
        <v>620.14</v>
      </c>
      <c r="AJ2780">
        <v>608.4</v>
      </c>
      <c r="AK2780">
        <v>640.72</v>
      </c>
      <c r="AL2780">
        <v>626.67999999999995</v>
      </c>
      <c r="AM2780">
        <v>558.05999999999995</v>
      </c>
      <c r="AN2780">
        <v>528.76</v>
      </c>
      <c r="AO2780">
        <v>316.92</v>
      </c>
      <c r="AP2780">
        <v>535.6</v>
      </c>
      <c r="AQ2780">
        <v>564.64</v>
      </c>
      <c r="AR2780">
        <v>666.4</v>
      </c>
      <c r="AS2780">
        <v>825.18</v>
      </c>
      <c r="AT2780">
        <v>851.98</v>
      </c>
      <c r="AU2780">
        <v>65.8</v>
      </c>
      <c r="AV2780">
        <v>65.95</v>
      </c>
      <c r="AW2780">
        <v>64.45</v>
      </c>
      <c r="AX2780">
        <v>65</v>
      </c>
      <c r="AY2780">
        <v>66.8</v>
      </c>
      <c r="AZ2780">
        <v>65.849999999999994</v>
      </c>
      <c r="BA2780">
        <v>61.95</v>
      </c>
      <c r="BB2780">
        <v>63.5</v>
      </c>
      <c r="BC2780">
        <v>60.1</v>
      </c>
      <c r="BD2780">
        <v>65.2</v>
      </c>
      <c r="BE2780">
        <v>68.5</v>
      </c>
      <c r="BF2780">
        <v>71.25</v>
      </c>
      <c r="BG2780">
        <v>74.650000000000006</v>
      </c>
      <c r="BH2780">
        <v>78.099999999999994</v>
      </c>
      <c r="BI2780">
        <v>81.349999999999994</v>
      </c>
      <c r="BJ2780">
        <v>82.05</v>
      </c>
      <c r="BK2780">
        <v>82.3</v>
      </c>
      <c r="BL2780">
        <v>80</v>
      </c>
      <c r="BM2780">
        <v>77</v>
      </c>
      <c r="BN2780">
        <v>73</v>
      </c>
      <c r="BO2780">
        <v>69</v>
      </c>
      <c r="BP2780">
        <v>66</v>
      </c>
      <c r="BQ2780">
        <v>65</v>
      </c>
      <c r="BR2780">
        <v>63</v>
      </c>
      <c r="BS2780">
        <v>-48.636330000000001</v>
      </c>
      <c r="BT2780">
        <v>10.213749999999999</v>
      </c>
      <c r="BU2780">
        <v>10.730689999999999</v>
      </c>
      <c r="BV2780">
        <v>-8.1690369999999994</v>
      </c>
      <c r="BW2780">
        <v>-0.45626250000000002</v>
      </c>
      <c r="BX2780">
        <v>-14.355079999999999</v>
      </c>
      <c r="BY2780">
        <v>-7.5782720000000001</v>
      </c>
      <c r="BZ2780">
        <v>-2.1316410000000001</v>
      </c>
      <c r="CA2780">
        <v>15.193949999999999</v>
      </c>
      <c r="CB2780">
        <v>15.714880000000001</v>
      </c>
      <c r="CC2780">
        <v>41.970080000000003</v>
      </c>
      <c r="CD2780">
        <v>40.232190000000003</v>
      </c>
      <c r="CE2780">
        <v>40.53783</v>
      </c>
      <c r="CF2780">
        <v>32.104959999999998</v>
      </c>
      <c r="CG2780">
        <v>0.47825430000000002</v>
      </c>
      <c r="CH2780">
        <v>-19.671520000000001</v>
      </c>
      <c r="CI2780">
        <v>6.8148160000000004</v>
      </c>
      <c r="CJ2780">
        <v>14.39045</v>
      </c>
      <c r="CK2780">
        <v>147.79509999999999</v>
      </c>
      <c r="CL2780">
        <v>60.292270000000002</v>
      </c>
      <c r="CM2780">
        <v>8.2570800000000002</v>
      </c>
      <c r="CN2780">
        <v>3.9510130000000001</v>
      </c>
      <c r="CO2780">
        <v>-27.40868</v>
      </c>
      <c r="CP2780">
        <v>-21.342790000000001</v>
      </c>
      <c r="CQ2780">
        <v>335.44799999999998</v>
      </c>
      <c r="CR2780">
        <v>990.79679999999996</v>
      </c>
      <c r="CS2780">
        <v>735.82219999999995</v>
      </c>
      <c r="CT2780">
        <v>543.43539999999996</v>
      </c>
      <c r="CU2780">
        <v>376.79770000000002</v>
      </c>
      <c r="CV2780">
        <v>137.3656</v>
      </c>
      <c r="CW2780">
        <v>172.83439999999999</v>
      </c>
      <c r="CX2780">
        <v>355.88209999999998</v>
      </c>
      <c r="CY2780">
        <v>501.76249999999999</v>
      </c>
      <c r="CZ2780">
        <v>467.33269999999999</v>
      </c>
      <c r="DA2780">
        <v>265.3451</v>
      </c>
      <c r="DB2780">
        <v>225.76589999999999</v>
      </c>
      <c r="DC2780">
        <v>408.45389999999998</v>
      </c>
      <c r="DD2780">
        <v>389.02120000000002</v>
      </c>
      <c r="DE2780">
        <v>369.4366</v>
      </c>
      <c r="DF2780">
        <v>457.70319999999998</v>
      </c>
      <c r="DG2780">
        <v>239.2287</v>
      </c>
      <c r="DH2780">
        <v>333.37470000000002</v>
      </c>
      <c r="DI2780">
        <v>3001.8330000000001</v>
      </c>
      <c r="DJ2780">
        <v>978.41390000000001</v>
      </c>
      <c r="DK2780">
        <v>1093.3610000000001</v>
      </c>
      <c r="DL2780">
        <v>272.85759999999999</v>
      </c>
      <c r="DM2780">
        <v>230.5513</v>
      </c>
      <c r="DN2780">
        <v>298.96870000000001</v>
      </c>
      <c r="DO2780">
        <v>19</v>
      </c>
      <c r="DP2780">
        <v>19</v>
      </c>
    </row>
    <row r="2781" spans="1:120" hidden="1" x14ac:dyDescent="0.25">
      <c r="A2781" t="str">
        <f t="shared" si="43"/>
        <v>Industry_Type-1. Agriculture, Mining &amp; Construction_All CBP_44474</v>
      </c>
      <c r="B2781" t="s">
        <v>62</v>
      </c>
      <c r="C2781" t="s">
        <v>211</v>
      </c>
      <c r="D2781" t="s">
        <v>61</v>
      </c>
      <c r="E2781" t="s">
        <v>61</v>
      </c>
      <c r="F2781" t="s">
        <v>61</v>
      </c>
      <c r="G2781" t="s">
        <v>30</v>
      </c>
      <c r="H2781" t="s">
        <v>61</v>
      </c>
      <c r="I2781" t="s">
        <v>61</v>
      </c>
      <c r="J2781" t="s">
        <v>61</v>
      </c>
      <c r="K2781" t="s">
        <v>197</v>
      </c>
      <c r="L2781" s="18">
        <v>44474</v>
      </c>
      <c r="M2781">
        <v>19</v>
      </c>
      <c r="N2781">
        <v>19</v>
      </c>
      <c r="O2781" t="s">
        <v>258</v>
      </c>
      <c r="P2781">
        <v>3</v>
      </c>
      <c r="Q2781">
        <v>3</v>
      </c>
      <c r="R2781">
        <v>0</v>
      </c>
      <c r="S2781">
        <v>0</v>
      </c>
      <c r="T2781">
        <v>1</v>
      </c>
      <c r="U2781">
        <v>0</v>
      </c>
      <c r="V2781">
        <v>1</v>
      </c>
      <c r="W2781">
        <v>1636.52</v>
      </c>
      <c r="X2781">
        <v>1775.36</v>
      </c>
      <c r="Y2781">
        <v>1782.8</v>
      </c>
      <c r="Z2781">
        <v>1779.68</v>
      </c>
      <c r="AA2781">
        <v>1780.56</v>
      </c>
      <c r="AB2781">
        <v>1784.24</v>
      </c>
      <c r="AC2781">
        <v>1791.08</v>
      </c>
      <c r="AD2781">
        <v>1784.12</v>
      </c>
      <c r="AE2781">
        <v>1741.96</v>
      </c>
      <c r="AF2781">
        <v>1407.24</v>
      </c>
      <c r="AG2781">
        <v>1397.16</v>
      </c>
      <c r="AH2781">
        <v>1340.76</v>
      </c>
      <c r="AI2781">
        <v>611.36</v>
      </c>
      <c r="AJ2781">
        <v>619.48</v>
      </c>
      <c r="AK2781">
        <v>672.16</v>
      </c>
      <c r="AL2781">
        <v>702.32</v>
      </c>
      <c r="AM2781">
        <v>686.76</v>
      </c>
      <c r="AN2781">
        <v>290.36</v>
      </c>
      <c r="AO2781">
        <v>329.96</v>
      </c>
      <c r="AP2781">
        <v>685.96</v>
      </c>
      <c r="AQ2781">
        <v>773.24</v>
      </c>
      <c r="AR2781">
        <v>1117.04</v>
      </c>
      <c r="AS2781">
        <v>1140.72</v>
      </c>
      <c r="AT2781">
        <v>1142.28</v>
      </c>
      <c r="AU2781">
        <v>57.733333000000002</v>
      </c>
      <c r="AV2781">
        <v>54.85</v>
      </c>
      <c r="AW2781">
        <v>54.65</v>
      </c>
      <c r="AX2781">
        <v>54.566667000000002</v>
      </c>
      <c r="AY2781">
        <v>54.5</v>
      </c>
      <c r="AZ2781">
        <v>54.483333000000002</v>
      </c>
      <c r="BA2781">
        <v>54.75</v>
      </c>
      <c r="BB2781">
        <v>54.766666999999998</v>
      </c>
      <c r="BC2781">
        <v>56.416666999999997</v>
      </c>
      <c r="BD2781">
        <v>57.066667000000002</v>
      </c>
      <c r="BE2781">
        <v>59.366667</v>
      </c>
      <c r="BF2781">
        <v>61.7</v>
      </c>
      <c r="BG2781">
        <v>62.866667</v>
      </c>
      <c r="BH2781">
        <v>64.916667000000004</v>
      </c>
      <c r="BI2781">
        <v>63.833333000000003</v>
      </c>
      <c r="BJ2781">
        <v>63.716667000000001</v>
      </c>
      <c r="BK2781">
        <v>63.116667</v>
      </c>
      <c r="BL2781">
        <v>63</v>
      </c>
      <c r="BM2781">
        <v>63</v>
      </c>
      <c r="BN2781">
        <v>62</v>
      </c>
      <c r="BO2781">
        <v>61</v>
      </c>
      <c r="BP2781">
        <v>61</v>
      </c>
      <c r="BQ2781">
        <v>61.333333000000003</v>
      </c>
      <c r="BR2781">
        <v>61.333333000000003</v>
      </c>
      <c r="BS2781">
        <v>-75.082179999999994</v>
      </c>
      <c r="BT2781">
        <v>-52.80545</v>
      </c>
      <c r="BU2781">
        <v>-59.428069999999998</v>
      </c>
      <c r="BV2781">
        <v>-62.885739999999998</v>
      </c>
      <c r="BW2781">
        <v>-65.274349999999998</v>
      </c>
      <c r="BX2781">
        <v>-83.487669999999994</v>
      </c>
      <c r="BY2781">
        <v>-69.20581</v>
      </c>
      <c r="BZ2781">
        <v>2.61557</v>
      </c>
      <c r="CA2781">
        <v>56.019379999999998</v>
      </c>
      <c r="CB2781">
        <v>163.43010000000001</v>
      </c>
      <c r="CC2781">
        <v>53.544280000000001</v>
      </c>
      <c r="CD2781">
        <v>-49.252409999999998</v>
      </c>
      <c r="CE2781">
        <v>36.776409999999998</v>
      </c>
      <c r="CF2781">
        <v>37.527239999999999</v>
      </c>
      <c r="CG2781">
        <v>18.35379</v>
      </c>
      <c r="CH2781">
        <v>20.199010000000001</v>
      </c>
      <c r="CI2781">
        <v>90.143649999999994</v>
      </c>
      <c r="CJ2781">
        <v>463.5951</v>
      </c>
      <c r="CK2781">
        <v>463.67329999999998</v>
      </c>
      <c r="CL2781">
        <v>146.7567</v>
      </c>
      <c r="CM2781">
        <v>93.371560000000002</v>
      </c>
      <c r="CN2781">
        <v>32.103760000000001</v>
      </c>
      <c r="CO2781">
        <v>24.30508</v>
      </c>
      <c r="CP2781">
        <v>31.011050000000001</v>
      </c>
      <c r="CQ2781">
        <v>512.47149999999999</v>
      </c>
      <c r="CR2781">
        <v>231.87350000000001</v>
      </c>
      <c r="CS2781">
        <v>270.7509</v>
      </c>
      <c r="CT2781">
        <v>265.0795</v>
      </c>
      <c r="CU2781">
        <v>258.80950000000001</v>
      </c>
      <c r="CV2781">
        <v>340.64490000000001</v>
      </c>
      <c r="CW2781">
        <v>543.40650000000005</v>
      </c>
      <c r="CX2781">
        <v>1052.7460000000001</v>
      </c>
      <c r="CY2781">
        <v>2194.011</v>
      </c>
      <c r="CZ2781">
        <v>1680.8520000000001</v>
      </c>
      <c r="DA2781">
        <v>2677.1089999999999</v>
      </c>
      <c r="DB2781">
        <v>4499.7190000000001</v>
      </c>
      <c r="DC2781">
        <v>6450.52</v>
      </c>
      <c r="DD2781">
        <v>2015.5129999999999</v>
      </c>
      <c r="DE2781">
        <v>1620.204</v>
      </c>
      <c r="DF2781">
        <v>1540.4269999999999</v>
      </c>
      <c r="DG2781">
        <v>1706.404</v>
      </c>
      <c r="DH2781">
        <v>2335.395</v>
      </c>
      <c r="DI2781">
        <v>1736.807</v>
      </c>
      <c r="DJ2781">
        <v>1948.277</v>
      </c>
      <c r="DK2781">
        <v>2474.4160000000002</v>
      </c>
      <c r="DL2781">
        <v>1847.3320000000001</v>
      </c>
      <c r="DM2781">
        <v>1605.6</v>
      </c>
      <c r="DN2781">
        <v>1200.2909999999999</v>
      </c>
      <c r="DO2781">
        <v>19</v>
      </c>
      <c r="DP2781">
        <v>19</v>
      </c>
    </row>
    <row r="2782" spans="1:120" hidden="1" x14ac:dyDescent="0.25">
      <c r="A2782" t="str">
        <f t="shared" si="43"/>
        <v>OtherDR-Yes_All CBP_44474</v>
      </c>
      <c r="B2782" t="s">
        <v>62</v>
      </c>
      <c r="C2782" t="s">
        <v>324</v>
      </c>
      <c r="D2782" t="s">
        <v>61</v>
      </c>
      <c r="E2782" t="s">
        <v>61</v>
      </c>
      <c r="F2782" t="s">
        <v>61</v>
      </c>
      <c r="G2782" t="s">
        <v>61</v>
      </c>
      <c r="H2782" t="s">
        <v>61</v>
      </c>
      <c r="I2782" t="s">
        <v>98</v>
      </c>
      <c r="J2782" t="s">
        <v>61</v>
      </c>
      <c r="K2782" t="s">
        <v>197</v>
      </c>
      <c r="L2782" s="18">
        <v>44474</v>
      </c>
      <c r="M2782">
        <v>19</v>
      </c>
      <c r="N2782">
        <v>19</v>
      </c>
      <c r="O2782" t="s">
        <v>258</v>
      </c>
      <c r="P2782">
        <v>4</v>
      </c>
      <c r="Q2782">
        <v>4</v>
      </c>
      <c r="R2782">
        <v>0</v>
      </c>
      <c r="S2782">
        <v>0</v>
      </c>
      <c r="T2782">
        <v>1</v>
      </c>
      <c r="U2782">
        <v>0</v>
      </c>
      <c r="V2782">
        <v>1</v>
      </c>
      <c r="W2782">
        <v>726.96</v>
      </c>
      <c r="X2782">
        <v>736.06</v>
      </c>
      <c r="Y2782">
        <v>754.46</v>
      </c>
      <c r="Z2782">
        <v>663.12</v>
      </c>
      <c r="AA2782">
        <v>576.66</v>
      </c>
      <c r="AB2782">
        <v>640.55999999999995</v>
      </c>
      <c r="AC2782">
        <v>631.22</v>
      </c>
      <c r="AD2782">
        <v>657.24</v>
      </c>
      <c r="AE2782">
        <v>565.55999999999995</v>
      </c>
      <c r="AF2782">
        <v>607.74</v>
      </c>
      <c r="AG2782">
        <v>573.24</v>
      </c>
      <c r="AH2782">
        <v>571.74</v>
      </c>
      <c r="AI2782">
        <v>573.22</v>
      </c>
      <c r="AJ2782">
        <v>562.14</v>
      </c>
      <c r="AK2782">
        <v>595.44000000000005</v>
      </c>
      <c r="AL2782">
        <v>581.78</v>
      </c>
      <c r="AM2782">
        <v>442.14</v>
      </c>
      <c r="AN2782">
        <v>412.88</v>
      </c>
      <c r="AO2782">
        <v>197.62</v>
      </c>
      <c r="AP2782">
        <v>357.02</v>
      </c>
      <c r="AQ2782">
        <v>387.02</v>
      </c>
      <c r="AR2782">
        <v>513</v>
      </c>
      <c r="AS2782">
        <v>696.36</v>
      </c>
      <c r="AT2782">
        <v>722.64</v>
      </c>
      <c r="AU2782">
        <v>65.8</v>
      </c>
      <c r="AV2782">
        <v>65.95</v>
      </c>
      <c r="AW2782">
        <v>64.45</v>
      </c>
      <c r="AX2782">
        <v>65</v>
      </c>
      <c r="AY2782">
        <v>66.8</v>
      </c>
      <c r="AZ2782">
        <v>65.849999999999994</v>
      </c>
      <c r="BA2782">
        <v>61.95</v>
      </c>
      <c r="BB2782">
        <v>63.5</v>
      </c>
      <c r="BC2782">
        <v>60.1</v>
      </c>
      <c r="BD2782">
        <v>65.2</v>
      </c>
      <c r="BE2782">
        <v>68.5</v>
      </c>
      <c r="BF2782">
        <v>71.25</v>
      </c>
      <c r="BG2782">
        <v>74.650000000000006</v>
      </c>
      <c r="BH2782">
        <v>78.099999999999994</v>
      </c>
      <c r="BI2782">
        <v>81.349999999999994</v>
      </c>
      <c r="BJ2782">
        <v>82.05</v>
      </c>
      <c r="BK2782">
        <v>82.3</v>
      </c>
      <c r="BL2782">
        <v>80</v>
      </c>
      <c r="BM2782">
        <v>77</v>
      </c>
      <c r="BN2782">
        <v>73</v>
      </c>
      <c r="BO2782">
        <v>69</v>
      </c>
      <c r="BP2782">
        <v>66</v>
      </c>
      <c r="BQ2782">
        <v>65</v>
      </c>
      <c r="BR2782">
        <v>63</v>
      </c>
      <c r="BS2782">
        <v>-49.180810000000001</v>
      </c>
      <c r="BT2782">
        <v>9.0806690000000003</v>
      </c>
      <c r="BU2782">
        <v>9.6656790000000008</v>
      </c>
      <c r="BV2782">
        <v>-8.7864339999999999</v>
      </c>
      <c r="BW2782">
        <v>-2.477938</v>
      </c>
      <c r="BX2782">
        <v>-14.16032</v>
      </c>
      <c r="BY2782">
        <v>-6.014227</v>
      </c>
      <c r="BZ2782">
        <v>-1.726726</v>
      </c>
      <c r="CA2782">
        <v>14.04618</v>
      </c>
      <c r="CB2782">
        <v>13.908239999999999</v>
      </c>
      <c r="CC2782">
        <v>47.94556</v>
      </c>
      <c r="CD2782">
        <v>43.950290000000003</v>
      </c>
      <c r="CE2782">
        <v>37.654240000000001</v>
      </c>
      <c r="CF2782">
        <v>31.015519999999999</v>
      </c>
      <c r="CG2782">
        <v>-1.564255</v>
      </c>
      <c r="CH2782">
        <v>-5.670471</v>
      </c>
      <c r="CI2782">
        <v>5.0275999999999996</v>
      </c>
      <c r="CJ2782">
        <v>12.319940000000001</v>
      </c>
      <c r="CK2782">
        <v>145.43889999999999</v>
      </c>
      <c r="CL2782">
        <v>60.665950000000002</v>
      </c>
      <c r="CM2782">
        <v>7.109998</v>
      </c>
      <c r="CN2782">
        <v>4.5050970000000001</v>
      </c>
      <c r="CO2782">
        <v>-26.27861</v>
      </c>
      <c r="CP2782">
        <v>-20.16488</v>
      </c>
      <c r="CQ2782">
        <v>334.17399999999998</v>
      </c>
      <c r="CR2782">
        <v>989.77359999999999</v>
      </c>
      <c r="CS2782">
        <v>734.94110000000001</v>
      </c>
      <c r="CT2782">
        <v>539.22069999999997</v>
      </c>
      <c r="CU2782">
        <v>373.2679</v>
      </c>
      <c r="CV2782">
        <v>138.2002</v>
      </c>
      <c r="CW2782">
        <v>217.2987</v>
      </c>
      <c r="CX2782">
        <v>367.01389999999998</v>
      </c>
      <c r="CY2782">
        <v>509.97379999999998</v>
      </c>
      <c r="CZ2782">
        <v>476.38380000000001</v>
      </c>
      <c r="DA2782">
        <v>323.99959999999999</v>
      </c>
      <c r="DB2782">
        <v>254.5934</v>
      </c>
      <c r="DC2782">
        <v>416.64019999999999</v>
      </c>
      <c r="DD2782">
        <v>388.1155</v>
      </c>
      <c r="DE2782">
        <v>368.24529999999999</v>
      </c>
      <c r="DF2782">
        <v>306.04109999999997</v>
      </c>
      <c r="DG2782">
        <v>237.61349999999999</v>
      </c>
      <c r="DH2782">
        <v>331.78949999999998</v>
      </c>
      <c r="DI2782">
        <v>2999.8719999999998</v>
      </c>
      <c r="DJ2782">
        <v>970.92409999999995</v>
      </c>
      <c r="DK2782">
        <v>1091.011</v>
      </c>
      <c r="DL2782">
        <v>270.30160000000001</v>
      </c>
      <c r="DM2782">
        <v>229.01519999999999</v>
      </c>
      <c r="DN2782">
        <v>297.58359999999999</v>
      </c>
      <c r="DO2782">
        <v>19</v>
      </c>
      <c r="DP2782">
        <v>19</v>
      </c>
    </row>
    <row r="2783" spans="1:120" hidden="1" x14ac:dyDescent="0.25">
      <c r="A2783" t="str">
        <f t="shared" si="43"/>
        <v>sublap_id-SLAP_PGP2_All CBP_44474</v>
      </c>
      <c r="B2783" t="s">
        <v>62</v>
      </c>
      <c r="C2783" t="s">
        <v>301</v>
      </c>
      <c r="D2783" t="s">
        <v>61</v>
      </c>
      <c r="E2783" t="s">
        <v>302</v>
      </c>
      <c r="F2783" t="s">
        <v>61</v>
      </c>
      <c r="G2783" t="s">
        <v>61</v>
      </c>
      <c r="H2783" t="s">
        <v>61</v>
      </c>
      <c r="I2783" t="s">
        <v>61</v>
      </c>
      <c r="J2783" t="s">
        <v>61</v>
      </c>
      <c r="K2783" t="s">
        <v>197</v>
      </c>
      <c r="L2783" s="18">
        <v>44474</v>
      </c>
      <c r="M2783">
        <v>19</v>
      </c>
      <c r="N2783">
        <v>19</v>
      </c>
      <c r="O2783" t="s">
        <v>258</v>
      </c>
      <c r="P2783">
        <v>1</v>
      </c>
      <c r="Q2783">
        <v>1</v>
      </c>
      <c r="R2783">
        <v>0</v>
      </c>
      <c r="S2783">
        <v>0</v>
      </c>
      <c r="T2783">
        <v>1</v>
      </c>
      <c r="U2783">
        <v>0</v>
      </c>
      <c r="V2783">
        <v>1</v>
      </c>
      <c r="W2783">
        <v>526.55999999999995</v>
      </c>
      <c r="X2783">
        <v>529.12</v>
      </c>
      <c r="Y2783">
        <v>528.96</v>
      </c>
      <c r="Z2783">
        <v>528.16</v>
      </c>
      <c r="AA2783">
        <v>528.64</v>
      </c>
      <c r="AB2783">
        <v>528.16</v>
      </c>
      <c r="AC2783">
        <v>526.08000000000004</v>
      </c>
      <c r="AD2783">
        <v>518.88</v>
      </c>
      <c r="AE2783">
        <v>499.2</v>
      </c>
      <c r="AF2783">
        <v>202.4</v>
      </c>
      <c r="AG2783">
        <v>229.28</v>
      </c>
      <c r="AH2783">
        <v>267.36</v>
      </c>
      <c r="AI2783">
        <v>135.52000000000001</v>
      </c>
      <c r="AJ2783">
        <v>79.84</v>
      </c>
      <c r="AK2783">
        <v>70.08</v>
      </c>
      <c r="AL2783">
        <v>61.28</v>
      </c>
      <c r="AM2783">
        <v>54.72</v>
      </c>
      <c r="AN2783">
        <v>28.32</v>
      </c>
      <c r="AO2783">
        <v>41.28</v>
      </c>
      <c r="AP2783">
        <v>91.2</v>
      </c>
      <c r="AQ2783">
        <v>121.76</v>
      </c>
      <c r="AR2783">
        <v>466.56</v>
      </c>
      <c r="AS2783">
        <v>493.12</v>
      </c>
      <c r="AT2783">
        <v>489.44</v>
      </c>
      <c r="AU2783">
        <v>55.3</v>
      </c>
      <c r="AV2783">
        <v>50.75</v>
      </c>
      <c r="AW2783">
        <v>50.55</v>
      </c>
      <c r="AX2783">
        <v>50.6</v>
      </c>
      <c r="AY2783">
        <v>50.6</v>
      </c>
      <c r="AZ2783">
        <v>51.55</v>
      </c>
      <c r="BA2783">
        <v>51.95</v>
      </c>
      <c r="BB2783">
        <v>51.5</v>
      </c>
      <c r="BC2783">
        <v>55.45</v>
      </c>
      <c r="BD2783">
        <v>56.5</v>
      </c>
      <c r="BE2783">
        <v>58.1</v>
      </c>
      <c r="BF2783">
        <v>57.7</v>
      </c>
      <c r="BG2783">
        <v>57.4</v>
      </c>
      <c r="BH2783">
        <v>59.75</v>
      </c>
      <c r="BI2783">
        <v>57.9</v>
      </c>
      <c r="BJ2783">
        <v>59.15</v>
      </c>
      <c r="BK2783">
        <v>58.95</v>
      </c>
      <c r="BL2783">
        <v>61</v>
      </c>
      <c r="BM2783">
        <v>61</v>
      </c>
      <c r="BN2783">
        <v>60</v>
      </c>
      <c r="BO2783">
        <v>59</v>
      </c>
      <c r="BP2783">
        <v>59</v>
      </c>
      <c r="BQ2783">
        <v>60</v>
      </c>
      <c r="BR2783">
        <v>60</v>
      </c>
      <c r="BS2783">
        <v>-57.006129999999999</v>
      </c>
      <c r="BT2783">
        <v>-58.738860000000003</v>
      </c>
      <c r="BU2783">
        <v>-65.434970000000007</v>
      </c>
      <c r="BV2783">
        <v>-66.168270000000007</v>
      </c>
      <c r="BW2783">
        <v>-68.815799999999996</v>
      </c>
      <c r="BX2783">
        <v>-87.436580000000006</v>
      </c>
      <c r="BY2783">
        <v>-71.902829999999994</v>
      </c>
      <c r="BZ2783">
        <v>7.3760999999999993E-2</v>
      </c>
      <c r="CA2783">
        <v>55.29092</v>
      </c>
      <c r="CB2783">
        <v>176.8878</v>
      </c>
      <c r="CC2783">
        <v>85.392610000000005</v>
      </c>
      <c r="CD2783">
        <v>-36.157620000000001</v>
      </c>
      <c r="CE2783">
        <v>23.421970000000002</v>
      </c>
      <c r="CF2783">
        <v>34.774509999999999</v>
      </c>
      <c r="CG2783">
        <v>34.276440000000001</v>
      </c>
      <c r="CH2783">
        <v>21.998460000000001</v>
      </c>
      <c r="CI2783">
        <v>24.48236</v>
      </c>
      <c r="CJ2783">
        <v>36.869250000000001</v>
      </c>
      <c r="CK2783">
        <v>31.18834</v>
      </c>
      <c r="CL2783">
        <v>-4.6837010000000001</v>
      </c>
      <c r="CM2783">
        <v>-16.496410000000001</v>
      </c>
      <c r="CN2783">
        <v>-33.715850000000003</v>
      </c>
      <c r="CO2783">
        <v>-32.492609999999999</v>
      </c>
      <c r="CP2783">
        <v>-32.960169999999998</v>
      </c>
      <c r="CQ2783">
        <v>118.2068</v>
      </c>
      <c r="CR2783">
        <v>200.0453</v>
      </c>
      <c r="CS2783">
        <v>234.97110000000001</v>
      </c>
      <c r="CT2783">
        <v>231.67830000000001</v>
      </c>
      <c r="CU2783">
        <v>225.77510000000001</v>
      </c>
      <c r="CV2783">
        <v>301.79520000000002</v>
      </c>
      <c r="CW2783">
        <v>506.6902</v>
      </c>
      <c r="CX2783">
        <v>1015.7380000000001</v>
      </c>
      <c r="CY2783">
        <v>2165.0140000000001</v>
      </c>
      <c r="CZ2783">
        <v>1258.373</v>
      </c>
      <c r="DA2783">
        <v>1691.2860000000001</v>
      </c>
      <c r="DB2783">
        <v>3666.7249999999999</v>
      </c>
      <c r="DC2783">
        <v>4881.232</v>
      </c>
      <c r="DD2783">
        <v>74.291499999999999</v>
      </c>
      <c r="DE2783">
        <v>74.72099</v>
      </c>
      <c r="DF2783">
        <v>226.6481</v>
      </c>
      <c r="DG2783">
        <v>150.8605</v>
      </c>
      <c r="DH2783">
        <v>161.84549999999999</v>
      </c>
      <c r="DI2783">
        <v>105.4787</v>
      </c>
      <c r="DJ2783">
        <v>189.77539999999999</v>
      </c>
      <c r="DK2783">
        <v>298.64850000000001</v>
      </c>
      <c r="DL2783">
        <v>319.38650000000001</v>
      </c>
      <c r="DM2783">
        <v>410.89319999999998</v>
      </c>
      <c r="DN2783">
        <v>238.86859999999999</v>
      </c>
      <c r="DO2783">
        <v>19</v>
      </c>
      <c r="DP2783">
        <v>19</v>
      </c>
    </row>
    <row r="2784" spans="1:120" hidden="1" x14ac:dyDescent="0.25">
      <c r="A2784" t="str">
        <f t="shared" si="43"/>
        <v>Industry_Type-5. Offices, Hotels, Finance, Services_All CBP_44474</v>
      </c>
      <c r="B2784" t="s">
        <v>62</v>
      </c>
      <c r="C2784" t="s">
        <v>205</v>
      </c>
      <c r="D2784" t="s">
        <v>61</v>
      </c>
      <c r="E2784" t="s">
        <v>61</v>
      </c>
      <c r="F2784" t="s">
        <v>61</v>
      </c>
      <c r="G2784" t="s">
        <v>37</v>
      </c>
      <c r="H2784" t="s">
        <v>61</v>
      </c>
      <c r="I2784" t="s">
        <v>61</v>
      </c>
      <c r="J2784" t="s">
        <v>61</v>
      </c>
      <c r="K2784" t="s">
        <v>197</v>
      </c>
      <c r="L2784" s="18">
        <v>44474</v>
      </c>
      <c r="M2784">
        <v>19</v>
      </c>
      <c r="N2784">
        <v>19</v>
      </c>
      <c r="O2784" t="s">
        <v>258</v>
      </c>
      <c r="P2784">
        <v>2</v>
      </c>
      <c r="Q2784">
        <v>1</v>
      </c>
      <c r="R2784">
        <v>0</v>
      </c>
      <c r="S2784">
        <v>0</v>
      </c>
      <c r="T2784">
        <v>1</v>
      </c>
      <c r="U2784">
        <v>0</v>
      </c>
      <c r="V2784">
        <v>1</v>
      </c>
      <c r="W2784">
        <v>225.44</v>
      </c>
      <c r="X2784">
        <v>229.76</v>
      </c>
      <c r="Y2784">
        <v>230.24</v>
      </c>
      <c r="Z2784">
        <v>227.2</v>
      </c>
      <c r="AA2784">
        <v>227.2</v>
      </c>
      <c r="AB2784">
        <v>228.56</v>
      </c>
      <c r="AC2784">
        <v>186.96</v>
      </c>
      <c r="AD2784">
        <v>107.92</v>
      </c>
      <c r="AE2784">
        <v>144.47999999999999</v>
      </c>
      <c r="AF2784">
        <v>153.19999999999999</v>
      </c>
      <c r="AG2784">
        <v>155.6</v>
      </c>
      <c r="AH2784">
        <v>162.16</v>
      </c>
      <c r="AI2784">
        <v>164.4</v>
      </c>
      <c r="AJ2784">
        <v>162.80000000000001</v>
      </c>
      <c r="AK2784">
        <v>167.12</v>
      </c>
      <c r="AL2784">
        <v>169.68</v>
      </c>
      <c r="AM2784">
        <v>171.36</v>
      </c>
      <c r="AN2784">
        <v>166.16</v>
      </c>
      <c r="AO2784">
        <v>61.2</v>
      </c>
      <c r="AP2784">
        <v>171.52</v>
      </c>
      <c r="AQ2784">
        <v>207.36</v>
      </c>
      <c r="AR2784">
        <v>228.72</v>
      </c>
      <c r="AS2784">
        <v>228.32</v>
      </c>
      <c r="AT2784">
        <v>233.2</v>
      </c>
      <c r="AU2784">
        <v>62</v>
      </c>
      <c r="AV2784">
        <v>60.2</v>
      </c>
      <c r="AW2784">
        <v>59.2</v>
      </c>
      <c r="AX2784">
        <v>58.7</v>
      </c>
      <c r="AY2784">
        <v>58.2</v>
      </c>
      <c r="AZ2784">
        <v>58.3</v>
      </c>
      <c r="BA2784">
        <v>58.85</v>
      </c>
      <c r="BB2784">
        <v>59.1</v>
      </c>
      <c r="BC2784">
        <v>59.65</v>
      </c>
      <c r="BD2784">
        <v>61.8</v>
      </c>
      <c r="BE2784">
        <v>64.650000000000006</v>
      </c>
      <c r="BF2784">
        <v>65.3</v>
      </c>
      <c r="BG2784">
        <v>66.900000000000006</v>
      </c>
      <c r="BH2784">
        <v>68.45</v>
      </c>
      <c r="BI2784">
        <v>71.55</v>
      </c>
      <c r="BJ2784">
        <v>68.3</v>
      </c>
      <c r="BK2784">
        <v>67.75</v>
      </c>
      <c r="BL2784">
        <v>67</v>
      </c>
      <c r="BM2784">
        <v>65</v>
      </c>
      <c r="BN2784">
        <v>64</v>
      </c>
      <c r="BO2784">
        <v>62</v>
      </c>
      <c r="BP2784">
        <v>62</v>
      </c>
      <c r="BQ2784">
        <v>63</v>
      </c>
      <c r="BR2784">
        <v>63</v>
      </c>
      <c r="BS2784">
        <v>-31.612580000000001</v>
      </c>
      <c r="BT2784">
        <v>-38.382460000000002</v>
      </c>
      <c r="BU2784">
        <v>-38.285350000000001</v>
      </c>
      <c r="BV2784">
        <v>-35.41554</v>
      </c>
      <c r="BW2784">
        <v>-33.790619999999997</v>
      </c>
      <c r="BX2784">
        <v>-34.868549999999999</v>
      </c>
      <c r="BY2784">
        <v>-15.816409999999999</v>
      </c>
      <c r="BZ2784">
        <v>25.60313</v>
      </c>
      <c r="CA2784">
        <v>28.49127</v>
      </c>
      <c r="CB2784">
        <v>29.959140000000001</v>
      </c>
      <c r="CC2784">
        <v>28.382110000000001</v>
      </c>
      <c r="CD2784">
        <v>29.145420000000001</v>
      </c>
      <c r="CE2784">
        <v>31.320620000000002</v>
      </c>
      <c r="CF2784">
        <v>38.274459999999998</v>
      </c>
      <c r="CG2784">
        <v>46.649259999999998</v>
      </c>
      <c r="CH2784">
        <v>51.812480000000001</v>
      </c>
      <c r="CI2784">
        <v>49.970610000000001</v>
      </c>
      <c r="CJ2784">
        <v>53.578769999999999</v>
      </c>
      <c r="CK2784">
        <v>104.95699999999999</v>
      </c>
      <c r="CL2784">
        <v>26.168089999999999</v>
      </c>
      <c r="CM2784">
        <v>-14.405239999999999</v>
      </c>
      <c r="CN2784">
        <v>-14.240690000000001</v>
      </c>
      <c r="CO2784">
        <v>-12.268129999999999</v>
      </c>
      <c r="CP2784">
        <v>-16.229140000000001</v>
      </c>
      <c r="CQ2784">
        <v>74.893969999999996</v>
      </c>
      <c r="CR2784">
        <v>48.308819999999997</v>
      </c>
      <c r="CS2784">
        <v>47.29618</v>
      </c>
      <c r="CT2784">
        <v>56.734969999999997</v>
      </c>
      <c r="CU2784">
        <v>58.452800000000003</v>
      </c>
      <c r="CV2784">
        <v>59.016649999999998</v>
      </c>
      <c r="CW2784">
        <v>18.556059999999999</v>
      </c>
      <c r="CX2784">
        <v>82.769480000000001</v>
      </c>
      <c r="CY2784">
        <v>28.242750000000001</v>
      </c>
      <c r="CZ2784">
        <v>33.400410000000001</v>
      </c>
      <c r="DA2784">
        <v>66.243520000000004</v>
      </c>
      <c r="DB2784">
        <v>46.952030000000001</v>
      </c>
      <c r="DC2784">
        <v>45.527149999999999</v>
      </c>
      <c r="DD2784">
        <v>56.790619999999997</v>
      </c>
      <c r="DE2784">
        <v>105.1634</v>
      </c>
      <c r="DF2784">
        <v>94.546099999999996</v>
      </c>
      <c r="DG2784">
        <v>109.7183</v>
      </c>
      <c r="DH2784">
        <v>166.37889999999999</v>
      </c>
      <c r="DI2784">
        <v>639.89139999999998</v>
      </c>
      <c r="DJ2784">
        <v>650.72450000000003</v>
      </c>
      <c r="DK2784">
        <v>167.39500000000001</v>
      </c>
      <c r="DL2784">
        <v>488.39190000000002</v>
      </c>
      <c r="DM2784">
        <v>432.16039999999998</v>
      </c>
      <c r="DN2784">
        <v>449.02440000000001</v>
      </c>
      <c r="DO2784">
        <v>19</v>
      </c>
      <c r="DP2784">
        <v>19</v>
      </c>
    </row>
    <row r="2785" spans="1:120" hidden="1" x14ac:dyDescent="0.25">
      <c r="A2785" t="str">
        <f t="shared" si="43"/>
        <v>sublap_id-SLAP_PGEB_All CBP_44474</v>
      </c>
      <c r="B2785" t="s">
        <v>62</v>
      </c>
      <c r="C2785" t="s">
        <v>287</v>
      </c>
      <c r="D2785" t="s">
        <v>61</v>
      </c>
      <c r="E2785" t="s">
        <v>288</v>
      </c>
      <c r="F2785" t="s">
        <v>61</v>
      </c>
      <c r="G2785" t="s">
        <v>61</v>
      </c>
      <c r="H2785" t="s">
        <v>61</v>
      </c>
      <c r="I2785" t="s">
        <v>61</v>
      </c>
      <c r="J2785" t="s">
        <v>61</v>
      </c>
      <c r="K2785" t="s">
        <v>197</v>
      </c>
      <c r="L2785" s="18">
        <v>44474</v>
      </c>
      <c r="M2785">
        <v>19</v>
      </c>
      <c r="N2785">
        <v>19</v>
      </c>
      <c r="O2785" t="s">
        <v>258</v>
      </c>
      <c r="P2785">
        <v>2</v>
      </c>
      <c r="Q2785">
        <v>1</v>
      </c>
      <c r="R2785">
        <v>0</v>
      </c>
      <c r="S2785">
        <v>0</v>
      </c>
      <c r="T2785">
        <v>1</v>
      </c>
      <c r="U2785">
        <v>0</v>
      </c>
      <c r="V2785">
        <v>1</v>
      </c>
      <c r="W2785">
        <v>225.44</v>
      </c>
      <c r="X2785">
        <v>229.76</v>
      </c>
      <c r="Y2785">
        <v>230.24</v>
      </c>
      <c r="Z2785">
        <v>227.2</v>
      </c>
      <c r="AA2785">
        <v>227.2</v>
      </c>
      <c r="AB2785">
        <v>228.56</v>
      </c>
      <c r="AC2785">
        <v>186.96</v>
      </c>
      <c r="AD2785">
        <v>107.92</v>
      </c>
      <c r="AE2785">
        <v>144.47999999999999</v>
      </c>
      <c r="AF2785">
        <v>153.19999999999999</v>
      </c>
      <c r="AG2785">
        <v>155.6</v>
      </c>
      <c r="AH2785">
        <v>162.16</v>
      </c>
      <c r="AI2785">
        <v>164.4</v>
      </c>
      <c r="AJ2785">
        <v>162.80000000000001</v>
      </c>
      <c r="AK2785">
        <v>167.12</v>
      </c>
      <c r="AL2785">
        <v>169.68</v>
      </c>
      <c r="AM2785">
        <v>171.36</v>
      </c>
      <c r="AN2785">
        <v>166.16</v>
      </c>
      <c r="AO2785">
        <v>61.2</v>
      </c>
      <c r="AP2785">
        <v>171.52</v>
      </c>
      <c r="AQ2785">
        <v>207.36</v>
      </c>
      <c r="AR2785">
        <v>228.72</v>
      </c>
      <c r="AS2785">
        <v>228.32</v>
      </c>
      <c r="AT2785">
        <v>233.2</v>
      </c>
      <c r="AU2785">
        <v>62</v>
      </c>
      <c r="AV2785">
        <v>60.2</v>
      </c>
      <c r="AW2785">
        <v>59.2</v>
      </c>
      <c r="AX2785">
        <v>58.7</v>
      </c>
      <c r="AY2785">
        <v>58.2</v>
      </c>
      <c r="AZ2785">
        <v>58.3</v>
      </c>
      <c r="BA2785">
        <v>58.85</v>
      </c>
      <c r="BB2785">
        <v>59.1</v>
      </c>
      <c r="BC2785">
        <v>59.65</v>
      </c>
      <c r="BD2785">
        <v>61.8</v>
      </c>
      <c r="BE2785">
        <v>64.650000000000006</v>
      </c>
      <c r="BF2785">
        <v>65.3</v>
      </c>
      <c r="BG2785">
        <v>66.900000000000006</v>
      </c>
      <c r="BH2785">
        <v>68.45</v>
      </c>
      <c r="BI2785">
        <v>71.55</v>
      </c>
      <c r="BJ2785">
        <v>68.3</v>
      </c>
      <c r="BK2785">
        <v>67.75</v>
      </c>
      <c r="BL2785">
        <v>67</v>
      </c>
      <c r="BM2785">
        <v>65</v>
      </c>
      <c r="BN2785">
        <v>64</v>
      </c>
      <c r="BO2785">
        <v>62</v>
      </c>
      <c r="BP2785">
        <v>62</v>
      </c>
      <c r="BQ2785">
        <v>63</v>
      </c>
      <c r="BR2785">
        <v>63</v>
      </c>
      <c r="BS2785">
        <v>-31.612580000000001</v>
      </c>
      <c r="BT2785">
        <v>-38.382460000000002</v>
      </c>
      <c r="BU2785">
        <v>-38.285350000000001</v>
      </c>
      <c r="BV2785">
        <v>-35.41554</v>
      </c>
      <c r="BW2785">
        <v>-33.790619999999997</v>
      </c>
      <c r="BX2785">
        <v>-34.868549999999999</v>
      </c>
      <c r="BY2785">
        <v>-15.816409999999999</v>
      </c>
      <c r="BZ2785">
        <v>25.60313</v>
      </c>
      <c r="CA2785">
        <v>28.49127</v>
      </c>
      <c r="CB2785">
        <v>29.959140000000001</v>
      </c>
      <c r="CC2785">
        <v>28.382110000000001</v>
      </c>
      <c r="CD2785">
        <v>29.145420000000001</v>
      </c>
      <c r="CE2785">
        <v>31.320620000000002</v>
      </c>
      <c r="CF2785">
        <v>38.274459999999998</v>
      </c>
      <c r="CG2785">
        <v>46.649259999999998</v>
      </c>
      <c r="CH2785">
        <v>51.812480000000001</v>
      </c>
      <c r="CI2785">
        <v>49.970610000000001</v>
      </c>
      <c r="CJ2785">
        <v>53.578769999999999</v>
      </c>
      <c r="CK2785">
        <v>104.95699999999999</v>
      </c>
      <c r="CL2785">
        <v>26.168089999999999</v>
      </c>
      <c r="CM2785">
        <v>-14.405239999999999</v>
      </c>
      <c r="CN2785">
        <v>-14.240690000000001</v>
      </c>
      <c r="CO2785">
        <v>-12.268129999999999</v>
      </c>
      <c r="CP2785">
        <v>-16.229140000000001</v>
      </c>
      <c r="CQ2785">
        <v>74.893969999999996</v>
      </c>
      <c r="CR2785">
        <v>48.308819999999997</v>
      </c>
      <c r="CS2785">
        <v>47.29618</v>
      </c>
      <c r="CT2785">
        <v>56.734969999999997</v>
      </c>
      <c r="CU2785">
        <v>58.452800000000003</v>
      </c>
      <c r="CV2785">
        <v>59.016649999999998</v>
      </c>
      <c r="CW2785">
        <v>18.556059999999999</v>
      </c>
      <c r="CX2785">
        <v>82.769480000000001</v>
      </c>
      <c r="CY2785">
        <v>28.242750000000001</v>
      </c>
      <c r="CZ2785">
        <v>33.400410000000001</v>
      </c>
      <c r="DA2785">
        <v>66.243520000000004</v>
      </c>
      <c r="DB2785">
        <v>46.952030000000001</v>
      </c>
      <c r="DC2785">
        <v>45.527149999999999</v>
      </c>
      <c r="DD2785">
        <v>56.790619999999997</v>
      </c>
      <c r="DE2785">
        <v>105.1634</v>
      </c>
      <c r="DF2785">
        <v>94.546099999999996</v>
      </c>
      <c r="DG2785">
        <v>109.7183</v>
      </c>
      <c r="DH2785">
        <v>166.37889999999999</v>
      </c>
      <c r="DI2785">
        <v>639.89139999999998</v>
      </c>
      <c r="DJ2785">
        <v>650.72450000000003</v>
      </c>
      <c r="DK2785">
        <v>167.39500000000001</v>
      </c>
      <c r="DL2785">
        <v>488.39190000000002</v>
      </c>
      <c r="DM2785">
        <v>432.16039999999998</v>
      </c>
      <c r="DN2785">
        <v>449.02440000000001</v>
      </c>
      <c r="DO2785">
        <v>19</v>
      </c>
      <c r="DP2785">
        <v>19</v>
      </c>
    </row>
    <row r="2786" spans="1:120" hidden="1" x14ac:dyDescent="0.25">
      <c r="A2786" t="str">
        <f t="shared" si="43"/>
        <v>Size_Grp-200 kW and above_All CBP_44474</v>
      </c>
      <c r="B2786" t="s">
        <v>62</v>
      </c>
      <c r="C2786" t="s">
        <v>207</v>
      </c>
      <c r="D2786" t="s">
        <v>61</v>
      </c>
      <c r="E2786" t="s">
        <v>61</v>
      </c>
      <c r="F2786" t="s">
        <v>61</v>
      </c>
      <c r="G2786" t="s">
        <v>61</v>
      </c>
      <c r="H2786" t="s">
        <v>61</v>
      </c>
      <c r="I2786" t="s">
        <v>61</v>
      </c>
      <c r="J2786" t="s">
        <v>102</v>
      </c>
      <c r="K2786" t="s">
        <v>197</v>
      </c>
      <c r="L2786" s="18">
        <v>44474</v>
      </c>
      <c r="M2786">
        <v>19</v>
      </c>
      <c r="N2786">
        <v>19</v>
      </c>
      <c r="O2786" t="s">
        <v>258</v>
      </c>
      <c r="P2786">
        <v>5</v>
      </c>
      <c r="Q2786">
        <v>5</v>
      </c>
      <c r="R2786">
        <v>1</v>
      </c>
      <c r="S2786">
        <v>0</v>
      </c>
      <c r="T2786">
        <v>1</v>
      </c>
      <c r="U2786">
        <v>0</v>
      </c>
      <c r="V2786">
        <v>1</v>
      </c>
      <c r="W2786">
        <v>2293.7199999999998</v>
      </c>
      <c r="X2786">
        <v>2442.7199999999998</v>
      </c>
      <c r="Y2786">
        <v>2468.16</v>
      </c>
      <c r="Z2786">
        <v>2375.36</v>
      </c>
      <c r="AA2786">
        <v>2312.3200000000002</v>
      </c>
      <c r="AB2786">
        <v>2380.64</v>
      </c>
      <c r="AC2786">
        <v>2380.6</v>
      </c>
      <c r="AD2786">
        <v>2388.7600000000002</v>
      </c>
      <c r="AE2786">
        <v>2268.12</v>
      </c>
      <c r="AF2786">
        <v>1981.4</v>
      </c>
      <c r="AG2786">
        <v>1963</v>
      </c>
      <c r="AH2786">
        <v>1911.24</v>
      </c>
      <c r="AI2786">
        <v>1253.1199999999999</v>
      </c>
      <c r="AJ2786">
        <v>1250.1199999999999</v>
      </c>
      <c r="AK2786">
        <v>1335.2</v>
      </c>
      <c r="AL2786">
        <v>1349.92</v>
      </c>
      <c r="AM2786">
        <v>1190.04</v>
      </c>
      <c r="AN2786">
        <v>764.68</v>
      </c>
      <c r="AO2786">
        <v>596.36</v>
      </c>
      <c r="AP2786">
        <v>1105.8</v>
      </c>
      <c r="AQ2786">
        <v>1222.8399999999999</v>
      </c>
      <c r="AR2786">
        <v>1677.2</v>
      </c>
      <c r="AS2786">
        <v>1769.12</v>
      </c>
      <c r="AT2786">
        <v>1795.88</v>
      </c>
      <c r="AU2786">
        <v>60.96</v>
      </c>
      <c r="AV2786">
        <v>59.29</v>
      </c>
      <c r="AW2786">
        <v>58.57</v>
      </c>
      <c r="AX2786">
        <v>58.74</v>
      </c>
      <c r="AY2786">
        <v>59.42</v>
      </c>
      <c r="AZ2786">
        <v>59.03</v>
      </c>
      <c r="BA2786">
        <v>57.63</v>
      </c>
      <c r="BB2786">
        <v>58.26</v>
      </c>
      <c r="BC2786">
        <v>57.89</v>
      </c>
      <c r="BD2786">
        <v>60.32</v>
      </c>
      <c r="BE2786">
        <v>63.02</v>
      </c>
      <c r="BF2786">
        <v>65.52</v>
      </c>
      <c r="BG2786">
        <v>67.58</v>
      </c>
      <c r="BH2786">
        <v>70.19</v>
      </c>
      <c r="BI2786">
        <v>70.84</v>
      </c>
      <c r="BJ2786">
        <v>71.05</v>
      </c>
      <c r="BK2786">
        <v>70.790000000000006</v>
      </c>
      <c r="BL2786">
        <v>69.8</v>
      </c>
      <c r="BM2786">
        <v>68.599999999999994</v>
      </c>
      <c r="BN2786">
        <v>66.400000000000006</v>
      </c>
      <c r="BO2786">
        <v>64.2</v>
      </c>
      <c r="BP2786">
        <v>63</v>
      </c>
      <c r="BQ2786">
        <v>62.8</v>
      </c>
      <c r="BR2786">
        <v>62</v>
      </c>
      <c r="BS2786">
        <v>-121.1998</v>
      </c>
      <c r="BT2786">
        <v>-42.511330000000001</v>
      </c>
      <c r="BU2786">
        <v>-47.005189999999999</v>
      </c>
      <c r="BV2786">
        <v>-68.348479999999995</v>
      </c>
      <c r="BW2786">
        <v>-66.014099999999999</v>
      </c>
      <c r="BX2786">
        <v>-97.635099999999994</v>
      </c>
      <c r="BY2786">
        <v>-77.93938</v>
      </c>
      <c r="BZ2786">
        <v>2.6316320000000002</v>
      </c>
      <c r="CA2786">
        <v>70.960620000000006</v>
      </c>
      <c r="CB2786">
        <v>178.48910000000001</v>
      </c>
      <c r="CC2786">
        <v>102.3817</v>
      </c>
      <c r="CD2786">
        <v>-3.6785049999999999</v>
      </c>
      <c r="CE2786">
        <v>70.493089999999995</v>
      </c>
      <c r="CF2786">
        <v>65.340590000000006</v>
      </c>
      <c r="CG2786">
        <v>13.41644</v>
      </c>
      <c r="CH2786">
        <v>10.7653</v>
      </c>
      <c r="CI2786">
        <v>92.39349</v>
      </c>
      <c r="CJ2786">
        <v>473.07100000000003</v>
      </c>
      <c r="CK2786">
        <v>604.81830000000002</v>
      </c>
      <c r="CL2786">
        <v>205.52080000000001</v>
      </c>
      <c r="CM2786">
        <v>96.658940000000001</v>
      </c>
      <c r="CN2786">
        <v>38.391919999999999</v>
      </c>
      <c r="CO2786">
        <v>9.2570399999999999</v>
      </c>
      <c r="CP2786">
        <v>15.2462</v>
      </c>
      <c r="CQ2786">
        <v>844.8999</v>
      </c>
      <c r="CR2786">
        <v>1221.518</v>
      </c>
      <c r="CS2786">
        <v>1004.965</v>
      </c>
      <c r="CT2786">
        <v>803.79100000000005</v>
      </c>
      <c r="CU2786">
        <v>632.02329999999995</v>
      </c>
      <c r="CV2786">
        <v>477.87329999999997</v>
      </c>
      <c r="CW2786">
        <v>716.19690000000003</v>
      </c>
      <c r="CX2786">
        <v>1408.07</v>
      </c>
      <c r="CY2786">
        <v>2695.4929999999999</v>
      </c>
      <c r="CZ2786">
        <v>2151.0729999999999</v>
      </c>
      <c r="DA2786">
        <v>2953.7640000000001</v>
      </c>
      <c r="DB2786">
        <v>5069.8559999999998</v>
      </c>
      <c r="DC2786">
        <v>6870.4920000000002</v>
      </c>
      <c r="DD2786">
        <v>2409.471</v>
      </c>
      <c r="DE2786">
        <v>1992.4770000000001</v>
      </c>
      <c r="DF2786">
        <v>1849.143</v>
      </c>
      <c r="DG2786">
        <v>1946.268</v>
      </c>
      <c r="DH2786">
        <v>2671.915</v>
      </c>
      <c r="DI2786">
        <v>4745.59</v>
      </c>
      <c r="DJ2786">
        <v>2927.5709999999999</v>
      </c>
      <c r="DK2786">
        <v>3575.9490000000001</v>
      </c>
      <c r="DL2786">
        <v>2249.011</v>
      </c>
      <c r="DM2786">
        <v>1862</v>
      </c>
      <c r="DN2786">
        <v>1494.749</v>
      </c>
      <c r="DO2786">
        <v>19</v>
      </c>
      <c r="DP2786">
        <v>19</v>
      </c>
    </row>
    <row r="2787" spans="1:120" x14ac:dyDescent="0.25">
      <c r="A2787" t="str">
        <f t="shared" si="43"/>
        <v>AutoDR-No_All CBP_44474</v>
      </c>
      <c r="B2787" t="s">
        <v>62</v>
      </c>
      <c r="C2787" t="s">
        <v>321</v>
      </c>
      <c r="D2787" t="s">
        <v>61</v>
      </c>
      <c r="E2787" t="s">
        <v>61</v>
      </c>
      <c r="F2787" t="s">
        <v>61</v>
      </c>
      <c r="G2787" t="s">
        <v>61</v>
      </c>
      <c r="H2787" t="s">
        <v>97</v>
      </c>
      <c r="I2787" t="s">
        <v>61</v>
      </c>
      <c r="J2787" t="s">
        <v>61</v>
      </c>
      <c r="K2787" t="s">
        <v>197</v>
      </c>
      <c r="L2787" s="18">
        <v>44474</v>
      </c>
      <c r="M2787">
        <v>19</v>
      </c>
      <c r="N2787">
        <v>19</v>
      </c>
      <c r="O2787" t="s">
        <v>258</v>
      </c>
      <c r="P2787">
        <v>17</v>
      </c>
      <c r="Q2787">
        <v>16</v>
      </c>
      <c r="R2787">
        <v>1</v>
      </c>
      <c r="S2787">
        <v>0</v>
      </c>
      <c r="T2787">
        <v>0</v>
      </c>
      <c r="U2787">
        <v>0</v>
      </c>
      <c r="V2787">
        <v>0</v>
      </c>
      <c r="W2787">
        <v>3185.8879999999999</v>
      </c>
      <c r="X2787">
        <v>3376.652</v>
      </c>
      <c r="Y2787">
        <v>3347.4360000000001</v>
      </c>
      <c r="Z2787">
        <v>3264.848</v>
      </c>
      <c r="AA2787">
        <v>3168.6759999999999</v>
      </c>
      <c r="AB2787">
        <v>3234.1280000000002</v>
      </c>
      <c r="AC2787">
        <v>3283.78</v>
      </c>
      <c r="AD2787">
        <v>3254.5360000000001</v>
      </c>
      <c r="AE2787">
        <v>3112.12</v>
      </c>
      <c r="AF2787">
        <v>2738.7</v>
      </c>
      <c r="AG2787">
        <v>2654.9360000000001</v>
      </c>
      <c r="AH2787">
        <v>2583.3240000000001</v>
      </c>
      <c r="AI2787">
        <v>1770.8040000000001</v>
      </c>
      <c r="AJ2787">
        <v>1768.8119999999999</v>
      </c>
      <c r="AK2787">
        <v>1854.432</v>
      </c>
      <c r="AL2787">
        <v>1879.348</v>
      </c>
      <c r="AM2787">
        <v>1786.5719999999999</v>
      </c>
      <c r="AN2787">
        <v>1286.0640000000001</v>
      </c>
      <c r="AO2787">
        <v>1036.5</v>
      </c>
      <c r="AP2787">
        <v>1717.2439999999999</v>
      </c>
      <c r="AQ2787">
        <v>1880.9880000000001</v>
      </c>
      <c r="AR2787">
        <v>2392.5039999999999</v>
      </c>
      <c r="AS2787">
        <v>2533.2719999999999</v>
      </c>
      <c r="AT2787">
        <v>2565.6799999999998</v>
      </c>
      <c r="AU2787">
        <v>63.34</v>
      </c>
      <c r="AV2787">
        <v>62.554706000000003</v>
      </c>
      <c r="AW2787">
        <v>61.457059000000001</v>
      </c>
      <c r="AX2787">
        <v>61.749412</v>
      </c>
      <c r="AY2787">
        <v>62.857647</v>
      </c>
      <c r="AZ2787">
        <v>62.211176000000002</v>
      </c>
      <c r="BA2787">
        <v>59.797058999999997</v>
      </c>
      <c r="BB2787">
        <v>60.838824000000002</v>
      </c>
      <c r="BC2787">
        <v>59.062353000000002</v>
      </c>
      <c r="BD2787">
        <v>62.683529</v>
      </c>
      <c r="BE2787">
        <v>65.694118000000003</v>
      </c>
      <c r="BF2787">
        <v>68.274705999999995</v>
      </c>
      <c r="BG2787">
        <v>70.968823999999998</v>
      </c>
      <c r="BH2787">
        <v>73.878823999999994</v>
      </c>
      <c r="BI2787">
        <v>75.921764999999994</v>
      </c>
      <c r="BJ2787">
        <v>76.064117999999993</v>
      </c>
      <c r="BK2787">
        <v>76.003529</v>
      </c>
      <c r="BL2787">
        <v>74.352941000000001</v>
      </c>
      <c r="BM2787">
        <v>72.270588000000004</v>
      </c>
      <c r="BN2787">
        <v>69.329412000000005</v>
      </c>
      <c r="BO2787">
        <v>66.317646999999994</v>
      </c>
      <c r="BP2787">
        <v>64.376470999999995</v>
      </c>
      <c r="BQ2787">
        <v>63.870587999999998</v>
      </c>
      <c r="BR2787">
        <v>62.576470999999998</v>
      </c>
      <c r="BS2787">
        <v>-158.93770000000001</v>
      </c>
      <c r="BT2787">
        <v>-79.747789999999995</v>
      </c>
      <c r="BU2787">
        <v>-86.804410000000004</v>
      </c>
      <c r="BV2787">
        <v>-109.22</v>
      </c>
      <c r="BW2787">
        <v>-101.5754</v>
      </c>
      <c r="BX2787">
        <v>-135.6746</v>
      </c>
      <c r="BY2787">
        <v>-99.003829999999994</v>
      </c>
      <c r="BZ2787">
        <v>17.4099</v>
      </c>
      <c r="CA2787">
        <v>98.324839999999995</v>
      </c>
      <c r="CB2787">
        <v>230.20699999999999</v>
      </c>
      <c r="CC2787">
        <v>140.76339999999999</v>
      </c>
      <c r="CD2787">
        <v>7.0034710000000002</v>
      </c>
      <c r="CE2787">
        <v>97.515860000000004</v>
      </c>
      <c r="CF2787">
        <v>90.588149999999999</v>
      </c>
      <c r="CG2787">
        <v>41.487180000000002</v>
      </c>
      <c r="CH2787">
        <v>22.451930000000001</v>
      </c>
      <c r="CI2787">
        <v>136.8167</v>
      </c>
      <c r="CJ2787">
        <v>604.78880000000004</v>
      </c>
      <c r="CK2787">
        <v>766.96640000000002</v>
      </c>
      <c r="CL2787">
        <v>259.18669999999997</v>
      </c>
      <c r="CM2787">
        <v>117.1014</v>
      </c>
      <c r="CN2787">
        <v>45.12641</v>
      </c>
      <c r="CO2787">
        <v>10.55711</v>
      </c>
      <c r="CP2787">
        <v>13.3306</v>
      </c>
      <c r="CQ2787">
        <v>1122.701</v>
      </c>
      <c r="CR2787">
        <v>1351.2840000000001</v>
      </c>
      <c r="CS2787">
        <v>1148.7460000000001</v>
      </c>
      <c r="CT2787">
        <v>950.74360000000001</v>
      </c>
      <c r="CU2787">
        <v>775.28459999999995</v>
      </c>
      <c r="CV2787">
        <v>658.2088</v>
      </c>
      <c r="CW2787">
        <v>1011.927</v>
      </c>
      <c r="CX2787">
        <v>1923.2380000000001</v>
      </c>
      <c r="CY2787">
        <v>3691.7020000000002</v>
      </c>
      <c r="CZ2787">
        <v>2942.6860000000001</v>
      </c>
      <c r="DA2787">
        <v>4321.2520000000004</v>
      </c>
      <c r="DB2787">
        <v>7225.8109999999997</v>
      </c>
      <c r="DC2787">
        <v>9986.1020000000008</v>
      </c>
      <c r="DD2787">
        <v>3522.145</v>
      </c>
      <c r="DE2787">
        <v>2843.9679999999998</v>
      </c>
      <c r="DF2787">
        <v>2775.645</v>
      </c>
      <c r="DG2787">
        <v>2801.2069999999999</v>
      </c>
      <c r="DH2787">
        <v>3807.2730000000001</v>
      </c>
      <c r="DI2787">
        <v>5797.5720000000001</v>
      </c>
      <c r="DJ2787">
        <v>4083.76</v>
      </c>
      <c r="DK2787">
        <v>4796.8</v>
      </c>
      <c r="DL2787">
        <v>3321.4229999999998</v>
      </c>
      <c r="DM2787">
        <v>2808.5839999999998</v>
      </c>
      <c r="DN2787">
        <v>2266.4319999999998</v>
      </c>
      <c r="DO2787">
        <v>19</v>
      </c>
      <c r="DP2787">
        <v>19</v>
      </c>
    </row>
    <row r="2788" spans="1:120" hidden="1" x14ac:dyDescent="0.25">
      <c r="A2788" t="str">
        <f t="shared" si="43"/>
        <v>Size_Grp-Below 20 kW_All CBP_44474</v>
      </c>
      <c r="B2788" t="s">
        <v>62</v>
      </c>
      <c r="C2788" t="s">
        <v>259</v>
      </c>
      <c r="D2788" t="s">
        <v>61</v>
      </c>
      <c r="E2788" t="s">
        <v>61</v>
      </c>
      <c r="F2788" t="s">
        <v>61</v>
      </c>
      <c r="G2788" t="s">
        <v>61</v>
      </c>
      <c r="H2788" t="s">
        <v>61</v>
      </c>
      <c r="I2788" t="s">
        <v>61</v>
      </c>
      <c r="J2788" t="s">
        <v>260</v>
      </c>
      <c r="K2788" t="s">
        <v>197</v>
      </c>
      <c r="L2788" s="18">
        <v>44474</v>
      </c>
      <c r="M2788">
        <v>19</v>
      </c>
      <c r="N2788">
        <v>19</v>
      </c>
      <c r="O2788" t="s">
        <v>258</v>
      </c>
      <c r="P2788">
        <v>2</v>
      </c>
      <c r="Q2788">
        <v>1</v>
      </c>
      <c r="R2788">
        <v>1</v>
      </c>
      <c r="S2788">
        <v>0</v>
      </c>
      <c r="T2788">
        <v>1</v>
      </c>
      <c r="U2788">
        <v>0</v>
      </c>
      <c r="V2788">
        <v>1</v>
      </c>
      <c r="W2788">
        <v>3.3</v>
      </c>
      <c r="X2788">
        <v>3.3</v>
      </c>
      <c r="Y2788">
        <v>3.6</v>
      </c>
      <c r="Z2788">
        <v>3.6</v>
      </c>
      <c r="AA2788">
        <v>3.9</v>
      </c>
      <c r="AB2788">
        <v>3.9</v>
      </c>
      <c r="AC2788">
        <v>3.6</v>
      </c>
      <c r="AD2788">
        <v>3.6</v>
      </c>
      <c r="AE2788">
        <v>3.9</v>
      </c>
      <c r="AF2788">
        <v>3.9</v>
      </c>
      <c r="AG2788">
        <v>3.6</v>
      </c>
      <c r="AH2788">
        <v>3.6</v>
      </c>
      <c r="AI2788">
        <v>3.9</v>
      </c>
      <c r="AJ2788">
        <v>2.4</v>
      </c>
      <c r="AK2788">
        <v>2.4</v>
      </c>
      <c r="AL2788">
        <v>3</v>
      </c>
      <c r="AM2788">
        <v>2.7</v>
      </c>
      <c r="AN2788">
        <v>3</v>
      </c>
      <c r="AO2788">
        <v>3</v>
      </c>
      <c r="AP2788">
        <v>3.6</v>
      </c>
      <c r="AQ2788">
        <v>3.6</v>
      </c>
      <c r="AR2788">
        <v>3.6</v>
      </c>
      <c r="AS2788">
        <v>3.9</v>
      </c>
      <c r="AT2788">
        <v>3.9</v>
      </c>
      <c r="AU2788">
        <v>32.9</v>
      </c>
      <c r="AV2788">
        <v>32.975000000000001</v>
      </c>
      <c r="AW2788">
        <v>32.225000000000001</v>
      </c>
      <c r="AX2788">
        <v>32.5</v>
      </c>
      <c r="AY2788">
        <v>33.4</v>
      </c>
      <c r="AZ2788">
        <v>32.924999999999997</v>
      </c>
      <c r="BA2788">
        <v>30.975000000000001</v>
      </c>
      <c r="BB2788">
        <v>31.75</v>
      </c>
      <c r="BC2788">
        <v>30.05</v>
      </c>
      <c r="BD2788">
        <v>32.6</v>
      </c>
      <c r="BE2788">
        <v>34.25</v>
      </c>
      <c r="BF2788">
        <v>35.625</v>
      </c>
      <c r="BG2788">
        <v>37.325000000000003</v>
      </c>
      <c r="BH2788">
        <v>39.049999999999997</v>
      </c>
      <c r="BI2788">
        <v>40.674999999999997</v>
      </c>
      <c r="BJ2788">
        <v>41.024999999999999</v>
      </c>
      <c r="BK2788">
        <v>41.15</v>
      </c>
      <c r="BL2788">
        <v>40</v>
      </c>
      <c r="BM2788">
        <v>38.5</v>
      </c>
      <c r="BN2788">
        <v>36.5</v>
      </c>
      <c r="BO2788">
        <v>34.5</v>
      </c>
      <c r="BP2788">
        <v>33</v>
      </c>
      <c r="BQ2788">
        <v>32.5</v>
      </c>
      <c r="BR2788">
        <v>31.5</v>
      </c>
      <c r="BS2788">
        <v>1.1671549999999999</v>
      </c>
      <c r="BT2788">
        <v>0.1109014</v>
      </c>
      <c r="BU2788">
        <v>-0.20454310000000001</v>
      </c>
      <c r="BV2788">
        <v>-0.12987470000000001</v>
      </c>
      <c r="BW2788">
        <v>-0.19387009999999999</v>
      </c>
      <c r="BX2788">
        <v>-0.1497793</v>
      </c>
      <c r="BY2788">
        <v>3.2180300000000002E-2</v>
      </c>
      <c r="BZ2788">
        <v>0.19087580000000001</v>
      </c>
      <c r="CA2788">
        <v>0.46931270000000003</v>
      </c>
      <c r="CB2788">
        <v>-0.36059170000000001</v>
      </c>
      <c r="CC2788">
        <v>2.803839</v>
      </c>
      <c r="CD2788">
        <v>-5.4920000000000004E-3</v>
      </c>
      <c r="CE2788">
        <v>-0.22628000000000001</v>
      </c>
      <c r="CF2788">
        <v>0.30132340000000002</v>
      </c>
      <c r="CG2788">
        <v>0.2953868</v>
      </c>
      <c r="CH2788">
        <v>0.16963339999999999</v>
      </c>
      <c r="CI2788">
        <v>3.5826900000000002E-2</v>
      </c>
      <c r="CJ2788">
        <v>0.52337029999999995</v>
      </c>
      <c r="CK2788">
        <v>0.26720169999999999</v>
      </c>
      <c r="CL2788">
        <v>-0.3470857</v>
      </c>
      <c r="CM2788">
        <v>-2.5818299999999999E-2</v>
      </c>
      <c r="CN2788">
        <v>-8.9096999999999996E-2</v>
      </c>
      <c r="CO2788">
        <v>-1.6809500000000002E-2</v>
      </c>
      <c r="CP2788">
        <v>-2.3550680000000002</v>
      </c>
      <c r="CQ2788">
        <v>1.2656289999999999</v>
      </c>
      <c r="CR2788">
        <v>1.5277799999999999E-2</v>
      </c>
      <c r="CS2788">
        <v>1.6102000000000002E-2</v>
      </c>
      <c r="CT2788">
        <v>6.77981E-2</v>
      </c>
      <c r="CU2788">
        <v>1.7649600000000001E-2</v>
      </c>
      <c r="CV2788">
        <v>2.09289E-2</v>
      </c>
      <c r="CW2788">
        <v>7.0747900000000002E-2</v>
      </c>
      <c r="CX2788">
        <v>0.1694475</v>
      </c>
      <c r="CY2788">
        <v>0.16193440000000001</v>
      </c>
      <c r="CZ2788">
        <v>7.5017399999999998E-2</v>
      </c>
      <c r="DA2788">
        <v>8.5688650000000006</v>
      </c>
      <c r="DB2788">
        <v>1.72643E-2</v>
      </c>
      <c r="DC2788">
        <v>3.3520000000000001E-2</v>
      </c>
      <c r="DD2788">
        <v>0.12964419999999999</v>
      </c>
      <c r="DE2788">
        <v>8.3145700000000003E-2</v>
      </c>
      <c r="DF2788">
        <v>1.6591700000000001E-2</v>
      </c>
      <c r="DG2788">
        <v>0.10433389999999999</v>
      </c>
      <c r="DH2788">
        <v>0.2077899</v>
      </c>
      <c r="DI2788">
        <v>1.5432899999999999E-2</v>
      </c>
      <c r="DJ2788">
        <v>4.6110900000000003E-2</v>
      </c>
      <c r="DK2788">
        <v>2.5707000000000001E-2</v>
      </c>
      <c r="DL2788">
        <v>7.8413499999999997E-2</v>
      </c>
      <c r="DM2788">
        <v>2.0661200000000001E-2</v>
      </c>
      <c r="DN2788">
        <v>2.842832</v>
      </c>
      <c r="DO2788">
        <v>19</v>
      </c>
      <c r="DP2788">
        <v>19</v>
      </c>
    </row>
    <row r="2789" spans="1:120" hidden="1" x14ac:dyDescent="0.25">
      <c r="A2789" t="str">
        <f t="shared" si="43"/>
        <v>Size_Grp-20 to 199.99 kW_All CBP_44474</v>
      </c>
      <c r="B2789" t="s">
        <v>62</v>
      </c>
      <c r="C2789" t="s">
        <v>201</v>
      </c>
      <c r="D2789" t="s">
        <v>61</v>
      </c>
      <c r="E2789" t="s">
        <v>61</v>
      </c>
      <c r="F2789" t="s">
        <v>61</v>
      </c>
      <c r="G2789" t="s">
        <v>61</v>
      </c>
      <c r="H2789" t="s">
        <v>61</v>
      </c>
      <c r="I2789" t="s">
        <v>61</v>
      </c>
      <c r="J2789" t="s">
        <v>101</v>
      </c>
      <c r="K2789" t="s">
        <v>197</v>
      </c>
      <c r="L2789" s="18">
        <v>44474</v>
      </c>
      <c r="M2789">
        <v>19</v>
      </c>
      <c r="N2789">
        <v>19</v>
      </c>
      <c r="O2789" t="s">
        <v>258</v>
      </c>
      <c r="P2789">
        <v>10</v>
      </c>
      <c r="Q2789">
        <v>10</v>
      </c>
      <c r="R2789">
        <v>1</v>
      </c>
      <c r="S2789">
        <v>0</v>
      </c>
      <c r="T2789">
        <v>1</v>
      </c>
      <c r="U2789">
        <v>0</v>
      </c>
      <c r="V2789">
        <v>1</v>
      </c>
      <c r="W2789">
        <v>505.42</v>
      </c>
      <c r="X2789">
        <v>516.44000000000005</v>
      </c>
      <c r="Y2789">
        <v>459.18</v>
      </c>
      <c r="Z2789">
        <v>470.08</v>
      </c>
      <c r="AA2789">
        <v>436.52</v>
      </c>
      <c r="AB2789">
        <v>432.78</v>
      </c>
      <c r="AC2789">
        <v>485.3</v>
      </c>
      <c r="AD2789">
        <v>457.12</v>
      </c>
      <c r="AE2789">
        <v>439.58</v>
      </c>
      <c r="AF2789">
        <v>420.56</v>
      </c>
      <c r="AG2789">
        <v>359.48</v>
      </c>
      <c r="AH2789">
        <v>350.9</v>
      </c>
      <c r="AI2789">
        <v>343.92</v>
      </c>
      <c r="AJ2789">
        <v>344.7</v>
      </c>
      <c r="AK2789">
        <v>336.96</v>
      </c>
      <c r="AL2789">
        <v>340.7</v>
      </c>
      <c r="AM2789">
        <v>411.96</v>
      </c>
      <c r="AN2789">
        <v>416.36</v>
      </c>
      <c r="AO2789">
        <v>337.86</v>
      </c>
      <c r="AP2789">
        <v>426.26</v>
      </c>
      <c r="AQ2789">
        <v>450.82</v>
      </c>
      <c r="AR2789">
        <v>436.96</v>
      </c>
      <c r="AS2789">
        <v>480.38</v>
      </c>
      <c r="AT2789">
        <v>484.94</v>
      </c>
      <c r="AU2789">
        <v>64.734999999999999</v>
      </c>
      <c r="AV2789">
        <v>64.47</v>
      </c>
      <c r="AW2789">
        <v>63.15</v>
      </c>
      <c r="AX2789">
        <v>63.524999999999999</v>
      </c>
      <c r="AY2789">
        <v>64.905000000000001</v>
      </c>
      <c r="AZ2789">
        <v>64.105000000000004</v>
      </c>
      <c r="BA2789">
        <v>61.06</v>
      </c>
      <c r="BB2789">
        <v>62.35</v>
      </c>
      <c r="BC2789">
        <v>59.734999999999999</v>
      </c>
      <c r="BD2789">
        <v>64.075000000000003</v>
      </c>
      <c r="BE2789">
        <v>67.265000000000001</v>
      </c>
      <c r="BF2789">
        <v>69.900000000000006</v>
      </c>
      <c r="BG2789">
        <v>72.97</v>
      </c>
      <c r="BH2789">
        <v>76.075000000000003</v>
      </c>
      <c r="BI2789">
        <v>78.915000000000006</v>
      </c>
      <c r="BJ2789">
        <v>79.069999999999993</v>
      </c>
      <c r="BK2789">
        <v>79.135000000000005</v>
      </c>
      <c r="BL2789">
        <v>77.099999999999994</v>
      </c>
      <c r="BM2789">
        <v>74.5</v>
      </c>
      <c r="BN2789">
        <v>71.099999999999994</v>
      </c>
      <c r="BO2789">
        <v>67.599999999999994</v>
      </c>
      <c r="BP2789">
        <v>65.2</v>
      </c>
      <c r="BQ2789">
        <v>64.5</v>
      </c>
      <c r="BR2789">
        <v>62.9</v>
      </c>
      <c r="BS2789">
        <v>-20.73752</v>
      </c>
      <c r="BT2789">
        <v>-22.579360000000001</v>
      </c>
      <c r="BU2789">
        <v>-23.463529999999999</v>
      </c>
      <c r="BV2789">
        <v>-24.080850000000002</v>
      </c>
      <c r="BW2789">
        <v>-18.563790000000001</v>
      </c>
      <c r="BX2789">
        <v>-17.410049999999998</v>
      </c>
      <c r="BY2789">
        <v>-5.6537300000000004</v>
      </c>
      <c r="BZ2789">
        <v>11.44584</v>
      </c>
      <c r="CA2789">
        <v>12.891</v>
      </c>
      <c r="CB2789">
        <v>15.720510000000001</v>
      </c>
      <c r="CC2789">
        <v>21.21097</v>
      </c>
      <c r="CD2789">
        <v>16.576090000000001</v>
      </c>
      <c r="CE2789">
        <v>15.51681</v>
      </c>
      <c r="CF2789">
        <v>13.279780000000001</v>
      </c>
      <c r="CG2789">
        <v>18.775970000000001</v>
      </c>
      <c r="CH2789">
        <v>1.3803559999999999</v>
      </c>
      <c r="CI2789">
        <v>20.47034</v>
      </c>
      <c r="CJ2789">
        <v>31.936530000000001</v>
      </c>
      <c r="CK2789">
        <v>57.704210000000003</v>
      </c>
      <c r="CL2789">
        <v>20.606349999999999</v>
      </c>
      <c r="CM2789">
        <v>1.554082</v>
      </c>
      <c r="CN2789">
        <v>0.2445078</v>
      </c>
      <c r="CO2789">
        <v>-3.8064390000000001</v>
      </c>
      <c r="CP2789">
        <v>-5.5642459999999998</v>
      </c>
      <c r="CQ2789">
        <v>36.14105</v>
      </c>
      <c r="CR2789">
        <v>19.877880000000001</v>
      </c>
      <c r="CS2789">
        <v>17.705410000000001</v>
      </c>
      <c r="CT2789">
        <v>22.561250000000001</v>
      </c>
      <c r="CU2789">
        <v>21.578489999999999</v>
      </c>
      <c r="CV2789">
        <v>22.90222</v>
      </c>
      <c r="CW2789">
        <v>53.296660000000003</v>
      </c>
      <c r="CX2789">
        <v>42.407809999999998</v>
      </c>
      <c r="CY2789">
        <v>24.28434</v>
      </c>
      <c r="CZ2789">
        <v>45.570419999999999</v>
      </c>
      <c r="DA2789">
        <v>164.17449999999999</v>
      </c>
      <c r="DB2789">
        <v>155.9325</v>
      </c>
      <c r="DC2789">
        <v>228.0027</v>
      </c>
      <c r="DD2789">
        <v>187.27260000000001</v>
      </c>
      <c r="DE2789">
        <v>110.809</v>
      </c>
      <c r="DF2789">
        <v>223.28360000000001</v>
      </c>
      <c r="DG2789">
        <v>74.996520000000004</v>
      </c>
      <c r="DH2789">
        <v>75.926230000000004</v>
      </c>
      <c r="DI2789">
        <v>201.34389999999999</v>
      </c>
      <c r="DJ2789">
        <v>211.20869999999999</v>
      </c>
      <c r="DK2789">
        <v>92.569379999999995</v>
      </c>
      <c r="DL2789">
        <v>181.8194</v>
      </c>
      <c r="DM2789">
        <v>167.89869999999999</v>
      </c>
      <c r="DN2789">
        <v>167.8937</v>
      </c>
      <c r="DO2789">
        <v>19</v>
      </c>
      <c r="DP2789">
        <v>19</v>
      </c>
    </row>
    <row r="2790" spans="1:120" hidden="1" x14ac:dyDescent="0.25">
      <c r="A2790" t="str">
        <f t="shared" si="43"/>
        <v>OtherDR-No_All CBP_44474</v>
      </c>
      <c r="B2790" t="s">
        <v>62</v>
      </c>
      <c r="C2790" t="s">
        <v>323</v>
      </c>
      <c r="D2790" t="s">
        <v>61</v>
      </c>
      <c r="E2790" t="s">
        <v>61</v>
      </c>
      <c r="F2790" t="s">
        <v>61</v>
      </c>
      <c r="G2790" t="s">
        <v>61</v>
      </c>
      <c r="H2790" t="s">
        <v>61</v>
      </c>
      <c r="I2790" t="s">
        <v>97</v>
      </c>
      <c r="J2790" t="s">
        <v>61</v>
      </c>
      <c r="K2790" t="s">
        <v>197</v>
      </c>
      <c r="L2790" s="18">
        <v>44474</v>
      </c>
      <c r="M2790">
        <v>19</v>
      </c>
      <c r="N2790">
        <v>19</v>
      </c>
      <c r="O2790" t="s">
        <v>258</v>
      </c>
      <c r="P2790">
        <v>13</v>
      </c>
      <c r="Q2790">
        <v>12</v>
      </c>
      <c r="R2790">
        <v>1</v>
      </c>
      <c r="S2790">
        <v>0</v>
      </c>
      <c r="T2790">
        <v>1</v>
      </c>
      <c r="U2790">
        <v>0</v>
      </c>
      <c r="V2790">
        <v>1</v>
      </c>
      <c r="W2790">
        <v>2458.9279999999999</v>
      </c>
      <c r="X2790">
        <v>2640.5920000000001</v>
      </c>
      <c r="Y2790">
        <v>2592.9760000000001</v>
      </c>
      <c r="Z2790">
        <v>2601.7280000000001</v>
      </c>
      <c r="AA2790">
        <v>2592.0160000000001</v>
      </c>
      <c r="AB2790">
        <v>2593.5680000000002</v>
      </c>
      <c r="AC2790">
        <v>2652.56</v>
      </c>
      <c r="AD2790">
        <v>2597.2959999999998</v>
      </c>
      <c r="AE2790">
        <v>2546.56</v>
      </c>
      <c r="AF2790">
        <v>2130.96</v>
      </c>
      <c r="AG2790">
        <v>2081.6959999999999</v>
      </c>
      <c r="AH2790">
        <v>2011.5840000000001</v>
      </c>
      <c r="AI2790">
        <v>1197.5840000000001</v>
      </c>
      <c r="AJ2790">
        <v>1206.672</v>
      </c>
      <c r="AK2790">
        <v>1258.992</v>
      </c>
      <c r="AL2790">
        <v>1297.568</v>
      </c>
      <c r="AM2790">
        <v>1344.432</v>
      </c>
      <c r="AN2790">
        <v>873.18399999999997</v>
      </c>
      <c r="AO2790">
        <v>838.88</v>
      </c>
      <c r="AP2790">
        <v>1360.2239999999999</v>
      </c>
      <c r="AQ2790">
        <v>1493.9680000000001</v>
      </c>
      <c r="AR2790">
        <v>1879.5039999999999</v>
      </c>
      <c r="AS2790">
        <v>1836.912</v>
      </c>
      <c r="AT2790">
        <v>1843.04</v>
      </c>
      <c r="AU2790">
        <v>62.583077000000003</v>
      </c>
      <c r="AV2790">
        <v>61.51</v>
      </c>
      <c r="AW2790">
        <v>60.536154000000003</v>
      </c>
      <c r="AX2790">
        <v>60.749231000000002</v>
      </c>
      <c r="AY2790">
        <v>61.644615000000002</v>
      </c>
      <c r="AZ2790">
        <v>61.091538</v>
      </c>
      <c r="BA2790">
        <v>59.134614999999997</v>
      </c>
      <c r="BB2790">
        <v>60.02</v>
      </c>
      <c r="BC2790">
        <v>58.743077</v>
      </c>
      <c r="BD2790">
        <v>61.909230999999998</v>
      </c>
      <c r="BE2790">
        <v>64.830769000000004</v>
      </c>
      <c r="BF2790">
        <v>67.359230999999994</v>
      </c>
      <c r="BG2790">
        <v>69.836153999999993</v>
      </c>
      <c r="BH2790">
        <v>72.58</v>
      </c>
      <c r="BI2790">
        <v>74.251537999999996</v>
      </c>
      <c r="BJ2790">
        <v>74.222307999999998</v>
      </c>
      <c r="BK2790">
        <v>74.066153999999997</v>
      </c>
      <c r="BL2790">
        <v>72.615385000000003</v>
      </c>
      <c r="BM2790">
        <v>70.815385000000006</v>
      </c>
      <c r="BN2790">
        <v>68.2</v>
      </c>
      <c r="BO2790">
        <v>65.492307999999994</v>
      </c>
      <c r="BP2790">
        <v>63.876922999999998</v>
      </c>
      <c r="BQ2790">
        <v>63.523077000000001</v>
      </c>
      <c r="BR2790">
        <v>62.446154</v>
      </c>
      <c r="BS2790">
        <v>-109.7569</v>
      </c>
      <c r="BT2790">
        <v>-88.828460000000007</v>
      </c>
      <c r="BU2790">
        <v>-96.470089999999999</v>
      </c>
      <c r="BV2790">
        <v>-100.4335</v>
      </c>
      <c r="BW2790">
        <v>-99.097440000000006</v>
      </c>
      <c r="BX2790">
        <v>-121.51430000000001</v>
      </c>
      <c r="BY2790">
        <v>-92.989599999999996</v>
      </c>
      <c r="BZ2790">
        <v>19.13663</v>
      </c>
      <c r="CA2790">
        <v>84.278660000000002</v>
      </c>
      <c r="CB2790">
        <v>216.2987</v>
      </c>
      <c r="CC2790">
        <v>92.817850000000007</v>
      </c>
      <c r="CD2790">
        <v>-36.946820000000002</v>
      </c>
      <c r="CE2790">
        <v>59.861620000000002</v>
      </c>
      <c r="CF2790">
        <v>59.57264</v>
      </c>
      <c r="CG2790">
        <v>43.051430000000003</v>
      </c>
      <c r="CH2790">
        <v>28.122399999999999</v>
      </c>
      <c r="CI2790">
        <v>131.78909999999999</v>
      </c>
      <c r="CJ2790">
        <v>592.46879999999999</v>
      </c>
      <c r="CK2790">
        <v>621.52760000000001</v>
      </c>
      <c r="CL2790">
        <v>198.52070000000001</v>
      </c>
      <c r="CM2790">
        <v>109.9914</v>
      </c>
      <c r="CN2790">
        <v>40.621319999999997</v>
      </c>
      <c r="CO2790">
        <v>36.835720000000002</v>
      </c>
      <c r="CP2790">
        <v>33.495480000000001</v>
      </c>
      <c r="CQ2790">
        <v>788.52660000000003</v>
      </c>
      <c r="CR2790">
        <v>361.51</v>
      </c>
      <c r="CS2790">
        <v>413.80540000000002</v>
      </c>
      <c r="CT2790">
        <v>411.52289999999999</v>
      </c>
      <c r="CU2790">
        <v>402.01670000000001</v>
      </c>
      <c r="CV2790">
        <v>520.0086</v>
      </c>
      <c r="CW2790">
        <v>794.62789999999995</v>
      </c>
      <c r="CX2790">
        <v>1556.2239999999999</v>
      </c>
      <c r="CY2790">
        <v>3181.7280000000001</v>
      </c>
      <c r="CZ2790">
        <v>2466.3020000000001</v>
      </c>
      <c r="DA2790">
        <v>3997.252</v>
      </c>
      <c r="DB2790">
        <v>6971.2179999999998</v>
      </c>
      <c r="DC2790">
        <v>9569.4619999999995</v>
      </c>
      <c r="DD2790">
        <v>3134.029</v>
      </c>
      <c r="DE2790">
        <v>2475.723</v>
      </c>
      <c r="DF2790">
        <v>2469.6039999999998</v>
      </c>
      <c r="DG2790">
        <v>2563.5929999999998</v>
      </c>
      <c r="DH2790">
        <v>3475.4830000000002</v>
      </c>
      <c r="DI2790">
        <v>2797.7</v>
      </c>
      <c r="DJ2790">
        <v>3112.8359999999998</v>
      </c>
      <c r="DK2790">
        <v>3705.788</v>
      </c>
      <c r="DL2790">
        <v>3051.1210000000001</v>
      </c>
      <c r="DM2790">
        <v>2579.5680000000002</v>
      </c>
      <c r="DN2790">
        <v>1968.8489999999999</v>
      </c>
      <c r="DO2790">
        <v>19</v>
      </c>
      <c r="DP2790">
        <v>19</v>
      </c>
    </row>
    <row r="2791" spans="1:120" hidden="1" x14ac:dyDescent="0.25">
      <c r="A2791" t="str">
        <f t="shared" si="43"/>
        <v>Industry_Type-3. Wholesale, Transport, other utilities_All Elect_44474</v>
      </c>
      <c r="B2791" t="s">
        <v>62</v>
      </c>
      <c r="C2791" t="s">
        <v>202</v>
      </c>
      <c r="D2791" t="s">
        <v>61</v>
      </c>
      <c r="E2791" t="s">
        <v>61</v>
      </c>
      <c r="F2791" t="s">
        <v>61</v>
      </c>
      <c r="G2791" t="s">
        <v>31</v>
      </c>
      <c r="H2791" t="s">
        <v>61</v>
      </c>
      <c r="I2791" t="s">
        <v>61</v>
      </c>
      <c r="J2791" t="s">
        <v>61</v>
      </c>
      <c r="K2791" t="s">
        <v>190</v>
      </c>
      <c r="L2791" s="18">
        <v>44474</v>
      </c>
      <c r="M2791">
        <v>19</v>
      </c>
      <c r="N2791">
        <v>19</v>
      </c>
      <c r="O2791" t="s">
        <v>258</v>
      </c>
      <c r="P2791">
        <v>8</v>
      </c>
      <c r="Q2791">
        <v>8</v>
      </c>
      <c r="R2791">
        <v>0</v>
      </c>
      <c r="S2791">
        <v>0</v>
      </c>
      <c r="T2791">
        <v>1</v>
      </c>
      <c r="U2791">
        <v>0</v>
      </c>
      <c r="V2791">
        <v>1</v>
      </c>
      <c r="W2791">
        <v>856.18</v>
      </c>
      <c r="X2791">
        <v>864.9</v>
      </c>
      <c r="Y2791">
        <v>822.64</v>
      </c>
      <c r="Z2791">
        <v>742.72</v>
      </c>
      <c r="AA2791">
        <v>646.94000000000005</v>
      </c>
      <c r="AB2791">
        <v>677.26</v>
      </c>
      <c r="AC2791">
        <v>668</v>
      </c>
      <c r="AD2791">
        <v>685.04</v>
      </c>
      <c r="AE2791">
        <v>589.34</v>
      </c>
      <c r="AF2791">
        <v>634.62</v>
      </c>
      <c r="AG2791">
        <v>610.16</v>
      </c>
      <c r="AH2791">
        <v>609.91999999999996</v>
      </c>
      <c r="AI2791">
        <v>620.14</v>
      </c>
      <c r="AJ2791">
        <v>608.4</v>
      </c>
      <c r="AK2791">
        <v>640.72</v>
      </c>
      <c r="AL2791">
        <v>626.67999999999995</v>
      </c>
      <c r="AM2791">
        <v>558.05999999999995</v>
      </c>
      <c r="AN2791">
        <v>528.76</v>
      </c>
      <c r="AO2791">
        <v>316.92</v>
      </c>
      <c r="AP2791">
        <v>535.6</v>
      </c>
      <c r="AQ2791">
        <v>564.64</v>
      </c>
      <c r="AR2791">
        <v>666.4</v>
      </c>
      <c r="AS2791">
        <v>825.18</v>
      </c>
      <c r="AT2791">
        <v>851.98</v>
      </c>
      <c r="AU2791">
        <v>65.8</v>
      </c>
      <c r="AV2791">
        <v>65.95</v>
      </c>
      <c r="AW2791">
        <v>64.45</v>
      </c>
      <c r="AX2791">
        <v>65</v>
      </c>
      <c r="AY2791">
        <v>66.8</v>
      </c>
      <c r="AZ2791">
        <v>65.849999999999994</v>
      </c>
      <c r="BA2791">
        <v>61.95</v>
      </c>
      <c r="BB2791">
        <v>63.5</v>
      </c>
      <c r="BC2791">
        <v>60.1</v>
      </c>
      <c r="BD2791">
        <v>65.2</v>
      </c>
      <c r="BE2791">
        <v>68.5</v>
      </c>
      <c r="BF2791">
        <v>71.25</v>
      </c>
      <c r="BG2791">
        <v>74.650000000000006</v>
      </c>
      <c r="BH2791">
        <v>78.099999999999994</v>
      </c>
      <c r="BI2791">
        <v>81.349999999999994</v>
      </c>
      <c r="BJ2791">
        <v>82.05</v>
      </c>
      <c r="BK2791">
        <v>82.3</v>
      </c>
      <c r="BL2791">
        <v>80</v>
      </c>
      <c r="BM2791">
        <v>77</v>
      </c>
      <c r="BN2791">
        <v>73</v>
      </c>
      <c r="BO2791">
        <v>69</v>
      </c>
      <c r="BP2791">
        <v>66</v>
      </c>
      <c r="BQ2791">
        <v>65</v>
      </c>
      <c r="BR2791">
        <v>63</v>
      </c>
      <c r="BS2791">
        <v>-48.636330000000001</v>
      </c>
      <c r="BT2791">
        <v>10.213749999999999</v>
      </c>
      <c r="BU2791">
        <v>10.730689999999999</v>
      </c>
      <c r="BV2791">
        <v>-8.1690369999999994</v>
      </c>
      <c r="BW2791">
        <v>-0.45626250000000002</v>
      </c>
      <c r="BX2791">
        <v>-14.355079999999999</v>
      </c>
      <c r="BY2791">
        <v>-7.5782720000000001</v>
      </c>
      <c r="BZ2791">
        <v>-2.1316410000000001</v>
      </c>
      <c r="CA2791">
        <v>15.193949999999999</v>
      </c>
      <c r="CB2791">
        <v>15.714880000000001</v>
      </c>
      <c r="CC2791">
        <v>41.970080000000003</v>
      </c>
      <c r="CD2791">
        <v>40.232190000000003</v>
      </c>
      <c r="CE2791">
        <v>40.53783</v>
      </c>
      <c r="CF2791">
        <v>32.104959999999998</v>
      </c>
      <c r="CG2791">
        <v>0.47825430000000002</v>
      </c>
      <c r="CH2791">
        <v>-19.671520000000001</v>
      </c>
      <c r="CI2791">
        <v>6.8148160000000004</v>
      </c>
      <c r="CJ2791">
        <v>14.39045</v>
      </c>
      <c r="CK2791">
        <v>147.79509999999999</v>
      </c>
      <c r="CL2791">
        <v>60.292270000000002</v>
      </c>
      <c r="CM2791">
        <v>8.2570800000000002</v>
      </c>
      <c r="CN2791">
        <v>3.9510130000000001</v>
      </c>
      <c r="CO2791">
        <v>-27.40868</v>
      </c>
      <c r="CP2791">
        <v>-21.342790000000001</v>
      </c>
      <c r="CQ2791">
        <v>335.44799999999998</v>
      </c>
      <c r="CR2791">
        <v>990.79679999999996</v>
      </c>
      <c r="CS2791">
        <v>735.82219999999995</v>
      </c>
      <c r="CT2791">
        <v>543.43539999999996</v>
      </c>
      <c r="CU2791">
        <v>376.79770000000002</v>
      </c>
      <c r="CV2791">
        <v>137.3656</v>
      </c>
      <c r="CW2791">
        <v>172.83439999999999</v>
      </c>
      <c r="CX2791">
        <v>355.88209999999998</v>
      </c>
      <c r="CY2791">
        <v>501.76249999999999</v>
      </c>
      <c r="CZ2791">
        <v>467.33269999999999</v>
      </c>
      <c r="DA2791">
        <v>265.3451</v>
      </c>
      <c r="DB2791">
        <v>225.76589999999999</v>
      </c>
      <c r="DC2791">
        <v>408.45389999999998</v>
      </c>
      <c r="DD2791">
        <v>389.02120000000002</v>
      </c>
      <c r="DE2791">
        <v>369.4366</v>
      </c>
      <c r="DF2791">
        <v>457.70319999999998</v>
      </c>
      <c r="DG2791">
        <v>239.2287</v>
      </c>
      <c r="DH2791">
        <v>333.37470000000002</v>
      </c>
      <c r="DI2791">
        <v>3001.8330000000001</v>
      </c>
      <c r="DJ2791">
        <v>978.41390000000001</v>
      </c>
      <c r="DK2791">
        <v>1093.3610000000001</v>
      </c>
      <c r="DL2791">
        <v>272.85759999999999</v>
      </c>
      <c r="DM2791">
        <v>230.5513</v>
      </c>
      <c r="DN2791">
        <v>298.96870000000001</v>
      </c>
      <c r="DO2791">
        <v>19</v>
      </c>
      <c r="DP2791">
        <v>19</v>
      </c>
    </row>
    <row r="2792" spans="1:120" hidden="1" x14ac:dyDescent="0.25">
      <c r="A2792" t="str">
        <f t="shared" si="43"/>
        <v>sublap_id-SLAP_PGSI_All Elect_44474</v>
      </c>
      <c r="B2792" t="s">
        <v>62</v>
      </c>
      <c r="C2792" t="s">
        <v>277</v>
      </c>
      <c r="D2792" t="s">
        <v>61</v>
      </c>
      <c r="E2792" t="s">
        <v>278</v>
      </c>
      <c r="F2792" t="s">
        <v>61</v>
      </c>
      <c r="G2792" t="s">
        <v>61</v>
      </c>
      <c r="H2792" t="s">
        <v>61</v>
      </c>
      <c r="I2792" t="s">
        <v>61</v>
      </c>
      <c r="J2792" t="s">
        <v>61</v>
      </c>
      <c r="K2792" t="s">
        <v>190</v>
      </c>
      <c r="L2792" s="18">
        <v>44474</v>
      </c>
      <c r="M2792">
        <v>19</v>
      </c>
      <c r="N2792">
        <v>19</v>
      </c>
      <c r="O2792" t="s">
        <v>258</v>
      </c>
      <c r="P2792">
        <v>11</v>
      </c>
      <c r="Q2792">
        <v>11</v>
      </c>
      <c r="R2792">
        <v>0</v>
      </c>
      <c r="S2792">
        <v>0</v>
      </c>
      <c r="T2792">
        <v>1</v>
      </c>
      <c r="U2792">
        <v>0</v>
      </c>
      <c r="V2792">
        <v>1</v>
      </c>
      <c r="W2792">
        <v>885.2</v>
      </c>
      <c r="X2792">
        <v>891.5</v>
      </c>
      <c r="Y2792">
        <v>848.46</v>
      </c>
      <c r="Z2792">
        <v>770</v>
      </c>
      <c r="AA2792">
        <v>673.06</v>
      </c>
      <c r="AB2792">
        <v>733.28</v>
      </c>
      <c r="AC2792">
        <v>798.1</v>
      </c>
      <c r="AD2792">
        <v>824.2</v>
      </c>
      <c r="AE2792">
        <v>709</v>
      </c>
      <c r="AF2792">
        <v>741.66</v>
      </c>
      <c r="AG2792">
        <v>681.8</v>
      </c>
      <c r="AH2792">
        <v>677.82</v>
      </c>
      <c r="AI2792">
        <v>751.62</v>
      </c>
      <c r="AJ2792">
        <v>739.26</v>
      </c>
      <c r="AK2792">
        <v>775.2</v>
      </c>
      <c r="AL2792">
        <v>764.98</v>
      </c>
      <c r="AM2792">
        <v>695.34</v>
      </c>
      <c r="AN2792">
        <v>673.92</v>
      </c>
      <c r="AO2792">
        <v>440.82</v>
      </c>
      <c r="AP2792">
        <v>627.74</v>
      </c>
      <c r="AQ2792">
        <v>658.62</v>
      </c>
      <c r="AR2792">
        <v>744.04</v>
      </c>
      <c r="AS2792">
        <v>854.04</v>
      </c>
      <c r="AT2792">
        <v>879.92</v>
      </c>
      <c r="AU2792">
        <v>65.8</v>
      </c>
      <c r="AV2792">
        <v>65.95</v>
      </c>
      <c r="AW2792">
        <v>64.45</v>
      </c>
      <c r="AX2792">
        <v>65</v>
      </c>
      <c r="AY2792">
        <v>66.8</v>
      </c>
      <c r="AZ2792">
        <v>65.849999999999994</v>
      </c>
      <c r="BA2792">
        <v>61.95</v>
      </c>
      <c r="BB2792">
        <v>63.5</v>
      </c>
      <c r="BC2792">
        <v>60.1</v>
      </c>
      <c r="BD2792">
        <v>65.2</v>
      </c>
      <c r="BE2792">
        <v>68.5</v>
      </c>
      <c r="BF2792">
        <v>71.25</v>
      </c>
      <c r="BG2792">
        <v>74.650000000000006</v>
      </c>
      <c r="BH2792">
        <v>78.099999999999994</v>
      </c>
      <c r="BI2792">
        <v>81.349999999999994</v>
      </c>
      <c r="BJ2792">
        <v>82.05</v>
      </c>
      <c r="BK2792">
        <v>82.3</v>
      </c>
      <c r="BL2792">
        <v>80</v>
      </c>
      <c r="BM2792">
        <v>77</v>
      </c>
      <c r="BN2792">
        <v>73</v>
      </c>
      <c r="BO2792">
        <v>69</v>
      </c>
      <c r="BP2792">
        <v>66</v>
      </c>
      <c r="BQ2792">
        <v>65</v>
      </c>
      <c r="BR2792">
        <v>63</v>
      </c>
      <c r="BS2792">
        <v>-49.932690000000001</v>
      </c>
      <c r="BT2792">
        <v>8.8601989999999997</v>
      </c>
      <c r="BU2792">
        <v>9.9824579999999994</v>
      </c>
      <c r="BV2792">
        <v>-9.2554259999999999</v>
      </c>
      <c r="BW2792">
        <v>-0.75363480000000005</v>
      </c>
      <c r="BX2792">
        <v>-12.79636</v>
      </c>
      <c r="BY2792">
        <v>-6.3463880000000001</v>
      </c>
      <c r="BZ2792">
        <v>-1.4394389999999999</v>
      </c>
      <c r="CA2792">
        <v>14.301410000000001</v>
      </c>
      <c r="CB2792">
        <v>12.059060000000001</v>
      </c>
      <c r="CC2792">
        <v>54.56185</v>
      </c>
      <c r="CD2792">
        <v>42.335169999999998</v>
      </c>
      <c r="CE2792">
        <v>27.122389999999999</v>
      </c>
      <c r="CF2792">
        <v>20.58942</v>
      </c>
      <c r="CG2792">
        <v>-12.50916</v>
      </c>
      <c r="CH2792">
        <v>-38.367939999999997</v>
      </c>
      <c r="CI2792">
        <v>-6.6858300000000002</v>
      </c>
      <c r="CJ2792">
        <v>9.2420030000000004</v>
      </c>
      <c r="CK2792">
        <v>141.90600000000001</v>
      </c>
      <c r="CL2792">
        <v>58.747199999999999</v>
      </c>
      <c r="CM2792">
        <v>3.6160329999999998</v>
      </c>
      <c r="CN2792">
        <v>5.6519120000000003</v>
      </c>
      <c r="CO2792">
        <v>-20.1828</v>
      </c>
      <c r="CP2792">
        <v>-22.691669999999998</v>
      </c>
      <c r="CQ2792">
        <v>335.95620000000002</v>
      </c>
      <c r="CR2792">
        <v>991.70259999999996</v>
      </c>
      <c r="CS2792">
        <v>736.18520000000001</v>
      </c>
      <c r="CT2792">
        <v>543.86649999999997</v>
      </c>
      <c r="CU2792">
        <v>377.10759999999999</v>
      </c>
      <c r="CV2792">
        <v>143.0412</v>
      </c>
      <c r="CW2792">
        <v>218.74109999999999</v>
      </c>
      <c r="CX2792">
        <v>376.57889999999998</v>
      </c>
      <c r="CY2792">
        <v>511.38979999999998</v>
      </c>
      <c r="CZ2792">
        <v>501.33659999999998</v>
      </c>
      <c r="DA2792">
        <v>411.18009999999998</v>
      </c>
      <c r="DB2792">
        <v>680.33820000000003</v>
      </c>
      <c r="DC2792">
        <v>535.85889999999995</v>
      </c>
      <c r="DD2792">
        <v>493.98270000000002</v>
      </c>
      <c r="DE2792">
        <v>420.18990000000002</v>
      </c>
      <c r="DF2792">
        <v>474.25779999999997</v>
      </c>
      <c r="DG2792">
        <v>249.01089999999999</v>
      </c>
      <c r="DH2792">
        <v>340.72149999999999</v>
      </c>
      <c r="DI2792">
        <v>3013.7150000000001</v>
      </c>
      <c r="DJ2792">
        <v>991.24839999999995</v>
      </c>
      <c r="DK2792">
        <v>1104.326</v>
      </c>
      <c r="DL2792">
        <v>407.01569999999998</v>
      </c>
      <c r="DM2792">
        <v>260.22770000000003</v>
      </c>
      <c r="DN2792">
        <v>299.69819999999999</v>
      </c>
      <c r="DO2792">
        <v>19</v>
      </c>
      <c r="DP2792">
        <v>19</v>
      </c>
    </row>
    <row r="2793" spans="1:120" hidden="1" x14ac:dyDescent="0.25">
      <c r="A2793" t="str">
        <f t="shared" si="43"/>
        <v>Aggregator-City of West Sacramento_All Elect_44474</v>
      </c>
      <c r="B2793" t="s">
        <v>62</v>
      </c>
      <c r="C2793" t="s">
        <v>272</v>
      </c>
      <c r="D2793" t="s">
        <v>61</v>
      </c>
      <c r="E2793" t="s">
        <v>61</v>
      </c>
      <c r="F2793" t="s">
        <v>273</v>
      </c>
      <c r="G2793" t="s">
        <v>61</v>
      </c>
      <c r="H2793" t="s">
        <v>61</v>
      </c>
      <c r="I2793" t="s">
        <v>61</v>
      </c>
      <c r="J2793" t="s">
        <v>61</v>
      </c>
      <c r="K2793" t="s">
        <v>190</v>
      </c>
      <c r="L2793" s="18">
        <v>44474</v>
      </c>
      <c r="M2793">
        <v>19</v>
      </c>
      <c r="N2793">
        <v>19</v>
      </c>
      <c r="O2793" t="s">
        <v>258</v>
      </c>
      <c r="P2793">
        <v>11</v>
      </c>
      <c r="Q2793">
        <v>11</v>
      </c>
      <c r="R2793">
        <v>0</v>
      </c>
      <c r="S2793">
        <v>0</v>
      </c>
      <c r="T2793">
        <v>1</v>
      </c>
      <c r="U2793">
        <v>0</v>
      </c>
      <c r="V2793">
        <v>1</v>
      </c>
      <c r="W2793">
        <v>885.2</v>
      </c>
      <c r="X2793">
        <v>891.5</v>
      </c>
      <c r="Y2793">
        <v>848.46</v>
      </c>
      <c r="Z2793">
        <v>770</v>
      </c>
      <c r="AA2793">
        <v>673.06</v>
      </c>
      <c r="AB2793">
        <v>733.28</v>
      </c>
      <c r="AC2793">
        <v>798.1</v>
      </c>
      <c r="AD2793">
        <v>824.2</v>
      </c>
      <c r="AE2793">
        <v>709</v>
      </c>
      <c r="AF2793">
        <v>741.66</v>
      </c>
      <c r="AG2793">
        <v>681.8</v>
      </c>
      <c r="AH2793">
        <v>677.82</v>
      </c>
      <c r="AI2793">
        <v>751.62</v>
      </c>
      <c r="AJ2793">
        <v>739.26</v>
      </c>
      <c r="AK2793">
        <v>775.2</v>
      </c>
      <c r="AL2793">
        <v>764.98</v>
      </c>
      <c r="AM2793">
        <v>695.34</v>
      </c>
      <c r="AN2793">
        <v>673.92</v>
      </c>
      <c r="AO2793">
        <v>440.82</v>
      </c>
      <c r="AP2793">
        <v>627.74</v>
      </c>
      <c r="AQ2793">
        <v>658.62</v>
      </c>
      <c r="AR2793">
        <v>744.04</v>
      </c>
      <c r="AS2793">
        <v>854.04</v>
      </c>
      <c r="AT2793">
        <v>879.92</v>
      </c>
      <c r="AU2793">
        <v>65.8</v>
      </c>
      <c r="AV2793">
        <v>65.95</v>
      </c>
      <c r="AW2793">
        <v>64.45</v>
      </c>
      <c r="AX2793">
        <v>65</v>
      </c>
      <c r="AY2793">
        <v>66.8</v>
      </c>
      <c r="AZ2793">
        <v>65.849999999999994</v>
      </c>
      <c r="BA2793">
        <v>61.95</v>
      </c>
      <c r="BB2793">
        <v>63.5</v>
      </c>
      <c r="BC2793">
        <v>60.1</v>
      </c>
      <c r="BD2793">
        <v>65.2</v>
      </c>
      <c r="BE2793">
        <v>68.5</v>
      </c>
      <c r="BF2793">
        <v>71.25</v>
      </c>
      <c r="BG2793">
        <v>74.650000000000006</v>
      </c>
      <c r="BH2793">
        <v>78.099999999999994</v>
      </c>
      <c r="BI2793">
        <v>81.349999999999994</v>
      </c>
      <c r="BJ2793">
        <v>82.05</v>
      </c>
      <c r="BK2793">
        <v>82.3</v>
      </c>
      <c r="BL2793">
        <v>80</v>
      </c>
      <c r="BM2793">
        <v>77</v>
      </c>
      <c r="BN2793">
        <v>73</v>
      </c>
      <c r="BO2793">
        <v>69</v>
      </c>
      <c r="BP2793">
        <v>66</v>
      </c>
      <c r="BQ2793">
        <v>65</v>
      </c>
      <c r="BR2793">
        <v>63</v>
      </c>
      <c r="BS2793">
        <v>-49.932690000000001</v>
      </c>
      <c r="BT2793">
        <v>8.8601989999999997</v>
      </c>
      <c r="BU2793">
        <v>9.9824579999999994</v>
      </c>
      <c r="BV2793">
        <v>-9.2554259999999999</v>
      </c>
      <c r="BW2793">
        <v>-0.75363480000000005</v>
      </c>
      <c r="BX2793">
        <v>-12.79636</v>
      </c>
      <c r="BY2793">
        <v>-6.3463880000000001</v>
      </c>
      <c r="BZ2793">
        <v>-1.4394389999999999</v>
      </c>
      <c r="CA2793">
        <v>14.301410000000001</v>
      </c>
      <c r="CB2793">
        <v>12.059060000000001</v>
      </c>
      <c r="CC2793">
        <v>54.56185</v>
      </c>
      <c r="CD2793">
        <v>42.335169999999998</v>
      </c>
      <c r="CE2793">
        <v>27.122389999999999</v>
      </c>
      <c r="CF2793">
        <v>20.58942</v>
      </c>
      <c r="CG2793">
        <v>-12.50916</v>
      </c>
      <c r="CH2793">
        <v>-38.367939999999997</v>
      </c>
      <c r="CI2793">
        <v>-6.6858300000000002</v>
      </c>
      <c r="CJ2793">
        <v>9.2420030000000004</v>
      </c>
      <c r="CK2793">
        <v>141.90600000000001</v>
      </c>
      <c r="CL2793">
        <v>58.747199999999999</v>
      </c>
      <c r="CM2793">
        <v>3.6160329999999998</v>
      </c>
      <c r="CN2793">
        <v>5.6519120000000003</v>
      </c>
      <c r="CO2793">
        <v>-20.1828</v>
      </c>
      <c r="CP2793">
        <v>-22.691669999999998</v>
      </c>
      <c r="CQ2793">
        <v>335.95620000000002</v>
      </c>
      <c r="CR2793">
        <v>991.70259999999996</v>
      </c>
      <c r="CS2793">
        <v>736.18520000000001</v>
      </c>
      <c r="CT2793">
        <v>543.86649999999997</v>
      </c>
      <c r="CU2793">
        <v>377.10759999999999</v>
      </c>
      <c r="CV2793">
        <v>143.0412</v>
      </c>
      <c r="CW2793">
        <v>218.74109999999999</v>
      </c>
      <c r="CX2793">
        <v>376.57889999999998</v>
      </c>
      <c r="CY2793">
        <v>511.38979999999998</v>
      </c>
      <c r="CZ2793">
        <v>501.33659999999998</v>
      </c>
      <c r="DA2793">
        <v>411.18009999999998</v>
      </c>
      <c r="DB2793">
        <v>680.33820000000003</v>
      </c>
      <c r="DC2793">
        <v>535.85889999999995</v>
      </c>
      <c r="DD2793">
        <v>493.98270000000002</v>
      </c>
      <c r="DE2793">
        <v>420.18990000000002</v>
      </c>
      <c r="DF2793">
        <v>474.25779999999997</v>
      </c>
      <c r="DG2793">
        <v>249.01089999999999</v>
      </c>
      <c r="DH2793">
        <v>340.72149999999999</v>
      </c>
      <c r="DI2793">
        <v>3013.7150000000001</v>
      </c>
      <c r="DJ2793">
        <v>991.24839999999995</v>
      </c>
      <c r="DK2793">
        <v>1104.326</v>
      </c>
      <c r="DL2793">
        <v>407.01569999999998</v>
      </c>
      <c r="DM2793">
        <v>260.22770000000003</v>
      </c>
      <c r="DN2793">
        <v>299.69819999999999</v>
      </c>
      <c r="DO2793">
        <v>19</v>
      </c>
      <c r="DP2793">
        <v>19</v>
      </c>
    </row>
    <row r="2794" spans="1:120" hidden="1" x14ac:dyDescent="0.25">
      <c r="A2794" t="str">
        <f t="shared" si="43"/>
        <v>Size_Grp-200 kW and above_All Elect_44474</v>
      </c>
      <c r="B2794" t="s">
        <v>62</v>
      </c>
      <c r="C2794" t="s">
        <v>207</v>
      </c>
      <c r="D2794" t="s">
        <v>61</v>
      </c>
      <c r="E2794" t="s">
        <v>61</v>
      </c>
      <c r="F2794" t="s">
        <v>61</v>
      </c>
      <c r="G2794" t="s">
        <v>61</v>
      </c>
      <c r="H2794" t="s">
        <v>61</v>
      </c>
      <c r="I2794" t="s">
        <v>61</v>
      </c>
      <c r="J2794" t="s">
        <v>102</v>
      </c>
      <c r="K2794" t="s">
        <v>190</v>
      </c>
      <c r="L2794" s="18">
        <v>44474</v>
      </c>
      <c r="M2794">
        <v>19</v>
      </c>
      <c r="N2794">
        <v>19</v>
      </c>
      <c r="O2794" t="s">
        <v>258</v>
      </c>
      <c r="P2794">
        <v>2</v>
      </c>
      <c r="Q2794">
        <v>2</v>
      </c>
      <c r="R2794">
        <v>0</v>
      </c>
      <c r="S2794">
        <v>0</v>
      </c>
      <c r="T2794">
        <v>1</v>
      </c>
      <c r="U2794">
        <v>0</v>
      </c>
      <c r="V2794">
        <v>1</v>
      </c>
      <c r="W2794">
        <v>657.2</v>
      </c>
      <c r="X2794">
        <v>667.36</v>
      </c>
      <c r="Y2794">
        <v>685.36</v>
      </c>
      <c r="Z2794">
        <v>595.67999999999995</v>
      </c>
      <c r="AA2794">
        <v>531.76</v>
      </c>
      <c r="AB2794">
        <v>596.4</v>
      </c>
      <c r="AC2794">
        <v>589.52</v>
      </c>
      <c r="AD2794">
        <v>604.64</v>
      </c>
      <c r="AE2794">
        <v>526.16</v>
      </c>
      <c r="AF2794">
        <v>574.16</v>
      </c>
      <c r="AG2794">
        <v>565.84</v>
      </c>
      <c r="AH2794">
        <v>570.48</v>
      </c>
      <c r="AI2794">
        <v>641.76</v>
      </c>
      <c r="AJ2794">
        <v>630.64</v>
      </c>
      <c r="AK2794">
        <v>663.04</v>
      </c>
      <c r="AL2794">
        <v>647.6</v>
      </c>
      <c r="AM2794">
        <v>503.28</v>
      </c>
      <c r="AN2794">
        <v>474.32</v>
      </c>
      <c r="AO2794">
        <v>266.39999999999998</v>
      </c>
      <c r="AP2794">
        <v>419.84</v>
      </c>
      <c r="AQ2794">
        <v>449.6</v>
      </c>
      <c r="AR2794">
        <v>560.16</v>
      </c>
      <c r="AS2794">
        <v>628.4</v>
      </c>
      <c r="AT2794">
        <v>653.6</v>
      </c>
      <c r="AU2794">
        <v>65.8</v>
      </c>
      <c r="AV2794">
        <v>65.95</v>
      </c>
      <c r="AW2794">
        <v>64.45</v>
      </c>
      <c r="AX2794">
        <v>65</v>
      </c>
      <c r="AY2794">
        <v>66.8</v>
      </c>
      <c r="AZ2794">
        <v>65.849999999999994</v>
      </c>
      <c r="BA2794">
        <v>61.95</v>
      </c>
      <c r="BB2794">
        <v>63.5</v>
      </c>
      <c r="BC2794">
        <v>60.1</v>
      </c>
      <c r="BD2794">
        <v>65.2</v>
      </c>
      <c r="BE2794">
        <v>68.5</v>
      </c>
      <c r="BF2794">
        <v>71.25</v>
      </c>
      <c r="BG2794">
        <v>74.650000000000006</v>
      </c>
      <c r="BH2794">
        <v>78.099999999999994</v>
      </c>
      <c r="BI2794">
        <v>81.349999999999994</v>
      </c>
      <c r="BJ2794">
        <v>82.05</v>
      </c>
      <c r="BK2794">
        <v>82.3</v>
      </c>
      <c r="BL2794">
        <v>80</v>
      </c>
      <c r="BM2794">
        <v>77</v>
      </c>
      <c r="BN2794">
        <v>73</v>
      </c>
      <c r="BO2794">
        <v>69</v>
      </c>
      <c r="BP2794">
        <v>66</v>
      </c>
      <c r="BQ2794">
        <v>65</v>
      </c>
      <c r="BR2794">
        <v>63</v>
      </c>
      <c r="BS2794">
        <v>-46.117609999999999</v>
      </c>
      <c r="BT2794">
        <v>10.294119999999999</v>
      </c>
      <c r="BU2794">
        <v>12.422879999999999</v>
      </c>
      <c r="BV2794">
        <v>-5.4627340000000002</v>
      </c>
      <c r="BW2794">
        <v>-0.73974899999999999</v>
      </c>
      <c r="BX2794">
        <v>-14.14743</v>
      </c>
      <c r="BY2794">
        <v>-8.7335659999999997</v>
      </c>
      <c r="BZ2794">
        <v>1.6061800000000001E-2</v>
      </c>
      <c r="CA2794">
        <v>14.941240000000001</v>
      </c>
      <c r="CB2794">
        <v>15.05899</v>
      </c>
      <c r="CC2794">
        <v>48.837380000000003</v>
      </c>
      <c r="CD2794">
        <v>45.573909999999998</v>
      </c>
      <c r="CE2794">
        <v>33.716670000000001</v>
      </c>
      <c r="CF2794">
        <v>27.81335</v>
      </c>
      <c r="CG2794">
        <v>-4.9373550000000002</v>
      </c>
      <c r="CH2794">
        <v>-9.4337079999999993</v>
      </c>
      <c r="CI2794">
        <v>2.2498399999999998</v>
      </c>
      <c r="CJ2794">
        <v>9.4759519999999995</v>
      </c>
      <c r="CK2794">
        <v>141.14500000000001</v>
      </c>
      <c r="CL2794">
        <v>58.764139999999998</v>
      </c>
      <c r="CM2794">
        <v>3.2873839999999999</v>
      </c>
      <c r="CN2794">
        <v>6.2881580000000001</v>
      </c>
      <c r="CO2794">
        <v>-15.04804</v>
      </c>
      <c r="CP2794">
        <v>-15.76484</v>
      </c>
      <c r="CQ2794">
        <v>332.42840000000001</v>
      </c>
      <c r="CR2794">
        <v>989.64499999999998</v>
      </c>
      <c r="CS2794">
        <v>734.21370000000002</v>
      </c>
      <c r="CT2794">
        <v>538.7115</v>
      </c>
      <c r="CU2794">
        <v>373.21379999999999</v>
      </c>
      <c r="CV2794">
        <v>137.22839999999999</v>
      </c>
      <c r="CW2794">
        <v>172.79040000000001</v>
      </c>
      <c r="CX2794">
        <v>355.32429999999999</v>
      </c>
      <c r="CY2794">
        <v>501.48239999999998</v>
      </c>
      <c r="CZ2794">
        <v>470.2208</v>
      </c>
      <c r="DA2794">
        <v>276.65539999999999</v>
      </c>
      <c r="DB2794">
        <v>570.13710000000003</v>
      </c>
      <c r="DC2794">
        <v>419.97160000000002</v>
      </c>
      <c r="DD2794">
        <v>393.95780000000002</v>
      </c>
      <c r="DE2794">
        <v>372.27339999999998</v>
      </c>
      <c r="DF2794">
        <v>308.71589999999998</v>
      </c>
      <c r="DG2794">
        <v>239.864</v>
      </c>
      <c r="DH2794">
        <v>336.5197</v>
      </c>
      <c r="DI2794">
        <v>3008.7829999999999</v>
      </c>
      <c r="DJ2794">
        <v>979.29459999999995</v>
      </c>
      <c r="DK2794">
        <v>1101.5329999999999</v>
      </c>
      <c r="DL2794">
        <v>401.67939999999999</v>
      </c>
      <c r="DM2794">
        <v>256.40050000000002</v>
      </c>
      <c r="DN2794">
        <v>294.45839999999998</v>
      </c>
      <c r="DO2794">
        <v>19</v>
      </c>
      <c r="DP2794">
        <v>19</v>
      </c>
    </row>
    <row r="2795" spans="1:120" hidden="1" x14ac:dyDescent="0.25">
      <c r="A2795" t="str">
        <f t="shared" si="43"/>
        <v>OtherDR-Yes_All Elect_44474</v>
      </c>
      <c r="B2795" t="s">
        <v>62</v>
      </c>
      <c r="C2795" t="s">
        <v>324</v>
      </c>
      <c r="D2795" t="s">
        <v>61</v>
      </c>
      <c r="E2795" t="s">
        <v>61</v>
      </c>
      <c r="F2795" t="s">
        <v>61</v>
      </c>
      <c r="G2795" t="s">
        <v>61</v>
      </c>
      <c r="H2795" t="s">
        <v>61</v>
      </c>
      <c r="I2795" t="s">
        <v>98</v>
      </c>
      <c r="J2795" t="s">
        <v>61</v>
      </c>
      <c r="K2795" t="s">
        <v>190</v>
      </c>
      <c r="L2795" s="18">
        <v>44474</v>
      </c>
      <c r="M2795">
        <v>19</v>
      </c>
      <c r="N2795">
        <v>19</v>
      </c>
      <c r="O2795" t="s">
        <v>258</v>
      </c>
      <c r="P2795">
        <v>4</v>
      </c>
      <c r="Q2795">
        <v>4</v>
      </c>
      <c r="R2795">
        <v>0</v>
      </c>
      <c r="S2795">
        <v>0</v>
      </c>
      <c r="T2795">
        <v>1</v>
      </c>
      <c r="U2795">
        <v>0</v>
      </c>
      <c r="V2795">
        <v>1</v>
      </c>
      <c r="W2795">
        <v>726.96</v>
      </c>
      <c r="X2795">
        <v>736.06</v>
      </c>
      <c r="Y2795">
        <v>754.46</v>
      </c>
      <c r="Z2795">
        <v>663.12</v>
      </c>
      <c r="AA2795">
        <v>576.66</v>
      </c>
      <c r="AB2795">
        <v>640.55999999999995</v>
      </c>
      <c r="AC2795">
        <v>631.22</v>
      </c>
      <c r="AD2795">
        <v>657.24</v>
      </c>
      <c r="AE2795">
        <v>565.55999999999995</v>
      </c>
      <c r="AF2795">
        <v>607.74</v>
      </c>
      <c r="AG2795">
        <v>573.24</v>
      </c>
      <c r="AH2795">
        <v>571.74</v>
      </c>
      <c r="AI2795">
        <v>573.22</v>
      </c>
      <c r="AJ2795">
        <v>562.14</v>
      </c>
      <c r="AK2795">
        <v>595.44000000000005</v>
      </c>
      <c r="AL2795">
        <v>581.78</v>
      </c>
      <c r="AM2795">
        <v>442.14</v>
      </c>
      <c r="AN2795">
        <v>412.88</v>
      </c>
      <c r="AO2795">
        <v>197.62</v>
      </c>
      <c r="AP2795">
        <v>357.02</v>
      </c>
      <c r="AQ2795">
        <v>387.02</v>
      </c>
      <c r="AR2795">
        <v>513</v>
      </c>
      <c r="AS2795">
        <v>696.36</v>
      </c>
      <c r="AT2795">
        <v>722.64</v>
      </c>
      <c r="AU2795">
        <v>65.8</v>
      </c>
      <c r="AV2795">
        <v>65.95</v>
      </c>
      <c r="AW2795">
        <v>64.45</v>
      </c>
      <c r="AX2795">
        <v>65</v>
      </c>
      <c r="AY2795">
        <v>66.8</v>
      </c>
      <c r="AZ2795">
        <v>65.849999999999994</v>
      </c>
      <c r="BA2795">
        <v>61.95</v>
      </c>
      <c r="BB2795">
        <v>63.5</v>
      </c>
      <c r="BC2795">
        <v>60.1</v>
      </c>
      <c r="BD2795">
        <v>65.2</v>
      </c>
      <c r="BE2795">
        <v>68.5</v>
      </c>
      <c r="BF2795">
        <v>71.25</v>
      </c>
      <c r="BG2795">
        <v>74.650000000000006</v>
      </c>
      <c r="BH2795">
        <v>78.099999999999994</v>
      </c>
      <c r="BI2795">
        <v>81.349999999999994</v>
      </c>
      <c r="BJ2795">
        <v>82.05</v>
      </c>
      <c r="BK2795">
        <v>82.3</v>
      </c>
      <c r="BL2795">
        <v>80</v>
      </c>
      <c r="BM2795">
        <v>77</v>
      </c>
      <c r="BN2795">
        <v>73</v>
      </c>
      <c r="BO2795">
        <v>69</v>
      </c>
      <c r="BP2795">
        <v>66</v>
      </c>
      <c r="BQ2795">
        <v>65</v>
      </c>
      <c r="BR2795">
        <v>63</v>
      </c>
      <c r="BS2795">
        <v>-49.180810000000001</v>
      </c>
      <c r="BT2795">
        <v>9.0806690000000003</v>
      </c>
      <c r="BU2795">
        <v>9.6656790000000008</v>
      </c>
      <c r="BV2795">
        <v>-8.7864339999999999</v>
      </c>
      <c r="BW2795">
        <v>-2.477938</v>
      </c>
      <c r="BX2795">
        <v>-14.16032</v>
      </c>
      <c r="BY2795">
        <v>-6.014227</v>
      </c>
      <c r="BZ2795">
        <v>-1.726726</v>
      </c>
      <c r="CA2795">
        <v>14.04618</v>
      </c>
      <c r="CB2795">
        <v>13.908239999999999</v>
      </c>
      <c r="CC2795">
        <v>47.94556</v>
      </c>
      <c r="CD2795">
        <v>43.950290000000003</v>
      </c>
      <c r="CE2795">
        <v>37.654240000000001</v>
      </c>
      <c r="CF2795">
        <v>31.015519999999999</v>
      </c>
      <c r="CG2795">
        <v>-1.564255</v>
      </c>
      <c r="CH2795">
        <v>-5.670471</v>
      </c>
      <c r="CI2795">
        <v>5.0275999999999996</v>
      </c>
      <c r="CJ2795">
        <v>12.319940000000001</v>
      </c>
      <c r="CK2795">
        <v>145.43889999999999</v>
      </c>
      <c r="CL2795">
        <v>60.665950000000002</v>
      </c>
      <c r="CM2795">
        <v>7.109998</v>
      </c>
      <c r="CN2795">
        <v>4.5050970000000001</v>
      </c>
      <c r="CO2795">
        <v>-26.27861</v>
      </c>
      <c r="CP2795">
        <v>-20.16488</v>
      </c>
      <c r="CQ2795">
        <v>334.17399999999998</v>
      </c>
      <c r="CR2795">
        <v>989.77359999999999</v>
      </c>
      <c r="CS2795">
        <v>734.94110000000001</v>
      </c>
      <c r="CT2795">
        <v>539.22069999999997</v>
      </c>
      <c r="CU2795">
        <v>373.2679</v>
      </c>
      <c r="CV2795">
        <v>138.2002</v>
      </c>
      <c r="CW2795">
        <v>217.2987</v>
      </c>
      <c r="CX2795">
        <v>367.01389999999998</v>
      </c>
      <c r="CY2795">
        <v>509.97379999999998</v>
      </c>
      <c r="CZ2795">
        <v>476.38380000000001</v>
      </c>
      <c r="DA2795">
        <v>323.99959999999999</v>
      </c>
      <c r="DB2795">
        <v>254.5934</v>
      </c>
      <c r="DC2795">
        <v>416.64019999999999</v>
      </c>
      <c r="DD2795">
        <v>388.1155</v>
      </c>
      <c r="DE2795">
        <v>368.24529999999999</v>
      </c>
      <c r="DF2795">
        <v>306.04109999999997</v>
      </c>
      <c r="DG2795">
        <v>237.61349999999999</v>
      </c>
      <c r="DH2795">
        <v>331.78949999999998</v>
      </c>
      <c r="DI2795">
        <v>2999.8719999999998</v>
      </c>
      <c r="DJ2795">
        <v>970.92409999999995</v>
      </c>
      <c r="DK2795">
        <v>1091.011</v>
      </c>
      <c r="DL2795">
        <v>270.30160000000001</v>
      </c>
      <c r="DM2795">
        <v>229.01519999999999</v>
      </c>
      <c r="DN2795">
        <v>297.58359999999999</v>
      </c>
      <c r="DO2795">
        <v>19</v>
      </c>
      <c r="DP2795">
        <v>19</v>
      </c>
    </row>
    <row r="2796" spans="1:120" hidden="1" x14ac:dyDescent="0.25">
      <c r="A2796" t="str">
        <f t="shared" si="43"/>
        <v>Size_Grp-20 to 199.99 kW_All Elect_44474</v>
      </c>
      <c r="B2796" t="s">
        <v>62</v>
      </c>
      <c r="C2796" t="s">
        <v>201</v>
      </c>
      <c r="D2796" t="s">
        <v>61</v>
      </c>
      <c r="E2796" t="s">
        <v>61</v>
      </c>
      <c r="F2796" t="s">
        <v>61</v>
      </c>
      <c r="G2796" t="s">
        <v>61</v>
      </c>
      <c r="H2796" t="s">
        <v>61</v>
      </c>
      <c r="I2796" t="s">
        <v>61</v>
      </c>
      <c r="J2796" t="s">
        <v>101</v>
      </c>
      <c r="K2796" t="s">
        <v>190</v>
      </c>
      <c r="L2796" s="18">
        <v>44474</v>
      </c>
      <c r="M2796">
        <v>19</v>
      </c>
      <c r="N2796">
        <v>19</v>
      </c>
      <c r="O2796" t="s">
        <v>258</v>
      </c>
      <c r="P2796">
        <v>8</v>
      </c>
      <c r="Q2796">
        <v>8</v>
      </c>
      <c r="R2796">
        <v>0</v>
      </c>
      <c r="S2796">
        <v>0</v>
      </c>
      <c r="T2796">
        <v>1</v>
      </c>
      <c r="U2796">
        <v>0</v>
      </c>
      <c r="V2796">
        <v>1</v>
      </c>
      <c r="W2796">
        <v>224.7</v>
      </c>
      <c r="X2796">
        <v>220.84</v>
      </c>
      <c r="Y2796">
        <v>159.5</v>
      </c>
      <c r="Z2796">
        <v>170.72</v>
      </c>
      <c r="AA2796">
        <v>137.4</v>
      </c>
      <c r="AB2796">
        <v>132.97999999999999</v>
      </c>
      <c r="AC2796">
        <v>204.98</v>
      </c>
      <c r="AD2796">
        <v>215.96</v>
      </c>
      <c r="AE2796">
        <v>178.94</v>
      </c>
      <c r="AF2796">
        <v>163.6</v>
      </c>
      <c r="AG2796">
        <v>112.36</v>
      </c>
      <c r="AH2796">
        <v>103.74</v>
      </c>
      <c r="AI2796">
        <v>105.96</v>
      </c>
      <c r="AJ2796">
        <v>106.22</v>
      </c>
      <c r="AK2796">
        <v>109.76</v>
      </c>
      <c r="AL2796">
        <v>114.38</v>
      </c>
      <c r="AM2796">
        <v>189.36</v>
      </c>
      <c r="AN2796">
        <v>196.6</v>
      </c>
      <c r="AO2796">
        <v>171.42</v>
      </c>
      <c r="AP2796">
        <v>204.3</v>
      </c>
      <c r="AQ2796">
        <v>205.42</v>
      </c>
      <c r="AR2796">
        <v>180.28</v>
      </c>
      <c r="AS2796">
        <v>221.74</v>
      </c>
      <c r="AT2796">
        <v>222.42</v>
      </c>
      <c r="AU2796">
        <v>65.8</v>
      </c>
      <c r="AV2796">
        <v>65.95</v>
      </c>
      <c r="AW2796">
        <v>64.45</v>
      </c>
      <c r="AX2796">
        <v>65</v>
      </c>
      <c r="AY2796">
        <v>66.8</v>
      </c>
      <c r="AZ2796">
        <v>65.849999999999994</v>
      </c>
      <c r="BA2796">
        <v>61.95</v>
      </c>
      <c r="BB2796">
        <v>63.5</v>
      </c>
      <c r="BC2796">
        <v>60.1</v>
      </c>
      <c r="BD2796">
        <v>65.2</v>
      </c>
      <c r="BE2796">
        <v>68.5</v>
      </c>
      <c r="BF2796">
        <v>71.25</v>
      </c>
      <c r="BG2796">
        <v>74.650000000000006</v>
      </c>
      <c r="BH2796">
        <v>78.099999999999994</v>
      </c>
      <c r="BI2796">
        <v>81.349999999999994</v>
      </c>
      <c r="BJ2796">
        <v>82.05</v>
      </c>
      <c r="BK2796">
        <v>82.3</v>
      </c>
      <c r="BL2796">
        <v>80</v>
      </c>
      <c r="BM2796">
        <v>77</v>
      </c>
      <c r="BN2796">
        <v>73</v>
      </c>
      <c r="BO2796">
        <v>69</v>
      </c>
      <c r="BP2796">
        <v>66</v>
      </c>
      <c r="BQ2796">
        <v>65</v>
      </c>
      <c r="BR2796">
        <v>63</v>
      </c>
      <c r="BS2796">
        <v>-4.9822280000000001</v>
      </c>
      <c r="BT2796">
        <v>-1.544821</v>
      </c>
      <c r="BU2796">
        <v>-2.2358739999999999</v>
      </c>
      <c r="BV2796">
        <v>-3.662817</v>
      </c>
      <c r="BW2796">
        <v>0.17998420000000001</v>
      </c>
      <c r="BX2796">
        <v>1.500848</v>
      </c>
      <c r="BY2796">
        <v>2.3549980000000001</v>
      </c>
      <c r="BZ2796">
        <v>-1.646377</v>
      </c>
      <c r="CA2796">
        <v>-1.1091500000000001</v>
      </c>
      <c r="CB2796">
        <v>-2.6393339999999998</v>
      </c>
      <c r="CC2796">
        <v>2.9206300000000001</v>
      </c>
      <c r="CD2796">
        <v>-3.2332390000000002</v>
      </c>
      <c r="CE2796">
        <v>-6.3680000000000003</v>
      </c>
      <c r="CF2796">
        <v>-7.5252489999999996</v>
      </c>
      <c r="CG2796">
        <v>-7.8671920000000002</v>
      </c>
      <c r="CH2796">
        <v>-29.103860000000001</v>
      </c>
      <c r="CI2796">
        <v>-8.9714969999999994</v>
      </c>
      <c r="CJ2796">
        <v>-0.75731899999999996</v>
      </c>
      <c r="CK2796">
        <v>0.49380000000000002</v>
      </c>
      <c r="CL2796">
        <v>0.33014890000000002</v>
      </c>
      <c r="CM2796">
        <v>0.35446699999999998</v>
      </c>
      <c r="CN2796">
        <v>-0.54714870000000004</v>
      </c>
      <c r="CO2796">
        <v>-5.1179480000000002</v>
      </c>
      <c r="CP2796">
        <v>-4.5717610000000004</v>
      </c>
      <c r="CQ2796">
        <v>2.2622390000000001</v>
      </c>
      <c r="CR2796">
        <v>2.0423260000000001</v>
      </c>
      <c r="CS2796">
        <v>1.955403</v>
      </c>
      <c r="CT2796">
        <v>5.0872760000000001</v>
      </c>
      <c r="CU2796">
        <v>3.8761839999999999</v>
      </c>
      <c r="CV2796">
        <v>5.7918000000000003</v>
      </c>
      <c r="CW2796">
        <v>45.879919999999998</v>
      </c>
      <c r="CX2796">
        <v>21.085170000000002</v>
      </c>
      <c r="CY2796">
        <v>9.7455400000000001</v>
      </c>
      <c r="CZ2796">
        <v>31.040839999999999</v>
      </c>
      <c r="DA2796">
        <v>125.9559</v>
      </c>
      <c r="DB2796">
        <v>110.18380000000001</v>
      </c>
      <c r="DC2796">
        <v>115.8537</v>
      </c>
      <c r="DD2796">
        <v>99.895250000000004</v>
      </c>
      <c r="DE2796">
        <v>47.833359999999999</v>
      </c>
      <c r="DF2796">
        <v>165.52529999999999</v>
      </c>
      <c r="DG2796">
        <v>9.0425079999999998</v>
      </c>
      <c r="DH2796">
        <v>3.9939589999999998</v>
      </c>
      <c r="DI2796">
        <v>4.9167670000000001</v>
      </c>
      <c r="DJ2796">
        <v>11.907780000000001</v>
      </c>
      <c r="DK2796">
        <v>2.7674180000000002</v>
      </c>
      <c r="DL2796">
        <v>5.2577860000000003</v>
      </c>
      <c r="DM2796">
        <v>3.8065530000000001</v>
      </c>
      <c r="DN2796">
        <v>2.3969040000000001</v>
      </c>
      <c r="DO2796">
        <v>19</v>
      </c>
      <c r="DP2796">
        <v>19</v>
      </c>
    </row>
    <row r="2797" spans="1:120" hidden="1" x14ac:dyDescent="0.25">
      <c r="A2797" t="str">
        <f t="shared" si="43"/>
        <v>Industry_Type-8. Other_All Elect_44474</v>
      </c>
      <c r="B2797" t="s">
        <v>62</v>
      </c>
      <c r="C2797" t="s">
        <v>267</v>
      </c>
      <c r="D2797" t="s">
        <v>61</v>
      </c>
      <c r="E2797" t="s">
        <v>61</v>
      </c>
      <c r="F2797" t="s">
        <v>61</v>
      </c>
      <c r="G2797" t="s">
        <v>268</v>
      </c>
      <c r="H2797" t="s">
        <v>61</v>
      </c>
      <c r="I2797" t="s">
        <v>61</v>
      </c>
      <c r="J2797" t="s">
        <v>61</v>
      </c>
      <c r="K2797" t="s">
        <v>190</v>
      </c>
      <c r="L2797" s="18">
        <v>44474</v>
      </c>
      <c r="M2797">
        <v>19</v>
      </c>
      <c r="N2797">
        <v>19</v>
      </c>
      <c r="O2797" t="s">
        <v>258</v>
      </c>
      <c r="P2797">
        <v>1</v>
      </c>
      <c r="Q2797">
        <v>1</v>
      </c>
      <c r="R2797">
        <v>0</v>
      </c>
      <c r="S2797">
        <v>0</v>
      </c>
      <c r="T2797">
        <v>1</v>
      </c>
      <c r="U2797">
        <v>0</v>
      </c>
      <c r="V2797">
        <v>1</v>
      </c>
      <c r="W2797">
        <v>6.3</v>
      </c>
      <c r="X2797">
        <v>6.6</v>
      </c>
      <c r="Y2797">
        <v>6.3</v>
      </c>
      <c r="Z2797">
        <v>6</v>
      </c>
      <c r="AA2797">
        <v>6.6</v>
      </c>
      <c r="AB2797">
        <v>6.9</v>
      </c>
      <c r="AC2797">
        <v>45.3</v>
      </c>
      <c r="AD2797">
        <v>55.8</v>
      </c>
      <c r="AE2797">
        <v>43.5</v>
      </c>
      <c r="AF2797">
        <v>38.4</v>
      </c>
      <c r="AG2797">
        <v>10.199999999999999</v>
      </c>
      <c r="AH2797">
        <v>6.3</v>
      </c>
      <c r="AI2797">
        <v>5.4</v>
      </c>
      <c r="AJ2797">
        <v>5.0999999999999996</v>
      </c>
      <c r="AK2797">
        <v>6</v>
      </c>
      <c r="AL2797">
        <v>6.3</v>
      </c>
      <c r="AM2797">
        <v>4.8</v>
      </c>
      <c r="AN2797">
        <v>6.6</v>
      </c>
      <c r="AO2797">
        <v>6.3</v>
      </c>
      <c r="AP2797">
        <v>5.0999999999999996</v>
      </c>
      <c r="AQ2797">
        <v>6.3</v>
      </c>
      <c r="AR2797">
        <v>6.6</v>
      </c>
      <c r="AS2797">
        <v>6.3</v>
      </c>
      <c r="AT2797">
        <v>5.7</v>
      </c>
      <c r="AU2797">
        <v>65.8</v>
      </c>
      <c r="AV2797">
        <v>65.95</v>
      </c>
      <c r="AW2797">
        <v>64.45</v>
      </c>
      <c r="AX2797">
        <v>65</v>
      </c>
      <c r="AY2797">
        <v>66.8</v>
      </c>
      <c r="AZ2797">
        <v>65.849999999999994</v>
      </c>
      <c r="BA2797">
        <v>61.95</v>
      </c>
      <c r="BB2797">
        <v>63.5</v>
      </c>
      <c r="BC2797">
        <v>60.1</v>
      </c>
      <c r="BD2797">
        <v>65.2</v>
      </c>
      <c r="BE2797">
        <v>68.5</v>
      </c>
      <c r="BF2797">
        <v>71.25</v>
      </c>
      <c r="BG2797">
        <v>74.650000000000006</v>
      </c>
      <c r="BH2797">
        <v>78.099999999999994</v>
      </c>
      <c r="BI2797">
        <v>81.349999999999994</v>
      </c>
      <c r="BJ2797">
        <v>82.05</v>
      </c>
      <c r="BK2797">
        <v>82.3</v>
      </c>
      <c r="BL2797">
        <v>80</v>
      </c>
      <c r="BM2797">
        <v>77</v>
      </c>
      <c r="BN2797">
        <v>73</v>
      </c>
      <c r="BO2797">
        <v>69</v>
      </c>
      <c r="BP2797">
        <v>66</v>
      </c>
      <c r="BQ2797">
        <v>65</v>
      </c>
      <c r="BR2797">
        <v>63</v>
      </c>
      <c r="BS2797">
        <v>-0.2887883</v>
      </c>
      <c r="BT2797">
        <v>-0.43753429999999999</v>
      </c>
      <c r="BU2797">
        <v>-0.51520730000000003</v>
      </c>
      <c r="BV2797">
        <v>-0.14716009999999999</v>
      </c>
      <c r="BW2797">
        <v>-0.1656289</v>
      </c>
      <c r="BX2797">
        <v>0.85286139999999999</v>
      </c>
      <c r="BY2797">
        <v>1.6254390000000001</v>
      </c>
      <c r="BZ2797">
        <v>-1.1055680000000001</v>
      </c>
      <c r="CA2797">
        <v>-2.0773199999999998</v>
      </c>
      <c r="CB2797">
        <v>-1.2862009999999999</v>
      </c>
      <c r="CC2797">
        <v>6.8349669999999998</v>
      </c>
      <c r="CD2797">
        <v>4.5778840000000001</v>
      </c>
      <c r="CE2797">
        <v>-4.4559500000000002E-2</v>
      </c>
      <c r="CF2797">
        <v>0.80365129999999996</v>
      </c>
      <c r="CG2797">
        <v>-0.21455859999999999</v>
      </c>
      <c r="CH2797">
        <v>-0.24862619999999999</v>
      </c>
      <c r="CI2797">
        <v>0.139658</v>
      </c>
      <c r="CJ2797">
        <v>-0.11397549999999999</v>
      </c>
      <c r="CK2797">
        <v>-0.35568280000000002</v>
      </c>
      <c r="CL2797">
        <v>0.33730270000000001</v>
      </c>
      <c r="CM2797">
        <v>-0.1302981</v>
      </c>
      <c r="CN2797">
        <v>-0.16837930000000001</v>
      </c>
      <c r="CO2797">
        <v>-0.20701459999999999</v>
      </c>
      <c r="CP2797">
        <v>6.1824799999999999E-2</v>
      </c>
      <c r="CQ2797">
        <v>9.2425400000000005E-2</v>
      </c>
      <c r="CR2797">
        <v>5.91794E-2</v>
      </c>
      <c r="CS2797">
        <v>4.0203500000000003E-2</v>
      </c>
      <c r="CT2797">
        <v>6.5693399999999999E-2</v>
      </c>
      <c r="CU2797">
        <v>5.2736900000000003E-2</v>
      </c>
      <c r="CV2797">
        <v>1.000694</v>
      </c>
      <c r="CW2797">
        <v>44.697249999999997</v>
      </c>
      <c r="CX2797">
        <v>11.66804</v>
      </c>
      <c r="CY2797">
        <v>8.6216500000000007</v>
      </c>
      <c r="CZ2797">
        <v>9.8008939999999996</v>
      </c>
      <c r="DA2797">
        <v>63.192309999999999</v>
      </c>
      <c r="DB2797">
        <v>35.903039999999997</v>
      </c>
      <c r="DC2797">
        <v>9.2389130000000002</v>
      </c>
      <c r="DD2797">
        <v>8.1952300000000006E-2</v>
      </c>
      <c r="DE2797">
        <v>0.10541150000000001</v>
      </c>
      <c r="DF2797">
        <v>8.2660999999999998E-2</v>
      </c>
      <c r="DG2797">
        <v>0.16859479999999999</v>
      </c>
      <c r="DH2797">
        <v>0.11346390000000001</v>
      </c>
      <c r="DI2797">
        <v>5.0353299999999997E-2</v>
      </c>
      <c r="DJ2797">
        <v>0.104481</v>
      </c>
      <c r="DK2797">
        <v>0.12628600000000001</v>
      </c>
      <c r="DL2797">
        <v>0.10629669999999999</v>
      </c>
      <c r="DM2797">
        <v>5.41214E-2</v>
      </c>
      <c r="DN2797">
        <v>8.3707500000000004E-2</v>
      </c>
      <c r="DO2797">
        <v>19</v>
      </c>
      <c r="DP2797">
        <v>19</v>
      </c>
    </row>
    <row r="2798" spans="1:120" hidden="1" x14ac:dyDescent="0.25">
      <c r="A2798" t="str">
        <f t="shared" si="43"/>
        <v>Industry_Type-7. Institutional/Government_All Elect_44474</v>
      </c>
      <c r="B2798" t="s">
        <v>62</v>
      </c>
      <c r="C2798" t="s">
        <v>208</v>
      </c>
      <c r="D2798" t="s">
        <v>61</v>
      </c>
      <c r="E2798" t="s">
        <v>61</v>
      </c>
      <c r="F2798" t="s">
        <v>61</v>
      </c>
      <c r="G2798" t="s">
        <v>35</v>
      </c>
      <c r="H2798" t="s">
        <v>61</v>
      </c>
      <c r="I2798" t="s">
        <v>61</v>
      </c>
      <c r="J2798" t="s">
        <v>61</v>
      </c>
      <c r="K2798" t="s">
        <v>190</v>
      </c>
      <c r="L2798" s="18">
        <v>44474</v>
      </c>
      <c r="M2798">
        <v>19</v>
      </c>
      <c r="N2798">
        <v>19</v>
      </c>
      <c r="O2798" t="s">
        <v>258</v>
      </c>
      <c r="P2798">
        <v>2</v>
      </c>
      <c r="Q2798">
        <v>2</v>
      </c>
      <c r="R2798">
        <v>0</v>
      </c>
      <c r="S2798">
        <v>0</v>
      </c>
      <c r="T2798">
        <v>1</v>
      </c>
      <c r="U2798">
        <v>0</v>
      </c>
      <c r="V2798">
        <v>1</v>
      </c>
      <c r="W2798">
        <v>22.72</v>
      </c>
      <c r="X2798">
        <v>20</v>
      </c>
      <c r="Y2798">
        <v>19.52</v>
      </c>
      <c r="Z2798">
        <v>21.28</v>
      </c>
      <c r="AA2798">
        <v>19.52</v>
      </c>
      <c r="AB2798">
        <v>49.12</v>
      </c>
      <c r="AC2798">
        <v>84.8</v>
      </c>
      <c r="AD2798">
        <v>83.36</v>
      </c>
      <c r="AE2798">
        <v>76.16</v>
      </c>
      <c r="AF2798">
        <v>68.64</v>
      </c>
      <c r="AG2798">
        <v>61.44</v>
      </c>
      <c r="AH2798">
        <v>61.6</v>
      </c>
      <c r="AI2798">
        <v>126.08</v>
      </c>
      <c r="AJ2798">
        <v>125.76</v>
      </c>
      <c r="AK2798">
        <v>128.47999999999999</v>
      </c>
      <c r="AL2798">
        <v>132</v>
      </c>
      <c r="AM2798">
        <v>132.47999999999999</v>
      </c>
      <c r="AN2798">
        <v>138.56</v>
      </c>
      <c r="AO2798">
        <v>117.6</v>
      </c>
      <c r="AP2798">
        <v>87.04</v>
      </c>
      <c r="AQ2798">
        <v>87.68</v>
      </c>
      <c r="AR2798">
        <v>71.040000000000006</v>
      </c>
      <c r="AS2798">
        <v>22.56</v>
      </c>
      <c r="AT2798">
        <v>22.24</v>
      </c>
      <c r="AU2798">
        <v>65.8</v>
      </c>
      <c r="AV2798">
        <v>65.95</v>
      </c>
      <c r="AW2798">
        <v>64.45</v>
      </c>
      <c r="AX2798">
        <v>65</v>
      </c>
      <c r="AY2798">
        <v>66.8</v>
      </c>
      <c r="AZ2798">
        <v>65.849999999999994</v>
      </c>
      <c r="BA2798">
        <v>61.95</v>
      </c>
      <c r="BB2798">
        <v>63.5</v>
      </c>
      <c r="BC2798">
        <v>60.1</v>
      </c>
      <c r="BD2798">
        <v>65.2</v>
      </c>
      <c r="BE2798">
        <v>68.5</v>
      </c>
      <c r="BF2798">
        <v>71.25</v>
      </c>
      <c r="BG2798">
        <v>74.650000000000006</v>
      </c>
      <c r="BH2798">
        <v>78.099999999999994</v>
      </c>
      <c r="BI2798">
        <v>81.349999999999994</v>
      </c>
      <c r="BJ2798">
        <v>82.05</v>
      </c>
      <c r="BK2798">
        <v>82.3</v>
      </c>
      <c r="BL2798">
        <v>80</v>
      </c>
      <c r="BM2798">
        <v>77</v>
      </c>
      <c r="BN2798">
        <v>73</v>
      </c>
      <c r="BO2798">
        <v>69</v>
      </c>
      <c r="BP2798">
        <v>66</v>
      </c>
      <c r="BQ2798">
        <v>65</v>
      </c>
      <c r="BR2798">
        <v>63</v>
      </c>
      <c r="BS2798">
        <v>-1.0075730000000001</v>
      </c>
      <c r="BT2798">
        <v>-0.91601279999999996</v>
      </c>
      <c r="BU2798">
        <v>-0.2330236</v>
      </c>
      <c r="BV2798">
        <v>-0.93922899999999998</v>
      </c>
      <c r="BW2798">
        <v>-0.13174340000000001</v>
      </c>
      <c r="BX2798">
        <v>0.70586110000000002</v>
      </c>
      <c r="BY2798">
        <v>-0.39355469999999998</v>
      </c>
      <c r="BZ2798">
        <v>1.7977700000000001</v>
      </c>
      <c r="CA2798">
        <v>1.184777</v>
      </c>
      <c r="CB2798">
        <v>-2.369615</v>
      </c>
      <c r="CC2798">
        <v>5.7568080000000004</v>
      </c>
      <c r="CD2798">
        <v>-2.4748969999999999</v>
      </c>
      <c r="CE2798">
        <v>-13.37088</v>
      </c>
      <c r="CF2798">
        <v>-12.319190000000001</v>
      </c>
      <c r="CG2798">
        <v>-12.77286</v>
      </c>
      <c r="CH2798">
        <v>-18.447790000000001</v>
      </c>
      <c r="CI2798">
        <v>-13.6403</v>
      </c>
      <c r="CJ2798">
        <v>-5.0344730000000002</v>
      </c>
      <c r="CK2798">
        <v>-5.533455</v>
      </c>
      <c r="CL2798">
        <v>-1.882374</v>
      </c>
      <c r="CM2798">
        <v>-4.5107489999999997</v>
      </c>
      <c r="CN2798">
        <v>1.8692789999999999</v>
      </c>
      <c r="CO2798">
        <v>7.4328950000000003</v>
      </c>
      <c r="CP2798">
        <v>-1.4107050000000001</v>
      </c>
      <c r="CQ2798">
        <v>0.41580660000000003</v>
      </c>
      <c r="CR2798">
        <v>0.84669240000000001</v>
      </c>
      <c r="CS2798">
        <v>0.32280550000000002</v>
      </c>
      <c r="CT2798">
        <v>0.36547200000000002</v>
      </c>
      <c r="CU2798">
        <v>0.25715060000000001</v>
      </c>
      <c r="CV2798">
        <v>4.674919</v>
      </c>
      <c r="CW2798">
        <v>1.2094370000000001</v>
      </c>
      <c r="CX2798">
        <v>9.0287640000000007</v>
      </c>
      <c r="CY2798">
        <v>1.0056609999999999</v>
      </c>
      <c r="CZ2798">
        <v>24.203040000000001</v>
      </c>
      <c r="DA2798">
        <v>82.642780000000002</v>
      </c>
      <c r="DB2798">
        <v>418.66930000000002</v>
      </c>
      <c r="DC2798">
        <v>118.166</v>
      </c>
      <c r="DD2798">
        <v>104.8796</v>
      </c>
      <c r="DE2798">
        <v>50.647910000000003</v>
      </c>
      <c r="DF2798">
        <v>16.471920000000001</v>
      </c>
      <c r="DG2798">
        <v>9.6136119999999998</v>
      </c>
      <c r="DH2798">
        <v>7.2333020000000001</v>
      </c>
      <c r="DI2798">
        <v>11.831659999999999</v>
      </c>
      <c r="DJ2798">
        <v>12.73006</v>
      </c>
      <c r="DK2798">
        <v>10.83812</v>
      </c>
      <c r="DL2798">
        <v>134.05170000000001</v>
      </c>
      <c r="DM2798">
        <v>29.622229999999998</v>
      </c>
      <c r="DN2798">
        <v>0.6457389</v>
      </c>
      <c r="DO2798">
        <v>19</v>
      </c>
      <c r="DP2798">
        <v>19</v>
      </c>
    </row>
    <row r="2799" spans="1:120" hidden="1" x14ac:dyDescent="0.25">
      <c r="A2799" t="str">
        <f t="shared" si="43"/>
        <v>All_All Elect_44474</v>
      </c>
      <c r="B2799" t="s">
        <v>62</v>
      </c>
      <c r="C2799" t="s">
        <v>61</v>
      </c>
      <c r="D2799" t="s">
        <v>61</v>
      </c>
      <c r="E2799" t="s">
        <v>61</v>
      </c>
      <c r="F2799" t="s">
        <v>61</v>
      </c>
      <c r="G2799" t="s">
        <v>61</v>
      </c>
      <c r="H2799" t="s">
        <v>61</v>
      </c>
      <c r="I2799" t="s">
        <v>61</v>
      </c>
      <c r="J2799" t="s">
        <v>61</v>
      </c>
      <c r="K2799" t="s">
        <v>190</v>
      </c>
      <c r="L2799" s="18">
        <v>44474</v>
      </c>
      <c r="M2799">
        <v>19</v>
      </c>
      <c r="N2799">
        <v>19</v>
      </c>
      <c r="O2799" t="s">
        <v>258</v>
      </c>
      <c r="P2799">
        <v>11</v>
      </c>
      <c r="Q2799">
        <v>11</v>
      </c>
      <c r="R2799">
        <v>0</v>
      </c>
      <c r="S2799">
        <v>0</v>
      </c>
      <c r="T2799">
        <v>1</v>
      </c>
      <c r="U2799">
        <v>0</v>
      </c>
      <c r="V2799">
        <v>1</v>
      </c>
      <c r="W2799">
        <v>885.2</v>
      </c>
      <c r="X2799">
        <v>891.5</v>
      </c>
      <c r="Y2799">
        <v>848.46</v>
      </c>
      <c r="Z2799">
        <v>770</v>
      </c>
      <c r="AA2799">
        <v>673.06</v>
      </c>
      <c r="AB2799">
        <v>733.28</v>
      </c>
      <c r="AC2799">
        <v>798.1</v>
      </c>
      <c r="AD2799">
        <v>824.2</v>
      </c>
      <c r="AE2799">
        <v>709</v>
      </c>
      <c r="AF2799">
        <v>741.66</v>
      </c>
      <c r="AG2799">
        <v>681.8</v>
      </c>
      <c r="AH2799">
        <v>677.82</v>
      </c>
      <c r="AI2799">
        <v>751.62</v>
      </c>
      <c r="AJ2799">
        <v>739.26</v>
      </c>
      <c r="AK2799">
        <v>775.2</v>
      </c>
      <c r="AL2799">
        <v>764.98</v>
      </c>
      <c r="AM2799">
        <v>695.34</v>
      </c>
      <c r="AN2799">
        <v>673.92</v>
      </c>
      <c r="AO2799">
        <v>440.82</v>
      </c>
      <c r="AP2799">
        <v>627.74</v>
      </c>
      <c r="AQ2799">
        <v>658.62</v>
      </c>
      <c r="AR2799">
        <v>744.04</v>
      </c>
      <c r="AS2799">
        <v>854.04</v>
      </c>
      <c r="AT2799">
        <v>879.92</v>
      </c>
      <c r="AU2799">
        <v>65.8</v>
      </c>
      <c r="AV2799">
        <v>65.95</v>
      </c>
      <c r="AW2799">
        <v>64.45</v>
      </c>
      <c r="AX2799">
        <v>65</v>
      </c>
      <c r="AY2799">
        <v>66.8</v>
      </c>
      <c r="AZ2799">
        <v>65.849999999999994</v>
      </c>
      <c r="BA2799">
        <v>61.95</v>
      </c>
      <c r="BB2799">
        <v>63.5</v>
      </c>
      <c r="BC2799">
        <v>60.1</v>
      </c>
      <c r="BD2799">
        <v>65.2</v>
      </c>
      <c r="BE2799">
        <v>68.5</v>
      </c>
      <c r="BF2799">
        <v>71.25</v>
      </c>
      <c r="BG2799">
        <v>74.650000000000006</v>
      </c>
      <c r="BH2799">
        <v>78.099999999999994</v>
      </c>
      <c r="BI2799">
        <v>81.349999999999994</v>
      </c>
      <c r="BJ2799">
        <v>82.05</v>
      </c>
      <c r="BK2799">
        <v>82.3</v>
      </c>
      <c r="BL2799">
        <v>80</v>
      </c>
      <c r="BM2799">
        <v>77</v>
      </c>
      <c r="BN2799">
        <v>73</v>
      </c>
      <c r="BO2799">
        <v>69</v>
      </c>
      <c r="BP2799">
        <v>66</v>
      </c>
      <c r="BQ2799">
        <v>65</v>
      </c>
      <c r="BR2799">
        <v>63</v>
      </c>
      <c r="BS2799">
        <v>-49.932690000000001</v>
      </c>
      <c r="BT2799">
        <v>8.8601989999999997</v>
      </c>
      <c r="BU2799">
        <v>9.9824579999999994</v>
      </c>
      <c r="BV2799">
        <v>-9.2554259999999999</v>
      </c>
      <c r="BW2799">
        <v>-0.75363480000000005</v>
      </c>
      <c r="BX2799">
        <v>-12.79636</v>
      </c>
      <c r="BY2799">
        <v>-6.3463880000000001</v>
      </c>
      <c r="BZ2799">
        <v>-1.4394389999999999</v>
      </c>
      <c r="CA2799">
        <v>14.301410000000001</v>
      </c>
      <c r="CB2799">
        <v>12.059060000000001</v>
      </c>
      <c r="CC2799">
        <v>54.56185</v>
      </c>
      <c r="CD2799">
        <v>42.335169999999998</v>
      </c>
      <c r="CE2799">
        <v>27.122389999999999</v>
      </c>
      <c r="CF2799">
        <v>20.58942</v>
      </c>
      <c r="CG2799">
        <v>-12.50916</v>
      </c>
      <c r="CH2799">
        <v>-38.367939999999997</v>
      </c>
      <c r="CI2799">
        <v>-6.6858300000000002</v>
      </c>
      <c r="CJ2799">
        <v>9.2420030000000004</v>
      </c>
      <c r="CK2799">
        <v>141.90600000000001</v>
      </c>
      <c r="CL2799">
        <v>58.747199999999999</v>
      </c>
      <c r="CM2799">
        <v>3.6160329999999998</v>
      </c>
      <c r="CN2799">
        <v>5.6519120000000003</v>
      </c>
      <c r="CO2799">
        <v>-20.1828</v>
      </c>
      <c r="CP2799">
        <v>-22.691669999999998</v>
      </c>
      <c r="CQ2799">
        <v>335.95620000000002</v>
      </c>
      <c r="CR2799">
        <v>991.70259999999996</v>
      </c>
      <c r="CS2799">
        <v>736.18520000000001</v>
      </c>
      <c r="CT2799">
        <v>543.86649999999997</v>
      </c>
      <c r="CU2799">
        <v>377.10759999999999</v>
      </c>
      <c r="CV2799">
        <v>143.0412</v>
      </c>
      <c r="CW2799">
        <v>218.74109999999999</v>
      </c>
      <c r="CX2799">
        <v>376.57889999999998</v>
      </c>
      <c r="CY2799">
        <v>511.38979999999998</v>
      </c>
      <c r="CZ2799">
        <v>501.33659999999998</v>
      </c>
      <c r="DA2799">
        <v>411.18009999999998</v>
      </c>
      <c r="DB2799">
        <v>680.33820000000003</v>
      </c>
      <c r="DC2799">
        <v>535.85889999999995</v>
      </c>
      <c r="DD2799">
        <v>493.98270000000002</v>
      </c>
      <c r="DE2799">
        <v>420.18990000000002</v>
      </c>
      <c r="DF2799">
        <v>474.25779999999997</v>
      </c>
      <c r="DG2799">
        <v>249.01089999999999</v>
      </c>
      <c r="DH2799">
        <v>340.72149999999999</v>
      </c>
      <c r="DI2799">
        <v>3013.7150000000001</v>
      </c>
      <c r="DJ2799">
        <v>991.24839999999995</v>
      </c>
      <c r="DK2799">
        <v>1104.326</v>
      </c>
      <c r="DL2799">
        <v>407.01569999999998</v>
      </c>
      <c r="DM2799">
        <v>260.22770000000003</v>
      </c>
      <c r="DN2799">
        <v>299.69819999999999</v>
      </c>
      <c r="DO2799">
        <v>19</v>
      </c>
      <c r="DP2799">
        <v>19</v>
      </c>
    </row>
    <row r="2800" spans="1:120" hidden="1" x14ac:dyDescent="0.25">
      <c r="A2800" t="str">
        <f t="shared" si="43"/>
        <v>OtherDR-No_All Elect_44474</v>
      </c>
      <c r="B2800" t="s">
        <v>62</v>
      </c>
      <c r="C2800" t="s">
        <v>323</v>
      </c>
      <c r="D2800" t="s">
        <v>61</v>
      </c>
      <c r="E2800" t="s">
        <v>61</v>
      </c>
      <c r="F2800" t="s">
        <v>61</v>
      </c>
      <c r="G2800" t="s">
        <v>61</v>
      </c>
      <c r="H2800" t="s">
        <v>61</v>
      </c>
      <c r="I2800" t="s">
        <v>97</v>
      </c>
      <c r="J2800" t="s">
        <v>61</v>
      </c>
      <c r="K2800" t="s">
        <v>190</v>
      </c>
      <c r="L2800" s="18">
        <v>44474</v>
      </c>
      <c r="M2800">
        <v>19</v>
      </c>
      <c r="N2800">
        <v>19</v>
      </c>
      <c r="O2800" t="s">
        <v>258</v>
      </c>
      <c r="P2800">
        <v>7</v>
      </c>
      <c r="Q2800">
        <v>7</v>
      </c>
      <c r="R2800">
        <v>0</v>
      </c>
      <c r="S2800">
        <v>0</v>
      </c>
      <c r="T2800">
        <v>1</v>
      </c>
      <c r="U2800">
        <v>0</v>
      </c>
      <c r="V2800">
        <v>1</v>
      </c>
      <c r="W2800">
        <v>158.24</v>
      </c>
      <c r="X2800">
        <v>155.44</v>
      </c>
      <c r="Y2800">
        <v>94</v>
      </c>
      <c r="Z2800">
        <v>106.88</v>
      </c>
      <c r="AA2800">
        <v>96.4</v>
      </c>
      <c r="AB2800">
        <v>92.72</v>
      </c>
      <c r="AC2800">
        <v>166.88</v>
      </c>
      <c r="AD2800">
        <v>166.96</v>
      </c>
      <c r="AE2800">
        <v>143.44</v>
      </c>
      <c r="AF2800">
        <v>133.91999999999999</v>
      </c>
      <c r="AG2800">
        <v>108.56</v>
      </c>
      <c r="AH2800">
        <v>106.08</v>
      </c>
      <c r="AI2800">
        <v>178.4</v>
      </c>
      <c r="AJ2800">
        <v>177.12</v>
      </c>
      <c r="AK2800">
        <v>179.76</v>
      </c>
      <c r="AL2800">
        <v>183.2</v>
      </c>
      <c r="AM2800">
        <v>253.2</v>
      </c>
      <c r="AN2800">
        <v>261.04000000000002</v>
      </c>
      <c r="AO2800">
        <v>243.2</v>
      </c>
      <c r="AP2800">
        <v>270.72000000000003</v>
      </c>
      <c r="AQ2800">
        <v>271.60000000000002</v>
      </c>
      <c r="AR2800">
        <v>231.04</v>
      </c>
      <c r="AS2800">
        <v>157.68</v>
      </c>
      <c r="AT2800">
        <v>157.28</v>
      </c>
      <c r="AU2800">
        <v>65.8</v>
      </c>
      <c r="AV2800">
        <v>65.95</v>
      </c>
      <c r="AW2800">
        <v>64.45</v>
      </c>
      <c r="AX2800">
        <v>65</v>
      </c>
      <c r="AY2800">
        <v>66.8</v>
      </c>
      <c r="AZ2800">
        <v>65.849999999999994</v>
      </c>
      <c r="BA2800">
        <v>61.95</v>
      </c>
      <c r="BB2800">
        <v>63.5</v>
      </c>
      <c r="BC2800">
        <v>60.1</v>
      </c>
      <c r="BD2800">
        <v>65.2</v>
      </c>
      <c r="BE2800">
        <v>68.5</v>
      </c>
      <c r="BF2800">
        <v>71.25</v>
      </c>
      <c r="BG2800">
        <v>74.650000000000006</v>
      </c>
      <c r="BH2800">
        <v>78.099999999999994</v>
      </c>
      <c r="BI2800">
        <v>81.349999999999994</v>
      </c>
      <c r="BJ2800">
        <v>82.05</v>
      </c>
      <c r="BK2800">
        <v>82.3</v>
      </c>
      <c r="BL2800">
        <v>80</v>
      </c>
      <c r="BM2800">
        <v>77</v>
      </c>
      <c r="BN2800">
        <v>73</v>
      </c>
      <c r="BO2800">
        <v>69</v>
      </c>
      <c r="BP2800">
        <v>66</v>
      </c>
      <c r="BQ2800">
        <v>65</v>
      </c>
      <c r="BR2800">
        <v>63</v>
      </c>
      <c r="BS2800">
        <v>-0.75187890000000002</v>
      </c>
      <c r="BT2800">
        <v>-0.22047120000000001</v>
      </c>
      <c r="BU2800">
        <v>0.31677909999999998</v>
      </c>
      <c r="BV2800">
        <v>-0.46899180000000001</v>
      </c>
      <c r="BW2800">
        <v>1.7243029999999999</v>
      </c>
      <c r="BX2800">
        <v>1.3639600000000001</v>
      </c>
      <c r="BY2800">
        <v>-0.33216079999999998</v>
      </c>
      <c r="BZ2800">
        <v>0.2872865</v>
      </c>
      <c r="CA2800">
        <v>0.25522070000000002</v>
      </c>
      <c r="CB2800">
        <v>-1.8491789999999999</v>
      </c>
      <c r="CC2800">
        <v>6.6162919999999996</v>
      </c>
      <c r="CD2800">
        <v>-1.6151139999999999</v>
      </c>
      <c r="CE2800">
        <v>-10.531840000000001</v>
      </c>
      <c r="CF2800">
        <v>-10.4261</v>
      </c>
      <c r="CG2800">
        <v>-10.94491</v>
      </c>
      <c r="CH2800">
        <v>-32.69746</v>
      </c>
      <c r="CI2800">
        <v>-11.713430000000001</v>
      </c>
      <c r="CJ2800">
        <v>-3.0779369999999999</v>
      </c>
      <c r="CK2800">
        <v>-3.5328729999999999</v>
      </c>
      <c r="CL2800">
        <v>-1.9187529999999999</v>
      </c>
      <c r="CM2800">
        <v>-3.4939659999999999</v>
      </c>
      <c r="CN2800">
        <v>1.1468149999999999</v>
      </c>
      <c r="CO2800">
        <v>6.095809</v>
      </c>
      <c r="CP2800">
        <v>-2.5267949999999999</v>
      </c>
      <c r="CQ2800">
        <v>1.782222</v>
      </c>
      <c r="CR2800">
        <v>1.9290080000000001</v>
      </c>
      <c r="CS2800">
        <v>1.2440800000000001</v>
      </c>
      <c r="CT2800">
        <v>4.6458069999999996</v>
      </c>
      <c r="CU2800">
        <v>3.8396819999999998</v>
      </c>
      <c r="CV2800">
        <v>4.8409610000000001</v>
      </c>
      <c r="CW2800">
        <v>1.4423699999999999</v>
      </c>
      <c r="CX2800">
        <v>9.5650429999999993</v>
      </c>
      <c r="CY2800">
        <v>1.416018</v>
      </c>
      <c r="CZ2800">
        <v>24.9529</v>
      </c>
      <c r="DA2800">
        <v>87.180530000000005</v>
      </c>
      <c r="DB2800">
        <v>425.7448</v>
      </c>
      <c r="DC2800">
        <v>119.2187</v>
      </c>
      <c r="DD2800">
        <v>105.8672</v>
      </c>
      <c r="DE2800">
        <v>51.944659999999999</v>
      </c>
      <c r="DF2800">
        <v>168.2167</v>
      </c>
      <c r="DG2800">
        <v>11.397399999999999</v>
      </c>
      <c r="DH2800">
        <v>8.9319349999999993</v>
      </c>
      <c r="DI2800">
        <v>13.84263</v>
      </c>
      <c r="DJ2800">
        <v>20.324359999999999</v>
      </c>
      <c r="DK2800">
        <v>13.3146</v>
      </c>
      <c r="DL2800">
        <v>136.7141</v>
      </c>
      <c r="DM2800">
        <v>31.212510000000002</v>
      </c>
      <c r="DN2800">
        <v>2.114627</v>
      </c>
      <c r="DO2800">
        <v>19</v>
      </c>
      <c r="DP2800">
        <v>19</v>
      </c>
    </row>
    <row r="2801" spans="1:120" hidden="1" x14ac:dyDescent="0.25">
      <c r="A2801" t="str">
        <f t="shared" si="43"/>
        <v>Size_Grp-Below 20 kW_All Elect_44474</v>
      </c>
      <c r="B2801" t="s">
        <v>62</v>
      </c>
      <c r="C2801" t="s">
        <v>259</v>
      </c>
      <c r="D2801" t="s">
        <v>61</v>
      </c>
      <c r="E2801" t="s">
        <v>61</v>
      </c>
      <c r="F2801" t="s">
        <v>61</v>
      </c>
      <c r="G2801" t="s">
        <v>61</v>
      </c>
      <c r="H2801" t="s">
        <v>61</v>
      </c>
      <c r="I2801" t="s">
        <v>61</v>
      </c>
      <c r="J2801" t="s">
        <v>260</v>
      </c>
      <c r="K2801" t="s">
        <v>190</v>
      </c>
      <c r="L2801" s="18">
        <v>44474</v>
      </c>
      <c r="M2801">
        <v>19</v>
      </c>
      <c r="N2801">
        <v>19</v>
      </c>
      <c r="O2801" t="s">
        <v>258</v>
      </c>
      <c r="P2801">
        <v>1</v>
      </c>
      <c r="Q2801">
        <v>1</v>
      </c>
      <c r="R2801">
        <v>0</v>
      </c>
      <c r="S2801">
        <v>0</v>
      </c>
      <c r="T2801">
        <v>1</v>
      </c>
      <c r="U2801">
        <v>0</v>
      </c>
      <c r="V2801">
        <v>1</v>
      </c>
      <c r="W2801">
        <v>3.3</v>
      </c>
      <c r="X2801">
        <v>3.3</v>
      </c>
      <c r="Y2801">
        <v>3.6</v>
      </c>
      <c r="Z2801">
        <v>3.6</v>
      </c>
      <c r="AA2801">
        <v>3.9</v>
      </c>
      <c r="AB2801">
        <v>3.9</v>
      </c>
      <c r="AC2801">
        <v>3.6</v>
      </c>
      <c r="AD2801">
        <v>3.6</v>
      </c>
      <c r="AE2801">
        <v>3.9</v>
      </c>
      <c r="AF2801">
        <v>3.9</v>
      </c>
      <c r="AG2801">
        <v>3.6</v>
      </c>
      <c r="AH2801">
        <v>3.6</v>
      </c>
      <c r="AI2801">
        <v>3.9</v>
      </c>
      <c r="AJ2801">
        <v>2.4</v>
      </c>
      <c r="AK2801">
        <v>2.4</v>
      </c>
      <c r="AL2801">
        <v>3</v>
      </c>
      <c r="AM2801">
        <v>2.7</v>
      </c>
      <c r="AN2801">
        <v>3</v>
      </c>
      <c r="AO2801">
        <v>3</v>
      </c>
      <c r="AP2801">
        <v>3.6</v>
      </c>
      <c r="AQ2801">
        <v>3.6</v>
      </c>
      <c r="AR2801">
        <v>3.6</v>
      </c>
      <c r="AS2801">
        <v>3.9</v>
      </c>
      <c r="AT2801">
        <v>3.9</v>
      </c>
      <c r="AU2801">
        <v>65.8</v>
      </c>
      <c r="AV2801">
        <v>65.95</v>
      </c>
      <c r="AW2801">
        <v>64.45</v>
      </c>
      <c r="AX2801">
        <v>65</v>
      </c>
      <c r="AY2801">
        <v>66.8</v>
      </c>
      <c r="AZ2801">
        <v>65.849999999999994</v>
      </c>
      <c r="BA2801">
        <v>61.95</v>
      </c>
      <c r="BB2801">
        <v>63.5</v>
      </c>
      <c r="BC2801">
        <v>60.1</v>
      </c>
      <c r="BD2801">
        <v>65.2</v>
      </c>
      <c r="BE2801">
        <v>68.5</v>
      </c>
      <c r="BF2801">
        <v>71.25</v>
      </c>
      <c r="BG2801">
        <v>74.650000000000006</v>
      </c>
      <c r="BH2801">
        <v>78.099999999999994</v>
      </c>
      <c r="BI2801">
        <v>81.349999999999994</v>
      </c>
      <c r="BJ2801">
        <v>82.05</v>
      </c>
      <c r="BK2801">
        <v>82.3</v>
      </c>
      <c r="BL2801">
        <v>80</v>
      </c>
      <c r="BM2801">
        <v>77</v>
      </c>
      <c r="BN2801">
        <v>73</v>
      </c>
      <c r="BO2801">
        <v>69</v>
      </c>
      <c r="BP2801">
        <v>66</v>
      </c>
      <c r="BQ2801">
        <v>65</v>
      </c>
      <c r="BR2801">
        <v>63</v>
      </c>
      <c r="BS2801">
        <v>1.1671549999999999</v>
      </c>
      <c r="BT2801">
        <v>0.1109014</v>
      </c>
      <c r="BU2801">
        <v>-0.20454310000000001</v>
      </c>
      <c r="BV2801">
        <v>-0.12987470000000001</v>
      </c>
      <c r="BW2801">
        <v>-0.19387009999999999</v>
      </c>
      <c r="BX2801">
        <v>-0.1497793</v>
      </c>
      <c r="BY2801">
        <v>3.2180300000000002E-2</v>
      </c>
      <c r="BZ2801">
        <v>0.19087580000000001</v>
      </c>
      <c r="CA2801">
        <v>0.46931270000000003</v>
      </c>
      <c r="CB2801">
        <v>-0.36059170000000001</v>
      </c>
      <c r="CC2801">
        <v>2.803839</v>
      </c>
      <c r="CD2801">
        <v>-5.4920000000000004E-3</v>
      </c>
      <c r="CE2801">
        <v>-0.22628000000000001</v>
      </c>
      <c r="CF2801">
        <v>0.30132340000000002</v>
      </c>
      <c r="CG2801">
        <v>0.2953868</v>
      </c>
      <c r="CH2801">
        <v>0.16963339999999999</v>
      </c>
      <c r="CI2801">
        <v>3.5826900000000002E-2</v>
      </c>
      <c r="CJ2801">
        <v>0.52337029999999995</v>
      </c>
      <c r="CK2801">
        <v>0.26720169999999999</v>
      </c>
      <c r="CL2801">
        <v>-0.3470857</v>
      </c>
      <c r="CM2801">
        <v>-2.5818299999999999E-2</v>
      </c>
      <c r="CN2801">
        <v>-8.9096999999999996E-2</v>
      </c>
      <c r="CO2801">
        <v>-1.6809500000000002E-2</v>
      </c>
      <c r="CP2801">
        <v>-2.3550680000000002</v>
      </c>
      <c r="CQ2801">
        <v>1.2656289999999999</v>
      </c>
      <c r="CR2801">
        <v>1.5277799999999999E-2</v>
      </c>
      <c r="CS2801">
        <v>1.6102000000000002E-2</v>
      </c>
      <c r="CT2801">
        <v>6.77981E-2</v>
      </c>
      <c r="CU2801">
        <v>1.7649600000000001E-2</v>
      </c>
      <c r="CV2801">
        <v>2.09289E-2</v>
      </c>
      <c r="CW2801">
        <v>7.0747900000000002E-2</v>
      </c>
      <c r="CX2801">
        <v>0.1694475</v>
      </c>
      <c r="CY2801">
        <v>0.16193440000000001</v>
      </c>
      <c r="CZ2801">
        <v>7.5017399999999998E-2</v>
      </c>
      <c r="DA2801">
        <v>8.5688650000000006</v>
      </c>
      <c r="DB2801">
        <v>1.72643E-2</v>
      </c>
      <c r="DC2801">
        <v>3.3520000000000001E-2</v>
      </c>
      <c r="DD2801">
        <v>0.12964419999999999</v>
      </c>
      <c r="DE2801">
        <v>8.3145700000000003E-2</v>
      </c>
      <c r="DF2801">
        <v>1.6591700000000001E-2</v>
      </c>
      <c r="DG2801">
        <v>0.10433389999999999</v>
      </c>
      <c r="DH2801">
        <v>0.2077899</v>
      </c>
      <c r="DI2801">
        <v>1.5432899999999999E-2</v>
      </c>
      <c r="DJ2801">
        <v>4.6110900000000003E-2</v>
      </c>
      <c r="DK2801">
        <v>2.5707000000000001E-2</v>
      </c>
      <c r="DL2801">
        <v>7.8413499999999997E-2</v>
      </c>
      <c r="DM2801">
        <v>2.0661200000000001E-2</v>
      </c>
      <c r="DN2801">
        <v>2.842832</v>
      </c>
      <c r="DO2801">
        <v>19</v>
      </c>
      <c r="DP2801">
        <v>19</v>
      </c>
    </row>
    <row r="2802" spans="1:120" x14ac:dyDescent="0.25">
      <c r="A2802" t="str">
        <f t="shared" si="43"/>
        <v>AutoDR-No_All Elect_44474</v>
      </c>
      <c r="B2802" t="s">
        <v>62</v>
      </c>
      <c r="C2802" t="s">
        <v>321</v>
      </c>
      <c r="D2802" t="s">
        <v>61</v>
      </c>
      <c r="E2802" t="s">
        <v>61</v>
      </c>
      <c r="F2802" t="s">
        <v>61</v>
      </c>
      <c r="G2802" t="s">
        <v>61</v>
      </c>
      <c r="H2802" t="s">
        <v>97</v>
      </c>
      <c r="I2802" t="s">
        <v>61</v>
      </c>
      <c r="J2802" t="s">
        <v>61</v>
      </c>
      <c r="K2802" t="s">
        <v>190</v>
      </c>
      <c r="L2802" s="18">
        <v>44474</v>
      </c>
      <c r="M2802">
        <v>19</v>
      </c>
      <c r="N2802">
        <v>19</v>
      </c>
      <c r="O2802" t="s">
        <v>258</v>
      </c>
      <c r="P2802">
        <v>11</v>
      </c>
      <c r="Q2802">
        <v>11</v>
      </c>
      <c r="R2802">
        <v>0</v>
      </c>
      <c r="S2802">
        <v>0</v>
      </c>
      <c r="T2802">
        <v>1</v>
      </c>
      <c r="U2802">
        <v>0</v>
      </c>
      <c r="V2802">
        <v>1</v>
      </c>
      <c r="W2802">
        <v>885.2</v>
      </c>
      <c r="X2802">
        <v>891.5</v>
      </c>
      <c r="Y2802">
        <v>848.46</v>
      </c>
      <c r="Z2802">
        <v>770</v>
      </c>
      <c r="AA2802">
        <v>673.06</v>
      </c>
      <c r="AB2802">
        <v>733.28</v>
      </c>
      <c r="AC2802">
        <v>798.1</v>
      </c>
      <c r="AD2802">
        <v>824.2</v>
      </c>
      <c r="AE2802">
        <v>709</v>
      </c>
      <c r="AF2802">
        <v>741.66</v>
      </c>
      <c r="AG2802">
        <v>681.8</v>
      </c>
      <c r="AH2802">
        <v>677.82</v>
      </c>
      <c r="AI2802">
        <v>751.62</v>
      </c>
      <c r="AJ2802">
        <v>739.26</v>
      </c>
      <c r="AK2802">
        <v>775.2</v>
      </c>
      <c r="AL2802">
        <v>764.98</v>
      </c>
      <c r="AM2802">
        <v>695.34</v>
      </c>
      <c r="AN2802">
        <v>673.92</v>
      </c>
      <c r="AO2802">
        <v>440.82</v>
      </c>
      <c r="AP2802">
        <v>627.74</v>
      </c>
      <c r="AQ2802">
        <v>658.62</v>
      </c>
      <c r="AR2802">
        <v>744.04</v>
      </c>
      <c r="AS2802">
        <v>854.04</v>
      </c>
      <c r="AT2802">
        <v>879.92</v>
      </c>
      <c r="AU2802">
        <v>65.8</v>
      </c>
      <c r="AV2802">
        <v>65.95</v>
      </c>
      <c r="AW2802">
        <v>64.45</v>
      </c>
      <c r="AX2802">
        <v>65</v>
      </c>
      <c r="AY2802">
        <v>66.8</v>
      </c>
      <c r="AZ2802">
        <v>65.849999999999994</v>
      </c>
      <c r="BA2802">
        <v>61.95</v>
      </c>
      <c r="BB2802">
        <v>63.5</v>
      </c>
      <c r="BC2802">
        <v>60.1</v>
      </c>
      <c r="BD2802">
        <v>65.2</v>
      </c>
      <c r="BE2802">
        <v>68.5</v>
      </c>
      <c r="BF2802">
        <v>71.25</v>
      </c>
      <c r="BG2802">
        <v>74.650000000000006</v>
      </c>
      <c r="BH2802">
        <v>78.099999999999994</v>
      </c>
      <c r="BI2802">
        <v>81.349999999999994</v>
      </c>
      <c r="BJ2802">
        <v>82.05</v>
      </c>
      <c r="BK2802">
        <v>82.3</v>
      </c>
      <c r="BL2802">
        <v>80</v>
      </c>
      <c r="BM2802">
        <v>77</v>
      </c>
      <c r="BN2802">
        <v>73</v>
      </c>
      <c r="BO2802">
        <v>69</v>
      </c>
      <c r="BP2802">
        <v>66</v>
      </c>
      <c r="BQ2802">
        <v>65</v>
      </c>
      <c r="BR2802">
        <v>63</v>
      </c>
      <c r="BS2802">
        <v>-49.932690000000001</v>
      </c>
      <c r="BT2802">
        <v>8.8601989999999997</v>
      </c>
      <c r="BU2802">
        <v>9.9824579999999994</v>
      </c>
      <c r="BV2802">
        <v>-9.2554259999999999</v>
      </c>
      <c r="BW2802">
        <v>-0.75363480000000005</v>
      </c>
      <c r="BX2802">
        <v>-12.79636</v>
      </c>
      <c r="BY2802">
        <v>-6.3463880000000001</v>
      </c>
      <c r="BZ2802">
        <v>-1.4394389999999999</v>
      </c>
      <c r="CA2802">
        <v>14.301410000000001</v>
      </c>
      <c r="CB2802">
        <v>12.059060000000001</v>
      </c>
      <c r="CC2802">
        <v>54.56185</v>
      </c>
      <c r="CD2802">
        <v>42.335169999999998</v>
      </c>
      <c r="CE2802">
        <v>27.122389999999999</v>
      </c>
      <c r="CF2802">
        <v>20.58942</v>
      </c>
      <c r="CG2802">
        <v>-12.50916</v>
      </c>
      <c r="CH2802">
        <v>-38.367939999999997</v>
      </c>
      <c r="CI2802">
        <v>-6.6858300000000002</v>
      </c>
      <c r="CJ2802">
        <v>9.2420030000000004</v>
      </c>
      <c r="CK2802">
        <v>141.90600000000001</v>
      </c>
      <c r="CL2802">
        <v>58.747199999999999</v>
      </c>
      <c r="CM2802">
        <v>3.6160329999999998</v>
      </c>
      <c r="CN2802">
        <v>5.6519120000000003</v>
      </c>
      <c r="CO2802">
        <v>-20.1828</v>
      </c>
      <c r="CP2802">
        <v>-22.691669999999998</v>
      </c>
      <c r="CQ2802">
        <v>335.95620000000002</v>
      </c>
      <c r="CR2802">
        <v>991.70259999999996</v>
      </c>
      <c r="CS2802">
        <v>736.18520000000001</v>
      </c>
      <c r="CT2802">
        <v>543.86649999999997</v>
      </c>
      <c r="CU2802">
        <v>377.10759999999999</v>
      </c>
      <c r="CV2802">
        <v>143.0412</v>
      </c>
      <c r="CW2802">
        <v>218.74109999999999</v>
      </c>
      <c r="CX2802">
        <v>376.57889999999998</v>
      </c>
      <c r="CY2802">
        <v>511.38979999999998</v>
      </c>
      <c r="CZ2802">
        <v>501.33659999999998</v>
      </c>
      <c r="DA2802">
        <v>411.18009999999998</v>
      </c>
      <c r="DB2802">
        <v>680.33820000000003</v>
      </c>
      <c r="DC2802">
        <v>535.85889999999995</v>
      </c>
      <c r="DD2802">
        <v>493.98270000000002</v>
      </c>
      <c r="DE2802">
        <v>420.18990000000002</v>
      </c>
      <c r="DF2802">
        <v>474.25779999999997</v>
      </c>
      <c r="DG2802">
        <v>249.01089999999999</v>
      </c>
      <c r="DH2802">
        <v>340.72149999999999</v>
      </c>
      <c r="DI2802">
        <v>3013.7150000000001</v>
      </c>
      <c r="DJ2802">
        <v>991.24839999999995</v>
      </c>
      <c r="DK2802">
        <v>1104.326</v>
      </c>
      <c r="DL2802">
        <v>407.01569999999998</v>
      </c>
      <c r="DM2802">
        <v>260.22770000000003</v>
      </c>
      <c r="DN2802">
        <v>299.69819999999999</v>
      </c>
      <c r="DO2802">
        <v>19</v>
      </c>
      <c r="DP2802">
        <v>19</v>
      </c>
    </row>
    <row r="2803" spans="1:120" hidden="1" x14ac:dyDescent="0.25">
      <c r="A2803" t="str">
        <f t="shared" si="43"/>
        <v>LCA-Sierra_All Elect_44474</v>
      </c>
      <c r="B2803" t="s">
        <v>62</v>
      </c>
      <c r="C2803" t="s">
        <v>206</v>
      </c>
      <c r="D2803" t="s">
        <v>34</v>
      </c>
      <c r="E2803" t="s">
        <v>61</v>
      </c>
      <c r="F2803" t="s">
        <v>61</v>
      </c>
      <c r="G2803" t="s">
        <v>61</v>
      </c>
      <c r="H2803" t="s">
        <v>61</v>
      </c>
      <c r="I2803" t="s">
        <v>61</v>
      </c>
      <c r="J2803" t="s">
        <v>61</v>
      </c>
      <c r="K2803" t="s">
        <v>190</v>
      </c>
      <c r="L2803" s="18">
        <v>44474</v>
      </c>
      <c r="M2803">
        <v>19</v>
      </c>
      <c r="N2803">
        <v>19</v>
      </c>
      <c r="O2803" t="s">
        <v>258</v>
      </c>
      <c r="P2803">
        <v>11</v>
      </c>
      <c r="Q2803">
        <v>11</v>
      </c>
      <c r="R2803">
        <v>0</v>
      </c>
      <c r="S2803">
        <v>0</v>
      </c>
      <c r="T2803">
        <v>1</v>
      </c>
      <c r="U2803">
        <v>0</v>
      </c>
      <c r="V2803">
        <v>1</v>
      </c>
      <c r="W2803">
        <v>885.2</v>
      </c>
      <c r="X2803">
        <v>891.5</v>
      </c>
      <c r="Y2803">
        <v>848.46</v>
      </c>
      <c r="Z2803">
        <v>770</v>
      </c>
      <c r="AA2803">
        <v>673.06</v>
      </c>
      <c r="AB2803">
        <v>733.28</v>
      </c>
      <c r="AC2803">
        <v>798.1</v>
      </c>
      <c r="AD2803">
        <v>824.2</v>
      </c>
      <c r="AE2803">
        <v>709</v>
      </c>
      <c r="AF2803">
        <v>741.66</v>
      </c>
      <c r="AG2803">
        <v>681.8</v>
      </c>
      <c r="AH2803">
        <v>677.82</v>
      </c>
      <c r="AI2803">
        <v>751.62</v>
      </c>
      <c r="AJ2803">
        <v>739.26</v>
      </c>
      <c r="AK2803">
        <v>775.2</v>
      </c>
      <c r="AL2803">
        <v>764.98</v>
      </c>
      <c r="AM2803">
        <v>695.34</v>
      </c>
      <c r="AN2803">
        <v>673.92</v>
      </c>
      <c r="AO2803">
        <v>440.82</v>
      </c>
      <c r="AP2803">
        <v>627.74</v>
      </c>
      <c r="AQ2803">
        <v>658.62</v>
      </c>
      <c r="AR2803">
        <v>744.04</v>
      </c>
      <c r="AS2803">
        <v>854.04</v>
      </c>
      <c r="AT2803">
        <v>879.92</v>
      </c>
      <c r="AU2803">
        <v>65.8</v>
      </c>
      <c r="AV2803">
        <v>65.95</v>
      </c>
      <c r="AW2803">
        <v>64.45</v>
      </c>
      <c r="AX2803">
        <v>65</v>
      </c>
      <c r="AY2803">
        <v>66.8</v>
      </c>
      <c r="AZ2803">
        <v>65.849999999999994</v>
      </c>
      <c r="BA2803">
        <v>61.95</v>
      </c>
      <c r="BB2803">
        <v>63.5</v>
      </c>
      <c r="BC2803">
        <v>60.1</v>
      </c>
      <c r="BD2803">
        <v>65.2</v>
      </c>
      <c r="BE2803">
        <v>68.5</v>
      </c>
      <c r="BF2803">
        <v>71.25</v>
      </c>
      <c r="BG2803">
        <v>74.650000000000006</v>
      </c>
      <c r="BH2803">
        <v>78.099999999999994</v>
      </c>
      <c r="BI2803">
        <v>81.349999999999994</v>
      </c>
      <c r="BJ2803">
        <v>82.05</v>
      </c>
      <c r="BK2803">
        <v>82.3</v>
      </c>
      <c r="BL2803">
        <v>80</v>
      </c>
      <c r="BM2803">
        <v>77</v>
      </c>
      <c r="BN2803">
        <v>73</v>
      </c>
      <c r="BO2803">
        <v>69</v>
      </c>
      <c r="BP2803">
        <v>66</v>
      </c>
      <c r="BQ2803">
        <v>65</v>
      </c>
      <c r="BR2803">
        <v>63</v>
      </c>
      <c r="BS2803">
        <v>-49.932690000000001</v>
      </c>
      <c r="BT2803">
        <v>8.8601989999999997</v>
      </c>
      <c r="BU2803">
        <v>9.9824579999999994</v>
      </c>
      <c r="BV2803">
        <v>-9.2554259999999999</v>
      </c>
      <c r="BW2803">
        <v>-0.75363480000000005</v>
      </c>
      <c r="BX2803">
        <v>-12.79636</v>
      </c>
      <c r="BY2803">
        <v>-6.3463880000000001</v>
      </c>
      <c r="BZ2803">
        <v>-1.4394389999999999</v>
      </c>
      <c r="CA2803">
        <v>14.301410000000001</v>
      </c>
      <c r="CB2803">
        <v>12.059060000000001</v>
      </c>
      <c r="CC2803">
        <v>54.56185</v>
      </c>
      <c r="CD2803">
        <v>42.335169999999998</v>
      </c>
      <c r="CE2803">
        <v>27.122389999999999</v>
      </c>
      <c r="CF2803">
        <v>20.58942</v>
      </c>
      <c r="CG2803">
        <v>-12.50916</v>
      </c>
      <c r="CH2803">
        <v>-38.367939999999997</v>
      </c>
      <c r="CI2803">
        <v>-6.6858300000000002</v>
      </c>
      <c r="CJ2803">
        <v>9.2420030000000004</v>
      </c>
      <c r="CK2803">
        <v>141.90600000000001</v>
      </c>
      <c r="CL2803">
        <v>58.747199999999999</v>
      </c>
      <c r="CM2803">
        <v>3.6160329999999998</v>
      </c>
      <c r="CN2803">
        <v>5.6519120000000003</v>
      </c>
      <c r="CO2803">
        <v>-20.1828</v>
      </c>
      <c r="CP2803">
        <v>-22.691669999999998</v>
      </c>
      <c r="CQ2803">
        <v>335.95620000000002</v>
      </c>
      <c r="CR2803">
        <v>991.70259999999996</v>
      </c>
      <c r="CS2803">
        <v>736.18520000000001</v>
      </c>
      <c r="CT2803">
        <v>543.86649999999997</v>
      </c>
      <c r="CU2803">
        <v>377.10759999999999</v>
      </c>
      <c r="CV2803">
        <v>143.0412</v>
      </c>
      <c r="CW2803">
        <v>218.74109999999999</v>
      </c>
      <c r="CX2803">
        <v>376.57889999999998</v>
      </c>
      <c r="CY2803">
        <v>511.38979999999998</v>
      </c>
      <c r="CZ2803">
        <v>501.33659999999998</v>
      </c>
      <c r="DA2803">
        <v>411.18009999999998</v>
      </c>
      <c r="DB2803">
        <v>680.33820000000003</v>
      </c>
      <c r="DC2803">
        <v>535.85889999999995</v>
      </c>
      <c r="DD2803">
        <v>493.98270000000002</v>
      </c>
      <c r="DE2803">
        <v>420.18990000000002</v>
      </c>
      <c r="DF2803">
        <v>474.25779999999997</v>
      </c>
      <c r="DG2803">
        <v>249.01089999999999</v>
      </c>
      <c r="DH2803">
        <v>340.72149999999999</v>
      </c>
      <c r="DI2803">
        <v>3013.7150000000001</v>
      </c>
      <c r="DJ2803">
        <v>991.24839999999995</v>
      </c>
      <c r="DK2803">
        <v>1104.326</v>
      </c>
      <c r="DL2803">
        <v>407.01569999999998</v>
      </c>
      <c r="DM2803">
        <v>260.22770000000003</v>
      </c>
      <c r="DN2803">
        <v>299.69819999999999</v>
      </c>
      <c r="DO2803">
        <v>19</v>
      </c>
      <c r="DP2803">
        <v>19</v>
      </c>
    </row>
    <row r="2804" spans="1:120" hidden="1" x14ac:dyDescent="0.25">
      <c r="A2804" t="str">
        <f t="shared" si="43"/>
        <v>OtherDR-Yes_Elect DA 1-4 (1PM-9PM)_44474_19-19</v>
      </c>
      <c r="B2804" t="s">
        <v>62</v>
      </c>
      <c r="C2804" t="s">
        <v>324</v>
      </c>
      <c r="D2804" t="s">
        <v>61</v>
      </c>
      <c r="E2804" t="s">
        <v>61</v>
      </c>
      <c r="F2804" t="s">
        <v>61</v>
      </c>
      <c r="G2804" t="s">
        <v>61</v>
      </c>
      <c r="H2804" t="s">
        <v>61</v>
      </c>
      <c r="I2804" t="s">
        <v>98</v>
      </c>
      <c r="J2804" t="s">
        <v>61</v>
      </c>
      <c r="K2804" t="s">
        <v>203</v>
      </c>
      <c r="L2804" s="18">
        <v>44474</v>
      </c>
      <c r="M2804">
        <v>19</v>
      </c>
      <c r="N2804">
        <v>19</v>
      </c>
      <c r="O2804" t="s">
        <v>258</v>
      </c>
      <c r="P2804">
        <v>4</v>
      </c>
      <c r="Q2804">
        <v>4</v>
      </c>
      <c r="R2804">
        <v>0</v>
      </c>
      <c r="S2804">
        <v>1</v>
      </c>
      <c r="T2804">
        <v>1</v>
      </c>
      <c r="U2804">
        <v>1</v>
      </c>
      <c r="V2804">
        <v>1</v>
      </c>
      <c r="W2804">
        <v>726.96</v>
      </c>
      <c r="X2804">
        <v>736.06</v>
      </c>
      <c r="Y2804">
        <v>754.46</v>
      </c>
      <c r="Z2804">
        <v>663.12</v>
      </c>
      <c r="AA2804">
        <v>576.66</v>
      </c>
      <c r="AB2804">
        <v>640.55999999999995</v>
      </c>
      <c r="AC2804">
        <v>631.22</v>
      </c>
      <c r="AD2804">
        <v>657.24</v>
      </c>
      <c r="AE2804">
        <v>565.55999999999995</v>
      </c>
      <c r="AF2804">
        <v>607.74</v>
      </c>
      <c r="AG2804">
        <v>573.24</v>
      </c>
      <c r="AH2804">
        <v>571.74</v>
      </c>
      <c r="AI2804">
        <v>573.22</v>
      </c>
      <c r="AJ2804">
        <v>562.14</v>
      </c>
      <c r="AK2804">
        <v>595.44000000000005</v>
      </c>
      <c r="AL2804">
        <v>581.78</v>
      </c>
      <c r="AM2804">
        <v>442.14</v>
      </c>
      <c r="AN2804">
        <v>412.88</v>
      </c>
      <c r="AO2804">
        <v>197.62</v>
      </c>
      <c r="AP2804">
        <v>357.02</v>
      </c>
      <c r="AQ2804">
        <v>387.02</v>
      </c>
      <c r="AR2804">
        <v>513</v>
      </c>
      <c r="AS2804">
        <v>696.36</v>
      </c>
      <c r="AT2804">
        <v>722.64</v>
      </c>
      <c r="AU2804">
        <v>65.8</v>
      </c>
      <c r="AV2804">
        <v>65.95</v>
      </c>
      <c r="AW2804">
        <v>64.45</v>
      </c>
      <c r="AX2804">
        <v>65</v>
      </c>
      <c r="AY2804">
        <v>66.8</v>
      </c>
      <c r="AZ2804">
        <v>65.849999999999994</v>
      </c>
      <c r="BA2804">
        <v>61.95</v>
      </c>
      <c r="BB2804">
        <v>63.5</v>
      </c>
      <c r="BC2804">
        <v>60.1</v>
      </c>
      <c r="BD2804">
        <v>65.2</v>
      </c>
      <c r="BE2804">
        <v>68.5</v>
      </c>
      <c r="BF2804">
        <v>71.25</v>
      </c>
      <c r="BG2804">
        <v>74.650000000000006</v>
      </c>
      <c r="BH2804">
        <v>78.099999999999994</v>
      </c>
      <c r="BI2804">
        <v>81.349999999999994</v>
      </c>
      <c r="BJ2804">
        <v>82.05</v>
      </c>
      <c r="BK2804">
        <v>82.3</v>
      </c>
      <c r="BL2804">
        <v>80</v>
      </c>
      <c r="BM2804">
        <v>77</v>
      </c>
      <c r="BN2804">
        <v>73</v>
      </c>
      <c r="BO2804">
        <v>69</v>
      </c>
      <c r="BP2804">
        <v>66</v>
      </c>
      <c r="BQ2804">
        <v>65</v>
      </c>
      <c r="BR2804">
        <v>63</v>
      </c>
      <c r="BS2804">
        <v>-49.180810000000001</v>
      </c>
      <c r="BT2804">
        <v>9.0806690000000003</v>
      </c>
      <c r="BU2804">
        <v>9.6656790000000008</v>
      </c>
      <c r="BV2804">
        <v>-8.7864339999999999</v>
      </c>
      <c r="BW2804">
        <v>-2.477938</v>
      </c>
      <c r="BX2804">
        <v>-14.16032</v>
      </c>
      <c r="BY2804">
        <v>-6.014227</v>
      </c>
      <c r="BZ2804">
        <v>-1.726726</v>
      </c>
      <c r="CA2804">
        <v>14.04618</v>
      </c>
      <c r="CB2804">
        <v>13.908239999999999</v>
      </c>
      <c r="CC2804">
        <v>47.94556</v>
      </c>
      <c r="CD2804">
        <v>43.950290000000003</v>
      </c>
      <c r="CE2804">
        <v>37.654240000000001</v>
      </c>
      <c r="CF2804">
        <v>31.015519999999999</v>
      </c>
      <c r="CG2804">
        <v>-1.564255</v>
      </c>
      <c r="CH2804">
        <v>-5.670471</v>
      </c>
      <c r="CI2804">
        <v>5.0275999999999996</v>
      </c>
      <c r="CJ2804">
        <v>12.319940000000001</v>
      </c>
      <c r="CK2804">
        <v>145.43889999999999</v>
      </c>
      <c r="CL2804">
        <v>60.665950000000002</v>
      </c>
      <c r="CM2804">
        <v>7.109998</v>
      </c>
      <c r="CN2804">
        <v>4.5050970000000001</v>
      </c>
      <c r="CO2804">
        <v>-26.27861</v>
      </c>
      <c r="CP2804">
        <v>-20.16488</v>
      </c>
      <c r="CQ2804">
        <v>334.17399999999998</v>
      </c>
      <c r="CR2804">
        <v>989.77359999999999</v>
      </c>
      <c r="CS2804">
        <v>734.94110000000001</v>
      </c>
      <c r="CT2804">
        <v>539.22069999999997</v>
      </c>
      <c r="CU2804">
        <v>373.2679</v>
      </c>
      <c r="CV2804">
        <v>138.2002</v>
      </c>
      <c r="CW2804">
        <v>217.2987</v>
      </c>
      <c r="CX2804">
        <v>367.01389999999998</v>
      </c>
      <c r="CY2804">
        <v>509.97379999999998</v>
      </c>
      <c r="CZ2804">
        <v>476.38380000000001</v>
      </c>
      <c r="DA2804">
        <v>323.99959999999999</v>
      </c>
      <c r="DB2804">
        <v>254.5934</v>
      </c>
      <c r="DC2804">
        <v>416.64019999999999</v>
      </c>
      <c r="DD2804">
        <v>388.1155</v>
      </c>
      <c r="DE2804">
        <v>368.24529999999999</v>
      </c>
      <c r="DF2804">
        <v>306.04109999999997</v>
      </c>
      <c r="DG2804">
        <v>237.61349999999999</v>
      </c>
      <c r="DH2804">
        <v>331.78949999999998</v>
      </c>
      <c r="DI2804">
        <v>2999.8719999999998</v>
      </c>
      <c r="DJ2804">
        <v>970.92409999999995</v>
      </c>
      <c r="DK2804">
        <v>1091.011</v>
      </c>
      <c r="DL2804">
        <v>270.30160000000001</v>
      </c>
      <c r="DM2804">
        <v>229.01519999999999</v>
      </c>
      <c r="DN2804">
        <v>297.58359999999999</v>
      </c>
      <c r="DO2804">
        <v>19</v>
      </c>
      <c r="DP2804">
        <v>19</v>
      </c>
    </row>
    <row r="2805" spans="1:120" hidden="1" x14ac:dyDescent="0.25">
      <c r="A2805" t="str">
        <f t="shared" si="43"/>
        <v>Size_Grp-Below 20 kW_Elect DA 1-4 (1PM-9PM)_44474_19-19</v>
      </c>
      <c r="B2805" t="s">
        <v>62</v>
      </c>
      <c r="C2805" t="s">
        <v>259</v>
      </c>
      <c r="D2805" t="s">
        <v>61</v>
      </c>
      <c r="E2805" t="s">
        <v>61</v>
      </c>
      <c r="F2805" t="s">
        <v>61</v>
      </c>
      <c r="G2805" t="s">
        <v>61</v>
      </c>
      <c r="H2805" t="s">
        <v>61</v>
      </c>
      <c r="I2805" t="s">
        <v>61</v>
      </c>
      <c r="J2805" t="s">
        <v>260</v>
      </c>
      <c r="K2805" t="s">
        <v>203</v>
      </c>
      <c r="L2805" s="18">
        <v>44474</v>
      </c>
      <c r="M2805">
        <v>19</v>
      </c>
      <c r="N2805">
        <v>19</v>
      </c>
      <c r="O2805" t="s">
        <v>258</v>
      </c>
      <c r="P2805">
        <v>1</v>
      </c>
      <c r="Q2805">
        <v>1</v>
      </c>
      <c r="R2805">
        <v>0</v>
      </c>
      <c r="S2805">
        <v>0</v>
      </c>
      <c r="T2805">
        <v>1</v>
      </c>
      <c r="U2805">
        <v>0</v>
      </c>
      <c r="V2805">
        <v>1</v>
      </c>
      <c r="W2805">
        <v>3.3</v>
      </c>
      <c r="X2805">
        <v>3.3</v>
      </c>
      <c r="Y2805">
        <v>3.6</v>
      </c>
      <c r="Z2805">
        <v>3.6</v>
      </c>
      <c r="AA2805">
        <v>3.9</v>
      </c>
      <c r="AB2805">
        <v>3.9</v>
      </c>
      <c r="AC2805">
        <v>3.6</v>
      </c>
      <c r="AD2805">
        <v>3.6</v>
      </c>
      <c r="AE2805">
        <v>3.9</v>
      </c>
      <c r="AF2805">
        <v>3.9</v>
      </c>
      <c r="AG2805">
        <v>3.6</v>
      </c>
      <c r="AH2805">
        <v>3.6</v>
      </c>
      <c r="AI2805">
        <v>3.9</v>
      </c>
      <c r="AJ2805">
        <v>2.4</v>
      </c>
      <c r="AK2805">
        <v>2.4</v>
      </c>
      <c r="AL2805">
        <v>3</v>
      </c>
      <c r="AM2805">
        <v>2.7</v>
      </c>
      <c r="AN2805">
        <v>3</v>
      </c>
      <c r="AO2805">
        <v>3</v>
      </c>
      <c r="AP2805">
        <v>3.6</v>
      </c>
      <c r="AQ2805">
        <v>3.6</v>
      </c>
      <c r="AR2805">
        <v>3.6</v>
      </c>
      <c r="AS2805">
        <v>3.9</v>
      </c>
      <c r="AT2805">
        <v>3.9</v>
      </c>
      <c r="AU2805">
        <v>65.8</v>
      </c>
      <c r="AV2805">
        <v>65.95</v>
      </c>
      <c r="AW2805">
        <v>64.45</v>
      </c>
      <c r="AX2805">
        <v>65</v>
      </c>
      <c r="AY2805">
        <v>66.8</v>
      </c>
      <c r="AZ2805">
        <v>65.849999999999994</v>
      </c>
      <c r="BA2805">
        <v>61.95</v>
      </c>
      <c r="BB2805">
        <v>63.5</v>
      </c>
      <c r="BC2805">
        <v>60.1</v>
      </c>
      <c r="BD2805">
        <v>65.2</v>
      </c>
      <c r="BE2805">
        <v>68.5</v>
      </c>
      <c r="BF2805">
        <v>71.25</v>
      </c>
      <c r="BG2805">
        <v>74.650000000000006</v>
      </c>
      <c r="BH2805">
        <v>78.099999999999994</v>
      </c>
      <c r="BI2805">
        <v>81.349999999999994</v>
      </c>
      <c r="BJ2805">
        <v>82.05</v>
      </c>
      <c r="BK2805">
        <v>82.3</v>
      </c>
      <c r="BL2805">
        <v>80</v>
      </c>
      <c r="BM2805">
        <v>77</v>
      </c>
      <c r="BN2805">
        <v>73</v>
      </c>
      <c r="BO2805">
        <v>69</v>
      </c>
      <c r="BP2805">
        <v>66</v>
      </c>
      <c r="BQ2805">
        <v>65</v>
      </c>
      <c r="BR2805">
        <v>63</v>
      </c>
      <c r="BS2805">
        <v>1.1671549999999999</v>
      </c>
      <c r="BT2805">
        <v>0.1109014</v>
      </c>
      <c r="BU2805">
        <v>-0.20454310000000001</v>
      </c>
      <c r="BV2805">
        <v>-0.12987470000000001</v>
      </c>
      <c r="BW2805">
        <v>-0.19387009999999999</v>
      </c>
      <c r="BX2805">
        <v>-0.1497793</v>
      </c>
      <c r="BY2805">
        <v>3.2180300000000002E-2</v>
      </c>
      <c r="BZ2805">
        <v>0.19087580000000001</v>
      </c>
      <c r="CA2805">
        <v>0.46931270000000003</v>
      </c>
      <c r="CB2805">
        <v>-0.36059170000000001</v>
      </c>
      <c r="CC2805">
        <v>2.803839</v>
      </c>
      <c r="CD2805">
        <v>-5.4920000000000004E-3</v>
      </c>
      <c r="CE2805">
        <v>-0.22628000000000001</v>
      </c>
      <c r="CF2805">
        <v>0.30132340000000002</v>
      </c>
      <c r="CG2805">
        <v>0.2953868</v>
      </c>
      <c r="CH2805">
        <v>0.16963339999999999</v>
      </c>
      <c r="CI2805">
        <v>3.5826900000000002E-2</v>
      </c>
      <c r="CJ2805">
        <v>0.52337029999999995</v>
      </c>
      <c r="CK2805">
        <v>0.26720169999999999</v>
      </c>
      <c r="CL2805">
        <v>-0.3470857</v>
      </c>
      <c r="CM2805">
        <v>-2.5818299999999999E-2</v>
      </c>
      <c r="CN2805">
        <v>-8.9096999999999996E-2</v>
      </c>
      <c r="CO2805">
        <v>-1.6809500000000002E-2</v>
      </c>
      <c r="CP2805">
        <v>-2.3550680000000002</v>
      </c>
      <c r="CQ2805">
        <v>1.2656289999999999</v>
      </c>
      <c r="CR2805">
        <v>1.5277799999999999E-2</v>
      </c>
      <c r="CS2805">
        <v>1.6102000000000002E-2</v>
      </c>
      <c r="CT2805">
        <v>6.77981E-2</v>
      </c>
      <c r="CU2805">
        <v>1.7649600000000001E-2</v>
      </c>
      <c r="CV2805">
        <v>2.09289E-2</v>
      </c>
      <c r="CW2805">
        <v>7.0747900000000002E-2</v>
      </c>
      <c r="CX2805">
        <v>0.1694475</v>
      </c>
      <c r="CY2805">
        <v>0.16193440000000001</v>
      </c>
      <c r="CZ2805">
        <v>7.5017399999999998E-2</v>
      </c>
      <c r="DA2805">
        <v>8.5688650000000006</v>
      </c>
      <c r="DB2805">
        <v>1.72643E-2</v>
      </c>
      <c r="DC2805">
        <v>3.3520000000000001E-2</v>
      </c>
      <c r="DD2805">
        <v>0.12964419999999999</v>
      </c>
      <c r="DE2805">
        <v>8.3145700000000003E-2</v>
      </c>
      <c r="DF2805">
        <v>1.6591700000000001E-2</v>
      </c>
      <c r="DG2805">
        <v>0.10433389999999999</v>
      </c>
      <c r="DH2805">
        <v>0.2077899</v>
      </c>
      <c r="DI2805">
        <v>1.5432899999999999E-2</v>
      </c>
      <c r="DJ2805">
        <v>4.6110900000000003E-2</v>
      </c>
      <c r="DK2805">
        <v>2.5707000000000001E-2</v>
      </c>
      <c r="DL2805">
        <v>7.8413499999999997E-2</v>
      </c>
      <c r="DM2805">
        <v>2.0661200000000001E-2</v>
      </c>
      <c r="DN2805">
        <v>2.842832</v>
      </c>
      <c r="DO2805">
        <v>19</v>
      </c>
      <c r="DP2805">
        <v>19</v>
      </c>
    </row>
    <row r="2806" spans="1:120" hidden="1" x14ac:dyDescent="0.25">
      <c r="A2806" t="str">
        <f t="shared" si="43"/>
        <v>Industry_Type-7. Institutional/Government_Elect DA 1-4 (1PM-9PM)_44474_19-19</v>
      </c>
      <c r="B2806" t="s">
        <v>62</v>
      </c>
      <c r="C2806" t="s">
        <v>208</v>
      </c>
      <c r="D2806" t="s">
        <v>61</v>
      </c>
      <c r="E2806" t="s">
        <v>61</v>
      </c>
      <c r="F2806" t="s">
        <v>61</v>
      </c>
      <c r="G2806" t="s">
        <v>35</v>
      </c>
      <c r="H2806" t="s">
        <v>61</v>
      </c>
      <c r="I2806" t="s">
        <v>61</v>
      </c>
      <c r="J2806" t="s">
        <v>61</v>
      </c>
      <c r="K2806" t="s">
        <v>203</v>
      </c>
      <c r="L2806" s="18">
        <v>44474</v>
      </c>
      <c r="M2806">
        <v>19</v>
      </c>
      <c r="N2806">
        <v>19</v>
      </c>
      <c r="O2806" t="s">
        <v>258</v>
      </c>
      <c r="P2806">
        <v>2</v>
      </c>
      <c r="Q2806">
        <v>2</v>
      </c>
      <c r="R2806">
        <v>0</v>
      </c>
      <c r="S2806">
        <v>0</v>
      </c>
      <c r="T2806">
        <v>1</v>
      </c>
      <c r="U2806">
        <v>1</v>
      </c>
      <c r="V2806">
        <v>1</v>
      </c>
      <c r="W2806">
        <v>22.72</v>
      </c>
      <c r="X2806">
        <v>20</v>
      </c>
      <c r="Y2806">
        <v>19.52</v>
      </c>
      <c r="Z2806">
        <v>21.28</v>
      </c>
      <c r="AA2806">
        <v>19.52</v>
      </c>
      <c r="AB2806">
        <v>49.12</v>
      </c>
      <c r="AC2806">
        <v>84.8</v>
      </c>
      <c r="AD2806">
        <v>83.36</v>
      </c>
      <c r="AE2806">
        <v>76.16</v>
      </c>
      <c r="AF2806">
        <v>68.64</v>
      </c>
      <c r="AG2806">
        <v>61.44</v>
      </c>
      <c r="AH2806">
        <v>61.6</v>
      </c>
      <c r="AI2806">
        <v>126.08</v>
      </c>
      <c r="AJ2806">
        <v>125.76</v>
      </c>
      <c r="AK2806">
        <v>128.47999999999999</v>
      </c>
      <c r="AL2806">
        <v>132</v>
      </c>
      <c r="AM2806">
        <v>132.47999999999999</v>
      </c>
      <c r="AN2806">
        <v>138.56</v>
      </c>
      <c r="AO2806">
        <v>117.6</v>
      </c>
      <c r="AP2806">
        <v>87.04</v>
      </c>
      <c r="AQ2806">
        <v>87.68</v>
      </c>
      <c r="AR2806">
        <v>71.040000000000006</v>
      </c>
      <c r="AS2806">
        <v>22.56</v>
      </c>
      <c r="AT2806">
        <v>22.24</v>
      </c>
      <c r="AU2806">
        <v>65.8</v>
      </c>
      <c r="AV2806">
        <v>65.95</v>
      </c>
      <c r="AW2806">
        <v>64.45</v>
      </c>
      <c r="AX2806">
        <v>65</v>
      </c>
      <c r="AY2806">
        <v>66.8</v>
      </c>
      <c r="AZ2806">
        <v>65.849999999999994</v>
      </c>
      <c r="BA2806">
        <v>61.95</v>
      </c>
      <c r="BB2806">
        <v>63.5</v>
      </c>
      <c r="BC2806">
        <v>60.1</v>
      </c>
      <c r="BD2806">
        <v>65.2</v>
      </c>
      <c r="BE2806">
        <v>68.5</v>
      </c>
      <c r="BF2806">
        <v>71.25</v>
      </c>
      <c r="BG2806">
        <v>74.650000000000006</v>
      </c>
      <c r="BH2806">
        <v>78.099999999999994</v>
      </c>
      <c r="BI2806">
        <v>81.349999999999994</v>
      </c>
      <c r="BJ2806">
        <v>82.05</v>
      </c>
      <c r="BK2806">
        <v>82.3</v>
      </c>
      <c r="BL2806">
        <v>80</v>
      </c>
      <c r="BM2806">
        <v>77</v>
      </c>
      <c r="BN2806">
        <v>73</v>
      </c>
      <c r="BO2806">
        <v>69</v>
      </c>
      <c r="BP2806">
        <v>66</v>
      </c>
      <c r="BQ2806">
        <v>65</v>
      </c>
      <c r="BR2806">
        <v>63</v>
      </c>
      <c r="BS2806">
        <v>-1.0075730000000001</v>
      </c>
      <c r="BT2806">
        <v>-0.91601279999999996</v>
      </c>
      <c r="BU2806">
        <v>-0.2330236</v>
      </c>
      <c r="BV2806">
        <v>-0.93922899999999998</v>
      </c>
      <c r="BW2806">
        <v>-0.13174340000000001</v>
      </c>
      <c r="BX2806">
        <v>0.70586110000000002</v>
      </c>
      <c r="BY2806">
        <v>-0.39355469999999998</v>
      </c>
      <c r="BZ2806">
        <v>1.7977700000000001</v>
      </c>
      <c r="CA2806">
        <v>1.184777</v>
      </c>
      <c r="CB2806">
        <v>-2.369615</v>
      </c>
      <c r="CC2806">
        <v>5.7568080000000004</v>
      </c>
      <c r="CD2806">
        <v>-2.4748969999999999</v>
      </c>
      <c r="CE2806">
        <v>-13.37088</v>
      </c>
      <c r="CF2806">
        <v>-12.319190000000001</v>
      </c>
      <c r="CG2806">
        <v>-12.77286</v>
      </c>
      <c r="CH2806">
        <v>-18.447790000000001</v>
      </c>
      <c r="CI2806">
        <v>-13.6403</v>
      </c>
      <c r="CJ2806">
        <v>-5.0344730000000002</v>
      </c>
      <c r="CK2806">
        <v>-5.533455</v>
      </c>
      <c r="CL2806">
        <v>-1.882374</v>
      </c>
      <c r="CM2806">
        <v>-4.5107489999999997</v>
      </c>
      <c r="CN2806">
        <v>1.8692789999999999</v>
      </c>
      <c r="CO2806">
        <v>7.4328950000000003</v>
      </c>
      <c r="CP2806">
        <v>-1.4107050000000001</v>
      </c>
      <c r="CQ2806">
        <v>0.41580660000000003</v>
      </c>
      <c r="CR2806">
        <v>0.84669240000000001</v>
      </c>
      <c r="CS2806">
        <v>0.32280550000000002</v>
      </c>
      <c r="CT2806">
        <v>0.36547200000000002</v>
      </c>
      <c r="CU2806">
        <v>0.25715060000000001</v>
      </c>
      <c r="CV2806">
        <v>4.674919</v>
      </c>
      <c r="CW2806">
        <v>1.2094370000000001</v>
      </c>
      <c r="CX2806">
        <v>9.0287640000000007</v>
      </c>
      <c r="CY2806">
        <v>1.0056609999999999</v>
      </c>
      <c r="CZ2806">
        <v>24.203040000000001</v>
      </c>
      <c r="DA2806">
        <v>82.642780000000002</v>
      </c>
      <c r="DB2806">
        <v>418.66930000000002</v>
      </c>
      <c r="DC2806">
        <v>118.166</v>
      </c>
      <c r="DD2806">
        <v>104.8796</v>
      </c>
      <c r="DE2806">
        <v>50.647910000000003</v>
      </c>
      <c r="DF2806">
        <v>16.471920000000001</v>
      </c>
      <c r="DG2806">
        <v>9.6136119999999998</v>
      </c>
      <c r="DH2806">
        <v>7.2333020000000001</v>
      </c>
      <c r="DI2806">
        <v>11.831659999999999</v>
      </c>
      <c r="DJ2806">
        <v>12.73006</v>
      </c>
      <c r="DK2806">
        <v>10.83812</v>
      </c>
      <c r="DL2806">
        <v>134.05170000000001</v>
      </c>
      <c r="DM2806">
        <v>29.622229999999998</v>
      </c>
      <c r="DN2806">
        <v>0.6457389</v>
      </c>
      <c r="DO2806">
        <v>19</v>
      </c>
      <c r="DP2806">
        <v>19</v>
      </c>
    </row>
    <row r="2807" spans="1:120" hidden="1" x14ac:dyDescent="0.25">
      <c r="A2807" t="str">
        <f t="shared" si="43"/>
        <v>Aggregator-City of West Sacramento_Elect DA 1-4 (1PM-9PM)_44474_19-19</v>
      </c>
      <c r="B2807" t="s">
        <v>62</v>
      </c>
      <c r="C2807" t="s">
        <v>272</v>
      </c>
      <c r="D2807" t="s">
        <v>61</v>
      </c>
      <c r="E2807" t="s">
        <v>61</v>
      </c>
      <c r="F2807" t="s">
        <v>273</v>
      </c>
      <c r="G2807" t="s">
        <v>61</v>
      </c>
      <c r="H2807" t="s">
        <v>61</v>
      </c>
      <c r="I2807" t="s">
        <v>61</v>
      </c>
      <c r="J2807" t="s">
        <v>61</v>
      </c>
      <c r="K2807" t="s">
        <v>203</v>
      </c>
      <c r="L2807" s="18">
        <v>44474</v>
      </c>
      <c r="M2807">
        <v>19</v>
      </c>
      <c r="N2807">
        <v>19</v>
      </c>
      <c r="O2807" t="s">
        <v>258</v>
      </c>
      <c r="P2807">
        <v>11</v>
      </c>
      <c r="Q2807">
        <v>11</v>
      </c>
      <c r="R2807">
        <v>0</v>
      </c>
      <c r="S2807">
        <v>1</v>
      </c>
      <c r="T2807">
        <v>1</v>
      </c>
      <c r="U2807">
        <v>1</v>
      </c>
      <c r="V2807">
        <v>1</v>
      </c>
      <c r="W2807">
        <v>885.2</v>
      </c>
      <c r="X2807">
        <v>891.5</v>
      </c>
      <c r="Y2807">
        <v>848.46</v>
      </c>
      <c r="Z2807">
        <v>770</v>
      </c>
      <c r="AA2807">
        <v>673.06</v>
      </c>
      <c r="AB2807">
        <v>733.28</v>
      </c>
      <c r="AC2807">
        <v>798.1</v>
      </c>
      <c r="AD2807">
        <v>824.2</v>
      </c>
      <c r="AE2807">
        <v>709</v>
      </c>
      <c r="AF2807">
        <v>741.66</v>
      </c>
      <c r="AG2807">
        <v>681.8</v>
      </c>
      <c r="AH2807">
        <v>677.82</v>
      </c>
      <c r="AI2807">
        <v>751.62</v>
      </c>
      <c r="AJ2807">
        <v>739.26</v>
      </c>
      <c r="AK2807">
        <v>775.2</v>
      </c>
      <c r="AL2807">
        <v>764.98</v>
      </c>
      <c r="AM2807">
        <v>695.34</v>
      </c>
      <c r="AN2807">
        <v>673.92</v>
      </c>
      <c r="AO2807">
        <v>440.82</v>
      </c>
      <c r="AP2807">
        <v>627.74</v>
      </c>
      <c r="AQ2807">
        <v>658.62</v>
      </c>
      <c r="AR2807">
        <v>744.04</v>
      </c>
      <c r="AS2807">
        <v>854.04</v>
      </c>
      <c r="AT2807">
        <v>879.92</v>
      </c>
      <c r="AU2807">
        <v>65.8</v>
      </c>
      <c r="AV2807">
        <v>65.95</v>
      </c>
      <c r="AW2807">
        <v>64.45</v>
      </c>
      <c r="AX2807">
        <v>65</v>
      </c>
      <c r="AY2807">
        <v>66.8</v>
      </c>
      <c r="AZ2807">
        <v>65.849999999999994</v>
      </c>
      <c r="BA2807">
        <v>61.95</v>
      </c>
      <c r="BB2807">
        <v>63.5</v>
      </c>
      <c r="BC2807">
        <v>60.1</v>
      </c>
      <c r="BD2807">
        <v>65.2</v>
      </c>
      <c r="BE2807">
        <v>68.5</v>
      </c>
      <c r="BF2807">
        <v>71.25</v>
      </c>
      <c r="BG2807">
        <v>74.650000000000006</v>
      </c>
      <c r="BH2807">
        <v>78.099999999999994</v>
      </c>
      <c r="BI2807">
        <v>81.349999999999994</v>
      </c>
      <c r="BJ2807">
        <v>82.05</v>
      </c>
      <c r="BK2807">
        <v>82.3</v>
      </c>
      <c r="BL2807">
        <v>80</v>
      </c>
      <c r="BM2807">
        <v>77</v>
      </c>
      <c r="BN2807">
        <v>73</v>
      </c>
      <c r="BO2807">
        <v>69</v>
      </c>
      <c r="BP2807">
        <v>66</v>
      </c>
      <c r="BQ2807">
        <v>65</v>
      </c>
      <c r="BR2807">
        <v>63</v>
      </c>
      <c r="BS2807">
        <v>-49.932690000000001</v>
      </c>
      <c r="BT2807">
        <v>8.8601989999999997</v>
      </c>
      <c r="BU2807">
        <v>9.9824579999999994</v>
      </c>
      <c r="BV2807">
        <v>-9.2554259999999999</v>
      </c>
      <c r="BW2807">
        <v>-0.75363480000000005</v>
      </c>
      <c r="BX2807">
        <v>-12.79636</v>
      </c>
      <c r="BY2807">
        <v>-6.3463880000000001</v>
      </c>
      <c r="BZ2807">
        <v>-1.4394389999999999</v>
      </c>
      <c r="CA2807">
        <v>14.301410000000001</v>
      </c>
      <c r="CB2807">
        <v>12.059060000000001</v>
      </c>
      <c r="CC2807">
        <v>54.56185</v>
      </c>
      <c r="CD2807">
        <v>42.335169999999998</v>
      </c>
      <c r="CE2807">
        <v>27.122389999999999</v>
      </c>
      <c r="CF2807">
        <v>20.58942</v>
      </c>
      <c r="CG2807">
        <v>-12.50916</v>
      </c>
      <c r="CH2807">
        <v>-38.367939999999997</v>
      </c>
      <c r="CI2807">
        <v>-6.6858300000000002</v>
      </c>
      <c r="CJ2807">
        <v>9.2420030000000004</v>
      </c>
      <c r="CK2807">
        <v>141.90600000000001</v>
      </c>
      <c r="CL2807">
        <v>58.747199999999999</v>
      </c>
      <c r="CM2807">
        <v>3.6160329999999998</v>
      </c>
      <c r="CN2807">
        <v>5.6519120000000003</v>
      </c>
      <c r="CO2807">
        <v>-20.1828</v>
      </c>
      <c r="CP2807">
        <v>-22.691669999999998</v>
      </c>
      <c r="CQ2807">
        <v>335.95620000000002</v>
      </c>
      <c r="CR2807">
        <v>991.70259999999996</v>
      </c>
      <c r="CS2807">
        <v>736.18520000000001</v>
      </c>
      <c r="CT2807">
        <v>543.86649999999997</v>
      </c>
      <c r="CU2807">
        <v>377.10759999999999</v>
      </c>
      <c r="CV2807">
        <v>143.0412</v>
      </c>
      <c r="CW2807">
        <v>218.74109999999999</v>
      </c>
      <c r="CX2807">
        <v>376.57889999999998</v>
      </c>
      <c r="CY2807">
        <v>511.38979999999998</v>
      </c>
      <c r="CZ2807">
        <v>501.33659999999998</v>
      </c>
      <c r="DA2807">
        <v>411.18009999999998</v>
      </c>
      <c r="DB2807">
        <v>680.33820000000003</v>
      </c>
      <c r="DC2807">
        <v>535.85889999999995</v>
      </c>
      <c r="DD2807">
        <v>493.98270000000002</v>
      </c>
      <c r="DE2807">
        <v>420.18990000000002</v>
      </c>
      <c r="DF2807">
        <v>474.25779999999997</v>
      </c>
      <c r="DG2807">
        <v>249.01089999999999</v>
      </c>
      <c r="DH2807">
        <v>340.72149999999999</v>
      </c>
      <c r="DI2807">
        <v>3013.7150000000001</v>
      </c>
      <c r="DJ2807">
        <v>991.24839999999995</v>
      </c>
      <c r="DK2807">
        <v>1104.326</v>
      </c>
      <c r="DL2807">
        <v>407.01569999999998</v>
      </c>
      <c r="DM2807">
        <v>260.22770000000003</v>
      </c>
      <c r="DN2807">
        <v>299.69819999999999</v>
      </c>
      <c r="DO2807">
        <v>19</v>
      </c>
      <c r="DP2807">
        <v>19</v>
      </c>
    </row>
    <row r="2808" spans="1:120" hidden="1" x14ac:dyDescent="0.25">
      <c r="A2808" t="str">
        <f t="shared" si="43"/>
        <v>LCA-Sierra_Elect DA 1-4 (1PM-9PM)_44474_19-19</v>
      </c>
      <c r="B2808" t="s">
        <v>62</v>
      </c>
      <c r="C2808" t="s">
        <v>206</v>
      </c>
      <c r="D2808" t="s">
        <v>34</v>
      </c>
      <c r="E2808" t="s">
        <v>61</v>
      </c>
      <c r="F2808" t="s">
        <v>61</v>
      </c>
      <c r="G2808" t="s">
        <v>61</v>
      </c>
      <c r="H2808" t="s">
        <v>61</v>
      </c>
      <c r="I2808" t="s">
        <v>61</v>
      </c>
      <c r="J2808" t="s">
        <v>61</v>
      </c>
      <c r="K2808" t="s">
        <v>203</v>
      </c>
      <c r="L2808" s="18">
        <v>44474</v>
      </c>
      <c r="M2808">
        <v>19</v>
      </c>
      <c r="N2808">
        <v>19</v>
      </c>
      <c r="O2808" t="s">
        <v>258</v>
      </c>
      <c r="P2808">
        <v>11</v>
      </c>
      <c r="Q2808">
        <v>11</v>
      </c>
      <c r="R2808">
        <v>0</v>
      </c>
      <c r="S2808">
        <v>1</v>
      </c>
      <c r="T2808">
        <v>1</v>
      </c>
      <c r="U2808">
        <v>1</v>
      </c>
      <c r="V2808">
        <v>1</v>
      </c>
      <c r="W2808">
        <v>885.2</v>
      </c>
      <c r="X2808">
        <v>891.5</v>
      </c>
      <c r="Y2808">
        <v>848.46</v>
      </c>
      <c r="Z2808">
        <v>770</v>
      </c>
      <c r="AA2808">
        <v>673.06</v>
      </c>
      <c r="AB2808">
        <v>733.28</v>
      </c>
      <c r="AC2808">
        <v>798.1</v>
      </c>
      <c r="AD2808">
        <v>824.2</v>
      </c>
      <c r="AE2808">
        <v>709</v>
      </c>
      <c r="AF2808">
        <v>741.66</v>
      </c>
      <c r="AG2808">
        <v>681.8</v>
      </c>
      <c r="AH2808">
        <v>677.82</v>
      </c>
      <c r="AI2808">
        <v>751.62</v>
      </c>
      <c r="AJ2808">
        <v>739.26</v>
      </c>
      <c r="AK2808">
        <v>775.2</v>
      </c>
      <c r="AL2808">
        <v>764.98</v>
      </c>
      <c r="AM2808">
        <v>695.34</v>
      </c>
      <c r="AN2808">
        <v>673.92</v>
      </c>
      <c r="AO2808">
        <v>440.82</v>
      </c>
      <c r="AP2808">
        <v>627.74</v>
      </c>
      <c r="AQ2808">
        <v>658.62</v>
      </c>
      <c r="AR2808">
        <v>744.04</v>
      </c>
      <c r="AS2808">
        <v>854.04</v>
      </c>
      <c r="AT2808">
        <v>879.92</v>
      </c>
      <c r="AU2808">
        <v>65.8</v>
      </c>
      <c r="AV2808">
        <v>65.95</v>
      </c>
      <c r="AW2808">
        <v>64.45</v>
      </c>
      <c r="AX2808">
        <v>65</v>
      </c>
      <c r="AY2808">
        <v>66.8</v>
      </c>
      <c r="AZ2808">
        <v>65.849999999999994</v>
      </c>
      <c r="BA2808">
        <v>61.95</v>
      </c>
      <c r="BB2808">
        <v>63.5</v>
      </c>
      <c r="BC2808">
        <v>60.1</v>
      </c>
      <c r="BD2808">
        <v>65.2</v>
      </c>
      <c r="BE2808">
        <v>68.5</v>
      </c>
      <c r="BF2808">
        <v>71.25</v>
      </c>
      <c r="BG2808">
        <v>74.650000000000006</v>
      </c>
      <c r="BH2808">
        <v>78.099999999999994</v>
      </c>
      <c r="BI2808">
        <v>81.349999999999994</v>
      </c>
      <c r="BJ2808">
        <v>82.05</v>
      </c>
      <c r="BK2808">
        <v>82.3</v>
      </c>
      <c r="BL2808">
        <v>80</v>
      </c>
      <c r="BM2808">
        <v>77</v>
      </c>
      <c r="BN2808">
        <v>73</v>
      </c>
      <c r="BO2808">
        <v>69</v>
      </c>
      <c r="BP2808">
        <v>66</v>
      </c>
      <c r="BQ2808">
        <v>65</v>
      </c>
      <c r="BR2808">
        <v>63</v>
      </c>
      <c r="BS2808">
        <v>-49.932690000000001</v>
      </c>
      <c r="BT2808">
        <v>8.8601989999999997</v>
      </c>
      <c r="BU2808">
        <v>9.9824579999999994</v>
      </c>
      <c r="BV2808">
        <v>-9.2554259999999999</v>
      </c>
      <c r="BW2808">
        <v>-0.75363480000000005</v>
      </c>
      <c r="BX2808">
        <v>-12.79636</v>
      </c>
      <c r="BY2808">
        <v>-6.3463880000000001</v>
      </c>
      <c r="BZ2808">
        <v>-1.4394389999999999</v>
      </c>
      <c r="CA2808">
        <v>14.301410000000001</v>
      </c>
      <c r="CB2808">
        <v>12.059060000000001</v>
      </c>
      <c r="CC2808">
        <v>54.56185</v>
      </c>
      <c r="CD2808">
        <v>42.335169999999998</v>
      </c>
      <c r="CE2808">
        <v>27.122389999999999</v>
      </c>
      <c r="CF2808">
        <v>20.58942</v>
      </c>
      <c r="CG2808">
        <v>-12.50916</v>
      </c>
      <c r="CH2808">
        <v>-38.367939999999997</v>
      </c>
      <c r="CI2808">
        <v>-6.6858300000000002</v>
      </c>
      <c r="CJ2808">
        <v>9.2420030000000004</v>
      </c>
      <c r="CK2808">
        <v>141.90600000000001</v>
      </c>
      <c r="CL2808">
        <v>58.747199999999999</v>
      </c>
      <c r="CM2808">
        <v>3.6160329999999998</v>
      </c>
      <c r="CN2808">
        <v>5.6519120000000003</v>
      </c>
      <c r="CO2808">
        <v>-20.1828</v>
      </c>
      <c r="CP2808">
        <v>-22.691669999999998</v>
      </c>
      <c r="CQ2808">
        <v>335.95620000000002</v>
      </c>
      <c r="CR2808">
        <v>991.70259999999996</v>
      </c>
      <c r="CS2808">
        <v>736.18520000000001</v>
      </c>
      <c r="CT2808">
        <v>543.86649999999997</v>
      </c>
      <c r="CU2808">
        <v>377.10759999999999</v>
      </c>
      <c r="CV2808">
        <v>143.0412</v>
      </c>
      <c r="CW2808">
        <v>218.74109999999999</v>
      </c>
      <c r="CX2808">
        <v>376.57889999999998</v>
      </c>
      <c r="CY2808">
        <v>511.38979999999998</v>
      </c>
      <c r="CZ2808">
        <v>501.33659999999998</v>
      </c>
      <c r="DA2808">
        <v>411.18009999999998</v>
      </c>
      <c r="DB2808">
        <v>680.33820000000003</v>
      </c>
      <c r="DC2808">
        <v>535.85889999999995</v>
      </c>
      <c r="DD2808">
        <v>493.98270000000002</v>
      </c>
      <c r="DE2808">
        <v>420.18990000000002</v>
      </c>
      <c r="DF2808">
        <v>474.25779999999997</v>
      </c>
      <c r="DG2808">
        <v>249.01089999999999</v>
      </c>
      <c r="DH2808">
        <v>340.72149999999999</v>
      </c>
      <c r="DI2808">
        <v>3013.7150000000001</v>
      </c>
      <c r="DJ2808">
        <v>991.24839999999995</v>
      </c>
      <c r="DK2808">
        <v>1104.326</v>
      </c>
      <c r="DL2808">
        <v>407.01569999999998</v>
      </c>
      <c r="DM2808">
        <v>260.22770000000003</v>
      </c>
      <c r="DN2808">
        <v>299.69819999999999</v>
      </c>
      <c r="DO2808">
        <v>19</v>
      </c>
      <c r="DP2808">
        <v>19</v>
      </c>
    </row>
    <row r="2809" spans="1:120" hidden="1" x14ac:dyDescent="0.25">
      <c r="A2809" t="str">
        <f t="shared" si="43"/>
        <v>Industry_Type-8. Other_Elect DA 1-4 (1PM-9PM)_44474_19-19</v>
      </c>
      <c r="B2809" t="s">
        <v>62</v>
      </c>
      <c r="C2809" t="s">
        <v>267</v>
      </c>
      <c r="D2809" t="s">
        <v>61</v>
      </c>
      <c r="E2809" t="s">
        <v>61</v>
      </c>
      <c r="F2809" t="s">
        <v>61</v>
      </c>
      <c r="G2809" t="s">
        <v>268</v>
      </c>
      <c r="H2809" t="s">
        <v>61</v>
      </c>
      <c r="I2809" t="s">
        <v>61</v>
      </c>
      <c r="J2809" t="s">
        <v>61</v>
      </c>
      <c r="K2809" t="s">
        <v>203</v>
      </c>
      <c r="L2809" s="18">
        <v>44474</v>
      </c>
      <c r="M2809">
        <v>19</v>
      </c>
      <c r="N2809">
        <v>19</v>
      </c>
      <c r="O2809" t="s">
        <v>258</v>
      </c>
      <c r="P2809">
        <v>1</v>
      </c>
      <c r="Q2809">
        <v>1</v>
      </c>
      <c r="R2809">
        <v>0</v>
      </c>
      <c r="S2809">
        <v>0</v>
      </c>
      <c r="T2809">
        <v>1</v>
      </c>
      <c r="U2809">
        <v>0</v>
      </c>
      <c r="V2809">
        <v>1</v>
      </c>
      <c r="W2809">
        <v>6.3</v>
      </c>
      <c r="X2809">
        <v>6.6</v>
      </c>
      <c r="Y2809">
        <v>6.3</v>
      </c>
      <c r="Z2809">
        <v>6</v>
      </c>
      <c r="AA2809">
        <v>6.6</v>
      </c>
      <c r="AB2809">
        <v>6.9</v>
      </c>
      <c r="AC2809">
        <v>45.3</v>
      </c>
      <c r="AD2809">
        <v>55.8</v>
      </c>
      <c r="AE2809">
        <v>43.5</v>
      </c>
      <c r="AF2809">
        <v>38.4</v>
      </c>
      <c r="AG2809">
        <v>10.199999999999999</v>
      </c>
      <c r="AH2809">
        <v>6.3</v>
      </c>
      <c r="AI2809">
        <v>5.4</v>
      </c>
      <c r="AJ2809">
        <v>5.0999999999999996</v>
      </c>
      <c r="AK2809">
        <v>6</v>
      </c>
      <c r="AL2809">
        <v>6.3</v>
      </c>
      <c r="AM2809">
        <v>4.8</v>
      </c>
      <c r="AN2809">
        <v>6.6</v>
      </c>
      <c r="AO2809">
        <v>6.3</v>
      </c>
      <c r="AP2809">
        <v>5.0999999999999996</v>
      </c>
      <c r="AQ2809">
        <v>6.3</v>
      </c>
      <c r="AR2809">
        <v>6.6</v>
      </c>
      <c r="AS2809">
        <v>6.3</v>
      </c>
      <c r="AT2809">
        <v>5.7</v>
      </c>
      <c r="AU2809">
        <v>65.8</v>
      </c>
      <c r="AV2809">
        <v>65.95</v>
      </c>
      <c r="AW2809">
        <v>64.45</v>
      </c>
      <c r="AX2809">
        <v>65</v>
      </c>
      <c r="AY2809">
        <v>66.8</v>
      </c>
      <c r="AZ2809">
        <v>65.849999999999994</v>
      </c>
      <c r="BA2809">
        <v>61.95</v>
      </c>
      <c r="BB2809">
        <v>63.5</v>
      </c>
      <c r="BC2809">
        <v>60.1</v>
      </c>
      <c r="BD2809">
        <v>65.2</v>
      </c>
      <c r="BE2809">
        <v>68.5</v>
      </c>
      <c r="BF2809">
        <v>71.25</v>
      </c>
      <c r="BG2809">
        <v>74.650000000000006</v>
      </c>
      <c r="BH2809">
        <v>78.099999999999994</v>
      </c>
      <c r="BI2809">
        <v>81.349999999999994</v>
      </c>
      <c r="BJ2809">
        <v>82.05</v>
      </c>
      <c r="BK2809">
        <v>82.3</v>
      </c>
      <c r="BL2809">
        <v>80</v>
      </c>
      <c r="BM2809">
        <v>77</v>
      </c>
      <c r="BN2809">
        <v>73</v>
      </c>
      <c r="BO2809">
        <v>69</v>
      </c>
      <c r="BP2809">
        <v>66</v>
      </c>
      <c r="BQ2809">
        <v>65</v>
      </c>
      <c r="BR2809">
        <v>63</v>
      </c>
      <c r="BS2809">
        <v>-0.2887883</v>
      </c>
      <c r="BT2809">
        <v>-0.43753429999999999</v>
      </c>
      <c r="BU2809">
        <v>-0.51520730000000003</v>
      </c>
      <c r="BV2809">
        <v>-0.14716009999999999</v>
      </c>
      <c r="BW2809">
        <v>-0.1656289</v>
      </c>
      <c r="BX2809">
        <v>0.85286139999999999</v>
      </c>
      <c r="BY2809">
        <v>1.6254390000000001</v>
      </c>
      <c r="BZ2809">
        <v>-1.1055680000000001</v>
      </c>
      <c r="CA2809">
        <v>-2.0773199999999998</v>
      </c>
      <c r="CB2809">
        <v>-1.2862009999999999</v>
      </c>
      <c r="CC2809">
        <v>6.8349669999999998</v>
      </c>
      <c r="CD2809">
        <v>4.5778840000000001</v>
      </c>
      <c r="CE2809">
        <v>-4.4559500000000002E-2</v>
      </c>
      <c r="CF2809">
        <v>0.80365129999999996</v>
      </c>
      <c r="CG2809">
        <v>-0.21455859999999999</v>
      </c>
      <c r="CH2809">
        <v>-0.24862619999999999</v>
      </c>
      <c r="CI2809">
        <v>0.139658</v>
      </c>
      <c r="CJ2809">
        <v>-0.11397549999999999</v>
      </c>
      <c r="CK2809">
        <v>-0.35568280000000002</v>
      </c>
      <c r="CL2809">
        <v>0.33730270000000001</v>
      </c>
      <c r="CM2809">
        <v>-0.1302981</v>
      </c>
      <c r="CN2809">
        <v>-0.16837930000000001</v>
      </c>
      <c r="CO2809">
        <v>-0.20701459999999999</v>
      </c>
      <c r="CP2809">
        <v>6.1824799999999999E-2</v>
      </c>
      <c r="CQ2809">
        <v>9.2425400000000005E-2</v>
      </c>
      <c r="CR2809">
        <v>5.91794E-2</v>
      </c>
      <c r="CS2809">
        <v>4.0203500000000003E-2</v>
      </c>
      <c r="CT2809">
        <v>6.5693399999999999E-2</v>
      </c>
      <c r="CU2809">
        <v>5.2736900000000003E-2</v>
      </c>
      <c r="CV2809">
        <v>1.000694</v>
      </c>
      <c r="CW2809">
        <v>44.697249999999997</v>
      </c>
      <c r="CX2809">
        <v>11.66804</v>
      </c>
      <c r="CY2809">
        <v>8.6216500000000007</v>
      </c>
      <c r="CZ2809">
        <v>9.8008939999999996</v>
      </c>
      <c r="DA2809">
        <v>63.192309999999999</v>
      </c>
      <c r="DB2809">
        <v>35.903039999999997</v>
      </c>
      <c r="DC2809">
        <v>9.2389130000000002</v>
      </c>
      <c r="DD2809">
        <v>8.1952300000000006E-2</v>
      </c>
      <c r="DE2809">
        <v>0.10541150000000001</v>
      </c>
      <c r="DF2809">
        <v>8.2660999999999998E-2</v>
      </c>
      <c r="DG2809">
        <v>0.16859479999999999</v>
      </c>
      <c r="DH2809">
        <v>0.11346390000000001</v>
      </c>
      <c r="DI2809">
        <v>5.0353299999999997E-2</v>
      </c>
      <c r="DJ2809">
        <v>0.104481</v>
      </c>
      <c r="DK2809">
        <v>0.12628600000000001</v>
      </c>
      <c r="DL2809">
        <v>0.10629669999999999</v>
      </c>
      <c r="DM2809">
        <v>5.41214E-2</v>
      </c>
      <c r="DN2809">
        <v>8.3707500000000004E-2</v>
      </c>
      <c r="DO2809">
        <v>19</v>
      </c>
      <c r="DP2809">
        <v>19</v>
      </c>
    </row>
    <row r="2810" spans="1:120" x14ac:dyDescent="0.25">
      <c r="A2810" t="str">
        <f t="shared" si="43"/>
        <v>AutoDR-No_Elect DA 1-4 (1PM-9PM)_44474_19-19</v>
      </c>
      <c r="B2810" t="s">
        <v>62</v>
      </c>
      <c r="C2810" t="s">
        <v>321</v>
      </c>
      <c r="D2810" t="s">
        <v>61</v>
      </c>
      <c r="E2810" t="s">
        <v>61</v>
      </c>
      <c r="F2810" t="s">
        <v>61</v>
      </c>
      <c r="G2810" t="s">
        <v>61</v>
      </c>
      <c r="H2810" t="s">
        <v>97</v>
      </c>
      <c r="I2810" t="s">
        <v>61</v>
      </c>
      <c r="J2810" t="s">
        <v>61</v>
      </c>
      <c r="K2810" t="s">
        <v>203</v>
      </c>
      <c r="L2810" s="18">
        <v>44474</v>
      </c>
      <c r="M2810">
        <v>19</v>
      </c>
      <c r="N2810">
        <v>19</v>
      </c>
      <c r="O2810" t="s">
        <v>258</v>
      </c>
      <c r="P2810">
        <v>11</v>
      </c>
      <c r="Q2810">
        <v>11</v>
      </c>
      <c r="R2810">
        <v>0</v>
      </c>
      <c r="S2810">
        <v>1</v>
      </c>
      <c r="T2810">
        <v>1</v>
      </c>
      <c r="U2810">
        <v>1</v>
      </c>
      <c r="V2810">
        <v>1</v>
      </c>
      <c r="W2810">
        <v>885.2</v>
      </c>
      <c r="X2810">
        <v>891.5</v>
      </c>
      <c r="Y2810">
        <v>848.46</v>
      </c>
      <c r="Z2810">
        <v>770</v>
      </c>
      <c r="AA2810">
        <v>673.06</v>
      </c>
      <c r="AB2810">
        <v>733.28</v>
      </c>
      <c r="AC2810">
        <v>798.1</v>
      </c>
      <c r="AD2810">
        <v>824.2</v>
      </c>
      <c r="AE2810">
        <v>709</v>
      </c>
      <c r="AF2810">
        <v>741.66</v>
      </c>
      <c r="AG2810">
        <v>681.8</v>
      </c>
      <c r="AH2810">
        <v>677.82</v>
      </c>
      <c r="AI2810">
        <v>751.62</v>
      </c>
      <c r="AJ2810">
        <v>739.26</v>
      </c>
      <c r="AK2810">
        <v>775.2</v>
      </c>
      <c r="AL2810">
        <v>764.98</v>
      </c>
      <c r="AM2810">
        <v>695.34</v>
      </c>
      <c r="AN2810">
        <v>673.92</v>
      </c>
      <c r="AO2810">
        <v>440.82</v>
      </c>
      <c r="AP2810">
        <v>627.74</v>
      </c>
      <c r="AQ2810">
        <v>658.62</v>
      </c>
      <c r="AR2810">
        <v>744.04</v>
      </c>
      <c r="AS2810">
        <v>854.04</v>
      </c>
      <c r="AT2810">
        <v>879.92</v>
      </c>
      <c r="AU2810">
        <v>65.8</v>
      </c>
      <c r="AV2810">
        <v>65.95</v>
      </c>
      <c r="AW2810">
        <v>64.45</v>
      </c>
      <c r="AX2810">
        <v>65</v>
      </c>
      <c r="AY2810">
        <v>66.8</v>
      </c>
      <c r="AZ2810">
        <v>65.849999999999994</v>
      </c>
      <c r="BA2810">
        <v>61.95</v>
      </c>
      <c r="BB2810">
        <v>63.5</v>
      </c>
      <c r="BC2810">
        <v>60.1</v>
      </c>
      <c r="BD2810">
        <v>65.2</v>
      </c>
      <c r="BE2810">
        <v>68.5</v>
      </c>
      <c r="BF2810">
        <v>71.25</v>
      </c>
      <c r="BG2810">
        <v>74.650000000000006</v>
      </c>
      <c r="BH2810">
        <v>78.099999999999994</v>
      </c>
      <c r="BI2810">
        <v>81.349999999999994</v>
      </c>
      <c r="BJ2810">
        <v>82.05</v>
      </c>
      <c r="BK2810">
        <v>82.3</v>
      </c>
      <c r="BL2810">
        <v>80</v>
      </c>
      <c r="BM2810">
        <v>77</v>
      </c>
      <c r="BN2810">
        <v>73</v>
      </c>
      <c r="BO2810">
        <v>69</v>
      </c>
      <c r="BP2810">
        <v>66</v>
      </c>
      <c r="BQ2810">
        <v>65</v>
      </c>
      <c r="BR2810">
        <v>63</v>
      </c>
      <c r="BS2810">
        <v>-49.932690000000001</v>
      </c>
      <c r="BT2810">
        <v>8.8601989999999997</v>
      </c>
      <c r="BU2810">
        <v>9.9824579999999994</v>
      </c>
      <c r="BV2810">
        <v>-9.2554259999999999</v>
      </c>
      <c r="BW2810">
        <v>-0.75363480000000005</v>
      </c>
      <c r="BX2810">
        <v>-12.79636</v>
      </c>
      <c r="BY2810">
        <v>-6.3463880000000001</v>
      </c>
      <c r="BZ2810">
        <v>-1.4394389999999999</v>
      </c>
      <c r="CA2810">
        <v>14.301410000000001</v>
      </c>
      <c r="CB2810">
        <v>12.059060000000001</v>
      </c>
      <c r="CC2810">
        <v>54.56185</v>
      </c>
      <c r="CD2810">
        <v>42.335169999999998</v>
      </c>
      <c r="CE2810">
        <v>27.122389999999999</v>
      </c>
      <c r="CF2810">
        <v>20.58942</v>
      </c>
      <c r="CG2810">
        <v>-12.50916</v>
      </c>
      <c r="CH2810">
        <v>-38.367939999999997</v>
      </c>
      <c r="CI2810">
        <v>-6.6858300000000002</v>
      </c>
      <c r="CJ2810">
        <v>9.2420030000000004</v>
      </c>
      <c r="CK2810">
        <v>141.90600000000001</v>
      </c>
      <c r="CL2810">
        <v>58.747199999999999</v>
      </c>
      <c r="CM2810">
        <v>3.6160329999999998</v>
      </c>
      <c r="CN2810">
        <v>5.6519120000000003</v>
      </c>
      <c r="CO2810">
        <v>-20.1828</v>
      </c>
      <c r="CP2810">
        <v>-22.691669999999998</v>
      </c>
      <c r="CQ2810">
        <v>335.95620000000002</v>
      </c>
      <c r="CR2810">
        <v>991.70259999999996</v>
      </c>
      <c r="CS2810">
        <v>736.18520000000001</v>
      </c>
      <c r="CT2810">
        <v>543.86649999999997</v>
      </c>
      <c r="CU2810">
        <v>377.10759999999999</v>
      </c>
      <c r="CV2810">
        <v>143.0412</v>
      </c>
      <c r="CW2810">
        <v>218.74109999999999</v>
      </c>
      <c r="CX2810">
        <v>376.57889999999998</v>
      </c>
      <c r="CY2810">
        <v>511.38979999999998</v>
      </c>
      <c r="CZ2810">
        <v>501.33659999999998</v>
      </c>
      <c r="DA2810">
        <v>411.18009999999998</v>
      </c>
      <c r="DB2810">
        <v>680.33820000000003</v>
      </c>
      <c r="DC2810">
        <v>535.85889999999995</v>
      </c>
      <c r="DD2810">
        <v>493.98270000000002</v>
      </c>
      <c r="DE2810">
        <v>420.18990000000002</v>
      </c>
      <c r="DF2810">
        <v>474.25779999999997</v>
      </c>
      <c r="DG2810">
        <v>249.01089999999999</v>
      </c>
      <c r="DH2810">
        <v>340.72149999999999</v>
      </c>
      <c r="DI2810">
        <v>3013.7150000000001</v>
      </c>
      <c r="DJ2810">
        <v>991.24839999999995</v>
      </c>
      <c r="DK2810">
        <v>1104.326</v>
      </c>
      <c r="DL2810">
        <v>407.01569999999998</v>
      </c>
      <c r="DM2810">
        <v>260.22770000000003</v>
      </c>
      <c r="DN2810">
        <v>299.69819999999999</v>
      </c>
      <c r="DO2810">
        <v>19</v>
      </c>
      <c r="DP2810">
        <v>19</v>
      </c>
    </row>
    <row r="2811" spans="1:120" hidden="1" x14ac:dyDescent="0.25">
      <c r="A2811" t="str">
        <f t="shared" si="43"/>
        <v>OtherDR-No_Elect DA 1-4 (1PM-9PM)_44474_19-19</v>
      </c>
      <c r="B2811" t="s">
        <v>62</v>
      </c>
      <c r="C2811" t="s">
        <v>323</v>
      </c>
      <c r="D2811" t="s">
        <v>61</v>
      </c>
      <c r="E2811" t="s">
        <v>61</v>
      </c>
      <c r="F2811" t="s">
        <v>61</v>
      </c>
      <c r="G2811" t="s">
        <v>61</v>
      </c>
      <c r="H2811" t="s">
        <v>61</v>
      </c>
      <c r="I2811" t="s">
        <v>97</v>
      </c>
      <c r="J2811" t="s">
        <v>61</v>
      </c>
      <c r="K2811" t="s">
        <v>203</v>
      </c>
      <c r="L2811" s="18">
        <v>44474</v>
      </c>
      <c r="M2811">
        <v>19</v>
      </c>
      <c r="N2811">
        <v>19</v>
      </c>
      <c r="O2811" t="s">
        <v>258</v>
      </c>
      <c r="P2811">
        <v>7</v>
      </c>
      <c r="Q2811">
        <v>7</v>
      </c>
      <c r="R2811">
        <v>0</v>
      </c>
      <c r="S2811">
        <v>0</v>
      </c>
      <c r="T2811">
        <v>1</v>
      </c>
      <c r="U2811">
        <v>1</v>
      </c>
      <c r="V2811">
        <v>1</v>
      </c>
      <c r="W2811">
        <v>158.24</v>
      </c>
      <c r="X2811">
        <v>155.44</v>
      </c>
      <c r="Y2811">
        <v>94</v>
      </c>
      <c r="Z2811">
        <v>106.88</v>
      </c>
      <c r="AA2811">
        <v>96.4</v>
      </c>
      <c r="AB2811">
        <v>92.72</v>
      </c>
      <c r="AC2811">
        <v>166.88</v>
      </c>
      <c r="AD2811">
        <v>166.96</v>
      </c>
      <c r="AE2811">
        <v>143.44</v>
      </c>
      <c r="AF2811">
        <v>133.91999999999999</v>
      </c>
      <c r="AG2811">
        <v>108.56</v>
      </c>
      <c r="AH2811">
        <v>106.08</v>
      </c>
      <c r="AI2811">
        <v>178.4</v>
      </c>
      <c r="AJ2811">
        <v>177.12</v>
      </c>
      <c r="AK2811">
        <v>179.76</v>
      </c>
      <c r="AL2811">
        <v>183.2</v>
      </c>
      <c r="AM2811">
        <v>253.2</v>
      </c>
      <c r="AN2811">
        <v>261.04000000000002</v>
      </c>
      <c r="AO2811">
        <v>243.2</v>
      </c>
      <c r="AP2811">
        <v>270.72000000000003</v>
      </c>
      <c r="AQ2811">
        <v>271.60000000000002</v>
      </c>
      <c r="AR2811">
        <v>231.04</v>
      </c>
      <c r="AS2811">
        <v>157.68</v>
      </c>
      <c r="AT2811">
        <v>157.28</v>
      </c>
      <c r="AU2811">
        <v>65.8</v>
      </c>
      <c r="AV2811">
        <v>65.95</v>
      </c>
      <c r="AW2811">
        <v>64.45</v>
      </c>
      <c r="AX2811">
        <v>65</v>
      </c>
      <c r="AY2811">
        <v>66.8</v>
      </c>
      <c r="AZ2811">
        <v>65.849999999999994</v>
      </c>
      <c r="BA2811">
        <v>61.95</v>
      </c>
      <c r="BB2811">
        <v>63.5</v>
      </c>
      <c r="BC2811">
        <v>60.1</v>
      </c>
      <c r="BD2811">
        <v>65.2</v>
      </c>
      <c r="BE2811">
        <v>68.5</v>
      </c>
      <c r="BF2811">
        <v>71.25</v>
      </c>
      <c r="BG2811">
        <v>74.650000000000006</v>
      </c>
      <c r="BH2811">
        <v>78.099999999999994</v>
      </c>
      <c r="BI2811">
        <v>81.349999999999994</v>
      </c>
      <c r="BJ2811">
        <v>82.05</v>
      </c>
      <c r="BK2811">
        <v>82.3</v>
      </c>
      <c r="BL2811">
        <v>80</v>
      </c>
      <c r="BM2811">
        <v>77</v>
      </c>
      <c r="BN2811">
        <v>73</v>
      </c>
      <c r="BO2811">
        <v>69</v>
      </c>
      <c r="BP2811">
        <v>66</v>
      </c>
      <c r="BQ2811">
        <v>65</v>
      </c>
      <c r="BR2811">
        <v>63</v>
      </c>
      <c r="BS2811">
        <v>-0.75187890000000002</v>
      </c>
      <c r="BT2811">
        <v>-0.22047120000000001</v>
      </c>
      <c r="BU2811">
        <v>0.31677909999999998</v>
      </c>
      <c r="BV2811">
        <v>-0.46899180000000001</v>
      </c>
      <c r="BW2811">
        <v>1.7243029999999999</v>
      </c>
      <c r="BX2811">
        <v>1.3639600000000001</v>
      </c>
      <c r="BY2811">
        <v>-0.33216079999999998</v>
      </c>
      <c r="BZ2811">
        <v>0.2872865</v>
      </c>
      <c r="CA2811">
        <v>0.25522070000000002</v>
      </c>
      <c r="CB2811">
        <v>-1.8491789999999999</v>
      </c>
      <c r="CC2811">
        <v>6.6162919999999996</v>
      </c>
      <c r="CD2811">
        <v>-1.6151139999999999</v>
      </c>
      <c r="CE2811">
        <v>-10.531840000000001</v>
      </c>
      <c r="CF2811">
        <v>-10.4261</v>
      </c>
      <c r="CG2811">
        <v>-10.94491</v>
      </c>
      <c r="CH2811">
        <v>-32.69746</v>
      </c>
      <c r="CI2811">
        <v>-11.713430000000001</v>
      </c>
      <c r="CJ2811">
        <v>-3.0779369999999999</v>
      </c>
      <c r="CK2811">
        <v>-3.5328729999999999</v>
      </c>
      <c r="CL2811">
        <v>-1.9187529999999999</v>
      </c>
      <c r="CM2811">
        <v>-3.4939659999999999</v>
      </c>
      <c r="CN2811">
        <v>1.1468149999999999</v>
      </c>
      <c r="CO2811">
        <v>6.095809</v>
      </c>
      <c r="CP2811">
        <v>-2.5267949999999999</v>
      </c>
      <c r="CQ2811">
        <v>1.782222</v>
      </c>
      <c r="CR2811">
        <v>1.9290080000000001</v>
      </c>
      <c r="CS2811">
        <v>1.2440800000000001</v>
      </c>
      <c r="CT2811">
        <v>4.6458069999999996</v>
      </c>
      <c r="CU2811">
        <v>3.8396819999999998</v>
      </c>
      <c r="CV2811">
        <v>4.8409610000000001</v>
      </c>
      <c r="CW2811">
        <v>1.4423699999999999</v>
      </c>
      <c r="CX2811">
        <v>9.5650429999999993</v>
      </c>
      <c r="CY2811">
        <v>1.416018</v>
      </c>
      <c r="CZ2811">
        <v>24.9529</v>
      </c>
      <c r="DA2811">
        <v>87.180530000000005</v>
      </c>
      <c r="DB2811">
        <v>425.7448</v>
      </c>
      <c r="DC2811">
        <v>119.2187</v>
      </c>
      <c r="DD2811">
        <v>105.8672</v>
      </c>
      <c r="DE2811">
        <v>51.944659999999999</v>
      </c>
      <c r="DF2811">
        <v>168.2167</v>
      </c>
      <c r="DG2811">
        <v>11.397399999999999</v>
      </c>
      <c r="DH2811">
        <v>8.9319349999999993</v>
      </c>
      <c r="DI2811">
        <v>13.84263</v>
      </c>
      <c r="DJ2811">
        <v>20.324359999999999</v>
      </c>
      <c r="DK2811">
        <v>13.3146</v>
      </c>
      <c r="DL2811">
        <v>136.7141</v>
      </c>
      <c r="DM2811">
        <v>31.212510000000002</v>
      </c>
      <c r="DN2811">
        <v>2.114627</v>
      </c>
      <c r="DO2811">
        <v>19</v>
      </c>
      <c r="DP2811">
        <v>19</v>
      </c>
    </row>
    <row r="2812" spans="1:120" hidden="1" x14ac:dyDescent="0.25">
      <c r="A2812" t="str">
        <f t="shared" si="43"/>
        <v>All_Elect DA 1-4 (1PM-9PM)_44474_19-19</v>
      </c>
      <c r="B2812" t="s">
        <v>62</v>
      </c>
      <c r="C2812" t="s">
        <v>61</v>
      </c>
      <c r="D2812" t="s">
        <v>61</v>
      </c>
      <c r="E2812" t="s">
        <v>61</v>
      </c>
      <c r="F2812" t="s">
        <v>61</v>
      </c>
      <c r="G2812" t="s">
        <v>61</v>
      </c>
      <c r="H2812" t="s">
        <v>61</v>
      </c>
      <c r="I2812" t="s">
        <v>61</v>
      </c>
      <c r="J2812" t="s">
        <v>61</v>
      </c>
      <c r="K2812" t="s">
        <v>203</v>
      </c>
      <c r="L2812" s="18">
        <v>44474</v>
      </c>
      <c r="M2812">
        <v>19</v>
      </c>
      <c r="N2812">
        <v>19</v>
      </c>
      <c r="O2812" t="s">
        <v>258</v>
      </c>
      <c r="P2812">
        <v>11</v>
      </c>
      <c r="Q2812">
        <v>11</v>
      </c>
      <c r="R2812">
        <v>0</v>
      </c>
      <c r="S2812">
        <v>1</v>
      </c>
      <c r="T2812">
        <v>1</v>
      </c>
      <c r="U2812">
        <v>1</v>
      </c>
      <c r="V2812">
        <v>1</v>
      </c>
      <c r="W2812">
        <v>885.2</v>
      </c>
      <c r="X2812">
        <v>891.5</v>
      </c>
      <c r="Y2812">
        <v>848.46</v>
      </c>
      <c r="Z2812">
        <v>770</v>
      </c>
      <c r="AA2812">
        <v>673.06</v>
      </c>
      <c r="AB2812">
        <v>733.28</v>
      </c>
      <c r="AC2812">
        <v>798.1</v>
      </c>
      <c r="AD2812">
        <v>824.2</v>
      </c>
      <c r="AE2812">
        <v>709</v>
      </c>
      <c r="AF2812">
        <v>741.66</v>
      </c>
      <c r="AG2812">
        <v>681.8</v>
      </c>
      <c r="AH2812">
        <v>677.82</v>
      </c>
      <c r="AI2812">
        <v>751.62</v>
      </c>
      <c r="AJ2812">
        <v>739.26</v>
      </c>
      <c r="AK2812">
        <v>775.2</v>
      </c>
      <c r="AL2812">
        <v>764.98</v>
      </c>
      <c r="AM2812">
        <v>695.34</v>
      </c>
      <c r="AN2812">
        <v>673.92</v>
      </c>
      <c r="AO2812">
        <v>440.82</v>
      </c>
      <c r="AP2812">
        <v>627.74</v>
      </c>
      <c r="AQ2812">
        <v>658.62</v>
      </c>
      <c r="AR2812">
        <v>744.04</v>
      </c>
      <c r="AS2812">
        <v>854.04</v>
      </c>
      <c r="AT2812">
        <v>879.92</v>
      </c>
      <c r="AU2812">
        <v>65.8</v>
      </c>
      <c r="AV2812">
        <v>65.95</v>
      </c>
      <c r="AW2812">
        <v>64.45</v>
      </c>
      <c r="AX2812">
        <v>65</v>
      </c>
      <c r="AY2812">
        <v>66.8</v>
      </c>
      <c r="AZ2812">
        <v>65.849999999999994</v>
      </c>
      <c r="BA2812">
        <v>61.95</v>
      </c>
      <c r="BB2812">
        <v>63.5</v>
      </c>
      <c r="BC2812">
        <v>60.1</v>
      </c>
      <c r="BD2812">
        <v>65.2</v>
      </c>
      <c r="BE2812">
        <v>68.5</v>
      </c>
      <c r="BF2812">
        <v>71.25</v>
      </c>
      <c r="BG2812">
        <v>74.650000000000006</v>
      </c>
      <c r="BH2812">
        <v>78.099999999999994</v>
      </c>
      <c r="BI2812">
        <v>81.349999999999994</v>
      </c>
      <c r="BJ2812">
        <v>82.05</v>
      </c>
      <c r="BK2812">
        <v>82.3</v>
      </c>
      <c r="BL2812">
        <v>80</v>
      </c>
      <c r="BM2812">
        <v>77</v>
      </c>
      <c r="BN2812">
        <v>73</v>
      </c>
      <c r="BO2812">
        <v>69</v>
      </c>
      <c r="BP2812">
        <v>66</v>
      </c>
      <c r="BQ2812">
        <v>65</v>
      </c>
      <c r="BR2812">
        <v>63</v>
      </c>
      <c r="BS2812">
        <v>-49.932690000000001</v>
      </c>
      <c r="BT2812">
        <v>8.8601989999999997</v>
      </c>
      <c r="BU2812">
        <v>9.9824579999999994</v>
      </c>
      <c r="BV2812">
        <v>-9.2554259999999999</v>
      </c>
      <c r="BW2812">
        <v>-0.75363480000000005</v>
      </c>
      <c r="BX2812">
        <v>-12.79636</v>
      </c>
      <c r="BY2812">
        <v>-6.3463880000000001</v>
      </c>
      <c r="BZ2812">
        <v>-1.4394389999999999</v>
      </c>
      <c r="CA2812">
        <v>14.301410000000001</v>
      </c>
      <c r="CB2812">
        <v>12.059060000000001</v>
      </c>
      <c r="CC2812">
        <v>54.56185</v>
      </c>
      <c r="CD2812">
        <v>42.335169999999998</v>
      </c>
      <c r="CE2812">
        <v>27.122389999999999</v>
      </c>
      <c r="CF2812">
        <v>20.58942</v>
      </c>
      <c r="CG2812">
        <v>-12.50916</v>
      </c>
      <c r="CH2812">
        <v>-38.367939999999997</v>
      </c>
      <c r="CI2812">
        <v>-6.6858300000000002</v>
      </c>
      <c r="CJ2812">
        <v>9.2420030000000004</v>
      </c>
      <c r="CK2812">
        <v>141.90600000000001</v>
      </c>
      <c r="CL2812">
        <v>58.747199999999999</v>
      </c>
      <c r="CM2812">
        <v>3.6160329999999998</v>
      </c>
      <c r="CN2812">
        <v>5.6519120000000003</v>
      </c>
      <c r="CO2812">
        <v>-20.1828</v>
      </c>
      <c r="CP2812">
        <v>-22.691669999999998</v>
      </c>
      <c r="CQ2812">
        <v>335.95620000000002</v>
      </c>
      <c r="CR2812">
        <v>991.70259999999996</v>
      </c>
      <c r="CS2812">
        <v>736.18520000000001</v>
      </c>
      <c r="CT2812">
        <v>543.86649999999997</v>
      </c>
      <c r="CU2812">
        <v>377.10759999999999</v>
      </c>
      <c r="CV2812">
        <v>143.0412</v>
      </c>
      <c r="CW2812">
        <v>218.74109999999999</v>
      </c>
      <c r="CX2812">
        <v>376.57889999999998</v>
      </c>
      <c r="CY2812">
        <v>511.38979999999998</v>
      </c>
      <c r="CZ2812">
        <v>501.33659999999998</v>
      </c>
      <c r="DA2812">
        <v>411.18009999999998</v>
      </c>
      <c r="DB2812">
        <v>680.33820000000003</v>
      </c>
      <c r="DC2812">
        <v>535.85889999999995</v>
      </c>
      <c r="DD2812">
        <v>493.98270000000002</v>
      </c>
      <c r="DE2812">
        <v>420.18990000000002</v>
      </c>
      <c r="DF2812">
        <v>474.25779999999997</v>
      </c>
      <c r="DG2812">
        <v>249.01089999999999</v>
      </c>
      <c r="DH2812">
        <v>340.72149999999999</v>
      </c>
      <c r="DI2812">
        <v>3013.7150000000001</v>
      </c>
      <c r="DJ2812">
        <v>991.24839999999995</v>
      </c>
      <c r="DK2812">
        <v>1104.326</v>
      </c>
      <c r="DL2812">
        <v>407.01569999999998</v>
      </c>
      <c r="DM2812">
        <v>260.22770000000003</v>
      </c>
      <c r="DN2812">
        <v>299.69819999999999</v>
      </c>
      <c r="DO2812">
        <v>19</v>
      </c>
      <c r="DP2812">
        <v>19</v>
      </c>
    </row>
    <row r="2813" spans="1:120" hidden="1" x14ac:dyDescent="0.25">
      <c r="A2813" t="str">
        <f t="shared" si="43"/>
        <v>Size_Grp-200 kW and above_Elect DA 1-4 (1PM-9PM)_44474_19-19</v>
      </c>
      <c r="B2813" t="s">
        <v>62</v>
      </c>
      <c r="C2813" t="s">
        <v>207</v>
      </c>
      <c r="D2813" t="s">
        <v>61</v>
      </c>
      <c r="E2813" t="s">
        <v>61</v>
      </c>
      <c r="F2813" t="s">
        <v>61</v>
      </c>
      <c r="G2813" t="s">
        <v>61</v>
      </c>
      <c r="H2813" t="s">
        <v>61</v>
      </c>
      <c r="I2813" t="s">
        <v>61</v>
      </c>
      <c r="J2813" t="s">
        <v>102</v>
      </c>
      <c r="K2813" t="s">
        <v>203</v>
      </c>
      <c r="L2813" s="18">
        <v>44474</v>
      </c>
      <c r="M2813">
        <v>19</v>
      </c>
      <c r="N2813">
        <v>19</v>
      </c>
      <c r="O2813" t="s">
        <v>258</v>
      </c>
      <c r="P2813">
        <v>2</v>
      </c>
      <c r="Q2813">
        <v>2</v>
      </c>
      <c r="R2813">
        <v>0</v>
      </c>
      <c r="S2813">
        <v>1</v>
      </c>
      <c r="T2813">
        <v>1</v>
      </c>
      <c r="U2813">
        <v>1</v>
      </c>
      <c r="V2813">
        <v>1</v>
      </c>
      <c r="W2813">
        <v>657.2</v>
      </c>
      <c r="X2813">
        <v>667.36</v>
      </c>
      <c r="Y2813">
        <v>685.36</v>
      </c>
      <c r="Z2813">
        <v>595.67999999999995</v>
      </c>
      <c r="AA2813">
        <v>531.76</v>
      </c>
      <c r="AB2813">
        <v>596.4</v>
      </c>
      <c r="AC2813">
        <v>589.52</v>
      </c>
      <c r="AD2813">
        <v>604.64</v>
      </c>
      <c r="AE2813">
        <v>526.16</v>
      </c>
      <c r="AF2813">
        <v>574.16</v>
      </c>
      <c r="AG2813">
        <v>565.84</v>
      </c>
      <c r="AH2813">
        <v>570.48</v>
      </c>
      <c r="AI2813">
        <v>641.76</v>
      </c>
      <c r="AJ2813">
        <v>630.64</v>
      </c>
      <c r="AK2813">
        <v>663.04</v>
      </c>
      <c r="AL2813">
        <v>647.6</v>
      </c>
      <c r="AM2813">
        <v>503.28</v>
      </c>
      <c r="AN2813">
        <v>474.32</v>
      </c>
      <c r="AO2813">
        <v>266.39999999999998</v>
      </c>
      <c r="AP2813">
        <v>419.84</v>
      </c>
      <c r="AQ2813">
        <v>449.6</v>
      </c>
      <c r="AR2813">
        <v>560.16</v>
      </c>
      <c r="AS2813">
        <v>628.4</v>
      </c>
      <c r="AT2813">
        <v>653.6</v>
      </c>
      <c r="AU2813">
        <v>65.8</v>
      </c>
      <c r="AV2813">
        <v>65.95</v>
      </c>
      <c r="AW2813">
        <v>64.45</v>
      </c>
      <c r="AX2813">
        <v>65</v>
      </c>
      <c r="AY2813">
        <v>66.8</v>
      </c>
      <c r="AZ2813">
        <v>65.849999999999994</v>
      </c>
      <c r="BA2813">
        <v>61.95</v>
      </c>
      <c r="BB2813">
        <v>63.5</v>
      </c>
      <c r="BC2813">
        <v>60.1</v>
      </c>
      <c r="BD2813">
        <v>65.2</v>
      </c>
      <c r="BE2813">
        <v>68.5</v>
      </c>
      <c r="BF2813">
        <v>71.25</v>
      </c>
      <c r="BG2813">
        <v>74.650000000000006</v>
      </c>
      <c r="BH2813">
        <v>78.099999999999994</v>
      </c>
      <c r="BI2813">
        <v>81.349999999999994</v>
      </c>
      <c r="BJ2813">
        <v>82.05</v>
      </c>
      <c r="BK2813">
        <v>82.3</v>
      </c>
      <c r="BL2813">
        <v>80</v>
      </c>
      <c r="BM2813">
        <v>77</v>
      </c>
      <c r="BN2813">
        <v>73</v>
      </c>
      <c r="BO2813">
        <v>69</v>
      </c>
      <c r="BP2813">
        <v>66</v>
      </c>
      <c r="BQ2813">
        <v>65</v>
      </c>
      <c r="BR2813">
        <v>63</v>
      </c>
      <c r="BS2813">
        <v>-46.117609999999999</v>
      </c>
      <c r="BT2813">
        <v>10.294119999999999</v>
      </c>
      <c r="BU2813">
        <v>12.422879999999999</v>
      </c>
      <c r="BV2813">
        <v>-5.4627340000000002</v>
      </c>
      <c r="BW2813">
        <v>-0.73974899999999999</v>
      </c>
      <c r="BX2813">
        <v>-14.14743</v>
      </c>
      <c r="BY2813">
        <v>-8.7335659999999997</v>
      </c>
      <c r="BZ2813">
        <v>1.6061800000000001E-2</v>
      </c>
      <c r="CA2813">
        <v>14.941240000000001</v>
      </c>
      <c r="CB2813">
        <v>15.05899</v>
      </c>
      <c r="CC2813">
        <v>48.837380000000003</v>
      </c>
      <c r="CD2813">
        <v>45.573909999999998</v>
      </c>
      <c r="CE2813">
        <v>33.716670000000001</v>
      </c>
      <c r="CF2813">
        <v>27.81335</v>
      </c>
      <c r="CG2813">
        <v>-4.9373550000000002</v>
      </c>
      <c r="CH2813">
        <v>-9.4337079999999993</v>
      </c>
      <c r="CI2813">
        <v>2.2498399999999998</v>
      </c>
      <c r="CJ2813">
        <v>9.4759519999999995</v>
      </c>
      <c r="CK2813">
        <v>141.14500000000001</v>
      </c>
      <c r="CL2813">
        <v>58.764139999999998</v>
      </c>
      <c r="CM2813">
        <v>3.2873839999999999</v>
      </c>
      <c r="CN2813">
        <v>6.2881580000000001</v>
      </c>
      <c r="CO2813">
        <v>-15.04804</v>
      </c>
      <c r="CP2813">
        <v>-15.76484</v>
      </c>
      <c r="CQ2813">
        <v>332.42840000000001</v>
      </c>
      <c r="CR2813">
        <v>989.64499999999998</v>
      </c>
      <c r="CS2813">
        <v>734.21370000000002</v>
      </c>
      <c r="CT2813">
        <v>538.7115</v>
      </c>
      <c r="CU2813">
        <v>373.21379999999999</v>
      </c>
      <c r="CV2813">
        <v>137.22839999999999</v>
      </c>
      <c r="CW2813">
        <v>172.79040000000001</v>
      </c>
      <c r="CX2813">
        <v>355.32429999999999</v>
      </c>
      <c r="CY2813">
        <v>501.48239999999998</v>
      </c>
      <c r="CZ2813">
        <v>470.2208</v>
      </c>
      <c r="DA2813">
        <v>276.65539999999999</v>
      </c>
      <c r="DB2813">
        <v>570.13710000000003</v>
      </c>
      <c r="DC2813">
        <v>419.97160000000002</v>
      </c>
      <c r="DD2813">
        <v>393.95780000000002</v>
      </c>
      <c r="DE2813">
        <v>372.27339999999998</v>
      </c>
      <c r="DF2813">
        <v>308.71589999999998</v>
      </c>
      <c r="DG2813">
        <v>239.864</v>
      </c>
      <c r="DH2813">
        <v>336.5197</v>
      </c>
      <c r="DI2813">
        <v>3008.7829999999999</v>
      </c>
      <c r="DJ2813">
        <v>979.29459999999995</v>
      </c>
      <c r="DK2813">
        <v>1101.5329999999999</v>
      </c>
      <c r="DL2813">
        <v>401.67939999999999</v>
      </c>
      <c r="DM2813">
        <v>256.40050000000002</v>
      </c>
      <c r="DN2813">
        <v>294.45839999999998</v>
      </c>
      <c r="DO2813">
        <v>19</v>
      </c>
      <c r="DP2813">
        <v>19</v>
      </c>
    </row>
    <row r="2814" spans="1:120" hidden="1" x14ac:dyDescent="0.25">
      <c r="A2814" t="str">
        <f t="shared" si="43"/>
        <v>Size_Grp-20 to 199.99 kW_Elect DA 1-4 (1PM-9PM)_44474_19-19</v>
      </c>
      <c r="B2814" t="s">
        <v>62</v>
      </c>
      <c r="C2814" t="s">
        <v>201</v>
      </c>
      <c r="D2814" t="s">
        <v>61</v>
      </c>
      <c r="E2814" t="s">
        <v>61</v>
      </c>
      <c r="F2814" t="s">
        <v>61</v>
      </c>
      <c r="G2814" t="s">
        <v>61</v>
      </c>
      <c r="H2814" t="s">
        <v>61</v>
      </c>
      <c r="I2814" t="s">
        <v>61</v>
      </c>
      <c r="J2814" t="s">
        <v>101</v>
      </c>
      <c r="K2814" t="s">
        <v>203</v>
      </c>
      <c r="L2814" s="18">
        <v>44474</v>
      </c>
      <c r="M2814">
        <v>19</v>
      </c>
      <c r="N2814">
        <v>19</v>
      </c>
      <c r="O2814" t="s">
        <v>258</v>
      </c>
      <c r="P2814">
        <v>8</v>
      </c>
      <c r="Q2814">
        <v>8</v>
      </c>
      <c r="R2814">
        <v>0</v>
      </c>
      <c r="S2814">
        <v>0</v>
      </c>
      <c r="T2814">
        <v>1</v>
      </c>
      <c r="U2814">
        <v>1</v>
      </c>
      <c r="V2814">
        <v>1</v>
      </c>
      <c r="W2814">
        <v>224.7</v>
      </c>
      <c r="X2814">
        <v>220.84</v>
      </c>
      <c r="Y2814">
        <v>159.5</v>
      </c>
      <c r="Z2814">
        <v>170.72</v>
      </c>
      <c r="AA2814">
        <v>137.4</v>
      </c>
      <c r="AB2814">
        <v>132.97999999999999</v>
      </c>
      <c r="AC2814">
        <v>204.98</v>
      </c>
      <c r="AD2814">
        <v>215.96</v>
      </c>
      <c r="AE2814">
        <v>178.94</v>
      </c>
      <c r="AF2814">
        <v>163.6</v>
      </c>
      <c r="AG2814">
        <v>112.36</v>
      </c>
      <c r="AH2814">
        <v>103.74</v>
      </c>
      <c r="AI2814">
        <v>105.96</v>
      </c>
      <c r="AJ2814">
        <v>106.22</v>
      </c>
      <c r="AK2814">
        <v>109.76</v>
      </c>
      <c r="AL2814">
        <v>114.38</v>
      </c>
      <c r="AM2814">
        <v>189.36</v>
      </c>
      <c r="AN2814">
        <v>196.6</v>
      </c>
      <c r="AO2814">
        <v>171.42</v>
      </c>
      <c r="AP2814">
        <v>204.3</v>
      </c>
      <c r="AQ2814">
        <v>205.42</v>
      </c>
      <c r="AR2814">
        <v>180.28</v>
      </c>
      <c r="AS2814">
        <v>221.74</v>
      </c>
      <c r="AT2814">
        <v>222.42</v>
      </c>
      <c r="AU2814">
        <v>65.8</v>
      </c>
      <c r="AV2814">
        <v>65.95</v>
      </c>
      <c r="AW2814">
        <v>64.45</v>
      </c>
      <c r="AX2814">
        <v>65</v>
      </c>
      <c r="AY2814">
        <v>66.8</v>
      </c>
      <c r="AZ2814">
        <v>65.849999999999994</v>
      </c>
      <c r="BA2814">
        <v>61.95</v>
      </c>
      <c r="BB2814">
        <v>63.5</v>
      </c>
      <c r="BC2814">
        <v>60.1</v>
      </c>
      <c r="BD2814">
        <v>65.2</v>
      </c>
      <c r="BE2814">
        <v>68.5</v>
      </c>
      <c r="BF2814">
        <v>71.25</v>
      </c>
      <c r="BG2814">
        <v>74.650000000000006</v>
      </c>
      <c r="BH2814">
        <v>78.099999999999994</v>
      </c>
      <c r="BI2814">
        <v>81.349999999999994</v>
      </c>
      <c r="BJ2814">
        <v>82.05</v>
      </c>
      <c r="BK2814">
        <v>82.3</v>
      </c>
      <c r="BL2814">
        <v>80</v>
      </c>
      <c r="BM2814">
        <v>77</v>
      </c>
      <c r="BN2814">
        <v>73</v>
      </c>
      <c r="BO2814">
        <v>69</v>
      </c>
      <c r="BP2814">
        <v>66</v>
      </c>
      <c r="BQ2814">
        <v>65</v>
      </c>
      <c r="BR2814">
        <v>63</v>
      </c>
      <c r="BS2814">
        <v>-4.9822280000000001</v>
      </c>
      <c r="BT2814">
        <v>-1.544821</v>
      </c>
      <c r="BU2814">
        <v>-2.2358739999999999</v>
      </c>
      <c r="BV2814">
        <v>-3.662817</v>
      </c>
      <c r="BW2814">
        <v>0.17998420000000001</v>
      </c>
      <c r="BX2814">
        <v>1.500848</v>
      </c>
      <c r="BY2814">
        <v>2.3549980000000001</v>
      </c>
      <c r="BZ2814">
        <v>-1.646377</v>
      </c>
      <c r="CA2814">
        <v>-1.1091500000000001</v>
      </c>
      <c r="CB2814">
        <v>-2.6393339999999998</v>
      </c>
      <c r="CC2814">
        <v>2.9206300000000001</v>
      </c>
      <c r="CD2814">
        <v>-3.2332390000000002</v>
      </c>
      <c r="CE2814">
        <v>-6.3680000000000003</v>
      </c>
      <c r="CF2814">
        <v>-7.5252489999999996</v>
      </c>
      <c r="CG2814">
        <v>-7.8671920000000002</v>
      </c>
      <c r="CH2814">
        <v>-29.103860000000001</v>
      </c>
      <c r="CI2814">
        <v>-8.9714969999999994</v>
      </c>
      <c r="CJ2814">
        <v>-0.75731899999999996</v>
      </c>
      <c r="CK2814">
        <v>0.49380000000000002</v>
      </c>
      <c r="CL2814">
        <v>0.33014890000000002</v>
      </c>
      <c r="CM2814">
        <v>0.35446699999999998</v>
      </c>
      <c r="CN2814">
        <v>-0.54714870000000004</v>
      </c>
      <c r="CO2814">
        <v>-5.1179480000000002</v>
      </c>
      <c r="CP2814">
        <v>-4.5717610000000004</v>
      </c>
      <c r="CQ2814">
        <v>2.2622390000000001</v>
      </c>
      <c r="CR2814">
        <v>2.0423260000000001</v>
      </c>
      <c r="CS2814">
        <v>1.955403</v>
      </c>
      <c r="CT2814">
        <v>5.0872760000000001</v>
      </c>
      <c r="CU2814">
        <v>3.8761839999999999</v>
      </c>
      <c r="CV2814">
        <v>5.7918000000000003</v>
      </c>
      <c r="CW2814">
        <v>45.879919999999998</v>
      </c>
      <c r="CX2814">
        <v>21.085170000000002</v>
      </c>
      <c r="CY2814">
        <v>9.7455400000000001</v>
      </c>
      <c r="CZ2814">
        <v>31.040839999999999</v>
      </c>
      <c r="DA2814">
        <v>125.9559</v>
      </c>
      <c r="DB2814">
        <v>110.18380000000001</v>
      </c>
      <c r="DC2814">
        <v>115.8537</v>
      </c>
      <c r="DD2814">
        <v>99.895250000000004</v>
      </c>
      <c r="DE2814">
        <v>47.833359999999999</v>
      </c>
      <c r="DF2814">
        <v>165.52529999999999</v>
      </c>
      <c r="DG2814">
        <v>9.0425079999999998</v>
      </c>
      <c r="DH2814">
        <v>3.9939589999999998</v>
      </c>
      <c r="DI2814">
        <v>4.9167670000000001</v>
      </c>
      <c r="DJ2814">
        <v>11.907780000000001</v>
      </c>
      <c r="DK2814">
        <v>2.7674180000000002</v>
      </c>
      <c r="DL2814">
        <v>5.2577860000000003</v>
      </c>
      <c r="DM2814">
        <v>3.8065530000000001</v>
      </c>
      <c r="DN2814">
        <v>2.3969040000000001</v>
      </c>
      <c r="DO2814">
        <v>19</v>
      </c>
      <c r="DP2814">
        <v>19</v>
      </c>
    </row>
    <row r="2815" spans="1:120" hidden="1" x14ac:dyDescent="0.25">
      <c r="A2815" t="str">
        <f t="shared" si="43"/>
        <v>sublap_id-SLAP_PGSI_Elect DA 1-4 (1PM-9PM)_44474_19-19</v>
      </c>
      <c r="B2815" t="s">
        <v>62</v>
      </c>
      <c r="C2815" t="s">
        <v>277</v>
      </c>
      <c r="D2815" t="s">
        <v>61</v>
      </c>
      <c r="E2815" t="s">
        <v>278</v>
      </c>
      <c r="F2815" t="s">
        <v>61</v>
      </c>
      <c r="G2815" t="s">
        <v>61</v>
      </c>
      <c r="H2815" t="s">
        <v>61</v>
      </c>
      <c r="I2815" t="s">
        <v>61</v>
      </c>
      <c r="J2815" t="s">
        <v>61</v>
      </c>
      <c r="K2815" t="s">
        <v>203</v>
      </c>
      <c r="L2815" s="18">
        <v>44474</v>
      </c>
      <c r="M2815">
        <v>19</v>
      </c>
      <c r="N2815">
        <v>19</v>
      </c>
      <c r="O2815" t="s">
        <v>258</v>
      </c>
      <c r="P2815">
        <v>11</v>
      </c>
      <c r="Q2815">
        <v>11</v>
      </c>
      <c r="R2815">
        <v>0</v>
      </c>
      <c r="S2815">
        <v>1</v>
      </c>
      <c r="T2815">
        <v>1</v>
      </c>
      <c r="U2815">
        <v>1</v>
      </c>
      <c r="V2815">
        <v>1</v>
      </c>
      <c r="W2815">
        <v>885.2</v>
      </c>
      <c r="X2815">
        <v>891.5</v>
      </c>
      <c r="Y2815">
        <v>848.46</v>
      </c>
      <c r="Z2815">
        <v>770</v>
      </c>
      <c r="AA2815">
        <v>673.06</v>
      </c>
      <c r="AB2815">
        <v>733.28</v>
      </c>
      <c r="AC2815">
        <v>798.1</v>
      </c>
      <c r="AD2815">
        <v>824.2</v>
      </c>
      <c r="AE2815">
        <v>709</v>
      </c>
      <c r="AF2815">
        <v>741.66</v>
      </c>
      <c r="AG2815">
        <v>681.8</v>
      </c>
      <c r="AH2815">
        <v>677.82</v>
      </c>
      <c r="AI2815">
        <v>751.62</v>
      </c>
      <c r="AJ2815">
        <v>739.26</v>
      </c>
      <c r="AK2815">
        <v>775.2</v>
      </c>
      <c r="AL2815">
        <v>764.98</v>
      </c>
      <c r="AM2815">
        <v>695.34</v>
      </c>
      <c r="AN2815">
        <v>673.92</v>
      </c>
      <c r="AO2815">
        <v>440.82</v>
      </c>
      <c r="AP2815">
        <v>627.74</v>
      </c>
      <c r="AQ2815">
        <v>658.62</v>
      </c>
      <c r="AR2815">
        <v>744.04</v>
      </c>
      <c r="AS2815">
        <v>854.04</v>
      </c>
      <c r="AT2815">
        <v>879.92</v>
      </c>
      <c r="AU2815">
        <v>65.8</v>
      </c>
      <c r="AV2815">
        <v>65.95</v>
      </c>
      <c r="AW2815">
        <v>64.45</v>
      </c>
      <c r="AX2815">
        <v>65</v>
      </c>
      <c r="AY2815">
        <v>66.8</v>
      </c>
      <c r="AZ2815">
        <v>65.849999999999994</v>
      </c>
      <c r="BA2815">
        <v>61.95</v>
      </c>
      <c r="BB2815">
        <v>63.5</v>
      </c>
      <c r="BC2815">
        <v>60.1</v>
      </c>
      <c r="BD2815">
        <v>65.2</v>
      </c>
      <c r="BE2815">
        <v>68.5</v>
      </c>
      <c r="BF2815">
        <v>71.25</v>
      </c>
      <c r="BG2815">
        <v>74.650000000000006</v>
      </c>
      <c r="BH2815">
        <v>78.099999999999994</v>
      </c>
      <c r="BI2815">
        <v>81.349999999999994</v>
      </c>
      <c r="BJ2815">
        <v>82.05</v>
      </c>
      <c r="BK2815">
        <v>82.3</v>
      </c>
      <c r="BL2815">
        <v>80</v>
      </c>
      <c r="BM2815">
        <v>77</v>
      </c>
      <c r="BN2815">
        <v>73</v>
      </c>
      <c r="BO2815">
        <v>69</v>
      </c>
      <c r="BP2815">
        <v>66</v>
      </c>
      <c r="BQ2815">
        <v>65</v>
      </c>
      <c r="BR2815">
        <v>63</v>
      </c>
      <c r="BS2815">
        <v>-49.932690000000001</v>
      </c>
      <c r="BT2815">
        <v>8.8601989999999997</v>
      </c>
      <c r="BU2815">
        <v>9.9824579999999994</v>
      </c>
      <c r="BV2815">
        <v>-9.2554259999999999</v>
      </c>
      <c r="BW2815">
        <v>-0.75363480000000005</v>
      </c>
      <c r="BX2815">
        <v>-12.79636</v>
      </c>
      <c r="BY2815">
        <v>-6.3463880000000001</v>
      </c>
      <c r="BZ2815">
        <v>-1.4394389999999999</v>
      </c>
      <c r="CA2815">
        <v>14.301410000000001</v>
      </c>
      <c r="CB2815">
        <v>12.059060000000001</v>
      </c>
      <c r="CC2815">
        <v>54.56185</v>
      </c>
      <c r="CD2815">
        <v>42.335169999999998</v>
      </c>
      <c r="CE2815">
        <v>27.122389999999999</v>
      </c>
      <c r="CF2815">
        <v>20.58942</v>
      </c>
      <c r="CG2815">
        <v>-12.50916</v>
      </c>
      <c r="CH2815">
        <v>-38.367939999999997</v>
      </c>
      <c r="CI2815">
        <v>-6.6858300000000002</v>
      </c>
      <c r="CJ2815">
        <v>9.2420030000000004</v>
      </c>
      <c r="CK2815">
        <v>141.90600000000001</v>
      </c>
      <c r="CL2815">
        <v>58.747199999999999</v>
      </c>
      <c r="CM2815">
        <v>3.6160329999999998</v>
      </c>
      <c r="CN2815">
        <v>5.6519120000000003</v>
      </c>
      <c r="CO2815">
        <v>-20.1828</v>
      </c>
      <c r="CP2815">
        <v>-22.691669999999998</v>
      </c>
      <c r="CQ2815">
        <v>335.95620000000002</v>
      </c>
      <c r="CR2815">
        <v>991.70259999999996</v>
      </c>
      <c r="CS2815">
        <v>736.18520000000001</v>
      </c>
      <c r="CT2815">
        <v>543.86649999999997</v>
      </c>
      <c r="CU2815">
        <v>377.10759999999999</v>
      </c>
      <c r="CV2815">
        <v>143.0412</v>
      </c>
      <c r="CW2815">
        <v>218.74109999999999</v>
      </c>
      <c r="CX2815">
        <v>376.57889999999998</v>
      </c>
      <c r="CY2815">
        <v>511.38979999999998</v>
      </c>
      <c r="CZ2815">
        <v>501.33659999999998</v>
      </c>
      <c r="DA2815">
        <v>411.18009999999998</v>
      </c>
      <c r="DB2815">
        <v>680.33820000000003</v>
      </c>
      <c r="DC2815">
        <v>535.85889999999995</v>
      </c>
      <c r="DD2815">
        <v>493.98270000000002</v>
      </c>
      <c r="DE2815">
        <v>420.18990000000002</v>
      </c>
      <c r="DF2815">
        <v>474.25779999999997</v>
      </c>
      <c r="DG2815">
        <v>249.01089999999999</v>
      </c>
      <c r="DH2815">
        <v>340.72149999999999</v>
      </c>
      <c r="DI2815">
        <v>3013.7150000000001</v>
      </c>
      <c r="DJ2815">
        <v>991.24839999999995</v>
      </c>
      <c r="DK2815">
        <v>1104.326</v>
      </c>
      <c r="DL2815">
        <v>407.01569999999998</v>
      </c>
      <c r="DM2815">
        <v>260.22770000000003</v>
      </c>
      <c r="DN2815">
        <v>299.69819999999999</v>
      </c>
      <c r="DO2815">
        <v>19</v>
      </c>
      <c r="DP2815">
        <v>19</v>
      </c>
    </row>
    <row r="2816" spans="1:120" hidden="1" x14ac:dyDescent="0.25">
      <c r="A2816" t="str">
        <f t="shared" si="43"/>
        <v>Industry_Type-3. Wholesale, Transport, other utilities_Elect DA 1-4 (1PM-9PM)_44474_19-19</v>
      </c>
      <c r="B2816" t="s">
        <v>62</v>
      </c>
      <c r="C2816" t="s">
        <v>202</v>
      </c>
      <c r="D2816" t="s">
        <v>61</v>
      </c>
      <c r="E2816" t="s">
        <v>61</v>
      </c>
      <c r="F2816" t="s">
        <v>61</v>
      </c>
      <c r="G2816" t="s">
        <v>31</v>
      </c>
      <c r="H2816" t="s">
        <v>61</v>
      </c>
      <c r="I2816" t="s">
        <v>61</v>
      </c>
      <c r="J2816" t="s">
        <v>61</v>
      </c>
      <c r="K2816" t="s">
        <v>203</v>
      </c>
      <c r="L2816" s="18">
        <v>44474</v>
      </c>
      <c r="M2816">
        <v>19</v>
      </c>
      <c r="N2816">
        <v>19</v>
      </c>
      <c r="O2816" t="s">
        <v>258</v>
      </c>
      <c r="P2816">
        <v>8</v>
      </c>
      <c r="Q2816">
        <v>8</v>
      </c>
      <c r="R2816">
        <v>0</v>
      </c>
      <c r="S2816">
        <v>1</v>
      </c>
      <c r="T2816">
        <v>1</v>
      </c>
      <c r="U2816">
        <v>1</v>
      </c>
      <c r="V2816">
        <v>1</v>
      </c>
      <c r="W2816">
        <v>856.18</v>
      </c>
      <c r="X2816">
        <v>864.9</v>
      </c>
      <c r="Y2816">
        <v>822.64</v>
      </c>
      <c r="Z2816">
        <v>742.72</v>
      </c>
      <c r="AA2816">
        <v>646.94000000000005</v>
      </c>
      <c r="AB2816">
        <v>677.26</v>
      </c>
      <c r="AC2816">
        <v>668</v>
      </c>
      <c r="AD2816">
        <v>685.04</v>
      </c>
      <c r="AE2816">
        <v>589.34</v>
      </c>
      <c r="AF2816">
        <v>634.62</v>
      </c>
      <c r="AG2816">
        <v>610.16</v>
      </c>
      <c r="AH2816">
        <v>609.91999999999996</v>
      </c>
      <c r="AI2816">
        <v>620.14</v>
      </c>
      <c r="AJ2816">
        <v>608.4</v>
      </c>
      <c r="AK2816">
        <v>640.72</v>
      </c>
      <c r="AL2816">
        <v>626.67999999999995</v>
      </c>
      <c r="AM2816">
        <v>558.05999999999995</v>
      </c>
      <c r="AN2816">
        <v>528.76</v>
      </c>
      <c r="AO2816">
        <v>316.92</v>
      </c>
      <c r="AP2816">
        <v>535.6</v>
      </c>
      <c r="AQ2816">
        <v>564.64</v>
      </c>
      <c r="AR2816">
        <v>666.4</v>
      </c>
      <c r="AS2816">
        <v>825.18</v>
      </c>
      <c r="AT2816">
        <v>851.98</v>
      </c>
      <c r="AU2816">
        <v>65.8</v>
      </c>
      <c r="AV2816">
        <v>65.95</v>
      </c>
      <c r="AW2816">
        <v>64.45</v>
      </c>
      <c r="AX2816">
        <v>65</v>
      </c>
      <c r="AY2816">
        <v>66.8</v>
      </c>
      <c r="AZ2816">
        <v>65.849999999999994</v>
      </c>
      <c r="BA2816">
        <v>61.95</v>
      </c>
      <c r="BB2816">
        <v>63.5</v>
      </c>
      <c r="BC2816">
        <v>60.1</v>
      </c>
      <c r="BD2816">
        <v>65.2</v>
      </c>
      <c r="BE2816">
        <v>68.5</v>
      </c>
      <c r="BF2816">
        <v>71.25</v>
      </c>
      <c r="BG2816">
        <v>74.650000000000006</v>
      </c>
      <c r="BH2816">
        <v>78.099999999999994</v>
      </c>
      <c r="BI2816">
        <v>81.349999999999994</v>
      </c>
      <c r="BJ2816">
        <v>82.05</v>
      </c>
      <c r="BK2816">
        <v>82.3</v>
      </c>
      <c r="BL2816">
        <v>80</v>
      </c>
      <c r="BM2816">
        <v>77</v>
      </c>
      <c r="BN2816">
        <v>73</v>
      </c>
      <c r="BO2816">
        <v>69</v>
      </c>
      <c r="BP2816">
        <v>66</v>
      </c>
      <c r="BQ2816">
        <v>65</v>
      </c>
      <c r="BR2816">
        <v>63</v>
      </c>
      <c r="BS2816">
        <v>-48.636330000000001</v>
      </c>
      <c r="BT2816">
        <v>10.213749999999999</v>
      </c>
      <c r="BU2816">
        <v>10.730689999999999</v>
      </c>
      <c r="BV2816">
        <v>-8.1690369999999994</v>
      </c>
      <c r="BW2816">
        <v>-0.45626250000000002</v>
      </c>
      <c r="BX2816">
        <v>-14.355079999999999</v>
      </c>
      <c r="BY2816">
        <v>-7.5782720000000001</v>
      </c>
      <c r="BZ2816">
        <v>-2.1316410000000001</v>
      </c>
      <c r="CA2816">
        <v>15.193949999999999</v>
      </c>
      <c r="CB2816">
        <v>15.714880000000001</v>
      </c>
      <c r="CC2816">
        <v>41.970080000000003</v>
      </c>
      <c r="CD2816">
        <v>40.232190000000003</v>
      </c>
      <c r="CE2816">
        <v>40.53783</v>
      </c>
      <c r="CF2816">
        <v>32.104959999999998</v>
      </c>
      <c r="CG2816">
        <v>0.47825430000000002</v>
      </c>
      <c r="CH2816">
        <v>-19.671520000000001</v>
      </c>
      <c r="CI2816">
        <v>6.8148160000000004</v>
      </c>
      <c r="CJ2816">
        <v>14.39045</v>
      </c>
      <c r="CK2816">
        <v>147.79509999999999</v>
      </c>
      <c r="CL2816">
        <v>60.292270000000002</v>
      </c>
      <c r="CM2816">
        <v>8.2570800000000002</v>
      </c>
      <c r="CN2816">
        <v>3.9510130000000001</v>
      </c>
      <c r="CO2816">
        <v>-27.40868</v>
      </c>
      <c r="CP2816">
        <v>-21.342790000000001</v>
      </c>
      <c r="CQ2816">
        <v>335.44799999999998</v>
      </c>
      <c r="CR2816">
        <v>990.79679999999996</v>
      </c>
      <c r="CS2816">
        <v>735.82219999999995</v>
      </c>
      <c r="CT2816">
        <v>543.43539999999996</v>
      </c>
      <c r="CU2816">
        <v>376.79770000000002</v>
      </c>
      <c r="CV2816">
        <v>137.3656</v>
      </c>
      <c r="CW2816">
        <v>172.83439999999999</v>
      </c>
      <c r="CX2816">
        <v>355.88209999999998</v>
      </c>
      <c r="CY2816">
        <v>501.76249999999999</v>
      </c>
      <c r="CZ2816">
        <v>467.33269999999999</v>
      </c>
      <c r="DA2816">
        <v>265.3451</v>
      </c>
      <c r="DB2816">
        <v>225.76589999999999</v>
      </c>
      <c r="DC2816">
        <v>408.45389999999998</v>
      </c>
      <c r="DD2816">
        <v>389.02120000000002</v>
      </c>
      <c r="DE2816">
        <v>369.4366</v>
      </c>
      <c r="DF2816">
        <v>457.70319999999998</v>
      </c>
      <c r="DG2816">
        <v>239.2287</v>
      </c>
      <c r="DH2816">
        <v>333.37470000000002</v>
      </c>
      <c r="DI2816">
        <v>3001.8330000000001</v>
      </c>
      <c r="DJ2816">
        <v>978.41390000000001</v>
      </c>
      <c r="DK2816">
        <v>1093.3610000000001</v>
      </c>
      <c r="DL2816">
        <v>272.85759999999999</v>
      </c>
      <c r="DM2816">
        <v>230.5513</v>
      </c>
      <c r="DN2816">
        <v>298.96870000000001</v>
      </c>
      <c r="DO2816">
        <v>19</v>
      </c>
      <c r="DP2816">
        <v>19</v>
      </c>
    </row>
    <row r="2817" spans="1:120" hidden="1" x14ac:dyDescent="0.25">
      <c r="A2817" t="str">
        <f t="shared" si="43"/>
        <v>Industry_Type-4. Retail stores_Prescribed DA 1-4 (1PM-9PM)_44474_19-19</v>
      </c>
      <c r="B2817" t="s">
        <v>62</v>
      </c>
      <c r="C2817" t="s">
        <v>204</v>
      </c>
      <c r="D2817" t="s">
        <v>61</v>
      </c>
      <c r="E2817" t="s">
        <v>61</v>
      </c>
      <c r="F2817" t="s">
        <v>61</v>
      </c>
      <c r="G2817" t="s">
        <v>33</v>
      </c>
      <c r="H2817" t="s">
        <v>61</v>
      </c>
      <c r="I2817" t="s">
        <v>61</v>
      </c>
      <c r="J2817" t="s">
        <v>61</v>
      </c>
      <c r="K2817" t="s">
        <v>214</v>
      </c>
      <c r="L2817" s="18">
        <v>44474</v>
      </c>
      <c r="M2817">
        <v>19</v>
      </c>
      <c r="N2817">
        <v>19</v>
      </c>
      <c r="O2817" t="s">
        <v>258</v>
      </c>
      <c r="P2817">
        <v>1</v>
      </c>
      <c r="Q2817">
        <v>1</v>
      </c>
      <c r="R2817">
        <v>0</v>
      </c>
      <c r="S2817">
        <v>0</v>
      </c>
      <c r="T2817">
        <v>1</v>
      </c>
      <c r="U2817">
        <v>0</v>
      </c>
      <c r="V2817">
        <v>1</v>
      </c>
      <c r="W2817">
        <v>168</v>
      </c>
      <c r="X2817">
        <v>180.72</v>
      </c>
      <c r="Y2817">
        <v>184.56</v>
      </c>
      <c r="Z2817">
        <v>185.76</v>
      </c>
      <c r="AA2817">
        <v>185.52</v>
      </c>
      <c r="AB2817">
        <v>185.52</v>
      </c>
      <c r="AC2817">
        <v>186.84</v>
      </c>
      <c r="AD2817">
        <v>187.2</v>
      </c>
      <c r="AE2817">
        <v>188.4</v>
      </c>
      <c r="AF2817">
        <v>180.36</v>
      </c>
      <c r="AG2817">
        <v>169.32</v>
      </c>
      <c r="AH2817">
        <v>166.08</v>
      </c>
      <c r="AI2817">
        <v>155.76</v>
      </c>
      <c r="AJ2817">
        <v>157.08000000000001</v>
      </c>
      <c r="AK2817">
        <v>143.63999999999999</v>
      </c>
      <c r="AL2817">
        <v>141.47999999999999</v>
      </c>
      <c r="AM2817">
        <v>136.91999999999999</v>
      </c>
      <c r="AN2817">
        <v>136.68</v>
      </c>
      <c r="AO2817">
        <v>135.84</v>
      </c>
      <c r="AP2817">
        <v>136.19999999999999</v>
      </c>
      <c r="AQ2817">
        <v>141.72</v>
      </c>
      <c r="AR2817">
        <v>142.32</v>
      </c>
      <c r="AS2817">
        <v>144.47999999999999</v>
      </c>
      <c r="AT2817">
        <v>145.91999999999999</v>
      </c>
      <c r="AU2817">
        <v>58.95</v>
      </c>
      <c r="AV2817">
        <v>56.9</v>
      </c>
      <c r="AW2817">
        <v>56.7</v>
      </c>
      <c r="AX2817">
        <v>56.55</v>
      </c>
      <c r="AY2817">
        <v>56.45</v>
      </c>
      <c r="AZ2817">
        <v>55.95</v>
      </c>
      <c r="BA2817">
        <v>56.15</v>
      </c>
      <c r="BB2817">
        <v>56.4</v>
      </c>
      <c r="BC2817">
        <v>56.9</v>
      </c>
      <c r="BD2817">
        <v>57.35</v>
      </c>
      <c r="BE2817">
        <v>60</v>
      </c>
      <c r="BF2817">
        <v>63.7</v>
      </c>
      <c r="BG2817">
        <v>65.599999999999994</v>
      </c>
      <c r="BH2817">
        <v>67.5</v>
      </c>
      <c r="BI2817">
        <v>66.8</v>
      </c>
      <c r="BJ2817">
        <v>66</v>
      </c>
      <c r="BK2817">
        <v>65.2</v>
      </c>
      <c r="BL2817">
        <v>64</v>
      </c>
      <c r="BM2817">
        <v>64</v>
      </c>
      <c r="BN2817">
        <v>63</v>
      </c>
      <c r="BO2817">
        <v>62</v>
      </c>
      <c r="BP2817">
        <v>62</v>
      </c>
      <c r="BQ2817">
        <v>62</v>
      </c>
      <c r="BR2817">
        <v>62</v>
      </c>
      <c r="BS2817">
        <v>5.0994900000000003E-2</v>
      </c>
      <c r="BT2817">
        <v>-1.843307</v>
      </c>
      <c r="BU2817">
        <v>-2.0849760000000002</v>
      </c>
      <c r="BV2817">
        <v>-2.7102659999999998</v>
      </c>
      <c r="BW2817">
        <v>-1.848465</v>
      </c>
      <c r="BX2817">
        <v>-1.4766239999999999</v>
      </c>
      <c r="BY2817">
        <v>-0.1005249</v>
      </c>
      <c r="BZ2817">
        <v>0.2906494</v>
      </c>
      <c r="CA2817">
        <v>-0.24548339999999999</v>
      </c>
      <c r="CB2817">
        <v>3.38028</v>
      </c>
      <c r="CC2817">
        <v>4.0992889999999997</v>
      </c>
      <c r="CD2817">
        <v>5.236618</v>
      </c>
      <c r="CE2817">
        <v>6.2245030000000003</v>
      </c>
      <c r="CF2817">
        <v>1.6678010000000001</v>
      </c>
      <c r="CG2817">
        <v>3.318527</v>
      </c>
      <c r="CH2817">
        <v>4.5779719999999999</v>
      </c>
      <c r="CI2817">
        <v>4.4565279999999996</v>
      </c>
      <c r="CJ2817">
        <v>5.9044650000000001</v>
      </c>
      <c r="CK2817">
        <v>4.731903</v>
      </c>
      <c r="CL2817">
        <v>7.1921540000000004</v>
      </c>
      <c r="CM2817">
        <v>8.4022369999999995</v>
      </c>
      <c r="CN2817">
        <v>7.9120030000000003</v>
      </c>
      <c r="CO2817">
        <v>7.4455720000000003</v>
      </c>
      <c r="CP2817">
        <v>7.1220860000000004</v>
      </c>
      <c r="CQ2817">
        <v>15.15532</v>
      </c>
      <c r="CR2817">
        <v>5.7583500000000001</v>
      </c>
      <c r="CS2817">
        <v>3.9259620000000002</v>
      </c>
      <c r="CT2817">
        <v>3.2902300000000002</v>
      </c>
      <c r="CU2817">
        <v>3.089105</v>
      </c>
      <c r="CV2817">
        <v>2.356258</v>
      </c>
      <c r="CW2817">
        <v>2.7777250000000002</v>
      </c>
      <c r="CX2817">
        <v>0.630274</v>
      </c>
      <c r="CY2817">
        <v>7.4781089999999999</v>
      </c>
      <c r="CZ2817">
        <v>6.1794789999999997</v>
      </c>
      <c r="DA2817">
        <v>21.657800000000002</v>
      </c>
      <c r="DB2817">
        <v>34.010680000000001</v>
      </c>
      <c r="DC2817">
        <v>100.7672</v>
      </c>
      <c r="DD2817">
        <v>73.17971</v>
      </c>
      <c r="DE2817">
        <v>36.684759999999997</v>
      </c>
      <c r="DF2817">
        <v>34.121810000000004</v>
      </c>
      <c r="DG2817">
        <v>38.524430000000002</v>
      </c>
      <c r="DH2817">
        <v>30.33755</v>
      </c>
      <c r="DI2817">
        <v>36.454250000000002</v>
      </c>
      <c r="DJ2817">
        <v>36.619790000000002</v>
      </c>
      <c r="DK2817">
        <v>47.953220000000002</v>
      </c>
      <c r="DL2817">
        <v>54.463590000000003</v>
      </c>
      <c r="DM2817">
        <v>56.052010000000003</v>
      </c>
      <c r="DN2817">
        <v>53.240670000000001</v>
      </c>
      <c r="DO2817">
        <v>19</v>
      </c>
      <c r="DP2817">
        <v>19</v>
      </c>
    </row>
    <row r="2818" spans="1:120" hidden="1" x14ac:dyDescent="0.25">
      <c r="A2818" t="str">
        <f t="shared" si="43"/>
        <v>LCA-Greater Bay Area_Prescribed DA 1-4 (1PM-9PM)_44474_19-19</v>
      </c>
      <c r="B2818" t="s">
        <v>62</v>
      </c>
      <c r="C2818" t="s">
        <v>209</v>
      </c>
      <c r="D2818" t="s">
        <v>36</v>
      </c>
      <c r="E2818" t="s">
        <v>61</v>
      </c>
      <c r="F2818" t="s">
        <v>61</v>
      </c>
      <c r="G2818" t="s">
        <v>61</v>
      </c>
      <c r="H2818" t="s">
        <v>61</v>
      </c>
      <c r="I2818" t="s">
        <v>61</v>
      </c>
      <c r="J2818" t="s">
        <v>61</v>
      </c>
      <c r="K2818" t="s">
        <v>214</v>
      </c>
      <c r="L2818" s="18">
        <v>44474</v>
      </c>
      <c r="M2818">
        <v>19</v>
      </c>
      <c r="N2818">
        <v>19</v>
      </c>
      <c r="O2818" t="s">
        <v>258</v>
      </c>
      <c r="P2818">
        <v>6</v>
      </c>
      <c r="Q2818">
        <v>5</v>
      </c>
      <c r="R2818">
        <v>0</v>
      </c>
      <c r="S2818">
        <v>0</v>
      </c>
      <c r="T2818">
        <v>1</v>
      </c>
      <c r="U2818">
        <v>1</v>
      </c>
      <c r="V2818">
        <v>1</v>
      </c>
      <c r="W2818">
        <v>2300.6880000000001</v>
      </c>
      <c r="X2818">
        <v>2485.152</v>
      </c>
      <c r="Y2818">
        <v>2498.9760000000001</v>
      </c>
      <c r="Z2818">
        <v>2494.848</v>
      </c>
      <c r="AA2818">
        <v>2495.616</v>
      </c>
      <c r="AB2818">
        <v>2500.848</v>
      </c>
      <c r="AC2818">
        <v>2485.6799999999998</v>
      </c>
      <c r="AD2818">
        <v>2430.3359999999998</v>
      </c>
      <c r="AE2818">
        <v>2403.12</v>
      </c>
      <c r="AF2818">
        <v>1997.04</v>
      </c>
      <c r="AG2818">
        <v>1973.136</v>
      </c>
      <c r="AH2818">
        <v>1905.5039999999999</v>
      </c>
      <c r="AI2818">
        <v>1019.184</v>
      </c>
      <c r="AJ2818">
        <v>1029.5519999999999</v>
      </c>
      <c r="AK2818">
        <v>1079.232</v>
      </c>
      <c r="AL2818">
        <v>1114.3679999999999</v>
      </c>
      <c r="AM2818">
        <v>1091.232</v>
      </c>
      <c r="AN2818">
        <v>612.14400000000001</v>
      </c>
      <c r="AO2818">
        <v>595.67999999999995</v>
      </c>
      <c r="AP2818">
        <v>1089.5039999999999</v>
      </c>
      <c r="AQ2818">
        <v>1222.3679999999999</v>
      </c>
      <c r="AR2818">
        <v>1648.4639999999999</v>
      </c>
      <c r="AS2818">
        <v>1679.232</v>
      </c>
      <c r="AT2818">
        <v>1685.76</v>
      </c>
      <c r="AU2818">
        <v>58.83</v>
      </c>
      <c r="AV2818">
        <v>56.33</v>
      </c>
      <c r="AW2818">
        <v>55.97</v>
      </c>
      <c r="AX2818">
        <v>55.79</v>
      </c>
      <c r="AY2818">
        <v>55.63</v>
      </c>
      <c r="AZ2818">
        <v>55.54</v>
      </c>
      <c r="BA2818">
        <v>55.85</v>
      </c>
      <c r="BB2818">
        <v>55.96</v>
      </c>
      <c r="BC2818">
        <v>57.16</v>
      </c>
      <c r="BD2818">
        <v>58.07</v>
      </c>
      <c r="BE2818">
        <v>60.55</v>
      </c>
      <c r="BF2818">
        <v>62.82</v>
      </c>
      <c r="BG2818">
        <v>64.22</v>
      </c>
      <c r="BH2818">
        <v>66.14</v>
      </c>
      <c r="BI2818">
        <v>65.97</v>
      </c>
      <c r="BJ2818">
        <v>65.09</v>
      </c>
      <c r="BK2818">
        <v>64.459999999999994</v>
      </c>
      <c r="BL2818">
        <v>64</v>
      </c>
      <c r="BM2818">
        <v>63.6</v>
      </c>
      <c r="BN2818">
        <v>62.6</v>
      </c>
      <c r="BO2818">
        <v>61.4</v>
      </c>
      <c r="BP2818">
        <v>61.4</v>
      </c>
      <c r="BQ2818">
        <v>61.8</v>
      </c>
      <c r="BR2818">
        <v>61.8</v>
      </c>
      <c r="BS2818">
        <v>-109.005</v>
      </c>
      <c r="BT2818">
        <v>-88.607990000000001</v>
      </c>
      <c r="BU2818">
        <v>-96.786869999999993</v>
      </c>
      <c r="BV2818">
        <v>-99.964529999999996</v>
      </c>
      <c r="BW2818">
        <v>-100.82170000000001</v>
      </c>
      <c r="BX2818">
        <v>-122.8783</v>
      </c>
      <c r="BY2818">
        <v>-92.657439999999994</v>
      </c>
      <c r="BZ2818">
        <v>18.849340000000002</v>
      </c>
      <c r="CA2818">
        <v>84.023439999999994</v>
      </c>
      <c r="CB2818">
        <v>218.14789999999999</v>
      </c>
      <c r="CC2818">
        <v>86.201549999999997</v>
      </c>
      <c r="CD2818">
        <v>-35.331699999999998</v>
      </c>
      <c r="CE2818">
        <v>70.393460000000005</v>
      </c>
      <c r="CF2818">
        <v>69.998729999999995</v>
      </c>
      <c r="CG2818">
        <v>53.996339999999996</v>
      </c>
      <c r="CH2818">
        <v>60.819870000000002</v>
      </c>
      <c r="CI2818">
        <v>143.5026</v>
      </c>
      <c r="CJ2818">
        <v>595.54679999999996</v>
      </c>
      <c r="CK2818">
        <v>625.06039999999996</v>
      </c>
      <c r="CL2818">
        <v>200.43950000000001</v>
      </c>
      <c r="CM2818">
        <v>113.4854</v>
      </c>
      <c r="CN2818">
        <v>39.474499999999999</v>
      </c>
      <c r="CO2818">
        <v>30.739909999999998</v>
      </c>
      <c r="CP2818">
        <v>36.022280000000002</v>
      </c>
      <c r="CQ2818">
        <v>786.74440000000004</v>
      </c>
      <c r="CR2818">
        <v>359.58100000000002</v>
      </c>
      <c r="CS2818">
        <v>412.56130000000002</v>
      </c>
      <c r="CT2818">
        <v>406.87700000000001</v>
      </c>
      <c r="CU2818">
        <v>398.17700000000002</v>
      </c>
      <c r="CV2818">
        <v>515.16759999999999</v>
      </c>
      <c r="CW2818">
        <v>793.18550000000005</v>
      </c>
      <c r="CX2818">
        <v>1546.6590000000001</v>
      </c>
      <c r="CY2818">
        <v>3180.3119999999999</v>
      </c>
      <c r="CZ2818">
        <v>2441.3490000000002</v>
      </c>
      <c r="DA2818">
        <v>3910.0720000000001</v>
      </c>
      <c r="DB2818">
        <v>6545.473</v>
      </c>
      <c r="DC2818">
        <v>9450.2430000000004</v>
      </c>
      <c r="DD2818">
        <v>3028.1619999999998</v>
      </c>
      <c r="DE2818">
        <v>2423.7779999999998</v>
      </c>
      <c r="DF2818">
        <v>2301.3870000000002</v>
      </c>
      <c r="DG2818">
        <v>2552.1959999999999</v>
      </c>
      <c r="DH2818">
        <v>3466.5520000000001</v>
      </c>
      <c r="DI2818">
        <v>2783.857</v>
      </c>
      <c r="DJ2818">
        <v>3092.5120000000002</v>
      </c>
      <c r="DK2818">
        <v>3692.4740000000002</v>
      </c>
      <c r="DL2818">
        <v>2914.4070000000002</v>
      </c>
      <c r="DM2818">
        <v>2548.3560000000002</v>
      </c>
      <c r="DN2818">
        <v>1966.7339999999999</v>
      </c>
      <c r="DO2818">
        <v>19</v>
      </c>
      <c r="DP2818">
        <v>19</v>
      </c>
    </row>
    <row r="2819" spans="1:120" hidden="1" x14ac:dyDescent="0.25">
      <c r="A2819" t="str">
        <f t="shared" si="43"/>
        <v>Size_Grp-20 to 199.99 kW_Prescribed DA 1-4 (1PM-9PM)_44474_19-19</v>
      </c>
      <c r="B2819" t="s">
        <v>62</v>
      </c>
      <c r="C2819" t="s">
        <v>201</v>
      </c>
      <c r="D2819" t="s">
        <v>61</v>
      </c>
      <c r="E2819" t="s">
        <v>61</v>
      </c>
      <c r="F2819" t="s">
        <v>61</v>
      </c>
      <c r="G2819" t="s">
        <v>61</v>
      </c>
      <c r="H2819" t="s">
        <v>61</v>
      </c>
      <c r="I2819" t="s">
        <v>61</v>
      </c>
      <c r="J2819" t="s">
        <v>101</v>
      </c>
      <c r="K2819" t="s">
        <v>214</v>
      </c>
      <c r="L2819" s="18">
        <v>44474</v>
      </c>
      <c r="M2819">
        <v>19</v>
      </c>
      <c r="N2819">
        <v>19</v>
      </c>
      <c r="O2819" t="s">
        <v>258</v>
      </c>
      <c r="P2819">
        <v>2</v>
      </c>
      <c r="Q2819">
        <v>2</v>
      </c>
      <c r="R2819">
        <v>0</v>
      </c>
      <c r="S2819">
        <v>0</v>
      </c>
      <c r="T2819">
        <v>1</v>
      </c>
      <c r="U2819">
        <v>1</v>
      </c>
      <c r="V2819">
        <v>1</v>
      </c>
      <c r="W2819">
        <v>280.72000000000003</v>
      </c>
      <c r="X2819">
        <v>295.60000000000002</v>
      </c>
      <c r="Y2819">
        <v>299.68</v>
      </c>
      <c r="Z2819">
        <v>299.36</v>
      </c>
      <c r="AA2819">
        <v>299.12</v>
      </c>
      <c r="AB2819">
        <v>299.8</v>
      </c>
      <c r="AC2819">
        <v>280.32</v>
      </c>
      <c r="AD2819">
        <v>241.16</v>
      </c>
      <c r="AE2819">
        <v>260.64</v>
      </c>
      <c r="AF2819">
        <v>256.95999999999998</v>
      </c>
      <c r="AG2819">
        <v>247.12</v>
      </c>
      <c r="AH2819">
        <v>247.16</v>
      </c>
      <c r="AI2819">
        <v>237.96</v>
      </c>
      <c r="AJ2819">
        <v>238.48</v>
      </c>
      <c r="AK2819">
        <v>227.2</v>
      </c>
      <c r="AL2819">
        <v>226.32</v>
      </c>
      <c r="AM2819">
        <v>222.6</v>
      </c>
      <c r="AN2819">
        <v>219.76</v>
      </c>
      <c r="AO2819">
        <v>166.44</v>
      </c>
      <c r="AP2819">
        <v>221.96</v>
      </c>
      <c r="AQ2819">
        <v>245.4</v>
      </c>
      <c r="AR2819">
        <v>256.68</v>
      </c>
      <c r="AS2819">
        <v>258.64</v>
      </c>
      <c r="AT2819">
        <v>262.52</v>
      </c>
      <c r="AU2819">
        <v>60.475000000000001</v>
      </c>
      <c r="AV2819">
        <v>58.55</v>
      </c>
      <c r="AW2819">
        <v>57.95</v>
      </c>
      <c r="AX2819">
        <v>57.625</v>
      </c>
      <c r="AY2819">
        <v>57.325000000000003</v>
      </c>
      <c r="AZ2819">
        <v>57.125</v>
      </c>
      <c r="BA2819">
        <v>57.5</v>
      </c>
      <c r="BB2819">
        <v>57.75</v>
      </c>
      <c r="BC2819">
        <v>58.274999999999999</v>
      </c>
      <c r="BD2819">
        <v>59.575000000000003</v>
      </c>
      <c r="BE2819">
        <v>62.325000000000003</v>
      </c>
      <c r="BF2819">
        <v>64.5</v>
      </c>
      <c r="BG2819">
        <v>66.25</v>
      </c>
      <c r="BH2819">
        <v>67.974999999999994</v>
      </c>
      <c r="BI2819">
        <v>69.174999999999997</v>
      </c>
      <c r="BJ2819">
        <v>67.150000000000006</v>
      </c>
      <c r="BK2819">
        <v>66.474999999999994</v>
      </c>
      <c r="BL2819">
        <v>65.5</v>
      </c>
      <c r="BM2819">
        <v>64.5</v>
      </c>
      <c r="BN2819">
        <v>63.5</v>
      </c>
      <c r="BO2819">
        <v>62</v>
      </c>
      <c r="BP2819">
        <v>62</v>
      </c>
      <c r="BQ2819">
        <v>62.5</v>
      </c>
      <c r="BR2819">
        <v>62.5</v>
      </c>
      <c r="BS2819">
        <v>-15.75529</v>
      </c>
      <c r="BT2819">
        <v>-21.03454</v>
      </c>
      <c r="BU2819">
        <v>-21.227650000000001</v>
      </c>
      <c r="BV2819">
        <v>-20.418040000000001</v>
      </c>
      <c r="BW2819">
        <v>-18.743770000000001</v>
      </c>
      <c r="BX2819">
        <v>-18.910900000000002</v>
      </c>
      <c r="BY2819">
        <v>-8.0087279999999996</v>
      </c>
      <c r="BZ2819">
        <v>13.092219999999999</v>
      </c>
      <c r="CA2819">
        <v>14.00015</v>
      </c>
      <c r="CB2819">
        <v>18.359850000000002</v>
      </c>
      <c r="CC2819">
        <v>18.29034</v>
      </c>
      <c r="CD2819">
        <v>19.809329999999999</v>
      </c>
      <c r="CE2819">
        <v>21.884810000000002</v>
      </c>
      <c r="CF2819">
        <v>20.805029999999999</v>
      </c>
      <c r="CG2819">
        <v>26.643160000000002</v>
      </c>
      <c r="CH2819">
        <v>30.484210000000001</v>
      </c>
      <c r="CI2819">
        <v>29.44183</v>
      </c>
      <c r="CJ2819">
        <v>32.693849999999998</v>
      </c>
      <c r="CK2819">
        <v>57.210410000000003</v>
      </c>
      <c r="CL2819">
        <v>20.276199999999999</v>
      </c>
      <c r="CM2819">
        <v>1.1996150000000001</v>
      </c>
      <c r="CN2819">
        <v>0.79165649999999999</v>
      </c>
      <c r="CO2819">
        <v>1.3115079999999999</v>
      </c>
      <c r="CP2819">
        <v>-0.99248499999999995</v>
      </c>
      <c r="CQ2819">
        <v>33.878810000000001</v>
      </c>
      <c r="CR2819">
        <v>17.835560000000001</v>
      </c>
      <c r="CS2819">
        <v>15.75001</v>
      </c>
      <c r="CT2819">
        <v>17.473970000000001</v>
      </c>
      <c r="CU2819">
        <v>17.702300000000001</v>
      </c>
      <c r="CV2819">
        <v>17.110420000000001</v>
      </c>
      <c r="CW2819">
        <v>7.4167399999999999</v>
      </c>
      <c r="CX2819">
        <v>21.32264</v>
      </c>
      <c r="CY2819">
        <v>14.5388</v>
      </c>
      <c r="CZ2819">
        <v>14.529579999999999</v>
      </c>
      <c r="DA2819">
        <v>38.218679999999999</v>
      </c>
      <c r="DB2819">
        <v>45.748699999999999</v>
      </c>
      <c r="DC2819">
        <v>112.149</v>
      </c>
      <c r="DD2819">
        <v>87.377369999999999</v>
      </c>
      <c r="DE2819">
        <v>62.975610000000003</v>
      </c>
      <c r="DF2819">
        <v>57.758330000000001</v>
      </c>
      <c r="DG2819">
        <v>65.954009999999997</v>
      </c>
      <c r="DH2819">
        <v>71.932270000000003</v>
      </c>
      <c r="DI2819">
        <v>196.4271</v>
      </c>
      <c r="DJ2819">
        <v>199.30090000000001</v>
      </c>
      <c r="DK2819">
        <v>89.801959999999994</v>
      </c>
      <c r="DL2819">
        <v>176.5616</v>
      </c>
      <c r="DM2819">
        <v>164.09209999999999</v>
      </c>
      <c r="DN2819">
        <v>165.49680000000001</v>
      </c>
      <c r="DO2819">
        <v>19</v>
      </c>
      <c r="DP2819">
        <v>19</v>
      </c>
    </row>
    <row r="2820" spans="1:120" hidden="1" x14ac:dyDescent="0.25">
      <c r="A2820" t="str">
        <f t="shared" ref="A2820:A2883" si="44">C2820&amp;"_"&amp;K2820&amp;"_"&amp;IF(L2820="",O2820,L2820&amp;IF(LEFT(K2820,3)="All","",IF(R2820=1,"_Combined","_"&amp;M2820&amp;"-"&amp;N2820)))</f>
        <v>sublap_id-SLAP_PGEB_Prescribed DA 1-4 (1PM-9PM)_44474_19-19</v>
      </c>
      <c r="B2820" t="s">
        <v>62</v>
      </c>
      <c r="C2820" t="s">
        <v>287</v>
      </c>
      <c r="D2820" t="s">
        <v>61</v>
      </c>
      <c r="E2820" t="s">
        <v>288</v>
      </c>
      <c r="F2820" t="s">
        <v>61</v>
      </c>
      <c r="G2820" t="s">
        <v>61</v>
      </c>
      <c r="H2820" t="s">
        <v>61</v>
      </c>
      <c r="I2820" t="s">
        <v>61</v>
      </c>
      <c r="J2820" t="s">
        <v>61</v>
      </c>
      <c r="K2820" t="s">
        <v>214</v>
      </c>
      <c r="L2820" s="18">
        <v>44474</v>
      </c>
      <c r="M2820">
        <v>19</v>
      </c>
      <c r="N2820">
        <v>19</v>
      </c>
      <c r="O2820" t="s">
        <v>258</v>
      </c>
      <c r="P2820">
        <v>2</v>
      </c>
      <c r="Q2820">
        <v>1</v>
      </c>
      <c r="R2820">
        <v>0</v>
      </c>
      <c r="S2820">
        <v>0</v>
      </c>
      <c r="T2820">
        <v>1</v>
      </c>
      <c r="U2820">
        <v>0</v>
      </c>
      <c r="V2820">
        <v>1</v>
      </c>
      <c r="W2820">
        <v>225.44</v>
      </c>
      <c r="X2820">
        <v>229.76</v>
      </c>
      <c r="Y2820">
        <v>230.24</v>
      </c>
      <c r="Z2820">
        <v>227.2</v>
      </c>
      <c r="AA2820">
        <v>227.2</v>
      </c>
      <c r="AB2820">
        <v>228.56</v>
      </c>
      <c r="AC2820">
        <v>186.96</v>
      </c>
      <c r="AD2820">
        <v>107.92</v>
      </c>
      <c r="AE2820">
        <v>144.47999999999999</v>
      </c>
      <c r="AF2820">
        <v>153.19999999999999</v>
      </c>
      <c r="AG2820">
        <v>155.6</v>
      </c>
      <c r="AH2820">
        <v>162.16</v>
      </c>
      <c r="AI2820">
        <v>164.4</v>
      </c>
      <c r="AJ2820">
        <v>162.80000000000001</v>
      </c>
      <c r="AK2820">
        <v>167.12</v>
      </c>
      <c r="AL2820">
        <v>169.68</v>
      </c>
      <c r="AM2820">
        <v>171.36</v>
      </c>
      <c r="AN2820">
        <v>166.16</v>
      </c>
      <c r="AO2820">
        <v>61.2</v>
      </c>
      <c r="AP2820">
        <v>171.52</v>
      </c>
      <c r="AQ2820">
        <v>207.36</v>
      </c>
      <c r="AR2820">
        <v>228.72</v>
      </c>
      <c r="AS2820">
        <v>228.32</v>
      </c>
      <c r="AT2820">
        <v>233.2</v>
      </c>
      <c r="AU2820">
        <v>62</v>
      </c>
      <c r="AV2820">
        <v>60.2</v>
      </c>
      <c r="AW2820">
        <v>59.2</v>
      </c>
      <c r="AX2820">
        <v>58.7</v>
      </c>
      <c r="AY2820">
        <v>58.2</v>
      </c>
      <c r="AZ2820">
        <v>58.3</v>
      </c>
      <c r="BA2820">
        <v>58.85</v>
      </c>
      <c r="BB2820">
        <v>59.1</v>
      </c>
      <c r="BC2820">
        <v>59.65</v>
      </c>
      <c r="BD2820">
        <v>61.8</v>
      </c>
      <c r="BE2820">
        <v>64.650000000000006</v>
      </c>
      <c r="BF2820">
        <v>65.3</v>
      </c>
      <c r="BG2820">
        <v>66.900000000000006</v>
      </c>
      <c r="BH2820">
        <v>68.45</v>
      </c>
      <c r="BI2820">
        <v>71.55</v>
      </c>
      <c r="BJ2820">
        <v>68.3</v>
      </c>
      <c r="BK2820">
        <v>67.75</v>
      </c>
      <c r="BL2820">
        <v>67</v>
      </c>
      <c r="BM2820">
        <v>65</v>
      </c>
      <c r="BN2820">
        <v>64</v>
      </c>
      <c r="BO2820">
        <v>62</v>
      </c>
      <c r="BP2820">
        <v>62</v>
      </c>
      <c r="BQ2820">
        <v>63</v>
      </c>
      <c r="BR2820">
        <v>63</v>
      </c>
      <c r="BS2820">
        <v>-31.612580000000001</v>
      </c>
      <c r="BT2820">
        <v>-38.382460000000002</v>
      </c>
      <c r="BU2820">
        <v>-38.285350000000001</v>
      </c>
      <c r="BV2820">
        <v>-35.41554</v>
      </c>
      <c r="BW2820">
        <v>-33.790619999999997</v>
      </c>
      <c r="BX2820">
        <v>-34.868549999999999</v>
      </c>
      <c r="BY2820">
        <v>-15.816409999999999</v>
      </c>
      <c r="BZ2820">
        <v>25.60313</v>
      </c>
      <c r="CA2820">
        <v>28.49127</v>
      </c>
      <c r="CB2820">
        <v>29.959140000000001</v>
      </c>
      <c r="CC2820">
        <v>28.382110000000001</v>
      </c>
      <c r="CD2820">
        <v>29.145420000000001</v>
      </c>
      <c r="CE2820">
        <v>31.320620000000002</v>
      </c>
      <c r="CF2820">
        <v>38.274459999999998</v>
      </c>
      <c r="CG2820">
        <v>46.649259999999998</v>
      </c>
      <c r="CH2820">
        <v>51.812480000000001</v>
      </c>
      <c r="CI2820">
        <v>49.970610000000001</v>
      </c>
      <c r="CJ2820">
        <v>53.578769999999999</v>
      </c>
      <c r="CK2820">
        <v>104.95699999999999</v>
      </c>
      <c r="CL2820">
        <v>26.168089999999999</v>
      </c>
      <c r="CM2820">
        <v>-14.405239999999999</v>
      </c>
      <c r="CN2820">
        <v>-14.240690000000001</v>
      </c>
      <c r="CO2820">
        <v>-12.268129999999999</v>
      </c>
      <c r="CP2820">
        <v>-16.229140000000001</v>
      </c>
      <c r="CQ2820">
        <v>74.893969999999996</v>
      </c>
      <c r="CR2820">
        <v>48.308819999999997</v>
      </c>
      <c r="CS2820">
        <v>47.29618</v>
      </c>
      <c r="CT2820">
        <v>56.734969999999997</v>
      </c>
      <c r="CU2820">
        <v>58.452800000000003</v>
      </c>
      <c r="CV2820">
        <v>59.016649999999998</v>
      </c>
      <c r="CW2820">
        <v>18.556059999999999</v>
      </c>
      <c r="CX2820">
        <v>82.769480000000001</v>
      </c>
      <c r="CY2820">
        <v>28.242750000000001</v>
      </c>
      <c r="CZ2820">
        <v>33.400410000000001</v>
      </c>
      <c r="DA2820">
        <v>66.243520000000004</v>
      </c>
      <c r="DB2820">
        <v>46.952030000000001</v>
      </c>
      <c r="DC2820">
        <v>45.527149999999999</v>
      </c>
      <c r="DD2820">
        <v>56.790619999999997</v>
      </c>
      <c r="DE2820">
        <v>105.1634</v>
      </c>
      <c r="DF2820">
        <v>94.546099999999996</v>
      </c>
      <c r="DG2820">
        <v>109.7183</v>
      </c>
      <c r="DH2820">
        <v>166.37889999999999</v>
      </c>
      <c r="DI2820">
        <v>639.89139999999998</v>
      </c>
      <c r="DJ2820">
        <v>650.72450000000003</v>
      </c>
      <c r="DK2820">
        <v>167.39500000000001</v>
      </c>
      <c r="DL2820">
        <v>488.39190000000002</v>
      </c>
      <c r="DM2820">
        <v>432.16039999999998</v>
      </c>
      <c r="DN2820">
        <v>449.02440000000001</v>
      </c>
      <c r="DO2820">
        <v>19</v>
      </c>
      <c r="DP2820">
        <v>19</v>
      </c>
    </row>
    <row r="2821" spans="1:120" hidden="1" x14ac:dyDescent="0.25">
      <c r="A2821" t="str">
        <f t="shared" si="44"/>
        <v>Size_Grp-200 kW and above_Prescribed DA 1-4 (1PM-9PM)_44474_19-19</v>
      </c>
      <c r="B2821" t="s">
        <v>62</v>
      </c>
      <c r="C2821" t="s">
        <v>207</v>
      </c>
      <c r="D2821" t="s">
        <v>61</v>
      </c>
      <c r="E2821" t="s">
        <v>61</v>
      </c>
      <c r="F2821" t="s">
        <v>61</v>
      </c>
      <c r="G2821" t="s">
        <v>61</v>
      </c>
      <c r="H2821" t="s">
        <v>61</v>
      </c>
      <c r="I2821" t="s">
        <v>61</v>
      </c>
      <c r="J2821" t="s">
        <v>102</v>
      </c>
      <c r="K2821" t="s">
        <v>214</v>
      </c>
      <c r="L2821" s="18">
        <v>44474</v>
      </c>
      <c r="M2821">
        <v>19</v>
      </c>
      <c r="N2821">
        <v>19</v>
      </c>
      <c r="O2821" t="s">
        <v>258</v>
      </c>
      <c r="P2821">
        <v>3</v>
      </c>
      <c r="Q2821">
        <v>3</v>
      </c>
      <c r="R2821">
        <v>0</v>
      </c>
      <c r="S2821">
        <v>0</v>
      </c>
      <c r="T2821">
        <v>1</v>
      </c>
      <c r="U2821">
        <v>1</v>
      </c>
      <c r="V2821">
        <v>1</v>
      </c>
      <c r="W2821">
        <v>1636.52</v>
      </c>
      <c r="X2821">
        <v>1775.36</v>
      </c>
      <c r="Y2821">
        <v>1782.8</v>
      </c>
      <c r="Z2821">
        <v>1779.68</v>
      </c>
      <c r="AA2821">
        <v>1780.56</v>
      </c>
      <c r="AB2821">
        <v>1784.24</v>
      </c>
      <c r="AC2821">
        <v>1791.08</v>
      </c>
      <c r="AD2821">
        <v>1784.12</v>
      </c>
      <c r="AE2821">
        <v>1741.96</v>
      </c>
      <c r="AF2821">
        <v>1407.24</v>
      </c>
      <c r="AG2821">
        <v>1397.16</v>
      </c>
      <c r="AH2821">
        <v>1340.76</v>
      </c>
      <c r="AI2821">
        <v>611.36</v>
      </c>
      <c r="AJ2821">
        <v>619.48</v>
      </c>
      <c r="AK2821">
        <v>672.16</v>
      </c>
      <c r="AL2821">
        <v>702.32</v>
      </c>
      <c r="AM2821">
        <v>686.76</v>
      </c>
      <c r="AN2821">
        <v>290.36</v>
      </c>
      <c r="AO2821">
        <v>329.96</v>
      </c>
      <c r="AP2821">
        <v>685.96</v>
      </c>
      <c r="AQ2821">
        <v>773.24</v>
      </c>
      <c r="AR2821">
        <v>1117.04</v>
      </c>
      <c r="AS2821">
        <v>1140.72</v>
      </c>
      <c r="AT2821">
        <v>1142.28</v>
      </c>
      <c r="AU2821">
        <v>57.733333000000002</v>
      </c>
      <c r="AV2821">
        <v>54.85</v>
      </c>
      <c r="AW2821">
        <v>54.65</v>
      </c>
      <c r="AX2821">
        <v>54.566667000000002</v>
      </c>
      <c r="AY2821">
        <v>54.5</v>
      </c>
      <c r="AZ2821">
        <v>54.483333000000002</v>
      </c>
      <c r="BA2821">
        <v>54.75</v>
      </c>
      <c r="BB2821">
        <v>54.766666999999998</v>
      </c>
      <c r="BC2821">
        <v>56.416666999999997</v>
      </c>
      <c r="BD2821">
        <v>57.066667000000002</v>
      </c>
      <c r="BE2821">
        <v>59.366667</v>
      </c>
      <c r="BF2821">
        <v>61.7</v>
      </c>
      <c r="BG2821">
        <v>62.866667</v>
      </c>
      <c r="BH2821">
        <v>64.916667000000004</v>
      </c>
      <c r="BI2821">
        <v>63.833333000000003</v>
      </c>
      <c r="BJ2821">
        <v>63.716667000000001</v>
      </c>
      <c r="BK2821">
        <v>63.116667</v>
      </c>
      <c r="BL2821">
        <v>63</v>
      </c>
      <c r="BM2821">
        <v>63</v>
      </c>
      <c r="BN2821">
        <v>62</v>
      </c>
      <c r="BO2821">
        <v>61</v>
      </c>
      <c r="BP2821">
        <v>61</v>
      </c>
      <c r="BQ2821">
        <v>61.333333000000003</v>
      </c>
      <c r="BR2821">
        <v>61.333333000000003</v>
      </c>
      <c r="BS2821">
        <v>-75.082179999999994</v>
      </c>
      <c r="BT2821">
        <v>-52.80545</v>
      </c>
      <c r="BU2821">
        <v>-59.428069999999998</v>
      </c>
      <c r="BV2821">
        <v>-62.885739999999998</v>
      </c>
      <c r="BW2821">
        <v>-65.274349999999998</v>
      </c>
      <c r="BX2821">
        <v>-83.487669999999994</v>
      </c>
      <c r="BY2821">
        <v>-69.20581</v>
      </c>
      <c r="BZ2821">
        <v>2.61557</v>
      </c>
      <c r="CA2821">
        <v>56.019379999999998</v>
      </c>
      <c r="CB2821">
        <v>163.43010000000001</v>
      </c>
      <c r="CC2821">
        <v>53.544280000000001</v>
      </c>
      <c r="CD2821">
        <v>-49.252409999999998</v>
      </c>
      <c r="CE2821">
        <v>36.776409999999998</v>
      </c>
      <c r="CF2821">
        <v>37.527239999999999</v>
      </c>
      <c r="CG2821">
        <v>18.35379</v>
      </c>
      <c r="CH2821">
        <v>20.199010000000001</v>
      </c>
      <c r="CI2821">
        <v>90.143649999999994</v>
      </c>
      <c r="CJ2821">
        <v>463.5951</v>
      </c>
      <c r="CK2821">
        <v>463.67329999999998</v>
      </c>
      <c r="CL2821">
        <v>146.7567</v>
      </c>
      <c r="CM2821">
        <v>93.371560000000002</v>
      </c>
      <c r="CN2821">
        <v>32.103760000000001</v>
      </c>
      <c r="CO2821">
        <v>24.30508</v>
      </c>
      <c r="CP2821">
        <v>31.011050000000001</v>
      </c>
      <c r="CQ2821">
        <v>512.47149999999999</v>
      </c>
      <c r="CR2821">
        <v>231.87350000000001</v>
      </c>
      <c r="CS2821">
        <v>270.7509</v>
      </c>
      <c r="CT2821">
        <v>265.0795</v>
      </c>
      <c r="CU2821">
        <v>258.80950000000001</v>
      </c>
      <c r="CV2821">
        <v>340.64490000000001</v>
      </c>
      <c r="CW2821">
        <v>543.40650000000005</v>
      </c>
      <c r="CX2821">
        <v>1052.7460000000001</v>
      </c>
      <c r="CY2821">
        <v>2194.011</v>
      </c>
      <c r="CZ2821">
        <v>1680.8520000000001</v>
      </c>
      <c r="DA2821">
        <v>2677.1089999999999</v>
      </c>
      <c r="DB2821">
        <v>4499.7190000000001</v>
      </c>
      <c r="DC2821">
        <v>6450.52</v>
      </c>
      <c r="DD2821">
        <v>2015.5129999999999</v>
      </c>
      <c r="DE2821">
        <v>1620.204</v>
      </c>
      <c r="DF2821">
        <v>1540.4269999999999</v>
      </c>
      <c r="DG2821">
        <v>1706.404</v>
      </c>
      <c r="DH2821">
        <v>2335.395</v>
      </c>
      <c r="DI2821">
        <v>1736.807</v>
      </c>
      <c r="DJ2821">
        <v>1948.277</v>
      </c>
      <c r="DK2821">
        <v>2474.4160000000002</v>
      </c>
      <c r="DL2821">
        <v>1847.3320000000001</v>
      </c>
      <c r="DM2821">
        <v>1605.6</v>
      </c>
      <c r="DN2821">
        <v>1200.2909999999999</v>
      </c>
      <c r="DO2821">
        <v>19</v>
      </c>
      <c r="DP2821">
        <v>19</v>
      </c>
    </row>
    <row r="2822" spans="1:120" hidden="1" x14ac:dyDescent="0.25">
      <c r="A2822" t="str">
        <f t="shared" si="44"/>
        <v>Aggregator-Blue Zone Resources, LLC_Prescribed DA 1-4 (1PM-9PM)_44474_19-19</v>
      </c>
      <c r="B2822" t="s">
        <v>62</v>
      </c>
      <c r="C2822" t="s">
        <v>261</v>
      </c>
      <c r="D2822" t="s">
        <v>61</v>
      </c>
      <c r="E2822" t="s">
        <v>61</v>
      </c>
      <c r="F2822" t="s">
        <v>262</v>
      </c>
      <c r="G2822" t="s">
        <v>61</v>
      </c>
      <c r="H2822" t="s">
        <v>61</v>
      </c>
      <c r="I2822" t="s">
        <v>61</v>
      </c>
      <c r="J2822" t="s">
        <v>61</v>
      </c>
      <c r="K2822" t="s">
        <v>214</v>
      </c>
      <c r="L2822" s="18">
        <v>44474</v>
      </c>
      <c r="M2822">
        <v>19</v>
      </c>
      <c r="N2822">
        <v>19</v>
      </c>
      <c r="O2822" t="s">
        <v>258</v>
      </c>
      <c r="P2822">
        <v>6</v>
      </c>
      <c r="Q2822">
        <v>5</v>
      </c>
      <c r="R2822">
        <v>0</v>
      </c>
      <c r="S2822">
        <v>0</v>
      </c>
      <c r="T2822">
        <v>1</v>
      </c>
      <c r="U2822">
        <v>1</v>
      </c>
      <c r="V2822">
        <v>1</v>
      </c>
      <c r="W2822">
        <v>2300.6880000000001</v>
      </c>
      <c r="X2822">
        <v>2485.152</v>
      </c>
      <c r="Y2822">
        <v>2498.9760000000001</v>
      </c>
      <c r="Z2822">
        <v>2494.848</v>
      </c>
      <c r="AA2822">
        <v>2495.616</v>
      </c>
      <c r="AB2822">
        <v>2500.848</v>
      </c>
      <c r="AC2822">
        <v>2485.6799999999998</v>
      </c>
      <c r="AD2822">
        <v>2430.3359999999998</v>
      </c>
      <c r="AE2822">
        <v>2403.12</v>
      </c>
      <c r="AF2822">
        <v>1997.04</v>
      </c>
      <c r="AG2822">
        <v>1973.136</v>
      </c>
      <c r="AH2822">
        <v>1905.5039999999999</v>
      </c>
      <c r="AI2822">
        <v>1019.184</v>
      </c>
      <c r="AJ2822">
        <v>1029.5519999999999</v>
      </c>
      <c r="AK2822">
        <v>1079.232</v>
      </c>
      <c r="AL2822">
        <v>1114.3679999999999</v>
      </c>
      <c r="AM2822">
        <v>1091.232</v>
      </c>
      <c r="AN2822">
        <v>612.14400000000001</v>
      </c>
      <c r="AO2822">
        <v>595.67999999999995</v>
      </c>
      <c r="AP2822">
        <v>1089.5039999999999</v>
      </c>
      <c r="AQ2822">
        <v>1222.3679999999999</v>
      </c>
      <c r="AR2822">
        <v>1648.4639999999999</v>
      </c>
      <c r="AS2822">
        <v>1679.232</v>
      </c>
      <c r="AT2822">
        <v>1685.76</v>
      </c>
      <c r="AU2822">
        <v>58.83</v>
      </c>
      <c r="AV2822">
        <v>56.33</v>
      </c>
      <c r="AW2822">
        <v>55.97</v>
      </c>
      <c r="AX2822">
        <v>55.79</v>
      </c>
      <c r="AY2822">
        <v>55.63</v>
      </c>
      <c r="AZ2822">
        <v>55.54</v>
      </c>
      <c r="BA2822">
        <v>55.85</v>
      </c>
      <c r="BB2822">
        <v>55.96</v>
      </c>
      <c r="BC2822">
        <v>57.16</v>
      </c>
      <c r="BD2822">
        <v>58.07</v>
      </c>
      <c r="BE2822">
        <v>60.55</v>
      </c>
      <c r="BF2822">
        <v>62.82</v>
      </c>
      <c r="BG2822">
        <v>64.22</v>
      </c>
      <c r="BH2822">
        <v>66.14</v>
      </c>
      <c r="BI2822">
        <v>65.97</v>
      </c>
      <c r="BJ2822">
        <v>65.09</v>
      </c>
      <c r="BK2822">
        <v>64.459999999999994</v>
      </c>
      <c r="BL2822">
        <v>64</v>
      </c>
      <c r="BM2822">
        <v>63.6</v>
      </c>
      <c r="BN2822">
        <v>62.6</v>
      </c>
      <c r="BO2822">
        <v>61.4</v>
      </c>
      <c r="BP2822">
        <v>61.4</v>
      </c>
      <c r="BQ2822">
        <v>61.8</v>
      </c>
      <c r="BR2822">
        <v>61.8</v>
      </c>
      <c r="BS2822">
        <v>-109.005</v>
      </c>
      <c r="BT2822">
        <v>-88.607990000000001</v>
      </c>
      <c r="BU2822">
        <v>-96.786869999999993</v>
      </c>
      <c r="BV2822">
        <v>-99.964529999999996</v>
      </c>
      <c r="BW2822">
        <v>-100.82170000000001</v>
      </c>
      <c r="BX2822">
        <v>-122.8783</v>
      </c>
      <c r="BY2822">
        <v>-92.657439999999994</v>
      </c>
      <c r="BZ2822">
        <v>18.849340000000002</v>
      </c>
      <c r="CA2822">
        <v>84.023439999999994</v>
      </c>
      <c r="CB2822">
        <v>218.14789999999999</v>
      </c>
      <c r="CC2822">
        <v>86.201549999999997</v>
      </c>
      <c r="CD2822">
        <v>-35.331699999999998</v>
      </c>
      <c r="CE2822">
        <v>70.393460000000005</v>
      </c>
      <c r="CF2822">
        <v>69.998729999999995</v>
      </c>
      <c r="CG2822">
        <v>53.996339999999996</v>
      </c>
      <c r="CH2822">
        <v>60.819870000000002</v>
      </c>
      <c r="CI2822">
        <v>143.5026</v>
      </c>
      <c r="CJ2822">
        <v>595.54679999999996</v>
      </c>
      <c r="CK2822">
        <v>625.06039999999996</v>
      </c>
      <c r="CL2822">
        <v>200.43950000000001</v>
      </c>
      <c r="CM2822">
        <v>113.4854</v>
      </c>
      <c r="CN2822">
        <v>39.474499999999999</v>
      </c>
      <c r="CO2822">
        <v>30.739909999999998</v>
      </c>
      <c r="CP2822">
        <v>36.022280000000002</v>
      </c>
      <c r="CQ2822">
        <v>786.74440000000004</v>
      </c>
      <c r="CR2822">
        <v>359.58100000000002</v>
      </c>
      <c r="CS2822">
        <v>412.56130000000002</v>
      </c>
      <c r="CT2822">
        <v>406.87700000000001</v>
      </c>
      <c r="CU2822">
        <v>398.17700000000002</v>
      </c>
      <c r="CV2822">
        <v>515.16759999999999</v>
      </c>
      <c r="CW2822">
        <v>793.18550000000005</v>
      </c>
      <c r="CX2822">
        <v>1546.6590000000001</v>
      </c>
      <c r="CY2822">
        <v>3180.3119999999999</v>
      </c>
      <c r="CZ2822">
        <v>2441.3490000000002</v>
      </c>
      <c r="DA2822">
        <v>3910.0720000000001</v>
      </c>
      <c r="DB2822">
        <v>6545.473</v>
      </c>
      <c r="DC2822">
        <v>9450.2430000000004</v>
      </c>
      <c r="DD2822">
        <v>3028.1619999999998</v>
      </c>
      <c r="DE2822">
        <v>2423.7779999999998</v>
      </c>
      <c r="DF2822">
        <v>2301.3870000000002</v>
      </c>
      <c r="DG2822">
        <v>2552.1959999999999</v>
      </c>
      <c r="DH2822">
        <v>3466.5520000000001</v>
      </c>
      <c r="DI2822">
        <v>2783.857</v>
      </c>
      <c r="DJ2822">
        <v>3092.5120000000002</v>
      </c>
      <c r="DK2822">
        <v>3692.4740000000002</v>
      </c>
      <c r="DL2822">
        <v>2914.4070000000002</v>
      </c>
      <c r="DM2822">
        <v>2548.3560000000002</v>
      </c>
      <c r="DN2822">
        <v>1966.7339999999999</v>
      </c>
      <c r="DO2822">
        <v>19</v>
      </c>
      <c r="DP2822">
        <v>19</v>
      </c>
    </row>
    <row r="2823" spans="1:120" hidden="1" x14ac:dyDescent="0.25">
      <c r="A2823" t="str">
        <f t="shared" si="44"/>
        <v>Industry_Type-5. Offices, Hotels, Finance, Services_Prescribed DA 1-4 (1PM-9PM)_44474_19-19</v>
      </c>
      <c r="B2823" t="s">
        <v>62</v>
      </c>
      <c r="C2823" t="s">
        <v>205</v>
      </c>
      <c r="D2823" t="s">
        <v>61</v>
      </c>
      <c r="E2823" t="s">
        <v>61</v>
      </c>
      <c r="F2823" t="s">
        <v>61</v>
      </c>
      <c r="G2823" t="s">
        <v>37</v>
      </c>
      <c r="H2823" t="s">
        <v>61</v>
      </c>
      <c r="I2823" t="s">
        <v>61</v>
      </c>
      <c r="J2823" t="s">
        <v>61</v>
      </c>
      <c r="K2823" t="s">
        <v>214</v>
      </c>
      <c r="L2823" s="18">
        <v>44474</v>
      </c>
      <c r="M2823">
        <v>19</v>
      </c>
      <c r="N2823">
        <v>19</v>
      </c>
      <c r="O2823" t="s">
        <v>258</v>
      </c>
      <c r="P2823">
        <v>2</v>
      </c>
      <c r="Q2823">
        <v>1</v>
      </c>
      <c r="R2823">
        <v>0</v>
      </c>
      <c r="S2823">
        <v>0</v>
      </c>
      <c r="T2823">
        <v>1</v>
      </c>
      <c r="U2823">
        <v>0</v>
      </c>
      <c r="V2823">
        <v>1</v>
      </c>
      <c r="W2823">
        <v>225.44</v>
      </c>
      <c r="X2823">
        <v>229.76</v>
      </c>
      <c r="Y2823">
        <v>230.24</v>
      </c>
      <c r="Z2823">
        <v>227.2</v>
      </c>
      <c r="AA2823">
        <v>227.2</v>
      </c>
      <c r="AB2823">
        <v>228.56</v>
      </c>
      <c r="AC2823">
        <v>186.96</v>
      </c>
      <c r="AD2823">
        <v>107.92</v>
      </c>
      <c r="AE2823">
        <v>144.47999999999999</v>
      </c>
      <c r="AF2823">
        <v>153.19999999999999</v>
      </c>
      <c r="AG2823">
        <v>155.6</v>
      </c>
      <c r="AH2823">
        <v>162.16</v>
      </c>
      <c r="AI2823">
        <v>164.4</v>
      </c>
      <c r="AJ2823">
        <v>162.80000000000001</v>
      </c>
      <c r="AK2823">
        <v>167.12</v>
      </c>
      <c r="AL2823">
        <v>169.68</v>
      </c>
      <c r="AM2823">
        <v>171.36</v>
      </c>
      <c r="AN2823">
        <v>166.16</v>
      </c>
      <c r="AO2823">
        <v>61.2</v>
      </c>
      <c r="AP2823">
        <v>171.52</v>
      </c>
      <c r="AQ2823">
        <v>207.36</v>
      </c>
      <c r="AR2823">
        <v>228.72</v>
      </c>
      <c r="AS2823">
        <v>228.32</v>
      </c>
      <c r="AT2823">
        <v>233.2</v>
      </c>
      <c r="AU2823">
        <v>62</v>
      </c>
      <c r="AV2823">
        <v>60.2</v>
      </c>
      <c r="AW2823">
        <v>59.2</v>
      </c>
      <c r="AX2823">
        <v>58.7</v>
      </c>
      <c r="AY2823">
        <v>58.2</v>
      </c>
      <c r="AZ2823">
        <v>58.3</v>
      </c>
      <c r="BA2823">
        <v>58.85</v>
      </c>
      <c r="BB2823">
        <v>59.1</v>
      </c>
      <c r="BC2823">
        <v>59.65</v>
      </c>
      <c r="BD2823">
        <v>61.8</v>
      </c>
      <c r="BE2823">
        <v>64.650000000000006</v>
      </c>
      <c r="BF2823">
        <v>65.3</v>
      </c>
      <c r="BG2823">
        <v>66.900000000000006</v>
      </c>
      <c r="BH2823">
        <v>68.45</v>
      </c>
      <c r="BI2823">
        <v>71.55</v>
      </c>
      <c r="BJ2823">
        <v>68.3</v>
      </c>
      <c r="BK2823">
        <v>67.75</v>
      </c>
      <c r="BL2823">
        <v>67</v>
      </c>
      <c r="BM2823">
        <v>65</v>
      </c>
      <c r="BN2823">
        <v>64</v>
      </c>
      <c r="BO2823">
        <v>62</v>
      </c>
      <c r="BP2823">
        <v>62</v>
      </c>
      <c r="BQ2823">
        <v>63</v>
      </c>
      <c r="BR2823">
        <v>63</v>
      </c>
      <c r="BS2823">
        <v>-31.612580000000001</v>
      </c>
      <c r="BT2823">
        <v>-38.382460000000002</v>
      </c>
      <c r="BU2823">
        <v>-38.285350000000001</v>
      </c>
      <c r="BV2823">
        <v>-35.41554</v>
      </c>
      <c r="BW2823">
        <v>-33.790619999999997</v>
      </c>
      <c r="BX2823">
        <v>-34.868549999999999</v>
      </c>
      <c r="BY2823">
        <v>-15.816409999999999</v>
      </c>
      <c r="BZ2823">
        <v>25.60313</v>
      </c>
      <c r="CA2823">
        <v>28.49127</v>
      </c>
      <c r="CB2823">
        <v>29.959140000000001</v>
      </c>
      <c r="CC2823">
        <v>28.382110000000001</v>
      </c>
      <c r="CD2823">
        <v>29.145420000000001</v>
      </c>
      <c r="CE2823">
        <v>31.320620000000002</v>
      </c>
      <c r="CF2823">
        <v>38.274459999999998</v>
      </c>
      <c r="CG2823">
        <v>46.649259999999998</v>
      </c>
      <c r="CH2823">
        <v>51.812480000000001</v>
      </c>
      <c r="CI2823">
        <v>49.970610000000001</v>
      </c>
      <c r="CJ2823">
        <v>53.578769999999999</v>
      </c>
      <c r="CK2823">
        <v>104.95699999999999</v>
      </c>
      <c r="CL2823">
        <v>26.168089999999999</v>
      </c>
      <c r="CM2823">
        <v>-14.405239999999999</v>
      </c>
      <c r="CN2823">
        <v>-14.240690000000001</v>
      </c>
      <c r="CO2823">
        <v>-12.268129999999999</v>
      </c>
      <c r="CP2823">
        <v>-16.229140000000001</v>
      </c>
      <c r="CQ2823">
        <v>74.893969999999996</v>
      </c>
      <c r="CR2823">
        <v>48.308819999999997</v>
      </c>
      <c r="CS2823">
        <v>47.29618</v>
      </c>
      <c r="CT2823">
        <v>56.734969999999997</v>
      </c>
      <c r="CU2823">
        <v>58.452800000000003</v>
      </c>
      <c r="CV2823">
        <v>59.016649999999998</v>
      </c>
      <c r="CW2823">
        <v>18.556059999999999</v>
      </c>
      <c r="CX2823">
        <v>82.769480000000001</v>
      </c>
      <c r="CY2823">
        <v>28.242750000000001</v>
      </c>
      <c r="CZ2823">
        <v>33.400410000000001</v>
      </c>
      <c r="DA2823">
        <v>66.243520000000004</v>
      </c>
      <c r="DB2823">
        <v>46.952030000000001</v>
      </c>
      <c r="DC2823">
        <v>45.527149999999999</v>
      </c>
      <c r="DD2823">
        <v>56.790619999999997</v>
      </c>
      <c r="DE2823">
        <v>105.1634</v>
      </c>
      <c r="DF2823">
        <v>94.546099999999996</v>
      </c>
      <c r="DG2823">
        <v>109.7183</v>
      </c>
      <c r="DH2823">
        <v>166.37889999999999</v>
      </c>
      <c r="DI2823">
        <v>639.89139999999998</v>
      </c>
      <c r="DJ2823">
        <v>650.72450000000003</v>
      </c>
      <c r="DK2823">
        <v>167.39500000000001</v>
      </c>
      <c r="DL2823">
        <v>488.39190000000002</v>
      </c>
      <c r="DM2823">
        <v>432.16039999999998</v>
      </c>
      <c r="DN2823">
        <v>449.02440000000001</v>
      </c>
      <c r="DO2823">
        <v>19</v>
      </c>
      <c r="DP2823">
        <v>19</v>
      </c>
    </row>
    <row r="2824" spans="1:120" x14ac:dyDescent="0.25">
      <c r="A2824" t="str">
        <f t="shared" si="44"/>
        <v>AutoDR-No_Prescribed DA 1-4 (1PM-9PM)_44474_19-19</v>
      </c>
      <c r="B2824" t="s">
        <v>62</v>
      </c>
      <c r="C2824" t="s">
        <v>321</v>
      </c>
      <c r="D2824" t="s">
        <v>61</v>
      </c>
      <c r="E2824" t="s">
        <v>61</v>
      </c>
      <c r="F2824" t="s">
        <v>61</v>
      </c>
      <c r="G2824" t="s">
        <v>61</v>
      </c>
      <c r="H2824" t="s">
        <v>97</v>
      </c>
      <c r="I2824" t="s">
        <v>61</v>
      </c>
      <c r="J2824" t="s">
        <v>61</v>
      </c>
      <c r="K2824" t="s">
        <v>214</v>
      </c>
      <c r="L2824" s="18">
        <v>44474</v>
      </c>
      <c r="M2824">
        <v>19</v>
      </c>
      <c r="N2824">
        <v>19</v>
      </c>
      <c r="O2824" t="s">
        <v>258</v>
      </c>
      <c r="P2824">
        <v>6</v>
      </c>
      <c r="Q2824">
        <v>5</v>
      </c>
      <c r="R2824">
        <v>0</v>
      </c>
      <c r="S2824">
        <v>0</v>
      </c>
      <c r="T2824">
        <v>1</v>
      </c>
      <c r="U2824">
        <v>1</v>
      </c>
      <c r="V2824">
        <v>1</v>
      </c>
      <c r="W2824">
        <v>2300.6880000000001</v>
      </c>
      <c r="X2824">
        <v>2485.152</v>
      </c>
      <c r="Y2824">
        <v>2498.9760000000001</v>
      </c>
      <c r="Z2824">
        <v>2494.848</v>
      </c>
      <c r="AA2824">
        <v>2495.616</v>
      </c>
      <c r="AB2824">
        <v>2500.848</v>
      </c>
      <c r="AC2824">
        <v>2485.6799999999998</v>
      </c>
      <c r="AD2824">
        <v>2430.3359999999998</v>
      </c>
      <c r="AE2824">
        <v>2403.12</v>
      </c>
      <c r="AF2824">
        <v>1997.04</v>
      </c>
      <c r="AG2824">
        <v>1973.136</v>
      </c>
      <c r="AH2824">
        <v>1905.5039999999999</v>
      </c>
      <c r="AI2824">
        <v>1019.184</v>
      </c>
      <c r="AJ2824">
        <v>1029.5519999999999</v>
      </c>
      <c r="AK2824">
        <v>1079.232</v>
      </c>
      <c r="AL2824">
        <v>1114.3679999999999</v>
      </c>
      <c r="AM2824">
        <v>1091.232</v>
      </c>
      <c r="AN2824">
        <v>612.14400000000001</v>
      </c>
      <c r="AO2824">
        <v>595.67999999999995</v>
      </c>
      <c r="AP2824">
        <v>1089.5039999999999</v>
      </c>
      <c r="AQ2824">
        <v>1222.3679999999999</v>
      </c>
      <c r="AR2824">
        <v>1648.4639999999999</v>
      </c>
      <c r="AS2824">
        <v>1679.232</v>
      </c>
      <c r="AT2824">
        <v>1685.76</v>
      </c>
      <c r="AU2824">
        <v>58.83</v>
      </c>
      <c r="AV2824">
        <v>56.33</v>
      </c>
      <c r="AW2824">
        <v>55.97</v>
      </c>
      <c r="AX2824">
        <v>55.79</v>
      </c>
      <c r="AY2824">
        <v>55.63</v>
      </c>
      <c r="AZ2824">
        <v>55.54</v>
      </c>
      <c r="BA2824">
        <v>55.85</v>
      </c>
      <c r="BB2824">
        <v>55.96</v>
      </c>
      <c r="BC2824">
        <v>57.16</v>
      </c>
      <c r="BD2824">
        <v>58.07</v>
      </c>
      <c r="BE2824">
        <v>60.55</v>
      </c>
      <c r="BF2824">
        <v>62.82</v>
      </c>
      <c r="BG2824">
        <v>64.22</v>
      </c>
      <c r="BH2824">
        <v>66.14</v>
      </c>
      <c r="BI2824">
        <v>65.97</v>
      </c>
      <c r="BJ2824">
        <v>65.09</v>
      </c>
      <c r="BK2824">
        <v>64.459999999999994</v>
      </c>
      <c r="BL2824">
        <v>64</v>
      </c>
      <c r="BM2824">
        <v>63.6</v>
      </c>
      <c r="BN2824">
        <v>62.6</v>
      </c>
      <c r="BO2824">
        <v>61.4</v>
      </c>
      <c r="BP2824">
        <v>61.4</v>
      </c>
      <c r="BQ2824">
        <v>61.8</v>
      </c>
      <c r="BR2824">
        <v>61.8</v>
      </c>
      <c r="BS2824">
        <v>-109.005</v>
      </c>
      <c r="BT2824">
        <v>-88.607990000000001</v>
      </c>
      <c r="BU2824">
        <v>-96.786869999999993</v>
      </c>
      <c r="BV2824">
        <v>-99.964529999999996</v>
      </c>
      <c r="BW2824">
        <v>-100.82170000000001</v>
      </c>
      <c r="BX2824">
        <v>-122.8783</v>
      </c>
      <c r="BY2824">
        <v>-92.657439999999994</v>
      </c>
      <c r="BZ2824">
        <v>18.849340000000002</v>
      </c>
      <c r="CA2824">
        <v>84.023439999999994</v>
      </c>
      <c r="CB2824">
        <v>218.14789999999999</v>
      </c>
      <c r="CC2824">
        <v>86.201549999999997</v>
      </c>
      <c r="CD2824">
        <v>-35.331699999999998</v>
      </c>
      <c r="CE2824">
        <v>70.393460000000005</v>
      </c>
      <c r="CF2824">
        <v>69.998729999999995</v>
      </c>
      <c r="CG2824">
        <v>53.996339999999996</v>
      </c>
      <c r="CH2824">
        <v>60.819870000000002</v>
      </c>
      <c r="CI2824">
        <v>143.5026</v>
      </c>
      <c r="CJ2824">
        <v>595.54679999999996</v>
      </c>
      <c r="CK2824">
        <v>625.06039999999996</v>
      </c>
      <c r="CL2824">
        <v>200.43950000000001</v>
      </c>
      <c r="CM2824">
        <v>113.4854</v>
      </c>
      <c r="CN2824">
        <v>39.474499999999999</v>
      </c>
      <c r="CO2824">
        <v>30.739909999999998</v>
      </c>
      <c r="CP2824">
        <v>36.022280000000002</v>
      </c>
      <c r="CQ2824">
        <v>786.74440000000004</v>
      </c>
      <c r="CR2824">
        <v>359.58100000000002</v>
      </c>
      <c r="CS2824">
        <v>412.56130000000002</v>
      </c>
      <c r="CT2824">
        <v>406.87700000000001</v>
      </c>
      <c r="CU2824">
        <v>398.17700000000002</v>
      </c>
      <c r="CV2824">
        <v>515.16759999999999</v>
      </c>
      <c r="CW2824">
        <v>793.18550000000005</v>
      </c>
      <c r="CX2824">
        <v>1546.6590000000001</v>
      </c>
      <c r="CY2824">
        <v>3180.3119999999999</v>
      </c>
      <c r="CZ2824">
        <v>2441.3490000000002</v>
      </c>
      <c r="DA2824">
        <v>3910.0720000000001</v>
      </c>
      <c r="DB2824">
        <v>6545.473</v>
      </c>
      <c r="DC2824">
        <v>9450.2430000000004</v>
      </c>
      <c r="DD2824">
        <v>3028.1619999999998</v>
      </c>
      <c r="DE2824">
        <v>2423.7779999999998</v>
      </c>
      <c r="DF2824">
        <v>2301.3870000000002</v>
      </c>
      <c r="DG2824">
        <v>2552.1959999999999</v>
      </c>
      <c r="DH2824">
        <v>3466.5520000000001</v>
      </c>
      <c r="DI2824">
        <v>2783.857</v>
      </c>
      <c r="DJ2824">
        <v>3092.5120000000002</v>
      </c>
      <c r="DK2824">
        <v>3692.4740000000002</v>
      </c>
      <c r="DL2824">
        <v>2914.4070000000002</v>
      </c>
      <c r="DM2824">
        <v>2548.3560000000002</v>
      </c>
      <c r="DN2824">
        <v>1966.7339999999999</v>
      </c>
      <c r="DO2824">
        <v>19</v>
      </c>
      <c r="DP2824">
        <v>19</v>
      </c>
    </row>
    <row r="2825" spans="1:120" hidden="1" x14ac:dyDescent="0.25">
      <c r="A2825" t="str">
        <f t="shared" si="44"/>
        <v>Size_Grp-Below 20 kW_Prescribed DA 1-4 (1PM-9PM)_44474_19-19</v>
      </c>
      <c r="B2825" t="s">
        <v>62</v>
      </c>
      <c r="C2825" t="s">
        <v>259</v>
      </c>
      <c r="D2825" t="s">
        <v>61</v>
      </c>
      <c r="E2825" t="s">
        <v>61</v>
      </c>
      <c r="F2825" t="s">
        <v>61</v>
      </c>
      <c r="G2825" t="s">
        <v>61</v>
      </c>
      <c r="H2825" t="s">
        <v>61</v>
      </c>
      <c r="I2825" t="s">
        <v>61</v>
      </c>
      <c r="J2825" t="s">
        <v>260</v>
      </c>
      <c r="K2825" t="s">
        <v>214</v>
      </c>
      <c r="L2825" s="18">
        <v>44474</v>
      </c>
      <c r="M2825">
        <v>19</v>
      </c>
      <c r="N2825">
        <v>19</v>
      </c>
      <c r="O2825" t="s">
        <v>258</v>
      </c>
      <c r="P2825">
        <v>1</v>
      </c>
      <c r="Q2825">
        <v>0</v>
      </c>
      <c r="R2825">
        <v>0</v>
      </c>
      <c r="S2825">
        <v>0</v>
      </c>
      <c r="T2825">
        <v>1</v>
      </c>
      <c r="U2825">
        <v>0</v>
      </c>
      <c r="V2825">
        <v>1</v>
      </c>
      <c r="DO2825">
        <v>19</v>
      </c>
      <c r="DP2825">
        <v>19</v>
      </c>
    </row>
    <row r="2826" spans="1:120" hidden="1" x14ac:dyDescent="0.25">
      <c r="A2826" t="str">
        <f t="shared" si="44"/>
        <v>sublap_id-SLAP_PGCC_Prescribed DA 1-4 (1PM-9PM)_44474_19-19</v>
      </c>
      <c r="B2826" t="s">
        <v>62</v>
      </c>
      <c r="C2826" t="s">
        <v>299</v>
      </c>
      <c r="D2826" t="s">
        <v>61</v>
      </c>
      <c r="E2826" t="s">
        <v>300</v>
      </c>
      <c r="F2826" t="s">
        <v>61</v>
      </c>
      <c r="G2826" t="s">
        <v>61</v>
      </c>
      <c r="H2826" t="s">
        <v>61</v>
      </c>
      <c r="I2826" t="s">
        <v>61</v>
      </c>
      <c r="J2826" t="s">
        <v>61</v>
      </c>
      <c r="K2826" t="s">
        <v>214</v>
      </c>
      <c r="L2826" s="18">
        <v>44474</v>
      </c>
      <c r="M2826">
        <v>19</v>
      </c>
      <c r="N2826">
        <v>19</v>
      </c>
      <c r="O2826" t="s">
        <v>258</v>
      </c>
      <c r="P2826">
        <v>3</v>
      </c>
      <c r="Q2826">
        <v>3</v>
      </c>
      <c r="R2826">
        <v>0</v>
      </c>
      <c r="S2826">
        <v>0</v>
      </c>
      <c r="T2826">
        <v>1</v>
      </c>
      <c r="U2826">
        <v>1</v>
      </c>
      <c r="V2826">
        <v>1</v>
      </c>
      <c r="W2826">
        <v>1277.96</v>
      </c>
      <c r="X2826">
        <v>1426.96</v>
      </c>
      <c r="Y2826">
        <v>1438.4</v>
      </c>
      <c r="Z2826">
        <v>1437.28</v>
      </c>
      <c r="AA2826">
        <v>1437.44</v>
      </c>
      <c r="AB2826">
        <v>1441.6</v>
      </c>
      <c r="AC2826">
        <v>1451.84</v>
      </c>
      <c r="AD2826">
        <v>1452.44</v>
      </c>
      <c r="AE2826">
        <v>1431.16</v>
      </c>
      <c r="AF2826">
        <v>1385.2</v>
      </c>
      <c r="AG2826">
        <v>1337.2</v>
      </c>
      <c r="AH2826">
        <v>1239.48</v>
      </c>
      <c r="AI2826">
        <v>631.6</v>
      </c>
      <c r="AJ2826">
        <v>696.72</v>
      </c>
      <c r="AK2826">
        <v>745.72</v>
      </c>
      <c r="AL2826">
        <v>782.52</v>
      </c>
      <c r="AM2826">
        <v>768.96</v>
      </c>
      <c r="AN2826">
        <v>398.72</v>
      </c>
      <c r="AO2826">
        <v>424.52</v>
      </c>
      <c r="AP2826">
        <v>730.96</v>
      </c>
      <c r="AQ2826">
        <v>793.2</v>
      </c>
      <c r="AR2826">
        <v>792.8</v>
      </c>
      <c r="AS2826">
        <v>792.08</v>
      </c>
      <c r="AT2826">
        <v>798.76</v>
      </c>
      <c r="AU2826">
        <v>58.95</v>
      </c>
      <c r="AV2826">
        <v>56.9</v>
      </c>
      <c r="AW2826">
        <v>56.7</v>
      </c>
      <c r="AX2826">
        <v>56.55</v>
      </c>
      <c r="AY2826">
        <v>56.45</v>
      </c>
      <c r="AZ2826">
        <v>55.95</v>
      </c>
      <c r="BA2826">
        <v>56.15</v>
      </c>
      <c r="BB2826">
        <v>56.4</v>
      </c>
      <c r="BC2826">
        <v>56.9</v>
      </c>
      <c r="BD2826">
        <v>57.35</v>
      </c>
      <c r="BE2826">
        <v>60</v>
      </c>
      <c r="BF2826">
        <v>63.7</v>
      </c>
      <c r="BG2826">
        <v>65.599999999999994</v>
      </c>
      <c r="BH2826">
        <v>67.5</v>
      </c>
      <c r="BI2826">
        <v>66.8</v>
      </c>
      <c r="BJ2826">
        <v>66</v>
      </c>
      <c r="BK2826">
        <v>65.2</v>
      </c>
      <c r="BL2826">
        <v>64</v>
      </c>
      <c r="BM2826">
        <v>64</v>
      </c>
      <c r="BN2826">
        <v>63</v>
      </c>
      <c r="BO2826">
        <v>62</v>
      </c>
      <c r="BP2826">
        <v>62</v>
      </c>
      <c r="BQ2826">
        <v>62</v>
      </c>
      <c r="BR2826">
        <v>62</v>
      </c>
      <c r="BS2826">
        <v>-18.02505</v>
      </c>
      <c r="BT2826">
        <v>4.090103</v>
      </c>
      <c r="BU2826">
        <v>3.9219210000000002</v>
      </c>
      <c r="BV2826">
        <v>0.57226560000000004</v>
      </c>
      <c r="BW2826">
        <v>1.6929780000000001</v>
      </c>
      <c r="BX2826">
        <v>2.4722900000000001</v>
      </c>
      <c r="BY2826">
        <v>2.5964969999999998</v>
      </c>
      <c r="BZ2826">
        <v>2.8324579999999999</v>
      </c>
      <c r="CA2826">
        <v>0.48297119999999999</v>
      </c>
      <c r="CB2826">
        <v>-10.07748</v>
      </c>
      <c r="CC2826">
        <v>-27.749040000000001</v>
      </c>
      <c r="CD2826">
        <v>-7.8581700000000003</v>
      </c>
      <c r="CE2826">
        <v>19.578949999999999</v>
      </c>
      <c r="CF2826">
        <v>4.4205319999999997</v>
      </c>
      <c r="CG2826">
        <v>-12.60413</v>
      </c>
      <c r="CH2826">
        <v>2.7785190000000002</v>
      </c>
      <c r="CI2826">
        <v>70.117810000000006</v>
      </c>
      <c r="CJ2826">
        <v>432.63029999999998</v>
      </c>
      <c r="CK2826">
        <v>437.21690000000001</v>
      </c>
      <c r="CL2826">
        <v>158.63249999999999</v>
      </c>
      <c r="CM2826">
        <v>118.2702</v>
      </c>
      <c r="CN2826">
        <v>73.731610000000003</v>
      </c>
      <c r="CO2826">
        <v>64.243269999999995</v>
      </c>
      <c r="CP2826">
        <v>71.093310000000002</v>
      </c>
      <c r="CQ2826">
        <v>409.42</v>
      </c>
      <c r="CR2826">
        <v>37.586539999999999</v>
      </c>
      <c r="CS2826">
        <v>39.705770000000001</v>
      </c>
      <c r="CT2826">
        <v>36.691420000000001</v>
      </c>
      <c r="CU2826">
        <v>36.123519999999999</v>
      </c>
      <c r="CV2826">
        <v>41.205889999999997</v>
      </c>
      <c r="CW2826">
        <v>39.494070000000001</v>
      </c>
      <c r="CX2826">
        <v>37.638480000000001</v>
      </c>
      <c r="CY2826">
        <v>36.475200000000001</v>
      </c>
      <c r="CZ2826">
        <v>428.65859999999998</v>
      </c>
      <c r="DA2826">
        <v>1007.481</v>
      </c>
      <c r="DB2826">
        <v>867.00490000000002</v>
      </c>
      <c r="DC2826">
        <v>1670.0550000000001</v>
      </c>
      <c r="DD2826">
        <v>2014.4010000000001</v>
      </c>
      <c r="DE2826">
        <v>1582.1679999999999</v>
      </c>
      <c r="DF2826">
        <v>1347.9010000000001</v>
      </c>
      <c r="DG2826">
        <v>1594.068</v>
      </c>
      <c r="DH2826">
        <v>2203.8870000000002</v>
      </c>
      <c r="DI2826">
        <v>1667.7819999999999</v>
      </c>
      <c r="DJ2826">
        <v>1795.1210000000001</v>
      </c>
      <c r="DK2826">
        <v>2223.721</v>
      </c>
      <c r="DL2826">
        <v>1582.4090000000001</v>
      </c>
      <c r="DM2826">
        <v>1250.758</v>
      </c>
      <c r="DN2826">
        <v>1014.663</v>
      </c>
      <c r="DO2826">
        <v>19</v>
      </c>
      <c r="DP2826">
        <v>19</v>
      </c>
    </row>
    <row r="2827" spans="1:120" hidden="1" x14ac:dyDescent="0.25">
      <c r="A2827" t="str">
        <f t="shared" si="44"/>
        <v>OtherDR-No_Prescribed DA 1-4 (1PM-9PM)_44474_19-19</v>
      </c>
      <c r="B2827" t="s">
        <v>62</v>
      </c>
      <c r="C2827" t="s">
        <v>323</v>
      </c>
      <c r="D2827" t="s">
        <v>61</v>
      </c>
      <c r="E2827" t="s">
        <v>61</v>
      </c>
      <c r="F2827" t="s">
        <v>61</v>
      </c>
      <c r="G2827" t="s">
        <v>61</v>
      </c>
      <c r="H2827" t="s">
        <v>61</v>
      </c>
      <c r="I2827" t="s">
        <v>97</v>
      </c>
      <c r="J2827" t="s">
        <v>61</v>
      </c>
      <c r="K2827" t="s">
        <v>214</v>
      </c>
      <c r="L2827" s="18">
        <v>44474</v>
      </c>
      <c r="M2827">
        <v>19</v>
      </c>
      <c r="N2827">
        <v>19</v>
      </c>
      <c r="O2827" t="s">
        <v>258</v>
      </c>
      <c r="P2827">
        <v>6</v>
      </c>
      <c r="Q2827">
        <v>5</v>
      </c>
      <c r="R2827">
        <v>0</v>
      </c>
      <c r="S2827">
        <v>0</v>
      </c>
      <c r="T2827">
        <v>1</v>
      </c>
      <c r="U2827">
        <v>1</v>
      </c>
      <c r="V2827">
        <v>1</v>
      </c>
      <c r="W2827">
        <v>2300.6880000000001</v>
      </c>
      <c r="X2827">
        <v>2485.152</v>
      </c>
      <c r="Y2827">
        <v>2498.9760000000001</v>
      </c>
      <c r="Z2827">
        <v>2494.848</v>
      </c>
      <c r="AA2827">
        <v>2495.616</v>
      </c>
      <c r="AB2827">
        <v>2500.848</v>
      </c>
      <c r="AC2827">
        <v>2485.6799999999998</v>
      </c>
      <c r="AD2827">
        <v>2430.3359999999998</v>
      </c>
      <c r="AE2827">
        <v>2403.12</v>
      </c>
      <c r="AF2827">
        <v>1997.04</v>
      </c>
      <c r="AG2827">
        <v>1973.136</v>
      </c>
      <c r="AH2827">
        <v>1905.5039999999999</v>
      </c>
      <c r="AI2827">
        <v>1019.184</v>
      </c>
      <c r="AJ2827">
        <v>1029.5519999999999</v>
      </c>
      <c r="AK2827">
        <v>1079.232</v>
      </c>
      <c r="AL2827">
        <v>1114.3679999999999</v>
      </c>
      <c r="AM2827">
        <v>1091.232</v>
      </c>
      <c r="AN2827">
        <v>612.14400000000001</v>
      </c>
      <c r="AO2827">
        <v>595.67999999999995</v>
      </c>
      <c r="AP2827">
        <v>1089.5039999999999</v>
      </c>
      <c r="AQ2827">
        <v>1222.3679999999999</v>
      </c>
      <c r="AR2827">
        <v>1648.4639999999999</v>
      </c>
      <c r="AS2827">
        <v>1679.232</v>
      </c>
      <c r="AT2827">
        <v>1685.76</v>
      </c>
      <c r="AU2827">
        <v>58.83</v>
      </c>
      <c r="AV2827">
        <v>56.33</v>
      </c>
      <c r="AW2827">
        <v>55.97</v>
      </c>
      <c r="AX2827">
        <v>55.79</v>
      </c>
      <c r="AY2827">
        <v>55.63</v>
      </c>
      <c r="AZ2827">
        <v>55.54</v>
      </c>
      <c r="BA2827">
        <v>55.85</v>
      </c>
      <c r="BB2827">
        <v>55.96</v>
      </c>
      <c r="BC2827">
        <v>57.16</v>
      </c>
      <c r="BD2827">
        <v>58.07</v>
      </c>
      <c r="BE2827">
        <v>60.55</v>
      </c>
      <c r="BF2827">
        <v>62.82</v>
      </c>
      <c r="BG2827">
        <v>64.22</v>
      </c>
      <c r="BH2827">
        <v>66.14</v>
      </c>
      <c r="BI2827">
        <v>65.97</v>
      </c>
      <c r="BJ2827">
        <v>65.09</v>
      </c>
      <c r="BK2827">
        <v>64.459999999999994</v>
      </c>
      <c r="BL2827">
        <v>64</v>
      </c>
      <c r="BM2827">
        <v>63.6</v>
      </c>
      <c r="BN2827">
        <v>62.6</v>
      </c>
      <c r="BO2827">
        <v>61.4</v>
      </c>
      <c r="BP2827">
        <v>61.4</v>
      </c>
      <c r="BQ2827">
        <v>61.8</v>
      </c>
      <c r="BR2827">
        <v>61.8</v>
      </c>
      <c r="BS2827">
        <v>-109.005</v>
      </c>
      <c r="BT2827">
        <v>-88.607990000000001</v>
      </c>
      <c r="BU2827">
        <v>-96.786869999999993</v>
      </c>
      <c r="BV2827">
        <v>-99.964529999999996</v>
      </c>
      <c r="BW2827">
        <v>-100.82170000000001</v>
      </c>
      <c r="BX2827">
        <v>-122.8783</v>
      </c>
      <c r="BY2827">
        <v>-92.657439999999994</v>
      </c>
      <c r="BZ2827">
        <v>18.849340000000002</v>
      </c>
      <c r="CA2827">
        <v>84.023439999999994</v>
      </c>
      <c r="CB2827">
        <v>218.14789999999999</v>
      </c>
      <c r="CC2827">
        <v>86.201549999999997</v>
      </c>
      <c r="CD2827">
        <v>-35.331699999999998</v>
      </c>
      <c r="CE2827">
        <v>70.393460000000005</v>
      </c>
      <c r="CF2827">
        <v>69.998729999999995</v>
      </c>
      <c r="CG2827">
        <v>53.996339999999996</v>
      </c>
      <c r="CH2827">
        <v>60.819870000000002</v>
      </c>
      <c r="CI2827">
        <v>143.5026</v>
      </c>
      <c r="CJ2827">
        <v>595.54679999999996</v>
      </c>
      <c r="CK2827">
        <v>625.06039999999996</v>
      </c>
      <c r="CL2827">
        <v>200.43950000000001</v>
      </c>
      <c r="CM2827">
        <v>113.4854</v>
      </c>
      <c r="CN2827">
        <v>39.474499999999999</v>
      </c>
      <c r="CO2827">
        <v>30.739909999999998</v>
      </c>
      <c r="CP2827">
        <v>36.022280000000002</v>
      </c>
      <c r="CQ2827">
        <v>786.74440000000004</v>
      </c>
      <c r="CR2827">
        <v>359.58100000000002</v>
      </c>
      <c r="CS2827">
        <v>412.56130000000002</v>
      </c>
      <c r="CT2827">
        <v>406.87700000000001</v>
      </c>
      <c r="CU2827">
        <v>398.17700000000002</v>
      </c>
      <c r="CV2827">
        <v>515.16759999999999</v>
      </c>
      <c r="CW2827">
        <v>793.18550000000005</v>
      </c>
      <c r="CX2827">
        <v>1546.6590000000001</v>
      </c>
      <c r="CY2827">
        <v>3180.3119999999999</v>
      </c>
      <c r="CZ2827">
        <v>2441.3490000000002</v>
      </c>
      <c r="DA2827">
        <v>3910.0720000000001</v>
      </c>
      <c r="DB2827">
        <v>6545.473</v>
      </c>
      <c r="DC2827">
        <v>9450.2430000000004</v>
      </c>
      <c r="DD2827">
        <v>3028.1619999999998</v>
      </c>
      <c r="DE2827">
        <v>2423.7779999999998</v>
      </c>
      <c r="DF2827">
        <v>2301.3870000000002</v>
      </c>
      <c r="DG2827">
        <v>2552.1959999999999</v>
      </c>
      <c r="DH2827">
        <v>3466.5520000000001</v>
      </c>
      <c r="DI2827">
        <v>2783.857</v>
      </c>
      <c r="DJ2827">
        <v>3092.5120000000002</v>
      </c>
      <c r="DK2827">
        <v>3692.4740000000002</v>
      </c>
      <c r="DL2827">
        <v>2914.4070000000002</v>
      </c>
      <c r="DM2827">
        <v>2548.3560000000002</v>
      </c>
      <c r="DN2827">
        <v>1966.7339999999999</v>
      </c>
      <c r="DO2827">
        <v>19</v>
      </c>
      <c r="DP2827">
        <v>19</v>
      </c>
    </row>
    <row r="2828" spans="1:120" hidden="1" x14ac:dyDescent="0.25">
      <c r="A2828" t="str">
        <f t="shared" si="44"/>
        <v>All_Prescribed DA 1-4 (1PM-9PM)_44474_19-19</v>
      </c>
      <c r="B2828" t="s">
        <v>62</v>
      </c>
      <c r="C2828" t="s">
        <v>61</v>
      </c>
      <c r="D2828" t="s">
        <v>61</v>
      </c>
      <c r="E2828" t="s">
        <v>61</v>
      </c>
      <c r="F2828" t="s">
        <v>61</v>
      </c>
      <c r="G2828" t="s">
        <v>61</v>
      </c>
      <c r="H2828" t="s">
        <v>61</v>
      </c>
      <c r="I2828" t="s">
        <v>61</v>
      </c>
      <c r="J2828" t="s">
        <v>61</v>
      </c>
      <c r="K2828" t="s">
        <v>214</v>
      </c>
      <c r="L2828" s="18">
        <v>44474</v>
      </c>
      <c r="M2828">
        <v>19</v>
      </c>
      <c r="N2828">
        <v>19</v>
      </c>
      <c r="O2828" t="s">
        <v>258</v>
      </c>
      <c r="P2828">
        <v>6</v>
      </c>
      <c r="Q2828">
        <v>5</v>
      </c>
      <c r="R2828">
        <v>0</v>
      </c>
      <c r="S2828">
        <v>0</v>
      </c>
      <c r="T2828">
        <v>1</v>
      </c>
      <c r="U2828">
        <v>1</v>
      </c>
      <c r="V2828">
        <v>1</v>
      </c>
      <c r="W2828">
        <v>2300.6880000000001</v>
      </c>
      <c r="X2828">
        <v>2485.152</v>
      </c>
      <c r="Y2828">
        <v>2498.9760000000001</v>
      </c>
      <c r="Z2828">
        <v>2494.848</v>
      </c>
      <c r="AA2828">
        <v>2495.616</v>
      </c>
      <c r="AB2828">
        <v>2500.848</v>
      </c>
      <c r="AC2828">
        <v>2485.6799999999998</v>
      </c>
      <c r="AD2828">
        <v>2430.3359999999998</v>
      </c>
      <c r="AE2828">
        <v>2403.12</v>
      </c>
      <c r="AF2828">
        <v>1997.04</v>
      </c>
      <c r="AG2828">
        <v>1973.136</v>
      </c>
      <c r="AH2828">
        <v>1905.5039999999999</v>
      </c>
      <c r="AI2828">
        <v>1019.184</v>
      </c>
      <c r="AJ2828">
        <v>1029.5519999999999</v>
      </c>
      <c r="AK2828">
        <v>1079.232</v>
      </c>
      <c r="AL2828">
        <v>1114.3679999999999</v>
      </c>
      <c r="AM2828">
        <v>1091.232</v>
      </c>
      <c r="AN2828">
        <v>612.14400000000001</v>
      </c>
      <c r="AO2828">
        <v>595.67999999999995</v>
      </c>
      <c r="AP2828">
        <v>1089.5039999999999</v>
      </c>
      <c r="AQ2828">
        <v>1222.3679999999999</v>
      </c>
      <c r="AR2828">
        <v>1648.4639999999999</v>
      </c>
      <c r="AS2828">
        <v>1679.232</v>
      </c>
      <c r="AT2828">
        <v>1685.76</v>
      </c>
      <c r="AU2828">
        <v>58.83</v>
      </c>
      <c r="AV2828">
        <v>56.33</v>
      </c>
      <c r="AW2828">
        <v>55.97</v>
      </c>
      <c r="AX2828">
        <v>55.79</v>
      </c>
      <c r="AY2828">
        <v>55.63</v>
      </c>
      <c r="AZ2828">
        <v>55.54</v>
      </c>
      <c r="BA2828">
        <v>55.85</v>
      </c>
      <c r="BB2828">
        <v>55.96</v>
      </c>
      <c r="BC2828">
        <v>57.16</v>
      </c>
      <c r="BD2828">
        <v>58.07</v>
      </c>
      <c r="BE2828">
        <v>60.55</v>
      </c>
      <c r="BF2828">
        <v>62.82</v>
      </c>
      <c r="BG2828">
        <v>64.22</v>
      </c>
      <c r="BH2828">
        <v>66.14</v>
      </c>
      <c r="BI2828">
        <v>65.97</v>
      </c>
      <c r="BJ2828">
        <v>65.09</v>
      </c>
      <c r="BK2828">
        <v>64.459999999999994</v>
      </c>
      <c r="BL2828">
        <v>64</v>
      </c>
      <c r="BM2828">
        <v>63.6</v>
      </c>
      <c r="BN2828">
        <v>62.6</v>
      </c>
      <c r="BO2828">
        <v>61.4</v>
      </c>
      <c r="BP2828">
        <v>61.4</v>
      </c>
      <c r="BQ2828">
        <v>61.8</v>
      </c>
      <c r="BR2828">
        <v>61.8</v>
      </c>
      <c r="BS2828">
        <v>-109.005</v>
      </c>
      <c r="BT2828">
        <v>-88.607990000000001</v>
      </c>
      <c r="BU2828">
        <v>-96.786869999999993</v>
      </c>
      <c r="BV2828">
        <v>-99.964529999999996</v>
      </c>
      <c r="BW2828">
        <v>-100.82170000000001</v>
      </c>
      <c r="BX2828">
        <v>-122.8783</v>
      </c>
      <c r="BY2828">
        <v>-92.657439999999994</v>
      </c>
      <c r="BZ2828">
        <v>18.849340000000002</v>
      </c>
      <c r="CA2828">
        <v>84.023439999999994</v>
      </c>
      <c r="CB2828">
        <v>218.14789999999999</v>
      </c>
      <c r="CC2828">
        <v>86.201549999999997</v>
      </c>
      <c r="CD2828">
        <v>-35.331699999999998</v>
      </c>
      <c r="CE2828">
        <v>70.393460000000005</v>
      </c>
      <c r="CF2828">
        <v>69.998729999999995</v>
      </c>
      <c r="CG2828">
        <v>53.996339999999996</v>
      </c>
      <c r="CH2828">
        <v>60.819870000000002</v>
      </c>
      <c r="CI2828">
        <v>143.5026</v>
      </c>
      <c r="CJ2828">
        <v>595.54679999999996</v>
      </c>
      <c r="CK2828">
        <v>625.06039999999996</v>
      </c>
      <c r="CL2828">
        <v>200.43950000000001</v>
      </c>
      <c r="CM2828">
        <v>113.4854</v>
      </c>
      <c r="CN2828">
        <v>39.474499999999999</v>
      </c>
      <c r="CO2828">
        <v>30.739909999999998</v>
      </c>
      <c r="CP2828">
        <v>36.022280000000002</v>
      </c>
      <c r="CQ2828">
        <v>786.74440000000004</v>
      </c>
      <c r="CR2828">
        <v>359.58100000000002</v>
      </c>
      <c r="CS2828">
        <v>412.56130000000002</v>
      </c>
      <c r="CT2828">
        <v>406.87700000000001</v>
      </c>
      <c r="CU2828">
        <v>398.17700000000002</v>
      </c>
      <c r="CV2828">
        <v>515.16759999999999</v>
      </c>
      <c r="CW2828">
        <v>793.18550000000005</v>
      </c>
      <c r="CX2828">
        <v>1546.6590000000001</v>
      </c>
      <c r="CY2828">
        <v>3180.3119999999999</v>
      </c>
      <c r="CZ2828">
        <v>2441.3490000000002</v>
      </c>
      <c r="DA2828">
        <v>3910.0720000000001</v>
      </c>
      <c r="DB2828">
        <v>6545.473</v>
      </c>
      <c r="DC2828">
        <v>9450.2430000000004</v>
      </c>
      <c r="DD2828">
        <v>3028.1619999999998</v>
      </c>
      <c r="DE2828">
        <v>2423.7779999999998</v>
      </c>
      <c r="DF2828">
        <v>2301.3870000000002</v>
      </c>
      <c r="DG2828">
        <v>2552.1959999999999</v>
      </c>
      <c r="DH2828">
        <v>3466.5520000000001</v>
      </c>
      <c r="DI2828">
        <v>2783.857</v>
      </c>
      <c r="DJ2828">
        <v>3092.5120000000002</v>
      </c>
      <c r="DK2828">
        <v>3692.4740000000002</v>
      </c>
      <c r="DL2828">
        <v>2914.4070000000002</v>
      </c>
      <c r="DM2828">
        <v>2548.3560000000002</v>
      </c>
      <c r="DN2828">
        <v>1966.7339999999999</v>
      </c>
      <c r="DO2828">
        <v>19</v>
      </c>
      <c r="DP2828">
        <v>19</v>
      </c>
    </row>
    <row r="2829" spans="1:120" hidden="1" x14ac:dyDescent="0.25">
      <c r="A2829" t="str">
        <f t="shared" si="44"/>
        <v>Industry_Type-1. Agriculture, Mining &amp; Construction_Prescribed DA 1-4 (1PM-9PM)_44474_19-19</v>
      </c>
      <c r="B2829" t="s">
        <v>62</v>
      </c>
      <c r="C2829" t="s">
        <v>211</v>
      </c>
      <c r="D2829" t="s">
        <v>61</v>
      </c>
      <c r="E2829" t="s">
        <v>61</v>
      </c>
      <c r="F2829" t="s">
        <v>61</v>
      </c>
      <c r="G2829" t="s">
        <v>30</v>
      </c>
      <c r="H2829" t="s">
        <v>61</v>
      </c>
      <c r="I2829" t="s">
        <v>61</v>
      </c>
      <c r="J2829" t="s">
        <v>61</v>
      </c>
      <c r="K2829" t="s">
        <v>214</v>
      </c>
      <c r="L2829" s="18">
        <v>44474</v>
      </c>
      <c r="M2829">
        <v>19</v>
      </c>
      <c r="N2829">
        <v>19</v>
      </c>
      <c r="O2829" t="s">
        <v>258</v>
      </c>
      <c r="P2829">
        <v>3</v>
      </c>
      <c r="Q2829">
        <v>3</v>
      </c>
      <c r="R2829">
        <v>0</v>
      </c>
      <c r="S2829">
        <v>0</v>
      </c>
      <c r="T2829">
        <v>1</v>
      </c>
      <c r="U2829">
        <v>1</v>
      </c>
      <c r="V2829">
        <v>1</v>
      </c>
      <c r="W2829">
        <v>1636.52</v>
      </c>
      <c r="X2829">
        <v>1775.36</v>
      </c>
      <c r="Y2829">
        <v>1782.8</v>
      </c>
      <c r="Z2829">
        <v>1779.68</v>
      </c>
      <c r="AA2829">
        <v>1780.56</v>
      </c>
      <c r="AB2829">
        <v>1784.24</v>
      </c>
      <c r="AC2829">
        <v>1791.08</v>
      </c>
      <c r="AD2829">
        <v>1784.12</v>
      </c>
      <c r="AE2829">
        <v>1741.96</v>
      </c>
      <c r="AF2829">
        <v>1407.24</v>
      </c>
      <c r="AG2829">
        <v>1397.16</v>
      </c>
      <c r="AH2829">
        <v>1340.76</v>
      </c>
      <c r="AI2829">
        <v>611.36</v>
      </c>
      <c r="AJ2829">
        <v>619.48</v>
      </c>
      <c r="AK2829">
        <v>672.16</v>
      </c>
      <c r="AL2829">
        <v>702.32</v>
      </c>
      <c r="AM2829">
        <v>686.76</v>
      </c>
      <c r="AN2829">
        <v>290.36</v>
      </c>
      <c r="AO2829">
        <v>329.96</v>
      </c>
      <c r="AP2829">
        <v>685.96</v>
      </c>
      <c r="AQ2829">
        <v>773.24</v>
      </c>
      <c r="AR2829">
        <v>1117.04</v>
      </c>
      <c r="AS2829">
        <v>1140.72</v>
      </c>
      <c r="AT2829">
        <v>1142.28</v>
      </c>
      <c r="AU2829">
        <v>57.733333000000002</v>
      </c>
      <c r="AV2829">
        <v>54.85</v>
      </c>
      <c r="AW2829">
        <v>54.65</v>
      </c>
      <c r="AX2829">
        <v>54.566667000000002</v>
      </c>
      <c r="AY2829">
        <v>54.5</v>
      </c>
      <c r="AZ2829">
        <v>54.483333000000002</v>
      </c>
      <c r="BA2829">
        <v>54.75</v>
      </c>
      <c r="BB2829">
        <v>54.766666999999998</v>
      </c>
      <c r="BC2829">
        <v>56.416666999999997</v>
      </c>
      <c r="BD2829">
        <v>57.066667000000002</v>
      </c>
      <c r="BE2829">
        <v>59.366667</v>
      </c>
      <c r="BF2829">
        <v>61.7</v>
      </c>
      <c r="BG2829">
        <v>62.866667</v>
      </c>
      <c r="BH2829">
        <v>64.916667000000004</v>
      </c>
      <c r="BI2829">
        <v>63.833333000000003</v>
      </c>
      <c r="BJ2829">
        <v>63.716667000000001</v>
      </c>
      <c r="BK2829">
        <v>63.116667</v>
      </c>
      <c r="BL2829">
        <v>63</v>
      </c>
      <c r="BM2829">
        <v>63</v>
      </c>
      <c r="BN2829">
        <v>62</v>
      </c>
      <c r="BO2829">
        <v>61</v>
      </c>
      <c r="BP2829">
        <v>61</v>
      </c>
      <c r="BQ2829">
        <v>61.333333000000003</v>
      </c>
      <c r="BR2829">
        <v>61.333333000000003</v>
      </c>
      <c r="BS2829">
        <v>-75.082179999999994</v>
      </c>
      <c r="BT2829">
        <v>-52.80545</v>
      </c>
      <c r="BU2829">
        <v>-59.428069999999998</v>
      </c>
      <c r="BV2829">
        <v>-62.885739999999998</v>
      </c>
      <c r="BW2829">
        <v>-65.274349999999998</v>
      </c>
      <c r="BX2829">
        <v>-83.487669999999994</v>
      </c>
      <c r="BY2829">
        <v>-69.20581</v>
      </c>
      <c r="BZ2829">
        <v>2.61557</v>
      </c>
      <c r="CA2829">
        <v>56.019379999999998</v>
      </c>
      <c r="CB2829">
        <v>163.43010000000001</v>
      </c>
      <c r="CC2829">
        <v>53.544280000000001</v>
      </c>
      <c r="CD2829">
        <v>-49.252409999999998</v>
      </c>
      <c r="CE2829">
        <v>36.776409999999998</v>
      </c>
      <c r="CF2829">
        <v>37.527239999999999</v>
      </c>
      <c r="CG2829">
        <v>18.35379</v>
      </c>
      <c r="CH2829">
        <v>20.199010000000001</v>
      </c>
      <c r="CI2829">
        <v>90.143649999999994</v>
      </c>
      <c r="CJ2829">
        <v>463.5951</v>
      </c>
      <c r="CK2829">
        <v>463.67329999999998</v>
      </c>
      <c r="CL2829">
        <v>146.7567</v>
      </c>
      <c r="CM2829">
        <v>93.371560000000002</v>
      </c>
      <c r="CN2829">
        <v>32.103760000000001</v>
      </c>
      <c r="CO2829">
        <v>24.30508</v>
      </c>
      <c r="CP2829">
        <v>31.011050000000001</v>
      </c>
      <c r="CQ2829">
        <v>512.47149999999999</v>
      </c>
      <c r="CR2829">
        <v>231.87350000000001</v>
      </c>
      <c r="CS2829">
        <v>270.7509</v>
      </c>
      <c r="CT2829">
        <v>265.0795</v>
      </c>
      <c r="CU2829">
        <v>258.80950000000001</v>
      </c>
      <c r="CV2829">
        <v>340.64490000000001</v>
      </c>
      <c r="CW2829">
        <v>543.40650000000005</v>
      </c>
      <c r="CX2829">
        <v>1052.7460000000001</v>
      </c>
      <c r="CY2829">
        <v>2194.011</v>
      </c>
      <c r="CZ2829">
        <v>1680.8520000000001</v>
      </c>
      <c r="DA2829">
        <v>2677.1089999999999</v>
      </c>
      <c r="DB2829">
        <v>4499.7190000000001</v>
      </c>
      <c r="DC2829">
        <v>6450.52</v>
      </c>
      <c r="DD2829">
        <v>2015.5129999999999</v>
      </c>
      <c r="DE2829">
        <v>1620.204</v>
      </c>
      <c r="DF2829">
        <v>1540.4269999999999</v>
      </c>
      <c r="DG2829">
        <v>1706.404</v>
      </c>
      <c r="DH2829">
        <v>2335.395</v>
      </c>
      <c r="DI2829">
        <v>1736.807</v>
      </c>
      <c r="DJ2829">
        <v>1948.277</v>
      </c>
      <c r="DK2829">
        <v>2474.4160000000002</v>
      </c>
      <c r="DL2829">
        <v>1847.3320000000001</v>
      </c>
      <c r="DM2829">
        <v>1605.6</v>
      </c>
      <c r="DN2829">
        <v>1200.2909999999999</v>
      </c>
      <c r="DO2829">
        <v>19</v>
      </c>
      <c r="DP2829">
        <v>19</v>
      </c>
    </row>
    <row r="2830" spans="1:120" hidden="1" x14ac:dyDescent="0.25">
      <c r="A2830" t="str">
        <f t="shared" si="44"/>
        <v>sublap_id-SLAP_PGP2_Prescribed DA 1-4 (1PM-9PM)_44474_19-19</v>
      </c>
      <c r="B2830" t="s">
        <v>62</v>
      </c>
      <c r="C2830" t="s">
        <v>301</v>
      </c>
      <c r="D2830" t="s">
        <v>61</v>
      </c>
      <c r="E2830" t="s">
        <v>302</v>
      </c>
      <c r="F2830" t="s">
        <v>61</v>
      </c>
      <c r="G2830" t="s">
        <v>61</v>
      </c>
      <c r="H2830" t="s">
        <v>61</v>
      </c>
      <c r="I2830" t="s">
        <v>61</v>
      </c>
      <c r="J2830" t="s">
        <v>61</v>
      </c>
      <c r="K2830" t="s">
        <v>214</v>
      </c>
      <c r="L2830" s="18">
        <v>44474</v>
      </c>
      <c r="M2830">
        <v>19</v>
      </c>
      <c r="N2830">
        <v>19</v>
      </c>
      <c r="O2830" t="s">
        <v>258</v>
      </c>
      <c r="P2830">
        <v>1</v>
      </c>
      <c r="Q2830">
        <v>1</v>
      </c>
      <c r="R2830">
        <v>0</v>
      </c>
      <c r="S2830">
        <v>0</v>
      </c>
      <c r="T2830">
        <v>1</v>
      </c>
      <c r="U2830">
        <v>0</v>
      </c>
      <c r="V2830">
        <v>1</v>
      </c>
      <c r="W2830">
        <v>526.55999999999995</v>
      </c>
      <c r="X2830">
        <v>529.12</v>
      </c>
      <c r="Y2830">
        <v>528.96</v>
      </c>
      <c r="Z2830">
        <v>528.16</v>
      </c>
      <c r="AA2830">
        <v>528.64</v>
      </c>
      <c r="AB2830">
        <v>528.16</v>
      </c>
      <c r="AC2830">
        <v>526.08000000000004</v>
      </c>
      <c r="AD2830">
        <v>518.88</v>
      </c>
      <c r="AE2830">
        <v>499.2</v>
      </c>
      <c r="AF2830">
        <v>202.4</v>
      </c>
      <c r="AG2830">
        <v>229.28</v>
      </c>
      <c r="AH2830">
        <v>267.36</v>
      </c>
      <c r="AI2830">
        <v>135.52000000000001</v>
      </c>
      <c r="AJ2830">
        <v>79.84</v>
      </c>
      <c r="AK2830">
        <v>70.08</v>
      </c>
      <c r="AL2830">
        <v>61.28</v>
      </c>
      <c r="AM2830">
        <v>54.72</v>
      </c>
      <c r="AN2830">
        <v>28.32</v>
      </c>
      <c r="AO2830">
        <v>41.28</v>
      </c>
      <c r="AP2830">
        <v>91.2</v>
      </c>
      <c r="AQ2830">
        <v>121.76</v>
      </c>
      <c r="AR2830">
        <v>466.56</v>
      </c>
      <c r="AS2830">
        <v>493.12</v>
      </c>
      <c r="AT2830">
        <v>489.44</v>
      </c>
      <c r="AU2830">
        <v>55.3</v>
      </c>
      <c r="AV2830">
        <v>50.75</v>
      </c>
      <c r="AW2830">
        <v>50.55</v>
      </c>
      <c r="AX2830">
        <v>50.6</v>
      </c>
      <c r="AY2830">
        <v>50.6</v>
      </c>
      <c r="AZ2830">
        <v>51.55</v>
      </c>
      <c r="BA2830">
        <v>51.95</v>
      </c>
      <c r="BB2830">
        <v>51.5</v>
      </c>
      <c r="BC2830">
        <v>55.45</v>
      </c>
      <c r="BD2830">
        <v>56.5</v>
      </c>
      <c r="BE2830">
        <v>58.1</v>
      </c>
      <c r="BF2830">
        <v>57.7</v>
      </c>
      <c r="BG2830">
        <v>57.4</v>
      </c>
      <c r="BH2830">
        <v>59.75</v>
      </c>
      <c r="BI2830">
        <v>57.9</v>
      </c>
      <c r="BJ2830">
        <v>59.15</v>
      </c>
      <c r="BK2830">
        <v>58.95</v>
      </c>
      <c r="BL2830">
        <v>61</v>
      </c>
      <c r="BM2830">
        <v>61</v>
      </c>
      <c r="BN2830">
        <v>60</v>
      </c>
      <c r="BO2830">
        <v>59</v>
      </c>
      <c r="BP2830">
        <v>59</v>
      </c>
      <c r="BQ2830">
        <v>60</v>
      </c>
      <c r="BR2830">
        <v>60</v>
      </c>
      <c r="BS2830">
        <v>-57.006129999999999</v>
      </c>
      <c r="BT2830">
        <v>-58.738860000000003</v>
      </c>
      <c r="BU2830">
        <v>-65.434970000000007</v>
      </c>
      <c r="BV2830">
        <v>-66.168270000000007</v>
      </c>
      <c r="BW2830">
        <v>-68.815799999999996</v>
      </c>
      <c r="BX2830">
        <v>-87.436580000000006</v>
      </c>
      <c r="BY2830">
        <v>-71.902829999999994</v>
      </c>
      <c r="BZ2830">
        <v>7.3760999999999993E-2</v>
      </c>
      <c r="CA2830">
        <v>55.29092</v>
      </c>
      <c r="CB2830">
        <v>176.8878</v>
      </c>
      <c r="CC2830">
        <v>85.392610000000005</v>
      </c>
      <c r="CD2830">
        <v>-36.157620000000001</v>
      </c>
      <c r="CE2830">
        <v>23.421970000000002</v>
      </c>
      <c r="CF2830">
        <v>34.774509999999999</v>
      </c>
      <c r="CG2830">
        <v>34.276440000000001</v>
      </c>
      <c r="CH2830">
        <v>21.998460000000001</v>
      </c>
      <c r="CI2830">
        <v>24.48236</v>
      </c>
      <c r="CJ2830">
        <v>36.869250000000001</v>
      </c>
      <c r="CK2830">
        <v>31.18834</v>
      </c>
      <c r="CL2830">
        <v>-4.6837010000000001</v>
      </c>
      <c r="CM2830">
        <v>-16.496410000000001</v>
      </c>
      <c r="CN2830">
        <v>-33.715850000000003</v>
      </c>
      <c r="CO2830">
        <v>-32.492609999999999</v>
      </c>
      <c r="CP2830">
        <v>-32.960169999999998</v>
      </c>
      <c r="CQ2830">
        <v>118.2068</v>
      </c>
      <c r="CR2830">
        <v>200.0453</v>
      </c>
      <c r="CS2830">
        <v>234.97110000000001</v>
      </c>
      <c r="CT2830">
        <v>231.67830000000001</v>
      </c>
      <c r="CU2830">
        <v>225.77510000000001</v>
      </c>
      <c r="CV2830">
        <v>301.79520000000002</v>
      </c>
      <c r="CW2830">
        <v>506.6902</v>
      </c>
      <c r="CX2830">
        <v>1015.7380000000001</v>
      </c>
      <c r="CY2830">
        <v>2165.0140000000001</v>
      </c>
      <c r="CZ2830">
        <v>1258.373</v>
      </c>
      <c r="DA2830">
        <v>1691.2860000000001</v>
      </c>
      <c r="DB2830">
        <v>3666.7249999999999</v>
      </c>
      <c r="DC2830">
        <v>4881.232</v>
      </c>
      <c r="DD2830">
        <v>74.291499999999999</v>
      </c>
      <c r="DE2830">
        <v>74.72099</v>
      </c>
      <c r="DF2830">
        <v>226.6481</v>
      </c>
      <c r="DG2830">
        <v>150.8605</v>
      </c>
      <c r="DH2830">
        <v>161.84549999999999</v>
      </c>
      <c r="DI2830">
        <v>105.4787</v>
      </c>
      <c r="DJ2830">
        <v>189.77539999999999</v>
      </c>
      <c r="DK2830">
        <v>298.64850000000001</v>
      </c>
      <c r="DL2830">
        <v>319.38650000000001</v>
      </c>
      <c r="DM2830">
        <v>410.89319999999998</v>
      </c>
      <c r="DN2830">
        <v>238.86859999999999</v>
      </c>
      <c r="DO2830">
        <v>19</v>
      </c>
      <c r="DP2830">
        <v>19</v>
      </c>
    </row>
    <row r="2831" spans="1:120" hidden="1" x14ac:dyDescent="0.25">
      <c r="A2831" t="str">
        <f t="shared" si="44"/>
        <v>Industry_Type-3. Wholesale, Transport, other utilities_All CBP_44475</v>
      </c>
      <c r="B2831" t="s">
        <v>62</v>
      </c>
      <c r="C2831" t="s">
        <v>202</v>
      </c>
      <c r="D2831" t="s">
        <v>61</v>
      </c>
      <c r="E2831" t="s">
        <v>61</v>
      </c>
      <c r="F2831" t="s">
        <v>61</v>
      </c>
      <c r="G2831" t="s">
        <v>31</v>
      </c>
      <c r="H2831" t="s">
        <v>61</v>
      </c>
      <c r="I2831" t="s">
        <v>61</v>
      </c>
      <c r="J2831" t="s">
        <v>61</v>
      </c>
      <c r="K2831" t="s">
        <v>197</v>
      </c>
      <c r="L2831" s="18">
        <v>44475</v>
      </c>
      <c r="M2831">
        <v>19</v>
      </c>
      <c r="N2831">
        <v>19</v>
      </c>
      <c r="O2831" t="s">
        <v>258</v>
      </c>
      <c r="P2831">
        <v>8</v>
      </c>
      <c r="Q2831">
        <v>8</v>
      </c>
      <c r="R2831">
        <v>0</v>
      </c>
      <c r="S2831">
        <v>0</v>
      </c>
      <c r="T2831">
        <v>1</v>
      </c>
      <c r="U2831">
        <v>0</v>
      </c>
      <c r="V2831">
        <v>1</v>
      </c>
      <c r="W2831">
        <v>886.32</v>
      </c>
      <c r="X2831">
        <v>867.5</v>
      </c>
      <c r="Y2831">
        <v>827.58</v>
      </c>
      <c r="Z2831">
        <v>833.98</v>
      </c>
      <c r="AA2831">
        <v>702.6</v>
      </c>
      <c r="AB2831">
        <v>678.86</v>
      </c>
      <c r="AC2831">
        <v>667.98</v>
      </c>
      <c r="AD2831">
        <v>615.4</v>
      </c>
      <c r="AE2831">
        <v>589.20000000000005</v>
      </c>
      <c r="AF2831">
        <v>623.9</v>
      </c>
      <c r="AG2831">
        <v>627.02</v>
      </c>
      <c r="AH2831">
        <v>602.48</v>
      </c>
      <c r="AI2831">
        <v>598.32000000000005</v>
      </c>
      <c r="AJ2831">
        <v>584.34</v>
      </c>
      <c r="AK2831">
        <v>619.20000000000005</v>
      </c>
      <c r="AL2831">
        <v>645.70000000000005</v>
      </c>
      <c r="AM2831">
        <v>600.17999999999995</v>
      </c>
      <c r="AN2831">
        <v>589.76</v>
      </c>
      <c r="AO2831">
        <v>521.38</v>
      </c>
      <c r="AP2831">
        <v>592</v>
      </c>
      <c r="AQ2831">
        <v>689.5</v>
      </c>
      <c r="AR2831">
        <v>706.86</v>
      </c>
      <c r="AS2831">
        <v>812.06</v>
      </c>
      <c r="AT2831">
        <v>821.96</v>
      </c>
      <c r="AU2831">
        <v>60</v>
      </c>
      <c r="AV2831">
        <v>61</v>
      </c>
      <c r="AW2831">
        <v>60</v>
      </c>
      <c r="AX2831">
        <v>60</v>
      </c>
      <c r="AY2831">
        <v>59</v>
      </c>
      <c r="AZ2831">
        <v>59</v>
      </c>
      <c r="BA2831">
        <v>58</v>
      </c>
      <c r="BB2831">
        <v>57</v>
      </c>
      <c r="BC2831">
        <v>57</v>
      </c>
      <c r="BD2831">
        <v>60</v>
      </c>
      <c r="BE2831">
        <v>63</v>
      </c>
      <c r="BF2831">
        <v>66</v>
      </c>
      <c r="BG2831">
        <v>68</v>
      </c>
      <c r="BH2831">
        <v>71</v>
      </c>
      <c r="BI2831">
        <v>73</v>
      </c>
      <c r="BJ2831">
        <v>74</v>
      </c>
      <c r="BK2831">
        <v>75</v>
      </c>
      <c r="BL2831">
        <v>73</v>
      </c>
      <c r="BM2831">
        <v>71</v>
      </c>
      <c r="BN2831">
        <v>69</v>
      </c>
      <c r="BO2831">
        <v>66</v>
      </c>
      <c r="BP2831">
        <v>65</v>
      </c>
      <c r="BQ2831">
        <v>63</v>
      </c>
      <c r="BR2831">
        <v>62</v>
      </c>
      <c r="BS2831">
        <v>-48.636319999999998</v>
      </c>
      <c r="BT2831">
        <v>10.21381</v>
      </c>
      <c r="BU2831">
        <v>10.730700000000001</v>
      </c>
      <c r="BV2831">
        <v>-8.1690369999999994</v>
      </c>
      <c r="BW2831">
        <v>-0.45625870000000002</v>
      </c>
      <c r="BX2831">
        <v>-14.355090000000001</v>
      </c>
      <c r="BY2831">
        <v>-7.5782090000000002</v>
      </c>
      <c r="BZ2831">
        <v>-2.1317050000000002</v>
      </c>
      <c r="CA2831">
        <v>15.19398</v>
      </c>
      <c r="CB2831">
        <v>15.714880000000001</v>
      </c>
      <c r="CC2831">
        <v>41.970080000000003</v>
      </c>
      <c r="CD2831">
        <v>40.232129999999998</v>
      </c>
      <c r="CE2831">
        <v>40.53783</v>
      </c>
      <c r="CF2831">
        <v>32.105020000000003</v>
      </c>
      <c r="CG2831">
        <v>0.4783154</v>
      </c>
      <c r="CH2831">
        <v>-19.67146</v>
      </c>
      <c r="CI2831">
        <v>6.8148160000000004</v>
      </c>
      <c r="CJ2831">
        <v>14.39049</v>
      </c>
      <c r="CK2831">
        <v>147.79509999999999</v>
      </c>
      <c r="CL2831">
        <v>60.292270000000002</v>
      </c>
      <c r="CM2831">
        <v>8.2570569999999996</v>
      </c>
      <c r="CN2831">
        <v>3.9510740000000002</v>
      </c>
      <c r="CO2831">
        <v>-27.408740000000002</v>
      </c>
      <c r="CP2831">
        <v>-21.342860000000002</v>
      </c>
      <c r="CQ2831">
        <v>277.16770000000002</v>
      </c>
      <c r="CR2831">
        <v>790.75789999999995</v>
      </c>
      <c r="CS2831">
        <v>678.4357</v>
      </c>
      <c r="CT2831">
        <v>567.28269999999998</v>
      </c>
      <c r="CU2831">
        <v>339.0711</v>
      </c>
      <c r="CV2831">
        <v>138.48779999999999</v>
      </c>
      <c r="CW2831">
        <v>190.07060000000001</v>
      </c>
      <c r="CX2831">
        <v>454.4153</v>
      </c>
      <c r="CY2831">
        <v>456.67160000000001</v>
      </c>
      <c r="CZ2831">
        <v>635.59220000000005</v>
      </c>
      <c r="DA2831">
        <v>429.99669999999998</v>
      </c>
      <c r="DB2831">
        <v>260.20330000000001</v>
      </c>
      <c r="DC2831">
        <v>328.38569999999999</v>
      </c>
      <c r="DD2831">
        <v>292.28460000000001</v>
      </c>
      <c r="DE2831">
        <v>351.28379999999999</v>
      </c>
      <c r="DF2831">
        <v>445.5625</v>
      </c>
      <c r="DG2831">
        <v>318.77870000000001</v>
      </c>
      <c r="DH2831">
        <v>373.56610000000001</v>
      </c>
      <c r="DI2831">
        <v>2854.54</v>
      </c>
      <c r="DJ2831">
        <v>895.15279999999996</v>
      </c>
      <c r="DK2831">
        <v>985.22339999999997</v>
      </c>
      <c r="DL2831">
        <v>280.27319999999997</v>
      </c>
      <c r="DM2831">
        <v>345.548</v>
      </c>
      <c r="DN2831">
        <v>355.2278</v>
      </c>
      <c r="DO2831">
        <v>19</v>
      </c>
      <c r="DP2831">
        <v>19</v>
      </c>
    </row>
    <row r="2832" spans="1:120" hidden="1" x14ac:dyDescent="0.25">
      <c r="A2832" t="str">
        <f t="shared" si="44"/>
        <v>sublap_id-SLAP_PGSI_All CBP_44475</v>
      </c>
      <c r="B2832" t="s">
        <v>62</v>
      </c>
      <c r="C2832" t="s">
        <v>277</v>
      </c>
      <c r="D2832" t="s">
        <v>61</v>
      </c>
      <c r="E2832" t="s">
        <v>278</v>
      </c>
      <c r="F2832" t="s">
        <v>61</v>
      </c>
      <c r="G2832" t="s">
        <v>61</v>
      </c>
      <c r="H2832" t="s">
        <v>61</v>
      </c>
      <c r="I2832" t="s">
        <v>61</v>
      </c>
      <c r="J2832" t="s">
        <v>61</v>
      </c>
      <c r="K2832" t="s">
        <v>197</v>
      </c>
      <c r="L2832" s="18">
        <v>44475</v>
      </c>
      <c r="M2832">
        <v>19</v>
      </c>
      <c r="N2832">
        <v>19</v>
      </c>
      <c r="O2832" t="s">
        <v>258</v>
      </c>
      <c r="P2832">
        <v>11</v>
      </c>
      <c r="Q2832">
        <v>11</v>
      </c>
      <c r="R2832">
        <v>0</v>
      </c>
      <c r="S2832">
        <v>0</v>
      </c>
      <c r="T2832">
        <v>1</v>
      </c>
      <c r="U2832">
        <v>0</v>
      </c>
      <c r="V2832">
        <v>1</v>
      </c>
      <c r="W2832">
        <v>916.92</v>
      </c>
      <c r="X2832">
        <v>896.02</v>
      </c>
      <c r="Y2832">
        <v>854</v>
      </c>
      <c r="Z2832">
        <v>862.02</v>
      </c>
      <c r="AA2832">
        <v>728.28</v>
      </c>
      <c r="AB2832">
        <v>733.84</v>
      </c>
      <c r="AC2832">
        <v>792.48</v>
      </c>
      <c r="AD2832">
        <v>751.56</v>
      </c>
      <c r="AE2832">
        <v>711.4</v>
      </c>
      <c r="AF2832">
        <v>735</v>
      </c>
      <c r="AG2832">
        <v>729.92</v>
      </c>
      <c r="AH2832">
        <v>683.88</v>
      </c>
      <c r="AI2832">
        <v>730.76</v>
      </c>
      <c r="AJ2832">
        <v>718.24</v>
      </c>
      <c r="AK2832">
        <v>753.52</v>
      </c>
      <c r="AL2832">
        <v>786.9</v>
      </c>
      <c r="AM2832">
        <v>742.56</v>
      </c>
      <c r="AN2832">
        <v>736.1</v>
      </c>
      <c r="AO2832">
        <v>638.1</v>
      </c>
      <c r="AP2832">
        <v>684.72</v>
      </c>
      <c r="AQ2832">
        <v>782.08</v>
      </c>
      <c r="AR2832">
        <v>783.46</v>
      </c>
      <c r="AS2832">
        <v>842.68</v>
      </c>
      <c r="AT2832">
        <v>852.74</v>
      </c>
      <c r="AU2832">
        <v>60</v>
      </c>
      <c r="AV2832">
        <v>61</v>
      </c>
      <c r="AW2832">
        <v>60</v>
      </c>
      <c r="AX2832">
        <v>60</v>
      </c>
      <c r="AY2832">
        <v>59</v>
      </c>
      <c r="AZ2832">
        <v>59</v>
      </c>
      <c r="BA2832">
        <v>58</v>
      </c>
      <c r="BB2832">
        <v>57</v>
      </c>
      <c r="BC2832">
        <v>57</v>
      </c>
      <c r="BD2832">
        <v>60</v>
      </c>
      <c r="BE2832">
        <v>63</v>
      </c>
      <c r="BF2832">
        <v>66</v>
      </c>
      <c r="BG2832">
        <v>68</v>
      </c>
      <c r="BH2832">
        <v>71</v>
      </c>
      <c r="BI2832">
        <v>73</v>
      </c>
      <c r="BJ2832">
        <v>74</v>
      </c>
      <c r="BK2832">
        <v>75</v>
      </c>
      <c r="BL2832">
        <v>73</v>
      </c>
      <c r="BM2832">
        <v>71</v>
      </c>
      <c r="BN2832">
        <v>69</v>
      </c>
      <c r="BO2832">
        <v>66</v>
      </c>
      <c r="BP2832">
        <v>65</v>
      </c>
      <c r="BQ2832">
        <v>63</v>
      </c>
      <c r="BR2832">
        <v>62</v>
      </c>
      <c r="BS2832">
        <v>-49.932679999999998</v>
      </c>
      <c r="BT2832">
        <v>8.8602629999999998</v>
      </c>
      <c r="BU2832">
        <v>9.9824660000000005</v>
      </c>
      <c r="BV2832">
        <v>-9.2554250000000007</v>
      </c>
      <c r="BW2832">
        <v>-0.75363150000000001</v>
      </c>
      <c r="BX2832">
        <v>-12.79636</v>
      </c>
      <c r="BY2832">
        <v>-6.3463250000000002</v>
      </c>
      <c r="BZ2832">
        <v>-1.4395</v>
      </c>
      <c r="CA2832">
        <v>14.301439999999999</v>
      </c>
      <c r="CB2832">
        <v>12.059060000000001</v>
      </c>
      <c r="CC2832">
        <v>54.561860000000003</v>
      </c>
      <c r="CD2832">
        <v>42.335120000000003</v>
      </c>
      <c r="CE2832">
        <v>27.122399999999999</v>
      </c>
      <c r="CF2832">
        <v>20.589479999999998</v>
      </c>
      <c r="CG2832">
        <v>-12.5091</v>
      </c>
      <c r="CH2832">
        <v>-38.367870000000003</v>
      </c>
      <c r="CI2832">
        <v>-6.6858190000000004</v>
      </c>
      <c r="CJ2832">
        <v>9.2420340000000003</v>
      </c>
      <c r="CK2832">
        <v>141.90600000000001</v>
      </c>
      <c r="CL2832">
        <v>58.747199999999999</v>
      </c>
      <c r="CM2832">
        <v>3.6160100000000002</v>
      </c>
      <c r="CN2832">
        <v>5.6519700000000004</v>
      </c>
      <c r="CO2832">
        <v>-20.182860000000002</v>
      </c>
      <c r="CP2832">
        <v>-22.691739999999999</v>
      </c>
      <c r="CQ2832">
        <v>277.6755</v>
      </c>
      <c r="CR2832">
        <v>791.76400000000001</v>
      </c>
      <c r="CS2832">
        <v>678.82709999999997</v>
      </c>
      <c r="CT2832">
        <v>567.73310000000004</v>
      </c>
      <c r="CU2832">
        <v>339.42750000000001</v>
      </c>
      <c r="CV2832">
        <v>146.78809999999999</v>
      </c>
      <c r="CW2832">
        <v>239.92949999999999</v>
      </c>
      <c r="CX2832">
        <v>473.12880000000001</v>
      </c>
      <c r="CY2832">
        <v>467.96030000000002</v>
      </c>
      <c r="CZ2832">
        <v>667.66459999999995</v>
      </c>
      <c r="DA2832">
        <v>576.75210000000004</v>
      </c>
      <c r="DB2832">
        <v>704.89359999999999</v>
      </c>
      <c r="DC2832">
        <v>448.0872</v>
      </c>
      <c r="DD2832">
        <v>395.93709999999999</v>
      </c>
      <c r="DE2832">
        <v>400.42140000000001</v>
      </c>
      <c r="DF2832">
        <v>462.55040000000002</v>
      </c>
      <c r="DG2832">
        <v>329.52120000000002</v>
      </c>
      <c r="DH2832">
        <v>380.93119999999999</v>
      </c>
      <c r="DI2832">
        <v>2865.297</v>
      </c>
      <c r="DJ2832">
        <v>907.21889999999996</v>
      </c>
      <c r="DK2832">
        <v>999.64250000000004</v>
      </c>
      <c r="DL2832">
        <v>408.0453</v>
      </c>
      <c r="DM2832">
        <v>372.24400000000003</v>
      </c>
      <c r="DN2832">
        <v>356.01740000000001</v>
      </c>
      <c r="DO2832">
        <v>19</v>
      </c>
      <c r="DP2832">
        <v>19</v>
      </c>
    </row>
    <row r="2833" spans="1:120" hidden="1" x14ac:dyDescent="0.25">
      <c r="A2833" t="str">
        <f t="shared" si="44"/>
        <v>LCA-Sierra_All CBP_44475</v>
      </c>
      <c r="B2833" t="s">
        <v>62</v>
      </c>
      <c r="C2833" t="s">
        <v>206</v>
      </c>
      <c r="D2833" t="s">
        <v>34</v>
      </c>
      <c r="E2833" t="s">
        <v>61</v>
      </c>
      <c r="F2833" t="s">
        <v>61</v>
      </c>
      <c r="G2833" t="s">
        <v>61</v>
      </c>
      <c r="H2833" t="s">
        <v>61</v>
      </c>
      <c r="I2833" t="s">
        <v>61</v>
      </c>
      <c r="J2833" t="s">
        <v>61</v>
      </c>
      <c r="K2833" t="s">
        <v>197</v>
      </c>
      <c r="L2833" s="18">
        <v>44475</v>
      </c>
      <c r="M2833">
        <v>19</v>
      </c>
      <c r="N2833">
        <v>19</v>
      </c>
      <c r="O2833" t="s">
        <v>258</v>
      </c>
      <c r="P2833">
        <v>11</v>
      </c>
      <c r="Q2833">
        <v>11</v>
      </c>
      <c r="R2833">
        <v>0</v>
      </c>
      <c r="S2833">
        <v>0</v>
      </c>
      <c r="T2833">
        <v>1</v>
      </c>
      <c r="U2833">
        <v>0</v>
      </c>
      <c r="V2833">
        <v>1</v>
      </c>
      <c r="W2833">
        <v>916.92</v>
      </c>
      <c r="X2833">
        <v>896.02</v>
      </c>
      <c r="Y2833">
        <v>854</v>
      </c>
      <c r="Z2833">
        <v>862.02</v>
      </c>
      <c r="AA2833">
        <v>728.28</v>
      </c>
      <c r="AB2833">
        <v>733.84</v>
      </c>
      <c r="AC2833">
        <v>792.48</v>
      </c>
      <c r="AD2833">
        <v>751.56</v>
      </c>
      <c r="AE2833">
        <v>711.4</v>
      </c>
      <c r="AF2833">
        <v>735</v>
      </c>
      <c r="AG2833">
        <v>729.92</v>
      </c>
      <c r="AH2833">
        <v>683.88</v>
      </c>
      <c r="AI2833">
        <v>730.76</v>
      </c>
      <c r="AJ2833">
        <v>718.24</v>
      </c>
      <c r="AK2833">
        <v>753.52</v>
      </c>
      <c r="AL2833">
        <v>786.9</v>
      </c>
      <c r="AM2833">
        <v>742.56</v>
      </c>
      <c r="AN2833">
        <v>736.1</v>
      </c>
      <c r="AO2833">
        <v>638.1</v>
      </c>
      <c r="AP2833">
        <v>684.72</v>
      </c>
      <c r="AQ2833">
        <v>782.08</v>
      </c>
      <c r="AR2833">
        <v>783.46</v>
      </c>
      <c r="AS2833">
        <v>842.68</v>
      </c>
      <c r="AT2833">
        <v>852.74</v>
      </c>
      <c r="AU2833">
        <v>60</v>
      </c>
      <c r="AV2833">
        <v>61</v>
      </c>
      <c r="AW2833">
        <v>60</v>
      </c>
      <c r="AX2833">
        <v>60</v>
      </c>
      <c r="AY2833">
        <v>59</v>
      </c>
      <c r="AZ2833">
        <v>59</v>
      </c>
      <c r="BA2833">
        <v>58</v>
      </c>
      <c r="BB2833">
        <v>57</v>
      </c>
      <c r="BC2833">
        <v>57</v>
      </c>
      <c r="BD2833">
        <v>60</v>
      </c>
      <c r="BE2833">
        <v>63</v>
      </c>
      <c r="BF2833">
        <v>66</v>
      </c>
      <c r="BG2833">
        <v>68</v>
      </c>
      <c r="BH2833">
        <v>71</v>
      </c>
      <c r="BI2833">
        <v>73</v>
      </c>
      <c r="BJ2833">
        <v>74</v>
      </c>
      <c r="BK2833">
        <v>75</v>
      </c>
      <c r="BL2833">
        <v>73</v>
      </c>
      <c r="BM2833">
        <v>71</v>
      </c>
      <c r="BN2833">
        <v>69</v>
      </c>
      <c r="BO2833">
        <v>66</v>
      </c>
      <c r="BP2833">
        <v>65</v>
      </c>
      <c r="BQ2833">
        <v>63</v>
      </c>
      <c r="BR2833">
        <v>62</v>
      </c>
      <c r="BS2833">
        <v>-49.932679999999998</v>
      </c>
      <c r="BT2833">
        <v>8.8602629999999998</v>
      </c>
      <c r="BU2833">
        <v>9.9824660000000005</v>
      </c>
      <c r="BV2833">
        <v>-9.2554250000000007</v>
      </c>
      <c r="BW2833">
        <v>-0.75363150000000001</v>
      </c>
      <c r="BX2833">
        <v>-12.79636</v>
      </c>
      <c r="BY2833">
        <v>-6.3463250000000002</v>
      </c>
      <c r="BZ2833">
        <v>-1.4395</v>
      </c>
      <c r="CA2833">
        <v>14.301439999999999</v>
      </c>
      <c r="CB2833">
        <v>12.059060000000001</v>
      </c>
      <c r="CC2833">
        <v>54.561860000000003</v>
      </c>
      <c r="CD2833">
        <v>42.335120000000003</v>
      </c>
      <c r="CE2833">
        <v>27.122399999999999</v>
      </c>
      <c r="CF2833">
        <v>20.589479999999998</v>
      </c>
      <c r="CG2833">
        <v>-12.5091</v>
      </c>
      <c r="CH2833">
        <v>-38.367870000000003</v>
      </c>
      <c r="CI2833">
        <v>-6.6858190000000004</v>
      </c>
      <c r="CJ2833">
        <v>9.2420340000000003</v>
      </c>
      <c r="CK2833">
        <v>141.90600000000001</v>
      </c>
      <c r="CL2833">
        <v>58.747199999999999</v>
      </c>
      <c r="CM2833">
        <v>3.6160100000000002</v>
      </c>
      <c r="CN2833">
        <v>5.6519700000000004</v>
      </c>
      <c r="CO2833">
        <v>-20.182860000000002</v>
      </c>
      <c r="CP2833">
        <v>-22.691739999999999</v>
      </c>
      <c r="CQ2833">
        <v>277.6755</v>
      </c>
      <c r="CR2833">
        <v>791.76400000000001</v>
      </c>
      <c r="CS2833">
        <v>678.82709999999997</v>
      </c>
      <c r="CT2833">
        <v>567.73310000000004</v>
      </c>
      <c r="CU2833">
        <v>339.42750000000001</v>
      </c>
      <c r="CV2833">
        <v>146.78809999999999</v>
      </c>
      <c r="CW2833">
        <v>239.92949999999999</v>
      </c>
      <c r="CX2833">
        <v>473.12880000000001</v>
      </c>
      <c r="CY2833">
        <v>467.96030000000002</v>
      </c>
      <c r="CZ2833">
        <v>667.66459999999995</v>
      </c>
      <c r="DA2833">
        <v>576.75210000000004</v>
      </c>
      <c r="DB2833">
        <v>704.89359999999999</v>
      </c>
      <c r="DC2833">
        <v>448.0872</v>
      </c>
      <c r="DD2833">
        <v>395.93709999999999</v>
      </c>
      <c r="DE2833">
        <v>400.42140000000001</v>
      </c>
      <c r="DF2833">
        <v>462.55040000000002</v>
      </c>
      <c r="DG2833">
        <v>329.52120000000002</v>
      </c>
      <c r="DH2833">
        <v>380.93119999999999</v>
      </c>
      <c r="DI2833">
        <v>2865.297</v>
      </c>
      <c r="DJ2833">
        <v>907.21889999999996</v>
      </c>
      <c r="DK2833">
        <v>999.64250000000004</v>
      </c>
      <c r="DL2833">
        <v>408.0453</v>
      </c>
      <c r="DM2833">
        <v>372.24400000000003</v>
      </c>
      <c r="DN2833">
        <v>356.01740000000001</v>
      </c>
      <c r="DO2833">
        <v>19</v>
      </c>
      <c r="DP2833">
        <v>19</v>
      </c>
    </row>
    <row r="2834" spans="1:120" hidden="1" x14ac:dyDescent="0.25">
      <c r="A2834" t="str">
        <f t="shared" si="44"/>
        <v>LCA-Greater Bay Area_All CBP_44475</v>
      </c>
      <c r="B2834" t="s">
        <v>62</v>
      </c>
      <c r="C2834" t="s">
        <v>209</v>
      </c>
      <c r="D2834" t="s">
        <v>36</v>
      </c>
      <c r="E2834" t="s">
        <v>61</v>
      </c>
      <c r="F2834" t="s">
        <v>61</v>
      </c>
      <c r="G2834" t="s">
        <v>61</v>
      </c>
      <c r="H2834" t="s">
        <v>61</v>
      </c>
      <c r="I2834" t="s">
        <v>61</v>
      </c>
      <c r="J2834" t="s">
        <v>61</v>
      </c>
      <c r="K2834" t="s">
        <v>197</v>
      </c>
      <c r="L2834" s="18">
        <v>44475</v>
      </c>
      <c r="M2834">
        <v>19</v>
      </c>
      <c r="N2834">
        <v>19</v>
      </c>
      <c r="O2834" t="s">
        <v>258</v>
      </c>
      <c r="P2834">
        <v>3</v>
      </c>
      <c r="Q2834">
        <v>2</v>
      </c>
      <c r="R2834">
        <v>0</v>
      </c>
      <c r="S2834">
        <v>0</v>
      </c>
      <c r="T2834">
        <v>1</v>
      </c>
      <c r="U2834">
        <v>0</v>
      </c>
      <c r="V2834">
        <v>1</v>
      </c>
      <c r="W2834">
        <v>968.4</v>
      </c>
      <c r="X2834">
        <v>909.36</v>
      </c>
      <c r="Y2834">
        <v>908.04</v>
      </c>
      <c r="Z2834">
        <v>908.16</v>
      </c>
      <c r="AA2834">
        <v>908.58</v>
      </c>
      <c r="AB2834">
        <v>909.48</v>
      </c>
      <c r="AC2834">
        <v>869.46</v>
      </c>
      <c r="AD2834">
        <v>538.62</v>
      </c>
      <c r="AE2834">
        <v>352.08</v>
      </c>
      <c r="AF2834">
        <v>345.66</v>
      </c>
      <c r="AG2834">
        <v>414.36</v>
      </c>
      <c r="AH2834">
        <v>729.42</v>
      </c>
      <c r="AI2834">
        <v>613.44000000000005</v>
      </c>
      <c r="AJ2834">
        <v>236.04</v>
      </c>
      <c r="AK2834">
        <v>216.48</v>
      </c>
      <c r="AL2834">
        <v>277.98</v>
      </c>
      <c r="AM2834">
        <v>257.94</v>
      </c>
      <c r="AN2834">
        <v>213.66</v>
      </c>
      <c r="AO2834">
        <v>78.239999999999995</v>
      </c>
      <c r="AP2834">
        <v>235.92</v>
      </c>
      <c r="AQ2834">
        <v>340.74</v>
      </c>
      <c r="AR2834">
        <v>829.68</v>
      </c>
      <c r="AS2834">
        <v>871.92</v>
      </c>
      <c r="AT2834">
        <v>866.1</v>
      </c>
      <c r="AU2834">
        <v>58</v>
      </c>
      <c r="AV2834">
        <v>61</v>
      </c>
      <c r="AW2834">
        <v>60.5</v>
      </c>
      <c r="AX2834">
        <v>60.5</v>
      </c>
      <c r="AY2834">
        <v>60.5</v>
      </c>
      <c r="AZ2834">
        <v>60</v>
      </c>
      <c r="BA2834">
        <v>59.5</v>
      </c>
      <c r="BB2834">
        <v>59</v>
      </c>
      <c r="BC2834">
        <v>60.5</v>
      </c>
      <c r="BD2834">
        <v>61.5</v>
      </c>
      <c r="BE2834">
        <v>62.5</v>
      </c>
      <c r="BF2834">
        <v>64</v>
      </c>
      <c r="BG2834">
        <v>65</v>
      </c>
      <c r="BH2834">
        <v>65.5</v>
      </c>
      <c r="BI2834">
        <v>65</v>
      </c>
      <c r="BJ2834">
        <v>65</v>
      </c>
      <c r="BK2834">
        <v>64.5</v>
      </c>
      <c r="BL2834">
        <v>63</v>
      </c>
      <c r="BM2834">
        <v>62</v>
      </c>
      <c r="BN2834">
        <v>61.5</v>
      </c>
      <c r="BO2834">
        <v>60.5</v>
      </c>
      <c r="BP2834">
        <v>59.5</v>
      </c>
      <c r="BQ2834">
        <v>59.5</v>
      </c>
      <c r="BR2834">
        <v>59</v>
      </c>
      <c r="BS2834">
        <v>-109.2186</v>
      </c>
      <c r="BT2834">
        <v>-116.8952</v>
      </c>
      <c r="BU2834">
        <v>-126.8665</v>
      </c>
      <c r="BV2834">
        <v>-125.8141</v>
      </c>
      <c r="BW2834">
        <v>-128.5667</v>
      </c>
      <c r="BX2834">
        <v>-157.30629999999999</v>
      </c>
      <c r="BY2834">
        <v>-119.7166</v>
      </c>
      <c r="BZ2834">
        <v>19.312950000000001</v>
      </c>
      <c r="CA2834">
        <v>104.3048</v>
      </c>
      <c r="CB2834">
        <v>287.80110000000002</v>
      </c>
      <c r="CC2834">
        <v>149.37549999999999</v>
      </c>
      <c r="CD2834">
        <v>-32.377380000000002</v>
      </c>
      <c r="CE2834">
        <v>58.623449999999998</v>
      </c>
      <c r="CF2834">
        <v>80.867609999999999</v>
      </c>
      <c r="CG2834">
        <v>86.401610000000005</v>
      </c>
      <c r="CH2834">
        <v>71.857060000000004</v>
      </c>
      <c r="CI2834">
        <v>74.201490000000007</v>
      </c>
      <c r="CJ2834">
        <v>95.487930000000006</v>
      </c>
      <c r="CK2834">
        <v>125.5003</v>
      </c>
      <c r="CL2834">
        <v>12.600519999999999</v>
      </c>
      <c r="CM2834">
        <v>-35.548520000000003</v>
      </c>
      <c r="CN2834">
        <v>-61.254300000000001</v>
      </c>
      <c r="CO2834">
        <v>-57.939970000000002</v>
      </c>
      <c r="CP2834">
        <v>-61.61206</v>
      </c>
      <c r="CQ2834">
        <v>530.44659999999999</v>
      </c>
      <c r="CR2834">
        <v>936.30319999999995</v>
      </c>
      <c r="CS2834">
        <v>1020.199</v>
      </c>
      <c r="CT2834">
        <v>982.01580000000001</v>
      </c>
      <c r="CU2834">
        <v>913.74829999999997</v>
      </c>
      <c r="CV2834">
        <v>899.29880000000003</v>
      </c>
      <c r="CW2834">
        <v>1345.1489999999999</v>
      </c>
      <c r="CX2834">
        <v>3024.1089999999999</v>
      </c>
      <c r="CY2834">
        <v>5346.2529999999997</v>
      </c>
      <c r="CZ2834">
        <v>3753.9290000000001</v>
      </c>
      <c r="DA2834">
        <v>4550.1980000000003</v>
      </c>
      <c r="DB2834">
        <v>7893.17</v>
      </c>
      <c r="DC2834">
        <v>10103.129999999999</v>
      </c>
      <c r="DD2834">
        <v>225.78139999999999</v>
      </c>
      <c r="DE2834">
        <v>267.74360000000001</v>
      </c>
      <c r="DF2834">
        <v>627.38199999999995</v>
      </c>
      <c r="DG2834">
        <v>463.71300000000002</v>
      </c>
      <c r="DH2834">
        <v>482.28289999999998</v>
      </c>
      <c r="DI2834">
        <v>700.28719999999998</v>
      </c>
      <c r="DJ2834">
        <v>1324.9559999999999</v>
      </c>
      <c r="DK2834">
        <v>987.63850000000002</v>
      </c>
      <c r="DL2834">
        <v>1103.248</v>
      </c>
      <c r="DM2834">
        <v>1205.3800000000001</v>
      </c>
      <c r="DN2834">
        <v>1120.662</v>
      </c>
      <c r="DO2834">
        <v>19</v>
      </c>
      <c r="DP2834">
        <v>19</v>
      </c>
    </row>
    <row r="2835" spans="1:120" hidden="1" x14ac:dyDescent="0.25">
      <c r="A2835" t="str">
        <f t="shared" si="44"/>
        <v>Industry_Type-1. Agriculture, Mining &amp; Construction_All CBP_44475</v>
      </c>
      <c r="B2835" t="s">
        <v>62</v>
      </c>
      <c r="C2835" t="s">
        <v>211</v>
      </c>
      <c r="D2835" t="s">
        <v>61</v>
      </c>
      <c r="E2835" t="s">
        <v>61</v>
      </c>
      <c r="F2835" t="s">
        <v>61</v>
      </c>
      <c r="G2835" t="s">
        <v>30</v>
      </c>
      <c r="H2835" t="s">
        <v>61</v>
      </c>
      <c r="I2835" t="s">
        <v>61</v>
      </c>
      <c r="J2835" t="s">
        <v>61</v>
      </c>
      <c r="K2835" t="s">
        <v>197</v>
      </c>
      <c r="L2835" s="18">
        <v>44475</v>
      </c>
      <c r="M2835">
        <v>19</v>
      </c>
      <c r="N2835">
        <v>19</v>
      </c>
      <c r="O2835" t="s">
        <v>258</v>
      </c>
      <c r="P2835">
        <v>1</v>
      </c>
      <c r="Q2835">
        <v>1</v>
      </c>
      <c r="R2835">
        <v>0</v>
      </c>
      <c r="S2835">
        <v>0</v>
      </c>
      <c r="T2835">
        <v>1</v>
      </c>
      <c r="U2835">
        <v>0</v>
      </c>
      <c r="V2835">
        <v>1</v>
      </c>
      <c r="W2835">
        <v>528.32000000000005</v>
      </c>
      <c r="X2835">
        <v>490.08</v>
      </c>
      <c r="Y2835">
        <v>490.4</v>
      </c>
      <c r="Z2835">
        <v>490.08</v>
      </c>
      <c r="AA2835">
        <v>490.56</v>
      </c>
      <c r="AB2835">
        <v>491.36</v>
      </c>
      <c r="AC2835">
        <v>488</v>
      </c>
      <c r="AD2835">
        <v>299.68</v>
      </c>
      <c r="AE2835">
        <v>160.96</v>
      </c>
      <c r="AF2835">
        <v>154.72</v>
      </c>
      <c r="AG2835">
        <v>202.4</v>
      </c>
      <c r="AH2835">
        <v>409.6</v>
      </c>
      <c r="AI2835">
        <v>331.36</v>
      </c>
      <c r="AJ2835">
        <v>81.44</v>
      </c>
      <c r="AK2835">
        <v>74.239999999999995</v>
      </c>
      <c r="AL2835">
        <v>112.64</v>
      </c>
      <c r="AM2835">
        <v>99.36</v>
      </c>
      <c r="AN2835">
        <v>76.8</v>
      </c>
      <c r="AO2835">
        <v>27.84</v>
      </c>
      <c r="AP2835">
        <v>96.48</v>
      </c>
      <c r="AQ2835">
        <v>130.08000000000001</v>
      </c>
      <c r="AR2835">
        <v>474.08</v>
      </c>
      <c r="AS2835">
        <v>501.6</v>
      </c>
      <c r="AT2835">
        <v>497.44</v>
      </c>
      <c r="AU2835">
        <v>57</v>
      </c>
      <c r="AV2835">
        <v>60</v>
      </c>
      <c r="AW2835">
        <v>59</v>
      </c>
      <c r="AX2835">
        <v>59</v>
      </c>
      <c r="AY2835">
        <v>59</v>
      </c>
      <c r="AZ2835">
        <v>59</v>
      </c>
      <c r="BA2835">
        <v>58</v>
      </c>
      <c r="BB2835">
        <v>58</v>
      </c>
      <c r="BC2835">
        <v>59</v>
      </c>
      <c r="BD2835">
        <v>60</v>
      </c>
      <c r="BE2835">
        <v>61</v>
      </c>
      <c r="BF2835">
        <v>62</v>
      </c>
      <c r="BG2835">
        <v>63</v>
      </c>
      <c r="BH2835">
        <v>63</v>
      </c>
      <c r="BI2835">
        <v>62</v>
      </c>
      <c r="BJ2835">
        <v>62</v>
      </c>
      <c r="BK2835">
        <v>62</v>
      </c>
      <c r="BL2835">
        <v>61</v>
      </c>
      <c r="BM2835">
        <v>60</v>
      </c>
      <c r="BN2835">
        <v>59</v>
      </c>
      <c r="BO2835">
        <v>59</v>
      </c>
      <c r="BP2835">
        <v>58</v>
      </c>
      <c r="BQ2835">
        <v>58</v>
      </c>
      <c r="BR2835">
        <v>58</v>
      </c>
      <c r="BS2835">
        <v>-57.006100000000004</v>
      </c>
      <c r="BT2835">
        <v>-58.738889999999998</v>
      </c>
      <c r="BU2835">
        <v>-65.434970000000007</v>
      </c>
      <c r="BV2835">
        <v>-66.168270000000007</v>
      </c>
      <c r="BW2835">
        <v>-68.815799999999996</v>
      </c>
      <c r="BX2835">
        <v>-87.436580000000006</v>
      </c>
      <c r="BY2835">
        <v>-71.902829999999994</v>
      </c>
      <c r="BZ2835">
        <v>7.3730500000000004E-2</v>
      </c>
      <c r="CA2835">
        <v>55.29092</v>
      </c>
      <c r="CB2835">
        <v>176.8878</v>
      </c>
      <c r="CC2835">
        <v>85.392619999999994</v>
      </c>
      <c r="CD2835">
        <v>-36.157620000000001</v>
      </c>
      <c r="CE2835">
        <v>23.422000000000001</v>
      </c>
      <c r="CF2835">
        <v>34.774509999999999</v>
      </c>
      <c r="CG2835">
        <v>34.276440000000001</v>
      </c>
      <c r="CH2835">
        <v>21.998460000000001</v>
      </c>
      <c r="CI2835">
        <v>24.48236</v>
      </c>
      <c r="CJ2835">
        <v>36.869250000000001</v>
      </c>
      <c r="CK2835">
        <v>31.18834</v>
      </c>
      <c r="CL2835">
        <v>-4.6837010000000001</v>
      </c>
      <c r="CM2835">
        <v>-16.496390000000002</v>
      </c>
      <c r="CN2835">
        <v>-33.715850000000003</v>
      </c>
      <c r="CO2835">
        <v>-32.492579999999997</v>
      </c>
      <c r="CP2835">
        <v>-32.960140000000003</v>
      </c>
      <c r="CQ2835">
        <v>216.8914</v>
      </c>
      <c r="CR2835">
        <v>401.3904</v>
      </c>
      <c r="CS2835">
        <v>439.66739999999999</v>
      </c>
      <c r="CT2835">
        <v>420.64749999999998</v>
      </c>
      <c r="CU2835">
        <v>388.68680000000001</v>
      </c>
      <c r="CV2835">
        <v>383.42660000000001</v>
      </c>
      <c r="CW2835">
        <v>593.05960000000005</v>
      </c>
      <c r="CX2835">
        <v>1320.2360000000001</v>
      </c>
      <c r="CY2835">
        <v>2368.4389999999999</v>
      </c>
      <c r="CZ2835">
        <v>1660.5360000000001</v>
      </c>
      <c r="DA2835">
        <v>2006.489</v>
      </c>
      <c r="DB2835">
        <v>3497.9290000000001</v>
      </c>
      <c r="DC2835">
        <v>4478.7349999999997</v>
      </c>
      <c r="DD2835">
        <v>85.220780000000005</v>
      </c>
      <c r="DE2835">
        <v>89.921040000000005</v>
      </c>
      <c r="DF2835">
        <v>255.77879999999999</v>
      </c>
      <c r="DG2835">
        <v>173.98390000000001</v>
      </c>
      <c r="DH2835">
        <v>172.44929999999999</v>
      </c>
      <c r="DI2835">
        <v>142.94309999999999</v>
      </c>
      <c r="DJ2835">
        <v>406.20229999999998</v>
      </c>
      <c r="DK2835">
        <v>392.64359999999999</v>
      </c>
      <c r="DL2835">
        <v>352.29969999999997</v>
      </c>
      <c r="DM2835">
        <v>414.15530000000001</v>
      </c>
      <c r="DN2835">
        <v>371.27370000000002</v>
      </c>
      <c r="DO2835">
        <v>19</v>
      </c>
      <c r="DP2835">
        <v>19</v>
      </c>
    </row>
    <row r="2836" spans="1:120" hidden="1" x14ac:dyDescent="0.25">
      <c r="A2836" t="str">
        <f t="shared" si="44"/>
        <v>Industry_Type-5. Offices, Hotels, Finance, Services_All CBP_44475</v>
      </c>
      <c r="B2836" t="s">
        <v>62</v>
      </c>
      <c r="C2836" t="s">
        <v>205</v>
      </c>
      <c r="D2836" t="s">
        <v>61</v>
      </c>
      <c r="E2836" t="s">
        <v>61</v>
      </c>
      <c r="F2836" t="s">
        <v>61</v>
      </c>
      <c r="G2836" t="s">
        <v>37</v>
      </c>
      <c r="H2836" t="s">
        <v>61</v>
      </c>
      <c r="I2836" t="s">
        <v>61</v>
      </c>
      <c r="J2836" t="s">
        <v>61</v>
      </c>
      <c r="K2836" t="s">
        <v>197</v>
      </c>
      <c r="L2836" s="18">
        <v>44475</v>
      </c>
      <c r="M2836">
        <v>19</v>
      </c>
      <c r="N2836">
        <v>19</v>
      </c>
      <c r="O2836" t="s">
        <v>258</v>
      </c>
      <c r="P2836">
        <v>2</v>
      </c>
      <c r="Q2836">
        <v>1</v>
      </c>
      <c r="R2836">
        <v>0</v>
      </c>
      <c r="S2836">
        <v>0</v>
      </c>
      <c r="T2836">
        <v>1</v>
      </c>
      <c r="U2836">
        <v>0</v>
      </c>
      <c r="V2836">
        <v>1</v>
      </c>
      <c r="W2836">
        <v>234.56</v>
      </c>
      <c r="X2836">
        <v>232.32</v>
      </c>
      <c r="Y2836">
        <v>229.92</v>
      </c>
      <c r="Z2836">
        <v>230.72</v>
      </c>
      <c r="AA2836">
        <v>230.32</v>
      </c>
      <c r="AB2836">
        <v>229.92</v>
      </c>
      <c r="AC2836">
        <v>183.28</v>
      </c>
      <c r="AD2836">
        <v>118.8</v>
      </c>
      <c r="AE2836">
        <v>147.52000000000001</v>
      </c>
      <c r="AF2836">
        <v>151.44</v>
      </c>
      <c r="AG2836">
        <v>147.68</v>
      </c>
      <c r="AH2836">
        <v>153.36000000000001</v>
      </c>
      <c r="AI2836">
        <v>155.19999999999999</v>
      </c>
      <c r="AJ2836">
        <v>151.84</v>
      </c>
      <c r="AK2836">
        <v>140.16</v>
      </c>
      <c r="AL2836">
        <v>145.36000000000001</v>
      </c>
      <c r="AM2836">
        <v>145.19999999999999</v>
      </c>
      <c r="AN2836">
        <v>131.28</v>
      </c>
      <c r="AO2836">
        <v>48.64</v>
      </c>
      <c r="AP2836">
        <v>121.6</v>
      </c>
      <c r="AQ2836">
        <v>194.16</v>
      </c>
      <c r="AR2836">
        <v>158.08000000000001</v>
      </c>
      <c r="AS2836">
        <v>159.36000000000001</v>
      </c>
      <c r="AT2836">
        <v>159.91999999999999</v>
      </c>
      <c r="AU2836">
        <v>59</v>
      </c>
      <c r="AV2836">
        <v>62</v>
      </c>
      <c r="AW2836">
        <v>62</v>
      </c>
      <c r="AX2836">
        <v>62</v>
      </c>
      <c r="AY2836">
        <v>62</v>
      </c>
      <c r="AZ2836">
        <v>61</v>
      </c>
      <c r="BA2836">
        <v>61</v>
      </c>
      <c r="BB2836">
        <v>60</v>
      </c>
      <c r="BC2836">
        <v>62</v>
      </c>
      <c r="BD2836">
        <v>63</v>
      </c>
      <c r="BE2836">
        <v>64</v>
      </c>
      <c r="BF2836">
        <v>66</v>
      </c>
      <c r="BG2836">
        <v>67</v>
      </c>
      <c r="BH2836">
        <v>68</v>
      </c>
      <c r="BI2836">
        <v>68</v>
      </c>
      <c r="BJ2836">
        <v>68</v>
      </c>
      <c r="BK2836">
        <v>67</v>
      </c>
      <c r="BL2836">
        <v>65</v>
      </c>
      <c r="BM2836">
        <v>64</v>
      </c>
      <c r="BN2836">
        <v>64</v>
      </c>
      <c r="BO2836">
        <v>62</v>
      </c>
      <c r="BP2836">
        <v>61</v>
      </c>
      <c r="BQ2836">
        <v>61</v>
      </c>
      <c r="BR2836">
        <v>60</v>
      </c>
      <c r="BS2836">
        <v>-31.612559999999998</v>
      </c>
      <c r="BT2836">
        <v>-38.382460000000002</v>
      </c>
      <c r="BU2836">
        <v>-38.285350000000001</v>
      </c>
      <c r="BV2836">
        <v>-35.41554</v>
      </c>
      <c r="BW2836">
        <v>-33.790599999999998</v>
      </c>
      <c r="BX2836">
        <v>-34.868549999999999</v>
      </c>
      <c r="BY2836">
        <v>-15.816409999999999</v>
      </c>
      <c r="BZ2836">
        <v>25.60313</v>
      </c>
      <c r="CA2836">
        <v>28.49127</v>
      </c>
      <c r="CB2836">
        <v>29.959140000000001</v>
      </c>
      <c r="CC2836">
        <v>28.38213</v>
      </c>
      <c r="CD2836">
        <v>29.145399999999999</v>
      </c>
      <c r="CE2836">
        <v>31.320599999999999</v>
      </c>
      <c r="CF2836">
        <v>38.274459999999998</v>
      </c>
      <c r="CG2836">
        <v>46.649259999999998</v>
      </c>
      <c r="CH2836">
        <v>51.812480000000001</v>
      </c>
      <c r="CI2836">
        <v>49.970599999999997</v>
      </c>
      <c r="CJ2836">
        <v>53.578749999999999</v>
      </c>
      <c r="CK2836">
        <v>104.95699999999999</v>
      </c>
      <c r="CL2836">
        <v>26.168089999999999</v>
      </c>
      <c r="CM2836">
        <v>-14.405239999999999</v>
      </c>
      <c r="CN2836">
        <v>-14.240690000000001</v>
      </c>
      <c r="CO2836">
        <v>-12.268129999999999</v>
      </c>
      <c r="CP2836">
        <v>-16.229130000000001</v>
      </c>
      <c r="CQ2836">
        <v>75.450580000000002</v>
      </c>
      <c r="CR2836">
        <v>58.977359999999997</v>
      </c>
      <c r="CS2836">
        <v>55.017400000000002</v>
      </c>
      <c r="CT2836">
        <v>63.21584</v>
      </c>
      <c r="CU2836">
        <v>69.694370000000006</v>
      </c>
      <c r="CV2836">
        <v>65.046859999999995</v>
      </c>
      <c r="CW2836">
        <v>19.137930000000001</v>
      </c>
      <c r="CX2836">
        <v>95.250690000000006</v>
      </c>
      <c r="CY2836">
        <v>30.69397</v>
      </c>
      <c r="CZ2836">
        <v>31.509679999999999</v>
      </c>
      <c r="DA2836">
        <v>63.28604</v>
      </c>
      <c r="DB2836">
        <v>40.586489999999998</v>
      </c>
      <c r="DC2836">
        <v>46.175739999999998</v>
      </c>
      <c r="DD2836">
        <v>60.506059999999998</v>
      </c>
      <c r="DE2836">
        <v>116.3045</v>
      </c>
      <c r="DF2836">
        <v>92.230590000000007</v>
      </c>
      <c r="DG2836">
        <v>128.44329999999999</v>
      </c>
      <c r="DH2836">
        <v>167.59450000000001</v>
      </c>
      <c r="DI2836">
        <v>673.18259999999998</v>
      </c>
      <c r="DJ2836">
        <v>730.66809999999998</v>
      </c>
      <c r="DK2836">
        <v>185.22720000000001</v>
      </c>
      <c r="DL2836">
        <v>552.1318</v>
      </c>
      <c r="DM2836">
        <v>486.27699999999999</v>
      </c>
      <c r="DN2836">
        <v>507.19349999999997</v>
      </c>
      <c r="DO2836">
        <v>19</v>
      </c>
      <c r="DP2836">
        <v>19</v>
      </c>
    </row>
    <row r="2837" spans="1:120" hidden="1" x14ac:dyDescent="0.25">
      <c r="A2837" t="str">
        <f t="shared" si="44"/>
        <v>sublap_id-SLAP_PGP2_All CBP_44475</v>
      </c>
      <c r="B2837" t="s">
        <v>62</v>
      </c>
      <c r="C2837" t="s">
        <v>301</v>
      </c>
      <c r="D2837" t="s">
        <v>61</v>
      </c>
      <c r="E2837" t="s">
        <v>302</v>
      </c>
      <c r="F2837" t="s">
        <v>61</v>
      </c>
      <c r="G2837" t="s">
        <v>61</v>
      </c>
      <c r="H2837" t="s">
        <v>61</v>
      </c>
      <c r="I2837" t="s">
        <v>61</v>
      </c>
      <c r="J2837" t="s">
        <v>61</v>
      </c>
      <c r="K2837" t="s">
        <v>197</v>
      </c>
      <c r="L2837" s="18">
        <v>44475</v>
      </c>
      <c r="M2837">
        <v>19</v>
      </c>
      <c r="N2837">
        <v>19</v>
      </c>
      <c r="O2837" t="s">
        <v>258</v>
      </c>
      <c r="P2837">
        <v>1</v>
      </c>
      <c r="Q2837">
        <v>1</v>
      </c>
      <c r="R2837">
        <v>0</v>
      </c>
      <c r="S2837">
        <v>0</v>
      </c>
      <c r="T2837">
        <v>1</v>
      </c>
      <c r="U2837">
        <v>0</v>
      </c>
      <c r="V2837">
        <v>1</v>
      </c>
      <c r="W2837">
        <v>528.32000000000005</v>
      </c>
      <c r="X2837">
        <v>490.08</v>
      </c>
      <c r="Y2837">
        <v>490.4</v>
      </c>
      <c r="Z2837">
        <v>490.08</v>
      </c>
      <c r="AA2837">
        <v>490.56</v>
      </c>
      <c r="AB2837">
        <v>491.36</v>
      </c>
      <c r="AC2837">
        <v>488</v>
      </c>
      <c r="AD2837">
        <v>299.68</v>
      </c>
      <c r="AE2837">
        <v>160.96</v>
      </c>
      <c r="AF2837">
        <v>154.72</v>
      </c>
      <c r="AG2837">
        <v>202.4</v>
      </c>
      <c r="AH2837">
        <v>409.6</v>
      </c>
      <c r="AI2837">
        <v>331.36</v>
      </c>
      <c r="AJ2837">
        <v>81.44</v>
      </c>
      <c r="AK2837">
        <v>74.239999999999995</v>
      </c>
      <c r="AL2837">
        <v>112.64</v>
      </c>
      <c r="AM2837">
        <v>99.36</v>
      </c>
      <c r="AN2837">
        <v>76.8</v>
      </c>
      <c r="AO2837">
        <v>27.84</v>
      </c>
      <c r="AP2837">
        <v>96.48</v>
      </c>
      <c r="AQ2837">
        <v>130.08000000000001</v>
      </c>
      <c r="AR2837">
        <v>474.08</v>
      </c>
      <c r="AS2837">
        <v>501.6</v>
      </c>
      <c r="AT2837">
        <v>497.44</v>
      </c>
      <c r="AU2837">
        <v>57</v>
      </c>
      <c r="AV2837">
        <v>60</v>
      </c>
      <c r="AW2837">
        <v>59</v>
      </c>
      <c r="AX2837">
        <v>59</v>
      </c>
      <c r="AY2837">
        <v>59</v>
      </c>
      <c r="AZ2837">
        <v>59</v>
      </c>
      <c r="BA2837">
        <v>58</v>
      </c>
      <c r="BB2837">
        <v>58</v>
      </c>
      <c r="BC2837">
        <v>59</v>
      </c>
      <c r="BD2837">
        <v>60</v>
      </c>
      <c r="BE2837">
        <v>61</v>
      </c>
      <c r="BF2837">
        <v>62</v>
      </c>
      <c r="BG2837">
        <v>63</v>
      </c>
      <c r="BH2837">
        <v>63</v>
      </c>
      <c r="BI2837">
        <v>62</v>
      </c>
      <c r="BJ2837">
        <v>62</v>
      </c>
      <c r="BK2837">
        <v>62</v>
      </c>
      <c r="BL2837">
        <v>61</v>
      </c>
      <c r="BM2837">
        <v>60</v>
      </c>
      <c r="BN2837">
        <v>59</v>
      </c>
      <c r="BO2837">
        <v>59</v>
      </c>
      <c r="BP2837">
        <v>58</v>
      </c>
      <c r="BQ2837">
        <v>58</v>
      </c>
      <c r="BR2837">
        <v>58</v>
      </c>
      <c r="BS2837">
        <v>-57.006100000000004</v>
      </c>
      <c r="BT2837">
        <v>-58.738889999999998</v>
      </c>
      <c r="BU2837">
        <v>-65.434970000000007</v>
      </c>
      <c r="BV2837">
        <v>-66.168270000000007</v>
      </c>
      <c r="BW2837">
        <v>-68.815799999999996</v>
      </c>
      <c r="BX2837">
        <v>-87.436580000000006</v>
      </c>
      <c r="BY2837">
        <v>-71.902829999999994</v>
      </c>
      <c r="BZ2837">
        <v>7.3730500000000004E-2</v>
      </c>
      <c r="CA2837">
        <v>55.29092</v>
      </c>
      <c r="CB2837">
        <v>176.8878</v>
      </c>
      <c r="CC2837">
        <v>85.392619999999994</v>
      </c>
      <c r="CD2837">
        <v>-36.157620000000001</v>
      </c>
      <c r="CE2837">
        <v>23.422000000000001</v>
      </c>
      <c r="CF2837">
        <v>34.774509999999999</v>
      </c>
      <c r="CG2837">
        <v>34.276440000000001</v>
      </c>
      <c r="CH2837">
        <v>21.998460000000001</v>
      </c>
      <c r="CI2837">
        <v>24.48236</v>
      </c>
      <c r="CJ2837">
        <v>36.869250000000001</v>
      </c>
      <c r="CK2837">
        <v>31.18834</v>
      </c>
      <c r="CL2837">
        <v>-4.6837010000000001</v>
      </c>
      <c r="CM2837">
        <v>-16.496390000000002</v>
      </c>
      <c r="CN2837">
        <v>-33.715850000000003</v>
      </c>
      <c r="CO2837">
        <v>-32.492579999999997</v>
      </c>
      <c r="CP2837">
        <v>-32.960140000000003</v>
      </c>
      <c r="CQ2837">
        <v>216.8914</v>
      </c>
      <c r="CR2837">
        <v>401.3904</v>
      </c>
      <c r="CS2837">
        <v>439.66739999999999</v>
      </c>
      <c r="CT2837">
        <v>420.64749999999998</v>
      </c>
      <c r="CU2837">
        <v>388.68680000000001</v>
      </c>
      <c r="CV2837">
        <v>383.42660000000001</v>
      </c>
      <c r="CW2837">
        <v>593.05960000000005</v>
      </c>
      <c r="CX2837">
        <v>1320.2360000000001</v>
      </c>
      <c r="CY2837">
        <v>2368.4389999999999</v>
      </c>
      <c r="CZ2837">
        <v>1660.5360000000001</v>
      </c>
      <c r="DA2837">
        <v>2006.489</v>
      </c>
      <c r="DB2837">
        <v>3497.9290000000001</v>
      </c>
      <c r="DC2837">
        <v>4478.7349999999997</v>
      </c>
      <c r="DD2837">
        <v>85.220780000000005</v>
      </c>
      <c r="DE2837">
        <v>89.921040000000005</v>
      </c>
      <c r="DF2837">
        <v>255.77879999999999</v>
      </c>
      <c r="DG2837">
        <v>173.98390000000001</v>
      </c>
      <c r="DH2837">
        <v>172.44929999999999</v>
      </c>
      <c r="DI2837">
        <v>142.94309999999999</v>
      </c>
      <c r="DJ2837">
        <v>406.20229999999998</v>
      </c>
      <c r="DK2837">
        <v>392.64359999999999</v>
      </c>
      <c r="DL2837">
        <v>352.29969999999997</v>
      </c>
      <c r="DM2837">
        <v>414.15530000000001</v>
      </c>
      <c r="DN2837">
        <v>371.27370000000002</v>
      </c>
      <c r="DO2837">
        <v>19</v>
      </c>
      <c r="DP2837">
        <v>19</v>
      </c>
    </row>
    <row r="2838" spans="1:120" hidden="1" x14ac:dyDescent="0.25">
      <c r="A2838" t="str">
        <f t="shared" si="44"/>
        <v>sublap_id-SLAP_PGEB_All CBP_44475</v>
      </c>
      <c r="B2838" t="s">
        <v>62</v>
      </c>
      <c r="C2838" t="s">
        <v>287</v>
      </c>
      <c r="D2838" t="s">
        <v>61</v>
      </c>
      <c r="E2838" t="s">
        <v>288</v>
      </c>
      <c r="F2838" t="s">
        <v>61</v>
      </c>
      <c r="G2838" t="s">
        <v>61</v>
      </c>
      <c r="H2838" t="s">
        <v>61</v>
      </c>
      <c r="I2838" t="s">
        <v>61</v>
      </c>
      <c r="J2838" t="s">
        <v>61</v>
      </c>
      <c r="K2838" t="s">
        <v>197</v>
      </c>
      <c r="L2838" s="18">
        <v>44475</v>
      </c>
      <c r="M2838">
        <v>19</v>
      </c>
      <c r="N2838">
        <v>19</v>
      </c>
      <c r="O2838" t="s">
        <v>258</v>
      </c>
      <c r="P2838">
        <v>2</v>
      </c>
      <c r="Q2838">
        <v>1</v>
      </c>
      <c r="R2838">
        <v>0</v>
      </c>
      <c r="S2838">
        <v>0</v>
      </c>
      <c r="T2838">
        <v>1</v>
      </c>
      <c r="U2838">
        <v>0</v>
      </c>
      <c r="V2838">
        <v>1</v>
      </c>
      <c r="W2838">
        <v>234.56</v>
      </c>
      <c r="X2838">
        <v>232.32</v>
      </c>
      <c r="Y2838">
        <v>229.92</v>
      </c>
      <c r="Z2838">
        <v>230.72</v>
      </c>
      <c r="AA2838">
        <v>230.32</v>
      </c>
      <c r="AB2838">
        <v>229.92</v>
      </c>
      <c r="AC2838">
        <v>183.28</v>
      </c>
      <c r="AD2838">
        <v>118.8</v>
      </c>
      <c r="AE2838">
        <v>147.52000000000001</v>
      </c>
      <c r="AF2838">
        <v>151.44</v>
      </c>
      <c r="AG2838">
        <v>147.68</v>
      </c>
      <c r="AH2838">
        <v>153.36000000000001</v>
      </c>
      <c r="AI2838">
        <v>155.19999999999999</v>
      </c>
      <c r="AJ2838">
        <v>151.84</v>
      </c>
      <c r="AK2838">
        <v>140.16</v>
      </c>
      <c r="AL2838">
        <v>145.36000000000001</v>
      </c>
      <c r="AM2838">
        <v>145.19999999999999</v>
      </c>
      <c r="AN2838">
        <v>131.28</v>
      </c>
      <c r="AO2838">
        <v>48.64</v>
      </c>
      <c r="AP2838">
        <v>121.6</v>
      </c>
      <c r="AQ2838">
        <v>194.16</v>
      </c>
      <c r="AR2838">
        <v>158.08000000000001</v>
      </c>
      <c r="AS2838">
        <v>159.36000000000001</v>
      </c>
      <c r="AT2838">
        <v>159.91999999999999</v>
      </c>
      <c r="AU2838">
        <v>59</v>
      </c>
      <c r="AV2838">
        <v>62</v>
      </c>
      <c r="AW2838">
        <v>62</v>
      </c>
      <c r="AX2838">
        <v>62</v>
      </c>
      <c r="AY2838">
        <v>62</v>
      </c>
      <c r="AZ2838">
        <v>61</v>
      </c>
      <c r="BA2838">
        <v>61</v>
      </c>
      <c r="BB2838">
        <v>60</v>
      </c>
      <c r="BC2838">
        <v>62</v>
      </c>
      <c r="BD2838">
        <v>63</v>
      </c>
      <c r="BE2838">
        <v>64</v>
      </c>
      <c r="BF2838">
        <v>66</v>
      </c>
      <c r="BG2838">
        <v>67</v>
      </c>
      <c r="BH2838">
        <v>68</v>
      </c>
      <c r="BI2838">
        <v>68</v>
      </c>
      <c r="BJ2838">
        <v>68</v>
      </c>
      <c r="BK2838">
        <v>67</v>
      </c>
      <c r="BL2838">
        <v>65</v>
      </c>
      <c r="BM2838">
        <v>64</v>
      </c>
      <c r="BN2838">
        <v>64</v>
      </c>
      <c r="BO2838">
        <v>62</v>
      </c>
      <c r="BP2838">
        <v>61</v>
      </c>
      <c r="BQ2838">
        <v>61</v>
      </c>
      <c r="BR2838">
        <v>60</v>
      </c>
      <c r="BS2838">
        <v>-31.612559999999998</v>
      </c>
      <c r="BT2838">
        <v>-38.382460000000002</v>
      </c>
      <c r="BU2838">
        <v>-38.285350000000001</v>
      </c>
      <c r="BV2838">
        <v>-35.41554</v>
      </c>
      <c r="BW2838">
        <v>-33.790599999999998</v>
      </c>
      <c r="BX2838">
        <v>-34.868549999999999</v>
      </c>
      <c r="BY2838">
        <v>-15.816409999999999</v>
      </c>
      <c r="BZ2838">
        <v>25.60313</v>
      </c>
      <c r="CA2838">
        <v>28.49127</v>
      </c>
      <c r="CB2838">
        <v>29.959140000000001</v>
      </c>
      <c r="CC2838">
        <v>28.38213</v>
      </c>
      <c r="CD2838">
        <v>29.145399999999999</v>
      </c>
      <c r="CE2838">
        <v>31.320599999999999</v>
      </c>
      <c r="CF2838">
        <v>38.274459999999998</v>
      </c>
      <c r="CG2838">
        <v>46.649259999999998</v>
      </c>
      <c r="CH2838">
        <v>51.812480000000001</v>
      </c>
      <c r="CI2838">
        <v>49.970599999999997</v>
      </c>
      <c r="CJ2838">
        <v>53.578749999999999</v>
      </c>
      <c r="CK2838">
        <v>104.95699999999999</v>
      </c>
      <c r="CL2838">
        <v>26.168089999999999</v>
      </c>
      <c r="CM2838">
        <v>-14.405239999999999</v>
      </c>
      <c r="CN2838">
        <v>-14.240690000000001</v>
      </c>
      <c r="CO2838">
        <v>-12.268129999999999</v>
      </c>
      <c r="CP2838">
        <v>-16.229130000000001</v>
      </c>
      <c r="CQ2838">
        <v>75.450580000000002</v>
      </c>
      <c r="CR2838">
        <v>58.977359999999997</v>
      </c>
      <c r="CS2838">
        <v>55.017400000000002</v>
      </c>
      <c r="CT2838">
        <v>63.21584</v>
      </c>
      <c r="CU2838">
        <v>69.694370000000006</v>
      </c>
      <c r="CV2838">
        <v>65.046859999999995</v>
      </c>
      <c r="CW2838">
        <v>19.137930000000001</v>
      </c>
      <c r="CX2838">
        <v>95.250690000000006</v>
      </c>
      <c r="CY2838">
        <v>30.69397</v>
      </c>
      <c r="CZ2838">
        <v>31.509679999999999</v>
      </c>
      <c r="DA2838">
        <v>63.28604</v>
      </c>
      <c r="DB2838">
        <v>40.586489999999998</v>
      </c>
      <c r="DC2838">
        <v>46.175739999999998</v>
      </c>
      <c r="DD2838">
        <v>60.506059999999998</v>
      </c>
      <c r="DE2838">
        <v>116.3045</v>
      </c>
      <c r="DF2838">
        <v>92.230590000000007</v>
      </c>
      <c r="DG2838">
        <v>128.44329999999999</v>
      </c>
      <c r="DH2838">
        <v>167.59450000000001</v>
      </c>
      <c r="DI2838">
        <v>673.18259999999998</v>
      </c>
      <c r="DJ2838">
        <v>730.66809999999998</v>
      </c>
      <c r="DK2838">
        <v>185.22720000000001</v>
      </c>
      <c r="DL2838">
        <v>552.1318</v>
      </c>
      <c r="DM2838">
        <v>486.27699999999999</v>
      </c>
      <c r="DN2838">
        <v>507.19349999999997</v>
      </c>
      <c r="DO2838">
        <v>19</v>
      </c>
      <c r="DP2838">
        <v>19</v>
      </c>
    </row>
    <row r="2839" spans="1:120" hidden="1" x14ac:dyDescent="0.25">
      <c r="A2839" t="str">
        <f t="shared" si="44"/>
        <v>Aggregator-Blue Zone Resources, LLC_All CBP_44475</v>
      </c>
      <c r="B2839" t="s">
        <v>62</v>
      </c>
      <c r="C2839" t="s">
        <v>261</v>
      </c>
      <c r="D2839" t="s">
        <v>61</v>
      </c>
      <c r="E2839" t="s">
        <v>61</v>
      </c>
      <c r="F2839" t="s">
        <v>262</v>
      </c>
      <c r="G2839" t="s">
        <v>61</v>
      </c>
      <c r="H2839" t="s">
        <v>61</v>
      </c>
      <c r="I2839" t="s">
        <v>61</v>
      </c>
      <c r="J2839" t="s">
        <v>61</v>
      </c>
      <c r="K2839" t="s">
        <v>197</v>
      </c>
      <c r="L2839" s="18">
        <v>44475</v>
      </c>
      <c r="M2839">
        <v>19</v>
      </c>
      <c r="N2839">
        <v>19</v>
      </c>
      <c r="O2839" t="s">
        <v>258</v>
      </c>
      <c r="P2839">
        <v>3</v>
      </c>
      <c r="Q2839">
        <v>2</v>
      </c>
      <c r="R2839">
        <v>0</v>
      </c>
      <c r="S2839">
        <v>0</v>
      </c>
      <c r="T2839">
        <v>1</v>
      </c>
      <c r="U2839">
        <v>0</v>
      </c>
      <c r="V2839">
        <v>1</v>
      </c>
      <c r="W2839">
        <v>968.4</v>
      </c>
      <c r="X2839">
        <v>909.36</v>
      </c>
      <c r="Y2839">
        <v>908.04</v>
      </c>
      <c r="Z2839">
        <v>908.16</v>
      </c>
      <c r="AA2839">
        <v>908.58</v>
      </c>
      <c r="AB2839">
        <v>909.48</v>
      </c>
      <c r="AC2839">
        <v>869.46</v>
      </c>
      <c r="AD2839">
        <v>538.62</v>
      </c>
      <c r="AE2839">
        <v>352.08</v>
      </c>
      <c r="AF2839">
        <v>345.66</v>
      </c>
      <c r="AG2839">
        <v>414.36</v>
      </c>
      <c r="AH2839">
        <v>729.42</v>
      </c>
      <c r="AI2839">
        <v>613.44000000000005</v>
      </c>
      <c r="AJ2839">
        <v>236.04</v>
      </c>
      <c r="AK2839">
        <v>216.48</v>
      </c>
      <c r="AL2839">
        <v>277.98</v>
      </c>
      <c r="AM2839">
        <v>257.94</v>
      </c>
      <c r="AN2839">
        <v>213.66</v>
      </c>
      <c r="AO2839">
        <v>78.239999999999995</v>
      </c>
      <c r="AP2839">
        <v>235.92</v>
      </c>
      <c r="AQ2839">
        <v>340.74</v>
      </c>
      <c r="AR2839">
        <v>829.68</v>
      </c>
      <c r="AS2839">
        <v>871.92</v>
      </c>
      <c r="AT2839">
        <v>866.1</v>
      </c>
      <c r="AU2839">
        <v>58</v>
      </c>
      <c r="AV2839">
        <v>61</v>
      </c>
      <c r="AW2839">
        <v>60.5</v>
      </c>
      <c r="AX2839">
        <v>60.5</v>
      </c>
      <c r="AY2839">
        <v>60.5</v>
      </c>
      <c r="AZ2839">
        <v>60</v>
      </c>
      <c r="BA2839">
        <v>59.5</v>
      </c>
      <c r="BB2839">
        <v>59</v>
      </c>
      <c r="BC2839">
        <v>60.5</v>
      </c>
      <c r="BD2839">
        <v>61.5</v>
      </c>
      <c r="BE2839">
        <v>62.5</v>
      </c>
      <c r="BF2839">
        <v>64</v>
      </c>
      <c r="BG2839">
        <v>65</v>
      </c>
      <c r="BH2839">
        <v>65.5</v>
      </c>
      <c r="BI2839">
        <v>65</v>
      </c>
      <c r="BJ2839">
        <v>65</v>
      </c>
      <c r="BK2839">
        <v>64.5</v>
      </c>
      <c r="BL2839">
        <v>63</v>
      </c>
      <c r="BM2839">
        <v>62</v>
      </c>
      <c r="BN2839">
        <v>61.5</v>
      </c>
      <c r="BO2839">
        <v>60.5</v>
      </c>
      <c r="BP2839">
        <v>59.5</v>
      </c>
      <c r="BQ2839">
        <v>59.5</v>
      </c>
      <c r="BR2839">
        <v>59</v>
      </c>
      <c r="BS2839">
        <v>-109.2186</v>
      </c>
      <c r="BT2839">
        <v>-116.8952</v>
      </c>
      <c r="BU2839">
        <v>-126.8665</v>
      </c>
      <c r="BV2839">
        <v>-125.8141</v>
      </c>
      <c r="BW2839">
        <v>-128.5667</v>
      </c>
      <c r="BX2839">
        <v>-157.30629999999999</v>
      </c>
      <c r="BY2839">
        <v>-119.7166</v>
      </c>
      <c r="BZ2839">
        <v>19.312950000000001</v>
      </c>
      <c r="CA2839">
        <v>104.3048</v>
      </c>
      <c r="CB2839">
        <v>287.80110000000002</v>
      </c>
      <c r="CC2839">
        <v>149.37549999999999</v>
      </c>
      <c r="CD2839">
        <v>-32.377380000000002</v>
      </c>
      <c r="CE2839">
        <v>58.623449999999998</v>
      </c>
      <c r="CF2839">
        <v>80.867609999999999</v>
      </c>
      <c r="CG2839">
        <v>86.401610000000005</v>
      </c>
      <c r="CH2839">
        <v>71.857060000000004</v>
      </c>
      <c r="CI2839">
        <v>74.201490000000007</v>
      </c>
      <c r="CJ2839">
        <v>95.487930000000006</v>
      </c>
      <c r="CK2839">
        <v>125.5003</v>
      </c>
      <c r="CL2839">
        <v>12.600519999999999</v>
      </c>
      <c r="CM2839">
        <v>-35.548520000000003</v>
      </c>
      <c r="CN2839">
        <v>-61.254300000000001</v>
      </c>
      <c r="CO2839">
        <v>-57.939970000000002</v>
      </c>
      <c r="CP2839">
        <v>-61.61206</v>
      </c>
      <c r="CQ2839">
        <v>530.44659999999999</v>
      </c>
      <c r="CR2839">
        <v>936.30319999999995</v>
      </c>
      <c r="CS2839">
        <v>1020.199</v>
      </c>
      <c r="CT2839">
        <v>982.01580000000001</v>
      </c>
      <c r="CU2839">
        <v>913.74829999999997</v>
      </c>
      <c r="CV2839">
        <v>899.29880000000003</v>
      </c>
      <c r="CW2839">
        <v>1345.1489999999999</v>
      </c>
      <c r="CX2839">
        <v>3024.1089999999999</v>
      </c>
      <c r="CY2839">
        <v>5346.2529999999997</v>
      </c>
      <c r="CZ2839">
        <v>3753.9290000000001</v>
      </c>
      <c r="DA2839">
        <v>4550.1980000000003</v>
      </c>
      <c r="DB2839">
        <v>7893.17</v>
      </c>
      <c r="DC2839">
        <v>10103.129999999999</v>
      </c>
      <c r="DD2839">
        <v>225.78139999999999</v>
      </c>
      <c r="DE2839">
        <v>267.74360000000001</v>
      </c>
      <c r="DF2839">
        <v>627.38199999999995</v>
      </c>
      <c r="DG2839">
        <v>463.71300000000002</v>
      </c>
      <c r="DH2839">
        <v>482.28289999999998</v>
      </c>
      <c r="DI2839">
        <v>700.28719999999998</v>
      </c>
      <c r="DJ2839">
        <v>1324.9559999999999</v>
      </c>
      <c r="DK2839">
        <v>987.63850000000002</v>
      </c>
      <c r="DL2839">
        <v>1103.248</v>
      </c>
      <c r="DM2839">
        <v>1205.3800000000001</v>
      </c>
      <c r="DN2839">
        <v>1120.662</v>
      </c>
      <c r="DO2839">
        <v>19</v>
      </c>
      <c r="DP2839">
        <v>19</v>
      </c>
    </row>
    <row r="2840" spans="1:120" hidden="1" x14ac:dyDescent="0.25">
      <c r="A2840" t="str">
        <f t="shared" si="44"/>
        <v>OtherDR-Yes_All CBP_44475</v>
      </c>
      <c r="B2840" t="s">
        <v>62</v>
      </c>
      <c r="C2840" t="s">
        <v>324</v>
      </c>
      <c r="D2840" t="s">
        <v>61</v>
      </c>
      <c r="E2840" t="s">
        <v>61</v>
      </c>
      <c r="F2840" t="s">
        <v>61</v>
      </c>
      <c r="G2840" t="s">
        <v>61</v>
      </c>
      <c r="H2840" t="s">
        <v>61</v>
      </c>
      <c r="I2840" t="s">
        <v>98</v>
      </c>
      <c r="J2840" t="s">
        <v>61</v>
      </c>
      <c r="K2840" t="s">
        <v>197</v>
      </c>
      <c r="L2840" s="18">
        <v>44475</v>
      </c>
      <c r="M2840">
        <v>19</v>
      </c>
      <c r="N2840">
        <v>19</v>
      </c>
      <c r="O2840" t="s">
        <v>258</v>
      </c>
      <c r="P2840">
        <v>4</v>
      </c>
      <c r="Q2840">
        <v>4</v>
      </c>
      <c r="R2840">
        <v>0</v>
      </c>
      <c r="S2840">
        <v>0</v>
      </c>
      <c r="T2840">
        <v>1</v>
      </c>
      <c r="U2840">
        <v>0</v>
      </c>
      <c r="V2840">
        <v>1</v>
      </c>
      <c r="W2840">
        <v>757.56</v>
      </c>
      <c r="X2840">
        <v>738.82</v>
      </c>
      <c r="Y2840">
        <v>760</v>
      </c>
      <c r="Z2840">
        <v>755.14</v>
      </c>
      <c r="AA2840">
        <v>640.04</v>
      </c>
      <c r="AB2840">
        <v>640.88</v>
      </c>
      <c r="AC2840">
        <v>624.24</v>
      </c>
      <c r="AD2840">
        <v>584.6</v>
      </c>
      <c r="AE2840">
        <v>568.12</v>
      </c>
      <c r="AF2840">
        <v>603</v>
      </c>
      <c r="AG2840">
        <v>612.24</v>
      </c>
      <c r="AH2840">
        <v>584.28</v>
      </c>
      <c r="AI2840">
        <v>552.44000000000005</v>
      </c>
      <c r="AJ2840">
        <v>538</v>
      </c>
      <c r="AK2840">
        <v>574</v>
      </c>
      <c r="AL2840">
        <v>554.17999999999995</v>
      </c>
      <c r="AM2840">
        <v>484.64</v>
      </c>
      <c r="AN2840">
        <v>473.62</v>
      </c>
      <c r="AO2840">
        <v>402.98</v>
      </c>
      <c r="AP2840">
        <v>411.68</v>
      </c>
      <c r="AQ2840">
        <v>509.04</v>
      </c>
      <c r="AR2840">
        <v>550.1</v>
      </c>
      <c r="AS2840">
        <v>680.6</v>
      </c>
      <c r="AT2840">
        <v>690.66</v>
      </c>
      <c r="AU2840">
        <v>60</v>
      </c>
      <c r="AV2840">
        <v>61</v>
      </c>
      <c r="AW2840">
        <v>60</v>
      </c>
      <c r="AX2840">
        <v>60</v>
      </c>
      <c r="AY2840">
        <v>59</v>
      </c>
      <c r="AZ2840">
        <v>59</v>
      </c>
      <c r="BA2840">
        <v>58</v>
      </c>
      <c r="BB2840">
        <v>57</v>
      </c>
      <c r="BC2840">
        <v>57</v>
      </c>
      <c r="BD2840">
        <v>60</v>
      </c>
      <c r="BE2840">
        <v>63</v>
      </c>
      <c r="BF2840">
        <v>66</v>
      </c>
      <c r="BG2840">
        <v>68</v>
      </c>
      <c r="BH2840">
        <v>71</v>
      </c>
      <c r="BI2840">
        <v>73</v>
      </c>
      <c r="BJ2840">
        <v>74</v>
      </c>
      <c r="BK2840">
        <v>75</v>
      </c>
      <c r="BL2840">
        <v>73</v>
      </c>
      <c r="BM2840">
        <v>71</v>
      </c>
      <c r="BN2840">
        <v>69</v>
      </c>
      <c r="BO2840">
        <v>66</v>
      </c>
      <c r="BP2840">
        <v>65</v>
      </c>
      <c r="BQ2840">
        <v>63</v>
      </c>
      <c r="BR2840">
        <v>62</v>
      </c>
      <c r="BS2840">
        <v>-49.180799999999998</v>
      </c>
      <c r="BT2840">
        <v>9.0807380000000002</v>
      </c>
      <c r="BU2840">
        <v>9.6656860000000009</v>
      </c>
      <c r="BV2840">
        <v>-8.7864339999999999</v>
      </c>
      <c r="BW2840">
        <v>-2.4779339999999999</v>
      </c>
      <c r="BX2840">
        <v>-14.16033</v>
      </c>
      <c r="BY2840">
        <v>-6.0141660000000003</v>
      </c>
      <c r="BZ2840">
        <v>-1.726783</v>
      </c>
      <c r="CA2840">
        <v>14.04622</v>
      </c>
      <c r="CB2840">
        <v>13.908239999999999</v>
      </c>
      <c r="CC2840">
        <v>47.94556</v>
      </c>
      <c r="CD2840">
        <v>43.950229999999998</v>
      </c>
      <c r="CE2840">
        <v>37.654240000000001</v>
      </c>
      <c r="CF2840">
        <v>31.01558</v>
      </c>
      <c r="CG2840">
        <v>-1.5641940000000001</v>
      </c>
      <c r="CH2840">
        <v>-5.6704100000000004</v>
      </c>
      <c r="CI2840">
        <v>5.0275999999999996</v>
      </c>
      <c r="CJ2840">
        <v>12.31997</v>
      </c>
      <c r="CK2840">
        <v>145.43889999999999</v>
      </c>
      <c r="CL2840">
        <v>60.665950000000002</v>
      </c>
      <c r="CM2840">
        <v>7.1099670000000001</v>
      </c>
      <c r="CN2840">
        <v>4.5051579999999998</v>
      </c>
      <c r="CO2840">
        <v>-26.278670000000002</v>
      </c>
      <c r="CP2840">
        <v>-20.164929999999998</v>
      </c>
      <c r="CQ2840">
        <v>274.9853</v>
      </c>
      <c r="CR2840">
        <v>789.78989999999999</v>
      </c>
      <c r="CS2840">
        <v>677.61940000000004</v>
      </c>
      <c r="CT2840">
        <v>562.44680000000005</v>
      </c>
      <c r="CU2840">
        <v>335.94099999999997</v>
      </c>
      <c r="CV2840">
        <v>139.54339999999999</v>
      </c>
      <c r="CW2840">
        <v>238.85300000000001</v>
      </c>
      <c r="CX2840">
        <v>465.07470000000001</v>
      </c>
      <c r="CY2840">
        <v>465.56270000000001</v>
      </c>
      <c r="CZ2840">
        <v>643.26589999999999</v>
      </c>
      <c r="DA2840">
        <v>483.56240000000003</v>
      </c>
      <c r="DB2840">
        <v>294.32319999999999</v>
      </c>
      <c r="DC2840">
        <v>333.09730000000002</v>
      </c>
      <c r="DD2840">
        <v>288.3424</v>
      </c>
      <c r="DE2840">
        <v>344.05259999999998</v>
      </c>
      <c r="DF2840">
        <v>261.59309999999999</v>
      </c>
      <c r="DG2840">
        <v>310.62349999999998</v>
      </c>
      <c r="DH2840">
        <v>365.53210000000001</v>
      </c>
      <c r="DI2840">
        <v>2846.0830000000001</v>
      </c>
      <c r="DJ2840">
        <v>883.73900000000003</v>
      </c>
      <c r="DK2840">
        <v>976.5403</v>
      </c>
      <c r="DL2840">
        <v>273.41770000000002</v>
      </c>
      <c r="DM2840">
        <v>339.14800000000002</v>
      </c>
      <c r="DN2840">
        <v>349.54759999999999</v>
      </c>
      <c r="DO2840">
        <v>19</v>
      </c>
      <c r="DP2840">
        <v>19</v>
      </c>
    </row>
    <row r="2841" spans="1:120" hidden="1" x14ac:dyDescent="0.25">
      <c r="A2841" t="str">
        <f t="shared" si="44"/>
        <v>Aggregator-City of West Sacramento_All CBP_44475</v>
      </c>
      <c r="B2841" t="s">
        <v>62</v>
      </c>
      <c r="C2841" t="s">
        <v>272</v>
      </c>
      <c r="D2841" t="s">
        <v>61</v>
      </c>
      <c r="E2841" t="s">
        <v>61</v>
      </c>
      <c r="F2841" t="s">
        <v>273</v>
      </c>
      <c r="G2841" t="s">
        <v>61</v>
      </c>
      <c r="H2841" t="s">
        <v>61</v>
      </c>
      <c r="I2841" t="s">
        <v>61</v>
      </c>
      <c r="J2841" t="s">
        <v>61</v>
      </c>
      <c r="K2841" t="s">
        <v>197</v>
      </c>
      <c r="L2841" s="18">
        <v>44475</v>
      </c>
      <c r="M2841">
        <v>19</v>
      </c>
      <c r="N2841">
        <v>19</v>
      </c>
      <c r="O2841" t="s">
        <v>258</v>
      </c>
      <c r="P2841">
        <v>11</v>
      </c>
      <c r="Q2841">
        <v>11</v>
      </c>
      <c r="R2841">
        <v>0</v>
      </c>
      <c r="S2841">
        <v>0</v>
      </c>
      <c r="T2841">
        <v>1</v>
      </c>
      <c r="U2841">
        <v>0</v>
      </c>
      <c r="V2841">
        <v>1</v>
      </c>
      <c r="W2841">
        <v>916.92</v>
      </c>
      <c r="X2841">
        <v>896.02</v>
      </c>
      <c r="Y2841">
        <v>854</v>
      </c>
      <c r="Z2841">
        <v>862.02</v>
      </c>
      <c r="AA2841">
        <v>728.28</v>
      </c>
      <c r="AB2841">
        <v>733.84</v>
      </c>
      <c r="AC2841">
        <v>792.48</v>
      </c>
      <c r="AD2841">
        <v>751.56</v>
      </c>
      <c r="AE2841">
        <v>711.4</v>
      </c>
      <c r="AF2841">
        <v>735</v>
      </c>
      <c r="AG2841">
        <v>729.92</v>
      </c>
      <c r="AH2841">
        <v>683.88</v>
      </c>
      <c r="AI2841">
        <v>730.76</v>
      </c>
      <c r="AJ2841">
        <v>718.24</v>
      </c>
      <c r="AK2841">
        <v>753.52</v>
      </c>
      <c r="AL2841">
        <v>786.9</v>
      </c>
      <c r="AM2841">
        <v>742.56</v>
      </c>
      <c r="AN2841">
        <v>736.1</v>
      </c>
      <c r="AO2841">
        <v>638.1</v>
      </c>
      <c r="AP2841">
        <v>684.72</v>
      </c>
      <c r="AQ2841">
        <v>782.08</v>
      </c>
      <c r="AR2841">
        <v>783.46</v>
      </c>
      <c r="AS2841">
        <v>842.68</v>
      </c>
      <c r="AT2841">
        <v>852.74</v>
      </c>
      <c r="AU2841">
        <v>60</v>
      </c>
      <c r="AV2841">
        <v>61</v>
      </c>
      <c r="AW2841">
        <v>60</v>
      </c>
      <c r="AX2841">
        <v>60</v>
      </c>
      <c r="AY2841">
        <v>59</v>
      </c>
      <c r="AZ2841">
        <v>59</v>
      </c>
      <c r="BA2841">
        <v>58</v>
      </c>
      <c r="BB2841">
        <v>57</v>
      </c>
      <c r="BC2841">
        <v>57</v>
      </c>
      <c r="BD2841">
        <v>60</v>
      </c>
      <c r="BE2841">
        <v>63</v>
      </c>
      <c r="BF2841">
        <v>66</v>
      </c>
      <c r="BG2841">
        <v>68</v>
      </c>
      <c r="BH2841">
        <v>71</v>
      </c>
      <c r="BI2841">
        <v>73</v>
      </c>
      <c r="BJ2841">
        <v>74</v>
      </c>
      <c r="BK2841">
        <v>75</v>
      </c>
      <c r="BL2841">
        <v>73</v>
      </c>
      <c r="BM2841">
        <v>71</v>
      </c>
      <c r="BN2841">
        <v>69</v>
      </c>
      <c r="BO2841">
        <v>66</v>
      </c>
      <c r="BP2841">
        <v>65</v>
      </c>
      <c r="BQ2841">
        <v>63</v>
      </c>
      <c r="BR2841">
        <v>62</v>
      </c>
      <c r="BS2841">
        <v>-49.932679999999998</v>
      </c>
      <c r="BT2841">
        <v>8.8602629999999998</v>
      </c>
      <c r="BU2841">
        <v>9.9824660000000005</v>
      </c>
      <c r="BV2841">
        <v>-9.2554250000000007</v>
      </c>
      <c r="BW2841">
        <v>-0.75363150000000001</v>
      </c>
      <c r="BX2841">
        <v>-12.79636</v>
      </c>
      <c r="BY2841">
        <v>-6.3463250000000002</v>
      </c>
      <c r="BZ2841">
        <v>-1.4395</v>
      </c>
      <c r="CA2841">
        <v>14.301439999999999</v>
      </c>
      <c r="CB2841">
        <v>12.059060000000001</v>
      </c>
      <c r="CC2841">
        <v>54.561860000000003</v>
      </c>
      <c r="CD2841">
        <v>42.335120000000003</v>
      </c>
      <c r="CE2841">
        <v>27.122399999999999</v>
      </c>
      <c r="CF2841">
        <v>20.589479999999998</v>
      </c>
      <c r="CG2841">
        <v>-12.5091</v>
      </c>
      <c r="CH2841">
        <v>-38.367870000000003</v>
      </c>
      <c r="CI2841">
        <v>-6.6858190000000004</v>
      </c>
      <c r="CJ2841">
        <v>9.2420340000000003</v>
      </c>
      <c r="CK2841">
        <v>141.90600000000001</v>
      </c>
      <c r="CL2841">
        <v>58.747199999999999</v>
      </c>
      <c r="CM2841">
        <v>3.6160100000000002</v>
      </c>
      <c r="CN2841">
        <v>5.6519700000000004</v>
      </c>
      <c r="CO2841">
        <v>-20.182860000000002</v>
      </c>
      <c r="CP2841">
        <v>-22.691739999999999</v>
      </c>
      <c r="CQ2841">
        <v>277.6755</v>
      </c>
      <c r="CR2841">
        <v>791.76400000000001</v>
      </c>
      <c r="CS2841">
        <v>678.82709999999997</v>
      </c>
      <c r="CT2841">
        <v>567.73310000000004</v>
      </c>
      <c r="CU2841">
        <v>339.42750000000001</v>
      </c>
      <c r="CV2841">
        <v>146.78809999999999</v>
      </c>
      <c r="CW2841">
        <v>239.92949999999999</v>
      </c>
      <c r="CX2841">
        <v>473.12880000000001</v>
      </c>
      <c r="CY2841">
        <v>467.96030000000002</v>
      </c>
      <c r="CZ2841">
        <v>667.66459999999995</v>
      </c>
      <c r="DA2841">
        <v>576.75210000000004</v>
      </c>
      <c r="DB2841">
        <v>704.89359999999999</v>
      </c>
      <c r="DC2841">
        <v>448.0872</v>
      </c>
      <c r="DD2841">
        <v>395.93709999999999</v>
      </c>
      <c r="DE2841">
        <v>400.42140000000001</v>
      </c>
      <c r="DF2841">
        <v>462.55040000000002</v>
      </c>
      <c r="DG2841">
        <v>329.52120000000002</v>
      </c>
      <c r="DH2841">
        <v>380.93119999999999</v>
      </c>
      <c r="DI2841">
        <v>2865.297</v>
      </c>
      <c r="DJ2841">
        <v>907.21889999999996</v>
      </c>
      <c r="DK2841">
        <v>999.64250000000004</v>
      </c>
      <c r="DL2841">
        <v>408.0453</v>
      </c>
      <c r="DM2841">
        <v>372.24400000000003</v>
      </c>
      <c r="DN2841">
        <v>356.01740000000001</v>
      </c>
      <c r="DO2841">
        <v>19</v>
      </c>
      <c r="DP2841">
        <v>19</v>
      </c>
    </row>
    <row r="2842" spans="1:120" hidden="1" x14ac:dyDescent="0.25">
      <c r="A2842" t="str">
        <f t="shared" si="44"/>
        <v>Industry_Type-7. Institutional/Government_All CBP_44475</v>
      </c>
      <c r="B2842" t="s">
        <v>62</v>
      </c>
      <c r="C2842" t="s">
        <v>208</v>
      </c>
      <c r="D2842" t="s">
        <v>61</v>
      </c>
      <c r="E2842" t="s">
        <v>61</v>
      </c>
      <c r="F2842" t="s">
        <v>61</v>
      </c>
      <c r="G2842" t="s">
        <v>35</v>
      </c>
      <c r="H2842" t="s">
        <v>61</v>
      </c>
      <c r="I2842" t="s">
        <v>61</v>
      </c>
      <c r="J2842" t="s">
        <v>61</v>
      </c>
      <c r="K2842" t="s">
        <v>197</v>
      </c>
      <c r="L2842" s="18">
        <v>44475</v>
      </c>
      <c r="M2842">
        <v>19</v>
      </c>
      <c r="N2842">
        <v>19</v>
      </c>
      <c r="O2842" t="s">
        <v>258</v>
      </c>
      <c r="P2842">
        <v>2</v>
      </c>
      <c r="Q2842">
        <v>2</v>
      </c>
      <c r="R2842">
        <v>0</v>
      </c>
      <c r="S2842">
        <v>0</v>
      </c>
      <c r="T2842">
        <v>1</v>
      </c>
      <c r="U2842">
        <v>0</v>
      </c>
      <c r="V2842">
        <v>1</v>
      </c>
      <c r="W2842">
        <v>24</v>
      </c>
      <c r="X2842">
        <v>21.92</v>
      </c>
      <c r="Y2842">
        <v>19.52</v>
      </c>
      <c r="Z2842">
        <v>21.44</v>
      </c>
      <c r="AA2842">
        <v>19.68</v>
      </c>
      <c r="AB2842">
        <v>49.28</v>
      </c>
      <c r="AC2842">
        <v>86.4</v>
      </c>
      <c r="AD2842">
        <v>83.36</v>
      </c>
      <c r="AE2842">
        <v>76</v>
      </c>
      <c r="AF2842">
        <v>68.8</v>
      </c>
      <c r="AG2842">
        <v>64.8</v>
      </c>
      <c r="AH2842">
        <v>61.6</v>
      </c>
      <c r="AI2842">
        <v>127.04</v>
      </c>
      <c r="AJ2842">
        <v>128.80000000000001</v>
      </c>
      <c r="AK2842">
        <v>128.32</v>
      </c>
      <c r="AL2842">
        <v>135.19999999999999</v>
      </c>
      <c r="AM2842">
        <v>137.28</v>
      </c>
      <c r="AN2842">
        <v>140.63999999999999</v>
      </c>
      <c r="AO2842">
        <v>110.72</v>
      </c>
      <c r="AP2842">
        <v>86.72</v>
      </c>
      <c r="AQ2842">
        <v>86.88</v>
      </c>
      <c r="AR2842">
        <v>71.2</v>
      </c>
      <c r="AS2842">
        <v>24.32</v>
      </c>
      <c r="AT2842">
        <v>24.48</v>
      </c>
      <c r="AU2842">
        <v>60</v>
      </c>
      <c r="AV2842">
        <v>61</v>
      </c>
      <c r="AW2842">
        <v>60</v>
      </c>
      <c r="AX2842">
        <v>60</v>
      </c>
      <c r="AY2842">
        <v>59</v>
      </c>
      <c r="AZ2842">
        <v>59</v>
      </c>
      <c r="BA2842">
        <v>58</v>
      </c>
      <c r="BB2842">
        <v>57</v>
      </c>
      <c r="BC2842">
        <v>57</v>
      </c>
      <c r="BD2842">
        <v>60</v>
      </c>
      <c r="BE2842">
        <v>63</v>
      </c>
      <c r="BF2842">
        <v>66</v>
      </c>
      <c r="BG2842">
        <v>68</v>
      </c>
      <c r="BH2842">
        <v>71</v>
      </c>
      <c r="BI2842">
        <v>73</v>
      </c>
      <c r="BJ2842">
        <v>74</v>
      </c>
      <c r="BK2842">
        <v>75</v>
      </c>
      <c r="BL2842">
        <v>73</v>
      </c>
      <c r="BM2842">
        <v>71</v>
      </c>
      <c r="BN2842">
        <v>69</v>
      </c>
      <c r="BO2842">
        <v>66</v>
      </c>
      <c r="BP2842">
        <v>65</v>
      </c>
      <c r="BQ2842">
        <v>63</v>
      </c>
      <c r="BR2842">
        <v>62</v>
      </c>
      <c r="BS2842">
        <v>-1.007571</v>
      </c>
      <c r="BT2842">
        <v>-0.91601319999999997</v>
      </c>
      <c r="BU2842">
        <v>-0.2330236</v>
      </c>
      <c r="BV2842">
        <v>-0.93922899999999998</v>
      </c>
      <c r="BW2842">
        <v>-0.1317439</v>
      </c>
      <c r="BX2842">
        <v>0.70586490000000002</v>
      </c>
      <c r="BY2842">
        <v>-0.39355469999999998</v>
      </c>
      <c r="BZ2842">
        <v>1.7977700000000001</v>
      </c>
      <c r="CA2842">
        <v>1.184777</v>
      </c>
      <c r="CB2842">
        <v>-2.369615</v>
      </c>
      <c r="CC2842">
        <v>5.7568130000000002</v>
      </c>
      <c r="CD2842">
        <v>-2.4748969999999999</v>
      </c>
      <c r="CE2842">
        <v>-13.37087</v>
      </c>
      <c r="CF2842">
        <v>-12.319190000000001</v>
      </c>
      <c r="CG2842">
        <v>-12.77286</v>
      </c>
      <c r="CH2842">
        <v>-18.447790000000001</v>
      </c>
      <c r="CI2842">
        <v>-13.64029</v>
      </c>
      <c r="CJ2842">
        <v>-5.0344810000000004</v>
      </c>
      <c r="CK2842">
        <v>-5.5334529999999997</v>
      </c>
      <c r="CL2842">
        <v>-1.882382</v>
      </c>
      <c r="CM2842">
        <v>-4.5107489999999997</v>
      </c>
      <c r="CN2842">
        <v>1.869275</v>
      </c>
      <c r="CO2842">
        <v>7.432893</v>
      </c>
      <c r="CP2842">
        <v>-1.410704</v>
      </c>
      <c r="CQ2842">
        <v>0.41344439999999999</v>
      </c>
      <c r="CR2842">
        <v>0.93903729999999996</v>
      </c>
      <c r="CS2842">
        <v>0.34290399999999999</v>
      </c>
      <c r="CT2842">
        <v>0.3909107</v>
      </c>
      <c r="CU2842">
        <v>0.29951250000000001</v>
      </c>
      <c r="CV2842">
        <v>7.1104640000000003</v>
      </c>
      <c r="CW2842">
        <v>0.87243409999999999</v>
      </c>
      <c r="CX2842">
        <v>7.4987029999999999</v>
      </c>
      <c r="CY2842">
        <v>1.9245190000000001</v>
      </c>
      <c r="CZ2842">
        <v>22.812899999999999</v>
      </c>
      <c r="DA2842">
        <v>87.379919999999998</v>
      </c>
      <c r="DB2842">
        <v>400.41149999999999</v>
      </c>
      <c r="DC2842">
        <v>111.8338</v>
      </c>
      <c r="DD2842">
        <v>103.5921</v>
      </c>
      <c r="DE2842">
        <v>49.066380000000002</v>
      </c>
      <c r="DF2842">
        <v>16.92201</v>
      </c>
      <c r="DG2842">
        <v>10.58873</v>
      </c>
      <c r="DH2842">
        <v>7.2816669999999997</v>
      </c>
      <c r="DI2842">
        <v>10.711220000000001</v>
      </c>
      <c r="DJ2842">
        <v>11.9893</v>
      </c>
      <c r="DK2842">
        <v>14.306940000000001</v>
      </c>
      <c r="DL2842">
        <v>127.6589</v>
      </c>
      <c r="DM2842">
        <v>26.63926</v>
      </c>
      <c r="DN2842">
        <v>0.71313780000000004</v>
      </c>
      <c r="DO2842">
        <v>19</v>
      </c>
      <c r="DP2842">
        <v>19</v>
      </c>
    </row>
    <row r="2843" spans="1:120" hidden="1" x14ac:dyDescent="0.25">
      <c r="A2843" t="str">
        <f t="shared" si="44"/>
        <v>Industry_Type-8. Other_All CBP_44475</v>
      </c>
      <c r="B2843" t="s">
        <v>62</v>
      </c>
      <c r="C2843" t="s">
        <v>267</v>
      </c>
      <c r="D2843" t="s">
        <v>61</v>
      </c>
      <c r="E2843" t="s">
        <v>61</v>
      </c>
      <c r="F2843" t="s">
        <v>61</v>
      </c>
      <c r="G2843" t="s">
        <v>268</v>
      </c>
      <c r="H2843" t="s">
        <v>61</v>
      </c>
      <c r="I2843" t="s">
        <v>61</v>
      </c>
      <c r="J2843" t="s">
        <v>61</v>
      </c>
      <c r="K2843" t="s">
        <v>197</v>
      </c>
      <c r="L2843" s="18">
        <v>44475</v>
      </c>
      <c r="M2843">
        <v>19</v>
      </c>
      <c r="N2843">
        <v>19</v>
      </c>
      <c r="O2843" t="s">
        <v>258</v>
      </c>
      <c r="P2843">
        <v>1</v>
      </c>
      <c r="Q2843">
        <v>1</v>
      </c>
      <c r="R2843">
        <v>0</v>
      </c>
      <c r="S2843">
        <v>0</v>
      </c>
      <c r="T2843">
        <v>1</v>
      </c>
      <c r="U2843">
        <v>0</v>
      </c>
      <c r="V2843">
        <v>1</v>
      </c>
      <c r="W2843">
        <v>6.6</v>
      </c>
      <c r="X2843">
        <v>6.6</v>
      </c>
      <c r="Y2843">
        <v>6.9</v>
      </c>
      <c r="Z2843">
        <v>6.6</v>
      </c>
      <c r="AA2843">
        <v>6</v>
      </c>
      <c r="AB2843">
        <v>5.7</v>
      </c>
      <c r="AC2843">
        <v>38.1</v>
      </c>
      <c r="AD2843">
        <v>52.8</v>
      </c>
      <c r="AE2843">
        <v>46.2</v>
      </c>
      <c r="AF2843">
        <v>42.3</v>
      </c>
      <c r="AG2843">
        <v>38.1</v>
      </c>
      <c r="AH2843">
        <v>19.8</v>
      </c>
      <c r="AI2843">
        <v>5.4</v>
      </c>
      <c r="AJ2843">
        <v>5.0999999999999996</v>
      </c>
      <c r="AK2843">
        <v>6</v>
      </c>
      <c r="AL2843">
        <v>6</v>
      </c>
      <c r="AM2843">
        <v>5.0999999999999996</v>
      </c>
      <c r="AN2843">
        <v>5.7</v>
      </c>
      <c r="AO2843">
        <v>6</v>
      </c>
      <c r="AP2843">
        <v>6</v>
      </c>
      <c r="AQ2843">
        <v>5.7</v>
      </c>
      <c r="AR2843">
        <v>5.4</v>
      </c>
      <c r="AS2843">
        <v>6.3</v>
      </c>
      <c r="AT2843">
        <v>6.3</v>
      </c>
      <c r="AU2843">
        <v>60</v>
      </c>
      <c r="AV2843">
        <v>61</v>
      </c>
      <c r="AW2843">
        <v>60</v>
      </c>
      <c r="AX2843">
        <v>60</v>
      </c>
      <c r="AY2843">
        <v>59</v>
      </c>
      <c r="AZ2843">
        <v>59</v>
      </c>
      <c r="BA2843">
        <v>58</v>
      </c>
      <c r="BB2843">
        <v>57</v>
      </c>
      <c r="BC2843">
        <v>57</v>
      </c>
      <c r="BD2843">
        <v>60</v>
      </c>
      <c r="BE2843">
        <v>63</v>
      </c>
      <c r="BF2843">
        <v>66</v>
      </c>
      <c r="BG2843">
        <v>68</v>
      </c>
      <c r="BH2843">
        <v>71</v>
      </c>
      <c r="BI2843">
        <v>73</v>
      </c>
      <c r="BJ2843">
        <v>74</v>
      </c>
      <c r="BK2843">
        <v>75</v>
      </c>
      <c r="BL2843">
        <v>73</v>
      </c>
      <c r="BM2843">
        <v>71</v>
      </c>
      <c r="BN2843">
        <v>69</v>
      </c>
      <c r="BO2843">
        <v>66</v>
      </c>
      <c r="BP2843">
        <v>65</v>
      </c>
      <c r="BQ2843">
        <v>63</v>
      </c>
      <c r="BR2843">
        <v>62</v>
      </c>
      <c r="BS2843">
        <v>-0.2887883</v>
      </c>
      <c r="BT2843">
        <v>-0.4375348</v>
      </c>
      <c r="BU2843">
        <v>-0.51520779999999999</v>
      </c>
      <c r="BV2843">
        <v>-0.14716009999999999</v>
      </c>
      <c r="BW2843">
        <v>-0.1656289</v>
      </c>
      <c r="BX2843">
        <v>0.85286139999999999</v>
      </c>
      <c r="BY2843">
        <v>1.6254390000000001</v>
      </c>
      <c r="BZ2843">
        <v>-1.105564</v>
      </c>
      <c r="CA2843">
        <v>-2.0773199999999998</v>
      </c>
      <c r="CB2843">
        <v>-1.286205</v>
      </c>
      <c r="CC2843">
        <v>6.8349669999999998</v>
      </c>
      <c r="CD2843">
        <v>4.5778850000000002</v>
      </c>
      <c r="CE2843">
        <v>-4.4559500000000002E-2</v>
      </c>
      <c r="CF2843">
        <v>0.80365089999999995</v>
      </c>
      <c r="CG2843">
        <v>-0.2145591</v>
      </c>
      <c r="CH2843">
        <v>-0.24862619999999999</v>
      </c>
      <c r="CI2843">
        <v>0.139658</v>
      </c>
      <c r="CJ2843">
        <v>-0.11397549999999999</v>
      </c>
      <c r="CK2843">
        <v>-0.35568280000000002</v>
      </c>
      <c r="CL2843">
        <v>0.33730320000000003</v>
      </c>
      <c r="CM2843">
        <v>-0.1302981</v>
      </c>
      <c r="CN2843">
        <v>-0.1683788</v>
      </c>
      <c r="CO2843">
        <v>-0.20701410000000001</v>
      </c>
      <c r="CP2843">
        <v>6.1824799999999999E-2</v>
      </c>
      <c r="CQ2843">
        <v>9.4415200000000005E-2</v>
      </c>
      <c r="CR2843">
        <v>6.6962099999999997E-2</v>
      </c>
      <c r="CS2843">
        <v>4.8415E-2</v>
      </c>
      <c r="CT2843">
        <v>5.9428700000000001E-2</v>
      </c>
      <c r="CU2843">
        <v>5.6867800000000003E-2</v>
      </c>
      <c r="CV2843">
        <v>1.189819</v>
      </c>
      <c r="CW2843">
        <v>48.986539999999998</v>
      </c>
      <c r="CX2843">
        <v>11.214790000000001</v>
      </c>
      <c r="CY2843">
        <v>9.364141</v>
      </c>
      <c r="CZ2843">
        <v>9.2594949999999994</v>
      </c>
      <c r="DA2843">
        <v>59.375509999999998</v>
      </c>
      <c r="DB2843">
        <v>44.278820000000003</v>
      </c>
      <c r="DC2843">
        <v>7.8676640000000004</v>
      </c>
      <c r="DD2843">
        <v>6.0341800000000001E-2</v>
      </c>
      <c r="DE2843">
        <v>7.1171499999999999E-2</v>
      </c>
      <c r="DF2843">
        <v>6.5833500000000003E-2</v>
      </c>
      <c r="DG2843">
        <v>0.15379689999999999</v>
      </c>
      <c r="DH2843">
        <v>8.3361699999999997E-2</v>
      </c>
      <c r="DI2843">
        <v>4.6205299999999998E-2</v>
      </c>
      <c r="DJ2843">
        <v>7.6821399999999998E-2</v>
      </c>
      <c r="DK2843">
        <v>0.1120984</v>
      </c>
      <c r="DL2843">
        <v>0.1132213</v>
      </c>
      <c r="DM2843">
        <v>5.6705499999999999E-2</v>
      </c>
      <c r="DN2843">
        <v>7.6395699999999997E-2</v>
      </c>
      <c r="DO2843">
        <v>19</v>
      </c>
      <c r="DP2843">
        <v>19</v>
      </c>
    </row>
    <row r="2844" spans="1:120" hidden="1" x14ac:dyDescent="0.25">
      <c r="A2844" t="str">
        <f t="shared" si="44"/>
        <v>Size_Grp-Below 20 kW_All CBP_44475</v>
      </c>
      <c r="B2844" t="s">
        <v>62</v>
      </c>
      <c r="C2844" t="s">
        <v>259</v>
      </c>
      <c r="D2844" t="s">
        <v>61</v>
      </c>
      <c r="E2844" t="s">
        <v>61</v>
      </c>
      <c r="F2844" t="s">
        <v>61</v>
      </c>
      <c r="G2844" t="s">
        <v>61</v>
      </c>
      <c r="H2844" t="s">
        <v>61</v>
      </c>
      <c r="I2844" t="s">
        <v>61</v>
      </c>
      <c r="J2844" t="s">
        <v>260</v>
      </c>
      <c r="K2844" t="s">
        <v>197</v>
      </c>
      <c r="L2844" s="18">
        <v>44475</v>
      </c>
      <c r="M2844">
        <v>19</v>
      </c>
      <c r="N2844">
        <v>19</v>
      </c>
      <c r="O2844" t="s">
        <v>258</v>
      </c>
      <c r="P2844">
        <v>2</v>
      </c>
      <c r="Q2844">
        <v>1</v>
      </c>
      <c r="R2844">
        <v>1</v>
      </c>
      <c r="S2844">
        <v>0</v>
      </c>
      <c r="T2844">
        <v>1</v>
      </c>
      <c r="U2844">
        <v>0</v>
      </c>
      <c r="V2844">
        <v>1</v>
      </c>
      <c r="W2844">
        <v>3.6</v>
      </c>
      <c r="X2844">
        <v>3.9</v>
      </c>
      <c r="Y2844">
        <v>3.9</v>
      </c>
      <c r="Z2844">
        <v>3.9</v>
      </c>
      <c r="AA2844">
        <v>4.2</v>
      </c>
      <c r="AB2844">
        <v>3.9</v>
      </c>
      <c r="AC2844">
        <v>3.9</v>
      </c>
      <c r="AD2844">
        <v>4.2</v>
      </c>
      <c r="AE2844">
        <v>3.6</v>
      </c>
      <c r="AF2844">
        <v>3.9</v>
      </c>
      <c r="AG2844">
        <v>3.9</v>
      </c>
      <c r="AH2844">
        <v>3.6</v>
      </c>
      <c r="AI2844">
        <v>3.6</v>
      </c>
      <c r="AJ2844">
        <v>3.3</v>
      </c>
      <c r="AK2844">
        <v>3.6</v>
      </c>
      <c r="AL2844">
        <v>3.3</v>
      </c>
      <c r="AM2844">
        <v>3.3</v>
      </c>
      <c r="AN2844">
        <v>3.6</v>
      </c>
      <c r="AO2844">
        <v>3.3</v>
      </c>
      <c r="AP2844">
        <v>3.6</v>
      </c>
      <c r="AQ2844">
        <v>3.9</v>
      </c>
      <c r="AR2844">
        <v>3.9</v>
      </c>
      <c r="AS2844">
        <v>3.9</v>
      </c>
      <c r="AT2844">
        <v>10.199999999999999</v>
      </c>
      <c r="AU2844">
        <v>30</v>
      </c>
      <c r="AV2844">
        <v>30.5</v>
      </c>
      <c r="AW2844">
        <v>30</v>
      </c>
      <c r="AX2844">
        <v>30</v>
      </c>
      <c r="AY2844">
        <v>29.5</v>
      </c>
      <c r="AZ2844">
        <v>29.5</v>
      </c>
      <c r="BA2844">
        <v>29</v>
      </c>
      <c r="BB2844">
        <v>28.5</v>
      </c>
      <c r="BC2844">
        <v>28.5</v>
      </c>
      <c r="BD2844">
        <v>30</v>
      </c>
      <c r="BE2844">
        <v>31.5</v>
      </c>
      <c r="BF2844">
        <v>33</v>
      </c>
      <c r="BG2844">
        <v>34</v>
      </c>
      <c r="BH2844">
        <v>35.5</v>
      </c>
      <c r="BI2844">
        <v>36.5</v>
      </c>
      <c r="BJ2844">
        <v>37</v>
      </c>
      <c r="BK2844">
        <v>37.5</v>
      </c>
      <c r="BL2844">
        <v>36.5</v>
      </c>
      <c r="BM2844">
        <v>35.5</v>
      </c>
      <c r="BN2844">
        <v>34.5</v>
      </c>
      <c r="BO2844">
        <v>33</v>
      </c>
      <c r="BP2844">
        <v>32.5</v>
      </c>
      <c r="BQ2844">
        <v>31.5</v>
      </c>
      <c r="BR2844">
        <v>31</v>
      </c>
      <c r="BS2844">
        <v>1.1671549999999999</v>
      </c>
      <c r="BT2844">
        <v>0.1109014</v>
      </c>
      <c r="BU2844">
        <v>-0.20454310000000001</v>
      </c>
      <c r="BV2844">
        <v>-0.1298745</v>
      </c>
      <c r="BW2844">
        <v>-0.19387009999999999</v>
      </c>
      <c r="BX2844">
        <v>-0.14977960000000001</v>
      </c>
      <c r="BY2844">
        <v>3.2180100000000003E-2</v>
      </c>
      <c r="BZ2844">
        <v>0.1908762</v>
      </c>
      <c r="CA2844">
        <v>0.46931270000000003</v>
      </c>
      <c r="CB2844">
        <v>-0.36059170000000001</v>
      </c>
      <c r="CC2844">
        <v>2.803839</v>
      </c>
      <c r="CD2844">
        <v>-5.4922E-3</v>
      </c>
      <c r="CE2844">
        <v>-0.22628019999999999</v>
      </c>
      <c r="CF2844">
        <v>0.30132340000000002</v>
      </c>
      <c r="CG2844">
        <v>0.2953868</v>
      </c>
      <c r="CH2844">
        <v>0.1696336</v>
      </c>
      <c r="CI2844">
        <v>3.5826900000000002E-2</v>
      </c>
      <c r="CJ2844">
        <v>0.52337</v>
      </c>
      <c r="CK2844">
        <v>0.26720169999999999</v>
      </c>
      <c r="CL2844">
        <v>-0.3470857</v>
      </c>
      <c r="CM2844">
        <v>-2.5818600000000001E-2</v>
      </c>
      <c r="CN2844">
        <v>-8.9097300000000004E-2</v>
      </c>
      <c r="CO2844">
        <v>-1.6809500000000002E-2</v>
      </c>
      <c r="CP2844">
        <v>-2.3550680000000002</v>
      </c>
      <c r="CQ2844">
        <v>0.52692989999999995</v>
      </c>
      <c r="CR2844">
        <v>1.71697E-2</v>
      </c>
      <c r="CS2844">
        <v>1.55832E-2</v>
      </c>
      <c r="CT2844">
        <v>3.98757E-2</v>
      </c>
      <c r="CU2844">
        <v>1.86967E-2</v>
      </c>
      <c r="CV2844">
        <v>1.9512000000000002E-2</v>
      </c>
      <c r="CW2844">
        <v>5.1681900000000003E-2</v>
      </c>
      <c r="CX2844">
        <v>0.1157212</v>
      </c>
      <c r="CY2844">
        <v>0.21337310000000001</v>
      </c>
      <c r="CZ2844">
        <v>6.4935300000000001E-2</v>
      </c>
      <c r="DA2844">
        <v>6.9720979999999999</v>
      </c>
      <c r="DB2844">
        <v>1.6940500000000001E-2</v>
      </c>
      <c r="DC2844">
        <v>3.0717700000000001E-2</v>
      </c>
      <c r="DD2844">
        <v>0.10963779999999999</v>
      </c>
      <c r="DE2844">
        <v>8.4515999999999994E-2</v>
      </c>
      <c r="DF2844">
        <v>1.56595E-2</v>
      </c>
      <c r="DG2844">
        <v>7.8447900000000001E-2</v>
      </c>
      <c r="DH2844">
        <v>0.19789200000000001</v>
      </c>
      <c r="DI2844">
        <v>1.64382E-2</v>
      </c>
      <c r="DJ2844">
        <v>3.01125E-2</v>
      </c>
      <c r="DK2844">
        <v>9.4905000000000003E-2</v>
      </c>
      <c r="DL2844">
        <v>5.3931699999999999E-2</v>
      </c>
      <c r="DM2844">
        <v>1.9359100000000001E-2</v>
      </c>
      <c r="DN2844">
        <v>3.3044980000000002</v>
      </c>
      <c r="DO2844">
        <v>19</v>
      </c>
      <c r="DP2844">
        <v>19</v>
      </c>
    </row>
    <row r="2845" spans="1:120" hidden="1" x14ac:dyDescent="0.25">
      <c r="A2845" t="str">
        <f t="shared" si="44"/>
        <v>OtherDR-No_All CBP_44475</v>
      </c>
      <c r="B2845" t="s">
        <v>62</v>
      </c>
      <c r="C2845" t="s">
        <v>323</v>
      </c>
      <c r="D2845" t="s">
        <v>61</v>
      </c>
      <c r="E2845" t="s">
        <v>61</v>
      </c>
      <c r="F2845" t="s">
        <v>61</v>
      </c>
      <c r="G2845" t="s">
        <v>61</v>
      </c>
      <c r="H2845" t="s">
        <v>61</v>
      </c>
      <c r="I2845" t="s">
        <v>97</v>
      </c>
      <c r="J2845" t="s">
        <v>61</v>
      </c>
      <c r="K2845" t="s">
        <v>197</v>
      </c>
      <c r="L2845" s="18">
        <v>44475</v>
      </c>
      <c r="M2845">
        <v>19</v>
      </c>
      <c r="N2845">
        <v>19</v>
      </c>
      <c r="O2845" t="s">
        <v>258</v>
      </c>
      <c r="P2845">
        <v>10</v>
      </c>
      <c r="Q2845">
        <v>9</v>
      </c>
      <c r="R2845">
        <v>1</v>
      </c>
      <c r="S2845">
        <v>0</v>
      </c>
      <c r="T2845">
        <v>1</v>
      </c>
      <c r="U2845">
        <v>0</v>
      </c>
      <c r="V2845">
        <v>1</v>
      </c>
      <c r="W2845">
        <v>1127.76</v>
      </c>
      <c r="X2845">
        <v>1066.56</v>
      </c>
      <c r="Y2845">
        <v>1002.04</v>
      </c>
      <c r="Z2845">
        <v>1015.04</v>
      </c>
      <c r="AA2845">
        <v>996.82</v>
      </c>
      <c r="AB2845">
        <v>1002.44</v>
      </c>
      <c r="AC2845">
        <v>1037.7</v>
      </c>
      <c r="AD2845">
        <v>705.58</v>
      </c>
      <c r="AE2845">
        <v>495.36</v>
      </c>
      <c r="AF2845">
        <v>477.66</v>
      </c>
      <c r="AG2845">
        <v>532.04</v>
      </c>
      <c r="AH2845">
        <v>829.02</v>
      </c>
      <c r="AI2845">
        <v>791.76</v>
      </c>
      <c r="AJ2845">
        <v>416.28</v>
      </c>
      <c r="AK2845">
        <v>396</v>
      </c>
      <c r="AL2845">
        <v>510.7</v>
      </c>
      <c r="AM2845">
        <v>515.86</v>
      </c>
      <c r="AN2845">
        <v>476.14</v>
      </c>
      <c r="AO2845">
        <v>313.36</v>
      </c>
      <c r="AP2845">
        <v>508.96</v>
      </c>
      <c r="AQ2845">
        <v>613.78</v>
      </c>
      <c r="AR2845">
        <v>1063.04</v>
      </c>
      <c r="AS2845">
        <v>1034</v>
      </c>
      <c r="AT2845">
        <v>1028.18</v>
      </c>
      <c r="AU2845">
        <v>59.4</v>
      </c>
      <c r="AV2845">
        <v>61</v>
      </c>
      <c r="AW2845">
        <v>60.15</v>
      </c>
      <c r="AX2845">
        <v>60.15</v>
      </c>
      <c r="AY2845">
        <v>59.45</v>
      </c>
      <c r="AZ2845">
        <v>59.3</v>
      </c>
      <c r="BA2845">
        <v>58.45</v>
      </c>
      <c r="BB2845">
        <v>57.6</v>
      </c>
      <c r="BC2845">
        <v>58.05</v>
      </c>
      <c r="BD2845">
        <v>60.45</v>
      </c>
      <c r="BE2845">
        <v>62.85</v>
      </c>
      <c r="BF2845">
        <v>65.400000000000006</v>
      </c>
      <c r="BG2845">
        <v>67.099999999999994</v>
      </c>
      <c r="BH2845">
        <v>69.349999999999994</v>
      </c>
      <c r="BI2845">
        <v>70.599999999999994</v>
      </c>
      <c r="BJ2845">
        <v>71.3</v>
      </c>
      <c r="BK2845">
        <v>71.849999999999994</v>
      </c>
      <c r="BL2845">
        <v>70</v>
      </c>
      <c r="BM2845">
        <v>68.3</v>
      </c>
      <c r="BN2845">
        <v>66.75</v>
      </c>
      <c r="BO2845">
        <v>64.349999999999994</v>
      </c>
      <c r="BP2845">
        <v>63.35</v>
      </c>
      <c r="BQ2845">
        <v>61.95</v>
      </c>
      <c r="BR2845">
        <v>61.1</v>
      </c>
      <c r="BS2845">
        <v>-109.9705</v>
      </c>
      <c r="BT2845">
        <v>-117.1157</v>
      </c>
      <c r="BU2845">
        <v>-126.5497</v>
      </c>
      <c r="BV2845">
        <v>-126.2831</v>
      </c>
      <c r="BW2845">
        <v>-126.84229999999999</v>
      </c>
      <c r="BX2845">
        <v>-155.94229999999999</v>
      </c>
      <c r="BY2845">
        <v>-120.0487</v>
      </c>
      <c r="BZ2845">
        <v>19.60023</v>
      </c>
      <c r="CA2845">
        <v>104.56010000000001</v>
      </c>
      <c r="CB2845">
        <v>285.952</v>
      </c>
      <c r="CC2845">
        <v>155.99180000000001</v>
      </c>
      <c r="CD2845">
        <v>-33.9925</v>
      </c>
      <c r="CE2845">
        <v>48.091610000000003</v>
      </c>
      <c r="CF2845">
        <v>70.441509999999994</v>
      </c>
      <c r="CG2845">
        <v>75.456710000000001</v>
      </c>
      <c r="CH2845">
        <v>39.159590000000001</v>
      </c>
      <c r="CI2845">
        <v>62.48807</v>
      </c>
      <c r="CJ2845">
        <v>92.409989999999993</v>
      </c>
      <c r="CK2845">
        <v>121.9674</v>
      </c>
      <c r="CL2845">
        <v>10.681760000000001</v>
      </c>
      <c r="CM2845">
        <v>-39.042479999999998</v>
      </c>
      <c r="CN2845">
        <v>-60.107480000000002</v>
      </c>
      <c r="CO2845">
        <v>-51.844160000000002</v>
      </c>
      <c r="CP2845">
        <v>-64.138859999999994</v>
      </c>
      <c r="CQ2845">
        <v>533.13679999999999</v>
      </c>
      <c r="CR2845">
        <v>938.27719999999999</v>
      </c>
      <c r="CS2845">
        <v>1021.407</v>
      </c>
      <c r="CT2845">
        <v>987.30200000000002</v>
      </c>
      <c r="CU2845">
        <v>917.23469999999998</v>
      </c>
      <c r="CV2845">
        <v>906.54349999999999</v>
      </c>
      <c r="CW2845">
        <v>1346.2260000000001</v>
      </c>
      <c r="CX2845">
        <v>3032.163</v>
      </c>
      <c r="CY2845">
        <v>5348.6509999999998</v>
      </c>
      <c r="CZ2845">
        <v>3778.328</v>
      </c>
      <c r="DA2845">
        <v>4643.3869999999997</v>
      </c>
      <c r="DB2845">
        <v>8303.74</v>
      </c>
      <c r="DC2845">
        <v>10218.120000000001</v>
      </c>
      <c r="DD2845">
        <v>333.37610000000001</v>
      </c>
      <c r="DE2845">
        <v>324.11239999999998</v>
      </c>
      <c r="DF2845">
        <v>828.33929999999998</v>
      </c>
      <c r="DG2845">
        <v>482.61079999999998</v>
      </c>
      <c r="DH2845">
        <v>497.68189999999998</v>
      </c>
      <c r="DI2845">
        <v>719.50120000000004</v>
      </c>
      <c r="DJ2845">
        <v>1348.4359999999999</v>
      </c>
      <c r="DK2845">
        <v>1010.741</v>
      </c>
      <c r="DL2845">
        <v>1237.876</v>
      </c>
      <c r="DM2845">
        <v>1238.4760000000001</v>
      </c>
      <c r="DN2845">
        <v>1127.1320000000001</v>
      </c>
      <c r="DO2845">
        <v>19</v>
      </c>
      <c r="DP2845">
        <v>19</v>
      </c>
    </row>
    <row r="2846" spans="1:120" hidden="1" x14ac:dyDescent="0.25">
      <c r="A2846" t="str">
        <f t="shared" si="44"/>
        <v>All_All CBP_44475</v>
      </c>
      <c r="B2846" t="s">
        <v>62</v>
      </c>
      <c r="C2846" t="s">
        <v>61</v>
      </c>
      <c r="D2846" t="s">
        <v>61</v>
      </c>
      <c r="E2846" t="s">
        <v>61</v>
      </c>
      <c r="F2846" t="s">
        <v>61</v>
      </c>
      <c r="G2846" t="s">
        <v>61</v>
      </c>
      <c r="H2846" t="s">
        <v>61</v>
      </c>
      <c r="I2846" t="s">
        <v>61</v>
      </c>
      <c r="J2846" t="s">
        <v>61</v>
      </c>
      <c r="K2846" t="s">
        <v>197</v>
      </c>
      <c r="L2846" s="18">
        <v>44475</v>
      </c>
      <c r="M2846">
        <v>19</v>
      </c>
      <c r="N2846">
        <v>19</v>
      </c>
      <c r="O2846" t="s">
        <v>258</v>
      </c>
      <c r="P2846">
        <v>14</v>
      </c>
      <c r="Q2846">
        <v>13</v>
      </c>
      <c r="R2846">
        <v>1</v>
      </c>
      <c r="S2846">
        <v>0</v>
      </c>
      <c r="T2846">
        <v>1</v>
      </c>
      <c r="U2846">
        <v>0</v>
      </c>
      <c r="V2846">
        <v>1</v>
      </c>
      <c r="W2846">
        <v>1885.32</v>
      </c>
      <c r="X2846">
        <v>1805.38</v>
      </c>
      <c r="Y2846">
        <v>1762.04</v>
      </c>
      <c r="Z2846">
        <v>1770.18</v>
      </c>
      <c r="AA2846">
        <v>1636.86</v>
      </c>
      <c r="AB2846">
        <v>1643.32</v>
      </c>
      <c r="AC2846">
        <v>1661.94</v>
      </c>
      <c r="AD2846">
        <v>1290.18</v>
      </c>
      <c r="AE2846">
        <v>1063.48</v>
      </c>
      <c r="AF2846">
        <v>1080.6600000000001</v>
      </c>
      <c r="AG2846">
        <v>1144.28</v>
      </c>
      <c r="AH2846">
        <v>1413.3</v>
      </c>
      <c r="AI2846">
        <v>1344.2</v>
      </c>
      <c r="AJ2846">
        <v>954.28</v>
      </c>
      <c r="AK2846">
        <v>970</v>
      </c>
      <c r="AL2846">
        <v>1064.8800000000001</v>
      </c>
      <c r="AM2846">
        <v>1000.5</v>
      </c>
      <c r="AN2846">
        <v>949.76</v>
      </c>
      <c r="AO2846">
        <v>716.34</v>
      </c>
      <c r="AP2846">
        <v>920.64</v>
      </c>
      <c r="AQ2846">
        <v>1122.82</v>
      </c>
      <c r="AR2846">
        <v>1613.14</v>
      </c>
      <c r="AS2846">
        <v>1714.6</v>
      </c>
      <c r="AT2846">
        <v>1718.84</v>
      </c>
      <c r="AU2846">
        <v>59.571429000000002</v>
      </c>
      <c r="AV2846">
        <v>61</v>
      </c>
      <c r="AW2846">
        <v>60.107143000000001</v>
      </c>
      <c r="AX2846">
        <v>60.107143000000001</v>
      </c>
      <c r="AY2846">
        <v>59.321429000000002</v>
      </c>
      <c r="AZ2846">
        <v>59.214286000000001</v>
      </c>
      <c r="BA2846">
        <v>58.321429000000002</v>
      </c>
      <c r="BB2846">
        <v>57.428570999999998</v>
      </c>
      <c r="BC2846">
        <v>57.75</v>
      </c>
      <c r="BD2846">
        <v>60.321429000000002</v>
      </c>
      <c r="BE2846">
        <v>62.892856999999999</v>
      </c>
      <c r="BF2846">
        <v>65.571428999999995</v>
      </c>
      <c r="BG2846">
        <v>67.357142999999994</v>
      </c>
      <c r="BH2846">
        <v>69.821428999999995</v>
      </c>
      <c r="BI2846">
        <v>71.285713999999999</v>
      </c>
      <c r="BJ2846">
        <v>72.071428999999995</v>
      </c>
      <c r="BK2846">
        <v>72.75</v>
      </c>
      <c r="BL2846">
        <v>70.857142999999994</v>
      </c>
      <c r="BM2846">
        <v>69.071428999999995</v>
      </c>
      <c r="BN2846">
        <v>67.392857000000006</v>
      </c>
      <c r="BO2846">
        <v>64.821428999999995</v>
      </c>
      <c r="BP2846">
        <v>63.821429000000002</v>
      </c>
      <c r="BQ2846">
        <v>62.25</v>
      </c>
      <c r="BR2846">
        <v>61.357143000000001</v>
      </c>
      <c r="BS2846">
        <v>-159.15129999999999</v>
      </c>
      <c r="BT2846">
        <v>-108.03489999999999</v>
      </c>
      <c r="BU2846">
        <v>-116.884</v>
      </c>
      <c r="BV2846">
        <v>-135.06950000000001</v>
      </c>
      <c r="BW2846">
        <v>-129.3203</v>
      </c>
      <c r="BX2846">
        <v>-170.1027</v>
      </c>
      <c r="BY2846">
        <v>-126.0629</v>
      </c>
      <c r="BZ2846">
        <v>17.873449999999998</v>
      </c>
      <c r="CA2846">
        <v>118.6063</v>
      </c>
      <c r="CB2846">
        <v>299.86020000000002</v>
      </c>
      <c r="CC2846">
        <v>203.9374</v>
      </c>
      <c r="CD2846">
        <v>9.9577329999999993</v>
      </c>
      <c r="CE2846">
        <v>85.745850000000004</v>
      </c>
      <c r="CF2846">
        <v>101.4571</v>
      </c>
      <c r="CG2846">
        <v>73.892510000000001</v>
      </c>
      <c r="CH2846">
        <v>33.489179999999998</v>
      </c>
      <c r="CI2846">
        <v>67.51567</v>
      </c>
      <c r="CJ2846">
        <v>104.73</v>
      </c>
      <c r="CK2846">
        <v>267.40629999999999</v>
      </c>
      <c r="CL2846">
        <v>71.347719999999995</v>
      </c>
      <c r="CM2846">
        <v>-31.932510000000001</v>
      </c>
      <c r="CN2846">
        <v>-55.602330000000002</v>
      </c>
      <c r="CO2846">
        <v>-78.122839999999997</v>
      </c>
      <c r="CP2846">
        <v>-84.303799999999995</v>
      </c>
      <c r="CQ2846">
        <v>808.12210000000005</v>
      </c>
      <c r="CR2846">
        <v>1728.067</v>
      </c>
      <c r="CS2846">
        <v>1699.0260000000001</v>
      </c>
      <c r="CT2846">
        <v>1549.749</v>
      </c>
      <c r="CU2846">
        <v>1253.1759999999999</v>
      </c>
      <c r="CV2846">
        <v>1046.087</v>
      </c>
      <c r="CW2846">
        <v>1585.079</v>
      </c>
      <c r="CX2846">
        <v>3497.2379999999998</v>
      </c>
      <c r="CY2846">
        <v>5814.2139999999999</v>
      </c>
      <c r="CZ2846">
        <v>4421.5940000000001</v>
      </c>
      <c r="DA2846">
        <v>5126.95</v>
      </c>
      <c r="DB2846">
        <v>8598.0630000000001</v>
      </c>
      <c r="DC2846">
        <v>10551.22</v>
      </c>
      <c r="DD2846">
        <v>621.71849999999995</v>
      </c>
      <c r="DE2846">
        <v>668.16489999999999</v>
      </c>
      <c r="DF2846">
        <v>1089.932</v>
      </c>
      <c r="DG2846">
        <v>793.23429999999996</v>
      </c>
      <c r="DH2846">
        <v>863.21400000000006</v>
      </c>
      <c r="DI2846">
        <v>3565.585</v>
      </c>
      <c r="DJ2846">
        <v>2232.1750000000002</v>
      </c>
      <c r="DK2846">
        <v>1987.2809999999999</v>
      </c>
      <c r="DL2846">
        <v>1511.2940000000001</v>
      </c>
      <c r="DM2846">
        <v>1577.624</v>
      </c>
      <c r="DN2846">
        <v>1476.68</v>
      </c>
      <c r="DO2846">
        <v>19</v>
      </c>
      <c r="DP2846">
        <v>19</v>
      </c>
    </row>
    <row r="2847" spans="1:120" x14ac:dyDescent="0.25">
      <c r="A2847" t="str">
        <f t="shared" si="44"/>
        <v>AutoDR-No_All CBP_44475</v>
      </c>
      <c r="B2847" t="s">
        <v>62</v>
      </c>
      <c r="C2847" t="s">
        <v>321</v>
      </c>
      <c r="D2847" t="s">
        <v>61</v>
      </c>
      <c r="E2847" t="s">
        <v>61</v>
      </c>
      <c r="F2847" t="s">
        <v>61</v>
      </c>
      <c r="G2847" t="s">
        <v>61</v>
      </c>
      <c r="H2847" t="s">
        <v>97</v>
      </c>
      <c r="I2847" t="s">
        <v>61</v>
      </c>
      <c r="J2847" t="s">
        <v>61</v>
      </c>
      <c r="K2847" t="s">
        <v>197</v>
      </c>
      <c r="L2847" s="18">
        <v>44475</v>
      </c>
      <c r="M2847">
        <v>19</v>
      </c>
      <c r="N2847">
        <v>19</v>
      </c>
      <c r="O2847" t="s">
        <v>258</v>
      </c>
      <c r="P2847">
        <v>14</v>
      </c>
      <c r="Q2847">
        <v>13</v>
      </c>
      <c r="R2847">
        <v>1</v>
      </c>
      <c r="S2847">
        <v>0</v>
      </c>
      <c r="T2847">
        <v>1</v>
      </c>
      <c r="U2847">
        <v>0</v>
      </c>
      <c r="V2847">
        <v>1</v>
      </c>
      <c r="W2847">
        <v>1885.32</v>
      </c>
      <c r="X2847">
        <v>1805.38</v>
      </c>
      <c r="Y2847">
        <v>1762.04</v>
      </c>
      <c r="Z2847">
        <v>1770.18</v>
      </c>
      <c r="AA2847">
        <v>1636.86</v>
      </c>
      <c r="AB2847">
        <v>1643.32</v>
      </c>
      <c r="AC2847">
        <v>1661.94</v>
      </c>
      <c r="AD2847">
        <v>1290.18</v>
      </c>
      <c r="AE2847">
        <v>1063.48</v>
      </c>
      <c r="AF2847">
        <v>1080.6600000000001</v>
      </c>
      <c r="AG2847">
        <v>1144.28</v>
      </c>
      <c r="AH2847">
        <v>1413.3</v>
      </c>
      <c r="AI2847">
        <v>1344.2</v>
      </c>
      <c r="AJ2847">
        <v>954.28</v>
      </c>
      <c r="AK2847">
        <v>970</v>
      </c>
      <c r="AL2847">
        <v>1064.8800000000001</v>
      </c>
      <c r="AM2847">
        <v>1000.5</v>
      </c>
      <c r="AN2847">
        <v>949.76</v>
      </c>
      <c r="AO2847">
        <v>716.34</v>
      </c>
      <c r="AP2847">
        <v>920.64</v>
      </c>
      <c r="AQ2847">
        <v>1122.82</v>
      </c>
      <c r="AR2847">
        <v>1613.14</v>
      </c>
      <c r="AS2847">
        <v>1714.6</v>
      </c>
      <c r="AT2847">
        <v>1718.84</v>
      </c>
      <c r="AU2847">
        <v>59.571429000000002</v>
      </c>
      <c r="AV2847">
        <v>61</v>
      </c>
      <c r="AW2847">
        <v>60.107143000000001</v>
      </c>
      <c r="AX2847">
        <v>60.107143000000001</v>
      </c>
      <c r="AY2847">
        <v>59.321429000000002</v>
      </c>
      <c r="AZ2847">
        <v>59.214286000000001</v>
      </c>
      <c r="BA2847">
        <v>58.321429000000002</v>
      </c>
      <c r="BB2847">
        <v>57.428570999999998</v>
      </c>
      <c r="BC2847">
        <v>57.75</v>
      </c>
      <c r="BD2847">
        <v>60.321429000000002</v>
      </c>
      <c r="BE2847">
        <v>62.892856999999999</v>
      </c>
      <c r="BF2847">
        <v>65.571428999999995</v>
      </c>
      <c r="BG2847">
        <v>67.357142999999994</v>
      </c>
      <c r="BH2847">
        <v>69.821428999999995</v>
      </c>
      <c r="BI2847">
        <v>71.285713999999999</v>
      </c>
      <c r="BJ2847">
        <v>72.071428999999995</v>
      </c>
      <c r="BK2847">
        <v>72.75</v>
      </c>
      <c r="BL2847">
        <v>70.857142999999994</v>
      </c>
      <c r="BM2847">
        <v>69.071428999999995</v>
      </c>
      <c r="BN2847">
        <v>67.392857000000006</v>
      </c>
      <c r="BO2847">
        <v>64.821428999999995</v>
      </c>
      <c r="BP2847">
        <v>63.821429000000002</v>
      </c>
      <c r="BQ2847">
        <v>62.25</v>
      </c>
      <c r="BR2847">
        <v>61.357143000000001</v>
      </c>
      <c r="BS2847">
        <v>-159.15129999999999</v>
      </c>
      <c r="BT2847">
        <v>-108.03489999999999</v>
      </c>
      <c r="BU2847">
        <v>-116.884</v>
      </c>
      <c r="BV2847">
        <v>-135.06950000000001</v>
      </c>
      <c r="BW2847">
        <v>-129.3203</v>
      </c>
      <c r="BX2847">
        <v>-170.1027</v>
      </c>
      <c r="BY2847">
        <v>-126.0629</v>
      </c>
      <c r="BZ2847">
        <v>17.873449999999998</v>
      </c>
      <c r="CA2847">
        <v>118.6063</v>
      </c>
      <c r="CB2847">
        <v>299.86020000000002</v>
      </c>
      <c r="CC2847">
        <v>203.9374</v>
      </c>
      <c r="CD2847">
        <v>9.9577329999999993</v>
      </c>
      <c r="CE2847">
        <v>85.745850000000004</v>
      </c>
      <c r="CF2847">
        <v>101.4571</v>
      </c>
      <c r="CG2847">
        <v>73.892510000000001</v>
      </c>
      <c r="CH2847">
        <v>33.489179999999998</v>
      </c>
      <c r="CI2847">
        <v>67.51567</v>
      </c>
      <c r="CJ2847">
        <v>104.73</v>
      </c>
      <c r="CK2847">
        <v>267.40629999999999</v>
      </c>
      <c r="CL2847">
        <v>71.347719999999995</v>
      </c>
      <c r="CM2847">
        <v>-31.932510000000001</v>
      </c>
      <c r="CN2847">
        <v>-55.602330000000002</v>
      </c>
      <c r="CO2847">
        <v>-78.122839999999997</v>
      </c>
      <c r="CP2847">
        <v>-84.303799999999995</v>
      </c>
      <c r="CQ2847">
        <v>808.12210000000005</v>
      </c>
      <c r="CR2847">
        <v>1728.067</v>
      </c>
      <c r="CS2847">
        <v>1699.0260000000001</v>
      </c>
      <c r="CT2847">
        <v>1549.749</v>
      </c>
      <c r="CU2847">
        <v>1253.1759999999999</v>
      </c>
      <c r="CV2847">
        <v>1046.087</v>
      </c>
      <c r="CW2847">
        <v>1585.079</v>
      </c>
      <c r="CX2847">
        <v>3497.2379999999998</v>
      </c>
      <c r="CY2847">
        <v>5814.2139999999999</v>
      </c>
      <c r="CZ2847">
        <v>4421.5940000000001</v>
      </c>
      <c r="DA2847">
        <v>5126.95</v>
      </c>
      <c r="DB2847">
        <v>8598.0630000000001</v>
      </c>
      <c r="DC2847">
        <v>10551.22</v>
      </c>
      <c r="DD2847">
        <v>621.71849999999995</v>
      </c>
      <c r="DE2847">
        <v>668.16489999999999</v>
      </c>
      <c r="DF2847">
        <v>1089.932</v>
      </c>
      <c r="DG2847">
        <v>793.23429999999996</v>
      </c>
      <c r="DH2847">
        <v>863.21400000000006</v>
      </c>
      <c r="DI2847">
        <v>3565.585</v>
      </c>
      <c r="DJ2847">
        <v>2232.1750000000002</v>
      </c>
      <c r="DK2847">
        <v>1987.2809999999999</v>
      </c>
      <c r="DL2847">
        <v>1511.2940000000001</v>
      </c>
      <c r="DM2847">
        <v>1577.624</v>
      </c>
      <c r="DN2847">
        <v>1476.68</v>
      </c>
      <c r="DO2847">
        <v>19</v>
      </c>
      <c r="DP2847">
        <v>19</v>
      </c>
    </row>
    <row r="2848" spans="1:120" hidden="1" x14ac:dyDescent="0.25">
      <c r="A2848" t="str">
        <f t="shared" si="44"/>
        <v>Size_Grp-200 kW and above_All CBP_44475</v>
      </c>
      <c r="B2848" t="s">
        <v>62</v>
      </c>
      <c r="C2848" t="s">
        <v>207</v>
      </c>
      <c r="D2848" t="s">
        <v>61</v>
      </c>
      <c r="E2848" t="s">
        <v>61</v>
      </c>
      <c r="F2848" t="s">
        <v>61</v>
      </c>
      <c r="G2848" t="s">
        <v>61</v>
      </c>
      <c r="H2848" t="s">
        <v>61</v>
      </c>
      <c r="I2848" t="s">
        <v>61</v>
      </c>
      <c r="J2848" t="s">
        <v>102</v>
      </c>
      <c r="K2848" t="s">
        <v>197</v>
      </c>
      <c r="L2848" s="18">
        <v>44475</v>
      </c>
      <c r="M2848">
        <v>19</v>
      </c>
      <c r="N2848">
        <v>19</v>
      </c>
      <c r="O2848" t="s">
        <v>258</v>
      </c>
      <c r="P2848">
        <v>3</v>
      </c>
      <c r="Q2848">
        <v>3</v>
      </c>
      <c r="R2848">
        <v>1</v>
      </c>
      <c r="S2848">
        <v>0</v>
      </c>
      <c r="T2848">
        <v>1</v>
      </c>
      <c r="U2848">
        <v>0</v>
      </c>
      <c r="V2848">
        <v>1</v>
      </c>
      <c r="W2848">
        <v>1215.04</v>
      </c>
      <c r="X2848">
        <v>1162.4000000000001</v>
      </c>
      <c r="Y2848">
        <v>1181.2</v>
      </c>
      <c r="Z2848">
        <v>1176.08</v>
      </c>
      <c r="AA2848">
        <v>1086.4000000000001</v>
      </c>
      <c r="AB2848">
        <v>1088.56</v>
      </c>
      <c r="AC2848">
        <v>1080.96</v>
      </c>
      <c r="AD2848">
        <v>835.52</v>
      </c>
      <c r="AE2848">
        <v>686.64</v>
      </c>
      <c r="AF2848">
        <v>718.64</v>
      </c>
      <c r="AG2848">
        <v>780.4</v>
      </c>
      <c r="AH2848">
        <v>982</v>
      </c>
      <c r="AI2848">
        <v>952.48</v>
      </c>
      <c r="AJ2848">
        <v>688.72</v>
      </c>
      <c r="AK2848">
        <v>715.04</v>
      </c>
      <c r="AL2848">
        <v>732.72</v>
      </c>
      <c r="AM2848">
        <v>647.52</v>
      </c>
      <c r="AN2848">
        <v>613.20000000000005</v>
      </c>
      <c r="AO2848">
        <v>491.84</v>
      </c>
      <c r="AP2848">
        <v>570.32000000000005</v>
      </c>
      <c r="AQ2848">
        <v>702.64</v>
      </c>
      <c r="AR2848">
        <v>1071.92</v>
      </c>
      <c r="AS2848">
        <v>1116.32</v>
      </c>
      <c r="AT2848">
        <v>1114.72</v>
      </c>
      <c r="AU2848">
        <v>59</v>
      </c>
      <c r="AV2848">
        <v>60.666666999999997</v>
      </c>
      <c r="AW2848">
        <v>59.666666999999997</v>
      </c>
      <c r="AX2848">
        <v>59.666666999999997</v>
      </c>
      <c r="AY2848">
        <v>59</v>
      </c>
      <c r="AZ2848">
        <v>59</v>
      </c>
      <c r="BA2848">
        <v>58</v>
      </c>
      <c r="BB2848">
        <v>57.333333000000003</v>
      </c>
      <c r="BC2848">
        <v>57.666666999999997</v>
      </c>
      <c r="BD2848">
        <v>60</v>
      </c>
      <c r="BE2848">
        <v>62.333333000000003</v>
      </c>
      <c r="BF2848">
        <v>64.666667000000004</v>
      </c>
      <c r="BG2848">
        <v>66.333332999999996</v>
      </c>
      <c r="BH2848">
        <v>68.333332999999996</v>
      </c>
      <c r="BI2848">
        <v>69.333332999999996</v>
      </c>
      <c r="BJ2848">
        <v>70</v>
      </c>
      <c r="BK2848">
        <v>70.666667000000004</v>
      </c>
      <c r="BL2848">
        <v>69</v>
      </c>
      <c r="BM2848">
        <v>67.333332999999996</v>
      </c>
      <c r="BN2848">
        <v>65.666667000000004</v>
      </c>
      <c r="BO2848">
        <v>63.666666999999997</v>
      </c>
      <c r="BP2848">
        <v>62.666666999999997</v>
      </c>
      <c r="BQ2848">
        <v>61.333333000000003</v>
      </c>
      <c r="BR2848">
        <v>60.666666999999997</v>
      </c>
      <c r="BS2848">
        <v>-103.1237</v>
      </c>
      <c r="BT2848">
        <v>-48.444710000000001</v>
      </c>
      <c r="BU2848">
        <v>-53.012090000000001</v>
      </c>
      <c r="BV2848">
        <v>-71.631010000000003</v>
      </c>
      <c r="BW2848">
        <v>-69.555539999999993</v>
      </c>
      <c r="BX2848">
        <v>-101.584</v>
      </c>
      <c r="BY2848">
        <v>-80.636340000000004</v>
      </c>
      <c r="BZ2848">
        <v>8.9731199999999997E-2</v>
      </c>
      <c r="CA2848">
        <v>70.232200000000006</v>
      </c>
      <c r="CB2848">
        <v>191.9468</v>
      </c>
      <c r="CC2848">
        <v>134.22999999999999</v>
      </c>
      <c r="CD2848">
        <v>9.4162219999999994</v>
      </c>
      <c r="CE2848">
        <v>57.138680000000001</v>
      </c>
      <c r="CF2848">
        <v>62.587919999999997</v>
      </c>
      <c r="CG2848">
        <v>29.33915</v>
      </c>
      <c r="CH2848">
        <v>12.56481</v>
      </c>
      <c r="CI2848">
        <v>26.732209999999998</v>
      </c>
      <c r="CJ2848">
        <v>46.345219999999998</v>
      </c>
      <c r="CK2848">
        <v>172.33330000000001</v>
      </c>
      <c r="CL2848">
        <v>54.08043</v>
      </c>
      <c r="CM2848">
        <v>-13.20904</v>
      </c>
      <c r="CN2848">
        <v>-27.42764</v>
      </c>
      <c r="CO2848">
        <v>-47.540689999999998</v>
      </c>
      <c r="CP2848">
        <v>-48.725050000000003</v>
      </c>
      <c r="CQ2848">
        <v>490.82589999999999</v>
      </c>
      <c r="CR2848">
        <v>1191.1610000000001</v>
      </c>
      <c r="CS2848">
        <v>1116.5650000000001</v>
      </c>
      <c r="CT2848">
        <v>982.58600000000001</v>
      </c>
      <c r="CU2848">
        <v>724.61829999999998</v>
      </c>
      <c r="CV2848">
        <v>521.83000000000004</v>
      </c>
      <c r="CW2848">
        <v>783.20090000000005</v>
      </c>
      <c r="CX2848">
        <v>1774.077</v>
      </c>
      <c r="CY2848">
        <v>2824.9169999999999</v>
      </c>
      <c r="CZ2848">
        <v>2298.741</v>
      </c>
      <c r="DA2848">
        <v>2455.337</v>
      </c>
      <c r="DB2848">
        <v>4084.2089999999998</v>
      </c>
      <c r="DC2848">
        <v>4813.4629999999997</v>
      </c>
      <c r="DD2848">
        <v>378.7353</v>
      </c>
      <c r="DE2848">
        <v>437.84210000000002</v>
      </c>
      <c r="DF2848">
        <v>520.10220000000004</v>
      </c>
      <c r="DG2848">
        <v>487.13139999999999</v>
      </c>
      <c r="DH2848">
        <v>542.69420000000002</v>
      </c>
      <c r="DI2848">
        <v>2996.7359999999999</v>
      </c>
      <c r="DJ2848">
        <v>1297.8230000000001</v>
      </c>
      <c r="DK2848">
        <v>1383.1110000000001</v>
      </c>
      <c r="DL2848">
        <v>749.53700000000003</v>
      </c>
      <c r="DM2848">
        <v>776.19849999999997</v>
      </c>
      <c r="DN2848">
        <v>717.25599999999997</v>
      </c>
      <c r="DO2848">
        <v>19</v>
      </c>
      <c r="DP2848">
        <v>19</v>
      </c>
    </row>
    <row r="2849" spans="1:120" hidden="1" x14ac:dyDescent="0.25">
      <c r="A2849" t="str">
        <f t="shared" si="44"/>
        <v>All_All Elect_44475</v>
      </c>
      <c r="B2849" t="s">
        <v>62</v>
      </c>
      <c r="C2849" t="s">
        <v>61</v>
      </c>
      <c r="D2849" t="s">
        <v>61</v>
      </c>
      <c r="E2849" t="s">
        <v>61</v>
      </c>
      <c r="F2849" t="s">
        <v>61</v>
      </c>
      <c r="G2849" t="s">
        <v>61</v>
      </c>
      <c r="H2849" t="s">
        <v>61</v>
      </c>
      <c r="I2849" t="s">
        <v>61</v>
      </c>
      <c r="J2849" t="s">
        <v>61</v>
      </c>
      <c r="K2849" t="s">
        <v>190</v>
      </c>
      <c r="L2849" s="18">
        <v>44475</v>
      </c>
      <c r="M2849">
        <v>19</v>
      </c>
      <c r="N2849">
        <v>19</v>
      </c>
      <c r="O2849" t="s">
        <v>258</v>
      </c>
      <c r="P2849">
        <v>11</v>
      </c>
      <c r="Q2849">
        <v>11</v>
      </c>
      <c r="R2849">
        <v>0</v>
      </c>
      <c r="S2849">
        <v>0</v>
      </c>
      <c r="T2849">
        <v>1</v>
      </c>
      <c r="U2849">
        <v>0</v>
      </c>
      <c r="V2849">
        <v>1</v>
      </c>
      <c r="W2849">
        <v>916.92</v>
      </c>
      <c r="X2849">
        <v>896.02</v>
      </c>
      <c r="Y2849">
        <v>854</v>
      </c>
      <c r="Z2849">
        <v>862.02</v>
      </c>
      <c r="AA2849">
        <v>728.28</v>
      </c>
      <c r="AB2849">
        <v>733.84</v>
      </c>
      <c r="AC2849">
        <v>792.48</v>
      </c>
      <c r="AD2849">
        <v>751.56</v>
      </c>
      <c r="AE2849">
        <v>711.4</v>
      </c>
      <c r="AF2849">
        <v>735</v>
      </c>
      <c r="AG2849">
        <v>729.92</v>
      </c>
      <c r="AH2849">
        <v>683.88</v>
      </c>
      <c r="AI2849">
        <v>730.76</v>
      </c>
      <c r="AJ2849">
        <v>718.24</v>
      </c>
      <c r="AK2849">
        <v>753.52</v>
      </c>
      <c r="AL2849">
        <v>786.9</v>
      </c>
      <c r="AM2849">
        <v>742.56</v>
      </c>
      <c r="AN2849">
        <v>736.1</v>
      </c>
      <c r="AO2849">
        <v>638.1</v>
      </c>
      <c r="AP2849">
        <v>684.72</v>
      </c>
      <c r="AQ2849">
        <v>782.08</v>
      </c>
      <c r="AR2849">
        <v>783.46</v>
      </c>
      <c r="AS2849">
        <v>842.68</v>
      </c>
      <c r="AT2849">
        <v>852.74</v>
      </c>
      <c r="AU2849">
        <v>60</v>
      </c>
      <c r="AV2849">
        <v>61</v>
      </c>
      <c r="AW2849">
        <v>60</v>
      </c>
      <c r="AX2849">
        <v>60</v>
      </c>
      <c r="AY2849">
        <v>59</v>
      </c>
      <c r="AZ2849">
        <v>59</v>
      </c>
      <c r="BA2849">
        <v>58</v>
      </c>
      <c r="BB2849">
        <v>57</v>
      </c>
      <c r="BC2849">
        <v>57</v>
      </c>
      <c r="BD2849">
        <v>60</v>
      </c>
      <c r="BE2849">
        <v>63</v>
      </c>
      <c r="BF2849">
        <v>66</v>
      </c>
      <c r="BG2849">
        <v>68</v>
      </c>
      <c r="BH2849">
        <v>71</v>
      </c>
      <c r="BI2849">
        <v>73</v>
      </c>
      <c r="BJ2849">
        <v>74</v>
      </c>
      <c r="BK2849">
        <v>75</v>
      </c>
      <c r="BL2849">
        <v>73</v>
      </c>
      <c r="BM2849">
        <v>71</v>
      </c>
      <c r="BN2849">
        <v>69</v>
      </c>
      <c r="BO2849">
        <v>66</v>
      </c>
      <c r="BP2849">
        <v>65</v>
      </c>
      <c r="BQ2849">
        <v>63</v>
      </c>
      <c r="BR2849">
        <v>62</v>
      </c>
      <c r="BS2849">
        <v>-49.932679999999998</v>
      </c>
      <c r="BT2849">
        <v>8.8602629999999998</v>
      </c>
      <c r="BU2849">
        <v>9.9824660000000005</v>
      </c>
      <c r="BV2849">
        <v>-9.2554250000000007</v>
      </c>
      <c r="BW2849">
        <v>-0.75363150000000001</v>
      </c>
      <c r="BX2849">
        <v>-12.79636</v>
      </c>
      <c r="BY2849">
        <v>-6.3463250000000002</v>
      </c>
      <c r="BZ2849">
        <v>-1.4395</v>
      </c>
      <c r="CA2849">
        <v>14.301439999999999</v>
      </c>
      <c r="CB2849">
        <v>12.059060000000001</v>
      </c>
      <c r="CC2849">
        <v>54.561860000000003</v>
      </c>
      <c r="CD2849">
        <v>42.335120000000003</v>
      </c>
      <c r="CE2849">
        <v>27.122399999999999</v>
      </c>
      <c r="CF2849">
        <v>20.589479999999998</v>
      </c>
      <c r="CG2849">
        <v>-12.5091</v>
      </c>
      <c r="CH2849">
        <v>-38.367870000000003</v>
      </c>
      <c r="CI2849">
        <v>-6.6858190000000004</v>
      </c>
      <c r="CJ2849">
        <v>9.2420340000000003</v>
      </c>
      <c r="CK2849">
        <v>141.90600000000001</v>
      </c>
      <c r="CL2849">
        <v>58.747199999999999</v>
      </c>
      <c r="CM2849">
        <v>3.6160100000000002</v>
      </c>
      <c r="CN2849">
        <v>5.6519700000000004</v>
      </c>
      <c r="CO2849">
        <v>-20.182860000000002</v>
      </c>
      <c r="CP2849">
        <v>-22.691739999999999</v>
      </c>
      <c r="CQ2849">
        <v>277.6755</v>
      </c>
      <c r="CR2849">
        <v>791.76400000000001</v>
      </c>
      <c r="CS2849">
        <v>678.82709999999997</v>
      </c>
      <c r="CT2849">
        <v>567.73310000000004</v>
      </c>
      <c r="CU2849">
        <v>339.42750000000001</v>
      </c>
      <c r="CV2849">
        <v>146.78809999999999</v>
      </c>
      <c r="CW2849">
        <v>239.92949999999999</v>
      </c>
      <c r="CX2849">
        <v>473.12880000000001</v>
      </c>
      <c r="CY2849">
        <v>467.96030000000002</v>
      </c>
      <c r="CZ2849">
        <v>667.66459999999995</v>
      </c>
      <c r="DA2849">
        <v>576.75210000000004</v>
      </c>
      <c r="DB2849">
        <v>704.89359999999999</v>
      </c>
      <c r="DC2849">
        <v>448.0872</v>
      </c>
      <c r="DD2849">
        <v>395.93709999999999</v>
      </c>
      <c r="DE2849">
        <v>400.42140000000001</v>
      </c>
      <c r="DF2849">
        <v>462.55040000000002</v>
      </c>
      <c r="DG2849">
        <v>329.52120000000002</v>
      </c>
      <c r="DH2849">
        <v>380.93119999999999</v>
      </c>
      <c r="DI2849">
        <v>2865.297</v>
      </c>
      <c r="DJ2849">
        <v>907.21889999999996</v>
      </c>
      <c r="DK2849">
        <v>999.64250000000004</v>
      </c>
      <c r="DL2849">
        <v>408.0453</v>
      </c>
      <c r="DM2849">
        <v>372.24400000000003</v>
      </c>
      <c r="DN2849">
        <v>356.01740000000001</v>
      </c>
      <c r="DO2849">
        <v>19</v>
      </c>
      <c r="DP2849">
        <v>19</v>
      </c>
    </row>
    <row r="2850" spans="1:120" hidden="1" x14ac:dyDescent="0.25">
      <c r="A2850" t="str">
        <f t="shared" si="44"/>
        <v>Size_Grp-200 kW and above_All Elect_44475</v>
      </c>
      <c r="B2850" t="s">
        <v>62</v>
      </c>
      <c r="C2850" t="s">
        <v>207</v>
      </c>
      <c r="D2850" t="s">
        <v>61</v>
      </c>
      <c r="E2850" t="s">
        <v>61</v>
      </c>
      <c r="F2850" t="s">
        <v>61</v>
      </c>
      <c r="G2850" t="s">
        <v>61</v>
      </c>
      <c r="H2850" t="s">
        <v>61</v>
      </c>
      <c r="I2850" t="s">
        <v>61</v>
      </c>
      <c r="J2850" t="s">
        <v>102</v>
      </c>
      <c r="K2850" t="s">
        <v>190</v>
      </c>
      <c r="L2850" s="18">
        <v>44475</v>
      </c>
      <c r="M2850">
        <v>19</v>
      </c>
      <c r="N2850">
        <v>19</v>
      </c>
      <c r="O2850" t="s">
        <v>258</v>
      </c>
      <c r="P2850">
        <v>2</v>
      </c>
      <c r="Q2850">
        <v>2</v>
      </c>
      <c r="R2850">
        <v>0</v>
      </c>
      <c r="S2850">
        <v>0</v>
      </c>
      <c r="T2850">
        <v>1</v>
      </c>
      <c r="U2850">
        <v>0</v>
      </c>
      <c r="V2850">
        <v>1</v>
      </c>
      <c r="W2850">
        <v>686.72</v>
      </c>
      <c r="X2850">
        <v>672.32</v>
      </c>
      <c r="Y2850">
        <v>690.8</v>
      </c>
      <c r="Z2850">
        <v>686</v>
      </c>
      <c r="AA2850">
        <v>595.84</v>
      </c>
      <c r="AB2850">
        <v>597.20000000000005</v>
      </c>
      <c r="AC2850">
        <v>592.96</v>
      </c>
      <c r="AD2850">
        <v>535.84</v>
      </c>
      <c r="AE2850">
        <v>525.67999999999995</v>
      </c>
      <c r="AF2850">
        <v>563.91999999999996</v>
      </c>
      <c r="AG2850">
        <v>578</v>
      </c>
      <c r="AH2850">
        <v>572.4</v>
      </c>
      <c r="AI2850">
        <v>621.12</v>
      </c>
      <c r="AJ2850">
        <v>607.28</v>
      </c>
      <c r="AK2850">
        <v>640.79999999999995</v>
      </c>
      <c r="AL2850">
        <v>620.08000000000004</v>
      </c>
      <c r="AM2850">
        <v>548.16</v>
      </c>
      <c r="AN2850">
        <v>536.4</v>
      </c>
      <c r="AO2850">
        <v>464</v>
      </c>
      <c r="AP2850">
        <v>473.84</v>
      </c>
      <c r="AQ2850">
        <v>572.55999999999995</v>
      </c>
      <c r="AR2850">
        <v>597.84</v>
      </c>
      <c r="AS2850">
        <v>614.72</v>
      </c>
      <c r="AT2850">
        <v>617.28</v>
      </c>
      <c r="AU2850">
        <v>60</v>
      </c>
      <c r="AV2850">
        <v>61</v>
      </c>
      <c r="AW2850">
        <v>60</v>
      </c>
      <c r="AX2850">
        <v>60</v>
      </c>
      <c r="AY2850">
        <v>59</v>
      </c>
      <c r="AZ2850">
        <v>59</v>
      </c>
      <c r="BA2850">
        <v>58</v>
      </c>
      <c r="BB2850">
        <v>57</v>
      </c>
      <c r="BC2850">
        <v>57</v>
      </c>
      <c r="BD2850">
        <v>60</v>
      </c>
      <c r="BE2850">
        <v>63</v>
      </c>
      <c r="BF2850">
        <v>66</v>
      </c>
      <c r="BG2850">
        <v>68</v>
      </c>
      <c r="BH2850">
        <v>71</v>
      </c>
      <c r="BI2850">
        <v>73</v>
      </c>
      <c r="BJ2850">
        <v>74</v>
      </c>
      <c r="BK2850">
        <v>75</v>
      </c>
      <c r="BL2850">
        <v>73</v>
      </c>
      <c r="BM2850">
        <v>71</v>
      </c>
      <c r="BN2850">
        <v>69</v>
      </c>
      <c r="BO2850">
        <v>66</v>
      </c>
      <c r="BP2850">
        <v>65</v>
      </c>
      <c r="BQ2850">
        <v>63</v>
      </c>
      <c r="BR2850">
        <v>62</v>
      </c>
      <c r="BS2850">
        <v>-46.117609999999999</v>
      </c>
      <c r="BT2850">
        <v>10.294180000000001</v>
      </c>
      <c r="BU2850">
        <v>12.422879999999999</v>
      </c>
      <c r="BV2850">
        <v>-5.4627340000000002</v>
      </c>
      <c r="BW2850">
        <v>-0.73974899999999999</v>
      </c>
      <c r="BX2850">
        <v>-14.14743</v>
      </c>
      <c r="BY2850">
        <v>-8.7335049999999992</v>
      </c>
      <c r="BZ2850">
        <v>1.60007E-2</v>
      </c>
      <c r="CA2850">
        <v>14.941269999999999</v>
      </c>
      <c r="CB2850">
        <v>15.05899</v>
      </c>
      <c r="CC2850">
        <v>48.837380000000003</v>
      </c>
      <c r="CD2850">
        <v>45.573839999999997</v>
      </c>
      <c r="CE2850">
        <v>33.716679999999997</v>
      </c>
      <c r="CF2850">
        <v>27.813410000000001</v>
      </c>
      <c r="CG2850">
        <v>-4.9372939999999996</v>
      </c>
      <c r="CH2850">
        <v>-9.4336470000000006</v>
      </c>
      <c r="CI2850">
        <v>2.2498469999999999</v>
      </c>
      <c r="CJ2850">
        <v>9.475975</v>
      </c>
      <c r="CK2850">
        <v>141.14500000000001</v>
      </c>
      <c r="CL2850">
        <v>58.764130000000002</v>
      </c>
      <c r="CM2850">
        <v>3.2873540000000001</v>
      </c>
      <c r="CN2850">
        <v>6.2882160000000002</v>
      </c>
      <c r="CO2850">
        <v>-15.048109999999999</v>
      </c>
      <c r="CP2850">
        <v>-15.76491</v>
      </c>
      <c r="CQ2850">
        <v>273.93450000000001</v>
      </c>
      <c r="CR2850">
        <v>789.77089999999998</v>
      </c>
      <c r="CS2850">
        <v>676.89750000000004</v>
      </c>
      <c r="CT2850">
        <v>561.93849999999998</v>
      </c>
      <c r="CU2850">
        <v>335.9316</v>
      </c>
      <c r="CV2850">
        <v>138.4034</v>
      </c>
      <c r="CW2850">
        <v>190.1412</v>
      </c>
      <c r="CX2850">
        <v>453.8415</v>
      </c>
      <c r="CY2850">
        <v>456.47770000000003</v>
      </c>
      <c r="CZ2850">
        <v>638.20569999999998</v>
      </c>
      <c r="DA2850">
        <v>448.84840000000003</v>
      </c>
      <c r="DB2850">
        <v>586.28030000000001</v>
      </c>
      <c r="DC2850">
        <v>334.72730000000001</v>
      </c>
      <c r="DD2850">
        <v>293.5145</v>
      </c>
      <c r="DE2850">
        <v>347.92110000000002</v>
      </c>
      <c r="DF2850">
        <v>264.32339999999999</v>
      </c>
      <c r="DG2850">
        <v>313.14749999999998</v>
      </c>
      <c r="DH2850">
        <v>370.24489999999997</v>
      </c>
      <c r="DI2850">
        <v>2853.7930000000001</v>
      </c>
      <c r="DJ2850">
        <v>891.62099999999998</v>
      </c>
      <c r="DK2850">
        <v>990.46690000000001</v>
      </c>
      <c r="DL2850">
        <v>397.2373</v>
      </c>
      <c r="DM2850">
        <v>362.04329999999999</v>
      </c>
      <c r="DN2850">
        <v>345.98230000000001</v>
      </c>
      <c r="DO2850">
        <v>19</v>
      </c>
      <c r="DP2850">
        <v>19</v>
      </c>
    </row>
    <row r="2851" spans="1:120" hidden="1" x14ac:dyDescent="0.25">
      <c r="A2851" t="str">
        <f t="shared" si="44"/>
        <v>Industry_Type-7. Institutional/Government_All Elect_44475</v>
      </c>
      <c r="B2851" t="s">
        <v>62</v>
      </c>
      <c r="C2851" t="s">
        <v>208</v>
      </c>
      <c r="D2851" t="s">
        <v>61</v>
      </c>
      <c r="E2851" t="s">
        <v>61</v>
      </c>
      <c r="F2851" t="s">
        <v>61</v>
      </c>
      <c r="G2851" t="s">
        <v>35</v>
      </c>
      <c r="H2851" t="s">
        <v>61</v>
      </c>
      <c r="I2851" t="s">
        <v>61</v>
      </c>
      <c r="J2851" t="s">
        <v>61</v>
      </c>
      <c r="K2851" t="s">
        <v>190</v>
      </c>
      <c r="L2851" s="18">
        <v>44475</v>
      </c>
      <c r="M2851">
        <v>19</v>
      </c>
      <c r="N2851">
        <v>19</v>
      </c>
      <c r="O2851" t="s">
        <v>258</v>
      </c>
      <c r="P2851">
        <v>2</v>
      </c>
      <c r="Q2851">
        <v>2</v>
      </c>
      <c r="R2851">
        <v>0</v>
      </c>
      <c r="S2851">
        <v>0</v>
      </c>
      <c r="T2851">
        <v>1</v>
      </c>
      <c r="U2851">
        <v>0</v>
      </c>
      <c r="V2851">
        <v>1</v>
      </c>
      <c r="W2851">
        <v>24</v>
      </c>
      <c r="X2851">
        <v>21.92</v>
      </c>
      <c r="Y2851">
        <v>19.52</v>
      </c>
      <c r="Z2851">
        <v>21.44</v>
      </c>
      <c r="AA2851">
        <v>19.68</v>
      </c>
      <c r="AB2851">
        <v>49.28</v>
      </c>
      <c r="AC2851">
        <v>86.4</v>
      </c>
      <c r="AD2851">
        <v>83.36</v>
      </c>
      <c r="AE2851">
        <v>76</v>
      </c>
      <c r="AF2851">
        <v>68.8</v>
      </c>
      <c r="AG2851">
        <v>64.8</v>
      </c>
      <c r="AH2851">
        <v>61.6</v>
      </c>
      <c r="AI2851">
        <v>127.04</v>
      </c>
      <c r="AJ2851">
        <v>128.80000000000001</v>
      </c>
      <c r="AK2851">
        <v>128.32</v>
      </c>
      <c r="AL2851">
        <v>135.19999999999999</v>
      </c>
      <c r="AM2851">
        <v>137.28</v>
      </c>
      <c r="AN2851">
        <v>140.63999999999999</v>
      </c>
      <c r="AO2851">
        <v>110.72</v>
      </c>
      <c r="AP2851">
        <v>86.72</v>
      </c>
      <c r="AQ2851">
        <v>86.88</v>
      </c>
      <c r="AR2851">
        <v>71.2</v>
      </c>
      <c r="AS2851">
        <v>24.32</v>
      </c>
      <c r="AT2851">
        <v>24.48</v>
      </c>
      <c r="AU2851">
        <v>60</v>
      </c>
      <c r="AV2851">
        <v>61</v>
      </c>
      <c r="AW2851">
        <v>60</v>
      </c>
      <c r="AX2851">
        <v>60</v>
      </c>
      <c r="AY2851">
        <v>59</v>
      </c>
      <c r="AZ2851">
        <v>59</v>
      </c>
      <c r="BA2851">
        <v>58</v>
      </c>
      <c r="BB2851">
        <v>57</v>
      </c>
      <c r="BC2851">
        <v>57</v>
      </c>
      <c r="BD2851">
        <v>60</v>
      </c>
      <c r="BE2851">
        <v>63</v>
      </c>
      <c r="BF2851">
        <v>66</v>
      </c>
      <c r="BG2851">
        <v>68</v>
      </c>
      <c r="BH2851">
        <v>71</v>
      </c>
      <c r="BI2851">
        <v>73</v>
      </c>
      <c r="BJ2851">
        <v>74</v>
      </c>
      <c r="BK2851">
        <v>75</v>
      </c>
      <c r="BL2851">
        <v>73</v>
      </c>
      <c r="BM2851">
        <v>71</v>
      </c>
      <c r="BN2851">
        <v>69</v>
      </c>
      <c r="BO2851">
        <v>66</v>
      </c>
      <c r="BP2851">
        <v>65</v>
      </c>
      <c r="BQ2851">
        <v>63</v>
      </c>
      <c r="BR2851">
        <v>62</v>
      </c>
      <c r="BS2851">
        <v>-1.007571</v>
      </c>
      <c r="BT2851">
        <v>-0.91601319999999997</v>
      </c>
      <c r="BU2851">
        <v>-0.2330236</v>
      </c>
      <c r="BV2851">
        <v>-0.93922899999999998</v>
      </c>
      <c r="BW2851">
        <v>-0.1317439</v>
      </c>
      <c r="BX2851">
        <v>0.70586490000000002</v>
      </c>
      <c r="BY2851">
        <v>-0.39355469999999998</v>
      </c>
      <c r="BZ2851">
        <v>1.7977700000000001</v>
      </c>
      <c r="CA2851">
        <v>1.184777</v>
      </c>
      <c r="CB2851">
        <v>-2.369615</v>
      </c>
      <c r="CC2851">
        <v>5.7568130000000002</v>
      </c>
      <c r="CD2851">
        <v>-2.4748969999999999</v>
      </c>
      <c r="CE2851">
        <v>-13.37087</v>
      </c>
      <c r="CF2851">
        <v>-12.319190000000001</v>
      </c>
      <c r="CG2851">
        <v>-12.77286</v>
      </c>
      <c r="CH2851">
        <v>-18.447790000000001</v>
      </c>
      <c r="CI2851">
        <v>-13.64029</v>
      </c>
      <c r="CJ2851">
        <v>-5.0344810000000004</v>
      </c>
      <c r="CK2851">
        <v>-5.5334529999999997</v>
      </c>
      <c r="CL2851">
        <v>-1.882382</v>
      </c>
      <c r="CM2851">
        <v>-4.5107489999999997</v>
      </c>
      <c r="CN2851">
        <v>1.869275</v>
      </c>
      <c r="CO2851">
        <v>7.432893</v>
      </c>
      <c r="CP2851">
        <v>-1.410704</v>
      </c>
      <c r="CQ2851">
        <v>0.41344439999999999</v>
      </c>
      <c r="CR2851">
        <v>0.93903729999999996</v>
      </c>
      <c r="CS2851">
        <v>0.34290399999999999</v>
      </c>
      <c r="CT2851">
        <v>0.3909107</v>
      </c>
      <c r="CU2851">
        <v>0.29951250000000001</v>
      </c>
      <c r="CV2851">
        <v>7.1104640000000003</v>
      </c>
      <c r="CW2851">
        <v>0.87243409999999999</v>
      </c>
      <c r="CX2851">
        <v>7.4987029999999999</v>
      </c>
      <c r="CY2851">
        <v>1.9245190000000001</v>
      </c>
      <c r="CZ2851">
        <v>22.812899999999999</v>
      </c>
      <c r="DA2851">
        <v>87.379919999999998</v>
      </c>
      <c r="DB2851">
        <v>400.41149999999999</v>
      </c>
      <c r="DC2851">
        <v>111.8338</v>
      </c>
      <c r="DD2851">
        <v>103.5921</v>
      </c>
      <c r="DE2851">
        <v>49.066380000000002</v>
      </c>
      <c r="DF2851">
        <v>16.92201</v>
      </c>
      <c r="DG2851">
        <v>10.58873</v>
      </c>
      <c r="DH2851">
        <v>7.2816669999999997</v>
      </c>
      <c r="DI2851">
        <v>10.711220000000001</v>
      </c>
      <c r="DJ2851">
        <v>11.9893</v>
      </c>
      <c r="DK2851">
        <v>14.306940000000001</v>
      </c>
      <c r="DL2851">
        <v>127.6589</v>
      </c>
      <c r="DM2851">
        <v>26.63926</v>
      </c>
      <c r="DN2851">
        <v>0.71313780000000004</v>
      </c>
      <c r="DO2851">
        <v>19</v>
      </c>
      <c r="DP2851">
        <v>19</v>
      </c>
    </row>
    <row r="2852" spans="1:120" hidden="1" x14ac:dyDescent="0.25">
      <c r="A2852" t="str">
        <f t="shared" si="44"/>
        <v>Size_Grp-Below 20 kW_All Elect_44475</v>
      </c>
      <c r="B2852" t="s">
        <v>62</v>
      </c>
      <c r="C2852" t="s">
        <v>259</v>
      </c>
      <c r="D2852" t="s">
        <v>61</v>
      </c>
      <c r="E2852" t="s">
        <v>61</v>
      </c>
      <c r="F2852" t="s">
        <v>61</v>
      </c>
      <c r="G2852" t="s">
        <v>61</v>
      </c>
      <c r="H2852" t="s">
        <v>61</v>
      </c>
      <c r="I2852" t="s">
        <v>61</v>
      </c>
      <c r="J2852" t="s">
        <v>260</v>
      </c>
      <c r="K2852" t="s">
        <v>190</v>
      </c>
      <c r="L2852" s="18">
        <v>44475</v>
      </c>
      <c r="M2852">
        <v>19</v>
      </c>
      <c r="N2852">
        <v>19</v>
      </c>
      <c r="O2852" t="s">
        <v>258</v>
      </c>
      <c r="P2852">
        <v>1</v>
      </c>
      <c r="Q2852">
        <v>1</v>
      </c>
      <c r="R2852">
        <v>0</v>
      </c>
      <c r="S2852">
        <v>0</v>
      </c>
      <c r="T2852">
        <v>1</v>
      </c>
      <c r="U2852">
        <v>0</v>
      </c>
      <c r="V2852">
        <v>1</v>
      </c>
      <c r="W2852">
        <v>3.6</v>
      </c>
      <c r="X2852">
        <v>3.9</v>
      </c>
      <c r="Y2852">
        <v>3.9</v>
      </c>
      <c r="Z2852">
        <v>3.9</v>
      </c>
      <c r="AA2852">
        <v>4.2</v>
      </c>
      <c r="AB2852">
        <v>3.9</v>
      </c>
      <c r="AC2852">
        <v>3.9</v>
      </c>
      <c r="AD2852">
        <v>4.2</v>
      </c>
      <c r="AE2852">
        <v>3.6</v>
      </c>
      <c r="AF2852">
        <v>3.9</v>
      </c>
      <c r="AG2852">
        <v>3.9</v>
      </c>
      <c r="AH2852">
        <v>3.6</v>
      </c>
      <c r="AI2852">
        <v>3.6</v>
      </c>
      <c r="AJ2852">
        <v>3.3</v>
      </c>
      <c r="AK2852">
        <v>3.6</v>
      </c>
      <c r="AL2852">
        <v>3.3</v>
      </c>
      <c r="AM2852">
        <v>3.3</v>
      </c>
      <c r="AN2852">
        <v>3.6</v>
      </c>
      <c r="AO2852">
        <v>3.3</v>
      </c>
      <c r="AP2852">
        <v>3.6</v>
      </c>
      <c r="AQ2852">
        <v>3.9</v>
      </c>
      <c r="AR2852">
        <v>3.9</v>
      </c>
      <c r="AS2852">
        <v>3.9</v>
      </c>
      <c r="AT2852">
        <v>10.199999999999999</v>
      </c>
      <c r="AU2852">
        <v>60</v>
      </c>
      <c r="AV2852">
        <v>61</v>
      </c>
      <c r="AW2852">
        <v>60</v>
      </c>
      <c r="AX2852">
        <v>60</v>
      </c>
      <c r="AY2852">
        <v>59</v>
      </c>
      <c r="AZ2852">
        <v>59</v>
      </c>
      <c r="BA2852">
        <v>58</v>
      </c>
      <c r="BB2852">
        <v>57</v>
      </c>
      <c r="BC2852">
        <v>57</v>
      </c>
      <c r="BD2852">
        <v>60</v>
      </c>
      <c r="BE2852">
        <v>63</v>
      </c>
      <c r="BF2852">
        <v>66</v>
      </c>
      <c r="BG2852">
        <v>68</v>
      </c>
      <c r="BH2852">
        <v>71</v>
      </c>
      <c r="BI2852">
        <v>73</v>
      </c>
      <c r="BJ2852">
        <v>74</v>
      </c>
      <c r="BK2852">
        <v>75</v>
      </c>
      <c r="BL2852">
        <v>73</v>
      </c>
      <c r="BM2852">
        <v>71</v>
      </c>
      <c r="BN2852">
        <v>69</v>
      </c>
      <c r="BO2852">
        <v>66</v>
      </c>
      <c r="BP2852">
        <v>65</v>
      </c>
      <c r="BQ2852">
        <v>63</v>
      </c>
      <c r="BR2852">
        <v>62</v>
      </c>
      <c r="BS2852">
        <v>1.1671549999999999</v>
      </c>
      <c r="BT2852">
        <v>0.1109014</v>
      </c>
      <c r="BU2852">
        <v>-0.20454310000000001</v>
      </c>
      <c r="BV2852">
        <v>-0.1298745</v>
      </c>
      <c r="BW2852">
        <v>-0.19387009999999999</v>
      </c>
      <c r="BX2852">
        <v>-0.14977960000000001</v>
      </c>
      <c r="BY2852">
        <v>3.2180100000000003E-2</v>
      </c>
      <c r="BZ2852">
        <v>0.1908762</v>
      </c>
      <c r="CA2852">
        <v>0.46931270000000003</v>
      </c>
      <c r="CB2852">
        <v>-0.36059170000000001</v>
      </c>
      <c r="CC2852">
        <v>2.803839</v>
      </c>
      <c r="CD2852">
        <v>-5.4922E-3</v>
      </c>
      <c r="CE2852">
        <v>-0.22628019999999999</v>
      </c>
      <c r="CF2852">
        <v>0.30132340000000002</v>
      </c>
      <c r="CG2852">
        <v>0.2953868</v>
      </c>
      <c r="CH2852">
        <v>0.1696336</v>
      </c>
      <c r="CI2852">
        <v>3.5826900000000002E-2</v>
      </c>
      <c r="CJ2852">
        <v>0.52337</v>
      </c>
      <c r="CK2852">
        <v>0.26720169999999999</v>
      </c>
      <c r="CL2852">
        <v>-0.3470857</v>
      </c>
      <c r="CM2852">
        <v>-2.5818600000000001E-2</v>
      </c>
      <c r="CN2852">
        <v>-8.9097300000000004E-2</v>
      </c>
      <c r="CO2852">
        <v>-1.6809500000000002E-2</v>
      </c>
      <c r="CP2852">
        <v>-2.3550680000000002</v>
      </c>
      <c r="CQ2852">
        <v>0.52692989999999995</v>
      </c>
      <c r="CR2852">
        <v>1.71697E-2</v>
      </c>
      <c r="CS2852">
        <v>1.55832E-2</v>
      </c>
      <c r="CT2852">
        <v>3.98757E-2</v>
      </c>
      <c r="CU2852">
        <v>1.86967E-2</v>
      </c>
      <c r="CV2852">
        <v>1.9512000000000002E-2</v>
      </c>
      <c r="CW2852">
        <v>5.1681900000000003E-2</v>
      </c>
      <c r="CX2852">
        <v>0.1157212</v>
      </c>
      <c r="CY2852">
        <v>0.21337310000000001</v>
      </c>
      <c r="CZ2852">
        <v>6.4935300000000001E-2</v>
      </c>
      <c r="DA2852">
        <v>6.9720979999999999</v>
      </c>
      <c r="DB2852">
        <v>1.6940500000000001E-2</v>
      </c>
      <c r="DC2852">
        <v>3.0717700000000001E-2</v>
      </c>
      <c r="DD2852">
        <v>0.10963779999999999</v>
      </c>
      <c r="DE2852">
        <v>8.4515999999999994E-2</v>
      </c>
      <c r="DF2852">
        <v>1.56595E-2</v>
      </c>
      <c r="DG2852">
        <v>7.8447900000000001E-2</v>
      </c>
      <c r="DH2852">
        <v>0.19789200000000001</v>
      </c>
      <c r="DI2852">
        <v>1.64382E-2</v>
      </c>
      <c r="DJ2852">
        <v>3.01125E-2</v>
      </c>
      <c r="DK2852">
        <v>9.4905000000000003E-2</v>
      </c>
      <c r="DL2852">
        <v>5.3931699999999999E-2</v>
      </c>
      <c r="DM2852">
        <v>1.9359100000000001E-2</v>
      </c>
      <c r="DN2852">
        <v>3.3044980000000002</v>
      </c>
      <c r="DO2852">
        <v>19</v>
      </c>
      <c r="DP2852">
        <v>19</v>
      </c>
    </row>
    <row r="2853" spans="1:120" hidden="1" x14ac:dyDescent="0.25">
      <c r="A2853" t="str">
        <f t="shared" si="44"/>
        <v>OtherDR-No_All Elect_44475</v>
      </c>
      <c r="B2853" t="s">
        <v>62</v>
      </c>
      <c r="C2853" t="s">
        <v>323</v>
      </c>
      <c r="D2853" t="s">
        <v>61</v>
      </c>
      <c r="E2853" t="s">
        <v>61</v>
      </c>
      <c r="F2853" t="s">
        <v>61</v>
      </c>
      <c r="G2853" t="s">
        <v>61</v>
      </c>
      <c r="H2853" t="s">
        <v>61</v>
      </c>
      <c r="I2853" t="s">
        <v>97</v>
      </c>
      <c r="J2853" t="s">
        <v>61</v>
      </c>
      <c r="K2853" t="s">
        <v>190</v>
      </c>
      <c r="L2853" s="18">
        <v>44475</v>
      </c>
      <c r="M2853">
        <v>19</v>
      </c>
      <c r="N2853">
        <v>19</v>
      </c>
      <c r="O2853" t="s">
        <v>258</v>
      </c>
      <c r="P2853">
        <v>7</v>
      </c>
      <c r="Q2853">
        <v>7</v>
      </c>
      <c r="R2853">
        <v>0</v>
      </c>
      <c r="S2853">
        <v>0</v>
      </c>
      <c r="T2853">
        <v>1</v>
      </c>
      <c r="U2853">
        <v>0</v>
      </c>
      <c r="V2853">
        <v>1</v>
      </c>
      <c r="W2853">
        <v>159.36000000000001</v>
      </c>
      <c r="X2853">
        <v>157.19999999999999</v>
      </c>
      <c r="Y2853">
        <v>94</v>
      </c>
      <c r="Z2853">
        <v>106.88</v>
      </c>
      <c r="AA2853">
        <v>88.24</v>
      </c>
      <c r="AB2853">
        <v>92.96</v>
      </c>
      <c r="AC2853">
        <v>168.24</v>
      </c>
      <c r="AD2853">
        <v>166.96</v>
      </c>
      <c r="AE2853">
        <v>143.28</v>
      </c>
      <c r="AF2853">
        <v>132</v>
      </c>
      <c r="AG2853">
        <v>117.68</v>
      </c>
      <c r="AH2853">
        <v>99.6</v>
      </c>
      <c r="AI2853">
        <v>178.32</v>
      </c>
      <c r="AJ2853">
        <v>180.24</v>
      </c>
      <c r="AK2853">
        <v>179.52</v>
      </c>
      <c r="AL2853">
        <v>232.72</v>
      </c>
      <c r="AM2853">
        <v>257.92</v>
      </c>
      <c r="AN2853">
        <v>262.48</v>
      </c>
      <c r="AO2853">
        <v>235.12</v>
      </c>
      <c r="AP2853">
        <v>273.04000000000002</v>
      </c>
      <c r="AQ2853">
        <v>273.04000000000002</v>
      </c>
      <c r="AR2853">
        <v>233.36</v>
      </c>
      <c r="AS2853">
        <v>162.08000000000001</v>
      </c>
      <c r="AT2853">
        <v>162.08000000000001</v>
      </c>
      <c r="AU2853">
        <v>60</v>
      </c>
      <c r="AV2853">
        <v>61</v>
      </c>
      <c r="AW2853">
        <v>60</v>
      </c>
      <c r="AX2853">
        <v>60</v>
      </c>
      <c r="AY2853">
        <v>59</v>
      </c>
      <c r="AZ2853">
        <v>59</v>
      </c>
      <c r="BA2853">
        <v>58</v>
      </c>
      <c r="BB2853">
        <v>57</v>
      </c>
      <c r="BC2853">
        <v>57</v>
      </c>
      <c r="BD2853">
        <v>60</v>
      </c>
      <c r="BE2853">
        <v>63</v>
      </c>
      <c r="BF2853">
        <v>66</v>
      </c>
      <c r="BG2853">
        <v>68</v>
      </c>
      <c r="BH2853">
        <v>71</v>
      </c>
      <c r="BI2853">
        <v>73</v>
      </c>
      <c r="BJ2853">
        <v>74</v>
      </c>
      <c r="BK2853">
        <v>75</v>
      </c>
      <c r="BL2853">
        <v>73</v>
      </c>
      <c r="BM2853">
        <v>71</v>
      </c>
      <c r="BN2853">
        <v>69</v>
      </c>
      <c r="BO2853">
        <v>66</v>
      </c>
      <c r="BP2853">
        <v>65</v>
      </c>
      <c r="BQ2853">
        <v>63</v>
      </c>
      <c r="BR2853">
        <v>62</v>
      </c>
      <c r="BS2853">
        <v>-0.75187749999999998</v>
      </c>
      <c r="BT2853">
        <v>-0.22047549999999999</v>
      </c>
      <c r="BU2853">
        <v>0.31677909999999998</v>
      </c>
      <c r="BV2853">
        <v>-0.46899170000000001</v>
      </c>
      <c r="BW2853">
        <v>1.724302</v>
      </c>
      <c r="BX2853">
        <v>1.363964</v>
      </c>
      <c r="BY2853">
        <v>-0.33215879999999998</v>
      </c>
      <c r="BZ2853">
        <v>0.2872826</v>
      </c>
      <c r="CA2853">
        <v>0.25522549999999999</v>
      </c>
      <c r="CB2853">
        <v>-1.849183</v>
      </c>
      <c r="CC2853">
        <v>6.6162989999999997</v>
      </c>
      <c r="CD2853">
        <v>-1.615113</v>
      </c>
      <c r="CE2853">
        <v>-10.531829999999999</v>
      </c>
      <c r="CF2853">
        <v>-10.4261</v>
      </c>
      <c r="CG2853">
        <v>-10.94491</v>
      </c>
      <c r="CH2853">
        <v>-32.69746</v>
      </c>
      <c r="CI2853">
        <v>-11.713419999999999</v>
      </c>
      <c r="CJ2853">
        <v>-3.0779369999999999</v>
      </c>
      <c r="CK2853">
        <v>-3.532864</v>
      </c>
      <c r="CL2853">
        <v>-1.918757</v>
      </c>
      <c r="CM2853">
        <v>-3.4939580000000001</v>
      </c>
      <c r="CN2853">
        <v>1.146811</v>
      </c>
      <c r="CO2853">
        <v>6.0958079999999999</v>
      </c>
      <c r="CP2853">
        <v>-2.526802</v>
      </c>
      <c r="CQ2853">
        <v>2.6902400000000002</v>
      </c>
      <c r="CR2853">
        <v>1.974037</v>
      </c>
      <c r="CS2853">
        <v>1.207708</v>
      </c>
      <c r="CT2853">
        <v>5.2862400000000003</v>
      </c>
      <c r="CU2853">
        <v>3.4864250000000001</v>
      </c>
      <c r="CV2853">
        <v>7.2446820000000001</v>
      </c>
      <c r="CW2853">
        <v>1.0765340000000001</v>
      </c>
      <c r="CX2853">
        <v>8.0541750000000008</v>
      </c>
      <c r="CY2853">
        <v>2.3976120000000001</v>
      </c>
      <c r="CZ2853">
        <v>24.398679999999999</v>
      </c>
      <c r="DA2853">
        <v>93.189710000000005</v>
      </c>
      <c r="DB2853">
        <v>410.57040000000001</v>
      </c>
      <c r="DC2853">
        <v>114.98990000000001</v>
      </c>
      <c r="DD2853">
        <v>107.5947</v>
      </c>
      <c r="DE2853">
        <v>56.368769999999998</v>
      </c>
      <c r="DF2853">
        <v>200.9573</v>
      </c>
      <c r="DG2853">
        <v>18.897729999999999</v>
      </c>
      <c r="DH2853">
        <v>15.39907</v>
      </c>
      <c r="DI2853">
        <v>19.214030000000001</v>
      </c>
      <c r="DJ2853">
        <v>23.479990000000001</v>
      </c>
      <c r="DK2853">
        <v>23.102229999999999</v>
      </c>
      <c r="DL2853">
        <v>134.6276</v>
      </c>
      <c r="DM2853">
        <v>33.096020000000003</v>
      </c>
      <c r="DN2853">
        <v>6.4697950000000004</v>
      </c>
      <c r="DO2853">
        <v>19</v>
      </c>
      <c r="DP2853">
        <v>19</v>
      </c>
    </row>
    <row r="2854" spans="1:120" hidden="1" x14ac:dyDescent="0.25">
      <c r="A2854" t="str">
        <f t="shared" si="44"/>
        <v>Aggregator-City of West Sacramento_All Elect_44475</v>
      </c>
      <c r="B2854" t="s">
        <v>62</v>
      </c>
      <c r="C2854" t="s">
        <v>272</v>
      </c>
      <c r="D2854" t="s">
        <v>61</v>
      </c>
      <c r="E2854" t="s">
        <v>61</v>
      </c>
      <c r="F2854" t="s">
        <v>273</v>
      </c>
      <c r="G2854" t="s">
        <v>61</v>
      </c>
      <c r="H2854" t="s">
        <v>61</v>
      </c>
      <c r="I2854" t="s">
        <v>61</v>
      </c>
      <c r="J2854" t="s">
        <v>61</v>
      </c>
      <c r="K2854" t="s">
        <v>190</v>
      </c>
      <c r="L2854" s="18">
        <v>44475</v>
      </c>
      <c r="M2854">
        <v>19</v>
      </c>
      <c r="N2854">
        <v>19</v>
      </c>
      <c r="O2854" t="s">
        <v>258</v>
      </c>
      <c r="P2854">
        <v>11</v>
      </c>
      <c r="Q2854">
        <v>11</v>
      </c>
      <c r="R2854">
        <v>0</v>
      </c>
      <c r="S2854">
        <v>0</v>
      </c>
      <c r="T2854">
        <v>1</v>
      </c>
      <c r="U2854">
        <v>0</v>
      </c>
      <c r="V2854">
        <v>1</v>
      </c>
      <c r="W2854">
        <v>916.92</v>
      </c>
      <c r="X2854">
        <v>896.02</v>
      </c>
      <c r="Y2854">
        <v>854</v>
      </c>
      <c r="Z2854">
        <v>862.02</v>
      </c>
      <c r="AA2854">
        <v>728.28</v>
      </c>
      <c r="AB2854">
        <v>733.84</v>
      </c>
      <c r="AC2854">
        <v>792.48</v>
      </c>
      <c r="AD2854">
        <v>751.56</v>
      </c>
      <c r="AE2854">
        <v>711.4</v>
      </c>
      <c r="AF2854">
        <v>735</v>
      </c>
      <c r="AG2854">
        <v>729.92</v>
      </c>
      <c r="AH2854">
        <v>683.88</v>
      </c>
      <c r="AI2854">
        <v>730.76</v>
      </c>
      <c r="AJ2854">
        <v>718.24</v>
      </c>
      <c r="AK2854">
        <v>753.52</v>
      </c>
      <c r="AL2854">
        <v>786.9</v>
      </c>
      <c r="AM2854">
        <v>742.56</v>
      </c>
      <c r="AN2854">
        <v>736.1</v>
      </c>
      <c r="AO2854">
        <v>638.1</v>
      </c>
      <c r="AP2854">
        <v>684.72</v>
      </c>
      <c r="AQ2854">
        <v>782.08</v>
      </c>
      <c r="AR2854">
        <v>783.46</v>
      </c>
      <c r="AS2854">
        <v>842.68</v>
      </c>
      <c r="AT2854">
        <v>852.74</v>
      </c>
      <c r="AU2854">
        <v>60</v>
      </c>
      <c r="AV2854">
        <v>61</v>
      </c>
      <c r="AW2854">
        <v>60</v>
      </c>
      <c r="AX2854">
        <v>60</v>
      </c>
      <c r="AY2854">
        <v>59</v>
      </c>
      <c r="AZ2854">
        <v>59</v>
      </c>
      <c r="BA2854">
        <v>58</v>
      </c>
      <c r="BB2854">
        <v>57</v>
      </c>
      <c r="BC2854">
        <v>57</v>
      </c>
      <c r="BD2854">
        <v>60</v>
      </c>
      <c r="BE2854">
        <v>63</v>
      </c>
      <c r="BF2854">
        <v>66</v>
      </c>
      <c r="BG2854">
        <v>68</v>
      </c>
      <c r="BH2854">
        <v>71</v>
      </c>
      <c r="BI2854">
        <v>73</v>
      </c>
      <c r="BJ2854">
        <v>74</v>
      </c>
      <c r="BK2854">
        <v>75</v>
      </c>
      <c r="BL2854">
        <v>73</v>
      </c>
      <c r="BM2854">
        <v>71</v>
      </c>
      <c r="BN2854">
        <v>69</v>
      </c>
      <c r="BO2854">
        <v>66</v>
      </c>
      <c r="BP2854">
        <v>65</v>
      </c>
      <c r="BQ2854">
        <v>63</v>
      </c>
      <c r="BR2854">
        <v>62</v>
      </c>
      <c r="BS2854">
        <v>-49.932679999999998</v>
      </c>
      <c r="BT2854">
        <v>8.8602629999999998</v>
      </c>
      <c r="BU2854">
        <v>9.9824660000000005</v>
      </c>
      <c r="BV2854">
        <v>-9.2554250000000007</v>
      </c>
      <c r="BW2854">
        <v>-0.75363150000000001</v>
      </c>
      <c r="BX2854">
        <v>-12.79636</v>
      </c>
      <c r="BY2854">
        <v>-6.3463250000000002</v>
      </c>
      <c r="BZ2854">
        <v>-1.4395</v>
      </c>
      <c r="CA2854">
        <v>14.301439999999999</v>
      </c>
      <c r="CB2854">
        <v>12.059060000000001</v>
      </c>
      <c r="CC2854">
        <v>54.561860000000003</v>
      </c>
      <c r="CD2854">
        <v>42.335120000000003</v>
      </c>
      <c r="CE2854">
        <v>27.122399999999999</v>
      </c>
      <c r="CF2854">
        <v>20.589479999999998</v>
      </c>
      <c r="CG2854">
        <v>-12.5091</v>
      </c>
      <c r="CH2854">
        <v>-38.367870000000003</v>
      </c>
      <c r="CI2854">
        <v>-6.6858190000000004</v>
      </c>
      <c r="CJ2854">
        <v>9.2420340000000003</v>
      </c>
      <c r="CK2854">
        <v>141.90600000000001</v>
      </c>
      <c r="CL2854">
        <v>58.747199999999999</v>
      </c>
      <c r="CM2854">
        <v>3.6160100000000002</v>
      </c>
      <c r="CN2854">
        <v>5.6519700000000004</v>
      </c>
      <c r="CO2854">
        <v>-20.182860000000002</v>
      </c>
      <c r="CP2854">
        <v>-22.691739999999999</v>
      </c>
      <c r="CQ2854">
        <v>277.6755</v>
      </c>
      <c r="CR2854">
        <v>791.76400000000001</v>
      </c>
      <c r="CS2854">
        <v>678.82709999999997</v>
      </c>
      <c r="CT2854">
        <v>567.73310000000004</v>
      </c>
      <c r="CU2854">
        <v>339.42750000000001</v>
      </c>
      <c r="CV2854">
        <v>146.78809999999999</v>
      </c>
      <c r="CW2854">
        <v>239.92949999999999</v>
      </c>
      <c r="CX2854">
        <v>473.12880000000001</v>
      </c>
      <c r="CY2854">
        <v>467.96030000000002</v>
      </c>
      <c r="CZ2854">
        <v>667.66459999999995</v>
      </c>
      <c r="DA2854">
        <v>576.75210000000004</v>
      </c>
      <c r="DB2854">
        <v>704.89359999999999</v>
      </c>
      <c r="DC2854">
        <v>448.0872</v>
      </c>
      <c r="DD2854">
        <v>395.93709999999999</v>
      </c>
      <c r="DE2854">
        <v>400.42140000000001</v>
      </c>
      <c r="DF2854">
        <v>462.55040000000002</v>
      </c>
      <c r="DG2854">
        <v>329.52120000000002</v>
      </c>
      <c r="DH2854">
        <v>380.93119999999999</v>
      </c>
      <c r="DI2854">
        <v>2865.297</v>
      </c>
      <c r="DJ2854">
        <v>907.21889999999996</v>
      </c>
      <c r="DK2854">
        <v>999.64250000000004</v>
      </c>
      <c r="DL2854">
        <v>408.0453</v>
      </c>
      <c r="DM2854">
        <v>372.24400000000003</v>
      </c>
      <c r="DN2854">
        <v>356.01740000000001</v>
      </c>
      <c r="DO2854">
        <v>19</v>
      </c>
      <c r="DP2854">
        <v>19</v>
      </c>
    </row>
    <row r="2855" spans="1:120" x14ac:dyDescent="0.25">
      <c r="A2855" t="str">
        <f t="shared" si="44"/>
        <v>AutoDR-No_All Elect_44475</v>
      </c>
      <c r="B2855" t="s">
        <v>62</v>
      </c>
      <c r="C2855" t="s">
        <v>321</v>
      </c>
      <c r="D2855" t="s">
        <v>61</v>
      </c>
      <c r="E2855" t="s">
        <v>61</v>
      </c>
      <c r="F2855" t="s">
        <v>61</v>
      </c>
      <c r="G2855" t="s">
        <v>61</v>
      </c>
      <c r="H2855" t="s">
        <v>97</v>
      </c>
      <c r="I2855" t="s">
        <v>61</v>
      </c>
      <c r="J2855" t="s">
        <v>61</v>
      </c>
      <c r="K2855" t="s">
        <v>190</v>
      </c>
      <c r="L2855" s="18">
        <v>44475</v>
      </c>
      <c r="M2855">
        <v>19</v>
      </c>
      <c r="N2855">
        <v>19</v>
      </c>
      <c r="O2855" t="s">
        <v>258</v>
      </c>
      <c r="P2855">
        <v>11</v>
      </c>
      <c r="Q2855">
        <v>11</v>
      </c>
      <c r="R2855">
        <v>0</v>
      </c>
      <c r="S2855">
        <v>0</v>
      </c>
      <c r="T2855">
        <v>1</v>
      </c>
      <c r="U2855">
        <v>0</v>
      </c>
      <c r="V2855">
        <v>1</v>
      </c>
      <c r="W2855">
        <v>916.92</v>
      </c>
      <c r="X2855">
        <v>896.02</v>
      </c>
      <c r="Y2855">
        <v>854</v>
      </c>
      <c r="Z2855">
        <v>862.02</v>
      </c>
      <c r="AA2855">
        <v>728.28</v>
      </c>
      <c r="AB2855">
        <v>733.84</v>
      </c>
      <c r="AC2855">
        <v>792.48</v>
      </c>
      <c r="AD2855">
        <v>751.56</v>
      </c>
      <c r="AE2855">
        <v>711.4</v>
      </c>
      <c r="AF2855">
        <v>735</v>
      </c>
      <c r="AG2855">
        <v>729.92</v>
      </c>
      <c r="AH2855">
        <v>683.88</v>
      </c>
      <c r="AI2855">
        <v>730.76</v>
      </c>
      <c r="AJ2855">
        <v>718.24</v>
      </c>
      <c r="AK2855">
        <v>753.52</v>
      </c>
      <c r="AL2855">
        <v>786.9</v>
      </c>
      <c r="AM2855">
        <v>742.56</v>
      </c>
      <c r="AN2855">
        <v>736.1</v>
      </c>
      <c r="AO2855">
        <v>638.1</v>
      </c>
      <c r="AP2855">
        <v>684.72</v>
      </c>
      <c r="AQ2855">
        <v>782.08</v>
      </c>
      <c r="AR2855">
        <v>783.46</v>
      </c>
      <c r="AS2855">
        <v>842.68</v>
      </c>
      <c r="AT2855">
        <v>852.74</v>
      </c>
      <c r="AU2855">
        <v>60</v>
      </c>
      <c r="AV2855">
        <v>61</v>
      </c>
      <c r="AW2855">
        <v>60</v>
      </c>
      <c r="AX2855">
        <v>60</v>
      </c>
      <c r="AY2855">
        <v>59</v>
      </c>
      <c r="AZ2855">
        <v>59</v>
      </c>
      <c r="BA2855">
        <v>58</v>
      </c>
      <c r="BB2855">
        <v>57</v>
      </c>
      <c r="BC2855">
        <v>57</v>
      </c>
      <c r="BD2855">
        <v>60</v>
      </c>
      <c r="BE2855">
        <v>63</v>
      </c>
      <c r="BF2855">
        <v>66</v>
      </c>
      <c r="BG2855">
        <v>68</v>
      </c>
      <c r="BH2855">
        <v>71</v>
      </c>
      <c r="BI2855">
        <v>73</v>
      </c>
      <c r="BJ2855">
        <v>74</v>
      </c>
      <c r="BK2855">
        <v>75</v>
      </c>
      <c r="BL2855">
        <v>73</v>
      </c>
      <c r="BM2855">
        <v>71</v>
      </c>
      <c r="BN2855">
        <v>69</v>
      </c>
      <c r="BO2855">
        <v>66</v>
      </c>
      <c r="BP2855">
        <v>65</v>
      </c>
      <c r="BQ2855">
        <v>63</v>
      </c>
      <c r="BR2855">
        <v>62</v>
      </c>
      <c r="BS2855">
        <v>-49.932679999999998</v>
      </c>
      <c r="BT2855">
        <v>8.8602629999999998</v>
      </c>
      <c r="BU2855">
        <v>9.9824660000000005</v>
      </c>
      <c r="BV2855">
        <v>-9.2554250000000007</v>
      </c>
      <c r="BW2855">
        <v>-0.75363150000000001</v>
      </c>
      <c r="BX2855">
        <v>-12.79636</v>
      </c>
      <c r="BY2855">
        <v>-6.3463250000000002</v>
      </c>
      <c r="BZ2855">
        <v>-1.4395</v>
      </c>
      <c r="CA2855">
        <v>14.301439999999999</v>
      </c>
      <c r="CB2855">
        <v>12.059060000000001</v>
      </c>
      <c r="CC2855">
        <v>54.561860000000003</v>
      </c>
      <c r="CD2855">
        <v>42.335120000000003</v>
      </c>
      <c r="CE2855">
        <v>27.122399999999999</v>
      </c>
      <c r="CF2855">
        <v>20.589479999999998</v>
      </c>
      <c r="CG2855">
        <v>-12.5091</v>
      </c>
      <c r="CH2855">
        <v>-38.367870000000003</v>
      </c>
      <c r="CI2855">
        <v>-6.6858190000000004</v>
      </c>
      <c r="CJ2855">
        <v>9.2420340000000003</v>
      </c>
      <c r="CK2855">
        <v>141.90600000000001</v>
      </c>
      <c r="CL2855">
        <v>58.747199999999999</v>
      </c>
      <c r="CM2855">
        <v>3.6160100000000002</v>
      </c>
      <c r="CN2855">
        <v>5.6519700000000004</v>
      </c>
      <c r="CO2855">
        <v>-20.182860000000002</v>
      </c>
      <c r="CP2855">
        <v>-22.691739999999999</v>
      </c>
      <c r="CQ2855">
        <v>277.6755</v>
      </c>
      <c r="CR2855">
        <v>791.76400000000001</v>
      </c>
      <c r="CS2855">
        <v>678.82709999999997</v>
      </c>
      <c r="CT2855">
        <v>567.73310000000004</v>
      </c>
      <c r="CU2855">
        <v>339.42750000000001</v>
      </c>
      <c r="CV2855">
        <v>146.78809999999999</v>
      </c>
      <c r="CW2855">
        <v>239.92949999999999</v>
      </c>
      <c r="CX2855">
        <v>473.12880000000001</v>
      </c>
      <c r="CY2855">
        <v>467.96030000000002</v>
      </c>
      <c r="CZ2855">
        <v>667.66459999999995</v>
      </c>
      <c r="DA2855">
        <v>576.75210000000004</v>
      </c>
      <c r="DB2855">
        <v>704.89359999999999</v>
      </c>
      <c r="DC2855">
        <v>448.0872</v>
      </c>
      <c r="DD2855">
        <v>395.93709999999999</v>
      </c>
      <c r="DE2855">
        <v>400.42140000000001</v>
      </c>
      <c r="DF2855">
        <v>462.55040000000002</v>
      </c>
      <c r="DG2855">
        <v>329.52120000000002</v>
      </c>
      <c r="DH2855">
        <v>380.93119999999999</v>
      </c>
      <c r="DI2855">
        <v>2865.297</v>
      </c>
      <c r="DJ2855">
        <v>907.21889999999996</v>
      </c>
      <c r="DK2855">
        <v>999.64250000000004</v>
      </c>
      <c r="DL2855">
        <v>408.0453</v>
      </c>
      <c r="DM2855">
        <v>372.24400000000003</v>
      </c>
      <c r="DN2855">
        <v>356.01740000000001</v>
      </c>
      <c r="DO2855">
        <v>19</v>
      </c>
      <c r="DP2855">
        <v>19</v>
      </c>
    </row>
    <row r="2856" spans="1:120" hidden="1" x14ac:dyDescent="0.25">
      <c r="A2856" t="str">
        <f t="shared" si="44"/>
        <v>Industry_Type-3. Wholesale, Transport, other utilities_All Elect_44475</v>
      </c>
      <c r="B2856" t="s">
        <v>62</v>
      </c>
      <c r="C2856" t="s">
        <v>202</v>
      </c>
      <c r="D2856" t="s">
        <v>61</v>
      </c>
      <c r="E2856" t="s">
        <v>61</v>
      </c>
      <c r="F2856" t="s">
        <v>61</v>
      </c>
      <c r="G2856" t="s">
        <v>31</v>
      </c>
      <c r="H2856" t="s">
        <v>61</v>
      </c>
      <c r="I2856" t="s">
        <v>61</v>
      </c>
      <c r="J2856" t="s">
        <v>61</v>
      </c>
      <c r="K2856" t="s">
        <v>190</v>
      </c>
      <c r="L2856" s="18">
        <v>44475</v>
      </c>
      <c r="M2856">
        <v>19</v>
      </c>
      <c r="N2856">
        <v>19</v>
      </c>
      <c r="O2856" t="s">
        <v>258</v>
      </c>
      <c r="P2856">
        <v>8</v>
      </c>
      <c r="Q2856">
        <v>8</v>
      </c>
      <c r="R2856">
        <v>0</v>
      </c>
      <c r="S2856">
        <v>0</v>
      </c>
      <c r="T2856">
        <v>1</v>
      </c>
      <c r="U2856">
        <v>0</v>
      </c>
      <c r="V2856">
        <v>1</v>
      </c>
      <c r="W2856">
        <v>886.32</v>
      </c>
      <c r="X2856">
        <v>867.5</v>
      </c>
      <c r="Y2856">
        <v>827.58</v>
      </c>
      <c r="Z2856">
        <v>833.98</v>
      </c>
      <c r="AA2856">
        <v>702.6</v>
      </c>
      <c r="AB2856">
        <v>678.86</v>
      </c>
      <c r="AC2856">
        <v>667.98</v>
      </c>
      <c r="AD2856">
        <v>615.4</v>
      </c>
      <c r="AE2856">
        <v>589.20000000000005</v>
      </c>
      <c r="AF2856">
        <v>623.9</v>
      </c>
      <c r="AG2856">
        <v>627.02</v>
      </c>
      <c r="AH2856">
        <v>602.48</v>
      </c>
      <c r="AI2856">
        <v>598.32000000000005</v>
      </c>
      <c r="AJ2856">
        <v>584.34</v>
      </c>
      <c r="AK2856">
        <v>619.20000000000005</v>
      </c>
      <c r="AL2856">
        <v>645.70000000000005</v>
      </c>
      <c r="AM2856">
        <v>600.17999999999995</v>
      </c>
      <c r="AN2856">
        <v>589.76</v>
      </c>
      <c r="AO2856">
        <v>521.38</v>
      </c>
      <c r="AP2856">
        <v>592</v>
      </c>
      <c r="AQ2856">
        <v>689.5</v>
      </c>
      <c r="AR2856">
        <v>706.86</v>
      </c>
      <c r="AS2856">
        <v>812.06</v>
      </c>
      <c r="AT2856">
        <v>821.96</v>
      </c>
      <c r="AU2856">
        <v>60</v>
      </c>
      <c r="AV2856">
        <v>61</v>
      </c>
      <c r="AW2856">
        <v>60</v>
      </c>
      <c r="AX2856">
        <v>60</v>
      </c>
      <c r="AY2856">
        <v>59</v>
      </c>
      <c r="AZ2856">
        <v>59</v>
      </c>
      <c r="BA2856">
        <v>58</v>
      </c>
      <c r="BB2856">
        <v>57</v>
      </c>
      <c r="BC2856">
        <v>57</v>
      </c>
      <c r="BD2856">
        <v>60</v>
      </c>
      <c r="BE2856">
        <v>63</v>
      </c>
      <c r="BF2856">
        <v>66</v>
      </c>
      <c r="BG2856">
        <v>68</v>
      </c>
      <c r="BH2856">
        <v>71</v>
      </c>
      <c r="BI2856">
        <v>73</v>
      </c>
      <c r="BJ2856">
        <v>74</v>
      </c>
      <c r="BK2856">
        <v>75</v>
      </c>
      <c r="BL2856">
        <v>73</v>
      </c>
      <c r="BM2856">
        <v>71</v>
      </c>
      <c r="BN2856">
        <v>69</v>
      </c>
      <c r="BO2856">
        <v>66</v>
      </c>
      <c r="BP2856">
        <v>65</v>
      </c>
      <c r="BQ2856">
        <v>63</v>
      </c>
      <c r="BR2856">
        <v>62</v>
      </c>
      <c r="BS2856">
        <v>-48.636319999999998</v>
      </c>
      <c r="BT2856">
        <v>10.21381</v>
      </c>
      <c r="BU2856">
        <v>10.730700000000001</v>
      </c>
      <c r="BV2856">
        <v>-8.1690369999999994</v>
      </c>
      <c r="BW2856">
        <v>-0.45625870000000002</v>
      </c>
      <c r="BX2856">
        <v>-14.355090000000001</v>
      </c>
      <c r="BY2856">
        <v>-7.5782090000000002</v>
      </c>
      <c r="BZ2856">
        <v>-2.1317050000000002</v>
      </c>
      <c r="CA2856">
        <v>15.19398</v>
      </c>
      <c r="CB2856">
        <v>15.714880000000001</v>
      </c>
      <c r="CC2856">
        <v>41.970080000000003</v>
      </c>
      <c r="CD2856">
        <v>40.232129999999998</v>
      </c>
      <c r="CE2856">
        <v>40.53783</v>
      </c>
      <c r="CF2856">
        <v>32.105020000000003</v>
      </c>
      <c r="CG2856">
        <v>0.4783154</v>
      </c>
      <c r="CH2856">
        <v>-19.67146</v>
      </c>
      <c r="CI2856">
        <v>6.8148160000000004</v>
      </c>
      <c r="CJ2856">
        <v>14.39049</v>
      </c>
      <c r="CK2856">
        <v>147.79509999999999</v>
      </c>
      <c r="CL2856">
        <v>60.292270000000002</v>
      </c>
      <c r="CM2856">
        <v>8.2570569999999996</v>
      </c>
      <c r="CN2856">
        <v>3.9510740000000002</v>
      </c>
      <c r="CO2856">
        <v>-27.408740000000002</v>
      </c>
      <c r="CP2856">
        <v>-21.342860000000002</v>
      </c>
      <c r="CQ2856">
        <v>277.16770000000002</v>
      </c>
      <c r="CR2856">
        <v>790.75789999999995</v>
      </c>
      <c r="CS2856">
        <v>678.4357</v>
      </c>
      <c r="CT2856">
        <v>567.28269999999998</v>
      </c>
      <c r="CU2856">
        <v>339.0711</v>
      </c>
      <c r="CV2856">
        <v>138.48779999999999</v>
      </c>
      <c r="CW2856">
        <v>190.07060000000001</v>
      </c>
      <c r="CX2856">
        <v>454.4153</v>
      </c>
      <c r="CY2856">
        <v>456.67160000000001</v>
      </c>
      <c r="CZ2856">
        <v>635.59220000000005</v>
      </c>
      <c r="DA2856">
        <v>429.99669999999998</v>
      </c>
      <c r="DB2856">
        <v>260.20330000000001</v>
      </c>
      <c r="DC2856">
        <v>328.38569999999999</v>
      </c>
      <c r="DD2856">
        <v>292.28460000000001</v>
      </c>
      <c r="DE2856">
        <v>351.28379999999999</v>
      </c>
      <c r="DF2856">
        <v>445.5625</v>
      </c>
      <c r="DG2856">
        <v>318.77870000000001</v>
      </c>
      <c r="DH2856">
        <v>373.56610000000001</v>
      </c>
      <c r="DI2856">
        <v>2854.54</v>
      </c>
      <c r="DJ2856">
        <v>895.15279999999996</v>
      </c>
      <c r="DK2856">
        <v>985.22339999999997</v>
      </c>
      <c r="DL2856">
        <v>280.27319999999997</v>
      </c>
      <c r="DM2856">
        <v>345.548</v>
      </c>
      <c r="DN2856">
        <v>355.2278</v>
      </c>
      <c r="DO2856">
        <v>19</v>
      </c>
      <c r="DP2856">
        <v>19</v>
      </c>
    </row>
    <row r="2857" spans="1:120" hidden="1" x14ac:dyDescent="0.25">
      <c r="A2857" t="str">
        <f t="shared" si="44"/>
        <v>sublap_id-SLAP_PGSI_All Elect_44475</v>
      </c>
      <c r="B2857" t="s">
        <v>62</v>
      </c>
      <c r="C2857" t="s">
        <v>277</v>
      </c>
      <c r="D2857" t="s">
        <v>61</v>
      </c>
      <c r="E2857" t="s">
        <v>278</v>
      </c>
      <c r="F2857" t="s">
        <v>61</v>
      </c>
      <c r="G2857" t="s">
        <v>61</v>
      </c>
      <c r="H2857" t="s">
        <v>61</v>
      </c>
      <c r="I2857" t="s">
        <v>61</v>
      </c>
      <c r="J2857" t="s">
        <v>61</v>
      </c>
      <c r="K2857" t="s">
        <v>190</v>
      </c>
      <c r="L2857" s="18">
        <v>44475</v>
      </c>
      <c r="M2857">
        <v>19</v>
      </c>
      <c r="N2857">
        <v>19</v>
      </c>
      <c r="O2857" t="s">
        <v>258</v>
      </c>
      <c r="P2857">
        <v>11</v>
      </c>
      <c r="Q2857">
        <v>11</v>
      </c>
      <c r="R2857">
        <v>0</v>
      </c>
      <c r="S2857">
        <v>0</v>
      </c>
      <c r="T2857">
        <v>1</v>
      </c>
      <c r="U2857">
        <v>0</v>
      </c>
      <c r="V2857">
        <v>1</v>
      </c>
      <c r="W2857">
        <v>916.92</v>
      </c>
      <c r="X2857">
        <v>896.02</v>
      </c>
      <c r="Y2857">
        <v>854</v>
      </c>
      <c r="Z2857">
        <v>862.02</v>
      </c>
      <c r="AA2857">
        <v>728.28</v>
      </c>
      <c r="AB2857">
        <v>733.84</v>
      </c>
      <c r="AC2857">
        <v>792.48</v>
      </c>
      <c r="AD2857">
        <v>751.56</v>
      </c>
      <c r="AE2857">
        <v>711.4</v>
      </c>
      <c r="AF2857">
        <v>735</v>
      </c>
      <c r="AG2857">
        <v>729.92</v>
      </c>
      <c r="AH2857">
        <v>683.88</v>
      </c>
      <c r="AI2857">
        <v>730.76</v>
      </c>
      <c r="AJ2857">
        <v>718.24</v>
      </c>
      <c r="AK2857">
        <v>753.52</v>
      </c>
      <c r="AL2857">
        <v>786.9</v>
      </c>
      <c r="AM2857">
        <v>742.56</v>
      </c>
      <c r="AN2857">
        <v>736.1</v>
      </c>
      <c r="AO2857">
        <v>638.1</v>
      </c>
      <c r="AP2857">
        <v>684.72</v>
      </c>
      <c r="AQ2857">
        <v>782.08</v>
      </c>
      <c r="AR2857">
        <v>783.46</v>
      </c>
      <c r="AS2857">
        <v>842.68</v>
      </c>
      <c r="AT2857">
        <v>852.74</v>
      </c>
      <c r="AU2857">
        <v>60</v>
      </c>
      <c r="AV2857">
        <v>61</v>
      </c>
      <c r="AW2857">
        <v>60</v>
      </c>
      <c r="AX2857">
        <v>60</v>
      </c>
      <c r="AY2857">
        <v>59</v>
      </c>
      <c r="AZ2857">
        <v>59</v>
      </c>
      <c r="BA2857">
        <v>58</v>
      </c>
      <c r="BB2857">
        <v>57</v>
      </c>
      <c r="BC2857">
        <v>57</v>
      </c>
      <c r="BD2857">
        <v>60</v>
      </c>
      <c r="BE2857">
        <v>63</v>
      </c>
      <c r="BF2857">
        <v>66</v>
      </c>
      <c r="BG2857">
        <v>68</v>
      </c>
      <c r="BH2857">
        <v>71</v>
      </c>
      <c r="BI2857">
        <v>73</v>
      </c>
      <c r="BJ2857">
        <v>74</v>
      </c>
      <c r="BK2857">
        <v>75</v>
      </c>
      <c r="BL2857">
        <v>73</v>
      </c>
      <c r="BM2857">
        <v>71</v>
      </c>
      <c r="BN2857">
        <v>69</v>
      </c>
      <c r="BO2857">
        <v>66</v>
      </c>
      <c r="BP2857">
        <v>65</v>
      </c>
      <c r="BQ2857">
        <v>63</v>
      </c>
      <c r="BR2857">
        <v>62</v>
      </c>
      <c r="BS2857">
        <v>-49.932679999999998</v>
      </c>
      <c r="BT2857">
        <v>8.8602629999999998</v>
      </c>
      <c r="BU2857">
        <v>9.9824660000000005</v>
      </c>
      <c r="BV2857">
        <v>-9.2554250000000007</v>
      </c>
      <c r="BW2857">
        <v>-0.75363150000000001</v>
      </c>
      <c r="BX2857">
        <v>-12.79636</v>
      </c>
      <c r="BY2857">
        <v>-6.3463250000000002</v>
      </c>
      <c r="BZ2857">
        <v>-1.4395</v>
      </c>
      <c r="CA2857">
        <v>14.301439999999999</v>
      </c>
      <c r="CB2857">
        <v>12.059060000000001</v>
      </c>
      <c r="CC2857">
        <v>54.561860000000003</v>
      </c>
      <c r="CD2857">
        <v>42.335120000000003</v>
      </c>
      <c r="CE2857">
        <v>27.122399999999999</v>
      </c>
      <c r="CF2857">
        <v>20.589479999999998</v>
      </c>
      <c r="CG2857">
        <v>-12.5091</v>
      </c>
      <c r="CH2857">
        <v>-38.367870000000003</v>
      </c>
      <c r="CI2857">
        <v>-6.6858190000000004</v>
      </c>
      <c r="CJ2857">
        <v>9.2420340000000003</v>
      </c>
      <c r="CK2857">
        <v>141.90600000000001</v>
      </c>
      <c r="CL2857">
        <v>58.747199999999999</v>
      </c>
      <c r="CM2857">
        <v>3.6160100000000002</v>
      </c>
      <c r="CN2857">
        <v>5.6519700000000004</v>
      </c>
      <c r="CO2857">
        <v>-20.182860000000002</v>
      </c>
      <c r="CP2857">
        <v>-22.691739999999999</v>
      </c>
      <c r="CQ2857">
        <v>277.6755</v>
      </c>
      <c r="CR2857">
        <v>791.76400000000001</v>
      </c>
      <c r="CS2857">
        <v>678.82709999999997</v>
      </c>
      <c r="CT2857">
        <v>567.73310000000004</v>
      </c>
      <c r="CU2857">
        <v>339.42750000000001</v>
      </c>
      <c r="CV2857">
        <v>146.78809999999999</v>
      </c>
      <c r="CW2857">
        <v>239.92949999999999</v>
      </c>
      <c r="CX2857">
        <v>473.12880000000001</v>
      </c>
      <c r="CY2857">
        <v>467.96030000000002</v>
      </c>
      <c r="CZ2857">
        <v>667.66459999999995</v>
      </c>
      <c r="DA2857">
        <v>576.75210000000004</v>
      </c>
      <c r="DB2857">
        <v>704.89359999999999</v>
      </c>
      <c r="DC2857">
        <v>448.0872</v>
      </c>
      <c r="DD2857">
        <v>395.93709999999999</v>
      </c>
      <c r="DE2857">
        <v>400.42140000000001</v>
      </c>
      <c r="DF2857">
        <v>462.55040000000002</v>
      </c>
      <c r="DG2857">
        <v>329.52120000000002</v>
      </c>
      <c r="DH2857">
        <v>380.93119999999999</v>
      </c>
      <c r="DI2857">
        <v>2865.297</v>
      </c>
      <c r="DJ2857">
        <v>907.21889999999996</v>
      </c>
      <c r="DK2857">
        <v>999.64250000000004</v>
      </c>
      <c r="DL2857">
        <v>408.0453</v>
      </c>
      <c r="DM2857">
        <v>372.24400000000003</v>
      </c>
      <c r="DN2857">
        <v>356.01740000000001</v>
      </c>
      <c r="DO2857">
        <v>19</v>
      </c>
      <c r="DP2857">
        <v>19</v>
      </c>
    </row>
    <row r="2858" spans="1:120" hidden="1" x14ac:dyDescent="0.25">
      <c r="A2858" t="str">
        <f t="shared" si="44"/>
        <v>LCA-Sierra_All Elect_44475</v>
      </c>
      <c r="B2858" t="s">
        <v>62</v>
      </c>
      <c r="C2858" t="s">
        <v>206</v>
      </c>
      <c r="D2858" t="s">
        <v>34</v>
      </c>
      <c r="E2858" t="s">
        <v>61</v>
      </c>
      <c r="F2858" t="s">
        <v>61</v>
      </c>
      <c r="G2858" t="s">
        <v>61</v>
      </c>
      <c r="H2858" t="s">
        <v>61</v>
      </c>
      <c r="I2858" t="s">
        <v>61</v>
      </c>
      <c r="J2858" t="s">
        <v>61</v>
      </c>
      <c r="K2858" t="s">
        <v>190</v>
      </c>
      <c r="L2858" s="18">
        <v>44475</v>
      </c>
      <c r="M2858">
        <v>19</v>
      </c>
      <c r="N2858">
        <v>19</v>
      </c>
      <c r="O2858" t="s">
        <v>258</v>
      </c>
      <c r="P2858">
        <v>11</v>
      </c>
      <c r="Q2858">
        <v>11</v>
      </c>
      <c r="R2858">
        <v>0</v>
      </c>
      <c r="S2858">
        <v>0</v>
      </c>
      <c r="T2858">
        <v>1</v>
      </c>
      <c r="U2858">
        <v>0</v>
      </c>
      <c r="V2858">
        <v>1</v>
      </c>
      <c r="W2858">
        <v>916.92</v>
      </c>
      <c r="X2858">
        <v>896.02</v>
      </c>
      <c r="Y2858">
        <v>854</v>
      </c>
      <c r="Z2858">
        <v>862.02</v>
      </c>
      <c r="AA2858">
        <v>728.28</v>
      </c>
      <c r="AB2858">
        <v>733.84</v>
      </c>
      <c r="AC2858">
        <v>792.48</v>
      </c>
      <c r="AD2858">
        <v>751.56</v>
      </c>
      <c r="AE2858">
        <v>711.4</v>
      </c>
      <c r="AF2858">
        <v>735</v>
      </c>
      <c r="AG2858">
        <v>729.92</v>
      </c>
      <c r="AH2858">
        <v>683.88</v>
      </c>
      <c r="AI2858">
        <v>730.76</v>
      </c>
      <c r="AJ2858">
        <v>718.24</v>
      </c>
      <c r="AK2858">
        <v>753.52</v>
      </c>
      <c r="AL2858">
        <v>786.9</v>
      </c>
      <c r="AM2858">
        <v>742.56</v>
      </c>
      <c r="AN2858">
        <v>736.1</v>
      </c>
      <c r="AO2858">
        <v>638.1</v>
      </c>
      <c r="AP2858">
        <v>684.72</v>
      </c>
      <c r="AQ2858">
        <v>782.08</v>
      </c>
      <c r="AR2858">
        <v>783.46</v>
      </c>
      <c r="AS2858">
        <v>842.68</v>
      </c>
      <c r="AT2858">
        <v>852.74</v>
      </c>
      <c r="AU2858">
        <v>60</v>
      </c>
      <c r="AV2858">
        <v>61</v>
      </c>
      <c r="AW2858">
        <v>60</v>
      </c>
      <c r="AX2858">
        <v>60</v>
      </c>
      <c r="AY2858">
        <v>59</v>
      </c>
      <c r="AZ2858">
        <v>59</v>
      </c>
      <c r="BA2858">
        <v>58</v>
      </c>
      <c r="BB2858">
        <v>57</v>
      </c>
      <c r="BC2858">
        <v>57</v>
      </c>
      <c r="BD2858">
        <v>60</v>
      </c>
      <c r="BE2858">
        <v>63</v>
      </c>
      <c r="BF2858">
        <v>66</v>
      </c>
      <c r="BG2858">
        <v>68</v>
      </c>
      <c r="BH2858">
        <v>71</v>
      </c>
      <c r="BI2858">
        <v>73</v>
      </c>
      <c r="BJ2858">
        <v>74</v>
      </c>
      <c r="BK2858">
        <v>75</v>
      </c>
      <c r="BL2858">
        <v>73</v>
      </c>
      <c r="BM2858">
        <v>71</v>
      </c>
      <c r="BN2858">
        <v>69</v>
      </c>
      <c r="BO2858">
        <v>66</v>
      </c>
      <c r="BP2858">
        <v>65</v>
      </c>
      <c r="BQ2858">
        <v>63</v>
      </c>
      <c r="BR2858">
        <v>62</v>
      </c>
      <c r="BS2858">
        <v>-49.932679999999998</v>
      </c>
      <c r="BT2858">
        <v>8.8602629999999998</v>
      </c>
      <c r="BU2858">
        <v>9.9824660000000005</v>
      </c>
      <c r="BV2858">
        <v>-9.2554250000000007</v>
      </c>
      <c r="BW2858">
        <v>-0.75363150000000001</v>
      </c>
      <c r="BX2858">
        <v>-12.79636</v>
      </c>
      <c r="BY2858">
        <v>-6.3463250000000002</v>
      </c>
      <c r="BZ2858">
        <v>-1.4395</v>
      </c>
      <c r="CA2858">
        <v>14.301439999999999</v>
      </c>
      <c r="CB2858">
        <v>12.059060000000001</v>
      </c>
      <c r="CC2858">
        <v>54.561860000000003</v>
      </c>
      <c r="CD2858">
        <v>42.335120000000003</v>
      </c>
      <c r="CE2858">
        <v>27.122399999999999</v>
      </c>
      <c r="CF2858">
        <v>20.589479999999998</v>
      </c>
      <c r="CG2858">
        <v>-12.5091</v>
      </c>
      <c r="CH2858">
        <v>-38.367870000000003</v>
      </c>
      <c r="CI2858">
        <v>-6.6858190000000004</v>
      </c>
      <c r="CJ2858">
        <v>9.2420340000000003</v>
      </c>
      <c r="CK2858">
        <v>141.90600000000001</v>
      </c>
      <c r="CL2858">
        <v>58.747199999999999</v>
      </c>
      <c r="CM2858">
        <v>3.6160100000000002</v>
      </c>
      <c r="CN2858">
        <v>5.6519700000000004</v>
      </c>
      <c r="CO2858">
        <v>-20.182860000000002</v>
      </c>
      <c r="CP2858">
        <v>-22.691739999999999</v>
      </c>
      <c r="CQ2858">
        <v>277.6755</v>
      </c>
      <c r="CR2858">
        <v>791.76400000000001</v>
      </c>
      <c r="CS2858">
        <v>678.82709999999997</v>
      </c>
      <c r="CT2858">
        <v>567.73310000000004</v>
      </c>
      <c r="CU2858">
        <v>339.42750000000001</v>
      </c>
      <c r="CV2858">
        <v>146.78809999999999</v>
      </c>
      <c r="CW2858">
        <v>239.92949999999999</v>
      </c>
      <c r="CX2858">
        <v>473.12880000000001</v>
      </c>
      <c r="CY2858">
        <v>467.96030000000002</v>
      </c>
      <c r="CZ2858">
        <v>667.66459999999995</v>
      </c>
      <c r="DA2858">
        <v>576.75210000000004</v>
      </c>
      <c r="DB2858">
        <v>704.89359999999999</v>
      </c>
      <c r="DC2858">
        <v>448.0872</v>
      </c>
      <c r="DD2858">
        <v>395.93709999999999</v>
      </c>
      <c r="DE2858">
        <v>400.42140000000001</v>
      </c>
      <c r="DF2858">
        <v>462.55040000000002</v>
      </c>
      <c r="DG2858">
        <v>329.52120000000002</v>
      </c>
      <c r="DH2858">
        <v>380.93119999999999</v>
      </c>
      <c r="DI2858">
        <v>2865.297</v>
      </c>
      <c r="DJ2858">
        <v>907.21889999999996</v>
      </c>
      <c r="DK2858">
        <v>999.64250000000004</v>
      </c>
      <c r="DL2858">
        <v>408.0453</v>
      </c>
      <c r="DM2858">
        <v>372.24400000000003</v>
      </c>
      <c r="DN2858">
        <v>356.01740000000001</v>
      </c>
      <c r="DO2858">
        <v>19</v>
      </c>
      <c r="DP2858">
        <v>19</v>
      </c>
    </row>
    <row r="2859" spans="1:120" hidden="1" x14ac:dyDescent="0.25">
      <c r="A2859" t="str">
        <f t="shared" si="44"/>
        <v>Industry_Type-8. Other_All Elect_44475</v>
      </c>
      <c r="B2859" t="s">
        <v>62</v>
      </c>
      <c r="C2859" t="s">
        <v>267</v>
      </c>
      <c r="D2859" t="s">
        <v>61</v>
      </c>
      <c r="E2859" t="s">
        <v>61</v>
      </c>
      <c r="F2859" t="s">
        <v>61</v>
      </c>
      <c r="G2859" t="s">
        <v>268</v>
      </c>
      <c r="H2859" t="s">
        <v>61</v>
      </c>
      <c r="I2859" t="s">
        <v>61</v>
      </c>
      <c r="J2859" t="s">
        <v>61</v>
      </c>
      <c r="K2859" t="s">
        <v>190</v>
      </c>
      <c r="L2859" s="18">
        <v>44475</v>
      </c>
      <c r="M2859">
        <v>19</v>
      </c>
      <c r="N2859">
        <v>19</v>
      </c>
      <c r="O2859" t="s">
        <v>258</v>
      </c>
      <c r="P2859">
        <v>1</v>
      </c>
      <c r="Q2859">
        <v>1</v>
      </c>
      <c r="R2859">
        <v>0</v>
      </c>
      <c r="S2859">
        <v>0</v>
      </c>
      <c r="T2859">
        <v>1</v>
      </c>
      <c r="U2859">
        <v>0</v>
      </c>
      <c r="V2859">
        <v>1</v>
      </c>
      <c r="W2859">
        <v>6.6</v>
      </c>
      <c r="X2859">
        <v>6.6</v>
      </c>
      <c r="Y2859">
        <v>6.9</v>
      </c>
      <c r="Z2859">
        <v>6.6</v>
      </c>
      <c r="AA2859">
        <v>6</v>
      </c>
      <c r="AB2859">
        <v>5.7</v>
      </c>
      <c r="AC2859">
        <v>38.1</v>
      </c>
      <c r="AD2859">
        <v>52.8</v>
      </c>
      <c r="AE2859">
        <v>46.2</v>
      </c>
      <c r="AF2859">
        <v>42.3</v>
      </c>
      <c r="AG2859">
        <v>38.1</v>
      </c>
      <c r="AH2859">
        <v>19.8</v>
      </c>
      <c r="AI2859">
        <v>5.4</v>
      </c>
      <c r="AJ2859">
        <v>5.0999999999999996</v>
      </c>
      <c r="AK2859">
        <v>6</v>
      </c>
      <c r="AL2859">
        <v>6</v>
      </c>
      <c r="AM2859">
        <v>5.0999999999999996</v>
      </c>
      <c r="AN2859">
        <v>5.7</v>
      </c>
      <c r="AO2859">
        <v>6</v>
      </c>
      <c r="AP2859">
        <v>6</v>
      </c>
      <c r="AQ2859">
        <v>5.7</v>
      </c>
      <c r="AR2859">
        <v>5.4</v>
      </c>
      <c r="AS2859">
        <v>6.3</v>
      </c>
      <c r="AT2859">
        <v>6.3</v>
      </c>
      <c r="AU2859">
        <v>60</v>
      </c>
      <c r="AV2859">
        <v>61</v>
      </c>
      <c r="AW2859">
        <v>60</v>
      </c>
      <c r="AX2859">
        <v>60</v>
      </c>
      <c r="AY2859">
        <v>59</v>
      </c>
      <c r="AZ2859">
        <v>59</v>
      </c>
      <c r="BA2859">
        <v>58</v>
      </c>
      <c r="BB2859">
        <v>57</v>
      </c>
      <c r="BC2859">
        <v>57</v>
      </c>
      <c r="BD2859">
        <v>60</v>
      </c>
      <c r="BE2859">
        <v>63</v>
      </c>
      <c r="BF2859">
        <v>66</v>
      </c>
      <c r="BG2859">
        <v>68</v>
      </c>
      <c r="BH2859">
        <v>71</v>
      </c>
      <c r="BI2859">
        <v>73</v>
      </c>
      <c r="BJ2859">
        <v>74</v>
      </c>
      <c r="BK2859">
        <v>75</v>
      </c>
      <c r="BL2859">
        <v>73</v>
      </c>
      <c r="BM2859">
        <v>71</v>
      </c>
      <c r="BN2859">
        <v>69</v>
      </c>
      <c r="BO2859">
        <v>66</v>
      </c>
      <c r="BP2859">
        <v>65</v>
      </c>
      <c r="BQ2859">
        <v>63</v>
      </c>
      <c r="BR2859">
        <v>62</v>
      </c>
      <c r="BS2859">
        <v>-0.2887883</v>
      </c>
      <c r="BT2859">
        <v>-0.4375348</v>
      </c>
      <c r="BU2859">
        <v>-0.51520779999999999</v>
      </c>
      <c r="BV2859">
        <v>-0.14716009999999999</v>
      </c>
      <c r="BW2859">
        <v>-0.1656289</v>
      </c>
      <c r="BX2859">
        <v>0.85286139999999999</v>
      </c>
      <c r="BY2859">
        <v>1.6254390000000001</v>
      </c>
      <c r="BZ2859">
        <v>-1.105564</v>
      </c>
      <c r="CA2859">
        <v>-2.0773199999999998</v>
      </c>
      <c r="CB2859">
        <v>-1.286205</v>
      </c>
      <c r="CC2859">
        <v>6.8349669999999998</v>
      </c>
      <c r="CD2859">
        <v>4.5778850000000002</v>
      </c>
      <c r="CE2859">
        <v>-4.4559500000000002E-2</v>
      </c>
      <c r="CF2859">
        <v>0.80365089999999995</v>
      </c>
      <c r="CG2859">
        <v>-0.2145591</v>
      </c>
      <c r="CH2859">
        <v>-0.24862619999999999</v>
      </c>
      <c r="CI2859">
        <v>0.139658</v>
      </c>
      <c r="CJ2859">
        <v>-0.11397549999999999</v>
      </c>
      <c r="CK2859">
        <v>-0.35568280000000002</v>
      </c>
      <c r="CL2859">
        <v>0.33730320000000003</v>
      </c>
      <c r="CM2859">
        <v>-0.1302981</v>
      </c>
      <c r="CN2859">
        <v>-0.1683788</v>
      </c>
      <c r="CO2859">
        <v>-0.20701410000000001</v>
      </c>
      <c r="CP2859">
        <v>6.1824799999999999E-2</v>
      </c>
      <c r="CQ2859">
        <v>9.4415200000000005E-2</v>
      </c>
      <c r="CR2859">
        <v>6.6962099999999997E-2</v>
      </c>
      <c r="CS2859">
        <v>4.8415E-2</v>
      </c>
      <c r="CT2859">
        <v>5.9428700000000001E-2</v>
      </c>
      <c r="CU2859">
        <v>5.6867800000000003E-2</v>
      </c>
      <c r="CV2859">
        <v>1.189819</v>
      </c>
      <c r="CW2859">
        <v>48.986539999999998</v>
      </c>
      <c r="CX2859">
        <v>11.214790000000001</v>
      </c>
      <c r="CY2859">
        <v>9.364141</v>
      </c>
      <c r="CZ2859">
        <v>9.2594949999999994</v>
      </c>
      <c r="DA2859">
        <v>59.375509999999998</v>
      </c>
      <c r="DB2859">
        <v>44.278820000000003</v>
      </c>
      <c r="DC2859">
        <v>7.8676640000000004</v>
      </c>
      <c r="DD2859">
        <v>6.0341800000000001E-2</v>
      </c>
      <c r="DE2859">
        <v>7.1171499999999999E-2</v>
      </c>
      <c r="DF2859">
        <v>6.5833500000000003E-2</v>
      </c>
      <c r="DG2859">
        <v>0.15379689999999999</v>
      </c>
      <c r="DH2859">
        <v>8.3361699999999997E-2</v>
      </c>
      <c r="DI2859">
        <v>4.6205299999999998E-2</v>
      </c>
      <c r="DJ2859">
        <v>7.6821399999999998E-2</v>
      </c>
      <c r="DK2859">
        <v>0.1120984</v>
      </c>
      <c r="DL2859">
        <v>0.1132213</v>
      </c>
      <c r="DM2859">
        <v>5.6705499999999999E-2</v>
      </c>
      <c r="DN2859">
        <v>7.6395699999999997E-2</v>
      </c>
      <c r="DO2859">
        <v>19</v>
      </c>
      <c r="DP2859">
        <v>19</v>
      </c>
    </row>
    <row r="2860" spans="1:120" hidden="1" x14ac:dyDescent="0.25">
      <c r="A2860" t="str">
        <f t="shared" si="44"/>
        <v>Size_Grp-20 to 199.99 kW_All Elect_44475</v>
      </c>
      <c r="B2860" t="s">
        <v>62</v>
      </c>
      <c r="C2860" t="s">
        <v>201</v>
      </c>
      <c r="D2860" t="s">
        <v>61</v>
      </c>
      <c r="E2860" t="s">
        <v>61</v>
      </c>
      <c r="F2860" t="s">
        <v>61</v>
      </c>
      <c r="G2860" t="s">
        <v>61</v>
      </c>
      <c r="H2860" t="s">
        <v>61</v>
      </c>
      <c r="I2860" t="s">
        <v>61</v>
      </c>
      <c r="J2860" t="s">
        <v>101</v>
      </c>
      <c r="K2860" t="s">
        <v>190</v>
      </c>
      <c r="L2860" s="18">
        <v>44475</v>
      </c>
      <c r="M2860">
        <v>19</v>
      </c>
      <c r="N2860">
        <v>19</v>
      </c>
      <c r="O2860" t="s">
        <v>258</v>
      </c>
      <c r="P2860">
        <v>8</v>
      </c>
      <c r="Q2860">
        <v>8</v>
      </c>
      <c r="R2860">
        <v>0</v>
      </c>
      <c r="S2860">
        <v>0</v>
      </c>
      <c r="T2860">
        <v>1</v>
      </c>
      <c r="U2860">
        <v>0</v>
      </c>
      <c r="V2860">
        <v>1</v>
      </c>
      <c r="W2860">
        <v>226.6</v>
      </c>
      <c r="X2860">
        <v>219.8</v>
      </c>
      <c r="Y2860">
        <v>159.30000000000001</v>
      </c>
      <c r="Z2860">
        <v>172.12</v>
      </c>
      <c r="AA2860">
        <v>128.24</v>
      </c>
      <c r="AB2860">
        <v>132.74</v>
      </c>
      <c r="AC2860">
        <v>195.62</v>
      </c>
      <c r="AD2860">
        <v>211.52</v>
      </c>
      <c r="AE2860">
        <v>182.12</v>
      </c>
      <c r="AF2860">
        <v>167.18</v>
      </c>
      <c r="AG2860">
        <v>148.02000000000001</v>
      </c>
      <c r="AH2860">
        <v>107.88</v>
      </c>
      <c r="AI2860">
        <v>106.04</v>
      </c>
      <c r="AJ2860">
        <v>107.66</v>
      </c>
      <c r="AK2860">
        <v>109.12</v>
      </c>
      <c r="AL2860">
        <v>163.52000000000001</v>
      </c>
      <c r="AM2860">
        <v>191.1</v>
      </c>
      <c r="AN2860">
        <v>196.1</v>
      </c>
      <c r="AO2860">
        <v>170.8</v>
      </c>
      <c r="AP2860">
        <v>207.28</v>
      </c>
      <c r="AQ2860">
        <v>205.62</v>
      </c>
      <c r="AR2860">
        <v>181.72</v>
      </c>
      <c r="AS2860">
        <v>224.06</v>
      </c>
      <c r="AT2860">
        <v>225.26</v>
      </c>
      <c r="AU2860">
        <v>60</v>
      </c>
      <c r="AV2860">
        <v>61</v>
      </c>
      <c r="AW2860">
        <v>60</v>
      </c>
      <c r="AX2860">
        <v>60</v>
      </c>
      <c r="AY2860">
        <v>59</v>
      </c>
      <c r="AZ2860">
        <v>59</v>
      </c>
      <c r="BA2860">
        <v>58</v>
      </c>
      <c r="BB2860">
        <v>57</v>
      </c>
      <c r="BC2860">
        <v>57</v>
      </c>
      <c r="BD2860">
        <v>60</v>
      </c>
      <c r="BE2860">
        <v>63</v>
      </c>
      <c r="BF2860">
        <v>66</v>
      </c>
      <c r="BG2860">
        <v>68</v>
      </c>
      <c r="BH2860">
        <v>71</v>
      </c>
      <c r="BI2860">
        <v>73</v>
      </c>
      <c r="BJ2860">
        <v>74</v>
      </c>
      <c r="BK2860">
        <v>75</v>
      </c>
      <c r="BL2860">
        <v>73</v>
      </c>
      <c r="BM2860">
        <v>71</v>
      </c>
      <c r="BN2860">
        <v>69</v>
      </c>
      <c r="BO2860">
        <v>66</v>
      </c>
      <c r="BP2860">
        <v>65</v>
      </c>
      <c r="BQ2860">
        <v>63</v>
      </c>
      <c r="BR2860">
        <v>62</v>
      </c>
      <c r="BS2860">
        <v>-4.9822199999999999</v>
      </c>
      <c r="BT2860">
        <v>-1.544818</v>
      </c>
      <c r="BU2860">
        <v>-2.2358669999999998</v>
      </c>
      <c r="BV2860">
        <v>-3.662817</v>
      </c>
      <c r="BW2860">
        <v>0.17998749999999999</v>
      </c>
      <c r="BX2860">
        <v>1.500848</v>
      </c>
      <c r="BY2860">
        <v>2.355</v>
      </c>
      <c r="BZ2860">
        <v>-1.646377</v>
      </c>
      <c r="CA2860">
        <v>-1.109145</v>
      </c>
      <c r="CB2860">
        <v>-2.6393420000000001</v>
      </c>
      <c r="CC2860">
        <v>2.9206349999999999</v>
      </c>
      <c r="CD2860">
        <v>-3.2332360000000002</v>
      </c>
      <c r="CE2860">
        <v>-6.3680009999999996</v>
      </c>
      <c r="CF2860">
        <v>-7.5252509999999999</v>
      </c>
      <c r="CG2860">
        <v>-7.8671920000000002</v>
      </c>
      <c r="CH2860">
        <v>-29.103860000000001</v>
      </c>
      <c r="CI2860">
        <v>-8.9714930000000006</v>
      </c>
      <c r="CJ2860">
        <v>-0.75731130000000002</v>
      </c>
      <c r="CK2860">
        <v>0.49380960000000002</v>
      </c>
      <c r="CL2860">
        <v>0.33015230000000001</v>
      </c>
      <c r="CM2860">
        <v>0.35447469999999998</v>
      </c>
      <c r="CN2860">
        <v>-0.54714819999999997</v>
      </c>
      <c r="CO2860">
        <v>-5.117947</v>
      </c>
      <c r="CP2860">
        <v>-4.5717600000000003</v>
      </c>
      <c r="CQ2860">
        <v>3.2141289999999998</v>
      </c>
      <c r="CR2860">
        <v>1.97593</v>
      </c>
      <c r="CS2860">
        <v>1.9139409999999999</v>
      </c>
      <c r="CT2860">
        <v>5.75474</v>
      </c>
      <c r="CU2860">
        <v>3.4772029999999998</v>
      </c>
      <c r="CV2860">
        <v>8.3651909999999994</v>
      </c>
      <c r="CW2860">
        <v>49.736629999999998</v>
      </c>
      <c r="CX2860">
        <v>19.171600000000002</v>
      </c>
      <c r="CY2860">
        <v>11.2692</v>
      </c>
      <c r="CZ2860">
        <v>29.393879999999999</v>
      </c>
      <c r="DA2860">
        <v>120.9316</v>
      </c>
      <c r="DB2860">
        <v>118.5963</v>
      </c>
      <c r="DC2860">
        <v>113.3293</v>
      </c>
      <c r="DD2860">
        <v>102.3129</v>
      </c>
      <c r="DE2860">
        <v>52.415770000000002</v>
      </c>
      <c r="DF2860">
        <v>198.21129999999999</v>
      </c>
      <c r="DG2860">
        <v>16.295280000000002</v>
      </c>
      <c r="DH2860">
        <v>10.4884</v>
      </c>
      <c r="DI2860">
        <v>11.488009999999999</v>
      </c>
      <c r="DJ2860">
        <v>15.56779</v>
      </c>
      <c r="DK2860">
        <v>9.0806450000000005</v>
      </c>
      <c r="DL2860">
        <v>10.754049999999999</v>
      </c>
      <c r="DM2860">
        <v>10.18136</v>
      </c>
      <c r="DN2860">
        <v>6.7305809999999999</v>
      </c>
      <c r="DO2860">
        <v>19</v>
      </c>
      <c r="DP2860">
        <v>19</v>
      </c>
    </row>
    <row r="2861" spans="1:120" hidden="1" x14ac:dyDescent="0.25">
      <c r="A2861" t="str">
        <f t="shared" si="44"/>
        <v>OtherDR-Yes_All Elect_44475</v>
      </c>
      <c r="B2861" t="s">
        <v>62</v>
      </c>
      <c r="C2861" t="s">
        <v>324</v>
      </c>
      <c r="D2861" t="s">
        <v>61</v>
      </c>
      <c r="E2861" t="s">
        <v>61</v>
      </c>
      <c r="F2861" t="s">
        <v>61</v>
      </c>
      <c r="G2861" t="s">
        <v>61</v>
      </c>
      <c r="H2861" t="s">
        <v>61</v>
      </c>
      <c r="I2861" t="s">
        <v>98</v>
      </c>
      <c r="J2861" t="s">
        <v>61</v>
      </c>
      <c r="K2861" t="s">
        <v>190</v>
      </c>
      <c r="L2861" s="18">
        <v>44475</v>
      </c>
      <c r="M2861">
        <v>19</v>
      </c>
      <c r="N2861">
        <v>19</v>
      </c>
      <c r="O2861" t="s">
        <v>258</v>
      </c>
      <c r="P2861">
        <v>4</v>
      </c>
      <c r="Q2861">
        <v>4</v>
      </c>
      <c r="R2861">
        <v>0</v>
      </c>
      <c r="S2861">
        <v>0</v>
      </c>
      <c r="T2861">
        <v>1</v>
      </c>
      <c r="U2861">
        <v>0</v>
      </c>
      <c r="V2861">
        <v>1</v>
      </c>
      <c r="W2861">
        <v>757.56</v>
      </c>
      <c r="X2861">
        <v>738.82</v>
      </c>
      <c r="Y2861">
        <v>760</v>
      </c>
      <c r="Z2861">
        <v>755.14</v>
      </c>
      <c r="AA2861">
        <v>640.04</v>
      </c>
      <c r="AB2861">
        <v>640.88</v>
      </c>
      <c r="AC2861">
        <v>624.24</v>
      </c>
      <c r="AD2861">
        <v>584.6</v>
      </c>
      <c r="AE2861">
        <v>568.12</v>
      </c>
      <c r="AF2861">
        <v>603</v>
      </c>
      <c r="AG2861">
        <v>612.24</v>
      </c>
      <c r="AH2861">
        <v>584.28</v>
      </c>
      <c r="AI2861">
        <v>552.44000000000005</v>
      </c>
      <c r="AJ2861">
        <v>538</v>
      </c>
      <c r="AK2861">
        <v>574</v>
      </c>
      <c r="AL2861">
        <v>554.17999999999995</v>
      </c>
      <c r="AM2861">
        <v>484.64</v>
      </c>
      <c r="AN2861">
        <v>473.62</v>
      </c>
      <c r="AO2861">
        <v>402.98</v>
      </c>
      <c r="AP2861">
        <v>411.68</v>
      </c>
      <c r="AQ2861">
        <v>509.04</v>
      </c>
      <c r="AR2861">
        <v>550.1</v>
      </c>
      <c r="AS2861">
        <v>680.6</v>
      </c>
      <c r="AT2861">
        <v>690.66</v>
      </c>
      <c r="AU2861">
        <v>60</v>
      </c>
      <c r="AV2861">
        <v>61</v>
      </c>
      <c r="AW2861">
        <v>60</v>
      </c>
      <c r="AX2861">
        <v>60</v>
      </c>
      <c r="AY2861">
        <v>59</v>
      </c>
      <c r="AZ2861">
        <v>59</v>
      </c>
      <c r="BA2861">
        <v>58</v>
      </c>
      <c r="BB2861">
        <v>57</v>
      </c>
      <c r="BC2861">
        <v>57</v>
      </c>
      <c r="BD2861">
        <v>60</v>
      </c>
      <c r="BE2861">
        <v>63</v>
      </c>
      <c r="BF2861">
        <v>66</v>
      </c>
      <c r="BG2861">
        <v>68</v>
      </c>
      <c r="BH2861">
        <v>71</v>
      </c>
      <c r="BI2861">
        <v>73</v>
      </c>
      <c r="BJ2861">
        <v>74</v>
      </c>
      <c r="BK2861">
        <v>75</v>
      </c>
      <c r="BL2861">
        <v>73</v>
      </c>
      <c r="BM2861">
        <v>71</v>
      </c>
      <c r="BN2861">
        <v>69</v>
      </c>
      <c r="BO2861">
        <v>66</v>
      </c>
      <c r="BP2861">
        <v>65</v>
      </c>
      <c r="BQ2861">
        <v>63</v>
      </c>
      <c r="BR2861">
        <v>62</v>
      </c>
      <c r="BS2861">
        <v>-49.180799999999998</v>
      </c>
      <c r="BT2861">
        <v>9.0807380000000002</v>
      </c>
      <c r="BU2861">
        <v>9.6656860000000009</v>
      </c>
      <c r="BV2861">
        <v>-8.7864339999999999</v>
      </c>
      <c r="BW2861">
        <v>-2.4779339999999999</v>
      </c>
      <c r="BX2861">
        <v>-14.16033</v>
      </c>
      <c r="BY2861">
        <v>-6.0141660000000003</v>
      </c>
      <c r="BZ2861">
        <v>-1.726783</v>
      </c>
      <c r="CA2861">
        <v>14.04622</v>
      </c>
      <c r="CB2861">
        <v>13.908239999999999</v>
      </c>
      <c r="CC2861">
        <v>47.94556</v>
      </c>
      <c r="CD2861">
        <v>43.950229999999998</v>
      </c>
      <c r="CE2861">
        <v>37.654240000000001</v>
      </c>
      <c r="CF2861">
        <v>31.01558</v>
      </c>
      <c r="CG2861">
        <v>-1.5641940000000001</v>
      </c>
      <c r="CH2861">
        <v>-5.6704100000000004</v>
      </c>
      <c r="CI2861">
        <v>5.0275999999999996</v>
      </c>
      <c r="CJ2861">
        <v>12.31997</v>
      </c>
      <c r="CK2861">
        <v>145.43889999999999</v>
      </c>
      <c r="CL2861">
        <v>60.665950000000002</v>
      </c>
      <c r="CM2861">
        <v>7.1099670000000001</v>
      </c>
      <c r="CN2861">
        <v>4.5051579999999998</v>
      </c>
      <c r="CO2861">
        <v>-26.278670000000002</v>
      </c>
      <c r="CP2861">
        <v>-20.164929999999998</v>
      </c>
      <c r="CQ2861">
        <v>274.9853</v>
      </c>
      <c r="CR2861">
        <v>789.78989999999999</v>
      </c>
      <c r="CS2861">
        <v>677.61940000000004</v>
      </c>
      <c r="CT2861">
        <v>562.44680000000005</v>
      </c>
      <c r="CU2861">
        <v>335.94099999999997</v>
      </c>
      <c r="CV2861">
        <v>139.54339999999999</v>
      </c>
      <c r="CW2861">
        <v>238.85300000000001</v>
      </c>
      <c r="CX2861">
        <v>465.07470000000001</v>
      </c>
      <c r="CY2861">
        <v>465.56270000000001</v>
      </c>
      <c r="CZ2861">
        <v>643.26589999999999</v>
      </c>
      <c r="DA2861">
        <v>483.56240000000003</v>
      </c>
      <c r="DB2861">
        <v>294.32319999999999</v>
      </c>
      <c r="DC2861">
        <v>333.09730000000002</v>
      </c>
      <c r="DD2861">
        <v>288.3424</v>
      </c>
      <c r="DE2861">
        <v>344.05259999999998</v>
      </c>
      <c r="DF2861">
        <v>261.59309999999999</v>
      </c>
      <c r="DG2861">
        <v>310.62349999999998</v>
      </c>
      <c r="DH2861">
        <v>365.53210000000001</v>
      </c>
      <c r="DI2861">
        <v>2846.0830000000001</v>
      </c>
      <c r="DJ2861">
        <v>883.73900000000003</v>
      </c>
      <c r="DK2861">
        <v>976.5403</v>
      </c>
      <c r="DL2861">
        <v>273.41770000000002</v>
      </c>
      <c r="DM2861">
        <v>339.14800000000002</v>
      </c>
      <c r="DN2861">
        <v>349.54759999999999</v>
      </c>
      <c r="DO2861">
        <v>19</v>
      </c>
      <c r="DP2861">
        <v>19</v>
      </c>
    </row>
    <row r="2862" spans="1:120" hidden="1" x14ac:dyDescent="0.25">
      <c r="A2862" t="str">
        <f t="shared" si="44"/>
        <v>OtherDR-Yes_Elect DA 1-4 (1PM-9PM)_44475_19-19</v>
      </c>
      <c r="B2862" t="s">
        <v>62</v>
      </c>
      <c r="C2862" t="s">
        <v>324</v>
      </c>
      <c r="D2862" t="s">
        <v>61</v>
      </c>
      <c r="E2862" t="s">
        <v>61</v>
      </c>
      <c r="F2862" t="s">
        <v>61</v>
      </c>
      <c r="G2862" t="s">
        <v>61</v>
      </c>
      <c r="H2862" t="s">
        <v>61</v>
      </c>
      <c r="I2862" t="s">
        <v>98</v>
      </c>
      <c r="J2862" t="s">
        <v>61</v>
      </c>
      <c r="K2862" t="s">
        <v>203</v>
      </c>
      <c r="L2862" s="18">
        <v>44475</v>
      </c>
      <c r="M2862">
        <v>19</v>
      </c>
      <c r="N2862">
        <v>19</v>
      </c>
      <c r="O2862" t="s">
        <v>258</v>
      </c>
      <c r="P2862">
        <v>4</v>
      </c>
      <c r="Q2862">
        <v>4</v>
      </c>
      <c r="R2862">
        <v>0</v>
      </c>
      <c r="S2862">
        <v>1</v>
      </c>
      <c r="T2862">
        <v>1</v>
      </c>
      <c r="U2862">
        <v>1</v>
      </c>
      <c r="V2862">
        <v>1</v>
      </c>
      <c r="W2862">
        <v>757.56</v>
      </c>
      <c r="X2862">
        <v>738.82</v>
      </c>
      <c r="Y2862">
        <v>760</v>
      </c>
      <c r="Z2862">
        <v>755.14</v>
      </c>
      <c r="AA2862">
        <v>640.04</v>
      </c>
      <c r="AB2862">
        <v>640.88</v>
      </c>
      <c r="AC2862">
        <v>624.24</v>
      </c>
      <c r="AD2862">
        <v>584.6</v>
      </c>
      <c r="AE2862">
        <v>568.12</v>
      </c>
      <c r="AF2862">
        <v>603</v>
      </c>
      <c r="AG2862">
        <v>612.24</v>
      </c>
      <c r="AH2862">
        <v>584.28</v>
      </c>
      <c r="AI2862">
        <v>552.44000000000005</v>
      </c>
      <c r="AJ2862">
        <v>538</v>
      </c>
      <c r="AK2862">
        <v>574</v>
      </c>
      <c r="AL2862">
        <v>554.17999999999995</v>
      </c>
      <c r="AM2862">
        <v>484.64</v>
      </c>
      <c r="AN2862">
        <v>473.62</v>
      </c>
      <c r="AO2862">
        <v>402.98</v>
      </c>
      <c r="AP2862">
        <v>411.68</v>
      </c>
      <c r="AQ2862">
        <v>509.04</v>
      </c>
      <c r="AR2862">
        <v>550.1</v>
      </c>
      <c r="AS2862">
        <v>680.6</v>
      </c>
      <c r="AT2862">
        <v>690.66</v>
      </c>
      <c r="AU2862">
        <v>60</v>
      </c>
      <c r="AV2862">
        <v>61</v>
      </c>
      <c r="AW2862">
        <v>60</v>
      </c>
      <c r="AX2862">
        <v>60</v>
      </c>
      <c r="AY2862">
        <v>59</v>
      </c>
      <c r="AZ2862">
        <v>59</v>
      </c>
      <c r="BA2862">
        <v>58</v>
      </c>
      <c r="BB2862">
        <v>57</v>
      </c>
      <c r="BC2862">
        <v>57</v>
      </c>
      <c r="BD2862">
        <v>60</v>
      </c>
      <c r="BE2862">
        <v>63</v>
      </c>
      <c r="BF2862">
        <v>66</v>
      </c>
      <c r="BG2862">
        <v>68</v>
      </c>
      <c r="BH2862">
        <v>71</v>
      </c>
      <c r="BI2862">
        <v>73</v>
      </c>
      <c r="BJ2862">
        <v>74</v>
      </c>
      <c r="BK2862">
        <v>75</v>
      </c>
      <c r="BL2862">
        <v>73</v>
      </c>
      <c r="BM2862">
        <v>71</v>
      </c>
      <c r="BN2862">
        <v>69</v>
      </c>
      <c r="BO2862">
        <v>66</v>
      </c>
      <c r="BP2862">
        <v>65</v>
      </c>
      <c r="BQ2862">
        <v>63</v>
      </c>
      <c r="BR2862">
        <v>62</v>
      </c>
      <c r="BS2862">
        <v>-49.180799999999998</v>
      </c>
      <c r="BT2862">
        <v>9.0807380000000002</v>
      </c>
      <c r="BU2862">
        <v>9.6656860000000009</v>
      </c>
      <c r="BV2862">
        <v>-8.7864339999999999</v>
      </c>
      <c r="BW2862">
        <v>-2.4779339999999999</v>
      </c>
      <c r="BX2862">
        <v>-14.16033</v>
      </c>
      <c r="BY2862">
        <v>-6.0141660000000003</v>
      </c>
      <c r="BZ2862">
        <v>-1.726783</v>
      </c>
      <c r="CA2862">
        <v>14.04622</v>
      </c>
      <c r="CB2862">
        <v>13.908239999999999</v>
      </c>
      <c r="CC2862">
        <v>47.94556</v>
      </c>
      <c r="CD2862">
        <v>43.950229999999998</v>
      </c>
      <c r="CE2862">
        <v>37.654240000000001</v>
      </c>
      <c r="CF2862">
        <v>31.01558</v>
      </c>
      <c r="CG2862">
        <v>-1.5641940000000001</v>
      </c>
      <c r="CH2862">
        <v>-5.6704100000000004</v>
      </c>
      <c r="CI2862">
        <v>5.0275999999999996</v>
      </c>
      <c r="CJ2862">
        <v>12.31997</v>
      </c>
      <c r="CK2862">
        <v>145.43889999999999</v>
      </c>
      <c r="CL2862">
        <v>60.665950000000002</v>
      </c>
      <c r="CM2862">
        <v>7.1099670000000001</v>
      </c>
      <c r="CN2862">
        <v>4.5051579999999998</v>
      </c>
      <c r="CO2862">
        <v>-26.278670000000002</v>
      </c>
      <c r="CP2862">
        <v>-20.164929999999998</v>
      </c>
      <c r="CQ2862">
        <v>274.9853</v>
      </c>
      <c r="CR2862">
        <v>789.78989999999999</v>
      </c>
      <c r="CS2862">
        <v>677.61940000000004</v>
      </c>
      <c r="CT2862">
        <v>562.44680000000005</v>
      </c>
      <c r="CU2862">
        <v>335.94099999999997</v>
      </c>
      <c r="CV2862">
        <v>139.54339999999999</v>
      </c>
      <c r="CW2862">
        <v>238.85300000000001</v>
      </c>
      <c r="CX2862">
        <v>465.07470000000001</v>
      </c>
      <c r="CY2862">
        <v>465.56270000000001</v>
      </c>
      <c r="CZ2862">
        <v>643.26589999999999</v>
      </c>
      <c r="DA2862">
        <v>483.56240000000003</v>
      </c>
      <c r="DB2862">
        <v>294.32319999999999</v>
      </c>
      <c r="DC2862">
        <v>333.09730000000002</v>
      </c>
      <c r="DD2862">
        <v>288.3424</v>
      </c>
      <c r="DE2862">
        <v>344.05259999999998</v>
      </c>
      <c r="DF2862">
        <v>261.59309999999999</v>
      </c>
      <c r="DG2862">
        <v>310.62349999999998</v>
      </c>
      <c r="DH2862">
        <v>365.53210000000001</v>
      </c>
      <c r="DI2862">
        <v>2846.0830000000001</v>
      </c>
      <c r="DJ2862">
        <v>883.73900000000003</v>
      </c>
      <c r="DK2862">
        <v>976.5403</v>
      </c>
      <c r="DL2862">
        <v>273.41770000000002</v>
      </c>
      <c r="DM2862">
        <v>339.14800000000002</v>
      </c>
      <c r="DN2862">
        <v>349.54759999999999</v>
      </c>
      <c r="DO2862">
        <v>19</v>
      </c>
      <c r="DP2862">
        <v>19</v>
      </c>
    </row>
    <row r="2863" spans="1:120" hidden="1" x14ac:dyDescent="0.25">
      <c r="A2863" t="str">
        <f t="shared" si="44"/>
        <v>OtherDR-No_Elect DA 1-4 (1PM-9PM)_44475_19-19</v>
      </c>
      <c r="B2863" t="s">
        <v>62</v>
      </c>
      <c r="C2863" t="s">
        <v>323</v>
      </c>
      <c r="D2863" t="s">
        <v>61</v>
      </c>
      <c r="E2863" t="s">
        <v>61</v>
      </c>
      <c r="F2863" t="s">
        <v>61</v>
      </c>
      <c r="G2863" t="s">
        <v>61</v>
      </c>
      <c r="H2863" t="s">
        <v>61</v>
      </c>
      <c r="I2863" t="s">
        <v>97</v>
      </c>
      <c r="J2863" t="s">
        <v>61</v>
      </c>
      <c r="K2863" t="s">
        <v>203</v>
      </c>
      <c r="L2863" s="18">
        <v>44475</v>
      </c>
      <c r="M2863">
        <v>19</v>
      </c>
      <c r="N2863">
        <v>19</v>
      </c>
      <c r="O2863" t="s">
        <v>258</v>
      </c>
      <c r="P2863">
        <v>7</v>
      </c>
      <c r="Q2863">
        <v>7</v>
      </c>
      <c r="R2863">
        <v>0</v>
      </c>
      <c r="S2863">
        <v>0</v>
      </c>
      <c r="T2863">
        <v>1</v>
      </c>
      <c r="U2863">
        <v>1</v>
      </c>
      <c r="V2863">
        <v>1</v>
      </c>
      <c r="W2863">
        <v>159.36000000000001</v>
      </c>
      <c r="X2863">
        <v>157.19999999999999</v>
      </c>
      <c r="Y2863">
        <v>94</v>
      </c>
      <c r="Z2863">
        <v>106.88</v>
      </c>
      <c r="AA2863">
        <v>88.24</v>
      </c>
      <c r="AB2863">
        <v>92.96</v>
      </c>
      <c r="AC2863">
        <v>168.24</v>
      </c>
      <c r="AD2863">
        <v>166.96</v>
      </c>
      <c r="AE2863">
        <v>143.28</v>
      </c>
      <c r="AF2863">
        <v>132</v>
      </c>
      <c r="AG2863">
        <v>117.68</v>
      </c>
      <c r="AH2863">
        <v>99.6</v>
      </c>
      <c r="AI2863">
        <v>178.32</v>
      </c>
      <c r="AJ2863">
        <v>180.24</v>
      </c>
      <c r="AK2863">
        <v>179.52</v>
      </c>
      <c r="AL2863">
        <v>232.72</v>
      </c>
      <c r="AM2863">
        <v>257.92</v>
      </c>
      <c r="AN2863">
        <v>262.48</v>
      </c>
      <c r="AO2863">
        <v>235.12</v>
      </c>
      <c r="AP2863">
        <v>273.04000000000002</v>
      </c>
      <c r="AQ2863">
        <v>273.04000000000002</v>
      </c>
      <c r="AR2863">
        <v>233.36</v>
      </c>
      <c r="AS2863">
        <v>162.08000000000001</v>
      </c>
      <c r="AT2863">
        <v>162.08000000000001</v>
      </c>
      <c r="AU2863">
        <v>60</v>
      </c>
      <c r="AV2863">
        <v>61</v>
      </c>
      <c r="AW2863">
        <v>60</v>
      </c>
      <c r="AX2863">
        <v>60</v>
      </c>
      <c r="AY2863">
        <v>59</v>
      </c>
      <c r="AZ2863">
        <v>59</v>
      </c>
      <c r="BA2863">
        <v>58</v>
      </c>
      <c r="BB2863">
        <v>57</v>
      </c>
      <c r="BC2863">
        <v>57</v>
      </c>
      <c r="BD2863">
        <v>60</v>
      </c>
      <c r="BE2863">
        <v>63</v>
      </c>
      <c r="BF2863">
        <v>66</v>
      </c>
      <c r="BG2863">
        <v>68</v>
      </c>
      <c r="BH2863">
        <v>71</v>
      </c>
      <c r="BI2863">
        <v>73</v>
      </c>
      <c r="BJ2863">
        <v>74</v>
      </c>
      <c r="BK2863">
        <v>75</v>
      </c>
      <c r="BL2863">
        <v>73</v>
      </c>
      <c r="BM2863">
        <v>71</v>
      </c>
      <c r="BN2863">
        <v>69</v>
      </c>
      <c r="BO2863">
        <v>66</v>
      </c>
      <c r="BP2863">
        <v>65</v>
      </c>
      <c r="BQ2863">
        <v>63</v>
      </c>
      <c r="BR2863">
        <v>62</v>
      </c>
      <c r="BS2863">
        <v>-0.75187749999999998</v>
      </c>
      <c r="BT2863">
        <v>-0.22047549999999999</v>
      </c>
      <c r="BU2863">
        <v>0.31677909999999998</v>
      </c>
      <c r="BV2863">
        <v>-0.46899170000000001</v>
      </c>
      <c r="BW2863">
        <v>1.724302</v>
      </c>
      <c r="BX2863">
        <v>1.363964</v>
      </c>
      <c r="BY2863">
        <v>-0.33215879999999998</v>
      </c>
      <c r="BZ2863">
        <v>0.2872826</v>
      </c>
      <c r="CA2863">
        <v>0.25522549999999999</v>
      </c>
      <c r="CB2863">
        <v>-1.849183</v>
      </c>
      <c r="CC2863">
        <v>6.6162989999999997</v>
      </c>
      <c r="CD2863">
        <v>-1.615113</v>
      </c>
      <c r="CE2863">
        <v>-10.531829999999999</v>
      </c>
      <c r="CF2863">
        <v>-10.4261</v>
      </c>
      <c r="CG2863">
        <v>-10.94491</v>
      </c>
      <c r="CH2863">
        <v>-32.69746</v>
      </c>
      <c r="CI2863">
        <v>-11.713419999999999</v>
      </c>
      <c r="CJ2863">
        <v>-3.0779369999999999</v>
      </c>
      <c r="CK2863">
        <v>-3.532864</v>
      </c>
      <c r="CL2863">
        <v>-1.918757</v>
      </c>
      <c r="CM2863">
        <v>-3.4939580000000001</v>
      </c>
      <c r="CN2863">
        <v>1.146811</v>
      </c>
      <c r="CO2863">
        <v>6.0958079999999999</v>
      </c>
      <c r="CP2863">
        <v>-2.526802</v>
      </c>
      <c r="CQ2863">
        <v>2.6902400000000002</v>
      </c>
      <c r="CR2863">
        <v>1.974037</v>
      </c>
      <c r="CS2863">
        <v>1.207708</v>
      </c>
      <c r="CT2863">
        <v>5.2862400000000003</v>
      </c>
      <c r="CU2863">
        <v>3.4864250000000001</v>
      </c>
      <c r="CV2863">
        <v>7.2446820000000001</v>
      </c>
      <c r="CW2863">
        <v>1.0765340000000001</v>
      </c>
      <c r="CX2863">
        <v>8.0541750000000008</v>
      </c>
      <c r="CY2863">
        <v>2.3976120000000001</v>
      </c>
      <c r="CZ2863">
        <v>24.398679999999999</v>
      </c>
      <c r="DA2863">
        <v>93.189710000000005</v>
      </c>
      <c r="DB2863">
        <v>410.57040000000001</v>
      </c>
      <c r="DC2863">
        <v>114.98990000000001</v>
      </c>
      <c r="DD2863">
        <v>107.5947</v>
      </c>
      <c r="DE2863">
        <v>56.368769999999998</v>
      </c>
      <c r="DF2863">
        <v>200.9573</v>
      </c>
      <c r="DG2863">
        <v>18.897729999999999</v>
      </c>
      <c r="DH2863">
        <v>15.39907</v>
      </c>
      <c r="DI2863">
        <v>19.214030000000001</v>
      </c>
      <c r="DJ2863">
        <v>23.479990000000001</v>
      </c>
      <c r="DK2863">
        <v>23.102229999999999</v>
      </c>
      <c r="DL2863">
        <v>134.6276</v>
      </c>
      <c r="DM2863">
        <v>33.096020000000003</v>
      </c>
      <c r="DN2863">
        <v>6.4697950000000004</v>
      </c>
      <c r="DO2863">
        <v>19</v>
      </c>
      <c r="DP2863">
        <v>19</v>
      </c>
    </row>
    <row r="2864" spans="1:120" hidden="1" x14ac:dyDescent="0.25">
      <c r="A2864" t="str">
        <f t="shared" si="44"/>
        <v>Industry_Type-7. Institutional/Government_Elect DA 1-4 (1PM-9PM)_44475_19-19</v>
      </c>
      <c r="B2864" t="s">
        <v>62</v>
      </c>
      <c r="C2864" t="s">
        <v>208</v>
      </c>
      <c r="D2864" t="s">
        <v>61</v>
      </c>
      <c r="E2864" t="s">
        <v>61</v>
      </c>
      <c r="F2864" t="s">
        <v>61</v>
      </c>
      <c r="G2864" t="s">
        <v>35</v>
      </c>
      <c r="H2864" t="s">
        <v>61</v>
      </c>
      <c r="I2864" t="s">
        <v>61</v>
      </c>
      <c r="J2864" t="s">
        <v>61</v>
      </c>
      <c r="K2864" t="s">
        <v>203</v>
      </c>
      <c r="L2864" s="18">
        <v>44475</v>
      </c>
      <c r="M2864">
        <v>19</v>
      </c>
      <c r="N2864">
        <v>19</v>
      </c>
      <c r="O2864" t="s">
        <v>258</v>
      </c>
      <c r="P2864">
        <v>2</v>
      </c>
      <c r="Q2864">
        <v>2</v>
      </c>
      <c r="R2864">
        <v>0</v>
      </c>
      <c r="S2864">
        <v>0</v>
      </c>
      <c r="T2864">
        <v>1</v>
      </c>
      <c r="U2864">
        <v>1</v>
      </c>
      <c r="V2864">
        <v>1</v>
      </c>
      <c r="W2864">
        <v>24</v>
      </c>
      <c r="X2864">
        <v>21.92</v>
      </c>
      <c r="Y2864">
        <v>19.52</v>
      </c>
      <c r="Z2864">
        <v>21.44</v>
      </c>
      <c r="AA2864">
        <v>19.68</v>
      </c>
      <c r="AB2864">
        <v>49.28</v>
      </c>
      <c r="AC2864">
        <v>86.4</v>
      </c>
      <c r="AD2864">
        <v>83.36</v>
      </c>
      <c r="AE2864">
        <v>76</v>
      </c>
      <c r="AF2864">
        <v>68.8</v>
      </c>
      <c r="AG2864">
        <v>64.8</v>
      </c>
      <c r="AH2864">
        <v>61.6</v>
      </c>
      <c r="AI2864">
        <v>127.04</v>
      </c>
      <c r="AJ2864">
        <v>128.80000000000001</v>
      </c>
      <c r="AK2864">
        <v>128.32</v>
      </c>
      <c r="AL2864">
        <v>135.19999999999999</v>
      </c>
      <c r="AM2864">
        <v>137.28</v>
      </c>
      <c r="AN2864">
        <v>140.63999999999999</v>
      </c>
      <c r="AO2864">
        <v>110.72</v>
      </c>
      <c r="AP2864">
        <v>86.72</v>
      </c>
      <c r="AQ2864">
        <v>86.88</v>
      </c>
      <c r="AR2864">
        <v>71.2</v>
      </c>
      <c r="AS2864">
        <v>24.32</v>
      </c>
      <c r="AT2864">
        <v>24.48</v>
      </c>
      <c r="AU2864">
        <v>60</v>
      </c>
      <c r="AV2864">
        <v>61</v>
      </c>
      <c r="AW2864">
        <v>60</v>
      </c>
      <c r="AX2864">
        <v>60</v>
      </c>
      <c r="AY2864">
        <v>59</v>
      </c>
      <c r="AZ2864">
        <v>59</v>
      </c>
      <c r="BA2864">
        <v>58</v>
      </c>
      <c r="BB2864">
        <v>57</v>
      </c>
      <c r="BC2864">
        <v>57</v>
      </c>
      <c r="BD2864">
        <v>60</v>
      </c>
      <c r="BE2864">
        <v>63</v>
      </c>
      <c r="BF2864">
        <v>66</v>
      </c>
      <c r="BG2864">
        <v>68</v>
      </c>
      <c r="BH2864">
        <v>71</v>
      </c>
      <c r="BI2864">
        <v>73</v>
      </c>
      <c r="BJ2864">
        <v>74</v>
      </c>
      <c r="BK2864">
        <v>75</v>
      </c>
      <c r="BL2864">
        <v>73</v>
      </c>
      <c r="BM2864">
        <v>71</v>
      </c>
      <c r="BN2864">
        <v>69</v>
      </c>
      <c r="BO2864">
        <v>66</v>
      </c>
      <c r="BP2864">
        <v>65</v>
      </c>
      <c r="BQ2864">
        <v>63</v>
      </c>
      <c r="BR2864">
        <v>62</v>
      </c>
      <c r="BS2864">
        <v>-1.007571</v>
      </c>
      <c r="BT2864">
        <v>-0.91601319999999997</v>
      </c>
      <c r="BU2864">
        <v>-0.2330236</v>
      </c>
      <c r="BV2864">
        <v>-0.93922899999999998</v>
      </c>
      <c r="BW2864">
        <v>-0.1317439</v>
      </c>
      <c r="BX2864">
        <v>0.70586490000000002</v>
      </c>
      <c r="BY2864">
        <v>-0.39355469999999998</v>
      </c>
      <c r="BZ2864">
        <v>1.7977700000000001</v>
      </c>
      <c r="CA2864">
        <v>1.184777</v>
      </c>
      <c r="CB2864">
        <v>-2.369615</v>
      </c>
      <c r="CC2864">
        <v>5.7568130000000002</v>
      </c>
      <c r="CD2864">
        <v>-2.4748969999999999</v>
      </c>
      <c r="CE2864">
        <v>-13.37087</v>
      </c>
      <c r="CF2864">
        <v>-12.319190000000001</v>
      </c>
      <c r="CG2864">
        <v>-12.77286</v>
      </c>
      <c r="CH2864">
        <v>-18.447790000000001</v>
      </c>
      <c r="CI2864">
        <v>-13.64029</v>
      </c>
      <c r="CJ2864">
        <v>-5.0344810000000004</v>
      </c>
      <c r="CK2864">
        <v>-5.5334529999999997</v>
      </c>
      <c r="CL2864">
        <v>-1.882382</v>
      </c>
      <c r="CM2864">
        <v>-4.5107489999999997</v>
      </c>
      <c r="CN2864">
        <v>1.869275</v>
      </c>
      <c r="CO2864">
        <v>7.432893</v>
      </c>
      <c r="CP2864">
        <v>-1.410704</v>
      </c>
      <c r="CQ2864">
        <v>0.41344439999999999</v>
      </c>
      <c r="CR2864">
        <v>0.93903729999999996</v>
      </c>
      <c r="CS2864">
        <v>0.34290399999999999</v>
      </c>
      <c r="CT2864">
        <v>0.3909107</v>
      </c>
      <c r="CU2864">
        <v>0.29951250000000001</v>
      </c>
      <c r="CV2864">
        <v>7.1104640000000003</v>
      </c>
      <c r="CW2864">
        <v>0.87243409999999999</v>
      </c>
      <c r="CX2864">
        <v>7.4987029999999999</v>
      </c>
      <c r="CY2864">
        <v>1.9245190000000001</v>
      </c>
      <c r="CZ2864">
        <v>22.812899999999999</v>
      </c>
      <c r="DA2864">
        <v>87.379919999999998</v>
      </c>
      <c r="DB2864">
        <v>400.41149999999999</v>
      </c>
      <c r="DC2864">
        <v>111.8338</v>
      </c>
      <c r="DD2864">
        <v>103.5921</v>
      </c>
      <c r="DE2864">
        <v>49.066380000000002</v>
      </c>
      <c r="DF2864">
        <v>16.92201</v>
      </c>
      <c r="DG2864">
        <v>10.58873</v>
      </c>
      <c r="DH2864">
        <v>7.2816669999999997</v>
      </c>
      <c r="DI2864">
        <v>10.711220000000001</v>
      </c>
      <c r="DJ2864">
        <v>11.9893</v>
      </c>
      <c r="DK2864">
        <v>14.306940000000001</v>
      </c>
      <c r="DL2864">
        <v>127.6589</v>
      </c>
      <c r="DM2864">
        <v>26.63926</v>
      </c>
      <c r="DN2864">
        <v>0.71313780000000004</v>
      </c>
      <c r="DO2864">
        <v>19</v>
      </c>
      <c r="DP2864">
        <v>19</v>
      </c>
    </row>
    <row r="2865" spans="1:120" hidden="1" x14ac:dyDescent="0.25">
      <c r="A2865" t="str">
        <f t="shared" si="44"/>
        <v>LCA-Sierra_Elect DA 1-4 (1PM-9PM)_44475_19-19</v>
      </c>
      <c r="B2865" t="s">
        <v>62</v>
      </c>
      <c r="C2865" t="s">
        <v>206</v>
      </c>
      <c r="D2865" t="s">
        <v>34</v>
      </c>
      <c r="E2865" t="s">
        <v>61</v>
      </c>
      <c r="F2865" t="s">
        <v>61</v>
      </c>
      <c r="G2865" t="s">
        <v>61</v>
      </c>
      <c r="H2865" t="s">
        <v>61</v>
      </c>
      <c r="I2865" t="s">
        <v>61</v>
      </c>
      <c r="J2865" t="s">
        <v>61</v>
      </c>
      <c r="K2865" t="s">
        <v>203</v>
      </c>
      <c r="L2865" s="18">
        <v>44475</v>
      </c>
      <c r="M2865">
        <v>19</v>
      </c>
      <c r="N2865">
        <v>19</v>
      </c>
      <c r="O2865" t="s">
        <v>258</v>
      </c>
      <c r="P2865">
        <v>11</v>
      </c>
      <c r="Q2865">
        <v>11</v>
      </c>
      <c r="R2865">
        <v>0</v>
      </c>
      <c r="S2865">
        <v>1</v>
      </c>
      <c r="T2865">
        <v>1</v>
      </c>
      <c r="U2865">
        <v>1</v>
      </c>
      <c r="V2865">
        <v>1</v>
      </c>
      <c r="W2865">
        <v>916.92</v>
      </c>
      <c r="X2865">
        <v>896.02</v>
      </c>
      <c r="Y2865">
        <v>854</v>
      </c>
      <c r="Z2865">
        <v>862.02</v>
      </c>
      <c r="AA2865">
        <v>728.28</v>
      </c>
      <c r="AB2865">
        <v>733.84</v>
      </c>
      <c r="AC2865">
        <v>792.48</v>
      </c>
      <c r="AD2865">
        <v>751.56</v>
      </c>
      <c r="AE2865">
        <v>711.4</v>
      </c>
      <c r="AF2865">
        <v>735</v>
      </c>
      <c r="AG2865">
        <v>729.92</v>
      </c>
      <c r="AH2865">
        <v>683.88</v>
      </c>
      <c r="AI2865">
        <v>730.76</v>
      </c>
      <c r="AJ2865">
        <v>718.24</v>
      </c>
      <c r="AK2865">
        <v>753.52</v>
      </c>
      <c r="AL2865">
        <v>786.9</v>
      </c>
      <c r="AM2865">
        <v>742.56</v>
      </c>
      <c r="AN2865">
        <v>736.1</v>
      </c>
      <c r="AO2865">
        <v>638.1</v>
      </c>
      <c r="AP2865">
        <v>684.72</v>
      </c>
      <c r="AQ2865">
        <v>782.08</v>
      </c>
      <c r="AR2865">
        <v>783.46</v>
      </c>
      <c r="AS2865">
        <v>842.68</v>
      </c>
      <c r="AT2865">
        <v>852.74</v>
      </c>
      <c r="AU2865">
        <v>60</v>
      </c>
      <c r="AV2865">
        <v>61</v>
      </c>
      <c r="AW2865">
        <v>60</v>
      </c>
      <c r="AX2865">
        <v>60</v>
      </c>
      <c r="AY2865">
        <v>59</v>
      </c>
      <c r="AZ2865">
        <v>59</v>
      </c>
      <c r="BA2865">
        <v>58</v>
      </c>
      <c r="BB2865">
        <v>57</v>
      </c>
      <c r="BC2865">
        <v>57</v>
      </c>
      <c r="BD2865">
        <v>60</v>
      </c>
      <c r="BE2865">
        <v>63</v>
      </c>
      <c r="BF2865">
        <v>66</v>
      </c>
      <c r="BG2865">
        <v>68</v>
      </c>
      <c r="BH2865">
        <v>71</v>
      </c>
      <c r="BI2865">
        <v>73</v>
      </c>
      <c r="BJ2865">
        <v>74</v>
      </c>
      <c r="BK2865">
        <v>75</v>
      </c>
      <c r="BL2865">
        <v>73</v>
      </c>
      <c r="BM2865">
        <v>71</v>
      </c>
      <c r="BN2865">
        <v>69</v>
      </c>
      <c r="BO2865">
        <v>66</v>
      </c>
      <c r="BP2865">
        <v>65</v>
      </c>
      <c r="BQ2865">
        <v>63</v>
      </c>
      <c r="BR2865">
        <v>62</v>
      </c>
      <c r="BS2865">
        <v>-49.932679999999998</v>
      </c>
      <c r="BT2865">
        <v>8.8602629999999998</v>
      </c>
      <c r="BU2865">
        <v>9.9824660000000005</v>
      </c>
      <c r="BV2865">
        <v>-9.2554250000000007</v>
      </c>
      <c r="BW2865">
        <v>-0.75363150000000001</v>
      </c>
      <c r="BX2865">
        <v>-12.79636</v>
      </c>
      <c r="BY2865">
        <v>-6.3463250000000002</v>
      </c>
      <c r="BZ2865">
        <v>-1.4395</v>
      </c>
      <c r="CA2865">
        <v>14.301439999999999</v>
      </c>
      <c r="CB2865">
        <v>12.059060000000001</v>
      </c>
      <c r="CC2865">
        <v>54.561860000000003</v>
      </c>
      <c r="CD2865">
        <v>42.335120000000003</v>
      </c>
      <c r="CE2865">
        <v>27.122399999999999</v>
      </c>
      <c r="CF2865">
        <v>20.589479999999998</v>
      </c>
      <c r="CG2865">
        <v>-12.5091</v>
      </c>
      <c r="CH2865">
        <v>-38.367870000000003</v>
      </c>
      <c r="CI2865">
        <v>-6.6858190000000004</v>
      </c>
      <c r="CJ2865">
        <v>9.2420340000000003</v>
      </c>
      <c r="CK2865">
        <v>141.90600000000001</v>
      </c>
      <c r="CL2865">
        <v>58.747199999999999</v>
      </c>
      <c r="CM2865">
        <v>3.6160100000000002</v>
      </c>
      <c r="CN2865">
        <v>5.6519700000000004</v>
      </c>
      <c r="CO2865">
        <v>-20.182860000000002</v>
      </c>
      <c r="CP2865">
        <v>-22.691739999999999</v>
      </c>
      <c r="CQ2865">
        <v>277.6755</v>
      </c>
      <c r="CR2865">
        <v>791.76400000000001</v>
      </c>
      <c r="CS2865">
        <v>678.82709999999997</v>
      </c>
      <c r="CT2865">
        <v>567.73310000000004</v>
      </c>
      <c r="CU2865">
        <v>339.42750000000001</v>
      </c>
      <c r="CV2865">
        <v>146.78809999999999</v>
      </c>
      <c r="CW2865">
        <v>239.92949999999999</v>
      </c>
      <c r="CX2865">
        <v>473.12880000000001</v>
      </c>
      <c r="CY2865">
        <v>467.96030000000002</v>
      </c>
      <c r="CZ2865">
        <v>667.66459999999995</v>
      </c>
      <c r="DA2865">
        <v>576.75210000000004</v>
      </c>
      <c r="DB2865">
        <v>704.89359999999999</v>
      </c>
      <c r="DC2865">
        <v>448.0872</v>
      </c>
      <c r="DD2865">
        <v>395.93709999999999</v>
      </c>
      <c r="DE2865">
        <v>400.42140000000001</v>
      </c>
      <c r="DF2865">
        <v>462.55040000000002</v>
      </c>
      <c r="DG2865">
        <v>329.52120000000002</v>
      </c>
      <c r="DH2865">
        <v>380.93119999999999</v>
      </c>
      <c r="DI2865">
        <v>2865.297</v>
      </c>
      <c r="DJ2865">
        <v>907.21889999999996</v>
      </c>
      <c r="DK2865">
        <v>999.64250000000004</v>
      </c>
      <c r="DL2865">
        <v>408.0453</v>
      </c>
      <c r="DM2865">
        <v>372.24400000000003</v>
      </c>
      <c r="DN2865">
        <v>356.01740000000001</v>
      </c>
      <c r="DO2865">
        <v>19</v>
      </c>
      <c r="DP2865">
        <v>19</v>
      </c>
    </row>
    <row r="2866" spans="1:120" hidden="1" x14ac:dyDescent="0.25">
      <c r="A2866" t="str">
        <f t="shared" si="44"/>
        <v>Size_Grp-Below 20 kW_Elect DA 1-4 (1PM-9PM)_44475_19-19</v>
      </c>
      <c r="B2866" t="s">
        <v>62</v>
      </c>
      <c r="C2866" t="s">
        <v>259</v>
      </c>
      <c r="D2866" t="s">
        <v>61</v>
      </c>
      <c r="E2866" t="s">
        <v>61</v>
      </c>
      <c r="F2866" t="s">
        <v>61</v>
      </c>
      <c r="G2866" t="s">
        <v>61</v>
      </c>
      <c r="H2866" t="s">
        <v>61</v>
      </c>
      <c r="I2866" t="s">
        <v>61</v>
      </c>
      <c r="J2866" t="s">
        <v>260</v>
      </c>
      <c r="K2866" t="s">
        <v>203</v>
      </c>
      <c r="L2866" s="18">
        <v>44475</v>
      </c>
      <c r="M2866">
        <v>19</v>
      </c>
      <c r="N2866">
        <v>19</v>
      </c>
      <c r="O2866" t="s">
        <v>258</v>
      </c>
      <c r="P2866">
        <v>1</v>
      </c>
      <c r="Q2866">
        <v>1</v>
      </c>
      <c r="R2866">
        <v>0</v>
      </c>
      <c r="S2866">
        <v>0</v>
      </c>
      <c r="T2866">
        <v>1</v>
      </c>
      <c r="U2866">
        <v>0</v>
      </c>
      <c r="V2866">
        <v>1</v>
      </c>
      <c r="W2866">
        <v>3.6</v>
      </c>
      <c r="X2866">
        <v>3.9</v>
      </c>
      <c r="Y2866">
        <v>3.9</v>
      </c>
      <c r="Z2866">
        <v>3.9</v>
      </c>
      <c r="AA2866">
        <v>4.2</v>
      </c>
      <c r="AB2866">
        <v>3.9</v>
      </c>
      <c r="AC2866">
        <v>3.9</v>
      </c>
      <c r="AD2866">
        <v>4.2</v>
      </c>
      <c r="AE2866">
        <v>3.6</v>
      </c>
      <c r="AF2866">
        <v>3.9</v>
      </c>
      <c r="AG2866">
        <v>3.9</v>
      </c>
      <c r="AH2866">
        <v>3.6</v>
      </c>
      <c r="AI2866">
        <v>3.6</v>
      </c>
      <c r="AJ2866">
        <v>3.3</v>
      </c>
      <c r="AK2866">
        <v>3.6</v>
      </c>
      <c r="AL2866">
        <v>3.3</v>
      </c>
      <c r="AM2866">
        <v>3.3</v>
      </c>
      <c r="AN2866">
        <v>3.6</v>
      </c>
      <c r="AO2866">
        <v>3.3</v>
      </c>
      <c r="AP2866">
        <v>3.6</v>
      </c>
      <c r="AQ2866">
        <v>3.9</v>
      </c>
      <c r="AR2866">
        <v>3.9</v>
      </c>
      <c r="AS2866">
        <v>3.9</v>
      </c>
      <c r="AT2866">
        <v>10.199999999999999</v>
      </c>
      <c r="AU2866">
        <v>60</v>
      </c>
      <c r="AV2866">
        <v>61</v>
      </c>
      <c r="AW2866">
        <v>60</v>
      </c>
      <c r="AX2866">
        <v>60</v>
      </c>
      <c r="AY2866">
        <v>59</v>
      </c>
      <c r="AZ2866">
        <v>59</v>
      </c>
      <c r="BA2866">
        <v>58</v>
      </c>
      <c r="BB2866">
        <v>57</v>
      </c>
      <c r="BC2866">
        <v>57</v>
      </c>
      <c r="BD2866">
        <v>60</v>
      </c>
      <c r="BE2866">
        <v>63</v>
      </c>
      <c r="BF2866">
        <v>66</v>
      </c>
      <c r="BG2866">
        <v>68</v>
      </c>
      <c r="BH2866">
        <v>71</v>
      </c>
      <c r="BI2866">
        <v>73</v>
      </c>
      <c r="BJ2866">
        <v>74</v>
      </c>
      <c r="BK2866">
        <v>75</v>
      </c>
      <c r="BL2866">
        <v>73</v>
      </c>
      <c r="BM2866">
        <v>71</v>
      </c>
      <c r="BN2866">
        <v>69</v>
      </c>
      <c r="BO2866">
        <v>66</v>
      </c>
      <c r="BP2866">
        <v>65</v>
      </c>
      <c r="BQ2866">
        <v>63</v>
      </c>
      <c r="BR2866">
        <v>62</v>
      </c>
      <c r="BS2866">
        <v>1.1671549999999999</v>
      </c>
      <c r="BT2866">
        <v>0.1109014</v>
      </c>
      <c r="BU2866">
        <v>-0.20454310000000001</v>
      </c>
      <c r="BV2866">
        <v>-0.1298745</v>
      </c>
      <c r="BW2866">
        <v>-0.19387009999999999</v>
      </c>
      <c r="BX2866">
        <v>-0.14977960000000001</v>
      </c>
      <c r="BY2866">
        <v>3.2180100000000003E-2</v>
      </c>
      <c r="BZ2866">
        <v>0.1908762</v>
      </c>
      <c r="CA2866">
        <v>0.46931270000000003</v>
      </c>
      <c r="CB2866">
        <v>-0.36059170000000001</v>
      </c>
      <c r="CC2866">
        <v>2.803839</v>
      </c>
      <c r="CD2866">
        <v>-5.4922E-3</v>
      </c>
      <c r="CE2866">
        <v>-0.22628019999999999</v>
      </c>
      <c r="CF2866">
        <v>0.30132340000000002</v>
      </c>
      <c r="CG2866">
        <v>0.2953868</v>
      </c>
      <c r="CH2866">
        <v>0.1696336</v>
      </c>
      <c r="CI2866">
        <v>3.5826900000000002E-2</v>
      </c>
      <c r="CJ2866">
        <v>0.52337</v>
      </c>
      <c r="CK2866">
        <v>0.26720169999999999</v>
      </c>
      <c r="CL2866">
        <v>-0.3470857</v>
      </c>
      <c r="CM2866">
        <v>-2.5818600000000001E-2</v>
      </c>
      <c r="CN2866">
        <v>-8.9097300000000004E-2</v>
      </c>
      <c r="CO2866">
        <v>-1.6809500000000002E-2</v>
      </c>
      <c r="CP2866">
        <v>-2.3550680000000002</v>
      </c>
      <c r="CQ2866">
        <v>0.52692989999999995</v>
      </c>
      <c r="CR2866">
        <v>1.71697E-2</v>
      </c>
      <c r="CS2866">
        <v>1.55832E-2</v>
      </c>
      <c r="CT2866">
        <v>3.98757E-2</v>
      </c>
      <c r="CU2866">
        <v>1.86967E-2</v>
      </c>
      <c r="CV2866">
        <v>1.9512000000000002E-2</v>
      </c>
      <c r="CW2866">
        <v>5.1681900000000003E-2</v>
      </c>
      <c r="CX2866">
        <v>0.1157212</v>
      </c>
      <c r="CY2866">
        <v>0.21337310000000001</v>
      </c>
      <c r="CZ2866">
        <v>6.4935300000000001E-2</v>
      </c>
      <c r="DA2866">
        <v>6.9720979999999999</v>
      </c>
      <c r="DB2866">
        <v>1.6940500000000001E-2</v>
      </c>
      <c r="DC2866">
        <v>3.0717700000000001E-2</v>
      </c>
      <c r="DD2866">
        <v>0.10963779999999999</v>
      </c>
      <c r="DE2866">
        <v>8.4515999999999994E-2</v>
      </c>
      <c r="DF2866">
        <v>1.56595E-2</v>
      </c>
      <c r="DG2866">
        <v>7.8447900000000001E-2</v>
      </c>
      <c r="DH2866">
        <v>0.19789200000000001</v>
      </c>
      <c r="DI2866">
        <v>1.64382E-2</v>
      </c>
      <c r="DJ2866">
        <v>3.01125E-2</v>
      </c>
      <c r="DK2866">
        <v>9.4905000000000003E-2</v>
      </c>
      <c r="DL2866">
        <v>5.3931699999999999E-2</v>
      </c>
      <c r="DM2866">
        <v>1.9359100000000001E-2</v>
      </c>
      <c r="DN2866">
        <v>3.3044980000000002</v>
      </c>
      <c r="DO2866">
        <v>19</v>
      </c>
      <c r="DP2866">
        <v>19</v>
      </c>
    </row>
    <row r="2867" spans="1:120" hidden="1" x14ac:dyDescent="0.25">
      <c r="A2867" t="str">
        <f t="shared" si="44"/>
        <v>sublap_id-SLAP_PGSI_Elect DA 1-4 (1PM-9PM)_44475_19-19</v>
      </c>
      <c r="B2867" t="s">
        <v>62</v>
      </c>
      <c r="C2867" t="s">
        <v>277</v>
      </c>
      <c r="D2867" t="s">
        <v>61</v>
      </c>
      <c r="E2867" t="s">
        <v>278</v>
      </c>
      <c r="F2867" t="s">
        <v>61</v>
      </c>
      <c r="G2867" t="s">
        <v>61</v>
      </c>
      <c r="H2867" t="s">
        <v>61</v>
      </c>
      <c r="I2867" t="s">
        <v>61</v>
      </c>
      <c r="J2867" t="s">
        <v>61</v>
      </c>
      <c r="K2867" t="s">
        <v>203</v>
      </c>
      <c r="L2867" s="18">
        <v>44475</v>
      </c>
      <c r="M2867">
        <v>19</v>
      </c>
      <c r="N2867">
        <v>19</v>
      </c>
      <c r="O2867" t="s">
        <v>258</v>
      </c>
      <c r="P2867">
        <v>11</v>
      </c>
      <c r="Q2867">
        <v>11</v>
      </c>
      <c r="R2867">
        <v>0</v>
      </c>
      <c r="S2867">
        <v>1</v>
      </c>
      <c r="T2867">
        <v>1</v>
      </c>
      <c r="U2867">
        <v>1</v>
      </c>
      <c r="V2867">
        <v>1</v>
      </c>
      <c r="W2867">
        <v>916.92</v>
      </c>
      <c r="X2867">
        <v>896.02</v>
      </c>
      <c r="Y2867">
        <v>854</v>
      </c>
      <c r="Z2867">
        <v>862.02</v>
      </c>
      <c r="AA2867">
        <v>728.28</v>
      </c>
      <c r="AB2867">
        <v>733.84</v>
      </c>
      <c r="AC2867">
        <v>792.48</v>
      </c>
      <c r="AD2867">
        <v>751.56</v>
      </c>
      <c r="AE2867">
        <v>711.4</v>
      </c>
      <c r="AF2867">
        <v>735</v>
      </c>
      <c r="AG2867">
        <v>729.92</v>
      </c>
      <c r="AH2867">
        <v>683.88</v>
      </c>
      <c r="AI2867">
        <v>730.76</v>
      </c>
      <c r="AJ2867">
        <v>718.24</v>
      </c>
      <c r="AK2867">
        <v>753.52</v>
      </c>
      <c r="AL2867">
        <v>786.9</v>
      </c>
      <c r="AM2867">
        <v>742.56</v>
      </c>
      <c r="AN2867">
        <v>736.1</v>
      </c>
      <c r="AO2867">
        <v>638.1</v>
      </c>
      <c r="AP2867">
        <v>684.72</v>
      </c>
      <c r="AQ2867">
        <v>782.08</v>
      </c>
      <c r="AR2867">
        <v>783.46</v>
      </c>
      <c r="AS2867">
        <v>842.68</v>
      </c>
      <c r="AT2867">
        <v>852.74</v>
      </c>
      <c r="AU2867">
        <v>60</v>
      </c>
      <c r="AV2867">
        <v>61</v>
      </c>
      <c r="AW2867">
        <v>60</v>
      </c>
      <c r="AX2867">
        <v>60</v>
      </c>
      <c r="AY2867">
        <v>59</v>
      </c>
      <c r="AZ2867">
        <v>59</v>
      </c>
      <c r="BA2867">
        <v>58</v>
      </c>
      <c r="BB2867">
        <v>57</v>
      </c>
      <c r="BC2867">
        <v>57</v>
      </c>
      <c r="BD2867">
        <v>60</v>
      </c>
      <c r="BE2867">
        <v>63</v>
      </c>
      <c r="BF2867">
        <v>66</v>
      </c>
      <c r="BG2867">
        <v>68</v>
      </c>
      <c r="BH2867">
        <v>71</v>
      </c>
      <c r="BI2867">
        <v>73</v>
      </c>
      <c r="BJ2867">
        <v>74</v>
      </c>
      <c r="BK2867">
        <v>75</v>
      </c>
      <c r="BL2867">
        <v>73</v>
      </c>
      <c r="BM2867">
        <v>71</v>
      </c>
      <c r="BN2867">
        <v>69</v>
      </c>
      <c r="BO2867">
        <v>66</v>
      </c>
      <c r="BP2867">
        <v>65</v>
      </c>
      <c r="BQ2867">
        <v>63</v>
      </c>
      <c r="BR2867">
        <v>62</v>
      </c>
      <c r="BS2867">
        <v>-49.932679999999998</v>
      </c>
      <c r="BT2867">
        <v>8.8602629999999998</v>
      </c>
      <c r="BU2867">
        <v>9.9824660000000005</v>
      </c>
      <c r="BV2867">
        <v>-9.2554250000000007</v>
      </c>
      <c r="BW2867">
        <v>-0.75363150000000001</v>
      </c>
      <c r="BX2867">
        <v>-12.79636</v>
      </c>
      <c r="BY2867">
        <v>-6.3463250000000002</v>
      </c>
      <c r="BZ2867">
        <v>-1.4395</v>
      </c>
      <c r="CA2867">
        <v>14.301439999999999</v>
      </c>
      <c r="CB2867">
        <v>12.059060000000001</v>
      </c>
      <c r="CC2867">
        <v>54.561860000000003</v>
      </c>
      <c r="CD2867">
        <v>42.335120000000003</v>
      </c>
      <c r="CE2867">
        <v>27.122399999999999</v>
      </c>
      <c r="CF2867">
        <v>20.589479999999998</v>
      </c>
      <c r="CG2867">
        <v>-12.5091</v>
      </c>
      <c r="CH2867">
        <v>-38.367870000000003</v>
      </c>
      <c r="CI2867">
        <v>-6.6858190000000004</v>
      </c>
      <c r="CJ2867">
        <v>9.2420340000000003</v>
      </c>
      <c r="CK2867">
        <v>141.90600000000001</v>
      </c>
      <c r="CL2867">
        <v>58.747199999999999</v>
      </c>
      <c r="CM2867">
        <v>3.6160100000000002</v>
      </c>
      <c r="CN2867">
        <v>5.6519700000000004</v>
      </c>
      <c r="CO2867">
        <v>-20.182860000000002</v>
      </c>
      <c r="CP2867">
        <v>-22.691739999999999</v>
      </c>
      <c r="CQ2867">
        <v>277.6755</v>
      </c>
      <c r="CR2867">
        <v>791.76400000000001</v>
      </c>
      <c r="CS2867">
        <v>678.82709999999997</v>
      </c>
      <c r="CT2867">
        <v>567.73310000000004</v>
      </c>
      <c r="CU2867">
        <v>339.42750000000001</v>
      </c>
      <c r="CV2867">
        <v>146.78809999999999</v>
      </c>
      <c r="CW2867">
        <v>239.92949999999999</v>
      </c>
      <c r="CX2867">
        <v>473.12880000000001</v>
      </c>
      <c r="CY2867">
        <v>467.96030000000002</v>
      </c>
      <c r="CZ2867">
        <v>667.66459999999995</v>
      </c>
      <c r="DA2867">
        <v>576.75210000000004</v>
      </c>
      <c r="DB2867">
        <v>704.89359999999999</v>
      </c>
      <c r="DC2867">
        <v>448.0872</v>
      </c>
      <c r="DD2867">
        <v>395.93709999999999</v>
      </c>
      <c r="DE2867">
        <v>400.42140000000001</v>
      </c>
      <c r="DF2867">
        <v>462.55040000000002</v>
      </c>
      <c r="DG2867">
        <v>329.52120000000002</v>
      </c>
      <c r="DH2867">
        <v>380.93119999999999</v>
      </c>
      <c r="DI2867">
        <v>2865.297</v>
      </c>
      <c r="DJ2867">
        <v>907.21889999999996</v>
      </c>
      <c r="DK2867">
        <v>999.64250000000004</v>
      </c>
      <c r="DL2867">
        <v>408.0453</v>
      </c>
      <c r="DM2867">
        <v>372.24400000000003</v>
      </c>
      <c r="DN2867">
        <v>356.01740000000001</v>
      </c>
      <c r="DO2867">
        <v>19</v>
      </c>
      <c r="DP2867">
        <v>19</v>
      </c>
    </row>
    <row r="2868" spans="1:120" hidden="1" x14ac:dyDescent="0.25">
      <c r="A2868" t="str">
        <f t="shared" si="44"/>
        <v>Aggregator-City of West Sacramento_Elect DA 1-4 (1PM-9PM)_44475_19-19</v>
      </c>
      <c r="B2868" t="s">
        <v>62</v>
      </c>
      <c r="C2868" t="s">
        <v>272</v>
      </c>
      <c r="D2868" t="s">
        <v>61</v>
      </c>
      <c r="E2868" t="s">
        <v>61</v>
      </c>
      <c r="F2868" t="s">
        <v>273</v>
      </c>
      <c r="G2868" t="s">
        <v>61</v>
      </c>
      <c r="H2868" t="s">
        <v>61</v>
      </c>
      <c r="I2868" t="s">
        <v>61</v>
      </c>
      <c r="J2868" t="s">
        <v>61</v>
      </c>
      <c r="K2868" t="s">
        <v>203</v>
      </c>
      <c r="L2868" s="18">
        <v>44475</v>
      </c>
      <c r="M2868">
        <v>19</v>
      </c>
      <c r="N2868">
        <v>19</v>
      </c>
      <c r="O2868" t="s">
        <v>258</v>
      </c>
      <c r="P2868">
        <v>11</v>
      </c>
      <c r="Q2868">
        <v>11</v>
      </c>
      <c r="R2868">
        <v>0</v>
      </c>
      <c r="S2868">
        <v>1</v>
      </c>
      <c r="T2868">
        <v>1</v>
      </c>
      <c r="U2868">
        <v>1</v>
      </c>
      <c r="V2868">
        <v>1</v>
      </c>
      <c r="W2868">
        <v>916.92</v>
      </c>
      <c r="X2868">
        <v>896.02</v>
      </c>
      <c r="Y2868">
        <v>854</v>
      </c>
      <c r="Z2868">
        <v>862.02</v>
      </c>
      <c r="AA2868">
        <v>728.28</v>
      </c>
      <c r="AB2868">
        <v>733.84</v>
      </c>
      <c r="AC2868">
        <v>792.48</v>
      </c>
      <c r="AD2868">
        <v>751.56</v>
      </c>
      <c r="AE2868">
        <v>711.4</v>
      </c>
      <c r="AF2868">
        <v>735</v>
      </c>
      <c r="AG2868">
        <v>729.92</v>
      </c>
      <c r="AH2868">
        <v>683.88</v>
      </c>
      <c r="AI2868">
        <v>730.76</v>
      </c>
      <c r="AJ2868">
        <v>718.24</v>
      </c>
      <c r="AK2868">
        <v>753.52</v>
      </c>
      <c r="AL2868">
        <v>786.9</v>
      </c>
      <c r="AM2868">
        <v>742.56</v>
      </c>
      <c r="AN2868">
        <v>736.1</v>
      </c>
      <c r="AO2868">
        <v>638.1</v>
      </c>
      <c r="AP2868">
        <v>684.72</v>
      </c>
      <c r="AQ2868">
        <v>782.08</v>
      </c>
      <c r="AR2868">
        <v>783.46</v>
      </c>
      <c r="AS2868">
        <v>842.68</v>
      </c>
      <c r="AT2868">
        <v>852.74</v>
      </c>
      <c r="AU2868">
        <v>60</v>
      </c>
      <c r="AV2868">
        <v>61</v>
      </c>
      <c r="AW2868">
        <v>60</v>
      </c>
      <c r="AX2868">
        <v>60</v>
      </c>
      <c r="AY2868">
        <v>59</v>
      </c>
      <c r="AZ2868">
        <v>59</v>
      </c>
      <c r="BA2868">
        <v>58</v>
      </c>
      <c r="BB2868">
        <v>57</v>
      </c>
      <c r="BC2868">
        <v>57</v>
      </c>
      <c r="BD2868">
        <v>60</v>
      </c>
      <c r="BE2868">
        <v>63</v>
      </c>
      <c r="BF2868">
        <v>66</v>
      </c>
      <c r="BG2868">
        <v>68</v>
      </c>
      <c r="BH2868">
        <v>71</v>
      </c>
      <c r="BI2868">
        <v>73</v>
      </c>
      <c r="BJ2868">
        <v>74</v>
      </c>
      <c r="BK2868">
        <v>75</v>
      </c>
      <c r="BL2868">
        <v>73</v>
      </c>
      <c r="BM2868">
        <v>71</v>
      </c>
      <c r="BN2868">
        <v>69</v>
      </c>
      <c r="BO2868">
        <v>66</v>
      </c>
      <c r="BP2868">
        <v>65</v>
      </c>
      <c r="BQ2868">
        <v>63</v>
      </c>
      <c r="BR2868">
        <v>62</v>
      </c>
      <c r="BS2868">
        <v>-49.932679999999998</v>
      </c>
      <c r="BT2868">
        <v>8.8602629999999998</v>
      </c>
      <c r="BU2868">
        <v>9.9824660000000005</v>
      </c>
      <c r="BV2868">
        <v>-9.2554250000000007</v>
      </c>
      <c r="BW2868">
        <v>-0.75363150000000001</v>
      </c>
      <c r="BX2868">
        <v>-12.79636</v>
      </c>
      <c r="BY2868">
        <v>-6.3463250000000002</v>
      </c>
      <c r="BZ2868">
        <v>-1.4395</v>
      </c>
      <c r="CA2868">
        <v>14.301439999999999</v>
      </c>
      <c r="CB2868">
        <v>12.059060000000001</v>
      </c>
      <c r="CC2868">
        <v>54.561860000000003</v>
      </c>
      <c r="CD2868">
        <v>42.335120000000003</v>
      </c>
      <c r="CE2868">
        <v>27.122399999999999</v>
      </c>
      <c r="CF2868">
        <v>20.589479999999998</v>
      </c>
      <c r="CG2868">
        <v>-12.5091</v>
      </c>
      <c r="CH2868">
        <v>-38.367870000000003</v>
      </c>
      <c r="CI2868">
        <v>-6.6858190000000004</v>
      </c>
      <c r="CJ2868">
        <v>9.2420340000000003</v>
      </c>
      <c r="CK2868">
        <v>141.90600000000001</v>
      </c>
      <c r="CL2868">
        <v>58.747199999999999</v>
      </c>
      <c r="CM2868">
        <v>3.6160100000000002</v>
      </c>
      <c r="CN2868">
        <v>5.6519700000000004</v>
      </c>
      <c r="CO2868">
        <v>-20.182860000000002</v>
      </c>
      <c r="CP2868">
        <v>-22.691739999999999</v>
      </c>
      <c r="CQ2868">
        <v>277.6755</v>
      </c>
      <c r="CR2868">
        <v>791.76400000000001</v>
      </c>
      <c r="CS2868">
        <v>678.82709999999997</v>
      </c>
      <c r="CT2868">
        <v>567.73310000000004</v>
      </c>
      <c r="CU2868">
        <v>339.42750000000001</v>
      </c>
      <c r="CV2868">
        <v>146.78809999999999</v>
      </c>
      <c r="CW2868">
        <v>239.92949999999999</v>
      </c>
      <c r="CX2868">
        <v>473.12880000000001</v>
      </c>
      <c r="CY2868">
        <v>467.96030000000002</v>
      </c>
      <c r="CZ2868">
        <v>667.66459999999995</v>
      </c>
      <c r="DA2868">
        <v>576.75210000000004</v>
      </c>
      <c r="DB2868">
        <v>704.89359999999999</v>
      </c>
      <c r="DC2868">
        <v>448.0872</v>
      </c>
      <c r="DD2868">
        <v>395.93709999999999</v>
      </c>
      <c r="DE2868">
        <v>400.42140000000001</v>
      </c>
      <c r="DF2868">
        <v>462.55040000000002</v>
      </c>
      <c r="DG2868">
        <v>329.52120000000002</v>
      </c>
      <c r="DH2868">
        <v>380.93119999999999</v>
      </c>
      <c r="DI2868">
        <v>2865.297</v>
      </c>
      <c r="DJ2868">
        <v>907.21889999999996</v>
      </c>
      <c r="DK2868">
        <v>999.64250000000004</v>
      </c>
      <c r="DL2868">
        <v>408.0453</v>
      </c>
      <c r="DM2868">
        <v>372.24400000000003</v>
      </c>
      <c r="DN2868">
        <v>356.01740000000001</v>
      </c>
      <c r="DO2868">
        <v>19</v>
      </c>
      <c r="DP2868">
        <v>19</v>
      </c>
    </row>
    <row r="2869" spans="1:120" x14ac:dyDescent="0.25">
      <c r="A2869" t="str">
        <f t="shared" si="44"/>
        <v>AutoDR-No_Elect DA 1-4 (1PM-9PM)_44475_19-19</v>
      </c>
      <c r="B2869" t="s">
        <v>62</v>
      </c>
      <c r="C2869" t="s">
        <v>321</v>
      </c>
      <c r="D2869" t="s">
        <v>61</v>
      </c>
      <c r="E2869" t="s">
        <v>61</v>
      </c>
      <c r="F2869" t="s">
        <v>61</v>
      </c>
      <c r="G2869" t="s">
        <v>61</v>
      </c>
      <c r="H2869" t="s">
        <v>97</v>
      </c>
      <c r="I2869" t="s">
        <v>61</v>
      </c>
      <c r="J2869" t="s">
        <v>61</v>
      </c>
      <c r="K2869" t="s">
        <v>203</v>
      </c>
      <c r="L2869" s="18">
        <v>44475</v>
      </c>
      <c r="M2869">
        <v>19</v>
      </c>
      <c r="N2869">
        <v>19</v>
      </c>
      <c r="O2869" t="s">
        <v>258</v>
      </c>
      <c r="P2869">
        <v>11</v>
      </c>
      <c r="Q2869">
        <v>11</v>
      </c>
      <c r="R2869">
        <v>0</v>
      </c>
      <c r="S2869">
        <v>1</v>
      </c>
      <c r="T2869">
        <v>1</v>
      </c>
      <c r="U2869">
        <v>1</v>
      </c>
      <c r="V2869">
        <v>1</v>
      </c>
      <c r="W2869">
        <v>916.92</v>
      </c>
      <c r="X2869">
        <v>896.02</v>
      </c>
      <c r="Y2869">
        <v>854</v>
      </c>
      <c r="Z2869">
        <v>862.02</v>
      </c>
      <c r="AA2869">
        <v>728.28</v>
      </c>
      <c r="AB2869">
        <v>733.84</v>
      </c>
      <c r="AC2869">
        <v>792.48</v>
      </c>
      <c r="AD2869">
        <v>751.56</v>
      </c>
      <c r="AE2869">
        <v>711.4</v>
      </c>
      <c r="AF2869">
        <v>735</v>
      </c>
      <c r="AG2869">
        <v>729.92</v>
      </c>
      <c r="AH2869">
        <v>683.88</v>
      </c>
      <c r="AI2869">
        <v>730.76</v>
      </c>
      <c r="AJ2869">
        <v>718.24</v>
      </c>
      <c r="AK2869">
        <v>753.52</v>
      </c>
      <c r="AL2869">
        <v>786.9</v>
      </c>
      <c r="AM2869">
        <v>742.56</v>
      </c>
      <c r="AN2869">
        <v>736.1</v>
      </c>
      <c r="AO2869">
        <v>638.1</v>
      </c>
      <c r="AP2869">
        <v>684.72</v>
      </c>
      <c r="AQ2869">
        <v>782.08</v>
      </c>
      <c r="AR2869">
        <v>783.46</v>
      </c>
      <c r="AS2869">
        <v>842.68</v>
      </c>
      <c r="AT2869">
        <v>852.74</v>
      </c>
      <c r="AU2869">
        <v>60</v>
      </c>
      <c r="AV2869">
        <v>61</v>
      </c>
      <c r="AW2869">
        <v>60</v>
      </c>
      <c r="AX2869">
        <v>60</v>
      </c>
      <c r="AY2869">
        <v>59</v>
      </c>
      <c r="AZ2869">
        <v>59</v>
      </c>
      <c r="BA2869">
        <v>58</v>
      </c>
      <c r="BB2869">
        <v>57</v>
      </c>
      <c r="BC2869">
        <v>57</v>
      </c>
      <c r="BD2869">
        <v>60</v>
      </c>
      <c r="BE2869">
        <v>63</v>
      </c>
      <c r="BF2869">
        <v>66</v>
      </c>
      <c r="BG2869">
        <v>68</v>
      </c>
      <c r="BH2869">
        <v>71</v>
      </c>
      <c r="BI2869">
        <v>73</v>
      </c>
      <c r="BJ2869">
        <v>74</v>
      </c>
      <c r="BK2869">
        <v>75</v>
      </c>
      <c r="BL2869">
        <v>73</v>
      </c>
      <c r="BM2869">
        <v>71</v>
      </c>
      <c r="BN2869">
        <v>69</v>
      </c>
      <c r="BO2869">
        <v>66</v>
      </c>
      <c r="BP2869">
        <v>65</v>
      </c>
      <c r="BQ2869">
        <v>63</v>
      </c>
      <c r="BR2869">
        <v>62</v>
      </c>
      <c r="BS2869">
        <v>-49.932679999999998</v>
      </c>
      <c r="BT2869">
        <v>8.8602629999999998</v>
      </c>
      <c r="BU2869">
        <v>9.9824660000000005</v>
      </c>
      <c r="BV2869">
        <v>-9.2554250000000007</v>
      </c>
      <c r="BW2869">
        <v>-0.75363150000000001</v>
      </c>
      <c r="BX2869">
        <v>-12.79636</v>
      </c>
      <c r="BY2869">
        <v>-6.3463250000000002</v>
      </c>
      <c r="BZ2869">
        <v>-1.4395</v>
      </c>
      <c r="CA2869">
        <v>14.301439999999999</v>
      </c>
      <c r="CB2869">
        <v>12.059060000000001</v>
      </c>
      <c r="CC2869">
        <v>54.561860000000003</v>
      </c>
      <c r="CD2869">
        <v>42.335120000000003</v>
      </c>
      <c r="CE2869">
        <v>27.122399999999999</v>
      </c>
      <c r="CF2869">
        <v>20.589479999999998</v>
      </c>
      <c r="CG2869">
        <v>-12.5091</v>
      </c>
      <c r="CH2869">
        <v>-38.367870000000003</v>
      </c>
      <c r="CI2869">
        <v>-6.6858190000000004</v>
      </c>
      <c r="CJ2869">
        <v>9.2420340000000003</v>
      </c>
      <c r="CK2869">
        <v>141.90600000000001</v>
      </c>
      <c r="CL2869">
        <v>58.747199999999999</v>
      </c>
      <c r="CM2869">
        <v>3.6160100000000002</v>
      </c>
      <c r="CN2869">
        <v>5.6519700000000004</v>
      </c>
      <c r="CO2869">
        <v>-20.182860000000002</v>
      </c>
      <c r="CP2869">
        <v>-22.691739999999999</v>
      </c>
      <c r="CQ2869">
        <v>277.6755</v>
      </c>
      <c r="CR2869">
        <v>791.76400000000001</v>
      </c>
      <c r="CS2869">
        <v>678.82709999999997</v>
      </c>
      <c r="CT2869">
        <v>567.73310000000004</v>
      </c>
      <c r="CU2869">
        <v>339.42750000000001</v>
      </c>
      <c r="CV2869">
        <v>146.78809999999999</v>
      </c>
      <c r="CW2869">
        <v>239.92949999999999</v>
      </c>
      <c r="CX2869">
        <v>473.12880000000001</v>
      </c>
      <c r="CY2869">
        <v>467.96030000000002</v>
      </c>
      <c r="CZ2869">
        <v>667.66459999999995</v>
      </c>
      <c r="DA2869">
        <v>576.75210000000004</v>
      </c>
      <c r="DB2869">
        <v>704.89359999999999</v>
      </c>
      <c r="DC2869">
        <v>448.0872</v>
      </c>
      <c r="DD2869">
        <v>395.93709999999999</v>
      </c>
      <c r="DE2869">
        <v>400.42140000000001</v>
      </c>
      <c r="DF2869">
        <v>462.55040000000002</v>
      </c>
      <c r="DG2869">
        <v>329.52120000000002</v>
      </c>
      <c r="DH2869">
        <v>380.93119999999999</v>
      </c>
      <c r="DI2869">
        <v>2865.297</v>
      </c>
      <c r="DJ2869">
        <v>907.21889999999996</v>
      </c>
      <c r="DK2869">
        <v>999.64250000000004</v>
      </c>
      <c r="DL2869">
        <v>408.0453</v>
      </c>
      <c r="DM2869">
        <v>372.24400000000003</v>
      </c>
      <c r="DN2869">
        <v>356.01740000000001</v>
      </c>
      <c r="DO2869">
        <v>19</v>
      </c>
      <c r="DP2869">
        <v>19</v>
      </c>
    </row>
    <row r="2870" spans="1:120" hidden="1" x14ac:dyDescent="0.25">
      <c r="A2870" t="str">
        <f t="shared" si="44"/>
        <v>All_Elect DA 1-4 (1PM-9PM)_44475_19-19</v>
      </c>
      <c r="B2870" t="s">
        <v>62</v>
      </c>
      <c r="C2870" t="s">
        <v>61</v>
      </c>
      <c r="D2870" t="s">
        <v>61</v>
      </c>
      <c r="E2870" t="s">
        <v>61</v>
      </c>
      <c r="F2870" t="s">
        <v>61</v>
      </c>
      <c r="G2870" t="s">
        <v>61</v>
      </c>
      <c r="H2870" t="s">
        <v>61</v>
      </c>
      <c r="I2870" t="s">
        <v>61</v>
      </c>
      <c r="J2870" t="s">
        <v>61</v>
      </c>
      <c r="K2870" t="s">
        <v>203</v>
      </c>
      <c r="L2870" s="18">
        <v>44475</v>
      </c>
      <c r="M2870">
        <v>19</v>
      </c>
      <c r="N2870">
        <v>19</v>
      </c>
      <c r="O2870" t="s">
        <v>258</v>
      </c>
      <c r="P2870">
        <v>11</v>
      </c>
      <c r="Q2870">
        <v>11</v>
      </c>
      <c r="R2870">
        <v>0</v>
      </c>
      <c r="S2870">
        <v>1</v>
      </c>
      <c r="T2870">
        <v>1</v>
      </c>
      <c r="U2870">
        <v>1</v>
      </c>
      <c r="V2870">
        <v>1</v>
      </c>
      <c r="W2870">
        <v>916.92</v>
      </c>
      <c r="X2870">
        <v>896.02</v>
      </c>
      <c r="Y2870">
        <v>854</v>
      </c>
      <c r="Z2870">
        <v>862.02</v>
      </c>
      <c r="AA2870">
        <v>728.28</v>
      </c>
      <c r="AB2870">
        <v>733.84</v>
      </c>
      <c r="AC2870">
        <v>792.48</v>
      </c>
      <c r="AD2870">
        <v>751.56</v>
      </c>
      <c r="AE2870">
        <v>711.4</v>
      </c>
      <c r="AF2870">
        <v>735</v>
      </c>
      <c r="AG2870">
        <v>729.92</v>
      </c>
      <c r="AH2870">
        <v>683.88</v>
      </c>
      <c r="AI2870">
        <v>730.76</v>
      </c>
      <c r="AJ2870">
        <v>718.24</v>
      </c>
      <c r="AK2870">
        <v>753.52</v>
      </c>
      <c r="AL2870">
        <v>786.9</v>
      </c>
      <c r="AM2870">
        <v>742.56</v>
      </c>
      <c r="AN2870">
        <v>736.1</v>
      </c>
      <c r="AO2870">
        <v>638.1</v>
      </c>
      <c r="AP2870">
        <v>684.72</v>
      </c>
      <c r="AQ2870">
        <v>782.08</v>
      </c>
      <c r="AR2870">
        <v>783.46</v>
      </c>
      <c r="AS2870">
        <v>842.68</v>
      </c>
      <c r="AT2870">
        <v>852.74</v>
      </c>
      <c r="AU2870">
        <v>60</v>
      </c>
      <c r="AV2870">
        <v>61</v>
      </c>
      <c r="AW2870">
        <v>60</v>
      </c>
      <c r="AX2870">
        <v>60</v>
      </c>
      <c r="AY2870">
        <v>59</v>
      </c>
      <c r="AZ2870">
        <v>59</v>
      </c>
      <c r="BA2870">
        <v>58</v>
      </c>
      <c r="BB2870">
        <v>57</v>
      </c>
      <c r="BC2870">
        <v>57</v>
      </c>
      <c r="BD2870">
        <v>60</v>
      </c>
      <c r="BE2870">
        <v>63</v>
      </c>
      <c r="BF2870">
        <v>66</v>
      </c>
      <c r="BG2870">
        <v>68</v>
      </c>
      <c r="BH2870">
        <v>71</v>
      </c>
      <c r="BI2870">
        <v>73</v>
      </c>
      <c r="BJ2870">
        <v>74</v>
      </c>
      <c r="BK2870">
        <v>75</v>
      </c>
      <c r="BL2870">
        <v>73</v>
      </c>
      <c r="BM2870">
        <v>71</v>
      </c>
      <c r="BN2870">
        <v>69</v>
      </c>
      <c r="BO2870">
        <v>66</v>
      </c>
      <c r="BP2870">
        <v>65</v>
      </c>
      <c r="BQ2870">
        <v>63</v>
      </c>
      <c r="BR2870">
        <v>62</v>
      </c>
      <c r="BS2870">
        <v>-49.932679999999998</v>
      </c>
      <c r="BT2870">
        <v>8.8602629999999998</v>
      </c>
      <c r="BU2870">
        <v>9.9824660000000005</v>
      </c>
      <c r="BV2870">
        <v>-9.2554250000000007</v>
      </c>
      <c r="BW2870">
        <v>-0.75363150000000001</v>
      </c>
      <c r="BX2870">
        <v>-12.79636</v>
      </c>
      <c r="BY2870">
        <v>-6.3463250000000002</v>
      </c>
      <c r="BZ2870">
        <v>-1.4395</v>
      </c>
      <c r="CA2870">
        <v>14.301439999999999</v>
      </c>
      <c r="CB2870">
        <v>12.059060000000001</v>
      </c>
      <c r="CC2870">
        <v>54.561860000000003</v>
      </c>
      <c r="CD2870">
        <v>42.335120000000003</v>
      </c>
      <c r="CE2870">
        <v>27.122399999999999</v>
      </c>
      <c r="CF2870">
        <v>20.589479999999998</v>
      </c>
      <c r="CG2870">
        <v>-12.5091</v>
      </c>
      <c r="CH2870">
        <v>-38.367870000000003</v>
      </c>
      <c r="CI2870">
        <v>-6.6858190000000004</v>
      </c>
      <c r="CJ2870">
        <v>9.2420340000000003</v>
      </c>
      <c r="CK2870">
        <v>141.90600000000001</v>
      </c>
      <c r="CL2870">
        <v>58.747199999999999</v>
      </c>
      <c r="CM2870">
        <v>3.6160100000000002</v>
      </c>
      <c r="CN2870">
        <v>5.6519700000000004</v>
      </c>
      <c r="CO2870">
        <v>-20.182860000000002</v>
      </c>
      <c r="CP2870">
        <v>-22.691739999999999</v>
      </c>
      <c r="CQ2870">
        <v>277.6755</v>
      </c>
      <c r="CR2870">
        <v>791.76400000000001</v>
      </c>
      <c r="CS2870">
        <v>678.82709999999997</v>
      </c>
      <c r="CT2870">
        <v>567.73310000000004</v>
      </c>
      <c r="CU2870">
        <v>339.42750000000001</v>
      </c>
      <c r="CV2870">
        <v>146.78809999999999</v>
      </c>
      <c r="CW2870">
        <v>239.92949999999999</v>
      </c>
      <c r="CX2870">
        <v>473.12880000000001</v>
      </c>
      <c r="CY2870">
        <v>467.96030000000002</v>
      </c>
      <c r="CZ2870">
        <v>667.66459999999995</v>
      </c>
      <c r="DA2870">
        <v>576.75210000000004</v>
      </c>
      <c r="DB2870">
        <v>704.89359999999999</v>
      </c>
      <c r="DC2870">
        <v>448.0872</v>
      </c>
      <c r="DD2870">
        <v>395.93709999999999</v>
      </c>
      <c r="DE2870">
        <v>400.42140000000001</v>
      </c>
      <c r="DF2870">
        <v>462.55040000000002</v>
      </c>
      <c r="DG2870">
        <v>329.52120000000002</v>
      </c>
      <c r="DH2870">
        <v>380.93119999999999</v>
      </c>
      <c r="DI2870">
        <v>2865.297</v>
      </c>
      <c r="DJ2870">
        <v>907.21889999999996</v>
      </c>
      <c r="DK2870">
        <v>999.64250000000004</v>
      </c>
      <c r="DL2870">
        <v>408.0453</v>
      </c>
      <c r="DM2870">
        <v>372.24400000000003</v>
      </c>
      <c r="DN2870">
        <v>356.01740000000001</v>
      </c>
      <c r="DO2870">
        <v>19</v>
      </c>
      <c r="DP2870">
        <v>19</v>
      </c>
    </row>
    <row r="2871" spans="1:120" hidden="1" x14ac:dyDescent="0.25">
      <c r="A2871" t="str">
        <f t="shared" si="44"/>
        <v>Size_Grp-200 kW and above_Elect DA 1-4 (1PM-9PM)_44475_19-19</v>
      </c>
      <c r="B2871" t="s">
        <v>62</v>
      </c>
      <c r="C2871" t="s">
        <v>207</v>
      </c>
      <c r="D2871" t="s">
        <v>61</v>
      </c>
      <c r="E2871" t="s">
        <v>61</v>
      </c>
      <c r="F2871" t="s">
        <v>61</v>
      </c>
      <c r="G2871" t="s">
        <v>61</v>
      </c>
      <c r="H2871" t="s">
        <v>61</v>
      </c>
      <c r="I2871" t="s">
        <v>61</v>
      </c>
      <c r="J2871" t="s">
        <v>102</v>
      </c>
      <c r="K2871" t="s">
        <v>203</v>
      </c>
      <c r="L2871" s="18">
        <v>44475</v>
      </c>
      <c r="M2871">
        <v>19</v>
      </c>
      <c r="N2871">
        <v>19</v>
      </c>
      <c r="O2871" t="s">
        <v>258</v>
      </c>
      <c r="P2871">
        <v>2</v>
      </c>
      <c r="Q2871">
        <v>2</v>
      </c>
      <c r="R2871">
        <v>0</v>
      </c>
      <c r="S2871">
        <v>1</v>
      </c>
      <c r="T2871">
        <v>1</v>
      </c>
      <c r="U2871">
        <v>1</v>
      </c>
      <c r="V2871">
        <v>1</v>
      </c>
      <c r="W2871">
        <v>686.72</v>
      </c>
      <c r="X2871">
        <v>672.32</v>
      </c>
      <c r="Y2871">
        <v>690.8</v>
      </c>
      <c r="Z2871">
        <v>686</v>
      </c>
      <c r="AA2871">
        <v>595.84</v>
      </c>
      <c r="AB2871">
        <v>597.20000000000005</v>
      </c>
      <c r="AC2871">
        <v>592.96</v>
      </c>
      <c r="AD2871">
        <v>535.84</v>
      </c>
      <c r="AE2871">
        <v>525.67999999999995</v>
      </c>
      <c r="AF2871">
        <v>563.91999999999996</v>
      </c>
      <c r="AG2871">
        <v>578</v>
      </c>
      <c r="AH2871">
        <v>572.4</v>
      </c>
      <c r="AI2871">
        <v>621.12</v>
      </c>
      <c r="AJ2871">
        <v>607.28</v>
      </c>
      <c r="AK2871">
        <v>640.79999999999995</v>
      </c>
      <c r="AL2871">
        <v>620.08000000000004</v>
      </c>
      <c r="AM2871">
        <v>548.16</v>
      </c>
      <c r="AN2871">
        <v>536.4</v>
      </c>
      <c r="AO2871">
        <v>464</v>
      </c>
      <c r="AP2871">
        <v>473.84</v>
      </c>
      <c r="AQ2871">
        <v>572.55999999999995</v>
      </c>
      <c r="AR2871">
        <v>597.84</v>
      </c>
      <c r="AS2871">
        <v>614.72</v>
      </c>
      <c r="AT2871">
        <v>617.28</v>
      </c>
      <c r="AU2871">
        <v>60</v>
      </c>
      <c r="AV2871">
        <v>61</v>
      </c>
      <c r="AW2871">
        <v>60</v>
      </c>
      <c r="AX2871">
        <v>60</v>
      </c>
      <c r="AY2871">
        <v>59</v>
      </c>
      <c r="AZ2871">
        <v>59</v>
      </c>
      <c r="BA2871">
        <v>58</v>
      </c>
      <c r="BB2871">
        <v>57</v>
      </c>
      <c r="BC2871">
        <v>57</v>
      </c>
      <c r="BD2871">
        <v>60</v>
      </c>
      <c r="BE2871">
        <v>63</v>
      </c>
      <c r="BF2871">
        <v>66</v>
      </c>
      <c r="BG2871">
        <v>68</v>
      </c>
      <c r="BH2871">
        <v>71</v>
      </c>
      <c r="BI2871">
        <v>73</v>
      </c>
      <c r="BJ2871">
        <v>74</v>
      </c>
      <c r="BK2871">
        <v>75</v>
      </c>
      <c r="BL2871">
        <v>73</v>
      </c>
      <c r="BM2871">
        <v>71</v>
      </c>
      <c r="BN2871">
        <v>69</v>
      </c>
      <c r="BO2871">
        <v>66</v>
      </c>
      <c r="BP2871">
        <v>65</v>
      </c>
      <c r="BQ2871">
        <v>63</v>
      </c>
      <c r="BR2871">
        <v>62</v>
      </c>
      <c r="BS2871">
        <v>-46.117609999999999</v>
      </c>
      <c r="BT2871">
        <v>10.294180000000001</v>
      </c>
      <c r="BU2871">
        <v>12.422879999999999</v>
      </c>
      <c r="BV2871">
        <v>-5.4627340000000002</v>
      </c>
      <c r="BW2871">
        <v>-0.73974899999999999</v>
      </c>
      <c r="BX2871">
        <v>-14.14743</v>
      </c>
      <c r="BY2871">
        <v>-8.7335049999999992</v>
      </c>
      <c r="BZ2871">
        <v>1.60007E-2</v>
      </c>
      <c r="CA2871">
        <v>14.941269999999999</v>
      </c>
      <c r="CB2871">
        <v>15.05899</v>
      </c>
      <c r="CC2871">
        <v>48.837380000000003</v>
      </c>
      <c r="CD2871">
        <v>45.573839999999997</v>
      </c>
      <c r="CE2871">
        <v>33.716679999999997</v>
      </c>
      <c r="CF2871">
        <v>27.813410000000001</v>
      </c>
      <c r="CG2871">
        <v>-4.9372939999999996</v>
      </c>
      <c r="CH2871">
        <v>-9.4336470000000006</v>
      </c>
      <c r="CI2871">
        <v>2.2498469999999999</v>
      </c>
      <c r="CJ2871">
        <v>9.475975</v>
      </c>
      <c r="CK2871">
        <v>141.14500000000001</v>
      </c>
      <c r="CL2871">
        <v>58.764130000000002</v>
      </c>
      <c r="CM2871">
        <v>3.2873540000000001</v>
      </c>
      <c r="CN2871">
        <v>6.2882160000000002</v>
      </c>
      <c r="CO2871">
        <v>-15.048109999999999</v>
      </c>
      <c r="CP2871">
        <v>-15.76491</v>
      </c>
      <c r="CQ2871">
        <v>273.93450000000001</v>
      </c>
      <c r="CR2871">
        <v>789.77089999999998</v>
      </c>
      <c r="CS2871">
        <v>676.89750000000004</v>
      </c>
      <c r="CT2871">
        <v>561.93849999999998</v>
      </c>
      <c r="CU2871">
        <v>335.9316</v>
      </c>
      <c r="CV2871">
        <v>138.4034</v>
      </c>
      <c r="CW2871">
        <v>190.1412</v>
      </c>
      <c r="CX2871">
        <v>453.8415</v>
      </c>
      <c r="CY2871">
        <v>456.47770000000003</v>
      </c>
      <c r="CZ2871">
        <v>638.20569999999998</v>
      </c>
      <c r="DA2871">
        <v>448.84840000000003</v>
      </c>
      <c r="DB2871">
        <v>586.28030000000001</v>
      </c>
      <c r="DC2871">
        <v>334.72730000000001</v>
      </c>
      <c r="DD2871">
        <v>293.5145</v>
      </c>
      <c r="DE2871">
        <v>347.92110000000002</v>
      </c>
      <c r="DF2871">
        <v>264.32339999999999</v>
      </c>
      <c r="DG2871">
        <v>313.14749999999998</v>
      </c>
      <c r="DH2871">
        <v>370.24489999999997</v>
      </c>
      <c r="DI2871">
        <v>2853.7930000000001</v>
      </c>
      <c r="DJ2871">
        <v>891.62099999999998</v>
      </c>
      <c r="DK2871">
        <v>990.46690000000001</v>
      </c>
      <c r="DL2871">
        <v>397.2373</v>
      </c>
      <c r="DM2871">
        <v>362.04329999999999</v>
      </c>
      <c r="DN2871">
        <v>345.98230000000001</v>
      </c>
      <c r="DO2871">
        <v>19</v>
      </c>
      <c r="DP2871">
        <v>19</v>
      </c>
    </row>
    <row r="2872" spans="1:120" hidden="1" x14ac:dyDescent="0.25">
      <c r="A2872" t="str">
        <f t="shared" si="44"/>
        <v>Industry_Type-3. Wholesale, Transport, other utilities_Elect DA 1-4 (1PM-9PM)_44475_19-19</v>
      </c>
      <c r="B2872" t="s">
        <v>62</v>
      </c>
      <c r="C2872" t="s">
        <v>202</v>
      </c>
      <c r="D2872" t="s">
        <v>61</v>
      </c>
      <c r="E2872" t="s">
        <v>61</v>
      </c>
      <c r="F2872" t="s">
        <v>61</v>
      </c>
      <c r="G2872" t="s">
        <v>31</v>
      </c>
      <c r="H2872" t="s">
        <v>61</v>
      </c>
      <c r="I2872" t="s">
        <v>61</v>
      </c>
      <c r="J2872" t="s">
        <v>61</v>
      </c>
      <c r="K2872" t="s">
        <v>203</v>
      </c>
      <c r="L2872" s="18">
        <v>44475</v>
      </c>
      <c r="M2872">
        <v>19</v>
      </c>
      <c r="N2872">
        <v>19</v>
      </c>
      <c r="O2872" t="s">
        <v>258</v>
      </c>
      <c r="P2872">
        <v>8</v>
      </c>
      <c r="Q2872">
        <v>8</v>
      </c>
      <c r="R2872">
        <v>0</v>
      </c>
      <c r="S2872">
        <v>1</v>
      </c>
      <c r="T2872">
        <v>1</v>
      </c>
      <c r="U2872">
        <v>1</v>
      </c>
      <c r="V2872">
        <v>1</v>
      </c>
      <c r="W2872">
        <v>886.32</v>
      </c>
      <c r="X2872">
        <v>867.5</v>
      </c>
      <c r="Y2872">
        <v>827.58</v>
      </c>
      <c r="Z2872">
        <v>833.98</v>
      </c>
      <c r="AA2872">
        <v>702.6</v>
      </c>
      <c r="AB2872">
        <v>678.86</v>
      </c>
      <c r="AC2872">
        <v>667.98</v>
      </c>
      <c r="AD2872">
        <v>615.4</v>
      </c>
      <c r="AE2872">
        <v>589.20000000000005</v>
      </c>
      <c r="AF2872">
        <v>623.9</v>
      </c>
      <c r="AG2872">
        <v>627.02</v>
      </c>
      <c r="AH2872">
        <v>602.48</v>
      </c>
      <c r="AI2872">
        <v>598.32000000000005</v>
      </c>
      <c r="AJ2872">
        <v>584.34</v>
      </c>
      <c r="AK2872">
        <v>619.20000000000005</v>
      </c>
      <c r="AL2872">
        <v>645.70000000000005</v>
      </c>
      <c r="AM2872">
        <v>600.17999999999995</v>
      </c>
      <c r="AN2872">
        <v>589.76</v>
      </c>
      <c r="AO2872">
        <v>521.38</v>
      </c>
      <c r="AP2872">
        <v>592</v>
      </c>
      <c r="AQ2872">
        <v>689.5</v>
      </c>
      <c r="AR2872">
        <v>706.86</v>
      </c>
      <c r="AS2872">
        <v>812.06</v>
      </c>
      <c r="AT2872">
        <v>821.96</v>
      </c>
      <c r="AU2872">
        <v>60</v>
      </c>
      <c r="AV2872">
        <v>61</v>
      </c>
      <c r="AW2872">
        <v>60</v>
      </c>
      <c r="AX2872">
        <v>60</v>
      </c>
      <c r="AY2872">
        <v>59</v>
      </c>
      <c r="AZ2872">
        <v>59</v>
      </c>
      <c r="BA2872">
        <v>58</v>
      </c>
      <c r="BB2872">
        <v>57</v>
      </c>
      <c r="BC2872">
        <v>57</v>
      </c>
      <c r="BD2872">
        <v>60</v>
      </c>
      <c r="BE2872">
        <v>63</v>
      </c>
      <c r="BF2872">
        <v>66</v>
      </c>
      <c r="BG2872">
        <v>68</v>
      </c>
      <c r="BH2872">
        <v>71</v>
      </c>
      <c r="BI2872">
        <v>73</v>
      </c>
      <c r="BJ2872">
        <v>74</v>
      </c>
      <c r="BK2872">
        <v>75</v>
      </c>
      <c r="BL2872">
        <v>73</v>
      </c>
      <c r="BM2872">
        <v>71</v>
      </c>
      <c r="BN2872">
        <v>69</v>
      </c>
      <c r="BO2872">
        <v>66</v>
      </c>
      <c r="BP2872">
        <v>65</v>
      </c>
      <c r="BQ2872">
        <v>63</v>
      </c>
      <c r="BR2872">
        <v>62</v>
      </c>
      <c r="BS2872">
        <v>-48.636319999999998</v>
      </c>
      <c r="BT2872">
        <v>10.21381</v>
      </c>
      <c r="BU2872">
        <v>10.730700000000001</v>
      </c>
      <c r="BV2872">
        <v>-8.1690369999999994</v>
      </c>
      <c r="BW2872">
        <v>-0.45625870000000002</v>
      </c>
      <c r="BX2872">
        <v>-14.355090000000001</v>
      </c>
      <c r="BY2872">
        <v>-7.5782090000000002</v>
      </c>
      <c r="BZ2872">
        <v>-2.1317050000000002</v>
      </c>
      <c r="CA2872">
        <v>15.19398</v>
      </c>
      <c r="CB2872">
        <v>15.714880000000001</v>
      </c>
      <c r="CC2872">
        <v>41.970080000000003</v>
      </c>
      <c r="CD2872">
        <v>40.232129999999998</v>
      </c>
      <c r="CE2872">
        <v>40.53783</v>
      </c>
      <c r="CF2872">
        <v>32.105020000000003</v>
      </c>
      <c r="CG2872">
        <v>0.4783154</v>
      </c>
      <c r="CH2872">
        <v>-19.67146</v>
      </c>
      <c r="CI2872">
        <v>6.8148160000000004</v>
      </c>
      <c r="CJ2872">
        <v>14.39049</v>
      </c>
      <c r="CK2872">
        <v>147.79509999999999</v>
      </c>
      <c r="CL2872">
        <v>60.292270000000002</v>
      </c>
      <c r="CM2872">
        <v>8.2570569999999996</v>
      </c>
      <c r="CN2872">
        <v>3.9510740000000002</v>
      </c>
      <c r="CO2872">
        <v>-27.408740000000002</v>
      </c>
      <c r="CP2872">
        <v>-21.342860000000002</v>
      </c>
      <c r="CQ2872">
        <v>277.16770000000002</v>
      </c>
      <c r="CR2872">
        <v>790.75789999999995</v>
      </c>
      <c r="CS2872">
        <v>678.4357</v>
      </c>
      <c r="CT2872">
        <v>567.28269999999998</v>
      </c>
      <c r="CU2872">
        <v>339.0711</v>
      </c>
      <c r="CV2872">
        <v>138.48779999999999</v>
      </c>
      <c r="CW2872">
        <v>190.07060000000001</v>
      </c>
      <c r="CX2872">
        <v>454.4153</v>
      </c>
      <c r="CY2872">
        <v>456.67160000000001</v>
      </c>
      <c r="CZ2872">
        <v>635.59220000000005</v>
      </c>
      <c r="DA2872">
        <v>429.99669999999998</v>
      </c>
      <c r="DB2872">
        <v>260.20330000000001</v>
      </c>
      <c r="DC2872">
        <v>328.38569999999999</v>
      </c>
      <c r="DD2872">
        <v>292.28460000000001</v>
      </c>
      <c r="DE2872">
        <v>351.28379999999999</v>
      </c>
      <c r="DF2872">
        <v>445.5625</v>
      </c>
      <c r="DG2872">
        <v>318.77870000000001</v>
      </c>
      <c r="DH2872">
        <v>373.56610000000001</v>
      </c>
      <c r="DI2872">
        <v>2854.54</v>
      </c>
      <c r="DJ2872">
        <v>895.15279999999996</v>
      </c>
      <c r="DK2872">
        <v>985.22339999999997</v>
      </c>
      <c r="DL2872">
        <v>280.27319999999997</v>
      </c>
      <c r="DM2872">
        <v>345.548</v>
      </c>
      <c r="DN2872">
        <v>355.2278</v>
      </c>
      <c r="DO2872">
        <v>19</v>
      </c>
      <c r="DP2872">
        <v>19</v>
      </c>
    </row>
    <row r="2873" spans="1:120" hidden="1" x14ac:dyDescent="0.25">
      <c r="A2873" t="str">
        <f t="shared" si="44"/>
        <v>Size_Grp-20 to 199.99 kW_Elect DA 1-4 (1PM-9PM)_44475_19-19</v>
      </c>
      <c r="B2873" t="s">
        <v>62</v>
      </c>
      <c r="C2873" t="s">
        <v>201</v>
      </c>
      <c r="D2873" t="s">
        <v>61</v>
      </c>
      <c r="E2873" t="s">
        <v>61</v>
      </c>
      <c r="F2873" t="s">
        <v>61</v>
      </c>
      <c r="G2873" t="s">
        <v>61</v>
      </c>
      <c r="H2873" t="s">
        <v>61</v>
      </c>
      <c r="I2873" t="s">
        <v>61</v>
      </c>
      <c r="J2873" t="s">
        <v>101</v>
      </c>
      <c r="K2873" t="s">
        <v>203</v>
      </c>
      <c r="L2873" s="18">
        <v>44475</v>
      </c>
      <c r="M2873">
        <v>19</v>
      </c>
      <c r="N2873">
        <v>19</v>
      </c>
      <c r="O2873" t="s">
        <v>258</v>
      </c>
      <c r="P2873">
        <v>8</v>
      </c>
      <c r="Q2873">
        <v>8</v>
      </c>
      <c r="R2873">
        <v>0</v>
      </c>
      <c r="S2873">
        <v>0</v>
      </c>
      <c r="T2873">
        <v>1</v>
      </c>
      <c r="U2873">
        <v>1</v>
      </c>
      <c r="V2873">
        <v>1</v>
      </c>
      <c r="W2873">
        <v>226.6</v>
      </c>
      <c r="X2873">
        <v>219.8</v>
      </c>
      <c r="Y2873">
        <v>159.30000000000001</v>
      </c>
      <c r="Z2873">
        <v>172.12</v>
      </c>
      <c r="AA2873">
        <v>128.24</v>
      </c>
      <c r="AB2873">
        <v>132.74</v>
      </c>
      <c r="AC2873">
        <v>195.62</v>
      </c>
      <c r="AD2873">
        <v>211.52</v>
      </c>
      <c r="AE2873">
        <v>182.12</v>
      </c>
      <c r="AF2873">
        <v>167.18</v>
      </c>
      <c r="AG2873">
        <v>148.02000000000001</v>
      </c>
      <c r="AH2873">
        <v>107.88</v>
      </c>
      <c r="AI2873">
        <v>106.04</v>
      </c>
      <c r="AJ2873">
        <v>107.66</v>
      </c>
      <c r="AK2873">
        <v>109.12</v>
      </c>
      <c r="AL2873">
        <v>163.52000000000001</v>
      </c>
      <c r="AM2873">
        <v>191.1</v>
      </c>
      <c r="AN2873">
        <v>196.1</v>
      </c>
      <c r="AO2873">
        <v>170.8</v>
      </c>
      <c r="AP2873">
        <v>207.28</v>
      </c>
      <c r="AQ2873">
        <v>205.62</v>
      </c>
      <c r="AR2873">
        <v>181.72</v>
      </c>
      <c r="AS2873">
        <v>224.06</v>
      </c>
      <c r="AT2873">
        <v>225.26</v>
      </c>
      <c r="AU2873">
        <v>60</v>
      </c>
      <c r="AV2873">
        <v>61</v>
      </c>
      <c r="AW2873">
        <v>60</v>
      </c>
      <c r="AX2873">
        <v>60</v>
      </c>
      <c r="AY2873">
        <v>59</v>
      </c>
      <c r="AZ2873">
        <v>59</v>
      </c>
      <c r="BA2873">
        <v>58</v>
      </c>
      <c r="BB2873">
        <v>57</v>
      </c>
      <c r="BC2873">
        <v>57</v>
      </c>
      <c r="BD2873">
        <v>60</v>
      </c>
      <c r="BE2873">
        <v>63</v>
      </c>
      <c r="BF2873">
        <v>66</v>
      </c>
      <c r="BG2873">
        <v>68</v>
      </c>
      <c r="BH2873">
        <v>71</v>
      </c>
      <c r="BI2873">
        <v>73</v>
      </c>
      <c r="BJ2873">
        <v>74</v>
      </c>
      <c r="BK2873">
        <v>75</v>
      </c>
      <c r="BL2873">
        <v>73</v>
      </c>
      <c r="BM2873">
        <v>71</v>
      </c>
      <c r="BN2873">
        <v>69</v>
      </c>
      <c r="BO2873">
        <v>66</v>
      </c>
      <c r="BP2873">
        <v>65</v>
      </c>
      <c r="BQ2873">
        <v>63</v>
      </c>
      <c r="BR2873">
        <v>62</v>
      </c>
      <c r="BS2873">
        <v>-4.9822199999999999</v>
      </c>
      <c r="BT2873">
        <v>-1.544818</v>
      </c>
      <c r="BU2873">
        <v>-2.2358669999999998</v>
      </c>
      <c r="BV2873">
        <v>-3.662817</v>
      </c>
      <c r="BW2873">
        <v>0.17998749999999999</v>
      </c>
      <c r="BX2873">
        <v>1.500848</v>
      </c>
      <c r="BY2873">
        <v>2.355</v>
      </c>
      <c r="BZ2873">
        <v>-1.646377</v>
      </c>
      <c r="CA2873">
        <v>-1.109145</v>
      </c>
      <c r="CB2873">
        <v>-2.6393420000000001</v>
      </c>
      <c r="CC2873">
        <v>2.9206349999999999</v>
      </c>
      <c r="CD2873">
        <v>-3.2332360000000002</v>
      </c>
      <c r="CE2873">
        <v>-6.3680009999999996</v>
      </c>
      <c r="CF2873">
        <v>-7.5252509999999999</v>
      </c>
      <c r="CG2873">
        <v>-7.8671920000000002</v>
      </c>
      <c r="CH2873">
        <v>-29.103860000000001</v>
      </c>
      <c r="CI2873">
        <v>-8.9714930000000006</v>
      </c>
      <c r="CJ2873">
        <v>-0.75731130000000002</v>
      </c>
      <c r="CK2873">
        <v>0.49380960000000002</v>
      </c>
      <c r="CL2873">
        <v>0.33015230000000001</v>
      </c>
      <c r="CM2873">
        <v>0.35447469999999998</v>
      </c>
      <c r="CN2873">
        <v>-0.54714819999999997</v>
      </c>
      <c r="CO2873">
        <v>-5.117947</v>
      </c>
      <c r="CP2873">
        <v>-4.5717600000000003</v>
      </c>
      <c r="CQ2873">
        <v>3.2141289999999998</v>
      </c>
      <c r="CR2873">
        <v>1.97593</v>
      </c>
      <c r="CS2873">
        <v>1.9139409999999999</v>
      </c>
      <c r="CT2873">
        <v>5.75474</v>
      </c>
      <c r="CU2873">
        <v>3.4772029999999998</v>
      </c>
      <c r="CV2873">
        <v>8.3651909999999994</v>
      </c>
      <c r="CW2873">
        <v>49.736629999999998</v>
      </c>
      <c r="CX2873">
        <v>19.171600000000002</v>
      </c>
      <c r="CY2873">
        <v>11.2692</v>
      </c>
      <c r="CZ2873">
        <v>29.393879999999999</v>
      </c>
      <c r="DA2873">
        <v>120.9316</v>
      </c>
      <c r="DB2873">
        <v>118.5963</v>
      </c>
      <c r="DC2873">
        <v>113.3293</v>
      </c>
      <c r="DD2873">
        <v>102.3129</v>
      </c>
      <c r="DE2873">
        <v>52.415770000000002</v>
      </c>
      <c r="DF2873">
        <v>198.21129999999999</v>
      </c>
      <c r="DG2873">
        <v>16.295280000000002</v>
      </c>
      <c r="DH2873">
        <v>10.4884</v>
      </c>
      <c r="DI2873">
        <v>11.488009999999999</v>
      </c>
      <c r="DJ2873">
        <v>15.56779</v>
      </c>
      <c r="DK2873">
        <v>9.0806450000000005</v>
      </c>
      <c r="DL2873">
        <v>10.754049999999999</v>
      </c>
      <c r="DM2873">
        <v>10.18136</v>
      </c>
      <c r="DN2873">
        <v>6.7305809999999999</v>
      </c>
      <c r="DO2873">
        <v>19</v>
      </c>
      <c r="DP2873">
        <v>19</v>
      </c>
    </row>
    <row r="2874" spans="1:120" hidden="1" x14ac:dyDescent="0.25">
      <c r="A2874" t="str">
        <f t="shared" si="44"/>
        <v>Industry_Type-8. Other_Elect DA 1-4 (1PM-9PM)_44475_19-19</v>
      </c>
      <c r="B2874" t="s">
        <v>62</v>
      </c>
      <c r="C2874" t="s">
        <v>267</v>
      </c>
      <c r="D2874" t="s">
        <v>61</v>
      </c>
      <c r="E2874" t="s">
        <v>61</v>
      </c>
      <c r="F2874" t="s">
        <v>61</v>
      </c>
      <c r="G2874" t="s">
        <v>268</v>
      </c>
      <c r="H2874" t="s">
        <v>61</v>
      </c>
      <c r="I2874" t="s">
        <v>61</v>
      </c>
      <c r="J2874" t="s">
        <v>61</v>
      </c>
      <c r="K2874" t="s">
        <v>203</v>
      </c>
      <c r="L2874" s="18">
        <v>44475</v>
      </c>
      <c r="M2874">
        <v>19</v>
      </c>
      <c r="N2874">
        <v>19</v>
      </c>
      <c r="O2874" t="s">
        <v>258</v>
      </c>
      <c r="P2874">
        <v>1</v>
      </c>
      <c r="Q2874">
        <v>1</v>
      </c>
      <c r="R2874">
        <v>0</v>
      </c>
      <c r="S2874">
        <v>0</v>
      </c>
      <c r="T2874">
        <v>1</v>
      </c>
      <c r="U2874">
        <v>0</v>
      </c>
      <c r="V2874">
        <v>1</v>
      </c>
      <c r="W2874">
        <v>6.6</v>
      </c>
      <c r="X2874">
        <v>6.6</v>
      </c>
      <c r="Y2874">
        <v>6.9</v>
      </c>
      <c r="Z2874">
        <v>6.6</v>
      </c>
      <c r="AA2874">
        <v>6</v>
      </c>
      <c r="AB2874">
        <v>5.7</v>
      </c>
      <c r="AC2874">
        <v>38.1</v>
      </c>
      <c r="AD2874">
        <v>52.8</v>
      </c>
      <c r="AE2874">
        <v>46.2</v>
      </c>
      <c r="AF2874">
        <v>42.3</v>
      </c>
      <c r="AG2874">
        <v>38.1</v>
      </c>
      <c r="AH2874">
        <v>19.8</v>
      </c>
      <c r="AI2874">
        <v>5.4</v>
      </c>
      <c r="AJ2874">
        <v>5.0999999999999996</v>
      </c>
      <c r="AK2874">
        <v>6</v>
      </c>
      <c r="AL2874">
        <v>6</v>
      </c>
      <c r="AM2874">
        <v>5.0999999999999996</v>
      </c>
      <c r="AN2874">
        <v>5.7</v>
      </c>
      <c r="AO2874">
        <v>6</v>
      </c>
      <c r="AP2874">
        <v>6</v>
      </c>
      <c r="AQ2874">
        <v>5.7</v>
      </c>
      <c r="AR2874">
        <v>5.4</v>
      </c>
      <c r="AS2874">
        <v>6.3</v>
      </c>
      <c r="AT2874">
        <v>6.3</v>
      </c>
      <c r="AU2874">
        <v>60</v>
      </c>
      <c r="AV2874">
        <v>61</v>
      </c>
      <c r="AW2874">
        <v>60</v>
      </c>
      <c r="AX2874">
        <v>60</v>
      </c>
      <c r="AY2874">
        <v>59</v>
      </c>
      <c r="AZ2874">
        <v>59</v>
      </c>
      <c r="BA2874">
        <v>58</v>
      </c>
      <c r="BB2874">
        <v>57</v>
      </c>
      <c r="BC2874">
        <v>57</v>
      </c>
      <c r="BD2874">
        <v>60</v>
      </c>
      <c r="BE2874">
        <v>63</v>
      </c>
      <c r="BF2874">
        <v>66</v>
      </c>
      <c r="BG2874">
        <v>68</v>
      </c>
      <c r="BH2874">
        <v>71</v>
      </c>
      <c r="BI2874">
        <v>73</v>
      </c>
      <c r="BJ2874">
        <v>74</v>
      </c>
      <c r="BK2874">
        <v>75</v>
      </c>
      <c r="BL2874">
        <v>73</v>
      </c>
      <c r="BM2874">
        <v>71</v>
      </c>
      <c r="BN2874">
        <v>69</v>
      </c>
      <c r="BO2874">
        <v>66</v>
      </c>
      <c r="BP2874">
        <v>65</v>
      </c>
      <c r="BQ2874">
        <v>63</v>
      </c>
      <c r="BR2874">
        <v>62</v>
      </c>
      <c r="BS2874">
        <v>-0.2887883</v>
      </c>
      <c r="BT2874">
        <v>-0.4375348</v>
      </c>
      <c r="BU2874">
        <v>-0.51520779999999999</v>
      </c>
      <c r="BV2874">
        <v>-0.14716009999999999</v>
      </c>
      <c r="BW2874">
        <v>-0.1656289</v>
      </c>
      <c r="BX2874">
        <v>0.85286139999999999</v>
      </c>
      <c r="BY2874">
        <v>1.6254390000000001</v>
      </c>
      <c r="BZ2874">
        <v>-1.105564</v>
      </c>
      <c r="CA2874">
        <v>-2.0773199999999998</v>
      </c>
      <c r="CB2874">
        <v>-1.286205</v>
      </c>
      <c r="CC2874">
        <v>6.8349669999999998</v>
      </c>
      <c r="CD2874">
        <v>4.5778850000000002</v>
      </c>
      <c r="CE2874">
        <v>-4.4559500000000002E-2</v>
      </c>
      <c r="CF2874">
        <v>0.80365089999999995</v>
      </c>
      <c r="CG2874">
        <v>-0.2145591</v>
      </c>
      <c r="CH2874">
        <v>-0.24862619999999999</v>
      </c>
      <c r="CI2874">
        <v>0.139658</v>
      </c>
      <c r="CJ2874">
        <v>-0.11397549999999999</v>
      </c>
      <c r="CK2874">
        <v>-0.35568280000000002</v>
      </c>
      <c r="CL2874">
        <v>0.33730320000000003</v>
      </c>
      <c r="CM2874">
        <v>-0.1302981</v>
      </c>
      <c r="CN2874">
        <v>-0.1683788</v>
      </c>
      <c r="CO2874">
        <v>-0.20701410000000001</v>
      </c>
      <c r="CP2874">
        <v>6.1824799999999999E-2</v>
      </c>
      <c r="CQ2874">
        <v>9.4415200000000005E-2</v>
      </c>
      <c r="CR2874">
        <v>6.6962099999999997E-2</v>
      </c>
      <c r="CS2874">
        <v>4.8415E-2</v>
      </c>
      <c r="CT2874">
        <v>5.9428700000000001E-2</v>
      </c>
      <c r="CU2874">
        <v>5.6867800000000003E-2</v>
      </c>
      <c r="CV2874">
        <v>1.189819</v>
      </c>
      <c r="CW2874">
        <v>48.986539999999998</v>
      </c>
      <c r="CX2874">
        <v>11.214790000000001</v>
      </c>
      <c r="CY2874">
        <v>9.364141</v>
      </c>
      <c r="CZ2874">
        <v>9.2594949999999994</v>
      </c>
      <c r="DA2874">
        <v>59.375509999999998</v>
      </c>
      <c r="DB2874">
        <v>44.278820000000003</v>
      </c>
      <c r="DC2874">
        <v>7.8676640000000004</v>
      </c>
      <c r="DD2874">
        <v>6.0341800000000001E-2</v>
      </c>
      <c r="DE2874">
        <v>7.1171499999999999E-2</v>
      </c>
      <c r="DF2874">
        <v>6.5833500000000003E-2</v>
      </c>
      <c r="DG2874">
        <v>0.15379689999999999</v>
      </c>
      <c r="DH2874">
        <v>8.3361699999999997E-2</v>
      </c>
      <c r="DI2874">
        <v>4.6205299999999998E-2</v>
      </c>
      <c r="DJ2874">
        <v>7.6821399999999998E-2</v>
      </c>
      <c r="DK2874">
        <v>0.1120984</v>
      </c>
      <c r="DL2874">
        <v>0.1132213</v>
      </c>
      <c r="DM2874">
        <v>5.6705499999999999E-2</v>
      </c>
      <c r="DN2874">
        <v>7.6395699999999997E-2</v>
      </c>
      <c r="DO2874">
        <v>19</v>
      </c>
      <c r="DP2874">
        <v>19</v>
      </c>
    </row>
    <row r="2875" spans="1:120" x14ac:dyDescent="0.25">
      <c r="A2875" t="str">
        <f t="shared" si="44"/>
        <v>AutoDR-No_Prescribed DA 1-4 (1PM-9PM)_44475_19-19</v>
      </c>
      <c r="B2875" t="s">
        <v>62</v>
      </c>
      <c r="C2875" t="s">
        <v>321</v>
      </c>
      <c r="D2875" t="s">
        <v>61</v>
      </c>
      <c r="E2875" t="s">
        <v>61</v>
      </c>
      <c r="F2875" t="s">
        <v>61</v>
      </c>
      <c r="G2875" t="s">
        <v>61</v>
      </c>
      <c r="H2875" t="s">
        <v>97</v>
      </c>
      <c r="I2875" t="s">
        <v>61</v>
      </c>
      <c r="J2875" t="s">
        <v>61</v>
      </c>
      <c r="K2875" t="s">
        <v>214</v>
      </c>
      <c r="L2875" s="18">
        <v>44475</v>
      </c>
      <c r="M2875">
        <v>19</v>
      </c>
      <c r="N2875">
        <v>19</v>
      </c>
      <c r="O2875" t="s">
        <v>258</v>
      </c>
      <c r="P2875">
        <v>3</v>
      </c>
      <c r="Q2875">
        <v>2</v>
      </c>
      <c r="R2875">
        <v>0</v>
      </c>
      <c r="S2875">
        <v>0</v>
      </c>
      <c r="T2875">
        <v>1</v>
      </c>
      <c r="U2875">
        <v>1</v>
      </c>
      <c r="V2875">
        <v>1</v>
      </c>
      <c r="W2875">
        <v>968.4</v>
      </c>
      <c r="X2875">
        <v>909.36</v>
      </c>
      <c r="Y2875">
        <v>908.04</v>
      </c>
      <c r="Z2875">
        <v>908.16</v>
      </c>
      <c r="AA2875">
        <v>908.58</v>
      </c>
      <c r="AB2875">
        <v>909.48</v>
      </c>
      <c r="AC2875">
        <v>869.46</v>
      </c>
      <c r="AD2875">
        <v>538.62</v>
      </c>
      <c r="AE2875">
        <v>352.08</v>
      </c>
      <c r="AF2875">
        <v>345.66</v>
      </c>
      <c r="AG2875">
        <v>414.36</v>
      </c>
      <c r="AH2875">
        <v>729.42</v>
      </c>
      <c r="AI2875">
        <v>613.44000000000005</v>
      </c>
      <c r="AJ2875">
        <v>236.04</v>
      </c>
      <c r="AK2875">
        <v>216.48</v>
      </c>
      <c r="AL2875">
        <v>277.98</v>
      </c>
      <c r="AM2875">
        <v>257.94</v>
      </c>
      <c r="AN2875">
        <v>213.66</v>
      </c>
      <c r="AO2875">
        <v>78.239999999999995</v>
      </c>
      <c r="AP2875">
        <v>235.92</v>
      </c>
      <c r="AQ2875">
        <v>340.74</v>
      </c>
      <c r="AR2875">
        <v>829.68</v>
      </c>
      <c r="AS2875">
        <v>871.92</v>
      </c>
      <c r="AT2875">
        <v>866.1</v>
      </c>
      <c r="AU2875">
        <v>58</v>
      </c>
      <c r="AV2875">
        <v>61</v>
      </c>
      <c r="AW2875">
        <v>60.5</v>
      </c>
      <c r="AX2875">
        <v>60.5</v>
      </c>
      <c r="AY2875">
        <v>60.5</v>
      </c>
      <c r="AZ2875">
        <v>60</v>
      </c>
      <c r="BA2875">
        <v>59.5</v>
      </c>
      <c r="BB2875">
        <v>59</v>
      </c>
      <c r="BC2875">
        <v>60.5</v>
      </c>
      <c r="BD2875">
        <v>61.5</v>
      </c>
      <c r="BE2875">
        <v>62.5</v>
      </c>
      <c r="BF2875">
        <v>64</v>
      </c>
      <c r="BG2875">
        <v>65</v>
      </c>
      <c r="BH2875">
        <v>65.5</v>
      </c>
      <c r="BI2875">
        <v>65</v>
      </c>
      <c r="BJ2875">
        <v>65</v>
      </c>
      <c r="BK2875">
        <v>64.5</v>
      </c>
      <c r="BL2875">
        <v>63</v>
      </c>
      <c r="BM2875">
        <v>62</v>
      </c>
      <c r="BN2875">
        <v>61.5</v>
      </c>
      <c r="BO2875">
        <v>60.5</v>
      </c>
      <c r="BP2875">
        <v>59.5</v>
      </c>
      <c r="BQ2875">
        <v>59.5</v>
      </c>
      <c r="BR2875">
        <v>59</v>
      </c>
      <c r="BS2875">
        <v>-109.2186</v>
      </c>
      <c r="BT2875">
        <v>-116.8952</v>
      </c>
      <c r="BU2875">
        <v>-126.8665</v>
      </c>
      <c r="BV2875">
        <v>-125.8141</v>
      </c>
      <c r="BW2875">
        <v>-128.5667</v>
      </c>
      <c r="BX2875">
        <v>-157.30629999999999</v>
      </c>
      <c r="BY2875">
        <v>-119.7166</v>
      </c>
      <c r="BZ2875">
        <v>19.312950000000001</v>
      </c>
      <c r="CA2875">
        <v>104.3048</v>
      </c>
      <c r="CB2875">
        <v>287.80110000000002</v>
      </c>
      <c r="CC2875">
        <v>149.37549999999999</v>
      </c>
      <c r="CD2875">
        <v>-32.377380000000002</v>
      </c>
      <c r="CE2875">
        <v>58.623449999999998</v>
      </c>
      <c r="CF2875">
        <v>80.867609999999999</v>
      </c>
      <c r="CG2875">
        <v>86.401610000000005</v>
      </c>
      <c r="CH2875">
        <v>71.857060000000004</v>
      </c>
      <c r="CI2875">
        <v>74.201490000000007</v>
      </c>
      <c r="CJ2875">
        <v>95.487930000000006</v>
      </c>
      <c r="CK2875">
        <v>125.5003</v>
      </c>
      <c r="CL2875">
        <v>12.600519999999999</v>
      </c>
      <c r="CM2875">
        <v>-35.548520000000003</v>
      </c>
      <c r="CN2875">
        <v>-61.254300000000001</v>
      </c>
      <c r="CO2875">
        <v>-57.939970000000002</v>
      </c>
      <c r="CP2875">
        <v>-61.61206</v>
      </c>
      <c r="CQ2875">
        <v>530.44659999999999</v>
      </c>
      <c r="CR2875">
        <v>936.30319999999995</v>
      </c>
      <c r="CS2875">
        <v>1020.199</v>
      </c>
      <c r="CT2875">
        <v>982.01580000000001</v>
      </c>
      <c r="CU2875">
        <v>913.74829999999997</v>
      </c>
      <c r="CV2875">
        <v>899.29880000000003</v>
      </c>
      <c r="CW2875">
        <v>1345.1489999999999</v>
      </c>
      <c r="CX2875">
        <v>3024.1089999999999</v>
      </c>
      <c r="CY2875">
        <v>5346.2529999999997</v>
      </c>
      <c r="CZ2875">
        <v>3753.9290000000001</v>
      </c>
      <c r="DA2875">
        <v>4550.1980000000003</v>
      </c>
      <c r="DB2875">
        <v>7893.17</v>
      </c>
      <c r="DC2875">
        <v>10103.129999999999</v>
      </c>
      <c r="DD2875">
        <v>225.78139999999999</v>
      </c>
      <c r="DE2875">
        <v>267.74360000000001</v>
      </c>
      <c r="DF2875">
        <v>627.38199999999995</v>
      </c>
      <c r="DG2875">
        <v>463.71300000000002</v>
      </c>
      <c r="DH2875">
        <v>482.28289999999998</v>
      </c>
      <c r="DI2875">
        <v>700.28719999999998</v>
      </c>
      <c r="DJ2875">
        <v>1324.9559999999999</v>
      </c>
      <c r="DK2875">
        <v>987.63850000000002</v>
      </c>
      <c r="DL2875">
        <v>1103.248</v>
      </c>
      <c r="DM2875">
        <v>1205.3800000000001</v>
      </c>
      <c r="DN2875">
        <v>1120.662</v>
      </c>
      <c r="DO2875">
        <v>19</v>
      </c>
      <c r="DP2875">
        <v>19</v>
      </c>
    </row>
    <row r="2876" spans="1:120" hidden="1" x14ac:dyDescent="0.25">
      <c r="A2876" t="str">
        <f t="shared" si="44"/>
        <v>Size_Grp-Below 20 kW_Prescribed DA 1-4 (1PM-9PM)_44475_19-19</v>
      </c>
      <c r="B2876" t="s">
        <v>62</v>
      </c>
      <c r="C2876" t="s">
        <v>259</v>
      </c>
      <c r="D2876" t="s">
        <v>61</v>
      </c>
      <c r="E2876" t="s">
        <v>61</v>
      </c>
      <c r="F2876" t="s">
        <v>61</v>
      </c>
      <c r="G2876" t="s">
        <v>61</v>
      </c>
      <c r="H2876" t="s">
        <v>61</v>
      </c>
      <c r="I2876" t="s">
        <v>61</v>
      </c>
      <c r="J2876" t="s">
        <v>260</v>
      </c>
      <c r="K2876" t="s">
        <v>214</v>
      </c>
      <c r="L2876" s="18">
        <v>44475</v>
      </c>
      <c r="M2876">
        <v>19</v>
      </c>
      <c r="N2876">
        <v>19</v>
      </c>
      <c r="O2876" t="s">
        <v>258</v>
      </c>
      <c r="P2876">
        <v>1</v>
      </c>
      <c r="Q2876">
        <v>0</v>
      </c>
      <c r="R2876">
        <v>0</v>
      </c>
      <c r="S2876">
        <v>0</v>
      </c>
      <c r="T2876">
        <v>1</v>
      </c>
      <c r="U2876">
        <v>0</v>
      </c>
      <c r="V2876">
        <v>1</v>
      </c>
      <c r="DO2876">
        <v>19</v>
      </c>
      <c r="DP2876">
        <v>19</v>
      </c>
    </row>
    <row r="2877" spans="1:120" hidden="1" x14ac:dyDescent="0.25">
      <c r="A2877" t="str">
        <f t="shared" si="44"/>
        <v>Size_Grp-20 to 199.99 kW_Prescribed DA 1-4 (1PM-9PM)_44475_19-19</v>
      </c>
      <c r="B2877" t="s">
        <v>62</v>
      </c>
      <c r="C2877" t="s">
        <v>201</v>
      </c>
      <c r="D2877" t="s">
        <v>61</v>
      </c>
      <c r="E2877" t="s">
        <v>61</v>
      </c>
      <c r="F2877" t="s">
        <v>61</v>
      </c>
      <c r="G2877" t="s">
        <v>61</v>
      </c>
      <c r="H2877" t="s">
        <v>61</v>
      </c>
      <c r="I2877" t="s">
        <v>61</v>
      </c>
      <c r="J2877" t="s">
        <v>101</v>
      </c>
      <c r="K2877" t="s">
        <v>214</v>
      </c>
      <c r="L2877" s="18">
        <v>44475</v>
      </c>
      <c r="M2877">
        <v>19</v>
      </c>
      <c r="N2877">
        <v>19</v>
      </c>
      <c r="O2877" t="s">
        <v>258</v>
      </c>
      <c r="P2877">
        <v>1</v>
      </c>
      <c r="Q2877">
        <v>1</v>
      </c>
      <c r="R2877">
        <v>0</v>
      </c>
      <c r="S2877">
        <v>0</v>
      </c>
      <c r="T2877">
        <v>1</v>
      </c>
      <c r="U2877">
        <v>0</v>
      </c>
      <c r="V2877">
        <v>1</v>
      </c>
      <c r="W2877">
        <v>117.28</v>
      </c>
      <c r="X2877">
        <v>116.16</v>
      </c>
      <c r="Y2877">
        <v>114.96</v>
      </c>
      <c r="Z2877">
        <v>115.36</v>
      </c>
      <c r="AA2877">
        <v>115.16</v>
      </c>
      <c r="AB2877">
        <v>114.96</v>
      </c>
      <c r="AC2877">
        <v>91.64</v>
      </c>
      <c r="AD2877">
        <v>59.4</v>
      </c>
      <c r="AE2877">
        <v>73.760000000000005</v>
      </c>
      <c r="AF2877">
        <v>75.72</v>
      </c>
      <c r="AG2877">
        <v>73.84</v>
      </c>
      <c r="AH2877">
        <v>76.680000000000007</v>
      </c>
      <c r="AI2877">
        <v>77.599999999999994</v>
      </c>
      <c r="AJ2877">
        <v>75.92</v>
      </c>
      <c r="AK2877">
        <v>70.08</v>
      </c>
      <c r="AL2877">
        <v>72.680000000000007</v>
      </c>
      <c r="AM2877">
        <v>72.599999999999994</v>
      </c>
      <c r="AN2877">
        <v>65.64</v>
      </c>
      <c r="AO2877">
        <v>24.32</v>
      </c>
      <c r="AP2877">
        <v>60.8</v>
      </c>
      <c r="AQ2877">
        <v>97.08</v>
      </c>
      <c r="AR2877">
        <v>79.040000000000006</v>
      </c>
      <c r="AS2877">
        <v>79.680000000000007</v>
      </c>
      <c r="AT2877">
        <v>79.959999999999994</v>
      </c>
      <c r="AU2877">
        <v>59</v>
      </c>
      <c r="AV2877">
        <v>62</v>
      </c>
      <c r="AW2877">
        <v>62</v>
      </c>
      <c r="AX2877">
        <v>62</v>
      </c>
      <c r="AY2877">
        <v>62</v>
      </c>
      <c r="AZ2877">
        <v>61</v>
      </c>
      <c r="BA2877">
        <v>61</v>
      </c>
      <c r="BB2877">
        <v>60</v>
      </c>
      <c r="BC2877">
        <v>62</v>
      </c>
      <c r="BD2877">
        <v>63</v>
      </c>
      <c r="BE2877">
        <v>64</v>
      </c>
      <c r="BF2877">
        <v>66</v>
      </c>
      <c r="BG2877">
        <v>67</v>
      </c>
      <c r="BH2877">
        <v>68</v>
      </c>
      <c r="BI2877">
        <v>68</v>
      </c>
      <c r="BJ2877">
        <v>68</v>
      </c>
      <c r="BK2877">
        <v>67</v>
      </c>
      <c r="BL2877">
        <v>65</v>
      </c>
      <c r="BM2877">
        <v>64</v>
      </c>
      <c r="BN2877">
        <v>64</v>
      </c>
      <c r="BO2877">
        <v>62</v>
      </c>
      <c r="BP2877">
        <v>61</v>
      </c>
      <c r="BQ2877">
        <v>61</v>
      </c>
      <c r="BR2877">
        <v>60</v>
      </c>
      <c r="BS2877">
        <v>-15.806279999999999</v>
      </c>
      <c r="BT2877">
        <v>-19.191230000000001</v>
      </c>
      <c r="BU2877">
        <v>-19.142679999999999</v>
      </c>
      <c r="BV2877">
        <v>-17.70777</v>
      </c>
      <c r="BW2877">
        <v>-16.895299999999999</v>
      </c>
      <c r="BX2877">
        <v>-17.434270000000001</v>
      </c>
      <c r="BY2877">
        <v>-7.9082030000000003</v>
      </c>
      <c r="BZ2877">
        <v>12.80157</v>
      </c>
      <c r="CA2877">
        <v>14.24564</v>
      </c>
      <c r="CB2877">
        <v>14.979570000000001</v>
      </c>
      <c r="CC2877">
        <v>14.19106</v>
      </c>
      <c r="CD2877">
        <v>14.572699999999999</v>
      </c>
      <c r="CE2877">
        <v>15.660299999999999</v>
      </c>
      <c r="CF2877">
        <v>19.137229999999999</v>
      </c>
      <c r="CG2877">
        <v>23.324629999999999</v>
      </c>
      <c r="CH2877">
        <v>25.90624</v>
      </c>
      <c r="CI2877">
        <v>24.985299999999999</v>
      </c>
      <c r="CJ2877">
        <v>26.789380000000001</v>
      </c>
      <c r="CK2877">
        <v>52.47851</v>
      </c>
      <c r="CL2877">
        <v>13.08405</v>
      </c>
      <c r="CM2877">
        <v>-7.2026209999999997</v>
      </c>
      <c r="CN2877">
        <v>-7.1203459999999996</v>
      </c>
      <c r="CO2877">
        <v>-6.1340640000000004</v>
      </c>
      <c r="CP2877">
        <v>-8.1145630000000004</v>
      </c>
      <c r="CQ2877">
        <v>18.862639999999999</v>
      </c>
      <c r="CR2877">
        <v>14.744339999999999</v>
      </c>
      <c r="CS2877">
        <v>13.754350000000001</v>
      </c>
      <c r="CT2877">
        <v>15.80396</v>
      </c>
      <c r="CU2877">
        <v>17.423590000000001</v>
      </c>
      <c r="CV2877">
        <v>16.261710000000001</v>
      </c>
      <c r="CW2877">
        <v>4.7844819999999997</v>
      </c>
      <c r="CX2877">
        <v>23.812670000000001</v>
      </c>
      <c r="CY2877">
        <v>7.6734929999999997</v>
      </c>
      <c r="CZ2877">
        <v>7.8774199999999999</v>
      </c>
      <c r="DA2877">
        <v>15.82151</v>
      </c>
      <c r="DB2877">
        <v>10.14662</v>
      </c>
      <c r="DC2877">
        <v>11.543939999999999</v>
      </c>
      <c r="DD2877">
        <v>15.12651</v>
      </c>
      <c r="DE2877">
        <v>29.07611</v>
      </c>
      <c r="DF2877">
        <v>23.057649999999999</v>
      </c>
      <c r="DG2877">
        <v>32.110819999999997</v>
      </c>
      <c r="DH2877">
        <v>41.89864</v>
      </c>
      <c r="DI2877">
        <v>168.29560000000001</v>
      </c>
      <c r="DJ2877">
        <v>182.667</v>
      </c>
      <c r="DK2877">
        <v>46.306800000000003</v>
      </c>
      <c r="DL2877">
        <v>138.03299999999999</v>
      </c>
      <c r="DM2877">
        <v>121.5693</v>
      </c>
      <c r="DN2877">
        <v>126.7984</v>
      </c>
      <c r="DO2877">
        <v>19</v>
      </c>
      <c r="DP2877">
        <v>19</v>
      </c>
    </row>
    <row r="2878" spans="1:120" hidden="1" x14ac:dyDescent="0.25">
      <c r="A2878" t="str">
        <f t="shared" si="44"/>
        <v>Size_Grp-200 kW and above_Prescribed DA 1-4 (1PM-9PM)_44475_19-19</v>
      </c>
      <c r="B2878" t="s">
        <v>62</v>
      </c>
      <c r="C2878" t="s">
        <v>207</v>
      </c>
      <c r="D2878" t="s">
        <v>61</v>
      </c>
      <c r="E2878" t="s">
        <v>61</v>
      </c>
      <c r="F2878" t="s">
        <v>61</v>
      </c>
      <c r="G2878" t="s">
        <v>61</v>
      </c>
      <c r="H2878" t="s">
        <v>61</v>
      </c>
      <c r="I2878" t="s">
        <v>61</v>
      </c>
      <c r="J2878" t="s">
        <v>102</v>
      </c>
      <c r="K2878" t="s">
        <v>214</v>
      </c>
      <c r="L2878" s="18">
        <v>44475</v>
      </c>
      <c r="M2878">
        <v>19</v>
      </c>
      <c r="N2878">
        <v>19</v>
      </c>
      <c r="O2878" t="s">
        <v>258</v>
      </c>
      <c r="P2878">
        <v>1</v>
      </c>
      <c r="Q2878">
        <v>1</v>
      </c>
      <c r="R2878">
        <v>0</v>
      </c>
      <c r="S2878">
        <v>0</v>
      </c>
      <c r="T2878">
        <v>1</v>
      </c>
      <c r="U2878">
        <v>0</v>
      </c>
      <c r="V2878">
        <v>1</v>
      </c>
      <c r="W2878">
        <v>528.32000000000005</v>
      </c>
      <c r="X2878">
        <v>490.08</v>
      </c>
      <c r="Y2878">
        <v>490.4</v>
      </c>
      <c r="Z2878">
        <v>490.08</v>
      </c>
      <c r="AA2878">
        <v>490.56</v>
      </c>
      <c r="AB2878">
        <v>491.36</v>
      </c>
      <c r="AC2878">
        <v>488</v>
      </c>
      <c r="AD2878">
        <v>299.68</v>
      </c>
      <c r="AE2878">
        <v>160.96</v>
      </c>
      <c r="AF2878">
        <v>154.72</v>
      </c>
      <c r="AG2878">
        <v>202.4</v>
      </c>
      <c r="AH2878">
        <v>409.6</v>
      </c>
      <c r="AI2878">
        <v>331.36</v>
      </c>
      <c r="AJ2878">
        <v>81.44</v>
      </c>
      <c r="AK2878">
        <v>74.239999999999995</v>
      </c>
      <c r="AL2878">
        <v>112.64</v>
      </c>
      <c r="AM2878">
        <v>99.36</v>
      </c>
      <c r="AN2878">
        <v>76.8</v>
      </c>
      <c r="AO2878">
        <v>27.84</v>
      </c>
      <c r="AP2878">
        <v>96.48</v>
      </c>
      <c r="AQ2878">
        <v>130.08000000000001</v>
      </c>
      <c r="AR2878">
        <v>474.08</v>
      </c>
      <c r="AS2878">
        <v>501.6</v>
      </c>
      <c r="AT2878">
        <v>497.44</v>
      </c>
      <c r="AU2878">
        <v>57</v>
      </c>
      <c r="AV2878">
        <v>60</v>
      </c>
      <c r="AW2878">
        <v>59</v>
      </c>
      <c r="AX2878">
        <v>59</v>
      </c>
      <c r="AY2878">
        <v>59</v>
      </c>
      <c r="AZ2878">
        <v>59</v>
      </c>
      <c r="BA2878">
        <v>58</v>
      </c>
      <c r="BB2878">
        <v>58</v>
      </c>
      <c r="BC2878">
        <v>59</v>
      </c>
      <c r="BD2878">
        <v>60</v>
      </c>
      <c r="BE2878">
        <v>61</v>
      </c>
      <c r="BF2878">
        <v>62</v>
      </c>
      <c r="BG2878">
        <v>63</v>
      </c>
      <c r="BH2878">
        <v>63</v>
      </c>
      <c r="BI2878">
        <v>62</v>
      </c>
      <c r="BJ2878">
        <v>62</v>
      </c>
      <c r="BK2878">
        <v>62</v>
      </c>
      <c r="BL2878">
        <v>61</v>
      </c>
      <c r="BM2878">
        <v>60</v>
      </c>
      <c r="BN2878">
        <v>59</v>
      </c>
      <c r="BO2878">
        <v>59</v>
      </c>
      <c r="BP2878">
        <v>58</v>
      </c>
      <c r="BQ2878">
        <v>58</v>
      </c>
      <c r="BR2878">
        <v>58</v>
      </c>
      <c r="BS2878">
        <v>-57.006100000000004</v>
      </c>
      <c r="BT2878">
        <v>-58.738889999999998</v>
      </c>
      <c r="BU2878">
        <v>-65.434970000000007</v>
      </c>
      <c r="BV2878">
        <v>-66.168270000000007</v>
      </c>
      <c r="BW2878">
        <v>-68.815799999999996</v>
      </c>
      <c r="BX2878">
        <v>-87.436580000000006</v>
      </c>
      <c r="BY2878">
        <v>-71.902829999999994</v>
      </c>
      <c r="BZ2878">
        <v>7.3730500000000004E-2</v>
      </c>
      <c r="CA2878">
        <v>55.29092</v>
      </c>
      <c r="CB2878">
        <v>176.8878</v>
      </c>
      <c r="CC2878">
        <v>85.392619999999994</v>
      </c>
      <c r="CD2878">
        <v>-36.157620000000001</v>
      </c>
      <c r="CE2878">
        <v>23.422000000000001</v>
      </c>
      <c r="CF2878">
        <v>34.774509999999999</v>
      </c>
      <c r="CG2878">
        <v>34.276440000000001</v>
      </c>
      <c r="CH2878">
        <v>21.998460000000001</v>
      </c>
      <c r="CI2878">
        <v>24.48236</v>
      </c>
      <c r="CJ2878">
        <v>36.869250000000001</v>
      </c>
      <c r="CK2878">
        <v>31.18834</v>
      </c>
      <c r="CL2878">
        <v>-4.6837010000000001</v>
      </c>
      <c r="CM2878">
        <v>-16.496390000000002</v>
      </c>
      <c r="CN2878">
        <v>-33.715850000000003</v>
      </c>
      <c r="CO2878">
        <v>-32.492579999999997</v>
      </c>
      <c r="CP2878">
        <v>-32.960140000000003</v>
      </c>
      <c r="CQ2878">
        <v>216.8914</v>
      </c>
      <c r="CR2878">
        <v>401.3904</v>
      </c>
      <c r="CS2878">
        <v>439.66739999999999</v>
      </c>
      <c r="CT2878">
        <v>420.64749999999998</v>
      </c>
      <c r="CU2878">
        <v>388.68680000000001</v>
      </c>
      <c r="CV2878">
        <v>383.42660000000001</v>
      </c>
      <c r="CW2878">
        <v>593.05960000000005</v>
      </c>
      <c r="CX2878">
        <v>1320.2360000000001</v>
      </c>
      <c r="CY2878">
        <v>2368.4389999999999</v>
      </c>
      <c r="CZ2878">
        <v>1660.5360000000001</v>
      </c>
      <c r="DA2878">
        <v>2006.489</v>
      </c>
      <c r="DB2878">
        <v>3497.9290000000001</v>
      </c>
      <c r="DC2878">
        <v>4478.7349999999997</v>
      </c>
      <c r="DD2878">
        <v>85.220780000000005</v>
      </c>
      <c r="DE2878">
        <v>89.921040000000005</v>
      </c>
      <c r="DF2878">
        <v>255.77879999999999</v>
      </c>
      <c r="DG2878">
        <v>173.98390000000001</v>
      </c>
      <c r="DH2878">
        <v>172.44929999999999</v>
      </c>
      <c r="DI2878">
        <v>142.94309999999999</v>
      </c>
      <c r="DJ2878">
        <v>406.20229999999998</v>
      </c>
      <c r="DK2878">
        <v>392.64359999999999</v>
      </c>
      <c r="DL2878">
        <v>352.29969999999997</v>
      </c>
      <c r="DM2878">
        <v>414.15530000000001</v>
      </c>
      <c r="DN2878">
        <v>371.27370000000002</v>
      </c>
      <c r="DO2878">
        <v>19</v>
      </c>
      <c r="DP2878">
        <v>19</v>
      </c>
    </row>
    <row r="2879" spans="1:120" hidden="1" x14ac:dyDescent="0.25">
      <c r="A2879" t="str">
        <f t="shared" si="44"/>
        <v>sublap_id-SLAP_PGEB_Prescribed DA 1-4 (1PM-9PM)_44475_19-19</v>
      </c>
      <c r="B2879" t="s">
        <v>62</v>
      </c>
      <c r="C2879" t="s">
        <v>287</v>
      </c>
      <c r="D2879" t="s">
        <v>61</v>
      </c>
      <c r="E2879" t="s">
        <v>288</v>
      </c>
      <c r="F2879" t="s">
        <v>61</v>
      </c>
      <c r="G2879" t="s">
        <v>61</v>
      </c>
      <c r="H2879" t="s">
        <v>61</v>
      </c>
      <c r="I2879" t="s">
        <v>61</v>
      </c>
      <c r="J2879" t="s">
        <v>61</v>
      </c>
      <c r="K2879" t="s">
        <v>214</v>
      </c>
      <c r="L2879" s="18">
        <v>44475</v>
      </c>
      <c r="M2879">
        <v>19</v>
      </c>
      <c r="N2879">
        <v>19</v>
      </c>
      <c r="O2879" t="s">
        <v>258</v>
      </c>
      <c r="P2879">
        <v>2</v>
      </c>
      <c r="Q2879">
        <v>1</v>
      </c>
      <c r="R2879">
        <v>0</v>
      </c>
      <c r="S2879">
        <v>0</v>
      </c>
      <c r="T2879">
        <v>1</v>
      </c>
      <c r="U2879">
        <v>0</v>
      </c>
      <c r="V2879">
        <v>1</v>
      </c>
      <c r="W2879">
        <v>234.56</v>
      </c>
      <c r="X2879">
        <v>232.32</v>
      </c>
      <c r="Y2879">
        <v>229.92</v>
      </c>
      <c r="Z2879">
        <v>230.72</v>
      </c>
      <c r="AA2879">
        <v>230.32</v>
      </c>
      <c r="AB2879">
        <v>229.92</v>
      </c>
      <c r="AC2879">
        <v>183.28</v>
      </c>
      <c r="AD2879">
        <v>118.8</v>
      </c>
      <c r="AE2879">
        <v>147.52000000000001</v>
      </c>
      <c r="AF2879">
        <v>151.44</v>
      </c>
      <c r="AG2879">
        <v>147.68</v>
      </c>
      <c r="AH2879">
        <v>153.36000000000001</v>
      </c>
      <c r="AI2879">
        <v>155.19999999999999</v>
      </c>
      <c r="AJ2879">
        <v>151.84</v>
      </c>
      <c r="AK2879">
        <v>140.16</v>
      </c>
      <c r="AL2879">
        <v>145.36000000000001</v>
      </c>
      <c r="AM2879">
        <v>145.19999999999999</v>
      </c>
      <c r="AN2879">
        <v>131.28</v>
      </c>
      <c r="AO2879">
        <v>48.64</v>
      </c>
      <c r="AP2879">
        <v>121.6</v>
      </c>
      <c r="AQ2879">
        <v>194.16</v>
      </c>
      <c r="AR2879">
        <v>158.08000000000001</v>
      </c>
      <c r="AS2879">
        <v>159.36000000000001</v>
      </c>
      <c r="AT2879">
        <v>159.91999999999999</v>
      </c>
      <c r="AU2879">
        <v>59</v>
      </c>
      <c r="AV2879">
        <v>62</v>
      </c>
      <c r="AW2879">
        <v>62</v>
      </c>
      <c r="AX2879">
        <v>62</v>
      </c>
      <c r="AY2879">
        <v>62</v>
      </c>
      <c r="AZ2879">
        <v>61</v>
      </c>
      <c r="BA2879">
        <v>61</v>
      </c>
      <c r="BB2879">
        <v>60</v>
      </c>
      <c r="BC2879">
        <v>62</v>
      </c>
      <c r="BD2879">
        <v>63</v>
      </c>
      <c r="BE2879">
        <v>64</v>
      </c>
      <c r="BF2879">
        <v>66</v>
      </c>
      <c r="BG2879">
        <v>67</v>
      </c>
      <c r="BH2879">
        <v>68</v>
      </c>
      <c r="BI2879">
        <v>68</v>
      </c>
      <c r="BJ2879">
        <v>68</v>
      </c>
      <c r="BK2879">
        <v>67</v>
      </c>
      <c r="BL2879">
        <v>65</v>
      </c>
      <c r="BM2879">
        <v>64</v>
      </c>
      <c r="BN2879">
        <v>64</v>
      </c>
      <c r="BO2879">
        <v>62</v>
      </c>
      <c r="BP2879">
        <v>61</v>
      </c>
      <c r="BQ2879">
        <v>61</v>
      </c>
      <c r="BR2879">
        <v>60</v>
      </c>
      <c r="BS2879">
        <v>-31.612559999999998</v>
      </c>
      <c r="BT2879">
        <v>-38.382460000000002</v>
      </c>
      <c r="BU2879">
        <v>-38.285350000000001</v>
      </c>
      <c r="BV2879">
        <v>-35.41554</v>
      </c>
      <c r="BW2879">
        <v>-33.790599999999998</v>
      </c>
      <c r="BX2879">
        <v>-34.868549999999999</v>
      </c>
      <c r="BY2879">
        <v>-15.816409999999999</v>
      </c>
      <c r="BZ2879">
        <v>25.60313</v>
      </c>
      <c r="CA2879">
        <v>28.49127</v>
      </c>
      <c r="CB2879">
        <v>29.959140000000001</v>
      </c>
      <c r="CC2879">
        <v>28.38213</v>
      </c>
      <c r="CD2879">
        <v>29.145399999999999</v>
      </c>
      <c r="CE2879">
        <v>31.320599999999999</v>
      </c>
      <c r="CF2879">
        <v>38.274459999999998</v>
      </c>
      <c r="CG2879">
        <v>46.649259999999998</v>
      </c>
      <c r="CH2879">
        <v>51.812480000000001</v>
      </c>
      <c r="CI2879">
        <v>49.970599999999997</v>
      </c>
      <c r="CJ2879">
        <v>53.578749999999999</v>
      </c>
      <c r="CK2879">
        <v>104.95699999999999</v>
      </c>
      <c r="CL2879">
        <v>26.168089999999999</v>
      </c>
      <c r="CM2879">
        <v>-14.405239999999999</v>
      </c>
      <c r="CN2879">
        <v>-14.240690000000001</v>
      </c>
      <c r="CO2879">
        <v>-12.268129999999999</v>
      </c>
      <c r="CP2879">
        <v>-16.229130000000001</v>
      </c>
      <c r="CQ2879">
        <v>75.450580000000002</v>
      </c>
      <c r="CR2879">
        <v>58.977359999999997</v>
      </c>
      <c r="CS2879">
        <v>55.017400000000002</v>
      </c>
      <c r="CT2879">
        <v>63.21584</v>
      </c>
      <c r="CU2879">
        <v>69.694370000000006</v>
      </c>
      <c r="CV2879">
        <v>65.046859999999995</v>
      </c>
      <c r="CW2879">
        <v>19.137930000000001</v>
      </c>
      <c r="CX2879">
        <v>95.250690000000006</v>
      </c>
      <c r="CY2879">
        <v>30.69397</v>
      </c>
      <c r="CZ2879">
        <v>31.509679999999999</v>
      </c>
      <c r="DA2879">
        <v>63.28604</v>
      </c>
      <c r="DB2879">
        <v>40.586489999999998</v>
      </c>
      <c r="DC2879">
        <v>46.175739999999998</v>
      </c>
      <c r="DD2879">
        <v>60.506059999999998</v>
      </c>
      <c r="DE2879">
        <v>116.3045</v>
      </c>
      <c r="DF2879">
        <v>92.230590000000007</v>
      </c>
      <c r="DG2879">
        <v>128.44329999999999</v>
      </c>
      <c r="DH2879">
        <v>167.59450000000001</v>
      </c>
      <c r="DI2879">
        <v>673.18259999999998</v>
      </c>
      <c r="DJ2879">
        <v>730.66809999999998</v>
      </c>
      <c r="DK2879">
        <v>185.22720000000001</v>
      </c>
      <c r="DL2879">
        <v>552.1318</v>
      </c>
      <c r="DM2879">
        <v>486.27699999999999</v>
      </c>
      <c r="DN2879">
        <v>507.19349999999997</v>
      </c>
      <c r="DO2879">
        <v>19</v>
      </c>
      <c r="DP2879">
        <v>19</v>
      </c>
    </row>
    <row r="2880" spans="1:120" hidden="1" x14ac:dyDescent="0.25">
      <c r="A2880" t="str">
        <f t="shared" si="44"/>
        <v>Industry_Type-5. Offices, Hotels, Finance, Services_Prescribed DA 1-4 (1PM-9PM)_44475_19-19</v>
      </c>
      <c r="B2880" t="s">
        <v>62</v>
      </c>
      <c r="C2880" t="s">
        <v>205</v>
      </c>
      <c r="D2880" t="s">
        <v>61</v>
      </c>
      <c r="E2880" t="s">
        <v>61</v>
      </c>
      <c r="F2880" t="s">
        <v>61</v>
      </c>
      <c r="G2880" t="s">
        <v>37</v>
      </c>
      <c r="H2880" t="s">
        <v>61</v>
      </c>
      <c r="I2880" t="s">
        <v>61</v>
      </c>
      <c r="J2880" t="s">
        <v>61</v>
      </c>
      <c r="K2880" t="s">
        <v>214</v>
      </c>
      <c r="L2880" s="18">
        <v>44475</v>
      </c>
      <c r="M2880">
        <v>19</v>
      </c>
      <c r="N2880">
        <v>19</v>
      </c>
      <c r="O2880" t="s">
        <v>258</v>
      </c>
      <c r="P2880">
        <v>2</v>
      </c>
      <c r="Q2880">
        <v>1</v>
      </c>
      <c r="R2880">
        <v>0</v>
      </c>
      <c r="S2880">
        <v>0</v>
      </c>
      <c r="T2880">
        <v>1</v>
      </c>
      <c r="U2880">
        <v>0</v>
      </c>
      <c r="V2880">
        <v>1</v>
      </c>
      <c r="W2880">
        <v>234.56</v>
      </c>
      <c r="X2880">
        <v>232.32</v>
      </c>
      <c r="Y2880">
        <v>229.92</v>
      </c>
      <c r="Z2880">
        <v>230.72</v>
      </c>
      <c r="AA2880">
        <v>230.32</v>
      </c>
      <c r="AB2880">
        <v>229.92</v>
      </c>
      <c r="AC2880">
        <v>183.28</v>
      </c>
      <c r="AD2880">
        <v>118.8</v>
      </c>
      <c r="AE2880">
        <v>147.52000000000001</v>
      </c>
      <c r="AF2880">
        <v>151.44</v>
      </c>
      <c r="AG2880">
        <v>147.68</v>
      </c>
      <c r="AH2880">
        <v>153.36000000000001</v>
      </c>
      <c r="AI2880">
        <v>155.19999999999999</v>
      </c>
      <c r="AJ2880">
        <v>151.84</v>
      </c>
      <c r="AK2880">
        <v>140.16</v>
      </c>
      <c r="AL2880">
        <v>145.36000000000001</v>
      </c>
      <c r="AM2880">
        <v>145.19999999999999</v>
      </c>
      <c r="AN2880">
        <v>131.28</v>
      </c>
      <c r="AO2880">
        <v>48.64</v>
      </c>
      <c r="AP2880">
        <v>121.6</v>
      </c>
      <c r="AQ2880">
        <v>194.16</v>
      </c>
      <c r="AR2880">
        <v>158.08000000000001</v>
      </c>
      <c r="AS2880">
        <v>159.36000000000001</v>
      </c>
      <c r="AT2880">
        <v>159.91999999999999</v>
      </c>
      <c r="AU2880">
        <v>59</v>
      </c>
      <c r="AV2880">
        <v>62</v>
      </c>
      <c r="AW2880">
        <v>62</v>
      </c>
      <c r="AX2880">
        <v>62</v>
      </c>
      <c r="AY2880">
        <v>62</v>
      </c>
      <c r="AZ2880">
        <v>61</v>
      </c>
      <c r="BA2880">
        <v>61</v>
      </c>
      <c r="BB2880">
        <v>60</v>
      </c>
      <c r="BC2880">
        <v>62</v>
      </c>
      <c r="BD2880">
        <v>63</v>
      </c>
      <c r="BE2880">
        <v>64</v>
      </c>
      <c r="BF2880">
        <v>66</v>
      </c>
      <c r="BG2880">
        <v>67</v>
      </c>
      <c r="BH2880">
        <v>68</v>
      </c>
      <c r="BI2880">
        <v>68</v>
      </c>
      <c r="BJ2880">
        <v>68</v>
      </c>
      <c r="BK2880">
        <v>67</v>
      </c>
      <c r="BL2880">
        <v>65</v>
      </c>
      <c r="BM2880">
        <v>64</v>
      </c>
      <c r="BN2880">
        <v>64</v>
      </c>
      <c r="BO2880">
        <v>62</v>
      </c>
      <c r="BP2880">
        <v>61</v>
      </c>
      <c r="BQ2880">
        <v>61</v>
      </c>
      <c r="BR2880">
        <v>60</v>
      </c>
      <c r="BS2880">
        <v>-31.612559999999998</v>
      </c>
      <c r="BT2880">
        <v>-38.382460000000002</v>
      </c>
      <c r="BU2880">
        <v>-38.285350000000001</v>
      </c>
      <c r="BV2880">
        <v>-35.41554</v>
      </c>
      <c r="BW2880">
        <v>-33.790599999999998</v>
      </c>
      <c r="BX2880">
        <v>-34.868549999999999</v>
      </c>
      <c r="BY2880">
        <v>-15.816409999999999</v>
      </c>
      <c r="BZ2880">
        <v>25.60313</v>
      </c>
      <c r="CA2880">
        <v>28.49127</v>
      </c>
      <c r="CB2880">
        <v>29.959140000000001</v>
      </c>
      <c r="CC2880">
        <v>28.38213</v>
      </c>
      <c r="CD2880">
        <v>29.145399999999999</v>
      </c>
      <c r="CE2880">
        <v>31.320599999999999</v>
      </c>
      <c r="CF2880">
        <v>38.274459999999998</v>
      </c>
      <c r="CG2880">
        <v>46.649259999999998</v>
      </c>
      <c r="CH2880">
        <v>51.812480000000001</v>
      </c>
      <c r="CI2880">
        <v>49.970599999999997</v>
      </c>
      <c r="CJ2880">
        <v>53.578749999999999</v>
      </c>
      <c r="CK2880">
        <v>104.95699999999999</v>
      </c>
      <c r="CL2880">
        <v>26.168089999999999</v>
      </c>
      <c r="CM2880">
        <v>-14.405239999999999</v>
      </c>
      <c r="CN2880">
        <v>-14.240690000000001</v>
      </c>
      <c r="CO2880">
        <v>-12.268129999999999</v>
      </c>
      <c r="CP2880">
        <v>-16.229130000000001</v>
      </c>
      <c r="CQ2880">
        <v>75.450580000000002</v>
      </c>
      <c r="CR2880">
        <v>58.977359999999997</v>
      </c>
      <c r="CS2880">
        <v>55.017400000000002</v>
      </c>
      <c r="CT2880">
        <v>63.21584</v>
      </c>
      <c r="CU2880">
        <v>69.694370000000006</v>
      </c>
      <c r="CV2880">
        <v>65.046859999999995</v>
      </c>
      <c r="CW2880">
        <v>19.137930000000001</v>
      </c>
      <c r="CX2880">
        <v>95.250690000000006</v>
      </c>
      <c r="CY2880">
        <v>30.69397</v>
      </c>
      <c r="CZ2880">
        <v>31.509679999999999</v>
      </c>
      <c r="DA2880">
        <v>63.28604</v>
      </c>
      <c r="DB2880">
        <v>40.586489999999998</v>
      </c>
      <c r="DC2880">
        <v>46.175739999999998</v>
      </c>
      <c r="DD2880">
        <v>60.506059999999998</v>
      </c>
      <c r="DE2880">
        <v>116.3045</v>
      </c>
      <c r="DF2880">
        <v>92.230590000000007</v>
      </c>
      <c r="DG2880">
        <v>128.44329999999999</v>
      </c>
      <c r="DH2880">
        <v>167.59450000000001</v>
      </c>
      <c r="DI2880">
        <v>673.18259999999998</v>
      </c>
      <c r="DJ2880">
        <v>730.66809999999998</v>
      </c>
      <c r="DK2880">
        <v>185.22720000000001</v>
      </c>
      <c r="DL2880">
        <v>552.1318</v>
      </c>
      <c r="DM2880">
        <v>486.27699999999999</v>
      </c>
      <c r="DN2880">
        <v>507.19349999999997</v>
      </c>
      <c r="DO2880">
        <v>19</v>
      </c>
      <c r="DP2880">
        <v>19</v>
      </c>
    </row>
    <row r="2881" spans="1:120" hidden="1" x14ac:dyDescent="0.25">
      <c r="A2881" t="str">
        <f t="shared" si="44"/>
        <v>sublap_id-SLAP_PGP2_Prescribed DA 1-4 (1PM-9PM)_44475_19-19</v>
      </c>
      <c r="B2881" t="s">
        <v>62</v>
      </c>
      <c r="C2881" t="s">
        <v>301</v>
      </c>
      <c r="D2881" t="s">
        <v>61</v>
      </c>
      <c r="E2881" t="s">
        <v>302</v>
      </c>
      <c r="F2881" t="s">
        <v>61</v>
      </c>
      <c r="G2881" t="s">
        <v>61</v>
      </c>
      <c r="H2881" t="s">
        <v>61</v>
      </c>
      <c r="I2881" t="s">
        <v>61</v>
      </c>
      <c r="J2881" t="s">
        <v>61</v>
      </c>
      <c r="K2881" t="s">
        <v>214</v>
      </c>
      <c r="L2881" s="18">
        <v>44475</v>
      </c>
      <c r="M2881">
        <v>19</v>
      </c>
      <c r="N2881">
        <v>19</v>
      </c>
      <c r="O2881" t="s">
        <v>258</v>
      </c>
      <c r="P2881">
        <v>1</v>
      </c>
      <c r="Q2881">
        <v>1</v>
      </c>
      <c r="R2881">
        <v>0</v>
      </c>
      <c r="S2881">
        <v>0</v>
      </c>
      <c r="T2881">
        <v>1</v>
      </c>
      <c r="U2881">
        <v>0</v>
      </c>
      <c r="V2881">
        <v>1</v>
      </c>
      <c r="W2881">
        <v>528.32000000000005</v>
      </c>
      <c r="X2881">
        <v>490.08</v>
      </c>
      <c r="Y2881">
        <v>490.4</v>
      </c>
      <c r="Z2881">
        <v>490.08</v>
      </c>
      <c r="AA2881">
        <v>490.56</v>
      </c>
      <c r="AB2881">
        <v>491.36</v>
      </c>
      <c r="AC2881">
        <v>488</v>
      </c>
      <c r="AD2881">
        <v>299.68</v>
      </c>
      <c r="AE2881">
        <v>160.96</v>
      </c>
      <c r="AF2881">
        <v>154.72</v>
      </c>
      <c r="AG2881">
        <v>202.4</v>
      </c>
      <c r="AH2881">
        <v>409.6</v>
      </c>
      <c r="AI2881">
        <v>331.36</v>
      </c>
      <c r="AJ2881">
        <v>81.44</v>
      </c>
      <c r="AK2881">
        <v>74.239999999999995</v>
      </c>
      <c r="AL2881">
        <v>112.64</v>
      </c>
      <c r="AM2881">
        <v>99.36</v>
      </c>
      <c r="AN2881">
        <v>76.8</v>
      </c>
      <c r="AO2881">
        <v>27.84</v>
      </c>
      <c r="AP2881">
        <v>96.48</v>
      </c>
      <c r="AQ2881">
        <v>130.08000000000001</v>
      </c>
      <c r="AR2881">
        <v>474.08</v>
      </c>
      <c r="AS2881">
        <v>501.6</v>
      </c>
      <c r="AT2881">
        <v>497.44</v>
      </c>
      <c r="AU2881">
        <v>57</v>
      </c>
      <c r="AV2881">
        <v>60</v>
      </c>
      <c r="AW2881">
        <v>59</v>
      </c>
      <c r="AX2881">
        <v>59</v>
      </c>
      <c r="AY2881">
        <v>59</v>
      </c>
      <c r="AZ2881">
        <v>59</v>
      </c>
      <c r="BA2881">
        <v>58</v>
      </c>
      <c r="BB2881">
        <v>58</v>
      </c>
      <c r="BC2881">
        <v>59</v>
      </c>
      <c r="BD2881">
        <v>60</v>
      </c>
      <c r="BE2881">
        <v>61</v>
      </c>
      <c r="BF2881">
        <v>62</v>
      </c>
      <c r="BG2881">
        <v>63</v>
      </c>
      <c r="BH2881">
        <v>63</v>
      </c>
      <c r="BI2881">
        <v>62</v>
      </c>
      <c r="BJ2881">
        <v>62</v>
      </c>
      <c r="BK2881">
        <v>62</v>
      </c>
      <c r="BL2881">
        <v>61</v>
      </c>
      <c r="BM2881">
        <v>60</v>
      </c>
      <c r="BN2881">
        <v>59</v>
      </c>
      <c r="BO2881">
        <v>59</v>
      </c>
      <c r="BP2881">
        <v>58</v>
      </c>
      <c r="BQ2881">
        <v>58</v>
      </c>
      <c r="BR2881">
        <v>58</v>
      </c>
      <c r="BS2881">
        <v>-57.006100000000004</v>
      </c>
      <c r="BT2881">
        <v>-58.738889999999998</v>
      </c>
      <c r="BU2881">
        <v>-65.434970000000007</v>
      </c>
      <c r="BV2881">
        <v>-66.168270000000007</v>
      </c>
      <c r="BW2881">
        <v>-68.815799999999996</v>
      </c>
      <c r="BX2881">
        <v>-87.436580000000006</v>
      </c>
      <c r="BY2881">
        <v>-71.902829999999994</v>
      </c>
      <c r="BZ2881">
        <v>7.3730500000000004E-2</v>
      </c>
      <c r="CA2881">
        <v>55.29092</v>
      </c>
      <c r="CB2881">
        <v>176.8878</v>
      </c>
      <c r="CC2881">
        <v>85.392619999999994</v>
      </c>
      <c r="CD2881">
        <v>-36.157620000000001</v>
      </c>
      <c r="CE2881">
        <v>23.422000000000001</v>
      </c>
      <c r="CF2881">
        <v>34.774509999999999</v>
      </c>
      <c r="CG2881">
        <v>34.276440000000001</v>
      </c>
      <c r="CH2881">
        <v>21.998460000000001</v>
      </c>
      <c r="CI2881">
        <v>24.48236</v>
      </c>
      <c r="CJ2881">
        <v>36.869250000000001</v>
      </c>
      <c r="CK2881">
        <v>31.18834</v>
      </c>
      <c r="CL2881">
        <v>-4.6837010000000001</v>
      </c>
      <c r="CM2881">
        <v>-16.496390000000002</v>
      </c>
      <c r="CN2881">
        <v>-33.715850000000003</v>
      </c>
      <c r="CO2881">
        <v>-32.492579999999997</v>
      </c>
      <c r="CP2881">
        <v>-32.960140000000003</v>
      </c>
      <c r="CQ2881">
        <v>216.8914</v>
      </c>
      <c r="CR2881">
        <v>401.3904</v>
      </c>
      <c r="CS2881">
        <v>439.66739999999999</v>
      </c>
      <c r="CT2881">
        <v>420.64749999999998</v>
      </c>
      <c r="CU2881">
        <v>388.68680000000001</v>
      </c>
      <c r="CV2881">
        <v>383.42660000000001</v>
      </c>
      <c r="CW2881">
        <v>593.05960000000005</v>
      </c>
      <c r="CX2881">
        <v>1320.2360000000001</v>
      </c>
      <c r="CY2881">
        <v>2368.4389999999999</v>
      </c>
      <c r="CZ2881">
        <v>1660.5360000000001</v>
      </c>
      <c r="DA2881">
        <v>2006.489</v>
      </c>
      <c r="DB2881">
        <v>3497.9290000000001</v>
      </c>
      <c r="DC2881">
        <v>4478.7349999999997</v>
      </c>
      <c r="DD2881">
        <v>85.220780000000005</v>
      </c>
      <c r="DE2881">
        <v>89.921040000000005</v>
      </c>
      <c r="DF2881">
        <v>255.77879999999999</v>
      </c>
      <c r="DG2881">
        <v>173.98390000000001</v>
      </c>
      <c r="DH2881">
        <v>172.44929999999999</v>
      </c>
      <c r="DI2881">
        <v>142.94309999999999</v>
      </c>
      <c r="DJ2881">
        <v>406.20229999999998</v>
      </c>
      <c r="DK2881">
        <v>392.64359999999999</v>
      </c>
      <c r="DL2881">
        <v>352.29969999999997</v>
      </c>
      <c r="DM2881">
        <v>414.15530000000001</v>
      </c>
      <c r="DN2881">
        <v>371.27370000000002</v>
      </c>
      <c r="DO2881">
        <v>19</v>
      </c>
      <c r="DP2881">
        <v>19</v>
      </c>
    </row>
    <row r="2882" spans="1:120" hidden="1" x14ac:dyDescent="0.25">
      <c r="A2882" t="str">
        <f t="shared" si="44"/>
        <v>All_Prescribed DA 1-4 (1PM-9PM)_44475_19-19</v>
      </c>
      <c r="B2882" t="s">
        <v>62</v>
      </c>
      <c r="C2882" t="s">
        <v>61</v>
      </c>
      <c r="D2882" t="s">
        <v>61</v>
      </c>
      <c r="E2882" t="s">
        <v>61</v>
      </c>
      <c r="F2882" t="s">
        <v>61</v>
      </c>
      <c r="G2882" t="s">
        <v>61</v>
      </c>
      <c r="H2882" t="s">
        <v>61</v>
      </c>
      <c r="I2882" t="s">
        <v>61</v>
      </c>
      <c r="J2882" t="s">
        <v>61</v>
      </c>
      <c r="K2882" t="s">
        <v>214</v>
      </c>
      <c r="L2882" s="18">
        <v>44475</v>
      </c>
      <c r="M2882">
        <v>19</v>
      </c>
      <c r="N2882">
        <v>19</v>
      </c>
      <c r="O2882" t="s">
        <v>258</v>
      </c>
      <c r="P2882">
        <v>3</v>
      </c>
      <c r="Q2882">
        <v>2</v>
      </c>
      <c r="R2882">
        <v>0</v>
      </c>
      <c r="S2882">
        <v>0</v>
      </c>
      <c r="T2882">
        <v>1</v>
      </c>
      <c r="U2882">
        <v>1</v>
      </c>
      <c r="V2882">
        <v>1</v>
      </c>
      <c r="W2882">
        <v>968.4</v>
      </c>
      <c r="X2882">
        <v>909.36</v>
      </c>
      <c r="Y2882">
        <v>908.04</v>
      </c>
      <c r="Z2882">
        <v>908.16</v>
      </c>
      <c r="AA2882">
        <v>908.58</v>
      </c>
      <c r="AB2882">
        <v>909.48</v>
      </c>
      <c r="AC2882">
        <v>869.46</v>
      </c>
      <c r="AD2882">
        <v>538.62</v>
      </c>
      <c r="AE2882">
        <v>352.08</v>
      </c>
      <c r="AF2882">
        <v>345.66</v>
      </c>
      <c r="AG2882">
        <v>414.36</v>
      </c>
      <c r="AH2882">
        <v>729.42</v>
      </c>
      <c r="AI2882">
        <v>613.44000000000005</v>
      </c>
      <c r="AJ2882">
        <v>236.04</v>
      </c>
      <c r="AK2882">
        <v>216.48</v>
      </c>
      <c r="AL2882">
        <v>277.98</v>
      </c>
      <c r="AM2882">
        <v>257.94</v>
      </c>
      <c r="AN2882">
        <v>213.66</v>
      </c>
      <c r="AO2882">
        <v>78.239999999999995</v>
      </c>
      <c r="AP2882">
        <v>235.92</v>
      </c>
      <c r="AQ2882">
        <v>340.74</v>
      </c>
      <c r="AR2882">
        <v>829.68</v>
      </c>
      <c r="AS2882">
        <v>871.92</v>
      </c>
      <c r="AT2882">
        <v>866.1</v>
      </c>
      <c r="AU2882">
        <v>58</v>
      </c>
      <c r="AV2882">
        <v>61</v>
      </c>
      <c r="AW2882">
        <v>60.5</v>
      </c>
      <c r="AX2882">
        <v>60.5</v>
      </c>
      <c r="AY2882">
        <v>60.5</v>
      </c>
      <c r="AZ2882">
        <v>60</v>
      </c>
      <c r="BA2882">
        <v>59.5</v>
      </c>
      <c r="BB2882">
        <v>59</v>
      </c>
      <c r="BC2882">
        <v>60.5</v>
      </c>
      <c r="BD2882">
        <v>61.5</v>
      </c>
      <c r="BE2882">
        <v>62.5</v>
      </c>
      <c r="BF2882">
        <v>64</v>
      </c>
      <c r="BG2882">
        <v>65</v>
      </c>
      <c r="BH2882">
        <v>65.5</v>
      </c>
      <c r="BI2882">
        <v>65</v>
      </c>
      <c r="BJ2882">
        <v>65</v>
      </c>
      <c r="BK2882">
        <v>64.5</v>
      </c>
      <c r="BL2882">
        <v>63</v>
      </c>
      <c r="BM2882">
        <v>62</v>
      </c>
      <c r="BN2882">
        <v>61.5</v>
      </c>
      <c r="BO2882">
        <v>60.5</v>
      </c>
      <c r="BP2882">
        <v>59.5</v>
      </c>
      <c r="BQ2882">
        <v>59.5</v>
      </c>
      <c r="BR2882">
        <v>59</v>
      </c>
      <c r="BS2882">
        <v>-109.2186</v>
      </c>
      <c r="BT2882">
        <v>-116.8952</v>
      </c>
      <c r="BU2882">
        <v>-126.8665</v>
      </c>
      <c r="BV2882">
        <v>-125.8141</v>
      </c>
      <c r="BW2882">
        <v>-128.5667</v>
      </c>
      <c r="BX2882">
        <v>-157.30629999999999</v>
      </c>
      <c r="BY2882">
        <v>-119.7166</v>
      </c>
      <c r="BZ2882">
        <v>19.312950000000001</v>
      </c>
      <c r="CA2882">
        <v>104.3048</v>
      </c>
      <c r="CB2882">
        <v>287.80110000000002</v>
      </c>
      <c r="CC2882">
        <v>149.37549999999999</v>
      </c>
      <c r="CD2882">
        <v>-32.377380000000002</v>
      </c>
      <c r="CE2882">
        <v>58.623449999999998</v>
      </c>
      <c r="CF2882">
        <v>80.867609999999999</v>
      </c>
      <c r="CG2882">
        <v>86.401610000000005</v>
      </c>
      <c r="CH2882">
        <v>71.857060000000004</v>
      </c>
      <c r="CI2882">
        <v>74.201490000000007</v>
      </c>
      <c r="CJ2882">
        <v>95.487930000000006</v>
      </c>
      <c r="CK2882">
        <v>125.5003</v>
      </c>
      <c r="CL2882">
        <v>12.600519999999999</v>
      </c>
      <c r="CM2882">
        <v>-35.548520000000003</v>
      </c>
      <c r="CN2882">
        <v>-61.254300000000001</v>
      </c>
      <c r="CO2882">
        <v>-57.939970000000002</v>
      </c>
      <c r="CP2882">
        <v>-61.61206</v>
      </c>
      <c r="CQ2882">
        <v>530.44659999999999</v>
      </c>
      <c r="CR2882">
        <v>936.30319999999995</v>
      </c>
      <c r="CS2882">
        <v>1020.199</v>
      </c>
      <c r="CT2882">
        <v>982.01580000000001</v>
      </c>
      <c r="CU2882">
        <v>913.74829999999997</v>
      </c>
      <c r="CV2882">
        <v>899.29880000000003</v>
      </c>
      <c r="CW2882">
        <v>1345.1489999999999</v>
      </c>
      <c r="CX2882">
        <v>3024.1089999999999</v>
      </c>
      <c r="CY2882">
        <v>5346.2529999999997</v>
      </c>
      <c r="CZ2882">
        <v>3753.9290000000001</v>
      </c>
      <c r="DA2882">
        <v>4550.1980000000003</v>
      </c>
      <c r="DB2882">
        <v>7893.17</v>
      </c>
      <c r="DC2882">
        <v>10103.129999999999</v>
      </c>
      <c r="DD2882">
        <v>225.78139999999999</v>
      </c>
      <c r="DE2882">
        <v>267.74360000000001</v>
      </c>
      <c r="DF2882">
        <v>627.38199999999995</v>
      </c>
      <c r="DG2882">
        <v>463.71300000000002</v>
      </c>
      <c r="DH2882">
        <v>482.28289999999998</v>
      </c>
      <c r="DI2882">
        <v>700.28719999999998</v>
      </c>
      <c r="DJ2882">
        <v>1324.9559999999999</v>
      </c>
      <c r="DK2882">
        <v>987.63850000000002</v>
      </c>
      <c r="DL2882">
        <v>1103.248</v>
      </c>
      <c r="DM2882">
        <v>1205.3800000000001</v>
      </c>
      <c r="DN2882">
        <v>1120.662</v>
      </c>
      <c r="DO2882">
        <v>19</v>
      </c>
      <c r="DP2882">
        <v>19</v>
      </c>
    </row>
    <row r="2883" spans="1:120" hidden="1" x14ac:dyDescent="0.25">
      <c r="A2883" t="str">
        <f t="shared" si="44"/>
        <v>LCA-Greater Bay Area_Prescribed DA 1-4 (1PM-9PM)_44475_19-19</v>
      </c>
      <c r="B2883" t="s">
        <v>62</v>
      </c>
      <c r="C2883" t="s">
        <v>209</v>
      </c>
      <c r="D2883" t="s">
        <v>36</v>
      </c>
      <c r="E2883" t="s">
        <v>61</v>
      </c>
      <c r="F2883" t="s">
        <v>61</v>
      </c>
      <c r="G2883" t="s">
        <v>61</v>
      </c>
      <c r="H2883" t="s">
        <v>61</v>
      </c>
      <c r="I2883" t="s">
        <v>61</v>
      </c>
      <c r="J2883" t="s">
        <v>61</v>
      </c>
      <c r="K2883" t="s">
        <v>214</v>
      </c>
      <c r="L2883" s="18">
        <v>44475</v>
      </c>
      <c r="M2883">
        <v>19</v>
      </c>
      <c r="N2883">
        <v>19</v>
      </c>
      <c r="O2883" t="s">
        <v>258</v>
      </c>
      <c r="P2883">
        <v>3</v>
      </c>
      <c r="Q2883">
        <v>2</v>
      </c>
      <c r="R2883">
        <v>0</v>
      </c>
      <c r="S2883">
        <v>0</v>
      </c>
      <c r="T2883">
        <v>1</v>
      </c>
      <c r="U2883">
        <v>1</v>
      </c>
      <c r="V2883">
        <v>1</v>
      </c>
      <c r="W2883">
        <v>968.4</v>
      </c>
      <c r="X2883">
        <v>909.36</v>
      </c>
      <c r="Y2883">
        <v>908.04</v>
      </c>
      <c r="Z2883">
        <v>908.16</v>
      </c>
      <c r="AA2883">
        <v>908.58</v>
      </c>
      <c r="AB2883">
        <v>909.48</v>
      </c>
      <c r="AC2883">
        <v>869.46</v>
      </c>
      <c r="AD2883">
        <v>538.62</v>
      </c>
      <c r="AE2883">
        <v>352.08</v>
      </c>
      <c r="AF2883">
        <v>345.66</v>
      </c>
      <c r="AG2883">
        <v>414.36</v>
      </c>
      <c r="AH2883">
        <v>729.42</v>
      </c>
      <c r="AI2883">
        <v>613.44000000000005</v>
      </c>
      <c r="AJ2883">
        <v>236.04</v>
      </c>
      <c r="AK2883">
        <v>216.48</v>
      </c>
      <c r="AL2883">
        <v>277.98</v>
      </c>
      <c r="AM2883">
        <v>257.94</v>
      </c>
      <c r="AN2883">
        <v>213.66</v>
      </c>
      <c r="AO2883">
        <v>78.239999999999995</v>
      </c>
      <c r="AP2883">
        <v>235.92</v>
      </c>
      <c r="AQ2883">
        <v>340.74</v>
      </c>
      <c r="AR2883">
        <v>829.68</v>
      </c>
      <c r="AS2883">
        <v>871.92</v>
      </c>
      <c r="AT2883">
        <v>866.1</v>
      </c>
      <c r="AU2883">
        <v>58</v>
      </c>
      <c r="AV2883">
        <v>61</v>
      </c>
      <c r="AW2883">
        <v>60.5</v>
      </c>
      <c r="AX2883">
        <v>60.5</v>
      </c>
      <c r="AY2883">
        <v>60.5</v>
      </c>
      <c r="AZ2883">
        <v>60</v>
      </c>
      <c r="BA2883">
        <v>59.5</v>
      </c>
      <c r="BB2883">
        <v>59</v>
      </c>
      <c r="BC2883">
        <v>60.5</v>
      </c>
      <c r="BD2883">
        <v>61.5</v>
      </c>
      <c r="BE2883">
        <v>62.5</v>
      </c>
      <c r="BF2883">
        <v>64</v>
      </c>
      <c r="BG2883">
        <v>65</v>
      </c>
      <c r="BH2883">
        <v>65.5</v>
      </c>
      <c r="BI2883">
        <v>65</v>
      </c>
      <c r="BJ2883">
        <v>65</v>
      </c>
      <c r="BK2883">
        <v>64.5</v>
      </c>
      <c r="BL2883">
        <v>63</v>
      </c>
      <c r="BM2883">
        <v>62</v>
      </c>
      <c r="BN2883">
        <v>61.5</v>
      </c>
      <c r="BO2883">
        <v>60.5</v>
      </c>
      <c r="BP2883">
        <v>59.5</v>
      </c>
      <c r="BQ2883">
        <v>59.5</v>
      </c>
      <c r="BR2883">
        <v>59</v>
      </c>
      <c r="BS2883">
        <v>-109.2186</v>
      </c>
      <c r="BT2883">
        <v>-116.8952</v>
      </c>
      <c r="BU2883">
        <v>-126.8665</v>
      </c>
      <c r="BV2883">
        <v>-125.8141</v>
      </c>
      <c r="BW2883">
        <v>-128.5667</v>
      </c>
      <c r="BX2883">
        <v>-157.30629999999999</v>
      </c>
      <c r="BY2883">
        <v>-119.7166</v>
      </c>
      <c r="BZ2883">
        <v>19.312950000000001</v>
      </c>
      <c r="CA2883">
        <v>104.3048</v>
      </c>
      <c r="CB2883">
        <v>287.80110000000002</v>
      </c>
      <c r="CC2883">
        <v>149.37549999999999</v>
      </c>
      <c r="CD2883">
        <v>-32.377380000000002</v>
      </c>
      <c r="CE2883">
        <v>58.623449999999998</v>
      </c>
      <c r="CF2883">
        <v>80.867609999999999</v>
      </c>
      <c r="CG2883">
        <v>86.401610000000005</v>
      </c>
      <c r="CH2883">
        <v>71.857060000000004</v>
      </c>
      <c r="CI2883">
        <v>74.201490000000007</v>
      </c>
      <c r="CJ2883">
        <v>95.487930000000006</v>
      </c>
      <c r="CK2883">
        <v>125.5003</v>
      </c>
      <c r="CL2883">
        <v>12.600519999999999</v>
      </c>
      <c r="CM2883">
        <v>-35.548520000000003</v>
      </c>
      <c r="CN2883">
        <v>-61.254300000000001</v>
      </c>
      <c r="CO2883">
        <v>-57.939970000000002</v>
      </c>
      <c r="CP2883">
        <v>-61.61206</v>
      </c>
      <c r="CQ2883">
        <v>530.44659999999999</v>
      </c>
      <c r="CR2883">
        <v>936.30319999999995</v>
      </c>
      <c r="CS2883">
        <v>1020.199</v>
      </c>
      <c r="CT2883">
        <v>982.01580000000001</v>
      </c>
      <c r="CU2883">
        <v>913.74829999999997</v>
      </c>
      <c r="CV2883">
        <v>899.29880000000003</v>
      </c>
      <c r="CW2883">
        <v>1345.1489999999999</v>
      </c>
      <c r="CX2883">
        <v>3024.1089999999999</v>
      </c>
      <c r="CY2883">
        <v>5346.2529999999997</v>
      </c>
      <c r="CZ2883">
        <v>3753.9290000000001</v>
      </c>
      <c r="DA2883">
        <v>4550.1980000000003</v>
      </c>
      <c r="DB2883">
        <v>7893.17</v>
      </c>
      <c r="DC2883">
        <v>10103.129999999999</v>
      </c>
      <c r="DD2883">
        <v>225.78139999999999</v>
      </c>
      <c r="DE2883">
        <v>267.74360000000001</v>
      </c>
      <c r="DF2883">
        <v>627.38199999999995</v>
      </c>
      <c r="DG2883">
        <v>463.71300000000002</v>
      </c>
      <c r="DH2883">
        <v>482.28289999999998</v>
      </c>
      <c r="DI2883">
        <v>700.28719999999998</v>
      </c>
      <c r="DJ2883">
        <v>1324.9559999999999</v>
      </c>
      <c r="DK2883">
        <v>987.63850000000002</v>
      </c>
      <c r="DL2883">
        <v>1103.248</v>
      </c>
      <c r="DM2883">
        <v>1205.3800000000001</v>
      </c>
      <c r="DN2883">
        <v>1120.662</v>
      </c>
      <c r="DO2883">
        <v>19</v>
      </c>
      <c r="DP2883">
        <v>19</v>
      </c>
    </row>
    <row r="2884" spans="1:120" hidden="1" x14ac:dyDescent="0.25">
      <c r="A2884" t="str">
        <f t="shared" ref="A2884:A2947" si="45">C2884&amp;"_"&amp;K2884&amp;"_"&amp;IF(L2884="",O2884,L2884&amp;IF(LEFT(K2884,3)="All","",IF(R2884=1,"_Combined","_"&amp;M2884&amp;"-"&amp;N2884)))</f>
        <v>Industry_Type-1. Agriculture, Mining &amp; Construction_Prescribed DA 1-4 (1PM-9PM)_44475_19-19</v>
      </c>
      <c r="B2884" t="s">
        <v>62</v>
      </c>
      <c r="C2884" t="s">
        <v>211</v>
      </c>
      <c r="D2884" t="s">
        <v>61</v>
      </c>
      <c r="E2884" t="s">
        <v>61</v>
      </c>
      <c r="F2884" t="s">
        <v>61</v>
      </c>
      <c r="G2884" t="s">
        <v>30</v>
      </c>
      <c r="H2884" t="s">
        <v>61</v>
      </c>
      <c r="I2884" t="s">
        <v>61</v>
      </c>
      <c r="J2884" t="s">
        <v>61</v>
      </c>
      <c r="K2884" t="s">
        <v>214</v>
      </c>
      <c r="L2884" s="18">
        <v>44475</v>
      </c>
      <c r="M2884">
        <v>19</v>
      </c>
      <c r="N2884">
        <v>19</v>
      </c>
      <c r="O2884" t="s">
        <v>258</v>
      </c>
      <c r="P2884">
        <v>1</v>
      </c>
      <c r="Q2884">
        <v>1</v>
      </c>
      <c r="R2884">
        <v>0</v>
      </c>
      <c r="S2884">
        <v>0</v>
      </c>
      <c r="T2884">
        <v>1</v>
      </c>
      <c r="U2884">
        <v>0</v>
      </c>
      <c r="V2884">
        <v>1</v>
      </c>
      <c r="W2884">
        <v>528.32000000000005</v>
      </c>
      <c r="X2884">
        <v>490.08</v>
      </c>
      <c r="Y2884">
        <v>490.4</v>
      </c>
      <c r="Z2884">
        <v>490.08</v>
      </c>
      <c r="AA2884">
        <v>490.56</v>
      </c>
      <c r="AB2884">
        <v>491.36</v>
      </c>
      <c r="AC2884">
        <v>488</v>
      </c>
      <c r="AD2884">
        <v>299.68</v>
      </c>
      <c r="AE2884">
        <v>160.96</v>
      </c>
      <c r="AF2884">
        <v>154.72</v>
      </c>
      <c r="AG2884">
        <v>202.4</v>
      </c>
      <c r="AH2884">
        <v>409.6</v>
      </c>
      <c r="AI2884">
        <v>331.36</v>
      </c>
      <c r="AJ2884">
        <v>81.44</v>
      </c>
      <c r="AK2884">
        <v>74.239999999999995</v>
      </c>
      <c r="AL2884">
        <v>112.64</v>
      </c>
      <c r="AM2884">
        <v>99.36</v>
      </c>
      <c r="AN2884">
        <v>76.8</v>
      </c>
      <c r="AO2884">
        <v>27.84</v>
      </c>
      <c r="AP2884">
        <v>96.48</v>
      </c>
      <c r="AQ2884">
        <v>130.08000000000001</v>
      </c>
      <c r="AR2884">
        <v>474.08</v>
      </c>
      <c r="AS2884">
        <v>501.6</v>
      </c>
      <c r="AT2884">
        <v>497.44</v>
      </c>
      <c r="AU2884">
        <v>57</v>
      </c>
      <c r="AV2884">
        <v>60</v>
      </c>
      <c r="AW2884">
        <v>59</v>
      </c>
      <c r="AX2884">
        <v>59</v>
      </c>
      <c r="AY2884">
        <v>59</v>
      </c>
      <c r="AZ2884">
        <v>59</v>
      </c>
      <c r="BA2884">
        <v>58</v>
      </c>
      <c r="BB2884">
        <v>58</v>
      </c>
      <c r="BC2884">
        <v>59</v>
      </c>
      <c r="BD2884">
        <v>60</v>
      </c>
      <c r="BE2884">
        <v>61</v>
      </c>
      <c r="BF2884">
        <v>62</v>
      </c>
      <c r="BG2884">
        <v>63</v>
      </c>
      <c r="BH2884">
        <v>63</v>
      </c>
      <c r="BI2884">
        <v>62</v>
      </c>
      <c r="BJ2884">
        <v>62</v>
      </c>
      <c r="BK2884">
        <v>62</v>
      </c>
      <c r="BL2884">
        <v>61</v>
      </c>
      <c r="BM2884">
        <v>60</v>
      </c>
      <c r="BN2884">
        <v>59</v>
      </c>
      <c r="BO2884">
        <v>59</v>
      </c>
      <c r="BP2884">
        <v>58</v>
      </c>
      <c r="BQ2884">
        <v>58</v>
      </c>
      <c r="BR2884">
        <v>58</v>
      </c>
      <c r="BS2884">
        <v>-57.006100000000004</v>
      </c>
      <c r="BT2884">
        <v>-58.738889999999998</v>
      </c>
      <c r="BU2884">
        <v>-65.434970000000007</v>
      </c>
      <c r="BV2884">
        <v>-66.168270000000007</v>
      </c>
      <c r="BW2884">
        <v>-68.815799999999996</v>
      </c>
      <c r="BX2884">
        <v>-87.436580000000006</v>
      </c>
      <c r="BY2884">
        <v>-71.902829999999994</v>
      </c>
      <c r="BZ2884">
        <v>7.3730500000000004E-2</v>
      </c>
      <c r="CA2884">
        <v>55.29092</v>
      </c>
      <c r="CB2884">
        <v>176.8878</v>
      </c>
      <c r="CC2884">
        <v>85.392619999999994</v>
      </c>
      <c r="CD2884">
        <v>-36.157620000000001</v>
      </c>
      <c r="CE2884">
        <v>23.422000000000001</v>
      </c>
      <c r="CF2884">
        <v>34.774509999999999</v>
      </c>
      <c r="CG2884">
        <v>34.276440000000001</v>
      </c>
      <c r="CH2884">
        <v>21.998460000000001</v>
      </c>
      <c r="CI2884">
        <v>24.48236</v>
      </c>
      <c r="CJ2884">
        <v>36.869250000000001</v>
      </c>
      <c r="CK2884">
        <v>31.18834</v>
      </c>
      <c r="CL2884">
        <v>-4.6837010000000001</v>
      </c>
      <c r="CM2884">
        <v>-16.496390000000002</v>
      </c>
      <c r="CN2884">
        <v>-33.715850000000003</v>
      </c>
      <c r="CO2884">
        <v>-32.492579999999997</v>
      </c>
      <c r="CP2884">
        <v>-32.960140000000003</v>
      </c>
      <c r="CQ2884">
        <v>216.8914</v>
      </c>
      <c r="CR2884">
        <v>401.3904</v>
      </c>
      <c r="CS2884">
        <v>439.66739999999999</v>
      </c>
      <c r="CT2884">
        <v>420.64749999999998</v>
      </c>
      <c r="CU2884">
        <v>388.68680000000001</v>
      </c>
      <c r="CV2884">
        <v>383.42660000000001</v>
      </c>
      <c r="CW2884">
        <v>593.05960000000005</v>
      </c>
      <c r="CX2884">
        <v>1320.2360000000001</v>
      </c>
      <c r="CY2884">
        <v>2368.4389999999999</v>
      </c>
      <c r="CZ2884">
        <v>1660.5360000000001</v>
      </c>
      <c r="DA2884">
        <v>2006.489</v>
      </c>
      <c r="DB2884">
        <v>3497.9290000000001</v>
      </c>
      <c r="DC2884">
        <v>4478.7349999999997</v>
      </c>
      <c r="DD2884">
        <v>85.220780000000005</v>
      </c>
      <c r="DE2884">
        <v>89.921040000000005</v>
      </c>
      <c r="DF2884">
        <v>255.77879999999999</v>
      </c>
      <c r="DG2884">
        <v>173.98390000000001</v>
      </c>
      <c r="DH2884">
        <v>172.44929999999999</v>
      </c>
      <c r="DI2884">
        <v>142.94309999999999</v>
      </c>
      <c r="DJ2884">
        <v>406.20229999999998</v>
      </c>
      <c r="DK2884">
        <v>392.64359999999999</v>
      </c>
      <c r="DL2884">
        <v>352.29969999999997</v>
      </c>
      <c r="DM2884">
        <v>414.15530000000001</v>
      </c>
      <c r="DN2884">
        <v>371.27370000000002</v>
      </c>
      <c r="DO2884">
        <v>19</v>
      </c>
      <c r="DP2884">
        <v>19</v>
      </c>
    </row>
    <row r="2885" spans="1:120" hidden="1" x14ac:dyDescent="0.25">
      <c r="A2885" t="str">
        <f t="shared" si="45"/>
        <v>Aggregator-Blue Zone Resources, LLC_Prescribed DA 1-4 (1PM-9PM)_44475_19-19</v>
      </c>
      <c r="B2885" t="s">
        <v>62</v>
      </c>
      <c r="C2885" t="s">
        <v>261</v>
      </c>
      <c r="D2885" t="s">
        <v>61</v>
      </c>
      <c r="E2885" t="s">
        <v>61</v>
      </c>
      <c r="F2885" t="s">
        <v>262</v>
      </c>
      <c r="G2885" t="s">
        <v>61</v>
      </c>
      <c r="H2885" t="s">
        <v>61</v>
      </c>
      <c r="I2885" t="s">
        <v>61</v>
      </c>
      <c r="J2885" t="s">
        <v>61</v>
      </c>
      <c r="K2885" t="s">
        <v>214</v>
      </c>
      <c r="L2885" s="18">
        <v>44475</v>
      </c>
      <c r="M2885">
        <v>19</v>
      </c>
      <c r="N2885">
        <v>19</v>
      </c>
      <c r="O2885" t="s">
        <v>258</v>
      </c>
      <c r="P2885">
        <v>3</v>
      </c>
      <c r="Q2885">
        <v>2</v>
      </c>
      <c r="R2885">
        <v>0</v>
      </c>
      <c r="S2885">
        <v>0</v>
      </c>
      <c r="T2885">
        <v>1</v>
      </c>
      <c r="U2885">
        <v>1</v>
      </c>
      <c r="V2885">
        <v>1</v>
      </c>
      <c r="W2885">
        <v>968.4</v>
      </c>
      <c r="X2885">
        <v>909.36</v>
      </c>
      <c r="Y2885">
        <v>908.04</v>
      </c>
      <c r="Z2885">
        <v>908.16</v>
      </c>
      <c r="AA2885">
        <v>908.58</v>
      </c>
      <c r="AB2885">
        <v>909.48</v>
      </c>
      <c r="AC2885">
        <v>869.46</v>
      </c>
      <c r="AD2885">
        <v>538.62</v>
      </c>
      <c r="AE2885">
        <v>352.08</v>
      </c>
      <c r="AF2885">
        <v>345.66</v>
      </c>
      <c r="AG2885">
        <v>414.36</v>
      </c>
      <c r="AH2885">
        <v>729.42</v>
      </c>
      <c r="AI2885">
        <v>613.44000000000005</v>
      </c>
      <c r="AJ2885">
        <v>236.04</v>
      </c>
      <c r="AK2885">
        <v>216.48</v>
      </c>
      <c r="AL2885">
        <v>277.98</v>
      </c>
      <c r="AM2885">
        <v>257.94</v>
      </c>
      <c r="AN2885">
        <v>213.66</v>
      </c>
      <c r="AO2885">
        <v>78.239999999999995</v>
      </c>
      <c r="AP2885">
        <v>235.92</v>
      </c>
      <c r="AQ2885">
        <v>340.74</v>
      </c>
      <c r="AR2885">
        <v>829.68</v>
      </c>
      <c r="AS2885">
        <v>871.92</v>
      </c>
      <c r="AT2885">
        <v>866.1</v>
      </c>
      <c r="AU2885">
        <v>58</v>
      </c>
      <c r="AV2885">
        <v>61</v>
      </c>
      <c r="AW2885">
        <v>60.5</v>
      </c>
      <c r="AX2885">
        <v>60.5</v>
      </c>
      <c r="AY2885">
        <v>60.5</v>
      </c>
      <c r="AZ2885">
        <v>60</v>
      </c>
      <c r="BA2885">
        <v>59.5</v>
      </c>
      <c r="BB2885">
        <v>59</v>
      </c>
      <c r="BC2885">
        <v>60.5</v>
      </c>
      <c r="BD2885">
        <v>61.5</v>
      </c>
      <c r="BE2885">
        <v>62.5</v>
      </c>
      <c r="BF2885">
        <v>64</v>
      </c>
      <c r="BG2885">
        <v>65</v>
      </c>
      <c r="BH2885">
        <v>65.5</v>
      </c>
      <c r="BI2885">
        <v>65</v>
      </c>
      <c r="BJ2885">
        <v>65</v>
      </c>
      <c r="BK2885">
        <v>64.5</v>
      </c>
      <c r="BL2885">
        <v>63</v>
      </c>
      <c r="BM2885">
        <v>62</v>
      </c>
      <c r="BN2885">
        <v>61.5</v>
      </c>
      <c r="BO2885">
        <v>60.5</v>
      </c>
      <c r="BP2885">
        <v>59.5</v>
      </c>
      <c r="BQ2885">
        <v>59.5</v>
      </c>
      <c r="BR2885">
        <v>59</v>
      </c>
      <c r="BS2885">
        <v>-109.2186</v>
      </c>
      <c r="BT2885">
        <v>-116.8952</v>
      </c>
      <c r="BU2885">
        <v>-126.8665</v>
      </c>
      <c r="BV2885">
        <v>-125.8141</v>
      </c>
      <c r="BW2885">
        <v>-128.5667</v>
      </c>
      <c r="BX2885">
        <v>-157.30629999999999</v>
      </c>
      <c r="BY2885">
        <v>-119.7166</v>
      </c>
      <c r="BZ2885">
        <v>19.312950000000001</v>
      </c>
      <c r="CA2885">
        <v>104.3048</v>
      </c>
      <c r="CB2885">
        <v>287.80110000000002</v>
      </c>
      <c r="CC2885">
        <v>149.37549999999999</v>
      </c>
      <c r="CD2885">
        <v>-32.377380000000002</v>
      </c>
      <c r="CE2885">
        <v>58.623449999999998</v>
      </c>
      <c r="CF2885">
        <v>80.867609999999999</v>
      </c>
      <c r="CG2885">
        <v>86.401610000000005</v>
      </c>
      <c r="CH2885">
        <v>71.857060000000004</v>
      </c>
      <c r="CI2885">
        <v>74.201490000000007</v>
      </c>
      <c r="CJ2885">
        <v>95.487930000000006</v>
      </c>
      <c r="CK2885">
        <v>125.5003</v>
      </c>
      <c r="CL2885">
        <v>12.600519999999999</v>
      </c>
      <c r="CM2885">
        <v>-35.548520000000003</v>
      </c>
      <c r="CN2885">
        <v>-61.254300000000001</v>
      </c>
      <c r="CO2885">
        <v>-57.939970000000002</v>
      </c>
      <c r="CP2885">
        <v>-61.61206</v>
      </c>
      <c r="CQ2885">
        <v>530.44659999999999</v>
      </c>
      <c r="CR2885">
        <v>936.30319999999995</v>
      </c>
      <c r="CS2885">
        <v>1020.199</v>
      </c>
      <c r="CT2885">
        <v>982.01580000000001</v>
      </c>
      <c r="CU2885">
        <v>913.74829999999997</v>
      </c>
      <c r="CV2885">
        <v>899.29880000000003</v>
      </c>
      <c r="CW2885">
        <v>1345.1489999999999</v>
      </c>
      <c r="CX2885">
        <v>3024.1089999999999</v>
      </c>
      <c r="CY2885">
        <v>5346.2529999999997</v>
      </c>
      <c r="CZ2885">
        <v>3753.9290000000001</v>
      </c>
      <c r="DA2885">
        <v>4550.1980000000003</v>
      </c>
      <c r="DB2885">
        <v>7893.17</v>
      </c>
      <c r="DC2885">
        <v>10103.129999999999</v>
      </c>
      <c r="DD2885">
        <v>225.78139999999999</v>
      </c>
      <c r="DE2885">
        <v>267.74360000000001</v>
      </c>
      <c r="DF2885">
        <v>627.38199999999995</v>
      </c>
      <c r="DG2885">
        <v>463.71300000000002</v>
      </c>
      <c r="DH2885">
        <v>482.28289999999998</v>
      </c>
      <c r="DI2885">
        <v>700.28719999999998</v>
      </c>
      <c r="DJ2885">
        <v>1324.9559999999999</v>
      </c>
      <c r="DK2885">
        <v>987.63850000000002</v>
      </c>
      <c r="DL2885">
        <v>1103.248</v>
      </c>
      <c r="DM2885">
        <v>1205.3800000000001</v>
      </c>
      <c r="DN2885">
        <v>1120.662</v>
      </c>
      <c r="DO2885">
        <v>19</v>
      </c>
      <c r="DP2885">
        <v>19</v>
      </c>
    </row>
    <row r="2886" spans="1:120" hidden="1" x14ac:dyDescent="0.25">
      <c r="A2886" t="str">
        <f t="shared" si="45"/>
        <v>OtherDR-No_Prescribed DA 1-4 (1PM-9PM)_44475_19-19</v>
      </c>
      <c r="B2886" t="s">
        <v>62</v>
      </c>
      <c r="C2886" t="s">
        <v>323</v>
      </c>
      <c r="D2886" t="s">
        <v>61</v>
      </c>
      <c r="E2886" t="s">
        <v>61</v>
      </c>
      <c r="F2886" t="s">
        <v>61</v>
      </c>
      <c r="G2886" t="s">
        <v>61</v>
      </c>
      <c r="H2886" t="s">
        <v>61</v>
      </c>
      <c r="I2886" t="s">
        <v>97</v>
      </c>
      <c r="J2886" t="s">
        <v>61</v>
      </c>
      <c r="K2886" t="s">
        <v>214</v>
      </c>
      <c r="L2886" s="18">
        <v>44475</v>
      </c>
      <c r="M2886">
        <v>19</v>
      </c>
      <c r="N2886">
        <v>19</v>
      </c>
      <c r="O2886" t="s">
        <v>258</v>
      </c>
      <c r="P2886">
        <v>3</v>
      </c>
      <c r="Q2886">
        <v>2</v>
      </c>
      <c r="R2886">
        <v>0</v>
      </c>
      <c r="S2886">
        <v>0</v>
      </c>
      <c r="T2886">
        <v>1</v>
      </c>
      <c r="U2886">
        <v>1</v>
      </c>
      <c r="V2886">
        <v>1</v>
      </c>
      <c r="W2886">
        <v>968.4</v>
      </c>
      <c r="X2886">
        <v>909.36</v>
      </c>
      <c r="Y2886">
        <v>908.04</v>
      </c>
      <c r="Z2886">
        <v>908.16</v>
      </c>
      <c r="AA2886">
        <v>908.58</v>
      </c>
      <c r="AB2886">
        <v>909.48</v>
      </c>
      <c r="AC2886">
        <v>869.46</v>
      </c>
      <c r="AD2886">
        <v>538.62</v>
      </c>
      <c r="AE2886">
        <v>352.08</v>
      </c>
      <c r="AF2886">
        <v>345.66</v>
      </c>
      <c r="AG2886">
        <v>414.36</v>
      </c>
      <c r="AH2886">
        <v>729.42</v>
      </c>
      <c r="AI2886">
        <v>613.44000000000005</v>
      </c>
      <c r="AJ2886">
        <v>236.04</v>
      </c>
      <c r="AK2886">
        <v>216.48</v>
      </c>
      <c r="AL2886">
        <v>277.98</v>
      </c>
      <c r="AM2886">
        <v>257.94</v>
      </c>
      <c r="AN2886">
        <v>213.66</v>
      </c>
      <c r="AO2886">
        <v>78.239999999999995</v>
      </c>
      <c r="AP2886">
        <v>235.92</v>
      </c>
      <c r="AQ2886">
        <v>340.74</v>
      </c>
      <c r="AR2886">
        <v>829.68</v>
      </c>
      <c r="AS2886">
        <v>871.92</v>
      </c>
      <c r="AT2886">
        <v>866.1</v>
      </c>
      <c r="AU2886">
        <v>58</v>
      </c>
      <c r="AV2886">
        <v>61</v>
      </c>
      <c r="AW2886">
        <v>60.5</v>
      </c>
      <c r="AX2886">
        <v>60.5</v>
      </c>
      <c r="AY2886">
        <v>60.5</v>
      </c>
      <c r="AZ2886">
        <v>60</v>
      </c>
      <c r="BA2886">
        <v>59.5</v>
      </c>
      <c r="BB2886">
        <v>59</v>
      </c>
      <c r="BC2886">
        <v>60.5</v>
      </c>
      <c r="BD2886">
        <v>61.5</v>
      </c>
      <c r="BE2886">
        <v>62.5</v>
      </c>
      <c r="BF2886">
        <v>64</v>
      </c>
      <c r="BG2886">
        <v>65</v>
      </c>
      <c r="BH2886">
        <v>65.5</v>
      </c>
      <c r="BI2886">
        <v>65</v>
      </c>
      <c r="BJ2886">
        <v>65</v>
      </c>
      <c r="BK2886">
        <v>64.5</v>
      </c>
      <c r="BL2886">
        <v>63</v>
      </c>
      <c r="BM2886">
        <v>62</v>
      </c>
      <c r="BN2886">
        <v>61.5</v>
      </c>
      <c r="BO2886">
        <v>60.5</v>
      </c>
      <c r="BP2886">
        <v>59.5</v>
      </c>
      <c r="BQ2886">
        <v>59.5</v>
      </c>
      <c r="BR2886">
        <v>59</v>
      </c>
      <c r="BS2886">
        <v>-109.2186</v>
      </c>
      <c r="BT2886">
        <v>-116.8952</v>
      </c>
      <c r="BU2886">
        <v>-126.8665</v>
      </c>
      <c r="BV2886">
        <v>-125.8141</v>
      </c>
      <c r="BW2886">
        <v>-128.5667</v>
      </c>
      <c r="BX2886">
        <v>-157.30629999999999</v>
      </c>
      <c r="BY2886">
        <v>-119.7166</v>
      </c>
      <c r="BZ2886">
        <v>19.312950000000001</v>
      </c>
      <c r="CA2886">
        <v>104.3048</v>
      </c>
      <c r="CB2886">
        <v>287.80110000000002</v>
      </c>
      <c r="CC2886">
        <v>149.37549999999999</v>
      </c>
      <c r="CD2886">
        <v>-32.377380000000002</v>
      </c>
      <c r="CE2886">
        <v>58.623449999999998</v>
      </c>
      <c r="CF2886">
        <v>80.867609999999999</v>
      </c>
      <c r="CG2886">
        <v>86.401610000000005</v>
      </c>
      <c r="CH2886">
        <v>71.857060000000004</v>
      </c>
      <c r="CI2886">
        <v>74.201490000000007</v>
      </c>
      <c r="CJ2886">
        <v>95.487930000000006</v>
      </c>
      <c r="CK2886">
        <v>125.5003</v>
      </c>
      <c r="CL2886">
        <v>12.600519999999999</v>
      </c>
      <c r="CM2886">
        <v>-35.548520000000003</v>
      </c>
      <c r="CN2886">
        <v>-61.254300000000001</v>
      </c>
      <c r="CO2886">
        <v>-57.939970000000002</v>
      </c>
      <c r="CP2886">
        <v>-61.61206</v>
      </c>
      <c r="CQ2886">
        <v>530.44659999999999</v>
      </c>
      <c r="CR2886">
        <v>936.30319999999995</v>
      </c>
      <c r="CS2886">
        <v>1020.199</v>
      </c>
      <c r="CT2886">
        <v>982.01580000000001</v>
      </c>
      <c r="CU2886">
        <v>913.74829999999997</v>
      </c>
      <c r="CV2886">
        <v>899.29880000000003</v>
      </c>
      <c r="CW2886">
        <v>1345.1489999999999</v>
      </c>
      <c r="CX2886">
        <v>3024.1089999999999</v>
      </c>
      <c r="CY2886">
        <v>5346.2529999999997</v>
      </c>
      <c r="CZ2886">
        <v>3753.9290000000001</v>
      </c>
      <c r="DA2886">
        <v>4550.1980000000003</v>
      </c>
      <c r="DB2886">
        <v>7893.17</v>
      </c>
      <c r="DC2886">
        <v>10103.129999999999</v>
      </c>
      <c r="DD2886">
        <v>225.78139999999999</v>
      </c>
      <c r="DE2886">
        <v>267.74360000000001</v>
      </c>
      <c r="DF2886">
        <v>627.38199999999995</v>
      </c>
      <c r="DG2886">
        <v>463.71300000000002</v>
      </c>
      <c r="DH2886">
        <v>482.28289999999998</v>
      </c>
      <c r="DI2886">
        <v>700.28719999999998</v>
      </c>
      <c r="DJ2886">
        <v>1324.9559999999999</v>
      </c>
      <c r="DK2886">
        <v>987.63850000000002</v>
      </c>
      <c r="DL2886">
        <v>1103.248</v>
      </c>
      <c r="DM2886">
        <v>1205.3800000000001</v>
      </c>
      <c r="DN2886">
        <v>1120.662</v>
      </c>
      <c r="DO2886">
        <v>19</v>
      </c>
      <c r="DP2886">
        <v>19</v>
      </c>
    </row>
    <row r="2887" spans="1:120" hidden="1" x14ac:dyDescent="0.25">
      <c r="A2887" t="str">
        <f t="shared" si="45"/>
        <v>OtherDR-No_All CBP_44481</v>
      </c>
      <c r="B2887" t="s">
        <v>62</v>
      </c>
      <c r="C2887" t="s">
        <v>323</v>
      </c>
      <c r="D2887" t="s">
        <v>61</v>
      </c>
      <c r="E2887" t="s">
        <v>61</v>
      </c>
      <c r="F2887" t="s">
        <v>61</v>
      </c>
      <c r="G2887" t="s">
        <v>61</v>
      </c>
      <c r="H2887" t="s">
        <v>61</v>
      </c>
      <c r="I2887" t="s">
        <v>97</v>
      </c>
      <c r="J2887" t="s">
        <v>61</v>
      </c>
      <c r="K2887" t="s">
        <v>197</v>
      </c>
      <c r="L2887" s="18">
        <v>44481</v>
      </c>
      <c r="M2887">
        <v>19</v>
      </c>
      <c r="N2887">
        <v>21</v>
      </c>
      <c r="O2887" t="s">
        <v>258</v>
      </c>
      <c r="P2887">
        <v>3</v>
      </c>
      <c r="Q2887">
        <v>3</v>
      </c>
      <c r="R2887">
        <v>0</v>
      </c>
      <c r="S2887">
        <v>0</v>
      </c>
      <c r="T2887">
        <v>1</v>
      </c>
      <c r="U2887">
        <v>0</v>
      </c>
      <c r="V2887">
        <v>1</v>
      </c>
      <c r="W2887">
        <v>1208.92</v>
      </c>
      <c r="X2887">
        <v>1366.32</v>
      </c>
      <c r="Y2887">
        <v>1369.96</v>
      </c>
      <c r="Z2887">
        <v>1367.48</v>
      </c>
      <c r="AA2887">
        <v>1355.48</v>
      </c>
      <c r="AB2887">
        <v>1351.72</v>
      </c>
      <c r="AC2887">
        <v>1363.24</v>
      </c>
      <c r="AD2887">
        <v>1364.48</v>
      </c>
      <c r="AE2887">
        <v>1383.08</v>
      </c>
      <c r="AF2887">
        <v>1398.88</v>
      </c>
      <c r="AG2887">
        <v>1379.16</v>
      </c>
      <c r="AH2887">
        <v>1288.8</v>
      </c>
      <c r="AI2887">
        <v>564.24</v>
      </c>
      <c r="AJ2887">
        <v>633.84</v>
      </c>
      <c r="AK2887">
        <v>616.48</v>
      </c>
      <c r="AL2887">
        <v>618.72</v>
      </c>
      <c r="AM2887">
        <v>695.2</v>
      </c>
      <c r="AN2887">
        <v>354.64</v>
      </c>
      <c r="AO2887">
        <v>378.12</v>
      </c>
      <c r="AP2887">
        <v>375</v>
      </c>
      <c r="AQ2887">
        <v>372.92</v>
      </c>
      <c r="AR2887">
        <v>464.44</v>
      </c>
      <c r="AS2887">
        <v>752</v>
      </c>
      <c r="AT2887">
        <v>754.44</v>
      </c>
      <c r="AU2887">
        <v>50</v>
      </c>
      <c r="AV2887">
        <v>50</v>
      </c>
      <c r="AW2887">
        <v>49</v>
      </c>
      <c r="AX2887">
        <v>48</v>
      </c>
      <c r="AY2887">
        <v>46</v>
      </c>
      <c r="AZ2887">
        <v>45</v>
      </c>
      <c r="BA2887">
        <v>44</v>
      </c>
      <c r="BB2887">
        <v>42</v>
      </c>
      <c r="BC2887">
        <v>46</v>
      </c>
      <c r="BD2887">
        <v>50</v>
      </c>
      <c r="BE2887">
        <v>57</v>
      </c>
      <c r="BF2887">
        <v>61</v>
      </c>
      <c r="BG2887">
        <v>63</v>
      </c>
      <c r="BH2887">
        <v>65</v>
      </c>
      <c r="BI2887">
        <v>66</v>
      </c>
      <c r="BJ2887">
        <v>66</v>
      </c>
      <c r="BK2887">
        <v>65</v>
      </c>
      <c r="BL2887">
        <v>63</v>
      </c>
      <c r="BM2887">
        <v>60</v>
      </c>
      <c r="BN2887">
        <v>58</v>
      </c>
      <c r="BO2887">
        <v>55</v>
      </c>
      <c r="BP2887">
        <v>53</v>
      </c>
      <c r="BQ2887">
        <v>53</v>
      </c>
      <c r="BR2887">
        <v>52</v>
      </c>
      <c r="BS2887">
        <v>-6.6841429999999997</v>
      </c>
      <c r="BT2887">
        <v>-5.8983460000000001</v>
      </c>
      <c r="BU2887">
        <v>-6.4939580000000001</v>
      </c>
      <c r="BV2887">
        <v>-5.3979949999999999</v>
      </c>
      <c r="BW2887">
        <v>0.7327728</v>
      </c>
      <c r="BX2887">
        <v>4.7120360000000003</v>
      </c>
      <c r="BY2887">
        <v>12.7065</v>
      </c>
      <c r="BZ2887">
        <v>7.964798</v>
      </c>
      <c r="CA2887">
        <v>-10.96002</v>
      </c>
      <c r="CB2887">
        <v>-15.15596</v>
      </c>
      <c r="CC2887">
        <v>4.8953249999999997</v>
      </c>
      <c r="CD2887">
        <v>7.5529330000000003</v>
      </c>
      <c r="CE2887">
        <v>-38.849559999999997</v>
      </c>
      <c r="CF2887">
        <v>-21.630189999999999</v>
      </c>
      <c r="CG2887">
        <v>39.315959999999997</v>
      </c>
      <c r="CH2887">
        <v>79.623310000000004</v>
      </c>
      <c r="CI2887">
        <v>29.37941</v>
      </c>
      <c r="CJ2887">
        <v>403.76249999999999</v>
      </c>
      <c r="CK2887">
        <v>515.90740000000005</v>
      </c>
      <c r="CL2887">
        <v>354.25040000000001</v>
      </c>
      <c r="CM2887">
        <v>288.06790000000001</v>
      </c>
      <c r="CN2887">
        <v>357.65730000000002</v>
      </c>
      <c r="CO2887">
        <v>109.16030000000001</v>
      </c>
      <c r="CP2887">
        <v>59.012129999999999</v>
      </c>
      <c r="CQ2887">
        <v>744.49570000000006</v>
      </c>
      <c r="CR2887">
        <v>47.426319999999997</v>
      </c>
      <c r="CS2887">
        <v>48.84216</v>
      </c>
      <c r="CT2887">
        <v>45.721879999999999</v>
      </c>
      <c r="CU2887">
        <v>53.590739999999997</v>
      </c>
      <c r="CV2887">
        <v>48.613660000000003</v>
      </c>
      <c r="CW2887">
        <v>22.538119999999999</v>
      </c>
      <c r="CX2887">
        <v>36.218620000000001</v>
      </c>
      <c r="CY2887">
        <v>57.372309999999999</v>
      </c>
      <c r="CZ2887">
        <v>315.11489999999998</v>
      </c>
      <c r="DA2887">
        <v>545.49990000000003</v>
      </c>
      <c r="DB2887">
        <v>668.89559999999994</v>
      </c>
      <c r="DC2887">
        <v>3184.413</v>
      </c>
      <c r="DD2887">
        <v>3552.3449999999998</v>
      </c>
      <c r="DE2887">
        <v>3180.1120000000001</v>
      </c>
      <c r="DF2887">
        <v>2338.8960000000002</v>
      </c>
      <c r="DG2887">
        <v>3422.6849999999999</v>
      </c>
      <c r="DH2887">
        <v>5492.9790000000003</v>
      </c>
      <c r="DI2887">
        <v>3175.8530000000001</v>
      </c>
      <c r="DJ2887">
        <v>7356.0569999999998</v>
      </c>
      <c r="DK2887">
        <v>15546.27</v>
      </c>
      <c r="DL2887">
        <v>4830.3999999999996</v>
      </c>
      <c r="DM2887">
        <v>1644.55</v>
      </c>
      <c r="DN2887">
        <v>791.73030000000006</v>
      </c>
      <c r="DO2887">
        <v>19</v>
      </c>
      <c r="DP2887">
        <v>21</v>
      </c>
    </row>
    <row r="2888" spans="1:120" hidden="1" x14ac:dyDescent="0.25">
      <c r="A2888" t="str">
        <f t="shared" si="45"/>
        <v>All_All CBP_44481</v>
      </c>
      <c r="B2888" t="s">
        <v>62</v>
      </c>
      <c r="C2888" t="s">
        <v>61</v>
      </c>
      <c r="D2888" t="s">
        <v>61</v>
      </c>
      <c r="E2888" t="s">
        <v>61</v>
      </c>
      <c r="F2888" t="s">
        <v>61</v>
      </c>
      <c r="G2888" t="s">
        <v>61</v>
      </c>
      <c r="H2888" t="s">
        <v>61</v>
      </c>
      <c r="I2888" t="s">
        <v>61</v>
      </c>
      <c r="J2888" t="s">
        <v>61</v>
      </c>
      <c r="K2888" t="s">
        <v>197</v>
      </c>
      <c r="L2888" s="18">
        <v>44481</v>
      </c>
      <c r="M2888">
        <v>19</v>
      </c>
      <c r="N2888">
        <v>21</v>
      </c>
      <c r="O2888" t="s">
        <v>258</v>
      </c>
      <c r="P2888">
        <v>3</v>
      </c>
      <c r="Q2888">
        <v>3</v>
      </c>
      <c r="R2888">
        <v>0</v>
      </c>
      <c r="S2888">
        <v>0</v>
      </c>
      <c r="T2888">
        <v>1</v>
      </c>
      <c r="U2888">
        <v>0</v>
      </c>
      <c r="V2888">
        <v>1</v>
      </c>
      <c r="W2888">
        <v>1208.92</v>
      </c>
      <c r="X2888">
        <v>1366.32</v>
      </c>
      <c r="Y2888">
        <v>1369.96</v>
      </c>
      <c r="Z2888">
        <v>1367.48</v>
      </c>
      <c r="AA2888">
        <v>1355.48</v>
      </c>
      <c r="AB2888">
        <v>1351.72</v>
      </c>
      <c r="AC2888">
        <v>1363.24</v>
      </c>
      <c r="AD2888">
        <v>1364.48</v>
      </c>
      <c r="AE2888">
        <v>1383.08</v>
      </c>
      <c r="AF2888">
        <v>1398.88</v>
      </c>
      <c r="AG2888">
        <v>1379.16</v>
      </c>
      <c r="AH2888">
        <v>1288.8</v>
      </c>
      <c r="AI2888">
        <v>564.24</v>
      </c>
      <c r="AJ2888">
        <v>633.84</v>
      </c>
      <c r="AK2888">
        <v>616.48</v>
      </c>
      <c r="AL2888">
        <v>618.72</v>
      </c>
      <c r="AM2888">
        <v>695.2</v>
      </c>
      <c r="AN2888">
        <v>354.64</v>
      </c>
      <c r="AO2888">
        <v>378.12</v>
      </c>
      <c r="AP2888">
        <v>375</v>
      </c>
      <c r="AQ2888">
        <v>372.92</v>
      </c>
      <c r="AR2888">
        <v>464.44</v>
      </c>
      <c r="AS2888">
        <v>752</v>
      </c>
      <c r="AT2888">
        <v>754.44</v>
      </c>
      <c r="AU2888">
        <v>50</v>
      </c>
      <c r="AV2888">
        <v>50</v>
      </c>
      <c r="AW2888">
        <v>49</v>
      </c>
      <c r="AX2888">
        <v>48</v>
      </c>
      <c r="AY2888">
        <v>46</v>
      </c>
      <c r="AZ2888">
        <v>45</v>
      </c>
      <c r="BA2888">
        <v>44</v>
      </c>
      <c r="BB2888">
        <v>42</v>
      </c>
      <c r="BC2888">
        <v>46</v>
      </c>
      <c r="BD2888">
        <v>50</v>
      </c>
      <c r="BE2888">
        <v>57</v>
      </c>
      <c r="BF2888">
        <v>61</v>
      </c>
      <c r="BG2888">
        <v>63</v>
      </c>
      <c r="BH2888">
        <v>65</v>
      </c>
      <c r="BI2888">
        <v>66</v>
      </c>
      <c r="BJ2888">
        <v>66</v>
      </c>
      <c r="BK2888">
        <v>65</v>
      </c>
      <c r="BL2888">
        <v>63</v>
      </c>
      <c r="BM2888">
        <v>60</v>
      </c>
      <c r="BN2888">
        <v>58</v>
      </c>
      <c r="BO2888">
        <v>55</v>
      </c>
      <c r="BP2888">
        <v>53</v>
      </c>
      <c r="BQ2888">
        <v>53</v>
      </c>
      <c r="BR2888">
        <v>52</v>
      </c>
      <c r="BS2888">
        <v>-6.6841429999999997</v>
      </c>
      <c r="BT2888">
        <v>-5.8983460000000001</v>
      </c>
      <c r="BU2888">
        <v>-6.4939580000000001</v>
      </c>
      <c r="BV2888">
        <v>-5.3979949999999999</v>
      </c>
      <c r="BW2888">
        <v>0.7327728</v>
      </c>
      <c r="BX2888">
        <v>4.7120360000000003</v>
      </c>
      <c r="BY2888">
        <v>12.7065</v>
      </c>
      <c r="BZ2888">
        <v>7.964798</v>
      </c>
      <c r="CA2888">
        <v>-10.96002</v>
      </c>
      <c r="CB2888">
        <v>-15.15596</v>
      </c>
      <c r="CC2888">
        <v>4.8953249999999997</v>
      </c>
      <c r="CD2888">
        <v>7.5529330000000003</v>
      </c>
      <c r="CE2888">
        <v>-38.849559999999997</v>
      </c>
      <c r="CF2888">
        <v>-21.630189999999999</v>
      </c>
      <c r="CG2888">
        <v>39.315959999999997</v>
      </c>
      <c r="CH2888">
        <v>79.623310000000004</v>
      </c>
      <c r="CI2888">
        <v>29.37941</v>
      </c>
      <c r="CJ2888">
        <v>403.76249999999999</v>
      </c>
      <c r="CK2888">
        <v>515.90740000000005</v>
      </c>
      <c r="CL2888">
        <v>354.25040000000001</v>
      </c>
      <c r="CM2888">
        <v>288.06790000000001</v>
      </c>
      <c r="CN2888">
        <v>357.65730000000002</v>
      </c>
      <c r="CO2888">
        <v>109.16030000000001</v>
      </c>
      <c r="CP2888">
        <v>59.012129999999999</v>
      </c>
      <c r="CQ2888">
        <v>744.49570000000006</v>
      </c>
      <c r="CR2888">
        <v>47.426319999999997</v>
      </c>
      <c r="CS2888">
        <v>48.84216</v>
      </c>
      <c r="CT2888">
        <v>45.721879999999999</v>
      </c>
      <c r="CU2888">
        <v>53.590739999999997</v>
      </c>
      <c r="CV2888">
        <v>48.613660000000003</v>
      </c>
      <c r="CW2888">
        <v>22.538119999999999</v>
      </c>
      <c r="CX2888">
        <v>36.218620000000001</v>
      </c>
      <c r="CY2888">
        <v>57.372309999999999</v>
      </c>
      <c r="CZ2888">
        <v>315.11489999999998</v>
      </c>
      <c r="DA2888">
        <v>545.49990000000003</v>
      </c>
      <c r="DB2888">
        <v>668.89559999999994</v>
      </c>
      <c r="DC2888">
        <v>3184.413</v>
      </c>
      <c r="DD2888">
        <v>3552.3449999999998</v>
      </c>
      <c r="DE2888">
        <v>3180.1120000000001</v>
      </c>
      <c r="DF2888">
        <v>2338.8960000000002</v>
      </c>
      <c r="DG2888">
        <v>3422.6849999999999</v>
      </c>
      <c r="DH2888">
        <v>5492.9790000000003</v>
      </c>
      <c r="DI2888">
        <v>3175.8530000000001</v>
      </c>
      <c r="DJ2888">
        <v>7356.0569999999998</v>
      </c>
      <c r="DK2888">
        <v>15546.27</v>
      </c>
      <c r="DL2888">
        <v>4830.3999999999996</v>
      </c>
      <c r="DM2888">
        <v>1644.55</v>
      </c>
      <c r="DN2888">
        <v>791.73030000000006</v>
      </c>
      <c r="DO2888">
        <v>19</v>
      </c>
      <c r="DP2888">
        <v>21</v>
      </c>
    </row>
    <row r="2889" spans="1:120" hidden="1" x14ac:dyDescent="0.25">
      <c r="A2889" t="str">
        <f t="shared" si="45"/>
        <v>Industry_Type-1. Agriculture, Mining &amp; Construction_All CBP_44481</v>
      </c>
      <c r="B2889" t="s">
        <v>62</v>
      </c>
      <c r="C2889" t="s">
        <v>211</v>
      </c>
      <c r="D2889" t="s">
        <v>61</v>
      </c>
      <c r="E2889" t="s">
        <v>61</v>
      </c>
      <c r="F2889" t="s">
        <v>61</v>
      </c>
      <c r="G2889" t="s">
        <v>30</v>
      </c>
      <c r="H2889" t="s">
        <v>61</v>
      </c>
      <c r="I2889" t="s">
        <v>61</v>
      </c>
      <c r="J2889" t="s">
        <v>61</v>
      </c>
      <c r="K2889" t="s">
        <v>197</v>
      </c>
      <c r="L2889" s="18">
        <v>44481</v>
      </c>
      <c r="M2889">
        <v>19</v>
      </c>
      <c r="N2889">
        <v>21</v>
      </c>
      <c r="O2889" t="s">
        <v>258</v>
      </c>
      <c r="P2889">
        <v>2</v>
      </c>
      <c r="Q2889">
        <v>2</v>
      </c>
      <c r="R2889">
        <v>0</v>
      </c>
      <c r="S2889">
        <v>0</v>
      </c>
      <c r="T2889">
        <v>1</v>
      </c>
      <c r="U2889">
        <v>0</v>
      </c>
      <c r="V2889">
        <v>1</v>
      </c>
      <c r="W2889">
        <v>1038.8800000000001</v>
      </c>
      <c r="X2889">
        <v>1182.96</v>
      </c>
      <c r="Y2889">
        <v>1185.76</v>
      </c>
      <c r="Z2889">
        <v>1184</v>
      </c>
      <c r="AA2889">
        <v>1171.8800000000001</v>
      </c>
      <c r="AB2889">
        <v>1168.3599999999999</v>
      </c>
      <c r="AC2889">
        <v>1179.1600000000001</v>
      </c>
      <c r="AD2889">
        <v>1177.8800000000001</v>
      </c>
      <c r="AE2889">
        <v>1195.4000000000001</v>
      </c>
      <c r="AF2889">
        <v>1208.2</v>
      </c>
      <c r="AG2889">
        <v>1189.2</v>
      </c>
      <c r="AH2889">
        <v>1104.8399999999999</v>
      </c>
      <c r="AI2889">
        <v>435.96</v>
      </c>
      <c r="AJ2889">
        <v>500.4</v>
      </c>
      <c r="AK2889">
        <v>483.16</v>
      </c>
      <c r="AL2889">
        <v>486.48</v>
      </c>
      <c r="AM2889">
        <v>563.08000000000004</v>
      </c>
      <c r="AN2889">
        <v>221.92</v>
      </c>
      <c r="AO2889">
        <v>246.72</v>
      </c>
      <c r="AP2889">
        <v>243.6</v>
      </c>
      <c r="AQ2889">
        <v>236.48</v>
      </c>
      <c r="AR2889">
        <v>328.84</v>
      </c>
      <c r="AS2889">
        <v>615.44000000000005</v>
      </c>
      <c r="AT2889">
        <v>618.24</v>
      </c>
      <c r="AU2889">
        <v>50</v>
      </c>
      <c r="AV2889">
        <v>50</v>
      </c>
      <c r="AW2889">
        <v>49</v>
      </c>
      <c r="AX2889">
        <v>48</v>
      </c>
      <c r="AY2889">
        <v>46</v>
      </c>
      <c r="AZ2889">
        <v>45</v>
      </c>
      <c r="BA2889">
        <v>44</v>
      </c>
      <c r="BB2889">
        <v>42</v>
      </c>
      <c r="BC2889">
        <v>46</v>
      </c>
      <c r="BD2889">
        <v>50</v>
      </c>
      <c r="BE2889">
        <v>57</v>
      </c>
      <c r="BF2889">
        <v>61</v>
      </c>
      <c r="BG2889">
        <v>63</v>
      </c>
      <c r="BH2889">
        <v>65</v>
      </c>
      <c r="BI2889">
        <v>66</v>
      </c>
      <c r="BJ2889">
        <v>66</v>
      </c>
      <c r="BK2889">
        <v>65</v>
      </c>
      <c r="BL2889">
        <v>63</v>
      </c>
      <c r="BM2889">
        <v>60</v>
      </c>
      <c r="BN2889">
        <v>58</v>
      </c>
      <c r="BO2889">
        <v>55</v>
      </c>
      <c r="BP2889">
        <v>53</v>
      </c>
      <c r="BQ2889">
        <v>53</v>
      </c>
      <c r="BR2889">
        <v>52</v>
      </c>
      <c r="BS2889">
        <v>-9.6450499999999995</v>
      </c>
      <c r="BT2889">
        <v>-5.7310179999999997</v>
      </c>
      <c r="BU2889">
        <v>-6.1025390000000002</v>
      </c>
      <c r="BV2889">
        <v>-5.8818359999999998</v>
      </c>
      <c r="BW2889">
        <v>0.35552980000000001</v>
      </c>
      <c r="BX2889">
        <v>3.9083860000000001</v>
      </c>
      <c r="BY2889">
        <v>9.4800419999999992</v>
      </c>
      <c r="BZ2889">
        <v>7.9146729999999996</v>
      </c>
      <c r="CA2889">
        <v>-10.1319</v>
      </c>
      <c r="CB2889">
        <v>-11.526730000000001</v>
      </c>
      <c r="CC2889">
        <v>12.431699999999999</v>
      </c>
      <c r="CD2889">
        <v>13.53101</v>
      </c>
      <c r="CE2889">
        <v>-57.09496</v>
      </c>
      <c r="CF2889">
        <v>-37.74541</v>
      </c>
      <c r="CG2889">
        <v>25.516110000000001</v>
      </c>
      <c r="CH2889">
        <v>64.482929999999996</v>
      </c>
      <c r="CI2889">
        <v>16.324390000000001</v>
      </c>
      <c r="CJ2889">
        <v>393.20580000000001</v>
      </c>
      <c r="CK2889">
        <v>505.4615</v>
      </c>
      <c r="CL2889">
        <v>342.68400000000003</v>
      </c>
      <c r="CM2889">
        <v>275.97019999999998</v>
      </c>
      <c r="CN2889">
        <v>344.1925</v>
      </c>
      <c r="CO2889">
        <v>96.224689999999995</v>
      </c>
      <c r="CP2889">
        <v>45.744340000000001</v>
      </c>
      <c r="CQ2889">
        <v>738.13289999999995</v>
      </c>
      <c r="CR2889">
        <v>46.127299999999998</v>
      </c>
      <c r="CS2889">
        <v>47.613039999999998</v>
      </c>
      <c r="CT2889">
        <v>44.576929999999997</v>
      </c>
      <c r="CU2889">
        <v>52.580840000000002</v>
      </c>
      <c r="CV2889">
        <v>47.853180000000002</v>
      </c>
      <c r="CW2889">
        <v>21.806889999999999</v>
      </c>
      <c r="CX2889">
        <v>35.988129999999998</v>
      </c>
      <c r="CY2889">
        <v>55.572699999999998</v>
      </c>
      <c r="CZ2889">
        <v>313.1232</v>
      </c>
      <c r="DA2889">
        <v>541.41719999999998</v>
      </c>
      <c r="DB2889">
        <v>662.11019999999996</v>
      </c>
      <c r="DC2889">
        <v>3168.232</v>
      </c>
      <c r="DD2889">
        <v>3533.6860000000001</v>
      </c>
      <c r="DE2889">
        <v>3165.8069999999998</v>
      </c>
      <c r="DF2889">
        <v>2323.7060000000001</v>
      </c>
      <c r="DG2889">
        <v>3407.3539999999998</v>
      </c>
      <c r="DH2889">
        <v>5477.3720000000003</v>
      </c>
      <c r="DI2889">
        <v>3160.415</v>
      </c>
      <c r="DJ2889">
        <v>7341.2290000000003</v>
      </c>
      <c r="DK2889">
        <v>15532.52</v>
      </c>
      <c r="DL2889">
        <v>4816.99</v>
      </c>
      <c r="DM2889">
        <v>1631.4169999999999</v>
      </c>
      <c r="DN2889">
        <v>778.67930000000001</v>
      </c>
      <c r="DO2889">
        <v>19</v>
      </c>
      <c r="DP2889">
        <v>21</v>
      </c>
    </row>
    <row r="2890" spans="1:120" hidden="1" x14ac:dyDescent="0.25">
      <c r="A2890" t="str">
        <f t="shared" si="45"/>
        <v>LCA-Greater Bay Area_All CBP_44481</v>
      </c>
      <c r="B2890" t="s">
        <v>62</v>
      </c>
      <c r="C2890" t="s">
        <v>209</v>
      </c>
      <c r="D2890" t="s">
        <v>36</v>
      </c>
      <c r="E2890" t="s">
        <v>61</v>
      </c>
      <c r="F2890" t="s">
        <v>61</v>
      </c>
      <c r="G2890" t="s">
        <v>61</v>
      </c>
      <c r="H2890" t="s">
        <v>61</v>
      </c>
      <c r="I2890" t="s">
        <v>61</v>
      </c>
      <c r="J2890" t="s">
        <v>61</v>
      </c>
      <c r="K2890" t="s">
        <v>197</v>
      </c>
      <c r="L2890" s="18">
        <v>44481</v>
      </c>
      <c r="M2890">
        <v>19</v>
      </c>
      <c r="N2890">
        <v>21</v>
      </c>
      <c r="O2890" t="s">
        <v>258</v>
      </c>
      <c r="P2890">
        <v>3</v>
      </c>
      <c r="Q2890">
        <v>3</v>
      </c>
      <c r="R2890">
        <v>0</v>
      </c>
      <c r="S2890">
        <v>0</v>
      </c>
      <c r="T2890">
        <v>1</v>
      </c>
      <c r="U2890">
        <v>0</v>
      </c>
      <c r="V2890">
        <v>1</v>
      </c>
      <c r="W2890">
        <v>1208.92</v>
      </c>
      <c r="X2890">
        <v>1366.32</v>
      </c>
      <c r="Y2890">
        <v>1369.96</v>
      </c>
      <c r="Z2890">
        <v>1367.48</v>
      </c>
      <c r="AA2890">
        <v>1355.48</v>
      </c>
      <c r="AB2890">
        <v>1351.72</v>
      </c>
      <c r="AC2890">
        <v>1363.24</v>
      </c>
      <c r="AD2890">
        <v>1364.48</v>
      </c>
      <c r="AE2890">
        <v>1383.08</v>
      </c>
      <c r="AF2890">
        <v>1398.88</v>
      </c>
      <c r="AG2890">
        <v>1379.16</v>
      </c>
      <c r="AH2890">
        <v>1288.8</v>
      </c>
      <c r="AI2890">
        <v>564.24</v>
      </c>
      <c r="AJ2890">
        <v>633.84</v>
      </c>
      <c r="AK2890">
        <v>616.48</v>
      </c>
      <c r="AL2890">
        <v>618.72</v>
      </c>
      <c r="AM2890">
        <v>695.2</v>
      </c>
      <c r="AN2890">
        <v>354.64</v>
      </c>
      <c r="AO2890">
        <v>378.12</v>
      </c>
      <c r="AP2890">
        <v>375</v>
      </c>
      <c r="AQ2890">
        <v>372.92</v>
      </c>
      <c r="AR2890">
        <v>464.44</v>
      </c>
      <c r="AS2890">
        <v>752</v>
      </c>
      <c r="AT2890">
        <v>754.44</v>
      </c>
      <c r="AU2890">
        <v>50</v>
      </c>
      <c r="AV2890">
        <v>50</v>
      </c>
      <c r="AW2890">
        <v>49</v>
      </c>
      <c r="AX2890">
        <v>48</v>
      </c>
      <c r="AY2890">
        <v>46</v>
      </c>
      <c r="AZ2890">
        <v>45</v>
      </c>
      <c r="BA2890">
        <v>44</v>
      </c>
      <c r="BB2890">
        <v>42</v>
      </c>
      <c r="BC2890">
        <v>46</v>
      </c>
      <c r="BD2890">
        <v>50</v>
      </c>
      <c r="BE2890">
        <v>57</v>
      </c>
      <c r="BF2890">
        <v>61</v>
      </c>
      <c r="BG2890">
        <v>63</v>
      </c>
      <c r="BH2890">
        <v>65</v>
      </c>
      <c r="BI2890">
        <v>66</v>
      </c>
      <c r="BJ2890">
        <v>66</v>
      </c>
      <c r="BK2890">
        <v>65</v>
      </c>
      <c r="BL2890">
        <v>63</v>
      </c>
      <c r="BM2890">
        <v>60</v>
      </c>
      <c r="BN2890">
        <v>58</v>
      </c>
      <c r="BO2890">
        <v>55</v>
      </c>
      <c r="BP2890">
        <v>53</v>
      </c>
      <c r="BQ2890">
        <v>53</v>
      </c>
      <c r="BR2890">
        <v>52</v>
      </c>
      <c r="BS2890">
        <v>-6.6841429999999997</v>
      </c>
      <c r="BT2890">
        <v>-5.8983460000000001</v>
      </c>
      <c r="BU2890">
        <v>-6.4939580000000001</v>
      </c>
      <c r="BV2890">
        <v>-5.3979949999999999</v>
      </c>
      <c r="BW2890">
        <v>0.7327728</v>
      </c>
      <c r="BX2890">
        <v>4.7120360000000003</v>
      </c>
      <c r="BY2890">
        <v>12.7065</v>
      </c>
      <c r="BZ2890">
        <v>7.964798</v>
      </c>
      <c r="CA2890">
        <v>-10.96002</v>
      </c>
      <c r="CB2890">
        <v>-15.15596</v>
      </c>
      <c r="CC2890">
        <v>4.8953249999999997</v>
      </c>
      <c r="CD2890">
        <v>7.5529330000000003</v>
      </c>
      <c r="CE2890">
        <v>-38.849559999999997</v>
      </c>
      <c r="CF2890">
        <v>-21.630189999999999</v>
      </c>
      <c r="CG2890">
        <v>39.315959999999997</v>
      </c>
      <c r="CH2890">
        <v>79.623310000000004</v>
      </c>
      <c r="CI2890">
        <v>29.37941</v>
      </c>
      <c r="CJ2890">
        <v>403.76249999999999</v>
      </c>
      <c r="CK2890">
        <v>515.90740000000005</v>
      </c>
      <c r="CL2890">
        <v>354.25040000000001</v>
      </c>
      <c r="CM2890">
        <v>288.06790000000001</v>
      </c>
      <c r="CN2890">
        <v>357.65730000000002</v>
      </c>
      <c r="CO2890">
        <v>109.16030000000001</v>
      </c>
      <c r="CP2890">
        <v>59.012129999999999</v>
      </c>
      <c r="CQ2890">
        <v>744.49570000000006</v>
      </c>
      <c r="CR2890">
        <v>47.426319999999997</v>
      </c>
      <c r="CS2890">
        <v>48.84216</v>
      </c>
      <c r="CT2890">
        <v>45.721879999999999</v>
      </c>
      <c r="CU2890">
        <v>53.590739999999997</v>
      </c>
      <c r="CV2890">
        <v>48.613660000000003</v>
      </c>
      <c r="CW2890">
        <v>22.538119999999999</v>
      </c>
      <c r="CX2890">
        <v>36.218620000000001</v>
      </c>
      <c r="CY2890">
        <v>57.372309999999999</v>
      </c>
      <c r="CZ2890">
        <v>315.11489999999998</v>
      </c>
      <c r="DA2890">
        <v>545.49990000000003</v>
      </c>
      <c r="DB2890">
        <v>668.89559999999994</v>
      </c>
      <c r="DC2890">
        <v>3184.413</v>
      </c>
      <c r="DD2890">
        <v>3552.3449999999998</v>
      </c>
      <c r="DE2890">
        <v>3180.1120000000001</v>
      </c>
      <c r="DF2890">
        <v>2338.8960000000002</v>
      </c>
      <c r="DG2890">
        <v>3422.6849999999999</v>
      </c>
      <c r="DH2890">
        <v>5492.9790000000003</v>
      </c>
      <c r="DI2890">
        <v>3175.8530000000001</v>
      </c>
      <c r="DJ2890">
        <v>7356.0569999999998</v>
      </c>
      <c r="DK2890">
        <v>15546.27</v>
      </c>
      <c r="DL2890">
        <v>4830.3999999999996</v>
      </c>
      <c r="DM2890">
        <v>1644.55</v>
      </c>
      <c r="DN2890">
        <v>791.73030000000006</v>
      </c>
      <c r="DO2890">
        <v>19</v>
      </c>
      <c r="DP2890">
        <v>21</v>
      </c>
    </row>
    <row r="2891" spans="1:120" hidden="1" x14ac:dyDescent="0.25">
      <c r="A2891" t="str">
        <f t="shared" si="45"/>
        <v>Aggregator-Blue Zone Resources, LLC_All CBP_44481</v>
      </c>
      <c r="B2891" t="s">
        <v>62</v>
      </c>
      <c r="C2891" t="s">
        <v>261</v>
      </c>
      <c r="D2891" t="s">
        <v>61</v>
      </c>
      <c r="E2891" t="s">
        <v>61</v>
      </c>
      <c r="F2891" t="s">
        <v>262</v>
      </c>
      <c r="G2891" t="s">
        <v>61</v>
      </c>
      <c r="H2891" t="s">
        <v>61</v>
      </c>
      <c r="I2891" t="s">
        <v>61</v>
      </c>
      <c r="J2891" t="s">
        <v>61</v>
      </c>
      <c r="K2891" t="s">
        <v>197</v>
      </c>
      <c r="L2891" s="18">
        <v>44481</v>
      </c>
      <c r="M2891">
        <v>19</v>
      </c>
      <c r="N2891">
        <v>21</v>
      </c>
      <c r="O2891" t="s">
        <v>258</v>
      </c>
      <c r="P2891">
        <v>3</v>
      </c>
      <c r="Q2891">
        <v>3</v>
      </c>
      <c r="R2891">
        <v>0</v>
      </c>
      <c r="S2891">
        <v>0</v>
      </c>
      <c r="T2891">
        <v>1</v>
      </c>
      <c r="U2891">
        <v>0</v>
      </c>
      <c r="V2891">
        <v>1</v>
      </c>
      <c r="W2891">
        <v>1208.92</v>
      </c>
      <c r="X2891">
        <v>1366.32</v>
      </c>
      <c r="Y2891">
        <v>1369.96</v>
      </c>
      <c r="Z2891">
        <v>1367.48</v>
      </c>
      <c r="AA2891">
        <v>1355.48</v>
      </c>
      <c r="AB2891">
        <v>1351.72</v>
      </c>
      <c r="AC2891">
        <v>1363.24</v>
      </c>
      <c r="AD2891">
        <v>1364.48</v>
      </c>
      <c r="AE2891">
        <v>1383.08</v>
      </c>
      <c r="AF2891">
        <v>1398.88</v>
      </c>
      <c r="AG2891">
        <v>1379.16</v>
      </c>
      <c r="AH2891">
        <v>1288.8</v>
      </c>
      <c r="AI2891">
        <v>564.24</v>
      </c>
      <c r="AJ2891">
        <v>633.84</v>
      </c>
      <c r="AK2891">
        <v>616.48</v>
      </c>
      <c r="AL2891">
        <v>618.72</v>
      </c>
      <c r="AM2891">
        <v>695.2</v>
      </c>
      <c r="AN2891">
        <v>354.64</v>
      </c>
      <c r="AO2891">
        <v>378.12</v>
      </c>
      <c r="AP2891">
        <v>375</v>
      </c>
      <c r="AQ2891">
        <v>372.92</v>
      </c>
      <c r="AR2891">
        <v>464.44</v>
      </c>
      <c r="AS2891">
        <v>752</v>
      </c>
      <c r="AT2891">
        <v>754.44</v>
      </c>
      <c r="AU2891">
        <v>50</v>
      </c>
      <c r="AV2891">
        <v>50</v>
      </c>
      <c r="AW2891">
        <v>49</v>
      </c>
      <c r="AX2891">
        <v>48</v>
      </c>
      <c r="AY2891">
        <v>46</v>
      </c>
      <c r="AZ2891">
        <v>45</v>
      </c>
      <c r="BA2891">
        <v>44</v>
      </c>
      <c r="BB2891">
        <v>42</v>
      </c>
      <c r="BC2891">
        <v>46</v>
      </c>
      <c r="BD2891">
        <v>50</v>
      </c>
      <c r="BE2891">
        <v>57</v>
      </c>
      <c r="BF2891">
        <v>61</v>
      </c>
      <c r="BG2891">
        <v>63</v>
      </c>
      <c r="BH2891">
        <v>65</v>
      </c>
      <c r="BI2891">
        <v>66</v>
      </c>
      <c r="BJ2891">
        <v>66</v>
      </c>
      <c r="BK2891">
        <v>65</v>
      </c>
      <c r="BL2891">
        <v>63</v>
      </c>
      <c r="BM2891">
        <v>60</v>
      </c>
      <c r="BN2891">
        <v>58</v>
      </c>
      <c r="BO2891">
        <v>55</v>
      </c>
      <c r="BP2891">
        <v>53</v>
      </c>
      <c r="BQ2891">
        <v>53</v>
      </c>
      <c r="BR2891">
        <v>52</v>
      </c>
      <c r="BS2891">
        <v>-6.6841429999999997</v>
      </c>
      <c r="BT2891">
        <v>-5.8983460000000001</v>
      </c>
      <c r="BU2891">
        <v>-6.4939580000000001</v>
      </c>
      <c r="BV2891">
        <v>-5.3979949999999999</v>
      </c>
      <c r="BW2891">
        <v>0.7327728</v>
      </c>
      <c r="BX2891">
        <v>4.7120360000000003</v>
      </c>
      <c r="BY2891">
        <v>12.7065</v>
      </c>
      <c r="BZ2891">
        <v>7.964798</v>
      </c>
      <c r="CA2891">
        <v>-10.96002</v>
      </c>
      <c r="CB2891">
        <v>-15.15596</v>
      </c>
      <c r="CC2891">
        <v>4.8953249999999997</v>
      </c>
      <c r="CD2891">
        <v>7.5529330000000003</v>
      </c>
      <c r="CE2891">
        <v>-38.849559999999997</v>
      </c>
      <c r="CF2891">
        <v>-21.630189999999999</v>
      </c>
      <c r="CG2891">
        <v>39.315959999999997</v>
      </c>
      <c r="CH2891">
        <v>79.623310000000004</v>
      </c>
      <c r="CI2891">
        <v>29.37941</v>
      </c>
      <c r="CJ2891">
        <v>403.76249999999999</v>
      </c>
      <c r="CK2891">
        <v>515.90740000000005</v>
      </c>
      <c r="CL2891">
        <v>354.25040000000001</v>
      </c>
      <c r="CM2891">
        <v>288.06790000000001</v>
      </c>
      <c r="CN2891">
        <v>357.65730000000002</v>
      </c>
      <c r="CO2891">
        <v>109.16030000000001</v>
      </c>
      <c r="CP2891">
        <v>59.012129999999999</v>
      </c>
      <c r="CQ2891">
        <v>744.49570000000006</v>
      </c>
      <c r="CR2891">
        <v>47.426319999999997</v>
      </c>
      <c r="CS2891">
        <v>48.84216</v>
      </c>
      <c r="CT2891">
        <v>45.721879999999999</v>
      </c>
      <c r="CU2891">
        <v>53.590739999999997</v>
      </c>
      <c r="CV2891">
        <v>48.613660000000003</v>
      </c>
      <c r="CW2891">
        <v>22.538119999999999</v>
      </c>
      <c r="CX2891">
        <v>36.218620000000001</v>
      </c>
      <c r="CY2891">
        <v>57.372309999999999</v>
      </c>
      <c r="CZ2891">
        <v>315.11489999999998</v>
      </c>
      <c r="DA2891">
        <v>545.49990000000003</v>
      </c>
      <c r="DB2891">
        <v>668.89559999999994</v>
      </c>
      <c r="DC2891">
        <v>3184.413</v>
      </c>
      <c r="DD2891">
        <v>3552.3449999999998</v>
      </c>
      <c r="DE2891">
        <v>3180.1120000000001</v>
      </c>
      <c r="DF2891">
        <v>2338.8960000000002</v>
      </c>
      <c r="DG2891">
        <v>3422.6849999999999</v>
      </c>
      <c r="DH2891">
        <v>5492.9790000000003</v>
      </c>
      <c r="DI2891">
        <v>3175.8530000000001</v>
      </c>
      <c r="DJ2891">
        <v>7356.0569999999998</v>
      </c>
      <c r="DK2891">
        <v>15546.27</v>
      </c>
      <c r="DL2891">
        <v>4830.3999999999996</v>
      </c>
      <c r="DM2891">
        <v>1644.55</v>
      </c>
      <c r="DN2891">
        <v>791.73030000000006</v>
      </c>
      <c r="DO2891">
        <v>19</v>
      </c>
      <c r="DP2891">
        <v>21</v>
      </c>
    </row>
    <row r="2892" spans="1:120" hidden="1" x14ac:dyDescent="0.25">
      <c r="A2892" t="str">
        <f t="shared" si="45"/>
        <v>Industry_Type-4. Retail stores_All CBP_44481</v>
      </c>
      <c r="B2892" t="s">
        <v>62</v>
      </c>
      <c r="C2892" t="s">
        <v>204</v>
      </c>
      <c r="D2892" t="s">
        <v>61</v>
      </c>
      <c r="E2892" t="s">
        <v>61</v>
      </c>
      <c r="F2892" t="s">
        <v>61</v>
      </c>
      <c r="G2892" t="s">
        <v>33</v>
      </c>
      <c r="H2892" t="s">
        <v>61</v>
      </c>
      <c r="I2892" t="s">
        <v>61</v>
      </c>
      <c r="J2892" t="s">
        <v>61</v>
      </c>
      <c r="K2892" t="s">
        <v>197</v>
      </c>
      <c r="L2892" s="18">
        <v>44481</v>
      </c>
      <c r="M2892">
        <v>19</v>
      </c>
      <c r="N2892">
        <v>21</v>
      </c>
      <c r="O2892" t="s">
        <v>258</v>
      </c>
      <c r="P2892">
        <v>1</v>
      </c>
      <c r="Q2892">
        <v>1</v>
      </c>
      <c r="R2892">
        <v>0</v>
      </c>
      <c r="S2892">
        <v>0</v>
      </c>
      <c r="T2892">
        <v>1</v>
      </c>
      <c r="U2892">
        <v>0</v>
      </c>
      <c r="V2892">
        <v>1</v>
      </c>
      <c r="W2892">
        <v>170.04</v>
      </c>
      <c r="X2892">
        <v>183.36</v>
      </c>
      <c r="Y2892">
        <v>184.2</v>
      </c>
      <c r="Z2892">
        <v>183.48</v>
      </c>
      <c r="AA2892">
        <v>183.6</v>
      </c>
      <c r="AB2892">
        <v>183.36</v>
      </c>
      <c r="AC2892">
        <v>184.08</v>
      </c>
      <c r="AD2892">
        <v>186.6</v>
      </c>
      <c r="AE2892">
        <v>187.68</v>
      </c>
      <c r="AF2892">
        <v>190.68</v>
      </c>
      <c r="AG2892">
        <v>189.96</v>
      </c>
      <c r="AH2892">
        <v>183.96</v>
      </c>
      <c r="AI2892">
        <v>128.28</v>
      </c>
      <c r="AJ2892">
        <v>133.44</v>
      </c>
      <c r="AK2892">
        <v>133.32</v>
      </c>
      <c r="AL2892">
        <v>132.24</v>
      </c>
      <c r="AM2892">
        <v>132.12</v>
      </c>
      <c r="AN2892">
        <v>132.72</v>
      </c>
      <c r="AO2892">
        <v>131.4</v>
      </c>
      <c r="AP2892">
        <v>131.4</v>
      </c>
      <c r="AQ2892">
        <v>136.44</v>
      </c>
      <c r="AR2892">
        <v>135.6</v>
      </c>
      <c r="AS2892">
        <v>136.56</v>
      </c>
      <c r="AT2892">
        <v>136.19999999999999</v>
      </c>
      <c r="AU2892">
        <v>50</v>
      </c>
      <c r="AV2892">
        <v>50</v>
      </c>
      <c r="AW2892">
        <v>49</v>
      </c>
      <c r="AX2892">
        <v>48</v>
      </c>
      <c r="AY2892">
        <v>46</v>
      </c>
      <c r="AZ2892">
        <v>45</v>
      </c>
      <c r="BA2892">
        <v>44</v>
      </c>
      <c r="BB2892">
        <v>42</v>
      </c>
      <c r="BC2892">
        <v>46</v>
      </c>
      <c r="BD2892">
        <v>50</v>
      </c>
      <c r="BE2892">
        <v>57</v>
      </c>
      <c r="BF2892">
        <v>61</v>
      </c>
      <c r="BG2892">
        <v>63</v>
      </c>
      <c r="BH2892">
        <v>65</v>
      </c>
      <c r="BI2892">
        <v>66</v>
      </c>
      <c r="BJ2892">
        <v>66</v>
      </c>
      <c r="BK2892">
        <v>65</v>
      </c>
      <c r="BL2892">
        <v>63</v>
      </c>
      <c r="BM2892">
        <v>60</v>
      </c>
      <c r="BN2892">
        <v>58</v>
      </c>
      <c r="BO2892">
        <v>55</v>
      </c>
      <c r="BP2892">
        <v>53</v>
      </c>
      <c r="BQ2892">
        <v>53</v>
      </c>
      <c r="BR2892">
        <v>52</v>
      </c>
      <c r="BS2892">
        <v>2.9609070000000002</v>
      </c>
      <c r="BT2892">
        <v>-0.1673279</v>
      </c>
      <c r="BU2892">
        <v>-0.3914185</v>
      </c>
      <c r="BV2892">
        <v>0.48384090000000002</v>
      </c>
      <c r="BW2892">
        <v>0.37724299999999999</v>
      </c>
      <c r="BX2892">
        <v>0.80364990000000003</v>
      </c>
      <c r="BY2892">
        <v>3.2264560000000002</v>
      </c>
      <c r="BZ2892">
        <v>5.0125099999999999E-2</v>
      </c>
      <c r="CA2892">
        <v>-0.828125</v>
      </c>
      <c r="CB2892">
        <v>-3.6292270000000002</v>
      </c>
      <c r="CC2892">
        <v>-7.5363769999999999</v>
      </c>
      <c r="CD2892">
        <v>-5.9780730000000002</v>
      </c>
      <c r="CE2892">
        <v>18.24541</v>
      </c>
      <c r="CF2892">
        <v>16.115220000000001</v>
      </c>
      <c r="CG2892">
        <v>13.799849999999999</v>
      </c>
      <c r="CH2892">
        <v>15.14038</v>
      </c>
      <c r="CI2892">
        <v>13.055020000000001</v>
      </c>
      <c r="CJ2892">
        <v>10.556660000000001</v>
      </c>
      <c r="CK2892">
        <v>10.44595</v>
      </c>
      <c r="CL2892">
        <v>11.56639</v>
      </c>
      <c r="CM2892">
        <v>12.0977</v>
      </c>
      <c r="CN2892">
        <v>13.464779999999999</v>
      </c>
      <c r="CO2892">
        <v>12.935639999999999</v>
      </c>
      <c r="CP2892">
        <v>13.26779</v>
      </c>
      <c r="CQ2892">
        <v>6.3628450000000001</v>
      </c>
      <c r="CR2892">
        <v>1.299013</v>
      </c>
      <c r="CS2892">
        <v>1.2291179999999999</v>
      </c>
      <c r="CT2892">
        <v>1.1449469999999999</v>
      </c>
      <c r="CU2892">
        <v>1.0099009999999999</v>
      </c>
      <c r="CV2892">
        <v>0.76048649999999995</v>
      </c>
      <c r="CW2892">
        <v>0.73123680000000002</v>
      </c>
      <c r="CX2892">
        <v>0.23048840000000001</v>
      </c>
      <c r="CY2892">
        <v>1.7996099999999999</v>
      </c>
      <c r="CZ2892">
        <v>1.991665</v>
      </c>
      <c r="DA2892">
        <v>4.0827429999999998</v>
      </c>
      <c r="DB2892">
        <v>6.7854960000000002</v>
      </c>
      <c r="DC2892">
        <v>16.181139999999999</v>
      </c>
      <c r="DD2892">
        <v>18.65849</v>
      </c>
      <c r="DE2892">
        <v>14.305260000000001</v>
      </c>
      <c r="DF2892">
        <v>15.18971</v>
      </c>
      <c r="DG2892">
        <v>15.33104</v>
      </c>
      <c r="DH2892">
        <v>15.60731</v>
      </c>
      <c r="DI2892">
        <v>15.43764</v>
      </c>
      <c r="DJ2892">
        <v>14.82667</v>
      </c>
      <c r="DK2892">
        <v>13.74437</v>
      </c>
      <c r="DL2892">
        <v>13.410880000000001</v>
      </c>
      <c r="DM2892">
        <v>13.132910000000001</v>
      </c>
      <c r="DN2892">
        <v>13.05106</v>
      </c>
      <c r="DO2892">
        <v>19</v>
      </c>
      <c r="DP2892">
        <v>21</v>
      </c>
    </row>
    <row r="2893" spans="1:120" hidden="1" x14ac:dyDescent="0.25">
      <c r="A2893" t="str">
        <f t="shared" si="45"/>
        <v>sublap_id-SLAP_PGCC_All CBP_44481</v>
      </c>
      <c r="B2893" t="s">
        <v>62</v>
      </c>
      <c r="C2893" t="s">
        <v>299</v>
      </c>
      <c r="D2893" t="s">
        <v>61</v>
      </c>
      <c r="E2893" t="s">
        <v>300</v>
      </c>
      <c r="F2893" t="s">
        <v>61</v>
      </c>
      <c r="G2893" t="s">
        <v>61</v>
      </c>
      <c r="H2893" t="s">
        <v>61</v>
      </c>
      <c r="I2893" t="s">
        <v>61</v>
      </c>
      <c r="J2893" t="s">
        <v>61</v>
      </c>
      <c r="K2893" t="s">
        <v>197</v>
      </c>
      <c r="L2893" s="18">
        <v>44481</v>
      </c>
      <c r="M2893">
        <v>19</v>
      </c>
      <c r="N2893">
        <v>21</v>
      </c>
      <c r="O2893" t="s">
        <v>258</v>
      </c>
      <c r="P2893">
        <v>3</v>
      </c>
      <c r="Q2893">
        <v>3</v>
      </c>
      <c r="R2893">
        <v>0</v>
      </c>
      <c r="S2893">
        <v>0</v>
      </c>
      <c r="T2893">
        <v>1</v>
      </c>
      <c r="U2893">
        <v>0</v>
      </c>
      <c r="V2893">
        <v>1</v>
      </c>
      <c r="W2893">
        <v>1208.92</v>
      </c>
      <c r="X2893">
        <v>1366.32</v>
      </c>
      <c r="Y2893">
        <v>1369.96</v>
      </c>
      <c r="Z2893">
        <v>1367.48</v>
      </c>
      <c r="AA2893">
        <v>1355.48</v>
      </c>
      <c r="AB2893">
        <v>1351.72</v>
      </c>
      <c r="AC2893">
        <v>1363.24</v>
      </c>
      <c r="AD2893">
        <v>1364.48</v>
      </c>
      <c r="AE2893">
        <v>1383.08</v>
      </c>
      <c r="AF2893">
        <v>1398.88</v>
      </c>
      <c r="AG2893">
        <v>1379.16</v>
      </c>
      <c r="AH2893">
        <v>1288.8</v>
      </c>
      <c r="AI2893">
        <v>564.24</v>
      </c>
      <c r="AJ2893">
        <v>633.84</v>
      </c>
      <c r="AK2893">
        <v>616.48</v>
      </c>
      <c r="AL2893">
        <v>618.72</v>
      </c>
      <c r="AM2893">
        <v>695.2</v>
      </c>
      <c r="AN2893">
        <v>354.64</v>
      </c>
      <c r="AO2893">
        <v>378.12</v>
      </c>
      <c r="AP2893">
        <v>375</v>
      </c>
      <c r="AQ2893">
        <v>372.92</v>
      </c>
      <c r="AR2893">
        <v>464.44</v>
      </c>
      <c r="AS2893">
        <v>752</v>
      </c>
      <c r="AT2893">
        <v>754.44</v>
      </c>
      <c r="AU2893">
        <v>50</v>
      </c>
      <c r="AV2893">
        <v>50</v>
      </c>
      <c r="AW2893">
        <v>49</v>
      </c>
      <c r="AX2893">
        <v>48</v>
      </c>
      <c r="AY2893">
        <v>46</v>
      </c>
      <c r="AZ2893">
        <v>45</v>
      </c>
      <c r="BA2893">
        <v>44</v>
      </c>
      <c r="BB2893">
        <v>42</v>
      </c>
      <c r="BC2893">
        <v>46</v>
      </c>
      <c r="BD2893">
        <v>50</v>
      </c>
      <c r="BE2893">
        <v>57</v>
      </c>
      <c r="BF2893">
        <v>61</v>
      </c>
      <c r="BG2893">
        <v>63</v>
      </c>
      <c r="BH2893">
        <v>65</v>
      </c>
      <c r="BI2893">
        <v>66</v>
      </c>
      <c r="BJ2893">
        <v>66</v>
      </c>
      <c r="BK2893">
        <v>65</v>
      </c>
      <c r="BL2893">
        <v>63</v>
      </c>
      <c r="BM2893">
        <v>60</v>
      </c>
      <c r="BN2893">
        <v>58</v>
      </c>
      <c r="BO2893">
        <v>55</v>
      </c>
      <c r="BP2893">
        <v>53</v>
      </c>
      <c r="BQ2893">
        <v>53</v>
      </c>
      <c r="BR2893">
        <v>52</v>
      </c>
      <c r="BS2893">
        <v>-6.6841429999999997</v>
      </c>
      <c r="BT2893">
        <v>-5.8983460000000001</v>
      </c>
      <c r="BU2893">
        <v>-6.4939580000000001</v>
      </c>
      <c r="BV2893">
        <v>-5.3979949999999999</v>
      </c>
      <c r="BW2893">
        <v>0.7327728</v>
      </c>
      <c r="BX2893">
        <v>4.7120360000000003</v>
      </c>
      <c r="BY2893">
        <v>12.7065</v>
      </c>
      <c r="BZ2893">
        <v>7.964798</v>
      </c>
      <c r="CA2893">
        <v>-10.96002</v>
      </c>
      <c r="CB2893">
        <v>-15.15596</v>
      </c>
      <c r="CC2893">
        <v>4.8953249999999997</v>
      </c>
      <c r="CD2893">
        <v>7.5529330000000003</v>
      </c>
      <c r="CE2893">
        <v>-38.849559999999997</v>
      </c>
      <c r="CF2893">
        <v>-21.630189999999999</v>
      </c>
      <c r="CG2893">
        <v>39.315959999999997</v>
      </c>
      <c r="CH2893">
        <v>79.623310000000004</v>
      </c>
      <c r="CI2893">
        <v>29.37941</v>
      </c>
      <c r="CJ2893">
        <v>403.76249999999999</v>
      </c>
      <c r="CK2893">
        <v>515.90740000000005</v>
      </c>
      <c r="CL2893">
        <v>354.25040000000001</v>
      </c>
      <c r="CM2893">
        <v>288.06790000000001</v>
      </c>
      <c r="CN2893">
        <v>357.65730000000002</v>
      </c>
      <c r="CO2893">
        <v>109.16030000000001</v>
      </c>
      <c r="CP2893">
        <v>59.012129999999999</v>
      </c>
      <c r="CQ2893">
        <v>744.49570000000006</v>
      </c>
      <c r="CR2893">
        <v>47.426319999999997</v>
      </c>
      <c r="CS2893">
        <v>48.84216</v>
      </c>
      <c r="CT2893">
        <v>45.721879999999999</v>
      </c>
      <c r="CU2893">
        <v>53.590739999999997</v>
      </c>
      <c r="CV2893">
        <v>48.613660000000003</v>
      </c>
      <c r="CW2893">
        <v>22.538119999999999</v>
      </c>
      <c r="CX2893">
        <v>36.218620000000001</v>
      </c>
      <c r="CY2893">
        <v>57.372309999999999</v>
      </c>
      <c r="CZ2893">
        <v>315.11489999999998</v>
      </c>
      <c r="DA2893">
        <v>545.49990000000003</v>
      </c>
      <c r="DB2893">
        <v>668.89559999999994</v>
      </c>
      <c r="DC2893">
        <v>3184.413</v>
      </c>
      <c r="DD2893">
        <v>3552.3449999999998</v>
      </c>
      <c r="DE2893">
        <v>3180.1120000000001</v>
      </c>
      <c r="DF2893">
        <v>2338.8960000000002</v>
      </c>
      <c r="DG2893">
        <v>3422.6849999999999</v>
      </c>
      <c r="DH2893">
        <v>5492.9790000000003</v>
      </c>
      <c r="DI2893">
        <v>3175.8530000000001</v>
      </c>
      <c r="DJ2893">
        <v>7356.0569999999998</v>
      </c>
      <c r="DK2893">
        <v>15546.27</v>
      </c>
      <c r="DL2893">
        <v>4830.3999999999996</v>
      </c>
      <c r="DM2893">
        <v>1644.55</v>
      </c>
      <c r="DN2893">
        <v>791.73030000000006</v>
      </c>
      <c r="DO2893">
        <v>19</v>
      </c>
      <c r="DP2893">
        <v>21</v>
      </c>
    </row>
    <row r="2894" spans="1:120" x14ac:dyDescent="0.25">
      <c r="A2894" t="str">
        <f t="shared" si="45"/>
        <v>AutoDR-No_All CBP_44481</v>
      </c>
      <c r="B2894" t="s">
        <v>62</v>
      </c>
      <c r="C2894" t="s">
        <v>321</v>
      </c>
      <c r="D2894" t="s">
        <v>61</v>
      </c>
      <c r="E2894" t="s">
        <v>61</v>
      </c>
      <c r="F2894" t="s">
        <v>61</v>
      </c>
      <c r="G2894" t="s">
        <v>61</v>
      </c>
      <c r="H2894" t="s">
        <v>97</v>
      </c>
      <c r="I2894" t="s">
        <v>61</v>
      </c>
      <c r="J2894" t="s">
        <v>61</v>
      </c>
      <c r="K2894" t="s">
        <v>197</v>
      </c>
      <c r="L2894" s="18">
        <v>44481</v>
      </c>
      <c r="M2894">
        <v>19</v>
      </c>
      <c r="N2894">
        <v>21</v>
      </c>
      <c r="O2894" t="s">
        <v>258</v>
      </c>
      <c r="P2894">
        <v>3</v>
      </c>
      <c r="Q2894">
        <v>3</v>
      </c>
      <c r="R2894">
        <v>0</v>
      </c>
      <c r="S2894">
        <v>0</v>
      </c>
      <c r="T2894">
        <v>1</v>
      </c>
      <c r="U2894">
        <v>0</v>
      </c>
      <c r="V2894">
        <v>1</v>
      </c>
      <c r="W2894">
        <v>1208.92</v>
      </c>
      <c r="X2894">
        <v>1366.32</v>
      </c>
      <c r="Y2894">
        <v>1369.96</v>
      </c>
      <c r="Z2894">
        <v>1367.48</v>
      </c>
      <c r="AA2894">
        <v>1355.48</v>
      </c>
      <c r="AB2894">
        <v>1351.72</v>
      </c>
      <c r="AC2894">
        <v>1363.24</v>
      </c>
      <c r="AD2894">
        <v>1364.48</v>
      </c>
      <c r="AE2894">
        <v>1383.08</v>
      </c>
      <c r="AF2894">
        <v>1398.88</v>
      </c>
      <c r="AG2894">
        <v>1379.16</v>
      </c>
      <c r="AH2894">
        <v>1288.8</v>
      </c>
      <c r="AI2894">
        <v>564.24</v>
      </c>
      <c r="AJ2894">
        <v>633.84</v>
      </c>
      <c r="AK2894">
        <v>616.48</v>
      </c>
      <c r="AL2894">
        <v>618.72</v>
      </c>
      <c r="AM2894">
        <v>695.2</v>
      </c>
      <c r="AN2894">
        <v>354.64</v>
      </c>
      <c r="AO2894">
        <v>378.12</v>
      </c>
      <c r="AP2894">
        <v>375</v>
      </c>
      <c r="AQ2894">
        <v>372.92</v>
      </c>
      <c r="AR2894">
        <v>464.44</v>
      </c>
      <c r="AS2894">
        <v>752</v>
      </c>
      <c r="AT2894">
        <v>754.44</v>
      </c>
      <c r="AU2894">
        <v>50</v>
      </c>
      <c r="AV2894">
        <v>50</v>
      </c>
      <c r="AW2894">
        <v>49</v>
      </c>
      <c r="AX2894">
        <v>48</v>
      </c>
      <c r="AY2894">
        <v>46</v>
      </c>
      <c r="AZ2894">
        <v>45</v>
      </c>
      <c r="BA2894">
        <v>44</v>
      </c>
      <c r="BB2894">
        <v>42</v>
      </c>
      <c r="BC2894">
        <v>46</v>
      </c>
      <c r="BD2894">
        <v>50</v>
      </c>
      <c r="BE2894">
        <v>57</v>
      </c>
      <c r="BF2894">
        <v>61</v>
      </c>
      <c r="BG2894">
        <v>63</v>
      </c>
      <c r="BH2894">
        <v>65</v>
      </c>
      <c r="BI2894">
        <v>66</v>
      </c>
      <c r="BJ2894">
        <v>66</v>
      </c>
      <c r="BK2894">
        <v>65</v>
      </c>
      <c r="BL2894">
        <v>63</v>
      </c>
      <c r="BM2894">
        <v>60</v>
      </c>
      <c r="BN2894">
        <v>58</v>
      </c>
      <c r="BO2894">
        <v>55</v>
      </c>
      <c r="BP2894">
        <v>53</v>
      </c>
      <c r="BQ2894">
        <v>53</v>
      </c>
      <c r="BR2894">
        <v>52</v>
      </c>
      <c r="BS2894">
        <v>-6.6841429999999997</v>
      </c>
      <c r="BT2894">
        <v>-5.8983460000000001</v>
      </c>
      <c r="BU2894">
        <v>-6.4939580000000001</v>
      </c>
      <c r="BV2894">
        <v>-5.3979949999999999</v>
      </c>
      <c r="BW2894">
        <v>0.7327728</v>
      </c>
      <c r="BX2894">
        <v>4.7120360000000003</v>
      </c>
      <c r="BY2894">
        <v>12.7065</v>
      </c>
      <c r="BZ2894">
        <v>7.964798</v>
      </c>
      <c r="CA2894">
        <v>-10.96002</v>
      </c>
      <c r="CB2894">
        <v>-15.15596</v>
      </c>
      <c r="CC2894">
        <v>4.8953249999999997</v>
      </c>
      <c r="CD2894">
        <v>7.5529330000000003</v>
      </c>
      <c r="CE2894">
        <v>-38.849559999999997</v>
      </c>
      <c r="CF2894">
        <v>-21.630189999999999</v>
      </c>
      <c r="CG2894">
        <v>39.315959999999997</v>
      </c>
      <c r="CH2894">
        <v>79.623310000000004</v>
      </c>
      <c r="CI2894">
        <v>29.37941</v>
      </c>
      <c r="CJ2894">
        <v>403.76249999999999</v>
      </c>
      <c r="CK2894">
        <v>515.90740000000005</v>
      </c>
      <c r="CL2894">
        <v>354.25040000000001</v>
      </c>
      <c r="CM2894">
        <v>288.06790000000001</v>
      </c>
      <c r="CN2894">
        <v>357.65730000000002</v>
      </c>
      <c r="CO2894">
        <v>109.16030000000001</v>
      </c>
      <c r="CP2894">
        <v>59.012129999999999</v>
      </c>
      <c r="CQ2894">
        <v>744.49570000000006</v>
      </c>
      <c r="CR2894">
        <v>47.426319999999997</v>
      </c>
      <c r="CS2894">
        <v>48.84216</v>
      </c>
      <c r="CT2894">
        <v>45.721879999999999</v>
      </c>
      <c r="CU2894">
        <v>53.590739999999997</v>
      </c>
      <c r="CV2894">
        <v>48.613660000000003</v>
      </c>
      <c r="CW2894">
        <v>22.538119999999999</v>
      </c>
      <c r="CX2894">
        <v>36.218620000000001</v>
      </c>
      <c r="CY2894">
        <v>57.372309999999999</v>
      </c>
      <c r="CZ2894">
        <v>315.11489999999998</v>
      </c>
      <c r="DA2894">
        <v>545.49990000000003</v>
      </c>
      <c r="DB2894">
        <v>668.89559999999994</v>
      </c>
      <c r="DC2894">
        <v>3184.413</v>
      </c>
      <c r="DD2894">
        <v>3552.3449999999998</v>
      </c>
      <c r="DE2894">
        <v>3180.1120000000001</v>
      </c>
      <c r="DF2894">
        <v>2338.8960000000002</v>
      </c>
      <c r="DG2894">
        <v>3422.6849999999999</v>
      </c>
      <c r="DH2894">
        <v>5492.9790000000003</v>
      </c>
      <c r="DI2894">
        <v>3175.8530000000001</v>
      </c>
      <c r="DJ2894">
        <v>7356.0569999999998</v>
      </c>
      <c r="DK2894">
        <v>15546.27</v>
      </c>
      <c r="DL2894">
        <v>4830.3999999999996</v>
      </c>
      <c r="DM2894">
        <v>1644.55</v>
      </c>
      <c r="DN2894">
        <v>791.73030000000006</v>
      </c>
      <c r="DO2894">
        <v>19</v>
      </c>
      <c r="DP2894">
        <v>21</v>
      </c>
    </row>
    <row r="2895" spans="1:120" hidden="1" x14ac:dyDescent="0.25">
      <c r="A2895" t="str">
        <f t="shared" si="45"/>
        <v>Size_Grp-20 to 199.99 kW_All CBP_44481</v>
      </c>
      <c r="B2895" t="s">
        <v>62</v>
      </c>
      <c r="C2895" t="s">
        <v>201</v>
      </c>
      <c r="D2895" t="s">
        <v>61</v>
      </c>
      <c r="E2895" t="s">
        <v>61</v>
      </c>
      <c r="F2895" t="s">
        <v>61</v>
      </c>
      <c r="G2895" t="s">
        <v>61</v>
      </c>
      <c r="H2895" t="s">
        <v>61</v>
      </c>
      <c r="I2895" t="s">
        <v>61</v>
      </c>
      <c r="J2895" t="s">
        <v>101</v>
      </c>
      <c r="K2895" t="s">
        <v>197</v>
      </c>
      <c r="L2895" s="18">
        <v>44481</v>
      </c>
      <c r="M2895">
        <v>19</v>
      </c>
      <c r="N2895">
        <v>21</v>
      </c>
      <c r="O2895" t="s">
        <v>258</v>
      </c>
      <c r="P2895">
        <v>1</v>
      </c>
      <c r="Q2895">
        <v>1</v>
      </c>
      <c r="R2895">
        <v>0</v>
      </c>
      <c r="S2895">
        <v>0</v>
      </c>
      <c r="T2895">
        <v>1</v>
      </c>
      <c r="U2895">
        <v>0</v>
      </c>
      <c r="V2895">
        <v>1</v>
      </c>
      <c r="W2895">
        <v>170.04</v>
      </c>
      <c r="X2895">
        <v>183.36</v>
      </c>
      <c r="Y2895">
        <v>184.2</v>
      </c>
      <c r="Z2895">
        <v>183.48</v>
      </c>
      <c r="AA2895">
        <v>183.6</v>
      </c>
      <c r="AB2895">
        <v>183.36</v>
      </c>
      <c r="AC2895">
        <v>184.08</v>
      </c>
      <c r="AD2895">
        <v>186.6</v>
      </c>
      <c r="AE2895">
        <v>187.68</v>
      </c>
      <c r="AF2895">
        <v>190.68</v>
      </c>
      <c r="AG2895">
        <v>189.96</v>
      </c>
      <c r="AH2895">
        <v>183.96</v>
      </c>
      <c r="AI2895">
        <v>128.28</v>
      </c>
      <c r="AJ2895">
        <v>133.44</v>
      </c>
      <c r="AK2895">
        <v>133.32</v>
      </c>
      <c r="AL2895">
        <v>132.24</v>
      </c>
      <c r="AM2895">
        <v>132.12</v>
      </c>
      <c r="AN2895">
        <v>132.72</v>
      </c>
      <c r="AO2895">
        <v>131.4</v>
      </c>
      <c r="AP2895">
        <v>131.4</v>
      </c>
      <c r="AQ2895">
        <v>136.44</v>
      </c>
      <c r="AR2895">
        <v>135.6</v>
      </c>
      <c r="AS2895">
        <v>136.56</v>
      </c>
      <c r="AT2895">
        <v>136.19999999999999</v>
      </c>
      <c r="AU2895">
        <v>50</v>
      </c>
      <c r="AV2895">
        <v>50</v>
      </c>
      <c r="AW2895">
        <v>49</v>
      </c>
      <c r="AX2895">
        <v>48</v>
      </c>
      <c r="AY2895">
        <v>46</v>
      </c>
      <c r="AZ2895">
        <v>45</v>
      </c>
      <c r="BA2895">
        <v>44</v>
      </c>
      <c r="BB2895">
        <v>42</v>
      </c>
      <c r="BC2895">
        <v>46</v>
      </c>
      <c r="BD2895">
        <v>50</v>
      </c>
      <c r="BE2895">
        <v>57</v>
      </c>
      <c r="BF2895">
        <v>61</v>
      </c>
      <c r="BG2895">
        <v>63</v>
      </c>
      <c r="BH2895">
        <v>65</v>
      </c>
      <c r="BI2895">
        <v>66</v>
      </c>
      <c r="BJ2895">
        <v>66</v>
      </c>
      <c r="BK2895">
        <v>65</v>
      </c>
      <c r="BL2895">
        <v>63</v>
      </c>
      <c r="BM2895">
        <v>60</v>
      </c>
      <c r="BN2895">
        <v>58</v>
      </c>
      <c r="BO2895">
        <v>55</v>
      </c>
      <c r="BP2895">
        <v>53</v>
      </c>
      <c r="BQ2895">
        <v>53</v>
      </c>
      <c r="BR2895">
        <v>52</v>
      </c>
      <c r="BS2895">
        <v>2.9609070000000002</v>
      </c>
      <c r="BT2895">
        <v>-0.1673279</v>
      </c>
      <c r="BU2895">
        <v>-0.3914185</v>
      </c>
      <c r="BV2895">
        <v>0.48384090000000002</v>
      </c>
      <c r="BW2895">
        <v>0.37724299999999999</v>
      </c>
      <c r="BX2895">
        <v>0.80364990000000003</v>
      </c>
      <c r="BY2895">
        <v>3.2264560000000002</v>
      </c>
      <c r="BZ2895">
        <v>5.0125099999999999E-2</v>
      </c>
      <c r="CA2895">
        <v>-0.828125</v>
      </c>
      <c r="CB2895">
        <v>-3.6292270000000002</v>
      </c>
      <c r="CC2895">
        <v>-7.5363769999999999</v>
      </c>
      <c r="CD2895">
        <v>-5.9780730000000002</v>
      </c>
      <c r="CE2895">
        <v>18.24541</v>
      </c>
      <c r="CF2895">
        <v>16.115220000000001</v>
      </c>
      <c r="CG2895">
        <v>13.799849999999999</v>
      </c>
      <c r="CH2895">
        <v>15.14038</v>
      </c>
      <c r="CI2895">
        <v>13.055020000000001</v>
      </c>
      <c r="CJ2895">
        <v>10.556660000000001</v>
      </c>
      <c r="CK2895">
        <v>10.44595</v>
      </c>
      <c r="CL2895">
        <v>11.56639</v>
      </c>
      <c r="CM2895">
        <v>12.0977</v>
      </c>
      <c r="CN2895">
        <v>13.464779999999999</v>
      </c>
      <c r="CO2895">
        <v>12.935639999999999</v>
      </c>
      <c r="CP2895">
        <v>13.26779</v>
      </c>
      <c r="CQ2895">
        <v>6.3628450000000001</v>
      </c>
      <c r="CR2895">
        <v>1.299013</v>
      </c>
      <c r="CS2895">
        <v>1.2291179999999999</v>
      </c>
      <c r="CT2895">
        <v>1.1449469999999999</v>
      </c>
      <c r="CU2895">
        <v>1.0099009999999999</v>
      </c>
      <c r="CV2895">
        <v>0.76048649999999995</v>
      </c>
      <c r="CW2895">
        <v>0.73123680000000002</v>
      </c>
      <c r="CX2895">
        <v>0.23048840000000001</v>
      </c>
      <c r="CY2895">
        <v>1.7996099999999999</v>
      </c>
      <c r="CZ2895">
        <v>1.991665</v>
      </c>
      <c r="DA2895">
        <v>4.0827429999999998</v>
      </c>
      <c r="DB2895">
        <v>6.7854960000000002</v>
      </c>
      <c r="DC2895">
        <v>16.181139999999999</v>
      </c>
      <c r="DD2895">
        <v>18.65849</v>
      </c>
      <c r="DE2895">
        <v>14.305260000000001</v>
      </c>
      <c r="DF2895">
        <v>15.18971</v>
      </c>
      <c r="DG2895">
        <v>15.33104</v>
      </c>
      <c r="DH2895">
        <v>15.60731</v>
      </c>
      <c r="DI2895">
        <v>15.43764</v>
      </c>
      <c r="DJ2895">
        <v>14.82667</v>
      </c>
      <c r="DK2895">
        <v>13.74437</v>
      </c>
      <c r="DL2895">
        <v>13.410880000000001</v>
      </c>
      <c r="DM2895">
        <v>13.132910000000001</v>
      </c>
      <c r="DN2895">
        <v>13.05106</v>
      </c>
      <c r="DO2895">
        <v>19</v>
      </c>
      <c r="DP2895">
        <v>21</v>
      </c>
    </row>
    <row r="2896" spans="1:120" hidden="1" x14ac:dyDescent="0.25">
      <c r="A2896" t="str">
        <f t="shared" si="45"/>
        <v>Size_Grp-200 kW and above_All CBP_44481</v>
      </c>
      <c r="B2896" t="s">
        <v>62</v>
      </c>
      <c r="C2896" t="s">
        <v>207</v>
      </c>
      <c r="D2896" t="s">
        <v>61</v>
      </c>
      <c r="E2896" t="s">
        <v>61</v>
      </c>
      <c r="F2896" t="s">
        <v>61</v>
      </c>
      <c r="G2896" t="s">
        <v>61</v>
      </c>
      <c r="H2896" t="s">
        <v>61</v>
      </c>
      <c r="I2896" t="s">
        <v>61</v>
      </c>
      <c r="J2896" t="s">
        <v>102</v>
      </c>
      <c r="K2896" t="s">
        <v>197</v>
      </c>
      <c r="L2896" s="18">
        <v>44481</v>
      </c>
      <c r="M2896">
        <v>19</v>
      </c>
      <c r="N2896">
        <v>21</v>
      </c>
      <c r="O2896" t="s">
        <v>258</v>
      </c>
      <c r="P2896">
        <v>2</v>
      </c>
      <c r="Q2896">
        <v>2</v>
      </c>
      <c r="R2896">
        <v>0</v>
      </c>
      <c r="S2896">
        <v>0</v>
      </c>
      <c r="T2896">
        <v>1</v>
      </c>
      <c r="U2896">
        <v>0</v>
      </c>
      <c r="V2896">
        <v>1</v>
      </c>
      <c r="W2896">
        <v>1038.8800000000001</v>
      </c>
      <c r="X2896">
        <v>1182.96</v>
      </c>
      <c r="Y2896">
        <v>1185.76</v>
      </c>
      <c r="Z2896">
        <v>1184</v>
      </c>
      <c r="AA2896">
        <v>1171.8800000000001</v>
      </c>
      <c r="AB2896">
        <v>1168.3599999999999</v>
      </c>
      <c r="AC2896">
        <v>1179.1600000000001</v>
      </c>
      <c r="AD2896">
        <v>1177.8800000000001</v>
      </c>
      <c r="AE2896">
        <v>1195.4000000000001</v>
      </c>
      <c r="AF2896">
        <v>1208.2</v>
      </c>
      <c r="AG2896">
        <v>1189.2</v>
      </c>
      <c r="AH2896">
        <v>1104.8399999999999</v>
      </c>
      <c r="AI2896">
        <v>435.96</v>
      </c>
      <c r="AJ2896">
        <v>500.4</v>
      </c>
      <c r="AK2896">
        <v>483.16</v>
      </c>
      <c r="AL2896">
        <v>486.48</v>
      </c>
      <c r="AM2896">
        <v>563.08000000000004</v>
      </c>
      <c r="AN2896">
        <v>221.92</v>
      </c>
      <c r="AO2896">
        <v>246.72</v>
      </c>
      <c r="AP2896">
        <v>243.6</v>
      </c>
      <c r="AQ2896">
        <v>236.48</v>
      </c>
      <c r="AR2896">
        <v>328.84</v>
      </c>
      <c r="AS2896">
        <v>615.44000000000005</v>
      </c>
      <c r="AT2896">
        <v>618.24</v>
      </c>
      <c r="AU2896">
        <v>50</v>
      </c>
      <c r="AV2896">
        <v>50</v>
      </c>
      <c r="AW2896">
        <v>49</v>
      </c>
      <c r="AX2896">
        <v>48</v>
      </c>
      <c r="AY2896">
        <v>46</v>
      </c>
      <c r="AZ2896">
        <v>45</v>
      </c>
      <c r="BA2896">
        <v>44</v>
      </c>
      <c r="BB2896">
        <v>42</v>
      </c>
      <c r="BC2896">
        <v>46</v>
      </c>
      <c r="BD2896">
        <v>50</v>
      </c>
      <c r="BE2896">
        <v>57</v>
      </c>
      <c r="BF2896">
        <v>61</v>
      </c>
      <c r="BG2896">
        <v>63</v>
      </c>
      <c r="BH2896">
        <v>65</v>
      </c>
      <c r="BI2896">
        <v>66</v>
      </c>
      <c r="BJ2896">
        <v>66</v>
      </c>
      <c r="BK2896">
        <v>65</v>
      </c>
      <c r="BL2896">
        <v>63</v>
      </c>
      <c r="BM2896">
        <v>60</v>
      </c>
      <c r="BN2896">
        <v>58</v>
      </c>
      <c r="BO2896">
        <v>55</v>
      </c>
      <c r="BP2896">
        <v>53</v>
      </c>
      <c r="BQ2896">
        <v>53</v>
      </c>
      <c r="BR2896">
        <v>52</v>
      </c>
      <c r="BS2896">
        <v>-9.6450499999999995</v>
      </c>
      <c r="BT2896">
        <v>-5.7310179999999997</v>
      </c>
      <c r="BU2896">
        <v>-6.1025390000000002</v>
      </c>
      <c r="BV2896">
        <v>-5.8818359999999998</v>
      </c>
      <c r="BW2896">
        <v>0.35552980000000001</v>
      </c>
      <c r="BX2896">
        <v>3.9083860000000001</v>
      </c>
      <c r="BY2896">
        <v>9.4800419999999992</v>
      </c>
      <c r="BZ2896">
        <v>7.9146729999999996</v>
      </c>
      <c r="CA2896">
        <v>-10.1319</v>
      </c>
      <c r="CB2896">
        <v>-11.526730000000001</v>
      </c>
      <c r="CC2896">
        <v>12.431699999999999</v>
      </c>
      <c r="CD2896">
        <v>13.53101</v>
      </c>
      <c r="CE2896">
        <v>-57.09496</v>
      </c>
      <c r="CF2896">
        <v>-37.74541</v>
      </c>
      <c r="CG2896">
        <v>25.516110000000001</v>
      </c>
      <c r="CH2896">
        <v>64.482929999999996</v>
      </c>
      <c r="CI2896">
        <v>16.324390000000001</v>
      </c>
      <c r="CJ2896">
        <v>393.20580000000001</v>
      </c>
      <c r="CK2896">
        <v>505.4615</v>
      </c>
      <c r="CL2896">
        <v>342.68400000000003</v>
      </c>
      <c r="CM2896">
        <v>275.97019999999998</v>
      </c>
      <c r="CN2896">
        <v>344.1925</v>
      </c>
      <c r="CO2896">
        <v>96.224689999999995</v>
      </c>
      <c r="CP2896">
        <v>45.744340000000001</v>
      </c>
      <c r="CQ2896">
        <v>738.13289999999995</v>
      </c>
      <c r="CR2896">
        <v>46.127299999999998</v>
      </c>
      <c r="CS2896">
        <v>47.613039999999998</v>
      </c>
      <c r="CT2896">
        <v>44.576929999999997</v>
      </c>
      <c r="CU2896">
        <v>52.580840000000002</v>
      </c>
      <c r="CV2896">
        <v>47.853180000000002</v>
      </c>
      <c r="CW2896">
        <v>21.806889999999999</v>
      </c>
      <c r="CX2896">
        <v>35.988129999999998</v>
      </c>
      <c r="CY2896">
        <v>55.572699999999998</v>
      </c>
      <c r="CZ2896">
        <v>313.1232</v>
      </c>
      <c r="DA2896">
        <v>541.41719999999998</v>
      </c>
      <c r="DB2896">
        <v>662.11019999999996</v>
      </c>
      <c r="DC2896">
        <v>3168.232</v>
      </c>
      <c r="DD2896">
        <v>3533.6860000000001</v>
      </c>
      <c r="DE2896">
        <v>3165.8069999999998</v>
      </c>
      <c r="DF2896">
        <v>2323.7060000000001</v>
      </c>
      <c r="DG2896">
        <v>3407.3539999999998</v>
      </c>
      <c r="DH2896">
        <v>5477.3720000000003</v>
      </c>
      <c r="DI2896">
        <v>3160.415</v>
      </c>
      <c r="DJ2896">
        <v>7341.2290000000003</v>
      </c>
      <c r="DK2896">
        <v>15532.52</v>
      </c>
      <c r="DL2896">
        <v>4816.99</v>
      </c>
      <c r="DM2896">
        <v>1631.4169999999999</v>
      </c>
      <c r="DN2896">
        <v>778.67930000000001</v>
      </c>
      <c r="DO2896">
        <v>19</v>
      </c>
      <c r="DP2896">
        <v>21</v>
      </c>
    </row>
    <row r="2897" spans="1:120" hidden="1" x14ac:dyDescent="0.25">
      <c r="A2897" t="str">
        <f t="shared" si="45"/>
        <v>Aggregator-Blue Zone Resources, LLC_Prescribed DA 1-4 (1PM-9PM)_44481_19-21</v>
      </c>
      <c r="B2897" t="s">
        <v>62</v>
      </c>
      <c r="C2897" t="s">
        <v>261</v>
      </c>
      <c r="D2897" t="s">
        <v>61</v>
      </c>
      <c r="E2897" t="s">
        <v>61</v>
      </c>
      <c r="F2897" t="s">
        <v>262</v>
      </c>
      <c r="G2897" t="s">
        <v>61</v>
      </c>
      <c r="H2897" t="s">
        <v>61</v>
      </c>
      <c r="I2897" t="s">
        <v>61</v>
      </c>
      <c r="J2897" t="s">
        <v>61</v>
      </c>
      <c r="K2897" t="s">
        <v>214</v>
      </c>
      <c r="L2897" s="18">
        <v>44481</v>
      </c>
      <c r="M2897">
        <v>19</v>
      </c>
      <c r="N2897">
        <v>21</v>
      </c>
      <c r="O2897" t="s">
        <v>258</v>
      </c>
      <c r="P2897">
        <v>3</v>
      </c>
      <c r="Q2897">
        <v>3</v>
      </c>
      <c r="R2897">
        <v>0</v>
      </c>
      <c r="S2897">
        <v>0</v>
      </c>
      <c r="T2897">
        <v>1</v>
      </c>
      <c r="U2897">
        <v>1</v>
      </c>
      <c r="V2897">
        <v>1</v>
      </c>
      <c r="W2897">
        <v>1208.92</v>
      </c>
      <c r="X2897">
        <v>1366.32</v>
      </c>
      <c r="Y2897">
        <v>1369.96</v>
      </c>
      <c r="Z2897">
        <v>1367.48</v>
      </c>
      <c r="AA2897">
        <v>1355.48</v>
      </c>
      <c r="AB2897">
        <v>1351.72</v>
      </c>
      <c r="AC2897">
        <v>1363.24</v>
      </c>
      <c r="AD2897">
        <v>1364.48</v>
      </c>
      <c r="AE2897">
        <v>1383.08</v>
      </c>
      <c r="AF2897">
        <v>1398.88</v>
      </c>
      <c r="AG2897">
        <v>1379.16</v>
      </c>
      <c r="AH2897">
        <v>1288.8</v>
      </c>
      <c r="AI2897">
        <v>564.24</v>
      </c>
      <c r="AJ2897">
        <v>633.84</v>
      </c>
      <c r="AK2897">
        <v>616.48</v>
      </c>
      <c r="AL2897">
        <v>618.72</v>
      </c>
      <c r="AM2897">
        <v>695.2</v>
      </c>
      <c r="AN2897">
        <v>354.64</v>
      </c>
      <c r="AO2897">
        <v>378.12</v>
      </c>
      <c r="AP2897">
        <v>375</v>
      </c>
      <c r="AQ2897">
        <v>372.92</v>
      </c>
      <c r="AR2897">
        <v>464.44</v>
      </c>
      <c r="AS2897">
        <v>752</v>
      </c>
      <c r="AT2897">
        <v>754.44</v>
      </c>
      <c r="AU2897">
        <v>50</v>
      </c>
      <c r="AV2897">
        <v>50</v>
      </c>
      <c r="AW2897">
        <v>49</v>
      </c>
      <c r="AX2897">
        <v>48</v>
      </c>
      <c r="AY2897">
        <v>46</v>
      </c>
      <c r="AZ2897">
        <v>45</v>
      </c>
      <c r="BA2897">
        <v>44</v>
      </c>
      <c r="BB2897">
        <v>42</v>
      </c>
      <c r="BC2897">
        <v>46</v>
      </c>
      <c r="BD2897">
        <v>50</v>
      </c>
      <c r="BE2897">
        <v>57</v>
      </c>
      <c r="BF2897">
        <v>61</v>
      </c>
      <c r="BG2897">
        <v>63</v>
      </c>
      <c r="BH2897">
        <v>65</v>
      </c>
      <c r="BI2897">
        <v>66</v>
      </c>
      <c r="BJ2897">
        <v>66</v>
      </c>
      <c r="BK2897">
        <v>65</v>
      </c>
      <c r="BL2897">
        <v>63</v>
      </c>
      <c r="BM2897">
        <v>60</v>
      </c>
      <c r="BN2897">
        <v>58</v>
      </c>
      <c r="BO2897">
        <v>55</v>
      </c>
      <c r="BP2897">
        <v>53</v>
      </c>
      <c r="BQ2897">
        <v>53</v>
      </c>
      <c r="BR2897">
        <v>52</v>
      </c>
      <c r="BS2897">
        <v>-6.6841429999999997</v>
      </c>
      <c r="BT2897">
        <v>-5.8983460000000001</v>
      </c>
      <c r="BU2897">
        <v>-6.4939580000000001</v>
      </c>
      <c r="BV2897">
        <v>-5.3979949999999999</v>
      </c>
      <c r="BW2897">
        <v>0.7327728</v>
      </c>
      <c r="BX2897">
        <v>4.7120360000000003</v>
      </c>
      <c r="BY2897">
        <v>12.7065</v>
      </c>
      <c r="BZ2897">
        <v>7.964798</v>
      </c>
      <c r="CA2897">
        <v>-10.96002</v>
      </c>
      <c r="CB2897">
        <v>-15.15596</v>
      </c>
      <c r="CC2897">
        <v>4.8953249999999997</v>
      </c>
      <c r="CD2897">
        <v>7.5529330000000003</v>
      </c>
      <c r="CE2897">
        <v>-38.849559999999997</v>
      </c>
      <c r="CF2897">
        <v>-21.630189999999999</v>
      </c>
      <c r="CG2897">
        <v>39.315959999999997</v>
      </c>
      <c r="CH2897">
        <v>79.623310000000004</v>
      </c>
      <c r="CI2897">
        <v>29.37941</v>
      </c>
      <c r="CJ2897">
        <v>403.76249999999999</v>
      </c>
      <c r="CK2897">
        <v>515.90740000000005</v>
      </c>
      <c r="CL2897">
        <v>354.25040000000001</v>
      </c>
      <c r="CM2897">
        <v>288.06790000000001</v>
      </c>
      <c r="CN2897">
        <v>357.65730000000002</v>
      </c>
      <c r="CO2897">
        <v>109.16030000000001</v>
      </c>
      <c r="CP2897">
        <v>59.012129999999999</v>
      </c>
      <c r="CQ2897">
        <v>744.49570000000006</v>
      </c>
      <c r="CR2897">
        <v>47.426319999999997</v>
      </c>
      <c r="CS2897">
        <v>48.84216</v>
      </c>
      <c r="CT2897">
        <v>45.721879999999999</v>
      </c>
      <c r="CU2897">
        <v>53.590739999999997</v>
      </c>
      <c r="CV2897">
        <v>48.613660000000003</v>
      </c>
      <c r="CW2897">
        <v>22.538119999999999</v>
      </c>
      <c r="CX2897">
        <v>36.218620000000001</v>
      </c>
      <c r="CY2897">
        <v>57.372309999999999</v>
      </c>
      <c r="CZ2897">
        <v>315.11489999999998</v>
      </c>
      <c r="DA2897">
        <v>545.49990000000003</v>
      </c>
      <c r="DB2897">
        <v>668.89559999999994</v>
      </c>
      <c r="DC2897">
        <v>3184.413</v>
      </c>
      <c r="DD2897">
        <v>3552.3449999999998</v>
      </c>
      <c r="DE2897">
        <v>3180.1120000000001</v>
      </c>
      <c r="DF2897">
        <v>2338.8960000000002</v>
      </c>
      <c r="DG2897">
        <v>3422.6849999999999</v>
      </c>
      <c r="DH2897">
        <v>5492.9790000000003</v>
      </c>
      <c r="DI2897">
        <v>3175.8530000000001</v>
      </c>
      <c r="DJ2897">
        <v>7356.0569999999998</v>
      </c>
      <c r="DK2897">
        <v>15546.27</v>
      </c>
      <c r="DL2897">
        <v>4830.3999999999996</v>
      </c>
      <c r="DM2897">
        <v>1644.55</v>
      </c>
      <c r="DN2897">
        <v>791.73030000000006</v>
      </c>
      <c r="DO2897">
        <v>19</v>
      </c>
      <c r="DP2897">
        <v>21</v>
      </c>
    </row>
    <row r="2898" spans="1:120" hidden="1" x14ac:dyDescent="0.25">
      <c r="A2898" t="str">
        <f t="shared" si="45"/>
        <v>All_Prescribed DA 1-4 (1PM-9PM)_44481_19-21</v>
      </c>
      <c r="B2898" t="s">
        <v>62</v>
      </c>
      <c r="C2898" t="s">
        <v>61</v>
      </c>
      <c r="D2898" t="s">
        <v>61</v>
      </c>
      <c r="E2898" t="s">
        <v>61</v>
      </c>
      <c r="F2898" t="s">
        <v>61</v>
      </c>
      <c r="G2898" t="s">
        <v>61</v>
      </c>
      <c r="H2898" t="s">
        <v>61</v>
      </c>
      <c r="I2898" t="s">
        <v>61</v>
      </c>
      <c r="J2898" t="s">
        <v>61</v>
      </c>
      <c r="K2898" t="s">
        <v>214</v>
      </c>
      <c r="L2898" s="18">
        <v>44481</v>
      </c>
      <c r="M2898">
        <v>19</v>
      </c>
      <c r="N2898">
        <v>21</v>
      </c>
      <c r="O2898" t="s">
        <v>258</v>
      </c>
      <c r="P2898">
        <v>3</v>
      </c>
      <c r="Q2898">
        <v>3</v>
      </c>
      <c r="R2898">
        <v>0</v>
      </c>
      <c r="S2898">
        <v>0</v>
      </c>
      <c r="T2898">
        <v>1</v>
      </c>
      <c r="U2898">
        <v>1</v>
      </c>
      <c r="V2898">
        <v>1</v>
      </c>
      <c r="W2898">
        <v>1208.92</v>
      </c>
      <c r="X2898">
        <v>1366.32</v>
      </c>
      <c r="Y2898">
        <v>1369.96</v>
      </c>
      <c r="Z2898">
        <v>1367.48</v>
      </c>
      <c r="AA2898">
        <v>1355.48</v>
      </c>
      <c r="AB2898">
        <v>1351.72</v>
      </c>
      <c r="AC2898">
        <v>1363.24</v>
      </c>
      <c r="AD2898">
        <v>1364.48</v>
      </c>
      <c r="AE2898">
        <v>1383.08</v>
      </c>
      <c r="AF2898">
        <v>1398.88</v>
      </c>
      <c r="AG2898">
        <v>1379.16</v>
      </c>
      <c r="AH2898">
        <v>1288.8</v>
      </c>
      <c r="AI2898">
        <v>564.24</v>
      </c>
      <c r="AJ2898">
        <v>633.84</v>
      </c>
      <c r="AK2898">
        <v>616.48</v>
      </c>
      <c r="AL2898">
        <v>618.72</v>
      </c>
      <c r="AM2898">
        <v>695.2</v>
      </c>
      <c r="AN2898">
        <v>354.64</v>
      </c>
      <c r="AO2898">
        <v>378.12</v>
      </c>
      <c r="AP2898">
        <v>375</v>
      </c>
      <c r="AQ2898">
        <v>372.92</v>
      </c>
      <c r="AR2898">
        <v>464.44</v>
      </c>
      <c r="AS2898">
        <v>752</v>
      </c>
      <c r="AT2898">
        <v>754.44</v>
      </c>
      <c r="AU2898">
        <v>50</v>
      </c>
      <c r="AV2898">
        <v>50</v>
      </c>
      <c r="AW2898">
        <v>49</v>
      </c>
      <c r="AX2898">
        <v>48</v>
      </c>
      <c r="AY2898">
        <v>46</v>
      </c>
      <c r="AZ2898">
        <v>45</v>
      </c>
      <c r="BA2898">
        <v>44</v>
      </c>
      <c r="BB2898">
        <v>42</v>
      </c>
      <c r="BC2898">
        <v>46</v>
      </c>
      <c r="BD2898">
        <v>50</v>
      </c>
      <c r="BE2898">
        <v>57</v>
      </c>
      <c r="BF2898">
        <v>61</v>
      </c>
      <c r="BG2898">
        <v>63</v>
      </c>
      <c r="BH2898">
        <v>65</v>
      </c>
      <c r="BI2898">
        <v>66</v>
      </c>
      <c r="BJ2898">
        <v>66</v>
      </c>
      <c r="BK2898">
        <v>65</v>
      </c>
      <c r="BL2898">
        <v>63</v>
      </c>
      <c r="BM2898">
        <v>60</v>
      </c>
      <c r="BN2898">
        <v>58</v>
      </c>
      <c r="BO2898">
        <v>55</v>
      </c>
      <c r="BP2898">
        <v>53</v>
      </c>
      <c r="BQ2898">
        <v>53</v>
      </c>
      <c r="BR2898">
        <v>52</v>
      </c>
      <c r="BS2898">
        <v>-6.6841429999999997</v>
      </c>
      <c r="BT2898">
        <v>-5.8983460000000001</v>
      </c>
      <c r="BU2898">
        <v>-6.4939580000000001</v>
      </c>
      <c r="BV2898">
        <v>-5.3979949999999999</v>
      </c>
      <c r="BW2898">
        <v>0.7327728</v>
      </c>
      <c r="BX2898">
        <v>4.7120360000000003</v>
      </c>
      <c r="BY2898">
        <v>12.7065</v>
      </c>
      <c r="BZ2898">
        <v>7.964798</v>
      </c>
      <c r="CA2898">
        <v>-10.96002</v>
      </c>
      <c r="CB2898">
        <v>-15.15596</v>
      </c>
      <c r="CC2898">
        <v>4.8953249999999997</v>
      </c>
      <c r="CD2898">
        <v>7.5529330000000003</v>
      </c>
      <c r="CE2898">
        <v>-38.849559999999997</v>
      </c>
      <c r="CF2898">
        <v>-21.630189999999999</v>
      </c>
      <c r="CG2898">
        <v>39.315959999999997</v>
      </c>
      <c r="CH2898">
        <v>79.623310000000004</v>
      </c>
      <c r="CI2898">
        <v>29.37941</v>
      </c>
      <c r="CJ2898">
        <v>403.76249999999999</v>
      </c>
      <c r="CK2898">
        <v>515.90740000000005</v>
      </c>
      <c r="CL2898">
        <v>354.25040000000001</v>
      </c>
      <c r="CM2898">
        <v>288.06790000000001</v>
      </c>
      <c r="CN2898">
        <v>357.65730000000002</v>
      </c>
      <c r="CO2898">
        <v>109.16030000000001</v>
      </c>
      <c r="CP2898">
        <v>59.012129999999999</v>
      </c>
      <c r="CQ2898">
        <v>744.49570000000006</v>
      </c>
      <c r="CR2898">
        <v>47.426319999999997</v>
      </c>
      <c r="CS2898">
        <v>48.84216</v>
      </c>
      <c r="CT2898">
        <v>45.721879999999999</v>
      </c>
      <c r="CU2898">
        <v>53.590739999999997</v>
      </c>
      <c r="CV2898">
        <v>48.613660000000003</v>
      </c>
      <c r="CW2898">
        <v>22.538119999999999</v>
      </c>
      <c r="CX2898">
        <v>36.218620000000001</v>
      </c>
      <c r="CY2898">
        <v>57.372309999999999</v>
      </c>
      <c r="CZ2898">
        <v>315.11489999999998</v>
      </c>
      <c r="DA2898">
        <v>545.49990000000003</v>
      </c>
      <c r="DB2898">
        <v>668.89559999999994</v>
      </c>
      <c r="DC2898">
        <v>3184.413</v>
      </c>
      <c r="DD2898">
        <v>3552.3449999999998</v>
      </c>
      <c r="DE2898">
        <v>3180.1120000000001</v>
      </c>
      <c r="DF2898">
        <v>2338.8960000000002</v>
      </c>
      <c r="DG2898">
        <v>3422.6849999999999</v>
      </c>
      <c r="DH2898">
        <v>5492.9790000000003</v>
      </c>
      <c r="DI2898">
        <v>3175.8530000000001</v>
      </c>
      <c r="DJ2898">
        <v>7356.0569999999998</v>
      </c>
      <c r="DK2898">
        <v>15546.27</v>
      </c>
      <c r="DL2898">
        <v>4830.3999999999996</v>
      </c>
      <c r="DM2898">
        <v>1644.55</v>
      </c>
      <c r="DN2898">
        <v>791.73030000000006</v>
      </c>
      <c r="DO2898">
        <v>19</v>
      </c>
      <c r="DP2898">
        <v>21</v>
      </c>
    </row>
    <row r="2899" spans="1:120" hidden="1" x14ac:dyDescent="0.25">
      <c r="A2899" t="str">
        <f t="shared" si="45"/>
        <v>sublap_id-SLAP_PGCC_Prescribed DA 1-4 (1PM-9PM)_44481_19-21</v>
      </c>
      <c r="B2899" t="s">
        <v>62</v>
      </c>
      <c r="C2899" t="s">
        <v>299</v>
      </c>
      <c r="D2899" t="s">
        <v>61</v>
      </c>
      <c r="E2899" t="s">
        <v>300</v>
      </c>
      <c r="F2899" t="s">
        <v>61</v>
      </c>
      <c r="G2899" t="s">
        <v>61</v>
      </c>
      <c r="H2899" t="s">
        <v>61</v>
      </c>
      <c r="I2899" t="s">
        <v>61</v>
      </c>
      <c r="J2899" t="s">
        <v>61</v>
      </c>
      <c r="K2899" t="s">
        <v>214</v>
      </c>
      <c r="L2899" s="18">
        <v>44481</v>
      </c>
      <c r="M2899">
        <v>19</v>
      </c>
      <c r="N2899">
        <v>21</v>
      </c>
      <c r="O2899" t="s">
        <v>258</v>
      </c>
      <c r="P2899">
        <v>3</v>
      </c>
      <c r="Q2899">
        <v>3</v>
      </c>
      <c r="R2899">
        <v>0</v>
      </c>
      <c r="S2899">
        <v>0</v>
      </c>
      <c r="T2899">
        <v>1</v>
      </c>
      <c r="U2899">
        <v>1</v>
      </c>
      <c r="V2899">
        <v>1</v>
      </c>
      <c r="W2899">
        <v>1208.92</v>
      </c>
      <c r="X2899">
        <v>1366.32</v>
      </c>
      <c r="Y2899">
        <v>1369.96</v>
      </c>
      <c r="Z2899">
        <v>1367.48</v>
      </c>
      <c r="AA2899">
        <v>1355.48</v>
      </c>
      <c r="AB2899">
        <v>1351.72</v>
      </c>
      <c r="AC2899">
        <v>1363.24</v>
      </c>
      <c r="AD2899">
        <v>1364.48</v>
      </c>
      <c r="AE2899">
        <v>1383.08</v>
      </c>
      <c r="AF2899">
        <v>1398.88</v>
      </c>
      <c r="AG2899">
        <v>1379.16</v>
      </c>
      <c r="AH2899">
        <v>1288.8</v>
      </c>
      <c r="AI2899">
        <v>564.24</v>
      </c>
      <c r="AJ2899">
        <v>633.84</v>
      </c>
      <c r="AK2899">
        <v>616.48</v>
      </c>
      <c r="AL2899">
        <v>618.72</v>
      </c>
      <c r="AM2899">
        <v>695.2</v>
      </c>
      <c r="AN2899">
        <v>354.64</v>
      </c>
      <c r="AO2899">
        <v>378.12</v>
      </c>
      <c r="AP2899">
        <v>375</v>
      </c>
      <c r="AQ2899">
        <v>372.92</v>
      </c>
      <c r="AR2899">
        <v>464.44</v>
      </c>
      <c r="AS2899">
        <v>752</v>
      </c>
      <c r="AT2899">
        <v>754.44</v>
      </c>
      <c r="AU2899">
        <v>50</v>
      </c>
      <c r="AV2899">
        <v>50</v>
      </c>
      <c r="AW2899">
        <v>49</v>
      </c>
      <c r="AX2899">
        <v>48</v>
      </c>
      <c r="AY2899">
        <v>46</v>
      </c>
      <c r="AZ2899">
        <v>45</v>
      </c>
      <c r="BA2899">
        <v>44</v>
      </c>
      <c r="BB2899">
        <v>42</v>
      </c>
      <c r="BC2899">
        <v>46</v>
      </c>
      <c r="BD2899">
        <v>50</v>
      </c>
      <c r="BE2899">
        <v>57</v>
      </c>
      <c r="BF2899">
        <v>61</v>
      </c>
      <c r="BG2899">
        <v>63</v>
      </c>
      <c r="BH2899">
        <v>65</v>
      </c>
      <c r="BI2899">
        <v>66</v>
      </c>
      <c r="BJ2899">
        <v>66</v>
      </c>
      <c r="BK2899">
        <v>65</v>
      </c>
      <c r="BL2899">
        <v>63</v>
      </c>
      <c r="BM2899">
        <v>60</v>
      </c>
      <c r="BN2899">
        <v>58</v>
      </c>
      <c r="BO2899">
        <v>55</v>
      </c>
      <c r="BP2899">
        <v>53</v>
      </c>
      <c r="BQ2899">
        <v>53</v>
      </c>
      <c r="BR2899">
        <v>52</v>
      </c>
      <c r="BS2899">
        <v>-6.6841429999999997</v>
      </c>
      <c r="BT2899">
        <v>-5.8983460000000001</v>
      </c>
      <c r="BU2899">
        <v>-6.4939580000000001</v>
      </c>
      <c r="BV2899">
        <v>-5.3979949999999999</v>
      </c>
      <c r="BW2899">
        <v>0.7327728</v>
      </c>
      <c r="BX2899">
        <v>4.7120360000000003</v>
      </c>
      <c r="BY2899">
        <v>12.7065</v>
      </c>
      <c r="BZ2899">
        <v>7.964798</v>
      </c>
      <c r="CA2899">
        <v>-10.96002</v>
      </c>
      <c r="CB2899">
        <v>-15.15596</v>
      </c>
      <c r="CC2899">
        <v>4.8953249999999997</v>
      </c>
      <c r="CD2899">
        <v>7.5529330000000003</v>
      </c>
      <c r="CE2899">
        <v>-38.849559999999997</v>
      </c>
      <c r="CF2899">
        <v>-21.630189999999999</v>
      </c>
      <c r="CG2899">
        <v>39.315959999999997</v>
      </c>
      <c r="CH2899">
        <v>79.623310000000004</v>
      </c>
      <c r="CI2899">
        <v>29.37941</v>
      </c>
      <c r="CJ2899">
        <v>403.76249999999999</v>
      </c>
      <c r="CK2899">
        <v>515.90740000000005</v>
      </c>
      <c r="CL2899">
        <v>354.25040000000001</v>
      </c>
      <c r="CM2899">
        <v>288.06790000000001</v>
      </c>
      <c r="CN2899">
        <v>357.65730000000002</v>
      </c>
      <c r="CO2899">
        <v>109.16030000000001</v>
      </c>
      <c r="CP2899">
        <v>59.012129999999999</v>
      </c>
      <c r="CQ2899">
        <v>744.49570000000006</v>
      </c>
      <c r="CR2899">
        <v>47.426319999999997</v>
      </c>
      <c r="CS2899">
        <v>48.84216</v>
      </c>
      <c r="CT2899">
        <v>45.721879999999999</v>
      </c>
      <c r="CU2899">
        <v>53.590739999999997</v>
      </c>
      <c r="CV2899">
        <v>48.613660000000003</v>
      </c>
      <c r="CW2899">
        <v>22.538119999999999</v>
      </c>
      <c r="CX2899">
        <v>36.218620000000001</v>
      </c>
      <c r="CY2899">
        <v>57.372309999999999</v>
      </c>
      <c r="CZ2899">
        <v>315.11489999999998</v>
      </c>
      <c r="DA2899">
        <v>545.49990000000003</v>
      </c>
      <c r="DB2899">
        <v>668.89559999999994</v>
      </c>
      <c r="DC2899">
        <v>3184.413</v>
      </c>
      <c r="DD2899">
        <v>3552.3449999999998</v>
      </c>
      <c r="DE2899">
        <v>3180.1120000000001</v>
      </c>
      <c r="DF2899">
        <v>2338.8960000000002</v>
      </c>
      <c r="DG2899">
        <v>3422.6849999999999</v>
      </c>
      <c r="DH2899">
        <v>5492.9790000000003</v>
      </c>
      <c r="DI2899">
        <v>3175.8530000000001</v>
      </c>
      <c r="DJ2899">
        <v>7356.0569999999998</v>
      </c>
      <c r="DK2899">
        <v>15546.27</v>
      </c>
      <c r="DL2899">
        <v>4830.3999999999996</v>
      </c>
      <c r="DM2899">
        <v>1644.55</v>
      </c>
      <c r="DN2899">
        <v>791.73030000000006</v>
      </c>
      <c r="DO2899">
        <v>19</v>
      </c>
      <c r="DP2899">
        <v>21</v>
      </c>
    </row>
    <row r="2900" spans="1:120" hidden="1" x14ac:dyDescent="0.25">
      <c r="A2900" t="str">
        <f t="shared" si="45"/>
        <v>Size_Grp-200 kW and above_Prescribed DA 1-4 (1PM-9PM)_44481_19-21</v>
      </c>
      <c r="B2900" t="s">
        <v>62</v>
      </c>
      <c r="C2900" t="s">
        <v>207</v>
      </c>
      <c r="D2900" t="s">
        <v>61</v>
      </c>
      <c r="E2900" t="s">
        <v>61</v>
      </c>
      <c r="F2900" t="s">
        <v>61</v>
      </c>
      <c r="G2900" t="s">
        <v>61</v>
      </c>
      <c r="H2900" t="s">
        <v>61</v>
      </c>
      <c r="I2900" t="s">
        <v>61</v>
      </c>
      <c r="J2900" t="s">
        <v>102</v>
      </c>
      <c r="K2900" t="s">
        <v>214</v>
      </c>
      <c r="L2900" s="18">
        <v>44481</v>
      </c>
      <c r="M2900">
        <v>19</v>
      </c>
      <c r="N2900">
        <v>21</v>
      </c>
      <c r="O2900" t="s">
        <v>258</v>
      </c>
      <c r="P2900">
        <v>2</v>
      </c>
      <c r="Q2900">
        <v>2</v>
      </c>
      <c r="R2900">
        <v>0</v>
      </c>
      <c r="S2900">
        <v>0</v>
      </c>
      <c r="T2900">
        <v>1</v>
      </c>
      <c r="U2900">
        <v>1</v>
      </c>
      <c r="V2900">
        <v>1</v>
      </c>
      <c r="W2900">
        <v>1038.8800000000001</v>
      </c>
      <c r="X2900">
        <v>1182.96</v>
      </c>
      <c r="Y2900">
        <v>1185.76</v>
      </c>
      <c r="Z2900">
        <v>1184</v>
      </c>
      <c r="AA2900">
        <v>1171.8800000000001</v>
      </c>
      <c r="AB2900">
        <v>1168.3599999999999</v>
      </c>
      <c r="AC2900">
        <v>1179.1600000000001</v>
      </c>
      <c r="AD2900">
        <v>1177.8800000000001</v>
      </c>
      <c r="AE2900">
        <v>1195.4000000000001</v>
      </c>
      <c r="AF2900">
        <v>1208.2</v>
      </c>
      <c r="AG2900">
        <v>1189.2</v>
      </c>
      <c r="AH2900">
        <v>1104.8399999999999</v>
      </c>
      <c r="AI2900">
        <v>435.96</v>
      </c>
      <c r="AJ2900">
        <v>500.4</v>
      </c>
      <c r="AK2900">
        <v>483.16</v>
      </c>
      <c r="AL2900">
        <v>486.48</v>
      </c>
      <c r="AM2900">
        <v>563.08000000000004</v>
      </c>
      <c r="AN2900">
        <v>221.92</v>
      </c>
      <c r="AO2900">
        <v>246.72</v>
      </c>
      <c r="AP2900">
        <v>243.6</v>
      </c>
      <c r="AQ2900">
        <v>236.48</v>
      </c>
      <c r="AR2900">
        <v>328.84</v>
      </c>
      <c r="AS2900">
        <v>615.44000000000005</v>
      </c>
      <c r="AT2900">
        <v>618.24</v>
      </c>
      <c r="AU2900">
        <v>50</v>
      </c>
      <c r="AV2900">
        <v>50</v>
      </c>
      <c r="AW2900">
        <v>49</v>
      </c>
      <c r="AX2900">
        <v>48</v>
      </c>
      <c r="AY2900">
        <v>46</v>
      </c>
      <c r="AZ2900">
        <v>45</v>
      </c>
      <c r="BA2900">
        <v>44</v>
      </c>
      <c r="BB2900">
        <v>42</v>
      </c>
      <c r="BC2900">
        <v>46</v>
      </c>
      <c r="BD2900">
        <v>50</v>
      </c>
      <c r="BE2900">
        <v>57</v>
      </c>
      <c r="BF2900">
        <v>61</v>
      </c>
      <c r="BG2900">
        <v>63</v>
      </c>
      <c r="BH2900">
        <v>65</v>
      </c>
      <c r="BI2900">
        <v>66</v>
      </c>
      <c r="BJ2900">
        <v>66</v>
      </c>
      <c r="BK2900">
        <v>65</v>
      </c>
      <c r="BL2900">
        <v>63</v>
      </c>
      <c r="BM2900">
        <v>60</v>
      </c>
      <c r="BN2900">
        <v>58</v>
      </c>
      <c r="BO2900">
        <v>55</v>
      </c>
      <c r="BP2900">
        <v>53</v>
      </c>
      <c r="BQ2900">
        <v>53</v>
      </c>
      <c r="BR2900">
        <v>52</v>
      </c>
      <c r="BS2900">
        <v>-9.6450499999999995</v>
      </c>
      <c r="BT2900">
        <v>-5.7310179999999997</v>
      </c>
      <c r="BU2900">
        <v>-6.1025390000000002</v>
      </c>
      <c r="BV2900">
        <v>-5.8818359999999998</v>
      </c>
      <c r="BW2900">
        <v>0.35552980000000001</v>
      </c>
      <c r="BX2900">
        <v>3.9083860000000001</v>
      </c>
      <c r="BY2900">
        <v>9.4800419999999992</v>
      </c>
      <c r="BZ2900">
        <v>7.9146729999999996</v>
      </c>
      <c r="CA2900">
        <v>-10.1319</v>
      </c>
      <c r="CB2900">
        <v>-11.526730000000001</v>
      </c>
      <c r="CC2900">
        <v>12.431699999999999</v>
      </c>
      <c r="CD2900">
        <v>13.53101</v>
      </c>
      <c r="CE2900">
        <v>-57.09496</v>
      </c>
      <c r="CF2900">
        <v>-37.74541</v>
      </c>
      <c r="CG2900">
        <v>25.516110000000001</v>
      </c>
      <c r="CH2900">
        <v>64.482929999999996</v>
      </c>
      <c r="CI2900">
        <v>16.324390000000001</v>
      </c>
      <c r="CJ2900">
        <v>393.20580000000001</v>
      </c>
      <c r="CK2900">
        <v>505.4615</v>
      </c>
      <c r="CL2900">
        <v>342.68400000000003</v>
      </c>
      <c r="CM2900">
        <v>275.97019999999998</v>
      </c>
      <c r="CN2900">
        <v>344.1925</v>
      </c>
      <c r="CO2900">
        <v>96.224689999999995</v>
      </c>
      <c r="CP2900">
        <v>45.744340000000001</v>
      </c>
      <c r="CQ2900">
        <v>738.13289999999995</v>
      </c>
      <c r="CR2900">
        <v>46.127299999999998</v>
      </c>
      <c r="CS2900">
        <v>47.613039999999998</v>
      </c>
      <c r="CT2900">
        <v>44.576929999999997</v>
      </c>
      <c r="CU2900">
        <v>52.580840000000002</v>
      </c>
      <c r="CV2900">
        <v>47.853180000000002</v>
      </c>
      <c r="CW2900">
        <v>21.806889999999999</v>
      </c>
      <c r="CX2900">
        <v>35.988129999999998</v>
      </c>
      <c r="CY2900">
        <v>55.572699999999998</v>
      </c>
      <c r="CZ2900">
        <v>313.1232</v>
      </c>
      <c r="DA2900">
        <v>541.41719999999998</v>
      </c>
      <c r="DB2900">
        <v>662.11019999999996</v>
      </c>
      <c r="DC2900">
        <v>3168.232</v>
      </c>
      <c r="DD2900">
        <v>3533.6860000000001</v>
      </c>
      <c r="DE2900">
        <v>3165.8069999999998</v>
      </c>
      <c r="DF2900">
        <v>2323.7060000000001</v>
      </c>
      <c r="DG2900">
        <v>3407.3539999999998</v>
      </c>
      <c r="DH2900">
        <v>5477.3720000000003</v>
      </c>
      <c r="DI2900">
        <v>3160.415</v>
      </c>
      <c r="DJ2900">
        <v>7341.2290000000003</v>
      </c>
      <c r="DK2900">
        <v>15532.52</v>
      </c>
      <c r="DL2900">
        <v>4816.99</v>
      </c>
      <c r="DM2900">
        <v>1631.4169999999999</v>
      </c>
      <c r="DN2900">
        <v>778.67930000000001</v>
      </c>
      <c r="DO2900">
        <v>19</v>
      </c>
      <c r="DP2900">
        <v>21</v>
      </c>
    </row>
    <row r="2901" spans="1:120" x14ac:dyDescent="0.25">
      <c r="A2901" t="str">
        <f t="shared" si="45"/>
        <v>AutoDR-No_Prescribed DA 1-4 (1PM-9PM)_44481_19-21</v>
      </c>
      <c r="B2901" t="s">
        <v>62</v>
      </c>
      <c r="C2901" t="s">
        <v>321</v>
      </c>
      <c r="D2901" t="s">
        <v>61</v>
      </c>
      <c r="E2901" t="s">
        <v>61</v>
      </c>
      <c r="F2901" t="s">
        <v>61</v>
      </c>
      <c r="G2901" t="s">
        <v>61</v>
      </c>
      <c r="H2901" t="s">
        <v>97</v>
      </c>
      <c r="I2901" t="s">
        <v>61</v>
      </c>
      <c r="J2901" t="s">
        <v>61</v>
      </c>
      <c r="K2901" t="s">
        <v>214</v>
      </c>
      <c r="L2901" s="18">
        <v>44481</v>
      </c>
      <c r="M2901">
        <v>19</v>
      </c>
      <c r="N2901">
        <v>21</v>
      </c>
      <c r="O2901" t="s">
        <v>258</v>
      </c>
      <c r="P2901">
        <v>3</v>
      </c>
      <c r="Q2901">
        <v>3</v>
      </c>
      <c r="R2901">
        <v>0</v>
      </c>
      <c r="S2901">
        <v>0</v>
      </c>
      <c r="T2901">
        <v>1</v>
      </c>
      <c r="U2901">
        <v>1</v>
      </c>
      <c r="V2901">
        <v>1</v>
      </c>
      <c r="W2901">
        <v>1208.92</v>
      </c>
      <c r="X2901">
        <v>1366.32</v>
      </c>
      <c r="Y2901">
        <v>1369.96</v>
      </c>
      <c r="Z2901">
        <v>1367.48</v>
      </c>
      <c r="AA2901">
        <v>1355.48</v>
      </c>
      <c r="AB2901">
        <v>1351.72</v>
      </c>
      <c r="AC2901">
        <v>1363.24</v>
      </c>
      <c r="AD2901">
        <v>1364.48</v>
      </c>
      <c r="AE2901">
        <v>1383.08</v>
      </c>
      <c r="AF2901">
        <v>1398.88</v>
      </c>
      <c r="AG2901">
        <v>1379.16</v>
      </c>
      <c r="AH2901">
        <v>1288.8</v>
      </c>
      <c r="AI2901">
        <v>564.24</v>
      </c>
      <c r="AJ2901">
        <v>633.84</v>
      </c>
      <c r="AK2901">
        <v>616.48</v>
      </c>
      <c r="AL2901">
        <v>618.72</v>
      </c>
      <c r="AM2901">
        <v>695.2</v>
      </c>
      <c r="AN2901">
        <v>354.64</v>
      </c>
      <c r="AO2901">
        <v>378.12</v>
      </c>
      <c r="AP2901">
        <v>375</v>
      </c>
      <c r="AQ2901">
        <v>372.92</v>
      </c>
      <c r="AR2901">
        <v>464.44</v>
      </c>
      <c r="AS2901">
        <v>752</v>
      </c>
      <c r="AT2901">
        <v>754.44</v>
      </c>
      <c r="AU2901">
        <v>50</v>
      </c>
      <c r="AV2901">
        <v>50</v>
      </c>
      <c r="AW2901">
        <v>49</v>
      </c>
      <c r="AX2901">
        <v>48</v>
      </c>
      <c r="AY2901">
        <v>46</v>
      </c>
      <c r="AZ2901">
        <v>45</v>
      </c>
      <c r="BA2901">
        <v>44</v>
      </c>
      <c r="BB2901">
        <v>42</v>
      </c>
      <c r="BC2901">
        <v>46</v>
      </c>
      <c r="BD2901">
        <v>50</v>
      </c>
      <c r="BE2901">
        <v>57</v>
      </c>
      <c r="BF2901">
        <v>61</v>
      </c>
      <c r="BG2901">
        <v>63</v>
      </c>
      <c r="BH2901">
        <v>65</v>
      </c>
      <c r="BI2901">
        <v>66</v>
      </c>
      <c r="BJ2901">
        <v>66</v>
      </c>
      <c r="BK2901">
        <v>65</v>
      </c>
      <c r="BL2901">
        <v>63</v>
      </c>
      <c r="BM2901">
        <v>60</v>
      </c>
      <c r="BN2901">
        <v>58</v>
      </c>
      <c r="BO2901">
        <v>55</v>
      </c>
      <c r="BP2901">
        <v>53</v>
      </c>
      <c r="BQ2901">
        <v>53</v>
      </c>
      <c r="BR2901">
        <v>52</v>
      </c>
      <c r="BS2901">
        <v>-6.6841429999999997</v>
      </c>
      <c r="BT2901">
        <v>-5.8983460000000001</v>
      </c>
      <c r="BU2901">
        <v>-6.4939580000000001</v>
      </c>
      <c r="BV2901">
        <v>-5.3979949999999999</v>
      </c>
      <c r="BW2901">
        <v>0.7327728</v>
      </c>
      <c r="BX2901">
        <v>4.7120360000000003</v>
      </c>
      <c r="BY2901">
        <v>12.7065</v>
      </c>
      <c r="BZ2901">
        <v>7.964798</v>
      </c>
      <c r="CA2901">
        <v>-10.96002</v>
      </c>
      <c r="CB2901">
        <v>-15.15596</v>
      </c>
      <c r="CC2901">
        <v>4.8953249999999997</v>
      </c>
      <c r="CD2901">
        <v>7.5529330000000003</v>
      </c>
      <c r="CE2901">
        <v>-38.849559999999997</v>
      </c>
      <c r="CF2901">
        <v>-21.630189999999999</v>
      </c>
      <c r="CG2901">
        <v>39.315959999999997</v>
      </c>
      <c r="CH2901">
        <v>79.623310000000004</v>
      </c>
      <c r="CI2901">
        <v>29.37941</v>
      </c>
      <c r="CJ2901">
        <v>403.76249999999999</v>
      </c>
      <c r="CK2901">
        <v>515.90740000000005</v>
      </c>
      <c r="CL2901">
        <v>354.25040000000001</v>
      </c>
      <c r="CM2901">
        <v>288.06790000000001</v>
      </c>
      <c r="CN2901">
        <v>357.65730000000002</v>
      </c>
      <c r="CO2901">
        <v>109.16030000000001</v>
      </c>
      <c r="CP2901">
        <v>59.012129999999999</v>
      </c>
      <c r="CQ2901">
        <v>744.49570000000006</v>
      </c>
      <c r="CR2901">
        <v>47.426319999999997</v>
      </c>
      <c r="CS2901">
        <v>48.84216</v>
      </c>
      <c r="CT2901">
        <v>45.721879999999999</v>
      </c>
      <c r="CU2901">
        <v>53.590739999999997</v>
      </c>
      <c r="CV2901">
        <v>48.613660000000003</v>
      </c>
      <c r="CW2901">
        <v>22.538119999999999</v>
      </c>
      <c r="CX2901">
        <v>36.218620000000001</v>
      </c>
      <c r="CY2901">
        <v>57.372309999999999</v>
      </c>
      <c r="CZ2901">
        <v>315.11489999999998</v>
      </c>
      <c r="DA2901">
        <v>545.49990000000003</v>
      </c>
      <c r="DB2901">
        <v>668.89559999999994</v>
      </c>
      <c r="DC2901">
        <v>3184.413</v>
      </c>
      <c r="DD2901">
        <v>3552.3449999999998</v>
      </c>
      <c r="DE2901">
        <v>3180.1120000000001</v>
      </c>
      <c r="DF2901">
        <v>2338.8960000000002</v>
      </c>
      <c r="DG2901">
        <v>3422.6849999999999</v>
      </c>
      <c r="DH2901">
        <v>5492.9790000000003</v>
      </c>
      <c r="DI2901">
        <v>3175.8530000000001</v>
      </c>
      <c r="DJ2901">
        <v>7356.0569999999998</v>
      </c>
      <c r="DK2901">
        <v>15546.27</v>
      </c>
      <c r="DL2901">
        <v>4830.3999999999996</v>
      </c>
      <c r="DM2901">
        <v>1644.55</v>
      </c>
      <c r="DN2901">
        <v>791.73030000000006</v>
      </c>
      <c r="DO2901">
        <v>19</v>
      </c>
      <c r="DP2901">
        <v>21</v>
      </c>
    </row>
    <row r="2902" spans="1:120" hidden="1" x14ac:dyDescent="0.25">
      <c r="A2902" t="str">
        <f t="shared" si="45"/>
        <v>Industry_Type-4. Retail stores_Prescribed DA 1-4 (1PM-9PM)_44481_19-21</v>
      </c>
      <c r="B2902" t="s">
        <v>62</v>
      </c>
      <c r="C2902" t="s">
        <v>204</v>
      </c>
      <c r="D2902" t="s">
        <v>61</v>
      </c>
      <c r="E2902" t="s">
        <v>61</v>
      </c>
      <c r="F2902" t="s">
        <v>61</v>
      </c>
      <c r="G2902" t="s">
        <v>33</v>
      </c>
      <c r="H2902" t="s">
        <v>61</v>
      </c>
      <c r="I2902" t="s">
        <v>61</v>
      </c>
      <c r="J2902" t="s">
        <v>61</v>
      </c>
      <c r="K2902" t="s">
        <v>214</v>
      </c>
      <c r="L2902" s="18">
        <v>44481</v>
      </c>
      <c r="M2902">
        <v>19</v>
      </c>
      <c r="N2902">
        <v>21</v>
      </c>
      <c r="O2902" t="s">
        <v>258</v>
      </c>
      <c r="P2902">
        <v>1</v>
      </c>
      <c r="Q2902">
        <v>1</v>
      </c>
      <c r="R2902">
        <v>0</v>
      </c>
      <c r="S2902">
        <v>0</v>
      </c>
      <c r="T2902">
        <v>1</v>
      </c>
      <c r="U2902">
        <v>0</v>
      </c>
      <c r="V2902">
        <v>1</v>
      </c>
      <c r="W2902">
        <v>170.04</v>
      </c>
      <c r="X2902">
        <v>183.36</v>
      </c>
      <c r="Y2902">
        <v>184.2</v>
      </c>
      <c r="Z2902">
        <v>183.48</v>
      </c>
      <c r="AA2902">
        <v>183.6</v>
      </c>
      <c r="AB2902">
        <v>183.36</v>
      </c>
      <c r="AC2902">
        <v>184.08</v>
      </c>
      <c r="AD2902">
        <v>186.6</v>
      </c>
      <c r="AE2902">
        <v>187.68</v>
      </c>
      <c r="AF2902">
        <v>190.68</v>
      </c>
      <c r="AG2902">
        <v>189.96</v>
      </c>
      <c r="AH2902">
        <v>183.96</v>
      </c>
      <c r="AI2902">
        <v>128.28</v>
      </c>
      <c r="AJ2902">
        <v>133.44</v>
      </c>
      <c r="AK2902">
        <v>133.32</v>
      </c>
      <c r="AL2902">
        <v>132.24</v>
      </c>
      <c r="AM2902">
        <v>132.12</v>
      </c>
      <c r="AN2902">
        <v>132.72</v>
      </c>
      <c r="AO2902">
        <v>131.4</v>
      </c>
      <c r="AP2902">
        <v>131.4</v>
      </c>
      <c r="AQ2902">
        <v>136.44</v>
      </c>
      <c r="AR2902">
        <v>135.6</v>
      </c>
      <c r="AS2902">
        <v>136.56</v>
      </c>
      <c r="AT2902">
        <v>136.19999999999999</v>
      </c>
      <c r="AU2902">
        <v>50</v>
      </c>
      <c r="AV2902">
        <v>50</v>
      </c>
      <c r="AW2902">
        <v>49</v>
      </c>
      <c r="AX2902">
        <v>48</v>
      </c>
      <c r="AY2902">
        <v>46</v>
      </c>
      <c r="AZ2902">
        <v>45</v>
      </c>
      <c r="BA2902">
        <v>44</v>
      </c>
      <c r="BB2902">
        <v>42</v>
      </c>
      <c r="BC2902">
        <v>46</v>
      </c>
      <c r="BD2902">
        <v>50</v>
      </c>
      <c r="BE2902">
        <v>57</v>
      </c>
      <c r="BF2902">
        <v>61</v>
      </c>
      <c r="BG2902">
        <v>63</v>
      </c>
      <c r="BH2902">
        <v>65</v>
      </c>
      <c r="BI2902">
        <v>66</v>
      </c>
      <c r="BJ2902">
        <v>66</v>
      </c>
      <c r="BK2902">
        <v>65</v>
      </c>
      <c r="BL2902">
        <v>63</v>
      </c>
      <c r="BM2902">
        <v>60</v>
      </c>
      <c r="BN2902">
        <v>58</v>
      </c>
      <c r="BO2902">
        <v>55</v>
      </c>
      <c r="BP2902">
        <v>53</v>
      </c>
      <c r="BQ2902">
        <v>53</v>
      </c>
      <c r="BR2902">
        <v>52</v>
      </c>
      <c r="BS2902">
        <v>2.9609070000000002</v>
      </c>
      <c r="BT2902">
        <v>-0.1673279</v>
      </c>
      <c r="BU2902">
        <v>-0.3914185</v>
      </c>
      <c r="BV2902">
        <v>0.48384090000000002</v>
      </c>
      <c r="BW2902">
        <v>0.37724299999999999</v>
      </c>
      <c r="BX2902">
        <v>0.80364990000000003</v>
      </c>
      <c r="BY2902">
        <v>3.2264560000000002</v>
      </c>
      <c r="BZ2902">
        <v>5.0125099999999999E-2</v>
      </c>
      <c r="CA2902">
        <v>-0.828125</v>
      </c>
      <c r="CB2902">
        <v>-3.6292270000000002</v>
      </c>
      <c r="CC2902">
        <v>-7.5363769999999999</v>
      </c>
      <c r="CD2902">
        <v>-5.9780730000000002</v>
      </c>
      <c r="CE2902">
        <v>18.24541</v>
      </c>
      <c r="CF2902">
        <v>16.115220000000001</v>
      </c>
      <c r="CG2902">
        <v>13.799849999999999</v>
      </c>
      <c r="CH2902">
        <v>15.14038</v>
      </c>
      <c r="CI2902">
        <v>13.055020000000001</v>
      </c>
      <c r="CJ2902">
        <v>10.556660000000001</v>
      </c>
      <c r="CK2902">
        <v>10.44595</v>
      </c>
      <c r="CL2902">
        <v>11.56639</v>
      </c>
      <c r="CM2902">
        <v>12.0977</v>
      </c>
      <c r="CN2902">
        <v>13.464779999999999</v>
      </c>
      <c r="CO2902">
        <v>12.935639999999999</v>
      </c>
      <c r="CP2902">
        <v>13.26779</v>
      </c>
      <c r="CQ2902">
        <v>6.3628450000000001</v>
      </c>
      <c r="CR2902">
        <v>1.299013</v>
      </c>
      <c r="CS2902">
        <v>1.2291179999999999</v>
      </c>
      <c r="CT2902">
        <v>1.1449469999999999</v>
      </c>
      <c r="CU2902">
        <v>1.0099009999999999</v>
      </c>
      <c r="CV2902">
        <v>0.76048649999999995</v>
      </c>
      <c r="CW2902">
        <v>0.73123680000000002</v>
      </c>
      <c r="CX2902">
        <v>0.23048840000000001</v>
      </c>
      <c r="CY2902">
        <v>1.7996099999999999</v>
      </c>
      <c r="CZ2902">
        <v>1.991665</v>
      </c>
      <c r="DA2902">
        <v>4.0827429999999998</v>
      </c>
      <c r="DB2902">
        <v>6.7854960000000002</v>
      </c>
      <c r="DC2902">
        <v>16.181139999999999</v>
      </c>
      <c r="DD2902">
        <v>18.65849</v>
      </c>
      <c r="DE2902">
        <v>14.305260000000001</v>
      </c>
      <c r="DF2902">
        <v>15.18971</v>
      </c>
      <c r="DG2902">
        <v>15.33104</v>
      </c>
      <c r="DH2902">
        <v>15.60731</v>
      </c>
      <c r="DI2902">
        <v>15.43764</v>
      </c>
      <c r="DJ2902">
        <v>14.82667</v>
      </c>
      <c r="DK2902">
        <v>13.74437</v>
      </c>
      <c r="DL2902">
        <v>13.410880000000001</v>
      </c>
      <c r="DM2902">
        <v>13.132910000000001</v>
      </c>
      <c r="DN2902">
        <v>13.05106</v>
      </c>
      <c r="DO2902">
        <v>19</v>
      </c>
      <c r="DP2902">
        <v>21</v>
      </c>
    </row>
    <row r="2903" spans="1:120" hidden="1" x14ac:dyDescent="0.25">
      <c r="A2903" t="str">
        <f t="shared" si="45"/>
        <v>OtherDR-No_Prescribed DA 1-4 (1PM-9PM)_44481_19-21</v>
      </c>
      <c r="B2903" t="s">
        <v>62</v>
      </c>
      <c r="C2903" t="s">
        <v>323</v>
      </c>
      <c r="D2903" t="s">
        <v>61</v>
      </c>
      <c r="E2903" t="s">
        <v>61</v>
      </c>
      <c r="F2903" t="s">
        <v>61</v>
      </c>
      <c r="G2903" t="s">
        <v>61</v>
      </c>
      <c r="H2903" t="s">
        <v>61</v>
      </c>
      <c r="I2903" t="s">
        <v>97</v>
      </c>
      <c r="J2903" t="s">
        <v>61</v>
      </c>
      <c r="K2903" t="s">
        <v>214</v>
      </c>
      <c r="L2903" s="18">
        <v>44481</v>
      </c>
      <c r="M2903">
        <v>19</v>
      </c>
      <c r="N2903">
        <v>21</v>
      </c>
      <c r="O2903" t="s">
        <v>258</v>
      </c>
      <c r="P2903">
        <v>3</v>
      </c>
      <c r="Q2903">
        <v>3</v>
      </c>
      <c r="R2903">
        <v>0</v>
      </c>
      <c r="S2903">
        <v>0</v>
      </c>
      <c r="T2903">
        <v>1</v>
      </c>
      <c r="U2903">
        <v>1</v>
      </c>
      <c r="V2903">
        <v>1</v>
      </c>
      <c r="W2903">
        <v>1208.92</v>
      </c>
      <c r="X2903">
        <v>1366.32</v>
      </c>
      <c r="Y2903">
        <v>1369.96</v>
      </c>
      <c r="Z2903">
        <v>1367.48</v>
      </c>
      <c r="AA2903">
        <v>1355.48</v>
      </c>
      <c r="AB2903">
        <v>1351.72</v>
      </c>
      <c r="AC2903">
        <v>1363.24</v>
      </c>
      <c r="AD2903">
        <v>1364.48</v>
      </c>
      <c r="AE2903">
        <v>1383.08</v>
      </c>
      <c r="AF2903">
        <v>1398.88</v>
      </c>
      <c r="AG2903">
        <v>1379.16</v>
      </c>
      <c r="AH2903">
        <v>1288.8</v>
      </c>
      <c r="AI2903">
        <v>564.24</v>
      </c>
      <c r="AJ2903">
        <v>633.84</v>
      </c>
      <c r="AK2903">
        <v>616.48</v>
      </c>
      <c r="AL2903">
        <v>618.72</v>
      </c>
      <c r="AM2903">
        <v>695.2</v>
      </c>
      <c r="AN2903">
        <v>354.64</v>
      </c>
      <c r="AO2903">
        <v>378.12</v>
      </c>
      <c r="AP2903">
        <v>375</v>
      </c>
      <c r="AQ2903">
        <v>372.92</v>
      </c>
      <c r="AR2903">
        <v>464.44</v>
      </c>
      <c r="AS2903">
        <v>752</v>
      </c>
      <c r="AT2903">
        <v>754.44</v>
      </c>
      <c r="AU2903">
        <v>50</v>
      </c>
      <c r="AV2903">
        <v>50</v>
      </c>
      <c r="AW2903">
        <v>49</v>
      </c>
      <c r="AX2903">
        <v>48</v>
      </c>
      <c r="AY2903">
        <v>46</v>
      </c>
      <c r="AZ2903">
        <v>45</v>
      </c>
      <c r="BA2903">
        <v>44</v>
      </c>
      <c r="BB2903">
        <v>42</v>
      </c>
      <c r="BC2903">
        <v>46</v>
      </c>
      <c r="BD2903">
        <v>50</v>
      </c>
      <c r="BE2903">
        <v>57</v>
      </c>
      <c r="BF2903">
        <v>61</v>
      </c>
      <c r="BG2903">
        <v>63</v>
      </c>
      <c r="BH2903">
        <v>65</v>
      </c>
      <c r="BI2903">
        <v>66</v>
      </c>
      <c r="BJ2903">
        <v>66</v>
      </c>
      <c r="BK2903">
        <v>65</v>
      </c>
      <c r="BL2903">
        <v>63</v>
      </c>
      <c r="BM2903">
        <v>60</v>
      </c>
      <c r="BN2903">
        <v>58</v>
      </c>
      <c r="BO2903">
        <v>55</v>
      </c>
      <c r="BP2903">
        <v>53</v>
      </c>
      <c r="BQ2903">
        <v>53</v>
      </c>
      <c r="BR2903">
        <v>52</v>
      </c>
      <c r="BS2903">
        <v>-6.6841429999999997</v>
      </c>
      <c r="BT2903">
        <v>-5.8983460000000001</v>
      </c>
      <c r="BU2903">
        <v>-6.4939580000000001</v>
      </c>
      <c r="BV2903">
        <v>-5.3979949999999999</v>
      </c>
      <c r="BW2903">
        <v>0.7327728</v>
      </c>
      <c r="BX2903">
        <v>4.7120360000000003</v>
      </c>
      <c r="BY2903">
        <v>12.7065</v>
      </c>
      <c r="BZ2903">
        <v>7.964798</v>
      </c>
      <c r="CA2903">
        <v>-10.96002</v>
      </c>
      <c r="CB2903">
        <v>-15.15596</v>
      </c>
      <c r="CC2903">
        <v>4.8953249999999997</v>
      </c>
      <c r="CD2903">
        <v>7.5529330000000003</v>
      </c>
      <c r="CE2903">
        <v>-38.849559999999997</v>
      </c>
      <c r="CF2903">
        <v>-21.630189999999999</v>
      </c>
      <c r="CG2903">
        <v>39.315959999999997</v>
      </c>
      <c r="CH2903">
        <v>79.623310000000004</v>
      </c>
      <c r="CI2903">
        <v>29.37941</v>
      </c>
      <c r="CJ2903">
        <v>403.76249999999999</v>
      </c>
      <c r="CK2903">
        <v>515.90740000000005</v>
      </c>
      <c r="CL2903">
        <v>354.25040000000001</v>
      </c>
      <c r="CM2903">
        <v>288.06790000000001</v>
      </c>
      <c r="CN2903">
        <v>357.65730000000002</v>
      </c>
      <c r="CO2903">
        <v>109.16030000000001</v>
      </c>
      <c r="CP2903">
        <v>59.012129999999999</v>
      </c>
      <c r="CQ2903">
        <v>744.49570000000006</v>
      </c>
      <c r="CR2903">
        <v>47.426319999999997</v>
      </c>
      <c r="CS2903">
        <v>48.84216</v>
      </c>
      <c r="CT2903">
        <v>45.721879999999999</v>
      </c>
      <c r="CU2903">
        <v>53.590739999999997</v>
      </c>
      <c r="CV2903">
        <v>48.613660000000003</v>
      </c>
      <c r="CW2903">
        <v>22.538119999999999</v>
      </c>
      <c r="CX2903">
        <v>36.218620000000001</v>
      </c>
      <c r="CY2903">
        <v>57.372309999999999</v>
      </c>
      <c r="CZ2903">
        <v>315.11489999999998</v>
      </c>
      <c r="DA2903">
        <v>545.49990000000003</v>
      </c>
      <c r="DB2903">
        <v>668.89559999999994</v>
      </c>
      <c r="DC2903">
        <v>3184.413</v>
      </c>
      <c r="DD2903">
        <v>3552.3449999999998</v>
      </c>
      <c r="DE2903">
        <v>3180.1120000000001</v>
      </c>
      <c r="DF2903">
        <v>2338.8960000000002</v>
      </c>
      <c r="DG2903">
        <v>3422.6849999999999</v>
      </c>
      <c r="DH2903">
        <v>5492.9790000000003</v>
      </c>
      <c r="DI2903">
        <v>3175.8530000000001</v>
      </c>
      <c r="DJ2903">
        <v>7356.0569999999998</v>
      </c>
      <c r="DK2903">
        <v>15546.27</v>
      </c>
      <c r="DL2903">
        <v>4830.3999999999996</v>
      </c>
      <c r="DM2903">
        <v>1644.55</v>
      </c>
      <c r="DN2903">
        <v>791.73030000000006</v>
      </c>
      <c r="DO2903">
        <v>19</v>
      </c>
      <c r="DP2903">
        <v>21</v>
      </c>
    </row>
    <row r="2904" spans="1:120" hidden="1" x14ac:dyDescent="0.25">
      <c r="A2904" t="str">
        <f t="shared" si="45"/>
        <v>LCA-Greater Bay Area_Prescribed DA 1-4 (1PM-9PM)_44481_19-21</v>
      </c>
      <c r="B2904" t="s">
        <v>62</v>
      </c>
      <c r="C2904" t="s">
        <v>209</v>
      </c>
      <c r="D2904" t="s">
        <v>36</v>
      </c>
      <c r="E2904" t="s">
        <v>61</v>
      </c>
      <c r="F2904" t="s">
        <v>61</v>
      </c>
      <c r="G2904" t="s">
        <v>61</v>
      </c>
      <c r="H2904" t="s">
        <v>61</v>
      </c>
      <c r="I2904" t="s">
        <v>61</v>
      </c>
      <c r="J2904" t="s">
        <v>61</v>
      </c>
      <c r="K2904" t="s">
        <v>214</v>
      </c>
      <c r="L2904" s="18">
        <v>44481</v>
      </c>
      <c r="M2904">
        <v>19</v>
      </c>
      <c r="N2904">
        <v>21</v>
      </c>
      <c r="O2904" t="s">
        <v>258</v>
      </c>
      <c r="P2904">
        <v>3</v>
      </c>
      <c r="Q2904">
        <v>3</v>
      </c>
      <c r="R2904">
        <v>0</v>
      </c>
      <c r="S2904">
        <v>0</v>
      </c>
      <c r="T2904">
        <v>1</v>
      </c>
      <c r="U2904">
        <v>1</v>
      </c>
      <c r="V2904">
        <v>1</v>
      </c>
      <c r="W2904">
        <v>1208.92</v>
      </c>
      <c r="X2904">
        <v>1366.32</v>
      </c>
      <c r="Y2904">
        <v>1369.96</v>
      </c>
      <c r="Z2904">
        <v>1367.48</v>
      </c>
      <c r="AA2904">
        <v>1355.48</v>
      </c>
      <c r="AB2904">
        <v>1351.72</v>
      </c>
      <c r="AC2904">
        <v>1363.24</v>
      </c>
      <c r="AD2904">
        <v>1364.48</v>
      </c>
      <c r="AE2904">
        <v>1383.08</v>
      </c>
      <c r="AF2904">
        <v>1398.88</v>
      </c>
      <c r="AG2904">
        <v>1379.16</v>
      </c>
      <c r="AH2904">
        <v>1288.8</v>
      </c>
      <c r="AI2904">
        <v>564.24</v>
      </c>
      <c r="AJ2904">
        <v>633.84</v>
      </c>
      <c r="AK2904">
        <v>616.48</v>
      </c>
      <c r="AL2904">
        <v>618.72</v>
      </c>
      <c r="AM2904">
        <v>695.2</v>
      </c>
      <c r="AN2904">
        <v>354.64</v>
      </c>
      <c r="AO2904">
        <v>378.12</v>
      </c>
      <c r="AP2904">
        <v>375</v>
      </c>
      <c r="AQ2904">
        <v>372.92</v>
      </c>
      <c r="AR2904">
        <v>464.44</v>
      </c>
      <c r="AS2904">
        <v>752</v>
      </c>
      <c r="AT2904">
        <v>754.44</v>
      </c>
      <c r="AU2904">
        <v>50</v>
      </c>
      <c r="AV2904">
        <v>50</v>
      </c>
      <c r="AW2904">
        <v>49</v>
      </c>
      <c r="AX2904">
        <v>48</v>
      </c>
      <c r="AY2904">
        <v>46</v>
      </c>
      <c r="AZ2904">
        <v>45</v>
      </c>
      <c r="BA2904">
        <v>44</v>
      </c>
      <c r="BB2904">
        <v>42</v>
      </c>
      <c r="BC2904">
        <v>46</v>
      </c>
      <c r="BD2904">
        <v>50</v>
      </c>
      <c r="BE2904">
        <v>57</v>
      </c>
      <c r="BF2904">
        <v>61</v>
      </c>
      <c r="BG2904">
        <v>63</v>
      </c>
      <c r="BH2904">
        <v>65</v>
      </c>
      <c r="BI2904">
        <v>66</v>
      </c>
      <c r="BJ2904">
        <v>66</v>
      </c>
      <c r="BK2904">
        <v>65</v>
      </c>
      <c r="BL2904">
        <v>63</v>
      </c>
      <c r="BM2904">
        <v>60</v>
      </c>
      <c r="BN2904">
        <v>58</v>
      </c>
      <c r="BO2904">
        <v>55</v>
      </c>
      <c r="BP2904">
        <v>53</v>
      </c>
      <c r="BQ2904">
        <v>53</v>
      </c>
      <c r="BR2904">
        <v>52</v>
      </c>
      <c r="BS2904">
        <v>-6.6841429999999997</v>
      </c>
      <c r="BT2904">
        <v>-5.8983460000000001</v>
      </c>
      <c r="BU2904">
        <v>-6.4939580000000001</v>
      </c>
      <c r="BV2904">
        <v>-5.3979949999999999</v>
      </c>
      <c r="BW2904">
        <v>0.7327728</v>
      </c>
      <c r="BX2904">
        <v>4.7120360000000003</v>
      </c>
      <c r="BY2904">
        <v>12.7065</v>
      </c>
      <c r="BZ2904">
        <v>7.964798</v>
      </c>
      <c r="CA2904">
        <v>-10.96002</v>
      </c>
      <c r="CB2904">
        <v>-15.15596</v>
      </c>
      <c r="CC2904">
        <v>4.8953249999999997</v>
      </c>
      <c r="CD2904">
        <v>7.5529330000000003</v>
      </c>
      <c r="CE2904">
        <v>-38.849559999999997</v>
      </c>
      <c r="CF2904">
        <v>-21.630189999999999</v>
      </c>
      <c r="CG2904">
        <v>39.315959999999997</v>
      </c>
      <c r="CH2904">
        <v>79.623310000000004</v>
      </c>
      <c r="CI2904">
        <v>29.37941</v>
      </c>
      <c r="CJ2904">
        <v>403.76249999999999</v>
      </c>
      <c r="CK2904">
        <v>515.90740000000005</v>
      </c>
      <c r="CL2904">
        <v>354.25040000000001</v>
      </c>
      <c r="CM2904">
        <v>288.06790000000001</v>
      </c>
      <c r="CN2904">
        <v>357.65730000000002</v>
      </c>
      <c r="CO2904">
        <v>109.16030000000001</v>
      </c>
      <c r="CP2904">
        <v>59.012129999999999</v>
      </c>
      <c r="CQ2904">
        <v>744.49570000000006</v>
      </c>
      <c r="CR2904">
        <v>47.426319999999997</v>
      </c>
      <c r="CS2904">
        <v>48.84216</v>
      </c>
      <c r="CT2904">
        <v>45.721879999999999</v>
      </c>
      <c r="CU2904">
        <v>53.590739999999997</v>
      </c>
      <c r="CV2904">
        <v>48.613660000000003</v>
      </c>
      <c r="CW2904">
        <v>22.538119999999999</v>
      </c>
      <c r="CX2904">
        <v>36.218620000000001</v>
      </c>
      <c r="CY2904">
        <v>57.372309999999999</v>
      </c>
      <c r="CZ2904">
        <v>315.11489999999998</v>
      </c>
      <c r="DA2904">
        <v>545.49990000000003</v>
      </c>
      <c r="DB2904">
        <v>668.89559999999994</v>
      </c>
      <c r="DC2904">
        <v>3184.413</v>
      </c>
      <c r="DD2904">
        <v>3552.3449999999998</v>
      </c>
      <c r="DE2904">
        <v>3180.1120000000001</v>
      </c>
      <c r="DF2904">
        <v>2338.8960000000002</v>
      </c>
      <c r="DG2904">
        <v>3422.6849999999999</v>
      </c>
      <c r="DH2904">
        <v>5492.9790000000003</v>
      </c>
      <c r="DI2904">
        <v>3175.8530000000001</v>
      </c>
      <c r="DJ2904">
        <v>7356.0569999999998</v>
      </c>
      <c r="DK2904">
        <v>15546.27</v>
      </c>
      <c r="DL2904">
        <v>4830.3999999999996</v>
      </c>
      <c r="DM2904">
        <v>1644.55</v>
      </c>
      <c r="DN2904">
        <v>791.73030000000006</v>
      </c>
      <c r="DO2904">
        <v>19</v>
      </c>
      <c r="DP2904">
        <v>21</v>
      </c>
    </row>
    <row r="2905" spans="1:120" hidden="1" x14ac:dyDescent="0.25">
      <c r="A2905" t="str">
        <f t="shared" si="45"/>
        <v>Industry_Type-1. Agriculture, Mining &amp; Construction_Prescribed DA 1-4 (1PM-9PM)_44481_19-21</v>
      </c>
      <c r="B2905" t="s">
        <v>62</v>
      </c>
      <c r="C2905" t="s">
        <v>211</v>
      </c>
      <c r="D2905" t="s">
        <v>61</v>
      </c>
      <c r="E2905" t="s">
        <v>61</v>
      </c>
      <c r="F2905" t="s">
        <v>61</v>
      </c>
      <c r="G2905" t="s">
        <v>30</v>
      </c>
      <c r="H2905" t="s">
        <v>61</v>
      </c>
      <c r="I2905" t="s">
        <v>61</v>
      </c>
      <c r="J2905" t="s">
        <v>61</v>
      </c>
      <c r="K2905" t="s">
        <v>214</v>
      </c>
      <c r="L2905" s="18">
        <v>44481</v>
      </c>
      <c r="M2905">
        <v>19</v>
      </c>
      <c r="N2905">
        <v>21</v>
      </c>
      <c r="O2905" t="s">
        <v>258</v>
      </c>
      <c r="P2905">
        <v>2</v>
      </c>
      <c r="Q2905">
        <v>2</v>
      </c>
      <c r="R2905">
        <v>0</v>
      </c>
      <c r="S2905">
        <v>0</v>
      </c>
      <c r="T2905">
        <v>1</v>
      </c>
      <c r="U2905">
        <v>1</v>
      </c>
      <c r="V2905">
        <v>1</v>
      </c>
      <c r="W2905">
        <v>1038.8800000000001</v>
      </c>
      <c r="X2905">
        <v>1182.96</v>
      </c>
      <c r="Y2905">
        <v>1185.76</v>
      </c>
      <c r="Z2905">
        <v>1184</v>
      </c>
      <c r="AA2905">
        <v>1171.8800000000001</v>
      </c>
      <c r="AB2905">
        <v>1168.3599999999999</v>
      </c>
      <c r="AC2905">
        <v>1179.1600000000001</v>
      </c>
      <c r="AD2905">
        <v>1177.8800000000001</v>
      </c>
      <c r="AE2905">
        <v>1195.4000000000001</v>
      </c>
      <c r="AF2905">
        <v>1208.2</v>
      </c>
      <c r="AG2905">
        <v>1189.2</v>
      </c>
      <c r="AH2905">
        <v>1104.8399999999999</v>
      </c>
      <c r="AI2905">
        <v>435.96</v>
      </c>
      <c r="AJ2905">
        <v>500.4</v>
      </c>
      <c r="AK2905">
        <v>483.16</v>
      </c>
      <c r="AL2905">
        <v>486.48</v>
      </c>
      <c r="AM2905">
        <v>563.08000000000004</v>
      </c>
      <c r="AN2905">
        <v>221.92</v>
      </c>
      <c r="AO2905">
        <v>246.72</v>
      </c>
      <c r="AP2905">
        <v>243.6</v>
      </c>
      <c r="AQ2905">
        <v>236.48</v>
      </c>
      <c r="AR2905">
        <v>328.84</v>
      </c>
      <c r="AS2905">
        <v>615.44000000000005</v>
      </c>
      <c r="AT2905">
        <v>618.24</v>
      </c>
      <c r="AU2905">
        <v>50</v>
      </c>
      <c r="AV2905">
        <v>50</v>
      </c>
      <c r="AW2905">
        <v>49</v>
      </c>
      <c r="AX2905">
        <v>48</v>
      </c>
      <c r="AY2905">
        <v>46</v>
      </c>
      <c r="AZ2905">
        <v>45</v>
      </c>
      <c r="BA2905">
        <v>44</v>
      </c>
      <c r="BB2905">
        <v>42</v>
      </c>
      <c r="BC2905">
        <v>46</v>
      </c>
      <c r="BD2905">
        <v>50</v>
      </c>
      <c r="BE2905">
        <v>57</v>
      </c>
      <c r="BF2905">
        <v>61</v>
      </c>
      <c r="BG2905">
        <v>63</v>
      </c>
      <c r="BH2905">
        <v>65</v>
      </c>
      <c r="BI2905">
        <v>66</v>
      </c>
      <c r="BJ2905">
        <v>66</v>
      </c>
      <c r="BK2905">
        <v>65</v>
      </c>
      <c r="BL2905">
        <v>63</v>
      </c>
      <c r="BM2905">
        <v>60</v>
      </c>
      <c r="BN2905">
        <v>58</v>
      </c>
      <c r="BO2905">
        <v>55</v>
      </c>
      <c r="BP2905">
        <v>53</v>
      </c>
      <c r="BQ2905">
        <v>53</v>
      </c>
      <c r="BR2905">
        <v>52</v>
      </c>
      <c r="BS2905">
        <v>-9.6450499999999995</v>
      </c>
      <c r="BT2905">
        <v>-5.7310179999999997</v>
      </c>
      <c r="BU2905">
        <v>-6.1025390000000002</v>
      </c>
      <c r="BV2905">
        <v>-5.8818359999999998</v>
      </c>
      <c r="BW2905">
        <v>0.35552980000000001</v>
      </c>
      <c r="BX2905">
        <v>3.9083860000000001</v>
      </c>
      <c r="BY2905">
        <v>9.4800419999999992</v>
      </c>
      <c r="BZ2905">
        <v>7.9146729999999996</v>
      </c>
      <c r="CA2905">
        <v>-10.1319</v>
      </c>
      <c r="CB2905">
        <v>-11.526730000000001</v>
      </c>
      <c r="CC2905">
        <v>12.431699999999999</v>
      </c>
      <c r="CD2905">
        <v>13.53101</v>
      </c>
      <c r="CE2905">
        <v>-57.09496</v>
      </c>
      <c r="CF2905">
        <v>-37.74541</v>
      </c>
      <c r="CG2905">
        <v>25.516110000000001</v>
      </c>
      <c r="CH2905">
        <v>64.482929999999996</v>
      </c>
      <c r="CI2905">
        <v>16.324390000000001</v>
      </c>
      <c r="CJ2905">
        <v>393.20580000000001</v>
      </c>
      <c r="CK2905">
        <v>505.4615</v>
      </c>
      <c r="CL2905">
        <v>342.68400000000003</v>
      </c>
      <c r="CM2905">
        <v>275.97019999999998</v>
      </c>
      <c r="CN2905">
        <v>344.1925</v>
      </c>
      <c r="CO2905">
        <v>96.224689999999995</v>
      </c>
      <c r="CP2905">
        <v>45.744340000000001</v>
      </c>
      <c r="CQ2905">
        <v>738.13289999999995</v>
      </c>
      <c r="CR2905">
        <v>46.127299999999998</v>
      </c>
      <c r="CS2905">
        <v>47.613039999999998</v>
      </c>
      <c r="CT2905">
        <v>44.576929999999997</v>
      </c>
      <c r="CU2905">
        <v>52.580840000000002</v>
      </c>
      <c r="CV2905">
        <v>47.853180000000002</v>
      </c>
      <c r="CW2905">
        <v>21.806889999999999</v>
      </c>
      <c r="CX2905">
        <v>35.988129999999998</v>
      </c>
      <c r="CY2905">
        <v>55.572699999999998</v>
      </c>
      <c r="CZ2905">
        <v>313.1232</v>
      </c>
      <c r="DA2905">
        <v>541.41719999999998</v>
      </c>
      <c r="DB2905">
        <v>662.11019999999996</v>
      </c>
      <c r="DC2905">
        <v>3168.232</v>
      </c>
      <c r="DD2905">
        <v>3533.6860000000001</v>
      </c>
      <c r="DE2905">
        <v>3165.8069999999998</v>
      </c>
      <c r="DF2905">
        <v>2323.7060000000001</v>
      </c>
      <c r="DG2905">
        <v>3407.3539999999998</v>
      </c>
      <c r="DH2905">
        <v>5477.3720000000003</v>
      </c>
      <c r="DI2905">
        <v>3160.415</v>
      </c>
      <c r="DJ2905">
        <v>7341.2290000000003</v>
      </c>
      <c r="DK2905">
        <v>15532.52</v>
      </c>
      <c r="DL2905">
        <v>4816.99</v>
      </c>
      <c r="DM2905">
        <v>1631.4169999999999</v>
      </c>
      <c r="DN2905">
        <v>778.67930000000001</v>
      </c>
      <c r="DO2905">
        <v>19</v>
      </c>
      <c r="DP2905">
        <v>21</v>
      </c>
    </row>
    <row r="2906" spans="1:120" hidden="1" x14ac:dyDescent="0.25">
      <c r="A2906" t="str">
        <f t="shared" si="45"/>
        <v>Size_Grp-20 to 199.99 kW_Prescribed DA 1-4 (1PM-9PM)_44481_19-21</v>
      </c>
      <c r="B2906" t="s">
        <v>62</v>
      </c>
      <c r="C2906" t="s">
        <v>201</v>
      </c>
      <c r="D2906" t="s">
        <v>61</v>
      </c>
      <c r="E2906" t="s">
        <v>61</v>
      </c>
      <c r="F2906" t="s">
        <v>61</v>
      </c>
      <c r="G2906" t="s">
        <v>61</v>
      </c>
      <c r="H2906" t="s">
        <v>61</v>
      </c>
      <c r="I2906" t="s">
        <v>61</v>
      </c>
      <c r="J2906" t="s">
        <v>101</v>
      </c>
      <c r="K2906" t="s">
        <v>214</v>
      </c>
      <c r="L2906" s="18">
        <v>44481</v>
      </c>
      <c r="M2906">
        <v>19</v>
      </c>
      <c r="N2906">
        <v>21</v>
      </c>
      <c r="O2906" t="s">
        <v>258</v>
      </c>
      <c r="P2906">
        <v>1</v>
      </c>
      <c r="Q2906">
        <v>1</v>
      </c>
      <c r="R2906">
        <v>0</v>
      </c>
      <c r="S2906">
        <v>0</v>
      </c>
      <c r="T2906">
        <v>1</v>
      </c>
      <c r="U2906">
        <v>0</v>
      </c>
      <c r="V2906">
        <v>1</v>
      </c>
      <c r="W2906">
        <v>170.04</v>
      </c>
      <c r="X2906">
        <v>183.36</v>
      </c>
      <c r="Y2906">
        <v>184.2</v>
      </c>
      <c r="Z2906">
        <v>183.48</v>
      </c>
      <c r="AA2906">
        <v>183.6</v>
      </c>
      <c r="AB2906">
        <v>183.36</v>
      </c>
      <c r="AC2906">
        <v>184.08</v>
      </c>
      <c r="AD2906">
        <v>186.6</v>
      </c>
      <c r="AE2906">
        <v>187.68</v>
      </c>
      <c r="AF2906">
        <v>190.68</v>
      </c>
      <c r="AG2906">
        <v>189.96</v>
      </c>
      <c r="AH2906">
        <v>183.96</v>
      </c>
      <c r="AI2906">
        <v>128.28</v>
      </c>
      <c r="AJ2906">
        <v>133.44</v>
      </c>
      <c r="AK2906">
        <v>133.32</v>
      </c>
      <c r="AL2906">
        <v>132.24</v>
      </c>
      <c r="AM2906">
        <v>132.12</v>
      </c>
      <c r="AN2906">
        <v>132.72</v>
      </c>
      <c r="AO2906">
        <v>131.4</v>
      </c>
      <c r="AP2906">
        <v>131.4</v>
      </c>
      <c r="AQ2906">
        <v>136.44</v>
      </c>
      <c r="AR2906">
        <v>135.6</v>
      </c>
      <c r="AS2906">
        <v>136.56</v>
      </c>
      <c r="AT2906">
        <v>136.19999999999999</v>
      </c>
      <c r="AU2906">
        <v>50</v>
      </c>
      <c r="AV2906">
        <v>50</v>
      </c>
      <c r="AW2906">
        <v>49</v>
      </c>
      <c r="AX2906">
        <v>48</v>
      </c>
      <c r="AY2906">
        <v>46</v>
      </c>
      <c r="AZ2906">
        <v>45</v>
      </c>
      <c r="BA2906">
        <v>44</v>
      </c>
      <c r="BB2906">
        <v>42</v>
      </c>
      <c r="BC2906">
        <v>46</v>
      </c>
      <c r="BD2906">
        <v>50</v>
      </c>
      <c r="BE2906">
        <v>57</v>
      </c>
      <c r="BF2906">
        <v>61</v>
      </c>
      <c r="BG2906">
        <v>63</v>
      </c>
      <c r="BH2906">
        <v>65</v>
      </c>
      <c r="BI2906">
        <v>66</v>
      </c>
      <c r="BJ2906">
        <v>66</v>
      </c>
      <c r="BK2906">
        <v>65</v>
      </c>
      <c r="BL2906">
        <v>63</v>
      </c>
      <c r="BM2906">
        <v>60</v>
      </c>
      <c r="BN2906">
        <v>58</v>
      </c>
      <c r="BO2906">
        <v>55</v>
      </c>
      <c r="BP2906">
        <v>53</v>
      </c>
      <c r="BQ2906">
        <v>53</v>
      </c>
      <c r="BR2906">
        <v>52</v>
      </c>
      <c r="BS2906">
        <v>2.9609070000000002</v>
      </c>
      <c r="BT2906">
        <v>-0.1673279</v>
      </c>
      <c r="BU2906">
        <v>-0.3914185</v>
      </c>
      <c r="BV2906">
        <v>0.48384090000000002</v>
      </c>
      <c r="BW2906">
        <v>0.37724299999999999</v>
      </c>
      <c r="BX2906">
        <v>0.80364990000000003</v>
      </c>
      <c r="BY2906">
        <v>3.2264560000000002</v>
      </c>
      <c r="BZ2906">
        <v>5.0125099999999999E-2</v>
      </c>
      <c r="CA2906">
        <v>-0.828125</v>
      </c>
      <c r="CB2906">
        <v>-3.6292270000000002</v>
      </c>
      <c r="CC2906">
        <v>-7.5363769999999999</v>
      </c>
      <c r="CD2906">
        <v>-5.9780730000000002</v>
      </c>
      <c r="CE2906">
        <v>18.24541</v>
      </c>
      <c r="CF2906">
        <v>16.115220000000001</v>
      </c>
      <c r="CG2906">
        <v>13.799849999999999</v>
      </c>
      <c r="CH2906">
        <v>15.14038</v>
      </c>
      <c r="CI2906">
        <v>13.055020000000001</v>
      </c>
      <c r="CJ2906">
        <v>10.556660000000001</v>
      </c>
      <c r="CK2906">
        <v>10.44595</v>
      </c>
      <c r="CL2906">
        <v>11.56639</v>
      </c>
      <c r="CM2906">
        <v>12.0977</v>
      </c>
      <c r="CN2906">
        <v>13.464779999999999</v>
      </c>
      <c r="CO2906">
        <v>12.935639999999999</v>
      </c>
      <c r="CP2906">
        <v>13.26779</v>
      </c>
      <c r="CQ2906">
        <v>6.3628450000000001</v>
      </c>
      <c r="CR2906">
        <v>1.299013</v>
      </c>
      <c r="CS2906">
        <v>1.2291179999999999</v>
      </c>
      <c r="CT2906">
        <v>1.1449469999999999</v>
      </c>
      <c r="CU2906">
        <v>1.0099009999999999</v>
      </c>
      <c r="CV2906">
        <v>0.76048649999999995</v>
      </c>
      <c r="CW2906">
        <v>0.73123680000000002</v>
      </c>
      <c r="CX2906">
        <v>0.23048840000000001</v>
      </c>
      <c r="CY2906">
        <v>1.7996099999999999</v>
      </c>
      <c r="CZ2906">
        <v>1.991665</v>
      </c>
      <c r="DA2906">
        <v>4.0827429999999998</v>
      </c>
      <c r="DB2906">
        <v>6.7854960000000002</v>
      </c>
      <c r="DC2906">
        <v>16.181139999999999</v>
      </c>
      <c r="DD2906">
        <v>18.65849</v>
      </c>
      <c r="DE2906">
        <v>14.305260000000001</v>
      </c>
      <c r="DF2906">
        <v>15.18971</v>
      </c>
      <c r="DG2906">
        <v>15.33104</v>
      </c>
      <c r="DH2906">
        <v>15.60731</v>
      </c>
      <c r="DI2906">
        <v>15.43764</v>
      </c>
      <c r="DJ2906">
        <v>14.82667</v>
      </c>
      <c r="DK2906">
        <v>13.74437</v>
      </c>
      <c r="DL2906">
        <v>13.410880000000001</v>
      </c>
      <c r="DM2906">
        <v>13.132910000000001</v>
      </c>
      <c r="DN2906">
        <v>13.05106</v>
      </c>
      <c r="DO2906">
        <v>19</v>
      </c>
      <c r="DP2906">
        <v>21</v>
      </c>
    </row>
    <row r="2907" spans="1:120" hidden="1" x14ac:dyDescent="0.25">
      <c r="A2907" t="str">
        <f t="shared" si="45"/>
        <v>Size_Grp-200 kW and above_All CBP_44482</v>
      </c>
      <c r="B2907" t="s">
        <v>62</v>
      </c>
      <c r="C2907" t="s">
        <v>207</v>
      </c>
      <c r="D2907" t="s">
        <v>61</v>
      </c>
      <c r="E2907" t="s">
        <v>61</v>
      </c>
      <c r="F2907" t="s">
        <v>61</v>
      </c>
      <c r="G2907" t="s">
        <v>61</v>
      </c>
      <c r="H2907" t="s">
        <v>61</v>
      </c>
      <c r="I2907" t="s">
        <v>61</v>
      </c>
      <c r="J2907" t="s">
        <v>102</v>
      </c>
      <c r="K2907" t="s">
        <v>197</v>
      </c>
      <c r="L2907" s="18">
        <v>44482</v>
      </c>
      <c r="M2907">
        <v>19</v>
      </c>
      <c r="N2907">
        <v>19</v>
      </c>
      <c r="O2907" t="s">
        <v>258</v>
      </c>
      <c r="P2907">
        <v>2</v>
      </c>
      <c r="Q2907">
        <v>2</v>
      </c>
      <c r="R2907">
        <v>0</v>
      </c>
      <c r="S2907">
        <v>0</v>
      </c>
      <c r="T2907">
        <v>1</v>
      </c>
      <c r="U2907">
        <v>0</v>
      </c>
      <c r="V2907">
        <v>1</v>
      </c>
      <c r="W2907">
        <v>1000.88</v>
      </c>
      <c r="X2907">
        <v>1185.24</v>
      </c>
      <c r="Y2907">
        <v>1190.56</v>
      </c>
      <c r="Z2907">
        <v>1191.6400000000001</v>
      </c>
      <c r="AA2907">
        <v>1184.68</v>
      </c>
      <c r="AB2907">
        <v>1184.04</v>
      </c>
      <c r="AC2907">
        <v>1187.3599999999999</v>
      </c>
      <c r="AD2907">
        <v>1188</v>
      </c>
      <c r="AE2907">
        <v>1179.76</v>
      </c>
      <c r="AF2907">
        <v>1183.6400000000001</v>
      </c>
      <c r="AG2907">
        <v>1219.4000000000001</v>
      </c>
      <c r="AH2907">
        <v>1138.24</v>
      </c>
      <c r="AI2907">
        <v>413.72</v>
      </c>
      <c r="AJ2907">
        <v>482.04</v>
      </c>
      <c r="AK2907">
        <v>515.96</v>
      </c>
      <c r="AL2907">
        <v>516.32000000000005</v>
      </c>
      <c r="AM2907">
        <v>566.08000000000004</v>
      </c>
      <c r="AN2907">
        <v>244.68</v>
      </c>
      <c r="AO2907">
        <v>246.08</v>
      </c>
      <c r="AP2907">
        <v>559.91999999999996</v>
      </c>
      <c r="AQ2907">
        <v>632.48</v>
      </c>
      <c r="AR2907">
        <v>635.6</v>
      </c>
      <c r="AS2907">
        <v>635.28</v>
      </c>
      <c r="AT2907">
        <v>636.12</v>
      </c>
      <c r="AU2907">
        <v>55</v>
      </c>
      <c r="AV2907">
        <v>49</v>
      </c>
      <c r="AW2907">
        <v>48</v>
      </c>
      <c r="AX2907">
        <v>48</v>
      </c>
      <c r="AY2907">
        <v>48</v>
      </c>
      <c r="AZ2907">
        <v>49</v>
      </c>
      <c r="BA2907">
        <v>49</v>
      </c>
      <c r="BB2907">
        <v>49</v>
      </c>
      <c r="BC2907">
        <v>49</v>
      </c>
      <c r="BD2907">
        <v>51</v>
      </c>
      <c r="BE2907">
        <v>56</v>
      </c>
      <c r="BF2907">
        <v>60</v>
      </c>
      <c r="BG2907">
        <v>62</v>
      </c>
      <c r="BH2907">
        <v>63</v>
      </c>
      <c r="BI2907">
        <v>63</v>
      </c>
      <c r="BJ2907">
        <v>63</v>
      </c>
      <c r="BK2907">
        <v>62</v>
      </c>
      <c r="BL2907">
        <v>60</v>
      </c>
      <c r="BM2907">
        <v>60</v>
      </c>
      <c r="BN2907">
        <v>59</v>
      </c>
      <c r="BO2907">
        <v>58</v>
      </c>
      <c r="BP2907">
        <v>57</v>
      </c>
      <c r="BQ2907">
        <v>56</v>
      </c>
      <c r="BR2907">
        <v>55</v>
      </c>
      <c r="BS2907">
        <v>-18.076049999999999</v>
      </c>
      <c r="BT2907">
        <v>5.9332890000000003</v>
      </c>
      <c r="BU2907">
        <v>6.0068359999999998</v>
      </c>
      <c r="BV2907">
        <v>3.2825319999999998</v>
      </c>
      <c r="BW2907">
        <v>3.5414430000000001</v>
      </c>
      <c r="BX2907">
        <v>3.9488530000000002</v>
      </c>
      <c r="BY2907">
        <v>2.6971440000000002</v>
      </c>
      <c r="BZ2907">
        <v>2.5418699999999999</v>
      </c>
      <c r="CA2907">
        <v>0.72845459999999995</v>
      </c>
      <c r="CB2907">
        <v>-13.45776</v>
      </c>
      <c r="CC2907">
        <v>-31.848269999999999</v>
      </c>
      <c r="CD2907">
        <v>-13.09473</v>
      </c>
      <c r="CE2907">
        <v>13.354419999999999</v>
      </c>
      <c r="CF2907">
        <v>2.7527309999999998</v>
      </c>
      <c r="CG2907">
        <v>-15.92266</v>
      </c>
      <c r="CH2907">
        <v>-1.7994540000000001</v>
      </c>
      <c r="CI2907">
        <v>65.661289999999994</v>
      </c>
      <c r="CJ2907">
        <v>426.72579999999999</v>
      </c>
      <c r="CK2907">
        <v>432.48500000000001</v>
      </c>
      <c r="CL2907">
        <v>151.44040000000001</v>
      </c>
      <c r="CM2907">
        <v>109.86799999999999</v>
      </c>
      <c r="CN2907">
        <v>65.819599999999994</v>
      </c>
      <c r="CO2907">
        <v>56.797739999999997</v>
      </c>
      <c r="CP2907">
        <v>63.971240000000002</v>
      </c>
      <c r="CQ2907">
        <v>559.97130000000004</v>
      </c>
      <c r="CR2907">
        <v>40.023919999999997</v>
      </c>
      <c r="CS2907">
        <v>37.631129999999999</v>
      </c>
      <c r="CT2907">
        <v>34.302750000000003</v>
      </c>
      <c r="CU2907">
        <v>31.918220000000002</v>
      </c>
      <c r="CV2907">
        <v>34.929780000000001</v>
      </c>
      <c r="CW2907">
        <v>31.24333</v>
      </c>
      <c r="CX2907">
        <v>26.729759999999999</v>
      </c>
      <c r="CY2907">
        <v>26.755890000000001</v>
      </c>
      <c r="CZ2907">
        <v>342.32749999999999</v>
      </c>
      <c r="DA2907">
        <v>816.34090000000003</v>
      </c>
      <c r="DB2907">
        <v>729.85599999999999</v>
      </c>
      <c r="DC2907">
        <v>1537.82</v>
      </c>
      <c r="DD2907">
        <v>2308.0300000000002</v>
      </c>
      <c r="DE2907">
        <v>2406.9679999999998</v>
      </c>
      <c r="DF2907">
        <v>2210.1350000000002</v>
      </c>
      <c r="DG2907">
        <v>2302.4879999999998</v>
      </c>
      <c r="DH2907">
        <v>2288.8429999999998</v>
      </c>
      <c r="DI2907">
        <v>2507.0160000000001</v>
      </c>
      <c r="DJ2907">
        <v>2302.56</v>
      </c>
      <c r="DK2907">
        <v>2562.9609999999998</v>
      </c>
      <c r="DL2907">
        <v>1847.3130000000001</v>
      </c>
      <c r="DM2907">
        <v>1070.8409999999999</v>
      </c>
      <c r="DN2907">
        <v>870.68460000000005</v>
      </c>
      <c r="DO2907">
        <v>19</v>
      </c>
      <c r="DP2907">
        <v>19</v>
      </c>
    </row>
    <row r="2908" spans="1:120" hidden="1" x14ac:dyDescent="0.25">
      <c r="A2908" t="str">
        <f t="shared" si="45"/>
        <v>LCA-Greater Bay Area_All CBP_44482</v>
      </c>
      <c r="B2908" t="s">
        <v>62</v>
      </c>
      <c r="C2908" t="s">
        <v>209</v>
      </c>
      <c r="D2908" t="s">
        <v>36</v>
      </c>
      <c r="E2908" t="s">
        <v>61</v>
      </c>
      <c r="F2908" t="s">
        <v>61</v>
      </c>
      <c r="G2908" t="s">
        <v>61</v>
      </c>
      <c r="H2908" t="s">
        <v>61</v>
      </c>
      <c r="I2908" t="s">
        <v>61</v>
      </c>
      <c r="J2908" t="s">
        <v>61</v>
      </c>
      <c r="K2908" t="s">
        <v>197</v>
      </c>
      <c r="L2908" s="18">
        <v>44482</v>
      </c>
      <c r="M2908">
        <v>19</v>
      </c>
      <c r="N2908">
        <v>19</v>
      </c>
      <c r="O2908" t="s">
        <v>258</v>
      </c>
      <c r="P2908">
        <v>3</v>
      </c>
      <c r="Q2908">
        <v>3</v>
      </c>
      <c r="R2908">
        <v>0</v>
      </c>
      <c r="S2908">
        <v>0</v>
      </c>
      <c r="T2908">
        <v>1</v>
      </c>
      <c r="U2908">
        <v>0</v>
      </c>
      <c r="V2908">
        <v>1</v>
      </c>
      <c r="W2908">
        <v>1169.1199999999999</v>
      </c>
      <c r="X2908">
        <v>1365.48</v>
      </c>
      <c r="Y2908">
        <v>1371.04</v>
      </c>
      <c r="Z2908">
        <v>1372.48</v>
      </c>
      <c r="AA2908">
        <v>1364.8</v>
      </c>
      <c r="AB2908">
        <v>1364.04</v>
      </c>
      <c r="AC2908">
        <v>1367.84</v>
      </c>
      <c r="AD2908">
        <v>1362.72</v>
      </c>
      <c r="AE2908">
        <v>1349.2</v>
      </c>
      <c r="AF2908">
        <v>1354.88</v>
      </c>
      <c r="AG2908">
        <v>1393.4</v>
      </c>
      <c r="AH2908">
        <v>1313.92</v>
      </c>
      <c r="AI2908">
        <v>554.48</v>
      </c>
      <c r="AJ2908">
        <v>626.28</v>
      </c>
      <c r="AK2908">
        <v>654.91999999999996</v>
      </c>
      <c r="AL2908">
        <v>655.28</v>
      </c>
      <c r="AM2908">
        <v>703.84</v>
      </c>
      <c r="AN2908">
        <v>381.72</v>
      </c>
      <c r="AO2908">
        <v>382.88</v>
      </c>
      <c r="AP2908">
        <v>696.6</v>
      </c>
      <c r="AQ2908">
        <v>774.2</v>
      </c>
      <c r="AR2908">
        <v>778.16</v>
      </c>
      <c r="AS2908">
        <v>778.68</v>
      </c>
      <c r="AT2908">
        <v>781.44</v>
      </c>
      <c r="AU2908">
        <v>55</v>
      </c>
      <c r="AV2908">
        <v>49</v>
      </c>
      <c r="AW2908">
        <v>48</v>
      </c>
      <c r="AX2908">
        <v>48</v>
      </c>
      <c r="AY2908">
        <v>48</v>
      </c>
      <c r="AZ2908">
        <v>49</v>
      </c>
      <c r="BA2908">
        <v>49</v>
      </c>
      <c r="BB2908">
        <v>49</v>
      </c>
      <c r="BC2908">
        <v>49</v>
      </c>
      <c r="BD2908">
        <v>51</v>
      </c>
      <c r="BE2908">
        <v>56</v>
      </c>
      <c r="BF2908">
        <v>60</v>
      </c>
      <c r="BG2908">
        <v>62</v>
      </c>
      <c r="BH2908">
        <v>63</v>
      </c>
      <c r="BI2908">
        <v>63</v>
      </c>
      <c r="BJ2908">
        <v>63</v>
      </c>
      <c r="BK2908">
        <v>62</v>
      </c>
      <c r="BL2908">
        <v>60</v>
      </c>
      <c r="BM2908">
        <v>60</v>
      </c>
      <c r="BN2908">
        <v>59</v>
      </c>
      <c r="BO2908">
        <v>58</v>
      </c>
      <c r="BP2908">
        <v>57</v>
      </c>
      <c r="BQ2908">
        <v>56</v>
      </c>
      <c r="BR2908">
        <v>55</v>
      </c>
      <c r="BS2908">
        <v>-18.02505</v>
      </c>
      <c r="BT2908">
        <v>4.0899660000000004</v>
      </c>
      <c r="BU2908">
        <v>3.921875</v>
      </c>
      <c r="BV2908">
        <v>0.57226560000000004</v>
      </c>
      <c r="BW2908">
        <v>1.6929780000000001</v>
      </c>
      <c r="BX2908">
        <v>2.472229</v>
      </c>
      <c r="BY2908">
        <v>2.596603</v>
      </c>
      <c r="BZ2908">
        <v>2.8325200000000001</v>
      </c>
      <c r="CA2908">
        <v>0.48295589999999999</v>
      </c>
      <c r="CB2908">
        <v>-10.077500000000001</v>
      </c>
      <c r="CC2908">
        <v>-27.74896</v>
      </c>
      <c r="CD2908">
        <v>-7.8581089999999998</v>
      </c>
      <c r="CE2908">
        <v>19.57893</v>
      </c>
      <c r="CF2908">
        <v>4.4205319999999997</v>
      </c>
      <c r="CG2908">
        <v>-12.604150000000001</v>
      </c>
      <c r="CH2908">
        <v>2.7785340000000001</v>
      </c>
      <c r="CI2908">
        <v>70.117810000000006</v>
      </c>
      <c r="CJ2908">
        <v>432.63029999999998</v>
      </c>
      <c r="CK2908">
        <v>437.21690000000001</v>
      </c>
      <c r="CL2908">
        <v>158.63249999999999</v>
      </c>
      <c r="CM2908">
        <v>118.2702</v>
      </c>
      <c r="CN2908">
        <v>73.7316</v>
      </c>
      <c r="CO2908">
        <v>64.243300000000005</v>
      </c>
      <c r="CP2908">
        <v>71.093310000000002</v>
      </c>
      <c r="CQ2908">
        <v>575.15340000000003</v>
      </c>
      <c r="CR2908">
        <v>45.320889999999999</v>
      </c>
      <c r="CS2908">
        <v>41.810540000000003</v>
      </c>
      <c r="CT2908">
        <v>37.642629999999997</v>
      </c>
      <c r="CU2908">
        <v>35.18394</v>
      </c>
      <c r="CV2908">
        <v>37.483080000000001</v>
      </c>
      <c r="CW2908">
        <v>34.3767</v>
      </c>
      <c r="CX2908">
        <v>27.528369999999999</v>
      </c>
      <c r="CY2908">
        <v>34.826369999999997</v>
      </c>
      <c r="CZ2908">
        <v>348.4298</v>
      </c>
      <c r="DA2908">
        <v>835.58079999999995</v>
      </c>
      <c r="DB2908">
        <v>763.80880000000002</v>
      </c>
      <c r="DC2908">
        <v>1625.4390000000001</v>
      </c>
      <c r="DD2908">
        <v>2373.069</v>
      </c>
      <c r="DE2908">
        <v>2439.0369999999998</v>
      </c>
      <c r="DF2908">
        <v>2238.8589999999999</v>
      </c>
      <c r="DG2908">
        <v>2335.5749999999998</v>
      </c>
      <c r="DH2908">
        <v>2313.248</v>
      </c>
      <c r="DI2908">
        <v>2538.9639999999999</v>
      </c>
      <c r="DJ2908">
        <v>2335.482</v>
      </c>
      <c r="DK2908">
        <v>2608.1999999999998</v>
      </c>
      <c r="DL2908">
        <v>1900.009</v>
      </c>
      <c r="DM2908">
        <v>1125.7850000000001</v>
      </c>
      <c r="DN2908">
        <v>921.71460000000002</v>
      </c>
      <c r="DO2908">
        <v>19</v>
      </c>
      <c r="DP2908">
        <v>19</v>
      </c>
    </row>
    <row r="2909" spans="1:120" hidden="1" x14ac:dyDescent="0.25">
      <c r="A2909" t="str">
        <f t="shared" si="45"/>
        <v>sublap_id-SLAP_PGCC_All CBP_44482</v>
      </c>
      <c r="B2909" t="s">
        <v>62</v>
      </c>
      <c r="C2909" t="s">
        <v>299</v>
      </c>
      <c r="D2909" t="s">
        <v>61</v>
      </c>
      <c r="E2909" t="s">
        <v>300</v>
      </c>
      <c r="F2909" t="s">
        <v>61</v>
      </c>
      <c r="G2909" t="s">
        <v>61</v>
      </c>
      <c r="H2909" t="s">
        <v>61</v>
      </c>
      <c r="I2909" t="s">
        <v>61</v>
      </c>
      <c r="J2909" t="s">
        <v>61</v>
      </c>
      <c r="K2909" t="s">
        <v>197</v>
      </c>
      <c r="L2909" s="18">
        <v>44482</v>
      </c>
      <c r="M2909">
        <v>19</v>
      </c>
      <c r="N2909">
        <v>19</v>
      </c>
      <c r="O2909" t="s">
        <v>258</v>
      </c>
      <c r="P2909">
        <v>3</v>
      </c>
      <c r="Q2909">
        <v>3</v>
      </c>
      <c r="R2909">
        <v>0</v>
      </c>
      <c r="S2909">
        <v>0</v>
      </c>
      <c r="T2909">
        <v>1</v>
      </c>
      <c r="U2909">
        <v>0</v>
      </c>
      <c r="V2909">
        <v>1</v>
      </c>
      <c r="W2909">
        <v>1169.1199999999999</v>
      </c>
      <c r="X2909">
        <v>1365.48</v>
      </c>
      <c r="Y2909">
        <v>1371.04</v>
      </c>
      <c r="Z2909">
        <v>1372.48</v>
      </c>
      <c r="AA2909">
        <v>1364.8</v>
      </c>
      <c r="AB2909">
        <v>1364.04</v>
      </c>
      <c r="AC2909">
        <v>1367.84</v>
      </c>
      <c r="AD2909">
        <v>1362.72</v>
      </c>
      <c r="AE2909">
        <v>1349.2</v>
      </c>
      <c r="AF2909">
        <v>1354.88</v>
      </c>
      <c r="AG2909">
        <v>1393.4</v>
      </c>
      <c r="AH2909">
        <v>1313.92</v>
      </c>
      <c r="AI2909">
        <v>554.48</v>
      </c>
      <c r="AJ2909">
        <v>626.28</v>
      </c>
      <c r="AK2909">
        <v>654.91999999999996</v>
      </c>
      <c r="AL2909">
        <v>655.28</v>
      </c>
      <c r="AM2909">
        <v>703.84</v>
      </c>
      <c r="AN2909">
        <v>381.72</v>
      </c>
      <c r="AO2909">
        <v>382.88</v>
      </c>
      <c r="AP2909">
        <v>696.6</v>
      </c>
      <c r="AQ2909">
        <v>774.2</v>
      </c>
      <c r="AR2909">
        <v>778.16</v>
      </c>
      <c r="AS2909">
        <v>778.68</v>
      </c>
      <c r="AT2909">
        <v>781.44</v>
      </c>
      <c r="AU2909">
        <v>55</v>
      </c>
      <c r="AV2909">
        <v>49</v>
      </c>
      <c r="AW2909">
        <v>48</v>
      </c>
      <c r="AX2909">
        <v>48</v>
      </c>
      <c r="AY2909">
        <v>48</v>
      </c>
      <c r="AZ2909">
        <v>49</v>
      </c>
      <c r="BA2909">
        <v>49</v>
      </c>
      <c r="BB2909">
        <v>49</v>
      </c>
      <c r="BC2909">
        <v>49</v>
      </c>
      <c r="BD2909">
        <v>51</v>
      </c>
      <c r="BE2909">
        <v>56</v>
      </c>
      <c r="BF2909">
        <v>60</v>
      </c>
      <c r="BG2909">
        <v>62</v>
      </c>
      <c r="BH2909">
        <v>63</v>
      </c>
      <c r="BI2909">
        <v>63</v>
      </c>
      <c r="BJ2909">
        <v>63</v>
      </c>
      <c r="BK2909">
        <v>62</v>
      </c>
      <c r="BL2909">
        <v>60</v>
      </c>
      <c r="BM2909">
        <v>60</v>
      </c>
      <c r="BN2909">
        <v>59</v>
      </c>
      <c r="BO2909">
        <v>58</v>
      </c>
      <c r="BP2909">
        <v>57</v>
      </c>
      <c r="BQ2909">
        <v>56</v>
      </c>
      <c r="BR2909">
        <v>55</v>
      </c>
      <c r="BS2909">
        <v>-18.02505</v>
      </c>
      <c r="BT2909">
        <v>4.0899660000000004</v>
      </c>
      <c r="BU2909">
        <v>3.921875</v>
      </c>
      <c r="BV2909">
        <v>0.57226560000000004</v>
      </c>
      <c r="BW2909">
        <v>1.6929780000000001</v>
      </c>
      <c r="BX2909">
        <v>2.472229</v>
      </c>
      <c r="BY2909">
        <v>2.596603</v>
      </c>
      <c r="BZ2909">
        <v>2.8325200000000001</v>
      </c>
      <c r="CA2909">
        <v>0.48295589999999999</v>
      </c>
      <c r="CB2909">
        <v>-10.077500000000001</v>
      </c>
      <c r="CC2909">
        <v>-27.74896</v>
      </c>
      <c r="CD2909">
        <v>-7.8581089999999998</v>
      </c>
      <c r="CE2909">
        <v>19.57893</v>
      </c>
      <c r="CF2909">
        <v>4.4205319999999997</v>
      </c>
      <c r="CG2909">
        <v>-12.604150000000001</v>
      </c>
      <c r="CH2909">
        <v>2.7785340000000001</v>
      </c>
      <c r="CI2909">
        <v>70.117810000000006</v>
      </c>
      <c r="CJ2909">
        <v>432.63029999999998</v>
      </c>
      <c r="CK2909">
        <v>437.21690000000001</v>
      </c>
      <c r="CL2909">
        <v>158.63249999999999</v>
      </c>
      <c r="CM2909">
        <v>118.2702</v>
      </c>
      <c r="CN2909">
        <v>73.7316</v>
      </c>
      <c r="CO2909">
        <v>64.243300000000005</v>
      </c>
      <c r="CP2909">
        <v>71.093310000000002</v>
      </c>
      <c r="CQ2909">
        <v>575.15340000000003</v>
      </c>
      <c r="CR2909">
        <v>45.320889999999999</v>
      </c>
      <c r="CS2909">
        <v>41.810540000000003</v>
      </c>
      <c r="CT2909">
        <v>37.642629999999997</v>
      </c>
      <c r="CU2909">
        <v>35.18394</v>
      </c>
      <c r="CV2909">
        <v>37.483080000000001</v>
      </c>
      <c r="CW2909">
        <v>34.3767</v>
      </c>
      <c r="CX2909">
        <v>27.528369999999999</v>
      </c>
      <c r="CY2909">
        <v>34.826369999999997</v>
      </c>
      <c r="CZ2909">
        <v>348.4298</v>
      </c>
      <c r="DA2909">
        <v>835.58079999999995</v>
      </c>
      <c r="DB2909">
        <v>763.80880000000002</v>
      </c>
      <c r="DC2909">
        <v>1625.4390000000001</v>
      </c>
      <c r="DD2909">
        <v>2373.069</v>
      </c>
      <c r="DE2909">
        <v>2439.0369999999998</v>
      </c>
      <c r="DF2909">
        <v>2238.8589999999999</v>
      </c>
      <c r="DG2909">
        <v>2335.5749999999998</v>
      </c>
      <c r="DH2909">
        <v>2313.248</v>
      </c>
      <c r="DI2909">
        <v>2538.9639999999999</v>
      </c>
      <c r="DJ2909">
        <v>2335.482</v>
      </c>
      <c r="DK2909">
        <v>2608.1999999999998</v>
      </c>
      <c r="DL2909">
        <v>1900.009</v>
      </c>
      <c r="DM2909">
        <v>1125.7850000000001</v>
      </c>
      <c r="DN2909">
        <v>921.71460000000002</v>
      </c>
      <c r="DO2909">
        <v>19</v>
      </c>
      <c r="DP2909">
        <v>19</v>
      </c>
    </row>
    <row r="2910" spans="1:120" hidden="1" x14ac:dyDescent="0.25">
      <c r="A2910" t="str">
        <f t="shared" si="45"/>
        <v>Industry_Type-4. Retail stores_All CBP_44482</v>
      </c>
      <c r="B2910" t="s">
        <v>62</v>
      </c>
      <c r="C2910" t="s">
        <v>204</v>
      </c>
      <c r="D2910" t="s">
        <v>61</v>
      </c>
      <c r="E2910" t="s">
        <v>61</v>
      </c>
      <c r="F2910" t="s">
        <v>61</v>
      </c>
      <c r="G2910" t="s">
        <v>33</v>
      </c>
      <c r="H2910" t="s">
        <v>61</v>
      </c>
      <c r="I2910" t="s">
        <v>61</v>
      </c>
      <c r="J2910" t="s">
        <v>61</v>
      </c>
      <c r="K2910" t="s">
        <v>197</v>
      </c>
      <c r="L2910" s="18">
        <v>44482</v>
      </c>
      <c r="M2910">
        <v>19</v>
      </c>
      <c r="N2910">
        <v>19</v>
      </c>
      <c r="O2910" t="s">
        <v>258</v>
      </c>
      <c r="P2910">
        <v>1</v>
      </c>
      <c r="Q2910">
        <v>1</v>
      </c>
      <c r="R2910">
        <v>0</v>
      </c>
      <c r="S2910">
        <v>0</v>
      </c>
      <c r="T2910">
        <v>1</v>
      </c>
      <c r="U2910">
        <v>0</v>
      </c>
      <c r="V2910">
        <v>1</v>
      </c>
      <c r="W2910">
        <v>168.24</v>
      </c>
      <c r="X2910">
        <v>180.24</v>
      </c>
      <c r="Y2910">
        <v>180.48</v>
      </c>
      <c r="Z2910">
        <v>180.84</v>
      </c>
      <c r="AA2910">
        <v>180.12</v>
      </c>
      <c r="AB2910">
        <v>180</v>
      </c>
      <c r="AC2910">
        <v>180.48</v>
      </c>
      <c r="AD2910">
        <v>174.72</v>
      </c>
      <c r="AE2910">
        <v>169.44</v>
      </c>
      <c r="AF2910">
        <v>171.24</v>
      </c>
      <c r="AG2910">
        <v>174</v>
      </c>
      <c r="AH2910">
        <v>175.68</v>
      </c>
      <c r="AI2910">
        <v>140.76</v>
      </c>
      <c r="AJ2910">
        <v>144.24</v>
      </c>
      <c r="AK2910">
        <v>138.96</v>
      </c>
      <c r="AL2910">
        <v>138.96</v>
      </c>
      <c r="AM2910">
        <v>137.76</v>
      </c>
      <c r="AN2910">
        <v>137.04</v>
      </c>
      <c r="AO2910">
        <v>136.80000000000001</v>
      </c>
      <c r="AP2910">
        <v>136.68</v>
      </c>
      <c r="AQ2910">
        <v>141.72</v>
      </c>
      <c r="AR2910">
        <v>142.56</v>
      </c>
      <c r="AS2910">
        <v>143.4</v>
      </c>
      <c r="AT2910">
        <v>145.32</v>
      </c>
      <c r="AU2910">
        <v>55</v>
      </c>
      <c r="AV2910">
        <v>49</v>
      </c>
      <c r="AW2910">
        <v>48</v>
      </c>
      <c r="AX2910">
        <v>48</v>
      </c>
      <c r="AY2910">
        <v>48</v>
      </c>
      <c r="AZ2910">
        <v>49</v>
      </c>
      <c r="BA2910">
        <v>49</v>
      </c>
      <c r="BB2910">
        <v>49</v>
      </c>
      <c r="BC2910">
        <v>49</v>
      </c>
      <c r="BD2910">
        <v>51</v>
      </c>
      <c r="BE2910">
        <v>56</v>
      </c>
      <c r="BF2910">
        <v>60</v>
      </c>
      <c r="BG2910">
        <v>62</v>
      </c>
      <c r="BH2910">
        <v>63</v>
      </c>
      <c r="BI2910">
        <v>63</v>
      </c>
      <c r="BJ2910">
        <v>63</v>
      </c>
      <c r="BK2910">
        <v>62</v>
      </c>
      <c r="BL2910">
        <v>60</v>
      </c>
      <c r="BM2910">
        <v>60</v>
      </c>
      <c r="BN2910">
        <v>59</v>
      </c>
      <c r="BO2910">
        <v>58</v>
      </c>
      <c r="BP2910">
        <v>57</v>
      </c>
      <c r="BQ2910">
        <v>56</v>
      </c>
      <c r="BR2910">
        <v>55</v>
      </c>
      <c r="BS2910">
        <v>5.0994900000000003E-2</v>
      </c>
      <c r="BT2910">
        <v>-1.843323</v>
      </c>
      <c r="BU2910">
        <v>-2.0849609999999998</v>
      </c>
      <c r="BV2910">
        <v>-2.7102659999999998</v>
      </c>
      <c r="BW2910">
        <v>-1.848465</v>
      </c>
      <c r="BX2910">
        <v>-1.4766239999999999</v>
      </c>
      <c r="BY2910">
        <v>-0.1005402</v>
      </c>
      <c r="BZ2910">
        <v>0.2906494</v>
      </c>
      <c r="CA2910">
        <v>-0.24549869999999999</v>
      </c>
      <c r="CB2910">
        <v>3.3802639999999999</v>
      </c>
      <c r="CC2910">
        <v>4.0993040000000001</v>
      </c>
      <c r="CD2910">
        <v>5.236618</v>
      </c>
      <c r="CE2910">
        <v>6.2245030000000003</v>
      </c>
      <c r="CF2910">
        <v>1.6678010000000001</v>
      </c>
      <c r="CG2910">
        <v>3.3185120000000001</v>
      </c>
      <c r="CH2910">
        <v>4.5779880000000004</v>
      </c>
      <c r="CI2910">
        <v>4.4565279999999996</v>
      </c>
      <c r="CJ2910">
        <v>5.9044650000000001</v>
      </c>
      <c r="CK2910">
        <v>4.731903</v>
      </c>
      <c r="CL2910">
        <v>7.1921390000000001</v>
      </c>
      <c r="CM2910">
        <v>8.4022369999999995</v>
      </c>
      <c r="CN2910">
        <v>7.9120030000000003</v>
      </c>
      <c r="CO2910">
        <v>7.445557</v>
      </c>
      <c r="CP2910">
        <v>7.1220699999999999</v>
      </c>
      <c r="CQ2910">
        <v>15.182169999999999</v>
      </c>
      <c r="CR2910">
        <v>5.2969689999999998</v>
      </c>
      <c r="CS2910">
        <v>4.1794180000000001</v>
      </c>
      <c r="CT2910">
        <v>3.3398789999999998</v>
      </c>
      <c r="CU2910">
        <v>3.2657219999999998</v>
      </c>
      <c r="CV2910">
        <v>2.5533049999999999</v>
      </c>
      <c r="CW2910">
        <v>3.1333660000000001</v>
      </c>
      <c r="CX2910">
        <v>0.79861119999999997</v>
      </c>
      <c r="CY2910">
        <v>8.070487</v>
      </c>
      <c r="CZ2910">
        <v>6.1023319999999996</v>
      </c>
      <c r="DA2910">
        <v>19.239830000000001</v>
      </c>
      <c r="DB2910">
        <v>33.95288</v>
      </c>
      <c r="DC2910">
        <v>87.618660000000006</v>
      </c>
      <c r="DD2910">
        <v>65.038830000000004</v>
      </c>
      <c r="DE2910">
        <v>32.06953</v>
      </c>
      <c r="DF2910">
        <v>28.72363</v>
      </c>
      <c r="DG2910">
        <v>33.08719</v>
      </c>
      <c r="DH2910">
        <v>24.40456</v>
      </c>
      <c r="DI2910">
        <v>31.948440000000002</v>
      </c>
      <c r="DJ2910">
        <v>32.922499999999999</v>
      </c>
      <c r="DK2910">
        <v>45.238660000000003</v>
      </c>
      <c r="DL2910">
        <v>52.696359999999999</v>
      </c>
      <c r="DM2910">
        <v>54.944409999999998</v>
      </c>
      <c r="DN2910">
        <v>51.030050000000003</v>
      </c>
      <c r="DO2910">
        <v>19</v>
      </c>
      <c r="DP2910">
        <v>19</v>
      </c>
    </row>
    <row r="2911" spans="1:120" x14ac:dyDescent="0.25">
      <c r="A2911" t="str">
        <f t="shared" si="45"/>
        <v>AutoDR-No_All CBP_44482</v>
      </c>
      <c r="B2911" t="s">
        <v>62</v>
      </c>
      <c r="C2911" t="s">
        <v>321</v>
      </c>
      <c r="D2911" t="s">
        <v>61</v>
      </c>
      <c r="E2911" t="s">
        <v>61</v>
      </c>
      <c r="F2911" t="s">
        <v>61</v>
      </c>
      <c r="G2911" t="s">
        <v>61</v>
      </c>
      <c r="H2911" t="s">
        <v>97</v>
      </c>
      <c r="I2911" t="s">
        <v>61</v>
      </c>
      <c r="J2911" t="s">
        <v>61</v>
      </c>
      <c r="K2911" t="s">
        <v>197</v>
      </c>
      <c r="L2911" s="18">
        <v>44482</v>
      </c>
      <c r="M2911">
        <v>19</v>
      </c>
      <c r="N2911">
        <v>19</v>
      </c>
      <c r="O2911" t="s">
        <v>258</v>
      </c>
      <c r="P2911">
        <v>3</v>
      </c>
      <c r="Q2911">
        <v>3</v>
      </c>
      <c r="R2911">
        <v>0</v>
      </c>
      <c r="S2911">
        <v>0</v>
      </c>
      <c r="T2911">
        <v>1</v>
      </c>
      <c r="U2911">
        <v>0</v>
      </c>
      <c r="V2911">
        <v>1</v>
      </c>
      <c r="W2911">
        <v>1169.1199999999999</v>
      </c>
      <c r="X2911">
        <v>1365.48</v>
      </c>
      <c r="Y2911">
        <v>1371.04</v>
      </c>
      <c r="Z2911">
        <v>1372.48</v>
      </c>
      <c r="AA2911">
        <v>1364.8</v>
      </c>
      <c r="AB2911">
        <v>1364.04</v>
      </c>
      <c r="AC2911">
        <v>1367.84</v>
      </c>
      <c r="AD2911">
        <v>1362.72</v>
      </c>
      <c r="AE2911">
        <v>1349.2</v>
      </c>
      <c r="AF2911">
        <v>1354.88</v>
      </c>
      <c r="AG2911">
        <v>1393.4</v>
      </c>
      <c r="AH2911">
        <v>1313.92</v>
      </c>
      <c r="AI2911">
        <v>554.48</v>
      </c>
      <c r="AJ2911">
        <v>626.28</v>
      </c>
      <c r="AK2911">
        <v>654.91999999999996</v>
      </c>
      <c r="AL2911">
        <v>655.28</v>
      </c>
      <c r="AM2911">
        <v>703.84</v>
      </c>
      <c r="AN2911">
        <v>381.72</v>
      </c>
      <c r="AO2911">
        <v>382.88</v>
      </c>
      <c r="AP2911">
        <v>696.6</v>
      </c>
      <c r="AQ2911">
        <v>774.2</v>
      </c>
      <c r="AR2911">
        <v>778.16</v>
      </c>
      <c r="AS2911">
        <v>778.68</v>
      </c>
      <c r="AT2911">
        <v>781.44</v>
      </c>
      <c r="AU2911">
        <v>55</v>
      </c>
      <c r="AV2911">
        <v>49</v>
      </c>
      <c r="AW2911">
        <v>48</v>
      </c>
      <c r="AX2911">
        <v>48</v>
      </c>
      <c r="AY2911">
        <v>48</v>
      </c>
      <c r="AZ2911">
        <v>49</v>
      </c>
      <c r="BA2911">
        <v>49</v>
      </c>
      <c r="BB2911">
        <v>49</v>
      </c>
      <c r="BC2911">
        <v>49</v>
      </c>
      <c r="BD2911">
        <v>51</v>
      </c>
      <c r="BE2911">
        <v>56</v>
      </c>
      <c r="BF2911">
        <v>60</v>
      </c>
      <c r="BG2911">
        <v>62</v>
      </c>
      <c r="BH2911">
        <v>63</v>
      </c>
      <c r="BI2911">
        <v>63</v>
      </c>
      <c r="BJ2911">
        <v>63</v>
      </c>
      <c r="BK2911">
        <v>62</v>
      </c>
      <c r="BL2911">
        <v>60</v>
      </c>
      <c r="BM2911">
        <v>60</v>
      </c>
      <c r="BN2911">
        <v>59</v>
      </c>
      <c r="BO2911">
        <v>58</v>
      </c>
      <c r="BP2911">
        <v>57</v>
      </c>
      <c r="BQ2911">
        <v>56</v>
      </c>
      <c r="BR2911">
        <v>55</v>
      </c>
      <c r="BS2911">
        <v>-18.02505</v>
      </c>
      <c r="BT2911">
        <v>4.0899660000000004</v>
      </c>
      <c r="BU2911">
        <v>3.921875</v>
      </c>
      <c r="BV2911">
        <v>0.57226560000000004</v>
      </c>
      <c r="BW2911">
        <v>1.6929780000000001</v>
      </c>
      <c r="BX2911">
        <v>2.472229</v>
      </c>
      <c r="BY2911">
        <v>2.596603</v>
      </c>
      <c r="BZ2911">
        <v>2.8325200000000001</v>
      </c>
      <c r="CA2911">
        <v>0.48295589999999999</v>
      </c>
      <c r="CB2911">
        <v>-10.077500000000001</v>
      </c>
      <c r="CC2911">
        <v>-27.74896</v>
      </c>
      <c r="CD2911">
        <v>-7.8581089999999998</v>
      </c>
      <c r="CE2911">
        <v>19.57893</v>
      </c>
      <c r="CF2911">
        <v>4.4205319999999997</v>
      </c>
      <c r="CG2911">
        <v>-12.604150000000001</v>
      </c>
      <c r="CH2911">
        <v>2.7785340000000001</v>
      </c>
      <c r="CI2911">
        <v>70.117810000000006</v>
      </c>
      <c r="CJ2911">
        <v>432.63029999999998</v>
      </c>
      <c r="CK2911">
        <v>437.21690000000001</v>
      </c>
      <c r="CL2911">
        <v>158.63249999999999</v>
      </c>
      <c r="CM2911">
        <v>118.2702</v>
      </c>
      <c r="CN2911">
        <v>73.7316</v>
      </c>
      <c r="CO2911">
        <v>64.243300000000005</v>
      </c>
      <c r="CP2911">
        <v>71.093310000000002</v>
      </c>
      <c r="CQ2911">
        <v>575.15340000000003</v>
      </c>
      <c r="CR2911">
        <v>45.320889999999999</v>
      </c>
      <c r="CS2911">
        <v>41.810540000000003</v>
      </c>
      <c r="CT2911">
        <v>37.642629999999997</v>
      </c>
      <c r="CU2911">
        <v>35.18394</v>
      </c>
      <c r="CV2911">
        <v>37.483080000000001</v>
      </c>
      <c r="CW2911">
        <v>34.3767</v>
      </c>
      <c r="CX2911">
        <v>27.528369999999999</v>
      </c>
      <c r="CY2911">
        <v>34.826369999999997</v>
      </c>
      <c r="CZ2911">
        <v>348.4298</v>
      </c>
      <c r="DA2911">
        <v>835.58079999999995</v>
      </c>
      <c r="DB2911">
        <v>763.80880000000002</v>
      </c>
      <c r="DC2911">
        <v>1625.4390000000001</v>
      </c>
      <c r="DD2911">
        <v>2373.069</v>
      </c>
      <c r="DE2911">
        <v>2439.0369999999998</v>
      </c>
      <c r="DF2911">
        <v>2238.8589999999999</v>
      </c>
      <c r="DG2911">
        <v>2335.5749999999998</v>
      </c>
      <c r="DH2911">
        <v>2313.248</v>
      </c>
      <c r="DI2911">
        <v>2538.9639999999999</v>
      </c>
      <c r="DJ2911">
        <v>2335.482</v>
      </c>
      <c r="DK2911">
        <v>2608.1999999999998</v>
      </c>
      <c r="DL2911">
        <v>1900.009</v>
      </c>
      <c r="DM2911">
        <v>1125.7850000000001</v>
      </c>
      <c r="DN2911">
        <v>921.71460000000002</v>
      </c>
      <c r="DO2911">
        <v>19</v>
      </c>
      <c r="DP2911">
        <v>19</v>
      </c>
    </row>
    <row r="2912" spans="1:120" hidden="1" x14ac:dyDescent="0.25">
      <c r="A2912" t="str">
        <f t="shared" si="45"/>
        <v>Size_Grp-20 to 199.99 kW_All CBP_44482</v>
      </c>
      <c r="B2912" t="s">
        <v>62</v>
      </c>
      <c r="C2912" t="s">
        <v>201</v>
      </c>
      <c r="D2912" t="s">
        <v>61</v>
      </c>
      <c r="E2912" t="s">
        <v>61</v>
      </c>
      <c r="F2912" t="s">
        <v>61</v>
      </c>
      <c r="G2912" t="s">
        <v>61</v>
      </c>
      <c r="H2912" t="s">
        <v>61</v>
      </c>
      <c r="I2912" t="s">
        <v>61</v>
      </c>
      <c r="J2912" t="s">
        <v>101</v>
      </c>
      <c r="K2912" t="s">
        <v>197</v>
      </c>
      <c r="L2912" s="18">
        <v>44482</v>
      </c>
      <c r="M2912">
        <v>19</v>
      </c>
      <c r="N2912">
        <v>19</v>
      </c>
      <c r="O2912" t="s">
        <v>258</v>
      </c>
      <c r="P2912">
        <v>1</v>
      </c>
      <c r="Q2912">
        <v>1</v>
      </c>
      <c r="R2912">
        <v>0</v>
      </c>
      <c r="S2912">
        <v>0</v>
      </c>
      <c r="T2912">
        <v>1</v>
      </c>
      <c r="U2912">
        <v>0</v>
      </c>
      <c r="V2912">
        <v>1</v>
      </c>
      <c r="W2912">
        <v>168.24</v>
      </c>
      <c r="X2912">
        <v>180.24</v>
      </c>
      <c r="Y2912">
        <v>180.48</v>
      </c>
      <c r="Z2912">
        <v>180.84</v>
      </c>
      <c r="AA2912">
        <v>180.12</v>
      </c>
      <c r="AB2912">
        <v>180</v>
      </c>
      <c r="AC2912">
        <v>180.48</v>
      </c>
      <c r="AD2912">
        <v>174.72</v>
      </c>
      <c r="AE2912">
        <v>169.44</v>
      </c>
      <c r="AF2912">
        <v>171.24</v>
      </c>
      <c r="AG2912">
        <v>174</v>
      </c>
      <c r="AH2912">
        <v>175.68</v>
      </c>
      <c r="AI2912">
        <v>140.76</v>
      </c>
      <c r="AJ2912">
        <v>144.24</v>
      </c>
      <c r="AK2912">
        <v>138.96</v>
      </c>
      <c r="AL2912">
        <v>138.96</v>
      </c>
      <c r="AM2912">
        <v>137.76</v>
      </c>
      <c r="AN2912">
        <v>137.04</v>
      </c>
      <c r="AO2912">
        <v>136.80000000000001</v>
      </c>
      <c r="AP2912">
        <v>136.68</v>
      </c>
      <c r="AQ2912">
        <v>141.72</v>
      </c>
      <c r="AR2912">
        <v>142.56</v>
      </c>
      <c r="AS2912">
        <v>143.4</v>
      </c>
      <c r="AT2912">
        <v>145.32</v>
      </c>
      <c r="AU2912">
        <v>55</v>
      </c>
      <c r="AV2912">
        <v>49</v>
      </c>
      <c r="AW2912">
        <v>48</v>
      </c>
      <c r="AX2912">
        <v>48</v>
      </c>
      <c r="AY2912">
        <v>48</v>
      </c>
      <c r="AZ2912">
        <v>49</v>
      </c>
      <c r="BA2912">
        <v>49</v>
      </c>
      <c r="BB2912">
        <v>49</v>
      </c>
      <c r="BC2912">
        <v>49</v>
      </c>
      <c r="BD2912">
        <v>51</v>
      </c>
      <c r="BE2912">
        <v>56</v>
      </c>
      <c r="BF2912">
        <v>60</v>
      </c>
      <c r="BG2912">
        <v>62</v>
      </c>
      <c r="BH2912">
        <v>63</v>
      </c>
      <c r="BI2912">
        <v>63</v>
      </c>
      <c r="BJ2912">
        <v>63</v>
      </c>
      <c r="BK2912">
        <v>62</v>
      </c>
      <c r="BL2912">
        <v>60</v>
      </c>
      <c r="BM2912">
        <v>60</v>
      </c>
      <c r="BN2912">
        <v>59</v>
      </c>
      <c r="BO2912">
        <v>58</v>
      </c>
      <c r="BP2912">
        <v>57</v>
      </c>
      <c r="BQ2912">
        <v>56</v>
      </c>
      <c r="BR2912">
        <v>55</v>
      </c>
      <c r="BS2912">
        <v>5.0994900000000003E-2</v>
      </c>
      <c r="BT2912">
        <v>-1.843323</v>
      </c>
      <c r="BU2912">
        <v>-2.0849609999999998</v>
      </c>
      <c r="BV2912">
        <v>-2.7102659999999998</v>
      </c>
      <c r="BW2912">
        <v>-1.848465</v>
      </c>
      <c r="BX2912">
        <v>-1.4766239999999999</v>
      </c>
      <c r="BY2912">
        <v>-0.1005402</v>
      </c>
      <c r="BZ2912">
        <v>0.2906494</v>
      </c>
      <c r="CA2912">
        <v>-0.24549869999999999</v>
      </c>
      <c r="CB2912">
        <v>3.3802639999999999</v>
      </c>
      <c r="CC2912">
        <v>4.0993040000000001</v>
      </c>
      <c r="CD2912">
        <v>5.236618</v>
      </c>
      <c r="CE2912">
        <v>6.2245030000000003</v>
      </c>
      <c r="CF2912">
        <v>1.6678010000000001</v>
      </c>
      <c r="CG2912">
        <v>3.3185120000000001</v>
      </c>
      <c r="CH2912">
        <v>4.5779880000000004</v>
      </c>
      <c r="CI2912">
        <v>4.4565279999999996</v>
      </c>
      <c r="CJ2912">
        <v>5.9044650000000001</v>
      </c>
      <c r="CK2912">
        <v>4.731903</v>
      </c>
      <c r="CL2912">
        <v>7.1921390000000001</v>
      </c>
      <c r="CM2912">
        <v>8.4022369999999995</v>
      </c>
      <c r="CN2912">
        <v>7.9120030000000003</v>
      </c>
      <c r="CO2912">
        <v>7.445557</v>
      </c>
      <c r="CP2912">
        <v>7.1220699999999999</v>
      </c>
      <c r="CQ2912">
        <v>15.182169999999999</v>
      </c>
      <c r="CR2912">
        <v>5.2969689999999998</v>
      </c>
      <c r="CS2912">
        <v>4.1794180000000001</v>
      </c>
      <c r="CT2912">
        <v>3.3398789999999998</v>
      </c>
      <c r="CU2912">
        <v>3.2657219999999998</v>
      </c>
      <c r="CV2912">
        <v>2.5533049999999999</v>
      </c>
      <c r="CW2912">
        <v>3.1333660000000001</v>
      </c>
      <c r="CX2912">
        <v>0.79861119999999997</v>
      </c>
      <c r="CY2912">
        <v>8.070487</v>
      </c>
      <c r="CZ2912">
        <v>6.1023319999999996</v>
      </c>
      <c r="DA2912">
        <v>19.239830000000001</v>
      </c>
      <c r="DB2912">
        <v>33.95288</v>
      </c>
      <c r="DC2912">
        <v>87.618660000000006</v>
      </c>
      <c r="DD2912">
        <v>65.038830000000004</v>
      </c>
      <c r="DE2912">
        <v>32.06953</v>
      </c>
      <c r="DF2912">
        <v>28.72363</v>
      </c>
      <c r="DG2912">
        <v>33.08719</v>
      </c>
      <c r="DH2912">
        <v>24.40456</v>
      </c>
      <c r="DI2912">
        <v>31.948440000000002</v>
      </c>
      <c r="DJ2912">
        <v>32.922499999999999</v>
      </c>
      <c r="DK2912">
        <v>45.238660000000003</v>
      </c>
      <c r="DL2912">
        <v>52.696359999999999</v>
      </c>
      <c r="DM2912">
        <v>54.944409999999998</v>
      </c>
      <c r="DN2912">
        <v>51.030050000000003</v>
      </c>
      <c r="DO2912">
        <v>19</v>
      </c>
      <c r="DP2912">
        <v>19</v>
      </c>
    </row>
    <row r="2913" spans="1:120" hidden="1" x14ac:dyDescent="0.25">
      <c r="A2913" t="str">
        <f t="shared" si="45"/>
        <v>Aggregator-Blue Zone Resources, LLC_All CBP_44482</v>
      </c>
      <c r="B2913" t="s">
        <v>62</v>
      </c>
      <c r="C2913" t="s">
        <v>261</v>
      </c>
      <c r="D2913" t="s">
        <v>61</v>
      </c>
      <c r="E2913" t="s">
        <v>61</v>
      </c>
      <c r="F2913" t="s">
        <v>262</v>
      </c>
      <c r="G2913" t="s">
        <v>61</v>
      </c>
      <c r="H2913" t="s">
        <v>61</v>
      </c>
      <c r="I2913" t="s">
        <v>61</v>
      </c>
      <c r="J2913" t="s">
        <v>61</v>
      </c>
      <c r="K2913" t="s">
        <v>197</v>
      </c>
      <c r="L2913" s="18">
        <v>44482</v>
      </c>
      <c r="M2913">
        <v>19</v>
      </c>
      <c r="N2913">
        <v>19</v>
      </c>
      <c r="O2913" t="s">
        <v>258</v>
      </c>
      <c r="P2913">
        <v>3</v>
      </c>
      <c r="Q2913">
        <v>3</v>
      </c>
      <c r="R2913">
        <v>0</v>
      </c>
      <c r="S2913">
        <v>0</v>
      </c>
      <c r="T2913">
        <v>1</v>
      </c>
      <c r="U2913">
        <v>0</v>
      </c>
      <c r="V2913">
        <v>1</v>
      </c>
      <c r="W2913">
        <v>1169.1199999999999</v>
      </c>
      <c r="X2913">
        <v>1365.48</v>
      </c>
      <c r="Y2913">
        <v>1371.04</v>
      </c>
      <c r="Z2913">
        <v>1372.48</v>
      </c>
      <c r="AA2913">
        <v>1364.8</v>
      </c>
      <c r="AB2913">
        <v>1364.04</v>
      </c>
      <c r="AC2913">
        <v>1367.84</v>
      </c>
      <c r="AD2913">
        <v>1362.72</v>
      </c>
      <c r="AE2913">
        <v>1349.2</v>
      </c>
      <c r="AF2913">
        <v>1354.88</v>
      </c>
      <c r="AG2913">
        <v>1393.4</v>
      </c>
      <c r="AH2913">
        <v>1313.92</v>
      </c>
      <c r="AI2913">
        <v>554.48</v>
      </c>
      <c r="AJ2913">
        <v>626.28</v>
      </c>
      <c r="AK2913">
        <v>654.91999999999996</v>
      </c>
      <c r="AL2913">
        <v>655.28</v>
      </c>
      <c r="AM2913">
        <v>703.84</v>
      </c>
      <c r="AN2913">
        <v>381.72</v>
      </c>
      <c r="AO2913">
        <v>382.88</v>
      </c>
      <c r="AP2913">
        <v>696.6</v>
      </c>
      <c r="AQ2913">
        <v>774.2</v>
      </c>
      <c r="AR2913">
        <v>778.16</v>
      </c>
      <c r="AS2913">
        <v>778.68</v>
      </c>
      <c r="AT2913">
        <v>781.44</v>
      </c>
      <c r="AU2913">
        <v>55</v>
      </c>
      <c r="AV2913">
        <v>49</v>
      </c>
      <c r="AW2913">
        <v>48</v>
      </c>
      <c r="AX2913">
        <v>48</v>
      </c>
      <c r="AY2913">
        <v>48</v>
      </c>
      <c r="AZ2913">
        <v>49</v>
      </c>
      <c r="BA2913">
        <v>49</v>
      </c>
      <c r="BB2913">
        <v>49</v>
      </c>
      <c r="BC2913">
        <v>49</v>
      </c>
      <c r="BD2913">
        <v>51</v>
      </c>
      <c r="BE2913">
        <v>56</v>
      </c>
      <c r="BF2913">
        <v>60</v>
      </c>
      <c r="BG2913">
        <v>62</v>
      </c>
      <c r="BH2913">
        <v>63</v>
      </c>
      <c r="BI2913">
        <v>63</v>
      </c>
      <c r="BJ2913">
        <v>63</v>
      </c>
      <c r="BK2913">
        <v>62</v>
      </c>
      <c r="BL2913">
        <v>60</v>
      </c>
      <c r="BM2913">
        <v>60</v>
      </c>
      <c r="BN2913">
        <v>59</v>
      </c>
      <c r="BO2913">
        <v>58</v>
      </c>
      <c r="BP2913">
        <v>57</v>
      </c>
      <c r="BQ2913">
        <v>56</v>
      </c>
      <c r="BR2913">
        <v>55</v>
      </c>
      <c r="BS2913">
        <v>-18.02505</v>
      </c>
      <c r="BT2913">
        <v>4.0899660000000004</v>
      </c>
      <c r="BU2913">
        <v>3.921875</v>
      </c>
      <c r="BV2913">
        <v>0.57226560000000004</v>
      </c>
      <c r="BW2913">
        <v>1.6929780000000001</v>
      </c>
      <c r="BX2913">
        <v>2.472229</v>
      </c>
      <c r="BY2913">
        <v>2.596603</v>
      </c>
      <c r="BZ2913">
        <v>2.8325200000000001</v>
      </c>
      <c r="CA2913">
        <v>0.48295589999999999</v>
      </c>
      <c r="CB2913">
        <v>-10.077500000000001</v>
      </c>
      <c r="CC2913">
        <v>-27.74896</v>
      </c>
      <c r="CD2913">
        <v>-7.8581089999999998</v>
      </c>
      <c r="CE2913">
        <v>19.57893</v>
      </c>
      <c r="CF2913">
        <v>4.4205319999999997</v>
      </c>
      <c r="CG2913">
        <v>-12.604150000000001</v>
      </c>
      <c r="CH2913">
        <v>2.7785340000000001</v>
      </c>
      <c r="CI2913">
        <v>70.117810000000006</v>
      </c>
      <c r="CJ2913">
        <v>432.63029999999998</v>
      </c>
      <c r="CK2913">
        <v>437.21690000000001</v>
      </c>
      <c r="CL2913">
        <v>158.63249999999999</v>
      </c>
      <c r="CM2913">
        <v>118.2702</v>
      </c>
      <c r="CN2913">
        <v>73.7316</v>
      </c>
      <c r="CO2913">
        <v>64.243300000000005</v>
      </c>
      <c r="CP2913">
        <v>71.093310000000002</v>
      </c>
      <c r="CQ2913">
        <v>575.15340000000003</v>
      </c>
      <c r="CR2913">
        <v>45.320889999999999</v>
      </c>
      <c r="CS2913">
        <v>41.810540000000003</v>
      </c>
      <c r="CT2913">
        <v>37.642629999999997</v>
      </c>
      <c r="CU2913">
        <v>35.18394</v>
      </c>
      <c r="CV2913">
        <v>37.483080000000001</v>
      </c>
      <c r="CW2913">
        <v>34.3767</v>
      </c>
      <c r="CX2913">
        <v>27.528369999999999</v>
      </c>
      <c r="CY2913">
        <v>34.826369999999997</v>
      </c>
      <c r="CZ2913">
        <v>348.4298</v>
      </c>
      <c r="DA2913">
        <v>835.58079999999995</v>
      </c>
      <c r="DB2913">
        <v>763.80880000000002</v>
      </c>
      <c r="DC2913">
        <v>1625.4390000000001</v>
      </c>
      <c r="DD2913">
        <v>2373.069</v>
      </c>
      <c r="DE2913">
        <v>2439.0369999999998</v>
      </c>
      <c r="DF2913">
        <v>2238.8589999999999</v>
      </c>
      <c r="DG2913">
        <v>2335.5749999999998</v>
      </c>
      <c r="DH2913">
        <v>2313.248</v>
      </c>
      <c r="DI2913">
        <v>2538.9639999999999</v>
      </c>
      <c r="DJ2913">
        <v>2335.482</v>
      </c>
      <c r="DK2913">
        <v>2608.1999999999998</v>
      </c>
      <c r="DL2913">
        <v>1900.009</v>
      </c>
      <c r="DM2913">
        <v>1125.7850000000001</v>
      </c>
      <c r="DN2913">
        <v>921.71460000000002</v>
      </c>
      <c r="DO2913">
        <v>19</v>
      </c>
      <c r="DP2913">
        <v>19</v>
      </c>
    </row>
    <row r="2914" spans="1:120" hidden="1" x14ac:dyDescent="0.25">
      <c r="A2914" t="str">
        <f t="shared" si="45"/>
        <v>OtherDR-No_All CBP_44482</v>
      </c>
      <c r="B2914" t="s">
        <v>62</v>
      </c>
      <c r="C2914" t="s">
        <v>323</v>
      </c>
      <c r="D2914" t="s">
        <v>61</v>
      </c>
      <c r="E2914" t="s">
        <v>61</v>
      </c>
      <c r="F2914" t="s">
        <v>61</v>
      </c>
      <c r="G2914" t="s">
        <v>61</v>
      </c>
      <c r="H2914" t="s">
        <v>61</v>
      </c>
      <c r="I2914" t="s">
        <v>97</v>
      </c>
      <c r="J2914" t="s">
        <v>61</v>
      </c>
      <c r="K2914" t="s">
        <v>197</v>
      </c>
      <c r="L2914" s="18">
        <v>44482</v>
      </c>
      <c r="M2914">
        <v>19</v>
      </c>
      <c r="N2914">
        <v>19</v>
      </c>
      <c r="O2914" t="s">
        <v>258</v>
      </c>
      <c r="P2914">
        <v>3</v>
      </c>
      <c r="Q2914">
        <v>3</v>
      </c>
      <c r="R2914">
        <v>0</v>
      </c>
      <c r="S2914">
        <v>0</v>
      </c>
      <c r="T2914">
        <v>1</v>
      </c>
      <c r="U2914">
        <v>0</v>
      </c>
      <c r="V2914">
        <v>1</v>
      </c>
      <c r="W2914">
        <v>1169.1199999999999</v>
      </c>
      <c r="X2914">
        <v>1365.48</v>
      </c>
      <c r="Y2914">
        <v>1371.04</v>
      </c>
      <c r="Z2914">
        <v>1372.48</v>
      </c>
      <c r="AA2914">
        <v>1364.8</v>
      </c>
      <c r="AB2914">
        <v>1364.04</v>
      </c>
      <c r="AC2914">
        <v>1367.84</v>
      </c>
      <c r="AD2914">
        <v>1362.72</v>
      </c>
      <c r="AE2914">
        <v>1349.2</v>
      </c>
      <c r="AF2914">
        <v>1354.88</v>
      </c>
      <c r="AG2914">
        <v>1393.4</v>
      </c>
      <c r="AH2914">
        <v>1313.92</v>
      </c>
      <c r="AI2914">
        <v>554.48</v>
      </c>
      <c r="AJ2914">
        <v>626.28</v>
      </c>
      <c r="AK2914">
        <v>654.91999999999996</v>
      </c>
      <c r="AL2914">
        <v>655.28</v>
      </c>
      <c r="AM2914">
        <v>703.84</v>
      </c>
      <c r="AN2914">
        <v>381.72</v>
      </c>
      <c r="AO2914">
        <v>382.88</v>
      </c>
      <c r="AP2914">
        <v>696.6</v>
      </c>
      <c r="AQ2914">
        <v>774.2</v>
      </c>
      <c r="AR2914">
        <v>778.16</v>
      </c>
      <c r="AS2914">
        <v>778.68</v>
      </c>
      <c r="AT2914">
        <v>781.44</v>
      </c>
      <c r="AU2914">
        <v>55</v>
      </c>
      <c r="AV2914">
        <v>49</v>
      </c>
      <c r="AW2914">
        <v>48</v>
      </c>
      <c r="AX2914">
        <v>48</v>
      </c>
      <c r="AY2914">
        <v>48</v>
      </c>
      <c r="AZ2914">
        <v>49</v>
      </c>
      <c r="BA2914">
        <v>49</v>
      </c>
      <c r="BB2914">
        <v>49</v>
      </c>
      <c r="BC2914">
        <v>49</v>
      </c>
      <c r="BD2914">
        <v>51</v>
      </c>
      <c r="BE2914">
        <v>56</v>
      </c>
      <c r="BF2914">
        <v>60</v>
      </c>
      <c r="BG2914">
        <v>62</v>
      </c>
      <c r="BH2914">
        <v>63</v>
      </c>
      <c r="BI2914">
        <v>63</v>
      </c>
      <c r="BJ2914">
        <v>63</v>
      </c>
      <c r="BK2914">
        <v>62</v>
      </c>
      <c r="BL2914">
        <v>60</v>
      </c>
      <c r="BM2914">
        <v>60</v>
      </c>
      <c r="BN2914">
        <v>59</v>
      </c>
      <c r="BO2914">
        <v>58</v>
      </c>
      <c r="BP2914">
        <v>57</v>
      </c>
      <c r="BQ2914">
        <v>56</v>
      </c>
      <c r="BR2914">
        <v>55</v>
      </c>
      <c r="BS2914">
        <v>-18.02505</v>
      </c>
      <c r="BT2914">
        <v>4.0899660000000004</v>
      </c>
      <c r="BU2914">
        <v>3.921875</v>
      </c>
      <c r="BV2914">
        <v>0.57226560000000004</v>
      </c>
      <c r="BW2914">
        <v>1.6929780000000001</v>
      </c>
      <c r="BX2914">
        <v>2.472229</v>
      </c>
      <c r="BY2914">
        <v>2.596603</v>
      </c>
      <c r="BZ2914">
        <v>2.8325200000000001</v>
      </c>
      <c r="CA2914">
        <v>0.48295589999999999</v>
      </c>
      <c r="CB2914">
        <v>-10.077500000000001</v>
      </c>
      <c r="CC2914">
        <v>-27.74896</v>
      </c>
      <c r="CD2914">
        <v>-7.8581089999999998</v>
      </c>
      <c r="CE2914">
        <v>19.57893</v>
      </c>
      <c r="CF2914">
        <v>4.4205319999999997</v>
      </c>
      <c r="CG2914">
        <v>-12.604150000000001</v>
      </c>
      <c r="CH2914">
        <v>2.7785340000000001</v>
      </c>
      <c r="CI2914">
        <v>70.117810000000006</v>
      </c>
      <c r="CJ2914">
        <v>432.63029999999998</v>
      </c>
      <c r="CK2914">
        <v>437.21690000000001</v>
      </c>
      <c r="CL2914">
        <v>158.63249999999999</v>
      </c>
      <c r="CM2914">
        <v>118.2702</v>
      </c>
      <c r="CN2914">
        <v>73.7316</v>
      </c>
      <c r="CO2914">
        <v>64.243300000000005</v>
      </c>
      <c r="CP2914">
        <v>71.093310000000002</v>
      </c>
      <c r="CQ2914">
        <v>575.15340000000003</v>
      </c>
      <c r="CR2914">
        <v>45.320889999999999</v>
      </c>
      <c r="CS2914">
        <v>41.810540000000003</v>
      </c>
      <c r="CT2914">
        <v>37.642629999999997</v>
      </c>
      <c r="CU2914">
        <v>35.18394</v>
      </c>
      <c r="CV2914">
        <v>37.483080000000001</v>
      </c>
      <c r="CW2914">
        <v>34.3767</v>
      </c>
      <c r="CX2914">
        <v>27.528369999999999</v>
      </c>
      <c r="CY2914">
        <v>34.826369999999997</v>
      </c>
      <c r="CZ2914">
        <v>348.4298</v>
      </c>
      <c r="DA2914">
        <v>835.58079999999995</v>
      </c>
      <c r="DB2914">
        <v>763.80880000000002</v>
      </c>
      <c r="DC2914">
        <v>1625.4390000000001</v>
      </c>
      <c r="DD2914">
        <v>2373.069</v>
      </c>
      <c r="DE2914">
        <v>2439.0369999999998</v>
      </c>
      <c r="DF2914">
        <v>2238.8589999999999</v>
      </c>
      <c r="DG2914">
        <v>2335.5749999999998</v>
      </c>
      <c r="DH2914">
        <v>2313.248</v>
      </c>
      <c r="DI2914">
        <v>2538.9639999999999</v>
      </c>
      <c r="DJ2914">
        <v>2335.482</v>
      </c>
      <c r="DK2914">
        <v>2608.1999999999998</v>
      </c>
      <c r="DL2914">
        <v>1900.009</v>
      </c>
      <c r="DM2914">
        <v>1125.7850000000001</v>
      </c>
      <c r="DN2914">
        <v>921.71460000000002</v>
      </c>
      <c r="DO2914">
        <v>19</v>
      </c>
      <c r="DP2914">
        <v>19</v>
      </c>
    </row>
    <row r="2915" spans="1:120" hidden="1" x14ac:dyDescent="0.25">
      <c r="A2915" t="str">
        <f t="shared" si="45"/>
        <v>All_All CBP_44482</v>
      </c>
      <c r="B2915" t="s">
        <v>62</v>
      </c>
      <c r="C2915" t="s">
        <v>61</v>
      </c>
      <c r="D2915" t="s">
        <v>61</v>
      </c>
      <c r="E2915" t="s">
        <v>61</v>
      </c>
      <c r="F2915" t="s">
        <v>61</v>
      </c>
      <c r="G2915" t="s">
        <v>61</v>
      </c>
      <c r="H2915" t="s">
        <v>61</v>
      </c>
      <c r="I2915" t="s">
        <v>61</v>
      </c>
      <c r="J2915" t="s">
        <v>61</v>
      </c>
      <c r="K2915" t="s">
        <v>197</v>
      </c>
      <c r="L2915" s="18">
        <v>44482</v>
      </c>
      <c r="M2915">
        <v>19</v>
      </c>
      <c r="N2915">
        <v>19</v>
      </c>
      <c r="O2915" t="s">
        <v>258</v>
      </c>
      <c r="P2915">
        <v>3</v>
      </c>
      <c r="Q2915">
        <v>3</v>
      </c>
      <c r="R2915">
        <v>0</v>
      </c>
      <c r="S2915">
        <v>0</v>
      </c>
      <c r="T2915">
        <v>1</v>
      </c>
      <c r="U2915">
        <v>0</v>
      </c>
      <c r="V2915">
        <v>1</v>
      </c>
      <c r="W2915">
        <v>1169.1199999999999</v>
      </c>
      <c r="X2915">
        <v>1365.48</v>
      </c>
      <c r="Y2915">
        <v>1371.04</v>
      </c>
      <c r="Z2915">
        <v>1372.48</v>
      </c>
      <c r="AA2915">
        <v>1364.8</v>
      </c>
      <c r="AB2915">
        <v>1364.04</v>
      </c>
      <c r="AC2915">
        <v>1367.84</v>
      </c>
      <c r="AD2915">
        <v>1362.72</v>
      </c>
      <c r="AE2915">
        <v>1349.2</v>
      </c>
      <c r="AF2915">
        <v>1354.88</v>
      </c>
      <c r="AG2915">
        <v>1393.4</v>
      </c>
      <c r="AH2915">
        <v>1313.92</v>
      </c>
      <c r="AI2915">
        <v>554.48</v>
      </c>
      <c r="AJ2915">
        <v>626.28</v>
      </c>
      <c r="AK2915">
        <v>654.91999999999996</v>
      </c>
      <c r="AL2915">
        <v>655.28</v>
      </c>
      <c r="AM2915">
        <v>703.84</v>
      </c>
      <c r="AN2915">
        <v>381.72</v>
      </c>
      <c r="AO2915">
        <v>382.88</v>
      </c>
      <c r="AP2915">
        <v>696.6</v>
      </c>
      <c r="AQ2915">
        <v>774.2</v>
      </c>
      <c r="AR2915">
        <v>778.16</v>
      </c>
      <c r="AS2915">
        <v>778.68</v>
      </c>
      <c r="AT2915">
        <v>781.44</v>
      </c>
      <c r="AU2915">
        <v>55</v>
      </c>
      <c r="AV2915">
        <v>49</v>
      </c>
      <c r="AW2915">
        <v>48</v>
      </c>
      <c r="AX2915">
        <v>48</v>
      </c>
      <c r="AY2915">
        <v>48</v>
      </c>
      <c r="AZ2915">
        <v>49</v>
      </c>
      <c r="BA2915">
        <v>49</v>
      </c>
      <c r="BB2915">
        <v>49</v>
      </c>
      <c r="BC2915">
        <v>49</v>
      </c>
      <c r="BD2915">
        <v>51</v>
      </c>
      <c r="BE2915">
        <v>56</v>
      </c>
      <c r="BF2915">
        <v>60</v>
      </c>
      <c r="BG2915">
        <v>62</v>
      </c>
      <c r="BH2915">
        <v>63</v>
      </c>
      <c r="BI2915">
        <v>63</v>
      </c>
      <c r="BJ2915">
        <v>63</v>
      </c>
      <c r="BK2915">
        <v>62</v>
      </c>
      <c r="BL2915">
        <v>60</v>
      </c>
      <c r="BM2915">
        <v>60</v>
      </c>
      <c r="BN2915">
        <v>59</v>
      </c>
      <c r="BO2915">
        <v>58</v>
      </c>
      <c r="BP2915">
        <v>57</v>
      </c>
      <c r="BQ2915">
        <v>56</v>
      </c>
      <c r="BR2915">
        <v>55</v>
      </c>
      <c r="BS2915">
        <v>-18.02505</v>
      </c>
      <c r="BT2915">
        <v>4.0899660000000004</v>
      </c>
      <c r="BU2915">
        <v>3.921875</v>
      </c>
      <c r="BV2915">
        <v>0.57226560000000004</v>
      </c>
      <c r="BW2915">
        <v>1.6929780000000001</v>
      </c>
      <c r="BX2915">
        <v>2.472229</v>
      </c>
      <c r="BY2915">
        <v>2.596603</v>
      </c>
      <c r="BZ2915">
        <v>2.8325200000000001</v>
      </c>
      <c r="CA2915">
        <v>0.48295589999999999</v>
      </c>
      <c r="CB2915">
        <v>-10.077500000000001</v>
      </c>
      <c r="CC2915">
        <v>-27.74896</v>
      </c>
      <c r="CD2915">
        <v>-7.8581089999999998</v>
      </c>
      <c r="CE2915">
        <v>19.57893</v>
      </c>
      <c r="CF2915">
        <v>4.4205319999999997</v>
      </c>
      <c r="CG2915">
        <v>-12.604150000000001</v>
      </c>
      <c r="CH2915">
        <v>2.7785340000000001</v>
      </c>
      <c r="CI2915">
        <v>70.117810000000006</v>
      </c>
      <c r="CJ2915">
        <v>432.63029999999998</v>
      </c>
      <c r="CK2915">
        <v>437.21690000000001</v>
      </c>
      <c r="CL2915">
        <v>158.63249999999999</v>
      </c>
      <c r="CM2915">
        <v>118.2702</v>
      </c>
      <c r="CN2915">
        <v>73.7316</v>
      </c>
      <c r="CO2915">
        <v>64.243300000000005</v>
      </c>
      <c r="CP2915">
        <v>71.093310000000002</v>
      </c>
      <c r="CQ2915">
        <v>575.15340000000003</v>
      </c>
      <c r="CR2915">
        <v>45.320889999999999</v>
      </c>
      <c r="CS2915">
        <v>41.810540000000003</v>
      </c>
      <c r="CT2915">
        <v>37.642629999999997</v>
      </c>
      <c r="CU2915">
        <v>35.18394</v>
      </c>
      <c r="CV2915">
        <v>37.483080000000001</v>
      </c>
      <c r="CW2915">
        <v>34.3767</v>
      </c>
      <c r="CX2915">
        <v>27.528369999999999</v>
      </c>
      <c r="CY2915">
        <v>34.826369999999997</v>
      </c>
      <c r="CZ2915">
        <v>348.4298</v>
      </c>
      <c r="DA2915">
        <v>835.58079999999995</v>
      </c>
      <c r="DB2915">
        <v>763.80880000000002</v>
      </c>
      <c r="DC2915">
        <v>1625.4390000000001</v>
      </c>
      <c r="DD2915">
        <v>2373.069</v>
      </c>
      <c r="DE2915">
        <v>2439.0369999999998</v>
      </c>
      <c r="DF2915">
        <v>2238.8589999999999</v>
      </c>
      <c r="DG2915">
        <v>2335.5749999999998</v>
      </c>
      <c r="DH2915">
        <v>2313.248</v>
      </c>
      <c r="DI2915">
        <v>2538.9639999999999</v>
      </c>
      <c r="DJ2915">
        <v>2335.482</v>
      </c>
      <c r="DK2915">
        <v>2608.1999999999998</v>
      </c>
      <c r="DL2915">
        <v>1900.009</v>
      </c>
      <c r="DM2915">
        <v>1125.7850000000001</v>
      </c>
      <c r="DN2915">
        <v>921.71460000000002</v>
      </c>
      <c r="DO2915">
        <v>19</v>
      </c>
      <c r="DP2915">
        <v>19</v>
      </c>
    </row>
    <row r="2916" spans="1:120" hidden="1" x14ac:dyDescent="0.25">
      <c r="A2916" t="str">
        <f t="shared" si="45"/>
        <v>Industry_Type-1. Agriculture, Mining &amp; Construction_All CBP_44482</v>
      </c>
      <c r="B2916" t="s">
        <v>62</v>
      </c>
      <c r="C2916" t="s">
        <v>211</v>
      </c>
      <c r="D2916" t="s">
        <v>61</v>
      </c>
      <c r="E2916" t="s">
        <v>61</v>
      </c>
      <c r="F2916" t="s">
        <v>61</v>
      </c>
      <c r="G2916" t="s">
        <v>30</v>
      </c>
      <c r="H2916" t="s">
        <v>61</v>
      </c>
      <c r="I2916" t="s">
        <v>61</v>
      </c>
      <c r="J2916" t="s">
        <v>61</v>
      </c>
      <c r="K2916" t="s">
        <v>197</v>
      </c>
      <c r="L2916" s="18">
        <v>44482</v>
      </c>
      <c r="M2916">
        <v>19</v>
      </c>
      <c r="N2916">
        <v>19</v>
      </c>
      <c r="O2916" t="s">
        <v>258</v>
      </c>
      <c r="P2916">
        <v>2</v>
      </c>
      <c r="Q2916">
        <v>2</v>
      </c>
      <c r="R2916">
        <v>0</v>
      </c>
      <c r="S2916">
        <v>0</v>
      </c>
      <c r="T2916">
        <v>1</v>
      </c>
      <c r="U2916">
        <v>0</v>
      </c>
      <c r="V2916">
        <v>1</v>
      </c>
      <c r="W2916">
        <v>1000.88</v>
      </c>
      <c r="X2916">
        <v>1185.24</v>
      </c>
      <c r="Y2916">
        <v>1190.56</v>
      </c>
      <c r="Z2916">
        <v>1191.6400000000001</v>
      </c>
      <c r="AA2916">
        <v>1184.68</v>
      </c>
      <c r="AB2916">
        <v>1184.04</v>
      </c>
      <c r="AC2916">
        <v>1187.3599999999999</v>
      </c>
      <c r="AD2916">
        <v>1188</v>
      </c>
      <c r="AE2916">
        <v>1179.76</v>
      </c>
      <c r="AF2916">
        <v>1183.6400000000001</v>
      </c>
      <c r="AG2916">
        <v>1219.4000000000001</v>
      </c>
      <c r="AH2916">
        <v>1138.24</v>
      </c>
      <c r="AI2916">
        <v>413.72</v>
      </c>
      <c r="AJ2916">
        <v>482.04</v>
      </c>
      <c r="AK2916">
        <v>515.96</v>
      </c>
      <c r="AL2916">
        <v>516.32000000000005</v>
      </c>
      <c r="AM2916">
        <v>566.08000000000004</v>
      </c>
      <c r="AN2916">
        <v>244.68</v>
      </c>
      <c r="AO2916">
        <v>246.08</v>
      </c>
      <c r="AP2916">
        <v>559.91999999999996</v>
      </c>
      <c r="AQ2916">
        <v>632.48</v>
      </c>
      <c r="AR2916">
        <v>635.6</v>
      </c>
      <c r="AS2916">
        <v>635.28</v>
      </c>
      <c r="AT2916">
        <v>636.12</v>
      </c>
      <c r="AU2916">
        <v>55</v>
      </c>
      <c r="AV2916">
        <v>49</v>
      </c>
      <c r="AW2916">
        <v>48</v>
      </c>
      <c r="AX2916">
        <v>48</v>
      </c>
      <c r="AY2916">
        <v>48</v>
      </c>
      <c r="AZ2916">
        <v>49</v>
      </c>
      <c r="BA2916">
        <v>49</v>
      </c>
      <c r="BB2916">
        <v>49</v>
      </c>
      <c r="BC2916">
        <v>49</v>
      </c>
      <c r="BD2916">
        <v>51</v>
      </c>
      <c r="BE2916">
        <v>56</v>
      </c>
      <c r="BF2916">
        <v>60</v>
      </c>
      <c r="BG2916">
        <v>62</v>
      </c>
      <c r="BH2916">
        <v>63</v>
      </c>
      <c r="BI2916">
        <v>63</v>
      </c>
      <c r="BJ2916">
        <v>63</v>
      </c>
      <c r="BK2916">
        <v>62</v>
      </c>
      <c r="BL2916">
        <v>60</v>
      </c>
      <c r="BM2916">
        <v>60</v>
      </c>
      <c r="BN2916">
        <v>59</v>
      </c>
      <c r="BO2916">
        <v>58</v>
      </c>
      <c r="BP2916">
        <v>57</v>
      </c>
      <c r="BQ2916">
        <v>56</v>
      </c>
      <c r="BR2916">
        <v>55</v>
      </c>
      <c r="BS2916">
        <v>-18.076049999999999</v>
      </c>
      <c r="BT2916">
        <v>5.9332890000000003</v>
      </c>
      <c r="BU2916">
        <v>6.0068359999999998</v>
      </c>
      <c r="BV2916">
        <v>3.2825319999999998</v>
      </c>
      <c r="BW2916">
        <v>3.5414430000000001</v>
      </c>
      <c r="BX2916">
        <v>3.9488530000000002</v>
      </c>
      <c r="BY2916">
        <v>2.6971440000000002</v>
      </c>
      <c r="BZ2916">
        <v>2.5418699999999999</v>
      </c>
      <c r="CA2916">
        <v>0.72845459999999995</v>
      </c>
      <c r="CB2916">
        <v>-13.45776</v>
      </c>
      <c r="CC2916">
        <v>-31.848269999999999</v>
      </c>
      <c r="CD2916">
        <v>-13.09473</v>
      </c>
      <c r="CE2916">
        <v>13.354419999999999</v>
      </c>
      <c r="CF2916">
        <v>2.7527309999999998</v>
      </c>
      <c r="CG2916">
        <v>-15.92266</v>
      </c>
      <c r="CH2916">
        <v>-1.7994540000000001</v>
      </c>
      <c r="CI2916">
        <v>65.661289999999994</v>
      </c>
      <c r="CJ2916">
        <v>426.72579999999999</v>
      </c>
      <c r="CK2916">
        <v>432.48500000000001</v>
      </c>
      <c r="CL2916">
        <v>151.44040000000001</v>
      </c>
      <c r="CM2916">
        <v>109.86799999999999</v>
      </c>
      <c r="CN2916">
        <v>65.819599999999994</v>
      </c>
      <c r="CO2916">
        <v>56.797739999999997</v>
      </c>
      <c r="CP2916">
        <v>63.971240000000002</v>
      </c>
      <c r="CQ2916">
        <v>559.97130000000004</v>
      </c>
      <c r="CR2916">
        <v>40.023919999999997</v>
      </c>
      <c r="CS2916">
        <v>37.631129999999999</v>
      </c>
      <c r="CT2916">
        <v>34.302750000000003</v>
      </c>
      <c r="CU2916">
        <v>31.918220000000002</v>
      </c>
      <c r="CV2916">
        <v>34.929780000000001</v>
      </c>
      <c r="CW2916">
        <v>31.24333</v>
      </c>
      <c r="CX2916">
        <v>26.729759999999999</v>
      </c>
      <c r="CY2916">
        <v>26.755890000000001</v>
      </c>
      <c r="CZ2916">
        <v>342.32749999999999</v>
      </c>
      <c r="DA2916">
        <v>816.34090000000003</v>
      </c>
      <c r="DB2916">
        <v>729.85599999999999</v>
      </c>
      <c r="DC2916">
        <v>1537.82</v>
      </c>
      <c r="DD2916">
        <v>2308.0300000000002</v>
      </c>
      <c r="DE2916">
        <v>2406.9679999999998</v>
      </c>
      <c r="DF2916">
        <v>2210.1350000000002</v>
      </c>
      <c r="DG2916">
        <v>2302.4879999999998</v>
      </c>
      <c r="DH2916">
        <v>2288.8429999999998</v>
      </c>
      <c r="DI2916">
        <v>2507.0160000000001</v>
      </c>
      <c r="DJ2916">
        <v>2302.56</v>
      </c>
      <c r="DK2916">
        <v>2562.9609999999998</v>
      </c>
      <c r="DL2916">
        <v>1847.3130000000001</v>
      </c>
      <c r="DM2916">
        <v>1070.8409999999999</v>
      </c>
      <c r="DN2916">
        <v>870.68460000000005</v>
      </c>
      <c r="DO2916">
        <v>19</v>
      </c>
      <c r="DP2916">
        <v>19</v>
      </c>
    </row>
    <row r="2917" spans="1:120" hidden="1" x14ac:dyDescent="0.25">
      <c r="A2917" t="str">
        <f t="shared" si="45"/>
        <v>OtherDR-No_Prescribed DA 1-4 (1PM-9PM)_44482_19-19</v>
      </c>
      <c r="B2917" t="s">
        <v>62</v>
      </c>
      <c r="C2917" t="s">
        <v>323</v>
      </c>
      <c r="D2917" t="s">
        <v>61</v>
      </c>
      <c r="E2917" t="s">
        <v>61</v>
      </c>
      <c r="F2917" t="s">
        <v>61</v>
      </c>
      <c r="G2917" t="s">
        <v>61</v>
      </c>
      <c r="H2917" t="s">
        <v>61</v>
      </c>
      <c r="I2917" t="s">
        <v>97</v>
      </c>
      <c r="J2917" t="s">
        <v>61</v>
      </c>
      <c r="K2917" t="s">
        <v>214</v>
      </c>
      <c r="L2917" s="18">
        <v>44482</v>
      </c>
      <c r="M2917">
        <v>19</v>
      </c>
      <c r="N2917">
        <v>19</v>
      </c>
      <c r="O2917" t="s">
        <v>258</v>
      </c>
      <c r="P2917">
        <v>3</v>
      </c>
      <c r="Q2917">
        <v>3</v>
      </c>
      <c r="R2917">
        <v>0</v>
      </c>
      <c r="S2917">
        <v>0</v>
      </c>
      <c r="T2917">
        <v>1</v>
      </c>
      <c r="U2917">
        <v>1</v>
      </c>
      <c r="V2917">
        <v>1</v>
      </c>
      <c r="W2917">
        <v>1169.1199999999999</v>
      </c>
      <c r="X2917">
        <v>1365.48</v>
      </c>
      <c r="Y2917">
        <v>1371.04</v>
      </c>
      <c r="Z2917">
        <v>1372.48</v>
      </c>
      <c r="AA2917">
        <v>1364.8</v>
      </c>
      <c r="AB2917">
        <v>1364.04</v>
      </c>
      <c r="AC2917">
        <v>1367.84</v>
      </c>
      <c r="AD2917">
        <v>1362.72</v>
      </c>
      <c r="AE2917">
        <v>1349.2</v>
      </c>
      <c r="AF2917">
        <v>1354.88</v>
      </c>
      <c r="AG2917">
        <v>1393.4</v>
      </c>
      <c r="AH2917">
        <v>1313.92</v>
      </c>
      <c r="AI2917">
        <v>554.48</v>
      </c>
      <c r="AJ2917">
        <v>626.28</v>
      </c>
      <c r="AK2917">
        <v>654.91999999999996</v>
      </c>
      <c r="AL2917">
        <v>655.28</v>
      </c>
      <c r="AM2917">
        <v>703.84</v>
      </c>
      <c r="AN2917">
        <v>381.72</v>
      </c>
      <c r="AO2917">
        <v>382.88</v>
      </c>
      <c r="AP2917">
        <v>696.6</v>
      </c>
      <c r="AQ2917">
        <v>774.2</v>
      </c>
      <c r="AR2917">
        <v>778.16</v>
      </c>
      <c r="AS2917">
        <v>778.68</v>
      </c>
      <c r="AT2917">
        <v>781.44</v>
      </c>
      <c r="AU2917">
        <v>55</v>
      </c>
      <c r="AV2917">
        <v>49</v>
      </c>
      <c r="AW2917">
        <v>48</v>
      </c>
      <c r="AX2917">
        <v>48</v>
      </c>
      <c r="AY2917">
        <v>48</v>
      </c>
      <c r="AZ2917">
        <v>49</v>
      </c>
      <c r="BA2917">
        <v>49</v>
      </c>
      <c r="BB2917">
        <v>49</v>
      </c>
      <c r="BC2917">
        <v>49</v>
      </c>
      <c r="BD2917">
        <v>51</v>
      </c>
      <c r="BE2917">
        <v>56</v>
      </c>
      <c r="BF2917">
        <v>60</v>
      </c>
      <c r="BG2917">
        <v>62</v>
      </c>
      <c r="BH2917">
        <v>63</v>
      </c>
      <c r="BI2917">
        <v>63</v>
      </c>
      <c r="BJ2917">
        <v>63</v>
      </c>
      <c r="BK2917">
        <v>62</v>
      </c>
      <c r="BL2917">
        <v>60</v>
      </c>
      <c r="BM2917">
        <v>60</v>
      </c>
      <c r="BN2917">
        <v>59</v>
      </c>
      <c r="BO2917">
        <v>58</v>
      </c>
      <c r="BP2917">
        <v>57</v>
      </c>
      <c r="BQ2917">
        <v>56</v>
      </c>
      <c r="BR2917">
        <v>55</v>
      </c>
      <c r="BS2917">
        <v>-18.02505</v>
      </c>
      <c r="BT2917">
        <v>4.0899660000000004</v>
      </c>
      <c r="BU2917">
        <v>3.921875</v>
      </c>
      <c r="BV2917">
        <v>0.57226560000000004</v>
      </c>
      <c r="BW2917">
        <v>1.6929780000000001</v>
      </c>
      <c r="BX2917">
        <v>2.472229</v>
      </c>
      <c r="BY2917">
        <v>2.596603</v>
      </c>
      <c r="BZ2917">
        <v>2.8325200000000001</v>
      </c>
      <c r="CA2917">
        <v>0.48295589999999999</v>
      </c>
      <c r="CB2917">
        <v>-10.077500000000001</v>
      </c>
      <c r="CC2917">
        <v>-27.74896</v>
      </c>
      <c r="CD2917">
        <v>-7.8581089999999998</v>
      </c>
      <c r="CE2917">
        <v>19.57893</v>
      </c>
      <c r="CF2917">
        <v>4.4205319999999997</v>
      </c>
      <c r="CG2917">
        <v>-12.604150000000001</v>
      </c>
      <c r="CH2917">
        <v>2.7785340000000001</v>
      </c>
      <c r="CI2917">
        <v>70.117810000000006</v>
      </c>
      <c r="CJ2917">
        <v>432.63029999999998</v>
      </c>
      <c r="CK2917">
        <v>437.21690000000001</v>
      </c>
      <c r="CL2917">
        <v>158.63249999999999</v>
      </c>
      <c r="CM2917">
        <v>118.2702</v>
      </c>
      <c r="CN2917">
        <v>73.7316</v>
      </c>
      <c r="CO2917">
        <v>64.243300000000005</v>
      </c>
      <c r="CP2917">
        <v>71.093310000000002</v>
      </c>
      <c r="CQ2917">
        <v>575.15340000000003</v>
      </c>
      <c r="CR2917">
        <v>45.320889999999999</v>
      </c>
      <c r="CS2917">
        <v>41.810540000000003</v>
      </c>
      <c r="CT2917">
        <v>37.642629999999997</v>
      </c>
      <c r="CU2917">
        <v>35.18394</v>
      </c>
      <c r="CV2917">
        <v>37.483080000000001</v>
      </c>
      <c r="CW2917">
        <v>34.3767</v>
      </c>
      <c r="CX2917">
        <v>27.528369999999999</v>
      </c>
      <c r="CY2917">
        <v>34.826369999999997</v>
      </c>
      <c r="CZ2917">
        <v>348.4298</v>
      </c>
      <c r="DA2917">
        <v>835.58079999999995</v>
      </c>
      <c r="DB2917">
        <v>763.80880000000002</v>
      </c>
      <c r="DC2917">
        <v>1625.4390000000001</v>
      </c>
      <c r="DD2917">
        <v>2373.069</v>
      </c>
      <c r="DE2917">
        <v>2439.0369999999998</v>
      </c>
      <c r="DF2917">
        <v>2238.8589999999999</v>
      </c>
      <c r="DG2917">
        <v>2335.5749999999998</v>
      </c>
      <c r="DH2917">
        <v>2313.248</v>
      </c>
      <c r="DI2917">
        <v>2538.9639999999999</v>
      </c>
      <c r="DJ2917">
        <v>2335.482</v>
      </c>
      <c r="DK2917">
        <v>2608.1999999999998</v>
      </c>
      <c r="DL2917">
        <v>1900.009</v>
      </c>
      <c r="DM2917">
        <v>1125.7850000000001</v>
      </c>
      <c r="DN2917">
        <v>921.71460000000002</v>
      </c>
      <c r="DO2917">
        <v>19</v>
      </c>
      <c r="DP2917">
        <v>19</v>
      </c>
    </row>
    <row r="2918" spans="1:120" hidden="1" x14ac:dyDescent="0.25">
      <c r="A2918" t="str">
        <f t="shared" si="45"/>
        <v>sublap_id-SLAP_PGCC_Prescribed DA 1-4 (1PM-9PM)_44482_19-19</v>
      </c>
      <c r="B2918" t="s">
        <v>62</v>
      </c>
      <c r="C2918" t="s">
        <v>299</v>
      </c>
      <c r="D2918" t="s">
        <v>61</v>
      </c>
      <c r="E2918" t="s">
        <v>300</v>
      </c>
      <c r="F2918" t="s">
        <v>61</v>
      </c>
      <c r="G2918" t="s">
        <v>61</v>
      </c>
      <c r="H2918" t="s">
        <v>61</v>
      </c>
      <c r="I2918" t="s">
        <v>61</v>
      </c>
      <c r="J2918" t="s">
        <v>61</v>
      </c>
      <c r="K2918" t="s">
        <v>214</v>
      </c>
      <c r="L2918" s="18">
        <v>44482</v>
      </c>
      <c r="M2918">
        <v>19</v>
      </c>
      <c r="N2918">
        <v>19</v>
      </c>
      <c r="O2918" t="s">
        <v>258</v>
      </c>
      <c r="P2918">
        <v>3</v>
      </c>
      <c r="Q2918">
        <v>3</v>
      </c>
      <c r="R2918">
        <v>0</v>
      </c>
      <c r="S2918">
        <v>0</v>
      </c>
      <c r="T2918">
        <v>1</v>
      </c>
      <c r="U2918">
        <v>1</v>
      </c>
      <c r="V2918">
        <v>1</v>
      </c>
      <c r="W2918">
        <v>1169.1199999999999</v>
      </c>
      <c r="X2918">
        <v>1365.48</v>
      </c>
      <c r="Y2918">
        <v>1371.04</v>
      </c>
      <c r="Z2918">
        <v>1372.48</v>
      </c>
      <c r="AA2918">
        <v>1364.8</v>
      </c>
      <c r="AB2918">
        <v>1364.04</v>
      </c>
      <c r="AC2918">
        <v>1367.84</v>
      </c>
      <c r="AD2918">
        <v>1362.72</v>
      </c>
      <c r="AE2918">
        <v>1349.2</v>
      </c>
      <c r="AF2918">
        <v>1354.88</v>
      </c>
      <c r="AG2918">
        <v>1393.4</v>
      </c>
      <c r="AH2918">
        <v>1313.92</v>
      </c>
      <c r="AI2918">
        <v>554.48</v>
      </c>
      <c r="AJ2918">
        <v>626.28</v>
      </c>
      <c r="AK2918">
        <v>654.91999999999996</v>
      </c>
      <c r="AL2918">
        <v>655.28</v>
      </c>
      <c r="AM2918">
        <v>703.84</v>
      </c>
      <c r="AN2918">
        <v>381.72</v>
      </c>
      <c r="AO2918">
        <v>382.88</v>
      </c>
      <c r="AP2918">
        <v>696.6</v>
      </c>
      <c r="AQ2918">
        <v>774.2</v>
      </c>
      <c r="AR2918">
        <v>778.16</v>
      </c>
      <c r="AS2918">
        <v>778.68</v>
      </c>
      <c r="AT2918">
        <v>781.44</v>
      </c>
      <c r="AU2918">
        <v>55</v>
      </c>
      <c r="AV2918">
        <v>49</v>
      </c>
      <c r="AW2918">
        <v>48</v>
      </c>
      <c r="AX2918">
        <v>48</v>
      </c>
      <c r="AY2918">
        <v>48</v>
      </c>
      <c r="AZ2918">
        <v>49</v>
      </c>
      <c r="BA2918">
        <v>49</v>
      </c>
      <c r="BB2918">
        <v>49</v>
      </c>
      <c r="BC2918">
        <v>49</v>
      </c>
      <c r="BD2918">
        <v>51</v>
      </c>
      <c r="BE2918">
        <v>56</v>
      </c>
      <c r="BF2918">
        <v>60</v>
      </c>
      <c r="BG2918">
        <v>62</v>
      </c>
      <c r="BH2918">
        <v>63</v>
      </c>
      <c r="BI2918">
        <v>63</v>
      </c>
      <c r="BJ2918">
        <v>63</v>
      </c>
      <c r="BK2918">
        <v>62</v>
      </c>
      <c r="BL2918">
        <v>60</v>
      </c>
      <c r="BM2918">
        <v>60</v>
      </c>
      <c r="BN2918">
        <v>59</v>
      </c>
      <c r="BO2918">
        <v>58</v>
      </c>
      <c r="BP2918">
        <v>57</v>
      </c>
      <c r="BQ2918">
        <v>56</v>
      </c>
      <c r="BR2918">
        <v>55</v>
      </c>
      <c r="BS2918">
        <v>-18.02505</v>
      </c>
      <c r="BT2918">
        <v>4.0899660000000004</v>
      </c>
      <c r="BU2918">
        <v>3.921875</v>
      </c>
      <c r="BV2918">
        <v>0.57226560000000004</v>
      </c>
      <c r="BW2918">
        <v>1.6929780000000001</v>
      </c>
      <c r="BX2918">
        <v>2.472229</v>
      </c>
      <c r="BY2918">
        <v>2.596603</v>
      </c>
      <c r="BZ2918">
        <v>2.8325200000000001</v>
      </c>
      <c r="CA2918">
        <v>0.48295589999999999</v>
      </c>
      <c r="CB2918">
        <v>-10.077500000000001</v>
      </c>
      <c r="CC2918">
        <v>-27.74896</v>
      </c>
      <c r="CD2918">
        <v>-7.8581089999999998</v>
      </c>
      <c r="CE2918">
        <v>19.57893</v>
      </c>
      <c r="CF2918">
        <v>4.4205319999999997</v>
      </c>
      <c r="CG2918">
        <v>-12.604150000000001</v>
      </c>
      <c r="CH2918">
        <v>2.7785340000000001</v>
      </c>
      <c r="CI2918">
        <v>70.117810000000006</v>
      </c>
      <c r="CJ2918">
        <v>432.63029999999998</v>
      </c>
      <c r="CK2918">
        <v>437.21690000000001</v>
      </c>
      <c r="CL2918">
        <v>158.63249999999999</v>
      </c>
      <c r="CM2918">
        <v>118.2702</v>
      </c>
      <c r="CN2918">
        <v>73.7316</v>
      </c>
      <c r="CO2918">
        <v>64.243300000000005</v>
      </c>
      <c r="CP2918">
        <v>71.093310000000002</v>
      </c>
      <c r="CQ2918">
        <v>575.15340000000003</v>
      </c>
      <c r="CR2918">
        <v>45.320889999999999</v>
      </c>
      <c r="CS2918">
        <v>41.810540000000003</v>
      </c>
      <c r="CT2918">
        <v>37.642629999999997</v>
      </c>
      <c r="CU2918">
        <v>35.18394</v>
      </c>
      <c r="CV2918">
        <v>37.483080000000001</v>
      </c>
      <c r="CW2918">
        <v>34.3767</v>
      </c>
      <c r="CX2918">
        <v>27.528369999999999</v>
      </c>
      <c r="CY2918">
        <v>34.826369999999997</v>
      </c>
      <c r="CZ2918">
        <v>348.4298</v>
      </c>
      <c r="DA2918">
        <v>835.58079999999995</v>
      </c>
      <c r="DB2918">
        <v>763.80880000000002</v>
      </c>
      <c r="DC2918">
        <v>1625.4390000000001</v>
      </c>
      <c r="DD2918">
        <v>2373.069</v>
      </c>
      <c r="DE2918">
        <v>2439.0369999999998</v>
      </c>
      <c r="DF2918">
        <v>2238.8589999999999</v>
      </c>
      <c r="DG2918">
        <v>2335.5749999999998</v>
      </c>
      <c r="DH2918">
        <v>2313.248</v>
      </c>
      <c r="DI2918">
        <v>2538.9639999999999</v>
      </c>
      <c r="DJ2918">
        <v>2335.482</v>
      </c>
      <c r="DK2918">
        <v>2608.1999999999998</v>
      </c>
      <c r="DL2918">
        <v>1900.009</v>
      </c>
      <c r="DM2918">
        <v>1125.7850000000001</v>
      </c>
      <c r="DN2918">
        <v>921.71460000000002</v>
      </c>
      <c r="DO2918">
        <v>19</v>
      </c>
      <c r="DP2918">
        <v>19</v>
      </c>
    </row>
    <row r="2919" spans="1:120" hidden="1" x14ac:dyDescent="0.25">
      <c r="A2919" t="str">
        <f t="shared" si="45"/>
        <v>Industry_Type-1. Agriculture, Mining &amp; Construction_Prescribed DA 1-4 (1PM-9PM)_44482_19-19</v>
      </c>
      <c r="B2919" t="s">
        <v>62</v>
      </c>
      <c r="C2919" t="s">
        <v>211</v>
      </c>
      <c r="D2919" t="s">
        <v>61</v>
      </c>
      <c r="E2919" t="s">
        <v>61</v>
      </c>
      <c r="F2919" t="s">
        <v>61</v>
      </c>
      <c r="G2919" t="s">
        <v>30</v>
      </c>
      <c r="H2919" t="s">
        <v>61</v>
      </c>
      <c r="I2919" t="s">
        <v>61</v>
      </c>
      <c r="J2919" t="s">
        <v>61</v>
      </c>
      <c r="K2919" t="s">
        <v>214</v>
      </c>
      <c r="L2919" s="18">
        <v>44482</v>
      </c>
      <c r="M2919">
        <v>19</v>
      </c>
      <c r="N2919">
        <v>19</v>
      </c>
      <c r="O2919" t="s">
        <v>258</v>
      </c>
      <c r="P2919">
        <v>2</v>
      </c>
      <c r="Q2919">
        <v>2</v>
      </c>
      <c r="R2919">
        <v>0</v>
      </c>
      <c r="S2919">
        <v>0</v>
      </c>
      <c r="T2919">
        <v>1</v>
      </c>
      <c r="U2919">
        <v>1</v>
      </c>
      <c r="V2919">
        <v>1</v>
      </c>
      <c r="W2919">
        <v>1000.88</v>
      </c>
      <c r="X2919">
        <v>1185.24</v>
      </c>
      <c r="Y2919">
        <v>1190.56</v>
      </c>
      <c r="Z2919">
        <v>1191.6400000000001</v>
      </c>
      <c r="AA2919">
        <v>1184.68</v>
      </c>
      <c r="AB2919">
        <v>1184.04</v>
      </c>
      <c r="AC2919">
        <v>1187.3599999999999</v>
      </c>
      <c r="AD2919">
        <v>1188</v>
      </c>
      <c r="AE2919">
        <v>1179.76</v>
      </c>
      <c r="AF2919">
        <v>1183.6400000000001</v>
      </c>
      <c r="AG2919">
        <v>1219.4000000000001</v>
      </c>
      <c r="AH2919">
        <v>1138.24</v>
      </c>
      <c r="AI2919">
        <v>413.72</v>
      </c>
      <c r="AJ2919">
        <v>482.04</v>
      </c>
      <c r="AK2919">
        <v>515.96</v>
      </c>
      <c r="AL2919">
        <v>516.32000000000005</v>
      </c>
      <c r="AM2919">
        <v>566.08000000000004</v>
      </c>
      <c r="AN2919">
        <v>244.68</v>
      </c>
      <c r="AO2919">
        <v>246.08</v>
      </c>
      <c r="AP2919">
        <v>559.91999999999996</v>
      </c>
      <c r="AQ2919">
        <v>632.48</v>
      </c>
      <c r="AR2919">
        <v>635.6</v>
      </c>
      <c r="AS2919">
        <v>635.28</v>
      </c>
      <c r="AT2919">
        <v>636.12</v>
      </c>
      <c r="AU2919">
        <v>55</v>
      </c>
      <c r="AV2919">
        <v>49</v>
      </c>
      <c r="AW2919">
        <v>48</v>
      </c>
      <c r="AX2919">
        <v>48</v>
      </c>
      <c r="AY2919">
        <v>48</v>
      </c>
      <c r="AZ2919">
        <v>49</v>
      </c>
      <c r="BA2919">
        <v>49</v>
      </c>
      <c r="BB2919">
        <v>49</v>
      </c>
      <c r="BC2919">
        <v>49</v>
      </c>
      <c r="BD2919">
        <v>51</v>
      </c>
      <c r="BE2919">
        <v>56</v>
      </c>
      <c r="BF2919">
        <v>60</v>
      </c>
      <c r="BG2919">
        <v>62</v>
      </c>
      <c r="BH2919">
        <v>63</v>
      </c>
      <c r="BI2919">
        <v>63</v>
      </c>
      <c r="BJ2919">
        <v>63</v>
      </c>
      <c r="BK2919">
        <v>62</v>
      </c>
      <c r="BL2919">
        <v>60</v>
      </c>
      <c r="BM2919">
        <v>60</v>
      </c>
      <c r="BN2919">
        <v>59</v>
      </c>
      <c r="BO2919">
        <v>58</v>
      </c>
      <c r="BP2919">
        <v>57</v>
      </c>
      <c r="BQ2919">
        <v>56</v>
      </c>
      <c r="BR2919">
        <v>55</v>
      </c>
      <c r="BS2919">
        <v>-18.076049999999999</v>
      </c>
      <c r="BT2919">
        <v>5.9332890000000003</v>
      </c>
      <c r="BU2919">
        <v>6.0068359999999998</v>
      </c>
      <c r="BV2919">
        <v>3.2825319999999998</v>
      </c>
      <c r="BW2919">
        <v>3.5414430000000001</v>
      </c>
      <c r="BX2919">
        <v>3.9488530000000002</v>
      </c>
      <c r="BY2919">
        <v>2.6971440000000002</v>
      </c>
      <c r="BZ2919">
        <v>2.5418699999999999</v>
      </c>
      <c r="CA2919">
        <v>0.72845459999999995</v>
      </c>
      <c r="CB2919">
        <v>-13.45776</v>
      </c>
      <c r="CC2919">
        <v>-31.848269999999999</v>
      </c>
      <c r="CD2919">
        <v>-13.09473</v>
      </c>
      <c r="CE2919">
        <v>13.354419999999999</v>
      </c>
      <c r="CF2919">
        <v>2.7527309999999998</v>
      </c>
      <c r="CG2919">
        <v>-15.92266</v>
      </c>
      <c r="CH2919">
        <v>-1.7994540000000001</v>
      </c>
      <c r="CI2919">
        <v>65.661289999999994</v>
      </c>
      <c r="CJ2919">
        <v>426.72579999999999</v>
      </c>
      <c r="CK2919">
        <v>432.48500000000001</v>
      </c>
      <c r="CL2919">
        <v>151.44040000000001</v>
      </c>
      <c r="CM2919">
        <v>109.86799999999999</v>
      </c>
      <c r="CN2919">
        <v>65.819599999999994</v>
      </c>
      <c r="CO2919">
        <v>56.797739999999997</v>
      </c>
      <c r="CP2919">
        <v>63.971240000000002</v>
      </c>
      <c r="CQ2919">
        <v>559.97130000000004</v>
      </c>
      <c r="CR2919">
        <v>40.023919999999997</v>
      </c>
      <c r="CS2919">
        <v>37.631129999999999</v>
      </c>
      <c r="CT2919">
        <v>34.302750000000003</v>
      </c>
      <c r="CU2919">
        <v>31.918220000000002</v>
      </c>
      <c r="CV2919">
        <v>34.929780000000001</v>
      </c>
      <c r="CW2919">
        <v>31.24333</v>
      </c>
      <c r="CX2919">
        <v>26.729759999999999</v>
      </c>
      <c r="CY2919">
        <v>26.755890000000001</v>
      </c>
      <c r="CZ2919">
        <v>342.32749999999999</v>
      </c>
      <c r="DA2919">
        <v>816.34090000000003</v>
      </c>
      <c r="DB2919">
        <v>729.85599999999999</v>
      </c>
      <c r="DC2919">
        <v>1537.82</v>
      </c>
      <c r="DD2919">
        <v>2308.0300000000002</v>
      </c>
      <c r="DE2919">
        <v>2406.9679999999998</v>
      </c>
      <c r="DF2919">
        <v>2210.1350000000002</v>
      </c>
      <c r="DG2919">
        <v>2302.4879999999998</v>
      </c>
      <c r="DH2919">
        <v>2288.8429999999998</v>
      </c>
      <c r="DI2919">
        <v>2507.0160000000001</v>
      </c>
      <c r="DJ2919">
        <v>2302.56</v>
      </c>
      <c r="DK2919">
        <v>2562.9609999999998</v>
      </c>
      <c r="DL2919">
        <v>1847.3130000000001</v>
      </c>
      <c r="DM2919">
        <v>1070.8409999999999</v>
      </c>
      <c r="DN2919">
        <v>870.68460000000005</v>
      </c>
      <c r="DO2919">
        <v>19</v>
      </c>
      <c r="DP2919">
        <v>19</v>
      </c>
    </row>
    <row r="2920" spans="1:120" hidden="1" x14ac:dyDescent="0.25">
      <c r="A2920" t="str">
        <f t="shared" si="45"/>
        <v>LCA-Greater Bay Area_Prescribed DA 1-4 (1PM-9PM)_44482_19-19</v>
      </c>
      <c r="B2920" t="s">
        <v>62</v>
      </c>
      <c r="C2920" t="s">
        <v>209</v>
      </c>
      <c r="D2920" t="s">
        <v>36</v>
      </c>
      <c r="E2920" t="s">
        <v>61</v>
      </c>
      <c r="F2920" t="s">
        <v>61</v>
      </c>
      <c r="G2920" t="s">
        <v>61</v>
      </c>
      <c r="H2920" t="s">
        <v>61</v>
      </c>
      <c r="I2920" t="s">
        <v>61</v>
      </c>
      <c r="J2920" t="s">
        <v>61</v>
      </c>
      <c r="K2920" t="s">
        <v>214</v>
      </c>
      <c r="L2920" s="18">
        <v>44482</v>
      </c>
      <c r="M2920">
        <v>19</v>
      </c>
      <c r="N2920">
        <v>19</v>
      </c>
      <c r="O2920" t="s">
        <v>258</v>
      </c>
      <c r="P2920">
        <v>3</v>
      </c>
      <c r="Q2920">
        <v>3</v>
      </c>
      <c r="R2920">
        <v>0</v>
      </c>
      <c r="S2920">
        <v>0</v>
      </c>
      <c r="T2920">
        <v>1</v>
      </c>
      <c r="U2920">
        <v>1</v>
      </c>
      <c r="V2920">
        <v>1</v>
      </c>
      <c r="W2920">
        <v>1169.1199999999999</v>
      </c>
      <c r="X2920">
        <v>1365.48</v>
      </c>
      <c r="Y2920">
        <v>1371.04</v>
      </c>
      <c r="Z2920">
        <v>1372.48</v>
      </c>
      <c r="AA2920">
        <v>1364.8</v>
      </c>
      <c r="AB2920">
        <v>1364.04</v>
      </c>
      <c r="AC2920">
        <v>1367.84</v>
      </c>
      <c r="AD2920">
        <v>1362.72</v>
      </c>
      <c r="AE2920">
        <v>1349.2</v>
      </c>
      <c r="AF2920">
        <v>1354.88</v>
      </c>
      <c r="AG2920">
        <v>1393.4</v>
      </c>
      <c r="AH2920">
        <v>1313.92</v>
      </c>
      <c r="AI2920">
        <v>554.48</v>
      </c>
      <c r="AJ2920">
        <v>626.28</v>
      </c>
      <c r="AK2920">
        <v>654.91999999999996</v>
      </c>
      <c r="AL2920">
        <v>655.28</v>
      </c>
      <c r="AM2920">
        <v>703.84</v>
      </c>
      <c r="AN2920">
        <v>381.72</v>
      </c>
      <c r="AO2920">
        <v>382.88</v>
      </c>
      <c r="AP2920">
        <v>696.6</v>
      </c>
      <c r="AQ2920">
        <v>774.2</v>
      </c>
      <c r="AR2920">
        <v>778.16</v>
      </c>
      <c r="AS2920">
        <v>778.68</v>
      </c>
      <c r="AT2920">
        <v>781.44</v>
      </c>
      <c r="AU2920">
        <v>55</v>
      </c>
      <c r="AV2920">
        <v>49</v>
      </c>
      <c r="AW2920">
        <v>48</v>
      </c>
      <c r="AX2920">
        <v>48</v>
      </c>
      <c r="AY2920">
        <v>48</v>
      </c>
      <c r="AZ2920">
        <v>49</v>
      </c>
      <c r="BA2920">
        <v>49</v>
      </c>
      <c r="BB2920">
        <v>49</v>
      </c>
      <c r="BC2920">
        <v>49</v>
      </c>
      <c r="BD2920">
        <v>51</v>
      </c>
      <c r="BE2920">
        <v>56</v>
      </c>
      <c r="BF2920">
        <v>60</v>
      </c>
      <c r="BG2920">
        <v>62</v>
      </c>
      <c r="BH2920">
        <v>63</v>
      </c>
      <c r="BI2920">
        <v>63</v>
      </c>
      <c r="BJ2920">
        <v>63</v>
      </c>
      <c r="BK2920">
        <v>62</v>
      </c>
      <c r="BL2920">
        <v>60</v>
      </c>
      <c r="BM2920">
        <v>60</v>
      </c>
      <c r="BN2920">
        <v>59</v>
      </c>
      <c r="BO2920">
        <v>58</v>
      </c>
      <c r="BP2920">
        <v>57</v>
      </c>
      <c r="BQ2920">
        <v>56</v>
      </c>
      <c r="BR2920">
        <v>55</v>
      </c>
      <c r="BS2920">
        <v>-18.02505</v>
      </c>
      <c r="BT2920">
        <v>4.0899660000000004</v>
      </c>
      <c r="BU2920">
        <v>3.921875</v>
      </c>
      <c r="BV2920">
        <v>0.57226560000000004</v>
      </c>
      <c r="BW2920">
        <v>1.6929780000000001</v>
      </c>
      <c r="BX2920">
        <v>2.472229</v>
      </c>
      <c r="BY2920">
        <v>2.596603</v>
      </c>
      <c r="BZ2920">
        <v>2.8325200000000001</v>
      </c>
      <c r="CA2920">
        <v>0.48295589999999999</v>
      </c>
      <c r="CB2920">
        <v>-10.077500000000001</v>
      </c>
      <c r="CC2920">
        <v>-27.74896</v>
      </c>
      <c r="CD2920">
        <v>-7.8581089999999998</v>
      </c>
      <c r="CE2920">
        <v>19.57893</v>
      </c>
      <c r="CF2920">
        <v>4.4205319999999997</v>
      </c>
      <c r="CG2920">
        <v>-12.604150000000001</v>
      </c>
      <c r="CH2920">
        <v>2.7785340000000001</v>
      </c>
      <c r="CI2920">
        <v>70.117810000000006</v>
      </c>
      <c r="CJ2920">
        <v>432.63029999999998</v>
      </c>
      <c r="CK2920">
        <v>437.21690000000001</v>
      </c>
      <c r="CL2920">
        <v>158.63249999999999</v>
      </c>
      <c r="CM2920">
        <v>118.2702</v>
      </c>
      <c r="CN2920">
        <v>73.7316</v>
      </c>
      <c r="CO2920">
        <v>64.243300000000005</v>
      </c>
      <c r="CP2920">
        <v>71.093310000000002</v>
      </c>
      <c r="CQ2920">
        <v>575.15340000000003</v>
      </c>
      <c r="CR2920">
        <v>45.320889999999999</v>
      </c>
      <c r="CS2920">
        <v>41.810540000000003</v>
      </c>
      <c r="CT2920">
        <v>37.642629999999997</v>
      </c>
      <c r="CU2920">
        <v>35.18394</v>
      </c>
      <c r="CV2920">
        <v>37.483080000000001</v>
      </c>
      <c r="CW2920">
        <v>34.3767</v>
      </c>
      <c r="CX2920">
        <v>27.528369999999999</v>
      </c>
      <c r="CY2920">
        <v>34.826369999999997</v>
      </c>
      <c r="CZ2920">
        <v>348.4298</v>
      </c>
      <c r="DA2920">
        <v>835.58079999999995</v>
      </c>
      <c r="DB2920">
        <v>763.80880000000002</v>
      </c>
      <c r="DC2920">
        <v>1625.4390000000001</v>
      </c>
      <c r="DD2920">
        <v>2373.069</v>
      </c>
      <c r="DE2920">
        <v>2439.0369999999998</v>
      </c>
      <c r="DF2920">
        <v>2238.8589999999999</v>
      </c>
      <c r="DG2920">
        <v>2335.5749999999998</v>
      </c>
      <c r="DH2920">
        <v>2313.248</v>
      </c>
      <c r="DI2920">
        <v>2538.9639999999999</v>
      </c>
      <c r="DJ2920">
        <v>2335.482</v>
      </c>
      <c r="DK2920">
        <v>2608.1999999999998</v>
      </c>
      <c r="DL2920">
        <v>1900.009</v>
      </c>
      <c r="DM2920">
        <v>1125.7850000000001</v>
      </c>
      <c r="DN2920">
        <v>921.71460000000002</v>
      </c>
      <c r="DO2920">
        <v>19</v>
      </c>
      <c r="DP2920">
        <v>19</v>
      </c>
    </row>
    <row r="2921" spans="1:120" hidden="1" x14ac:dyDescent="0.25">
      <c r="A2921" t="str">
        <f t="shared" si="45"/>
        <v>Aggregator-Blue Zone Resources, LLC_Prescribed DA 1-4 (1PM-9PM)_44482_19-19</v>
      </c>
      <c r="B2921" t="s">
        <v>62</v>
      </c>
      <c r="C2921" t="s">
        <v>261</v>
      </c>
      <c r="D2921" t="s">
        <v>61</v>
      </c>
      <c r="E2921" t="s">
        <v>61</v>
      </c>
      <c r="F2921" t="s">
        <v>262</v>
      </c>
      <c r="G2921" t="s">
        <v>61</v>
      </c>
      <c r="H2921" t="s">
        <v>61</v>
      </c>
      <c r="I2921" t="s">
        <v>61</v>
      </c>
      <c r="J2921" t="s">
        <v>61</v>
      </c>
      <c r="K2921" t="s">
        <v>214</v>
      </c>
      <c r="L2921" s="18">
        <v>44482</v>
      </c>
      <c r="M2921">
        <v>19</v>
      </c>
      <c r="N2921">
        <v>19</v>
      </c>
      <c r="O2921" t="s">
        <v>258</v>
      </c>
      <c r="P2921">
        <v>3</v>
      </c>
      <c r="Q2921">
        <v>3</v>
      </c>
      <c r="R2921">
        <v>0</v>
      </c>
      <c r="S2921">
        <v>0</v>
      </c>
      <c r="T2921">
        <v>1</v>
      </c>
      <c r="U2921">
        <v>1</v>
      </c>
      <c r="V2921">
        <v>1</v>
      </c>
      <c r="W2921">
        <v>1169.1199999999999</v>
      </c>
      <c r="X2921">
        <v>1365.48</v>
      </c>
      <c r="Y2921">
        <v>1371.04</v>
      </c>
      <c r="Z2921">
        <v>1372.48</v>
      </c>
      <c r="AA2921">
        <v>1364.8</v>
      </c>
      <c r="AB2921">
        <v>1364.04</v>
      </c>
      <c r="AC2921">
        <v>1367.84</v>
      </c>
      <c r="AD2921">
        <v>1362.72</v>
      </c>
      <c r="AE2921">
        <v>1349.2</v>
      </c>
      <c r="AF2921">
        <v>1354.88</v>
      </c>
      <c r="AG2921">
        <v>1393.4</v>
      </c>
      <c r="AH2921">
        <v>1313.92</v>
      </c>
      <c r="AI2921">
        <v>554.48</v>
      </c>
      <c r="AJ2921">
        <v>626.28</v>
      </c>
      <c r="AK2921">
        <v>654.91999999999996</v>
      </c>
      <c r="AL2921">
        <v>655.28</v>
      </c>
      <c r="AM2921">
        <v>703.84</v>
      </c>
      <c r="AN2921">
        <v>381.72</v>
      </c>
      <c r="AO2921">
        <v>382.88</v>
      </c>
      <c r="AP2921">
        <v>696.6</v>
      </c>
      <c r="AQ2921">
        <v>774.2</v>
      </c>
      <c r="AR2921">
        <v>778.16</v>
      </c>
      <c r="AS2921">
        <v>778.68</v>
      </c>
      <c r="AT2921">
        <v>781.44</v>
      </c>
      <c r="AU2921">
        <v>55</v>
      </c>
      <c r="AV2921">
        <v>49</v>
      </c>
      <c r="AW2921">
        <v>48</v>
      </c>
      <c r="AX2921">
        <v>48</v>
      </c>
      <c r="AY2921">
        <v>48</v>
      </c>
      <c r="AZ2921">
        <v>49</v>
      </c>
      <c r="BA2921">
        <v>49</v>
      </c>
      <c r="BB2921">
        <v>49</v>
      </c>
      <c r="BC2921">
        <v>49</v>
      </c>
      <c r="BD2921">
        <v>51</v>
      </c>
      <c r="BE2921">
        <v>56</v>
      </c>
      <c r="BF2921">
        <v>60</v>
      </c>
      <c r="BG2921">
        <v>62</v>
      </c>
      <c r="BH2921">
        <v>63</v>
      </c>
      <c r="BI2921">
        <v>63</v>
      </c>
      <c r="BJ2921">
        <v>63</v>
      </c>
      <c r="BK2921">
        <v>62</v>
      </c>
      <c r="BL2921">
        <v>60</v>
      </c>
      <c r="BM2921">
        <v>60</v>
      </c>
      <c r="BN2921">
        <v>59</v>
      </c>
      <c r="BO2921">
        <v>58</v>
      </c>
      <c r="BP2921">
        <v>57</v>
      </c>
      <c r="BQ2921">
        <v>56</v>
      </c>
      <c r="BR2921">
        <v>55</v>
      </c>
      <c r="BS2921">
        <v>-18.02505</v>
      </c>
      <c r="BT2921">
        <v>4.0899660000000004</v>
      </c>
      <c r="BU2921">
        <v>3.921875</v>
      </c>
      <c r="BV2921">
        <v>0.57226560000000004</v>
      </c>
      <c r="BW2921">
        <v>1.6929780000000001</v>
      </c>
      <c r="BX2921">
        <v>2.472229</v>
      </c>
      <c r="BY2921">
        <v>2.596603</v>
      </c>
      <c r="BZ2921">
        <v>2.8325200000000001</v>
      </c>
      <c r="CA2921">
        <v>0.48295589999999999</v>
      </c>
      <c r="CB2921">
        <v>-10.077500000000001</v>
      </c>
      <c r="CC2921">
        <v>-27.74896</v>
      </c>
      <c r="CD2921">
        <v>-7.8581089999999998</v>
      </c>
      <c r="CE2921">
        <v>19.57893</v>
      </c>
      <c r="CF2921">
        <v>4.4205319999999997</v>
      </c>
      <c r="CG2921">
        <v>-12.604150000000001</v>
      </c>
      <c r="CH2921">
        <v>2.7785340000000001</v>
      </c>
      <c r="CI2921">
        <v>70.117810000000006</v>
      </c>
      <c r="CJ2921">
        <v>432.63029999999998</v>
      </c>
      <c r="CK2921">
        <v>437.21690000000001</v>
      </c>
      <c r="CL2921">
        <v>158.63249999999999</v>
      </c>
      <c r="CM2921">
        <v>118.2702</v>
      </c>
      <c r="CN2921">
        <v>73.7316</v>
      </c>
      <c r="CO2921">
        <v>64.243300000000005</v>
      </c>
      <c r="CP2921">
        <v>71.093310000000002</v>
      </c>
      <c r="CQ2921">
        <v>575.15340000000003</v>
      </c>
      <c r="CR2921">
        <v>45.320889999999999</v>
      </c>
      <c r="CS2921">
        <v>41.810540000000003</v>
      </c>
      <c r="CT2921">
        <v>37.642629999999997</v>
      </c>
      <c r="CU2921">
        <v>35.18394</v>
      </c>
      <c r="CV2921">
        <v>37.483080000000001</v>
      </c>
      <c r="CW2921">
        <v>34.3767</v>
      </c>
      <c r="CX2921">
        <v>27.528369999999999</v>
      </c>
      <c r="CY2921">
        <v>34.826369999999997</v>
      </c>
      <c r="CZ2921">
        <v>348.4298</v>
      </c>
      <c r="DA2921">
        <v>835.58079999999995</v>
      </c>
      <c r="DB2921">
        <v>763.80880000000002</v>
      </c>
      <c r="DC2921">
        <v>1625.4390000000001</v>
      </c>
      <c r="DD2921">
        <v>2373.069</v>
      </c>
      <c r="DE2921">
        <v>2439.0369999999998</v>
      </c>
      <c r="DF2921">
        <v>2238.8589999999999</v>
      </c>
      <c r="DG2921">
        <v>2335.5749999999998</v>
      </c>
      <c r="DH2921">
        <v>2313.248</v>
      </c>
      <c r="DI2921">
        <v>2538.9639999999999</v>
      </c>
      <c r="DJ2921">
        <v>2335.482</v>
      </c>
      <c r="DK2921">
        <v>2608.1999999999998</v>
      </c>
      <c r="DL2921">
        <v>1900.009</v>
      </c>
      <c r="DM2921">
        <v>1125.7850000000001</v>
      </c>
      <c r="DN2921">
        <v>921.71460000000002</v>
      </c>
      <c r="DO2921">
        <v>19</v>
      </c>
      <c r="DP2921">
        <v>19</v>
      </c>
    </row>
    <row r="2922" spans="1:120" hidden="1" x14ac:dyDescent="0.25">
      <c r="A2922" t="str">
        <f t="shared" si="45"/>
        <v>Industry_Type-4. Retail stores_Prescribed DA 1-4 (1PM-9PM)_44482_19-19</v>
      </c>
      <c r="B2922" t="s">
        <v>62</v>
      </c>
      <c r="C2922" t="s">
        <v>204</v>
      </c>
      <c r="D2922" t="s">
        <v>61</v>
      </c>
      <c r="E2922" t="s">
        <v>61</v>
      </c>
      <c r="F2922" t="s">
        <v>61</v>
      </c>
      <c r="G2922" t="s">
        <v>33</v>
      </c>
      <c r="H2922" t="s">
        <v>61</v>
      </c>
      <c r="I2922" t="s">
        <v>61</v>
      </c>
      <c r="J2922" t="s">
        <v>61</v>
      </c>
      <c r="K2922" t="s">
        <v>214</v>
      </c>
      <c r="L2922" s="18">
        <v>44482</v>
      </c>
      <c r="M2922">
        <v>19</v>
      </c>
      <c r="N2922">
        <v>19</v>
      </c>
      <c r="O2922" t="s">
        <v>258</v>
      </c>
      <c r="P2922">
        <v>1</v>
      </c>
      <c r="Q2922">
        <v>1</v>
      </c>
      <c r="R2922">
        <v>0</v>
      </c>
      <c r="S2922">
        <v>0</v>
      </c>
      <c r="T2922">
        <v>1</v>
      </c>
      <c r="U2922">
        <v>0</v>
      </c>
      <c r="V2922">
        <v>1</v>
      </c>
      <c r="W2922">
        <v>168.24</v>
      </c>
      <c r="X2922">
        <v>180.24</v>
      </c>
      <c r="Y2922">
        <v>180.48</v>
      </c>
      <c r="Z2922">
        <v>180.84</v>
      </c>
      <c r="AA2922">
        <v>180.12</v>
      </c>
      <c r="AB2922">
        <v>180</v>
      </c>
      <c r="AC2922">
        <v>180.48</v>
      </c>
      <c r="AD2922">
        <v>174.72</v>
      </c>
      <c r="AE2922">
        <v>169.44</v>
      </c>
      <c r="AF2922">
        <v>171.24</v>
      </c>
      <c r="AG2922">
        <v>174</v>
      </c>
      <c r="AH2922">
        <v>175.68</v>
      </c>
      <c r="AI2922">
        <v>140.76</v>
      </c>
      <c r="AJ2922">
        <v>144.24</v>
      </c>
      <c r="AK2922">
        <v>138.96</v>
      </c>
      <c r="AL2922">
        <v>138.96</v>
      </c>
      <c r="AM2922">
        <v>137.76</v>
      </c>
      <c r="AN2922">
        <v>137.04</v>
      </c>
      <c r="AO2922">
        <v>136.80000000000001</v>
      </c>
      <c r="AP2922">
        <v>136.68</v>
      </c>
      <c r="AQ2922">
        <v>141.72</v>
      </c>
      <c r="AR2922">
        <v>142.56</v>
      </c>
      <c r="AS2922">
        <v>143.4</v>
      </c>
      <c r="AT2922">
        <v>145.32</v>
      </c>
      <c r="AU2922">
        <v>55</v>
      </c>
      <c r="AV2922">
        <v>49</v>
      </c>
      <c r="AW2922">
        <v>48</v>
      </c>
      <c r="AX2922">
        <v>48</v>
      </c>
      <c r="AY2922">
        <v>48</v>
      </c>
      <c r="AZ2922">
        <v>49</v>
      </c>
      <c r="BA2922">
        <v>49</v>
      </c>
      <c r="BB2922">
        <v>49</v>
      </c>
      <c r="BC2922">
        <v>49</v>
      </c>
      <c r="BD2922">
        <v>51</v>
      </c>
      <c r="BE2922">
        <v>56</v>
      </c>
      <c r="BF2922">
        <v>60</v>
      </c>
      <c r="BG2922">
        <v>62</v>
      </c>
      <c r="BH2922">
        <v>63</v>
      </c>
      <c r="BI2922">
        <v>63</v>
      </c>
      <c r="BJ2922">
        <v>63</v>
      </c>
      <c r="BK2922">
        <v>62</v>
      </c>
      <c r="BL2922">
        <v>60</v>
      </c>
      <c r="BM2922">
        <v>60</v>
      </c>
      <c r="BN2922">
        <v>59</v>
      </c>
      <c r="BO2922">
        <v>58</v>
      </c>
      <c r="BP2922">
        <v>57</v>
      </c>
      <c r="BQ2922">
        <v>56</v>
      </c>
      <c r="BR2922">
        <v>55</v>
      </c>
      <c r="BS2922">
        <v>5.0994900000000003E-2</v>
      </c>
      <c r="BT2922">
        <v>-1.843323</v>
      </c>
      <c r="BU2922">
        <v>-2.0849609999999998</v>
      </c>
      <c r="BV2922">
        <v>-2.7102659999999998</v>
      </c>
      <c r="BW2922">
        <v>-1.848465</v>
      </c>
      <c r="BX2922">
        <v>-1.4766239999999999</v>
      </c>
      <c r="BY2922">
        <v>-0.1005402</v>
      </c>
      <c r="BZ2922">
        <v>0.2906494</v>
      </c>
      <c r="CA2922">
        <v>-0.24549869999999999</v>
      </c>
      <c r="CB2922">
        <v>3.3802639999999999</v>
      </c>
      <c r="CC2922">
        <v>4.0993040000000001</v>
      </c>
      <c r="CD2922">
        <v>5.236618</v>
      </c>
      <c r="CE2922">
        <v>6.2245030000000003</v>
      </c>
      <c r="CF2922">
        <v>1.6678010000000001</v>
      </c>
      <c r="CG2922">
        <v>3.3185120000000001</v>
      </c>
      <c r="CH2922">
        <v>4.5779880000000004</v>
      </c>
      <c r="CI2922">
        <v>4.4565279999999996</v>
      </c>
      <c r="CJ2922">
        <v>5.9044650000000001</v>
      </c>
      <c r="CK2922">
        <v>4.731903</v>
      </c>
      <c r="CL2922">
        <v>7.1921390000000001</v>
      </c>
      <c r="CM2922">
        <v>8.4022369999999995</v>
      </c>
      <c r="CN2922">
        <v>7.9120030000000003</v>
      </c>
      <c r="CO2922">
        <v>7.445557</v>
      </c>
      <c r="CP2922">
        <v>7.1220699999999999</v>
      </c>
      <c r="CQ2922">
        <v>15.182169999999999</v>
      </c>
      <c r="CR2922">
        <v>5.2969689999999998</v>
      </c>
      <c r="CS2922">
        <v>4.1794180000000001</v>
      </c>
      <c r="CT2922">
        <v>3.3398789999999998</v>
      </c>
      <c r="CU2922">
        <v>3.2657219999999998</v>
      </c>
      <c r="CV2922">
        <v>2.5533049999999999</v>
      </c>
      <c r="CW2922">
        <v>3.1333660000000001</v>
      </c>
      <c r="CX2922">
        <v>0.79861119999999997</v>
      </c>
      <c r="CY2922">
        <v>8.070487</v>
      </c>
      <c r="CZ2922">
        <v>6.1023319999999996</v>
      </c>
      <c r="DA2922">
        <v>19.239830000000001</v>
      </c>
      <c r="DB2922">
        <v>33.95288</v>
      </c>
      <c r="DC2922">
        <v>87.618660000000006</v>
      </c>
      <c r="DD2922">
        <v>65.038830000000004</v>
      </c>
      <c r="DE2922">
        <v>32.06953</v>
      </c>
      <c r="DF2922">
        <v>28.72363</v>
      </c>
      <c r="DG2922">
        <v>33.08719</v>
      </c>
      <c r="DH2922">
        <v>24.40456</v>
      </c>
      <c r="DI2922">
        <v>31.948440000000002</v>
      </c>
      <c r="DJ2922">
        <v>32.922499999999999</v>
      </c>
      <c r="DK2922">
        <v>45.238660000000003</v>
      </c>
      <c r="DL2922">
        <v>52.696359999999999</v>
      </c>
      <c r="DM2922">
        <v>54.944409999999998</v>
      </c>
      <c r="DN2922">
        <v>51.030050000000003</v>
      </c>
      <c r="DO2922">
        <v>19</v>
      </c>
      <c r="DP2922">
        <v>19</v>
      </c>
    </row>
    <row r="2923" spans="1:120" x14ac:dyDescent="0.25">
      <c r="A2923" t="str">
        <f t="shared" si="45"/>
        <v>AutoDR-No_Prescribed DA 1-4 (1PM-9PM)_44482_19-19</v>
      </c>
      <c r="B2923" t="s">
        <v>62</v>
      </c>
      <c r="C2923" t="s">
        <v>321</v>
      </c>
      <c r="D2923" t="s">
        <v>61</v>
      </c>
      <c r="E2923" t="s">
        <v>61</v>
      </c>
      <c r="F2923" t="s">
        <v>61</v>
      </c>
      <c r="G2923" t="s">
        <v>61</v>
      </c>
      <c r="H2923" t="s">
        <v>97</v>
      </c>
      <c r="I2923" t="s">
        <v>61</v>
      </c>
      <c r="J2923" t="s">
        <v>61</v>
      </c>
      <c r="K2923" t="s">
        <v>214</v>
      </c>
      <c r="L2923" s="18">
        <v>44482</v>
      </c>
      <c r="M2923">
        <v>19</v>
      </c>
      <c r="N2923">
        <v>19</v>
      </c>
      <c r="O2923" t="s">
        <v>258</v>
      </c>
      <c r="P2923">
        <v>3</v>
      </c>
      <c r="Q2923">
        <v>3</v>
      </c>
      <c r="R2923">
        <v>0</v>
      </c>
      <c r="S2923">
        <v>0</v>
      </c>
      <c r="T2923">
        <v>1</v>
      </c>
      <c r="U2923">
        <v>1</v>
      </c>
      <c r="V2923">
        <v>1</v>
      </c>
      <c r="W2923">
        <v>1169.1199999999999</v>
      </c>
      <c r="X2923">
        <v>1365.48</v>
      </c>
      <c r="Y2923">
        <v>1371.04</v>
      </c>
      <c r="Z2923">
        <v>1372.48</v>
      </c>
      <c r="AA2923">
        <v>1364.8</v>
      </c>
      <c r="AB2923">
        <v>1364.04</v>
      </c>
      <c r="AC2923">
        <v>1367.84</v>
      </c>
      <c r="AD2923">
        <v>1362.72</v>
      </c>
      <c r="AE2923">
        <v>1349.2</v>
      </c>
      <c r="AF2923">
        <v>1354.88</v>
      </c>
      <c r="AG2923">
        <v>1393.4</v>
      </c>
      <c r="AH2923">
        <v>1313.92</v>
      </c>
      <c r="AI2923">
        <v>554.48</v>
      </c>
      <c r="AJ2923">
        <v>626.28</v>
      </c>
      <c r="AK2923">
        <v>654.91999999999996</v>
      </c>
      <c r="AL2923">
        <v>655.28</v>
      </c>
      <c r="AM2923">
        <v>703.84</v>
      </c>
      <c r="AN2923">
        <v>381.72</v>
      </c>
      <c r="AO2923">
        <v>382.88</v>
      </c>
      <c r="AP2923">
        <v>696.6</v>
      </c>
      <c r="AQ2923">
        <v>774.2</v>
      </c>
      <c r="AR2923">
        <v>778.16</v>
      </c>
      <c r="AS2923">
        <v>778.68</v>
      </c>
      <c r="AT2923">
        <v>781.44</v>
      </c>
      <c r="AU2923">
        <v>55</v>
      </c>
      <c r="AV2923">
        <v>49</v>
      </c>
      <c r="AW2923">
        <v>48</v>
      </c>
      <c r="AX2923">
        <v>48</v>
      </c>
      <c r="AY2923">
        <v>48</v>
      </c>
      <c r="AZ2923">
        <v>49</v>
      </c>
      <c r="BA2923">
        <v>49</v>
      </c>
      <c r="BB2923">
        <v>49</v>
      </c>
      <c r="BC2923">
        <v>49</v>
      </c>
      <c r="BD2923">
        <v>51</v>
      </c>
      <c r="BE2923">
        <v>56</v>
      </c>
      <c r="BF2923">
        <v>60</v>
      </c>
      <c r="BG2923">
        <v>62</v>
      </c>
      <c r="BH2923">
        <v>63</v>
      </c>
      <c r="BI2923">
        <v>63</v>
      </c>
      <c r="BJ2923">
        <v>63</v>
      </c>
      <c r="BK2923">
        <v>62</v>
      </c>
      <c r="BL2923">
        <v>60</v>
      </c>
      <c r="BM2923">
        <v>60</v>
      </c>
      <c r="BN2923">
        <v>59</v>
      </c>
      <c r="BO2923">
        <v>58</v>
      </c>
      <c r="BP2923">
        <v>57</v>
      </c>
      <c r="BQ2923">
        <v>56</v>
      </c>
      <c r="BR2923">
        <v>55</v>
      </c>
      <c r="BS2923">
        <v>-18.02505</v>
      </c>
      <c r="BT2923">
        <v>4.0899660000000004</v>
      </c>
      <c r="BU2923">
        <v>3.921875</v>
      </c>
      <c r="BV2923">
        <v>0.57226560000000004</v>
      </c>
      <c r="BW2923">
        <v>1.6929780000000001</v>
      </c>
      <c r="BX2923">
        <v>2.472229</v>
      </c>
      <c r="BY2923">
        <v>2.596603</v>
      </c>
      <c r="BZ2923">
        <v>2.8325200000000001</v>
      </c>
      <c r="CA2923">
        <v>0.48295589999999999</v>
      </c>
      <c r="CB2923">
        <v>-10.077500000000001</v>
      </c>
      <c r="CC2923">
        <v>-27.74896</v>
      </c>
      <c r="CD2923">
        <v>-7.8581089999999998</v>
      </c>
      <c r="CE2923">
        <v>19.57893</v>
      </c>
      <c r="CF2923">
        <v>4.4205319999999997</v>
      </c>
      <c r="CG2923">
        <v>-12.604150000000001</v>
      </c>
      <c r="CH2923">
        <v>2.7785340000000001</v>
      </c>
      <c r="CI2923">
        <v>70.117810000000006</v>
      </c>
      <c r="CJ2923">
        <v>432.63029999999998</v>
      </c>
      <c r="CK2923">
        <v>437.21690000000001</v>
      </c>
      <c r="CL2923">
        <v>158.63249999999999</v>
      </c>
      <c r="CM2923">
        <v>118.2702</v>
      </c>
      <c r="CN2923">
        <v>73.7316</v>
      </c>
      <c r="CO2923">
        <v>64.243300000000005</v>
      </c>
      <c r="CP2923">
        <v>71.093310000000002</v>
      </c>
      <c r="CQ2923">
        <v>575.15340000000003</v>
      </c>
      <c r="CR2923">
        <v>45.320889999999999</v>
      </c>
      <c r="CS2923">
        <v>41.810540000000003</v>
      </c>
      <c r="CT2923">
        <v>37.642629999999997</v>
      </c>
      <c r="CU2923">
        <v>35.18394</v>
      </c>
      <c r="CV2923">
        <v>37.483080000000001</v>
      </c>
      <c r="CW2923">
        <v>34.3767</v>
      </c>
      <c r="CX2923">
        <v>27.528369999999999</v>
      </c>
      <c r="CY2923">
        <v>34.826369999999997</v>
      </c>
      <c r="CZ2923">
        <v>348.4298</v>
      </c>
      <c r="DA2923">
        <v>835.58079999999995</v>
      </c>
      <c r="DB2923">
        <v>763.80880000000002</v>
      </c>
      <c r="DC2923">
        <v>1625.4390000000001</v>
      </c>
      <c r="DD2923">
        <v>2373.069</v>
      </c>
      <c r="DE2923">
        <v>2439.0369999999998</v>
      </c>
      <c r="DF2923">
        <v>2238.8589999999999</v>
      </c>
      <c r="DG2923">
        <v>2335.5749999999998</v>
      </c>
      <c r="DH2923">
        <v>2313.248</v>
      </c>
      <c r="DI2923">
        <v>2538.9639999999999</v>
      </c>
      <c r="DJ2923">
        <v>2335.482</v>
      </c>
      <c r="DK2923">
        <v>2608.1999999999998</v>
      </c>
      <c r="DL2923">
        <v>1900.009</v>
      </c>
      <c r="DM2923">
        <v>1125.7850000000001</v>
      </c>
      <c r="DN2923">
        <v>921.71460000000002</v>
      </c>
      <c r="DO2923">
        <v>19</v>
      </c>
      <c r="DP2923">
        <v>19</v>
      </c>
    </row>
    <row r="2924" spans="1:120" hidden="1" x14ac:dyDescent="0.25">
      <c r="A2924" t="str">
        <f t="shared" si="45"/>
        <v>All_Prescribed DA 1-4 (1PM-9PM)_44482_19-19</v>
      </c>
      <c r="B2924" t="s">
        <v>62</v>
      </c>
      <c r="C2924" t="s">
        <v>61</v>
      </c>
      <c r="D2924" t="s">
        <v>61</v>
      </c>
      <c r="E2924" t="s">
        <v>61</v>
      </c>
      <c r="F2924" t="s">
        <v>61</v>
      </c>
      <c r="G2924" t="s">
        <v>61</v>
      </c>
      <c r="H2924" t="s">
        <v>61</v>
      </c>
      <c r="I2924" t="s">
        <v>61</v>
      </c>
      <c r="J2924" t="s">
        <v>61</v>
      </c>
      <c r="K2924" t="s">
        <v>214</v>
      </c>
      <c r="L2924" s="18">
        <v>44482</v>
      </c>
      <c r="M2924">
        <v>19</v>
      </c>
      <c r="N2924">
        <v>19</v>
      </c>
      <c r="O2924" t="s">
        <v>258</v>
      </c>
      <c r="P2924">
        <v>3</v>
      </c>
      <c r="Q2924">
        <v>3</v>
      </c>
      <c r="R2924">
        <v>0</v>
      </c>
      <c r="S2924">
        <v>0</v>
      </c>
      <c r="T2924">
        <v>1</v>
      </c>
      <c r="U2924">
        <v>1</v>
      </c>
      <c r="V2924">
        <v>1</v>
      </c>
      <c r="W2924">
        <v>1169.1199999999999</v>
      </c>
      <c r="X2924">
        <v>1365.48</v>
      </c>
      <c r="Y2924">
        <v>1371.04</v>
      </c>
      <c r="Z2924">
        <v>1372.48</v>
      </c>
      <c r="AA2924">
        <v>1364.8</v>
      </c>
      <c r="AB2924">
        <v>1364.04</v>
      </c>
      <c r="AC2924">
        <v>1367.84</v>
      </c>
      <c r="AD2924">
        <v>1362.72</v>
      </c>
      <c r="AE2924">
        <v>1349.2</v>
      </c>
      <c r="AF2924">
        <v>1354.88</v>
      </c>
      <c r="AG2924">
        <v>1393.4</v>
      </c>
      <c r="AH2924">
        <v>1313.92</v>
      </c>
      <c r="AI2924">
        <v>554.48</v>
      </c>
      <c r="AJ2924">
        <v>626.28</v>
      </c>
      <c r="AK2924">
        <v>654.91999999999996</v>
      </c>
      <c r="AL2924">
        <v>655.28</v>
      </c>
      <c r="AM2924">
        <v>703.84</v>
      </c>
      <c r="AN2924">
        <v>381.72</v>
      </c>
      <c r="AO2924">
        <v>382.88</v>
      </c>
      <c r="AP2924">
        <v>696.6</v>
      </c>
      <c r="AQ2924">
        <v>774.2</v>
      </c>
      <c r="AR2924">
        <v>778.16</v>
      </c>
      <c r="AS2924">
        <v>778.68</v>
      </c>
      <c r="AT2924">
        <v>781.44</v>
      </c>
      <c r="AU2924">
        <v>55</v>
      </c>
      <c r="AV2924">
        <v>49</v>
      </c>
      <c r="AW2924">
        <v>48</v>
      </c>
      <c r="AX2924">
        <v>48</v>
      </c>
      <c r="AY2924">
        <v>48</v>
      </c>
      <c r="AZ2924">
        <v>49</v>
      </c>
      <c r="BA2924">
        <v>49</v>
      </c>
      <c r="BB2924">
        <v>49</v>
      </c>
      <c r="BC2924">
        <v>49</v>
      </c>
      <c r="BD2924">
        <v>51</v>
      </c>
      <c r="BE2924">
        <v>56</v>
      </c>
      <c r="BF2924">
        <v>60</v>
      </c>
      <c r="BG2924">
        <v>62</v>
      </c>
      <c r="BH2924">
        <v>63</v>
      </c>
      <c r="BI2924">
        <v>63</v>
      </c>
      <c r="BJ2924">
        <v>63</v>
      </c>
      <c r="BK2924">
        <v>62</v>
      </c>
      <c r="BL2924">
        <v>60</v>
      </c>
      <c r="BM2924">
        <v>60</v>
      </c>
      <c r="BN2924">
        <v>59</v>
      </c>
      <c r="BO2924">
        <v>58</v>
      </c>
      <c r="BP2924">
        <v>57</v>
      </c>
      <c r="BQ2924">
        <v>56</v>
      </c>
      <c r="BR2924">
        <v>55</v>
      </c>
      <c r="BS2924">
        <v>-18.02505</v>
      </c>
      <c r="BT2924">
        <v>4.0899660000000004</v>
      </c>
      <c r="BU2924">
        <v>3.921875</v>
      </c>
      <c r="BV2924">
        <v>0.57226560000000004</v>
      </c>
      <c r="BW2924">
        <v>1.6929780000000001</v>
      </c>
      <c r="BX2924">
        <v>2.472229</v>
      </c>
      <c r="BY2924">
        <v>2.596603</v>
      </c>
      <c r="BZ2924">
        <v>2.8325200000000001</v>
      </c>
      <c r="CA2924">
        <v>0.48295589999999999</v>
      </c>
      <c r="CB2924">
        <v>-10.077500000000001</v>
      </c>
      <c r="CC2924">
        <v>-27.74896</v>
      </c>
      <c r="CD2924">
        <v>-7.8581089999999998</v>
      </c>
      <c r="CE2924">
        <v>19.57893</v>
      </c>
      <c r="CF2924">
        <v>4.4205319999999997</v>
      </c>
      <c r="CG2924">
        <v>-12.604150000000001</v>
      </c>
      <c r="CH2924">
        <v>2.7785340000000001</v>
      </c>
      <c r="CI2924">
        <v>70.117810000000006</v>
      </c>
      <c r="CJ2924">
        <v>432.63029999999998</v>
      </c>
      <c r="CK2924">
        <v>437.21690000000001</v>
      </c>
      <c r="CL2924">
        <v>158.63249999999999</v>
      </c>
      <c r="CM2924">
        <v>118.2702</v>
      </c>
      <c r="CN2924">
        <v>73.7316</v>
      </c>
      <c r="CO2924">
        <v>64.243300000000005</v>
      </c>
      <c r="CP2924">
        <v>71.093310000000002</v>
      </c>
      <c r="CQ2924">
        <v>575.15340000000003</v>
      </c>
      <c r="CR2924">
        <v>45.320889999999999</v>
      </c>
      <c r="CS2924">
        <v>41.810540000000003</v>
      </c>
      <c r="CT2924">
        <v>37.642629999999997</v>
      </c>
      <c r="CU2924">
        <v>35.18394</v>
      </c>
      <c r="CV2924">
        <v>37.483080000000001</v>
      </c>
      <c r="CW2924">
        <v>34.3767</v>
      </c>
      <c r="CX2924">
        <v>27.528369999999999</v>
      </c>
      <c r="CY2924">
        <v>34.826369999999997</v>
      </c>
      <c r="CZ2924">
        <v>348.4298</v>
      </c>
      <c r="DA2924">
        <v>835.58079999999995</v>
      </c>
      <c r="DB2924">
        <v>763.80880000000002</v>
      </c>
      <c r="DC2924">
        <v>1625.4390000000001</v>
      </c>
      <c r="DD2924">
        <v>2373.069</v>
      </c>
      <c r="DE2924">
        <v>2439.0369999999998</v>
      </c>
      <c r="DF2924">
        <v>2238.8589999999999</v>
      </c>
      <c r="DG2924">
        <v>2335.5749999999998</v>
      </c>
      <c r="DH2924">
        <v>2313.248</v>
      </c>
      <c r="DI2924">
        <v>2538.9639999999999</v>
      </c>
      <c r="DJ2924">
        <v>2335.482</v>
      </c>
      <c r="DK2924">
        <v>2608.1999999999998</v>
      </c>
      <c r="DL2924">
        <v>1900.009</v>
      </c>
      <c r="DM2924">
        <v>1125.7850000000001</v>
      </c>
      <c r="DN2924">
        <v>921.71460000000002</v>
      </c>
      <c r="DO2924">
        <v>19</v>
      </c>
      <c r="DP2924">
        <v>19</v>
      </c>
    </row>
    <row r="2925" spans="1:120" hidden="1" x14ac:dyDescent="0.25">
      <c r="A2925" t="str">
        <f t="shared" si="45"/>
        <v>Size_Grp-20 to 199.99 kW_Prescribed DA 1-4 (1PM-9PM)_44482_19-19</v>
      </c>
      <c r="B2925" t="s">
        <v>62</v>
      </c>
      <c r="C2925" t="s">
        <v>201</v>
      </c>
      <c r="D2925" t="s">
        <v>61</v>
      </c>
      <c r="E2925" t="s">
        <v>61</v>
      </c>
      <c r="F2925" t="s">
        <v>61</v>
      </c>
      <c r="G2925" t="s">
        <v>61</v>
      </c>
      <c r="H2925" t="s">
        <v>61</v>
      </c>
      <c r="I2925" t="s">
        <v>61</v>
      </c>
      <c r="J2925" t="s">
        <v>101</v>
      </c>
      <c r="K2925" t="s">
        <v>214</v>
      </c>
      <c r="L2925" s="18">
        <v>44482</v>
      </c>
      <c r="M2925">
        <v>19</v>
      </c>
      <c r="N2925">
        <v>19</v>
      </c>
      <c r="O2925" t="s">
        <v>258</v>
      </c>
      <c r="P2925">
        <v>1</v>
      </c>
      <c r="Q2925">
        <v>1</v>
      </c>
      <c r="R2925">
        <v>0</v>
      </c>
      <c r="S2925">
        <v>0</v>
      </c>
      <c r="T2925">
        <v>1</v>
      </c>
      <c r="U2925">
        <v>0</v>
      </c>
      <c r="V2925">
        <v>1</v>
      </c>
      <c r="W2925">
        <v>168.24</v>
      </c>
      <c r="X2925">
        <v>180.24</v>
      </c>
      <c r="Y2925">
        <v>180.48</v>
      </c>
      <c r="Z2925">
        <v>180.84</v>
      </c>
      <c r="AA2925">
        <v>180.12</v>
      </c>
      <c r="AB2925">
        <v>180</v>
      </c>
      <c r="AC2925">
        <v>180.48</v>
      </c>
      <c r="AD2925">
        <v>174.72</v>
      </c>
      <c r="AE2925">
        <v>169.44</v>
      </c>
      <c r="AF2925">
        <v>171.24</v>
      </c>
      <c r="AG2925">
        <v>174</v>
      </c>
      <c r="AH2925">
        <v>175.68</v>
      </c>
      <c r="AI2925">
        <v>140.76</v>
      </c>
      <c r="AJ2925">
        <v>144.24</v>
      </c>
      <c r="AK2925">
        <v>138.96</v>
      </c>
      <c r="AL2925">
        <v>138.96</v>
      </c>
      <c r="AM2925">
        <v>137.76</v>
      </c>
      <c r="AN2925">
        <v>137.04</v>
      </c>
      <c r="AO2925">
        <v>136.80000000000001</v>
      </c>
      <c r="AP2925">
        <v>136.68</v>
      </c>
      <c r="AQ2925">
        <v>141.72</v>
      </c>
      <c r="AR2925">
        <v>142.56</v>
      </c>
      <c r="AS2925">
        <v>143.4</v>
      </c>
      <c r="AT2925">
        <v>145.32</v>
      </c>
      <c r="AU2925">
        <v>55</v>
      </c>
      <c r="AV2925">
        <v>49</v>
      </c>
      <c r="AW2925">
        <v>48</v>
      </c>
      <c r="AX2925">
        <v>48</v>
      </c>
      <c r="AY2925">
        <v>48</v>
      </c>
      <c r="AZ2925">
        <v>49</v>
      </c>
      <c r="BA2925">
        <v>49</v>
      </c>
      <c r="BB2925">
        <v>49</v>
      </c>
      <c r="BC2925">
        <v>49</v>
      </c>
      <c r="BD2925">
        <v>51</v>
      </c>
      <c r="BE2925">
        <v>56</v>
      </c>
      <c r="BF2925">
        <v>60</v>
      </c>
      <c r="BG2925">
        <v>62</v>
      </c>
      <c r="BH2925">
        <v>63</v>
      </c>
      <c r="BI2925">
        <v>63</v>
      </c>
      <c r="BJ2925">
        <v>63</v>
      </c>
      <c r="BK2925">
        <v>62</v>
      </c>
      <c r="BL2925">
        <v>60</v>
      </c>
      <c r="BM2925">
        <v>60</v>
      </c>
      <c r="BN2925">
        <v>59</v>
      </c>
      <c r="BO2925">
        <v>58</v>
      </c>
      <c r="BP2925">
        <v>57</v>
      </c>
      <c r="BQ2925">
        <v>56</v>
      </c>
      <c r="BR2925">
        <v>55</v>
      </c>
      <c r="BS2925">
        <v>5.0994900000000003E-2</v>
      </c>
      <c r="BT2925">
        <v>-1.843323</v>
      </c>
      <c r="BU2925">
        <v>-2.0849609999999998</v>
      </c>
      <c r="BV2925">
        <v>-2.7102659999999998</v>
      </c>
      <c r="BW2925">
        <v>-1.848465</v>
      </c>
      <c r="BX2925">
        <v>-1.4766239999999999</v>
      </c>
      <c r="BY2925">
        <v>-0.1005402</v>
      </c>
      <c r="BZ2925">
        <v>0.2906494</v>
      </c>
      <c r="CA2925">
        <v>-0.24549869999999999</v>
      </c>
      <c r="CB2925">
        <v>3.3802639999999999</v>
      </c>
      <c r="CC2925">
        <v>4.0993040000000001</v>
      </c>
      <c r="CD2925">
        <v>5.236618</v>
      </c>
      <c r="CE2925">
        <v>6.2245030000000003</v>
      </c>
      <c r="CF2925">
        <v>1.6678010000000001</v>
      </c>
      <c r="CG2925">
        <v>3.3185120000000001</v>
      </c>
      <c r="CH2925">
        <v>4.5779880000000004</v>
      </c>
      <c r="CI2925">
        <v>4.4565279999999996</v>
      </c>
      <c r="CJ2925">
        <v>5.9044650000000001</v>
      </c>
      <c r="CK2925">
        <v>4.731903</v>
      </c>
      <c r="CL2925">
        <v>7.1921390000000001</v>
      </c>
      <c r="CM2925">
        <v>8.4022369999999995</v>
      </c>
      <c r="CN2925">
        <v>7.9120030000000003</v>
      </c>
      <c r="CO2925">
        <v>7.445557</v>
      </c>
      <c r="CP2925">
        <v>7.1220699999999999</v>
      </c>
      <c r="CQ2925">
        <v>15.182169999999999</v>
      </c>
      <c r="CR2925">
        <v>5.2969689999999998</v>
      </c>
      <c r="CS2925">
        <v>4.1794180000000001</v>
      </c>
      <c r="CT2925">
        <v>3.3398789999999998</v>
      </c>
      <c r="CU2925">
        <v>3.2657219999999998</v>
      </c>
      <c r="CV2925">
        <v>2.5533049999999999</v>
      </c>
      <c r="CW2925">
        <v>3.1333660000000001</v>
      </c>
      <c r="CX2925">
        <v>0.79861119999999997</v>
      </c>
      <c r="CY2925">
        <v>8.070487</v>
      </c>
      <c r="CZ2925">
        <v>6.1023319999999996</v>
      </c>
      <c r="DA2925">
        <v>19.239830000000001</v>
      </c>
      <c r="DB2925">
        <v>33.95288</v>
      </c>
      <c r="DC2925">
        <v>87.618660000000006</v>
      </c>
      <c r="DD2925">
        <v>65.038830000000004</v>
      </c>
      <c r="DE2925">
        <v>32.06953</v>
      </c>
      <c r="DF2925">
        <v>28.72363</v>
      </c>
      <c r="DG2925">
        <v>33.08719</v>
      </c>
      <c r="DH2925">
        <v>24.40456</v>
      </c>
      <c r="DI2925">
        <v>31.948440000000002</v>
      </c>
      <c r="DJ2925">
        <v>32.922499999999999</v>
      </c>
      <c r="DK2925">
        <v>45.238660000000003</v>
      </c>
      <c r="DL2925">
        <v>52.696359999999999</v>
      </c>
      <c r="DM2925">
        <v>54.944409999999998</v>
      </c>
      <c r="DN2925">
        <v>51.030050000000003</v>
      </c>
      <c r="DO2925">
        <v>19</v>
      </c>
      <c r="DP2925">
        <v>19</v>
      </c>
    </row>
    <row r="2926" spans="1:120" hidden="1" x14ac:dyDescent="0.25">
      <c r="A2926" t="str">
        <f t="shared" si="45"/>
        <v>Size_Grp-200 kW and above_Prescribed DA 1-4 (1PM-9PM)_44482_19-19</v>
      </c>
      <c r="B2926" t="s">
        <v>62</v>
      </c>
      <c r="C2926" t="s">
        <v>207</v>
      </c>
      <c r="D2926" t="s">
        <v>61</v>
      </c>
      <c r="E2926" t="s">
        <v>61</v>
      </c>
      <c r="F2926" t="s">
        <v>61</v>
      </c>
      <c r="G2926" t="s">
        <v>61</v>
      </c>
      <c r="H2926" t="s">
        <v>61</v>
      </c>
      <c r="I2926" t="s">
        <v>61</v>
      </c>
      <c r="J2926" t="s">
        <v>102</v>
      </c>
      <c r="K2926" t="s">
        <v>214</v>
      </c>
      <c r="L2926" s="18">
        <v>44482</v>
      </c>
      <c r="M2926">
        <v>19</v>
      </c>
      <c r="N2926">
        <v>19</v>
      </c>
      <c r="O2926" t="s">
        <v>258</v>
      </c>
      <c r="P2926">
        <v>2</v>
      </c>
      <c r="Q2926">
        <v>2</v>
      </c>
      <c r="R2926">
        <v>0</v>
      </c>
      <c r="S2926">
        <v>0</v>
      </c>
      <c r="T2926">
        <v>1</v>
      </c>
      <c r="U2926">
        <v>1</v>
      </c>
      <c r="V2926">
        <v>1</v>
      </c>
      <c r="W2926">
        <v>1000.88</v>
      </c>
      <c r="X2926">
        <v>1185.24</v>
      </c>
      <c r="Y2926">
        <v>1190.56</v>
      </c>
      <c r="Z2926">
        <v>1191.6400000000001</v>
      </c>
      <c r="AA2926">
        <v>1184.68</v>
      </c>
      <c r="AB2926">
        <v>1184.04</v>
      </c>
      <c r="AC2926">
        <v>1187.3599999999999</v>
      </c>
      <c r="AD2926">
        <v>1188</v>
      </c>
      <c r="AE2926">
        <v>1179.76</v>
      </c>
      <c r="AF2926">
        <v>1183.6400000000001</v>
      </c>
      <c r="AG2926">
        <v>1219.4000000000001</v>
      </c>
      <c r="AH2926">
        <v>1138.24</v>
      </c>
      <c r="AI2926">
        <v>413.72</v>
      </c>
      <c r="AJ2926">
        <v>482.04</v>
      </c>
      <c r="AK2926">
        <v>515.96</v>
      </c>
      <c r="AL2926">
        <v>516.32000000000005</v>
      </c>
      <c r="AM2926">
        <v>566.08000000000004</v>
      </c>
      <c r="AN2926">
        <v>244.68</v>
      </c>
      <c r="AO2926">
        <v>246.08</v>
      </c>
      <c r="AP2926">
        <v>559.91999999999996</v>
      </c>
      <c r="AQ2926">
        <v>632.48</v>
      </c>
      <c r="AR2926">
        <v>635.6</v>
      </c>
      <c r="AS2926">
        <v>635.28</v>
      </c>
      <c r="AT2926">
        <v>636.12</v>
      </c>
      <c r="AU2926">
        <v>55</v>
      </c>
      <c r="AV2926">
        <v>49</v>
      </c>
      <c r="AW2926">
        <v>48</v>
      </c>
      <c r="AX2926">
        <v>48</v>
      </c>
      <c r="AY2926">
        <v>48</v>
      </c>
      <c r="AZ2926">
        <v>49</v>
      </c>
      <c r="BA2926">
        <v>49</v>
      </c>
      <c r="BB2926">
        <v>49</v>
      </c>
      <c r="BC2926">
        <v>49</v>
      </c>
      <c r="BD2926">
        <v>51</v>
      </c>
      <c r="BE2926">
        <v>56</v>
      </c>
      <c r="BF2926">
        <v>60</v>
      </c>
      <c r="BG2926">
        <v>62</v>
      </c>
      <c r="BH2926">
        <v>63</v>
      </c>
      <c r="BI2926">
        <v>63</v>
      </c>
      <c r="BJ2926">
        <v>63</v>
      </c>
      <c r="BK2926">
        <v>62</v>
      </c>
      <c r="BL2926">
        <v>60</v>
      </c>
      <c r="BM2926">
        <v>60</v>
      </c>
      <c r="BN2926">
        <v>59</v>
      </c>
      <c r="BO2926">
        <v>58</v>
      </c>
      <c r="BP2926">
        <v>57</v>
      </c>
      <c r="BQ2926">
        <v>56</v>
      </c>
      <c r="BR2926">
        <v>55</v>
      </c>
      <c r="BS2926">
        <v>-18.076049999999999</v>
      </c>
      <c r="BT2926">
        <v>5.9332890000000003</v>
      </c>
      <c r="BU2926">
        <v>6.0068359999999998</v>
      </c>
      <c r="BV2926">
        <v>3.2825319999999998</v>
      </c>
      <c r="BW2926">
        <v>3.5414430000000001</v>
      </c>
      <c r="BX2926">
        <v>3.9488530000000002</v>
      </c>
      <c r="BY2926">
        <v>2.6971440000000002</v>
      </c>
      <c r="BZ2926">
        <v>2.5418699999999999</v>
      </c>
      <c r="CA2926">
        <v>0.72845459999999995</v>
      </c>
      <c r="CB2926">
        <v>-13.45776</v>
      </c>
      <c r="CC2926">
        <v>-31.848269999999999</v>
      </c>
      <c r="CD2926">
        <v>-13.09473</v>
      </c>
      <c r="CE2926">
        <v>13.354419999999999</v>
      </c>
      <c r="CF2926">
        <v>2.7527309999999998</v>
      </c>
      <c r="CG2926">
        <v>-15.92266</v>
      </c>
      <c r="CH2926">
        <v>-1.7994540000000001</v>
      </c>
      <c r="CI2926">
        <v>65.661289999999994</v>
      </c>
      <c r="CJ2926">
        <v>426.72579999999999</v>
      </c>
      <c r="CK2926">
        <v>432.48500000000001</v>
      </c>
      <c r="CL2926">
        <v>151.44040000000001</v>
      </c>
      <c r="CM2926">
        <v>109.86799999999999</v>
      </c>
      <c r="CN2926">
        <v>65.819599999999994</v>
      </c>
      <c r="CO2926">
        <v>56.797739999999997</v>
      </c>
      <c r="CP2926">
        <v>63.971240000000002</v>
      </c>
      <c r="CQ2926">
        <v>559.97130000000004</v>
      </c>
      <c r="CR2926">
        <v>40.023919999999997</v>
      </c>
      <c r="CS2926">
        <v>37.631129999999999</v>
      </c>
      <c r="CT2926">
        <v>34.302750000000003</v>
      </c>
      <c r="CU2926">
        <v>31.918220000000002</v>
      </c>
      <c r="CV2926">
        <v>34.929780000000001</v>
      </c>
      <c r="CW2926">
        <v>31.24333</v>
      </c>
      <c r="CX2926">
        <v>26.729759999999999</v>
      </c>
      <c r="CY2926">
        <v>26.755890000000001</v>
      </c>
      <c r="CZ2926">
        <v>342.32749999999999</v>
      </c>
      <c r="DA2926">
        <v>816.34090000000003</v>
      </c>
      <c r="DB2926">
        <v>729.85599999999999</v>
      </c>
      <c r="DC2926">
        <v>1537.82</v>
      </c>
      <c r="DD2926">
        <v>2308.0300000000002</v>
      </c>
      <c r="DE2926">
        <v>2406.9679999999998</v>
      </c>
      <c r="DF2926">
        <v>2210.1350000000002</v>
      </c>
      <c r="DG2926">
        <v>2302.4879999999998</v>
      </c>
      <c r="DH2926">
        <v>2288.8429999999998</v>
      </c>
      <c r="DI2926">
        <v>2507.0160000000001</v>
      </c>
      <c r="DJ2926">
        <v>2302.56</v>
      </c>
      <c r="DK2926">
        <v>2562.9609999999998</v>
      </c>
      <c r="DL2926">
        <v>1847.3130000000001</v>
      </c>
      <c r="DM2926">
        <v>1070.8409999999999</v>
      </c>
      <c r="DN2926">
        <v>870.68460000000005</v>
      </c>
      <c r="DO2926">
        <v>19</v>
      </c>
      <c r="DP2926">
        <v>19</v>
      </c>
    </row>
    <row r="2927" spans="1:120" hidden="1" x14ac:dyDescent="0.25">
      <c r="A2927" t="str">
        <f t="shared" si="45"/>
        <v>Industry_Type-1. Agriculture, Mining &amp; Construction_All CBP_44483</v>
      </c>
      <c r="B2927" t="s">
        <v>62</v>
      </c>
      <c r="C2927" t="s">
        <v>211</v>
      </c>
      <c r="D2927" t="s">
        <v>61</v>
      </c>
      <c r="E2927" t="s">
        <v>61</v>
      </c>
      <c r="F2927" t="s">
        <v>61</v>
      </c>
      <c r="G2927" t="s">
        <v>30</v>
      </c>
      <c r="H2927" t="s">
        <v>61</v>
      </c>
      <c r="I2927" t="s">
        <v>61</v>
      </c>
      <c r="J2927" t="s">
        <v>61</v>
      </c>
      <c r="K2927" t="s">
        <v>197</v>
      </c>
      <c r="L2927" s="18">
        <v>44483</v>
      </c>
      <c r="M2927">
        <v>17</v>
      </c>
      <c r="N2927">
        <v>20</v>
      </c>
      <c r="O2927" t="s">
        <v>258</v>
      </c>
      <c r="P2927">
        <v>1</v>
      </c>
      <c r="Q2927">
        <v>1</v>
      </c>
      <c r="R2927">
        <v>0</v>
      </c>
      <c r="S2927">
        <v>0</v>
      </c>
      <c r="T2927">
        <v>1</v>
      </c>
      <c r="U2927">
        <v>0</v>
      </c>
      <c r="V2927">
        <v>1</v>
      </c>
      <c r="W2927">
        <v>499.68</v>
      </c>
      <c r="X2927">
        <v>498.56</v>
      </c>
      <c r="Y2927">
        <v>498.56</v>
      </c>
      <c r="Z2927">
        <v>497.92</v>
      </c>
      <c r="AA2927">
        <v>498.72</v>
      </c>
      <c r="AB2927">
        <v>498.56</v>
      </c>
      <c r="AC2927">
        <v>536.16</v>
      </c>
      <c r="AD2927">
        <v>541.76</v>
      </c>
      <c r="AE2927">
        <v>420.64</v>
      </c>
      <c r="AF2927">
        <v>184.32</v>
      </c>
      <c r="AG2927">
        <v>185.76</v>
      </c>
      <c r="AH2927">
        <v>238.88</v>
      </c>
      <c r="AI2927">
        <v>308.16000000000003</v>
      </c>
      <c r="AJ2927">
        <v>119.52</v>
      </c>
      <c r="AK2927">
        <v>113.92</v>
      </c>
      <c r="AL2927">
        <v>110.88</v>
      </c>
      <c r="AM2927">
        <v>106.56</v>
      </c>
      <c r="AN2927">
        <v>92.96</v>
      </c>
      <c r="AO2927">
        <v>56</v>
      </c>
      <c r="AP2927">
        <v>89.6</v>
      </c>
      <c r="AQ2927">
        <v>121.6</v>
      </c>
      <c r="AR2927">
        <v>466.4</v>
      </c>
      <c r="AS2927">
        <v>497.44</v>
      </c>
      <c r="AT2927">
        <v>498.08</v>
      </c>
      <c r="AU2927">
        <v>54</v>
      </c>
      <c r="AV2927">
        <v>53</v>
      </c>
      <c r="AW2927">
        <v>53</v>
      </c>
      <c r="AX2927">
        <v>53</v>
      </c>
      <c r="AY2927">
        <v>53</v>
      </c>
      <c r="AZ2927">
        <v>52</v>
      </c>
      <c r="BA2927">
        <v>52</v>
      </c>
      <c r="BB2927">
        <v>51</v>
      </c>
      <c r="BC2927">
        <v>52</v>
      </c>
      <c r="BD2927">
        <v>55</v>
      </c>
      <c r="BE2927">
        <v>59</v>
      </c>
      <c r="BF2927">
        <v>62</v>
      </c>
      <c r="BG2927">
        <v>65</v>
      </c>
      <c r="BH2927">
        <v>66</v>
      </c>
      <c r="BI2927">
        <v>67</v>
      </c>
      <c r="BJ2927">
        <v>67</v>
      </c>
      <c r="BK2927">
        <v>65</v>
      </c>
      <c r="BL2927">
        <v>64</v>
      </c>
      <c r="BM2927">
        <v>62</v>
      </c>
      <c r="BN2927">
        <v>59</v>
      </c>
      <c r="BO2927">
        <v>58</v>
      </c>
      <c r="BP2927">
        <v>57</v>
      </c>
      <c r="BQ2927">
        <v>56</v>
      </c>
      <c r="BR2927">
        <v>55</v>
      </c>
      <c r="BS2927">
        <v>-19.016570000000002</v>
      </c>
      <c r="BT2927">
        <v>-14.33774</v>
      </c>
      <c r="BU2927">
        <v>-19.875730000000001</v>
      </c>
      <c r="BV2927">
        <v>-19.87387</v>
      </c>
      <c r="BW2927">
        <v>-19.207889999999999</v>
      </c>
      <c r="BX2927">
        <v>-33.487609999999997</v>
      </c>
      <c r="BY2927">
        <v>-68.603759999999994</v>
      </c>
      <c r="BZ2927">
        <v>-66.520870000000002</v>
      </c>
      <c r="CA2927">
        <v>-4.3247070000000001</v>
      </c>
      <c r="CB2927">
        <v>201.9975</v>
      </c>
      <c r="CC2927">
        <v>171.53569999999999</v>
      </c>
      <c r="CD2927">
        <v>111.1528</v>
      </c>
      <c r="CE2927">
        <v>23.50732</v>
      </c>
      <c r="CF2927">
        <v>-0.59107209999999999</v>
      </c>
      <c r="CG2927">
        <v>-6.0091929999999998</v>
      </c>
      <c r="CH2927">
        <v>-4.9894939999999997</v>
      </c>
      <c r="CI2927">
        <v>-7.8731159999999996</v>
      </c>
      <c r="CJ2927">
        <v>-2.181</v>
      </c>
      <c r="CK2927">
        <v>6.095669</v>
      </c>
      <c r="CL2927">
        <v>-14.0951</v>
      </c>
      <c r="CM2927">
        <v>-16.951419999999999</v>
      </c>
      <c r="CN2927">
        <v>-23.49823</v>
      </c>
      <c r="CO2927">
        <v>-30.361450000000001</v>
      </c>
      <c r="CP2927">
        <v>-32.925449999999998</v>
      </c>
      <c r="CQ2927">
        <v>59.808140000000002</v>
      </c>
      <c r="CR2927">
        <v>105.1095</v>
      </c>
      <c r="CS2927">
        <v>138.5034</v>
      </c>
      <c r="CT2927">
        <v>122.89619999999999</v>
      </c>
      <c r="CU2927">
        <v>120.81100000000001</v>
      </c>
      <c r="CV2927">
        <v>111.32680000000001</v>
      </c>
      <c r="CW2927">
        <v>126.9766</v>
      </c>
      <c r="CX2927">
        <v>147.53049999999999</v>
      </c>
      <c r="CY2927">
        <v>324.28039999999999</v>
      </c>
      <c r="CZ2927">
        <v>505.38869999999997</v>
      </c>
      <c r="DA2927">
        <v>797.58450000000005</v>
      </c>
      <c r="DB2927">
        <v>500.77980000000002</v>
      </c>
      <c r="DC2927">
        <v>595.97170000000006</v>
      </c>
      <c r="DD2927">
        <v>21.523289999999999</v>
      </c>
      <c r="DE2927">
        <v>28.151070000000001</v>
      </c>
      <c r="DF2927">
        <v>31.826550000000001</v>
      </c>
      <c r="DG2927">
        <v>23.181979999999999</v>
      </c>
      <c r="DH2927">
        <v>24.806280000000001</v>
      </c>
      <c r="DI2927">
        <v>25.62435</v>
      </c>
      <c r="DJ2927">
        <v>57.246299999999998</v>
      </c>
      <c r="DK2927">
        <v>203.5523</v>
      </c>
      <c r="DL2927">
        <v>165.80350000000001</v>
      </c>
      <c r="DM2927">
        <v>165.70959999999999</v>
      </c>
      <c r="DN2927">
        <v>146.53739999999999</v>
      </c>
      <c r="DO2927">
        <v>17</v>
      </c>
      <c r="DP2927">
        <v>20</v>
      </c>
    </row>
    <row r="2928" spans="1:120" hidden="1" x14ac:dyDescent="0.25">
      <c r="A2928" t="str">
        <f t="shared" si="45"/>
        <v>LCA-Greater Bay Area_All CBP_44483</v>
      </c>
      <c r="B2928" t="s">
        <v>62</v>
      </c>
      <c r="C2928" t="s">
        <v>209</v>
      </c>
      <c r="D2928" t="s">
        <v>36</v>
      </c>
      <c r="E2928" t="s">
        <v>61</v>
      </c>
      <c r="F2928" t="s">
        <v>61</v>
      </c>
      <c r="G2928" t="s">
        <v>61</v>
      </c>
      <c r="H2928" t="s">
        <v>61</v>
      </c>
      <c r="I2928" t="s">
        <v>61</v>
      </c>
      <c r="J2928" t="s">
        <v>61</v>
      </c>
      <c r="K2928" t="s">
        <v>197</v>
      </c>
      <c r="L2928" s="18">
        <v>44483</v>
      </c>
      <c r="M2928">
        <v>17</v>
      </c>
      <c r="N2928">
        <v>20</v>
      </c>
      <c r="O2928" t="s">
        <v>258</v>
      </c>
      <c r="P2928">
        <v>3</v>
      </c>
      <c r="Q2928">
        <v>2</v>
      </c>
      <c r="R2928">
        <v>0</v>
      </c>
      <c r="S2928">
        <v>0</v>
      </c>
      <c r="T2928">
        <v>1</v>
      </c>
      <c r="U2928">
        <v>0</v>
      </c>
      <c r="V2928">
        <v>1</v>
      </c>
      <c r="W2928">
        <v>897.54</v>
      </c>
      <c r="X2928">
        <v>936</v>
      </c>
      <c r="Y2928">
        <v>935.94</v>
      </c>
      <c r="Z2928">
        <v>930.72</v>
      </c>
      <c r="AA2928">
        <v>934.92</v>
      </c>
      <c r="AB2928">
        <v>934.62</v>
      </c>
      <c r="AC2928">
        <v>960.84</v>
      </c>
      <c r="AD2928">
        <v>920.22</v>
      </c>
      <c r="AE2928">
        <v>765.6</v>
      </c>
      <c r="AF2928">
        <v>418.86</v>
      </c>
      <c r="AG2928">
        <v>422.88</v>
      </c>
      <c r="AH2928">
        <v>509.46</v>
      </c>
      <c r="AI2928">
        <v>618.78</v>
      </c>
      <c r="AJ2928">
        <v>342.24</v>
      </c>
      <c r="AK2928">
        <v>336.9</v>
      </c>
      <c r="AL2928">
        <v>323.10000000000002</v>
      </c>
      <c r="AM2928">
        <v>206.94</v>
      </c>
      <c r="AN2928">
        <v>187.5</v>
      </c>
      <c r="AO2928">
        <v>131.04</v>
      </c>
      <c r="AP2928">
        <v>177.84</v>
      </c>
      <c r="AQ2928">
        <v>321.83999999999997</v>
      </c>
      <c r="AR2928">
        <v>848.82</v>
      </c>
      <c r="AS2928">
        <v>892.08</v>
      </c>
      <c r="AT2928">
        <v>895.08</v>
      </c>
      <c r="AU2928">
        <v>55.5</v>
      </c>
      <c r="AV2928">
        <v>53.5</v>
      </c>
      <c r="AW2928">
        <v>53</v>
      </c>
      <c r="AX2928">
        <v>53</v>
      </c>
      <c r="AY2928">
        <v>53</v>
      </c>
      <c r="AZ2928">
        <v>52.5</v>
      </c>
      <c r="BA2928">
        <v>52.5</v>
      </c>
      <c r="BB2928">
        <v>51</v>
      </c>
      <c r="BC2928">
        <v>52.5</v>
      </c>
      <c r="BD2928">
        <v>56</v>
      </c>
      <c r="BE2928">
        <v>61</v>
      </c>
      <c r="BF2928">
        <v>65</v>
      </c>
      <c r="BG2928">
        <v>68</v>
      </c>
      <c r="BH2928">
        <v>70</v>
      </c>
      <c r="BI2928">
        <v>71.5</v>
      </c>
      <c r="BJ2928">
        <v>71.5</v>
      </c>
      <c r="BK2928">
        <v>70</v>
      </c>
      <c r="BL2928">
        <v>68.5</v>
      </c>
      <c r="BM2928">
        <v>65.5</v>
      </c>
      <c r="BN2928">
        <v>63.5</v>
      </c>
      <c r="BO2928">
        <v>61</v>
      </c>
      <c r="BP2928">
        <v>58.5</v>
      </c>
      <c r="BQ2928">
        <v>57.5</v>
      </c>
      <c r="BR2928">
        <v>57</v>
      </c>
      <c r="BS2928">
        <v>-25.220870000000001</v>
      </c>
      <c r="BT2928">
        <v>-54.159350000000003</v>
      </c>
      <c r="BU2928">
        <v>-63.06532</v>
      </c>
      <c r="BV2928">
        <v>-57.598700000000001</v>
      </c>
      <c r="BW2928">
        <v>-58.520470000000003</v>
      </c>
      <c r="BX2928">
        <v>-78.781829999999999</v>
      </c>
      <c r="BY2928">
        <v>-113.47069999999999</v>
      </c>
      <c r="BZ2928">
        <v>-69.463880000000003</v>
      </c>
      <c r="CA2928">
        <v>14.81575</v>
      </c>
      <c r="CB2928">
        <v>319.91980000000001</v>
      </c>
      <c r="CC2928">
        <v>273.91469999999998</v>
      </c>
      <c r="CD2928">
        <v>179.65350000000001</v>
      </c>
      <c r="CE2928">
        <v>45.53049</v>
      </c>
      <c r="CF2928">
        <v>6.2118070000000003</v>
      </c>
      <c r="CG2928">
        <v>1.3166659999999999</v>
      </c>
      <c r="CH2928">
        <v>14.12973</v>
      </c>
      <c r="CI2928">
        <v>114.9303</v>
      </c>
      <c r="CJ2928">
        <v>114.6109</v>
      </c>
      <c r="CK2928">
        <v>114.9041</v>
      </c>
      <c r="CL2928">
        <v>80.557389999999998</v>
      </c>
      <c r="CM2928">
        <v>-22.460529999999999</v>
      </c>
      <c r="CN2928">
        <v>-34.939239999999998</v>
      </c>
      <c r="CO2928">
        <v>-42.193770000000001</v>
      </c>
      <c r="CP2928">
        <v>-45.95776</v>
      </c>
      <c r="CQ2928">
        <v>176.80439999999999</v>
      </c>
      <c r="CR2928">
        <v>256.51069999999999</v>
      </c>
      <c r="CS2928">
        <v>331.5582</v>
      </c>
      <c r="CT2928">
        <v>295.91449999999998</v>
      </c>
      <c r="CU2928">
        <v>290.27960000000002</v>
      </c>
      <c r="CV2928">
        <v>270.08580000000001</v>
      </c>
      <c r="CW2928">
        <v>300.33210000000003</v>
      </c>
      <c r="CX2928">
        <v>345.84829999999999</v>
      </c>
      <c r="CY2928">
        <v>746.81640000000004</v>
      </c>
      <c r="CZ2928">
        <v>1156.0229999999999</v>
      </c>
      <c r="DA2928">
        <v>1816.799</v>
      </c>
      <c r="DB2928">
        <v>1152.694</v>
      </c>
      <c r="DC2928">
        <v>1368.5029999999999</v>
      </c>
      <c r="DD2928">
        <v>85.846019999999996</v>
      </c>
      <c r="DE2928">
        <v>114.1703</v>
      </c>
      <c r="DF2928">
        <v>128.55330000000001</v>
      </c>
      <c r="DG2928">
        <v>104.53319999999999</v>
      </c>
      <c r="DH2928">
        <v>131.44659999999999</v>
      </c>
      <c r="DI2928">
        <v>146.50970000000001</v>
      </c>
      <c r="DJ2928">
        <v>205.86160000000001</v>
      </c>
      <c r="DK2928">
        <v>525.22199999999998</v>
      </c>
      <c r="DL2928">
        <v>409.24180000000001</v>
      </c>
      <c r="DM2928">
        <v>406.43259999999998</v>
      </c>
      <c r="DN2928">
        <v>361.7432</v>
      </c>
      <c r="DO2928">
        <v>17</v>
      </c>
      <c r="DP2928">
        <v>20</v>
      </c>
    </row>
    <row r="2929" spans="1:120" hidden="1" x14ac:dyDescent="0.25">
      <c r="A2929" t="str">
        <f t="shared" si="45"/>
        <v>sublap_id-SLAP_PGSI_All CBP_44483</v>
      </c>
      <c r="B2929" t="s">
        <v>62</v>
      </c>
      <c r="C2929" t="s">
        <v>277</v>
      </c>
      <c r="D2929" t="s">
        <v>61</v>
      </c>
      <c r="E2929" t="s">
        <v>278</v>
      </c>
      <c r="F2929" t="s">
        <v>61</v>
      </c>
      <c r="G2929" t="s">
        <v>61</v>
      </c>
      <c r="H2929" t="s">
        <v>61</v>
      </c>
      <c r="I2929" t="s">
        <v>61</v>
      </c>
      <c r="J2929" t="s">
        <v>61</v>
      </c>
      <c r="K2929" t="s">
        <v>197</v>
      </c>
      <c r="L2929" s="18">
        <v>44483</v>
      </c>
      <c r="M2929">
        <v>17</v>
      </c>
      <c r="N2929">
        <v>19</v>
      </c>
      <c r="O2929" t="s">
        <v>258</v>
      </c>
      <c r="P2929">
        <v>11</v>
      </c>
      <c r="Q2929">
        <v>11</v>
      </c>
      <c r="R2929">
        <v>0</v>
      </c>
      <c r="S2929">
        <v>0</v>
      </c>
      <c r="T2929">
        <v>1</v>
      </c>
      <c r="U2929">
        <v>0</v>
      </c>
      <c r="V2929">
        <v>1</v>
      </c>
      <c r="W2929">
        <v>878.44</v>
      </c>
      <c r="X2929">
        <v>873.98</v>
      </c>
      <c r="Y2929">
        <v>831.88</v>
      </c>
      <c r="Z2929">
        <v>784.26</v>
      </c>
      <c r="AA2929">
        <v>701.34</v>
      </c>
      <c r="AB2929">
        <v>720</v>
      </c>
      <c r="AC2929">
        <v>765.16</v>
      </c>
      <c r="AD2929">
        <v>742.6</v>
      </c>
      <c r="AE2929">
        <v>670.92</v>
      </c>
      <c r="AF2929">
        <v>603.6</v>
      </c>
      <c r="AG2929">
        <v>660.48</v>
      </c>
      <c r="AH2929">
        <v>599.5</v>
      </c>
      <c r="AI2929">
        <v>687.98</v>
      </c>
      <c r="AJ2929">
        <v>694.24</v>
      </c>
      <c r="AK2929">
        <v>697.58</v>
      </c>
      <c r="AL2929">
        <v>657.06</v>
      </c>
      <c r="AM2929">
        <v>467.12</v>
      </c>
      <c r="AN2929">
        <v>489.12</v>
      </c>
      <c r="AO2929">
        <v>479.76</v>
      </c>
      <c r="AP2929">
        <v>616.72</v>
      </c>
      <c r="AQ2929">
        <v>765.08</v>
      </c>
      <c r="AR2929">
        <v>775.56</v>
      </c>
      <c r="AS2929">
        <v>848.46</v>
      </c>
      <c r="AT2929">
        <v>879.18</v>
      </c>
      <c r="AU2929">
        <v>54</v>
      </c>
      <c r="AV2929">
        <v>52</v>
      </c>
      <c r="AW2929">
        <v>51</v>
      </c>
      <c r="AX2929">
        <v>50</v>
      </c>
      <c r="AY2929">
        <v>50</v>
      </c>
      <c r="AZ2929">
        <v>49</v>
      </c>
      <c r="BA2929">
        <v>47</v>
      </c>
      <c r="BB2929">
        <v>46</v>
      </c>
      <c r="BC2929">
        <v>47</v>
      </c>
      <c r="BD2929">
        <v>53</v>
      </c>
      <c r="BE2929">
        <v>59</v>
      </c>
      <c r="BF2929">
        <v>62</v>
      </c>
      <c r="BG2929">
        <v>68</v>
      </c>
      <c r="BH2929">
        <v>72</v>
      </c>
      <c r="BI2929">
        <v>75</v>
      </c>
      <c r="BJ2929">
        <v>77</v>
      </c>
      <c r="BK2929">
        <v>78</v>
      </c>
      <c r="BL2929">
        <v>77</v>
      </c>
      <c r="BM2929">
        <v>73</v>
      </c>
      <c r="BN2929">
        <v>69</v>
      </c>
      <c r="BO2929">
        <v>66</v>
      </c>
      <c r="BP2929">
        <v>62</v>
      </c>
      <c r="BQ2929">
        <v>59</v>
      </c>
      <c r="BR2929">
        <v>57</v>
      </c>
      <c r="BS2929">
        <v>-9.6431609999999992</v>
      </c>
      <c r="BT2929">
        <v>-30.601870000000002</v>
      </c>
      <c r="BU2929">
        <v>-48.365160000000003</v>
      </c>
      <c r="BV2929">
        <v>-53.27787</v>
      </c>
      <c r="BW2929">
        <v>-40.429250000000003</v>
      </c>
      <c r="BX2929">
        <v>-34.172710000000002</v>
      </c>
      <c r="BY2929">
        <v>-17.669219999999999</v>
      </c>
      <c r="BZ2929">
        <v>-6.1961789999999999</v>
      </c>
      <c r="CA2929">
        <v>44.30151</v>
      </c>
      <c r="CB2929">
        <v>58.842599999999997</v>
      </c>
      <c r="CC2929">
        <v>34.916699999999999</v>
      </c>
      <c r="CD2929">
        <v>76.631389999999996</v>
      </c>
      <c r="CE2929">
        <v>-0.95704440000000002</v>
      </c>
      <c r="CF2929">
        <v>-13.063129999999999</v>
      </c>
      <c r="CG2929">
        <v>-8.8521850000000004</v>
      </c>
      <c r="CH2929">
        <v>24.318739999999998</v>
      </c>
      <c r="CI2929">
        <v>216.87540000000001</v>
      </c>
      <c r="CJ2929">
        <v>199.0668</v>
      </c>
      <c r="CK2929">
        <v>189.9419</v>
      </c>
      <c r="CL2929">
        <v>82.089179999999999</v>
      </c>
      <c r="CM2929">
        <v>-58.344169999999998</v>
      </c>
      <c r="CN2929">
        <v>-32.716799999999999</v>
      </c>
      <c r="CO2929">
        <v>-25.965019999999999</v>
      </c>
      <c r="CP2929">
        <v>-51.89134</v>
      </c>
      <c r="CQ2929">
        <v>158.83510000000001</v>
      </c>
      <c r="CR2929">
        <v>143.0377</v>
      </c>
      <c r="CS2929">
        <v>172.20920000000001</v>
      </c>
      <c r="CT2929">
        <v>206.88</v>
      </c>
      <c r="CU2929">
        <v>117.7266</v>
      </c>
      <c r="CV2929">
        <v>77.196690000000004</v>
      </c>
      <c r="CW2929">
        <v>66.141530000000003</v>
      </c>
      <c r="CX2929">
        <v>55.175960000000003</v>
      </c>
      <c r="CY2929">
        <v>136.45699999999999</v>
      </c>
      <c r="CZ2929">
        <v>204.208</v>
      </c>
      <c r="DA2929">
        <v>237.5154</v>
      </c>
      <c r="DB2929">
        <v>218.78020000000001</v>
      </c>
      <c r="DC2929">
        <v>206.92769999999999</v>
      </c>
      <c r="DD2929">
        <v>198.33529999999999</v>
      </c>
      <c r="DE2929">
        <v>385.69569999999999</v>
      </c>
      <c r="DF2929">
        <v>218.07069999999999</v>
      </c>
      <c r="DG2929">
        <v>103.755</v>
      </c>
      <c r="DH2929">
        <v>68.574380000000005</v>
      </c>
      <c r="DI2929">
        <v>236.2724</v>
      </c>
      <c r="DJ2929">
        <v>200.81049999999999</v>
      </c>
      <c r="DK2929">
        <v>85.023489999999995</v>
      </c>
      <c r="DL2929">
        <v>100.7124</v>
      </c>
      <c r="DM2929">
        <v>122.9087</v>
      </c>
      <c r="DN2929">
        <v>127.69889999999999</v>
      </c>
      <c r="DO2929">
        <v>17</v>
      </c>
      <c r="DP2929">
        <v>19</v>
      </c>
    </row>
    <row r="2930" spans="1:120" hidden="1" x14ac:dyDescent="0.25">
      <c r="A2930" t="str">
        <f t="shared" si="45"/>
        <v>LCA-Sierra_All CBP_44483</v>
      </c>
      <c r="B2930" t="s">
        <v>62</v>
      </c>
      <c r="C2930" t="s">
        <v>206</v>
      </c>
      <c r="D2930" t="s">
        <v>34</v>
      </c>
      <c r="E2930" t="s">
        <v>61</v>
      </c>
      <c r="F2930" t="s">
        <v>61</v>
      </c>
      <c r="G2930" t="s">
        <v>61</v>
      </c>
      <c r="H2930" t="s">
        <v>61</v>
      </c>
      <c r="I2930" t="s">
        <v>61</v>
      </c>
      <c r="J2930" t="s">
        <v>61</v>
      </c>
      <c r="K2930" t="s">
        <v>197</v>
      </c>
      <c r="L2930" s="18">
        <v>44483</v>
      </c>
      <c r="M2930">
        <v>17</v>
      </c>
      <c r="N2930">
        <v>19</v>
      </c>
      <c r="O2930" t="s">
        <v>258</v>
      </c>
      <c r="P2930">
        <v>11</v>
      </c>
      <c r="Q2930">
        <v>11</v>
      </c>
      <c r="R2930">
        <v>0</v>
      </c>
      <c r="S2930">
        <v>0</v>
      </c>
      <c r="T2930">
        <v>1</v>
      </c>
      <c r="U2930">
        <v>0</v>
      </c>
      <c r="V2930">
        <v>1</v>
      </c>
      <c r="W2930">
        <v>878.44</v>
      </c>
      <c r="X2930">
        <v>873.98</v>
      </c>
      <c r="Y2930">
        <v>831.88</v>
      </c>
      <c r="Z2930">
        <v>784.26</v>
      </c>
      <c r="AA2930">
        <v>701.34</v>
      </c>
      <c r="AB2930">
        <v>720</v>
      </c>
      <c r="AC2930">
        <v>765.16</v>
      </c>
      <c r="AD2930">
        <v>742.6</v>
      </c>
      <c r="AE2930">
        <v>670.92</v>
      </c>
      <c r="AF2930">
        <v>603.6</v>
      </c>
      <c r="AG2930">
        <v>660.48</v>
      </c>
      <c r="AH2930">
        <v>599.5</v>
      </c>
      <c r="AI2930">
        <v>687.98</v>
      </c>
      <c r="AJ2930">
        <v>694.24</v>
      </c>
      <c r="AK2930">
        <v>697.58</v>
      </c>
      <c r="AL2930">
        <v>657.06</v>
      </c>
      <c r="AM2930">
        <v>467.12</v>
      </c>
      <c r="AN2930">
        <v>489.12</v>
      </c>
      <c r="AO2930">
        <v>479.76</v>
      </c>
      <c r="AP2930">
        <v>616.72</v>
      </c>
      <c r="AQ2930">
        <v>765.08</v>
      </c>
      <c r="AR2930">
        <v>775.56</v>
      </c>
      <c r="AS2930">
        <v>848.46</v>
      </c>
      <c r="AT2930">
        <v>879.18</v>
      </c>
      <c r="AU2930">
        <v>54</v>
      </c>
      <c r="AV2930">
        <v>52</v>
      </c>
      <c r="AW2930">
        <v>51</v>
      </c>
      <c r="AX2930">
        <v>50</v>
      </c>
      <c r="AY2930">
        <v>50</v>
      </c>
      <c r="AZ2930">
        <v>49</v>
      </c>
      <c r="BA2930">
        <v>47</v>
      </c>
      <c r="BB2930">
        <v>46</v>
      </c>
      <c r="BC2930">
        <v>47</v>
      </c>
      <c r="BD2930">
        <v>53</v>
      </c>
      <c r="BE2930">
        <v>59</v>
      </c>
      <c r="BF2930">
        <v>62</v>
      </c>
      <c r="BG2930">
        <v>68</v>
      </c>
      <c r="BH2930">
        <v>72</v>
      </c>
      <c r="BI2930">
        <v>75</v>
      </c>
      <c r="BJ2930">
        <v>77</v>
      </c>
      <c r="BK2930">
        <v>78</v>
      </c>
      <c r="BL2930">
        <v>77</v>
      </c>
      <c r="BM2930">
        <v>73</v>
      </c>
      <c r="BN2930">
        <v>69</v>
      </c>
      <c r="BO2930">
        <v>66</v>
      </c>
      <c r="BP2930">
        <v>62</v>
      </c>
      <c r="BQ2930">
        <v>59</v>
      </c>
      <c r="BR2930">
        <v>57</v>
      </c>
      <c r="BS2930">
        <v>-9.6431609999999992</v>
      </c>
      <c r="BT2930">
        <v>-30.601870000000002</v>
      </c>
      <c r="BU2930">
        <v>-48.365160000000003</v>
      </c>
      <c r="BV2930">
        <v>-53.27787</v>
      </c>
      <c r="BW2930">
        <v>-40.429250000000003</v>
      </c>
      <c r="BX2930">
        <v>-34.172710000000002</v>
      </c>
      <c r="BY2930">
        <v>-17.669219999999999</v>
      </c>
      <c r="BZ2930">
        <v>-6.1961789999999999</v>
      </c>
      <c r="CA2930">
        <v>44.30151</v>
      </c>
      <c r="CB2930">
        <v>58.842599999999997</v>
      </c>
      <c r="CC2930">
        <v>34.916699999999999</v>
      </c>
      <c r="CD2930">
        <v>76.631389999999996</v>
      </c>
      <c r="CE2930">
        <v>-0.95704440000000002</v>
      </c>
      <c r="CF2930">
        <v>-13.063129999999999</v>
      </c>
      <c r="CG2930">
        <v>-8.8521850000000004</v>
      </c>
      <c r="CH2930">
        <v>24.318739999999998</v>
      </c>
      <c r="CI2930">
        <v>216.87540000000001</v>
      </c>
      <c r="CJ2930">
        <v>199.0668</v>
      </c>
      <c r="CK2930">
        <v>189.9419</v>
      </c>
      <c r="CL2930">
        <v>82.089179999999999</v>
      </c>
      <c r="CM2930">
        <v>-58.344169999999998</v>
      </c>
      <c r="CN2930">
        <v>-32.716799999999999</v>
      </c>
      <c r="CO2930">
        <v>-25.965019999999999</v>
      </c>
      <c r="CP2930">
        <v>-51.89134</v>
      </c>
      <c r="CQ2930">
        <v>158.83510000000001</v>
      </c>
      <c r="CR2930">
        <v>143.0377</v>
      </c>
      <c r="CS2930">
        <v>172.20920000000001</v>
      </c>
      <c r="CT2930">
        <v>206.88</v>
      </c>
      <c r="CU2930">
        <v>117.7266</v>
      </c>
      <c r="CV2930">
        <v>77.196690000000004</v>
      </c>
      <c r="CW2930">
        <v>66.141530000000003</v>
      </c>
      <c r="CX2930">
        <v>55.175960000000003</v>
      </c>
      <c r="CY2930">
        <v>136.45699999999999</v>
      </c>
      <c r="CZ2930">
        <v>204.208</v>
      </c>
      <c r="DA2930">
        <v>237.5154</v>
      </c>
      <c r="DB2930">
        <v>218.78020000000001</v>
      </c>
      <c r="DC2930">
        <v>206.92769999999999</v>
      </c>
      <c r="DD2930">
        <v>198.33529999999999</v>
      </c>
      <c r="DE2930">
        <v>385.69569999999999</v>
      </c>
      <c r="DF2930">
        <v>218.07069999999999</v>
      </c>
      <c r="DG2930">
        <v>103.755</v>
      </c>
      <c r="DH2930">
        <v>68.574380000000005</v>
      </c>
      <c r="DI2930">
        <v>236.2724</v>
      </c>
      <c r="DJ2930">
        <v>200.81049999999999</v>
      </c>
      <c r="DK2930">
        <v>85.023489999999995</v>
      </c>
      <c r="DL2930">
        <v>100.7124</v>
      </c>
      <c r="DM2930">
        <v>122.9087</v>
      </c>
      <c r="DN2930">
        <v>127.69889999999999</v>
      </c>
      <c r="DO2930">
        <v>17</v>
      </c>
      <c r="DP2930">
        <v>19</v>
      </c>
    </row>
    <row r="2931" spans="1:120" hidden="1" x14ac:dyDescent="0.25">
      <c r="A2931" t="str">
        <f t="shared" si="45"/>
        <v>sublap_id-SLAP_PGP2_All CBP_44483</v>
      </c>
      <c r="B2931" t="s">
        <v>62</v>
      </c>
      <c r="C2931" t="s">
        <v>301</v>
      </c>
      <c r="D2931" t="s">
        <v>61</v>
      </c>
      <c r="E2931" t="s">
        <v>302</v>
      </c>
      <c r="F2931" t="s">
        <v>61</v>
      </c>
      <c r="G2931" t="s">
        <v>61</v>
      </c>
      <c r="H2931" t="s">
        <v>61</v>
      </c>
      <c r="I2931" t="s">
        <v>61</v>
      </c>
      <c r="J2931" t="s">
        <v>61</v>
      </c>
      <c r="K2931" t="s">
        <v>197</v>
      </c>
      <c r="L2931" s="18">
        <v>44483</v>
      </c>
      <c r="M2931">
        <v>17</v>
      </c>
      <c r="N2931">
        <v>20</v>
      </c>
      <c r="O2931" t="s">
        <v>258</v>
      </c>
      <c r="P2931">
        <v>1</v>
      </c>
      <c r="Q2931">
        <v>1</v>
      </c>
      <c r="R2931">
        <v>0</v>
      </c>
      <c r="S2931">
        <v>0</v>
      </c>
      <c r="T2931">
        <v>1</v>
      </c>
      <c r="U2931">
        <v>0</v>
      </c>
      <c r="V2931">
        <v>1</v>
      </c>
      <c r="W2931">
        <v>499.68</v>
      </c>
      <c r="X2931">
        <v>498.56</v>
      </c>
      <c r="Y2931">
        <v>498.56</v>
      </c>
      <c r="Z2931">
        <v>497.92</v>
      </c>
      <c r="AA2931">
        <v>498.72</v>
      </c>
      <c r="AB2931">
        <v>498.56</v>
      </c>
      <c r="AC2931">
        <v>536.16</v>
      </c>
      <c r="AD2931">
        <v>541.76</v>
      </c>
      <c r="AE2931">
        <v>420.64</v>
      </c>
      <c r="AF2931">
        <v>184.32</v>
      </c>
      <c r="AG2931">
        <v>185.76</v>
      </c>
      <c r="AH2931">
        <v>238.88</v>
      </c>
      <c r="AI2931">
        <v>308.16000000000003</v>
      </c>
      <c r="AJ2931">
        <v>119.52</v>
      </c>
      <c r="AK2931">
        <v>113.92</v>
      </c>
      <c r="AL2931">
        <v>110.88</v>
      </c>
      <c r="AM2931">
        <v>106.56</v>
      </c>
      <c r="AN2931">
        <v>92.96</v>
      </c>
      <c r="AO2931">
        <v>56</v>
      </c>
      <c r="AP2931">
        <v>89.6</v>
      </c>
      <c r="AQ2931">
        <v>121.6</v>
      </c>
      <c r="AR2931">
        <v>466.4</v>
      </c>
      <c r="AS2931">
        <v>497.44</v>
      </c>
      <c r="AT2931">
        <v>498.08</v>
      </c>
      <c r="AU2931">
        <v>54</v>
      </c>
      <c r="AV2931">
        <v>53</v>
      </c>
      <c r="AW2931">
        <v>53</v>
      </c>
      <c r="AX2931">
        <v>53</v>
      </c>
      <c r="AY2931">
        <v>53</v>
      </c>
      <c r="AZ2931">
        <v>52</v>
      </c>
      <c r="BA2931">
        <v>52</v>
      </c>
      <c r="BB2931">
        <v>51</v>
      </c>
      <c r="BC2931">
        <v>52</v>
      </c>
      <c r="BD2931">
        <v>55</v>
      </c>
      <c r="BE2931">
        <v>59</v>
      </c>
      <c r="BF2931">
        <v>62</v>
      </c>
      <c r="BG2931">
        <v>65</v>
      </c>
      <c r="BH2931">
        <v>66</v>
      </c>
      <c r="BI2931">
        <v>67</v>
      </c>
      <c r="BJ2931">
        <v>67</v>
      </c>
      <c r="BK2931">
        <v>65</v>
      </c>
      <c r="BL2931">
        <v>64</v>
      </c>
      <c r="BM2931">
        <v>62</v>
      </c>
      <c r="BN2931">
        <v>59</v>
      </c>
      <c r="BO2931">
        <v>58</v>
      </c>
      <c r="BP2931">
        <v>57</v>
      </c>
      <c r="BQ2931">
        <v>56</v>
      </c>
      <c r="BR2931">
        <v>55</v>
      </c>
      <c r="BS2931">
        <v>-19.016570000000002</v>
      </c>
      <c r="BT2931">
        <v>-14.33774</v>
      </c>
      <c r="BU2931">
        <v>-19.875730000000001</v>
      </c>
      <c r="BV2931">
        <v>-19.87387</v>
      </c>
      <c r="BW2931">
        <v>-19.207889999999999</v>
      </c>
      <c r="BX2931">
        <v>-33.487609999999997</v>
      </c>
      <c r="BY2931">
        <v>-68.603759999999994</v>
      </c>
      <c r="BZ2931">
        <v>-66.520870000000002</v>
      </c>
      <c r="CA2931">
        <v>-4.3247070000000001</v>
      </c>
      <c r="CB2931">
        <v>201.9975</v>
      </c>
      <c r="CC2931">
        <v>171.53569999999999</v>
      </c>
      <c r="CD2931">
        <v>111.1528</v>
      </c>
      <c r="CE2931">
        <v>23.50732</v>
      </c>
      <c r="CF2931">
        <v>-0.59107209999999999</v>
      </c>
      <c r="CG2931">
        <v>-6.0091929999999998</v>
      </c>
      <c r="CH2931">
        <v>-4.9894939999999997</v>
      </c>
      <c r="CI2931">
        <v>-7.8731159999999996</v>
      </c>
      <c r="CJ2931">
        <v>-2.181</v>
      </c>
      <c r="CK2931">
        <v>6.095669</v>
      </c>
      <c r="CL2931">
        <v>-14.0951</v>
      </c>
      <c r="CM2931">
        <v>-16.951419999999999</v>
      </c>
      <c r="CN2931">
        <v>-23.49823</v>
      </c>
      <c r="CO2931">
        <v>-30.361450000000001</v>
      </c>
      <c r="CP2931">
        <v>-32.925449999999998</v>
      </c>
      <c r="CQ2931">
        <v>59.808140000000002</v>
      </c>
      <c r="CR2931">
        <v>105.1095</v>
      </c>
      <c r="CS2931">
        <v>138.5034</v>
      </c>
      <c r="CT2931">
        <v>122.89619999999999</v>
      </c>
      <c r="CU2931">
        <v>120.81100000000001</v>
      </c>
      <c r="CV2931">
        <v>111.32680000000001</v>
      </c>
      <c r="CW2931">
        <v>126.9766</v>
      </c>
      <c r="CX2931">
        <v>147.53049999999999</v>
      </c>
      <c r="CY2931">
        <v>324.28039999999999</v>
      </c>
      <c r="CZ2931">
        <v>505.38869999999997</v>
      </c>
      <c r="DA2931">
        <v>797.58450000000005</v>
      </c>
      <c r="DB2931">
        <v>500.77980000000002</v>
      </c>
      <c r="DC2931">
        <v>595.97170000000006</v>
      </c>
      <c r="DD2931">
        <v>21.523289999999999</v>
      </c>
      <c r="DE2931">
        <v>28.151070000000001</v>
      </c>
      <c r="DF2931">
        <v>31.826550000000001</v>
      </c>
      <c r="DG2931">
        <v>23.181979999999999</v>
      </c>
      <c r="DH2931">
        <v>24.806280000000001</v>
      </c>
      <c r="DI2931">
        <v>25.62435</v>
      </c>
      <c r="DJ2931">
        <v>57.246299999999998</v>
      </c>
      <c r="DK2931">
        <v>203.5523</v>
      </c>
      <c r="DL2931">
        <v>165.80350000000001</v>
      </c>
      <c r="DM2931">
        <v>165.70959999999999</v>
      </c>
      <c r="DN2931">
        <v>146.53739999999999</v>
      </c>
      <c r="DO2931">
        <v>17</v>
      </c>
      <c r="DP2931">
        <v>20</v>
      </c>
    </row>
    <row r="2932" spans="1:120" hidden="1" x14ac:dyDescent="0.25">
      <c r="A2932" t="str">
        <f t="shared" si="45"/>
        <v>sublap_id-SLAP_PGEB_All CBP_44483</v>
      </c>
      <c r="B2932" t="s">
        <v>62</v>
      </c>
      <c r="C2932" t="s">
        <v>287</v>
      </c>
      <c r="D2932" t="s">
        <v>61</v>
      </c>
      <c r="E2932" t="s">
        <v>288</v>
      </c>
      <c r="F2932" t="s">
        <v>61</v>
      </c>
      <c r="G2932" t="s">
        <v>61</v>
      </c>
      <c r="H2932" t="s">
        <v>61</v>
      </c>
      <c r="I2932" t="s">
        <v>61</v>
      </c>
      <c r="J2932" t="s">
        <v>61</v>
      </c>
      <c r="K2932" t="s">
        <v>197</v>
      </c>
      <c r="L2932" s="18">
        <v>44483</v>
      </c>
      <c r="M2932">
        <v>17</v>
      </c>
      <c r="N2932">
        <v>20</v>
      </c>
      <c r="O2932" t="s">
        <v>258</v>
      </c>
      <c r="P2932">
        <v>2</v>
      </c>
      <c r="Q2932">
        <v>1</v>
      </c>
      <c r="R2932">
        <v>0</v>
      </c>
      <c r="S2932">
        <v>0</v>
      </c>
      <c r="T2932">
        <v>1</v>
      </c>
      <c r="U2932">
        <v>0</v>
      </c>
      <c r="V2932">
        <v>1</v>
      </c>
      <c r="W2932">
        <v>197.36</v>
      </c>
      <c r="X2932">
        <v>250.88</v>
      </c>
      <c r="Y2932">
        <v>250.8</v>
      </c>
      <c r="Z2932">
        <v>245.12</v>
      </c>
      <c r="AA2932">
        <v>249.12</v>
      </c>
      <c r="AB2932">
        <v>249.04</v>
      </c>
      <c r="AC2932">
        <v>208.8</v>
      </c>
      <c r="AD2932">
        <v>143.44</v>
      </c>
      <c r="AE2932">
        <v>179.52</v>
      </c>
      <c r="AF2932">
        <v>189.84</v>
      </c>
      <c r="AG2932">
        <v>192.32</v>
      </c>
      <c r="AH2932">
        <v>201.52</v>
      </c>
      <c r="AI2932">
        <v>208.72</v>
      </c>
      <c r="AJ2932">
        <v>217.28</v>
      </c>
      <c r="AK2932">
        <v>221.36</v>
      </c>
      <c r="AL2932">
        <v>209.04</v>
      </c>
      <c r="AM2932">
        <v>62.8</v>
      </c>
      <c r="AN2932">
        <v>64.08</v>
      </c>
      <c r="AO2932">
        <v>62.72</v>
      </c>
      <c r="AP2932">
        <v>57.92</v>
      </c>
      <c r="AQ2932">
        <v>185.92</v>
      </c>
      <c r="AR2932">
        <v>198.96</v>
      </c>
      <c r="AS2932">
        <v>194.56</v>
      </c>
      <c r="AT2932">
        <v>197.28</v>
      </c>
      <c r="AU2932">
        <v>57</v>
      </c>
      <c r="AV2932">
        <v>54</v>
      </c>
      <c r="AW2932">
        <v>53</v>
      </c>
      <c r="AX2932">
        <v>53</v>
      </c>
      <c r="AY2932">
        <v>53</v>
      </c>
      <c r="AZ2932">
        <v>53</v>
      </c>
      <c r="BA2932">
        <v>53</v>
      </c>
      <c r="BB2932">
        <v>51</v>
      </c>
      <c r="BC2932">
        <v>53</v>
      </c>
      <c r="BD2932">
        <v>57</v>
      </c>
      <c r="BE2932">
        <v>63</v>
      </c>
      <c r="BF2932">
        <v>68</v>
      </c>
      <c r="BG2932">
        <v>71</v>
      </c>
      <c r="BH2932">
        <v>74</v>
      </c>
      <c r="BI2932">
        <v>76</v>
      </c>
      <c r="BJ2932">
        <v>76</v>
      </c>
      <c r="BK2932">
        <v>75</v>
      </c>
      <c r="BL2932">
        <v>73</v>
      </c>
      <c r="BM2932">
        <v>69</v>
      </c>
      <c r="BN2932">
        <v>68</v>
      </c>
      <c r="BO2932">
        <v>64</v>
      </c>
      <c r="BP2932">
        <v>60</v>
      </c>
      <c r="BQ2932">
        <v>59</v>
      </c>
      <c r="BR2932">
        <v>59</v>
      </c>
      <c r="BS2932">
        <v>4.4053190000000004</v>
      </c>
      <c r="BT2932">
        <v>-43.536990000000003</v>
      </c>
      <c r="BU2932">
        <v>-44.335630000000002</v>
      </c>
      <c r="BV2932">
        <v>-37.050519999999999</v>
      </c>
      <c r="BW2932">
        <v>-39.611530000000002</v>
      </c>
      <c r="BX2932">
        <v>-38.067210000000003</v>
      </c>
      <c r="BY2932">
        <v>-14.086729999999999</v>
      </c>
      <c r="BZ2932">
        <v>40.423229999999997</v>
      </c>
      <c r="CA2932">
        <v>28.403749999999999</v>
      </c>
      <c r="CB2932">
        <v>22.564640000000001</v>
      </c>
      <c r="CC2932">
        <v>22.148330000000001</v>
      </c>
      <c r="CD2932">
        <v>17.232530000000001</v>
      </c>
      <c r="CE2932">
        <v>13.69267</v>
      </c>
      <c r="CF2932">
        <v>9.4645539999999997</v>
      </c>
      <c r="CG2932">
        <v>13.77394</v>
      </c>
      <c r="CH2932">
        <v>28.818629999999999</v>
      </c>
      <c r="CI2932">
        <v>168.98670000000001</v>
      </c>
      <c r="CJ2932">
        <v>157.1765</v>
      </c>
      <c r="CK2932">
        <v>141.01419999999999</v>
      </c>
      <c r="CL2932">
        <v>135.6001</v>
      </c>
      <c r="CM2932">
        <v>3.95546</v>
      </c>
      <c r="CN2932">
        <v>0.41081240000000002</v>
      </c>
      <c r="CO2932">
        <v>4.4645390000000003</v>
      </c>
      <c r="CP2932">
        <v>4.5738830000000004</v>
      </c>
      <c r="CQ2932">
        <v>75.086330000000004</v>
      </c>
      <c r="CR2932">
        <v>35.581130000000002</v>
      </c>
      <c r="CS2932">
        <v>35.423290000000001</v>
      </c>
      <c r="CT2932">
        <v>34.48536</v>
      </c>
      <c r="CU2932">
        <v>32.808770000000003</v>
      </c>
      <c r="CV2932">
        <v>34.845489999999998</v>
      </c>
      <c r="CW2932">
        <v>26.017420000000001</v>
      </c>
      <c r="CX2932">
        <v>24.719329999999999</v>
      </c>
      <c r="CY2932">
        <v>30.551919999999999</v>
      </c>
      <c r="CZ2932">
        <v>33.598089999999999</v>
      </c>
      <c r="DA2932">
        <v>39.527230000000003</v>
      </c>
      <c r="DB2932">
        <v>46.115090000000002</v>
      </c>
      <c r="DC2932">
        <v>49.006869999999999</v>
      </c>
      <c r="DD2932">
        <v>66.521969999999996</v>
      </c>
      <c r="DE2932">
        <v>90.365110000000001</v>
      </c>
      <c r="DF2932">
        <v>101.233</v>
      </c>
      <c r="DG2932">
        <v>93.108829999999998</v>
      </c>
      <c r="DH2932">
        <v>134.45769999999999</v>
      </c>
      <c r="DI2932">
        <v>157.96420000000001</v>
      </c>
      <c r="DJ2932">
        <v>136.99090000000001</v>
      </c>
      <c r="DK2932">
        <v>119.5187</v>
      </c>
      <c r="DL2932">
        <v>64.326790000000003</v>
      </c>
      <c r="DM2932">
        <v>59.708309999999997</v>
      </c>
      <c r="DN2932">
        <v>56.949559999999998</v>
      </c>
      <c r="DO2932">
        <v>17</v>
      </c>
      <c r="DP2932">
        <v>20</v>
      </c>
    </row>
    <row r="2933" spans="1:120" hidden="1" x14ac:dyDescent="0.25">
      <c r="A2933" t="str">
        <f t="shared" si="45"/>
        <v>Industry_Type-3. Wholesale, Transport, other utilities_All CBP_44483</v>
      </c>
      <c r="B2933" t="s">
        <v>62</v>
      </c>
      <c r="C2933" t="s">
        <v>202</v>
      </c>
      <c r="D2933" t="s">
        <v>61</v>
      </c>
      <c r="E2933" t="s">
        <v>61</v>
      </c>
      <c r="F2933" t="s">
        <v>61</v>
      </c>
      <c r="G2933" t="s">
        <v>31</v>
      </c>
      <c r="H2933" t="s">
        <v>61</v>
      </c>
      <c r="I2933" t="s">
        <v>61</v>
      </c>
      <c r="J2933" t="s">
        <v>61</v>
      </c>
      <c r="K2933" t="s">
        <v>197</v>
      </c>
      <c r="L2933" s="18">
        <v>44483</v>
      </c>
      <c r="M2933">
        <v>17</v>
      </c>
      <c r="N2933">
        <v>19</v>
      </c>
      <c r="O2933" t="s">
        <v>258</v>
      </c>
      <c r="P2933">
        <v>8</v>
      </c>
      <c r="Q2933">
        <v>8</v>
      </c>
      <c r="R2933">
        <v>0</v>
      </c>
      <c r="S2933">
        <v>0</v>
      </c>
      <c r="T2933">
        <v>1</v>
      </c>
      <c r="U2933">
        <v>0</v>
      </c>
      <c r="V2933">
        <v>1</v>
      </c>
      <c r="W2933">
        <v>848.12</v>
      </c>
      <c r="X2933">
        <v>847.66</v>
      </c>
      <c r="Y2933">
        <v>806.86</v>
      </c>
      <c r="Z2933">
        <v>758.12</v>
      </c>
      <c r="AA2933">
        <v>677.24</v>
      </c>
      <c r="AB2933">
        <v>665.18</v>
      </c>
      <c r="AC2933">
        <v>636.28</v>
      </c>
      <c r="AD2933">
        <v>610.6</v>
      </c>
      <c r="AE2933">
        <v>565.02</v>
      </c>
      <c r="AF2933">
        <v>543.48</v>
      </c>
      <c r="AG2933">
        <v>620.86</v>
      </c>
      <c r="AH2933">
        <v>565.82000000000005</v>
      </c>
      <c r="AI2933">
        <v>592.05999999999995</v>
      </c>
      <c r="AJ2933">
        <v>598.16</v>
      </c>
      <c r="AK2933">
        <v>598.29999999999995</v>
      </c>
      <c r="AL2933">
        <v>552.5</v>
      </c>
      <c r="AM2933">
        <v>349.52</v>
      </c>
      <c r="AN2933">
        <v>352.08</v>
      </c>
      <c r="AO2933">
        <v>361.44</v>
      </c>
      <c r="AP2933">
        <v>524.32000000000005</v>
      </c>
      <c r="AQ2933">
        <v>676.92</v>
      </c>
      <c r="AR2933">
        <v>700.78</v>
      </c>
      <c r="AS2933">
        <v>819.92</v>
      </c>
      <c r="AT2933">
        <v>850.94</v>
      </c>
      <c r="AU2933">
        <v>54</v>
      </c>
      <c r="AV2933">
        <v>52</v>
      </c>
      <c r="AW2933">
        <v>51</v>
      </c>
      <c r="AX2933">
        <v>50</v>
      </c>
      <c r="AY2933">
        <v>50</v>
      </c>
      <c r="AZ2933">
        <v>49</v>
      </c>
      <c r="BA2933">
        <v>47</v>
      </c>
      <c r="BB2933">
        <v>46</v>
      </c>
      <c r="BC2933">
        <v>47</v>
      </c>
      <c r="BD2933">
        <v>53</v>
      </c>
      <c r="BE2933">
        <v>59</v>
      </c>
      <c r="BF2933">
        <v>62</v>
      </c>
      <c r="BG2933">
        <v>68</v>
      </c>
      <c r="BH2933">
        <v>72</v>
      </c>
      <c r="BI2933">
        <v>75</v>
      </c>
      <c r="BJ2933">
        <v>77</v>
      </c>
      <c r="BK2933">
        <v>78</v>
      </c>
      <c r="BL2933">
        <v>77</v>
      </c>
      <c r="BM2933">
        <v>73</v>
      </c>
      <c r="BN2933">
        <v>69</v>
      </c>
      <c r="BO2933">
        <v>66</v>
      </c>
      <c r="BP2933">
        <v>62</v>
      </c>
      <c r="BQ2933">
        <v>59</v>
      </c>
      <c r="BR2933">
        <v>57</v>
      </c>
      <c r="BS2933">
        <v>-7.6276719999999996</v>
      </c>
      <c r="BT2933">
        <v>-29.053809999999999</v>
      </c>
      <c r="BU2933">
        <v>-48.288879999999999</v>
      </c>
      <c r="BV2933">
        <v>-53.03199</v>
      </c>
      <c r="BW2933">
        <v>-41.157780000000002</v>
      </c>
      <c r="BX2933">
        <v>-33.494950000000003</v>
      </c>
      <c r="BY2933">
        <v>-15.39226</v>
      </c>
      <c r="BZ2933">
        <v>6.7886709999999999</v>
      </c>
      <c r="CA2933">
        <v>46.534889999999997</v>
      </c>
      <c r="CB2933">
        <v>39.822040000000001</v>
      </c>
      <c r="CC2933">
        <v>4.5464630000000001</v>
      </c>
      <c r="CD2933">
        <v>32.478270000000002</v>
      </c>
      <c r="CE2933">
        <v>-6.1356060000000001</v>
      </c>
      <c r="CF2933">
        <v>-21.07367</v>
      </c>
      <c r="CG2933">
        <v>-19.60821</v>
      </c>
      <c r="CH2933">
        <v>13.507110000000001</v>
      </c>
      <c r="CI2933">
        <v>211.23339999999999</v>
      </c>
      <c r="CJ2933">
        <v>200.0001</v>
      </c>
      <c r="CK2933">
        <v>196.84379999999999</v>
      </c>
      <c r="CL2933">
        <v>89.435919999999996</v>
      </c>
      <c r="CM2933">
        <v>-54.917679999999997</v>
      </c>
      <c r="CN2933">
        <v>-23.645569999999999</v>
      </c>
      <c r="CO2933">
        <v>-32.91433</v>
      </c>
      <c r="CP2933">
        <v>-50.997729999999997</v>
      </c>
      <c r="CQ2933">
        <v>158.5909</v>
      </c>
      <c r="CR2933">
        <v>142.78460000000001</v>
      </c>
      <c r="CS2933">
        <v>171.9391</v>
      </c>
      <c r="CT2933">
        <v>206.49780000000001</v>
      </c>
      <c r="CU2933">
        <v>117.4903</v>
      </c>
      <c r="CV2933">
        <v>74.889709999999994</v>
      </c>
      <c r="CW2933">
        <v>56.522300000000001</v>
      </c>
      <c r="CX2933">
        <v>48.370550000000001</v>
      </c>
      <c r="CY2933">
        <v>132.6114</v>
      </c>
      <c r="CZ2933">
        <v>188.84010000000001</v>
      </c>
      <c r="DA2933">
        <v>169.34809999999999</v>
      </c>
      <c r="DB2933">
        <v>140.2022</v>
      </c>
      <c r="DC2933">
        <v>189.29939999999999</v>
      </c>
      <c r="DD2933">
        <v>184.61619999999999</v>
      </c>
      <c r="DE2933">
        <v>372.1739</v>
      </c>
      <c r="DF2933">
        <v>210.4699</v>
      </c>
      <c r="DG2933">
        <v>99.344859999999997</v>
      </c>
      <c r="DH2933">
        <v>66.104169999999996</v>
      </c>
      <c r="DI2933">
        <v>231.8313</v>
      </c>
      <c r="DJ2933">
        <v>195.07169999999999</v>
      </c>
      <c r="DK2933">
        <v>82.363879999999995</v>
      </c>
      <c r="DL2933">
        <v>82.81523</v>
      </c>
      <c r="DM2933">
        <v>98.259889999999999</v>
      </c>
      <c r="DN2933">
        <v>127.5254</v>
      </c>
      <c r="DO2933">
        <v>17</v>
      </c>
      <c r="DP2933">
        <v>19</v>
      </c>
    </row>
    <row r="2934" spans="1:120" hidden="1" x14ac:dyDescent="0.25">
      <c r="A2934" t="str">
        <f t="shared" si="45"/>
        <v>Aggregator-City of West Sacramento_All CBP_44483</v>
      </c>
      <c r="B2934" t="s">
        <v>62</v>
      </c>
      <c r="C2934" t="s">
        <v>272</v>
      </c>
      <c r="D2934" t="s">
        <v>61</v>
      </c>
      <c r="E2934" t="s">
        <v>61</v>
      </c>
      <c r="F2934" t="s">
        <v>273</v>
      </c>
      <c r="G2934" t="s">
        <v>61</v>
      </c>
      <c r="H2934" t="s">
        <v>61</v>
      </c>
      <c r="I2934" t="s">
        <v>61</v>
      </c>
      <c r="J2934" t="s">
        <v>61</v>
      </c>
      <c r="K2934" t="s">
        <v>197</v>
      </c>
      <c r="L2934" s="18">
        <v>44483</v>
      </c>
      <c r="M2934">
        <v>17</v>
      </c>
      <c r="N2934">
        <v>19</v>
      </c>
      <c r="O2934" t="s">
        <v>258</v>
      </c>
      <c r="P2934">
        <v>11</v>
      </c>
      <c r="Q2934">
        <v>11</v>
      </c>
      <c r="R2934">
        <v>0</v>
      </c>
      <c r="S2934">
        <v>0</v>
      </c>
      <c r="T2934">
        <v>1</v>
      </c>
      <c r="U2934">
        <v>0</v>
      </c>
      <c r="V2934">
        <v>1</v>
      </c>
      <c r="W2934">
        <v>878.44</v>
      </c>
      <c r="X2934">
        <v>873.98</v>
      </c>
      <c r="Y2934">
        <v>831.88</v>
      </c>
      <c r="Z2934">
        <v>784.26</v>
      </c>
      <c r="AA2934">
        <v>701.34</v>
      </c>
      <c r="AB2934">
        <v>720</v>
      </c>
      <c r="AC2934">
        <v>765.16</v>
      </c>
      <c r="AD2934">
        <v>742.6</v>
      </c>
      <c r="AE2934">
        <v>670.92</v>
      </c>
      <c r="AF2934">
        <v>603.6</v>
      </c>
      <c r="AG2934">
        <v>660.48</v>
      </c>
      <c r="AH2934">
        <v>599.5</v>
      </c>
      <c r="AI2934">
        <v>687.98</v>
      </c>
      <c r="AJ2934">
        <v>694.24</v>
      </c>
      <c r="AK2934">
        <v>697.58</v>
      </c>
      <c r="AL2934">
        <v>657.06</v>
      </c>
      <c r="AM2934">
        <v>467.12</v>
      </c>
      <c r="AN2934">
        <v>489.12</v>
      </c>
      <c r="AO2934">
        <v>479.76</v>
      </c>
      <c r="AP2934">
        <v>616.72</v>
      </c>
      <c r="AQ2934">
        <v>765.08</v>
      </c>
      <c r="AR2934">
        <v>775.56</v>
      </c>
      <c r="AS2934">
        <v>848.46</v>
      </c>
      <c r="AT2934">
        <v>879.18</v>
      </c>
      <c r="AU2934">
        <v>54</v>
      </c>
      <c r="AV2934">
        <v>52</v>
      </c>
      <c r="AW2934">
        <v>51</v>
      </c>
      <c r="AX2934">
        <v>50</v>
      </c>
      <c r="AY2934">
        <v>50</v>
      </c>
      <c r="AZ2934">
        <v>49</v>
      </c>
      <c r="BA2934">
        <v>47</v>
      </c>
      <c r="BB2934">
        <v>46</v>
      </c>
      <c r="BC2934">
        <v>47</v>
      </c>
      <c r="BD2934">
        <v>53</v>
      </c>
      <c r="BE2934">
        <v>59</v>
      </c>
      <c r="BF2934">
        <v>62</v>
      </c>
      <c r="BG2934">
        <v>68</v>
      </c>
      <c r="BH2934">
        <v>72</v>
      </c>
      <c r="BI2934">
        <v>75</v>
      </c>
      <c r="BJ2934">
        <v>77</v>
      </c>
      <c r="BK2934">
        <v>78</v>
      </c>
      <c r="BL2934">
        <v>77</v>
      </c>
      <c r="BM2934">
        <v>73</v>
      </c>
      <c r="BN2934">
        <v>69</v>
      </c>
      <c r="BO2934">
        <v>66</v>
      </c>
      <c r="BP2934">
        <v>62</v>
      </c>
      <c r="BQ2934">
        <v>59</v>
      </c>
      <c r="BR2934">
        <v>57</v>
      </c>
      <c r="BS2934">
        <v>-9.6431609999999992</v>
      </c>
      <c r="BT2934">
        <v>-30.601870000000002</v>
      </c>
      <c r="BU2934">
        <v>-48.365160000000003</v>
      </c>
      <c r="BV2934">
        <v>-53.27787</v>
      </c>
      <c r="BW2934">
        <v>-40.429250000000003</v>
      </c>
      <c r="BX2934">
        <v>-34.172710000000002</v>
      </c>
      <c r="BY2934">
        <v>-17.669219999999999</v>
      </c>
      <c r="BZ2934">
        <v>-6.1961789999999999</v>
      </c>
      <c r="CA2934">
        <v>44.30151</v>
      </c>
      <c r="CB2934">
        <v>58.842599999999997</v>
      </c>
      <c r="CC2934">
        <v>34.916699999999999</v>
      </c>
      <c r="CD2934">
        <v>76.631389999999996</v>
      </c>
      <c r="CE2934">
        <v>-0.95704440000000002</v>
      </c>
      <c r="CF2934">
        <v>-13.063129999999999</v>
      </c>
      <c r="CG2934">
        <v>-8.8521850000000004</v>
      </c>
      <c r="CH2934">
        <v>24.318739999999998</v>
      </c>
      <c r="CI2934">
        <v>216.87540000000001</v>
      </c>
      <c r="CJ2934">
        <v>199.0668</v>
      </c>
      <c r="CK2934">
        <v>189.9419</v>
      </c>
      <c r="CL2934">
        <v>82.089179999999999</v>
      </c>
      <c r="CM2934">
        <v>-58.344169999999998</v>
      </c>
      <c r="CN2934">
        <v>-32.716799999999999</v>
      </c>
      <c r="CO2934">
        <v>-25.965019999999999</v>
      </c>
      <c r="CP2934">
        <v>-51.89134</v>
      </c>
      <c r="CQ2934">
        <v>158.83510000000001</v>
      </c>
      <c r="CR2934">
        <v>143.0377</v>
      </c>
      <c r="CS2934">
        <v>172.20920000000001</v>
      </c>
      <c r="CT2934">
        <v>206.88</v>
      </c>
      <c r="CU2934">
        <v>117.7266</v>
      </c>
      <c r="CV2934">
        <v>77.196690000000004</v>
      </c>
      <c r="CW2934">
        <v>66.141530000000003</v>
      </c>
      <c r="CX2934">
        <v>55.175960000000003</v>
      </c>
      <c r="CY2934">
        <v>136.45699999999999</v>
      </c>
      <c r="CZ2934">
        <v>204.208</v>
      </c>
      <c r="DA2934">
        <v>237.5154</v>
      </c>
      <c r="DB2934">
        <v>218.78020000000001</v>
      </c>
      <c r="DC2934">
        <v>206.92769999999999</v>
      </c>
      <c r="DD2934">
        <v>198.33529999999999</v>
      </c>
      <c r="DE2934">
        <v>385.69569999999999</v>
      </c>
      <c r="DF2934">
        <v>218.07069999999999</v>
      </c>
      <c r="DG2934">
        <v>103.755</v>
      </c>
      <c r="DH2934">
        <v>68.574380000000005</v>
      </c>
      <c r="DI2934">
        <v>236.2724</v>
      </c>
      <c r="DJ2934">
        <v>200.81049999999999</v>
      </c>
      <c r="DK2934">
        <v>85.023489999999995</v>
      </c>
      <c r="DL2934">
        <v>100.7124</v>
      </c>
      <c r="DM2934">
        <v>122.9087</v>
      </c>
      <c r="DN2934">
        <v>127.69889999999999</v>
      </c>
      <c r="DO2934">
        <v>17</v>
      </c>
      <c r="DP2934">
        <v>19</v>
      </c>
    </row>
    <row r="2935" spans="1:120" hidden="1" x14ac:dyDescent="0.25">
      <c r="A2935" t="str">
        <f t="shared" si="45"/>
        <v>Industry_Type-5. Offices, Hotels, Finance, Services_All CBP_44483</v>
      </c>
      <c r="B2935" t="s">
        <v>62</v>
      </c>
      <c r="C2935" t="s">
        <v>205</v>
      </c>
      <c r="D2935" t="s">
        <v>61</v>
      </c>
      <c r="E2935" t="s">
        <v>61</v>
      </c>
      <c r="F2935" t="s">
        <v>61</v>
      </c>
      <c r="G2935" t="s">
        <v>37</v>
      </c>
      <c r="H2935" t="s">
        <v>61</v>
      </c>
      <c r="I2935" t="s">
        <v>61</v>
      </c>
      <c r="J2935" t="s">
        <v>61</v>
      </c>
      <c r="K2935" t="s">
        <v>197</v>
      </c>
      <c r="L2935" s="18">
        <v>44483</v>
      </c>
      <c r="M2935">
        <v>17</v>
      </c>
      <c r="N2935">
        <v>20</v>
      </c>
      <c r="O2935" t="s">
        <v>258</v>
      </c>
      <c r="P2935">
        <v>2</v>
      </c>
      <c r="Q2935">
        <v>1</v>
      </c>
      <c r="R2935">
        <v>0</v>
      </c>
      <c r="S2935">
        <v>0</v>
      </c>
      <c r="T2935">
        <v>1</v>
      </c>
      <c r="U2935">
        <v>0</v>
      </c>
      <c r="V2935">
        <v>1</v>
      </c>
      <c r="W2935">
        <v>197.36</v>
      </c>
      <c r="X2935">
        <v>250.88</v>
      </c>
      <c r="Y2935">
        <v>250.8</v>
      </c>
      <c r="Z2935">
        <v>245.12</v>
      </c>
      <c r="AA2935">
        <v>249.12</v>
      </c>
      <c r="AB2935">
        <v>249.04</v>
      </c>
      <c r="AC2935">
        <v>208.8</v>
      </c>
      <c r="AD2935">
        <v>143.44</v>
      </c>
      <c r="AE2935">
        <v>179.52</v>
      </c>
      <c r="AF2935">
        <v>189.84</v>
      </c>
      <c r="AG2935">
        <v>192.32</v>
      </c>
      <c r="AH2935">
        <v>201.52</v>
      </c>
      <c r="AI2935">
        <v>208.72</v>
      </c>
      <c r="AJ2935">
        <v>217.28</v>
      </c>
      <c r="AK2935">
        <v>221.36</v>
      </c>
      <c r="AL2935">
        <v>209.04</v>
      </c>
      <c r="AM2935">
        <v>62.8</v>
      </c>
      <c r="AN2935">
        <v>64.08</v>
      </c>
      <c r="AO2935">
        <v>62.72</v>
      </c>
      <c r="AP2935">
        <v>57.92</v>
      </c>
      <c r="AQ2935">
        <v>185.92</v>
      </c>
      <c r="AR2935">
        <v>198.96</v>
      </c>
      <c r="AS2935">
        <v>194.56</v>
      </c>
      <c r="AT2935">
        <v>197.28</v>
      </c>
      <c r="AU2935">
        <v>57</v>
      </c>
      <c r="AV2935">
        <v>54</v>
      </c>
      <c r="AW2935">
        <v>53</v>
      </c>
      <c r="AX2935">
        <v>53</v>
      </c>
      <c r="AY2935">
        <v>53</v>
      </c>
      <c r="AZ2935">
        <v>53</v>
      </c>
      <c r="BA2935">
        <v>53</v>
      </c>
      <c r="BB2935">
        <v>51</v>
      </c>
      <c r="BC2935">
        <v>53</v>
      </c>
      <c r="BD2935">
        <v>57</v>
      </c>
      <c r="BE2935">
        <v>63</v>
      </c>
      <c r="BF2935">
        <v>68</v>
      </c>
      <c r="BG2935">
        <v>71</v>
      </c>
      <c r="BH2935">
        <v>74</v>
      </c>
      <c r="BI2935">
        <v>76</v>
      </c>
      <c r="BJ2935">
        <v>76</v>
      </c>
      <c r="BK2935">
        <v>75</v>
      </c>
      <c r="BL2935">
        <v>73</v>
      </c>
      <c r="BM2935">
        <v>69</v>
      </c>
      <c r="BN2935">
        <v>68</v>
      </c>
      <c r="BO2935">
        <v>64</v>
      </c>
      <c r="BP2935">
        <v>60</v>
      </c>
      <c r="BQ2935">
        <v>59</v>
      </c>
      <c r="BR2935">
        <v>59</v>
      </c>
      <c r="BS2935">
        <v>4.4053190000000004</v>
      </c>
      <c r="BT2935">
        <v>-43.536990000000003</v>
      </c>
      <c r="BU2935">
        <v>-44.335630000000002</v>
      </c>
      <c r="BV2935">
        <v>-37.050519999999999</v>
      </c>
      <c r="BW2935">
        <v>-39.611530000000002</v>
      </c>
      <c r="BX2935">
        <v>-38.067210000000003</v>
      </c>
      <c r="BY2935">
        <v>-14.086729999999999</v>
      </c>
      <c r="BZ2935">
        <v>40.423229999999997</v>
      </c>
      <c r="CA2935">
        <v>28.403749999999999</v>
      </c>
      <c r="CB2935">
        <v>22.564640000000001</v>
      </c>
      <c r="CC2935">
        <v>22.148330000000001</v>
      </c>
      <c r="CD2935">
        <v>17.232530000000001</v>
      </c>
      <c r="CE2935">
        <v>13.69267</v>
      </c>
      <c r="CF2935">
        <v>9.4645539999999997</v>
      </c>
      <c r="CG2935">
        <v>13.77394</v>
      </c>
      <c r="CH2935">
        <v>28.818629999999999</v>
      </c>
      <c r="CI2935">
        <v>168.98670000000001</v>
      </c>
      <c r="CJ2935">
        <v>157.1765</v>
      </c>
      <c r="CK2935">
        <v>141.01419999999999</v>
      </c>
      <c r="CL2935">
        <v>135.6001</v>
      </c>
      <c r="CM2935">
        <v>3.95546</v>
      </c>
      <c r="CN2935">
        <v>0.41081240000000002</v>
      </c>
      <c r="CO2935">
        <v>4.4645390000000003</v>
      </c>
      <c r="CP2935">
        <v>4.5738830000000004</v>
      </c>
      <c r="CQ2935">
        <v>75.086330000000004</v>
      </c>
      <c r="CR2935">
        <v>35.581130000000002</v>
      </c>
      <c r="CS2935">
        <v>35.423290000000001</v>
      </c>
      <c r="CT2935">
        <v>34.48536</v>
      </c>
      <c r="CU2935">
        <v>32.808770000000003</v>
      </c>
      <c r="CV2935">
        <v>34.845489999999998</v>
      </c>
      <c r="CW2935">
        <v>26.017420000000001</v>
      </c>
      <c r="CX2935">
        <v>24.719329999999999</v>
      </c>
      <c r="CY2935">
        <v>30.551919999999999</v>
      </c>
      <c r="CZ2935">
        <v>33.598089999999999</v>
      </c>
      <c r="DA2935">
        <v>39.527230000000003</v>
      </c>
      <c r="DB2935">
        <v>46.115090000000002</v>
      </c>
      <c r="DC2935">
        <v>49.006869999999999</v>
      </c>
      <c r="DD2935">
        <v>66.521969999999996</v>
      </c>
      <c r="DE2935">
        <v>90.365110000000001</v>
      </c>
      <c r="DF2935">
        <v>101.233</v>
      </c>
      <c r="DG2935">
        <v>93.108829999999998</v>
      </c>
      <c r="DH2935">
        <v>134.45769999999999</v>
      </c>
      <c r="DI2935">
        <v>157.96420000000001</v>
      </c>
      <c r="DJ2935">
        <v>136.99090000000001</v>
      </c>
      <c r="DK2935">
        <v>119.5187</v>
      </c>
      <c r="DL2935">
        <v>64.326790000000003</v>
      </c>
      <c r="DM2935">
        <v>59.708309999999997</v>
      </c>
      <c r="DN2935">
        <v>56.949559999999998</v>
      </c>
      <c r="DO2935">
        <v>17</v>
      </c>
      <c r="DP2935">
        <v>20</v>
      </c>
    </row>
    <row r="2936" spans="1:120" hidden="1" x14ac:dyDescent="0.25">
      <c r="A2936" t="str">
        <f t="shared" si="45"/>
        <v>OtherDR-Yes_All CBP_44483</v>
      </c>
      <c r="B2936" t="s">
        <v>62</v>
      </c>
      <c r="C2936" t="s">
        <v>324</v>
      </c>
      <c r="D2936" t="s">
        <v>61</v>
      </c>
      <c r="E2936" t="s">
        <v>61</v>
      </c>
      <c r="F2936" t="s">
        <v>61</v>
      </c>
      <c r="G2936" t="s">
        <v>61</v>
      </c>
      <c r="H2936" t="s">
        <v>61</v>
      </c>
      <c r="I2936" t="s">
        <v>98</v>
      </c>
      <c r="J2936" t="s">
        <v>61</v>
      </c>
      <c r="K2936" t="s">
        <v>197</v>
      </c>
      <c r="L2936" s="18">
        <v>44483</v>
      </c>
      <c r="M2936">
        <v>17</v>
      </c>
      <c r="N2936">
        <v>19</v>
      </c>
      <c r="O2936" t="s">
        <v>258</v>
      </c>
      <c r="P2936">
        <v>4</v>
      </c>
      <c r="Q2936">
        <v>4</v>
      </c>
      <c r="R2936">
        <v>0</v>
      </c>
      <c r="S2936">
        <v>0</v>
      </c>
      <c r="T2936">
        <v>1</v>
      </c>
      <c r="U2936">
        <v>0</v>
      </c>
      <c r="V2936">
        <v>1</v>
      </c>
      <c r="W2936">
        <v>717.64</v>
      </c>
      <c r="X2936">
        <v>717.26</v>
      </c>
      <c r="Y2936">
        <v>738.84</v>
      </c>
      <c r="Z2936">
        <v>678.98</v>
      </c>
      <c r="AA2936">
        <v>606.29999999999995</v>
      </c>
      <c r="AB2936">
        <v>627.52</v>
      </c>
      <c r="AC2936">
        <v>598.67999999999995</v>
      </c>
      <c r="AD2936">
        <v>575.96</v>
      </c>
      <c r="AE2936">
        <v>537</v>
      </c>
      <c r="AF2936">
        <v>490.88</v>
      </c>
      <c r="AG2936">
        <v>577.12</v>
      </c>
      <c r="AH2936">
        <v>533.5</v>
      </c>
      <c r="AI2936">
        <v>541.66</v>
      </c>
      <c r="AJ2936">
        <v>548.24</v>
      </c>
      <c r="AK2936">
        <v>548.46</v>
      </c>
      <c r="AL2936">
        <v>502.9</v>
      </c>
      <c r="AM2936">
        <v>227.6</v>
      </c>
      <c r="AN2936">
        <v>230</v>
      </c>
      <c r="AO2936">
        <v>235.76</v>
      </c>
      <c r="AP2936">
        <v>340.48</v>
      </c>
      <c r="AQ2936">
        <v>492.44</v>
      </c>
      <c r="AR2936">
        <v>543.48</v>
      </c>
      <c r="AS2936">
        <v>689.82</v>
      </c>
      <c r="AT2936">
        <v>720.46</v>
      </c>
      <c r="AU2936">
        <v>54</v>
      </c>
      <c r="AV2936">
        <v>52</v>
      </c>
      <c r="AW2936">
        <v>51</v>
      </c>
      <c r="AX2936">
        <v>50</v>
      </c>
      <c r="AY2936">
        <v>50</v>
      </c>
      <c r="AZ2936">
        <v>49</v>
      </c>
      <c r="BA2936">
        <v>47</v>
      </c>
      <c r="BB2936">
        <v>46</v>
      </c>
      <c r="BC2936">
        <v>47</v>
      </c>
      <c r="BD2936">
        <v>53</v>
      </c>
      <c r="BE2936">
        <v>59</v>
      </c>
      <c r="BF2936">
        <v>62</v>
      </c>
      <c r="BG2936">
        <v>68</v>
      </c>
      <c r="BH2936">
        <v>72</v>
      </c>
      <c r="BI2936">
        <v>75</v>
      </c>
      <c r="BJ2936">
        <v>77</v>
      </c>
      <c r="BK2936">
        <v>78</v>
      </c>
      <c r="BL2936">
        <v>77</v>
      </c>
      <c r="BM2936">
        <v>73</v>
      </c>
      <c r="BN2936">
        <v>69</v>
      </c>
      <c r="BO2936">
        <v>66</v>
      </c>
      <c r="BP2936">
        <v>62</v>
      </c>
      <c r="BQ2936">
        <v>59</v>
      </c>
      <c r="BR2936">
        <v>57</v>
      </c>
      <c r="BS2936">
        <v>-8.5063460000000006</v>
      </c>
      <c r="BT2936">
        <v>-30.309650000000001</v>
      </c>
      <c r="BU2936">
        <v>-50.121079999999999</v>
      </c>
      <c r="BV2936">
        <v>-53.882300000000001</v>
      </c>
      <c r="BW2936">
        <v>-42.28257</v>
      </c>
      <c r="BX2936">
        <v>-33.197740000000003</v>
      </c>
      <c r="BY2936">
        <v>-16.697990000000001</v>
      </c>
      <c r="BZ2936">
        <v>-0.25740580000000002</v>
      </c>
      <c r="CA2936">
        <v>40.914050000000003</v>
      </c>
      <c r="CB2936">
        <v>51.719140000000003</v>
      </c>
      <c r="CC2936">
        <v>9.9061199999999996</v>
      </c>
      <c r="CD2936">
        <v>30.353639999999999</v>
      </c>
      <c r="CE2936">
        <v>-7.4816659999999997</v>
      </c>
      <c r="CF2936">
        <v>-20.053560000000001</v>
      </c>
      <c r="CG2936">
        <v>-18.841850000000001</v>
      </c>
      <c r="CH2936">
        <v>14.02336</v>
      </c>
      <c r="CI2936">
        <v>213.61269999999999</v>
      </c>
      <c r="CJ2936">
        <v>201.50049999999999</v>
      </c>
      <c r="CK2936">
        <v>198.56229999999999</v>
      </c>
      <c r="CL2936">
        <v>89.047700000000006</v>
      </c>
      <c r="CM2936">
        <v>-53.45731</v>
      </c>
      <c r="CN2936">
        <v>-23.471209999999999</v>
      </c>
      <c r="CO2936">
        <v>-33.64246</v>
      </c>
      <c r="CP2936">
        <v>-51.547789999999999</v>
      </c>
      <c r="CQ2936">
        <v>157.75059999999999</v>
      </c>
      <c r="CR2936">
        <v>142.4529</v>
      </c>
      <c r="CS2936">
        <v>171.64599999999999</v>
      </c>
      <c r="CT2936">
        <v>205.464</v>
      </c>
      <c r="CU2936">
        <v>117.2837</v>
      </c>
      <c r="CV2936">
        <v>75.191599999999994</v>
      </c>
      <c r="CW2936">
        <v>65.465109999999996</v>
      </c>
      <c r="CX2936">
        <v>52.002040000000001</v>
      </c>
      <c r="CY2936">
        <v>134.6713</v>
      </c>
      <c r="CZ2936">
        <v>193.8372</v>
      </c>
      <c r="DA2936">
        <v>194.42400000000001</v>
      </c>
      <c r="DB2936">
        <v>157.7346</v>
      </c>
      <c r="DC2936">
        <v>191.4391</v>
      </c>
      <c r="DD2936">
        <v>183.53870000000001</v>
      </c>
      <c r="DE2936">
        <v>371.05880000000002</v>
      </c>
      <c r="DF2936">
        <v>209.11619999999999</v>
      </c>
      <c r="DG2936">
        <v>97.916499999999999</v>
      </c>
      <c r="DH2936">
        <v>64.68056</v>
      </c>
      <c r="DI2936">
        <v>230.23480000000001</v>
      </c>
      <c r="DJ2936">
        <v>192.6944</v>
      </c>
      <c r="DK2936">
        <v>80.8416</v>
      </c>
      <c r="DL2936">
        <v>82.055329999999998</v>
      </c>
      <c r="DM2936">
        <v>98.033360000000002</v>
      </c>
      <c r="DN2936">
        <v>127.2732</v>
      </c>
      <c r="DO2936">
        <v>17</v>
      </c>
      <c r="DP2936">
        <v>19</v>
      </c>
    </row>
    <row r="2937" spans="1:120" hidden="1" x14ac:dyDescent="0.25">
      <c r="A2937" t="str">
        <f t="shared" si="45"/>
        <v>Aggregator-Blue Zone Resources, LLC_All CBP_44483</v>
      </c>
      <c r="B2937" t="s">
        <v>62</v>
      </c>
      <c r="C2937" t="s">
        <v>261</v>
      </c>
      <c r="D2937" t="s">
        <v>61</v>
      </c>
      <c r="E2937" t="s">
        <v>61</v>
      </c>
      <c r="F2937" t="s">
        <v>262</v>
      </c>
      <c r="G2937" t="s">
        <v>61</v>
      </c>
      <c r="H2937" t="s">
        <v>61</v>
      </c>
      <c r="I2937" t="s">
        <v>61</v>
      </c>
      <c r="J2937" t="s">
        <v>61</v>
      </c>
      <c r="K2937" t="s">
        <v>197</v>
      </c>
      <c r="L2937" s="18">
        <v>44483</v>
      </c>
      <c r="M2937">
        <v>17</v>
      </c>
      <c r="N2937">
        <v>20</v>
      </c>
      <c r="O2937" t="s">
        <v>258</v>
      </c>
      <c r="P2937">
        <v>3</v>
      </c>
      <c r="Q2937">
        <v>2</v>
      </c>
      <c r="R2937">
        <v>0</v>
      </c>
      <c r="S2937">
        <v>0</v>
      </c>
      <c r="T2937">
        <v>1</v>
      </c>
      <c r="U2937">
        <v>0</v>
      </c>
      <c r="V2937">
        <v>1</v>
      </c>
      <c r="W2937">
        <v>897.54</v>
      </c>
      <c r="X2937">
        <v>936</v>
      </c>
      <c r="Y2937">
        <v>935.94</v>
      </c>
      <c r="Z2937">
        <v>930.72</v>
      </c>
      <c r="AA2937">
        <v>934.92</v>
      </c>
      <c r="AB2937">
        <v>934.62</v>
      </c>
      <c r="AC2937">
        <v>960.84</v>
      </c>
      <c r="AD2937">
        <v>920.22</v>
      </c>
      <c r="AE2937">
        <v>765.6</v>
      </c>
      <c r="AF2937">
        <v>418.86</v>
      </c>
      <c r="AG2937">
        <v>422.88</v>
      </c>
      <c r="AH2937">
        <v>509.46</v>
      </c>
      <c r="AI2937">
        <v>618.78</v>
      </c>
      <c r="AJ2937">
        <v>342.24</v>
      </c>
      <c r="AK2937">
        <v>336.9</v>
      </c>
      <c r="AL2937">
        <v>323.10000000000002</v>
      </c>
      <c r="AM2937">
        <v>206.94</v>
      </c>
      <c r="AN2937">
        <v>187.5</v>
      </c>
      <c r="AO2937">
        <v>131.04</v>
      </c>
      <c r="AP2937">
        <v>177.84</v>
      </c>
      <c r="AQ2937">
        <v>321.83999999999997</v>
      </c>
      <c r="AR2937">
        <v>848.82</v>
      </c>
      <c r="AS2937">
        <v>892.08</v>
      </c>
      <c r="AT2937">
        <v>895.08</v>
      </c>
      <c r="AU2937">
        <v>55.5</v>
      </c>
      <c r="AV2937">
        <v>53.5</v>
      </c>
      <c r="AW2937">
        <v>53</v>
      </c>
      <c r="AX2937">
        <v>53</v>
      </c>
      <c r="AY2937">
        <v>53</v>
      </c>
      <c r="AZ2937">
        <v>52.5</v>
      </c>
      <c r="BA2937">
        <v>52.5</v>
      </c>
      <c r="BB2937">
        <v>51</v>
      </c>
      <c r="BC2937">
        <v>52.5</v>
      </c>
      <c r="BD2937">
        <v>56</v>
      </c>
      <c r="BE2937">
        <v>61</v>
      </c>
      <c r="BF2937">
        <v>65</v>
      </c>
      <c r="BG2937">
        <v>68</v>
      </c>
      <c r="BH2937">
        <v>70</v>
      </c>
      <c r="BI2937">
        <v>71.5</v>
      </c>
      <c r="BJ2937">
        <v>71.5</v>
      </c>
      <c r="BK2937">
        <v>70</v>
      </c>
      <c r="BL2937">
        <v>68.5</v>
      </c>
      <c r="BM2937">
        <v>65.5</v>
      </c>
      <c r="BN2937">
        <v>63.5</v>
      </c>
      <c r="BO2937">
        <v>61</v>
      </c>
      <c r="BP2937">
        <v>58.5</v>
      </c>
      <c r="BQ2937">
        <v>57.5</v>
      </c>
      <c r="BR2937">
        <v>57</v>
      </c>
      <c r="BS2937">
        <v>-25.220870000000001</v>
      </c>
      <c r="BT2937">
        <v>-54.159350000000003</v>
      </c>
      <c r="BU2937">
        <v>-63.06532</v>
      </c>
      <c r="BV2937">
        <v>-57.598700000000001</v>
      </c>
      <c r="BW2937">
        <v>-58.520470000000003</v>
      </c>
      <c r="BX2937">
        <v>-78.781829999999999</v>
      </c>
      <c r="BY2937">
        <v>-113.47069999999999</v>
      </c>
      <c r="BZ2937">
        <v>-69.463880000000003</v>
      </c>
      <c r="CA2937">
        <v>14.81575</v>
      </c>
      <c r="CB2937">
        <v>319.91980000000001</v>
      </c>
      <c r="CC2937">
        <v>273.91469999999998</v>
      </c>
      <c r="CD2937">
        <v>179.65350000000001</v>
      </c>
      <c r="CE2937">
        <v>45.53049</v>
      </c>
      <c r="CF2937">
        <v>6.2118070000000003</v>
      </c>
      <c r="CG2937">
        <v>1.3166659999999999</v>
      </c>
      <c r="CH2937">
        <v>14.12973</v>
      </c>
      <c r="CI2937">
        <v>114.9303</v>
      </c>
      <c r="CJ2937">
        <v>114.6109</v>
      </c>
      <c r="CK2937">
        <v>114.9041</v>
      </c>
      <c r="CL2937">
        <v>80.557389999999998</v>
      </c>
      <c r="CM2937">
        <v>-22.460529999999999</v>
      </c>
      <c r="CN2937">
        <v>-34.939239999999998</v>
      </c>
      <c r="CO2937">
        <v>-42.193770000000001</v>
      </c>
      <c r="CP2937">
        <v>-45.95776</v>
      </c>
      <c r="CQ2937">
        <v>176.80439999999999</v>
      </c>
      <c r="CR2937">
        <v>256.51069999999999</v>
      </c>
      <c r="CS2937">
        <v>331.5582</v>
      </c>
      <c r="CT2937">
        <v>295.91449999999998</v>
      </c>
      <c r="CU2937">
        <v>290.27960000000002</v>
      </c>
      <c r="CV2937">
        <v>270.08580000000001</v>
      </c>
      <c r="CW2937">
        <v>300.33210000000003</v>
      </c>
      <c r="CX2937">
        <v>345.84829999999999</v>
      </c>
      <c r="CY2937">
        <v>746.81640000000004</v>
      </c>
      <c r="CZ2937">
        <v>1156.0229999999999</v>
      </c>
      <c r="DA2937">
        <v>1816.799</v>
      </c>
      <c r="DB2937">
        <v>1152.694</v>
      </c>
      <c r="DC2937">
        <v>1368.5029999999999</v>
      </c>
      <c r="DD2937">
        <v>85.846019999999996</v>
      </c>
      <c r="DE2937">
        <v>114.1703</v>
      </c>
      <c r="DF2937">
        <v>128.55330000000001</v>
      </c>
      <c r="DG2937">
        <v>104.53319999999999</v>
      </c>
      <c r="DH2937">
        <v>131.44659999999999</v>
      </c>
      <c r="DI2937">
        <v>146.50970000000001</v>
      </c>
      <c r="DJ2937">
        <v>205.86160000000001</v>
      </c>
      <c r="DK2937">
        <v>525.22199999999998</v>
      </c>
      <c r="DL2937">
        <v>409.24180000000001</v>
      </c>
      <c r="DM2937">
        <v>406.43259999999998</v>
      </c>
      <c r="DN2937">
        <v>361.7432</v>
      </c>
      <c r="DO2937">
        <v>17</v>
      </c>
      <c r="DP2937">
        <v>20</v>
      </c>
    </row>
    <row r="2938" spans="1:120" hidden="1" x14ac:dyDescent="0.25">
      <c r="A2938" t="str">
        <f t="shared" si="45"/>
        <v>Industry_Type-8. Other_All CBP_44483</v>
      </c>
      <c r="B2938" t="s">
        <v>62</v>
      </c>
      <c r="C2938" t="s">
        <v>267</v>
      </c>
      <c r="D2938" t="s">
        <v>61</v>
      </c>
      <c r="E2938" t="s">
        <v>61</v>
      </c>
      <c r="F2938" t="s">
        <v>61</v>
      </c>
      <c r="G2938" t="s">
        <v>268</v>
      </c>
      <c r="H2938" t="s">
        <v>61</v>
      </c>
      <c r="I2938" t="s">
        <v>61</v>
      </c>
      <c r="J2938" t="s">
        <v>61</v>
      </c>
      <c r="K2938" t="s">
        <v>197</v>
      </c>
      <c r="L2938" s="18">
        <v>44483</v>
      </c>
      <c r="M2938">
        <v>17</v>
      </c>
      <c r="N2938">
        <v>19</v>
      </c>
      <c r="O2938" t="s">
        <v>258</v>
      </c>
      <c r="P2938">
        <v>1</v>
      </c>
      <c r="Q2938">
        <v>1</v>
      </c>
      <c r="R2938">
        <v>0</v>
      </c>
      <c r="S2938">
        <v>0</v>
      </c>
      <c r="T2938">
        <v>1</v>
      </c>
      <c r="U2938">
        <v>0</v>
      </c>
      <c r="V2938">
        <v>1</v>
      </c>
      <c r="W2938">
        <v>6</v>
      </c>
      <c r="X2938">
        <v>6</v>
      </c>
      <c r="Y2938">
        <v>6.3</v>
      </c>
      <c r="Z2938">
        <v>6.3</v>
      </c>
      <c r="AA2938">
        <v>5.7</v>
      </c>
      <c r="AB2938">
        <v>5.7</v>
      </c>
      <c r="AC2938">
        <v>44.4</v>
      </c>
      <c r="AD2938">
        <v>50.4</v>
      </c>
      <c r="AE2938">
        <v>41.1</v>
      </c>
      <c r="AF2938">
        <v>12.6</v>
      </c>
      <c r="AG2938">
        <v>5.7</v>
      </c>
      <c r="AH2938">
        <v>6</v>
      </c>
      <c r="AI2938">
        <v>6</v>
      </c>
      <c r="AJ2938">
        <v>6</v>
      </c>
      <c r="AK2938">
        <v>6</v>
      </c>
      <c r="AL2938">
        <v>6</v>
      </c>
      <c r="AM2938">
        <v>4.8</v>
      </c>
      <c r="AN2938">
        <v>6</v>
      </c>
      <c r="AO2938">
        <v>6</v>
      </c>
      <c r="AP2938">
        <v>6</v>
      </c>
      <c r="AQ2938">
        <v>4.8</v>
      </c>
      <c r="AR2938">
        <v>6.3</v>
      </c>
      <c r="AS2938">
        <v>6.3</v>
      </c>
      <c r="AT2938">
        <v>6</v>
      </c>
      <c r="AU2938">
        <v>54</v>
      </c>
      <c r="AV2938">
        <v>52</v>
      </c>
      <c r="AW2938">
        <v>51</v>
      </c>
      <c r="AX2938">
        <v>50</v>
      </c>
      <c r="AY2938">
        <v>50</v>
      </c>
      <c r="AZ2938">
        <v>49</v>
      </c>
      <c r="BA2938">
        <v>47</v>
      </c>
      <c r="BB2938">
        <v>46</v>
      </c>
      <c r="BC2938">
        <v>47</v>
      </c>
      <c r="BD2938">
        <v>53</v>
      </c>
      <c r="BE2938">
        <v>59</v>
      </c>
      <c r="BF2938">
        <v>62</v>
      </c>
      <c r="BG2938">
        <v>68</v>
      </c>
      <c r="BH2938">
        <v>72</v>
      </c>
      <c r="BI2938">
        <v>75</v>
      </c>
      <c r="BJ2938">
        <v>77</v>
      </c>
      <c r="BK2938">
        <v>78</v>
      </c>
      <c r="BL2938">
        <v>77</v>
      </c>
      <c r="BM2938">
        <v>73</v>
      </c>
      <c r="BN2938">
        <v>69</v>
      </c>
      <c r="BO2938">
        <v>66</v>
      </c>
      <c r="BP2938">
        <v>62</v>
      </c>
      <c r="BQ2938">
        <v>59</v>
      </c>
      <c r="BR2938">
        <v>57</v>
      </c>
      <c r="BS2938">
        <v>9.0979099999999993E-2</v>
      </c>
      <c r="BT2938">
        <v>-0.17565729999999999</v>
      </c>
      <c r="BU2938">
        <v>-0.37032939999999998</v>
      </c>
      <c r="BV2938">
        <v>-0.2185106</v>
      </c>
      <c r="BW2938">
        <v>0.1373577</v>
      </c>
      <c r="BX2938">
        <v>1.221087</v>
      </c>
      <c r="BY2938">
        <v>-1.0431630000000001</v>
      </c>
      <c r="BZ2938">
        <v>-8.7025030000000001</v>
      </c>
      <c r="CA2938">
        <v>-6.6474989999999998</v>
      </c>
      <c r="CB2938">
        <v>12.822800000000001</v>
      </c>
      <c r="CC2938">
        <v>8.5839890000000008</v>
      </c>
      <c r="CD2938">
        <v>2.9172630000000002</v>
      </c>
      <c r="CE2938">
        <v>-1.8446979999999999</v>
      </c>
      <c r="CF2938">
        <v>-0.2959657</v>
      </c>
      <c r="CG2938">
        <v>-0.34412809999999999</v>
      </c>
      <c r="CH2938">
        <v>-0.45540380000000003</v>
      </c>
      <c r="CI2938">
        <v>0.82620380000000004</v>
      </c>
      <c r="CJ2938">
        <v>-0.41676659999999999</v>
      </c>
      <c r="CK2938">
        <v>-0.2376027</v>
      </c>
      <c r="CL2938">
        <v>-0.33360719999999999</v>
      </c>
      <c r="CM2938">
        <v>0.82740309999999995</v>
      </c>
      <c r="CN2938">
        <v>-0.37989279999999997</v>
      </c>
      <c r="CO2938">
        <v>-0.17598059999999999</v>
      </c>
      <c r="CP2938">
        <v>2.26932E-2</v>
      </c>
      <c r="CQ2938">
        <v>2.87958E-2</v>
      </c>
      <c r="CR2938">
        <v>2.3222400000000001E-2</v>
      </c>
      <c r="CS2938">
        <v>1.56349E-2</v>
      </c>
      <c r="CT2938">
        <v>1.62863E-2</v>
      </c>
      <c r="CU2938">
        <v>1.48296E-2</v>
      </c>
      <c r="CV2938">
        <v>0.45058969999999998</v>
      </c>
      <c r="CW2938">
        <v>9.1057210000000008</v>
      </c>
      <c r="CX2938">
        <v>3.7889529999999998</v>
      </c>
      <c r="CY2938">
        <v>2.2473369999999999</v>
      </c>
      <c r="CZ2938">
        <v>6.3890859999999998</v>
      </c>
      <c r="DA2938">
        <v>27.635590000000001</v>
      </c>
      <c r="DB2938">
        <v>21.249220000000001</v>
      </c>
      <c r="DC2938">
        <v>3.467946</v>
      </c>
      <c r="DD2938">
        <v>3.4165899999999999E-2</v>
      </c>
      <c r="DE2938">
        <v>6.2708200000000006E-2</v>
      </c>
      <c r="DF2938">
        <v>3.3853599999999998E-2</v>
      </c>
      <c r="DG2938">
        <v>4.1778999999999997E-2</v>
      </c>
      <c r="DH2938">
        <v>3.5602200000000001E-2</v>
      </c>
      <c r="DI2938">
        <v>5.58349E-2</v>
      </c>
      <c r="DJ2938">
        <v>5.1054500000000003E-2</v>
      </c>
      <c r="DK2938">
        <v>3.0052200000000001E-2</v>
      </c>
      <c r="DL2938">
        <v>3.9597300000000002E-2</v>
      </c>
      <c r="DM2938">
        <v>2.47181E-2</v>
      </c>
      <c r="DN2938">
        <v>2.2384399999999999E-2</v>
      </c>
      <c r="DO2938">
        <v>17</v>
      </c>
      <c r="DP2938">
        <v>19</v>
      </c>
    </row>
    <row r="2939" spans="1:120" hidden="1" x14ac:dyDescent="0.25">
      <c r="A2939" t="str">
        <f t="shared" si="45"/>
        <v>Industry_Type-7. Institutional/Government_All CBP_44483</v>
      </c>
      <c r="B2939" t="s">
        <v>62</v>
      </c>
      <c r="C2939" t="s">
        <v>208</v>
      </c>
      <c r="D2939" t="s">
        <v>61</v>
      </c>
      <c r="E2939" t="s">
        <v>61</v>
      </c>
      <c r="F2939" t="s">
        <v>61</v>
      </c>
      <c r="G2939" t="s">
        <v>35</v>
      </c>
      <c r="H2939" t="s">
        <v>61</v>
      </c>
      <c r="I2939" t="s">
        <v>61</v>
      </c>
      <c r="J2939" t="s">
        <v>61</v>
      </c>
      <c r="K2939" t="s">
        <v>197</v>
      </c>
      <c r="L2939" s="18">
        <v>44483</v>
      </c>
      <c r="M2939">
        <v>17</v>
      </c>
      <c r="N2939">
        <v>19</v>
      </c>
      <c r="O2939" t="s">
        <v>258</v>
      </c>
      <c r="P2939">
        <v>2</v>
      </c>
      <c r="Q2939">
        <v>2</v>
      </c>
      <c r="R2939">
        <v>0</v>
      </c>
      <c r="S2939">
        <v>0</v>
      </c>
      <c r="T2939">
        <v>1</v>
      </c>
      <c r="U2939">
        <v>0</v>
      </c>
      <c r="V2939">
        <v>1</v>
      </c>
      <c r="W2939">
        <v>24.32</v>
      </c>
      <c r="X2939">
        <v>20.32</v>
      </c>
      <c r="Y2939">
        <v>18.72</v>
      </c>
      <c r="Z2939">
        <v>19.84</v>
      </c>
      <c r="AA2939">
        <v>18.399999999999999</v>
      </c>
      <c r="AB2939">
        <v>49.12</v>
      </c>
      <c r="AC2939">
        <v>84.48</v>
      </c>
      <c r="AD2939">
        <v>81.599999999999994</v>
      </c>
      <c r="AE2939">
        <v>64.8</v>
      </c>
      <c r="AF2939">
        <v>47.52</v>
      </c>
      <c r="AG2939">
        <v>33.92</v>
      </c>
      <c r="AH2939">
        <v>27.68</v>
      </c>
      <c r="AI2939">
        <v>89.92</v>
      </c>
      <c r="AJ2939">
        <v>90.08</v>
      </c>
      <c r="AK2939">
        <v>93.28</v>
      </c>
      <c r="AL2939">
        <v>98.56</v>
      </c>
      <c r="AM2939">
        <v>112.8</v>
      </c>
      <c r="AN2939">
        <v>131.04</v>
      </c>
      <c r="AO2939">
        <v>112.32</v>
      </c>
      <c r="AP2939">
        <v>86.4</v>
      </c>
      <c r="AQ2939">
        <v>83.36</v>
      </c>
      <c r="AR2939">
        <v>68.48</v>
      </c>
      <c r="AS2939">
        <v>22.24</v>
      </c>
      <c r="AT2939">
        <v>22.24</v>
      </c>
      <c r="AU2939">
        <v>54</v>
      </c>
      <c r="AV2939">
        <v>52</v>
      </c>
      <c r="AW2939">
        <v>51</v>
      </c>
      <c r="AX2939">
        <v>50</v>
      </c>
      <c r="AY2939">
        <v>50</v>
      </c>
      <c r="AZ2939">
        <v>49</v>
      </c>
      <c r="BA2939">
        <v>47</v>
      </c>
      <c r="BB2939">
        <v>46</v>
      </c>
      <c r="BC2939">
        <v>47</v>
      </c>
      <c r="BD2939">
        <v>53</v>
      </c>
      <c r="BE2939">
        <v>59</v>
      </c>
      <c r="BF2939">
        <v>62</v>
      </c>
      <c r="BG2939">
        <v>68</v>
      </c>
      <c r="BH2939">
        <v>72</v>
      </c>
      <c r="BI2939">
        <v>75</v>
      </c>
      <c r="BJ2939">
        <v>77</v>
      </c>
      <c r="BK2939">
        <v>78</v>
      </c>
      <c r="BL2939">
        <v>77</v>
      </c>
      <c r="BM2939">
        <v>73</v>
      </c>
      <c r="BN2939">
        <v>69</v>
      </c>
      <c r="BO2939">
        <v>66</v>
      </c>
      <c r="BP2939">
        <v>62</v>
      </c>
      <c r="BQ2939">
        <v>59</v>
      </c>
      <c r="BR2939">
        <v>57</v>
      </c>
      <c r="BS2939">
        <v>-2.1064690000000001</v>
      </c>
      <c r="BT2939">
        <v>-1.372406</v>
      </c>
      <c r="BU2939">
        <v>0.2940469</v>
      </c>
      <c r="BV2939">
        <v>-2.73733E-2</v>
      </c>
      <c r="BW2939">
        <v>0.59117790000000003</v>
      </c>
      <c r="BX2939">
        <v>-1.898854</v>
      </c>
      <c r="BY2939">
        <v>-1.2337990000000001</v>
      </c>
      <c r="BZ2939">
        <v>-4.2823479999999998</v>
      </c>
      <c r="CA2939">
        <v>4.414123</v>
      </c>
      <c r="CB2939">
        <v>6.1977589999999996</v>
      </c>
      <c r="CC2939">
        <v>21.786249999999999</v>
      </c>
      <c r="CD2939">
        <v>41.235869999999998</v>
      </c>
      <c r="CE2939">
        <v>7.0232590000000004</v>
      </c>
      <c r="CF2939">
        <v>8.3065040000000003</v>
      </c>
      <c r="CG2939">
        <v>11.100160000000001</v>
      </c>
      <c r="CH2939">
        <v>11.26704</v>
      </c>
      <c r="CI2939">
        <v>4.8156809999999997</v>
      </c>
      <c r="CJ2939">
        <v>-0.51656340000000001</v>
      </c>
      <c r="CK2939">
        <v>-6.6642419999999998</v>
      </c>
      <c r="CL2939">
        <v>-7.0131329999999998</v>
      </c>
      <c r="CM2939">
        <v>-4.2538970000000003</v>
      </c>
      <c r="CN2939">
        <v>-8.691338</v>
      </c>
      <c r="CO2939">
        <v>7.1252959999999996</v>
      </c>
      <c r="CP2939">
        <v>-0.91630219999999996</v>
      </c>
      <c r="CQ2939">
        <v>0.2154845</v>
      </c>
      <c r="CR2939">
        <v>0.2298511</v>
      </c>
      <c r="CS2939">
        <v>0.25450689999999998</v>
      </c>
      <c r="CT2939">
        <v>0.36587789999999998</v>
      </c>
      <c r="CU2939">
        <v>0.221555</v>
      </c>
      <c r="CV2939">
        <v>1.8563959999999999</v>
      </c>
      <c r="CW2939">
        <v>0.51351139999999995</v>
      </c>
      <c r="CX2939">
        <v>3.016454</v>
      </c>
      <c r="CY2939">
        <v>1.598311</v>
      </c>
      <c r="CZ2939">
        <v>8.9788549999999994</v>
      </c>
      <c r="DA2939">
        <v>40.53172</v>
      </c>
      <c r="DB2939">
        <v>57.328830000000004</v>
      </c>
      <c r="DC2939">
        <v>14.16038</v>
      </c>
      <c r="DD2939">
        <v>13.684950000000001</v>
      </c>
      <c r="DE2939">
        <v>13.459059999999999</v>
      </c>
      <c r="DF2939">
        <v>7.5670219999999997</v>
      </c>
      <c r="DG2939">
        <v>4.3683310000000004</v>
      </c>
      <c r="DH2939">
        <v>2.4346049999999999</v>
      </c>
      <c r="DI2939">
        <v>4.3852739999999999</v>
      </c>
      <c r="DJ2939">
        <v>5.6876910000000001</v>
      </c>
      <c r="DK2939">
        <v>2.6295540000000002</v>
      </c>
      <c r="DL2939">
        <v>17.857610000000001</v>
      </c>
      <c r="DM2939">
        <v>24.62405</v>
      </c>
      <c r="DN2939">
        <v>0.1511209</v>
      </c>
      <c r="DO2939">
        <v>17</v>
      </c>
      <c r="DP2939">
        <v>19</v>
      </c>
    </row>
    <row r="2940" spans="1:120" hidden="1" x14ac:dyDescent="0.25">
      <c r="A2940" t="str">
        <f t="shared" si="45"/>
        <v>Size_Grp-200 kW and above_All CBP_44483</v>
      </c>
      <c r="B2940" t="s">
        <v>62</v>
      </c>
      <c r="C2940" t="s">
        <v>207</v>
      </c>
      <c r="D2940" t="s">
        <v>61</v>
      </c>
      <c r="E2940" t="s">
        <v>61</v>
      </c>
      <c r="F2940" t="s">
        <v>61</v>
      </c>
      <c r="G2940" t="s">
        <v>61</v>
      </c>
      <c r="H2940" t="s">
        <v>61</v>
      </c>
      <c r="I2940" t="s">
        <v>61</v>
      </c>
      <c r="J2940" t="s">
        <v>102</v>
      </c>
      <c r="K2940" t="s">
        <v>197</v>
      </c>
      <c r="L2940" s="18">
        <v>44483</v>
      </c>
      <c r="M2940">
        <v>17</v>
      </c>
      <c r="N2940">
        <v>19</v>
      </c>
      <c r="O2940" t="s">
        <v>258</v>
      </c>
      <c r="P2940">
        <v>3</v>
      </c>
      <c r="Q2940">
        <v>3</v>
      </c>
      <c r="R2940">
        <v>1</v>
      </c>
      <c r="S2940">
        <v>0</v>
      </c>
      <c r="T2940">
        <v>1</v>
      </c>
      <c r="U2940">
        <v>0</v>
      </c>
      <c r="V2940">
        <v>1</v>
      </c>
      <c r="W2940">
        <v>1151.68</v>
      </c>
      <c r="X2940">
        <v>1151.92</v>
      </c>
      <c r="Y2940">
        <v>1170.8800000000001</v>
      </c>
      <c r="Z2940">
        <v>1111.1199999999999</v>
      </c>
      <c r="AA2940">
        <v>1061.3599999999999</v>
      </c>
      <c r="AB2940">
        <v>1084.24</v>
      </c>
      <c r="AC2940">
        <v>1094.8</v>
      </c>
      <c r="AD2940">
        <v>1070.1600000000001</v>
      </c>
      <c r="AE2940">
        <v>918.8</v>
      </c>
      <c r="AF2940">
        <v>665.44</v>
      </c>
      <c r="AG2940">
        <v>760.32</v>
      </c>
      <c r="AH2940">
        <v>773.28</v>
      </c>
      <c r="AI2940">
        <v>916.08</v>
      </c>
      <c r="AJ2940">
        <v>732.96</v>
      </c>
      <c r="AK2940">
        <v>725.28</v>
      </c>
      <c r="AL2940">
        <v>674.08</v>
      </c>
      <c r="AM2940">
        <v>393.44</v>
      </c>
      <c r="AN2940">
        <v>381.84</v>
      </c>
      <c r="AO2940">
        <v>355.68</v>
      </c>
      <c r="AP2940">
        <v>492.48</v>
      </c>
      <c r="AQ2940">
        <v>674.16</v>
      </c>
      <c r="AR2940">
        <v>1054.48</v>
      </c>
      <c r="AS2940">
        <v>1122.8</v>
      </c>
      <c r="AT2940">
        <v>1151.04</v>
      </c>
      <c r="AU2940">
        <v>54</v>
      </c>
      <c r="AV2940">
        <v>52.333333000000003</v>
      </c>
      <c r="AW2940">
        <v>51.666666999999997</v>
      </c>
      <c r="AX2940">
        <v>51</v>
      </c>
      <c r="AY2940">
        <v>51</v>
      </c>
      <c r="AZ2940">
        <v>50</v>
      </c>
      <c r="BA2940">
        <v>48.666666999999997</v>
      </c>
      <c r="BB2940">
        <v>47.666666999999997</v>
      </c>
      <c r="BC2940">
        <v>48.666666999999997</v>
      </c>
      <c r="BD2940">
        <v>53.666666999999997</v>
      </c>
      <c r="BE2940">
        <v>59</v>
      </c>
      <c r="BF2940">
        <v>62</v>
      </c>
      <c r="BG2940">
        <v>67</v>
      </c>
      <c r="BH2940">
        <v>70</v>
      </c>
      <c r="BI2940">
        <v>72.333332999999996</v>
      </c>
      <c r="BJ2940">
        <v>73.666667000000004</v>
      </c>
      <c r="BK2940">
        <v>73.666667000000004</v>
      </c>
      <c r="BL2940">
        <v>72.666667000000004</v>
      </c>
      <c r="BM2940">
        <v>69.333332999999996</v>
      </c>
      <c r="BN2940">
        <v>65.666667000000004</v>
      </c>
      <c r="BO2940">
        <v>63.333333000000003</v>
      </c>
      <c r="BP2940">
        <v>60.333333000000003</v>
      </c>
      <c r="BQ2940">
        <v>58</v>
      </c>
      <c r="BR2940">
        <v>56.333333000000003</v>
      </c>
      <c r="BS2940">
        <v>-29.59883</v>
      </c>
      <c r="BT2940">
        <v>-46.266080000000002</v>
      </c>
      <c r="BU2940">
        <v>-68.569950000000006</v>
      </c>
      <c r="BV2940">
        <v>-71.716210000000004</v>
      </c>
      <c r="BW2940">
        <v>-60.193939999999998</v>
      </c>
      <c r="BX2940">
        <v>-68.012460000000004</v>
      </c>
      <c r="BY2940">
        <v>-85.494460000000004</v>
      </c>
      <c r="BZ2940">
        <v>-57.6066</v>
      </c>
      <c r="CA2940">
        <v>42.876989999999999</v>
      </c>
      <c r="CB2940">
        <v>239.20939999999999</v>
      </c>
      <c r="CC2940">
        <v>176.87620000000001</v>
      </c>
      <c r="CD2940">
        <v>166.5386</v>
      </c>
      <c r="CE2940">
        <v>13.05734</v>
      </c>
      <c r="CF2940">
        <v>-23.364090000000001</v>
      </c>
      <c r="CG2940">
        <v>-26.429760000000002</v>
      </c>
      <c r="CH2940">
        <v>9.5979609999999997</v>
      </c>
      <c r="CI2940">
        <v>203.79929999999999</v>
      </c>
      <c r="CJ2940">
        <v>197.6336</v>
      </c>
      <c r="CK2940">
        <v>196.9829</v>
      </c>
      <c r="CL2940">
        <v>67.007499999999993</v>
      </c>
      <c r="CM2940">
        <v>-74.939229999999995</v>
      </c>
      <c r="CN2940">
        <v>-59.193840000000002</v>
      </c>
      <c r="CO2940">
        <v>-56.041840000000001</v>
      </c>
      <c r="CP2940">
        <v>-83.269300000000001</v>
      </c>
      <c r="CQ2940">
        <v>216.68389999999999</v>
      </c>
      <c r="CR2940">
        <v>247.4177</v>
      </c>
      <c r="CS2940">
        <v>310.0077</v>
      </c>
      <c r="CT2940">
        <v>328.245</v>
      </c>
      <c r="CU2940">
        <v>238.08090000000001</v>
      </c>
      <c r="CV2940">
        <v>186.2424</v>
      </c>
      <c r="CW2940">
        <v>183.30199999999999</v>
      </c>
      <c r="CX2940">
        <v>195.7653</v>
      </c>
      <c r="CY2940">
        <v>456.96539999999999</v>
      </c>
      <c r="CZ2940">
        <v>698.32979999999998</v>
      </c>
      <c r="DA2940">
        <v>973.00540000000001</v>
      </c>
      <c r="DB2940">
        <v>685.53030000000001</v>
      </c>
      <c r="DC2940">
        <v>787.47050000000002</v>
      </c>
      <c r="DD2940">
        <v>207.80080000000001</v>
      </c>
      <c r="DE2940">
        <v>401.24770000000001</v>
      </c>
      <c r="DF2940">
        <v>242.67169999999999</v>
      </c>
      <c r="DG2940">
        <v>122.78700000000001</v>
      </c>
      <c r="DH2940">
        <v>91.083349999999996</v>
      </c>
      <c r="DI2940">
        <v>257.79329999999999</v>
      </c>
      <c r="DJ2940">
        <v>254.42019999999999</v>
      </c>
      <c r="DK2940">
        <v>286.94049999999999</v>
      </c>
      <c r="DL2940">
        <v>260.26620000000003</v>
      </c>
      <c r="DM2940">
        <v>287.69290000000001</v>
      </c>
      <c r="DN2940">
        <v>273.4171</v>
      </c>
      <c r="DO2940">
        <v>17</v>
      </c>
      <c r="DP2940">
        <v>20</v>
      </c>
    </row>
    <row r="2941" spans="1:120" hidden="1" x14ac:dyDescent="0.25">
      <c r="A2941" t="str">
        <f t="shared" si="45"/>
        <v>All_All CBP_44483</v>
      </c>
      <c r="B2941" t="s">
        <v>62</v>
      </c>
      <c r="C2941" t="s">
        <v>61</v>
      </c>
      <c r="D2941" t="s">
        <v>61</v>
      </c>
      <c r="E2941" t="s">
        <v>61</v>
      </c>
      <c r="F2941" t="s">
        <v>61</v>
      </c>
      <c r="G2941" t="s">
        <v>61</v>
      </c>
      <c r="H2941" t="s">
        <v>61</v>
      </c>
      <c r="I2941" t="s">
        <v>61</v>
      </c>
      <c r="J2941" t="s">
        <v>61</v>
      </c>
      <c r="K2941" t="s">
        <v>197</v>
      </c>
      <c r="L2941" s="18">
        <v>44483</v>
      </c>
      <c r="M2941">
        <v>17</v>
      </c>
      <c r="N2941">
        <v>19</v>
      </c>
      <c r="O2941" t="s">
        <v>258</v>
      </c>
      <c r="P2941">
        <v>14</v>
      </c>
      <c r="Q2941">
        <v>13</v>
      </c>
      <c r="R2941">
        <v>1</v>
      </c>
      <c r="S2941">
        <v>0</v>
      </c>
      <c r="T2941">
        <v>1</v>
      </c>
      <c r="U2941">
        <v>0</v>
      </c>
      <c r="V2941">
        <v>1</v>
      </c>
      <c r="W2941">
        <v>1775.98</v>
      </c>
      <c r="X2941">
        <v>1809.98</v>
      </c>
      <c r="Y2941">
        <v>1767.82</v>
      </c>
      <c r="Z2941">
        <v>1714.98</v>
      </c>
      <c r="AA2941">
        <v>1636.26</v>
      </c>
      <c r="AB2941">
        <v>1654.62</v>
      </c>
      <c r="AC2941">
        <v>1726</v>
      </c>
      <c r="AD2941">
        <v>1662.82</v>
      </c>
      <c r="AE2941">
        <v>1436.52</v>
      </c>
      <c r="AF2941">
        <v>1022.46</v>
      </c>
      <c r="AG2941">
        <v>1083.3599999999999</v>
      </c>
      <c r="AH2941">
        <v>1108.96</v>
      </c>
      <c r="AI2941">
        <v>1306.76</v>
      </c>
      <c r="AJ2941">
        <v>1036.48</v>
      </c>
      <c r="AK2941">
        <v>1034.48</v>
      </c>
      <c r="AL2941">
        <v>980.16</v>
      </c>
      <c r="AM2941">
        <v>674.06</v>
      </c>
      <c r="AN2941">
        <v>676.62</v>
      </c>
      <c r="AO2941">
        <v>610.79999999999995</v>
      </c>
      <c r="AP2941">
        <v>794.56</v>
      </c>
      <c r="AQ2941">
        <v>1086.92</v>
      </c>
      <c r="AR2941">
        <v>1624.38</v>
      </c>
      <c r="AS2941">
        <v>1740.54</v>
      </c>
      <c r="AT2941">
        <v>1774.26</v>
      </c>
      <c r="AU2941">
        <v>54.321429000000002</v>
      </c>
      <c r="AV2941">
        <v>52.321429000000002</v>
      </c>
      <c r="AW2941">
        <v>51.428570999999998</v>
      </c>
      <c r="AX2941">
        <v>50.642856999999999</v>
      </c>
      <c r="AY2941">
        <v>50.642856999999999</v>
      </c>
      <c r="AZ2941">
        <v>49.75</v>
      </c>
      <c r="BA2941">
        <v>48.178570999999998</v>
      </c>
      <c r="BB2941">
        <v>47.071429000000002</v>
      </c>
      <c r="BC2941">
        <v>48.178570999999998</v>
      </c>
      <c r="BD2941">
        <v>53.642856999999999</v>
      </c>
      <c r="BE2941">
        <v>59.428570999999998</v>
      </c>
      <c r="BF2941">
        <v>62.642856999999999</v>
      </c>
      <c r="BG2941">
        <v>68</v>
      </c>
      <c r="BH2941">
        <v>71.571428999999995</v>
      </c>
      <c r="BI2941">
        <v>74.25</v>
      </c>
      <c r="BJ2941">
        <v>75.821428999999995</v>
      </c>
      <c r="BK2941">
        <v>76.285713999999999</v>
      </c>
      <c r="BL2941">
        <v>75.178571000000005</v>
      </c>
      <c r="BM2941">
        <v>71.392857000000006</v>
      </c>
      <c r="BN2941">
        <v>67.821428999999995</v>
      </c>
      <c r="BO2941">
        <v>64.928571000000005</v>
      </c>
      <c r="BP2941">
        <v>61.25</v>
      </c>
      <c r="BQ2941">
        <v>58.678570999999998</v>
      </c>
      <c r="BR2941">
        <v>57</v>
      </c>
      <c r="BS2941">
        <v>-34.86403</v>
      </c>
      <c r="BT2941">
        <v>-84.761219999999994</v>
      </c>
      <c r="BU2941">
        <v>-111.43049999999999</v>
      </c>
      <c r="BV2941">
        <v>-110.8766</v>
      </c>
      <c r="BW2941">
        <v>-98.949719999999999</v>
      </c>
      <c r="BX2941">
        <v>-112.9545</v>
      </c>
      <c r="BY2941">
        <v>-131.13990000000001</v>
      </c>
      <c r="BZ2941">
        <v>-75.660060000000001</v>
      </c>
      <c r="CA2941">
        <v>59.117260000000002</v>
      </c>
      <c r="CB2941">
        <v>378.76240000000001</v>
      </c>
      <c r="CC2941">
        <v>308.83139999999997</v>
      </c>
      <c r="CD2941">
        <v>256.28489999999999</v>
      </c>
      <c r="CE2941">
        <v>44.573450000000001</v>
      </c>
      <c r="CF2941">
        <v>-6.8513250000000001</v>
      </c>
      <c r="CG2941">
        <v>-7.53552</v>
      </c>
      <c r="CH2941">
        <v>38.448480000000004</v>
      </c>
      <c r="CI2941">
        <v>331.8057</v>
      </c>
      <c r="CJ2941">
        <v>313.67759999999998</v>
      </c>
      <c r="CK2941">
        <v>304.84609999999998</v>
      </c>
      <c r="CL2941">
        <v>162.64660000000001</v>
      </c>
      <c r="CM2941">
        <v>-80.804699999999997</v>
      </c>
      <c r="CN2941">
        <v>-67.656030000000001</v>
      </c>
      <c r="CO2941">
        <v>-68.158789999999996</v>
      </c>
      <c r="CP2941">
        <v>-97.849100000000007</v>
      </c>
      <c r="CQ2941">
        <v>335.6395</v>
      </c>
      <c r="CR2941">
        <v>399.54840000000002</v>
      </c>
      <c r="CS2941">
        <v>503.76740000000001</v>
      </c>
      <c r="CT2941">
        <v>502.7944</v>
      </c>
      <c r="CU2941">
        <v>408.00630000000001</v>
      </c>
      <c r="CV2941">
        <v>347.28250000000003</v>
      </c>
      <c r="CW2941">
        <v>366.47370000000001</v>
      </c>
      <c r="CX2941">
        <v>401.02420000000001</v>
      </c>
      <c r="CY2941">
        <v>883.27340000000004</v>
      </c>
      <c r="CZ2941">
        <v>1360.231</v>
      </c>
      <c r="DA2941">
        <v>2054.3150000000001</v>
      </c>
      <c r="DB2941">
        <v>1371.4739999999999</v>
      </c>
      <c r="DC2941">
        <v>1575.43</v>
      </c>
      <c r="DD2941">
        <v>284.1814</v>
      </c>
      <c r="DE2941">
        <v>499.86599999999999</v>
      </c>
      <c r="DF2941">
        <v>346.62400000000002</v>
      </c>
      <c r="DG2941">
        <v>208.28819999999999</v>
      </c>
      <c r="DH2941">
        <v>200.02099999999999</v>
      </c>
      <c r="DI2941">
        <v>382.78210000000001</v>
      </c>
      <c r="DJ2941">
        <v>406.67200000000003</v>
      </c>
      <c r="DK2941">
        <v>610.24549999999999</v>
      </c>
      <c r="DL2941">
        <v>509.95420000000001</v>
      </c>
      <c r="DM2941">
        <v>529.34130000000005</v>
      </c>
      <c r="DN2941">
        <v>489.44209999999998</v>
      </c>
      <c r="DO2941">
        <v>17</v>
      </c>
      <c r="DP2941">
        <v>20</v>
      </c>
    </row>
    <row r="2942" spans="1:120" hidden="1" x14ac:dyDescent="0.25">
      <c r="A2942" t="str">
        <f t="shared" si="45"/>
        <v>Size_Grp-20 to 199.99 kW_All CBP_44483</v>
      </c>
      <c r="B2942" t="s">
        <v>62</v>
      </c>
      <c r="C2942" t="s">
        <v>201</v>
      </c>
      <c r="D2942" t="s">
        <v>61</v>
      </c>
      <c r="E2942" t="s">
        <v>61</v>
      </c>
      <c r="F2942" t="s">
        <v>61</v>
      </c>
      <c r="G2942" t="s">
        <v>61</v>
      </c>
      <c r="H2942" t="s">
        <v>61</v>
      </c>
      <c r="I2942" t="s">
        <v>61</v>
      </c>
      <c r="J2942" t="s">
        <v>101</v>
      </c>
      <c r="K2942" t="s">
        <v>197</v>
      </c>
      <c r="L2942" s="18">
        <v>44483</v>
      </c>
      <c r="M2942">
        <v>17</v>
      </c>
      <c r="N2942">
        <v>19</v>
      </c>
      <c r="O2942" t="s">
        <v>258</v>
      </c>
      <c r="P2942">
        <v>9</v>
      </c>
      <c r="Q2942">
        <v>9</v>
      </c>
      <c r="R2942">
        <v>1</v>
      </c>
      <c r="S2942">
        <v>0</v>
      </c>
      <c r="T2942">
        <v>1</v>
      </c>
      <c r="U2942">
        <v>0</v>
      </c>
      <c r="V2942">
        <v>1</v>
      </c>
      <c r="W2942">
        <v>320.92</v>
      </c>
      <c r="X2942">
        <v>342.16</v>
      </c>
      <c r="Y2942">
        <v>281.06</v>
      </c>
      <c r="Z2942">
        <v>289.42</v>
      </c>
      <c r="AA2942">
        <v>259.06</v>
      </c>
      <c r="AB2942">
        <v>254.94</v>
      </c>
      <c r="AC2942">
        <v>306.72000000000003</v>
      </c>
      <c r="AD2942">
        <v>281.72000000000003</v>
      </c>
      <c r="AE2942">
        <v>258.62</v>
      </c>
      <c r="AF2942">
        <v>213.2</v>
      </c>
      <c r="AG2942">
        <v>178.18</v>
      </c>
      <c r="AH2942">
        <v>161.96</v>
      </c>
      <c r="AI2942">
        <v>180.52</v>
      </c>
      <c r="AJ2942">
        <v>185.84</v>
      </c>
      <c r="AK2942">
        <v>193</v>
      </c>
      <c r="AL2942">
        <v>195.08</v>
      </c>
      <c r="AM2942">
        <v>208.04</v>
      </c>
      <c r="AN2942">
        <v>228.68</v>
      </c>
      <c r="AO2942">
        <v>207.84</v>
      </c>
      <c r="AP2942">
        <v>239.2</v>
      </c>
      <c r="AQ2942">
        <v>301.27999999999997</v>
      </c>
      <c r="AR2942">
        <v>283.06</v>
      </c>
      <c r="AS2942">
        <v>316.77999999999997</v>
      </c>
      <c r="AT2942">
        <v>320.95999999999998</v>
      </c>
      <c r="AU2942">
        <v>54.333333000000003</v>
      </c>
      <c r="AV2942">
        <v>52.222222000000002</v>
      </c>
      <c r="AW2942">
        <v>51.222222000000002</v>
      </c>
      <c r="AX2942">
        <v>50.333333000000003</v>
      </c>
      <c r="AY2942">
        <v>50.333333000000003</v>
      </c>
      <c r="AZ2942">
        <v>49.444443999999997</v>
      </c>
      <c r="BA2942">
        <v>47.666666999999997</v>
      </c>
      <c r="BB2942">
        <v>46.555556000000003</v>
      </c>
      <c r="BC2942">
        <v>47.666666999999997</v>
      </c>
      <c r="BD2942">
        <v>53.444443999999997</v>
      </c>
      <c r="BE2942">
        <v>59.444443999999997</v>
      </c>
      <c r="BF2942">
        <v>62.666666999999997</v>
      </c>
      <c r="BG2942">
        <v>68.333332999999996</v>
      </c>
      <c r="BH2942">
        <v>72.222222000000002</v>
      </c>
      <c r="BI2942">
        <v>75.111110999999994</v>
      </c>
      <c r="BJ2942">
        <v>76.888889000000006</v>
      </c>
      <c r="BK2942">
        <v>77.666667000000004</v>
      </c>
      <c r="BL2942">
        <v>76.555555999999996</v>
      </c>
      <c r="BM2942">
        <v>72.555555999999996</v>
      </c>
      <c r="BN2942">
        <v>68.888889000000006</v>
      </c>
      <c r="BO2942">
        <v>65.777777999999998</v>
      </c>
      <c r="BP2942">
        <v>61.777777999999998</v>
      </c>
      <c r="BQ2942">
        <v>59</v>
      </c>
      <c r="BR2942">
        <v>57.222222000000002</v>
      </c>
      <c r="BS2942">
        <v>2.687891</v>
      </c>
      <c r="BT2942">
        <v>-20.547840000000001</v>
      </c>
      <c r="BU2942">
        <v>-21.985710000000001</v>
      </c>
      <c r="BV2942">
        <v>-19.591259999999998</v>
      </c>
      <c r="BW2942">
        <v>-19.130099999999999</v>
      </c>
      <c r="BX2942">
        <v>-18.926130000000001</v>
      </c>
      <c r="BY2942">
        <v>-7.8621280000000002</v>
      </c>
      <c r="BZ2942">
        <v>5.1323049999999997</v>
      </c>
      <c r="CA2942">
        <v>11.05566</v>
      </c>
      <c r="CB2942">
        <v>33.270359999999997</v>
      </c>
      <c r="CC2942">
        <v>35.45449</v>
      </c>
      <c r="CD2942">
        <v>29.822299999999998</v>
      </c>
      <c r="CE2942">
        <v>16.540050000000001</v>
      </c>
      <c r="CF2942">
        <v>14.303509999999999</v>
      </c>
      <c r="CG2942">
        <v>18.714300000000001</v>
      </c>
      <c r="CH2942">
        <v>23.678380000000001</v>
      </c>
      <c r="CI2942">
        <v>89.913809999999998</v>
      </c>
      <c r="CJ2942">
        <v>77.409369999999996</v>
      </c>
      <c r="CK2942">
        <v>69.45966</v>
      </c>
      <c r="CL2942">
        <v>68.403030000000001</v>
      </c>
      <c r="CM2942">
        <v>1.8328800000000001</v>
      </c>
      <c r="CN2942">
        <v>2.6995119999999999</v>
      </c>
      <c r="CO2942">
        <v>1.6027070000000001</v>
      </c>
      <c r="CP2942">
        <v>0.76987890000000003</v>
      </c>
      <c r="CQ2942">
        <v>20.36429</v>
      </c>
      <c r="CR2942">
        <v>9.6215919999999997</v>
      </c>
      <c r="CS2942">
        <v>9.5538310000000006</v>
      </c>
      <c r="CT2942">
        <v>10.115449999999999</v>
      </c>
      <c r="CU2942">
        <v>8.651135</v>
      </c>
      <c r="CV2942">
        <v>10.98287</v>
      </c>
      <c r="CW2942">
        <v>16.24438</v>
      </c>
      <c r="CX2942">
        <v>13.06329</v>
      </c>
      <c r="CY2942">
        <v>11.31902</v>
      </c>
      <c r="CZ2942">
        <v>19.606760000000001</v>
      </c>
      <c r="DA2942">
        <v>48.241950000000003</v>
      </c>
      <c r="DB2942">
        <v>45.552599999999998</v>
      </c>
      <c r="DC2942">
        <v>27.6751</v>
      </c>
      <c r="DD2942">
        <v>28.679089999999999</v>
      </c>
      <c r="DE2942">
        <v>35.188040000000001</v>
      </c>
      <c r="DF2942">
        <v>32.530140000000003</v>
      </c>
      <c r="DG2942">
        <v>27.408639999999998</v>
      </c>
      <c r="DH2942">
        <v>35.736220000000003</v>
      </c>
      <c r="DI2942">
        <v>43.589849999999998</v>
      </c>
      <c r="DJ2942">
        <v>37.821779999999997</v>
      </c>
      <c r="DK2942">
        <v>31.498860000000001</v>
      </c>
      <c r="DL2942">
        <v>22.182259999999999</v>
      </c>
      <c r="DM2942">
        <v>15.8466</v>
      </c>
      <c r="DN2942">
        <v>15.047129999999999</v>
      </c>
      <c r="DO2942">
        <v>17</v>
      </c>
      <c r="DP2942">
        <v>20</v>
      </c>
    </row>
    <row r="2943" spans="1:120" hidden="1" x14ac:dyDescent="0.25">
      <c r="A2943" t="str">
        <f t="shared" si="45"/>
        <v>OtherDR-No_All CBP_44483</v>
      </c>
      <c r="B2943" t="s">
        <v>62</v>
      </c>
      <c r="C2943" t="s">
        <v>323</v>
      </c>
      <c r="D2943" t="s">
        <v>61</v>
      </c>
      <c r="E2943" t="s">
        <v>61</v>
      </c>
      <c r="F2943" t="s">
        <v>61</v>
      </c>
      <c r="G2943" t="s">
        <v>61</v>
      </c>
      <c r="H2943" t="s">
        <v>61</v>
      </c>
      <c r="I2943" t="s">
        <v>97</v>
      </c>
      <c r="J2943" t="s">
        <v>61</v>
      </c>
      <c r="K2943" t="s">
        <v>197</v>
      </c>
      <c r="L2943" s="18">
        <v>44483</v>
      </c>
      <c r="M2943">
        <v>17</v>
      </c>
      <c r="N2943">
        <v>19</v>
      </c>
      <c r="O2943" t="s">
        <v>258</v>
      </c>
      <c r="P2943">
        <v>10</v>
      </c>
      <c r="Q2943">
        <v>9</v>
      </c>
      <c r="R2943">
        <v>1</v>
      </c>
      <c r="S2943">
        <v>0</v>
      </c>
      <c r="T2943">
        <v>1</v>
      </c>
      <c r="U2943">
        <v>0</v>
      </c>
      <c r="V2943">
        <v>1</v>
      </c>
      <c r="W2943">
        <v>1058.3399999999999</v>
      </c>
      <c r="X2943">
        <v>1092.72</v>
      </c>
      <c r="Y2943">
        <v>1028.98</v>
      </c>
      <c r="Z2943">
        <v>1036</v>
      </c>
      <c r="AA2943">
        <v>1029.96</v>
      </c>
      <c r="AB2943">
        <v>1027.0999999999999</v>
      </c>
      <c r="AC2943">
        <v>1127.32</v>
      </c>
      <c r="AD2943">
        <v>1086.8599999999999</v>
      </c>
      <c r="AE2943">
        <v>899.52</v>
      </c>
      <c r="AF2943">
        <v>531.58000000000004</v>
      </c>
      <c r="AG2943">
        <v>506.24</v>
      </c>
      <c r="AH2943">
        <v>575.46</v>
      </c>
      <c r="AI2943">
        <v>765.1</v>
      </c>
      <c r="AJ2943">
        <v>488.24</v>
      </c>
      <c r="AK2943">
        <v>486.02</v>
      </c>
      <c r="AL2943">
        <v>477.26</v>
      </c>
      <c r="AM2943">
        <v>446.46</v>
      </c>
      <c r="AN2943">
        <v>446.62</v>
      </c>
      <c r="AO2943">
        <v>375.04</v>
      </c>
      <c r="AP2943">
        <v>454.08</v>
      </c>
      <c r="AQ2943">
        <v>594.48</v>
      </c>
      <c r="AR2943">
        <v>1080.9000000000001</v>
      </c>
      <c r="AS2943">
        <v>1050.72</v>
      </c>
      <c r="AT2943">
        <v>1053.8</v>
      </c>
      <c r="AU2943">
        <v>54.45</v>
      </c>
      <c r="AV2943">
        <v>52.45</v>
      </c>
      <c r="AW2943">
        <v>51.6</v>
      </c>
      <c r="AX2943">
        <v>50.9</v>
      </c>
      <c r="AY2943">
        <v>50.9</v>
      </c>
      <c r="AZ2943">
        <v>50.05</v>
      </c>
      <c r="BA2943">
        <v>48.65</v>
      </c>
      <c r="BB2943">
        <v>47.5</v>
      </c>
      <c r="BC2943">
        <v>48.65</v>
      </c>
      <c r="BD2943">
        <v>53.9</v>
      </c>
      <c r="BE2943">
        <v>59.6</v>
      </c>
      <c r="BF2943">
        <v>62.9</v>
      </c>
      <c r="BG2943">
        <v>68</v>
      </c>
      <c r="BH2943">
        <v>71.400000000000006</v>
      </c>
      <c r="BI2943">
        <v>73.95</v>
      </c>
      <c r="BJ2943">
        <v>75.349999999999994</v>
      </c>
      <c r="BK2943">
        <v>75.599999999999994</v>
      </c>
      <c r="BL2943">
        <v>74.45</v>
      </c>
      <c r="BM2943">
        <v>70.75</v>
      </c>
      <c r="BN2943">
        <v>67.349999999999994</v>
      </c>
      <c r="BO2943">
        <v>64.5</v>
      </c>
      <c r="BP2943">
        <v>60.95</v>
      </c>
      <c r="BQ2943">
        <v>58.55</v>
      </c>
      <c r="BR2943">
        <v>57</v>
      </c>
      <c r="BS2943">
        <v>-26.357679999999998</v>
      </c>
      <c r="BT2943">
        <v>-54.451560000000001</v>
      </c>
      <c r="BU2943">
        <v>-61.30941</v>
      </c>
      <c r="BV2943">
        <v>-56.99427</v>
      </c>
      <c r="BW2943">
        <v>-56.667149999999999</v>
      </c>
      <c r="BX2943">
        <v>-79.756799999999998</v>
      </c>
      <c r="BY2943">
        <v>-114.4419</v>
      </c>
      <c r="BZ2943">
        <v>-75.402659999999997</v>
      </c>
      <c r="CA2943">
        <v>18.203209999999999</v>
      </c>
      <c r="CB2943">
        <v>327.04320000000001</v>
      </c>
      <c r="CC2943">
        <v>298.92529999999999</v>
      </c>
      <c r="CD2943">
        <v>225.93129999999999</v>
      </c>
      <c r="CE2943">
        <v>52.055109999999999</v>
      </c>
      <c r="CF2943">
        <v>13.20223</v>
      </c>
      <c r="CG2943">
        <v>11.306330000000001</v>
      </c>
      <c r="CH2943">
        <v>24.42512</v>
      </c>
      <c r="CI2943">
        <v>118.193</v>
      </c>
      <c r="CJ2943">
        <v>112.1771</v>
      </c>
      <c r="CK2943">
        <v>106.2837</v>
      </c>
      <c r="CL2943">
        <v>73.598870000000005</v>
      </c>
      <c r="CM2943">
        <v>-27.347390000000001</v>
      </c>
      <c r="CN2943">
        <v>-44.184820000000002</v>
      </c>
      <c r="CO2943">
        <v>-34.516330000000004</v>
      </c>
      <c r="CP2943">
        <v>-46.301310000000001</v>
      </c>
      <c r="CQ2943">
        <v>177.88890000000001</v>
      </c>
      <c r="CR2943">
        <v>257.09550000000002</v>
      </c>
      <c r="CS2943">
        <v>332.12150000000003</v>
      </c>
      <c r="CT2943">
        <v>297.3304</v>
      </c>
      <c r="CU2943">
        <v>290.72250000000003</v>
      </c>
      <c r="CV2943">
        <v>272.09089999999998</v>
      </c>
      <c r="CW2943">
        <v>301.00850000000003</v>
      </c>
      <c r="CX2943">
        <v>349.0222</v>
      </c>
      <c r="CY2943">
        <v>748.60209999999995</v>
      </c>
      <c r="CZ2943">
        <v>1166.394</v>
      </c>
      <c r="DA2943">
        <v>1859.8910000000001</v>
      </c>
      <c r="DB2943">
        <v>1213.74</v>
      </c>
      <c r="DC2943">
        <v>1383.991</v>
      </c>
      <c r="DD2943">
        <v>100.6427</v>
      </c>
      <c r="DE2943">
        <v>128.80719999999999</v>
      </c>
      <c r="DF2943">
        <v>137.5078</v>
      </c>
      <c r="DG2943">
        <v>110.3717</v>
      </c>
      <c r="DH2943">
        <v>135.34039999999999</v>
      </c>
      <c r="DI2943">
        <v>152.54730000000001</v>
      </c>
      <c r="DJ2943">
        <v>213.9777</v>
      </c>
      <c r="DK2943">
        <v>529.40390000000002</v>
      </c>
      <c r="DL2943">
        <v>427.89890000000003</v>
      </c>
      <c r="DM2943">
        <v>431.30790000000002</v>
      </c>
      <c r="DN2943">
        <v>362.16899999999998</v>
      </c>
      <c r="DO2943">
        <v>17</v>
      </c>
      <c r="DP2943">
        <v>20</v>
      </c>
    </row>
    <row r="2944" spans="1:120" hidden="1" x14ac:dyDescent="0.25">
      <c r="A2944" t="str">
        <f t="shared" si="45"/>
        <v>Size_Grp-Below 20 kW_All CBP_44483</v>
      </c>
      <c r="B2944" t="s">
        <v>62</v>
      </c>
      <c r="C2944" t="s">
        <v>259</v>
      </c>
      <c r="D2944" t="s">
        <v>61</v>
      </c>
      <c r="E2944" t="s">
        <v>61</v>
      </c>
      <c r="F2944" t="s">
        <v>61</v>
      </c>
      <c r="G2944" t="s">
        <v>61</v>
      </c>
      <c r="H2944" t="s">
        <v>61</v>
      </c>
      <c r="I2944" t="s">
        <v>61</v>
      </c>
      <c r="J2944" t="s">
        <v>260</v>
      </c>
      <c r="K2944" t="s">
        <v>197</v>
      </c>
      <c r="L2944" s="18">
        <v>44483</v>
      </c>
      <c r="M2944">
        <v>17</v>
      </c>
      <c r="N2944">
        <v>19</v>
      </c>
      <c r="O2944" t="s">
        <v>258</v>
      </c>
      <c r="P2944">
        <v>2</v>
      </c>
      <c r="Q2944">
        <v>1</v>
      </c>
      <c r="R2944">
        <v>1</v>
      </c>
      <c r="S2944">
        <v>0</v>
      </c>
      <c r="T2944">
        <v>1</v>
      </c>
      <c r="U2944">
        <v>0</v>
      </c>
      <c r="V2944">
        <v>1</v>
      </c>
      <c r="W2944">
        <v>4.2</v>
      </c>
      <c r="X2944">
        <v>3.9</v>
      </c>
      <c r="Y2944">
        <v>3.9</v>
      </c>
      <c r="Z2944">
        <v>4.2</v>
      </c>
      <c r="AA2944">
        <v>4.2</v>
      </c>
      <c r="AB2944">
        <v>3.9</v>
      </c>
      <c r="AC2944">
        <v>4.2</v>
      </c>
      <c r="AD2944">
        <v>4.2</v>
      </c>
      <c r="AE2944">
        <v>3.9</v>
      </c>
      <c r="AF2944">
        <v>4.2</v>
      </c>
      <c r="AG2944">
        <v>3.9</v>
      </c>
      <c r="AH2944">
        <v>3.9</v>
      </c>
      <c r="AI2944">
        <v>3.9</v>
      </c>
      <c r="AJ2944">
        <v>3.6</v>
      </c>
      <c r="AK2944">
        <v>3.9</v>
      </c>
      <c r="AL2944">
        <v>3.3</v>
      </c>
      <c r="AM2944">
        <v>3.6</v>
      </c>
      <c r="AN2944">
        <v>3.6</v>
      </c>
      <c r="AO2944">
        <v>3.6</v>
      </c>
      <c r="AP2944">
        <v>3.6</v>
      </c>
      <c r="AQ2944">
        <v>4.2</v>
      </c>
      <c r="AR2944">
        <v>3.9</v>
      </c>
      <c r="AS2944">
        <v>3.6</v>
      </c>
      <c r="AT2944">
        <v>3.9</v>
      </c>
      <c r="AU2944">
        <v>27</v>
      </c>
      <c r="AV2944">
        <v>26</v>
      </c>
      <c r="AW2944">
        <v>25.5</v>
      </c>
      <c r="AX2944">
        <v>25</v>
      </c>
      <c r="AY2944">
        <v>25</v>
      </c>
      <c r="AZ2944">
        <v>24.5</v>
      </c>
      <c r="BA2944">
        <v>23.5</v>
      </c>
      <c r="BB2944">
        <v>23</v>
      </c>
      <c r="BC2944">
        <v>23.5</v>
      </c>
      <c r="BD2944">
        <v>26.5</v>
      </c>
      <c r="BE2944">
        <v>29.5</v>
      </c>
      <c r="BF2944">
        <v>31</v>
      </c>
      <c r="BG2944">
        <v>34</v>
      </c>
      <c r="BH2944">
        <v>36</v>
      </c>
      <c r="BI2944">
        <v>37.5</v>
      </c>
      <c r="BJ2944">
        <v>38.5</v>
      </c>
      <c r="BK2944">
        <v>39</v>
      </c>
      <c r="BL2944">
        <v>38.5</v>
      </c>
      <c r="BM2944">
        <v>36.5</v>
      </c>
      <c r="BN2944">
        <v>34.5</v>
      </c>
      <c r="BO2944">
        <v>33</v>
      </c>
      <c r="BP2944">
        <v>31</v>
      </c>
      <c r="BQ2944">
        <v>29.5</v>
      </c>
      <c r="BR2944">
        <v>28.5</v>
      </c>
      <c r="BS2944">
        <v>0.45386890000000002</v>
      </c>
      <c r="BT2944">
        <v>0.1058192</v>
      </c>
      <c r="BU2944">
        <v>0.14695739999999999</v>
      </c>
      <c r="BV2944">
        <v>-0.36953399999999997</v>
      </c>
      <c r="BW2944">
        <v>-0.1188664</v>
      </c>
      <c r="BX2944">
        <v>0.24465609999999999</v>
      </c>
      <c r="BY2944">
        <v>4.0245999999999997E-2</v>
      </c>
      <c r="BZ2944">
        <v>-3.1145599999999999E-2</v>
      </c>
      <c r="CA2944">
        <v>0.24602460000000001</v>
      </c>
      <c r="CB2944">
        <v>-0.35726279999999999</v>
      </c>
      <c r="CC2944">
        <v>5.1958279999999997</v>
      </c>
      <c r="CD2944">
        <v>3.95234E-2</v>
      </c>
      <c r="CE2944">
        <v>-0.20077349999999999</v>
      </c>
      <c r="CF2944">
        <v>0.1386492</v>
      </c>
      <c r="CG2944">
        <v>-0.25894070000000002</v>
      </c>
      <c r="CH2944">
        <v>0.46222639999999998</v>
      </c>
      <c r="CI2944">
        <v>-0.2175503</v>
      </c>
      <c r="CJ2944">
        <v>0.43103079999999999</v>
      </c>
      <c r="CK2944">
        <v>0.1021204</v>
      </c>
      <c r="CL2944">
        <v>0.38358039999999999</v>
      </c>
      <c r="CM2944">
        <v>-0.2115052</v>
      </c>
      <c r="CN2944">
        <v>0.4847069</v>
      </c>
      <c r="CO2944">
        <v>0.34493059999999998</v>
      </c>
      <c r="CP2944">
        <v>-3.0422399999999999E-2</v>
      </c>
      <c r="CQ2944">
        <v>0.36665370000000003</v>
      </c>
      <c r="CR2944">
        <v>3.1327E-3</v>
      </c>
      <c r="CS2944">
        <v>6.8757000000000002E-3</v>
      </c>
      <c r="CT2944">
        <v>3.7008399999999997E-2</v>
      </c>
      <c r="CU2944">
        <v>7.8183000000000002E-3</v>
      </c>
      <c r="CV2944">
        <v>9.5621999999999999E-3</v>
      </c>
      <c r="CW2944">
        <v>7.6060799999999998E-2</v>
      </c>
      <c r="CX2944">
        <v>5.7703900000000002E-2</v>
      </c>
      <c r="CY2944">
        <v>9.1030399999999997E-2</v>
      </c>
      <c r="CZ2944">
        <v>5.9669300000000002E-2</v>
      </c>
      <c r="DA2944">
        <v>23.734300000000001</v>
      </c>
      <c r="DB2944">
        <v>5.8377000000000004E-3</v>
      </c>
      <c r="DC2944">
        <v>5.5001E-3</v>
      </c>
      <c r="DD2944">
        <v>9.2038999999999992E-3</v>
      </c>
      <c r="DE2944">
        <v>2.3232999999999999E-3</v>
      </c>
      <c r="DF2944">
        <v>3.6570999999999999E-3</v>
      </c>
      <c r="DG2944">
        <v>1.8545800000000001E-2</v>
      </c>
      <c r="DH2944">
        <v>0.17552880000000001</v>
      </c>
      <c r="DI2944">
        <v>4.6626999999999997E-3</v>
      </c>
      <c r="DJ2944">
        <v>6.2556899999999999E-2</v>
      </c>
      <c r="DK2944">
        <v>1.6102999999999999E-2</v>
      </c>
      <c r="DL2944">
        <v>0.1492115</v>
      </c>
      <c r="DM2944">
        <v>5.8179E-3</v>
      </c>
      <c r="DN2944">
        <v>9.4193999999999996E-3</v>
      </c>
      <c r="DO2944">
        <v>17</v>
      </c>
      <c r="DP2944">
        <v>20</v>
      </c>
    </row>
    <row r="2945" spans="1:120" x14ac:dyDescent="0.25">
      <c r="A2945" t="str">
        <f t="shared" si="45"/>
        <v>AutoDR-No_All Elect_44483</v>
      </c>
      <c r="B2945" t="s">
        <v>62</v>
      </c>
      <c r="C2945" t="s">
        <v>321</v>
      </c>
      <c r="D2945" t="s">
        <v>61</v>
      </c>
      <c r="E2945" t="s">
        <v>61</v>
      </c>
      <c r="F2945" t="s">
        <v>61</v>
      </c>
      <c r="G2945" t="s">
        <v>61</v>
      </c>
      <c r="H2945" t="s">
        <v>97</v>
      </c>
      <c r="I2945" t="s">
        <v>61</v>
      </c>
      <c r="J2945" t="s">
        <v>61</v>
      </c>
      <c r="K2945" t="s">
        <v>190</v>
      </c>
      <c r="L2945" s="18">
        <v>44483</v>
      </c>
      <c r="M2945">
        <v>17</v>
      </c>
      <c r="N2945">
        <v>19</v>
      </c>
      <c r="O2945" t="s">
        <v>258</v>
      </c>
      <c r="P2945">
        <v>11</v>
      </c>
      <c r="Q2945">
        <v>11</v>
      </c>
      <c r="R2945">
        <v>0</v>
      </c>
      <c r="S2945">
        <v>0</v>
      </c>
      <c r="T2945">
        <v>1</v>
      </c>
      <c r="U2945">
        <v>0</v>
      </c>
      <c r="V2945">
        <v>1</v>
      </c>
      <c r="W2945">
        <v>878.44</v>
      </c>
      <c r="X2945">
        <v>873.98</v>
      </c>
      <c r="Y2945">
        <v>831.88</v>
      </c>
      <c r="Z2945">
        <v>784.26</v>
      </c>
      <c r="AA2945">
        <v>701.34</v>
      </c>
      <c r="AB2945">
        <v>720</v>
      </c>
      <c r="AC2945">
        <v>765.16</v>
      </c>
      <c r="AD2945">
        <v>742.6</v>
      </c>
      <c r="AE2945">
        <v>670.92</v>
      </c>
      <c r="AF2945">
        <v>603.6</v>
      </c>
      <c r="AG2945">
        <v>660.48</v>
      </c>
      <c r="AH2945">
        <v>599.5</v>
      </c>
      <c r="AI2945">
        <v>687.98</v>
      </c>
      <c r="AJ2945">
        <v>694.24</v>
      </c>
      <c r="AK2945">
        <v>697.58</v>
      </c>
      <c r="AL2945">
        <v>657.06</v>
      </c>
      <c r="AM2945">
        <v>467.12</v>
      </c>
      <c r="AN2945">
        <v>489.12</v>
      </c>
      <c r="AO2945">
        <v>479.76</v>
      </c>
      <c r="AP2945">
        <v>616.72</v>
      </c>
      <c r="AQ2945">
        <v>765.08</v>
      </c>
      <c r="AR2945">
        <v>775.56</v>
      </c>
      <c r="AS2945">
        <v>848.46</v>
      </c>
      <c r="AT2945">
        <v>879.18</v>
      </c>
      <c r="AU2945">
        <v>54</v>
      </c>
      <c r="AV2945">
        <v>52</v>
      </c>
      <c r="AW2945">
        <v>51</v>
      </c>
      <c r="AX2945">
        <v>50</v>
      </c>
      <c r="AY2945">
        <v>50</v>
      </c>
      <c r="AZ2945">
        <v>49</v>
      </c>
      <c r="BA2945">
        <v>47</v>
      </c>
      <c r="BB2945">
        <v>46</v>
      </c>
      <c r="BC2945">
        <v>47</v>
      </c>
      <c r="BD2945">
        <v>53</v>
      </c>
      <c r="BE2945">
        <v>59</v>
      </c>
      <c r="BF2945">
        <v>62</v>
      </c>
      <c r="BG2945">
        <v>68</v>
      </c>
      <c r="BH2945">
        <v>72</v>
      </c>
      <c r="BI2945">
        <v>75</v>
      </c>
      <c r="BJ2945">
        <v>77</v>
      </c>
      <c r="BK2945">
        <v>78</v>
      </c>
      <c r="BL2945">
        <v>77</v>
      </c>
      <c r="BM2945">
        <v>73</v>
      </c>
      <c r="BN2945">
        <v>69</v>
      </c>
      <c r="BO2945">
        <v>66</v>
      </c>
      <c r="BP2945">
        <v>62</v>
      </c>
      <c r="BQ2945">
        <v>59</v>
      </c>
      <c r="BR2945">
        <v>57</v>
      </c>
      <c r="BS2945">
        <v>-9.6431609999999992</v>
      </c>
      <c r="BT2945">
        <v>-30.601870000000002</v>
      </c>
      <c r="BU2945">
        <v>-48.365160000000003</v>
      </c>
      <c r="BV2945">
        <v>-53.27787</v>
      </c>
      <c r="BW2945">
        <v>-40.429250000000003</v>
      </c>
      <c r="BX2945">
        <v>-34.172710000000002</v>
      </c>
      <c r="BY2945">
        <v>-17.669219999999999</v>
      </c>
      <c r="BZ2945">
        <v>-6.1961789999999999</v>
      </c>
      <c r="CA2945">
        <v>44.30151</v>
      </c>
      <c r="CB2945">
        <v>58.842599999999997</v>
      </c>
      <c r="CC2945">
        <v>34.916699999999999</v>
      </c>
      <c r="CD2945">
        <v>76.631389999999996</v>
      </c>
      <c r="CE2945">
        <v>-0.95704440000000002</v>
      </c>
      <c r="CF2945">
        <v>-13.063129999999999</v>
      </c>
      <c r="CG2945">
        <v>-8.8521850000000004</v>
      </c>
      <c r="CH2945">
        <v>24.318739999999998</v>
      </c>
      <c r="CI2945">
        <v>216.87540000000001</v>
      </c>
      <c r="CJ2945">
        <v>199.0668</v>
      </c>
      <c r="CK2945">
        <v>189.9419</v>
      </c>
      <c r="CL2945">
        <v>82.089179999999999</v>
      </c>
      <c r="CM2945">
        <v>-58.344169999999998</v>
      </c>
      <c r="CN2945">
        <v>-32.716799999999999</v>
      </c>
      <c r="CO2945">
        <v>-25.965019999999999</v>
      </c>
      <c r="CP2945">
        <v>-51.89134</v>
      </c>
      <c r="CQ2945">
        <v>158.83510000000001</v>
      </c>
      <c r="CR2945">
        <v>143.0377</v>
      </c>
      <c r="CS2945">
        <v>172.20920000000001</v>
      </c>
      <c r="CT2945">
        <v>206.88</v>
      </c>
      <c r="CU2945">
        <v>117.7266</v>
      </c>
      <c r="CV2945">
        <v>77.196690000000004</v>
      </c>
      <c r="CW2945">
        <v>66.141530000000003</v>
      </c>
      <c r="CX2945">
        <v>55.175960000000003</v>
      </c>
      <c r="CY2945">
        <v>136.45699999999999</v>
      </c>
      <c r="CZ2945">
        <v>204.208</v>
      </c>
      <c r="DA2945">
        <v>237.5154</v>
      </c>
      <c r="DB2945">
        <v>218.78020000000001</v>
      </c>
      <c r="DC2945">
        <v>206.92769999999999</v>
      </c>
      <c r="DD2945">
        <v>198.33529999999999</v>
      </c>
      <c r="DE2945">
        <v>385.69569999999999</v>
      </c>
      <c r="DF2945">
        <v>218.07069999999999</v>
      </c>
      <c r="DG2945">
        <v>103.755</v>
      </c>
      <c r="DH2945">
        <v>68.574380000000005</v>
      </c>
      <c r="DI2945">
        <v>236.2724</v>
      </c>
      <c r="DJ2945">
        <v>200.81049999999999</v>
      </c>
      <c r="DK2945">
        <v>85.023489999999995</v>
      </c>
      <c r="DL2945">
        <v>100.7124</v>
      </c>
      <c r="DM2945">
        <v>122.9087</v>
      </c>
      <c r="DN2945">
        <v>127.69889999999999</v>
      </c>
      <c r="DO2945">
        <v>17</v>
      </c>
      <c r="DP2945">
        <v>19</v>
      </c>
    </row>
    <row r="2946" spans="1:120" hidden="1" x14ac:dyDescent="0.25">
      <c r="A2946" t="str">
        <f t="shared" si="45"/>
        <v>Industry_Type-7. Institutional/Government_All Elect_44483</v>
      </c>
      <c r="B2946" t="s">
        <v>62</v>
      </c>
      <c r="C2946" t="s">
        <v>208</v>
      </c>
      <c r="D2946" t="s">
        <v>61</v>
      </c>
      <c r="E2946" t="s">
        <v>61</v>
      </c>
      <c r="F2946" t="s">
        <v>61</v>
      </c>
      <c r="G2946" t="s">
        <v>35</v>
      </c>
      <c r="H2946" t="s">
        <v>61</v>
      </c>
      <c r="I2946" t="s">
        <v>61</v>
      </c>
      <c r="J2946" t="s">
        <v>61</v>
      </c>
      <c r="K2946" t="s">
        <v>190</v>
      </c>
      <c r="L2946" s="18">
        <v>44483</v>
      </c>
      <c r="M2946">
        <v>17</v>
      </c>
      <c r="N2946">
        <v>19</v>
      </c>
      <c r="O2946" t="s">
        <v>258</v>
      </c>
      <c r="P2946">
        <v>2</v>
      </c>
      <c r="Q2946">
        <v>2</v>
      </c>
      <c r="R2946">
        <v>0</v>
      </c>
      <c r="S2946">
        <v>0</v>
      </c>
      <c r="T2946">
        <v>1</v>
      </c>
      <c r="U2946">
        <v>0</v>
      </c>
      <c r="V2946">
        <v>1</v>
      </c>
      <c r="W2946">
        <v>24.32</v>
      </c>
      <c r="X2946">
        <v>20.32</v>
      </c>
      <c r="Y2946">
        <v>18.72</v>
      </c>
      <c r="Z2946">
        <v>19.84</v>
      </c>
      <c r="AA2946">
        <v>18.399999999999999</v>
      </c>
      <c r="AB2946">
        <v>49.12</v>
      </c>
      <c r="AC2946">
        <v>84.48</v>
      </c>
      <c r="AD2946">
        <v>81.599999999999994</v>
      </c>
      <c r="AE2946">
        <v>64.8</v>
      </c>
      <c r="AF2946">
        <v>47.52</v>
      </c>
      <c r="AG2946">
        <v>33.92</v>
      </c>
      <c r="AH2946">
        <v>27.68</v>
      </c>
      <c r="AI2946">
        <v>89.92</v>
      </c>
      <c r="AJ2946">
        <v>90.08</v>
      </c>
      <c r="AK2946">
        <v>93.28</v>
      </c>
      <c r="AL2946">
        <v>98.56</v>
      </c>
      <c r="AM2946">
        <v>112.8</v>
      </c>
      <c r="AN2946">
        <v>131.04</v>
      </c>
      <c r="AO2946">
        <v>112.32</v>
      </c>
      <c r="AP2946">
        <v>86.4</v>
      </c>
      <c r="AQ2946">
        <v>83.36</v>
      </c>
      <c r="AR2946">
        <v>68.48</v>
      </c>
      <c r="AS2946">
        <v>22.24</v>
      </c>
      <c r="AT2946">
        <v>22.24</v>
      </c>
      <c r="AU2946">
        <v>54</v>
      </c>
      <c r="AV2946">
        <v>52</v>
      </c>
      <c r="AW2946">
        <v>51</v>
      </c>
      <c r="AX2946">
        <v>50</v>
      </c>
      <c r="AY2946">
        <v>50</v>
      </c>
      <c r="AZ2946">
        <v>49</v>
      </c>
      <c r="BA2946">
        <v>47</v>
      </c>
      <c r="BB2946">
        <v>46</v>
      </c>
      <c r="BC2946">
        <v>47</v>
      </c>
      <c r="BD2946">
        <v>53</v>
      </c>
      <c r="BE2946">
        <v>59</v>
      </c>
      <c r="BF2946">
        <v>62</v>
      </c>
      <c r="BG2946">
        <v>68</v>
      </c>
      <c r="BH2946">
        <v>72</v>
      </c>
      <c r="BI2946">
        <v>75</v>
      </c>
      <c r="BJ2946">
        <v>77</v>
      </c>
      <c r="BK2946">
        <v>78</v>
      </c>
      <c r="BL2946">
        <v>77</v>
      </c>
      <c r="BM2946">
        <v>73</v>
      </c>
      <c r="BN2946">
        <v>69</v>
      </c>
      <c r="BO2946">
        <v>66</v>
      </c>
      <c r="BP2946">
        <v>62</v>
      </c>
      <c r="BQ2946">
        <v>59</v>
      </c>
      <c r="BR2946">
        <v>57</v>
      </c>
      <c r="BS2946">
        <v>-2.1064690000000001</v>
      </c>
      <c r="BT2946">
        <v>-1.372406</v>
      </c>
      <c r="BU2946">
        <v>0.2940469</v>
      </c>
      <c r="BV2946">
        <v>-2.73733E-2</v>
      </c>
      <c r="BW2946">
        <v>0.59117790000000003</v>
      </c>
      <c r="BX2946">
        <v>-1.898854</v>
      </c>
      <c r="BY2946">
        <v>-1.2337990000000001</v>
      </c>
      <c r="BZ2946">
        <v>-4.2823479999999998</v>
      </c>
      <c r="CA2946">
        <v>4.414123</v>
      </c>
      <c r="CB2946">
        <v>6.1977589999999996</v>
      </c>
      <c r="CC2946">
        <v>21.786249999999999</v>
      </c>
      <c r="CD2946">
        <v>41.235869999999998</v>
      </c>
      <c r="CE2946">
        <v>7.0232590000000004</v>
      </c>
      <c r="CF2946">
        <v>8.3065040000000003</v>
      </c>
      <c r="CG2946">
        <v>11.100160000000001</v>
      </c>
      <c r="CH2946">
        <v>11.26704</v>
      </c>
      <c r="CI2946">
        <v>4.8156809999999997</v>
      </c>
      <c r="CJ2946">
        <v>-0.51656340000000001</v>
      </c>
      <c r="CK2946">
        <v>-6.6642419999999998</v>
      </c>
      <c r="CL2946">
        <v>-7.0131329999999998</v>
      </c>
      <c r="CM2946">
        <v>-4.2538970000000003</v>
      </c>
      <c r="CN2946">
        <v>-8.691338</v>
      </c>
      <c r="CO2946">
        <v>7.1252959999999996</v>
      </c>
      <c r="CP2946">
        <v>-0.91630219999999996</v>
      </c>
      <c r="CQ2946">
        <v>0.2154845</v>
      </c>
      <c r="CR2946">
        <v>0.2298511</v>
      </c>
      <c r="CS2946">
        <v>0.25450689999999998</v>
      </c>
      <c r="CT2946">
        <v>0.36587789999999998</v>
      </c>
      <c r="CU2946">
        <v>0.221555</v>
      </c>
      <c r="CV2946">
        <v>1.8563959999999999</v>
      </c>
      <c r="CW2946">
        <v>0.51351139999999995</v>
      </c>
      <c r="CX2946">
        <v>3.016454</v>
      </c>
      <c r="CY2946">
        <v>1.598311</v>
      </c>
      <c r="CZ2946">
        <v>8.9788549999999994</v>
      </c>
      <c r="DA2946">
        <v>40.53172</v>
      </c>
      <c r="DB2946">
        <v>57.328830000000004</v>
      </c>
      <c r="DC2946">
        <v>14.16038</v>
      </c>
      <c r="DD2946">
        <v>13.684950000000001</v>
      </c>
      <c r="DE2946">
        <v>13.459059999999999</v>
      </c>
      <c r="DF2946">
        <v>7.5670219999999997</v>
      </c>
      <c r="DG2946">
        <v>4.3683310000000004</v>
      </c>
      <c r="DH2946">
        <v>2.4346049999999999</v>
      </c>
      <c r="DI2946">
        <v>4.3852739999999999</v>
      </c>
      <c r="DJ2946">
        <v>5.6876910000000001</v>
      </c>
      <c r="DK2946">
        <v>2.6295540000000002</v>
      </c>
      <c r="DL2946">
        <v>17.857610000000001</v>
      </c>
      <c r="DM2946">
        <v>24.62405</v>
      </c>
      <c r="DN2946">
        <v>0.1511209</v>
      </c>
      <c r="DO2946">
        <v>17</v>
      </c>
      <c r="DP2946">
        <v>19</v>
      </c>
    </row>
    <row r="2947" spans="1:120" hidden="1" x14ac:dyDescent="0.25">
      <c r="A2947" t="str">
        <f t="shared" si="45"/>
        <v>sublap_id-SLAP_PGSI_All Elect_44483</v>
      </c>
      <c r="B2947" t="s">
        <v>62</v>
      </c>
      <c r="C2947" t="s">
        <v>277</v>
      </c>
      <c r="D2947" t="s">
        <v>61</v>
      </c>
      <c r="E2947" t="s">
        <v>278</v>
      </c>
      <c r="F2947" t="s">
        <v>61</v>
      </c>
      <c r="G2947" t="s">
        <v>61</v>
      </c>
      <c r="H2947" t="s">
        <v>61</v>
      </c>
      <c r="I2947" t="s">
        <v>61</v>
      </c>
      <c r="J2947" t="s">
        <v>61</v>
      </c>
      <c r="K2947" t="s">
        <v>190</v>
      </c>
      <c r="L2947" s="18">
        <v>44483</v>
      </c>
      <c r="M2947">
        <v>17</v>
      </c>
      <c r="N2947">
        <v>19</v>
      </c>
      <c r="O2947" t="s">
        <v>258</v>
      </c>
      <c r="P2947">
        <v>11</v>
      </c>
      <c r="Q2947">
        <v>11</v>
      </c>
      <c r="R2947">
        <v>0</v>
      </c>
      <c r="S2947">
        <v>0</v>
      </c>
      <c r="T2947">
        <v>1</v>
      </c>
      <c r="U2947">
        <v>0</v>
      </c>
      <c r="V2947">
        <v>1</v>
      </c>
      <c r="W2947">
        <v>878.44</v>
      </c>
      <c r="X2947">
        <v>873.98</v>
      </c>
      <c r="Y2947">
        <v>831.88</v>
      </c>
      <c r="Z2947">
        <v>784.26</v>
      </c>
      <c r="AA2947">
        <v>701.34</v>
      </c>
      <c r="AB2947">
        <v>720</v>
      </c>
      <c r="AC2947">
        <v>765.16</v>
      </c>
      <c r="AD2947">
        <v>742.6</v>
      </c>
      <c r="AE2947">
        <v>670.92</v>
      </c>
      <c r="AF2947">
        <v>603.6</v>
      </c>
      <c r="AG2947">
        <v>660.48</v>
      </c>
      <c r="AH2947">
        <v>599.5</v>
      </c>
      <c r="AI2947">
        <v>687.98</v>
      </c>
      <c r="AJ2947">
        <v>694.24</v>
      </c>
      <c r="AK2947">
        <v>697.58</v>
      </c>
      <c r="AL2947">
        <v>657.06</v>
      </c>
      <c r="AM2947">
        <v>467.12</v>
      </c>
      <c r="AN2947">
        <v>489.12</v>
      </c>
      <c r="AO2947">
        <v>479.76</v>
      </c>
      <c r="AP2947">
        <v>616.72</v>
      </c>
      <c r="AQ2947">
        <v>765.08</v>
      </c>
      <c r="AR2947">
        <v>775.56</v>
      </c>
      <c r="AS2947">
        <v>848.46</v>
      </c>
      <c r="AT2947">
        <v>879.18</v>
      </c>
      <c r="AU2947">
        <v>54</v>
      </c>
      <c r="AV2947">
        <v>52</v>
      </c>
      <c r="AW2947">
        <v>51</v>
      </c>
      <c r="AX2947">
        <v>50</v>
      </c>
      <c r="AY2947">
        <v>50</v>
      </c>
      <c r="AZ2947">
        <v>49</v>
      </c>
      <c r="BA2947">
        <v>47</v>
      </c>
      <c r="BB2947">
        <v>46</v>
      </c>
      <c r="BC2947">
        <v>47</v>
      </c>
      <c r="BD2947">
        <v>53</v>
      </c>
      <c r="BE2947">
        <v>59</v>
      </c>
      <c r="BF2947">
        <v>62</v>
      </c>
      <c r="BG2947">
        <v>68</v>
      </c>
      <c r="BH2947">
        <v>72</v>
      </c>
      <c r="BI2947">
        <v>75</v>
      </c>
      <c r="BJ2947">
        <v>77</v>
      </c>
      <c r="BK2947">
        <v>78</v>
      </c>
      <c r="BL2947">
        <v>77</v>
      </c>
      <c r="BM2947">
        <v>73</v>
      </c>
      <c r="BN2947">
        <v>69</v>
      </c>
      <c r="BO2947">
        <v>66</v>
      </c>
      <c r="BP2947">
        <v>62</v>
      </c>
      <c r="BQ2947">
        <v>59</v>
      </c>
      <c r="BR2947">
        <v>57</v>
      </c>
      <c r="BS2947">
        <v>-9.6431609999999992</v>
      </c>
      <c r="BT2947">
        <v>-30.601870000000002</v>
      </c>
      <c r="BU2947">
        <v>-48.365160000000003</v>
      </c>
      <c r="BV2947">
        <v>-53.27787</v>
      </c>
      <c r="BW2947">
        <v>-40.429250000000003</v>
      </c>
      <c r="BX2947">
        <v>-34.172710000000002</v>
      </c>
      <c r="BY2947">
        <v>-17.669219999999999</v>
      </c>
      <c r="BZ2947">
        <v>-6.1961789999999999</v>
      </c>
      <c r="CA2947">
        <v>44.30151</v>
      </c>
      <c r="CB2947">
        <v>58.842599999999997</v>
      </c>
      <c r="CC2947">
        <v>34.916699999999999</v>
      </c>
      <c r="CD2947">
        <v>76.631389999999996</v>
      </c>
      <c r="CE2947">
        <v>-0.95704440000000002</v>
      </c>
      <c r="CF2947">
        <v>-13.063129999999999</v>
      </c>
      <c r="CG2947">
        <v>-8.8521850000000004</v>
      </c>
      <c r="CH2947">
        <v>24.318739999999998</v>
      </c>
      <c r="CI2947">
        <v>216.87540000000001</v>
      </c>
      <c r="CJ2947">
        <v>199.0668</v>
      </c>
      <c r="CK2947">
        <v>189.9419</v>
      </c>
      <c r="CL2947">
        <v>82.089179999999999</v>
      </c>
      <c r="CM2947">
        <v>-58.344169999999998</v>
      </c>
      <c r="CN2947">
        <v>-32.716799999999999</v>
      </c>
      <c r="CO2947">
        <v>-25.965019999999999</v>
      </c>
      <c r="CP2947">
        <v>-51.89134</v>
      </c>
      <c r="CQ2947">
        <v>158.83510000000001</v>
      </c>
      <c r="CR2947">
        <v>143.0377</v>
      </c>
      <c r="CS2947">
        <v>172.20920000000001</v>
      </c>
      <c r="CT2947">
        <v>206.88</v>
      </c>
      <c r="CU2947">
        <v>117.7266</v>
      </c>
      <c r="CV2947">
        <v>77.196690000000004</v>
      </c>
      <c r="CW2947">
        <v>66.141530000000003</v>
      </c>
      <c r="CX2947">
        <v>55.175960000000003</v>
      </c>
      <c r="CY2947">
        <v>136.45699999999999</v>
      </c>
      <c r="CZ2947">
        <v>204.208</v>
      </c>
      <c r="DA2947">
        <v>237.5154</v>
      </c>
      <c r="DB2947">
        <v>218.78020000000001</v>
      </c>
      <c r="DC2947">
        <v>206.92769999999999</v>
      </c>
      <c r="DD2947">
        <v>198.33529999999999</v>
      </c>
      <c r="DE2947">
        <v>385.69569999999999</v>
      </c>
      <c r="DF2947">
        <v>218.07069999999999</v>
      </c>
      <c r="DG2947">
        <v>103.755</v>
      </c>
      <c r="DH2947">
        <v>68.574380000000005</v>
      </c>
      <c r="DI2947">
        <v>236.2724</v>
      </c>
      <c r="DJ2947">
        <v>200.81049999999999</v>
      </c>
      <c r="DK2947">
        <v>85.023489999999995</v>
      </c>
      <c r="DL2947">
        <v>100.7124</v>
      </c>
      <c r="DM2947">
        <v>122.9087</v>
      </c>
      <c r="DN2947">
        <v>127.69889999999999</v>
      </c>
      <c r="DO2947">
        <v>17</v>
      </c>
      <c r="DP2947">
        <v>19</v>
      </c>
    </row>
    <row r="2948" spans="1:120" hidden="1" x14ac:dyDescent="0.25">
      <c r="A2948" t="str">
        <f t="shared" ref="A2948:A3011" si="46">C2948&amp;"_"&amp;K2948&amp;"_"&amp;IF(L2948="",O2948,L2948&amp;IF(LEFT(K2948,3)="All","",IF(R2948=1,"_Combined","_"&amp;M2948&amp;"-"&amp;N2948)))</f>
        <v>Size_Grp-200 kW and above_All Elect_44483</v>
      </c>
      <c r="B2948" t="s">
        <v>62</v>
      </c>
      <c r="C2948" t="s">
        <v>207</v>
      </c>
      <c r="D2948" t="s">
        <v>61</v>
      </c>
      <c r="E2948" t="s">
        <v>61</v>
      </c>
      <c r="F2948" t="s">
        <v>61</v>
      </c>
      <c r="G2948" t="s">
        <v>61</v>
      </c>
      <c r="H2948" t="s">
        <v>61</v>
      </c>
      <c r="I2948" t="s">
        <v>61</v>
      </c>
      <c r="J2948" t="s">
        <v>102</v>
      </c>
      <c r="K2948" t="s">
        <v>190</v>
      </c>
      <c r="L2948" s="18">
        <v>44483</v>
      </c>
      <c r="M2948">
        <v>17</v>
      </c>
      <c r="N2948">
        <v>19</v>
      </c>
      <c r="O2948" t="s">
        <v>258</v>
      </c>
      <c r="P2948">
        <v>2</v>
      </c>
      <c r="Q2948">
        <v>2</v>
      </c>
      <c r="R2948">
        <v>0</v>
      </c>
      <c r="S2948">
        <v>0</v>
      </c>
      <c r="T2948">
        <v>1</v>
      </c>
      <c r="U2948">
        <v>0</v>
      </c>
      <c r="V2948">
        <v>1</v>
      </c>
      <c r="W2948">
        <v>652</v>
      </c>
      <c r="X2948">
        <v>653.36</v>
      </c>
      <c r="Y2948">
        <v>672.32</v>
      </c>
      <c r="Z2948">
        <v>613.20000000000005</v>
      </c>
      <c r="AA2948">
        <v>562.64</v>
      </c>
      <c r="AB2948">
        <v>585.67999999999995</v>
      </c>
      <c r="AC2948">
        <v>558.64</v>
      </c>
      <c r="AD2948">
        <v>528.4</v>
      </c>
      <c r="AE2948">
        <v>498.16</v>
      </c>
      <c r="AF2948">
        <v>481.12</v>
      </c>
      <c r="AG2948">
        <v>574.55999999999995</v>
      </c>
      <c r="AH2948">
        <v>534.4</v>
      </c>
      <c r="AI2948">
        <v>607.91999999999996</v>
      </c>
      <c r="AJ2948">
        <v>613.44000000000005</v>
      </c>
      <c r="AK2948">
        <v>611.36</v>
      </c>
      <c r="AL2948">
        <v>563.20000000000005</v>
      </c>
      <c r="AM2948">
        <v>286.88</v>
      </c>
      <c r="AN2948">
        <v>288.88</v>
      </c>
      <c r="AO2948">
        <v>299.68</v>
      </c>
      <c r="AP2948">
        <v>402.88</v>
      </c>
      <c r="AQ2948">
        <v>552.55999999999995</v>
      </c>
      <c r="AR2948">
        <v>588.08000000000004</v>
      </c>
      <c r="AS2948">
        <v>625.36</v>
      </c>
      <c r="AT2948">
        <v>652.96</v>
      </c>
      <c r="AU2948">
        <v>54</v>
      </c>
      <c r="AV2948">
        <v>52</v>
      </c>
      <c r="AW2948">
        <v>51</v>
      </c>
      <c r="AX2948">
        <v>50</v>
      </c>
      <c r="AY2948">
        <v>50</v>
      </c>
      <c r="AZ2948">
        <v>49</v>
      </c>
      <c r="BA2948">
        <v>47</v>
      </c>
      <c r="BB2948">
        <v>46</v>
      </c>
      <c r="BC2948">
        <v>47</v>
      </c>
      <c r="BD2948">
        <v>53</v>
      </c>
      <c r="BE2948">
        <v>59</v>
      </c>
      <c r="BF2948">
        <v>62</v>
      </c>
      <c r="BG2948">
        <v>68</v>
      </c>
      <c r="BH2948">
        <v>72</v>
      </c>
      <c r="BI2948">
        <v>75</v>
      </c>
      <c r="BJ2948">
        <v>77</v>
      </c>
      <c r="BK2948">
        <v>78</v>
      </c>
      <c r="BL2948">
        <v>77</v>
      </c>
      <c r="BM2948">
        <v>73</v>
      </c>
      <c r="BN2948">
        <v>69</v>
      </c>
      <c r="BO2948">
        <v>66</v>
      </c>
      <c r="BP2948">
        <v>62</v>
      </c>
      <c r="BQ2948">
        <v>59</v>
      </c>
      <c r="BR2948">
        <v>57</v>
      </c>
      <c r="BS2948">
        <v>-10.58226</v>
      </c>
      <c r="BT2948">
        <v>-31.928339999999999</v>
      </c>
      <c r="BU2948">
        <v>-48.694220000000001</v>
      </c>
      <c r="BV2948">
        <v>-51.84234</v>
      </c>
      <c r="BW2948">
        <v>-40.986049999999999</v>
      </c>
      <c r="BX2948">
        <v>-34.524850000000001</v>
      </c>
      <c r="BY2948">
        <v>-16.890709999999999</v>
      </c>
      <c r="BZ2948">
        <v>8.9142770000000002</v>
      </c>
      <c r="CA2948">
        <v>47.201700000000002</v>
      </c>
      <c r="CB2948">
        <v>37.211820000000003</v>
      </c>
      <c r="CC2948">
        <v>5.3405519999999997</v>
      </c>
      <c r="CD2948">
        <v>55.385829999999999</v>
      </c>
      <c r="CE2948">
        <v>-10.44998</v>
      </c>
      <c r="CF2948">
        <v>-22.773019999999999</v>
      </c>
      <c r="CG2948">
        <v>-20.420570000000001</v>
      </c>
      <c r="CH2948">
        <v>14.58746</v>
      </c>
      <c r="CI2948">
        <v>211.67240000000001</v>
      </c>
      <c r="CJ2948">
        <v>199.81460000000001</v>
      </c>
      <c r="CK2948">
        <v>190.88720000000001</v>
      </c>
      <c r="CL2948">
        <v>81.102599999999995</v>
      </c>
      <c r="CM2948">
        <v>-57.987819999999999</v>
      </c>
      <c r="CN2948">
        <v>-35.695610000000002</v>
      </c>
      <c r="CO2948">
        <v>-25.680389999999999</v>
      </c>
      <c r="CP2948">
        <v>-50.343859999999999</v>
      </c>
      <c r="CQ2948">
        <v>156.8758</v>
      </c>
      <c r="CR2948">
        <v>142.3083</v>
      </c>
      <c r="CS2948">
        <v>171.5043</v>
      </c>
      <c r="CT2948">
        <v>205.34880000000001</v>
      </c>
      <c r="CU2948">
        <v>117.26990000000001</v>
      </c>
      <c r="CV2948">
        <v>74.915629999999993</v>
      </c>
      <c r="CW2948">
        <v>56.325449999999996</v>
      </c>
      <c r="CX2948">
        <v>48.2348</v>
      </c>
      <c r="CY2948">
        <v>132.685</v>
      </c>
      <c r="CZ2948">
        <v>192.94110000000001</v>
      </c>
      <c r="DA2948">
        <v>175.42089999999999</v>
      </c>
      <c r="DB2948">
        <v>184.75059999999999</v>
      </c>
      <c r="DC2948">
        <v>191.49879999999999</v>
      </c>
      <c r="DD2948">
        <v>186.2775</v>
      </c>
      <c r="DE2948">
        <v>373.09660000000002</v>
      </c>
      <c r="DF2948">
        <v>210.84520000000001</v>
      </c>
      <c r="DG2948">
        <v>99.605000000000004</v>
      </c>
      <c r="DH2948">
        <v>66.277069999999995</v>
      </c>
      <c r="DI2948">
        <v>232.16900000000001</v>
      </c>
      <c r="DJ2948">
        <v>197.1739</v>
      </c>
      <c r="DK2948">
        <v>83.388210000000001</v>
      </c>
      <c r="DL2948">
        <v>94.462670000000003</v>
      </c>
      <c r="DM2948">
        <v>121.9833</v>
      </c>
      <c r="DN2948">
        <v>126.8798</v>
      </c>
      <c r="DO2948">
        <v>17</v>
      </c>
      <c r="DP2948">
        <v>19</v>
      </c>
    </row>
    <row r="2949" spans="1:120" hidden="1" x14ac:dyDescent="0.25">
      <c r="A2949" t="str">
        <f t="shared" si="46"/>
        <v>Size_Grp-Below 20 kW_All Elect_44483</v>
      </c>
      <c r="B2949" t="s">
        <v>62</v>
      </c>
      <c r="C2949" t="s">
        <v>259</v>
      </c>
      <c r="D2949" t="s">
        <v>61</v>
      </c>
      <c r="E2949" t="s">
        <v>61</v>
      </c>
      <c r="F2949" t="s">
        <v>61</v>
      </c>
      <c r="G2949" t="s">
        <v>61</v>
      </c>
      <c r="H2949" t="s">
        <v>61</v>
      </c>
      <c r="I2949" t="s">
        <v>61</v>
      </c>
      <c r="J2949" t="s">
        <v>260</v>
      </c>
      <c r="K2949" t="s">
        <v>190</v>
      </c>
      <c r="L2949" s="18">
        <v>44483</v>
      </c>
      <c r="M2949">
        <v>17</v>
      </c>
      <c r="N2949">
        <v>19</v>
      </c>
      <c r="O2949" t="s">
        <v>258</v>
      </c>
      <c r="P2949">
        <v>1</v>
      </c>
      <c r="Q2949">
        <v>1</v>
      </c>
      <c r="R2949">
        <v>0</v>
      </c>
      <c r="S2949">
        <v>0</v>
      </c>
      <c r="T2949">
        <v>1</v>
      </c>
      <c r="U2949">
        <v>0</v>
      </c>
      <c r="V2949">
        <v>1</v>
      </c>
      <c r="W2949">
        <v>4.2</v>
      </c>
      <c r="X2949">
        <v>3.9</v>
      </c>
      <c r="Y2949">
        <v>3.9</v>
      </c>
      <c r="Z2949">
        <v>4.2</v>
      </c>
      <c r="AA2949">
        <v>4.2</v>
      </c>
      <c r="AB2949">
        <v>3.9</v>
      </c>
      <c r="AC2949">
        <v>4.2</v>
      </c>
      <c r="AD2949">
        <v>4.2</v>
      </c>
      <c r="AE2949">
        <v>3.9</v>
      </c>
      <c r="AF2949">
        <v>4.2</v>
      </c>
      <c r="AG2949">
        <v>3.9</v>
      </c>
      <c r="AH2949">
        <v>3.9</v>
      </c>
      <c r="AI2949">
        <v>3.9</v>
      </c>
      <c r="AJ2949">
        <v>3.6</v>
      </c>
      <c r="AK2949">
        <v>3.9</v>
      </c>
      <c r="AL2949">
        <v>3.3</v>
      </c>
      <c r="AM2949">
        <v>3.6</v>
      </c>
      <c r="AN2949">
        <v>3.6</v>
      </c>
      <c r="AO2949">
        <v>3.6</v>
      </c>
      <c r="AP2949">
        <v>3.6</v>
      </c>
      <c r="AQ2949">
        <v>4.2</v>
      </c>
      <c r="AR2949">
        <v>3.9</v>
      </c>
      <c r="AS2949">
        <v>3.6</v>
      </c>
      <c r="AT2949">
        <v>3.9</v>
      </c>
      <c r="AU2949">
        <v>54</v>
      </c>
      <c r="AV2949">
        <v>52</v>
      </c>
      <c r="AW2949">
        <v>51</v>
      </c>
      <c r="AX2949">
        <v>50</v>
      </c>
      <c r="AY2949">
        <v>50</v>
      </c>
      <c r="AZ2949">
        <v>49</v>
      </c>
      <c r="BA2949">
        <v>47</v>
      </c>
      <c r="BB2949">
        <v>46</v>
      </c>
      <c r="BC2949">
        <v>47</v>
      </c>
      <c r="BD2949">
        <v>53</v>
      </c>
      <c r="BE2949">
        <v>59</v>
      </c>
      <c r="BF2949">
        <v>62</v>
      </c>
      <c r="BG2949">
        <v>68</v>
      </c>
      <c r="BH2949">
        <v>72</v>
      </c>
      <c r="BI2949">
        <v>75</v>
      </c>
      <c r="BJ2949">
        <v>77</v>
      </c>
      <c r="BK2949">
        <v>78</v>
      </c>
      <c r="BL2949">
        <v>77</v>
      </c>
      <c r="BM2949">
        <v>73</v>
      </c>
      <c r="BN2949">
        <v>69</v>
      </c>
      <c r="BO2949">
        <v>66</v>
      </c>
      <c r="BP2949">
        <v>62</v>
      </c>
      <c r="BQ2949">
        <v>59</v>
      </c>
      <c r="BR2949">
        <v>57</v>
      </c>
      <c r="BS2949">
        <v>0.45386890000000002</v>
      </c>
      <c r="BT2949">
        <v>0.1058192</v>
      </c>
      <c r="BU2949">
        <v>0.14695739999999999</v>
      </c>
      <c r="BV2949">
        <v>-0.36953399999999997</v>
      </c>
      <c r="BW2949">
        <v>-0.1188664</v>
      </c>
      <c r="BX2949">
        <v>0.24465609999999999</v>
      </c>
      <c r="BY2949">
        <v>4.0245999999999997E-2</v>
      </c>
      <c r="BZ2949">
        <v>-3.1145599999999999E-2</v>
      </c>
      <c r="CA2949">
        <v>0.24602460000000001</v>
      </c>
      <c r="CB2949">
        <v>-0.35726279999999999</v>
      </c>
      <c r="CC2949">
        <v>5.1958279999999997</v>
      </c>
      <c r="CD2949">
        <v>3.95234E-2</v>
      </c>
      <c r="CE2949">
        <v>-0.20077349999999999</v>
      </c>
      <c r="CF2949">
        <v>0.1386492</v>
      </c>
      <c r="CG2949">
        <v>-0.25894070000000002</v>
      </c>
      <c r="CH2949">
        <v>0.46222639999999998</v>
      </c>
      <c r="CI2949">
        <v>-0.2175503</v>
      </c>
      <c r="CJ2949">
        <v>0.43103079999999999</v>
      </c>
      <c r="CK2949">
        <v>0.1021204</v>
      </c>
      <c r="CL2949">
        <v>0.38358039999999999</v>
      </c>
      <c r="CM2949">
        <v>-0.2115052</v>
      </c>
      <c r="CN2949">
        <v>0.4847069</v>
      </c>
      <c r="CO2949">
        <v>0.34493059999999998</v>
      </c>
      <c r="CP2949">
        <v>-3.0422399999999999E-2</v>
      </c>
      <c r="CQ2949">
        <v>0.36665370000000003</v>
      </c>
      <c r="CR2949">
        <v>3.1327E-3</v>
      </c>
      <c r="CS2949">
        <v>6.8757000000000002E-3</v>
      </c>
      <c r="CT2949">
        <v>3.7008399999999997E-2</v>
      </c>
      <c r="CU2949">
        <v>7.8183000000000002E-3</v>
      </c>
      <c r="CV2949">
        <v>9.5621999999999999E-3</v>
      </c>
      <c r="CW2949">
        <v>7.6060799999999998E-2</v>
      </c>
      <c r="CX2949">
        <v>5.7703900000000002E-2</v>
      </c>
      <c r="CY2949">
        <v>9.1030399999999997E-2</v>
      </c>
      <c r="CZ2949">
        <v>5.9669300000000002E-2</v>
      </c>
      <c r="DA2949">
        <v>23.734300000000001</v>
      </c>
      <c r="DB2949">
        <v>5.8377000000000004E-3</v>
      </c>
      <c r="DC2949">
        <v>5.5001E-3</v>
      </c>
      <c r="DD2949">
        <v>9.2038999999999992E-3</v>
      </c>
      <c r="DE2949">
        <v>2.3232999999999999E-3</v>
      </c>
      <c r="DF2949">
        <v>3.6570999999999999E-3</v>
      </c>
      <c r="DG2949">
        <v>1.8545800000000001E-2</v>
      </c>
      <c r="DH2949">
        <v>0.17552880000000001</v>
      </c>
      <c r="DI2949">
        <v>4.6626999999999997E-3</v>
      </c>
      <c r="DJ2949">
        <v>6.2556899999999999E-2</v>
      </c>
      <c r="DK2949">
        <v>1.6102999999999999E-2</v>
      </c>
      <c r="DL2949">
        <v>0.1492115</v>
      </c>
      <c r="DM2949">
        <v>5.8179E-3</v>
      </c>
      <c r="DN2949">
        <v>9.4193999999999996E-3</v>
      </c>
      <c r="DO2949">
        <v>17</v>
      </c>
      <c r="DP2949">
        <v>19</v>
      </c>
    </row>
    <row r="2950" spans="1:120" hidden="1" x14ac:dyDescent="0.25">
      <c r="A2950" t="str">
        <f t="shared" si="46"/>
        <v>Industry_Type-8. Other_All Elect_44483</v>
      </c>
      <c r="B2950" t="s">
        <v>62</v>
      </c>
      <c r="C2950" t="s">
        <v>267</v>
      </c>
      <c r="D2950" t="s">
        <v>61</v>
      </c>
      <c r="E2950" t="s">
        <v>61</v>
      </c>
      <c r="F2950" t="s">
        <v>61</v>
      </c>
      <c r="G2950" t="s">
        <v>268</v>
      </c>
      <c r="H2950" t="s">
        <v>61</v>
      </c>
      <c r="I2950" t="s">
        <v>61</v>
      </c>
      <c r="J2950" t="s">
        <v>61</v>
      </c>
      <c r="K2950" t="s">
        <v>190</v>
      </c>
      <c r="L2950" s="18">
        <v>44483</v>
      </c>
      <c r="M2950">
        <v>17</v>
      </c>
      <c r="N2950">
        <v>19</v>
      </c>
      <c r="O2950" t="s">
        <v>258</v>
      </c>
      <c r="P2950">
        <v>1</v>
      </c>
      <c r="Q2950">
        <v>1</v>
      </c>
      <c r="R2950">
        <v>0</v>
      </c>
      <c r="S2950">
        <v>0</v>
      </c>
      <c r="T2950">
        <v>1</v>
      </c>
      <c r="U2950">
        <v>0</v>
      </c>
      <c r="V2950">
        <v>1</v>
      </c>
      <c r="W2950">
        <v>6</v>
      </c>
      <c r="X2950">
        <v>6</v>
      </c>
      <c r="Y2950">
        <v>6.3</v>
      </c>
      <c r="Z2950">
        <v>6.3</v>
      </c>
      <c r="AA2950">
        <v>5.7</v>
      </c>
      <c r="AB2950">
        <v>5.7</v>
      </c>
      <c r="AC2950">
        <v>44.4</v>
      </c>
      <c r="AD2950">
        <v>50.4</v>
      </c>
      <c r="AE2950">
        <v>41.1</v>
      </c>
      <c r="AF2950">
        <v>12.6</v>
      </c>
      <c r="AG2950">
        <v>5.7</v>
      </c>
      <c r="AH2950">
        <v>6</v>
      </c>
      <c r="AI2950">
        <v>6</v>
      </c>
      <c r="AJ2950">
        <v>6</v>
      </c>
      <c r="AK2950">
        <v>6</v>
      </c>
      <c r="AL2950">
        <v>6</v>
      </c>
      <c r="AM2950">
        <v>4.8</v>
      </c>
      <c r="AN2950">
        <v>6</v>
      </c>
      <c r="AO2950">
        <v>6</v>
      </c>
      <c r="AP2950">
        <v>6</v>
      </c>
      <c r="AQ2950">
        <v>4.8</v>
      </c>
      <c r="AR2950">
        <v>6.3</v>
      </c>
      <c r="AS2950">
        <v>6.3</v>
      </c>
      <c r="AT2950">
        <v>6</v>
      </c>
      <c r="AU2950">
        <v>54</v>
      </c>
      <c r="AV2950">
        <v>52</v>
      </c>
      <c r="AW2950">
        <v>51</v>
      </c>
      <c r="AX2950">
        <v>50</v>
      </c>
      <c r="AY2950">
        <v>50</v>
      </c>
      <c r="AZ2950">
        <v>49</v>
      </c>
      <c r="BA2950">
        <v>47</v>
      </c>
      <c r="BB2950">
        <v>46</v>
      </c>
      <c r="BC2950">
        <v>47</v>
      </c>
      <c r="BD2950">
        <v>53</v>
      </c>
      <c r="BE2950">
        <v>59</v>
      </c>
      <c r="BF2950">
        <v>62</v>
      </c>
      <c r="BG2950">
        <v>68</v>
      </c>
      <c r="BH2950">
        <v>72</v>
      </c>
      <c r="BI2950">
        <v>75</v>
      </c>
      <c r="BJ2950">
        <v>77</v>
      </c>
      <c r="BK2950">
        <v>78</v>
      </c>
      <c r="BL2950">
        <v>77</v>
      </c>
      <c r="BM2950">
        <v>73</v>
      </c>
      <c r="BN2950">
        <v>69</v>
      </c>
      <c r="BO2950">
        <v>66</v>
      </c>
      <c r="BP2950">
        <v>62</v>
      </c>
      <c r="BQ2950">
        <v>59</v>
      </c>
      <c r="BR2950">
        <v>57</v>
      </c>
      <c r="BS2950">
        <v>9.0979099999999993E-2</v>
      </c>
      <c r="BT2950">
        <v>-0.17565729999999999</v>
      </c>
      <c r="BU2950">
        <v>-0.37032939999999998</v>
      </c>
      <c r="BV2950">
        <v>-0.2185106</v>
      </c>
      <c r="BW2950">
        <v>0.1373577</v>
      </c>
      <c r="BX2950">
        <v>1.221087</v>
      </c>
      <c r="BY2950">
        <v>-1.0431630000000001</v>
      </c>
      <c r="BZ2950">
        <v>-8.7025030000000001</v>
      </c>
      <c r="CA2950">
        <v>-6.6474989999999998</v>
      </c>
      <c r="CB2950">
        <v>12.822800000000001</v>
      </c>
      <c r="CC2950">
        <v>8.5839890000000008</v>
      </c>
      <c r="CD2950">
        <v>2.9172630000000002</v>
      </c>
      <c r="CE2950">
        <v>-1.8446979999999999</v>
      </c>
      <c r="CF2950">
        <v>-0.2959657</v>
      </c>
      <c r="CG2950">
        <v>-0.34412809999999999</v>
      </c>
      <c r="CH2950">
        <v>-0.45540380000000003</v>
      </c>
      <c r="CI2950">
        <v>0.82620380000000004</v>
      </c>
      <c r="CJ2950">
        <v>-0.41676659999999999</v>
      </c>
      <c r="CK2950">
        <v>-0.2376027</v>
      </c>
      <c r="CL2950">
        <v>-0.33360719999999999</v>
      </c>
      <c r="CM2950">
        <v>0.82740309999999995</v>
      </c>
      <c r="CN2950">
        <v>-0.37989279999999997</v>
      </c>
      <c r="CO2950">
        <v>-0.17598059999999999</v>
      </c>
      <c r="CP2950">
        <v>2.26932E-2</v>
      </c>
      <c r="CQ2950">
        <v>2.87958E-2</v>
      </c>
      <c r="CR2950">
        <v>2.3222400000000001E-2</v>
      </c>
      <c r="CS2950">
        <v>1.56349E-2</v>
      </c>
      <c r="CT2950">
        <v>1.62863E-2</v>
      </c>
      <c r="CU2950">
        <v>1.48296E-2</v>
      </c>
      <c r="CV2950">
        <v>0.45058969999999998</v>
      </c>
      <c r="CW2950">
        <v>9.1057210000000008</v>
      </c>
      <c r="CX2950">
        <v>3.7889529999999998</v>
      </c>
      <c r="CY2950">
        <v>2.2473369999999999</v>
      </c>
      <c r="CZ2950">
        <v>6.3890859999999998</v>
      </c>
      <c r="DA2950">
        <v>27.635590000000001</v>
      </c>
      <c r="DB2950">
        <v>21.249220000000001</v>
      </c>
      <c r="DC2950">
        <v>3.467946</v>
      </c>
      <c r="DD2950">
        <v>3.4165899999999999E-2</v>
      </c>
      <c r="DE2950">
        <v>6.2708200000000006E-2</v>
      </c>
      <c r="DF2950">
        <v>3.3853599999999998E-2</v>
      </c>
      <c r="DG2950">
        <v>4.1778999999999997E-2</v>
      </c>
      <c r="DH2950">
        <v>3.5602200000000001E-2</v>
      </c>
      <c r="DI2950">
        <v>5.58349E-2</v>
      </c>
      <c r="DJ2950">
        <v>5.1054500000000003E-2</v>
      </c>
      <c r="DK2950">
        <v>3.0052200000000001E-2</v>
      </c>
      <c r="DL2950">
        <v>3.9597300000000002E-2</v>
      </c>
      <c r="DM2950">
        <v>2.47181E-2</v>
      </c>
      <c r="DN2950">
        <v>2.2384399999999999E-2</v>
      </c>
      <c r="DO2950">
        <v>17</v>
      </c>
      <c r="DP2950">
        <v>19</v>
      </c>
    </row>
    <row r="2951" spans="1:120" hidden="1" x14ac:dyDescent="0.25">
      <c r="A2951" t="str">
        <f t="shared" si="46"/>
        <v>Industry_Type-3. Wholesale, Transport, other utilities_All Elect_44483</v>
      </c>
      <c r="B2951" t="s">
        <v>62</v>
      </c>
      <c r="C2951" t="s">
        <v>202</v>
      </c>
      <c r="D2951" t="s">
        <v>61</v>
      </c>
      <c r="E2951" t="s">
        <v>61</v>
      </c>
      <c r="F2951" t="s">
        <v>61</v>
      </c>
      <c r="G2951" t="s">
        <v>31</v>
      </c>
      <c r="H2951" t="s">
        <v>61</v>
      </c>
      <c r="I2951" t="s">
        <v>61</v>
      </c>
      <c r="J2951" t="s">
        <v>61</v>
      </c>
      <c r="K2951" t="s">
        <v>190</v>
      </c>
      <c r="L2951" s="18">
        <v>44483</v>
      </c>
      <c r="M2951">
        <v>17</v>
      </c>
      <c r="N2951">
        <v>19</v>
      </c>
      <c r="O2951" t="s">
        <v>258</v>
      </c>
      <c r="P2951">
        <v>8</v>
      </c>
      <c r="Q2951">
        <v>8</v>
      </c>
      <c r="R2951">
        <v>0</v>
      </c>
      <c r="S2951">
        <v>0</v>
      </c>
      <c r="T2951">
        <v>1</v>
      </c>
      <c r="U2951">
        <v>0</v>
      </c>
      <c r="V2951">
        <v>1</v>
      </c>
      <c r="W2951">
        <v>848.12</v>
      </c>
      <c r="X2951">
        <v>847.66</v>
      </c>
      <c r="Y2951">
        <v>806.86</v>
      </c>
      <c r="Z2951">
        <v>758.12</v>
      </c>
      <c r="AA2951">
        <v>677.24</v>
      </c>
      <c r="AB2951">
        <v>665.18</v>
      </c>
      <c r="AC2951">
        <v>636.28</v>
      </c>
      <c r="AD2951">
        <v>610.6</v>
      </c>
      <c r="AE2951">
        <v>565.02</v>
      </c>
      <c r="AF2951">
        <v>543.48</v>
      </c>
      <c r="AG2951">
        <v>620.86</v>
      </c>
      <c r="AH2951">
        <v>565.82000000000005</v>
      </c>
      <c r="AI2951">
        <v>592.05999999999995</v>
      </c>
      <c r="AJ2951">
        <v>598.16</v>
      </c>
      <c r="AK2951">
        <v>598.29999999999995</v>
      </c>
      <c r="AL2951">
        <v>552.5</v>
      </c>
      <c r="AM2951">
        <v>349.52</v>
      </c>
      <c r="AN2951">
        <v>352.08</v>
      </c>
      <c r="AO2951">
        <v>361.44</v>
      </c>
      <c r="AP2951">
        <v>524.32000000000005</v>
      </c>
      <c r="AQ2951">
        <v>676.92</v>
      </c>
      <c r="AR2951">
        <v>700.78</v>
      </c>
      <c r="AS2951">
        <v>819.92</v>
      </c>
      <c r="AT2951">
        <v>850.94</v>
      </c>
      <c r="AU2951">
        <v>54</v>
      </c>
      <c r="AV2951">
        <v>52</v>
      </c>
      <c r="AW2951">
        <v>51</v>
      </c>
      <c r="AX2951">
        <v>50</v>
      </c>
      <c r="AY2951">
        <v>50</v>
      </c>
      <c r="AZ2951">
        <v>49</v>
      </c>
      <c r="BA2951">
        <v>47</v>
      </c>
      <c r="BB2951">
        <v>46</v>
      </c>
      <c r="BC2951">
        <v>47</v>
      </c>
      <c r="BD2951">
        <v>53</v>
      </c>
      <c r="BE2951">
        <v>59</v>
      </c>
      <c r="BF2951">
        <v>62</v>
      </c>
      <c r="BG2951">
        <v>68</v>
      </c>
      <c r="BH2951">
        <v>72</v>
      </c>
      <c r="BI2951">
        <v>75</v>
      </c>
      <c r="BJ2951">
        <v>77</v>
      </c>
      <c r="BK2951">
        <v>78</v>
      </c>
      <c r="BL2951">
        <v>77</v>
      </c>
      <c r="BM2951">
        <v>73</v>
      </c>
      <c r="BN2951">
        <v>69</v>
      </c>
      <c r="BO2951">
        <v>66</v>
      </c>
      <c r="BP2951">
        <v>62</v>
      </c>
      <c r="BQ2951">
        <v>59</v>
      </c>
      <c r="BR2951">
        <v>57</v>
      </c>
      <c r="BS2951">
        <v>-7.6276719999999996</v>
      </c>
      <c r="BT2951">
        <v>-29.053809999999999</v>
      </c>
      <c r="BU2951">
        <v>-48.288879999999999</v>
      </c>
      <c r="BV2951">
        <v>-53.03199</v>
      </c>
      <c r="BW2951">
        <v>-41.157780000000002</v>
      </c>
      <c r="BX2951">
        <v>-33.494950000000003</v>
      </c>
      <c r="BY2951">
        <v>-15.39226</v>
      </c>
      <c r="BZ2951">
        <v>6.7886709999999999</v>
      </c>
      <c r="CA2951">
        <v>46.534889999999997</v>
      </c>
      <c r="CB2951">
        <v>39.822040000000001</v>
      </c>
      <c r="CC2951">
        <v>4.5464630000000001</v>
      </c>
      <c r="CD2951">
        <v>32.478270000000002</v>
      </c>
      <c r="CE2951">
        <v>-6.1356060000000001</v>
      </c>
      <c r="CF2951">
        <v>-21.07367</v>
      </c>
      <c r="CG2951">
        <v>-19.60821</v>
      </c>
      <c r="CH2951">
        <v>13.507110000000001</v>
      </c>
      <c r="CI2951">
        <v>211.23339999999999</v>
      </c>
      <c r="CJ2951">
        <v>200.0001</v>
      </c>
      <c r="CK2951">
        <v>196.84379999999999</v>
      </c>
      <c r="CL2951">
        <v>89.435919999999996</v>
      </c>
      <c r="CM2951">
        <v>-54.917679999999997</v>
      </c>
      <c r="CN2951">
        <v>-23.645569999999999</v>
      </c>
      <c r="CO2951">
        <v>-32.91433</v>
      </c>
      <c r="CP2951">
        <v>-50.997729999999997</v>
      </c>
      <c r="CQ2951">
        <v>158.5909</v>
      </c>
      <c r="CR2951">
        <v>142.78460000000001</v>
      </c>
      <c r="CS2951">
        <v>171.9391</v>
      </c>
      <c r="CT2951">
        <v>206.49780000000001</v>
      </c>
      <c r="CU2951">
        <v>117.4903</v>
      </c>
      <c r="CV2951">
        <v>74.889709999999994</v>
      </c>
      <c r="CW2951">
        <v>56.522300000000001</v>
      </c>
      <c r="CX2951">
        <v>48.370550000000001</v>
      </c>
      <c r="CY2951">
        <v>132.6114</v>
      </c>
      <c r="CZ2951">
        <v>188.84010000000001</v>
      </c>
      <c r="DA2951">
        <v>169.34809999999999</v>
      </c>
      <c r="DB2951">
        <v>140.2022</v>
      </c>
      <c r="DC2951">
        <v>189.29939999999999</v>
      </c>
      <c r="DD2951">
        <v>184.61619999999999</v>
      </c>
      <c r="DE2951">
        <v>372.1739</v>
      </c>
      <c r="DF2951">
        <v>210.4699</v>
      </c>
      <c r="DG2951">
        <v>99.344859999999997</v>
      </c>
      <c r="DH2951">
        <v>66.104169999999996</v>
      </c>
      <c r="DI2951">
        <v>231.8313</v>
      </c>
      <c r="DJ2951">
        <v>195.07169999999999</v>
      </c>
      <c r="DK2951">
        <v>82.363879999999995</v>
      </c>
      <c r="DL2951">
        <v>82.81523</v>
      </c>
      <c r="DM2951">
        <v>98.259889999999999</v>
      </c>
      <c r="DN2951">
        <v>127.5254</v>
      </c>
      <c r="DO2951">
        <v>17</v>
      </c>
      <c r="DP2951">
        <v>19</v>
      </c>
    </row>
    <row r="2952" spans="1:120" hidden="1" x14ac:dyDescent="0.25">
      <c r="A2952" t="str">
        <f t="shared" si="46"/>
        <v>Size_Grp-20 to 199.99 kW_All Elect_44483</v>
      </c>
      <c r="B2952" t="s">
        <v>62</v>
      </c>
      <c r="C2952" t="s">
        <v>201</v>
      </c>
      <c r="D2952" t="s">
        <v>61</v>
      </c>
      <c r="E2952" t="s">
        <v>61</v>
      </c>
      <c r="F2952" t="s">
        <v>61</v>
      </c>
      <c r="G2952" t="s">
        <v>61</v>
      </c>
      <c r="H2952" t="s">
        <v>61</v>
      </c>
      <c r="I2952" t="s">
        <v>61</v>
      </c>
      <c r="J2952" t="s">
        <v>101</v>
      </c>
      <c r="K2952" t="s">
        <v>190</v>
      </c>
      <c r="L2952" s="18">
        <v>44483</v>
      </c>
      <c r="M2952">
        <v>17</v>
      </c>
      <c r="N2952">
        <v>19</v>
      </c>
      <c r="O2952" t="s">
        <v>258</v>
      </c>
      <c r="P2952">
        <v>8</v>
      </c>
      <c r="Q2952">
        <v>8</v>
      </c>
      <c r="R2952">
        <v>0</v>
      </c>
      <c r="S2952">
        <v>0</v>
      </c>
      <c r="T2952">
        <v>1</v>
      </c>
      <c r="U2952">
        <v>0</v>
      </c>
      <c r="V2952">
        <v>1</v>
      </c>
      <c r="W2952">
        <v>222.24</v>
      </c>
      <c r="X2952">
        <v>216.72</v>
      </c>
      <c r="Y2952">
        <v>155.66</v>
      </c>
      <c r="Z2952">
        <v>166.86</v>
      </c>
      <c r="AA2952">
        <v>134.5</v>
      </c>
      <c r="AB2952">
        <v>130.41999999999999</v>
      </c>
      <c r="AC2952">
        <v>202.32</v>
      </c>
      <c r="AD2952">
        <v>210</v>
      </c>
      <c r="AE2952">
        <v>168.86</v>
      </c>
      <c r="AF2952">
        <v>118.28</v>
      </c>
      <c r="AG2952">
        <v>82.02</v>
      </c>
      <c r="AH2952">
        <v>61.2</v>
      </c>
      <c r="AI2952">
        <v>76.16</v>
      </c>
      <c r="AJ2952">
        <v>77.2</v>
      </c>
      <c r="AK2952">
        <v>82.32</v>
      </c>
      <c r="AL2952">
        <v>90.56</v>
      </c>
      <c r="AM2952">
        <v>176.64</v>
      </c>
      <c r="AN2952">
        <v>196.64</v>
      </c>
      <c r="AO2952">
        <v>176.48</v>
      </c>
      <c r="AP2952">
        <v>210.24</v>
      </c>
      <c r="AQ2952">
        <v>208.32</v>
      </c>
      <c r="AR2952">
        <v>183.58</v>
      </c>
      <c r="AS2952">
        <v>219.5</v>
      </c>
      <c r="AT2952">
        <v>222.32</v>
      </c>
      <c r="AU2952">
        <v>54</v>
      </c>
      <c r="AV2952">
        <v>52</v>
      </c>
      <c r="AW2952">
        <v>51</v>
      </c>
      <c r="AX2952">
        <v>50</v>
      </c>
      <c r="AY2952">
        <v>50</v>
      </c>
      <c r="AZ2952">
        <v>49</v>
      </c>
      <c r="BA2952">
        <v>47</v>
      </c>
      <c r="BB2952">
        <v>46</v>
      </c>
      <c r="BC2952">
        <v>47</v>
      </c>
      <c r="BD2952">
        <v>53</v>
      </c>
      <c r="BE2952">
        <v>59</v>
      </c>
      <c r="BF2952">
        <v>62</v>
      </c>
      <c r="BG2952">
        <v>68</v>
      </c>
      <c r="BH2952">
        <v>72</v>
      </c>
      <c r="BI2952">
        <v>75</v>
      </c>
      <c r="BJ2952">
        <v>77</v>
      </c>
      <c r="BK2952">
        <v>78</v>
      </c>
      <c r="BL2952">
        <v>77</v>
      </c>
      <c r="BM2952">
        <v>73</v>
      </c>
      <c r="BN2952">
        <v>69</v>
      </c>
      <c r="BO2952">
        <v>66</v>
      </c>
      <c r="BP2952">
        <v>62</v>
      </c>
      <c r="BQ2952">
        <v>59</v>
      </c>
      <c r="BR2952">
        <v>57</v>
      </c>
      <c r="BS2952">
        <v>0.48523110000000003</v>
      </c>
      <c r="BT2952">
        <v>1.220655</v>
      </c>
      <c r="BU2952">
        <v>0.1821014</v>
      </c>
      <c r="BV2952">
        <v>-1.0659970000000001</v>
      </c>
      <c r="BW2952">
        <v>0.67566649999999995</v>
      </c>
      <c r="BX2952">
        <v>0.10747900000000001</v>
      </c>
      <c r="BY2952">
        <v>-0.81876230000000005</v>
      </c>
      <c r="BZ2952">
        <v>-15.07931</v>
      </c>
      <c r="CA2952">
        <v>-3.14621</v>
      </c>
      <c r="CB2952">
        <v>21.988040000000002</v>
      </c>
      <c r="CC2952">
        <v>24.380320000000001</v>
      </c>
      <c r="CD2952">
        <v>21.206040000000002</v>
      </c>
      <c r="CE2952">
        <v>9.6937099999999994</v>
      </c>
      <c r="CF2952">
        <v>9.5712360000000007</v>
      </c>
      <c r="CG2952">
        <v>11.82733</v>
      </c>
      <c r="CH2952">
        <v>9.2690619999999999</v>
      </c>
      <c r="CI2952">
        <v>5.4204780000000001</v>
      </c>
      <c r="CJ2952">
        <v>-1.178874</v>
      </c>
      <c r="CK2952">
        <v>-1.0474330000000001</v>
      </c>
      <c r="CL2952">
        <v>0.6030027</v>
      </c>
      <c r="CM2952">
        <v>-0.14484929999999999</v>
      </c>
      <c r="CN2952">
        <v>2.4941059999999999</v>
      </c>
      <c r="CO2952">
        <v>-0.62956270000000003</v>
      </c>
      <c r="CP2952">
        <v>-1.5170630000000001</v>
      </c>
      <c r="CQ2952">
        <v>1.5927119999999999</v>
      </c>
      <c r="CR2952">
        <v>0.72630810000000001</v>
      </c>
      <c r="CS2952">
        <v>0.69800930000000005</v>
      </c>
      <c r="CT2952">
        <v>1.4941139999999999</v>
      </c>
      <c r="CU2952">
        <v>0.44894210000000001</v>
      </c>
      <c r="CV2952">
        <v>2.2715010000000002</v>
      </c>
      <c r="CW2952">
        <v>9.7400260000000003</v>
      </c>
      <c r="CX2952">
        <v>6.8834530000000003</v>
      </c>
      <c r="CY2952">
        <v>3.6810339999999999</v>
      </c>
      <c r="CZ2952">
        <v>11.207229999999999</v>
      </c>
      <c r="DA2952">
        <v>38.360149999999997</v>
      </c>
      <c r="DB2952">
        <v>34.023820000000001</v>
      </c>
      <c r="DC2952">
        <v>15.42338</v>
      </c>
      <c r="DD2952">
        <v>12.048590000000001</v>
      </c>
      <c r="DE2952">
        <v>12.59676</v>
      </c>
      <c r="DF2952">
        <v>7.2218980000000004</v>
      </c>
      <c r="DG2952">
        <v>4.1314279999999997</v>
      </c>
      <c r="DH2952">
        <v>2.1217830000000002</v>
      </c>
      <c r="DI2952">
        <v>4.0987929999999997</v>
      </c>
      <c r="DJ2952">
        <v>3.5740509999999999</v>
      </c>
      <c r="DK2952">
        <v>1.6191759999999999</v>
      </c>
      <c r="DL2952">
        <v>6.1005609999999999</v>
      </c>
      <c r="DM2952">
        <v>0.91952679999999998</v>
      </c>
      <c r="DN2952">
        <v>0.80973740000000005</v>
      </c>
      <c r="DO2952">
        <v>17</v>
      </c>
      <c r="DP2952">
        <v>19</v>
      </c>
    </row>
    <row r="2953" spans="1:120" hidden="1" x14ac:dyDescent="0.25">
      <c r="A2953" t="str">
        <f t="shared" si="46"/>
        <v>OtherDR-No_All Elect_44483</v>
      </c>
      <c r="B2953" t="s">
        <v>62</v>
      </c>
      <c r="C2953" t="s">
        <v>323</v>
      </c>
      <c r="D2953" t="s">
        <v>61</v>
      </c>
      <c r="E2953" t="s">
        <v>61</v>
      </c>
      <c r="F2953" t="s">
        <v>61</v>
      </c>
      <c r="G2953" t="s">
        <v>61</v>
      </c>
      <c r="H2953" t="s">
        <v>61</v>
      </c>
      <c r="I2953" t="s">
        <v>97</v>
      </c>
      <c r="J2953" t="s">
        <v>61</v>
      </c>
      <c r="K2953" t="s">
        <v>190</v>
      </c>
      <c r="L2953" s="18">
        <v>44483</v>
      </c>
      <c r="M2953">
        <v>17</v>
      </c>
      <c r="N2953">
        <v>19</v>
      </c>
      <c r="O2953" t="s">
        <v>258</v>
      </c>
      <c r="P2953">
        <v>7</v>
      </c>
      <c r="Q2953">
        <v>7</v>
      </c>
      <c r="R2953">
        <v>0</v>
      </c>
      <c r="S2953">
        <v>0</v>
      </c>
      <c r="T2953">
        <v>1</v>
      </c>
      <c r="U2953">
        <v>0</v>
      </c>
      <c r="V2953">
        <v>1</v>
      </c>
      <c r="W2953">
        <v>160.80000000000001</v>
      </c>
      <c r="X2953">
        <v>156.72</v>
      </c>
      <c r="Y2953">
        <v>93.04</v>
      </c>
      <c r="Z2953">
        <v>105.28</v>
      </c>
      <c r="AA2953">
        <v>95.04</v>
      </c>
      <c r="AB2953">
        <v>92.48</v>
      </c>
      <c r="AC2953">
        <v>166.48</v>
      </c>
      <c r="AD2953">
        <v>166.64</v>
      </c>
      <c r="AE2953">
        <v>133.91999999999999</v>
      </c>
      <c r="AF2953">
        <v>112.72</v>
      </c>
      <c r="AG2953">
        <v>83.36</v>
      </c>
      <c r="AH2953">
        <v>66</v>
      </c>
      <c r="AI2953">
        <v>146.32</v>
      </c>
      <c r="AJ2953">
        <v>146</v>
      </c>
      <c r="AK2953">
        <v>149.12</v>
      </c>
      <c r="AL2953">
        <v>154.16</v>
      </c>
      <c r="AM2953">
        <v>239.52</v>
      </c>
      <c r="AN2953">
        <v>259.12</v>
      </c>
      <c r="AO2953">
        <v>244</v>
      </c>
      <c r="AP2953">
        <v>276.24</v>
      </c>
      <c r="AQ2953">
        <v>272.64</v>
      </c>
      <c r="AR2953">
        <v>232.08</v>
      </c>
      <c r="AS2953">
        <v>158.63999999999999</v>
      </c>
      <c r="AT2953">
        <v>158.72</v>
      </c>
      <c r="AU2953">
        <v>54</v>
      </c>
      <c r="AV2953">
        <v>52</v>
      </c>
      <c r="AW2953">
        <v>51</v>
      </c>
      <c r="AX2953">
        <v>50</v>
      </c>
      <c r="AY2953">
        <v>50</v>
      </c>
      <c r="AZ2953">
        <v>49</v>
      </c>
      <c r="BA2953">
        <v>47</v>
      </c>
      <c r="BB2953">
        <v>46</v>
      </c>
      <c r="BC2953">
        <v>47</v>
      </c>
      <c r="BD2953">
        <v>53</v>
      </c>
      <c r="BE2953">
        <v>59</v>
      </c>
      <c r="BF2953">
        <v>62</v>
      </c>
      <c r="BG2953">
        <v>68</v>
      </c>
      <c r="BH2953">
        <v>72</v>
      </c>
      <c r="BI2953">
        <v>75</v>
      </c>
      <c r="BJ2953">
        <v>77</v>
      </c>
      <c r="BK2953">
        <v>78</v>
      </c>
      <c r="BL2953">
        <v>77</v>
      </c>
      <c r="BM2953">
        <v>73</v>
      </c>
      <c r="BN2953">
        <v>69</v>
      </c>
      <c r="BO2953">
        <v>66</v>
      </c>
      <c r="BP2953">
        <v>62</v>
      </c>
      <c r="BQ2953">
        <v>59</v>
      </c>
      <c r="BR2953">
        <v>57</v>
      </c>
      <c r="BS2953">
        <v>-1.136816</v>
      </c>
      <c r="BT2953">
        <v>-0.29221619999999998</v>
      </c>
      <c r="BU2953">
        <v>1.755916</v>
      </c>
      <c r="BV2953">
        <v>0.60443199999999997</v>
      </c>
      <c r="BW2953">
        <v>1.8533230000000001</v>
      </c>
      <c r="BX2953">
        <v>-0.97497140000000004</v>
      </c>
      <c r="BY2953">
        <v>-0.97123380000000004</v>
      </c>
      <c r="BZ2953">
        <v>-5.9387740000000004</v>
      </c>
      <c r="CA2953">
        <v>3.3874580000000001</v>
      </c>
      <c r="CB2953">
        <v>7.1234659999999996</v>
      </c>
      <c r="CC2953">
        <v>25.010580000000001</v>
      </c>
      <c r="CD2953">
        <v>46.277760000000001</v>
      </c>
      <c r="CE2953">
        <v>6.5246209999999998</v>
      </c>
      <c r="CF2953">
        <v>6.9904270000000004</v>
      </c>
      <c r="CG2953">
        <v>9.9896689999999992</v>
      </c>
      <c r="CH2953">
        <v>10.29538</v>
      </c>
      <c r="CI2953">
        <v>3.2626620000000002</v>
      </c>
      <c r="CJ2953">
        <v>-2.4337390000000001</v>
      </c>
      <c r="CK2953">
        <v>-8.620393</v>
      </c>
      <c r="CL2953">
        <v>-6.9585179999999998</v>
      </c>
      <c r="CM2953">
        <v>-4.886863</v>
      </c>
      <c r="CN2953">
        <v>-9.2455839999999991</v>
      </c>
      <c r="CO2953">
        <v>7.6774420000000001</v>
      </c>
      <c r="CP2953">
        <v>-0.34354970000000001</v>
      </c>
      <c r="CQ2953">
        <v>1.08456</v>
      </c>
      <c r="CR2953">
        <v>0.58478129999999995</v>
      </c>
      <c r="CS2953">
        <v>0.56323120000000004</v>
      </c>
      <c r="CT2953">
        <v>1.415948</v>
      </c>
      <c r="CU2953">
        <v>0.44291740000000002</v>
      </c>
      <c r="CV2953">
        <v>2.00509</v>
      </c>
      <c r="CW2953">
        <v>0.67642360000000001</v>
      </c>
      <c r="CX2953">
        <v>3.1739160000000002</v>
      </c>
      <c r="CY2953">
        <v>1.785728</v>
      </c>
      <c r="CZ2953">
        <v>10.37086</v>
      </c>
      <c r="DA2953">
        <v>43.091340000000002</v>
      </c>
      <c r="DB2953">
        <v>61.045670000000001</v>
      </c>
      <c r="DC2953">
        <v>15.48865</v>
      </c>
      <c r="DD2953">
        <v>14.79665</v>
      </c>
      <c r="DE2953">
        <v>14.63687</v>
      </c>
      <c r="DF2953">
        <v>8.9544969999999999</v>
      </c>
      <c r="DG2953">
        <v>5.8384729999999996</v>
      </c>
      <c r="DH2953">
        <v>3.8938139999999999</v>
      </c>
      <c r="DI2953">
        <v>6.0375909999999999</v>
      </c>
      <c r="DJ2953">
        <v>8.1160999999999994</v>
      </c>
      <c r="DK2953">
        <v>4.181889</v>
      </c>
      <c r="DL2953">
        <v>18.657119999999999</v>
      </c>
      <c r="DM2953">
        <v>24.875299999999999</v>
      </c>
      <c r="DN2953">
        <v>0.42573509999999998</v>
      </c>
      <c r="DO2953">
        <v>17</v>
      </c>
      <c r="DP2953">
        <v>19</v>
      </c>
    </row>
    <row r="2954" spans="1:120" hidden="1" x14ac:dyDescent="0.25">
      <c r="A2954" t="str">
        <f t="shared" si="46"/>
        <v>OtherDR-Yes_All Elect_44483</v>
      </c>
      <c r="B2954" t="s">
        <v>62</v>
      </c>
      <c r="C2954" t="s">
        <v>324</v>
      </c>
      <c r="D2954" t="s">
        <v>61</v>
      </c>
      <c r="E2954" t="s">
        <v>61</v>
      </c>
      <c r="F2954" t="s">
        <v>61</v>
      </c>
      <c r="G2954" t="s">
        <v>61</v>
      </c>
      <c r="H2954" t="s">
        <v>61</v>
      </c>
      <c r="I2954" t="s">
        <v>98</v>
      </c>
      <c r="J2954" t="s">
        <v>61</v>
      </c>
      <c r="K2954" t="s">
        <v>190</v>
      </c>
      <c r="L2954" s="18">
        <v>44483</v>
      </c>
      <c r="M2954">
        <v>17</v>
      </c>
      <c r="N2954">
        <v>19</v>
      </c>
      <c r="O2954" t="s">
        <v>258</v>
      </c>
      <c r="P2954">
        <v>4</v>
      </c>
      <c r="Q2954">
        <v>4</v>
      </c>
      <c r="R2954">
        <v>0</v>
      </c>
      <c r="S2954">
        <v>0</v>
      </c>
      <c r="T2954">
        <v>1</v>
      </c>
      <c r="U2954">
        <v>0</v>
      </c>
      <c r="V2954">
        <v>1</v>
      </c>
      <c r="W2954">
        <v>717.64</v>
      </c>
      <c r="X2954">
        <v>717.26</v>
      </c>
      <c r="Y2954">
        <v>738.84</v>
      </c>
      <c r="Z2954">
        <v>678.98</v>
      </c>
      <c r="AA2954">
        <v>606.29999999999995</v>
      </c>
      <c r="AB2954">
        <v>627.52</v>
      </c>
      <c r="AC2954">
        <v>598.67999999999995</v>
      </c>
      <c r="AD2954">
        <v>575.96</v>
      </c>
      <c r="AE2954">
        <v>537</v>
      </c>
      <c r="AF2954">
        <v>490.88</v>
      </c>
      <c r="AG2954">
        <v>577.12</v>
      </c>
      <c r="AH2954">
        <v>533.5</v>
      </c>
      <c r="AI2954">
        <v>541.66</v>
      </c>
      <c r="AJ2954">
        <v>548.24</v>
      </c>
      <c r="AK2954">
        <v>548.46</v>
      </c>
      <c r="AL2954">
        <v>502.9</v>
      </c>
      <c r="AM2954">
        <v>227.6</v>
      </c>
      <c r="AN2954">
        <v>230</v>
      </c>
      <c r="AO2954">
        <v>235.76</v>
      </c>
      <c r="AP2954">
        <v>340.48</v>
      </c>
      <c r="AQ2954">
        <v>492.44</v>
      </c>
      <c r="AR2954">
        <v>543.48</v>
      </c>
      <c r="AS2954">
        <v>689.82</v>
      </c>
      <c r="AT2954">
        <v>720.46</v>
      </c>
      <c r="AU2954">
        <v>54</v>
      </c>
      <c r="AV2954">
        <v>52</v>
      </c>
      <c r="AW2954">
        <v>51</v>
      </c>
      <c r="AX2954">
        <v>50</v>
      </c>
      <c r="AY2954">
        <v>50</v>
      </c>
      <c r="AZ2954">
        <v>49</v>
      </c>
      <c r="BA2954">
        <v>47</v>
      </c>
      <c r="BB2954">
        <v>46</v>
      </c>
      <c r="BC2954">
        <v>47</v>
      </c>
      <c r="BD2954">
        <v>53</v>
      </c>
      <c r="BE2954">
        <v>59</v>
      </c>
      <c r="BF2954">
        <v>62</v>
      </c>
      <c r="BG2954">
        <v>68</v>
      </c>
      <c r="BH2954">
        <v>72</v>
      </c>
      <c r="BI2954">
        <v>75</v>
      </c>
      <c r="BJ2954">
        <v>77</v>
      </c>
      <c r="BK2954">
        <v>78</v>
      </c>
      <c r="BL2954">
        <v>77</v>
      </c>
      <c r="BM2954">
        <v>73</v>
      </c>
      <c r="BN2954">
        <v>69</v>
      </c>
      <c r="BO2954">
        <v>66</v>
      </c>
      <c r="BP2954">
        <v>62</v>
      </c>
      <c r="BQ2954">
        <v>59</v>
      </c>
      <c r="BR2954">
        <v>57</v>
      </c>
      <c r="BS2954">
        <v>-8.5063460000000006</v>
      </c>
      <c r="BT2954">
        <v>-30.309650000000001</v>
      </c>
      <c r="BU2954">
        <v>-50.121079999999999</v>
      </c>
      <c r="BV2954">
        <v>-53.882300000000001</v>
      </c>
      <c r="BW2954">
        <v>-42.28257</v>
      </c>
      <c r="BX2954">
        <v>-33.197740000000003</v>
      </c>
      <c r="BY2954">
        <v>-16.697990000000001</v>
      </c>
      <c r="BZ2954">
        <v>-0.25740580000000002</v>
      </c>
      <c r="CA2954">
        <v>40.914050000000003</v>
      </c>
      <c r="CB2954">
        <v>51.719140000000003</v>
      </c>
      <c r="CC2954">
        <v>9.9061199999999996</v>
      </c>
      <c r="CD2954">
        <v>30.353639999999999</v>
      </c>
      <c r="CE2954">
        <v>-7.4816659999999997</v>
      </c>
      <c r="CF2954">
        <v>-20.053560000000001</v>
      </c>
      <c r="CG2954">
        <v>-18.841850000000001</v>
      </c>
      <c r="CH2954">
        <v>14.02336</v>
      </c>
      <c r="CI2954">
        <v>213.61269999999999</v>
      </c>
      <c r="CJ2954">
        <v>201.50049999999999</v>
      </c>
      <c r="CK2954">
        <v>198.56229999999999</v>
      </c>
      <c r="CL2954">
        <v>89.047700000000006</v>
      </c>
      <c r="CM2954">
        <v>-53.45731</v>
      </c>
      <c r="CN2954">
        <v>-23.471209999999999</v>
      </c>
      <c r="CO2954">
        <v>-33.64246</v>
      </c>
      <c r="CP2954">
        <v>-51.547789999999999</v>
      </c>
      <c r="CQ2954">
        <v>157.75059999999999</v>
      </c>
      <c r="CR2954">
        <v>142.4529</v>
      </c>
      <c r="CS2954">
        <v>171.64599999999999</v>
      </c>
      <c r="CT2954">
        <v>205.464</v>
      </c>
      <c r="CU2954">
        <v>117.2837</v>
      </c>
      <c r="CV2954">
        <v>75.191599999999994</v>
      </c>
      <c r="CW2954">
        <v>65.465109999999996</v>
      </c>
      <c r="CX2954">
        <v>52.002040000000001</v>
      </c>
      <c r="CY2954">
        <v>134.6713</v>
      </c>
      <c r="CZ2954">
        <v>193.8372</v>
      </c>
      <c r="DA2954">
        <v>194.42400000000001</v>
      </c>
      <c r="DB2954">
        <v>157.7346</v>
      </c>
      <c r="DC2954">
        <v>191.4391</v>
      </c>
      <c r="DD2954">
        <v>183.53870000000001</v>
      </c>
      <c r="DE2954">
        <v>371.05880000000002</v>
      </c>
      <c r="DF2954">
        <v>209.11619999999999</v>
      </c>
      <c r="DG2954">
        <v>97.916499999999999</v>
      </c>
      <c r="DH2954">
        <v>64.68056</v>
      </c>
      <c r="DI2954">
        <v>230.23480000000001</v>
      </c>
      <c r="DJ2954">
        <v>192.6944</v>
      </c>
      <c r="DK2954">
        <v>80.8416</v>
      </c>
      <c r="DL2954">
        <v>82.055329999999998</v>
      </c>
      <c r="DM2954">
        <v>98.033360000000002</v>
      </c>
      <c r="DN2954">
        <v>127.2732</v>
      </c>
      <c r="DO2954">
        <v>17</v>
      </c>
      <c r="DP2954">
        <v>19</v>
      </c>
    </row>
    <row r="2955" spans="1:120" hidden="1" x14ac:dyDescent="0.25">
      <c r="A2955" t="str">
        <f t="shared" si="46"/>
        <v>All_All Elect_44483</v>
      </c>
      <c r="B2955" t="s">
        <v>62</v>
      </c>
      <c r="C2955" t="s">
        <v>61</v>
      </c>
      <c r="D2955" t="s">
        <v>61</v>
      </c>
      <c r="E2955" t="s">
        <v>61</v>
      </c>
      <c r="F2955" t="s">
        <v>61</v>
      </c>
      <c r="G2955" t="s">
        <v>61</v>
      </c>
      <c r="H2955" t="s">
        <v>61</v>
      </c>
      <c r="I2955" t="s">
        <v>61</v>
      </c>
      <c r="J2955" t="s">
        <v>61</v>
      </c>
      <c r="K2955" t="s">
        <v>190</v>
      </c>
      <c r="L2955" s="18">
        <v>44483</v>
      </c>
      <c r="M2955">
        <v>17</v>
      </c>
      <c r="N2955">
        <v>19</v>
      </c>
      <c r="O2955" t="s">
        <v>258</v>
      </c>
      <c r="P2955">
        <v>11</v>
      </c>
      <c r="Q2955">
        <v>11</v>
      </c>
      <c r="R2955">
        <v>0</v>
      </c>
      <c r="S2955">
        <v>0</v>
      </c>
      <c r="T2955">
        <v>1</v>
      </c>
      <c r="U2955">
        <v>0</v>
      </c>
      <c r="V2955">
        <v>1</v>
      </c>
      <c r="W2955">
        <v>878.44</v>
      </c>
      <c r="X2955">
        <v>873.98</v>
      </c>
      <c r="Y2955">
        <v>831.88</v>
      </c>
      <c r="Z2955">
        <v>784.26</v>
      </c>
      <c r="AA2955">
        <v>701.34</v>
      </c>
      <c r="AB2955">
        <v>720</v>
      </c>
      <c r="AC2955">
        <v>765.16</v>
      </c>
      <c r="AD2955">
        <v>742.6</v>
      </c>
      <c r="AE2955">
        <v>670.92</v>
      </c>
      <c r="AF2955">
        <v>603.6</v>
      </c>
      <c r="AG2955">
        <v>660.48</v>
      </c>
      <c r="AH2955">
        <v>599.5</v>
      </c>
      <c r="AI2955">
        <v>687.98</v>
      </c>
      <c r="AJ2955">
        <v>694.24</v>
      </c>
      <c r="AK2955">
        <v>697.58</v>
      </c>
      <c r="AL2955">
        <v>657.06</v>
      </c>
      <c r="AM2955">
        <v>467.12</v>
      </c>
      <c r="AN2955">
        <v>489.12</v>
      </c>
      <c r="AO2955">
        <v>479.76</v>
      </c>
      <c r="AP2955">
        <v>616.72</v>
      </c>
      <c r="AQ2955">
        <v>765.08</v>
      </c>
      <c r="AR2955">
        <v>775.56</v>
      </c>
      <c r="AS2955">
        <v>848.46</v>
      </c>
      <c r="AT2955">
        <v>879.18</v>
      </c>
      <c r="AU2955">
        <v>54</v>
      </c>
      <c r="AV2955">
        <v>52</v>
      </c>
      <c r="AW2955">
        <v>51</v>
      </c>
      <c r="AX2955">
        <v>50</v>
      </c>
      <c r="AY2955">
        <v>50</v>
      </c>
      <c r="AZ2955">
        <v>49</v>
      </c>
      <c r="BA2955">
        <v>47</v>
      </c>
      <c r="BB2955">
        <v>46</v>
      </c>
      <c r="BC2955">
        <v>47</v>
      </c>
      <c r="BD2955">
        <v>53</v>
      </c>
      <c r="BE2955">
        <v>59</v>
      </c>
      <c r="BF2955">
        <v>62</v>
      </c>
      <c r="BG2955">
        <v>68</v>
      </c>
      <c r="BH2955">
        <v>72</v>
      </c>
      <c r="BI2955">
        <v>75</v>
      </c>
      <c r="BJ2955">
        <v>77</v>
      </c>
      <c r="BK2955">
        <v>78</v>
      </c>
      <c r="BL2955">
        <v>77</v>
      </c>
      <c r="BM2955">
        <v>73</v>
      </c>
      <c r="BN2955">
        <v>69</v>
      </c>
      <c r="BO2955">
        <v>66</v>
      </c>
      <c r="BP2955">
        <v>62</v>
      </c>
      <c r="BQ2955">
        <v>59</v>
      </c>
      <c r="BR2955">
        <v>57</v>
      </c>
      <c r="BS2955">
        <v>-9.6431609999999992</v>
      </c>
      <c r="BT2955">
        <v>-30.601870000000002</v>
      </c>
      <c r="BU2955">
        <v>-48.365160000000003</v>
      </c>
      <c r="BV2955">
        <v>-53.27787</v>
      </c>
      <c r="BW2955">
        <v>-40.429250000000003</v>
      </c>
      <c r="BX2955">
        <v>-34.172710000000002</v>
      </c>
      <c r="BY2955">
        <v>-17.669219999999999</v>
      </c>
      <c r="BZ2955">
        <v>-6.1961789999999999</v>
      </c>
      <c r="CA2955">
        <v>44.30151</v>
      </c>
      <c r="CB2955">
        <v>58.842599999999997</v>
      </c>
      <c r="CC2955">
        <v>34.916699999999999</v>
      </c>
      <c r="CD2955">
        <v>76.631389999999996</v>
      </c>
      <c r="CE2955">
        <v>-0.95704440000000002</v>
      </c>
      <c r="CF2955">
        <v>-13.063129999999999</v>
      </c>
      <c r="CG2955">
        <v>-8.8521850000000004</v>
      </c>
      <c r="CH2955">
        <v>24.318739999999998</v>
      </c>
      <c r="CI2955">
        <v>216.87540000000001</v>
      </c>
      <c r="CJ2955">
        <v>199.0668</v>
      </c>
      <c r="CK2955">
        <v>189.9419</v>
      </c>
      <c r="CL2955">
        <v>82.089179999999999</v>
      </c>
      <c r="CM2955">
        <v>-58.344169999999998</v>
      </c>
      <c r="CN2955">
        <v>-32.716799999999999</v>
      </c>
      <c r="CO2955">
        <v>-25.965019999999999</v>
      </c>
      <c r="CP2955">
        <v>-51.89134</v>
      </c>
      <c r="CQ2955">
        <v>158.83510000000001</v>
      </c>
      <c r="CR2955">
        <v>143.0377</v>
      </c>
      <c r="CS2955">
        <v>172.20920000000001</v>
      </c>
      <c r="CT2955">
        <v>206.88</v>
      </c>
      <c r="CU2955">
        <v>117.7266</v>
      </c>
      <c r="CV2955">
        <v>77.196690000000004</v>
      </c>
      <c r="CW2955">
        <v>66.141530000000003</v>
      </c>
      <c r="CX2955">
        <v>55.175960000000003</v>
      </c>
      <c r="CY2955">
        <v>136.45699999999999</v>
      </c>
      <c r="CZ2955">
        <v>204.208</v>
      </c>
      <c r="DA2955">
        <v>237.5154</v>
      </c>
      <c r="DB2955">
        <v>218.78020000000001</v>
      </c>
      <c r="DC2955">
        <v>206.92769999999999</v>
      </c>
      <c r="DD2955">
        <v>198.33529999999999</v>
      </c>
      <c r="DE2955">
        <v>385.69569999999999</v>
      </c>
      <c r="DF2955">
        <v>218.07069999999999</v>
      </c>
      <c r="DG2955">
        <v>103.755</v>
      </c>
      <c r="DH2955">
        <v>68.574380000000005</v>
      </c>
      <c r="DI2955">
        <v>236.2724</v>
      </c>
      <c r="DJ2955">
        <v>200.81049999999999</v>
      </c>
      <c r="DK2955">
        <v>85.023489999999995</v>
      </c>
      <c r="DL2955">
        <v>100.7124</v>
      </c>
      <c r="DM2955">
        <v>122.9087</v>
      </c>
      <c r="DN2955">
        <v>127.69889999999999</v>
      </c>
      <c r="DO2955">
        <v>17</v>
      </c>
      <c r="DP2955">
        <v>19</v>
      </c>
    </row>
    <row r="2956" spans="1:120" hidden="1" x14ac:dyDescent="0.25">
      <c r="A2956" t="str">
        <f t="shared" si="46"/>
        <v>LCA-Sierra_All Elect_44483</v>
      </c>
      <c r="B2956" t="s">
        <v>62</v>
      </c>
      <c r="C2956" t="s">
        <v>206</v>
      </c>
      <c r="D2956" t="s">
        <v>34</v>
      </c>
      <c r="E2956" t="s">
        <v>61</v>
      </c>
      <c r="F2956" t="s">
        <v>61</v>
      </c>
      <c r="G2956" t="s">
        <v>61</v>
      </c>
      <c r="H2956" t="s">
        <v>61</v>
      </c>
      <c r="I2956" t="s">
        <v>61</v>
      </c>
      <c r="J2956" t="s">
        <v>61</v>
      </c>
      <c r="K2956" t="s">
        <v>190</v>
      </c>
      <c r="L2956" s="18">
        <v>44483</v>
      </c>
      <c r="M2956">
        <v>17</v>
      </c>
      <c r="N2956">
        <v>19</v>
      </c>
      <c r="O2956" t="s">
        <v>258</v>
      </c>
      <c r="P2956">
        <v>11</v>
      </c>
      <c r="Q2956">
        <v>11</v>
      </c>
      <c r="R2956">
        <v>0</v>
      </c>
      <c r="S2956">
        <v>0</v>
      </c>
      <c r="T2956">
        <v>1</v>
      </c>
      <c r="U2956">
        <v>0</v>
      </c>
      <c r="V2956">
        <v>1</v>
      </c>
      <c r="W2956">
        <v>878.44</v>
      </c>
      <c r="X2956">
        <v>873.98</v>
      </c>
      <c r="Y2956">
        <v>831.88</v>
      </c>
      <c r="Z2956">
        <v>784.26</v>
      </c>
      <c r="AA2956">
        <v>701.34</v>
      </c>
      <c r="AB2956">
        <v>720</v>
      </c>
      <c r="AC2956">
        <v>765.16</v>
      </c>
      <c r="AD2956">
        <v>742.6</v>
      </c>
      <c r="AE2956">
        <v>670.92</v>
      </c>
      <c r="AF2956">
        <v>603.6</v>
      </c>
      <c r="AG2956">
        <v>660.48</v>
      </c>
      <c r="AH2956">
        <v>599.5</v>
      </c>
      <c r="AI2956">
        <v>687.98</v>
      </c>
      <c r="AJ2956">
        <v>694.24</v>
      </c>
      <c r="AK2956">
        <v>697.58</v>
      </c>
      <c r="AL2956">
        <v>657.06</v>
      </c>
      <c r="AM2956">
        <v>467.12</v>
      </c>
      <c r="AN2956">
        <v>489.12</v>
      </c>
      <c r="AO2956">
        <v>479.76</v>
      </c>
      <c r="AP2956">
        <v>616.72</v>
      </c>
      <c r="AQ2956">
        <v>765.08</v>
      </c>
      <c r="AR2956">
        <v>775.56</v>
      </c>
      <c r="AS2956">
        <v>848.46</v>
      </c>
      <c r="AT2956">
        <v>879.18</v>
      </c>
      <c r="AU2956">
        <v>54</v>
      </c>
      <c r="AV2956">
        <v>52</v>
      </c>
      <c r="AW2956">
        <v>51</v>
      </c>
      <c r="AX2956">
        <v>50</v>
      </c>
      <c r="AY2956">
        <v>50</v>
      </c>
      <c r="AZ2956">
        <v>49</v>
      </c>
      <c r="BA2956">
        <v>47</v>
      </c>
      <c r="BB2956">
        <v>46</v>
      </c>
      <c r="BC2956">
        <v>47</v>
      </c>
      <c r="BD2956">
        <v>53</v>
      </c>
      <c r="BE2956">
        <v>59</v>
      </c>
      <c r="BF2956">
        <v>62</v>
      </c>
      <c r="BG2956">
        <v>68</v>
      </c>
      <c r="BH2956">
        <v>72</v>
      </c>
      <c r="BI2956">
        <v>75</v>
      </c>
      <c r="BJ2956">
        <v>77</v>
      </c>
      <c r="BK2956">
        <v>78</v>
      </c>
      <c r="BL2956">
        <v>77</v>
      </c>
      <c r="BM2956">
        <v>73</v>
      </c>
      <c r="BN2956">
        <v>69</v>
      </c>
      <c r="BO2956">
        <v>66</v>
      </c>
      <c r="BP2956">
        <v>62</v>
      </c>
      <c r="BQ2956">
        <v>59</v>
      </c>
      <c r="BR2956">
        <v>57</v>
      </c>
      <c r="BS2956">
        <v>-9.6431609999999992</v>
      </c>
      <c r="BT2956">
        <v>-30.601870000000002</v>
      </c>
      <c r="BU2956">
        <v>-48.365160000000003</v>
      </c>
      <c r="BV2956">
        <v>-53.27787</v>
      </c>
      <c r="BW2956">
        <v>-40.429250000000003</v>
      </c>
      <c r="BX2956">
        <v>-34.172710000000002</v>
      </c>
      <c r="BY2956">
        <v>-17.669219999999999</v>
      </c>
      <c r="BZ2956">
        <v>-6.1961789999999999</v>
      </c>
      <c r="CA2956">
        <v>44.30151</v>
      </c>
      <c r="CB2956">
        <v>58.842599999999997</v>
      </c>
      <c r="CC2956">
        <v>34.916699999999999</v>
      </c>
      <c r="CD2956">
        <v>76.631389999999996</v>
      </c>
      <c r="CE2956">
        <v>-0.95704440000000002</v>
      </c>
      <c r="CF2956">
        <v>-13.063129999999999</v>
      </c>
      <c r="CG2956">
        <v>-8.8521850000000004</v>
      </c>
      <c r="CH2956">
        <v>24.318739999999998</v>
      </c>
      <c r="CI2956">
        <v>216.87540000000001</v>
      </c>
      <c r="CJ2956">
        <v>199.0668</v>
      </c>
      <c r="CK2956">
        <v>189.9419</v>
      </c>
      <c r="CL2956">
        <v>82.089179999999999</v>
      </c>
      <c r="CM2956">
        <v>-58.344169999999998</v>
      </c>
      <c r="CN2956">
        <v>-32.716799999999999</v>
      </c>
      <c r="CO2956">
        <v>-25.965019999999999</v>
      </c>
      <c r="CP2956">
        <v>-51.89134</v>
      </c>
      <c r="CQ2956">
        <v>158.83510000000001</v>
      </c>
      <c r="CR2956">
        <v>143.0377</v>
      </c>
      <c r="CS2956">
        <v>172.20920000000001</v>
      </c>
      <c r="CT2956">
        <v>206.88</v>
      </c>
      <c r="CU2956">
        <v>117.7266</v>
      </c>
      <c r="CV2956">
        <v>77.196690000000004</v>
      </c>
      <c r="CW2956">
        <v>66.141530000000003</v>
      </c>
      <c r="CX2956">
        <v>55.175960000000003</v>
      </c>
      <c r="CY2956">
        <v>136.45699999999999</v>
      </c>
      <c r="CZ2956">
        <v>204.208</v>
      </c>
      <c r="DA2956">
        <v>237.5154</v>
      </c>
      <c r="DB2956">
        <v>218.78020000000001</v>
      </c>
      <c r="DC2956">
        <v>206.92769999999999</v>
      </c>
      <c r="DD2956">
        <v>198.33529999999999</v>
      </c>
      <c r="DE2956">
        <v>385.69569999999999</v>
      </c>
      <c r="DF2956">
        <v>218.07069999999999</v>
      </c>
      <c r="DG2956">
        <v>103.755</v>
      </c>
      <c r="DH2956">
        <v>68.574380000000005</v>
      </c>
      <c r="DI2956">
        <v>236.2724</v>
      </c>
      <c r="DJ2956">
        <v>200.81049999999999</v>
      </c>
      <c r="DK2956">
        <v>85.023489999999995</v>
      </c>
      <c r="DL2956">
        <v>100.7124</v>
      </c>
      <c r="DM2956">
        <v>122.9087</v>
      </c>
      <c r="DN2956">
        <v>127.69889999999999</v>
      </c>
      <c r="DO2956">
        <v>17</v>
      </c>
      <c r="DP2956">
        <v>19</v>
      </c>
    </row>
    <row r="2957" spans="1:120" hidden="1" x14ac:dyDescent="0.25">
      <c r="A2957" t="str">
        <f t="shared" si="46"/>
        <v>Aggregator-City of West Sacramento_All Elect_44483</v>
      </c>
      <c r="B2957" t="s">
        <v>62</v>
      </c>
      <c r="C2957" t="s">
        <v>272</v>
      </c>
      <c r="D2957" t="s">
        <v>61</v>
      </c>
      <c r="E2957" t="s">
        <v>61</v>
      </c>
      <c r="F2957" t="s">
        <v>273</v>
      </c>
      <c r="G2957" t="s">
        <v>61</v>
      </c>
      <c r="H2957" t="s">
        <v>61</v>
      </c>
      <c r="I2957" t="s">
        <v>61</v>
      </c>
      <c r="J2957" t="s">
        <v>61</v>
      </c>
      <c r="K2957" t="s">
        <v>190</v>
      </c>
      <c r="L2957" s="18">
        <v>44483</v>
      </c>
      <c r="M2957">
        <v>17</v>
      </c>
      <c r="N2957">
        <v>19</v>
      </c>
      <c r="O2957" t="s">
        <v>258</v>
      </c>
      <c r="P2957">
        <v>11</v>
      </c>
      <c r="Q2957">
        <v>11</v>
      </c>
      <c r="R2957">
        <v>0</v>
      </c>
      <c r="S2957">
        <v>0</v>
      </c>
      <c r="T2957">
        <v>1</v>
      </c>
      <c r="U2957">
        <v>0</v>
      </c>
      <c r="V2957">
        <v>1</v>
      </c>
      <c r="W2957">
        <v>878.44</v>
      </c>
      <c r="X2957">
        <v>873.98</v>
      </c>
      <c r="Y2957">
        <v>831.88</v>
      </c>
      <c r="Z2957">
        <v>784.26</v>
      </c>
      <c r="AA2957">
        <v>701.34</v>
      </c>
      <c r="AB2957">
        <v>720</v>
      </c>
      <c r="AC2957">
        <v>765.16</v>
      </c>
      <c r="AD2957">
        <v>742.6</v>
      </c>
      <c r="AE2957">
        <v>670.92</v>
      </c>
      <c r="AF2957">
        <v>603.6</v>
      </c>
      <c r="AG2957">
        <v>660.48</v>
      </c>
      <c r="AH2957">
        <v>599.5</v>
      </c>
      <c r="AI2957">
        <v>687.98</v>
      </c>
      <c r="AJ2957">
        <v>694.24</v>
      </c>
      <c r="AK2957">
        <v>697.58</v>
      </c>
      <c r="AL2957">
        <v>657.06</v>
      </c>
      <c r="AM2957">
        <v>467.12</v>
      </c>
      <c r="AN2957">
        <v>489.12</v>
      </c>
      <c r="AO2957">
        <v>479.76</v>
      </c>
      <c r="AP2957">
        <v>616.72</v>
      </c>
      <c r="AQ2957">
        <v>765.08</v>
      </c>
      <c r="AR2957">
        <v>775.56</v>
      </c>
      <c r="AS2957">
        <v>848.46</v>
      </c>
      <c r="AT2957">
        <v>879.18</v>
      </c>
      <c r="AU2957">
        <v>54</v>
      </c>
      <c r="AV2957">
        <v>52</v>
      </c>
      <c r="AW2957">
        <v>51</v>
      </c>
      <c r="AX2957">
        <v>50</v>
      </c>
      <c r="AY2957">
        <v>50</v>
      </c>
      <c r="AZ2957">
        <v>49</v>
      </c>
      <c r="BA2957">
        <v>47</v>
      </c>
      <c r="BB2957">
        <v>46</v>
      </c>
      <c r="BC2957">
        <v>47</v>
      </c>
      <c r="BD2957">
        <v>53</v>
      </c>
      <c r="BE2957">
        <v>59</v>
      </c>
      <c r="BF2957">
        <v>62</v>
      </c>
      <c r="BG2957">
        <v>68</v>
      </c>
      <c r="BH2957">
        <v>72</v>
      </c>
      <c r="BI2957">
        <v>75</v>
      </c>
      <c r="BJ2957">
        <v>77</v>
      </c>
      <c r="BK2957">
        <v>78</v>
      </c>
      <c r="BL2957">
        <v>77</v>
      </c>
      <c r="BM2957">
        <v>73</v>
      </c>
      <c r="BN2957">
        <v>69</v>
      </c>
      <c r="BO2957">
        <v>66</v>
      </c>
      <c r="BP2957">
        <v>62</v>
      </c>
      <c r="BQ2957">
        <v>59</v>
      </c>
      <c r="BR2957">
        <v>57</v>
      </c>
      <c r="BS2957">
        <v>-9.6431609999999992</v>
      </c>
      <c r="BT2957">
        <v>-30.601870000000002</v>
      </c>
      <c r="BU2957">
        <v>-48.365160000000003</v>
      </c>
      <c r="BV2957">
        <v>-53.27787</v>
      </c>
      <c r="BW2957">
        <v>-40.429250000000003</v>
      </c>
      <c r="BX2957">
        <v>-34.172710000000002</v>
      </c>
      <c r="BY2957">
        <v>-17.669219999999999</v>
      </c>
      <c r="BZ2957">
        <v>-6.1961789999999999</v>
      </c>
      <c r="CA2957">
        <v>44.30151</v>
      </c>
      <c r="CB2957">
        <v>58.842599999999997</v>
      </c>
      <c r="CC2957">
        <v>34.916699999999999</v>
      </c>
      <c r="CD2957">
        <v>76.631389999999996</v>
      </c>
      <c r="CE2957">
        <v>-0.95704440000000002</v>
      </c>
      <c r="CF2957">
        <v>-13.063129999999999</v>
      </c>
      <c r="CG2957">
        <v>-8.8521850000000004</v>
      </c>
      <c r="CH2957">
        <v>24.318739999999998</v>
      </c>
      <c r="CI2957">
        <v>216.87540000000001</v>
      </c>
      <c r="CJ2957">
        <v>199.0668</v>
      </c>
      <c r="CK2957">
        <v>189.9419</v>
      </c>
      <c r="CL2957">
        <v>82.089179999999999</v>
      </c>
      <c r="CM2957">
        <v>-58.344169999999998</v>
      </c>
      <c r="CN2957">
        <v>-32.716799999999999</v>
      </c>
      <c r="CO2957">
        <v>-25.965019999999999</v>
      </c>
      <c r="CP2957">
        <v>-51.89134</v>
      </c>
      <c r="CQ2957">
        <v>158.83510000000001</v>
      </c>
      <c r="CR2957">
        <v>143.0377</v>
      </c>
      <c r="CS2957">
        <v>172.20920000000001</v>
      </c>
      <c r="CT2957">
        <v>206.88</v>
      </c>
      <c r="CU2957">
        <v>117.7266</v>
      </c>
      <c r="CV2957">
        <v>77.196690000000004</v>
      </c>
      <c r="CW2957">
        <v>66.141530000000003</v>
      </c>
      <c r="CX2957">
        <v>55.175960000000003</v>
      </c>
      <c r="CY2957">
        <v>136.45699999999999</v>
      </c>
      <c r="CZ2957">
        <v>204.208</v>
      </c>
      <c r="DA2957">
        <v>237.5154</v>
      </c>
      <c r="DB2957">
        <v>218.78020000000001</v>
      </c>
      <c r="DC2957">
        <v>206.92769999999999</v>
      </c>
      <c r="DD2957">
        <v>198.33529999999999</v>
      </c>
      <c r="DE2957">
        <v>385.69569999999999</v>
      </c>
      <c r="DF2957">
        <v>218.07069999999999</v>
      </c>
      <c r="DG2957">
        <v>103.755</v>
      </c>
      <c r="DH2957">
        <v>68.574380000000005</v>
      </c>
      <c r="DI2957">
        <v>236.2724</v>
      </c>
      <c r="DJ2957">
        <v>200.81049999999999</v>
      </c>
      <c r="DK2957">
        <v>85.023489999999995</v>
      </c>
      <c r="DL2957">
        <v>100.7124</v>
      </c>
      <c r="DM2957">
        <v>122.9087</v>
      </c>
      <c r="DN2957">
        <v>127.69889999999999</v>
      </c>
      <c r="DO2957">
        <v>17</v>
      </c>
      <c r="DP2957">
        <v>19</v>
      </c>
    </row>
    <row r="2958" spans="1:120" hidden="1" x14ac:dyDescent="0.25">
      <c r="A2958" t="str">
        <f t="shared" si="46"/>
        <v>All_Elect DA 1-4 (1PM-9PM)_44483_17-19</v>
      </c>
      <c r="B2958" t="s">
        <v>62</v>
      </c>
      <c r="C2958" t="s">
        <v>61</v>
      </c>
      <c r="D2958" t="s">
        <v>61</v>
      </c>
      <c r="E2958" t="s">
        <v>61</v>
      </c>
      <c r="F2958" t="s">
        <v>61</v>
      </c>
      <c r="G2958" t="s">
        <v>61</v>
      </c>
      <c r="H2958" t="s">
        <v>61</v>
      </c>
      <c r="I2958" t="s">
        <v>61</v>
      </c>
      <c r="J2958" t="s">
        <v>61</v>
      </c>
      <c r="K2958" t="s">
        <v>203</v>
      </c>
      <c r="L2958" s="18">
        <v>44483</v>
      </c>
      <c r="M2958">
        <v>17</v>
      </c>
      <c r="N2958">
        <v>19</v>
      </c>
      <c r="O2958" t="s">
        <v>258</v>
      </c>
      <c r="P2958">
        <v>11</v>
      </c>
      <c r="Q2958">
        <v>11</v>
      </c>
      <c r="R2958">
        <v>0</v>
      </c>
      <c r="S2958">
        <v>1</v>
      </c>
      <c r="T2958">
        <v>1</v>
      </c>
      <c r="U2958">
        <v>1</v>
      </c>
      <c r="V2958">
        <v>1</v>
      </c>
      <c r="W2958">
        <v>878.44</v>
      </c>
      <c r="X2958">
        <v>873.98</v>
      </c>
      <c r="Y2958">
        <v>831.88</v>
      </c>
      <c r="Z2958">
        <v>784.26</v>
      </c>
      <c r="AA2958">
        <v>701.34</v>
      </c>
      <c r="AB2958">
        <v>720</v>
      </c>
      <c r="AC2958">
        <v>765.16</v>
      </c>
      <c r="AD2958">
        <v>742.6</v>
      </c>
      <c r="AE2958">
        <v>670.92</v>
      </c>
      <c r="AF2958">
        <v>603.6</v>
      </c>
      <c r="AG2958">
        <v>660.48</v>
      </c>
      <c r="AH2958">
        <v>599.5</v>
      </c>
      <c r="AI2958">
        <v>687.98</v>
      </c>
      <c r="AJ2958">
        <v>694.24</v>
      </c>
      <c r="AK2958">
        <v>697.58</v>
      </c>
      <c r="AL2958">
        <v>657.06</v>
      </c>
      <c r="AM2958">
        <v>467.12</v>
      </c>
      <c r="AN2958">
        <v>489.12</v>
      </c>
      <c r="AO2958">
        <v>479.76</v>
      </c>
      <c r="AP2958">
        <v>616.72</v>
      </c>
      <c r="AQ2958">
        <v>765.08</v>
      </c>
      <c r="AR2958">
        <v>775.56</v>
      </c>
      <c r="AS2958">
        <v>848.46</v>
      </c>
      <c r="AT2958">
        <v>879.18</v>
      </c>
      <c r="AU2958">
        <v>54</v>
      </c>
      <c r="AV2958">
        <v>52</v>
      </c>
      <c r="AW2958">
        <v>51</v>
      </c>
      <c r="AX2958">
        <v>50</v>
      </c>
      <c r="AY2958">
        <v>50</v>
      </c>
      <c r="AZ2958">
        <v>49</v>
      </c>
      <c r="BA2958">
        <v>47</v>
      </c>
      <c r="BB2958">
        <v>46</v>
      </c>
      <c r="BC2958">
        <v>47</v>
      </c>
      <c r="BD2958">
        <v>53</v>
      </c>
      <c r="BE2958">
        <v>59</v>
      </c>
      <c r="BF2958">
        <v>62</v>
      </c>
      <c r="BG2958">
        <v>68</v>
      </c>
      <c r="BH2958">
        <v>72</v>
      </c>
      <c r="BI2958">
        <v>75</v>
      </c>
      <c r="BJ2958">
        <v>77</v>
      </c>
      <c r="BK2958">
        <v>78</v>
      </c>
      <c r="BL2958">
        <v>77</v>
      </c>
      <c r="BM2958">
        <v>73</v>
      </c>
      <c r="BN2958">
        <v>69</v>
      </c>
      <c r="BO2958">
        <v>66</v>
      </c>
      <c r="BP2958">
        <v>62</v>
      </c>
      <c r="BQ2958">
        <v>59</v>
      </c>
      <c r="BR2958">
        <v>57</v>
      </c>
      <c r="BS2958">
        <v>-9.6431609999999992</v>
      </c>
      <c r="BT2958">
        <v>-30.601870000000002</v>
      </c>
      <c r="BU2958">
        <v>-48.365160000000003</v>
      </c>
      <c r="BV2958">
        <v>-53.27787</v>
      </c>
      <c r="BW2958">
        <v>-40.429250000000003</v>
      </c>
      <c r="BX2958">
        <v>-34.172710000000002</v>
      </c>
      <c r="BY2958">
        <v>-17.669219999999999</v>
      </c>
      <c r="BZ2958">
        <v>-6.1961789999999999</v>
      </c>
      <c r="CA2958">
        <v>44.30151</v>
      </c>
      <c r="CB2958">
        <v>58.842599999999997</v>
      </c>
      <c r="CC2958">
        <v>34.916699999999999</v>
      </c>
      <c r="CD2958">
        <v>76.631389999999996</v>
      </c>
      <c r="CE2958">
        <v>-0.95704440000000002</v>
      </c>
      <c r="CF2958">
        <v>-13.063129999999999</v>
      </c>
      <c r="CG2958">
        <v>-8.8521850000000004</v>
      </c>
      <c r="CH2958">
        <v>24.318739999999998</v>
      </c>
      <c r="CI2958">
        <v>216.87540000000001</v>
      </c>
      <c r="CJ2958">
        <v>199.0668</v>
      </c>
      <c r="CK2958">
        <v>189.9419</v>
      </c>
      <c r="CL2958">
        <v>82.089179999999999</v>
      </c>
      <c r="CM2958">
        <v>-58.344169999999998</v>
      </c>
      <c r="CN2958">
        <v>-32.716799999999999</v>
      </c>
      <c r="CO2958">
        <v>-25.965019999999999</v>
      </c>
      <c r="CP2958">
        <v>-51.89134</v>
      </c>
      <c r="CQ2958">
        <v>158.83510000000001</v>
      </c>
      <c r="CR2958">
        <v>143.0377</v>
      </c>
      <c r="CS2958">
        <v>172.20920000000001</v>
      </c>
      <c r="CT2958">
        <v>206.88</v>
      </c>
      <c r="CU2958">
        <v>117.7266</v>
      </c>
      <c r="CV2958">
        <v>77.196690000000004</v>
      </c>
      <c r="CW2958">
        <v>66.141530000000003</v>
      </c>
      <c r="CX2958">
        <v>55.175960000000003</v>
      </c>
      <c r="CY2958">
        <v>136.45699999999999</v>
      </c>
      <c r="CZ2958">
        <v>204.208</v>
      </c>
      <c r="DA2958">
        <v>237.5154</v>
      </c>
      <c r="DB2958">
        <v>218.78020000000001</v>
      </c>
      <c r="DC2958">
        <v>206.92769999999999</v>
      </c>
      <c r="DD2958">
        <v>198.33529999999999</v>
      </c>
      <c r="DE2958">
        <v>385.69569999999999</v>
      </c>
      <c r="DF2958">
        <v>218.07069999999999</v>
      </c>
      <c r="DG2958">
        <v>103.755</v>
      </c>
      <c r="DH2958">
        <v>68.574380000000005</v>
      </c>
      <c r="DI2958">
        <v>236.2724</v>
      </c>
      <c r="DJ2958">
        <v>200.81049999999999</v>
      </c>
      <c r="DK2958">
        <v>85.023489999999995</v>
      </c>
      <c r="DL2958">
        <v>100.7124</v>
      </c>
      <c r="DM2958">
        <v>122.9087</v>
      </c>
      <c r="DN2958">
        <v>127.69889999999999</v>
      </c>
      <c r="DO2958">
        <v>17</v>
      </c>
      <c r="DP2958">
        <v>19</v>
      </c>
    </row>
    <row r="2959" spans="1:120" hidden="1" x14ac:dyDescent="0.25">
      <c r="A2959" t="str">
        <f t="shared" si="46"/>
        <v>OtherDR-Yes_Elect DA 1-4 (1PM-9PM)_44483_17-19</v>
      </c>
      <c r="B2959" t="s">
        <v>62</v>
      </c>
      <c r="C2959" t="s">
        <v>324</v>
      </c>
      <c r="D2959" t="s">
        <v>61</v>
      </c>
      <c r="E2959" t="s">
        <v>61</v>
      </c>
      <c r="F2959" t="s">
        <v>61</v>
      </c>
      <c r="G2959" t="s">
        <v>61</v>
      </c>
      <c r="H2959" t="s">
        <v>61</v>
      </c>
      <c r="I2959" t="s">
        <v>98</v>
      </c>
      <c r="J2959" t="s">
        <v>61</v>
      </c>
      <c r="K2959" t="s">
        <v>203</v>
      </c>
      <c r="L2959" s="18">
        <v>44483</v>
      </c>
      <c r="M2959">
        <v>17</v>
      </c>
      <c r="N2959">
        <v>19</v>
      </c>
      <c r="O2959" t="s">
        <v>258</v>
      </c>
      <c r="P2959">
        <v>4</v>
      </c>
      <c r="Q2959">
        <v>4</v>
      </c>
      <c r="R2959">
        <v>0</v>
      </c>
      <c r="S2959">
        <v>1</v>
      </c>
      <c r="T2959">
        <v>1</v>
      </c>
      <c r="U2959">
        <v>1</v>
      </c>
      <c r="V2959">
        <v>1</v>
      </c>
      <c r="W2959">
        <v>717.64</v>
      </c>
      <c r="X2959">
        <v>717.26</v>
      </c>
      <c r="Y2959">
        <v>738.84</v>
      </c>
      <c r="Z2959">
        <v>678.98</v>
      </c>
      <c r="AA2959">
        <v>606.29999999999995</v>
      </c>
      <c r="AB2959">
        <v>627.52</v>
      </c>
      <c r="AC2959">
        <v>598.67999999999995</v>
      </c>
      <c r="AD2959">
        <v>575.96</v>
      </c>
      <c r="AE2959">
        <v>537</v>
      </c>
      <c r="AF2959">
        <v>490.88</v>
      </c>
      <c r="AG2959">
        <v>577.12</v>
      </c>
      <c r="AH2959">
        <v>533.5</v>
      </c>
      <c r="AI2959">
        <v>541.66</v>
      </c>
      <c r="AJ2959">
        <v>548.24</v>
      </c>
      <c r="AK2959">
        <v>548.46</v>
      </c>
      <c r="AL2959">
        <v>502.9</v>
      </c>
      <c r="AM2959">
        <v>227.6</v>
      </c>
      <c r="AN2959">
        <v>230</v>
      </c>
      <c r="AO2959">
        <v>235.76</v>
      </c>
      <c r="AP2959">
        <v>340.48</v>
      </c>
      <c r="AQ2959">
        <v>492.44</v>
      </c>
      <c r="AR2959">
        <v>543.48</v>
      </c>
      <c r="AS2959">
        <v>689.82</v>
      </c>
      <c r="AT2959">
        <v>720.46</v>
      </c>
      <c r="AU2959">
        <v>54</v>
      </c>
      <c r="AV2959">
        <v>52</v>
      </c>
      <c r="AW2959">
        <v>51</v>
      </c>
      <c r="AX2959">
        <v>50</v>
      </c>
      <c r="AY2959">
        <v>50</v>
      </c>
      <c r="AZ2959">
        <v>49</v>
      </c>
      <c r="BA2959">
        <v>47</v>
      </c>
      <c r="BB2959">
        <v>46</v>
      </c>
      <c r="BC2959">
        <v>47</v>
      </c>
      <c r="BD2959">
        <v>53</v>
      </c>
      <c r="BE2959">
        <v>59</v>
      </c>
      <c r="BF2959">
        <v>62</v>
      </c>
      <c r="BG2959">
        <v>68</v>
      </c>
      <c r="BH2959">
        <v>72</v>
      </c>
      <c r="BI2959">
        <v>75</v>
      </c>
      <c r="BJ2959">
        <v>77</v>
      </c>
      <c r="BK2959">
        <v>78</v>
      </c>
      <c r="BL2959">
        <v>77</v>
      </c>
      <c r="BM2959">
        <v>73</v>
      </c>
      <c r="BN2959">
        <v>69</v>
      </c>
      <c r="BO2959">
        <v>66</v>
      </c>
      <c r="BP2959">
        <v>62</v>
      </c>
      <c r="BQ2959">
        <v>59</v>
      </c>
      <c r="BR2959">
        <v>57</v>
      </c>
      <c r="BS2959">
        <v>-8.5063460000000006</v>
      </c>
      <c r="BT2959">
        <v>-30.309650000000001</v>
      </c>
      <c r="BU2959">
        <v>-50.121079999999999</v>
      </c>
      <c r="BV2959">
        <v>-53.882300000000001</v>
      </c>
      <c r="BW2959">
        <v>-42.28257</v>
      </c>
      <c r="BX2959">
        <v>-33.197740000000003</v>
      </c>
      <c r="BY2959">
        <v>-16.697990000000001</v>
      </c>
      <c r="BZ2959">
        <v>-0.25740580000000002</v>
      </c>
      <c r="CA2959">
        <v>40.914050000000003</v>
      </c>
      <c r="CB2959">
        <v>51.719140000000003</v>
      </c>
      <c r="CC2959">
        <v>9.9061199999999996</v>
      </c>
      <c r="CD2959">
        <v>30.353639999999999</v>
      </c>
      <c r="CE2959">
        <v>-7.4816659999999997</v>
      </c>
      <c r="CF2959">
        <v>-20.053560000000001</v>
      </c>
      <c r="CG2959">
        <v>-18.841850000000001</v>
      </c>
      <c r="CH2959">
        <v>14.02336</v>
      </c>
      <c r="CI2959">
        <v>213.61269999999999</v>
      </c>
      <c r="CJ2959">
        <v>201.50049999999999</v>
      </c>
      <c r="CK2959">
        <v>198.56229999999999</v>
      </c>
      <c r="CL2959">
        <v>89.047700000000006</v>
      </c>
      <c r="CM2959">
        <v>-53.45731</v>
      </c>
      <c r="CN2959">
        <v>-23.471209999999999</v>
      </c>
      <c r="CO2959">
        <v>-33.64246</v>
      </c>
      <c r="CP2959">
        <v>-51.547789999999999</v>
      </c>
      <c r="CQ2959">
        <v>157.75059999999999</v>
      </c>
      <c r="CR2959">
        <v>142.4529</v>
      </c>
      <c r="CS2959">
        <v>171.64599999999999</v>
      </c>
      <c r="CT2959">
        <v>205.464</v>
      </c>
      <c r="CU2959">
        <v>117.2837</v>
      </c>
      <c r="CV2959">
        <v>75.191599999999994</v>
      </c>
      <c r="CW2959">
        <v>65.465109999999996</v>
      </c>
      <c r="CX2959">
        <v>52.002040000000001</v>
      </c>
      <c r="CY2959">
        <v>134.6713</v>
      </c>
      <c r="CZ2959">
        <v>193.8372</v>
      </c>
      <c r="DA2959">
        <v>194.42400000000001</v>
      </c>
      <c r="DB2959">
        <v>157.7346</v>
      </c>
      <c r="DC2959">
        <v>191.4391</v>
      </c>
      <c r="DD2959">
        <v>183.53870000000001</v>
      </c>
      <c r="DE2959">
        <v>371.05880000000002</v>
      </c>
      <c r="DF2959">
        <v>209.11619999999999</v>
      </c>
      <c r="DG2959">
        <v>97.916499999999999</v>
      </c>
      <c r="DH2959">
        <v>64.68056</v>
      </c>
      <c r="DI2959">
        <v>230.23480000000001</v>
      </c>
      <c r="DJ2959">
        <v>192.6944</v>
      </c>
      <c r="DK2959">
        <v>80.8416</v>
      </c>
      <c r="DL2959">
        <v>82.055329999999998</v>
      </c>
      <c r="DM2959">
        <v>98.033360000000002</v>
      </c>
      <c r="DN2959">
        <v>127.2732</v>
      </c>
      <c r="DO2959">
        <v>17</v>
      </c>
      <c r="DP2959">
        <v>19</v>
      </c>
    </row>
    <row r="2960" spans="1:120" hidden="1" x14ac:dyDescent="0.25">
      <c r="A2960" t="str">
        <f t="shared" si="46"/>
        <v>Size_Grp-200 kW and above_Elect DA 1-4 (1PM-9PM)_44483_17-19</v>
      </c>
      <c r="B2960" t="s">
        <v>62</v>
      </c>
      <c r="C2960" t="s">
        <v>207</v>
      </c>
      <c r="D2960" t="s">
        <v>61</v>
      </c>
      <c r="E2960" t="s">
        <v>61</v>
      </c>
      <c r="F2960" t="s">
        <v>61</v>
      </c>
      <c r="G2960" t="s">
        <v>61</v>
      </c>
      <c r="H2960" t="s">
        <v>61</v>
      </c>
      <c r="I2960" t="s">
        <v>61</v>
      </c>
      <c r="J2960" t="s">
        <v>102</v>
      </c>
      <c r="K2960" t="s">
        <v>203</v>
      </c>
      <c r="L2960" s="18">
        <v>44483</v>
      </c>
      <c r="M2960">
        <v>17</v>
      </c>
      <c r="N2960">
        <v>19</v>
      </c>
      <c r="O2960" t="s">
        <v>258</v>
      </c>
      <c r="P2960">
        <v>2</v>
      </c>
      <c r="Q2960">
        <v>2</v>
      </c>
      <c r="R2960">
        <v>0</v>
      </c>
      <c r="S2960">
        <v>1</v>
      </c>
      <c r="T2960">
        <v>1</v>
      </c>
      <c r="U2960">
        <v>1</v>
      </c>
      <c r="V2960">
        <v>1</v>
      </c>
      <c r="W2960">
        <v>652</v>
      </c>
      <c r="X2960">
        <v>653.36</v>
      </c>
      <c r="Y2960">
        <v>672.32</v>
      </c>
      <c r="Z2960">
        <v>613.20000000000005</v>
      </c>
      <c r="AA2960">
        <v>562.64</v>
      </c>
      <c r="AB2960">
        <v>585.67999999999995</v>
      </c>
      <c r="AC2960">
        <v>558.64</v>
      </c>
      <c r="AD2960">
        <v>528.4</v>
      </c>
      <c r="AE2960">
        <v>498.16</v>
      </c>
      <c r="AF2960">
        <v>481.12</v>
      </c>
      <c r="AG2960">
        <v>574.55999999999995</v>
      </c>
      <c r="AH2960">
        <v>534.4</v>
      </c>
      <c r="AI2960">
        <v>607.91999999999996</v>
      </c>
      <c r="AJ2960">
        <v>613.44000000000005</v>
      </c>
      <c r="AK2960">
        <v>611.36</v>
      </c>
      <c r="AL2960">
        <v>563.20000000000005</v>
      </c>
      <c r="AM2960">
        <v>286.88</v>
      </c>
      <c r="AN2960">
        <v>288.88</v>
      </c>
      <c r="AO2960">
        <v>299.68</v>
      </c>
      <c r="AP2960">
        <v>402.88</v>
      </c>
      <c r="AQ2960">
        <v>552.55999999999995</v>
      </c>
      <c r="AR2960">
        <v>588.08000000000004</v>
      </c>
      <c r="AS2960">
        <v>625.36</v>
      </c>
      <c r="AT2960">
        <v>652.96</v>
      </c>
      <c r="AU2960">
        <v>54</v>
      </c>
      <c r="AV2960">
        <v>52</v>
      </c>
      <c r="AW2960">
        <v>51</v>
      </c>
      <c r="AX2960">
        <v>50</v>
      </c>
      <c r="AY2960">
        <v>50</v>
      </c>
      <c r="AZ2960">
        <v>49</v>
      </c>
      <c r="BA2960">
        <v>47</v>
      </c>
      <c r="BB2960">
        <v>46</v>
      </c>
      <c r="BC2960">
        <v>47</v>
      </c>
      <c r="BD2960">
        <v>53</v>
      </c>
      <c r="BE2960">
        <v>59</v>
      </c>
      <c r="BF2960">
        <v>62</v>
      </c>
      <c r="BG2960">
        <v>68</v>
      </c>
      <c r="BH2960">
        <v>72</v>
      </c>
      <c r="BI2960">
        <v>75</v>
      </c>
      <c r="BJ2960">
        <v>77</v>
      </c>
      <c r="BK2960">
        <v>78</v>
      </c>
      <c r="BL2960">
        <v>77</v>
      </c>
      <c r="BM2960">
        <v>73</v>
      </c>
      <c r="BN2960">
        <v>69</v>
      </c>
      <c r="BO2960">
        <v>66</v>
      </c>
      <c r="BP2960">
        <v>62</v>
      </c>
      <c r="BQ2960">
        <v>59</v>
      </c>
      <c r="BR2960">
        <v>57</v>
      </c>
      <c r="BS2960">
        <v>-10.58226</v>
      </c>
      <c r="BT2960">
        <v>-31.928339999999999</v>
      </c>
      <c r="BU2960">
        <v>-48.694220000000001</v>
      </c>
      <c r="BV2960">
        <v>-51.84234</v>
      </c>
      <c r="BW2960">
        <v>-40.986049999999999</v>
      </c>
      <c r="BX2960">
        <v>-34.524850000000001</v>
      </c>
      <c r="BY2960">
        <v>-16.890709999999999</v>
      </c>
      <c r="BZ2960">
        <v>8.9142770000000002</v>
      </c>
      <c r="CA2960">
        <v>47.201700000000002</v>
      </c>
      <c r="CB2960">
        <v>37.211820000000003</v>
      </c>
      <c r="CC2960">
        <v>5.3405519999999997</v>
      </c>
      <c r="CD2960">
        <v>55.385829999999999</v>
      </c>
      <c r="CE2960">
        <v>-10.44998</v>
      </c>
      <c r="CF2960">
        <v>-22.773019999999999</v>
      </c>
      <c r="CG2960">
        <v>-20.420570000000001</v>
      </c>
      <c r="CH2960">
        <v>14.58746</v>
      </c>
      <c r="CI2960">
        <v>211.67240000000001</v>
      </c>
      <c r="CJ2960">
        <v>199.81460000000001</v>
      </c>
      <c r="CK2960">
        <v>190.88720000000001</v>
      </c>
      <c r="CL2960">
        <v>81.102599999999995</v>
      </c>
      <c r="CM2960">
        <v>-57.987819999999999</v>
      </c>
      <c r="CN2960">
        <v>-35.695610000000002</v>
      </c>
      <c r="CO2960">
        <v>-25.680389999999999</v>
      </c>
      <c r="CP2960">
        <v>-50.343859999999999</v>
      </c>
      <c r="CQ2960">
        <v>156.8758</v>
      </c>
      <c r="CR2960">
        <v>142.3083</v>
      </c>
      <c r="CS2960">
        <v>171.5043</v>
      </c>
      <c r="CT2960">
        <v>205.34880000000001</v>
      </c>
      <c r="CU2960">
        <v>117.26990000000001</v>
      </c>
      <c r="CV2960">
        <v>74.915629999999993</v>
      </c>
      <c r="CW2960">
        <v>56.325449999999996</v>
      </c>
      <c r="CX2960">
        <v>48.2348</v>
      </c>
      <c r="CY2960">
        <v>132.685</v>
      </c>
      <c r="CZ2960">
        <v>192.94110000000001</v>
      </c>
      <c r="DA2960">
        <v>175.42089999999999</v>
      </c>
      <c r="DB2960">
        <v>184.75059999999999</v>
      </c>
      <c r="DC2960">
        <v>191.49879999999999</v>
      </c>
      <c r="DD2960">
        <v>186.2775</v>
      </c>
      <c r="DE2960">
        <v>373.09660000000002</v>
      </c>
      <c r="DF2960">
        <v>210.84520000000001</v>
      </c>
      <c r="DG2960">
        <v>99.605000000000004</v>
      </c>
      <c r="DH2960">
        <v>66.277069999999995</v>
      </c>
      <c r="DI2960">
        <v>232.16900000000001</v>
      </c>
      <c r="DJ2960">
        <v>197.1739</v>
      </c>
      <c r="DK2960">
        <v>83.388210000000001</v>
      </c>
      <c r="DL2960">
        <v>94.462670000000003</v>
      </c>
      <c r="DM2960">
        <v>121.9833</v>
      </c>
      <c r="DN2960">
        <v>126.8798</v>
      </c>
      <c r="DO2960">
        <v>17</v>
      </c>
      <c r="DP2960">
        <v>19</v>
      </c>
    </row>
    <row r="2961" spans="1:120" hidden="1" x14ac:dyDescent="0.25">
      <c r="A2961" t="str">
        <f t="shared" si="46"/>
        <v>Industry_Type-3. Wholesale, Transport, other utilities_Elect DA 1-4 (1PM-9PM)_44483_17-19</v>
      </c>
      <c r="B2961" t="s">
        <v>62</v>
      </c>
      <c r="C2961" t="s">
        <v>202</v>
      </c>
      <c r="D2961" t="s">
        <v>61</v>
      </c>
      <c r="E2961" t="s">
        <v>61</v>
      </c>
      <c r="F2961" t="s">
        <v>61</v>
      </c>
      <c r="G2961" t="s">
        <v>31</v>
      </c>
      <c r="H2961" t="s">
        <v>61</v>
      </c>
      <c r="I2961" t="s">
        <v>61</v>
      </c>
      <c r="J2961" t="s">
        <v>61</v>
      </c>
      <c r="K2961" t="s">
        <v>203</v>
      </c>
      <c r="L2961" s="18">
        <v>44483</v>
      </c>
      <c r="M2961">
        <v>17</v>
      </c>
      <c r="N2961">
        <v>19</v>
      </c>
      <c r="O2961" t="s">
        <v>258</v>
      </c>
      <c r="P2961">
        <v>8</v>
      </c>
      <c r="Q2961">
        <v>8</v>
      </c>
      <c r="R2961">
        <v>0</v>
      </c>
      <c r="S2961">
        <v>1</v>
      </c>
      <c r="T2961">
        <v>1</v>
      </c>
      <c r="U2961">
        <v>1</v>
      </c>
      <c r="V2961">
        <v>1</v>
      </c>
      <c r="W2961">
        <v>848.12</v>
      </c>
      <c r="X2961">
        <v>847.66</v>
      </c>
      <c r="Y2961">
        <v>806.86</v>
      </c>
      <c r="Z2961">
        <v>758.12</v>
      </c>
      <c r="AA2961">
        <v>677.24</v>
      </c>
      <c r="AB2961">
        <v>665.18</v>
      </c>
      <c r="AC2961">
        <v>636.28</v>
      </c>
      <c r="AD2961">
        <v>610.6</v>
      </c>
      <c r="AE2961">
        <v>565.02</v>
      </c>
      <c r="AF2961">
        <v>543.48</v>
      </c>
      <c r="AG2961">
        <v>620.86</v>
      </c>
      <c r="AH2961">
        <v>565.82000000000005</v>
      </c>
      <c r="AI2961">
        <v>592.05999999999995</v>
      </c>
      <c r="AJ2961">
        <v>598.16</v>
      </c>
      <c r="AK2961">
        <v>598.29999999999995</v>
      </c>
      <c r="AL2961">
        <v>552.5</v>
      </c>
      <c r="AM2961">
        <v>349.52</v>
      </c>
      <c r="AN2961">
        <v>352.08</v>
      </c>
      <c r="AO2961">
        <v>361.44</v>
      </c>
      <c r="AP2961">
        <v>524.32000000000005</v>
      </c>
      <c r="AQ2961">
        <v>676.92</v>
      </c>
      <c r="AR2961">
        <v>700.78</v>
      </c>
      <c r="AS2961">
        <v>819.92</v>
      </c>
      <c r="AT2961">
        <v>850.94</v>
      </c>
      <c r="AU2961">
        <v>54</v>
      </c>
      <c r="AV2961">
        <v>52</v>
      </c>
      <c r="AW2961">
        <v>51</v>
      </c>
      <c r="AX2961">
        <v>50</v>
      </c>
      <c r="AY2961">
        <v>50</v>
      </c>
      <c r="AZ2961">
        <v>49</v>
      </c>
      <c r="BA2961">
        <v>47</v>
      </c>
      <c r="BB2961">
        <v>46</v>
      </c>
      <c r="BC2961">
        <v>47</v>
      </c>
      <c r="BD2961">
        <v>53</v>
      </c>
      <c r="BE2961">
        <v>59</v>
      </c>
      <c r="BF2961">
        <v>62</v>
      </c>
      <c r="BG2961">
        <v>68</v>
      </c>
      <c r="BH2961">
        <v>72</v>
      </c>
      <c r="BI2961">
        <v>75</v>
      </c>
      <c r="BJ2961">
        <v>77</v>
      </c>
      <c r="BK2961">
        <v>78</v>
      </c>
      <c r="BL2961">
        <v>77</v>
      </c>
      <c r="BM2961">
        <v>73</v>
      </c>
      <c r="BN2961">
        <v>69</v>
      </c>
      <c r="BO2961">
        <v>66</v>
      </c>
      <c r="BP2961">
        <v>62</v>
      </c>
      <c r="BQ2961">
        <v>59</v>
      </c>
      <c r="BR2961">
        <v>57</v>
      </c>
      <c r="BS2961">
        <v>-7.6276719999999996</v>
      </c>
      <c r="BT2961">
        <v>-29.053809999999999</v>
      </c>
      <c r="BU2961">
        <v>-48.288879999999999</v>
      </c>
      <c r="BV2961">
        <v>-53.03199</v>
      </c>
      <c r="BW2961">
        <v>-41.157780000000002</v>
      </c>
      <c r="BX2961">
        <v>-33.494950000000003</v>
      </c>
      <c r="BY2961">
        <v>-15.39226</v>
      </c>
      <c r="BZ2961">
        <v>6.7886709999999999</v>
      </c>
      <c r="CA2961">
        <v>46.534889999999997</v>
      </c>
      <c r="CB2961">
        <v>39.822040000000001</v>
      </c>
      <c r="CC2961">
        <v>4.5464630000000001</v>
      </c>
      <c r="CD2961">
        <v>32.478270000000002</v>
      </c>
      <c r="CE2961">
        <v>-6.1356060000000001</v>
      </c>
      <c r="CF2961">
        <v>-21.07367</v>
      </c>
      <c r="CG2961">
        <v>-19.60821</v>
      </c>
      <c r="CH2961">
        <v>13.507110000000001</v>
      </c>
      <c r="CI2961">
        <v>211.23339999999999</v>
      </c>
      <c r="CJ2961">
        <v>200.0001</v>
      </c>
      <c r="CK2961">
        <v>196.84379999999999</v>
      </c>
      <c r="CL2961">
        <v>89.435919999999996</v>
      </c>
      <c r="CM2961">
        <v>-54.917679999999997</v>
      </c>
      <c r="CN2961">
        <v>-23.645569999999999</v>
      </c>
      <c r="CO2961">
        <v>-32.91433</v>
      </c>
      <c r="CP2961">
        <v>-50.997729999999997</v>
      </c>
      <c r="CQ2961">
        <v>158.5909</v>
      </c>
      <c r="CR2961">
        <v>142.78460000000001</v>
      </c>
      <c r="CS2961">
        <v>171.9391</v>
      </c>
      <c r="CT2961">
        <v>206.49780000000001</v>
      </c>
      <c r="CU2961">
        <v>117.4903</v>
      </c>
      <c r="CV2961">
        <v>74.889709999999994</v>
      </c>
      <c r="CW2961">
        <v>56.522300000000001</v>
      </c>
      <c r="CX2961">
        <v>48.370550000000001</v>
      </c>
      <c r="CY2961">
        <v>132.6114</v>
      </c>
      <c r="CZ2961">
        <v>188.84010000000001</v>
      </c>
      <c r="DA2961">
        <v>169.34809999999999</v>
      </c>
      <c r="DB2961">
        <v>140.2022</v>
      </c>
      <c r="DC2961">
        <v>189.29939999999999</v>
      </c>
      <c r="DD2961">
        <v>184.61619999999999</v>
      </c>
      <c r="DE2961">
        <v>372.1739</v>
      </c>
      <c r="DF2961">
        <v>210.4699</v>
      </c>
      <c r="DG2961">
        <v>99.344859999999997</v>
      </c>
      <c r="DH2961">
        <v>66.104169999999996</v>
      </c>
      <c r="DI2961">
        <v>231.8313</v>
      </c>
      <c r="DJ2961">
        <v>195.07169999999999</v>
      </c>
      <c r="DK2961">
        <v>82.363879999999995</v>
      </c>
      <c r="DL2961">
        <v>82.81523</v>
      </c>
      <c r="DM2961">
        <v>98.259889999999999</v>
      </c>
      <c r="DN2961">
        <v>127.5254</v>
      </c>
      <c r="DO2961">
        <v>17</v>
      </c>
      <c r="DP2961">
        <v>19</v>
      </c>
    </row>
    <row r="2962" spans="1:120" hidden="1" x14ac:dyDescent="0.25">
      <c r="A2962" t="str">
        <f t="shared" si="46"/>
        <v>Industry_Type-8. Other_Elect DA 1-4 (1PM-9PM)_44483_17-19</v>
      </c>
      <c r="B2962" t="s">
        <v>62</v>
      </c>
      <c r="C2962" t="s">
        <v>267</v>
      </c>
      <c r="D2962" t="s">
        <v>61</v>
      </c>
      <c r="E2962" t="s">
        <v>61</v>
      </c>
      <c r="F2962" t="s">
        <v>61</v>
      </c>
      <c r="G2962" t="s">
        <v>268</v>
      </c>
      <c r="H2962" t="s">
        <v>61</v>
      </c>
      <c r="I2962" t="s">
        <v>61</v>
      </c>
      <c r="J2962" t="s">
        <v>61</v>
      </c>
      <c r="K2962" t="s">
        <v>203</v>
      </c>
      <c r="L2962" s="18">
        <v>44483</v>
      </c>
      <c r="M2962">
        <v>17</v>
      </c>
      <c r="N2962">
        <v>19</v>
      </c>
      <c r="O2962" t="s">
        <v>258</v>
      </c>
      <c r="P2962">
        <v>1</v>
      </c>
      <c r="Q2962">
        <v>1</v>
      </c>
      <c r="R2962">
        <v>0</v>
      </c>
      <c r="S2962">
        <v>0</v>
      </c>
      <c r="T2962">
        <v>1</v>
      </c>
      <c r="U2962">
        <v>0</v>
      </c>
      <c r="V2962">
        <v>1</v>
      </c>
      <c r="W2962">
        <v>6</v>
      </c>
      <c r="X2962">
        <v>6</v>
      </c>
      <c r="Y2962">
        <v>6.3</v>
      </c>
      <c r="Z2962">
        <v>6.3</v>
      </c>
      <c r="AA2962">
        <v>5.7</v>
      </c>
      <c r="AB2962">
        <v>5.7</v>
      </c>
      <c r="AC2962">
        <v>44.4</v>
      </c>
      <c r="AD2962">
        <v>50.4</v>
      </c>
      <c r="AE2962">
        <v>41.1</v>
      </c>
      <c r="AF2962">
        <v>12.6</v>
      </c>
      <c r="AG2962">
        <v>5.7</v>
      </c>
      <c r="AH2962">
        <v>6</v>
      </c>
      <c r="AI2962">
        <v>6</v>
      </c>
      <c r="AJ2962">
        <v>6</v>
      </c>
      <c r="AK2962">
        <v>6</v>
      </c>
      <c r="AL2962">
        <v>6</v>
      </c>
      <c r="AM2962">
        <v>4.8</v>
      </c>
      <c r="AN2962">
        <v>6</v>
      </c>
      <c r="AO2962">
        <v>6</v>
      </c>
      <c r="AP2962">
        <v>6</v>
      </c>
      <c r="AQ2962">
        <v>4.8</v>
      </c>
      <c r="AR2962">
        <v>6.3</v>
      </c>
      <c r="AS2962">
        <v>6.3</v>
      </c>
      <c r="AT2962">
        <v>6</v>
      </c>
      <c r="AU2962">
        <v>54</v>
      </c>
      <c r="AV2962">
        <v>52</v>
      </c>
      <c r="AW2962">
        <v>51</v>
      </c>
      <c r="AX2962">
        <v>50</v>
      </c>
      <c r="AY2962">
        <v>50</v>
      </c>
      <c r="AZ2962">
        <v>49</v>
      </c>
      <c r="BA2962">
        <v>47</v>
      </c>
      <c r="BB2962">
        <v>46</v>
      </c>
      <c r="BC2962">
        <v>47</v>
      </c>
      <c r="BD2962">
        <v>53</v>
      </c>
      <c r="BE2962">
        <v>59</v>
      </c>
      <c r="BF2962">
        <v>62</v>
      </c>
      <c r="BG2962">
        <v>68</v>
      </c>
      <c r="BH2962">
        <v>72</v>
      </c>
      <c r="BI2962">
        <v>75</v>
      </c>
      <c r="BJ2962">
        <v>77</v>
      </c>
      <c r="BK2962">
        <v>78</v>
      </c>
      <c r="BL2962">
        <v>77</v>
      </c>
      <c r="BM2962">
        <v>73</v>
      </c>
      <c r="BN2962">
        <v>69</v>
      </c>
      <c r="BO2962">
        <v>66</v>
      </c>
      <c r="BP2962">
        <v>62</v>
      </c>
      <c r="BQ2962">
        <v>59</v>
      </c>
      <c r="BR2962">
        <v>57</v>
      </c>
      <c r="BS2962">
        <v>9.0979099999999993E-2</v>
      </c>
      <c r="BT2962">
        <v>-0.17565729999999999</v>
      </c>
      <c r="BU2962">
        <v>-0.37032939999999998</v>
      </c>
      <c r="BV2962">
        <v>-0.2185106</v>
      </c>
      <c r="BW2962">
        <v>0.1373577</v>
      </c>
      <c r="BX2962">
        <v>1.221087</v>
      </c>
      <c r="BY2962">
        <v>-1.0431630000000001</v>
      </c>
      <c r="BZ2962">
        <v>-8.7025030000000001</v>
      </c>
      <c r="CA2962">
        <v>-6.6474989999999998</v>
      </c>
      <c r="CB2962">
        <v>12.822800000000001</v>
      </c>
      <c r="CC2962">
        <v>8.5839890000000008</v>
      </c>
      <c r="CD2962">
        <v>2.9172630000000002</v>
      </c>
      <c r="CE2962">
        <v>-1.8446979999999999</v>
      </c>
      <c r="CF2962">
        <v>-0.2959657</v>
      </c>
      <c r="CG2962">
        <v>-0.34412809999999999</v>
      </c>
      <c r="CH2962">
        <v>-0.45540380000000003</v>
      </c>
      <c r="CI2962">
        <v>0.82620380000000004</v>
      </c>
      <c r="CJ2962">
        <v>-0.41676659999999999</v>
      </c>
      <c r="CK2962">
        <v>-0.2376027</v>
      </c>
      <c r="CL2962">
        <v>-0.33360719999999999</v>
      </c>
      <c r="CM2962">
        <v>0.82740309999999995</v>
      </c>
      <c r="CN2962">
        <v>-0.37989279999999997</v>
      </c>
      <c r="CO2962">
        <v>-0.17598059999999999</v>
      </c>
      <c r="CP2962">
        <v>2.26932E-2</v>
      </c>
      <c r="CQ2962">
        <v>2.87958E-2</v>
      </c>
      <c r="CR2962">
        <v>2.3222400000000001E-2</v>
      </c>
      <c r="CS2962">
        <v>1.56349E-2</v>
      </c>
      <c r="CT2962">
        <v>1.62863E-2</v>
      </c>
      <c r="CU2962">
        <v>1.48296E-2</v>
      </c>
      <c r="CV2962">
        <v>0.45058969999999998</v>
      </c>
      <c r="CW2962">
        <v>9.1057210000000008</v>
      </c>
      <c r="CX2962">
        <v>3.7889529999999998</v>
      </c>
      <c r="CY2962">
        <v>2.2473369999999999</v>
      </c>
      <c r="CZ2962">
        <v>6.3890859999999998</v>
      </c>
      <c r="DA2962">
        <v>27.635590000000001</v>
      </c>
      <c r="DB2962">
        <v>21.249220000000001</v>
      </c>
      <c r="DC2962">
        <v>3.467946</v>
      </c>
      <c r="DD2962">
        <v>3.4165899999999999E-2</v>
      </c>
      <c r="DE2962">
        <v>6.2708200000000006E-2</v>
      </c>
      <c r="DF2962">
        <v>3.3853599999999998E-2</v>
      </c>
      <c r="DG2962">
        <v>4.1778999999999997E-2</v>
      </c>
      <c r="DH2962">
        <v>3.5602200000000001E-2</v>
      </c>
      <c r="DI2962">
        <v>5.58349E-2</v>
      </c>
      <c r="DJ2962">
        <v>5.1054500000000003E-2</v>
      </c>
      <c r="DK2962">
        <v>3.0052200000000001E-2</v>
      </c>
      <c r="DL2962">
        <v>3.9597300000000002E-2</v>
      </c>
      <c r="DM2962">
        <v>2.47181E-2</v>
      </c>
      <c r="DN2962">
        <v>2.2384399999999999E-2</v>
      </c>
      <c r="DO2962">
        <v>17</v>
      </c>
      <c r="DP2962">
        <v>19</v>
      </c>
    </row>
    <row r="2963" spans="1:120" hidden="1" x14ac:dyDescent="0.25">
      <c r="A2963" t="str">
        <f t="shared" si="46"/>
        <v>Industry_Type-7. Institutional/Government_Elect DA 1-4 (1PM-9PM)_44483_17-19</v>
      </c>
      <c r="B2963" t="s">
        <v>62</v>
      </c>
      <c r="C2963" t="s">
        <v>208</v>
      </c>
      <c r="D2963" t="s">
        <v>61</v>
      </c>
      <c r="E2963" t="s">
        <v>61</v>
      </c>
      <c r="F2963" t="s">
        <v>61</v>
      </c>
      <c r="G2963" t="s">
        <v>35</v>
      </c>
      <c r="H2963" t="s">
        <v>61</v>
      </c>
      <c r="I2963" t="s">
        <v>61</v>
      </c>
      <c r="J2963" t="s">
        <v>61</v>
      </c>
      <c r="K2963" t="s">
        <v>203</v>
      </c>
      <c r="L2963" s="18">
        <v>44483</v>
      </c>
      <c r="M2963">
        <v>17</v>
      </c>
      <c r="N2963">
        <v>19</v>
      </c>
      <c r="O2963" t="s">
        <v>258</v>
      </c>
      <c r="P2963">
        <v>2</v>
      </c>
      <c r="Q2963">
        <v>2</v>
      </c>
      <c r="R2963">
        <v>0</v>
      </c>
      <c r="S2963">
        <v>0</v>
      </c>
      <c r="T2963">
        <v>1</v>
      </c>
      <c r="U2963">
        <v>1</v>
      </c>
      <c r="V2963">
        <v>1</v>
      </c>
      <c r="W2963">
        <v>24.32</v>
      </c>
      <c r="X2963">
        <v>20.32</v>
      </c>
      <c r="Y2963">
        <v>18.72</v>
      </c>
      <c r="Z2963">
        <v>19.84</v>
      </c>
      <c r="AA2963">
        <v>18.399999999999999</v>
      </c>
      <c r="AB2963">
        <v>49.12</v>
      </c>
      <c r="AC2963">
        <v>84.48</v>
      </c>
      <c r="AD2963">
        <v>81.599999999999994</v>
      </c>
      <c r="AE2963">
        <v>64.8</v>
      </c>
      <c r="AF2963">
        <v>47.52</v>
      </c>
      <c r="AG2963">
        <v>33.92</v>
      </c>
      <c r="AH2963">
        <v>27.68</v>
      </c>
      <c r="AI2963">
        <v>89.92</v>
      </c>
      <c r="AJ2963">
        <v>90.08</v>
      </c>
      <c r="AK2963">
        <v>93.28</v>
      </c>
      <c r="AL2963">
        <v>98.56</v>
      </c>
      <c r="AM2963">
        <v>112.8</v>
      </c>
      <c r="AN2963">
        <v>131.04</v>
      </c>
      <c r="AO2963">
        <v>112.32</v>
      </c>
      <c r="AP2963">
        <v>86.4</v>
      </c>
      <c r="AQ2963">
        <v>83.36</v>
      </c>
      <c r="AR2963">
        <v>68.48</v>
      </c>
      <c r="AS2963">
        <v>22.24</v>
      </c>
      <c r="AT2963">
        <v>22.24</v>
      </c>
      <c r="AU2963">
        <v>54</v>
      </c>
      <c r="AV2963">
        <v>52</v>
      </c>
      <c r="AW2963">
        <v>51</v>
      </c>
      <c r="AX2963">
        <v>50</v>
      </c>
      <c r="AY2963">
        <v>50</v>
      </c>
      <c r="AZ2963">
        <v>49</v>
      </c>
      <c r="BA2963">
        <v>47</v>
      </c>
      <c r="BB2963">
        <v>46</v>
      </c>
      <c r="BC2963">
        <v>47</v>
      </c>
      <c r="BD2963">
        <v>53</v>
      </c>
      <c r="BE2963">
        <v>59</v>
      </c>
      <c r="BF2963">
        <v>62</v>
      </c>
      <c r="BG2963">
        <v>68</v>
      </c>
      <c r="BH2963">
        <v>72</v>
      </c>
      <c r="BI2963">
        <v>75</v>
      </c>
      <c r="BJ2963">
        <v>77</v>
      </c>
      <c r="BK2963">
        <v>78</v>
      </c>
      <c r="BL2963">
        <v>77</v>
      </c>
      <c r="BM2963">
        <v>73</v>
      </c>
      <c r="BN2963">
        <v>69</v>
      </c>
      <c r="BO2963">
        <v>66</v>
      </c>
      <c r="BP2963">
        <v>62</v>
      </c>
      <c r="BQ2963">
        <v>59</v>
      </c>
      <c r="BR2963">
        <v>57</v>
      </c>
      <c r="BS2963">
        <v>-2.1064690000000001</v>
      </c>
      <c r="BT2963">
        <v>-1.372406</v>
      </c>
      <c r="BU2963">
        <v>0.2940469</v>
      </c>
      <c r="BV2963">
        <v>-2.73733E-2</v>
      </c>
      <c r="BW2963">
        <v>0.59117790000000003</v>
      </c>
      <c r="BX2963">
        <v>-1.898854</v>
      </c>
      <c r="BY2963">
        <v>-1.2337990000000001</v>
      </c>
      <c r="BZ2963">
        <v>-4.2823479999999998</v>
      </c>
      <c r="CA2963">
        <v>4.414123</v>
      </c>
      <c r="CB2963">
        <v>6.1977589999999996</v>
      </c>
      <c r="CC2963">
        <v>21.786249999999999</v>
      </c>
      <c r="CD2963">
        <v>41.235869999999998</v>
      </c>
      <c r="CE2963">
        <v>7.0232590000000004</v>
      </c>
      <c r="CF2963">
        <v>8.3065040000000003</v>
      </c>
      <c r="CG2963">
        <v>11.100160000000001</v>
      </c>
      <c r="CH2963">
        <v>11.26704</v>
      </c>
      <c r="CI2963">
        <v>4.8156809999999997</v>
      </c>
      <c r="CJ2963">
        <v>-0.51656340000000001</v>
      </c>
      <c r="CK2963">
        <v>-6.6642419999999998</v>
      </c>
      <c r="CL2963">
        <v>-7.0131329999999998</v>
      </c>
      <c r="CM2963">
        <v>-4.2538970000000003</v>
      </c>
      <c r="CN2963">
        <v>-8.691338</v>
      </c>
      <c r="CO2963">
        <v>7.1252959999999996</v>
      </c>
      <c r="CP2963">
        <v>-0.91630219999999996</v>
      </c>
      <c r="CQ2963">
        <v>0.2154845</v>
      </c>
      <c r="CR2963">
        <v>0.2298511</v>
      </c>
      <c r="CS2963">
        <v>0.25450689999999998</v>
      </c>
      <c r="CT2963">
        <v>0.36587789999999998</v>
      </c>
      <c r="CU2963">
        <v>0.221555</v>
      </c>
      <c r="CV2963">
        <v>1.8563959999999999</v>
      </c>
      <c r="CW2963">
        <v>0.51351139999999995</v>
      </c>
      <c r="CX2963">
        <v>3.016454</v>
      </c>
      <c r="CY2963">
        <v>1.598311</v>
      </c>
      <c r="CZ2963">
        <v>8.9788549999999994</v>
      </c>
      <c r="DA2963">
        <v>40.53172</v>
      </c>
      <c r="DB2963">
        <v>57.328830000000004</v>
      </c>
      <c r="DC2963">
        <v>14.16038</v>
      </c>
      <c r="DD2963">
        <v>13.684950000000001</v>
      </c>
      <c r="DE2963">
        <v>13.459059999999999</v>
      </c>
      <c r="DF2963">
        <v>7.5670219999999997</v>
      </c>
      <c r="DG2963">
        <v>4.3683310000000004</v>
      </c>
      <c r="DH2963">
        <v>2.4346049999999999</v>
      </c>
      <c r="DI2963">
        <v>4.3852739999999999</v>
      </c>
      <c r="DJ2963">
        <v>5.6876910000000001</v>
      </c>
      <c r="DK2963">
        <v>2.6295540000000002</v>
      </c>
      <c r="DL2963">
        <v>17.857610000000001</v>
      </c>
      <c r="DM2963">
        <v>24.62405</v>
      </c>
      <c r="DN2963">
        <v>0.1511209</v>
      </c>
      <c r="DO2963">
        <v>17</v>
      </c>
      <c r="DP2963">
        <v>19</v>
      </c>
    </row>
    <row r="2964" spans="1:120" x14ac:dyDescent="0.25">
      <c r="A2964" t="str">
        <f t="shared" si="46"/>
        <v>AutoDR-No_Elect DA 1-4 (1PM-9PM)_44483_17-19</v>
      </c>
      <c r="B2964" t="s">
        <v>62</v>
      </c>
      <c r="C2964" t="s">
        <v>321</v>
      </c>
      <c r="D2964" t="s">
        <v>61</v>
      </c>
      <c r="E2964" t="s">
        <v>61</v>
      </c>
      <c r="F2964" t="s">
        <v>61</v>
      </c>
      <c r="G2964" t="s">
        <v>61</v>
      </c>
      <c r="H2964" t="s">
        <v>97</v>
      </c>
      <c r="I2964" t="s">
        <v>61</v>
      </c>
      <c r="J2964" t="s">
        <v>61</v>
      </c>
      <c r="K2964" t="s">
        <v>203</v>
      </c>
      <c r="L2964" s="18">
        <v>44483</v>
      </c>
      <c r="M2964">
        <v>17</v>
      </c>
      <c r="N2964">
        <v>19</v>
      </c>
      <c r="O2964" t="s">
        <v>258</v>
      </c>
      <c r="P2964">
        <v>11</v>
      </c>
      <c r="Q2964">
        <v>11</v>
      </c>
      <c r="R2964">
        <v>0</v>
      </c>
      <c r="S2964">
        <v>1</v>
      </c>
      <c r="T2964">
        <v>1</v>
      </c>
      <c r="U2964">
        <v>1</v>
      </c>
      <c r="V2964">
        <v>1</v>
      </c>
      <c r="W2964">
        <v>878.44</v>
      </c>
      <c r="X2964">
        <v>873.98</v>
      </c>
      <c r="Y2964">
        <v>831.88</v>
      </c>
      <c r="Z2964">
        <v>784.26</v>
      </c>
      <c r="AA2964">
        <v>701.34</v>
      </c>
      <c r="AB2964">
        <v>720</v>
      </c>
      <c r="AC2964">
        <v>765.16</v>
      </c>
      <c r="AD2964">
        <v>742.6</v>
      </c>
      <c r="AE2964">
        <v>670.92</v>
      </c>
      <c r="AF2964">
        <v>603.6</v>
      </c>
      <c r="AG2964">
        <v>660.48</v>
      </c>
      <c r="AH2964">
        <v>599.5</v>
      </c>
      <c r="AI2964">
        <v>687.98</v>
      </c>
      <c r="AJ2964">
        <v>694.24</v>
      </c>
      <c r="AK2964">
        <v>697.58</v>
      </c>
      <c r="AL2964">
        <v>657.06</v>
      </c>
      <c r="AM2964">
        <v>467.12</v>
      </c>
      <c r="AN2964">
        <v>489.12</v>
      </c>
      <c r="AO2964">
        <v>479.76</v>
      </c>
      <c r="AP2964">
        <v>616.72</v>
      </c>
      <c r="AQ2964">
        <v>765.08</v>
      </c>
      <c r="AR2964">
        <v>775.56</v>
      </c>
      <c r="AS2964">
        <v>848.46</v>
      </c>
      <c r="AT2964">
        <v>879.18</v>
      </c>
      <c r="AU2964">
        <v>54</v>
      </c>
      <c r="AV2964">
        <v>52</v>
      </c>
      <c r="AW2964">
        <v>51</v>
      </c>
      <c r="AX2964">
        <v>50</v>
      </c>
      <c r="AY2964">
        <v>50</v>
      </c>
      <c r="AZ2964">
        <v>49</v>
      </c>
      <c r="BA2964">
        <v>47</v>
      </c>
      <c r="BB2964">
        <v>46</v>
      </c>
      <c r="BC2964">
        <v>47</v>
      </c>
      <c r="BD2964">
        <v>53</v>
      </c>
      <c r="BE2964">
        <v>59</v>
      </c>
      <c r="BF2964">
        <v>62</v>
      </c>
      <c r="BG2964">
        <v>68</v>
      </c>
      <c r="BH2964">
        <v>72</v>
      </c>
      <c r="BI2964">
        <v>75</v>
      </c>
      <c r="BJ2964">
        <v>77</v>
      </c>
      <c r="BK2964">
        <v>78</v>
      </c>
      <c r="BL2964">
        <v>77</v>
      </c>
      <c r="BM2964">
        <v>73</v>
      </c>
      <c r="BN2964">
        <v>69</v>
      </c>
      <c r="BO2964">
        <v>66</v>
      </c>
      <c r="BP2964">
        <v>62</v>
      </c>
      <c r="BQ2964">
        <v>59</v>
      </c>
      <c r="BR2964">
        <v>57</v>
      </c>
      <c r="BS2964">
        <v>-9.6431609999999992</v>
      </c>
      <c r="BT2964">
        <v>-30.601870000000002</v>
      </c>
      <c r="BU2964">
        <v>-48.365160000000003</v>
      </c>
      <c r="BV2964">
        <v>-53.27787</v>
      </c>
      <c r="BW2964">
        <v>-40.429250000000003</v>
      </c>
      <c r="BX2964">
        <v>-34.172710000000002</v>
      </c>
      <c r="BY2964">
        <v>-17.669219999999999</v>
      </c>
      <c r="BZ2964">
        <v>-6.1961789999999999</v>
      </c>
      <c r="CA2964">
        <v>44.30151</v>
      </c>
      <c r="CB2964">
        <v>58.842599999999997</v>
      </c>
      <c r="CC2964">
        <v>34.916699999999999</v>
      </c>
      <c r="CD2964">
        <v>76.631389999999996</v>
      </c>
      <c r="CE2964">
        <v>-0.95704440000000002</v>
      </c>
      <c r="CF2964">
        <v>-13.063129999999999</v>
      </c>
      <c r="CG2964">
        <v>-8.8521850000000004</v>
      </c>
      <c r="CH2964">
        <v>24.318739999999998</v>
      </c>
      <c r="CI2964">
        <v>216.87540000000001</v>
      </c>
      <c r="CJ2964">
        <v>199.0668</v>
      </c>
      <c r="CK2964">
        <v>189.9419</v>
      </c>
      <c r="CL2964">
        <v>82.089179999999999</v>
      </c>
      <c r="CM2964">
        <v>-58.344169999999998</v>
      </c>
      <c r="CN2964">
        <v>-32.716799999999999</v>
      </c>
      <c r="CO2964">
        <v>-25.965019999999999</v>
      </c>
      <c r="CP2964">
        <v>-51.89134</v>
      </c>
      <c r="CQ2964">
        <v>158.83510000000001</v>
      </c>
      <c r="CR2964">
        <v>143.0377</v>
      </c>
      <c r="CS2964">
        <v>172.20920000000001</v>
      </c>
      <c r="CT2964">
        <v>206.88</v>
      </c>
      <c r="CU2964">
        <v>117.7266</v>
      </c>
      <c r="CV2964">
        <v>77.196690000000004</v>
      </c>
      <c r="CW2964">
        <v>66.141530000000003</v>
      </c>
      <c r="CX2964">
        <v>55.175960000000003</v>
      </c>
      <c r="CY2964">
        <v>136.45699999999999</v>
      </c>
      <c r="CZ2964">
        <v>204.208</v>
      </c>
      <c r="DA2964">
        <v>237.5154</v>
      </c>
      <c r="DB2964">
        <v>218.78020000000001</v>
      </c>
      <c r="DC2964">
        <v>206.92769999999999</v>
      </c>
      <c r="DD2964">
        <v>198.33529999999999</v>
      </c>
      <c r="DE2964">
        <v>385.69569999999999</v>
      </c>
      <c r="DF2964">
        <v>218.07069999999999</v>
      </c>
      <c r="DG2964">
        <v>103.755</v>
      </c>
      <c r="DH2964">
        <v>68.574380000000005</v>
      </c>
      <c r="DI2964">
        <v>236.2724</v>
      </c>
      <c r="DJ2964">
        <v>200.81049999999999</v>
      </c>
      <c r="DK2964">
        <v>85.023489999999995</v>
      </c>
      <c r="DL2964">
        <v>100.7124</v>
      </c>
      <c r="DM2964">
        <v>122.9087</v>
      </c>
      <c r="DN2964">
        <v>127.69889999999999</v>
      </c>
      <c r="DO2964">
        <v>17</v>
      </c>
      <c r="DP2964">
        <v>19</v>
      </c>
    </row>
    <row r="2965" spans="1:120" hidden="1" x14ac:dyDescent="0.25">
      <c r="A2965" t="str">
        <f t="shared" si="46"/>
        <v>LCA-Sierra_Elect DA 1-4 (1PM-9PM)_44483_17-19</v>
      </c>
      <c r="B2965" t="s">
        <v>62</v>
      </c>
      <c r="C2965" t="s">
        <v>206</v>
      </c>
      <c r="D2965" t="s">
        <v>34</v>
      </c>
      <c r="E2965" t="s">
        <v>61</v>
      </c>
      <c r="F2965" t="s">
        <v>61</v>
      </c>
      <c r="G2965" t="s">
        <v>61</v>
      </c>
      <c r="H2965" t="s">
        <v>61</v>
      </c>
      <c r="I2965" t="s">
        <v>61</v>
      </c>
      <c r="J2965" t="s">
        <v>61</v>
      </c>
      <c r="K2965" t="s">
        <v>203</v>
      </c>
      <c r="L2965" s="18">
        <v>44483</v>
      </c>
      <c r="M2965">
        <v>17</v>
      </c>
      <c r="N2965">
        <v>19</v>
      </c>
      <c r="O2965" t="s">
        <v>258</v>
      </c>
      <c r="P2965">
        <v>11</v>
      </c>
      <c r="Q2965">
        <v>11</v>
      </c>
      <c r="R2965">
        <v>0</v>
      </c>
      <c r="S2965">
        <v>1</v>
      </c>
      <c r="T2965">
        <v>1</v>
      </c>
      <c r="U2965">
        <v>1</v>
      </c>
      <c r="V2965">
        <v>1</v>
      </c>
      <c r="W2965">
        <v>878.44</v>
      </c>
      <c r="X2965">
        <v>873.98</v>
      </c>
      <c r="Y2965">
        <v>831.88</v>
      </c>
      <c r="Z2965">
        <v>784.26</v>
      </c>
      <c r="AA2965">
        <v>701.34</v>
      </c>
      <c r="AB2965">
        <v>720</v>
      </c>
      <c r="AC2965">
        <v>765.16</v>
      </c>
      <c r="AD2965">
        <v>742.6</v>
      </c>
      <c r="AE2965">
        <v>670.92</v>
      </c>
      <c r="AF2965">
        <v>603.6</v>
      </c>
      <c r="AG2965">
        <v>660.48</v>
      </c>
      <c r="AH2965">
        <v>599.5</v>
      </c>
      <c r="AI2965">
        <v>687.98</v>
      </c>
      <c r="AJ2965">
        <v>694.24</v>
      </c>
      <c r="AK2965">
        <v>697.58</v>
      </c>
      <c r="AL2965">
        <v>657.06</v>
      </c>
      <c r="AM2965">
        <v>467.12</v>
      </c>
      <c r="AN2965">
        <v>489.12</v>
      </c>
      <c r="AO2965">
        <v>479.76</v>
      </c>
      <c r="AP2965">
        <v>616.72</v>
      </c>
      <c r="AQ2965">
        <v>765.08</v>
      </c>
      <c r="AR2965">
        <v>775.56</v>
      </c>
      <c r="AS2965">
        <v>848.46</v>
      </c>
      <c r="AT2965">
        <v>879.18</v>
      </c>
      <c r="AU2965">
        <v>54</v>
      </c>
      <c r="AV2965">
        <v>52</v>
      </c>
      <c r="AW2965">
        <v>51</v>
      </c>
      <c r="AX2965">
        <v>50</v>
      </c>
      <c r="AY2965">
        <v>50</v>
      </c>
      <c r="AZ2965">
        <v>49</v>
      </c>
      <c r="BA2965">
        <v>47</v>
      </c>
      <c r="BB2965">
        <v>46</v>
      </c>
      <c r="BC2965">
        <v>47</v>
      </c>
      <c r="BD2965">
        <v>53</v>
      </c>
      <c r="BE2965">
        <v>59</v>
      </c>
      <c r="BF2965">
        <v>62</v>
      </c>
      <c r="BG2965">
        <v>68</v>
      </c>
      <c r="BH2965">
        <v>72</v>
      </c>
      <c r="BI2965">
        <v>75</v>
      </c>
      <c r="BJ2965">
        <v>77</v>
      </c>
      <c r="BK2965">
        <v>78</v>
      </c>
      <c r="BL2965">
        <v>77</v>
      </c>
      <c r="BM2965">
        <v>73</v>
      </c>
      <c r="BN2965">
        <v>69</v>
      </c>
      <c r="BO2965">
        <v>66</v>
      </c>
      <c r="BP2965">
        <v>62</v>
      </c>
      <c r="BQ2965">
        <v>59</v>
      </c>
      <c r="BR2965">
        <v>57</v>
      </c>
      <c r="BS2965">
        <v>-9.6431609999999992</v>
      </c>
      <c r="BT2965">
        <v>-30.601870000000002</v>
      </c>
      <c r="BU2965">
        <v>-48.365160000000003</v>
      </c>
      <c r="BV2965">
        <v>-53.27787</v>
      </c>
      <c r="BW2965">
        <v>-40.429250000000003</v>
      </c>
      <c r="BX2965">
        <v>-34.172710000000002</v>
      </c>
      <c r="BY2965">
        <v>-17.669219999999999</v>
      </c>
      <c r="BZ2965">
        <v>-6.1961789999999999</v>
      </c>
      <c r="CA2965">
        <v>44.30151</v>
      </c>
      <c r="CB2965">
        <v>58.842599999999997</v>
      </c>
      <c r="CC2965">
        <v>34.916699999999999</v>
      </c>
      <c r="CD2965">
        <v>76.631389999999996</v>
      </c>
      <c r="CE2965">
        <v>-0.95704440000000002</v>
      </c>
      <c r="CF2965">
        <v>-13.063129999999999</v>
      </c>
      <c r="CG2965">
        <v>-8.8521850000000004</v>
      </c>
      <c r="CH2965">
        <v>24.318739999999998</v>
      </c>
      <c r="CI2965">
        <v>216.87540000000001</v>
      </c>
      <c r="CJ2965">
        <v>199.0668</v>
      </c>
      <c r="CK2965">
        <v>189.9419</v>
      </c>
      <c r="CL2965">
        <v>82.089179999999999</v>
      </c>
      <c r="CM2965">
        <v>-58.344169999999998</v>
      </c>
      <c r="CN2965">
        <v>-32.716799999999999</v>
      </c>
      <c r="CO2965">
        <v>-25.965019999999999</v>
      </c>
      <c r="CP2965">
        <v>-51.89134</v>
      </c>
      <c r="CQ2965">
        <v>158.83510000000001</v>
      </c>
      <c r="CR2965">
        <v>143.0377</v>
      </c>
      <c r="CS2965">
        <v>172.20920000000001</v>
      </c>
      <c r="CT2965">
        <v>206.88</v>
      </c>
      <c r="CU2965">
        <v>117.7266</v>
      </c>
      <c r="CV2965">
        <v>77.196690000000004</v>
      </c>
      <c r="CW2965">
        <v>66.141530000000003</v>
      </c>
      <c r="CX2965">
        <v>55.175960000000003</v>
      </c>
      <c r="CY2965">
        <v>136.45699999999999</v>
      </c>
      <c r="CZ2965">
        <v>204.208</v>
      </c>
      <c r="DA2965">
        <v>237.5154</v>
      </c>
      <c r="DB2965">
        <v>218.78020000000001</v>
      </c>
      <c r="DC2965">
        <v>206.92769999999999</v>
      </c>
      <c r="DD2965">
        <v>198.33529999999999</v>
      </c>
      <c r="DE2965">
        <v>385.69569999999999</v>
      </c>
      <c r="DF2965">
        <v>218.07069999999999</v>
      </c>
      <c r="DG2965">
        <v>103.755</v>
      </c>
      <c r="DH2965">
        <v>68.574380000000005</v>
      </c>
      <c r="DI2965">
        <v>236.2724</v>
      </c>
      <c r="DJ2965">
        <v>200.81049999999999</v>
      </c>
      <c r="DK2965">
        <v>85.023489999999995</v>
      </c>
      <c r="DL2965">
        <v>100.7124</v>
      </c>
      <c r="DM2965">
        <v>122.9087</v>
      </c>
      <c r="DN2965">
        <v>127.69889999999999</v>
      </c>
      <c r="DO2965">
        <v>17</v>
      </c>
      <c r="DP2965">
        <v>19</v>
      </c>
    </row>
    <row r="2966" spans="1:120" hidden="1" x14ac:dyDescent="0.25">
      <c r="A2966" t="str">
        <f t="shared" si="46"/>
        <v>sublap_id-SLAP_PGSI_Elect DA 1-4 (1PM-9PM)_44483_17-19</v>
      </c>
      <c r="B2966" t="s">
        <v>62</v>
      </c>
      <c r="C2966" t="s">
        <v>277</v>
      </c>
      <c r="D2966" t="s">
        <v>61</v>
      </c>
      <c r="E2966" t="s">
        <v>278</v>
      </c>
      <c r="F2966" t="s">
        <v>61</v>
      </c>
      <c r="G2966" t="s">
        <v>61</v>
      </c>
      <c r="H2966" t="s">
        <v>61</v>
      </c>
      <c r="I2966" t="s">
        <v>61</v>
      </c>
      <c r="J2966" t="s">
        <v>61</v>
      </c>
      <c r="K2966" t="s">
        <v>203</v>
      </c>
      <c r="L2966" s="18">
        <v>44483</v>
      </c>
      <c r="M2966">
        <v>17</v>
      </c>
      <c r="N2966">
        <v>19</v>
      </c>
      <c r="O2966" t="s">
        <v>258</v>
      </c>
      <c r="P2966">
        <v>11</v>
      </c>
      <c r="Q2966">
        <v>11</v>
      </c>
      <c r="R2966">
        <v>0</v>
      </c>
      <c r="S2966">
        <v>1</v>
      </c>
      <c r="T2966">
        <v>1</v>
      </c>
      <c r="U2966">
        <v>1</v>
      </c>
      <c r="V2966">
        <v>1</v>
      </c>
      <c r="W2966">
        <v>878.44</v>
      </c>
      <c r="X2966">
        <v>873.98</v>
      </c>
      <c r="Y2966">
        <v>831.88</v>
      </c>
      <c r="Z2966">
        <v>784.26</v>
      </c>
      <c r="AA2966">
        <v>701.34</v>
      </c>
      <c r="AB2966">
        <v>720</v>
      </c>
      <c r="AC2966">
        <v>765.16</v>
      </c>
      <c r="AD2966">
        <v>742.6</v>
      </c>
      <c r="AE2966">
        <v>670.92</v>
      </c>
      <c r="AF2966">
        <v>603.6</v>
      </c>
      <c r="AG2966">
        <v>660.48</v>
      </c>
      <c r="AH2966">
        <v>599.5</v>
      </c>
      <c r="AI2966">
        <v>687.98</v>
      </c>
      <c r="AJ2966">
        <v>694.24</v>
      </c>
      <c r="AK2966">
        <v>697.58</v>
      </c>
      <c r="AL2966">
        <v>657.06</v>
      </c>
      <c r="AM2966">
        <v>467.12</v>
      </c>
      <c r="AN2966">
        <v>489.12</v>
      </c>
      <c r="AO2966">
        <v>479.76</v>
      </c>
      <c r="AP2966">
        <v>616.72</v>
      </c>
      <c r="AQ2966">
        <v>765.08</v>
      </c>
      <c r="AR2966">
        <v>775.56</v>
      </c>
      <c r="AS2966">
        <v>848.46</v>
      </c>
      <c r="AT2966">
        <v>879.18</v>
      </c>
      <c r="AU2966">
        <v>54</v>
      </c>
      <c r="AV2966">
        <v>52</v>
      </c>
      <c r="AW2966">
        <v>51</v>
      </c>
      <c r="AX2966">
        <v>50</v>
      </c>
      <c r="AY2966">
        <v>50</v>
      </c>
      <c r="AZ2966">
        <v>49</v>
      </c>
      <c r="BA2966">
        <v>47</v>
      </c>
      <c r="BB2966">
        <v>46</v>
      </c>
      <c r="BC2966">
        <v>47</v>
      </c>
      <c r="BD2966">
        <v>53</v>
      </c>
      <c r="BE2966">
        <v>59</v>
      </c>
      <c r="BF2966">
        <v>62</v>
      </c>
      <c r="BG2966">
        <v>68</v>
      </c>
      <c r="BH2966">
        <v>72</v>
      </c>
      <c r="BI2966">
        <v>75</v>
      </c>
      <c r="BJ2966">
        <v>77</v>
      </c>
      <c r="BK2966">
        <v>78</v>
      </c>
      <c r="BL2966">
        <v>77</v>
      </c>
      <c r="BM2966">
        <v>73</v>
      </c>
      <c r="BN2966">
        <v>69</v>
      </c>
      <c r="BO2966">
        <v>66</v>
      </c>
      <c r="BP2966">
        <v>62</v>
      </c>
      <c r="BQ2966">
        <v>59</v>
      </c>
      <c r="BR2966">
        <v>57</v>
      </c>
      <c r="BS2966">
        <v>-9.6431609999999992</v>
      </c>
      <c r="BT2966">
        <v>-30.601870000000002</v>
      </c>
      <c r="BU2966">
        <v>-48.365160000000003</v>
      </c>
      <c r="BV2966">
        <v>-53.27787</v>
      </c>
      <c r="BW2966">
        <v>-40.429250000000003</v>
      </c>
      <c r="BX2966">
        <v>-34.172710000000002</v>
      </c>
      <c r="BY2966">
        <v>-17.669219999999999</v>
      </c>
      <c r="BZ2966">
        <v>-6.1961789999999999</v>
      </c>
      <c r="CA2966">
        <v>44.30151</v>
      </c>
      <c r="CB2966">
        <v>58.842599999999997</v>
      </c>
      <c r="CC2966">
        <v>34.916699999999999</v>
      </c>
      <c r="CD2966">
        <v>76.631389999999996</v>
      </c>
      <c r="CE2966">
        <v>-0.95704440000000002</v>
      </c>
      <c r="CF2966">
        <v>-13.063129999999999</v>
      </c>
      <c r="CG2966">
        <v>-8.8521850000000004</v>
      </c>
      <c r="CH2966">
        <v>24.318739999999998</v>
      </c>
      <c r="CI2966">
        <v>216.87540000000001</v>
      </c>
      <c r="CJ2966">
        <v>199.0668</v>
      </c>
      <c r="CK2966">
        <v>189.9419</v>
      </c>
      <c r="CL2966">
        <v>82.089179999999999</v>
      </c>
      <c r="CM2966">
        <v>-58.344169999999998</v>
      </c>
      <c r="CN2966">
        <v>-32.716799999999999</v>
      </c>
      <c r="CO2966">
        <v>-25.965019999999999</v>
      </c>
      <c r="CP2966">
        <v>-51.89134</v>
      </c>
      <c r="CQ2966">
        <v>158.83510000000001</v>
      </c>
      <c r="CR2966">
        <v>143.0377</v>
      </c>
      <c r="CS2966">
        <v>172.20920000000001</v>
      </c>
      <c r="CT2966">
        <v>206.88</v>
      </c>
      <c r="CU2966">
        <v>117.7266</v>
      </c>
      <c r="CV2966">
        <v>77.196690000000004</v>
      </c>
      <c r="CW2966">
        <v>66.141530000000003</v>
      </c>
      <c r="CX2966">
        <v>55.175960000000003</v>
      </c>
      <c r="CY2966">
        <v>136.45699999999999</v>
      </c>
      <c r="CZ2966">
        <v>204.208</v>
      </c>
      <c r="DA2966">
        <v>237.5154</v>
      </c>
      <c r="DB2966">
        <v>218.78020000000001</v>
      </c>
      <c r="DC2966">
        <v>206.92769999999999</v>
      </c>
      <c r="DD2966">
        <v>198.33529999999999</v>
      </c>
      <c r="DE2966">
        <v>385.69569999999999</v>
      </c>
      <c r="DF2966">
        <v>218.07069999999999</v>
      </c>
      <c r="DG2966">
        <v>103.755</v>
      </c>
      <c r="DH2966">
        <v>68.574380000000005</v>
      </c>
      <c r="DI2966">
        <v>236.2724</v>
      </c>
      <c r="DJ2966">
        <v>200.81049999999999</v>
      </c>
      <c r="DK2966">
        <v>85.023489999999995</v>
      </c>
      <c r="DL2966">
        <v>100.7124</v>
      </c>
      <c r="DM2966">
        <v>122.9087</v>
      </c>
      <c r="DN2966">
        <v>127.69889999999999</v>
      </c>
      <c r="DO2966">
        <v>17</v>
      </c>
      <c r="DP2966">
        <v>19</v>
      </c>
    </row>
    <row r="2967" spans="1:120" hidden="1" x14ac:dyDescent="0.25">
      <c r="A2967" t="str">
        <f t="shared" si="46"/>
        <v>OtherDR-No_Elect DA 1-4 (1PM-9PM)_44483_17-19</v>
      </c>
      <c r="B2967" t="s">
        <v>62</v>
      </c>
      <c r="C2967" t="s">
        <v>323</v>
      </c>
      <c r="D2967" t="s">
        <v>61</v>
      </c>
      <c r="E2967" t="s">
        <v>61</v>
      </c>
      <c r="F2967" t="s">
        <v>61</v>
      </c>
      <c r="G2967" t="s">
        <v>61</v>
      </c>
      <c r="H2967" t="s">
        <v>61</v>
      </c>
      <c r="I2967" t="s">
        <v>97</v>
      </c>
      <c r="J2967" t="s">
        <v>61</v>
      </c>
      <c r="K2967" t="s">
        <v>203</v>
      </c>
      <c r="L2967" s="18">
        <v>44483</v>
      </c>
      <c r="M2967">
        <v>17</v>
      </c>
      <c r="N2967">
        <v>19</v>
      </c>
      <c r="O2967" t="s">
        <v>258</v>
      </c>
      <c r="P2967">
        <v>7</v>
      </c>
      <c r="Q2967">
        <v>7</v>
      </c>
      <c r="R2967">
        <v>0</v>
      </c>
      <c r="S2967">
        <v>0</v>
      </c>
      <c r="T2967">
        <v>1</v>
      </c>
      <c r="U2967">
        <v>1</v>
      </c>
      <c r="V2967">
        <v>1</v>
      </c>
      <c r="W2967">
        <v>160.80000000000001</v>
      </c>
      <c r="X2967">
        <v>156.72</v>
      </c>
      <c r="Y2967">
        <v>93.04</v>
      </c>
      <c r="Z2967">
        <v>105.28</v>
      </c>
      <c r="AA2967">
        <v>95.04</v>
      </c>
      <c r="AB2967">
        <v>92.48</v>
      </c>
      <c r="AC2967">
        <v>166.48</v>
      </c>
      <c r="AD2967">
        <v>166.64</v>
      </c>
      <c r="AE2967">
        <v>133.91999999999999</v>
      </c>
      <c r="AF2967">
        <v>112.72</v>
      </c>
      <c r="AG2967">
        <v>83.36</v>
      </c>
      <c r="AH2967">
        <v>66</v>
      </c>
      <c r="AI2967">
        <v>146.32</v>
      </c>
      <c r="AJ2967">
        <v>146</v>
      </c>
      <c r="AK2967">
        <v>149.12</v>
      </c>
      <c r="AL2967">
        <v>154.16</v>
      </c>
      <c r="AM2967">
        <v>239.52</v>
      </c>
      <c r="AN2967">
        <v>259.12</v>
      </c>
      <c r="AO2967">
        <v>244</v>
      </c>
      <c r="AP2967">
        <v>276.24</v>
      </c>
      <c r="AQ2967">
        <v>272.64</v>
      </c>
      <c r="AR2967">
        <v>232.08</v>
      </c>
      <c r="AS2967">
        <v>158.63999999999999</v>
      </c>
      <c r="AT2967">
        <v>158.72</v>
      </c>
      <c r="AU2967">
        <v>54</v>
      </c>
      <c r="AV2967">
        <v>52</v>
      </c>
      <c r="AW2967">
        <v>51</v>
      </c>
      <c r="AX2967">
        <v>50</v>
      </c>
      <c r="AY2967">
        <v>50</v>
      </c>
      <c r="AZ2967">
        <v>49</v>
      </c>
      <c r="BA2967">
        <v>47</v>
      </c>
      <c r="BB2967">
        <v>46</v>
      </c>
      <c r="BC2967">
        <v>47</v>
      </c>
      <c r="BD2967">
        <v>53</v>
      </c>
      <c r="BE2967">
        <v>59</v>
      </c>
      <c r="BF2967">
        <v>62</v>
      </c>
      <c r="BG2967">
        <v>68</v>
      </c>
      <c r="BH2967">
        <v>72</v>
      </c>
      <c r="BI2967">
        <v>75</v>
      </c>
      <c r="BJ2967">
        <v>77</v>
      </c>
      <c r="BK2967">
        <v>78</v>
      </c>
      <c r="BL2967">
        <v>77</v>
      </c>
      <c r="BM2967">
        <v>73</v>
      </c>
      <c r="BN2967">
        <v>69</v>
      </c>
      <c r="BO2967">
        <v>66</v>
      </c>
      <c r="BP2967">
        <v>62</v>
      </c>
      <c r="BQ2967">
        <v>59</v>
      </c>
      <c r="BR2967">
        <v>57</v>
      </c>
      <c r="BS2967">
        <v>-1.136816</v>
      </c>
      <c r="BT2967">
        <v>-0.29221619999999998</v>
      </c>
      <c r="BU2967">
        <v>1.755916</v>
      </c>
      <c r="BV2967">
        <v>0.60443199999999997</v>
      </c>
      <c r="BW2967">
        <v>1.8533230000000001</v>
      </c>
      <c r="BX2967">
        <v>-0.97497140000000004</v>
      </c>
      <c r="BY2967">
        <v>-0.97123380000000004</v>
      </c>
      <c r="BZ2967">
        <v>-5.9387740000000004</v>
      </c>
      <c r="CA2967">
        <v>3.3874580000000001</v>
      </c>
      <c r="CB2967">
        <v>7.1234659999999996</v>
      </c>
      <c r="CC2967">
        <v>25.010580000000001</v>
      </c>
      <c r="CD2967">
        <v>46.277760000000001</v>
      </c>
      <c r="CE2967">
        <v>6.5246209999999998</v>
      </c>
      <c r="CF2967">
        <v>6.9904270000000004</v>
      </c>
      <c r="CG2967">
        <v>9.9896689999999992</v>
      </c>
      <c r="CH2967">
        <v>10.29538</v>
      </c>
      <c r="CI2967">
        <v>3.2626620000000002</v>
      </c>
      <c r="CJ2967">
        <v>-2.4337390000000001</v>
      </c>
      <c r="CK2967">
        <v>-8.620393</v>
      </c>
      <c r="CL2967">
        <v>-6.9585179999999998</v>
      </c>
      <c r="CM2967">
        <v>-4.886863</v>
      </c>
      <c r="CN2967">
        <v>-9.2455839999999991</v>
      </c>
      <c r="CO2967">
        <v>7.6774420000000001</v>
      </c>
      <c r="CP2967">
        <v>-0.34354970000000001</v>
      </c>
      <c r="CQ2967">
        <v>1.08456</v>
      </c>
      <c r="CR2967">
        <v>0.58478129999999995</v>
      </c>
      <c r="CS2967">
        <v>0.56323120000000004</v>
      </c>
      <c r="CT2967">
        <v>1.415948</v>
      </c>
      <c r="CU2967">
        <v>0.44291740000000002</v>
      </c>
      <c r="CV2967">
        <v>2.00509</v>
      </c>
      <c r="CW2967">
        <v>0.67642360000000001</v>
      </c>
      <c r="CX2967">
        <v>3.1739160000000002</v>
      </c>
      <c r="CY2967">
        <v>1.785728</v>
      </c>
      <c r="CZ2967">
        <v>10.37086</v>
      </c>
      <c r="DA2967">
        <v>43.091340000000002</v>
      </c>
      <c r="DB2967">
        <v>61.045670000000001</v>
      </c>
      <c r="DC2967">
        <v>15.48865</v>
      </c>
      <c r="DD2967">
        <v>14.79665</v>
      </c>
      <c r="DE2967">
        <v>14.63687</v>
      </c>
      <c r="DF2967">
        <v>8.9544969999999999</v>
      </c>
      <c r="DG2967">
        <v>5.8384729999999996</v>
      </c>
      <c r="DH2967">
        <v>3.8938139999999999</v>
      </c>
      <c r="DI2967">
        <v>6.0375909999999999</v>
      </c>
      <c r="DJ2967">
        <v>8.1160999999999994</v>
      </c>
      <c r="DK2967">
        <v>4.181889</v>
      </c>
      <c r="DL2967">
        <v>18.657119999999999</v>
      </c>
      <c r="DM2967">
        <v>24.875299999999999</v>
      </c>
      <c r="DN2967">
        <v>0.42573509999999998</v>
      </c>
      <c r="DO2967">
        <v>17</v>
      </c>
      <c r="DP2967">
        <v>19</v>
      </c>
    </row>
    <row r="2968" spans="1:120" hidden="1" x14ac:dyDescent="0.25">
      <c r="A2968" t="str">
        <f t="shared" si="46"/>
        <v>Size_Grp-20 to 199.99 kW_Elect DA 1-4 (1PM-9PM)_44483_17-19</v>
      </c>
      <c r="B2968" t="s">
        <v>62</v>
      </c>
      <c r="C2968" t="s">
        <v>201</v>
      </c>
      <c r="D2968" t="s">
        <v>61</v>
      </c>
      <c r="E2968" t="s">
        <v>61</v>
      </c>
      <c r="F2968" t="s">
        <v>61</v>
      </c>
      <c r="G2968" t="s">
        <v>61</v>
      </c>
      <c r="H2968" t="s">
        <v>61</v>
      </c>
      <c r="I2968" t="s">
        <v>61</v>
      </c>
      <c r="J2968" t="s">
        <v>101</v>
      </c>
      <c r="K2968" t="s">
        <v>203</v>
      </c>
      <c r="L2968" s="18">
        <v>44483</v>
      </c>
      <c r="M2968">
        <v>17</v>
      </c>
      <c r="N2968">
        <v>19</v>
      </c>
      <c r="O2968" t="s">
        <v>258</v>
      </c>
      <c r="P2968">
        <v>8</v>
      </c>
      <c r="Q2968">
        <v>8</v>
      </c>
      <c r="R2968">
        <v>0</v>
      </c>
      <c r="S2968">
        <v>0</v>
      </c>
      <c r="T2968">
        <v>1</v>
      </c>
      <c r="U2968">
        <v>1</v>
      </c>
      <c r="V2968">
        <v>1</v>
      </c>
      <c r="W2968">
        <v>222.24</v>
      </c>
      <c r="X2968">
        <v>216.72</v>
      </c>
      <c r="Y2968">
        <v>155.66</v>
      </c>
      <c r="Z2968">
        <v>166.86</v>
      </c>
      <c r="AA2968">
        <v>134.5</v>
      </c>
      <c r="AB2968">
        <v>130.41999999999999</v>
      </c>
      <c r="AC2968">
        <v>202.32</v>
      </c>
      <c r="AD2968">
        <v>210</v>
      </c>
      <c r="AE2968">
        <v>168.86</v>
      </c>
      <c r="AF2968">
        <v>118.28</v>
      </c>
      <c r="AG2968">
        <v>82.02</v>
      </c>
      <c r="AH2968">
        <v>61.2</v>
      </c>
      <c r="AI2968">
        <v>76.16</v>
      </c>
      <c r="AJ2968">
        <v>77.2</v>
      </c>
      <c r="AK2968">
        <v>82.32</v>
      </c>
      <c r="AL2968">
        <v>90.56</v>
      </c>
      <c r="AM2968">
        <v>176.64</v>
      </c>
      <c r="AN2968">
        <v>196.64</v>
      </c>
      <c r="AO2968">
        <v>176.48</v>
      </c>
      <c r="AP2968">
        <v>210.24</v>
      </c>
      <c r="AQ2968">
        <v>208.32</v>
      </c>
      <c r="AR2968">
        <v>183.58</v>
      </c>
      <c r="AS2968">
        <v>219.5</v>
      </c>
      <c r="AT2968">
        <v>222.32</v>
      </c>
      <c r="AU2968">
        <v>54</v>
      </c>
      <c r="AV2968">
        <v>52</v>
      </c>
      <c r="AW2968">
        <v>51</v>
      </c>
      <c r="AX2968">
        <v>50</v>
      </c>
      <c r="AY2968">
        <v>50</v>
      </c>
      <c r="AZ2968">
        <v>49</v>
      </c>
      <c r="BA2968">
        <v>47</v>
      </c>
      <c r="BB2968">
        <v>46</v>
      </c>
      <c r="BC2968">
        <v>47</v>
      </c>
      <c r="BD2968">
        <v>53</v>
      </c>
      <c r="BE2968">
        <v>59</v>
      </c>
      <c r="BF2968">
        <v>62</v>
      </c>
      <c r="BG2968">
        <v>68</v>
      </c>
      <c r="BH2968">
        <v>72</v>
      </c>
      <c r="BI2968">
        <v>75</v>
      </c>
      <c r="BJ2968">
        <v>77</v>
      </c>
      <c r="BK2968">
        <v>78</v>
      </c>
      <c r="BL2968">
        <v>77</v>
      </c>
      <c r="BM2968">
        <v>73</v>
      </c>
      <c r="BN2968">
        <v>69</v>
      </c>
      <c r="BO2968">
        <v>66</v>
      </c>
      <c r="BP2968">
        <v>62</v>
      </c>
      <c r="BQ2968">
        <v>59</v>
      </c>
      <c r="BR2968">
        <v>57</v>
      </c>
      <c r="BS2968">
        <v>0.48523110000000003</v>
      </c>
      <c r="BT2968">
        <v>1.220655</v>
      </c>
      <c r="BU2968">
        <v>0.1821014</v>
      </c>
      <c r="BV2968">
        <v>-1.0659970000000001</v>
      </c>
      <c r="BW2968">
        <v>0.67566649999999995</v>
      </c>
      <c r="BX2968">
        <v>0.10747900000000001</v>
      </c>
      <c r="BY2968">
        <v>-0.81876230000000005</v>
      </c>
      <c r="BZ2968">
        <v>-15.07931</v>
      </c>
      <c r="CA2968">
        <v>-3.14621</v>
      </c>
      <c r="CB2968">
        <v>21.988040000000002</v>
      </c>
      <c r="CC2968">
        <v>24.380320000000001</v>
      </c>
      <c r="CD2968">
        <v>21.206040000000002</v>
      </c>
      <c r="CE2968">
        <v>9.6937099999999994</v>
      </c>
      <c r="CF2968">
        <v>9.5712360000000007</v>
      </c>
      <c r="CG2968">
        <v>11.82733</v>
      </c>
      <c r="CH2968">
        <v>9.2690619999999999</v>
      </c>
      <c r="CI2968">
        <v>5.4204780000000001</v>
      </c>
      <c r="CJ2968">
        <v>-1.178874</v>
      </c>
      <c r="CK2968">
        <v>-1.0474330000000001</v>
      </c>
      <c r="CL2968">
        <v>0.6030027</v>
      </c>
      <c r="CM2968">
        <v>-0.14484929999999999</v>
      </c>
      <c r="CN2968">
        <v>2.4941059999999999</v>
      </c>
      <c r="CO2968">
        <v>-0.62956270000000003</v>
      </c>
      <c r="CP2968">
        <v>-1.5170630000000001</v>
      </c>
      <c r="CQ2968">
        <v>1.5927119999999999</v>
      </c>
      <c r="CR2968">
        <v>0.72630810000000001</v>
      </c>
      <c r="CS2968">
        <v>0.69800930000000005</v>
      </c>
      <c r="CT2968">
        <v>1.4941139999999999</v>
      </c>
      <c r="CU2968">
        <v>0.44894210000000001</v>
      </c>
      <c r="CV2968">
        <v>2.2715010000000002</v>
      </c>
      <c r="CW2968">
        <v>9.7400260000000003</v>
      </c>
      <c r="CX2968">
        <v>6.8834530000000003</v>
      </c>
      <c r="CY2968">
        <v>3.6810339999999999</v>
      </c>
      <c r="CZ2968">
        <v>11.207229999999999</v>
      </c>
      <c r="DA2968">
        <v>38.360149999999997</v>
      </c>
      <c r="DB2968">
        <v>34.023820000000001</v>
      </c>
      <c r="DC2968">
        <v>15.42338</v>
      </c>
      <c r="DD2968">
        <v>12.048590000000001</v>
      </c>
      <c r="DE2968">
        <v>12.59676</v>
      </c>
      <c r="DF2968">
        <v>7.2218980000000004</v>
      </c>
      <c r="DG2968">
        <v>4.1314279999999997</v>
      </c>
      <c r="DH2968">
        <v>2.1217830000000002</v>
      </c>
      <c r="DI2968">
        <v>4.0987929999999997</v>
      </c>
      <c r="DJ2968">
        <v>3.5740509999999999</v>
      </c>
      <c r="DK2968">
        <v>1.6191759999999999</v>
      </c>
      <c r="DL2968">
        <v>6.1005609999999999</v>
      </c>
      <c r="DM2968">
        <v>0.91952679999999998</v>
      </c>
      <c r="DN2968">
        <v>0.80973740000000005</v>
      </c>
      <c r="DO2968">
        <v>17</v>
      </c>
      <c r="DP2968">
        <v>19</v>
      </c>
    </row>
    <row r="2969" spans="1:120" hidden="1" x14ac:dyDescent="0.25">
      <c r="A2969" t="str">
        <f t="shared" si="46"/>
        <v>Aggregator-City of West Sacramento_Elect DA 1-4 (1PM-9PM)_44483_17-19</v>
      </c>
      <c r="B2969" t="s">
        <v>62</v>
      </c>
      <c r="C2969" t="s">
        <v>272</v>
      </c>
      <c r="D2969" t="s">
        <v>61</v>
      </c>
      <c r="E2969" t="s">
        <v>61</v>
      </c>
      <c r="F2969" t="s">
        <v>273</v>
      </c>
      <c r="G2969" t="s">
        <v>61</v>
      </c>
      <c r="H2969" t="s">
        <v>61</v>
      </c>
      <c r="I2969" t="s">
        <v>61</v>
      </c>
      <c r="J2969" t="s">
        <v>61</v>
      </c>
      <c r="K2969" t="s">
        <v>203</v>
      </c>
      <c r="L2969" s="18">
        <v>44483</v>
      </c>
      <c r="M2969">
        <v>17</v>
      </c>
      <c r="N2969">
        <v>19</v>
      </c>
      <c r="O2969" t="s">
        <v>258</v>
      </c>
      <c r="P2969">
        <v>11</v>
      </c>
      <c r="Q2969">
        <v>11</v>
      </c>
      <c r="R2969">
        <v>0</v>
      </c>
      <c r="S2969">
        <v>1</v>
      </c>
      <c r="T2969">
        <v>1</v>
      </c>
      <c r="U2969">
        <v>1</v>
      </c>
      <c r="V2969">
        <v>1</v>
      </c>
      <c r="W2969">
        <v>878.44</v>
      </c>
      <c r="X2969">
        <v>873.98</v>
      </c>
      <c r="Y2969">
        <v>831.88</v>
      </c>
      <c r="Z2969">
        <v>784.26</v>
      </c>
      <c r="AA2969">
        <v>701.34</v>
      </c>
      <c r="AB2969">
        <v>720</v>
      </c>
      <c r="AC2969">
        <v>765.16</v>
      </c>
      <c r="AD2969">
        <v>742.6</v>
      </c>
      <c r="AE2969">
        <v>670.92</v>
      </c>
      <c r="AF2969">
        <v>603.6</v>
      </c>
      <c r="AG2969">
        <v>660.48</v>
      </c>
      <c r="AH2969">
        <v>599.5</v>
      </c>
      <c r="AI2969">
        <v>687.98</v>
      </c>
      <c r="AJ2969">
        <v>694.24</v>
      </c>
      <c r="AK2969">
        <v>697.58</v>
      </c>
      <c r="AL2969">
        <v>657.06</v>
      </c>
      <c r="AM2969">
        <v>467.12</v>
      </c>
      <c r="AN2969">
        <v>489.12</v>
      </c>
      <c r="AO2969">
        <v>479.76</v>
      </c>
      <c r="AP2969">
        <v>616.72</v>
      </c>
      <c r="AQ2969">
        <v>765.08</v>
      </c>
      <c r="AR2969">
        <v>775.56</v>
      </c>
      <c r="AS2969">
        <v>848.46</v>
      </c>
      <c r="AT2969">
        <v>879.18</v>
      </c>
      <c r="AU2969">
        <v>54</v>
      </c>
      <c r="AV2969">
        <v>52</v>
      </c>
      <c r="AW2969">
        <v>51</v>
      </c>
      <c r="AX2969">
        <v>50</v>
      </c>
      <c r="AY2969">
        <v>50</v>
      </c>
      <c r="AZ2969">
        <v>49</v>
      </c>
      <c r="BA2969">
        <v>47</v>
      </c>
      <c r="BB2969">
        <v>46</v>
      </c>
      <c r="BC2969">
        <v>47</v>
      </c>
      <c r="BD2969">
        <v>53</v>
      </c>
      <c r="BE2969">
        <v>59</v>
      </c>
      <c r="BF2969">
        <v>62</v>
      </c>
      <c r="BG2969">
        <v>68</v>
      </c>
      <c r="BH2969">
        <v>72</v>
      </c>
      <c r="BI2969">
        <v>75</v>
      </c>
      <c r="BJ2969">
        <v>77</v>
      </c>
      <c r="BK2969">
        <v>78</v>
      </c>
      <c r="BL2969">
        <v>77</v>
      </c>
      <c r="BM2969">
        <v>73</v>
      </c>
      <c r="BN2969">
        <v>69</v>
      </c>
      <c r="BO2969">
        <v>66</v>
      </c>
      <c r="BP2969">
        <v>62</v>
      </c>
      <c r="BQ2969">
        <v>59</v>
      </c>
      <c r="BR2969">
        <v>57</v>
      </c>
      <c r="BS2969">
        <v>-9.6431609999999992</v>
      </c>
      <c r="BT2969">
        <v>-30.601870000000002</v>
      </c>
      <c r="BU2969">
        <v>-48.365160000000003</v>
      </c>
      <c r="BV2969">
        <v>-53.27787</v>
      </c>
      <c r="BW2969">
        <v>-40.429250000000003</v>
      </c>
      <c r="BX2969">
        <v>-34.172710000000002</v>
      </c>
      <c r="BY2969">
        <v>-17.669219999999999</v>
      </c>
      <c r="BZ2969">
        <v>-6.1961789999999999</v>
      </c>
      <c r="CA2969">
        <v>44.30151</v>
      </c>
      <c r="CB2969">
        <v>58.842599999999997</v>
      </c>
      <c r="CC2969">
        <v>34.916699999999999</v>
      </c>
      <c r="CD2969">
        <v>76.631389999999996</v>
      </c>
      <c r="CE2969">
        <v>-0.95704440000000002</v>
      </c>
      <c r="CF2969">
        <v>-13.063129999999999</v>
      </c>
      <c r="CG2969">
        <v>-8.8521850000000004</v>
      </c>
      <c r="CH2969">
        <v>24.318739999999998</v>
      </c>
      <c r="CI2969">
        <v>216.87540000000001</v>
      </c>
      <c r="CJ2969">
        <v>199.0668</v>
      </c>
      <c r="CK2969">
        <v>189.9419</v>
      </c>
      <c r="CL2969">
        <v>82.089179999999999</v>
      </c>
      <c r="CM2969">
        <v>-58.344169999999998</v>
      </c>
      <c r="CN2969">
        <v>-32.716799999999999</v>
      </c>
      <c r="CO2969">
        <v>-25.965019999999999</v>
      </c>
      <c r="CP2969">
        <v>-51.89134</v>
      </c>
      <c r="CQ2969">
        <v>158.83510000000001</v>
      </c>
      <c r="CR2969">
        <v>143.0377</v>
      </c>
      <c r="CS2969">
        <v>172.20920000000001</v>
      </c>
      <c r="CT2969">
        <v>206.88</v>
      </c>
      <c r="CU2969">
        <v>117.7266</v>
      </c>
      <c r="CV2969">
        <v>77.196690000000004</v>
      </c>
      <c r="CW2969">
        <v>66.141530000000003</v>
      </c>
      <c r="CX2969">
        <v>55.175960000000003</v>
      </c>
      <c r="CY2969">
        <v>136.45699999999999</v>
      </c>
      <c r="CZ2969">
        <v>204.208</v>
      </c>
      <c r="DA2969">
        <v>237.5154</v>
      </c>
      <c r="DB2969">
        <v>218.78020000000001</v>
      </c>
      <c r="DC2969">
        <v>206.92769999999999</v>
      </c>
      <c r="DD2969">
        <v>198.33529999999999</v>
      </c>
      <c r="DE2969">
        <v>385.69569999999999</v>
      </c>
      <c r="DF2969">
        <v>218.07069999999999</v>
      </c>
      <c r="DG2969">
        <v>103.755</v>
      </c>
      <c r="DH2969">
        <v>68.574380000000005</v>
      </c>
      <c r="DI2969">
        <v>236.2724</v>
      </c>
      <c r="DJ2969">
        <v>200.81049999999999</v>
      </c>
      <c r="DK2969">
        <v>85.023489999999995</v>
      </c>
      <c r="DL2969">
        <v>100.7124</v>
      </c>
      <c r="DM2969">
        <v>122.9087</v>
      </c>
      <c r="DN2969">
        <v>127.69889999999999</v>
      </c>
      <c r="DO2969">
        <v>17</v>
      </c>
      <c r="DP2969">
        <v>19</v>
      </c>
    </row>
    <row r="2970" spans="1:120" hidden="1" x14ac:dyDescent="0.25">
      <c r="A2970" t="str">
        <f t="shared" si="46"/>
        <v>Size_Grp-Below 20 kW_Elect DA 1-4 (1PM-9PM)_44483_17-19</v>
      </c>
      <c r="B2970" t="s">
        <v>62</v>
      </c>
      <c r="C2970" t="s">
        <v>259</v>
      </c>
      <c r="D2970" t="s">
        <v>61</v>
      </c>
      <c r="E2970" t="s">
        <v>61</v>
      </c>
      <c r="F2970" t="s">
        <v>61</v>
      </c>
      <c r="G2970" t="s">
        <v>61</v>
      </c>
      <c r="H2970" t="s">
        <v>61</v>
      </c>
      <c r="I2970" t="s">
        <v>61</v>
      </c>
      <c r="J2970" t="s">
        <v>260</v>
      </c>
      <c r="K2970" t="s">
        <v>203</v>
      </c>
      <c r="L2970" s="18">
        <v>44483</v>
      </c>
      <c r="M2970">
        <v>17</v>
      </c>
      <c r="N2970">
        <v>19</v>
      </c>
      <c r="O2970" t="s">
        <v>258</v>
      </c>
      <c r="P2970">
        <v>1</v>
      </c>
      <c r="Q2970">
        <v>1</v>
      </c>
      <c r="R2970">
        <v>0</v>
      </c>
      <c r="S2970">
        <v>0</v>
      </c>
      <c r="T2970">
        <v>1</v>
      </c>
      <c r="U2970">
        <v>0</v>
      </c>
      <c r="V2970">
        <v>1</v>
      </c>
      <c r="W2970">
        <v>4.2</v>
      </c>
      <c r="X2970">
        <v>3.9</v>
      </c>
      <c r="Y2970">
        <v>3.9</v>
      </c>
      <c r="Z2970">
        <v>4.2</v>
      </c>
      <c r="AA2970">
        <v>4.2</v>
      </c>
      <c r="AB2970">
        <v>3.9</v>
      </c>
      <c r="AC2970">
        <v>4.2</v>
      </c>
      <c r="AD2970">
        <v>4.2</v>
      </c>
      <c r="AE2970">
        <v>3.9</v>
      </c>
      <c r="AF2970">
        <v>4.2</v>
      </c>
      <c r="AG2970">
        <v>3.9</v>
      </c>
      <c r="AH2970">
        <v>3.9</v>
      </c>
      <c r="AI2970">
        <v>3.9</v>
      </c>
      <c r="AJ2970">
        <v>3.6</v>
      </c>
      <c r="AK2970">
        <v>3.9</v>
      </c>
      <c r="AL2970">
        <v>3.3</v>
      </c>
      <c r="AM2970">
        <v>3.6</v>
      </c>
      <c r="AN2970">
        <v>3.6</v>
      </c>
      <c r="AO2970">
        <v>3.6</v>
      </c>
      <c r="AP2970">
        <v>3.6</v>
      </c>
      <c r="AQ2970">
        <v>4.2</v>
      </c>
      <c r="AR2970">
        <v>3.9</v>
      </c>
      <c r="AS2970">
        <v>3.6</v>
      </c>
      <c r="AT2970">
        <v>3.9</v>
      </c>
      <c r="AU2970">
        <v>54</v>
      </c>
      <c r="AV2970">
        <v>52</v>
      </c>
      <c r="AW2970">
        <v>51</v>
      </c>
      <c r="AX2970">
        <v>50</v>
      </c>
      <c r="AY2970">
        <v>50</v>
      </c>
      <c r="AZ2970">
        <v>49</v>
      </c>
      <c r="BA2970">
        <v>47</v>
      </c>
      <c r="BB2970">
        <v>46</v>
      </c>
      <c r="BC2970">
        <v>47</v>
      </c>
      <c r="BD2970">
        <v>53</v>
      </c>
      <c r="BE2970">
        <v>59</v>
      </c>
      <c r="BF2970">
        <v>62</v>
      </c>
      <c r="BG2970">
        <v>68</v>
      </c>
      <c r="BH2970">
        <v>72</v>
      </c>
      <c r="BI2970">
        <v>75</v>
      </c>
      <c r="BJ2970">
        <v>77</v>
      </c>
      <c r="BK2970">
        <v>78</v>
      </c>
      <c r="BL2970">
        <v>77</v>
      </c>
      <c r="BM2970">
        <v>73</v>
      </c>
      <c r="BN2970">
        <v>69</v>
      </c>
      <c r="BO2970">
        <v>66</v>
      </c>
      <c r="BP2970">
        <v>62</v>
      </c>
      <c r="BQ2970">
        <v>59</v>
      </c>
      <c r="BR2970">
        <v>57</v>
      </c>
      <c r="BS2970">
        <v>0.45386890000000002</v>
      </c>
      <c r="BT2970">
        <v>0.1058192</v>
      </c>
      <c r="BU2970">
        <v>0.14695739999999999</v>
      </c>
      <c r="BV2970">
        <v>-0.36953399999999997</v>
      </c>
      <c r="BW2970">
        <v>-0.1188664</v>
      </c>
      <c r="BX2970">
        <v>0.24465609999999999</v>
      </c>
      <c r="BY2970">
        <v>4.0245999999999997E-2</v>
      </c>
      <c r="BZ2970">
        <v>-3.1145599999999999E-2</v>
      </c>
      <c r="CA2970">
        <v>0.24602460000000001</v>
      </c>
      <c r="CB2970">
        <v>-0.35726279999999999</v>
      </c>
      <c r="CC2970">
        <v>5.1958279999999997</v>
      </c>
      <c r="CD2970">
        <v>3.95234E-2</v>
      </c>
      <c r="CE2970">
        <v>-0.20077349999999999</v>
      </c>
      <c r="CF2970">
        <v>0.1386492</v>
      </c>
      <c r="CG2970">
        <v>-0.25894070000000002</v>
      </c>
      <c r="CH2970">
        <v>0.46222639999999998</v>
      </c>
      <c r="CI2970">
        <v>-0.2175503</v>
      </c>
      <c r="CJ2970">
        <v>0.43103079999999999</v>
      </c>
      <c r="CK2970">
        <v>0.1021204</v>
      </c>
      <c r="CL2970">
        <v>0.38358039999999999</v>
      </c>
      <c r="CM2970">
        <v>-0.2115052</v>
      </c>
      <c r="CN2970">
        <v>0.4847069</v>
      </c>
      <c r="CO2970">
        <v>0.34493059999999998</v>
      </c>
      <c r="CP2970">
        <v>-3.0422399999999999E-2</v>
      </c>
      <c r="CQ2970">
        <v>0.36665370000000003</v>
      </c>
      <c r="CR2970">
        <v>3.1327E-3</v>
      </c>
      <c r="CS2970">
        <v>6.8757000000000002E-3</v>
      </c>
      <c r="CT2970">
        <v>3.7008399999999997E-2</v>
      </c>
      <c r="CU2970">
        <v>7.8183000000000002E-3</v>
      </c>
      <c r="CV2970">
        <v>9.5621999999999999E-3</v>
      </c>
      <c r="CW2970">
        <v>7.6060799999999998E-2</v>
      </c>
      <c r="CX2970">
        <v>5.7703900000000002E-2</v>
      </c>
      <c r="CY2970">
        <v>9.1030399999999997E-2</v>
      </c>
      <c r="CZ2970">
        <v>5.9669300000000002E-2</v>
      </c>
      <c r="DA2970">
        <v>23.734300000000001</v>
      </c>
      <c r="DB2970">
        <v>5.8377000000000004E-3</v>
      </c>
      <c r="DC2970">
        <v>5.5001E-3</v>
      </c>
      <c r="DD2970">
        <v>9.2038999999999992E-3</v>
      </c>
      <c r="DE2970">
        <v>2.3232999999999999E-3</v>
      </c>
      <c r="DF2970">
        <v>3.6570999999999999E-3</v>
      </c>
      <c r="DG2970">
        <v>1.8545800000000001E-2</v>
      </c>
      <c r="DH2970">
        <v>0.17552880000000001</v>
      </c>
      <c r="DI2970">
        <v>4.6626999999999997E-3</v>
      </c>
      <c r="DJ2970">
        <v>6.2556899999999999E-2</v>
      </c>
      <c r="DK2970">
        <v>1.6102999999999999E-2</v>
      </c>
      <c r="DL2970">
        <v>0.1492115</v>
      </c>
      <c r="DM2970">
        <v>5.8179E-3</v>
      </c>
      <c r="DN2970">
        <v>9.4193999999999996E-3</v>
      </c>
      <c r="DO2970">
        <v>17</v>
      </c>
      <c r="DP2970">
        <v>19</v>
      </c>
    </row>
    <row r="2971" spans="1:120" hidden="1" x14ac:dyDescent="0.25">
      <c r="A2971" t="str">
        <f t="shared" si="46"/>
        <v>LCA-Greater Bay Area_Prescribed DA 1-4 (1PM-9PM)_44483_17-20</v>
      </c>
      <c r="B2971" t="s">
        <v>62</v>
      </c>
      <c r="C2971" t="s">
        <v>209</v>
      </c>
      <c r="D2971" t="s">
        <v>36</v>
      </c>
      <c r="E2971" t="s">
        <v>61</v>
      </c>
      <c r="F2971" t="s">
        <v>61</v>
      </c>
      <c r="G2971" t="s">
        <v>61</v>
      </c>
      <c r="H2971" t="s">
        <v>61</v>
      </c>
      <c r="I2971" t="s">
        <v>61</v>
      </c>
      <c r="J2971" t="s">
        <v>61</v>
      </c>
      <c r="K2971" t="s">
        <v>214</v>
      </c>
      <c r="L2971" s="18">
        <v>44483</v>
      </c>
      <c r="M2971">
        <v>17</v>
      </c>
      <c r="N2971">
        <v>20</v>
      </c>
      <c r="O2971" t="s">
        <v>258</v>
      </c>
      <c r="P2971">
        <v>3</v>
      </c>
      <c r="Q2971">
        <v>2</v>
      </c>
      <c r="R2971">
        <v>0</v>
      </c>
      <c r="S2971">
        <v>0</v>
      </c>
      <c r="T2971">
        <v>1</v>
      </c>
      <c r="U2971">
        <v>1</v>
      </c>
      <c r="V2971">
        <v>1</v>
      </c>
      <c r="W2971">
        <v>897.54</v>
      </c>
      <c r="X2971">
        <v>936</v>
      </c>
      <c r="Y2971">
        <v>935.94</v>
      </c>
      <c r="Z2971">
        <v>930.72</v>
      </c>
      <c r="AA2971">
        <v>934.92</v>
      </c>
      <c r="AB2971">
        <v>934.62</v>
      </c>
      <c r="AC2971">
        <v>960.84</v>
      </c>
      <c r="AD2971">
        <v>920.22</v>
      </c>
      <c r="AE2971">
        <v>765.6</v>
      </c>
      <c r="AF2971">
        <v>418.86</v>
      </c>
      <c r="AG2971">
        <v>422.88</v>
      </c>
      <c r="AH2971">
        <v>509.46</v>
      </c>
      <c r="AI2971">
        <v>618.78</v>
      </c>
      <c r="AJ2971">
        <v>342.24</v>
      </c>
      <c r="AK2971">
        <v>336.9</v>
      </c>
      <c r="AL2971">
        <v>323.10000000000002</v>
      </c>
      <c r="AM2971">
        <v>206.94</v>
      </c>
      <c r="AN2971">
        <v>187.5</v>
      </c>
      <c r="AO2971">
        <v>131.04</v>
      </c>
      <c r="AP2971">
        <v>177.84</v>
      </c>
      <c r="AQ2971">
        <v>321.83999999999997</v>
      </c>
      <c r="AR2971">
        <v>848.82</v>
      </c>
      <c r="AS2971">
        <v>892.08</v>
      </c>
      <c r="AT2971">
        <v>895.08</v>
      </c>
      <c r="AU2971">
        <v>55.5</v>
      </c>
      <c r="AV2971">
        <v>53.5</v>
      </c>
      <c r="AW2971">
        <v>53</v>
      </c>
      <c r="AX2971">
        <v>53</v>
      </c>
      <c r="AY2971">
        <v>53</v>
      </c>
      <c r="AZ2971">
        <v>52.5</v>
      </c>
      <c r="BA2971">
        <v>52.5</v>
      </c>
      <c r="BB2971">
        <v>51</v>
      </c>
      <c r="BC2971">
        <v>52.5</v>
      </c>
      <c r="BD2971">
        <v>56</v>
      </c>
      <c r="BE2971">
        <v>61</v>
      </c>
      <c r="BF2971">
        <v>65</v>
      </c>
      <c r="BG2971">
        <v>68</v>
      </c>
      <c r="BH2971">
        <v>70</v>
      </c>
      <c r="BI2971">
        <v>71.5</v>
      </c>
      <c r="BJ2971">
        <v>71.5</v>
      </c>
      <c r="BK2971">
        <v>70</v>
      </c>
      <c r="BL2971">
        <v>68.5</v>
      </c>
      <c r="BM2971">
        <v>65.5</v>
      </c>
      <c r="BN2971">
        <v>63.5</v>
      </c>
      <c r="BO2971">
        <v>61</v>
      </c>
      <c r="BP2971">
        <v>58.5</v>
      </c>
      <c r="BQ2971">
        <v>57.5</v>
      </c>
      <c r="BR2971">
        <v>57</v>
      </c>
      <c r="BS2971">
        <v>-25.220870000000001</v>
      </c>
      <c r="BT2971">
        <v>-54.159350000000003</v>
      </c>
      <c r="BU2971">
        <v>-63.06532</v>
      </c>
      <c r="BV2971">
        <v>-57.598700000000001</v>
      </c>
      <c r="BW2971">
        <v>-58.520470000000003</v>
      </c>
      <c r="BX2971">
        <v>-78.781829999999999</v>
      </c>
      <c r="BY2971">
        <v>-113.47069999999999</v>
      </c>
      <c r="BZ2971">
        <v>-69.463880000000003</v>
      </c>
      <c r="CA2971">
        <v>14.81575</v>
      </c>
      <c r="CB2971">
        <v>319.91980000000001</v>
      </c>
      <c r="CC2971">
        <v>273.91469999999998</v>
      </c>
      <c r="CD2971">
        <v>179.65350000000001</v>
      </c>
      <c r="CE2971">
        <v>45.53049</v>
      </c>
      <c r="CF2971">
        <v>6.2118070000000003</v>
      </c>
      <c r="CG2971">
        <v>1.3166659999999999</v>
      </c>
      <c r="CH2971">
        <v>14.12973</v>
      </c>
      <c r="CI2971">
        <v>114.9303</v>
      </c>
      <c r="CJ2971">
        <v>114.6109</v>
      </c>
      <c r="CK2971">
        <v>114.9041</v>
      </c>
      <c r="CL2971">
        <v>80.557389999999998</v>
      </c>
      <c r="CM2971">
        <v>-22.460529999999999</v>
      </c>
      <c r="CN2971">
        <v>-34.939239999999998</v>
      </c>
      <c r="CO2971">
        <v>-42.193770000000001</v>
      </c>
      <c r="CP2971">
        <v>-45.95776</v>
      </c>
      <c r="CQ2971">
        <v>176.80439999999999</v>
      </c>
      <c r="CR2971">
        <v>256.51069999999999</v>
      </c>
      <c r="CS2971">
        <v>331.5582</v>
      </c>
      <c r="CT2971">
        <v>295.91449999999998</v>
      </c>
      <c r="CU2971">
        <v>290.27960000000002</v>
      </c>
      <c r="CV2971">
        <v>270.08580000000001</v>
      </c>
      <c r="CW2971">
        <v>300.33210000000003</v>
      </c>
      <c r="CX2971">
        <v>345.84829999999999</v>
      </c>
      <c r="CY2971">
        <v>746.81640000000004</v>
      </c>
      <c r="CZ2971">
        <v>1156.0229999999999</v>
      </c>
      <c r="DA2971">
        <v>1816.799</v>
      </c>
      <c r="DB2971">
        <v>1152.694</v>
      </c>
      <c r="DC2971">
        <v>1368.5029999999999</v>
      </c>
      <c r="DD2971">
        <v>85.846019999999996</v>
      </c>
      <c r="DE2971">
        <v>114.1703</v>
      </c>
      <c r="DF2971">
        <v>128.55330000000001</v>
      </c>
      <c r="DG2971">
        <v>104.53319999999999</v>
      </c>
      <c r="DH2971">
        <v>131.44659999999999</v>
      </c>
      <c r="DI2971">
        <v>146.50970000000001</v>
      </c>
      <c r="DJ2971">
        <v>205.86160000000001</v>
      </c>
      <c r="DK2971">
        <v>525.22199999999998</v>
      </c>
      <c r="DL2971">
        <v>409.24180000000001</v>
      </c>
      <c r="DM2971">
        <v>406.43259999999998</v>
      </c>
      <c r="DN2971">
        <v>361.7432</v>
      </c>
      <c r="DO2971">
        <v>17</v>
      </c>
      <c r="DP2971">
        <v>20</v>
      </c>
    </row>
    <row r="2972" spans="1:120" hidden="1" x14ac:dyDescent="0.25">
      <c r="A2972" t="str">
        <f t="shared" si="46"/>
        <v>sublap_id-SLAP_PGEB_Prescribed DA 1-4 (1PM-9PM)_44483_17-20</v>
      </c>
      <c r="B2972" t="s">
        <v>62</v>
      </c>
      <c r="C2972" t="s">
        <v>287</v>
      </c>
      <c r="D2972" t="s">
        <v>61</v>
      </c>
      <c r="E2972" t="s">
        <v>288</v>
      </c>
      <c r="F2972" t="s">
        <v>61</v>
      </c>
      <c r="G2972" t="s">
        <v>61</v>
      </c>
      <c r="H2972" t="s">
        <v>61</v>
      </c>
      <c r="I2972" t="s">
        <v>61</v>
      </c>
      <c r="J2972" t="s">
        <v>61</v>
      </c>
      <c r="K2972" t="s">
        <v>214</v>
      </c>
      <c r="L2972" s="18">
        <v>44483</v>
      </c>
      <c r="M2972">
        <v>17</v>
      </c>
      <c r="N2972">
        <v>20</v>
      </c>
      <c r="O2972" t="s">
        <v>258</v>
      </c>
      <c r="P2972">
        <v>2</v>
      </c>
      <c r="Q2972">
        <v>1</v>
      </c>
      <c r="R2972">
        <v>0</v>
      </c>
      <c r="S2972">
        <v>0</v>
      </c>
      <c r="T2972">
        <v>1</v>
      </c>
      <c r="U2972">
        <v>0</v>
      </c>
      <c r="V2972">
        <v>1</v>
      </c>
      <c r="W2972">
        <v>197.36</v>
      </c>
      <c r="X2972">
        <v>250.88</v>
      </c>
      <c r="Y2972">
        <v>250.8</v>
      </c>
      <c r="Z2972">
        <v>245.12</v>
      </c>
      <c r="AA2972">
        <v>249.12</v>
      </c>
      <c r="AB2972">
        <v>249.04</v>
      </c>
      <c r="AC2972">
        <v>208.8</v>
      </c>
      <c r="AD2972">
        <v>143.44</v>
      </c>
      <c r="AE2972">
        <v>179.52</v>
      </c>
      <c r="AF2972">
        <v>189.84</v>
      </c>
      <c r="AG2972">
        <v>192.32</v>
      </c>
      <c r="AH2972">
        <v>201.52</v>
      </c>
      <c r="AI2972">
        <v>208.72</v>
      </c>
      <c r="AJ2972">
        <v>217.28</v>
      </c>
      <c r="AK2972">
        <v>221.36</v>
      </c>
      <c r="AL2972">
        <v>209.04</v>
      </c>
      <c r="AM2972">
        <v>62.8</v>
      </c>
      <c r="AN2972">
        <v>64.08</v>
      </c>
      <c r="AO2972">
        <v>62.72</v>
      </c>
      <c r="AP2972">
        <v>57.92</v>
      </c>
      <c r="AQ2972">
        <v>185.92</v>
      </c>
      <c r="AR2972">
        <v>198.96</v>
      </c>
      <c r="AS2972">
        <v>194.56</v>
      </c>
      <c r="AT2972">
        <v>197.28</v>
      </c>
      <c r="AU2972">
        <v>57</v>
      </c>
      <c r="AV2972">
        <v>54</v>
      </c>
      <c r="AW2972">
        <v>53</v>
      </c>
      <c r="AX2972">
        <v>53</v>
      </c>
      <c r="AY2972">
        <v>53</v>
      </c>
      <c r="AZ2972">
        <v>53</v>
      </c>
      <c r="BA2972">
        <v>53</v>
      </c>
      <c r="BB2972">
        <v>51</v>
      </c>
      <c r="BC2972">
        <v>53</v>
      </c>
      <c r="BD2972">
        <v>57</v>
      </c>
      <c r="BE2972">
        <v>63</v>
      </c>
      <c r="BF2972">
        <v>68</v>
      </c>
      <c r="BG2972">
        <v>71</v>
      </c>
      <c r="BH2972">
        <v>74</v>
      </c>
      <c r="BI2972">
        <v>76</v>
      </c>
      <c r="BJ2972">
        <v>76</v>
      </c>
      <c r="BK2972">
        <v>75</v>
      </c>
      <c r="BL2972">
        <v>73</v>
      </c>
      <c r="BM2972">
        <v>69</v>
      </c>
      <c r="BN2972">
        <v>68</v>
      </c>
      <c r="BO2972">
        <v>64</v>
      </c>
      <c r="BP2972">
        <v>60</v>
      </c>
      <c r="BQ2972">
        <v>59</v>
      </c>
      <c r="BR2972">
        <v>59</v>
      </c>
      <c r="BS2972">
        <v>4.4053190000000004</v>
      </c>
      <c r="BT2972">
        <v>-43.536990000000003</v>
      </c>
      <c r="BU2972">
        <v>-44.335630000000002</v>
      </c>
      <c r="BV2972">
        <v>-37.050519999999999</v>
      </c>
      <c r="BW2972">
        <v>-39.611530000000002</v>
      </c>
      <c r="BX2972">
        <v>-38.067210000000003</v>
      </c>
      <c r="BY2972">
        <v>-14.086729999999999</v>
      </c>
      <c r="BZ2972">
        <v>40.423229999999997</v>
      </c>
      <c r="CA2972">
        <v>28.403749999999999</v>
      </c>
      <c r="CB2972">
        <v>22.564640000000001</v>
      </c>
      <c r="CC2972">
        <v>22.148330000000001</v>
      </c>
      <c r="CD2972">
        <v>17.232530000000001</v>
      </c>
      <c r="CE2972">
        <v>13.69267</v>
      </c>
      <c r="CF2972">
        <v>9.4645539999999997</v>
      </c>
      <c r="CG2972">
        <v>13.77394</v>
      </c>
      <c r="CH2972">
        <v>28.818629999999999</v>
      </c>
      <c r="CI2972">
        <v>168.98670000000001</v>
      </c>
      <c r="CJ2972">
        <v>157.1765</v>
      </c>
      <c r="CK2972">
        <v>141.01419999999999</v>
      </c>
      <c r="CL2972">
        <v>135.6001</v>
      </c>
      <c r="CM2972">
        <v>3.95546</v>
      </c>
      <c r="CN2972">
        <v>0.41081240000000002</v>
      </c>
      <c r="CO2972">
        <v>4.4645390000000003</v>
      </c>
      <c r="CP2972">
        <v>4.5738830000000004</v>
      </c>
      <c r="CQ2972">
        <v>75.086330000000004</v>
      </c>
      <c r="CR2972">
        <v>35.581130000000002</v>
      </c>
      <c r="CS2972">
        <v>35.423290000000001</v>
      </c>
      <c r="CT2972">
        <v>34.48536</v>
      </c>
      <c r="CU2972">
        <v>32.808770000000003</v>
      </c>
      <c r="CV2972">
        <v>34.845489999999998</v>
      </c>
      <c r="CW2972">
        <v>26.017420000000001</v>
      </c>
      <c r="CX2972">
        <v>24.719329999999999</v>
      </c>
      <c r="CY2972">
        <v>30.551919999999999</v>
      </c>
      <c r="CZ2972">
        <v>33.598089999999999</v>
      </c>
      <c r="DA2972">
        <v>39.527230000000003</v>
      </c>
      <c r="DB2972">
        <v>46.115090000000002</v>
      </c>
      <c r="DC2972">
        <v>49.006869999999999</v>
      </c>
      <c r="DD2972">
        <v>66.521969999999996</v>
      </c>
      <c r="DE2972">
        <v>90.365110000000001</v>
      </c>
      <c r="DF2972">
        <v>101.233</v>
      </c>
      <c r="DG2972">
        <v>93.108829999999998</v>
      </c>
      <c r="DH2972">
        <v>134.45769999999999</v>
      </c>
      <c r="DI2972">
        <v>157.96420000000001</v>
      </c>
      <c r="DJ2972">
        <v>136.99090000000001</v>
      </c>
      <c r="DK2972">
        <v>119.5187</v>
      </c>
      <c r="DL2972">
        <v>64.326790000000003</v>
      </c>
      <c r="DM2972">
        <v>59.708309999999997</v>
      </c>
      <c r="DN2972">
        <v>56.949559999999998</v>
      </c>
      <c r="DO2972">
        <v>17</v>
      </c>
      <c r="DP2972">
        <v>20</v>
      </c>
    </row>
    <row r="2973" spans="1:120" hidden="1" x14ac:dyDescent="0.25">
      <c r="A2973" t="str">
        <f t="shared" si="46"/>
        <v>OtherDR-No_Prescribed DA 1-4 (1PM-9PM)_44483_17-20</v>
      </c>
      <c r="B2973" t="s">
        <v>62</v>
      </c>
      <c r="C2973" t="s">
        <v>323</v>
      </c>
      <c r="D2973" t="s">
        <v>61</v>
      </c>
      <c r="E2973" t="s">
        <v>61</v>
      </c>
      <c r="F2973" t="s">
        <v>61</v>
      </c>
      <c r="G2973" t="s">
        <v>61</v>
      </c>
      <c r="H2973" t="s">
        <v>61</v>
      </c>
      <c r="I2973" t="s">
        <v>97</v>
      </c>
      <c r="J2973" t="s">
        <v>61</v>
      </c>
      <c r="K2973" t="s">
        <v>214</v>
      </c>
      <c r="L2973" s="18">
        <v>44483</v>
      </c>
      <c r="M2973">
        <v>17</v>
      </c>
      <c r="N2973">
        <v>20</v>
      </c>
      <c r="O2973" t="s">
        <v>258</v>
      </c>
      <c r="P2973">
        <v>3</v>
      </c>
      <c r="Q2973">
        <v>2</v>
      </c>
      <c r="R2973">
        <v>0</v>
      </c>
      <c r="S2973">
        <v>0</v>
      </c>
      <c r="T2973">
        <v>1</v>
      </c>
      <c r="U2973">
        <v>1</v>
      </c>
      <c r="V2973">
        <v>1</v>
      </c>
      <c r="W2973">
        <v>897.54</v>
      </c>
      <c r="X2973">
        <v>936</v>
      </c>
      <c r="Y2973">
        <v>935.94</v>
      </c>
      <c r="Z2973">
        <v>930.72</v>
      </c>
      <c r="AA2973">
        <v>934.92</v>
      </c>
      <c r="AB2973">
        <v>934.62</v>
      </c>
      <c r="AC2973">
        <v>960.84</v>
      </c>
      <c r="AD2973">
        <v>920.22</v>
      </c>
      <c r="AE2973">
        <v>765.6</v>
      </c>
      <c r="AF2973">
        <v>418.86</v>
      </c>
      <c r="AG2973">
        <v>422.88</v>
      </c>
      <c r="AH2973">
        <v>509.46</v>
      </c>
      <c r="AI2973">
        <v>618.78</v>
      </c>
      <c r="AJ2973">
        <v>342.24</v>
      </c>
      <c r="AK2973">
        <v>336.9</v>
      </c>
      <c r="AL2973">
        <v>323.10000000000002</v>
      </c>
      <c r="AM2973">
        <v>206.94</v>
      </c>
      <c r="AN2973">
        <v>187.5</v>
      </c>
      <c r="AO2973">
        <v>131.04</v>
      </c>
      <c r="AP2973">
        <v>177.84</v>
      </c>
      <c r="AQ2973">
        <v>321.83999999999997</v>
      </c>
      <c r="AR2973">
        <v>848.82</v>
      </c>
      <c r="AS2973">
        <v>892.08</v>
      </c>
      <c r="AT2973">
        <v>895.08</v>
      </c>
      <c r="AU2973">
        <v>55.5</v>
      </c>
      <c r="AV2973">
        <v>53.5</v>
      </c>
      <c r="AW2973">
        <v>53</v>
      </c>
      <c r="AX2973">
        <v>53</v>
      </c>
      <c r="AY2973">
        <v>53</v>
      </c>
      <c r="AZ2973">
        <v>52.5</v>
      </c>
      <c r="BA2973">
        <v>52.5</v>
      </c>
      <c r="BB2973">
        <v>51</v>
      </c>
      <c r="BC2973">
        <v>52.5</v>
      </c>
      <c r="BD2973">
        <v>56</v>
      </c>
      <c r="BE2973">
        <v>61</v>
      </c>
      <c r="BF2973">
        <v>65</v>
      </c>
      <c r="BG2973">
        <v>68</v>
      </c>
      <c r="BH2973">
        <v>70</v>
      </c>
      <c r="BI2973">
        <v>71.5</v>
      </c>
      <c r="BJ2973">
        <v>71.5</v>
      </c>
      <c r="BK2973">
        <v>70</v>
      </c>
      <c r="BL2973">
        <v>68.5</v>
      </c>
      <c r="BM2973">
        <v>65.5</v>
      </c>
      <c r="BN2973">
        <v>63.5</v>
      </c>
      <c r="BO2973">
        <v>61</v>
      </c>
      <c r="BP2973">
        <v>58.5</v>
      </c>
      <c r="BQ2973">
        <v>57.5</v>
      </c>
      <c r="BR2973">
        <v>57</v>
      </c>
      <c r="BS2973">
        <v>-25.220870000000001</v>
      </c>
      <c r="BT2973">
        <v>-54.159350000000003</v>
      </c>
      <c r="BU2973">
        <v>-63.06532</v>
      </c>
      <c r="BV2973">
        <v>-57.598700000000001</v>
      </c>
      <c r="BW2973">
        <v>-58.520470000000003</v>
      </c>
      <c r="BX2973">
        <v>-78.781829999999999</v>
      </c>
      <c r="BY2973">
        <v>-113.47069999999999</v>
      </c>
      <c r="BZ2973">
        <v>-69.463880000000003</v>
      </c>
      <c r="CA2973">
        <v>14.81575</v>
      </c>
      <c r="CB2973">
        <v>319.91980000000001</v>
      </c>
      <c r="CC2973">
        <v>273.91469999999998</v>
      </c>
      <c r="CD2973">
        <v>179.65350000000001</v>
      </c>
      <c r="CE2973">
        <v>45.53049</v>
      </c>
      <c r="CF2973">
        <v>6.2118070000000003</v>
      </c>
      <c r="CG2973">
        <v>1.3166659999999999</v>
      </c>
      <c r="CH2973">
        <v>14.12973</v>
      </c>
      <c r="CI2973">
        <v>114.9303</v>
      </c>
      <c r="CJ2973">
        <v>114.6109</v>
      </c>
      <c r="CK2973">
        <v>114.9041</v>
      </c>
      <c r="CL2973">
        <v>80.557389999999998</v>
      </c>
      <c r="CM2973">
        <v>-22.460529999999999</v>
      </c>
      <c r="CN2973">
        <v>-34.939239999999998</v>
      </c>
      <c r="CO2973">
        <v>-42.193770000000001</v>
      </c>
      <c r="CP2973">
        <v>-45.95776</v>
      </c>
      <c r="CQ2973">
        <v>176.80439999999999</v>
      </c>
      <c r="CR2973">
        <v>256.51069999999999</v>
      </c>
      <c r="CS2973">
        <v>331.5582</v>
      </c>
      <c r="CT2973">
        <v>295.91449999999998</v>
      </c>
      <c r="CU2973">
        <v>290.27960000000002</v>
      </c>
      <c r="CV2973">
        <v>270.08580000000001</v>
      </c>
      <c r="CW2973">
        <v>300.33210000000003</v>
      </c>
      <c r="CX2973">
        <v>345.84829999999999</v>
      </c>
      <c r="CY2973">
        <v>746.81640000000004</v>
      </c>
      <c r="CZ2973">
        <v>1156.0229999999999</v>
      </c>
      <c r="DA2973">
        <v>1816.799</v>
      </c>
      <c r="DB2973">
        <v>1152.694</v>
      </c>
      <c r="DC2973">
        <v>1368.5029999999999</v>
      </c>
      <c r="DD2973">
        <v>85.846019999999996</v>
      </c>
      <c r="DE2973">
        <v>114.1703</v>
      </c>
      <c r="DF2973">
        <v>128.55330000000001</v>
      </c>
      <c r="DG2973">
        <v>104.53319999999999</v>
      </c>
      <c r="DH2973">
        <v>131.44659999999999</v>
      </c>
      <c r="DI2973">
        <v>146.50970000000001</v>
      </c>
      <c r="DJ2973">
        <v>205.86160000000001</v>
      </c>
      <c r="DK2973">
        <v>525.22199999999998</v>
      </c>
      <c r="DL2973">
        <v>409.24180000000001</v>
      </c>
      <c r="DM2973">
        <v>406.43259999999998</v>
      </c>
      <c r="DN2973">
        <v>361.7432</v>
      </c>
      <c r="DO2973">
        <v>17</v>
      </c>
      <c r="DP2973">
        <v>20</v>
      </c>
    </row>
    <row r="2974" spans="1:120" hidden="1" x14ac:dyDescent="0.25">
      <c r="A2974" t="str">
        <f t="shared" si="46"/>
        <v>Size_Grp-20 to 199.99 kW_Prescribed DA 1-4 (1PM-9PM)_44483_17-20</v>
      </c>
      <c r="B2974" t="s">
        <v>62</v>
      </c>
      <c r="C2974" t="s">
        <v>201</v>
      </c>
      <c r="D2974" t="s">
        <v>61</v>
      </c>
      <c r="E2974" t="s">
        <v>61</v>
      </c>
      <c r="F2974" t="s">
        <v>61</v>
      </c>
      <c r="G2974" t="s">
        <v>61</v>
      </c>
      <c r="H2974" t="s">
        <v>61</v>
      </c>
      <c r="I2974" t="s">
        <v>61</v>
      </c>
      <c r="J2974" t="s">
        <v>101</v>
      </c>
      <c r="K2974" t="s">
        <v>214</v>
      </c>
      <c r="L2974" s="18">
        <v>44483</v>
      </c>
      <c r="M2974">
        <v>17</v>
      </c>
      <c r="N2974">
        <v>20</v>
      </c>
      <c r="O2974" t="s">
        <v>258</v>
      </c>
      <c r="P2974">
        <v>1</v>
      </c>
      <c r="Q2974">
        <v>1</v>
      </c>
      <c r="R2974">
        <v>0</v>
      </c>
      <c r="S2974">
        <v>0</v>
      </c>
      <c r="T2974">
        <v>1</v>
      </c>
      <c r="U2974">
        <v>0</v>
      </c>
      <c r="V2974">
        <v>1</v>
      </c>
      <c r="W2974">
        <v>98.68</v>
      </c>
      <c r="X2974">
        <v>125.44</v>
      </c>
      <c r="Y2974">
        <v>125.4</v>
      </c>
      <c r="Z2974">
        <v>122.56</v>
      </c>
      <c r="AA2974">
        <v>124.56</v>
      </c>
      <c r="AB2974">
        <v>124.52</v>
      </c>
      <c r="AC2974">
        <v>104.4</v>
      </c>
      <c r="AD2974">
        <v>71.72</v>
      </c>
      <c r="AE2974">
        <v>89.76</v>
      </c>
      <c r="AF2974">
        <v>94.92</v>
      </c>
      <c r="AG2974">
        <v>96.16</v>
      </c>
      <c r="AH2974">
        <v>100.76</v>
      </c>
      <c r="AI2974">
        <v>104.36</v>
      </c>
      <c r="AJ2974">
        <v>108.64</v>
      </c>
      <c r="AK2974">
        <v>110.68</v>
      </c>
      <c r="AL2974">
        <v>104.52</v>
      </c>
      <c r="AM2974">
        <v>31.4</v>
      </c>
      <c r="AN2974">
        <v>32.04</v>
      </c>
      <c r="AO2974">
        <v>31.36</v>
      </c>
      <c r="AP2974">
        <v>28.96</v>
      </c>
      <c r="AQ2974">
        <v>92.96</v>
      </c>
      <c r="AR2974">
        <v>99.48</v>
      </c>
      <c r="AS2974">
        <v>97.28</v>
      </c>
      <c r="AT2974">
        <v>98.64</v>
      </c>
      <c r="AU2974">
        <v>57</v>
      </c>
      <c r="AV2974">
        <v>54</v>
      </c>
      <c r="AW2974">
        <v>53</v>
      </c>
      <c r="AX2974">
        <v>53</v>
      </c>
      <c r="AY2974">
        <v>53</v>
      </c>
      <c r="AZ2974">
        <v>53</v>
      </c>
      <c r="BA2974">
        <v>53</v>
      </c>
      <c r="BB2974">
        <v>51</v>
      </c>
      <c r="BC2974">
        <v>53</v>
      </c>
      <c r="BD2974">
        <v>57</v>
      </c>
      <c r="BE2974">
        <v>63</v>
      </c>
      <c r="BF2974">
        <v>68</v>
      </c>
      <c r="BG2974">
        <v>71</v>
      </c>
      <c r="BH2974">
        <v>74</v>
      </c>
      <c r="BI2974">
        <v>76</v>
      </c>
      <c r="BJ2974">
        <v>76</v>
      </c>
      <c r="BK2974">
        <v>75</v>
      </c>
      <c r="BL2974">
        <v>73</v>
      </c>
      <c r="BM2974">
        <v>69</v>
      </c>
      <c r="BN2974">
        <v>68</v>
      </c>
      <c r="BO2974">
        <v>64</v>
      </c>
      <c r="BP2974">
        <v>60</v>
      </c>
      <c r="BQ2974">
        <v>59</v>
      </c>
      <c r="BR2974">
        <v>59</v>
      </c>
      <c r="BS2974">
        <v>2.2026599999999998</v>
      </c>
      <c r="BT2974">
        <v>-21.76849</v>
      </c>
      <c r="BU2974">
        <v>-22.167819999999999</v>
      </c>
      <c r="BV2974">
        <v>-18.525259999999999</v>
      </c>
      <c r="BW2974">
        <v>-19.805759999999999</v>
      </c>
      <c r="BX2974">
        <v>-19.033609999999999</v>
      </c>
      <c r="BY2974">
        <v>-7.0433649999999997</v>
      </c>
      <c r="BZ2974">
        <v>20.21162</v>
      </c>
      <c r="CA2974">
        <v>14.20187</v>
      </c>
      <c r="CB2974">
        <v>11.28232</v>
      </c>
      <c r="CC2974">
        <v>11.074170000000001</v>
      </c>
      <c r="CD2974">
        <v>8.6162639999999993</v>
      </c>
      <c r="CE2974">
        <v>6.846336</v>
      </c>
      <c r="CF2974">
        <v>4.7322769999999998</v>
      </c>
      <c r="CG2974">
        <v>6.886971</v>
      </c>
      <c r="CH2974">
        <v>14.409319999999999</v>
      </c>
      <c r="CI2974">
        <v>84.49333</v>
      </c>
      <c r="CJ2974">
        <v>78.588250000000002</v>
      </c>
      <c r="CK2974">
        <v>70.507090000000005</v>
      </c>
      <c r="CL2974">
        <v>67.800030000000007</v>
      </c>
      <c r="CM2974">
        <v>1.97773</v>
      </c>
      <c r="CN2974">
        <v>0.20540620000000001</v>
      </c>
      <c r="CO2974">
        <v>2.2322690000000001</v>
      </c>
      <c r="CP2974">
        <v>2.2869419999999998</v>
      </c>
      <c r="CQ2974">
        <v>18.77158</v>
      </c>
      <c r="CR2974">
        <v>8.8952840000000002</v>
      </c>
      <c r="CS2974">
        <v>8.8558219999999999</v>
      </c>
      <c r="CT2974">
        <v>8.6213390000000008</v>
      </c>
      <c r="CU2974">
        <v>8.2021929999999994</v>
      </c>
      <c r="CV2974">
        <v>8.711373</v>
      </c>
      <c r="CW2974">
        <v>6.5043550000000003</v>
      </c>
      <c r="CX2974">
        <v>6.1798330000000004</v>
      </c>
      <c r="CY2974">
        <v>7.6379809999999999</v>
      </c>
      <c r="CZ2974">
        <v>8.3995239999999995</v>
      </c>
      <c r="DA2974">
        <v>9.8818079999999995</v>
      </c>
      <c r="DB2974">
        <v>11.52877</v>
      </c>
      <c r="DC2974">
        <v>12.251720000000001</v>
      </c>
      <c r="DD2974">
        <v>16.630490000000002</v>
      </c>
      <c r="DE2974">
        <v>22.591280000000001</v>
      </c>
      <c r="DF2974">
        <v>25.308240000000001</v>
      </c>
      <c r="DG2974">
        <v>23.27721</v>
      </c>
      <c r="DH2974">
        <v>33.614440000000002</v>
      </c>
      <c r="DI2974">
        <v>39.491059999999997</v>
      </c>
      <c r="DJ2974">
        <v>34.247729999999997</v>
      </c>
      <c r="DK2974">
        <v>29.87968</v>
      </c>
      <c r="DL2974">
        <v>16.081700000000001</v>
      </c>
      <c r="DM2974">
        <v>14.92708</v>
      </c>
      <c r="DN2974">
        <v>14.23739</v>
      </c>
      <c r="DO2974">
        <v>17</v>
      </c>
      <c r="DP2974">
        <v>20</v>
      </c>
    </row>
    <row r="2975" spans="1:120" hidden="1" x14ac:dyDescent="0.25">
      <c r="A2975" t="str">
        <f t="shared" si="46"/>
        <v>Industry_Type-1. Agriculture, Mining &amp; Construction_Prescribed DA 1-4 (1PM-9PM)_44483_17-20</v>
      </c>
      <c r="B2975" t="s">
        <v>62</v>
      </c>
      <c r="C2975" t="s">
        <v>211</v>
      </c>
      <c r="D2975" t="s">
        <v>61</v>
      </c>
      <c r="E2975" t="s">
        <v>61</v>
      </c>
      <c r="F2975" t="s">
        <v>61</v>
      </c>
      <c r="G2975" t="s">
        <v>30</v>
      </c>
      <c r="H2975" t="s">
        <v>61</v>
      </c>
      <c r="I2975" t="s">
        <v>61</v>
      </c>
      <c r="J2975" t="s">
        <v>61</v>
      </c>
      <c r="K2975" t="s">
        <v>214</v>
      </c>
      <c r="L2975" s="18">
        <v>44483</v>
      </c>
      <c r="M2975">
        <v>17</v>
      </c>
      <c r="N2975">
        <v>20</v>
      </c>
      <c r="O2975" t="s">
        <v>258</v>
      </c>
      <c r="P2975">
        <v>1</v>
      </c>
      <c r="Q2975">
        <v>1</v>
      </c>
      <c r="R2975">
        <v>0</v>
      </c>
      <c r="S2975">
        <v>0</v>
      </c>
      <c r="T2975">
        <v>1</v>
      </c>
      <c r="U2975">
        <v>0</v>
      </c>
      <c r="V2975">
        <v>1</v>
      </c>
      <c r="W2975">
        <v>499.68</v>
      </c>
      <c r="X2975">
        <v>498.56</v>
      </c>
      <c r="Y2975">
        <v>498.56</v>
      </c>
      <c r="Z2975">
        <v>497.92</v>
      </c>
      <c r="AA2975">
        <v>498.72</v>
      </c>
      <c r="AB2975">
        <v>498.56</v>
      </c>
      <c r="AC2975">
        <v>536.16</v>
      </c>
      <c r="AD2975">
        <v>541.76</v>
      </c>
      <c r="AE2975">
        <v>420.64</v>
      </c>
      <c r="AF2975">
        <v>184.32</v>
      </c>
      <c r="AG2975">
        <v>185.76</v>
      </c>
      <c r="AH2975">
        <v>238.88</v>
      </c>
      <c r="AI2975">
        <v>308.16000000000003</v>
      </c>
      <c r="AJ2975">
        <v>119.52</v>
      </c>
      <c r="AK2975">
        <v>113.92</v>
      </c>
      <c r="AL2975">
        <v>110.88</v>
      </c>
      <c r="AM2975">
        <v>106.56</v>
      </c>
      <c r="AN2975">
        <v>92.96</v>
      </c>
      <c r="AO2975">
        <v>56</v>
      </c>
      <c r="AP2975">
        <v>89.6</v>
      </c>
      <c r="AQ2975">
        <v>121.6</v>
      </c>
      <c r="AR2975">
        <v>466.4</v>
      </c>
      <c r="AS2975">
        <v>497.44</v>
      </c>
      <c r="AT2975">
        <v>498.08</v>
      </c>
      <c r="AU2975">
        <v>54</v>
      </c>
      <c r="AV2975">
        <v>53</v>
      </c>
      <c r="AW2975">
        <v>53</v>
      </c>
      <c r="AX2975">
        <v>53</v>
      </c>
      <c r="AY2975">
        <v>53</v>
      </c>
      <c r="AZ2975">
        <v>52</v>
      </c>
      <c r="BA2975">
        <v>52</v>
      </c>
      <c r="BB2975">
        <v>51</v>
      </c>
      <c r="BC2975">
        <v>52</v>
      </c>
      <c r="BD2975">
        <v>55</v>
      </c>
      <c r="BE2975">
        <v>59</v>
      </c>
      <c r="BF2975">
        <v>62</v>
      </c>
      <c r="BG2975">
        <v>65</v>
      </c>
      <c r="BH2975">
        <v>66</v>
      </c>
      <c r="BI2975">
        <v>67</v>
      </c>
      <c r="BJ2975">
        <v>67</v>
      </c>
      <c r="BK2975">
        <v>65</v>
      </c>
      <c r="BL2975">
        <v>64</v>
      </c>
      <c r="BM2975">
        <v>62</v>
      </c>
      <c r="BN2975">
        <v>59</v>
      </c>
      <c r="BO2975">
        <v>58</v>
      </c>
      <c r="BP2975">
        <v>57</v>
      </c>
      <c r="BQ2975">
        <v>56</v>
      </c>
      <c r="BR2975">
        <v>55</v>
      </c>
      <c r="BS2975">
        <v>-19.016570000000002</v>
      </c>
      <c r="BT2975">
        <v>-14.33774</v>
      </c>
      <c r="BU2975">
        <v>-19.875730000000001</v>
      </c>
      <c r="BV2975">
        <v>-19.87387</v>
      </c>
      <c r="BW2975">
        <v>-19.207889999999999</v>
      </c>
      <c r="BX2975">
        <v>-33.487609999999997</v>
      </c>
      <c r="BY2975">
        <v>-68.603759999999994</v>
      </c>
      <c r="BZ2975">
        <v>-66.520870000000002</v>
      </c>
      <c r="CA2975">
        <v>-4.3247070000000001</v>
      </c>
      <c r="CB2975">
        <v>201.9975</v>
      </c>
      <c r="CC2975">
        <v>171.53569999999999</v>
      </c>
      <c r="CD2975">
        <v>111.1528</v>
      </c>
      <c r="CE2975">
        <v>23.50732</v>
      </c>
      <c r="CF2975">
        <v>-0.59107209999999999</v>
      </c>
      <c r="CG2975">
        <v>-6.0091929999999998</v>
      </c>
      <c r="CH2975">
        <v>-4.9894939999999997</v>
      </c>
      <c r="CI2975">
        <v>-7.8731159999999996</v>
      </c>
      <c r="CJ2975">
        <v>-2.181</v>
      </c>
      <c r="CK2975">
        <v>6.095669</v>
      </c>
      <c r="CL2975">
        <v>-14.0951</v>
      </c>
      <c r="CM2975">
        <v>-16.951419999999999</v>
      </c>
      <c r="CN2975">
        <v>-23.49823</v>
      </c>
      <c r="CO2975">
        <v>-30.361450000000001</v>
      </c>
      <c r="CP2975">
        <v>-32.925449999999998</v>
      </c>
      <c r="CQ2975">
        <v>59.808140000000002</v>
      </c>
      <c r="CR2975">
        <v>105.1095</v>
      </c>
      <c r="CS2975">
        <v>138.5034</v>
      </c>
      <c r="CT2975">
        <v>122.89619999999999</v>
      </c>
      <c r="CU2975">
        <v>120.81100000000001</v>
      </c>
      <c r="CV2975">
        <v>111.32680000000001</v>
      </c>
      <c r="CW2975">
        <v>126.9766</v>
      </c>
      <c r="CX2975">
        <v>147.53049999999999</v>
      </c>
      <c r="CY2975">
        <v>324.28039999999999</v>
      </c>
      <c r="CZ2975">
        <v>505.38869999999997</v>
      </c>
      <c r="DA2975">
        <v>797.58450000000005</v>
      </c>
      <c r="DB2975">
        <v>500.77980000000002</v>
      </c>
      <c r="DC2975">
        <v>595.97170000000006</v>
      </c>
      <c r="DD2975">
        <v>21.523289999999999</v>
      </c>
      <c r="DE2975">
        <v>28.151070000000001</v>
      </c>
      <c r="DF2975">
        <v>31.826550000000001</v>
      </c>
      <c r="DG2975">
        <v>23.181979999999999</v>
      </c>
      <c r="DH2975">
        <v>24.806280000000001</v>
      </c>
      <c r="DI2975">
        <v>25.62435</v>
      </c>
      <c r="DJ2975">
        <v>57.246299999999998</v>
      </c>
      <c r="DK2975">
        <v>203.5523</v>
      </c>
      <c r="DL2975">
        <v>165.80350000000001</v>
      </c>
      <c r="DM2975">
        <v>165.70959999999999</v>
      </c>
      <c r="DN2975">
        <v>146.53739999999999</v>
      </c>
      <c r="DO2975">
        <v>17</v>
      </c>
      <c r="DP2975">
        <v>20</v>
      </c>
    </row>
    <row r="2976" spans="1:120" hidden="1" x14ac:dyDescent="0.25">
      <c r="A2976" t="str">
        <f t="shared" si="46"/>
        <v>Size_Grp-Below 20 kW_Prescribed DA 1-4 (1PM-9PM)_44483_17-20</v>
      </c>
      <c r="B2976" t="s">
        <v>62</v>
      </c>
      <c r="C2976" t="s">
        <v>259</v>
      </c>
      <c r="D2976" t="s">
        <v>61</v>
      </c>
      <c r="E2976" t="s">
        <v>61</v>
      </c>
      <c r="F2976" t="s">
        <v>61</v>
      </c>
      <c r="G2976" t="s">
        <v>61</v>
      </c>
      <c r="H2976" t="s">
        <v>61</v>
      </c>
      <c r="I2976" t="s">
        <v>61</v>
      </c>
      <c r="J2976" t="s">
        <v>260</v>
      </c>
      <c r="K2976" t="s">
        <v>214</v>
      </c>
      <c r="L2976" s="18">
        <v>44483</v>
      </c>
      <c r="M2976">
        <v>17</v>
      </c>
      <c r="N2976">
        <v>20</v>
      </c>
      <c r="O2976" t="s">
        <v>258</v>
      </c>
      <c r="P2976">
        <v>1</v>
      </c>
      <c r="Q2976">
        <v>0</v>
      </c>
      <c r="R2976">
        <v>0</v>
      </c>
      <c r="S2976">
        <v>0</v>
      </c>
      <c r="T2976">
        <v>1</v>
      </c>
      <c r="U2976">
        <v>0</v>
      </c>
      <c r="V2976">
        <v>1</v>
      </c>
      <c r="DO2976">
        <v>17</v>
      </c>
      <c r="DP2976">
        <v>20</v>
      </c>
    </row>
    <row r="2977" spans="1:120" hidden="1" x14ac:dyDescent="0.25">
      <c r="A2977" t="str">
        <f t="shared" si="46"/>
        <v>All_Prescribed DA 1-4 (1PM-9PM)_44483_17-20</v>
      </c>
      <c r="B2977" t="s">
        <v>62</v>
      </c>
      <c r="C2977" t="s">
        <v>61</v>
      </c>
      <c r="D2977" t="s">
        <v>61</v>
      </c>
      <c r="E2977" t="s">
        <v>61</v>
      </c>
      <c r="F2977" t="s">
        <v>61</v>
      </c>
      <c r="G2977" t="s">
        <v>61</v>
      </c>
      <c r="H2977" t="s">
        <v>61</v>
      </c>
      <c r="I2977" t="s">
        <v>61</v>
      </c>
      <c r="J2977" t="s">
        <v>61</v>
      </c>
      <c r="K2977" t="s">
        <v>214</v>
      </c>
      <c r="L2977" s="18">
        <v>44483</v>
      </c>
      <c r="M2977">
        <v>17</v>
      </c>
      <c r="N2977">
        <v>20</v>
      </c>
      <c r="O2977" t="s">
        <v>258</v>
      </c>
      <c r="P2977">
        <v>3</v>
      </c>
      <c r="Q2977">
        <v>2</v>
      </c>
      <c r="R2977">
        <v>0</v>
      </c>
      <c r="S2977">
        <v>0</v>
      </c>
      <c r="T2977">
        <v>1</v>
      </c>
      <c r="U2977">
        <v>1</v>
      </c>
      <c r="V2977">
        <v>1</v>
      </c>
      <c r="W2977">
        <v>897.54</v>
      </c>
      <c r="X2977">
        <v>936</v>
      </c>
      <c r="Y2977">
        <v>935.94</v>
      </c>
      <c r="Z2977">
        <v>930.72</v>
      </c>
      <c r="AA2977">
        <v>934.92</v>
      </c>
      <c r="AB2977">
        <v>934.62</v>
      </c>
      <c r="AC2977">
        <v>960.84</v>
      </c>
      <c r="AD2977">
        <v>920.22</v>
      </c>
      <c r="AE2977">
        <v>765.6</v>
      </c>
      <c r="AF2977">
        <v>418.86</v>
      </c>
      <c r="AG2977">
        <v>422.88</v>
      </c>
      <c r="AH2977">
        <v>509.46</v>
      </c>
      <c r="AI2977">
        <v>618.78</v>
      </c>
      <c r="AJ2977">
        <v>342.24</v>
      </c>
      <c r="AK2977">
        <v>336.9</v>
      </c>
      <c r="AL2977">
        <v>323.10000000000002</v>
      </c>
      <c r="AM2977">
        <v>206.94</v>
      </c>
      <c r="AN2977">
        <v>187.5</v>
      </c>
      <c r="AO2977">
        <v>131.04</v>
      </c>
      <c r="AP2977">
        <v>177.84</v>
      </c>
      <c r="AQ2977">
        <v>321.83999999999997</v>
      </c>
      <c r="AR2977">
        <v>848.82</v>
      </c>
      <c r="AS2977">
        <v>892.08</v>
      </c>
      <c r="AT2977">
        <v>895.08</v>
      </c>
      <c r="AU2977">
        <v>55.5</v>
      </c>
      <c r="AV2977">
        <v>53.5</v>
      </c>
      <c r="AW2977">
        <v>53</v>
      </c>
      <c r="AX2977">
        <v>53</v>
      </c>
      <c r="AY2977">
        <v>53</v>
      </c>
      <c r="AZ2977">
        <v>52.5</v>
      </c>
      <c r="BA2977">
        <v>52.5</v>
      </c>
      <c r="BB2977">
        <v>51</v>
      </c>
      <c r="BC2977">
        <v>52.5</v>
      </c>
      <c r="BD2977">
        <v>56</v>
      </c>
      <c r="BE2977">
        <v>61</v>
      </c>
      <c r="BF2977">
        <v>65</v>
      </c>
      <c r="BG2977">
        <v>68</v>
      </c>
      <c r="BH2977">
        <v>70</v>
      </c>
      <c r="BI2977">
        <v>71.5</v>
      </c>
      <c r="BJ2977">
        <v>71.5</v>
      </c>
      <c r="BK2977">
        <v>70</v>
      </c>
      <c r="BL2977">
        <v>68.5</v>
      </c>
      <c r="BM2977">
        <v>65.5</v>
      </c>
      <c r="BN2977">
        <v>63.5</v>
      </c>
      <c r="BO2977">
        <v>61</v>
      </c>
      <c r="BP2977">
        <v>58.5</v>
      </c>
      <c r="BQ2977">
        <v>57.5</v>
      </c>
      <c r="BR2977">
        <v>57</v>
      </c>
      <c r="BS2977">
        <v>-25.220870000000001</v>
      </c>
      <c r="BT2977">
        <v>-54.159350000000003</v>
      </c>
      <c r="BU2977">
        <v>-63.06532</v>
      </c>
      <c r="BV2977">
        <v>-57.598700000000001</v>
      </c>
      <c r="BW2977">
        <v>-58.520470000000003</v>
      </c>
      <c r="BX2977">
        <v>-78.781829999999999</v>
      </c>
      <c r="BY2977">
        <v>-113.47069999999999</v>
      </c>
      <c r="BZ2977">
        <v>-69.463880000000003</v>
      </c>
      <c r="CA2977">
        <v>14.81575</v>
      </c>
      <c r="CB2977">
        <v>319.91980000000001</v>
      </c>
      <c r="CC2977">
        <v>273.91469999999998</v>
      </c>
      <c r="CD2977">
        <v>179.65350000000001</v>
      </c>
      <c r="CE2977">
        <v>45.53049</v>
      </c>
      <c r="CF2977">
        <v>6.2118070000000003</v>
      </c>
      <c r="CG2977">
        <v>1.3166659999999999</v>
      </c>
      <c r="CH2977">
        <v>14.12973</v>
      </c>
      <c r="CI2977">
        <v>114.9303</v>
      </c>
      <c r="CJ2977">
        <v>114.6109</v>
      </c>
      <c r="CK2977">
        <v>114.9041</v>
      </c>
      <c r="CL2977">
        <v>80.557389999999998</v>
      </c>
      <c r="CM2977">
        <v>-22.460529999999999</v>
      </c>
      <c r="CN2977">
        <v>-34.939239999999998</v>
      </c>
      <c r="CO2977">
        <v>-42.193770000000001</v>
      </c>
      <c r="CP2977">
        <v>-45.95776</v>
      </c>
      <c r="CQ2977">
        <v>176.80439999999999</v>
      </c>
      <c r="CR2977">
        <v>256.51069999999999</v>
      </c>
      <c r="CS2977">
        <v>331.5582</v>
      </c>
      <c r="CT2977">
        <v>295.91449999999998</v>
      </c>
      <c r="CU2977">
        <v>290.27960000000002</v>
      </c>
      <c r="CV2977">
        <v>270.08580000000001</v>
      </c>
      <c r="CW2977">
        <v>300.33210000000003</v>
      </c>
      <c r="CX2977">
        <v>345.84829999999999</v>
      </c>
      <c r="CY2977">
        <v>746.81640000000004</v>
      </c>
      <c r="CZ2977">
        <v>1156.0229999999999</v>
      </c>
      <c r="DA2977">
        <v>1816.799</v>
      </c>
      <c r="DB2977">
        <v>1152.694</v>
      </c>
      <c r="DC2977">
        <v>1368.5029999999999</v>
      </c>
      <c r="DD2977">
        <v>85.846019999999996</v>
      </c>
      <c r="DE2977">
        <v>114.1703</v>
      </c>
      <c r="DF2977">
        <v>128.55330000000001</v>
      </c>
      <c r="DG2977">
        <v>104.53319999999999</v>
      </c>
      <c r="DH2977">
        <v>131.44659999999999</v>
      </c>
      <c r="DI2977">
        <v>146.50970000000001</v>
      </c>
      <c r="DJ2977">
        <v>205.86160000000001</v>
      </c>
      <c r="DK2977">
        <v>525.22199999999998</v>
      </c>
      <c r="DL2977">
        <v>409.24180000000001</v>
      </c>
      <c r="DM2977">
        <v>406.43259999999998</v>
      </c>
      <c r="DN2977">
        <v>361.7432</v>
      </c>
      <c r="DO2977">
        <v>17</v>
      </c>
      <c r="DP2977">
        <v>20</v>
      </c>
    </row>
    <row r="2978" spans="1:120" hidden="1" x14ac:dyDescent="0.25">
      <c r="A2978" t="str">
        <f t="shared" si="46"/>
        <v>Aggregator-Blue Zone Resources, LLC_Prescribed DA 1-4 (1PM-9PM)_44483_17-20</v>
      </c>
      <c r="B2978" t="s">
        <v>62</v>
      </c>
      <c r="C2978" t="s">
        <v>261</v>
      </c>
      <c r="D2978" t="s">
        <v>61</v>
      </c>
      <c r="E2978" t="s">
        <v>61</v>
      </c>
      <c r="F2978" t="s">
        <v>262</v>
      </c>
      <c r="G2978" t="s">
        <v>61</v>
      </c>
      <c r="H2978" t="s">
        <v>61</v>
      </c>
      <c r="I2978" t="s">
        <v>61</v>
      </c>
      <c r="J2978" t="s">
        <v>61</v>
      </c>
      <c r="K2978" t="s">
        <v>214</v>
      </c>
      <c r="L2978" s="18">
        <v>44483</v>
      </c>
      <c r="M2978">
        <v>17</v>
      </c>
      <c r="N2978">
        <v>20</v>
      </c>
      <c r="O2978" t="s">
        <v>258</v>
      </c>
      <c r="P2978">
        <v>3</v>
      </c>
      <c r="Q2978">
        <v>2</v>
      </c>
      <c r="R2978">
        <v>0</v>
      </c>
      <c r="S2978">
        <v>0</v>
      </c>
      <c r="T2978">
        <v>1</v>
      </c>
      <c r="U2978">
        <v>1</v>
      </c>
      <c r="V2978">
        <v>1</v>
      </c>
      <c r="W2978">
        <v>897.54</v>
      </c>
      <c r="X2978">
        <v>936</v>
      </c>
      <c r="Y2978">
        <v>935.94</v>
      </c>
      <c r="Z2978">
        <v>930.72</v>
      </c>
      <c r="AA2978">
        <v>934.92</v>
      </c>
      <c r="AB2978">
        <v>934.62</v>
      </c>
      <c r="AC2978">
        <v>960.84</v>
      </c>
      <c r="AD2978">
        <v>920.22</v>
      </c>
      <c r="AE2978">
        <v>765.6</v>
      </c>
      <c r="AF2978">
        <v>418.86</v>
      </c>
      <c r="AG2978">
        <v>422.88</v>
      </c>
      <c r="AH2978">
        <v>509.46</v>
      </c>
      <c r="AI2978">
        <v>618.78</v>
      </c>
      <c r="AJ2978">
        <v>342.24</v>
      </c>
      <c r="AK2978">
        <v>336.9</v>
      </c>
      <c r="AL2978">
        <v>323.10000000000002</v>
      </c>
      <c r="AM2978">
        <v>206.94</v>
      </c>
      <c r="AN2978">
        <v>187.5</v>
      </c>
      <c r="AO2978">
        <v>131.04</v>
      </c>
      <c r="AP2978">
        <v>177.84</v>
      </c>
      <c r="AQ2978">
        <v>321.83999999999997</v>
      </c>
      <c r="AR2978">
        <v>848.82</v>
      </c>
      <c r="AS2978">
        <v>892.08</v>
      </c>
      <c r="AT2978">
        <v>895.08</v>
      </c>
      <c r="AU2978">
        <v>55.5</v>
      </c>
      <c r="AV2978">
        <v>53.5</v>
      </c>
      <c r="AW2978">
        <v>53</v>
      </c>
      <c r="AX2978">
        <v>53</v>
      </c>
      <c r="AY2978">
        <v>53</v>
      </c>
      <c r="AZ2978">
        <v>52.5</v>
      </c>
      <c r="BA2978">
        <v>52.5</v>
      </c>
      <c r="BB2978">
        <v>51</v>
      </c>
      <c r="BC2978">
        <v>52.5</v>
      </c>
      <c r="BD2978">
        <v>56</v>
      </c>
      <c r="BE2978">
        <v>61</v>
      </c>
      <c r="BF2978">
        <v>65</v>
      </c>
      <c r="BG2978">
        <v>68</v>
      </c>
      <c r="BH2978">
        <v>70</v>
      </c>
      <c r="BI2978">
        <v>71.5</v>
      </c>
      <c r="BJ2978">
        <v>71.5</v>
      </c>
      <c r="BK2978">
        <v>70</v>
      </c>
      <c r="BL2978">
        <v>68.5</v>
      </c>
      <c r="BM2978">
        <v>65.5</v>
      </c>
      <c r="BN2978">
        <v>63.5</v>
      </c>
      <c r="BO2978">
        <v>61</v>
      </c>
      <c r="BP2978">
        <v>58.5</v>
      </c>
      <c r="BQ2978">
        <v>57.5</v>
      </c>
      <c r="BR2978">
        <v>57</v>
      </c>
      <c r="BS2978">
        <v>-25.220870000000001</v>
      </c>
      <c r="BT2978">
        <v>-54.159350000000003</v>
      </c>
      <c r="BU2978">
        <v>-63.06532</v>
      </c>
      <c r="BV2978">
        <v>-57.598700000000001</v>
      </c>
      <c r="BW2978">
        <v>-58.520470000000003</v>
      </c>
      <c r="BX2978">
        <v>-78.781829999999999</v>
      </c>
      <c r="BY2978">
        <v>-113.47069999999999</v>
      </c>
      <c r="BZ2978">
        <v>-69.463880000000003</v>
      </c>
      <c r="CA2978">
        <v>14.81575</v>
      </c>
      <c r="CB2978">
        <v>319.91980000000001</v>
      </c>
      <c r="CC2978">
        <v>273.91469999999998</v>
      </c>
      <c r="CD2978">
        <v>179.65350000000001</v>
      </c>
      <c r="CE2978">
        <v>45.53049</v>
      </c>
      <c r="CF2978">
        <v>6.2118070000000003</v>
      </c>
      <c r="CG2978">
        <v>1.3166659999999999</v>
      </c>
      <c r="CH2978">
        <v>14.12973</v>
      </c>
      <c r="CI2978">
        <v>114.9303</v>
      </c>
      <c r="CJ2978">
        <v>114.6109</v>
      </c>
      <c r="CK2978">
        <v>114.9041</v>
      </c>
      <c r="CL2978">
        <v>80.557389999999998</v>
      </c>
      <c r="CM2978">
        <v>-22.460529999999999</v>
      </c>
      <c r="CN2978">
        <v>-34.939239999999998</v>
      </c>
      <c r="CO2978">
        <v>-42.193770000000001</v>
      </c>
      <c r="CP2978">
        <v>-45.95776</v>
      </c>
      <c r="CQ2978">
        <v>176.80439999999999</v>
      </c>
      <c r="CR2978">
        <v>256.51069999999999</v>
      </c>
      <c r="CS2978">
        <v>331.5582</v>
      </c>
      <c r="CT2978">
        <v>295.91449999999998</v>
      </c>
      <c r="CU2978">
        <v>290.27960000000002</v>
      </c>
      <c r="CV2978">
        <v>270.08580000000001</v>
      </c>
      <c r="CW2978">
        <v>300.33210000000003</v>
      </c>
      <c r="CX2978">
        <v>345.84829999999999</v>
      </c>
      <c r="CY2978">
        <v>746.81640000000004</v>
      </c>
      <c r="CZ2978">
        <v>1156.0229999999999</v>
      </c>
      <c r="DA2978">
        <v>1816.799</v>
      </c>
      <c r="DB2978">
        <v>1152.694</v>
      </c>
      <c r="DC2978">
        <v>1368.5029999999999</v>
      </c>
      <c r="DD2978">
        <v>85.846019999999996</v>
      </c>
      <c r="DE2978">
        <v>114.1703</v>
      </c>
      <c r="DF2978">
        <v>128.55330000000001</v>
      </c>
      <c r="DG2978">
        <v>104.53319999999999</v>
      </c>
      <c r="DH2978">
        <v>131.44659999999999</v>
      </c>
      <c r="DI2978">
        <v>146.50970000000001</v>
      </c>
      <c r="DJ2978">
        <v>205.86160000000001</v>
      </c>
      <c r="DK2978">
        <v>525.22199999999998</v>
      </c>
      <c r="DL2978">
        <v>409.24180000000001</v>
      </c>
      <c r="DM2978">
        <v>406.43259999999998</v>
      </c>
      <c r="DN2978">
        <v>361.7432</v>
      </c>
      <c r="DO2978">
        <v>17</v>
      </c>
      <c r="DP2978">
        <v>20</v>
      </c>
    </row>
    <row r="2979" spans="1:120" hidden="1" x14ac:dyDescent="0.25">
      <c r="A2979" t="str">
        <f t="shared" si="46"/>
        <v>Size_Grp-200 kW and above_Prescribed DA 1-4 (1PM-9PM)_44483_17-20</v>
      </c>
      <c r="B2979" t="s">
        <v>62</v>
      </c>
      <c r="C2979" t="s">
        <v>207</v>
      </c>
      <c r="D2979" t="s">
        <v>61</v>
      </c>
      <c r="E2979" t="s">
        <v>61</v>
      </c>
      <c r="F2979" t="s">
        <v>61</v>
      </c>
      <c r="G2979" t="s">
        <v>61</v>
      </c>
      <c r="H2979" t="s">
        <v>61</v>
      </c>
      <c r="I2979" t="s">
        <v>61</v>
      </c>
      <c r="J2979" t="s">
        <v>102</v>
      </c>
      <c r="K2979" t="s">
        <v>214</v>
      </c>
      <c r="L2979" s="18">
        <v>44483</v>
      </c>
      <c r="M2979">
        <v>17</v>
      </c>
      <c r="N2979">
        <v>20</v>
      </c>
      <c r="O2979" t="s">
        <v>258</v>
      </c>
      <c r="P2979">
        <v>1</v>
      </c>
      <c r="Q2979">
        <v>1</v>
      </c>
      <c r="R2979">
        <v>0</v>
      </c>
      <c r="S2979">
        <v>0</v>
      </c>
      <c r="T2979">
        <v>1</v>
      </c>
      <c r="U2979">
        <v>0</v>
      </c>
      <c r="V2979">
        <v>1</v>
      </c>
      <c r="W2979">
        <v>499.68</v>
      </c>
      <c r="X2979">
        <v>498.56</v>
      </c>
      <c r="Y2979">
        <v>498.56</v>
      </c>
      <c r="Z2979">
        <v>497.92</v>
      </c>
      <c r="AA2979">
        <v>498.72</v>
      </c>
      <c r="AB2979">
        <v>498.56</v>
      </c>
      <c r="AC2979">
        <v>536.16</v>
      </c>
      <c r="AD2979">
        <v>541.76</v>
      </c>
      <c r="AE2979">
        <v>420.64</v>
      </c>
      <c r="AF2979">
        <v>184.32</v>
      </c>
      <c r="AG2979">
        <v>185.76</v>
      </c>
      <c r="AH2979">
        <v>238.88</v>
      </c>
      <c r="AI2979">
        <v>308.16000000000003</v>
      </c>
      <c r="AJ2979">
        <v>119.52</v>
      </c>
      <c r="AK2979">
        <v>113.92</v>
      </c>
      <c r="AL2979">
        <v>110.88</v>
      </c>
      <c r="AM2979">
        <v>106.56</v>
      </c>
      <c r="AN2979">
        <v>92.96</v>
      </c>
      <c r="AO2979">
        <v>56</v>
      </c>
      <c r="AP2979">
        <v>89.6</v>
      </c>
      <c r="AQ2979">
        <v>121.6</v>
      </c>
      <c r="AR2979">
        <v>466.4</v>
      </c>
      <c r="AS2979">
        <v>497.44</v>
      </c>
      <c r="AT2979">
        <v>498.08</v>
      </c>
      <c r="AU2979">
        <v>54</v>
      </c>
      <c r="AV2979">
        <v>53</v>
      </c>
      <c r="AW2979">
        <v>53</v>
      </c>
      <c r="AX2979">
        <v>53</v>
      </c>
      <c r="AY2979">
        <v>53</v>
      </c>
      <c r="AZ2979">
        <v>52</v>
      </c>
      <c r="BA2979">
        <v>52</v>
      </c>
      <c r="BB2979">
        <v>51</v>
      </c>
      <c r="BC2979">
        <v>52</v>
      </c>
      <c r="BD2979">
        <v>55</v>
      </c>
      <c r="BE2979">
        <v>59</v>
      </c>
      <c r="BF2979">
        <v>62</v>
      </c>
      <c r="BG2979">
        <v>65</v>
      </c>
      <c r="BH2979">
        <v>66</v>
      </c>
      <c r="BI2979">
        <v>67</v>
      </c>
      <c r="BJ2979">
        <v>67</v>
      </c>
      <c r="BK2979">
        <v>65</v>
      </c>
      <c r="BL2979">
        <v>64</v>
      </c>
      <c r="BM2979">
        <v>62</v>
      </c>
      <c r="BN2979">
        <v>59</v>
      </c>
      <c r="BO2979">
        <v>58</v>
      </c>
      <c r="BP2979">
        <v>57</v>
      </c>
      <c r="BQ2979">
        <v>56</v>
      </c>
      <c r="BR2979">
        <v>55</v>
      </c>
      <c r="BS2979">
        <v>-19.016570000000002</v>
      </c>
      <c r="BT2979">
        <v>-14.33774</v>
      </c>
      <c r="BU2979">
        <v>-19.875730000000001</v>
      </c>
      <c r="BV2979">
        <v>-19.87387</v>
      </c>
      <c r="BW2979">
        <v>-19.207889999999999</v>
      </c>
      <c r="BX2979">
        <v>-33.487609999999997</v>
      </c>
      <c r="BY2979">
        <v>-68.603759999999994</v>
      </c>
      <c r="BZ2979">
        <v>-66.520870000000002</v>
      </c>
      <c r="CA2979">
        <v>-4.3247070000000001</v>
      </c>
      <c r="CB2979">
        <v>201.9975</v>
      </c>
      <c r="CC2979">
        <v>171.53569999999999</v>
      </c>
      <c r="CD2979">
        <v>111.1528</v>
      </c>
      <c r="CE2979">
        <v>23.50732</v>
      </c>
      <c r="CF2979">
        <v>-0.59107209999999999</v>
      </c>
      <c r="CG2979">
        <v>-6.0091929999999998</v>
      </c>
      <c r="CH2979">
        <v>-4.9894939999999997</v>
      </c>
      <c r="CI2979">
        <v>-7.8731159999999996</v>
      </c>
      <c r="CJ2979">
        <v>-2.181</v>
      </c>
      <c r="CK2979">
        <v>6.095669</v>
      </c>
      <c r="CL2979">
        <v>-14.0951</v>
      </c>
      <c r="CM2979">
        <v>-16.951419999999999</v>
      </c>
      <c r="CN2979">
        <v>-23.49823</v>
      </c>
      <c r="CO2979">
        <v>-30.361450000000001</v>
      </c>
      <c r="CP2979">
        <v>-32.925449999999998</v>
      </c>
      <c r="CQ2979">
        <v>59.808140000000002</v>
      </c>
      <c r="CR2979">
        <v>105.1095</v>
      </c>
      <c r="CS2979">
        <v>138.5034</v>
      </c>
      <c r="CT2979">
        <v>122.89619999999999</v>
      </c>
      <c r="CU2979">
        <v>120.81100000000001</v>
      </c>
      <c r="CV2979">
        <v>111.32680000000001</v>
      </c>
      <c r="CW2979">
        <v>126.9766</v>
      </c>
      <c r="CX2979">
        <v>147.53049999999999</v>
      </c>
      <c r="CY2979">
        <v>324.28039999999999</v>
      </c>
      <c r="CZ2979">
        <v>505.38869999999997</v>
      </c>
      <c r="DA2979">
        <v>797.58450000000005</v>
      </c>
      <c r="DB2979">
        <v>500.77980000000002</v>
      </c>
      <c r="DC2979">
        <v>595.97170000000006</v>
      </c>
      <c r="DD2979">
        <v>21.523289999999999</v>
      </c>
      <c r="DE2979">
        <v>28.151070000000001</v>
      </c>
      <c r="DF2979">
        <v>31.826550000000001</v>
      </c>
      <c r="DG2979">
        <v>23.181979999999999</v>
      </c>
      <c r="DH2979">
        <v>24.806280000000001</v>
      </c>
      <c r="DI2979">
        <v>25.62435</v>
      </c>
      <c r="DJ2979">
        <v>57.246299999999998</v>
      </c>
      <c r="DK2979">
        <v>203.5523</v>
      </c>
      <c r="DL2979">
        <v>165.80350000000001</v>
      </c>
      <c r="DM2979">
        <v>165.70959999999999</v>
      </c>
      <c r="DN2979">
        <v>146.53739999999999</v>
      </c>
      <c r="DO2979">
        <v>17</v>
      </c>
      <c r="DP2979">
        <v>20</v>
      </c>
    </row>
    <row r="2980" spans="1:120" hidden="1" x14ac:dyDescent="0.25">
      <c r="A2980" t="str">
        <f t="shared" si="46"/>
        <v>Industry_Type-5. Offices, Hotels, Finance, Services_Prescribed DA 1-4 (1PM-9PM)_44483_17-20</v>
      </c>
      <c r="B2980" t="s">
        <v>62</v>
      </c>
      <c r="C2980" t="s">
        <v>205</v>
      </c>
      <c r="D2980" t="s">
        <v>61</v>
      </c>
      <c r="E2980" t="s">
        <v>61</v>
      </c>
      <c r="F2980" t="s">
        <v>61</v>
      </c>
      <c r="G2980" t="s">
        <v>37</v>
      </c>
      <c r="H2980" t="s">
        <v>61</v>
      </c>
      <c r="I2980" t="s">
        <v>61</v>
      </c>
      <c r="J2980" t="s">
        <v>61</v>
      </c>
      <c r="K2980" t="s">
        <v>214</v>
      </c>
      <c r="L2980" s="18">
        <v>44483</v>
      </c>
      <c r="M2980">
        <v>17</v>
      </c>
      <c r="N2980">
        <v>20</v>
      </c>
      <c r="O2980" t="s">
        <v>258</v>
      </c>
      <c r="P2980">
        <v>2</v>
      </c>
      <c r="Q2980">
        <v>1</v>
      </c>
      <c r="R2980">
        <v>0</v>
      </c>
      <c r="S2980">
        <v>0</v>
      </c>
      <c r="T2980">
        <v>1</v>
      </c>
      <c r="U2980">
        <v>0</v>
      </c>
      <c r="V2980">
        <v>1</v>
      </c>
      <c r="W2980">
        <v>197.36</v>
      </c>
      <c r="X2980">
        <v>250.88</v>
      </c>
      <c r="Y2980">
        <v>250.8</v>
      </c>
      <c r="Z2980">
        <v>245.12</v>
      </c>
      <c r="AA2980">
        <v>249.12</v>
      </c>
      <c r="AB2980">
        <v>249.04</v>
      </c>
      <c r="AC2980">
        <v>208.8</v>
      </c>
      <c r="AD2980">
        <v>143.44</v>
      </c>
      <c r="AE2980">
        <v>179.52</v>
      </c>
      <c r="AF2980">
        <v>189.84</v>
      </c>
      <c r="AG2980">
        <v>192.32</v>
      </c>
      <c r="AH2980">
        <v>201.52</v>
      </c>
      <c r="AI2980">
        <v>208.72</v>
      </c>
      <c r="AJ2980">
        <v>217.28</v>
      </c>
      <c r="AK2980">
        <v>221.36</v>
      </c>
      <c r="AL2980">
        <v>209.04</v>
      </c>
      <c r="AM2980">
        <v>62.8</v>
      </c>
      <c r="AN2980">
        <v>64.08</v>
      </c>
      <c r="AO2980">
        <v>62.72</v>
      </c>
      <c r="AP2980">
        <v>57.92</v>
      </c>
      <c r="AQ2980">
        <v>185.92</v>
      </c>
      <c r="AR2980">
        <v>198.96</v>
      </c>
      <c r="AS2980">
        <v>194.56</v>
      </c>
      <c r="AT2980">
        <v>197.28</v>
      </c>
      <c r="AU2980">
        <v>57</v>
      </c>
      <c r="AV2980">
        <v>54</v>
      </c>
      <c r="AW2980">
        <v>53</v>
      </c>
      <c r="AX2980">
        <v>53</v>
      </c>
      <c r="AY2980">
        <v>53</v>
      </c>
      <c r="AZ2980">
        <v>53</v>
      </c>
      <c r="BA2980">
        <v>53</v>
      </c>
      <c r="BB2980">
        <v>51</v>
      </c>
      <c r="BC2980">
        <v>53</v>
      </c>
      <c r="BD2980">
        <v>57</v>
      </c>
      <c r="BE2980">
        <v>63</v>
      </c>
      <c r="BF2980">
        <v>68</v>
      </c>
      <c r="BG2980">
        <v>71</v>
      </c>
      <c r="BH2980">
        <v>74</v>
      </c>
      <c r="BI2980">
        <v>76</v>
      </c>
      <c r="BJ2980">
        <v>76</v>
      </c>
      <c r="BK2980">
        <v>75</v>
      </c>
      <c r="BL2980">
        <v>73</v>
      </c>
      <c r="BM2980">
        <v>69</v>
      </c>
      <c r="BN2980">
        <v>68</v>
      </c>
      <c r="BO2980">
        <v>64</v>
      </c>
      <c r="BP2980">
        <v>60</v>
      </c>
      <c r="BQ2980">
        <v>59</v>
      </c>
      <c r="BR2980">
        <v>59</v>
      </c>
      <c r="BS2980">
        <v>4.4053190000000004</v>
      </c>
      <c r="BT2980">
        <v>-43.536990000000003</v>
      </c>
      <c r="BU2980">
        <v>-44.335630000000002</v>
      </c>
      <c r="BV2980">
        <v>-37.050519999999999</v>
      </c>
      <c r="BW2980">
        <v>-39.611530000000002</v>
      </c>
      <c r="BX2980">
        <v>-38.067210000000003</v>
      </c>
      <c r="BY2980">
        <v>-14.086729999999999</v>
      </c>
      <c r="BZ2980">
        <v>40.423229999999997</v>
      </c>
      <c r="CA2980">
        <v>28.403749999999999</v>
      </c>
      <c r="CB2980">
        <v>22.564640000000001</v>
      </c>
      <c r="CC2980">
        <v>22.148330000000001</v>
      </c>
      <c r="CD2980">
        <v>17.232530000000001</v>
      </c>
      <c r="CE2980">
        <v>13.69267</v>
      </c>
      <c r="CF2980">
        <v>9.4645539999999997</v>
      </c>
      <c r="CG2980">
        <v>13.77394</v>
      </c>
      <c r="CH2980">
        <v>28.818629999999999</v>
      </c>
      <c r="CI2980">
        <v>168.98670000000001</v>
      </c>
      <c r="CJ2980">
        <v>157.1765</v>
      </c>
      <c r="CK2980">
        <v>141.01419999999999</v>
      </c>
      <c r="CL2980">
        <v>135.6001</v>
      </c>
      <c r="CM2980">
        <v>3.95546</v>
      </c>
      <c r="CN2980">
        <v>0.41081240000000002</v>
      </c>
      <c r="CO2980">
        <v>4.4645390000000003</v>
      </c>
      <c r="CP2980">
        <v>4.5738830000000004</v>
      </c>
      <c r="CQ2980">
        <v>75.086330000000004</v>
      </c>
      <c r="CR2980">
        <v>35.581130000000002</v>
      </c>
      <c r="CS2980">
        <v>35.423290000000001</v>
      </c>
      <c r="CT2980">
        <v>34.48536</v>
      </c>
      <c r="CU2980">
        <v>32.808770000000003</v>
      </c>
      <c r="CV2980">
        <v>34.845489999999998</v>
      </c>
      <c r="CW2980">
        <v>26.017420000000001</v>
      </c>
      <c r="CX2980">
        <v>24.719329999999999</v>
      </c>
      <c r="CY2980">
        <v>30.551919999999999</v>
      </c>
      <c r="CZ2980">
        <v>33.598089999999999</v>
      </c>
      <c r="DA2980">
        <v>39.527230000000003</v>
      </c>
      <c r="DB2980">
        <v>46.115090000000002</v>
      </c>
      <c r="DC2980">
        <v>49.006869999999999</v>
      </c>
      <c r="DD2980">
        <v>66.521969999999996</v>
      </c>
      <c r="DE2980">
        <v>90.365110000000001</v>
      </c>
      <c r="DF2980">
        <v>101.233</v>
      </c>
      <c r="DG2980">
        <v>93.108829999999998</v>
      </c>
      <c r="DH2980">
        <v>134.45769999999999</v>
      </c>
      <c r="DI2980">
        <v>157.96420000000001</v>
      </c>
      <c r="DJ2980">
        <v>136.99090000000001</v>
      </c>
      <c r="DK2980">
        <v>119.5187</v>
      </c>
      <c r="DL2980">
        <v>64.326790000000003</v>
      </c>
      <c r="DM2980">
        <v>59.708309999999997</v>
      </c>
      <c r="DN2980">
        <v>56.949559999999998</v>
      </c>
      <c r="DO2980">
        <v>17</v>
      </c>
      <c r="DP2980">
        <v>20</v>
      </c>
    </row>
    <row r="2981" spans="1:120" hidden="1" x14ac:dyDescent="0.25">
      <c r="A2981" t="str">
        <f t="shared" si="46"/>
        <v>sublap_id-SLAP_PGP2_Prescribed DA 1-4 (1PM-9PM)_44483_17-20</v>
      </c>
      <c r="B2981" t="s">
        <v>62</v>
      </c>
      <c r="C2981" t="s">
        <v>301</v>
      </c>
      <c r="D2981" t="s">
        <v>61</v>
      </c>
      <c r="E2981" t="s">
        <v>302</v>
      </c>
      <c r="F2981" t="s">
        <v>61</v>
      </c>
      <c r="G2981" t="s">
        <v>61</v>
      </c>
      <c r="H2981" t="s">
        <v>61</v>
      </c>
      <c r="I2981" t="s">
        <v>61</v>
      </c>
      <c r="J2981" t="s">
        <v>61</v>
      </c>
      <c r="K2981" t="s">
        <v>214</v>
      </c>
      <c r="L2981" s="18">
        <v>44483</v>
      </c>
      <c r="M2981">
        <v>17</v>
      </c>
      <c r="N2981">
        <v>20</v>
      </c>
      <c r="O2981" t="s">
        <v>258</v>
      </c>
      <c r="P2981">
        <v>1</v>
      </c>
      <c r="Q2981">
        <v>1</v>
      </c>
      <c r="R2981">
        <v>0</v>
      </c>
      <c r="S2981">
        <v>0</v>
      </c>
      <c r="T2981">
        <v>1</v>
      </c>
      <c r="U2981">
        <v>0</v>
      </c>
      <c r="V2981">
        <v>1</v>
      </c>
      <c r="W2981">
        <v>499.68</v>
      </c>
      <c r="X2981">
        <v>498.56</v>
      </c>
      <c r="Y2981">
        <v>498.56</v>
      </c>
      <c r="Z2981">
        <v>497.92</v>
      </c>
      <c r="AA2981">
        <v>498.72</v>
      </c>
      <c r="AB2981">
        <v>498.56</v>
      </c>
      <c r="AC2981">
        <v>536.16</v>
      </c>
      <c r="AD2981">
        <v>541.76</v>
      </c>
      <c r="AE2981">
        <v>420.64</v>
      </c>
      <c r="AF2981">
        <v>184.32</v>
      </c>
      <c r="AG2981">
        <v>185.76</v>
      </c>
      <c r="AH2981">
        <v>238.88</v>
      </c>
      <c r="AI2981">
        <v>308.16000000000003</v>
      </c>
      <c r="AJ2981">
        <v>119.52</v>
      </c>
      <c r="AK2981">
        <v>113.92</v>
      </c>
      <c r="AL2981">
        <v>110.88</v>
      </c>
      <c r="AM2981">
        <v>106.56</v>
      </c>
      <c r="AN2981">
        <v>92.96</v>
      </c>
      <c r="AO2981">
        <v>56</v>
      </c>
      <c r="AP2981">
        <v>89.6</v>
      </c>
      <c r="AQ2981">
        <v>121.6</v>
      </c>
      <c r="AR2981">
        <v>466.4</v>
      </c>
      <c r="AS2981">
        <v>497.44</v>
      </c>
      <c r="AT2981">
        <v>498.08</v>
      </c>
      <c r="AU2981">
        <v>54</v>
      </c>
      <c r="AV2981">
        <v>53</v>
      </c>
      <c r="AW2981">
        <v>53</v>
      </c>
      <c r="AX2981">
        <v>53</v>
      </c>
      <c r="AY2981">
        <v>53</v>
      </c>
      <c r="AZ2981">
        <v>52</v>
      </c>
      <c r="BA2981">
        <v>52</v>
      </c>
      <c r="BB2981">
        <v>51</v>
      </c>
      <c r="BC2981">
        <v>52</v>
      </c>
      <c r="BD2981">
        <v>55</v>
      </c>
      <c r="BE2981">
        <v>59</v>
      </c>
      <c r="BF2981">
        <v>62</v>
      </c>
      <c r="BG2981">
        <v>65</v>
      </c>
      <c r="BH2981">
        <v>66</v>
      </c>
      <c r="BI2981">
        <v>67</v>
      </c>
      <c r="BJ2981">
        <v>67</v>
      </c>
      <c r="BK2981">
        <v>65</v>
      </c>
      <c r="BL2981">
        <v>64</v>
      </c>
      <c r="BM2981">
        <v>62</v>
      </c>
      <c r="BN2981">
        <v>59</v>
      </c>
      <c r="BO2981">
        <v>58</v>
      </c>
      <c r="BP2981">
        <v>57</v>
      </c>
      <c r="BQ2981">
        <v>56</v>
      </c>
      <c r="BR2981">
        <v>55</v>
      </c>
      <c r="BS2981">
        <v>-19.016570000000002</v>
      </c>
      <c r="BT2981">
        <v>-14.33774</v>
      </c>
      <c r="BU2981">
        <v>-19.875730000000001</v>
      </c>
      <c r="BV2981">
        <v>-19.87387</v>
      </c>
      <c r="BW2981">
        <v>-19.207889999999999</v>
      </c>
      <c r="BX2981">
        <v>-33.487609999999997</v>
      </c>
      <c r="BY2981">
        <v>-68.603759999999994</v>
      </c>
      <c r="BZ2981">
        <v>-66.520870000000002</v>
      </c>
      <c r="CA2981">
        <v>-4.3247070000000001</v>
      </c>
      <c r="CB2981">
        <v>201.9975</v>
      </c>
      <c r="CC2981">
        <v>171.53569999999999</v>
      </c>
      <c r="CD2981">
        <v>111.1528</v>
      </c>
      <c r="CE2981">
        <v>23.50732</v>
      </c>
      <c r="CF2981">
        <v>-0.59107209999999999</v>
      </c>
      <c r="CG2981">
        <v>-6.0091929999999998</v>
      </c>
      <c r="CH2981">
        <v>-4.9894939999999997</v>
      </c>
      <c r="CI2981">
        <v>-7.8731159999999996</v>
      </c>
      <c r="CJ2981">
        <v>-2.181</v>
      </c>
      <c r="CK2981">
        <v>6.095669</v>
      </c>
      <c r="CL2981">
        <v>-14.0951</v>
      </c>
      <c r="CM2981">
        <v>-16.951419999999999</v>
      </c>
      <c r="CN2981">
        <v>-23.49823</v>
      </c>
      <c r="CO2981">
        <v>-30.361450000000001</v>
      </c>
      <c r="CP2981">
        <v>-32.925449999999998</v>
      </c>
      <c r="CQ2981">
        <v>59.808140000000002</v>
      </c>
      <c r="CR2981">
        <v>105.1095</v>
      </c>
      <c r="CS2981">
        <v>138.5034</v>
      </c>
      <c r="CT2981">
        <v>122.89619999999999</v>
      </c>
      <c r="CU2981">
        <v>120.81100000000001</v>
      </c>
      <c r="CV2981">
        <v>111.32680000000001</v>
      </c>
      <c r="CW2981">
        <v>126.9766</v>
      </c>
      <c r="CX2981">
        <v>147.53049999999999</v>
      </c>
      <c r="CY2981">
        <v>324.28039999999999</v>
      </c>
      <c r="CZ2981">
        <v>505.38869999999997</v>
      </c>
      <c r="DA2981">
        <v>797.58450000000005</v>
      </c>
      <c r="DB2981">
        <v>500.77980000000002</v>
      </c>
      <c r="DC2981">
        <v>595.97170000000006</v>
      </c>
      <c r="DD2981">
        <v>21.523289999999999</v>
      </c>
      <c r="DE2981">
        <v>28.151070000000001</v>
      </c>
      <c r="DF2981">
        <v>31.826550000000001</v>
      </c>
      <c r="DG2981">
        <v>23.181979999999999</v>
      </c>
      <c r="DH2981">
        <v>24.806280000000001</v>
      </c>
      <c r="DI2981">
        <v>25.62435</v>
      </c>
      <c r="DJ2981">
        <v>57.246299999999998</v>
      </c>
      <c r="DK2981">
        <v>203.5523</v>
      </c>
      <c r="DL2981">
        <v>165.80350000000001</v>
      </c>
      <c r="DM2981">
        <v>165.70959999999999</v>
      </c>
      <c r="DN2981">
        <v>146.53739999999999</v>
      </c>
      <c r="DO2981">
        <v>17</v>
      </c>
      <c r="DP2981">
        <v>20</v>
      </c>
    </row>
    <row r="2982" spans="1:120" x14ac:dyDescent="0.25">
      <c r="A2982" t="str">
        <f t="shared" si="46"/>
        <v>AutoDR-No_Prescribed DA 1-4 (1PM-9PM)_44483_17-20</v>
      </c>
      <c r="B2982" t="s">
        <v>62</v>
      </c>
      <c r="C2982" t="s">
        <v>321</v>
      </c>
      <c r="D2982" t="s">
        <v>61</v>
      </c>
      <c r="E2982" t="s">
        <v>61</v>
      </c>
      <c r="F2982" t="s">
        <v>61</v>
      </c>
      <c r="G2982" t="s">
        <v>61</v>
      </c>
      <c r="H2982" t="s">
        <v>97</v>
      </c>
      <c r="I2982" t="s">
        <v>61</v>
      </c>
      <c r="J2982" t="s">
        <v>61</v>
      </c>
      <c r="K2982" t="s">
        <v>214</v>
      </c>
      <c r="L2982" s="18">
        <v>44483</v>
      </c>
      <c r="M2982">
        <v>17</v>
      </c>
      <c r="N2982">
        <v>20</v>
      </c>
      <c r="O2982" t="s">
        <v>258</v>
      </c>
      <c r="P2982">
        <v>3</v>
      </c>
      <c r="Q2982">
        <v>2</v>
      </c>
      <c r="R2982">
        <v>0</v>
      </c>
      <c r="S2982">
        <v>0</v>
      </c>
      <c r="T2982">
        <v>1</v>
      </c>
      <c r="U2982">
        <v>1</v>
      </c>
      <c r="V2982">
        <v>1</v>
      </c>
      <c r="W2982">
        <v>897.54</v>
      </c>
      <c r="X2982">
        <v>936</v>
      </c>
      <c r="Y2982">
        <v>935.94</v>
      </c>
      <c r="Z2982">
        <v>930.72</v>
      </c>
      <c r="AA2982">
        <v>934.92</v>
      </c>
      <c r="AB2982">
        <v>934.62</v>
      </c>
      <c r="AC2982">
        <v>960.84</v>
      </c>
      <c r="AD2982">
        <v>920.22</v>
      </c>
      <c r="AE2982">
        <v>765.6</v>
      </c>
      <c r="AF2982">
        <v>418.86</v>
      </c>
      <c r="AG2982">
        <v>422.88</v>
      </c>
      <c r="AH2982">
        <v>509.46</v>
      </c>
      <c r="AI2982">
        <v>618.78</v>
      </c>
      <c r="AJ2982">
        <v>342.24</v>
      </c>
      <c r="AK2982">
        <v>336.9</v>
      </c>
      <c r="AL2982">
        <v>323.10000000000002</v>
      </c>
      <c r="AM2982">
        <v>206.94</v>
      </c>
      <c r="AN2982">
        <v>187.5</v>
      </c>
      <c r="AO2982">
        <v>131.04</v>
      </c>
      <c r="AP2982">
        <v>177.84</v>
      </c>
      <c r="AQ2982">
        <v>321.83999999999997</v>
      </c>
      <c r="AR2982">
        <v>848.82</v>
      </c>
      <c r="AS2982">
        <v>892.08</v>
      </c>
      <c r="AT2982">
        <v>895.08</v>
      </c>
      <c r="AU2982">
        <v>55.5</v>
      </c>
      <c r="AV2982">
        <v>53.5</v>
      </c>
      <c r="AW2982">
        <v>53</v>
      </c>
      <c r="AX2982">
        <v>53</v>
      </c>
      <c r="AY2982">
        <v>53</v>
      </c>
      <c r="AZ2982">
        <v>52.5</v>
      </c>
      <c r="BA2982">
        <v>52.5</v>
      </c>
      <c r="BB2982">
        <v>51</v>
      </c>
      <c r="BC2982">
        <v>52.5</v>
      </c>
      <c r="BD2982">
        <v>56</v>
      </c>
      <c r="BE2982">
        <v>61</v>
      </c>
      <c r="BF2982">
        <v>65</v>
      </c>
      <c r="BG2982">
        <v>68</v>
      </c>
      <c r="BH2982">
        <v>70</v>
      </c>
      <c r="BI2982">
        <v>71.5</v>
      </c>
      <c r="BJ2982">
        <v>71.5</v>
      </c>
      <c r="BK2982">
        <v>70</v>
      </c>
      <c r="BL2982">
        <v>68.5</v>
      </c>
      <c r="BM2982">
        <v>65.5</v>
      </c>
      <c r="BN2982">
        <v>63.5</v>
      </c>
      <c r="BO2982">
        <v>61</v>
      </c>
      <c r="BP2982">
        <v>58.5</v>
      </c>
      <c r="BQ2982">
        <v>57.5</v>
      </c>
      <c r="BR2982">
        <v>57</v>
      </c>
      <c r="BS2982">
        <v>-25.220870000000001</v>
      </c>
      <c r="BT2982">
        <v>-54.159350000000003</v>
      </c>
      <c r="BU2982">
        <v>-63.06532</v>
      </c>
      <c r="BV2982">
        <v>-57.598700000000001</v>
      </c>
      <c r="BW2982">
        <v>-58.520470000000003</v>
      </c>
      <c r="BX2982">
        <v>-78.781829999999999</v>
      </c>
      <c r="BY2982">
        <v>-113.47069999999999</v>
      </c>
      <c r="BZ2982">
        <v>-69.463880000000003</v>
      </c>
      <c r="CA2982">
        <v>14.81575</v>
      </c>
      <c r="CB2982">
        <v>319.91980000000001</v>
      </c>
      <c r="CC2982">
        <v>273.91469999999998</v>
      </c>
      <c r="CD2982">
        <v>179.65350000000001</v>
      </c>
      <c r="CE2982">
        <v>45.53049</v>
      </c>
      <c r="CF2982">
        <v>6.2118070000000003</v>
      </c>
      <c r="CG2982">
        <v>1.3166659999999999</v>
      </c>
      <c r="CH2982">
        <v>14.12973</v>
      </c>
      <c r="CI2982">
        <v>114.9303</v>
      </c>
      <c r="CJ2982">
        <v>114.6109</v>
      </c>
      <c r="CK2982">
        <v>114.9041</v>
      </c>
      <c r="CL2982">
        <v>80.557389999999998</v>
      </c>
      <c r="CM2982">
        <v>-22.460529999999999</v>
      </c>
      <c r="CN2982">
        <v>-34.939239999999998</v>
      </c>
      <c r="CO2982">
        <v>-42.193770000000001</v>
      </c>
      <c r="CP2982">
        <v>-45.95776</v>
      </c>
      <c r="CQ2982">
        <v>176.80439999999999</v>
      </c>
      <c r="CR2982">
        <v>256.51069999999999</v>
      </c>
      <c r="CS2982">
        <v>331.5582</v>
      </c>
      <c r="CT2982">
        <v>295.91449999999998</v>
      </c>
      <c r="CU2982">
        <v>290.27960000000002</v>
      </c>
      <c r="CV2982">
        <v>270.08580000000001</v>
      </c>
      <c r="CW2982">
        <v>300.33210000000003</v>
      </c>
      <c r="CX2982">
        <v>345.84829999999999</v>
      </c>
      <c r="CY2982">
        <v>746.81640000000004</v>
      </c>
      <c r="CZ2982">
        <v>1156.0229999999999</v>
      </c>
      <c r="DA2982">
        <v>1816.799</v>
      </c>
      <c r="DB2982">
        <v>1152.694</v>
      </c>
      <c r="DC2982">
        <v>1368.5029999999999</v>
      </c>
      <c r="DD2982">
        <v>85.846019999999996</v>
      </c>
      <c r="DE2982">
        <v>114.1703</v>
      </c>
      <c r="DF2982">
        <v>128.55330000000001</v>
      </c>
      <c r="DG2982">
        <v>104.53319999999999</v>
      </c>
      <c r="DH2982">
        <v>131.44659999999999</v>
      </c>
      <c r="DI2982">
        <v>146.50970000000001</v>
      </c>
      <c r="DJ2982">
        <v>205.86160000000001</v>
      </c>
      <c r="DK2982">
        <v>525.22199999999998</v>
      </c>
      <c r="DL2982">
        <v>409.24180000000001</v>
      </c>
      <c r="DM2982">
        <v>406.43259999999998</v>
      </c>
      <c r="DN2982">
        <v>361.7432</v>
      </c>
      <c r="DO2982">
        <v>17</v>
      </c>
      <c r="DP2982">
        <v>20</v>
      </c>
    </row>
    <row r="2983" spans="1:120" hidden="1" x14ac:dyDescent="0.25">
      <c r="A2983" t="str">
        <f t="shared" si="46"/>
        <v>Industry_Type-5. Offices, Hotels, Finance, Services_All CBP_44484</v>
      </c>
      <c r="B2983" t="s">
        <v>62</v>
      </c>
      <c r="C2983" t="s">
        <v>205</v>
      </c>
      <c r="D2983" t="s">
        <v>61</v>
      </c>
      <c r="E2983" t="s">
        <v>61</v>
      </c>
      <c r="F2983" t="s">
        <v>61</v>
      </c>
      <c r="G2983" t="s">
        <v>37</v>
      </c>
      <c r="H2983" t="s">
        <v>61</v>
      </c>
      <c r="I2983" t="s">
        <v>61</v>
      </c>
      <c r="J2983" t="s">
        <v>61</v>
      </c>
      <c r="K2983" t="s">
        <v>197</v>
      </c>
      <c r="L2983" s="18">
        <v>44484</v>
      </c>
      <c r="M2983">
        <v>18</v>
      </c>
      <c r="N2983">
        <v>20</v>
      </c>
      <c r="O2983" t="s">
        <v>258</v>
      </c>
      <c r="P2983">
        <v>2</v>
      </c>
      <c r="Q2983">
        <v>1</v>
      </c>
      <c r="R2983">
        <v>0</v>
      </c>
      <c r="S2983">
        <v>0</v>
      </c>
      <c r="T2983">
        <v>1</v>
      </c>
      <c r="U2983">
        <v>0</v>
      </c>
      <c r="V2983">
        <v>1</v>
      </c>
      <c r="W2983">
        <v>250.72</v>
      </c>
      <c r="X2983">
        <v>194.8</v>
      </c>
      <c r="Y2983">
        <v>189.92</v>
      </c>
      <c r="Z2983">
        <v>190.16</v>
      </c>
      <c r="AA2983">
        <v>192.96</v>
      </c>
      <c r="AB2983">
        <v>190.8</v>
      </c>
      <c r="AC2983">
        <v>169.2</v>
      </c>
      <c r="AD2983">
        <v>137.36000000000001</v>
      </c>
      <c r="AE2983">
        <v>174.64</v>
      </c>
      <c r="AF2983">
        <v>189.84</v>
      </c>
      <c r="AG2983">
        <v>193.52</v>
      </c>
      <c r="AH2983">
        <v>205.92</v>
      </c>
      <c r="AI2983">
        <v>212.4</v>
      </c>
      <c r="AJ2983">
        <v>218.4</v>
      </c>
      <c r="AK2983">
        <v>225.92</v>
      </c>
      <c r="AL2983">
        <v>227.12</v>
      </c>
      <c r="AM2983">
        <v>206.88</v>
      </c>
      <c r="AN2983">
        <v>64.959999999999994</v>
      </c>
      <c r="AO2983">
        <v>60.16</v>
      </c>
      <c r="AP2983">
        <v>74.959999999999994</v>
      </c>
      <c r="AQ2983">
        <v>167.68</v>
      </c>
      <c r="AR2983">
        <v>160.63999999999999</v>
      </c>
      <c r="AS2983">
        <v>161.91999999999999</v>
      </c>
      <c r="AT2983">
        <v>166.8</v>
      </c>
      <c r="AU2983">
        <v>60</v>
      </c>
      <c r="AV2983">
        <v>56</v>
      </c>
      <c r="AW2983">
        <v>55</v>
      </c>
      <c r="AX2983">
        <v>54</v>
      </c>
      <c r="AY2983">
        <v>54</v>
      </c>
      <c r="AZ2983">
        <v>54</v>
      </c>
      <c r="BA2983">
        <v>54</v>
      </c>
      <c r="BB2983">
        <v>54</v>
      </c>
      <c r="BC2983">
        <v>56</v>
      </c>
      <c r="BD2983">
        <v>61</v>
      </c>
      <c r="BE2983">
        <v>68</v>
      </c>
      <c r="BF2983">
        <v>73</v>
      </c>
      <c r="BG2983">
        <v>75</v>
      </c>
      <c r="BH2983">
        <v>79</v>
      </c>
      <c r="BI2983">
        <v>81</v>
      </c>
      <c r="BJ2983">
        <v>82</v>
      </c>
      <c r="BK2983">
        <v>83</v>
      </c>
      <c r="BL2983">
        <v>81</v>
      </c>
      <c r="BM2983">
        <v>77</v>
      </c>
      <c r="BN2983">
        <v>74</v>
      </c>
      <c r="BO2983">
        <v>69</v>
      </c>
      <c r="BP2983">
        <v>64</v>
      </c>
      <c r="BQ2983">
        <v>64</v>
      </c>
      <c r="BR2983">
        <v>64</v>
      </c>
      <c r="BS2983">
        <v>-47.813580000000002</v>
      </c>
      <c r="BT2983">
        <v>-17.986160000000002</v>
      </c>
      <c r="BU2983">
        <v>-15.675459999999999</v>
      </c>
      <c r="BV2983">
        <v>-14.063610000000001</v>
      </c>
      <c r="BW2983">
        <v>-12.090999999999999</v>
      </c>
      <c r="BX2983">
        <v>-10.34174</v>
      </c>
      <c r="BY2983">
        <v>-15.193009999999999</v>
      </c>
      <c r="BZ2983">
        <v>12.600199999999999</v>
      </c>
      <c r="CA2983">
        <v>14.088380000000001</v>
      </c>
      <c r="CB2983">
        <v>10.901630000000001</v>
      </c>
      <c r="CC2983">
        <v>6.9967800000000002</v>
      </c>
      <c r="CD2983">
        <v>16.76314</v>
      </c>
      <c r="CE2983">
        <v>11.620620000000001</v>
      </c>
      <c r="CF2983">
        <v>14.1212</v>
      </c>
      <c r="CG2983">
        <v>16.3215</v>
      </c>
      <c r="CH2983">
        <v>16.09113</v>
      </c>
      <c r="CI2983">
        <v>28.260149999999999</v>
      </c>
      <c r="CJ2983">
        <v>149.8141</v>
      </c>
      <c r="CK2983">
        <v>143.86850000000001</v>
      </c>
      <c r="CL2983">
        <v>141.0154</v>
      </c>
      <c r="CM2983">
        <v>19.378920000000001</v>
      </c>
      <c r="CN2983">
        <v>-1.3302309999999999</v>
      </c>
      <c r="CO2983">
        <v>0.52810670000000004</v>
      </c>
      <c r="CP2983">
        <v>-2.0113219999999998</v>
      </c>
      <c r="CQ2983">
        <v>222.55170000000001</v>
      </c>
      <c r="CR2983">
        <v>150.7116</v>
      </c>
      <c r="CS2983">
        <v>154.69159999999999</v>
      </c>
      <c r="CT2983">
        <v>146.8912</v>
      </c>
      <c r="CU2983">
        <v>90.218940000000003</v>
      </c>
      <c r="CV2983">
        <v>90.348089999999999</v>
      </c>
      <c r="CW2983">
        <v>209.1087</v>
      </c>
      <c r="CX2983">
        <v>27.105340000000002</v>
      </c>
      <c r="CY2983">
        <v>183.91069999999999</v>
      </c>
      <c r="CZ2983">
        <v>267.54750000000001</v>
      </c>
      <c r="DA2983">
        <v>215.9753</v>
      </c>
      <c r="DB2983">
        <v>407.97289999999998</v>
      </c>
      <c r="DC2983">
        <v>502.21929999999998</v>
      </c>
      <c r="DD2983">
        <v>649.11389999999994</v>
      </c>
      <c r="DE2983">
        <v>598.86540000000002</v>
      </c>
      <c r="DF2983">
        <v>596.10069999999996</v>
      </c>
      <c r="DG2983">
        <v>382.11380000000003</v>
      </c>
      <c r="DH2983">
        <v>133.7278</v>
      </c>
      <c r="DI2983">
        <v>112.7111</v>
      </c>
      <c r="DJ2983">
        <v>106.87609999999999</v>
      </c>
      <c r="DK2983">
        <v>268.38760000000002</v>
      </c>
      <c r="DL2983">
        <v>672.37270000000001</v>
      </c>
      <c r="DM2983">
        <v>601.51530000000002</v>
      </c>
      <c r="DN2983">
        <v>540.81100000000004</v>
      </c>
      <c r="DO2983">
        <v>18</v>
      </c>
      <c r="DP2983">
        <v>20</v>
      </c>
    </row>
    <row r="2984" spans="1:120" hidden="1" x14ac:dyDescent="0.25">
      <c r="A2984" t="str">
        <f t="shared" si="46"/>
        <v>sublap_id-SLAP_PGSI_All CBP_44484</v>
      </c>
      <c r="B2984" t="s">
        <v>62</v>
      </c>
      <c r="C2984" t="s">
        <v>277</v>
      </c>
      <c r="D2984" t="s">
        <v>61</v>
      </c>
      <c r="E2984" t="s">
        <v>278</v>
      </c>
      <c r="F2984" t="s">
        <v>61</v>
      </c>
      <c r="G2984" t="s">
        <v>61</v>
      </c>
      <c r="H2984" t="s">
        <v>61</v>
      </c>
      <c r="I2984" t="s">
        <v>61</v>
      </c>
      <c r="J2984" t="s">
        <v>61</v>
      </c>
      <c r="K2984" t="s">
        <v>197</v>
      </c>
      <c r="L2984" s="18">
        <v>44484</v>
      </c>
      <c r="M2984">
        <v>19</v>
      </c>
      <c r="N2984">
        <v>20</v>
      </c>
      <c r="O2984" t="s">
        <v>258</v>
      </c>
      <c r="P2984">
        <v>11</v>
      </c>
      <c r="Q2984">
        <v>11</v>
      </c>
      <c r="R2984">
        <v>0</v>
      </c>
      <c r="S2984">
        <v>0</v>
      </c>
      <c r="T2984">
        <v>1</v>
      </c>
      <c r="U2984">
        <v>0</v>
      </c>
      <c r="V2984">
        <v>1</v>
      </c>
      <c r="W2984">
        <v>882.9</v>
      </c>
      <c r="X2984">
        <v>874.74</v>
      </c>
      <c r="Y2984">
        <v>832.48</v>
      </c>
      <c r="Z2984">
        <v>848.2</v>
      </c>
      <c r="AA2984">
        <v>739.9</v>
      </c>
      <c r="AB2984">
        <v>728.54</v>
      </c>
      <c r="AC2984">
        <v>750.3</v>
      </c>
      <c r="AD2984">
        <v>748.26</v>
      </c>
      <c r="AE2984">
        <v>696.68</v>
      </c>
      <c r="AF2984">
        <v>671.1</v>
      </c>
      <c r="AG2984">
        <v>734.76</v>
      </c>
      <c r="AH2984">
        <v>752.58640000000003</v>
      </c>
      <c r="AI2984">
        <v>751.03359999999998</v>
      </c>
      <c r="AJ2984">
        <v>753.68</v>
      </c>
      <c r="AK2984">
        <v>766.84</v>
      </c>
      <c r="AL2984">
        <v>719.22</v>
      </c>
      <c r="AM2984">
        <v>696.4</v>
      </c>
      <c r="AN2984">
        <v>709.32</v>
      </c>
      <c r="AO2984">
        <v>727.84</v>
      </c>
      <c r="AP2984">
        <v>698.26</v>
      </c>
      <c r="AQ2984">
        <v>704.94</v>
      </c>
      <c r="AR2984">
        <v>711.9</v>
      </c>
      <c r="AS2984">
        <v>812.92</v>
      </c>
      <c r="AT2984">
        <v>813.5</v>
      </c>
      <c r="AU2984">
        <v>57</v>
      </c>
      <c r="AV2984">
        <v>52</v>
      </c>
      <c r="AW2984">
        <v>50</v>
      </c>
      <c r="AX2984">
        <v>48</v>
      </c>
      <c r="AY2984">
        <v>48</v>
      </c>
      <c r="AZ2984">
        <v>47</v>
      </c>
      <c r="BA2984">
        <v>46</v>
      </c>
      <c r="BB2984">
        <v>45</v>
      </c>
      <c r="BC2984">
        <v>46</v>
      </c>
      <c r="BD2984">
        <v>52</v>
      </c>
      <c r="BE2984">
        <v>59</v>
      </c>
      <c r="BF2984">
        <v>64</v>
      </c>
      <c r="BG2984">
        <v>69</v>
      </c>
      <c r="BH2984">
        <v>73</v>
      </c>
      <c r="BI2984">
        <v>76</v>
      </c>
      <c r="BJ2984">
        <v>78</v>
      </c>
      <c r="BK2984">
        <v>80</v>
      </c>
      <c r="BL2984">
        <v>79</v>
      </c>
      <c r="BM2984">
        <v>75</v>
      </c>
      <c r="BN2984">
        <v>72</v>
      </c>
      <c r="BO2984">
        <v>68</v>
      </c>
      <c r="BP2984">
        <v>64</v>
      </c>
      <c r="BQ2984">
        <v>61</v>
      </c>
      <c r="BR2984">
        <v>59</v>
      </c>
      <c r="BS2984">
        <v>-29.073879999999999</v>
      </c>
      <c r="BT2984">
        <v>-12.270350000000001</v>
      </c>
      <c r="BU2984">
        <v>-13.78016</v>
      </c>
      <c r="BV2984">
        <v>-69.250640000000004</v>
      </c>
      <c r="BW2984">
        <v>-35.304819999999999</v>
      </c>
      <c r="BX2984">
        <v>-18.604240000000001</v>
      </c>
      <c r="BY2984">
        <v>7.7630330000000001</v>
      </c>
      <c r="BZ2984">
        <v>-5.5510330000000003</v>
      </c>
      <c r="CA2984">
        <v>16.203029999999998</v>
      </c>
      <c r="CB2984">
        <v>40.122329999999998</v>
      </c>
      <c r="CC2984">
        <v>-18.247789999999998</v>
      </c>
      <c r="CD2984">
        <v>-70.063789999999997</v>
      </c>
      <c r="CE2984">
        <v>-40.569009999999999</v>
      </c>
      <c r="CF2984">
        <v>-50.702089999999998</v>
      </c>
      <c r="CG2984">
        <v>-61.777369999999998</v>
      </c>
      <c r="CH2984">
        <v>-20.992280000000001</v>
      </c>
      <c r="CI2984">
        <v>0.183088</v>
      </c>
      <c r="CJ2984">
        <v>-8.7314779999999992</v>
      </c>
      <c r="CK2984">
        <v>-25.70223</v>
      </c>
      <c r="CL2984">
        <v>27.8551</v>
      </c>
      <c r="CM2984">
        <v>12.50178</v>
      </c>
      <c r="CN2984">
        <v>29.760729999999999</v>
      </c>
      <c r="CO2984">
        <v>8.0868929999999999</v>
      </c>
      <c r="CP2984">
        <v>10.45154</v>
      </c>
      <c r="CQ2984">
        <v>199.93879999999999</v>
      </c>
      <c r="CR2984">
        <v>100.85380000000001</v>
      </c>
      <c r="CS2984">
        <v>146.49789999999999</v>
      </c>
      <c r="CT2984">
        <v>200.09030000000001</v>
      </c>
      <c r="CU2984">
        <v>82.003609999999995</v>
      </c>
      <c r="CV2984">
        <v>67.839410000000001</v>
      </c>
      <c r="CW2984">
        <v>59.386360000000003</v>
      </c>
      <c r="CX2984">
        <v>44.138779999999997</v>
      </c>
      <c r="CY2984">
        <v>123.9847</v>
      </c>
      <c r="CZ2984">
        <v>153.08949999999999</v>
      </c>
      <c r="DA2984">
        <v>171.6832</v>
      </c>
      <c r="DB2984">
        <v>216.22800000000001</v>
      </c>
      <c r="DC2984">
        <v>188.04390000000001</v>
      </c>
      <c r="DD2984">
        <v>153.5307</v>
      </c>
      <c r="DE2984">
        <v>217.54230000000001</v>
      </c>
      <c r="DF2984">
        <v>84.198809999999995</v>
      </c>
      <c r="DG2984">
        <v>84.076070000000001</v>
      </c>
      <c r="DH2984">
        <v>57.04918</v>
      </c>
      <c r="DI2984">
        <v>178.16249999999999</v>
      </c>
      <c r="DJ2984">
        <v>218.0977</v>
      </c>
      <c r="DK2984">
        <v>136.4332</v>
      </c>
      <c r="DL2984">
        <v>126.2011</v>
      </c>
      <c r="DM2984">
        <v>114.2466</v>
      </c>
      <c r="DN2984">
        <v>103.6408</v>
      </c>
      <c r="DO2984">
        <v>19</v>
      </c>
      <c r="DP2984">
        <v>20</v>
      </c>
    </row>
    <row r="2985" spans="1:120" hidden="1" x14ac:dyDescent="0.25">
      <c r="A2985" t="str">
        <f t="shared" si="46"/>
        <v>LCA-Sierra_All CBP_44484</v>
      </c>
      <c r="B2985" t="s">
        <v>62</v>
      </c>
      <c r="C2985" t="s">
        <v>206</v>
      </c>
      <c r="D2985" t="s">
        <v>34</v>
      </c>
      <c r="E2985" t="s">
        <v>61</v>
      </c>
      <c r="F2985" t="s">
        <v>61</v>
      </c>
      <c r="G2985" t="s">
        <v>61</v>
      </c>
      <c r="H2985" t="s">
        <v>61</v>
      </c>
      <c r="I2985" t="s">
        <v>61</v>
      </c>
      <c r="J2985" t="s">
        <v>61</v>
      </c>
      <c r="K2985" t="s">
        <v>197</v>
      </c>
      <c r="L2985" s="18">
        <v>44484</v>
      </c>
      <c r="M2985">
        <v>19</v>
      </c>
      <c r="N2985">
        <v>20</v>
      </c>
      <c r="O2985" t="s">
        <v>258</v>
      </c>
      <c r="P2985">
        <v>11</v>
      </c>
      <c r="Q2985">
        <v>11</v>
      </c>
      <c r="R2985">
        <v>0</v>
      </c>
      <c r="S2985">
        <v>0</v>
      </c>
      <c r="T2985">
        <v>1</v>
      </c>
      <c r="U2985">
        <v>0</v>
      </c>
      <c r="V2985">
        <v>1</v>
      </c>
      <c r="W2985">
        <v>882.9</v>
      </c>
      <c r="X2985">
        <v>874.74</v>
      </c>
      <c r="Y2985">
        <v>832.48</v>
      </c>
      <c r="Z2985">
        <v>848.2</v>
      </c>
      <c r="AA2985">
        <v>739.9</v>
      </c>
      <c r="AB2985">
        <v>728.54</v>
      </c>
      <c r="AC2985">
        <v>750.3</v>
      </c>
      <c r="AD2985">
        <v>748.26</v>
      </c>
      <c r="AE2985">
        <v>696.68</v>
      </c>
      <c r="AF2985">
        <v>671.1</v>
      </c>
      <c r="AG2985">
        <v>734.76</v>
      </c>
      <c r="AH2985">
        <v>752.58640000000003</v>
      </c>
      <c r="AI2985">
        <v>751.03359999999998</v>
      </c>
      <c r="AJ2985">
        <v>753.68</v>
      </c>
      <c r="AK2985">
        <v>766.84</v>
      </c>
      <c r="AL2985">
        <v>719.22</v>
      </c>
      <c r="AM2985">
        <v>696.4</v>
      </c>
      <c r="AN2985">
        <v>709.32</v>
      </c>
      <c r="AO2985">
        <v>727.84</v>
      </c>
      <c r="AP2985">
        <v>698.26</v>
      </c>
      <c r="AQ2985">
        <v>704.94</v>
      </c>
      <c r="AR2985">
        <v>711.9</v>
      </c>
      <c r="AS2985">
        <v>812.92</v>
      </c>
      <c r="AT2985">
        <v>813.5</v>
      </c>
      <c r="AU2985">
        <v>57</v>
      </c>
      <c r="AV2985">
        <v>52</v>
      </c>
      <c r="AW2985">
        <v>50</v>
      </c>
      <c r="AX2985">
        <v>48</v>
      </c>
      <c r="AY2985">
        <v>48</v>
      </c>
      <c r="AZ2985">
        <v>47</v>
      </c>
      <c r="BA2985">
        <v>46</v>
      </c>
      <c r="BB2985">
        <v>45</v>
      </c>
      <c r="BC2985">
        <v>46</v>
      </c>
      <c r="BD2985">
        <v>52</v>
      </c>
      <c r="BE2985">
        <v>59</v>
      </c>
      <c r="BF2985">
        <v>64</v>
      </c>
      <c r="BG2985">
        <v>69</v>
      </c>
      <c r="BH2985">
        <v>73</v>
      </c>
      <c r="BI2985">
        <v>76</v>
      </c>
      <c r="BJ2985">
        <v>78</v>
      </c>
      <c r="BK2985">
        <v>80</v>
      </c>
      <c r="BL2985">
        <v>79</v>
      </c>
      <c r="BM2985">
        <v>75</v>
      </c>
      <c r="BN2985">
        <v>72</v>
      </c>
      <c r="BO2985">
        <v>68</v>
      </c>
      <c r="BP2985">
        <v>64</v>
      </c>
      <c r="BQ2985">
        <v>61</v>
      </c>
      <c r="BR2985">
        <v>59</v>
      </c>
      <c r="BS2985">
        <v>-29.073879999999999</v>
      </c>
      <c r="BT2985">
        <v>-12.270350000000001</v>
      </c>
      <c r="BU2985">
        <v>-13.78016</v>
      </c>
      <c r="BV2985">
        <v>-69.250640000000004</v>
      </c>
      <c r="BW2985">
        <v>-35.304819999999999</v>
      </c>
      <c r="BX2985">
        <v>-18.604240000000001</v>
      </c>
      <c r="BY2985">
        <v>7.7630330000000001</v>
      </c>
      <c r="BZ2985">
        <v>-5.5510330000000003</v>
      </c>
      <c r="CA2985">
        <v>16.203029999999998</v>
      </c>
      <c r="CB2985">
        <v>40.122329999999998</v>
      </c>
      <c r="CC2985">
        <v>-18.247789999999998</v>
      </c>
      <c r="CD2985">
        <v>-70.063789999999997</v>
      </c>
      <c r="CE2985">
        <v>-40.569009999999999</v>
      </c>
      <c r="CF2985">
        <v>-50.702089999999998</v>
      </c>
      <c r="CG2985">
        <v>-61.777369999999998</v>
      </c>
      <c r="CH2985">
        <v>-20.992280000000001</v>
      </c>
      <c r="CI2985">
        <v>0.183088</v>
      </c>
      <c r="CJ2985">
        <v>-8.7314779999999992</v>
      </c>
      <c r="CK2985">
        <v>-25.70223</v>
      </c>
      <c r="CL2985">
        <v>27.8551</v>
      </c>
      <c r="CM2985">
        <v>12.50178</v>
      </c>
      <c r="CN2985">
        <v>29.760729999999999</v>
      </c>
      <c r="CO2985">
        <v>8.0868929999999999</v>
      </c>
      <c r="CP2985">
        <v>10.45154</v>
      </c>
      <c r="CQ2985">
        <v>199.93879999999999</v>
      </c>
      <c r="CR2985">
        <v>100.85380000000001</v>
      </c>
      <c r="CS2985">
        <v>146.49789999999999</v>
      </c>
      <c r="CT2985">
        <v>200.09030000000001</v>
      </c>
      <c r="CU2985">
        <v>82.003609999999995</v>
      </c>
      <c r="CV2985">
        <v>67.839410000000001</v>
      </c>
      <c r="CW2985">
        <v>59.386360000000003</v>
      </c>
      <c r="CX2985">
        <v>44.138779999999997</v>
      </c>
      <c r="CY2985">
        <v>123.9847</v>
      </c>
      <c r="CZ2985">
        <v>153.08949999999999</v>
      </c>
      <c r="DA2985">
        <v>171.6832</v>
      </c>
      <c r="DB2985">
        <v>216.22800000000001</v>
      </c>
      <c r="DC2985">
        <v>188.04390000000001</v>
      </c>
      <c r="DD2985">
        <v>153.5307</v>
      </c>
      <c r="DE2985">
        <v>217.54230000000001</v>
      </c>
      <c r="DF2985">
        <v>84.198809999999995</v>
      </c>
      <c r="DG2985">
        <v>84.076070000000001</v>
      </c>
      <c r="DH2985">
        <v>57.04918</v>
      </c>
      <c r="DI2985">
        <v>178.16249999999999</v>
      </c>
      <c r="DJ2985">
        <v>218.0977</v>
      </c>
      <c r="DK2985">
        <v>136.4332</v>
      </c>
      <c r="DL2985">
        <v>126.2011</v>
      </c>
      <c r="DM2985">
        <v>114.2466</v>
      </c>
      <c r="DN2985">
        <v>103.6408</v>
      </c>
      <c r="DO2985">
        <v>19</v>
      </c>
      <c r="DP2985">
        <v>20</v>
      </c>
    </row>
    <row r="2986" spans="1:120" hidden="1" x14ac:dyDescent="0.25">
      <c r="A2986" t="str">
        <f t="shared" si="46"/>
        <v>Industry_Type-7. Institutional/Government_All CBP_44484</v>
      </c>
      <c r="B2986" t="s">
        <v>62</v>
      </c>
      <c r="C2986" t="s">
        <v>208</v>
      </c>
      <c r="D2986" t="s">
        <v>61</v>
      </c>
      <c r="E2986" t="s">
        <v>61</v>
      </c>
      <c r="F2986" t="s">
        <v>61</v>
      </c>
      <c r="G2986" t="s">
        <v>35</v>
      </c>
      <c r="H2986" t="s">
        <v>61</v>
      </c>
      <c r="I2986" t="s">
        <v>61</v>
      </c>
      <c r="J2986" t="s">
        <v>61</v>
      </c>
      <c r="K2986" t="s">
        <v>197</v>
      </c>
      <c r="L2986" s="18">
        <v>44484</v>
      </c>
      <c r="M2986">
        <v>19</v>
      </c>
      <c r="N2986">
        <v>20</v>
      </c>
      <c r="O2986" t="s">
        <v>258</v>
      </c>
      <c r="P2986">
        <v>2</v>
      </c>
      <c r="Q2986">
        <v>2</v>
      </c>
      <c r="R2986">
        <v>0</v>
      </c>
      <c r="S2986">
        <v>0</v>
      </c>
      <c r="T2986">
        <v>1</v>
      </c>
      <c r="U2986">
        <v>0</v>
      </c>
      <c r="V2986">
        <v>1</v>
      </c>
      <c r="W2986">
        <v>23.04</v>
      </c>
      <c r="X2986">
        <v>20.48</v>
      </c>
      <c r="Y2986">
        <v>18.239999999999998</v>
      </c>
      <c r="Z2986">
        <v>20.16</v>
      </c>
      <c r="AA2986">
        <v>18.72</v>
      </c>
      <c r="AB2986">
        <v>49.76</v>
      </c>
      <c r="AC2986">
        <v>84</v>
      </c>
      <c r="AD2986">
        <v>82.08</v>
      </c>
      <c r="AE2986">
        <v>65.599999999999994</v>
      </c>
      <c r="AF2986">
        <v>49.28</v>
      </c>
      <c r="AG2986">
        <v>36.159999999999997</v>
      </c>
      <c r="AH2986">
        <v>30.08</v>
      </c>
      <c r="AI2986">
        <v>90.08</v>
      </c>
      <c r="AJ2986">
        <v>92</v>
      </c>
      <c r="AK2986">
        <v>95.36</v>
      </c>
      <c r="AL2986">
        <v>100.32</v>
      </c>
      <c r="AM2986">
        <v>115.68</v>
      </c>
      <c r="AN2986">
        <v>131.04</v>
      </c>
      <c r="AO2986">
        <v>108.48</v>
      </c>
      <c r="AP2986">
        <v>79.680000000000007</v>
      </c>
      <c r="AQ2986">
        <v>82.4</v>
      </c>
      <c r="AR2986">
        <v>67.52</v>
      </c>
      <c r="AS2986">
        <v>21.76</v>
      </c>
      <c r="AT2986">
        <v>21.12</v>
      </c>
      <c r="AU2986">
        <v>57</v>
      </c>
      <c r="AV2986">
        <v>52</v>
      </c>
      <c r="AW2986">
        <v>50</v>
      </c>
      <c r="AX2986">
        <v>48</v>
      </c>
      <c r="AY2986">
        <v>48</v>
      </c>
      <c r="AZ2986">
        <v>47</v>
      </c>
      <c r="BA2986">
        <v>46</v>
      </c>
      <c r="BB2986">
        <v>45</v>
      </c>
      <c r="BC2986">
        <v>46</v>
      </c>
      <c r="BD2986">
        <v>52</v>
      </c>
      <c r="BE2986">
        <v>59</v>
      </c>
      <c r="BF2986">
        <v>64</v>
      </c>
      <c r="BG2986">
        <v>69</v>
      </c>
      <c r="BH2986">
        <v>73</v>
      </c>
      <c r="BI2986">
        <v>76</v>
      </c>
      <c r="BJ2986">
        <v>78</v>
      </c>
      <c r="BK2986">
        <v>80</v>
      </c>
      <c r="BL2986">
        <v>79</v>
      </c>
      <c r="BM2986">
        <v>75</v>
      </c>
      <c r="BN2986">
        <v>72</v>
      </c>
      <c r="BO2986">
        <v>68</v>
      </c>
      <c r="BP2986">
        <v>64</v>
      </c>
      <c r="BQ2986">
        <v>61</v>
      </c>
      <c r="BR2986">
        <v>59</v>
      </c>
      <c r="BS2986">
        <v>-0.54595519999999997</v>
      </c>
      <c r="BT2986">
        <v>-1.493655</v>
      </c>
      <c r="BU2986">
        <v>0.82424240000000004</v>
      </c>
      <c r="BV2986">
        <v>-0.30066540000000003</v>
      </c>
      <c r="BW2986">
        <v>0.21860070000000001</v>
      </c>
      <c r="BX2986">
        <v>-3.9565519999999998</v>
      </c>
      <c r="BY2986">
        <v>-0.4780855</v>
      </c>
      <c r="BZ2986">
        <v>-4.6477750000000002</v>
      </c>
      <c r="CA2986">
        <v>4.1057009999999998</v>
      </c>
      <c r="CB2986">
        <v>6.8376349999999997</v>
      </c>
      <c r="CC2986">
        <v>20.71651</v>
      </c>
      <c r="CD2986">
        <v>38.150039999999997</v>
      </c>
      <c r="CE2986">
        <v>7.3367909999999998</v>
      </c>
      <c r="CF2986">
        <v>7.8783750000000001</v>
      </c>
      <c r="CG2986">
        <v>9.0696790000000007</v>
      </c>
      <c r="CH2986">
        <v>8.9941750000000003</v>
      </c>
      <c r="CI2986">
        <v>1.8415760000000001</v>
      </c>
      <c r="CJ2986">
        <v>0.35215760000000002</v>
      </c>
      <c r="CK2986">
        <v>0.56130599999999997</v>
      </c>
      <c r="CL2986">
        <v>2.3144420000000001</v>
      </c>
      <c r="CM2986">
        <v>-3.1079789999999998</v>
      </c>
      <c r="CN2986">
        <v>-7.3695899999999996</v>
      </c>
      <c r="CO2986">
        <v>7.9510839999999998</v>
      </c>
      <c r="CP2986">
        <v>1.412029</v>
      </c>
      <c r="CQ2986">
        <v>0.2798464</v>
      </c>
      <c r="CR2986">
        <v>0.16169810000000001</v>
      </c>
      <c r="CS2986">
        <v>0.17166200000000001</v>
      </c>
      <c r="CT2986">
        <v>0.22816159999999999</v>
      </c>
      <c r="CU2986">
        <v>0.1451837</v>
      </c>
      <c r="CV2986">
        <v>1.2223679999999999</v>
      </c>
      <c r="CW2986">
        <v>0.49588399999999999</v>
      </c>
      <c r="CX2986">
        <v>2.4043899999999998</v>
      </c>
      <c r="CY2986">
        <v>1.313879</v>
      </c>
      <c r="CZ2986">
        <v>6.7591919999999996</v>
      </c>
      <c r="DA2986">
        <v>37.527850000000001</v>
      </c>
      <c r="DB2986">
        <v>59.27075</v>
      </c>
      <c r="DC2986">
        <v>14.190060000000001</v>
      </c>
      <c r="DD2986">
        <v>19.197800000000001</v>
      </c>
      <c r="DE2986">
        <v>17.558789999999998</v>
      </c>
      <c r="DF2986">
        <v>10.98718</v>
      </c>
      <c r="DG2986">
        <v>5.5363730000000002</v>
      </c>
      <c r="DH2986">
        <v>2.538227</v>
      </c>
      <c r="DI2986">
        <v>3.290791</v>
      </c>
      <c r="DJ2986">
        <v>4.0677050000000001</v>
      </c>
      <c r="DK2986">
        <v>2.005916</v>
      </c>
      <c r="DL2986">
        <v>15.89096</v>
      </c>
      <c r="DM2986">
        <v>22.893930000000001</v>
      </c>
      <c r="DN2986">
        <v>0.14058960000000001</v>
      </c>
      <c r="DO2986">
        <v>19</v>
      </c>
      <c r="DP2986">
        <v>20</v>
      </c>
    </row>
    <row r="2987" spans="1:120" hidden="1" x14ac:dyDescent="0.25">
      <c r="A2987" t="str">
        <f t="shared" si="46"/>
        <v>Industry_Type-3. Wholesale, Transport, other utilities_All CBP_44484</v>
      </c>
      <c r="B2987" t="s">
        <v>62</v>
      </c>
      <c r="C2987" t="s">
        <v>202</v>
      </c>
      <c r="D2987" t="s">
        <v>61</v>
      </c>
      <c r="E2987" t="s">
        <v>61</v>
      </c>
      <c r="F2987" t="s">
        <v>61</v>
      </c>
      <c r="G2987" t="s">
        <v>31</v>
      </c>
      <c r="H2987" t="s">
        <v>61</v>
      </c>
      <c r="I2987" t="s">
        <v>61</v>
      </c>
      <c r="J2987" t="s">
        <v>61</v>
      </c>
      <c r="K2987" t="s">
        <v>197</v>
      </c>
      <c r="L2987" s="18">
        <v>44484</v>
      </c>
      <c r="M2987">
        <v>19</v>
      </c>
      <c r="N2987">
        <v>20</v>
      </c>
      <c r="O2987" t="s">
        <v>258</v>
      </c>
      <c r="P2987">
        <v>8</v>
      </c>
      <c r="Q2987">
        <v>8</v>
      </c>
      <c r="R2987">
        <v>0</v>
      </c>
      <c r="S2987">
        <v>0</v>
      </c>
      <c r="T2987">
        <v>1</v>
      </c>
      <c r="U2987">
        <v>0</v>
      </c>
      <c r="V2987">
        <v>1</v>
      </c>
      <c r="W2987">
        <v>853.56</v>
      </c>
      <c r="X2987">
        <v>847.96</v>
      </c>
      <c r="Y2987">
        <v>808.54</v>
      </c>
      <c r="Z2987">
        <v>822.04</v>
      </c>
      <c r="AA2987">
        <v>715.18</v>
      </c>
      <c r="AB2987">
        <v>672.78</v>
      </c>
      <c r="AC2987">
        <v>637.79999999999995</v>
      </c>
      <c r="AD2987">
        <v>616.67999999999995</v>
      </c>
      <c r="AE2987">
        <v>586.38</v>
      </c>
      <c r="AF2987">
        <v>586.72</v>
      </c>
      <c r="AG2987">
        <v>665</v>
      </c>
      <c r="AH2987">
        <v>701.20640000000003</v>
      </c>
      <c r="AI2987">
        <v>654.95360000000005</v>
      </c>
      <c r="AJ2987">
        <v>655.98</v>
      </c>
      <c r="AK2987">
        <v>665.78</v>
      </c>
      <c r="AL2987">
        <v>614.1</v>
      </c>
      <c r="AM2987">
        <v>574.72</v>
      </c>
      <c r="AN2987">
        <v>572.88</v>
      </c>
      <c r="AO2987">
        <v>614.26</v>
      </c>
      <c r="AP2987">
        <v>612.88</v>
      </c>
      <c r="AQ2987">
        <v>616.54</v>
      </c>
      <c r="AR2987">
        <v>639.58000000000004</v>
      </c>
      <c r="AS2987">
        <v>785.16</v>
      </c>
      <c r="AT2987">
        <v>786.08</v>
      </c>
      <c r="AU2987">
        <v>57</v>
      </c>
      <c r="AV2987">
        <v>52</v>
      </c>
      <c r="AW2987">
        <v>50</v>
      </c>
      <c r="AX2987">
        <v>48</v>
      </c>
      <c r="AY2987">
        <v>48</v>
      </c>
      <c r="AZ2987">
        <v>47</v>
      </c>
      <c r="BA2987">
        <v>46</v>
      </c>
      <c r="BB2987">
        <v>45</v>
      </c>
      <c r="BC2987">
        <v>46</v>
      </c>
      <c r="BD2987">
        <v>52</v>
      </c>
      <c r="BE2987">
        <v>59</v>
      </c>
      <c r="BF2987">
        <v>64</v>
      </c>
      <c r="BG2987">
        <v>69</v>
      </c>
      <c r="BH2987">
        <v>73</v>
      </c>
      <c r="BI2987">
        <v>76</v>
      </c>
      <c r="BJ2987">
        <v>78</v>
      </c>
      <c r="BK2987">
        <v>80</v>
      </c>
      <c r="BL2987">
        <v>79</v>
      </c>
      <c r="BM2987">
        <v>75</v>
      </c>
      <c r="BN2987">
        <v>72</v>
      </c>
      <c r="BO2987">
        <v>68</v>
      </c>
      <c r="BP2987">
        <v>64</v>
      </c>
      <c r="BQ2987">
        <v>61</v>
      </c>
      <c r="BR2987">
        <v>59</v>
      </c>
      <c r="BS2987">
        <v>-28.372489999999999</v>
      </c>
      <c r="BT2987">
        <v>-10.38275</v>
      </c>
      <c r="BU2987">
        <v>-14.891260000000001</v>
      </c>
      <c r="BV2987">
        <v>-69.143429999999995</v>
      </c>
      <c r="BW2987">
        <v>-35.534579999999998</v>
      </c>
      <c r="BX2987">
        <v>-14.678750000000001</v>
      </c>
      <c r="BY2987">
        <v>-9.2498509999999996</v>
      </c>
      <c r="BZ2987">
        <v>6.7306379999999999</v>
      </c>
      <c r="CA2987">
        <v>21.974489999999999</v>
      </c>
      <c r="CB2987">
        <v>36.330680000000001</v>
      </c>
      <c r="CC2987">
        <v>-29.81964</v>
      </c>
      <c r="CD2987">
        <v>-102.8441</v>
      </c>
      <c r="CE2987">
        <v>-49.728409999999997</v>
      </c>
      <c r="CF2987">
        <v>-58.584020000000002</v>
      </c>
      <c r="CG2987">
        <v>-70.947919999999996</v>
      </c>
      <c r="CH2987">
        <v>-30.670539999999999</v>
      </c>
      <c r="CI2987">
        <v>-1.193719</v>
      </c>
      <c r="CJ2987">
        <v>-9.3792069999999992</v>
      </c>
      <c r="CK2987">
        <v>-27.097829999999998</v>
      </c>
      <c r="CL2987">
        <v>25.536950000000001</v>
      </c>
      <c r="CM2987">
        <v>15.910310000000001</v>
      </c>
      <c r="CN2987">
        <v>36.138739999999999</v>
      </c>
      <c r="CO2987">
        <v>-0.1056566</v>
      </c>
      <c r="CP2987">
        <v>9.3793380000000006</v>
      </c>
      <c r="CQ2987">
        <v>199.63890000000001</v>
      </c>
      <c r="CR2987">
        <v>100.66459999999999</v>
      </c>
      <c r="CS2987">
        <v>146.29249999999999</v>
      </c>
      <c r="CT2987">
        <v>199.84690000000001</v>
      </c>
      <c r="CU2987">
        <v>81.842489999999998</v>
      </c>
      <c r="CV2987">
        <v>66.459710000000001</v>
      </c>
      <c r="CW2987">
        <v>51.693129999999996</v>
      </c>
      <c r="CX2987">
        <v>39.343940000000003</v>
      </c>
      <c r="CY2987">
        <v>120.3901</v>
      </c>
      <c r="CZ2987">
        <v>143.58199999999999</v>
      </c>
      <c r="DA2987">
        <v>119.8343</v>
      </c>
      <c r="DB2987">
        <v>136.13</v>
      </c>
      <c r="DC2987">
        <v>169.86150000000001</v>
      </c>
      <c r="DD2987">
        <v>134.2955</v>
      </c>
      <c r="DE2987">
        <v>199.9307</v>
      </c>
      <c r="DF2987">
        <v>73.16968</v>
      </c>
      <c r="DG2987">
        <v>78.498549999999994</v>
      </c>
      <c r="DH2987">
        <v>54.47063</v>
      </c>
      <c r="DI2987">
        <v>174.83099999999999</v>
      </c>
      <c r="DJ2987">
        <v>213.99189999999999</v>
      </c>
      <c r="DK2987">
        <v>134.40260000000001</v>
      </c>
      <c r="DL2987">
        <v>110.27809999999999</v>
      </c>
      <c r="DM2987">
        <v>91.324939999999998</v>
      </c>
      <c r="DN2987">
        <v>103.4765</v>
      </c>
      <c r="DO2987">
        <v>19</v>
      </c>
      <c r="DP2987">
        <v>20</v>
      </c>
    </row>
    <row r="2988" spans="1:120" hidden="1" x14ac:dyDescent="0.25">
      <c r="A2988" t="str">
        <f t="shared" si="46"/>
        <v>sublap_id-SLAP_PGCC_All CBP_44484</v>
      </c>
      <c r="B2988" t="s">
        <v>62</v>
      </c>
      <c r="C2988" t="s">
        <v>299</v>
      </c>
      <c r="D2988" t="s">
        <v>61</v>
      </c>
      <c r="E2988" t="s">
        <v>300</v>
      </c>
      <c r="F2988" t="s">
        <v>61</v>
      </c>
      <c r="G2988" t="s">
        <v>61</v>
      </c>
      <c r="H2988" t="s">
        <v>61</v>
      </c>
      <c r="I2988" t="s">
        <v>61</v>
      </c>
      <c r="J2988" t="s">
        <v>61</v>
      </c>
      <c r="K2988" t="s">
        <v>197</v>
      </c>
      <c r="L2988" s="18">
        <v>44484</v>
      </c>
      <c r="M2988">
        <v>19</v>
      </c>
      <c r="N2988">
        <v>19</v>
      </c>
      <c r="O2988" t="s">
        <v>258</v>
      </c>
      <c r="P2988">
        <v>3</v>
      </c>
      <c r="Q2988">
        <v>3</v>
      </c>
      <c r="R2988">
        <v>0</v>
      </c>
      <c r="S2988">
        <v>0</v>
      </c>
      <c r="T2988">
        <v>1</v>
      </c>
      <c r="U2988">
        <v>0</v>
      </c>
      <c r="V2988">
        <v>1</v>
      </c>
      <c r="W2988">
        <v>1171.08</v>
      </c>
      <c r="X2988">
        <v>1373.72</v>
      </c>
      <c r="Y2988">
        <v>1376.88</v>
      </c>
      <c r="Z2988">
        <v>1376.16</v>
      </c>
      <c r="AA2988">
        <v>1373.64</v>
      </c>
      <c r="AB2988">
        <v>1372</v>
      </c>
      <c r="AC2988">
        <v>1380.96</v>
      </c>
      <c r="AD2988">
        <v>1390.72</v>
      </c>
      <c r="AE2988">
        <v>1398.16</v>
      </c>
      <c r="AF2988">
        <v>1415.44</v>
      </c>
      <c r="AG2988">
        <v>1431.84</v>
      </c>
      <c r="AH2988">
        <v>1323.28</v>
      </c>
      <c r="AI2988">
        <v>709.24</v>
      </c>
      <c r="AJ2988">
        <v>806.8</v>
      </c>
      <c r="AK2988">
        <v>813.16</v>
      </c>
      <c r="AL2988">
        <v>797.48</v>
      </c>
      <c r="AM2988">
        <v>699.64</v>
      </c>
      <c r="AN2988">
        <v>341</v>
      </c>
      <c r="AO2988">
        <v>356.76</v>
      </c>
      <c r="AP2988">
        <v>731.84</v>
      </c>
      <c r="AQ2988">
        <v>784.4</v>
      </c>
      <c r="AR2988">
        <v>784.64</v>
      </c>
      <c r="AS2988">
        <v>783.36</v>
      </c>
      <c r="AT2988">
        <v>779.36</v>
      </c>
      <c r="AU2988">
        <v>57</v>
      </c>
      <c r="AV2988">
        <v>51</v>
      </c>
      <c r="AW2988">
        <v>50</v>
      </c>
      <c r="AX2988">
        <v>49</v>
      </c>
      <c r="AY2988">
        <v>49</v>
      </c>
      <c r="AZ2988">
        <v>49</v>
      </c>
      <c r="BA2988">
        <v>49</v>
      </c>
      <c r="BB2988">
        <v>48</v>
      </c>
      <c r="BC2988">
        <v>52</v>
      </c>
      <c r="BD2988">
        <v>58</v>
      </c>
      <c r="BE2988">
        <v>65</v>
      </c>
      <c r="BF2988">
        <v>73</v>
      </c>
      <c r="BG2988">
        <v>77</v>
      </c>
      <c r="BH2988">
        <v>81</v>
      </c>
      <c r="BI2988">
        <v>83</v>
      </c>
      <c r="BJ2988">
        <v>81</v>
      </c>
      <c r="BK2988">
        <v>79</v>
      </c>
      <c r="BL2988">
        <v>76</v>
      </c>
      <c r="BM2988">
        <v>72</v>
      </c>
      <c r="BN2988">
        <v>68</v>
      </c>
      <c r="BO2988">
        <v>63</v>
      </c>
      <c r="BP2988">
        <v>60</v>
      </c>
      <c r="BQ2988">
        <v>61</v>
      </c>
      <c r="BR2988">
        <v>61</v>
      </c>
      <c r="BS2988">
        <v>-18.025040000000001</v>
      </c>
      <c r="BT2988">
        <v>4.0900270000000001</v>
      </c>
      <c r="BU2988">
        <v>3.921875</v>
      </c>
      <c r="BV2988">
        <v>0.57220459999999995</v>
      </c>
      <c r="BW2988">
        <v>1.6930240000000001</v>
      </c>
      <c r="BX2988">
        <v>2.4721679999999999</v>
      </c>
      <c r="BY2988">
        <v>2.5965579999999999</v>
      </c>
      <c r="BZ2988">
        <v>2.8324579999999999</v>
      </c>
      <c r="CA2988">
        <v>0.48303220000000002</v>
      </c>
      <c r="CB2988">
        <v>-10.07748</v>
      </c>
      <c r="CC2988">
        <v>-27.749099999999999</v>
      </c>
      <c r="CD2988">
        <v>-7.858047</v>
      </c>
      <c r="CE2988">
        <v>19.57892</v>
      </c>
      <c r="CF2988">
        <v>4.4205319999999997</v>
      </c>
      <c r="CG2988">
        <v>-12.60413</v>
      </c>
      <c r="CH2988">
        <v>2.7785190000000002</v>
      </c>
      <c r="CI2988">
        <v>70.117800000000003</v>
      </c>
      <c r="CJ2988">
        <v>432.6302</v>
      </c>
      <c r="CK2988">
        <v>437.21690000000001</v>
      </c>
      <c r="CL2988">
        <v>158.63249999999999</v>
      </c>
      <c r="CM2988">
        <v>118.2702</v>
      </c>
      <c r="CN2988">
        <v>73.731579999999994</v>
      </c>
      <c r="CO2988">
        <v>64.243319999999997</v>
      </c>
      <c r="CP2988">
        <v>71.093310000000002</v>
      </c>
      <c r="CQ2988">
        <v>445.34269999999998</v>
      </c>
      <c r="CR2988">
        <v>31.993839999999999</v>
      </c>
      <c r="CS2988">
        <v>35.516500000000001</v>
      </c>
      <c r="CT2988">
        <v>34.162120000000002</v>
      </c>
      <c r="CU2988">
        <v>32.891449999999999</v>
      </c>
      <c r="CV2988">
        <v>37.768749999999997</v>
      </c>
      <c r="CW2988">
        <v>40.033740000000002</v>
      </c>
      <c r="CX2988">
        <v>35.260449999999999</v>
      </c>
      <c r="CY2988">
        <v>33.311079999999997</v>
      </c>
      <c r="CZ2988">
        <v>475.6345</v>
      </c>
      <c r="DA2988">
        <v>1019.568</v>
      </c>
      <c r="DB2988">
        <v>830.27840000000003</v>
      </c>
      <c r="DC2988">
        <v>1459.1210000000001</v>
      </c>
      <c r="DD2988">
        <v>2096.5010000000002</v>
      </c>
      <c r="DE2988">
        <v>1557.24</v>
      </c>
      <c r="DF2988">
        <v>1315.0170000000001</v>
      </c>
      <c r="DG2988">
        <v>1610.7739999999999</v>
      </c>
      <c r="DH2988">
        <v>2256.5949999999998</v>
      </c>
      <c r="DI2988">
        <v>1710.08</v>
      </c>
      <c r="DJ2988">
        <v>1862.93</v>
      </c>
      <c r="DK2988">
        <v>1909.903</v>
      </c>
      <c r="DL2988">
        <v>1305.75</v>
      </c>
      <c r="DM2988">
        <v>1009.7859999999999</v>
      </c>
      <c r="DN2988">
        <v>830.76829999999995</v>
      </c>
      <c r="DO2988">
        <v>19</v>
      </c>
      <c r="DP2988">
        <v>19</v>
      </c>
    </row>
    <row r="2989" spans="1:120" hidden="1" x14ac:dyDescent="0.25">
      <c r="A2989" t="str">
        <f t="shared" si="46"/>
        <v>sublap_id-SLAP_PGEB_All CBP_44484</v>
      </c>
      <c r="B2989" t="s">
        <v>62</v>
      </c>
      <c r="C2989" t="s">
        <v>287</v>
      </c>
      <c r="D2989" t="s">
        <v>61</v>
      </c>
      <c r="E2989" t="s">
        <v>288</v>
      </c>
      <c r="F2989" t="s">
        <v>61</v>
      </c>
      <c r="G2989" t="s">
        <v>61</v>
      </c>
      <c r="H2989" t="s">
        <v>61</v>
      </c>
      <c r="I2989" t="s">
        <v>61</v>
      </c>
      <c r="J2989" t="s">
        <v>61</v>
      </c>
      <c r="K2989" t="s">
        <v>197</v>
      </c>
      <c r="L2989" s="18">
        <v>44484</v>
      </c>
      <c r="M2989">
        <v>18</v>
      </c>
      <c r="N2989">
        <v>20</v>
      </c>
      <c r="O2989" t="s">
        <v>258</v>
      </c>
      <c r="P2989">
        <v>2</v>
      </c>
      <c r="Q2989">
        <v>1</v>
      </c>
      <c r="R2989">
        <v>0</v>
      </c>
      <c r="S2989">
        <v>0</v>
      </c>
      <c r="T2989">
        <v>1</v>
      </c>
      <c r="U2989">
        <v>0</v>
      </c>
      <c r="V2989">
        <v>1</v>
      </c>
      <c r="W2989">
        <v>250.72</v>
      </c>
      <c r="X2989">
        <v>194.8</v>
      </c>
      <c r="Y2989">
        <v>189.92</v>
      </c>
      <c r="Z2989">
        <v>190.16</v>
      </c>
      <c r="AA2989">
        <v>192.96</v>
      </c>
      <c r="AB2989">
        <v>190.8</v>
      </c>
      <c r="AC2989">
        <v>169.2</v>
      </c>
      <c r="AD2989">
        <v>137.36000000000001</v>
      </c>
      <c r="AE2989">
        <v>174.64</v>
      </c>
      <c r="AF2989">
        <v>189.84</v>
      </c>
      <c r="AG2989">
        <v>193.52</v>
      </c>
      <c r="AH2989">
        <v>205.92</v>
      </c>
      <c r="AI2989">
        <v>212.4</v>
      </c>
      <c r="AJ2989">
        <v>218.4</v>
      </c>
      <c r="AK2989">
        <v>225.92</v>
      </c>
      <c r="AL2989">
        <v>227.12</v>
      </c>
      <c r="AM2989">
        <v>206.88</v>
      </c>
      <c r="AN2989">
        <v>64.959999999999994</v>
      </c>
      <c r="AO2989">
        <v>60.16</v>
      </c>
      <c r="AP2989">
        <v>74.959999999999994</v>
      </c>
      <c r="AQ2989">
        <v>167.68</v>
      </c>
      <c r="AR2989">
        <v>160.63999999999999</v>
      </c>
      <c r="AS2989">
        <v>161.91999999999999</v>
      </c>
      <c r="AT2989">
        <v>166.8</v>
      </c>
      <c r="AU2989">
        <v>60</v>
      </c>
      <c r="AV2989">
        <v>56</v>
      </c>
      <c r="AW2989">
        <v>55</v>
      </c>
      <c r="AX2989">
        <v>54</v>
      </c>
      <c r="AY2989">
        <v>54</v>
      </c>
      <c r="AZ2989">
        <v>54</v>
      </c>
      <c r="BA2989">
        <v>54</v>
      </c>
      <c r="BB2989">
        <v>54</v>
      </c>
      <c r="BC2989">
        <v>56</v>
      </c>
      <c r="BD2989">
        <v>61</v>
      </c>
      <c r="BE2989">
        <v>68</v>
      </c>
      <c r="BF2989">
        <v>73</v>
      </c>
      <c r="BG2989">
        <v>75</v>
      </c>
      <c r="BH2989">
        <v>79</v>
      </c>
      <c r="BI2989">
        <v>81</v>
      </c>
      <c r="BJ2989">
        <v>82</v>
      </c>
      <c r="BK2989">
        <v>83</v>
      </c>
      <c r="BL2989">
        <v>81</v>
      </c>
      <c r="BM2989">
        <v>77</v>
      </c>
      <c r="BN2989">
        <v>74</v>
      </c>
      <c r="BO2989">
        <v>69</v>
      </c>
      <c r="BP2989">
        <v>64</v>
      </c>
      <c r="BQ2989">
        <v>64</v>
      </c>
      <c r="BR2989">
        <v>64</v>
      </c>
      <c r="BS2989">
        <v>-47.813580000000002</v>
      </c>
      <c r="BT2989">
        <v>-17.986160000000002</v>
      </c>
      <c r="BU2989">
        <v>-15.675459999999999</v>
      </c>
      <c r="BV2989">
        <v>-14.063610000000001</v>
      </c>
      <c r="BW2989">
        <v>-12.090999999999999</v>
      </c>
      <c r="BX2989">
        <v>-10.34174</v>
      </c>
      <c r="BY2989">
        <v>-15.193009999999999</v>
      </c>
      <c r="BZ2989">
        <v>12.600199999999999</v>
      </c>
      <c r="CA2989">
        <v>14.088380000000001</v>
      </c>
      <c r="CB2989">
        <v>10.901630000000001</v>
      </c>
      <c r="CC2989">
        <v>6.9967800000000002</v>
      </c>
      <c r="CD2989">
        <v>16.76314</v>
      </c>
      <c r="CE2989">
        <v>11.620620000000001</v>
      </c>
      <c r="CF2989">
        <v>14.1212</v>
      </c>
      <c r="CG2989">
        <v>16.3215</v>
      </c>
      <c r="CH2989">
        <v>16.09113</v>
      </c>
      <c r="CI2989">
        <v>28.260149999999999</v>
      </c>
      <c r="CJ2989">
        <v>149.8141</v>
      </c>
      <c r="CK2989">
        <v>143.86850000000001</v>
      </c>
      <c r="CL2989">
        <v>141.0154</v>
      </c>
      <c r="CM2989">
        <v>19.378920000000001</v>
      </c>
      <c r="CN2989">
        <v>-1.3302309999999999</v>
      </c>
      <c r="CO2989">
        <v>0.52810670000000004</v>
      </c>
      <c r="CP2989">
        <v>-2.0113219999999998</v>
      </c>
      <c r="CQ2989">
        <v>222.55170000000001</v>
      </c>
      <c r="CR2989">
        <v>150.7116</v>
      </c>
      <c r="CS2989">
        <v>154.69159999999999</v>
      </c>
      <c r="CT2989">
        <v>146.8912</v>
      </c>
      <c r="CU2989">
        <v>90.218940000000003</v>
      </c>
      <c r="CV2989">
        <v>90.348089999999999</v>
      </c>
      <c r="CW2989">
        <v>209.1087</v>
      </c>
      <c r="CX2989">
        <v>27.105340000000002</v>
      </c>
      <c r="CY2989">
        <v>183.91069999999999</v>
      </c>
      <c r="CZ2989">
        <v>267.54750000000001</v>
      </c>
      <c r="DA2989">
        <v>215.9753</v>
      </c>
      <c r="DB2989">
        <v>407.97289999999998</v>
      </c>
      <c r="DC2989">
        <v>502.21929999999998</v>
      </c>
      <c r="DD2989">
        <v>649.11389999999994</v>
      </c>
      <c r="DE2989">
        <v>598.86540000000002</v>
      </c>
      <c r="DF2989">
        <v>596.10069999999996</v>
      </c>
      <c r="DG2989">
        <v>382.11380000000003</v>
      </c>
      <c r="DH2989">
        <v>133.7278</v>
      </c>
      <c r="DI2989">
        <v>112.7111</v>
      </c>
      <c r="DJ2989">
        <v>106.87609999999999</v>
      </c>
      <c r="DK2989">
        <v>268.38760000000002</v>
      </c>
      <c r="DL2989">
        <v>672.37270000000001</v>
      </c>
      <c r="DM2989">
        <v>601.51530000000002</v>
      </c>
      <c r="DN2989">
        <v>540.81100000000004</v>
      </c>
      <c r="DO2989">
        <v>18</v>
      </c>
      <c r="DP2989">
        <v>20</v>
      </c>
    </row>
    <row r="2990" spans="1:120" hidden="1" x14ac:dyDescent="0.25">
      <c r="A2990" t="str">
        <f t="shared" si="46"/>
        <v>OtherDR-Yes_All CBP_44484</v>
      </c>
      <c r="B2990" t="s">
        <v>62</v>
      </c>
      <c r="C2990" t="s">
        <v>324</v>
      </c>
      <c r="D2990" t="s">
        <v>61</v>
      </c>
      <c r="E2990" t="s">
        <v>61</v>
      </c>
      <c r="F2990" t="s">
        <v>61</v>
      </c>
      <c r="G2990" t="s">
        <v>61</v>
      </c>
      <c r="H2990" t="s">
        <v>61</v>
      </c>
      <c r="I2990" t="s">
        <v>98</v>
      </c>
      <c r="J2990" t="s">
        <v>61</v>
      </c>
      <c r="K2990" t="s">
        <v>197</v>
      </c>
      <c r="L2990" s="18">
        <v>44484</v>
      </c>
      <c r="M2990">
        <v>19</v>
      </c>
      <c r="N2990">
        <v>20</v>
      </c>
      <c r="O2990" t="s">
        <v>258</v>
      </c>
      <c r="P2990">
        <v>4</v>
      </c>
      <c r="Q2990">
        <v>4</v>
      </c>
      <c r="R2990">
        <v>0</v>
      </c>
      <c r="S2990">
        <v>0</v>
      </c>
      <c r="T2990">
        <v>1</v>
      </c>
      <c r="U2990">
        <v>0</v>
      </c>
      <c r="V2990">
        <v>1</v>
      </c>
      <c r="W2990">
        <v>723.54</v>
      </c>
      <c r="X2990">
        <v>717.54</v>
      </c>
      <c r="Y2990">
        <v>740.16</v>
      </c>
      <c r="Z2990">
        <v>742.68</v>
      </c>
      <c r="AA2990">
        <v>644.38</v>
      </c>
      <c r="AB2990">
        <v>635.58000000000004</v>
      </c>
      <c r="AC2990">
        <v>584.54</v>
      </c>
      <c r="AD2990">
        <v>581.70000000000005</v>
      </c>
      <c r="AE2990">
        <v>561.79999999999995</v>
      </c>
      <c r="AF2990">
        <v>555.82000000000005</v>
      </c>
      <c r="AG2990">
        <v>647.24</v>
      </c>
      <c r="AH2990">
        <v>679.92</v>
      </c>
      <c r="AI2990">
        <v>606.66</v>
      </c>
      <c r="AJ2990">
        <v>605.67999999999995</v>
      </c>
      <c r="AK2990">
        <v>615.64</v>
      </c>
      <c r="AL2990">
        <v>563.14</v>
      </c>
      <c r="AM2990">
        <v>454.16</v>
      </c>
      <c r="AN2990">
        <v>450.2</v>
      </c>
      <c r="AO2990">
        <v>488.32</v>
      </c>
      <c r="AP2990">
        <v>429.62</v>
      </c>
      <c r="AQ2990">
        <v>433.34</v>
      </c>
      <c r="AR2990">
        <v>480.78</v>
      </c>
      <c r="AS2990">
        <v>655</v>
      </c>
      <c r="AT2990">
        <v>655.98</v>
      </c>
      <c r="AU2990">
        <v>57</v>
      </c>
      <c r="AV2990">
        <v>52</v>
      </c>
      <c r="AW2990">
        <v>50</v>
      </c>
      <c r="AX2990">
        <v>48</v>
      </c>
      <c r="AY2990">
        <v>48</v>
      </c>
      <c r="AZ2990">
        <v>47</v>
      </c>
      <c r="BA2990">
        <v>46</v>
      </c>
      <c r="BB2990">
        <v>45</v>
      </c>
      <c r="BC2990">
        <v>46</v>
      </c>
      <c r="BD2990">
        <v>52</v>
      </c>
      <c r="BE2990">
        <v>59</v>
      </c>
      <c r="BF2990">
        <v>64</v>
      </c>
      <c r="BG2990">
        <v>69</v>
      </c>
      <c r="BH2990">
        <v>73</v>
      </c>
      <c r="BI2990">
        <v>76</v>
      </c>
      <c r="BJ2990">
        <v>78</v>
      </c>
      <c r="BK2990">
        <v>80</v>
      </c>
      <c r="BL2990">
        <v>79</v>
      </c>
      <c r="BM2990">
        <v>75</v>
      </c>
      <c r="BN2990">
        <v>72</v>
      </c>
      <c r="BO2990">
        <v>68</v>
      </c>
      <c r="BP2990">
        <v>64</v>
      </c>
      <c r="BQ2990">
        <v>61</v>
      </c>
      <c r="BR2990">
        <v>59</v>
      </c>
      <c r="BS2990">
        <v>-29.775120000000001</v>
      </c>
      <c r="BT2990">
        <v>-11.064830000000001</v>
      </c>
      <c r="BU2990">
        <v>-15.85041</v>
      </c>
      <c r="BV2990">
        <v>-68.832729999999998</v>
      </c>
      <c r="BW2990">
        <v>-35.790480000000002</v>
      </c>
      <c r="BX2990">
        <v>-15.33582</v>
      </c>
      <c r="BY2990">
        <v>8.269933</v>
      </c>
      <c r="BZ2990">
        <v>0.47692580000000001</v>
      </c>
      <c r="CA2990">
        <v>12.795780000000001</v>
      </c>
      <c r="CB2990">
        <v>30.89001</v>
      </c>
      <c r="CC2990">
        <v>-42.656010000000002</v>
      </c>
      <c r="CD2990">
        <v>-110.5825</v>
      </c>
      <c r="CE2990">
        <v>-49.006990000000002</v>
      </c>
      <c r="CF2990">
        <v>-56.714500000000001</v>
      </c>
      <c r="CG2990">
        <v>-69.268270000000001</v>
      </c>
      <c r="CH2990">
        <v>-28.30836</v>
      </c>
      <c r="CI2990">
        <v>0.2998865</v>
      </c>
      <c r="CJ2990">
        <v>-6.7663289999999998</v>
      </c>
      <c r="CK2990">
        <v>-24.697659999999999</v>
      </c>
      <c r="CL2990">
        <v>25.276769999999999</v>
      </c>
      <c r="CM2990">
        <v>16.583130000000001</v>
      </c>
      <c r="CN2990">
        <v>37.801090000000002</v>
      </c>
      <c r="CO2990">
        <v>-0.68228509999999998</v>
      </c>
      <c r="CP2990">
        <v>8.4644680000000001</v>
      </c>
      <c r="CQ2990">
        <v>196.18889999999999</v>
      </c>
      <c r="CR2990">
        <v>100.44580000000001</v>
      </c>
      <c r="CS2990">
        <v>146.1327</v>
      </c>
      <c r="CT2990">
        <v>199.01240000000001</v>
      </c>
      <c r="CU2990">
        <v>81.740170000000006</v>
      </c>
      <c r="CV2990">
        <v>66.568399999999997</v>
      </c>
      <c r="CW2990">
        <v>58.831130000000002</v>
      </c>
      <c r="CX2990">
        <v>41.624859999999998</v>
      </c>
      <c r="CY2990">
        <v>122.5264</v>
      </c>
      <c r="CZ2990">
        <v>145.90049999999999</v>
      </c>
      <c r="DA2990">
        <v>132.4469</v>
      </c>
      <c r="DB2990">
        <v>152.6326</v>
      </c>
      <c r="DC2990">
        <v>173.23670000000001</v>
      </c>
      <c r="DD2990">
        <v>133.77109999999999</v>
      </c>
      <c r="DE2990">
        <v>199.35929999999999</v>
      </c>
      <c r="DF2990">
        <v>72.525199999999998</v>
      </c>
      <c r="DG2990">
        <v>77.784419999999997</v>
      </c>
      <c r="DH2990">
        <v>53.746400000000001</v>
      </c>
      <c r="DI2990">
        <v>173.94659999999999</v>
      </c>
      <c r="DJ2990">
        <v>212.40010000000001</v>
      </c>
      <c r="DK2990">
        <v>133.5626</v>
      </c>
      <c r="DL2990">
        <v>109.67100000000001</v>
      </c>
      <c r="DM2990">
        <v>91.089529999999996</v>
      </c>
      <c r="DN2990">
        <v>103.2158</v>
      </c>
      <c r="DO2990">
        <v>19</v>
      </c>
      <c r="DP2990">
        <v>20</v>
      </c>
    </row>
    <row r="2991" spans="1:120" hidden="1" x14ac:dyDescent="0.25">
      <c r="A2991" t="str">
        <f t="shared" si="46"/>
        <v>Industry_Type-4. Retail stores_All CBP_44484</v>
      </c>
      <c r="B2991" t="s">
        <v>62</v>
      </c>
      <c r="C2991" t="s">
        <v>204</v>
      </c>
      <c r="D2991" t="s">
        <v>61</v>
      </c>
      <c r="E2991" t="s">
        <v>61</v>
      </c>
      <c r="F2991" t="s">
        <v>61</v>
      </c>
      <c r="G2991" t="s">
        <v>33</v>
      </c>
      <c r="H2991" t="s">
        <v>61</v>
      </c>
      <c r="I2991" t="s">
        <v>61</v>
      </c>
      <c r="J2991" t="s">
        <v>61</v>
      </c>
      <c r="K2991" t="s">
        <v>197</v>
      </c>
      <c r="L2991" s="18">
        <v>44484</v>
      </c>
      <c r="M2991">
        <v>19</v>
      </c>
      <c r="N2991">
        <v>19</v>
      </c>
      <c r="O2991" t="s">
        <v>258</v>
      </c>
      <c r="P2991">
        <v>1</v>
      </c>
      <c r="Q2991">
        <v>1</v>
      </c>
      <c r="R2991">
        <v>0</v>
      </c>
      <c r="S2991">
        <v>0</v>
      </c>
      <c r="T2991">
        <v>1</v>
      </c>
      <c r="U2991">
        <v>0</v>
      </c>
      <c r="V2991">
        <v>1</v>
      </c>
      <c r="W2991">
        <v>170.4</v>
      </c>
      <c r="X2991">
        <v>179.88</v>
      </c>
      <c r="Y2991">
        <v>180.48</v>
      </c>
      <c r="Z2991">
        <v>181.32</v>
      </c>
      <c r="AA2991">
        <v>180.6</v>
      </c>
      <c r="AB2991">
        <v>180.6</v>
      </c>
      <c r="AC2991">
        <v>181.68</v>
      </c>
      <c r="AD2991">
        <v>184.32</v>
      </c>
      <c r="AE2991">
        <v>187.92</v>
      </c>
      <c r="AF2991">
        <v>189.96</v>
      </c>
      <c r="AG2991">
        <v>187.2</v>
      </c>
      <c r="AH2991">
        <v>166.08</v>
      </c>
      <c r="AI2991">
        <v>117.48</v>
      </c>
      <c r="AJ2991">
        <v>121.32</v>
      </c>
      <c r="AK2991">
        <v>129.24</v>
      </c>
      <c r="AL2991">
        <v>136.80000000000001</v>
      </c>
      <c r="AM2991">
        <v>135.12</v>
      </c>
      <c r="AN2991">
        <v>130.80000000000001</v>
      </c>
      <c r="AO2991">
        <v>125.16</v>
      </c>
      <c r="AP2991">
        <v>123.6</v>
      </c>
      <c r="AQ2991">
        <v>128.04</v>
      </c>
      <c r="AR2991">
        <v>127.2</v>
      </c>
      <c r="AS2991">
        <v>127.44</v>
      </c>
      <c r="AT2991">
        <v>127.32</v>
      </c>
      <c r="AU2991">
        <v>57</v>
      </c>
      <c r="AV2991">
        <v>51</v>
      </c>
      <c r="AW2991">
        <v>50</v>
      </c>
      <c r="AX2991">
        <v>49</v>
      </c>
      <c r="AY2991">
        <v>49</v>
      </c>
      <c r="AZ2991">
        <v>49</v>
      </c>
      <c r="BA2991">
        <v>49</v>
      </c>
      <c r="BB2991">
        <v>48</v>
      </c>
      <c r="BC2991">
        <v>52</v>
      </c>
      <c r="BD2991">
        <v>58</v>
      </c>
      <c r="BE2991">
        <v>65</v>
      </c>
      <c r="BF2991">
        <v>73</v>
      </c>
      <c r="BG2991">
        <v>77</v>
      </c>
      <c r="BH2991">
        <v>81</v>
      </c>
      <c r="BI2991">
        <v>83</v>
      </c>
      <c r="BJ2991">
        <v>81</v>
      </c>
      <c r="BK2991">
        <v>79</v>
      </c>
      <c r="BL2991">
        <v>76</v>
      </c>
      <c r="BM2991">
        <v>72</v>
      </c>
      <c r="BN2991">
        <v>68</v>
      </c>
      <c r="BO2991">
        <v>63</v>
      </c>
      <c r="BP2991">
        <v>60</v>
      </c>
      <c r="BQ2991">
        <v>61</v>
      </c>
      <c r="BR2991">
        <v>61</v>
      </c>
      <c r="BS2991">
        <v>5.1010100000000003E-2</v>
      </c>
      <c r="BT2991">
        <v>-1.843323</v>
      </c>
      <c r="BU2991">
        <v>-2.0849609999999998</v>
      </c>
      <c r="BV2991">
        <v>-2.7102659999999998</v>
      </c>
      <c r="BW2991">
        <v>-1.8484799999999999</v>
      </c>
      <c r="BX2991">
        <v>-1.4766239999999999</v>
      </c>
      <c r="BY2991">
        <v>-0.1005249</v>
      </c>
      <c r="BZ2991">
        <v>0.2906494</v>
      </c>
      <c r="CA2991">
        <v>-0.24548339999999999</v>
      </c>
      <c r="CB2991">
        <v>3.38028</v>
      </c>
      <c r="CC2991">
        <v>4.0992889999999997</v>
      </c>
      <c r="CD2991">
        <v>5.236618</v>
      </c>
      <c r="CE2991">
        <v>6.2245030000000003</v>
      </c>
      <c r="CF2991">
        <v>1.6678010000000001</v>
      </c>
      <c r="CG2991">
        <v>3.318527</v>
      </c>
      <c r="CH2991">
        <v>4.5779719999999999</v>
      </c>
      <c r="CI2991">
        <v>4.4565279999999996</v>
      </c>
      <c r="CJ2991">
        <v>5.9044650000000001</v>
      </c>
      <c r="CK2991">
        <v>4.731903</v>
      </c>
      <c r="CL2991">
        <v>7.1921540000000004</v>
      </c>
      <c r="CM2991">
        <v>8.4022369999999995</v>
      </c>
      <c r="CN2991">
        <v>7.9119869999999999</v>
      </c>
      <c r="CO2991">
        <v>7.4455720000000003</v>
      </c>
      <c r="CP2991">
        <v>7.1220860000000004</v>
      </c>
      <c r="CQ2991">
        <v>10.53881</v>
      </c>
      <c r="CR2991">
        <v>4.4847440000000001</v>
      </c>
      <c r="CS2991">
        <v>2.9011589999999998</v>
      </c>
      <c r="CT2991">
        <v>2.4167709999999998</v>
      </c>
      <c r="CU2991">
        <v>2.4782259999999998</v>
      </c>
      <c r="CV2991">
        <v>1.920723</v>
      </c>
      <c r="CW2991">
        <v>2.4974880000000002</v>
      </c>
      <c r="CX2991">
        <v>0.68001120000000004</v>
      </c>
      <c r="CY2991">
        <v>6.3908469999999999</v>
      </c>
      <c r="CZ2991">
        <v>5.538983</v>
      </c>
      <c r="DA2991">
        <v>20.205439999999999</v>
      </c>
      <c r="DB2991">
        <v>34.274540000000002</v>
      </c>
      <c r="DC2991">
        <v>116.5802</v>
      </c>
      <c r="DD2991">
        <v>151.59549999999999</v>
      </c>
      <c r="DE2991">
        <v>46.916429999999998</v>
      </c>
      <c r="DF2991">
        <v>45.267009999999999</v>
      </c>
      <c r="DG2991">
        <v>68.462969999999999</v>
      </c>
      <c r="DH2991">
        <v>59.950980000000001</v>
      </c>
      <c r="DI2991">
        <v>78.176569999999998</v>
      </c>
      <c r="DJ2991">
        <v>77.031189999999995</v>
      </c>
      <c r="DK2991">
        <v>52.797989999999999</v>
      </c>
      <c r="DL2991">
        <v>61.833060000000003</v>
      </c>
      <c r="DM2991">
        <v>63.521940000000001</v>
      </c>
      <c r="DN2991">
        <v>59.961489999999998</v>
      </c>
      <c r="DO2991">
        <v>19</v>
      </c>
      <c r="DP2991">
        <v>19</v>
      </c>
    </row>
    <row r="2992" spans="1:120" hidden="1" x14ac:dyDescent="0.25">
      <c r="A2992" t="str">
        <f t="shared" si="46"/>
        <v>Industry_Type-8. Other_All CBP_44484</v>
      </c>
      <c r="B2992" t="s">
        <v>62</v>
      </c>
      <c r="C2992" t="s">
        <v>267</v>
      </c>
      <c r="D2992" t="s">
        <v>61</v>
      </c>
      <c r="E2992" t="s">
        <v>61</v>
      </c>
      <c r="F2992" t="s">
        <v>61</v>
      </c>
      <c r="G2992" t="s">
        <v>268</v>
      </c>
      <c r="H2992" t="s">
        <v>61</v>
      </c>
      <c r="I2992" t="s">
        <v>61</v>
      </c>
      <c r="J2992" t="s">
        <v>61</v>
      </c>
      <c r="K2992" t="s">
        <v>197</v>
      </c>
      <c r="L2992" s="18">
        <v>44484</v>
      </c>
      <c r="M2992">
        <v>19</v>
      </c>
      <c r="N2992">
        <v>20</v>
      </c>
      <c r="O2992" t="s">
        <v>258</v>
      </c>
      <c r="P2992">
        <v>1</v>
      </c>
      <c r="Q2992">
        <v>1</v>
      </c>
      <c r="R2992">
        <v>0</v>
      </c>
      <c r="S2992">
        <v>0</v>
      </c>
      <c r="T2992">
        <v>1</v>
      </c>
      <c r="U2992">
        <v>0</v>
      </c>
      <c r="V2992">
        <v>1</v>
      </c>
      <c r="W2992">
        <v>6.3</v>
      </c>
      <c r="X2992">
        <v>6.3</v>
      </c>
      <c r="Y2992">
        <v>5.7</v>
      </c>
      <c r="Z2992">
        <v>6</v>
      </c>
      <c r="AA2992">
        <v>6</v>
      </c>
      <c r="AB2992">
        <v>6</v>
      </c>
      <c r="AC2992">
        <v>28.5</v>
      </c>
      <c r="AD2992">
        <v>49.5</v>
      </c>
      <c r="AE2992">
        <v>44.7</v>
      </c>
      <c r="AF2992">
        <v>35.1</v>
      </c>
      <c r="AG2992">
        <v>33.6</v>
      </c>
      <c r="AH2992">
        <v>21.3</v>
      </c>
      <c r="AI2992">
        <v>6</v>
      </c>
      <c r="AJ2992">
        <v>5.7</v>
      </c>
      <c r="AK2992">
        <v>5.7</v>
      </c>
      <c r="AL2992">
        <v>4.8</v>
      </c>
      <c r="AM2992">
        <v>6</v>
      </c>
      <c r="AN2992">
        <v>5.4</v>
      </c>
      <c r="AO2992">
        <v>5.0999999999999996</v>
      </c>
      <c r="AP2992">
        <v>5.7</v>
      </c>
      <c r="AQ2992">
        <v>6</v>
      </c>
      <c r="AR2992">
        <v>4.8</v>
      </c>
      <c r="AS2992">
        <v>6</v>
      </c>
      <c r="AT2992">
        <v>6.3</v>
      </c>
      <c r="AU2992">
        <v>57</v>
      </c>
      <c r="AV2992">
        <v>52</v>
      </c>
      <c r="AW2992">
        <v>50</v>
      </c>
      <c r="AX2992">
        <v>48</v>
      </c>
      <c r="AY2992">
        <v>48</v>
      </c>
      <c r="AZ2992">
        <v>47</v>
      </c>
      <c r="BA2992">
        <v>46</v>
      </c>
      <c r="BB2992">
        <v>45</v>
      </c>
      <c r="BC2992">
        <v>46</v>
      </c>
      <c r="BD2992">
        <v>52</v>
      </c>
      <c r="BE2992">
        <v>59</v>
      </c>
      <c r="BF2992">
        <v>64</v>
      </c>
      <c r="BG2992">
        <v>69</v>
      </c>
      <c r="BH2992">
        <v>73</v>
      </c>
      <c r="BI2992">
        <v>76</v>
      </c>
      <c r="BJ2992">
        <v>78</v>
      </c>
      <c r="BK2992">
        <v>80</v>
      </c>
      <c r="BL2992">
        <v>79</v>
      </c>
      <c r="BM2992">
        <v>75</v>
      </c>
      <c r="BN2992">
        <v>72</v>
      </c>
      <c r="BO2992">
        <v>68</v>
      </c>
      <c r="BP2992">
        <v>64</v>
      </c>
      <c r="BQ2992">
        <v>61</v>
      </c>
      <c r="BR2992">
        <v>59</v>
      </c>
      <c r="BS2992">
        <v>-0.15543029999999999</v>
      </c>
      <c r="BT2992">
        <v>-0.3939452</v>
      </c>
      <c r="BU2992">
        <v>0.28685759999999999</v>
      </c>
      <c r="BV2992">
        <v>0.19345570000000001</v>
      </c>
      <c r="BW2992">
        <v>1.11675E-2</v>
      </c>
      <c r="BX2992">
        <v>3.1061200000000001E-2</v>
      </c>
      <c r="BY2992">
        <v>17.490970000000001</v>
      </c>
      <c r="BZ2992">
        <v>-7.633896</v>
      </c>
      <c r="CA2992">
        <v>-9.8771629999999995</v>
      </c>
      <c r="CB2992">
        <v>-3.0459939999999999</v>
      </c>
      <c r="CC2992">
        <v>-9.1446590000000008</v>
      </c>
      <c r="CD2992">
        <v>-5.3697049999999997</v>
      </c>
      <c r="CE2992">
        <v>1.8226119999999999</v>
      </c>
      <c r="CF2992">
        <v>3.5566999999999999E-3</v>
      </c>
      <c r="CG2992">
        <v>0.10086970000000001</v>
      </c>
      <c r="CH2992">
        <v>0.68408579999999997</v>
      </c>
      <c r="CI2992">
        <v>-0.46476840000000003</v>
      </c>
      <c r="CJ2992">
        <v>0.29557129999999998</v>
      </c>
      <c r="CK2992">
        <v>0.8342929</v>
      </c>
      <c r="CL2992">
        <v>3.7087999999999999E-3</v>
      </c>
      <c r="CM2992">
        <v>-0.30055569999999998</v>
      </c>
      <c r="CN2992">
        <v>0.99157519999999999</v>
      </c>
      <c r="CO2992">
        <v>0.24146509999999999</v>
      </c>
      <c r="CP2992">
        <v>-0.33982899999999999</v>
      </c>
      <c r="CQ2992">
        <v>2.0060399999999999E-2</v>
      </c>
      <c r="CR2992">
        <v>2.74871E-2</v>
      </c>
      <c r="CS2992">
        <v>3.37294E-2</v>
      </c>
      <c r="CT2992">
        <v>1.51617E-2</v>
      </c>
      <c r="CU2992">
        <v>1.5931899999999999E-2</v>
      </c>
      <c r="CV2992">
        <v>0.1573291</v>
      </c>
      <c r="CW2992">
        <v>7.1973399999999996</v>
      </c>
      <c r="CX2992">
        <v>2.3904550000000002</v>
      </c>
      <c r="CY2992">
        <v>2.2807689999999998</v>
      </c>
      <c r="CZ2992">
        <v>2.7482859999999998</v>
      </c>
      <c r="DA2992">
        <v>14.321120000000001</v>
      </c>
      <c r="DB2992">
        <v>20.827220000000001</v>
      </c>
      <c r="DC2992">
        <v>3.992318</v>
      </c>
      <c r="DD2992">
        <v>3.7391099999999997E-2</v>
      </c>
      <c r="DE2992">
        <v>5.2747000000000002E-2</v>
      </c>
      <c r="DF2992">
        <v>4.1956899999999998E-2</v>
      </c>
      <c r="DG2992">
        <v>4.1139500000000002E-2</v>
      </c>
      <c r="DH2992">
        <v>4.0325800000000002E-2</v>
      </c>
      <c r="DI2992">
        <v>4.0746400000000002E-2</v>
      </c>
      <c r="DJ2992">
        <v>3.8065700000000001E-2</v>
      </c>
      <c r="DK2992">
        <v>2.4663299999999999E-2</v>
      </c>
      <c r="DL2992">
        <v>3.2072000000000003E-2</v>
      </c>
      <c r="DM2992">
        <v>2.7711599999999999E-2</v>
      </c>
      <c r="DN2992">
        <v>2.3751999999999999E-2</v>
      </c>
      <c r="DO2992">
        <v>19</v>
      </c>
      <c r="DP2992">
        <v>20</v>
      </c>
    </row>
    <row r="2993" spans="1:120" hidden="1" x14ac:dyDescent="0.25">
      <c r="A2993" t="str">
        <f t="shared" si="46"/>
        <v>Aggregator-City of West Sacramento_All CBP_44484</v>
      </c>
      <c r="B2993" t="s">
        <v>62</v>
      </c>
      <c r="C2993" t="s">
        <v>272</v>
      </c>
      <c r="D2993" t="s">
        <v>61</v>
      </c>
      <c r="E2993" t="s">
        <v>61</v>
      </c>
      <c r="F2993" t="s">
        <v>273</v>
      </c>
      <c r="G2993" t="s">
        <v>61</v>
      </c>
      <c r="H2993" t="s">
        <v>61</v>
      </c>
      <c r="I2993" t="s">
        <v>61</v>
      </c>
      <c r="J2993" t="s">
        <v>61</v>
      </c>
      <c r="K2993" t="s">
        <v>197</v>
      </c>
      <c r="L2993" s="18">
        <v>44484</v>
      </c>
      <c r="M2993">
        <v>19</v>
      </c>
      <c r="N2993">
        <v>20</v>
      </c>
      <c r="O2993" t="s">
        <v>258</v>
      </c>
      <c r="P2993">
        <v>11</v>
      </c>
      <c r="Q2993">
        <v>11</v>
      </c>
      <c r="R2993">
        <v>0</v>
      </c>
      <c r="S2993">
        <v>0</v>
      </c>
      <c r="T2993">
        <v>1</v>
      </c>
      <c r="U2993">
        <v>0</v>
      </c>
      <c r="V2993">
        <v>1</v>
      </c>
      <c r="W2993">
        <v>882.9</v>
      </c>
      <c r="X2993">
        <v>874.74</v>
      </c>
      <c r="Y2993">
        <v>832.48</v>
      </c>
      <c r="Z2993">
        <v>848.2</v>
      </c>
      <c r="AA2993">
        <v>739.9</v>
      </c>
      <c r="AB2993">
        <v>728.54</v>
      </c>
      <c r="AC2993">
        <v>750.3</v>
      </c>
      <c r="AD2993">
        <v>748.26</v>
      </c>
      <c r="AE2993">
        <v>696.68</v>
      </c>
      <c r="AF2993">
        <v>671.1</v>
      </c>
      <c r="AG2993">
        <v>734.76</v>
      </c>
      <c r="AH2993">
        <v>752.58640000000003</v>
      </c>
      <c r="AI2993">
        <v>751.03359999999998</v>
      </c>
      <c r="AJ2993">
        <v>753.68</v>
      </c>
      <c r="AK2993">
        <v>766.84</v>
      </c>
      <c r="AL2993">
        <v>719.22</v>
      </c>
      <c r="AM2993">
        <v>696.4</v>
      </c>
      <c r="AN2993">
        <v>709.32</v>
      </c>
      <c r="AO2993">
        <v>727.84</v>
      </c>
      <c r="AP2993">
        <v>698.26</v>
      </c>
      <c r="AQ2993">
        <v>704.94</v>
      </c>
      <c r="AR2993">
        <v>711.9</v>
      </c>
      <c r="AS2993">
        <v>812.92</v>
      </c>
      <c r="AT2993">
        <v>813.5</v>
      </c>
      <c r="AU2993">
        <v>57</v>
      </c>
      <c r="AV2993">
        <v>52</v>
      </c>
      <c r="AW2993">
        <v>50</v>
      </c>
      <c r="AX2993">
        <v>48</v>
      </c>
      <c r="AY2993">
        <v>48</v>
      </c>
      <c r="AZ2993">
        <v>47</v>
      </c>
      <c r="BA2993">
        <v>46</v>
      </c>
      <c r="BB2993">
        <v>45</v>
      </c>
      <c r="BC2993">
        <v>46</v>
      </c>
      <c r="BD2993">
        <v>52</v>
      </c>
      <c r="BE2993">
        <v>59</v>
      </c>
      <c r="BF2993">
        <v>64</v>
      </c>
      <c r="BG2993">
        <v>69</v>
      </c>
      <c r="BH2993">
        <v>73</v>
      </c>
      <c r="BI2993">
        <v>76</v>
      </c>
      <c r="BJ2993">
        <v>78</v>
      </c>
      <c r="BK2993">
        <v>80</v>
      </c>
      <c r="BL2993">
        <v>79</v>
      </c>
      <c r="BM2993">
        <v>75</v>
      </c>
      <c r="BN2993">
        <v>72</v>
      </c>
      <c r="BO2993">
        <v>68</v>
      </c>
      <c r="BP2993">
        <v>64</v>
      </c>
      <c r="BQ2993">
        <v>61</v>
      </c>
      <c r="BR2993">
        <v>59</v>
      </c>
      <c r="BS2993">
        <v>-29.073879999999999</v>
      </c>
      <c r="BT2993">
        <v>-12.270350000000001</v>
      </c>
      <c r="BU2993">
        <v>-13.78016</v>
      </c>
      <c r="BV2993">
        <v>-69.250640000000004</v>
      </c>
      <c r="BW2993">
        <v>-35.304819999999999</v>
      </c>
      <c r="BX2993">
        <v>-18.604240000000001</v>
      </c>
      <c r="BY2993">
        <v>7.7630330000000001</v>
      </c>
      <c r="BZ2993">
        <v>-5.5510330000000003</v>
      </c>
      <c r="CA2993">
        <v>16.203029999999998</v>
      </c>
      <c r="CB2993">
        <v>40.122329999999998</v>
      </c>
      <c r="CC2993">
        <v>-18.247789999999998</v>
      </c>
      <c r="CD2993">
        <v>-70.063789999999997</v>
      </c>
      <c r="CE2993">
        <v>-40.569009999999999</v>
      </c>
      <c r="CF2993">
        <v>-50.702089999999998</v>
      </c>
      <c r="CG2993">
        <v>-61.777369999999998</v>
      </c>
      <c r="CH2993">
        <v>-20.992280000000001</v>
      </c>
      <c r="CI2993">
        <v>0.183088</v>
      </c>
      <c r="CJ2993">
        <v>-8.7314779999999992</v>
      </c>
      <c r="CK2993">
        <v>-25.70223</v>
      </c>
      <c r="CL2993">
        <v>27.8551</v>
      </c>
      <c r="CM2993">
        <v>12.50178</v>
      </c>
      <c r="CN2993">
        <v>29.760729999999999</v>
      </c>
      <c r="CO2993">
        <v>8.0868929999999999</v>
      </c>
      <c r="CP2993">
        <v>10.45154</v>
      </c>
      <c r="CQ2993">
        <v>199.93879999999999</v>
      </c>
      <c r="CR2993">
        <v>100.85380000000001</v>
      </c>
      <c r="CS2993">
        <v>146.49789999999999</v>
      </c>
      <c r="CT2993">
        <v>200.09030000000001</v>
      </c>
      <c r="CU2993">
        <v>82.003609999999995</v>
      </c>
      <c r="CV2993">
        <v>67.839410000000001</v>
      </c>
      <c r="CW2993">
        <v>59.386360000000003</v>
      </c>
      <c r="CX2993">
        <v>44.138779999999997</v>
      </c>
      <c r="CY2993">
        <v>123.9847</v>
      </c>
      <c r="CZ2993">
        <v>153.08949999999999</v>
      </c>
      <c r="DA2993">
        <v>171.6832</v>
      </c>
      <c r="DB2993">
        <v>216.22800000000001</v>
      </c>
      <c r="DC2993">
        <v>188.04390000000001</v>
      </c>
      <c r="DD2993">
        <v>153.5307</v>
      </c>
      <c r="DE2993">
        <v>217.54230000000001</v>
      </c>
      <c r="DF2993">
        <v>84.198809999999995</v>
      </c>
      <c r="DG2993">
        <v>84.076070000000001</v>
      </c>
      <c r="DH2993">
        <v>57.04918</v>
      </c>
      <c r="DI2993">
        <v>178.16249999999999</v>
      </c>
      <c r="DJ2993">
        <v>218.0977</v>
      </c>
      <c r="DK2993">
        <v>136.4332</v>
      </c>
      <c r="DL2993">
        <v>126.2011</v>
      </c>
      <c r="DM2993">
        <v>114.2466</v>
      </c>
      <c r="DN2993">
        <v>103.6408</v>
      </c>
      <c r="DO2993">
        <v>19</v>
      </c>
      <c r="DP2993">
        <v>20</v>
      </c>
    </row>
    <row r="2994" spans="1:120" hidden="1" x14ac:dyDescent="0.25">
      <c r="A2994" t="str">
        <f t="shared" si="46"/>
        <v>sublap_id-SLAP_PGP2_All CBP_44484</v>
      </c>
      <c r="B2994" t="s">
        <v>62</v>
      </c>
      <c r="C2994" t="s">
        <v>301</v>
      </c>
      <c r="D2994" t="s">
        <v>61</v>
      </c>
      <c r="E2994" t="s">
        <v>302</v>
      </c>
      <c r="F2994" t="s">
        <v>61</v>
      </c>
      <c r="G2994" t="s">
        <v>61</v>
      </c>
      <c r="H2994" t="s">
        <v>61</v>
      </c>
      <c r="I2994" t="s">
        <v>61</v>
      </c>
      <c r="J2994" t="s">
        <v>61</v>
      </c>
      <c r="K2994" t="s">
        <v>197</v>
      </c>
      <c r="L2994" s="18">
        <v>44484</v>
      </c>
      <c r="M2994">
        <v>18</v>
      </c>
      <c r="N2994">
        <v>20</v>
      </c>
      <c r="O2994" t="s">
        <v>258</v>
      </c>
      <c r="P2994">
        <v>1</v>
      </c>
      <c r="Q2994">
        <v>1</v>
      </c>
      <c r="R2994">
        <v>0</v>
      </c>
      <c r="S2994">
        <v>0</v>
      </c>
      <c r="T2994">
        <v>1</v>
      </c>
      <c r="U2994">
        <v>0</v>
      </c>
      <c r="V2994">
        <v>1</v>
      </c>
      <c r="W2994">
        <v>497.44</v>
      </c>
      <c r="X2994">
        <v>503.84</v>
      </c>
      <c r="Y2994">
        <v>504.8</v>
      </c>
      <c r="Z2994">
        <v>504.16</v>
      </c>
      <c r="AA2994">
        <v>503.68</v>
      </c>
      <c r="AB2994">
        <v>507.04</v>
      </c>
      <c r="AC2994">
        <v>545.91999999999996</v>
      </c>
      <c r="AD2994">
        <v>554.24</v>
      </c>
      <c r="AE2994">
        <v>547.04</v>
      </c>
      <c r="AF2994">
        <v>538.24</v>
      </c>
      <c r="AG2994">
        <v>459.84</v>
      </c>
      <c r="AH2994">
        <v>395.68</v>
      </c>
      <c r="AI2994">
        <v>309.92</v>
      </c>
      <c r="AJ2994">
        <v>108.64</v>
      </c>
      <c r="AK2994">
        <v>100.8</v>
      </c>
      <c r="AL2994">
        <v>112.64</v>
      </c>
      <c r="AM2994">
        <v>91.36</v>
      </c>
      <c r="AN2994">
        <v>63.84</v>
      </c>
      <c r="AO2994">
        <v>50.24</v>
      </c>
      <c r="AP2994">
        <v>93.92</v>
      </c>
      <c r="AQ2994">
        <v>126.24</v>
      </c>
      <c r="AR2994">
        <v>466.24</v>
      </c>
      <c r="AS2994">
        <v>505.92</v>
      </c>
      <c r="AT2994">
        <v>502.08</v>
      </c>
      <c r="AU2994">
        <v>56</v>
      </c>
      <c r="AV2994">
        <v>54</v>
      </c>
      <c r="AW2994">
        <v>53</v>
      </c>
      <c r="AX2994">
        <v>52</v>
      </c>
      <c r="AY2994">
        <v>52</v>
      </c>
      <c r="AZ2994">
        <v>52</v>
      </c>
      <c r="BA2994">
        <v>52</v>
      </c>
      <c r="BB2994">
        <v>52</v>
      </c>
      <c r="BC2994">
        <v>54</v>
      </c>
      <c r="BD2994">
        <v>57</v>
      </c>
      <c r="BE2994">
        <v>63</v>
      </c>
      <c r="BF2994">
        <v>67</v>
      </c>
      <c r="BG2994">
        <v>70</v>
      </c>
      <c r="BH2994">
        <v>73</v>
      </c>
      <c r="BI2994">
        <v>74</v>
      </c>
      <c r="BJ2994">
        <v>74</v>
      </c>
      <c r="BK2994">
        <v>72</v>
      </c>
      <c r="BL2994">
        <v>70</v>
      </c>
      <c r="BM2994">
        <v>66</v>
      </c>
      <c r="BN2994">
        <v>63</v>
      </c>
      <c r="BO2994">
        <v>59</v>
      </c>
      <c r="BP2994">
        <v>58</v>
      </c>
      <c r="BQ2994">
        <v>57</v>
      </c>
      <c r="BR2994">
        <v>56</v>
      </c>
      <c r="BS2994">
        <v>-24.422450000000001</v>
      </c>
      <c r="BT2994">
        <v>19.798829999999999</v>
      </c>
      <c r="BU2994">
        <v>8.7907100000000007</v>
      </c>
      <c r="BV2994">
        <v>11.145200000000001</v>
      </c>
      <c r="BW2994">
        <v>11.52411</v>
      </c>
      <c r="BX2994">
        <v>1.0278929999999999</v>
      </c>
      <c r="BY2994">
        <v>14.184200000000001</v>
      </c>
      <c r="BZ2994">
        <v>19.62933</v>
      </c>
      <c r="CA2994">
        <v>-9.4570919999999994</v>
      </c>
      <c r="CB2994">
        <v>-32.18985</v>
      </c>
      <c r="CC2994">
        <v>-31.651150000000001</v>
      </c>
      <c r="CD2994">
        <v>-21.030729999999998</v>
      </c>
      <c r="CE2994">
        <v>45.60022</v>
      </c>
      <c r="CF2994">
        <v>23.06925</v>
      </c>
      <c r="CG2994">
        <v>15.761290000000001</v>
      </c>
      <c r="CH2994">
        <v>15.30035</v>
      </c>
      <c r="CI2994">
        <v>42.089109999999998</v>
      </c>
      <c r="CJ2994">
        <v>58.784399999999998</v>
      </c>
      <c r="CK2994">
        <v>25.66929</v>
      </c>
      <c r="CL2994">
        <v>17.217510000000001</v>
      </c>
      <c r="CM2994">
        <v>-29.678940000000001</v>
      </c>
      <c r="CN2994">
        <v>-24.343050000000002</v>
      </c>
      <c r="CO2994">
        <v>-27.29861</v>
      </c>
      <c r="CP2994">
        <v>-42.226619999999997</v>
      </c>
      <c r="CQ2994">
        <v>313.97919999999999</v>
      </c>
      <c r="CR2994">
        <v>504.86360000000002</v>
      </c>
      <c r="CS2994">
        <v>627.57629999999995</v>
      </c>
      <c r="CT2994">
        <v>559.04129999999998</v>
      </c>
      <c r="CU2994">
        <v>440.8245</v>
      </c>
      <c r="CV2994">
        <v>182.29409999999999</v>
      </c>
      <c r="CW2994">
        <v>244.75800000000001</v>
      </c>
      <c r="CX2994">
        <v>198.37739999999999</v>
      </c>
      <c r="CY2994">
        <v>295.15620000000001</v>
      </c>
      <c r="CZ2994">
        <v>969.20590000000004</v>
      </c>
      <c r="DA2994">
        <v>892.78290000000004</v>
      </c>
      <c r="DB2994">
        <v>900.18420000000003</v>
      </c>
      <c r="DC2994">
        <v>708.67139999999995</v>
      </c>
      <c r="DD2994">
        <v>147.1541</v>
      </c>
      <c r="DE2994">
        <v>165.1908</v>
      </c>
      <c r="DF2994">
        <v>205.36779999999999</v>
      </c>
      <c r="DG2994">
        <v>490.709</v>
      </c>
      <c r="DH2994">
        <v>265.71010000000001</v>
      </c>
      <c r="DI2994">
        <v>382.32799999999997</v>
      </c>
      <c r="DJ2994">
        <v>1581.3489999999999</v>
      </c>
      <c r="DK2994">
        <v>472.82990000000001</v>
      </c>
      <c r="DL2994">
        <v>465.72160000000002</v>
      </c>
      <c r="DM2994">
        <v>597.21349999999995</v>
      </c>
      <c r="DN2994">
        <v>955.1431</v>
      </c>
      <c r="DO2994">
        <v>18</v>
      </c>
      <c r="DP2994">
        <v>20</v>
      </c>
    </row>
    <row r="2995" spans="1:120" x14ac:dyDescent="0.25">
      <c r="A2995" t="str">
        <f t="shared" si="46"/>
        <v>AutoDR-No_All CBP_44484</v>
      </c>
      <c r="B2995" t="s">
        <v>62</v>
      </c>
      <c r="C2995" t="s">
        <v>321</v>
      </c>
      <c r="D2995" t="s">
        <v>61</v>
      </c>
      <c r="E2995" t="s">
        <v>61</v>
      </c>
      <c r="F2995" t="s">
        <v>61</v>
      </c>
      <c r="G2995" t="s">
        <v>61</v>
      </c>
      <c r="H2995" t="s">
        <v>97</v>
      </c>
      <c r="I2995" t="s">
        <v>61</v>
      </c>
      <c r="J2995" t="s">
        <v>61</v>
      </c>
      <c r="K2995" t="s">
        <v>197</v>
      </c>
      <c r="L2995" s="18">
        <v>44484</v>
      </c>
      <c r="M2995">
        <v>19</v>
      </c>
      <c r="N2995">
        <v>19</v>
      </c>
      <c r="O2995" t="s">
        <v>258</v>
      </c>
      <c r="P2995">
        <v>17</v>
      </c>
      <c r="Q2995">
        <v>16</v>
      </c>
      <c r="R2995">
        <v>1</v>
      </c>
      <c r="S2995">
        <v>0</v>
      </c>
      <c r="T2995">
        <v>0</v>
      </c>
      <c r="U2995">
        <v>0</v>
      </c>
      <c r="V2995">
        <v>0</v>
      </c>
      <c r="W2995">
        <v>2988.18</v>
      </c>
      <c r="X2995">
        <v>3150.32</v>
      </c>
      <c r="Y2995">
        <v>3109</v>
      </c>
      <c r="Z2995">
        <v>3123.22</v>
      </c>
      <c r="AA2995">
        <v>3013.78</v>
      </c>
      <c r="AB2995">
        <v>3004.2</v>
      </c>
      <c r="AC2995">
        <v>3077.04</v>
      </c>
      <c r="AD2995">
        <v>3073.36</v>
      </c>
      <c r="AE2995">
        <v>3046.38</v>
      </c>
      <c r="AF2995">
        <v>3036.28</v>
      </c>
      <c r="AG2995">
        <v>3001.5</v>
      </c>
      <c r="AH2995">
        <v>2823.8263999999999</v>
      </c>
      <c r="AI2995">
        <v>2084.4535999999998</v>
      </c>
      <c r="AJ2995">
        <v>1887.24</v>
      </c>
      <c r="AK2995">
        <v>1900.64</v>
      </c>
      <c r="AL2995">
        <v>1856</v>
      </c>
      <c r="AM2995">
        <v>1688.24</v>
      </c>
      <c r="AN2995">
        <v>1194.8</v>
      </c>
      <c r="AO2995">
        <v>1205.08</v>
      </c>
      <c r="AP2995">
        <v>1627.2</v>
      </c>
      <c r="AQ2995">
        <v>1804.46</v>
      </c>
      <c r="AR2995">
        <v>2316.38</v>
      </c>
      <c r="AS2995">
        <v>2476.6</v>
      </c>
      <c r="AT2995">
        <v>2471.08</v>
      </c>
      <c r="AU2995">
        <v>57.176470999999999</v>
      </c>
      <c r="AV2995">
        <v>52.352941000000001</v>
      </c>
      <c r="AW2995">
        <v>50.705882000000003</v>
      </c>
      <c r="AX2995">
        <v>49.058824000000001</v>
      </c>
      <c r="AY2995">
        <v>49.058824000000001</v>
      </c>
      <c r="AZ2995">
        <v>48.411765000000003</v>
      </c>
      <c r="BA2995">
        <v>47.764705999999997</v>
      </c>
      <c r="BB2995">
        <v>46.941175999999999</v>
      </c>
      <c r="BC2995">
        <v>48.647058999999999</v>
      </c>
      <c r="BD2995">
        <v>54.294117999999997</v>
      </c>
      <c r="BE2995">
        <v>61.205882000000003</v>
      </c>
      <c r="BF2995">
        <v>66.647058999999999</v>
      </c>
      <c r="BG2995">
        <v>71.029411999999994</v>
      </c>
      <c r="BH2995">
        <v>74.941175999999999</v>
      </c>
      <c r="BI2995">
        <v>77.5</v>
      </c>
      <c r="BJ2995">
        <v>78.529411999999994</v>
      </c>
      <c r="BK2995">
        <v>79.382352999999995</v>
      </c>
      <c r="BL2995">
        <v>77.852941000000001</v>
      </c>
      <c r="BM2995">
        <v>73.852941000000001</v>
      </c>
      <c r="BN2995">
        <v>70.676471000000006</v>
      </c>
      <c r="BO2995">
        <v>66.411765000000003</v>
      </c>
      <c r="BP2995">
        <v>62.764705999999997</v>
      </c>
      <c r="BQ2995">
        <v>60.911765000000003</v>
      </c>
      <c r="BR2995">
        <v>59.529412000000001</v>
      </c>
      <c r="BS2995">
        <v>-119.5928</v>
      </c>
      <c r="BT2995">
        <v>8.0282999999999998</v>
      </c>
      <c r="BU2995">
        <v>-8.4288109999999996</v>
      </c>
      <c r="BV2995">
        <v>-62.508339999999997</v>
      </c>
      <c r="BW2995">
        <v>-25.393879999999999</v>
      </c>
      <c r="BX2995">
        <v>-22.346530000000001</v>
      </c>
      <c r="BY2995">
        <v>20.241140000000001</v>
      </c>
      <c r="BZ2995">
        <v>36.175579999999997</v>
      </c>
      <c r="CA2995">
        <v>13.06671</v>
      </c>
      <c r="CB2995">
        <v>-10.06371</v>
      </c>
      <c r="CC2995">
        <v>-88.226029999999994</v>
      </c>
      <c r="CD2995">
        <v>-96.895579999999995</v>
      </c>
      <c r="CE2995">
        <v>56.125709999999998</v>
      </c>
      <c r="CF2995">
        <v>-1.0867770000000001</v>
      </c>
      <c r="CG2995">
        <v>-38.498429999999999</v>
      </c>
      <c r="CH2995">
        <v>16.805109999999999</v>
      </c>
      <c r="CI2995">
        <v>154.62970000000001</v>
      </c>
      <c r="CJ2995">
        <v>624.43600000000004</v>
      </c>
      <c r="CK2995">
        <v>557.91999999999996</v>
      </c>
      <c r="CL2995">
        <v>318.0754</v>
      </c>
      <c r="CM2995">
        <v>100.7878</v>
      </c>
      <c r="CN2995">
        <v>65.980069999999998</v>
      </c>
      <c r="CO2995">
        <v>31.778369999999999</v>
      </c>
      <c r="CP2995">
        <v>16.69642</v>
      </c>
      <c r="CQ2995">
        <v>1476.92</v>
      </c>
      <c r="CR2995">
        <v>1353.566</v>
      </c>
      <c r="CS2995">
        <v>1681.075</v>
      </c>
      <c r="CT2995">
        <v>1574.722</v>
      </c>
      <c r="CU2995">
        <v>1157.498</v>
      </c>
      <c r="CV2995">
        <v>566.59059999999999</v>
      </c>
      <c r="CW2995">
        <v>767.7491</v>
      </c>
      <c r="CX2995">
        <v>540.99519999999995</v>
      </c>
      <c r="CY2995">
        <v>924.84690000000001</v>
      </c>
      <c r="CZ2995">
        <v>2959.933</v>
      </c>
      <c r="DA2995">
        <v>3321.4989999999998</v>
      </c>
      <c r="DB2995">
        <v>3301.4059999999999</v>
      </c>
      <c r="DC2995">
        <v>3524.174</v>
      </c>
      <c r="DD2995">
        <v>2946.2550000000001</v>
      </c>
      <c r="DE2995">
        <v>2483.3240000000001</v>
      </c>
      <c r="DF2995">
        <v>2196.6</v>
      </c>
      <c r="DG2995">
        <v>3013.884</v>
      </c>
      <c r="DH2995">
        <v>2986.7139999999999</v>
      </c>
      <c r="DI2995">
        <v>2811.88</v>
      </c>
      <c r="DJ2995">
        <v>5699.18</v>
      </c>
      <c r="DK2995">
        <v>3261.1709999999998</v>
      </c>
      <c r="DL2995">
        <v>2858.0340000000001</v>
      </c>
      <c r="DM2995">
        <v>2806.1149999999998</v>
      </c>
      <c r="DN2995">
        <v>3387.6869999999999</v>
      </c>
      <c r="DO2995">
        <v>18</v>
      </c>
      <c r="DP2995">
        <v>20</v>
      </c>
    </row>
    <row r="2996" spans="1:120" hidden="1" x14ac:dyDescent="0.25">
      <c r="A2996" t="str">
        <f t="shared" si="46"/>
        <v>OtherDR-No_All CBP_44484</v>
      </c>
      <c r="B2996" t="s">
        <v>62</v>
      </c>
      <c r="C2996" t="s">
        <v>323</v>
      </c>
      <c r="D2996" t="s">
        <v>61</v>
      </c>
      <c r="E2996" t="s">
        <v>61</v>
      </c>
      <c r="F2996" t="s">
        <v>61</v>
      </c>
      <c r="G2996" t="s">
        <v>61</v>
      </c>
      <c r="H2996" t="s">
        <v>61</v>
      </c>
      <c r="I2996" t="s">
        <v>97</v>
      </c>
      <c r="J2996" t="s">
        <v>61</v>
      </c>
      <c r="K2996" t="s">
        <v>197</v>
      </c>
      <c r="L2996" s="18">
        <v>44484</v>
      </c>
      <c r="M2996">
        <v>19</v>
      </c>
      <c r="N2996">
        <v>19</v>
      </c>
      <c r="O2996" t="s">
        <v>258</v>
      </c>
      <c r="P2996">
        <v>13</v>
      </c>
      <c r="Q2996">
        <v>12</v>
      </c>
      <c r="R2996">
        <v>1</v>
      </c>
      <c r="S2996">
        <v>0</v>
      </c>
      <c r="T2996">
        <v>1</v>
      </c>
      <c r="U2996">
        <v>0</v>
      </c>
      <c r="V2996">
        <v>1</v>
      </c>
      <c r="W2996">
        <v>2264.64</v>
      </c>
      <c r="X2996">
        <v>2432.7800000000002</v>
      </c>
      <c r="Y2996">
        <v>2368.84</v>
      </c>
      <c r="Z2996">
        <v>2380.54</v>
      </c>
      <c r="AA2996">
        <v>2369.4</v>
      </c>
      <c r="AB2996">
        <v>2368.62</v>
      </c>
      <c r="AC2996">
        <v>2492.5</v>
      </c>
      <c r="AD2996">
        <v>2491.66</v>
      </c>
      <c r="AE2996">
        <v>2484.58</v>
      </c>
      <c r="AF2996">
        <v>2480.46</v>
      </c>
      <c r="AG2996">
        <v>2354.2600000000002</v>
      </c>
      <c r="AH2996">
        <v>2143.9063999999998</v>
      </c>
      <c r="AI2996">
        <v>1477.7936</v>
      </c>
      <c r="AJ2996">
        <v>1281.56</v>
      </c>
      <c r="AK2996">
        <v>1285</v>
      </c>
      <c r="AL2996">
        <v>1292.8599999999999</v>
      </c>
      <c r="AM2996">
        <v>1234.08</v>
      </c>
      <c r="AN2996">
        <v>744.6</v>
      </c>
      <c r="AO2996">
        <v>716.76</v>
      </c>
      <c r="AP2996">
        <v>1197.58</v>
      </c>
      <c r="AQ2996">
        <v>1371.12</v>
      </c>
      <c r="AR2996">
        <v>1835.6</v>
      </c>
      <c r="AS2996">
        <v>1821.6</v>
      </c>
      <c r="AT2996">
        <v>1815.1</v>
      </c>
      <c r="AU2996">
        <v>57.230769000000002</v>
      </c>
      <c r="AV2996">
        <v>52.461537999999997</v>
      </c>
      <c r="AW2996">
        <v>50.923076999999999</v>
      </c>
      <c r="AX2996">
        <v>49.384614999999997</v>
      </c>
      <c r="AY2996">
        <v>49.384614999999997</v>
      </c>
      <c r="AZ2996">
        <v>48.846153999999999</v>
      </c>
      <c r="BA2996">
        <v>48.307692000000003</v>
      </c>
      <c r="BB2996">
        <v>47.538462000000003</v>
      </c>
      <c r="BC2996">
        <v>49.461537999999997</v>
      </c>
      <c r="BD2996">
        <v>55</v>
      </c>
      <c r="BE2996">
        <v>61.884614999999997</v>
      </c>
      <c r="BF2996">
        <v>67.461538000000004</v>
      </c>
      <c r="BG2996">
        <v>71.653846000000001</v>
      </c>
      <c r="BH2996">
        <v>75.538461999999996</v>
      </c>
      <c r="BI2996">
        <v>77.961538000000004</v>
      </c>
      <c r="BJ2996">
        <v>78.692307999999997</v>
      </c>
      <c r="BK2996">
        <v>79.192307999999997</v>
      </c>
      <c r="BL2996">
        <v>77.5</v>
      </c>
      <c r="BM2996">
        <v>73.5</v>
      </c>
      <c r="BN2996">
        <v>70.269231000000005</v>
      </c>
      <c r="BO2996">
        <v>65.923077000000006</v>
      </c>
      <c r="BP2996">
        <v>62.384614999999997</v>
      </c>
      <c r="BQ2996">
        <v>60.884614999999997</v>
      </c>
      <c r="BR2996">
        <v>59.692307999999997</v>
      </c>
      <c r="BS2996">
        <v>-89.817660000000004</v>
      </c>
      <c r="BT2996">
        <v>19.093129999999999</v>
      </c>
      <c r="BU2996">
        <v>7.421602</v>
      </c>
      <c r="BV2996">
        <v>6.3243859999999996</v>
      </c>
      <c r="BW2996">
        <v>10.396599999999999</v>
      </c>
      <c r="BX2996">
        <v>-7.0107169999999996</v>
      </c>
      <c r="BY2996">
        <v>11.971209999999999</v>
      </c>
      <c r="BZ2996">
        <v>35.698650000000001</v>
      </c>
      <c r="CA2996">
        <v>0.27092889999999997</v>
      </c>
      <c r="CB2996">
        <v>-40.953719999999997</v>
      </c>
      <c r="CC2996">
        <v>-45.57002</v>
      </c>
      <c r="CD2996">
        <v>13.6869</v>
      </c>
      <c r="CE2996">
        <v>105.1327</v>
      </c>
      <c r="CF2996">
        <v>55.627719999999997</v>
      </c>
      <c r="CG2996">
        <v>30.769839999999999</v>
      </c>
      <c r="CH2996">
        <v>45.113460000000003</v>
      </c>
      <c r="CI2996">
        <v>154.32980000000001</v>
      </c>
      <c r="CJ2996">
        <v>631.20230000000004</v>
      </c>
      <c r="CK2996">
        <v>582.61760000000004</v>
      </c>
      <c r="CL2996">
        <v>292.79860000000002</v>
      </c>
      <c r="CM2996">
        <v>84.204629999999995</v>
      </c>
      <c r="CN2996">
        <v>28.178979999999999</v>
      </c>
      <c r="CO2996">
        <v>32.460650000000001</v>
      </c>
      <c r="CP2996">
        <v>8.2319510000000005</v>
      </c>
      <c r="CQ2996">
        <v>1280.731</v>
      </c>
      <c r="CR2996">
        <v>1253.1199999999999</v>
      </c>
      <c r="CS2996">
        <v>1534.942</v>
      </c>
      <c r="CT2996">
        <v>1375.7090000000001</v>
      </c>
      <c r="CU2996">
        <v>1075.758</v>
      </c>
      <c r="CV2996">
        <v>500.0222</v>
      </c>
      <c r="CW2996">
        <v>708.91800000000001</v>
      </c>
      <c r="CX2996">
        <v>499.37029999999999</v>
      </c>
      <c r="CY2996">
        <v>802.32050000000004</v>
      </c>
      <c r="CZ2996">
        <v>2814.0320000000002</v>
      </c>
      <c r="DA2996">
        <v>3189.0520000000001</v>
      </c>
      <c r="DB2996">
        <v>3148.7730000000001</v>
      </c>
      <c r="DC2996">
        <v>3350.9369999999999</v>
      </c>
      <c r="DD2996">
        <v>2812.4839999999999</v>
      </c>
      <c r="DE2996">
        <v>2283.9639999999999</v>
      </c>
      <c r="DF2996">
        <v>2124.0749999999998</v>
      </c>
      <c r="DG2996">
        <v>2936.1</v>
      </c>
      <c r="DH2996">
        <v>2932.9679999999998</v>
      </c>
      <c r="DI2996">
        <v>2637.9340000000002</v>
      </c>
      <c r="DJ2996">
        <v>5486.78</v>
      </c>
      <c r="DK2996">
        <v>3127.6089999999999</v>
      </c>
      <c r="DL2996">
        <v>2748.3629999999998</v>
      </c>
      <c r="DM2996">
        <v>2715.0250000000001</v>
      </c>
      <c r="DN2996">
        <v>3284.471</v>
      </c>
      <c r="DO2996">
        <v>18</v>
      </c>
      <c r="DP2996">
        <v>20</v>
      </c>
    </row>
    <row r="2997" spans="1:120" hidden="1" x14ac:dyDescent="0.25">
      <c r="A2997" t="str">
        <f t="shared" si="46"/>
        <v>LCA-Greater Bay Area_All CBP_44484</v>
      </c>
      <c r="B2997" t="s">
        <v>62</v>
      </c>
      <c r="C2997" t="s">
        <v>209</v>
      </c>
      <c r="D2997" t="s">
        <v>36</v>
      </c>
      <c r="E2997" t="s">
        <v>61</v>
      </c>
      <c r="F2997" t="s">
        <v>61</v>
      </c>
      <c r="G2997" t="s">
        <v>61</v>
      </c>
      <c r="H2997" t="s">
        <v>61</v>
      </c>
      <c r="I2997" t="s">
        <v>61</v>
      </c>
      <c r="J2997" t="s">
        <v>61</v>
      </c>
      <c r="K2997" t="s">
        <v>197</v>
      </c>
      <c r="L2997" s="18">
        <v>44484</v>
      </c>
      <c r="M2997">
        <v>19</v>
      </c>
      <c r="N2997">
        <v>19</v>
      </c>
      <c r="O2997" t="s">
        <v>258</v>
      </c>
      <c r="P2997">
        <v>6</v>
      </c>
      <c r="Q2997">
        <v>5</v>
      </c>
      <c r="R2997">
        <v>1</v>
      </c>
      <c r="S2997">
        <v>0</v>
      </c>
      <c r="T2997">
        <v>1</v>
      </c>
      <c r="U2997">
        <v>0</v>
      </c>
      <c r="V2997">
        <v>1</v>
      </c>
      <c r="W2997">
        <v>2105.2800000000002</v>
      </c>
      <c r="X2997">
        <v>2275.58</v>
      </c>
      <c r="Y2997">
        <v>2276.52</v>
      </c>
      <c r="Z2997">
        <v>2275.02</v>
      </c>
      <c r="AA2997">
        <v>2273.88</v>
      </c>
      <c r="AB2997">
        <v>2275.66</v>
      </c>
      <c r="AC2997">
        <v>2326.7399999999998</v>
      </c>
      <c r="AD2997">
        <v>2325.1</v>
      </c>
      <c r="AE2997">
        <v>2349.6999999999998</v>
      </c>
      <c r="AF2997">
        <v>2365.1799999999998</v>
      </c>
      <c r="AG2997">
        <v>2266.7399999999998</v>
      </c>
      <c r="AH2997">
        <v>2071.2399999999998</v>
      </c>
      <c r="AI2997">
        <v>1333.42</v>
      </c>
      <c r="AJ2997">
        <v>1133.56</v>
      </c>
      <c r="AK2997">
        <v>1133.8</v>
      </c>
      <c r="AL2997">
        <v>1136.78</v>
      </c>
      <c r="AM2997">
        <v>991.84</v>
      </c>
      <c r="AN2997">
        <v>485.48</v>
      </c>
      <c r="AO2997">
        <v>477.24</v>
      </c>
      <c r="AP2997">
        <v>928.94</v>
      </c>
      <c r="AQ2997">
        <v>1099.52</v>
      </c>
      <c r="AR2997">
        <v>1604.48</v>
      </c>
      <c r="AS2997">
        <v>1663.68</v>
      </c>
      <c r="AT2997">
        <v>1657.58</v>
      </c>
      <c r="AU2997">
        <v>57.5</v>
      </c>
      <c r="AV2997">
        <v>53</v>
      </c>
      <c r="AW2997">
        <v>52</v>
      </c>
      <c r="AX2997">
        <v>51</v>
      </c>
      <c r="AY2997">
        <v>51</v>
      </c>
      <c r="AZ2997">
        <v>51</v>
      </c>
      <c r="BA2997">
        <v>51</v>
      </c>
      <c r="BB2997">
        <v>50.5</v>
      </c>
      <c r="BC2997">
        <v>53.5</v>
      </c>
      <c r="BD2997">
        <v>58.5</v>
      </c>
      <c r="BE2997">
        <v>65.25</v>
      </c>
      <c r="BF2997">
        <v>71.5</v>
      </c>
      <c r="BG2997">
        <v>74.75</v>
      </c>
      <c r="BH2997">
        <v>78.5</v>
      </c>
      <c r="BI2997">
        <v>80.25</v>
      </c>
      <c r="BJ2997">
        <v>79.5</v>
      </c>
      <c r="BK2997">
        <v>78.25</v>
      </c>
      <c r="BL2997">
        <v>75.75</v>
      </c>
      <c r="BM2997">
        <v>71.75</v>
      </c>
      <c r="BN2997">
        <v>68.25</v>
      </c>
      <c r="BO2997">
        <v>63.5</v>
      </c>
      <c r="BP2997">
        <v>60.5</v>
      </c>
      <c r="BQ2997">
        <v>60.75</v>
      </c>
      <c r="BR2997">
        <v>60.5</v>
      </c>
      <c r="BS2997">
        <v>-90.518910000000005</v>
      </c>
      <c r="BT2997">
        <v>20.298649999999999</v>
      </c>
      <c r="BU2997">
        <v>5.3513450000000002</v>
      </c>
      <c r="BV2997">
        <v>6.7422979999999999</v>
      </c>
      <c r="BW2997">
        <v>9.9109339999999992</v>
      </c>
      <c r="BX2997">
        <v>-3.7422939999999998</v>
      </c>
      <c r="BY2997">
        <v>12.478109999999999</v>
      </c>
      <c r="BZ2997">
        <v>41.726610000000001</v>
      </c>
      <c r="CA2997">
        <v>-3.1363219999999998</v>
      </c>
      <c r="CB2997">
        <v>-50.186039999999998</v>
      </c>
      <c r="CC2997">
        <v>-69.97824</v>
      </c>
      <c r="CD2997">
        <v>-26.831790000000002</v>
      </c>
      <c r="CE2997">
        <v>96.694720000000004</v>
      </c>
      <c r="CF2997">
        <v>49.615310000000001</v>
      </c>
      <c r="CG2997">
        <v>23.278939999999999</v>
      </c>
      <c r="CH2997">
        <v>37.797379999999997</v>
      </c>
      <c r="CI2997">
        <v>154.44659999999999</v>
      </c>
      <c r="CJ2997">
        <v>633.16740000000004</v>
      </c>
      <c r="CK2997">
        <v>583.62220000000002</v>
      </c>
      <c r="CL2997">
        <v>290.22030000000001</v>
      </c>
      <c r="CM2997">
        <v>88.285979999999995</v>
      </c>
      <c r="CN2997">
        <v>36.219340000000003</v>
      </c>
      <c r="CO2997">
        <v>23.691469999999999</v>
      </c>
      <c r="CP2997">
        <v>6.2448810000000003</v>
      </c>
      <c r="CQ2997">
        <v>1276.981</v>
      </c>
      <c r="CR2997">
        <v>1252.712</v>
      </c>
      <c r="CS2997">
        <v>1534.577</v>
      </c>
      <c r="CT2997">
        <v>1374.6310000000001</v>
      </c>
      <c r="CU2997">
        <v>1075.4949999999999</v>
      </c>
      <c r="CV2997">
        <v>498.75119999999998</v>
      </c>
      <c r="CW2997">
        <v>708.36279999999999</v>
      </c>
      <c r="CX2997">
        <v>496.85640000000001</v>
      </c>
      <c r="CY2997">
        <v>800.86220000000003</v>
      </c>
      <c r="CZ2997">
        <v>2806.8429999999998</v>
      </c>
      <c r="DA2997">
        <v>3149.8150000000001</v>
      </c>
      <c r="DB2997">
        <v>3085.1779999999999</v>
      </c>
      <c r="DC2997">
        <v>3336.13</v>
      </c>
      <c r="DD2997">
        <v>2792.7240000000002</v>
      </c>
      <c r="DE2997">
        <v>2265.7809999999999</v>
      </c>
      <c r="DF2997">
        <v>2112.402</v>
      </c>
      <c r="DG2997">
        <v>2929.808</v>
      </c>
      <c r="DH2997">
        <v>2929.665</v>
      </c>
      <c r="DI2997">
        <v>2633.7179999999998</v>
      </c>
      <c r="DJ2997">
        <v>5481.0829999999996</v>
      </c>
      <c r="DK2997">
        <v>3124.7379999999998</v>
      </c>
      <c r="DL2997">
        <v>2731.8330000000001</v>
      </c>
      <c r="DM2997">
        <v>2691.8679999999999</v>
      </c>
      <c r="DN2997">
        <v>3284.0459999999998</v>
      </c>
      <c r="DO2997">
        <v>18</v>
      </c>
      <c r="DP2997">
        <v>20</v>
      </c>
    </row>
    <row r="2998" spans="1:120" hidden="1" x14ac:dyDescent="0.25">
      <c r="A2998" t="str">
        <f t="shared" si="46"/>
        <v>All_All CBP_44484</v>
      </c>
      <c r="B2998" t="s">
        <v>62</v>
      </c>
      <c r="C2998" t="s">
        <v>61</v>
      </c>
      <c r="D2998" t="s">
        <v>61</v>
      </c>
      <c r="E2998" t="s">
        <v>61</v>
      </c>
      <c r="F2998" t="s">
        <v>61</v>
      </c>
      <c r="G2998" t="s">
        <v>61</v>
      </c>
      <c r="H2998" t="s">
        <v>61</v>
      </c>
      <c r="I2998" t="s">
        <v>61</v>
      </c>
      <c r="J2998" t="s">
        <v>61</v>
      </c>
      <c r="K2998" t="s">
        <v>197</v>
      </c>
      <c r="L2998" s="18">
        <v>44484</v>
      </c>
      <c r="M2998">
        <v>19</v>
      </c>
      <c r="N2998">
        <v>19</v>
      </c>
      <c r="O2998" t="s">
        <v>258</v>
      </c>
      <c r="P2998">
        <v>17</v>
      </c>
      <c r="Q2998">
        <v>16</v>
      </c>
      <c r="R2998">
        <v>1</v>
      </c>
      <c r="S2998">
        <v>0</v>
      </c>
      <c r="T2998">
        <v>0</v>
      </c>
      <c r="U2998">
        <v>0</v>
      </c>
      <c r="V2998">
        <v>0</v>
      </c>
      <c r="W2998">
        <v>2988.18</v>
      </c>
      <c r="X2998">
        <v>3150.32</v>
      </c>
      <c r="Y2998">
        <v>3109</v>
      </c>
      <c r="Z2998">
        <v>3123.22</v>
      </c>
      <c r="AA2998">
        <v>3013.78</v>
      </c>
      <c r="AB2998">
        <v>3004.2</v>
      </c>
      <c r="AC2998">
        <v>3077.04</v>
      </c>
      <c r="AD2998">
        <v>3073.36</v>
      </c>
      <c r="AE2998">
        <v>3046.38</v>
      </c>
      <c r="AF2998">
        <v>3036.28</v>
      </c>
      <c r="AG2998">
        <v>3001.5</v>
      </c>
      <c r="AH2998">
        <v>2823.8263999999999</v>
      </c>
      <c r="AI2998">
        <v>2084.4535999999998</v>
      </c>
      <c r="AJ2998">
        <v>1887.24</v>
      </c>
      <c r="AK2998">
        <v>1900.64</v>
      </c>
      <c r="AL2998">
        <v>1856</v>
      </c>
      <c r="AM2998">
        <v>1688.24</v>
      </c>
      <c r="AN2998">
        <v>1194.8</v>
      </c>
      <c r="AO2998">
        <v>1205.08</v>
      </c>
      <c r="AP2998">
        <v>1627.2</v>
      </c>
      <c r="AQ2998">
        <v>1804.46</v>
      </c>
      <c r="AR2998">
        <v>2316.38</v>
      </c>
      <c r="AS2998">
        <v>2476.6</v>
      </c>
      <c r="AT2998">
        <v>2471.08</v>
      </c>
      <c r="AU2998">
        <v>57.176470999999999</v>
      </c>
      <c r="AV2998">
        <v>52.352941000000001</v>
      </c>
      <c r="AW2998">
        <v>50.705882000000003</v>
      </c>
      <c r="AX2998">
        <v>49.058824000000001</v>
      </c>
      <c r="AY2998">
        <v>49.058824000000001</v>
      </c>
      <c r="AZ2998">
        <v>48.411765000000003</v>
      </c>
      <c r="BA2998">
        <v>47.764705999999997</v>
      </c>
      <c r="BB2998">
        <v>46.941175999999999</v>
      </c>
      <c r="BC2998">
        <v>48.647058999999999</v>
      </c>
      <c r="BD2998">
        <v>54.294117999999997</v>
      </c>
      <c r="BE2998">
        <v>61.205882000000003</v>
      </c>
      <c r="BF2998">
        <v>66.647058999999999</v>
      </c>
      <c r="BG2998">
        <v>71.029411999999994</v>
      </c>
      <c r="BH2998">
        <v>74.941175999999999</v>
      </c>
      <c r="BI2998">
        <v>77.5</v>
      </c>
      <c r="BJ2998">
        <v>78.529411999999994</v>
      </c>
      <c r="BK2998">
        <v>79.382352999999995</v>
      </c>
      <c r="BL2998">
        <v>77.852941000000001</v>
      </c>
      <c r="BM2998">
        <v>73.852941000000001</v>
      </c>
      <c r="BN2998">
        <v>70.676471000000006</v>
      </c>
      <c r="BO2998">
        <v>66.411765000000003</v>
      </c>
      <c r="BP2998">
        <v>62.764705999999997</v>
      </c>
      <c r="BQ2998">
        <v>60.911765000000003</v>
      </c>
      <c r="BR2998">
        <v>59.529412000000001</v>
      </c>
      <c r="BS2998">
        <v>-119.5928</v>
      </c>
      <c r="BT2998">
        <v>8.0282999999999998</v>
      </c>
      <c r="BU2998">
        <v>-8.4288109999999996</v>
      </c>
      <c r="BV2998">
        <v>-62.508339999999997</v>
      </c>
      <c r="BW2998">
        <v>-25.393879999999999</v>
      </c>
      <c r="BX2998">
        <v>-22.346530000000001</v>
      </c>
      <c r="BY2998">
        <v>20.241140000000001</v>
      </c>
      <c r="BZ2998">
        <v>36.175579999999997</v>
      </c>
      <c r="CA2998">
        <v>13.06671</v>
      </c>
      <c r="CB2998">
        <v>-10.06371</v>
      </c>
      <c r="CC2998">
        <v>-88.226029999999994</v>
      </c>
      <c r="CD2998">
        <v>-96.895579999999995</v>
      </c>
      <c r="CE2998">
        <v>56.125709999999998</v>
      </c>
      <c r="CF2998">
        <v>-1.0867770000000001</v>
      </c>
      <c r="CG2998">
        <v>-38.498429999999999</v>
      </c>
      <c r="CH2998">
        <v>16.805109999999999</v>
      </c>
      <c r="CI2998">
        <v>154.62970000000001</v>
      </c>
      <c r="CJ2998">
        <v>624.43600000000004</v>
      </c>
      <c r="CK2998">
        <v>557.91999999999996</v>
      </c>
      <c r="CL2998">
        <v>318.0754</v>
      </c>
      <c r="CM2998">
        <v>100.7878</v>
      </c>
      <c r="CN2998">
        <v>65.980069999999998</v>
      </c>
      <c r="CO2998">
        <v>31.778369999999999</v>
      </c>
      <c r="CP2998">
        <v>16.69642</v>
      </c>
      <c r="CQ2998">
        <v>1476.92</v>
      </c>
      <c r="CR2998">
        <v>1353.566</v>
      </c>
      <c r="CS2998">
        <v>1681.075</v>
      </c>
      <c r="CT2998">
        <v>1574.722</v>
      </c>
      <c r="CU2998">
        <v>1157.498</v>
      </c>
      <c r="CV2998">
        <v>566.59059999999999</v>
      </c>
      <c r="CW2998">
        <v>767.7491</v>
      </c>
      <c r="CX2998">
        <v>540.99519999999995</v>
      </c>
      <c r="CY2998">
        <v>924.84690000000001</v>
      </c>
      <c r="CZ2998">
        <v>2959.933</v>
      </c>
      <c r="DA2998">
        <v>3321.4989999999998</v>
      </c>
      <c r="DB2998">
        <v>3301.4059999999999</v>
      </c>
      <c r="DC2998">
        <v>3524.174</v>
      </c>
      <c r="DD2998">
        <v>2946.2550000000001</v>
      </c>
      <c r="DE2998">
        <v>2483.3240000000001</v>
      </c>
      <c r="DF2998">
        <v>2196.6</v>
      </c>
      <c r="DG2998">
        <v>3013.884</v>
      </c>
      <c r="DH2998">
        <v>2986.7139999999999</v>
      </c>
      <c r="DI2998">
        <v>2811.88</v>
      </c>
      <c r="DJ2998">
        <v>5699.18</v>
      </c>
      <c r="DK2998">
        <v>3261.1709999999998</v>
      </c>
      <c r="DL2998">
        <v>2858.0340000000001</v>
      </c>
      <c r="DM2998">
        <v>2806.1149999999998</v>
      </c>
      <c r="DN2998">
        <v>3387.6869999999999</v>
      </c>
      <c r="DO2998">
        <v>18</v>
      </c>
      <c r="DP2998">
        <v>20</v>
      </c>
    </row>
    <row r="2999" spans="1:120" hidden="1" x14ac:dyDescent="0.25">
      <c r="A2999" t="str">
        <f t="shared" si="46"/>
        <v>Size_Grp-200 kW and above_All CBP_44484</v>
      </c>
      <c r="B2999" t="s">
        <v>62</v>
      </c>
      <c r="C2999" t="s">
        <v>207</v>
      </c>
      <c r="D2999" t="s">
        <v>61</v>
      </c>
      <c r="E2999" t="s">
        <v>61</v>
      </c>
      <c r="F2999" t="s">
        <v>61</v>
      </c>
      <c r="G2999" t="s">
        <v>61</v>
      </c>
      <c r="H2999" t="s">
        <v>61</v>
      </c>
      <c r="I2999" t="s">
        <v>61</v>
      </c>
      <c r="J2999" t="s">
        <v>102</v>
      </c>
      <c r="K2999" t="s">
        <v>197</v>
      </c>
      <c r="L2999" s="18">
        <v>44484</v>
      </c>
      <c r="M2999">
        <v>19</v>
      </c>
      <c r="N2999">
        <v>19</v>
      </c>
      <c r="O2999" t="s">
        <v>258</v>
      </c>
      <c r="P2999">
        <v>5</v>
      </c>
      <c r="Q2999">
        <v>5</v>
      </c>
      <c r="R2999">
        <v>1</v>
      </c>
      <c r="S2999">
        <v>0</v>
      </c>
      <c r="T2999">
        <v>1</v>
      </c>
      <c r="U2999">
        <v>0</v>
      </c>
      <c r="V2999">
        <v>1</v>
      </c>
      <c r="W2999">
        <v>2154.84</v>
      </c>
      <c r="X2999">
        <v>2349.84</v>
      </c>
      <c r="Y2999">
        <v>2375.6</v>
      </c>
      <c r="Z2999">
        <v>2374.6</v>
      </c>
      <c r="AA2999">
        <v>2296.88</v>
      </c>
      <c r="AB2999">
        <v>2291.96</v>
      </c>
      <c r="AC2999">
        <v>2304.56</v>
      </c>
      <c r="AD2999">
        <v>2296.7199999999998</v>
      </c>
      <c r="AE2999">
        <v>2277.52</v>
      </c>
      <c r="AF2999">
        <v>2288.36</v>
      </c>
      <c r="AG2999">
        <v>2321.1999999999998</v>
      </c>
      <c r="AH2999">
        <v>2218.8000000000002</v>
      </c>
      <c r="AI2999">
        <v>1572.32</v>
      </c>
      <c r="AJ2999">
        <v>1460.28</v>
      </c>
      <c r="AK2999">
        <v>1453.76</v>
      </c>
      <c r="AL2999">
        <v>1396.04</v>
      </c>
      <c r="AM2999">
        <v>1170.3599999999999</v>
      </c>
      <c r="AN2999">
        <v>783.4</v>
      </c>
      <c r="AO2999">
        <v>831.04</v>
      </c>
      <c r="AP2999">
        <v>1188.32</v>
      </c>
      <c r="AQ2999">
        <v>1273.8800000000001</v>
      </c>
      <c r="AR2999">
        <v>1647.2</v>
      </c>
      <c r="AS2999">
        <v>1745.36</v>
      </c>
      <c r="AT2999">
        <v>1743.32</v>
      </c>
      <c r="AU2999">
        <v>56.8</v>
      </c>
      <c r="AV2999">
        <v>52</v>
      </c>
      <c r="AW2999">
        <v>50.6</v>
      </c>
      <c r="AX2999">
        <v>49.2</v>
      </c>
      <c r="AY2999">
        <v>49.2</v>
      </c>
      <c r="AZ2999">
        <v>48.8</v>
      </c>
      <c r="BA2999">
        <v>48.4</v>
      </c>
      <c r="BB2999">
        <v>47.6</v>
      </c>
      <c r="BC2999">
        <v>50</v>
      </c>
      <c r="BD2999">
        <v>55.4</v>
      </c>
      <c r="BE2999">
        <v>62.2</v>
      </c>
      <c r="BF2999">
        <v>68.2</v>
      </c>
      <c r="BG2999">
        <v>72.400000000000006</v>
      </c>
      <c r="BH2999">
        <v>76.2</v>
      </c>
      <c r="BI2999">
        <v>78.400000000000006</v>
      </c>
      <c r="BJ2999">
        <v>78.400000000000006</v>
      </c>
      <c r="BK2999">
        <v>78</v>
      </c>
      <c r="BL2999">
        <v>76</v>
      </c>
      <c r="BM2999">
        <v>72</v>
      </c>
      <c r="BN2999">
        <v>68.599999999999994</v>
      </c>
      <c r="BO2999">
        <v>64.2</v>
      </c>
      <c r="BP2999">
        <v>61.2</v>
      </c>
      <c r="BQ2999">
        <v>60.2</v>
      </c>
      <c r="BR2999">
        <v>59.2</v>
      </c>
      <c r="BS2999">
        <v>-72.837389999999999</v>
      </c>
      <c r="BT2999">
        <v>13.430020000000001</v>
      </c>
      <c r="BU2999">
        <v>-1.7112449999999999</v>
      </c>
      <c r="BV2999">
        <v>-52.84319</v>
      </c>
      <c r="BW2999">
        <v>-19.186699999999998</v>
      </c>
      <c r="BX2999">
        <v>-11.269830000000001</v>
      </c>
      <c r="BY2999">
        <v>8.9514270000000007</v>
      </c>
      <c r="BZ2999">
        <v>29.98038</v>
      </c>
      <c r="CA2999">
        <v>12.88766</v>
      </c>
      <c r="CB2999">
        <v>-13.27474</v>
      </c>
      <c r="CC2999">
        <v>-89.18647</v>
      </c>
      <c r="CD2999">
        <v>-112.2025</v>
      </c>
      <c r="CE2999">
        <v>5.7131040000000004</v>
      </c>
      <c r="CF2999">
        <v>-27.392620000000001</v>
      </c>
      <c r="CG2999">
        <v>-61.184229999999999</v>
      </c>
      <c r="CH2999">
        <v>-12.54189</v>
      </c>
      <c r="CI2999">
        <v>106.4846</v>
      </c>
      <c r="CJ2999">
        <v>477.03050000000002</v>
      </c>
      <c r="CK2999">
        <v>430.41500000000002</v>
      </c>
      <c r="CL2999">
        <v>194.55869999999999</v>
      </c>
      <c r="CM2999">
        <v>94.500960000000006</v>
      </c>
      <c r="CN2999">
        <v>72.26728</v>
      </c>
      <c r="CO2999">
        <v>42.888289999999998</v>
      </c>
      <c r="CP2999">
        <v>31.234349999999999</v>
      </c>
      <c r="CQ2999">
        <v>944.11969999999997</v>
      </c>
      <c r="CR2999">
        <v>632.51829999999995</v>
      </c>
      <c r="CS2999">
        <v>806.08619999999996</v>
      </c>
      <c r="CT2999">
        <v>789.42870000000005</v>
      </c>
      <c r="CU2999">
        <v>552.90520000000004</v>
      </c>
      <c r="CV2999">
        <v>284.68509999999998</v>
      </c>
      <c r="CW2999">
        <v>334.01100000000002</v>
      </c>
      <c r="CX2999">
        <v>271.89800000000002</v>
      </c>
      <c r="CY2999">
        <v>441.8279</v>
      </c>
      <c r="CZ2999">
        <v>1586.252</v>
      </c>
      <c r="DA2999">
        <v>2032.675</v>
      </c>
      <c r="DB2999">
        <v>1875.0519999999999</v>
      </c>
      <c r="DC2999">
        <v>2222.8150000000001</v>
      </c>
      <c r="DD2999">
        <v>2229.77</v>
      </c>
      <c r="DE2999">
        <v>1877.3030000000001</v>
      </c>
      <c r="DF2999">
        <v>1549.22</v>
      </c>
      <c r="DG2999">
        <v>2112.33</v>
      </c>
      <c r="DH2999">
        <v>2517.62</v>
      </c>
      <c r="DI2999">
        <v>2189.672</v>
      </c>
      <c r="DJ2999">
        <v>3582.123</v>
      </c>
      <c r="DK2999">
        <v>2465.4340000000002</v>
      </c>
      <c r="DL2999">
        <v>1834.0920000000001</v>
      </c>
      <c r="DM2999">
        <v>1656.5440000000001</v>
      </c>
      <c r="DN2999">
        <v>1828.6980000000001</v>
      </c>
      <c r="DO2999">
        <v>18</v>
      </c>
      <c r="DP2999">
        <v>20</v>
      </c>
    </row>
    <row r="3000" spans="1:120" hidden="1" x14ac:dyDescent="0.25">
      <c r="A3000" t="str">
        <f t="shared" si="46"/>
        <v>Industry_Type-1. Agriculture, Mining &amp; Construction_All CBP_44484</v>
      </c>
      <c r="B3000" t="s">
        <v>62</v>
      </c>
      <c r="C3000" t="s">
        <v>211</v>
      </c>
      <c r="D3000" t="s">
        <v>61</v>
      </c>
      <c r="E3000" t="s">
        <v>61</v>
      </c>
      <c r="F3000" t="s">
        <v>61</v>
      </c>
      <c r="G3000" t="s">
        <v>30</v>
      </c>
      <c r="H3000" t="s">
        <v>61</v>
      </c>
      <c r="I3000" t="s">
        <v>61</v>
      </c>
      <c r="J3000" t="s">
        <v>61</v>
      </c>
      <c r="K3000" t="s">
        <v>197</v>
      </c>
      <c r="L3000" s="18">
        <v>44484</v>
      </c>
      <c r="M3000">
        <v>19</v>
      </c>
      <c r="N3000">
        <v>19</v>
      </c>
      <c r="O3000" t="s">
        <v>258</v>
      </c>
      <c r="P3000">
        <v>3</v>
      </c>
      <c r="Q3000">
        <v>3</v>
      </c>
      <c r="R3000">
        <v>1</v>
      </c>
      <c r="S3000">
        <v>0</v>
      </c>
      <c r="T3000">
        <v>1</v>
      </c>
      <c r="U3000">
        <v>0</v>
      </c>
      <c r="V3000">
        <v>1</v>
      </c>
      <c r="W3000">
        <v>1498.12</v>
      </c>
      <c r="X3000">
        <v>1697.68</v>
      </c>
      <c r="Y3000">
        <v>1701.2</v>
      </c>
      <c r="Z3000">
        <v>1699</v>
      </c>
      <c r="AA3000">
        <v>1696.72</v>
      </c>
      <c r="AB3000">
        <v>1698.44</v>
      </c>
      <c r="AC3000">
        <v>1745.2</v>
      </c>
      <c r="AD3000">
        <v>1760.64</v>
      </c>
      <c r="AE3000">
        <v>1757.28</v>
      </c>
      <c r="AF3000">
        <v>1763.72</v>
      </c>
      <c r="AG3000">
        <v>1704.48</v>
      </c>
      <c r="AH3000">
        <v>1552.88</v>
      </c>
      <c r="AI3000">
        <v>901.68</v>
      </c>
      <c r="AJ3000">
        <v>794.12</v>
      </c>
      <c r="AK3000">
        <v>784.72</v>
      </c>
      <c r="AL3000">
        <v>773.32</v>
      </c>
      <c r="AM3000">
        <v>655.88</v>
      </c>
      <c r="AN3000">
        <v>274.04000000000002</v>
      </c>
      <c r="AO3000">
        <v>281.83999999999997</v>
      </c>
      <c r="AP3000">
        <v>702.16</v>
      </c>
      <c r="AQ3000">
        <v>782.6</v>
      </c>
      <c r="AR3000">
        <v>1123.68</v>
      </c>
      <c r="AS3000">
        <v>1161.8399999999999</v>
      </c>
      <c r="AT3000">
        <v>1154.1199999999999</v>
      </c>
      <c r="AU3000">
        <v>56.666666999999997</v>
      </c>
      <c r="AV3000">
        <v>52</v>
      </c>
      <c r="AW3000">
        <v>51</v>
      </c>
      <c r="AX3000">
        <v>50</v>
      </c>
      <c r="AY3000">
        <v>50</v>
      </c>
      <c r="AZ3000">
        <v>50</v>
      </c>
      <c r="BA3000">
        <v>50</v>
      </c>
      <c r="BB3000">
        <v>49.333333000000003</v>
      </c>
      <c r="BC3000">
        <v>52.666666999999997</v>
      </c>
      <c r="BD3000">
        <v>57.666666999999997</v>
      </c>
      <c r="BE3000">
        <v>64.333332999999996</v>
      </c>
      <c r="BF3000">
        <v>71</v>
      </c>
      <c r="BG3000">
        <v>74.666667000000004</v>
      </c>
      <c r="BH3000">
        <v>78.333332999999996</v>
      </c>
      <c r="BI3000">
        <v>80</v>
      </c>
      <c r="BJ3000">
        <v>78.666667000000004</v>
      </c>
      <c r="BK3000">
        <v>76.666667000000004</v>
      </c>
      <c r="BL3000">
        <v>74</v>
      </c>
      <c r="BM3000">
        <v>70</v>
      </c>
      <c r="BN3000">
        <v>66.333332999999996</v>
      </c>
      <c r="BO3000">
        <v>61.666666999999997</v>
      </c>
      <c r="BP3000">
        <v>59.333333000000003</v>
      </c>
      <c r="BQ3000">
        <v>59.666666999999997</v>
      </c>
      <c r="BR3000">
        <v>59.333333000000003</v>
      </c>
      <c r="BS3000">
        <v>-42.4985</v>
      </c>
      <c r="BT3000">
        <v>25.73218</v>
      </c>
      <c r="BU3000">
        <v>14.797549999999999</v>
      </c>
      <c r="BV3000">
        <v>14.427670000000001</v>
      </c>
      <c r="BW3000">
        <v>15.06561</v>
      </c>
      <c r="BX3000">
        <v>4.9766849999999998</v>
      </c>
      <c r="BY3000">
        <v>16.88129</v>
      </c>
      <c r="BZ3000">
        <v>22.171140000000001</v>
      </c>
      <c r="CA3000">
        <v>-8.7285769999999996</v>
      </c>
      <c r="CB3000">
        <v>-45.64761</v>
      </c>
      <c r="CC3000">
        <v>-63.499540000000003</v>
      </c>
      <c r="CD3000">
        <v>-34.125399999999999</v>
      </c>
      <c r="CE3000">
        <v>58.954639999999998</v>
      </c>
      <c r="CF3000">
        <v>25.82198</v>
      </c>
      <c r="CG3000">
        <v>-0.1613617</v>
      </c>
      <c r="CH3000">
        <v>13.50089</v>
      </c>
      <c r="CI3000">
        <v>107.7504</v>
      </c>
      <c r="CJ3000">
        <v>485.5102</v>
      </c>
      <c r="CK3000">
        <v>458.1542</v>
      </c>
      <c r="CL3000">
        <v>168.65790000000001</v>
      </c>
      <c r="CM3000">
        <v>80.189030000000002</v>
      </c>
      <c r="CN3000">
        <v>41.476550000000003</v>
      </c>
      <c r="CO3000">
        <v>29.499130000000001</v>
      </c>
      <c r="CP3000">
        <v>21.744599999999998</v>
      </c>
      <c r="CQ3000">
        <v>748.78309999999999</v>
      </c>
      <c r="CR3000">
        <v>532.37270000000001</v>
      </c>
      <c r="CS3000">
        <v>660.19159999999999</v>
      </c>
      <c r="CT3000">
        <v>590.78660000000002</v>
      </c>
      <c r="CU3000">
        <v>471.23770000000002</v>
      </c>
      <c r="CV3000">
        <v>218.1421</v>
      </c>
      <c r="CW3000">
        <v>282.29419999999999</v>
      </c>
      <c r="CX3000">
        <v>232.9579</v>
      </c>
      <c r="CY3000">
        <v>322.07639999999998</v>
      </c>
      <c r="CZ3000">
        <v>1439.3009999999999</v>
      </c>
      <c r="DA3000">
        <v>1892.145</v>
      </c>
      <c r="DB3000">
        <v>1696.1880000000001</v>
      </c>
      <c r="DC3000">
        <v>2051.212</v>
      </c>
      <c r="DD3000">
        <v>2092.0590000000002</v>
      </c>
      <c r="DE3000">
        <v>1675.5150000000001</v>
      </c>
      <c r="DF3000">
        <v>1475.1179999999999</v>
      </c>
      <c r="DG3000">
        <v>2033.02</v>
      </c>
      <c r="DH3000">
        <v>2462.3539999999998</v>
      </c>
      <c r="DI3000">
        <v>2014.231</v>
      </c>
      <c r="DJ3000">
        <v>3367.248</v>
      </c>
      <c r="DK3000">
        <v>2329.9349999999999</v>
      </c>
      <c r="DL3000">
        <v>1709.6379999999999</v>
      </c>
      <c r="DM3000">
        <v>1543.4770000000001</v>
      </c>
      <c r="DN3000">
        <v>1725.95</v>
      </c>
      <c r="DO3000">
        <v>18</v>
      </c>
      <c r="DP3000">
        <v>20</v>
      </c>
    </row>
    <row r="3001" spans="1:120" hidden="1" x14ac:dyDescent="0.25">
      <c r="A3001" t="str">
        <f t="shared" si="46"/>
        <v>Size_Grp-20 to 199.99 kW_All CBP_44484</v>
      </c>
      <c r="B3001" t="s">
        <v>62</v>
      </c>
      <c r="C3001" t="s">
        <v>201</v>
      </c>
      <c r="D3001" t="s">
        <v>61</v>
      </c>
      <c r="E3001" t="s">
        <v>61</v>
      </c>
      <c r="F3001" t="s">
        <v>61</v>
      </c>
      <c r="G3001" t="s">
        <v>61</v>
      </c>
      <c r="H3001" t="s">
        <v>61</v>
      </c>
      <c r="I3001" t="s">
        <v>61</v>
      </c>
      <c r="J3001" t="s">
        <v>101</v>
      </c>
      <c r="K3001" t="s">
        <v>197</v>
      </c>
      <c r="L3001" s="18">
        <v>44484</v>
      </c>
      <c r="M3001">
        <v>19</v>
      </c>
      <c r="N3001">
        <v>19</v>
      </c>
      <c r="O3001" t="s">
        <v>258</v>
      </c>
      <c r="P3001">
        <v>10</v>
      </c>
      <c r="Q3001">
        <v>10</v>
      </c>
      <c r="R3001">
        <v>1</v>
      </c>
      <c r="S3001">
        <v>0</v>
      </c>
      <c r="T3001">
        <v>1</v>
      </c>
      <c r="U3001">
        <v>0</v>
      </c>
      <c r="V3001">
        <v>1</v>
      </c>
      <c r="W3001">
        <v>517.74</v>
      </c>
      <c r="X3001">
        <v>495.66</v>
      </c>
      <c r="Y3001">
        <v>429.62</v>
      </c>
      <c r="Z3001">
        <v>444.8</v>
      </c>
      <c r="AA3001">
        <v>412.92</v>
      </c>
      <c r="AB3001">
        <v>407.12</v>
      </c>
      <c r="AC3001">
        <v>453.02</v>
      </c>
      <c r="AD3001">
        <v>460.98</v>
      </c>
      <c r="AE3001">
        <v>447.78</v>
      </c>
      <c r="AF3001">
        <v>427.74</v>
      </c>
      <c r="AG3001">
        <v>397.8</v>
      </c>
      <c r="AH3001">
        <v>351.8064</v>
      </c>
      <c r="AI3001">
        <v>300.77359999999999</v>
      </c>
      <c r="AJ3001">
        <v>310.54000000000002</v>
      </c>
      <c r="AK3001">
        <v>325.89999999999998</v>
      </c>
      <c r="AL3001">
        <v>343.56</v>
      </c>
      <c r="AM3001">
        <v>416.88</v>
      </c>
      <c r="AN3001">
        <v>359.64</v>
      </c>
      <c r="AO3001">
        <v>330.58</v>
      </c>
      <c r="AP3001">
        <v>369.58</v>
      </c>
      <c r="AQ3001">
        <v>421.64</v>
      </c>
      <c r="AR3001">
        <v>389.6</v>
      </c>
      <c r="AS3001">
        <v>426.4</v>
      </c>
      <c r="AT3001">
        <v>431.42</v>
      </c>
      <c r="AU3001">
        <v>57.3</v>
      </c>
      <c r="AV3001">
        <v>52.3</v>
      </c>
      <c r="AW3001">
        <v>50.5</v>
      </c>
      <c r="AX3001">
        <v>48.7</v>
      </c>
      <c r="AY3001">
        <v>48.7</v>
      </c>
      <c r="AZ3001">
        <v>47.9</v>
      </c>
      <c r="BA3001">
        <v>47.1</v>
      </c>
      <c r="BB3001">
        <v>46.2</v>
      </c>
      <c r="BC3001">
        <v>47.6</v>
      </c>
      <c r="BD3001">
        <v>53.5</v>
      </c>
      <c r="BE3001">
        <v>60.5</v>
      </c>
      <c r="BF3001">
        <v>65.8</v>
      </c>
      <c r="BG3001">
        <v>70.400000000000006</v>
      </c>
      <c r="BH3001">
        <v>74.400000000000006</v>
      </c>
      <c r="BI3001">
        <v>77.2</v>
      </c>
      <c r="BJ3001">
        <v>78.7</v>
      </c>
      <c r="BK3001">
        <v>80.2</v>
      </c>
      <c r="BL3001">
        <v>78.900000000000006</v>
      </c>
      <c r="BM3001">
        <v>74.900000000000006</v>
      </c>
      <c r="BN3001">
        <v>71.8</v>
      </c>
      <c r="BO3001">
        <v>67.599999999999994</v>
      </c>
      <c r="BP3001">
        <v>63.6</v>
      </c>
      <c r="BQ3001">
        <v>61.3</v>
      </c>
      <c r="BR3001">
        <v>59.7</v>
      </c>
      <c r="BS3001">
        <v>-23.364660000000001</v>
      </c>
      <c r="BT3001">
        <v>-10.51596</v>
      </c>
      <c r="BU3001">
        <v>-7.3614119999999996</v>
      </c>
      <c r="BV3001">
        <v>-11.38913</v>
      </c>
      <c r="BW3001">
        <v>-8.7624569999999995</v>
      </c>
      <c r="BX3001">
        <v>-8.9015979999999999</v>
      </c>
      <c r="BY3001">
        <v>8.7602960000000003</v>
      </c>
      <c r="BZ3001">
        <v>-6.5866920000000002</v>
      </c>
      <c r="CA3001">
        <v>0.50515840000000001</v>
      </c>
      <c r="CB3001">
        <v>16.269259999999999</v>
      </c>
      <c r="CC3001">
        <v>12.9857</v>
      </c>
      <c r="CD3001">
        <v>21.90156</v>
      </c>
      <c r="CE3001">
        <v>24.303809999999999</v>
      </c>
      <c r="CF3001">
        <v>15.004580000000001</v>
      </c>
      <c r="CG3001">
        <v>21.236090000000001</v>
      </c>
      <c r="CH3001">
        <v>17.323219999999999</v>
      </c>
      <c r="CI3001">
        <v>19.965599999999998</v>
      </c>
      <c r="CJ3001">
        <v>80.116429999999994</v>
      </c>
      <c r="CK3001">
        <v>78.254519999999999</v>
      </c>
      <c r="CL3001">
        <v>79.582300000000004</v>
      </c>
      <c r="CM3001">
        <v>16.344360000000002</v>
      </c>
      <c r="CN3001">
        <v>8.6923580000000005</v>
      </c>
      <c r="CO3001">
        <v>9.8189989999999998</v>
      </c>
      <c r="CP3001">
        <v>6.5104930000000003</v>
      </c>
      <c r="CQ3001">
        <v>70.362250000000003</v>
      </c>
      <c r="CR3001">
        <v>42.866799999999998</v>
      </c>
      <c r="CS3001">
        <v>42.171509999999998</v>
      </c>
      <c r="CT3001">
        <v>40.497</v>
      </c>
      <c r="CU3001">
        <v>25.316269999999999</v>
      </c>
      <c r="CV3001">
        <v>25.7851</v>
      </c>
      <c r="CW3001">
        <v>62.36318</v>
      </c>
      <c r="CX3001">
        <v>12.402060000000001</v>
      </c>
      <c r="CY3001">
        <v>55.900149999999996</v>
      </c>
      <c r="CZ3001">
        <v>78.431650000000005</v>
      </c>
      <c r="DA3001">
        <v>99.091359999999995</v>
      </c>
      <c r="DB3001">
        <v>173.6028</v>
      </c>
      <c r="DC3001">
        <v>258.56849999999997</v>
      </c>
      <c r="DD3001">
        <v>329.6823</v>
      </c>
      <c r="DE3001">
        <v>212.3853</v>
      </c>
      <c r="DF3001">
        <v>204.3862</v>
      </c>
      <c r="DG3001">
        <v>168.72659999999999</v>
      </c>
      <c r="DH3001">
        <v>94.988879999999995</v>
      </c>
      <c r="DI3001">
        <v>109.07040000000001</v>
      </c>
      <c r="DJ3001">
        <v>106.9589</v>
      </c>
      <c r="DK3001">
        <v>120.8222</v>
      </c>
      <c r="DL3001">
        <v>231.65989999999999</v>
      </c>
      <c r="DM3001">
        <v>215.07380000000001</v>
      </c>
      <c r="DN3001">
        <v>195.9683</v>
      </c>
      <c r="DO3001">
        <v>18</v>
      </c>
      <c r="DP3001">
        <v>20</v>
      </c>
    </row>
    <row r="3002" spans="1:120" hidden="1" x14ac:dyDescent="0.25">
      <c r="A3002" t="str">
        <f t="shared" si="46"/>
        <v>Size_Grp-Below 20 kW_All CBP_44484</v>
      </c>
      <c r="B3002" t="s">
        <v>62</v>
      </c>
      <c r="C3002" t="s">
        <v>259</v>
      </c>
      <c r="D3002" t="s">
        <v>61</v>
      </c>
      <c r="E3002" t="s">
        <v>61</v>
      </c>
      <c r="F3002" t="s">
        <v>61</v>
      </c>
      <c r="G3002" t="s">
        <v>61</v>
      </c>
      <c r="H3002" t="s">
        <v>61</v>
      </c>
      <c r="I3002" t="s">
        <v>61</v>
      </c>
      <c r="J3002" t="s">
        <v>260</v>
      </c>
      <c r="K3002" t="s">
        <v>197</v>
      </c>
      <c r="L3002" s="18">
        <v>44484</v>
      </c>
      <c r="M3002">
        <v>19</v>
      </c>
      <c r="N3002">
        <v>19</v>
      </c>
      <c r="O3002" t="s">
        <v>258</v>
      </c>
      <c r="P3002">
        <v>2</v>
      </c>
      <c r="Q3002">
        <v>1</v>
      </c>
      <c r="R3002">
        <v>1</v>
      </c>
      <c r="S3002">
        <v>0</v>
      </c>
      <c r="T3002">
        <v>1</v>
      </c>
      <c r="U3002">
        <v>0</v>
      </c>
      <c r="V3002">
        <v>1</v>
      </c>
      <c r="W3002">
        <v>4.2</v>
      </c>
      <c r="X3002">
        <v>4.2</v>
      </c>
      <c r="Y3002">
        <v>3.9</v>
      </c>
      <c r="Z3002">
        <v>4.2</v>
      </c>
      <c r="AA3002">
        <v>3.9</v>
      </c>
      <c r="AB3002">
        <v>3.9</v>
      </c>
      <c r="AC3002">
        <v>4.2</v>
      </c>
      <c r="AD3002">
        <v>4.2</v>
      </c>
      <c r="AE3002">
        <v>3.9</v>
      </c>
      <c r="AF3002">
        <v>3.6</v>
      </c>
      <c r="AG3002">
        <v>4.2</v>
      </c>
      <c r="AH3002">
        <v>3.9</v>
      </c>
      <c r="AI3002">
        <v>3.3</v>
      </c>
      <c r="AJ3002">
        <v>7.5</v>
      </c>
      <c r="AK3002">
        <v>14.1</v>
      </c>
      <c r="AL3002">
        <v>3.3</v>
      </c>
      <c r="AM3002">
        <v>3.6</v>
      </c>
      <c r="AN3002">
        <v>3.6</v>
      </c>
      <c r="AO3002">
        <v>3.3</v>
      </c>
      <c r="AP3002">
        <v>3.6</v>
      </c>
      <c r="AQ3002">
        <v>3.9</v>
      </c>
      <c r="AR3002">
        <v>6.3</v>
      </c>
      <c r="AS3002">
        <v>11.4</v>
      </c>
      <c r="AT3002">
        <v>3.6</v>
      </c>
      <c r="AU3002">
        <v>28.5</v>
      </c>
      <c r="AV3002">
        <v>26</v>
      </c>
      <c r="AW3002">
        <v>25</v>
      </c>
      <c r="AX3002">
        <v>24</v>
      </c>
      <c r="AY3002">
        <v>24</v>
      </c>
      <c r="AZ3002">
        <v>23.5</v>
      </c>
      <c r="BA3002">
        <v>23</v>
      </c>
      <c r="BB3002">
        <v>22.5</v>
      </c>
      <c r="BC3002">
        <v>23</v>
      </c>
      <c r="BD3002">
        <v>26</v>
      </c>
      <c r="BE3002">
        <v>29.5</v>
      </c>
      <c r="BF3002">
        <v>32</v>
      </c>
      <c r="BG3002">
        <v>34.5</v>
      </c>
      <c r="BH3002">
        <v>36.5</v>
      </c>
      <c r="BI3002">
        <v>38</v>
      </c>
      <c r="BJ3002">
        <v>39</v>
      </c>
      <c r="BK3002">
        <v>40</v>
      </c>
      <c r="BL3002">
        <v>39.5</v>
      </c>
      <c r="BM3002">
        <v>37.5</v>
      </c>
      <c r="BN3002">
        <v>36</v>
      </c>
      <c r="BO3002">
        <v>34</v>
      </c>
      <c r="BP3002">
        <v>32</v>
      </c>
      <c r="BQ3002">
        <v>30.5</v>
      </c>
      <c r="BR3002">
        <v>29.5</v>
      </c>
      <c r="BS3002">
        <v>0.77387810000000001</v>
      </c>
      <c r="BT3002">
        <v>-0.28863719999999998</v>
      </c>
      <c r="BU3002">
        <v>0.16735549999999999</v>
      </c>
      <c r="BV3002">
        <v>-0.33272170000000001</v>
      </c>
      <c r="BW3002">
        <v>-0.18402789999999999</v>
      </c>
      <c r="BX3002">
        <v>-0.10361529999999999</v>
      </c>
      <c r="BY3002">
        <v>-0.76443079999999997</v>
      </c>
      <c r="BZ3002">
        <v>-0.1828265</v>
      </c>
      <c r="CA3002">
        <v>0.88034489999999999</v>
      </c>
      <c r="CB3002">
        <v>0.31128640000000002</v>
      </c>
      <c r="CC3002">
        <v>2.0511170000000001</v>
      </c>
      <c r="CD3002">
        <v>-0.27004240000000002</v>
      </c>
      <c r="CE3002">
        <v>0.4035318</v>
      </c>
      <c r="CF3002">
        <v>-3.763665</v>
      </c>
      <c r="CG3002">
        <v>-10.51132</v>
      </c>
      <c r="CH3002">
        <v>0.35081600000000002</v>
      </c>
      <c r="CI3002">
        <v>6.98931E-2</v>
      </c>
      <c r="CJ3002">
        <v>0.44330259999999999</v>
      </c>
      <c r="CK3002">
        <v>0.44867780000000002</v>
      </c>
      <c r="CL3002">
        <v>7.1774000000000004E-2</v>
      </c>
      <c r="CM3002">
        <v>-6.2822799999999998E-2</v>
      </c>
      <c r="CN3002">
        <v>-2.4754849999999999</v>
      </c>
      <c r="CO3002">
        <v>-7.4116419999999996</v>
      </c>
      <c r="CP3002">
        <v>0.56771709999999997</v>
      </c>
      <c r="CQ3002">
        <v>0.41663670000000003</v>
      </c>
      <c r="CR3002">
        <v>4.0360999999999999E-3</v>
      </c>
      <c r="CS3002">
        <v>5.8634999999999998E-3</v>
      </c>
      <c r="CT3002">
        <v>9.0726299999999996E-2</v>
      </c>
      <c r="CU3002">
        <v>5.2891800000000003E-2</v>
      </c>
      <c r="CV3002">
        <v>1.89987E-2</v>
      </c>
      <c r="CW3002">
        <v>8.1014600000000006E-2</v>
      </c>
      <c r="CX3002">
        <v>0.25292779999999998</v>
      </c>
      <c r="CY3002">
        <v>0.70156540000000001</v>
      </c>
      <c r="CZ3002">
        <v>0.13357849999999999</v>
      </c>
      <c r="DA3002">
        <v>6.2613640000000004</v>
      </c>
      <c r="DB3002">
        <v>2.90604E-2</v>
      </c>
      <c r="DC3002">
        <v>6.9300999999999998E-3</v>
      </c>
      <c r="DD3002">
        <v>1.1306699999999999E-2</v>
      </c>
      <c r="DE3002">
        <v>1.877E-3</v>
      </c>
      <c r="DF3002">
        <v>2.6151999999999998E-3</v>
      </c>
      <c r="DG3002">
        <v>3.1278899999999998E-2</v>
      </c>
      <c r="DH3002">
        <v>0.17816789999999999</v>
      </c>
      <c r="DI3002">
        <v>5.6479E-3</v>
      </c>
      <c r="DJ3002">
        <v>1.3306E-2</v>
      </c>
      <c r="DK3002">
        <v>6.8605000000000003E-3</v>
      </c>
      <c r="DL3002">
        <v>1.41081E-2</v>
      </c>
      <c r="DM3002">
        <v>6.5519999999999997E-3</v>
      </c>
      <c r="DN3002">
        <v>8.8568300000000003E-2</v>
      </c>
      <c r="DO3002">
        <v>18</v>
      </c>
      <c r="DP3002">
        <v>20</v>
      </c>
    </row>
    <row r="3003" spans="1:120" hidden="1" x14ac:dyDescent="0.25">
      <c r="A3003" t="str">
        <f t="shared" si="46"/>
        <v>Size_Grp-20 to 199.99 kW_All Elect_44484</v>
      </c>
      <c r="B3003" t="s">
        <v>62</v>
      </c>
      <c r="C3003" t="s">
        <v>201</v>
      </c>
      <c r="D3003" t="s">
        <v>61</v>
      </c>
      <c r="E3003" t="s">
        <v>61</v>
      </c>
      <c r="F3003" t="s">
        <v>61</v>
      </c>
      <c r="G3003" t="s">
        <v>61</v>
      </c>
      <c r="H3003" t="s">
        <v>61</v>
      </c>
      <c r="I3003" t="s">
        <v>61</v>
      </c>
      <c r="J3003" t="s">
        <v>101</v>
      </c>
      <c r="K3003" t="s">
        <v>190</v>
      </c>
      <c r="L3003" s="18">
        <v>44484</v>
      </c>
      <c r="M3003">
        <v>19</v>
      </c>
      <c r="N3003">
        <v>20</v>
      </c>
      <c r="O3003" t="s">
        <v>258</v>
      </c>
      <c r="P3003">
        <v>8</v>
      </c>
      <c r="Q3003">
        <v>8</v>
      </c>
      <c r="R3003">
        <v>0</v>
      </c>
      <c r="S3003">
        <v>0</v>
      </c>
      <c r="T3003">
        <v>1</v>
      </c>
      <c r="U3003">
        <v>0</v>
      </c>
      <c r="V3003">
        <v>1</v>
      </c>
      <c r="W3003">
        <v>221.98</v>
      </c>
      <c r="X3003">
        <v>218.38</v>
      </c>
      <c r="Y3003">
        <v>154.18</v>
      </c>
      <c r="Z3003">
        <v>168.4</v>
      </c>
      <c r="AA3003">
        <v>135.84</v>
      </c>
      <c r="AB3003">
        <v>131.12</v>
      </c>
      <c r="AC3003">
        <v>186.74</v>
      </c>
      <c r="AD3003">
        <v>207.98</v>
      </c>
      <c r="AE3003">
        <v>172.54</v>
      </c>
      <c r="AF3003">
        <v>142.86000000000001</v>
      </c>
      <c r="AG3003">
        <v>113.84</v>
      </c>
      <c r="AH3003">
        <v>82.766400000000004</v>
      </c>
      <c r="AI3003">
        <v>77.093599999999995</v>
      </c>
      <c r="AJ3003">
        <v>80.02</v>
      </c>
      <c r="AK3003">
        <v>83.7</v>
      </c>
      <c r="AL3003">
        <v>93.2</v>
      </c>
      <c r="AM3003">
        <v>178.32</v>
      </c>
      <c r="AN3003">
        <v>196.36</v>
      </c>
      <c r="AO3003">
        <v>175.34</v>
      </c>
      <c r="AP3003">
        <v>208.5</v>
      </c>
      <c r="AQ3003">
        <v>209.76</v>
      </c>
      <c r="AR3003">
        <v>182.08</v>
      </c>
      <c r="AS3003">
        <v>218</v>
      </c>
      <c r="AT3003">
        <v>220.7</v>
      </c>
      <c r="AU3003">
        <v>57</v>
      </c>
      <c r="AV3003">
        <v>52</v>
      </c>
      <c r="AW3003">
        <v>50</v>
      </c>
      <c r="AX3003">
        <v>48</v>
      </c>
      <c r="AY3003">
        <v>48</v>
      </c>
      <c r="AZ3003">
        <v>47</v>
      </c>
      <c r="BA3003">
        <v>46</v>
      </c>
      <c r="BB3003">
        <v>45</v>
      </c>
      <c r="BC3003">
        <v>46</v>
      </c>
      <c r="BD3003">
        <v>52</v>
      </c>
      <c r="BE3003">
        <v>59</v>
      </c>
      <c r="BF3003">
        <v>64</v>
      </c>
      <c r="BG3003">
        <v>69</v>
      </c>
      <c r="BH3003">
        <v>73</v>
      </c>
      <c r="BI3003">
        <v>76</v>
      </c>
      <c r="BJ3003">
        <v>78</v>
      </c>
      <c r="BK3003">
        <v>80</v>
      </c>
      <c r="BL3003">
        <v>79</v>
      </c>
      <c r="BM3003">
        <v>75</v>
      </c>
      <c r="BN3003">
        <v>72</v>
      </c>
      <c r="BO3003">
        <v>68</v>
      </c>
      <c r="BP3003">
        <v>64</v>
      </c>
      <c r="BQ3003">
        <v>61</v>
      </c>
      <c r="BR3003">
        <v>59</v>
      </c>
      <c r="BS3003">
        <v>0.49112289999999997</v>
      </c>
      <c r="BT3003">
        <v>0.32044240000000002</v>
      </c>
      <c r="BU3003">
        <v>2.56128</v>
      </c>
      <c r="BV3003">
        <v>-1.647057</v>
      </c>
      <c r="BW3003">
        <v>-0.86847479999999999</v>
      </c>
      <c r="BX3003">
        <v>-2.2541069999999999</v>
      </c>
      <c r="BY3003">
        <v>16.457319999999999</v>
      </c>
      <c r="BZ3003">
        <v>-13.177440000000001</v>
      </c>
      <c r="CA3003">
        <v>-6.2935480000000004</v>
      </c>
      <c r="CB3003">
        <v>7.438167</v>
      </c>
      <c r="CC3003">
        <v>5.3880220000000003</v>
      </c>
      <c r="CD3003">
        <v>8.283372</v>
      </c>
      <c r="CE3003">
        <v>12.268990000000001</v>
      </c>
      <c r="CF3003">
        <v>6.2761839999999998</v>
      </c>
      <c r="CG3003">
        <v>9.7568110000000008</v>
      </c>
      <c r="CH3003">
        <v>4.6996869999999999</v>
      </c>
      <c r="CI3003">
        <v>1.378995</v>
      </c>
      <c r="CJ3003">
        <v>-0.69509770000000004</v>
      </c>
      <c r="CK3003">
        <v>1.5883510000000001</v>
      </c>
      <c r="CL3003">
        <v>1.882474</v>
      </c>
      <c r="CM3003">
        <v>-1.7473380000000001</v>
      </c>
      <c r="CN3003">
        <v>1.445486</v>
      </c>
      <c r="CO3003">
        <v>2.1093739999999999</v>
      </c>
      <c r="CP3003">
        <v>0.39406869999999999</v>
      </c>
      <c r="CQ3003">
        <v>4.1855260000000003</v>
      </c>
      <c r="CR3003">
        <v>0.70415320000000003</v>
      </c>
      <c r="CS3003">
        <v>0.59744580000000003</v>
      </c>
      <c r="CT3003">
        <v>1.3574269999999999</v>
      </c>
      <c r="CU3003">
        <v>0.28330689999999997</v>
      </c>
      <c r="CV3003">
        <v>1.2773540000000001</v>
      </c>
      <c r="CW3003">
        <v>7.5885199999999999</v>
      </c>
      <c r="CX3003">
        <v>4.9457129999999996</v>
      </c>
      <c r="CY3003">
        <v>3.531641</v>
      </c>
      <c r="CZ3003">
        <v>6.0057840000000002</v>
      </c>
      <c r="DA3003">
        <v>24.89208</v>
      </c>
      <c r="DB3003">
        <v>37.334989999999998</v>
      </c>
      <c r="DC3003">
        <v>16.433489999999999</v>
      </c>
      <c r="DD3003">
        <v>15.80836</v>
      </c>
      <c r="DE3003">
        <v>15.752560000000001</v>
      </c>
      <c r="DF3003">
        <v>10.093970000000001</v>
      </c>
      <c r="DG3003">
        <v>4.7352189999999998</v>
      </c>
      <c r="DH3003">
        <v>1.605944</v>
      </c>
      <c r="DI3003">
        <v>2.716062</v>
      </c>
      <c r="DJ3003">
        <v>3.2086600000000001</v>
      </c>
      <c r="DK3003">
        <v>0.92735469999999998</v>
      </c>
      <c r="DL3003">
        <v>1.733657</v>
      </c>
      <c r="DM3003">
        <v>1.1729890000000001</v>
      </c>
      <c r="DN3003">
        <v>0.80403469999999999</v>
      </c>
      <c r="DO3003">
        <v>19</v>
      </c>
      <c r="DP3003">
        <v>20</v>
      </c>
    </row>
    <row r="3004" spans="1:120" hidden="1" x14ac:dyDescent="0.25">
      <c r="A3004" t="str">
        <f t="shared" si="46"/>
        <v>Aggregator-City of West Sacramento_All Elect_44484</v>
      </c>
      <c r="B3004" t="s">
        <v>62</v>
      </c>
      <c r="C3004" t="s">
        <v>272</v>
      </c>
      <c r="D3004" t="s">
        <v>61</v>
      </c>
      <c r="E3004" t="s">
        <v>61</v>
      </c>
      <c r="F3004" t="s">
        <v>273</v>
      </c>
      <c r="G3004" t="s">
        <v>61</v>
      </c>
      <c r="H3004" t="s">
        <v>61</v>
      </c>
      <c r="I3004" t="s">
        <v>61</v>
      </c>
      <c r="J3004" t="s">
        <v>61</v>
      </c>
      <c r="K3004" t="s">
        <v>190</v>
      </c>
      <c r="L3004" s="18">
        <v>44484</v>
      </c>
      <c r="M3004">
        <v>19</v>
      </c>
      <c r="N3004">
        <v>20</v>
      </c>
      <c r="O3004" t="s">
        <v>258</v>
      </c>
      <c r="P3004">
        <v>11</v>
      </c>
      <c r="Q3004">
        <v>11</v>
      </c>
      <c r="R3004">
        <v>0</v>
      </c>
      <c r="S3004">
        <v>0</v>
      </c>
      <c r="T3004">
        <v>1</v>
      </c>
      <c r="U3004">
        <v>0</v>
      </c>
      <c r="V3004">
        <v>1</v>
      </c>
      <c r="W3004">
        <v>882.9</v>
      </c>
      <c r="X3004">
        <v>874.74</v>
      </c>
      <c r="Y3004">
        <v>832.48</v>
      </c>
      <c r="Z3004">
        <v>848.2</v>
      </c>
      <c r="AA3004">
        <v>739.9</v>
      </c>
      <c r="AB3004">
        <v>728.54</v>
      </c>
      <c r="AC3004">
        <v>750.3</v>
      </c>
      <c r="AD3004">
        <v>748.26</v>
      </c>
      <c r="AE3004">
        <v>696.68</v>
      </c>
      <c r="AF3004">
        <v>671.1</v>
      </c>
      <c r="AG3004">
        <v>734.76</v>
      </c>
      <c r="AH3004">
        <v>752.58640000000003</v>
      </c>
      <c r="AI3004">
        <v>751.03359999999998</v>
      </c>
      <c r="AJ3004">
        <v>753.68</v>
      </c>
      <c r="AK3004">
        <v>766.84</v>
      </c>
      <c r="AL3004">
        <v>719.22</v>
      </c>
      <c r="AM3004">
        <v>696.4</v>
      </c>
      <c r="AN3004">
        <v>709.32</v>
      </c>
      <c r="AO3004">
        <v>727.84</v>
      </c>
      <c r="AP3004">
        <v>698.26</v>
      </c>
      <c r="AQ3004">
        <v>704.94</v>
      </c>
      <c r="AR3004">
        <v>711.9</v>
      </c>
      <c r="AS3004">
        <v>812.92</v>
      </c>
      <c r="AT3004">
        <v>813.5</v>
      </c>
      <c r="AU3004">
        <v>57</v>
      </c>
      <c r="AV3004">
        <v>52</v>
      </c>
      <c r="AW3004">
        <v>50</v>
      </c>
      <c r="AX3004">
        <v>48</v>
      </c>
      <c r="AY3004">
        <v>48</v>
      </c>
      <c r="AZ3004">
        <v>47</v>
      </c>
      <c r="BA3004">
        <v>46</v>
      </c>
      <c r="BB3004">
        <v>45</v>
      </c>
      <c r="BC3004">
        <v>46</v>
      </c>
      <c r="BD3004">
        <v>52</v>
      </c>
      <c r="BE3004">
        <v>59</v>
      </c>
      <c r="BF3004">
        <v>64</v>
      </c>
      <c r="BG3004">
        <v>69</v>
      </c>
      <c r="BH3004">
        <v>73</v>
      </c>
      <c r="BI3004">
        <v>76</v>
      </c>
      <c r="BJ3004">
        <v>78</v>
      </c>
      <c r="BK3004">
        <v>80</v>
      </c>
      <c r="BL3004">
        <v>79</v>
      </c>
      <c r="BM3004">
        <v>75</v>
      </c>
      <c r="BN3004">
        <v>72</v>
      </c>
      <c r="BO3004">
        <v>68</v>
      </c>
      <c r="BP3004">
        <v>64</v>
      </c>
      <c r="BQ3004">
        <v>61</v>
      </c>
      <c r="BR3004">
        <v>59</v>
      </c>
      <c r="BS3004">
        <v>-29.073879999999999</v>
      </c>
      <c r="BT3004">
        <v>-12.270350000000001</v>
      </c>
      <c r="BU3004">
        <v>-13.78016</v>
      </c>
      <c r="BV3004">
        <v>-69.250640000000004</v>
      </c>
      <c r="BW3004">
        <v>-35.304819999999999</v>
      </c>
      <c r="BX3004">
        <v>-18.604240000000001</v>
      </c>
      <c r="BY3004">
        <v>7.7630330000000001</v>
      </c>
      <c r="BZ3004">
        <v>-5.5510330000000003</v>
      </c>
      <c r="CA3004">
        <v>16.203029999999998</v>
      </c>
      <c r="CB3004">
        <v>40.122329999999998</v>
      </c>
      <c r="CC3004">
        <v>-18.247789999999998</v>
      </c>
      <c r="CD3004">
        <v>-70.063789999999997</v>
      </c>
      <c r="CE3004">
        <v>-40.569009999999999</v>
      </c>
      <c r="CF3004">
        <v>-50.702089999999998</v>
      </c>
      <c r="CG3004">
        <v>-61.777369999999998</v>
      </c>
      <c r="CH3004">
        <v>-20.992280000000001</v>
      </c>
      <c r="CI3004">
        <v>0.183088</v>
      </c>
      <c r="CJ3004">
        <v>-8.7314779999999992</v>
      </c>
      <c r="CK3004">
        <v>-25.70223</v>
      </c>
      <c r="CL3004">
        <v>27.8551</v>
      </c>
      <c r="CM3004">
        <v>12.50178</v>
      </c>
      <c r="CN3004">
        <v>29.760729999999999</v>
      </c>
      <c r="CO3004">
        <v>8.0868929999999999</v>
      </c>
      <c r="CP3004">
        <v>10.45154</v>
      </c>
      <c r="CQ3004">
        <v>199.93879999999999</v>
      </c>
      <c r="CR3004">
        <v>100.85380000000001</v>
      </c>
      <c r="CS3004">
        <v>146.49789999999999</v>
      </c>
      <c r="CT3004">
        <v>200.09030000000001</v>
      </c>
      <c r="CU3004">
        <v>82.003609999999995</v>
      </c>
      <c r="CV3004">
        <v>67.839410000000001</v>
      </c>
      <c r="CW3004">
        <v>59.386360000000003</v>
      </c>
      <c r="CX3004">
        <v>44.138779999999997</v>
      </c>
      <c r="CY3004">
        <v>123.9847</v>
      </c>
      <c r="CZ3004">
        <v>153.08949999999999</v>
      </c>
      <c r="DA3004">
        <v>171.6832</v>
      </c>
      <c r="DB3004">
        <v>216.22800000000001</v>
      </c>
      <c r="DC3004">
        <v>188.04390000000001</v>
      </c>
      <c r="DD3004">
        <v>153.5307</v>
      </c>
      <c r="DE3004">
        <v>217.54230000000001</v>
      </c>
      <c r="DF3004">
        <v>84.198809999999995</v>
      </c>
      <c r="DG3004">
        <v>84.076070000000001</v>
      </c>
      <c r="DH3004">
        <v>57.04918</v>
      </c>
      <c r="DI3004">
        <v>178.16249999999999</v>
      </c>
      <c r="DJ3004">
        <v>218.0977</v>
      </c>
      <c r="DK3004">
        <v>136.4332</v>
      </c>
      <c r="DL3004">
        <v>126.2011</v>
      </c>
      <c r="DM3004">
        <v>114.2466</v>
      </c>
      <c r="DN3004">
        <v>103.6408</v>
      </c>
      <c r="DO3004">
        <v>19</v>
      </c>
      <c r="DP3004">
        <v>20</v>
      </c>
    </row>
    <row r="3005" spans="1:120" hidden="1" x14ac:dyDescent="0.25">
      <c r="A3005" t="str">
        <f t="shared" si="46"/>
        <v>sublap_id-SLAP_PGSI_All Elect_44484</v>
      </c>
      <c r="B3005" t="s">
        <v>62</v>
      </c>
      <c r="C3005" t="s">
        <v>277</v>
      </c>
      <c r="D3005" t="s">
        <v>61</v>
      </c>
      <c r="E3005" t="s">
        <v>278</v>
      </c>
      <c r="F3005" t="s">
        <v>61</v>
      </c>
      <c r="G3005" t="s">
        <v>61</v>
      </c>
      <c r="H3005" t="s">
        <v>61</v>
      </c>
      <c r="I3005" t="s">
        <v>61</v>
      </c>
      <c r="J3005" t="s">
        <v>61</v>
      </c>
      <c r="K3005" t="s">
        <v>190</v>
      </c>
      <c r="L3005" s="18">
        <v>44484</v>
      </c>
      <c r="M3005">
        <v>19</v>
      </c>
      <c r="N3005">
        <v>20</v>
      </c>
      <c r="O3005" t="s">
        <v>258</v>
      </c>
      <c r="P3005">
        <v>11</v>
      </c>
      <c r="Q3005">
        <v>11</v>
      </c>
      <c r="R3005">
        <v>0</v>
      </c>
      <c r="S3005">
        <v>0</v>
      </c>
      <c r="T3005">
        <v>1</v>
      </c>
      <c r="U3005">
        <v>0</v>
      </c>
      <c r="V3005">
        <v>1</v>
      </c>
      <c r="W3005">
        <v>882.9</v>
      </c>
      <c r="X3005">
        <v>874.74</v>
      </c>
      <c r="Y3005">
        <v>832.48</v>
      </c>
      <c r="Z3005">
        <v>848.2</v>
      </c>
      <c r="AA3005">
        <v>739.9</v>
      </c>
      <c r="AB3005">
        <v>728.54</v>
      </c>
      <c r="AC3005">
        <v>750.3</v>
      </c>
      <c r="AD3005">
        <v>748.26</v>
      </c>
      <c r="AE3005">
        <v>696.68</v>
      </c>
      <c r="AF3005">
        <v>671.1</v>
      </c>
      <c r="AG3005">
        <v>734.76</v>
      </c>
      <c r="AH3005">
        <v>752.58640000000003</v>
      </c>
      <c r="AI3005">
        <v>751.03359999999998</v>
      </c>
      <c r="AJ3005">
        <v>753.68</v>
      </c>
      <c r="AK3005">
        <v>766.84</v>
      </c>
      <c r="AL3005">
        <v>719.22</v>
      </c>
      <c r="AM3005">
        <v>696.4</v>
      </c>
      <c r="AN3005">
        <v>709.32</v>
      </c>
      <c r="AO3005">
        <v>727.84</v>
      </c>
      <c r="AP3005">
        <v>698.26</v>
      </c>
      <c r="AQ3005">
        <v>704.94</v>
      </c>
      <c r="AR3005">
        <v>711.9</v>
      </c>
      <c r="AS3005">
        <v>812.92</v>
      </c>
      <c r="AT3005">
        <v>813.5</v>
      </c>
      <c r="AU3005">
        <v>57</v>
      </c>
      <c r="AV3005">
        <v>52</v>
      </c>
      <c r="AW3005">
        <v>50</v>
      </c>
      <c r="AX3005">
        <v>48</v>
      </c>
      <c r="AY3005">
        <v>48</v>
      </c>
      <c r="AZ3005">
        <v>47</v>
      </c>
      <c r="BA3005">
        <v>46</v>
      </c>
      <c r="BB3005">
        <v>45</v>
      </c>
      <c r="BC3005">
        <v>46</v>
      </c>
      <c r="BD3005">
        <v>52</v>
      </c>
      <c r="BE3005">
        <v>59</v>
      </c>
      <c r="BF3005">
        <v>64</v>
      </c>
      <c r="BG3005">
        <v>69</v>
      </c>
      <c r="BH3005">
        <v>73</v>
      </c>
      <c r="BI3005">
        <v>76</v>
      </c>
      <c r="BJ3005">
        <v>78</v>
      </c>
      <c r="BK3005">
        <v>80</v>
      </c>
      <c r="BL3005">
        <v>79</v>
      </c>
      <c r="BM3005">
        <v>75</v>
      </c>
      <c r="BN3005">
        <v>72</v>
      </c>
      <c r="BO3005">
        <v>68</v>
      </c>
      <c r="BP3005">
        <v>64</v>
      </c>
      <c r="BQ3005">
        <v>61</v>
      </c>
      <c r="BR3005">
        <v>59</v>
      </c>
      <c r="BS3005">
        <v>-29.073879999999999</v>
      </c>
      <c r="BT3005">
        <v>-12.270350000000001</v>
      </c>
      <c r="BU3005">
        <v>-13.78016</v>
      </c>
      <c r="BV3005">
        <v>-69.250640000000004</v>
      </c>
      <c r="BW3005">
        <v>-35.304819999999999</v>
      </c>
      <c r="BX3005">
        <v>-18.604240000000001</v>
      </c>
      <c r="BY3005">
        <v>7.7630330000000001</v>
      </c>
      <c r="BZ3005">
        <v>-5.5510330000000003</v>
      </c>
      <c r="CA3005">
        <v>16.203029999999998</v>
      </c>
      <c r="CB3005">
        <v>40.122329999999998</v>
      </c>
      <c r="CC3005">
        <v>-18.247789999999998</v>
      </c>
      <c r="CD3005">
        <v>-70.063789999999997</v>
      </c>
      <c r="CE3005">
        <v>-40.569009999999999</v>
      </c>
      <c r="CF3005">
        <v>-50.702089999999998</v>
      </c>
      <c r="CG3005">
        <v>-61.777369999999998</v>
      </c>
      <c r="CH3005">
        <v>-20.992280000000001</v>
      </c>
      <c r="CI3005">
        <v>0.183088</v>
      </c>
      <c r="CJ3005">
        <v>-8.7314779999999992</v>
      </c>
      <c r="CK3005">
        <v>-25.70223</v>
      </c>
      <c r="CL3005">
        <v>27.8551</v>
      </c>
      <c r="CM3005">
        <v>12.50178</v>
      </c>
      <c r="CN3005">
        <v>29.760729999999999</v>
      </c>
      <c r="CO3005">
        <v>8.0868929999999999</v>
      </c>
      <c r="CP3005">
        <v>10.45154</v>
      </c>
      <c r="CQ3005">
        <v>199.93879999999999</v>
      </c>
      <c r="CR3005">
        <v>100.85380000000001</v>
      </c>
      <c r="CS3005">
        <v>146.49789999999999</v>
      </c>
      <c r="CT3005">
        <v>200.09030000000001</v>
      </c>
      <c r="CU3005">
        <v>82.003609999999995</v>
      </c>
      <c r="CV3005">
        <v>67.839410000000001</v>
      </c>
      <c r="CW3005">
        <v>59.386360000000003</v>
      </c>
      <c r="CX3005">
        <v>44.138779999999997</v>
      </c>
      <c r="CY3005">
        <v>123.9847</v>
      </c>
      <c r="CZ3005">
        <v>153.08949999999999</v>
      </c>
      <c r="DA3005">
        <v>171.6832</v>
      </c>
      <c r="DB3005">
        <v>216.22800000000001</v>
      </c>
      <c r="DC3005">
        <v>188.04390000000001</v>
      </c>
      <c r="DD3005">
        <v>153.5307</v>
      </c>
      <c r="DE3005">
        <v>217.54230000000001</v>
      </c>
      <c r="DF3005">
        <v>84.198809999999995</v>
      </c>
      <c r="DG3005">
        <v>84.076070000000001</v>
      </c>
      <c r="DH3005">
        <v>57.04918</v>
      </c>
      <c r="DI3005">
        <v>178.16249999999999</v>
      </c>
      <c r="DJ3005">
        <v>218.0977</v>
      </c>
      <c r="DK3005">
        <v>136.4332</v>
      </c>
      <c r="DL3005">
        <v>126.2011</v>
      </c>
      <c r="DM3005">
        <v>114.2466</v>
      </c>
      <c r="DN3005">
        <v>103.6408</v>
      </c>
      <c r="DO3005">
        <v>19</v>
      </c>
      <c r="DP3005">
        <v>20</v>
      </c>
    </row>
    <row r="3006" spans="1:120" hidden="1" x14ac:dyDescent="0.25">
      <c r="A3006" t="str">
        <f t="shared" si="46"/>
        <v>Industry_Type-3. Wholesale, Transport, other utilities_All Elect_44484</v>
      </c>
      <c r="B3006" t="s">
        <v>62</v>
      </c>
      <c r="C3006" t="s">
        <v>202</v>
      </c>
      <c r="D3006" t="s">
        <v>61</v>
      </c>
      <c r="E3006" t="s">
        <v>61</v>
      </c>
      <c r="F3006" t="s">
        <v>61</v>
      </c>
      <c r="G3006" t="s">
        <v>31</v>
      </c>
      <c r="H3006" t="s">
        <v>61</v>
      </c>
      <c r="I3006" t="s">
        <v>61</v>
      </c>
      <c r="J3006" t="s">
        <v>61</v>
      </c>
      <c r="K3006" t="s">
        <v>190</v>
      </c>
      <c r="L3006" s="18">
        <v>44484</v>
      </c>
      <c r="M3006">
        <v>19</v>
      </c>
      <c r="N3006">
        <v>20</v>
      </c>
      <c r="O3006" t="s">
        <v>258</v>
      </c>
      <c r="P3006">
        <v>8</v>
      </c>
      <c r="Q3006">
        <v>8</v>
      </c>
      <c r="R3006">
        <v>0</v>
      </c>
      <c r="S3006">
        <v>0</v>
      </c>
      <c r="T3006">
        <v>1</v>
      </c>
      <c r="U3006">
        <v>0</v>
      </c>
      <c r="V3006">
        <v>1</v>
      </c>
      <c r="W3006">
        <v>853.56</v>
      </c>
      <c r="X3006">
        <v>847.96</v>
      </c>
      <c r="Y3006">
        <v>808.54</v>
      </c>
      <c r="Z3006">
        <v>822.04</v>
      </c>
      <c r="AA3006">
        <v>715.18</v>
      </c>
      <c r="AB3006">
        <v>672.78</v>
      </c>
      <c r="AC3006">
        <v>637.79999999999995</v>
      </c>
      <c r="AD3006">
        <v>616.67999999999995</v>
      </c>
      <c r="AE3006">
        <v>586.38</v>
      </c>
      <c r="AF3006">
        <v>586.72</v>
      </c>
      <c r="AG3006">
        <v>665</v>
      </c>
      <c r="AH3006">
        <v>701.20640000000003</v>
      </c>
      <c r="AI3006">
        <v>654.95360000000005</v>
      </c>
      <c r="AJ3006">
        <v>655.98</v>
      </c>
      <c r="AK3006">
        <v>665.78</v>
      </c>
      <c r="AL3006">
        <v>614.1</v>
      </c>
      <c r="AM3006">
        <v>574.72</v>
      </c>
      <c r="AN3006">
        <v>572.88</v>
      </c>
      <c r="AO3006">
        <v>614.26</v>
      </c>
      <c r="AP3006">
        <v>612.88</v>
      </c>
      <c r="AQ3006">
        <v>616.54</v>
      </c>
      <c r="AR3006">
        <v>639.58000000000004</v>
      </c>
      <c r="AS3006">
        <v>785.16</v>
      </c>
      <c r="AT3006">
        <v>786.08</v>
      </c>
      <c r="AU3006">
        <v>57</v>
      </c>
      <c r="AV3006">
        <v>52</v>
      </c>
      <c r="AW3006">
        <v>50</v>
      </c>
      <c r="AX3006">
        <v>48</v>
      </c>
      <c r="AY3006">
        <v>48</v>
      </c>
      <c r="AZ3006">
        <v>47</v>
      </c>
      <c r="BA3006">
        <v>46</v>
      </c>
      <c r="BB3006">
        <v>45</v>
      </c>
      <c r="BC3006">
        <v>46</v>
      </c>
      <c r="BD3006">
        <v>52</v>
      </c>
      <c r="BE3006">
        <v>59</v>
      </c>
      <c r="BF3006">
        <v>64</v>
      </c>
      <c r="BG3006">
        <v>69</v>
      </c>
      <c r="BH3006">
        <v>73</v>
      </c>
      <c r="BI3006">
        <v>76</v>
      </c>
      <c r="BJ3006">
        <v>78</v>
      </c>
      <c r="BK3006">
        <v>80</v>
      </c>
      <c r="BL3006">
        <v>79</v>
      </c>
      <c r="BM3006">
        <v>75</v>
      </c>
      <c r="BN3006">
        <v>72</v>
      </c>
      <c r="BO3006">
        <v>68</v>
      </c>
      <c r="BP3006">
        <v>64</v>
      </c>
      <c r="BQ3006">
        <v>61</v>
      </c>
      <c r="BR3006">
        <v>59</v>
      </c>
      <c r="BS3006">
        <v>-28.372489999999999</v>
      </c>
      <c r="BT3006">
        <v>-10.38275</v>
      </c>
      <c r="BU3006">
        <v>-14.891260000000001</v>
      </c>
      <c r="BV3006">
        <v>-69.143429999999995</v>
      </c>
      <c r="BW3006">
        <v>-35.534579999999998</v>
      </c>
      <c r="BX3006">
        <v>-14.678750000000001</v>
      </c>
      <c r="BY3006">
        <v>-9.2498509999999996</v>
      </c>
      <c r="BZ3006">
        <v>6.7306379999999999</v>
      </c>
      <c r="CA3006">
        <v>21.974489999999999</v>
      </c>
      <c r="CB3006">
        <v>36.330680000000001</v>
      </c>
      <c r="CC3006">
        <v>-29.81964</v>
      </c>
      <c r="CD3006">
        <v>-102.8441</v>
      </c>
      <c r="CE3006">
        <v>-49.728409999999997</v>
      </c>
      <c r="CF3006">
        <v>-58.584020000000002</v>
      </c>
      <c r="CG3006">
        <v>-70.947919999999996</v>
      </c>
      <c r="CH3006">
        <v>-30.670539999999999</v>
      </c>
      <c r="CI3006">
        <v>-1.193719</v>
      </c>
      <c r="CJ3006">
        <v>-9.3792069999999992</v>
      </c>
      <c r="CK3006">
        <v>-27.097829999999998</v>
      </c>
      <c r="CL3006">
        <v>25.536950000000001</v>
      </c>
      <c r="CM3006">
        <v>15.910310000000001</v>
      </c>
      <c r="CN3006">
        <v>36.138739999999999</v>
      </c>
      <c r="CO3006">
        <v>-0.1056566</v>
      </c>
      <c r="CP3006">
        <v>9.3793380000000006</v>
      </c>
      <c r="CQ3006">
        <v>199.63890000000001</v>
      </c>
      <c r="CR3006">
        <v>100.66459999999999</v>
      </c>
      <c r="CS3006">
        <v>146.29249999999999</v>
      </c>
      <c r="CT3006">
        <v>199.84690000000001</v>
      </c>
      <c r="CU3006">
        <v>81.842489999999998</v>
      </c>
      <c r="CV3006">
        <v>66.459710000000001</v>
      </c>
      <c r="CW3006">
        <v>51.693129999999996</v>
      </c>
      <c r="CX3006">
        <v>39.343940000000003</v>
      </c>
      <c r="CY3006">
        <v>120.3901</v>
      </c>
      <c r="CZ3006">
        <v>143.58199999999999</v>
      </c>
      <c r="DA3006">
        <v>119.8343</v>
      </c>
      <c r="DB3006">
        <v>136.13</v>
      </c>
      <c r="DC3006">
        <v>169.86150000000001</v>
      </c>
      <c r="DD3006">
        <v>134.2955</v>
      </c>
      <c r="DE3006">
        <v>199.9307</v>
      </c>
      <c r="DF3006">
        <v>73.16968</v>
      </c>
      <c r="DG3006">
        <v>78.498549999999994</v>
      </c>
      <c r="DH3006">
        <v>54.47063</v>
      </c>
      <c r="DI3006">
        <v>174.83099999999999</v>
      </c>
      <c r="DJ3006">
        <v>213.99189999999999</v>
      </c>
      <c r="DK3006">
        <v>134.40260000000001</v>
      </c>
      <c r="DL3006">
        <v>110.27809999999999</v>
      </c>
      <c r="DM3006">
        <v>91.324939999999998</v>
      </c>
      <c r="DN3006">
        <v>103.4765</v>
      </c>
      <c r="DO3006">
        <v>19</v>
      </c>
      <c r="DP3006">
        <v>20</v>
      </c>
    </row>
    <row r="3007" spans="1:120" hidden="1" x14ac:dyDescent="0.25">
      <c r="A3007" t="str">
        <f t="shared" si="46"/>
        <v>OtherDR-No_All Elect_44484</v>
      </c>
      <c r="B3007" t="s">
        <v>62</v>
      </c>
      <c r="C3007" t="s">
        <v>323</v>
      </c>
      <c r="D3007" t="s">
        <v>61</v>
      </c>
      <c r="E3007" t="s">
        <v>61</v>
      </c>
      <c r="F3007" t="s">
        <v>61</v>
      </c>
      <c r="G3007" t="s">
        <v>61</v>
      </c>
      <c r="H3007" t="s">
        <v>61</v>
      </c>
      <c r="I3007" t="s">
        <v>97</v>
      </c>
      <c r="J3007" t="s">
        <v>61</v>
      </c>
      <c r="K3007" t="s">
        <v>190</v>
      </c>
      <c r="L3007" s="18">
        <v>44484</v>
      </c>
      <c r="M3007">
        <v>19</v>
      </c>
      <c r="N3007">
        <v>20</v>
      </c>
      <c r="O3007" t="s">
        <v>258</v>
      </c>
      <c r="P3007">
        <v>7</v>
      </c>
      <c r="Q3007">
        <v>7</v>
      </c>
      <c r="R3007">
        <v>0</v>
      </c>
      <c r="S3007">
        <v>0</v>
      </c>
      <c r="T3007">
        <v>1</v>
      </c>
      <c r="U3007">
        <v>0</v>
      </c>
      <c r="V3007">
        <v>1</v>
      </c>
      <c r="W3007">
        <v>159.36000000000001</v>
      </c>
      <c r="X3007">
        <v>157.19999999999999</v>
      </c>
      <c r="Y3007">
        <v>92.32</v>
      </c>
      <c r="Z3007">
        <v>105.52</v>
      </c>
      <c r="AA3007">
        <v>95.52</v>
      </c>
      <c r="AB3007">
        <v>92.96</v>
      </c>
      <c r="AC3007">
        <v>165.76</v>
      </c>
      <c r="AD3007">
        <v>166.56</v>
      </c>
      <c r="AE3007">
        <v>134.88</v>
      </c>
      <c r="AF3007">
        <v>115.28</v>
      </c>
      <c r="AG3007">
        <v>87.52</v>
      </c>
      <c r="AH3007">
        <v>72.666399999999996</v>
      </c>
      <c r="AI3007">
        <v>144.37360000000001</v>
      </c>
      <c r="AJ3007">
        <v>148</v>
      </c>
      <c r="AK3007">
        <v>151.19999999999999</v>
      </c>
      <c r="AL3007">
        <v>156.08000000000001</v>
      </c>
      <c r="AM3007">
        <v>242.24</v>
      </c>
      <c r="AN3007">
        <v>259.12</v>
      </c>
      <c r="AO3007">
        <v>239.52</v>
      </c>
      <c r="AP3007">
        <v>268.64</v>
      </c>
      <c r="AQ3007">
        <v>271.60000000000002</v>
      </c>
      <c r="AR3007">
        <v>231.12</v>
      </c>
      <c r="AS3007">
        <v>157.91999999999999</v>
      </c>
      <c r="AT3007">
        <v>157.52000000000001</v>
      </c>
      <c r="AU3007">
        <v>57</v>
      </c>
      <c r="AV3007">
        <v>52</v>
      </c>
      <c r="AW3007">
        <v>50</v>
      </c>
      <c r="AX3007">
        <v>48</v>
      </c>
      <c r="AY3007">
        <v>48</v>
      </c>
      <c r="AZ3007">
        <v>47</v>
      </c>
      <c r="BA3007">
        <v>46</v>
      </c>
      <c r="BB3007">
        <v>45</v>
      </c>
      <c r="BC3007">
        <v>46</v>
      </c>
      <c r="BD3007">
        <v>52</v>
      </c>
      <c r="BE3007">
        <v>59</v>
      </c>
      <c r="BF3007">
        <v>64</v>
      </c>
      <c r="BG3007">
        <v>69</v>
      </c>
      <c r="BH3007">
        <v>73</v>
      </c>
      <c r="BI3007">
        <v>76</v>
      </c>
      <c r="BJ3007">
        <v>78</v>
      </c>
      <c r="BK3007">
        <v>80</v>
      </c>
      <c r="BL3007">
        <v>79</v>
      </c>
      <c r="BM3007">
        <v>75</v>
      </c>
      <c r="BN3007">
        <v>72</v>
      </c>
      <c r="BO3007">
        <v>68</v>
      </c>
      <c r="BP3007">
        <v>64</v>
      </c>
      <c r="BQ3007">
        <v>61</v>
      </c>
      <c r="BR3007">
        <v>59</v>
      </c>
      <c r="BS3007">
        <v>0.7012427</v>
      </c>
      <c r="BT3007">
        <v>-1.2055180000000001</v>
      </c>
      <c r="BU3007">
        <v>2.0702569999999998</v>
      </c>
      <c r="BV3007">
        <v>-0.41791220000000001</v>
      </c>
      <c r="BW3007">
        <v>0.4856626</v>
      </c>
      <c r="BX3007">
        <v>-3.2684229999999999</v>
      </c>
      <c r="BY3007">
        <v>-0.50689960000000001</v>
      </c>
      <c r="BZ3007">
        <v>-6.0279590000000001</v>
      </c>
      <c r="CA3007">
        <v>3.407251</v>
      </c>
      <c r="CB3007">
        <v>9.2323179999999994</v>
      </c>
      <c r="CC3007">
        <v>24.40822</v>
      </c>
      <c r="CD3007">
        <v>40.518689999999999</v>
      </c>
      <c r="CE3007">
        <v>8.4379840000000002</v>
      </c>
      <c r="CF3007">
        <v>6.0124129999999996</v>
      </c>
      <c r="CG3007">
        <v>7.4908970000000004</v>
      </c>
      <c r="CH3007">
        <v>7.3160809999999996</v>
      </c>
      <c r="CI3007">
        <v>-0.1167984</v>
      </c>
      <c r="CJ3007">
        <v>-1.965149</v>
      </c>
      <c r="CK3007">
        <v>-1.004567</v>
      </c>
      <c r="CL3007">
        <v>2.5783330000000002</v>
      </c>
      <c r="CM3007">
        <v>-4.081359</v>
      </c>
      <c r="CN3007">
        <v>-8.0403579999999994</v>
      </c>
      <c r="CO3007">
        <v>8.7691770000000009</v>
      </c>
      <c r="CP3007">
        <v>1.9870699999999999</v>
      </c>
      <c r="CQ3007">
        <v>3.7499370000000001</v>
      </c>
      <c r="CR3007">
        <v>0.40791339999999998</v>
      </c>
      <c r="CS3007">
        <v>0.36526330000000001</v>
      </c>
      <c r="CT3007">
        <v>1.077882</v>
      </c>
      <c r="CU3007">
        <v>0.263428</v>
      </c>
      <c r="CV3007">
        <v>1.2710079999999999</v>
      </c>
      <c r="CW3007">
        <v>0.5552224</v>
      </c>
      <c r="CX3007">
        <v>2.5139200000000002</v>
      </c>
      <c r="CY3007">
        <v>1.458299</v>
      </c>
      <c r="CZ3007">
        <v>7.1890229999999997</v>
      </c>
      <c r="DA3007">
        <v>39.236370000000001</v>
      </c>
      <c r="DB3007">
        <v>63.595419999999997</v>
      </c>
      <c r="DC3007">
        <v>14.80724</v>
      </c>
      <c r="DD3007">
        <v>19.75957</v>
      </c>
      <c r="DE3007">
        <v>18.183</v>
      </c>
      <c r="DF3007">
        <v>11.67361</v>
      </c>
      <c r="DG3007">
        <v>6.2916410000000003</v>
      </c>
      <c r="DH3007">
        <v>3.3027880000000001</v>
      </c>
      <c r="DI3007">
        <v>4.2159050000000002</v>
      </c>
      <c r="DJ3007">
        <v>5.6975910000000001</v>
      </c>
      <c r="DK3007">
        <v>2.8705500000000002</v>
      </c>
      <c r="DL3007">
        <v>16.530110000000001</v>
      </c>
      <c r="DM3007">
        <v>23.157060000000001</v>
      </c>
      <c r="DN3007">
        <v>0.42504360000000002</v>
      </c>
      <c r="DO3007">
        <v>19</v>
      </c>
      <c r="DP3007">
        <v>20</v>
      </c>
    </row>
    <row r="3008" spans="1:120" hidden="1" x14ac:dyDescent="0.25">
      <c r="A3008" t="str">
        <f t="shared" si="46"/>
        <v>OtherDR-Yes_All Elect_44484</v>
      </c>
      <c r="B3008" t="s">
        <v>62</v>
      </c>
      <c r="C3008" t="s">
        <v>324</v>
      </c>
      <c r="D3008" t="s">
        <v>61</v>
      </c>
      <c r="E3008" t="s">
        <v>61</v>
      </c>
      <c r="F3008" t="s">
        <v>61</v>
      </c>
      <c r="G3008" t="s">
        <v>61</v>
      </c>
      <c r="H3008" t="s">
        <v>61</v>
      </c>
      <c r="I3008" t="s">
        <v>98</v>
      </c>
      <c r="J3008" t="s">
        <v>61</v>
      </c>
      <c r="K3008" t="s">
        <v>190</v>
      </c>
      <c r="L3008" s="18">
        <v>44484</v>
      </c>
      <c r="M3008">
        <v>19</v>
      </c>
      <c r="N3008">
        <v>20</v>
      </c>
      <c r="O3008" t="s">
        <v>258</v>
      </c>
      <c r="P3008">
        <v>4</v>
      </c>
      <c r="Q3008">
        <v>4</v>
      </c>
      <c r="R3008">
        <v>0</v>
      </c>
      <c r="S3008">
        <v>0</v>
      </c>
      <c r="T3008">
        <v>1</v>
      </c>
      <c r="U3008">
        <v>0</v>
      </c>
      <c r="V3008">
        <v>1</v>
      </c>
      <c r="W3008">
        <v>723.54</v>
      </c>
      <c r="X3008">
        <v>717.54</v>
      </c>
      <c r="Y3008">
        <v>740.16</v>
      </c>
      <c r="Z3008">
        <v>742.68</v>
      </c>
      <c r="AA3008">
        <v>644.38</v>
      </c>
      <c r="AB3008">
        <v>635.58000000000004</v>
      </c>
      <c r="AC3008">
        <v>584.54</v>
      </c>
      <c r="AD3008">
        <v>581.70000000000005</v>
      </c>
      <c r="AE3008">
        <v>561.79999999999995</v>
      </c>
      <c r="AF3008">
        <v>555.82000000000005</v>
      </c>
      <c r="AG3008">
        <v>647.24</v>
      </c>
      <c r="AH3008">
        <v>679.92</v>
      </c>
      <c r="AI3008">
        <v>606.66</v>
      </c>
      <c r="AJ3008">
        <v>605.67999999999995</v>
      </c>
      <c r="AK3008">
        <v>615.64</v>
      </c>
      <c r="AL3008">
        <v>563.14</v>
      </c>
      <c r="AM3008">
        <v>454.16</v>
      </c>
      <c r="AN3008">
        <v>450.2</v>
      </c>
      <c r="AO3008">
        <v>488.32</v>
      </c>
      <c r="AP3008">
        <v>429.62</v>
      </c>
      <c r="AQ3008">
        <v>433.34</v>
      </c>
      <c r="AR3008">
        <v>480.78</v>
      </c>
      <c r="AS3008">
        <v>655</v>
      </c>
      <c r="AT3008">
        <v>655.98</v>
      </c>
      <c r="AU3008">
        <v>57</v>
      </c>
      <c r="AV3008">
        <v>52</v>
      </c>
      <c r="AW3008">
        <v>50</v>
      </c>
      <c r="AX3008">
        <v>48</v>
      </c>
      <c r="AY3008">
        <v>48</v>
      </c>
      <c r="AZ3008">
        <v>47</v>
      </c>
      <c r="BA3008">
        <v>46</v>
      </c>
      <c r="BB3008">
        <v>45</v>
      </c>
      <c r="BC3008">
        <v>46</v>
      </c>
      <c r="BD3008">
        <v>52</v>
      </c>
      <c r="BE3008">
        <v>59</v>
      </c>
      <c r="BF3008">
        <v>64</v>
      </c>
      <c r="BG3008">
        <v>69</v>
      </c>
      <c r="BH3008">
        <v>73</v>
      </c>
      <c r="BI3008">
        <v>76</v>
      </c>
      <c r="BJ3008">
        <v>78</v>
      </c>
      <c r="BK3008">
        <v>80</v>
      </c>
      <c r="BL3008">
        <v>79</v>
      </c>
      <c r="BM3008">
        <v>75</v>
      </c>
      <c r="BN3008">
        <v>72</v>
      </c>
      <c r="BO3008">
        <v>68</v>
      </c>
      <c r="BP3008">
        <v>64</v>
      </c>
      <c r="BQ3008">
        <v>61</v>
      </c>
      <c r="BR3008">
        <v>59</v>
      </c>
      <c r="BS3008">
        <v>-29.775120000000001</v>
      </c>
      <c r="BT3008">
        <v>-11.064830000000001</v>
      </c>
      <c r="BU3008">
        <v>-15.85041</v>
      </c>
      <c r="BV3008">
        <v>-68.832729999999998</v>
      </c>
      <c r="BW3008">
        <v>-35.790480000000002</v>
      </c>
      <c r="BX3008">
        <v>-15.33582</v>
      </c>
      <c r="BY3008">
        <v>8.269933</v>
      </c>
      <c r="BZ3008">
        <v>0.47692580000000001</v>
      </c>
      <c r="CA3008">
        <v>12.795780000000001</v>
      </c>
      <c r="CB3008">
        <v>30.89001</v>
      </c>
      <c r="CC3008">
        <v>-42.656010000000002</v>
      </c>
      <c r="CD3008">
        <v>-110.5825</v>
      </c>
      <c r="CE3008">
        <v>-49.006990000000002</v>
      </c>
      <c r="CF3008">
        <v>-56.714500000000001</v>
      </c>
      <c r="CG3008">
        <v>-69.268270000000001</v>
      </c>
      <c r="CH3008">
        <v>-28.30836</v>
      </c>
      <c r="CI3008">
        <v>0.2998865</v>
      </c>
      <c r="CJ3008">
        <v>-6.7663289999999998</v>
      </c>
      <c r="CK3008">
        <v>-24.697659999999999</v>
      </c>
      <c r="CL3008">
        <v>25.276769999999999</v>
      </c>
      <c r="CM3008">
        <v>16.583130000000001</v>
      </c>
      <c r="CN3008">
        <v>37.801090000000002</v>
      </c>
      <c r="CO3008">
        <v>-0.68228509999999998</v>
      </c>
      <c r="CP3008">
        <v>8.4644680000000001</v>
      </c>
      <c r="CQ3008">
        <v>196.18889999999999</v>
      </c>
      <c r="CR3008">
        <v>100.44580000000001</v>
      </c>
      <c r="CS3008">
        <v>146.1327</v>
      </c>
      <c r="CT3008">
        <v>199.01240000000001</v>
      </c>
      <c r="CU3008">
        <v>81.740170000000006</v>
      </c>
      <c r="CV3008">
        <v>66.568399999999997</v>
      </c>
      <c r="CW3008">
        <v>58.831130000000002</v>
      </c>
      <c r="CX3008">
        <v>41.624859999999998</v>
      </c>
      <c r="CY3008">
        <v>122.5264</v>
      </c>
      <c r="CZ3008">
        <v>145.90049999999999</v>
      </c>
      <c r="DA3008">
        <v>132.4469</v>
      </c>
      <c r="DB3008">
        <v>152.6326</v>
      </c>
      <c r="DC3008">
        <v>173.23670000000001</v>
      </c>
      <c r="DD3008">
        <v>133.77109999999999</v>
      </c>
      <c r="DE3008">
        <v>199.35929999999999</v>
      </c>
      <c r="DF3008">
        <v>72.525199999999998</v>
      </c>
      <c r="DG3008">
        <v>77.784419999999997</v>
      </c>
      <c r="DH3008">
        <v>53.746400000000001</v>
      </c>
      <c r="DI3008">
        <v>173.94659999999999</v>
      </c>
      <c r="DJ3008">
        <v>212.40010000000001</v>
      </c>
      <c r="DK3008">
        <v>133.5626</v>
      </c>
      <c r="DL3008">
        <v>109.67100000000001</v>
      </c>
      <c r="DM3008">
        <v>91.089529999999996</v>
      </c>
      <c r="DN3008">
        <v>103.2158</v>
      </c>
      <c r="DO3008">
        <v>19</v>
      </c>
      <c r="DP3008">
        <v>20</v>
      </c>
    </row>
    <row r="3009" spans="1:120" x14ac:dyDescent="0.25">
      <c r="A3009" t="str">
        <f t="shared" si="46"/>
        <v>AutoDR-No_All Elect_44484</v>
      </c>
      <c r="B3009" t="s">
        <v>62</v>
      </c>
      <c r="C3009" t="s">
        <v>321</v>
      </c>
      <c r="D3009" t="s">
        <v>61</v>
      </c>
      <c r="E3009" t="s">
        <v>61</v>
      </c>
      <c r="F3009" t="s">
        <v>61</v>
      </c>
      <c r="G3009" t="s">
        <v>61</v>
      </c>
      <c r="H3009" t="s">
        <v>97</v>
      </c>
      <c r="I3009" t="s">
        <v>61</v>
      </c>
      <c r="J3009" t="s">
        <v>61</v>
      </c>
      <c r="K3009" t="s">
        <v>190</v>
      </c>
      <c r="L3009" s="18">
        <v>44484</v>
      </c>
      <c r="M3009">
        <v>19</v>
      </c>
      <c r="N3009">
        <v>20</v>
      </c>
      <c r="O3009" t="s">
        <v>258</v>
      </c>
      <c r="P3009">
        <v>11</v>
      </c>
      <c r="Q3009">
        <v>11</v>
      </c>
      <c r="R3009">
        <v>0</v>
      </c>
      <c r="S3009">
        <v>0</v>
      </c>
      <c r="T3009">
        <v>1</v>
      </c>
      <c r="U3009">
        <v>0</v>
      </c>
      <c r="V3009">
        <v>1</v>
      </c>
      <c r="W3009">
        <v>882.9</v>
      </c>
      <c r="X3009">
        <v>874.74</v>
      </c>
      <c r="Y3009">
        <v>832.48</v>
      </c>
      <c r="Z3009">
        <v>848.2</v>
      </c>
      <c r="AA3009">
        <v>739.9</v>
      </c>
      <c r="AB3009">
        <v>728.54</v>
      </c>
      <c r="AC3009">
        <v>750.3</v>
      </c>
      <c r="AD3009">
        <v>748.26</v>
      </c>
      <c r="AE3009">
        <v>696.68</v>
      </c>
      <c r="AF3009">
        <v>671.1</v>
      </c>
      <c r="AG3009">
        <v>734.76</v>
      </c>
      <c r="AH3009">
        <v>752.58640000000003</v>
      </c>
      <c r="AI3009">
        <v>751.03359999999998</v>
      </c>
      <c r="AJ3009">
        <v>753.68</v>
      </c>
      <c r="AK3009">
        <v>766.84</v>
      </c>
      <c r="AL3009">
        <v>719.22</v>
      </c>
      <c r="AM3009">
        <v>696.4</v>
      </c>
      <c r="AN3009">
        <v>709.32</v>
      </c>
      <c r="AO3009">
        <v>727.84</v>
      </c>
      <c r="AP3009">
        <v>698.26</v>
      </c>
      <c r="AQ3009">
        <v>704.94</v>
      </c>
      <c r="AR3009">
        <v>711.9</v>
      </c>
      <c r="AS3009">
        <v>812.92</v>
      </c>
      <c r="AT3009">
        <v>813.5</v>
      </c>
      <c r="AU3009">
        <v>57</v>
      </c>
      <c r="AV3009">
        <v>52</v>
      </c>
      <c r="AW3009">
        <v>50</v>
      </c>
      <c r="AX3009">
        <v>48</v>
      </c>
      <c r="AY3009">
        <v>48</v>
      </c>
      <c r="AZ3009">
        <v>47</v>
      </c>
      <c r="BA3009">
        <v>46</v>
      </c>
      <c r="BB3009">
        <v>45</v>
      </c>
      <c r="BC3009">
        <v>46</v>
      </c>
      <c r="BD3009">
        <v>52</v>
      </c>
      <c r="BE3009">
        <v>59</v>
      </c>
      <c r="BF3009">
        <v>64</v>
      </c>
      <c r="BG3009">
        <v>69</v>
      </c>
      <c r="BH3009">
        <v>73</v>
      </c>
      <c r="BI3009">
        <v>76</v>
      </c>
      <c r="BJ3009">
        <v>78</v>
      </c>
      <c r="BK3009">
        <v>80</v>
      </c>
      <c r="BL3009">
        <v>79</v>
      </c>
      <c r="BM3009">
        <v>75</v>
      </c>
      <c r="BN3009">
        <v>72</v>
      </c>
      <c r="BO3009">
        <v>68</v>
      </c>
      <c r="BP3009">
        <v>64</v>
      </c>
      <c r="BQ3009">
        <v>61</v>
      </c>
      <c r="BR3009">
        <v>59</v>
      </c>
      <c r="BS3009">
        <v>-29.073879999999999</v>
      </c>
      <c r="BT3009">
        <v>-12.270350000000001</v>
      </c>
      <c r="BU3009">
        <v>-13.78016</v>
      </c>
      <c r="BV3009">
        <v>-69.250640000000004</v>
      </c>
      <c r="BW3009">
        <v>-35.304819999999999</v>
      </c>
      <c r="BX3009">
        <v>-18.604240000000001</v>
      </c>
      <c r="BY3009">
        <v>7.7630330000000001</v>
      </c>
      <c r="BZ3009">
        <v>-5.5510330000000003</v>
      </c>
      <c r="CA3009">
        <v>16.203029999999998</v>
      </c>
      <c r="CB3009">
        <v>40.122329999999998</v>
      </c>
      <c r="CC3009">
        <v>-18.247789999999998</v>
      </c>
      <c r="CD3009">
        <v>-70.063789999999997</v>
      </c>
      <c r="CE3009">
        <v>-40.569009999999999</v>
      </c>
      <c r="CF3009">
        <v>-50.702089999999998</v>
      </c>
      <c r="CG3009">
        <v>-61.777369999999998</v>
      </c>
      <c r="CH3009">
        <v>-20.992280000000001</v>
      </c>
      <c r="CI3009">
        <v>0.183088</v>
      </c>
      <c r="CJ3009">
        <v>-8.7314779999999992</v>
      </c>
      <c r="CK3009">
        <v>-25.70223</v>
      </c>
      <c r="CL3009">
        <v>27.8551</v>
      </c>
      <c r="CM3009">
        <v>12.50178</v>
      </c>
      <c r="CN3009">
        <v>29.760729999999999</v>
      </c>
      <c r="CO3009">
        <v>8.0868929999999999</v>
      </c>
      <c r="CP3009">
        <v>10.45154</v>
      </c>
      <c r="CQ3009">
        <v>199.93879999999999</v>
      </c>
      <c r="CR3009">
        <v>100.85380000000001</v>
      </c>
      <c r="CS3009">
        <v>146.49789999999999</v>
      </c>
      <c r="CT3009">
        <v>200.09030000000001</v>
      </c>
      <c r="CU3009">
        <v>82.003609999999995</v>
      </c>
      <c r="CV3009">
        <v>67.839410000000001</v>
      </c>
      <c r="CW3009">
        <v>59.386360000000003</v>
      </c>
      <c r="CX3009">
        <v>44.138779999999997</v>
      </c>
      <c r="CY3009">
        <v>123.9847</v>
      </c>
      <c r="CZ3009">
        <v>153.08949999999999</v>
      </c>
      <c r="DA3009">
        <v>171.6832</v>
      </c>
      <c r="DB3009">
        <v>216.22800000000001</v>
      </c>
      <c r="DC3009">
        <v>188.04390000000001</v>
      </c>
      <c r="DD3009">
        <v>153.5307</v>
      </c>
      <c r="DE3009">
        <v>217.54230000000001</v>
      </c>
      <c r="DF3009">
        <v>84.198809999999995</v>
      </c>
      <c r="DG3009">
        <v>84.076070000000001</v>
      </c>
      <c r="DH3009">
        <v>57.04918</v>
      </c>
      <c r="DI3009">
        <v>178.16249999999999</v>
      </c>
      <c r="DJ3009">
        <v>218.0977</v>
      </c>
      <c r="DK3009">
        <v>136.4332</v>
      </c>
      <c r="DL3009">
        <v>126.2011</v>
      </c>
      <c r="DM3009">
        <v>114.2466</v>
      </c>
      <c r="DN3009">
        <v>103.6408</v>
      </c>
      <c r="DO3009">
        <v>19</v>
      </c>
      <c r="DP3009">
        <v>20</v>
      </c>
    </row>
    <row r="3010" spans="1:120" hidden="1" x14ac:dyDescent="0.25">
      <c r="A3010" t="str">
        <f t="shared" si="46"/>
        <v>All_All Elect_44484</v>
      </c>
      <c r="B3010" t="s">
        <v>62</v>
      </c>
      <c r="C3010" t="s">
        <v>61</v>
      </c>
      <c r="D3010" t="s">
        <v>61</v>
      </c>
      <c r="E3010" t="s">
        <v>61</v>
      </c>
      <c r="F3010" t="s">
        <v>61</v>
      </c>
      <c r="G3010" t="s">
        <v>61</v>
      </c>
      <c r="H3010" t="s">
        <v>61</v>
      </c>
      <c r="I3010" t="s">
        <v>61</v>
      </c>
      <c r="J3010" t="s">
        <v>61</v>
      </c>
      <c r="K3010" t="s">
        <v>190</v>
      </c>
      <c r="L3010" s="18">
        <v>44484</v>
      </c>
      <c r="M3010">
        <v>19</v>
      </c>
      <c r="N3010">
        <v>20</v>
      </c>
      <c r="O3010" t="s">
        <v>258</v>
      </c>
      <c r="P3010">
        <v>11</v>
      </c>
      <c r="Q3010">
        <v>11</v>
      </c>
      <c r="R3010">
        <v>0</v>
      </c>
      <c r="S3010">
        <v>0</v>
      </c>
      <c r="T3010">
        <v>1</v>
      </c>
      <c r="U3010">
        <v>0</v>
      </c>
      <c r="V3010">
        <v>1</v>
      </c>
      <c r="W3010">
        <v>882.9</v>
      </c>
      <c r="X3010">
        <v>874.74</v>
      </c>
      <c r="Y3010">
        <v>832.48</v>
      </c>
      <c r="Z3010">
        <v>848.2</v>
      </c>
      <c r="AA3010">
        <v>739.9</v>
      </c>
      <c r="AB3010">
        <v>728.54</v>
      </c>
      <c r="AC3010">
        <v>750.3</v>
      </c>
      <c r="AD3010">
        <v>748.26</v>
      </c>
      <c r="AE3010">
        <v>696.68</v>
      </c>
      <c r="AF3010">
        <v>671.1</v>
      </c>
      <c r="AG3010">
        <v>734.76</v>
      </c>
      <c r="AH3010">
        <v>752.58640000000003</v>
      </c>
      <c r="AI3010">
        <v>751.03359999999998</v>
      </c>
      <c r="AJ3010">
        <v>753.68</v>
      </c>
      <c r="AK3010">
        <v>766.84</v>
      </c>
      <c r="AL3010">
        <v>719.22</v>
      </c>
      <c r="AM3010">
        <v>696.4</v>
      </c>
      <c r="AN3010">
        <v>709.32</v>
      </c>
      <c r="AO3010">
        <v>727.84</v>
      </c>
      <c r="AP3010">
        <v>698.26</v>
      </c>
      <c r="AQ3010">
        <v>704.94</v>
      </c>
      <c r="AR3010">
        <v>711.9</v>
      </c>
      <c r="AS3010">
        <v>812.92</v>
      </c>
      <c r="AT3010">
        <v>813.5</v>
      </c>
      <c r="AU3010">
        <v>57</v>
      </c>
      <c r="AV3010">
        <v>52</v>
      </c>
      <c r="AW3010">
        <v>50</v>
      </c>
      <c r="AX3010">
        <v>48</v>
      </c>
      <c r="AY3010">
        <v>48</v>
      </c>
      <c r="AZ3010">
        <v>47</v>
      </c>
      <c r="BA3010">
        <v>46</v>
      </c>
      <c r="BB3010">
        <v>45</v>
      </c>
      <c r="BC3010">
        <v>46</v>
      </c>
      <c r="BD3010">
        <v>52</v>
      </c>
      <c r="BE3010">
        <v>59</v>
      </c>
      <c r="BF3010">
        <v>64</v>
      </c>
      <c r="BG3010">
        <v>69</v>
      </c>
      <c r="BH3010">
        <v>73</v>
      </c>
      <c r="BI3010">
        <v>76</v>
      </c>
      <c r="BJ3010">
        <v>78</v>
      </c>
      <c r="BK3010">
        <v>80</v>
      </c>
      <c r="BL3010">
        <v>79</v>
      </c>
      <c r="BM3010">
        <v>75</v>
      </c>
      <c r="BN3010">
        <v>72</v>
      </c>
      <c r="BO3010">
        <v>68</v>
      </c>
      <c r="BP3010">
        <v>64</v>
      </c>
      <c r="BQ3010">
        <v>61</v>
      </c>
      <c r="BR3010">
        <v>59</v>
      </c>
      <c r="BS3010">
        <v>-29.073879999999999</v>
      </c>
      <c r="BT3010">
        <v>-12.270350000000001</v>
      </c>
      <c r="BU3010">
        <v>-13.78016</v>
      </c>
      <c r="BV3010">
        <v>-69.250640000000004</v>
      </c>
      <c r="BW3010">
        <v>-35.304819999999999</v>
      </c>
      <c r="BX3010">
        <v>-18.604240000000001</v>
      </c>
      <c r="BY3010">
        <v>7.7630330000000001</v>
      </c>
      <c r="BZ3010">
        <v>-5.5510330000000003</v>
      </c>
      <c r="CA3010">
        <v>16.203029999999998</v>
      </c>
      <c r="CB3010">
        <v>40.122329999999998</v>
      </c>
      <c r="CC3010">
        <v>-18.247789999999998</v>
      </c>
      <c r="CD3010">
        <v>-70.063789999999997</v>
      </c>
      <c r="CE3010">
        <v>-40.569009999999999</v>
      </c>
      <c r="CF3010">
        <v>-50.702089999999998</v>
      </c>
      <c r="CG3010">
        <v>-61.777369999999998</v>
      </c>
      <c r="CH3010">
        <v>-20.992280000000001</v>
      </c>
      <c r="CI3010">
        <v>0.183088</v>
      </c>
      <c r="CJ3010">
        <v>-8.7314779999999992</v>
      </c>
      <c r="CK3010">
        <v>-25.70223</v>
      </c>
      <c r="CL3010">
        <v>27.8551</v>
      </c>
      <c r="CM3010">
        <v>12.50178</v>
      </c>
      <c r="CN3010">
        <v>29.760729999999999</v>
      </c>
      <c r="CO3010">
        <v>8.0868929999999999</v>
      </c>
      <c r="CP3010">
        <v>10.45154</v>
      </c>
      <c r="CQ3010">
        <v>199.93879999999999</v>
      </c>
      <c r="CR3010">
        <v>100.85380000000001</v>
      </c>
      <c r="CS3010">
        <v>146.49789999999999</v>
      </c>
      <c r="CT3010">
        <v>200.09030000000001</v>
      </c>
      <c r="CU3010">
        <v>82.003609999999995</v>
      </c>
      <c r="CV3010">
        <v>67.839410000000001</v>
      </c>
      <c r="CW3010">
        <v>59.386360000000003</v>
      </c>
      <c r="CX3010">
        <v>44.138779999999997</v>
      </c>
      <c r="CY3010">
        <v>123.9847</v>
      </c>
      <c r="CZ3010">
        <v>153.08949999999999</v>
      </c>
      <c r="DA3010">
        <v>171.6832</v>
      </c>
      <c r="DB3010">
        <v>216.22800000000001</v>
      </c>
      <c r="DC3010">
        <v>188.04390000000001</v>
      </c>
      <c r="DD3010">
        <v>153.5307</v>
      </c>
      <c r="DE3010">
        <v>217.54230000000001</v>
      </c>
      <c r="DF3010">
        <v>84.198809999999995</v>
      </c>
      <c r="DG3010">
        <v>84.076070000000001</v>
      </c>
      <c r="DH3010">
        <v>57.04918</v>
      </c>
      <c r="DI3010">
        <v>178.16249999999999</v>
      </c>
      <c r="DJ3010">
        <v>218.0977</v>
      </c>
      <c r="DK3010">
        <v>136.4332</v>
      </c>
      <c r="DL3010">
        <v>126.2011</v>
      </c>
      <c r="DM3010">
        <v>114.2466</v>
      </c>
      <c r="DN3010">
        <v>103.6408</v>
      </c>
      <c r="DO3010">
        <v>19</v>
      </c>
      <c r="DP3010">
        <v>20</v>
      </c>
    </row>
    <row r="3011" spans="1:120" hidden="1" x14ac:dyDescent="0.25">
      <c r="A3011" t="str">
        <f t="shared" si="46"/>
        <v>Size_Grp-Below 20 kW_All Elect_44484</v>
      </c>
      <c r="B3011" t="s">
        <v>62</v>
      </c>
      <c r="C3011" t="s">
        <v>259</v>
      </c>
      <c r="D3011" t="s">
        <v>61</v>
      </c>
      <c r="E3011" t="s">
        <v>61</v>
      </c>
      <c r="F3011" t="s">
        <v>61</v>
      </c>
      <c r="G3011" t="s">
        <v>61</v>
      </c>
      <c r="H3011" t="s">
        <v>61</v>
      </c>
      <c r="I3011" t="s">
        <v>61</v>
      </c>
      <c r="J3011" t="s">
        <v>260</v>
      </c>
      <c r="K3011" t="s">
        <v>190</v>
      </c>
      <c r="L3011" s="18">
        <v>44484</v>
      </c>
      <c r="M3011">
        <v>19</v>
      </c>
      <c r="N3011">
        <v>20</v>
      </c>
      <c r="O3011" t="s">
        <v>258</v>
      </c>
      <c r="P3011">
        <v>1</v>
      </c>
      <c r="Q3011">
        <v>1</v>
      </c>
      <c r="R3011">
        <v>0</v>
      </c>
      <c r="S3011">
        <v>0</v>
      </c>
      <c r="T3011">
        <v>1</v>
      </c>
      <c r="U3011">
        <v>0</v>
      </c>
      <c r="V3011">
        <v>1</v>
      </c>
      <c r="W3011">
        <v>4.2</v>
      </c>
      <c r="X3011">
        <v>4.2</v>
      </c>
      <c r="Y3011">
        <v>3.9</v>
      </c>
      <c r="Z3011">
        <v>4.2</v>
      </c>
      <c r="AA3011">
        <v>3.9</v>
      </c>
      <c r="AB3011">
        <v>3.9</v>
      </c>
      <c r="AC3011">
        <v>4.2</v>
      </c>
      <c r="AD3011">
        <v>4.2</v>
      </c>
      <c r="AE3011">
        <v>3.9</v>
      </c>
      <c r="AF3011">
        <v>3.6</v>
      </c>
      <c r="AG3011">
        <v>4.2</v>
      </c>
      <c r="AH3011">
        <v>3.9</v>
      </c>
      <c r="AI3011">
        <v>3.3</v>
      </c>
      <c r="AJ3011">
        <v>7.5</v>
      </c>
      <c r="AK3011">
        <v>14.1</v>
      </c>
      <c r="AL3011">
        <v>3.3</v>
      </c>
      <c r="AM3011">
        <v>3.6</v>
      </c>
      <c r="AN3011">
        <v>3.6</v>
      </c>
      <c r="AO3011">
        <v>3.3</v>
      </c>
      <c r="AP3011">
        <v>3.6</v>
      </c>
      <c r="AQ3011">
        <v>3.9</v>
      </c>
      <c r="AR3011">
        <v>6.3</v>
      </c>
      <c r="AS3011">
        <v>11.4</v>
      </c>
      <c r="AT3011">
        <v>3.6</v>
      </c>
      <c r="AU3011">
        <v>57</v>
      </c>
      <c r="AV3011">
        <v>52</v>
      </c>
      <c r="AW3011">
        <v>50</v>
      </c>
      <c r="AX3011">
        <v>48</v>
      </c>
      <c r="AY3011">
        <v>48</v>
      </c>
      <c r="AZ3011">
        <v>47</v>
      </c>
      <c r="BA3011">
        <v>46</v>
      </c>
      <c r="BB3011">
        <v>45</v>
      </c>
      <c r="BC3011">
        <v>46</v>
      </c>
      <c r="BD3011">
        <v>52</v>
      </c>
      <c r="BE3011">
        <v>59</v>
      </c>
      <c r="BF3011">
        <v>64</v>
      </c>
      <c r="BG3011">
        <v>69</v>
      </c>
      <c r="BH3011">
        <v>73</v>
      </c>
      <c r="BI3011">
        <v>76</v>
      </c>
      <c r="BJ3011">
        <v>78</v>
      </c>
      <c r="BK3011">
        <v>80</v>
      </c>
      <c r="BL3011">
        <v>79</v>
      </c>
      <c r="BM3011">
        <v>75</v>
      </c>
      <c r="BN3011">
        <v>72</v>
      </c>
      <c r="BO3011">
        <v>68</v>
      </c>
      <c r="BP3011">
        <v>64</v>
      </c>
      <c r="BQ3011">
        <v>61</v>
      </c>
      <c r="BR3011">
        <v>59</v>
      </c>
      <c r="BS3011">
        <v>0.77387810000000001</v>
      </c>
      <c r="BT3011">
        <v>-0.28863719999999998</v>
      </c>
      <c r="BU3011">
        <v>0.16735549999999999</v>
      </c>
      <c r="BV3011">
        <v>-0.33272170000000001</v>
      </c>
      <c r="BW3011">
        <v>-0.18402789999999999</v>
      </c>
      <c r="BX3011">
        <v>-0.10361529999999999</v>
      </c>
      <c r="BY3011">
        <v>-0.76443079999999997</v>
      </c>
      <c r="BZ3011">
        <v>-0.1828265</v>
      </c>
      <c r="CA3011">
        <v>0.88034489999999999</v>
      </c>
      <c r="CB3011">
        <v>0.31128640000000002</v>
      </c>
      <c r="CC3011">
        <v>2.0511170000000001</v>
      </c>
      <c r="CD3011">
        <v>-0.27004240000000002</v>
      </c>
      <c r="CE3011">
        <v>0.4035318</v>
      </c>
      <c r="CF3011">
        <v>-3.763665</v>
      </c>
      <c r="CG3011">
        <v>-10.51132</v>
      </c>
      <c r="CH3011">
        <v>0.35081600000000002</v>
      </c>
      <c r="CI3011">
        <v>6.98931E-2</v>
      </c>
      <c r="CJ3011">
        <v>0.44330259999999999</v>
      </c>
      <c r="CK3011">
        <v>0.44867780000000002</v>
      </c>
      <c r="CL3011">
        <v>7.1774000000000004E-2</v>
      </c>
      <c r="CM3011">
        <v>-6.2822799999999998E-2</v>
      </c>
      <c r="CN3011">
        <v>-2.4754849999999999</v>
      </c>
      <c r="CO3011">
        <v>-7.4116419999999996</v>
      </c>
      <c r="CP3011">
        <v>0.56771709999999997</v>
      </c>
      <c r="CQ3011">
        <v>0.41663670000000003</v>
      </c>
      <c r="CR3011">
        <v>4.0360999999999999E-3</v>
      </c>
      <c r="CS3011">
        <v>5.8634999999999998E-3</v>
      </c>
      <c r="CT3011">
        <v>9.0726299999999996E-2</v>
      </c>
      <c r="CU3011">
        <v>5.2891800000000003E-2</v>
      </c>
      <c r="CV3011">
        <v>1.89987E-2</v>
      </c>
      <c r="CW3011">
        <v>8.1014600000000006E-2</v>
      </c>
      <c r="CX3011">
        <v>0.25292779999999998</v>
      </c>
      <c r="CY3011">
        <v>0.70156540000000001</v>
      </c>
      <c r="CZ3011">
        <v>0.13357849999999999</v>
      </c>
      <c r="DA3011">
        <v>6.2613640000000004</v>
      </c>
      <c r="DB3011">
        <v>2.90604E-2</v>
      </c>
      <c r="DC3011">
        <v>6.9300999999999998E-3</v>
      </c>
      <c r="DD3011">
        <v>1.1306699999999999E-2</v>
      </c>
      <c r="DE3011">
        <v>1.877E-3</v>
      </c>
      <c r="DF3011">
        <v>2.6151999999999998E-3</v>
      </c>
      <c r="DG3011">
        <v>3.1278899999999998E-2</v>
      </c>
      <c r="DH3011">
        <v>0.17816789999999999</v>
      </c>
      <c r="DI3011">
        <v>5.6479E-3</v>
      </c>
      <c r="DJ3011">
        <v>1.3306E-2</v>
      </c>
      <c r="DK3011">
        <v>6.8605000000000003E-3</v>
      </c>
      <c r="DL3011">
        <v>1.41081E-2</v>
      </c>
      <c r="DM3011">
        <v>6.5519999999999997E-3</v>
      </c>
      <c r="DN3011">
        <v>8.8568300000000003E-2</v>
      </c>
      <c r="DO3011">
        <v>19</v>
      </c>
      <c r="DP3011">
        <v>20</v>
      </c>
    </row>
    <row r="3012" spans="1:120" hidden="1" x14ac:dyDescent="0.25">
      <c r="A3012" t="str">
        <f t="shared" ref="A3012:A3075" si="47">C3012&amp;"_"&amp;K3012&amp;"_"&amp;IF(L3012="",O3012,L3012&amp;IF(LEFT(K3012,3)="All","",IF(R3012=1,"_Combined","_"&amp;M3012&amp;"-"&amp;N3012)))</f>
        <v>Industry_Type-8. Other_All Elect_44484</v>
      </c>
      <c r="B3012" t="s">
        <v>62</v>
      </c>
      <c r="C3012" t="s">
        <v>267</v>
      </c>
      <c r="D3012" t="s">
        <v>61</v>
      </c>
      <c r="E3012" t="s">
        <v>61</v>
      </c>
      <c r="F3012" t="s">
        <v>61</v>
      </c>
      <c r="G3012" t="s">
        <v>268</v>
      </c>
      <c r="H3012" t="s">
        <v>61</v>
      </c>
      <c r="I3012" t="s">
        <v>61</v>
      </c>
      <c r="J3012" t="s">
        <v>61</v>
      </c>
      <c r="K3012" t="s">
        <v>190</v>
      </c>
      <c r="L3012" s="18">
        <v>44484</v>
      </c>
      <c r="M3012">
        <v>19</v>
      </c>
      <c r="N3012">
        <v>20</v>
      </c>
      <c r="O3012" t="s">
        <v>258</v>
      </c>
      <c r="P3012">
        <v>1</v>
      </c>
      <c r="Q3012">
        <v>1</v>
      </c>
      <c r="R3012">
        <v>0</v>
      </c>
      <c r="S3012">
        <v>0</v>
      </c>
      <c r="T3012">
        <v>1</v>
      </c>
      <c r="U3012">
        <v>0</v>
      </c>
      <c r="V3012">
        <v>1</v>
      </c>
      <c r="W3012">
        <v>6.3</v>
      </c>
      <c r="X3012">
        <v>6.3</v>
      </c>
      <c r="Y3012">
        <v>5.7</v>
      </c>
      <c r="Z3012">
        <v>6</v>
      </c>
      <c r="AA3012">
        <v>6</v>
      </c>
      <c r="AB3012">
        <v>6</v>
      </c>
      <c r="AC3012">
        <v>28.5</v>
      </c>
      <c r="AD3012">
        <v>49.5</v>
      </c>
      <c r="AE3012">
        <v>44.7</v>
      </c>
      <c r="AF3012">
        <v>35.1</v>
      </c>
      <c r="AG3012">
        <v>33.6</v>
      </c>
      <c r="AH3012">
        <v>21.3</v>
      </c>
      <c r="AI3012">
        <v>6</v>
      </c>
      <c r="AJ3012">
        <v>5.7</v>
      </c>
      <c r="AK3012">
        <v>5.7</v>
      </c>
      <c r="AL3012">
        <v>4.8</v>
      </c>
      <c r="AM3012">
        <v>6</v>
      </c>
      <c r="AN3012">
        <v>5.4</v>
      </c>
      <c r="AO3012">
        <v>5.0999999999999996</v>
      </c>
      <c r="AP3012">
        <v>5.7</v>
      </c>
      <c r="AQ3012">
        <v>6</v>
      </c>
      <c r="AR3012">
        <v>4.8</v>
      </c>
      <c r="AS3012">
        <v>6</v>
      </c>
      <c r="AT3012">
        <v>6.3</v>
      </c>
      <c r="AU3012">
        <v>57</v>
      </c>
      <c r="AV3012">
        <v>52</v>
      </c>
      <c r="AW3012">
        <v>50</v>
      </c>
      <c r="AX3012">
        <v>48</v>
      </c>
      <c r="AY3012">
        <v>48</v>
      </c>
      <c r="AZ3012">
        <v>47</v>
      </c>
      <c r="BA3012">
        <v>46</v>
      </c>
      <c r="BB3012">
        <v>45</v>
      </c>
      <c r="BC3012">
        <v>46</v>
      </c>
      <c r="BD3012">
        <v>52</v>
      </c>
      <c r="BE3012">
        <v>59</v>
      </c>
      <c r="BF3012">
        <v>64</v>
      </c>
      <c r="BG3012">
        <v>69</v>
      </c>
      <c r="BH3012">
        <v>73</v>
      </c>
      <c r="BI3012">
        <v>76</v>
      </c>
      <c r="BJ3012">
        <v>78</v>
      </c>
      <c r="BK3012">
        <v>80</v>
      </c>
      <c r="BL3012">
        <v>79</v>
      </c>
      <c r="BM3012">
        <v>75</v>
      </c>
      <c r="BN3012">
        <v>72</v>
      </c>
      <c r="BO3012">
        <v>68</v>
      </c>
      <c r="BP3012">
        <v>64</v>
      </c>
      <c r="BQ3012">
        <v>61</v>
      </c>
      <c r="BR3012">
        <v>59</v>
      </c>
      <c r="BS3012">
        <v>-0.15543029999999999</v>
      </c>
      <c r="BT3012">
        <v>-0.3939452</v>
      </c>
      <c r="BU3012">
        <v>0.28685759999999999</v>
      </c>
      <c r="BV3012">
        <v>0.19345570000000001</v>
      </c>
      <c r="BW3012">
        <v>1.11675E-2</v>
      </c>
      <c r="BX3012">
        <v>3.1061200000000001E-2</v>
      </c>
      <c r="BY3012">
        <v>17.490970000000001</v>
      </c>
      <c r="BZ3012">
        <v>-7.633896</v>
      </c>
      <c r="CA3012">
        <v>-9.8771629999999995</v>
      </c>
      <c r="CB3012">
        <v>-3.0459939999999999</v>
      </c>
      <c r="CC3012">
        <v>-9.1446590000000008</v>
      </c>
      <c r="CD3012">
        <v>-5.3697049999999997</v>
      </c>
      <c r="CE3012">
        <v>1.8226119999999999</v>
      </c>
      <c r="CF3012">
        <v>3.5566999999999999E-3</v>
      </c>
      <c r="CG3012">
        <v>0.10086970000000001</v>
      </c>
      <c r="CH3012">
        <v>0.68408579999999997</v>
      </c>
      <c r="CI3012">
        <v>-0.46476840000000003</v>
      </c>
      <c r="CJ3012">
        <v>0.29557129999999998</v>
      </c>
      <c r="CK3012">
        <v>0.8342929</v>
      </c>
      <c r="CL3012">
        <v>3.7087999999999999E-3</v>
      </c>
      <c r="CM3012">
        <v>-0.30055569999999998</v>
      </c>
      <c r="CN3012">
        <v>0.99157519999999999</v>
      </c>
      <c r="CO3012">
        <v>0.24146509999999999</v>
      </c>
      <c r="CP3012">
        <v>-0.33982899999999999</v>
      </c>
      <c r="CQ3012">
        <v>2.0060399999999999E-2</v>
      </c>
      <c r="CR3012">
        <v>2.74871E-2</v>
      </c>
      <c r="CS3012">
        <v>3.37294E-2</v>
      </c>
      <c r="CT3012">
        <v>1.51617E-2</v>
      </c>
      <c r="CU3012">
        <v>1.5931899999999999E-2</v>
      </c>
      <c r="CV3012">
        <v>0.1573291</v>
      </c>
      <c r="CW3012">
        <v>7.1973399999999996</v>
      </c>
      <c r="CX3012">
        <v>2.3904550000000002</v>
      </c>
      <c r="CY3012">
        <v>2.2807689999999998</v>
      </c>
      <c r="CZ3012">
        <v>2.7482859999999998</v>
      </c>
      <c r="DA3012">
        <v>14.321120000000001</v>
      </c>
      <c r="DB3012">
        <v>20.827220000000001</v>
      </c>
      <c r="DC3012">
        <v>3.992318</v>
      </c>
      <c r="DD3012">
        <v>3.7391099999999997E-2</v>
      </c>
      <c r="DE3012">
        <v>5.2747000000000002E-2</v>
      </c>
      <c r="DF3012">
        <v>4.1956899999999998E-2</v>
      </c>
      <c r="DG3012">
        <v>4.1139500000000002E-2</v>
      </c>
      <c r="DH3012">
        <v>4.0325800000000002E-2</v>
      </c>
      <c r="DI3012">
        <v>4.0746400000000002E-2</v>
      </c>
      <c r="DJ3012">
        <v>3.8065700000000001E-2</v>
      </c>
      <c r="DK3012">
        <v>2.4663299999999999E-2</v>
      </c>
      <c r="DL3012">
        <v>3.2072000000000003E-2</v>
      </c>
      <c r="DM3012">
        <v>2.7711599999999999E-2</v>
      </c>
      <c r="DN3012">
        <v>2.3751999999999999E-2</v>
      </c>
      <c r="DO3012">
        <v>19</v>
      </c>
      <c r="DP3012">
        <v>20</v>
      </c>
    </row>
    <row r="3013" spans="1:120" hidden="1" x14ac:dyDescent="0.25">
      <c r="A3013" t="str">
        <f t="shared" si="47"/>
        <v>Industry_Type-7. Institutional/Government_All Elect_44484</v>
      </c>
      <c r="B3013" t="s">
        <v>62</v>
      </c>
      <c r="C3013" t="s">
        <v>208</v>
      </c>
      <c r="D3013" t="s">
        <v>61</v>
      </c>
      <c r="E3013" t="s">
        <v>61</v>
      </c>
      <c r="F3013" t="s">
        <v>61</v>
      </c>
      <c r="G3013" t="s">
        <v>35</v>
      </c>
      <c r="H3013" t="s">
        <v>61</v>
      </c>
      <c r="I3013" t="s">
        <v>61</v>
      </c>
      <c r="J3013" t="s">
        <v>61</v>
      </c>
      <c r="K3013" t="s">
        <v>190</v>
      </c>
      <c r="L3013" s="18">
        <v>44484</v>
      </c>
      <c r="M3013">
        <v>19</v>
      </c>
      <c r="N3013">
        <v>20</v>
      </c>
      <c r="O3013" t="s">
        <v>258</v>
      </c>
      <c r="P3013">
        <v>2</v>
      </c>
      <c r="Q3013">
        <v>2</v>
      </c>
      <c r="R3013">
        <v>0</v>
      </c>
      <c r="S3013">
        <v>0</v>
      </c>
      <c r="T3013">
        <v>1</v>
      </c>
      <c r="U3013">
        <v>0</v>
      </c>
      <c r="V3013">
        <v>1</v>
      </c>
      <c r="W3013">
        <v>23.04</v>
      </c>
      <c r="X3013">
        <v>20.48</v>
      </c>
      <c r="Y3013">
        <v>18.239999999999998</v>
      </c>
      <c r="Z3013">
        <v>20.16</v>
      </c>
      <c r="AA3013">
        <v>18.72</v>
      </c>
      <c r="AB3013">
        <v>49.76</v>
      </c>
      <c r="AC3013">
        <v>84</v>
      </c>
      <c r="AD3013">
        <v>82.08</v>
      </c>
      <c r="AE3013">
        <v>65.599999999999994</v>
      </c>
      <c r="AF3013">
        <v>49.28</v>
      </c>
      <c r="AG3013">
        <v>36.159999999999997</v>
      </c>
      <c r="AH3013">
        <v>30.08</v>
      </c>
      <c r="AI3013">
        <v>90.08</v>
      </c>
      <c r="AJ3013">
        <v>92</v>
      </c>
      <c r="AK3013">
        <v>95.36</v>
      </c>
      <c r="AL3013">
        <v>100.32</v>
      </c>
      <c r="AM3013">
        <v>115.68</v>
      </c>
      <c r="AN3013">
        <v>131.04</v>
      </c>
      <c r="AO3013">
        <v>108.48</v>
      </c>
      <c r="AP3013">
        <v>79.680000000000007</v>
      </c>
      <c r="AQ3013">
        <v>82.4</v>
      </c>
      <c r="AR3013">
        <v>67.52</v>
      </c>
      <c r="AS3013">
        <v>21.76</v>
      </c>
      <c r="AT3013">
        <v>21.12</v>
      </c>
      <c r="AU3013">
        <v>57</v>
      </c>
      <c r="AV3013">
        <v>52</v>
      </c>
      <c r="AW3013">
        <v>50</v>
      </c>
      <c r="AX3013">
        <v>48</v>
      </c>
      <c r="AY3013">
        <v>48</v>
      </c>
      <c r="AZ3013">
        <v>47</v>
      </c>
      <c r="BA3013">
        <v>46</v>
      </c>
      <c r="BB3013">
        <v>45</v>
      </c>
      <c r="BC3013">
        <v>46</v>
      </c>
      <c r="BD3013">
        <v>52</v>
      </c>
      <c r="BE3013">
        <v>59</v>
      </c>
      <c r="BF3013">
        <v>64</v>
      </c>
      <c r="BG3013">
        <v>69</v>
      </c>
      <c r="BH3013">
        <v>73</v>
      </c>
      <c r="BI3013">
        <v>76</v>
      </c>
      <c r="BJ3013">
        <v>78</v>
      </c>
      <c r="BK3013">
        <v>80</v>
      </c>
      <c r="BL3013">
        <v>79</v>
      </c>
      <c r="BM3013">
        <v>75</v>
      </c>
      <c r="BN3013">
        <v>72</v>
      </c>
      <c r="BO3013">
        <v>68</v>
      </c>
      <c r="BP3013">
        <v>64</v>
      </c>
      <c r="BQ3013">
        <v>61</v>
      </c>
      <c r="BR3013">
        <v>59</v>
      </c>
      <c r="BS3013">
        <v>-0.54595519999999997</v>
      </c>
      <c r="BT3013">
        <v>-1.493655</v>
      </c>
      <c r="BU3013">
        <v>0.82424240000000004</v>
      </c>
      <c r="BV3013">
        <v>-0.30066540000000003</v>
      </c>
      <c r="BW3013">
        <v>0.21860070000000001</v>
      </c>
      <c r="BX3013">
        <v>-3.9565519999999998</v>
      </c>
      <c r="BY3013">
        <v>-0.4780855</v>
      </c>
      <c r="BZ3013">
        <v>-4.6477750000000002</v>
      </c>
      <c r="CA3013">
        <v>4.1057009999999998</v>
      </c>
      <c r="CB3013">
        <v>6.8376349999999997</v>
      </c>
      <c r="CC3013">
        <v>20.71651</v>
      </c>
      <c r="CD3013">
        <v>38.150039999999997</v>
      </c>
      <c r="CE3013">
        <v>7.3367909999999998</v>
      </c>
      <c r="CF3013">
        <v>7.8783750000000001</v>
      </c>
      <c r="CG3013">
        <v>9.0696790000000007</v>
      </c>
      <c r="CH3013">
        <v>8.9941750000000003</v>
      </c>
      <c r="CI3013">
        <v>1.8415760000000001</v>
      </c>
      <c r="CJ3013">
        <v>0.35215760000000002</v>
      </c>
      <c r="CK3013">
        <v>0.56130599999999997</v>
      </c>
      <c r="CL3013">
        <v>2.3144420000000001</v>
      </c>
      <c r="CM3013">
        <v>-3.1079789999999998</v>
      </c>
      <c r="CN3013">
        <v>-7.3695899999999996</v>
      </c>
      <c r="CO3013">
        <v>7.9510839999999998</v>
      </c>
      <c r="CP3013">
        <v>1.412029</v>
      </c>
      <c r="CQ3013">
        <v>0.2798464</v>
      </c>
      <c r="CR3013">
        <v>0.16169810000000001</v>
      </c>
      <c r="CS3013">
        <v>0.17166200000000001</v>
      </c>
      <c r="CT3013">
        <v>0.22816159999999999</v>
      </c>
      <c r="CU3013">
        <v>0.1451837</v>
      </c>
      <c r="CV3013">
        <v>1.2223679999999999</v>
      </c>
      <c r="CW3013">
        <v>0.49588399999999999</v>
      </c>
      <c r="CX3013">
        <v>2.4043899999999998</v>
      </c>
      <c r="CY3013">
        <v>1.313879</v>
      </c>
      <c r="CZ3013">
        <v>6.7591919999999996</v>
      </c>
      <c r="DA3013">
        <v>37.527850000000001</v>
      </c>
      <c r="DB3013">
        <v>59.27075</v>
      </c>
      <c r="DC3013">
        <v>14.190060000000001</v>
      </c>
      <c r="DD3013">
        <v>19.197800000000001</v>
      </c>
      <c r="DE3013">
        <v>17.558789999999998</v>
      </c>
      <c r="DF3013">
        <v>10.98718</v>
      </c>
      <c r="DG3013">
        <v>5.5363730000000002</v>
      </c>
      <c r="DH3013">
        <v>2.538227</v>
      </c>
      <c r="DI3013">
        <v>3.290791</v>
      </c>
      <c r="DJ3013">
        <v>4.0677050000000001</v>
      </c>
      <c r="DK3013">
        <v>2.005916</v>
      </c>
      <c r="DL3013">
        <v>15.89096</v>
      </c>
      <c r="DM3013">
        <v>22.893930000000001</v>
      </c>
      <c r="DN3013">
        <v>0.14058960000000001</v>
      </c>
      <c r="DO3013">
        <v>19</v>
      </c>
      <c r="DP3013">
        <v>20</v>
      </c>
    </row>
    <row r="3014" spans="1:120" hidden="1" x14ac:dyDescent="0.25">
      <c r="A3014" t="str">
        <f t="shared" si="47"/>
        <v>Size_Grp-200 kW and above_All Elect_44484</v>
      </c>
      <c r="B3014" t="s">
        <v>62</v>
      </c>
      <c r="C3014" t="s">
        <v>207</v>
      </c>
      <c r="D3014" t="s">
        <v>61</v>
      </c>
      <c r="E3014" t="s">
        <v>61</v>
      </c>
      <c r="F3014" t="s">
        <v>61</v>
      </c>
      <c r="G3014" t="s">
        <v>61</v>
      </c>
      <c r="H3014" t="s">
        <v>61</v>
      </c>
      <c r="I3014" t="s">
        <v>61</v>
      </c>
      <c r="J3014" t="s">
        <v>102</v>
      </c>
      <c r="K3014" t="s">
        <v>190</v>
      </c>
      <c r="L3014" s="18">
        <v>44484</v>
      </c>
      <c r="M3014">
        <v>19</v>
      </c>
      <c r="N3014">
        <v>20</v>
      </c>
      <c r="O3014" t="s">
        <v>258</v>
      </c>
      <c r="P3014">
        <v>2</v>
      </c>
      <c r="Q3014">
        <v>2</v>
      </c>
      <c r="R3014">
        <v>0</v>
      </c>
      <c r="S3014">
        <v>0</v>
      </c>
      <c r="T3014">
        <v>1</v>
      </c>
      <c r="U3014">
        <v>0</v>
      </c>
      <c r="V3014">
        <v>1</v>
      </c>
      <c r="W3014">
        <v>656.72</v>
      </c>
      <c r="X3014">
        <v>652.16</v>
      </c>
      <c r="Y3014">
        <v>674.4</v>
      </c>
      <c r="Z3014">
        <v>675.6</v>
      </c>
      <c r="AA3014">
        <v>600.16</v>
      </c>
      <c r="AB3014">
        <v>593.52</v>
      </c>
      <c r="AC3014">
        <v>559.36</v>
      </c>
      <c r="AD3014">
        <v>536.08000000000004</v>
      </c>
      <c r="AE3014">
        <v>520.24</v>
      </c>
      <c r="AF3014">
        <v>524.64</v>
      </c>
      <c r="AG3014">
        <v>616.72</v>
      </c>
      <c r="AH3014">
        <v>665.92</v>
      </c>
      <c r="AI3014">
        <v>670.64</v>
      </c>
      <c r="AJ3014">
        <v>666.16</v>
      </c>
      <c r="AK3014">
        <v>669.04</v>
      </c>
      <c r="AL3014">
        <v>622.72</v>
      </c>
      <c r="AM3014">
        <v>514.48</v>
      </c>
      <c r="AN3014">
        <v>509.36</v>
      </c>
      <c r="AO3014">
        <v>549.20000000000005</v>
      </c>
      <c r="AP3014">
        <v>486.16</v>
      </c>
      <c r="AQ3014">
        <v>491.28</v>
      </c>
      <c r="AR3014">
        <v>523.52</v>
      </c>
      <c r="AS3014">
        <v>583.52</v>
      </c>
      <c r="AT3014">
        <v>589.20000000000005</v>
      </c>
      <c r="AU3014">
        <v>57</v>
      </c>
      <c r="AV3014">
        <v>52</v>
      </c>
      <c r="AW3014">
        <v>50</v>
      </c>
      <c r="AX3014">
        <v>48</v>
      </c>
      <c r="AY3014">
        <v>48</v>
      </c>
      <c r="AZ3014">
        <v>47</v>
      </c>
      <c r="BA3014">
        <v>46</v>
      </c>
      <c r="BB3014">
        <v>45</v>
      </c>
      <c r="BC3014">
        <v>46</v>
      </c>
      <c r="BD3014">
        <v>52</v>
      </c>
      <c r="BE3014">
        <v>59</v>
      </c>
      <c r="BF3014">
        <v>64</v>
      </c>
      <c r="BG3014">
        <v>69</v>
      </c>
      <c r="BH3014">
        <v>73</v>
      </c>
      <c r="BI3014">
        <v>76</v>
      </c>
      <c r="BJ3014">
        <v>78</v>
      </c>
      <c r="BK3014">
        <v>80</v>
      </c>
      <c r="BL3014">
        <v>79</v>
      </c>
      <c r="BM3014">
        <v>75</v>
      </c>
      <c r="BN3014">
        <v>72</v>
      </c>
      <c r="BO3014">
        <v>68</v>
      </c>
      <c r="BP3014">
        <v>64</v>
      </c>
      <c r="BQ3014">
        <v>61</v>
      </c>
      <c r="BR3014">
        <v>59</v>
      </c>
      <c r="BS3014">
        <v>-30.33888</v>
      </c>
      <c r="BT3014">
        <v>-12.302149999999999</v>
      </c>
      <c r="BU3014">
        <v>-16.508790000000001</v>
      </c>
      <c r="BV3014">
        <v>-67.270870000000002</v>
      </c>
      <c r="BW3014">
        <v>-34.252310000000001</v>
      </c>
      <c r="BX3014">
        <v>-16.24652</v>
      </c>
      <c r="BY3014">
        <v>-7.9298599999999997</v>
      </c>
      <c r="BZ3014">
        <v>7.8092370000000004</v>
      </c>
      <c r="CA3014">
        <v>21.616230000000002</v>
      </c>
      <c r="CB3014">
        <v>32.372869999999999</v>
      </c>
      <c r="CC3014">
        <v>-25.68693</v>
      </c>
      <c r="CD3014">
        <v>-78.077119999999994</v>
      </c>
      <c r="CE3014">
        <v>-53.241529999999997</v>
      </c>
      <c r="CF3014">
        <v>-53.21461</v>
      </c>
      <c r="CG3014">
        <v>-61.022869999999998</v>
      </c>
      <c r="CH3014">
        <v>-26.04278</v>
      </c>
      <c r="CI3014">
        <v>-1.2658</v>
      </c>
      <c r="CJ3014">
        <v>-8.4796829999999996</v>
      </c>
      <c r="CK3014">
        <v>-27.739260000000002</v>
      </c>
      <c r="CL3014">
        <v>25.900860000000002</v>
      </c>
      <c r="CM3014">
        <v>14.31194</v>
      </c>
      <c r="CN3014">
        <v>30.79073</v>
      </c>
      <c r="CO3014">
        <v>13.38916</v>
      </c>
      <c r="CP3014">
        <v>9.4897530000000003</v>
      </c>
      <c r="CQ3014">
        <v>195.33670000000001</v>
      </c>
      <c r="CR3014">
        <v>100.1456</v>
      </c>
      <c r="CS3014">
        <v>145.8946</v>
      </c>
      <c r="CT3014">
        <v>198.6421</v>
      </c>
      <c r="CU3014">
        <v>81.667400000000001</v>
      </c>
      <c r="CV3014">
        <v>66.543059999999997</v>
      </c>
      <c r="CW3014">
        <v>51.716819999999998</v>
      </c>
      <c r="CX3014">
        <v>38.94014</v>
      </c>
      <c r="CY3014">
        <v>119.75149999999999</v>
      </c>
      <c r="CZ3014">
        <v>146.95009999999999</v>
      </c>
      <c r="DA3014">
        <v>140.52979999999999</v>
      </c>
      <c r="DB3014">
        <v>178.864</v>
      </c>
      <c r="DC3014">
        <v>171.6035</v>
      </c>
      <c r="DD3014">
        <v>137.71100000000001</v>
      </c>
      <c r="DE3014">
        <v>201.7878</v>
      </c>
      <c r="DF3014">
        <v>74.102230000000006</v>
      </c>
      <c r="DG3014">
        <v>79.309560000000005</v>
      </c>
      <c r="DH3014">
        <v>55.265070000000001</v>
      </c>
      <c r="DI3014">
        <v>175.4408</v>
      </c>
      <c r="DJ3014">
        <v>214.87569999999999</v>
      </c>
      <c r="DK3014">
        <v>135.49889999999999</v>
      </c>
      <c r="DL3014">
        <v>124.4534</v>
      </c>
      <c r="DM3014">
        <v>113.06699999999999</v>
      </c>
      <c r="DN3014">
        <v>102.7482</v>
      </c>
      <c r="DO3014">
        <v>19</v>
      </c>
      <c r="DP3014">
        <v>20</v>
      </c>
    </row>
    <row r="3015" spans="1:120" hidden="1" x14ac:dyDescent="0.25">
      <c r="A3015" t="str">
        <f t="shared" si="47"/>
        <v>LCA-Sierra_All Elect_44484</v>
      </c>
      <c r="B3015" t="s">
        <v>62</v>
      </c>
      <c r="C3015" t="s">
        <v>206</v>
      </c>
      <c r="D3015" t="s">
        <v>34</v>
      </c>
      <c r="E3015" t="s">
        <v>61</v>
      </c>
      <c r="F3015" t="s">
        <v>61</v>
      </c>
      <c r="G3015" t="s">
        <v>61</v>
      </c>
      <c r="H3015" t="s">
        <v>61</v>
      </c>
      <c r="I3015" t="s">
        <v>61</v>
      </c>
      <c r="J3015" t="s">
        <v>61</v>
      </c>
      <c r="K3015" t="s">
        <v>190</v>
      </c>
      <c r="L3015" s="18">
        <v>44484</v>
      </c>
      <c r="M3015">
        <v>19</v>
      </c>
      <c r="N3015">
        <v>20</v>
      </c>
      <c r="O3015" t="s">
        <v>258</v>
      </c>
      <c r="P3015">
        <v>11</v>
      </c>
      <c r="Q3015">
        <v>11</v>
      </c>
      <c r="R3015">
        <v>0</v>
      </c>
      <c r="S3015">
        <v>0</v>
      </c>
      <c r="T3015">
        <v>1</v>
      </c>
      <c r="U3015">
        <v>0</v>
      </c>
      <c r="V3015">
        <v>1</v>
      </c>
      <c r="W3015">
        <v>882.9</v>
      </c>
      <c r="X3015">
        <v>874.74</v>
      </c>
      <c r="Y3015">
        <v>832.48</v>
      </c>
      <c r="Z3015">
        <v>848.2</v>
      </c>
      <c r="AA3015">
        <v>739.9</v>
      </c>
      <c r="AB3015">
        <v>728.54</v>
      </c>
      <c r="AC3015">
        <v>750.3</v>
      </c>
      <c r="AD3015">
        <v>748.26</v>
      </c>
      <c r="AE3015">
        <v>696.68</v>
      </c>
      <c r="AF3015">
        <v>671.1</v>
      </c>
      <c r="AG3015">
        <v>734.76</v>
      </c>
      <c r="AH3015">
        <v>752.58640000000003</v>
      </c>
      <c r="AI3015">
        <v>751.03359999999998</v>
      </c>
      <c r="AJ3015">
        <v>753.68</v>
      </c>
      <c r="AK3015">
        <v>766.84</v>
      </c>
      <c r="AL3015">
        <v>719.22</v>
      </c>
      <c r="AM3015">
        <v>696.4</v>
      </c>
      <c r="AN3015">
        <v>709.32</v>
      </c>
      <c r="AO3015">
        <v>727.84</v>
      </c>
      <c r="AP3015">
        <v>698.26</v>
      </c>
      <c r="AQ3015">
        <v>704.94</v>
      </c>
      <c r="AR3015">
        <v>711.9</v>
      </c>
      <c r="AS3015">
        <v>812.92</v>
      </c>
      <c r="AT3015">
        <v>813.5</v>
      </c>
      <c r="AU3015">
        <v>57</v>
      </c>
      <c r="AV3015">
        <v>52</v>
      </c>
      <c r="AW3015">
        <v>50</v>
      </c>
      <c r="AX3015">
        <v>48</v>
      </c>
      <c r="AY3015">
        <v>48</v>
      </c>
      <c r="AZ3015">
        <v>47</v>
      </c>
      <c r="BA3015">
        <v>46</v>
      </c>
      <c r="BB3015">
        <v>45</v>
      </c>
      <c r="BC3015">
        <v>46</v>
      </c>
      <c r="BD3015">
        <v>52</v>
      </c>
      <c r="BE3015">
        <v>59</v>
      </c>
      <c r="BF3015">
        <v>64</v>
      </c>
      <c r="BG3015">
        <v>69</v>
      </c>
      <c r="BH3015">
        <v>73</v>
      </c>
      <c r="BI3015">
        <v>76</v>
      </c>
      <c r="BJ3015">
        <v>78</v>
      </c>
      <c r="BK3015">
        <v>80</v>
      </c>
      <c r="BL3015">
        <v>79</v>
      </c>
      <c r="BM3015">
        <v>75</v>
      </c>
      <c r="BN3015">
        <v>72</v>
      </c>
      <c r="BO3015">
        <v>68</v>
      </c>
      <c r="BP3015">
        <v>64</v>
      </c>
      <c r="BQ3015">
        <v>61</v>
      </c>
      <c r="BR3015">
        <v>59</v>
      </c>
      <c r="BS3015">
        <v>-29.073879999999999</v>
      </c>
      <c r="BT3015">
        <v>-12.270350000000001</v>
      </c>
      <c r="BU3015">
        <v>-13.78016</v>
      </c>
      <c r="BV3015">
        <v>-69.250640000000004</v>
      </c>
      <c r="BW3015">
        <v>-35.304819999999999</v>
      </c>
      <c r="BX3015">
        <v>-18.604240000000001</v>
      </c>
      <c r="BY3015">
        <v>7.7630330000000001</v>
      </c>
      <c r="BZ3015">
        <v>-5.5510330000000003</v>
      </c>
      <c r="CA3015">
        <v>16.203029999999998</v>
      </c>
      <c r="CB3015">
        <v>40.122329999999998</v>
      </c>
      <c r="CC3015">
        <v>-18.247789999999998</v>
      </c>
      <c r="CD3015">
        <v>-70.063789999999997</v>
      </c>
      <c r="CE3015">
        <v>-40.569009999999999</v>
      </c>
      <c r="CF3015">
        <v>-50.702089999999998</v>
      </c>
      <c r="CG3015">
        <v>-61.777369999999998</v>
      </c>
      <c r="CH3015">
        <v>-20.992280000000001</v>
      </c>
      <c r="CI3015">
        <v>0.183088</v>
      </c>
      <c r="CJ3015">
        <v>-8.7314779999999992</v>
      </c>
      <c r="CK3015">
        <v>-25.70223</v>
      </c>
      <c r="CL3015">
        <v>27.8551</v>
      </c>
      <c r="CM3015">
        <v>12.50178</v>
      </c>
      <c r="CN3015">
        <v>29.760729999999999</v>
      </c>
      <c r="CO3015">
        <v>8.0868929999999999</v>
      </c>
      <c r="CP3015">
        <v>10.45154</v>
      </c>
      <c r="CQ3015">
        <v>199.93879999999999</v>
      </c>
      <c r="CR3015">
        <v>100.85380000000001</v>
      </c>
      <c r="CS3015">
        <v>146.49789999999999</v>
      </c>
      <c r="CT3015">
        <v>200.09030000000001</v>
      </c>
      <c r="CU3015">
        <v>82.003609999999995</v>
      </c>
      <c r="CV3015">
        <v>67.839410000000001</v>
      </c>
      <c r="CW3015">
        <v>59.386360000000003</v>
      </c>
      <c r="CX3015">
        <v>44.138779999999997</v>
      </c>
      <c r="CY3015">
        <v>123.9847</v>
      </c>
      <c r="CZ3015">
        <v>153.08949999999999</v>
      </c>
      <c r="DA3015">
        <v>171.6832</v>
      </c>
      <c r="DB3015">
        <v>216.22800000000001</v>
      </c>
      <c r="DC3015">
        <v>188.04390000000001</v>
      </c>
      <c r="DD3015">
        <v>153.5307</v>
      </c>
      <c r="DE3015">
        <v>217.54230000000001</v>
      </c>
      <c r="DF3015">
        <v>84.198809999999995</v>
      </c>
      <c r="DG3015">
        <v>84.076070000000001</v>
      </c>
      <c r="DH3015">
        <v>57.04918</v>
      </c>
      <c r="DI3015">
        <v>178.16249999999999</v>
      </c>
      <c r="DJ3015">
        <v>218.0977</v>
      </c>
      <c r="DK3015">
        <v>136.4332</v>
      </c>
      <c r="DL3015">
        <v>126.2011</v>
      </c>
      <c r="DM3015">
        <v>114.2466</v>
      </c>
      <c r="DN3015">
        <v>103.6408</v>
      </c>
      <c r="DO3015">
        <v>19</v>
      </c>
      <c r="DP3015">
        <v>20</v>
      </c>
    </row>
    <row r="3016" spans="1:120" hidden="1" x14ac:dyDescent="0.25">
      <c r="A3016" t="str">
        <f t="shared" si="47"/>
        <v>Industry_Type-3. Wholesale, Transport, other utilities_Elect DA 1-4 (1PM-9PM)_44484_19-20</v>
      </c>
      <c r="B3016" t="s">
        <v>62</v>
      </c>
      <c r="C3016" t="s">
        <v>202</v>
      </c>
      <c r="D3016" t="s">
        <v>61</v>
      </c>
      <c r="E3016" t="s">
        <v>61</v>
      </c>
      <c r="F3016" t="s">
        <v>61</v>
      </c>
      <c r="G3016" t="s">
        <v>31</v>
      </c>
      <c r="H3016" t="s">
        <v>61</v>
      </c>
      <c r="I3016" t="s">
        <v>61</v>
      </c>
      <c r="J3016" t="s">
        <v>61</v>
      </c>
      <c r="K3016" t="s">
        <v>203</v>
      </c>
      <c r="L3016" s="18">
        <v>44484</v>
      </c>
      <c r="M3016">
        <v>19</v>
      </c>
      <c r="N3016">
        <v>20</v>
      </c>
      <c r="O3016" t="s">
        <v>258</v>
      </c>
      <c r="P3016">
        <v>8</v>
      </c>
      <c r="Q3016">
        <v>8</v>
      </c>
      <c r="R3016">
        <v>0</v>
      </c>
      <c r="S3016">
        <v>1</v>
      </c>
      <c r="T3016">
        <v>1</v>
      </c>
      <c r="U3016">
        <v>1</v>
      </c>
      <c r="V3016">
        <v>1</v>
      </c>
      <c r="W3016">
        <v>853.56</v>
      </c>
      <c r="X3016">
        <v>847.96</v>
      </c>
      <c r="Y3016">
        <v>808.54</v>
      </c>
      <c r="Z3016">
        <v>822.04</v>
      </c>
      <c r="AA3016">
        <v>715.18</v>
      </c>
      <c r="AB3016">
        <v>672.78</v>
      </c>
      <c r="AC3016">
        <v>637.79999999999995</v>
      </c>
      <c r="AD3016">
        <v>616.67999999999995</v>
      </c>
      <c r="AE3016">
        <v>586.38</v>
      </c>
      <c r="AF3016">
        <v>586.72</v>
      </c>
      <c r="AG3016">
        <v>665</v>
      </c>
      <c r="AH3016">
        <v>701.20640000000003</v>
      </c>
      <c r="AI3016">
        <v>654.95360000000005</v>
      </c>
      <c r="AJ3016">
        <v>655.98</v>
      </c>
      <c r="AK3016">
        <v>665.78</v>
      </c>
      <c r="AL3016">
        <v>614.1</v>
      </c>
      <c r="AM3016">
        <v>574.72</v>
      </c>
      <c r="AN3016">
        <v>572.88</v>
      </c>
      <c r="AO3016">
        <v>614.26</v>
      </c>
      <c r="AP3016">
        <v>612.88</v>
      </c>
      <c r="AQ3016">
        <v>616.54</v>
      </c>
      <c r="AR3016">
        <v>639.58000000000004</v>
      </c>
      <c r="AS3016">
        <v>785.16</v>
      </c>
      <c r="AT3016">
        <v>786.08</v>
      </c>
      <c r="AU3016">
        <v>57</v>
      </c>
      <c r="AV3016">
        <v>52</v>
      </c>
      <c r="AW3016">
        <v>50</v>
      </c>
      <c r="AX3016">
        <v>48</v>
      </c>
      <c r="AY3016">
        <v>48</v>
      </c>
      <c r="AZ3016">
        <v>47</v>
      </c>
      <c r="BA3016">
        <v>46</v>
      </c>
      <c r="BB3016">
        <v>45</v>
      </c>
      <c r="BC3016">
        <v>46</v>
      </c>
      <c r="BD3016">
        <v>52</v>
      </c>
      <c r="BE3016">
        <v>59</v>
      </c>
      <c r="BF3016">
        <v>64</v>
      </c>
      <c r="BG3016">
        <v>69</v>
      </c>
      <c r="BH3016">
        <v>73</v>
      </c>
      <c r="BI3016">
        <v>76</v>
      </c>
      <c r="BJ3016">
        <v>78</v>
      </c>
      <c r="BK3016">
        <v>80</v>
      </c>
      <c r="BL3016">
        <v>79</v>
      </c>
      <c r="BM3016">
        <v>75</v>
      </c>
      <c r="BN3016">
        <v>72</v>
      </c>
      <c r="BO3016">
        <v>68</v>
      </c>
      <c r="BP3016">
        <v>64</v>
      </c>
      <c r="BQ3016">
        <v>61</v>
      </c>
      <c r="BR3016">
        <v>59</v>
      </c>
      <c r="BS3016">
        <v>-28.372489999999999</v>
      </c>
      <c r="BT3016">
        <v>-10.38275</v>
      </c>
      <c r="BU3016">
        <v>-14.891260000000001</v>
      </c>
      <c r="BV3016">
        <v>-69.143429999999995</v>
      </c>
      <c r="BW3016">
        <v>-35.534579999999998</v>
      </c>
      <c r="BX3016">
        <v>-14.678750000000001</v>
      </c>
      <c r="BY3016">
        <v>-9.2498509999999996</v>
      </c>
      <c r="BZ3016">
        <v>6.7306379999999999</v>
      </c>
      <c r="CA3016">
        <v>21.974489999999999</v>
      </c>
      <c r="CB3016">
        <v>36.330680000000001</v>
      </c>
      <c r="CC3016">
        <v>-29.81964</v>
      </c>
      <c r="CD3016">
        <v>-102.8441</v>
      </c>
      <c r="CE3016">
        <v>-49.728409999999997</v>
      </c>
      <c r="CF3016">
        <v>-58.584020000000002</v>
      </c>
      <c r="CG3016">
        <v>-70.947919999999996</v>
      </c>
      <c r="CH3016">
        <v>-30.670539999999999</v>
      </c>
      <c r="CI3016">
        <v>-1.193719</v>
      </c>
      <c r="CJ3016">
        <v>-9.3792069999999992</v>
      </c>
      <c r="CK3016">
        <v>-27.097829999999998</v>
      </c>
      <c r="CL3016">
        <v>25.536950000000001</v>
      </c>
      <c r="CM3016">
        <v>15.910310000000001</v>
      </c>
      <c r="CN3016">
        <v>36.138739999999999</v>
      </c>
      <c r="CO3016">
        <v>-0.1056566</v>
      </c>
      <c r="CP3016">
        <v>9.3793380000000006</v>
      </c>
      <c r="CQ3016">
        <v>199.63890000000001</v>
      </c>
      <c r="CR3016">
        <v>100.66459999999999</v>
      </c>
      <c r="CS3016">
        <v>146.29249999999999</v>
      </c>
      <c r="CT3016">
        <v>199.84690000000001</v>
      </c>
      <c r="CU3016">
        <v>81.842489999999998</v>
      </c>
      <c r="CV3016">
        <v>66.459710000000001</v>
      </c>
      <c r="CW3016">
        <v>51.693129999999996</v>
      </c>
      <c r="CX3016">
        <v>39.343940000000003</v>
      </c>
      <c r="CY3016">
        <v>120.3901</v>
      </c>
      <c r="CZ3016">
        <v>143.58199999999999</v>
      </c>
      <c r="DA3016">
        <v>119.8343</v>
      </c>
      <c r="DB3016">
        <v>136.13</v>
      </c>
      <c r="DC3016">
        <v>169.86150000000001</v>
      </c>
      <c r="DD3016">
        <v>134.2955</v>
      </c>
      <c r="DE3016">
        <v>199.9307</v>
      </c>
      <c r="DF3016">
        <v>73.16968</v>
      </c>
      <c r="DG3016">
        <v>78.498549999999994</v>
      </c>
      <c r="DH3016">
        <v>54.47063</v>
      </c>
      <c r="DI3016">
        <v>174.83099999999999</v>
      </c>
      <c r="DJ3016">
        <v>213.99189999999999</v>
      </c>
      <c r="DK3016">
        <v>134.40260000000001</v>
      </c>
      <c r="DL3016">
        <v>110.27809999999999</v>
      </c>
      <c r="DM3016">
        <v>91.324939999999998</v>
      </c>
      <c r="DN3016">
        <v>103.4765</v>
      </c>
      <c r="DO3016">
        <v>19</v>
      </c>
      <c r="DP3016">
        <v>20</v>
      </c>
    </row>
    <row r="3017" spans="1:120" hidden="1" x14ac:dyDescent="0.25">
      <c r="A3017" t="str">
        <f t="shared" si="47"/>
        <v>Size_Grp-20 to 199.99 kW_Elect DA 1-4 (1PM-9PM)_44484_19-20</v>
      </c>
      <c r="B3017" t="s">
        <v>62</v>
      </c>
      <c r="C3017" t="s">
        <v>201</v>
      </c>
      <c r="D3017" t="s">
        <v>61</v>
      </c>
      <c r="E3017" t="s">
        <v>61</v>
      </c>
      <c r="F3017" t="s">
        <v>61</v>
      </c>
      <c r="G3017" t="s">
        <v>61</v>
      </c>
      <c r="H3017" t="s">
        <v>61</v>
      </c>
      <c r="I3017" t="s">
        <v>61</v>
      </c>
      <c r="J3017" t="s">
        <v>101</v>
      </c>
      <c r="K3017" t="s">
        <v>203</v>
      </c>
      <c r="L3017" s="18">
        <v>44484</v>
      </c>
      <c r="M3017">
        <v>19</v>
      </c>
      <c r="N3017">
        <v>20</v>
      </c>
      <c r="O3017" t="s">
        <v>258</v>
      </c>
      <c r="P3017">
        <v>8</v>
      </c>
      <c r="Q3017">
        <v>8</v>
      </c>
      <c r="R3017">
        <v>0</v>
      </c>
      <c r="S3017">
        <v>0</v>
      </c>
      <c r="T3017">
        <v>1</v>
      </c>
      <c r="U3017">
        <v>1</v>
      </c>
      <c r="V3017">
        <v>1</v>
      </c>
      <c r="W3017">
        <v>221.98</v>
      </c>
      <c r="X3017">
        <v>218.38</v>
      </c>
      <c r="Y3017">
        <v>154.18</v>
      </c>
      <c r="Z3017">
        <v>168.4</v>
      </c>
      <c r="AA3017">
        <v>135.84</v>
      </c>
      <c r="AB3017">
        <v>131.12</v>
      </c>
      <c r="AC3017">
        <v>186.74</v>
      </c>
      <c r="AD3017">
        <v>207.98</v>
      </c>
      <c r="AE3017">
        <v>172.54</v>
      </c>
      <c r="AF3017">
        <v>142.86000000000001</v>
      </c>
      <c r="AG3017">
        <v>113.84</v>
      </c>
      <c r="AH3017">
        <v>82.766400000000004</v>
      </c>
      <c r="AI3017">
        <v>77.093599999999995</v>
      </c>
      <c r="AJ3017">
        <v>80.02</v>
      </c>
      <c r="AK3017">
        <v>83.7</v>
      </c>
      <c r="AL3017">
        <v>93.2</v>
      </c>
      <c r="AM3017">
        <v>178.32</v>
      </c>
      <c r="AN3017">
        <v>196.36</v>
      </c>
      <c r="AO3017">
        <v>175.34</v>
      </c>
      <c r="AP3017">
        <v>208.5</v>
      </c>
      <c r="AQ3017">
        <v>209.76</v>
      </c>
      <c r="AR3017">
        <v>182.08</v>
      </c>
      <c r="AS3017">
        <v>218</v>
      </c>
      <c r="AT3017">
        <v>220.7</v>
      </c>
      <c r="AU3017">
        <v>57</v>
      </c>
      <c r="AV3017">
        <v>52</v>
      </c>
      <c r="AW3017">
        <v>50</v>
      </c>
      <c r="AX3017">
        <v>48</v>
      </c>
      <c r="AY3017">
        <v>48</v>
      </c>
      <c r="AZ3017">
        <v>47</v>
      </c>
      <c r="BA3017">
        <v>46</v>
      </c>
      <c r="BB3017">
        <v>45</v>
      </c>
      <c r="BC3017">
        <v>46</v>
      </c>
      <c r="BD3017">
        <v>52</v>
      </c>
      <c r="BE3017">
        <v>59</v>
      </c>
      <c r="BF3017">
        <v>64</v>
      </c>
      <c r="BG3017">
        <v>69</v>
      </c>
      <c r="BH3017">
        <v>73</v>
      </c>
      <c r="BI3017">
        <v>76</v>
      </c>
      <c r="BJ3017">
        <v>78</v>
      </c>
      <c r="BK3017">
        <v>80</v>
      </c>
      <c r="BL3017">
        <v>79</v>
      </c>
      <c r="BM3017">
        <v>75</v>
      </c>
      <c r="BN3017">
        <v>72</v>
      </c>
      <c r="BO3017">
        <v>68</v>
      </c>
      <c r="BP3017">
        <v>64</v>
      </c>
      <c r="BQ3017">
        <v>61</v>
      </c>
      <c r="BR3017">
        <v>59</v>
      </c>
      <c r="BS3017">
        <v>0.49112289999999997</v>
      </c>
      <c r="BT3017">
        <v>0.32044240000000002</v>
      </c>
      <c r="BU3017">
        <v>2.56128</v>
      </c>
      <c r="BV3017">
        <v>-1.647057</v>
      </c>
      <c r="BW3017">
        <v>-0.86847479999999999</v>
      </c>
      <c r="BX3017">
        <v>-2.2541069999999999</v>
      </c>
      <c r="BY3017">
        <v>16.457319999999999</v>
      </c>
      <c r="BZ3017">
        <v>-13.177440000000001</v>
      </c>
      <c r="CA3017">
        <v>-6.2935480000000004</v>
      </c>
      <c r="CB3017">
        <v>7.438167</v>
      </c>
      <c r="CC3017">
        <v>5.3880220000000003</v>
      </c>
      <c r="CD3017">
        <v>8.283372</v>
      </c>
      <c r="CE3017">
        <v>12.268990000000001</v>
      </c>
      <c r="CF3017">
        <v>6.2761839999999998</v>
      </c>
      <c r="CG3017">
        <v>9.7568110000000008</v>
      </c>
      <c r="CH3017">
        <v>4.6996869999999999</v>
      </c>
      <c r="CI3017">
        <v>1.378995</v>
      </c>
      <c r="CJ3017">
        <v>-0.69509770000000004</v>
      </c>
      <c r="CK3017">
        <v>1.5883510000000001</v>
      </c>
      <c r="CL3017">
        <v>1.882474</v>
      </c>
      <c r="CM3017">
        <v>-1.7473380000000001</v>
      </c>
      <c r="CN3017">
        <v>1.445486</v>
      </c>
      <c r="CO3017">
        <v>2.1093739999999999</v>
      </c>
      <c r="CP3017">
        <v>0.39406869999999999</v>
      </c>
      <c r="CQ3017">
        <v>4.1855260000000003</v>
      </c>
      <c r="CR3017">
        <v>0.70415320000000003</v>
      </c>
      <c r="CS3017">
        <v>0.59744580000000003</v>
      </c>
      <c r="CT3017">
        <v>1.3574269999999999</v>
      </c>
      <c r="CU3017">
        <v>0.28330689999999997</v>
      </c>
      <c r="CV3017">
        <v>1.2773540000000001</v>
      </c>
      <c r="CW3017">
        <v>7.5885199999999999</v>
      </c>
      <c r="CX3017">
        <v>4.9457129999999996</v>
      </c>
      <c r="CY3017">
        <v>3.531641</v>
      </c>
      <c r="CZ3017">
        <v>6.0057840000000002</v>
      </c>
      <c r="DA3017">
        <v>24.89208</v>
      </c>
      <c r="DB3017">
        <v>37.334989999999998</v>
      </c>
      <c r="DC3017">
        <v>16.433489999999999</v>
      </c>
      <c r="DD3017">
        <v>15.80836</v>
      </c>
      <c r="DE3017">
        <v>15.752560000000001</v>
      </c>
      <c r="DF3017">
        <v>10.093970000000001</v>
      </c>
      <c r="DG3017">
        <v>4.7352189999999998</v>
      </c>
      <c r="DH3017">
        <v>1.605944</v>
      </c>
      <c r="DI3017">
        <v>2.716062</v>
      </c>
      <c r="DJ3017">
        <v>3.2086600000000001</v>
      </c>
      <c r="DK3017">
        <v>0.92735469999999998</v>
      </c>
      <c r="DL3017">
        <v>1.733657</v>
      </c>
      <c r="DM3017">
        <v>1.1729890000000001</v>
      </c>
      <c r="DN3017">
        <v>0.80403469999999999</v>
      </c>
      <c r="DO3017">
        <v>19</v>
      </c>
      <c r="DP3017">
        <v>20</v>
      </c>
    </row>
    <row r="3018" spans="1:120" hidden="1" x14ac:dyDescent="0.25">
      <c r="A3018" t="str">
        <f t="shared" si="47"/>
        <v>Industry_Type-7. Institutional/Government_Elect DA 1-4 (1PM-9PM)_44484_19-20</v>
      </c>
      <c r="B3018" t="s">
        <v>62</v>
      </c>
      <c r="C3018" t="s">
        <v>208</v>
      </c>
      <c r="D3018" t="s">
        <v>61</v>
      </c>
      <c r="E3018" t="s">
        <v>61</v>
      </c>
      <c r="F3018" t="s">
        <v>61</v>
      </c>
      <c r="G3018" t="s">
        <v>35</v>
      </c>
      <c r="H3018" t="s">
        <v>61</v>
      </c>
      <c r="I3018" t="s">
        <v>61</v>
      </c>
      <c r="J3018" t="s">
        <v>61</v>
      </c>
      <c r="K3018" t="s">
        <v>203</v>
      </c>
      <c r="L3018" s="18">
        <v>44484</v>
      </c>
      <c r="M3018">
        <v>19</v>
      </c>
      <c r="N3018">
        <v>20</v>
      </c>
      <c r="O3018" t="s">
        <v>258</v>
      </c>
      <c r="P3018">
        <v>2</v>
      </c>
      <c r="Q3018">
        <v>2</v>
      </c>
      <c r="R3018">
        <v>0</v>
      </c>
      <c r="S3018">
        <v>0</v>
      </c>
      <c r="T3018">
        <v>1</v>
      </c>
      <c r="U3018">
        <v>1</v>
      </c>
      <c r="V3018">
        <v>1</v>
      </c>
      <c r="W3018">
        <v>23.04</v>
      </c>
      <c r="X3018">
        <v>20.48</v>
      </c>
      <c r="Y3018">
        <v>18.239999999999998</v>
      </c>
      <c r="Z3018">
        <v>20.16</v>
      </c>
      <c r="AA3018">
        <v>18.72</v>
      </c>
      <c r="AB3018">
        <v>49.76</v>
      </c>
      <c r="AC3018">
        <v>84</v>
      </c>
      <c r="AD3018">
        <v>82.08</v>
      </c>
      <c r="AE3018">
        <v>65.599999999999994</v>
      </c>
      <c r="AF3018">
        <v>49.28</v>
      </c>
      <c r="AG3018">
        <v>36.159999999999997</v>
      </c>
      <c r="AH3018">
        <v>30.08</v>
      </c>
      <c r="AI3018">
        <v>90.08</v>
      </c>
      <c r="AJ3018">
        <v>92</v>
      </c>
      <c r="AK3018">
        <v>95.36</v>
      </c>
      <c r="AL3018">
        <v>100.32</v>
      </c>
      <c r="AM3018">
        <v>115.68</v>
      </c>
      <c r="AN3018">
        <v>131.04</v>
      </c>
      <c r="AO3018">
        <v>108.48</v>
      </c>
      <c r="AP3018">
        <v>79.680000000000007</v>
      </c>
      <c r="AQ3018">
        <v>82.4</v>
      </c>
      <c r="AR3018">
        <v>67.52</v>
      </c>
      <c r="AS3018">
        <v>21.76</v>
      </c>
      <c r="AT3018">
        <v>21.12</v>
      </c>
      <c r="AU3018">
        <v>57</v>
      </c>
      <c r="AV3018">
        <v>52</v>
      </c>
      <c r="AW3018">
        <v>50</v>
      </c>
      <c r="AX3018">
        <v>48</v>
      </c>
      <c r="AY3018">
        <v>48</v>
      </c>
      <c r="AZ3018">
        <v>47</v>
      </c>
      <c r="BA3018">
        <v>46</v>
      </c>
      <c r="BB3018">
        <v>45</v>
      </c>
      <c r="BC3018">
        <v>46</v>
      </c>
      <c r="BD3018">
        <v>52</v>
      </c>
      <c r="BE3018">
        <v>59</v>
      </c>
      <c r="BF3018">
        <v>64</v>
      </c>
      <c r="BG3018">
        <v>69</v>
      </c>
      <c r="BH3018">
        <v>73</v>
      </c>
      <c r="BI3018">
        <v>76</v>
      </c>
      <c r="BJ3018">
        <v>78</v>
      </c>
      <c r="BK3018">
        <v>80</v>
      </c>
      <c r="BL3018">
        <v>79</v>
      </c>
      <c r="BM3018">
        <v>75</v>
      </c>
      <c r="BN3018">
        <v>72</v>
      </c>
      <c r="BO3018">
        <v>68</v>
      </c>
      <c r="BP3018">
        <v>64</v>
      </c>
      <c r="BQ3018">
        <v>61</v>
      </c>
      <c r="BR3018">
        <v>59</v>
      </c>
      <c r="BS3018">
        <v>-0.54595519999999997</v>
      </c>
      <c r="BT3018">
        <v>-1.493655</v>
      </c>
      <c r="BU3018">
        <v>0.82424240000000004</v>
      </c>
      <c r="BV3018">
        <v>-0.30066540000000003</v>
      </c>
      <c r="BW3018">
        <v>0.21860070000000001</v>
      </c>
      <c r="BX3018">
        <v>-3.9565519999999998</v>
      </c>
      <c r="BY3018">
        <v>-0.4780855</v>
      </c>
      <c r="BZ3018">
        <v>-4.6477750000000002</v>
      </c>
      <c r="CA3018">
        <v>4.1057009999999998</v>
      </c>
      <c r="CB3018">
        <v>6.8376349999999997</v>
      </c>
      <c r="CC3018">
        <v>20.71651</v>
      </c>
      <c r="CD3018">
        <v>38.150039999999997</v>
      </c>
      <c r="CE3018">
        <v>7.3367909999999998</v>
      </c>
      <c r="CF3018">
        <v>7.8783750000000001</v>
      </c>
      <c r="CG3018">
        <v>9.0696790000000007</v>
      </c>
      <c r="CH3018">
        <v>8.9941750000000003</v>
      </c>
      <c r="CI3018">
        <v>1.8415760000000001</v>
      </c>
      <c r="CJ3018">
        <v>0.35215760000000002</v>
      </c>
      <c r="CK3018">
        <v>0.56130599999999997</v>
      </c>
      <c r="CL3018">
        <v>2.3144420000000001</v>
      </c>
      <c r="CM3018">
        <v>-3.1079789999999998</v>
      </c>
      <c r="CN3018">
        <v>-7.3695899999999996</v>
      </c>
      <c r="CO3018">
        <v>7.9510839999999998</v>
      </c>
      <c r="CP3018">
        <v>1.412029</v>
      </c>
      <c r="CQ3018">
        <v>0.2798464</v>
      </c>
      <c r="CR3018">
        <v>0.16169810000000001</v>
      </c>
      <c r="CS3018">
        <v>0.17166200000000001</v>
      </c>
      <c r="CT3018">
        <v>0.22816159999999999</v>
      </c>
      <c r="CU3018">
        <v>0.1451837</v>
      </c>
      <c r="CV3018">
        <v>1.2223679999999999</v>
      </c>
      <c r="CW3018">
        <v>0.49588399999999999</v>
      </c>
      <c r="CX3018">
        <v>2.4043899999999998</v>
      </c>
      <c r="CY3018">
        <v>1.313879</v>
      </c>
      <c r="CZ3018">
        <v>6.7591919999999996</v>
      </c>
      <c r="DA3018">
        <v>37.527850000000001</v>
      </c>
      <c r="DB3018">
        <v>59.27075</v>
      </c>
      <c r="DC3018">
        <v>14.190060000000001</v>
      </c>
      <c r="DD3018">
        <v>19.197800000000001</v>
      </c>
      <c r="DE3018">
        <v>17.558789999999998</v>
      </c>
      <c r="DF3018">
        <v>10.98718</v>
      </c>
      <c r="DG3018">
        <v>5.5363730000000002</v>
      </c>
      <c r="DH3018">
        <v>2.538227</v>
      </c>
      <c r="DI3018">
        <v>3.290791</v>
      </c>
      <c r="DJ3018">
        <v>4.0677050000000001</v>
      </c>
      <c r="DK3018">
        <v>2.005916</v>
      </c>
      <c r="DL3018">
        <v>15.89096</v>
      </c>
      <c r="DM3018">
        <v>22.893930000000001</v>
      </c>
      <c r="DN3018">
        <v>0.14058960000000001</v>
      </c>
      <c r="DO3018">
        <v>19</v>
      </c>
      <c r="DP3018">
        <v>20</v>
      </c>
    </row>
    <row r="3019" spans="1:120" hidden="1" x14ac:dyDescent="0.25">
      <c r="A3019" t="str">
        <f t="shared" si="47"/>
        <v>OtherDR-Yes_Elect DA 1-4 (1PM-9PM)_44484_19-20</v>
      </c>
      <c r="B3019" t="s">
        <v>62</v>
      </c>
      <c r="C3019" t="s">
        <v>324</v>
      </c>
      <c r="D3019" t="s">
        <v>61</v>
      </c>
      <c r="E3019" t="s">
        <v>61</v>
      </c>
      <c r="F3019" t="s">
        <v>61</v>
      </c>
      <c r="G3019" t="s">
        <v>61</v>
      </c>
      <c r="H3019" t="s">
        <v>61</v>
      </c>
      <c r="I3019" t="s">
        <v>98</v>
      </c>
      <c r="J3019" t="s">
        <v>61</v>
      </c>
      <c r="K3019" t="s">
        <v>203</v>
      </c>
      <c r="L3019" s="18">
        <v>44484</v>
      </c>
      <c r="M3019">
        <v>19</v>
      </c>
      <c r="N3019">
        <v>20</v>
      </c>
      <c r="O3019" t="s">
        <v>258</v>
      </c>
      <c r="P3019">
        <v>4</v>
      </c>
      <c r="Q3019">
        <v>4</v>
      </c>
      <c r="R3019">
        <v>0</v>
      </c>
      <c r="S3019">
        <v>1</v>
      </c>
      <c r="T3019">
        <v>1</v>
      </c>
      <c r="U3019">
        <v>1</v>
      </c>
      <c r="V3019">
        <v>1</v>
      </c>
      <c r="W3019">
        <v>723.54</v>
      </c>
      <c r="X3019">
        <v>717.54</v>
      </c>
      <c r="Y3019">
        <v>740.16</v>
      </c>
      <c r="Z3019">
        <v>742.68</v>
      </c>
      <c r="AA3019">
        <v>644.38</v>
      </c>
      <c r="AB3019">
        <v>635.58000000000004</v>
      </c>
      <c r="AC3019">
        <v>584.54</v>
      </c>
      <c r="AD3019">
        <v>581.70000000000005</v>
      </c>
      <c r="AE3019">
        <v>561.79999999999995</v>
      </c>
      <c r="AF3019">
        <v>555.82000000000005</v>
      </c>
      <c r="AG3019">
        <v>647.24</v>
      </c>
      <c r="AH3019">
        <v>679.92</v>
      </c>
      <c r="AI3019">
        <v>606.66</v>
      </c>
      <c r="AJ3019">
        <v>605.67999999999995</v>
      </c>
      <c r="AK3019">
        <v>615.64</v>
      </c>
      <c r="AL3019">
        <v>563.14</v>
      </c>
      <c r="AM3019">
        <v>454.16</v>
      </c>
      <c r="AN3019">
        <v>450.2</v>
      </c>
      <c r="AO3019">
        <v>488.32</v>
      </c>
      <c r="AP3019">
        <v>429.62</v>
      </c>
      <c r="AQ3019">
        <v>433.34</v>
      </c>
      <c r="AR3019">
        <v>480.78</v>
      </c>
      <c r="AS3019">
        <v>655</v>
      </c>
      <c r="AT3019">
        <v>655.98</v>
      </c>
      <c r="AU3019">
        <v>57</v>
      </c>
      <c r="AV3019">
        <v>52</v>
      </c>
      <c r="AW3019">
        <v>50</v>
      </c>
      <c r="AX3019">
        <v>48</v>
      </c>
      <c r="AY3019">
        <v>48</v>
      </c>
      <c r="AZ3019">
        <v>47</v>
      </c>
      <c r="BA3019">
        <v>46</v>
      </c>
      <c r="BB3019">
        <v>45</v>
      </c>
      <c r="BC3019">
        <v>46</v>
      </c>
      <c r="BD3019">
        <v>52</v>
      </c>
      <c r="BE3019">
        <v>59</v>
      </c>
      <c r="BF3019">
        <v>64</v>
      </c>
      <c r="BG3019">
        <v>69</v>
      </c>
      <c r="BH3019">
        <v>73</v>
      </c>
      <c r="BI3019">
        <v>76</v>
      </c>
      <c r="BJ3019">
        <v>78</v>
      </c>
      <c r="BK3019">
        <v>80</v>
      </c>
      <c r="BL3019">
        <v>79</v>
      </c>
      <c r="BM3019">
        <v>75</v>
      </c>
      <c r="BN3019">
        <v>72</v>
      </c>
      <c r="BO3019">
        <v>68</v>
      </c>
      <c r="BP3019">
        <v>64</v>
      </c>
      <c r="BQ3019">
        <v>61</v>
      </c>
      <c r="BR3019">
        <v>59</v>
      </c>
      <c r="BS3019">
        <v>-29.775120000000001</v>
      </c>
      <c r="BT3019">
        <v>-11.064830000000001</v>
      </c>
      <c r="BU3019">
        <v>-15.85041</v>
      </c>
      <c r="BV3019">
        <v>-68.832729999999998</v>
      </c>
      <c r="BW3019">
        <v>-35.790480000000002</v>
      </c>
      <c r="BX3019">
        <v>-15.33582</v>
      </c>
      <c r="BY3019">
        <v>8.269933</v>
      </c>
      <c r="BZ3019">
        <v>0.47692580000000001</v>
      </c>
      <c r="CA3019">
        <v>12.795780000000001</v>
      </c>
      <c r="CB3019">
        <v>30.89001</v>
      </c>
      <c r="CC3019">
        <v>-42.656010000000002</v>
      </c>
      <c r="CD3019">
        <v>-110.5825</v>
      </c>
      <c r="CE3019">
        <v>-49.006990000000002</v>
      </c>
      <c r="CF3019">
        <v>-56.714500000000001</v>
      </c>
      <c r="CG3019">
        <v>-69.268270000000001</v>
      </c>
      <c r="CH3019">
        <v>-28.30836</v>
      </c>
      <c r="CI3019">
        <v>0.2998865</v>
      </c>
      <c r="CJ3019">
        <v>-6.7663289999999998</v>
      </c>
      <c r="CK3019">
        <v>-24.697659999999999</v>
      </c>
      <c r="CL3019">
        <v>25.276769999999999</v>
      </c>
      <c r="CM3019">
        <v>16.583130000000001</v>
      </c>
      <c r="CN3019">
        <v>37.801090000000002</v>
      </c>
      <c r="CO3019">
        <v>-0.68228509999999998</v>
      </c>
      <c r="CP3019">
        <v>8.4644680000000001</v>
      </c>
      <c r="CQ3019">
        <v>196.18889999999999</v>
      </c>
      <c r="CR3019">
        <v>100.44580000000001</v>
      </c>
      <c r="CS3019">
        <v>146.1327</v>
      </c>
      <c r="CT3019">
        <v>199.01240000000001</v>
      </c>
      <c r="CU3019">
        <v>81.740170000000006</v>
      </c>
      <c r="CV3019">
        <v>66.568399999999997</v>
      </c>
      <c r="CW3019">
        <v>58.831130000000002</v>
      </c>
      <c r="CX3019">
        <v>41.624859999999998</v>
      </c>
      <c r="CY3019">
        <v>122.5264</v>
      </c>
      <c r="CZ3019">
        <v>145.90049999999999</v>
      </c>
      <c r="DA3019">
        <v>132.4469</v>
      </c>
      <c r="DB3019">
        <v>152.6326</v>
      </c>
      <c r="DC3019">
        <v>173.23670000000001</v>
      </c>
      <c r="DD3019">
        <v>133.77109999999999</v>
      </c>
      <c r="DE3019">
        <v>199.35929999999999</v>
      </c>
      <c r="DF3019">
        <v>72.525199999999998</v>
      </c>
      <c r="DG3019">
        <v>77.784419999999997</v>
      </c>
      <c r="DH3019">
        <v>53.746400000000001</v>
      </c>
      <c r="DI3019">
        <v>173.94659999999999</v>
      </c>
      <c r="DJ3019">
        <v>212.40010000000001</v>
      </c>
      <c r="DK3019">
        <v>133.5626</v>
      </c>
      <c r="DL3019">
        <v>109.67100000000001</v>
      </c>
      <c r="DM3019">
        <v>91.089529999999996</v>
      </c>
      <c r="DN3019">
        <v>103.2158</v>
      </c>
      <c r="DO3019">
        <v>19</v>
      </c>
      <c r="DP3019">
        <v>20</v>
      </c>
    </row>
    <row r="3020" spans="1:120" hidden="1" x14ac:dyDescent="0.25">
      <c r="A3020" t="str">
        <f t="shared" si="47"/>
        <v>LCA-Sierra_Elect DA 1-4 (1PM-9PM)_44484_19-20</v>
      </c>
      <c r="B3020" t="s">
        <v>62</v>
      </c>
      <c r="C3020" t="s">
        <v>206</v>
      </c>
      <c r="D3020" t="s">
        <v>34</v>
      </c>
      <c r="E3020" t="s">
        <v>61</v>
      </c>
      <c r="F3020" t="s">
        <v>61</v>
      </c>
      <c r="G3020" t="s">
        <v>61</v>
      </c>
      <c r="H3020" t="s">
        <v>61</v>
      </c>
      <c r="I3020" t="s">
        <v>61</v>
      </c>
      <c r="J3020" t="s">
        <v>61</v>
      </c>
      <c r="K3020" t="s">
        <v>203</v>
      </c>
      <c r="L3020" s="18">
        <v>44484</v>
      </c>
      <c r="M3020">
        <v>19</v>
      </c>
      <c r="N3020">
        <v>20</v>
      </c>
      <c r="O3020" t="s">
        <v>258</v>
      </c>
      <c r="P3020">
        <v>11</v>
      </c>
      <c r="Q3020">
        <v>11</v>
      </c>
      <c r="R3020">
        <v>0</v>
      </c>
      <c r="S3020">
        <v>1</v>
      </c>
      <c r="T3020">
        <v>1</v>
      </c>
      <c r="U3020">
        <v>1</v>
      </c>
      <c r="V3020">
        <v>1</v>
      </c>
      <c r="W3020">
        <v>882.9</v>
      </c>
      <c r="X3020">
        <v>874.74</v>
      </c>
      <c r="Y3020">
        <v>832.48</v>
      </c>
      <c r="Z3020">
        <v>848.2</v>
      </c>
      <c r="AA3020">
        <v>739.9</v>
      </c>
      <c r="AB3020">
        <v>728.54</v>
      </c>
      <c r="AC3020">
        <v>750.3</v>
      </c>
      <c r="AD3020">
        <v>748.26</v>
      </c>
      <c r="AE3020">
        <v>696.68</v>
      </c>
      <c r="AF3020">
        <v>671.1</v>
      </c>
      <c r="AG3020">
        <v>734.76</v>
      </c>
      <c r="AH3020">
        <v>752.58640000000003</v>
      </c>
      <c r="AI3020">
        <v>751.03359999999998</v>
      </c>
      <c r="AJ3020">
        <v>753.68</v>
      </c>
      <c r="AK3020">
        <v>766.84</v>
      </c>
      <c r="AL3020">
        <v>719.22</v>
      </c>
      <c r="AM3020">
        <v>696.4</v>
      </c>
      <c r="AN3020">
        <v>709.32</v>
      </c>
      <c r="AO3020">
        <v>727.84</v>
      </c>
      <c r="AP3020">
        <v>698.26</v>
      </c>
      <c r="AQ3020">
        <v>704.94</v>
      </c>
      <c r="AR3020">
        <v>711.9</v>
      </c>
      <c r="AS3020">
        <v>812.92</v>
      </c>
      <c r="AT3020">
        <v>813.5</v>
      </c>
      <c r="AU3020">
        <v>57</v>
      </c>
      <c r="AV3020">
        <v>52</v>
      </c>
      <c r="AW3020">
        <v>50</v>
      </c>
      <c r="AX3020">
        <v>48</v>
      </c>
      <c r="AY3020">
        <v>48</v>
      </c>
      <c r="AZ3020">
        <v>47</v>
      </c>
      <c r="BA3020">
        <v>46</v>
      </c>
      <c r="BB3020">
        <v>45</v>
      </c>
      <c r="BC3020">
        <v>46</v>
      </c>
      <c r="BD3020">
        <v>52</v>
      </c>
      <c r="BE3020">
        <v>59</v>
      </c>
      <c r="BF3020">
        <v>64</v>
      </c>
      <c r="BG3020">
        <v>69</v>
      </c>
      <c r="BH3020">
        <v>73</v>
      </c>
      <c r="BI3020">
        <v>76</v>
      </c>
      <c r="BJ3020">
        <v>78</v>
      </c>
      <c r="BK3020">
        <v>80</v>
      </c>
      <c r="BL3020">
        <v>79</v>
      </c>
      <c r="BM3020">
        <v>75</v>
      </c>
      <c r="BN3020">
        <v>72</v>
      </c>
      <c r="BO3020">
        <v>68</v>
      </c>
      <c r="BP3020">
        <v>64</v>
      </c>
      <c r="BQ3020">
        <v>61</v>
      </c>
      <c r="BR3020">
        <v>59</v>
      </c>
      <c r="BS3020">
        <v>-29.073879999999999</v>
      </c>
      <c r="BT3020">
        <v>-12.270350000000001</v>
      </c>
      <c r="BU3020">
        <v>-13.78016</v>
      </c>
      <c r="BV3020">
        <v>-69.250640000000004</v>
      </c>
      <c r="BW3020">
        <v>-35.304819999999999</v>
      </c>
      <c r="BX3020">
        <v>-18.604240000000001</v>
      </c>
      <c r="BY3020">
        <v>7.7630330000000001</v>
      </c>
      <c r="BZ3020">
        <v>-5.5510330000000003</v>
      </c>
      <c r="CA3020">
        <v>16.203029999999998</v>
      </c>
      <c r="CB3020">
        <v>40.122329999999998</v>
      </c>
      <c r="CC3020">
        <v>-18.247789999999998</v>
      </c>
      <c r="CD3020">
        <v>-70.063789999999997</v>
      </c>
      <c r="CE3020">
        <v>-40.569009999999999</v>
      </c>
      <c r="CF3020">
        <v>-50.702089999999998</v>
      </c>
      <c r="CG3020">
        <v>-61.777369999999998</v>
      </c>
      <c r="CH3020">
        <v>-20.992280000000001</v>
      </c>
      <c r="CI3020">
        <v>0.183088</v>
      </c>
      <c r="CJ3020">
        <v>-8.7314779999999992</v>
      </c>
      <c r="CK3020">
        <v>-25.70223</v>
      </c>
      <c r="CL3020">
        <v>27.8551</v>
      </c>
      <c r="CM3020">
        <v>12.50178</v>
      </c>
      <c r="CN3020">
        <v>29.760729999999999</v>
      </c>
      <c r="CO3020">
        <v>8.0868929999999999</v>
      </c>
      <c r="CP3020">
        <v>10.45154</v>
      </c>
      <c r="CQ3020">
        <v>199.93879999999999</v>
      </c>
      <c r="CR3020">
        <v>100.85380000000001</v>
      </c>
      <c r="CS3020">
        <v>146.49789999999999</v>
      </c>
      <c r="CT3020">
        <v>200.09030000000001</v>
      </c>
      <c r="CU3020">
        <v>82.003609999999995</v>
      </c>
      <c r="CV3020">
        <v>67.839410000000001</v>
      </c>
      <c r="CW3020">
        <v>59.386360000000003</v>
      </c>
      <c r="CX3020">
        <v>44.138779999999997</v>
      </c>
      <c r="CY3020">
        <v>123.9847</v>
      </c>
      <c r="CZ3020">
        <v>153.08949999999999</v>
      </c>
      <c r="DA3020">
        <v>171.6832</v>
      </c>
      <c r="DB3020">
        <v>216.22800000000001</v>
      </c>
      <c r="DC3020">
        <v>188.04390000000001</v>
      </c>
      <c r="DD3020">
        <v>153.5307</v>
      </c>
      <c r="DE3020">
        <v>217.54230000000001</v>
      </c>
      <c r="DF3020">
        <v>84.198809999999995</v>
      </c>
      <c r="DG3020">
        <v>84.076070000000001</v>
      </c>
      <c r="DH3020">
        <v>57.04918</v>
      </c>
      <c r="DI3020">
        <v>178.16249999999999</v>
      </c>
      <c r="DJ3020">
        <v>218.0977</v>
      </c>
      <c r="DK3020">
        <v>136.4332</v>
      </c>
      <c r="DL3020">
        <v>126.2011</v>
      </c>
      <c r="DM3020">
        <v>114.2466</v>
      </c>
      <c r="DN3020">
        <v>103.6408</v>
      </c>
      <c r="DO3020">
        <v>19</v>
      </c>
      <c r="DP3020">
        <v>20</v>
      </c>
    </row>
    <row r="3021" spans="1:120" hidden="1" x14ac:dyDescent="0.25">
      <c r="A3021" t="str">
        <f t="shared" si="47"/>
        <v>sublap_id-SLAP_PGSI_Elect DA 1-4 (1PM-9PM)_44484_19-20</v>
      </c>
      <c r="B3021" t="s">
        <v>62</v>
      </c>
      <c r="C3021" t="s">
        <v>277</v>
      </c>
      <c r="D3021" t="s">
        <v>61</v>
      </c>
      <c r="E3021" t="s">
        <v>278</v>
      </c>
      <c r="F3021" t="s">
        <v>61</v>
      </c>
      <c r="G3021" t="s">
        <v>61</v>
      </c>
      <c r="H3021" t="s">
        <v>61</v>
      </c>
      <c r="I3021" t="s">
        <v>61</v>
      </c>
      <c r="J3021" t="s">
        <v>61</v>
      </c>
      <c r="K3021" t="s">
        <v>203</v>
      </c>
      <c r="L3021" s="18">
        <v>44484</v>
      </c>
      <c r="M3021">
        <v>19</v>
      </c>
      <c r="N3021">
        <v>20</v>
      </c>
      <c r="O3021" t="s">
        <v>258</v>
      </c>
      <c r="P3021">
        <v>11</v>
      </c>
      <c r="Q3021">
        <v>11</v>
      </c>
      <c r="R3021">
        <v>0</v>
      </c>
      <c r="S3021">
        <v>1</v>
      </c>
      <c r="T3021">
        <v>1</v>
      </c>
      <c r="U3021">
        <v>1</v>
      </c>
      <c r="V3021">
        <v>1</v>
      </c>
      <c r="W3021">
        <v>882.9</v>
      </c>
      <c r="X3021">
        <v>874.74</v>
      </c>
      <c r="Y3021">
        <v>832.48</v>
      </c>
      <c r="Z3021">
        <v>848.2</v>
      </c>
      <c r="AA3021">
        <v>739.9</v>
      </c>
      <c r="AB3021">
        <v>728.54</v>
      </c>
      <c r="AC3021">
        <v>750.3</v>
      </c>
      <c r="AD3021">
        <v>748.26</v>
      </c>
      <c r="AE3021">
        <v>696.68</v>
      </c>
      <c r="AF3021">
        <v>671.1</v>
      </c>
      <c r="AG3021">
        <v>734.76</v>
      </c>
      <c r="AH3021">
        <v>752.58640000000003</v>
      </c>
      <c r="AI3021">
        <v>751.03359999999998</v>
      </c>
      <c r="AJ3021">
        <v>753.68</v>
      </c>
      <c r="AK3021">
        <v>766.84</v>
      </c>
      <c r="AL3021">
        <v>719.22</v>
      </c>
      <c r="AM3021">
        <v>696.4</v>
      </c>
      <c r="AN3021">
        <v>709.32</v>
      </c>
      <c r="AO3021">
        <v>727.84</v>
      </c>
      <c r="AP3021">
        <v>698.26</v>
      </c>
      <c r="AQ3021">
        <v>704.94</v>
      </c>
      <c r="AR3021">
        <v>711.9</v>
      </c>
      <c r="AS3021">
        <v>812.92</v>
      </c>
      <c r="AT3021">
        <v>813.5</v>
      </c>
      <c r="AU3021">
        <v>57</v>
      </c>
      <c r="AV3021">
        <v>52</v>
      </c>
      <c r="AW3021">
        <v>50</v>
      </c>
      <c r="AX3021">
        <v>48</v>
      </c>
      <c r="AY3021">
        <v>48</v>
      </c>
      <c r="AZ3021">
        <v>47</v>
      </c>
      <c r="BA3021">
        <v>46</v>
      </c>
      <c r="BB3021">
        <v>45</v>
      </c>
      <c r="BC3021">
        <v>46</v>
      </c>
      <c r="BD3021">
        <v>52</v>
      </c>
      <c r="BE3021">
        <v>59</v>
      </c>
      <c r="BF3021">
        <v>64</v>
      </c>
      <c r="BG3021">
        <v>69</v>
      </c>
      <c r="BH3021">
        <v>73</v>
      </c>
      <c r="BI3021">
        <v>76</v>
      </c>
      <c r="BJ3021">
        <v>78</v>
      </c>
      <c r="BK3021">
        <v>80</v>
      </c>
      <c r="BL3021">
        <v>79</v>
      </c>
      <c r="BM3021">
        <v>75</v>
      </c>
      <c r="BN3021">
        <v>72</v>
      </c>
      <c r="BO3021">
        <v>68</v>
      </c>
      <c r="BP3021">
        <v>64</v>
      </c>
      <c r="BQ3021">
        <v>61</v>
      </c>
      <c r="BR3021">
        <v>59</v>
      </c>
      <c r="BS3021">
        <v>-29.073879999999999</v>
      </c>
      <c r="BT3021">
        <v>-12.270350000000001</v>
      </c>
      <c r="BU3021">
        <v>-13.78016</v>
      </c>
      <c r="BV3021">
        <v>-69.250640000000004</v>
      </c>
      <c r="BW3021">
        <v>-35.304819999999999</v>
      </c>
      <c r="BX3021">
        <v>-18.604240000000001</v>
      </c>
      <c r="BY3021">
        <v>7.7630330000000001</v>
      </c>
      <c r="BZ3021">
        <v>-5.5510330000000003</v>
      </c>
      <c r="CA3021">
        <v>16.203029999999998</v>
      </c>
      <c r="CB3021">
        <v>40.122329999999998</v>
      </c>
      <c r="CC3021">
        <v>-18.247789999999998</v>
      </c>
      <c r="CD3021">
        <v>-70.063789999999997</v>
      </c>
      <c r="CE3021">
        <v>-40.569009999999999</v>
      </c>
      <c r="CF3021">
        <v>-50.702089999999998</v>
      </c>
      <c r="CG3021">
        <v>-61.777369999999998</v>
      </c>
      <c r="CH3021">
        <v>-20.992280000000001</v>
      </c>
      <c r="CI3021">
        <v>0.183088</v>
      </c>
      <c r="CJ3021">
        <v>-8.7314779999999992</v>
      </c>
      <c r="CK3021">
        <v>-25.70223</v>
      </c>
      <c r="CL3021">
        <v>27.8551</v>
      </c>
      <c r="CM3021">
        <v>12.50178</v>
      </c>
      <c r="CN3021">
        <v>29.760729999999999</v>
      </c>
      <c r="CO3021">
        <v>8.0868929999999999</v>
      </c>
      <c r="CP3021">
        <v>10.45154</v>
      </c>
      <c r="CQ3021">
        <v>199.93879999999999</v>
      </c>
      <c r="CR3021">
        <v>100.85380000000001</v>
      </c>
      <c r="CS3021">
        <v>146.49789999999999</v>
      </c>
      <c r="CT3021">
        <v>200.09030000000001</v>
      </c>
      <c r="CU3021">
        <v>82.003609999999995</v>
      </c>
      <c r="CV3021">
        <v>67.839410000000001</v>
      </c>
      <c r="CW3021">
        <v>59.386360000000003</v>
      </c>
      <c r="CX3021">
        <v>44.138779999999997</v>
      </c>
      <c r="CY3021">
        <v>123.9847</v>
      </c>
      <c r="CZ3021">
        <v>153.08949999999999</v>
      </c>
      <c r="DA3021">
        <v>171.6832</v>
      </c>
      <c r="DB3021">
        <v>216.22800000000001</v>
      </c>
      <c r="DC3021">
        <v>188.04390000000001</v>
      </c>
      <c r="DD3021">
        <v>153.5307</v>
      </c>
      <c r="DE3021">
        <v>217.54230000000001</v>
      </c>
      <c r="DF3021">
        <v>84.198809999999995</v>
      </c>
      <c r="DG3021">
        <v>84.076070000000001</v>
      </c>
      <c r="DH3021">
        <v>57.04918</v>
      </c>
      <c r="DI3021">
        <v>178.16249999999999</v>
      </c>
      <c r="DJ3021">
        <v>218.0977</v>
      </c>
      <c r="DK3021">
        <v>136.4332</v>
      </c>
      <c r="DL3021">
        <v>126.2011</v>
      </c>
      <c r="DM3021">
        <v>114.2466</v>
      </c>
      <c r="DN3021">
        <v>103.6408</v>
      </c>
      <c r="DO3021">
        <v>19</v>
      </c>
      <c r="DP3021">
        <v>20</v>
      </c>
    </row>
    <row r="3022" spans="1:120" hidden="1" x14ac:dyDescent="0.25">
      <c r="A3022" t="str">
        <f t="shared" si="47"/>
        <v>Industry_Type-8. Other_Elect DA 1-4 (1PM-9PM)_44484_19-20</v>
      </c>
      <c r="B3022" t="s">
        <v>62</v>
      </c>
      <c r="C3022" t="s">
        <v>267</v>
      </c>
      <c r="D3022" t="s">
        <v>61</v>
      </c>
      <c r="E3022" t="s">
        <v>61</v>
      </c>
      <c r="F3022" t="s">
        <v>61</v>
      </c>
      <c r="G3022" t="s">
        <v>268</v>
      </c>
      <c r="H3022" t="s">
        <v>61</v>
      </c>
      <c r="I3022" t="s">
        <v>61</v>
      </c>
      <c r="J3022" t="s">
        <v>61</v>
      </c>
      <c r="K3022" t="s">
        <v>203</v>
      </c>
      <c r="L3022" s="18">
        <v>44484</v>
      </c>
      <c r="M3022">
        <v>19</v>
      </c>
      <c r="N3022">
        <v>20</v>
      </c>
      <c r="O3022" t="s">
        <v>258</v>
      </c>
      <c r="P3022">
        <v>1</v>
      </c>
      <c r="Q3022">
        <v>1</v>
      </c>
      <c r="R3022">
        <v>0</v>
      </c>
      <c r="S3022">
        <v>0</v>
      </c>
      <c r="T3022">
        <v>1</v>
      </c>
      <c r="U3022">
        <v>0</v>
      </c>
      <c r="V3022">
        <v>1</v>
      </c>
      <c r="W3022">
        <v>6.3</v>
      </c>
      <c r="X3022">
        <v>6.3</v>
      </c>
      <c r="Y3022">
        <v>5.7</v>
      </c>
      <c r="Z3022">
        <v>6</v>
      </c>
      <c r="AA3022">
        <v>6</v>
      </c>
      <c r="AB3022">
        <v>6</v>
      </c>
      <c r="AC3022">
        <v>28.5</v>
      </c>
      <c r="AD3022">
        <v>49.5</v>
      </c>
      <c r="AE3022">
        <v>44.7</v>
      </c>
      <c r="AF3022">
        <v>35.1</v>
      </c>
      <c r="AG3022">
        <v>33.6</v>
      </c>
      <c r="AH3022">
        <v>21.3</v>
      </c>
      <c r="AI3022">
        <v>6</v>
      </c>
      <c r="AJ3022">
        <v>5.7</v>
      </c>
      <c r="AK3022">
        <v>5.7</v>
      </c>
      <c r="AL3022">
        <v>4.8</v>
      </c>
      <c r="AM3022">
        <v>6</v>
      </c>
      <c r="AN3022">
        <v>5.4</v>
      </c>
      <c r="AO3022">
        <v>5.0999999999999996</v>
      </c>
      <c r="AP3022">
        <v>5.7</v>
      </c>
      <c r="AQ3022">
        <v>6</v>
      </c>
      <c r="AR3022">
        <v>4.8</v>
      </c>
      <c r="AS3022">
        <v>6</v>
      </c>
      <c r="AT3022">
        <v>6.3</v>
      </c>
      <c r="AU3022">
        <v>57</v>
      </c>
      <c r="AV3022">
        <v>52</v>
      </c>
      <c r="AW3022">
        <v>50</v>
      </c>
      <c r="AX3022">
        <v>48</v>
      </c>
      <c r="AY3022">
        <v>48</v>
      </c>
      <c r="AZ3022">
        <v>47</v>
      </c>
      <c r="BA3022">
        <v>46</v>
      </c>
      <c r="BB3022">
        <v>45</v>
      </c>
      <c r="BC3022">
        <v>46</v>
      </c>
      <c r="BD3022">
        <v>52</v>
      </c>
      <c r="BE3022">
        <v>59</v>
      </c>
      <c r="BF3022">
        <v>64</v>
      </c>
      <c r="BG3022">
        <v>69</v>
      </c>
      <c r="BH3022">
        <v>73</v>
      </c>
      <c r="BI3022">
        <v>76</v>
      </c>
      <c r="BJ3022">
        <v>78</v>
      </c>
      <c r="BK3022">
        <v>80</v>
      </c>
      <c r="BL3022">
        <v>79</v>
      </c>
      <c r="BM3022">
        <v>75</v>
      </c>
      <c r="BN3022">
        <v>72</v>
      </c>
      <c r="BO3022">
        <v>68</v>
      </c>
      <c r="BP3022">
        <v>64</v>
      </c>
      <c r="BQ3022">
        <v>61</v>
      </c>
      <c r="BR3022">
        <v>59</v>
      </c>
      <c r="BS3022">
        <v>-0.15543029999999999</v>
      </c>
      <c r="BT3022">
        <v>-0.3939452</v>
      </c>
      <c r="BU3022">
        <v>0.28685759999999999</v>
      </c>
      <c r="BV3022">
        <v>0.19345570000000001</v>
      </c>
      <c r="BW3022">
        <v>1.11675E-2</v>
      </c>
      <c r="BX3022">
        <v>3.1061200000000001E-2</v>
      </c>
      <c r="BY3022">
        <v>17.490970000000001</v>
      </c>
      <c r="BZ3022">
        <v>-7.633896</v>
      </c>
      <c r="CA3022">
        <v>-9.8771629999999995</v>
      </c>
      <c r="CB3022">
        <v>-3.0459939999999999</v>
      </c>
      <c r="CC3022">
        <v>-9.1446590000000008</v>
      </c>
      <c r="CD3022">
        <v>-5.3697049999999997</v>
      </c>
      <c r="CE3022">
        <v>1.8226119999999999</v>
      </c>
      <c r="CF3022">
        <v>3.5566999999999999E-3</v>
      </c>
      <c r="CG3022">
        <v>0.10086970000000001</v>
      </c>
      <c r="CH3022">
        <v>0.68408579999999997</v>
      </c>
      <c r="CI3022">
        <v>-0.46476840000000003</v>
      </c>
      <c r="CJ3022">
        <v>0.29557129999999998</v>
      </c>
      <c r="CK3022">
        <v>0.8342929</v>
      </c>
      <c r="CL3022">
        <v>3.7087999999999999E-3</v>
      </c>
      <c r="CM3022">
        <v>-0.30055569999999998</v>
      </c>
      <c r="CN3022">
        <v>0.99157519999999999</v>
      </c>
      <c r="CO3022">
        <v>0.24146509999999999</v>
      </c>
      <c r="CP3022">
        <v>-0.33982899999999999</v>
      </c>
      <c r="CQ3022">
        <v>2.0060399999999999E-2</v>
      </c>
      <c r="CR3022">
        <v>2.74871E-2</v>
      </c>
      <c r="CS3022">
        <v>3.37294E-2</v>
      </c>
      <c r="CT3022">
        <v>1.51617E-2</v>
      </c>
      <c r="CU3022">
        <v>1.5931899999999999E-2</v>
      </c>
      <c r="CV3022">
        <v>0.1573291</v>
      </c>
      <c r="CW3022">
        <v>7.1973399999999996</v>
      </c>
      <c r="CX3022">
        <v>2.3904550000000002</v>
      </c>
      <c r="CY3022">
        <v>2.2807689999999998</v>
      </c>
      <c r="CZ3022">
        <v>2.7482859999999998</v>
      </c>
      <c r="DA3022">
        <v>14.321120000000001</v>
      </c>
      <c r="DB3022">
        <v>20.827220000000001</v>
      </c>
      <c r="DC3022">
        <v>3.992318</v>
      </c>
      <c r="DD3022">
        <v>3.7391099999999997E-2</v>
      </c>
      <c r="DE3022">
        <v>5.2747000000000002E-2</v>
      </c>
      <c r="DF3022">
        <v>4.1956899999999998E-2</v>
      </c>
      <c r="DG3022">
        <v>4.1139500000000002E-2</v>
      </c>
      <c r="DH3022">
        <v>4.0325800000000002E-2</v>
      </c>
      <c r="DI3022">
        <v>4.0746400000000002E-2</v>
      </c>
      <c r="DJ3022">
        <v>3.8065700000000001E-2</v>
      </c>
      <c r="DK3022">
        <v>2.4663299999999999E-2</v>
      </c>
      <c r="DL3022">
        <v>3.2072000000000003E-2</v>
      </c>
      <c r="DM3022">
        <v>2.7711599999999999E-2</v>
      </c>
      <c r="DN3022">
        <v>2.3751999999999999E-2</v>
      </c>
      <c r="DO3022">
        <v>19</v>
      </c>
      <c r="DP3022">
        <v>20</v>
      </c>
    </row>
    <row r="3023" spans="1:120" hidden="1" x14ac:dyDescent="0.25">
      <c r="A3023" t="str">
        <f t="shared" si="47"/>
        <v>Size_Grp-Below 20 kW_Elect DA 1-4 (1PM-9PM)_44484_19-20</v>
      </c>
      <c r="B3023" t="s">
        <v>62</v>
      </c>
      <c r="C3023" t="s">
        <v>259</v>
      </c>
      <c r="D3023" t="s">
        <v>61</v>
      </c>
      <c r="E3023" t="s">
        <v>61</v>
      </c>
      <c r="F3023" t="s">
        <v>61</v>
      </c>
      <c r="G3023" t="s">
        <v>61</v>
      </c>
      <c r="H3023" t="s">
        <v>61</v>
      </c>
      <c r="I3023" t="s">
        <v>61</v>
      </c>
      <c r="J3023" t="s">
        <v>260</v>
      </c>
      <c r="K3023" t="s">
        <v>203</v>
      </c>
      <c r="L3023" s="18">
        <v>44484</v>
      </c>
      <c r="M3023">
        <v>19</v>
      </c>
      <c r="N3023">
        <v>20</v>
      </c>
      <c r="O3023" t="s">
        <v>258</v>
      </c>
      <c r="P3023">
        <v>1</v>
      </c>
      <c r="Q3023">
        <v>1</v>
      </c>
      <c r="R3023">
        <v>0</v>
      </c>
      <c r="S3023">
        <v>0</v>
      </c>
      <c r="T3023">
        <v>1</v>
      </c>
      <c r="U3023">
        <v>0</v>
      </c>
      <c r="V3023">
        <v>1</v>
      </c>
      <c r="W3023">
        <v>4.2</v>
      </c>
      <c r="X3023">
        <v>4.2</v>
      </c>
      <c r="Y3023">
        <v>3.9</v>
      </c>
      <c r="Z3023">
        <v>4.2</v>
      </c>
      <c r="AA3023">
        <v>3.9</v>
      </c>
      <c r="AB3023">
        <v>3.9</v>
      </c>
      <c r="AC3023">
        <v>4.2</v>
      </c>
      <c r="AD3023">
        <v>4.2</v>
      </c>
      <c r="AE3023">
        <v>3.9</v>
      </c>
      <c r="AF3023">
        <v>3.6</v>
      </c>
      <c r="AG3023">
        <v>4.2</v>
      </c>
      <c r="AH3023">
        <v>3.9</v>
      </c>
      <c r="AI3023">
        <v>3.3</v>
      </c>
      <c r="AJ3023">
        <v>7.5</v>
      </c>
      <c r="AK3023">
        <v>14.1</v>
      </c>
      <c r="AL3023">
        <v>3.3</v>
      </c>
      <c r="AM3023">
        <v>3.6</v>
      </c>
      <c r="AN3023">
        <v>3.6</v>
      </c>
      <c r="AO3023">
        <v>3.3</v>
      </c>
      <c r="AP3023">
        <v>3.6</v>
      </c>
      <c r="AQ3023">
        <v>3.9</v>
      </c>
      <c r="AR3023">
        <v>6.3</v>
      </c>
      <c r="AS3023">
        <v>11.4</v>
      </c>
      <c r="AT3023">
        <v>3.6</v>
      </c>
      <c r="AU3023">
        <v>57</v>
      </c>
      <c r="AV3023">
        <v>52</v>
      </c>
      <c r="AW3023">
        <v>50</v>
      </c>
      <c r="AX3023">
        <v>48</v>
      </c>
      <c r="AY3023">
        <v>48</v>
      </c>
      <c r="AZ3023">
        <v>47</v>
      </c>
      <c r="BA3023">
        <v>46</v>
      </c>
      <c r="BB3023">
        <v>45</v>
      </c>
      <c r="BC3023">
        <v>46</v>
      </c>
      <c r="BD3023">
        <v>52</v>
      </c>
      <c r="BE3023">
        <v>59</v>
      </c>
      <c r="BF3023">
        <v>64</v>
      </c>
      <c r="BG3023">
        <v>69</v>
      </c>
      <c r="BH3023">
        <v>73</v>
      </c>
      <c r="BI3023">
        <v>76</v>
      </c>
      <c r="BJ3023">
        <v>78</v>
      </c>
      <c r="BK3023">
        <v>80</v>
      </c>
      <c r="BL3023">
        <v>79</v>
      </c>
      <c r="BM3023">
        <v>75</v>
      </c>
      <c r="BN3023">
        <v>72</v>
      </c>
      <c r="BO3023">
        <v>68</v>
      </c>
      <c r="BP3023">
        <v>64</v>
      </c>
      <c r="BQ3023">
        <v>61</v>
      </c>
      <c r="BR3023">
        <v>59</v>
      </c>
      <c r="BS3023">
        <v>0.77387810000000001</v>
      </c>
      <c r="BT3023">
        <v>-0.28863719999999998</v>
      </c>
      <c r="BU3023">
        <v>0.16735549999999999</v>
      </c>
      <c r="BV3023">
        <v>-0.33272170000000001</v>
      </c>
      <c r="BW3023">
        <v>-0.18402789999999999</v>
      </c>
      <c r="BX3023">
        <v>-0.10361529999999999</v>
      </c>
      <c r="BY3023">
        <v>-0.76443079999999997</v>
      </c>
      <c r="BZ3023">
        <v>-0.1828265</v>
      </c>
      <c r="CA3023">
        <v>0.88034489999999999</v>
      </c>
      <c r="CB3023">
        <v>0.31128640000000002</v>
      </c>
      <c r="CC3023">
        <v>2.0511170000000001</v>
      </c>
      <c r="CD3023">
        <v>-0.27004240000000002</v>
      </c>
      <c r="CE3023">
        <v>0.4035318</v>
      </c>
      <c r="CF3023">
        <v>-3.763665</v>
      </c>
      <c r="CG3023">
        <v>-10.51132</v>
      </c>
      <c r="CH3023">
        <v>0.35081600000000002</v>
      </c>
      <c r="CI3023">
        <v>6.98931E-2</v>
      </c>
      <c r="CJ3023">
        <v>0.44330259999999999</v>
      </c>
      <c r="CK3023">
        <v>0.44867780000000002</v>
      </c>
      <c r="CL3023">
        <v>7.1774000000000004E-2</v>
      </c>
      <c r="CM3023">
        <v>-6.2822799999999998E-2</v>
      </c>
      <c r="CN3023">
        <v>-2.4754849999999999</v>
      </c>
      <c r="CO3023">
        <v>-7.4116419999999996</v>
      </c>
      <c r="CP3023">
        <v>0.56771709999999997</v>
      </c>
      <c r="CQ3023">
        <v>0.41663670000000003</v>
      </c>
      <c r="CR3023">
        <v>4.0360999999999999E-3</v>
      </c>
      <c r="CS3023">
        <v>5.8634999999999998E-3</v>
      </c>
      <c r="CT3023">
        <v>9.0726299999999996E-2</v>
      </c>
      <c r="CU3023">
        <v>5.2891800000000003E-2</v>
      </c>
      <c r="CV3023">
        <v>1.89987E-2</v>
      </c>
      <c r="CW3023">
        <v>8.1014600000000006E-2</v>
      </c>
      <c r="CX3023">
        <v>0.25292779999999998</v>
      </c>
      <c r="CY3023">
        <v>0.70156540000000001</v>
      </c>
      <c r="CZ3023">
        <v>0.13357849999999999</v>
      </c>
      <c r="DA3023">
        <v>6.2613640000000004</v>
      </c>
      <c r="DB3023">
        <v>2.90604E-2</v>
      </c>
      <c r="DC3023">
        <v>6.9300999999999998E-3</v>
      </c>
      <c r="DD3023">
        <v>1.1306699999999999E-2</v>
      </c>
      <c r="DE3023">
        <v>1.877E-3</v>
      </c>
      <c r="DF3023">
        <v>2.6151999999999998E-3</v>
      </c>
      <c r="DG3023">
        <v>3.1278899999999998E-2</v>
      </c>
      <c r="DH3023">
        <v>0.17816789999999999</v>
      </c>
      <c r="DI3023">
        <v>5.6479E-3</v>
      </c>
      <c r="DJ3023">
        <v>1.3306E-2</v>
      </c>
      <c r="DK3023">
        <v>6.8605000000000003E-3</v>
      </c>
      <c r="DL3023">
        <v>1.41081E-2</v>
      </c>
      <c r="DM3023">
        <v>6.5519999999999997E-3</v>
      </c>
      <c r="DN3023">
        <v>8.8568300000000003E-2</v>
      </c>
      <c r="DO3023">
        <v>19</v>
      </c>
      <c r="DP3023">
        <v>20</v>
      </c>
    </row>
    <row r="3024" spans="1:120" hidden="1" x14ac:dyDescent="0.25">
      <c r="A3024" t="str">
        <f t="shared" si="47"/>
        <v>All_Elect DA 1-4 (1PM-9PM)_44484_19-20</v>
      </c>
      <c r="B3024" t="s">
        <v>62</v>
      </c>
      <c r="C3024" t="s">
        <v>61</v>
      </c>
      <c r="D3024" t="s">
        <v>61</v>
      </c>
      <c r="E3024" t="s">
        <v>61</v>
      </c>
      <c r="F3024" t="s">
        <v>61</v>
      </c>
      <c r="G3024" t="s">
        <v>61</v>
      </c>
      <c r="H3024" t="s">
        <v>61</v>
      </c>
      <c r="I3024" t="s">
        <v>61</v>
      </c>
      <c r="J3024" t="s">
        <v>61</v>
      </c>
      <c r="K3024" t="s">
        <v>203</v>
      </c>
      <c r="L3024" s="18">
        <v>44484</v>
      </c>
      <c r="M3024">
        <v>19</v>
      </c>
      <c r="N3024">
        <v>20</v>
      </c>
      <c r="O3024" t="s">
        <v>258</v>
      </c>
      <c r="P3024">
        <v>11</v>
      </c>
      <c r="Q3024">
        <v>11</v>
      </c>
      <c r="R3024">
        <v>0</v>
      </c>
      <c r="S3024">
        <v>1</v>
      </c>
      <c r="T3024">
        <v>1</v>
      </c>
      <c r="U3024">
        <v>1</v>
      </c>
      <c r="V3024">
        <v>1</v>
      </c>
      <c r="W3024">
        <v>882.9</v>
      </c>
      <c r="X3024">
        <v>874.74</v>
      </c>
      <c r="Y3024">
        <v>832.48</v>
      </c>
      <c r="Z3024">
        <v>848.2</v>
      </c>
      <c r="AA3024">
        <v>739.9</v>
      </c>
      <c r="AB3024">
        <v>728.54</v>
      </c>
      <c r="AC3024">
        <v>750.3</v>
      </c>
      <c r="AD3024">
        <v>748.26</v>
      </c>
      <c r="AE3024">
        <v>696.68</v>
      </c>
      <c r="AF3024">
        <v>671.1</v>
      </c>
      <c r="AG3024">
        <v>734.76</v>
      </c>
      <c r="AH3024">
        <v>752.58640000000003</v>
      </c>
      <c r="AI3024">
        <v>751.03359999999998</v>
      </c>
      <c r="AJ3024">
        <v>753.68</v>
      </c>
      <c r="AK3024">
        <v>766.84</v>
      </c>
      <c r="AL3024">
        <v>719.22</v>
      </c>
      <c r="AM3024">
        <v>696.4</v>
      </c>
      <c r="AN3024">
        <v>709.32</v>
      </c>
      <c r="AO3024">
        <v>727.84</v>
      </c>
      <c r="AP3024">
        <v>698.26</v>
      </c>
      <c r="AQ3024">
        <v>704.94</v>
      </c>
      <c r="AR3024">
        <v>711.9</v>
      </c>
      <c r="AS3024">
        <v>812.92</v>
      </c>
      <c r="AT3024">
        <v>813.5</v>
      </c>
      <c r="AU3024">
        <v>57</v>
      </c>
      <c r="AV3024">
        <v>52</v>
      </c>
      <c r="AW3024">
        <v>50</v>
      </c>
      <c r="AX3024">
        <v>48</v>
      </c>
      <c r="AY3024">
        <v>48</v>
      </c>
      <c r="AZ3024">
        <v>47</v>
      </c>
      <c r="BA3024">
        <v>46</v>
      </c>
      <c r="BB3024">
        <v>45</v>
      </c>
      <c r="BC3024">
        <v>46</v>
      </c>
      <c r="BD3024">
        <v>52</v>
      </c>
      <c r="BE3024">
        <v>59</v>
      </c>
      <c r="BF3024">
        <v>64</v>
      </c>
      <c r="BG3024">
        <v>69</v>
      </c>
      <c r="BH3024">
        <v>73</v>
      </c>
      <c r="BI3024">
        <v>76</v>
      </c>
      <c r="BJ3024">
        <v>78</v>
      </c>
      <c r="BK3024">
        <v>80</v>
      </c>
      <c r="BL3024">
        <v>79</v>
      </c>
      <c r="BM3024">
        <v>75</v>
      </c>
      <c r="BN3024">
        <v>72</v>
      </c>
      <c r="BO3024">
        <v>68</v>
      </c>
      <c r="BP3024">
        <v>64</v>
      </c>
      <c r="BQ3024">
        <v>61</v>
      </c>
      <c r="BR3024">
        <v>59</v>
      </c>
      <c r="BS3024">
        <v>-29.073879999999999</v>
      </c>
      <c r="BT3024">
        <v>-12.270350000000001</v>
      </c>
      <c r="BU3024">
        <v>-13.78016</v>
      </c>
      <c r="BV3024">
        <v>-69.250640000000004</v>
      </c>
      <c r="BW3024">
        <v>-35.304819999999999</v>
      </c>
      <c r="BX3024">
        <v>-18.604240000000001</v>
      </c>
      <c r="BY3024">
        <v>7.7630330000000001</v>
      </c>
      <c r="BZ3024">
        <v>-5.5510330000000003</v>
      </c>
      <c r="CA3024">
        <v>16.203029999999998</v>
      </c>
      <c r="CB3024">
        <v>40.122329999999998</v>
      </c>
      <c r="CC3024">
        <v>-18.247789999999998</v>
      </c>
      <c r="CD3024">
        <v>-70.063789999999997</v>
      </c>
      <c r="CE3024">
        <v>-40.569009999999999</v>
      </c>
      <c r="CF3024">
        <v>-50.702089999999998</v>
      </c>
      <c r="CG3024">
        <v>-61.777369999999998</v>
      </c>
      <c r="CH3024">
        <v>-20.992280000000001</v>
      </c>
      <c r="CI3024">
        <v>0.183088</v>
      </c>
      <c r="CJ3024">
        <v>-8.7314779999999992</v>
      </c>
      <c r="CK3024">
        <v>-25.70223</v>
      </c>
      <c r="CL3024">
        <v>27.8551</v>
      </c>
      <c r="CM3024">
        <v>12.50178</v>
      </c>
      <c r="CN3024">
        <v>29.760729999999999</v>
      </c>
      <c r="CO3024">
        <v>8.0868929999999999</v>
      </c>
      <c r="CP3024">
        <v>10.45154</v>
      </c>
      <c r="CQ3024">
        <v>199.93879999999999</v>
      </c>
      <c r="CR3024">
        <v>100.85380000000001</v>
      </c>
      <c r="CS3024">
        <v>146.49789999999999</v>
      </c>
      <c r="CT3024">
        <v>200.09030000000001</v>
      </c>
      <c r="CU3024">
        <v>82.003609999999995</v>
      </c>
      <c r="CV3024">
        <v>67.839410000000001</v>
      </c>
      <c r="CW3024">
        <v>59.386360000000003</v>
      </c>
      <c r="CX3024">
        <v>44.138779999999997</v>
      </c>
      <c r="CY3024">
        <v>123.9847</v>
      </c>
      <c r="CZ3024">
        <v>153.08949999999999</v>
      </c>
      <c r="DA3024">
        <v>171.6832</v>
      </c>
      <c r="DB3024">
        <v>216.22800000000001</v>
      </c>
      <c r="DC3024">
        <v>188.04390000000001</v>
      </c>
      <c r="DD3024">
        <v>153.5307</v>
      </c>
      <c r="DE3024">
        <v>217.54230000000001</v>
      </c>
      <c r="DF3024">
        <v>84.198809999999995</v>
      </c>
      <c r="DG3024">
        <v>84.076070000000001</v>
      </c>
      <c r="DH3024">
        <v>57.04918</v>
      </c>
      <c r="DI3024">
        <v>178.16249999999999</v>
      </c>
      <c r="DJ3024">
        <v>218.0977</v>
      </c>
      <c r="DK3024">
        <v>136.4332</v>
      </c>
      <c r="DL3024">
        <v>126.2011</v>
      </c>
      <c r="DM3024">
        <v>114.2466</v>
      </c>
      <c r="DN3024">
        <v>103.6408</v>
      </c>
      <c r="DO3024">
        <v>19</v>
      </c>
      <c r="DP3024">
        <v>20</v>
      </c>
    </row>
    <row r="3025" spans="1:120" hidden="1" x14ac:dyDescent="0.25">
      <c r="A3025" t="str">
        <f t="shared" si="47"/>
        <v>Aggregator-City of West Sacramento_Elect DA 1-4 (1PM-9PM)_44484_19-20</v>
      </c>
      <c r="B3025" t="s">
        <v>62</v>
      </c>
      <c r="C3025" t="s">
        <v>272</v>
      </c>
      <c r="D3025" t="s">
        <v>61</v>
      </c>
      <c r="E3025" t="s">
        <v>61</v>
      </c>
      <c r="F3025" t="s">
        <v>273</v>
      </c>
      <c r="G3025" t="s">
        <v>61</v>
      </c>
      <c r="H3025" t="s">
        <v>61</v>
      </c>
      <c r="I3025" t="s">
        <v>61</v>
      </c>
      <c r="J3025" t="s">
        <v>61</v>
      </c>
      <c r="K3025" t="s">
        <v>203</v>
      </c>
      <c r="L3025" s="18">
        <v>44484</v>
      </c>
      <c r="M3025">
        <v>19</v>
      </c>
      <c r="N3025">
        <v>20</v>
      </c>
      <c r="O3025" t="s">
        <v>258</v>
      </c>
      <c r="P3025">
        <v>11</v>
      </c>
      <c r="Q3025">
        <v>11</v>
      </c>
      <c r="R3025">
        <v>0</v>
      </c>
      <c r="S3025">
        <v>1</v>
      </c>
      <c r="T3025">
        <v>1</v>
      </c>
      <c r="U3025">
        <v>1</v>
      </c>
      <c r="V3025">
        <v>1</v>
      </c>
      <c r="W3025">
        <v>882.9</v>
      </c>
      <c r="X3025">
        <v>874.74</v>
      </c>
      <c r="Y3025">
        <v>832.48</v>
      </c>
      <c r="Z3025">
        <v>848.2</v>
      </c>
      <c r="AA3025">
        <v>739.9</v>
      </c>
      <c r="AB3025">
        <v>728.54</v>
      </c>
      <c r="AC3025">
        <v>750.3</v>
      </c>
      <c r="AD3025">
        <v>748.26</v>
      </c>
      <c r="AE3025">
        <v>696.68</v>
      </c>
      <c r="AF3025">
        <v>671.1</v>
      </c>
      <c r="AG3025">
        <v>734.76</v>
      </c>
      <c r="AH3025">
        <v>752.58640000000003</v>
      </c>
      <c r="AI3025">
        <v>751.03359999999998</v>
      </c>
      <c r="AJ3025">
        <v>753.68</v>
      </c>
      <c r="AK3025">
        <v>766.84</v>
      </c>
      <c r="AL3025">
        <v>719.22</v>
      </c>
      <c r="AM3025">
        <v>696.4</v>
      </c>
      <c r="AN3025">
        <v>709.32</v>
      </c>
      <c r="AO3025">
        <v>727.84</v>
      </c>
      <c r="AP3025">
        <v>698.26</v>
      </c>
      <c r="AQ3025">
        <v>704.94</v>
      </c>
      <c r="AR3025">
        <v>711.9</v>
      </c>
      <c r="AS3025">
        <v>812.92</v>
      </c>
      <c r="AT3025">
        <v>813.5</v>
      </c>
      <c r="AU3025">
        <v>57</v>
      </c>
      <c r="AV3025">
        <v>52</v>
      </c>
      <c r="AW3025">
        <v>50</v>
      </c>
      <c r="AX3025">
        <v>48</v>
      </c>
      <c r="AY3025">
        <v>48</v>
      </c>
      <c r="AZ3025">
        <v>47</v>
      </c>
      <c r="BA3025">
        <v>46</v>
      </c>
      <c r="BB3025">
        <v>45</v>
      </c>
      <c r="BC3025">
        <v>46</v>
      </c>
      <c r="BD3025">
        <v>52</v>
      </c>
      <c r="BE3025">
        <v>59</v>
      </c>
      <c r="BF3025">
        <v>64</v>
      </c>
      <c r="BG3025">
        <v>69</v>
      </c>
      <c r="BH3025">
        <v>73</v>
      </c>
      <c r="BI3025">
        <v>76</v>
      </c>
      <c r="BJ3025">
        <v>78</v>
      </c>
      <c r="BK3025">
        <v>80</v>
      </c>
      <c r="BL3025">
        <v>79</v>
      </c>
      <c r="BM3025">
        <v>75</v>
      </c>
      <c r="BN3025">
        <v>72</v>
      </c>
      <c r="BO3025">
        <v>68</v>
      </c>
      <c r="BP3025">
        <v>64</v>
      </c>
      <c r="BQ3025">
        <v>61</v>
      </c>
      <c r="BR3025">
        <v>59</v>
      </c>
      <c r="BS3025">
        <v>-29.073879999999999</v>
      </c>
      <c r="BT3025">
        <v>-12.270350000000001</v>
      </c>
      <c r="BU3025">
        <v>-13.78016</v>
      </c>
      <c r="BV3025">
        <v>-69.250640000000004</v>
      </c>
      <c r="BW3025">
        <v>-35.304819999999999</v>
      </c>
      <c r="BX3025">
        <v>-18.604240000000001</v>
      </c>
      <c r="BY3025">
        <v>7.7630330000000001</v>
      </c>
      <c r="BZ3025">
        <v>-5.5510330000000003</v>
      </c>
      <c r="CA3025">
        <v>16.203029999999998</v>
      </c>
      <c r="CB3025">
        <v>40.122329999999998</v>
      </c>
      <c r="CC3025">
        <v>-18.247789999999998</v>
      </c>
      <c r="CD3025">
        <v>-70.063789999999997</v>
      </c>
      <c r="CE3025">
        <v>-40.569009999999999</v>
      </c>
      <c r="CF3025">
        <v>-50.702089999999998</v>
      </c>
      <c r="CG3025">
        <v>-61.777369999999998</v>
      </c>
      <c r="CH3025">
        <v>-20.992280000000001</v>
      </c>
      <c r="CI3025">
        <v>0.183088</v>
      </c>
      <c r="CJ3025">
        <v>-8.7314779999999992</v>
      </c>
      <c r="CK3025">
        <v>-25.70223</v>
      </c>
      <c r="CL3025">
        <v>27.8551</v>
      </c>
      <c r="CM3025">
        <v>12.50178</v>
      </c>
      <c r="CN3025">
        <v>29.760729999999999</v>
      </c>
      <c r="CO3025">
        <v>8.0868929999999999</v>
      </c>
      <c r="CP3025">
        <v>10.45154</v>
      </c>
      <c r="CQ3025">
        <v>199.93879999999999</v>
      </c>
      <c r="CR3025">
        <v>100.85380000000001</v>
      </c>
      <c r="CS3025">
        <v>146.49789999999999</v>
      </c>
      <c r="CT3025">
        <v>200.09030000000001</v>
      </c>
      <c r="CU3025">
        <v>82.003609999999995</v>
      </c>
      <c r="CV3025">
        <v>67.839410000000001</v>
      </c>
      <c r="CW3025">
        <v>59.386360000000003</v>
      </c>
      <c r="CX3025">
        <v>44.138779999999997</v>
      </c>
      <c r="CY3025">
        <v>123.9847</v>
      </c>
      <c r="CZ3025">
        <v>153.08949999999999</v>
      </c>
      <c r="DA3025">
        <v>171.6832</v>
      </c>
      <c r="DB3025">
        <v>216.22800000000001</v>
      </c>
      <c r="DC3025">
        <v>188.04390000000001</v>
      </c>
      <c r="DD3025">
        <v>153.5307</v>
      </c>
      <c r="DE3025">
        <v>217.54230000000001</v>
      </c>
      <c r="DF3025">
        <v>84.198809999999995</v>
      </c>
      <c r="DG3025">
        <v>84.076070000000001</v>
      </c>
      <c r="DH3025">
        <v>57.04918</v>
      </c>
      <c r="DI3025">
        <v>178.16249999999999</v>
      </c>
      <c r="DJ3025">
        <v>218.0977</v>
      </c>
      <c r="DK3025">
        <v>136.4332</v>
      </c>
      <c r="DL3025">
        <v>126.2011</v>
      </c>
      <c r="DM3025">
        <v>114.2466</v>
      </c>
      <c r="DN3025">
        <v>103.6408</v>
      </c>
      <c r="DO3025">
        <v>19</v>
      </c>
      <c r="DP3025">
        <v>20</v>
      </c>
    </row>
    <row r="3026" spans="1:120" hidden="1" x14ac:dyDescent="0.25">
      <c r="A3026" t="str">
        <f t="shared" si="47"/>
        <v>Size_Grp-200 kW and above_Elect DA 1-4 (1PM-9PM)_44484_19-20</v>
      </c>
      <c r="B3026" t="s">
        <v>62</v>
      </c>
      <c r="C3026" t="s">
        <v>207</v>
      </c>
      <c r="D3026" t="s">
        <v>61</v>
      </c>
      <c r="E3026" t="s">
        <v>61</v>
      </c>
      <c r="F3026" t="s">
        <v>61</v>
      </c>
      <c r="G3026" t="s">
        <v>61</v>
      </c>
      <c r="H3026" t="s">
        <v>61</v>
      </c>
      <c r="I3026" t="s">
        <v>61</v>
      </c>
      <c r="J3026" t="s">
        <v>102</v>
      </c>
      <c r="K3026" t="s">
        <v>203</v>
      </c>
      <c r="L3026" s="18">
        <v>44484</v>
      </c>
      <c r="M3026">
        <v>19</v>
      </c>
      <c r="N3026">
        <v>20</v>
      </c>
      <c r="O3026" t="s">
        <v>258</v>
      </c>
      <c r="P3026">
        <v>2</v>
      </c>
      <c r="Q3026">
        <v>2</v>
      </c>
      <c r="R3026">
        <v>0</v>
      </c>
      <c r="S3026">
        <v>1</v>
      </c>
      <c r="T3026">
        <v>1</v>
      </c>
      <c r="U3026">
        <v>1</v>
      </c>
      <c r="V3026">
        <v>1</v>
      </c>
      <c r="W3026">
        <v>656.72</v>
      </c>
      <c r="X3026">
        <v>652.16</v>
      </c>
      <c r="Y3026">
        <v>674.4</v>
      </c>
      <c r="Z3026">
        <v>675.6</v>
      </c>
      <c r="AA3026">
        <v>600.16</v>
      </c>
      <c r="AB3026">
        <v>593.52</v>
      </c>
      <c r="AC3026">
        <v>559.36</v>
      </c>
      <c r="AD3026">
        <v>536.08000000000004</v>
      </c>
      <c r="AE3026">
        <v>520.24</v>
      </c>
      <c r="AF3026">
        <v>524.64</v>
      </c>
      <c r="AG3026">
        <v>616.72</v>
      </c>
      <c r="AH3026">
        <v>665.92</v>
      </c>
      <c r="AI3026">
        <v>670.64</v>
      </c>
      <c r="AJ3026">
        <v>666.16</v>
      </c>
      <c r="AK3026">
        <v>669.04</v>
      </c>
      <c r="AL3026">
        <v>622.72</v>
      </c>
      <c r="AM3026">
        <v>514.48</v>
      </c>
      <c r="AN3026">
        <v>509.36</v>
      </c>
      <c r="AO3026">
        <v>549.20000000000005</v>
      </c>
      <c r="AP3026">
        <v>486.16</v>
      </c>
      <c r="AQ3026">
        <v>491.28</v>
      </c>
      <c r="AR3026">
        <v>523.52</v>
      </c>
      <c r="AS3026">
        <v>583.52</v>
      </c>
      <c r="AT3026">
        <v>589.20000000000005</v>
      </c>
      <c r="AU3026">
        <v>57</v>
      </c>
      <c r="AV3026">
        <v>52</v>
      </c>
      <c r="AW3026">
        <v>50</v>
      </c>
      <c r="AX3026">
        <v>48</v>
      </c>
      <c r="AY3026">
        <v>48</v>
      </c>
      <c r="AZ3026">
        <v>47</v>
      </c>
      <c r="BA3026">
        <v>46</v>
      </c>
      <c r="BB3026">
        <v>45</v>
      </c>
      <c r="BC3026">
        <v>46</v>
      </c>
      <c r="BD3026">
        <v>52</v>
      </c>
      <c r="BE3026">
        <v>59</v>
      </c>
      <c r="BF3026">
        <v>64</v>
      </c>
      <c r="BG3026">
        <v>69</v>
      </c>
      <c r="BH3026">
        <v>73</v>
      </c>
      <c r="BI3026">
        <v>76</v>
      </c>
      <c r="BJ3026">
        <v>78</v>
      </c>
      <c r="BK3026">
        <v>80</v>
      </c>
      <c r="BL3026">
        <v>79</v>
      </c>
      <c r="BM3026">
        <v>75</v>
      </c>
      <c r="BN3026">
        <v>72</v>
      </c>
      <c r="BO3026">
        <v>68</v>
      </c>
      <c r="BP3026">
        <v>64</v>
      </c>
      <c r="BQ3026">
        <v>61</v>
      </c>
      <c r="BR3026">
        <v>59</v>
      </c>
      <c r="BS3026">
        <v>-30.33888</v>
      </c>
      <c r="BT3026">
        <v>-12.302149999999999</v>
      </c>
      <c r="BU3026">
        <v>-16.508790000000001</v>
      </c>
      <c r="BV3026">
        <v>-67.270870000000002</v>
      </c>
      <c r="BW3026">
        <v>-34.252310000000001</v>
      </c>
      <c r="BX3026">
        <v>-16.24652</v>
      </c>
      <c r="BY3026">
        <v>-7.9298599999999997</v>
      </c>
      <c r="BZ3026">
        <v>7.8092370000000004</v>
      </c>
      <c r="CA3026">
        <v>21.616230000000002</v>
      </c>
      <c r="CB3026">
        <v>32.372869999999999</v>
      </c>
      <c r="CC3026">
        <v>-25.68693</v>
      </c>
      <c r="CD3026">
        <v>-78.077119999999994</v>
      </c>
      <c r="CE3026">
        <v>-53.241529999999997</v>
      </c>
      <c r="CF3026">
        <v>-53.21461</v>
      </c>
      <c r="CG3026">
        <v>-61.022869999999998</v>
      </c>
      <c r="CH3026">
        <v>-26.04278</v>
      </c>
      <c r="CI3026">
        <v>-1.2658</v>
      </c>
      <c r="CJ3026">
        <v>-8.4796829999999996</v>
      </c>
      <c r="CK3026">
        <v>-27.739260000000002</v>
      </c>
      <c r="CL3026">
        <v>25.900860000000002</v>
      </c>
      <c r="CM3026">
        <v>14.31194</v>
      </c>
      <c r="CN3026">
        <v>30.79073</v>
      </c>
      <c r="CO3026">
        <v>13.38916</v>
      </c>
      <c r="CP3026">
        <v>9.4897530000000003</v>
      </c>
      <c r="CQ3026">
        <v>195.33670000000001</v>
      </c>
      <c r="CR3026">
        <v>100.1456</v>
      </c>
      <c r="CS3026">
        <v>145.8946</v>
      </c>
      <c r="CT3026">
        <v>198.6421</v>
      </c>
      <c r="CU3026">
        <v>81.667400000000001</v>
      </c>
      <c r="CV3026">
        <v>66.543059999999997</v>
      </c>
      <c r="CW3026">
        <v>51.716819999999998</v>
      </c>
      <c r="CX3026">
        <v>38.94014</v>
      </c>
      <c r="CY3026">
        <v>119.75149999999999</v>
      </c>
      <c r="CZ3026">
        <v>146.95009999999999</v>
      </c>
      <c r="DA3026">
        <v>140.52979999999999</v>
      </c>
      <c r="DB3026">
        <v>178.864</v>
      </c>
      <c r="DC3026">
        <v>171.6035</v>
      </c>
      <c r="DD3026">
        <v>137.71100000000001</v>
      </c>
      <c r="DE3026">
        <v>201.7878</v>
      </c>
      <c r="DF3026">
        <v>74.102230000000006</v>
      </c>
      <c r="DG3026">
        <v>79.309560000000005</v>
      </c>
      <c r="DH3026">
        <v>55.265070000000001</v>
      </c>
      <c r="DI3026">
        <v>175.4408</v>
      </c>
      <c r="DJ3026">
        <v>214.87569999999999</v>
      </c>
      <c r="DK3026">
        <v>135.49889999999999</v>
      </c>
      <c r="DL3026">
        <v>124.4534</v>
      </c>
      <c r="DM3026">
        <v>113.06699999999999</v>
      </c>
      <c r="DN3026">
        <v>102.7482</v>
      </c>
      <c r="DO3026">
        <v>19</v>
      </c>
      <c r="DP3026">
        <v>20</v>
      </c>
    </row>
    <row r="3027" spans="1:120" hidden="1" x14ac:dyDescent="0.25">
      <c r="A3027" t="str">
        <f t="shared" si="47"/>
        <v>OtherDR-No_Elect DA 1-4 (1PM-9PM)_44484_19-20</v>
      </c>
      <c r="B3027" t="s">
        <v>62</v>
      </c>
      <c r="C3027" t="s">
        <v>323</v>
      </c>
      <c r="D3027" t="s">
        <v>61</v>
      </c>
      <c r="E3027" t="s">
        <v>61</v>
      </c>
      <c r="F3027" t="s">
        <v>61</v>
      </c>
      <c r="G3027" t="s">
        <v>61</v>
      </c>
      <c r="H3027" t="s">
        <v>61</v>
      </c>
      <c r="I3027" t="s">
        <v>97</v>
      </c>
      <c r="J3027" t="s">
        <v>61</v>
      </c>
      <c r="K3027" t="s">
        <v>203</v>
      </c>
      <c r="L3027" s="18">
        <v>44484</v>
      </c>
      <c r="M3027">
        <v>19</v>
      </c>
      <c r="N3027">
        <v>20</v>
      </c>
      <c r="O3027" t="s">
        <v>258</v>
      </c>
      <c r="P3027">
        <v>7</v>
      </c>
      <c r="Q3027">
        <v>7</v>
      </c>
      <c r="R3027">
        <v>0</v>
      </c>
      <c r="S3027">
        <v>0</v>
      </c>
      <c r="T3027">
        <v>1</v>
      </c>
      <c r="U3027">
        <v>1</v>
      </c>
      <c r="V3027">
        <v>1</v>
      </c>
      <c r="W3027">
        <v>159.36000000000001</v>
      </c>
      <c r="X3027">
        <v>157.19999999999999</v>
      </c>
      <c r="Y3027">
        <v>92.32</v>
      </c>
      <c r="Z3027">
        <v>105.52</v>
      </c>
      <c r="AA3027">
        <v>95.52</v>
      </c>
      <c r="AB3027">
        <v>92.96</v>
      </c>
      <c r="AC3027">
        <v>165.76</v>
      </c>
      <c r="AD3027">
        <v>166.56</v>
      </c>
      <c r="AE3027">
        <v>134.88</v>
      </c>
      <c r="AF3027">
        <v>115.28</v>
      </c>
      <c r="AG3027">
        <v>87.52</v>
      </c>
      <c r="AH3027">
        <v>72.666399999999996</v>
      </c>
      <c r="AI3027">
        <v>144.37360000000001</v>
      </c>
      <c r="AJ3027">
        <v>148</v>
      </c>
      <c r="AK3027">
        <v>151.19999999999999</v>
      </c>
      <c r="AL3027">
        <v>156.08000000000001</v>
      </c>
      <c r="AM3027">
        <v>242.24</v>
      </c>
      <c r="AN3027">
        <v>259.12</v>
      </c>
      <c r="AO3027">
        <v>239.52</v>
      </c>
      <c r="AP3027">
        <v>268.64</v>
      </c>
      <c r="AQ3027">
        <v>271.60000000000002</v>
      </c>
      <c r="AR3027">
        <v>231.12</v>
      </c>
      <c r="AS3027">
        <v>157.91999999999999</v>
      </c>
      <c r="AT3027">
        <v>157.52000000000001</v>
      </c>
      <c r="AU3027">
        <v>57</v>
      </c>
      <c r="AV3027">
        <v>52</v>
      </c>
      <c r="AW3027">
        <v>50</v>
      </c>
      <c r="AX3027">
        <v>48</v>
      </c>
      <c r="AY3027">
        <v>48</v>
      </c>
      <c r="AZ3027">
        <v>47</v>
      </c>
      <c r="BA3027">
        <v>46</v>
      </c>
      <c r="BB3027">
        <v>45</v>
      </c>
      <c r="BC3027">
        <v>46</v>
      </c>
      <c r="BD3027">
        <v>52</v>
      </c>
      <c r="BE3027">
        <v>59</v>
      </c>
      <c r="BF3027">
        <v>64</v>
      </c>
      <c r="BG3027">
        <v>69</v>
      </c>
      <c r="BH3027">
        <v>73</v>
      </c>
      <c r="BI3027">
        <v>76</v>
      </c>
      <c r="BJ3027">
        <v>78</v>
      </c>
      <c r="BK3027">
        <v>80</v>
      </c>
      <c r="BL3027">
        <v>79</v>
      </c>
      <c r="BM3027">
        <v>75</v>
      </c>
      <c r="BN3027">
        <v>72</v>
      </c>
      <c r="BO3027">
        <v>68</v>
      </c>
      <c r="BP3027">
        <v>64</v>
      </c>
      <c r="BQ3027">
        <v>61</v>
      </c>
      <c r="BR3027">
        <v>59</v>
      </c>
      <c r="BS3027">
        <v>0.7012427</v>
      </c>
      <c r="BT3027">
        <v>-1.2055180000000001</v>
      </c>
      <c r="BU3027">
        <v>2.0702569999999998</v>
      </c>
      <c r="BV3027">
        <v>-0.41791220000000001</v>
      </c>
      <c r="BW3027">
        <v>0.4856626</v>
      </c>
      <c r="BX3027">
        <v>-3.2684229999999999</v>
      </c>
      <c r="BY3027">
        <v>-0.50689960000000001</v>
      </c>
      <c r="BZ3027">
        <v>-6.0279590000000001</v>
      </c>
      <c r="CA3027">
        <v>3.407251</v>
      </c>
      <c r="CB3027">
        <v>9.2323179999999994</v>
      </c>
      <c r="CC3027">
        <v>24.40822</v>
      </c>
      <c r="CD3027">
        <v>40.518689999999999</v>
      </c>
      <c r="CE3027">
        <v>8.4379840000000002</v>
      </c>
      <c r="CF3027">
        <v>6.0124129999999996</v>
      </c>
      <c r="CG3027">
        <v>7.4908970000000004</v>
      </c>
      <c r="CH3027">
        <v>7.3160809999999996</v>
      </c>
      <c r="CI3027">
        <v>-0.1167984</v>
      </c>
      <c r="CJ3027">
        <v>-1.965149</v>
      </c>
      <c r="CK3027">
        <v>-1.004567</v>
      </c>
      <c r="CL3027">
        <v>2.5783330000000002</v>
      </c>
      <c r="CM3027">
        <v>-4.081359</v>
      </c>
      <c r="CN3027">
        <v>-8.0403579999999994</v>
      </c>
      <c r="CO3027">
        <v>8.7691770000000009</v>
      </c>
      <c r="CP3027">
        <v>1.9870699999999999</v>
      </c>
      <c r="CQ3027">
        <v>3.7499370000000001</v>
      </c>
      <c r="CR3027">
        <v>0.40791339999999998</v>
      </c>
      <c r="CS3027">
        <v>0.36526330000000001</v>
      </c>
      <c r="CT3027">
        <v>1.077882</v>
      </c>
      <c r="CU3027">
        <v>0.263428</v>
      </c>
      <c r="CV3027">
        <v>1.2710079999999999</v>
      </c>
      <c r="CW3027">
        <v>0.5552224</v>
      </c>
      <c r="CX3027">
        <v>2.5139200000000002</v>
      </c>
      <c r="CY3027">
        <v>1.458299</v>
      </c>
      <c r="CZ3027">
        <v>7.1890229999999997</v>
      </c>
      <c r="DA3027">
        <v>39.236370000000001</v>
      </c>
      <c r="DB3027">
        <v>63.595419999999997</v>
      </c>
      <c r="DC3027">
        <v>14.80724</v>
      </c>
      <c r="DD3027">
        <v>19.75957</v>
      </c>
      <c r="DE3027">
        <v>18.183</v>
      </c>
      <c r="DF3027">
        <v>11.67361</v>
      </c>
      <c r="DG3027">
        <v>6.2916410000000003</v>
      </c>
      <c r="DH3027">
        <v>3.3027880000000001</v>
      </c>
      <c r="DI3027">
        <v>4.2159050000000002</v>
      </c>
      <c r="DJ3027">
        <v>5.6975910000000001</v>
      </c>
      <c r="DK3027">
        <v>2.8705500000000002</v>
      </c>
      <c r="DL3027">
        <v>16.530110000000001</v>
      </c>
      <c r="DM3027">
        <v>23.157060000000001</v>
      </c>
      <c r="DN3027">
        <v>0.42504360000000002</v>
      </c>
      <c r="DO3027">
        <v>19</v>
      </c>
      <c r="DP3027">
        <v>20</v>
      </c>
    </row>
    <row r="3028" spans="1:120" x14ac:dyDescent="0.25">
      <c r="A3028" t="str">
        <f t="shared" si="47"/>
        <v>AutoDR-No_Elect DA 1-4 (1PM-9PM)_44484_19-20</v>
      </c>
      <c r="B3028" t="s">
        <v>62</v>
      </c>
      <c r="C3028" t="s">
        <v>321</v>
      </c>
      <c r="D3028" t="s">
        <v>61</v>
      </c>
      <c r="E3028" t="s">
        <v>61</v>
      </c>
      <c r="F3028" t="s">
        <v>61</v>
      </c>
      <c r="G3028" t="s">
        <v>61</v>
      </c>
      <c r="H3028" t="s">
        <v>97</v>
      </c>
      <c r="I3028" t="s">
        <v>61</v>
      </c>
      <c r="J3028" t="s">
        <v>61</v>
      </c>
      <c r="K3028" t="s">
        <v>203</v>
      </c>
      <c r="L3028" s="18">
        <v>44484</v>
      </c>
      <c r="M3028">
        <v>19</v>
      </c>
      <c r="N3028">
        <v>20</v>
      </c>
      <c r="O3028" t="s">
        <v>258</v>
      </c>
      <c r="P3028">
        <v>11</v>
      </c>
      <c r="Q3028">
        <v>11</v>
      </c>
      <c r="R3028">
        <v>0</v>
      </c>
      <c r="S3028">
        <v>1</v>
      </c>
      <c r="T3028">
        <v>1</v>
      </c>
      <c r="U3028">
        <v>1</v>
      </c>
      <c r="V3028">
        <v>1</v>
      </c>
      <c r="W3028">
        <v>882.9</v>
      </c>
      <c r="X3028">
        <v>874.74</v>
      </c>
      <c r="Y3028">
        <v>832.48</v>
      </c>
      <c r="Z3028">
        <v>848.2</v>
      </c>
      <c r="AA3028">
        <v>739.9</v>
      </c>
      <c r="AB3028">
        <v>728.54</v>
      </c>
      <c r="AC3028">
        <v>750.3</v>
      </c>
      <c r="AD3028">
        <v>748.26</v>
      </c>
      <c r="AE3028">
        <v>696.68</v>
      </c>
      <c r="AF3028">
        <v>671.1</v>
      </c>
      <c r="AG3028">
        <v>734.76</v>
      </c>
      <c r="AH3028">
        <v>752.58640000000003</v>
      </c>
      <c r="AI3028">
        <v>751.03359999999998</v>
      </c>
      <c r="AJ3028">
        <v>753.68</v>
      </c>
      <c r="AK3028">
        <v>766.84</v>
      </c>
      <c r="AL3028">
        <v>719.22</v>
      </c>
      <c r="AM3028">
        <v>696.4</v>
      </c>
      <c r="AN3028">
        <v>709.32</v>
      </c>
      <c r="AO3028">
        <v>727.84</v>
      </c>
      <c r="AP3028">
        <v>698.26</v>
      </c>
      <c r="AQ3028">
        <v>704.94</v>
      </c>
      <c r="AR3028">
        <v>711.9</v>
      </c>
      <c r="AS3028">
        <v>812.92</v>
      </c>
      <c r="AT3028">
        <v>813.5</v>
      </c>
      <c r="AU3028">
        <v>57</v>
      </c>
      <c r="AV3028">
        <v>52</v>
      </c>
      <c r="AW3028">
        <v>50</v>
      </c>
      <c r="AX3028">
        <v>48</v>
      </c>
      <c r="AY3028">
        <v>48</v>
      </c>
      <c r="AZ3028">
        <v>47</v>
      </c>
      <c r="BA3028">
        <v>46</v>
      </c>
      <c r="BB3028">
        <v>45</v>
      </c>
      <c r="BC3028">
        <v>46</v>
      </c>
      <c r="BD3028">
        <v>52</v>
      </c>
      <c r="BE3028">
        <v>59</v>
      </c>
      <c r="BF3028">
        <v>64</v>
      </c>
      <c r="BG3028">
        <v>69</v>
      </c>
      <c r="BH3028">
        <v>73</v>
      </c>
      <c r="BI3028">
        <v>76</v>
      </c>
      <c r="BJ3028">
        <v>78</v>
      </c>
      <c r="BK3028">
        <v>80</v>
      </c>
      <c r="BL3028">
        <v>79</v>
      </c>
      <c r="BM3028">
        <v>75</v>
      </c>
      <c r="BN3028">
        <v>72</v>
      </c>
      <c r="BO3028">
        <v>68</v>
      </c>
      <c r="BP3028">
        <v>64</v>
      </c>
      <c r="BQ3028">
        <v>61</v>
      </c>
      <c r="BR3028">
        <v>59</v>
      </c>
      <c r="BS3028">
        <v>-29.073879999999999</v>
      </c>
      <c r="BT3028">
        <v>-12.270350000000001</v>
      </c>
      <c r="BU3028">
        <v>-13.78016</v>
      </c>
      <c r="BV3028">
        <v>-69.250640000000004</v>
      </c>
      <c r="BW3028">
        <v>-35.304819999999999</v>
      </c>
      <c r="BX3028">
        <v>-18.604240000000001</v>
      </c>
      <c r="BY3028">
        <v>7.7630330000000001</v>
      </c>
      <c r="BZ3028">
        <v>-5.5510330000000003</v>
      </c>
      <c r="CA3028">
        <v>16.203029999999998</v>
      </c>
      <c r="CB3028">
        <v>40.122329999999998</v>
      </c>
      <c r="CC3028">
        <v>-18.247789999999998</v>
      </c>
      <c r="CD3028">
        <v>-70.063789999999997</v>
      </c>
      <c r="CE3028">
        <v>-40.569009999999999</v>
      </c>
      <c r="CF3028">
        <v>-50.702089999999998</v>
      </c>
      <c r="CG3028">
        <v>-61.777369999999998</v>
      </c>
      <c r="CH3028">
        <v>-20.992280000000001</v>
      </c>
      <c r="CI3028">
        <v>0.183088</v>
      </c>
      <c r="CJ3028">
        <v>-8.7314779999999992</v>
      </c>
      <c r="CK3028">
        <v>-25.70223</v>
      </c>
      <c r="CL3028">
        <v>27.8551</v>
      </c>
      <c r="CM3028">
        <v>12.50178</v>
      </c>
      <c r="CN3028">
        <v>29.760729999999999</v>
      </c>
      <c r="CO3028">
        <v>8.0868929999999999</v>
      </c>
      <c r="CP3028">
        <v>10.45154</v>
      </c>
      <c r="CQ3028">
        <v>199.93879999999999</v>
      </c>
      <c r="CR3028">
        <v>100.85380000000001</v>
      </c>
      <c r="CS3028">
        <v>146.49789999999999</v>
      </c>
      <c r="CT3028">
        <v>200.09030000000001</v>
      </c>
      <c r="CU3028">
        <v>82.003609999999995</v>
      </c>
      <c r="CV3028">
        <v>67.839410000000001</v>
      </c>
      <c r="CW3028">
        <v>59.386360000000003</v>
      </c>
      <c r="CX3028">
        <v>44.138779999999997</v>
      </c>
      <c r="CY3028">
        <v>123.9847</v>
      </c>
      <c r="CZ3028">
        <v>153.08949999999999</v>
      </c>
      <c r="DA3028">
        <v>171.6832</v>
      </c>
      <c r="DB3028">
        <v>216.22800000000001</v>
      </c>
      <c r="DC3028">
        <v>188.04390000000001</v>
      </c>
      <c r="DD3028">
        <v>153.5307</v>
      </c>
      <c r="DE3028">
        <v>217.54230000000001</v>
      </c>
      <c r="DF3028">
        <v>84.198809999999995</v>
      </c>
      <c r="DG3028">
        <v>84.076070000000001</v>
      </c>
      <c r="DH3028">
        <v>57.04918</v>
      </c>
      <c r="DI3028">
        <v>178.16249999999999</v>
      </c>
      <c r="DJ3028">
        <v>218.0977</v>
      </c>
      <c r="DK3028">
        <v>136.4332</v>
      </c>
      <c r="DL3028">
        <v>126.2011</v>
      </c>
      <c r="DM3028">
        <v>114.2466</v>
      </c>
      <c r="DN3028">
        <v>103.6408</v>
      </c>
      <c r="DO3028">
        <v>19</v>
      </c>
      <c r="DP3028">
        <v>20</v>
      </c>
    </row>
    <row r="3029" spans="1:120" hidden="1" x14ac:dyDescent="0.25">
      <c r="A3029" t="str">
        <f t="shared" si="47"/>
        <v>LCA-Greater Bay Area_Prescribed DA 1-4 (1PM-9PM)_44484_19-19</v>
      </c>
      <c r="B3029" t="s">
        <v>62</v>
      </c>
      <c r="C3029" t="s">
        <v>209</v>
      </c>
      <c r="D3029" t="s">
        <v>36</v>
      </c>
      <c r="E3029" t="s">
        <v>61</v>
      </c>
      <c r="F3029" t="s">
        <v>61</v>
      </c>
      <c r="G3029" t="s">
        <v>61</v>
      </c>
      <c r="H3029" t="s">
        <v>61</v>
      </c>
      <c r="I3029" t="s">
        <v>61</v>
      </c>
      <c r="J3029" t="s">
        <v>61</v>
      </c>
      <c r="K3029" t="s">
        <v>214</v>
      </c>
      <c r="L3029" s="18">
        <v>44484</v>
      </c>
      <c r="M3029">
        <v>19</v>
      </c>
      <c r="N3029">
        <v>19</v>
      </c>
      <c r="O3029" t="s">
        <v>258</v>
      </c>
      <c r="P3029">
        <v>3</v>
      </c>
      <c r="Q3029">
        <v>3</v>
      </c>
      <c r="R3029">
        <v>0</v>
      </c>
      <c r="S3029">
        <v>0</v>
      </c>
      <c r="T3029">
        <v>1</v>
      </c>
      <c r="U3029">
        <v>1</v>
      </c>
      <c r="V3029">
        <v>1</v>
      </c>
      <c r="W3029">
        <v>1171.08</v>
      </c>
      <c r="X3029">
        <v>1373.72</v>
      </c>
      <c r="Y3029">
        <v>1376.88</v>
      </c>
      <c r="Z3029">
        <v>1376.16</v>
      </c>
      <c r="AA3029">
        <v>1373.64</v>
      </c>
      <c r="AB3029">
        <v>1372</v>
      </c>
      <c r="AC3029">
        <v>1380.96</v>
      </c>
      <c r="AD3029">
        <v>1390.72</v>
      </c>
      <c r="AE3029">
        <v>1398.16</v>
      </c>
      <c r="AF3029">
        <v>1415.44</v>
      </c>
      <c r="AG3029">
        <v>1431.84</v>
      </c>
      <c r="AH3029">
        <v>1323.28</v>
      </c>
      <c r="AI3029">
        <v>709.24</v>
      </c>
      <c r="AJ3029">
        <v>806.8</v>
      </c>
      <c r="AK3029">
        <v>813.16</v>
      </c>
      <c r="AL3029">
        <v>797.48</v>
      </c>
      <c r="AM3029">
        <v>699.64</v>
      </c>
      <c r="AN3029">
        <v>341</v>
      </c>
      <c r="AO3029">
        <v>356.76</v>
      </c>
      <c r="AP3029">
        <v>731.84</v>
      </c>
      <c r="AQ3029">
        <v>784.4</v>
      </c>
      <c r="AR3029">
        <v>784.64</v>
      </c>
      <c r="AS3029">
        <v>783.36</v>
      </c>
      <c r="AT3029">
        <v>779.36</v>
      </c>
      <c r="AU3029">
        <v>57</v>
      </c>
      <c r="AV3029">
        <v>51</v>
      </c>
      <c r="AW3029">
        <v>50</v>
      </c>
      <c r="AX3029">
        <v>49</v>
      </c>
      <c r="AY3029">
        <v>49</v>
      </c>
      <c r="AZ3029">
        <v>49</v>
      </c>
      <c r="BA3029">
        <v>49</v>
      </c>
      <c r="BB3029">
        <v>48</v>
      </c>
      <c r="BC3029">
        <v>52</v>
      </c>
      <c r="BD3029">
        <v>58</v>
      </c>
      <c r="BE3029">
        <v>65</v>
      </c>
      <c r="BF3029">
        <v>73</v>
      </c>
      <c r="BG3029">
        <v>77</v>
      </c>
      <c r="BH3029">
        <v>81</v>
      </c>
      <c r="BI3029">
        <v>83</v>
      </c>
      <c r="BJ3029">
        <v>81</v>
      </c>
      <c r="BK3029">
        <v>79</v>
      </c>
      <c r="BL3029">
        <v>76</v>
      </c>
      <c r="BM3029">
        <v>72</v>
      </c>
      <c r="BN3029">
        <v>68</v>
      </c>
      <c r="BO3029">
        <v>63</v>
      </c>
      <c r="BP3029">
        <v>60</v>
      </c>
      <c r="BQ3029">
        <v>61</v>
      </c>
      <c r="BR3029">
        <v>61</v>
      </c>
      <c r="BS3029">
        <v>-18.025040000000001</v>
      </c>
      <c r="BT3029">
        <v>4.0900270000000001</v>
      </c>
      <c r="BU3029">
        <v>3.921875</v>
      </c>
      <c r="BV3029">
        <v>0.57220459999999995</v>
      </c>
      <c r="BW3029">
        <v>1.6930240000000001</v>
      </c>
      <c r="BX3029">
        <v>2.4721679999999999</v>
      </c>
      <c r="BY3029">
        <v>2.5965579999999999</v>
      </c>
      <c r="BZ3029">
        <v>2.8324579999999999</v>
      </c>
      <c r="CA3029">
        <v>0.48303220000000002</v>
      </c>
      <c r="CB3029">
        <v>-10.07748</v>
      </c>
      <c r="CC3029">
        <v>-27.749099999999999</v>
      </c>
      <c r="CD3029">
        <v>-7.858047</v>
      </c>
      <c r="CE3029">
        <v>19.57892</v>
      </c>
      <c r="CF3029">
        <v>4.4205319999999997</v>
      </c>
      <c r="CG3029">
        <v>-12.60413</v>
      </c>
      <c r="CH3029">
        <v>2.7785190000000002</v>
      </c>
      <c r="CI3029">
        <v>70.117800000000003</v>
      </c>
      <c r="CJ3029">
        <v>432.6302</v>
      </c>
      <c r="CK3029">
        <v>437.21690000000001</v>
      </c>
      <c r="CL3029">
        <v>158.63249999999999</v>
      </c>
      <c r="CM3029">
        <v>118.2702</v>
      </c>
      <c r="CN3029">
        <v>73.731579999999994</v>
      </c>
      <c r="CO3029">
        <v>64.243319999999997</v>
      </c>
      <c r="CP3029">
        <v>71.093310000000002</v>
      </c>
      <c r="CQ3029">
        <v>445.34269999999998</v>
      </c>
      <c r="CR3029">
        <v>31.993839999999999</v>
      </c>
      <c r="CS3029">
        <v>35.516500000000001</v>
      </c>
      <c r="CT3029">
        <v>34.162120000000002</v>
      </c>
      <c r="CU3029">
        <v>32.891449999999999</v>
      </c>
      <c r="CV3029">
        <v>37.768749999999997</v>
      </c>
      <c r="CW3029">
        <v>40.033740000000002</v>
      </c>
      <c r="CX3029">
        <v>35.260449999999999</v>
      </c>
      <c r="CY3029">
        <v>33.311079999999997</v>
      </c>
      <c r="CZ3029">
        <v>475.6345</v>
      </c>
      <c r="DA3029">
        <v>1019.568</v>
      </c>
      <c r="DB3029">
        <v>830.27840000000003</v>
      </c>
      <c r="DC3029">
        <v>1459.1210000000001</v>
      </c>
      <c r="DD3029">
        <v>2096.5010000000002</v>
      </c>
      <c r="DE3029">
        <v>1557.24</v>
      </c>
      <c r="DF3029">
        <v>1315.0170000000001</v>
      </c>
      <c r="DG3029">
        <v>1610.7739999999999</v>
      </c>
      <c r="DH3029">
        <v>2256.5949999999998</v>
      </c>
      <c r="DI3029">
        <v>1710.08</v>
      </c>
      <c r="DJ3029">
        <v>1862.93</v>
      </c>
      <c r="DK3029">
        <v>1909.903</v>
      </c>
      <c r="DL3029">
        <v>1305.75</v>
      </c>
      <c r="DM3029">
        <v>1009.7859999999999</v>
      </c>
      <c r="DN3029">
        <v>830.76829999999995</v>
      </c>
      <c r="DO3029">
        <v>19</v>
      </c>
      <c r="DP3029">
        <v>19</v>
      </c>
    </row>
    <row r="3030" spans="1:120" hidden="1" x14ac:dyDescent="0.25">
      <c r="A3030" t="str">
        <f t="shared" si="47"/>
        <v>Industry_Type-4. Retail stores_Prescribed DA 1-4 (1PM-9PM)_44484_19-19</v>
      </c>
      <c r="B3030" t="s">
        <v>62</v>
      </c>
      <c r="C3030" t="s">
        <v>204</v>
      </c>
      <c r="D3030" t="s">
        <v>61</v>
      </c>
      <c r="E3030" t="s">
        <v>61</v>
      </c>
      <c r="F3030" t="s">
        <v>61</v>
      </c>
      <c r="G3030" t="s">
        <v>33</v>
      </c>
      <c r="H3030" t="s">
        <v>61</v>
      </c>
      <c r="I3030" t="s">
        <v>61</v>
      </c>
      <c r="J3030" t="s">
        <v>61</v>
      </c>
      <c r="K3030" t="s">
        <v>214</v>
      </c>
      <c r="L3030" s="18">
        <v>44484</v>
      </c>
      <c r="M3030">
        <v>19</v>
      </c>
      <c r="N3030">
        <v>19</v>
      </c>
      <c r="O3030" t="s">
        <v>258</v>
      </c>
      <c r="P3030">
        <v>1</v>
      </c>
      <c r="Q3030">
        <v>1</v>
      </c>
      <c r="R3030">
        <v>0</v>
      </c>
      <c r="S3030">
        <v>0</v>
      </c>
      <c r="T3030">
        <v>1</v>
      </c>
      <c r="U3030">
        <v>0</v>
      </c>
      <c r="V3030">
        <v>1</v>
      </c>
      <c r="W3030">
        <v>170.4</v>
      </c>
      <c r="X3030">
        <v>179.88</v>
      </c>
      <c r="Y3030">
        <v>180.48</v>
      </c>
      <c r="Z3030">
        <v>181.32</v>
      </c>
      <c r="AA3030">
        <v>180.6</v>
      </c>
      <c r="AB3030">
        <v>180.6</v>
      </c>
      <c r="AC3030">
        <v>181.68</v>
      </c>
      <c r="AD3030">
        <v>184.32</v>
      </c>
      <c r="AE3030">
        <v>187.92</v>
      </c>
      <c r="AF3030">
        <v>189.96</v>
      </c>
      <c r="AG3030">
        <v>187.2</v>
      </c>
      <c r="AH3030">
        <v>166.08</v>
      </c>
      <c r="AI3030">
        <v>117.48</v>
      </c>
      <c r="AJ3030">
        <v>121.32</v>
      </c>
      <c r="AK3030">
        <v>129.24</v>
      </c>
      <c r="AL3030">
        <v>136.80000000000001</v>
      </c>
      <c r="AM3030">
        <v>135.12</v>
      </c>
      <c r="AN3030">
        <v>130.80000000000001</v>
      </c>
      <c r="AO3030">
        <v>125.16</v>
      </c>
      <c r="AP3030">
        <v>123.6</v>
      </c>
      <c r="AQ3030">
        <v>128.04</v>
      </c>
      <c r="AR3030">
        <v>127.2</v>
      </c>
      <c r="AS3030">
        <v>127.44</v>
      </c>
      <c r="AT3030">
        <v>127.32</v>
      </c>
      <c r="AU3030">
        <v>57</v>
      </c>
      <c r="AV3030">
        <v>51</v>
      </c>
      <c r="AW3030">
        <v>50</v>
      </c>
      <c r="AX3030">
        <v>49</v>
      </c>
      <c r="AY3030">
        <v>49</v>
      </c>
      <c r="AZ3030">
        <v>49</v>
      </c>
      <c r="BA3030">
        <v>49</v>
      </c>
      <c r="BB3030">
        <v>48</v>
      </c>
      <c r="BC3030">
        <v>52</v>
      </c>
      <c r="BD3030">
        <v>58</v>
      </c>
      <c r="BE3030">
        <v>65</v>
      </c>
      <c r="BF3030">
        <v>73</v>
      </c>
      <c r="BG3030">
        <v>77</v>
      </c>
      <c r="BH3030">
        <v>81</v>
      </c>
      <c r="BI3030">
        <v>83</v>
      </c>
      <c r="BJ3030">
        <v>81</v>
      </c>
      <c r="BK3030">
        <v>79</v>
      </c>
      <c r="BL3030">
        <v>76</v>
      </c>
      <c r="BM3030">
        <v>72</v>
      </c>
      <c r="BN3030">
        <v>68</v>
      </c>
      <c r="BO3030">
        <v>63</v>
      </c>
      <c r="BP3030">
        <v>60</v>
      </c>
      <c r="BQ3030">
        <v>61</v>
      </c>
      <c r="BR3030">
        <v>61</v>
      </c>
      <c r="BS3030">
        <v>5.1010100000000003E-2</v>
      </c>
      <c r="BT3030">
        <v>-1.843323</v>
      </c>
      <c r="BU3030">
        <v>-2.0849609999999998</v>
      </c>
      <c r="BV3030">
        <v>-2.7102659999999998</v>
      </c>
      <c r="BW3030">
        <v>-1.8484799999999999</v>
      </c>
      <c r="BX3030">
        <v>-1.4766239999999999</v>
      </c>
      <c r="BY3030">
        <v>-0.1005249</v>
      </c>
      <c r="BZ3030">
        <v>0.2906494</v>
      </c>
      <c r="CA3030">
        <v>-0.24548339999999999</v>
      </c>
      <c r="CB3030">
        <v>3.38028</v>
      </c>
      <c r="CC3030">
        <v>4.0992889999999997</v>
      </c>
      <c r="CD3030">
        <v>5.236618</v>
      </c>
      <c r="CE3030">
        <v>6.2245030000000003</v>
      </c>
      <c r="CF3030">
        <v>1.6678010000000001</v>
      </c>
      <c r="CG3030">
        <v>3.318527</v>
      </c>
      <c r="CH3030">
        <v>4.5779719999999999</v>
      </c>
      <c r="CI3030">
        <v>4.4565279999999996</v>
      </c>
      <c r="CJ3030">
        <v>5.9044650000000001</v>
      </c>
      <c r="CK3030">
        <v>4.731903</v>
      </c>
      <c r="CL3030">
        <v>7.1921540000000004</v>
      </c>
      <c r="CM3030">
        <v>8.4022369999999995</v>
      </c>
      <c r="CN3030">
        <v>7.9119869999999999</v>
      </c>
      <c r="CO3030">
        <v>7.4455720000000003</v>
      </c>
      <c r="CP3030">
        <v>7.1220860000000004</v>
      </c>
      <c r="CQ3030">
        <v>10.53881</v>
      </c>
      <c r="CR3030">
        <v>4.4847440000000001</v>
      </c>
      <c r="CS3030">
        <v>2.9011589999999998</v>
      </c>
      <c r="CT3030">
        <v>2.4167709999999998</v>
      </c>
      <c r="CU3030">
        <v>2.4782259999999998</v>
      </c>
      <c r="CV3030">
        <v>1.920723</v>
      </c>
      <c r="CW3030">
        <v>2.4974880000000002</v>
      </c>
      <c r="CX3030">
        <v>0.68001120000000004</v>
      </c>
      <c r="CY3030">
        <v>6.3908469999999999</v>
      </c>
      <c r="CZ3030">
        <v>5.538983</v>
      </c>
      <c r="DA3030">
        <v>20.205439999999999</v>
      </c>
      <c r="DB3030">
        <v>34.274540000000002</v>
      </c>
      <c r="DC3030">
        <v>116.5802</v>
      </c>
      <c r="DD3030">
        <v>151.59549999999999</v>
      </c>
      <c r="DE3030">
        <v>46.916429999999998</v>
      </c>
      <c r="DF3030">
        <v>45.267009999999999</v>
      </c>
      <c r="DG3030">
        <v>68.462969999999999</v>
      </c>
      <c r="DH3030">
        <v>59.950980000000001</v>
      </c>
      <c r="DI3030">
        <v>78.176569999999998</v>
      </c>
      <c r="DJ3030">
        <v>77.031189999999995</v>
      </c>
      <c r="DK3030">
        <v>52.797989999999999</v>
      </c>
      <c r="DL3030">
        <v>61.833060000000003</v>
      </c>
      <c r="DM3030">
        <v>63.521940000000001</v>
      </c>
      <c r="DN3030">
        <v>59.961489999999998</v>
      </c>
      <c r="DO3030">
        <v>19</v>
      </c>
      <c r="DP3030">
        <v>19</v>
      </c>
    </row>
    <row r="3031" spans="1:120" hidden="1" x14ac:dyDescent="0.25">
      <c r="A3031" t="str">
        <f t="shared" si="47"/>
        <v>Industry_Type-5. Offices, Hotels, Finance, Services_Prescribed DA 1-4 (1PM-9PM)_44484_18-20</v>
      </c>
      <c r="B3031" t="s">
        <v>62</v>
      </c>
      <c r="C3031" t="s">
        <v>205</v>
      </c>
      <c r="D3031" t="s">
        <v>61</v>
      </c>
      <c r="E3031" t="s">
        <v>61</v>
      </c>
      <c r="F3031" t="s">
        <v>61</v>
      </c>
      <c r="G3031" t="s">
        <v>37</v>
      </c>
      <c r="H3031" t="s">
        <v>61</v>
      </c>
      <c r="I3031" t="s">
        <v>61</v>
      </c>
      <c r="J3031" t="s">
        <v>61</v>
      </c>
      <c r="K3031" t="s">
        <v>214</v>
      </c>
      <c r="L3031" s="18">
        <v>44484</v>
      </c>
      <c r="M3031">
        <v>18</v>
      </c>
      <c r="N3031">
        <v>20</v>
      </c>
      <c r="O3031" t="s">
        <v>258</v>
      </c>
      <c r="P3031">
        <v>2</v>
      </c>
      <c r="Q3031">
        <v>1</v>
      </c>
      <c r="R3031">
        <v>0</v>
      </c>
      <c r="S3031">
        <v>0</v>
      </c>
      <c r="T3031">
        <v>1</v>
      </c>
      <c r="U3031">
        <v>0</v>
      </c>
      <c r="V3031">
        <v>1</v>
      </c>
      <c r="W3031">
        <v>250.72</v>
      </c>
      <c r="X3031">
        <v>194.8</v>
      </c>
      <c r="Y3031">
        <v>189.92</v>
      </c>
      <c r="Z3031">
        <v>190.16</v>
      </c>
      <c r="AA3031">
        <v>192.96</v>
      </c>
      <c r="AB3031">
        <v>190.8</v>
      </c>
      <c r="AC3031">
        <v>169.2</v>
      </c>
      <c r="AD3031">
        <v>137.36000000000001</v>
      </c>
      <c r="AE3031">
        <v>174.64</v>
      </c>
      <c r="AF3031">
        <v>189.84</v>
      </c>
      <c r="AG3031">
        <v>193.52</v>
      </c>
      <c r="AH3031">
        <v>205.92</v>
      </c>
      <c r="AI3031">
        <v>212.4</v>
      </c>
      <c r="AJ3031">
        <v>218.4</v>
      </c>
      <c r="AK3031">
        <v>225.92</v>
      </c>
      <c r="AL3031">
        <v>227.12</v>
      </c>
      <c r="AM3031">
        <v>206.88</v>
      </c>
      <c r="AN3031">
        <v>64.959999999999994</v>
      </c>
      <c r="AO3031">
        <v>60.16</v>
      </c>
      <c r="AP3031">
        <v>74.959999999999994</v>
      </c>
      <c r="AQ3031">
        <v>167.68</v>
      </c>
      <c r="AR3031">
        <v>160.63999999999999</v>
      </c>
      <c r="AS3031">
        <v>161.91999999999999</v>
      </c>
      <c r="AT3031">
        <v>166.8</v>
      </c>
      <c r="AU3031">
        <v>60</v>
      </c>
      <c r="AV3031">
        <v>56</v>
      </c>
      <c r="AW3031">
        <v>55</v>
      </c>
      <c r="AX3031">
        <v>54</v>
      </c>
      <c r="AY3031">
        <v>54</v>
      </c>
      <c r="AZ3031">
        <v>54</v>
      </c>
      <c r="BA3031">
        <v>54</v>
      </c>
      <c r="BB3031">
        <v>54</v>
      </c>
      <c r="BC3031">
        <v>56</v>
      </c>
      <c r="BD3031">
        <v>61</v>
      </c>
      <c r="BE3031">
        <v>68</v>
      </c>
      <c r="BF3031">
        <v>73</v>
      </c>
      <c r="BG3031">
        <v>75</v>
      </c>
      <c r="BH3031">
        <v>79</v>
      </c>
      <c r="BI3031">
        <v>81</v>
      </c>
      <c r="BJ3031">
        <v>82</v>
      </c>
      <c r="BK3031">
        <v>83</v>
      </c>
      <c r="BL3031">
        <v>81</v>
      </c>
      <c r="BM3031">
        <v>77</v>
      </c>
      <c r="BN3031">
        <v>74</v>
      </c>
      <c r="BO3031">
        <v>69</v>
      </c>
      <c r="BP3031">
        <v>64</v>
      </c>
      <c r="BQ3031">
        <v>64</v>
      </c>
      <c r="BR3031">
        <v>64</v>
      </c>
      <c r="BS3031">
        <v>-47.813580000000002</v>
      </c>
      <c r="BT3031">
        <v>-17.986160000000002</v>
      </c>
      <c r="BU3031">
        <v>-15.675459999999999</v>
      </c>
      <c r="BV3031">
        <v>-14.063610000000001</v>
      </c>
      <c r="BW3031">
        <v>-12.090999999999999</v>
      </c>
      <c r="BX3031">
        <v>-10.34174</v>
      </c>
      <c r="BY3031">
        <v>-15.193009999999999</v>
      </c>
      <c r="BZ3031">
        <v>12.600199999999999</v>
      </c>
      <c r="CA3031">
        <v>14.088380000000001</v>
      </c>
      <c r="CB3031">
        <v>10.901630000000001</v>
      </c>
      <c r="CC3031">
        <v>6.9967800000000002</v>
      </c>
      <c r="CD3031">
        <v>16.76314</v>
      </c>
      <c r="CE3031">
        <v>11.620620000000001</v>
      </c>
      <c r="CF3031">
        <v>14.1212</v>
      </c>
      <c r="CG3031">
        <v>16.3215</v>
      </c>
      <c r="CH3031">
        <v>16.09113</v>
      </c>
      <c r="CI3031">
        <v>28.260149999999999</v>
      </c>
      <c r="CJ3031">
        <v>149.8141</v>
      </c>
      <c r="CK3031">
        <v>143.86850000000001</v>
      </c>
      <c r="CL3031">
        <v>141.0154</v>
      </c>
      <c r="CM3031">
        <v>19.378920000000001</v>
      </c>
      <c r="CN3031">
        <v>-1.3302309999999999</v>
      </c>
      <c r="CO3031">
        <v>0.52810670000000004</v>
      </c>
      <c r="CP3031">
        <v>-2.0113219999999998</v>
      </c>
      <c r="CQ3031">
        <v>222.55170000000001</v>
      </c>
      <c r="CR3031">
        <v>150.7116</v>
      </c>
      <c r="CS3031">
        <v>154.69159999999999</v>
      </c>
      <c r="CT3031">
        <v>146.8912</v>
      </c>
      <c r="CU3031">
        <v>90.218940000000003</v>
      </c>
      <c r="CV3031">
        <v>90.348089999999999</v>
      </c>
      <c r="CW3031">
        <v>209.1087</v>
      </c>
      <c r="CX3031">
        <v>27.105340000000002</v>
      </c>
      <c r="CY3031">
        <v>183.91069999999999</v>
      </c>
      <c r="CZ3031">
        <v>267.54750000000001</v>
      </c>
      <c r="DA3031">
        <v>215.9753</v>
      </c>
      <c r="DB3031">
        <v>407.97289999999998</v>
      </c>
      <c r="DC3031">
        <v>502.21929999999998</v>
      </c>
      <c r="DD3031">
        <v>649.11389999999994</v>
      </c>
      <c r="DE3031">
        <v>598.86540000000002</v>
      </c>
      <c r="DF3031">
        <v>596.10069999999996</v>
      </c>
      <c r="DG3031">
        <v>382.11380000000003</v>
      </c>
      <c r="DH3031">
        <v>133.7278</v>
      </c>
      <c r="DI3031">
        <v>112.7111</v>
      </c>
      <c r="DJ3031">
        <v>106.87609999999999</v>
      </c>
      <c r="DK3031">
        <v>268.38760000000002</v>
      </c>
      <c r="DL3031">
        <v>672.37270000000001</v>
      </c>
      <c r="DM3031">
        <v>601.51530000000002</v>
      </c>
      <c r="DN3031">
        <v>540.81100000000004</v>
      </c>
      <c r="DO3031">
        <v>18</v>
      </c>
      <c r="DP3031">
        <v>20</v>
      </c>
    </row>
    <row r="3032" spans="1:120" hidden="1" x14ac:dyDescent="0.25">
      <c r="A3032" t="str">
        <f t="shared" si="47"/>
        <v>Size_Grp-200 kW and above_Prescribed DA 1-4 (1PM-9PM)_44484_19-19</v>
      </c>
      <c r="B3032" t="s">
        <v>62</v>
      </c>
      <c r="C3032" t="s">
        <v>207</v>
      </c>
      <c r="D3032" t="s">
        <v>61</v>
      </c>
      <c r="E3032" t="s">
        <v>61</v>
      </c>
      <c r="F3032" t="s">
        <v>61</v>
      </c>
      <c r="G3032" t="s">
        <v>61</v>
      </c>
      <c r="H3032" t="s">
        <v>61</v>
      </c>
      <c r="I3032" t="s">
        <v>61</v>
      </c>
      <c r="J3032" t="s">
        <v>102</v>
      </c>
      <c r="K3032" t="s">
        <v>214</v>
      </c>
      <c r="L3032" s="18">
        <v>44484</v>
      </c>
      <c r="M3032">
        <v>19</v>
      </c>
      <c r="N3032">
        <v>19</v>
      </c>
      <c r="O3032" t="s">
        <v>258</v>
      </c>
      <c r="P3032">
        <v>2</v>
      </c>
      <c r="Q3032">
        <v>2</v>
      </c>
      <c r="R3032">
        <v>0</v>
      </c>
      <c r="S3032">
        <v>0</v>
      </c>
      <c r="T3032">
        <v>1</v>
      </c>
      <c r="U3032">
        <v>1</v>
      </c>
      <c r="V3032">
        <v>1</v>
      </c>
      <c r="W3032">
        <v>1000.68</v>
      </c>
      <c r="X3032">
        <v>1193.8399999999999</v>
      </c>
      <c r="Y3032">
        <v>1196.4000000000001</v>
      </c>
      <c r="Z3032">
        <v>1194.8399999999999</v>
      </c>
      <c r="AA3032">
        <v>1193.04</v>
      </c>
      <c r="AB3032">
        <v>1191.4000000000001</v>
      </c>
      <c r="AC3032">
        <v>1199.28</v>
      </c>
      <c r="AD3032">
        <v>1206.4000000000001</v>
      </c>
      <c r="AE3032">
        <v>1210.24</v>
      </c>
      <c r="AF3032">
        <v>1225.48</v>
      </c>
      <c r="AG3032">
        <v>1244.6400000000001</v>
      </c>
      <c r="AH3032">
        <v>1157.2</v>
      </c>
      <c r="AI3032">
        <v>591.76</v>
      </c>
      <c r="AJ3032">
        <v>685.48</v>
      </c>
      <c r="AK3032">
        <v>683.92</v>
      </c>
      <c r="AL3032">
        <v>660.68</v>
      </c>
      <c r="AM3032">
        <v>564.52</v>
      </c>
      <c r="AN3032">
        <v>210.2</v>
      </c>
      <c r="AO3032">
        <v>231.6</v>
      </c>
      <c r="AP3032">
        <v>608.24</v>
      </c>
      <c r="AQ3032">
        <v>656.36</v>
      </c>
      <c r="AR3032">
        <v>657.44</v>
      </c>
      <c r="AS3032">
        <v>655.92</v>
      </c>
      <c r="AT3032">
        <v>652.04</v>
      </c>
      <c r="AU3032">
        <v>57</v>
      </c>
      <c r="AV3032">
        <v>51</v>
      </c>
      <c r="AW3032">
        <v>50</v>
      </c>
      <c r="AX3032">
        <v>49</v>
      </c>
      <c r="AY3032">
        <v>49</v>
      </c>
      <c r="AZ3032">
        <v>49</v>
      </c>
      <c r="BA3032">
        <v>49</v>
      </c>
      <c r="BB3032">
        <v>48</v>
      </c>
      <c r="BC3032">
        <v>52</v>
      </c>
      <c r="BD3032">
        <v>58</v>
      </c>
      <c r="BE3032">
        <v>65</v>
      </c>
      <c r="BF3032">
        <v>73</v>
      </c>
      <c r="BG3032">
        <v>77</v>
      </c>
      <c r="BH3032">
        <v>81</v>
      </c>
      <c r="BI3032">
        <v>83</v>
      </c>
      <c r="BJ3032">
        <v>81</v>
      </c>
      <c r="BK3032">
        <v>79</v>
      </c>
      <c r="BL3032">
        <v>76</v>
      </c>
      <c r="BM3032">
        <v>72</v>
      </c>
      <c r="BN3032">
        <v>68</v>
      </c>
      <c r="BO3032">
        <v>63</v>
      </c>
      <c r="BP3032">
        <v>60</v>
      </c>
      <c r="BQ3032">
        <v>61</v>
      </c>
      <c r="BR3032">
        <v>61</v>
      </c>
      <c r="BS3032">
        <v>-18.076049999999999</v>
      </c>
      <c r="BT3032">
        <v>5.9333499999999999</v>
      </c>
      <c r="BU3032">
        <v>6.0068359999999998</v>
      </c>
      <c r="BV3032">
        <v>3.2824710000000001</v>
      </c>
      <c r="BW3032">
        <v>3.5415040000000002</v>
      </c>
      <c r="BX3032">
        <v>3.9487920000000001</v>
      </c>
      <c r="BY3032">
        <v>2.6970830000000001</v>
      </c>
      <c r="BZ3032">
        <v>2.5418090000000002</v>
      </c>
      <c r="CA3032">
        <v>0.72851560000000004</v>
      </c>
      <c r="CB3032">
        <v>-13.45776</v>
      </c>
      <c r="CC3032">
        <v>-31.848389999999998</v>
      </c>
      <c r="CD3032">
        <v>-13.094670000000001</v>
      </c>
      <c r="CE3032">
        <v>13.354419999999999</v>
      </c>
      <c r="CF3032">
        <v>2.7527309999999998</v>
      </c>
      <c r="CG3032">
        <v>-15.922650000000001</v>
      </c>
      <c r="CH3032">
        <v>-1.7994540000000001</v>
      </c>
      <c r="CI3032">
        <v>65.661270000000002</v>
      </c>
      <c r="CJ3032">
        <v>426.72579999999999</v>
      </c>
      <c r="CK3032">
        <v>432.48500000000001</v>
      </c>
      <c r="CL3032">
        <v>151.44040000000001</v>
      </c>
      <c r="CM3032">
        <v>109.86799999999999</v>
      </c>
      <c r="CN3032">
        <v>65.819599999999994</v>
      </c>
      <c r="CO3032">
        <v>56.797739999999997</v>
      </c>
      <c r="CP3032">
        <v>63.971220000000002</v>
      </c>
      <c r="CQ3032">
        <v>434.8039</v>
      </c>
      <c r="CR3032">
        <v>27.50909</v>
      </c>
      <c r="CS3032">
        <v>32.615340000000003</v>
      </c>
      <c r="CT3032">
        <v>31.745349999999998</v>
      </c>
      <c r="CU3032">
        <v>30.413229999999999</v>
      </c>
      <c r="CV3032">
        <v>35.848030000000001</v>
      </c>
      <c r="CW3032">
        <v>37.536259999999999</v>
      </c>
      <c r="CX3032">
        <v>34.580440000000003</v>
      </c>
      <c r="CY3032">
        <v>26.92023</v>
      </c>
      <c r="CZ3032">
        <v>470.09559999999999</v>
      </c>
      <c r="DA3032">
        <v>999.36239999999998</v>
      </c>
      <c r="DB3032">
        <v>796.00379999999996</v>
      </c>
      <c r="DC3032">
        <v>1342.54</v>
      </c>
      <c r="DD3032">
        <v>1944.905</v>
      </c>
      <c r="DE3032">
        <v>1510.3240000000001</v>
      </c>
      <c r="DF3032">
        <v>1269.75</v>
      </c>
      <c r="DG3032">
        <v>1542.3109999999999</v>
      </c>
      <c r="DH3032">
        <v>2196.6439999999998</v>
      </c>
      <c r="DI3032">
        <v>1631.903</v>
      </c>
      <c r="DJ3032">
        <v>1785.8989999999999</v>
      </c>
      <c r="DK3032">
        <v>1857.105</v>
      </c>
      <c r="DL3032">
        <v>1243.9169999999999</v>
      </c>
      <c r="DM3032">
        <v>946.2636</v>
      </c>
      <c r="DN3032">
        <v>770.80679999999995</v>
      </c>
      <c r="DO3032">
        <v>19</v>
      </c>
      <c r="DP3032">
        <v>19</v>
      </c>
    </row>
    <row r="3033" spans="1:120" hidden="1" x14ac:dyDescent="0.25">
      <c r="A3033" t="str">
        <f t="shared" si="47"/>
        <v>OtherDR-No_Prescribed DA 1-4 (1PM-9PM)_44484_18-20</v>
      </c>
      <c r="B3033" t="s">
        <v>62</v>
      </c>
      <c r="C3033" t="s">
        <v>323</v>
      </c>
      <c r="D3033" t="s">
        <v>61</v>
      </c>
      <c r="E3033" t="s">
        <v>61</v>
      </c>
      <c r="F3033" t="s">
        <v>61</v>
      </c>
      <c r="G3033" t="s">
        <v>61</v>
      </c>
      <c r="H3033" t="s">
        <v>61</v>
      </c>
      <c r="I3033" t="s">
        <v>97</v>
      </c>
      <c r="J3033" t="s">
        <v>61</v>
      </c>
      <c r="K3033" t="s">
        <v>214</v>
      </c>
      <c r="L3033" s="18">
        <v>44484</v>
      </c>
      <c r="M3033">
        <v>18</v>
      </c>
      <c r="N3033">
        <v>20</v>
      </c>
      <c r="O3033" t="s">
        <v>258</v>
      </c>
      <c r="P3033">
        <v>3</v>
      </c>
      <c r="Q3033">
        <v>2</v>
      </c>
      <c r="R3033">
        <v>0</v>
      </c>
      <c r="S3033">
        <v>1</v>
      </c>
      <c r="T3033">
        <v>1</v>
      </c>
      <c r="U3033">
        <v>1</v>
      </c>
      <c r="V3033">
        <v>1</v>
      </c>
      <c r="W3033">
        <v>934.2</v>
      </c>
      <c r="X3033">
        <v>901.86</v>
      </c>
      <c r="Y3033">
        <v>899.64</v>
      </c>
      <c r="Z3033">
        <v>898.86</v>
      </c>
      <c r="AA3033">
        <v>900.24</v>
      </c>
      <c r="AB3033">
        <v>903.66</v>
      </c>
      <c r="AC3033">
        <v>945.78</v>
      </c>
      <c r="AD3033">
        <v>934.38</v>
      </c>
      <c r="AE3033">
        <v>951.54</v>
      </c>
      <c r="AF3033">
        <v>949.74</v>
      </c>
      <c r="AG3033">
        <v>834.9</v>
      </c>
      <c r="AH3033">
        <v>747.96</v>
      </c>
      <c r="AI3033">
        <v>624.17999999999995</v>
      </c>
      <c r="AJ3033">
        <v>326.76</v>
      </c>
      <c r="AK3033">
        <v>320.64</v>
      </c>
      <c r="AL3033">
        <v>339.3</v>
      </c>
      <c r="AM3033">
        <v>292.2</v>
      </c>
      <c r="AN3033">
        <v>144.47999999999999</v>
      </c>
      <c r="AO3033">
        <v>120.48</v>
      </c>
      <c r="AP3033">
        <v>197.1</v>
      </c>
      <c r="AQ3033">
        <v>315.12</v>
      </c>
      <c r="AR3033">
        <v>819.84</v>
      </c>
      <c r="AS3033">
        <v>880.32</v>
      </c>
      <c r="AT3033">
        <v>878.22</v>
      </c>
      <c r="AU3033">
        <v>58</v>
      </c>
      <c r="AV3033">
        <v>55</v>
      </c>
      <c r="AW3033">
        <v>54</v>
      </c>
      <c r="AX3033">
        <v>53</v>
      </c>
      <c r="AY3033">
        <v>53</v>
      </c>
      <c r="AZ3033">
        <v>53</v>
      </c>
      <c r="BA3033">
        <v>53</v>
      </c>
      <c r="BB3033">
        <v>53</v>
      </c>
      <c r="BC3033">
        <v>55</v>
      </c>
      <c r="BD3033">
        <v>59</v>
      </c>
      <c r="BE3033">
        <v>65.5</v>
      </c>
      <c r="BF3033">
        <v>70</v>
      </c>
      <c r="BG3033">
        <v>72.5</v>
      </c>
      <c r="BH3033">
        <v>76</v>
      </c>
      <c r="BI3033">
        <v>77.5</v>
      </c>
      <c r="BJ3033">
        <v>78</v>
      </c>
      <c r="BK3033">
        <v>77.5</v>
      </c>
      <c r="BL3033">
        <v>75.5</v>
      </c>
      <c r="BM3033">
        <v>71.5</v>
      </c>
      <c r="BN3033">
        <v>68.5</v>
      </c>
      <c r="BO3033">
        <v>64</v>
      </c>
      <c r="BP3033">
        <v>61</v>
      </c>
      <c r="BQ3033">
        <v>60.5</v>
      </c>
      <c r="BR3033">
        <v>60</v>
      </c>
      <c r="BS3033">
        <v>-72.493870000000001</v>
      </c>
      <c r="BT3033">
        <v>16.20862</v>
      </c>
      <c r="BU3033">
        <v>1.42947</v>
      </c>
      <c r="BV3033">
        <v>6.1700939999999997</v>
      </c>
      <c r="BW3033">
        <v>8.2179110000000009</v>
      </c>
      <c r="BX3033">
        <v>-6.2144620000000002</v>
      </c>
      <c r="BY3033">
        <v>9.8815500000000007</v>
      </c>
      <c r="BZ3033">
        <v>38.894150000000003</v>
      </c>
      <c r="CA3033">
        <v>-3.619354</v>
      </c>
      <c r="CB3033">
        <v>-40.108550000000001</v>
      </c>
      <c r="CC3033">
        <v>-42.229149999999997</v>
      </c>
      <c r="CD3033">
        <v>-18.973739999999999</v>
      </c>
      <c r="CE3033">
        <v>77.115799999999993</v>
      </c>
      <c r="CF3033">
        <v>45.194780000000002</v>
      </c>
      <c r="CG3033">
        <v>35.88306</v>
      </c>
      <c r="CH3033">
        <v>35.018859999999997</v>
      </c>
      <c r="CI3033">
        <v>84.328779999999995</v>
      </c>
      <c r="CJ3033">
        <v>200.53720000000001</v>
      </c>
      <c r="CK3033">
        <v>146.40530000000001</v>
      </c>
      <c r="CL3033">
        <v>131.58779999999999</v>
      </c>
      <c r="CM3033">
        <v>-29.984220000000001</v>
      </c>
      <c r="CN3033">
        <v>-37.512250000000002</v>
      </c>
      <c r="CO3033">
        <v>-40.551839999999999</v>
      </c>
      <c r="CP3033">
        <v>-64.848429999999993</v>
      </c>
      <c r="CQ3033">
        <v>831.63840000000005</v>
      </c>
      <c r="CR3033">
        <v>1220.7180000000001</v>
      </c>
      <c r="CS3033">
        <v>1499.0609999999999</v>
      </c>
      <c r="CT3033">
        <v>1340.4690000000001</v>
      </c>
      <c r="CU3033">
        <v>1042.6030000000001</v>
      </c>
      <c r="CV3033">
        <v>460.98239999999998</v>
      </c>
      <c r="CW3033">
        <v>668.32899999999995</v>
      </c>
      <c r="CX3033">
        <v>461.596</v>
      </c>
      <c r="CY3033">
        <v>767.55110000000002</v>
      </c>
      <c r="CZ3033">
        <v>2331.2089999999998</v>
      </c>
      <c r="DA3033">
        <v>2130.248</v>
      </c>
      <c r="DB3033">
        <v>2254.8989999999999</v>
      </c>
      <c r="DC3033">
        <v>1877.009</v>
      </c>
      <c r="DD3033">
        <v>696.22320000000002</v>
      </c>
      <c r="DE3033">
        <v>708.54110000000003</v>
      </c>
      <c r="DF3033">
        <v>797.38430000000005</v>
      </c>
      <c r="DG3033">
        <v>1319.0340000000001</v>
      </c>
      <c r="DH3033">
        <v>673.06970000000001</v>
      </c>
      <c r="DI3033">
        <v>923.63810000000001</v>
      </c>
      <c r="DJ3033">
        <v>3618.1529999999998</v>
      </c>
      <c r="DK3033">
        <v>1214.835</v>
      </c>
      <c r="DL3033">
        <v>1426.0830000000001</v>
      </c>
      <c r="DM3033">
        <v>1682.0830000000001</v>
      </c>
      <c r="DN3033">
        <v>2453.2779999999998</v>
      </c>
      <c r="DO3033">
        <v>18</v>
      </c>
      <c r="DP3033">
        <v>20</v>
      </c>
    </row>
    <row r="3034" spans="1:120" hidden="1" x14ac:dyDescent="0.25">
      <c r="A3034" t="str">
        <f t="shared" si="47"/>
        <v>All_Prescribed DA 1-4 (1PM-9PM)_44484_18-20</v>
      </c>
      <c r="B3034" t="s">
        <v>62</v>
      </c>
      <c r="C3034" t="s">
        <v>61</v>
      </c>
      <c r="D3034" t="s">
        <v>61</v>
      </c>
      <c r="E3034" t="s">
        <v>61</v>
      </c>
      <c r="F3034" t="s">
        <v>61</v>
      </c>
      <c r="G3034" t="s">
        <v>61</v>
      </c>
      <c r="H3034" t="s">
        <v>61</v>
      </c>
      <c r="I3034" t="s">
        <v>61</v>
      </c>
      <c r="J3034" t="s">
        <v>61</v>
      </c>
      <c r="K3034" t="s">
        <v>214</v>
      </c>
      <c r="L3034" s="18">
        <v>44484</v>
      </c>
      <c r="M3034">
        <v>18</v>
      </c>
      <c r="N3034">
        <v>20</v>
      </c>
      <c r="O3034" t="s">
        <v>258</v>
      </c>
      <c r="P3034">
        <v>3</v>
      </c>
      <c r="Q3034">
        <v>2</v>
      </c>
      <c r="R3034">
        <v>0</v>
      </c>
      <c r="S3034">
        <v>1</v>
      </c>
      <c r="T3034">
        <v>1</v>
      </c>
      <c r="U3034">
        <v>1</v>
      </c>
      <c r="V3034">
        <v>1</v>
      </c>
      <c r="W3034">
        <v>934.2</v>
      </c>
      <c r="X3034">
        <v>901.86</v>
      </c>
      <c r="Y3034">
        <v>899.64</v>
      </c>
      <c r="Z3034">
        <v>898.86</v>
      </c>
      <c r="AA3034">
        <v>900.24</v>
      </c>
      <c r="AB3034">
        <v>903.66</v>
      </c>
      <c r="AC3034">
        <v>945.78</v>
      </c>
      <c r="AD3034">
        <v>934.38</v>
      </c>
      <c r="AE3034">
        <v>951.54</v>
      </c>
      <c r="AF3034">
        <v>949.74</v>
      </c>
      <c r="AG3034">
        <v>834.9</v>
      </c>
      <c r="AH3034">
        <v>747.96</v>
      </c>
      <c r="AI3034">
        <v>624.17999999999995</v>
      </c>
      <c r="AJ3034">
        <v>326.76</v>
      </c>
      <c r="AK3034">
        <v>320.64</v>
      </c>
      <c r="AL3034">
        <v>339.3</v>
      </c>
      <c r="AM3034">
        <v>292.2</v>
      </c>
      <c r="AN3034">
        <v>144.47999999999999</v>
      </c>
      <c r="AO3034">
        <v>120.48</v>
      </c>
      <c r="AP3034">
        <v>197.1</v>
      </c>
      <c r="AQ3034">
        <v>315.12</v>
      </c>
      <c r="AR3034">
        <v>819.84</v>
      </c>
      <c r="AS3034">
        <v>880.32</v>
      </c>
      <c r="AT3034">
        <v>878.22</v>
      </c>
      <c r="AU3034">
        <v>58</v>
      </c>
      <c r="AV3034">
        <v>55</v>
      </c>
      <c r="AW3034">
        <v>54</v>
      </c>
      <c r="AX3034">
        <v>53</v>
      </c>
      <c r="AY3034">
        <v>53</v>
      </c>
      <c r="AZ3034">
        <v>53</v>
      </c>
      <c r="BA3034">
        <v>53</v>
      </c>
      <c r="BB3034">
        <v>53</v>
      </c>
      <c r="BC3034">
        <v>55</v>
      </c>
      <c r="BD3034">
        <v>59</v>
      </c>
      <c r="BE3034">
        <v>65.5</v>
      </c>
      <c r="BF3034">
        <v>70</v>
      </c>
      <c r="BG3034">
        <v>72.5</v>
      </c>
      <c r="BH3034">
        <v>76</v>
      </c>
      <c r="BI3034">
        <v>77.5</v>
      </c>
      <c r="BJ3034">
        <v>78</v>
      </c>
      <c r="BK3034">
        <v>77.5</v>
      </c>
      <c r="BL3034">
        <v>75.5</v>
      </c>
      <c r="BM3034">
        <v>71.5</v>
      </c>
      <c r="BN3034">
        <v>68.5</v>
      </c>
      <c r="BO3034">
        <v>64</v>
      </c>
      <c r="BP3034">
        <v>61</v>
      </c>
      <c r="BQ3034">
        <v>60.5</v>
      </c>
      <c r="BR3034">
        <v>60</v>
      </c>
      <c r="BS3034">
        <v>-72.493870000000001</v>
      </c>
      <c r="BT3034">
        <v>16.20862</v>
      </c>
      <c r="BU3034">
        <v>1.42947</v>
      </c>
      <c r="BV3034">
        <v>6.1700939999999997</v>
      </c>
      <c r="BW3034">
        <v>8.2179110000000009</v>
      </c>
      <c r="BX3034">
        <v>-6.2144620000000002</v>
      </c>
      <c r="BY3034">
        <v>9.8815500000000007</v>
      </c>
      <c r="BZ3034">
        <v>38.894150000000003</v>
      </c>
      <c r="CA3034">
        <v>-3.619354</v>
      </c>
      <c r="CB3034">
        <v>-40.108550000000001</v>
      </c>
      <c r="CC3034">
        <v>-42.229149999999997</v>
      </c>
      <c r="CD3034">
        <v>-18.973739999999999</v>
      </c>
      <c r="CE3034">
        <v>77.115799999999993</v>
      </c>
      <c r="CF3034">
        <v>45.194780000000002</v>
      </c>
      <c r="CG3034">
        <v>35.88306</v>
      </c>
      <c r="CH3034">
        <v>35.018859999999997</v>
      </c>
      <c r="CI3034">
        <v>84.328779999999995</v>
      </c>
      <c r="CJ3034">
        <v>200.53720000000001</v>
      </c>
      <c r="CK3034">
        <v>146.40530000000001</v>
      </c>
      <c r="CL3034">
        <v>131.58779999999999</v>
      </c>
      <c r="CM3034">
        <v>-29.984220000000001</v>
      </c>
      <c r="CN3034">
        <v>-37.512250000000002</v>
      </c>
      <c r="CO3034">
        <v>-40.551839999999999</v>
      </c>
      <c r="CP3034">
        <v>-64.848429999999993</v>
      </c>
      <c r="CQ3034">
        <v>831.63840000000005</v>
      </c>
      <c r="CR3034">
        <v>1220.7180000000001</v>
      </c>
      <c r="CS3034">
        <v>1499.0609999999999</v>
      </c>
      <c r="CT3034">
        <v>1340.4690000000001</v>
      </c>
      <c r="CU3034">
        <v>1042.6030000000001</v>
      </c>
      <c r="CV3034">
        <v>460.98239999999998</v>
      </c>
      <c r="CW3034">
        <v>668.32899999999995</v>
      </c>
      <c r="CX3034">
        <v>461.596</v>
      </c>
      <c r="CY3034">
        <v>767.55110000000002</v>
      </c>
      <c r="CZ3034">
        <v>2331.2089999999998</v>
      </c>
      <c r="DA3034">
        <v>2130.248</v>
      </c>
      <c r="DB3034">
        <v>2254.8989999999999</v>
      </c>
      <c r="DC3034">
        <v>1877.009</v>
      </c>
      <c r="DD3034">
        <v>696.22320000000002</v>
      </c>
      <c r="DE3034">
        <v>708.54110000000003</v>
      </c>
      <c r="DF3034">
        <v>797.38430000000005</v>
      </c>
      <c r="DG3034">
        <v>1319.0340000000001</v>
      </c>
      <c r="DH3034">
        <v>673.06970000000001</v>
      </c>
      <c r="DI3034">
        <v>923.63810000000001</v>
      </c>
      <c r="DJ3034">
        <v>3618.1529999999998</v>
      </c>
      <c r="DK3034">
        <v>1214.835</v>
      </c>
      <c r="DL3034">
        <v>1426.0830000000001</v>
      </c>
      <c r="DM3034">
        <v>1682.0830000000001</v>
      </c>
      <c r="DN3034">
        <v>2453.2779999999998</v>
      </c>
      <c r="DO3034">
        <v>18</v>
      </c>
      <c r="DP3034">
        <v>20</v>
      </c>
    </row>
    <row r="3035" spans="1:120" hidden="1" x14ac:dyDescent="0.25">
      <c r="A3035" t="str">
        <f t="shared" si="47"/>
        <v>sublap_id-SLAP_PGEB_Prescribed DA 1-4 (1PM-9PM)_44484_18-20</v>
      </c>
      <c r="B3035" t="s">
        <v>62</v>
      </c>
      <c r="C3035" t="s">
        <v>287</v>
      </c>
      <c r="D3035" t="s">
        <v>61</v>
      </c>
      <c r="E3035" t="s">
        <v>288</v>
      </c>
      <c r="F3035" t="s">
        <v>61</v>
      </c>
      <c r="G3035" t="s">
        <v>61</v>
      </c>
      <c r="H3035" t="s">
        <v>61</v>
      </c>
      <c r="I3035" t="s">
        <v>61</v>
      </c>
      <c r="J3035" t="s">
        <v>61</v>
      </c>
      <c r="K3035" t="s">
        <v>214</v>
      </c>
      <c r="L3035" s="18">
        <v>44484</v>
      </c>
      <c r="M3035">
        <v>18</v>
      </c>
      <c r="N3035">
        <v>20</v>
      </c>
      <c r="O3035" t="s">
        <v>258</v>
      </c>
      <c r="P3035">
        <v>2</v>
      </c>
      <c r="Q3035">
        <v>1</v>
      </c>
      <c r="R3035">
        <v>0</v>
      </c>
      <c r="S3035">
        <v>0</v>
      </c>
      <c r="T3035">
        <v>1</v>
      </c>
      <c r="U3035">
        <v>0</v>
      </c>
      <c r="V3035">
        <v>1</v>
      </c>
      <c r="W3035">
        <v>250.72</v>
      </c>
      <c r="X3035">
        <v>194.8</v>
      </c>
      <c r="Y3035">
        <v>189.92</v>
      </c>
      <c r="Z3035">
        <v>190.16</v>
      </c>
      <c r="AA3035">
        <v>192.96</v>
      </c>
      <c r="AB3035">
        <v>190.8</v>
      </c>
      <c r="AC3035">
        <v>169.2</v>
      </c>
      <c r="AD3035">
        <v>137.36000000000001</v>
      </c>
      <c r="AE3035">
        <v>174.64</v>
      </c>
      <c r="AF3035">
        <v>189.84</v>
      </c>
      <c r="AG3035">
        <v>193.52</v>
      </c>
      <c r="AH3035">
        <v>205.92</v>
      </c>
      <c r="AI3035">
        <v>212.4</v>
      </c>
      <c r="AJ3035">
        <v>218.4</v>
      </c>
      <c r="AK3035">
        <v>225.92</v>
      </c>
      <c r="AL3035">
        <v>227.12</v>
      </c>
      <c r="AM3035">
        <v>206.88</v>
      </c>
      <c r="AN3035">
        <v>64.959999999999994</v>
      </c>
      <c r="AO3035">
        <v>60.16</v>
      </c>
      <c r="AP3035">
        <v>74.959999999999994</v>
      </c>
      <c r="AQ3035">
        <v>167.68</v>
      </c>
      <c r="AR3035">
        <v>160.63999999999999</v>
      </c>
      <c r="AS3035">
        <v>161.91999999999999</v>
      </c>
      <c r="AT3035">
        <v>166.8</v>
      </c>
      <c r="AU3035">
        <v>60</v>
      </c>
      <c r="AV3035">
        <v>56</v>
      </c>
      <c r="AW3035">
        <v>55</v>
      </c>
      <c r="AX3035">
        <v>54</v>
      </c>
      <c r="AY3035">
        <v>54</v>
      </c>
      <c r="AZ3035">
        <v>54</v>
      </c>
      <c r="BA3035">
        <v>54</v>
      </c>
      <c r="BB3035">
        <v>54</v>
      </c>
      <c r="BC3035">
        <v>56</v>
      </c>
      <c r="BD3035">
        <v>61</v>
      </c>
      <c r="BE3035">
        <v>68</v>
      </c>
      <c r="BF3035">
        <v>73</v>
      </c>
      <c r="BG3035">
        <v>75</v>
      </c>
      <c r="BH3035">
        <v>79</v>
      </c>
      <c r="BI3035">
        <v>81</v>
      </c>
      <c r="BJ3035">
        <v>82</v>
      </c>
      <c r="BK3035">
        <v>83</v>
      </c>
      <c r="BL3035">
        <v>81</v>
      </c>
      <c r="BM3035">
        <v>77</v>
      </c>
      <c r="BN3035">
        <v>74</v>
      </c>
      <c r="BO3035">
        <v>69</v>
      </c>
      <c r="BP3035">
        <v>64</v>
      </c>
      <c r="BQ3035">
        <v>64</v>
      </c>
      <c r="BR3035">
        <v>64</v>
      </c>
      <c r="BS3035">
        <v>-47.813580000000002</v>
      </c>
      <c r="BT3035">
        <v>-17.986160000000002</v>
      </c>
      <c r="BU3035">
        <v>-15.675459999999999</v>
      </c>
      <c r="BV3035">
        <v>-14.063610000000001</v>
      </c>
      <c r="BW3035">
        <v>-12.090999999999999</v>
      </c>
      <c r="BX3035">
        <v>-10.34174</v>
      </c>
      <c r="BY3035">
        <v>-15.193009999999999</v>
      </c>
      <c r="BZ3035">
        <v>12.600199999999999</v>
      </c>
      <c r="CA3035">
        <v>14.088380000000001</v>
      </c>
      <c r="CB3035">
        <v>10.901630000000001</v>
      </c>
      <c r="CC3035">
        <v>6.9967800000000002</v>
      </c>
      <c r="CD3035">
        <v>16.76314</v>
      </c>
      <c r="CE3035">
        <v>11.620620000000001</v>
      </c>
      <c r="CF3035">
        <v>14.1212</v>
      </c>
      <c r="CG3035">
        <v>16.3215</v>
      </c>
      <c r="CH3035">
        <v>16.09113</v>
      </c>
      <c r="CI3035">
        <v>28.260149999999999</v>
      </c>
      <c r="CJ3035">
        <v>149.8141</v>
      </c>
      <c r="CK3035">
        <v>143.86850000000001</v>
      </c>
      <c r="CL3035">
        <v>141.0154</v>
      </c>
      <c r="CM3035">
        <v>19.378920000000001</v>
      </c>
      <c r="CN3035">
        <v>-1.3302309999999999</v>
      </c>
      <c r="CO3035">
        <v>0.52810670000000004</v>
      </c>
      <c r="CP3035">
        <v>-2.0113219999999998</v>
      </c>
      <c r="CQ3035">
        <v>222.55170000000001</v>
      </c>
      <c r="CR3035">
        <v>150.7116</v>
      </c>
      <c r="CS3035">
        <v>154.69159999999999</v>
      </c>
      <c r="CT3035">
        <v>146.8912</v>
      </c>
      <c r="CU3035">
        <v>90.218940000000003</v>
      </c>
      <c r="CV3035">
        <v>90.348089999999999</v>
      </c>
      <c r="CW3035">
        <v>209.1087</v>
      </c>
      <c r="CX3035">
        <v>27.105340000000002</v>
      </c>
      <c r="CY3035">
        <v>183.91069999999999</v>
      </c>
      <c r="CZ3035">
        <v>267.54750000000001</v>
      </c>
      <c r="DA3035">
        <v>215.9753</v>
      </c>
      <c r="DB3035">
        <v>407.97289999999998</v>
      </c>
      <c r="DC3035">
        <v>502.21929999999998</v>
      </c>
      <c r="DD3035">
        <v>649.11389999999994</v>
      </c>
      <c r="DE3035">
        <v>598.86540000000002</v>
      </c>
      <c r="DF3035">
        <v>596.10069999999996</v>
      </c>
      <c r="DG3035">
        <v>382.11380000000003</v>
      </c>
      <c r="DH3035">
        <v>133.7278</v>
      </c>
      <c r="DI3035">
        <v>112.7111</v>
      </c>
      <c r="DJ3035">
        <v>106.87609999999999</v>
      </c>
      <c r="DK3035">
        <v>268.38760000000002</v>
      </c>
      <c r="DL3035">
        <v>672.37270000000001</v>
      </c>
      <c r="DM3035">
        <v>601.51530000000002</v>
      </c>
      <c r="DN3035">
        <v>540.81100000000004</v>
      </c>
      <c r="DO3035">
        <v>18</v>
      </c>
      <c r="DP3035">
        <v>20</v>
      </c>
    </row>
    <row r="3036" spans="1:120" hidden="1" x14ac:dyDescent="0.25">
      <c r="A3036" t="str">
        <f t="shared" si="47"/>
        <v>LCA-Greater Bay Area_Prescribed DA 1-4 (1PM-9PM)_44484_18-20</v>
      </c>
      <c r="B3036" t="s">
        <v>62</v>
      </c>
      <c r="C3036" t="s">
        <v>209</v>
      </c>
      <c r="D3036" t="s">
        <v>36</v>
      </c>
      <c r="E3036" t="s">
        <v>61</v>
      </c>
      <c r="F3036" t="s">
        <v>61</v>
      </c>
      <c r="G3036" t="s">
        <v>61</v>
      </c>
      <c r="H3036" t="s">
        <v>61</v>
      </c>
      <c r="I3036" t="s">
        <v>61</v>
      </c>
      <c r="J3036" t="s">
        <v>61</v>
      </c>
      <c r="K3036" t="s">
        <v>214</v>
      </c>
      <c r="L3036" s="18">
        <v>44484</v>
      </c>
      <c r="M3036">
        <v>18</v>
      </c>
      <c r="N3036">
        <v>20</v>
      </c>
      <c r="O3036" t="s">
        <v>258</v>
      </c>
      <c r="P3036">
        <v>3</v>
      </c>
      <c r="Q3036">
        <v>2</v>
      </c>
      <c r="R3036">
        <v>0</v>
      </c>
      <c r="S3036">
        <v>1</v>
      </c>
      <c r="T3036">
        <v>1</v>
      </c>
      <c r="U3036">
        <v>1</v>
      </c>
      <c r="V3036">
        <v>1</v>
      </c>
      <c r="W3036">
        <v>934.2</v>
      </c>
      <c r="X3036">
        <v>901.86</v>
      </c>
      <c r="Y3036">
        <v>899.64</v>
      </c>
      <c r="Z3036">
        <v>898.86</v>
      </c>
      <c r="AA3036">
        <v>900.24</v>
      </c>
      <c r="AB3036">
        <v>903.66</v>
      </c>
      <c r="AC3036">
        <v>945.78</v>
      </c>
      <c r="AD3036">
        <v>934.38</v>
      </c>
      <c r="AE3036">
        <v>951.54</v>
      </c>
      <c r="AF3036">
        <v>949.74</v>
      </c>
      <c r="AG3036">
        <v>834.9</v>
      </c>
      <c r="AH3036">
        <v>747.96</v>
      </c>
      <c r="AI3036">
        <v>624.17999999999995</v>
      </c>
      <c r="AJ3036">
        <v>326.76</v>
      </c>
      <c r="AK3036">
        <v>320.64</v>
      </c>
      <c r="AL3036">
        <v>339.3</v>
      </c>
      <c r="AM3036">
        <v>292.2</v>
      </c>
      <c r="AN3036">
        <v>144.47999999999999</v>
      </c>
      <c r="AO3036">
        <v>120.48</v>
      </c>
      <c r="AP3036">
        <v>197.1</v>
      </c>
      <c r="AQ3036">
        <v>315.12</v>
      </c>
      <c r="AR3036">
        <v>819.84</v>
      </c>
      <c r="AS3036">
        <v>880.32</v>
      </c>
      <c r="AT3036">
        <v>878.22</v>
      </c>
      <c r="AU3036">
        <v>58</v>
      </c>
      <c r="AV3036">
        <v>55</v>
      </c>
      <c r="AW3036">
        <v>54</v>
      </c>
      <c r="AX3036">
        <v>53</v>
      </c>
      <c r="AY3036">
        <v>53</v>
      </c>
      <c r="AZ3036">
        <v>53</v>
      </c>
      <c r="BA3036">
        <v>53</v>
      </c>
      <c r="BB3036">
        <v>53</v>
      </c>
      <c r="BC3036">
        <v>55</v>
      </c>
      <c r="BD3036">
        <v>59</v>
      </c>
      <c r="BE3036">
        <v>65.5</v>
      </c>
      <c r="BF3036">
        <v>70</v>
      </c>
      <c r="BG3036">
        <v>72.5</v>
      </c>
      <c r="BH3036">
        <v>76</v>
      </c>
      <c r="BI3036">
        <v>77.5</v>
      </c>
      <c r="BJ3036">
        <v>78</v>
      </c>
      <c r="BK3036">
        <v>77.5</v>
      </c>
      <c r="BL3036">
        <v>75.5</v>
      </c>
      <c r="BM3036">
        <v>71.5</v>
      </c>
      <c r="BN3036">
        <v>68.5</v>
      </c>
      <c r="BO3036">
        <v>64</v>
      </c>
      <c r="BP3036">
        <v>61</v>
      </c>
      <c r="BQ3036">
        <v>60.5</v>
      </c>
      <c r="BR3036">
        <v>60</v>
      </c>
      <c r="BS3036">
        <v>-72.493870000000001</v>
      </c>
      <c r="BT3036">
        <v>16.20862</v>
      </c>
      <c r="BU3036">
        <v>1.42947</v>
      </c>
      <c r="BV3036">
        <v>6.1700939999999997</v>
      </c>
      <c r="BW3036">
        <v>8.2179110000000009</v>
      </c>
      <c r="BX3036">
        <v>-6.2144620000000002</v>
      </c>
      <c r="BY3036">
        <v>9.8815500000000007</v>
      </c>
      <c r="BZ3036">
        <v>38.894150000000003</v>
      </c>
      <c r="CA3036">
        <v>-3.619354</v>
      </c>
      <c r="CB3036">
        <v>-40.108550000000001</v>
      </c>
      <c r="CC3036">
        <v>-42.229149999999997</v>
      </c>
      <c r="CD3036">
        <v>-18.973739999999999</v>
      </c>
      <c r="CE3036">
        <v>77.115799999999993</v>
      </c>
      <c r="CF3036">
        <v>45.194780000000002</v>
      </c>
      <c r="CG3036">
        <v>35.88306</v>
      </c>
      <c r="CH3036">
        <v>35.018859999999997</v>
      </c>
      <c r="CI3036">
        <v>84.328779999999995</v>
      </c>
      <c r="CJ3036">
        <v>200.53720000000001</v>
      </c>
      <c r="CK3036">
        <v>146.40530000000001</v>
      </c>
      <c r="CL3036">
        <v>131.58779999999999</v>
      </c>
      <c r="CM3036">
        <v>-29.984220000000001</v>
      </c>
      <c r="CN3036">
        <v>-37.512250000000002</v>
      </c>
      <c r="CO3036">
        <v>-40.551839999999999</v>
      </c>
      <c r="CP3036">
        <v>-64.848429999999993</v>
      </c>
      <c r="CQ3036">
        <v>831.63840000000005</v>
      </c>
      <c r="CR3036">
        <v>1220.7180000000001</v>
      </c>
      <c r="CS3036">
        <v>1499.0609999999999</v>
      </c>
      <c r="CT3036">
        <v>1340.4690000000001</v>
      </c>
      <c r="CU3036">
        <v>1042.6030000000001</v>
      </c>
      <c r="CV3036">
        <v>460.98239999999998</v>
      </c>
      <c r="CW3036">
        <v>668.32899999999995</v>
      </c>
      <c r="CX3036">
        <v>461.596</v>
      </c>
      <c r="CY3036">
        <v>767.55110000000002</v>
      </c>
      <c r="CZ3036">
        <v>2331.2089999999998</v>
      </c>
      <c r="DA3036">
        <v>2130.248</v>
      </c>
      <c r="DB3036">
        <v>2254.8989999999999</v>
      </c>
      <c r="DC3036">
        <v>1877.009</v>
      </c>
      <c r="DD3036">
        <v>696.22320000000002</v>
      </c>
      <c r="DE3036">
        <v>708.54110000000003</v>
      </c>
      <c r="DF3036">
        <v>797.38430000000005</v>
      </c>
      <c r="DG3036">
        <v>1319.0340000000001</v>
      </c>
      <c r="DH3036">
        <v>673.06970000000001</v>
      </c>
      <c r="DI3036">
        <v>923.63810000000001</v>
      </c>
      <c r="DJ3036">
        <v>3618.1529999999998</v>
      </c>
      <c r="DK3036">
        <v>1214.835</v>
      </c>
      <c r="DL3036">
        <v>1426.0830000000001</v>
      </c>
      <c r="DM3036">
        <v>1682.0830000000001</v>
      </c>
      <c r="DN3036">
        <v>2453.2779999999998</v>
      </c>
      <c r="DO3036">
        <v>18</v>
      </c>
      <c r="DP3036">
        <v>20</v>
      </c>
    </row>
    <row r="3037" spans="1:120" x14ac:dyDescent="0.25">
      <c r="A3037" t="str">
        <f t="shared" si="47"/>
        <v>AutoDR-No_Prescribed DA 1-4 (1PM-9PM)_44484_19-19</v>
      </c>
      <c r="B3037" t="s">
        <v>62</v>
      </c>
      <c r="C3037" t="s">
        <v>321</v>
      </c>
      <c r="D3037" t="s">
        <v>61</v>
      </c>
      <c r="E3037" t="s">
        <v>61</v>
      </c>
      <c r="F3037" t="s">
        <v>61</v>
      </c>
      <c r="G3037" t="s">
        <v>61</v>
      </c>
      <c r="H3037" t="s">
        <v>97</v>
      </c>
      <c r="I3037" t="s">
        <v>61</v>
      </c>
      <c r="J3037" t="s">
        <v>61</v>
      </c>
      <c r="K3037" t="s">
        <v>214</v>
      </c>
      <c r="L3037" s="18">
        <v>44484</v>
      </c>
      <c r="M3037">
        <v>19</v>
      </c>
      <c r="N3037">
        <v>19</v>
      </c>
      <c r="O3037" t="s">
        <v>258</v>
      </c>
      <c r="P3037">
        <v>3</v>
      </c>
      <c r="Q3037">
        <v>3</v>
      </c>
      <c r="R3037">
        <v>0</v>
      </c>
      <c r="S3037">
        <v>0</v>
      </c>
      <c r="T3037">
        <v>1</v>
      </c>
      <c r="U3037">
        <v>1</v>
      </c>
      <c r="V3037">
        <v>1</v>
      </c>
      <c r="W3037">
        <v>1171.08</v>
      </c>
      <c r="X3037">
        <v>1373.72</v>
      </c>
      <c r="Y3037">
        <v>1376.88</v>
      </c>
      <c r="Z3037">
        <v>1376.16</v>
      </c>
      <c r="AA3037">
        <v>1373.64</v>
      </c>
      <c r="AB3037">
        <v>1372</v>
      </c>
      <c r="AC3037">
        <v>1380.96</v>
      </c>
      <c r="AD3037">
        <v>1390.72</v>
      </c>
      <c r="AE3037">
        <v>1398.16</v>
      </c>
      <c r="AF3037">
        <v>1415.44</v>
      </c>
      <c r="AG3037">
        <v>1431.84</v>
      </c>
      <c r="AH3037">
        <v>1323.28</v>
      </c>
      <c r="AI3037">
        <v>709.24</v>
      </c>
      <c r="AJ3037">
        <v>806.8</v>
      </c>
      <c r="AK3037">
        <v>813.16</v>
      </c>
      <c r="AL3037">
        <v>797.48</v>
      </c>
      <c r="AM3037">
        <v>699.64</v>
      </c>
      <c r="AN3037">
        <v>341</v>
      </c>
      <c r="AO3037">
        <v>356.76</v>
      </c>
      <c r="AP3037">
        <v>731.84</v>
      </c>
      <c r="AQ3037">
        <v>784.4</v>
      </c>
      <c r="AR3037">
        <v>784.64</v>
      </c>
      <c r="AS3037">
        <v>783.36</v>
      </c>
      <c r="AT3037">
        <v>779.36</v>
      </c>
      <c r="AU3037">
        <v>57</v>
      </c>
      <c r="AV3037">
        <v>51</v>
      </c>
      <c r="AW3037">
        <v>50</v>
      </c>
      <c r="AX3037">
        <v>49</v>
      </c>
      <c r="AY3037">
        <v>49</v>
      </c>
      <c r="AZ3037">
        <v>49</v>
      </c>
      <c r="BA3037">
        <v>49</v>
      </c>
      <c r="BB3037">
        <v>48</v>
      </c>
      <c r="BC3037">
        <v>52</v>
      </c>
      <c r="BD3037">
        <v>58</v>
      </c>
      <c r="BE3037">
        <v>65</v>
      </c>
      <c r="BF3037">
        <v>73</v>
      </c>
      <c r="BG3037">
        <v>77</v>
      </c>
      <c r="BH3037">
        <v>81</v>
      </c>
      <c r="BI3037">
        <v>83</v>
      </c>
      <c r="BJ3037">
        <v>81</v>
      </c>
      <c r="BK3037">
        <v>79</v>
      </c>
      <c r="BL3037">
        <v>76</v>
      </c>
      <c r="BM3037">
        <v>72</v>
      </c>
      <c r="BN3037">
        <v>68</v>
      </c>
      <c r="BO3037">
        <v>63</v>
      </c>
      <c r="BP3037">
        <v>60</v>
      </c>
      <c r="BQ3037">
        <v>61</v>
      </c>
      <c r="BR3037">
        <v>61</v>
      </c>
      <c r="BS3037">
        <v>-18.025040000000001</v>
      </c>
      <c r="BT3037">
        <v>4.0900270000000001</v>
      </c>
      <c r="BU3037">
        <v>3.921875</v>
      </c>
      <c r="BV3037">
        <v>0.57220459999999995</v>
      </c>
      <c r="BW3037">
        <v>1.6930240000000001</v>
      </c>
      <c r="BX3037">
        <v>2.4721679999999999</v>
      </c>
      <c r="BY3037">
        <v>2.5965579999999999</v>
      </c>
      <c r="BZ3037">
        <v>2.8324579999999999</v>
      </c>
      <c r="CA3037">
        <v>0.48303220000000002</v>
      </c>
      <c r="CB3037">
        <v>-10.07748</v>
      </c>
      <c r="CC3037">
        <v>-27.749099999999999</v>
      </c>
      <c r="CD3037">
        <v>-7.858047</v>
      </c>
      <c r="CE3037">
        <v>19.57892</v>
      </c>
      <c r="CF3037">
        <v>4.4205319999999997</v>
      </c>
      <c r="CG3037">
        <v>-12.60413</v>
      </c>
      <c r="CH3037">
        <v>2.7785190000000002</v>
      </c>
      <c r="CI3037">
        <v>70.117800000000003</v>
      </c>
      <c r="CJ3037">
        <v>432.6302</v>
      </c>
      <c r="CK3037">
        <v>437.21690000000001</v>
      </c>
      <c r="CL3037">
        <v>158.63249999999999</v>
      </c>
      <c r="CM3037">
        <v>118.2702</v>
      </c>
      <c r="CN3037">
        <v>73.731579999999994</v>
      </c>
      <c r="CO3037">
        <v>64.243319999999997</v>
      </c>
      <c r="CP3037">
        <v>71.093310000000002</v>
      </c>
      <c r="CQ3037">
        <v>445.34269999999998</v>
      </c>
      <c r="CR3037">
        <v>31.993839999999999</v>
      </c>
      <c r="CS3037">
        <v>35.516500000000001</v>
      </c>
      <c r="CT3037">
        <v>34.162120000000002</v>
      </c>
      <c r="CU3037">
        <v>32.891449999999999</v>
      </c>
      <c r="CV3037">
        <v>37.768749999999997</v>
      </c>
      <c r="CW3037">
        <v>40.033740000000002</v>
      </c>
      <c r="CX3037">
        <v>35.260449999999999</v>
      </c>
      <c r="CY3037">
        <v>33.311079999999997</v>
      </c>
      <c r="CZ3037">
        <v>475.6345</v>
      </c>
      <c r="DA3037">
        <v>1019.568</v>
      </c>
      <c r="DB3037">
        <v>830.27840000000003</v>
      </c>
      <c r="DC3037">
        <v>1459.1210000000001</v>
      </c>
      <c r="DD3037">
        <v>2096.5010000000002</v>
      </c>
      <c r="DE3037">
        <v>1557.24</v>
      </c>
      <c r="DF3037">
        <v>1315.0170000000001</v>
      </c>
      <c r="DG3037">
        <v>1610.7739999999999</v>
      </c>
      <c r="DH3037">
        <v>2256.5949999999998</v>
      </c>
      <c r="DI3037">
        <v>1710.08</v>
      </c>
      <c r="DJ3037">
        <v>1862.93</v>
      </c>
      <c r="DK3037">
        <v>1909.903</v>
      </c>
      <c r="DL3037">
        <v>1305.75</v>
      </c>
      <c r="DM3037">
        <v>1009.7859999999999</v>
      </c>
      <c r="DN3037">
        <v>830.76829999999995</v>
      </c>
      <c r="DO3037">
        <v>19</v>
      </c>
      <c r="DP3037">
        <v>19</v>
      </c>
    </row>
    <row r="3038" spans="1:120" hidden="1" x14ac:dyDescent="0.25">
      <c r="A3038" t="str">
        <f t="shared" si="47"/>
        <v>Size_Grp-200 kW and above_Prescribed DA 1-4 (1PM-9PM)_44484_18-20</v>
      </c>
      <c r="B3038" t="s">
        <v>62</v>
      </c>
      <c r="C3038" t="s">
        <v>207</v>
      </c>
      <c r="D3038" t="s">
        <v>61</v>
      </c>
      <c r="E3038" t="s">
        <v>61</v>
      </c>
      <c r="F3038" t="s">
        <v>61</v>
      </c>
      <c r="G3038" t="s">
        <v>61</v>
      </c>
      <c r="H3038" t="s">
        <v>61</v>
      </c>
      <c r="I3038" t="s">
        <v>61</v>
      </c>
      <c r="J3038" t="s">
        <v>102</v>
      </c>
      <c r="K3038" t="s">
        <v>214</v>
      </c>
      <c r="L3038" s="18">
        <v>44484</v>
      </c>
      <c r="M3038">
        <v>18</v>
      </c>
      <c r="N3038">
        <v>20</v>
      </c>
      <c r="O3038" t="s">
        <v>258</v>
      </c>
      <c r="P3038">
        <v>1</v>
      </c>
      <c r="Q3038">
        <v>1</v>
      </c>
      <c r="R3038">
        <v>0</v>
      </c>
      <c r="S3038">
        <v>0</v>
      </c>
      <c r="T3038">
        <v>1</v>
      </c>
      <c r="U3038">
        <v>0</v>
      </c>
      <c r="V3038">
        <v>1</v>
      </c>
      <c r="W3038">
        <v>497.44</v>
      </c>
      <c r="X3038">
        <v>503.84</v>
      </c>
      <c r="Y3038">
        <v>504.8</v>
      </c>
      <c r="Z3038">
        <v>504.16</v>
      </c>
      <c r="AA3038">
        <v>503.68</v>
      </c>
      <c r="AB3038">
        <v>507.04</v>
      </c>
      <c r="AC3038">
        <v>545.91999999999996</v>
      </c>
      <c r="AD3038">
        <v>554.24</v>
      </c>
      <c r="AE3038">
        <v>547.04</v>
      </c>
      <c r="AF3038">
        <v>538.24</v>
      </c>
      <c r="AG3038">
        <v>459.84</v>
      </c>
      <c r="AH3038">
        <v>395.68</v>
      </c>
      <c r="AI3038">
        <v>309.92</v>
      </c>
      <c r="AJ3038">
        <v>108.64</v>
      </c>
      <c r="AK3038">
        <v>100.8</v>
      </c>
      <c r="AL3038">
        <v>112.64</v>
      </c>
      <c r="AM3038">
        <v>91.36</v>
      </c>
      <c r="AN3038">
        <v>63.84</v>
      </c>
      <c r="AO3038">
        <v>50.24</v>
      </c>
      <c r="AP3038">
        <v>93.92</v>
      </c>
      <c r="AQ3038">
        <v>126.24</v>
      </c>
      <c r="AR3038">
        <v>466.24</v>
      </c>
      <c r="AS3038">
        <v>505.92</v>
      </c>
      <c r="AT3038">
        <v>502.08</v>
      </c>
      <c r="AU3038">
        <v>56</v>
      </c>
      <c r="AV3038">
        <v>54</v>
      </c>
      <c r="AW3038">
        <v>53</v>
      </c>
      <c r="AX3038">
        <v>52</v>
      </c>
      <c r="AY3038">
        <v>52</v>
      </c>
      <c r="AZ3038">
        <v>52</v>
      </c>
      <c r="BA3038">
        <v>52</v>
      </c>
      <c r="BB3038">
        <v>52</v>
      </c>
      <c r="BC3038">
        <v>54</v>
      </c>
      <c r="BD3038">
        <v>57</v>
      </c>
      <c r="BE3038">
        <v>63</v>
      </c>
      <c r="BF3038">
        <v>67</v>
      </c>
      <c r="BG3038">
        <v>70</v>
      </c>
      <c r="BH3038">
        <v>73</v>
      </c>
      <c r="BI3038">
        <v>74</v>
      </c>
      <c r="BJ3038">
        <v>74</v>
      </c>
      <c r="BK3038">
        <v>72</v>
      </c>
      <c r="BL3038">
        <v>70</v>
      </c>
      <c r="BM3038">
        <v>66</v>
      </c>
      <c r="BN3038">
        <v>63</v>
      </c>
      <c r="BO3038">
        <v>59</v>
      </c>
      <c r="BP3038">
        <v>58</v>
      </c>
      <c r="BQ3038">
        <v>57</v>
      </c>
      <c r="BR3038">
        <v>56</v>
      </c>
      <c r="BS3038">
        <v>-24.422450000000001</v>
      </c>
      <c r="BT3038">
        <v>19.798829999999999</v>
      </c>
      <c r="BU3038">
        <v>8.7907100000000007</v>
      </c>
      <c r="BV3038">
        <v>11.145200000000001</v>
      </c>
      <c r="BW3038">
        <v>11.52411</v>
      </c>
      <c r="BX3038">
        <v>1.0278929999999999</v>
      </c>
      <c r="BY3038">
        <v>14.184200000000001</v>
      </c>
      <c r="BZ3038">
        <v>19.62933</v>
      </c>
      <c r="CA3038">
        <v>-9.4570919999999994</v>
      </c>
      <c r="CB3038">
        <v>-32.18985</v>
      </c>
      <c r="CC3038">
        <v>-31.651150000000001</v>
      </c>
      <c r="CD3038">
        <v>-21.030729999999998</v>
      </c>
      <c r="CE3038">
        <v>45.60022</v>
      </c>
      <c r="CF3038">
        <v>23.06925</v>
      </c>
      <c r="CG3038">
        <v>15.761290000000001</v>
      </c>
      <c r="CH3038">
        <v>15.30035</v>
      </c>
      <c r="CI3038">
        <v>42.089109999999998</v>
      </c>
      <c r="CJ3038">
        <v>58.784399999999998</v>
      </c>
      <c r="CK3038">
        <v>25.66929</v>
      </c>
      <c r="CL3038">
        <v>17.217510000000001</v>
      </c>
      <c r="CM3038">
        <v>-29.678940000000001</v>
      </c>
      <c r="CN3038">
        <v>-24.343050000000002</v>
      </c>
      <c r="CO3038">
        <v>-27.29861</v>
      </c>
      <c r="CP3038">
        <v>-42.226619999999997</v>
      </c>
      <c r="CQ3038">
        <v>313.97919999999999</v>
      </c>
      <c r="CR3038">
        <v>504.86360000000002</v>
      </c>
      <c r="CS3038">
        <v>627.57629999999995</v>
      </c>
      <c r="CT3038">
        <v>559.04129999999998</v>
      </c>
      <c r="CU3038">
        <v>440.8245</v>
      </c>
      <c r="CV3038">
        <v>182.29409999999999</v>
      </c>
      <c r="CW3038">
        <v>244.75800000000001</v>
      </c>
      <c r="CX3038">
        <v>198.37739999999999</v>
      </c>
      <c r="CY3038">
        <v>295.15620000000001</v>
      </c>
      <c r="CZ3038">
        <v>969.20590000000004</v>
      </c>
      <c r="DA3038">
        <v>892.78290000000004</v>
      </c>
      <c r="DB3038">
        <v>900.18420000000003</v>
      </c>
      <c r="DC3038">
        <v>708.67139999999995</v>
      </c>
      <c r="DD3038">
        <v>147.1541</v>
      </c>
      <c r="DE3038">
        <v>165.1908</v>
      </c>
      <c r="DF3038">
        <v>205.36779999999999</v>
      </c>
      <c r="DG3038">
        <v>490.709</v>
      </c>
      <c r="DH3038">
        <v>265.71010000000001</v>
      </c>
      <c r="DI3038">
        <v>382.32799999999997</v>
      </c>
      <c r="DJ3038">
        <v>1581.3489999999999</v>
      </c>
      <c r="DK3038">
        <v>472.82990000000001</v>
      </c>
      <c r="DL3038">
        <v>465.72160000000002</v>
      </c>
      <c r="DM3038">
        <v>597.21349999999995</v>
      </c>
      <c r="DN3038">
        <v>955.1431</v>
      </c>
      <c r="DO3038">
        <v>18</v>
      </c>
      <c r="DP3038">
        <v>20</v>
      </c>
    </row>
    <row r="3039" spans="1:120" hidden="1" x14ac:dyDescent="0.25">
      <c r="A3039" t="str">
        <f t="shared" si="47"/>
        <v>Industry_Type-1. Agriculture, Mining &amp; Construction_Prescribed DA 1-4 (1PM-9PM)_44484_18-20</v>
      </c>
      <c r="B3039" t="s">
        <v>62</v>
      </c>
      <c r="C3039" t="s">
        <v>211</v>
      </c>
      <c r="D3039" t="s">
        <v>61</v>
      </c>
      <c r="E3039" t="s">
        <v>61</v>
      </c>
      <c r="F3039" t="s">
        <v>61</v>
      </c>
      <c r="G3039" t="s">
        <v>30</v>
      </c>
      <c r="H3039" t="s">
        <v>61</v>
      </c>
      <c r="I3039" t="s">
        <v>61</v>
      </c>
      <c r="J3039" t="s">
        <v>61</v>
      </c>
      <c r="K3039" t="s">
        <v>214</v>
      </c>
      <c r="L3039" s="18">
        <v>44484</v>
      </c>
      <c r="M3039">
        <v>18</v>
      </c>
      <c r="N3039">
        <v>20</v>
      </c>
      <c r="O3039" t="s">
        <v>258</v>
      </c>
      <c r="P3039">
        <v>1</v>
      </c>
      <c r="Q3039">
        <v>1</v>
      </c>
      <c r="R3039">
        <v>0</v>
      </c>
      <c r="S3039">
        <v>0</v>
      </c>
      <c r="T3039">
        <v>1</v>
      </c>
      <c r="U3039">
        <v>0</v>
      </c>
      <c r="V3039">
        <v>1</v>
      </c>
      <c r="W3039">
        <v>497.44</v>
      </c>
      <c r="X3039">
        <v>503.84</v>
      </c>
      <c r="Y3039">
        <v>504.8</v>
      </c>
      <c r="Z3039">
        <v>504.16</v>
      </c>
      <c r="AA3039">
        <v>503.68</v>
      </c>
      <c r="AB3039">
        <v>507.04</v>
      </c>
      <c r="AC3039">
        <v>545.91999999999996</v>
      </c>
      <c r="AD3039">
        <v>554.24</v>
      </c>
      <c r="AE3039">
        <v>547.04</v>
      </c>
      <c r="AF3039">
        <v>538.24</v>
      </c>
      <c r="AG3039">
        <v>459.84</v>
      </c>
      <c r="AH3039">
        <v>395.68</v>
      </c>
      <c r="AI3039">
        <v>309.92</v>
      </c>
      <c r="AJ3039">
        <v>108.64</v>
      </c>
      <c r="AK3039">
        <v>100.8</v>
      </c>
      <c r="AL3039">
        <v>112.64</v>
      </c>
      <c r="AM3039">
        <v>91.36</v>
      </c>
      <c r="AN3039">
        <v>63.84</v>
      </c>
      <c r="AO3039">
        <v>50.24</v>
      </c>
      <c r="AP3039">
        <v>93.92</v>
      </c>
      <c r="AQ3039">
        <v>126.24</v>
      </c>
      <c r="AR3039">
        <v>466.24</v>
      </c>
      <c r="AS3039">
        <v>505.92</v>
      </c>
      <c r="AT3039">
        <v>502.08</v>
      </c>
      <c r="AU3039">
        <v>56</v>
      </c>
      <c r="AV3039">
        <v>54</v>
      </c>
      <c r="AW3039">
        <v>53</v>
      </c>
      <c r="AX3039">
        <v>52</v>
      </c>
      <c r="AY3039">
        <v>52</v>
      </c>
      <c r="AZ3039">
        <v>52</v>
      </c>
      <c r="BA3039">
        <v>52</v>
      </c>
      <c r="BB3039">
        <v>52</v>
      </c>
      <c r="BC3039">
        <v>54</v>
      </c>
      <c r="BD3039">
        <v>57</v>
      </c>
      <c r="BE3039">
        <v>63</v>
      </c>
      <c r="BF3039">
        <v>67</v>
      </c>
      <c r="BG3039">
        <v>70</v>
      </c>
      <c r="BH3039">
        <v>73</v>
      </c>
      <c r="BI3039">
        <v>74</v>
      </c>
      <c r="BJ3039">
        <v>74</v>
      </c>
      <c r="BK3039">
        <v>72</v>
      </c>
      <c r="BL3039">
        <v>70</v>
      </c>
      <c r="BM3039">
        <v>66</v>
      </c>
      <c r="BN3039">
        <v>63</v>
      </c>
      <c r="BO3039">
        <v>59</v>
      </c>
      <c r="BP3039">
        <v>58</v>
      </c>
      <c r="BQ3039">
        <v>57</v>
      </c>
      <c r="BR3039">
        <v>56</v>
      </c>
      <c r="BS3039">
        <v>-24.422450000000001</v>
      </c>
      <c r="BT3039">
        <v>19.798829999999999</v>
      </c>
      <c r="BU3039">
        <v>8.7907100000000007</v>
      </c>
      <c r="BV3039">
        <v>11.145200000000001</v>
      </c>
      <c r="BW3039">
        <v>11.52411</v>
      </c>
      <c r="BX3039">
        <v>1.0278929999999999</v>
      </c>
      <c r="BY3039">
        <v>14.184200000000001</v>
      </c>
      <c r="BZ3039">
        <v>19.62933</v>
      </c>
      <c r="CA3039">
        <v>-9.4570919999999994</v>
      </c>
      <c r="CB3039">
        <v>-32.18985</v>
      </c>
      <c r="CC3039">
        <v>-31.651150000000001</v>
      </c>
      <c r="CD3039">
        <v>-21.030729999999998</v>
      </c>
      <c r="CE3039">
        <v>45.60022</v>
      </c>
      <c r="CF3039">
        <v>23.06925</v>
      </c>
      <c r="CG3039">
        <v>15.761290000000001</v>
      </c>
      <c r="CH3039">
        <v>15.30035</v>
      </c>
      <c r="CI3039">
        <v>42.089109999999998</v>
      </c>
      <c r="CJ3039">
        <v>58.784399999999998</v>
      </c>
      <c r="CK3039">
        <v>25.66929</v>
      </c>
      <c r="CL3039">
        <v>17.217510000000001</v>
      </c>
      <c r="CM3039">
        <v>-29.678940000000001</v>
      </c>
      <c r="CN3039">
        <v>-24.343050000000002</v>
      </c>
      <c r="CO3039">
        <v>-27.29861</v>
      </c>
      <c r="CP3039">
        <v>-42.226619999999997</v>
      </c>
      <c r="CQ3039">
        <v>313.97919999999999</v>
      </c>
      <c r="CR3039">
        <v>504.86360000000002</v>
      </c>
      <c r="CS3039">
        <v>627.57629999999995</v>
      </c>
      <c r="CT3039">
        <v>559.04129999999998</v>
      </c>
      <c r="CU3039">
        <v>440.8245</v>
      </c>
      <c r="CV3039">
        <v>182.29409999999999</v>
      </c>
      <c r="CW3039">
        <v>244.75800000000001</v>
      </c>
      <c r="CX3039">
        <v>198.37739999999999</v>
      </c>
      <c r="CY3039">
        <v>295.15620000000001</v>
      </c>
      <c r="CZ3039">
        <v>969.20590000000004</v>
      </c>
      <c r="DA3039">
        <v>892.78290000000004</v>
      </c>
      <c r="DB3039">
        <v>900.18420000000003</v>
      </c>
      <c r="DC3039">
        <v>708.67139999999995</v>
      </c>
      <c r="DD3039">
        <v>147.1541</v>
      </c>
      <c r="DE3039">
        <v>165.1908</v>
      </c>
      <c r="DF3039">
        <v>205.36779999999999</v>
      </c>
      <c r="DG3039">
        <v>490.709</v>
      </c>
      <c r="DH3039">
        <v>265.71010000000001</v>
      </c>
      <c r="DI3039">
        <v>382.32799999999997</v>
      </c>
      <c r="DJ3039">
        <v>1581.3489999999999</v>
      </c>
      <c r="DK3039">
        <v>472.82990000000001</v>
      </c>
      <c r="DL3039">
        <v>465.72160000000002</v>
      </c>
      <c r="DM3039">
        <v>597.21349999999995</v>
      </c>
      <c r="DN3039">
        <v>955.1431</v>
      </c>
      <c r="DO3039">
        <v>18</v>
      </c>
      <c r="DP3039">
        <v>20</v>
      </c>
    </row>
    <row r="3040" spans="1:120" hidden="1" x14ac:dyDescent="0.25">
      <c r="A3040" t="str">
        <f t="shared" si="47"/>
        <v>All_Prescribed DA 1-4 (1PM-9PM)_44484_19-19</v>
      </c>
      <c r="B3040" t="s">
        <v>62</v>
      </c>
      <c r="C3040" t="s">
        <v>61</v>
      </c>
      <c r="D3040" t="s">
        <v>61</v>
      </c>
      <c r="E3040" t="s">
        <v>61</v>
      </c>
      <c r="F3040" t="s">
        <v>61</v>
      </c>
      <c r="G3040" t="s">
        <v>61</v>
      </c>
      <c r="H3040" t="s">
        <v>61</v>
      </c>
      <c r="I3040" t="s">
        <v>61</v>
      </c>
      <c r="J3040" t="s">
        <v>61</v>
      </c>
      <c r="K3040" t="s">
        <v>214</v>
      </c>
      <c r="L3040" s="18">
        <v>44484</v>
      </c>
      <c r="M3040">
        <v>19</v>
      </c>
      <c r="N3040">
        <v>19</v>
      </c>
      <c r="O3040" t="s">
        <v>258</v>
      </c>
      <c r="P3040">
        <v>3</v>
      </c>
      <c r="Q3040">
        <v>3</v>
      </c>
      <c r="R3040">
        <v>0</v>
      </c>
      <c r="S3040">
        <v>0</v>
      </c>
      <c r="T3040">
        <v>1</v>
      </c>
      <c r="U3040">
        <v>1</v>
      </c>
      <c r="V3040">
        <v>1</v>
      </c>
      <c r="W3040">
        <v>1171.08</v>
      </c>
      <c r="X3040">
        <v>1373.72</v>
      </c>
      <c r="Y3040">
        <v>1376.88</v>
      </c>
      <c r="Z3040">
        <v>1376.16</v>
      </c>
      <c r="AA3040">
        <v>1373.64</v>
      </c>
      <c r="AB3040">
        <v>1372</v>
      </c>
      <c r="AC3040">
        <v>1380.96</v>
      </c>
      <c r="AD3040">
        <v>1390.72</v>
      </c>
      <c r="AE3040">
        <v>1398.16</v>
      </c>
      <c r="AF3040">
        <v>1415.44</v>
      </c>
      <c r="AG3040">
        <v>1431.84</v>
      </c>
      <c r="AH3040">
        <v>1323.28</v>
      </c>
      <c r="AI3040">
        <v>709.24</v>
      </c>
      <c r="AJ3040">
        <v>806.8</v>
      </c>
      <c r="AK3040">
        <v>813.16</v>
      </c>
      <c r="AL3040">
        <v>797.48</v>
      </c>
      <c r="AM3040">
        <v>699.64</v>
      </c>
      <c r="AN3040">
        <v>341</v>
      </c>
      <c r="AO3040">
        <v>356.76</v>
      </c>
      <c r="AP3040">
        <v>731.84</v>
      </c>
      <c r="AQ3040">
        <v>784.4</v>
      </c>
      <c r="AR3040">
        <v>784.64</v>
      </c>
      <c r="AS3040">
        <v>783.36</v>
      </c>
      <c r="AT3040">
        <v>779.36</v>
      </c>
      <c r="AU3040">
        <v>57</v>
      </c>
      <c r="AV3040">
        <v>51</v>
      </c>
      <c r="AW3040">
        <v>50</v>
      </c>
      <c r="AX3040">
        <v>49</v>
      </c>
      <c r="AY3040">
        <v>49</v>
      </c>
      <c r="AZ3040">
        <v>49</v>
      </c>
      <c r="BA3040">
        <v>49</v>
      </c>
      <c r="BB3040">
        <v>48</v>
      </c>
      <c r="BC3040">
        <v>52</v>
      </c>
      <c r="BD3040">
        <v>58</v>
      </c>
      <c r="BE3040">
        <v>65</v>
      </c>
      <c r="BF3040">
        <v>73</v>
      </c>
      <c r="BG3040">
        <v>77</v>
      </c>
      <c r="BH3040">
        <v>81</v>
      </c>
      <c r="BI3040">
        <v>83</v>
      </c>
      <c r="BJ3040">
        <v>81</v>
      </c>
      <c r="BK3040">
        <v>79</v>
      </c>
      <c r="BL3040">
        <v>76</v>
      </c>
      <c r="BM3040">
        <v>72</v>
      </c>
      <c r="BN3040">
        <v>68</v>
      </c>
      <c r="BO3040">
        <v>63</v>
      </c>
      <c r="BP3040">
        <v>60</v>
      </c>
      <c r="BQ3040">
        <v>61</v>
      </c>
      <c r="BR3040">
        <v>61</v>
      </c>
      <c r="BS3040">
        <v>-18.025040000000001</v>
      </c>
      <c r="BT3040">
        <v>4.0900270000000001</v>
      </c>
      <c r="BU3040">
        <v>3.921875</v>
      </c>
      <c r="BV3040">
        <v>0.57220459999999995</v>
      </c>
      <c r="BW3040">
        <v>1.6930240000000001</v>
      </c>
      <c r="BX3040">
        <v>2.4721679999999999</v>
      </c>
      <c r="BY3040">
        <v>2.5965579999999999</v>
      </c>
      <c r="BZ3040">
        <v>2.8324579999999999</v>
      </c>
      <c r="CA3040">
        <v>0.48303220000000002</v>
      </c>
      <c r="CB3040">
        <v>-10.07748</v>
      </c>
      <c r="CC3040">
        <v>-27.749099999999999</v>
      </c>
      <c r="CD3040">
        <v>-7.858047</v>
      </c>
      <c r="CE3040">
        <v>19.57892</v>
      </c>
      <c r="CF3040">
        <v>4.4205319999999997</v>
      </c>
      <c r="CG3040">
        <v>-12.60413</v>
      </c>
      <c r="CH3040">
        <v>2.7785190000000002</v>
      </c>
      <c r="CI3040">
        <v>70.117800000000003</v>
      </c>
      <c r="CJ3040">
        <v>432.6302</v>
      </c>
      <c r="CK3040">
        <v>437.21690000000001</v>
      </c>
      <c r="CL3040">
        <v>158.63249999999999</v>
      </c>
      <c r="CM3040">
        <v>118.2702</v>
      </c>
      <c r="CN3040">
        <v>73.731579999999994</v>
      </c>
      <c r="CO3040">
        <v>64.243319999999997</v>
      </c>
      <c r="CP3040">
        <v>71.093310000000002</v>
      </c>
      <c r="CQ3040">
        <v>445.34269999999998</v>
      </c>
      <c r="CR3040">
        <v>31.993839999999999</v>
      </c>
      <c r="CS3040">
        <v>35.516500000000001</v>
      </c>
      <c r="CT3040">
        <v>34.162120000000002</v>
      </c>
      <c r="CU3040">
        <v>32.891449999999999</v>
      </c>
      <c r="CV3040">
        <v>37.768749999999997</v>
      </c>
      <c r="CW3040">
        <v>40.033740000000002</v>
      </c>
      <c r="CX3040">
        <v>35.260449999999999</v>
      </c>
      <c r="CY3040">
        <v>33.311079999999997</v>
      </c>
      <c r="CZ3040">
        <v>475.6345</v>
      </c>
      <c r="DA3040">
        <v>1019.568</v>
      </c>
      <c r="DB3040">
        <v>830.27840000000003</v>
      </c>
      <c r="DC3040">
        <v>1459.1210000000001</v>
      </c>
      <c r="DD3040">
        <v>2096.5010000000002</v>
      </c>
      <c r="DE3040">
        <v>1557.24</v>
      </c>
      <c r="DF3040">
        <v>1315.0170000000001</v>
      </c>
      <c r="DG3040">
        <v>1610.7739999999999</v>
      </c>
      <c r="DH3040">
        <v>2256.5949999999998</v>
      </c>
      <c r="DI3040">
        <v>1710.08</v>
      </c>
      <c r="DJ3040">
        <v>1862.93</v>
      </c>
      <c r="DK3040">
        <v>1909.903</v>
      </c>
      <c r="DL3040">
        <v>1305.75</v>
      </c>
      <c r="DM3040">
        <v>1009.7859999999999</v>
      </c>
      <c r="DN3040">
        <v>830.76829999999995</v>
      </c>
      <c r="DO3040">
        <v>19</v>
      </c>
      <c r="DP3040">
        <v>19</v>
      </c>
    </row>
    <row r="3041" spans="1:120" hidden="1" x14ac:dyDescent="0.25">
      <c r="A3041" t="str">
        <f t="shared" si="47"/>
        <v>Size_Grp-Below 20 kW_Prescribed DA 1-4 (1PM-9PM)_44484_18-20</v>
      </c>
      <c r="B3041" t="s">
        <v>62</v>
      </c>
      <c r="C3041" t="s">
        <v>259</v>
      </c>
      <c r="D3041" t="s">
        <v>61</v>
      </c>
      <c r="E3041" t="s">
        <v>61</v>
      </c>
      <c r="F3041" t="s">
        <v>61</v>
      </c>
      <c r="G3041" t="s">
        <v>61</v>
      </c>
      <c r="H3041" t="s">
        <v>61</v>
      </c>
      <c r="I3041" t="s">
        <v>61</v>
      </c>
      <c r="J3041" t="s">
        <v>260</v>
      </c>
      <c r="K3041" t="s">
        <v>214</v>
      </c>
      <c r="L3041" s="18">
        <v>44484</v>
      </c>
      <c r="M3041">
        <v>18</v>
      </c>
      <c r="N3041">
        <v>20</v>
      </c>
      <c r="O3041" t="s">
        <v>258</v>
      </c>
      <c r="P3041">
        <v>1</v>
      </c>
      <c r="Q3041">
        <v>0</v>
      </c>
      <c r="R3041">
        <v>0</v>
      </c>
      <c r="S3041">
        <v>0</v>
      </c>
      <c r="T3041">
        <v>1</v>
      </c>
      <c r="U3041">
        <v>0</v>
      </c>
      <c r="V3041">
        <v>1</v>
      </c>
      <c r="DO3041">
        <v>18</v>
      </c>
      <c r="DP3041">
        <v>20</v>
      </c>
    </row>
    <row r="3042" spans="1:120" hidden="1" x14ac:dyDescent="0.25">
      <c r="A3042" t="str">
        <f t="shared" si="47"/>
        <v>Aggregator-Blue Zone Resources, LLC_Prescribed DA 1-4 (1PM-9PM)_44484_19-19</v>
      </c>
      <c r="B3042" t="s">
        <v>62</v>
      </c>
      <c r="C3042" t="s">
        <v>261</v>
      </c>
      <c r="D3042" t="s">
        <v>61</v>
      </c>
      <c r="E3042" t="s">
        <v>61</v>
      </c>
      <c r="F3042" t="s">
        <v>262</v>
      </c>
      <c r="G3042" t="s">
        <v>61</v>
      </c>
      <c r="H3042" t="s">
        <v>61</v>
      </c>
      <c r="I3042" t="s">
        <v>61</v>
      </c>
      <c r="J3042" t="s">
        <v>61</v>
      </c>
      <c r="K3042" t="s">
        <v>214</v>
      </c>
      <c r="L3042" s="18">
        <v>44484</v>
      </c>
      <c r="M3042">
        <v>19</v>
      </c>
      <c r="N3042">
        <v>19</v>
      </c>
      <c r="O3042" t="s">
        <v>258</v>
      </c>
      <c r="P3042">
        <v>3</v>
      </c>
      <c r="Q3042">
        <v>3</v>
      </c>
      <c r="R3042">
        <v>0</v>
      </c>
      <c r="S3042">
        <v>0</v>
      </c>
      <c r="T3042">
        <v>1</v>
      </c>
      <c r="U3042">
        <v>1</v>
      </c>
      <c r="V3042">
        <v>1</v>
      </c>
      <c r="W3042">
        <v>1171.08</v>
      </c>
      <c r="X3042">
        <v>1373.72</v>
      </c>
      <c r="Y3042">
        <v>1376.88</v>
      </c>
      <c r="Z3042">
        <v>1376.16</v>
      </c>
      <c r="AA3042">
        <v>1373.64</v>
      </c>
      <c r="AB3042">
        <v>1372</v>
      </c>
      <c r="AC3042">
        <v>1380.96</v>
      </c>
      <c r="AD3042">
        <v>1390.72</v>
      </c>
      <c r="AE3042">
        <v>1398.16</v>
      </c>
      <c r="AF3042">
        <v>1415.44</v>
      </c>
      <c r="AG3042">
        <v>1431.84</v>
      </c>
      <c r="AH3042">
        <v>1323.28</v>
      </c>
      <c r="AI3042">
        <v>709.24</v>
      </c>
      <c r="AJ3042">
        <v>806.8</v>
      </c>
      <c r="AK3042">
        <v>813.16</v>
      </c>
      <c r="AL3042">
        <v>797.48</v>
      </c>
      <c r="AM3042">
        <v>699.64</v>
      </c>
      <c r="AN3042">
        <v>341</v>
      </c>
      <c r="AO3042">
        <v>356.76</v>
      </c>
      <c r="AP3042">
        <v>731.84</v>
      </c>
      <c r="AQ3042">
        <v>784.4</v>
      </c>
      <c r="AR3042">
        <v>784.64</v>
      </c>
      <c r="AS3042">
        <v>783.36</v>
      </c>
      <c r="AT3042">
        <v>779.36</v>
      </c>
      <c r="AU3042">
        <v>57</v>
      </c>
      <c r="AV3042">
        <v>51</v>
      </c>
      <c r="AW3042">
        <v>50</v>
      </c>
      <c r="AX3042">
        <v>49</v>
      </c>
      <c r="AY3042">
        <v>49</v>
      </c>
      <c r="AZ3042">
        <v>49</v>
      </c>
      <c r="BA3042">
        <v>49</v>
      </c>
      <c r="BB3042">
        <v>48</v>
      </c>
      <c r="BC3042">
        <v>52</v>
      </c>
      <c r="BD3042">
        <v>58</v>
      </c>
      <c r="BE3042">
        <v>65</v>
      </c>
      <c r="BF3042">
        <v>73</v>
      </c>
      <c r="BG3042">
        <v>77</v>
      </c>
      <c r="BH3042">
        <v>81</v>
      </c>
      <c r="BI3042">
        <v>83</v>
      </c>
      <c r="BJ3042">
        <v>81</v>
      </c>
      <c r="BK3042">
        <v>79</v>
      </c>
      <c r="BL3042">
        <v>76</v>
      </c>
      <c r="BM3042">
        <v>72</v>
      </c>
      <c r="BN3042">
        <v>68</v>
      </c>
      <c r="BO3042">
        <v>63</v>
      </c>
      <c r="BP3042">
        <v>60</v>
      </c>
      <c r="BQ3042">
        <v>61</v>
      </c>
      <c r="BR3042">
        <v>61</v>
      </c>
      <c r="BS3042">
        <v>-18.025040000000001</v>
      </c>
      <c r="BT3042">
        <v>4.0900270000000001</v>
      </c>
      <c r="BU3042">
        <v>3.921875</v>
      </c>
      <c r="BV3042">
        <v>0.57220459999999995</v>
      </c>
      <c r="BW3042">
        <v>1.6930240000000001</v>
      </c>
      <c r="BX3042">
        <v>2.4721679999999999</v>
      </c>
      <c r="BY3042">
        <v>2.5965579999999999</v>
      </c>
      <c r="BZ3042">
        <v>2.8324579999999999</v>
      </c>
      <c r="CA3042">
        <v>0.48303220000000002</v>
      </c>
      <c r="CB3042">
        <v>-10.07748</v>
      </c>
      <c r="CC3042">
        <v>-27.749099999999999</v>
      </c>
      <c r="CD3042">
        <v>-7.858047</v>
      </c>
      <c r="CE3042">
        <v>19.57892</v>
      </c>
      <c r="CF3042">
        <v>4.4205319999999997</v>
      </c>
      <c r="CG3042">
        <v>-12.60413</v>
      </c>
      <c r="CH3042">
        <v>2.7785190000000002</v>
      </c>
      <c r="CI3042">
        <v>70.117800000000003</v>
      </c>
      <c r="CJ3042">
        <v>432.6302</v>
      </c>
      <c r="CK3042">
        <v>437.21690000000001</v>
      </c>
      <c r="CL3042">
        <v>158.63249999999999</v>
      </c>
      <c r="CM3042">
        <v>118.2702</v>
      </c>
      <c r="CN3042">
        <v>73.731579999999994</v>
      </c>
      <c r="CO3042">
        <v>64.243319999999997</v>
      </c>
      <c r="CP3042">
        <v>71.093310000000002</v>
      </c>
      <c r="CQ3042">
        <v>445.34269999999998</v>
      </c>
      <c r="CR3042">
        <v>31.993839999999999</v>
      </c>
      <c r="CS3042">
        <v>35.516500000000001</v>
      </c>
      <c r="CT3042">
        <v>34.162120000000002</v>
      </c>
      <c r="CU3042">
        <v>32.891449999999999</v>
      </c>
      <c r="CV3042">
        <v>37.768749999999997</v>
      </c>
      <c r="CW3042">
        <v>40.033740000000002</v>
      </c>
      <c r="CX3042">
        <v>35.260449999999999</v>
      </c>
      <c r="CY3042">
        <v>33.311079999999997</v>
      </c>
      <c r="CZ3042">
        <v>475.6345</v>
      </c>
      <c r="DA3042">
        <v>1019.568</v>
      </c>
      <c r="DB3042">
        <v>830.27840000000003</v>
      </c>
      <c r="DC3042">
        <v>1459.1210000000001</v>
      </c>
      <c r="DD3042">
        <v>2096.5010000000002</v>
      </c>
      <c r="DE3042">
        <v>1557.24</v>
      </c>
      <c r="DF3042">
        <v>1315.0170000000001</v>
      </c>
      <c r="DG3042">
        <v>1610.7739999999999</v>
      </c>
      <c r="DH3042">
        <v>2256.5949999999998</v>
      </c>
      <c r="DI3042">
        <v>1710.08</v>
      </c>
      <c r="DJ3042">
        <v>1862.93</v>
      </c>
      <c r="DK3042">
        <v>1909.903</v>
      </c>
      <c r="DL3042">
        <v>1305.75</v>
      </c>
      <c r="DM3042">
        <v>1009.7859999999999</v>
      </c>
      <c r="DN3042">
        <v>830.76829999999995</v>
      </c>
      <c r="DO3042">
        <v>19</v>
      </c>
      <c r="DP3042">
        <v>19</v>
      </c>
    </row>
    <row r="3043" spans="1:120" x14ac:dyDescent="0.25">
      <c r="A3043" t="str">
        <f t="shared" si="47"/>
        <v>AutoDR-No_Prescribed DA 1-4 (1PM-9PM)_44484_18-20</v>
      </c>
      <c r="B3043" t="s">
        <v>62</v>
      </c>
      <c r="C3043" t="s">
        <v>321</v>
      </c>
      <c r="D3043" t="s">
        <v>61</v>
      </c>
      <c r="E3043" t="s">
        <v>61</v>
      </c>
      <c r="F3043" t="s">
        <v>61</v>
      </c>
      <c r="G3043" t="s">
        <v>61</v>
      </c>
      <c r="H3043" t="s">
        <v>97</v>
      </c>
      <c r="I3043" t="s">
        <v>61</v>
      </c>
      <c r="J3043" t="s">
        <v>61</v>
      </c>
      <c r="K3043" t="s">
        <v>214</v>
      </c>
      <c r="L3043" s="18">
        <v>44484</v>
      </c>
      <c r="M3043">
        <v>18</v>
      </c>
      <c r="N3043">
        <v>20</v>
      </c>
      <c r="O3043" t="s">
        <v>258</v>
      </c>
      <c r="P3043">
        <v>3</v>
      </c>
      <c r="Q3043">
        <v>2</v>
      </c>
      <c r="R3043">
        <v>0</v>
      </c>
      <c r="S3043">
        <v>1</v>
      </c>
      <c r="T3043">
        <v>1</v>
      </c>
      <c r="U3043">
        <v>1</v>
      </c>
      <c r="V3043">
        <v>1</v>
      </c>
      <c r="W3043">
        <v>934.2</v>
      </c>
      <c r="X3043">
        <v>901.86</v>
      </c>
      <c r="Y3043">
        <v>899.64</v>
      </c>
      <c r="Z3043">
        <v>898.86</v>
      </c>
      <c r="AA3043">
        <v>900.24</v>
      </c>
      <c r="AB3043">
        <v>903.66</v>
      </c>
      <c r="AC3043">
        <v>945.78</v>
      </c>
      <c r="AD3043">
        <v>934.38</v>
      </c>
      <c r="AE3043">
        <v>951.54</v>
      </c>
      <c r="AF3043">
        <v>949.74</v>
      </c>
      <c r="AG3043">
        <v>834.9</v>
      </c>
      <c r="AH3043">
        <v>747.96</v>
      </c>
      <c r="AI3043">
        <v>624.17999999999995</v>
      </c>
      <c r="AJ3043">
        <v>326.76</v>
      </c>
      <c r="AK3043">
        <v>320.64</v>
      </c>
      <c r="AL3043">
        <v>339.3</v>
      </c>
      <c r="AM3043">
        <v>292.2</v>
      </c>
      <c r="AN3043">
        <v>144.47999999999999</v>
      </c>
      <c r="AO3043">
        <v>120.48</v>
      </c>
      <c r="AP3043">
        <v>197.1</v>
      </c>
      <c r="AQ3043">
        <v>315.12</v>
      </c>
      <c r="AR3043">
        <v>819.84</v>
      </c>
      <c r="AS3043">
        <v>880.32</v>
      </c>
      <c r="AT3043">
        <v>878.22</v>
      </c>
      <c r="AU3043">
        <v>58</v>
      </c>
      <c r="AV3043">
        <v>55</v>
      </c>
      <c r="AW3043">
        <v>54</v>
      </c>
      <c r="AX3043">
        <v>53</v>
      </c>
      <c r="AY3043">
        <v>53</v>
      </c>
      <c r="AZ3043">
        <v>53</v>
      </c>
      <c r="BA3043">
        <v>53</v>
      </c>
      <c r="BB3043">
        <v>53</v>
      </c>
      <c r="BC3043">
        <v>55</v>
      </c>
      <c r="BD3043">
        <v>59</v>
      </c>
      <c r="BE3043">
        <v>65.5</v>
      </c>
      <c r="BF3043">
        <v>70</v>
      </c>
      <c r="BG3043">
        <v>72.5</v>
      </c>
      <c r="BH3043">
        <v>76</v>
      </c>
      <c r="BI3043">
        <v>77.5</v>
      </c>
      <c r="BJ3043">
        <v>78</v>
      </c>
      <c r="BK3043">
        <v>77.5</v>
      </c>
      <c r="BL3043">
        <v>75.5</v>
      </c>
      <c r="BM3043">
        <v>71.5</v>
      </c>
      <c r="BN3043">
        <v>68.5</v>
      </c>
      <c r="BO3043">
        <v>64</v>
      </c>
      <c r="BP3043">
        <v>61</v>
      </c>
      <c r="BQ3043">
        <v>60.5</v>
      </c>
      <c r="BR3043">
        <v>60</v>
      </c>
      <c r="BS3043">
        <v>-72.493870000000001</v>
      </c>
      <c r="BT3043">
        <v>16.20862</v>
      </c>
      <c r="BU3043">
        <v>1.42947</v>
      </c>
      <c r="BV3043">
        <v>6.1700939999999997</v>
      </c>
      <c r="BW3043">
        <v>8.2179110000000009</v>
      </c>
      <c r="BX3043">
        <v>-6.2144620000000002</v>
      </c>
      <c r="BY3043">
        <v>9.8815500000000007</v>
      </c>
      <c r="BZ3043">
        <v>38.894150000000003</v>
      </c>
      <c r="CA3043">
        <v>-3.619354</v>
      </c>
      <c r="CB3043">
        <v>-40.108550000000001</v>
      </c>
      <c r="CC3043">
        <v>-42.229149999999997</v>
      </c>
      <c r="CD3043">
        <v>-18.973739999999999</v>
      </c>
      <c r="CE3043">
        <v>77.115799999999993</v>
      </c>
      <c r="CF3043">
        <v>45.194780000000002</v>
      </c>
      <c r="CG3043">
        <v>35.88306</v>
      </c>
      <c r="CH3043">
        <v>35.018859999999997</v>
      </c>
      <c r="CI3043">
        <v>84.328779999999995</v>
      </c>
      <c r="CJ3043">
        <v>200.53720000000001</v>
      </c>
      <c r="CK3043">
        <v>146.40530000000001</v>
      </c>
      <c r="CL3043">
        <v>131.58779999999999</v>
      </c>
      <c r="CM3043">
        <v>-29.984220000000001</v>
      </c>
      <c r="CN3043">
        <v>-37.512250000000002</v>
      </c>
      <c r="CO3043">
        <v>-40.551839999999999</v>
      </c>
      <c r="CP3043">
        <v>-64.848429999999993</v>
      </c>
      <c r="CQ3043">
        <v>831.63840000000005</v>
      </c>
      <c r="CR3043">
        <v>1220.7180000000001</v>
      </c>
      <c r="CS3043">
        <v>1499.0609999999999</v>
      </c>
      <c r="CT3043">
        <v>1340.4690000000001</v>
      </c>
      <c r="CU3043">
        <v>1042.6030000000001</v>
      </c>
      <c r="CV3043">
        <v>460.98239999999998</v>
      </c>
      <c r="CW3043">
        <v>668.32899999999995</v>
      </c>
      <c r="CX3043">
        <v>461.596</v>
      </c>
      <c r="CY3043">
        <v>767.55110000000002</v>
      </c>
      <c r="CZ3043">
        <v>2331.2089999999998</v>
      </c>
      <c r="DA3043">
        <v>2130.248</v>
      </c>
      <c r="DB3043">
        <v>2254.8989999999999</v>
      </c>
      <c r="DC3043">
        <v>1877.009</v>
      </c>
      <c r="DD3043">
        <v>696.22320000000002</v>
      </c>
      <c r="DE3043">
        <v>708.54110000000003</v>
      </c>
      <c r="DF3043">
        <v>797.38430000000005</v>
      </c>
      <c r="DG3043">
        <v>1319.0340000000001</v>
      </c>
      <c r="DH3043">
        <v>673.06970000000001</v>
      </c>
      <c r="DI3043">
        <v>923.63810000000001</v>
      </c>
      <c r="DJ3043">
        <v>3618.1529999999998</v>
      </c>
      <c r="DK3043">
        <v>1214.835</v>
      </c>
      <c r="DL3043">
        <v>1426.0830000000001</v>
      </c>
      <c r="DM3043">
        <v>1682.0830000000001</v>
      </c>
      <c r="DN3043">
        <v>2453.2779999999998</v>
      </c>
      <c r="DO3043">
        <v>18</v>
      </c>
      <c r="DP3043">
        <v>20</v>
      </c>
    </row>
    <row r="3044" spans="1:120" hidden="1" x14ac:dyDescent="0.25">
      <c r="A3044" t="str">
        <f t="shared" si="47"/>
        <v>Aggregator-Blue Zone Resources, LLC_Prescribed DA 1-4 (1PM-9PM)_44484_18-20</v>
      </c>
      <c r="B3044" t="s">
        <v>62</v>
      </c>
      <c r="C3044" t="s">
        <v>261</v>
      </c>
      <c r="D3044" t="s">
        <v>61</v>
      </c>
      <c r="E3044" t="s">
        <v>61</v>
      </c>
      <c r="F3044" t="s">
        <v>262</v>
      </c>
      <c r="G3044" t="s">
        <v>61</v>
      </c>
      <c r="H3044" t="s">
        <v>61</v>
      </c>
      <c r="I3044" t="s">
        <v>61</v>
      </c>
      <c r="J3044" t="s">
        <v>61</v>
      </c>
      <c r="K3044" t="s">
        <v>214</v>
      </c>
      <c r="L3044" s="18">
        <v>44484</v>
      </c>
      <c r="M3044">
        <v>18</v>
      </c>
      <c r="N3044">
        <v>20</v>
      </c>
      <c r="O3044" t="s">
        <v>258</v>
      </c>
      <c r="P3044">
        <v>3</v>
      </c>
      <c r="Q3044">
        <v>2</v>
      </c>
      <c r="R3044">
        <v>0</v>
      </c>
      <c r="S3044">
        <v>1</v>
      </c>
      <c r="T3044">
        <v>1</v>
      </c>
      <c r="U3044">
        <v>1</v>
      </c>
      <c r="V3044">
        <v>1</v>
      </c>
      <c r="W3044">
        <v>934.2</v>
      </c>
      <c r="X3044">
        <v>901.86</v>
      </c>
      <c r="Y3044">
        <v>899.64</v>
      </c>
      <c r="Z3044">
        <v>898.86</v>
      </c>
      <c r="AA3044">
        <v>900.24</v>
      </c>
      <c r="AB3044">
        <v>903.66</v>
      </c>
      <c r="AC3044">
        <v>945.78</v>
      </c>
      <c r="AD3044">
        <v>934.38</v>
      </c>
      <c r="AE3044">
        <v>951.54</v>
      </c>
      <c r="AF3044">
        <v>949.74</v>
      </c>
      <c r="AG3044">
        <v>834.9</v>
      </c>
      <c r="AH3044">
        <v>747.96</v>
      </c>
      <c r="AI3044">
        <v>624.17999999999995</v>
      </c>
      <c r="AJ3044">
        <v>326.76</v>
      </c>
      <c r="AK3044">
        <v>320.64</v>
      </c>
      <c r="AL3044">
        <v>339.3</v>
      </c>
      <c r="AM3044">
        <v>292.2</v>
      </c>
      <c r="AN3044">
        <v>144.47999999999999</v>
      </c>
      <c r="AO3044">
        <v>120.48</v>
      </c>
      <c r="AP3044">
        <v>197.1</v>
      </c>
      <c r="AQ3044">
        <v>315.12</v>
      </c>
      <c r="AR3044">
        <v>819.84</v>
      </c>
      <c r="AS3044">
        <v>880.32</v>
      </c>
      <c r="AT3044">
        <v>878.22</v>
      </c>
      <c r="AU3044">
        <v>58</v>
      </c>
      <c r="AV3044">
        <v>55</v>
      </c>
      <c r="AW3044">
        <v>54</v>
      </c>
      <c r="AX3044">
        <v>53</v>
      </c>
      <c r="AY3044">
        <v>53</v>
      </c>
      <c r="AZ3044">
        <v>53</v>
      </c>
      <c r="BA3044">
        <v>53</v>
      </c>
      <c r="BB3044">
        <v>53</v>
      </c>
      <c r="BC3044">
        <v>55</v>
      </c>
      <c r="BD3044">
        <v>59</v>
      </c>
      <c r="BE3044">
        <v>65.5</v>
      </c>
      <c r="BF3044">
        <v>70</v>
      </c>
      <c r="BG3044">
        <v>72.5</v>
      </c>
      <c r="BH3044">
        <v>76</v>
      </c>
      <c r="BI3044">
        <v>77.5</v>
      </c>
      <c r="BJ3044">
        <v>78</v>
      </c>
      <c r="BK3044">
        <v>77.5</v>
      </c>
      <c r="BL3044">
        <v>75.5</v>
      </c>
      <c r="BM3044">
        <v>71.5</v>
      </c>
      <c r="BN3044">
        <v>68.5</v>
      </c>
      <c r="BO3044">
        <v>64</v>
      </c>
      <c r="BP3044">
        <v>61</v>
      </c>
      <c r="BQ3044">
        <v>60.5</v>
      </c>
      <c r="BR3044">
        <v>60</v>
      </c>
      <c r="BS3044">
        <v>-72.493870000000001</v>
      </c>
      <c r="BT3044">
        <v>16.20862</v>
      </c>
      <c r="BU3044">
        <v>1.42947</v>
      </c>
      <c r="BV3044">
        <v>6.1700939999999997</v>
      </c>
      <c r="BW3044">
        <v>8.2179110000000009</v>
      </c>
      <c r="BX3044">
        <v>-6.2144620000000002</v>
      </c>
      <c r="BY3044">
        <v>9.8815500000000007</v>
      </c>
      <c r="BZ3044">
        <v>38.894150000000003</v>
      </c>
      <c r="CA3044">
        <v>-3.619354</v>
      </c>
      <c r="CB3044">
        <v>-40.108550000000001</v>
      </c>
      <c r="CC3044">
        <v>-42.229149999999997</v>
      </c>
      <c r="CD3044">
        <v>-18.973739999999999</v>
      </c>
      <c r="CE3044">
        <v>77.115799999999993</v>
      </c>
      <c r="CF3044">
        <v>45.194780000000002</v>
      </c>
      <c r="CG3044">
        <v>35.88306</v>
      </c>
      <c r="CH3044">
        <v>35.018859999999997</v>
      </c>
      <c r="CI3044">
        <v>84.328779999999995</v>
      </c>
      <c r="CJ3044">
        <v>200.53720000000001</v>
      </c>
      <c r="CK3044">
        <v>146.40530000000001</v>
      </c>
      <c r="CL3044">
        <v>131.58779999999999</v>
      </c>
      <c r="CM3044">
        <v>-29.984220000000001</v>
      </c>
      <c r="CN3044">
        <v>-37.512250000000002</v>
      </c>
      <c r="CO3044">
        <v>-40.551839999999999</v>
      </c>
      <c r="CP3044">
        <v>-64.848429999999993</v>
      </c>
      <c r="CQ3044">
        <v>831.63840000000005</v>
      </c>
      <c r="CR3044">
        <v>1220.7180000000001</v>
      </c>
      <c r="CS3044">
        <v>1499.0609999999999</v>
      </c>
      <c r="CT3044">
        <v>1340.4690000000001</v>
      </c>
      <c r="CU3044">
        <v>1042.6030000000001</v>
      </c>
      <c r="CV3044">
        <v>460.98239999999998</v>
      </c>
      <c r="CW3044">
        <v>668.32899999999995</v>
      </c>
      <c r="CX3044">
        <v>461.596</v>
      </c>
      <c r="CY3044">
        <v>767.55110000000002</v>
      </c>
      <c r="CZ3044">
        <v>2331.2089999999998</v>
      </c>
      <c r="DA3044">
        <v>2130.248</v>
      </c>
      <c r="DB3044">
        <v>2254.8989999999999</v>
      </c>
      <c r="DC3044">
        <v>1877.009</v>
      </c>
      <c r="DD3044">
        <v>696.22320000000002</v>
      </c>
      <c r="DE3044">
        <v>708.54110000000003</v>
      </c>
      <c r="DF3044">
        <v>797.38430000000005</v>
      </c>
      <c r="DG3044">
        <v>1319.0340000000001</v>
      </c>
      <c r="DH3044">
        <v>673.06970000000001</v>
      </c>
      <c r="DI3044">
        <v>923.63810000000001</v>
      </c>
      <c r="DJ3044">
        <v>3618.1529999999998</v>
      </c>
      <c r="DK3044">
        <v>1214.835</v>
      </c>
      <c r="DL3044">
        <v>1426.0830000000001</v>
      </c>
      <c r="DM3044">
        <v>1682.0830000000001</v>
      </c>
      <c r="DN3044">
        <v>2453.2779999999998</v>
      </c>
      <c r="DO3044">
        <v>18</v>
      </c>
      <c r="DP3044">
        <v>20</v>
      </c>
    </row>
    <row r="3045" spans="1:120" hidden="1" x14ac:dyDescent="0.25">
      <c r="A3045" t="str">
        <f t="shared" si="47"/>
        <v>sublap_id-SLAP_PGP2_Prescribed DA 1-4 (1PM-9PM)_44484_18-20</v>
      </c>
      <c r="B3045" t="s">
        <v>62</v>
      </c>
      <c r="C3045" t="s">
        <v>301</v>
      </c>
      <c r="D3045" t="s">
        <v>61</v>
      </c>
      <c r="E3045" t="s">
        <v>302</v>
      </c>
      <c r="F3045" t="s">
        <v>61</v>
      </c>
      <c r="G3045" t="s">
        <v>61</v>
      </c>
      <c r="H3045" t="s">
        <v>61</v>
      </c>
      <c r="I3045" t="s">
        <v>61</v>
      </c>
      <c r="J3045" t="s">
        <v>61</v>
      </c>
      <c r="K3045" t="s">
        <v>214</v>
      </c>
      <c r="L3045" s="18">
        <v>44484</v>
      </c>
      <c r="M3045">
        <v>18</v>
      </c>
      <c r="N3045">
        <v>20</v>
      </c>
      <c r="O3045" t="s">
        <v>258</v>
      </c>
      <c r="P3045">
        <v>1</v>
      </c>
      <c r="Q3045">
        <v>1</v>
      </c>
      <c r="R3045">
        <v>0</v>
      </c>
      <c r="S3045">
        <v>0</v>
      </c>
      <c r="T3045">
        <v>1</v>
      </c>
      <c r="U3045">
        <v>0</v>
      </c>
      <c r="V3045">
        <v>1</v>
      </c>
      <c r="W3045">
        <v>497.44</v>
      </c>
      <c r="X3045">
        <v>503.84</v>
      </c>
      <c r="Y3045">
        <v>504.8</v>
      </c>
      <c r="Z3045">
        <v>504.16</v>
      </c>
      <c r="AA3045">
        <v>503.68</v>
      </c>
      <c r="AB3045">
        <v>507.04</v>
      </c>
      <c r="AC3045">
        <v>545.91999999999996</v>
      </c>
      <c r="AD3045">
        <v>554.24</v>
      </c>
      <c r="AE3045">
        <v>547.04</v>
      </c>
      <c r="AF3045">
        <v>538.24</v>
      </c>
      <c r="AG3045">
        <v>459.84</v>
      </c>
      <c r="AH3045">
        <v>395.68</v>
      </c>
      <c r="AI3045">
        <v>309.92</v>
      </c>
      <c r="AJ3045">
        <v>108.64</v>
      </c>
      <c r="AK3045">
        <v>100.8</v>
      </c>
      <c r="AL3045">
        <v>112.64</v>
      </c>
      <c r="AM3045">
        <v>91.36</v>
      </c>
      <c r="AN3045">
        <v>63.84</v>
      </c>
      <c r="AO3045">
        <v>50.24</v>
      </c>
      <c r="AP3045">
        <v>93.92</v>
      </c>
      <c r="AQ3045">
        <v>126.24</v>
      </c>
      <c r="AR3045">
        <v>466.24</v>
      </c>
      <c r="AS3045">
        <v>505.92</v>
      </c>
      <c r="AT3045">
        <v>502.08</v>
      </c>
      <c r="AU3045">
        <v>56</v>
      </c>
      <c r="AV3045">
        <v>54</v>
      </c>
      <c r="AW3045">
        <v>53</v>
      </c>
      <c r="AX3045">
        <v>52</v>
      </c>
      <c r="AY3045">
        <v>52</v>
      </c>
      <c r="AZ3045">
        <v>52</v>
      </c>
      <c r="BA3045">
        <v>52</v>
      </c>
      <c r="BB3045">
        <v>52</v>
      </c>
      <c r="BC3045">
        <v>54</v>
      </c>
      <c r="BD3045">
        <v>57</v>
      </c>
      <c r="BE3045">
        <v>63</v>
      </c>
      <c r="BF3045">
        <v>67</v>
      </c>
      <c r="BG3045">
        <v>70</v>
      </c>
      <c r="BH3045">
        <v>73</v>
      </c>
      <c r="BI3045">
        <v>74</v>
      </c>
      <c r="BJ3045">
        <v>74</v>
      </c>
      <c r="BK3045">
        <v>72</v>
      </c>
      <c r="BL3045">
        <v>70</v>
      </c>
      <c r="BM3045">
        <v>66</v>
      </c>
      <c r="BN3045">
        <v>63</v>
      </c>
      <c r="BO3045">
        <v>59</v>
      </c>
      <c r="BP3045">
        <v>58</v>
      </c>
      <c r="BQ3045">
        <v>57</v>
      </c>
      <c r="BR3045">
        <v>56</v>
      </c>
      <c r="BS3045">
        <v>-24.422450000000001</v>
      </c>
      <c r="BT3045">
        <v>19.798829999999999</v>
      </c>
      <c r="BU3045">
        <v>8.7907100000000007</v>
      </c>
      <c r="BV3045">
        <v>11.145200000000001</v>
      </c>
      <c r="BW3045">
        <v>11.52411</v>
      </c>
      <c r="BX3045">
        <v>1.0278929999999999</v>
      </c>
      <c r="BY3045">
        <v>14.184200000000001</v>
      </c>
      <c r="BZ3045">
        <v>19.62933</v>
      </c>
      <c r="CA3045">
        <v>-9.4570919999999994</v>
      </c>
      <c r="CB3045">
        <v>-32.18985</v>
      </c>
      <c r="CC3045">
        <v>-31.651150000000001</v>
      </c>
      <c r="CD3045">
        <v>-21.030729999999998</v>
      </c>
      <c r="CE3045">
        <v>45.60022</v>
      </c>
      <c r="CF3045">
        <v>23.06925</v>
      </c>
      <c r="CG3045">
        <v>15.761290000000001</v>
      </c>
      <c r="CH3045">
        <v>15.30035</v>
      </c>
      <c r="CI3045">
        <v>42.089109999999998</v>
      </c>
      <c r="CJ3045">
        <v>58.784399999999998</v>
      </c>
      <c r="CK3045">
        <v>25.66929</v>
      </c>
      <c r="CL3045">
        <v>17.217510000000001</v>
      </c>
      <c r="CM3045">
        <v>-29.678940000000001</v>
      </c>
      <c r="CN3045">
        <v>-24.343050000000002</v>
      </c>
      <c r="CO3045">
        <v>-27.29861</v>
      </c>
      <c r="CP3045">
        <v>-42.226619999999997</v>
      </c>
      <c r="CQ3045">
        <v>313.97919999999999</v>
      </c>
      <c r="CR3045">
        <v>504.86360000000002</v>
      </c>
      <c r="CS3045">
        <v>627.57629999999995</v>
      </c>
      <c r="CT3045">
        <v>559.04129999999998</v>
      </c>
      <c r="CU3045">
        <v>440.8245</v>
      </c>
      <c r="CV3045">
        <v>182.29409999999999</v>
      </c>
      <c r="CW3045">
        <v>244.75800000000001</v>
      </c>
      <c r="CX3045">
        <v>198.37739999999999</v>
      </c>
      <c r="CY3045">
        <v>295.15620000000001</v>
      </c>
      <c r="CZ3045">
        <v>969.20590000000004</v>
      </c>
      <c r="DA3045">
        <v>892.78290000000004</v>
      </c>
      <c r="DB3045">
        <v>900.18420000000003</v>
      </c>
      <c r="DC3045">
        <v>708.67139999999995</v>
      </c>
      <c r="DD3045">
        <v>147.1541</v>
      </c>
      <c r="DE3045">
        <v>165.1908</v>
      </c>
      <c r="DF3045">
        <v>205.36779999999999</v>
      </c>
      <c r="DG3045">
        <v>490.709</v>
      </c>
      <c r="DH3045">
        <v>265.71010000000001</v>
      </c>
      <c r="DI3045">
        <v>382.32799999999997</v>
      </c>
      <c r="DJ3045">
        <v>1581.3489999999999</v>
      </c>
      <c r="DK3045">
        <v>472.82990000000001</v>
      </c>
      <c r="DL3045">
        <v>465.72160000000002</v>
      </c>
      <c r="DM3045">
        <v>597.21349999999995</v>
      </c>
      <c r="DN3045">
        <v>955.1431</v>
      </c>
      <c r="DO3045">
        <v>18</v>
      </c>
      <c r="DP3045">
        <v>20</v>
      </c>
    </row>
    <row r="3046" spans="1:120" hidden="1" x14ac:dyDescent="0.25">
      <c r="A3046" t="str">
        <f t="shared" si="47"/>
        <v>sublap_id-SLAP_PGCC_Prescribed DA 1-4 (1PM-9PM)_44484_19-19</v>
      </c>
      <c r="B3046" t="s">
        <v>62</v>
      </c>
      <c r="C3046" t="s">
        <v>299</v>
      </c>
      <c r="D3046" t="s">
        <v>61</v>
      </c>
      <c r="E3046" t="s">
        <v>300</v>
      </c>
      <c r="F3046" t="s">
        <v>61</v>
      </c>
      <c r="G3046" t="s">
        <v>61</v>
      </c>
      <c r="H3046" t="s">
        <v>61</v>
      </c>
      <c r="I3046" t="s">
        <v>61</v>
      </c>
      <c r="J3046" t="s">
        <v>61</v>
      </c>
      <c r="K3046" t="s">
        <v>214</v>
      </c>
      <c r="L3046" s="18">
        <v>44484</v>
      </c>
      <c r="M3046">
        <v>19</v>
      </c>
      <c r="N3046">
        <v>19</v>
      </c>
      <c r="O3046" t="s">
        <v>258</v>
      </c>
      <c r="P3046">
        <v>3</v>
      </c>
      <c r="Q3046">
        <v>3</v>
      </c>
      <c r="R3046">
        <v>0</v>
      </c>
      <c r="S3046">
        <v>0</v>
      </c>
      <c r="T3046">
        <v>1</v>
      </c>
      <c r="U3046">
        <v>1</v>
      </c>
      <c r="V3046">
        <v>1</v>
      </c>
      <c r="W3046">
        <v>1171.08</v>
      </c>
      <c r="X3046">
        <v>1373.72</v>
      </c>
      <c r="Y3046">
        <v>1376.88</v>
      </c>
      <c r="Z3046">
        <v>1376.16</v>
      </c>
      <c r="AA3046">
        <v>1373.64</v>
      </c>
      <c r="AB3046">
        <v>1372</v>
      </c>
      <c r="AC3046">
        <v>1380.96</v>
      </c>
      <c r="AD3046">
        <v>1390.72</v>
      </c>
      <c r="AE3046">
        <v>1398.16</v>
      </c>
      <c r="AF3046">
        <v>1415.44</v>
      </c>
      <c r="AG3046">
        <v>1431.84</v>
      </c>
      <c r="AH3046">
        <v>1323.28</v>
      </c>
      <c r="AI3046">
        <v>709.24</v>
      </c>
      <c r="AJ3046">
        <v>806.8</v>
      </c>
      <c r="AK3046">
        <v>813.16</v>
      </c>
      <c r="AL3046">
        <v>797.48</v>
      </c>
      <c r="AM3046">
        <v>699.64</v>
      </c>
      <c r="AN3046">
        <v>341</v>
      </c>
      <c r="AO3046">
        <v>356.76</v>
      </c>
      <c r="AP3046">
        <v>731.84</v>
      </c>
      <c r="AQ3046">
        <v>784.4</v>
      </c>
      <c r="AR3046">
        <v>784.64</v>
      </c>
      <c r="AS3046">
        <v>783.36</v>
      </c>
      <c r="AT3046">
        <v>779.36</v>
      </c>
      <c r="AU3046">
        <v>57</v>
      </c>
      <c r="AV3046">
        <v>51</v>
      </c>
      <c r="AW3046">
        <v>50</v>
      </c>
      <c r="AX3046">
        <v>49</v>
      </c>
      <c r="AY3046">
        <v>49</v>
      </c>
      <c r="AZ3046">
        <v>49</v>
      </c>
      <c r="BA3046">
        <v>49</v>
      </c>
      <c r="BB3046">
        <v>48</v>
      </c>
      <c r="BC3046">
        <v>52</v>
      </c>
      <c r="BD3046">
        <v>58</v>
      </c>
      <c r="BE3046">
        <v>65</v>
      </c>
      <c r="BF3046">
        <v>73</v>
      </c>
      <c r="BG3046">
        <v>77</v>
      </c>
      <c r="BH3046">
        <v>81</v>
      </c>
      <c r="BI3046">
        <v>83</v>
      </c>
      <c r="BJ3046">
        <v>81</v>
      </c>
      <c r="BK3046">
        <v>79</v>
      </c>
      <c r="BL3046">
        <v>76</v>
      </c>
      <c r="BM3046">
        <v>72</v>
      </c>
      <c r="BN3046">
        <v>68</v>
      </c>
      <c r="BO3046">
        <v>63</v>
      </c>
      <c r="BP3046">
        <v>60</v>
      </c>
      <c r="BQ3046">
        <v>61</v>
      </c>
      <c r="BR3046">
        <v>61</v>
      </c>
      <c r="BS3046">
        <v>-18.025040000000001</v>
      </c>
      <c r="BT3046">
        <v>4.0900270000000001</v>
      </c>
      <c r="BU3046">
        <v>3.921875</v>
      </c>
      <c r="BV3046">
        <v>0.57220459999999995</v>
      </c>
      <c r="BW3046">
        <v>1.6930240000000001</v>
      </c>
      <c r="BX3046">
        <v>2.4721679999999999</v>
      </c>
      <c r="BY3046">
        <v>2.5965579999999999</v>
      </c>
      <c r="BZ3046">
        <v>2.8324579999999999</v>
      </c>
      <c r="CA3046">
        <v>0.48303220000000002</v>
      </c>
      <c r="CB3046">
        <v>-10.07748</v>
      </c>
      <c r="CC3046">
        <v>-27.749099999999999</v>
      </c>
      <c r="CD3046">
        <v>-7.858047</v>
      </c>
      <c r="CE3046">
        <v>19.57892</v>
      </c>
      <c r="CF3046">
        <v>4.4205319999999997</v>
      </c>
      <c r="CG3046">
        <v>-12.60413</v>
      </c>
      <c r="CH3046">
        <v>2.7785190000000002</v>
      </c>
      <c r="CI3046">
        <v>70.117800000000003</v>
      </c>
      <c r="CJ3046">
        <v>432.6302</v>
      </c>
      <c r="CK3046">
        <v>437.21690000000001</v>
      </c>
      <c r="CL3046">
        <v>158.63249999999999</v>
      </c>
      <c r="CM3046">
        <v>118.2702</v>
      </c>
      <c r="CN3046">
        <v>73.731579999999994</v>
      </c>
      <c r="CO3046">
        <v>64.243319999999997</v>
      </c>
      <c r="CP3046">
        <v>71.093310000000002</v>
      </c>
      <c r="CQ3046">
        <v>445.34269999999998</v>
      </c>
      <c r="CR3046">
        <v>31.993839999999999</v>
      </c>
      <c r="CS3046">
        <v>35.516500000000001</v>
      </c>
      <c r="CT3046">
        <v>34.162120000000002</v>
      </c>
      <c r="CU3046">
        <v>32.891449999999999</v>
      </c>
      <c r="CV3046">
        <v>37.768749999999997</v>
      </c>
      <c r="CW3046">
        <v>40.033740000000002</v>
      </c>
      <c r="CX3046">
        <v>35.260449999999999</v>
      </c>
      <c r="CY3046">
        <v>33.311079999999997</v>
      </c>
      <c r="CZ3046">
        <v>475.6345</v>
      </c>
      <c r="DA3046">
        <v>1019.568</v>
      </c>
      <c r="DB3046">
        <v>830.27840000000003</v>
      </c>
      <c r="DC3046">
        <v>1459.1210000000001</v>
      </c>
      <c r="DD3046">
        <v>2096.5010000000002</v>
      </c>
      <c r="DE3046">
        <v>1557.24</v>
      </c>
      <c r="DF3046">
        <v>1315.0170000000001</v>
      </c>
      <c r="DG3046">
        <v>1610.7739999999999</v>
      </c>
      <c r="DH3046">
        <v>2256.5949999999998</v>
      </c>
      <c r="DI3046">
        <v>1710.08</v>
      </c>
      <c r="DJ3046">
        <v>1862.93</v>
      </c>
      <c r="DK3046">
        <v>1909.903</v>
      </c>
      <c r="DL3046">
        <v>1305.75</v>
      </c>
      <c r="DM3046">
        <v>1009.7859999999999</v>
      </c>
      <c r="DN3046">
        <v>830.76829999999995</v>
      </c>
      <c r="DO3046">
        <v>19</v>
      </c>
      <c r="DP3046">
        <v>19</v>
      </c>
    </row>
    <row r="3047" spans="1:120" hidden="1" x14ac:dyDescent="0.25">
      <c r="A3047" t="str">
        <f t="shared" si="47"/>
        <v>Size_Grp-20 to 199.99 kW_Prescribed DA 1-4 (1PM-9PM)_44484_19-19</v>
      </c>
      <c r="B3047" t="s">
        <v>62</v>
      </c>
      <c r="C3047" t="s">
        <v>201</v>
      </c>
      <c r="D3047" t="s">
        <v>61</v>
      </c>
      <c r="E3047" t="s">
        <v>61</v>
      </c>
      <c r="F3047" t="s">
        <v>61</v>
      </c>
      <c r="G3047" t="s">
        <v>61</v>
      </c>
      <c r="H3047" t="s">
        <v>61</v>
      </c>
      <c r="I3047" t="s">
        <v>61</v>
      </c>
      <c r="J3047" t="s">
        <v>101</v>
      </c>
      <c r="K3047" t="s">
        <v>214</v>
      </c>
      <c r="L3047" s="18">
        <v>44484</v>
      </c>
      <c r="M3047">
        <v>19</v>
      </c>
      <c r="N3047">
        <v>19</v>
      </c>
      <c r="O3047" t="s">
        <v>258</v>
      </c>
      <c r="P3047">
        <v>1</v>
      </c>
      <c r="Q3047">
        <v>1</v>
      </c>
      <c r="R3047">
        <v>0</v>
      </c>
      <c r="S3047">
        <v>0</v>
      </c>
      <c r="T3047">
        <v>1</v>
      </c>
      <c r="U3047">
        <v>0</v>
      </c>
      <c r="V3047">
        <v>1</v>
      </c>
      <c r="W3047">
        <v>170.4</v>
      </c>
      <c r="X3047">
        <v>179.88</v>
      </c>
      <c r="Y3047">
        <v>180.48</v>
      </c>
      <c r="Z3047">
        <v>181.32</v>
      </c>
      <c r="AA3047">
        <v>180.6</v>
      </c>
      <c r="AB3047">
        <v>180.6</v>
      </c>
      <c r="AC3047">
        <v>181.68</v>
      </c>
      <c r="AD3047">
        <v>184.32</v>
      </c>
      <c r="AE3047">
        <v>187.92</v>
      </c>
      <c r="AF3047">
        <v>189.96</v>
      </c>
      <c r="AG3047">
        <v>187.2</v>
      </c>
      <c r="AH3047">
        <v>166.08</v>
      </c>
      <c r="AI3047">
        <v>117.48</v>
      </c>
      <c r="AJ3047">
        <v>121.32</v>
      </c>
      <c r="AK3047">
        <v>129.24</v>
      </c>
      <c r="AL3047">
        <v>136.80000000000001</v>
      </c>
      <c r="AM3047">
        <v>135.12</v>
      </c>
      <c r="AN3047">
        <v>130.80000000000001</v>
      </c>
      <c r="AO3047">
        <v>125.16</v>
      </c>
      <c r="AP3047">
        <v>123.6</v>
      </c>
      <c r="AQ3047">
        <v>128.04</v>
      </c>
      <c r="AR3047">
        <v>127.2</v>
      </c>
      <c r="AS3047">
        <v>127.44</v>
      </c>
      <c r="AT3047">
        <v>127.32</v>
      </c>
      <c r="AU3047">
        <v>57</v>
      </c>
      <c r="AV3047">
        <v>51</v>
      </c>
      <c r="AW3047">
        <v>50</v>
      </c>
      <c r="AX3047">
        <v>49</v>
      </c>
      <c r="AY3047">
        <v>49</v>
      </c>
      <c r="AZ3047">
        <v>49</v>
      </c>
      <c r="BA3047">
        <v>49</v>
      </c>
      <c r="BB3047">
        <v>48</v>
      </c>
      <c r="BC3047">
        <v>52</v>
      </c>
      <c r="BD3047">
        <v>58</v>
      </c>
      <c r="BE3047">
        <v>65</v>
      </c>
      <c r="BF3047">
        <v>73</v>
      </c>
      <c r="BG3047">
        <v>77</v>
      </c>
      <c r="BH3047">
        <v>81</v>
      </c>
      <c r="BI3047">
        <v>83</v>
      </c>
      <c r="BJ3047">
        <v>81</v>
      </c>
      <c r="BK3047">
        <v>79</v>
      </c>
      <c r="BL3047">
        <v>76</v>
      </c>
      <c r="BM3047">
        <v>72</v>
      </c>
      <c r="BN3047">
        <v>68</v>
      </c>
      <c r="BO3047">
        <v>63</v>
      </c>
      <c r="BP3047">
        <v>60</v>
      </c>
      <c r="BQ3047">
        <v>61</v>
      </c>
      <c r="BR3047">
        <v>61</v>
      </c>
      <c r="BS3047">
        <v>5.1010100000000003E-2</v>
      </c>
      <c r="BT3047">
        <v>-1.843323</v>
      </c>
      <c r="BU3047">
        <v>-2.0849609999999998</v>
      </c>
      <c r="BV3047">
        <v>-2.7102659999999998</v>
      </c>
      <c r="BW3047">
        <v>-1.8484799999999999</v>
      </c>
      <c r="BX3047">
        <v>-1.4766239999999999</v>
      </c>
      <c r="BY3047">
        <v>-0.1005249</v>
      </c>
      <c r="BZ3047">
        <v>0.2906494</v>
      </c>
      <c r="CA3047">
        <v>-0.24548339999999999</v>
      </c>
      <c r="CB3047">
        <v>3.38028</v>
      </c>
      <c r="CC3047">
        <v>4.0992889999999997</v>
      </c>
      <c r="CD3047">
        <v>5.236618</v>
      </c>
      <c r="CE3047">
        <v>6.2245030000000003</v>
      </c>
      <c r="CF3047">
        <v>1.6678010000000001</v>
      </c>
      <c r="CG3047">
        <v>3.318527</v>
      </c>
      <c r="CH3047">
        <v>4.5779719999999999</v>
      </c>
      <c r="CI3047">
        <v>4.4565279999999996</v>
      </c>
      <c r="CJ3047">
        <v>5.9044650000000001</v>
      </c>
      <c r="CK3047">
        <v>4.731903</v>
      </c>
      <c r="CL3047">
        <v>7.1921540000000004</v>
      </c>
      <c r="CM3047">
        <v>8.4022369999999995</v>
      </c>
      <c r="CN3047">
        <v>7.9119869999999999</v>
      </c>
      <c r="CO3047">
        <v>7.4455720000000003</v>
      </c>
      <c r="CP3047">
        <v>7.1220860000000004</v>
      </c>
      <c r="CQ3047">
        <v>10.53881</v>
      </c>
      <c r="CR3047">
        <v>4.4847440000000001</v>
      </c>
      <c r="CS3047">
        <v>2.9011589999999998</v>
      </c>
      <c r="CT3047">
        <v>2.4167709999999998</v>
      </c>
      <c r="CU3047">
        <v>2.4782259999999998</v>
      </c>
      <c r="CV3047">
        <v>1.920723</v>
      </c>
      <c r="CW3047">
        <v>2.4974880000000002</v>
      </c>
      <c r="CX3047">
        <v>0.68001120000000004</v>
      </c>
      <c r="CY3047">
        <v>6.3908469999999999</v>
      </c>
      <c r="CZ3047">
        <v>5.538983</v>
      </c>
      <c r="DA3047">
        <v>20.205439999999999</v>
      </c>
      <c r="DB3047">
        <v>34.274540000000002</v>
      </c>
      <c r="DC3047">
        <v>116.5802</v>
      </c>
      <c r="DD3047">
        <v>151.59549999999999</v>
      </c>
      <c r="DE3047">
        <v>46.916429999999998</v>
      </c>
      <c r="DF3047">
        <v>45.267009999999999</v>
      </c>
      <c r="DG3047">
        <v>68.462969999999999</v>
      </c>
      <c r="DH3047">
        <v>59.950980000000001</v>
      </c>
      <c r="DI3047">
        <v>78.176569999999998</v>
      </c>
      <c r="DJ3047">
        <v>77.031189999999995</v>
      </c>
      <c r="DK3047">
        <v>52.797989999999999</v>
      </c>
      <c r="DL3047">
        <v>61.833060000000003</v>
      </c>
      <c r="DM3047">
        <v>63.521940000000001</v>
      </c>
      <c r="DN3047">
        <v>59.961489999999998</v>
      </c>
      <c r="DO3047">
        <v>19</v>
      </c>
      <c r="DP3047">
        <v>19</v>
      </c>
    </row>
    <row r="3048" spans="1:120" hidden="1" x14ac:dyDescent="0.25">
      <c r="A3048" t="str">
        <f t="shared" si="47"/>
        <v>Industry_Type-1. Agriculture, Mining &amp; Construction_Prescribed DA 1-4 (1PM-9PM)_44484_19-19</v>
      </c>
      <c r="B3048" t="s">
        <v>62</v>
      </c>
      <c r="C3048" t="s">
        <v>211</v>
      </c>
      <c r="D3048" t="s">
        <v>61</v>
      </c>
      <c r="E3048" t="s">
        <v>61</v>
      </c>
      <c r="F3048" t="s">
        <v>61</v>
      </c>
      <c r="G3048" t="s">
        <v>30</v>
      </c>
      <c r="H3048" t="s">
        <v>61</v>
      </c>
      <c r="I3048" t="s">
        <v>61</v>
      </c>
      <c r="J3048" t="s">
        <v>61</v>
      </c>
      <c r="K3048" t="s">
        <v>214</v>
      </c>
      <c r="L3048" s="18">
        <v>44484</v>
      </c>
      <c r="M3048">
        <v>19</v>
      </c>
      <c r="N3048">
        <v>19</v>
      </c>
      <c r="O3048" t="s">
        <v>258</v>
      </c>
      <c r="P3048">
        <v>2</v>
      </c>
      <c r="Q3048">
        <v>2</v>
      </c>
      <c r="R3048">
        <v>0</v>
      </c>
      <c r="S3048">
        <v>0</v>
      </c>
      <c r="T3048">
        <v>1</v>
      </c>
      <c r="U3048">
        <v>1</v>
      </c>
      <c r="V3048">
        <v>1</v>
      </c>
      <c r="W3048">
        <v>1000.68</v>
      </c>
      <c r="X3048">
        <v>1193.8399999999999</v>
      </c>
      <c r="Y3048">
        <v>1196.4000000000001</v>
      </c>
      <c r="Z3048">
        <v>1194.8399999999999</v>
      </c>
      <c r="AA3048">
        <v>1193.04</v>
      </c>
      <c r="AB3048">
        <v>1191.4000000000001</v>
      </c>
      <c r="AC3048">
        <v>1199.28</v>
      </c>
      <c r="AD3048">
        <v>1206.4000000000001</v>
      </c>
      <c r="AE3048">
        <v>1210.24</v>
      </c>
      <c r="AF3048">
        <v>1225.48</v>
      </c>
      <c r="AG3048">
        <v>1244.6400000000001</v>
      </c>
      <c r="AH3048">
        <v>1157.2</v>
      </c>
      <c r="AI3048">
        <v>591.76</v>
      </c>
      <c r="AJ3048">
        <v>685.48</v>
      </c>
      <c r="AK3048">
        <v>683.92</v>
      </c>
      <c r="AL3048">
        <v>660.68</v>
      </c>
      <c r="AM3048">
        <v>564.52</v>
      </c>
      <c r="AN3048">
        <v>210.2</v>
      </c>
      <c r="AO3048">
        <v>231.6</v>
      </c>
      <c r="AP3048">
        <v>608.24</v>
      </c>
      <c r="AQ3048">
        <v>656.36</v>
      </c>
      <c r="AR3048">
        <v>657.44</v>
      </c>
      <c r="AS3048">
        <v>655.92</v>
      </c>
      <c r="AT3048">
        <v>652.04</v>
      </c>
      <c r="AU3048">
        <v>57</v>
      </c>
      <c r="AV3048">
        <v>51</v>
      </c>
      <c r="AW3048">
        <v>50</v>
      </c>
      <c r="AX3048">
        <v>49</v>
      </c>
      <c r="AY3048">
        <v>49</v>
      </c>
      <c r="AZ3048">
        <v>49</v>
      </c>
      <c r="BA3048">
        <v>49</v>
      </c>
      <c r="BB3048">
        <v>48</v>
      </c>
      <c r="BC3048">
        <v>52</v>
      </c>
      <c r="BD3048">
        <v>58</v>
      </c>
      <c r="BE3048">
        <v>65</v>
      </c>
      <c r="BF3048">
        <v>73</v>
      </c>
      <c r="BG3048">
        <v>77</v>
      </c>
      <c r="BH3048">
        <v>81</v>
      </c>
      <c r="BI3048">
        <v>83</v>
      </c>
      <c r="BJ3048">
        <v>81</v>
      </c>
      <c r="BK3048">
        <v>79</v>
      </c>
      <c r="BL3048">
        <v>76</v>
      </c>
      <c r="BM3048">
        <v>72</v>
      </c>
      <c r="BN3048">
        <v>68</v>
      </c>
      <c r="BO3048">
        <v>63</v>
      </c>
      <c r="BP3048">
        <v>60</v>
      </c>
      <c r="BQ3048">
        <v>61</v>
      </c>
      <c r="BR3048">
        <v>61</v>
      </c>
      <c r="BS3048">
        <v>-18.076049999999999</v>
      </c>
      <c r="BT3048">
        <v>5.9333499999999999</v>
      </c>
      <c r="BU3048">
        <v>6.0068359999999998</v>
      </c>
      <c r="BV3048">
        <v>3.2824710000000001</v>
      </c>
      <c r="BW3048">
        <v>3.5415040000000002</v>
      </c>
      <c r="BX3048">
        <v>3.9487920000000001</v>
      </c>
      <c r="BY3048">
        <v>2.6970830000000001</v>
      </c>
      <c r="BZ3048">
        <v>2.5418090000000002</v>
      </c>
      <c r="CA3048">
        <v>0.72851560000000004</v>
      </c>
      <c r="CB3048">
        <v>-13.45776</v>
      </c>
      <c r="CC3048">
        <v>-31.848389999999998</v>
      </c>
      <c r="CD3048">
        <v>-13.094670000000001</v>
      </c>
      <c r="CE3048">
        <v>13.354419999999999</v>
      </c>
      <c r="CF3048">
        <v>2.7527309999999998</v>
      </c>
      <c r="CG3048">
        <v>-15.922650000000001</v>
      </c>
      <c r="CH3048">
        <v>-1.7994540000000001</v>
      </c>
      <c r="CI3048">
        <v>65.661270000000002</v>
      </c>
      <c r="CJ3048">
        <v>426.72579999999999</v>
      </c>
      <c r="CK3048">
        <v>432.48500000000001</v>
      </c>
      <c r="CL3048">
        <v>151.44040000000001</v>
      </c>
      <c r="CM3048">
        <v>109.86799999999999</v>
      </c>
      <c r="CN3048">
        <v>65.819599999999994</v>
      </c>
      <c r="CO3048">
        <v>56.797739999999997</v>
      </c>
      <c r="CP3048">
        <v>63.971220000000002</v>
      </c>
      <c r="CQ3048">
        <v>434.8039</v>
      </c>
      <c r="CR3048">
        <v>27.50909</v>
      </c>
      <c r="CS3048">
        <v>32.615340000000003</v>
      </c>
      <c r="CT3048">
        <v>31.745349999999998</v>
      </c>
      <c r="CU3048">
        <v>30.413229999999999</v>
      </c>
      <c r="CV3048">
        <v>35.848030000000001</v>
      </c>
      <c r="CW3048">
        <v>37.536259999999999</v>
      </c>
      <c r="CX3048">
        <v>34.580440000000003</v>
      </c>
      <c r="CY3048">
        <v>26.92023</v>
      </c>
      <c r="CZ3048">
        <v>470.09559999999999</v>
      </c>
      <c r="DA3048">
        <v>999.36239999999998</v>
      </c>
      <c r="DB3048">
        <v>796.00379999999996</v>
      </c>
      <c r="DC3048">
        <v>1342.54</v>
      </c>
      <c r="DD3048">
        <v>1944.905</v>
      </c>
      <c r="DE3048">
        <v>1510.3240000000001</v>
      </c>
      <c r="DF3048">
        <v>1269.75</v>
      </c>
      <c r="DG3048">
        <v>1542.3109999999999</v>
      </c>
      <c r="DH3048">
        <v>2196.6439999999998</v>
      </c>
      <c r="DI3048">
        <v>1631.903</v>
      </c>
      <c r="DJ3048">
        <v>1785.8989999999999</v>
      </c>
      <c r="DK3048">
        <v>1857.105</v>
      </c>
      <c r="DL3048">
        <v>1243.9169999999999</v>
      </c>
      <c r="DM3048">
        <v>946.2636</v>
      </c>
      <c r="DN3048">
        <v>770.80679999999995</v>
      </c>
      <c r="DO3048">
        <v>19</v>
      </c>
      <c r="DP3048">
        <v>19</v>
      </c>
    </row>
    <row r="3049" spans="1:120" hidden="1" x14ac:dyDescent="0.25">
      <c r="A3049" t="str">
        <f t="shared" si="47"/>
        <v>OtherDR-No_Prescribed DA 1-4 (1PM-9PM)_44484_19-19</v>
      </c>
      <c r="B3049" t="s">
        <v>62</v>
      </c>
      <c r="C3049" t="s">
        <v>323</v>
      </c>
      <c r="D3049" t="s">
        <v>61</v>
      </c>
      <c r="E3049" t="s">
        <v>61</v>
      </c>
      <c r="F3049" t="s">
        <v>61</v>
      </c>
      <c r="G3049" t="s">
        <v>61</v>
      </c>
      <c r="H3049" t="s">
        <v>61</v>
      </c>
      <c r="I3049" t="s">
        <v>97</v>
      </c>
      <c r="J3049" t="s">
        <v>61</v>
      </c>
      <c r="K3049" t="s">
        <v>214</v>
      </c>
      <c r="L3049" s="18">
        <v>44484</v>
      </c>
      <c r="M3049">
        <v>19</v>
      </c>
      <c r="N3049">
        <v>19</v>
      </c>
      <c r="O3049" t="s">
        <v>258</v>
      </c>
      <c r="P3049">
        <v>3</v>
      </c>
      <c r="Q3049">
        <v>3</v>
      </c>
      <c r="R3049">
        <v>0</v>
      </c>
      <c r="S3049">
        <v>0</v>
      </c>
      <c r="T3049">
        <v>1</v>
      </c>
      <c r="U3049">
        <v>1</v>
      </c>
      <c r="V3049">
        <v>1</v>
      </c>
      <c r="W3049">
        <v>1171.08</v>
      </c>
      <c r="X3049">
        <v>1373.72</v>
      </c>
      <c r="Y3049">
        <v>1376.88</v>
      </c>
      <c r="Z3049">
        <v>1376.16</v>
      </c>
      <c r="AA3049">
        <v>1373.64</v>
      </c>
      <c r="AB3049">
        <v>1372</v>
      </c>
      <c r="AC3049">
        <v>1380.96</v>
      </c>
      <c r="AD3049">
        <v>1390.72</v>
      </c>
      <c r="AE3049">
        <v>1398.16</v>
      </c>
      <c r="AF3049">
        <v>1415.44</v>
      </c>
      <c r="AG3049">
        <v>1431.84</v>
      </c>
      <c r="AH3049">
        <v>1323.28</v>
      </c>
      <c r="AI3049">
        <v>709.24</v>
      </c>
      <c r="AJ3049">
        <v>806.8</v>
      </c>
      <c r="AK3049">
        <v>813.16</v>
      </c>
      <c r="AL3049">
        <v>797.48</v>
      </c>
      <c r="AM3049">
        <v>699.64</v>
      </c>
      <c r="AN3049">
        <v>341</v>
      </c>
      <c r="AO3049">
        <v>356.76</v>
      </c>
      <c r="AP3049">
        <v>731.84</v>
      </c>
      <c r="AQ3049">
        <v>784.4</v>
      </c>
      <c r="AR3049">
        <v>784.64</v>
      </c>
      <c r="AS3049">
        <v>783.36</v>
      </c>
      <c r="AT3049">
        <v>779.36</v>
      </c>
      <c r="AU3049">
        <v>57</v>
      </c>
      <c r="AV3049">
        <v>51</v>
      </c>
      <c r="AW3049">
        <v>50</v>
      </c>
      <c r="AX3049">
        <v>49</v>
      </c>
      <c r="AY3049">
        <v>49</v>
      </c>
      <c r="AZ3049">
        <v>49</v>
      </c>
      <c r="BA3049">
        <v>49</v>
      </c>
      <c r="BB3049">
        <v>48</v>
      </c>
      <c r="BC3049">
        <v>52</v>
      </c>
      <c r="BD3049">
        <v>58</v>
      </c>
      <c r="BE3049">
        <v>65</v>
      </c>
      <c r="BF3049">
        <v>73</v>
      </c>
      <c r="BG3049">
        <v>77</v>
      </c>
      <c r="BH3049">
        <v>81</v>
      </c>
      <c r="BI3049">
        <v>83</v>
      </c>
      <c r="BJ3049">
        <v>81</v>
      </c>
      <c r="BK3049">
        <v>79</v>
      </c>
      <c r="BL3049">
        <v>76</v>
      </c>
      <c r="BM3049">
        <v>72</v>
      </c>
      <c r="BN3049">
        <v>68</v>
      </c>
      <c r="BO3049">
        <v>63</v>
      </c>
      <c r="BP3049">
        <v>60</v>
      </c>
      <c r="BQ3049">
        <v>61</v>
      </c>
      <c r="BR3049">
        <v>61</v>
      </c>
      <c r="BS3049">
        <v>-18.025040000000001</v>
      </c>
      <c r="BT3049">
        <v>4.0900270000000001</v>
      </c>
      <c r="BU3049">
        <v>3.921875</v>
      </c>
      <c r="BV3049">
        <v>0.57220459999999995</v>
      </c>
      <c r="BW3049">
        <v>1.6930240000000001</v>
      </c>
      <c r="BX3049">
        <v>2.4721679999999999</v>
      </c>
      <c r="BY3049">
        <v>2.5965579999999999</v>
      </c>
      <c r="BZ3049">
        <v>2.8324579999999999</v>
      </c>
      <c r="CA3049">
        <v>0.48303220000000002</v>
      </c>
      <c r="CB3049">
        <v>-10.07748</v>
      </c>
      <c r="CC3049">
        <v>-27.749099999999999</v>
      </c>
      <c r="CD3049">
        <v>-7.858047</v>
      </c>
      <c r="CE3049">
        <v>19.57892</v>
      </c>
      <c r="CF3049">
        <v>4.4205319999999997</v>
      </c>
      <c r="CG3049">
        <v>-12.60413</v>
      </c>
      <c r="CH3049">
        <v>2.7785190000000002</v>
      </c>
      <c r="CI3049">
        <v>70.117800000000003</v>
      </c>
      <c r="CJ3049">
        <v>432.6302</v>
      </c>
      <c r="CK3049">
        <v>437.21690000000001</v>
      </c>
      <c r="CL3049">
        <v>158.63249999999999</v>
      </c>
      <c r="CM3049">
        <v>118.2702</v>
      </c>
      <c r="CN3049">
        <v>73.731579999999994</v>
      </c>
      <c r="CO3049">
        <v>64.243319999999997</v>
      </c>
      <c r="CP3049">
        <v>71.093310000000002</v>
      </c>
      <c r="CQ3049">
        <v>445.34269999999998</v>
      </c>
      <c r="CR3049">
        <v>31.993839999999999</v>
      </c>
      <c r="CS3049">
        <v>35.516500000000001</v>
      </c>
      <c r="CT3049">
        <v>34.162120000000002</v>
      </c>
      <c r="CU3049">
        <v>32.891449999999999</v>
      </c>
      <c r="CV3049">
        <v>37.768749999999997</v>
      </c>
      <c r="CW3049">
        <v>40.033740000000002</v>
      </c>
      <c r="CX3049">
        <v>35.260449999999999</v>
      </c>
      <c r="CY3049">
        <v>33.311079999999997</v>
      </c>
      <c r="CZ3049">
        <v>475.6345</v>
      </c>
      <c r="DA3049">
        <v>1019.568</v>
      </c>
      <c r="DB3049">
        <v>830.27840000000003</v>
      </c>
      <c r="DC3049">
        <v>1459.1210000000001</v>
      </c>
      <c r="DD3049">
        <v>2096.5010000000002</v>
      </c>
      <c r="DE3049">
        <v>1557.24</v>
      </c>
      <c r="DF3049">
        <v>1315.0170000000001</v>
      </c>
      <c r="DG3049">
        <v>1610.7739999999999</v>
      </c>
      <c r="DH3049">
        <v>2256.5949999999998</v>
      </c>
      <c r="DI3049">
        <v>1710.08</v>
      </c>
      <c r="DJ3049">
        <v>1862.93</v>
      </c>
      <c r="DK3049">
        <v>1909.903</v>
      </c>
      <c r="DL3049">
        <v>1305.75</v>
      </c>
      <c r="DM3049">
        <v>1009.7859999999999</v>
      </c>
      <c r="DN3049">
        <v>830.76829999999995</v>
      </c>
      <c r="DO3049">
        <v>19</v>
      </c>
      <c r="DP3049">
        <v>19</v>
      </c>
    </row>
    <row r="3050" spans="1:120" hidden="1" x14ac:dyDescent="0.25">
      <c r="A3050" t="str">
        <f t="shared" si="47"/>
        <v>Size_Grp-20 to 199.99 kW_Prescribed DA 1-4 (1PM-9PM)_44484_18-20</v>
      </c>
      <c r="B3050" t="s">
        <v>62</v>
      </c>
      <c r="C3050" t="s">
        <v>201</v>
      </c>
      <c r="D3050" t="s">
        <v>61</v>
      </c>
      <c r="E3050" t="s">
        <v>61</v>
      </c>
      <c r="F3050" t="s">
        <v>61</v>
      </c>
      <c r="G3050" t="s">
        <v>61</v>
      </c>
      <c r="H3050" t="s">
        <v>61</v>
      </c>
      <c r="I3050" t="s">
        <v>61</v>
      </c>
      <c r="J3050" t="s">
        <v>101</v>
      </c>
      <c r="K3050" t="s">
        <v>214</v>
      </c>
      <c r="L3050" s="18">
        <v>44484</v>
      </c>
      <c r="M3050">
        <v>18</v>
      </c>
      <c r="N3050">
        <v>20</v>
      </c>
      <c r="O3050" t="s">
        <v>258</v>
      </c>
      <c r="P3050">
        <v>1</v>
      </c>
      <c r="Q3050">
        <v>1</v>
      </c>
      <c r="R3050">
        <v>0</v>
      </c>
      <c r="S3050">
        <v>0</v>
      </c>
      <c r="T3050">
        <v>1</v>
      </c>
      <c r="U3050">
        <v>0</v>
      </c>
      <c r="V3050">
        <v>1</v>
      </c>
      <c r="W3050">
        <v>125.36</v>
      </c>
      <c r="X3050">
        <v>97.4</v>
      </c>
      <c r="Y3050">
        <v>94.96</v>
      </c>
      <c r="Z3050">
        <v>95.08</v>
      </c>
      <c r="AA3050">
        <v>96.48</v>
      </c>
      <c r="AB3050">
        <v>95.4</v>
      </c>
      <c r="AC3050">
        <v>84.6</v>
      </c>
      <c r="AD3050">
        <v>68.680000000000007</v>
      </c>
      <c r="AE3050">
        <v>87.32</v>
      </c>
      <c r="AF3050">
        <v>94.92</v>
      </c>
      <c r="AG3050">
        <v>96.76</v>
      </c>
      <c r="AH3050">
        <v>102.96</v>
      </c>
      <c r="AI3050">
        <v>106.2</v>
      </c>
      <c r="AJ3050">
        <v>109.2</v>
      </c>
      <c r="AK3050">
        <v>112.96</v>
      </c>
      <c r="AL3050">
        <v>113.56</v>
      </c>
      <c r="AM3050">
        <v>103.44</v>
      </c>
      <c r="AN3050">
        <v>32.479999999999997</v>
      </c>
      <c r="AO3050">
        <v>30.08</v>
      </c>
      <c r="AP3050">
        <v>37.479999999999997</v>
      </c>
      <c r="AQ3050">
        <v>83.84</v>
      </c>
      <c r="AR3050">
        <v>80.319999999999993</v>
      </c>
      <c r="AS3050">
        <v>80.959999999999994</v>
      </c>
      <c r="AT3050">
        <v>83.4</v>
      </c>
      <c r="AU3050">
        <v>60</v>
      </c>
      <c r="AV3050">
        <v>56</v>
      </c>
      <c r="AW3050">
        <v>55</v>
      </c>
      <c r="AX3050">
        <v>54</v>
      </c>
      <c r="AY3050">
        <v>54</v>
      </c>
      <c r="AZ3050">
        <v>54</v>
      </c>
      <c r="BA3050">
        <v>54</v>
      </c>
      <c r="BB3050">
        <v>54</v>
      </c>
      <c r="BC3050">
        <v>56</v>
      </c>
      <c r="BD3050">
        <v>61</v>
      </c>
      <c r="BE3050">
        <v>68</v>
      </c>
      <c r="BF3050">
        <v>73</v>
      </c>
      <c r="BG3050">
        <v>75</v>
      </c>
      <c r="BH3050">
        <v>79</v>
      </c>
      <c r="BI3050">
        <v>81</v>
      </c>
      <c r="BJ3050">
        <v>82</v>
      </c>
      <c r="BK3050">
        <v>83</v>
      </c>
      <c r="BL3050">
        <v>81</v>
      </c>
      <c r="BM3050">
        <v>77</v>
      </c>
      <c r="BN3050">
        <v>74</v>
      </c>
      <c r="BO3050">
        <v>69</v>
      </c>
      <c r="BP3050">
        <v>64</v>
      </c>
      <c r="BQ3050">
        <v>64</v>
      </c>
      <c r="BR3050">
        <v>64</v>
      </c>
      <c r="BS3050">
        <v>-23.906790000000001</v>
      </c>
      <c r="BT3050">
        <v>-8.9930800000000009</v>
      </c>
      <c r="BU3050">
        <v>-7.8377299999999996</v>
      </c>
      <c r="BV3050">
        <v>-7.0318069999999997</v>
      </c>
      <c r="BW3050">
        <v>-6.0455019999999999</v>
      </c>
      <c r="BX3050">
        <v>-5.1708679999999996</v>
      </c>
      <c r="BY3050">
        <v>-7.5965040000000004</v>
      </c>
      <c r="BZ3050">
        <v>6.3001019999999999</v>
      </c>
      <c r="CA3050">
        <v>7.0441890000000003</v>
      </c>
      <c r="CB3050">
        <v>5.4508130000000001</v>
      </c>
      <c r="CC3050">
        <v>3.4983900000000001</v>
      </c>
      <c r="CD3050">
        <v>8.3815690000000007</v>
      </c>
      <c r="CE3050">
        <v>5.8103100000000003</v>
      </c>
      <c r="CF3050">
        <v>7.0606</v>
      </c>
      <c r="CG3050">
        <v>8.1607509999999994</v>
      </c>
      <c r="CH3050">
        <v>8.0455629999999996</v>
      </c>
      <c r="CI3050">
        <v>14.13007</v>
      </c>
      <c r="CJ3050">
        <v>74.907060000000001</v>
      </c>
      <c r="CK3050">
        <v>71.934269999999998</v>
      </c>
      <c r="CL3050">
        <v>70.507679999999993</v>
      </c>
      <c r="CM3050">
        <v>9.6894609999999997</v>
      </c>
      <c r="CN3050">
        <v>-0.66511540000000002</v>
      </c>
      <c r="CO3050">
        <v>0.26405329999999999</v>
      </c>
      <c r="CP3050">
        <v>-1.0056609999999999</v>
      </c>
      <c r="CQ3050">
        <v>55.637920000000001</v>
      </c>
      <c r="CR3050">
        <v>37.677900000000001</v>
      </c>
      <c r="CS3050">
        <v>38.672910000000002</v>
      </c>
      <c r="CT3050">
        <v>36.722799999999999</v>
      </c>
      <c r="CU3050">
        <v>22.554739999999999</v>
      </c>
      <c r="CV3050">
        <v>22.587019999999999</v>
      </c>
      <c r="CW3050">
        <v>52.277169999999998</v>
      </c>
      <c r="CX3050">
        <v>6.7763350000000004</v>
      </c>
      <c r="CY3050">
        <v>45.97766</v>
      </c>
      <c r="CZ3050">
        <v>66.886880000000005</v>
      </c>
      <c r="DA3050">
        <v>53.993839999999999</v>
      </c>
      <c r="DB3050">
        <v>101.9932</v>
      </c>
      <c r="DC3050">
        <v>125.5548</v>
      </c>
      <c r="DD3050">
        <v>162.27850000000001</v>
      </c>
      <c r="DE3050">
        <v>149.71629999999999</v>
      </c>
      <c r="DF3050">
        <v>149.02520000000001</v>
      </c>
      <c r="DG3050">
        <v>95.528440000000003</v>
      </c>
      <c r="DH3050">
        <v>33.431950000000001</v>
      </c>
      <c r="DI3050">
        <v>28.177779999999998</v>
      </c>
      <c r="DJ3050">
        <v>26.71902</v>
      </c>
      <c r="DK3050">
        <v>67.096890000000002</v>
      </c>
      <c r="DL3050">
        <v>168.0932</v>
      </c>
      <c r="DM3050">
        <v>150.37880000000001</v>
      </c>
      <c r="DN3050">
        <v>135.2028</v>
      </c>
      <c r="DO3050">
        <v>18</v>
      </c>
      <c r="DP3050">
        <v>20</v>
      </c>
    </row>
    <row r="3051" spans="1:120" hidden="1" x14ac:dyDescent="0.25">
      <c r="A3051" t="str">
        <f t="shared" si="47"/>
        <v>Aggregator-Blue Zone Resources, LLC_Prescribed DA 1-4 (1PM-9PM)_44484_Combined</v>
      </c>
      <c r="B3051" t="s">
        <v>62</v>
      </c>
      <c r="C3051" t="s">
        <v>261</v>
      </c>
      <c r="D3051" t="s">
        <v>61</v>
      </c>
      <c r="E3051" t="s">
        <v>61</v>
      </c>
      <c r="F3051" t="s">
        <v>262</v>
      </c>
      <c r="G3051" t="s">
        <v>61</v>
      </c>
      <c r="H3051" t="s">
        <v>61</v>
      </c>
      <c r="I3051" t="s">
        <v>61</v>
      </c>
      <c r="J3051" t="s">
        <v>61</v>
      </c>
      <c r="K3051" t="s">
        <v>214</v>
      </c>
      <c r="L3051" s="18">
        <v>44484</v>
      </c>
      <c r="M3051">
        <v>19</v>
      </c>
      <c r="N3051">
        <v>19</v>
      </c>
      <c r="O3051" t="s">
        <v>258</v>
      </c>
      <c r="P3051">
        <v>6</v>
      </c>
      <c r="Q3051">
        <v>5</v>
      </c>
      <c r="R3051">
        <v>1</v>
      </c>
      <c r="S3051">
        <v>0</v>
      </c>
      <c r="T3051">
        <v>1</v>
      </c>
      <c r="U3051">
        <v>0</v>
      </c>
      <c r="V3051">
        <v>1</v>
      </c>
      <c r="W3051">
        <v>2105.2800000000002</v>
      </c>
      <c r="X3051">
        <v>2275.58</v>
      </c>
      <c r="Y3051">
        <v>2276.52</v>
      </c>
      <c r="Z3051">
        <v>2275.02</v>
      </c>
      <c r="AA3051">
        <v>2273.88</v>
      </c>
      <c r="AB3051">
        <v>2275.66</v>
      </c>
      <c r="AC3051">
        <v>2326.7399999999998</v>
      </c>
      <c r="AD3051">
        <v>2325.1</v>
      </c>
      <c r="AE3051">
        <v>2349.6999999999998</v>
      </c>
      <c r="AF3051">
        <v>2365.1799999999998</v>
      </c>
      <c r="AG3051">
        <v>2266.7399999999998</v>
      </c>
      <c r="AH3051">
        <v>2071.2399999999998</v>
      </c>
      <c r="AI3051">
        <v>1333.42</v>
      </c>
      <c r="AJ3051">
        <v>1133.56</v>
      </c>
      <c r="AK3051">
        <v>1133.8</v>
      </c>
      <c r="AL3051">
        <v>1136.78</v>
      </c>
      <c r="AM3051">
        <v>991.84</v>
      </c>
      <c r="AN3051">
        <v>485.48</v>
      </c>
      <c r="AO3051">
        <v>477.24</v>
      </c>
      <c r="AP3051">
        <v>928.94</v>
      </c>
      <c r="AQ3051">
        <v>1099.52</v>
      </c>
      <c r="AR3051">
        <v>1604.48</v>
      </c>
      <c r="AS3051">
        <v>1663.68</v>
      </c>
      <c r="AT3051">
        <v>1657.58</v>
      </c>
      <c r="AU3051">
        <v>57.5</v>
      </c>
      <c r="AV3051">
        <v>53</v>
      </c>
      <c r="AW3051">
        <v>52</v>
      </c>
      <c r="AX3051">
        <v>51</v>
      </c>
      <c r="AY3051">
        <v>51</v>
      </c>
      <c r="AZ3051">
        <v>51</v>
      </c>
      <c r="BA3051">
        <v>51</v>
      </c>
      <c r="BB3051">
        <v>50.5</v>
      </c>
      <c r="BC3051">
        <v>53.5</v>
      </c>
      <c r="BD3051">
        <v>58.5</v>
      </c>
      <c r="BE3051">
        <v>65.25</v>
      </c>
      <c r="BF3051">
        <v>71.5</v>
      </c>
      <c r="BG3051">
        <v>74.75</v>
      </c>
      <c r="BH3051">
        <v>78.5</v>
      </c>
      <c r="BI3051">
        <v>80.25</v>
      </c>
      <c r="BJ3051">
        <v>79.5</v>
      </c>
      <c r="BK3051">
        <v>78.25</v>
      </c>
      <c r="BL3051">
        <v>75.75</v>
      </c>
      <c r="BM3051">
        <v>71.75</v>
      </c>
      <c r="BN3051">
        <v>68.25</v>
      </c>
      <c r="BO3051">
        <v>63.5</v>
      </c>
      <c r="BP3051">
        <v>60.5</v>
      </c>
      <c r="BQ3051">
        <v>60.75</v>
      </c>
      <c r="BR3051">
        <v>60.5</v>
      </c>
      <c r="BS3051">
        <v>-90.518910000000005</v>
      </c>
      <c r="BT3051">
        <v>20.298649999999999</v>
      </c>
      <c r="BU3051">
        <v>5.3513450000000002</v>
      </c>
      <c r="BV3051">
        <v>6.7422979999999999</v>
      </c>
      <c r="BW3051">
        <v>9.9109339999999992</v>
      </c>
      <c r="BX3051">
        <v>-3.7422939999999998</v>
      </c>
      <c r="BY3051">
        <v>12.478109999999999</v>
      </c>
      <c r="BZ3051">
        <v>41.726610000000001</v>
      </c>
      <c r="CA3051">
        <v>-3.1363219999999998</v>
      </c>
      <c r="CB3051">
        <v>-50.186039999999998</v>
      </c>
      <c r="CC3051">
        <v>-69.97824</v>
      </c>
      <c r="CD3051">
        <v>-26.831790000000002</v>
      </c>
      <c r="CE3051">
        <v>96.694720000000004</v>
      </c>
      <c r="CF3051">
        <v>49.615310000000001</v>
      </c>
      <c r="CG3051">
        <v>23.278939999999999</v>
      </c>
      <c r="CH3051">
        <v>37.797379999999997</v>
      </c>
      <c r="CI3051">
        <v>154.44659999999999</v>
      </c>
      <c r="CJ3051">
        <v>633.16740000000004</v>
      </c>
      <c r="CK3051">
        <v>583.62220000000002</v>
      </c>
      <c r="CL3051">
        <v>290.22030000000001</v>
      </c>
      <c r="CM3051">
        <v>88.285979999999995</v>
      </c>
      <c r="CN3051">
        <v>36.219340000000003</v>
      </c>
      <c r="CO3051">
        <v>23.691469999999999</v>
      </c>
      <c r="CP3051">
        <v>6.2448810000000003</v>
      </c>
      <c r="CQ3051">
        <v>1276.981</v>
      </c>
      <c r="CR3051">
        <v>1252.712</v>
      </c>
      <c r="CS3051">
        <v>1534.577</v>
      </c>
      <c r="CT3051">
        <v>1374.6310000000001</v>
      </c>
      <c r="CU3051">
        <v>1075.4949999999999</v>
      </c>
      <c r="CV3051">
        <v>498.75119999999998</v>
      </c>
      <c r="CW3051">
        <v>708.36279999999999</v>
      </c>
      <c r="CX3051">
        <v>496.85640000000001</v>
      </c>
      <c r="CY3051">
        <v>800.86220000000003</v>
      </c>
      <c r="CZ3051">
        <v>2806.8429999999998</v>
      </c>
      <c r="DA3051">
        <v>3149.8150000000001</v>
      </c>
      <c r="DB3051">
        <v>3085.1779999999999</v>
      </c>
      <c r="DC3051">
        <v>3336.13</v>
      </c>
      <c r="DD3051">
        <v>2792.7240000000002</v>
      </c>
      <c r="DE3051">
        <v>2265.7809999999999</v>
      </c>
      <c r="DF3051">
        <v>2112.402</v>
      </c>
      <c r="DG3051">
        <v>2929.808</v>
      </c>
      <c r="DH3051">
        <v>2929.665</v>
      </c>
      <c r="DI3051">
        <v>2633.7179999999998</v>
      </c>
      <c r="DJ3051">
        <v>5481.0829999999996</v>
      </c>
      <c r="DK3051">
        <v>3124.7379999999998</v>
      </c>
      <c r="DL3051">
        <v>2731.8330000000001</v>
      </c>
      <c r="DM3051">
        <v>2691.8679999999999</v>
      </c>
      <c r="DN3051">
        <v>3284.0459999999998</v>
      </c>
      <c r="DO3051">
        <v>18</v>
      </c>
      <c r="DP3051">
        <v>20</v>
      </c>
    </row>
    <row r="3052" spans="1:120" hidden="1" x14ac:dyDescent="0.25">
      <c r="A3052" t="str">
        <f t="shared" si="47"/>
        <v>Size_Grp-200 kW and above_Prescribed DA 1-4 (1PM-9PM)_44484_Combined</v>
      </c>
      <c r="B3052" t="s">
        <v>62</v>
      </c>
      <c r="C3052" t="s">
        <v>207</v>
      </c>
      <c r="D3052" t="s">
        <v>61</v>
      </c>
      <c r="E3052" t="s">
        <v>61</v>
      </c>
      <c r="F3052" t="s">
        <v>61</v>
      </c>
      <c r="G3052" t="s">
        <v>61</v>
      </c>
      <c r="H3052" t="s">
        <v>61</v>
      </c>
      <c r="I3052" t="s">
        <v>61</v>
      </c>
      <c r="J3052" t="s">
        <v>102</v>
      </c>
      <c r="K3052" t="s">
        <v>214</v>
      </c>
      <c r="L3052" s="18">
        <v>44484</v>
      </c>
      <c r="M3052">
        <v>19</v>
      </c>
      <c r="N3052">
        <v>19</v>
      </c>
      <c r="O3052" t="s">
        <v>258</v>
      </c>
      <c r="P3052">
        <v>3</v>
      </c>
      <c r="Q3052">
        <v>3</v>
      </c>
      <c r="R3052">
        <v>1</v>
      </c>
      <c r="S3052">
        <v>0</v>
      </c>
      <c r="T3052">
        <v>1</v>
      </c>
      <c r="U3052">
        <v>0</v>
      </c>
      <c r="V3052">
        <v>1</v>
      </c>
      <c r="W3052">
        <v>1498.12</v>
      </c>
      <c r="X3052">
        <v>1697.68</v>
      </c>
      <c r="Y3052">
        <v>1701.2</v>
      </c>
      <c r="Z3052">
        <v>1699</v>
      </c>
      <c r="AA3052">
        <v>1696.72</v>
      </c>
      <c r="AB3052">
        <v>1698.44</v>
      </c>
      <c r="AC3052">
        <v>1745.2</v>
      </c>
      <c r="AD3052">
        <v>1760.64</v>
      </c>
      <c r="AE3052">
        <v>1757.28</v>
      </c>
      <c r="AF3052">
        <v>1763.72</v>
      </c>
      <c r="AG3052">
        <v>1704.48</v>
      </c>
      <c r="AH3052">
        <v>1552.88</v>
      </c>
      <c r="AI3052">
        <v>901.68</v>
      </c>
      <c r="AJ3052">
        <v>794.12</v>
      </c>
      <c r="AK3052">
        <v>784.72</v>
      </c>
      <c r="AL3052">
        <v>773.32</v>
      </c>
      <c r="AM3052">
        <v>655.88</v>
      </c>
      <c r="AN3052">
        <v>274.04000000000002</v>
      </c>
      <c r="AO3052">
        <v>281.83999999999997</v>
      </c>
      <c r="AP3052">
        <v>702.16</v>
      </c>
      <c r="AQ3052">
        <v>782.6</v>
      </c>
      <c r="AR3052">
        <v>1123.68</v>
      </c>
      <c r="AS3052">
        <v>1161.8399999999999</v>
      </c>
      <c r="AT3052">
        <v>1154.1199999999999</v>
      </c>
      <c r="AU3052">
        <v>56.666666999999997</v>
      </c>
      <c r="AV3052">
        <v>52</v>
      </c>
      <c r="AW3052">
        <v>51</v>
      </c>
      <c r="AX3052">
        <v>50</v>
      </c>
      <c r="AY3052">
        <v>50</v>
      </c>
      <c r="AZ3052">
        <v>50</v>
      </c>
      <c r="BA3052">
        <v>50</v>
      </c>
      <c r="BB3052">
        <v>49.333333000000003</v>
      </c>
      <c r="BC3052">
        <v>52.666666999999997</v>
      </c>
      <c r="BD3052">
        <v>57.666666999999997</v>
      </c>
      <c r="BE3052">
        <v>64.333332999999996</v>
      </c>
      <c r="BF3052">
        <v>71</v>
      </c>
      <c r="BG3052">
        <v>74.666667000000004</v>
      </c>
      <c r="BH3052">
        <v>78.333332999999996</v>
      </c>
      <c r="BI3052">
        <v>80</v>
      </c>
      <c r="BJ3052">
        <v>78.666667000000004</v>
      </c>
      <c r="BK3052">
        <v>76.666667000000004</v>
      </c>
      <c r="BL3052">
        <v>74</v>
      </c>
      <c r="BM3052">
        <v>70</v>
      </c>
      <c r="BN3052">
        <v>66.333332999999996</v>
      </c>
      <c r="BO3052">
        <v>61.666666999999997</v>
      </c>
      <c r="BP3052">
        <v>59.333333000000003</v>
      </c>
      <c r="BQ3052">
        <v>59.666666999999997</v>
      </c>
      <c r="BR3052">
        <v>59.333333000000003</v>
      </c>
      <c r="BS3052">
        <v>-42.4985</v>
      </c>
      <c r="BT3052">
        <v>25.73218</v>
      </c>
      <c r="BU3052">
        <v>14.797549999999999</v>
      </c>
      <c r="BV3052">
        <v>14.427670000000001</v>
      </c>
      <c r="BW3052">
        <v>15.06561</v>
      </c>
      <c r="BX3052">
        <v>4.9766849999999998</v>
      </c>
      <c r="BY3052">
        <v>16.88129</v>
      </c>
      <c r="BZ3052">
        <v>22.171140000000001</v>
      </c>
      <c r="CA3052">
        <v>-8.7285769999999996</v>
      </c>
      <c r="CB3052">
        <v>-45.64761</v>
      </c>
      <c r="CC3052">
        <v>-63.499540000000003</v>
      </c>
      <c r="CD3052">
        <v>-34.125399999999999</v>
      </c>
      <c r="CE3052">
        <v>58.954639999999998</v>
      </c>
      <c r="CF3052">
        <v>25.82198</v>
      </c>
      <c r="CG3052">
        <v>-0.1613617</v>
      </c>
      <c r="CH3052">
        <v>13.50089</v>
      </c>
      <c r="CI3052">
        <v>107.7504</v>
      </c>
      <c r="CJ3052">
        <v>485.5102</v>
      </c>
      <c r="CK3052">
        <v>458.1542</v>
      </c>
      <c r="CL3052">
        <v>168.65790000000001</v>
      </c>
      <c r="CM3052">
        <v>80.189030000000002</v>
      </c>
      <c r="CN3052">
        <v>41.476550000000003</v>
      </c>
      <c r="CO3052">
        <v>29.499130000000001</v>
      </c>
      <c r="CP3052">
        <v>21.744599999999998</v>
      </c>
      <c r="CQ3052">
        <v>748.78309999999999</v>
      </c>
      <c r="CR3052">
        <v>532.37270000000001</v>
      </c>
      <c r="CS3052">
        <v>660.19159999999999</v>
      </c>
      <c r="CT3052">
        <v>590.78660000000002</v>
      </c>
      <c r="CU3052">
        <v>471.23770000000002</v>
      </c>
      <c r="CV3052">
        <v>218.1421</v>
      </c>
      <c r="CW3052">
        <v>282.29419999999999</v>
      </c>
      <c r="CX3052">
        <v>232.9579</v>
      </c>
      <c r="CY3052">
        <v>322.07639999999998</v>
      </c>
      <c r="CZ3052">
        <v>1439.3009999999999</v>
      </c>
      <c r="DA3052">
        <v>1892.145</v>
      </c>
      <c r="DB3052">
        <v>1696.1880000000001</v>
      </c>
      <c r="DC3052">
        <v>2051.212</v>
      </c>
      <c r="DD3052">
        <v>2092.0590000000002</v>
      </c>
      <c r="DE3052">
        <v>1675.5150000000001</v>
      </c>
      <c r="DF3052">
        <v>1475.1179999999999</v>
      </c>
      <c r="DG3052">
        <v>2033.02</v>
      </c>
      <c r="DH3052">
        <v>2462.3539999999998</v>
      </c>
      <c r="DI3052">
        <v>2014.231</v>
      </c>
      <c r="DJ3052">
        <v>3367.248</v>
      </c>
      <c r="DK3052">
        <v>2329.9349999999999</v>
      </c>
      <c r="DL3052">
        <v>1709.6379999999999</v>
      </c>
      <c r="DM3052">
        <v>1543.4770000000001</v>
      </c>
      <c r="DN3052">
        <v>1725.95</v>
      </c>
      <c r="DO3052">
        <v>18</v>
      </c>
      <c r="DP3052">
        <v>20</v>
      </c>
    </row>
    <row r="3053" spans="1:120" hidden="1" x14ac:dyDescent="0.25">
      <c r="A3053" t="str">
        <f t="shared" si="47"/>
        <v>All_Prescribed DA 1-4 (1PM-9PM)_44484_Combined</v>
      </c>
      <c r="B3053" t="s">
        <v>62</v>
      </c>
      <c r="C3053" t="s">
        <v>61</v>
      </c>
      <c r="D3053" t="s">
        <v>61</v>
      </c>
      <c r="E3053" t="s">
        <v>61</v>
      </c>
      <c r="F3053" t="s">
        <v>61</v>
      </c>
      <c r="G3053" t="s">
        <v>61</v>
      </c>
      <c r="H3053" t="s">
        <v>61</v>
      </c>
      <c r="I3053" t="s">
        <v>61</v>
      </c>
      <c r="J3053" t="s">
        <v>61</v>
      </c>
      <c r="K3053" t="s">
        <v>214</v>
      </c>
      <c r="L3053" s="18">
        <v>44484</v>
      </c>
      <c r="M3053">
        <v>19</v>
      </c>
      <c r="N3053">
        <v>19</v>
      </c>
      <c r="O3053" t="s">
        <v>258</v>
      </c>
      <c r="P3053">
        <v>6</v>
      </c>
      <c r="Q3053">
        <v>5</v>
      </c>
      <c r="R3053">
        <v>1</v>
      </c>
      <c r="S3053">
        <v>0</v>
      </c>
      <c r="T3053">
        <v>1</v>
      </c>
      <c r="U3053">
        <v>0</v>
      </c>
      <c r="V3053">
        <v>1</v>
      </c>
      <c r="W3053">
        <v>2105.2800000000002</v>
      </c>
      <c r="X3053">
        <v>2275.58</v>
      </c>
      <c r="Y3053">
        <v>2276.52</v>
      </c>
      <c r="Z3053">
        <v>2275.02</v>
      </c>
      <c r="AA3053">
        <v>2273.88</v>
      </c>
      <c r="AB3053">
        <v>2275.66</v>
      </c>
      <c r="AC3053">
        <v>2326.7399999999998</v>
      </c>
      <c r="AD3053">
        <v>2325.1</v>
      </c>
      <c r="AE3053">
        <v>2349.6999999999998</v>
      </c>
      <c r="AF3053">
        <v>2365.1799999999998</v>
      </c>
      <c r="AG3053">
        <v>2266.7399999999998</v>
      </c>
      <c r="AH3053">
        <v>2071.2399999999998</v>
      </c>
      <c r="AI3053">
        <v>1333.42</v>
      </c>
      <c r="AJ3053">
        <v>1133.56</v>
      </c>
      <c r="AK3053">
        <v>1133.8</v>
      </c>
      <c r="AL3053">
        <v>1136.78</v>
      </c>
      <c r="AM3053">
        <v>991.84</v>
      </c>
      <c r="AN3053">
        <v>485.48</v>
      </c>
      <c r="AO3053">
        <v>477.24</v>
      </c>
      <c r="AP3053">
        <v>928.94</v>
      </c>
      <c r="AQ3053">
        <v>1099.52</v>
      </c>
      <c r="AR3053">
        <v>1604.48</v>
      </c>
      <c r="AS3053">
        <v>1663.68</v>
      </c>
      <c r="AT3053">
        <v>1657.58</v>
      </c>
      <c r="AU3053">
        <v>57.5</v>
      </c>
      <c r="AV3053">
        <v>53</v>
      </c>
      <c r="AW3053">
        <v>52</v>
      </c>
      <c r="AX3053">
        <v>51</v>
      </c>
      <c r="AY3053">
        <v>51</v>
      </c>
      <c r="AZ3053">
        <v>51</v>
      </c>
      <c r="BA3053">
        <v>51</v>
      </c>
      <c r="BB3053">
        <v>50.5</v>
      </c>
      <c r="BC3053">
        <v>53.5</v>
      </c>
      <c r="BD3053">
        <v>58.5</v>
      </c>
      <c r="BE3053">
        <v>65.25</v>
      </c>
      <c r="BF3053">
        <v>71.5</v>
      </c>
      <c r="BG3053">
        <v>74.75</v>
      </c>
      <c r="BH3053">
        <v>78.5</v>
      </c>
      <c r="BI3053">
        <v>80.25</v>
      </c>
      <c r="BJ3053">
        <v>79.5</v>
      </c>
      <c r="BK3053">
        <v>78.25</v>
      </c>
      <c r="BL3053">
        <v>75.75</v>
      </c>
      <c r="BM3053">
        <v>71.75</v>
      </c>
      <c r="BN3053">
        <v>68.25</v>
      </c>
      <c r="BO3053">
        <v>63.5</v>
      </c>
      <c r="BP3053">
        <v>60.5</v>
      </c>
      <c r="BQ3053">
        <v>60.75</v>
      </c>
      <c r="BR3053">
        <v>60.5</v>
      </c>
      <c r="BS3053">
        <v>-90.518910000000005</v>
      </c>
      <c r="BT3053">
        <v>20.298649999999999</v>
      </c>
      <c r="BU3053">
        <v>5.3513450000000002</v>
      </c>
      <c r="BV3053">
        <v>6.7422979999999999</v>
      </c>
      <c r="BW3053">
        <v>9.9109339999999992</v>
      </c>
      <c r="BX3053">
        <v>-3.7422939999999998</v>
      </c>
      <c r="BY3053">
        <v>12.478109999999999</v>
      </c>
      <c r="BZ3053">
        <v>41.726610000000001</v>
      </c>
      <c r="CA3053">
        <v>-3.1363219999999998</v>
      </c>
      <c r="CB3053">
        <v>-50.186039999999998</v>
      </c>
      <c r="CC3053">
        <v>-69.97824</v>
      </c>
      <c r="CD3053">
        <v>-26.831790000000002</v>
      </c>
      <c r="CE3053">
        <v>96.694720000000004</v>
      </c>
      <c r="CF3053">
        <v>49.615310000000001</v>
      </c>
      <c r="CG3053">
        <v>23.278939999999999</v>
      </c>
      <c r="CH3053">
        <v>37.797379999999997</v>
      </c>
      <c r="CI3053">
        <v>154.44659999999999</v>
      </c>
      <c r="CJ3053">
        <v>633.16740000000004</v>
      </c>
      <c r="CK3053">
        <v>583.62220000000002</v>
      </c>
      <c r="CL3053">
        <v>290.22030000000001</v>
      </c>
      <c r="CM3053">
        <v>88.285979999999995</v>
      </c>
      <c r="CN3053">
        <v>36.219340000000003</v>
      </c>
      <c r="CO3053">
        <v>23.691469999999999</v>
      </c>
      <c r="CP3053">
        <v>6.2448810000000003</v>
      </c>
      <c r="CQ3053">
        <v>1276.981</v>
      </c>
      <c r="CR3053">
        <v>1252.712</v>
      </c>
      <c r="CS3053">
        <v>1534.577</v>
      </c>
      <c r="CT3053">
        <v>1374.6310000000001</v>
      </c>
      <c r="CU3053">
        <v>1075.4949999999999</v>
      </c>
      <c r="CV3053">
        <v>498.75119999999998</v>
      </c>
      <c r="CW3053">
        <v>708.36279999999999</v>
      </c>
      <c r="CX3053">
        <v>496.85640000000001</v>
      </c>
      <c r="CY3053">
        <v>800.86220000000003</v>
      </c>
      <c r="CZ3053">
        <v>2806.8429999999998</v>
      </c>
      <c r="DA3053">
        <v>3149.8150000000001</v>
      </c>
      <c r="DB3053">
        <v>3085.1779999999999</v>
      </c>
      <c r="DC3053">
        <v>3336.13</v>
      </c>
      <c r="DD3053">
        <v>2792.7240000000002</v>
      </c>
      <c r="DE3053">
        <v>2265.7809999999999</v>
      </c>
      <c r="DF3053">
        <v>2112.402</v>
      </c>
      <c r="DG3053">
        <v>2929.808</v>
      </c>
      <c r="DH3053">
        <v>2929.665</v>
      </c>
      <c r="DI3053">
        <v>2633.7179999999998</v>
      </c>
      <c r="DJ3053">
        <v>5481.0829999999996</v>
      </c>
      <c r="DK3053">
        <v>3124.7379999999998</v>
      </c>
      <c r="DL3053">
        <v>2731.8330000000001</v>
      </c>
      <c r="DM3053">
        <v>2691.8679999999999</v>
      </c>
      <c r="DN3053">
        <v>3284.0459999999998</v>
      </c>
      <c r="DO3053">
        <v>18</v>
      </c>
      <c r="DP3053">
        <v>20</v>
      </c>
    </row>
    <row r="3054" spans="1:120" hidden="1" x14ac:dyDescent="0.25">
      <c r="A3054" t="str">
        <f t="shared" si="47"/>
        <v>Size_Grp-20 to 199.99 kW_Prescribed DA 1-4 (1PM-9PM)_44484_Combined</v>
      </c>
      <c r="B3054" t="s">
        <v>62</v>
      </c>
      <c r="C3054" t="s">
        <v>201</v>
      </c>
      <c r="D3054" t="s">
        <v>61</v>
      </c>
      <c r="E3054" t="s">
        <v>61</v>
      </c>
      <c r="F3054" t="s">
        <v>61</v>
      </c>
      <c r="G3054" t="s">
        <v>61</v>
      </c>
      <c r="H3054" t="s">
        <v>61</v>
      </c>
      <c r="I3054" t="s">
        <v>61</v>
      </c>
      <c r="J3054" t="s">
        <v>101</v>
      </c>
      <c r="K3054" t="s">
        <v>214</v>
      </c>
      <c r="L3054" s="18">
        <v>44484</v>
      </c>
      <c r="M3054">
        <v>19</v>
      </c>
      <c r="N3054">
        <v>19</v>
      </c>
      <c r="O3054" t="s">
        <v>258</v>
      </c>
      <c r="P3054">
        <v>2</v>
      </c>
      <c r="Q3054">
        <v>2</v>
      </c>
      <c r="R3054">
        <v>1</v>
      </c>
      <c r="S3054">
        <v>0</v>
      </c>
      <c r="T3054">
        <v>1</v>
      </c>
      <c r="U3054">
        <v>0</v>
      </c>
      <c r="V3054">
        <v>1</v>
      </c>
      <c r="W3054">
        <v>295.76</v>
      </c>
      <c r="X3054">
        <v>277.27999999999997</v>
      </c>
      <c r="Y3054">
        <v>275.44</v>
      </c>
      <c r="Z3054">
        <v>276.39999999999998</v>
      </c>
      <c r="AA3054">
        <v>277.08</v>
      </c>
      <c r="AB3054">
        <v>276</v>
      </c>
      <c r="AC3054">
        <v>266.27999999999997</v>
      </c>
      <c r="AD3054">
        <v>253</v>
      </c>
      <c r="AE3054">
        <v>275.24</v>
      </c>
      <c r="AF3054">
        <v>284.88</v>
      </c>
      <c r="AG3054">
        <v>283.95999999999998</v>
      </c>
      <c r="AH3054">
        <v>269.04000000000002</v>
      </c>
      <c r="AI3054">
        <v>223.68</v>
      </c>
      <c r="AJ3054">
        <v>230.52</v>
      </c>
      <c r="AK3054">
        <v>242.2</v>
      </c>
      <c r="AL3054">
        <v>250.36</v>
      </c>
      <c r="AM3054">
        <v>238.56</v>
      </c>
      <c r="AN3054">
        <v>163.28</v>
      </c>
      <c r="AO3054">
        <v>155.24</v>
      </c>
      <c r="AP3054">
        <v>161.08000000000001</v>
      </c>
      <c r="AQ3054">
        <v>211.88</v>
      </c>
      <c r="AR3054">
        <v>207.52</v>
      </c>
      <c r="AS3054">
        <v>208.4</v>
      </c>
      <c r="AT3054">
        <v>210.72</v>
      </c>
      <c r="AU3054">
        <v>58.5</v>
      </c>
      <c r="AV3054">
        <v>53.5</v>
      </c>
      <c r="AW3054">
        <v>52.5</v>
      </c>
      <c r="AX3054">
        <v>51.5</v>
      </c>
      <c r="AY3054">
        <v>51.5</v>
      </c>
      <c r="AZ3054">
        <v>51.5</v>
      </c>
      <c r="BA3054">
        <v>51.5</v>
      </c>
      <c r="BB3054">
        <v>51</v>
      </c>
      <c r="BC3054">
        <v>54</v>
      </c>
      <c r="BD3054">
        <v>59.5</v>
      </c>
      <c r="BE3054">
        <v>66.5</v>
      </c>
      <c r="BF3054">
        <v>73</v>
      </c>
      <c r="BG3054">
        <v>76</v>
      </c>
      <c r="BH3054">
        <v>80</v>
      </c>
      <c r="BI3054">
        <v>82</v>
      </c>
      <c r="BJ3054">
        <v>81.5</v>
      </c>
      <c r="BK3054">
        <v>81</v>
      </c>
      <c r="BL3054">
        <v>78.5</v>
      </c>
      <c r="BM3054">
        <v>74.5</v>
      </c>
      <c r="BN3054">
        <v>71</v>
      </c>
      <c r="BO3054">
        <v>66</v>
      </c>
      <c r="BP3054">
        <v>62</v>
      </c>
      <c r="BQ3054">
        <v>62.5</v>
      </c>
      <c r="BR3054">
        <v>62.5</v>
      </c>
      <c r="BS3054">
        <v>-23.855779999999999</v>
      </c>
      <c r="BT3054">
        <v>-10.836399999999999</v>
      </c>
      <c r="BU3054">
        <v>-9.9226910000000004</v>
      </c>
      <c r="BV3054">
        <v>-9.7420729999999995</v>
      </c>
      <c r="BW3054">
        <v>-7.8939820000000003</v>
      </c>
      <c r="BX3054">
        <v>-6.6474909999999996</v>
      </c>
      <c r="BY3054">
        <v>-7.6970289999999997</v>
      </c>
      <c r="BZ3054">
        <v>6.5907520000000002</v>
      </c>
      <c r="CA3054">
        <v>6.7987060000000001</v>
      </c>
      <c r="CB3054">
        <v>8.8310929999999992</v>
      </c>
      <c r="CC3054">
        <v>7.5976790000000003</v>
      </c>
      <c r="CD3054">
        <v>13.61819</v>
      </c>
      <c r="CE3054">
        <v>12.03481</v>
      </c>
      <c r="CF3054">
        <v>8.7284009999999999</v>
      </c>
      <c r="CG3054">
        <v>11.479279999999999</v>
      </c>
      <c r="CH3054">
        <v>12.62354</v>
      </c>
      <c r="CI3054">
        <v>18.586600000000001</v>
      </c>
      <c r="CJ3054">
        <v>80.811520000000002</v>
      </c>
      <c r="CK3054">
        <v>76.666169999999994</v>
      </c>
      <c r="CL3054">
        <v>77.699830000000006</v>
      </c>
      <c r="CM3054">
        <v>18.091699999999999</v>
      </c>
      <c r="CN3054">
        <v>7.2468719999999998</v>
      </c>
      <c r="CO3054">
        <v>7.709625</v>
      </c>
      <c r="CP3054">
        <v>6.1164249999999996</v>
      </c>
      <c r="CQ3054">
        <v>66.176730000000006</v>
      </c>
      <c r="CR3054">
        <v>42.162649999999999</v>
      </c>
      <c r="CS3054">
        <v>41.574069999999999</v>
      </c>
      <c r="CT3054">
        <v>39.139569999999999</v>
      </c>
      <c r="CU3054">
        <v>25.032959999999999</v>
      </c>
      <c r="CV3054">
        <v>24.507750000000001</v>
      </c>
      <c r="CW3054">
        <v>54.774659999999997</v>
      </c>
      <c r="CX3054">
        <v>7.4563459999999999</v>
      </c>
      <c r="CY3054">
        <v>52.368510000000001</v>
      </c>
      <c r="CZ3054">
        <v>72.42586</v>
      </c>
      <c r="DA3054">
        <v>74.199280000000002</v>
      </c>
      <c r="DB3054">
        <v>136.26779999999999</v>
      </c>
      <c r="DC3054">
        <v>242.13499999999999</v>
      </c>
      <c r="DD3054">
        <v>313.87400000000002</v>
      </c>
      <c r="DE3054">
        <v>196.6328</v>
      </c>
      <c r="DF3054">
        <v>194.29220000000001</v>
      </c>
      <c r="DG3054">
        <v>163.9914</v>
      </c>
      <c r="DH3054">
        <v>93.382930000000002</v>
      </c>
      <c r="DI3054">
        <v>106.35429999999999</v>
      </c>
      <c r="DJ3054">
        <v>103.75020000000001</v>
      </c>
      <c r="DK3054">
        <v>119.89490000000001</v>
      </c>
      <c r="DL3054">
        <v>229.92619999999999</v>
      </c>
      <c r="DM3054">
        <v>213.9008</v>
      </c>
      <c r="DN3054">
        <v>195.16419999999999</v>
      </c>
      <c r="DO3054">
        <v>18</v>
      </c>
      <c r="DP3054">
        <v>20</v>
      </c>
    </row>
    <row r="3055" spans="1:120" hidden="1" x14ac:dyDescent="0.25">
      <c r="A3055" t="str">
        <f t="shared" si="47"/>
        <v>LCA-Greater Bay Area_Prescribed DA 1-4 (1PM-9PM)_44484_Combined</v>
      </c>
      <c r="B3055" t="s">
        <v>62</v>
      </c>
      <c r="C3055" t="s">
        <v>209</v>
      </c>
      <c r="D3055" t="s">
        <v>36</v>
      </c>
      <c r="E3055" t="s">
        <v>61</v>
      </c>
      <c r="F3055" t="s">
        <v>61</v>
      </c>
      <c r="G3055" t="s">
        <v>61</v>
      </c>
      <c r="H3055" t="s">
        <v>61</v>
      </c>
      <c r="I3055" t="s">
        <v>61</v>
      </c>
      <c r="J3055" t="s">
        <v>61</v>
      </c>
      <c r="K3055" t="s">
        <v>214</v>
      </c>
      <c r="L3055" s="18">
        <v>44484</v>
      </c>
      <c r="M3055">
        <v>19</v>
      </c>
      <c r="N3055">
        <v>19</v>
      </c>
      <c r="O3055" t="s">
        <v>258</v>
      </c>
      <c r="P3055">
        <v>6</v>
      </c>
      <c r="Q3055">
        <v>5</v>
      </c>
      <c r="R3055">
        <v>1</v>
      </c>
      <c r="S3055">
        <v>0</v>
      </c>
      <c r="T3055">
        <v>1</v>
      </c>
      <c r="U3055">
        <v>0</v>
      </c>
      <c r="V3055">
        <v>1</v>
      </c>
      <c r="W3055">
        <v>2105.2800000000002</v>
      </c>
      <c r="X3055">
        <v>2275.58</v>
      </c>
      <c r="Y3055">
        <v>2276.52</v>
      </c>
      <c r="Z3055">
        <v>2275.02</v>
      </c>
      <c r="AA3055">
        <v>2273.88</v>
      </c>
      <c r="AB3055">
        <v>2275.66</v>
      </c>
      <c r="AC3055">
        <v>2326.7399999999998</v>
      </c>
      <c r="AD3055">
        <v>2325.1</v>
      </c>
      <c r="AE3055">
        <v>2349.6999999999998</v>
      </c>
      <c r="AF3055">
        <v>2365.1799999999998</v>
      </c>
      <c r="AG3055">
        <v>2266.7399999999998</v>
      </c>
      <c r="AH3055">
        <v>2071.2399999999998</v>
      </c>
      <c r="AI3055">
        <v>1333.42</v>
      </c>
      <c r="AJ3055">
        <v>1133.56</v>
      </c>
      <c r="AK3055">
        <v>1133.8</v>
      </c>
      <c r="AL3055">
        <v>1136.78</v>
      </c>
      <c r="AM3055">
        <v>991.84</v>
      </c>
      <c r="AN3055">
        <v>485.48</v>
      </c>
      <c r="AO3055">
        <v>477.24</v>
      </c>
      <c r="AP3055">
        <v>928.94</v>
      </c>
      <c r="AQ3055">
        <v>1099.52</v>
      </c>
      <c r="AR3055">
        <v>1604.48</v>
      </c>
      <c r="AS3055">
        <v>1663.68</v>
      </c>
      <c r="AT3055">
        <v>1657.58</v>
      </c>
      <c r="AU3055">
        <v>57.5</v>
      </c>
      <c r="AV3055">
        <v>53</v>
      </c>
      <c r="AW3055">
        <v>52</v>
      </c>
      <c r="AX3055">
        <v>51</v>
      </c>
      <c r="AY3055">
        <v>51</v>
      </c>
      <c r="AZ3055">
        <v>51</v>
      </c>
      <c r="BA3055">
        <v>51</v>
      </c>
      <c r="BB3055">
        <v>50.5</v>
      </c>
      <c r="BC3055">
        <v>53.5</v>
      </c>
      <c r="BD3055">
        <v>58.5</v>
      </c>
      <c r="BE3055">
        <v>65.25</v>
      </c>
      <c r="BF3055">
        <v>71.5</v>
      </c>
      <c r="BG3055">
        <v>74.75</v>
      </c>
      <c r="BH3055">
        <v>78.5</v>
      </c>
      <c r="BI3055">
        <v>80.25</v>
      </c>
      <c r="BJ3055">
        <v>79.5</v>
      </c>
      <c r="BK3055">
        <v>78.25</v>
      </c>
      <c r="BL3055">
        <v>75.75</v>
      </c>
      <c r="BM3055">
        <v>71.75</v>
      </c>
      <c r="BN3055">
        <v>68.25</v>
      </c>
      <c r="BO3055">
        <v>63.5</v>
      </c>
      <c r="BP3055">
        <v>60.5</v>
      </c>
      <c r="BQ3055">
        <v>60.75</v>
      </c>
      <c r="BR3055">
        <v>60.5</v>
      </c>
      <c r="BS3055">
        <v>-90.518910000000005</v>
      </c>
      <c r="BT3055">
        <v>20.298649999999999</v>
      </c>
      <c r="BU3055">
        <v>5.3513450000000002</v>
      </c>
      <c r="BV3055">
        <v>6.7422979999999999</v>
      </c>
      <c r="BW3055">
        <v>9.9109339999999992</v>
      </c>
      <c r="BX3055">
        <v>-3.7422939999999998</v>
      </c>
      <c r="BY3055">
        <v>12.478109999999999</v>
      </c>
      <c r="BZ3055">
        <v>41.726610000000001</v>
      </c>
      <c r="CA3055">
        <v>-3.1363219999999998</v>
      </c>
      <c r="CB3055">
        <v>-50.186039999999998</v>
      </c>
      <c r="CC3055">
        <v>-69.97824</v>
      </c>
      <c r="CD3055">
        <v>-26.831790000000002</v>
      </c>
      <c r="CE3055">
        <v>96.694720000000004</v>
      </c>
      <c r="CF3055">
        <v>49.615310000000001</v>
      </c>
      <c r="CG3055">
        <v>23.278939999999999</v>
      </c>
      <c r="CH3055">
        <v>37.797379999999997</v>
      </c>
      <c r="CI3055">
        <v>154.44659999999999</v>
      </c>
      <c r="CJ3055">
        <v>633.16740000000004</v>
      </c>
      <c r="CK3055">
        <v>583.62220000000002</v>
      </c>
      <c r="CL3055">
        <v>290.22030000000001</v>
      </c>
      <c r="CM3055">
        <v>88.285979999999995</v>
      </c>
      <c r="CN3055">
        <v>36.219340000000003</v>
      </c>
      <c r="CO3055">
        <v>23.691469999999999</v>
      </c>
      <c r="CP3055">
        <v>6.2448810000000003</v>
      </c>
      <c r="CQ3055">
        <v>1276.981</v>
      </c>
      <c r="CR3055">
        <v>1252.712</v>
      </c>
      <c r="CS3055">
        <v>1534.577</v>
      </c>
      <c r="CT3055">
        <v>1374.6310000000001</v>
      </c>
      <c r="CU3055">
        <v>1075.4949999999999</v>
      </c>
      <c r="CV3055">
        <v>498.75119999999998</v>
      </c>
      <c r="CW3055">
        <v>708.36279999999999</v>
      </c>
      <c r="CX3055">
        <v>496.85640000000001</v>
      </c>
      <c r="CY3055">
        <v>800.86220000000003</v>
      </c>
      <c r="CZ3055">
        <v>2806.8429999999998</v>
      </c>
      <c r="DA3055">
        <v>3149.8150000000001</v>
      </c>
      <c r="DB3055">
        <v>3085.1779999999999</v>
      </c>
      <c r="DC3055">
        <v>3336.13</v>
      </c>
      <c r="DD3055">
        <v>2792.7240000000002</v>
      </c>
      <c r="DE3055">
        <v>2265.7809999999999</v>
      </c>
      <c r="DF3055">
        <v>2112.402</v>
      </c>
      <c r="DG3055">
        <v>2929.808</v>
      </c>
      <c r="DH3055">
        <v>2929.665</v>
      </c>
      <c r="DI3055">
        <v>2633.7179999999998</v>
      </c>
      <c r="DJ3055">
        <v>5481.0829999999996</v>
      </c>
      <c r="DK3055">
        <v>3124.7379999999998</v>
      </c>
      <c r="DL3055">
        <v>2731.8330000000001</v>
      </c>
      <c r="DM3055">
        <v>2691.8679999999999</v>
      </c>
      <c r="DN3055">
        <v>3284.0459999999998</v>
      </c>
      <c r="DO3055">
        <v>18</v>
      </c>
      <c r="DP3055">
        <v>20</v>
      </c>
    </row>
    <row r="3056" spans="1:120" hidden="1" x14ac:dyDescent="0.25">
      <c r="A3056" t="str">
        <f t="shared" si="47"/>
        <v>Industry_Type-1. Agriculture, Mining &amp; Construction_Prescribed DA 1-4 (1PM-9PM)_44484_Combined</v>
      </c>
      <c r="B3056" t="s">
        <v>62</v>
      </c>
      <c r="C3056" t="s">
        <v>211</v>
      </c>
      <c r="D3056" t="s">
        <v>61</v>
      </c>
      <c r="E3056" t="s">
        <v>61</v>
      </c>
      <c r="F3056" t="s">
        <v>61</v>
      </c>
      <c r="G3056" t="s">
        <v>30</v>
      </c>
      <c r="H3056" t="s">
        <v>61</v>
      </c>
      <c r="I3056" t="s">
        <v>61</v>
      </c>
      <c r="J3056" t="s">
        <v>61</v>
      </c>
      <c r="K3056" t="s">
        <v>214</v>
      </c>
      <c r="L3056" s="18">
        <v>44484</v>
      </c>
      <c r="M3056">
        <v>19</v>
      </c>
      <c r="N3056">
        <v>19</v>
      </c>
      <c r="O3056" t="s">
        <v>258</v>
      </c>
      <c r="P3056">
        <v>3</v>
      </c>
      <c r="Q3056">
        <v>3</v>
      </c>
      <c r="R3056">
        <v>1</v>
      </c>
      <c r="S3056">
        <v>0</v>
      </c>
      <c r="T3056">
        <v>1</v>
      </c>
      <c r="U3056">
        <v>0</v>
      </c>
      <c r="V3056">
        <v>1</v>
      </c>
      <c r="W3056">
        <v>1498.12</v>
      </c>
      <c r="X3056">
        <v>1697.68</v>
      </c>
      <c r="Y3056">
        <v>1701.2</v>
      </c>
      <c r="Z3056">
        <v>1699</v>
      </c>
      <c r="AA3056">
        <v>1696.72</v>
      </c>
      <c r="AB3056">
        <v>1698.44</v>
      </c>
      <c r="AC3056">
        <v>1745.2</v>
      </c>
      <c r="AD3056">
        <v>1760.64</v>
      </c>
      <c r="AE3056">
        <v>1757.28</v>
      </c>
      <c r="AF3056">
        <v>1763.72</v>
      </c>
      <c r="AG3056">
        <v>1704.48</v>
      </c>
      <c r="AH3056">
        <v>1552.88</v>
      </c>
      <c r="AI3056">
        <v>901.68</v>
      </c>
      <c r="AJ3056">
        <v>794.12</v>
      </c>
      <c r="AK3056">
        <v>784.72</v>
      </c>
      <c r="AL3056">
        <v>773.32</v>
      </c>
      <c r="AM3056">
        <v>655.88</v>
      </c>
      <c r="AN3056">
        <v>274.04000000000002</v>
      </c>
      <c r="AO3056">
        <v>281.83999999999997</v>
      </c>
      <c r="AP3056">
        <v>702.16</v>
      </c>
      <c r="AQ3056">
        <v>782.6</v>
      </c>
      <c r="AR3056">
        <v>1123.68</v>
      </c>
      <c r="AS3056">
        <v>1161.8399999999999</v>
      </c>
      <c r="AT3056">
        <v>1154.1199999999999</v>
      </c>
      <c r="AU3056">
        <v>56.666666999999997</v>
      </c>
      <c r="AV3056">
        <v>52</v>
      </c>
      <c r="AW3056">
        <v>51</v>
      </c>
      <c r="AX3056">
        <v>50</v>
      </c>
      <c r="AY3056">
        <v>50</v>
      </c>
      <c r="AZ3056">
        <v>50</v>
      </c>
      <c r="BA3056">
        <v>50</v>
      </c>
      <c r="BB3056">
        <v>49.333333000000003</v>
      </c>
      <c r="BC3056">
        <v>52.666666999999997</v>
      </c>
      <c r="BD3056">
        <v>57.666666999999997</v>
      </c>
      <c r="BE3056">
        <v>64.333332999999996</v>
      </c>
      <c r="BF3056">
        <v>71</v>
      </c>
      <c r="BG3056">
        <v>74.666667000000004</v>
      </c>
      <c r="BH3056">
        <v>78.333332999999996</v>
      </c>
      <c r="BI3056">
        <v>80</v>
      </c>
      <c r="BJ3056">
        <v>78.666667000000004</v>
      </c>
      <c r="BK3056">
        <v>76.666667000000004</v>
      </c>
      <c r="BL3056">
        <v>74</v>
      </c>
      <c r="BM3056">
        <v>70</v>
      </c>
      <c r="BN3056">
        <v>66.333332999999996</v>
      </c>
      <c r="BO3056">
        <v>61.666666999999997</v>
      </c>
      <c r="BP3056">
        <v>59.333333000000003</v>
      </c>
      <c r="BQ3056">
        <v>59.666666999999997</v>
      </c>
      <c r="BR3056">
        <v>59.333333000000003</v>
      </c>
      <c r="BS3056">
        <v>-42.4985</v>
      </c>
      <c r="BT3056">
        <v>25.73218</v>
      </c>
      <c r="BU3056">
        <v>14.797549999999999</v>
      </c>
      <c r="BV3056">
        <v>14.427670000000001</v>
      </c>
      <c r="BW3056">
        <v>15.06561</v>
      </c>
      <c r="BX3056">
        <v>4.9766849999999998</v>
      </c>
      <c r="BY3056">
        <v>16.88129</v>
      </c>
      <c r="BZ3056">
        <v>22.171140000000001</v>
      </c>
      <c r="CA3056">
        <v>-8.7285769999999996</v>
      </c>
      <c r="CB3056">
        <v>-45.64761</v>
      </c>
      <c r="CC3056">
        <v>-63.499540000000003</v>
      </c>
      <c r="CD3056">
        <v>-34.125399999999999</v>
      </c>
      <c r="CE3056">
        <v>58.954639999999998</v>
      </c>
      <c r="CF3056">
        <v>25.82198</v>
      </c>
      <c r="CG3056">
        <v>-0.1613617</v>
      </c>
      <c r="CH3056">
        <v>13.50089</v>
      </c>
      <c r="CI3056">
        <v>107.7504</v>
      </c>
      <c r="CJ3056">
        <v>485.5102</v>
      </c>
      <c r="CK3056">
        <v>458.1542</v>
      </c>
      <c r="CL3056">
        <v>168.65790000000001</v>
      </c>
      <c r="CM3056">
        <v>80.189030000000002</v>
      </c>
      <c r="CN3056">
        <v>41.476550000000003</v>
      </c>
      <c r="CO3056">
        <v>29.499130000000001</v>
      </c>
      <c r="CP3056">
        <v>21.744599999999998</v>
      </c>
      <c r="CQ3056">
        <v>748.78309999999999</v>
      </c>
      <c r="CR3056">
        <v>532.37270000000001</v>
      </c>
      <c r="CS3056">
        <v>660.19159999999999</v>
      </c>
      <c r="CT3056">
        <v>590.78660000000002</v>
      </c>
      <c r="CU3056">
        <v>471.23770000000002</v>
      </c>
      <c r="CV3056">
        <v>218.1421</v>
      </c>
      <c r="CW3056">
        <v>282.29419999999999</v>
      </c>
      <c r="CX3056">
        <v>232.9579</v>
      </c>
      <c r="CY3056">
        <v>322.07639999999998</v>
      </c>
      <c r="CZ3056">
        <v>1439.3009999999999</v>
      </c>
      <c r="DA3056">
        <v>1892.145</v>
      </c>
      <c r="DB3056">
        <v>1696.1880000000001</v>
      </c>
      <c r="DC3056">
        <v>2051.212</v>
      </c>
      <c r="DD3056">
        <v>2092.0590000000002</v>
      </c>
      <c r="DE3056">
        <v>1675.5150000000001</v>
      </c>
      <c r="DF3056">
        <v>1475.1179999999999</v>
      </c>
      <c r="DG3056">
        <v>2033.02</v>
      </c>
      <c r="DH3056">
        <v>2462.3539999999998</v>
      </c>
      <c r="DI3056">
        <v>2014.231</v>
      </c>
      <c r="DJ3056">
        <v>3367.248</v>
      </c>
      <c r="DK3056">
        <v>2329.9349999999999</v>
      </c>
      <c r="DL3056">
        <v>1709.6379999999999</v>
      </c>
      <c r="DM3056">
        <v>1543.4770000000001</v>
      </c>
      <c r="DN3056">
        <v>1725.95</v>
      </c>
      <c r="DO3056">
        <v>18</v>
      </c>
      <c r="DP3056">
        <v>20</v>
      </c>
    </row>
    <row r="3057" spans="1:120" hidden="1" x14ac:dyDescent="0.25">
      <c r="A3057" t="str">
        <f t="shared" si="47"/>
        <v>OtherDR-No_Prescribed DA 1-4 (1PM-9PM)_44484_Combined</v>
      </c>
      <c r="B3057" t="s">
        <v>62</v>
      </c>
      <c r="C3057" t="s">
        <v>323</v>
      </c>
      <c r="D3057" t="s">
        <v>61</v>
      </c>
      <c r="E3057" t="s">
        <v>61</v>
      </c>
      <c r="F3057" t="s">
        <v>61</v>
      </c>
      <c r="G3057" t="s">
        <v>61</v>
      </c>
      <c r="H3057" t="s">
        <v>61</v>
      </c>
      <c r="I3057" t="s">
        <v>97</v>
      </c>
      <c r="J3057" t="s">
        <v>61</v>
      </c>
      <c r="K3057" t="s">
        <v>214</v>
      </c>
      <c r="L3057" s="18">
        <v>44484</v>
      </c>
      <c r="M3057">
        <v>19</v>
      </c>
      <c r="N3057">
        <v>19</v>
      </c>
      <c r="O3057" t="s">
        <v>258</v>
      </c>
      <c r="P3057">
        <v>6</v>
      </c>
      <c r="Q3057">
        <v>5</v>
      </c>
      <c r="R3057">
        <v>1</v>
      </c>
      <c r="S3057">
        <v>0</v>
      </c>
      <c r="T3057">
        <v>1</v>
      </c>
      <c r="U3057">
        <v>0</v>
      </c>
      <c r="V3057">
        <v>1</v>
      </c>
      <c r="W3057">
        <v>2105.2800000000002</v>
      </c>
      <c r="X3057">
        <v>2275.58</v>
      </c>
      <c r="Y3057">
        <v>2276.52</v>
      </c>
      <c r="Z3057">
        <v>2275.02</v>
      </c>
      <c r="AA3057">
        <v>2273.88</v>
      </c>
      <c r="AB3057">
        <v>2275.66</v>
      </c>
      <c r="AC3057">
        <v>2326.7399999999998</v>
      </c>
      <c r="AD3057">
        <v>2325.1</v>
      </c>
      <c r="AE3057">
        <v>2349.6999999999998</v>
      </c>
      <c r="AF3057">
        <v>2365.1799999999998</v>
      </c>
      <c r="AG3057">
        <v>2266.7399999999998</v>
      </c>
      <c r="AH3057">
        <v>2071.2399999999998</v>
      </c>
      <c r="AI3057">
        <v>1333.42</v>
      </c>
      <c r="AJ3057">
        <v>1133.56</v>
      </c>
      <c r="AK3057">
        <v>1133.8</v>
      </c>
      <c r="AL3057">
        <v>1136.78</v>
      </c>
      <c r="AM3057">
        <v>991.84</v>
      </c>
      <c r="AN3057">
        <v>485.48</v>
      </c>
      <c r="AO3057">
        <v>477.24</v>
      </c>
      <c r="AP3057">
        <v>928.94</v>
      </c>
      <c r="AQ3057">
        <v>1099.52</v>
      </c>
      <c r="AR3057">
        <v>1604.48</v>
      </c>
      <c r="AS3057">
        <v>1663.68</v>
      </c>
      <c r="AT3057">
        <v>1657.58</v>
      </c>
      <c r="AU3057">
        <v>57.5</v>
      </c>
      <c r="AV3057">
        <v>53</v>
      </c>
      <c r="AW3057">
        <v>52</v>
      </c>
      <c r="AX3057">
        <v>51</v>
      </c>
      <c r="AY3057">
        <v>51</v>
      </c>
      <c r="AZ3057">
        <v>51</v>
      </c>
      <c r="BA3057">
        <v>51</v>
      </c>
      <c r="BB3057">
        <v>50.5</v>
      </c>
      <c r="BC3057">
        <v>53.5</v>
      </c>
      <c r="BD3057">
        <v>58.5</v>
      </c>
      <c r="BE3057">
        <v>65.25</v>
      </c>
      <c r="BF3057">
        <v>71.5</v>
      </c>
      <c r="BG3057">
        <v>74.75</v>
      </c>
      <c r="BH3057">
        <v>78.5</v>
      </c>
      <c r="BI3057">
        <v>80.25</v>
      </c>
      <c r="BJ3057">
        <v>79.5</v>
      </c>
      <c r="BK3057">
        <v>78.25</v>
      </c>
      <c r="BL3057">
        <v>75.75</v>
      </c>
      <c r="BM3057">
        <v>71.75</v>
      </c>
      <c r="BN3057">
        <v>68.25</v>
      </c>
      <c r="BO3057">
        <v>63.5</v>
      </c>
      <c r="BP3057">
        <v>60.5</v>
      </c>
      <c r="BQ3057">
        <v>60.75</v>
      </c>
      <c r="BR3057">
        <v>60.5</v>
      </c>
      <c r="BS3057">
        <v>-90.518910000000005</v>
      </c>
      <c r="BT3057">
        <v>20.298649999999999</v>
      </c>
      <c r="BU3057">
        <v>5.3513450000000002</v>
      </c>
      <c r="BV3057">
        <v>6.7422979999999999</v>
      </c>
      <c r="BW3057">
        <v>9.9109339999999992</v>
      </c>
      <c r="BX3057">
        <v>-3.7422939999999998</v>
      </c>
      <c r="BY3057">
        <v>12.478109999999999</v>
      </c>
      <c r="BZ3057">
        <v>41.726610000000001</v>
      </c>
      <c r="CA3057">
        <v>-3.1363219999999998</v>
      </c>
      <c r="CB3057">
        <v>-50.186039999999998</v>
      </c>
      <c r="CC3057">
        <v>-69.97824</v>
      </c>
      <c r="CD3057">
        <v>-26.831790000000002</v>
      </c>
      <c r="CE3057">
        <v>96.694720000000004</v>
      </c>
      <c r="CF3057">
        <v>49.615310000000001</v>
      </c>
      <c r="CG3057">
        <v>23.278939999999999</v>
      </c>
      <c r="CH3057">
        <v>37.797379999999997</v>
      </c>
      <c r="CI3057">
        <v>154.44659999999999</v>
      </c>
      <c r="CJ3057">
        <v>633.16740000000004</v>
      </c>
      <c r="CK3057">
        <v>583.62220000000002</v>
      </c>
      <c r="CL3057">
        <v>290.22030000000001</v>
      </c>
      <c r="CM3057">
        <v>88.285979999999995</v>
      </c>
      <c r="CN3057">
        <v>36.219340000000003</v>
      </c>
      <c r="CO3057">
        <v>23.691469999999999</v>
      </c>
      <c r="CP3057">
        <v>6.2448810000000003</v>
      </c>
      <c r="CQ3057">
        <v>1276.981</v>
      </c>
      <c r="CR3057">
        <v>1252.712</v>
      </c>
      <c r="CS3057">
        <v>1534.577</v>
      </c>
      <c r="CT3057">
        <v>1374.6310000000001</v>
      </c>
      <c r="CU3057">
        <v>1075.4949999999999</v>
      </c>
      <c r="CV3057">
        <v>498.75119999999998</v>
      </c>
      <c r="CW3057">
        <v>708.36279999999999</v>
      </c>
      <c r="CX3057">
        <v>496.85640000000001</v>
      </c>
      <c r="CY3057">
        <v>800.86220000000003</v>
      </c>
      <c r="CZ3057">
        <v>2806.8429999999998</v>
      </c>
      <c r="DA3057">
        <v>3149.8150000000001</v>
      </c>
      <c r="DB3057">
        <v>3085.1779999999999</v>
      </c>
      <c r="DC3057">
        <v>3336.13</v>
      </c>
      <c r="DD3057">
        <v>2792.7240000000002</v>
      </c>
      <c r="DE3057">
        <v>2265.7809999999999</v>
      </c>
      <c r="DF3057">
        <v>2112.402</v>
      </c>
      <c r="DG3057">
        <v>2929.808</v>
      </c>
      <c r="DH3057">
        <v>2929.665</v>
      </c>
      <c r="DI3057">
        <v>2633.7179999999998</v>
      </c>
      <c r="DJ3057">
        <v>5481.0829999999996</v>
      </c>
      <c r="DK3057">
        <v>3124.7379999999998</v>
      </c>
      <c r="DL3057">
        <v>2731.8330000000001</v>
      </c>
      <c r="DM3057">
        <v>2691.8679999999999</v>
      </c>
      <c r="DN3057">
        <v>3284.0459999999998</v>
      </c>
      <c r="DO3057">
        <v>18</v>
      </c>
      <c r="DP3057">
        <v>20</v>
      </c>
    </row>
    <row r="3058" spans="1:120" hidden="1" x14ac:dyDescent="0.25">
      <c r="A3058" t="str">
        <f t="shared" si="47"/>
        <v>OtherDR-No_All CBP_44488</v>
      </c>
      <c r="B3058" t="s">
        <v>62</v>
      </c>
      <c r="C3058" t="s">
        <v>323</v>
      </c>
      <c r="D3058" t="s">
        <v>61</v>
      </c>
      <c r="E3058" t="s">
        <v>61</v>
      </c>
      <c r="F3058" t="s">
        <v>61</v>
      </c>
      <c r="G3058" t="s">
        <v>61</v>
      </c>
      <c r="H3058" t="s">
        <v>61</v>
      </c>
      <c r="I3058" t="s">
        <v>97</v>
      </c>
      <c r="J3058" t="s">
        <v>61</v>
      </c>
      <c r="K3058" t="s">
        <v>197</v>
      </c>
      <c r="L3058" s="18">
        <v>44488</v>
      </c>
      <c r="M3058">
        <v>19</v>
      </c>
      <c r="N3058">
        <v>19</v>
      </c>
      <c r="O3058" t="s">
        <v>258</v>
      </c>
      <c r="P3058">
        <v>7</v>
      </c>
      <c r="Q3058">
        <v>7</v>
      </c>
      <c r="R3058">
        <v>0</v>
      </c>
      <c r="S3058">
        <v>0</v>
      </c>
      <c r="T3058">
        <v>1</v>
      </c>
      <c r="U3058">
        <v>0</v>
      </c>
      <c r="V3058">
        <v>1</v>
      </c>
      <c r="W3058">
        <v>160.47999999999999</v>
      </c>
      <c r="X3058">
        <v>157.52000000000001</v>
      </c>
      <c r="Y3058">
        <v>95.92</v>
      </c>
      <c r="Z3058">
        <v>108</v>
      </c>
      <c r="AA3058">
        <v>96.56</v>
      </c>
      <c r="AB3058">
        <v>91.04</v>
      </c>
      <c r="AC3058">
        <v>166.32</v>
      </c>
      <c r="AD3058">
        <v>164.48</v>
      </c>
      <c r="AE3058">
        <v>134.72</v>
      </c>
      <c r="AF3058">
        <v>114.4</v>
      </c>
      <c r="AG3058">
        <v>90</v>
      </c>
      <c r="AH3058">
        <v>136.72</v>
      </c>
      <c r="AI3058">
        <v>135.12</v>
      </c>
      <c r="AJ3058">
        <v>134</v>
      </c>
      <c r="AK3058">
        <v>146.63999999999999</v>
      </c>
      <c r="AL3058">
        <v>169.44</v>
      </c>
      <c r="AM3058">
        <v>244.24</v>
      </c>
      <c r="AN3058">
        <v>251.28</v>
      </c>
      <c r="AO3058">
        <v>230.48</v>
      </c>
      <c r="AP3058">
        <v>264.08</v>
      </c>
      <c r="AQ3058">
        <v>264.64</v>
      </c>
      <c r="AR3058">
        <v>197.52</v>
      </c>
      <c r="AS3058">
        <v>159.91999999999999</v>
      </c>
      <c r="AT3058">
        <v>160.32</v>
      </c>
      <c r="AU3058">
        <v>56.75</v>
      </c>
      <c r="AV3058">
        <v>49</v>
      </c>
      <c r="AW3058">
        <v>47.4</v>
      </c>
      <c r="AX3058">
        <v>46.45</v>
      </c>
      <c r="AY3058">
        <v>45.75</v>
      </c>
      <c r="AZ3058">
        <v>45.05</v>
      </c>
      <c r="BA3058">
        <v>44.25</v>
      </c>
      <c r="BB3058">
        <v>43.85</v>
      </c>
      <c r="BC3058">
        <v>44.75</v>
      </c>
      <c r="BD3058">
        <v>50.5</v>
      </c>
      <c r="BE3058">
        <v>55.1</v>
      </c>
      <c r="BF3058">
        <v>59.45</v>
      </c>
      <c r="BG3058">
        <v>62.85</v>
      </c>
      <c r="BH3058">
        <v>65.3</v>
      </c>
      <c r="BI3058">
        <v>67.8</v>
      </c>
      <c r="BJ3058">
        <v>68.099999999999994</v>
      </c>
      <c r="BK3058">
        <v>67.900000000000006</v>
      </c>
      <c r="BL3058">
        <v>67.95</v>
      </c>
      <c r="BM3058">
        <v>66.8</v>
      </c>
      <c r="BN3058">
        <v>65</v>
      </c>
      <c r="BO3058">
        <v>64.25</v>
      </c>
      <c r="BP3058">
        <v>63.8</v>
      </c>
      <c r="BQ3058">
        <v>64.25</v>
      </c>
      <c r="BR3058">
        <v>63.05</v>
      </c>
      <c r="BS3058">
        <v>-0.75187029999999999</v>
      </c>
      <c r="BT3058">
        <v>-0.22047130000000001</v>
      </c>
      <c r="BU3058">
        <v>0.31677529999999998</v>
      </c>
      <c r="BV3058">
        <v>-0.46898980000000001</v>
      </c>
      <c r="BW3058">
        <v>1.724302</v>
      </c>
      <c r="BX3058">
        <v>1.3639600000000001</v>
      </c>
      <c r="BY3058">
        <v>-0.33216469999999998</v>
      </c>
      <c r="BZ3058">
        <v>0.28728930000000003</v>
      </c>
      <c r="CA3058">
        <v>0.25521779999999999</v>
      </c>
      <c r="CB3058">
        <v>-1.8491820000000001</v>
      </c>
      <c r="CC3058">
        <v>6.6162939999999999</v>
      </c>
      <c r="CD3058">
        <v>-1.6151139999999999</v>
      </c>
      <c r="CE3058">
        <v>-10.531840000000001</v>
      </c>
      <c r="CF3058">
        <v>-10.42611</v>
      </c>
      <c r="CG3058">
        <v>-10.94491</v>
      </c>
      <c r="CH3058">
        <v>-32.69746</v>
      </c>
      <c r="CI3058">
        <v>-11.713430000000001</v>
      </c>
      <c r="CJ3058">
        <v>-3.0779369999999999</v>
      </c>
      <c r="CK3058">
        <v>-3.532864</v>
      </c>
      <c r="CL3058">
        <v>-1.9187529999999999</v>
      </c>
      <c r="CM3058">
        <v>-3.4939619999999998</v>
      </c>
      <c r="CN3058">
        <v>1.1468149999999999</v>
      </c>
      <c r="CO3058">
        <v>6.095809</v>
      </c>
      <c r="CP3058">
        <v>-2.5268060000000001</v>
      </c>
      <c r="CQ3058">
        <v>1.7243189999999999</v>
      </c>
      <c r="CR3058">
        <v>1.9145460000000001</v>
      </c>
      <c r="CS3058">
        <v>1.228013</v>
      </c>
      <c r="CT3058">
        <v>4.6341450000000002</v>
      </c>
      <c r="CU3058">
        <v>3.8814389999999999</v>
      </c>
      <c r="CV3058">
        <v>5.6697550000000003</v>
      </c>
      <c r="CW3058">
        <v>1.0258640000000001</v>
      </c>
      <c r="CX3058">
        <v>10.73105</v>
      </c>
      <c r="CY3058">
        <v>2.736011</v>
      </c>
      <c r="CZ3058">
        <v>25.25103</v>
      </c>
      <c r="DA3058">
        <v>88.900630000000007</v>
      </c>
      <c r="DB3058">
        <v>427.50479999999999</v>
      </c>
      <c r="DC3058">
        <v>122.15479999999999</v>
      </c>
      <c r="DD3058">
        <v>109.3095</v>
      </c>
      <c r="DE3058">
        <v>56.143999999999998</v>
      </c>
      <c r="DF3058">
        <v>168.95330000000001</v>
      </c>
      <c r="DG3058">
        <v>11.9236</v>
      </c>
      <c r="DH3058">
        <v>9.458005</v>
      </c>
      <c r="DI3058">
        <v>14.13597</v>
      </c>
      <c r="DJ3058">
        <v>21.905860000000001</v>
      </c>
      <c r="DK3058">
        <v>15.11763</v>
      </c>
      <c r="DL3058">
        <v>137.32859999999999</v>
      </c>
      <c r="DM3058">
        <v>31.668849999999999</v>
      </c>
      <c r="DN3058">
        <v>2.9374950000000002</v>
      </c>
      <c r="DO3058">
        <v>19</v>
      </c>
      <c r="DP3058">
        <v>19</v>
      </c>
    </row>
    <row r="3059" spans="1:120" hidden="1" x14ac:dyDescent="0.25">
      <c r="A3059" t="str">
        <f t="shared" si="47"/>
        <v>Size_Grp-Below 20 kW_All CBP_44488</v>
      </c>
      <c r="B3059" t="s">
        <v>62</v>
      </c>
      <c r="C3059" t="s">
        <v>259</v>
      </c>
      <c r="D3059" t="s">
        <v>61</v>
      </c>
      <c r="E3059" t="s">
        <v>61</v>
      </c>
      <c r="F3059" t="s">
        <v>61</v>
      </c>
      <c r="G3059" t="s">
        <v>61</v>
      </c>
      <c r="H3059" t="s">
        <v>61</v>
      </c>
      <c r="I3059" t="s">
        <v>61</v>
      </c>
      <c r="J3059" t="s">
        <v>260</v>
      </c>
      <c r="K3059" t="s">
        <v>197</v>
      </c>
      <c r="L3059" s="18">
        <v>44488</v>
      </c>
      <c r="M3059">
        <v>19</v>
      </c>
      <c r="N3059">
        <v>19</v>
      </c>
      <c r="O3059" t="s">
        <v>258</v>
      </c>
      <c r="P3059">
        <v>1</v>
      </c>
      <c r="Q3059">
        <v>1</v>
      </c>
      <c r="R3059">
        <v>0</v>
      </c>
      <c r="S3059">
        <v>0</v>
      </c>
      <c r="T3059">
        <v>1</v>
      </c>
      <c r="U3059">
        <v>0</v>
      </c>
      <c r="V3059">
        <v>1</v>
      </c>
      <c r="W3059">
        <v>4.5</v>
      </c>
      <c r="X3059">
        <v>3.9</v>
      </c>
      <c r="Y3059">
        <v>4.5</v>
      </c>
      <c r="Z3059">
        <v>4.2</v>
      </c>
      <c r="AA3059">
        <v>4.2</v>
      </c>
      <c r="AB3059">
        <v>4.5</v>
      </c>
      <c r="AC3059">
        <v>4.2</v>
      </c>
      <c r="AD3059">
        <v>4.2</v>
      </c>
      <c r="AE3059">
        <v>3.9</v>
      </c>
      <c r="AF3059">
        <v>4.2</v>
      </c>
      <c r="AG3059">
        <v>3.9</v>
      </c>
      <c r="AH3059">
        <v>4.2</v>
      </c>
      <c r="AI3059">
        <v>3.9</v>
      </c>
      <c r="AJ3059">
        <v>4.2</v>
      </c>
      <c r="AK3059">
        <v>3.6</v>
      </c>
      <c r="AL3059">
        <v>3.9</v>
      </c>
      <c r="AM3059">
        <v>3.9</v>
      </c>
      <c r="AN3059">
        <v>3.6</v>
      </c>
      <c r="AO3059">
        <v>3.9</v>
      </c>
      <c r="AP3059">
        <v>4.2</v>
      </c>
      <c r="AQ3059">
        <v>3.9</v>
      </c>
      <c r="AR3059">
        <v>4.2</v>
      </c>
      <c r="AS3059">
        <v>3.9</v>
      </c>
      <c r="AT3059">
        <v>3.9</v>
      </c>
      <c r="AU3059">
        <v>56.75</v>
      </c>
      <c r="AV3059">
        <v>49</v>
      </c>
      <c r="AW3059">
        <v>47.4</v>
      </c>
      <c r="AX3059">
        <v>46.45</v>
      </c>
      <c r="AY3059">
        <v>45.75</v>
      </c>
      <c r="AZ3059">
        <v>45.05</v>
      </c>
      <c r="BA3059">
        <v>44.25</v>
      </c>
      <c r="BB3059">
        <v>43.85</v>
      </c>
      <c r="BC3059">
        <v>44.75</v>
      </c>
      <c r="BD3059">
        <v>50.5</v>
      </c>
      <c r="BE3059">
        <v>55.1</v>
      </c>
      <c r="BF3059">
        <v>59.45</v>
      </c>
      <c r="BG3059">
        <v>62.85</v>
      </c>
      <c r="BH3059">
        <v>65.3</v>
      </c>
      <c r="BI3059">
        <v>67.8</v>
      </c>
      <c r="BJ3059">
        <v>68.099999999999994</v>
      </c>
      <c r="BK3059">
        <v>67.900000000000006</v>
      </c>
      <c r="BL3059">
        <v>67.95</v>
      </c>
      <c r="BM3059">
        <v>66.8</v>
      </c>
      <c r="BN3059">
        <v>65</v>
      </c>
      <c r="BO3059">
        <v>64.25</v>
      </c>
      <c r="BP3059">
        <v>63.8</v>
      </c>
      <c r="BQ3059">
        <v>64.25</v>
      </c>
      <c r="BR3059">
        <v>63.05</v>
      </c>
      <c r="BS3059">
        <v>1.1671549999999999</v>
      </c>
      <c r="BT3059">
        <v>0.1109014</v>
      </c>
      <c r="BU3059">
        <v>-0.20454310000000001</v>
      </c>
      <c r="BV3059">
        <v>-0.1298745</v>
      </c>
      <c r="BW3059">
        <v>-0.1938705</v>
      </c>
      <c r="BX3059">
        <v>-0.1497793</v>
      </c>
      <c r="BY3059">
        <v>3.2180300000000002E-2</v>
      </c>
      <c r="BZ3059">
        <v>0.19087599999999999</v>
      </c>
      <c r="CA3059">
        <v>0.46931289999999998</v>
      </c>
      <c r="CB3059">
        <v>-0.36059170000000001</v>
      </c>
      <c r="CC3059">
        <v>2.803839</v>
      </c>
      <c r="CD3059">
        <v>-5.4922E-3</v>
      </c>
      <c r="CE3059">
        <v>-0.22628000000000001</v>
      </c>
      <c r="CF3059">
        <v>0.30132340000000002</v>
      </c>
      <c r="CG3059">
        <v>0.2953868</v>
      </c>
      <c r="CH3059">
        <v>0.1696336</v>
      </c>
      <c r="CI3059">
        <v>3.5826700000000003E-2</v>
      </c>
      <c r="CJ3059">
        <v>0.52337029999999995</v>
      </c>
      <c r="CK3059">
        <v>0.26720169999999999</v>
      </c>
      <c r="CL3059">
        <v>-0.34708549999999999</v>
      </c>
      <c r="CM3059">
        <v>-2.5818600000000001E-2</v>
      </c>
      <c r="CN3059">
        <v>-8.9096999999999996E-2</v>
      </c>
      <c r="CO3059">
        <v>-1.6809500000000002E-2</v>
      </c>
      <c r="CP3059">
        <v>-2.3550680000000002</v>
      </c>
      <c r="CQ3059">
        <v>1.503458</v>
      </c>
      <c r="CR3059">
        <v>1.4574200000000001E-2</v>
      </c>
      <c r="CS3059">
        <v>1.66106E-2</v>
      </c>
      <c r="CT3059">
        <v>0.13808000000000001</v>
      </c>
      <c r="CU3059">
        <v>1.8990699999999999E-2</v>
      </c>
      <c r="CV3059">
        <v>1.7958999999999999E-2</v>
      </c>
      <c r="CW3059">
        <v>5.9674600000000001E-2</v>
      </c>
      <c r="CX3059">
        <v>8.5208900000000004E-2</v>
      </c>
      <c r="CY3059">
        <v>0.2105456</v>
      </c>
      <c r="CZ3059">
        <v>0.1540175</v>
      </c>
      <c r="DA3059">
        <v>5.6272060000000002</v>
      </c>
      <c r="DB3059">
        <v>1.60346E-2</v>
      </c>
      <c r="DC3059">
        <v>3.0314299999999999E-2</v>
      </c>
      <c r="DD3059">
        <v>0.11516899999999999</v>
      </c>
      <c r="DE3059">
        <v>7.9172500000000007E-2</v>
      </c>
      <c r="DF3059">
        <v>1.68437E-2</v>
      </c>
      <c r="DG3059">
        <v>0.15419340000000001</v>
      </c>
      <c r="DH3059">
        <v>0.2117831</v>
      </c>
      <c r="DI3059">
        <v>1.5500699999999999E-2</v>
      </c>
      <c r="DJ3059">
        <v>3.2024200000000003E-2</v>
      </c>
      <c r="DK3059">
        <v>2.052E-2</v>
      </c>
      <c r="DL3059">
        <v>0.1013621</v>
      </c>
      <c r="DM3059">
        <v>2.0802500000000002E-2</v>
      </c>
      <c r="DN3059">
        <v>2.8388659999999999</v>
      </c>
      <c r="DO3059">
        <v>19</v>
      </c>
      <c r="DP3059">
        <v>19</v>
      </c>
    </row>
    <row r="3060" spans="1:120" x14ac:dyDescent="0.25">
      <c r="A3060" t="str">
        <f t="shared" si="47"/>
        <v>AutoDR-No_All CBP_44488</v>
      </c>
      <c r="B3060" t="s">
        <v>62</v>
      </c>
      <c r="C3060" t="s">
        <v>321</v>
      </c>
      <c r="D3060" t="s">
        <v>61</v>
      </c>
      <c r="E3060" t="s">
        <v>61</v>
      </c>
      <c r="F3060" t="s">
        <v>61</v>
      </c>
      <c r="G3060" t="s">
        <v>61</v>
      </c>
      <c r="H3060" t="s">
        <v>97</v>
      </c>
      <c r="I3060" t="s">
        <v>61</v>
      </c>
      <c r="J3060" t="s">
        <v>61</v>
      </c>
      <c r="K3060" t="s">
        <v>197</v>
      </c>
      <c r="L3060" s="18">
        <v>44488</v>
      </c>
      <c r="M3060">
        <v>19</v>
      </c>
      <c r="N3060">
        <v>19</v>
      </c>
      <c r="O3060" t="s">
        <v>258</v>
      </c>
      <c r="P3060">
        <v>11</v>
      </c>
      <c r="Q3060">
        <v>11</v>
      </c>
      <c r="R3060">
        <v>0</v>
      </c>
      <c r="S3060">
        <v>0</v>
      </c>
      <c r="T3060">
        <v>1</v>
      </c>
      <c r="U3060">
        <v>0</v>
      </c>
      <c r="V3060">
        <v>1</v>
      </c>
      <c r="W3060">
        <v>828.12</v>
      </c>
      <c r="X3060">
        <v>686.14</v>
      </c>
      <c r="Y3060">
        <v>636.24</v>
      </c>
      <c r="Z3060">
        <v>638.36</v>
      </c>
      <c r="AA3060">
        <v>606.91999999999996</v>
      </c>
      <c r="AB3060">
        <v>614.66</v>
      </c>
      <c r="AC3060">
        <v>612.16</v>
      </c>
      <c r="AD3060">
        <v>600.05999999999995</v>
      </c>
      <c r="AE3060">
        <v>594.54</v>
      </c>
      <c r="AF3060">
        <v>546.84</v>
      </c>
      <c r="AG3060">
        <v>565.74</v>
      </c>
      <c r="AH3060">
        <v>595.58000000000004</v>
      </c>
      <c r="AI3060">
        <v>598.16</v>
      </c>
      <c r="AJ3060">
        <v>587.22</v>
      </c>
      <c r="AK3060">
        <v>631.96</v>
      </c>
      <c r="AL3060">
        <v>632.24</v>
      </c>
      <c r="AM3060">
        <v>659.28</v>
      </c>
      <c r="AN3060">
        <v>638.34</v>
      </c>
      <c r="AO3060">
        <v>536.78</v>
      </c>
      <c r="AP3060">
        <v>677.78</v>
      </c>
      <c r="AQ3060">
        <v>714.26</v>
      </c>
      <c r="AR3060">
        <v>699</v>
      </c>
      <c r="AS3060">
        <v>794.78</v>
      </c>
      <c r="AT3060">
        <v>786.3</v>
      </c>
      <c r="AU3060">
        <v>56.75</v>
      </c>
      <c r="AV3060">
        <v>49</v>
      </c>
      <c r="AW3060">
        <v>47.4</v>
      </c>
      <c r="AX3060">
        <v>46.45</v>
      </c>
      <c r="AY3060">
        <v>45.75</v>
      </c>
      <c r="AZ3060">
        <v>45.05</v>
      </c>
      <c r="BA3060">
        <v>44.25</v>
      </c>
      <c r="BB3060">
        <v>43.85</v>
      </c>
      <c r="BC3060">
        <v>44.75</v>
      </c>
      <c r="BD3060">
        <v>50.5</v>
      </c>
      <c r="BE3060">
        <v>55.1</v>
      </c>
      <c r="BF3060">
        <v>59.45</v>
      </c>
      <c r="BG3060">
        <v>62.85</v>
      </c>
      <c r="BH3060">
        <v>65.3</v>
      </c>
      <c r="BI3060">
        <v>67.8</v>
      </c>
      <c r="BJ3060">
        <v>68.099999999999994</v>
      </c>
      <c r="BK3060">
        <v>67.900000000000006</v>
      </c>
      <c r="BL3060">
        <v>67.95</v>
      </c>
      <c r="BM3060">
        <v>66.8</v>
      </c>
      <c r="BN3060">
        <v>65</v>
      </c>
      <c r="BO3060">
        <v>64.25</v>
      </c>
      <c r="BP3060">
        <v>63.8</v>
      </c>
      <c r="BQ3060">
        <v>64.25</v>
      </c>
      <c r="BR3060">
        <v>63.05</v>
      </c>
      <c r="BS3060">
        <v>-49.932670000000002</v>
      </c>
      <c r="BT3060">
        <v>8.8602290000000004</v>
      </c>
      <c r="BU3060">
        <v>9.9824300000000008</v>
      </c>
      <c r="BV3060">
        <v>-9.2554239999999997</v>
      </c>
      <c r="BW3060">
        <v>-0.75369299999999995</v>
      </c>
      <c r="BX3060">
        <v>-12.79637</v>
      </c>
      <c r="BY3060">
        <v>-6.346393</v>
      </c>
      <c r="BZ3060">
        <v>-1.439465</v>
      </c>
      <c r="CA3060">
        <v>14.30143</v>
      </c>
      <c r="CB3060">
        <v>12.05903</v>
      </c>
      <c r="CC3060">
        <v>54.561819999999997</v>
      </c>
      <c r="CD3060">
        <v>42.33511</v>
      </c>
      <c r="CE3060">
        <v>27.122420000000002</v>
      </c>
      <c r="CF3060">
        <v>20.589469999999999</v>
      </c>
      <c r="CG3060">
        <v>-12.50914</v>
      </c>
      <c r="CH3060">
        <v>-38.367930000000001</v>
      </c>
      <c r="CI3060">
        <v>-6.6858339999999998</v>
      </c>
      <c r="CJ3060">
        <v>9.2420039999999997</v>
      </c>
      <c r="CK3060">
        <v>141.90600000000001</v>
      </c>
      <c r="CL3060">
        <v>58.747199999999999</v>
      </c>
      <c r="CM3060">
        <v>3.6160060000000001</v>
      </c>
      <c r="CN3060">
        <v>5.6519430000000002</v>
      </c>
      <c r="CO3060">
        <v>-20.1828</v>
      </c>
      <c r="CP3060">
        <v>-22.691739999999999</v>
      </c>
      <c r="CQ3060">
        <v>283.05419999999998</v>
      </c>
      <c r="CR3060">
        <v>940.75369999999998</v>
      </c>
      <c r="CS3060">
        <v>744.64089999999999</v>
      </c>
      <c r="CT3060">
        <v>485.93119999999999</v>
      </c>
      <c r="CU3060">
        <v>333.79059999999998</v>
      </c>
      <c r="CV3060">
        <v>120.1918</v>
      </c>
      <c r="CW3060">
        <v>186.1293</v>
      </c>
      <c r="CX3060">
        <v>328.68599999999998</v>
      </c>
      <c r="CY3060">
        <v>414.47620000000001</v>
      </c>
      <c r="CZ3060">
        <v>461.37689999999998</v>
      </c>
      <c r="DA3060">
        <v>331.49700000000001</v>
      </c>
      <c r="DB3060">
        <v>622.4443</v>
      </c>
      <c r="DC3060">
        <v>373.70800000000003</v>
      </c>
      <c r="DD3060">
        <v>382.35219999999998</v>
      </c>
      <c r="DE3060">
        <v>368.02420000000001</v>
      </c>
      <c r="DF3060">
        <v>405.31990000000002</v>
      </c>
      <c r="DG3060">
        <v>187.37129999999999</v>
      </c>
      <c r="DH3060">
        <v>277.92700000000002</v>
      </c>
      <c r="DI3060">
        <v>2616.7759999999998</v>
      </c>
      <c r="DJ3060">
        <v>976.87019999999995</v>
      </c>
      <c r="DK3060">
        <v>1024.8320000000001</v>
      </c>
      <c r="DL3060">
        <v>390.85930000000002</v>
      </c>
      <c r="DM3060">
        <v>241.18389999999999</v>
      </c>
      <c r="DN3060">
        <v>240.6979</v>
      </c>
      <c r="DO3060">
        <v>19</v>
      </c>
      <c r="DP3060">
        <v>19</v>
      </c>
    </row>
    <row r="3061" spans="1:120" hidden="1" x14ac:dyDescent="0.25">
      <c r="A3061" t="str">
        <f t="shared" si="47"/>
        <v>Industry_Type-8. Other_All CBP_44488</v>
      </c>
      <c r="B3061" t="s">
        <v>62</v>
      </c>
      <c r="C3061" t="s">
        <v>267</v>
      </c>
      <c r="D3061" t="s">
        <v>61</v>
      </c>
      <c r="E3061" t="s">
        <v>61</v>
      </c>
      <c r="F3061" t="s">
        <v>61</v>
      </c>
      <c r="G3061" t="s">
        <v>268</v>
      </c>
      <c r="H3061" t="s">
        <v>61</v>
      </c>
      <c r="I3061" t="s">
        <v>61</v>
      </c>
      <c r="J3061" t="s">
        <v>61</v>
      </c>
      <c r="K3061" t="s">
        <v>197</v>
      </c>
      <c r="L3061" s="18">
        <v>44488</v>
      </c>
      <c r="M3061">
        <v>19</v>
      </c>
      <c r="N3061">
        <v>19</v>
      </c>
      <c r="O3061" t="s">
        <v>258</v>
      </c>
      <c r="P3061">
        <v>1</v>
      </c>
      <c r="Q3061">
        <v>1</v>
      </c>
      <c r="R3061">
        <v>0</v>
      </c>
      <c r="S3061">
        <v>0</v>
      </c>
      <c r="T3061">
        <v>1</v>
      </c>
      <c r="U3061">
        <v>0</v>
      </c>
      <c r="V3061">
        <v>1</v>
      </c>
      <c r="W3061">
        <v>5.7</v>
      </c>
      <c r="X3061">
        <v>6</v>
      </c>
      <c r="Y3061">
        <v>6.3</v>
      </c>
      <c r="Z3061">
        <v>6</v>
      </c>
      <c r="AA3061">
        <v>6</v>
      </c>
      <c r="AB3061">
        <v>6</v>
      </c>
      <c r="AC3061">
        <v>6</v>
      </c>
      <c r="AD3061">
        <v>5.7</v>
      </c>
      <c r="AE3061">
        <v>6</v>
      </c>
      <c r="AF3061">
        <v>6</v>
      </c>
      <c r="AG3061">
        <v>6</v>
      </c>
      <c r="AH3061">
        <v>5.7</v>
      </c>
      <c r="AI3061">
        <v>5.7</v>
      </c>
      <c r="AJ3061">
        <v>5.0999999999999996</v>
      </c>
      <c r="AK3061">
        <v>5.4</v>
      </c>
      <c r="AL3061">
        <v>5.7</v>
      </c>
      <c r="AM3061">
        <v>5.7</v>
      </c>
      <c r="AN3061">
        <v>5.7</v>
      </c>
      <c r="AO3061">
        <v>6</v>
      </c>
      <c r="AP3061">
        <v>5.0999999999999996</v>
      </c>
      <c r="AQ3061">
        <v>5.4</v>
      </c>
      <c r="AR3061">
        <v>6</v>
      </c>
      <c r="AS3061">
        <v>6</v>
      </c>
      <c r="AT3061">
        <v>6</v>
      </c>
      <c r="AU3061">
        <v>56.75</v>
      </c>
      <c r="AV3061">
        <v>49</v>
      </c>
      <c r="AW3061">
        <v>47.4</v>
      </c>
      <c r="AX3061">
        <v>46.45</v>
      </c>
      <c r="AY3061">
        <v>45.75</v>
      </c>
      <c r="AZ3061">
        <v>45.05</v>
      </c>
      <c r="BA3061">
        <v>44.25</v>
      </c>
      <c r="BB3061">
        <v>43.85</v>
      </c>
      <c r="BC3061">
        <v>44.75</v>
      </c>
      <c r="BD3061">
        <v>50.5</v>
      </c>
      <c r="BE3061">
        <v>55.1</v>
      </c>
      <c r="BF3061">
        <v>59.45</v>
      </c>
      <c r="BG3061">
        <v>62.85</v>
      </c>
      <c r="BH3061">
        <v>65.3</v>
      </c>
      <c r="BI3061">
        <v>67.8</v>
      </c>
      <c r="BJ3061">
        <v>68.099999999999994</v>
      </c>
      <c r="BK3061">
        <v>67.900000000000006</v>
      </c>
      <c r="BL3061">
        <v>67.95</v>
      </c>
      <c r="BM3061">
        <v>66.8</v>
      </c>
      <c r="BN3061">
        <v>65</v>
      </c>
      <c r="BO3061">
        <v>64.25</v>
      </c>
      <c r="BP3061">
        <v>63.8</v>
      </c>
      <c r="BQ3061">
        <v>64.25</v>
      </c>
      <c r="BR3061">
        <v>63.05</v>
      </c>
      <c r="BS3061">
        <v>-0.2887883</v>
      </c>
      <c r="BT3061">
        <v>-0.4375348</v>
      </c>
      <c r="BU3061">
        <v>-0.51520779999999999</v>
      </c>
      <c r="BV3061">
        <v>-0.14716009999999999</v>
      </c>
      <c r="BW3061">
        <v>-0.1656289</v>
      </c>
      <c r="BX3061">
        <v>0.85286090000000003</v>
      </c>
      <c r="BY3061">
        <v>1.625437</v>
      </c>
      <c r="BZ3061">
        <v>-1.105566</v>
      </c>
      <c r="CA3061">
        <v>-2.0773190000000001</v>
      </c>
      <c r="CB3061">
        <v>-1.286205</v>
      </c>
      <c r="CC3061">
        <v>6.8349679999999999</v>
      </c>
      <c r="CD3061">
        <v>4.5778840000000001</v>
      </c>
      <c r="CE3061">
        <v>-4.4559500000000002E-2</v>
      </c>
      <c r="CF3061">
        <v>0.80365129999999996</v>
      </c>
      <c r="CG3061">
        <v>-0.2145591</v>
      </c>
      <c r="CH3061">
        <v>-0.24862619999999999</v>
      </c>
      <c r="CI3061">
        <v>0.139658</v>
      </c>
      <c r="CJ3061">
        <v>-0.11397500000000001</v>
      </c>
      <c r="CK3061">
        <v>-0.35568280000000002</v>
      </c>
      <c r="CL3061">
        <v>0.33730320000000003</v>
      </c>
      <c r="CM3061">
        <v>-0.1302981</v>
      </c>
      <c r="CN3061">
        <v>-0.16837930000000001</v>
      </c>
      <c r="CO3061">
        <v>-0.20701459999999999</v>
      </c>
      <c r="CP3061">
        <v>6.1824799999999999E-2</v>
      </c>
      <c r="CQ3061">
        <v>9.2420000000000002E-2</v>
      </c>
      <c r="CR3061">
        <v>5.06297E-2</v>
      </c>
      <c r="CS3061">
        <v>3.4335999999999998E-2</v>
      </c>
      <c r="CT3061">
        <v>5.5073200000000003E-2</v>
      </c>
      <c r="CU3061">
        <v>4.0892199999999997E-2</v>
      </c>
      <c r="CV3061">
        <v>0.74584090000000003</v>
      </c>
      <c r="CW3061">
        <v>46.058419999999998</v>
      </c>
      <c r="CX3061">
        <v>12.92357</v>
      </c>
      <c r="CY3061">
        <v>8.6624879999999997</v>
      </c>
      <c r="CZ3061">
        <v>8.944528</v>
      </c>
      <c r="DA3061">
        <v>56.646549999999998</v>
      </c>
      <c r="DB3061">
        <v>29.994710000000001</v>
      </c>
      <c r="DC3061">
        <v>13.97899</v>
      </c>
      <c r="DD3061">
        <v>5.6561100000000003E-2</v>
      </c>
      <c r="DE3061">
        <v>7.2642100000000001E-2</v>
      </c>
      <c r="DF3061">
        <v>7.4174500000000004E-2</v>
      </c>
      <c r="DG3061">
        <v>0.1664533</v>
      </c>
      <c r="DH3061">
        <v>7.1445400000000006E-2</v>
      </c>
      <c r="DI3061">
        <v>5.4555899999999997E-2</v>
      </c>
      <c r="DJ3061">
        <v>8.2097799999999999E-2</v>
      </c>
      <c r="DK3061">
        <v>0.1157604</v>
      </c>
      <c r="DL3061">
        <v>0.10506740000000001</v>
      </c>
      <c r="DM3061">
        <v>4.8089899999999998E-2</v>
      </c>
      <c r="DN3061">
        <v>8.1594200000000006E-2</v>
      </c>
      <c r="DO3061">
        <v>19</v>
      </c>
      <c r="DP3061">
        <v>19</v>
      </c>
    </row>
    <row r="3062" spans="1:120" hidden="1" x14ac:dyDescent="0.25">
      <c r="A3062" t="str">
        <f t="shared" si="47"/>
        <v>LCA-Sierra_All CBP_44488</v>
      </c>
      <c r="B3062" t="s">
        <v>62</v>
      </c>
      <c r="C3062" t="s">
        <v>206</v>
      </c>
      <c r="D3062" t="s">
        <v>34</v>
      </c>
      <c r="E3062" t="s">
        <v>61</v>
      </c>
      <c r="F3062" t="s">
        <v>61</v>
      </c>
      <c r="G3062" t="s">
        <v>61</v>
      </c>
      <c r="H3062" t="s">
        <v>61</v>
      </c>
      <c r="I3062" t="s">
        <v>61</v>
      </c>
      <c r="J3062" t="s">
        <v>61</v>
      </c>
      <c r="K3062" t="s">
        <v>197</v>
      </c>
      <c r="L3062" s="18">
        <v>44488</v>
      </c>
      <c r="M3062">
        <v>19</v>
      </c>
      <c r="N3062">
        <v>19</v>
      </c>
      <c r="O3062" t="s">
        <v>258</v>
      </c>
      <c r="P3062">
        <v>11</v>
      </c>
      <c r="Q3062">
        <v>11</v>
      </c>
      <c r="R3062">
        <v>0</v>
      </c>
      <c r="S3062">
        <v>0</v>
      </c>
      <c r="T3062">
        <v>1</v>
      </c>
      <c r="U3062">
        <v>0</v>
      </c>
      <c r="V3062">
        <v>1</v>
      </c>
      <c r="W3062">
        <v>828.12</v>
      </c>
      <c r="X3062">
        <v>686.14</v>
      </c>
      <c r="Y3062">
        <v>636.24</v>
      </c>
      <c r="Z3062">
        <v>638.36</v>
      </c>
      <c r="AA3062">
        <v>606.91999999999996</v>
      </c>
      <c r="AB3062">
        <v>614.66</v>
      </c>
      <c r="AC3062">
        <v>612.16</v>
      </c>
      <c r="AD3062">
        <v>600.05999999999995</v>
      </c>
      <c r="AE3062">
        <v>594.54</v>
      </c>
      <c r="AF3062">
        <v>546.84</v>
      </c>
      <c r="AG3062">
        <v>565.74</v>
      </c>
      <c r="AH3062">
        <v>595.58000000000004</v>
      </c>
      <c r="AI3062">
        <v>598.16</v>
      </c>
      <c r="AJ3062">
        <v>587.22</v>
      </c>
      <c r="AK3062">
        <v>631.96</v>
      </c>
      <c r="AL3062">
        <v>632.24</v>
      </c>
      <c r="AM3062">
        <v>659.28</v>
      </c>
      <c r="AN3062">
        <v>638.34</v>
      </c>
      <c r="AO3062">
        <v>536.78</v>
      </c>
      <c r="AP3062">
        <v>677.78</v>
      </c>
      <c r="AQ3062">
        <v>714.26</v>
      </c>
      <c r="AR3062">
        <v>699</v>
      </c>
      <c r="AS3062">
        <v>794.78</v>
      </c>
      <c r="AT3062">
        <v>786.3</v>
      </c>
      <c r="AU3062">
        <v>56.75</v>
      </c>
      <c r="AV3062">
        <v>49</v>
      </c>
      <c r="AW3062">
        <v>47.4</v>
      </c>
      <c r="AX3062">
        <v>46.45</v>
      </c>
      <c r="AY3062">
        <v>45.75</v>
      </c>
      <c r="AZ3062">
        <v>45.05</v>
      </c>
      <c r="BA3062">
        <v>44.25</v>
      </c>
      <c r="BB3062">
        <v>43.85</v>
      </c>
      <c r="BC3062">
        <v>44.75</v>
      </c>
      <c r="BD3062">
        <v>50.5</v>
      </c>
      <c r="BE3062">
        <v>55.1</v>
      </c>
      <c r="BF3062">
        <v>59.45</v>
      </c>
      <c r="BG3062">
        <v>62.85</v>
      </c>
      <c r="BH3062">
        <v>65.3</v>
      </c>
      <c r="BI3062">
        <v>67.8</v>
      </c>
      <c r="BJ3062">
        <v>68.099999999999994</v>
      </c>
      <c r="BK3062">
        <v>67.900000000000006</v>
      </c>
      <c r="BL3062">
        <v>67.95</v>
      </c>
      <c r="BM3062">
        <v>66.8</v>
      </c>
      <c r="BN3062">
        <v>65</v>
      </c>
      <c r="BO3062">
        <v>64.25</v>
      </c>
      <c r="BP3062">
        <v>63.8</v>
      </c>
      <c r="BQ3062">
        <v>64.25</v>
      </c>
      <c r="BR3062">
        <v>63.05</v>
      </c>
      <c r="BS3062">
        <v>-49.932670000000002</v>
      </c>
      <c r="BT3062">
        <v>8.8602290000000004</v>
      </c>
      <c r="BU3062">
        <v>9.9824300000000008</v>
      </c>
      <c r="BV3062">
        <v>-9.2554239999999997</v>
      </c>
      <c r="BW3062">
        <v>-0.75369299999999995</v>
      </c>
      <c r="BX3062">
        <v>-12.79637</v>
      </c>
      <c r="BY3062">
        <v>-6.346393</v>
      </c>
      <c r="BZ3062">
        <v>-1.439465</v>
      </c>
      <c r="CA3062">
        <v>14.30143</v>
      </c>
      <c r="CB3062">
        <v>12.05903</v>
      </c>
      <c r="CC3062">
        <v>54.561819999999997</v>
      </c>
      <c r="CD3062">
        <v>42.33511</v>
      </c>
      <c r="CE3062">
        <v>27.122420000000002</v>
      </c>
      <c r="CF3062">
        <v>20.589469999999999</v>
      </c>
      <c r="CG3062">
        <v>-12.50914</v>
      </c>
      <c r="CH3062">
        <v>-38.367930000000001</v>
      </c>
      <c r="CI3062">
        <v>-6.6858339999999998</v>
      </c>
      <c r="CJ3062">
        <v>9.2420039999999997</v>
      </c>
      <c r="CK3062">
        <v>141.90600000000001</v>
      </c>
      <c r="CL3062">
        <v>58.747199999999999</v>
      </c>
      <c r="CM3062">
        <v>3.6160060000000001</v>
      </c>
      <c r="CN3062">
        <v>5.6519430000000002</v>
      </c>
      <c r="CO3062">
        <v>-20.1828</v>
      </c>
      <c r="CP3062">
        <v>-22.691739999999999</v>
      </c>
      <c r="CQ3062">
        <v>283.05419999999998</v>
      </c>
      <c r="CR3062">
        <v>940.75369999999998</v>
      </c>
      <c r="CS3062">
        <v>744.64089999999999</v>
      </c>
      <c r="CT3062">
        <v>485.93119999999999</v>
      </c>
      <c r="CU3062">
        <v>333.79059999999998</v>
      </c>
      <c r="CV3062">
        <v>120.1918</v>
      </c>
      <c r="CW3062">
        <v>186.1293</v>
      </c>
      <c r="CX3062">
        <v>328.68599999999998</v>
      </c>
      <c r="CY3062">
        <v>414.47620000000001</v>
      </c>
      <c r="CZ3062">
        <v>461.37689999999998</v>
      </c>
      <c r="DA3062">
        <v>331.49700000000001</v>
      </c>
      <c r="DB3062">
        <v>622.4443</v>
      </c>
      <c r="DC3062">
        <v>373.70800000000003</v>
      </c>
      <c r="DD3062">
        <v>382.35219999999998</v>
      </c>
      <c r="DE3062">
        <v>368.02420000000001</v>
      </c>
      <c r="DF3062">
        <v>405.31990000000002</v>
      </c>
      <c r="DG3062">
        <v>187.37129999999999</v>
      </c>
      <c r="DH3062">
        <v>277.92700000000002</v>
      </c>
      <c r="DI3062">
        <v>2616.7759999999998</v>
      </c>
      <c r="DJ3062">
        <v>976.87019999999995</v>
      </c>
      <c r="DK3062">
        <v>1024.8320000000001</v>
      </c>
      <c r="DL3062">
        <v>390.85930000000002</v>
      </c>
      <c r="DM3062">
        <v>241.18389999999999</v>
      </c>
      <c r="DN3062">
        <v>240.6979</v>
      </c>
      <c r="DO3062">
        <v>19</v>
      </c>
      <c r="DP3062">
        <v>19</v>
      </c>
    </row>
    <row r="3063" spans="1:120" hidden="1" x14ac:dyDescent="0.25">
      <c r="A3063" t="str">
        <f t="shared" si="47"/>
        <v>Industry_Type-7. Institutional/Government_All CBP_44488</v>
      </c>
      <c r="B3063" t="s">
        <v>62</v>
      </c>
      <c r="C3063" t="s">
        <v>208</v>
      </c>
      <c r="D3063" t="s">
        <v>61</v>
      </c>
      <c r="E3063" t="s">
        <v>61</v>
      </c>
      <c r="F3063" t="s">
        <v>61</v>
      </c>
      <c r="G3063" t="s">
        <v>35</v>
      </c>
      <c r="H3063" t="s">
        <v>61</v>
      </c>
      <c r="I3063" t="s">
        <v>61</v>
      </c>
      <c r="J3063" t="s">
        <v>61</v>
      </c>
      <c r="K3063" t="s">
        <v>197</v>
      </c>
      <c r="L3063" s="18">
        <v>44488</v>
      </c>
      <c r="M3063">
        <v>19</v>
      </c>
      <c r="N3063">
        <v>19</v>
      </c>
      <c r="O3063" t="s">
        <v>258</v>
      </c>
      <c r="P3063">
        <v>2</v>
      </c>
      <c r="Q3063">
        <v>2</v>
      </c>
      <c r="R3063">
        <v>0</v>
      </c>
      <c r="S3063">
        <v>0</v>
      </c>
      <c r="T3063">
        <v>1</v>
      </c>
      <c r="U3063">
        <v>0</v>
      </c>
      <c r="V3063">
        <v>1</v>
      </c>
      <c r="W3063">
        <v>20.96</v>
      </c>
      <c r="X3063">
        <v>18.239999999999998</v>
      </c>
      <c r="Y3063">
        <v>19.04</v>
      </c>
      <c r="Z3063">
        <v>20.16</v>
      </c>
      <c r="AA3063">
        <v>18.399999999999999</v>
      </c>
      <c r="AB3063">
        <v>47.52</v>
      </c>
      <c r="AC3063">
        <v>84.16</v>
      </c>
      <c r="AD3063">
        <v>80</v>
      </c>
      <c r="AE3063">
        <v>64.8</v>
      </c>
      <c r="AF3063">
        <v>46.4</v>
      </c>
      <c r="AG3063">
        <v>35.36</v>
      </c>
      <c r="AH3063">
        <v>90.08</v>
      </c>
      <c r="AI3063">
        <v>82.56</v>
      </c>
      <c r="AJ3063">
        <v>82.4</v>
      </c>
      <c r="AK3063">
        <v>95.36</v>
      </c>
      <c r="AL3063">
        <v>118.08</v>
      </c>
      <c r="AM3063">
        <v>121.44</v>
      </c>
      <c r="AN3063">
        <v>127.52</v>
      </c>
      <c r="AO3063">
        <v>102.72</v>
      </c>
      <c r="AP3063">
        <v>76</v>
      </c>
      <c r="AQ3063">
        <v>76.959999999999994</v>
      </c>
      <c r="AR3063">
        <v>33.119999999999997</v>
      </c>
      <c r="AS3063">
        <v>20.48</v>
      </c>
      <c r="AT3063">
        <v>20.96</v>
      </c>
      <c r="AU3063">
        <v>56.75</v>
      </c>
      <c r="AV3063">
        <v>49</v>
      </c>
      <c r="AW3063">
        <v>47.4</v>
      </c>
      <c r="AX3063">
        <v>46.45</v>
      </c>
      <c r="AY3063">
        <v>45.75</v>
      </c>
      <c r="AZ3063">
        <v>45.05</v>
      </c>
      <c r="BA3063">
        <v>44.25</v>
      </c>
      <c r="BB3063">
        <v>43.85</v>
      </c>
      <c r="BC3063">
        <v>44.75</v>
      </c>
      <c r="BD3063">
        <v>50.5</v>
      </c>
      <c r="BE3063">
        <v>55.1</v>
      </c>
      <c r="BF3063">
        <v>59.45</v>
      </c>
      <c r="BG3063">
        <v>62.85</v>
      </c>
      <c r="BH3063">
        <v>65.3</v>
      </c>
      <c r="BI3063">
        <v>67.8</v>
      </c>
      <c r="BJ3063">
        <v>68.099999999999994</v>
      </c>
      <c r="BK3063">
        <v>67.900000000000006</v>
      </c>
      <c r="BL3063">
        <v>67.95</v>
      </c>
      <c r="BM3063">
        <v>66.8</v>
      </c>
      <c r="BN3063">
        <v>65</v>
      </c>
      <c r="BO3063">
        <v>64.25</v>
      </c>
      <c r="BP3063">
        <v>63.8</v>
      </c>
      <c r="BQ3063">
        <v>64.25</v>
      </c>
      <c r="BR3063">
        <v>63.05</v>
      </c>
      <c r="BS3063">
        <v>-1.0075719999999999</v>
      </c>
      <c r="BT3063">
        <v>-0.91601279999999996</v>
      </c>
      <c r="BU3063">
        <v>-0.2330246</v>
      </c>
      <c r="BV3063">
        <v>-0.93922899999999998</v>
      </c>
      <c r="BW3063">
        <v>-0.1317439</v>
      </c>
      <c r="BX3063">
        <v>0.70586110000000002</v>
      </c>
      <c r="BY3063">
        <v>-0.39356229999999998</v>
      </c>
      <c r="BZ3063">
        <v>1.797771</v>
      </c>
      <c r="CA3063">
        <v>1.1847730000000001</v>
      </c>
      <c r="CB3063">
        <v>-2.3696139999999999</v>
      </c>
      <c r="CC3063">
        <v>5.7568080000000004</v>
      </c>
      <c r="CD3063">
        <v>-2.4748990000000002</v>
      </c>
      <c r="CE3063">
        <v>-13.37088</v>
      </c>
      <c r="CF3063">
        <v>-12.319190000000001</v>
      </c>
      <c r="CG3063">
        <v>-12.77286</v>
      </c>
      <c r="CH3063">
        <v>-18.447790000000001</v>
      </c>
      <c r="CI3063">
        <v>-13.6403</v>
      </c>
      <c r="CJ3063">
        <v>-5.0344730000000002</v>
      </c>
      <c r="CK3063">
        <v>-5.5334529999999997</v>
      </c>
      <c r="CL3063">
        <v>-1.882374</v>
      </c>
      <c r="CM3063">
        <v>-4.5107489999999997</v>
      </c>
      <c r="CN3063">
        <v>1.869275</v>
      </c>
      <c r="CO3063">
        <v>7.4328940000000001</v>
      </c>
      <c r="CP3063">
        <v>-1.4107050000000001</v>
      </c>
      <c r="CQ3063">
        <v>0.3661741</v>
      </c>
      <c r="CR3063">
        <v>0.84511970000000003</v>
      </c>
      <c r="CS3063">
        <v>0.31992799999999999</v>
      </c>
      <c r="CT3063">
        <v>0.36370819999999998</v>
      </c>
      <c r="CU3063">
        <v>0.25805689999999998</v>
      </c>
      <c r="CV3063">
        <v>5.5163250000000001</v>
      </c>
      <c r="CW3063">
        <v>0.80618860000000003</v>
      </c>
      <c r="CX3063">
        <v>10.18521</v>
      </c>
      <c r="CY3063">
        <v>2.3596569999999999</v>
      </c>
      <c r="CZ3063">
        <v>24.540400000000002</v>
      </c>
      <c r="DA3063">
        <v>84.521929999999998</v>
      </c>
      <c r="DB3063">
        <v>420.2824</v>
      </c>
      <c r="DC3063">
        <v>121.1636</v>
      </c>
      <c r="DD3063">
        <v>108.1003</v>
      </c>
      <c r="DE3063">
        <v>54.065759999999997</v>
      </c>
      <c r="DF3063">
        <v>16.459299999999999</v>
      </c>
      <c r="DG3063">
        <v>9.3882290000000008</v>
      </c>
      <c r="DH3063">
        <v>7.000826</v>
      </c>
      <c r="DI3063">
        <v>11.372299999999999</v>
      </c>
      <c r="DJ3063">
        <v>13.72725</v>
      </c>
      <c r="DK3063">
        <v>11.877739999999999</v>
      </c>
      <c r="DL3063">
        <v>133.84450000000001</v>
      </c>
      <c r="DM3063">
        <v>29.29438</v>
      </c>
      <c r="DN3063">
        <v>0.64444389999999996</v>
      </c>
      <c r="DO3063">
        <v>19</v>
      </c>
      <c r="DP3063">
        <v>19</v>
      </c>
    </row>
    <row r="3064" spans="1:120" hidden="1" x14ac:dyDescent="0.25">
      <c r="A3064" t="str">
        <f t="shared" si="47"/>
        <v>sublap_id-SLAP_PGSI_All CBP_44488</v>
      </c>
      <c r="B3064" t="s">
        <v>62</v>
      </c>
      <c r="C3064" t="s">
        <v>277</v>
      </c>
      <c r="D3064" t="s">
        <v>61</v>
      </c>
      <c r="E3064" t="s">
        <v>278</v>
      </c>
      <c r="F3064" t="s">
        <v>61</v>
      </c>
      <c r="G3064" t="s">
        <v>61</v>
      </c>
      <c r="H3064" t="s">
        <v>61</v>
      </c>
      <c r="I3064" t="s">
        <v>61</v>
      </c>
      <c r="J3064" t="s">
        <v>61</v>
      </c>
      <c r="K3064" t="s">
        <v>197</v>
      </c>
      <c r="L3064" s="18">
        <v>44488</v>
      </c>
      <c r="M3064">
        <v>19</v>
      </c>
      <c r="N3064">
        <v>19</v>
      </c>
      <c r="O3064" t="s">
        <v>258</v>
      </c>
      <c r="P3064">
        <v>11</v>
      </c>
      <c r="Q3064">
        <v>11</v>
      </c>
      <c r="R3064">
        <v>0</v>
      </c>
      <c r="S3064">
        <v>0</v>
      </c>
      <c r="T3064">
        <v>1</v>
      </c>
      <c r="U3064">
        <v>0</v>
      </c>
      <c r="V3064">
        <v>1</v>
      </c>
      <c r="W3064">
        <v>828.12</v>
      </c>
      <c r="X3064">
        <v>686.14</v>
      </c>
      <c r="Y3064">
        <v>636.24</v>
      </c>
      <c r="Z3064">
        <v>638.36</v>
      </c>
      <c r="AA3064">
        <v>606.91999999999996</v>
      </c>
      <c r="AB3064">
        <v>614.66</v>
      </c>
      <c r="AC3064">
        <v>612.16</v>
      </c>
      <c r="AD3064">
        <v>600.05999999999995</v>
      </c>
      <c r="AE3064">
        <v>594.54</v>
      </c>
      <c r="AF3064">
        <v>546.84</v>
      </c>
      <c r="AG3064">
        <v>565.74</v>
      </c>
      <c r="AH3064">
        <v>595.58000000000004</v>
      </c>
      <c r="AI3064">
        <v>598.16</v>
      </c>
      <c r="AJ3064">
        <v>587.22</v>
      </c>
      <c r="AK3064">
        <v>631.96</v>
      </c>
      <c r="AL3064">
        <v>632.24</v>
      </c>
      <c r="AM3064">
        <v>659.28</v>
      </c>
      <c r="AN3064">
        <v>638.34</v>
      </c>
      <c r="AO3064">
        <v>536.78</v>
      </c>
      <c r="AP3064">
        <v>677.78</v>
      </c>
      <c r="AQ3064">
        <v>714.26</v>
      </c>
      <c r="AR3064">
        <v>699</v>
      </c>
      <c r="AS3064">
        <v>794.78</v>
      </c>
      <c r="AT3064">
        <v>786.3</v>
      </c>
      <c r="AU3064">
        <v>56.75</v>
      </c>
      <c r="AV3064">
        <v>49</v>
      </c>
      <c r="AW3064">
        <v>47.4</v>
      </c>
      <c r="AX3064">
        <v>46.45</v>
      </c>
      <c r="AY3064">
        <v>45.75</v>
      </c>
      <c r="AZ3064">
        <v>45.05</v>
      </c>
      <c r="BA3064">
        <v>44.25</v>
      </c>
      <c r="BB3064">
        <v>43.85</v>
      </c>
      <c r="BC3064">
        <v>44.75</v>
      </c>
      <c r="BD3064">
        <v>50.5</v>
      </c>
      <c r="BE3064">
        <v>55.1</v>
      </c>
      <c r="BF3064">
        <v>59.45</v>
      </c>
      <c r="BG3064">
        <v>62.85</v>
      </c>
      <c r="BH3064">
        <v>65.3</v>
      </c>
      <c r="BI3064">
        <v>67.8</v>
      </c>
      <c r="BJ3064">
        <v>68.099999999999994</v>
      </c>
      <c r="BK3064">
        <v>67.900000000000006</v>
      </c>
      <c r="BL3064">
        <v>67.95</v>
      </c>
      <c r="BM3064">
        <v>66.8</v>
      </c>
      <c r="BN3064">
        <v>65</v>
      </c>
      <c r="BO3064">
        <v>64.25</v>
      </c>
      <c r="BP3064">
        <v>63.8</v>
      </c>
      <c r="BQ3064">
        <v>64.25</v>
      </c>
      <c r="BR3064">
        <v>63.05</v>
      </c>
      <c r="BS3064">
        <v>-49.932670000000002</v>
      </c>
      <c r="BT3064">
        <v>8.8602290000000004</v>
      </c>
      <c r="BU3064">
        <v>9.9824300000000008</v>
      </c>
      <c r="BV3064">
        <v>-9.2554239999999997</v>
      </c>
      <c r="BW3064">
        <v>-0.75369299999999995</v>
      </c>
      <c r="BX3064">
        <v>-12.79637</v>
      </c>
      <c r="BY3064">
        <v>-6.346393</v>
      </c>
      <c r="BZ3064">
        <v>-1.439465</v>
      </c>
      <c r="CA3064">
        <v>14.30143</v>
      </c>
      <c r="CB3064">
        <v>12.05903</v>
      </c>
      <c r="CC3064">
        <v>54.561819999999997</v>
      </c>
      <c r="CD3064">
        <v>42.33511</v>
      </c>
      <c r="CE3064">
        <v>27.122420000000002</v>
      </c>
      <c r="CF3064">
        <v>20.589469999999999</v>
      </c>
      <c r="CG3064">
        <v>-12.50914</v>
      </c>
      <c r="CH3064">
        <v>-38.367930000000001</v>
      </c>
      <c r="CI3064">
        <v>-6.6858339999999998</v>
      </c>
      <c r="CJ3064">
        <v>9.2420039999999997</v>
      </c>
      <c r="CK3064">
        <v>141.90600000000001</v>
      </c>
      <c r="CL3064">
        <v>58.747199999999999</v>
      </c>
      <c r="CM3064">
        <v>3.6160060000000001</v>
      </c>
      <c r="CN3064">
        <v>5.6519430000000002</v>
      </c>
      <c r="CO3064">
        <v>-20.1828</v>
      </c>
      <c r="CP3064">
        <v>-22.691739999999999</v>
      </c>
      <c r="CQ3064">
        <v>283.05419999999998</v>
      </c>
      <c r="CR3064">
        <v>940.75369999999998</v>
      </c>
      <c r="CS3064">
        <v>744.64089999999999</v>
      </c>
      <c r="CT3064">
        <v>485.93119999999999</v>
      </c>
      <c r="CU3064">
        <v>333.79059999999998</v>
      </c>
      <c r="CV3064">
        <v>120.1918</v>
      </c>
      <c r="CW3064">
        <v>186.1293</v>
      </c>
      <c r="CX3064">
        <v>328.68599999999998</v>
      </c>
      <c r="CY3064">
        <v>414.47620000000001</v>
      </c>
      <c r="CZ3064">
        <v>461.37689999999998</v>
      </c>
      <c r="DA3064">
        <v>331.49700000000001</v>
      </c>
      <c r="DB3064">
        <v>622.4443</v>
      </c>
      <c r="DC3064">
        <v>373.70800000000003</v>
      </c>
      <c r="DD3064">
        <v>382.35219999999998</v>
      </c>
      <c r="DE3064">
        <v>368.02420000000001</v>
      </c>
      <c r="DF3064">
        <v>405.31990000000002</v>
      </c>
      <c r="DG3064">
        <v>187.37129999999999</v>
      </c>
      <c r="DH3064">
        <v>277.92700000000002</v>
      </c>
      <c r="DI3064">
        <v>2616.7759999999998</v>
      </c>
      <c r="DJ3064">
        <v>976.87019999999995</v>
      </c>
      <c r="DK3064">
        <v>1024.8320000000001</v>
      </c>
      <c r="DL3064">
        <v>390.85930000000002</v>
      </c>
      <c r="DM3064">
        <v>241.18389999999999</v>
      </c>
      <c r="DN3064">
        <v>240.6979</v>
      </c>
      <c r="DO3064">
        <v>19</v>
      </c>
      <c r="DP3064">
        <v>19</v>
      </c>
    </row>
    <row r="3065" spans="1:120" hidden="1" x14ac:dyDescent="0.25">
      <c r="A3065" t="str">
        <f t="shared" si="47"/>
        <v>Aggregator-City of West Sacramento_All CBP_44488</v>
      </c>
      <c r="B3065" t="s">
        <v>62</v>
      </c>
      <c r="C3065" t="s">
        <v>272</v>
      </c>
      <c r="D3065" t="s">
        <v>61</v>
      </c>
      <c r="E3065" t="s">
        <v>61</v>
      </c>
      <c r="F3065" t="s">
        <v>273</v>
      </c>
      <c r="G3065" t="s">
        <v>61</v>
      </c>
      <c r="H3065" t="s">
        <v>61</v>
      </c>
      <c r="I3065" t="s">
        <v>61</v>
      </c>
      <c r="J3065" t="s">
        <v>61</v>
      </c>
      <c r="K3065" t="s">
        <v>197</v>
      </c>
      <c r="L3065" s="18">
        <v>44488</v>
      </c>
      <c r="M3065">
        <v>19</v>
      </c>
      <c r="N3065">
        <v>19</v>
      </c>
      <c r="O3065" t="s">
        <v>258</v>
      </c>
      <c r="P3065">
        <v>11</v>
      </c>
      <c r="Q3065">
        <v>11</v>
      </c>
      <c r="R3065">
        <v>0</v>
      </c>
      <c r="S3065">
        <v>0</v>
      </c>
      <c r="T3065">
        <v>1</v>
      </c>
      <c r="U3065">
        <v>0</v>
      </c>
      <c r="V3065">
        <v>1</v>
      </c>
      <c r="W3065">
        <v>828.12</v>
      </c>
      <c r="X3065">
        <v>686.14</v>
      </c>
      <c r="Y3065">
        <v>636.24</v>
      </c>
      <c r="Z3065">
        <v>638.36</v>
      </c>
      <c r="AA3065">
        <v>606.91999999999996</v>
      </c>
      <c r="AB3065">
        <v>614.66</v>
      </c>
      <c r="AC3065">
        <v>612.16</v>
      </c>
      <c r="AD3065">
        <v>600.05999999999995</v>
      </c>
      <c r="AE3065">
        <v>594.54</v>
      </c>
      <c r="AF3065">
        <v>546.84</v>
      </c>
      <c r="AG3065">
        <v>565.74</v>
      </c>
      <c r="AH3065">
        <v>595.58000000000004</v>
      </c>
      <c r="AI3065">
        <v>598.16</v>
      </c>
      <c r="AJ3065">
        <v>587.22</v>
      </c>
      <c r="AK3065">
        <v>631.96</v>
      </c>
      <c r="AL3065">
        <v>632.24</v>
      </c>
      <c r="AM3065">
        <v>659.28</v>
      </c>
      <c r="AN3065">
        <v>638.34</v>
      </c>
      <c r="AO3065">
        <v>536.78</v>
      </c>
      <c r="AP3065">
        <v>677.78</v>
      </c>
      <c r="AQ3065">
        <v>714.26</v>
      </c>
      <c r="AR3065">
        <v>699</v>
      </c>
      <c r="AS3065">
        <v>794.78</v>
      </c>
      <c r="AT3065">
        <v>786.3</v>
      </c>
      <c r="AU3065">
        <v>56.75</v>
      </c>
      <c r="AV3065">
        <v>49</v>
      </c>
      <c r="AW3065">
        <v>47.4</v>
      </c>
      <c r="AX3065">
        <v>46.45</v>
      </c>
      <c r="AY3065">
        <v>45.75</v>
      </c>
      <c r="AZ3065">
        <v>45.05</v>
      </c>
      <c r="BA3065">
        <v>44.25</v>
      </c>
      <c r="BB3065">
        <v>43.85</v>
      </c>
      <c r="BC3065">
        <v>44.75</v>
      </c>
      <c r="BD3065">
        <v>50.5</v>
      </c>
      <c r="BE3065">
        <v>55.1</v>
      </c>
      <c r="BF3065">
        <v>59.45</v>
      </c>
      <c r="BG3065">
        <v>62.85</v>
      </c>
      <c r="BH3065">
        <v>65.3</v>
      </c>
      <c r="BI3065">
        <v>67.8</v>
      </c>
      <c r="BJ3065">
        <v>68.099999999999994</v>
      </c>
      <c r="BK3065">
        <v>67.900000000000006</v>
      </c>
      <c r="BL3065">
        <v>67.95</v>
      </c>
      <c r="BM3065">
        <v>66.8</v>
      </c>
      <c r="BN3065">
        <v>65</v>
      </c>
      <c r="BO3065">
        <v>64.25</v>
      </c>
      <c r="BP3065">
        <v>63.8</v>
      </c>
      <c r="BQ3065">
        <v>64.25</v>
      </c>
      <c r="BR3065">
        <v>63.05</v>
      </c>
      <c r="BS3065">
        <v>-49.932670000000002</v>
      </c>
      <c r="BT3065">
        <v>8.8602290000000004</v>
      </c>
      <c r="BU3065">
        <v>9.9824300000000008</v>
      </c>
      <c r="BV3065">
        <v>-9.2554239999999997</v>
      </c>
      <c r="BW3065">
        <v>-0.75369299999999995</v>
      </c>
      <c r="BX3065">
        <v>-12.79637</v>
      </c>
      <c r="BY3065">
        <v>-6.346393</v>
      </c>
      <c r="BZ3065">
        <v>-1.439465</v>
      </c>
      <c r="CA3065">
        <v>14.30143</v>
      </c>
      <c r="CB3065">
        <v>12.05903</v>
      </c>
      <c r="CC3065">
        <v>54.561819999999997</v>
      </c>
      <c r="CD3065">
        <v>42.33511</v>
      </c>
      <c r="CE3065">
        <v>27.122420000000002</v>
      </c>
      <c r="CF3065">
        <v>20.589469999999999</v>
      </c>
      <c r="CG3065">
        <v>-12.50914</v>
      </c>
      <c r="CH3065">
        <v>-38.367930000000001</v>
      </c>
      <c r="CI3065">
        <v>-6.6858339999999998</v>
      </c>
      <c r="CJ3065">
        <v>9.2420039999999997</v>
      </c>
      <c r="CK3065">
        <v>141.90600000000001</v>
      </c>
      <c r="CL3065">
        <v>58.747199999999999</v>
      </c>
      <c r="CM3065">
        <v>3.6160060000000001</v>
      </c>
      <c r="CN3065">
        <v>5.6519430000000002</v>
      </c>
      <c r="CO3065">
        <v>-20.1828</v>
      </c>
      <c r="CP3065">
        <v>-22.691739999999999</v>
      </c>
      <c r="CQ3065">
        <v>283.05419999999998</v>
      </c>
      <c r="CR3065">
        <v>940.75369999999998</v>
      </c>
      <c r="CS3065">
        <v>744.64089999999999</v>
      </c>
      <c r="CT3065">
        <v>485.93119999999999</v>
      </c>
      <c r="CU3065">
        <v>333.79059999999998</v>
      </c>
      <c r="CV3065">
        <v>120.1918</v>
      </c>
      <c r="CW3065">
        <v>186.1293</v>
      </c>
      <c r="CX3065">
        <v>328.68599999999998</v>
      </c>
      <c r="CY3065">
        <v>414.47620000000001</v>
      </c>
      <c r="CZ3065">
        <v>461.37689999999998</v>
      </c>
      <c r="DA3065">
        <v>331.49700000000001</v>
      </c>
      <c r="DB3065">
        <v>622.4443</v>
      </c>
      <c r="DC3065">
        <v>373.70800000000003</v>
      </c>
      <c r="DD3065">
        <v>382.35219999999998</v>
      </c>
      <c r="DE3065">
        <v>368.02420000000001</v>
      </c>
      <c r="DF3065">
        <v>405.31990000000002</v>
      </c>
      <c r="DG3065">
        <v>187.37129999999999</v>
      </c>
      <c r="DH3065">
        <v>277.92700000000002</v>
      </c>
      <c r="DI3065">
        <v>2616.7759999999998</v>
      </c>
      <c r="DJ3065">
        <v>976.87019999999995</v>
      </c>
      <c r="DK3065">
        <v>1024.8320000000001</v>
      </c>
      <c r="DL3065">
        <v>390.85930000000002</v>
      </c>
      <c r="DM3065">
        <v>241.18389999999999</v>
      </c>
      <c r="DN3065">
        <v>240.6979</v>
      </c>
      <c r="DO3065">
        <v>19</v>
      </c>
      <c r="DP3065">
        <v>19</v>
      </c>
    </row>
    <row r="3066" spans="1:120" hidden="1" x14ac:dyDescent="0.25">
      <c r="A3066" t="str">
        <f t="shared" si="47"/>
        <v>OtherDR-Yes_All CBP_44488</v>
      </c>
      <c r="B3066" t="s">
        <v>62</v>
      </c>
      <c r="C3066" t="s">
        <v>324</v>
      </c>
      <c r="D3066" t="s">
        <v>61</v>
      </c>
      <c r="E3066" t="s">
        <v>61</v>
      </c>
      <c r="F3066" t="s">
        <v>61</v>
      </c>
      <c r="G3066" t="s">
        <v>61</v>
      </c>
      <c r="H3066" t="s">
        <v>61</v>
      </c>
      <c r="I3066" t="s">
        <v>98</v>
      </c>
      <c r="J3066" t="s">
        <v>61</v>
      </c>
      <c r="K3066" t="s">
        <v>197</v>
      </c>
      <c r="L3066" s="18">
        <v>44488</v>
      </c>
      <c r="M3066">
        <v>19</v>
      </c>
      <c r="N3066">
        <v>19</v>
      </c>
      <c r="O3066" t="s">
        <v>258</v>
      </c>
      <c r="P3066">
        <v>4</v>
      </c>
      <c r="Q3066">
        <v>4</v>
      </c>
      <c r="R3066">
        <v>0</v>
      </c>
      <c r="S3066">
        <v>0</v>
      </c>
      <c r="T3066">
        <v>1</v>
      </c>
      <c r="U3066">
        <v>0</v>
      </c>
      <c r="V3066">
        <v>1</v>
      </c>
      <c r="W3066">
        <v>667.64</v>
      </c>
      <c r="X3066">
        <v>528.62</v>
      </c>
      <c r="Y3066">
        <v>540.32000000000005</v>
      </c>
      <c r="Z3066">
        <v>530.36</v>
      </c>
      <c r="AA3066">
        <v>510.36</v>
      </c>
      <c r="AB3066">
        <v>523.62</v>
      </c>
      <c r="AC3066">
        <v>445.84</v>
      </c>
      <c r="AD3066">
        <v>435.58</v>
      </c>
      <c r="AE3066">
        <v>459.82</v>
      </c>
      <c r="AF3066">
        <v>432.44</v>
      </c>
      <c r="AG3066">
        <v>475.74</v>
      </c>
      <c r="AH3066">
        <v>458.86</v>
      </c>
      <c r="AI3066">
        <v>463.04</v>
      </c>
      <c r="AJ3066">
        <v>453.22</v>
      </c>
      <c r="AK3066">
        <v>485.32</v>
      </c>
      <c r="AL3066">
        <v>462.8</v>
      </c>
      <c r="AM3066">
        <v>415.04</v>
      </c>
      <c r="AN3066">
        <v>387.06</v>
      </c>
      <c r="AO3066">
        <v>306.3</v>
      </c>
      <c r="AP3066">
        <v>413.7</v>
      </c>
      <c r="AQ3066">
        <v>449.62</v>
      </c>
      <c r="AR3066">
        <v>501.48</v>
      </c>
      <c r="AS3066">
        <v>634.86</v>
      </c>
      <c r="AT3066">
        <v>625.98</v>
      </c>
      <c r="AU3066">
        <v>56.75</v>
      </c>
      <c r="AV3066">
        <v>49</v>
      </c>
      <c r="AW3066">
        <v>47.4</v>
      </c>
      <c r="AX3066">
        <v>46.45</v>
      </c>
      <c r="AY3066">
        <v>45.75</v>
      </c>
      <c r="AZ3066">
        <v>45.05</v>
      </c>
      <c r="BA3066">
        <v>44.25</v>
      </c>
      <c r="BB3066">
        <v>43.85</v>
      </c>
      <c r="BC3066">
        <v>44.75</v>
      </c>
      <c r="BD3066">
        <v>50.5</v>
      </c>
      <c r="BE3066">
        <v>55.1</v>
      </c>
      <c r="BF3066">
        <v>59.45</v>
      </c>
      <c r="BG3066">
        <v>62.85</v>
      </c>
      <c r="BH3066">
        <v>65.3</v>
      </c>
      <c r="BI3066">
        <v>67.8</v>
      </c>
      <c r="BJ3066">
        <v>68.099999999999994</v>
      </c>
      <c r="BK3066">
        <v>67.900000000000006</v>
      </c>
      <c r="BL3066">
        <v>67.95</v>
      </c>
      <c r="BM3066">
        <v>66.8</v>
      </c>
      <c r="BN3066">
        <v>65</v>
      </c>
      <c r="BO3066">
        <v>64.25</v>
      </c>
      <c r="BP3066">
        <v>63.8</v>
      </c>
      <c r="BQ3066">
        <v>64.25</v>
      </c>
      <c r="BR3066">
        <v>63.05</v>
      </c>
      <c r="BS3066">
        <v>-49.180799999999998</v>
      </c>
      <c r="BT3066">
        <v>9.0807000000000002</v>
      </c>
      <c r="BU3066">
        <v>9.6656549999999992</v>
      </c>
      <c r="BV3066">
        <v>-8.7864339999999999</v>
      </c>
      <c r="BW3066">
        <v>-2.4779949999999999</v>
      </c>
      <c r="BX3066">
        <v>-14.16033</v>
      </c>
      <c r="BY3066">
        <v>-6.0142280000000001</v>
      </c>
      <c r="BZ3066">
        <v>-1.7267539999999999</v>
      </c>
      <c r="CA3066">
        <v>14.04622</v>
      </c>
      <c r="CB3066">
        <v>13.90821</v>
      </c>
      <c r="CC3066">
        <v>47.945529999999998</v>
      </c>
      <c r="CD3066">
        <v>43.950229999999998</v>
      </c>
      <c r="CE3066">
        <v>37.654269999999997</v>
      </c>
      <c r="CF3066">
        <v>31.01558</v>
      </c>
      <c r="CG3066">
        <v>-1.564225</v>
      </c>
      <c r="CH3066">
        <v>-5.670471</v>
      </c>
      <c r="CI3066">
        <v>5.0275999999999996</v>
      </c>
      <c r="CJ3066">
        <v>12.319940000000001</v>
      </c>
      <c r="CK3066">
        <v>145.43889999999999</v>
      </c>
      <c r="CL3066">
        <v>60.665950000000002</v>
      </c>
      <c r="CM3066">
        <v>7.1099670000000001</v>
      </c>
      <c r="CN3066">
        <v>4.505128</v>
      </c>
      <c r="CO3066">
        <v>-26.27861</v>
      </c>
      <c r="CP3066">
        <v>-20.164929999999998</v>
      </c>
      <c r="CQ3066">
        <v>281.32990000000001</v>
      </c>
      <c r="CR3066">
        <v>938.83910000000003</v>
      </c>
      <c r="CS3066">
        <v>743.41290000000004</v>
      </c>
      <c r="CT3066">
        <v>481.29700000000003</v>
      </c>
      <c r="CU3066">
        <v>329.90910000000002</v>
      </c>
      <c r="CV3066">
        <v>114.52209999999999</v>
      </c>
      <c r="CW3066">
        <v>185.1035</v>
      </c>
      <c r="CX3066">
        <v>317.95490000000001</v>
      </c>
      <c r="CY3066">
        <v>411.74020000000002</v>
      </c>
      <c r="CZ3066">
        <v>436.1259</v>
      </c>
      <c r="DA3066">
        <v>242.59630000000001</v>
      </c>
      <c r="DB3066">
        <v>194.93950000000001</v>
      </c>
      <c r="DC3066">
        <v>251.5532</v>
      </c>
      <c r="DD3066">
        <v>273.04270000000002</v>
      </c>
      <c r="DE3066">
        <v>311.8802</v>
      </c>
      <c r="DF3066">
        <v>236.36660000000001</v>
      </c>
      <c r="DG3066">
        <v>175.4477</v>
      </c>
      <c r="DH3066">
        <v>268.46899999999999</v>
      </c>
      <c r="DI3066">
        <v>2602.64</v>
      </c>
      <c r="DJ3066">
        <v>954.96439999999996</v>
      </c>
      <c r="DK3066">
        <v>1009.715</v>
      </c>
      <c r="DL3066">
        <v>253.5307</v>
      </c>
      <c r="DM3066">
        <v>209.51509999999999</v>
      </c>
      <c r="DN3066">
        <v>237.7604</v>
      </c>
      <c r="DO3066">
        <v>19</v>
      </c>
      <c r="DP3066">
        <v>19</v>
      </c>
    </row>
    <row r="3067" spans="1:120" hidden="1" x14ac:dyDescent="0.25">
      <c r="A3067" t="str">
        <f t="shared" si="47"/>
        <v>Size_Grp-200 kW and above_All CBP_44488</v>
      </c>
      <c r="B3067" t="s">
        <v>62</v>
      </c>
      <c r="C3067" t="s">
        <v>207</v>
      </c>
      <c r="D3067" t="s">
        <v>61</v>
      </c>
      <c r="E3067" t="s">
        <v>61</v>
      </c>
      <c r="F3067" t="s">
        <v>61</v>
      </c>
      <c r="G3067" t="s">
        <v>61</v>
      </c>
      <c r="H3067" t="s">
        <v>61</v>
      </c>
      <c r="I3067" t="s">
        <v>61</v>
      </c>
      <c r="J3067" t="s">
        <v>102</v>
      </c>
      <c r="K3067" t="s">
        <v>197</v>
      </c>
      <c r="L3067" s="18">
        <v>44488</v>
      </c>
      <c r="M3067">
        <v>19</v>
      </c>
      <c r="N3067">
        <v>19</v>
      </c>
      <c r="O3067" t="s">
        <v>258</v>
      </c>
      <c r="P3067">
        <v>2</v>
      </c>
      <c r="Q3067">
        <v>2</v>
      </c>
      <c r="R3067">
        <v>0</v>
      </c>
      <c r="S3067">
        <v>0</v>
      </c>
      <c r="T3067">
        <v>1</v>
      </c>
      <c r="U3067">
        <v>0</v>
      </c>
      <c r="V3067">
        <v>1</v>
      </c>
      <c r="W3067">
        <v>597.76</v>
      </c>
      <c r="X3067">
        <v>461.68</v>
      </c>
      <c r="Y3067">
        <v>473.6</v>
      </c>
      <c r="Z3067">
        <v>463.68</v>
      </c>
      <c r="AA3067">
        <v>466.64</v>
      </c>
      <c r="AB3067">
        <v>480</v>
      </c>
      <c r="AC3067">
        <v>444.24</v>
      </c>
      <c r="AD3067">
        <v>432.72</v>
      </c>
      <c r="AE3067">
        <v>457.12</v>
      </c>
      <c r="AF3067">
        <v>431.28</v>
      </c>
      <c r="AG3067">
        <v>477.28</v>
      </c>
      <c r="AH3067">
        <v>519.67999999999995</v>
      </c>
      <c r="AI3067">
        <v>522.96</v>
      </c>
      <c r="AJ3067">
        <v>513.04</v>
      </c>
      <c r="AK3067">
        <v>546.32000000000005</v>
      </c>
      <c r="AL3067">
        <v>521.67999999999995</v>
      </c>
      <c r="AM3067">
        <v>471.44</v>
      </c>
      <c r="AN3067">
        <v>440.96</v>
      </c>
      <c r="AO3067">
        <v>361.44</v>
      </c>
      <c r="AP3067">
        <v>466.16</v>
      </c>
      <c r="AQ3067">
        <v>503.12</v>
      </c>
      <c r="AR3067">
        <v>511.2</v>
      </c>
      <c r="AS3067">
        <v>568.32000000000005</v>
      </c>
      <c r="AT3067">
        <v>557.84</v>
      </c>
      <c r="AU3067">
        <v>56.75</v>
      </c>
      <c r="AV3067">
        <v>49</v>
      </c>
      <c r="AW3067">
        <v>47.4</v>
      </c>
      <c r="AX3067">
        <v>46.45</v>
      </c>
      <c r="AY3067">
        <v>45.75</v>
      </c>
      <c r="AZ3067">
        <v>45.05</v>
      </c>
      <c r="BA3067">
        <v>44.25</v>
      </c>
      <c r="BB3067">
        <v>43.85</v>
      </c>
      <c r="BC3067">
        <v>44.75</v>
      </c>
      <c r="BD3067">
        <v>50.5</v>
      </c>
      <c r="BE3067">
        <v>55.1</v>
      </c>
      <c r="BF3067">
        <v>59.45</v>
      </c>
      <c r="BG3067">
        <v>62.85</v>
      </c>
      <c r="BH3067">
        <v>65.3</v>
      </c>
      <c r="BI3067">
        <v>67.8</v>
      </c>
      <c r="BJ3067">
        <v>68.099999999999994</v>
      </c>
      <c r="BK3067">
        <v>67.900000000000006</v>
      </c>
      <c r="BL3067">
        <v>67.95</v>
      </c>
      <c r="BM3067">
        <v>66.8</v>
      </c>
      <c r="BN3067">
        <v>65</v>
      </c>
      <c r="BO3067">
        <v>64.25</v>
      </c>
      <c r="BP3067">
        <v>63.8</v>
      </c>
      <c r="BQ3067">
        <v>64.25</v>
      </c>
      <c r="BR3067">
        <v>63.05</v>
      </c>
      <c r="BS3067">
        <v>-46.117609999999999</v>
      </c>
      <c r="BT3067">
        <v>10.29415</v>
      </c>
      <c r="BU3067">
        <v>12.422840000000001</v>
      </c>
      <c r="BV3067">
        <v>-5.4627340000000002</v>
      </c>
      <c r="BW3067">
        <v>-0.73980999999999997</v>
      </c>
      <c r="BX3067">
        <v>-14.14743</v>
      </c>
      <c r="BY3067">
        <v>-8.7335659999999997</v>
      </c>
      <c r="BZ3067">
        <v>1.60322E-2</v>
      </c>
      <c r="CA3067">
        <v>14.941269999999999</v>
      </c>
      <c r="CB3067">
        <v>15.058960000000001</v>
      </c>
      <c r="CC3067">
        <v>48.837350000000001</v>
      </c>
      <c r="CD3067">
        <v>45.573839999999997</v>
      </c>
      <c r="CE3067">
        <v>33.716709999999999</v>
      </c>
      <c r="CF3067">
        <v>27.813400000000001</v>
      </c>
      <c r="CG3067">
        <v>-4.9373319999999996</v>
      </c>
      <c r="CH3067">
        <v>-9.4337079999999993</v>
      </c>
      <c r="CI3067">
        <v>2.2498399999999998</v>
      </c>
      <c r="CJ3067">
        <v>9.4759519999999995</v>
      </c>
      <c r="CK3067">
        <v>141.14500000000001</v>
      </c>
      <c r="CL3067">
        <v>58.764139999999998</v>
      </c>
      <c r="CM3067">
        <v>3.2873540000000001</v>
      </c>
      <c r="CN3067">
        <v>6.2881850000000004</v>
      </c>
      <c r="CO3067">
        <v>-15.04805</v>
      </c>
      <c r="CP3067">
        <v>-15.76491</v>
      </c>
      <c r="CQ3067">
        <v>279.30950000000001</v>
      </c>
      <c r="CR3067">
        <v>938.71519999999998</v>
      </c>
      <c r="CS3067">
        <v>742.68640000000005</v>
      </c>
      <c r="CT3067">
        <v>480.72239999999999</v>
      </c>
      <c r="CU3067">
        <v>329.86290000000002</v>
      </c>
      <c r="CV3067">
        <v>113.80240000000001</v>
      </c>
      <c r="CW3067">
        <v>139.23990000000001</v>
      </c>
      <c r="CX3067">
        <v>305.0865</v>
      </c>
      <c r="CY3067">
        <v>403.1216</v>
      </c>
      <c r="CZ3067">
        <v>430.59629999999999</v>
      </c>
      <c r="DA3067">
        <v>204.53120000000001</v>
      </c>
      <c r="DB3067">
        <v>517.57939999999996</v>
      </c>
      <c r="DC3067">
        <v>253.28380000000001</v>
      </c>
      <c r="DD3067">
        <v>278.18360000000001</v>
      </c>
      <c r="DE3067">
        <v>316.31079999999997</v>
      </c>
      <c r="DF3067">
        <v>239.11949999999999</v>
      </c>
      <c r="DG3067">
        <v>177.77189999999999</v>
      </c>
      <c r="DH3067">
        <v>273.28230000000002</v>
      </c>
      <c r="DI3067">
        <v>2611.4920000000002</v>
      </c>
      <c r="DJ3067">
        <v>962.98860000000002</v>
      </c>
      <c r="DK3067">
        <v>1021.31</v>
      </c>
      <c r="DL3067">
        <v>384.66090000000003</v>
      </c>
      <c r="DM3067">
        <v>236.4417</v>
      </c>
      <c r="DN3067">
        <v>234.6405</v>
      </c>
      <c r="DO3067">
        <v>19</v>
      </c>
      <c r="DP3067">
        <v>19</v>
      </c>
    </row>
    <row r="3068" spans="1:120" hidden="1" x14ac:dyDescent="0.25">
      <c r="A3068" t="str">
        <f t="shared" si="47"/>
        <v>Industry_Type-3. Wholesale, Transport, other utilities_All CBP_44488</v>
      </c>
      <c r="B3068" t="s">
        <v>62</v>
      </c>
      <c r="C3068" t="s">
        <v>202</v>
      </c>
      <c r="D3068" t="s">
        <v>61</v>
      </c>
      <c r="E3068" t="s">
        <v>61</v>
      </c>
      <c r="F3068" t="s">
        <v>61</v>
      </c>
      <c r="G3068" t="s">
        <v>31</v>
      </c>
      <c r="H3068" t="s">
        <v>61</v>
      </c>
      <c r="I3068" t="s">
        <v>61</v>
      </c>
      <c r="J3068" t="s">
        <v>61</v>
      </c>
      <c r="K3068" t="s">
        <v>197</v>
      </c>
      <c r="L3068" s="18">
        <v>44488</v>
      </c>
      <c r="M3068">
        <v>19</v>
      </c>
      <c r="N3068">
        <v>19</v>
      </c>
      <c r="O3068" t="s">
        <v>258</v>
      </c>
      <c r="P3068">
        <v>8</v>
      </c>
      <c r="Q3068">
        <v>8</v>
      </c>
      <c r="R3068">
        <v>0</v>
      </c>
      <c r="S3068">
        <v>0</v>
      </c>
      <c r="T3068">
        <v>1</v>
      </c>
      <c r="U3068">
        <v>0</v>
      </c>
      <c r="V3068">
        <v>1</v>
      </c>
      <c r="W3068">
        <v>801.46</v>
      </c>
      <c r="X3068">
        <v>661.9</v>
      </c>
      <c r="Y3068">
        <v>610.9</v>
      </c>
      <c r="Z3068">
        <v>612.20000000000005</v>
      </c>
      <c r="AA3068">
        <v>582.52</v>
      </c>
      <c r="AB3068">
        <v>561.14</v>
      </c>
      <c r="AC3068">
        <v>522</v>
      </c>
      <c r="AD3068">
        <v>514.36</v>
      </c>
      <c r="AE3068">
        <v>523.74</v>
      </c>
      <c r="AF3068">
        <v>494.44</v>
      </c>
      <c r="AG3068">
        <v>524.38</v>
      </c>
      <c r="AH3068">
        <v>499.8</v>
      </c>
      <c r="AI3068">
        <v>509.9</v>
      </c>
      <c r="AJ3068">
        <v>499.72</v>
      </c>
      <c r="AK3068">
        <v>531.20000000000005</v>
      </c>
      <c r="AL3068">
        <v>508.46</v>
      </c>
      <c r="AM3068">
        <v>532.14</v>
      </c>
      <c r="AN3068">
        <v>505.12</v>
      </c>
      <c r="AO3068">
        <v>428.06</v>
      </c>
      <c r="AP3068">
        <v>596.67999999999995</v>
      </c>
      <c r="AQ3068">
        <v>631.9</v>
      </c>
      <c r="AR3068">
        <v>659.88</v>
      </c>
      <c r="AS3068">
        <v>768.3</v>
      </c>
      <c r="AT3068">
        <v>759.34</v>
      </c>
      <c r="AU3068">
        <v>56.75</v>
      </c>
      <c r="AV3068">
        <v>49</v>
      </c>
      <c r="AW3068">
        <v>47.4</v>
      </c>
      <c r="AX3068">
        <v>46.45</v>
      </c>
      <c r="AY3068">
        <v>45.75</v>
      </c>
      <c r="AZ3068">
        <v>45.05</v>
      </c>
      <c r="BA3068">
        <v>44.25</v>
      </c>
      <c r="BB3068">
        <v>43.85</v>
      </c>
      <c r="BC3068">
        <v>44.75</v>
      </c>
      <c r="BD3068">
        <v>50.5</v>
      </c>
      <c r="BE3068">
        <v>55.1</v>
      </c>
      <c r="BF3068">
        <v>59.45</v>
      </c>
      <c r="BG3068">
        <v>62.85</v>
      </c>
      <c r="BH3068">
        <v>65.3</v>
      </c>
      <c r="BI3068">
        <v>67.8</v>
      </c>
      <c r="BJ3068">
        <v>68.099999999999994</v>
      </c>
      <c r="BK3068">
        <v>67.900000000000006</v>
      </c>
      <c r="BL3068">
        <v>67.95</v>
      </c>
      <c r="BM3068">
        <v>66.8</v>
      </c>
      <c r="BN3068">
        <v>65</v>
      </c>
      <c r="BO3068">
        <v>64.25</v>
      </c>
      <c r="BP3068">
        <v>63.8</v>
      </c>
      <c r="BQ3068">
        <v>64.25</v>
      </c>
      <c r="BR3068">
        <v>63.05</v>
      </c>
      <c r="BS3068">
        <v>-48.636310000000002</v>
      </c>
      <c r="BT3068">
        <v>10.21378</v>
      </c>
      <c r="BU3068">
        <v>10.73066</v>
      </c>
      <c r="BV3068">
        <v>-8.1690349999999992</v>
      </c>
      <c r="BW3068">
        <v>-0.45632010000000001</v>
      </c>
      <c r="BX3068">
        <v>-14.355090000000001</v>
      </c>
      <c r="BY3068">
        <v>-7.5782679999999996</v>
      </c>
      <c r="BZ3068">
        <v>-2.131669</v>
      </c>
      <c r="CA3068">
        <v>15.19398</v>
      </c>
      <c r="CB3068">
        <v>15.71485</v>
      </c>
      <c r="CC3068">
        <v>41.970050000000001</v>
      </c>
      <c r="CD3068">
        <v>40.232129999999998</v>
      </c>
      <c r="CE3068">
        <v>40.537860000000002</v>
      </c>
      <c r="CF3068">
        <v>32.105020000000003</v>
      </c>
      <c r="CG3068">
        <v>0.47828480000000001</v>
      </c>
      <c r="CH3068">
        <v>-19.671520000000001</v>
      </c>
      <c r="CI3068">
        <v>6.8148090000000003</v>
      </c>
      <c r="CJ3068">
        <v>14.39045</v>
      </c>
      <c r="CK3068">
        <v>147.79509999999999</v>
      </c>
      <c r="CL3068">
        <v>60.292270000000002</v>
      </c>
      <c r="CM3068">
        <v>8.2570530000000009</v>
      </c>
      <c r="CN3068">
        <v>3.951047</v>
      </c>
      <c r="CO3068">
        <v>-27.40868</v>
      </c>
      <c r="CP3068">
        <v>-21.342860000000002</v>
      </c>
      <c r="CQ3068">
        <v>282.59559999999999</v>
      </c>
      <c r="CR3068">
        <v>939.85789999999997</v>
      </c>
      <c r="CS3068">
        <v>744.28660000000002</v>
      </c>
      <c r="CT3068">
        <v>485.51240000000001</v>
      </c>
      <c r="CU3068">
        <v>333.49160000000001</v>
      </c>
      <c r="CV3068">
        <v>113.9297</v>
      </c>
      <c r="CW3068">
        <v>139.2647</v>
      </c>
      <c r="CX3068">
        <v>305.5772</v>
      </c>
      <c r="CY3068">
        <v>403.45400000000001</v>
      </c>
      <c r="CZ3068">
        <v>427.892</v>
      </c>
      <c r="DA3068">
        <v>190.32849999999999</v>
      </c>
      <c r="DB3068">
        <v>172.16720000000001</v>
      </c>
      <c r="DC3068">
        <v>238.56540000000001</v>
      </c>
      <c r="DD3068">
        <v>274.19540000000001</v>
      </c>
      <c r="DE3068">
        <v>313.88580000000002</v>
      </c>
      <c r="DF3068">
        <v>388.78640000000001</v>
      </c>
      <c r="DG3068">
        <v>177.8167</v>
      </c>
      <c r="DH3068">
        <v>270.85480000000001</v>
      </c>
      <c r="DI3068">
        <v>2605.35</v>
      </c>
      <c r="DJ3068">
        <v>963.06100000000004</v>
      </c>
      <c r="DK3068">
        <v>1012.8390000000001</v>
      </c>
      <c r="DL3068">
        <v>256.90969999999999</v>
      </c>
      <c r="DM3068">
        <v>211.84139999999999</v>
      </c>
      <c r="DN3068">
        <v>239.9718</v>
      </c>
      <c r="DO3068">
        <v>19</v>
      </c>
      <c r="DP3068">
        <v>19</v>
      </c>
    </row>
    <row r="3069" spans="1:120" hidden="1" x14ac:dyDescent="0.25">
      <c r="A3069" t="str">
        <f t="shared" si="47"/>
        <v>All_All CBP_44488</v>
      </c>
      <c r="B3069" t="s">
        <v>62</v>
      </c>
      <c r="C3069" t="s">
        <v>61</v>
      </c>
      <c r="D3069" t="s">
        <v>61</v>
      </c>
      <c r="E3069" t="s">
        <v>61</v>
      </c>
      <c r="F3069" t="s">
        <v>61</v>
      </c>
      <c r="G3069" t="s">
        <v>61</v>
      </c>
      <c r="H3069" t="s">
        <v>61</v>
      </c>
      <c r="I3069" t="s">
        <v>61</v>
      </c>
      <c r="J3069" t="s">
        <v>61</v>
      </c>
      <c r="K3069" t="s">
        <v>197</v>
      </c>
      <c r="L3069" s="18">
        <v>44488</v>
      </c>
      <c r="M3069">
        <v>19</v>
      </c>
      <c r="N3069">
        <v>19</v>
      </c>
      <c r="O3069" t="s">
        <v>258</v>
      </c>
      <c r="P3069">
        <v>11</v>
      </c>
      <c r="Q3069">
        <v>11</v>
      </c>
      <c r="R3069">
        <v>0</v>
      </c>
      <c r="S3069">
        <v>0</v>
      </c>
      <c r="T3069">
        <v>1</v>
      </c>
      <c r="U3069">
        <v>0</v>
      </c>
      <c r="V3069">
        <v>1</v>
      </c>
      <c r="W3069">
        <v>828.12</v>
      </c>
      <c r="X3069">
        <v>686.14</v>
      </c>
      <c r="Y3069">
        <v>636.24</v>
      </c>
      <c r="Z3069">
        <v>638.36</v>
      </c>
      <c r="AA3069">
        <v>606.91999999999996</v>
      </c>
      <c r="AB3069">
        <v>614.66</v>
      </c>
      <c r="AC3069">
        <v>612.16</v>
      </c>
      <c r="AD3069">
        <v>600.05999999999995</v>
      </c>
      <c r="AE3069">
        <v>594.54</v>
      </c>
      <c r="AF3069">
        <v>546.84</v>
      </c>
      <c r="AG3069">
        <v>565.74</v>
      </c>
      <c r="AH3069">
        <v>595.58000000000004</v>
      </c>
      <c r="AI3069">
        <v>598.16</v>
      </c>
      <c r="AJ3069">
        <v>587.22</v>
      </c>
      <c r="AK3069">
        <v>631.96</v>
      </c>
      <c r="AL3069">
        <v>632.24</v>
      </c>
      <c r="AM3069">
        <v>659.28</v>
      </c>
      <c r="AN3069">
        <v>638.34</v>
      </c>
      <c r="AO3069">
        <v>536.78</v>
      </c>
      <c r="AP3069">
        <v>677.78</v>
      </c>
      <c r="AQ3069">
        <v>714.26</v>
      </c>
      <c r="AR3069">
        <v>699</v>
      </c>
      <c r="AS3069">
        <v>794.78</v>
      </c>
      <c r="AT3069">
        <v>786.3</v>
      </c>
      <c r="AU3069">
        <v>56.75</v>
      </c>
      <c r="AV3069">
        <v>49</v>
      </c>
      <c r="AW3069">
        <v>47.4</v>
      </c>
      <c r="AX3069">
        <v>46.45</v>
      </c>
      <c r="AY3069">
        <v>45.75</v>
      </c>
      <c r="AZ3069">
        <v>45.05</v>
      </c>
      <c r="BA3069">
        <v>44.25</v>
      </c>
      <c r="BB3069">
        <v>43.85</v>
      </c>
      <c r="BC3069">
        <v>44.75</v>
      </c>
      <c r="BD3069">
        <v>50.5</v>
      </c>
      <c r="BE3069">
        <v>55.1</v>
      </c>
      <c r="BF3069">
        <v>59.45</v>
      </c>
      <c r="BG3069">
        <v>62.85</v>
      </c>
      <c r="BH3069">
        <v>65.3</v>
      </c>
      <c r="BI3069">
        <v>67.8</v>
      </c>
      <c r="BJ3069">
        <v>68.099999999999994</v>
      </c>
      <c r="BK3069">
        <v>67.900000000000006</v>
      </c>
      <c r="BL3069">
        <v>67.95</v>
      </c>
      <c r="BM3069">
        <v>66.8</v>
      </c>
      <c r="BN3069">
        <v>65</v>
      </c>
      <c r="BO3069">
        <v>64.25</v>
      </c>
      <c r="BP3069">
        <v>63.8</v>
      </c>
      <c r="BQ3069">
        <v>64.25</v>
      </c>
      <c r="BR3069">
        <v>63.05</v>
      </c>
      <c r="BS3069">
        <v>-49.932670000000002</v>
      </c>
      <c r="BT3069">
        <v>8.8602290000000004</v>
      </c>
      <c r="BU3069">
        <v>9.9824300000000008</v>
      </c>
      <c r="BV3069">
        <v>-9.2554239999999997</v>
      </c>
      <c r="BW3069">
        <v>-0.75369299999999995</v>
      </c>
      <c r="BX3069">
        <v>-12.79637</v>
      </c>
      <c r="BY3069">
        <v>-6.346393</v>
      </c>
      <c r="BZ3069">
        <v>-1.439465</v>
      </c>
      <c r="CA3069">
        <v>14.30143</v>
      </c>
      <c r="CB3069">
        <v>12.05903</v>
      </c>
      <c r="CC3069">
        <v>54.561819999999997</v>
      </c>
      <c r="CD3069">
        <v>42.33511</v>
      </c>
      <c r="CE3069">
        <v>27.122420000000002</v>
      </c>
      <c r="CF3069">
        <v>20.589469999999999</v>
      </c>
      <c r="CG3069">
        <v>-12.50914</v>
      </c>
      <c r="CH3069">
        <v>-38.367930000000001</v>
      </c>
      <c r="CI3069">
        <v>-6.6858339999999998</v>
      </c>
      <c r="CJ3069">
        <v>9.2420039999999997</v>
      </c>
      <c r="CK3069">
        <v>141.90600000000001</v>
      </c>
      <c r="CL3069">
        <v>58.747199999999999</v>
      </c>
      <c r="CM3069">
        <v>3.6160060000000001</v>
      </c>
      <c r="CN3069">
        <v>5.6519430000000002</v>
      </c>
      <c r="CO3069">
        <v>-20.1828</v>
      </c>
      <c r="CP3069">
        <v>-22.691739999999999</v>
      </c>
      <c r="CQ3069">
        <v>283.05419999999998</v>
      </c>
      <c r="CR3069">
        <v>940.75369999999998</v>
      </c>
      <c r="CS3069">
        <v>744.64089999999999</v>
      </c>
      <c r="CT3069">
        <v>485.93119999999999</v>
      </c>
      <c r="CU3069">
        <v>333.79059999999998</v>
      </c>
      <c r="CV3069">
        <v>120.1918</v>
      </c>
      <c r="CW3069">
        <v>186.1293</v>
      </c>
      <c r="CX3069">
        <v>328.68599999999998</v>
      </c>
      <c r="CY3069">
        <v>414.47620000000001</v>
      </c>
      <c r="CZ3069">
        <v>461.37689999999998</v>
      </c>
      <c r="DA3069">
        <v>331.49700000000001</v>
      </c>
      <c r="DB3069">
        <v>622.4443</v>
      </c>
      <c r="DC3069">
        <v>373.70800000000003</v>
      </c>
      <c r="DD3069">
        <v>382.35219999999998</v>
      </c>
      <c r="DE3069">
        <v>368.02420000000001</v>
      </c>
      <c r="DF3069">
        <v>405.31990000000002</v>
      </c>
      <c r="DG3069">
        <v>187.37129999999999</v>
      </c>
      <c r="DH3069">
        <v>277.92700000000002</v>
      </c>
      <c r="DI3069">
        <v>2616.7759999999998</v>
      </c>
      <c r="DJ3069">
        <v>976.87019999999995</v>
      </c>
      <c r="DK3069">
        <v>1024.8320000000001</v>
      </c>
      <c r="DL3069">
        <v>390.85930000000002</v>
      </c>
      <c r="DM3069">
        <v>241.18389999999999</v>
      </c>
      <c r="DN3069">
        <v>240.6979</v>
      </c>
      <c r="DO3069">
        <v>19</v>
      </c>
      <c r="DP3069">
        <v>19</v>
      </c>
    </row>
    <row r="3070" spans="1:120" hidden="1" x14ac:dyDescent="0.25">
      <c r="A3070" t="str">
        <f t="shared" si="47"/>
        <v>Size_Grp-20 to 199.99 kW_All CBP_44488</v>
      </c>
      <c r="B3070" t="s">
        <v>62</v>
      </c>
      <c r="C3070" t="s">
        <v>201</v>
      </c>
      <c r="D3070" t="s">
        <v>61</v>
      </c>
      <c r="E3070" t="s">
        <v>61</v>
      </c>
      <c r="F3070" t="s">
        <v>61</v>
      </c>
      <c r="G3070" t="s">
        <v>61</v>
      </c>
      <c r="H3070" t="s">
        <v>61</v>
      </c>
      <c r="I3070" t="s">
        <v>61</v>
      </c>
      <c r="J3070" t="s">
        <v>101</v>
      </c>
      <c r="K3070" t="s">
        <v>197</v>
      </c>
      <c r="L3070" s="18">
        <v>44488</v>
      </c>
      <c r="M3070">
        <v>19</v>
      </c>
      <c r="N3070">
        <v>19</v>
      </c>
      <c r="O3070" t="s">
        <v>258</v>
      </c>
      <c r="P3070">
        <v>8</v>
      </c>
      <c r="Q3070">
        <v>8</v>
      </c>
      <c r="R3070">
        <v>0</v>
      </c>
      <c r="S3070">
        <v>0</v>
      </c>
      <c r="T3070">
        <v>1</v>
      </c>
      <c r="U3070">
        <v>0</v>
      </c>
      <c r="V3070">
        <v>1</v>
      </c>
      <c r="W3070">
        <v>225.86</v>
      </c>
      <c r="X3070">
        <v>220.56</v>
      </c>
      <c r="Y3070">
        <v>158.13999999999999</v>
      </c>
      <c r="Z3070">
        <v>170.48</v>
      </c>
      <c r="AA3070">
        <v>136.08000000000001</v>
      </c>
      <c r="AB3070">
        <v>130.16</v>
      </c>
      <c r="AC3070">
        <v>163.72</v>
      </c>
      <c r="AD3070">
        <v>163.13999999999999</v>
      </c>
      <c r="AE3070">
        <v>133.52000000000001</v>
      </c>
      <c r="AF3070">
        <v>111.36</v>
      </c>
      <c r="AG3070">
        <v>84.56</v>
      </c>
      <c r="AH3070">
        <v>71.7</v>
      </c>
      <c r="AI3070">
        <v>71.3</v>
      </c>
      <c r="AJ3070">
        <v>69.98</v>
      </c>
      <c r="AK3070">
        <v>82.04</v>
      </c>
      <c r="AL3070">
        <v>106.66</v>
      </c>
      <c r="AM3070">
        <v>183.94</v>
      </c>
      <c r="AN3070">
        <v>193.78</v>
      </c>
      <c r="AO3070">
        <v>171.44</v>
      </c>
      <c r="AP3070">
        <v>207.42</v>
      </c>
      <c r="AQ3070">
        <v>207.24</v>
      </c>
      <c r="AR3070">
        <v>183.6</v>
      </c>
      <c r="AS3070">
        <v>222.56</v>
      </c>
      <c r="AT3070">
        <v>224.56</v>
      </c>
      <c r="AU3070">
        <v>56.75</v>
      </c>
      <c r="AV3070">
        <v>49</v>
      </c>
      <c r="AW3070">
        <v>47.4</v>
      </c>
      <c r="AX3070">
        <v>46.45</v>
      </c>
      <c r="AY3070">
        <v>45.75</v>
      </c>
      <c r="AZ3070">
        <v>45.05</v>
      </c>
      <c r="BA3070">
        <v>44.25</v>
      </c>
      <c r="BB3070">
        <v>43.85</v>
      </c>
      <c r="BC3070">
        <v>44.75</v>
      </c>
      <c r="BD3070">
        <v>50.5</v>
      </c>
      <c r="BE3070">
        <v>55.1</v>
      </c>
      <c r="BF3070">
        <v>59.45</v>
      </c>
      <c r="BG3070">
        <v>62.85</v>
      </c>
      <c r="BH3070">
        <v>65.3</v>
      </c>
      <c r="BI3070">
        <v>67.8</v>
      </c>
      <c r="BJ3070">
        <v>68.099999999999994</v>
      </c>
      <c r="BK3070">
        <v>67.900000000000006</v>
      </c>
      <c r="BL3070">
        <v>67.95</v>
      </c>
      <c r="BM3070">
        <v>66.8</v>
      </c>
      <c r="BN3070">
        <v>65</v>
      </c>
      <c r="BO3070">
        <v>64.25</v>
      </c>
      <c r="BP3070">
        <v>63.8</v>
      </c>
      <c r="BQ3070">
        <v>64.25</v>
      </c>
      <c r="BR3070">
        <v>63.05</v>
      </c>
      <c r="BS3070">
        <v>-4.9822129999999998</v>
      </c>
      <c r="BT3070">
        <v>-1.544821</v>
      </c>
      <c r="BU3070">
        <v>-2.2358699999999998</v>
      </c>
      <c r="BV3070">
        <v>-3.6628150000000002</v>
      </c>
      <c r="BW3070">
        <v>0.1799876</v>
      </c>
      <c r="BX3070">
        <v>1.5008429999999999</v>
      </c>
      <c r="BY3070">
        <v>2.3549929999999999</v>
      </c>
      <c r="BZ3070">
        <v>-1.6463730000000001</v>
      </c>
      <c r="CA3070">
        <v>-1.1091519999999999</v>
      </c>
      <c r="CB3070">
        <v>-2.6393420000000001</v>
      </c>
      <c r="CC3070">
        <v>2.9206319999999999</v>
      </c>
      <c r="CD3070">
        <v>-3.2332390000000002</v>
      </c>
      <c r="CE3070">
        <v>-6.3680009999999996</v>
      </c>
      <c r="CF3070">
        <v>-7.5252489999999996</v>
      </c>
      <c r="CG3070">
        <v>-7.8671920000000002</v>
      </c>
      <c r="CH3070">
        <v>-29.103860000000001</v>
      </c>
      <c r="CI3070">
        <v>-8.9715000000000007</v>
      </c>
      <c r="CJ3070">
        <v>-0.75731850000000001</v>
      </c>
      <c r="CK3070">
        <v>0.49380950000000001</v>
      </c>
      <c r="CL3070">
        <v>0.33014939999999998</v>
      </c>
      <c r="CM3070">
        <v>0.35447079999999997</v>
      </c>
      <c r="CN3070">
        <v>-0.5471454</v>
      </c>
      <c r="CO3070">
        <v>-5.1179480000000002</v>
      </c>
      <c r="CP3070">
        <v>-4.5717639999999999</v>
      </c>
      <c r="CQ3070">
        <v>2.2412619999999999</v>
      </c>
      <c r="CR3070">
        <v>2.023901</v>
      </c>
      <c r="CS3070">
        <v>1.9379059999999999</v>
      </c>
      <c r="CT3070">
        <v>5.070678</v>
      </c>
      <c r="CU3070">
        <v>3.9086479999999999</v>
      </c>
      <c r="CV3070">
        <v>6.3714259999999996</v>
      </c>
      <c r="CW3070">
        <v>46.829749999999997</v>
      </c>
      <c r="CX3070">
        <v>23.514220000000002</v>
      </c>
      <c r="CY3070">
        <v>11.144069999999999</v>
      </c>
      <c r="CZ3070">
        <v>30.626580000000001</v>
      </c>
      <c r="DA3070">
        <v>121.3386</v>
      </c>
      <c r="DB3070">
        <v>104.8489</v>
      </c>
      <c r="DC3070">
        <v>120.3939</v>
      </c>
      <c r="DD3070">
        <v>104.0535</v>
      </c>
      <c r="DE3070">
        <v>51.6342</v>
      </c>
      <c r="DF3070">
        <v>166.18350000000001</v>
      </c>
      <c r="DG3070">
        <v>9.4452010000000008</v>
      </c>
      <c r="DH3070">
        <v>4.4328849999999997</v>
      </c>
      <c r="DI3070">
        <v>5.2692399999999999</v>
      </c>
      <c r="DJ3070">
        <v>13.849629999999999</v>
      </c>
      <c r="DK3070">
        <v>3.5020280000000001</v>
      </c>
      <c r="DL3070">
        <v>6.0969449999999998</v>
      </c>
      <c r="DM3070">
        <v>4.7214090000000004</v>
      </c>
      <c r="DN3070">
        <v>3.2185229999999998</v>
      </c>
      <c r="DO3070">
        <v>19</v>
      </c>
      <c r="DP3070">
        <v>19</v>
      </c>
    </row>
    <row r="3071" spans="1:120" hidden="1" x14ac:dyDescent="0.25">
      <c r="A3071" t="str">
        <f t="shared" si="47"/>
        <v>Size_Grp-Below 20 kW_All Elect_44488</v>
      </c>
      <c r="B3071" t="s">
        <v>62</v>
      </c>
      <c r="C3071" t="s">
        <v>259</v>
      </c>
      <c r="D3071" t="s">
        <v>61</v>
      </c>
      <c r="E3071" t="s">
        <v>61</v>
      </c>
      <c r="F3071" t="s">
        <v>61</v>
      </c>
      <c r="G3071" t="s">
        <v>61</v>
      </c>
      <c r="H3071" t="s">
        <v>61</v>
      </c>
      <c r="I3071" t="s">
        <v>61</v>
      </c>
      <c r="J3071" t="s">
        <v>260</v>
      </c>
      <c r="K3071" t="s">
        <v>190</v>
      </c>
      <c r="L3071" s="18">
        <v>44488</v>
      </c>
      <c r="M3071">
        <v>19</v>
      </c>
      <c r="N3071">
        <v>19</v>
      </c>
      <c r="O3071" t="s">
        <v>258</v>
      </c>
      <c r="P3071">
        <v>1</v>
      </c>
      <c r="Q3071">
        <v>1</v>
      </c>
      <c r="R3071">
        <v>0</v>
      </c>
      <c r="S3071">
        <v>0</v>
      </c>
      <c r="T3071">
        <v>1</v>
      </c>
      <c r="U3071">
        <v>0</v>
      </c>
      <c r="V3071">
        <v>1</v>
      </c>
      <c r="W3071">
        <v>4.5</v>
      </c>
      <c r="X3071">
        <v>3.9</v>
      </c>
      <c r="Y3071">
        <v>4.5</v>
      </c>
      <c r="Z3071">
        <v>4.2</v>
      </c>
      <c r="AA3071">
        <v>4.2</v>
      </c>
      <c r="AB3071">
        <v>4.5</v>
      </c>
      <c r="AC3071">
        <v>4.2</v>
      </c>
      <c r="AD3071">
        <v>4.2</v>
      </c>
      <c r="AE3071">
        <v>3.9</v>
      </c>
      <c r="AF3071">
        <v>4.2</v>
      </c>
      <c r="AG3071">
        <v>3.9</v>
      </c>
      <c r="AH3071">
        <v>4.2</v>
      </c>
      <c r="AI3071">
        <v>3.9</v>
      </c>
      <c r="AJ3071">
        <v>4.2</v>
      </c>
      <c r="AK3071">
        <v>3.6</v>
      </c>
      <c r="AL3071">
        <v>3.9</v>
      </c>
      <c r="AM3071">
        <v>3.9</v>
      </c>
      <c r="AN3071">
        <v>3.6</v>
      </c>
      <c r="AO3071">
        <v>3.9</v>
      </c>
      <c r="AP3071">
        <v>4.2</v>
      </c>
      <c r="AQ3071">
        <v>3.9</v>
      </c>
      <c r="AR3071">
        <v>4.2</v>
      </c>
      <c r="AS3071">
        <v>3.9</v>
      </c>
      <c r="AT3071">
        <v>3.9</v>
      </c>
      <c r="AU3071">
        <v>56.75</v>
      </c>
      <c r="AV3071">
        <v>49</v>
      </c>
      <c r="AW3071">
        <v>47.4</v>
      </c>
      <c r="AX3071">
        <v>46.45</v>
      </c>
      <c r="AY3071">
        <v>45.75</v>
      </c>
      <c r="AZ3071">
        <v>45.05</v>
      </c>
      <c r="BA3071">
        <v>44.25</v>
      </c>
      <c r="BB3071">
        <v>43.85</v>
      </c>
      <c r="BC3071">
        <v>44.75</v>
      </c>
      <c r="BD3071">
        <v>50.5</v>
      </c>
      <c r="BE3071">
        <v>55.1</v>
      </c>
      <c r="BF3071">
        <v>59.45</v>
      </c>
      <c r="BG3071">
        <v>62.85</v>
      </c>
      <c r="BH3071">
        <v>65.3</v>
      </c>
      <c r="BI3071">
        <v>67.8</v>
      </c>
      <c r="BJ3071">
        <v>68.099999999999994</v>
      </c>
      <c r="BK3071">
        <v>67.900000000000006</v>
      </c>
      <c r="BL3071">
        <v>67.95</v>
      </c>
      <c r="BM3071">
        <v>66.8</v>
      </c>
      <c r="BN3071">
        <v>65</v>
      </c>
      <c r="BO3071">
        <v>64.25</v>
      </c>
      <c r="BP3071">
        <v>63.8</v>
      </c>
      <c r="BQ3071">
        <v>64.25</v>
      </c>
      <c r="BR3071">
        <v>63.05</v>
      </c>
      <c r="BS3071">
        <v>1.1671549999999999</v>
      </c>
      <c r="BT3071">
        <v>0.1109014</v>
      </c>
      <c r="BU3071">
        <v>-0.20454310000000001</v>
      </c>
      <c r="BV3071">
        <v>-0.1298745</v>
      </c>
      <c r="BW3071">
        <v>-0.1938705</v>
      </c>
      <c r="BX3071">
        <v>-0.1497793</v>
      </c>
      <c r="BY3071">
        <v>3.2180300000000002E-2</v>
      </c>
      <c r="BZ3071">
        <v>0.19087599999999999</v>
      </c>
      <c r="CA3071">
        <v>0.46931289999999998</v>
      </c>
      <c r="CB3071">
        <v>-0.36059170000000001</v>
      </c>
      <c r="CC3071">
        <v>2.803839</v>
      </c>
      <c r="CD3071">
        <v>-5.4922E-3</v>
      </c>
      <c r="CE3071">
        <v>-0.22628000000000001</v>
      </c>
      <c r="CF3071">
        <v>0.30132340000000002</v>
      </c>
      <c r="CG3071">
        <v>0.2953868</v>
      </c>
      <c r="CH3071">
        <v>0.1696336</v>
      </c>
      <c r="CI3071">
        <v>3.5826700000000003E-2</v>
      </c>
      <c r="CJ3071">
        <v>0.52337029999999995</v>
      </c>
      <c r="CK3071">
        <v>0.26720169999999999</v>
      </c>
      <c r="CL3071">
        <v>-0.34708549999999999</v>
      </c>
      <c r="CM3071">
        <v>-2.5818600000000001E-2</v>
      </c>
      <c r="CN3071">
        <v>-8.9096999999999996E-2</v>
      </c>
      <c r="CO3071">
        <v>-1.6809500000000002E-2</v>
      </c>
      <c r="CP3071">
        <v>-2.3550680000000002</v>
      </c>
      <c r="CQ3071">
        <v>1.503458</v>
      </c>
      <c r="CR3071">
        <v>1.4574200000000001E-2</v>
      </c>
      <c r="CS3071">
        <v>1.66106E-2</v>
      </c>
      <c r="CT3071">
        <v>0.13808000000000001</v>
      </c>
      <c r="CU3071">
        <v>1.8990699999999999E-2</v>
      </c>
      <c r="CV3071">
        <v>1.7958999999999999E-2</v>
      </c>
      <c r="CW3071">
        <v>5.9674600000000001E-2</v>
      </c>
      <c r="CX3071">
        <v>8.5208900000000004E-2</v>
      </c>
      <c r="CY3071">
        <v>0.2105456</v>
      </c>
      <c r="CZ3071">
        <v>0.1540175</v>
      </c>
      <c r="DA3071">
        <v>5.6272060000000002</v>
      </c>
      <c r="DB3071">
        <v>1.60346E-2</v>
      </c>
      <c r="DC3071">
        <v>3.0314299999999999E-2</v>
      </c>
      <c r="DD3071">
        <v>0.11516899999999999</v>
      </c>
      <c r="DE3071">
        <v>7.9172500000000007E-2</v>
      </c>
      <c r="DF3071">
        <v>1.68437E-2</v>
      </c>
      <c r="DG3071">
        <v>0.15419340000000001</v>
      </c>
      <c r="DH3071">
        <v>0.2117831</v>
      </c>
      <c r="DI3071">
        <v>1.5500699999999999E-2</v>
      </c>
      <c r="DJ3071">
        <v>3.2024200000000003E-2</v>
      </c>
      <c r="DK3071">
        <v>2.052E-2</v>
      </c>
      <c r="DL3071">
        <v>0.1013621</v>
      </c>
      <c r="DM3071">
        <v>2.0802500000000002E-2</v>
      </c>
      <c r="DN3071">
        <v>2.8388659999999999</v>
      </c>
      <c r="DO3071">
        <v>19</v>
      </c>
      <c r="DP3071">
        <v>19</v>
      </c>
    </row>
    <row r="3072" spans="1:120" hidden="1" x14ac:dyDescent="0.25">
      <c r="A3072" t="str">
        <f t="shared" si="47"/>
        <v>Industry_Type-3. Wholesale, Transport, other utilities_All Elect_44488</v>
      </c>
      <c r="B3072" t="s">
        <v>62</v>
      </c>
      <c r="C3072" t="s">
        <v>202</v>
      </c>
      <c r="D3072" t="s">
        <v>61</v>
      </c>
      <c r="E3072" t="s">
        <v>61</v>
      </c>
      <c r="F3072" t="s">
        <v>61</v>
      </c>
      <c r="G3072" t="s">
        <v>31</v>
      </c>
      <c r="H3072" t="s">
        <v>61</v>
      </c>
      <c r="I3072" t="s">
        <v>61</v>
      </c>
      <c r="J3072" t="s">
        <v>61</v>
      </c>
      <c r="K3072" t="s">
        <v>190</v>
      </c>
      <c r="L3072" s="18">
        <v>44488</v>
      </c>
      <c r="M3072">
        <v>19</v>
      </c>
      <c r="N3072">
        <v>19</v>
      </c>
      <c r="O3072" t="s">
        <v>258</v>
      </c>
      <c r="P3072">
        <v>8</v>
      </c>
      <c r="Q3072">
        <v>8</v>
      </c>
      <c r="R3072">
        <v>0</v>
      </c>
      <c r="S3072">
        <v>0</v>
      </c>
      <c r="T3072">
        <v>1</v>
      </c>
      <c r="U3072">
        <v>0</v>
      </c>
      <c r="V3072">
        <v>1</v>
      </c>
      <c r="W3072">
        <v>801.46</v>
      </c>
      <c r="X3072">
        <v>661.9</v>
      </c>
      <c r="Y3072">
        <v>610.9</v>
      </c>
      <c r="Z3072">
        <v>612.20000000000005</v>
      </c>
      <c r="AA3072">
        <v>582.52</v>
      </c>
      <c r="AB3072">
        <v>561.14</v>
      </c>
      <c r="AC3072">
        <v>522</v>
      </c>
      <c r="AD3072">
        <v>514.36</v>
      </c>
      <c r="AE3072">
        <v>523.74</v>
      </c>
      <c r="AF3072">
        <v>494.44</v>
      </c>
      <c r="AG3072">
        <v>524.38</v>
      </c>
      <c r="AH3072">
        <v>499.8</v>
      </c>
      <c r="AI3072">
        <v>509.9</v>
      </c>
      <c r="AJ3072">
        <v>499.72</v>
      </c>
      <c r="AK3072">
        <v>531.20000000000005</v>
      </c>
      <c r="AL3072">
        <v>508.46</v>
      </c>
      <c r="AM3072">
        <v>532.14</v>
      </c>
      <c r="AN3072">
        <v>505.12</v>
      </c>
      <c r="AO3072">
        <v>428.06</v>
      </c>
      <c r="AP3072">
        <v>596.67999999999995</v>
      </c>
      <c r="AQ3072">
        <v>631.9</v>
      </c>
      <c r="AR3072">
        <v>659.88</v>
      </c>
      <c r="AS3072">
        <v>768.3</v>
      </c>
      <c r="AT3072">
        <v>759.34</v>
      </c>
      <c r="AU3072">
        <v>56.75</v>
      </c>
      <c r="AV3072">
        <v>49</v>
      </c>
      <c r="AW3072">
        <v>47.4</v>
      </c>
      <c r="AX3072">
        <v>46.45</v>
      </c>
      <c r="AY3072">
        <v>45.75</v>
      </c>
      <c r="AZ3072">
        <v>45.05</v>
      </c>
      <c r="BA3072">
        <v>44.25</v>
      </c>
      <c r="BB3072">
        <v>43.85</v>
      </c>
      <c r="BC3072">
        <v>44.75</v>
      </c>
      <c r="BD3072">
        <v>50.5</v>
      </c>
      <c r="BE3072">
        <v>55.1</v>
      </c>
      <c r="BF3072">
        <v>59.45</v>
      </c>
      <c r="BG3072">
        <v>62.85</v>
      </c>
      <c r="BH3072">
        <v>65.3</v>
      </c>
      <c r="BI3072">
        <v>67.8</v>
      </c>
      <c r="BJ3072">
        <v>68.099999999999994</v>
      </c>
      <c r="BK3072">
        <v>67.900000000000006</v>
      </c>
      <c r="BL3072">
        <v>67.95</v>
      </c>
      <c r="BM3072">
        <v>66.8</v>
      </c>
      <c r="BN3072">
        <v>65</v>
      </c>
      <c r="BO3072">
        <v>64.25</v>
      </c>
      <c r="BP3072">
        <v>63.8</v>
      </c>
      <c r="BQ3072">
        <v>64.25</v>
      </c>
      <c r="BR3072">
        <v>63.05</v>
      </c>
      <c r="BS3072">
        <v>-48.636310000000002</v>
      </c>
      <c r="BT3072">
        <v>10.21378</v>
      </c>
      <c r="BU3072">
        <v>10.73066</v>
      </c>
      <c r="BV3072">
        <v>-8.1690349999999992</v>
      </c>
      <c r="BW3072">
        <v>-0.45632010000000001</v>
      </c>
      <c r="BX3072">
        <v>-14.355090000000001</v>
      </c>
      <c r="BY3072">
        <v>-7.5782679999999996</v>
      </c>
      <c r="BZ3072">
        <v>-2.131669</v>
      </c>
      <c r="CA3072">
        <v>15.19398</v>
      </c>
      <c r="CB3072">
        <v>15.71485</v>
      </c>
      <c r="CC3072">
        <v>41.970050000000001</v>
      </c>
      <c r="CD3072">
        <v>40.232129999999998</v>
      </c>
      <c r="CE3072">
        <v>40.537860000000002</v>
      </c>
      <c r="CF3072">
        <v>32.105020000000003</v>
      </c>
      <c r="CG3072">
        <v>0.47828480000000001</v>
      </c>
      <c r="CH3072">
        <v>-19.671520000000001</v>
      </c>
      <c r="CI3072">
        <v>6.8148090000000003</v>
      </c>
      <c r="CJ3072">
        <v>14.39045</v>
      </c>
      <c r="CK3072">
        <v>147.79509999999999</v>
      </c>
      <c r="CL3072">
        <v>60.292270000000002</v>
      </c>
      <c r="CM3072">
        <v>8.2570530000000009</v>
      </c>
      <c r="CN3072">
        <v>3.951047</v>
      </c>
      <c r="CO3072">
        <v>-27.40868</v>
      </c>
      <c r="CP3072">
        <v>-21.342860000000002</v>
      </c>
      <c r="CQ3072">
        <v>282.59559999999999</v>
      </c>
      <c r="CR3072">
        <v>939.85789999999997</v>
      </c>
      <c r="CS3072">
        <v>744.28660000000002</v>
      </c>
      <c r="CT3072">
        <v>485.51240000000001</v>
      </c>
      <c r="CU3072">
        <v>333.49160000000001</v>
      </c>
      <c r="CV3072">
        <v>113.9297</v>
      </c>
      <c r="CW3072">
        <v>139.2647</v>
      </c>
      <c r="CX3072">
        <v>305.5772</v>
      </c>
      <c r="CY3072">
        <v>403.45400000000001</v>
      </c>
      <c r="CZ3072">
        <v>427.892</v>
      </c>
      <c r="DA3072">
        <v>190.32849999999999</v>
      </c>
      <c r="DB3072">
        <v>172.16720000000001</v>
      </c>
      <c r="DC3072">
        <v>238.56540000000001</v>
      </c>
      <c r="DD3072">
        <v>274.19540000000001</v>
      </c>
      <c r="DE3072">
        <v>313.88580000000002</v>
      </c>
      <c r="DF3072">
        <v>388.78640000000001</v>
      </c>
      <c r="DG3072">
        <v>177.8167</v>
      </c>
      <c r="DH3072">
        <v>270.85480000000001</v>
      </c>
      <c r="DI3072">
        <v>2605.35</v>
      </c>
      <c r="DJ3072">
        <v>963.06100000000004</v>
      </c>
      <c r="DK3072">
        <v>1012.8390000000001</v>
      </c>
      <c r="DL3072">
        <v>256.90969999999999</v>
      </c>
      <c r="DM3072">
        <v>211.84139999999999</v>
      </c>
      <c r="DN3072">
        <v>239.9718</v>
      </c>
      <c r="DO3072">
        <v>19</v>
      </c>
      <c r="DP3072">
        <v>19</v>
      </c>
    </row>
    <row r="3073" spans="1:120" hidden="1" x14ac:dyDescent="0.25">
      <c r="A3073" t="str">
        <f t="shared" si="47"/>
        <v>OtherDR-No_All Elect_44488</v>
      </c>
      <c r="B3073" t="s">
        <v>62</v>
      </c>
      <c r="C3073" t="s">
        <v>323</v>
      </c>
      <c r="D3073" t="s">
        <v>61</v>
      </c>
      <c r="E3073" t="s">
        <v>61</v>
      </c>
      <c r="F3073" t="s">
        <v>61</v>
      </c>
      <c r="G3073" t="s">
        <v>61</v>
      </c>
      <c r="H3073" t="s">
        <v>61</v>
      </c>
      <c r="I3073" t="s">
        <v>97</v>
      </c>
      <c r="J3073" t="s">
        <v>61</v>
      </c>
      <c r="K3073" t="s">
        <v>190</v>
      </c>
      <c r="L3073" s="18">
        <v>44488</v>
      </c>
      <c r="M3073">
        <v>19</v>
      </c>
      <c r="N3073">
        <v>19</v>
      </c>
      <c r="O3073" t="s">
        <v>258</v>
      </c>
      <c r="P3073">
        <v>7</v>
      </c>
      <c r="Q3073">
        <v>7</v>
      </c>
      <c r="R3073">
        <v>0</v>
      </c>
      <c r="S3073">
        <v>0</v>
      </c>
      <c r="T3073">
        <v>1</v>
      </c>
      <c r="U3073">
        <v>0</v>
      </c>
      <c r="V3073">
        <v>1</v>
      </c>
      <c r="W3073">
        <v>160.47999999999999</v>
      </c>
      <c r="X3073">
        <v>157.52000000000001</v>
      </c>
      <c r="Y3073">
        <v>95.92</v>
      </c>
      <c r="Z3073">
        <v>108</v>
      </c>
      <c r="AA3073">
        <v>96.56</v>
      </c>
      <c r="AB3073">
        <v>91.04</v>
      </c>
      <c r="AC3073">
        <v>166.32</v>
      </c>
      <c r="AD3073">
        <v>164.48</v>
      </c>
      <c r="AE3073">
        <v>134.72</v>
      </c>
      <c r="AF3073">
        <v>114.4</v>
      </c>
      <c r="AG3073">
        <v>90</v>
      </c>
      <c r="AH3073">
        <v>136.72</v>
      </c>
      <c r="AI3073">
        <v>135.12</v>
      </c>
      <c r="AJ3073">
        <v>134</v>
      </c>
      <c r="AK3073">
        <v>146.63999999999999</v>
      </c>
      <c r="AL3073">
        <v>169.44</v>
      </c>
      <c r="AM3073">
        <v>244.24</v>
      </c>
      <c r="AN3073">
        <v>251.28</v>
      </c>
      <c r="AO3073">
        <v>230.48</v>
      </c>
      <c r="AP3073">
        <v>264.08</v>
      </c>
      <c r="AQ3073">
        <v>264.64</v>
      </c>
      <c r="AR3073">
        <v>197.52</v>
      </c>
      <c r="AS3073">
        <v>159.91999999999999</v>
      </c>
      <c r="AT3073">
        <v>160.32</v>
      </c>
      <c r="AU3073">
        <v>56.75</v>
      </c>
      <c r="AV3073">
        <v>49</v>
      </c>
      <c r="AW3073">
        <v>47.4</v>
      </c>
      <c r="AX3073">
        <v>46.45</v>
      </c>
      <c r="AY3073">
        <v>45.75</v>
      </c>
      <c r="AZ3073">
        <v>45.05</v>
      </c>
      <c r="BA3073">
        <v>44.25</v>
      </c>
      <c r="BB3073">
        <v>43.85</v>
      </c>
      <c r="BC3073">
        <v>44.75</v>
      </c>
      <c r="BD3073">
        <v>50.5</v>
      </c>
      <c r="BE3073">
        <v>55.1</v>
      </c>
      <c r="BF3073">
        <v>59.45</v>
      </c>
      <c r="BG3073">
        <v>62.85</v>
      </c>
      <c r="BH3073">
        <v>65.3</v>
      </c>
      <c r="BI3073">
        <v>67.8</v>
      </c>
      <c r="BJ3073">
        <v>68.099999999999994</v>
      </c>
      <c r="BK3073">
        <v>67.900000000000006</v>
      </c>
      <c r="BL3073">
        <v>67.95</v>
      </c>
      <c r="BM3073">
        <v>66.8</v>
      </c>
      <c r="BN3073">
        <v>65</v>
      </c>
      <c r="BO3073">
        <v>64.25</v>
      </c>
      <c r="BP3073">
        <v>63.8</v>
      </c>
      <c r="BQ3073">
        <v>64.25</v>
      </c>
      <c r="BR3073">
        <v>63.05</v>
      </c>
      <c r="BS3073">
        <v>-0.75187029999999999</v>
      </c>
      <c r="BT3073">
        <v>-0.22047130000000001</v>
      </c>
      <c r="BU3073">
        <v>0.31677529999999998</v>
      </c>
      <c r="BV3073">
        <v>-0.46898980000000001</v>
      </c>
      <c r="BW3073">
        <v>1.724302</v>
      </c>
      <c r="BX3073">
        <v>1.3639600000000001</v>
      </c>
      <c r="BY3073">
        <v>-0.33216469999999998</v>
      </c>
      <c r="BZ3073">
        <v>0.28728930000000003</v>
      </c>
      <c r="CA3073">
        <v>0.25521779999999999</v>
      </c>
      <c r="CB3073">
        <v>-1.8491820000000001</v>
      </c>
      <c r="CC3073">
        <v>6.6162939999999999</v>
      </c>
      <c r="CD3073">
        <v>-1.6151139999999999</v>
      </c>
      <c r="CE3073">
        <v>-10.531840000000001</v>
      </c>
      <c r="CF3073">
        <v>-10.42611</v>
      </c>
      <c r="CG3073">
        <v>-10.94491</v>
      </c>
      <c r="CH3073">
        <v>-32.69746</v>
      </c>
      <c r="CI3073">
        <v>-11.713430000000001</v>
      </c>
      <c r="CJ3073">
        <v>-3.0779369999999999</v>
      </c>
      <c r="CK3073">
        <v>-3.532864</v>
      </c>
      <c r="CL3073">
        <v>-1.9187529999999999</v>
      </c>
      <c r="CM3073">
        <v>-3.4939619999999998</v>
      </c>
      <c r="CN3073">
        <v>1.1468149999999999</v>
      </c>
      <c r="CO3073">
        <v>6.095809</v>
      </c>
      <c r="CP3073">
        <v>-2.5268060000000001</v>
      </c>
      <c r="CQ3073">
        <v>1.7243189999999999</v>
      </c>
      <c r="CR3073">
        <v>1.9145460000000001</v>
      </c>
      <c r="CS3073">
        <v>1.228013</v>
      </c>
      <c r="CT3073">
        <v>4.6341450000000002</v>
      </c>
      <c r="CU3073">
        <v>3.8814389999999999</v>
      </c>
      <c r="CV3073">
        <v>5.6697550000000003</v>
      </c>
      <c r="CW3073">
        <v>1.0258640000000001</v>
      </c>
      <c r="CX3073">
        <v>10.73105</v>
      </c>
      <c r="CY3073">
        <v>2.736011</v>
      </c>
      <c r="CZ3073">
        <v>25.25103</v>
      </c>
      <c r="DA3073">
        <v>88.900630000000007</v>
      </c>
      <c r="DB3073">
        <v>427.50479999999999</v>
      </c>
      <c r="DC3073">
        <v>122.15479999999999</v>
      </c>
      <c r="DD3073">
        <v>109.3095</v>
      </c>
      <c r="DE3073">
        <v>56.143999999999998</v>
      </c>
      <c r="DF3073">
        <v>168.95330000000001</v>
      </c>
      <c r="DG3073">
        <v>11.9236</v>
      </c>
      <c r="DH3073">
        <v>9.458005</v>
      </c>
      <c r="DI3073">
        <v>14.13597</v>
      </c>
      <c r="DJ3073">
        <v>21.905860000000001</v>
      </c>
      <c r="DK3073">
        <v>15.11763</v>
      </c>
      <c r="DL3073">
        <v>137.32859999999999</v>
      </c>
      <c r="DM3073">
        <v>31.668849999999999</v>
      </c>
      <c r="DN3073">
        <v>2.9374950000000002</v>
      </c>
      <c r="DO3073">
        <v>19</v>
      </c>
      <c r="DP3073">
        <v>19</v>
      </c>
    </row>
    <row r="3074" spans="1:120" hidden="1" x14ac:dyDescent="0.25">
      <c r="A3074" t="str">
        <f t="shared" si="47"/>
        <v>sublap_id-SLAP_PGSI_All Elect_44488</v>
      </c>
      <c r="B3074" t="s">
        <v>62</v>
      </c>
      <c r="C3074" t="s">
        <v>277</v>
      </c>
      <c r="D3074" t="s">
        <v>61</v>
      </c>
      <c r="E3074" t="s">
        <v>278</v>
      </c>
      <c r="F3074" t="s">
        <v>61</v>
      </c>
      <c r="G3074" t="s">
        <v>61</v>
      </c>
      <c r="H3074" t="s">
        <v>61</v>
      </c>
      <c r="I3074" t="s">
        <v>61</v>
      </c>
      <c r="J3074" t="s">
        <v>61</v>
      </c>
      <c r="K3074" t="s">
        <v>190</v>
      </c>
      <c r="L3074" s="18">
        <v>44488</v>
      </c>
      <c r="M3074">
        <v>19</v>
      </c>
      <c r="N3074">
        <v>19</v>
      </c>
      <c r="O3074" t="s">
        <v>258</v>
      </c>
      <c r="P3074">
        <v>11</v>
      </c>
      <c r="Q3074">
        <v>11</v>
      </c>
      <c r="R3074">
        <v>0</v>
      </c>
      <c r="S3074">
        <v>0</v>
      </c>
      <c r="T3074">
        <v>1</v>
      </c>
      <c r="U3074">
        <v>0</v>
      </c>
      <c r="V3074">
        <v>1</v>
      </c>
      <c r="W3074">
        <v>828.12</v>
      </c>
      <c r="X3074">
        <v>686.14</v>
      </c>
      <c r="Y3074">
        <v>636.24</v>
      </c>
      <c r="Z3074">
        <v>638.36</v>
      </c>
      <c r="AA3074">
        <v>606.91999999999996</v>
      </c>
      <c r="AB3074">
        <v>614.66</v>
      </c>
      <c r="AC3074">
        <v>612.16</v>
      </c>
      <c r="AD3074">
        <v>600.05999999999995</v>
      </c>
      <c r="AE3074">
        <v>594.54</v>
      </c>
      <c r="AF3074">
        <v>546.84</v>
      </c>
      <c r="AG3074">
        <v>565.74</v>
      </c>
      <c r="AH3074">
        <v>595.58000000000004</v>
      </c>
      <c r="AI3074">
        <v>598.16</v>
      </c>
      <c r="AJ3074">
        <v>587.22</v>
      </c>
      <c r="AK3074">
        <v>631.96</v>
      </c>
      <c r="AL3074">
        <v>632.24</v>
      </c>
      <c r="AM3074">
        <v>659.28</v>
      </c>
      <c r="AN3074">
        <v>638.34</v>
      </c>
      <c r="AO3074">
        <v>536.78</v>
      </c>
      <c r="AP3074">
        <v>677.78</v>
      </c>
      <c r="AQ3074">
        <v>714.26</v>
      </c>
      <c r="AR3074">
        <v>699</v>
      </c>
      <c r="AS3074">
        <v>794.78</v>
      </c>
      <c r="AT3074">
        <v>786.3</v>
      </c>
      <c r="AU3074">
        <v>56.75</v>
      </c>
      <c r="AV3074">
        <v>49</v>
      </c>
      <c r="AW3074">
        <v>47.4</v>
      </c>
      <c r="AX3074">
        <v>46.45</v>
      </c>
      <c r="AY3074">
        <v>45.75</v>
      </c>
      <c r="AZ3074">
        <v>45.05</v>
      </c>
      <c r="BA3074">
        <v>44.25</v>
      </c>
      <c r="BB3074">
        <v>43.85</v>
      </c>
      <c r="BC3074">
        <v>44.75</v>
      </c>
      <c r="BD3074">
        <v>50.5</v>
      </c>
      <c r="BE3074">
        <v>55.1</v>
      </c>
      <c r="BF3074">
        <v>59.45</v>
      </c>
      <c r="BG3074">
        <v>62.85</v>
      </c>
      <c r="BH3074">
        <v>65.3</v>
      </c>
      <c r="BI3074">
        <v>67.8</v>
      </c>
      <c r="BJ3074">
        <v>68.099999999999994</v>
      </c>
      <c r="BK3074">
        <v>67.900000000000006</v>
      </c>
      <c r="BL3074">
        <v>67.95</v>
      </c>
      <c r="BM3074">
        <v>66.8</v>
      </c>
      <c r="BN3074">
        <v>65</v>
      </c>
      <c r="BO3074">
        <v>64.25</v>
      </c>
      <c r="BP3074">
        <v>63.8</v>
      </c>
      <c r="BQ3074">
        <v>64.25</v>
      </c>
      <c r="BR3074">
        <v>63.05</v>
      </c>
      <c r="BS3074">
        <v>-49.932670000000002</v>
      </c>
      <c r="BT3074">
        <v>8.8602290000000004</v>
      </c>
      <c r="BU3074">
        <v>9.9824300000000008</v>
      </c>
      <c r="BV3074">
        <v>-9.2554239999999997</v>
      </c>
      <c r="BW3074">
        <v>-0.75369299999999995</v>
      </c>
      <c r="BX3074">
        <v>-12.79637</v>
      </c>
      <c r="BY3074">
        <v>-6.346393</v>
      </c>
      <c r="BZ3074">
        <v>-1.439465</v>
      </c>
      <c r="CA3074">
        <v>14.30143</v>
      </c>
      <c r="CB3074">
        <v>12.05903</v>
      </c>
      <c r="CC3074">
        <v>54.561819999999997</v>
      </c>
      <c r="CD3074">
        <v>42.33511</v>
      </c>
      <c r="CE3074">
        <v>27.122420000000002</v>
      </c>
      <c r="CF3074">
        <v>20.589469999999999</v>
      </c>
      <c r="CG3074">
        <v>-12.50914</v>
      </c>
      <c r="CH3074">
        <v>-38.367930000000001</v>
      </c>
      <c r="CI3074">
        <v>-6.6858339999999998</v>
      </c>
      <c r="CJ3074">
        <v>9.2420039999999997</v>
      </c>
      <c r="CK3074">
        <v>141.90600000000001</v>
      </c>
      <c r="CL3074">
        <v>58.747199999999999</v>
      </c>
      <c r="CM3074">
        <v>3.6160060000000001</v>
      </c>
      <c r="CN3074">
        <v>5.6519430000000002</v>
      </c>
      <c r="CO3074">
        <v>-20.1828</v>
      </c>
      <c r="CP3074">
        <v>-22.691739999999999</v>
      </c>
      <c r="CQ3074">
        <v>283.05419999999998</v>
      </c>
      <c r="CR3074">
        <v>940.75369999999998</v>
      </c>
      <c r="CS3074">
        <v>744.64089999999999</v>
      </c>
      <c r="CT3074">
        <v>485.93119999999999</v>
      </c>
      <c r="CU3074">
        <v>333.79059999999998</v>
      </c>
      <c r="CV3074">
        <v>120.1918</v>
      </c>
      <c r="CW3074">
        <v>186.1293</v>
      </c>
      <c r="CX3074">
        <v>328.68599999999998</v>
      </c>
      <c r="CY3074">
        <v>414.47620000000001</v>
      </c>
      <c r="CZ3074">
        <v>461.37689999999998</v>
      </c>
      <c r="DA3074">
        <v>331.49700000000001</v>
      </c>
      <c r="DB3074">
        <v>622.4443</v>
      </c>
      <c r="DC3074">
        <v>373.70800000000003</v>
      </c>
      <c r="DD3074">
        <v>382.35219999999998</v>
      </c>
      <c r="DE3074">
        <v>368.02420000000001</v>
      </c>
      <c r="DF3074">
        <v>405.31990000000002</v>
      </c>
      <c r="DG3074">
        <v>187.37129999999999</v>
      </c>
      <c r="DH3074">
        <v>277.92700000000002</v>
      </c>
      <c r="DI3074">
        <v>2616.7759999999998</v>
      </c>
      <c r="DJ3074">
        <v>976.87019999999995</v>
      </c>
      <c r="DK3074">
        <v>1024.8320000000001</v>
      </c>
      <c r="DL3074">
        <v>390.85930000000002</v>
      </c>
      <c r="DM3074">
        <v>241.18389999999999</v>
      </c>
      <c r="DN3074">
        <v>240.6979</v>
      </c>
      <c r="DO3074">
        <v>19</v>
      </c>
      <c r="DP3074">
        <v>19</v>
      </c>
    </row>
    <row r="3075" spans="1:120" hidden="1" x14ac:dyDescent="0.25">
      <c r="A3075" t="str">
        <f t="shared" si="47"/>
        <v>Industry_Type-7. Institutional/Government_All Elect_44488</v>
      </c>
      <c r="B3075" t="s">
        <v>62</v>
      </c>
      <c r="C3075" t="s">
        <v>208</v>
      </c>
      <c r="D3075" t="s">
        <v>61</v>
      </c>
      <c r="E3075" t="s">
        <v>61</v>
      </c>
      <c r="F3075" t="s">
        <v>61</v>
      </c>
      <c r="G3075" t="s">
        <v>35</v>
      </c>
      <c r="H3075" t="s">
        <v>61</v>
      </c>
      <c r="I3075" t="s">
        <v>61</v>
      </c>
      <c r="J3075" t="s">
        <v>61</v>
      </c>
      <c r="K3075" t="s">
        <v>190</v>
      </c>
      <c r="L3075" s="18">
        <v>44488</v>
      </c>
      <c r="M3075">
        <v>19</v>
      </c>
      <c r="N3075">
        <v>19</v>
      </c>
      <c r="O3075" t="s">
        <v>258</v>
      </c>
      <c r="P3075">
        <v>2</v>
      </c>
      <c r="Q3075">
        <v>2</v>
      </c>
      <c r="R3075">
        <v>0</v>
      </c>
      <c r="S3075">
        <v>0</v>
      </c>
      <c r="T3075">
        <v>1</v>
      </c>
      <c r="U3075">
        <v>0</v>
      </c>
      <c r="V3075">
        <v>1</v>
      </c>
      <c r="W3075">
        <v>20.96</v>
      </c>
      <c r="X3075">
        <v>18.239999999999998</v>
      </c>
      <c r="Y3075">
        <v>19.04</v>
      </c>
      <c r="Z3075">
        <v>20.16</v>
      </c>
      <c r="AA3075">
        <v>18.399999999999999</v>
      </c>
      <c r="AB3075">
        <v>47.52</v>
      </c>
      <c r="AC3075">
        <v>84.16</v>
      </c>
      <c r="AD3075">
        <v>80</v>
      </c>
      <c r="AE3075">
        <v>64.8</v>
      </c>
      <c r="AF3075">
        <v>46.4</v>
      </c>
      <c r="AG3075">
        <v>35.36</v>
      </c>
      <c r="AH3075">
        <v>90.08</v>
      </c>
      <c r="AI3075">
        <v>82.56</v>
      </c>
      <c r="AJ3075">
        <v>82.4</v>
      </c>
      <c r="AK3075">
        <v>95.36</v>
      </c>
      <c r="AL3075">
        <v>118.08</v>
      </c>
      <c r="AM3075">
        <v>121.44</v>
      </c>
      <c r="AN3075">
        <v>127.52</v>
      </c>
      <c r="AO3075">
        <v>102.72</v>
      </c>
      <c r="AP3075">
        <v>76</v>
      </c>
      <c r="AQ3075">
        <v>76.959999999999994</v>
      </c>
      <c r="AR3075">
        <v>33.119999999999997</v>
      </c>
      <c r="AS3075">
        <v>20.48</v>
      </c>
      <c r="AT3075">
        <v>20.96</v>
      </c>
      <c r="AU3075">
        <v>56.75</v>
      </c>
      <c r="AV3075">
        <v>49</v>
      </c>
      <c r="AW3075">
        <v>47.4</v>
      </c>
      <c r="AX3075">
        <v>46.45</v>
      </c>
      <c r="AY3075">
        <v>45.75</v>
      </c>
      <c r="AZ3075">
        <v>45.05</v>
      </c>
      <c r="BA3075">
        <v>44.25</v>
      </c>
      <c r="BB3075">
        <v>43.85</v>
      </c>
      <c r="BC3075">
        <v>44.75</v>
      </c>
      <c r="BD3075">
        <v>50.5</v>
      </c>
      <c r="BE3075">
        <v>55.1</v>
      </c>
      <c r="BF3075">
        <v>59.45</v>
      </c>
      <c r="BG3075">
        <v>62.85</v>
      </c>
      <c r="BH3075">
        <v>65.3</v>
      </c>
      <c r="BI3075">
        <v>67.8</v>
      </c>
      <c r="BJ3075">
        <v>68.099999999999994</v>
      </c>
      <c r="BK3075">
        <v>67.900000000000006</v>
      </c>
      <c r="BL3075">
        <v>67.95</v>
      </c>
      <c r="BM3075">
        <v>66.8</v>
      </c>
      <c r="BN3075">
        <v>65</v>
      </c>
      <c r="BO3075">
        <v>64.25</v>
      </c>
      <c r="BP3075">
        <v>63.8</v>
      </c>
      <c r="BQ3075">
        <v>64.25</v>
      </c>
      <c r="BR3075">
        <v>63.05</v>
      </c>
      <c r="BS3075">
        <v>-1.0075719999999999</v>
      </c>
      <c r="BT3075">
        <v>-0.91601279999999996</v>
      </c>
      <c r="BU3075">
        <v>-0.2330246</v>
      </c>
      <c r="BV3075">
        <v>-0.93922899999999998</v>
      </c>
      <c r="BW3075">
        <v>-0.1317439</v>
      </c>
      <c r="BX3075">
        <v>0.70586110000000002</v>
      </c>
      <c r="BY3075">
        <v>-0.39356229999999998</v>
      </c>
      <c r="BZ3075">
        <v>1.797771</v>
      </c>
      <c r="CA3075">
        <v>1.1847730000000001</v>
      </c>
      <c r="CB3075">
        <v>-2.3696139999999999</v>
      </c>
      <c r="CC3075">
        <v>5.7568080000000004</v>
      </c>
      <c r="CD3075">
        <v>-2.4748990000000002</v>
      </c>
      <c r="CE3075">
        <v>-13.37088</v>
      </c>
      <c r="CF3075">
        <v>-12.319190000000001</v>
      </c>
      <c r="CG3075">
        <v>-12.77286</v>
      </c>
      <c r="CH3075">
        <v>-18.447790000000001</v>
      </c>
      <c r="CI3075">
        <v>-13.6403</v>
      </c>
      <c r="CJ3075">
        <v>-5.0344730000000002</v>
      </c>
      <c r="CK3075">
        <v>-5.5334529999999997</v>
      </c>
      <c r="CL3075">
        <v>-1.882374</v>
      </c>
      <c r="CM3075">
        <v>-4.5107489999999997</v>
      </c>
      <c r="CN3075">
        <v>1.869275</v>
      </c>
      <c r="CO3075">
        <v>7.4328940000000001</v>
      </c>
      <c r="CP3075">
        <v>-1.4107050000000001</v>
      </c>
      <c r="CQ3075">
        <v>0.3661741</v>
      </c>
      <c r="CR3075">
        <v>0.84511970000000003</v>
      </c>
      <c r="CS3075">
        <v>0.31992799999999999</v>
      </c>
      <c r="CT3075">
        <v>0.36370819999999998</v>
      </c>
      <c r="CU3075">
        <v>0.25805689999999998</v>
      </c>
      <c r="CV3075">
        <v>5.5163250000000001</v>
      </c>
      <c r="CW3075">
        <v>0.80618860000000003</v>
      </c>
      <c r="CX3075">
        <v>10.18521</v>
      </c>
      <c r="CY3075">
        <v>2.3596569999999999</v>
      </c>
      <c r="CZ3075">
        <v>24.540400000000002</v>
      </c>
      <c r="DA3075">
        <v>84.521929999999998</v>
      </c>
      <c r="DB3075">
        <v>420.2824</v>
      </c>
      <c r="DC3075">
        <v>121.1636</v>
      </c>
      <c r="DD3075">
        <v>108.1003</v>
      </c>
      <c r="DE3075">
        <v>54.065759999999997</v>
      </c>
      <c r="DF3075">
        <v>16.459299999999999</v>
      </c>
      <c r="DG3075">
        <v>9.3882290000000008</v>
      </c>
      <c r="DH3075">
        <v>7.000826</v>
      </c>
      <c r="DI3075">
        <v>11.372299999999999</v>
      </c>
      <c r="DJ3075">
        <v>13.72725</v>
      </c>
      <c r="DK3075">
        <v>11.877739999999999</v>
      </c>
      <c r="DL3075">
        <v>133.84450000000001</v>
      </c>
      <c r="DM3075">
        <v>29.29438</v>
      </c>
      <c r="DN3075">
        <v>0.64444389999999996</v>
      </c>
      <c r="DO3075">
        <v>19</v>
      </c>
      <c r="DP3075">
        <v>19</v>
      </c>
    </row>
    <row r="3076" spans="1:120" hidden="1" x14ac:dyDescent="0.25">
      <c r="A3076" t="str">
        <f t="shared" ref="A3076:A3139" si="48">C3076&amp;"_"&amp;K3076&amp;"_"&amp;IF(L3076="",O3076,L3076&amp;IF(LEFT(K3076,3)="All","",IF(R3076=1,"_Combined","_"&amp;M3076&amp;"-"&amp;N3076)))</f>
        <v>Size_Grp-20 to 199.99 kW_All Elect_44488</v>
      </c>
      <c r="B3076" t="s">
        <v>62</v>
      </c>
      <c r="C3076" t="s">
        <v>201</v>
      </c>
      <c r="D3076" t="s">
        <v>61</v>
      </c>
      <c r="E3076" t="s">
        <v>61</v>
      </c>
      <c r="F3076" t="s">
        <v>61</v>
      </c>
      <c r="G3076" t="s">
        <v>61</v>
      </c>
      <c r="H3076" t="s">
        <v>61</v>
      </c>
      <c r="I3076" t="s">
        <v>61</v>
      </c>
      <c r="J3076" t="s">
        <v>101</v>
      </c>
      <c r="K3076" t="s">
        <v>190</v>
      </c>
      <c r="L3076" s="18">
        <v>44488</v>
      </c>
      <c r="M3076">
        <v>19</v>
      </c>
      <c r="N3076">
        <v>19</v>
      </c>
      <c r="O3076" t="s">
        <v>258</v>
      </c>
      <c r="P3076">
        <v>8</v>
      </c>
      <c r="Q3076">
        <v>8</v>
      </c>
      <c r="R3076">
        <v>0</v>
      </c>
      <c r="S3076">
        <v>0</v>
      </c>
      <c r="T3076">
        <v>1</v>
      </c>
      <c r="U3076">
        <v>0</v>
      </c>
      <c r="V3076">
        <v>1</v>
      </c>
      <c r="W3076">
        <v>225.86</v>
      </c>
      <c r="X3076">
        <v>220.56</v>
      </c>
      <c r="Y3076">
        <v>158.13999999999999</v>
      </c>
      <c r="Z3076">
        <v>170.48</v>
      </c>
      <c r="AA3076">
        <v>136.08000000000001</v>
      </c>
      <c r="AB3076">
        <v>130.16</v>
      </c>
      <c r="AC3076">
        <v>163.72</v>
      </c>
      <c r="AD3076">
        <v>163.13999999999999</v>
      </c>
      <c r="AE3076">
        <v>133.52000000000001</v>
      </c>
      <c r="AF3076">
        <v>111.36</v>
      </c>
      <c r="AG3076">
        <v>84.56</v>
      </c>
      <c r="AH3076">
        <v>71.7</v>
      </c>
      <c r="AI3076">
        <v>71.3</v>
      </c>
      <c r="AJ3076">
        <v>69.98</v>
      </c>
      <c r="AK3076">
        <v>82.04</v>
      </c>
      <c r="AL3076">
        <v>106.66</v>
      </c>
      <c r="AM3076">
        <v>183.94</v>
      </c>
      <c r="AN3076">
        <v>193.78</v>
      </c>
      <c r="AO3076">
        <v>171.44</v>
      </c>
      <c r="AP3076">
        <v>207.42</v>
      </c>
      <c r="AQ3076">
        <v>207.24</v>
      </c>
      <c r="AR3076">
        <v>183.6</v>
      </c>
      <c r="AS3076">
        <v>222.56</v>
      </c>
      <c r="AT3076">
        <v>224.56</v>
      </c>
      <c r="AU3076">
        <v>56.75</v>
      </c>
      <c r="AV3076">
        <v>49</v>
      </c>
      <c r="AW3076">
        <v>47.4</v>
      </c>
      <c r="AX3076">
        <v>46.45</v>
      </c>
      <c r="AY3076">
        <v>45.75</v>
      </c>
      <c r="AZ3076">
        <v>45.05</v>
      </c>
      <c r="BA3076">
        <v>44.25</v>
      </c>
      <c r="BB3076">
        <v>43.85</v>
      </c>
      <c r="BC3076">
        <v>44.75</v>
      </c>
      <c r="BD3076">
        <v>50.5</v>
      </c>
      <c r="BE3076">
        <v>55.1</v>
      </c>
      <c r="BF3076">
        <v>59.45</v>
      </c>
      <c r="BG3076">
        <v>62.85</v>
      </c>
      <c r="BH3076">
        <v>65.3</v>
      </c>
      <c r="BI3076">
        <v>67.8</v>
      </c>
      <c r="BJ3076">
        <v>68.099999999999994</v>
      </c>
      <c r="BK3076">
        <v>67.900000000000006</v>
      </c>
      <c r="BL3076">
        <v>67.95</v>
      </c>
      <c r="BM3076">
        <v>66.8</v>
      </c>
      <c r="BN3076">
        <v>65</v>
      </c>
      <c r="BO3076">
        <v>64.25</v>
      </c>
      <c r="BP3076">
        <v>63.8</v>
      </c>
      <c r="BQ3076">
        <v>64.25</v>
      </c>
      <c r="BR3076">
        <v>63.05</v>
      </c>
      <c r="BS3076">
        <v>-4.9822129999999998</v>
      </c>
      <c r="BT3076">
        <v>-1.544821</v>
      </c>
      <c r="BU3076">
        <v>-2.2358699999999998</v>
      </c>
      <c r="BV3076">
        <v>-3.6628150000000002</v>
      </c>
      <c r="BW3076">
        <v>0.1799876</v>
      </c>
      <c r="BX3076">
        <v>1.5008429999999999</v>
      </c>
      <c r="BY3076">
        <v>2.3549929999999999</v>
      </c>
      <c r="BZ3076">
        <v>-1.6463730000000001</v>
      </c>
      <c r="CA3076">
        <v>-1.1091519999999999</v>
      </c>
      <c r="CB3076">
        <v>-2.6393420000000001</v>
      </c>
      <c r="CC3076">
        <v>2.9206319999999999</v>
      </c>
      <c r="CD3076">
        <v>-3.2332390000000002</v>
      </c>
      <c r="CE3076">
        <v>-6.3680009999999996</v>
      </c>
      <c r="CF3076">
        <v>-7.5252489999999996</v>
      </c>
      <c r="CG3076">
        <v>-7.8671920000000002</v>
      </c>
      <c r="CH3076">
        <v>-29.103860000000001</v>
      </c>
      <c r="CI3076">
        <v>-8.9715000000000007</v>
      </c>
      <c r="CJ3076">
        <v>-0.75731850000000001</v>
      </c>
      <c r="CK3076">
        <v>0.49380950000000001</v>
      </c>
      <c r="CL3076">
        <v>0.33014939999999998</v>
      </c>
      <c r="CM3076">
        <v>0.35447079999999997</v>
      </c>
      <c r="CN3076">
        <v>-0.5471454</v>
      </c>
      <c r="CO3076">
        <v>-5.1179480000000002</v>
      </c>
      <c r="CP3076">
        <v>-4.5717639999999999</v>
      </c>
      <c r="CQ3076">
        <v>2.2412619999999999</v>
      </c>
      <c r="CR3076">
        <v>2.023901</v>
      </c>
      <c r="CS3076">
        <v>1.9379059999999999</v>
      </c>
      <c r="CT3076">
        <v>5.070678</v>
      </c>
      <c r="CU3076">
        <v>3.9086479999999999</v>
      </c>
      <c r="CV3076">
        <v>6.3714259999999996</v>
      </c>
      <c r="CW3076">
        <v>46.829749999999997</v>
      </c>
      <c r="CX3076">
        <v>23.514220000000002</v>
      </c>
      <c r="CY3076">
        <v>11.144069999999999</v>
      </c>
      <c r="CZ3076">
        <v>30.626580000000001</v>
      </c>
      <c r="DA3076">
        <v>121.3386</v>
      </c>
      <c r="DB3076">
        <v>104.8489</v>
      </c>
      <c r="DC3076">
        <v>120.3939</v>
      </c>
      <c r="DD3076">
        <v>104.0535</v>
      </c>
      <c r="DE3076">
        <v>51.6342</v>
      </c>
      <c r="DF3076">
        <v>166.18350000000001</v>
      </c>
      <c r="DG3076">
        <v>9.4452010000000008</v>
      </c>
      <c r="DH3076">
        <v>4.4328849999999997</v>
      </c>
      <c r="DI3076">
        <v>5.2692399999999999</v>
      </c>
      <c r="DJ3076">
        <v>13.849629999999999</v>
      </c>
      <c r="DK3076">
        <v>3.5020280000000001</v>
      </c>
      <c r="DL3076">
        <v>6.0969449999999998</v>
      </c>
      <c r="DM3076">
        <v>4.7214090000000004</v>
      </c>
      <c r="DN3076">
        <v>3.2185229999999998</v>
      </c>
      <c r="DO3076">
        <v>19</v>
      </c>
      <c r="DP3076">
        <v>19</v>
      </c>
    </row>
    <row r="3077" spans="1:120" hidden="1" x14ac:dyDescent="0.25">
      <c r="A3077" t="str">
        <f t="shared" si="48"/>
        <v>OtherDR-Yes_All Elect_44488</v>
      </c>
      <c r="B3077" t="s">
        <v>62</v>
      </c>
      <c r="C3077" t="s">
        <v>324</v>
      </c>
      <c r="D3077" t="s">
        <v>61</v>
      </c>
      <c r="E3077" t="s">
        <v>61</v>
      </c>
      <c r="F3077" t="s">
        <v>61</v>
      </c>
      <c r="G3077" t="s">
        <v>61</v>
      </c>
      <c r="H3077" t="s">
        <v>61</v>
      </c>
      <c r="I3077" t="s">
        <v>98</v>
      </c>
      <c r="J3077" t="s">
        <v>61</v>
      </c>
      <c r="K3077" t="s">
        <v>190</v>
      </c>
      <c r="L3077" s="18">
        <v>44488</v>
      </c>
      <c r="M3077">
        <v>19</v>
      </c>
      <c r="N3077">
        <v>19</v>
      </c>
      <c r="O3077" t="s">
        <v>258</v>
      </c>
      <c r="P3077">
        <v>4</v>
      </c>
      <c r="Q3077">
        <v>4</v>
      </c>
      <c r="R3077">
        <v>0</v>
      </c>
      <c r="S3077">
        <v>0</v>
      </c>
      <c r="T3077">
        <v>1</v>
      </c>
      <c r="U3077">
        <v>0</v>
      </c>
      <c r="V3077">
        <v>1</v>
      </c>
      <c r="W3077">
        <v>667.64</v>
      </c>
      <c r="X3077">
        <v>528.62</v>
      </c>
      <c r="Y3077">
        <v>540.32000000000005</v>
      </c>
      <c r="Z3077">
        <v>530.36</v>
      </c>
      <c r="AA3077">
        <v>510.36</v>
      </c>
      <c r="AB3077">
        <v>523.62</v>
      </c>
      <c r="AC3077">
        <v>445.84</v>
      </c>
      <c r="AD3077">
        <v>435.58</v>
      </c>
      <c r="AE3077">
        <v>459.82</v>
      </c>
      <c r="AF3077">
        <v>432.44</v>
      </c>
      <c r="AG3077">
        <v>475.74</v>
      </c>
      <c r="AH3077">
        <v>458.86</v>
      </c>
      <c r="AI3077">
        <v>463.04</v>
      </c>
      <c r="AJ3077">
        <v>453.22</v>
      </c>
      <c r="AK3077">
        <v>485.32</v>
      </c>
      <c r="AL3077">
        <v>462.8</v>
      </c>
      <c r="AM3077">
        <v>415.04</v>
      </c>
      <c r="AN3077">
        <v>387.06</v>
      </c>
      <c r="AO3077">
        <v>306.3</v>
      </c>
      <c r="AP3077">
        <v>413.7</v>
      </c>
      <c r="AQ3077">
        <v>449.62</v>
      </c>
      <c r="AR3077">
        <v>501.48</v>
      </c>
      <c r="AS3077">
        <v>634.86</v>
      </c>
      <c r="AT3077">
        <v>625.98</v>
      </c>
      <c r="AU3077">
        <v>56.75</v>
      </c>
      <c r="AV3077">
        <v>49</v>
      </c>
      <c r="AW3077">
        <v>47.4</v>
      </c>
      <c r="AX3077">
        <v>46.45</v>
      </c>
      <c r="AY3077">
        <v>45.75</v>
      </c>
      <c r="AZ3077">
        <v>45.05</v>
      </c>
      <c r="BA3077">
        <v>44.25</v>
      </c>
      <c r="BB3077">
        <v>43.85</v>
      </c>
      <c r="BC3077">
        <v>44.75</v>
      </c>
      <c r="BD3077">
        <v>50.5</v>
      </c>
      <c r="BE3077">
        <v>55.1</v>
      </c>
      <c r="BF3077">
        <v>59.45</v>
      </c>
      <c r="BG3077">
        <v>62.85</v>
      </c>
      <c r="BH3077">
        <v>65.3</v>
      </c>
      <c r="BI3077">
        <v>67.8</v>
      </c>
      <c r="BJ3077">
        <v>68.099999999999994</v>
      </c>
      <c r="BK3077">
        <v>67.900000000000006</v>
      </c>
      <c r="BL3077">
        <v>67.95</v>
      </c>
      <c r="BM3077">
        <v>66.8</v>
      </c>
      <c r="BN3077">
        <v>65</v>
      </c>
      <c r="BO3077">
        <v>64.25</v>
      </c>
      <c r="BP3077">
        <v>63.8</v>
      </c>
      <c r="BQ3077">
        <v>64.25</v>
      </c>
      <c r="BR3077">
        <v>63.05</v>
      </c>
      <c r="BS3077">
        <v>-49.180799999999998</v>
      </c>
      <c r="BT3077">
        <v>9.0807000000000002</v>
      </c>
      <c r="BU3077">
        <v>9.6656549999999992</v>
      </c>
      <c r="BV3077">
        <v>-8.7864339999999999</v>
      </c>
      <c r="BW3077">
        <v>-2.4779949999999999</v>
      </c>
      <c r="BX3077">
        <v>-14.16033</v>
      </c>
      <c r="BY3077">
        <v>-6.0142280000000001</v>
      </c>
      <c r="BZ3077">
        <v>-1.7267539999999999</v>
      </c>
      <c r="CA3077">
        <v>14.04622</v>
      </c>
      <c r="CB3077">
        <v>13.90821</v>
      </c>
      <c r="CC3077">
        <v>47.945529999999998</v>
      </c>
      <c r="CD3077">
        <v>43.950229999999998</v>
      </c>
      <c r="CE3077">
        <v>37.654269999999997</v>
      </c>
      <c r="CF3077">
        <v>31.01558</v>
      </c>
      <c r="CG3077">
        <v>-1.564225</v>
      </c>
      <c r="CH3077">
        <v>-5.670471</v>
      </c>
      <c r="CI3077">
        <v>5.0275999999999996</v>
      </c>
      <c r="CJ3077">
        <v>12.319940000000001</v>
      </c>
      <c r="CK3077">
        <v>145.43889999999999</v>
      </c>
      <c r="CL3077">
        <v>60.665950000000002</v>
      </c>
      <c r="CM3077">
        <v>7.1099670000000001</v>
      </c>
      <c r="CN3077">
        <v>4.505128</v>
      </c>
      <c r="CO3077">
        <v>-26.27861</v>
      </c>
      <c r="CP3077">
        <v>-20.164929999999998</v>
      </c>
      <c r="CQ3077">
        <v>281.32990000000001</v>
      </c>
      <c r="CR3077">
        <v>938.83910000000003</v>
      </c>
      <c r="CS3077">
        <v>743.41290000000004</v>
      </c>
      <c r="CT3077">
        <v>481.29700000000003</v>
      </c>
      <c r="CU3077">
        <v>329.90910000000002</v>
      </c>
      <c r="CV3077">
        <v>114.52209999999999</v>
      </c>
      <c r="CW3077">
        <v>185.1035</v>
      </c>
      <c r="CX3077">
        <v>317.95490000000001</v>
      </c>
      <c r="CY3077">
        <v>411.74020000000002</v>
      </c>
      <c r="CZ3077">
        <v>436.1259</v>
      </c>
      <c r="DA3077">
        <v>242.59630000000001</v>
      </c>
      <c r="DB3077">
        <v>194.93950000000001</v>
      </c>
      <c r="DC3077">
        <v>251.5532</v>
      </c>
      <c r="DD3077">
        <v>273.04270000000002</v>
      </c>
      <c r="DE3077">
        <v>311.8802</v>
      </c>
      <c r="DF3077">
        <v>236.36660000000001</v>
      </c>
      <c r="DG3077">
        <v>175.4477</v>
      </c>
      <c r="DH3077">
        <v>268.46899999999999</v>
      </c>
      <c r="DI3077">
        <v>2602.64</v>
      </c>
      <c r="DJ3077">
        <v>954.96439999999996</v>
      </c>
      <c r="DK3077">
        <v>1009.715</v>
      </c>
      <c r="DL3077">
        <v>253.5307</v>
      </c>
      <c r="DM3077">
        <v>209.51509999999999</v>
      </c>
      <c r="DN3077">
        <v>237.7604</v>
      </c>
      <c r="DO3077">
        <v>19</v>
      </c>
      <c r="DP3077">
        <v>19</v>
      </c>
    </row>
    <row r="3078" spans="1:120" hidden="1" x14ac:dyDescent="0.25">
      <c r="A3078" t="str">
        <f t="shared" si="48"/>
        <v>Size_Grp-200 kW and above_All Elect_44488</v>
      </c>
      <c r="B3078" t="s">
        <v>62</v>
      </c>
      <c r="C3078" t="s">
        <v>207</v>
      </c>
      <c r="D3078" t="s">
        <v>61</v>
      </c>
      <c r="E3078" t="s">
        <v>61</v>
      </c>
      <c r="F3078" t="s">
        <v>61</v>
      </c>
      <c r="G3078" t="s">
        <v>61</v>
      </c>
      <c r="H3078" t="s">
        <v>61</v>
      </c>
      <c r="I3078" t="s">
        <v>61</v>
      </c>
      <c r="J3078" t="s">
        <v>102</v>
      </c>
      <c r="K3078" t="s">
        <v>190</v>
      </c>
      <c r="L3078" s="18">
        <v>44488</v>
      </c>
      <c r="M3078">
        <v>19</v>
      </c>
      <c r="N3078">
        <v>19</v>
      </c>
      <c r="O3078" t="s">
        <v>258</v>
      </c>
      <c r="P3078">
        <v>2</v>
      </c>
      <c r="Q3078">
        <v>2</v>
      </c>
      <c r="R3078">
        <v>0</v>
      </c>
      <c r="S3078">
        <v>0</v>
      </c>
      <c r="T3078">
        <v>1</v>
      </c>
      <c r="U3078">
        <v>0</v>
      </c>
      <c r="V3078">
        <v>1</v>
      </c>
      <c r="W3078">
        <v>597.76</v>
      </c>
      <c r="X3078">
        <v>461.68</v>
      </c>
      <c r="Y3078">
        <v>473.6</v>
      </c>
      <c r="Z3078">
        <v>463.68</v>
      </c>
      <c r="AA3078">
        <v>466.64</v>
      </c>
      <c r="AB3078">
        <v>480</v>
      </c>
      <c r="AC3078">
        <v>444.24</v>
      </c>
      <c r="AD3078">
        <v>432.72</v>
      </c>
      <c r="AE3078">
        <v>457.12</v>
      </c>
      <c r="AF3078">
        <v>431.28</v>
      </c>
      <c r="AG3078">
        <v>477.28</v>
      </c>
      <c r="AH3078">
        <v>519.67999999999995</v>
      </c>
      <c r="AI3078">
        <v>522.96</v>
      </c>
      <c r="AJ3078">
        <v>513.04</v>
      </c>
      <c r="AK3078">
        <v>546.32000000000005</v>
      </c>
      <c r="AL3078">
        <v>521.67999999999995</v>
      </c>
      <c r="AM3078">
        <v>471.44</v>
      </c>
      <c r="AN3078">
        <v>440.96</v>
      </c>
      <c r="AO3078">
        <v>361.44</v>
      </c>
      <c r="AP3078">
        <v>466.16</v>
      </c>
      <c r="AQ3078">
        <v>503.12</v>
      </c>
      <c r="AR3078">
        <v>511.2</v>
      </c>
      <c r="AS3078">
        <v>568.32000000000005</v>
      </c>
      <c r="AT3078">
        <v>557.84</v>
      </c>
      <c r="AU3078">
        <v>56.75</v>
      </c>
      <c r="AV3078">
        <v>49</v>
      </c>
      <c r="AW3078">
        <v>47.4</v>
      </c>
      <c r="AX3078">
        <v>46.45</v>
      </c>
      <c r="AY3078">
        <v>45.75</v>
      </c>
      <c r="AZ3078">
        <v>45.05</v>
      </c>
      <c r="BA3078">
        <v>44.25</v>
      </c>
      <c r="BB3078">
        <v>43.85</v>
      </c>
      <c r="BC3078">
        <v>44.75</v>
      </c>
      <c r="BD3078">
        <v>50.5</v>
      </c>
      <c r="BE3078">
        <v>55.1</v>
      </c>
      <c r="BF3078">
        <v>59.45</v>
      </c>
      <c r="BG3078">
        <v>62.85</v>
      </c>
      <c r="BH3078">
        <v>65.3</v>
      </c>
      <c r="BI3078">
        <v>67.8</v>
      </c>
      <c r="BJ3078">
        <v>68.099999999999994</v>
      </c>
      <c r="BK3078">
        <v>67.900000000000006</v>
      </c>
      <c r="BL3078">
        <v>67.95</v>
      </c>
      <c r="BM3078">
        <v>66.8</v>
      </c>
      <c r="BN3078">
        <v>65</v>
      </c>
      <c r="BO3078">
        <v>64.25</v>
      </c>
      <c r="BP3078">
        <v>63.8</v>
      </c>
      <c r="BQ3078">
        <v>64.25</v>
      </c>
      <c r="BR3078">
        <v>63.05</v>
      </c>
      <c r="BS3078">
        <v>-46.117609999999999</v>
      </c>
      <c r="BT3078">
        <v>10.29415</v>
      </c>
      <c r="BU3078">
        <v>12.422840000000001</v>
      </c>
      <c r="BV3078">
        <v>-5.4627340000000002</v>
      </c>
      <c r="BW3078">
        <v>-0.73980999999999997</v>
      </c>
      <c r="BX3078">
        <v>-14.14743</v>
      </c>
      <c r="BY3078">
        <v>-8.7335659999999997</v>
      </c>
      <c r="BZ3078">
        <v>1.60322E-2</v>
      </c>
      <c r="CA3078">
        <v>14.941269999999999</v>
      </c>
      <c r="CB3078">
        <v>15.058960000000001</v>
      </c>
      <c r="CC3078">
        <v>48.837350000000001</v>
      </c>
      <c r="CD3078">
        <v>45.573839999999997</v>
      </c>
      <c r="CE3078">
        <v>33.716709999999999</v>
      </c>
      <c r="CF3078">
        <v>27.813400000000001</v>
      </c>
      <c r="CG3078">
        <v>-4.9373319999999996</v>
      </c>
      <c r="CH3078">
        <v>-9.4337079999999993</v>
      </c>
      <c r="CI3078">
        <v>2.2498399999999998</v>
      </c>
      <c r="CJ3078">
        <v>9.4759519999999995</v>
      </c>
      <c r="CK3078">
        <v>141.14500000000001</v>
      </c>
      <c r="CL3078">
        <v>58.764139999999998</v>
      </c>
      <c r="CM3078">
        <v>3.2873540000000001</v>
      </c>
      <c r="CN3078">
        <v>6.2881850000000004</v>
      </c>
      <c r="CO3078">
        <v>-15.04805</v>
      </c>
      <c r="CP3078">
        <v>-15.76491</v>
      </c>
      <c r="CQ3078">
        <v>279.30950000000001</v>
      </c>
      <c r="CR3078">
        <v>938.71519999999998</v>
      </c>
      <c r="CS3078">
        <v>742.68640000000005</v>
      </c>
      <c r="CT3078">
        <v>480.72239999999999</v>
      </c>
      <c r="CU3078">
        <v>329.86290000000002</v>
      </c>
      <c r="CV3078">
        <v>113.80240000000001</v>
      </c>
      <c r="CW3078">
        <v>139.23990000000001</v>
      </c>
      <c r="CX3078">
        <v>305.0865</v>
      </c>
      <c r="CY3078">
        <v>403.1216</v>
      </c>
      <c r="CZ3078">
        <v>430.59629999999999</v>
      </c>
      <c r="DA3078">
        <v>204.53120000000001</v>
      </c>
      <c r="DB3078">
        <v>517.57939999999996</v>
      </c>
      <c r="DC3078">
        <v>253.28380000000001</v>
      </c>
      <c r="DD3078">
        <v>278.18360000000001</v>
      </c>
      <c r="DE3078">
        <v>316.31079999999997</v>
      </c>
      <c r="DF3078">
        <v>239.11949999999999</v>
      </c>
      <c r="DG3078">
        <v>177.77189999999999</v>
      </c>
      <c r="DH3078">
        <v>273.28230000000002</v>
      </c>
      <c r="DI3078">
        <v>2611.4920000000002</v>
      </c>
      <c r="DJ3078">
        <v>962.98860000000002</v>
      </c>
      <c r="DK3078">
        <v>1021.31</v>
      </c>
      <c r="DL3078">
        <v>384.66090000000003</v>
      </c>
      <c r="DM3078">
        <v>236.4417</v>
      </c>
      <c r="DN3078">
        <v>234.6405</v>
      </c>
      <c r="DO3078">
        <v>19</v>
      </c>
      <c r="DP3078">
        <v>19</v>
      </c>
    </row>
    <row r="3079" spans="1:120" hidden="1" x14ac:dyDescent="0.25">
      <c r="A3079" t="str">
        <f t="shared" si="48"/>
        <v>Aggregator-City of West Sacramento_All Elect_44488</v>
      </c>
      <c r="B3079" t="s">
        <v>62</v>
      </c>
      <c r="C3079" t="s">
        <v>272</v>
      </c>
      <c r="D3079" t="s">
        <v>61</v>
      </c>
      <c r="E3079" t="s">
        <v>61</v>
      </c>
      <c r="F3079" t="s">
        <v>273</v>
      </c>
      <c r="G3079" t="s">
        <v>61</v>
      </c>
      <c r="H3079" t="s">
        <v>61</v>
      </c>
      <c r="I3079" t="s">
        <v>61</v>
      </c>
      <c r="J3079" t="s">
        <v>61</v>
      </c>
      <c r="K3079" t="s">
        <v>190</v>
      </c>
      <c r="L3079" s="18">
        <v>44488</v>
      </c>
      <c r="M3079">
        <v>19</v>
      </c>
      <c r="N3079">
        <v>19</v>
      </c>
      <c r="O3079" t="s">
        <v>258</v>
      </c>
      <c r="P3079">
        <v>11</v>
      </c>
      <c r="Q3079">
        <v>11</v>
      </c>
      <c r="R3079">
        <v>0</v>
      </c>
      <c r="S3079">
        <v>0</v>
      </c>
      <c r="T3079">
        <v>1</v>
      </c>
      <c r="U3079">
        <v>0</v>
      </c>
      <c r="V3079">
        <v>1</v>
      </c>
      <c r="W3079">
        <v>828.12</v>
      </c>
      <c r="X3079">
        <v>686.14</v>
      </c>
      <c r="Y3079">
        <v>636.24</v>
      </c>
      <c r="Z3079">
        <v>638.36</v>
      </c>
      <c r="AA3079">
        <v>606.91999999999996</v>
      </c>
      <c r="AB3079">
        <v>614.66</v>
      </c>
      <c r="AC3079">
        <v>612.16</v>
      </c>
      <c r="AD3079">
        <v>600.05999999999995</v>
      </c>
      <c r="AE3079">
        <v>594.54</v>
      </c>
      <c r="AF3079">
        <v>546.84</v>
      </c>
      <c r="AG3079">
        <v>565.74</v>
      </c>
      <c r="AH3079">
        <v>595.58000000000004</v>
      </c>
      <c r="AI3079">
        <v>598.16</v>
      </c>
      <c r="AJ3079">
        <v>587.22</v>
      </c>
      <c r="AK3079">
        <v>631.96</v>
      </c>
      <c r="AL3079">
        <v>632.24</v>
      </c>
      <c r="AM3079">
        <v>659.28</v>
      </c>
      <c r="AN3079">
        <v>638.34</v>
      </c>
      <c r="AO3079">
        <v>536.78</v>
      </c>
      <c r="AP3079">
        <v>677.78</v>
      </c>
      <c r="AQ3079">
        <v>714.26</v>
      </c>
      <c r="AR3079">
        <v>699</v>
      </c>
      <c r="AS3079">
        <v>794.78</v>
      </c>
      <c r="AT3079">
        <v>786.3</v>
      </c>
      <c r="AU3079">
        <v>56.75</v>
      </c>
      <c r="AV3079">
        <v>49</v>
      </c>
      <c r="AW3079">
        <v>47.4</v>
      </c>
      <c r="AX3079">
        <v>46.45</v>
      </c>
      <c r="AY3079">
        <v>45.75</v>
      </c>
      <c r="AZ3079">
        <v>45.05</v>
      </c>
      <c r="BA3079">
        <v>44.25</v>
      </c>
      <c r="BB3079">
        <v>43.85</v>
      </c>
      <c r="BC3079">
        <v>44.75</v>
      </c>
      <c r="BD3079">
        <v>50.5</v>
      </c>
      <c r="BE3079">
        <v>55.1</v>
      </c>
      <c r="BF3079">
        <v>59.45</v>
      </c>
      <c r="BG3079">
        <v>62.85</v>
      </c>
      <c r="BH3079">
        <v>65.3</v>
      </c>
      <c r="BI3079">
        <v>67.8</v>
      </c>
      <c r="BJ3079">
        <v>68.099999999999994</v>
      </c>
      <c r="BK3079">
        <v>67.900000000000006</v>
      </c>
      <c r="BL3079">
        <v>67.95</v>
      </c>
      <c r="BM3079">
        <v>66.8</v>
      </c>
      <c r="BN3079">
        <v>65</v>
      </c>
      <c r="BO3079">
        <v>64.25</v>
      </c>
      <c r="BP3079">
        <v>63.8</v>
      </c>
      <c r="BQ3079">
        <v>64.25</v>
      </c>
      <c r="BR3079">
        <v>63.05</v>
      </c>
      <c r="BS3079">
        <v>-49.932670000000002</v>
      </c>
      <c r="BT3079">
        <v>8.8602290000000004</v>
      </c>
      <c r="BU3079">
        <v>9.9824300000000008</v>
      </c>
      <c r="BV3079">
        <v>-9.2554239999999997</v>
      </c>
      <c r="BW3079">
        <v>-0.75369299999999995</v>
      </c>
      <c r="BX3079">
        <v>-12.79637</v>
      </c>
      <c r="BY3079">
        <v>-6.346393</v>
      </c>
      <c r="BZ3079">
        <v>-1.439465</v>
      </c>
      <c r="CA3079">
        <v>14.30143</v>
      </c>
      <c r="CB3079">
        <v>12.05903</v>
      </c>
      <c r="CC3079">
        <v>54.561819999999997</v>
      </c>
      <c r="CD3079">
        <v>42.33511</v>
      </c>
      <c r="CE3079">
        <v>27.122420000000002</v>
      </c>
      <c r="CF3079">
        <v>20.589469999999999</v>
      </c>
      <c r="CG3079">
        <v>-12.50914</v>
      </c>
      <c r="CH3079">
        <v>-38.367930000000001</v>
      </c>
      <c r="CI3079">
        <v>-6.6858339999999998</v>
      </c>
      <c r="CJ3079">
        <v>9.2420039999999997</v>
      </c>
      <c r="CK3079">
        <v>141.90600000000001</v>
      </c>
      <c r="CL3079">
        <v>58.747199999999999</v>
      </c>
      <c r="CM3079">
        <v>3.6160060000000001</v>
      </c>
      <c r="CN3079">
        <v>5.6519430000000002</v>
      </c>
      <c r="CO3079">
        <v>-20.1828</v>
      </c>
      <c r="CP3079">
        <v>-22.691739999999999</v>
      </c>
      <c r="CQ3079">
        <v>283.05419999999998</v>
      </c>
      <c r="CR3079">
        <v>940.75369999999998</v>
      </c>
      <c r="CS3079">
        <v>744.64089999999999</v>
      </c>
      <c r="CT3079">
        <v>485.93119999999999</v>
      </c>
      <c r="CU3079">
        <v>333.79059999999998</v>
      </c>
      <c r="CV3079">
        <v>120.1918</v>
      </c>
      <c r="CW3079">
        <v>186.1293</v>
      </c>
      <c r="CX3079">
        <v>328.68599999999998</v>
      </c>
      <c r="CY3079">
        <v>414.47620000000001</v>
      </c>
      <c r="CZ3079">
        <v>461.37689999999998</v>
      </c>
      <c r="DA3079">
        <v>331.49700000000001</v>
      </c>
      <c r="DB3079">
        <v>622.4443</v>
      </c>
      <c r="DC3079">
        <v>373.70800000000003</v>
      </c>
      <c r="DD3079">
        <v>382.35219999999998</v>
      </c>
      <c r="DE3079">
        <v>368.02420000000001</v>
      </c>
      <c r="DF3079">
        <v>405.31990000000002</v>
      </c>
      <c r="DG3079">
        <v>187.37129999999999</v>
      </c>
      <c r="DH3079">
        <v>277.92700000000002</v>
      </c>
      <c r="DI3079">
        <v>2616.7759999999998</v>
      </c>
      <c r="DJ3079">
        <v>976.87019999999995</v>
      </c>
      <c r="DK3079">
        <v>1024.8320000000001</v>
      </c>
      <c r="DL3079">
        <v>390.85930000000002</v>
      </c>
      <c r="DM3079">
        <v>241.18389999999999</v>
      </c>
      <c r="DN3079">
        <v>240.6979</v>
      </c>
      <c r="DO3079">
        <v>19</v>
      </c>
      <c r="DP3079">
        <v>19</v>
      </c>
    </row>
    <row r="3080" spans="1:120" hidden="1" x14ac:dyDescent="0.25">
      <c r="A3080" t="str">
        <f t="shared" si="48"/>
        <v>LCA-Sierra_All Elect_44488</v>
      </c>
      <c r="B3080" t="s">
        <v>62</v>
      </c>
      <c r="C3080" t="s">
        <v>206</v>
      </c>
      <c r="D3080" t="s">
        <v>34</v>
      </c>
      <c r="E3080" t="s">
        <v>61</v>
      </c>
      <c r="F3080" t="s">
        <v>61</v>
      </c>
      <c r="G3080" t="s">
        <v>61</v>
      </c>
      <c r="H3080" t="s">
        <v>61</v>
      </c>
      <c r="I3080" t="s">
        <v>61</v>
      </c>
      <c r="J3080" t="s">
        <v>61</v>
      </c>
      <c r="K3080" t="s">
        <v>190</v>
      </c>
      <c r="L3080" s="18">
        <v>44488</v>
      </c>
      <c r="M3080">
        <v>19</v>
      </c>
      <c r="N3080">
        <v>19</v>
      </c>
      <c r="O3080" t="s">
        <v>258</v>
      </c>
      <c r="P3080">
        <v>11</v>
      </c>
      <c r="Q3080">
        <v>11</v>
      </c>
      <c r="R3080">
        <v>0</v>
      </c>
      <c r="S3080">
        <v>0</v>
      </c>
      <c r="T3080">
        <v>1</v>
      </c>
      <c r="U3080">
        <v>0</v>
      </c>
      <c r="V3080">
        <v>1</v>
      </c>
      <c r="W3080">
        <v>828.12</v>
      </c>
      <c r="X3080">
        <v>686.14</v>
      </c>
      <c r="Y3080">
        <v>636.24</v>
      </c>
      <c r="Z3080">
        <v>638.36</v>
      </c>
      <c r="AA3080">
        <v>606.91999999999996</v>
      </c>
      <c r="AB3080">
        <v>614.66</v>
      </c>
      <c r="AC3080">
        <v>612.16</v>
      </c>
      <c r="AD3080">
        <v>600.05999999999995</v>
      </c>
      <c r="AE3080">
        <v>594.54</v>
      </c>
      <c r="AF3080">
        <v>546.84</v>
      </c>
      <c r="AG3080">
        <v>565.74</v>
      </c>
      <c r="AH3080">
        <v>595.58000000000004</v>
      </c>
      <c r="AI3080">
        <v>598.16</v>
      </c>
      <c r="AJ3080">
        <v>587.22</v>
      </c>
      <c r="AK3080">
        <v>631.96</v>
      </c>
      <c r="AL3080">
        <v>632.24</v>
      </c>
      <c r="AM3080">
        <v>659.28</v>
      </c>
      <c r="AN3080">
        <v>638.34</v>
      </c>
      <c r="AO3080">
        <v>536.78</v>
      </c>
      <c r="AP3080">
        <v>677.78</v>
      </c>
      <c r="AQ3080">
        <v>714.26</v>
      </c>
      <c r="AR3080">
        <v>699</v>
      </c>
      <c r="AS3080">
        <v>794.78</v>
      </c>
      <c r="AT3080">
        <v>786.3</v>
      </c>
      <c r="AU3080">
        <v>56.75</v>
      </c>
      <c r="AV3080">
        <v>49</v>
      </c>
      <c r="AW3080">
        <v>47.4</v>
      </c>
      <c r="AX3080">
        <v>46.45</v>
      </c>
      <c r="AY3080">
        <v>45.75</v>
      </c>
      <c r="AZ3080">
        <v>45.05</v>
      </c>
      <c r="BA3080">
        <v>44.25</v>
      </c>
      <c r="BB3080">
        <v>43.85</v>
      </c>
      <c r="BC3080">
        <v>44.75</v>
      </c>
      <c r="BD3080">
        <v>50.5</v>
      </c>
      <c r="BE3080">
        <v>55.1</v>
      </c>
      <c r="BF3080">
        <v>59.45</v>
      </c>
      <c r="BG3080">
        <v>62.85</v>
      </c>
      <c r="BH3080">
        <v>65.3</v>
      </c>
      <c r="BI3080">
        <v>67.8</v>
      </c>
      <c r="BJ3080">
        <v>68.099999999999994</v>
      </c>
      <c r="BK3080">
        <v>67.900000000000006</v>
      </c>
      <c r="BL3080">
        <v>67.95</v>
      </c>
      <c r="BM3080">
        <v>66.8</v>
      </c>
      <c r="BN3080">
        <v>65</v>
      </c>
      <c r="BO3080">
        <v>64.25</v>
      </c>
      <c r="BP3080">
        <v>63.8</v>
      </c>
      <c r="BQ3080">
        <v>64.25</v>
      </c>
      <c r="BR3080">
        <v>63.05</v>
      </c>
      <c r="BS3080">
        <v>-49.932670000000002</v>
      </c>
      <c r="BT3080">
        <v>8.8602290000000004</v>
      </c>
      <c r="BU3080">
        <v>9.9824300000000008</v>
      </c>
      <c r="BV3080">
        <v>-9.2554239999999997</v>
      </c>
      <c r="BW3080">
        <v>-0.75369299999999995</v>
      </c>
      <c r="BX3080">
        <v>-12.79637</v>
      </c>
      <c r="BY3080">
        <v>-6.346393</v>
      </c>
      <c r="BZ3080">
        <v>-1.439465</v>
      </c>
      <c r="CA3080">
        <v>14.30143</v>
      </c>
      <c r="CB3080">
        <v>12.05903</v>
      </c>
      <c r="CC3080">
        <v>54.561819999999997</v>
      </c>
      <c r="CD3080">
        <v>42.33511</v>
      </c>
      <c r="CE3080">
        <v>27.122420000000002</v>
      </c>
      <c r="CF3080">
        <v>20.589469999999999</v>
      </c>
      <c r="CG3080">
        <v>-12.50914</v>
      </c>
      <c r="CH3080">
        <v>-38.367930000000001</v>
      </c>
      <c r="CI3080">
        <v>-6.6858339999999998</v>
      </c>
      <c r="CJ3080">
        <v>9.2420039999999997</v>
      </c>
      <c r="CK3080">
        <v>141.90600000000001</v>
      </c>
      <c r="CL3080">
        <v>58.747199999999999</v>
      </c>
      <c r="CM3080">
        <v>3.6160060000000001</v>
      </c>
      <c r="CN3080">
        <v>5.6519430000000002</v>
      </c>
      <c r="CO3080">
        <v>-20.1828</v>
      </c>
      <c r="CP3080">
        <v>-22.691739999999999</v>
      </c>
      <c r="CQ3080">
        <v>283.05419999999998</v>
      </c>
      <c r="CR3080">
        <v>940.75369999999998</v>
      </c>
      <c r="CS3080">
        <v>744.64089999999999</v>
      </c>
      <c r="CT3080">
        <v>485.93119999999999</v>
      </c>
      <c r="CU3080">
        <v>333.79059999999998</v>
      </c>
      <c r="CV3080">
        <v>120.1918</v>
      </c>
      <c r="CW3080">
        <v>186.1293</v>
      </c>
      <c r="CX3080">
        <v>328.68599999999998</v>
      </c>
      <c r="CY3080">
        <v>414.47620000000001</v>
      </c>
      <c r="CZ3080">
        <v>461.37689999999998</v>
      </c>
      <c r="DA3080">
        <v>331.49700000000001</v>
      </c>
      <c r="DB3080">
        <v>622.4443</v>
      </c>
      <c r="DC3080">
        <v>373.70800000000003</v>
      </c>
      <c r="DD3080">
        <v>382.35219999999998</v>
      </c>
      <c r="DE3080">
        <v>368.02420000000001</v>
      </c>
      <c r="DF3080">
        <v>405.31990000000002</v>
      </c>
      <c r="DG3080">
        <v>187.37129999999999</v>
      </c>
      <c r="DH3080">
        <v>277.92700000000002</v>
      </c>
      <c r="DI3080">
        <v>2616.7759999999998</v>
      </c>
      <c r="DJ3080">
        <v>976.87019999999995</v>
      </c>
      <c r="DK3080">
        <v>1024.8320000000001</v>
      </c>
      <c r="DL3080">
        <v>390.85930000000002</v>
      </c>
      <c r="DM3080">
        <v>241.18389999999999</v>
      </c>
      <c r="DN3080">
        <v>240.6979</v>
      </c>
      <c r="DO3080">
        <v>19</v>
      </c>
      <c r="DP3080">
        <v>19</v>
      </c>
    </row>
    <row r="3081" spans="1:120" hidden="1" x14ac:dyDescent="0.25">
      <c r="A3081" t="str">
        <f t="shared" si="48"/>
        <v>Industry_Type-8. Other_All Elect_44488</v>
      </c>
      <c r="B3081" t="s">
        <v>62</v>
      </c>
      <c r="C3081" t="s">
        <v>267</v>
      </c>
      <c r="D3081" t="s">
        <v>61</v>
      </c>
      <c r="E3081" t="s">
        <v>61</v>
      </c>
      <c r="F3081" t="s">
        <v>61</v>
      </c>
      <c r="G3081" t="s">
        <v>268</v>
      </c>
      <c r="H3081" t="s">
        <v>61</v>
      </c>
      <c r="I3081" t="s">
        <v>61</v>
      </c>
      <c r="J3081" t="s">
        <v>61</v>
      </c>
      <c r="K3081" t="s">
        <v>190</v>
      </c>
      <c r="L3081" s="18">
        <v>44488</v>
      </c>
      <c r="M3081">
        <v>19</v>
      </c>
      <c r="N3081">
        <v>19</v>
      </c>
      <c r="O3081" t="s">
        <v>258</v>
      </c>
      <c r="P3081">
        <v>1</v>
      </c>
      <c r="Q3081">
        <v>1</v>
      </c>
      <c r="R3081">
        <v>0</v>
      </c>
      <c r="S3081">
        <v>0</v>
      </c>
      <c r="T3081">
        <v>1</v>
      </c>
      <c r="U3081">
        <v>0</v>
      </c>
      <c r="V3081">
        <v>1</v>
      </c>
      <c r="W3081">
        <v>5.7</v>
      </c>
      <c r="X3081">
        <v>6</v>
      </c>
      <c r="Y3081">
        <v>6.3</v>
      </c>
      <c r="Z3081">
        <v>6</v>
      </c>
      <c r="AA3081">
        <v>6</v>
      </c>
      <c r="AB3081">
        <v>6</v>
      </c>
      <c r="AC3081">
        <v>6</v>
      </c>
      <c r="AD3081">
        <v>5.7</v>
      </c>
      <c r="AE3081">
        <v>6</v>
      </c>
      <c r="AF3081">
        <v>6</v>
      </c>
      <c r="AG3081">
        <v>6</v>
      </c>
      <c r="AH3081">
        <v>5.7</v>
      </c>
      <c r="AI3081">
        <v>5.7</v>
      </c>
      <c r="AJ3081">
        <v>5.0999999999999996</v>
      </c>
      <c r="AK3081">
        <v>5.4</v>
      </c>
      <c r="AL3081">
        <v>5.7</v>
      </c>
      <c r="AM3081">
        <v>5.7</v>
      </c>
      <c r="AN3081">
        <v>5.7</v>
      </c>
      <c r="AO3081">
        <v>6</v>
      </c>
      <c r="AP3081">
        <v>5.0999999999999996</v>
      </c>
      <c r="AQ3081">
        <v>5.4</v>
      </c>
      <c r="AR3081">
        <v>6</v>
      </c>
      <c r="AS3081">
        <v>6</v>
      </c>
      <c r="AT3081">
        <v>6</v>
      </c>
      <c r="AU3081">
        <v>56.75</v>
      </c>
      <c r="AV3081">
        <v>49</v>
      </c>
      <c r="AW3081">
        <v>47.4</v>
      </c>
      <c r="AX3081">
        <v>46.45</v>
      </c>
      <c r="AY3081">
        <v>45.75</v>
      </c>
      <c r="AZ3081">
        <v>45.05</v>
      </c>
      <c r="BA3081">
        <v>44.25</v>
      </c>
      <c r="BB3081">
        <v>43.85</v>
      </c>
      <c r="BC3081">
        <v>44.75</v>
      </c>
      <c r="BD3081">
        <v>50.5</v>
      </c>
      <c r="BE3081">
        <v>55.1</v>
      </c>
      <c r="BF3081">
        <v>59.45</v>
      </c>
      <c r="BG3081">
        <v>62.85</v>
      </c>
      <c r="BH3081">
        <v>65.3</v>
      </c>
      <c r="BI3081">
        <v>67.8</v>
      </c>
      <c r="BJ3081">
        <v>68.099999999999994</v>
      </c>
      <c r="BK3081">
        <v>67.900000000000006</v>
      </c>
      <c r="BL3081">
        <v>67.95</v>
      </c>
      <c r="BM3081">
        <v>66.8</v>
      </c>
      <c r="BN3081">
        <v>65</v>
      </c>
      <c r="BO3081">
        <v>64.25</v>
      </c>
      <c r="BP3081">
        <v>63.8</v>
      </c>
      <c r="BQ3081">
        <v>64.25</v>
      </c>
      <c r="BR3081">
        <v>63.05</v>
      </c>
      <c r="BS3081">
        <v>-0.2887883</v>
      </c>
      <c r="BT3081">
        <v>-0.4375348</v>
      </c>
      <c r="BU3081">
        <v>-0.51520779999999999</v>
      </c>
      <c r="BV3081">
        <v>-0.14716009999999999</v>
      </c>
      <c r="BW3081">
        <v>-0.1656289</v>
      </c>
      <c r="BX3081">
        <v>0.85286090000000003</v>
      </c>
      <c r="BY3081">
        <v>1.625437</v>
      </c>
      <c r="BZ3081">
        <v>-1.105566</v>
      </c>
      <c r="CA3081">
        <v>-2.0773190000000001</v>
      </c>
      <c r="CB3081">
        <v>-1.286205</v>
      </c>
      <c r="CC3081">
        <v>6.8349679999999999</v>
      </c>
      <c r="CD3081">
        <v>4.5778840000000001</v>
      </c>
      <c r="CE3081">
        <v>-4.4559500000000002E-2</v>
      </c>
      <c r="CF3081">
        <v>0.80365129999999996</v>
      </c>
      <c r="CG3081">
        <v>-0.2145591</v>
      </c>
      <c r="CH3081">
        <v>-0.24862619999999999</v>
      </c>
      <c r="CI3081">
        <v>0.139658</v>
      </c>
      <c r="CJ3081">
        <v>-0.11397500000000001</v>
      </c>
      <c r="CK3081">
        <v>-0.35568280000000002</v>
      </c>
      <c r="CL3081">
        <v>0.33730320000000003</v>
      </c>
      <c r="CM3081">
        <v>-0.1302981</v>
      </c>
      <c r="CN3081">
        <v>-0.16837930000000001</v>
      </c>
      <c r="CO3081">
        <v>-0.20701459999999999</v>
      </c>
      <c r="CP3081">
        <v>6.1824799999999999E-2</v>
      </c>
      <c r="CQ3081">
        <v>9.2420000000000002E-2</v>
      </c>
      <c r="CR3081">
        <v>5.06297E-2</v>
      </c>
      <c r="CS3081">
        <v>3.4335999999999998E-2</v>
      </c>
      <c r="CT3081">
        <v>5.5073200000000003E-2</v>
      </c>
      <c r="CU3081">
        <v>4.0892199999999997E-2</v>
      </c>
      <c r="CV3081">
        <v>0.74584090000000003</v>
      </c>
      <c r="CW3081">
        <v>46.058419999999998</v>
      </c>
      <c r="CX3081">
        <v>12.92357</v>
      </c>
      <c r="CY3081">
        <v>8.6624879999999997</v>
      </c>
      <c r="CZ3081">
        <v>8.944528</v>
      </c>
      <c r="DA3081">
        <v>56.646549999999998</v>
      </c>
      <c r="DB3081">
        <v>29.994710000000001</v>
      </c>
      <c r="DC3081">
        <v>13.97899</v>
      </c>
      <c r="DD3081">
        <v>5.6561100000000003E-2</v>
      </c>
      <c r="DE3081">
        <v>7.2642100000000001E-2</v>
      </c>
      <c r="DF3081">
        <v>7.4174500000000004E-2</v>
      </c>
      <c r="DG3081">
        <v>0.1664533</v>
      </c>
      <c r="DH3081">
        <v>7.1445400000000006E-2</v>
      </c>
      <c r="DI3081">
        <v>5.4555899999999997E-2</v>
      </c>
      <c r="DJ3081">
        <v>8.2097799999999999E-2</v>
      </c>
      <c r="DK3081">
        <v>0.1157604</v>
      </c>
      <c r="DL3081">
        <v>0.10506740000000001</v>
      </c>
      <c r="DM3081">
        <v>4.8089899999999998E-2</v>
      </c>
      <c r="DN3081">
        <v>8.1594200000000006E-2</v>
      </c>
      <c r="DO3081">
        <v>19</v>
      </c>
      <c r="DP3081">
        <v>19</v>
      </c>
    </row>
    <row r="3082" spans="1:120" hidden="1" x14ac:dyDescent="0.25">
      <c r="A3082" t="str">
        <f t="shared" si="48"/>
        <v>All_All Elect_44488</v>
      </c>
      <c r="B3082" t="s">
        <v>62</v>
      </c>
      <c r="C3082" t="s">
        <v>61</v>
      </c>
      <c r="D3082" t="s">
        <v>61</v>
      </c>
      <c r="E3082" t="s">
        <v>61</v>
      </c>
      <c r="F3082" t="s">
        <v>61</v>
      </c>
      <c r="G3082" t="s">
        <v>61</v>
      </c>
      <c r="H3082" t="s">
        <v>61</v>
      </c>
      <c r="I3082" t="s">
        <v>61</v>
      </c>
      <c r="J3082" t="s">
        <v>61</v>
      </c>
      <c r="K3082" t="s">
        <v>190</v>
      </c>
      <c r="L3082" s="18">
        <v>44488</v>
      </c>
      <c r="M3082">
        <v>19</v>
      </c>
      <c r="N3082">
        <v>19</v>
      </c>
      <c r="O3082" t="s">
        <v>258</v>
      </c>
      <c r="P3082">
        <v>11</v>
      </c>
      <c r="Q3082">
        <v>11</v>
      </c>
      <c r="R3082">
        <v>0</v>
      </c>
      <c r="S3082">
        <v>0</v>
      </c>
      <c r="T3082">
        <v>1</v>
      </c>
      <c r="U3082">
        <v>0</v>
      </c>
      <c r="V3082">
        <v>1</v>
      </c>
      <c r="W3082">
        <v>828.12</v>
      </c>
      <c r="X3082">
        <v>686.14</v>
      </c>
      <c r="Y3082">
        <v>636.24</v>
      </c>
      <c r="Z3082">
        <v>638.36</v>
      </c>
      <c r="AA3082">
        <v>606.91999999999996</v>
      </c>
      <c r="AB3082">
        <v>614.66</v>
      </c>
      <c r="AC3082">
        <v>612.16</v>
      </c>
      <c r="AD3082">
        <v>600.05999999999995</v>
      </c>
      <c r="AE3082">
        <v>594.54</v>
      </c>
      <c r="AF3082">
        <v>546.84</v>
      </c>
      <c r="AG3082">
        <v>565.74</v>
      </c>
      <c r="AH3082">
        <v>595.58000000000004</v>
      </c>
      <c r="AI3082">
        <v>598.16</v>
      </c>
      <c r="AJ3082">
        <v>587.22</v>
      </c>
      <c r="AK3082">
        <v>631.96</v>
      </c>
      <c r="AL3082">
        <v>632.24</v>
      </c>
      <c r="AM3082">
        <v>659.28</v>
      </c>
      <c r="AN3082">
        <v>638.34</v>
      </c>
      <c r="AO3082">
        <v>536.78</v>
      </c>
      <c r="AP3082">
        <v>677.78</v>
      </c>
      <c r="AQ3082">
        <v>714.26</v>
      </c>
      <c r="AR3082">
        <v>699</v>
      </c>
      <c r="AS3082">
        <v>794.78</v>
      </c>
      <c r="AT3082">
        <v>786.3</v>
      </c>
      <c r="AU3082">
        <v>56.75</v>
      </c>
      <c r="AV3082">
        <v>49</v>
      </c>
      <c r="AW3082">
        <v>47.4</v>
      </c>
      <c r="AX3082">
        <v>46.45</v>
      </c>
      <c r="AY3082">
        <v>45.75</v>
      </c>
      <c r="AZ3082">
        <v>45.05</v>
      </c>
      <c r="BA3082">
        <v>44.25</v>
      </c>
      <c r="BB3082">
        <v>43.85</v>
      </c>
      <c r="BC3082">
        <v>44.75</v>
      </c>
      <c r="BD3082">
        <v>50.5</v>
      </c>
      <c r="BE3082">
        <v>55.1</v>
      </c>
      <c r="BF3082">
        <v>59.45</v>
      </c>
      <c r="BG3082">
        <v>62.85</v>
      </c>
      <c r="BH3082">
        <v>65.3</v>
      </c>
      <c r="BI3082">
        <v>67.8</v>
      </c>
      <c r="BJ3082">
        <v>68.099999999999994</v>
      </c>
      <c r="BK3082">
        <v>67.900000000000006</v>
      </c>
      <c r="BL3082">
        <v>67.95</v>
      </c>
      <c r="BM3082">
        <v>66.8</v>
      </c>
      <c r="BN3082">
        <v>65</v>
      </c>
      <c r="BO3082">
        <v>64.25</v>
      </c>
      <c r="BP3082">
        <v>63.8</v>
      </c>
      <c r="BQ3082">
        <v>64.25</v>
      </c>
      <c r="BR3082">
        <v>63.05</v>
      </c>
      <c r="BS3082">
        <v>-49.932670000000002</v>
      </c>
      <c r="BT3082">
        <v>8.8602290000000004</v>
      </c>
      <c r="BU3082">
        <v>9.9824300000000008</v>
      </c>
      <c r="BV3082">
        <v>-9.2554239999999997</v>
      </c>
      <c r="BW3082">
        <v>-0.75369299999999995</v>
      </c>
      <c r="BX3082">
        <v>-12.79637</v>
      </c>
      <c r="BY3082">
        <v>-6.346393</v>
      </c>
      <c r="BZ3082">
        <v>-1.439465</v>
      </c>
      <c r="CA3082">
        <v>14.30143</v>
      </c>
      <c r="CB3082">
        <v>12.05903</v>
      </c>
      <c r="CC3082">
        <v>54.561819999999997</v>
      </c>
      <c r="CD3082">
        <v>42.33511</v>
      </c>
      <c r="CE3082">
        <v>27.122420000000002</v>
      </c>
      <c r="CF3082">
        <v>20.589469999999999</v>
      </c>
      <c r="CG3082">
        <v>-12.50914</v>
      </c>
      <c r="CH3082">
        <v>-38.367930000000001</v>
      </c>
      <c r="CI3082">
        <v>-6.6858339999999998</v>
      </c>
      <c r="CJ3082">
        <v>9.2420039999999997</v>
      </c>
      <c r="CK3082">
        <v>141.90600000000001</v>
      </c>
      <c r="CL3082">
        <v>58.747199999999999</v>
      </c>
      <c r="CM3082">
        <v>3.6160060000000001</v>
      </c>
      <c r="CN3082">
        <v>5.6519430000000002</v>
      </c>
      <c r="CO3082">
        <v>-20.1828</v>
      </c>
      <c r="CP3082">
        <v>-22.691739999999999</v>
      </c>
      <c r="CQ3082">
        <v>283.05419999999998</v>
      </c>
      <c r="CR3082">
        <v>940.75369999999998</v>
      </c>
      <c r="CS3082">
        <v>744.64089999999999</v>
      </c>
      <c r="CT3082">
        <v>485.93119999999999</v>
      </c>
      <c r="CU3082">
        <v>333.79059999999998</v>
      </c>
      <c r="CV3082">
        <v>120.1918</v>
      </c>
      <c r="CW3082">
        <v>186.1293</v>
      </c>
      <c r="CX3082">
        <v>328.68599999999998</v>
      </c>
      <c r="CY3082">
        <v>414.47620000000001</v>
      </c>
      <c r="CZ3082">
        <v>461.37689999999998</v>
      </c>
      <c r="DA3082">
        <v>331.49700000000001</v>
      </c>
      <c r="DB3082">
        <v>622.4443</v>
      </c>
      <c r="DC3082">
        <v>373.70800000000003</v>
      </c>
      <c r="DD3082">
        <v>382.35219999999998</v>
      </c>
      <c r="DE3082">
        <v>368.02420000000001</v>
      </c>
      <c r="DF3082">
        <v>405.31990000000002</v>
      </c>
      <c r="DG3082">
        <v>187.37129999999999</v>
      </c>
      <c r="DH3082">
        <v>277.92700000000002</v>
      </c>
      <c r="DI3082">
        <v>2616.7759999999998</v>
      </c>
      <c r="DJ3082">
        <v>976.87019999999995</v>
      </c>
      <c r="DK3082">
        <v>1024.8320000000001</v>
      </c>
      <c r="DL3082">
        <v>390.85930000000002</v>
      </c>
      <c r="DM3082">
        <v>241.18389999999999</v>
      </c>
      <c r="DN3082">
        <v>240.6979</v>
      </c>
      <c r="DO3082">
        <v>19</v>
      </c>
      <c r="DP3082">
        <v>19</v>
      </c>
    </row>
    <row r="3083" spans="1:120" x14ac:dyDescent="0.25">
      <c r="A3083" t="str">
        <f t="shared" si="48"/>
        <v>AutoDR-No_All Elect_44488</v>
      </c>
      <c r="B3083" t="s">
        <v>62</v>
      </c>
      <c r="C3083" t="s">
        <v>321</v>
      </c>
      <c r="D3083" t="s">
        <v>61</v>
      </c>
      <c r="E3083" t="s">
        <v>61</v>
      </c>
      <c r="F3083" t="s">
        <v>61</v>
      </c>
      <c r="G3083" t="s">
        <v>61</v>
      </c>
      <c r="H3083" t="s">
        <v>97</v>
      </c>
      <c r="I3083" t="s">
        <v>61</v>
      </c>
      <c r="J3083" t="s">
        <v>61</v>
      </c>
      <c r="K3083" t="s">
        <v>190</v>
      </c>
      <c r="L3083" s="18">
        <v>44488</v>
      </c>
      <c r="M3083">
        <v>19</v>
      </c>
      <c r="N3083">
        <v>19</v>
      </c>
      <c r="O3083" t="s">
        <v>258</v>
      </c>
      <c r="P3083">
        <v>11</v>
      </c>
      <c r="Q3083">
        <v>11</v>
      </c>
      <c r="R3083">
        <v>0</v>
      </c>
      <c r="S3083">
        <v>0</v>
      </c>
      <c r="T3083">
        <v>1</v>
      </c>
      <c r="U3083">
        <v>0</v>
      </c>
      <c r="V3083">
        <v>1</v>
      </c>
      <c r="W3083">
        <v>828.12</v>
      </c>
      <c r="X3083">
        <v>686.14</v>
      </c>
      <c r="Y3083">
        <v>636.24</v>
      </c>
      <c r="Z3083">
        <v>638.36</v>
      </c>
      <c r="AA3083">
        <v>606.91999999999996</v>
      </c>
      <c r="AB3083">
        <v>614.66</v>
      </c>
      <c r="AC3083">
        <v>612.16</v>
      </c>
      <c r="AD3083">
        <v>600.05999999999995</v>
      </c>
      <c r="AE3083">
        <v>594.54</v>
      </c>
      <c r="AF3083">
        <v>546.84</v>
      </c>
      <c r="AG3083">
        <v>565.74</v>
      </c>
      <c r="AH3083">
        <v>595.58000000000004</v>
      </c>
      <c r="AI3083">
        <v>598.16</v>
      </c>
      <c r="AJ3083">
        <v>587.22</v>
      </c>
      <c r="AK3083">
        <v>631.96</v>
      </c>
      <c r="AL3083">
        <v>632.24</v>
      </c>
      <c r="AM3083">
        <v>659.28</v>
      </c>
      <c r="AN3083">
        <v>638.34</v>
      </c>
      <c r="AO3083">
        <v>536.78</v>
      </c>
      <c r="AP3083">
        <v>677.78</v>
      </c>
      <c r="AQ3083">
        <v>714.26</v>
      </c>
      <c r="AR3083">
        <v>699</v>
      </c>
      <c r="AS3083">
        <v>794.78</v>
      </c>
      <c r="AT3083">
        <v>786.3</v>
      </c>
      <c r="AU3083">
        <v>56.75</v>
      </c>
      <c r="AV3083">
        <v>49</v>
      </c>
      <c r="AW3083">
        <v>47.4</v>
      </c>
      <c r="AX3083">
        <v>46.45</v>
      </c>
      <c r="AY3083">
        <v>45.75</v>
      </c>
      <c r="AZ3083">
        <v>45.05</v>
      </c>
      <c r="BA3083">
        <v>44.25</v>
      </c>
      <c r="BB3083">
        <v>43.85</v>
      </c>
      <c r="BC3083">
        <v>44.75</v>
      </c>
      <c r="BD3083">
        <v>50.5</v>
      </c>
      <c r="BE3083">
        <v>55.1</v>
      </c>
      <c r="BF3083">
        <v>59.45</v>
      </c>
      <c r="BG3083">
        <v>62.85</v>
      </c>
      <c r="BH3083">
        <v>65.3</v>
      </c>
      <c r="BI3083">
        <v>67.8</v>
      </c>
      <c r="BJ3083">
        <v>68.099999999999994</v>
      </c>
      <c r="BK3083">
        <v>67.900000000000006</v>
      </c>
      <c r="BL3083">
        <v>67.95</v>
      </c>
      <c r="BM3083">
        <v>66.8</v>
      </c>
      <c r="BN3083">
        <v>65</v>
      </c>
      <c r="BO3083">
        <v>64.25</v>
      </c>
      <c r="BP3083">
        <v>63.8</v>
      </c>
      <c r="BQ3083">
        <v>64.25</v>
      </c>
      <c r="BR3083">
        <v>63.05</v>
      </c>
      <c r="BS3083">
        <v>-49.932670000000002</v>
      </c>
      <c r="BT3083">
        <v>8.8602290000000004</v>
      </c>
      <c r="BU3083">
        <v>9.9824300000000008</v>
      </c>
      <c r="BV3083">
        <v>-9.2554239999999997</v>
      </c>
      <c r="BW3083">
        <v>-0.75369299999999995</v>
      </c>
      <c r="BX3083">
        <v>-12.79637</v>
      </c>
      <c r="BY3083">
        <v>-6.346393</v>
      </c>
      <c r="BZ3083">
        <v>-1.439465</v>
      </c>
      <c r="CA3083">
        <v>14.30143</v>
      </c>
      <c r="CB3083">
        <v>12.05903</v>
      </c>
      <c r="CC3083">
        <v>54.561819999999997</v>
      </c>
      <c r="CD3083">
        <v>42.33511</v>
      </c>
      <c r="CE3083">
        <v>27.122420000000002</v>
      </c>
      <c r="CF3083">
        <v>20.589469999999999</v>
      </c>
      <c r="CG3083">
        <v>-12.50914</v>
      </c>
      <c r="CH3083">
        <v>-38.367930000000001</v>
      </c>
      <c r="CI3083">
        <v>-6.6858339999999998</v>
      </c>
      <c r="CJ3083">
        <v>9.2420039999999997</v>
      </c>
      <c r="CK3083">
        <v>141.90600000000001</v>
      </c>
      <c r="CL3083">
        <v>58.747199999999999</v>
      </c>
      <c r="CM3083">
        <v>3.6160060000000001</v>
      </c>
      <c r="CN3083">
        <v>5.6519430000000002</v>
      </c>
      <c r="CO3083">
        <v>-20.1828</v>
      </c>
      <c r="CP3083">
        <v>-22.691739999999999</v>
      </c>
      <c r="CQ3083">
        <v>283.05419999999998</v>
      </c>
      <c r="CR3083">
        <v>940.75369999999998</v>
      </c>
      <c r="CS3083">
        <v>744.64089999999999</v>
      </c>
      <c r="CT3083">
        <v>485.93119999999999</v>
      </c>
      <c r="CU3083">
        <v>333.79059999999998</v>
      </c>
      <c r="CV3083">
        <v>120.1918</v>
      </c>
      <c r="CW3083">
        <v>186.1293</v>
      </c>
      <c r="CX3083">
        <v>328.68599999999998</v>
      </c>
      <c r="CY3083">
        <v>414.47620000000001</v>
      </c>
      <c r="CZ3083">
        <v>461.37689999999998</v>
      </c>
      <c r="DA3083">
        <v>331.49700000000001</v>
      </c>
      <c r="DB3083">
        <v>622.4443</v>
      </c>
      <c r="DC3083">
        <v>373.70800000000003</v>
      </c>
      <c r="DD3083">
        <v>382.35219999999998</v>
      </c>
      <c r="DE3083">
        <v>368.02420000000001</v>
      </c>
      <c r="DF3083">
        <v>405.31990000000002</v>
      </c>
      <c r="DG3083">
        <v>187.37129999999999</v>
      </c>
      <c r="DH3083">
        <v>277.92700000000002</v>
      </c>
      <c r="DI3083">
        <v>2616.7759999999998</v>
      </c>
      <c r="DJ3083">
        <v>976.87019999999995</v>
      </c>
      <c r="DK3083">
        <v>1024.8320000000001</v>
      </c>
      <c r="DL3083">
        <v>390.85930000000002</v>
      </c>
      <c r="DM3083">
        <v>241.18389999999999</v>
      </c>
      <c r="DN3083">
        <v>240.6979</v>
      </c>
      <c r="DO3083">
        <v>19</v>
      </c>
      <c r="DP3083">
        <v>19</v>
      </c>
    </row>
    <row r="3084" spans="1:120" hidden="1" x14ac:dyDescent="0.25">
      <c r="A3084" t="str">
        <f t="shared" si="48"/>
        <v>All_Elect DA 1-4 (1PM-9PM)_44488_19-19</v>
      </c>
      <c r="B3084" t="s">
        <v>62</v>
      </c>
      <c r="C3084" t="s">
        <v>61</v>
      </c>
      <c r="D3084" t="s">
        <v>61</v>
      </c>
      <c r="E3084" t="s">
        <v>61</v>
      </c>
      <c r="F3084" t="s">
        <v>61</v>
      </c>
      <c r="G3084" t="s">
        <v>61</v>
      </c>
      <c r="H3084" t="s">
        <v>61</v>
      </c>
      <c r="I3084" t="s">
        <v>61</v>
      </c>
      <c r="J3084" t="s">
        <v>61</v>
      </c>
      <c r="K3084" t="s">
        <v>203</v>
      </c>
      <c r="L3084" s="18">
        <v>44488</v>
      </c>
      <c r="M3084">
        <v>19</v>
      </c>
      <c r="N3084">
        <v>19</v>
      </c>
      <c r="O3084" t="s">
        <v>258</v>
      </c>
      <c r="P3084">
        <v>11</v>
      </c>
      <c r="Q3084">
        <v>11</v>
      </c>
      <c r="R3084">
        <v>0</v>
      </c>
      <c r="S3084">
        <v>1</v>
      </c>
      <c r="T3084">
        <v>1</v>
      </c>
      <c r="U3084">
        <v>1</v>
      </c>
      <c r="V3084">
        <v>1</v>
      </c>
      <c r="W3084">
        <v>828.12</v>
      </c>
      <c r="X3084">
        <v>686.14</v>
      </c>
      <c r="Y3084">
        <v>636.24</v>
      </c>
      <c r="Z3084">
        <v>638.36</v>
      </c>
      <c r="AA3084">
        <v>606.91999999999996</v>
      </c>
      <c r="AB3084">
        <v>614.66</v>
      </c>
      <c r="AC3084">
        <v>612.16</v>
      </c>
      <c r="AD3084">
        <v>600.05999999999995</v>
      </c>
      <c r="AE3084">
        <v>594.54</v>
      </c>
      <c r="AF3084">
        <v>546.84</v>
      </c>
      <c r="AG3084">
        <v>565.74</v>
      </c>
      <c r="AH3084">
        <v>595.58000000000004</v>
      </c>
      <c r="AI3084">
        <v>598.16</v>
      </c>
      <c r="AJ3084">
        <v>587.22</v>
      </c>
      <c r="AK3084">
        <v>631.96</v>
      </c>
      <c r="AL3084">
        <v>632.24</v>
      </c>
      <c r="AM3084">
        <v>659.28</v>
      </c>
      <c r="AN3084">
        <v>638.34</v>
      </c>
      <c r="AO3084">
        <v>536.78</v>
      </c>
      <c r="AP3084">
        <v>677.78</v>
      </c>
      <c r="AQ3084">
        <v>714.26</v>
      </c>
      <c r="AR3084">
        <v>699</v>
      </c>
      <c r="AS3084">
        <v>794.78</v>
      </c>
      <c r="AT3084">
        <v>786.3</v>
      </c>
      <c r="AU3084">
        <v>56.75</v>
      </c>
      <c r="AV3084">
        <v>49</v>
      </c>
      <c r="AW3084">
        <v>47.4</v>
      </c>
      <c r="AX3084">
        <v>46.45</v>
      </c>
      <c r="AY3084">
        <v>45.75</v>
      </c>
      <c r="AZ3084">
        <v>45.05</v>
      </c>
      <c r="BA3084">
        <v>44.25</v>
      </c>
      <c r="BB3084">
        <v>43.85</v>
      </c>
      <c r="BC3084">
        <v>44.75</v>
      </c>
      <c r="BD3084">
        <v>50.5</v>
      </c>
      <c r="BE3084">
        <v>55.1</v>
      </c>
      <c r="BF3084">
        <v>59.45</v>
      </c>
      <c r="BG3084">
        <v>62.85</v>
      </c>
      <c r="BH3084">
        <v>65.3</v>
      </c>
      <c r="BI3084">
        <v>67.8</v>
      </c>
      <c r="BJ3084">
        <v>68.099999999999994</v>
      </c>
      <c r="BK3084">
        <v>67.900000000000006</v>
      </c>
      <c r="BL3084">
        <v>67.95</v>
      </c>
      <c r="BM3084">
        <v>66.8</v>
      </c>
      <c r="BN3084">
        <v>65</v>
      </c>
      <c r="BO3084">
        <v>64.25</v>
      </c>
      <c r="BP3084">
        <v>63.8</v>
      </c>
      <c r="BQ3084">
        <v>64.25</v>
      </c>
      <c r="BR3084">
        <v>63.05</v>
      </c>
      <c r="BS3084">
        <v>-49.932670000000002</v>
      </c>
      <c r="BT3084">
        <v>8.8602290000000004</v>
      </c>
      <c r="BU3084">
        <v>9.9824300000000008</v>
      </c>
      <c r="BV3084">
        <v>-9.2554239999999997</v>
      </c>
      <c r="BW3084">
        <v>-0.75369299999999995</v>
      </c>
      <c r="BX3084">
        <v>-12.79637</v>
      </c>
      <c r="BY3084">
        <v>-6.346393</v>
      </c>
      <c r="BZ3084">
        <v>-1.439465</v>
      </c>
      <c r="CA3084">
        <v>14.30143</v>
      </c>
      <c r="CB3084">
        <v>12.05903</v>
      </c>
      <c r="CC3084">
        <v>54.561819999999997</v>
      </c>
      <c r="CD3084">
        <v>42.33511</v>
      </c>
      <c r="CE3084">
        <v>27.122420000000002</v>
      </c>
      <c r="CF3084">
        <v>20.589469999999999</v>
      </c>
      <c r="CG3084">
        <v>-12.50914</v>
      </c>
      <c r="CH3084">
        <v>-38.367930000000001</v>
      </c>
      <c r="CI3084">
        <v>-6.6858339999999998</v>
      </c>
      <c r="CJ3084">
        <v>9.2420039999999997</v>
      </c>
      <c r="CK3084">
        <v>141.90600000000001</v>
      </c>
      <c r="CL3084">
        <v>58.747199999999999</v>
      </c>
      <c r="CM3084">
        <v>3.6160060000000001</v>
      </c>
      <c r="CN3084">
        <v>5.6519430000000002</v>
      </c>
      <c r="CO3084">
        <v>-20.1828</v>
      </c>
      <c r="CP3084">
        <v>-22.691739999999999</v>
      </c>
      <c r="CQ3084">
        <v>283.05419999999998</v>
      </c>
      <c r="CR3084">
        <v>940.75369999999998</v>
      </c>
      <c r="CS3084">
        <v>744.64089999999999</v>
      </c>
      <c r="CT3084">
        <v>485.93119999999999</v>
      </c>
      <c r="CU3084">
        <v>333.79059999999998</v>
      </c>
      <c r="CV3084">
        <v>120.1918</v>
      </c>
      <c r="CW3084">
        <v>186.1293</v>
      </c>
      <c r="CX3084">
        <v>328.68599999999998</v>
      </c>
      <c r="CY3084">
        <v>414.47620000000001</v>
      </c>
      <c r="CZ3084">
        <v>461.37689999999998</v>
      </c>
      <c r="DA3084">
        <v>331.49700000000001</v>
      </c>
      <c r="DB3084">
        <v>622.4443</v>
      </c>
      <c r="DC3084">
        <v>373.70800000000003</v>
      </c>
      <c r="DD3084">
        <v>382.35219999999998</v>
      </c>
      <c r="DE3084">
        <v>368.02420000000001</v>
      </c>
      <c r="DF3084">
        <v>405.31990000000002</v>
      </c>
      <c r="DG3084">
        <v>187.37129999999999</v>
      </c>
      <c r="DH3084">
        <v>277.92700000000002</v>
      </c>
      <c r="DI3084">
        <v>2616.7759999999998</v>
      </c>
      <c r="DJ3084">
        <v>976.87019999999995</v>
      </c>
      <c r="DK3084">
        <v>1024.8320000000001</v>
      </c>
      <c r="DL3084">
        <v>390.85930000000002</v>
      </c>
      <c r="DM3084">
        <v>241.18389999999999</v>
      </c>
      <c r="DN3084">
        <v>240.6979</v>
      </c>
      <c r="DO3084">
        <v>19</v>
      </c>
      <c r="DP3084">
        <v>19</v>
      </c>
    </row>
    <row r="3085" spans="1:120" hidden="1" x14ac:dyDescent="0.25">
      <c r="A3085" t="str">
        <f t="shared" si="48"/>
        <v>Aggregator-City of West Sacramento_Elect DA 1-4 (1PM-9PM)_44488_19-19</v>
      </c>
      <c r="B3085" t="s">
        <v>62</v>
      </c>
      <c r="C3085" t="s">
        <v>272</v>
      </c>
      <c r="D3085" t="s">
        <v>61</v>
      </c>
      <c r="E3085" t="s">
        <v>61</v>
      </c>
      <c r="F3085" t="s">
        <v>273</v>
      </c>
      <c r="G3085" t="s">
        <v>61</v>
      </c>
      <c r="H3085" t="s">
        <v>61</v>
      </c>
      <c r="I3085" t="s">
        <v>61</v>
      </c>
      <c r="J3085" t="s">
        <v>61</v>
      </c>
      <c r="K3085" t="s">
        <v>203</v>
      </c>
      <c r="L3085" s="18">
        <v>44488</v>
      </c>
      <c r="M3085">
        <v>19</v>
      </c>
      <c r="N3085">
        <v>19</v>
      </c>
      <c r="O3085" t="s">
        <v>258</v>
      </c>
      <c r="P3085">
        <v>11</v>
      </c>
      <c r="Q3085">
        <v>11</v>
      </c>
      <c r="R3085">
        <v>0</v>
      </c>
      <c r="S3085">
        <v>1</v>
      </c>
      <c r="T3085">
        <v>1</v>
      </c>
      <c r="U3085">
        <v>1</v>
      </c>
      <c r="V3085">
        <v>1</v>
      </c>
      <c r="W3085">
        <v>828.12</v>
      </c>
      <c r="X3085">
        <v>686.14</v>
      </c>
      <c r="Y3085">
        <v>636.24</v>
      </c>
      <c r="Z3085">
        <v>638.36</v>
      </c>
      <c r="AA3085">
        <v>606.91999999999996</v>
      </c>
      <c r="AB3085">
        <v>614.66</v>
      </c>
      <c r="AC3085">
        <v>612.16</v>
      </c>
      <c r="AD3085">
        <v>600.05999999999995</v>
      </c>
      <c r="AE3085">
        <v>594.54</v>
      </c>
      <c r="AF3085">
        <v>546.84</v>
      </c>
      <c r="AG3085">
        <v>565.74</v>
      </c>
      <c r="AH3085">
        <v>595.58000000000004</v>
      </c>
      <c r="AI3085">
        <v>598.16</v>
      </c>
      <c r="AJ3085">
        <v>587.22</v>
      </c>
      <c r="AK3085">
        <v>631.96</v>
      </c>
      <c r="AL3085">
        <v>632.24</v>
      </c>
      <c r="AM3085">
        <v>659.28</v>
      </c>
      <c r="AN3085">
        <v>638.34</v>
      </c>
      <c r="AO3085">
        <v>536.78</v>
      </c>
      <c r="AP3085">
        <v>677.78</v>
      </c>
      <c r="AQ3085">
        <v>714.26</v>
      </c>
      <c r="AR3085">
        <v>699</v>
      </c>
      <c r="AS3085">
        <v>794.78</v>
      </c>
      <c r="AT3085">
        <v>786.3</v>
      </c>
      <c r="AU3085">
        <v>56.75</v>
      </c>
      <c r="AV3085">
        <v>49</v>
      </c>
      <c r="AW3085">
        <v>47.4</v>
      </c>
      <c r="AX3085">
        <v>46.45</v>
      </c>
      <c r="AY3085">
        <v>45.75</v>
      </c>
      <c r="AZ3085">
        <v>45.05</v>
      </c>
      <c r="BA3085">
        <v>44.25</v>
      </c>
      <c r="BB3085">
        <v>43.85</v>
      </c>
      <c r="BC3085">
        <v>44.75</v>
      </c>
      <c r="BD3085">
        <v>50.5</v>
      </c>
      <c r="BE3085">
        <v>55.1</v>
      </c>
      <c r="BF3085">
        <v>59.45</v>
      </c>
      <c r="BG3085">
        <v>62.85</v>
      </c>
      <c r="BH3085">
        <v>65.3</v>
      </c>
      <c r="BI3085">
        <v>67.8</v>
      </c>
      <c r="BJ3085">
        <v>68.099999999999994</v>
      </c>
      <c r="BK3085">
        <v>67.900000000000006</v>
      </c>
      <c r="BL3085">
        <v>67.95</v>
      </c>
      <c r="BM3085">
        <v>66.8</v>
      </c>
      <c r="BN3085">
        <v>65</v>
      </c>
      <c r="BO3085">
        <v>64.25</v>
      </c>
      <c r="BP3085">
        <v>63.8</v>
      </c>
      <c r="BQ3085">
        <v>64.25</v>
      </c>
      <c r="BR3085">
        <v>63.05</v>
      </c>
      <c r="BS3085">
        <v>-49.932670000000002</v>
      </c>
      <c r="BT3085">
        <v>8.8602290000000004</v>
      </c>
      <c r="BU3085">
        <v>9.9824300000000008</v>
      </c>
      <c r="BV3085">
        <v>-9.2554239999999997</v>
      </c>
      <c r="BW3085">
        <v>-0.75369299999999995</v>
      </c>
      <c r="BX3085">
        <v>-12.79637</v>
      </c>
      <c r="BY3085">
        <v>-6.346393</v>
      </c>
      <c r="BZ3085">
        <v>-1.439465</v>
      </c>
      <c r="CA3085">
        <v>14.30143</v>
      </c>
      <c r="CB3085">
        <v>12.05903</v>
      </c>
      <c r="CC3085">
        <v>54.561819999999997</v>
      </c>
      <c r="CD3085">
        <v>42.33511</v>
      </c>
      <c r="CE3085">
        <v>27.122420000000002</v>
      </c>
      <c r="CF3085">
        <v>20.589469999999999</v>
      </c>
      <c r="CG3085">
        <v>-12.50914</v>
      </c>
      <c r="CH3085">
        <v>-38.367930000000001</v>
      </c>
      <c r="CI3085">
        <v>-6.6858339999999998</v>
      </c>
      <c r="CJ3085">
        <v>9.2420039999999997</v>
      </c>
      <c r="CK3085">
        <v>141.90600000000001</v>
      </c>
      <c r="CL3085">
        <v>58.747199999999999</v>
      </c>
      <c r="CM3085">
        <v>3.6160060000000001</v>
      </c>
      <c r="CN3085">
        <v>5.6519430000000002</v>
      </c>
      <c r="CO3085">
        <v>-20.1828</v>
      </c>
      <c r="CP3085">
        <v>-22.691739999999999</v>
      </c>
      <c r="CQ3085">
        <v>283.05419999999998</v>
      </c>
      <c r="CR3085">
        <v>940.75369999999998</v>
      </c>
      <c r="CS3085">
        <v>744.64089999999999</v>
      </c>
      <c r="CT3085">
        <v>485.93119999999999</v>
      </c>
      <c r="CU3085">
        <v>333.79059999999998</v>
      </c>
      <c r="CV3085">
        <v>120.1918</v>
      </c>
      <c r="CW3085">
        <v>186.1293</v>
      </c>
      <c r="CX3085">
        <v>328.68599999999998</v>
      </c>
      <c r="CY3085">
        <v>414.47620000000001</v>
      </c>
      <c r="CZ3085">
        <v>461.37689999999998</v>
      </c>
      <c r="DA3085">
        <v>331.49700000000001</v>
      </c>
      <c r="DB3085">
        <v>622.4443</v>
      </c>
      <c r="DC3085">
        <v>373.70800000000003</v>
      </c>
      <c r="DD3085">
        <v>382.35219999999998</v>
      </c>
      <c r="DE3085">
        <v>368.02420000000001</v>
      </c>
      <c r="DF3085">
        <v>405.31990000000002</v>
      </c>
      <c r="DG3085">
        <v>187.37129999999999</v>
      </c>
      <c r="DH3085">
        <v>277.92700000000002</v>
      </c>
      <c r="DI3085">
        <v>2616.7759999999998</v>
      </c>
      <c r="DJ3085">
        <v>976.87019999999995</v>
      </c>
      <c r="DK3085">
        <v>1024.8320000000001</v>
      </c>
      <c r="DL3085">
        <v>390.85930000000002</v>
      </c>
      <c r="DM3085">
        <v>241.18389999999999</v>
      </c>
      <c r="DN3085">
        <v>240.6979</v>
      </c>
      <c r="DO3085">
        <v>19</v>
      </c>
      <c r="DP3085">
        <v>19</v>
      </c>
    </row>
    <row r="3086" spans="1:120" hidden="1" x14ac:dyDescent="0.25">
      <c r="A3086" t="str">
        <f t="shared" si="48"/>
        <v>Size_Grp-200 kW and above_Elect DA 1-4 (1PM-9PM)_44488_19-19</v>
      </c>
      <c r="B3086" t="s">
        <v>62</v>
      </c>
      <c r="C3086" t="s">
        <v>207</v>
      </c>
      <c r="D3086" t="s">
        <v>61</v>
      </c>
      <c r="E3086" t="s">
        <v>61</v>
      </c>
      <c r="F3086" t="s">
        <v>61</v>
      </c>
      <c r="G3086" t="s">
        <v>61</v>
      </c>
      <c r="H3086" t="s">
        <v>61</v>
      </c>
      <c r="I3086" t="s">
        <v>61</v>
      </c>
      <c r="J3086" t="s">
        <v>102</v>
      </c>
      <c r="K3086" t="s">
        <v>203</v>
      </c>
      <c r="L3086" s="18">
        <v>44488</v>
      </c>
      <c r="M3086">
        <v>19</v>
      </c>
      <c r="N3086">
        <v>19</v>
      </c>
      <c r="O3086" t="s">
        <v>258</v>
      </c>
      <c r="P3086">
        <v>2</v>
      </c>
      <c r="Q3086">
        <v>2</v>
      </c>
      <c r="R3086">
        <v>0</v>
      </c>
      <c r="S3086">
        <v>1</v>
      </c>
      <c r="T3086">
        <v>1</v>
      </c>
      <c r="U3086">
        <v>1</v>
      </c>
      <c r="V3086">
        <v>1</v>
      </c>
      <c r="W3086">
        <v>597.76</v>
      </c>
      <c r="X3086">
        <v>461.68</v>
      </c>
      <c r="Y3086">
        <v>473.6</v>
      </c>
      <c r="Z3086">
        <v>463.68</v>
      </c>
      <c r="AA3086">
        <v>466.64</v>
      </c>
      <c r="AB3086">
        <v>480</v>
      </c>
      <c r="AC3086">
        <v>444.24</v>
      </c>
      <c r="AD3086">
        <v>432.72</v>
      </c>
      <c r="AE3086">
        <v>457.12</v>
      </c>
      <c r="AF3086">
        <v>431.28</v>
      </c>
      <c r="AG3086">
        <v>477.28</v>
      </c>
      <c r="AH3086">
        <v>519.67999999999995</v>
      </c>
      <c r="AI3086">
        <v>522.96</v>
      </c>
      <c r="AJ3086">
        <v>513.04</v>
      </c>
      <c r="AK3086">
        <v>546.32000000000005</v>
      </c>
      <c r="AL3086">
        <v>521.67999999999995</v>
      </c>
      <c r="AM3086">
        <v>471.44</v>
      </c>
      <c r="AN3086">
        <v>440.96</v>
      </c>
      <c r="AO3086">
        <v>361.44</v>
      </c>
      <c r="AP3086">
        <v>466.16</v>
      </c>
      <c r="AQ3086">
        <v>503.12</v>
      </c>
      <c r="AR3086">
        <v>511.2</v>
      </c>
      <c r="AS3086">
        <v>568.32000000000005</v>
      </c>
      <c r="AT3086">
        <v>557.84</v>
      </c>
      <c r="AU3086">
        <v>56.75</v>
      </c>
      <c r="AV3086">
        <v>49</v>
      </c>
      <c r="AW3086">
        <v>47.4</v>
      </c>
      <c r="AX3086">
        <v>46.45</v>
      </c>
      <c r="AY3086">
        <v>45.75</v>
      </c>
      <c r="AZ3086">
        <v>45.05</v>
      </c>
      <c r="BA3086">
        <v>44.25</v>
      </c>
      <c r="BB3086">
        <v>43.85</v>
      </c>
      <c r="BC3086">
        <v>44.75</v>
      </c>
      <c r="BD3086">
        <v>50.5</v>
      </c>
      <c r="BE3086">
        <v>55.1</v>
      </c>
      <c r="BF3086">
        <v>59.45</v>
      </c>
      <c r="BG3086">
        <v>62.85</v>
      </c>
      <c r="BH3086">
        <v>65.3</v>
      </c>
      <c r="BI3086">
        <v>67.8</v>
      </c>
      <c r="BJ3086">
        <v>68.099999999999994</v>
      </c>
      <c r="BK3086">
        <v>67.900000000000006</v>
      </c>
      <c r="BL3086">
        <v>67.95</v>
      </c>
      <c r="BM3086">
        <v>66.8</v>
      </c>
      <c r="BN3086">
        <v>65</v>
      </c>
      <c r="BO3086">
        <v>64.25</v>
      </c>
      <c r="BP3086">
        <v>63.8</v>
      </c>
      <c r="BQ3086">
        <v>64.25</v>
      </c>
      <c r="BR3086">
        <v>63.05</v>
      </c>
      <c r="BS3086">
        <v>-46.117609999999999</v>
      </c>
      <c r="BT3086">
        <v>10.29415</v>
      </c>
      <c r="BU3086">
        <v>12.422840000000001</v>
      </c>
      <c r="BV3086">
        <v>-5.4627340000000002</v>
      </c>
      <c r="BW3086">
        <v>-0.73980999999999997</v>
      </c>
      <c r="BX3086">
        <v>-14.14743</v>
      </c>
      <c r="BY3086">
        <v>-8.7335659999999997</v>
      </c>
      <c r="BZ3086">
        <v>1.60322E-2</v>
      </c>
      <c r="CA3086">
        <v>14.941269999999999</v>
      </c>
      <c r="CB3086">
        <v>15.058960000000001</v>
      </c>
      <c r="CC3086">
        <v>48.837350000000001</v>
      </c>
      <c r="CD3086">
        <v>45.573839999999997</v>
      </c>
      <c r="CE3086">
        <v>33.716709999999999</v>
      </c>
      <c r="CF3086">
        <v>27.813400000000001</v>
      </c>
      <c r="CG3086">
        <v>-4.9373319999999996</v>
      </c>
      <c r="CH3086">
        <v>-9.4337079999999993</v>
      </c>
      <c r="CI3086">
        <v>2.2498399999999998</v>
      </c>
      <c r="CJ3086">
        <v>9.4759519999999995</v>
      </c>
      <c r="CK3086">
        <v>141.14500000000001</v>
      </c>
      <c r="CL3086">
        <v>58.764139999999998</v>
      </c>
      <c r="CM3086">
        <v>3.2873540000000001</v>
      </c>
      <c r="CN3086">
        <v>6.2881850000000004</v>
      </c>
      <c r="CO3086">
        <v>-15.04805</v>
      </c>
      <c r="CP3086">
        <v>-15.76491</v>
      </c>
      <c r="CQ3086">
        <v>279.30950000000001</v>
      </c>
      <c r="CR3086">
        <v>938.71519999999998</v>
      </c>
      <c r="CS3086">
        <v>742.68640000000005</v>
      </c>
      <c r="CT3086">
        <v>480.72239999999999</v>
      </c>
      <c r="CU3086">
        <v>329.86290000000002</v>
      </c>
      <c r="CV3086">
        <v>113.80240000000001</v>
      </c>
      <c r="CW3086">
        <v>139.23990000000001</v>
      </c>
      <c r="CX3086">
        <v>305.0865</v>
      </c>
      <c r="CY3086">
        <v>403.1216</v>
      </c>
      <c r="CZ3086">
        <v>430.59629999999999</v>
      </c>
      <c r="DA3086">
        <v>204.53120000000001</v>
      </c>
      <c r="DB3086">
        <v>517.57939999999996</v>
      </c>
      <c r="DC3086">
        <v>253.28380000000001</v>
      </c>
      <c r="DD3086">
        <v>278.18360000000001</v>
      </c>
      <c r="DE3086">
        <v>316.31079999999997</v>
      </c>
      <c r="DF3086">
        <v>239.11949999999999</v>
      </c>
      <c r="DG3086">
        <v>177.77189999999999</v>
      </c>
      <c r="DH3086">
        <v>273.28230000000002</v>
      </c>
      <c r="DI3086">
        <v>2611.4920000000002</v>
      </c>
      <c r="DJ3086">
        <v>962.98860000000002</v>
      </c>
      <c r="DK3086">
        <v>1021.31</v>
      </c>
      <c r="DL3086">
        <v>384.66090000000003</v>
      </c>
      <c r="DM3086">
        <v>236.4417</v>
      </c>
      <c r="DN3086">
        <v>234.6405</v>
      </c>
      <c r="DO3086">
        <v>19</v>
      </c>
      <c r="DP3086">
        <v>19</v>
      </c>
    </row>
    <row r="3087" spans="1:120" hidden="1" x14ac:dyDescent="0.25">
      <c r="A3087" t="str">
        <f t="shared" si="48"/>
        <v>Size_Grp-Below 20 kW_Elect DA 1-4 (1PM-9PM)_44488_19-19</v>
      </c>
      <c r="B3087" t="s">
        <v>62</v>
      </c>
      <c r="C3087" t="s">
        <v>259</v>
      </c>
      <c r="D3087" t="s">
        <v>61</v>
      </c>
      <c r="E3087" t="s">
        <v>61</v>
      </c>
      <c r="F3087" t="s">
        <v>61</v>
      </c>
      <c r="G3087" t="s">
        <v>61</v>
      </c>
      <c r="H3087" t="s">
        <v>61</v>
      </c>
      <c r="I3087" t="s">
        <v>61</v>
      </c>
      <c r="J3087" t="s">
        <v>260</v>
      </c>
      <c r="K3087" t="s">
        <v>203</v>
      </c>
      <c r="L3087" s="18">
        <v>44488</v>
      </c>
      <c r="M3087">
        <v>19</v>
      </c>
      <c r="N3087">
        <v>19</v>
      </c>
      <c r="O3087" t="s">
        <v>258</v>
      </c>
      <c r="P3087">
        <v>1</v>
      </c>
      <c r="Q3087">
        <v>1</v>
      </c>
      <c r="R3087">
        <v>0</v>
      </c>
      <c r="S3087">
        <v>0</v>
      </c>
      <c r="T3087">
        <v>1</v>
      </c>
      <c r="U3087">
        <v>0</v>
      </c>
      <c r="V3087">
        <v>1</v>
      </c>
      <c r="W3087">
        <v>4.5</v>
      </c>
      <c r="X3087">
        <v>3.9</v>
      </c>
      <c r="Y3087">
        <v>4.5</v>
      </c>
      <c r="Z3087">
        <v>4.2</v>
      </c>
      <c r="AA3087">
        <v>4.2</v>
      </c>
      <c r="AB3087">
        <v>4.5</v>
      </c>
      <c r="AC3087">
        <v>4.2</v>
      </c>
      <c r="AD3087">
        <v>4.2</v>
      </c>
      <c r="AE3087">
        <v>3.9</v>
      </c>
      <c r="AF3087">
        <v>4.2</v>
      </c>
      <c r="AG3087">
        <v>3.9</v>
      </c>
      <c r="AH3087">
        <v>4.2</v>
      </c>
      <c r="AI3087">
        <v>3.9</v>
      </c>
      <c r="AJ3087">
        <v>4.2</v>
      </c>
      <c r="AK3087">
        <v>3.6</v>
      </c>
      <c r="AL3087">
        <v>3.9</v>
      </c>
      <c r="AM3087">
        <v>3.9</v>
      </c>
      <c r="AN3087">
        <v>3.6</v>
      </c>
      <c r="AO3087">
        <v>3.9</v>
      </c>
      <c r="AP3087">
        <v>4.2</v>
      </c>
      <c r="AQ3087">
        <v>3.9</v>
      </c>
      <c r="AR3087">
        <v>4.2</v>
      </c>
      <c r="AS3087">
        <v>3.9</v>
      </c>
      <c r="AT3087">
        <v>3.9</v>
      </c>
      <c r="AU3087">
        <v>56.75</v>
      </c>
      <c r="AV3087">
        <v>49</v>
      </c>
      <c r="AW3087">
        <v>47.4</v>
      </c>
      <c r="AX3087">
        <v>46.45</v>
      </c>
      <c r="AY3087">
        <v>45.75</v>
      </c>
      <c r="AZ3087">
        <v>45.05</v>
      </c>
      <c r="BA3087">
        <v>44.25</v>
      </c>
      <c r="BB3087">
        <v>43.85</v>
      </c>
      <c r="BC3087">
        <v>44.75</v>
      </c>
      <c r="BD3087">
        <v>50.5</v>
      </c>
      <c r="BE3087">
        <v>55.1</v>
      </c>
      <c r="BF3087">
        <v>59.45</v>
      </c>
      <c r="BG3087">
        <v>62.85</v>
      </c>
      <c r="BH3087">
        <v>65.3</v>
      </c>
      <c r="BI3087">
        <v>67.8</v>
      </c>
      <c r="BJ3087">
        <v>68.099999999999994</v>
      </c>
      <c r="BK3087">
        <v>67.900000000000006</v>
      </c>
      <c r="BL3087">
        <v>67.95</v>
      </c>
      <c r="BM3087">
        <v>66.8</v>
      </c>
      <c r="BN3087">
        <v>65</v>
      </c>
      <c r="BO3087">
        <v>64.25</v>
      </c>
      <c r="BP3087">
        <v>63.8</v>
      </c>
      <c r="BQ3087">
        <v>64.25</v>
      </c>
      <c r="BR3087">
        <v>63.05</v>
      </c>
      <c r="BS3087">
        <v>1.1671549999999999</v>
      </c>
      <c r="BT3087">
        <v>0.1109014</v>
      </c>
      <c r="BU3087">
        <v>-0.20454310000000001</v>
      </c>
      <c r="BV3087">
        <v>-0.1298745</v>
      </c>
      <c r="BW3087">
        <v>-0.1938705</v>
      </c>
      <c r="BX3087">
        <v>-0.1497793</v>
      </c>
      <c r="BY3087">
        <v>3.2180300000000002E-2</v>
      </c>
      <c r="BZ3087">
        <v>0.19087599999999999</v>
      </c>
      <c r="CA3087">
        <v>0.46931289999999998</v>
      </c>
      <c r="CB3087">
        <v>-0.36059170000000001</v>
      </c>
      <c r="CC3087">
        <v>2.803839</v>
      </c>
      <c r="CD3087">
        <v>-5.4922E-3</v>
      </c>
      <c r="CE3087">
        <v>-0.22628000000000001</v>
      </c>
      <c r="CF3087">
        <v>0.30132340000000002</v>
      </c>
      <c r="CG3087">
        <v>0.2953868</v>
      </c>
      <c r="CH3087">
        <v>0.1696336</v>
      </c>
      <c r="CI3087">
        <v>3.5826700000000003E-2</v>
      </c>
      <c r="CJ3087">
        <v>0.52337029999999995</v>
      </c>
      <c r="CK3087">
        <v>0.26720169999999999</v>
      </c>
      <c r="CL3087">
        <v>-0.34708549999999999</v>
      </c>
      <c r="CM3087">
        <v>-2.5818600000000001E-2</v>
      </c>
      <c r="CN3087">
        <v>-8.9096999999999996E-2</v>
      </c>
      <c r="CO3087">
        <v>-1.6809500000000002E-2</v>
      </c>
      <c r="CP3087">
        <v>-2.3550680000000002</v>
      </c>
      <c r="CQ3087">
        <v>1.503458</v>
      </c>
      <c r="CR3087">
        <v>1.4574200000000001E-2</v>
      </c>
      <c r="CS3087">
        <v>1.66106E-2</v>
      </c>
      <c r="CT3087">
        <v>0.13808000000000001</v>
      </c>
      <c r="CU3087">
        <v>1.8990699999999999E-2</v>
      </c>
      <c r="CV3087">
        <v>1.7958999999999999E-2</v>
      </c>
      <c r="CW3087">
        <v>5.9674600000000001E-2</v>
      </c>
      <c r="CX3087">
        <v>8.5208900000000004E-2</v>
      </c>
      <c r="CY3087">
        <v>0.2105456</v>
      </c>
      <c r="CZ3087">
        <v>0.1540175</v>
      </c>
      <c r="DA3087">
        <v>5.6272060000000002</v>
      </c>
      <c r="DB3087">
        <v>1.60346E-2</v>
      </c>
      <c r="DC3087">
        <v>3.0314299999999999E-2</v>
      </c>
      <c r="DD3087">
        <v>0.11516899999999999</v>
      </c>
      <c r="DE3087">
        <v>7.9172500000000007E-2</v>
      </c>
      <c r="DF3087">
        <v>1.68437E-2</v>
      </c>
      <c r="DG3087">
        <v>0.15419340000000001</v>
      </c>
      <c r="DH3087">
        <v>0.2117831</v>
      </c>
      <c r="DI3087">
        <v>1.5500699999999999E-2</v>
      </c>
      <c r="DJ3087">
        <v>3.2024200000000003E-2</v>
      </c>
      <c r="DK3087">
        <v>2.052E-2</v>
      </c>
      <c r="DL3087">
        <v>0.1013621</v>
      </c>
      <c r="DM3087">
        <v>2.0802500000000002E-2</v>
      </c>
      <c r="DN3087">
        <v>2.8388659999999999</v>
      </c>
      <c r="DO3087">
        <v>19</v>
      </c>
      <c r="DP3087">
        <v>19</v>
      </c>
    </row>
    <row r="3088" spans="1:120" hidden="1" x14ac:dyDescent="0.25">
      <c r="A3088" t="str">
        <f t="shared" si="48"/>
        <v>Industry_Type-7. Institutional/Government_Elect DA 1-4 (1PM-9PM)_44488_19-19</v>
      </c>
      <c r="B3088" t="s">
        <v>62</v>
      </c>
      <c r="C3088" t="s">
        <v>208</v>
      </c>
      <c r="D3088" t="s">
        <v>61</v>
      </c>
      <c r="E3088" t="s">
        <v>61</v>
      </c>
      <c r="F3088" t="s">
        <v>61</v>
      </c>
      <c r="G3088" t="s">
        <v>35</v>
      </c>
      <c r="H3088" t="s">
        <v>61</v>
      </c>
      <c r="I3088" t="s">
        <v>61</v>
      </c>
      <c r="J3088" t="s">
        <v>61</v>
      </c>
      <c r="K3088" t="s">
        <v>203</v>
      </c>
      <c r="L3088" s="18">
        <v>44488</v>
      </c>
      <c r="M3088">
        <v>19</v>
      </c>
      <c r="N3088">
        <v>19</v>
      </c>
      <c r="O3088" t="s">
        <v>258</v>
      </c>
      <c r="P3088">
        <v>2</v>
      </c>
      <c r="Q3088">
        <v>2</v>
      </c>
      <c r="R3088">
        <v>0</v>
      </c>
      <c r="S3088">
        <v>0</v>
      </c>
      <c r="T3088">
        <v>1</v>
      </c>
      <c r="U3088">
        <v>1</v>
      </c>
      <c r="V3088">
        <v>1</v>
      </c>
      <c r="W3088">
        <v>20.96</v>
      </c>
      <c r="X3088">
        <v>18.239999999999998</v>
      </c>
      <c r="Y3088">
        <v>19.04</v>
      </c>
      <c r="Z3088">
        <v>20.16</v>
      </c>
      <c r="AA3088">
        <v>18.399999999999999</v>
      </c>
      <c r="AB3088">
        <v>47.52</v>
      </c>
      <c r="AC3088">
        <v>84.16</v>
      </c>
      <c r="AD3088">
        <v>80</v>
      </c>
      <c r="AE3088">
        <v>64.8</v>
      </c>
      <c r="AF3088">
        <v>46.4</v>
      </c>
      <c r="AG3088">
        <v>35.36</v>
      </c>
      <c r="AH3088">
        <v>90.08</v>
      </c>
      <c r="AI3088">
        <v>82.56</v>
      </c>
      <c r="AJ3088">
        <v>82.4</v>
      </c>
      <c r="AK3088">
        <v>95.36</v>
      </c>
      <c r="AL3088">
        <v>118.08</v>
      </c>
      <c r="AM3088">
        <v>121.44</v>
      </c>
      <c r="AN3088">
        <v>127.52</v>
      </c>
      <c r="AO3088">
        <v>102.72</v>
      </c>
      <c r="AP3088">
        <v>76</v>
      </c>
      <c r="AQ3088">
        <v>76.959999999999994</v>
      </c>
      <c r="AR3088">
        <v>33.119999999999997</v>
      </c>
      <c r="AS3088">
        <v>20.48</v>
      </c>
      <c r="AT3088">
        <v>20.96</v>
      </c>
      <c r="AU3088">
        <v>56.75</v>
      </c>
      <c r="AV3088">
        <v>49</v>
      </c>
      <c r="AW3088">
        <v>47.4</v>
      </c>
      <c r="AX3088">
        <v>46.45</v>
      </c>
      <c r="AY3088">
        <v>45.75</v>
      </c>
      <c r="AZ3088">
        <v>45.05</v>
      </c>
      <c r="BA3088">
        <v>44.25</v>
      </c>
      <c r="BB3088">
        <v>43.85</v>
      </c>
      <c r="BC3088">
        <v>44.75</v>
      </c>
      <c r="BD3088">
        <v>50.5</v>
      </c>
      <c r="BE3088">
        <v>55.1</v>
      </c>
      <c r="BF3088">
        <v>59.45</v>
      </c>
      <c r="BG3088">
        <v>62.85</v>
      </c>
      <c r="BH3088">
        <v>65.3</v>
      </c>
      <c r="BI3088">
        <v>67.8</v>
      </c>
      <c r="BJ3088">
        <v>68.099999999999994</v>
      </c>
      <c r="BK3088">
        <v>67.900000000000006</v>
      </c>
      <c r="BL3088">
        <v>67.95</v>
      </c>
      <c r="BM3088">
        <v>66.8</v>
      </c>
      <c r="BN3088">
        <v>65</v>
      </c>
      <c r="BO3088">
        <v>64.25</v>
      </c>
      <c r="BP3088">
        <v>63.8</v>
      </c>
      <c r="BQ3088">
        <v>64.25</v>
      </c>
      <c r="BR3088">
        <v>63.05</v>
      </c>
      <c r="BS3088">
        <v>-1.0075719999999999</v>
      </c>
      <c r="BT3088">
        <v>-0.91601279999999996</v>
      </c>
      <c r="BU3088">
        <v>-0.2330246</v>
      </c>
      <c r="BV3088">
        <v>-0.93922899999999998</v>
      </c>
      <c r="BW3088">
        <v>-0.1317439</v>
      </c>
      <c r="BX3088">
        <v>0.70586110000000002</v>
      </c>
      <c r="BY3088">
        <v>-0.39356229999999998</v>
      </c>
      <c r="BZ3088">
        <v>1.797771</v>
      </c>
      <c r="CA3088">
        <v>1.1847730000000001</v>
      </c>
      <c r="CB3088">
        <v>-2.3696139999999999</v>
      </c>
      <c r="CC3088">
        <v>5.7568080000000004</v>
      </c>
      <c r="CD3088">
        <v>-2.4748990000000002</v>
      </c>
      <c r="CE3088">
        <v>-13.37088</v>
      </c>
      <c r="CF3088">
        <v>-12.319190000000001</v>
      </c>
      <c r="CG3088">
        <v>-12.77286</v>
      </c>
      <c r="CH3088">
        <v>-18.447790000000001</v>
      </c>
      <c r="CI3088">
        <v>-13.6403</v>
      </c>
      <c r="CJ3088">
        <v>-5.0344730000000002</v>
      </c>
      <c r="CK3088">
        <v>-5.5334529999999997</v>
      </c>
      <c r="CL3088">
        <v>-1.882374</v>
      </c>
      <c r="CM3088">
        <v>-4.5107489999999997</v>
      </c>
      <c r="CN3088">
        <v>1.869275</v>
      </c>
      <c r="CO3088">
        <v>7.4328940000000001</v>
      </c>
      <c r="CP3088">
        <v>-1.4107050000000001</v>
      </c>
      <c r="CQ3088">
        <v>0.3661741</v>
      </c>
      <c r="CR3088">
        <v>0.84511970000000003</v>
      </c>
      <c r="CS3088">
        <v>0.31992799999999999</v>
      </c>
      <c r="CT3088">
        <v>0.36370819999999998</v>
      </c>
      <c r="CU3088">
        <v>0.25805689999999998</v>
      </c>
      <c r="CV3088">
        <v>5.5163250000000001</v>
      </c>
      <c r="CW3088">
        <v>0.80618860000000003</v>
      </c>
      <c r="CX3088">
        <v>10.18521</v>
      </c>
      <c r="CY3088">
        <v>2.3596569999999999</v>
      </c>
      <c r="CZ3088">
        <v>24.540400000000002</v>
      </c>
      <c r="DA3088">
        <v>84.521929999999998</v>
      </c>
      <c r="DB3088">
        <v>420.2824</v>
      </c>
      <c r="DC3088">
        <v>121.1636</v>
      </c>
      <c r="DD3088">
        <v>108.1003</v>
      </c>
      <c r="DE3088">
        <v>54.065759999999997</v>
      </c>
      <c r="DF3088">
        <v>16.459299999999999</v>
      </c>
      <c r="DG3088">
        <v>9.3882290000000008</v>
      </c>
      <c r="DH3088">
        <v>7.000826</v>
      </c>
      <c r="DI3088">
        <v>11.372299999999999</v>
      </c>
      <c r="DJ3088">
        <v>13.72725</v>
      </c>
      <c r="DK3088">
        <v>11.877739999999999</v>
      </c>
      <c r="DL3088">
        <v>133.84450000000001</v>
      </c>
      <c r="DM3088">
        <v>29.29438</v>
      </c>
      <c r="DN3088">
        <v>0.64444389999999996</v>
      </c>
      <c r="DO3088">
        <v>19</v>
      </c>
      <c r="DP3088">
        <v>19</v>
      </c>
    </row>
    <row r="3089" spans="1:120" hidden="1" x14ac:dyDescent="0.25">
      <c r="A3089" t="str">
        <f t="shared" si="48"/>
        <v>LCA-Sierra_Elect DA 1-4 (1PM-9PM)_44488_19-19</v>
      </c>
      <c r="B3089" t="s">
        <v>62</v>
      </c>
      <c r="C3089" t="s">
        <v>206</v>
      </c>
      <c r="D3089" t="s">
        <v>34</v>
      </c>
      <c r="E3089" t="s">
        <v>61</v>
      </c>
      <c r="F3089" t="s">
        <v>61</v>
      </c>
      <c r="G3089" t="s">
        <v>61</v>
      </c>
      <c r="H3089" t="s">
        <v>61</v>
      </c>
      <c r="I3089" t="s">
        <v>61</v>
      </c>
      <c r="J3089" t="s">
        <v>61</v>
      </c>
      <c r="K3089" t="s">
        <v>203</v>
      </c>
      <c r="L3089" s="18">
        <v>44488</v>
      </c>
      <c r="M3089">
        <v>19</v>
      </c>
      <c r="N3089">
        <v>19</v>
      </c>
      <c r="O3089" t="s">
        <v>258</v>
      </c>
      <c r="P3089">
        <v>11</v>
      </c>
      <c r="Q3089">
        <v>11</v>
      </c>
      <c r="R3089">
        <v>0</v>
      </c>
      <c r="S3089">
        <v>1</v>
      </c>
      <c r="T3089">
        <v>1</v>
      </c>
      <c r="U3089">
        <v>1</v>
      </c>
      <c r="V3089">
        <v>1</v>
      </c>
      <c r="W3089">
        <v>828.12</v>
      </c>
      <c r="X3089">
        <v>686.14</v>
      </c>
      <c r="Y3089">
        <v>636.24</v>
      </c>
      <c r="Z3089">
        <v>638.36</v>
      </c>
      <c r="AA3089">
        <v>606.91999999999996</v>
      </c>
      <c r="AB3089">
        <v>614.66</v>
      </c>
      <c r="AC3089">
        <v>612.16</v>
      </c>
      <c r="AD3089">
        <v>600.05999999999995</v>
      </c>
      <c r="AE3089">
        <v>594.54</v>
      </c>
      <c r="AF3089">
        <v>546.84</v>
      </c>
      <c r="AG3089">
        <v>565.74</v>
      </c>
      <c r="AH3089">
        <v>595.58000000000004</v>
      </c>
      <c r="AI3089">
        <v>598.16</v>
      </c>
      <c r="AJ3089">
        <v>587.22</v>
      </c>
      <c r="AK3089">
        <v>631.96</v>
      </c>
      <c r="AL3089">
        <v>632.24</v>
      </c>
      <c r="AM3089">
        <v>659.28</v>
      </c>
      <c r="AN3089">
        <v>638.34</v>
      </c>
      <c r="AO3089">
        <v>536.78</v>
      </c>
      <c r="AP3089">
        <v>677.78</v>
      </c>
      <c r="AQ3089">
        <v>714.26</v>
      </c>
      <c r="AR3089">
        <v>699</v>
      </c>
      <c r="AS3089">
        <v>794.78</v>
      </c>
      <c r="AT3089">
        <v>786.3</v>
      </c>
      <c r="AU3089">
        <v>56.75</v>
      </c>
      <c r="AV3089">
        <v>49</v>
      </c>
      <c r="AW3089">
        <v>47.4</v>
      </c>
      <c r="AX3089">
        <v>46.45</v>
      </c>
      <c r="AY3089">
        <v>45.75</v>
      </c>
      <c r="AZ3089">
        <v>45.05</v>
      </c>
      <c r="BA3089">
        <v>44.25</v>
      </c>
      <c r="BB3089">
        <v>43.85</v>
      </c>
      <c r="BC3089">
        <v>44.75</v>
      </c>
      <c r="BD3089">
        <v>50.5</v>
      </c>
      <c r="BE3089">
        <v>55.1</v>
      </c>
      <c r="BF3089">
        <v>59.45</v>
      </c>
      <c r="BG3089">
        <v>62.85</v>
      </c>
      <c r="BH3089">
        <v>65.3</v>
      </c>
      <c r="BI3089">
        <v>67.8</v>
      </c>
      <c r="BJ3089">
        <v>68.099999999999994</v>
      </c>
      <c r="BK3089">
        <v>67.900000000000006</v>
      </c>
      <c r="BL3089">
        <v>67.95</v>
      </c>
      <c r="BM3089">
        <v>66.8</v>
      </c>
      <c r="BN3089">
        <v>65</v>
      </c>
      <c r="BO3089">
        <v>64.25</v>
      </c>
      <c r="BP3089">
        <v>63.8</v>
      </c>
      <c r="BQ3089">
        <v>64.25</v>
      </c>
      <c r="BR3089">
        <v>63.05</v>
      </c>
      <c r="BS3089">
        <v>-49.932670000000002</v>
      </c>
      <c r="BT3089">
        <v>8.8602290000000004</v>
      </c>
      <c r="BU3089">
        <v>9.9824300000000008</v>
      </c>
      <c r="BV3089">
        <v>-9.2554239999999997</v>
      </c>
      <c r="BW3089">
        <v>-0.75369299999999995</v>
      </c>
      <c r="BX3089">
        <v>-12.79637</v>
      </c>
      <c r="BY3089">
        <v>-6.346393</v>
      </c>
      <c r="BZ3089">
        <v>-1.439465</v>
      </c>
      <c r="CA3089">
        <v>14.30143</v>
      </c>
      <c r="CB3089">
        <v>12.05903</v>
      </c>
      <c r="CC3089">
        <v>54.561819999999997</v>
      </c>
      <c r="CD3089">
        <v>42.33511</v>
      </c>
      <c r="CE3089">
        <v>27.122420000000002</v>
      </c>
      <c r="CF3089">
        <v>20.589469999999999</v>
      </c>
      <c r="CG3089">
        <v>-12.50914</v>
      </c>
      <c r="CH3089">
        <v>-38.367930000000001</v>
      </c>
      <c r="CI3089">
        <v>-6.6858339999999998</v>
      </c>
      <c r="CJ3089">
        <v>9.2420039999999997</v>
      </c>
      <c r="CK3089">
        <v>141.90600000000001</v>
      </c>
      <c r="CL3089">
        <v>58.747199999999999</v>
      </c>
      <c r="CM3089">
        <v>3.6160060000000001</v>
      </c>
      <c r="CN3089">
        <v>5.6519430000000002</v>
      </c>
      <c r="CO3089">
        <v>-20.1828</v>
      </c>
      <c r="CP3089">
        <v>-22.691739999999999</v>
      </c>
      <c r="CQ3089">
        <v>283.05419999999998</v>
      </c>
      <c r="CR3089">
        <v>940.75369999999998</v>
      </c>
      <c r="CS3089">
        <v>744.64089999999999</v>
      </c>
      <c r="CT3089">
        <v>485.93119999999999</v>
      </c>
      <c r="CU3089">
        <v>333.79059999999998</v>
      </c>
      <c r="CV3089">
        <v>120.1918</v>
      </c>
      <c r="CW3089">
        <v>186.1293</v>
      </c>
      <c r="CX3089">
        <v>328.68599999999998</v>
      </c>
      <c r="CY3089">
        <v>414.47620000000001</v>
      </c>
      <c r="CZ3089">
        <v>461.37689999999998</v>
      </c>
      <c r="DA3089">
        <v>331.49700000000001</v>
      </c>
      <c r="DB3089">
        <v>622.4443</v>
      </c>
      <c r="DC3089">
        <v>373.70800000000003</v>
      </c>
      <c r="DD3089">
        <v>382.35219999999998</v>
      </c>
      <c r="DE3089">
        <v>368.02420000000001</v>
      </c>
      <c r="DF3089">
        <v>405.31990000000002</v>
      </c>
      <c r="DG3089">
        <v>187.37129999999999</v>
      </c>
      <c r="DH3089">
        <v>277.92700000000002</v>
      </c>
      <c r="DI3089">
        <v>2616.7759999999998</v>
      </c>
      <c r="DJ3089">
        <v>976.87019999999995</v>
      </c>
      <c r="DK3089">
        <v>1024.8320000000001</v>
      </c>
      <c r="DL3089">
        <v>390.85930000000002</v>
      </c>
      <c r="DM3089">
        <v>241.18389999999999</v>
      </c>
      <c r="DN3089">
        <v>240.6979</v>
      </c>
      <c r="DO3089">
        <v>19</v>
      </c>
      <c r="DP3089">
        <v>19</v>
      </c>
    </row>
    <row r="3090" spans="1:120" hidden="1" x14ac:dyDescent="0.25">
      <c r="A3090" t="str">
        <f t="shared" si="48"/>
        <v>OtherDR-Yes_Elect DA 1-4 (1PM-9PM)_44488_19-19</v>
      </c>
      <c r="B3090" t="s">
        <v>62</v>
      </c>
      <c r="C3090" t="s">
        <v>324</v>
      </c>
      <c r="D3090" t="s">
        <v>61</v>
      </c>
      <c r="E3090" t="s">
        <v>61</v>
      </c>
      <c r="F3090" t="s">
        <v>61</v>
      </c>
      <c r="G3090" t="s">
        <v>61</v>
      </c>
      <c r="H3090" t="s">
        <v>61</v>
      </c>
      <c r="I3090" t="s">
        <v>98</v>
      </c>
      <c r="J3090" t="s">
        <v>61</v>
      </c>
      <c r="K3090" t="s">
        <v>203</v>
      </c>
      <c r="L3090" s="18">
        <v>44488</v>
      </c>
      <c r="M3090">
        <v>19</v>
      </c>
      <c r="N3090">
        <v>19</v>
      </c>
      <c r="O3090" t="s">
        <v>258</v>
      </c>
      <c r="P3090">
        <v>4</v>
      </c>
      <c r="Q3090">
        <v>4</v>
      </c>
      <c r="R3090">
        <v>0</v>
      </c>
      <c r="S3090">
        <v>1</v>
      </c>
      <c r="T3090">
        <v>1</v>
      </c>
      <c r="U3090">
        <v>1</v>
      </c>
      <c r="V3090">
        <v>1</v>
      </c>
      <c r="W3090">
        <v>667.64</v>
      </c>
      <c r="X3090">
        <v>528.62</v>
      </c>
      <c r="Y3090">
        <v>540.32000000000005</v>
      </c>
      <c r="Z3090">
        <v>530.36</v>
      </c>
      <c r="AA3090">
        <v>510.36</v>
      </c>
      <c r="AB3090">
        <v>523.62</v>
      </c>
      <c r="AC3090">
        <v>445.84</v>
      </c>
      <c r="AD3090">
        <v>435.58</v>
      </c>
      <c r="AE3090">
        <v>459.82</v>
      </c>
      <c r="AF3090">
        <v>432.44</v>
      </c>
      <c r="AG3090">
        <v>475.74</v>
      </c>
      <c r="AH3090">
        <v>458.86</v>
      </c>
      <c r="AI3090">
        <v>463.04</v>
      </c>
      <c r="AJ3090">
        <v>453.22</v>
      </c>
      <c r="AK3090">
        <v>485.32</v>
      </c>
      <c r="AL3090">
        <v>462.8</v>
      </c>
      <c r="AM3090">
        <v>415.04</v>
      </c>
      <c r="AN3090">
        <v>387.06</v>
      </c>
      <c r="AO3090">
        <v>306.3</v>
      </c>
      <c r="AP3090">
        <v>413.7</v>
      </c>
      <c r="AQ3090">
        <v>449.62</v>
      </c>
      <c r="AR3090">
        <v>501.48</v>
      </c>
      <c r="AS3090">
        <v>634.86</v>
      </c>
      <c r="AT3090">
        <v>625.98</v>
      </c>
      <c r="AU3090">
        <v>56.75</v>
      </c>
      <c r="AV3090">
        <v>49</v>
      </c>
      <c r="AW3090">
        <v>47.4</v>
      </c>
      <c r="AX3090">
        <v>46.45</v>
      </c>
      <c r="AY3090">
        <v>45.75</v>
      </c>
      <c r="AZ3090">
        <v>45.05</v>
      </c>
      <c r="BA3090">
        <v>44.25</v>
      </c>
      <c r="BB3090">
        <v>43.85</v>
      </c>
      <c r="BC3090">
        <v>44.75</v>
      </c>
      <c r="BD3090">
        <v>50.5</v>
      </c>
      <c r="BE3090">
        <v>55.1</v>
      </c>
      <c r="BF3090">
        <v>59.45</v>
      </c>
      <c r="BG3090">
        <v>62.85</v>
      </c>
      <c r="BH3090">
        <v>65.3</v>
      </c>
      <c r="BI3090">
        <v>67.8</v>
      </c>
      <c r="BJ3090">
        <v>68.099999999999994</v>
      </c>
      <c r="BK3090">
        <v>67.900000000000006</v>
      </c>
      <c r="BL3090">
        <v>67.95</v>
      </c>
      <c r="BM3090">
        <v>66.8</v>
      </c>
      <c r="BN3090">
        <v>65</v>
      </c>
      <c r="BO3090">
        <v>64.25</v>
      </c>
      <c r="BP3090">
        <v>63.8</v>
      </c>
      <c r="BQ3090">
        <v>64.25</v>
      </c>
      <c r="BR3090">
        <v>63.05</v>
      </c>
      <c r="BS3090">
        <v>-49.180799999999998</v>
      </c>
      <c r="BT3090">
        <v>9.0807000000000002</v>
      </c>
      <c r="BU3090">
        <v>9.6656549999999992</v>
      </c>
      <c r="BV3090">
        <v>-8.7864339999999999</v>
      </c>
      <c r="BW3090">
        <v>-2.4779949999999999</v>
      </c>
      <c r="BX3090">
        <v>-14.16033</v>
      </c>
      <c r="BY3090">
        <v>-6.0142280000000001</v>
      </c>
      <c r="BZ3090">
        <v>-1.7267539999999999</v>
      </c>
      <c r="CA3090">
        <v>14.04622</v>
      </c>
      <c r="CB3090">
        <v>13.90821</v>
      </c>
      <c r="CC3090">
        <v>47.945529999999998</v>
      </c>
      <c r="CD3090">
        <v>43.950229999999998</v>
      </c>
      <c r="CE3090">
        <v>37.654269999999997</v>
      </c>
      <c r="CF3090">
        <v>31.01558</v>
      </c>
      <c r="CG3090">
        <v>-1.564225</v>
      </c>
      <c r="CH3090">
        <v>-5.670471</v>
      </c>
      <c r="CI3090">
        <v>5.0275999999999996</v>
      </c>
      <c r="CJ3090">
        <v>12.319940000000001</v>
      </c>
      <c r="CK3090">
        <v>145.43889999999999</v>
      </c>
      <c r="CL3090">
        <v>60.665950000000002</v>
      </c>
      <c r="CM3090">
        <v>7.1099670000000001</v>
      </c>
      <c r="CN3090">
        <v>4.505128</v>
      </c>
      <c r="CO3090">
        <v>-26.27861</v>
      </c>
      <c r="CP3090">
        <v>-20.164929999999998</v>
      </c>
      <c r="CQ3090">
        <v>281.32990000000001</v>
      </c>
      <c r="CR3090">
        <v>938.83910000000003</v>
      </c>
      <c r="CS3090">
        <v>743.41290000000004</v>
      </c>
      <c r="CT3090">
        <v>481.29700000000003</v>
      </c>
      <c r="CU3090">
        <v>329.90910000000002</v>
      </c>
      <c r="CV3090">
        <v>114.52209999999999</v>
      </c>
      <c r="CW3090">
        <v>185.1035</v>
      </c>
      <c r="CX3090">
        <v>317.95490000000001</v>
      </c>
      <c r="CY3090">
        <v>411.74020000000002</v>
      </c>
      <c r="CZ3090">
        <v>436.1259</v>
      </c>
      <c r="DA3090">
        <v>242.59630000000001</v>
      </c>
      <c r="DB3090">
        <v>194.93950000000001</v>
      </c>
      <c r="DC3090">
        <v>251.5532</v>
      </c>
      <c r="DD3090">
        <v>273.04270000000002</v>
      </c>
      <c r="DE3090">
        <v>311.8802</v>
      </c>
      <c r="DF3090">
        <v>236.36660000000001</v>
      </c>
      <c r="DG3090">
        <v>175.4477</v>
      </c>
      <c r="DH3090">
        <v>268.46899999999999</v>
      </c>
      <c r="DI3090">
        <v>2602.64</v>
      </c>
      <c r="DJ3090">
        <v>954.96439999999996</v>
      </c>
      <c r="DK3090">
        <v>1009.715</v>
      </c>
      <c r="DL3090">
        <v>253.5307</v>
      </c>
      <c r="DM3090">
        <v>209.51509999999999</v>
      </c>
      <c r="DN3090">
        <v>237.7604</v>
      </c>
      <c r="DO3090">
        <v>19</v>
      </c>
      <c r="DP3090">
        <v>19</v>
      </c>
    </row>
    <row r="3091" spans="1:120" hidden="1" x14ac:dyDescent="0.25">
      <c r="A3091" t="str">
        <f t="shared" si="48"/>
        <v>OtherDR-No_Elect DA 1-4 (1PM-9PM)_44488_19-19</v>
      </c>
      <c r="B3091" t="s">
        <v>62</v>
      </c>
      <c r="C3091" t="s">
        <v>323</v>
      </c>
      <c r="D3091" t="s">
        <v>61</v>
      </c>
      <c r="E3091" t="s">
        <v>61</v>
      </c>
      <c r="F3091" t="s">
        <v>61</v>
      </c>
      <c r="G3091" t="s">
        <v>61</v>
      </c>
      <c r="H3091" t="s">
        <v>61</v>
      </c>
      <c r="I3091" t="s">
        <v>97</v>
      </c>
      <c r="J3091" t="s">
        <v>61</v>
      </c>
      <c r="K3091" t="s">
        <v>203</v>
      </c>
      <c r="L3091" s="18">
        <v>44488</v>
      </c>
      <c r="M3091">
        <v>19</v>
      </c>
      <c r="N3091">
        <v>19</v>
      </c>
      <c r="O3091" t="s">
        <v>258</v>
      </c>
      <c r="P3091">
        <v>7</v>
      </c>
      <c r="Q3091">
        <v>7</v>
      </c>
      <c r="R3091">
        <v>0</v>
      </c>
      <c r="S3091">
        <v>0</v>
      </c>
      <c r="T3091">
        <v>1</v>
      </c>
      <c r="U3091">
        <v>1</v>
      </c>
      <c r="V3091">
        <v>1</v>
      </c>
      <c r="W3091">
        <v>160.47999999999999</v>
      </c>
      <c r="X3091">
        <v>157.52000000000001</v>
      </c>
      <c r="Y3091">
        <v>95.92</v>
      </c>
      <c r="Z3091">
        <v>108</v>
      </c>
      <c r="AA3091">
        <v>96.56</v>
      </c>
      <c r="AB3091">
        <v>91.04</v>
      </c>
      <c r="AC3091">
        <v>166.32</v>
      </c>
      <c r="AD3091">
        <v>164.48</v>
      </c>
      <c r="AE3091">
        <v>134.72</v>
      </c>
      <c r="AF3091">
        <v>114.4</v>
      </c>
      <c r="AG3091">
        <v>90</v>
      </c>
      <c r="AH3091">
        <v>136.72</v>
      </c>
      <c r="AI3091">
        <v>135.12</v>
      </c>
      <c r="AJ3091">
        <v>134</v>
      </c>
      <c r="AK3091">
        <v>146.63999999999999</v>
      </c>
      <c r="AL3091">
        <v>169.44</v>
      </c>
      <c r="AM3091">
        <v>244.24</v>
      </c>
      <c r="AN3091">
        <v>251.28</v>
      </c>
      <c r="AO3091">
        <v>230.48</v>
      </c>
      <c r="AP3091">
        <v>264.08</v>
      </c>
      <c r="AQ3091">
        <v>264.64</v>
      </c>
      <c r="AR3091">
        <v>197.52</v>
      </c>
      <c r="AS3091">
        <v>159.91999999999999</v>
      </c>
      <c r="AT3091">
        <v>160.32</v>
      </c>
      <c r="AU3091">
        <v>56.75</v>
      </c>
      <c r="AV3091">
        <v>49</v>
      </c>
      <c r="AW3091">
        <v>47.4</v>
      </c>
      <c r="AX3091">
        <v>46.45</v>
      </c>
      <c r="AY3091">
        <v>45.75</v>
      </c>
      <c r="AZ3091">
        <v>45.05</v>
      </c>
      <c r="BA3091">
        <v>44.25</v>
      </c>
      <c r="BB3091">
        <v>43.85</v>
      </c>
      <c r="BC3091">
        <v>44.75</v>
      </c>
      <c r="BD3091">
        <v>50.5</v>
      </c>
      <c r="BE3091">
        <v>55.1</v>
      </c>
      <c r="BF3091">
        <v>59.45</v>
      </c>
      <c r="BG3091">
        <v>62.85</v>
      </c>
      <c r="BH3091">
        <v>65.3</v>
      </c>
      <c r="BI3091">
        <v>67.8</v>
      </c>
      <c r="BJ3091">
        <v>68.099999999999994</v>
      </c>
      <c r="BK3091">
        <v>67.900000000000006</v>
      </c>
      <c r="BL3091">
        <v>67.95</v>
      </c>
      <c r="BM3091">
        <v>66.8</v>
      </c>
      <c r="BN3091">
        <v>65</v>
      </c>
      <c r="BO3091">
        <v>64.25</v>
      </c>
      <c r="BP3091">
        <v>63.8</v>
      </c>
      <c r="BQ3091">
        <v>64.25</v>
      </c>
      <c r="BR3091">
        <v>63.05</v>
      </c>
      <c r="BS3091">
        <v>-0.75187029999999999</v>
      </c>
      <c r="BT3091">
        <v>-0.22047130000000001</v>
      </c>
      <c r="BU3091">
        <v>0.31677529999999998</v>
      </c>
      <c r="BV3091">
        <v>-0.46898980000000001</v>
      </c>
      <c r="BW3091">
        <v>1.724302</v>
      </c>
      <c r="BX3091">
        <v>1.3639600000000001</v>
      </c>
      <c r="BY3091">
        <v>-0.33216469999999998</v>
      </c>
      <c r="BZ3091">
        <v>0.28728930000000003</v>
      </c>
      <c r="CA3091">
        <v>0.25521779999999999</v>
      </c>
      <c r="CB3091">
        <v>-1.8491820000000001</v>
      </c>
      <c r="CC3091">
        <v>6.6162939999999999</v>
      </c>
      <c r="CD3091">
        <v>-1.6151139999999999</v>
      </c>
      <c r="CE3091">
        <v>-10.531840000000001</v>
      </c>
      <c r="CF3091">
        <v>-10.42611</v>
      </c>
      <c r="CG3091">
        <v>-10.94491</v>
      </c>
      <c r="CH3091">
        <v>-32.69746</v>
      </c>
      <c r="CI3091">
        <v>-11.713430000000001</v>
      </c>
      <c r="CJ3091">
        <v>-3.0779369999999999</v>
      </c>
      <c r="CK3091">
        <v>-3.532864</v>
      </c>
      <c r="CL3091">
        <v>-1.9187529999999999</v>
      </c>
      <c r="CM3091">
        <v>-3.4939619999999998</v>
      </c>
      <c r="CN3091">
        <v>1.1468149999999999</v>
      </c>
      <c r="CO3091">
        <v>6.095809</v>
      </c>
      <c r="CP3091">
        <v>-2.5268060000000001</v>
      </c>
      <c r="CQ3091">
        <v>1.7243189999999999</v>
      </c>
      <c r="CR3091">
        <v>1.9145460000000001</v>
      </c>
      <c r="CS3091">
        <v>1.228013</v>
      </c>
      <c r="CT3091">
        <v>4.6341450000000002</v>
      </c>
      <c r="CU3091">
        <v>3.8814389999999999</v>
      </c>
      <c r="CV3091">
        <v>5.6697550000000003</v>
      </c>
      <c r="CW3091">
        <v>1.0258640000000001</v>
      </c>
      <c r="CX3091">
        <v>10.73105</v>
      </c>
      <c r="CY3091">
        <v>2.736011</v>
      </c>
      <c r="CZ3091">
        <v>25.25103</v>
      </c>
      <c r="DA3091">
        <v>88.900630000000007</v>
      </c>
      <c r="DB3091">
        <v>427.50479999999999</v>
      </c>
      <c r="DC3091">
        <v>122.15479999999999</v>
      </c>
      <c r="DD3091">
        <v>109.3095</v>
      </c>
      <c r="DE3091">
        <v>56.143999999999998</v>
      </c>
      <c r="DF3091">
        <v>168.95330000000001</v>
      </c>
      <c r="DG3091">
        <v>11.9236</v>
      </c>
      <c r="DH3091">
        <v>9.458005</v>
      </c>
      <c r="DI3091">
        <v>14.13597</v>
      </c>
      <c r="DJ3091">
        <v>21.905860000000001</v>
      </c>
      <c r="DK3091">
        <v>15.11763</v>
      </c>
      <c r="DL3091">
        <v>137.32859999999999</v>
      </c>
      <c r="DM3091">
        <v>31.668849999999999</v>
      </c>
      <c r="DN3091">
        <v>2.9374950000000002</v>
      </c>
      <c r="DO3091">
        <v>19</v>
      </c>
      <c r="DP3091">
        <v>19</v>
      </c>
    </row>
    <row r="3092" spans="1:120" hidden="1" x14ac:dyDescent="0.25">
      <c r="A3092" t="str">
        <f t="shared" si="48"/>
        <v>Industry_Type-3. Wholesale, Transport, other utilities_Elect DA 1-4 (1PM-9PM)_44488_19-19</v>
      </c>
      <c r="B3092" t="s">
        <v>62</v>
      </c>
      <c r="C3092" t="s">
        <v>202</v>
      </c>
      <c r="D3092" t="s">
        <v>61</v>
      </c>
      <c r="E3092" t="s">
        <v>61</v>
      </c>
      <c r="F3092" t="s">
        <v>61</v>
      </c>
      <c r="G3092" t="s">
        <v>31</v>
      </c>
      <c r="H3092" t="s">
        <v>61</v>
      </c>
      <c r="I3092" t="s">
        <v>61</v>
      </c>
      <c r="J3092" t="s">
        <v>61</v>
      </c>
      <c r="K3092" t="s">
        <v>203</v>
      </c>
      <c r="L3092" s="18">
        <v>44488</v>
      </c>
      <c r="M3092">
        <v>19</v>
      </c>
      <c r="N3092">
        <v>19</v>
      </c>
      <c r="O3092" t="s">
        <v>258</v>
      </c>
      <c r="P3092">
        <v>8</v>
      </c>
      <c r="Q3092">
        <v>8</v>
      </c>
      <c r="R3092">
        <v>0</v>
      </c>
      <c r="S3092">
        <v>1</v>
      </c>
      <c r="T3092">
        <v>1</v>
      </c>
      <c r="U3092">
        <v>1</v>
      </c>
      <c r="V3092">
        <v>1</v>
      </c>
      <c r="W3092">
        <v>801.46</v>
      </c>
      <c r="X3092">
        <v>661.9</v>
      </c>
      <c r="Y3092">
        <v>610.9</v>
      </c>
      <c r="Z3092">
        <v>612.20000000000005</v>
      </c>
      <c r="AA3092">
        <v>582.52</v>
      </c>
      <c r="AB3092">
        <v>561.14</v>
      </c>
      <c r="AC3092">
        <v>522</v>
      </c>
      <c r="AD3092">
        <v>514.36</v>
      </c>
      <c r="AE3092">
        <v>523.74</v>
      </c>
      <c r="AF3092">
        <v>494.44</v>
      </c>
      <c r="AG3092">
        <v>524.38</v>
      </c>
      <c r="AH3092">
        <v>499.8</v>
      </c>
      <c r="AI3092">
        <v>509.9</v>
      </c>
      <c r="AJ3092">
        <v>499.72</v>
      </c>
      <c r="AK3092">
        <v>531.20000000000005</v>
      </c>
      <c r="AL3092">
        <v>508.46</v>
      </c>
      <c r="AM3092">
        <v>532.14</v>
      </c>
      <c r="AN3092">
        <v>505.12</v>
      </c>
      <c r="AO3092">
        <v>428.06</v>
      </c>
      <c r="AP3092">
        <v>596.67999999999995</v>
      </c>
      <c r="AQ3092">
        <v>631.9</v>
      </c>
      <c r="AR3092">
        <v>659.88</v>
      </c>
      <c r="AS3092">
        <v>768.3</v>
      </c>
      <c r="AT3092">
        <v>759.34</v>
      </c>
      <c r="AU3092">
        <v>56.75</v>
      </c>
      <c r="AV3092">
        <v>49</v>
      </c>
      <c r="AW3092">
        <v>47.4</v>
      </c>
      <c r="AX3092">
        <v>46.45</v>
      </c>
      <c r="AY3092">
        <v>45.75</v>
      </c>
      <c r="AZ3092">
        <v>45.05</v>
      </c>
      <c r="BA3092">
        <v>44.25</v>
      </c>
      <c r="BB3092">
        <v>43.85</v>
      </c>
      <c r="BC3092">
        <v>44.75</v>
      </c>
      <c r="BD3092">
        <v>50.5</v>
      </c>
      <c r="BE3092">
        <v>55.1</v>
      </c>
      <c r="BF3092">
        <v>59.45</v>
      </c>
      <c r="BG3092">
        <v>62.85</v>
      </c>
      <c r="BH3092">
        <v>65.3</v>
      </c>
      <c r="BI3092">
        <v>67.8</v>
      </c>
      <c r="BJ3092">
        <v>68.099999999999994</v>
      </c>
      <c r="BK3092">
        <v>67.900000000000006</v>
      </c>
      <c r="BL3092">
        <v>67.95</v>
      </c>
      <c r="BM3092">
        <v>66.8</v>
      </c>
      <c r="BN3092">
        <v>65</v>
      </c>
      <c r="BO3092">
        <v>64.25</v>
      </c>
      <c r="BP3092">
        <v>63.8</v>
      </c>
      <c r="BQ3092">
        <v>64.25</v>
      </c>
      <c r="BR3092">
        <v>63.05</v>
      </c>
      <c r="BS3092">
        <v>-48.636310000000002</v>
      </c>
      <c r="BT3092">
        <v>10.21378</v>
      </c>
      <c r="BU3092">
        <v>10.73066</v>
      </c>
      <c r="BV3092">
        <v>-8.1690349999999992</v>
      </c>
      <c r="BW3092">
        <v>-0.45632010000000001</v>
      </c>
      <c r="BX3092">
        <v>-14.355090000000001</v>
      </c>
      <c r="BY3092">
        <v>-7.5782679999999996</v>
      </c>
      <c r="BZ3092">
        <v>-2.131669</v>
      </c>
      <c r="CA3092">
        <v>15.19398</v>
      </c>
      <c r="CB3092">
        <v>15.71485</v>
      </c>
      <c r="CC3092">
        <v>41.970050000000001</v>
      </c>
      <c r="CD3092">
        <v>40.232129999999998</v>
      </c>
      <c r="CE3092">
        <v>40.537860000000002</v>
      </c>
      <c r="CF3092">
        <v>32.105020000000003</v>
      </c>
      <c r="CG3092">
        <v>0.47828480000000001</v>
      </c>
      <c r="CH3092">
        <v>-19.671520000000001</v>
      </c>
      <c r="CI3092">
        <v>6.8148090000000003</v>
      </c>
      <c r="CJ3092">
        <v>14.39045</v>
      </c>
      <c r="CK3092">
        <v>147.79509999999999</v>
      </c>
      <c r="CL3092">
        <v>60.292270000000002</v>
      </c>
      <c r="CM3092">
        <v>8.2570530000000009</v>
      </c>
      <c r="CN3092">
        <v>3.951047</v>
      </c>
      <c r="CO3092">
        <v>-27.40868</v>
      </c>
      <c r="CP3092">
        <v>-21.342860000000002</v>
      </c>
      <c r="CQ3092">
        <v>282.59559999999999</v>
      </c>
      <c r="CR3092">
        <v>939.85789999999997</v>
      </c>
      <c r="CS3092">
        <v>744.28660000000002</v>
      </c>
      <c r="CT3092">
        <v>485.51240000000001</v>
      </c>
      <c r="CU3092">
        <v>333.49160000000001</v>
      </c>
      <c r="CV3092">
        <v>113.9297</v>
      </c>
      <c r="CW3092">
        <v>139.2647</v>
      </c>
      <c r="CX3092">
        <v>305.5772</v>
      </c>
      <c r="CY3092">
        <v>403.45400000000001</v>
      </c>
      <c r="CZ3092">
        <v>427.892</v>
      </c>
      <c r="DA3092">
        <v>190.32849999999999</v>
      </c>
      <c r="DB3092">
        <v>172.16720000000001</v>
      </c>
      <c r="DC3092">
        <v>238.56540000000001</v>
      </c>
      <c r="DD3092">
        <v>274.19540000000001</v>
      </c>
      <c r="DE3092">
        <v>313.88580000000002</v>
      </c>
      <c r="DF3092">
        <v>388.78640000000001</v>
      </c>
      <c r="DG3092">
        <v>177.8167</v>
      </c>
      <c r="DH3092">
        <v>270.85480000000001</v>
      </c>
      <c r="DI3092">
        <v>2605.35</v>
      </c>
      <c r="DJ3092">
        <v>963.06100000000004</v>
      </c>
      <c r="DK3092">
        <v>1012.8390000000001</v>
      </c>
      <c r="DL3092">
        <v>256.90969999999999</v>
      </c>
      <c r="DM3092">
        <v>211.84139999999999</v>
      </c>
      <c r="DN3092">
        <v>239.9718</v>
      </c>
      <c r="DO3092">
        <v>19</v>
      </c>
      <c r="DP3092">
        <v>19</v>
      </c>
    </row>
    <row r="3093" spans="1:120" hidden="1" x14ac:dyDescent="0.25">
      <c r="A3093" t="str">
        <f t="shared" si="48"/>
        <v>Size_Grp-20 to 199.99 kW_Elect DA 1-4 (1PM-9PM)_44488_19-19</v>
      </c>
      <c r="B3093" t="s">
        <v>62</v>
      </c>
      <c r="C3093" t="s">
        <v>201</v>
      </c>
      <c r="D3093" t="s">
        <v>61</v>
      </c>
      <c r="E3093" t="s">
        <v>61</v>
      </c>
      <c r="F3093" t="s">
        <v>61</v>
      </c>
      <c r="G3093" t="s">
        <v>61</v>
      </c>
      <c r="H3093" t="s">
        <v>61</v>
      </c>
      <c r="I3093" t="s">
        <v>61</v>
      </c>
      <c r="J3093" t="s">
        <v>101</v>
      </c>
      <c r="K3093" t="s">
        <v>203</v>
      </c>
      <c r="L3093" s="18">
        <v>44488</v>
      </c>
      <c r="M3093">
        <v>19</v>
      </c>
      <c r="N3093">
        <v>19</v>
      </c>
      <c r="O3093" t="s">
        <v>258</v>
      </c>
      <c r="P3093">
        <v>8</v>
      </c>
      <c r="Q3093">
        <v>8</v>
      </c>
      <c r="R3093">
        <v>0</v>
      </c>
      <c r="S3093">
        <v>0</v>
      </c>
      <c r="T3093">
        <v>1</v>
      </c>
      <c r="U3093">
        <v>1</v>
      </c>
      <c r="V3093">
        <v>1</v>
      </c>
      <c r="W3093">
        <v>225.86</v>
      </c>
      <c r="X3093">
        <v>220.56</v>
      </c>
      <c r="Y3093">
        <v>158.13999999999999</v>
      </c>
      <c r="Z3093">
        <v>170.48</v>
      </c>
      <c r="AA3093">
        <v>136.08000000000001</v>
      </c>
      <c r="AB3093">
        <v>130.16</v>
      </c>
      <c r="AC3093">
        <v>163.72</v>
      </c>
      <c r="AD3093">
        <v>163.13999999999999</v>
      </c>
      <c r="AE3093">
        <v>133.52000000000001</v>
      </c>
      <c r="AF3093">
        <v>111.36</v>
      </c>
      <c r="AG3093">
        <v>84.56</v>
      </c>
      <c r="AH3093">
        <v>71.7</v>
      </c>
      <c r="AI3093">
        <v>71.3</v>
      </c>
      <c r="AJ3093">
        <v>69.98</v>
      </c>
      <c r="AK3093">
        <v>82.04</v>
      </c>
      <c r="AL3093">
        <v>106.66</v>
      </c>
      <c r="AM3093">
        <v>183.94</v>
      </c>
      <c r="AN3093">
        <v>193.78</v>
      </c>
      <c r="AO3093">
        <v>171.44</v>
      </c>
      <c r="AP3093">
        <v>207.42</v>
      </c>
      <c r="AQ3093">
        <v>207.24</v>
      </c>
      <c r="AR3093">
        <v>183.6</v>
      </c>
      <c r="AS3093">
        <v>222.56</v>
      </c>
      <c r="AT3093">
        <v>224.56</v>
      </c>
      <c r="AU3093">
        <v>56.75</v>
      </c>
      <c r="AV3093">
        <v>49</v>
      </c>
      <c r="AW3093">
        <v>47.4</v>
      </c>
      <c r="AX3093">
        <v>46.45</v>
      </c>
      <c r="AY3093">
        <v>45.75</v>
      </c>
      <c r="AZ3093">
        <v>45.05</v>
      </c>
      <c r="BA3093">
        <v>44.25</v>
      </c>
      <c r="BB3093">
        <v>43.85</v>
      </c>
      <c r="BC3093">
        <v>44.75</v>
      </c>
      <c r="BD3093">
        <v>50.5</v>
      </c>
      <c r="BE3093">
        <v>55.1</v>
      </c>
      <c r="BF3093">
        <v>59.45</v>
      </c>
      <c r="BG3093">
        <v>62.85</v>
      </c>
      <c r="BH3093">
        <v>65.3</v>
      </c>
      <c r="BI3093">
        <v>67.8</v>
      </c>
      <c r="BJ3093">
        <v>68.099999999999994</v>
      </c>
      <c r="BK3093">
        <v>67.900000000000006</v>
      </c>
      <c r="BL3093">
        <v>67.95</v>
      </c>
      <c r="BM3093">
        <v>66.8</v>
      </c>
      <c r="BN3093">
        <v>65</v>
      </c>
      <c r="BO3093">
        <v>64.25</v>
      </c>
      <c r="BP3093">
        <v>63.8</v>
      </c>
      <c r="BQ3093">
        <v>64.25</v>
      </c>
      <c r="BR3093">
        <v>63.05</v>
      </c>
      <c r="BS3093">
        <v>-4.9822129999999998</v>
      </c>
      <c r="BT3093">
        <v>-1.544821</v>
      </c>
      <c r="BU3093">
        <v>-2.2358699999999998</v>
      </c>
      <c r="BV3093">
        <v>-3.6628150000000002</v>
      </c>
      <c r="BW3093">
        <v>0.1799876</v>
      </c>
      <c r="BX3093">
        <v>1.5008429999999999</v>
      </c>
      <c r="BY3093">
        <v>2.3549929999999999</v>
      </c>
      <c r="BZ3093">
        <v>-1.6463730000000001</v>
      </c>
      <c r="CA3093">
        <v>-1.1091519999999999</v>
      </c>
      <c r="CB3093">
        <v>-2.6393420000000001</v>
      </c>
      <c r="CC3093">
        <v>2.9206319999999999</v>
      </c>
      <c r="CD3093">
        <v>-3.2332390000000002</v>
      </c>
      <c r="CE3093">
        <v>-6.3680009999999996</v>
      </c>
      <c r="CF3093">
        <v>-7.5252489999999996</v>
      </c>
      <c r="CG3093">
        <v>-7.8671920000000002</v>
      </c>
      <c r="CH3093">
        <v>-29.103860000000001</v>
      </c>
      <c r="CI3093">
        <v>-8.9715000000000007</v>
      </c>
      <c r="CJ3093">
        <v>-0.75731850000000001</v>
      </c>
      <c r="CK3093">
        <v>0.49380950000000001</v>
      </c>
      <c r="CL3093">
        <v>0.33014939999999998</v>
      </c>
      <c r="CM3093">
        <v>0.35447079999999997</v>
      </c>
      <c r="CN3093">
        <v>-0.5471454</v>
      </c>
      <c r="CO3093">
        <v>-5.1179480000000002</v>
      </c>
      <c r="CP3093">
        <v>-4.5717639999999999</v>
      </c>
      <c r="CQ3093">
        <v>2.2412619999999999</v>
      </c>
      <c r="CR3093">
        <v>2.023901</v>
      </c>
      <c r="CS3093">
        <v>1.9379059999999999</v>
      </c>
      <c r="CT3093">
        <v>5.070678</v>
      </c>
      <c r="CU3093">
        <v>3.9086479999999999</v>
      </c>
      <c r="CV3093">
        <v>6.3714259999999996</v>
      </c>
      <c r="CW3093">
        <v>46.829749999999997</v>
      </c>
      <c r="CX3093">
        <v>23.514220000000002</v>
      </c>
      <c r="CY3093">
        <v>11.144069999999999</v>
      </c>
      <c r="CZ3093">
        <v>30.626580000000001</v>
      </c>
      <c r="DA3093">
        <v>121.3386</v>
      </c>
      <c r="DB3093">
        <v>104.8489</v>
      </c>
      <c r="DC3093">
        <v>120.3939</v>
      </c>
      <c r="DD3093">
        <v>104.0535</v>
      </c>
      <c r="DE3093">
        <v>51.6342</v>
      </c>
      <c r="DF3093">
        <v>166.18350000000001</v>
      </c>
      <c r="DG3093">
        <v>9.4452010000000008</v>
      </c>
      <c r="DH3093">
        <v>4.4328849999999997</v>
      </c>
      <c r="DI3093">
        <v>5.2692399999999999</v>
      </c>
      <c r="DJ3093">
        <v>13.849629999999999</v>
      </c>
      <c r="DK3093">
        <v>3.5020280000000001</v>
      </c>
      <c r="DL3093">
        <v>6.0969449999999998</v>
      </c>
      <c r="DM3093">
        <v>4.7214090000000004</v>
      </c>
      <c r="DN3093">
        <v>3.2185229999999998</v>
      </c>
      <c r="DO3093">
        <v>19</v>
      </c>
      <c r="DP3093">
        <v>19</v>
      </c>
    </row>
    <row r="3094" spans="1:120" hidden="1" x14ac:dyDescent="0.25">
      <c r="A3094" t="str">
        <f t="shared" si="48"/>
        <v>Industry_Type-8. Other_Elect DA 1-4 (1PM-9PM)_44488_19-19</v>
      </c>
      <c r="B3094" t="s">
        <v>62</v>
      </c>
      <c r="C3094" t="s">
        <v>267</v>
      </c>
      <c r="D3094" t="s">
        <v>61</v>
      </c>
      <c r="E3094" t="s">
        <v>61</v>
      </c>
      <c r="F3094" t="s">
        <v>61</v>
      </c>
      <c r="G3094" t="s">
        <v>268</v>
      </c>
      <c r="H3094" t="s">
        <v>61</v>
      </c>
      <c r="I3094" t="s">
        <v>61</v>
      </c>
      <c r="J3094" t="s">
        <v>61</v>
      </c>
      <c r="K3094" t="s">
        <v>203</v>
      </c>
      <c r="L3094" s="18">
        <v>44488</v>
      </c>
      <c r="M3094">
        <v>19</v>
      </c>
      <c r="N3094">
        <v>19</v>
      </c>
      <c r="O3094" t="s">
        <v>258</v>
      </c>
      <c r="P3094">
        <v>1</v>
      </c>
      <c r="Q3094">
        <v>1</v>
      </c>
      <c r="R3094">
        <v>0</v>
      </c>
      <c r="S3094">
        <v>0</v>
      </c>
      <c r="T3094">
        <v>1</v>
      </c>
      <c r="U3094">
        <v>0</v>
      </c>
      <c r="V3094">
        <v>1</v>
      </c>
      <c r="W3094">
        <v>5.7</v>
      </c>
      <c r="X3094">
        <v>6</v>
      </c>
      <c r="Y3094">
        <v>6.3</v>
      </c>
      <c r="Z3094">
        <v>6</v>
      </c>
      <c r="AA3094">
        <v>6</v>
      </c>
      <c r="AB3094">
        <v>6</v>
      </c>
      <c r="AC3094">
        <v>6</v>
      </c>
      <c r="AD3094">
        <v>5.7</v>
      </c>
      <c r="AE3094">
        <v>6</v>
      </c>
      <c r="AF3094">
        <v>6</v>
      </c>
      <c r="AG3094">
        <v>6</v>
      </c>
      <c r="AH3094">
        <v>5.7</v>
      </c>
      <c r="AI3094">
        <v>5.7</v>
      </c>
      <c r="AJ3094">
        <v>5.0999999999999996</v>
      </c>
      <c r="AK3094">
        <v>5.4</v>
      </c>
      <c r="AL3094">
        <v>5.7</v>
      </c>
      <c r="AM3094">
        <v>5.7</v>
      </c>
      <c r="AN3094">
        <v>5.7</v>
      </c>
      <c r="AO3094">
        <v>6</v>
      </c>
      <c r="AP3094">
        <v>5.0999999999999996</v>
      </c>
      <c r="AQ3094">
        <v>5.4</v>
      </c>
      <c r="AR3094">
        <v>6</v>
      </c>
      <c r="AS3094">
        <v>6</v>
      </c>
      <c r="AT3094">
        <v>6</v>
      </c>
      <c r="AU3094">
        <v>56.75</v>
      </c>
      <c r="AV3094">
        <v>49</v>
      </c>
      <c r="AW3094">
        <v>47.4</v>
      </c>
      <c r="AX3094">
        <v>46.45</v>
      </c>
      <c r="AY3094">
        <v>45.75</v>
      </c>
      <c r="AZ3094">
        <v>45.05</v>
      </c>
      <c r="BA3094">
        <v>44.25</v>
      </c>
      <c r="BB3094">
        <v>43.85</v>
      </c>
      <c r="BC3094">
        <v>44.75</v>
      </c>
      <c r="BD3094">
        <v>50.5</v>
      </c>
      <c r="BE3094">
        <v>55.1</v>
      </c>
      <c r="BF3094">
        <v>59.45</v>
      </c>
      <c r="BG3094">
        <v>62.85</v>
      </c>
      <c r="BH3094">
        <v>65.3</v>
      </c>
      <c r="BI3094">
        <v>67.8</v>
      </c>
      <c r="BJ3094">
        <v>68.099999999999994</v>
      </c>
      <c r="BK3094">
        <v>67.900000000000006</v>
      </c>
      <c r="BL3094">
        <v>67.95</v>
      </c>
      <c r="BM3094">
        <v>66.8</v>
      </c>
      <c r="BN3094">
        <v>65</v>
      </c>
      <c r="BO3094">
        <v>64.25</v>
      </c>
      <c r="BP3094">
        <v>63.8</v>
      </c>
      <c r="BQ3094">
        <v>64.25</v>
      </c>
      <c r="BR3094">
        <v>63.05</v>
      </c>
      <c r="BS3094">
        <v>-0.2887883</v>
      </c>
      <c r="BT3094">
        <v>-0.4375348</v>
      </c>
      <c r="BU3094">
        <v>-0.51520779999999999</v>
      </c>
      <c r="BV3094">
        <v>-0.14716009999999999</v>
      </c>
      <c r="BW3094">
        <v>-0.1656289</v>
      </c>
      <c r="BX3094">
        <v>0.85286090000000003</v>
      </c>
      <c r="BY3094">
        <v>1.625437</v>
      </c>
      <c r="BZ3094">
        <v>-1.105566</v>
      </c>
      <c r="CA3094">
        <v>-2.0773190000000001</v>
      </c>
      <c r="CB3094">
        <v>-1.286205</v>
      </c>
      <c r="CC3094">
        <v>6.8349679999999999</v>
      </c>
      <c r="CD3094">
        <v>4.5778840000000001</v>
      </c>
      <c r="CE3094">
        <v>-4.4559500000000002E-2</v>
      </c>
      <c r="CF3094">
        <v>0.80365129999999996</v>
      </c>
      <c r="CG3094">
        <v>-0.2145591</v>
      </c>
      <c r="CH3094">
        <v>-0.24862619999999999</v>
      </c>
      <c r="CI3094">
        <v>0.139658</v>
      </c>
      <c r="CJ3094">
        <v>-0.11397500000000001</v>
      </c>
      <c r="CK3094">
        <v>-0.35568280000000002</v>
      </c>
      <c r="CL3094">
        <v>0.33730320000000003</v>
      </c>
      <c r="CM3094">
        <v>-0.1302981</v>
      </c>
      <c r="CN3094">
        <v>-0.16837930000000001</v>
      </c>
      <c r="CO3094">
        <v>-0.20701459999999999</v>
      </c>
      <c r="CP3094">
        <v>6.1824799999999999E-2</v>
      </c>
      <c r="CQ3094">
        <v>9.2420000000000002E-2</v>
      </c>
      <c r="CR3094">
        <v>5.06297E-2</v>
      </c>
      <c r="CS3094">
        <v>3.4335999999999998E-2</v>
      </c>
      <c r="CT3094">
        <v>5.5073200000000003E-2</v>
      </c>
      <c r="CU3094">
        <v>4.0892199999999997E-2</v>
      </c>
      <c r="CV3094">
        <v>0.74584090000000003</v>
      </c>
      <c r="CW3094">
        <v>46.058419999999998</v>
      </c>
      <c r="CX3094">
        <v>12.92357</v>
      </c>
      <c r="CY3094">
        <v>8.6624879999999997</v>
      </c>
      <c r="CZ3094">
        <v>8.944528</v>
      </c>
      <c r="DA3094">
        <v>56.646549999999998</v>
      </c>
      <c r="DB3094">
        <v>29.994710000000001</v>
      </c>
      <c r="DC3094">
        <v>13.97899</v>
      </c>
      <c r="DD3094">
        <v>5.6561100000000003E-2</v>
      </c>
      <c r="DE3094">
        <v>7.2642100000000001E-2</v>
      </c>
      <c r="DF3094">
        <v>7.4174500000000004E-2</v>
      </c>
      <c r="DG3094">
        <v>0.1664533</v>
      </c>
      <c r="DH3094">
        <v>7.1445400000000006E-2</v>
      </c>
      <c r="DI3094">
        <v>5.4555899999999997E-2</v>
      </c>
      <c r="DJ3094">
        <v>8.2097799999999999E-2</v>
      </c>
      <c r="DK3094">
        <v>0.1157604</v>
      </c>
      <c r="DL3094">
        <v>0.10506740000000001</v>
      </c>
      <c r="DM3094">
        <v>4.8089899999999998E-2</v>
      </c>
      <c r="DN3094">
        <v>8.1594200000000006E-2</v>
      </c>
      <c r="DO3094">
        <v>19</v>
      </c>
      <c r="DP3094">
        <v>19</v>
      </c>
    </row>
    <row r="3095" spans="1:120" hidden="1" x14ac:dyDescent="0.25">
      <c r="A3095" t="str">
        <f t="shared" si="48"/>
        <v>sublap_id-SLAP_PGSI_Elect DA 1-4 (1PM-9PM)_44488_19-19</v>
      </c>
      <c r="B3095" t="s">
        <v>62</v>
      </c>
      <c r="C3095" t="s">
        <v>277</v>
      </c>
      <c r="D3095" t="s">
        <v>61</v>
      </c>
      <c r="E3095" t="s">
        <v>278</v>
      </c>
      <c r="F3095" t="s">
        <v>61</v>
      </c>
      <c r="G3095" t="s">
        <v>61</v>
      </c>
      <c r="H3095" t="s">
        <v>61</v>
      </c>
      <c r="I3095" t="s">
        <v>61</v>
      </c>
      <c r="J3095" t="s">
        <v>61</v>
      </c>
      <c r="K3095" t="s">
        <v>203</v>
      </c>
      <c r="L3095" s="18">
        <v>44488</v>
      </c>
      <c r="M3095">
        <v>19</v>
      </c>
      <c r="N3095">
        <v>19</v>
      </c>
      <c r="O3095" t="s">
        <v>258</v>
      </c>
      <c r="P3095">
        <v>11</v>
      </c>
      <c r="Q3095">
        <v>11</v>
      </c>
      <c r="R3095">
        <v>0</v>
      </c>
      <c r="S3095">
        <v>1</v>
      </c>
      <c r="T3095">
        <v>1</v>
      </c>
      <c r="U3095">
        <v>1</v>
      </c>
      <c r="V3095">
        <v>1</v>
      </c>
      <c r="W3095">
        <v>828.12</v>
      </c>
      <c r="X3095">
        <v>686.14</v>
      </c>
      <c r="Y3095">
        <v>636.24</v>
      </c>
      <c r="Z3095">
        <v>638.36</v>
      </c>
      <c r="AA3095">
        <v>606.91999999999996</v>
      </c>
      <c r="AB3095">
        <v>614.66</v>
      </c>
      <c r="AC3095">
        <v>612.16</v>
      </c>
      <c r="AD3095">
        <v>600.05999999999995</v>
      </c>
      <c r="AE3095">
        <v>594.54</v>
      </c>
      <c r="AF3095">
        <v>546.84</v>
      </c>
      <c r="AG3095">
        <v>565.74</v>
      </c>
      <c r="AH3095">
        <v>595.58000000000004</v>
      </c>
      <c r="AI3095">
        <v>598.16</v>
      </c>
      <c r="AJ3095">
        <v>587.22</v>
      </c>
      <c r="AK3095">
        <v>631.96</v>
      </c>
      <c r="AL3095">
        <v>632.24</v>
      </c>
      <c r="AM3095">
        <v>659.28</v>
      </c>
      <c r="AN3095">
        <v>638.34</v>
      </c>
      <c r="AO3095">
        <v>536.78</v>
      </c>
      <c r="AP3095">
        <v>677.78</v>
      </c>
      <c r="AQ3095">
        <v>714.26</v>
      </c>
      <c r="AR3095">
        <v>699</v>
      </c>
      <c r="AS3095">
        <v>794.78</v>
      </c>
      <c r="AT3095">
        <v>786.3</v>
      </c>
      <c r="AU3095">
        <v>56.75</v>
      </c>
      <c r="AV3095">
        <v>49</v>
      </c>
      <c r="AW3095">
        <v>47.4</v>
      </c>
      <c r="AX3095">
        <v>46.45</v>
      </c>
      <c r="AY3095">
        <v>45.75</v>
      </c>
      <c r="AZ3095">
        <v>45.05</v>
      </c>
      <c r="BA3095">
        <v>44.25</v>
      </c>
      <c r="BB3095">
        <v>43.85</v>
      </c>
      <c r="BC3095">
        <v>44.75</v>
      </c>
      <c r="BD3095">
        <v>50.5</v>
      </c>
      <c r="BE3095">
        <v>55.1</v>
      </c>
      <c r="BF3095">
        <v>59.45</v>
      </c>
      <c r="BG3095">
        <v>62.85</v>
      </c>
      <c r="BH3095">
        <v>65.3</v>
      </c>
      <c r="BI3095">
        <v>67.8</v>
      </c>
      <c r="BJ3095">
        <v>68.099999999999994</v>
      </c>
      <c r="BK3095">
        <v>67.900000000000006</v>
      </c>
      <c r="BL3095">
        <v>67.95</v>
      </c>
      <c r="BM3095">
        <v>66.8</v>
      </c>
      <c r="BN3095">
        <v>65</v>
      </c>
      <c r="BO3095">
        <v>64.25</v>
      </c>
      <c r="BP3095">
        <v>63.8</v>
      </c>
      <c r="BQ3095">
        <v>64.25</v>
      </c>
      <c r="BR3095">
        <v>63.05</v>
      </c>
      <c r="BS3095">
        <v>-49.932670000000002</v>
      </c>
      <c r="BT3095">
        <v>8.8602290000000004</v>
      </c>
      <c r="BU3095">
        <v>9.9824300000000008</v>
      </c>
      <c r="BV3095">
        <v>-9.2554239999999997</v>
      </c>
      <c r="BW3095">
        <v>-0.75369299999999995</v>
      </c>
      <c r="BX3095">
        <v>-12.79637</v>
      </c>
      <c r="BY3095">
        <v>-6.346393</v>
      </c>
      <c r="BZ3095">
        <v>-1.439465</v>
      </c>
      <c r="CA3095">
        <v>14.30143</v>
      </c>
      <c r="CB3095">
        <v>12.05903</v>
      </c>
      <c r="CC3095">
        <v>54.561819999999997</v>
      </c>
      <c r="CD3095">
        <v>42.33511</v>
      </c>
      <c r="CE3095">
        <v>27.122420000000002</v>
      </c>
      <c r="CF3095">
        <v>20.589469999999999</v>
      </c>
      <c r="CG3095">
        <v>-12.50914</v>
      </c>
      <c r="CH3095">
        <v>-38.367930000000001</v>
      </c>
      <c r="CI3095">
        <v>-6.6858339999999998</v>
      </c>
      <c r="CJ3095">
        <v>9.2420039999999997</v>
      </c>
      <c r="CK3095">
        <v>141.90600000000001</v>
      </c>
      <c r="CL3095">
        <v>58.747199999999999</v>
      </c>
      <c r="CM3095">
        <v>3.6160060000000001</v>
      </c>
      <c r="CN3095">
        <v>5.6519430000000002</v>
      </c>
      <c r="CO3095">
        <v>-20.1828</v>
      </c>
      <c r="CP3095">
        <v>-22.691739999999999</v>
      </c>
      <c r="CQ3095">
        <v>283.05419999999998</v>
      </c>
      <c r="CR3095">
        <v>940.75369999999998</v>
      </c>
      <c r="CS3095">
        <v>744.64089999999999</v>
      </c>
      <c r="CT3095">
        <v>485.93119999999999</v>
      </c>
      <c r="CU3095">
        <v>333.79059999999998</v>
      </c>
      <c r="CV3095">
        <v>120.1918</v>
      </c>
      <c r="CW3095">
        <v>186.1293</v>
      </c>
      <c r="CX3095">
        <v>328.68599999999998</v>
      </c>
      <c r="CY3095">
        <v>414.47620000000001</v>
      </c>
      <c r="CZ3095">
        <v>461.37689999999998</v>
      </c>
      <c r="DA3095">
        <v>331.49700000000001</v>
      </c>
      <c r="DB3095">
        <v>622.4443</v>
      </c>
      <c r="DC3095">
        <v>373.70800000000003</v>
      </c>
      <c r="DD3095">
        <v>382.35219999999998</v>
      </c>
      <c r="DE3095">
        <v>368.02420000000001</v>
      </c>
      <c r="DF3095">
        <v>405.31990000000002</v>
      </c>
      <c r="DG3095">
        <v>187.37129999999999</v>
      </c>
      <c r="DH3095">
        <v>277.92700000000002</v>
      </c>
      <c r="DI3095">
        <v>2616.7759999999998</v>
      </c>
      <c r="DJ3095">
        <v>976.87019999999995</v>
      </c>
      <c r="DK3095">
        <v>1024.8320000000001</v>
      </c>
      <c r="DL3095">
        <v>390.85930000000002</v>
      </c>
      <c r="DM3095">
        <v>241.18389999999999</v>
      </c>
      <c r="DN3095">
        <v>240.6979</v>
      </c>
      <c r="DO3095">
        <v>19</v>
      </c>
      <c r="DP3095">
        <v>19</v>
      </c>
    </row>
    <row r="3096" spans="1:120" x14ac:dyDescent="0.25">
      <c r="A3096" t="str">
        <f t="shared" si="48"/>
        <v>AutoDR-No_Elect DA 1-4 (1PM-9PM)_44488_19-19</v>
      </c>
      <c r="B3096" t="s">
        <v>62</v>
      </c>
      <c r="C3096" t="s">
        <v>321</v>
      </c>
      <c r="D3096" t="s">
        <v>61</v>
      </c>
      <c r="E3096" t="s">
        <v>61</v>
      </c>
      <c r="F3096" t="s">
        <v>61</v>
      </c>
      <c r="G3096" t="s">
        <v>61</v>
      </c>
      <c r="H3096" t="s">
        <v>97</v>
      </c>
      <c r="I3096" t="s">
        <v>61</v>
      </c>
      <c r="J3096" t="s">
        <v>61</v>
      </c>
      <c r="K3096" t="s">
        <v>203</v>
      </c>
      <c r="L3096" s="18">
        <v>44488</v>
      </c>
      <c r="M3096">
        <v>19</v>
      </c>
      <c r="N3096">
        <v>19</v>
      </c>
      <c r="O3096" t="s">
        <v>258</v>
      </c>
      <c r="P3096">
        <v>11</v>
      </c>
      <c r="Q3096">
        <v>11</v>
      </c>
      <c r="R3096">
        <v>0</v>
      </c>
      <c r="S3096">
        <v>1</v>
      </c>
      <c r="T3096">
        <v>1</v>
      </c>
      <c r="U3096">
        <v>1</v>
      </c>
      <c r="V3096">
        <v>1</v>
      </c>
      <c r="W3096">
        <v>828.12</v>
      </c>
      <c r="X3096">
        <v>686.14</v>
      </c>
      <c r="Y3096">
        <v>636.24</v>
      </c>
      <c r="Z3096">
        <v>638.36</v>
      </c>
      <c r="AA3096">
        <v>606.91999999999996</v>
      </c>
      <c r="AB3096">
        <v>614.66</v>
      </c>
      <c r="AC3096">
        <v>612.16</v>
      </c>
      <c r="AD3096">
        <v>600.05999999999995</v>
      </c>
      <c r="AE3096">
        <v>594.54</v>
      </c>
      <c r="AF3096">
        <v>546.84</v>
      </c>
      <c r="AG3096">
        <v>565.74</v>
      </c>
      <c r="AH3096">
        <v>595.58000000000004</v>
      </c>
      <c r="AI3096">
        <v>598.16</v>
      </c>
      <c r="AJ3096">
        <v>587.22</v>
      </c>
      <c r="AK3096">
        <v>631.96</v>
      </c>
      <c r="AL3096">
        <v>632.24</v>
      </c>
      <c r="AM3096">
        <v>659.28</v>
      </c>
      <c r="AN3096">
        <v>638.34</v>
      </c>
      <c r="AO3096">
        <v>536.78</v>
      </c>
      <c r="AP3096">
        <v>677.78</v>
      </c>
      <c r="AQ3096">
        <v>714.26</v>
      </c>
      <c r="AR3096">
        <v>699</v>
      </c>
      <c r="AS3096">
        <v>794.78</v>
      </c>
      <c r="AT3096">
        <v>786.3</v>
      </c>
      <c r="AU3096">
        <v>56.75</v>
      </c>
      <c r="AV3096">
        <v>49</v>
      </c>
      <c r="AW3096">
        <v>47.4</v>
      </c>
      <c r="AX3096">
        <v>46.45</v>
      </c>
      <c r="AY3096">
        <v>45.75</v>
      </c>
      <c r="AZ3096">
        <v>45.05</v>
      </c>
      <c r="BA3096">
        <v>44.25</v>
      </c>
      <c r="BB3096">
        <v>43.85</v>
      </c>
      <c r="BC3096">
        <v>44.75</v>
      </c>
      <c r="BD3096">
        <v>50.5</v>
      </c>
      <c r="BE3096">
        <v>55.1</v>
      </c>
      <c r="BF3096">
        <v>59.45</v>
      </c>
      <c r="BG3096">
        <v>62.85</v>
      </c>
      <c r="BH3096">
        <v>65.3</v>
      </c>
      <c r="BI3096">
        <v>67.8</v>
      </c>
      <c r="BJ3096">
        <v>68.099999999999994</v>
      </c>
      <c r="BK3096">
        <v>67.900000000000006</v>
      </c>
      <c r="BL3096">
        <v>67.95</v>
      </c>
      <c r="BM3096">
        <v>66.8</v>
      </c>
      <c r="BN3096">
        <v>65</v>
      </c>
      <c r="BO3096">
        <v>64.25</v>
      </c>
      <c r="BP3096">
        <v>63.8</v>
      </c>
      <c r="BQ3096">
        <v>64.25</v>
      </c>
      <c r="BR3096">
        <v>63.05</v>
      </c>
      <c r="BS3096">
        <v>-49.932670000000002</v>
      </c>
      <c r="BT3096">
        <v>8.8602290000000004</v>
      </c>
      <c r="BU3096">
        <v>9.9824300000000008</v>
      </c>
      <c r="BV3096">
        <v>-9.2554239999999997</v>
      </c>
      <c r="BW3096">
        <v>-0.75369299999999995</v>
      </c>
      <c r="BX3096">
        <v>-12.79637</v>
      </c>
      <c r="BY3096">
        <v>-6.346393</v>
      </c>
      <c r="BZ3096">
        <v>-1.439465</v>
      </c>
      <c r="CA3096">
        <v>14.30143</v>
      </c>
      <c r="CB3096">
        <v>12.05903</v>
      </c>
      <c r="CC3096">
        <v>54.561819999999997</v>
      </c>
      <c r="CD3096">
        <v>42.33511</v>
      </c>
      <c r="CE3096">
        <v>27.122420000000002</v>
      </c>
      <c r="CF3096">
        <v>20.589469999999999</v>
      </c>
      <c r="CG3096">
        <v>-12.50914</v>
      </c>
      <c r="CH3096">
        <v>-38.367930000000001</v>
      </c>
      <c r="CI3096">
        <v>-6.6858339999999998</v>
      </c>
      <c r="CJ3096">
        <v>9.2420039999999997</v>
      </c>
      <c r="CK3096">
        <v>141.90600000000001</v>
      </c>
      <c r="CL3096">
        <v>58.747199999999999</v>
      </c>
      <c r="CM3096">
        <v>3.6160060000000001</v>
      </c>
      <c r="CN3096">
        <v>5.6519430000000002</v>
      </c>
      <c r="CO3096">
        <v>-20.1828</v>
      </c>
      <c r="CP3096">
        <v>-22.691739999999999</v>
      </c>
      <c r="CQ3096">
        <v>283.05419999999998</v>
      </c>
      <c r="CR3096">
        <v>940.75369999999998</v>
      </c>
      <c r="CS3096">
        <v>744.64089999999999</v>
      </c>
      <c r="CT3096">
        <v>485.93119999999999</v>
      </c>
      <c r="CU3096">
        <v>333.79059999999998</v>
      </c>
      <c r="CV3096">
        <v>120.1918</v>
      </c>
      <c r="CW3096">
        <v>186.1293</v>
      </c>
      <c r="CX3096">
        <v>328.68599999999998</v>
      </c>
      <c r="CY3096">
        <v>414.47620000000001</v>
      </c>
      <c r="CZ3096">
        <v>461.37689999999998</v>
      </c>
      <c r="DA3096">
        <v>331.49700000000001</v>
      </c>
      <c r="DB3096">
        <v>622.4443</v>
      </c>
      <c r="DC3096">
        <v>373.70800000000003</v>
      </c>
      <c r="DD3096">
        <v>382.35219999999998</v>
      </c>
      <c r="DE3096">
        <v>368.02420000000001</v>
      </c>
      <c r="DF3096">
        <v>405.31990000000002</v>
      </c>
      <c r="DG3096">
        <v>187.37129999999999</v>
      </c>
      <c r="DH3096">
        <v>277.92700000000002</v>
      </c>
      <c r="DI3096">
        <v>2616.7759999999998</v>
      </c>
      <c r="DJ3096">
        <v>976.87019999999995</v>
      </c>
      <c r="DK3096">
        <v>1024.8320000000001</v>
      </c>
      <c r="DL3096">
        <v>390.85930000000002</v>
      </c>
      <c r="DM3096">
        <v>241.18389999999999</v>
      </c>
      <c r="DN3096">
        <v>240.6979</v>
      </c>
      <c r="DO3096">
        <v>19</v>
      </c>
      <c r="DP3096">
        <v>19</v>
      </c>
    </row>
    <row r="3097" spans="1:120" hidden="1" x14ac:dyDescent="0.25">
      <c r="A3097" t="str">
        <f t="shared" si="48"/>
        <v>sublap_id-SLAP_PGSF_All CBP_44490</v>
      </c>
      <c r="B3097" t="s">
        <v>62</v>
      </c>
      <c r="C3097" t="s">
        <v>297</v>
      </c>
      <c r="D3097" t="s">
        <v>61</v>
      </c>
      <c r="E3097" t="s">
        <v>298</v>
      </c>
      <c r="F3097" t="s">
        <v>61</v>
      </c>
      <c r="G3097" t="s">
        <v>61</v>
      </c>
      <c r="H3097" t="s">
        <v>61</v>
      </c>
      <c r="I3097" t="s">
        <v>61</v>
      </c>
      <c r="J3097" t="s">
        <v>61</v>
      </c>
      <c r="K3097" t="s">
        <v>197</v>
      </c>
      <c r="L3097" s="18">
        <v>44490</v>
      </c>
      <c r="M3097">
        <v>19</v>
      </c>
      <c r="N3097">
        <v>20</v>
      </c>
      <c r="O3097" t="s">
        <v>263</v>
      </c>
      <c r="P3097">
        <v>2</v>
      </c>
      <c r="Q3097">
        <v>2</v>
      </c>
      <c r="R3097">
        <v>0</v>
      </c>
      <c r="S3097">
        <v>0</v>
      </c>
      <c r="T3097">
        <v>1</v>
      </c>
      <c r="U3097">
        <v>0</v>
      </c>
      <c r="V3097">
        <v>1</v>
      </c>
      <c r="W3097">
        <v>2.0310000000000001</v>
      </c>
      <c r="X3097">
        <v>2.032</v>
      </c>
      <c r="Y3097">
        <v>2.0329999999999999</v>
      </c>
      <c r="Z3097">
        <v>2.0379999999999998</v>
      </c>
      <c r="AA3097">
        <v>2.0379999999999998</v>
      </c>
      <c r="AB3097">
        <v>2.028</v>
      </c>
      <c r="AC3097">
        <v>2.0299999999999998</v>
      </c>
      <c r="AD3097">
        <v>4.7619999999999996</v>
      </c>
      <c r="AE3097">
        <v>4.8449999999999998</v>
      </c>
      <c r="AF3097">
        <v>6.3959999999999999</v>
      </c>
      <c r="AG3097">
        <v>11.89</v>
      </c>
      <c r="AH3097">
        <v>13.353</v>
      </c>
      <c r="AI3097">
        <v>13.673999999999999</v>
      </c>
      <c r="AJ3097">
        <v>13.832000000000001</v>
      </c>
      <c r="AK3097">
        <v>13.686999999999999</v>
      </c>
      <c r="AL3097">
        <v>13.525</v>
      </c>
      <c r="AM3097">
        <v>14.627000000000001</v>
      </c>
      <c r="AN3097">
        <v>13.891</v>
      </c>
      <c r="AO3097">
        <v>14.327</v>
      </c>
      <c r="AP3097">
        <v>13.776</v>
      </c>
      <c r="AQ3097">
        <v>13.816000000000001</v>
      </c>
      <c r="AR3097">
        <v>10.099</v>
      </c>
      <c r="AS3097">
        <v>2.117</v>
      </c>
      <c r="AT3097">
        <v>2.0329999999999999</v>
      </c>
      <c r="AU3097">
        <v>62.65</v>
      </c>
      <c r="AV3097">
        <v>61.6</v>
      </c>
      <c r="AW3097">
        <v>61.65</v>
      </c>
      <c r="AX3097">
        <v>61.5</v>
      </c>
      <c r="AY3097">
        <v>61.4</v>
      </c>
      <c r="AZ3097">
        <v>61.5</v>
      </c>
      <c r="BA3097">
        <v>61.6</v>
      </c>
      <c r="BB3097">
        <v>61.85</v>
      </c>
      <c r="BC3097">
        <v>61.45</v>
      </c>
      <c r="BD3097">
        <v>61.5</v>
      </c>
      <c r="BE3097">
        <v>62.55</v>
      </c>
      <c r="BF3097">
        <v>64.25</v>
      </c>
      <c r="BG3097">
        <v>67.400000000000006</v>
      </c>
      <c r="BH3097">
        <v>66.900000000000006</v>
      </c>
      <c r="BI3097">
        <v>68.650000000000006</v>
      </c>
      <c r="BJ3097">
        <v>67.2</v>
      </c>
      <c r="BK3097">
        <v>67</v>
      </c>
      <c r="BL3097">
        <v>67.3</v>
      </c>
      <c r="BM3097">
        <v>66.25</v>
      </c>
      <c r="BN3097">
        <v>65.900000000000006</v>
      </c>
      <c r="BO3097">
        <v>65.55</v>
      </c>
      <c r="BP3097">
        <v>65.25</v>
      </c>
      <c r="BQ3097">
        <v>64.2</v>
      </c>
      <c r="BR3097">
        <v>64.2</v>
      </c>
      <c r="BS3097">
        <v>7.3312000000000002E-2</v>
      </c>
      <c r="BT3097">
        <v>2.8133499999999999E-2</v>
      </c>
      <c r="BU3097">
        <v>-4.0564200000000002E-2</v>
      </c>
      <c r="BV3097">
        <v>1.9096E-3</v>
      </c>
      <c r="BW3097">
        <v>-5.8357100000000002E-2</v>
      </c>
      <c r="BX3097">
        <v>-4.6739000000000003E-2</v>
      </c>
      <c r="BY3097">
        <v>-8.1210999999999992E-3</v>
      </c>
      <c r="BZ3097">
        <v>-5.4753000000000003E-2</v>
      </c>
      <c r="CA3097">
        <v>4.4338000000000002E-2</v>
      </c>
      <c r="CB3097">
        <v>0.13929320000000001</v>
      </c>
      <c r="CC3097">
        <v>5.90667E-2</v>
      </c>
      <c r="CD3097">
        <v>-0.69760759999999999</v>
      </c>
      <c r="CE3097">
        <v>-0.61284640000000001</v>
      </c>
      <c r="CF3097">
        <v>-0.41154740000000001</v>
      </c>
      <c r="CG3097">
        <v>-4.1979299999999997E-2</v>
      </c>
      <c r="CH3097">
        <v>0.45426270000000002</v>
      </c>
      <c r="CI3097">
        <v>-0.38181690000000001</v>
      </c>
      <c r="CJ3097">
        <v>-1.2026749999999999</v>
      </c>
      <c r="CK3097">
        <v>-1.8890979999999999</v>
      </c>
      <c r="CL3097">
        <v>-1.291328</v>
      </c>
      <c r="CM3097">
        <v>-1.0261530000000001</v>
      </c>
      <c r="CN3097">
        <v>-0.77607210000000004</v>
      </c>
      <c r="CO3097">
        <v>0.32985629999999999</v>
      </c>
      <c r="CP3097">
        <v>6.0453699999999999E-2</v>
      </c>
      <c r="CQ3097">
        <v>4.6420999999999997E-3</v>
      </c>
      <c r="CR3097">
        <v>2.2642999999999999E-3</v>
      </c>
      <c r="CS3097">
        <v>1.6025E-3</v>
      </c>
      <c r="CT3097">
        <v>2.0070999999999999E-3</v>
      </c>
      <c r="CU3097">
        <v>8.8940000000000004E-4</v>
      </c>
      <c r="CV3097">
        <v>6.625E-4</v>
      </c>
      <c r="CW3097">
        <v>2.0075000000000002E-3</v>
      </c>
      <c r="CX3097">
        <v>1.3576E-3</v>
      </c>
      <c r="CY3097">
        <v>1.6211999999999999E-3</v>
      </c>
      <c r="CZ3097">
        <v>3.7152000000000001E-3</v>
      </c>
      <c r="DA3097">
        <v>2.7791400000000001E-2</v>
      </c>
      <c r="DB3097">
        <v>8.46499E-2</v>
      </c>
      <c r="DC3097">
        <v>0.10931150000000001</v>
      </c>
      <c r="DD3097">
        <v>0.1572289</v>
      </c>
      <c r="DE3097">
        <v>0.1471856</v>
      </c>
      <c r="DF3097">
        <v>0.21915309999999999</v>
      </c>
      <c r="DG3097">
        <v>0.24036109999999999</v>
      </c>
      <c r="DH3097">
        <v>0.14845030000000001</v>
      </c>
      <c r="DI3097">
        <v>0.110032</v>
      </c>
      <c r="DJ3097">
        <v>5.9826999999999998E-2</v>
      </c>
      <c r="DK3097">
        <v>6.21576E-2</v>
      </c>
      <c r="DL3097">
        <v>5.0543499999999998E-2</v>
      </c>
      <c r="DM3097">
        <v>2.2255799999999999E-2</v>
      </c>
      <c r="DN3097">
        <v>9.1065E-3</v>
      </c>
      <c r="DO3097">
        <v>19</v>
      </c>
      <c r="DP3097">
        <v>20</v>
      </c>
    </row>
    <row r="3098" spans="1:120" hidden="1" x14ac:dyDescent="0.25">
      <c r="A3098" t="str">
        <f t="shared" si="48"/>
        <v>sublap_id-SLAP_PGNB_All CBP_44490</v>
      </c>
      <c r="B3098" t="s">
        <v>62</v>
      </c>
      <c r="C3098" t="s">
        <v>295</v>
      </c>
      <c r="D3098" t="s">
        <v>61</v>
      </c>
      <c r="E3098" t="s">
        <v>296</v>
      </c>
      <c r="F3098" t="s">
        <v>61</v>
      </c>
      <c r="G3098" t="s">
        <v>61</v>
      </c>
      <c r="H3098" t="s">
        <v>61</v>
      </c>
      <c r="I3098" t="s">
        <v>61</v>
      </c>
      <c r="J3098" t="s">
        <v>61</v>
      </c>
      <c r="K3098" t="s">
        <v>197</v>
      </c>
      <c r="L3098" s="18">
        <v>44490</v>
      </c>
      <c r="M3098">
        <v>19</v>
      </c>
      <c r="N3098">
        <v>19</v>
      </c>
      <c r="O3098" t="s">
        <v>263</v>
      </c>
      <c r="P3098">
        <v>1</v>
      </c>
      <c r="Q3098">
        <v>1</v>
      </c>
      <c r="R3098">
        <v>0</v>
      </c>
      <c r="S3098">
        <v>0</v>
      </c>
      <c r="T3098">
        <v>1</v>
      </c>
      <c r="U3098">
        <v>0</v>
      </c>
      <c r="V3098">
        <v>1</v>
      </c>
      <c r="W3098">
        <v>8.16</v>
      </c>
      <c r="X3098">
        <v>8.16</v>
      </c>
      <c r="Y3098">
        <v>8.16</v>
      </c>
      <c r="Z3098">
        <v>8.16</v>
      </c>
      <c r="AA3098">
        <v>8.2799999999999994</v>
      </c>
      <c r="AB3098">
        <v>8.16</v>
      </c>
      <c r="AC3098">
        <v>8.2799999999999994</v>
      </c>
      <c r="AD3098">
        <v>15.12</v>
      </c>
      <c r="AE3098">
        <v>15.72</v>
      </c>
      <c r="AF3098">
        <v>20.399999999999999</v>
      </c>
      <c r="AG3098">
        <v>33.36</v>
      </c>
      <c r="AH3098">
        <v>35.64</v>
      </c>
      <c r="AI3098">
        <v>36.119999999999997</v>
      </c>
      <c r="AJ3098">
        <v>36.6</v>
      </c>
      <c r="AK3098">
        <v>36.72</v>
      </c>
      <c r="AL3098">
        <v>37.56</v>
      </c>
      <c r="AM3098">
        <v>40.799999999999997</v>
      </c>
      <c r="AN3098">
        <v>48.36</v>
      </c>
      <c r="AO3098">
        <v>30.12</v>
      </c>
      <c r="AP3098">
        <v>35.04</v>
      </c>
      <c r="AQ3098">
        <v>35.520000000000003</v>
      </c>
      <c r="AR3098">
        <v>24.6</v>
      </c>
      <c r="AS3098">
        <v>8.2799999999999994</v>
      </c>
      <c r="AT3098">
        <v>8.16</v>
      </c>
      <c r="AU3098">
        <v>60.75</v>
      </c>
      <c r="AV3098">
        <v>59.85</v>
      </c>
      <c r="AW3098">
        <v>59.85</v>
      </c>
      <c r="AX3098">
        <v>60.05</v>
      </c>
      <c r="AY3098">
        <v>60.15</v>
      </c>
      <c r="AZ3098">
        <v>60.3</v>
      </c>
      <c r="BA3098">
        <v>60.4</v>
      </c>
      <c r="BB3098">
        <v>60.5</v>
      </c>
      <c r="BC3098">
        <v>60.8</v>
      </c>
      <c r="BD3098">
        <v>61.4</v>
      </c>
      <c r="BE3098">
        <v>62.4</v>
      </c>
      <c r="BF3098">
        <v>63.35</v>
      </c>
      <c r="BG3098">
        <v>64</v>
      </c>
      <c r="BH3098">
        <v>64.25</v>
      </c>
      <c r="BI3098">
        <v>64.2</v>
      </c>
      <c r="BJ3098">
        <v>64.05</v>
      </c>
      <c r="BK3098">
        <v>63.95</v>
      </c>
      <c r="BL3098">
        <v>63.75</v>
      </c>
      <c r="BM3098">
        <v>63.65</v>
      </c>
      <c r="BN3098">
        <v>63.5</v>
      </c>
      <c r="BO3098">
        <v>62.9</v>
      </c>
      <c r="BP3098">
        <v>62.4</v>
      </c>
      <c r="BQ3098">
        <v>61.9</v>
      </c>
      <c r="BR3098">
        <v>61.65</v>
      </c>
      <c r="BS3098">
        <v>-2.2094699999999998E-2</v>
      </c>
      <c r="BT3098">
        <v>-0.1242476</v>
      </c>
      <c r="BU3098">
        <v>-7.0701600000000003E-2</v>
      </c>
      <c r="BV3098">
        <v>-6.9686899999999996E-2</v>
      </c>
      <c r="BW3098">
        <v>-0.2236214</v>
      </c>
      <c r="BX3098">
        <v>2.7537150000000001</v>
      </c>
      <c r="BY3098">
        <v>2.594201</v>
      </c>
      <c r="BZ3098">
        <v>-2.6226430000000001</v>
      </c>
      <c r="CA3098">
        <v>-1.308443</v>
      </c>
      <c r="CB3098">
        <v>-1.156101</v>
      </c>
      <c r="CC3098">
        <v>-1.8381479999999999</v>
      </c>
      <c r="CD3098">
        <v>-2.7401049999999998</v>
      </c>
      <c r="CE3098">
        <v>-1.7573049999999999</v>
      </c>
      <c r="CF3098">
        <v>-1.904644</v>
      </c>
      <c r="CG3098">
        <v>-1.189846</v>
      </c>
      <c r="CH3098">
        <v>-1.698334</v>
      </c>
      <c r="CI3098">
        <v>-5.4199869999999999</v>
      </c>
      <c r="CJ3098">
        <v>-13.860519999999999</v>
      </c>
      <c r="CK3098">
        <v>3.5810529999999998</v>
      </c>
      <c r="CL3098">
        <v>-0.79190059999999995</v>
      </c>
      <c r="CM3098">
        <v>-2.3419569999999998</v>
      </c>
      <c r="CN3098">
        <v>-0.78574750000000004</v>
      </c>
      <c r="CO3098">
        <v>1.5869899999999999</v>
      </c>
      <c r="CP3098">
        <v>0.58189299999999999</v>
      </c>
      <c r="CQ3098">
        <v>6.4378599999999994E-2</v>
      </c>
      <c r="CR3098">
        <v>6.0730600000000003E-2</v>
      </c>
      <c r="CS3098">
        <v>5.9577100000000001E-2</v>
      </c>
      <c r="CT3098">
        <v>6.0198000000000002E-2</v>
      </c>
      <c r="CU3098">
        <v>6.7587400000000006E-2</v>
      </c>
      <c r="CV3098">
        <v>0.25856709999999999</v>
      </c>
      <c r="CW3098">
        <v>0.1655373</v>
      </c>
      <c r="CX3098">
        <v>0.2372639</v>
      </c>
      <c r="CY3098">
        <v>0.20233110000000001</v>
      </c>
      <c r="CZ3098">
        <v>0.1135901</v>
      </c>
      <c r="DA3098">
        <v>0.57733230000000002</v>
      </c>
      <c r="DB3098">
        <v>0.1912344</v>
      </c>
      <c r="DC3098">
        <v>0.20086209999999999</v>
      </c>
      <c r="DD3098">
        <v>0.213697</v>
      </c>
      <c r="DE3098">
        <v>0.21551380000000001</v>
      </c>
      <c r="DF3098">
        <v>0.21546680000000001</v>
      </c>
      <c r="DG3098">
        <v>0.26907170000000002</v>
      </c>
      <c r="DH3098">
        <v>0.25279740000000001</v>
      </c>
      <c r="DI3098">
        <v>0.4055646</v>
      </c>
      <c r="DJ3098">
        <v>1.801728</v>
      </c>
      <c r="DK3098">
        <v>1.671586</v>
      </c>
      <c r="DL3098">
        <v>1.0455129999999999</v>
      </c>
      <c r="DM3098">
        <v>0.47146199999999999</v>
      </c>
      <c r="DN3098">
        <v>0.20441590000000001</v>
      </c>
      <c r="DO3098">
        <v>19</v>
      </c>
      <c r="DP3098">
        <v>19</v>
      </c>
    </row>
    <row r="3099" spans="1:120" hidden="1" x14ac:dyDescent="0.25">
      <c r="A3099" t="str">
        <f t="shared" si="48"/>
        <v>Aggregator-Enel X_All CBP_44490</v>
      </c>
      <c r="B3099" t="s">
        <v>62</v>
      </c>
      <c r="C3099" t="s">
        <v>265</v>
      </c>
      <c r="D3099" t="s">
        <v>61</v>
      </c>
      <c r="E3099" t="s">
        <v>61</v>
      </c>
      <c r="F3099" t="s">
        <v>266</v>
      </c>
      <c r="G3099" t="s">
        <v>61</v>
      </c>
      <c r="H3099" t="s">
        <v>61</v>
      </c>
      <c r="I3099" t="s">
        <v>61</v>
      </c>
      <c r="J3099" t="s">
        <v>61</v>
      </c>
      <c r="K3099" t="s">
        <v>197</v>
      </c>
      <c r="L3099" s="18">
        <v>44490</v>
      </c>
      <c r="M3099">
        <v>19</v>
      </c>
      <c r="N3099">
        <v>19</v>
      </c>
      <c r="O3099" t="s">
        <v>263</v>
      </c>
      <c r="P3099">
        <v>60</v>
      </c>
      <c r="Q3099">
        <v>60</v>
      </c>
      <c r="R3099">
        <v>0</v>
      </c>
      <c r="S3099">
        <v>0</v>
      </c>
      <c r="T3099">
        <v>0</v>
      </c>
      <c r="U3099">
        <v>0</v>
      </c>
      <c r="V3099">
        <v>0</v>
      </c>
      <c r="W3099">
        <v>23210.632000000001</v>
      </c>
      <c r="X3099">
        <v>23668.682000000001</v>
      </c>
      <c r="Y3099">
        <v>23460.734</v>
      </c>
      <c r="Z3099">
        <v>23407.454000000002</v>
      </c>
      <c r="AA3099">
        <v>23553.65</v>
      </c>
      <c r="AB3099">
        <v>23409.212</v>
      </c>
      <c r="AC3099">
        <v>24237.358</v>
      </c>
      <c r="AD3099">
        <v>24708.224999999999</v>
      </c>
      <c r="AE3099">
        <v>25227.538</v>
      </c>
      <c r="AF3099">
        <v>24934.024000000001</v>
      </c>
      <c r="AG3099">
        <v>25563.623</v>
      </c>
      <c r="AH3099">
        <v>25807.785</v>
      </c>
      <c r="AI3099">
        <v>25465.113000000001</v>
      </c>
      <c r="AJ3099">
        <v>25739.478999999999</v>
      </c>
      <c r="AK3099">
        <v>25719.348999999998</v>
      </c>
      <c r="AL3099">
        <v>25666.352999999999</v>
      </c>
      <c r="AM3099">
        <v>25839.452000000001</v>
      </c>
      <c r="AN3099">
        <v>24897.808000000001</v>
      </c>
      <c r="AO3099">
        <v>23164.366000000002</v>
      </c>
      <c r="AP3099">
        <v>24713.85</v>
      </c>
      <c r="AQ3099">
        <v>25462.511999999999</v>
      </c>
      <c r="AR3099">
        <v>25028.672999999999</v>
      </c>
      <c r="AS3099">
        <v>23762.82</v>
      </c>
      <c r="AT3099">
        <v>23743.984</v>
      </c>
      <c r="AU3099">
        <v>64.797499999999999</v>
      </c>
      <c r="AV3099">
        <v>64.077500000000001</v>
      </c>
      <c r="AW3099">
        <v>63.9375</v>
      </c>
      <c r="AX3099">
        <v>63.145000000000003</v>
      </c>
      <c r="AY3099">
        <v>63.477499999999999</v>
      </c>
      <c r="AZ3099">
        <v>63.777500000000003</v>
      </c>
      <c r="BA3099">
        <v>63.475000000000001</v>
      </c>
      <c r="BB3099">
        <v>63.082500000000003</v>
      </c>
      <c r="BC3099">
        <v>63.317500000000003</v>
      </c>
      <c r="BD3099">
        <v>64.382499999999993</v>
      </c>
      <c r="BE3099">
        <v>66.702500000000001</v>
      </c>
      <c r="BF3099">
        <v>69.882499999999993</v>
      </c>
      <c r="BG3099">
        <v>72.957499999999996</v>
      </c>
      <c r="BH3099">
        <v>73.885000000000005</v>
      </c>
      <c r="BI3099">
        <v>74.844999999999999</v>
      </c>
      <c r="BJ3099">
        <v>75.702500000000001</v>
      </c>
      <c r="BK3099">
        <v>76.452500000000001</v>
      </c>
      <c r="BL3099">
        <v>75.034999999999997</v>
      </c>
      <c r="BM3099">
        <v>73.052499999999995</v>
      </c>
      <c r="BN3099">
        <v>70.650000000000006</v>
      </c>
      <c r="BO3099">
        <v>68.217500000000001</v>
      </c>
      <c r="BP3099">
        <v>66.737499999999997</v>
      </c>
      <c r="BQ3099">
        <v>65.967500000000001</v>
      </c>
      <c r="BR3099">
        <v>65.582499999999996</v>
      </c>
      <c r="BS3099">
        <v>-85.988780000000006</v>
      </c>
      <c r="BT3099">
        <v>-386.82549999999998</v>
      </c>
      <c r="BU3099">
        <v>-356.42540000000002</v>
      </c>
      <c r="BV3099">
        <v>-467.31209999999999</v>
      </c>
      <c r="BW3099">
        <v>-521.9932</v>
      </c>
      <c r="BX3099">
        <v>-107.8837</v>
      </c>
      <c r="BY3099">
        <v>29.35801</v>
      </c>
      <c r="BZ3099">
        <v>90.105940000000004</v>
      </c>
      <c r="CA3099">
        <v>-219.8098</v>
      </c>
      <c r="CB3099">
        <v>644.70600000000002</v>
      </c>
      <c r="CC3099">
        <v>494.59070000000003</v>
      </c>
      <c r="CD3099">
        <v>499.13569999999999</v>
      </c>
      <c r="CE3099">
        <v>1186.6289999999999</v>
      </c>
      <c r="CF3099">
        <v>795.59939999999995</v>
      </c>
      <c r="CG3099">
        <v>779.33079999999995</v>
      </c>
      <c r="CH3099">
        <v>624.67070000000001</v>
      </c>
      <c r="CI3099">
        <v>424.22609999999997</v>
      </c>
      <c r="CJ3099">
        <v>1134.268</v>
      </c>
      <c r="CK3099">
        <v>2549.5410000000002</v>
      </c>
      <c r="CL3099">
        <v>816.38620000000003</v>
      </c>
      <c r="CM3099">
        <v>-266.85930000000002</v>
      </c>
      <c r="CN3099">
        <v>-411.00040000000001</v>
      </c>
      <c r="CO3099">
        <v>-128.02600000000001</v>
      </c>
      <c r="CP3099">
        <v>-330.7491</v>
      </c>
      <c r="CQ3099">
        <v>23771.200000000001</v>
      </c>
      <c r="CR3099">
        <v>10339.969999999999</v>
      </c>
      <c r="CS3099">
        <v>10530.06</v>
      </c>
      <c r="CT3099">
        <v>12042.5</v>
      </c>
      <c r="CU3099">
        <v>7360.7849999999999</v>
      </c>
      <c r="CV3099">
        <v>6600.1629999999996</v>
      </c>
      <c r="CW3099">
        <v>6722.9809999999998</v>
      </c>
      <c r="CX3099">
        <v>4903.1440000000002</v>
      </c>
      <c r="CY3099">
        <v>8055.8440000000001</v>
      </c>
      <c r="CZ3099">
        <v>13083.04</v>
      </c>
      <c r="DA3099">
        <v>16648.03</v>
      </c>
      <c r="DB3099">
        <v>26735.66</v>
      </c>
      <c r="DC3099">
        <v>30898.48</v>
      </c>
      <c r="DD3099">
        <v>29380.23</v>
      </c>
      <c r="DE3099">
        <v>30894.84</v>
      </c>
      <c r="DF3099">
        <v>27820.75</v>
      </c>
      <c r="DG3099">
        <v>25992.21</v>
      </c>
      <c r="DH3099">
        <v>27452.81</v>
      </c>
      <c r="DI3099">
        <v>25018.25</v>
      </c>
      <c r="DJ3099">
        <v>24569.33</v>
      </c>
      <c r="DK3099">
        <v>39061.699999999997</v>
      </c>
      <c r="DL3099">
        <v>19942.22</v>
      </c>
      <c r="DM3099">
        <v>18341.400000000001</v>
      </c>
      <c r="DN3099">
        <v>19717.169999999998</v>
      </c>
      <c r="DO3099">
        <v>19</v>
      </c>
      <c r="DP3099">
        <v>19</v>
      </c>
    </row>
    <row r="3100" spans="1:120" hidden="1" x14ac:dyDescent="0.25">
      <c r="A3100" t="str">
        <f t="shared" si="48"/>
        <v>LCA-Stockton_All CBP_44490</v>
      </c>
      <c r="B3100" t="s">
        <v>62</v>
      </c>
      <c r="C3100" t="s">
        <v>213</v>
      </c>
      <c r="D3100" t="s">
        <v>39</v>
      </c>
      <c r="E3100" t="s">
        <v>61</v>
      </c>
      <c r="F3100" t="s">
        <v>61</v>
      </c>
      <c r="G3100" t="s">
        <v>61</v>
      </c>
      <c r="H3100" t="s">
        <v>61</v>
      </c>
      <c r="I3100" t="s">
        <v>61</v>
      </c>
      <c r="J3100" t="s">
        <v>61</v>
      </c>
      <c r="K3100" t="s">
        <v>197</v>
      </c>
      <c r="L3100" s="18">
        <v>44490</v>
      </c>
      <c r="M3100">
        <v>19</v>
      </c>
      <c r="N3100">
        <v>19</v>
      </c>
      <c r="O3100" t="s">
        <v>263</v>
      </c>
      <c r="P3100">
        <v>22</v>
      </c>
      <c r="Q3100">
        <v>21</v>
      </c>
      <c r="R3100">
        <v>0</v>
      </c>
      <c r="S3100">
        <v>0</v>
      </c>
      <c r="T3100">
        <v>0</v>
      </c>
      <c r="U3100">
        <v>0</v>
      </c>
      <c r="V3100">
        <v>0</v>
      </c>
      <c r="W3100">
        <v>737.99</v>
      </c>
      <c r="X3100">
        <v>744.73037999999997</v>
      </c>
      <c r="Y3100">
        <v>718.44875999999999</v>
      </c>
      <c r="Z3100">
        <v>686.10037999999997</v>
      </c>
      <c r="AA3100">
        <v>702.19600000000003</v>
      </c>
      <c r="AB3100">
        <v>885.55448000000001</v>
      </c>
      <c r="AC3100">
        <v>984.28524000000004</v>
      </c>
      <c r="AD3100">
        <v>966.80676000000005</v>
      </c>
      <c r="AE3100">
        <v>1020.5276</v>
      </c>
      <c r="AF3100">
        <v>845.60248000000001</v>
      </c>
      <c r="AG3100">
        <v>1004.6646</v>
      </c>
      <c r="AH3100">
        <v>1341.1723999999999</v>
      </c>
      <c r="AI3100">
        <v>1344.9521999999999</v>
      </c>
      <c r="AJ3100">
        <v>1497.9296999999999</v>
      </c>
      <c r="AK3100">
        <v>1519.4635000000001</v>
      </c>
      <c r="AL3100">
        <v>1444.8371</v>
      </c>
      <c r="AM3100">
        <v>1465.6434999999999</v>
      </c>
      <c r="AN3100">
        <v>1363.6595</v>
      </c>
      <c r="AO3100">
        <v>1281.1532</v>
      </c>
      <c r="AP3100">
        <v>1265.1623999999999</v>
      </c>
      <c r="AQ3100">
        <v>1090.739</v>
      </c>
      <c r="AR3100">
        <v>944.10486000000003</v>
      </c>
      <c r="AS3100">
        <v>919.57590000000005</v>
      </c>
      <c r="AT3100">
        <v>892.09267</v>
      </c>
      <c r="AU3100">
        <v>62.964286000000001</v>
      </c>
      <c r="AV3100">
        <v>60.785713999999999</v>
      </c>
      <c r="AW3100">
        <v>60.928570999999998</v>
      </c>
      <c r="AX3100">
        <v>60.071429000000002</v>
      </c>
      <c r="AY3100">
        <v>60.321429000000002</v>
      </c>
      <c r="AZ3100">
        <v>60.535713999999999</v>
      </c>
      <c r="BA3100">
        <v>60.714286000000001</v>
      </c>
      <c r="BB3100">
        <v>61.214286000000001</v>
      </c>
      <c r="BC3100">
        <v>61.535713999999999</v>
      </c>
      <c r="BD3100">
        <v>62.857143000000001</v>
      </c>
      <c r="BE3100">
        <v>64.464286000000001</v>
      </c>
      <c r="BF3100">
        <v>64.821428999999995</v>
      </c>
      <c r="BG3100">
        <v>67.428571000000005</v>
      </c>
      <c r="BH3100">
        <v>70.5</v>
      </c>
      <c r="BI3100">
        <v>75.55</v>
      </c>
      <c r="BJ3100">
        <v>76.992857000000001</v>
      </c>
      <c r="BK3100">
        <v>76.771428999999998</v>
      </c>
      <c r="BL3100">
        <v>75.435714000000004</v>
      </c>
      <c r="BM3100">
        <v>71.735714000000002</v>
      </c>
      <c r="BN3100">
        <v>69.5</v>
      </c>
      <c r="BO3100">
        <v>68.428571000000005</v>
      </c>
      <c r="BP3100">
        <v>67.392857000000006</v>
      </c>
      <c r="BQ3100">
        <v>66.285713999999999</v>
      </c>
      <c r="BR3100">
        <v>65.142857000000006</v>
      </c>
      <c r="BS3100">
        <v>-77.884799999999998</v>
      </c>
      <c r="BT3100">
        <v>-60.813479999999998</v>
      </c>
      <c r="BU3100">
        <v>-48.471209999999999</v>
      </c>
      <c r="BV3100">
        <v>-51.55762</v>
      </c>
      <c r="BW3100">
        <v>-57.919469999999997</v>
      </c>
      <c r="BX3100">
        <v>-143.86859999999999</v>
      </c>
      <c r="BY3100">
        <v>-62.210650000000001</v>
      </c>
      <c r="BZ3100">
        <v>-20.341889999999999</v>
      </c>
      <c r="CA3100">
        <v>40.674059999999997</v>
      </c>
      <c r="CB3100">
        <v>232.52019999999999</v>
      </c>
      <c r="CC3100">
        <v>175.1422</v>
      </c>
      <c r="CD3100">
        <v>-57.271630000000002</v>
      </c>
      <c r="CE3100">
        <v>-35.329650000000001</v>
      </c>
      <c r="CF3100">
        <v>-92.500529999999998</v>
      </c>
      <c r="CG3100">
        <v>-58.818939999999998</v>
      </c>
      <c r="CH3100">
        <v>-64.062889999999996</v>
      </c>
      <c r="CI3100">
        <v>-91.130930000000006</v>
      </c>
      <c r="CJ3100">
        <v>-105.67100000000001</v>
      </c>
      <c r="CK3100">
        <v>-47.853850000000001</v>
      </c>
      <c r="CL3100">
        <v>-93.586749999999995</v>
      </c>
      <c r="CM3100">
        <v>-143.3717</v>
      </c>
      <c r="CN3100">
        <v>-131.88650000000001</v>
      </c>
      <c r="CO3100">
        <v>-218.63919999999999</v>
      </c>
      <c r="CP3100">
        <v>-217.6335</v>
      </c>
      <c r="CQ3100">
        <v>1592.2940000000001</v>
      </c>
      <c r="CR3100">
        <v>952.72569999999996</v>
      </c>
      <c r="CS3100">
        <v>1078.2819999999999</v>
      </c>
      <c r="CT3100">
        <v>937.00869999999998</v>
      </c>
      <c r="CU3100">
        <v>866.76070000000004</v>
      </c>
      <c r="CV3100">
        <v>375.3082</v>
      </c>
      <c r="CW3100">
        <v>356.4905</v>
      </c>
      <c r="CX3100">
        <v>429.33890000000002</v>
      </c>
      <c r="CY3100">
        <v>622.82820000000004</v>
      </c>
      <c r="CZ3100">
        <v>682.74369999999999</v>
      </c>
      <c r="DA3100">
        <v>950.1223</v>
      </c>
      <c r="DB3100">
        <v>813.71730000000002</v>
      </c>
      <c r="DC3100">
        <v>1132.992</v>
      </c>
      <c r="DD3100">
        <v>1880.3710000000001</v>
      </c>
      <c r="DE3100">
        <v>1453.07</v>
      </c>
      <c r="DF3100">
        <v>1299.395</v>
      </c>
      <c r="DG3100">
        <v>1083.5350000000001</v>
      </c>
      <c r="DH3100">
        <v>1194.6780000000001</v>
      </c>
      <c r="DI3100">
        <v>1301.595</v>
      </c>
      <c r="DJ3100">
        <v>1527.8019999999999</v>
      </c>
      <c r="DK3100">
        <v>1569.8409999999999</v>
      </c>
      <c r="DL3100">
        <v>1320.3689999999999</v>
      </c>
      <c r="DM3100">
        <v>1364.2470000000001</v>
      </c>
      <c r="DN3100">
        <v>1476.556</v>
      </c>
      <c r="DO3100">
        <v>19</v>
      </c>
      <c r="DP3100">
        <v>19</v>
      </c>
    </row>
    <row r="3101" spans="1:120" hidden="1" x14ac:dyDescent="0.25">
      <c r="A3101" t="str">
        <f t="shared" si="48"/>
        <v>sublap_id-SLAP_PGNP_All CBP_44490</v>
      </c>
      <c r="B3101" t="s">
        <v>62</v>
      </c>
      <c r="C3101" t="s">
        <v>291</v>
      </c>
      <c r="D3101" t="s">
        <v>61</v>
      </c>
      <c r="E3101" t="s">
        <v>292</v>
      </c>
      <c r="F3101" t="s">
        <v>61</v>
      </c>
      <c r="G3101" t="s">
        <v>61</v>
      </c>
      <c r="H3101" t="s">
        <v>61</v>
      </c>
      <c r="I3101" t="s">
        <v>61</v>
      </c>
      <c r="J3101" t="s">
        <v>61</v>
      </c>
      <c r="K3101" t="s">
        <v>197</v>
      </c>
      <c r="L3101" s="18">
        <v>44490</v>
      </c>
      <c r="M3101">
        <v>19</v>
      </c>
      <c r="N3101">
        <v>19</v>
      </c>
      <c r="O3101" t="s">
        <v>263</v>
      </c>
      <c r="P3101">
        <v>3</v>
      </c>
      <c r="Q3101">
        <v>3</v>
      </c>
      <c r="R3101">
        <v>0</v>
      </c>
      <c r="S3101">
        <v>0</v>
      </c>
      <c r="T3101">
        <v>1</v>
      </c>
      <c r="U3101">
        <v>0</v>
      </c>
      <c r="V3101">
        <v>1</v>
      </c>
      <c r="W3101">
        <v>9.6</v>
      </c>
      <c r="X3101">
        <v>9.24</v>
      </c>
      <c r="Y3101">
        <v>9.1199999999999992</v>
      </c>
      <c r="Z3101">
        <v>9.2799999999999994</v>
      </c>
      <c r="AA3101">
        <v>9.16</v>
      </c>
      <c r="AB3101">
        <v>9.1199999999999992</v>
      </c>
      <c r="AC3101">
        <v>12.88</v>
      </c>
      <c r="AD3101">
        <v>17.079999999999998</v>
      </c>
      <c r="AE3101">
        <v>36.44</v>
      </c>
      <c r="AF3101">
        <v>56.44</v>
      </c>
      <c r="AG3101">
        <v>85.56</v>
      </c>
      <c r="AH3101">
        <v>92.12</v>
      </c>
      <c r="AI3101">
        <v>88.84</v>
      </c>
      <c r="AJ3101">
        <v>96.48</v>
      </c>
      <c r="AK3101">
        <v>105.44</v>
      </c>
      <c r="AL3101">
        <v>101.88</v>
      </c>
      <c r="AM3101">
        <v>101.32</v>
      </c>
      <c r="AN3101">
        <v>118.28</v>
      </c>
      <c r="AO3101">
        <v>81.319999999999993</v>
      </c>
      <c r="AP3101">
        <v>93.52</v>
      </c>
      <c r="AQ3101">
        <v>91.6</v>
      </c>
      <c r="AR3101">
        <v>64.400000000000006</v>
      </c>
      <c r="AS3101">
        <v>11.04</v>
      </c>
      <c r="AT3101">
        <v>9.24</v>
      </c>
      <c r="AU3101">
        <v>61.8</v>
      </c>
      <c r="AV3101">
        <v>60.316667000000002</v>
      </c>
      <c r="AW3101">
        <v>60.65</v>
      </c>
      <c r="AX3101">
        <v>60.816667000000002</v>
      </c>
      <c r="AY3101">
        <v>60.483333000000002</v>
      </c>
      <c r="AZ3101">
        <v>60.416666999999997</v>
      </c>
      <c r="BA3101">
        <v>60.9</v>
      </c>
      <c r="BB3101">
        <v>61.283332999999999</v>
      </c>
      <c r="BC3101">
        <v>62.016666999999998</v>
      </c>
      <c r="BD3101">
        <v>61.616667</v>
      </c>
      <c r="BE3101">
        <v>61.683332999999998</v>
      </c>
      <c r="BF3101">
        <v>62.05</v>
      </c>
      <c r="BG3101">
        <v>63.3</v>
      </c>
      <c r="BH3101">
        <v>65.75</v>
      </c>
      <c r="BI3101">
        <v>67.866667000000007</v>
      </c>
      <c r="BJ3101">
        <v>68.933333000000005</v>
      </c>
      <c r="BK3101">
        <v>69.016666999999998</v>
      </c>
      <c r="BL3101">
        <v>68.516666999999998</v>
      </c>
      <c r="BM3101">
        <v>66.966667000000001</v>
      </c>
      <c r="BN3101">
        <v>65.616667000000007</v>
      </c>
      <c r="BO3101">
        <v>65.316666999999995</v>
      </c>
      <c r="BP3101">
        <v>65.083332999999996</v>
      </c>
      <c r="BQ3101">
        <v>64.616667000000007</v>
      </c>
      <c r="BR3101">
        <v>63.933332999999998</v>
      </c>
      <c r="BS3101">
        <v>0.27078340000000001</v>
      </c>
      <c r="BT3101">
        <v>-0.26096799999999998</v>
      </c>
      <c r="BU3101">
        <v>-0.175792</v>
      </c>
      <c r="BV3101">
        <v>-0.2084733</v>
      </c>
      <c r="BW3101">
        <v>-1.157697</v>
      </c>
      <c r="BX3101">
        <v>-1.589491</v>
      </c>
      <c r="BY3101">
        <v>2.320614</v>
      </c>
      <c r="BZ3101">
        <v>8.9159749999999995</v>
      </c>
      <c r="CA3101">
        <v>0.21586659999999999</v>
      </c>
      <c r="CB3101">
        <v>-7.8834910000000002</v>
      </c>
      <c r="CC3101">
        <v>-1.796818</v>
      </c>
      <c r="CD3101">
        <v>-2.6212900000000001</v>
      </c>
      <c r="CE3101">
        <v>3.4389759999999998</v>
      </c>
      <c r="CF3101">
        <v>-3.135027</v>
      </c>
      <c r="CG3101">
        <v>-9.0929950000000002</v>
      </c>
      <c r="CH3101">
        <v>-4.2706809999999997</v>
      </c>
      <c r="CI3101">
        <v>-3.1573410000000002</v>
      </c>
      <c r="CJ3101">
        <v>-21.019500000000001</v>
      </c>
      <c r="CK3101">
        <v>12.291040000000001</v>
      </c>
      <c r="CL3101">
        <v>1.581715</v>
      </c>
      <c r="CM3101">
        <v>1.586355</v>
      </c>
      <c r="CN3101">
        <v>5.3184129999999996</v>
      </c>
      <c r="CO3101">
        <v>5.3197140000000003</v>
      </c>
      <c r="CP3101">
        <v>1.1018049999999999</v>
      </c>
      <c r="CQ3101">
        <v>0.21889320000000001</v>
      </c>
      <c r="CR3101">
        <v>3.7642200000000001E-2</v>
      </c>
      <c r="CS3101">
        <v>3.7107599999999998E-2</v>
      </c>
      <c r="CT3101">
        <v>1.15484E-2</v>
      </c>
      <c r="CU3101">
        <v>0.20086399999999999</v>
      </c>
      <c r="CV3101">
        <v>0.32794289999999998</v>
      </c>
      <c r="CW3101">
        <v>1.5579970000000001</v>
      </c>
      <c r="CX3101">
        <v>3.0815600000000001</v>
      </c>
      <c r="CY3101">
        <v>3.0381300000000002</v>
      </c>
      <c r="CZ3101">
        <v>3.7415259999999999</v>
      </c>
      <c r="DA3101">
        <v>2.2743660000000001</v>
      </c>
      <c r="DB3101">
        <v>0.84960309999999994</v>
      </c>
      <c r="DC3101">
        <v>1.05389</v>
      </c>
      <c r="DD3101">
        <v>1.09673</v>
      </c>
      <c r="DE3101">
        <v>1.1987019999999999</v>
      </c>
      <c r="DF3101">
        <v>1.1646879999999999</v>
      </c>
      <c r="DG3101">
        <v>1.248758</v>
      </c>
      <c r="DH3101">
        <v>1.278127</v>
      </c>
      <c r="DI3101">
        <v>2.817294</v>
      </c>
      <c r="DJ3101">
        <v>5.4266170000000002</v>
      </c>
      <c r="DK3101">
        <v>6.1241849999999998</v>
      </c>
      <c r="DL3101">
        <v>5.9507459999999996</v>
      </c>
      <c r="DM3101">
        <v>3.2368399999999999</v>
      </c>
      <c r="DN3101">
        <v>0.28116649999999999</v>
      </c>
      <c r="DO3101">
        <v>19</v>
      </c>
      <c r="DP3101">
        <v>19</v>
      </c>
    </row>
    <row r="3102" spans="1:120" hidden="1" x14ac:dyDescent="0.25">
      <c r="A3102" t="str">
        <f t="shared" si="48"/>
        <v>Industry_Type-8. Other_All CBP_44490</v>
      </c>
      <c r="B3102" t="s">
        <v>62</v>
      </c>
      <c r="C3102" t="s">
        <v>267</v>
      </c>
      <c r="D3102" t="s">
        <v>61</v>
      </c>
      <c r="E3102" t="s">
        <v>61</v>
      </c>
      <c r="F3102" t="s">
        <v>61</v>
      </c>
      <c r="G3102" t="s">
        <v>268</v>
      </c>
      <c r="H3102" t="s">
        <v>61</v>
      </c>
      <c r="I3102" t="s">
        <v>61</v>
      </c>
      <c r="J3102" t="s">
        <v>61</v>
      </c>
      <c r="K3102" t="s">
        <v>197</v>
      </c>
      <c r="L3102" s="18">
        <v>44490</v>
      </c>
      <c r="M3102">
        <v>19</v>
      </c>
      <c r="N3102">
        <v>19</v>
      </c>
      <c r="O3102" t="s">
        <v>263</v>
      </c>
      <c r="P3102">
        <v>1</v>
      </c>
      <c r="Q3102">
        <v>1</v>
      </c>
      <c r="R3102">
        <v>0</v>
      </c>
      <c r="S3102">
        <v>0</v>
      </c>
      <c r="T3102">
        <v>1</v>
      </c>
      <c r="U3102">
        <v>0</v>
      </c>
      <c r="V3102">
        <v>1</v>
      </c>
      <c r="W3102">
        <v>6.726</v>
      </c>
      <c r="X3102">
        <v>6.7489999999999997</v>
      </c>
      <c r="Y3102">
        <v>6.8949999999999996</v>
      </c>
      <c r="Z3102">
        <v>6.8719999999999999</v>
      </c>
      <c r="AA3102">
        <v>6.3490000000000002</v>
      </c>
      <c r="AB3102">
        <v>8.8130000000000006</v>
      </c>
      <c r="AC3102">
        <v>9.32</v>
      </c>
      <c r="AD3102">
        <v>9.6709999999999994</v>
      </c>
      <c r="AE3102">
        <v>10.303000000000001</v>
      </c>
      <c r="AF3102">
        <v>10.848000000000001</v>
      </c>
      <c r="AG3102">
        <v>10.542</v>
      </c>
      <c r="AH3102">
        <v>10.63</v>
      </c>
      <c r="AI3102">
        <v>10.039999999999999</v>
      </c>
      <c r="AJ3102">
        <v>10.513</v>
      </c>
      <c r="AK3102">
        <v>10.472</v>
      </c>
      <c r="AL3102">
        <v>10.635999999999999</v>
      </c>
      <c r="AM3102">
        <v>10.334</v>
      </c>
      <c r="AN3102">
        <v>11.321</v>
      </c>
      <c r="AO3102">
        <v>10.89</v>
      </c>
      <c r="AP3102">
        <v>10.666</v>
      </c>
      <c r="AQ3102">
        <v>10.294</v>
      </c>
      <c r="AR3102">
        <v>9.16</v>
      </c>
      <c r="AS3102">
        <v>7.8390000000000004</v>
      </c>
      <c r="AT3102">
        <v>6.9409999999999998</v>
      </c>
      <c r="AU3102">
        <v>58.15</v>
      </c>
      <c r="AV3102">
        <v>56.5</v>
      </c>
      <c r="AW3102">
        <v>56.75</v>
      </c>
      <c r="AX3102">
        <v>57.35</v>
      </c>
      <c r="AY3102">
        <v>57.15</v>
      </c>
      <c r="AZ3102">
        <v>57.7</v>
      </c>
      <c r="BA3102">
        <v>58.3</v>
      </c>
      <c r="BB3102">
        <v>58.65</v>
      </c>
      <c r="BC3102">
        <v>59.3</v>
      </c>
      <c r="BD3102">
        <v>60.45</v>
      </c>
      <c r="BE3102">
        <v>59.4</v>
      </c>
      <c r="BF3102">
        <v>59.1</v>
      </c>
      <c r="BG3102">
        <v>59.5</v>
      </c>
      <c r="BH3102">
        <v>62.6</v>
      </c>
      <c r="BI3102">
        <v>65.3</v>
      </c>
      <c r="BJ3102">
        <v>67.650000000000006</v>
      </c>
      <c r="BK3102">
        <v>68.05</v>
      </c>
      <c r="BL3102">
        <v>66.55</v>
      </c>
      <c r="BM3102">
        <v>64.75</v>
      </c>
      <c r="BN3102">
        <v>62.15</v>
      </c>
      <c r="BO3102">
        <v>60.7</v>
      </c>
      <c r="BP3102">
        <v>59.4</v>
      </c>
      <c r="BQ3102">
        <v>58.75</v>
      </c>
      <c r="BR3102">
        <v>58.9</v>
      </c>
      <c r="BS3102">
        <v>4.3404600000000002E-2</v>
      </c>
      <c r="BT3102">
        <v>0.2147355</v>
      </c>
      <c r="BU3102">
        <v>-0.25910850000000002</v>
      </c>
      <c r="BV3102">
        <v>-3.7235299999999999E-2</v>
      </c>
      <c r="BW3102">
        <v>0.34676069999999998</v>
      </c>
      <c r="BX3102">
        <v>-2.22597E-2</v>
      </c>
      <c r="BY3102">
        <v>-0.51032540000000004</v>
      </c>
      <c r="BZ3102">
        <v>-0.35018830000000001</v>
      </c>
      <c r="CA3102">
        <v>0.43745329999999999</v>
      </c>
      <c r="CB3102">
        <v>0.1421423</v>
      </c>
      <c r="CC3102">
        <v>-0.1518497</v>
      </c>
      <c r="CD3102">
        <v>-7.4965500000000004E-2</v>
      </c>
      <c r="CE3102">
        <v>0.3326597</v>
      </c>
      <c r="CF3102">
        <v>0.16624159999999999</v>
      </c>
      <c r="CG3102">
        <v>-0.31301689999999999</v>
      </c>
      <c r="CH3102">
        <v>-9.6159900000000006E-2</v>
      </c>
      <c r="CI3102">
        <v>0.25794699999999998</v>
      </c>
      <c r="CJ3102">
        <v>0.1071386</v>
      </c>
      <c r="CK3102">
        <v>-0.22869970000000001</v>
      </c>
      <c r="CL3102">
        <v>3.10268E-2</v>
      </c>
      <c r="CM3102">
        <v>0.29614069999999998</v>
      </c>
      <c r="CN3102">
        <v>9.6069299999999996E-2</v>
      </c>
      <c r="CO3102">
        <v>-0.1698914</v>
      </c>
      <c r="CP3102">
        <v>-8.5359099999999993E-2</v>
      </c>
      <c r="CQ3102">
        <v>4.3658999999999998E-3</v>
      </c>
      <c r="CR3102">
        <v>2.9031999999999999E-3</v>
      </c>
      <c r="CS3102">
        <v>9.3854999999999997E-3</v>
      </c>
      <c r="CT3102">
        <v>5.274E-3</v>
      </c>
      <c r="CU3102">
        <v>5.3930000000000002E-3</v>
      </c>
      <c r="CV3102">
        <v>1.5039500000000001E-2</v>
      </c>
      <c r="CW3102">
        <v>2.15003E-2</v>
      </c>
      <c r="CX3102">
        <v>7.6851000000000003E-3</v>
      </c>
      <c r="CY3102">
        <v>1.5531400000000001E-2</v>
      </c>
      <c r="CZ3102">
        <v>8.3400000000000002E-3</v>
      </c>
      <c r="DA3102">
        <v>8.3808000000000007E-3</v>
      </c>
      <c r="DB3102">
        <v>4.7626999999999999E-3</v>
      </c>
      <c r="DC3102">
        <v>7.4782E-3</v>
      </c>
      <c r="DD3102">
        <v>6.4266999999999996E-3</v>
      </c>
      <c r="DE3102">
        <v>7.6595999999999999E-3</v>
      </c>
      <c r="DF3102">
        <v>6.9695E-3</v>
      </c>
      <c r="DG3102">
        <v>1.1728499999999999E-2</v>
      </c>
      <c r="DH3102">
        <v>4.0292000000000001E-3</v>
      </c>
      <c r="DI3102">
        <v>8.5079999999999999E-3</v>
      </c>
      <c r="DJ3102">
        <v>5.1260000000000003E-3</v>
      </c>
      <c r="DK3102">
        <v>1.7047E-2</v>
      </c>
      <c r="DL3102">
        <v>1.4734499999999999E-2</v>
      </c>
      <c r="DM3102">
        <v>1.2099E-2</v>
      </c>
      <c r="DN3102">
        <v>3.6924000000000002E-3</v>
      </c>
      <c r="DO3102">
        <v>19</v>
      </c>
      <c r="DP3102">
        <v>19</v>
      </c>
    </row>
    <row r="3103" spans="1:120" hidden="1" x14ac:dyDescent="0.25">
      <c r="A3103" t="str">
        <f t="shared" si="48"/>
        <v>sublap_id-SLAP_PGSB_All CBP_44490</v>
      </c>
      <c r="B3103" t="s">
        <v>62</v>
      </c>
      <c r="C3103" t="s">
        <v>281</v>
      </c>
      <c r="D3103" t="s">
        <v>61</v>
      </c>
      <c r="E3103" t="s">
        <v>282</v>
      </c>
      <c r="F3103" t="s">
        <v>61</v>
      </c>
      <c r="G3103" t="s">
        <v>61</v>
      </c>
      <c r="H3103" t="s">
        <v>61</v>
      </c>
      <c r="I3103" t="s">
        <v>61</v>
      </c>
      <c r="J3103" t="s">
        <v>61</v>
      </c>
      <c r="K3103" t="s">
        <v>197</v>
      </c>
      <c r="L3103" s="18">
        <v>44490</v>
      </c>
      <c r="M3103">
        <v>19</v>
      </c>
      <c r="N3103">
        <v>19</v>
      </c>
      <c r="O3103" t="s">
        <v>263</v>
      </c>
      <c r="P3103">
        <v>54</v>
      </c>
      <c r="Q3103">
        <v>54</v>
      </c>
      <c r="R3103">
        <v>0</v>
      </c>
      <c r="S3103">
        <v>0</v>
      </c>
      <c r="T3103">
        <v>0</v>
      </c>
      <c r="U3103">
        <v>0</v>
      </c>
      <c r="V3103">
        <v>0</v>
      </c>
      <c r="W3103">
        <v>7295.8320000000003</v>
      </c>
      <c r="X3103">
        <v>7678.8014999999996</v>
      </c>
      <c r="Y3103">
        <v>7590.7945</v>
      </c>
      <c r="Z3103">
        <v>7575.9335000000001</v>
      </c>
      <c r="AA3103">
        <v>7627.7295000000004</v>
      </c>
      <c r="AB3103">
        <v>7704.3914999999997</v>
      </c>
      <c r="AC3103">
        <v>8495.1975000000002</v>
      </c>
      <c r="AD3103">
        <v>8977.8454999999994</v>
      </c>
      <c r="AE3103">
        <v>9256.7980000000007</v>
      </c>
      <c r="AF3103">
        <v>9877.9040000000005</v>
      </c>
      <c r="AG3103">
        <v>10277.883</v>
      </c>
      <c r="AH3103">
        <v>10728.225</v>
      </c>
      <c r="AI3103">
        <v>10782.352999999999</v>
      </c>
      <c r="AJ3103">
        <v>10775.058999999999</v>
      </c>
      <c r="AK3103">
        <v>10587.629000000001</v>
      </c>
      <c r="AL3103">
        <v>10329.673000000001</v>
      </c>
      <c r="AM3103">
        <v>10262.153</v>
      </c>
      <c r="AN3103">
        <v>9861.1679999999997</v>
      </c>
      <c r="AO3103">
        <v>9521.8459999999995</v>
      </c>
      <c r="AP3103">
        <v>9329.1895000000004</v>
      </c>
      <c r="AQ3103">
        <v>9269.7919999999995</v>
      </c>
      <c r="AR3103">
        <v>8837.473</v>
      </c>
      <c r="AS3103">
        <v>7858.06</v>
      </c>
      <c r="AT3103">
        <v>7795.3639999999996</v>
      </c>
      <c r="AU3103">
        <v>64.529629999999997</v>
      </c>
      <c r="AV3103">
        <v>63.966667000000001</v>
      </c>
      <c r="AW3103">
        <v>63.942593000000002</v>
      </c>
      <c r="AX3103">
        <v>63.214815000000002</v>
      </c>
      <c r="AY3103">
        <v>63.72963</v>
      </c>
      <c r="AZ3103">
        <v>64.288888999999998</v>
      </c>
      <c r="BA3103">
        <v>64.196296000000004</v>
      </c>
      <c r="BB3103">
        <v>63.831480999999997</v>
      </c>
      <c r="BC3103">
        <v>63.883333</v>
      </c>
      <c r="BD3103">
        <v>64.679630000000003</v>
      </c>
      <c r="BE3103">
        <v>66.409259000000006</v>
      </c>
      <c r="BF3103">
        <v>69.283332999999999</v>
      </c>
      <c r="BG3103">
        <v>72.518518999999998</v>
      </c>
      <c r="BH3103">
        <v>73.322221999999996</v>
      </c>
      <c r="BI3103">
        <v>74.014814999999999</v>
      </c>
      <c r="BJ3103">
        <v>74.844443999999996</v>
      </c>
      <c r="BK3103">
        <v>75.737037000000001</v>
      </c>
      <c r="BL3103">
        <v>74.005555999999999</v>
      </c>
      <c r="BM3103">
        <v>71.931481000000005</v>
      </c>
      <c r="BN3103">
        <v>69.724074000000002</v>
      </c>
      <c r="BO3103">
        <v>67.562962999999996</v>
      </c>
      <c r="BP3103">
        <v>66.124073999999993</v>
      </c>
      <c r="BQ3103">
        <v>65.142593000000005</v>
      </c>
      <c r="BR3103">
        <v>65.005555999999999</v>
      </c>
      <c r="BS3103">
        <v>300.82029999999997</v>
      </c>
      <c r="BT3103">
        <v>-10.773860000000001</v>
      </c>
      <c r="BU3103">
        <v>-4.2126150000000004</v>
      </c>
      <c r="BV3103">
        <v>-37.097549999999998</v>
      </c>
      <c r="BW3103">
        <v>-9.9335059999999995</v>
      </c>
      <c r="BX3103">
        <v>47.891109999999998</v>
      </c>
      <c r="BY3103">
        <v>-108.73350000000001</v>
      </c>
      <c r="BZ3103">
        <v>-197.71</v>
      </c>
      <c r="CA3103">
        <v>-50.28078</v>
      </c>
      <c r="CB3103">
        <v>257.18340000000001</v>
      </c>
      <c r="CC3103">
        <v>351.93700000000001</v>
      </c>
      <c r="CD3103">
        <v>127.4534</v>
      </c>
      <c r="CE3103">
        <v>244.6234</v>
      </c>
      <c r="CF3103">
        <v>317.84930000000003</v>
      </c>
      <c r="CG3103">
        <v>458.87240000000003</v>
      </c>
      <c r="CH3103">
        <v>514.2328</v>
      </c>
      <c r="CI3103">
        <v>389.52800000000002</v>
      </c>
      <c r="CJ3103">
        <v>319.37110000000001</v>
      </c>
      <c r="CK3103">
        <v>209.80449999999999</v>
      </c>
      <c r="CL3103">
        <v>43.786859999999997</v>
      </c>
      <c r="CM3103">
        <v>-209.1918</v>
      </c>
      <c r="CN3103">
        <v>-46.291449999999998</v>
      </c>
      <c r="CO3103">
        <v>-19.003350000000001</v>
      </c>
      <c r="CP3103">
        <v>-119.027</v>
      </c>
      <c r="CQ3103">
        <v>972.09460000000001</v>
      </c>
      <c r="CR3103">
        <v>345.93430000000001</v>
      </c>
      <c r="CS3103">
        <v>352.47449999999998</v>
      </c>
      <c r="CT3103">
        <v>395.0009</v>
      </c>
      <c r="CU3103">
        <v>372.65539999999999</v>
      </c>
      <c r="CV3103">
        <v>317.20650000000001</v>
      </c>
      <c r="CW3103">
        <v>267.52019999999999</v>
      </c>
      <c r="CX3103">
        <v>233.22329999999999</v>
      </c>
      <c r="CY3103">
        <v>321.12400000000002</v>
      </c>
      <c r="CZ3103">
        <v>955.37049999999999</v>
      </c>
      <c r="DA3103">
        <v>2110.9059999999999</v>
      </c>
      <c r="DB3103">
        <v>3391.0619999999999</v>
      </c>
      <c r="DC3103">
        <v>4345.9690000000001</v>
      </c>
      <c r="DD3103">
        <v>4155.2650000000003</v>
      </c>
      <c r="DE3103">
        <v>4216.7269999999999</v>
      </c>
      <c r="DF3103">
        <v>3884.5709999999999</v>
      </c>
      <c r="DG3103">
        <v>3618.9749999999999</v>
      </c>
      <c r="DH3103">
        <v>3022.4630000000002</v>
      </c>
      <c r="DI3103">
        <v>2266.9369999999999</v>
      </c>
      <c r="DJ3103">
        <v>1908.5550000000001</v>
      </c>
      <c r="DK3103">
        <v>1602.7380000000001</v>
      </c>
      <c r="DL3103">
        <v>1444.617</v>
      </c>
      <c r="DM3103">
        <v>838.9932</v>
      </c>
      <c r="DN3103">
        <v>768.72320000000002</v>
      </c>
      <c r="DO3103">
        <v>19</v>
      </c>
      <c r="DP3103">
        <v>19</v>
      </c>
    </row>
    <row r="3104" spans="1:120" hidden="1" x14ac:dyDescent="0.25">
      <c r="A3104" t="str">
        <f t="shared" si="48"/>
        <v>sublap_id-SLAP_PGZP_All CBP_44490</v>
      </c>
      <c r="B3104" t="s">
        <v>62</v>
      </c>
      <c r="C3104" t="s">
        <v>283</v>
      </c>
      <c r="D3104" t="s">
        <v>61</v>
      </c>
      <c r="E3104" t="s">
        <v>284</v>
      </c>
      <c r="F3104" t="s">
        <v>61</v>
      </c>
      <c r="G3104" t="s">
        <v>61</v>
      </c>
      <c r="H3104" t="s">
        <v>61</v>
      </c>
      <c r="I3104" t="s">
        <v>61</v>
      </c>
      <c r="J3104" t="s">
        <v>61</v>
      </c>
      <c r="K3104" t="s">
        <v>197</v>
      </c>
      <c r="L3104" s="18">
        <v>44490</v>
      </c>
      <c r="M3104">
        <v>19</v>
      </c>
      <c r="N3104">
        <v>19</v>
      </c>
      <c r="O3104" t="s">
        <v>263</v>
      </c>
      <c r="P3104">
        <v>56</v>
      </c>
      <c r="Q3104">
        <v>56</v>
      </c>
      <c r="R3104">
        <v>0</v>
      </c>
      <c r="S3104">
        <v>0</v>
      </c>
      <c r="T3104">
        <v>0</v>
      </c>
      <c r="U3104">
        <v>0</v>
      </c>
      <c r="V3104">
        <v>0</v>
      </c>
      <c r="W3104">
        <v>3364.404</v>
      </c>
      <c r="X3104">
        <v>3795.674</v>
      </c>
      <c r="Y3104">
        <v>3796.451</v>
      </c>
      <c r="Z3104">
        <v>3795.8229999999999</v>
      </c>
      <c r="AA3104">
        <v>3858.9169999999999</v>
      </c>
      <c r="AB3104">
        <v>3873.2220000000002</v>
      </c>
      <c r="AC3104">
        <v>3792.8420000000001</v>
      </c>
      <c r="AD3104">
        <v>5144.28</v>
      </c>
      <c r="AE3104">
        <v>5784.1270000000004</v>
      </c>
      <c r="AF3104">
        <v>5848.5079999999998</v>
      </c>
      <c r="AG3104">
        <v>5945.9449999999997</v>
      </c>
      <c r="AH3104">
        <v>5966.3310000000001</v>
      </c>
      <c r="AI3104">
        <v>6082.6670000000004</v>
      </c>
      <c r="AJ3104">
        <v>6072.29</v>
      </c>
      <c r="AK3104">
        <v>6051.7870000000003</v>
      </c>
      <c r="AL3104">
        <v>5236.6469999999999</v>
      </c>
      <c r="AM3104">
        <v>3509.0920000000001</v>
      </c>
      <c r="AN3104">
        <v>3072.3910000000001</v>
      </c>
      <c r="AO3104">
        <v>645.44000000000005</v>
      </c>
      <c r="AP3104">
        <v>1791.441</v>
      </c>
      <c r="AQ3104">
        <v>2745.6869999999999</v>
      </c>
      <c r="AR3104">
        <v>2738.1840000000002</v>
      </c>
      <c r="AS3104">
        <v>2767.1129999999998</v>
      </c>
      <c r="AT3104">
        <v>2804.6770000000001</v>
      </c>
      <c r="AU3104">
        <v>62.706249999999997</v>
      </c>
      <c r="AV3104">
        <v>61.114286</v>
      </c>
      <c r="AW3104">
        <v>61.308928999999999</v>
      </c>
      <c r="AX3104">
        <v>60.251786000000003</v>
      </c>
      <c r="AY3104">
        <v>59.159821000000001</v>
      </c>
      <c r="AZ3104">
        <v>58.489286</v>
      </c>
      <c r="BA3104">
        <v>57.5</v>
      </c>
      <c r="BB3104">
        <v>57.188392999999998</v>
      </c>
      <c r="BC3104">
        <v>58.917856999999998</v>
      </c>
      <c r="BD3104">
        <v>61.307143000000003</v>
      </c>
      <c r="BE3104">
        <v>66.588392999999996</v>
      </c>
      <c r="BF3104">
        <v>72.291071000000002</v>
      </c>
      <c r="BG3104">
        <v>76.438393000000005</v>
      </c>
      <c r="BH3104">
        <v>78.702679000000003</v>
      </c>
      <c r="BI3104">
        <v>80.276786000000001</v>
      </c>
      <c r="BJ3104">
        <v>81.445536000000004</v>
      </c>
      <c r="BK3104">
        <v>81.844643000000005</v>
      </c>
      <c r="BL3104">
        <v>81.974999999999994</v>
      </c>
      <c r="BM3104">
        <v>79.952679000000003</v>
      </c>
      <c r="BN3104">
        <v>75.980356999999998</v>
      </c>
      <c r="BO3104">
        <v>71.961607000000001</v>
      </c>
      <c r="BP3104">
        <v>69.735714000000002</v>
      </c>
      <c r="BQ3104">
        <v>67.950892999999994</v>
      </c>
      <c r="BR3104">
        <v>65.605356999999998</v>
      </c>
      <c r="BS3104">
        <v>1157.184</v>
      </c>
      <c r="BT3104">
        <v>535.61490000000003</v>
      </c>
      <c r="BU3104">
        <v>539.00459999999998</v>
      </c>
      <c r="BV3104">
        <v>557.98490000000004</v>
      </c>
      <c r="BW3104">
        <v>500.79430000000002</v>
      </c>
      <c r="BX3104">
        <v>504.64760000000001</v>
      </c>
      <c r="BY3104">
        <v>601.02279999999996</v>
      </c>
      <c r="BZ3104">
        <v>-223.92740000000001</v>
      </c>
      <c r="CA3104">
        <v>-668.19839999999999</v>
      </c>
      <c r="CB3104">
        <v>-726.82839999999999</v>
      </c>
      <c r="CC3104">
        <v>-794.53390000000002</v>
      </c>
      <c r="CD3104">
        <v>-826.13919999999996</v>
      </c>
      <c r="CE3104">
        <v>-941.78049999999996</v>
      </c>
      <c r="CF3104">
        <v>-1042.0309999999999</v>
      </c>
      <c r="CG3104">
        <v>-1084.7760000000001</v>
      </c>
      <c r="CH3104">
        <v>-680.67759999999998</v>
      </c>
      <c r="CI3104">
        <v>846.94849999999997</v>
      </c>
      <c r="CJ3104">
        <v>1099.3820000000001</v>
      </c>
      <c r="CK3104">
        <v>3413.2469999999998</v>
      </c>
      <c r="CL3104">
        <v>2183.567</v>
      </c>
      <c r="CM3104">
        <v>1227.3330000000001</v>
      </c>
      <c r="CN3104">
        <v>1205.943</v>
      </c>
      <c r="CO3104">
        <v>1175.4580000000001</v>
      </c>
      <c r="CP3104">
        <v>1157.4110000000001</v>
      </c>
      <c r="CQ3104">
        <v>18264.97</v>
      </c>
      <c r="CR3104">
        <v>6017.2929999999997</v>
      </c>
      <c r="CS3104">
        <v>5738.7929999999997</v>
      </c>
      <c r="CT3104">
        <v>5689.3760000000002</v>
      </c>
      <c r="CU3104">
        <v>5566.5069999999996</v>
      </c>
      <c r="CV3104">
        <v>5365.3329999999996</v>
      </c>
      <c r="CW3104">
        <v>3364.2809999999999</v>
      </c>
      <c r="CX3104">
        <v>3012.0239999999999</v>
      </c>
      <c r="CY3104">
        <v>6425.9570000000003</v>
      </c>
      <c r="CZ3104">
        <v>7647.7169999999996</v>
      </c>
      <c r="DA3104">
        <v>9079.3719999999994</v>
      </c>
      <c r="DB3104">
        <v>10481.370000000001</v>
      </c>
      <c r="DC3104">
        <v>12335.24</v>
      </c>
      <c r="DD3104">
        <v>12513.85</v>
      </c>
      <c r="DE3104">
        <v>13408.69</v>
      </c>
      <c r="DF3104">
        <v>14672.6</v>
      </c>
      <c r="DG3104">
        <v>15042.85</v>
      </c>
      <c r="DH3104">
        <v>16176.19</v>
      </c>
      <c r="DI3104">
        <v>15337.08</v>
      </c>
      <c r="DJ3104">
        <v>16941.62</v>
      </c>
      <c r="DK3104">
        <v>17814.39</v>
      </c>
      <c r="DL3104">
        <v>15564.34</v>
      </c>
      <c r="DM3104">
        <v>15361.49</v>
      </c>
      <c r="DN3104">
        <v>15389.52</v>
      </c>
      <c r="DO3104">
        <v>19</v>
      </c>
      <c r="DP3104">
        <v>19</v>
      </c>
    </row>
    <row r="3105" spans="1:120" hidden="1" x14ac:dyDescent="0.25">
      <c r="A3105" t="str">
        <f t="shared" si="48"/>
        <v>Aggregator-Polaris Energy Services_All CBP_44490</v>
      </c>
      <c r="B3105" t="s">
        <v>62</v>
      </c>
      <c r="C3105" t="s">
        <v>223</v>
      </c>
      <c r="D3105" t="s">
        <v>61</v>
      </c>
      <c r="E3105" t="s">
        <v>61</v>
      </c>
      <c r="F3105" t="s">
        <v>168</v>
      </c>
      <c r="G3105" t="s">
        <v>61</v>
      </c>
      <c r="H3105" t="s">
        <v>61</v>
      </c>
      <c r="I3105" t="s">
        <v>61</v>
      </c>
      <c r="J3105" t="s">
        <v>61</v>
      </c>
      <c r="K3105" t="s">
        <v>197</v>
      </c>
      <c r="L3105" s="18">
        <v>44490</v>
      </c>
      <c r="M3105">
        <v>19</v>
      </c>
      <c r="N3105">
        <v>19</v>
      </c>
      <c r="O3105" t="s">
        <v>263</v>
      </c>
      <c r="P3105">
        <v>56</v>
      </c>
      <c r="Q3105">
        <v>56</v>
      </c>
      <c r="R3105">
        <v>0</v>
      </c>
      <c r="S3105">
        <v>0</v>
      </c>
      <c r="T3105">
        <v>0</v>
      </c>
      <c r="U3105">
        <v>0</v>
      </c>
      <c r="V3105">
        <v>0</v>
      </c>
      <c r="W3105">
        <v>3364.404</v>
      </c>
      <c r="X3105">
        <v>3795.674</v>
      </c>
      <c r="Y3105">
        <v>3796.451</v>
      </c>
      <c r="Z3105">
        <v>3795.8229999999999</v>
      </c>
      <c r="AA3105">
        <v>3858.9169999999999</v>
      </c>
      <c r="AB3105">
        <v>3873.2220000000002</v>
      </c>
      <c r="AC3105">
        <v>3792.8420000000001</v>
      </c>
      <c r="AD3105">
        <v>5144.28</v>
      </c>
      <c r="AE3105">
        <v>5784.1270000000004</v>
      </c>
      <c r="AF3105">
        <v>5848.5079999999998</v>
      </c>
      <c r="AG3105">
        <v>5945.9449999999997</v>
      </c>
      <c r="AH3105">
        <v>5966.3310000000001</v>
      </c>
      <c r="AI3105">
        <v>6082.6670000000004</v>
      </c>
      <c r="AJ3105">
        <v>6072.29</v>
      </c>
      <c r="AK3105">
        <v>6051.7870000000003</v>
      </c>
      <c r="AL3105">
        <v>5236.6469999999999</v>
      </c>
      <c r="AM3105">
        <v>3509.0920000000001</v>
      </c>
      <c r="AN3105">
        <v>3072.3910000000001</v>
      </c>
      <c r="AO3105">
        <v>645.44000000000005</v>
      </c>
      <c r="AP3105">
        <v>1791.441</v>
      </c>
      <c r="AQ3105">
        <v>2745.6869999999999</v>
      </c>
      <c r="AR3105">
        <v>2738.1840000000002</v>
      </c>
      <c r="AS3105">
        <v>2767.1129999999998</v>
      </c>
      <c r="AT3105">
        <v>2804.6770000000001</v>
      </c>
      <c r="AU3105">
        <v>62.706249999999997</v>
      </c>
      <c r="AV3105">
        <v>61.114286</v>
      </c>
      <c r="AW3105">
        <v>61.308928999999999</v>
      </c>
      <c r="AX3105">
        <v>60.251786000000003</v>
      </c>
      <c r="AY3105">
        <v>59.159821000000001</v>
      </c>
      <c r="AZ3105">
        <v>58.489286</v>
      </c>
      <c r="BA3105">
        <v>57.5</v>
      </c>
      <c r="BB3105">
        <v>57.188392999999998</v>
      </c>
      <c r="BC3105">
        <v>58.917856999999998</v>
      </c>
      <c r="BD3105">
        <v>61.307143000000003</v>
      </c>
      <c r="BE3105">
        <v>66.588392999999996</v>
      </c>
      <c r="BF3105">
        <v>72.291071000000002</v>
      </c>
      <c r="BG3105">
        <v>76.438393000000005</v>
      </c>
      <c r="BH3105">
        <v>78.702679000000003</v>
      </c>
      <c r="BI3105">
        <v>80.276786000000001</v>
      </c>
      <c r="BJ3105">
        <v>81.445536000000004</v>
      </c>
      <c r="BK3105">
        <v>81.844643000000005</v>
      </c>
      <c r="BL3105">
        <v>81.974999999999994</v>
      </c>
      <c r="BM3105">
        <v>79.952679000000003</v>
      </c>
      <c r="BN3105">
        <v>75.980356999999998</v>
      </c>
      <c r="BO3105">
        <v>71.961607000000001</v>
      </c>
      <c r="BP3105">
        <v>69.735714000000002</v>
      </c>
      <c r="BQ3105">
        <v>67.950892999999994</v>
      </c>
      <c r="BR3105">
        <v>65.605356999999998</v>
      </c>
      <c r="BS3105">
        <v>1157.184</v>
      </c>
      <c r="BT3105">
        <v>535.61490000000003</v>
      </c>
      <c r="BU3105">
        <v>539.00459999999998</v>
      </c>
      <c r="BV3105">
        <v>557.98490000000004</v>
      </c>
      <c r="BW3105">
        <v>500.79430000000002</v>
      </c>
      <c r="BX3105">
        <v>504.64760000000001</v>
      </c>
      <c r="BY3105">
        <v>601.02279999999996</v>
      </c>
      <c r="BZ3105">
        <v>-223.92740000000001</v>
      </c>
      <c r="CA3105">
        <v>-668.19839999999999</v>
      </c>
      <c r="CB3105">
        <v>-726.82839999999999</v>
      </c>
      <c r="CC3105">
        <v>-794.53390000000002</v>
      </c>
      <c r="CD3105">
        <v>-826.13919999999996</v>
      </c>
      <c r="CE3105">
        <v>-941.78049999999996</v>
      </c>
      <c r="CF3105">
        <v>-1042.0309999999999</v>
      </c>
      <c r="CG3105">
        <v>-1084.7760000000001</v>
      </c>
      <c r="CH3105">
        <v>-680.67759999999998</v>
      </c>
      <c r="CI3105">
        <v>846.94849999999997</v>
      </c>
      <c r="CJ3105">
        <v>1099.3820000000001</v>
      </c>
      <c r="CK3105">
        <v>3413.2469999999998</v>
      </c>
      <c r="CL3105">
        <v>2183.567</v>
      </c>
      <c r="CM3105">
        <v>1227.3330000000001</v>
      </c>
      <c r="CN3105">
        <v>1205.943</v>
      </c>
      <c r="CO3105">
        <v>1175.4580000000001</v>
      </c>
      <c r="CP3105">
        <v>1157.4110000000001</v>
      </c>
      <c r="CQ3105">
        <v>18264.97</v>
      </c>
      <c r="CR3105">
        <v>6017.2929999999997</v>
      </c>
      <c r="CS3105">
        <v>5738.7929999999997</v>
      </c>
      <c r="CT3105">
        <v>5689.3760000000002</v>
      </c>
      <c r="CU3105">
        <v>5566.5069999999996</v>
      </c>
      <c r="CV3105">
        <v>5365.3329999999996</v>
      </c>
      <c r="CW3105">
        <v>3364.2809999999999</v>
      </c>
      <c r="CX3105">
        <v>3012.0239999999999</v>
      </c>
      <c r="CY3105">
        <v>6425.9570000000003</v>
      </c>
      <c r="CZ3105">
        <v>7647.7169999999996</v>
      </c>
      <c r="DA3105">
        <v>9079.3719999999994</v>
      </c>
      <c r="DB3105">
        <v>10481.370000000001</v>
      </c>
      <c r="DC3105">
        <v>12335.24</v>
      </c>
      <c r="DD3105">
        <v>12513.85</v>
      </c>
      <c r="DE3105">
        <v>13408.69</v>
      </c>
      <c r="DF3105">
        <v>14672.6</v>
      </c>
      <c r="DG3105">
        <v>15042.85</v>
      </c>
      <c r="DH3105">
        <v>16176.19</v>
      </c>
      <c r="DI3105">
        <v>15337.08</v>
      </c>
      <c r="DJ3105">
        <v>16941.62</v>
      </c>
      <c r="DK3105">
        <v>17814.39</v>
      </c>
      <c r="DL3105">
        <v>15564.34</v>
      </c>
      <c r="DM3105">
        <v>15361.49</v>
      </c>
      <c r="DN3105">
        <v>15389.52</v>
      </c>
      <c r="DO3105">
        <v>19</v>
      </c>
      <c r="DP3105">
        <v>19</v>
      </c>
    </row>
    <row r="3106" spans="1:120" hidden="1" x14ac:dyDescent="0.25">
      <c r="A3106" t="str">
        <f t="shared" si="48"/>
        <v>sublap_id-SLAP_PGCC_All CBP_44490</v>
      </c>
      <c r="B3106" t="s">
        <v>62</v>
      </c>
      <c r="C3106" t="s">
        <v>299</v>
      </c>
      <c r="D3106" t="s">
        <v>61</v>
      </c>
      <c r="E3106" t="s">
        <v>300</v>
      </c>
      <c r="F3106" t="s">
        <v>61</v>
      </c>
      <c r="G3106" t="s">
        <v>61</v>
      </c>
      <c r="H3106" t="s">
        <v>61</v>
      </c>
      <c r="I3106" t="s">
        <v>61</v>
      </c>
      <c r="J3106" t="s">
        <v>61</v>
      </c>
      <c r="K3106" t="s">
        <v>197</v>
      </c>
      <c r="L3106" s="18">
        <v>44490</v>
      </c>
      <c r="M3106">
        <v>19</v>
      </c>
      <c r="N3106">
        <v>19</v>
      </c>
      <c r="O3106" t="s">
        <v>263</v>
      </c>
      <c r="P3106">
        <v>32</v>
      </c>
      <c r="Q3106">
        <v>32</v>
      </c>
      <c r="R3106">
        <v>0</v>
      </c>
      <c r="S3106">
        <v>0</v>
      </c>
      <c r="T3106">
        <v>0</v>
      </c>
      <c r="U3106">
        <v>0</v>
      </c>
      <c r="V3106">
        <v>0</v>
      </c>
      <c r="W3106">
        <v>571.47500000000002</v>
      </c>
      <c r="X3106">
        <v>560.11300000000006</v>
      </c>
      <c r="Y3106">
        <v>556.39800000000002</v>
      </c>
      <c r="Z3106">
        <v>570.34199999999998</v>
      </c>
      <c r="AA3106">
        <v>593.57600000000002</v>
      </c>
      <c r="AB3106">
        <v>653.33399999999995</v>
      </c>
      <c r="AC3106">
        <v>759.66</v>
      </c>
      <c r="AD3106">
        <v>802.20500000000004</v>
      </c>
      <c r="AE3106">
        <v>886.75099999999998</v>
      </c>
      <c r="AF3106">
        <v>1033.3969999999999</v>
      </c>
      <c r="AG3106">
        <v>1350.942</v>
      </c>
      <c r="AH3106">
        <v>1462.308</v>
      </c>
      <c r="AI3106">
        <v>1527.0519999999999</v>
      </c>
      <c r="AJ3106">
        <v>1560.231</v>
      </c>
      <c r="AK3106">
        <v>1560.768</v>
      </c>
      <c r="AL3106">
        <v>1567.9549999999999</v>
      </c>
      <c r="AM3106">
        <v>1700.653</v>
      </c>
      <c r="AN3106">
        <v>1701.413</v>
      </c>
      <c r="AO3106">
        <v>1582.6130000000001</v>
      </c>
      <c r="AP3106">
        <v>1538.079</v>
      </c>
      <c r="AQ3106">
        <v>1363.1790000000001</v>
      </c>
      <c r="AR3106">
        <v>1006.371</v>
      </c>
      <c r="AS3106">
        <v>686.495</v>
      </c>
      <c r="AT3106">
        <v>622.86699999999996</v>
      </c>
      <c r="AU3106">
        <v>59.860937</v>
      </c>
      <c r="AV3106">
        <v>59.435938</v>
      </c>
      <c r="AW3106">
        <v>59.403125000000003</v>
      </c>
      <c r="AX3106">
        <v>59.003124999999997</v>
      </c>
      <c r="AY3106">
        <v>58.676563000000002</v>
      </c>
      <c r="AZ3106">
        <v>58.039062999999999</v>
      </c>
      <c r="BA3106">
        <v>58.098436999999997</v>
      </c>
      <c r="BB3106">
        <v>57.929687000000001</v>
      </c>
      <c r="BC3106">
        <v>58.932811999999998</v>
      </c>
      <c r="BD3106">
        <v>59.831249999999997</v>
      </c>
      <c r="BE3106">
        <v>62.042186999999998</v>
      </c>
      <c r="BF3106">
        <v>65.506249999999994</v>
      </c>
      <c r="BG3106">
        <v>67.417186999999998</v>
      </c>
      <c r="BH3106">
        <v>67.629687000000004</v>
      </c>
      <c r="BI3106">
        <v>67.184375000000003</v>
      </c>
      <c r="BJ3106">
        <v>66.992187999999999</v>
      </c>
      <c r="BK3106">
        <v>65.051562000000004</v>
      </c>
      <c r="BL3106">
        <v>64.8125</v>
      </c>
      <c r="BM3106">
        <v>62.310938</v>
      </c>
      <c r="BN3106">
        <v>61.960937999999999</v>
      </c>
      <c r="BO3106">
        <v>61.142187999999997</v>
      </c>
      <c r="BP3106">
        <v>61.096874999999997</v>
      </c>
      <c r="BQ3106">
        <v>60.942188000000002</v>
      </c>
      <c r="BR3106">
        <v>60.876562999999997</v>
      </c>
      <c r="BS3106">
        <v>15.811640000000001</v>
      </c>
      <c r="BT3106">
        <v>22.039570000000001</v>
      </c>
      <c r="BU3106">
        <v>20.209569999999999</v>
      </c>
      <c r="BV3106">
        <v>11.21308</v>
      </c>
      <c r="BW3106">
        <v>11.62228</v>
      </c>
      <c r="BX3106">
        <v>13.21552</v>
      </c>
      <c r="BY3106">
        <v>-14.8729</v>
      </c>
      <c r="BZ3106">
        <v>-16.273710000000001</v>
      </c>
      <c r="CA3106">
        <v>0.7400968</v>
      </c>
      <c r="CB3106">
        <v>10.578279999999999</v>
      </c>
      <c r="CC3106">
        <v>-40.203319999999998</v>
      </c>
      <c r="CD3106">
        <v>2.4564530000000002</v>
      </c>
      <c r="CE3106">
        <v>15.166320000000001</v>
      </c>
      <c r="CF3106">
        <v>36.75103</v>
      </c>
      <c r="CG3106">
        <v>80.926500000000004</v>
      </c>
      <c r="CH3106">
        <v>96.777690000000007</v>
      </c>
      <c r="CI3106">
        <v>-21.232240000000001</v>
      </c>
      <c r="CJ3106">
        <v>-47.662309999999998</v>
      </c>
      <c r="CK3106">
        <v>70.001980000000003</v>
      </c>
      <c r="CL3106">
        <v>26.127269999999999</v>
      </c>
      <c r="CM3106">
        <v>-28.023050000000001</v>
      </c>
      <c r="CN3106">
        <v>-32.47775</v>
      </c>
      <c r="CO3106">
        <v>15.08902</v>
      </c>
      <c r="CP3106">
        <v>6.7741870000000004</v>
      </c>
      <c r="CQ3106">
        <v>39.685670000000002</v>
      </c>
      <c r="CR3106">
        <v>31.552990000000001</v>
      </c>
      <c r="CS3106">
        <v>30.161719999999999</v>
      </c>
      <c r="CT3106">
        <v>29.366330000000001</v>
      </c>
      <c r="CU3106">
        <v>31.232130000000002</v>
      </c>
      <c r="CV3106">
        <v>80.806910000000002</v>
      </c>
      <c r="CW3106">
        <v>40.012430000000002</v>
      </c>
      <c r="CX3106">
        <v>37.798380000000002</v>
      </c>
      <c r="CY3106">
        <v>38.817340000000002</v>
      </c>
      <c r="CZ3106">
        <v>65.140590000000003</v>
      </c>
      <c r="DA3106">
        <v>193.58680000000001</v>
      </c>
      <c r="DB3106">
        <v>113.2099</v>
      </c>
      <c r="DC3106">
        <v>139.53450000000001</v>
      </c>
      <c r="DD3106">
        <v>191.28800000000001</v>
      </c>
      <c r="DE3106">
        <v>177.36930000000001</v>
      </c>
      <c r="DF3106">
        <v>225.0907</v>
      </c>
      <c r="DG3106">
        <v>246.0504</v>
      </c>
      <c r="DH3106">
        <v>205.0762</v>
      </c>
      <c r="DI3106">
        <v>234.6591</v>
      </c>
      <c r="DJ3106">
        <v>300.83199999999999</v>
      </c>
      <c r="DK3106">
        <v>373.98259999999999</v>
      </c>
      <c r="DL3106">
        <v>214.65469999999999</v>
      </c>
      <c r="DM3106">
        <v>75.950739999999996</v>
      </c>
      <c r="DN3106">
        <v>30.32077</v>
      </c>
      <c r="DO3106">
        <v>19</v>
      </c>
      <c r="DP3106">
        <v>19</v>
      </c>
    </row>
    <row r="3107" spans="1:120" hidden="1" x14ac:dyDescent="0.25">
      <c r="A3107" t="str">
        <f t="shared" si="48"/>
        <v>sublap_id-SLAP_PGFG_All CBP_44490</v>
      </c>
      <c r="B3107" t="s">
        <v>62</v>
      </c>
      <c r="C3107" t="s">
        <v>293</v>
      </c>
      <c r="D3107" t="s">
        <v>61</v>
      </c>
      <c r="E3107" t="s">
        <v>294</v>
      </c>
      <c r="F3107" t="s">
        <v>61</v>
      </c>
      <c r="G3107" t="s">
        <v>61</v>
      </c>
      <c r="H3107" t="s">
        <v>61</v>
      </c>
      <c r="I3107" t="s">
        <v>61</v>
      </c>
      <c r="J3107" t="s">
        <v>61</v>
      </c>
      <c r="K3107" t="s">
        <v>197</v>
      </c>
      <c r="L3107" s="18">
        <v>44490</v>
      </c>
      <c r="M3107">
        <v>19</v>
      </c>
      <c r="N3107">
        <v>20</v>
      </c>
      <c r="O3107" t="s">
        <v>263</v>
      </c>
      <c r="P3107">
        <v>1</v>
      </c>
      <c r="Q3107">
        <v>1</v>
      </c>
      <c r="R3107">
        <v>0</v>
      </c>
      <c r="S3107">
        <v>0</v>
      </c>
      <c r="T3107">
        <v>1</v>
      </c>
      <c r="U3107">
        <v>0</v>
      </c>
      <c r="V3107">
        <v>1</v>
      </c>
      <c r="W3107">
        <v>4.6399999999999997</v>
      </c>
      <c r="X3107">
        <v>4.6399999999999997</v>
      </c>
      <c r="Y3107">
        <v>4.8</v>
      </c>
      <c r="Z3107">
        <v>4.4000000000000004</v>
      </c>
      <c r="AA3107">
        <v>4.32</v>
      </c>
      <c r="AB3107">
        <v>4.32</v>
      </c>
      <c r="AC3107">
        <v>6.96</v>
      </c>
      <c r="AD3107">
        <v>8.24</v>
      </c>
      <c r="AE3107">
        <v>8.8000000000000007</v>
      </c>
      <c r="AF3107">
        <v>13.36</v>
      </c>
      <c r="AG3107">
        <v>31.36</v>
      </c>
      <c r="AH3107">
        <v>31.04</v>
      </c>
      <c r="AI3107">
        <v>32.96</v>
      </c>
      <c r="AJ3107">
        <v>34.72</v>
      </c>
      <c r="AK3107">
        <v>32.479999999999997</v>
      </c>
      <c r="AL3107">
        <v>36.56</v>
      </c>
      <c r="AM3107">
        <v>35.68</v>
      </c>
      <c r="AN3107">
        <v>37.6</v>
      </c>
      <c r="AO3107">
        <v>33.6</v>
      </c>
      <c r="AP3107">
        <v>33.68</v>
      </c>
      <c r="AQ3107">
        <v>30.56</v>
      </c>
      <c r="AR3107">
        <v>21.6</v>
      </c>
      <c r="AS3107">
        <v>4.4000000000000004</v>
      </c>
      <c r="AT3107">
        <v>4.6399999999999997</v>
      </c>
      <c r="AU3107">
        <v>60.75</v>
      </c>
      <c r="AV3107">
        <v>59.85</v>
      </c>
      <c r="AW3107">
        <v>59.85</v>
      </c>
      <c r="AX3107">
        <v>60.05</v>
      </c>
      <c r="AY3107">
        <v>60.15</v>
      </c>
      <c r="AZ3107">
        <v>60.3</v>
      </c>
      <c r="BA3107">
        <v>60.4</v>
      </c>
      <c r="BB3107">
        <v>60.5</v>
      </c>
      <c r="BC3107">
        <v>60.8</v>
      </c>
      <c r="BD3107">
        <v>61.4</v>
      </c>
      <c r="BE3107">
        <v>62.4</v>
      </c>
      <c r="BF3107">
        <v>63.35</v>
      </c>
      <c r="BG3107">
        <v>64</v>
      </c>
      <c r="BH3107">
        <v>64.25</v>
      </c>
      <c r="BI3107">
        <v>64.2</v>
      </c>
      <c r="BJ3107">
        <v>64.05</v>
      </c>
      <c r="BK3107">
        <v>63.95</v>
      </c>
      <c r="BL3107">
        <v>63.75</v>
      </c>
      <c r="BM3107">
        <v>63.65</v>
      </c>
      <c r="BN3107">
        <v>63.5</v>
      </c>
      <c r="BO3107">
        <v>62.9</v>
      </c>
      <c r="BP3107">
        <v>62.4</v>
      </c>
      <c r="BQ3107">
        <v>61.9</v>
      </c>
      <c r="BR3107">
        <v>61.65</v>
      </c>
      <c r="BS3107">
        <v>1.0065310000000001</v>
      </c>
      <c r="BT3107">
        <v>1.00945</v>
      </c>
      <c r="BU3107">
        <v>0.63976960000000005</v>
      </c>
      <c r="BV3107">
        <v>1.00023</v>
      </c>
      <c r="BW3107">
        <v>1.1293040000000001</v>
      </c>
      <c r="BX3107">
        <v>1.4661329999999999</v>
      </c>
      <c r="BY3107">
        <v>8.6238899999999993E-2</v>
      </c>
      <c r="BZ3107">
        <v>-1.6779200000000001</v>
      </c>
      <c r="CA3107">
        <v>-1.455554</v>
      </c>
      <c r="CB3107">
        <v>0.35558699999999999</v>
      </c>
      <c r="CC3107">
        <v>-2.7162670000000002</v>
      </c>
      <c r="CD3107">
        <v>1.8230360000000001</v>
      </c>
      <c r="CE3107">
        <v>0.96667099999999995</v>
      </c>
      <c r="CF3107">
        <v>1.095825</v>
      </c>
      <c r="CG3107">
        <v>3.8813439999999999</v>
      </c>
      <c r="CH3107">
        <v>-0.45988079999999998</v>
      </c>
      <c r="CI3107">
        <v>0.86190800000000001</v>
      </c>
      <c r="CJ3107">
        <v>-2.2363620000000002</v>
      </c>
      <c r="CK3107">
        <v>-3.6815599999999997E-2</v>
      </c>
      <c r="CL3107">
        <v>-0.64437100000000003</v>
      </c>
      <c r="CM3107">
        <v>0.22946739999999999</v>
      </c>
      <c r="CN3107">
        <v>-0.63894079999999998</v>
      </c>
      <c r="CO3107">
        <v>1.543865</v>
      </c>
      <c r="CP3107">
        <v>0.47326659999999998</v>
      </c>
      <c r="CQ3107">
        <v>0.13319549999999999</v>
      </c>
      <c r="CR3107">
        <v>4.79394E-2</v>
      </c>
      <c r="CS3107">
        <v>4.51446E-2</v>
      </c>
      <c r="CT3107">
        <v>4.0723200000000001E-2</v>
      </c>
      <c r="CU3107">
        <v>4.2195499999999997E-2</v>
      </c>
      <c r="CV3107">
        <v>0.1034581</v>
      </c>
      <c r="CW3107">
        <v>6.7948400000000006E-2</v>
      </c>
      <c r="CX3107">
        <v>4.2339799999999997E-2</v>
      </c>
      <c r="CY3107">
        <v>6.5261799999999995E-2</v>
      </c>
      <c r="CZ3107">
        <v>0.24539340000000001</v>
      </c>
      <c r="DA3107">
        <v>1.2190129999999999</v>
      </c>
      <c r="DB3107">
        <v>0.27832879999999999</v>
      </c>
      <c r="DC3107">
        <v>0.2505753</v>
      </c>
      <c r="DD3107">
        <v>0.28979070000000001</v>
      </c>
      <c r="DE3107">
        <v>0.2421382</v>
      </c>
      <c r="DF3107">
        <v>0.25363200000000002</v>
      </c>
      <c r="DG3107">
        <v>0.2220171</v>
      </c>
      <c r="DH3107">
        <v>0.27199980000000001</v>
      </c>
      <c r="DI3107">
        <v>0.74071310000000001</v>
      </c>
      <c r="DJ3107">
        <v>2.9247990000000001</v>
      </c>
      <c r="DK3107">
        <v>2.9796640000000001</v>
      </c>
      <c r="DL3107">
        <v>2.370914</v>
      </c>
      <c r="DM3107">
        <v>1.2907310000000001</v>
      </c>
      <c r="DN3107">
        <v>0.99736950000000002</v>
      </c>
      <c r="DO3107">
        <v>19</v>
      </c>
      <c r="DP3107">
        <v>20</v>
      </c>
    </row>
    <row r="3108" spans="1:120" hidden="1" x14ac:dyDescent="0.25">
      <c r="A3108" t="str">
        <f t="shared" si="48"/>
        <v>sublap_id-SLAP_PGST_All CBP_44490</v>
      </c>
      <c r="B3108" t="s">
        <v>62</v>
      </c>
      <c r="C3108" t="s">
        <v>285</v>
      </c>
      <c r="D3108" t="s">
        <v>61</v>
      </c>
      <c r="E3108" t="s">
        <v>286</v>
      </c>
      <c r="F3108" t="s">
        <v>61</v>
      </c>
      <c r="G3108" t="s">
        <v>61</v>
      </c>
      <c r="H3108" t="s">
        <v>61</v>
      </c>
      <c r="I3108" t="s">
        <v>61</v>
      </c>
      <c r="J3108" t="s">
        <v>61</v>
      </c>
      <c r="K3108" t="s">
        <v>197</v>
      </c>
      <c r="L3108" s="18">
        <v>44490</v>
      </c>
      <c r="M3108">
        <v>19</v>
      </c>
      <c r="N3108">
        <v>19</v>
      </c>
      <c r="O3108" t="s">
        <v>263</v>
      </c>
      <c r="P3108">
        <v>22</v>
      </c>
      <c r="Q3108">
        <v>21</v>
      </c>
      <c r="R3108">
        <v>0</v>
      </c>
      <c r="S3108">
        <v>0</v>
      </c>
      <c r="T3108">
        <v>0</v>
      </c>
      <c r="U3108">
        <v>0</v>
      </c>
      <c r="V3108">
        <v>0</v>
      </c>
      <c r="W3108">
        <v>737.99</v>
      </c>
      <c r="X3108">
        <v>744.73037999999997</v>
      </c>
      <c r="Y3108">
        <v>718.44875999999999</v>
      </c>
      <c r="Z3108">
        <v>686.10037999999997</v>
      </c>
      <c r="AA3108">
        <v>702.19600000000003</v>
      </c>
      <c r="AB3108">
        <v>885.55448000000001</v>
      </c>
      <c r="AC3108">
        <v>984.28524000000004</v>
      </c>
      <c r="AD3108">
        <v>966.80676000000005</v>
      </c>
      <c r="AE3108">
        <v>1020.5276</v>
      </c>
      <c r="AF3108">
        <v>845.60248000000001</v>
      </c>
      <c r="AG3108">
        <v>1004.6646</v>
      </c>
      <c r="AH3108">
        <v>1341.1723999999999</v>
      </c>
      <c r="AI3108">
        <v>1344.9521999999999</v>
      </c>
      <c r="AJ3108">
        <v>1497.9296999999999</v>
      </c>
      <c r="AK3108">
        <v>1519.4635000000001</v>
      </c>
      <c r="AL3108">
        <v>1444.8371</v>
      </c>
      <c r="AM3108">
        <v>1465.6434999999999</v>
      </c>
      <c r="AN3108">
        <v>1363.6595</v>
      </c>
      <c r="AO3108">
        <v>1281.1532</v>
      </c>
      <c r="AP3108">
        <v>1265.1623999999999</v>
      </c>
      <c r="AQ3108">
        <v>1090.739</v>
      </c>
      <c r="AR3108">
        <v>944.10486000000003</v>
      </c>
      <c r="AS3108">
        <v>919.57590000000005</v>
      </c>
      <c r="AT3108">
        <v>892.09267</v>
      </c>
      <c r="AU3108">
        <v>62.964286000000001</v>
      </c>
      <c r="AV3108">
        <v>60.785713999999999</v>
      </c>
      <c r="AW3108">
        <v>60.928570999999998</v>
      </c>
      <c r="AX3108">
        <v>60.071429000000002</v>
      </c>
      <c r="AY3108">
        <v>60.321429000000002</v>
      </c>
      <c r="AZ3108">
        <v>60.535713999999999</v>
      </c>
      <c r="BA3108">
        <v>60.714286000000001</v>
      </c>
      <c r="BB3108">
        <v>61.214286000000001</v>
      </c>
      <c r="BC3108">
        <v>61.535713999999999</v>
      </c>
      <c r="BD3108">
        <v>62.857143000000001</v>
      </c>
      <c r="BE3108">
        <v>64.464286000000001</v>
      </c>
      <c r="BF3108">
        <v>64.821428999999995</v>
      </c>
      <c r="BG3108">
        <v>67.428571000000005</v>
      </c>
      <c r="BH3108">
        <v>70.5</v>
      </c>
      <c r="BI3108">
        <v>75.55</v>
      </c>
      <c r="BJ3108">
        <v>76.992857000000001</v>
      </c>
      <c r="BK3108">
        <v>76.771428999999998</v>
      </c>
      <c r="BL3108">
        <v>75.435714000000004</v>
      </c>
      <c r="BM3108">
        <v>71.735714000000002</v>
      </c>
      <c r="BN3108">
        <v>69.5</v>
      </c>
      <c r="BO3108">
        <v>68.428571000000005</v>
      </c>
      <c r="BP3108">
        <v>67.392857000000006</v>
      </c>
      <c r="BQ3108">
        <v>66.285713999999999</v>
      </c>
      <c r="BR3108">
        <v>65.142857000000006</v>
      </c>
      <c r="BS3108">
        <v>-77.884799999999998</v>
      </c>
      <c r="BT3108">
        <v>-60.813479999999998</v>
      </c>
      <c r="BU3108">
        <v>-48.471209999999999</v>
      </c>
      <c r="BV3108">
        <v>-51.55762</v>
      </c>
      <c r="BW3108">
        <v>-57.919469999999997</v>
      </c>
      <c r="BX3108">
        <v>-143.86859999999999</v>
      </c>
      <c r="BY3108">
        <v>-62.210650000000001</v>
      </c>
      <c r="BZ3108">
        <v>-20.341889999999999</v>
      </c>
      <c r="CA3108">
        <v>40.674059999999997</v>
      </c>
      <c r="CB3108">
        <v>232.52019999999999</v>
      </c>
      <c r="CC3108">
        <v>175.1422</v>
      </c>
      <c r="CD3108">
        <v>-57.271630000000002</v>
      </c>
      <c r="CE3108">
        <v>-35.329650000000001</v>
      </c>
      <c r="CF3108">
        <v>-92.500529999999998</v>
      </c>
      <c r="CG3108">
        <v>-58.818939999999998</v>
      </c>
      <c r="CH3108">
        <v>-64.062889999999996</v>
      </c>
      <c r="CI3108">
        <v>-91.130930000000006</v>
      </c>
      <c r="CJ3108">
        <v>-105.67100000000001</v>
      </c>
      <c r="CK3108">
        <v>-47.853850000000001</v>
      </c>
      <c r="CL3108">
        <v>-93.586749999999995</v>
      </c>
      <c r="CM3108">
        <v>-143.3717</v>
      </c>
      <c r="CN3108">
        <v>-131.88650000000001</v>
      </c>
      <c r="CO3108">
        <v>-218.63919999999999</v>
      </c>
      <c r="CP3108">
        <v>-217.6335</v>
      </c>
      <c r="CQ3108">
        <v>1592.2940000000001</v>
      </c>
      <c r="CR3108">
        <v>952.72569999999996</v>
      </c>
      <c r="CS3108">
        <v>1078.2819999999999</v>
      </c>
      <c r="CT3108">
        <v>937.00869999999998</v>
      </c>
      <c r="CU3108">
        <v>866.76070000000004</v>
      </c>
      <c r="CV3108">
        <v>375.3082</v>
      </c>
      <c r="CW3108">
        <v>356.4905</v>
      </c>
      <c r="CX3108">
        <v>429.33890000000002</v>
      </c>
      <c r="CY3108">
        <v>622.82820000000004</v>
      </c>
      <c r="CZ3108">
        <v>682.74369999999999</v>
      </c>
      <c r="DA3108">
        <v>950.1223</v>
      </c>
      <c r="DB3108">
        <v>813.71730000000002</v>
      </c>
      <c r="DC3108">
        <v>1132.992</v>
      </c>
      <c r="DD3108">
        <v>1880.3710000000001</v>
      </c>
      <c r="DE3108">
        <v>1453.07</v>
      </c>
      <c r="DF3108">
        <v>1299.395</v>
      </c>
      <c r="DG3108">
        <v>1083.5350000000001</v>
      </c>
      <c r="DH3108">
        <v>1194.6780000000001</v>
      </c>
      <c r="DI3108">
        <v>1301.595</v>
      </c>
      <c r="DJ3108">
        <v>1527.8019999999999</v>
      </c>
      <c r="DK3108">
        <v>1569.8409999999999</v>
      </c>
      <c r="DL3108">
        <v>1320.3689999999999</v>
      </c>
      <c r="DM3108">
        <v>1364.2470000000001</v>
      </c>
      <c r="DN3108">
        <v>1476.556</v>
      </c>
      <c r="DO3108">
        <v>19</v>
      </c>
      <c r="DP3108">
        <v>19</v>
      </c>
    </row>
    <row r="3109" spans="1:120" hidden="1" x14ac:dyDescent="0.25">
      <c r="A3109" t="str">
        <f t="shared" si="48"/>
        <v>sublap_id-SLAP_PGEB_All CBP_44490</v>
      </c>
      <c r="B3109" t="s">
        <v>62</v>
      </c>
      <c r="C3109" t="s">
        <v>287</v>
      </c>
      <c r="D3109" t="s">
        <v>61</v>
      </c>
      <c r="E3109" t="s">
        <v>288</v>
      </c>
      <c r="F3109" t="s">
        <v>61</v>
      </c>
      <c r="G3109" t="s">
        <v>61</v>
      </c>
      <c r="H3109" t="s">
        <v>61</v>
      </c>
      <c r="I3109" t="s">
        <v>61</v>
      </c>
      <c r="J3109" t="s">
        <v>61</v>
      </c>
      <c r="K3109" t="s">
        <v>197</v>
      </c>
      <c r="L3109" s="18">
        <v>44490</v>
      </c>
      <c r="M3109">
        <v>19</v>
      </c>
      <c r="N3109">
        <v>19</v>
      </c>
      <c r="O3109" t="s">
        <v>263</v>
      </c>
      <c r="P3109">
        <v>8</v>
      </c>
      <c r="Q3109">
        <v>8</v>
      </c>
      <c r="R3109">
        <v>0</v>
      </c>
      <c r="S3109">
        <v>0</v>
      </c>
      <c r="T3109">
        <v>1</v>
      </c>
      <c r="U3109">
        <v>0</v>
      </c>
      <c r="V3109">
        <v>1</v>
      </c>
      <c r="W3109">
        <v>49.95</v>
      </c>
      <c r="X3109">
        <v>48.710999999999999</v>
      </c>
      <c r="Y3109">
        <v>48.753</v>
      </c>
      <c r="Z3109">
        <v>48.707999999999998</v>
      </c>
      <c r="AA3109">
        <v>48.781999999999996</v>
      </c>
      <c r="AB3109">
        <v>48.704000000000001</v>
      </c>
      <c r="AC3109">
        <v>56.9255</v>
      </c>
      <c r="AD3109">
        <v>102.922</v>
      </c>
      <c r="AE3109">
        <v>131.65700000000001</v>
      </c>
      <c r="AF3109">
        <v>146.976</v>
      </c>
      <c r="AG3109">
        <v>206.03700000000001</v>
      </c>
      <c r="AH3109">
        <v>218.9136</v>
      </c>
      <c r="AI3109">
        <v>236.3004</v>
      </c>
      <c r="AJ3109">
        <v>236.52699999999999</v>
      </c>
      <c r="AK3109">
        <v>232.381</v>
      </c>
      <c r="AL3109">
        <v>235.964</v>
      </c>
      <c r="AM3109">
        <v>234.71700000000001</v>
      </c>
      <c r="AN3109">
        <v>243.334</v>
      </c>
      <c r="AO3109">
        <v>218.64599999999999</v>
      </c>
      <c r="AP3109">
        <v>218.24100000000001</v>
      </c>
      <c r="AQ3109">
        <v>217.458</v>
      </c>
      <c r="AR3109">
        <v>132.65899999999999</v>
      </c>
      <c r="AS3109">
        <v>51.462000000000003</v>
      </c>
      <c r="AT3109">
        <v>49.701000000000001</v>
      </c>
      <c r="AU3109">
        <v>63.431249999999999</v>
      </c>
      <c r="AV3109">
        <v>61.90625</v>
      </c>
      <c r="AW3109">
        <v>62.143749999999997</v>
      </c>
      <c r="AX3109">
        <v>62.5625</v>
      </c>
      <c r="AY3109">
        <v>62.431249999999999</v>
      </c>
      <c r="AZ3109">
        <v>62.431249999999999</v>
      </c>
      <c r="BA3109">
        <v>62.475000000000001</v>
      </c>
      <c r="BB3109">
        <v>62.768749999999997</v>
      </c>
      <c r="BC3109">
        <v>62.506250000000001</v>
      </c>
      <c r="BD3109">
        <v>63.243749999999999</v>
      </c>
      <c r="BE3109">
        <v>64.162499999999994</v>
      </c>
      <c r="BF3109">
        <v>66.575000000000003</v>
      </c>
      <c r="BG3109">
        <v>72.075000000000003</v>
      </c>
      <c r="BH3109">
        <v>72.362499999999997</v>
      </c>
      <c r="BI3109">
        <v>72.087500000000006</v>
      </c>
      <c r="BJ3109">
        <v>71.45</v>
      </c>
      <c r="BK3109">
        <v>72.193749999999994</v>
      </c>
      <c r="BL3109">
        <v>70.587500000000006</v>
      </c>
      <c r="BM3109">
        <v>69.212500000000006</v>
      </c>
      <c r="BN3109">
        <v>67.693749999999994</v>
      </c>
      <c r="BO3109">
        <v>66.868750000000006</v>
      </c>
      <c r="BP3109">
        <v>66.287499999999994</v>
      </c>
      <c r="BQ3109">
        <v>65.731250000000003</v>
      </c>
      <c r="BR3109">
        <v>65.3125</v>
      </c>
      <c r="BS3109">
        <v>-0.98222390000000004</v>
      </c>
      <c r="BT3109">
        <v>2.2491970000000001</v>
      </c>
      <c r="BU3109">
        <v>2.520664</v>
      </c>
      <c r="BV3109">
        <v>2.4383919999999999</v>
      </c>
      <c r="BW3109">
        <v>4.4487079999999999</v>
      </c>
      <c r="BX3109">
        <v>7.9472160000000001</v>
      </c>
      <c r="BY3109">
        <v>10.358639999999999</v>
      </c>
      <c r="BZ3109">
        <v>3.2322419999999998</v>
      </c>
      <c r="CA3109">
        <v>-16.94557</v>
      </c>
      <c r="CB3109">
        <v>-12.98305</v>
      </c>
      <c r="CC3109">
        <v>-6.3784780000000003</v>
      </c>
      <c r="CD3109">
        <v>-4.123837</v>
      </c>
      <c r="CE3109">
        <v>-7.9051460000000002</v>
      </c>
      <c r="CF3109">
        <v>-1.838897</v>
      </c>
      <c r="CG3109">
        <v>4.1907370000000004</v>
      </c>
      <c r="CH3109">
        <v>4.2256080000000003</v>
      </c>
      <c r="CI3109">
        <v>4.429951</v>
      </c>
      <c r="CJ3109">
        <v>-9.0541900000000002</v>
      </c>
      <c r="CK3109">
        <v>4.6505229999999997</v>
      </c>
      <c r="CL3109">
        <v>8.7023699999999996E-2</v>
      </c>
      <c r="CM3109">
        <v>-8.4260819999999992</v>
      </c>
      <c r="CN3109">
        <v>13.62851</v>
      </c>
      <c r="CO3109">
        <v>4.7373789999999998</v>
      </c>
      <c r="CP3109">
        <v>-7.1834999999999998E-3</v>
      </c>
      <c r="CQ3109">
        <v>0.34862070000000001</v>
      </c>
      <c r="CR3109">
        <v>0.49440849999999997</v>
      </c>
      <c r="CS3109">
        <v>0.49529980000000001</v>
      </c>
      <c r="CT3109">
        <v>0.55178309999999997</v>
      </c>
      <c r="CU3109">
        <v>1.362646</v>
      </c>
      <c r="CV3109">
        <v>2.5146269999999999</v>
      </c>
      <c r="CW3109">
        <v>2.755671</v>
      </c>
      <c r="CX3109">
        <v>6.8877220000000001</v>
      </c>
      <c r="CY3109">
        <v>4.200698</v>
      </c>
      <c r="CZ3109">
        <v>4.7441789999999999</v>
      </c>
      <c r="DA3109">
        <v>5.3837380000000001</v>
      </c>
      <c r="DB3109">
        <v>2.4369999999999998</v>
      </c>
      <c r="DC3109">
        <v>3.5370590000000002</v>
      </c>
      <c r="DD3109">
        <v>3.18466</v>
      </c>
      <c r="DE3109">
        <v>3.3308909999999998</v>
      </c>
      <c r="DF3109">
        <v>2.6974879999999999</v>
      </c>
      <c r="DG3109">
        <v>2.807747</v>
      </c>
      <c r="DH3109">
        <v>2.9565229999999998</v>
      </c>
      <c r="DI3109">
        <v>4.5716919999999996</v>
      </c>
      <c r="DJ3109">
        <v>14.63128</v>
      </c>
      <c r="DK3109">
        <v>16.828620000000001</v>
      </c>
      <c r="DL3109">
        <v>12.171430000000001</v>
      </c>
      <c r="DM3109">
        <v>2.4682059999999999</v>
      </c>
      <c r="DN3109">
        <v>0.25438339999999998</v>
      </c>
      <c r="DO3109">
        <v>19</v>
      </c>
      <c r="DP3109">
        <v>19</v>
      </c>
    </row>
    <row r="3110" spans="1:120" hidden="1" x14ac:dyDescent="0.25">
      <c r="A3110" t="str">
        <f t="shared" si="48"/>
        <v>Industry_Type-4. Retail stores_All CBP_44490</v>
      </c>
      <c r="B3110" t="s">
        <v>62</v>
      </c>
      <c r="C3110" t="s">
        <v>204</v>
      </c>
      <c r="D3110" t="s">
        <v>61</v>
      </c>
      <c r="E3110" t="s">
        <v>61</v>
      </c>
      <c r="F3110" t="s">
        <v>61</v>
      </c>
      <c r="G3110" t="s">
        <v>33</v>
      </c>
      <c r="H3110" t="s">
        <v>61</v>
      </c>
      <c r="I3110" t="s">
        <v>61</v>
      </c>
      <c r="J3110" t="s">
        <v>61</v>
      </c>
      <c r="K3110" t="s">
        <v>197</v>
      </c>
      <c r="L3110" s="18">
        <v>44490</v>
      </c>
      <c r="M3110">
        <v>19</v>
      </c>
      <c r="N3110">
        <v>19</v>
      </c>
      <c r="O3110" t="s">
        <v>263</v>
      </c>
      <c r="P3110">
        <v>76</v>
      </c>
      <c r="Q3110">
        <v>75</v>
      </c>
      <c r="R3110">
        <v>0</v>
      </c>
      <c r="S3110">
        <v>0</v>
      </c>
      <c r="T3110">
        <v>0</v>
      </c>
      <c r="U3110">
        <v>0</v>
      </c>
      <c r="V3110">
        <v>0</v>
      </c>
      <c r="W3110">
        <v>1043.1284000000001</v>
      </c>
      <c r="X3110">
        <v>1004.8852000000001</v>
      </c>
      <c r="Y3110">
        <v>974.57231999999999</v>
      </c>
      <c r="Z3110">
        <v>1019.3606</v>
      </c>
      <c r="AA3110">
        <v>1036.0675000000001</v>
      </c>
      <c r="AB3110">
        <v>1160.1866</v>
      </c>
      <c r="AC3110">
        <v>1356.6181999999999</v>
      </c>
      <c r="AD3110">
        <v>1573.9448</v>
      </c>
      <c r="AE3110">
        <v>1888.0417</v>
      </c>
      <c r="AF3110">
        <v>2104.1745000000001</v>
      </c>
      <c r="AG3110">
        <v>2489.8705</v>
      </c>
      <c r="AH3110">
        <v>2520.9753000000001</v>
      </c>
      <c r="AI3110">
        <v>2586.9005999999999</v>
      </c>
      <c r="AJ3110">
        <v>2728.1061</v>
      </c>
      <c r="AK3110">
        <v>2839.7267999999999</v>
      </c>
      <c r="AL3110">
        <v>2888.6725000000001</v>
      </c>
      <c r="AM3110">
        <v>3044.7529</v>
      </c>
      <c r="AN3110">
        <v>2997.3377</v>
      </c>
      <c r="AO3110">
        <v>2706.7907</v>
      </c>
      <c r="AP3110">
        <v>2775.2170000000001</v>
      </c>
      <c r="AQ3110">
        <v>2267.08</v>
      </c>
      <c r="AR3110">
        <v>1660.827</v>
      </c>
      <c r="AS3110">
        <v>1177.9178999999999</v>
      </c>
      <c r="AT3110">
        <v>1084.7065</v>
      </c>
      <c r="AU3110">
        <v>61.053333000000002</v>
      </c>
      <c r="AV3110">
        <v>59.722667000000001</v>
      </c>
      <c r="AW3110">
        <v>59.940666999999998</v>
      </c>
      <c r="AX3110">
        <v>59.738667</v>
      </c>
      <c r="AY3110">
        <v>59.512</v>
      </c>
      <c r="AZ3110">
        <v>59.33</v>
      </c>
      <c r="BA3110">
        <v>59.559333000000002</v>
      </c>
      <c r="BB3110">
        <v>59.657333000000001</v>
      </c>
      <c r="BC3110">
        <v>60.273333000000001</v>
      </c>
      <c r="BD3110">
        <v>61.100667000000001</v>
      </c>
      <c r="BE3110">
        <v>61.956000000000003</v>
      </c>
      <c r="BF3110">
        <v>63.158667000000001</v>
      </c>
      <c r="BG3110">
        <v>65.123333000000002</v>
      </c>
      <c r="BH3110">
        <v>67.558667</v>
      </c>
      <c r="BI3110">
        <v>70.215333000000001</v>
      </c>
      <c r="BJ3110">
        <v>71.508667000000003</v>
      </c>
      <c r="BK3110">
        <v>70.971333000000001</v>
      </c>
      <c r="BL3110">
        <v>69.967332999999996</v>
      </c>
      <c r="BM3110">
        <v>67.470667000000006</v>
      </c>
      <c r="BN3110">
        <v>65.791332999999995</v>
      </c>
      <c r="BO3110">
        <v>64.584666999999996</v>
      </c>
      <c r="BP3110">
        <v>63.825333000000001</v>
      </c>
      <c r="BQ3110">
        <v>63.188000000000002</v>
      </c>
      <c r="BR3110">
        <v>62.680667</v>
      </c>
      <c r="BS3110">
        <v>5.5635310000000002</v>
      </c>
      <c r="BT3110">
        <v>39.306829999999998</v>
      </c>
      <c r="BU3110">
        <v>52.811349999999997</v>
      </c>
      <c r="BV3110">
        <v>19.220210000000002</v>
      </c>
      <c r="BW3110">
        <v>45.603360000000002</v>
      </c>
      <c r="BX3110">
        <v>15.319319999999999</v>
      </c>
      <c r="BY3110">
        <v>1.6443490000000001</v>
      </c>
      <c r="BZ3110">
        <v>4.8224650000000002</v>
      </c>
      <c r="CA3110">
        <v>-13.29523</v>
      </c>
      <c r="CB3110">
        <v>-79.957279999999997</v>
      </c>
      <c r="CC3110">
        <v>-201.8665</v>
      </c>
      <c r="CD3110">
        <v>-58.158610000000003</v>
      </c>
      <c r="CE3110">
        <v>3.3129960000000001</v>
      </c>
      <c r="CF3110">
        <v>-30.008949999999999</v>
      </c>
      <c r="CG3110">
        <v>25.87745</v>
      </c>
      <c r="CH3110">
        <v>54.245660000000001</v>
      </c>
      <c r="CI3110">
        <v>-133.53579999999999</v>
      </c>
      <c r="CJ3110">
        <v>-173.0883</v>
      </c>
      <c r="CK3110">
        <v>209.07169999999999</v>
      </c>
      <c r="CL3110">
        <v>-12.09456</v>
      </c>
      <c r="CM3110">
        <v>-33.661879999999996</v>
      </c>
      <c r="CN3110">
        <v>-38.065269999999998</v>
      </c>
      <c r="CO3110">
        <v>-5.8726390000000004</v>
      </c>
      <c r="CP3110">
        <v>-37.218809999999998</v>
      </c>
      <c r="CQ3110">
        <v>181.4639</v>
      </c>
      <c r="CR3110">
        <v>113.1485</v>
      </c>
      <c r="CS3110">
        <v>159.3021</v>
      </c>
      <c r="CT3110">
        <v>115.54179999999999</v>
      </c>
      <c r="CU3110">
        <v>107.74079999999999</v>
      </c>
      <c r="CV3110">
        <v>134.01140000000001</v>
      </c>
      <c r="CW3110">
        <v>88.322879999999998</v>
      </c>
      <c r="CX3110">
        <v>170.38390000000001</v>
      </c>
      <c r="CY3110">
        <v>140.9847</v>
      </c>
      <c r="CZ3110">
        <v>239.5026</v>
      </c>
      <c r="DA3110">
        <v>425.69349999999997</v>
      </c>
      <c r="DB3110">
        <v>217.15819999999999</v>
      </c>
      <c r="DC3110">
        <v>211.0985</v>
      </c>
      <c r="DD3110">
        <v>282.30540000000002</v>
      </c>
      <c r="DE3110">
        <v>329.95890000000003</v>
      </c>
      <c r="DF3110">
        <v>404.13810000000001</v>
      </c>
      <c r="DG3110">
        <v>493.75670000000002</v>
      </c>
      <c r="DH3110">
        <v>484.06110000000001</v>
      </c>
      <c r="DI3110">
        <v>449.75799999999998</v>
      </c>
      <c r="DJ3110">
        <v>517.14269999999999</v>
      </c>
      <c r="DK3110">
        <v>552.50850000000003</v>
      </c>
      <c r="DL3110">
        <v>347.21420000000001</v>
      </c>
      <c r="DM3110">
        <v>174.3459</v>
      </c>
      <c r="DN3110">
        <v>119.29470000000001</v>
      </c>
      <c r="DO3110">
        <v>19</v>
      </c>
      <c r="DP3110">
        <v>19</v>
      </c>
    </row>
    <row r="3111" spans="1:120" hidden="1" x14ac:dyDescent="0.25">
      <c r="A3111" t="str">
        <f t="shared" si="48"/>
        <v>Aggregator-CPower_All CBP_44490</v>
      </c>
      <c r="B3111" t="s">
        <v>62</v>
      </c>
      <c r="C3111" t="s">
        <v>215</v>
      </c>
      <c r="D3111" t="s">
        <v>61</v>
      </c>
      <c r="E3111" t="s">
        <v>61</v>
      </c>
      <c r="F3111" t="s">
        <v>42</v>
      </c>
      <c r="G3111" t="s">
        <v>61</v>
      </c>
      <c r="H3111" t="s">
        <v>61</v>
      </c>
      <c r="I3111" t="s">
        <v>61</v>
      </c>
      <c r="J3111" t="s">
        <v>61</v>
      </c>
      <c r="K3111" t="s">
        <v>197</v>
      </c>
      <c r="L3111" s="18">
        <v>44490</v>
      </c>
      <c r="M3111">
        <v>19</v>
      </c>
      <c r="N3111">
        <v>19</v>
      </c>
      <c r="O3111" t="s">
        <v>263</v>
      </c>
      <c r="P3111">
        <v>82</v>
      </c>
      <c r="Q3111">
        <v>81</v>
      </c>
      <c r="R3111">
        <v>0</v>
      </c>
      <c r="S3111">
        <v>0</v>
      </c>
      <c r="T3111">
        <v>0</v>
      </c>
      <c r="U3111">
        <v>0</v>
      </c>
      <c r="V3111">
        <v>0</v>
      </c>
      <c r="W3111">
        <v>1754.7837999999999</v>
      </c>
      <c r="X3111">
        <v>1713.6389999999999</v>
      </c>
      <c r="Y3111">
        <v>1658.2334000000001</v>
      </c>
      <c r="Z3111">
        <v>1679.114</v>
      </c>
      <c r="AA3111">
        <v>1695.8774000000001</v>
      </c>
      <c r="AB3111">
        <v>1994.2279000000001</v>
      </c>
      <c r="AC3111">
        <v>2229.7642000000001</v>
      </c>
      <c r="AD3111">
        <v>2347.0951</v>
      </c>
      <c r="AE3111">
        <v>2621.2930000000001</v>
      </c>
      <c r="AF3111">
        <v>2660.5324999999998</v>
      </c>
      <c r="AG3111">
        <v>3106.9486000000002</v>
      </c>
      <c r="AH3111">
        <v>3506.5113000000001</v>
      </c>
      <c r="AI3111">
        <v>3560.1839</v>
      </c>
      <c r="AJ3111">
        <v>3760.277</v>
      </c>
      <c r="AK3111">
        <v>3841.7840000000001</v>
      </c>
      <c r="AL3111">
        <v>3828.9492</v>
      </c>
      <c r="AM3111">
        <v>4010.4776000000002</v>
      </c>
      <c r="AN3111">
        <v>3874.6183999999998</v>
      </c>
      <c r="AO3111">
        <v>3621.3761</v>
      </c>
      <c r="AP3111">
        <v>3653.6639</v>
      </c>
      <c r="AQ3111">
        <v>3146.2377999999999</v>
      </c>
      <c r="AR3111">
        <v>2513.7838999999999</v>
      </c>
      <c r="AS3111">
        <v>2088.7860000000001</v>
      </c>
      <c r="AT3111">
        <v>1970.2909</v>
      </c>
      <c r="AU3111">
        <v>60.827778000000002</v>
      </c>
      <c r="AV3111">
        <v>59.503086000000003</v>
      </c>
      <c r="AW3111">
        <v>59.701852000000002</v>
      </c>
      <c r="AX3111">
        <v>59.472222000000002</v>
      </c>
      <c r="AY3111">
        <v>59.248764999999999</v>
      </c>
      <c r="AZ3111">
        <v>59.080247</v>
      </c>
      <c r="BA3111">
        <v>59.331480999999997</v>
      </c>
      <c r="BB3111">
        <v>59.416049000000001</v>
      </c>
      <c r="BC3111">
        <v>60.019753000000001</v>
      </c>
      <c r="BD3111">
        <v>60.898147999999999</v>
      </c>
      <c r="BE3111">
        <v>61.787036999999998</v>
      </c>
      <c r="BF3111">
        <v>63.160494</v>
      </c>
      <c r="BG3111">
        <v>65.069753000000006</v>
      </c>
      <c r="BH3111">
        <v>67.398764999999997</v>
      </c>
      <c r="BI3111">
        <v>69.821605000000005</v>
      </c>
      <c r="BJ3111">
        <v>71.048147999999998</v>
      </c>
      <c r="BK3111">
        <v>70.356790000000004</v>
      </c>
      <c r="BL3111">
        <v>69.383332999999993</v>
      </c>
      <c r="BM3111">
        <v>66.811110999999997</v>
      </c>
      <c r="BN3111">
        <v>65.219752999999997</v>
      </c>
      <c r="BO3111">
        <v>64.124073999999993</v>
      </c>
      <c r="BP3111">
        <v>63.454321</v>
      </c>
      <c r="BQ3111">
        <v>62.842593000000001</v>
      </c>
      <c r="BR3111">
        <v>62.4</v>
      </c>
      <c r="BS3111">
        <v>-62.565829999999998</v>
      </c>
      <c r="BT3111">
        <v>0.82943339999999999</v>
      </c>
      <c r="BU3111">
        <v>19.019179999999999</v>
      </c>
      <c r="BV3111">
        <v>-31.36017</v>
      </c>
      <c r="BW3111">
        <v>-2.111227</v>
      </c>
      <c r="BX3111">
        <v>-111.7841</v>
      </c>
      <c r="BY3111">
        <v>-61.081420000000001</v>
      </c>
      <c r="BZ3111">
        <v>-41.001390000000001</v>
      </c>
      <c r="CA3111">
        <v>28.64827</v>
      </c>
      <c r="CB3111">
        <v>169.66159999999999</v>
      </c>
      <c r="CC3111">
        <v>22.779299999999999</v>
      </c>
      <c r="CD3111">
        <v>-114.31659999999999</v>
      </c>
      <c r="CE3111">
        <v>-46.851959999999998</v>
      </c>
      <c r="CF3111">
        <v>-76.540059999999997</v>
      </c>
      <c r="CG3111">
        <v>-26.15456</v>
      </c>
      <c r="CH3111">
        <v>-15.82001</v>
      </c>
      <c r="CI3111">
        <v>-201.52889999999999</v>
      </c>
      <c r="CJ3111">
        <v>-231.00040000000001</v>
      </c>
      <c r="CK3111">
        <v>129.59129999999999</v>
      </c>
      <c r="CL3111">
        <v>-95.382320000000007</v>
      </c>
      <c r="CM3111">
        <v>-172.53280000000001</v>
      </c>
      <c r="CN3111">
        <v>-161.40969999999999</v>
      </c>
      <c r="CO3111">
        <v>-196.96629999999999</v>
      </c>
      <c r="CP3111">
        <v>-222.9949</v>
      </c>
      <c r="CQ3111">
        <v>1672.0920000000001</v>
      </c>
      <c r="CR3111">
        <v>1006.568</v>
      </c>
      <c r="CS3111">
        <v>1167.2449999999999</v>
      </c>
      <c r="CT3111">
        <v>991.03039999999999</v>
      </c>
      <c r="CU3111">
        <v>916.42340000000002</v>
      </c>
      <c r="CV3111">
        <v>479.01319999999998</v>
      </c>
      <c r="CW3111">
        <v>410.03399999999999</v>
      </c>
      <c r="CX3111">
        <v>499.62009999999998</v>
      </c>
      <c r="CY3111">
        <v>694.947</v>
      </c>
      <c r="CZ3111">
        <v>851.65840000000003</v>
      </c>
      <c r="DA3111">
        <v>1225.2170000000001</v>
      </c>
      <c r="DB3111">
        <v>967.24390000000005</v>
      </c>
      <c r="DC3111">
        <v>1256.3920000000001</v>
      </c>
      <c r="DD3111">
        <v>2004.4369999999999</v>
      </c>
      <c r="DE3111">
        <v>1627.712</v>
      </c>
      <c r="DF3111">
        <v>1579.5070000000001</v>
      </c>
      <c r="DG3111">
        <v>1444.615</v>
      </c>
      <c r="DH3111">
        <v>1551.441</v>
      </c>
      <c r="DI3111">
        <v>1603.453</v>
      </c>
      <c r="DJ3111">
        <v>1864.5360000000001</v>
      </c>
      <c r="DK3111">
        <v>1974.9849999999999</v>
      </c>
      <c r="DL3111">
        <v>1553.3789999999999</v>
      </c>
      <c r="DM3111">
        <v>1451.5920000000001</v>
      </c>
      <c r="DN3111">
        <v>1498.444</v>
      </c>
      <c r="DO3111">
        <v>19</v>
      </c>
      <c r="DP3111">
        <v>19</v>
      </c>
    </row>
    <row r="3112" spans="1:120" hidden="1" x14ac:dyDescent="0.25">
      <c r="A3112" t="str">
        <f t="shared" si="48"/>
        <v>Aggregator-Voltus, Inc._All CBP_44490</v>
      </c>
      <c r="B3112" t="s">
        <v>62</v>
      </c>
      <c r="C3112" t="s">
        <v>221</v>
      </c>
      <c r="D3112" t="s">
        <v>61</v>
      </c>
      <c r="E3112" t="s">
        <v>61</v>
      </c>
      <c r="F3112" t="s">
        <v>198</v>
      </c>
      <c r="G3112" t="s">
        <v>61</v>
      </c>
      <c r="H3112" t="s">
        <v>61</v>
      </c>
      <c r="I3112" t="s">
        <v>61</v>
      </c>
      <c r="J3112" t="s">
        <v>61</v>
      </c>
      <c r="K3112" t="s">
        <v>197</v>
      </c>
      <c r="L3112" s="18">
        <v>44490</v>
      </c>
      <c r="M3112">
        <v>19</v>
      </c>
      <c r="N3112">
        <v>19</v>
      </c>
      <c r="O3112" t="s">
        <v>263</v>
      </c>
      <c r="P3112">
        <v>23</v>
      </c>
      <c r="Q3112">
        <v>23</v>
      </c>
      <c r="R3112">
        <v>0</v>
      </c>
      <c r="S3112">
        <v>0</v>
      </c>
      <c r="T3112">
        <v>0</v>
      </c>
      <c r="U3112">
        <v>0</v>
      </c>
      <c r="V3112">
        <v>0</v>
      </c>
      <c r="W3112">
        <v>2077.9989999999998</v>
      </c>
      <c r="X3112">
        <v>1859.867</v>
      </c>
      <c r="Y3112">
        <v>1858.4290000000001</v>
      </c>
      <c r="Z3112">
        <v>1869.9079999999999</v>
      </c>
      <c r="AA3112">
        <v>1865.0450000000001</v>
      </c>
      <c r="AB3112">
        <v>1945.511</v>
      </c>
      <c r="AC3112">
        <v>1970.6959999999999</v>
      </c>
      <c r="AD3112">
        <v>1503.4490000000001</v>
      </c>
      <c r="AE3112">
        <v>1203.374</v>
      </c>
      <c r="AF3112">
        <v>1124.903</v>
      </c>
      <c r="AG3112">
        <v>1115.7919999999999</v>
      </c>
      <c r="AH3112">
        <v>1348.242</v>
      </c>
      <c r="AI3112">
        <v>1401.0050000000001</v>
      </c>
      <c r="AJ3112">
        <v>1415.9639999999999</v>
      </c>
      <c r="AK3112">
        <v>1374.3009999999999</v>
      </c>
      <c r="AL3112">
        <v>1306.0350000000001</v>
      </c>
      <c r="AM3112">
        <v>1259.4000000000001</v>
      </c>
      <c r="AN3112">
        <v>980.64380000000006</v>
      </c>
      <c r="AO3112">
        <v>417.97449999999998</v>
      </c>
      <c r="AP3112">
        <v>744.41399999999999</v>
      </c>
      <c r="AQ3112">
        <v>850.51400000000001</v>
      </c>
      <c r="AR3112">
        <v>903.16600000000005</v>
      </c>
      <c r="AS3112">
        <v>881.47249999999997</v>
      </c>
      <c r="AT3112">
        <v>896.84699999999998</v>
      </c>
      <c r="AU3112">
        <v>65.929545000000005</v>
      </c>
      <c r="AV3112">
        <v>63.877273000000002</v>
      </c>
      <c r="AW3112">
        <v>63.497726999999998</v>
      </c>
      <c r="AX3112">
        <v>62.604545000000002</v>
      </c>
      <c r="AY3112">
        <v>62.102272999999997</v>
      </c>
      <c r="AZ3112">
        <v>61.243181999999997</v>
      </c>
      <c r="BA3112">
        <v>60.334091000000001</v>
      </c>
      <c r="BB3112">
        <v>60.190908999999998</v>
      </c>
      <c r="BC3112">
        <v>60.888635999999998</v>
      </c>
      <c r="BD3112">
        <v>63.165908999999999</v>
      </c>
      <c r="BE3112">
        <v>67.029544999999999</v>
      </c>
      <c r="BF3112">
        <v>70.377273000000002</v>
      </c>
      <c r="BG3112">
        <v>72.963635999999994</v>
      </c>
      <c r="BH3112">
        <v>76.093181999999999</v>
      </c>
      <c r="BI3112">
        <v>79.038635999999997</v>
      </c>
      <c r="BJ3112">
        <v>80.034091000000004</v>
      </c>
      <c r="BK3112">
        <v>79.822727</v>
      </c>
      <c r="BL3112">
        <v>79.325000000000003</v>
      </c>
      <c r="BM3112">
        <v>76.897727000000003</v>
      </c>
      <c r="BN3112">
        <v>73.952273000000005</v>
      </c>
      <c r="BO3112">
        <v>71.172726999999995</v>
      </c>
      <c r="BP3112">
        <v>69.968181999999999</v>
      </c>
      <c r="BQ3112">
        <v>69.900000000000006</v>
      </c>
      <c r="BR3112">
        <v>68.281818000000001</v>
      </c>
      <c r="BS3112">
        <v>-852.07010000000002</v>
      </c>
      <c r="BT3112">
        <v>-561.67370000000005</v>
      </c>
      <c r="BU3112">
        <v>-571.32169999999996</v>
      </c>
      <c r="BV3112">
        <v>-497.31119999999999</v>
      </c>
      <c r="BW3112">
        <v>-501.4425</v>
      </c>
      <c r="BX3112">
        <v>-510.73700000000002</v>
      </c>
      <c r="BY3112">
        <v>-444.66</v>
      </c>
      <c r="BZ3112">
        <v>140.64879999999999</v>
      </c>
      <c r="CA3112">
        <v>599.26589999999999</v>
      </c>
      <c r="CB3112">
        <v>708.38199999999995</v>
      </c>
      <c r="CC3112">
        <v>704.43209999999999</v>
      </c>
      <c r="CD3112">
        <v>520.91049999999996</v>
      </c>
      <c r="CE3112">
        <v>451.69990000000001</v>
      </c>
      <c r="CF3112">
        <v>429.02789999999999</v>
      </c>
      <c r="CG3112">
        <v>492.10210000000001</v>
      </c>
      <c r="CH3112">
        <v>348.12790000000001</v>
      </c>
      <c r="CI3112">
        <v>266.13060000000002</v>
      </c>
      <c r="CJ3112">
        <v>489.55950000000001</v>
      </c>
      <c r="CK3112">
        <v>1026.963</v>
      </c>
      <c r="CL3112">
        <v>672.72879999999998</v>
      </c>
      <c r="CM3112">
        <v>569.72149999999999</v>
      </c>
      <c r="CN3112">
        <v>520.90610000000004</v>
      </c>
      <c r="CO3112">
        <v>520.43290000000002</v>
      </c>
      <c r="CP3112">
        <v>530.69780000000003</v>
      </c>
      <c r="CQ3112">
        <v>3045.5970000000002</v>
      </c>
      <c r="CR3112">
        <v>1420.163</v>
      </c>
      <c r="CS3112">
        <v>1416.316</v>
      </c>
      <c r="CT3112">
        <v>1400.329</v>
      </c>
      <c r="CU3112">
        <v>1282.346</v>
      </c>
      <c r="CV3112">
        <v>1116.587</v>
      </c>
      <c r="CW3112">
        <v>699.51030000000003</v>
      </c>
      <c r="CX3112">
        <v>677.75369999999998</v>
      </c>
      <c r="CY3112">
        <v>1274.3900000000001</v>
      </c>
      <c r="CZ3112">
        <v>1785.9670000000001</v>
      </c>
      <c r="DA3112">
        <v>2102.2190000000001</v>
      </c>
      <c r="DB3112">
        <v>2692.9749999999999</v>
      </c>
      <c r="DC3112">
        <v>2863.4450000000002</v>
      </c>
      <c r="DD3112">
        <v>2962.9430000000002</v>
      </c>
      <c r="DE3112">
        <v>3127.7420000000002</v>
      </c>
      <c r="DF3112">
        <v>3092.5810000000001</v>
      </c>
      <c r="DG3112">
        <v>3268.2080000000001</v>
      </c>
      <c r="DH3112">
        <v>3476.4929999999999</v>
      </c>
      <c r="DI3112">
        <v>3282.346</v>
      </c>
      <c r="DJ3112">
        <v>3248.0940000000001</v>
      </c>
      <c r="DK3112">
        <v>4021.3679999999999</v>
      </c>
      <c r="DL3112">
        <v>3308.8910000000001</v>
      </c>
      <c r="DM3112">
        <v>3156.902</v>
      </c>
      <c r="DN3112">
        <v>3120.85</v>
      </c>
      <c r="DO3112">
        <v>19</v>
      </c>
      <c r="DP3112">
        <v>19</v>
      </c>
    </row>
    <row r="3113" spans="1:120" hidden="1" x14ac:dyDescent="0.25">
      <c r="A3113" t="str">
        <f t="shared" si="48"/>
        <v>LCA-Sierra_All CBP_44490</v>
      </c>
      <c r="B3113" t="s">
        <v>62</v>
      </c>
      <c r="C3113" t="s">
        <v>206</v>
      </c>
      <c r="D3113" t="s">
        <v>34</v>
      </c>
      <c r="E3113" t="s">
        <v>61</v>
      </c>
      <c r="F3113" t="s">
        <v>61</v>
      </c>
      <c r="G3113" t="s">
        <v>61</v>
      </c>
      <c r="H3113" t="s">
        <v>61</v>
      </c>
      <c r="I3113" t="s">
        <v>61</v>
      </c>
      <c r="J3113" t="s">
        <v>61</v>
      </c>
      <c r="K3113" t="s">
        <v>197</v>
      </c>
      <c r="L3113" s="18">
        <v>44490</v>
      </c>
      <c r="M3113">
        <v>19</v>
      </c>
      <c r="N3113">
        <v>19</v>
      </c>
      <c r="O3113" t="s">
        <v>263</v>
      </c>
      <c r="P3113">
        <v>38</v>
      </c>
      <c r="Q3113">
        <v>38</v>
      </c>
      <c r="R3113">
        <v>0</v>
      </c>
      <c r="S3113">
        <v>0</v>
      </c>
      <c r="T3113">
        <v>0</v>
      </c>
      <c r="U3113">
        <v>0</v>
      </c>
      <c r="V3113">
        <v>0</v>
      </c>
      <c r="W3113">
        <v>501.47500000000002</v>
      </c>
      <c r="X3113">
        <v>482.64</v>
      </c>
      <c r="Y3113">
        <v>453.87200000000001</v>
      </c>
      <c r="Z3113">
        <v>492.68799999999999</v>
      </c>
      <c r="AA3113">
        <v>468.65699999999998</v>
      </c>
      <c r="AB3113">
        <v>541.41300000000001</v>
      </c>
      <c r="AC3113">
        <v>622.33799999999997</v>
      </c>
      <c r="AD3113">
        <v>727.101</v>
      </c>
      <c r="AE3113">
        <v>877.27099999999996</v>
      </c>
      <c r="AF3113">
        <v>972.21799999999996</v>
      </c>
      <c r="AG3113">
        <v>1028.729</v>
      </c>
      <c r="AH3113">
        <v>997.78800000000001</v>
      </c>
      <c r="AI3113">
        <v>989.07</v>
      </c>
      <c r="AJ3113">
        <v>1005.015</v>
      </c>
      <c r="AK3113">
        <v>1075.27</v>
      </c>
      <c r="AL3113">
        <v>1132.1199999999999</v>
      </c>
      <c r="AM3113">
        <v>1168.8779999999999</v>
      </c>
      <c r="AN3113">
        <v>1169.537</v>
      </c>
      <c r="AO3113">
        <v>1031.211</v>
      </c>
      <c r="AP3113">
        <v>1137.5650000000001</v>
      </c>
      <c r="AQ3113">
        <v>987.24400000000003</v>
      </c>
      <c r="AR3113">
        <v>782.20799999999997</v>
      </c>
      <c r="AS3113">
        <v>551.28899999999999</v>
      </c>
      <c r="AT3113">
        <v>514.51900000000001</v>
      </c>
      <c r="AU3113">
        <v>60.471052999999998</v>
      </c>
      <c r="AV3113">
        <v>58.865788999999999</v>
      </c>
      <c r="AW3113">
        <v>59.331578999999998</v>
      </c>
      <c r="AX3113">
        <v>59.652631999999997</v>
      </c>
      <c r="AY3113">
        <v>59.227632</v>
      </c>
      <c r="AZ3113">
        <v>59.205263000000002</v>
      </c>
      <c r="BA3113">
        <v>59.665788999999997</v>
      </c>
      <c r="BB3113">
        <v>59.701315999999998</v>
      </c>
      <c r="BC3113">
        <v>60.152631999999997</v>
      </c>
      <c r="BD3113">
        <v>60.667104999999999</v>
      </c>
      <c r="BE3113">
        <v>59.85</v>
      </c>
      <c r="BF3113">
        <v>59.827632000000001</v>
      </c>
      <c r="BG3113">
        <v>61.298684000000002</v>
      </c>
      <c r="BH3113">
        <v>65.263158000000004</v>
      </c>
      <c r="BI3113">
        <v>68.726315999999997</v>
      </c>
      <c r="BJ3113">
        <v>71.109211000000002</v>
      </c>
      <c r="BK3113">
        <v>71.275000000000006</v>
      </c>
      <c r="BL3113">
        <v>69.872367999999994</v>
      </c>
      <c r="BM3113">
        <v>67.931578999999999</v>
      </c>
      <c r="BN3113">
        <v>65.657894999999996</v>
      </c>
      <c r="BO3113">
        <v>64.248683999999997</v>
      </c>
      <c r="BP3113">
        <v>63.228946999999998</v>
      </c>
      <c r="BQ3113">
        <v>62.527631999999997</v>
      </c>
      <c r="BR3113">
        <v>62.181578999999999</v>
      </c>
      <c r="BS3113">
        <v>-3.8979659999999998</v>
      </c>
      <c r="BT3113">
        <v>20.038229999999999</v>
      </c>
      <c r="BU3113">
        <v>30.33858</v>
      </c>
      <c r="BV3113">
        <v>-8.3092129999999997</v>
      </c>
      <c r="BW3113">
        <v>28.981999999999999</v>
      </c>
      <c r="BX3113">
        <v>13.307270000000001</v>
      </c>
      <c r="BY3113">
        <v>-2.7456360000000002</v>
      </c>
      <c r="BZ3113">
        <v>16.140809999999998</v>
      </c>
      <c r="CA3113">
        <v>-4.4094790000000001</v>
      </c>
      <c r="CB3113">
        <v>-77.570790000000002</v>
      </c>
      <c r="CC3113">
        <v>-115.2388</v>
      </c>
      <c r="CD3113">
        <v>-58.622230000000002</v>
      </c>
      <c r="CE3113">
        <v>-23.779419999999998</v>
      </c>
      <c r="CF3113">
        <v>-9.0495660000000004</v>
      </c>
      <c r="CG3113">
        <v>-38.90869</v>
      </c>
      <c r="CH3113">
        <v>-39.700839999999999</v>
      </c>
      <c r="CI3113">
        <v>-90.403239999999997</v>
      </c>
      <c r="CJ3113">
        <v>-115.3792</v>
      </c>
      <c r="CK3113">
        <v>132.923</v>
      </c>
      <c r="CL3113">
        <v>-34.336770000000001</v>
      </c>
      <c r="CM3113">
        <v>-21.50854</v>
      </c>
      <c r="CN3113">
        <v>-1.9107700000000001</v>
      </c>
      <c r="CO3113">
        <v>3.730693</v>
      </c>
      <c r="CP3113">
        <v>-17.50292</v>
      </c>
      <c r="CQ3113">
        <v>141.233</v>
      </c>
      <c r="CR3113">
        <v>82.590230000000005</v>
      </c>
      <c r="CS3113">
        <v>126.432</v>
      </c>
      <c r="CT3113">
        <v>83.942790000000002</v>
      </c>
      <c r="CU3113">
        <v>73.575519999999997</v>
      </c>
      <c r="CV3113">
        <v>54.444249999999997</v>
      </c>
      <c r="CW3113">
        <v>59.563929999999999</v>
      </c>
      <c r="CX3113">
        <v>78.026859999999999</v>
      </c>
      <c r="CY3113">
        <v>83.500020000000006</v>
      </c>
      <c r="CZ3113">
        <v>157.11609999999999</v>
      </c>
      <c r="DA3113">
        <v>149.9547</v>
      </c>
      <c r="DB3113">
        <v>94.407049999999998</v>
      </c>
      <c r="DC3113">
        <v>57.909149999999997</v>
      </c>
      <c r="DD3113">
        <v>55.802149999999997</v>
      </c>
      <c r="DE3113">
        <v>91.280079999999998</v>
      </c>
      <c r="DF3113">
        <v>136.43469999999999</v>
      </c>
      <c r="DG3113">
        <v>180.99260000000001</v>
      </c>
      <c r="DH3113">
        <v>225.1532</v>
      </c>
      <c r="DI3113">
        <v>161.28579999999999</v>
      </c>
      <c r="DJ3113">
        <v>184.70099999999999</v>
      </c>
      <c r="DK3113">
        <v>187.226</v>
      </c>
      <c r="DL3113">
        <v>127.96129999999999</v>
      </c>
      <c r="DM3113">
        <v>99.891130000000004</v>
      </c>
      <c r="DN3113">
        <v>86.532550000000001</v>
      </c>
      <c r="DO3113">
        <v>19</v>
      </c>
      <c r="DP3113">
        <v>19</v>
      </c>
    </row>
    <row r="3114" spans="1:120" hidden="1" x14ac:dyDescent="0.25">
      <c r="A3114" t="str">
        <f t="shared" si="48"/>
        <v>sublap_id-SLAP_PGSI_All CBP_44490</v>
      </c>
      <c r="B3114" t="s">
        <v>62</v>
      </c>
      <c r="C3114" t="s">
        <v>277</v>
      </c>
      <c r="D3114" t="s">
        <v>61</v>
      </c>
      <c r="E3114" t="s">
        <v>278</v>
      </c>
      <c r="F3114" t="s">
        <v>61</v>
      </c>
      <c r="G3114" t="s">
        <v>61</v>
      </c>
      <c r="H3114" t="s">
        <v>61</v>
      </c>
      <c r="I3114" t="s">
        <v>61</v>
      </c>
      <c r="J3114" t="s">
        <v>61</v>
      </c>
      <c r="K3114" t="s">
        <v>197</v>
      </c>
      <c r="L3114" s="18">
        <v>44490</v>
      </c>
      <c r="M3114">
        <v>19</v>
      </c>
      <c r="N3114">
        <v>19</v>
      </c>
      <c r="O3114" t="s">
        <v>263</v>
      </c>
      <c r="P3114">
        <v>38</v>
      </c>
      <c r="Q3114">
        <v>38</v>
      </c>
      <c r="R3114">
        <v>0</v>
      </c>
      <c r="S3114">
        <v>0</v>
      </c>
      <c r="T3114">
        <v>0</v>
      </c>
      <c r="U3114">
        <v>0</v>
      </c>
      <c r="V3114">
        <v>0</v>
      </c>
      <c r="W3114">
        <v>501.47500000000002</v>
      </c>
      <c r="X3114">
        <v>482.64</v>
      </c>
      <c r="Y3114">
        <v>453.87200000000001</v>
      </c>
      <c r="Z3114">
        <v>492.68799999999999</v>
      </c>
      <c r="AA3114">
        <v>468.65699999999998</v>
      </c>
      <c r="AB3114">
        <v>541.41300000000001</v>
      </c>
      <c r="AC3114">
        <v>622.33799999999997</v>
      </c>
      <c r="AD3114">
        <v>727.101</v>
      </c>
      <c r="AE3114">
        <v>877.27099999999996</v>
      </c>
      <c r="AF3114">
        <v>972.21799999999996</v>
      </c>
      <c r="AG3114">
        <v>1028.729</v>
      </c>
      <c r="AH3114">
        <v>997.78800000000001</v>
      </c>
      <c r="AI3114">
        <v>989.07</v>
      </c>
      <c r="AJ3114">
        <v>1005.015</v>
      </c>
      <c r="AK3114">
        <v>1075.27</v>
      </c>
      <c r="AL3114">
        <v>1132.1199999999999</v>
      </c>
      <c r="AM3114">
        <v>1168.8779999999999</v>
      </c>
      <c r="AN3114">
        <v>1169.537</v>
      </c>
      <c r="AO3114">
        <v>1031.211</v>
      </c>
      <c r="AP3114">
        <v>1137.5650000000001</v>
      </c>
      <c r="AQ3114">
        <v>987.24400000000003</v>
      </c>
      <c r="AR3114">
        <v>782.20799999999997</v>
      </c>
      <c r="AS3114">
        <v>551.28899999999999</v>
      </c>
      <c r="AT3114">
        <v>514.51900000000001</v>
      </c>
      <c r="AU3114">
        <v>60.471052999999998</v>
      </c>
      <c r="AV3114">
        <v>58.865788999999999</v>
      </c>
      <c r="AW3114">
        <v>59.331578999999998</v>
      </c>
      <c r="AX3114">
        <v>59.652631999999997</v>
      </c>
      <c r="AY3114">
        <v>59.227632</v>
      </c>
      <c r="AZ3114">
        <v>59.205263000000002</v>
      </c>
      <c r="BA3114">
        <v>59.665788999999997</v>
      </c>
      <c r="BB3114">
        <v>59.701315999999998</v>
      </c>
      <c r="BC3114">
        <v>60.152631999999997</v>
      </c>
      <c r="BD3114">
        <v>60.667104999999999</v>
      </c>
      <c r="BE3114">
        <v>59.85</v>
      </c>
      <c r="BF3114">
        <v>59.827632000000001</v>
      </c>
      <c r="BG3114">
        <v>61.298684000000002</v>
      </c>
      <c r="BH3114">
        <v>65.263158000000004</v>
      </c>
      <c r="BI3114">
        <v>68.726315999999997</v>
      </c>
      <c r="BJ3114">
        <v>71.109211000000002</v>
      </c>
      <c r="BK3114">
        <v>71.275000000000006</v>
      </c>
      <c r="BL3114">
        <v>69.872367999999994</v>
      </c>
      <c r="BM3114">
        <v>67.931578999999999</v>
      </c>
      <c r="BN3114">
        <v>65.657894999999996</v>
      </c>
      <c r="BO3114">
        <v>64.248683999999997</v>
      </c>
      <c r="BP3114">
        <v>63.228946999999998</v>
      </c>
      <c r="BQ3114">
        <v>62.527631999999997</v>
      </c>
      <c r="BR3114">
        <v>62.181578999999999</v>
      </c>
      <c r="BS3114">
        <v>-3.8979659999999998</v>
      </c>
      <c r="BT3114">
        <v>20.038229999999999</v>
      </c>
      <c r="BU3114">
        <v>30.33858</v>
      </c>
      <c r="BV3114">
        <v>-8.3092129999999997</v>
      </c>
      <c r="BW3114">
        <v>28.981999999999999</v>
      </c>
      <c r="BX3114">
        <v>13.307270000000001</v>
      </c>
      <c r="BY3114">
        <v>-2.7456360000000002</v>
      </c>
      <c r="BZ3114">
        <v>16.140809999999998</v>
      </c>
      <c r="CA3114">
        <v>-4.4094790000000001</v>
      </c>
      <c r="CB3114">
        <v>-77.570790000000002</v>
      </c>
      <c r="CC3114">
        <v>-115.2388</v>
      </c>
      <c r="CD3114">
        <v>-58.622230000000002</v>
      </c>
      <c r="CE3114">
        <v>-23.779419999999998</v>
      </c>
      <c r="CF3114">
        <v>-9.0495660000000004</v>
      </c>
      <c r="CG3114">
        <v>-38.90869</v>
      </c>
      <c r="CH3114">
        <v>-39.700839999999999</v>
      </c>
      <c r="CI3114">
        <v>-90.403239999999997</v>
      </c>
      <c r="CJ3114">
        <v>-115.3792</v>
      </c>
      <c r="CK3114">
        <v>132.923</v>
      </c>
      <c r="CL3114">
        <v>-34.336770000000001</v>
      </c>
      <c r="CM3114">
        <v>-21.50854</v>
      </c>
      <c r="CN3114">
        <v>-1.9107700000000001</v>
      </c>
      <c r="CO3114">
        <v>3.730693</v>
      </c>
      <c r="CP3114">
        <v>-17.50292</v>
      </c>
      <c r="CQ3114">
        <v>141.233</v>
      </c>
      <c r="CR3114">
        <v>82.590230000000005</v>
      </c>
      <c r="CS3114">
        <v>126.432</v>
      </c>
      <c r="CT3114">
        <v>83.942790000000002</v>
      </c>
      <c r="CU3114">
        <v>73.575519999999997</v>
      </c>
      <c r="CV3114">
        <v>54.444249999999997</v>
      </c>
      <c r="CW3114">
        <v>59.563929999999999</v>
      </c>
      <c r="CX3114">
        <v>78.026859999999999</v>
      </c>
      <c r="CY3114">
        <v>83.500020000000006</v>
      </c>
      <c r="CZ3114">
        <v>157.11609999999999</v>
      </c>
      <c r="DA3114">
        <v>149.9547</v>
      </c>
      <c r="DB3114">
        <v>94.407049999999998</v>
      </c>
      <c r="DC3114">
        <v>57.909149999999997</v>
      </c>
      <c r="DD3114">
        <v>55.802149999999997</v>
      </c>
      <c r="DE3114">
        <v>91.280079999999998</v>
      </c>
      <c r="DF3114">
        <v>136.43469999999999</v>
      </c>
      <c r="DG3114">
        <v>180.99260000000001</v>
      </c>
      <c r="DH3114">
        <v>225.1532</v>
      </c>
      <c r="DI3114">
        <v>161.28579999999999</v>
      </c>
      <c r="DJ3114">
        <v>184.70099999999999</v>
      </c>
      <c r="DK3114">
        <v>187.226</v>
      </c>
      <c r="DL3114">
        <v>127.96129999999999</v>
      </c>
      <c r="DM3114">
        <v>99.891130000000004</v>
      </c>
      <c r="DN3114">
        <v>86.532550000000001</v>
      </c>
      <c r="DO3114">
        <v>19</v>
      </c>
      <c r="DP3114">
        <v>19</v>
      </c>
    </row>
    <row r="3115" spans="1:120" hidden="1" x14ac:dyDescent="0.25">
      <c r="A3115" t="str">
        <f t="shared" si="48"/>
        <v>OtherDR-Yes_All CBP_44490</v>
      </c>
      <c r="B3115" t="s">
        <v>62</v>
      </c>
      <c r="C3115" t="s">
        <v>324</v>
      </c>
      <c r="D3115" t="s">
        <v>61</v>
      </c>
      <c r="E3115" t="s">
        <v>61</v>
      </c>
      <c r="F3115" t="s">
        <v>61</v>
      </c>
      <c r="G3115" t="s">
        <v>61</v>
      </c>
      <c r="H3115" t="s">
        <v>61</v>
      </c>
      <c r="I3115" t="s">
        <v>98</v>
      </c>
      <c r="J3115" t="s">
        <v>61</v>
      </c>
      <c r="K3115" t="s">
        <v>197</v>
      </c>
      <c r="L3115" s="18">
        <v>44490</v>
      </c>
      <c r="M3115">
        <v>19</v>
      </c>
      <c r="N3115">
        <v>19</v>
      </c>
      <c r="O3115" t="s">
        <v>263</v>
      </c>
      <c r="P3115">
        <v>3</v>
      </c>
      <c r="Q3115">
        <v>3</v>
      </c>
      <c r="R3115">
        <v>0</v>
      </c>
      <c r="S3115">
        <v>0</v>
      </c>
      <c r="T3115">
        <v>1</v>
      </c>
      <c r="U3115">
        <v>0</v>
      </c>
      <c r="V3115">
        <v>1</v>
      </c>
      <c r="W3115">
        <v>0.16</v>
      </c>
      <c r="X3115">
        <v>0.16</v>
      </c>
      <c r="Y3115">
        <v>0.08</v>
      </c>
      <c r="Z3115">
        <v>0.16</v>
      </c>
      <c r="AA3115">
        <v>0.24</v>
      </c>
      <c r="AB3115">
        <v>0</v>
      </c>
      <c r="AC3115">
        <v>0.96</v>
      </c>
      <c r="AD3115">
        <v>146.56</v>
      </c>
      <c r="AE3115">
        <v>145.6</v>
      </c>
      <c r="AF3115">
        <v>250.24</v>
      </c>
      <c r="AG3115">
        <v>387.84</v>
      </c>
      <c r="AH3115">
        <v>386.16</v>
      </c>
      <c r="AI3115">
        <v>385.2</v>
      </c>
      <c r="AJ3115">
        <v>383.52</v>
      </c>
      <c r="AK3115">
        <v>382.64</v>
      </c>
      <c r="AL3115">
        <v>238</v>
      </c>
      <c r="AM3115">
        <v>0.16</v>
      </c>
      <c r="AN3115">
        <v>0</v>
      </c>
      <c r="AO3115">
        <v>0</v>
      </c>
      <c r="AP3115">
        <v>0</v>
      </c>
      <c r="AQ3115">
        <v>0</v>
      </c>
      <c r="AR3115">
        <v>0</v>
      </c>
      <c r="AS3115">
        <v>0</v>
      </c>
      <c r="AT3115">
        <v>0</v>
      </c>
      <c r="AU3115">
        <v>61.65</v>
      </c>
      <c r="AV3115">
        <v>60</v>
      </c>
      <c r="AW3115">
        <v>60.45</v>
      </c>
      <c r="AX3115">
        <v>59.3</v>
      </c>
      <c r="AY3115">
        <v>58.15</v>
      </c>
      <c r="AZ3115">
        <v>57.7</v>
      </c>
      <c r="BA3115">
        <v>56.85</v>
      </c>
      <c r="BB3115">
        <v>56.55</v>
      </c>
      <c r="BC3115">
        <v>58.5</v>
      </c>
      <c r="BD3115">
        <v>60.75</v>
      </c>
      <c r="BE3115">
        <v>65.95</v>
      </c>
      <c r="BF3115">
        <v>71.849999999999994</v>
      </c>
      <c r="BG3115">
        <v>76.45</v>
      </c>
      <c r="BH3115">
        <v>78.900000000000006</v>
      </c>
      <c r="BI3115">
        <v>80.3</v>
      </c>
      <c r="BJ3115">
        <v>81.55</v>
      </c>
      <c r="BK3115">
        <v>82.1</v>
      </c>
      <c r="BL3115">
        <v>82.3</v>
      </c>
      <c r="BM3115">
        <v>80.150000000000006</v>
      </c>
      <c r="BN3115">
        <v>76.05</v>
      </c>
      <c r="BO3115">
        <v>71.95</v>
      </c>
      <c r="BP3115">
        <v>69.55</v>
      </c>
      <c r="BQ3115">
        <v>67.150000000000006</v>
      </c>
      <c r="BR3115">
        <v>64.7</v>
      </c>
      <c r="BS3115">
        <v>163.2277</v>
      </c>
      <c r="BT3115">
        <v>74.562899999999999</v>
      </c>
      <c r="BU3115">
        <v>74.691640000000007</v>
      </c>
      <c r="BV3115">
        <v>74.592089999999999</v>
      </c>
      <c r="BW3115">
        <v>74.490889999999993</v>
      </c>
      <c r="BX3115">
        <v>74.728409999999997</v>
      </c>
      <c r="BY3115">
        <v>19.546530000000001</v>
      </c>
      <c r="BZ3115">
        <v>-51.139310000000002</v>
      </c>
      <c r="CA3115">
        <v>-3.2685940000000002</v>
      </c>
      <c r="CB3115">
        <v>-121.1416</v>
      </c>
      <c r="CC3115">
        <v>-260.19639999999998</v>
      </c>
      <c r="CD3115">
        <v>-243.8408</v>
      </c>
      <c r="CE3115">
        <v>-243.80690000000001</v>
      </c>
      <c r="CF3115">
        <v>-228.82599999999999</v>
      </c>
      <c r="CG3115">
        <v>-209.64779999999999</v>
      </c>
      <c r="CH3115">
        <v>-191.69710000000001</v>
      </c>
      <c r="CI3115">
        <v>8.0798050000000003</v>
      </c>
      <c r="CJ3115">
        <v>16.57987</v>
      </c>
      <c r="CK3115">
        <v>16.619240000000001</v>
      </c>
      <c r="CL3115">
        <v>16.62162</v>
      </c>
      <c r="CM3115">
        <v>17.022790000000001</v>
      </c>
      <c r="CN3115">
        <v>18.760059999999999</v>
      </c>
      <c r="CO3115">
        <v>19.301100000000002</v>
      </c>
      <c r="CP3115">
        <v>19.191199999999998</v>
      </c>
      <c r="CQ3115">
        <v>1541.183</v>
      </c>
      <c r="CR3115">
        <v>698.36199999999997</v>
      </c>
      <c r="CS3115">
        <v>698.03610000000003</v>
      </c>
      <c r="CT3115">
        <v>697.54740000000004</v>
      </c>
      <c r="CU3115">
        <v>696.77689999999996</v>
      </c>
      <c r="CV3115">
        <v>695.24210000000005</v>
      </c>
      <c r="CW3115">
        <v>334.86500000000001</v>
      </c>
      <c r="CX3115">
        <v>362.88600000000002</v>
      </c>
      <c r="CY3115">
        <v>631.42049999999995</v>
      </c>
      <c r="CZ3115">
        <v>819.01900000000001</v>
      </c>
      <c r="DA3115">
        <v>888.04049999999995</v>
      </c>
      <c r="DB3115">
        <v>1121.289</v>
      </c>
      <c r="DC3115">
        <v>1103.287</v>
      </c>
      <c r="DD3115">
        <v>1090.2670000000001</v>
      </c>
      <c r="DE3115">
        <v>1234.598</v>
      </c>
      <c r="DF3115">
        <v>1385.5419999999999</v>
      </c>
      <c r="DG3115">
        <v>1412.873</v>
      </c>
      <c r="DH3115">
        <v>1463.5889999999999</v>
      </c>
      <c r="DI3115">
        <v>1464.8779999999999</v>
      </c>
      <c r="DJ3115">
        <v>1467.6569999999999</v>
      </c>
      <c r="DK3115">
        <v>1454.7760000000001</v>
      </c>
      <c r="DL3115">
        <v>1458.318</v>
      </c>
      <c r="DM3115">
        <v>1459.3240000000001</v>
      </c>
      <c r="DN3115">
        <v>1456.787</v>
      </c>
      <c r="DO3115">
        <v>19</v>
      </c>
      <c r="DP3115">
        <v>19</v>
      </c>
    </row>
    <row r="3116" spans="1:120" hidden="1" x14ac:dyDescent="0.25">
      <c r="A3116" t="str">
        <f t="shared" si="48"/>
        <v>sublap_id-SLAP_PGF1_All CBP_44490</v>
      </c>
      <c r="B3116" t="s">
        <v>62</v>
      </c>
      <c r="C3116" t="s">
        <v>289</v>
      </c>
      <c r="D3116" t="s">
        <v>61</v>
      </c>
      <c r="E3116" t="s">
        <v>290</v>
      </c>
      <c r="F3116" t="s">
        <v>61</v>
      </c>
      <c r="G3116" t="s">
        <v>61</v>
      </c>
      <c r="H3116" t="s">
        <v>61</v>
      </c>
      <c r="I3116" t="s">
        <v>61</v>
      </c>
      <c r="J3116" t="s">
        <v>61</v>
      </c>
      <c r="K3116" t="s">
        <v>197</v>
      </c>
      <c r="L3116" s="18">
        <v>44490</v>
      </c>
      <c r="M3116">
        <v>19</v>
      </c>
      <c r="N3116">
        <v>19</v>
      </c>
      <c r="O3116" t="s">
        <v>263</v>
      </c>
      <c r="P3116">
        <v>35</v>
      </c>
      <c r="Q3116">
        <v>35</v>
      </c>
      <c r="R3116">
        <v>1</v>
      </c>
      <c r="S3116">
        <v>0</v>
      </c>
      <c r="T3116">
        <v>0</v>
      </c>
      <c r="U3116">
        <v>0</v>
      </c>
      <c r="V3116">
        <v>0</v>
      </c>
      <c r="W3116">
        <v>18045.399000000001</v>
      </c>
      <c r="X3116">
        <v>17904.467000000001</v>
      </c>
      <c r="Y3116">
        <v>17781.649000000001</v>
      </c>
      <c r="Z3116">
        <v>17755.268</v>
      </c>
      <c r="AA3116">
        <v>17843.805</v>
      </c>
      <c r="AB3116">
        <v>17703.771000000001</v>
      </c>
      <c r="AC3116">
        <v>17782.455999999998</v>
      </c>
      <c r="AD3116">
        <v>17317.989000000001</v>
      </c>
      <c r="AE3116">
        <v>17306.274000000001</v>
      </c>
      <c r="AF3116">
        <v>16320.383</v>
      </c>
      <c r="AG3116">
        <v>16608.651999999998</v>
      </c>
      <c r="AH3116">
        <v>16652.921999999999</v>
      </c>
      <c r="AI3116">
        <v>16324.205</v>
      </c>
      <c r="AJ3116">
        <v>16646.624</v>
      </c>
      <c r="AK3116">
        <v>16783.940999999999</v>
      </c>
      <c r="AL3116">
        <v>16916.235000000001</v>
      </c>
      <c r="AM3116">
        <v>17121.62</v>
      </c>
      <c r="AN3116">
        <v>16297.324000000001</v>
      </c>
      <c r="AO3116">
        <v>14310.135</v>
      </c>
      <c r="AP3116">
        <v>16373.394</v>
      </c>
      <c r="AQ3116">
        <v>17286.434000000001</v>
      </c>
      <c r="AR3116">
        <v>17228.646000000001</v>
      </c>
      <c r="AS3116">
        <v>16850.072</v>
      </c>
      <c r="AT3116">
        <v>16897.787</v>
      </c>
      <c r="AU3116">
        <v>66.022272999999998</v>
      </c>
      <c r="AV3116">
        <v>64.193635999999998</v>
      </c>
      <c r="AW3116">
        <v>63.721364000000001</v>
      </c>
      <c r="AX3116">
        <v>62.877273000000002</v>
      </c>
      <c r="AY3116">
        <v>62.238636</v>
      </c>
      <c r="AZ3116">
        <v>61.194091</v>
      </c>
      <c r="BA3116">
        <v>60.099544999999999</v>
      </c>
      <c r="BB3116">
        <v>59.885455</v>
      </c>
      <c r="BC3116">
        <v>60.686818000000002</v>
      </c>
      <c r="BD3116">
        <v>63.160454999999999</v>
      </c>
      <c r="BE3116">
        <v>67.602272999999997</v>
      </c>
      <c r="BF3116">
        <v>71.533636000000001</v>
      </c>
      <c r="BG3116">
        <v>74.141818000000001</v>
      </c>
      <c r="BH3116">
        <v>76.764090999999993</v>
      </c>
      <c r="BI3116">
        <v>79.436818000000002</v>
      </c>
      <c r="BJ3116">
        <v>80.399545000000003</v>
      </c>
      <c r="BK3116">
        <v>80.226364000000004</v>
      </c>
      <c r="BL3116">
        <v>79.864999999999995</v>
      </c>
      <c r="BM3116">
        <v>77.721363999999994</v>
      </c>
      <c r="BN3116">
        <v>74.568635999999998</v>
      </c>
      <c r="BO3116">
        <v>71.456363999999994</v>
      </c>
      <c r="BP3116">
        <v>70.099091000000001</v>
      </c>
      <c r="BQ3116">
        <v>70.14</v>
      </c>
      <c r="BR3116">
        <v>68.390908999999994</v>
      </c>
      <c r="BS3116">
        <v>-1241.2280000000001</v>
      </c>
      <c r="BT3116">
        <v>-940.47799999999995</v>
      </c>
      <c r="BU3116">
        <v>-925.7713</v>
      </c>
      <c r="BV3116">
        <v>-928.68780000000004</v>
      </c>
      <c r="BW3116">
        <v>-1012.561</v>
      </c>
      <c r="BX3116">
        <v>-664.02319999999997</v>
      </c>
      <c r="BY3116">
        <v>-316.38639999999998</v>
      </c>
      <c r="BZ3116">
        <v>422.34089999999998</v>
      </c>
      <c r="CA3116">
        <v>418.08690000000001</v>
      </c>
      <c r="CB3116">
        <v>1105.4079999999999</v>
      </c>
      <c r="CC3116">
        <v>839.28380000000004</v>
      </c>
      <c r="CD3116">
        <v>894.62840000000006</v>
      </c>
      <c r="CE3116">
        <v>1395.877</v>
      </c>
      <c r="CF3116">
        <v>896.42899999999997</v>
      </c>
      <c r="CG3116">
        <v>806.77779999999996</v>
      </c>
      <c r="CH3116">
        <v>463.14670000000001</v>
      </c>
      <c r="CI3116">
        <v>285.06599999999997</v>
      </c>
      <c r="CJ3116">
        <v>1288.672</v>
      </c>
      <c r="CK3116">
        <v>3370.5439999999999</v>
      </c>
      <c r="CL3116">
        <v>1440.4449999999999</v>
      </c>
      <c r="CM3116">
        <v>498.15800000000002</v>
      </c>
      <c r="CN3116">
        <v>148.5153</v>
      </c>
      <c r="CO3116">
        <v>404.077</v>
      </c>
      <c r="CP3116">
        <v>317.10359999999997</v>
      </c>
      <c r="CQ3116">
        <v>25845.61</v>
      </c>
      <c r="CR3116">
        <v>11414.82</v>
      </c>
      <c r="CS3116">
        <v>11595.34</v>
      </c>
      <c r="CT3116">
        <v>13048.24</v>
      </c>
      <c r="CU3116">
        <v>8272.0509999999995</v>
      </c>
      <c r="CV3116">
        <v>7402.6220000000003</v>
      </c>
      <c r="CW3116">
        <v>7158.9449999999997</v>
      </c>
      <c r="CX3116">
        <v>5354.4530000000004</v>
      </c>
      <c r="CY3116">
        <v>9029.8539999999994</v>
      </c>
      <c r="CZ3116">
        <v>13929.04</v>
      </c>
      <c r="DA3116">
        <v>16650.82</v>
      </c>
      <c r="DB3116">
        <v>26060.69</v>
      </c>
      <c r="DC3116">
        <v>29440.79</v>
      </c>
      <c r="DD3116">
        <v>28205.67</v>
      </c>
      <c r="DE3116">
        <v>29827.31</v>
      </c>
      <c r="DF3116">
        <v>27046.57</v>
      </c>
      <c r="DG3116">
        <v>25683.31</v>
      </c>
      <c r="DH3116">
        <v>27945.93</v>
      </c>
      <c r="DI3116">
        <v>26072.29</v>
      </c>
      <c r="DJ3116">
        <v>25975.66</v>
      </c>
      <c r="DK3116">
        <v>41536.01</v>
      </c>
      <c r="DL3116">
        <v>21819.67</v>
      </c>
      <c r="DM3116">
        <v>20661.38</v>
      </c>
      <c r="DN3116">
        <v>22070.34</v>
      </c>
      <c r="DO3116">
        <v>19</v>
      </c>
      <c r="DP3116">
        <v>19</v>
      </c>
    </row>
    <row r="3117" spans="1:120" hidden="1" x14ac:dyDescent="0.25">
      <c r="A3117" t="str">
        <f t="shared" si="48"/>
        <v>Size_Grp-20 to 199.99 kW_All CBP_44490</v>
      </c>
      <c r="B3117" t="s">
        <v>62</v>
      </c>
      <c r="C3117" t="s">
        <v>201</v>
      </c>
      <c r="D3117" t="s">
        <v>61</v>
      </c>
      <c r="E3117" t="s">
        <v>61</v>
      </c>
      <c r="F3117" t="s">
        <v>61</v>
      </c>
      <c r="G3117" t="s">
        <v>61</v>
      </c>
      <c r="H3117" t="s">
        <v>61</v>
      </c>
      <c r="I3117" t="s">
        <v>61</v>
      </c>
      <c r="J3117" t="s">
        <v>101</v>
      </c>
      <c r="K3117" t="s">
        <v>197</v>
      </c>
      <c r="L3117" s="18">
        <v>44490</v>
      </c>
      <c r="M3117">
        <v>19</v>
      </c>
      <c r="N3117">
        <v>19</v>
      </c>
      <c r="O3117" t="s">
        <v>263</v>
      </c>
      <c r="P3117">
        <v>171</v>
      </c>
      <c r="Q3117">
        <v>170</v>
      </c>
      <c r="R3117">
        <v>1</v>
      </c>
      <c r="S3117">
        <v>0</v>
      </c>
      <c r="T3117">
        <v>0</v>
      </c>
      <c r="U3117">
        <v>0</v>
      </c>
      <c r="V3117">
        <v>0</v>
      </c>
      <c r="W3117">
        <v>4411.8501999999999</v>
      </c>
      <c r="X3117">
        <v>4489.1244999999999</v>
      </c>
      <c r="Y3117">
        <v>4478.0931</v>
      </c>
      <c r="Z3117">
        <v>4488.6607999999997</v>
      </c>
      <c r="AA3117">
        <v>4590.8212999999996</v>
      </c>
      <c r="AB3117">
        <v>4799.8209999999999</v>
      </c>
      <c r="AC3117">
        <v>4952.4270999999999</v>
      </c>
      <c r="AD3117">
        <v>5942.2276000000002</v>
      </c>
      <c r="AE3117">
        <v>6304.6116000000002</v>
      </c>
      <c r="AF3117">
        <v>6537.0783000000001</v>
      </c>
      <c r="AG3117">
        <v>6915.8652000000002</v>
      </c>
      <c r="AH3117">
        <v>7147.6054999999997</v>
      </c>
      <c r="AI3117">
        <v>7433.1936999999998</v>
      </c>
      <c r="AJ3117">
        <v>7553.5538999999999</v>
      </c>
      <c r="AK3117">
        <v>7593.0045</v>
      </c>
      <c r="AL3117">
        <v>7047.4948999999997</v>
      </c>
      <c r="AM3117">
        <v>5933.6297000000004</v>
      </c>
      <c r="AN3117">
        <v>5812.0745999999999</v>
      </c>
      <c r="AO3117">
        <v>4315.4457000000002</v>
      </c>
      <c r="AP3117">
        <v>4725.2790000000005</v>
      </c>
      <c r="AQ3117">
        <v>4706.8568999999998</v>
      </c>
      <c r="AR3117">
        <v>3979.2012</v>
      </c>
      <c r="AS3117">
        <v>3201.6817000000001</v>
      </c>
      <c r="AT3117">
        <v>3110.4362000000001</v>
      </c>
      <c r="AU3117">
        <v>62.516692999999997</v>
      </c>
      <c r="AV3117">
        <v>61.185105999999998</v>
      </c>
      <c r="AW3117">
        <v>61.310262000000002</v>
      </c>
      <c r="AX3117">
        <v>60.783507</v>
      </c>
      <c r="AY3117">
        <v>60.422701000000004</v>
      </c>
      <c r="AZ3117">
        <v>60.157089999999997</v>
      </c>
      <c r="BA3117">
        <v>59.936748999999999</v>
      </c>
      <c r="BB3117">
        <v>59.849853000000003</v>
      </c>
      <c r="BC3117">
        <v>60.622075000000002</v>
      </c>
      <c r="BD3117">
        <v>61.946581999999999</v>
      </c>
      <c r="BE3117">
        <v>64.288757000000004</v>
      </c>
      <c r="BF3117">
        <v>67.130733000000006</v>
      </c>
      <c r="BG3117">
        <v>69.969316000000006</v>
      </c>
      <c r="BH3117">
        <v>72.118077</v>
      </c>
      <c r="BI3117">
        <v>74.013546000000005</v>
      </c>
      <c r="BJ3117">
        <v>75.060644999999994</v>
      </c>
      <c r="BK3117">
        <v>74.963531000000003</v>
      </c>
      <c r="BL3117">
        <v>74.163191999999995</v>
      </c>
      <c r="BM3117">
        <v>71.878908999999993</v>
      </c>
      <c r="BN3117">
        <v>69.520577000000003</v>
      </c>
      <c r="BO3117">
        <v>67.415183999999996</v>
      </c>
      <c r="BP3117">
        <v>66.221671000000001</v>
      </c>
      <c r="BQ3117">
        <v>65.320670000000007</v>
      </c>
      <c r="BR3117">
        <v>64.329535000000007</v>
      </c>
      <c r="BS3117">
        <v>164.72059999999999</v>
      </c>
      <c r="BT3117">
        <v>-132.9256</v>
      </c>
      <c r="BU3117">
        <v>-136.73419999999999</v>
      </c>
      <c r="BV3117">
        <v>-34.704210000000003</v>
      </c>
      <c r="BW3117">
        <v>-82.862790000000004</v>
      </c>
      <c r="BX3117">
        <v>-87.685500000000005</v>
      </c>
      <c r="BY3117">
        <v>22.948360000000001</v>
      </c>
      <c r="BZ3117">
        <v>-173.04560000000001</v>
      </c>
      <c r="CA3117">
        <v>51.143509999999999</v>
      </c>
      <c r="CB3117">
        <v>218.94049999999999</v>
      </c>
      <c r="CC3117">
        <v>239.34989999999999</v>
      </c>
      <c r="CD3117">
        <v>227.8279</v>
      </c>
      <c r="CE3117">
        <v>88.168710000000004</v>
      </c>
      <c r="CF3117">
        <v>80.081689999999995</v>
      </c>
      <c r="CG3117">
        <v>162.94630000000001</v>
      </c>
      <c r="CH3117">
        <v>262.80110000000002</v>
      </c>
      <c r="CI3117">
        <v>1066.5550000000001</v>
      </c>
      <c r="CJ3117">
        <v>927.07140000000004</v>
      </c>
      <c r="CK3117">
        <v>2258.2710000000002</v>
      </c>
      <c r="CL3117">
        <v>1590.6489999999999</v>
      </c>
      <c r="CM3117">
        <v>1245.327</v>
      </c>
      <c r="CN3117">
        <v>1364.36</v>
      </c>
      <c r="CO3117">
        <v>1339.943</v>
      </c>
      <c r="CP3117">
        <v>1285.096</v>
      </c>
      <c r="CQ3117">
        <v>10565.51</v>
      </c>
      <c r="CR3117">
        <v>3452.88</v>
      </c>
      <c r="CS3117">
        <v>3425.0590000000002</v>
      </c>
      <c r="CT3117">
        <v>3444.6509999999998</v>
      </c>
      <c r="CU3117">
        <v>3388.89</v>
      </c>
      <c r="CV3117">
        <v>3160.2289999999998</v>
      </c>
      <c r="CW3117">
        <v>1939.748</v>
      </c>
      <c r="CX3117">
        <v>2081.0340000000001</v>
      </c>
      <c r="CY3117">
        <v>3465.415</v>
      </c>
      <c r="CZ3117">
        <v>4435.835</v>
      </c>
      <c r="DA3117">
        <v>5418.7879999999996</v>
      </c>
      <c r="DB3117">
        <v>6336.5119999999997</v>
      </c>
      <c r="DC3117">
        <v>7713.9309999999996</v>
      </c>
      <c r="DD3117">
        <v>7737.2740000000003</v>
      </c>
      <c r="DE3117">
        <v>8127.2139999999999</v>
      </c>
      <c r="DF3117">
        <v>8678.5529999999999</v>
      </c>
      <c r="DG3117">
        <v>9155.4789999999994</v>
      </c>
      <c r="DH3117">
        <v>9904.2950000000001</v>
      </c>
      <c r="DI3117">
        <v>9183.9189999999999</v>
      </c>
      <c r="DJ3117">
        <v>9829.4140000000007</v>
      </c>
      <c r="DK3117">
        <v>10314.530000000001</v>
      </c>
      <c r="DL3117">
        <v>9155.91</v>
      </c>
      <c r="DM3117">
        <v>8968.4230000000007</v>
      </c>
      <c r="DN3117">
        <v>8961.7520000000004</v>
      </c>
      <c r="DO3117">
        <v>19</v>
      </c>
      <c r="DP3117">
        <v>19</v>
      </c>
    </row>
    <row r="3118" spans="1:120" hidden="1" x14ac:dyDescent="0.25">
      <c r="A3118" t="str">
        <f t="shared" si="48"/>
        <v>Industry_Type-1. Agriculture, Mining &amp; Construction_All CBP_44490</v>
      </c>
      <c r="B3118" t="s">
        <v>62</v>
      </c>
      <c r="C3118" t="s">
        <v>211</v>
      </c>
      <c r="D3118" t="s">
        <v>61</v>
      </c>
      <c r="E3118" t="s">
        <v>61</v>
      </c>
      <c r="F3118" t="s">
        <v>61</v>
      </c>
      <c r="G3118" t="s">
        <v>30</v>
      </c>
      <c r="H3118" t="s">
        <v>61</v>
      </c>
      <c r="I3118" t="s">
        <v>61</v>
      </c>
      <c r="J3118" t="s">
        <v>61</v>
      </c>
      <c r="K3118" t="s">
        <v>197</v>
      </c>
      <c r="L3118" s="18">
        <v>44490</v>
      </c>
      <c r="M3118">
        <v>19</v>
      </c>
      <c r="N3118">
        <v>19</v>
      </c>
      <c r="O3118" t="s">
        <v>263</v>
      </c>
      <c r="P3118">
        <v>70</v>
      </c>
      <c r="Q3118">
        <v>70</v>
      </c>
      <c r="R3118">
        <v>1</v>
      </c>
      <c r="S3118">
        <v>0</v>
      </c>
      <c r="T3118">
        <v>0</v>
      </c>
      <c r="U3118">
        <v>0</v>
      </c>
      <c r="V3118">
        <v>0</v>
      </c>
      <c r="W3118">
        <v>3931.1210000000001</v>
      </c>
      <c r="X3118">
        <v>4143.0630000000001</v>
      </c>
      <c r="Y3118">
        <v>4129.4070000000002</v>
      </c>
      <c r="Z3118">
        <v>4081.6990000000001</v>
      </c>
      <c r="AA3118">
        <v>4209.3109999999997</v>
      </c>
      <c r="AB3118">
        <v>4424.2510000000002</v>
      </c>
      <c r="AC3118">
        <v>4547.1880000000001</v>
      </c>
      <c r="AD3118">
        <v>5651.6</v>
      </c>
      <c r="AE3118">
        <v>6000.335</v>
      </c>
      <c r="AF3118">
        <v>5851.3190000000004</v>
      </c>
      <c r="AG3118">
        <v>5876.5649999999996</v>
      </c>
      <c r="AH3118">
        <v>5811.5540000000001</v>
      </c>
      <c r="AI3118">
        <v>5893.3069999999998</v>
      </c>
      <c r="AJ3118">
        <v>5978.2370000000001</v>
      </c>
      <c r="AK3118">
        <v>6059.692</v>
      </c>
      <c r="AL3118">
        <v>5223.192</v>
      </c>
      <c r="AM3118">
        <v>3604.444</v>
      </c>
      <c r="AN3118">
        <v>3336.2628</v>
      </c>
      <c r="AO3118">
        <v>1451.5585000000001</v>
      </c>
      <c r="AP3118">
        <v>2020.239</v>
      </c>
      <c r="AQ3118">
        <v>2262.2139999999999</v>
      </c>
      <c r="AR3118">
        <v>2232.6819999999998</v>
      </c>
      <c r="AS3118">
        <v>2235.1455000000001</v>
      </c>
      <c r="AT3118">
        <v>2250.7829999999999</v>
      </c>
      <c r="AU3118">
        <v>63.409559000000002</v>
      </c>
      <c r="AV3118">
        <v>61.652962000000002</v>
      </c>
      <c r="AW3118">
        <v>61.742972999999999</v>
      </c>
      <c r="AX3118">
        <v>60.709580000000003</v>
      </c>
      <c r="AY3118">
        <v>59.787835999999999</v>
      </c>
      <c r="AZ3118">
        <v>59.124946999999999</v>
      </c>
      <c r="BA3118">
        <v>58.204044000000003</v>
      </c>
      <c r="BB3118">
        <v>57.949716000000002</v>
      </c>
      <c r="BC3118">
        <v>59.417931000000003</v>
      </c>
      <c r="BD3118">
        <v>61.728687000000001</v>
      </c>
      <c r="BE3118">
        <v>66.532877999999997</v>
      </c>
      <c r="BF3118">
        <v>71.545188999999993</v>
      </c>
      <c r="BG3118">
        <v>75.333833999999996</v>
      </c>
      <c r="BH3118">
        <v>77.931134</v>
      </c>
      <c r="BI3118">
        <v>79.889065000000002</v>
      </c>
      <c r="BJ3118">
        <v>81.027520999999993</v>
      </c>
      <c r="BK3118">
        <v>81.278318999999996</v>
      </c>
      <c r="BL3118">
        <v>81.229778999999994</v>
      </c>
      <c r="BM3118">
        <v>79.039075999999994</v>
      </c>
      <c r="BN3118">
        <v>75.354989000000003</v>
      </c>
      <c r="BO3118">
        <v>71.706460000000007</v>
      </c>
      <c r="BP3118">
        <v>69.752773000000005</v>
      </c>
      <c r="BQ3118">
        <v>68.326334000000003</v>
      </c>
      <c r="BR3118">
        <v>66.180650999999997</v>
      </c>
      <c r="BS3118">
        <v>330.15129999999999</v>
      </c>
      <c r="BT3118">
        <v>7.6029049999999998</v>
      </c>
      <c r="BU3118">
        <v>-23.27261</v>
      </c>
      <c r="BV3118">
        <v>96.043109999999999</v>
      </c>
      <c r="BW3118">
        <v>31.168849999999999</v>
      </c>
      <c r="BX3118">
        <v>84.346530000000001</v>
      </c>
      <c r="BY3118">
        <v>268.18610000000001</v>
      </c>
      <c r="BZ3118">
        <v>-109.4315</v>
      </c>
      <c r="CA3118">
        <v>-145.54560000000001</v>
      </c>
      <c r="CB3118">
        <v>-160.613</v>
      </c>
      <c r="CC3118">
        <v>-283.71530000000001</v>
      </c>
      <c r="CD3118">
        <v>-359.33479999999997</v>
      </c>
      <c r="CE3118">
        <v>-492.38830000000002</v>
      </c>
      <c r="CF3118">
        <v>-659.34619999999995</v>
      </c>
      <c r="CG3118">
        <v>-804.52970000000005</v>
      </c>
      <c r="CH3118">
        <v>-556.47209999999995</v>
      </c>
      <c r="CI3118">
        <v>902.53599999999994</v>
      </c>
      <c r="CJ3118">
        <v>1033.3510000000001</v>
      </c>
      <c r="CK3118">
        <v>2815.9059999999999</v>
      </c>
      <c r="CL3118">
        <v>2092.654</v>
      </c>
      <c r="CM3118">
        <v>1811.1790000000001</v>
      </c>
      <c r="CN3118">
        <v>1741.2080000000001</v>
      </c>
      <c r="CO3118">
        <v>1668.9090000000001</v>
      </c>
      <c r="CP3118">
        <v>1664.646</v>
      </c>
      <c r="CQ3118">
        <v>21044.97</v>
      </c>
      <c r="CR3118">
        <v>7039.4089999999997</v>
      </c>
      <c r="CS3118">
        <v>6692.4059999999999</v>
      </c>
      <c r="CT3118">
        <v>6652.7250000000004</v>
      </c>
      <c r="CU3118">
        <v>6540.5749999999998</v>
      </c>
      <c r="CV3118">
        <v>6283.9040000000005</v>
      </c>
      <c r="CW3118">
        <v>3949.027</v>
      </c>
      <c r="CX3118">
        <v>3574.1329999999998</v>
      </c>
      <c r="CY3118">
        <v>7470.9350000000004</v>
      </c>
      <c r="CZ3118">
        <v>9118.0020000000004</v>
      </c>
      <c r="DA3118">
        <v>10916.18</v>
      </c>
      <c r="DB3118">
        <v>13449.36</v>
      </c>
      <c r="DC3118">
        <v>15003.7</v>
      </c>
      <c r="DD3118">
        <v>15303.92</v>
      </c>
      <c r="DE3118">
        <v>16190.78</v>
      </c>
      <c r="DF3118">
        <v>17207.8</v>
      </c>
      <c r="DG3118">
        <v>17885.599999999999</v>
      </c>
      <c r="DH3118">
        <v>19102.439999999999</v>
      </c>
      <c r="DI3118">
        <v>18010.22</v>
      </c>
      <c r="DJ3118">
        <v>19464.16</v>
      </c>
      <c r="DK3118">
        <v>21087.65</v>
      </c>
      <c r="DL3118">
        <v>18094.61</v>
      </c>
      <c r="DM3118">
        <v>17731.62</v>
      </c>
      <c r="DN3118">
        <v>17874.419999999998</v>
      </c>
      <c r="DO3118">
        <v>19</v>
      </c>
      <c r="DP3118">
        <v>19</v>
      </c>
    </row>
    <row r="3119" spans="1:120" hidden="1" x14ac:dyDescent="0.25">
      <c r="A3119" t="str">
        <f t="shared" si="48"/>
        <v>OtherDR-No_All CBP_44490</v>
      </c>
      <c r="B3119" t="s">
        <v>62</v>
      </c>
      <c r="C3119" t="s">
        <v>323</v>
      </c>
      <c r="D3119" t="s">
        <v>61</v>
      </c>
      <c r="E3119" t="s">
        <v>61</v>
      </c>
      <c r="F3119" t="s">
        <v>61</v>
      </c>
      <c r="G3119" t="s">
        <v>61</v>
      </c>
      <c r="H3119" t="s">
        <v>61</v>
      </c>
      <c r="I3119" t="s">
        <v>97</v>
      </c>
      <c r="J3119" t="s">
        <v>61</v>
      </c>
      <c r="K3119" t="s">
        <v>197</v>
      </c>
      <c r="L3119" s="18">
        <v>44490</v>
      </c>
      <c r="M3119">
        <v>19</v>
      </c>
      <c r="N3119">
        <v>19</v>
      </c>
      <c r="O3119" t="s">
        <v>263</v>
      </c>
      <c r="P3119">
        <v>249</v>
      </c>
      <c r="Q3119">
        <v>248</v>
      </c>
      <c r="R3119">
        <v>1</v>
      </c>
      <c r="S3119">
        <v>0</v>
      </c>
      <c r="T3119">
        <v>0</v>
      </c>
      <c r="U3119">
        <v>0</v>
      </c>
      <c r="V3119">
        <v>0</v>
      </c>
      <c r="W3119">
        <v>30705.821</v>
      </c>
      <c r="X3119">
        <v>31356.34</v>
      </c>
      <c r="Y3119">
        <v>31087.305</v>
      </c>
      <c r="Z3119">
        <v>31066.775000000001</v>
      </c>
      <c r="AA3119">
        <v>31285.629000000001</v>
      </c>
      <c r="AB3119">
        <v>31545.059000000001</v>
      </c>
      <c r="AC3119">
        <v>32636.181</v>
      </c>
      <c r="AD3119">
        <v>34055.855000000003</v>
      </c>
      <c r="AE3119">
        <v>35304.57</v>
      </c>
      <c r="AF3119">
        <v>35019.239000000001</v>
      </c>
      <c r="AG3119">
        <v>36325.682999999997</v>
      </c>
      <c r="AH3119">
        <v>37270.915000000001</v>
      </c>
      <c r="AI3119">
        <v>37188.586000000003</v>
      </c>
      <c r="AJ3119">
        <v>37703.406999999999</v>
      </c>
      <c r="AK3119">
        <v>37728.086000000003</v>
      </c>
      <c r="AL3119">
        <v>36929.131000000001</v>
      </c>
      <c r="AM3119">
        <v>35770.472000000002</v>
      </c>
      <c r="AN3119">
        <v>34041.07</v>
      </c>
      <c r="AO3119">
        <v>28855.377</v>
      </c>
      <c r="AP3119">
        <v>31944.292000000001</v>
      </c>
      <c r="AQ3119">
        <v>33256.661999999997</v>
      </c>
      <c r="AR3119">
        <v>31913.552</v>
      </c>
      <c r="AS3119">
        <v>29822.028999999999</v>
      </c>
      <c r="AT3119">
        <v>29713.503000000001</v>
      </c>
      <c r="AU3119">
        <v>62.882041000000001</v>
      </c>
      <c r="AV3119">
        <v>61.595816999999997</v>
      </c>
      <c r="AW3119">
        <v>61.655437999999997</v>
      </c>
      <c r="AX3119">
        <v>61.094284000000002</v>
      </c>
      <c r="AY3119">
        <v>60.788646</v>
      </c>
      <c r="AZ3119">
        <v>60.552079999999997</v>
      </c>
      <c r="BA3119">
        <v>60.267519999999998</v>
      </c>
      <c r="BB3119">
        <v>60.133806</v>
      </c>
      <c r="BC3119">
        <v>60.852237000000002</v>
      </c>
      <c r="BD3119">
        <v>62.216495000000002</v>
      </c>
      <c r="BE3119">
        <v>64.692601999999994</v>
      </c>
      <c r="BF3119">
        <v>67.670122000000006</v>
      </c>
      <c r="BG3119">
        <v>70.542395999999997</v>
      </c>
      <c r="BH3119">
        <v>72.497642999999997</v>
      </c>
      <c r="BI3119">
        <v>74.291230999999996</v>
      </c>
      <c r="BJ3119">
        <v>75.298902999999996</v>
      </c>
      <c r="BK3119">
        <v>75.332519000000005</v>
      </c>
      <c r="BL3119">
        <v>74.515934000000001</v>
      </c>
      <c r="BM3119">
        <v>72.326273999999998</v>
      </c>
      <c r="BN3119">
        <v>69.900267999999997</v>
      </c>
      <c r="BO3119">
        <v>67.681344999999993</v>
      </c>
      <c r="BP3119">
        <v>66.423322999999996</v>
      </c>
      <c r="BQ3119">
        <v>65.580091999999993</v>
      </c>
      <c r="BR3119">
        <v>64.621339000000006</v>
      </c>
      <c r="BS3119">
        <v>-9.4320590000000006</v>
      </c>
      <c r="BT3119">
        <v>-505.65839999999997</v>
      </c>
      <c r="BU3119">
        <v>-460.60090000000002</v>
      </c>
      <c r="BV3119">
        <v>-528.57380000000001</v>
      </c>
      <c r="BW3119">
        <v>-609.88729999999998</v>
      </c>
      <c r="BX3119">
        <v>-287.71379999999999</v>
      </c>
      <c r="BY3119">
        <v>94.456860000000006</v>
      </c>
      <c r="BZ3119">
        <v>40.52319</v>
      </c>
      <c r="CA3119">
        <v>-282.68549999999999</v>
      </c>
      <c r="CB3119">
        <v>894.99360000000001</v>
      </c>
      <c r="CC3119">
        <v>658.84230000000002</v>
      </c>
      <c r="CD3119">
        <v>322.84300000000002</v>
      </c>
      <c r="CE3119">
        <v>901.06690000000003</v>
      </c>
      <c r="CF3119">
        <v>338.5317</v>
      </c>
      <c r="CG3119">
        <v>378.59890000000001</v>
      </c>
      <c r="CH3119">
        <v>486.26490000000001</v>
      </c>
      <c r="CI3119">
        <v>1312.3889999999999</v>
      </c>
      <c r="CJ3119">
        <v>2384.3589999999999</v>
      </c>
      <c r="CK3119">
        <v>7168.98</v>
      </c>
      <c r="CL3119">
        <v>3556.8069999999998</v>
      </c>
      <c r="CM3119">
        <v>1300.0930000000001</v>
      </c>
      <c r="CN3119">
        <v>1142.5540000000001</v>
      </c>
      <c r="CO3119">
        <v>1363.011</v>
      </c>
      <c r="CP3119">
        <v>1116.7860000000001</v>
      </c>
      <c r="CQ3119">
        <v>45475.55</v>
      </c>
      <c r="CR3119">
        <v>18196.95</v>
      </c>
      <c r="CS3119">
        <v>18266.810000000001</v>
      </c>
      <c r="CT3119">
        <v>19557.240000000002</v>
      </c>
      <c r="CU3119">
        <v>14508.7</v>
      </c>
      <c r="CV3119">
        <v>12954.42</v>
      </c>
      <c r="CW3119">
        <v>10969.76</v>
      </c>
      <c r="CX3119">
        <v>8818.5020000000004</v>
      </c>
      <c r="CY3119">
        <v>15946.97</v>
      </c>
      <c r="CZ3119">
        <v>22731.89</v>
      </c>
      <c r="DA3119">
        <v>28383.98</v>
      </c>
      <c r="DB3119">
        <v>40093.629999999997</v>
      </c>
      <c r="DC3119">
        <v>46635.33</v>
      </c>
      <c r="DD3119">
        <v>46122.12</v>
      </c>
      <c r="DE3119">
        <v>48201.8</v>
      </c>
      <c r="DF3119">
        <v>46117.04</v>
      </c>
      <c r="DG3119">
        <v>44677.22</v>
      </c>
      <c r="DH3119">
        <v>47549.06</v>
      </c>
      <c r="DI3119">
        <v>44118.26</v>
      </c>
      <c r="DJ3119">
        <v>45575.58</v>
      </c>
      <c r="DK3119">
        <v>62005.83</v>
      </c>
      <c r="DL3119">
        <v>39193.019999999997</v>
      </c>
      <c r="DM3119">
        <v>37063.56</v>
      </c>
      <c r="DN3119">
        <v>38487.18</v>
      </c>
      <c r="DO3119">
        <v>19</v>
      </c>
      <c r="DP3119">
        <v>20</v>
      </c>
    </row>
    <row r="3120" spans="1:120" x14ac:dyDescent="0.25">
      <c r="A3120" t="str">
        <f t="shared" si="48"/>
        <v>AutoDR-No_All CBP_44490</v>
      </c>
      <c r="B3120" t="s">
        <v>62</v>
      </c>
      <c r="C3120" t="s">
        <v>321</v>
      </c>
      <c r="D3120" t="s">
        <v>61</v>
      </c>
      <c r="E3120" t="s">
        <v>61</v>
      </c>
      <c r="F3120" t="s">
        <v>61</v>
      </c>
      <c r="G3120" t="s">
        <v>61</v>
      </c>
      <c r="H3120" t="s">
        <v>97</v>
      </c>
      <c r="I3120" t="s">
        <v>61</v>
      </c>
      <c r="J3120" t="s">
        <v>61</v>
      </c>
      <c r="K3120" t="s">
        <v>197</v>
      </c>
      <c r="L3120" s="18">
        <v>44490</v>
      </c>
      <c r="M3120">
        <v>19</v>
      </c>
      <c r="N3120">
        <v>19</v>
      </c>
      <c r="O3120" t="s">
        <v>263</v>
      </c>
      <c r="P3120">
        <v>177</v>
      </c>
      <c r="Q3120">
        <v>176</v>
      </c>
      <c r="R3120">
        <v>1</v>
      </c>
      <c r="S3120">
        <v>0</v>
      </c>
      <c r="T3120">
        <v>0</v>
      </c>
      <c r="U3120">
        <v>0</v>
      </c>
      <c r="V3120">
        <v>0</v>
      </c>
      <c r="W3120">
        <v>27298.634999999998</v>
      </c>
      <c r="X3120">
        <v>27713.826000000001</v>
      </c>
      <c r="Y3120">
        <v>27479.239000000001</v>
      </c>
      <c r="Z3120">
        <v>27426.7</v>
      </c>
      <c r="AA3120">
        <v>27678.898000000001</v>
      </c>
      <c r="AB3120">
        <v>27886.754000000001</v>
      </c>
      <c r="AC3120">
        <v>29000.075000000001</v>
      </c>
      <c r="AD3120">
        <v>29822.308000000001</v>
      </c>
      <c r="AE3120">
        <v>30463.213</v>
      </c>
      <c r="AF3120">
        <v>30150.117999999999</v>
      </c>
      <c r="AG3120">
        <v>31362.387999999999</v>
      </c>
      <c r="AH3120">
        <v>32288.059000000001</v>
      </c>
      <c r="AI3120">
        <v>32136.03</v>
      </c>
      <c r="AJ3120">
        <v>32614.793000000001</v>
      </c>
      <c r="AK3120">
        <v>32595.633999999998</v>
      </c>
      <c r="AL3120">
        <v>32184.656999999999</v>
      </c>
      <c r="AM3120">
        <v>31701.603999999999</v>
      </c>
      <c r="AN3120">
        <v>30401.728999999999</v>
      </c>
      <c r="AO3120">
        <v>27413.532999999999</v>
      </c>
      <c r="AP3120">
        <v>29710.97</v>
      </c>
      <c r="AQ3120">
        <v>30140.531999999999</v>
      </c>
      <c r="AR3120">
        <v>29130.639999999999</v>
      </c>
      <c r="AS3120">
        <v>27398.227999999999</v>
      </c>
      <c r="AT3120">
        <v>27267.772000000001</v>
      </c>
      <c r="AU3120">
        <v>62.868727</v>
      </c>
      <c r="AV3120">
        <v>61.648539</v>
      </c>
      <c r="AW3120">
        <v>61.684449000000001</v>
      </c>
      <c r="AX3120">
        <v>61.126269000000001</v>
      </c>
      <c r="AY3120">
        <v>60.965034000000003</v>
      </c>
      <c r="AZ3120">
        <v>60.830119000000003</v>
      </c>
      <c r="BA3120">
        <v>60.639170999999997</v>
      </c>
      <c r="BB3120">
        <v>60.488444000000001</v>
      </c>
      <c r="BC3120">
        <v>61.106502999999996</v>
      </c>
      <c r="BD3120">
        <v>62.315382999999997</v>
      </c>
      <c r="BE3120">
        <v>64.456048999999993</v>
      </c>
      <c r="BF3120">
        <v>67.141501000000005</v>
      </c>
      <c r="BG3120">
        <v>69.859986000000006</v>
      </c>
      <c r="BH3120">
        <v>71.707684</v>
      </c>
      <c r="BI3120">
        <v>73.474436999999995</v>
      </c>
      <c r="BJ3120">
        <v>74.477141000000003</v>
      </c>
      <c r="BK3120">
        <v>74.490308999999996</v>
      </c>
      <c r="BL3120">
        <v>73.558479000000005</v>
      </c>
      <c r="BM3120">
        <v>71.313535000000002</v>
      </c>
      <c r="BN3120">
        <v>69.079335999999998</v>
      </c>
      <c r="BO3120">
        <v>67.047064000000006</v>
      </c>
      <c r="BP3120">
        <v>65.886328000000006</v>
      </c>
      <c r="BQ3120">
        <v>65.150159000000002</v>
      </c>
      <c r="BR3120">
        <v>64.417387000000005</v>
      </c>
      <c r="BS3120">
        <v>-345.97969999999998</v>
      </c>
      <c r="BT3120">
        <v>-479.16030000000001</v>
      </c>
      <c r="BU3120">
        <v>-455.846</v>
      </c>
      <c r="BV3120">
        <v>-588.0788</v>
      </c>
      <c r="BW3120">
        <v>-705.17899999999997</v>
      </c>
      <c r="BX3120">
        <v>-373.72070000000002</v>
      </c>
      <c r="BY3120">
        <v>-428.3673</v>
      </c>
      <c r="BZ3120">
        <v>6.254162</v>
      </c>
      <c r="CA3120">
        <v>142.3785</v>
      </c>
      <c r="CB3120">
        <v>1251.171</v>
      </c>
      <c r="CC3120">
        <v>847.34770000000003</v>
      </c>
      <c r="CD3120">
        <v>467.36340000000001</v>
      </c>
      <c r="CE3120">
        <v>970.37070000000006</v>
      </c>
      <c r="CF3120">
        <v>582.33619999999996</v>
      </c>
      <c r="CG3120">
        <v>620.90250000000003</v>
      </c>
      <c r="CH3120">
        <v>431.07150000000001</v>
      </c>
      <c r="CI3120">
        <v>679.66120000000001</v>
      </c>
      <c r="CJ3120">
        <v>1542.5139999999999</v>
      </c>
      <c r="CK3120">
        <v>4032.5839999999998</v>
      </c>
      <c r="CL3120">
        <v>1117.982</v>
      </c>
      <c r="CM3120">
        <v>-249.50980000000001</v>
      </c>
      <c r="CN3120">
        <v>-336.7149</v>
      </c>
      <c r="CO3120">
        <v>-76.091740000000001</v>
      </c>
      <c r="CP3120">
        <v>-265.01979999999998</v>
      </c>
      <c r="CQ3120">
        <v>28219.02</v>
      </c>
      <c r="CR3120">
        <v>13832.97</v>
      </c>
      <c r="CS3120">
        <v>14553.39</v>
      </c>
      <c r="CT3120">
        <v>15759.16</v>
      </c>
      <c r="CU3120">
        <v>10723.61</v>
      </c>
      <c r="CV3120">
        <v>9008.0210000000006</v>
      </c>
      <c r="CW3120">
        <v>6272.3379999999997</v>
      </c>
      <c r="CX3120">
        <v>6545.94</v>
      </c>
      <c r="CY3120">
        <v>9531.5609999999997</v>
      </c>
      <c r="CZ3120">
        <v>15874.1</v>
      </c>
      <c r="DA3120">
        <v>21158.9</v>
      </c>
      <c r="DB3120">
        <v>30958.13</v>
      </c>
      <c r="DC3120">
        <v>34464</v>
      </c>
      <c r="DD3120">
        <v>34051.14</v>
      </c>
      <c r="DE3120">
        <v>32998.11</v>
      </c>
      <c r="DF3120">
        <v>32819.82</v>
      </c>
      <c r="DG3120">
        <v>31197.41</v>
      </c>
      <c r="DH3120">
        <v>31154.51</v>
      </c>
      <c r="DI3120">
        <v>27061.05</v>
      </c>
      <c r="DJ3120">
        <v>27519.24</v>
      </c>
      <c r="DK3120">
        <v>40766.83</v>
      </c>
      <c r="DL3120">
        <v>24847.25</v>
      </c>
      <c r="DM3120">
        <v>22734.65</v>
      </c>
      <c r="DN3120">
        <v>22756.42</v>
      </c>
      <c r="DO3120">
        <v>19</v>
      </c>
      <c r="DP3120">
        <v>19</v>
      </c>
    </row>
    <row r="3121" spans="1:120" hidden="1" x14ac:dyDescent="0.25">
      <c r="A3121" t="str">
        <f t="shared" si="48"/>
        <v>Industry_Type-5. Offices, Hotels, Finance, Services_All CBP_44490</v>
      </c>
      <c r="B3121" t="s">
        <v>62</v>
      </c>
      <c r="C3121" t="s">
        <v>205</v>
      </c>
      <c r="D3121" t="s">
        <v>61</v>
      </c>
      <c r="E3121" t="s">
        <v>61</v>
      </c>
      <c r="F3121" t="s">
        <v>61</v>
      </c>
      <c r="G3121" t="s">
        <v>37</v>
      </c>
      <c r="H3121" t="s">
        <v>61</v>
      </c>
      <c r="I3121" t="s">
        <v>61</v>
      </c>
      <c r="J3121" t="s">
        <v>61</v>
      </c>
      <c r="K3121" t="s">
        <v>197</v>
      </c>
      <c r="L3121" s="18">
        <v>44490</v>
      </c>
      <c r="M3121">
        <v>19</v>
      </c>
      <c r="N3121">
        <v>19</v>
      </c>
      <c r="O3121" t="s">
        <v>263</v>
      </c>
      <c r="P3121">
        <v>54</v>
      </c>
      <c r="Q3121">
        <v>54</v>
      </c>
      <c r="R3121">
        <v>1</v>
      </c>
      <c r="S3121">
        <v>0</v>
      </c>
      <c r="T3121">
        <v>0</v>
      </c>
      <c r="U3121">
        <v>0</v>
      </c>
      <c r="V3121">
        <v>0</v>
      </c>
      <c r="W3121">
        <v>5916.625</v>
      </c>
      <c r="X3121">
        <v>6170.0204999999996</v>
      </c>
      <c r="Y3121">
        <v>6102.8355000000001</v>
      </c>
      <c r="Z3121">
        <v>6119.7574999999997</v>
      </c>
      <c r="AA3121">
        <v>6159.1475</v>
      </c>
      <c r="AB3121">
        <v>6252.1064999999999</v>
      </c>
      <c r="AC3121">
        <v>6909.6035000000002</v>
      </c>
      <c r="AD3121">
        <v>7236.2645000000002</v>
      </c>
      <c r="AE3121">
        <v>7327.0439999999999</v>
      </c>
      <c r="AF3121">
        <v>7828.7579999999998</v>
      </c>
      <c r="AG3121">
        <v>8148.1975000000002</v>
      </c>
      <c r="AH3121">
        <v>8594.5239999999994</v>
      </c>
      <c r="AI3121">
        <v>8700.3089999999993</v>
      </c>
      <c r="AJ3121">
        <v>8674.0730000000003</v>
      </c>
      <c r="AK3121">
        <v>8541.9624999999996</v>
      </c>
      <c r="AL3121">
        <v>8319.1759999999995</v>
      </c>
      <c r="AM3121">
        <v>8299.4524999999994</v>
      </c>
      <c r="AN3121">
        <v>8006.8410000000003</v>
      </c>
      <c r="AO3121">
        <v>7764.31</v>
      </c>
      <c r="AP3121">
        <v>7506.1935000000003</v>
      </c>
      <c r="AQ3121">
        <v>7452.6459999999997</v>
      </c>
      <c r="AR3121">
        <v>6989.9129999999996</v>
      </c>
      <c r="AS3121">
        <v>6173.0050000000001</v>
      </c>
      <c r="AT3121">
        <v>6230.73</v>
      </c>
      <c r="AU3121">
        <v>63.897221999999999</v>
      </c>
      <c r="AV3121">
        <v>63.240741</v>
      </c>
      <c r="AW3121">
        <v>63.188889000000003</v>
      </c>
      <c r="AX3121">
        <v>62.462037000000002</v>
      </c>
      <c r="AY3121">
        <v>62.825000000000003</v>
      </c>
      <c r="AZ3121">
        <v>63.246296000000001</v>
      </c>
      <c r="BA3121">
        <v>63.163888999999998</v>
      </c>
      <c r="BB3121">
        <v>62.819443999999997</v>
      </c>
      <c r="BC3121">
        <v>62.972222000000002</v>
      </c>
      <c r="BD3121">
        <v>63.814815000000003</v>
      </c>
      <c r="BE3121">
        <v>65.624073999999993</v>
      </c>
      <c r="BF3121">
        <v>68.636111</v>
      </c>
      <c r="BG3121">
        <v>71.637037000000007</v>
      </c>
      <c r="BH3121">
        <v>72.330556000000001</v>
      </c>
      <c r="BI3121">
        <v>72.951852000000002</v>
      </c>
      <c r="BJ3121">
        <v>73.612037000000001</v>
      </c>
      <c r="BK3121">
        <v>74.054630000000003</v>
      </c>
      <c r="BL3121">
        <v>72.658332999999999</v>
      </c>
      <c r="BM3121">
        <v>70.575000000000003</v>
      </c>
      <c r="BN3121">
        <v>68.605556000000007</v>
      </c>
      <c r="BO3121">
        <v>66.692593000000002</v>
      </c>
      <c r="BP3121">
        <v>65.506480999999994</v>
      </c>
      <c r="BQ3121">
        <v>64.663888999999998</v>
      </c>
      <c r="BR3121">
        <v>64.537036999999998</v>
      </c>
      <c r="BS3121">
        <v>227.21860000000001</v>
      </c>
      <c r="BT3121">
        <v>31.220970000000001</v>
      </c>
      <c r="BU3121">
        <v>38.58764</v>
      </c>
      <c r="BV3121">
        <v>-7.9444290000000004</v>
      </c>
      <c r="BW3121">
        <v>20.682659999999998</v>
      </c>
      <c r="BX3121">
        <v>53.400480000000002</v>
      </c>
      <c r="BY3121">
        <v>-119.0693</v>
      </c>
      <c r="BZ3121">
        <v>-189.9717</v>
      </c>
      <c r="CA3121">
        <v>-34.412210000000002</v>
      </c>
      <c r="CB3121">
        <v>224.50280000000001</v>
      </c>
      <c r="CC3121">
        <v>309.83080000000001</v>
      </c>
      <c r="CD3121">
        <v>141.547</v>
      </c>
      <c r="CE3121">
        <v>266.38470000000001</v>
      </c>
      <c r="CF3121">
        <v>327.90339999999998</v>
      </c>
      <c r="CG3121">
        <v>429.43869999999998</v>
      </c>
      <c r="CH3121">
        <v>495.28519999999997</v>
      </c>
      <c r="CI3121">
        <v>393.2962</v>
      </c>
      <c r="CJ3121">
        <v>363.71190000000001</v>
      </c>
      <c r="CK3121">
        <v>294.61090000000002</v>
      </c>
      <c r="CL3121">
        <v>181.34280000000001</v>
      </c>
      <c r="CM3121">
        <v>-102.3678</v>
      </c>
      <c r="CN3121">
        <v>86.60924</v>
      </c>
      <c r="CO3121">
        <v>101.67489999999999</v>
      </c>
      <c r="CP3121">
        <v>-11.297190000000001</v>
      </c>
      <c r="CQ3121">
        <v>706.92179999999996</v>
      </c>
      <c r="CR3121">
        <v>272.15910000000002</v>
      </c>
      <c r="CS3121">
        <v>280.16829999999999</v>
      </c>
      <c r="CT3121">
        <v>324.10149999999999</v>
      </c>
      <c r="CU3121">
        <v>299.05610000000001</v>
      </c>
      <c r="CV3121">
        <v>261.08240000000001</v>
      </c>
      <c r="CW3121">
        <v>219.14850000000001</v>
      </c>
      <c r="CX3121">
        <v>174.4211</v>
      </c>
      <c r="CY3121">
        <v>251.7388</v>
      </c>
      <c r="CZ3121">
        <v>785.9787</v>
      </c>
      <c r="DA3121">
        <v>1762.5029999999999</v>
      </c>
      <c r="DB3121">
        <v>2668.9679999999998</v>
      </c>
      <c r="DC3121">
        <v>3389.826</v>
      </c>
      <c r="DD3121">
        <v>3061.4319999999998</v>
      </c>
      <c r="DE3121">
        <v>3175.4650000000001</v>
      </c>
      <c r="DF3121">
        <v>2804.6840000000002</v>
      </c>
      <c r="DG3121">
        <v>2550.1480000000001</v>
      </c>
      <c r="DH3121">
        <v>2154.6210000000001</v>
      </c>
      <c r="DI3121">
        <v>1543.057</v>
      </c>
      <c r="DJ3121">
        <v>1328.3869999999999</v>
      </c>
      <c r="DK3121">
        <v>1277.6949999999999</v>
      </c>
      <c r="DL3121">
        <v>1104.2840000000001</v>
      </c>
      <c r="DM3121">
        <v>654.00620000000004</v>
      </c>
      <c r="DN3121">
        <v>574.87139999999999</v>
      </c>
      <c r="DO3121">
        <v>19</v>
      </c>
      <c r="DP3121">
        <v>20</v>
      </c>
    </row>
    <row r="3122" spans="1:120" hidden="1" x14ac:dyDescent="0.25">
      <c r="A3122" t="str">
        <f t="shared" si="48"/>
        <v>LCA-Greater Bay Area_All CBP_44490</v>
      </c>
      <c r="B3122" t="s">
        <v>62</v>
      </c>
      <c r="C3122" t="s">
        <v>209</v>
      </c>
      <c r="D3122" t="s">
        <v>36</v>
      </c>
      <c r="E3122" t="s">
        <v>61</v>
      </c>
      <c r="F3122" t="s">
        <v>61</v>
      </c>
      <c r="G3122" t="s">
        <v>61</v>
      </c>
      <c r="H3122" t="s">
        <v>61</v>
      </c>
      <c r="I3122" t="s">
        <v>61</v>
      </c>
      <c r="J3122" t="s">
        <v>61</v>
      </c>
      <c r="K3122" t="s">
        <v>197</v>
      </c>
      <c r="L3122" s="18">
        <v>44490</v>
      </c>
      <c r="M3122">
        <v>19</v>
      </c>
      <c r="N3122">
        <v>19</v>
      </c>
      <c r="O3122" t="s">
        <v>263</v>
      </c>
      <c r="P3122">
        <v>96</v>
      </c>
      <c r="Q3122">
        <v>96</v>
      </c>
      <c r="R3122">
        <v>1</v>
      </c>
      <c r="S3122">
        <v>0</v>
      </c>
      <c r="T3122">
        <v>0</v>
      </c>
      <c r="U3122">
        <v>0</v>
      </c>
      <c r="V3122">
        <v>0</v>
      </c>
      <c r="W3122">
        <v>7919.2879999999996</v>
      </c>
      <c r="X3122">
        <v>8289.6574999999993</v>
      </c>
      <c r="Y3122">
        <v>8197.9784999999993</v>
      </c>
      <c r="Z3122">
        <v>8197.0215000000007</v>
      </c>
      <c r="AA3122">
        <v>8272.1255000000001</v>
      </c>
      <c r="AB3122">
        <v>8408.4575000000004</v>
      </c>
      <c r="AC3122">
        <v>9313.8130000000001</v>
      </c>
      <c r="AD3122">
        <v>9887.7345000000005</v>
      </c>
      <c r="AE3122">
        <v>10280.050999999999</v>
      </c>
      <c r="AF3122">
        <v>11064.673000000001</v>
      </c>
      <c r="AG3122">
        <v>11846.752</v>
      </c>
      <c r="AH3122">
        <v>12422.8</v>
      </c>
      <c r="AI3122">
        <v>12559.379000000001</v>
      </c>
      <c r="AJ3122">
        <v>12585.648999999999</v>
      </c>
      <c r="AK3122">
        <v>12394.465</v>
      </c>
      <c r="AL3122">
        <v>12147.117</v>
      </c>
      <c r="AM3122">
        <v>12212.15</v>
      </c>
      <c r="AN3122">
        <v>11819.806</v>
      </c>
      <c r="AO3122">
        <v>11337.432000000001</v>
      </c>
      <c r="AP3122">
        <v>11099.286</v>
      </c>
      <c r="AQ3122">
        <v>10864.245000000001</v>
      </c>
      <c r="AR3122">
        <v>9986.6020000000008</v>
      </c>
      <c r="AS3122">
        <v>8598.134</v>
      </c>
      <c r="AT3122">
        <v>8469.9650000000001</v>
      </c>
      <c r="AU3122">
        <v>62.842708000000002</v>
      </c>
      <c r="AV3122">
        <v>62.235416999999998</v>
      </c>
      <c r="AW3122">
        <v>62.231771000000002</v>
      </c>
      <c r="AX3122">
        <v>61.720832999999999</v>
      </c>
      <c r="AY3122">
        <v>61.888542000000001</v>
      </c>
      <c r="AZ3122">
        <v>61.992708</v>
      </c>
      <c r="BA3122">
        <v>61.966146000000002</v>
      </c>
      <c r="BB3122">
        <v>61.734375</v>
      </c>
      <c r="BC3122">
        <v>62.067708000000003</v>
      </c>
      <c r="BD3122">
        <v>62.877603999999998</v>
      </c>
      <c r="BE3122">
        <v>64.685937999999993</v>
      </c>
      <c r="BF3122">
        <v>67.693749999999994</v>
      </c>
      <c r="BG3122">
        <v>70.674479000000005</v>
      </c>
      <c r="BH3122">
        <v>71.210937000000001</v>
      </c>
      <c r="BI3122">
        <v>71.465625000000003</v>
      </c>
      <c r="BJ3122">
        <v>71.784896000000003</v>
      </c>
      <c r="BK3122">
        <v>71.697917000000004</v>
      </c>
      <c r="BL3122">
        <v>70.516666999999998</v>
      </c>
      <c r="BM3122">
        <v>68.379687000000004</v>
      </c>
      <c r="BN3122">
        <v>66.887500000000003</v>
      </c>
      <c r="BO3122">
        <v>65.322917000000004</v>
      </c>
      <c r="BP3122">
        <v>64.443749999999994</v>
      </c>
      <c r="BQ3122">
        <v>63.771875000000001</v>
      </c>
      <c r="BR3122">
        <v>63.638021000000002</v>
      </c>
      <c r="BS3122">
        <v>315.72300000000001</v>
      </c>
      <c r="BT3122">
        <v>13.543049999999999</v>
      </c>
      <c r="BU3122">
        <v>18.477049999999998</v>
      </c>
      <c r="BV3122">
        <v>-23.44417</v>
      </c>
      <c r="BW3122">
        <v>6.0791269999999997</v>
      </c>
      <c r="BX3122">
        <v>69.007099999999994</v>
      </c>
      <c r="BY3122">
        <v>-113.2559</v>
      </c>
      <c r="BZ3122">
        <v>-210.80619999999999</v>
      </c>
      <c r="CA3122">
        <v>-66.441909999999993</v>
      </c>
      <c r="CB3122">
        <v>254.9179</v>
      </c>
      <c r="CC3122">
        <v>305.41419999999999</v>
      </c>
      <c r="CD3122">
        <v>125.08839999999999</v>
      </c>
      <c r="CE3122">
        <v>251.27170000000001</v>
      </c>
      <c r="CF3122">
        <v>352.34989999999999</v>
      </c>
      <c r="CG3122">
        <v>543.94759999999997</v>
      </c>
      <c r="CH3122">
        <v>615.69029999999998</v>
      </c>
      <c r="CI3122">
        <v>372.34390000000002</v>
      </c>
      <c r="CJ3122">
        <v>261.45190000000002</v>
      </c>
      <c r="CK3122">
        <v>282.56790000000001</v>
      </c>
      <c r="CL3122">
        <v>68.709819999999993</v>
      </c>
      <c r="CM3122">
        <v>-246.6671</v>
      </c>
      <c r="CN3122">
        <v>-65.91677</v>
      </c>
      <c r="CO3122">
        <v>1.1529020000000001</v>
      </c>
      <c r="CP3122">
        <v>-112.1996</v>
      </c>
      <c r="CQ3122">
        <v>1012.133</v>
      </c>
      <c r="CR3122">
        <v>377.98399999999998</v>
      </c>
      <c r="CS3122">
        <v>383.13310000000001</v>
      </c>
      <c r="CT3122">
        <v>424.92099999999999</v>
      </c>
      <c r="CU3122">
        <v>405.25110000000001</v>
      </c>
      <c r="CV3122">
        <v>400.52870000000001</v>
      </c>
      <c r="CW3122">
        <v>310.2903</v>
      </c>
      <c r="CX3122">
        <v>277.91079999999999</v>
      </c>
      <c r="CY3122">
        <v>364.14370000000002</v>
      </c>
      <c r="CZ3122">
        <v>1025.259</v>
      </c>
      <c r="DA3122">
        <v>2309.904</v>
      </c>
      <c r="DB3122">
        <v>3506.7930000000001</v>
      </c>
      <c r="DC3122">
        <v>4489.1499999999996</v>
      </c>
      <c r="DD3122">
        <v>4349.8950000000004</v>
      </c>
      <c r="DE3122">
        <v>4397.5739999999996</v>
      </c>
      <c r="DF3122">
        <v>4112.5780000000004</v>
      </c>
      <c r="DG3122">
        <v>3868.0729999999999</v>
      </c>
      <c r="DH3122">
        <v>3230.645</v>
      </c>
      <c r="DI3122">
        <v>2506.2779999999998</v>
      </c>
      <c r="DJ3122">
        <v>2224.078</v>
      </c>
      <c r="DK3122">
        <v>1993.6110000000001</v>
      </c>
      <c r="DL3122">
        <v>1671.4939999999999</v>
      </c>
      <c r="DM3122">
        <v>917.43430000000001</v>
      </c>
      <c r="DN3122">
        <v>799.30740000000003</v>
      </c>
      <c r="DO3122">
        <v>19</v>
      </c>
      <c r="DP3122">
        <v>20</v>
      </c>
    </row>
    <row r="3123" spans="1:120" hidden="1" x14ac:dyDescent="0.25">
      <c r="A3123" t="str">
        <f t="shared" si="48"/>
        <v>Industry_Type-3. Wholesale, Transport, other utilities_All CBP_44490</v>
      </c>
      <c r="B3123" t="s">
        <v>62</v>
      </c>
      <c r="C3123" t="s">
        <v>202</v>
      </c>
      <c r="D3123" t="s">
        <v>61</v>
      </c>
      <c r="E3123" t="s">
        <v>61</v>
      </c>
      <c r="F3123" t="s">
        <v>61</v>
      </c>
      <c r="G3123" t="s">
        <v>31</v>
      </c>
      <c r="H3123" t="s">
        <v>61</v>
      </c>
      <c r="I3123" t="s">
        <v>61</v>
      </c>
      <c r="J3123" t="s">
        <v>61</v>
      </c>
      <c r="K3123" t="s">
        <v>197</v>
      </c>
      <c r="L3123" s="18">
        <v>44490</v>
      </c>
      <c r="M3123">
        <v>19</v>
      </c>
      <c r="N3123">
        <v>19</v>
      </c>
      <c r="O3123" t="s">
        <v>263</v>
      </c>
      <c r="P3123">
        <v>12</v>
      </c>
      <c r="Q3123">
        <v>12</v>
      </c>
      <c r="R3123">
        <v>1</v>
      </c>
      <c r="S3123">
        <v>0</v>
      </c>
      <c r="T3123">
        <v>1</v>
      </c>
      <c r="U3123">
        <v>0</v>
      </c>
      <c r="V3123">
        <v>1</v>
      </c>
      <c r="W3123">
        <v>1874.962</v>
      </c>
      <c r="X3123">
        <v>1905.288</v>
      </c>
      <c r="Y3123">
        <v>1908.963</v>
      </c>
      <c r="Z3123">
        <v>1890.9369999999999</v>
      </c>
      <c r="AA3123">
        <v>1890.4559999999999</v>
      </c>
      <c r="AB3123">
        <v>2040.7619999999999</v>
      </c>
      <c r="AC3123">
        <v>2064.9549999999999</v>
      </c>
      <c r="AD3123">
        <v>2006.0989999999999</v>
      </c>
      <c r="AE3123">
        <v>1998.491</v>
      </c>
      <c r="AF3123">
        <v>1780.682</v>
      </c>
      <c r="AG3123">
        <v>1797.8119999999999</v>
      </c>
      <c r="AH3123">
        <v>2114.1489999999999</v>
      </c>
      <c r="AI3123">
        <v>2082.0250000000001</v>
      </c>
      <c r="AJ3123">
        <v>2135.627</v>
      </c>
      <c r="AK3123">
        <v>2116.2460000000001</v>
      </c>
      <c r="AL3123">
        <v>2037.9449999999999</v>
      </c>
      <c r="AM3123">
        <v>2026.6279999999999</v>
      </c>
      <c r="AN3123">
        <v>1807.377</v>
      </c>
      <c r="AO3123">
        <v>496.89100000000002</v>
      </c>
      <c r="AP3123">
        <v>1192.396</v>
      </c>
      <c r="AQ3123">
        <v>1952.8820000000001</v>
      </c>
      <c r="AR3123">
        <v>1963.3579999999999</v>
      </c>
      <c r="AS3123">
        <v>2063.7049999999999</v>
      </c>
      <c r="AT3123">
        <v>2071.991</v>
      </c>
      <c r="AU3123">
        <v>65.370833000000005</v>
      </c>
      <c r="AV3123">
        <v>63.758333</v>
      </c>
      <c r="AW3123">
        <v>63.362499999999997</v>
      </c>
      <c r="AX3123">
        <v>62.508333</v>
      </c>
      <c r="AY3123">
        <v>61.670833000000002</v>
      </c>
      <c r="AZ3123">
        <v>60.570833</v>
      </c>
      <c r="BA3123">
        <v>59.362499999999997</v>
      </c>
      <c r="BB3123">
        <v>59.075000000000003</v>
      </c>
      <c r="BC3123">
        <v>60.154167000000001</v>
      </c>
      <c r="BD3123">
        <v>62.754167000000002</v>
      </c>
      <c r="BE3123">
        <v>67.804167000000007</v>
      </c>
      <c r="BF3123">
        <v>72.55</v>
      </c>
      <c r="BG3123">
        <v>75.508332999999993</v>
      </c>
      <c r="BH3123">
        <v>77.679167000000007</v>
      </c>
      <c r="BI3123">
        <v>79.912499999999994</v>
      </c>
      <c r="BJ3123">
        <v>80.895832999999996</v>
      </c>
      <c r="BK3123">
        <v>80.875</v>
      </c>
      <c r="BL3123">
        <v>80.720832999999999</v>
      </c>
      <c r="BM3123">
        <v>78.8125</v>
      </c>
      <c r="BN3123">
        <v>75.329166999999998</v>
      </c>
      <c r="BO3123">
        <v>71.775000000000006</v>
      </c>
      <c r="BP3123">
        <v>70.116667000000007</v>
      </c>
      <c r="BQ3123">
        <v>69.841667000000001</v>
      </c>
      <c r="BR3123">
        <v>67.866667000000007</v>
      </c>
      <c r="BS3123">
        <v>-41.148240000000001</v>
      </c>
      <c r="BT3123">
        <v>-27.525410000000001</v>
      </c>
      <c r="BU3123">
        <v>-42.231409999999997</v>
      </c>
      <c r="BV3123">
        <v>-51.76867</v>
      </c>
      <c r="BW3123">
        <v>-60.891300000000001</v>
      </c>
      <c r="BX3123">
        <v>-144.70140000000001</v>
      </c>
      <c r="BY3123">
        <v>130.24959999999999</v>
      </c>
      <c r="BZ3123">
        <v>-13.47114</v>
      </c>
      <c r="CA3123">
        <v>-43.833739999999999</v>
      </c>
      <c r="CB3123">
        <v>117.33240000000001</v>
      </c>
      <c r="CC3123">
        <v>143.97569999999999</v>
      </c>
      <c r="CD3123">
        <v>-61.44162</v>
      </c>
      <c r="CE3123">
        <v>33.229149999999997</v>
      </c>
      <c r="CF3123">
        <v>3.5632450000000002</v>
      </c>
      <c r="CG3123">
        <v>79.33484</v>
      </c>
      <c r="CH3123">
        <v>-23.16358</v>
      </c>
      <c r="CI3123">
        <v>-1.3323739999999999</v>
      </c>
      <c r="CJ3123">
        <v>93.928479999999993</v>
      </c>
      <c r="CK3123">
        <v>1485.0440000000001</v>
      </c>
      <c r="CL3123">
        <v>935.33259999999996</v>
      </c>
      <c r="CM3123">
        <v>191.13079999999999</v>
      </c>
      <c r="CN3123">
        <v>71.405659999999997</v>
      </c>
      <c r="CO3123">
        <v>-38.013640000000002</v>
      </c>
      <c r="CP3123">
        <v>-57.701360000000001</v>
      </c>
      <c r="CQ3123">
        <v>6477.1440000000002</v>
      </c>
      <c r="CR3123">
        <v>1784.7429999999999</v>
      </c>
      <c r="CS3123">
        <v>1392.21</v>
      </c>
      <c r="CT3123">
        <v>1403.2570000000001</v>
      </c>
      <c r="CU3123">
        <v>1378.5930000000001</v>
      </c>
      <c r="CV3123">
        <v>1247.172</v>
      </c>
      <c r="CW3123">
        <v>2811.7860000000001</v>
      </c>
      <c r="CX3123">
        <v>1039.528</v>
      </c>
      <c r="CY3123">
        <v>2587.547</v>
      </c>
      <c r="CZ3123">
        <v>2374.84</v>
      </c>
      <c r="DA3123">
        <v>1926.5119999999999</v>
      </c>
      <c r="DB3123">
        <v>2967.1439999999998</v>
      </c>
      <c r="DC3123">
        <v>4539.6279999999997</v>
      </c>
      <c r="DD3123">
        <v>4880.7209999999995</v>
      </c>
      <c r="DE3123">
        <v>7039.7160000000003</v>
      </c>
      <c r="DF3123">
        <v>5072.1279999999997</v>
      </c>
      <c r="DG3123">
        <v>4894.2190000000001</v>
      </c>
      <c r="DH3123">
        <v>6906.2730000000001</v>
      </c>
      <c r="DI3123">
        <v>8415.36</v>
      </c>
      <c r="DJ3123">
        <v>8451.8289999999997</v>
      </c>
      <c r="DK3123">
        <v>10689.73</v>
      </c>
      <c r="DL3123">
        <v>5668.7969999999996</v>
      </c>
      <c r="DM3123">
        <v>6053.5410000000002</v>
      </c>
      <c r="DN3123">
        <v>7529.1850000000004</v>
      </c>
      <c r="DO3123">
        <v>19</v>
      </c>
      <c r="DP3123">
        <v>19</v>
      </c>
    </row>
    <row r="3124" spans="1:120" x14ac:dyDescent="0.25">
      <c r="A3124" t="str">
        <f t="shared" si="48"/>
        <v>AutoDR-Yes_All CBP_44490</v>
      </c>
      <c r="B3124" t="s">
        <v>62</v>
      </c>
      <c r="C3124" t="s">
        <v>322</v>
      </c>
      <c r="D3124" t="s">
        <v>61</v>
      </c>
      <c r="E3124" t="s">
        <v>61</v>
      </c>
      <c r="F3124" t="s">
        <v>61</v>
      </c>
      <c r="G3124" t="s">
        <v>61</v>
      </c>
      <c r="H3124" t="s">
        <v>98</v>
      </c>
      <c r="I3124" t="s">
        <v>61</v>
      </c>
      <c r="J3124" t="s">
        <v>61</v>
      </c>
      <c r="K3124" t="s">
        <v>197</v>
      </c>
      <c r="L3124" s="18">
        <v>44490</v>
      </c>
      <c r="M3124">
        <v>19</v>
      </c>
      <c r="N3124">
        <v>19</v>
      </c>
      <c r="O3124" t="s">
        <v>263</v>
      </c>
      <c r="P3124">
        <v>75</v>
      </c>
      <c r="Q3124">
        <v>75</v>
      </c>
      <c r="R3124">
        <v>1</v>
      </c>
      <c r="S3124">
        <v>0</v>
      </c>
      <c r="T3124">
        <v>0</v>
      </c>
      <c r="U3124">
        <v>0</v>
      </c>
      <c r="V3124">
        <v>0</v>
      </c>
      <c r="W3124">
        <v>3434.9749999999999</v>
      </c>
      <c r="X3124">
        <v>3671.0059999999999</v>
      </c>
      <c r="Y3124">
        <v>3636.404</v>
      </c>
      <c r="Z3124">
        <v>3668.221</v>
      </c>
      <c r="AA3124">
        <v>3635.375</v>
      </c>
      <c r="AB3124">
        <v>3686.55</v>
      </c>
      <c r="AC3124">
        <v>3666.0120000000002</v>
      </c>
      <c r="AD3124">
        <v>4409.3419999999996</v>
      </c>
      <c r="AE3124">
        <v>5016.4719999999998</v>
      </c>
      <c r="AF3124">
        <v>5147.5839999999998</v>
      </c>
      <c r="AG3124">
        <v>5379.2150000000001</v>
      </c>
      <c r="AH3124">
        <v>5397.9639999999999</v>
      </c>
      <c r="AI3124">
        <v>5466.5410000000002</v>
      </c>
      <c r="AJ3124">
        <v>5501.2219999999998</v>
      </c>
      <c r="AK3124">
        <v>5543.8339999999998</v>
      </c>
      <c r="AL3124">
        <v>5010.9319999999998</v>
      </c>
      <c r="AM3124">
        <v>4097.5789999999997</v>
      </c>
      <c r="AN3124">
        <v>3666.7420000000002</v>
      </c>
      <c r="AO3124">
        <v>1467.3869999999999</v>
      </c>
      <c r="AP3124">
        <v>2260.6970000000001</v>
      </c>
      <c r="AQ3124">
        <v>3143.9430000000002</v>
      </c>
      <c r="AR3124">
        <v>2811.2829999999999</v>
      </c>
      <c r="AS3124">
        <v>2452.23</v>
      </c>
      <c r="AT3124">
        <v>2474.15</v>
      </c>
      <c r="AU3124">
        <v>62.858460000000001</v>
      </c>
      <c r="AV3124">
        <v>61.403016000000001</v>
      </c>
      <c r="AW3124">
        <v>61.534984000000001</v>
      </c>
      <c r="AX3124">
        <v>60.941937000000003</v>
      </c>
      <c r="AY3124">
        <v>60.261254000000001</v>
      </c>
      <c r="AZ3124">
        <v>59.777143000000002</v>
      </c>
      <c r="BA3124">
        <v>59.248697999999997</v>
      </c>
      <c r="BB3124">
        <v>59.147539999999999</v>
      </c>
      <c r="BC3124">
        <v>60.154412999999998</v>
      </c>
      <c r="BD3124">
        <v>61.920794000000001</v>
      </c>
      <c r="BE3124">
        <v>65.301095000000004</v>
      </c>
      <c r="BF3124">
        <v>69.090316999999999</v>
      </c>
      <c r="BG3124">
        <v>72.397570999999999</v>
      </c>
      <c r="BH3124">
        <v>74.623380999999995</v>
      </c>
      <c r="BI3124">
        <v>76.461206000000004</v>
      </c>
      <c r="BJ3124">
        <v>77.490397000000002</v>
      </c>
      <c r="BK3124">
        <v>77.594413000000003</v>
      </c>
      <c r="BL3124">
        <v>77.092190000000002</v>
      </c>
      <c r="BM3124">
        <v>75.035158999999993</v>
      </c>
      <c r="BN3124">
        <v>72.087650999999994</v>
      </c>
      <c r="BO3124">
        <v>69.349920999999995</v>
      </c>
      <c r="BP3124">
        <v>67.814380999999997</v>
      </c>
      <c r="BQ3124">
        <v>66.653031999999996</v>
      </c>
      <c r="BR3124">
        <v>65.100603000000007</v>
      </c>
      <c r="BS3124">
        <v>499.36430000000001</v>
      </c>
      <c r="BT3124">
        <v>47.454450000000001</v>
      </c>
      <c r="BU3124">
        <v>69.241489999999999</v>
      </c>
      <c r="BV3124">
        <v>133.44239999999999</v>
      </c>
      <c r="BW3124">
        <v>168.8819</v>
      </c>
      <c r="BX3124">
        <v>160.3991</v>
      </c>
      <c r="BY3124">
        <v>541.21190000000001</v>
      </c>
      <c r="BZ3124">
        <v>-16.859780000000001</v>
      </c>
      <c r="CA3124">
        <v>-427.99529999999999</v>
      </c>
      <c r="CB3124">
        <v>-475.08460000000002</v>
      </c>
      <c r="CC3124">
        <v>-446.5401</v>
      </c>
      <c r="CD3124">
        <v>-387.10950000000003</v>
      </c>
      <c r="CE3124">
        <v>-311.93189999999998</v>
      </c>
      <c r="CF3124">
        <v>-471.74290000000002</v>
      </c>
      <c r="CG3124">
        <v>-451.52190000000002</v>
      </c>
      <c r="CH3124">
        <v>-135.55430000000001</v>
      </c>
      <c r="CI3124">
        <v>641.60199999999998</v>
      </c>
      <c r="CJ3124">
        <v>860.23230000000001</v>
      </c>
      <c r="CK3124">
        <v>3155.4</v>
      </c>
      <c r="CL3124">
        <v>2454.9050000000002</v>
      </c>
      <c r="CM3124">
        <v>1564.7059999999999</v>
      </c>
      <c r="CN3124">
        <v>1496.354</v>
      </c>
      <c r="CO3124">
        <v>1457.104</v>
      </c>
      <c r="CP3124">
        <v>1399.55</v>
      </c>
      <c r="CQ3124">
        <v>18790.330000000002</v>
      </c>
      <c r="CR3124">
        <v>5078.7849999999999</v>
      </c>
      <c r="CS3124">
        <v>4434.058</v>
      </c>
      <c r="CT3124">
        <v>4520.34</v>
      </c>
      <c r="CU3124">
        <v>4493.8860000000004</v>
      </c>
      <c r="CV3124">
        <v>4646.0720000000001</v>
      </c>
      <c r="CW3124">
        <v>5013.893</v>
      </c>
      <c r="CX3124">
        <v>2638.384</v>
      </c>
      <c r="CY3124">
        <v>7038.8230000000003</v>
      </c>
      <c r="CZ3124">
        <v>7686.0529999999999</v>
      </c>
      <c r="DA3124">
        <v>8142.7809999999999</v>
      </c>
      <c r="DB3124">
        <v>10297.780000000001</v>
      </c>
      <c r="DC3124">
        <v>13310.35</v>
      </c>
      <c r="DD3124">
        <v>13199.81</v>
      </c>
      <c r="DE3124">
        <v>16441.87</v>
      </c>
      <c r="DF3124">
        <v>14705.98</v>
      </c>
      <c r="DG3124">
        <v>14909.09</v>
      </c>
      <c r="DH3124">
        <v>17850.72</v>
      </c>
      <c r="DI3124">
        <v>18488.48</v>
      </c>
      <c r="DJ3124">
        <v>19491.52</v>
      </c>
      <c r="DK3124">
        <v>22665.31</v>
      </c>
      <c r="DL3124">
        <v>15797.83</v>
      </c>
      <c r="DM3124">
        <v>15774.02</v>
      </c>
      <c r="DN3124">
        <v>17157.52</v>
      </c>
      <c r="DO3124">
        <v>19</v>
      </c>
      <c r="DP3124">
        <v>20</v>
      </c>
    </row>
    <row r="3125" spans="1:120" hidden="1" x14ac:dyDescent="0.25">
      <c r="A3125" t="str">
        <f t="shared" si="48"/>
        <v>LCA-Other_All CBP_44490</v>
      </c>
      <c r="B3125" t="s">
        <v>62</v>
      </c>
      <c r="C3125" t="s">
        <v>212</v>
      </c>
      <c r="D3125" t="s">
        <v>32</v>
      </c>
      <c r="E3125" t="s">
        <v>61</v>
      </c>
      <c r="F3125" t="s">
        <v>61</v>
      </c>
      <c r="G3125" t="s">
        <v>61</v>
      </c>
      <c r="H3125" t="s">
        <v>61</v>
      </c>
      <c r="I3125" t="s">
        <v>61</v>
      </c>
      <c r="J3125" t="s">
        <v>61</v>
      </c>
      <c r="K3125" t="s">
        <v>197</v>
      </c>
      <c r="L3125" s="18">
        <v>44490</v>
      </c>
      <c r="M3125">
        <v>19</v>
      </c>
      <c r="N3125">
        <v>19</v>
      </c>
      <c r="O3125" t="s">
        <v>263</v>
      </c>
      <c r="P3125">
        <v>59</v>
      </c>
      <c r="Q3125">
        <v>59</v>
      </c>
      <c r="R3125">
        <v>1</v>
      </c>
      <c r="S3125">
        <v>0</v>
      </c>
      <c r="T3125">
        <v>0</v>
      </c>
      <c r="U3125">
        <v>0</v>
      </c>
      <c r="V3125">
        <v>0</v>
      </c>
      <c r="W3125">
        <v>3374.0039999999999</v>
      </c>
      <c r="X3125">
        <v>3804.9140000000002</v>
      </c>
      <c r="Y3125">
        <v>3805.5709999999999</v>
      </c>
      <c r="Z3125">
        <v>3805.1030000000001</v>
      </c>
      <c r="AA3125">
        <v>3868.0770000000002</v>
      </c>
      <c r="AB3125">
        <v>3882.3420000000001</v>
      </c>
      <c r="AC3125">
        <v>3805.7220000000002</v>
      </c>
      <c r="AD3125">
        <v>5161.3599999999997</v>
      </c>
      <c r="AE3125">
        <v>5820.567</v>
      </c>
      <c r="AF3125">
        <v>5904.9480000000003</v>
      </c>
      <c r="AG3125">
        <v>6031.5050000000001</v>
      </c>
      <c r="AH3125">
        <v>6058.451</v>
      </c>
      <c r="AI3125">
        <v>6171.5069999999996</v>
      </c>
      <c r="AJ3125">
        <v>6168.77</v>
      </c>
      <c r="AK3125">
        <v>6157.2269999999999</v>
      </c>
      <c r="AL3125">
        <v>5338.527</v>
      </c>
      <c r="AM3125">
        <v>3610.4119999999998</v>
      </c>
      <c r="AN3125">
        <v>3190.6709999999998</v>
      </c>
      <c r="AO3125">
        <v>726.76</v>
      </c>
      <c r="AP3125">
        <v>1884.961</v>
      </c>
      <c r="AQ3125">
        <v>2837.2869999999998</v>
      </c>
      <c r="AR3125">
        <v>2802.5839999999998</v>
      </c>
      <c r="AS3125">
        <v>2778.1529999999998</v>
      </c>
      <c r="AT3125">
        <v>2813.9169999999999</v>
      </c>
      <c r="AU3125">
        <v>62.660169000000003</v>
      </c>
      <c r="AV3125">
        <v>61.073729</v>
      </c>
      <c r="AW3125">
        <v>61.275424000000001</v>
      </c>
      <c r="AX3125">
        <v>60.280507999999998</v>
      </c>
      <c r="AY3125">
        <v>59.227119000000002</v>
      </c>
      <c r="AZ3125">
        <v>58.587288000000001</v>
      </c>
      <c r="BA3125">
        <v>57.672880999999997</v>
      </c>
      <c r="BB3125">
        <v>57.396610000000003</v>
      </c>
      <c r="BC3125">
        <v>59.075423999999998</v>
      </c>
      <c r="BD3125">
        <v>61.322881000000002</v>
      </c>
      <c r="BE3125">
        <v>66.338982999999999</v>
      </c>
      <c r="BF3125">
        <v>71.770339000000007</v>
      </c>
      <c r="BG3125">
        <v>75.770339000000007</v>
      </c>
      <c r="BH3125">
        <v>78.044067999999996</v>
      </c>
      <c r="BI3125">
        <v>79.645763000000002</v>
      </c>
      <c r="BJ3125">
        <v>80.809321999999995</v>
      </c>
      <c r="BK3125">
        <v>81.192373000000003</v>
      </c>
      <c r="BL3125">
        <v>81.290678</v>
      </c>
      <c r="BM3125">
        <v>79.292372999999998</v>
      </c>
      <c r="BN3125">
        <v>75.453389999999999</v>
      </c>
      <c r="BO3125">
        <v>71.623728999999997</v>
      </c>
      <c r="BP3125">
        <v>69.499153000000007</v>
      </c>
      <c r="BQ3125">
        <v>67.781356000000002</v>
      </c>
      <c r="BR3125">
        <v>65.520339000000007</v>
      </c>
      <c r="BS3125">
        <v>1157.4549999999999</v>
      </c>
      <c r="BT3125">
        <v>535.35389999999995</v>
      </c>
      <c r="BU3125">
        <v>538.8288</v>
      </c>
      <c r="BV3125">
        <v>557.77639999999997</v>
      </c>
      <c r="BW3125">
        <v>499.63659999999999</v>
      </c>
      <c r="BX3125">
        <v>503.05810000000002</v>
      </c>
      <c r="BY3125">
        <v>603.34339999999997</v>
      </c>
      <c r="BZ3125">
        <v>-215.01140000000001</v>
      </c>
      <c r="CA3125">
        <v>-667.98260000000005</v>
      </c>
      <c r="CB3125">
        <v>-734.71190000000001</v>
      </c>
      <c r="CC3125">
        <v>-796.33079999999995</v>
      </c>
      <c r="CD3125">
        <v>-828.76049999999998</v>
      </c>
      <c r="CE3125">
        <v>-938.3415</v>
      </c>
      <c r="CF3125">
        <v>-1045.1659999999999</v>
      </c>
      <c r="CG3125">
        <v>-1093.8689999999999</v>
      </c>
      <c r="CH3125">
        <v>-684.94820000000004</v>
      </c>
      <c r="CI3125">
        <v>843.7912</v>
      </c>
      <c r="CJ3125">
        <v>1078.3620000000001</v>
      </c>
      <c r="CK3125">
        <v>3425.538</v>
      </c>
      <c r="CL3125">
        <v>2185.1489999999999</v>
      </c>
      <c r="CM3125">
        <v>1228.92</v>
      </c>
      <c r="CN3125">
        <v>1211.261</v>
      </c>
      <c r="CO3125">
        <v>1180.777</v>
      </c>
      <c r="CP3125">
        <v>1158.5129999999999</v>
      </c>
      <c r="CQ3125">
        <v>18265.189999999999</v>
      </c>
      <c r="CR3125">
        <v>6017.3310000000001</v>
      </c>
      <c r="CS3125">
        <v>5738.8310000000001</v>
      </c>
      <c r="CT3125">
        <v>5689.3879999999999</v>
      </c>
      <c r="CU3125">
        <v>5566.7079999999996</v>
      </c>
      <c r="CV3125">
        <v>5365.66</v>
      </c>
      <c r="CW3125">
        <v>3365.8389999999999</v>
      </c>
      <c r="CX3125">
        <v>3015.105</v>
      </c>
      <c r="CY3125">
        <v>6428.9949999999999</v>
      </c>
      <c r="CZ3125">
        <v>7651.4589999999998</v>
      </c>
      <c r="DA3125">
        <v>9081.6460000000006</v>
      </c>
      <c r="DB3125">
        <v>10482.219999999999</v>
      </c>
      <c r="DC3125">
        <v>12336.3</v>
      </c>
      <c r="DD3125">
        <v>12514.95</v>
      </c>
      <c r="DE3125">
        <v>13409.89</v>
      </c>
      <c r="DF3125">
        <v>14673.76</v>
      </c>
      <c r="DG3125">
        <v>15044.1</v>
      </c>
      <c r="DH3125">
        <v>16177.47</v>
      </c>
      <c r="DI3125">
        <v>15339.9</v>
      </c>
      <c r="DJ3125">
        <v>16947.05</v>
      </c>
      <c r="DK3125">
        <v>17820.509999999998</v>
      </c>
      <c r="DL3125">
        <v>15570.3</v>
      </c>
      <c r="DM3125">
        <v>15364.73</v>
      </c>
      <c r="DN3125">
        <v>15389.8</v>
      </c>
      <c r="DO3125">
        <v>19</v>
      </c>
      <c r="DP3125">
        <v>19</v>
      </c>
    </row>
    <row r="3126" spans="1:120" hidden="1" x14ac:dyDescent="0.25">
      <c r="A3126" t="str">
        <f t="shared" si="48"/>
        <v>Aggregator-Enersponse_All CBP_44490</v>
      </c>
      <c r="B3126" t="s">
        <v>62</v>
      </c>
      <c r="C3126" t="s">
        <v>219</v>
      </c>
      <c r="D3126" t="s">
        <v>61</v>
      </c>
      <c r="E3126" t="s">
        <v>61</v>
      </c>
      <c r="F3126" t="s">
        <v>107</v>
      </c>
      <c r="G3126" t="s">
        <v>61</v>
      </c>
      <c r="H3126" t="s">
        <v>61</v>
      </c>
      <c r="I3126" t="s">
        <v>61</v>
      </c>
      <c r="J3126" t="s">
        <v>61</v>
      </c>
      <c r="K3126" t="s">
        <v>197</v>
      </c>
      <c r="L3126" s="18">
        <v>44490</v>
      </c>
      <c r="M3126">
        <v>19</v>
      </c>
      <c r="N3126">
        <v>19</v>
      </c>
      <c r="O3126" t="s">
        <v>263</v>
      </c>
      <c r="P3126">
        <v>31</v>
      </c>
      <c r="Q3126">
        <v>31</v>
      </c>
      <c r="R3126">
        <v>1</v>
      </c>
      <c r="S3126">
        <v>0</v>
      </c>
      <c r="T3126">
        <v>0</v>
      </c>
      <c r="U3126">
        <v>0</v>
      </c>
      <c r="V3126">
        <v>0</v>
      </c>
      <c r="W3126">
        <v>170.99199999999999</v>
      </c>
      <c r="X3126">
        <v>188.39400000000001</v>
      </c>
      <c r="Y3126">
        <v>184.197</v>
      </c>
      <c r="Z3126">
        <v>185.733</v>
      </c>
      <c r="AA3126">
        <v>182.73500000000001</v>
      </c>
      <c r="AB3126">
        <v>195.91300000000001</v>
      </c>
      <c r="AC3126">
        <v>275.6465</v>
      </c>
      <c r="AD3126">
        <v>365.97899999999998</v>
      </c>
      <c r="AE3126">
        <v>478.45800000000003</v>
      </c>
      <c r="AF3126">
        <v>567.62599999999998</v>
      </c>
      <c r="AG3126">
        <v>844.93700000000001</v>
      </c>
      <c r="AH3126">
        <v>892.74360000000001</v>
      </c>
      <c r="AI3126">
        <v>931.50739999999996</v>
      </c>
      <c r="AJ3126">
        <v>965.06700000000001</v>
      </c>
      <c r="AK3126">
        <v>990.13</v>
      </c>
      <c r="AL3126">
        <v>995.99199999999996</v>
      </c>
      <c r="AM3126">
        <v>1019.049</v>
      </c>
      <c r="AN3126">
        <v>1086.7629999999999</v>
      </c>
      <c r="AO3126">
        <v>887.18299999999999</v>
      </c>
      <c r="AP3126">
        <v>912.76900000000001</v>
      </c>
      <c r="AQ3126">
        <v>915.86800000000005</v>
      </c>
      <c r="AR3126">
        <v>594.28</v>
      </c>
      <c r="AS3126">
        <v>193.387</v>
      </c>
      <c r="AT3126">
        <v>168.76</v>
      </c>
      <c r="AU3126">
        <v>62.562902999999999</v>
      </c>
      <c r="AV3126">
        <v>61.35</v>
      </c>
      <c r="AW3126">
        <v>61.538710000000002</v>
      </c>
      <c r="AX3126">
        <v>61.641934999999997</v>
      </c>
      <c r="AY3126">
        <v>61.375805999999997</v>
      </c>
      <c r="AZ3126">
        <v>61.137096999999997</v>
      </c>
      <c r="BA3126">
        <v>61.161290000000001</v>
      </c>
      <c r="BB3126">
        <v>61.272581000000002</v>
      </c>
      <c r="BC3126">
        <v>61.520968000000003</v>
      </c>
      <c r="BD3126">
        <v>62.301613000000003</v>
      </c>
      <c r="BE3126">
        <v>63.395161000000002</v>
      </c>
      <c r="BF3126">
        <v>65.232258000000002</v>
      </c>
      <c r="BG3126">
        <v>68.280645000000007</v>
      </c>
      <c r="BH3126">
        <v>69.893547999999996</v>
      </c>
      <c r="BI3126">
        <v>71.193548000000007</v>
      </c>
      <c r="BJ3126">
        <v>71.658064999999993</v>
      </c>
      <c r="BK3126">
        <v>71.759676999999996</v>
      </c>
      <c r="BL3126">
        <v>70.664516000000006</v>
      </c>
      <c r="BM3126">
        <v>68.943548000000007</v>
      </c>
      <c r="BN3126">
        <v>67.314515999999998</v>
      </c>
      <c r="BO3126">
        <v>66.067741999999996</v>
      </c>
      <c r="BP3126">
        <v>65.314515999999998</v>
      </c>
      <c r="BQ3126">
        <v>64.732258000000002</v>
      </c>
      <c r="BR3126">
        <v>64.164516000000006</v>
      </c>
      <c r="BS3126">
        <v>-2.630172</v>
      </c>
      <c r="BT3126">
        <v>-16.641739999999999</v>
      </c>
      <c r="BU3126">
        <v>-13.8706</v>
      </c>
      <c r="BV3126">
        <v>-13.332229999999999</v>
      </c>
      <c r="BW3126">
        <v>-7.5175739999999998</v>
      </c>
      <c r="BX3126">
        <v>12.63396</v>
      </c>
      <c r="BY3126">
        <v>-11.131159999999999</v>
      </c>
      <c r="BZ3126">
        <v>22.620259999999998</v>
      </c>
      <c r="CA3126">
        <v>-24.242370000000001</v>
      </c>
      <c r="CB3126">
        <v>-24.657779999999999</v>
      </c>
      <c r="CC3126">
        <v>-31.235029999999998</v>
      </c>
      <c r="CD3126">
        <v>-4.2357550000000002</v>
      </c>
      <c r="CE3126">
        <v>0.24498400000000001</v>
      </c>
      <c r="CF3126">
        <v>-1.5310600000000001</v>
      </c>
      <c r="CG3126">
        <v>3.672641</v>
      </c>
      <c r="CH3126">
        <v>14.384880000000001</v>
      </c>
      <c r="CI3126">
        <v>-18.982859999999999</v>
      </c>
      <c r="CJ3126">
        <v>-98.884370000000004</v>
      </c>
      <c r="CK3126">
        <v>51.677050000000001</v>
      </c>
      <c r="CL3126">
        <v>-9.2646999999999995</v>
      </c>
      <c r="CM3126">
        <v>-39.83193</v>
      </c>
      <c r="CN3126">
        <v>8.2254590000000007</v>
      </c>
      <c r="CO3126">
        <v>10.867470000000001</v>
      </c>
      <c r="CP3126">
        <v>2.1436809999999999</v>
      </c>
      <c r="CQ3126">
        <v>1.866255</v>
      </c>
      <c r="CR3126">
        <v>1.3185610000000001</v>
      </c>
      <c r="CS3126">
        <v>2.1983069999999998</v>
      </c>
      <c r="CT3126">
        <v>1.1519950000000001</v>
      </c>
      <c r="CU3126">
        <v>3.605229</v>
      </c>
      <c r="CV3126">
        <v>16.09863</v>
      </c>
      <c r="CW3126">
        <v>32.823909999999998</v>
      </c>
      <c r="CX3126">
        <v>36.540770000000002</v>
      </c>
      <c r="CY3126">
        <v>39.963970000000003</v>
      </c>
      <c r="CZ3126">
        <v>37.575420000000001</v>
      </c>
      <c r="DA3126">
        <v>34.700769999999999</v>
      </c>
      <c r="DB3126">
        <v>32.197749999999999</v>
      </c>
      <c r="DC3126">
        <v>33.821550000000002</v>
      </c>
      <c r="DD3126">
        <v>27.263459999999998</v>
      </c>
      <c r="DE3126">
        <v>30.962060000000001</v>
      </c>
      <c r="DF3126">
        <v>26.623519999999999</v>
      </c>
      <c r="DG3126">
        <v>51.382129999999997</v>
      </c>
      <c r="DH3126">
        <v>48.928739999999998</v>
      </c>
      <c r="DI3126">
        <v>64.590800000000002</v>
      </c>
      <c r="DJ3126">
        <v>149.89510000000001</v>
      </c>
      <c r="DK3126">
        <v>147.81460000000001</v>
      </c>
      <c r="DL3126">
        <v>64.724199999999996</v>
      </c>
      <c r="DM3126">
        <v>12.04219</v>
      </c>
      <c r="DN3126">
        <v>2.900944</v>
      </c>
      <c r="DO3126">
        <v>19</v>
      </c>
      <c r="DP3126">
        <v>20</v>
      </c>
    </row>
    <row r="3127" spans="1:120" hidden="1" x14ac:dyDescent="0.25">
      <c r="A3127" t="str">
        <f t="shared" si="48"/>
        <v>All_All CBP_44490</v>
      </c>
      <c r="B3127" t="s">
        <v>62</v>
      </c>
      <c r="C3127" t="s">
        <v>61</v>
      </c>
      <c r="D3127" t="s">
        <v>61</v>
      </c>
      <c r="E3127" t="s">
        <v>61</v>
      </c>
      <c r="F3127" t="s">
        <v>61</v>
      </c>
      <c r="G3127" t="s">
        <v>61</v>
      </c>
      <c r="H3127" t="s">
        <v>61</v>
      </c>
      <c r="I3127" t="s">
        <v>61</v>
      </c>
      <c r="J3127" t="s">
        <v>61</v>
      </c>
      <c r="K3127" t="s">
        <v>197</v>
      </c>
      <c r="L3127" s="18">
        <v>44490</v>
      </c>
      <c r="M3127">
        <v>19</v>
      </c>
      <c r="N3127">
        <v>19</v>
      </c>
      <c r="O3127" t="s">
        <v>263</v>
      </c>
      <c r="P3127">
        <v>252</v>
      </c>
      <c r="Q3127">
        <v>251</v>
      </c>
      <c r="R3127">
        <v>1</v>
      </c>
      <c r="S3127">
        <v>0</v>
      </c>
      <c r="T3127">
        <v>0</v>
      </c>
      <c r="U3127">
        <v>0</v>
      </c>
      <c r="V3127">
        <v>0</v>
      </c>
      <c r="W3127">
        <v>30705.981</v>
      </c>
      <c r="X3127">
        <v>31356.5</v>
      </c>
      <c r="Y3127">
        <v>31087.384999999998</v>
      </c>
      <c r="Z3127">
        <v>31066.935000000001</v>
      </c>
      <c r="AA3127">
        <v>31285.868999999999</v>
      </c>
      <c r="AB3127">
        <v>31545.059000000001</v>
      </c>
      <c r="AC3127">
        <v>32637.141</v>
      </c>
      <c r="AD3127">
        <v>34202.415000000001</v>
      </c>
      <c r="AE3127">
        <v>35450.17</v>
      </c>
      <c r="AF3127">
        <v>35269.478999999999</v>
      </c>
      <c r="AG3127">
        <v>36713.523000000001</v>
      </c>
      <c r="AH3127">
        <v>37657.074999999997</v>
      </c>
      <c r="AI3127">
        <v>37573.786</v>
      </c>
      <c r="AJ3127">
        <v>38086.927000000003</v>
      </c>
      <c r="AK3127">
        <v>38110.726000000002</v>
      </c>
      <c r="AL3127">
        <v>37167.131000000001</v>
      </c>
      <c r="AM3127">
        <v>35770.631999999998</v>
      </c>
      <c r="AN3127">
        <v>34041.07</v>
      </c>
      <c r="AO3127">
        <v>28855.377</v>
      </c>
      <c r="AP3127">
        <v>31944.292000000001</v>
      </c>
      <c r="AQ3127">
        <v>33256.661999999997</v>
      </c>
      <c r="AR3127">
        <v>31913.552</v>
      </c>
      <c r="AS3127">
        <v>29822.028999999999</v>
      </c>
      <c r="AT3127">
        <v>29713.503000000001</v>
      </c>
      <c r="AU3127">
        <v>62.867061999999997</v>
      </c>
      <c r="AV3127">
        <v>61.576518</v>
      </c>
      <c r="AW3127">
        <v>61.640853</v>
      </c>
      <c r="AX3127">
        <v>61.072667000000003</v>
      </c>
      <c r="AY3127">
        <v>60.756940999999998</v>
      </c>
      <c r="AZ3127">
        <v>60.517878000000003</v>
      </c>
      <c r="BA3127">
        <v>60.226604999999999</v>
      </c>
      <c r="BB3127">
        <v>60.090905999999997</v>
      </c>
      <c r="BC3127">
        <v>60.824080000000002</v>
      </c>
      <c r="BD3127">
        <v>62.198864999999998</v>
      </c>
      <c r="BE3127">
        <v>64.707449999999994</v>
      </c>
      <c r="BF3127">
        <v>67.719898000000001</v>
      </c>
      <c r="BG3127">
        <v>70.612881999999999</v>
      </c>
      <c r="BH3127">
        <v>72.574010000000001</v>
      </c>
      <c r="BI3127">
        <v>74.362823000000006</v>
      </c>
      <c r="BJ3127">
        <v>75.373400000000004</v>
      </c>
      <c r="BK3127">
        <v>75.413214999999994</v>
      </c>
      <c r="BL3127">
        <v>74.608771000000004</v>
      </c>
      <c r="BM3127">
        <v>72.419580999999994</v>
      </c>
      <c r="BN3127">
        <v>69.973580999999996</v>
      </c>
      <c r="BO3127">
        <v>67.732196000000002</v>
      </c>
      <c r="BP3127">
        <v>66.460505999999995</v>
      </c>
      <c r="BQ3127">
        <v>65.598567000000003</v>
      </c>
      <c r="BR3127">
        <v>64.622011999999998</v>
      </c>
      <c r="BS3127">
        <v>153.79570000000001</v>
      </c>
      <c r="BT3127">
        <v>-431.09539999999998</v>
      </c>
      <c r="BU3127">
        <v>-385.90929999999997</v>
      </c>
      <c r="BV3127">
        <v>-453.98169999999999</v>
      </c>
      <c r="BW3127">
        <v>-535.39639999999997</v>
      </c>
      <c r="BX3127">
        <v>-212.9854</v>
      </c>
      <c r="BY3127">
        <v>114.0034</v>
      </c>
      <c r="BZ3127">
        <v>-10.61612</v>
      </c>
      <c r="CA3127">
        <v>-285.95409999999998</v>
      </c>
      <c r="CB3127">
        <v>773.85199999999998</v>
      </c>
      <c r="CC3127">
        <v>398.64589999999998</v>
      </c>
      <c r="CD3127">
        <v>79.002200000000002</v>
      </c>
      <c r="CE3127">
        <v>657.26</v>
      </c>
      <c r="CF3127">
        <v>109.70569999999999</v>
      </c>
      <c r="CG3127">
        <v>168.9511</v>
      </c>
      <c r="CH3127">
        <v>294.56779999999998</v>
      </c>
      <c r="CI3127">
        <v>1320.4680000000001</v>
      </c>
      <c r="CJ3127">
        <v>2400.9389999999999</v>
      </c>
      <c r="CK3127">
        <v>7185.5990000000002</v>
      </c>
      <c r="CL3127">
        <v>3573.4279999999999</v>
      </c>
      <c r="CM3127">
        <v>1317.116</v>
      </c>
      <c r="CN3127">
        <v>1161.3140000000001</v>
      </c>
      <c r="CO3127">
        <v>1382.3119999999999</v>
      </c>
      <c r="CP3127">
        <v>1135.9770000000001</v>
      </c>
      <c r="CQ3127">
        <v>47016.73</v>
      </c>
      <c r="CR3127">
        <v>18895.32</v>
      </c>
      <c r="CS3127">
        <v>18964.849999999999</v>
      </c>
      <c r="CT3127">
        <v>20254.79</v>
      </c>
      <c r="CU3127">
        <v>15205.47</v>
      </c>
      <c r="CV3127">
        <v>13649.66</v>
      </c>
      <c r="CW3127">
        <v>11304.63</v>
      </c>
      <c r="CX3127">
        <v>9181.3870000000006</v>
      </c>
      <c r="CY3127">
        <v>16578.39</v>
      </c>
      <c r="CZ3127">
        <v>23550.91</v>
      </c>
      <c r="DA3127">
        <v>29272.02</v>
      </c>
      <c r="DB3127">
        <v>41214.92</v>
      </c>
      <c r="DC3127">
        <v>47738.62</v>
      </c>
      <c r="DD3127">
        <v>47212.39</v>
      </c>
      <c r="DE3127">
        <v>49436.4</v>
      </c>
      <c r="DF3127">
        <v>47502.58</v>
      </c>
      <c r="DG3127">
        <v>46090.09</v>
      </c>
      <c r="DH3127">
        <v>49012.65</v>
      </c>
      <c r="DI3127">
        <v>45583.13</v>
      </c>
      <c r="DJ3127">
        <v>47043.24</v>
      </c>
      <c r="DK3127">
        <v>63460.61</v>
      </c>
      <c r="DL3127">
        <v>40651.33</v>
      </c>
      <c r="DM3127">
        <v>38522.879999999997</v>
      </c>
      <c r="DN3127">
        <v>39943.97</v>
      </c>
      <c r="DO3127">
        <v>19</v>
      </c>
      <c r="DP3127">
        <v>20</v>
      </c>
    </row>
    <row r="3128" spans="1:120" hidden="1" x14ac:dyDescent="0.25">
      <c r="A3128" t="str">
        <f t="shared" si="48"/>
        <v>LCA-Greater Fresno Area_All CBP_44490</v>
      </c>
      <c r="B3128" t="s">
        <v>62</v>
      </c>
      <c r="C3128" t="s">
        <v>224</v>
      </c>
      <c r="D3128" t="s">
        <v>182</v>
      </c>
      <c r="E3128" t="s">
        <v>61</v>
      </c>
      <c r="F3128" t="s">
        <v>61</v>
      </c>
      <c r="G3128" t="s">
        <v>61</v>
      </c>
      <c r="H3128" t="s">
        <v>61</v>
      </c>
      <c r="I3128" t="s">
        <v>61</v>
      </c>
      <c r="J3128" t="s">
        <v>61</v>
      </c>
      <c r="K3128" t="s">
        <v>197</v>
      </c>
      <c r="L3128" s="18">
        <v>44490</v>
      </c>
      <c r="M3128">
        <v>19</v>
      </c>
      <c r="N3128">
        <v>19</v>
      </c>
      <c r="O3128" t="s">
        <v>263</v>
      </c>
      <c r="P3128">
        <v>35</v>
      </c>
      <c r="Q3128">
        <v>35</v>
      </c>
      <c r="R3128">
        <v>1</v>
      </c>
      <c r="S3128">
        <v>0</v>
      </c>
      <c r="T3128">
        <v>0</v>
      </c>
      <c r="U3128">
        <v>0</v>
      </c>
      <c r="V3128">
        <v>0</v>
      </c>
      <c r="W3128">
        <v>18045.399000000001</v>
      </c>
      <c r="X3128">
        <v>17904.467000000001</v>
      </c>
      <c r="Y3128">
        <v>17781.649000000001</v>
      </c>
      <c r="Z3128">
        <v>17755.268</v>
      </c>
      <c r="AA3128">
        <v>17843.805</v>
      </c>
      <c r="AB3128">
        <v>17703.771000000001</v>
      </c>
      <c r="AC3128">
        <v>17782.455999999998</v>
      </c>
      <c r="AD3128">
        <v>17317.989000000001</v>
      </c>
      <c r="AE3128">
        <v>17306.274000000001</v>
      </c>
      <c r="AF3128">
        <v>16320.383</v>
      </c>
      <c r="AG3128">
        <v>16608.651999999998</v>
      </c>
      <c r="AH3128">
        <v>16652.921999999999</v>
      </c>
      <c r="AI3128">
        <v>16324.205</v>
      </c>
      <c r="AJ3128">
        <v>16646.624</v>
      </c>
      <c r="AK3128">
        <v>16783.940999999999</v>
      </c>
      <c r="AL3128">
        <v>16916.235000000001</v>
      </c>
      <c r="AM3128">
        <v>17121.62</v>
      </c>
      <c r="AN3128">
        <v>16297.324000000001</v>
      </c>
      <c r="AO3128">
        <v>14310.134</v>
      </c>
      <c r="AP3128">
        <v>16373.394</v>
      </c>
      <c r="AQ3128">
        <v>17286.434000000001</v>
      </c>
      <c r="AR3128">
        <v>17228.646000000001</v>
      </c>
      <c r="AS3128">
        <v>16850.073</v>
      </c>
      <c r="AT3128">
        <v>16897.787</v>
      </c>
      <c r="AU3128">
        <v>66.022272999999998</v>
      </c>
      <c r="AV3128">
        <v>64.193635999999998</v>
      </c>
      <c r="AW3128">
        <v>63.721364000000001</v>
      </c>
      <c r="AX3128">
        <v>62.877273000000002</v>
      </c>
      <c r="AY3128">
        <v>62.238636</v>
      </c>
      <c r="AZ3128">
        <v>61.194091</v>
      </c>
      <c r="BA3128">
        <v>60.099544999999999</v>
      </c>
      <c r="BB3128">
        <v>59.885455</v>
      </c>
      <c r="BC3128">
        <v>60.686818000000002</v>
      </c>
      <c r="BD3128">
        <v>63.160454999999999</v>
      </c>
      <c r="BE3128">
        <v>67.602272999999997</v>
      </c>
      <c r="BF3128">
        <v>71.533636000000001</v>
      </c>
      <c r="BG3128">
        <v>74.141818000000001</v>
      </c>
      <c r="BH3128">
        <v>76.764090999999993</v>
      </c>
      <c r="BI3128">
        <v>79.436818000000002</v>
      </c>
      <c r="BJ3128">
        <v>80.399545000000003</v>
      </c>
      <c r="BK3128">
        <v>80.226364000000004</v>
      </c>
      <c r="BL3128">
        <v>79.864999999999995</v>
      </c>
      <c r="BM3128">
        <v>77.721363999999994</v>
      </c>
      <c r="BN3128">
        <v>74.568635999999998</v>
      </c>
      <c r="BO3128">
        <v>71.456363999999994</v>
      </c>
      <c r="BP3128">
        <v>70.099091000000001</v>
      </c>
      <c r="BQ3128">
        <v>70.14</v>
      </c>
      <c r="BR3128">
        <v>68.390908999999994</v>
      </c>
      <c r="BS3128">
        <v>-1241.2280000000001</v>
      </c>
      <c r="BT3128">
        <v>-940.47799999999995</v>
      </c>
      <c r="BU3128">
        <v>-925.7713</v>
      </c>
      <c r="BV3128">
        <v>-928.68780000000004</v>
      </c>
      <c r="BW3128">
        <v>-1012.561</v>
      </c>
      <c r="BX3128">
        <v>-664.02319999999997</v>
      </c>
      <c r="BY3128">
        <v>-316.38639999999998</v>
      </c>
      <c r="BZ3128">
        <v>422.34089999999998</v>
      </c>
      <c r="CA3128">
        <v>418.08690000000001</v>
      </c>
      <c r="CB3128">
        <v>1105.4079999999999</v>
      </c>
      <c r="CC3128">
        <v>839.28380000000004</v>
      </c>
      <c r="CD3128">
        <v>894.62840000000006</v>
      </c>
      <c r="CE3128">
        <v>1395.877</v>
      </c>
      <c r="CF3128">
        <v>896.42899999999997</v>
      </c>
      <c r="CG3128">
        <v>806.77779999999996</v>
      </c>
      <c r="CH3128">
        <v>463.14670000000001</v>
      </c>
      <c r="CI3128">
        <v>285.06599999999997</v>
      </c>
      <c r="CJ3128">
        <v>1288.672</v>
      </c>
      <c r="CK3128">
        <v>3370.5439999999999</v>
      </c>
      <c r="CL3128">
        <v>1440.4449999999999</v>
      </c>
      <c r="CM3128">
        <v>498.15800000000002</v>
      </c>
      <c r="CN3128">
        <v>148.5153</v>
      </c>
      <c r="CO3128">
        <v>404.077</v>
      </c>
      <c r="CP3128">
        <v>317.10359999999997</v>
      </c>
      <c r="CQ3128">
        <v>25845.61</v>
      </c>
      <c r="CR3128">
        <v>11414.82</v>
      </c>
      <c r="CS3128">
        <v>11595.34</v>
      </c>
      <c r="CT3128">
        <v>13048.24</v>
      </c>
      <c r="CU3128">
        <v>8272.0509999999995</v>
      </c>
      <c r="CV3128">
        <v>7402.6220000000003</v>
      </c>
      <c r="CW3128">
        <v>7158.9449999999997</v>
      </c>
      <c r="CX3128">
        <v>5354.4530000000004</v>
      </c>
      <c r="CY3128">
        <v>9029.8539999999994</v>
      </c>
      <c r="CZ3128">
        <v>13929.04</v>
      </c>
      <c r="DA3128">
        <v>16650.82</v>
      </c>
      <c r="DB3128">
        <v>26060.69</v>
      </c>
      <c r="DC3128">
        <v>29440.79</v>
      </c>
      <c r="DD3128">
        <v>28205.67</v>
      </c>
      <c r="DE3128">
        <v>29827.31</v>
      </c>
      <c r="DF3128">
        <v>27046.57</v>
      </c>
      <c r="DG3128">
        <v>25683.31</v>
      </c>
      <c r="DH3128">
        <v>27945.93</v>
      </c>
      <c r="DI3128">
        <v>26072.29</v>
      </c>
      <c r="DJ3128">
        <v>25975.66</v>
      </c>
      <c r="DK3128">
        <v>41536.01</v>
      </c>
      <c r="DL3128">
        <v>21819.67</v>
      </c>
      <c r="DM3128">
        <v>20661.38</v>
      </c>
      <c r="DN3128">
        <v>22070.34</v>
      </c>
      <c r="DO3128">
        <v>19</v>
      </c>
      <c r="DP3128">
        <v>19</v>
      </c>
    </row>
    <row r="3129" spans="1:120" hidden="1" x14ac:dyDescent="0.25">
      <c r="A3129" t="str">
        <f t="shared" si="48"/>
        <v>Industry_Type-7. Institutional/Government_All CBP_44490</v>
      </c>
      <c r="B3129" t="s">
        <v>62</v>
      </c>
      <c r="C3129" t="s">
        <v>208</v>
      </c>
      <c r="D3129" t="s">
        <v>61</v>
      </c>
      <c r="E3129" t="s">
        <v>61</v>
      </c>
      <c r="F3129" t="s">
        <v>61</v>
      </c>
      <c r="G3129" t="s">
        <v>35</v>
      </c>
      <c r="H3129" t="s">
        <v>61</v>
      </c>
      <c r="I3129" t="s">
        <v>61</v>
      </c>
      <c r="J3129" t="s">
        <v>61</v>
      </c>
      <c r="K3129" t="s">
        <v>197</v>
      </c>
      <c r="L3129" s="18">
        <v>44490</v>
      </c>
      <c r="M3129">
        <v>19</v>
      </c>
      <c r="N3129">
        <v>19</v>
      </c>
      <c r="O3129" t="s">
        <v>263</v>
      </c>
      <c r="P3129">
        <v>25</v>
      </c>
      <c r="Q3129">
        <v>25</v>
      </c>
      <c r="R3129">
        <v>1</v>
      </c>
      <c r="S3129">
        <v>0</v>
      </c>
      <c r="T3129">
        <v>0</v>
      </c>
      <c r="U3129">
        <v>0</v>
      </c>
      <c r="V3129">
        <v>0</v>
      </c>
      <c r="W3129">
        <v>140.56100000000001</v>
      </c>
      <c r="X3129">
        <v>157.322</v>
      </c>
      <c r="Y3129">
        <v>153.72399999999999</v>
      </c>
      <c r="Z3129">
        <v>155.17500000000001</v>
      </c>
      <c r="AA3129">
        <v>152.017</v>
      </c>
      <c r="AB3129">
        <v>165.16499999999999</v>
      </c>
      <c r="AC3129">
        <v>244.9365</v>
      </c>
      <c r="AD3129">
        <v>334.25700000000001</v>
      </c>
      <c r="AE3129">
        <v>414.81299999999999</v>
      </c>
      <c r="AF3129">
        <v>484.19</v>
      </c>
      <c r="AG3129">
        <v>729.12699999999995</v>
      </c>
      <c r="AH3129">
        <v>759.46500000000003</v>
      </c>
      <c r="AI3129">
        <v>782.59900000000005</v>
      </c>
      <c r="AJ3129">
        <v>802.875</v>
      </c>
      <c r="AK3129">
        <v>815.68299999999999</v>
      </c>
      <c r="AL3129">
        <v>823.58699999999999</v>
      </c>
      <c r="AM3129">
        <v>836.22199999999998</v>
      </c>
      <c r="AN3129">
        <v>919.91200000000003</v>
      </c>
      <c r="AO3129">
        <v>720.81600000000003</v>
      </c>
      <c r="AP3129">
        <v>759.75300000000004</v>
      </c>
      <c r="AQ3129">
        <v>765.41200000000003</v>
      </c>
      <c r="AR3129">
        <v>536.38099999999997</v>
      </c>
      <c r="AS3129">
        <v>162.43</v>
      </c>
      <c r="AT3129">
        <v>138.36699999999999</v>
      </c>
      <c r="AU3129">
        <v>62.15</v>
      </c>
      <c r="AV3129">
        <v>60.911999999999999</v>
      </c>
      <c r="AW3129">
        <v>61.142000000000003</v>
      </c>
      <c r="AX3129">
        <v>61.317999999999998</v>
      </c>
      <c r="AY3129">
        <v>61.122</v>
      </c>
      <c r="AZ3129">
        <v>60.938000000000002</v>
      </c>
      <c r="BA3129">
        <v>61.061999999999998</v>
      </c>
      <c r="BB3129">
        <v>61.194000000000003</v>
      </c>
      <c r="BC3129">
        <v>61.427999999999997</v>
      </c>
      <c r="BD3129">
        <v>62.171999999999997</v>
      </c>
      <c r="BE3129">
        <v>63.045999999999999</v>
      </c>
      <c r="BF3129">
        <v>64.7</v>
      </c>
      <c r="BG3129">
        <v>67.72</v>
      </c>
      <c r="BH3129">
        <v>69.494</v>
      </c>
      <c r="BI3129">
        <v>70.67</v>
      </c>
      <c r="BJ3129">
        <v>71.268000000000001</v>
      </c>
      <c r="BK3129">
        <v>71.396000000000001</v>
      </c>
      <c r="BL3129">
        <v>70.122</v>
      </c>
      <c r="BM3129">
        <v>68.275999999999996</v>
      </c>
      <c r="BN3129">
        <v>66.69</v>
      </c>
      <c r="BO3129">
        <v>65.56</v>
      </c>
      <c r="BP3129">
        <v>64.805999999999997</v>
      </c>
      <c r="BQ3129">
        <v>64.218000000000004</v>
      </c>
      <c r="BR3129">
        <v>63.725999999999999</v>
      </c>
      <c r="BS3129">
        <v>-2.5572439999999999</v>
      </c>
      <c r="BT3129">
        <v>-14.76225</v>
      </c>
      <c r="BU3129">
        <v>-12.30983</v>
      </c>
      <c r="BV3129">
        <v>-13.008430000000001</v>
      </c>
      <c r="BW3129">
        <v>-6.6470560000000001</v>
      </c>
      <c r="BX3129">
        <v>14.31274</v>
      </c>
      <c r="BY3129">
        <v>-13.258649999999999</v>
      </c>
      <c r="BZ3129">
        <v>7.9618450000000003</v>
      </c>
      <c r="CA3129">
        <v>-13.34887</v>
      </c>
      <c r="CB3129">
        <v>-16.646540000000002</v>
      </c>
      <c r="CC3129">
        <v>-24.6417</v>
      </c>
      <c r="CD3129">
        <v>-5.6937709999999999</v>
      </c>
      <c r="CE3129">
        <v>3.8281879999999999</v>
      </c>
      <c r="CF3129">
        <v>4.4050700000000003</v>
      </c>
      <c r="CG3129">
        <v>6.4517699999999998</v>
      </c>
      <c r="CH3129">
        <v>10.005280000000001</v>
      </c>
      <c r="CI3129">
        <v>-4.4424630000000001</v>
      </c>
      <c r="CJ3129">
        <v>-94.574399999999997</v>
      </c>
      <c r="CK3129">
        <v>59.570920000000001</v>
      </c>
      <c r="CL3129">
        <v>-4.1187209999999999</v>
      </c>
      <c r="CM3129">
        <v>-33.111080000000001</v>
      </c>
      <c r="CN3129">
        <v>6.8791609999999999</v>
      </c>
      <c r="CO3129">
        <v>11.451000000000001</v>
      </c>
      <c r="CP3129">
        <v>2.6282459999999999</v>
      </c>
      <c r="CQ3129">
        <v>1.3772949999999999</v>
      </c>
      <c r="CR3129">
        <v>0.81733960000000005</v>
      </c>
      <c r="CS3129">
        <v>1.2058329999999999</v>
      </c>
      <c r="CT3129">
        <v>0.87715030000000005</v>
      </c>
      <c r="CU3129">
        <v>3.3305380000000002</v>
      </c>
      <c r="CV3129">
        <v>15.651529999999999</v>
      </c>
      <c r="CW3129">
        <v>32.311790000000002</v>
      </c>
      <c r="CX3129">
        <v>34.689230000000002</v>
      </c>
      <c r="CY3129">
        <v>35.399149999999999</v>
      </c>
      <c r="CZ3129">
        <v>28.398219999999998</v>
      </c>
      <c r="DA3129">
        <v>26.274850000000001</v>
      </c>
      <c r="DB3129">
        <v>10.150219999999999</v>
      </c>
      <c r="DC3129">
        <v>9.7003830000000004</v>
      </c>
      <c r="DD3129">
        <v>9.949192</v>
      </c>
      <c r="DE3129">
        <v>9.8045829999999992</v>
      </c>
      <c r="DF3129">
        <v>9.8205439999999999</v>
      </c>
      <c r="DG3129">
        <v>10.29064</v>
      </c>
      <c r="DH3129">
        <v>10.618460000000001</v>
      </c>
      <c r="DI3129">
        <v>32.881160000000001</v>
      </c>
      <c r="DJ3129">
        <v>112.1794</v>
      </c>
      <c r="DK3129">
        <v>114.7046</v>
      </c>
      <c r="DL3129">
        <v>60.290320000000001</v>
      </c>
      <c r="DM3129">
        <v>10.580349999999999</v>
      </c>
      <c r="DN3129">
        <v>2.1938529999999998</v>
      </c>
      <c r="DO3129">
        <v>19</v>
      </c>
      <c r="DP3129">
        <v>20</v>
      </c>
    </row>
    <row r="3130" spans="1:120" hidden="1" x14ac:dyDescent="0.25">
      <c r="A3130" t="str">
        <f t="shared" si="48"/>
        <v>Industry_Type-2. Manufacturing_All CBP_44490</v>
      </c>
      <c r="B3130" t="s">
        <v>62</v>
      </c>
      <c r="C3130" t="s">
        <v>218</v>
      </c>
      <c r="D3130" t="s">
        <v>61</v>
      </c>
      <c r="E3130" t="s">
        <v>61</v>
      </c>
      <c r="F3130" t="s">
        <v>61</v>
      </c>
      <c r="G3130" t="s">
        <v>38</v>
      </c>
      <c r="H3130" t="s">
        <v>61</v>
      </c>
      <c r="I3130" t="s">
        <v>61</v>
      </c>
      <c r="J3130" t="s">
        <v>61</v>
      </c>
      <c r="K3130" t="s">
        <v>197</v>
      </c>
      <c r="L3130" s="18">
        <v>44490</v>
      </c>
      <c r="M3130">
        <v>19</v>
      </c>
      <c r="N3130">
        <v>19</v>
      </c>
      <c r="O3130" t="s">
        <v>263</v>
      </c>
      <c r="P3130">
        <v>14</v>
      </c>
      <c r="Q3130">
        <v>14</v>
      </c>
      <c r="R3130">
        <v>1</v>
      </c>
      <c r="S3130">
        <v>0</v>
      </c>
      <c r="T3130">
        <v>1</v>
      </c>
      <c r="U3130">
        <v>0</v>
      </c>
      <c r="V3130">
        <v>1</v>
      </c>
      <c r="W3130">
        <v>17658.012999999999</v>
      </c>
      <c r="X3130">
        <v>17831.252</v>
      </c>
      <c r="Y3130">
        <v>17674.249</v>
      </c>
      <c r="Z3130">
        <v>17657.166000000001</v>
      </c>
      <c r="AA3130">
        <v>17695.827000000001</v>
      </c>
      <c r="AB3130">
        <v>17357.746999999999</v>
      </c>
      <c r="AC3130">
        <v>17364.343000000001</v>
      </c>
      <c r="AD3130">
        <v>17249.278999999999</v>
      </c>
      <c r="AE3130">
        <v>17668.637999999999</v>
      </c>
      <c r="AF3130">
        <v>17070.863000000001</v>
      </c>
      <c r="AG3130">
        <v>17520.003000000001</v>
      </c>
      <c r="AH3130">
        <v>17700.723999999998</v>
      </c>
      <c r="AI3130">
        <v>17375.917000000001</v>
      </c>
      <c r="AJ3130">
        <v>17613.685000000001</v>
      </c>
      <c r="AK3130">
        <v>17584.081999999999</v>
      </c>
      <c r="AL3130">
        <v>17722.081999999999</v>
      </c>
      <c r="AM3130">
        <v>17806.792000000001</v>
      </c>
      <c r="AN3130">
        <v>16825.36</v>
      </c>
      <c r="AO3130">
        <v>15576.536</v>
      </c>
      <c r="AP3130">
        <v>17543.632000000001</v>
      </c>
      <c r="AQ3130">
        <v>18401.752</v>
      </c>
      <c r="AR3130">
        <v>18376.963</v>
      </c>
      <c r="AS3130">
        <v>17863.562000000002</v>
      </c>
      <c r="AT3130">
        <v>17791.285</v>
      </c>
      <c r="AU3130">
        <v>65.375</v>
      </c>
      <c r="AV3130">
        <v>64.375</v>
      </c>
      <c r="AW3130">
        <v>64.025000000000006</v>
      </c>
      <c r="AX3130">
        <v>63.25</v>
      </c>
      <c r="AY3130">
        <v>63.075000000000003</v>
      </c>
      <c r="AZ3130">
        <v>62.674999999999997</v>
      </c>
      <c r="BA3130">
        <v>61.9</v>
      </c>
      <c r="BB3130">
        <v>61.524999999999999</v>
      </c>
      <c r="BC3130">
        <v>62.075000000000003</v>
      </c>
      <c r="BD3130">
        <v>63.875</v>
      </c>
      <c r="BE3130">
        <v>67.525000000000006</v>
      </c>
      <c r="BF3130">
        <v>71.474999999999994</v>
      </c>
      <c r="BG3130">
        <v>74.375</v>
      </c>
      <c r="BH3130">
        <v>75.599999999999994</v>
      </c>
      <c r="BI3130">
        <v>77.05</v>
      </c>
      <c r="BJ3130">
        <v>77.924999999999997</v>
      </c>
      <c r="BK3130">
        <v>78.325000000000003</v>
      </c>
      <c r="BL3130">
        <v>77.45</v>
      </c>
      <c r="BM3130">
        <v>75.625</v>
      </c>
      <c r="BN3130">
        <v>72.75</v>
      </c>
      <c r="BO3130">
        <v>69.775000000000006</v>
      </c>
      <c r="BP3130">
        <v>68.224999999999994</v>
      </c>
      <c r="BQ3130">
        <v>67.875</v>
      </c>
      <c r="BR3130">
        <v>66.825000000000003</v>
      </c>
      <c r="BS3130">
        <v>-364.50599999999997</v>
      </c>
      <c r="BT3130">
        <v>-464.24740000000003</v>
      </c>
      <c r="BU3130">
        <v>-396.45690000000002</v>
      </c>
      <c r="BV3130">
        <v>-493.2</v>
      </c>
      <c r="BW3130">
        <v>-561.90779999999995</v>
      </c>
      <c r="BX3130">
        <v>-234.21379999999999</v>
      </c>
      <c r="BY3130">
        <v>-152.96700000000001</v>
      </c>
      <c r="BZ3130">
        <v>289.44990000000001</v>
      </c>
      <c r="CA3130">
        <v>-34.8626</v>
      </c>
      <c r="CB3130">
        <v>683.3818</v>
      </c>
      <c r="CC3130">
        <v>449.66809999999998</v>
      </c>
      <c r="CD3130">
        <v>419.14019999999999</v>
      </c>
      <c r="CE3130">
        <v>835.85720000000003</v>
      </c>
      <c r="CF3130">
        <v>458.38069999999999</v>
      </c>
      <c r="CG3130">
        <v>428.57400000000001</v>
      </c>
      <c r="CH3130">
        <v>311.78820000000002</v>
      </c>
      <c r="CI3130">
        <v>160.71449999999999</v>
      </c>
      <c r="CJ3130">
        <v>1170.4290000000001</v>
      </c>
      <c r="CK3130">
        <v>2308.2150000000001</v>
      </c>
      <c r="CL3130">
        <v>375.89210000000003</v>
      </c>
      <c r="CM3130">
        <v>-513.97280000000001</v>
      </c>
      <c r="CN3130">
        <v>-704.00120000000004</v>
      </c>
      <c r="CO3130">
        <v>-353.88810000000001</v>
      </c>
      <c r="CP3130">
        <v>-422.23340000000002</v>
      </c>
      <c r="CQ3130">
        <v>18308.060000000001</v>
      </c>
      <c r="CR3130">
        <v>9553.5930000000008</v>
      </c>
      <c r="CS3130">
        <v>10305.18</v>
      </c>
      <c r="CT3130">
        <v>11606.87</v>
      </c>
      <c r="CU3130">
        <v>6780.9669999999996</v>
      </c>
      <c r="CV3130">
        <v>5627.2479999999996</v>
      </c>
      <c r="CW3130">
        <v>4121.3819999999996</v>
      </c>
      <c r="CX3130">
        <v>4128.2619999999997</v>
      </c>
      <c r="CY3130">
        <v>5991.32</v>
      </c>
      <c r="CZ3130">
        <v>10844.85</v>
      </c>
      <c r="DA3130">
        <v>14013.8</v>
      </c>
      <c r="DB3130">
        <v>21578.89</v>
      </c>
      <c r="DC3130">
        <v>24208.49</v>
      </c>
      <c r="DD3130">
        <v>23309.18</v>
      </c>
      <c r="DE3130">
        <v>22313.38</v>
      </c>
      <c r="DF3130">
        <v>21665.759999999998</v>
      </c>
      <c r="DG3130">
        <v>19943.12</v>
      </c>
      <c r="DH3130">
        <v>20022.900000000001</v>
      </c>
      <c r="DI3130">
        <v>16827.32</v>
      </c>
      <c r="DJ3130">
        <v>16868.09</v>
      </c>
      <c r="DK3130">
        <v>29264.52</v>
      </c>
      <c r="DL3130">
        <v>15129.77</v>
      </c>
      <c r="DM3130">
        <v>13668.69</v>
      </c>
      <c r="DN3130">
        <v>13595.71</v>
      </c>
      <c r="DO3130">
        <v>19</v>
      </c>
      <c r="DP3130">
        <v>19</v>
      </c>
    </row>
    <row r="3131" spans="1:120" hidden="1" x14ac:dyDescent="0.25">
      <c r="A3131" t="str">
        <f t="shared" si="48"/>
        <v>Size_Grp-Below 20 kW_All CBP_44490</v>
      </c>
      <c r="B3131" t="s">
        <v>62</v>
      </c>
      <c r="C3131" t="s">
        <v>259</v>
      </c>
      <c r="D3131" t="s">
        <v>61</v>
      </c>
      <c r="E3131" t="s">
        <v>61</v>
      </c>
      <c r="F3131" t="s">
        <v>61</v>
      </c>
      <c r="G3131" t="s">
        <v>61</v>
      </c>
      <c r="H3131" t="s">
        <v>61</v>
      </c>
      <c r="I3131" t="s">
        <v>61</v>
      </c>
      <c r="J3131" t="s">
        <v>260</v>
      </c>
      <c r="K3131" t="s">
        <v>197</v>
      </c>
      <c r="L3131" s="18">
        <v>44490</v>
      </c>
      <c r="M3131">
        <v>19</v>
      </c>
      <c r="N3131">
        <v>19</v>
      </c>
      <c r="O3131" t="s">
        <v>263</v>
      </c>
      <c r="P3131">
        <v>20</v>
      </c>
      <c r="Q3131">
        <v>20</v>
      </c>
      <c r="R3131">
        <v>1</v>
      </c>
      <c r="S3131">
        <v>0</v>
      </c>
      <c r="T3131">
        <v>0</v>
      </c>
      <c r="U3131">
        <v>0</v>
      </c>
      <c r="V3131">
        <v>0</v>
      </c>
      <c r="W3131">
        <v>64.405000000000001</v>
      </c>
      <c r="X3131">
        <v>64.375</v>
      </c>
      <c r="Y3131">
        <v>67.819000000000003</v>
      </c>
      <c r="Z3131">
        <v>70.17</v>
      </c>
      <c r="AA3131">
        <v>68.59</v>
      </c>
      <c r="AB3131">
        <v>81.704999999999998</v>
      </c>
      <c r="AC3131">
        <v>86.170500000000004</v>
      </c>
      <c r="AD3131">
        <v>96.813999999999993</v>
      </c>
      <c r="AE3131">
        <v>114.761</v>
      </c>
      <c r="AF3131">
        <v>151.77000000000001</v>
      </c>
      <c r="AG3131">
        <v>184.48400000000001</v>
      </c>
      <c r="AH3131">
        <v>186.37899999999999</v>
      </c>
      <c r="AI3131">
        <v>202.94399999999999</v>
      </c>
      <c r="AJ3131">
        <v>209.84899999999999</v>
      </c>
      <c r="AK3131">
        <v>213.25700000000001</v>
      </c>
      <c r="AL3131">
        <v>211.45867000000001</v>
      </c>
      <c r="AM3131">
        <v>224.79933</v>
      </c>
      <c r="AN3131">
        <v>235.05699999999999</v>
      </c>
      <c r="AO3131">
        <v>181.976</v>
      </c>
      <c r="AP3131">
        <v>210.86600000000001</v>
      </c>
      <c r="AQ3131">
        <v>191.87100000000001</v>
      </c>
      <c r="AR3131">
        <v>145.303</v>
      </c>
      <c r="AS3131">
        <v>73.216999999999999</v>
      </c>
      <c r="AT3131">
        <v>66.489000000000004</v>
      </c>
      <c r="AU3131">
        <v>58.015000000000001</v>
      </c>
      <c r="AV3131">
        <v>56.704999999999998</v>
      </c>
      <c r="AW3131">
        <v>56.8125</v>
      </c>
      <c r="AX3131">
        <v>56.762500000000003</v>
      </c>
      <c r="AY3131">
        <v>56.752499999999998</v>
      </c>
      <c r="AZ3131">
        <v>56.897500000000001</v>
      </c>
      <c r="BA3131">
        <v>57.092500000000001</v>
      </c>
      <c r="BB3131">
        <v>57.174999999999997</v>
      </c>
      <c r="BC3131">
        <v>57.512500000000003</v>
      </c>
      <c r="BD3131">
        <v>58.227499999999999</v>
      </c>
      <c r="BE3131">
        <v>58.94</v>
      </c>
      <c r="BF3131">
        <v>60.147500000000001</v>
      </c>
      <c r="BG3131">
        <v>62.375</v>
      </c>
      <c r="BH3131">
        <v>63.772500000000001</v>
      </c>
      <c r="BI3131">
        <v>65.692499999999995</v>
      </c>
      <c r="BJ3131">
        <v>66.569999999999993</v>
      </c>
      <c r="BK3131">
        <v>66.819999999999993</v>
      </c>
      <c r="BL3131">
        <v>65.89</v>
      </c>
      <c r="BM3131">
        <v>64.122500000000002</v>
      </c>
      <c r="BN3131">
        <v>62.467500000000001</v>
      </c>
      <c r="BO3131">
        <v>61.244999999999997</v>
      </c>
      <c r="BP3131">
        <v>60.307499999999997</v>
      </c>
      <c r="BQ3131">
        <v>59.667499999999997</v>
      </c>
      <c r="BR3131">
        <v>59.452500000000001</v>
      </c>
      <c r="BS3131">
        <v>1.912066</v>
      </c>
      <c r="BT3131">
        <v>3.7675800000000002</v>
      </c>
      <c r="BU3131">
        <v>-0.81411960000000005</v>
      </c>
      <c r="BV3131">
        <v>-1.7844230000000001</v>
      </c>
      <c r="BW3131">
        <v>7.9777690000000003</v>
      </c>
      <c r="BX3131">
        <v>4.9870739999999998</v>
      </c>
      <c r="BY3131">
        <v>3.3463669999999999</v>
      </c>
      <c r="BZ3131">
        <v>-6.2345560000000004</v>
      </c>
      <c r="CA3131">
        <v>-3.5654089999999998</v>
      </c>
      <c r="CB3131">
        <v>-9.8961249999999996</v>
      </c>
      <c r="CC3131">
        <v>-1.0548169999999999</v>
      </c>
      <c r="CD3131">
        <v>10.67287</v>
      </c>
      <c r="CE3131">
        <v>4.4824700000000002</v>
      </c>
      <c r="CF3131">
        <v>8.0382920000000002</v>
      </c>
      <c r="CG3131">
        <v>10.460599999999999</v>
      </c>
      <c r="CH3131">
        <v>14.108470000000001</v>
      </c>
      <c r="CI3131">
        <v>-2.679252</v>
      </c>
      <c r="CJ3131">
        <v>-19.758959999999998</v>
      </c>
      <c r="CK3131">
        <v>23.094809999999999</v>
      </c>
      <c r="CL3131">
        <v>-15.05209</v>
      </c>
      <c r="CM3131">
        <v>-5.0251210000000004</v>
      </c>
      <c r="CN3131">
        <v>-3.8878089999999998</v>
      </c>
      <c r="CO3131">
        <v>3.5812949999999999</v>
      </c>
      <c r="CP3131">
        <v>-0.1267163</v>
      </c>
      <c r="CQ3131">
        <v>1.0496300000000001</v>
      </c>
      <c r="CR3131">
        <v>0.69788240000000001</v>
      </c>
      <c r="CS3131">
        <v>1.168355</v>
      </c>
      <c r="CT3131">
        <v>0.98212200000000005</v>
      </c>
      <c r="CU3131">
        <v>1.7010860000000001</v>
      </c>
      <c r="CV3131">
        <v>1.6849749999999999</v>
      </c>
      <c r="CW3131">
        <v>1.4380200000000001</v>
      </c>
      <c r="CX3131">
        <v>2.5149189999999999</v>
      </c>
      <c r="CY3131">
        <v>2.2745000000000002</v>
      </c>
      <c r="CZ3131">
        <v>3.0146250000000001</v>
      </c>
      <c r="DA3131">
        <v>3.7825600000000001</v>
      </c>
      <c r="DB3131">
        <v>3.0998100000000002</v>
      </c>
      <c r="DC3131">
        <v>3.7314289999999999</v>
      </c>
      <c r="DD3131">
        <v>4.6490099999999996</v>
      </c>
      <c r="DE3131">
        <v>5.1388230000000004</v>
      </c>
      <c r="DF3131">
        <v>4.8043570000000004</v>
      </c>
      <c r="DG3131">
        <v>5.1984519999999996</v>
      </c>
      <c r="DH3131">
        <v>4.2957179999999999</v>
      </c>
      <c r="DI3131">
        <v>5.534586</v>
      </c>
      <c r="DJ3131">
        <v>8.4644560000000002</v>
      </c>
      <c r="DK3131">
        <v>8.2247920000000008</v>
      </c>
      <c r="DL3131">
        <v>5.7969629999999999</v>
      </c>
      <c r="DM3131">
        <v>2.462154</v>
      </c>
      <c r="DN3131">
        <v>1.3047040000000001</v>
      </c>
      <c r="DO3131">
        <v>19</v>
      </c>
      <c r="DP3131">
        <v>20</v>
      </c>
    </row>
    <row r="3132" spans="1:120" hidden="1" x14ac:dyDescent="0.25">
      <c r="A3132" t="str">
        <f t="shared" si="48"/>
        <v>LCA-Northern Coast_All CBP_44490</v>
      </c>
      <c r="B3132" t="s">
        <v>62</v>
      </c>
      <c r="C3132" t="s">
        <v>222</v>
      </c>
      <c r="D3132" t="s">
        <v>104</v>
      </c>
      <c r="E3132" t="s">
        <v>61</v>
      </c>
      <c r="F3132" t="s">
        <v>61</v>
      </c>
      <c r="G3132" t="s">
        <v>61</v>
      </c>
      <c r="H3132" t="s">
        <v>61</v>
      </c>
      <c r="I3132" t="s">
        <v>61</v>
      </c>
      <c r="J3132" t="s">
        <v>61</v>
      </c>
      <c r="K3132" t="s">
        <v>197</v>
      </c>
      <c r="L3132" s="18">
        <v>44490</v>
      </c>
      <c r="M3132">
        <v>19</v>
      </c>
      <c r="N3132">
        <v>19</v>
      </c>
      <c r="O3132" t="s">
        <v>263</v>
      </c>
      <c r="P3132">
        <v>2</v>
      </c>
      <c r="Q3132">
        <v>2</v>
      </c>
      <c r="R3132">
        <v>1</v>
      </c>
      <c r="S3132">
        <v>0</v>
      </c>
      <c r="T3132">
        <v>1</v>
      </c>
      <c r="U3132">
        <v>0</v>
      </c>
      <c r="V3132">
        <v>1</v>
      </c>
      <c r="W3132">
        <v>12.8</v>
      </c>
      <c r="X3132">
        <v>12.8</v>
      </c>
      <c r="Y3132">
        <v>12.96</v>
      </c>
      <c r="Z3132">
        <v>12.56</v>
      </c>
      <c r="AA3132">
        <v>12.6</v>
      </c>
      <c r="AB3132">
        <v>12.48</v>
      </c>
      <c r="AC3132">
        <v>15.24</v>
      </c>
      <c r="AD3132">
        <v>23.36</v>
      </c>
      <c r="AE3132">
        <v>24.52</v>
      </c>
      <c r="AF3132">
        <v>33.76</v>
      </c>
      <c r="AG3132">
        <v>64.72</v>
      </c>
      <c r="AH3132">
        <v>66.680000000000007</v>
      </c>
      <c r="AI3132">
        <v>69.08</v>
      </c>
      <c r="AJ3132">
        <v>71.319999999999993</v>
      </c>
      <c r="AK3132">
        <v>69.2</v>
      </c>
      <c r="AL3132">
        <v>74.12</v>
      </c>
      <c r="AM3132">
        <v>76.48</v>
      </c>
      <c r="AN3132">
        <v>85.96</v>
      </c>
      <c r="AO3132">
        <v>63.72</v>
      </c>
      <c r="AP3132">
        <v>68.72</v>
      </c>
      <c r="AQ3132">
        <v>66.08</v>
      </c>
      <c r="AR3132">
        <v>46.2</v>
      </c>
      <c r="AS3132">
        <v>12.68</v>
      </c>
      <c r="AT3132">
        <v>12.8</v>
      </c>
      <c r="AU3132">
        <v>60.75</v>
      </c>
      <c r="AV3132">
        <v>59.85</v>
      </c>
      <c r="AW3132">
        <v>59.85</v>
      </c>
      <c r="AX3132">
        <v>60.05</v>
      </c>
      <c r="AY3132">
        <v>60.15</v>
      </c>
      <c r="AZ3132">
        <v>60.3</v>
      </c>
      <c r="BA3132">
        <v>60.4</v>
      </c>
      <c r="BB3132">
        <v>60.5</v>
      </c>
      <c r="BC3132">
        <v>60.8</v>
      </c>
      <c r="BD3132">
        <v>61.4</v>
      </c>
      <c r="BE3132">
        <v>62.4</v>
      </c>
      <c r="BF3132">
        <v>63.35</v>
      </c>
      <c r="BG3132">
        <v>64</v>
      </c>
      <c r="BH3132">
        <v>64.25</v>
      </c>
      <c r="BI3132">
        <v>64.2</v>
      </c>
      <c r="BJ3132">
        <v>64.05</v>
      </c>
      <c r="BK3132">
        <v>63.95</v>
      </c>
      <c r="BL3132">
        <v>63.75</v>
      </c>
      <c r="BM3132">
        <v>63.65</v>
      </c>
      <c r="BN3132">
        <v>63.5</v>
      </c>
      <c r="BO3132">
        <v>62.9</v>
      </c>
      <c r="BP3132">
        <v>62.4</v>
      </c>
      <c r="BQ3132">
        <v>61.9</v>
      </c>
      <c r="BR3132">
        <v>61.65</v>
      </c>
      <c r="BS3132">
        <v>0.98443599999999998</v>
      </c>
      <c r="BT3132">
        <v>0.88520239999999994</v>
      </c>
      <c r="BU3132">
        <v>0.56906800000000002</v>
      </c>
      <c r="BV3132">
        <v>0.93054340000000002</v>
      </c>
      <c r="BW3132">
        <v>0.90568300000000002</v>
      </c>
      <c r="BX3132">
        <v>4.2198469999999997</v>
      </c>
      <c r="BY3132">
        <v>2.6804399999999999</v>
      </c>
      <c r="BZ3132">
        <v>-4.3005620000000002</v>
      </c>
      <c r="CA3132">
        <v>-2.7639969999999998</v>
      </c>
      <c r="CB3132">
        <v>-0.80051419999999995</v>
      </c>
      <c r="CC3132">
        <v>-4.5544149999999997</v>
      </c>
      <c r="CD3132">
        <v>-0.91706849999999995</v>
      </c>
      <c r="CE3132">
        <v>-0.79063419999999995</v>
      </c>
      <c r="CF3132">
        <v>-0.80881879999999995</v>
      </c>
      <c r="CG3132">
        <v>2.6914980000000002</v>
      </c>
      <c r="CH3132">
        <v>-2.1582150000000002</v>
      </c>
      <c r="CI3132">
        <v>-4.5580790000000002</v>
      </c>
      <c r="CJ3132">
        <v>-16.096879999999999</v>
      </c>
      <c r="CK3132">
        <v>3.5442369999999999</v>
      </c>
      <c r="CL3132">
        <v>-1.436272</v>
      </c>
      <c r="CM3132">
        <v>-2.1124900000000002</v>
      </c>
      <c r="CN3132">
        <v>-1.424688</v>
      </c>
      <c r="CO3132">
        <v>3.1308560000000001</v>
      </c>
      <c r="CP3132">
        <v>1.0551600000000001</v>
      </c>
      <c r="CQ3132">
        <v>0.1975741</v>
      </c>
      <c r="CR3132">
        <v>0.10867</v>
      </c>
      <c r="CS3132">
        <v>0.1047217</v>
      </c>
      <c r="CT3132">
        <v>0.1009212</v>
      </c>
      <c r="CU3132">
        <v>0.1097829</v>
      </c>
      <c r="CV3132">
        <v>0.36202519999999999</v>
      </c>
      <c r="CW3132">
        <v>0.23348579999999999</v>
      </c>
      <c r="CX3132">
        <v>0.27960370000000001</v>
      </c>
      <c r="CY3132">
        <v>0.26759290000000002</v>
      </c>
      <c r="CZ3132">
        <v>0.35898350000000001</v>
      </c>
      <c r="DA3132">
        <v>1.7963450000000001</v>
      </c>
      <c r="DB3132">
        <v>0.46956320000000001</v>
      </c>
      <c r="DC3132">
        <v>0.45143739999999999</v>
      </c>
      <c r="DD3132">
        <v>0.50348780000000004</v>
      </c>
      <c r="DE3132">
        <v>0.457652</v>
      </c>
      <c r="DF3132">
        <v>0.46909889999999999</v>
      </c>
      <c r="DG3132">
        <v>0.49108879999999999</v>
      </c>
      <c r="DH3132">
        <v>0.52479719999999996</v>
      </c>
      <c r="DI3132">
        <v>1.1462779999999999</v>
      </c>
      <c r="DJ3132">
        <v>4.7265280000000001</v>
      </c>
      <c r="DK3132">
        <v>4.6512500000000001</v>
      </c>
      <c r="DL3132">
        <v>3.4164270000000001</v>
      </c>
      <c r="DM3132">
        <v>1.7621929999999999</v>
      </c>
      <c r="DN3132">
        <v>1.2017850000000001</v>
      </c>
      <c r="DO3132">
        <v>19</v>
      </c>
      <c r="DP3132">
        <v>20</v>
      </c>
    </row>
    <row r="3133" spans="1:120" hidden="1" x14ac:dyDescent="0.25">
      <c r="A3133" t="str">
        <f t="shared" si="48"/>
        <v>sublap_id-SLAP_PGCC_All Elect_44490</v>
      </c>
      <c r="B3133" t="s">
        <v>62</v>
      </c>
      <c r="C3133" t="s">
        <v>299</v>
      </c>
      <c r="D3133" t="s">
        <v>61</v>
      </c>
      <c r="E3133" t="s">
        <v>300</v>
      </c>
      <c r="F3133" t="s">
        <v>61</v>
      </c>
      <c r="G3133" t="s">
        <v>61</v>
      </c>
      <c r="H3133" t="s">
        <v>61</v>
      </c>
      <c r="I3133" t="s">
        <v>61</v>
      </c>
      <c r="J3133" t="s">
        <v>61</v>
      </c>
      <c r="K3133" t="s">
        <v>190</v>
      </c>
      <c r="L3133" s="18">
        <v>44490</v>
      </c>
      <c r="M3133">
        <v>19</v>
      </c>
      <c r="N3133">
        <v>19</v>
      </c>
      <c r="O3133" t="s">
        <v>263</v>
      </c>
      <c r="P3133">
        <v>32</v>
      </c>
      <c r="Q3133">
        <v>32</v>
      </c>
      <c r="R3133">
        <v>0</v>
      </c>
      <c r="S3133">
        <v>0</v>
      </c>
      <c r="T3133">
        <v>0</v>
      </c>
      <c r="U3133">
        <v>0</v>
      </c>
      <c r="V3133">
        <v>0</v>
      </c>
      <c r="W3133">
        <v>571.47500000000002</v>
      </c>
      <c r="X3133">
        <v>560.11300000000006</v>
      </c>
      <c r="Y3133">
        <v>556.39800000000002</v>
      </c>
      <c r="Z3133">
        <v>570.34199999999998</v>
      </c>
      <c r="AA3133">
        <v>593.57600000000002</v>
      </c>
      <c r="AB3133">
        <v>653.33399999999995</v>
      </c>
      <c r="AC3133">
        <v>759.66</v>
      </c>
      <c r="AD3133">
        <v>802.20500000000004</v>
      </c>
      <c r="AE3133">
        <v>886.75099999999998</v>
      </c>
      <c r="AF3133">
        <v>1033.3969999999999</v>
      </c>
      <c r="AG3133">
        <v>1350.942</v>
      </c>
      <c r="AH3133">
        <v>1462.308</v>
      </c>
      <c r="AI3133">
        <v>1527.0519999999999</v>
      </c>
      <c r="AJ3133">
        <v>1560.231</v>
      </c>
      <c r="AK3133">
        <v>1560.768</v>
      </c>
      <c r="AL3133">
        <v>1567.9549999999999</v>
      </c>
      <c r="AM3133">
        <v>1700.653</v>
      </c>
      <c r="AN3133">
        <v>1701.413</v>
      </c>
      <c r="AO3133">
        <v>1582.6130000000001</v>
      </c>
      <c r="AP3133">
        <v>1538.079</v>
      </c>
      <c r="AQ3133">
        <v>1363.1790000000001</v>
      </c>
      <c r="AR3133">
        <v>1006.371</v>
      </c>
      <c r="AS3133">
        <v>686.495</v>
      </c>
      <c r="AT3133">
        <v>622.86699999999996</v>
      </c>
      <c r="AU3133">
        <v>59.860937</v>
      </c>
      <c r="AV3133">
        <v>59.435938</v>
      </c>
      <c r="AW3133">
        <v>59.403125000000003</v>
      </c>
      <c r="AX3133">
        <v>59.003124999999997</v>
      </c>
      <c r="AY3133">
        <v>58.676563000000002</v>
      </c>
      <c r="AZ3133">
        <v>58.039062999999999</v>
      </c>
      <c r="BA3133">
        <v>58.098436999999997</v>
      </c>
      <c r="BB3133">
        <v>57.929687000000001</v>
      </c>
      <c r="BC3133">
        <v>58.932811999999998</v>
      </c>
      <c r="BD3133">
        <v>59.831249999999997</v>
      </c>
      <c r="BE3133">
        <v>62.042186999999998</v>
      </c>
      <c r="BF3133">
        <v>65.506249999999994</v>
      </c>
      <c r="BG3133">
        <v>67.417186999999998</v>
      </c>
      <c r="BH3133">
        <v>67.629687000000004</v>
      </c>
      <c r="BI3133">
        <v>67.184375000000003</v>
      </c>
      <c r="BJ3133">
        <v>66.992187999999999</v>
      </c>
      <c r="BK3133">
        <v>65.051562000000004</v>
      </c>
      <c r="BL3133">
        <v>64.8125</v>
      </c>
      <c r="BM3133">
        <v>62.310938</v>
      </c>
      <c r="BN3133">
        <v>61.960937999999999</v>
      </c>
      <c r="BO3133">
        <v>61.142187999999997</v>
      </c>
      <c r="BP3133">
        <v>61.096874999999997</v>
      </c>
      <c r="BQ3133">
        <v>60.942188000000002</v>
      </c>
      <c r="BR3133">
        <v>60.876562999999997</v>
      </c>
      <c r="BS3133">
        <v>15.811640000000001</v>
      </c>
      <c r="BT3133">
        <v>22.039570000000001</v>
      </c>
      <c r="BU3133">
        <v>20.209569999999999</v>
      </c>
      <c r="BV3133">
        <v>11.21308</v>
      </c>
      <c r="BW3133">
        <v>11.62228</v>
      </c>
      <c r="BX3133">
        <v>13.21552</v>
      </c>
      <c r="BY3133">
        <v>-14.8729</v>
      </c>
      <c r="BZ3133">
        <v>-16.273710000000001</v>
      </c>
      <c r="CA3133">
        <v>0.7400968</v>
      </c>
      <c r="CB3133">
        <v>10.578279999999999</v>
      </c>
      <c r="CC3133">
        <v>-40.203319999999998</v>
      </c>
      <c r="CD3133">
        <v>2.4564530000000002</v>
      </c>
      <c r="CE3133">
        <v>15.166320000000001</v>
      </c>
      <c r="CF3133">
        <v>36.75103</v>
      </c>
      <c r="CG3133">
        <v>80.926500000000004</v>
      </c>
      <c r="CH3133">
        <v>96.777690000000007</v>
      </c>
      <c r="CI3133">
        <v>-21.232240000000001</v>
      </c>
      <c r="CJ3133">
        <v>-47.662309999999998</v>
      </c>
      <c r="CK3133">
        <v>70.001980000000003</v>
      </c>
      <c r="CL3133">
        <v>26.127269999999999</v>
      </c>
      <c r="CM3133">
        <v>-28.023050000000001</v>
      </c>
      <c r="CN3133">
        <v>-32.47775</v>
      </c>
      <c r="CO3133">
        <v>15.08902</v>
      </c>
      <c r="CP3133">
        <v>6.7741870000000004</v>
      </c>
      <c r="CQ3133">
        <v>39.685670000000002</v>
      </c>
      <c r="CR3133">
        <v>31.552990000000001</v>
      </c>
      <c r="CS3133">
        <v>30.161719999999999</v>
      </c>
      <c r="CT3133">
        <v>29.366330000000001</v>
      </c>
      <c r="CU3133">
        <v>31.232130000000002</v>
      </c>
      <c r="CV3133">
        <v>80.806910000000002</v>
      </c>
      <c r="CW3133">
        <v>40.012430000000002</v>
      </c>
      <c r="CX3133">
        <v>37.798380000000002</v>
      </c>
      <c r="CY3133">
        <v>38.817340000000002</v>
      </c>
      <c r="CZ3133">
        <v>65.140590000000003</v>
      </c>
      <c r="DA3133">
        <v>193.58680000000001</v>
      </c>
      <c r="DB3133">
        <v>113.2099</v>
      </c>
      <c r="DC3133">
        <v>139.53450000000001</v>
      </c>
      <c r="DD3133">
        <v>191.28800000000001</v>
      </c>
      <c r="DE3133">
        <v>177.36930000000001</v>
      </c>
      <c r="DF3133">
        <v>225.0907</v>
      </c>
      <c r="DG3133">
        <v>246.0504</v>
      </c>
      <c r="DH3133">
        <v>205.0762</v>
      </c>
      <c r="DI3133">
        <v>234.6591</v>
      </c>
      <c r="DJ3133">
        <v>300.83199999999999</v>
      </c>
      <c r="DK3133">
        <v>373.98259999999999</v>
      </c>
      <c r="DL3133">
        <v>214.65469999999999</v>
      </c>
      <c r="DM3133">
        <v>75.950739999999996</v>
      </c>
      <c r="DN3133">
        <v>30.32077</v>
      </c>
      <c r="DO3133">
        <v>19</v>
      </c>
      <c r="DP3133">
        <v>19</v>
      </c>
    </row>
    <row r="3134" spans="1:120" hidden="1" x14ac:dyDescent="0.25">
      <c r="A3134" t="str">
        <f t="shared" si="48"/>
        <v>sublap_id-SLAP_PGSI_All Elect_44490</v>
      </c>
      <c r="B3134" t="s">
        <v>62</v>
      </c>
      <c r="C3134" t="s">
        <v>277</v>
      </c>
      <c r="D3134" t="s">
        <v>61</v>
      </c>
      <c r="E3134" t="s">
        <v>278</v>
      </c>
      <c r="F3134" t="s">
        <v>61</v>
      </c>
      <c r="G3134" t="s">
        <v>61</v>
      </c>
      <c r="H3134" t="s">
        <v>61</v>
      </c>
      <c r="I3134" t="s">
        <v>61</v>
      </c>
      <c r="J3134" t="s">
        <v>61</v>
      </c>
      <c r="K3134" t="s">
        <v>190</v>
      </c>
      <c r="L3134" s="18">
        <v>44490</v>
      </c>
      <c r="M3134">
        <v>19</v>
      </c>
      <c r="N3134">
        <v>19</v>
      </c>
      <c r="O3134" t="s">
        <v>263</v>
      </c>
      <c r="P3134">
        <v>38</v>
      </c>
      <c r="Q3134">
        <v>38</v>
      </c>
      <c r="R3134">
        <v>0</v>
      </c>
      <c r="S3134">
        <v>0</v>
      </c>
      <c r="T3134">
        <v>0</v>
      </c>
      <c r="U3134">
        <v>0</v>
      </c>
      <c r="V3134">
        <v>0</v>
      </c>
      <c r="W3134">
        <v>501.47500000000002</v>
      </c>
      <c r="X3134">
        <v>482.64</v>
      </c>
      <c r="Y3134">
        <v>453.87200000000001</v>
      </c>
      <c r="Z3134">
        <v>492.68799999999999</v>
      </c>
      <c r="AA3134">
        <v>468.65699999999998</v>
      </c>
      <c r="AB3134">
        <v>541.41300000000001</v>
      </c>
      <c r="AC3134">
        <v>622.33799999999997</v>
      </c>
      <c r="AD3134">
        <v>727.101</v>
      </c>
      <c r="AE3134">
        <v>877.27099999999996</v>
      </c>
      <c r="AF3134">
        <v>972.21799999999996</v>
      </c>
      <c r="AG3134">
        <v>1028.729</v>
      </c>
      <c r="AH3134">
        <v>997.78800000000001</v>
      </c>
      <c r="AI3134">
        <v>989.07</v>
      </c>
      <c r="AJ3134">
        <v>1005.015</v>
      </c>
      <c r="AK3134">
        <v>1075.27</v>
      </c>
      <c r="AL3134">
        <v>1132.1199999999999</v>
      </c>
      <c r="AM3134">
        <v>1168.8779999999999</v>
      </c>
      <c r="AN3134">
        <v>1169.537</v>
      </c>
      <c r="AO3134">
        <v>1031.211</v>
      </c>
      <c r="AP3134">
        <v>1137.5650000000001</v>
      </c>
      <c r="AQ3134">
        <v>987.24400000000003</v>
      </c>
      <c r="AR3134">
        <v>782.20799999999997</v>
      </c>
      <c r="AS3134">
        <v>551.28899999999999</v>
      </c>
      <c r="AT3134">
        <v>514.51900000000001</v>
      </c>
      <c r="AU3134">
        <v>60.471052999999998</v>
      </c>
      <c r="AV3134">
        <v>58.865788999999999</v>
      </c>
      <c r="AW3134">
        <v>59.331578999999998</v>
      </c>
      <c r="AX3134">
        <v>59.652631999999997</v>
      </c>
      <c r="AY3134">
        <v>59.227632</v>
      </c>
      <c r="AZ3134">
        <v>59.205263000000002</v>
      </c>
      <c r="BA3134">
        <v>59.665788999999997</v>
      </c>
      <c r="BB3134">
        <v>59.701315999999998</v>
      </c>
      <c r="BC3134">
        <v>60.152631999999997</v>
      </c>
      <c r="BD3134">
        <v>60.667104999999999</v>
      </c>
      <c r="BE3134">
        <v>59.85</v>
      </c>
      <c r="BF3134">
        <v>59.827632000000001</v>
      </c>
      <c r="BG3134">
        <v>61.298684000000002</v>
      </c>
      <c r="BH3134">
        <v>65.263158000000004</v>
      </c>
      <c r="BI3134">
        <v>68.726315999999997</v>
      </c>
      <c r="BJ3134">
        <v>71.109211000000002</v>
      </c>
      <c r="BK3134">
        <v>71.275000000000006</v>
      </c>
      <c r="BL3134">
        <v>69.872367999999994</v>
      </c>
      <c r="BM3134">
        <v>67.931578999999999</v>
      </c>
      <c r="BN3134">
        <v>65.657894999999996</v>
      </c>
      <c r="BO3134">
        <v>64.248683999999997</v>
      </c>
      <c r="BP3134">
        <v>63.228946999999998</v>
      </c>
      <c r="BQ3134">
        <v>62.527631999999997</v>
      </c>
      <c r="BR3134">
        <v>62.181578999999999</v>
      </c>
      <c r="BS3134">
        <v>-3.8979659999999998</v>
      </c>
      <c r="BT3134">
        <v>20.038229999999999</v>
      </c>
      <c r="BU3134">
        <v>30.33858</v>
      </c>
      <c r="BV3134">
        <v>-8.3092129999999997</v>
      </c>
      <c r="BW3134">
        <v>28.981999999999999</v>
      </c>
      <c r="BX3134">
        <v>13.307270000000001</v>
      </c>
      <c r="BY3134">
        <v>-2.7456360000000002</v>
      </c>
      <c r="BZ3134">
        <v>16.140809999999998</v>
      </c>
      <c r="CA3134">
        <v>-4.4094790000000001</v>
      </c>
      <c r="CB3134">
        <v>-77.570790000000002</v>
      </c>
      <c r="CC3134">
        <v>-115.2388</v>
      </c>
      <c r="CD3134">
        <v>-58.622230000000002</v>
      </c>
      <c r="CE3134">
        <v>-23.779419999999998</v>
      </c>
      <c r="CF3134">
        <v>-9.0495660000000004</v>
      </c>
      <c r="CG3134">
        <v>-38.90869</v>
      </c>
      <c r="CH3134">
        <v>-39.700839999999999</v>
      </c>
      <c r="CI3134">
        <v>-90.403239999999997</v>
      </c>
      <c r="CJ3134">
        <v>-115.3792</v>
      </c>
      <c r="CK3134">
        <v>132.923</v>
      </c>
      <c r="CL3134">
        <v>-34.336770000000001</v>
      </c>
      <c r="CM3134">
        <v>-21.50854</v>
      </c>
      <c r="CN3134">
        <v>-1.9107700000000001</v>
      </c>
      <c r="CO3134">
        <v>3.730693</v>
      </c>
      <c r="CP3134">
        <v>-17.50292</v>
      </c>
      <c r="CQ3134">
        <v>141.233</v>
      </c>
      <c r="CR3134">
        <v>82.590230000000005</v>
      </c>
      <c r="CS3134">
        <v>126.432</v>
      </c>
      <c r="CT3134">
        <v>83.942790000000002</v>
      </c>
      <c r="CU3134">
        <v>73.575519999999997</v>
      </c>
      <c r="CV3134">
        <v>54.444249999999997</v>
      </c>
      <c r="CW3134">
        <v>59.563929999999999</v>
      </c>
      <c r="CX3134">
        <v>78.026859999999999</v>
      </c>
      <c r="CY3134">
        <v>83.500020000000006</v>
      </c>
      <c r="CZ3134">
        <v>157.11609999999999</v>
      </c>
      <c r="DA3134">
        <v>149.9547</v>
      </c>
      <c r="DB3134">
        <v>94.407049999999998</v>
      </c>
      <c r="DC3134">
        <v>57.909149999999997</v>
      </c>
      <c r="DD3134">
        <v>55.802149999999997</v>
      </c>
      <c r="DE3134">
        <v>91.280079999999998</v>
      </c>
      <c r="DF3134">
        <v>136.43469999999999</v>
      </c>
      <c r="DG3134">
        <v>180.99260000000001</v>
      </c>
      <c r="DH3134">
        <v>225.1532</v>
      </c>
      <c r="DI3134">
        <v>161.28579999999999</v>
      </c>
      <c r="DJ3134">
        <v>184.70099999999999</v>
      </c>
      <c r="DK3134">
        <v>187.226</v>
      </c>
      <c r="DL3134">
        <v>127.96129999999999</v>
      </c>
      <c r="DM3134">
        <v>99.891130000000004</v>
      </c>
      <c r="DN3134">
        <v>86.532550000000001</v>
      </c>
      <c r="DO3134">
        <v>19</v>
      </c>
      <c r="DP3134">
        <v>19</v>
      </c>
    </row>
    <row r="3135" spans="1:120" hidden="1" x14ac:dyDescent="0.25">
      <c r="A3135" t="str">
        <f t="shared" si="48"/>
        <v>Aggregator-Voltus, Inc._All Elect_44490</v>
      </c>
      <c r="B3135" t="s">
        <v>62</v>
      </c>
      <c r="C3135" t="s">
        <v>221</v>
      </c>
      <c r="D3135" t="s">
        <v>61</v>
      </c>
      <c r="E3135" t="s">
        <v>61</v>
      </c>
      <c r="F3135" t="s">
        <v>198</v>
      </c>
      <c r="G3135" t="s">
        <v>61</v>
      </c>
      <c r="H3135" t="s">
        <v>61</v>
      </c>
      <c r="I3135" t="s">
        <v>61</v>
      </c>
      <c r="J3135" t="s">
        <v>61</v>
      </c>
      <c r="K3135" t="s">
        <v>190</v>
      </c>
      <c r="L3135" s="18">
        <v>44490</v>
      </c>
      <c r="M3135">
        <v>19</v>
      </c>
      <c r="N3135">
        <v>19</v>
      </c>
      <c r="O3135" t="s">
        <v>263</v>
      </c>
      <c r="P3135">
        <v>23</v>
      </c>
      <c r="Q3135">
        <v>23</v>
      </c>
      <c r="R3135">
        <v>0</v>
      </c>
      <c r="S3135">
        <v>0</v>
      </c>
      <c r="T3135">
        <v>0</v>
      </c>
      <c r="U3135">
        <v>0</v>
      </c>
      <c r="V3135">
        <v>0</v>
      </c>
      <c r="W3135">
        <v>2077.9989999999998</v>
      </c>
      <c r="X3135">
        <v>1859.867</v>
      </c>
      <c r="Y3135">
        <v>1858.4290000000001</v>
      </c>
      <c r="Z3135">
        <v>1869.9079999999999</v>
      </c>
      <c r="AA3135">
        <v>1865.0450000000001</v>
      </c>
      <c r="AB3135">
        <v>1945.511</v>
      </c>
      <c r="AC3135">
        <v>1970.6959999999999</v>
      </c>
      <c r="AD3135">
        <v>1503.4490000000001</v>
      </c>
      <c r="AE3135">
        <v>1203.374</v>
      </c>
      <c r="AF3135">
        <v>1124.903</v>
      </c>
      <c r="AG3135">
        <v>1115.7919999999999</v>
      </c>
      <c r="AH3135">
        <v>1348.242</v>
      </c>
      <c r="AI3135">
        <v>1401.0050000000001</v>
      </c>
      <c r="AJ3135">
        <v>1415.9639999999999</v>
      </c>
      <c r="AK3135">
        <v>1374.3009999999999</v>
      </c>
      <c r="AL3135">
        <v>1306.0350000000001</v>
      </c>
      <c r="AM3135">
        <v>1259.4000000000001</v>
      </c>
      <c r="AN3135">
        <v>980.64380000000006</v>
      </c>
      <c r="AO3135">
        <v>417.97449999999998</v>
      </c>
      <c r="AP3135">
        <v>744.41399999999999</v>
      </c>
      <c r="AQ3135">
        <v>850.51400000000001</v>
      </c>
      <c r="AR3135">
        <v>903.16600000000005</v>
      </c>
      <c r="AS3135">
        <v>881.47249999999997</v>
      </c>
      <c r="AT3135">
        <v>896.84699999999998</v>
      </c>
      <c r="AU3135">
        <v>65.929545000000005</v>
      </c>
      <c r="AV3135">
        <v>63.877273000000002</v>
      </c>
      <c r="AW3135">
        <v>63.497726999999998</v>
      </c>
      <c r="AX3135">
        <v>62.604545000000002</v>
      </c>
      <c r="AY3135">
        <v>62.102272999999997</v>
      </c>
      <c r="AZ3135">
        <v>61.243181999999997</v>
      </c>
      <c r="BA3135">
        <v>60.334091000000001</v>
      </c>
      <c r="BB3135">
        <v>60.190908999999998</v>
      </c>
      <c r="BC3135">
        <v>60.888635999999998</v>
      </c>
      <c r="BD3135">
        <v>63.165908999999999</v>
      </c>
      <c r="BE3135">
        <v>67.029544999999999</v>
      </c>
      <c r="BF3135">
        <v>70.377273000000002</v>
      </c>
      <c r="BG3135">
        <v>72.963635999999994</v>
      </c>
      <c r="BH3135">
        <v>76.093181999999999</v>
      </c>
      <c r="BI3135">
        <v>79.038635999999997</v>
      </c>
      <c r="BJ3135">
        <v>80.034091000000004</v>
      </c>
      <c r="BK3135">
        <v>79.822727</v>
      </c>
      <c r="BL3135">
        <v>79.325000000000003</v>
      </c>
      <c r="BM3135">
        <v>76.897727000000003</v>
      </c>
      <c r="BN3135">
        <v>73.952273000000005</v>
      </c>
      <c r="BO3135">
        <v>71.172726999999995</v>
      </c>
      <c r="BP3135">
        <v>69.968181999999999</v>
      </c>
      <c r="BQ3135">
        <v>69.900000000000006</v>
      </c>
      <c r="BR3135">
        <v>68.281818000000001</v>
      </c>
      <c r="BS3135">
        <v>-852.07010000000002</v>
      </c>
      <c r="BT3135">
        <v>-561.67370000000005</v>
      </c>
      <c r="BU3135">
        <v>-571.32169999999996</v>
      </c>
      <c r="BV3135">
        <v>-497.31119999999999</v>
      </c>
      <c r="BW3135">
        <v>-501.4425</v>
      </c>
      <c r="BX3135">
        <v>-510.73700000000002</v>
      </c>
      <c r="BY3135">
        <v>-444.66</v>
      </c>
      <c r="BZ3135">
        <v>140.64879999999999</v>
      </c>
      <c r="CA3135">
        <v>599.26589999999999</v>
      </c>
      <c r="CB3135">
        <v>708.38199999999995</v>
      </c>
      <c r="CC3135">
        <v>704.43209999999999</v>
      </c>
      <c r="CD3135">
        <v>520.91049999999996</v>
      </c>
      <c r="CE3135">
        <v>451.69990000000001</v>
      </c>
      <c r="CF3135">
        <v>429.02789999999999</v>
      </c>
      <c r="CG3135">
        <v>492.10210000000001</v>
      </c>
      <c r="CH3135">
        <v>348.12790000000001</v>
      </c>
      <c r="CI3135">
        <v>266.13060000000002</v>
      </c>
      <c r="CJ3135">
        <v>489.55950000000001</v>
      </c>
      <c r="CK3135">
        <v>1026.963</v>
      </c>
      <c r="CL3135">
        <v>672.72879999999998</v>
      </c>
      <c r="CM3135">
        <v>569.72149999999999</v>
      </c>
      <c r="CN3135">
        <v>520.90610000000004</v>
      </c>
      <c r="CO3135">
        <v>520.43290000000002</v>
      </c>
      <c r="CP3135">
        <v>530.69780000000003</v>
      </c>
      <c r="CQ3135">
        <v>3045.5970000000002</v>
      </c>
      <c r="CR3135">
        <v>1420.163</v>
      </c>
      <c r="CS3135">
        <v>1416.316</v>
      </c>
      <c r="CT3135">
        <v>1400.329</v>
      </c>
      <c r="CU3135">
        <v>1282.346</v>
      </c>
      <c r="CV3135">
        <v>1116.587</v>
      </c>
      <c r="CW3135">
        <v>699.51030000000003</v>
      </c>
      <c r="CX3135">
        <v>677.75369999999998</v>
      </c>
      <c r="CY3135">
        <v>1274.3900000000001</v>
      </c>
      <c r="CZ3135">
        <v>1785.9670000000001</v>
      </c>
      <c r="DA3135">
        <v>2102.2190000000001</v>
      </c>
      <c r="DB3135">
        <v>2692.9749999999999</v>
      </c>
      <c r="DC3135">
        <v>2863.4450000000002</v>
      </c>
      <c r="DD3135">
        <v>2962.9430000000002</v>
      </c>
      <c r="DE3135">
        <v>3127.7420000000002</v>
      </c>
      <c r="DF3135">
        <v>3092.5810000000001</v>
      </c>
      <c r="DG3135">
        <v>3268.2080000000001</v>
      </c>
      <c r="DH3135">
        <v>3476.4929999999999</v>
      </c>
      <c r="DI3135">
        <v>3282.346</v>
      </c>
      <c r="DJ3135">
        <v>3248.0940000000001</v>
      </c>
      <c r="DK3135">
        <v>4021.3679999999999</v>
      </c>
      <c r="DL3135">
        <v>3308.8910000000001</v>
      </c>
      <c r="DM3135">
        <v>3156.902</v>
      </c>
      <c r="DN3135">
        <v>3120.85</v>
      </c>
      <c r="DO3135">
        <v>19</v>
      </c>
      <c r="DP3135">
        <v>19</v>
      </c>
    </row>
    <row r="3136" spans="1:120" hidden="1" x14ac:dyDescent="0.25">
      <c r="A3136" t="str">
        <f t="shared" si="48"/>
        <v>LCA-Stockton_All Elect_44490</v>
      </c>
      <c r="B3136" t="s">
        <v>62</v>
      </c>
      <c r="C3136" t="s">
        <v>213</v>
      </c>
      <c r="D3136" t="s">
        <v>39</v>
      </c>
      <c r="E3136" t="s">
        <v>61</v>
      </c>
      <c r="F3136" t="s">
        <v>61</v>
      </c>
      <c r="G3136" t="s">
        <v>61</v>
      </c>
      <c r="H3136" t="s">
        <v>61</v>
      </c>
      <c r="I3136" t="s">
        <v>61</v>
      </c>
      <c r="J3136" t="s">
        <v>61</v>
      </c>
      <c r="K3136" t="s">
        <v>190</v>
      </c>
      <c r="L3136" s="18">
        <v>44490</v>
      </c>
      <c r="M3136">
        <v>19</v>
      </c>
      <c r="N3136">
        <v>19</v>
      </c>
      <c r="O3136" t="s">
        <v>263</v>
      </c>
      <c r="P3136">
        <v>22</v>
      </c>
      <c r="Q3136">
        <v>21</v>
      </c>
      <c r="R3136">
        <v>0</v>
      </c>
      <c r="S3136">
        <v>0</v>
      </c>
      <c r="T3136">
        <v>0</v>
      </c>
      <c r="U3136">
        <v>0</v>
      </c>
      <c r="V3136">
        <v>0</v>
      </c>
      <c r="W3136">
        <v>737.99</v>
      </c>
      <c r="X3136">
        <v>744.73037999999997</v>
      </c>
      <c r="Y3136">
        <v>718.44875999999999</v>
      </c>
      <c r="Z3136">
        <v>686.10037999999997</v>
      </c>
      <c r="AA3136">
        <v>702.19600000000003</v>
      </c>
      <c r="AB3136">
        <v>885.55448000000001</v>
      </c>
      <c r="AC3136">
        <v>984.28524000000004</v>
      </c>
      <c r="AD3136">
        <v>966.80676000000005</v>
      </c>
      <c r="AE3136">
        <v>1020.5276</v>
      </c>
      <c r="AF3136">
        <v>845.60248000000001</v>
      </c>
      <c r="AG3136">
        <v>1004.6646</v>
      </c>
      <c r="AH3136">
        <v>1341.1723999999999</v>
      </c>
      <c r="AI3136">
        <v>1344.9521999999999</v>
      </c>
      <c r="AJ3136">
        <v>1497.9296999999999</v>
      </c>
      <c r="AK3136">
        <v>1519.4635000000001</v>
      </c>
      <c r="AL3136">
        <v>1444.8371</v>
      </c>
      <c r="AM3136">
        <v>1465.6434999999999</v>
      </c>
      <c r="AN3136">
        <v>1363.6595</v>
      </c>
      <c r="AO3136">
        <v>1281.1532</v>
      </c>
      <c r="AP3136">
        <v>1265.1623999999999</v>
      </c>
      <c r="AQ3136">
        <v>1090.739</v>
      </c>
      <c r="AR3136">
        <v>944.10486000000003</v>
      </c>
      <c r="AS3136">
        <v>919.57590000000005</v>
      </c>
      <c r="AT3136">
        <v>892.09267</v>
      </c>
      <c r="AU3136">
        <v>62.964286000000001</v>
      </c>
      <c r="AV3136">
        <v>60.785713999999999</v>
      </c>
      <c r="AW3136">
        <v>60.928570999999998</v>
      </c>
      <c r="AX3136">
        <v>60.071429000000002</v>
      </c>
      <c r="AY3136">
        <v>60.321429000000002</v>
      </c>
      <c r="AZ3136">
        <v>60.535713999999999</v>
      </c>
      <c r="BA3136">
        <v>60.714286000000001</v>
      </c>
      <c r="BB3136">
        <v>61.214286000000001</v>
      </c>
      <c r="BC3136">
        <v>61.535713999999999</v>
      </c>
      <c r="BD3136">
        <v>62.857143000000001</v>
      </c>
      <c r="BE3136">
        <v>64.464286000000001</v>
      </c>
      <c r="BF3136">
        <v>64.821428999999995</v>
      </c>
      <c r="BG3136">
        <v>67.428571000000005</v>
      </c>
      <c r="BH3136">
        <v>70.5</v>
      </c>
      <c r="BI3136">
        <v>75.55</v>
      </c>
      <c r="BJ3136">
        <v>76.992857000000001</v>
      </c>
      <c r="BK3136">
        <v>76.771428999999998</v>
      </c>
      <c r="BL3136">
        <v>75.435714000000004</v>
      </c>
      <c r="BM3136">
        <v>71.735714000000002</v>
      </c>
      <c r="BN3136">
        <v>69.5</v>
      </c>
      <c r="BO3136">
        <v>68.428571000000005</v>
      </c>
      <c r="BP3136">
        <v>67.392857000000006</v>
      </c>
      <c r="BQ3136">
        <v>66.285713999999999</v>
      </c>
      <c r="BR3136">
        <v>65.142857000000006</v>
      </c>
      <c r="BS3136">
        <v>-77.884799999999998</v>
      </c>
      <c r="BT3136">
        <v>-60.813479999999998</v>
      </c>
      <c r="BU3136">
        <v>-48.471209999999999</v>
      </c>
      <c r="BV3136">
        <v>-51.55762</v>
      </c>
      <c r="BW3136">
        <v>-57.919469999999997</v>
      </c>
      <c r="BX3136">
        <v>-143.86859999999999</v>
      </c>
      <c r="BY3136">
        <v>-62.210650000000001</v>
      </c>
      <c r="BZ3136">
        <v>-20.341889999999999</v>
      </c>
      <c r="CA3136">
        <v>40.674059999999997</v>
      </c>
      <c r="CB3136">
        <v>232.52019999999999</v>
      </c>
      <c r="CC3136">
        <v>175.1422</v>
      </c>
      <c r="CD3136">
        <v>-57.271630000000002</v>
      </c>
      <c r="CE3136">
        <v>-35.329650000000001</v>
      </c>
      <c r="CF3136">
        <v>-92.500529999999998</v>
      </c>
      <c r="CG3136">
        <v>-58.818939999999998</v>
      </c>
      <c r="CH3136">
        <v>-64.062889999999996</v>
      </c>
      <c r="CI3136">
        <v>-91.130930000000006</v>
      </c>
      <c r="CJ3136">
        <v>-105.67100000000001</v>
      </c>
      <c r="CK3136">
        <v>-47.853850000000001</v>
      </c>
      <c r="CL3136">
        <v>-93.586749999999995</v>
      </c>
      <c r="CM3136">
        <v>-143.3717</v>
      </c>
      <c r="CN3136">
        <v>-131.88650000000001</v>
      </c>
      <c r="CO3136">
        <v>-218.63919999999999</v>
      </c>
      <c r="CP3136">
        <v>-217.6335</v>
      </c>
      <c r="CQ3136">
        <v>1592.2940000000001</v>
      </c>
      <c r="CR3136">
        <v>952.72569999999996</v>
      </c>
      <c r="CS3136">
        <v>1078.2819999999999</v>
      </c>
      <c r="CT3136">
        <v>937.00869999999998</v>
      </c>
      <c r="CU3136">
        <v>866.76070000000004</v>
      </c>
      <c r="CV3136">
        <v>375.3082</v>
      </c>
      <c r="CW3136">
        <v>356.4905</v>
      </c>
      <c r="CX3136">
        <v>429.33890000000002</v>
      </c>
      <c r="CY3136">
        <v>622.82820000000004</v>
      </c>
      <c r="CZ3136">
        <v>682.74369999999999</v>
      </c>
      <c r="DA3136">
        <v>950.1223</v>
      </c>
      <c r="DB3136">
        <v>813.71730000000002</v>
      </c>
      <c r="DC3136">
        <v>1132.992</v>
      </c>
      <c r="DD3136">
        <v>1880.3710000000001</v>
      </c>
      <c r="DE3136">
        <v>1453.07</v>
      </c>
      <c r="DF3136">
        <v>1299.395</v>
      </c>
      <c r="DG3136">
        <v>1083.5350000000001</v>
      </c>
      <c r="DH3136">
        <v>1194.6780000000001</v>
      </c>
      <c r="DI3136">
        <v>1301.595</v>
      </c>
      <c r="DJ3136">
        <v>1527.8019999999999</v>
      </c>
      <c r="DK3136">
        <v>1569.8409999999999</v>
      </c>
      <c r="DL3136">
        <v>1320.3689999999999</v>
      </c>
      <c r="DM3136">
        <v>1364.2470000000001</v>
      </c>
      <c r="DN3136">
        <v>1476.556</v>
      </c>
      <c r="DO3136">
        <v>19</v>
      </c>
      <c r="DP3136">
        <v>19</v>
      </c>
    </row>
    <row r="3137" spans="1:120" hidden="1" x14ac:dyDescent="0.25">
      <c r="A3137" t="str">
        <f t="shared" si="48"/>
        <v>sublap_id-SLAP_PGNB_All Elect_44490</v>
      </c>
      <c r="B3137" t="s">
        <v>62</v>
      </c>
      <c r="C3137" t="s">
        <v>295</v>
      </c>
      <c r="D3137" t="s">
        <v>61</v>
      </c>
      <c r="E3137" t="s">
        <v>296</v>
      </c>
      <c r="F3137" t="s">
        <v>61</v>
      </c>
      <c r="G3137" t="s">
        <v>61</v>
      </c>
      <c r="H3137" t="s">
        <v>61</v>
      </c>
      <c r="I3137" t="s">
        <v>61</v>
      </c>
      <c r="J3137" t="s">
        <v>61</v>
      </c>
      <c r="K3137" t="s">
        <v>190</v>
      </c>
      <c r="L3137" s="18">
        <v>44490</v>
      </c>
      <c r="M3137">
        <v>19</v>
      </c>
      <c r="N3137">
        <v>19</v>
      </c>
      <c r="O3137" t="s">
        <v>263</v>
      </c>
      <c r="P3137">
        <v>1</v>
      </c>
      <c r="Q3137">
        <v>1</v>
      </c>
      <c r="R3137">
        <v>0</v>
      </c>
      <c r="S3137">
        <v>0</v>
      </c>
      <c r="T3137">
        <v>1</v>
      </c>
      <c r="U3137">
        <v>0</v>
      </c>
      <c r="V3137">
        <v>1</v>
      </c>
      <c r="W3137">
        <v>8.16</v>
      </c>
      <c r="X3137">
        <v>8.16</v>
      </c>
      <c r="Y3137">
        <v>8.16</v>
      </c>
      <c r="Z3137">
        <v>8.16</v>
      </c>
      <c r="AA3137">
        <v>8.2799999999999994</v>
      </c>
      <c r="AB3137">
        <v>8.16</v>
      </c>
      <c r="AC3137">
        <v>8.2799999999999994</v>
      </c>
      <c r="AD3137">
        <v>15.12</v>
      </c>
      <c r="AE3137">
        <v>15.72</v>
      </c>
      <c r="AF3137">
        <v>20.399999999999999</v>
      </c>
      <c r="AG3137">
        <v>33.36</v>
      </c>
      <c r="AH3137">
        <v>35.64</v>
      </c>
      <c r="AI3137">
        <v>36.119999999999997</v>
      </c>
      <c r="AJ3137">
        <v>36.6</v>
      </c>
      <c r="AK3137">
        <v>36.72</v>
      </c>
      <c r="AL3137">
        <v>37.56</v>
      </c>
      <c r="AM3137">
        <v>40.799999999999997</v>
      </c>
      <c r="AN3137">
        <v>48.36</v>
      </c>
      <c r="AO3137">
        <v>30.12</v>
      </c>
      <c r="AP3137">
        <v>35.04</v>
      </c>
      <c r="AQ3137">
        <v>35.520000000000003</v>
      </c>
      <c r="AR3137">
        <v>24.6</v>
      </c>
      <c r="AS3137">
        <v>8.2799999999999994</v>
      </c>
      <c r="AT3137">
        <v>8.16</v>
      </c>
      <c r="AU3137">
        <v>60.75</v>
      </c>
      <c r="AV3137">
        <v>59.85</v>
      </c>
      <c r="AW3137">
        <v>59.85</v>
      </c>
      <c r="AX3137">
        <v>60.05</v>
      </c>
      <c r="AY3137">
        <v>60.15</v>
      </c>
      <c r="AZ3137">
        <v>60.3</v>
      </c>
      <c r="BA3137">
        <v>60.4</v>
      </c>
      <c r="BB3137">
        <v>60.5</v>
      </c>
      <c r="BC3137">
        <v>60.8</v>
      </c>
      <c r="BD3137">
        <v>61.4</v>
      </c>
      <c r="BE3137">
        <v>62.4</v>
      </c>
      <c r="BF3137">
        <v>63.35</v>
      </c>
      <c r="BG3137">
        <v>64</v>
      </c>
      <c r="BH3137">
        <v>64.25</v>
      </c>
      <c r="BI3137">
        <v>64.2</v>
      </c>
      <c r="BJ3137">
        <v>64.05</v>
      </c>
      <c r="BK3137">
        <v>63.95</v>
      </c>
      <c r="BL3137">
        <v>63.75</v>
      </c>
      <c r="BM3137">
        <v>63.65</v>
      </c>
      <c r="BN3137">
        <v>63.5</v>
      </c>
      <c r="BO3137">
        <v>62.9</v>
      </c>
      <c r="BP3137">
        <v>62.4</v>
      </c>
      <c r="BQ3137">
        <v>61.9</v>
      </c>
      <c r="BR3137">
        <v>61.65</v>
      </c>
      <c r="BS3137">
        <v>-2.2094699999999998E-2</v>
      </c>
      <c r="BT3137">
        <v>-0.1242476</v>
      </c>
      <c r="BU3137">
        <v>-7.0701600000000003E-2</v>
      </c>
      <c r="BV3137">
        <v>-6.9686899999999996E-2</v>
      </c>
      <c r="BW3137">
        <v>-0.2236214</v>
      </c>
      <c r="BX3137">
        <v>2.7537150000000001</v>
      </c>
      <c r="BY3137">
        <v>2.594201</v>
      </c>
      <c r="BZ3137">
        <v>-2.6226430000000001</v>
      </c>
      <c r="CA3137">
        <v>-1.308443</v>
      </c>
      <c r="CB3137">
        <v>-1.156101</v>
      </c>
      <c r="CC3137">
        <v>-1.8381479999999999</v>
      </c>
      <c r="CD3137">
        <v>-2.7401049999999998</v>
      </c>
      <c r="CE3137">
        <v>-1.7573049999999999</v>
      </c>
      <c r="CF3137">
        <v>-1.904644</v>
      </c>
      <c r="CG3137">
        <v>-1.189846</v>
      </c>
      <c r="CH3137">
        <v>-1.698334</v>
      </c>
      <c r="CI3137">
        <v>-5.4199869999999999</v>
      </c>
      <c r="CJ3137">
        <v>-13.860519999999999</v>
      </c>
      <c r="CK3137">
        <v>3.5810529999999998</v>
      </c>
      <c r="CL3137">
        <v>-0.79190059999999995</v>
      </c>
      <c r="CM3137">
        <v>-2.3419569999999998</v>
      </c>
      <c r="CN3137">
        <v>-0.78574750000000004</v>
      </c>
      <c r="CO3137">
        <v>1.5869899999999999</v>
      </c>
      <c r="CP3137">
        <v>0.58189299999999999</v>
      </c>
      <c r="CQ3137">
        <v>6.4378599999999994E-2</v>
      </c>
      <c r="CR3137">
        <v>6.0730600000000003E-2</v>
      </c>
      <c r="CS3137">
        <v>5.9577100000000001E-2</v>
      </c>
      <c r="CT3137">
        <v>6.0198000000000002E-2</v>
      </c>
      <c r="CU3137">
        <v>6.7587400000000006E-2</v>
      </c>
      <c r="CV3137">
        <v>0.25856709999999999</v>
      </c>
      <c r="CW3137">
        <v>0.1655373</v>
      </c>
      <c r="CX3137">
        <v>0.2372639</v>
      </c>
      <c r="CY3137">
        <v>0.20233110000000001</v>
      </c>
      <c r="CZ3137">
        <v>0.1135901</v>
      </c>
      <c r="DA3137">
        <v>0.57733230000000002</v>
      </c>
      <c r="DB3137">
        <v>0.1912344</v>
      </c>
      <c r="DC3137">
        <v>0.20086209999999999</v>
      </c>
      <c r="DD3137">
        <v>0.213697</v>
      </c>
      <c r="DE3137">
        <v>0.21551380000000001</v>
      </c>
      <c r="DF3137">
        <v>0.21546680000000001</v>
      </c>
      <c r="DG3137">
        <v>0.26907170000000002</v>
      </c>
      <c r="DH3137">
        <v>0.25279740000000001</v>
      </c>
      <c r="DI3137">
        <v>0.4055646</v>
      </c>
      <c r="DJ3137">
        <v>1.801728</v>
      </c>
      <c r="DK3137">
        <v>1.671586</v>
      </c>
      <c r="DL3137">
        <v>1.0455129999999999</v>
      </c>
      <c r="DM3137">
        <v>0.47146199999999999</v>
      </c>
      <c r="DN3137">
        <v>0.20441590000000001</v>
      </c>
      <c r="DO3137">
        <v>19</v>
      </c>
      <c r="DP3137">
        <v>19</v>
      </c>
    </row>
    <row r="3138" spans="1:120" hidden="1" x14ac:dyDescent="0.25">
      <c r="A3138" t="str">
        <f t="shared" si="48"/>
        <v>sublap_id-SLAP_PGSB_All Elect_44490</v>
      </c>
      <c r="B3138" t="s">
        <v>62</v>
      </c>
      <c r="C3138" t="s">
        <v>281</v>
      </c>
      <c r="D3138" t="s">
        <v>61</v>
      </c>
      <c r="E3138" t="s">
        <v>282</v>
      </c>
      <c r="F3138" t="s">
        <v>61</v>
      </c>
      <c r="G3138" t="s">
        <v>61</v>
      </c>
      <c r="H3138" t="s">
        <v>61</v>
      </c>
      <c r="I3138" t="s">
        <v>61</v>
      </c>
      <c r="J3138" t="s">
        <v>61</v>
      </c>
      <c r="K3138" t="s">
        <v>190</v>
      </c>
      <c r="L3138" s="18">
        <v>44490</v>
      </c>
      <c r="M3138">
        <v>19</v>
      </c>
      <c r="N3138">
        <v>19</v>
      </c>
      <c r="O3138" t="s">
        <v>263</v>
      </c>
      <c r="P3138">
        <v>54</v>
      </c>
      <c r="Q3138">
        <v>54</v>
      </c>
      <c r="R3138">
        <v>0</v>
      </c>
      <c r="S3138">
        <v>0</v>
      </c>
      <c r="T3138">
        <v>0</v>
      </c>
      <c r="U3138">
        <v>0</v>
      </c>
      <c r="V3138">
        <v>0</v>
      </c>
      <c r="W3138">
        <v>7295.8320000000003</v>
      </c>
      <c r="X3138">
        <v>7678.8014999999996</v>
      </c>
      <c r="Y3138">
        <v>7590.7945</v>
      </c>
      <c r="Z3138">
        <v>7575.9335000000001</v>
      </c>
      <c r="AA3138">
        <v>7627.7295000000004</v>
      </c>
      <c r="AB3138">
        <v>7704.3914999999997</v>
      </c>
      <c r="AC3138">
        <v>8495.1975000000002</v>
      </c>
      <c r="AD3138">
        <v>8977.8454999999994</v>
      </c>
      <c r="AE3138">
        <v>9256.7980000000007</v>
      </c>
      <c r="AF3138">
        <v>9877.9040000000005</v>
      </c>
      <c r="AG3138">
        <v>10277.883</v>
      </c>
      <c r="AH3138">
        <v>10728.225</v>
      </c>
      <c r="AI3138">
        <v>10782.352999999999</v>
      </c>
      <c r="AJ3138">
        <v>10775.058999999999</v>
      </c>
      <c r="AK3138">
        <v>10587.629000000001</v>
      </c>
      <c r="AL3138">
        <v>10329.673000000001</v>
      </c>
      <c r="AM3138">
        <v>10262.153</v>
      </c>
      <c r="AN3138">
        <v>9861.1679999999997</v>
      </c>
      <c r="AO3138">
        <v>9521.8459999999995</v>
      </c>
      <c r="AP3138">
        <v>9329.1895000000004</v>
      </c>
      <c r="AQ3138">
        <v>9269.7919999999995</v>
      </c>
      <c r="AR3138">
        <v>8837.473</v>
      </c>
      <c r="AS3138">
        <v>7858.06</v>
      </c>
      <c r="AT3138">
        <v>7795.3639999999996</v>
      </c>
      <c r="AU3138">
        <v>64.529629999999997</v>
      </c>
      <c r="AV3138">
        <v>63.966667000000001</v>
      </c>
      <c r="AW3138">
        <v>63.942593000000002</v>
      </c>
      <c r="AX3138">
        <v>63.214815000000002</v>
      </c>
      <c r="AY3138">
        <v>63.72963</v>
      </c>
      <c r="AZ3138">
        <v>64.288888999999998</v>
      </c>
      <c r="BA3138">
        <v>64.196296000000004</v>
      </c>
      <c r="BB3138">
        <v>63.831480999999997</v>
      </c>
      <c r="BC3138">
        <v>63.883333</v>
      </c>
      <c r="BD3138">
        <v>64.679630000000003</v>
      </c>
      <c r="BE3138">
        <v>66.409259000000006</v>
      </c>
      <c r="BF3138">
        <v>69.283332999999999</v>
      </c>
      <c r="BG3138">
        <v>72.518518999999998</v>
      </c>
      <c r="BH3138">
        <v>73.322221999999996</v>
      </c>
      <c r="BI3138">
        <v>74.014814999999999</v>
      </c>
      <c r="BJ3138">
        <v>74.844443999999996</v>
      </c>
      <c r="BK3138">
        <v>75.737037000000001</v>
      </c>
      <c r="BL3138">
        <v>74.005555999999999</v>
      </c>
      <c r="BM3138">
        <v>71.931481000000005</v>
      </c>
      <c r="BN3138">
        <v>69.724074000000002</v>
      </c>
      <c r="BO3138">
        <v>67.562962999999996</v>
      </c>
      <c r="BP3138">
        <v>66.124073999999993</v>
      </c>
      <c r="BQ3138">
        <v>65.142593000000005</v>
      </c>
      <c r="BR3138">
        <v>65.005555999999999</v>
      </c>
      <c r="BS3138">
        <v>300.82029999999997</v>
      </c>
      <c r="BT3138">
        <v>-10.773860000000001</v>
      </c>
      <c r="BU3138">
        <v>-4.2126150000000004</v>
      </c>
      <c r="BV3138">
        <v>-37.097549999999998</v>
      </c>
      <c r="BW3138">
        <v>-9.9335059999999995</v>
      </c>
      <c r="BX3138">
        <v>47.891109999999998</v>
      </c>
      <c r="BY3138">
        <v>-108.73350000000001</v>
      </c>
      <c r="BZ3138">
        <v>-197.71</v>
      </c>
      <c r="CA3138">
        <v>-50.28078</v>
      </c>
      <c r="CB3138">
        <v>257.18340000000001</v>
      </c>
      <c r="CC3138">
        <v>351.93700000000001</v>
      </c>
      <c r="CD3138">
        <v>127.4534</v>
      </c>
      <c r="CE3138">
        <v>244.6234</v>
      </c>
      <c r="CF3138">
        <v>317.84930000000003</v>
      </c>
      <c r="CG3138">
        <v>458.87240000000003</v>
      </c>
      <c r="CH3138">
        <v>514.2328</v>
      </c>
      <c r="CI3138">
        <v>389.52800000000002</v>
      </c>
      <c r="CJ3138">
        <v>319.37110000000001</v>
      </c>
      <c r="CK3138">
        <v>209.80449999999999</v>
      </c>
      <c r="CL3138">
        <v>43.786859999999997</v>
      </c>
      <c r="CM3138">
        <v>-209.1918</v>
      </c>
      <c r="CN3138">
        <v>-46.291449999999998</v>
      </c>
      <c r="CO3138">
        <v>-19.003350000000001</v>
      </c>
      <c r="CP3138">
        <v>-119.027</v>
      </c>
      <c r="CQ3138">
        <v>972.09460000000001</v>
      </c>
      <c r="CR3138">
        <v>345.93430000000001</v>
      </c>
      <c r="CS3138">
        <v>352.47449999999998</v>
      </c>
      <c r="CT3138">
        <v>395.0009</v>
      </c>
      <c r="CU3138">
        <v>372.65539999999999</v>
      </c>
      <c r="CV3138">
        <v>317.20650000000001</v>
      </c>
      <c r="CW3138">
        <v>267.52019999999999</v>
      </c>
      <c r="CX3138">
        <v>233.22329999999999</v>
      </c>
      <c r="CY3138">
        <v>321.12400000000002</v>
      </c>
      <c r="CZ3138">
        <v>955.37049999999999</v>
      </c>
      <c r="DA3138">
        <v>2110.9059999999999</v>
      </c>
      <c r="DB3138">
        <v>3391.0619999999999</v>
      </c>
      <c r="DC3138">
        <v>4345.9690000000001</v>
      </c>
      <c r="DD3138">
        <v>4155.2650000000003</v>
      </c>
      <c r="DE3138">
        <v>4216.7269999999999</v>
      </c>
      <c r="DF3138">
        <v>3884.5709999999999</v>
      </c>
      <c r="DG3138">
        <v>3618.9749999999999</v>
      </c>
      <c r="DH3138">
        <v>3022.4630000000002</v>
      </c>
      <c r="DI3138">
        <v>2266.9369999999999</v>
      </c>
      <c r="DJ3138">
        <v>1908.5550000000001</v>
      </c>
      <c r="DK3138">
        <v>1602.7380000000001</v>
      </c>
      <c r="DL3138">
        <v>1444.617</v>
      </c>
      <c r="DM3138">
        <v>838.9932</v>
      </c>
      <c r="DN3138">
        <v>768.72320000000002</v>
      </c>
      <c r="DO3138">
        <v>19</v>
      </c>
      <c r="DP3138">
        <v>19</v>
      </c>
    </row>
    <row r="3139" spans="1:120" hidden="1" x14ac:dyDescent="0.25">
      <c r="A3139" t="str">
        <f t="shared" si="48"/>
        <v>Aggregator-CPower_All Elect_44490</v>
      </c>
      <c r="B3139" t="s">
        <v>62</v>
      </c>
      <c r="C3139" t="s">
        <v>215</v>
      </c>
      <c r="D3139" t="s">
        <v>61</v>
      </c>
      <c r="E3139" t="s">
        <v>61</v>
      </c>
      <c r="F3139" t="s">
        <v>42</v>
      </c>
      <c r="G3139" t="s">
        <v>61</v>
      </c>
      <c r="H3139" t="s">
        <v>61</v>
      </c>
      <c r="I3139" t="s">
        <v>61</v>
      </c>
      <c r="J3139" t="s">
        <v>61</v>
      </c>
      <c r="K3139" t="s">
        <v>190</v>
      </c>
      <c r="L3139" s="18">
        <v>44490</v>
      </c>
      <c r="M3139">
        <v>19</v>
      </c>
      <c r="N3139">
        <v>19</v>
      </c>
      <c r="O3139" t="s">
        <v>263</v>
      </c>
      <c r="P3139">
        <v>82</v>
      </c>
      <c r="Q3139">
        <v>81</v>
      </c>
      <c r="R3139">
        <v>0</v>
      </c>
      <c r="S3139">
        <v>0</v>
      </c>
      <c r="T3139">
        <v>0</v>
      </c>
      <c r="U3139">
        <v>0</v>
      </c>
      <c r="V3139">
        <v>0</v>
      </c>
      <c r="W3139">
        <v>1754.7837999999999</v>
      </c>
      <c r="X3139">
        <v>1713.6389999999999</v>
      </c>
      <c r="Y3139">
        <v>1658.2334000000001</v>
      </c>
      <c r="Z3139">
        <v>1679.114</v>
      </c>
      <c r="AA3139">
        <v>1695.8774000000001</v>
      </c>
      <c r="AB3139">
        <v>1994.2279000000001</v>
      </c>
      <c r="AC3139">
        <v>2229.7642000000001</v>
      </c>
      <c r="AD3139">
        <v>2347.0951</v>
      </c>
      <c r="AE3139">
        <v>2621.2930000000001</v>
      </c>
      <c r="AF3139">
        <v>2660.5324999999998</v>
      </c>
      <c r="AG3139">
        <v>3106.9486000000002</v>
      </c>
      <c r="AH3139">
        <v>3506.5113000000001</v>
      </c>
      <c r="AI3139">
        <v>3560.1839</v>
      </c>
      <c r="AJ3139">
        <v>3760.277</v>
      </c>
      <c r="AK3139">
        <v>3841.7840000000001</v>
      </c>
      <c r="AL3139">
        <v>3828.9492</v>
      </c>
      <c r="AM3139">
        <v>4010.4776000000002</v>
      </c>
      <c r="AN3139">
        <v>3874.6183999999998</v>
      </c>
      <c r="AO3139">
        <v>3621.3761</v>
      </c>
      <c r="AP3139">
        <v>3653.6639</v>
      </c>
      <c r="AQ3139">
        <v>3146.2377999999999</v>
      </c>
      <c r="AR3139">
        <v>2513.7838999999999</v>
      </c>
      <c r="AS3139">
        <v>2088.7860000000001</v>
      </c>
      <c r="AT3139">
        <v>1970.2909</v>
      </c>
      <c r="AU3139">
        <v>60.827778000000002</v>
      </c>
      <c r="AV3139">
        <v>59.503086000000003</v>
      </c>
      <c r="AW3139">
        <v>59.701852000000002</v>
      </c>
      <c r="AX3139">
        <v>59.472222000000002</v>
      </c>
      <c r="AY3139">
        <v>59.248764999999999</v>
      </c>
      <c r="AZ3139">
        <v>59.080247</v>
      </c>
      <c r="BA3139">
        <v>59.331480999999997</v>
      </c>
      <c r="BB3139">
        <v>59.416049000000001</v>
      </c>
      <c r="BC3139">
        <v>60.019753000000001</v>
      </c>
      <c r="BD3139">
        <v>60.898147999999999</v>
      </c>
      <c r="BE3139">
        <v>61.787036999999998</v>
      </c>
      <c r="BF3139">
        <v>63.160494</v>
      </c>
      <c r="BG3139">
        <v>65.069753000000006</v>
      </c>
      <c r="BH3139">
        <v>67.398764999999997</v>
      </c>
      <c r="BI3139">
        <v>69.821605000000005</v>
      </c>
      <c r="BJ3139">
        <v>71.048147999999998</v>
      </c>
      <c r="BK3139">
        <v>70.356790000000004</v>
      </c>
      <c r="BL3139">
        <v>69.383332999999993</v>
      </c>
      <c r="BM3139">
        <v>66.811110999999997</v>
      </c>
      <c r="BN3139">
        <v>65.219752999999997</v>
      </c>
      <c r="BO3139">
        <v>64.124073999999993</v>
      </c>
      <c r="BP3139">
        <v>63.454321</v>
      </c>
      <c r="BQ3139">
        <v>62.842593000000001</v>
      </c>
      <c r="BR3139">
        <v>62.4</v>
      </c>
      <c r="BS3139">
        <v>-62.565829999999998</v>
      </c>
      <c r="BT3139">
        <v>0.82943339999999999</v>
      </c>
      <c r="BU3139">
        <v>19.019179999999999</v>
      </c>
      <c r="BV3139">
        <v>-31.36017</v>
      </c>
      <c r="BW3139">
        <v>-2.111227</v>
      </c>
      <c r="BX3139">
        <v>-111.7841</v>
      </c>
      <c r="BY3139">
        <v>-61.081420000000001</v>
      </c>
      <c r="BZ3139">
        <v>-41.001390000000001</v>
      </c>
      <c r="CA3139">
        <v>28.64827</v>
      </c>
      <c r="CB3139">
        <v>169.66159999999999</v>
      </c>
      <c r="CC3139">
        <v>22.779299999999999</v>
      </c>
      <c r="CD3139">
        <v>-114.31659999999999</v>
      </c>
      <c r="CE3139">
        <v>-46.851959999999998</v>
      </c>
      <c r="CF3139">
        <v>-76.540059999999997</v>
      </c>
      <c r="CG3139">
        <v>-26.15456</v>
      </c>
      <c r="CH3139">
        <v>-15.82001</v>
      </c>
      <c r="CI3139">
        <v>-201.52889999999999</v>
      </c>
      <c r="CJ3139">
        <v>-231.00040000000001</v>
      </c>
      <c r="CK3139">
        <v>129.59129999999999</v>
      </c>
      <c r="CL3139">
        <v>-95.382320000000007</v>
      </c>
      <c r="CM3139">
        <v>-172.53280000000001</v>
      </c>
      <c r="CN3139">
        <v>-161.40969999999999</v>
      </c>
      <c r="CO3139">
        <v>-196.96629999999999</v>
      </c>
      <c r="CP3139">
        <v>-222.9949</v>
      </c>
      <c r="CQ3139">
        <v>1672.0920000000001</v>
      </c>
      <c r="CR3139">
        <v>1006.568</v>
      </c>
      <c r="CS3139">
        <v>1167.2449999999999</v>
      </c>
      <c r="CT3139">
        <v>991.03039999999999</v>
      </c>
      <c r="CU3139">
        <v>916.42340000000002</v>
      </c>
      <c r="CV3139">
        <v>479.01319999999998</v>
      </c>
      <c r="CW3139">
        <v>410.03399999999999</v>
      </c>
      <c r="CX3139">
        <v>499.62009999999998</v>
      </c>
      <c r="CY3139">
        <v>694.947</v>
      </c>
      <c r="CZ3139">
        <v>851.65840000000003</v>
      </c>
      <c r="DA3139">
        <v>1225.2170000000001</v>
      </c>
      <c r="DB3139">
        <v>967.24390000000005</v>
      </c>
      <c r="DC3139">
        <v>1256.3920000000001</v>
      </c>
      <c r="DD3139">
        <v>2004.4369999999999</v>
      </c>
      <c r="DE3139">
        <v>1627.712</v>
      </c>
      <c r="DF3139">
        <v>1579.5070000000001</v>
      </c>
      <c r="DG3139">
        <v>1444.615</v>
      </c>
      <c r="DH3139">
        <v>1551.441</v>
      </c>
      <c r="DI3139">
        <v>1603.453</v>
      </c>
      <c r="DJ3139">
        <v>1864.5360000000001</v>
      </c>
      <c r="DK3139">
        <v>1974.9849999999999</v>
      </c>
      <c r="DL3139">
        <v>1553.3789999999999</v>
      </c>
      <c r="DM3139">
        <v>1451.5920000000001</v>
      </c>
      <c r="DN3139">
        <v>1498.444</v>
      </c>
      <c r="DO3139">
        <v>19</v>
      </c>
      <c r="DP3139">
        <v>19</v>
      </c>
    </row>
    <row r="3140" spans="1:120" hidden="1" x14ac:dyDescent="0.25">
      <c r="A3140" t="str">
        <f t="shared" ref="A3140:A3203" si="49">C3140&amp;"_"&amp;K3140&amp;"_"&amp;IF(L3140="",O3140,L3140&amp;IF(LEFT(K3140,3)="All","",IF(R3140=1,"_Combined","_"&amp;M3140&amp;"-"&amp;N3140)))</f>
        <v>OtherDR-Yes_All Elect_44490</v>
      </c>
      <c r="B3140" t="s">
        <v>62</v>
      </c>
      <c r="C3140" t="s">
        <v>324</v>
      </c>
      <c r="D3140" t="s">
        <v>61</v>
      </c>
      <c r="E3140" t="s">
        <v>61</v>
      </c>
      <c r="F3140" t="s">
        <v>61</v>
      </c>
      <c r="G3140" t="s">
        <v>61</v>
      </c>
      <c r="H3140" t="s">
        <v>61</v>
      </c>
      <c r="I3140" t="s">
        <v>98</v>
      </c>
      <c r="J3140" t="s">
        <v>61</v>
      </c>
      <c r="K3140" t="s">
        <v>190</v>
      </c>
      <c r="L3140" s="18">
        <v>44490</v>
      </c>
      <c r="M3140">
        <v>19</v>
      </c>
      <c r="N3140">
        <v>19</v>
      </c>
      <c r="O3140" t="s">
        <v>263</v>
      </c>
      <c r="P3140">
        <v>3</v>
      </c>
      <c r="Q3140">
        <v>3</v>
      </c>
      <c r="R3140">
        <v>0</v>
      </c>
      <c r="S3140">
        <v>0</v>
      </c>
      <c r="T3140">
        <v>1</v>
      </c>
      <c r="U3140">
        <v>0</v>
      </c>
      <c r="V3140">
        <v>1</v>
      </c>
      <c r="W3140">
        <v>0.16</v>
      </c>
      <c r="X3140">
        <v>0.16</v>
      </c>
      <c r="Y3140">
        <v>0.08</v>
      </c>
      <c r="Z3140">
        <v>0.16</v>
      </c>
      <c r="AA3140">
        <v>0.24</v>
      </c>
      <c r="AB3140">
        <v>0</v>
      </c>
      <c r="AC3140">
        <v>0.96</v>
      </c>
      <c r="AD3140">
        <v>146.56</v>
      </c>
      <c r="AE3140">
        <v>145.6</v>
      </c>
      <c r="AF3140">
        <v>250.24</v>
      </c>
      <c r="AG3140">
        <v>387.84</v>
      </c>
      <c r="AH3140">
        <v>386.16</v>
      </c>
      <c r="AI3140">
        <v>385.2</v>
      </c>
      <c r="AJ3140">
        <v>383.52</v>
      </c>
      <c r="AK3140">
        <v>382.64</v>
      </c>
      <c r="AL3140">
        <v>238</v>
      </c>
      <c r="AM3140">
        <v>0.16</v>
      </c>
      <c r="AN3140">
        <v>0</v>
      </c>
      <c r="AO3140">
        <v>0</v>
      </c>
      <c r="AP3140">
        <v>0</v>
      </c>
      <c r="AQ3140">
        <v>0</v>
      </c>
      <c r="AR3140">
        <v>0</v>
      </c>
      <c r="AS3140">
        <v>0</v>
      </c>
      <c r="AT3140">
        <v>0</v>
      </c>
      <c r="AU3140">
        <v>61.65</v>
      </c>
      <c r="AV3140">
        <v>60</v>
      </c>
      <c r="AW3140">
        <v>60.45</v>
      </c>
      <c r="AX3140">
        <v>59.3</v>
      </c>
      <c r="AY3140">
        <v>58.15</v>
      </c>
      <c r="AZ3140">
        <v>57.7</v>
      </c>
      <c r="BA3140">
        <v>56.85</v>
      </c>
      <c r="BB3140">
        <v>56.55</v>
      </c>
      <c r="BC3140">
        <v>58.5</v>
      </c>
      <c r="BD3140">
        <v>60.75</v>
      </c>
      <c r="BE3140">
        <v>65.95</v>
      </c>
      <c r="BF3140">
        <v>71.849999999999994</v>
      </c>
      <c r="BG3140">
        <v>76.45</v>
      </c>
      <c r="BH3140">
        <v>78.900000000000006</v>
      </c>
      <c r="BI3140">
        <v>80.3</v>
      </c>
      <c r="BJ3140">
        <v>81.55</v>
      </c>
      <c r="BK3140">
        <v>82.1</v>
      </c>
      <c r="BL3140">
        <v>82.3</v>
      </c>
      <c r="BM3140">
        <v>80.150000000000006</v>
      </c>
      <c r="BN3140">
        <v>76.05</v>
      </c>
      <c r="BO3140">
        <v>71.95</v>
      </c>
      <c r="BP3140">
        <v>69.55</v>
      </c>
      <c r="BQ3140">
        <v>67.150000000000006</v>
      </c>
      <c r="BR3140">
        <v>64.7</v>
      </c>
      <c r="BS3140">
        <v>163.2277</v>
      </c>
      <c r="BT3140">
        <v>74.562899999999999</v>
      </c>
      <c r="BU3140">
        <v>74.691640000000007</v>
      </c>
      <c r="BV3140">
        <v>74.592089999999999</v>
      </c>
      <c r="BW3140">
        <v>74.490889999999993</v>
      </c>
      <c r="BX3140">
        <v>74.728409999999997</v>
      </c>
      <c r="BY3140">
        <v>19.546530000000001</v>
      </c>
      <c r="BZ3140">
        <v>-51.139310000000002</v>
      </c>
      <c r="CA3140">
        <v>-3.2685940000000002</v>
      </c>
      <c r="CB3140">
        <v>-121.1416</v>
      </c>
      <c r="CC3140">
        <v>-260.19639999999998</v>
      </c>
      <c r="CD3140">
        <v>-243.8408</v>
      </c>
      <c r="CE3140">
        <v>-243.80690000000001</v>
      </c>
      <c r="CF3140">
        <v>-228.82599999999999</v>
      </c>
      <c r="CG3140">
        <v>-209.64779999999999</v>
      </c>
      <c r="CH3140">
        <v>-191.69710000000001</v>
      </c>
      <c r="CI3140">
        <v>8.0798050000000003</v>
      </c>
      <c r="CJ3140">
        <v>16.57987</v>
      </c>
      <c r="CK3140">
        <v>16.619240000000001</v>
      </c>
      <c r="CL3140">
        <v>16.62162</v>
      </c>
      <c r="CM3140">
        <v>17.022790000000001</v>
      </c>
      <c r="CN3140">
        <v>18.760059999999999</v>
      </c>
      <c r="CO3140">
        <v>19.301100000000002</v>
      </c>
      <c r="CP3140">
        <v>19.191199999999998</v>
      </c>
      <c r="CQ3140">
        <v>1541.183</v>
      </c>
      <c r="CR3140">
        <v>698.36199999999997</v>
      </c>
      <c r="CS3140">
        <v>698.03610000000003</v>
      </c>
      <c r="CT3140">
        <v>697.54740000000004</v>
      </c>
      <c r="CU3140">
        <v>696.77689999999996</v>
      </c>
      <c r="CV3140">
        <v>695.24210000000005</v>
      </c>
      <c r="CW3140">
        <v>334.86500000000001</v>
      </c>
      <c r="CX3140">
        <v>362.88600000000002</v>
      </c>
      <c r="CY3140">
        <v>631.42049999999995</v>
      </c>
      <c r="CZ3140">
        <v>819.01900000000001</v>
      </c>
      <c r="DA3140">
        <v>888.04049999999995</v>
      </c>
      <c r="DB3140">
        <v>1121.289</v>
      </c>
      <c r="DC3140">
        <v>1103.287</v>
      </c>
      <c r="DD3140">
        <v>1090.2670000000001</v>
      </c>
      <c r="DE3140">
        <v>1234.598</v>
      </c>
      <c r="DF3140">
        <v>1385.5419999999999</v>
      </c>
      <c r="DG3140">
        <v>1412.873</v>
      </c>
      <c r="DH3140">
        <v>1463.5889999999999</v>
      </c>
      <c r="DI3140">
        <v>1464.8779999999999</v>
      </c>
      <c r="DJ3140">
        <v>1467.6569999999999</v>
      </c>
      <c r="DK3140">
        <v>1454.7760000000001</v>
      </c>
      <c r="DL3140">
        <v>1458.318</v>
      </c>
      <c r="DM3140">
        <v>1459.3240000000001</v>
      </c>
      <c r="DN3140">
        <v>1456.787</v>
      </c>
      <c r="DO3140">
        <v>19</v>
      </c>
      <c r="DP3140">
        <v>19</v>
      </c>
    </row>
    <row r="3141" spans="1:120" hidden="1" x14ac:dyDescent="0.25">
      <c r="A3141" t="str">
        <f t="shared" si="49"/>
        <v>Industry_Type-4. Retail stores_All Elect_44490</v>
      </c>
      <c r="B3141" t="s">
        <v>62</v>
      </c>
      <c r="C3141" t="s">
        <v>204</v>
      </c>
      <c r="D3141" t="s">
        <v>61</v>
      </c>
      <c r="E3141" t="s">
        <v>61</v>
      </c>
      <c r="F3141" t="s">
        <v>61</v>
      </c>
      <c r="G3141" t="s">
        <v>33</v>
      </c>
      <c r="H3141" t="s">
        <v>61</v>
      </c>
      <c r="I3141" t="s">
        <v>61</v>
      </c>
      <c r="J3141" t="s">
        <v>61</v>
      </c>
      <c r="K3141" t="s">
        <v>190</v>
      </c>
      <c r="L3141" s="18">
        <v>44490</v>
      </c>
      <c r="M3141">
        <v>19</v>
      </c>
      <c r="N3141">
        <v>19</v>
      </c>
      <c r="O3141" t="s">
        <v>263</v>
      </c>
      <c r="P3141">
        <v>76</v>
      </c>
      <c r="Q3141">
        <v>75</v>
      </c>
      <c r="R3141">
        <v>0</v>
      </c>
      <c r="S3141">
        <v>0</v>
      </c>
      <c r="T3141">
        <v>0</v>
      </c>
      <c r="U3141">
        <v>0</v>
      </c>
      <c r="V3141">
        <v>0</v>
      </c>
      <c r="W3141">
        <v>1043.1284000000001</v>
      </c>
      <c r="X3141">
        <v>1004.8852000000001</v>
      </c>
      <c r="Y3141">
        <v>974.57231999999999</v>
      </c>
      <c r="Z3141">
        <v>1019.3606</v>
      </c>
      <c r="AA3141">
        <v>1036.0675000000001</v>
      </c>
      <c r="AB3141">
        <v>1160.1866</v>
      </c>
      <c r="AC3141">
        <v>1356.6181999999999</v>
      </c>
      <c r="AD3141">
        <v>1573.9448</v>
      </c>
      <c r="AE3141">
        <v>1888.0417</v>
      </c>
      <c r="AF3141">
        <v>2104.1745000000001</v>
      </c>
      <c r="AG3141">
        <v>2489.8705</v>
      </c>
      <c r="AH3141">
        <v>2520.9753000000001</v>
      </c>
      <c r="AI3141">
        <v>2586.9005999999999</v>
      </c>
      <c r="AJ3141">
        <v>2728.1061</v>
      </c>
      <c r="AK3141">
        <v>2839.7267999999999</v>
      </c>
      <c r="AL3141">
        <v>2888.6725000000001</v>
      </c>
      <c r="AM3141">
        <v>3044.7529</v>
      </c>
      <c r="AN3141">
        <v>2997.3377</v>
      </c>
      <c r="AO3141">
        <v>2706.7907</v>
      </c>
      <c r="AP3141">
        <v>2775.2170000000001</v>
      </c>
      <c r="AQ3141">
        <v>2267.08</v>
      </c>
      <c r="AR3141">
        <v>1660.827</v>
      </c>
      <c r="AS3141">
        <v>1177.9178999999999</v>
      </c>
      <c r="AT3141">
        <v>1084.7065</v>
      </c>
      <c r="AU3141">
        <v>61.053333000000002</v>
      </c>
      <c r="AV3141">
        <v>59.722667000000001</v>
      </c>
      <c r="AW3141">
        <v>59.940666999999998</v>
      </c>
      <c r="AX3141">
        <v>59.738667</v>
      </c>
      <c r="AY3141">
        <v>59.512</v>
      </c>
      <c r="AZ3141">
        <v>59.33</v>
      </c>
      <c r="BA3141">
        <v>59.559333000000002</v>
      </c>
      <c r="BB3141">
        <v>59.657333000000001</v>
      </c>
      <c r="BC3141">
        <v>60.273333000000001</v>
      </c>
      <c r="BD3141">
        <v>61.100667000000001</v>
      </c>
      <c r="BE3141">
        <v>61.956000000000003</v>
      </c>
      <c r="BF3141">
        <v>63.158667000000001</v>
      </c>
      <c r="BG3141">
        <v>65.123333000000002</v>
      </c>
      <c r="BH3141">
        <v>67.558667</v>
      </c>
      <c r="BI3141">
        <v>70.215333000000001</v>
      </c>
      <c r="BJ3141">
        <v>71.508667000000003</v>
      </c>
      <c r="BK3141">
        <v>70.971333000000001</v>
      </c>
      <c r="BL3141">
        <v>69.967332999999996</v>
      </c>
      <c r="BM3141">
        <v>67.470667000000006</v>
      </c>
      <c r="BN3141">
        <v>65.791332999999995</v>
      </c>
      <c r="BO3141">
        <v>64.584666999999996</v>
      </c>
      <c r="BP3141">
        <v>63.825333000000001</v>
      </c>
      <c r="BQ3141">
        <v>63.188000000000002</v>
      </c>
      <c r="BR3141">
        <v>62.680667</v>
      </c>
      <c r="BS3141">
        <v>5.5635310000000002</v>
      </c>
      <c r="BT3141">
        <v>39.306829999999998</v>
      </c>
      <c r="BU3141">
        <v>52.811349999999997</v>
      </c>
      <c r="BV3141">
        <v>19.220210000000002</v>
      </c>
      <c r="BW3141">
        <v>45.603360000000002</v>
      </c>
      <c r="BX3141">
        <v>15.319319999999999</v>
      </c>
      <c r="BY3141">
        <v>1.6443490000000001</v>
      </c>
      <c r="BZ3141">
        <v>4.8224650000000002</v>
      </c>
      <c r="CA3141">
        <v>-13.29523</v>
      </c>
      <c r="CB3141">
        <v>-79.957279999999997</v>
      </c>
      <c r="CC3141">
        <v>-201.8665</v>
      </c>
      <c r="CD3141">
        <v>-58.158610000000003</v>
      </c>
      <c r="CE3141">
        <v>3.3129960000000001</v>
      </c>
      <c r="CF3141">
        <v>-30.008949999999999</v>
      </c>
      <c r="CG3141">
        <v>25.87745</v>
      </c>
      <c r="CH3141">
        <v>54.245660000000001</v>
      </c>
      <c r="CI3141">
        <v>-133.53579999999999</v>
      </c>
      <c r="CJ3141">
        <v>-173.0883</v>
      </c>
      <c r="CK3141">
        <v>209.07169999999999</v>
      </c>
      <c r="CL3141">
        <v>-12.09456</v>
      </c>
      <c r="CM3141">
        <v>-33.661879999999996</v>
      </c>
      <c r="CN3141">
        <v>-38.065269999999998</v>
      </c>
      <c r="CO3141">
        <v>-5.8726390000000004</v>
      </c>
      <c r="CP3141">
        <v>-37.218809999999998</v>
      </c>
      <c r="CQ3141">
        <v>181.4639</v>
      </c>
      <c r="CR3141">
        <v>113.1485</v>
      </c>
      <c r="CS3141">
        <v>159.3021</v>
      </c>
      <c r="CT3141">
        <v>115.54179999999999</v>
      </c>
      <c r="CU3141">
        <v>107.74079999999999</v>
      </c>
      <c r="CV3141">
        <v>134.01140000000001</v>
      </c>
      <c r="CW3141">
        <v>88.322879999999998</v>
      </c>
      <c r="CX3141">
        <v>170.38390000000001</v>
      </c>
      <c r="CY3141">
        <v>140.9847</v>
      </c>
      <c r="CZ3141">
        <v>239.5026</v>
      </c>
      <c r="DA3141">
        <v>425.69349999999997</v>
      </c>
      <c r="DB3141">
        <v>217.15819999999999</v>
      </c>
      <c r="DC3141">
        <v>211.0985</v>
      </c>
      <c r="DD3141">
        <v>282.30540000000002</v>
      </c>
      <c r="DE3141">
        <v>329.95890000000003</v>
      </c>
      <c r="DF3141">
        <v>404.13810000000001</v>
      </c>
      <c r="DG3141">
        <v>493.75670000000002</v>
      </c>
      <c r="DH3141">
        <v>484.06110000000001</v>
      </c>
      <c r="DI3141">
        <v>449.75799999999998</v>
      </c>
      <c r="DJ3141">
        <v>517.14269999999999</v>
      </c>
      <c r="DK3141">
        <v>552.50850000000003</v>
      </c>
      <c r="DL3141">
        <v>347.21420000000001</v>
      </c>
      <c r="DM3141">
        <v>174.3459</v>
      </c>
      <c r="DN3141">
        <v>119.29470000000001</v>
      </c>
      <c r="DO3141">
        <v>19</v>
      </c>
      <c r="DP3141">
        <v>19</v>
      </c>
    </row>
    <row r="3142" spans="1:120" hidden="1" x14ac:dyDescent="0.25">
      <c r="A3142" t="str">
        <f t="shared" si="49"/>
        <v>LCA-Sierra_All Elect_44490</v>
      </c>
      <c r="B3142" t="s">
        <v>62</v>
      </c>
      <c r="C3142" t="s">
        <v>206</v>
      </c>
      <c r="D3142" t="s">
        <v>34</v>
      </c>
      <c r="E3142" t="s">
        <v>61</v>
      </c>
      <c r="F3142" t="s">
        <v>61</v>
      </c>
      <c r="G3142" t="s">
        <v>61</v>
      </c>
      <c r="H3142" t="s">
        <v>61</v>
      </c>
      <c r="I3142" t="s">
        <v>61</v>
      </c>
      <c r="J3142" t="s">
        <v>61</v>
      </c>
      <c r="K3142" t="s">
        <v>190</v>
      </c>
      <c r="L3142" s="18">
        <v>44490</v>
      </c>
      <c r="M3142">
        <v>19</v>
      </c>
      <c r="N3142">
        <v>19</v>
      </c>
      <c r="O3142" t="s">
        <v>263</v>
      </c>
      <c r="P3142">
        <v>38</v>
      </c>
      <c r="Q3142">
        <v>38</v>
      </c>
      <c r="R3142">
        <v>0</v>
      </c>
      <c r="S3142">
        <v>0</v>
      </c>
      <c r="T3142">
        <v>0</v>
      </c>
      <c r="U3142">
        <v>0</v>
      </c>
      <c r="V3142">
        <v>0</v>
      </c>
      <c r="W3142">
        <v>501.47500000000002</v>
      </c>
      <c r="X3142">
        <v>482.64</v>
      </c>
      <c r="Y3142">
        <v>453.87200000000001</v>
      </c>
      <c r="Z3142">
        <v>492.68799999999999</v>
      </c>
      <c r="AA3142">
        <v>468.65699999999998</v>
      </c>
      <c r="AB3142">
        <v>541.41300000000001</v>
      </c>
      <c r="AC3142">
        <v>622.33799999999997</v>
      </c>
      <c r="AD3142">
        <v>727.101</v>
      </c>
      <c r="AE3142">
        <v>877.27099999999996</v>
      </c>
      <c r="AF3142">
        <v>972.21799999999996</v>
      </c>
      <c r="AG3142">
        <v>1028.729</v>
      </c>
      <c r="AH3142">
        <v>997.78800000000001</v>
      </c>
      <c r="AI3142">
        <v>989.07</v>
      </c>
      <c r="AJ3142">
        <v>1005.015</v>
      </c>
      <c r="AK3142">
        <v>1075.27</v>
      </c>
      <c r="AL3142">
        <v>1132.1199999999999</v>
      </c>
      <c r="AM3142">
        <v>1168.8779999999999</v>
      </c>
      <c r="AN3142">
        <v>1169.537</v>
      </c>
      <c r="AO3142">
        <v>1031.211</v>
      </c>
      <c r="AP3142">
        <v>1137.5650000000001</v>
      </c>
      <c r="AQ3142">
        <v>987.24400000000003</v>
      </c>
      <c r="AR3142">
        <v>782.20799999999997</v>
      </c>
      <c r="AS3142">
        <v>551.28899999999999</v>
      </c>
      <c r="AT3142">
        <v>514.51900000000001</v>
      </c>
      <c r="AU3142">
        <v>60.471052999999998</v>
      </c>
      <c r="AV3142">
        <v>58.865788999999999</v>
      </c>
      <c r="AW3142">
        <v>59.331578999999998</v>
      </c>
      <c r="AX3142">
        <v>59.652631999999997</v>
      </c>
      <c r="AY3142">
        <v>59.227632</v>
      </c>
      <c r="AZ3142">
        <v>59.205263000000002</v>
      </c>
      <c r="BA3142">
        <v>59.665788999999997</v>
      </c>
      <c r="BB3142">
        <v>59.701315999999998</v>
      </c>
      <c r="BC3142">
        <v>60.152631999999997</v>
      </c>
      <c r="BD3142">
        <v>60.667104999999999</v>
      </c>
      <c r="BE3142">
        <v>59.85</v>
      </c>
      <c r="BF3142">
        <v>59.827632000000001</v>
      </c>
      <c r="BG3142">
        <v>61.298684000000002</v>
      </c>
      <c r="BH3142">
        <v>65.263158000000004</v>
      </c>
      <c r="BI3142">
        <v>68.726315999999997</v>
      </c>
      <c r="BJ3142">
        <v>71.109211000000002</v>
      </c>
      <c r="BK3142">
        <v>71.275000000000006</v>
      </c>
      <c r="BL3142">
        <v>69.872367999999994</v>
      </c>
      <c r="BM3142">
        <v>67.931578999999999</v>
      </c>
      <c r="BN3142">
        <v>65.657894999999996</v>
      </c>
      <c r="BO3142">
        <v>64.248683999999997</v>
      </c>
      <c r="BP3142">
        <v>63.228946999999998</v>
      </c>
      <c r="BQ3142">
        <v>62.527631999999997</v>
      </c>
      <c r="BR3142">
        <v>62.181578999999999</v>
      </c>
      <c r="BS3142">
        <v>-3.8979659999999998</v>
      </c>
      <c r="BT3142">
        <v>20.038229999999999</v>
      </c>
      <c r="BU3142">
        <v>30.33858</v>
      </c>
      <c r="BV3142">
        <v>-8.3092129999999997</v>
      </c>
      <c r="BW3142">
        <v>28.981999999999999</v>
      </c>
      <c r="BX3142">
        <v>13.307270000000001</v>
      </c>
      <c r="BY3142">
        <v>-2.7456360000000002</v>
      </c>
      <c r="BZ3142">
        <v>16.140809999999998</v>
      </c>
      <c r="CA3142">
        <v>-4.4094790000000001</v>
      </c>
      <c r="CB3142">
        <v>-77.570790000000002</v>
      </c>
      <c r="CC3142">
        <v>-115.2388</v>
      </c>
      <c r="CD3142">
        <v>-58.622230000000002</v>
      </c>
      <c r="CE3142">
        <v>-23.779419999999998</v>
      </c>
      <c r="CF3142">
        <v>-9.0495660000000004</v>
      </c>
      <c r="CG3142">
        <v>-38.90869</v>
      </c>
      <c r="CH3142">
        <v>-39.700839999999999</v>
      </c>
      <c r="CI3142">
        <v>-90.403239999999997</v>
      </c>
      <c r="CJ3142">
        <v>-115.3792</v>
      </c>
      <c r="CK3142">
        <v>132.923</v>
      </c>
      <c r="CL3142">
        <v>-34.336770000000001</v>
      </c>
      <c r="CM3142">
        <v>-21.50854</v>
      </c>
      <c r="CN3142">
        <v>-1.9107700000000001</v>
      </c>
      <c r="CO3142">
        <v>3.730693</v>
      </c>
      <c r="CP3142">
        <v>-17.50292</v>
      </c>
      <c r="CQ3142">
        <v>141.233</v>
      </c>
      <c r="CR3142">
        <v>82.590230000000005</v>
      </c>
      <c r="CS3142">
        <v>126.432</v>
      </c>
      <c r="CT3142">
        <v>83.942790000000002</v>
      </c>
      <c r="CU3142">
        <v>73.575519999999997</v>
      </c>
      <c r="CV3142">
        <v>54.444249999999997</v>
      </c>
      <c r="CW3142">
        <v>59.563929999999999</v>
      </c>
      <c r="CX3142">
        <v>78.026859999999999</v>
      </c>
      <c r="CY3142">
        <v>83.500020000000006</v>
      </c>
      <c r="CZ3142">
        <v>157.11609999999999</v>
      </c>
      <c r="DA3142">
        <v>149.9547</v>
      </c>
      <c r="DB3142">
        <v>94.407049999999998</v>
      </c>
      <c r="DC3142">
        <v>57.909149999999997</v>
      </c>
      <c r="DD3142">
        <v>55.802149999999997</v>
      </c>
      <c r="DE3142">
        <v>91.280079999999998</v>
      </c>
      <c r="DF3142">
        <v>136.43469999999999</v>
      </c>
      <c r="DG3142">
        <v>180.99260000000001</v>
      </c>
      <c r="DH3142">
        <v>225.1532</v>
      </c>
      <c r="DI3142">
        <v>161.28579999999999</v>
      </c>
      <c r="DJ3142">
        <v>184.70099999999999</v>
      </c>
      <c r="DK3142">
        <v>187.226</v>
      </c>
      <c r="DL3142">
        <v>127.96129999999999</v>
      </c>
      <c r="DM3142">
        <v>99.891130000000004</v>
      </c>
      <c r="DN3142">
        <v>86.532550000000001</v>
      </c>
      <c r="DO3142">
        <v>19</v>
      </c>
      <c r="DP3142">
        <v>19</v>
      </c>
    </row>
    <row r="3143" spans="1:120" hidden="1" x14ac:dyDescent="0.25">
      <c r="A3143" t="str">
        <f t="shared" si="49"/>
        <v>Aggregator-Polaris Energy Services_All Elect_44490</v>
      </c>
      <c r="B3143" t="s">
        <v>62</v>
      </c>
      <c r="C3143" t="s">
        <v>223</v>
      </c>
      <c r="D3143" t="s">
        <v>61</v>
      </c>
      <c r="E3143" t="s">
        <v>61</v>
      </c>
      <c r="F3143" t="s">
        <v>168</v>
      </c>
      <c r="G3143" t="s">
        <v>61</v>
      </c>
      <c r="H3143" t="s">
        <v>61</v>
      </c>
      <c r="I3143" t="s">
        <v>61</v>
      </c>
      <c r="J3143" t="s">
        <v>61</v>
      </c>
      <c r="K3143" t="s">
        <v>190</v>
      </c>
      <c r="L3143" s="18">
        <v>44490</v>
      </c>
      <c r="M3143">
        <v>19</v>
      </c>
      <c r="N3143">
        <v>19</v>
      </c>
      <c r="O3143" t="s">
        <v>263</v>
      </c>
      <c r="P3143">
        <v>56</v>
      </c>
      <c r="Q3143">
        <v>56</v>
      </c>
      <c r="R3143">
        <v>0</v>
      </c>
      <c r="S3143">
        <v>0</v>
      </c>
      <c r="T3143">
        <v>0</v>
      </c>
      <c r="U3143">
        <v>0</v>
      </c>
      <c r="V3143">
        <v>0</v>
      </c>
      <c r="W3143">
        <v>3364.404</v>
      </c>
      <c r="X3143">
        <v>3795.674</v>
      </c>
      <c r="Y3143">
        <v>3796.451</v>
      </c>
      <c r="Z3143">
        <v>3795.8229999999999</v>
      </c>
      <c r="AA3143">
        <v>3858.9169999999999</v>
      </c>
      <c r="AB3143">
        <v>3873.2220000000002</v>
      </c>
      <c r="AC3143">
        <v>3792.8420000000001</v>
      </c>
      <c r="AD3143">
        <v>5144.28</v>
      </c>
      <c r="AE3143">
        <v>5784.1270000000004</v>
      </c>
      <c r="AF3143">
        <v>5848.5079999999998</v>
      </c>
      <c r="AG3143">
        <v>5945.9449999999997</v>
      </c>
      <c r="AH3143">
        <v>5966.3310000000001</v>
      </c>
      <c r="AI3143">
        <v>6082.6670000000004</v>
      </c>
      <c r="AJ3143">
        <v>6072.29</v>
      </c>
      <c r="AK3143">
        <v>6051.7870000000003</v>
      </c>
      <c r="AL3143">
        <v>5236.6469999999999</v>
      </c>
      <c r="AM3143">
        <v>3509.0920000000001</v>
      </c>
      <c r="AN3143">
        <v>3072.3910000000001</v>
      </c>
      <c r="AO3143">
        <v>645.44000000000005</v>
      </c>
      <c r="AP3143">
        <v>1791.441</v>
      </c>
      <c r="AQ3143">
        <v>2745.6869999999999</v>
      </c>
      <c r="AR3143">
        <v>2738.1840000000002</v>
      </c>
      <c r="AS3143">
        <v>2767.1129999999998</v>
      </c>
      <c r="AT3143">
        <v>2804.6770000000001</v>
      </c>
      <c r="AU3143">
        <v>62.706249999999997</v>
      </c>
      <c r="AV3143">
        <v>61.114286</v>
      </c>
      <c r="AW3143">
        <v>61.308928999999999</v>
      </c>
      <c r="AX3143">
        <v>60.251786000000003</v>
      </c>
      <c r="AY3143">
        <v>59.159821000000001</v>
      </c>
      <c r="AZ3143">
        <v>58.489286</v>
      </c>
      <c r="BA3143">
        <v>57.5</v>
      </c>
      <c r="BB3143">
        <v>57.188392999999998</v>
      </c>
      <c r="BC3143">
        <v>58.917856999999998</v>
      </c>
      <c r="BD3143">
        <v>61.307143000000003</v>
      </c>
      <c r="BE3143">
        <v>66.588392999999996</v>
      </c>
      <c r="BF3143">
        <v>72.291071000000002</v>
      </c>
      <c r="BG3143">
        <v>76.438393000000005</v>
      </c>
      <c r="BH3143">
        <v>78.702679000000003</v>
      </c>
      <c r="BI3143">
        <v>80.276786000000001</v>
      </c>
      <c r="BJ3143">
        <v>81.445536000000004</v>
      </c>
      <c r="BK3143">
        <v>81.844643000000005</v>
      </c>
      <c r="BL3143">
        <v>81.974999999999994</v>
      </c>
      <c r="BM3143">
        <v>79.952679000000003</v>
      </c>
      <c r="BN3143">
        <v>75.980356999999998</v>
      </c>
      <c r="BO3143">
        <v>71.961607000000001</v>
      </c>
      <c r="BP3143">
        <v>69.735714000000002</v>
      </c>
      <c r="BQ3143">
        <v>67.950892999999994</v>
      </c>
      <c r="BR3143">
        <v>65.605356999999998</v>
      </c>
      <c r="BS3143">
        <v>1157.184</v>
      </c>
      <c r="BT3143">
        <v>535.61490000000003</v>
      </c>
      <c r="BU3143">
        <v>539.00459999999998</v>
      </c>
      <c r="BV3143">
        <v>557.98490000000004</v>
      </c>
      <c r="BW3143">
        <v>500.79430000000002</v>
      </c>
      <c r="BX3143">
        <v>504.64760000000001</v>
      </c>
      <c r="BY3143">
        <v>601.02279999999996</v>
      </c>
      <c r="BZ3143">
        <v>-223.92740000000001</v>
      </c>
      <c r="CA3143">
        <v>-668.19839999999999</v>
      </c>
      <c r="CB3143">
        <v>-726.82839999999999</v>
      </c>
      <c r="CC3143">
        <v>-794.53390000000002</v>
      </c>
      <c r="CD3143">
        <v>-826.13919999999996</v>
      </c>
      <c r="CE3143">
        <v>-941.78049999999996</v>
      </c>
      <c r="CF3143">
        <v>-1042.0309999999999</v>
      </c>
      <c r="CG3143">
        <v>-1084.7760000000001</v>
      </c>
      <c r="CH3143">
        <v>-680.67759999999998</v>
      </c>
      <c r="CI3143">
        <v>846.94849999999997</v>
      </c>
      <c r="CJ3143">
        <v>1099.3820000000001</v>
      </c>
      <c r="CK3143">
        <v>3413.2469999999998</v>
      </c>
      <c r="CL3143">
        <v>2183.567</v>
      </c>
      <c r="CM3143">
        <v>1227.3330000000001</v>
      </c>
      <c r="CN3143">
        <v>1205.943</v>
      </c>
      <c r="CO3143">
        <v>1175.4580000000001</v>
      </c>
      <c r="CP3143">
        <v>1157.4110000000001</v>
      </c>
      <c r="CQ3143">
        <v>18264.97</v>
      </c>
      <c r="CR3143">
        <v>6017.2929999999997</v>
      </c>
      <c r="CS3143">
        <v>5738.7929999999997</v>
      </c>
      <c r="CT3143">
        <v>5689.3760000000002</v>
      </c>
      <c r="CU3143">
        <v>5566.5069999999996</v>
      </c>
      <c r="CV3143">
        <v>5365.3329999999996</v>
      </c>
      <c r="CW3143">
        <v>3364.2809999999999</v>
      </c>
      <c r="CX3143">
        <v>3012.0239999999999</v>
      </c>
      <c r="CY3143">
        <v>6425.9570000000003</v>
      </c>
      <c r="CZ3143">
        <v>7647.7169999999996</v>
      </c>
      <c r="DA3143">
        <v>9079.3719999999994</v>
      </c>
      <c r="DB3143">
        <v>10481.370000000001</v>
      </c>
      <c r="DC3143">
        <v>12335.24</v>
      </c>
      <c r="DD3143">
        <v>12513.85</v>
      </c>
      <c r="DE3143">
        <v>13408.69</v>
      </c>
      <c r="DF3143">
        <v>14672.6</v>
      </c>
      <c r="DG3143">
        <v>15042.85</v>
      </c>
      <c r="DH3143">
        <v>16176.19</v>
      </c>
      <c r="DI3143">
        <v>15337.08</v>
      </c>
      <c r="DJ3143">
        <v>16941.62</v>
      </c>
      <c r="DK3143">
        <v>17814.39</v>
      </c>
      <c r="DL3143">
        <v>15564.34</v>
      </c>
      <c r="DM3143">
        <v>15361.49</v>
      </c>
      <c r="DN3143">
        <v>15389.52</v>
      </c>
      <c r="DO3143">
        <v>19</v>
      </c>
      <c r="DP3143">
        <v>19</v>
      </c>
    </row>
    <row r="3144" spans="1:120" hidden="1" x14ac:dyDescent="0.25">
      <c r="A3144" t="str">
        <f t="shared" si="49"/>
        <v>Aggregator-Enel X_All Elect_44490</v>
      </c>
      <c r="B3144" t="s">
        <v>62</v>
      </c>
      <c r="C3144" t="s">
        <v>265</v>
      </c>
      <c r="D3144" t="s">
        <v>61</v>
      </c>
      <c r="E3144" t="s">
        <v>61</v>
      </c>
      <c r="F3144" t="s">
        <v>266</v>
      </c>
      <c r="G3144" t="s">
        <v>61</v>
      </c>
      <c r="H3144" t="s">
        <v>61</v>
      </c>
      <c r="I3144" t="s">
        <v>61</v>
      </c>
      <c r="J3144" t="s">
        <v>61</v>
      </c>
      <c r="K3144" t="s">
        <v>190</v>
      </c>
      <c r="L3144" s="18">
        <v>44490</v>
      </c>
      <c r="M3144">
        <v>19</v>
      </c>
      <c r="N3144">
        <v>19</v>
      </c>
      <c r="O3144" t="s">
        <v>263</v>
      </c>
      <c r="P3144">
        <v>60</v>
      </c>
      <c r="Q3144">
        <v>60</v>
      </c>
      <c r="R3144">
        <v>0</v>
      </c>
      <c r="S3144">
        <v>0</v>
      </c>
      <c r="T3144">
        <v>0</v>
      </c>
      <c r="U3144">
        <v>0</v>
      </c>
      <c r="V3144">
        <v>0</v>
      </c>
      <c r="W3144">
        <v>23210.632000000001</v>
      </c>
      <c r="X3144">
        <v>23668.682000000001</v>
      </c>
      <c r="Y3144">
        <v>23460.734</v>
      </c>
      <c r="Z3144">
        <v>23407.454000000002</v>
      </c>
      <c r="AA3144">
        <v>23553.65</v>
      </c>
      <c r="AB3144">
        <v>23409.212</v>
      </c>
      <c r="AC3144">
        <v>24237.358</v>
      </c>
      <c r="AD3144">
        <v>24708.224999999999</v>
      </c>
      <c r="AE3144">
        <v>25227.538</v>
      </c>
      <c r="AF3144">
        <v>24934.024000000001</v>
      </c>
      <c r="AG3144">
        <v>25563.623</v>
      </c>
      <c r="AH3144">
        <v>25807.785</v>
      </c>
      <c r="AI3144">
        <v>25465.113000000001</v>
      </c>
      <c r="AJ3144">
        <v>25739.478999999999</v>
      </c>
      <c r="AK3144">
        <v>25719.348999999998</v>
      </c>
      <c r="AL3144">
        <v>25666.352999999999</v>
      </c>
      <c r="AM3144">
        <v>25839.452000000001</v>
      </c>
      <c r="AN3144">
        <v>24897.808000000001</v>
      </c>
      <c r="AO3144">
        <v>23164.366000000002</v>
      </c>
      <c r="AP3144">
        <v>24713.85</v>
      </c>
      <c r="AQ3144">
        <v>25462.511999999999</v>
      </c>
      <c r="AR3144">
        <v>25028.672999999999</v>
      </c>
      <c r="AS3144">
        <v>23762.82</v>
      </c>
      <c r="AT3144">
        <v>23743.984</v>
      </c>
      <c r="AU3144">
        <v>64.797499999999999</v>
      </c>
      <c r="AV3144">
        <v>64.077500000000001</v>
      </c>
      <c r="AW3144">
        <v>63.9375</v>
      </c>
      <c r="AX3144">
        <v>63.145000000000003</v>
      </c>
      <c r="AY3144">
        <v>63.477499999999999</v>
      </c>
      <c r="AZ3144">
        <v>63.777500000000003</v>
      </c>
      <c r="BA3144">
        <v>63.475000000000001</v>
      </c>
      <c r="BB3144">
        <v>63.082500000000003</v>
      </c>
      <c r="BC3144">
        <v>63.317500000000003</v>
      </c>
      <c r="BD3144">
        <v>64.382499999999993</v>
      </c>
      <c r="BE3144">
        <v>66.702500000000001</v>
      </c>
      <c r="BF3144">
        <v>69.882499999999993</v>
      </c>
      <c r="BG3144">
        <v>72.957499999999996</v>
      </c>
      <c r="BH3144">
        <v>73.885000000000005</v>
      </c>
      <c r="BI3144">
        <v>74.844999999999999</v>
      </c>
      <c r="BJ3144">
        <v>75.702500000000001</v>
      </c>
      <c r="BK3144">
        <v>76.452500000000001</v>
      </c>
      <c r="BL3144">
        <v>75.034999999999997</v>
      </c>
      <c r="BM3144">
        <v>73.052499999999995</v>
      </c>
      <c r="BN3144">
        <v>70.650000000000006</v>
      </c>
      <c r="BO3144">
        <v>68.217500000000001</v>
      </c>
      <c r="BP3144">
        <v>66.737499999999997</v>
      </c>
      <c r="BQ3144">
        <v>65.967500000000001</v>
      </c>
      <c r="BR3144">
        <v>65.582499999999996</v>
      </c>
      <c r="BS3144">
        <v>-85.988780000000006</v>
      </c>
      <c r="BT3144">
        <v>-386.82549999999998</v>
      </c>
      <c r="BU3144">
        <v>-356.42540000000002</v>
      </c>
      <c r="BV3144">
        <v>-467.31209999999999</v>
      </c>
      <c r="BW3144">
        <v>-521.9932</v>
      </c>
      <c r="BX3144">
        <v>-107.8837</v>
      </c>
      <c r="BY3144">
        <v>29.35801</v>
      </c>
      <c r="BZ3144">
        <v>90.105940000000004</v>
      </c>
      <c r="CA3144">
        <v>-219.8098</v>
      </c>
      <c r="CB3144">
        <v>644.70600000000002</v>
      </c>
      <c r="CC3144">
        <v>494.59070000000003</v>
      </c>
      <c r="CD3144">
        <v>499.13569999999999</v>
      </c>
      <c r="CE3144">
        <v>1186.6289999999999</v>
      </c>
      <c r="CF3144">
        <v>795.59939999999995</v>
      </c>
      <c r="CG3144">
        <v>779.33079999999995</v>
      </c>
      <c r="CH3144">
        <v>624.67070000000001</v>
      </c>
      <c r="CI3144">
        <v>424.22609999999997</v>
      </c>
      <c r="CJ3144">
        <v>1134.268</v>
      </c>
      <c r="CK3144">
        <v>2549.5410000000002</v>
      </c>
      <c r="CL3144">
        <v>816.38620000000003</v>
      </c>
      <c r="CM3144">
        <v>-266.85930000000002</v>
      </c>
      <c r="CN3144">
        <v>-411.00040000000001</v>
      </c>
      <c r="CO3144">
        <v>-128.02600000000001</v>
      </c>
      <c r="CP3144">
        <v>-330.7491</v>
      </c>
      <c r="CQ3144">
        <v>23771.200000000001</v>
      </c>
      <c r="CR3144">
        <v>10339.969999999999</v>
      </c>
      <c r="CS3144">
        <v>10530.06</v>
      </c>
      <c r="CT3144">
        <v>12042.5</v>
      </c>
      <c r="CU3144">
        <v>7360.7849999999999</v>
      </c>
      <c r="CV3144">
        <v>6600.1629999999996</v>
      </c>
      <c r="CW3144">
        <v>6722.9809999999998</v>
      </c>
      <c r="CX3144">
        <v>4903.1440000000002</v>
      </c>
      <c r="CY3144">
        <v>8055.8440000000001</v>
      </c>
      <c r="CZ3144">
        <v>13083.04</v>
      </c>
      <c r="DA3144">
        <v>16648.03</v>
      </c>
      <c r="DB3144">
        <v>26735.66</v>
      </c>
      <c r="DC3144">
        <v>30898.48</v>
      </c>
      <c r="DD3144">
        <v>29380.23</v>
      </c>
      <c r="DE3144">
        <v>30894.84</v>
      </c>
      <c r="DF3144">
        <v>27820.75</v>
      </c>
      <c r="DG3144">
        <v>25992.21</v>
      </c>
      <c r="DH3144">
        <v>27452.81</v>
      </c>
      <c r="DI3144">
        <v>25018.25</v>
      </c>
      <c r="DJ3144">
        <v>24569.33</v>
      </c>
      <c r="DK3144">
        <v>39061.699999999997</v>
      </c>
      <c r="DL3144">
        <v>19942.22</v>
      </c>
      <c r="DM3144">
        <v>18341.400000000001</v>
      </c>
      <c r="DN3144">
        <v>19717.169999999998</v>
      </c>
      <c r="DO3144">
        <v>19</v>
      </c>
      <c r="DP3144">
        <v>19</v>
      </c>
    </row>
    <row r="3145" spans="1:120" hidden="1" x14ac:dyDescent="0.25">
      <c r="A3145" t="str">
        <f t="shared" si="49"/>
        <v>sublap_id-SLAP_PGFG_All Elect_44490</v>
      </c>
      <c r="B3145" t="s">
        <v>62</v>
      </c>
      <c r="C3145" t="s">
        <v>293</v>
      </c>
      <c r="D3145" t="s">
        <v>61</v>
      </c>
      <c r="E3145" t="s">
        <v>294</v>
      </c>
      <c r="F3145" t="s">
        <v>61</v>
      </c>
      <c r="G3145" t="s">
        <v>61</v>
      </c>
      <c r="H3145" t="s">
        <v>61</v>
      </c>
      <c r="I3145" t="s">
        <v>61</v>
      </c>
      <c r="J3145" t="s">
        <v>61</v>
      </c>
      <c r="K3145" t="s">
        <v>190</v>
      </c>
      <c r="L3145" s="18">
        <v>44490</v>
      </c>
      <c r="M3145">
        <v>19</v>
      </c>
      <c r="N3145">
        <v>20</v>
      </c>
      <c r="O3145" t="s">
        <v>263</v>
      </c>
      <c r="P3145">
        <v>1</v>
      </c>
      <c r="Q3145">
        <v>1</v>
      </c>
      <c r="R3145">
        <v>0</v>
      </c>
      <c r="S3145">
        <v>0</v>
      </c>
      <c r="T3145">
        <v>1</v>
      </c>
      <c r="U3145">
        <v>0</v>
      </c>
      <c r="V3145">
        <v>1</v>
      </c>
      <c r="W3145">
        <v>4.6399999999999997</v>
      </c>
      <c r="X3145">
        <v>4.6399999999999997</v>
      </c>
      <c r="Y3145">
        <v>4.8</v>
      </c>
      <c r="Z3145">
        <v>4.4000000000000004</v>
      </c>
      <c r="AA3145">
        <v>4.32</v>
      </c>
      <c r="AB3145">
        <v>4.32</v>
      </c>
      <c r="AC3145">
        <v>6.96</v>
      </c>
      <c r="AD3145">
        <v>8.24</v>
      </c>
      <c r="AE3145">
        <v>8.8000000000000007</v>
      </c>
      <c r="AF3145">
        <v>13.36</v>
      </c>
      <c r="AG3145">
        <v>31.36</v>
      </c>
      <c r="AH3145">
        <v>31.04</v>
      </c>
      <c r="AI3145">
        <v>32.96</v>
      </c>
      <c r="AJ3145">
        <v>34.72</v>
      </c>
      <c r="AK3145">
        <v>32.479999999999997</v>
      </c>
      <c r="AL3145">
        <v>36.56</v>
      </c>
      <c r="AM3145">
        <v>35.68</v>
      </c>
      <c r="AN3145">
        <v>37.6</v>
      </c>
      <c r="AO3145">
        <v>33.6</v>
      </c>
      <c r="AP3145">
        <v>33.68</v>
      </c>
      <c r="AQ3145">
        <v>30.56</v>
      </c>
      <c r="AR3145">
        <v>21.6</v>
      </c>
      <c r="AS3145">
        <v>4.4000000000000004</v>
      </c>
      <c r="AT3145">
        <v>4.6399999999999997</v>
      </c>
      <c r="AU3145">
        <v>60.75</v>
      </c>
      <c r="AV3145">
        <v>59.85</v>
      </c>
      <c r="AW3145">
        <v>59.85</v>
      </c>
      <c r="AX3145">
        <v>60.05</v>
      </c>
      <c r="AY3145">
        <v>60.15</v>
      </c>
      <c r="AZ3145">
        <v>60.3</v>
      </c>
      <c r="BA3145">
        <v>60.4</v>
      </c>
      <c r="BB3145">
        <v>60.5</v>
      </c>
      <c r="BC3145">
        <v>60.8</v>
      </c>
      <c r="BD3145">
        <v>61.4</v>
      </c>
      <c r="BE3145">
        <v>62.4</v>
      </c>
      <c r="BF3145">
        <v>63.35</v>
      </c>
      <c r="BG3145">
        <v>64</v>
      </c>
      <c r="BH3145">
        <v>64.25</v>
      </c>
      <c r="BI3145">
        <v>64.2</v>
      </c>
      <c r="BJ3145">
        <v>64.05</v>
      </c>
      <c r="BK3145">
        <v>63.95</v>
      </c>
      <c r="BL3145">
        <v>63.75</v>
      </c>
      <c r="BM3145">
        <v>63.65</v>
      </c>
      <c r="BN3145">
        <v>63.5</v>
      </c>
      <c r="BO3145">
        <v>62.9</v>
      </c>
      <c r="BP3145">
        <v>62.4</v>
      </c>
      <c r="BQ3145">
        <v>61.9</v>
      </c>
      <c r="BR3145">
        <v>61.65</v>
      </c>
      <c r="BS3145">
        <v>1.0065310000000001</v>
      </c>
      <c r="BT3145">
        <v>1.00945</v>
      </c>
      <c r="BU3145">
        <v>0.63976960000000005</v>
      </c>
      <c r="BV3145">
        <v>1.00023</v>
      </c>
      <c r="BW3145">
        <v>1.1293040000000001</v>
      </c>
      <c r="BX3145">
        <v>1.4661329999999999</v>
      </c>
      <c r="BY3145">
        <v>8.6238899999999993E-2</v>
      </c>
      <c r="BZ3145">
        <v>-1.6779200000000001</v>
      </c>
      <c r="CA3145">
        <v>-1.455554</v>
      </c>
      <c r="CB3145">
        <v>0.35558699999999999</v>
      </c>
      <c r="CC3145">
        <v>-2.7162670000000002</v>
      </c>
      <c r="CD3145">
        <v>1.8230360000000001</v>
      </c>
      <c r="CE3145">
        <v>0.96667099999999995</v>
      </c>
      <c r="CF3145">
        <v>1.095825</v>
      </c>
      <c r="CG3145">
        <v>3.8813439999999999</v>
      </c>
      <c r="CH3145">
        <v>-0.45988079999999998</v>
      </c>
      <c r="CI3145">
        <v>0.86190800000000001</v>
      </c>
      <c r="CJ3145">
        <v>-2.2363620000000002</v>
      </c>
      <c r="CK3145">
        <v>-3.6815599999999997E-2</v>
      </c>
      <c r="CL3145">
        <v>-0.64437100000000003</v>
      </c>
      <c r="CM3145">
        <v>0.22946739999999999</v>
      </c>
      <c r="CN3145">
        <v>-0.63894079999999998</v>
      </c>
      <c r="CO3145">
        <v>1.543865</v>
      </c>
      <c r="CP3145">
        <v>0.47326659999999998</v>
      </c>
      <c r="CQ3145">
        <v>0.13319549999999999</v>
      </c>
      <c r="CR3145">
        <v>4.79394E-2</v>
      </c>
      <c r="CS3145">
        <v>4.51446E-2</v>
      </c>
      <c r="CT3145">
        <v>4.0723200000000001E-2</v>
      </c>
      <c r="CU3145">
        <v>4.2195499999999997E-2</v>
      </c>
      <c r="CV3145">
        <v>0.1034581</v>
      </c>
      <c r="CW3145">
        <v>6.7948400000000006E-2</v>
      </c>
      <c r="CX3145">
        <v>4.2339799999999997E-2</v>
      </c>
      <c r="CY3145">
        <v>6.5261799999999995E-2</v>
      </c>
      <c r="CZ3145">
        <v>0.24539340000000001</v>
      </c>
      <c r="DA3145">
        <v>1.2190129999999999</v>
      </c>
      <c r="DB3145">
        <v>0.27832879999999999</v>
      </c>
      <c r="DC3145">
        <v>0.2505753</v>
      </c>
      <c r="DD3145">
        <v>0.28979070000000001</v>
      </c>
      <c r="DE3145">
        <v>0.2421382</v>
      </c>
      <c r="DF3145">
        <v>0.25363200000000002</v>
      </c>
      <c r="DG3145">
        <v>0.2220171</v>
      </c>
      <c r="DH3145">
        <v>0.27199980000000001</v>
      </c>
      <c r="DI3145">
        <v>0.74071310000000001</v>
      </c>
      <c r="DJ3145">
        <v>2.9247990000000001</v>
      </c>
      <c r="DK3145">
        <v>2.9796640000000001</v>
      </c>
      <c r="DL3145">
        <v>2.370914</v>
      </c>
      <c r="DM3145">
        <v>1.2907310000000001</v>
      </c>
      <c r="DN3145">
        <v>0.99736950000000002</v>
      </c>
      <c r="DO3145">
        <v>19</v>
      </c>
      <c r="DP3145">
        <v>20</v>
      </c>
    </row>
    <row r="3146" spans="1:120" hidden="1" x14ac:dyDescent="0.25">
      <c r="A3146" t="str">
        <f t="shared" si="49"/>
        <v>Industry_Type-8. Other_All Elect_44490</v>
      </c>
      <c r="B3146" t="s">
        <v>62</v>
      </c>
      <c r="C3146" t="s">
        <v>267</v>
      </c>
      <c r="D3146" t="s">
        <v>61</v>
      </c>
      <c r="E3146" t="s">
        <v>61</v>
      </c>
      <c r="F3146" t="s">
        <v>61</v>
      </c>
      <c r="G3146" t="s">
        <v>268</v>
      </c>
      <c r="H3146" t="s">
        <v>61</v>
      </c>
      <c r="I3146" t="s">
        <v>61</v>
      </c>
      <c r="J3146" t="s">
        <v>61</v>
      </c>
      <c r="K3146" t="s">
        <v>190</v>
      </c>
      <c r="L3146" s="18">
        <v>44490</v>
      </c>
      <c r="M3146">
        <v>19</v>
      </c>
      <c r="N3146">
        <v>19</v>
      </c>
      <c r="O3146" t="s">
        <v>263</v>
      </c>
      <c r="P3146">
        <v>1</v>
      </c>
      <c r="Q3146">
        <v>1</v>
      </c>
      <c r="R3146">
        <v>0</v>
      </c>
      <c r="S3146">
        <v>0</v>
      </c>
      <c r="T3146">
        <v>1</v>
      </c>
      <c r="U3146">
        <v>0</v>
      </c>
      <c r="V3146">
        <v>1</v>
      </c>
      <c r="W3146">
        <v>6.726</v>
      </c>
      <c r="X3146">
        <v>6.7489999999999997</v>
      </c>
      <c r="Y3146">
        <v>6.8949999999999996</v>
      </c>
      <c r="Z3146">
        <v>6.8719999999999999</v>
      </c>
      <c r="AA3146">
        <v>6.3490000000000002</v>
      </c>
      <c r="AB3146">
        <v>8.8130000000000006</v>
      </c>
      <c r="AC3146">
        <v>9.32</v>
      </c>
      <c r="AD3146">
        <v>9.6709999999999994</v>
      </c>
      <c r="AE3146">
        <v>10.303000000000001</v>
      </c>
      <c r="AF3146">
        <v>10.848000000000001</v>
      </c>
      <c r="AG3146">
        <v>10.542</v>
      </c>
      <c r="AH3146">
        <v>10.63</v>
      </c>
      <c r="AI3146">
        <v>10.039999999999999</v>
      </c>
      <c r="AJ3146">
        <v>10.513</v>
      </c>
      <c r="AK3146">
        <v>10.472</v>
      </c>
      <c r="AL3146">
        <v>10.635999999999999</v>
      </c>
      <c r="AM3146">
        <v>10.334</v>
      </c>
      <c r="AN3146">
        <v>11.321</v>
      </c>
      <c r="AO3146">
        <v>10.89</v>
      </c>
      <c r="AP3146">
        <v>10.666</v>
      </c>
      <c r="AQ3146">
        <v>10.294</v>
      </c>
      <c r="AR3146">
        <v>9.16</v>
      </c>
      <c r="AS3146">
        <v>7.8390000000000004</v>
      </c>
      <c r="AT3146">
        <v>6.9409999999999998</v>
      </c>
      <c r="AU3146">
        <v>58.15</v>
      </c>
      <c r="AV3146">
        <v>56.5</v>
      </c>
      <c r="AW3146">
        <v>56.75</v>
      </c>
      <c r="AX3146">
        <v>57.35</v>
      </c>
      <c r="AY3146">
        <v>57.15</v>
      </c>
      <c r="AZ3146">
        <v>57.7</v>
      </c>
      <c r="BA3146">
        <v>58.3</v>
      </c>
      <c r="BB3146">
        <v>58.65</v>
      </c>
      <c r="BC3146">
        <v>59.3</v>
      </c>
      <c r="BD3146">
        <v>60.45</v>
      </c>
      <c r="BE3146">
        <v>59.4</v>
      </c>
      <c r="BF3146">
        <v>59.1</v>
      </c>
      <c r="BG3146">
        <v>59.5</v>
      </c>
      <c r="BH3146">
        <v>62.6</v>
      </c>
      <c r="BI3146">
        <v>65.3</v>
      </c>
      <c r="BJ3146">
        <v>67.650000000000006</v>
      </c>
      <c r="BK3146">
        <v>68.05</v>
      </c>
      <c r="BL3146">
        <v>66.55</v>
      </c>
      <c r="BM3146">
        <v>64.75</v>
      </c>
      <c r="BN3146">
        <v>62.15</v>
      </c>
      <c r="BO3146">
        <v>60.7</v>
      </c>
      <c r="BP3146">
        <v>59.4</v>
      </c>
      <c r="BQ3146">
        <v>58.75</v>
      </c>
      <c r="BR3146">
        <v>58.9</v>
      </c>
      <c r="BS3146">
        <v>4.3404600000000002E-2</v>
      </c>
      <c r="BT3146">
        <v>0.2147355</v>
      </c>
      <c r="BU3146">
        <v>-0.25910850000000002</v>
      </c>
      <c r="BV3146">
        <v>-3.7235299999999999E-2</v>
      </c>
      <c r="BW3146">
        <v>0.34676069999999998</v>
      </c>
      <c r="BX3146">
        <v>-2.22597E-2</v>
      </c>
      <c r="BY3146">
        <v>-0.51032540000000004</v>
      </c>
      <c r="BZ3146">
        <v>-0.35018830000000001</v>
      </c>
      <c r="CA3146">
        <v>0.43745329999999999</v>
      </c>
      <c r="CB3146">
        <v>0.1421423</v>
      </c>
      <c r="CC3146">
        <v>-0.1518497</v>
      </c>
      <c r="CD3146">
        <v>-7.4965500000000004E-2</v>
      </c>
      <c r="CE3146">
        <v>0.3326597</v>
      </c>
      <c r="CF3146">
        <v>0.16624159999999999</v>
      </c>
      <c r="CG3146">
        <v>-0.31301689999999999</v>
      </c>
      <c r="CH3146">
        <v>-9.6159900000000006E-2</v>
      </c>
      <c r="CI3146">
        <v>0.25794699999999998</v>
      </c>
      <c r="CJ3146">
        <v>0.1071386</v>
      </c>
      <c r="CK3146">
        <v>-0.22869970000000001</v>
      </c>
      <c r="CL3146">
        <v>3.10268E-2</v>
      </c>
      <c r="CM3146">
        <v>0.29614069999999998</v>
      </c>
      <c r="CN3146">
        <v>9.6069299999999996E-2</v>
      </c>
      <c r="CO3146">
        <v>-0.1698914</v>
      </c>
      <c r="CP3146">
        <v>-8.5359099999999993E-2</v>
      </c>
      <c r="CQ3146">
        <v>4.3658999999999998E-3</v>
      </c>
      <c r="CR3146">
        <v>2.9031999999999999E-3</v>
      </c>
      <c r="CS3146">
        <v>9.3854999999999997E-3</v>
      </c>
      <c r="CT3146">
        <v>5.274E-3</v>
      </c>
      <c r="CU3146">
        <v>5.3930000000000002E-3</v>
      </c>
      <c r="CV3146">
        <v>1.5039500000000001E-2</v>
      </c>
      <c r="CW3146">
        <v>2.15003E-2</v>
      </c>
      <c r="CX3146">
        <v>7.6851000000000003E-3</v>
      </c>
      <c r="CY3146">
        <v>1.5531400000000001E-2</v>
      </c>
      <c r="CZ3146">
        <v>8.3400000000000002E-3</v>
      </c>
      <c r="DA3146">
        <v>8.3808000000000007E-3</v>
      </c>
      <c r="DB3146">
        <v>4.7626999999999999E-3</v>
      </c>
      <c r="DC3146">
        <v>7.4782E-3</v>
      </c>
      <c r="DD3146">
        <v>6.4266999999999996E-3</v>
      </c>
      <c r="DE3146">
        <v>7.6595999999999999E-3</v>
      </c>
      <c r="DF3146">
        <v>6.9695E-3</v>
      </c>
      <c r="DG3146">
        <v>1.1728499999999999E-2</v>
      </c>
      <c r="DH3146">
        <v>4.0292000000000001E-3</v>
      </c>
      <c r="DI3146">
        <v>8.5079999999999999E-3</v>
      </c>
      <c r="DJ3146">
        <v>5.1260000000000003E-3</v>
      </c>
      <c r="DK3146">
        <v>1.7047E-2</v>
      </c>
      <c r="DL3146">
        <v>1.4734499999999999E-2</v>
      </c>
      <c r="DM3146">
        <v>1.2099E-2</v>
      </c>
      <c r="DN3146">
        <v>3.6924000000000002E-3</v>
      </c>
      <c r="DO3146">
        <v>19</v>
      </c>
      <c r="DP3146">
        <v>19</v>
      </c>
    </row>
    <row r="3147" spans="1:120" hidden="1" x14ac:dyDescent="0.25">
      <c r="A3147" t="str">
        <f t="shared" si="49"/>
        <v>sublap_id-SLAP_PGSF_All Elect_44490</v>
      </c>
      <c r="B3147" t="s">
        <v>62</v>
      </c>
      <c r="C3147" t="s">
        <v>297</v>
      </c>
      <c r="D3147" t="s">
        <v>61</v>
      </c>
      <c r="E3147" t="s">
        <v>298</v>
      </c>
      <c r="F3147" t="s">
        <v>61</v>
      </c>
      <c r="G3147" t="s">
        <v>61</v>
      </c>
      <c r="H3147" t="s">
        <v>61</v>
      </c>
      <c r="I3147" t="s">
        <v>61</v>
      </c>
      <c r="J3147" t="s">
        <v>61</v>
      </c>
      <c r="K3147" t="s">
        <v>190</v>
      </c>
      <c r="L3147" s="18">
        <v>44490</v>
      </c>
      <c r="M3147">
        <v>19</v>
      </c>
      <c r="N3147">
        <v>20</v>
      </c>
      <c r="O3147" t="s">
        <v>263</v>
      </c>
      <c r="P3147">
        <v>2</v>
      </c>
      <c r="Q3147">
        <v>2</v>
      </c>
      <c r="R3147">
        <v>0</v>
      </c>
      <c r="S3147">
        <v>0</v>
      </c>
      <c r="T3147">
        <v>1</v>
      </c>
      <c r="U3147">
        <v>0</v>
      </c>
      <c r="V3147">
        <v>1</v>
      </c>
      <c r="W3147">
        <v>2.0310000000000001</v>
      </c>
      <c r="X3147">
        <v>2.032</v>
      </c>
      <c r="Y3147">
        <v>2.0329999999999999</v>
      </c>
      <c r="Z3147">
        <v>2.0379999999999998</v>
      </c>
      <c r="AA3147">
        <v>2.0379999999999998</v>
      </c>
      <c r="AB3147">
        <v>2.028</v>
      </c>
      <c r="AC3147">
        <v>2.0299999999999998</v>
      </c>
      <c r="AD3147">
        <v>4.7619999999999996</v>
      </c>
      <c r="AE3147">
        <v>4.8449999999999998</v>
      </c>
      <c r="AF3147">
        <v>6.3959999999999999</v>
      </c>
      <c r="AG3147">
        <v>11.89</v>
      </c>
      <c r="AH3147">
        <v>13.353</v>
      </c>
      <c r="AI3147">
        <v>13.673999999999999</v>
      </c>
      <c r="AJ3147">
        <v>13.832000000000001</v>
      </c>
      <c r="AK3147">
        <v>13.686999999999999</v>
      </c>
      <c r="AL3147">
        <v>13.525</v>
      </c>
      <c r="AM3147">
        <v>14.627000000000001</v>
      </c>
      <c r="AN3147">
        <v>13.891</v>
      </c>
      <c r="AO3147">
        <v>14.327</v>
      </c>
      <c r="AP3147">
        <v>13.776</v>
      </c>
      <c r="AQ3147">
        <v>13.816000000000001</v>
      </c>
      <c r="AR3147">
        <v>10.099</v>
      </c>
      <c r="AS3147">
        <v>2.117</v>
      </c>
      <c r="AT3147">
        <v>2.0329999999999999</v>
      </c>
      <c r="AU3147">
        <v>62.65</v>
      </c>
      <c r="AV3147">
        <v>61.6</v>
      </c>
      <c r="AW3147">
        <v>61.65</v>
      </c>
      <c r="AX3147">
        <v>61.5</v>
      </c>
      <c r="AY3147">
        <v>61.4</v>
      </c>
      <c r="AZ3147">
        <v>61.5</v>
      </c>
      <c r="BA3147">
        <v>61.6</v>
      </c>
      <c r="BB3147">
        <v>61.85</v>
      </c>
      <c r="BC3147">
        <v>61.45</v>
      </c>
      <c r="BD3147">
        <v>61.5</v>
      </c>
      <c r="BE3147">
        <v>62.55</v>
      </c>
      <c r="BF3147">
        <v>64.25</v>
      </c>
      <c r="BG3147">
        <v>67.400000000000006</v>
      </c>
      <c r="BH3147">
        <v>66.900000000000006</v>
      </c>
      <c r="BI3147">
        <v>68.650000000000006</v>
      </c>
      <c r="BJ3147">
        <v>67.2</v>
      </c>
      <c r="BK3147">
        <v>67</v>
      </c>
      <c r="BL3147">
        <v>67.3</v>
      </c>
      <c r="BM3147">
        <v>66.25</v>
      </c>
      <c r="BN3147">
        <v>65.900000000000006</v>
      </c>
      <c r="BO3147">
        <v>65.55</v>
      </c>
      <c r="BP3147">
        <v>65.25</v>
      </c>
      <c r="BQ3147">
        <v>64.2</v>
      </c>
      <c r="BR3147">
        <v>64.2</v>
      </c>
      <c r="BS3147">
        <v>7.3312000000000002E-2</v>
      </c>
      <c r="BT3147">
        <v>2.8133499999999999E-2</v>
      </c>
      <c r="BU3147">
        <v>-4.0564200000000002E-2</v>
      </c>
      <c r="BV3147">
        <v>1.9096E-3</v>
      </c>
      <c r="BW3147">
        <v>-5.8357100000000002E-2</v>
      </c>
      <c r="BX3147">
        <v>-4.6739000000000003E-2</v>
      </c>
      <c r="BY3147">
        <v>-8.1210999999999992E-3</v>
      </c>
      <c r="BZ3147">
        <v>-5.4753000000000003E-2</v>
      </c>
      <c r="CA3147">
        <v>4.4338000000000002E-2</v>
      </c>
      <c r="CB3147">
        <v>0.13929320000000001</v>
      </c>
      <c r="CC3147">
        <v>5.90667E-2</v>
      </c>
      <c r="CD3147">
        <v>-0.69760759999999999</v>
      </c>
      <c r="CE3147">
        <v>-0.61284640000000001</v>
      </c>
      <c r="CF3147">
        <v>-0.41154740000000001</v>
      </c>
      <c r="CG3147">
        <v>-4.1979299999999997E-2</v>
      </c>
      <c r="CH3147">
        <v>0.45426270000000002</v>
      </c>
      <c r="CI3147">
        <v>-0.38181690000000001</v>
      </c>
      <c r="CJ3147">
        <v>-1.2026749999999999</v>
      </c>
      <c r="CK3147">
        <v>-1.8890979999999999</v>
      </c>
      <c r="CL3147">
        <v>-1.291328</v>
      </c>
      <c r="CM3147">
        <v>-1.0261530000000001</v>
      </c>
      <c r="CN3147">
        <v>-0.77607210000000004</v>
      </c>
      <c r="CO3147">
        <v>0.32985629999999999</v>
      </c>
      <c r="CP3147">
        <v>6.0453699999999999E-2</v>
      </c>
      <c r="CQ3147">
        <v>4.6420999999999997E-3</v>
      </c>
      <c r="CR3147">
        <v>2.2642999999999999E-3</v>
      </c>
      <c r="CS3147">
        <v>1.6025E-3</v>
      </c>
      <c r="CT3147">
        <v>2.0070999999999999E-3</v>
      </c>
      <c r="CU3147">
        <v>8.8940000000000004E-4</v>
      </c>
      <c r="CV3147">
        <v>6.625E-4</v>
      </c>
      <c r="CW3147">
        <v>2.0075000000000002E-3</v>
      </c>
      <c r="CX3147">
        <v>1.3576E-3</v>
      </c>
      <c r="CY3147">
        <v>1.6211999999999999E-3</v>
      </c>
      <c r="CZ3147">
        <v>3.7152000000000001E-3</v>
      </c>
      <c r="DA3147">
        <v>2.7791400000000001E-2</v>
      </c>
      <c r="DB3147">
        <v>8.46499E-2</v>
      </c>
      <c r="DC3147">
        <v>0.10931150000000001</v>
      </c>
      <c r="DD3147">
        <v>0.1572289</v>
      </c>
      <c r="DE3147">
        <v>0.1471856</v>
      </c>
      <c r="DF3147">
        <v>0.21915309999999999</v>
      </c>
      <c r="DG3147">
        <v>0.24036109999999999</v>
      </c>
      <c r="DH3147">
        <v>0.14845030000000001</v>
      </c>
      <c r="DI3147">
        <v>0.110032</v>
      </c>
      <c r="DJ3147">
        <v>5.9826999999999998E-2</v>
      </c>
      <c r="DK3147">
        <v>6.21576E-2</v>
      </c>
      <c r="DL3147">
        <v>5.0543499999999998E-2</v>
      </c>
      <c r="DM3147">
        <v>2.2255799999999999E-2</v>
      </c>
      <c r="DN3147">
        <v>9.1065E-3</v>
      </c>
      <c r="DO3147">
        <v>19</v>
      </c>
      <c r="DP3147">
        <v>20</v>
      </c>
    </row>
    <row r="3148" spans="1:120" hidden="1" x14ac:dyDescent="0.25">
      <c r="A3148" t="str">
        <f t="shared" si="49"/>
        <v>sublap_id-SLAP_PGNP_All Elect_44490</v>
      </c>
      <c r="B3148" t="s">
        <v>62</v>
      </c>
      <c r="C3148" t="s">
        <v>291</v>
      </c>
      <c r="D3148" t="s">
        <v>61</v>
      </c>
      <c r="E3148" t="s">
        <v>292</v>
      </c>
      <c r="F3148" t="s">
        <v>61</v>
      </c>
      <c r="G3148" t="s">
        <v>61</v>
      </c>
      <c r="H3148" t="s">
        <v>61</v>
      </c>
      <c r="I3148" t="s">
        <v>61</v>
      </c>
      <c r="J3148" t="s">
        <v>61</v>
      </c>
      <c r="K3148" t="s">
        <v>190</v>
      </c>
      <c r="L3148" s="18">
        <v>44490</v>
      </c>
      <c r="M3148">
        <v>19</v>
      </c>
      <c r="N3148">
        <v>19</v>
      </c>
      <c r="O3148" t="s">
        <v>263</v>
      </c>
      <c r="P3148">
        <v>3</v>
      </c>
      <c r="Q3148">
        <v>3</v>
      </c>
      <c r="R3148">
        <v>0</v>
      </c>
      <c r="S3148">
        <v>0</v>
      </c>
      <c r="T3148">
        <v>1</v>
      </c>
      <c r="U3148">
        <v>0</v>
      </c>
      <c r="V3148">
        <v>1</v>
      </c>
      <c r="W3148">
        <v>9.6</v>
      </c>
      <c r="X3148">
        <v>9.24</v>
      </c>
      <c r="Y3148">
        <v>9.1199999999999992</v>
      </c>
      <c r="Z3148">
        <v>9.2799999999999994</v>
      </c>
      <c r="AA3148">
        <v>9.16</v>
      </c>
      <c r="AB3148">
        <v>9.1199999999999992</v>
      </c>
      <c r="AC3148">
        <v>12.88</v>
      </c>
      <c r="AD3148">
        <v>17.079999999999998</v>
      </c>
      <c r="AE3148">
        <v>36.44</v>
      </c>
      <c r="AF3148">
        <v>56.44</v>
      </c>
      <c r="AG3148">
        <v>85.56</v>
      </c>
      <c r="AH3148">
        <v>92.12</v>
      </c>
      <c r="AI3148">
        <v>88.84</v>
      </c>
      <c r="AJ3148">
        <v>96.48</v>
      </c>
      <c r="AK3148">
        <v>105.44</v>
      </c>
      <c r="AL3148">
        <v>101.88</v>
      </c>
      <c r="AM3148">
        <v>101.32</v>
      </c>
      <c r="AN3148">
        <v>118.28</v>
      </c>
      <c r="AO3148">
        <v>81.319999999999993</v>
      </c>
      <c r="AP3148">
        <v>93.52</v>
      </c>
      <c r="AQ3148">
        <v>91.6</v>
      </c>
      <c r="AR3148">
        <v>64.400000000000006</v>
      </c>
      <c r="AS3148">
        <v>11.04</v>
      </c>
      <c r="AT3148">
        <v>9.24</v>
      </c>
      <c r="AU3148">
        <v>61.8</v>
      </c>
      <c r="AV3148">
        <v>60.316667000000002</v>
      </c>
      <c r="AW3148">
        <v>60.65</v>
      </c>
      <c r="AX3148">
        <v>60.816667000000002</v>
      </c>
      <c r="AY3148">
        <v>60.483333000000002</v>
      </c>
      <c r="AZ3148">
        <v>60.416666999999997</v>
      </c>
      <c r="BA3148">
        <v>60.9</v>
      </c>
      <c r="BB3148">
        <v>61.283332999999999</v>
      </c>
      <c r="BC3148">
        <v>62.016666999999998</v>
      </c>
      <c r="BD3148">
        <v>61.616667</v>
      </c>
      <c r="BE3148">
        <v>61.683332999999998</v>
      </c>
      <c r="BF3148">
        <v>62.05</v>
      </c>
      <c r="BG3148">
        <v>63.3</v>
      </c>
      <c r="BH3148">
        <v>65.75</v>
      </c>
      <c r="BI3148">
        <v>67.866667000000007</v>
      </c>
      <c r="BJ3148">
        <v>68.933333000000005</v>
      </c>
      <c r="BK3148">
        <v>69.016666999999998</v>
      </c>
      <c r="BL3148">
        <v>68.516666999999998</v>
      </c>
      <c r="BM3148">
        <v>66.966667000000001</v>
      </c>
      <c r="BN3148">
        <v>65.616667000000007</v>
      </c>
      <c r="BO3148">
        <v>65.316666999999995</v>
      </c>
      <c r="BP3148">
        <v>65.083332999999996</v>
      </c>
      <c r="BQ3148">
        <v>64.616667000000007</v>
      </c>
      <c r="BR3148">
        <v>63.933332999999998</v>
      </c>
      <c r="BS3148">
        <v>0.27078340000000001</v>
      </c>
      <c r="BT3148">
        <v>-0.26096799999999998</v>
      </c>
      <c r="BU3148">
        <v>-0.175792</v>
      </c>
      <c r="BV3148">
        <v>-0.2084733</v>
      </c>
      <c r="BW3148">
        <v>-1.157697</v>
      </c>
      <c r="BX3148">
        <v>-1.589491</v>
      </c>
      <c r="BY3148">
        <v>2.320614</v>
      </c>
      <c r="BZ3148">
        <v>8.9159749999999995</v>
      </c>
      <c r="CA3148">
        <v>0.21586659999999999</v>
      </c>
      <c r="CB3148">
        <v>-7.8834910000000002</v>
      </c>
      <c r="CC3148">
        <v>-1.796818</v>
      </c>
      <c r="CD3148">
        <v>-2.6212900000000001</v>
      </c>
      <c r="CE3148">
        <v>3.4389759999999998</v>
      </c>
      <c r="CF3148">
        <v>-3.135027</v>
      </c>
      <c r="CG3148">
        <v>-9.0929950000000002</v>
      </c>
      <c r="CH3148">
        <v>-4.2706809999999997</v>
      </c>
      <c r="CI3148">
        <v>-3.1573410000000002</v>
      </c>
      <c r="CJ3148">
        <v>-21.019500000000001</v>
      </c>
      <c r="CK3148">
        <v>12.291040000000001</v>
      </c>
      <c r="CL3148">
        <v>1.581715</v>
      </c>
      <c r="CM3148">
        <v>1.586355</v>
      </c>
      <c r="CN3148">
        <v>5.3184129999999996</v>
      </c>
      <c r="CO3148">
        <v>5.3197140000000003</v>
      </c>
      <c r="CP3148">
        <v>1.1018049999999999</v>
      </c>
      <c r="CQ3148">
        <v>0.21889320000000001</v>
      </c>
      <c r="CR3148">
        <v>3.7642200000000001E-2</v>
      </c>
      <c r="CS3148">
        <v>3.7107599999999998E-2</v>
      </c>
      <c r="CT3148">
        <v>1.15484E-2</v>
      </c>
      <c r="CU3148">
        <v>0.20086399999999999</v>
      </c>
      <c r="CV3148">
        <v>0.32794289999999998</v>
      </c>
      <c r="CW3148">
        <v>1.5579970000000001</v>
      </c>
      <c r="CX3148">
        <v>3.0815600000000001</v>
      </c>
      <c r="CY3148">
        <v>3.0381300000000002</v>
      </c>
      <c r="CZ3148">
        <v>3.7415259999999999</v>
      </c>
      <c r="DA3148">
        <v>2.2743660000000001</v>
      </c>
      <c r="DB3148">
        <v>0.84960309999999994</v>
      </c>
      <c r="DC3148">
        <v>1.05389</v>
      </c>
      <c r="DD3148">
        <v>1.09673</v>
      </c>
      <c r="DE3148">
        <v>1.1987019999999999</v>
      </c>
      <c r="DF3148">
        <v>1.1646879999999999</v>
      </c>
      <c r="DG3148">
        <v>1.248758</v>
      </c>
      <c r="DH3148">
        <v>1.278127</v>
      </c>
      <c r="DI3148">
        <v>2.817294</v>
      </c>
      <c r="DJ3148">
        <v>5.4266170000000002</v>
      </c>
      <c r="DK3148">
        <v>6.1241849999999998</v>
      </c>
      <c r="DL3148">
        <v>5.9507459999999996</v>
      </c>
      <c r="DM3148">
        <v>3.2368399999999999</v>
      </c>
      <c r="DN3148">
        <v>0.28116649999999999</v>
      </c>
      <c r="DO3148">
        <v>19</v>
      </c>
      <c r="DP3148">
        <v>19</v>
      </c>
    </row>
    <row r="3149" spans="1:120" hidden="1" x14ac:dyDescent="0.25">
      <c r="A3149" t="str">
        <f t="shared" si="49"/>
        <v>sublap_id-SLAP_PGST_All Elect_44490</v>
      </c>
      <c r="B3149" t="s">
        <v>62</v>
      </c>
      <c r="C3149" t="s">
        <v>285</v>
      </c>
      <c r="D3149" t="s">
        <v>61</v>
      </c>
      <c r="E3149" t="s">
        <v>286</v>
      </c>
      <c r="F3149" t="s">
        <v>61</v>
      </c>
      <c r="G3149" t="s">
        <v>61</v>
      </c>
      <c r="H3149" t="s">
        <v>61</v>
      </c>
      <c r="I3149" t="s">
        <v>61</v>
      </c>
      <c r="J3149" t="s">
        <v>61</v>
      </c>
      <c r="K3149" t="s">
        <v>190</v>
      </c>
      <c r="L3149" s="18">
        <v>44490</v>
      </c>
      <c r="M3149">
        <v>19</v>
      </c>
      <c r="N3149">
        <v>19</v>
      </c>
      <c r="O3149" t="s">
        <v>263</v>
      </c>
      <c r="P3149">
        <v>22</v>
      </c>
      <c r="Q3149">
        <v>21</v>
      </c>
      <c r="R3149">
        <v>0</v>
      </c>
      <c r="S3149">
        <v>0</v>
      </c>
      <c r="T3149">
        <v>0</v>
      </c>
      <c r="U3149">
        <v>0</v>
      </c>
      <c r="V3149">
        <v>0</v>
      </c>
      <c r="W3149">
        <v>737.99</v>
      </c>
      <c r="X3149">
        <v>744.73037999999997</v>
      </c>
      <c r="Y3149">
        <v>718.44875999999999</v>
      </c>
      <c r="Z3149">
        <v>686.10037999999997</v>
      </c>
      <c r="AA3149">
        <v>702.19600000000003</v>
      </c>
      <c r="AB3149">
        <v>885.55448000000001</v>
      </c>
      <c r="AC3149">
        <v>984.28524000000004</v>
      </c>
      <c r="AD3149">
        <v>966.80676000000005</v>
      </c>
      <c r="AE3149">
        <v>1020.5276</v>
      </c>
      <c r="AF3149">
        <v>845.60248000000001</v>
      </c>
      <c r="AG3149">
        <v>1004.6646</v>
      </c>
      <c r="AH3149">
        <v>1341.1723999999999</v>
      </c>
      <c r="AI3149">
        <v>1344.9521999999999</v>
      </c>
      <c r="AJ3149">
        <v>1497.9296999999999</v>
      </c>
      <c r="AK3149">
        <v>1519.4635000000001</v>
      </c>
      <c r="AL3149">
        <v>1444.8371</v>
      </c>
      <c r="AM3149">
        <v>1465.6434999999999</v>
      </c>
      <c r="AN3149">
        <v>1363.6595</v>
      </c>
      <c r="AO3149">
        <v>1281.1532</v>
      </c>
      <c r="AP3149">
        <v>1265.1623999999999</v>
      </c>
      <c r="AQ3149">
        <v>1090.739</v>
      </c>
      <c r="AR3149">
        <v>944.10486000000003</v>
      </c>
      <c r="AS3149">
        <v>919.57590000000005</v>
      </c>
      <c r="AT3149">
        <v>892.09267</v>
      </c>
      <c r="AU3149">
        <v>62.964286000000001</v>
      </c>
      <c r="AV3149">
        <v>60.785713999999999</v>
      </c>
      <c r="AW3149">
        <v>60.928570999999998</v>
      </c>
      <c r="AX3149">
        <v>60.071429000000002</v>
      </c>
      <c r="AY3149">
        <v>60.321429000000002</v>
      </c>
      <c r="AZ3149">
        <v>60.535713999999999</v>
      </c>
      <c r="BA3149">
        <v>60.714286000000001</v>
      </c>
      <c r="BB3149">
        <v>61.214286000000001</v>
      </c>
      <c r="BC3149">
        <v>61.535713999999999</v>
      </c>
      <c r="BD3149">
        <v>62.857143000000001</v>
      </c>
      <c r="BE3149">
        <v>64.464286000000001</v>
      </c>
      <c r="BF3149">
        <v>64.821428999999995</v>
      </c>
      <c r="BG3149">
        <v>67.428571000000005</v>
      </c>
      <c r="BH3149">
        <v>70.5</v>
      </c>
      <c r="BI3149">
        <v>75.55</v>
      </c>
      <c r="BJ3149">
        <v>76.992857000000001</v>
      </c>
      <c r="BK3149">
        <v>76.771428999999998</v>
      </c>
      <c r="BL3149">
        <v>75.435714000000004</v>
      </c>
      <c r="BM3149">
        <v>71.735714000000002</v>
      </c>
      <c r="BN3149">
        <v>69.5</v>
      </c>
      <c r="BO3149">
        <v>68.428571000000005</v>
      </c>
      <c r="BP3149">
        <v>67.392857000000006</v>
      </c>
      <c r="BQ3149">
        <v>66.285713999999999</v>
      </c>
      <c r="BR3149">
        <v>65.142857000000006</v>
      </c>
      <c r="BS3149">
        <v>-77.884799999999998</v>
      </c>
      <c r="BT3149">
        <v>-60.813479999999998</v>
      </c>
      <c r="BU3149">
        <v>-48.471209999999999</v>
      </c>
      <c r="BV3149">
        <v>-51.55762</v>
      </c>
      <c r="BW3149">
        <v>-57.919469999999997</v>
      </c>
      <c r="BX3149">
        <v>-143.86859999999999</v>
      </c>
      <c r="BY3149">
        <v>-62.210650000000001</v>
      </c>
      <c r="BZ3149">
        <v>-20.341889999999999</v>
      </c>
      <c r="CA3149">
        <v>40.674059999999997</v>
      </c>
      <c r="CB3149">
        <v>232.52019999999999</v>
      </c>
      <c r="CC3149">
        <v>175.1422</v>
      </c>
      <c r="CD3149">
        <v>-57.271630000000002</v>
      </c>
      <c r="CE3149">
        <v>-35.329650000000001</v>
      </c>
      <c r="CF3149">
        <v>-92.500529999999998</v>
      </c>
      <c r="CG3149">
        <v>-58.818939999999998</v>
      </c>
      <c r="CH3149">
        <v>-64.062889999999996</v>
      </c>
      <c r="CI3149">
        <v>-91.130930000000006</v>
      </c>
      <c r="CJ3149">
        <v>-105.67100000000001</v>
      </c>
      <c r="CK3149">
        <v>-47.853850000000001</v>
      </c>
      <c r="CL3149">
        <v>-93.586749999999995</v>
      </c>
      <c r="CM3149">
        <v>-143.3717</v>
      </c>
      <c r="CN3149">
        <v>-131.88650000000001</v>
      </c>
      <c r="CO3149">
        <v>-218.63919999999999</v>
      </c>
      <c r="CP3149">
        <v>-217.6335</v>
      </c>
      <c r="CQ3149">
        <v>1592.2940000000001</v>
      </c>
      <c r="CR3149">
        <v>952.72569999999996</v>
      </c>
      <c r="CS3149">
        <v>1078.2819999999999</v>
      </c>
      <c r="CT3149">
        <v>937.00869999999998</v>
      </c>
      <c r="CU3149">
        <v>866.76070000000004</v>
      </c>
      <c r="CV3149">
        <v>375.3082</v>
      </c>
      <c r="CW3149">
        <v>356.4905</v>
      </c>
      <c r="CX3149">
        <v>429.33890000000002</v>
      </c>
      <c r="CY3149">
        <v>622.82820000000004</v>
      </c>
      <c r="CZ3149">
        <v>682.74369999999999</v>
      </c>
      <c r="DA3149">
        <v>950.1223</v>
      </c>
      <c r="DB3149">
        <v>813.71730000000002</v>
      </c>
      <c r="DC3149">
        <v>1132.992</v>
      </c>
      <c r="DD3149">
        <v>1880.3710000000001</v>
      </c>
      <c r="DE3149">
        <v>1453.07</v>
      </c>
      <c r="DF3149">
        <v>1299.395</v>
      </c>
      <c r="DG3149">
        <v>1083.5350000000001</v>
      </c>
      <c r="DH3149">
        <v>1194.6780000000001</v>
      </c>
      <c r="DI3149">
        <v>1301.595</v>
      </c>
      <c r="DJ3149">
        <v>1527.8019999999999</v>
      </c>
      <c r="DK3149">
        <v>1569.8409999999999</v>
      </c>
      <c r="DL3149">
        <v>1320.3689999999999</v>
      </c>
      <c r="DM3149">
        <v>1364.2470000000001</v>
      </c>
      <c r="DN3149">
        <v>1476.556</v>
      </c>
      <c r="DO3149">
        <v>19</v>
      </c>
      <c r="DP3149">
        <v>19</v>
      </c>
    </row>
    <row r="3150" spans="1:120" hidden="1" x14ac:dyDescent="0.25">
      <c r="A3150" t="str">
        <f t="shared" si="49"/>
        <v>sublap_id-SLAP_PGZP_All Elect_44490</v>
      </c>
      <c r="B3150" t="s">
        <v>62</v>
      </c>
      <c r="C3150" t="s">
        <v>283</v>
      </c>
      <c r="D3150" t="s">
        <v>61</v>
      </c>
      <c r="E3150" t="s">
        <v>284</v>
      </c>
      <c r="F3150" t="s">
        <v>61</v>
      </c>
      <c r="G3150" t="s">
        <v>61</v>
      </c>
      <c r="H3150" t="s">
        <v>61</v>
      </c>
      <c r="I3150" t="s">
        <v>61</v>
      </c>
      <c r="J3150" t="s">
        <v>61</v>
      </c>
      <c r="K3150" t="s">
        <v>190</v>
      </c>
      <c r="L3150" s="18">
        <v>44490</v>
      </c>
      <c r="M3150">
        <v>19</v>
      </c>
      <c r="N3150">
        <v>19</v>
      </c>
      <c r="O3150" t="s">
        <v>263</v>
      </c>
      <c r="P3150">
        <v>56</v>
      </c>
      <c r="Q3150">
        <v>56</v>
      </c>
      <c r="R3150">
        <v>0</v>
      </c>
      <c r="S3150">
        <v>0</v>
      </c>
      <c r="T3150">
        <v>0</v>
      </c>
      <c r="U3150">
        <v>0</v>
      </c>
      <c r="V3150">
        <v>0</v>
      </c>
      <c r="W3150">
        <v>3364.404</v>
      </c>
      <c r="X3150">
        <v>3795.674</v>
      </c>
      <c r="Y3150">
        <v>3796.451</v>
      </c>
      <c r="Z3150">
        <v>3795.8229999999999</v>
      </c>
      <c r="AA3150">
        <v>3858.9169999999999</v>
      </c>
      <c r="AB3150">
        <v>3873.2220000000002</v>
      </c>
      <c r="AC3150">
        <v>3792.8420000000001</v>
      </c>
      <c r="AD3150">
        <v>5144.28</v>
      </c>
      <c r="AE3150">
        <v>5784.1270000000004</v>
      </c>
      <c r="AF3150">
        <v>5848.5079999999998</v>
      </c>
      <c r="AG3150">
        <v>5945.9449999999997</v>
      </c>
      <c r="AH3150">
        <v>5966.3310000000001</v>
      </c>
      <c r="AI3150">
        <v>6082.6670000000004</v>
      </c>
      <c r="AJ3150">
        <v>6072.29</v>
      </c>
      <c r="AK3150">
        <v>6051.7870000000003</v>
      </c>
      <c r="AL3150">
        <v>5236.6469999999999</v>
      </c>
      <c r="AM3150">
        <v>3509.0920000000001</v>
      </c>
      <c r="AN3150">
        <v>3072.3910000000001</v>
      </c>
      <c r="AO3150">
        <v>645.44000000000005</v>
      </c>
      <c r="AP3150">
        <v>1791.441</v>
      </c>
      <c r="AQ3150">
        <v>2745.6869999999999</v>
      </c>
      <c r="AR3150">
        <v>2738.1840000000002</v>
      </c>
      <c r="AS3150">
        <v>2767.1129999999998</v>
      </c>
      <c r="AT3150">
        <v>2804.6770000000001</v>
      </c>
      <c r="AU3150">
        <v>62.706249999999997</v>
      </c>
      <c r="AV3150">
        <v>61.114286</v>
      </c>
      <c r="AW3150">
        <v>61.308928999999999</v>
      </c>
      <c r="AX3150">
        <v>60.251786000000003</v>
      </c>
      <c r="AY3150">
        <v>59.159821000000001</v>
      </c>
      <c r="AZ3150">
        <v>58.489286</v>
      </c>
      <c r="BA3150">
        <v>57.5</v>
      </c>
      <c r="BB3150">
        <v>57.188392999999998</v>
      </c>
      <c r="BC3150">
        <v>58.917856999999998</v>
      </c>
      <c r="BD3150">
        <v>61.307143000000003</v>
      </c>
      <c r="BE3150">
        <v>66.588392999999996</v>
      </c>
      <c r="BF3150">
        <v>72.291071000000002</v>
      </c>
      <c r="BG3150">
        <v>76.438393000000005</v>
      </c>
      <c r="BH3150">
        <v>78.702679000000003</v>
      </c>
      <c r="BI3150">
        <v>80.276786000000001</v>
      </c>
      <c r="BJ3150">
        <v>81.445536000000004</v>
      </c>
      <c r="BK3150">
        <v>81.844643000000005</v>
      </c>
      <c r="BL3150">
        <v>81.974999999999994</v>
      </c>
      <c r="BM3150">
        <v>79.952679000000003</v>
      </c>
      <c r="BN3150">
        <v>75.980356999999998</v>
      </c>
      <c r="BO3150">
        <v>71.961607000000001</v>
      </c>
      <c r="BP3150">
        <v>69.735714000000002</v>
      </c>
      <c r="BQ3150">
        <v>67.950892999999994</v>
      </c>
      <c r="BR3150">
        <v>65.605356999999998</v>
      </c>
      <c r="BS3150">
        <v>1157.184</v>
      </c>
      <c r="BT3150">
        <v>535.61490000000003</v>
      </c>
      <c r="BU3150">
        <v>539.00459999999998</v>
      </c>
      <c r="BV3150">
        <v>557.98490000000004</v>
      </c>
      <c r="BW3150">
        <v>500.79430000000002</v>
      </c>
      <c r="BX3150">
        <v>504.64760000000001</v>
      </c>
      <c r="BY3150">
        <v>601.02279999999996</v>
      </c>
      <c r="BZ3150">
        <v>-223.92740000000001</v>
      </c>
      <c r="CA3150">
        <v>-668.19839999999999</v>
      </c>
      <c r="CB3150">
        <v>-726.82839999999999</v>
      </c>
      <c r="CC3150">
        <v>-794.53390000000002</v>
      </c>
      <c r="CD3150">
        <v>-826.13919999999996</v>
      </c>
      <c r="CE3150">
        <v>-941.78049999999996</v>
      </c>
      <c r="CF3150">
        <v>-1042.0309999999999</v>
      </c>
      <c r="CG3150">
        <v>-1084.7760000000001</v>
      </c>
      <c r="CH3150">
        <v>-680.67759999999998</v>
      </c>
      <c r="CI3150">
        <v>846.94849999999997</v>
      </c>
      <c r="CJ3150">
        <v>1099.3820000000001</v>
      </c>
      <c r="CK3150">
        <v>3413.2469999999998</v>
      </c>
      <c r="CL3150">
        <v>2183.567</v>
      </c>
      <c r="CM3150">
        <v>1227.3330000000001</v>
      </c>
      <c r="CN3150">
        <v>1205.943</v>
      </c>
      <c r="CO3150">
        <v>1175.4580000000001</v>
      </c>
      <c r="CP3150">
        <v>1157.4110000000001</v>
      </c>
      <c r="CQ3150">
        <v>18264.97</v>
      </c>
      <c r="CR3150">
        <v>6017.2929999999997</v>
      </c>
      <c r="CS3150">
        <v>5738.7929999999997</v>
      </c>
      <c r="CT3150">
        <v>5689.3760000000002</v>
      </c>
      <c r="CU3150">
        <v>5566.5069999999996</v>
      </c>
      <c r="CV3150">
        <v>5365.3329999999996</v>
      </c>
      <c r="CW3150">
        <v>3364.2809999999999</v>
      </c>
      <c r="CX3150">
        <v>3012.0239999999999</v>
      </c>
      <c r="CY3150">
        <v>6425.9570000000003</v>
      </c>
      <c r="CZ3150">
        <v>7647.7169999999996</v>
      </c>
      <c r="DA3150">
        <v>9079.3719999999994</v>
      </c>
      <c r="DB3150">
        <v>10481.370000000001</v>
      </c>
      <c r="DC3150">
        <v>12335.24</v>
      </c>
      <c r="DD3150">
        <v>12513.85</v>
      </c>
      <c r="DE3150">
        <v>13408.69</v>
      </c>
      <c r="DF3150">
        <v>14672.6</v>
      </c>
      <c r="DG3150">
        <v>15042.85</v>
      </c>
      <c r="DH3150">
        <v>16176.19</v>
      </c>
      <c r="DI3150">
        <v>15337.08</v>
      </c>
      <c r="DJ3150">
        <v>16941.62</v>
      </c>
      <c r="DK3150">
        <v>17814.39</v>
      </c>
      <c r="DL3150">
        <v>15564.34</v>
      </c>
      <c r="DM3150">
        <v>15361.49</v>
      </c>
      <c r="DN3150">
        <v>15389.52</v>
      </c>
      <c r="DO3150">
        <v>19</v>
      </c>
      <c r="DP3150">
        <v>19</v>
      </c>
    </row>
    <row r="3151" spans="1:120" hidden="1" x14ac:dyDescent="0.25">
      <c r="A3151" t="str">
        <f t="shared" si="49"/>
        <v>sublap_id-SLAP_PGEB_All Elect_44490</v>
      </c>
      <c r="B3151" t="s">
        <v>62</v>
      </c>
      <c r="C3151" t="s">
        <v>287</v>
      </c>
      <c r="D3151" t="s">
        <v>61</v>
      </c>
      <c r="E3151" t="s">
        <v>288</v>
      </c>
      <c r="F3151" t="s">
        <v>61</v>
      </c>
      <c r="G3151" t="s">
        <v>61</v>
      </c>
      <c r="H3151" t="s">
        <v>61</v>
      </c>
      <c r="I3151" t="s">
        <v>61</v>
      </c>
      <c r="J3151" t="s">
        <v>61</v>
      </c>
      <c r="K3151" t="s">
        <v>190</v>
      </c>
      <c r="L3151" s="18">
        <v>44490</v>
      </c>
      <c r="M3151">
        <v>19</v>
      </c>
      <c r="N3151">
        <v>19</v>
      </c>
      <c r="O3151" t="s">
        <v>263</v>
      </c>
      <c r="P3151">
        <v>8</v>
      </c>
      <c r="Q3151">
        <v>8</v>
      </c>
      <c r="R3151">
        <v>0</v>
      </c>
      <c r="S3151">
        <v>0</v>
      </c>
      <c r="T3151">
        <v>1</v>
      </c>
      <c r="U3151">
        <v>0</v>
      </c>
      <c r="V3151">
        <v>1</v>
      </c>
      <c r="W3151">
        <v>49.95</v>
      </c>
      <c r="X3151">
        <v>48.710999999999999</v>
      </c>
      <c r="Y3151">
        <v>48.753</v>
      </c>
      <c r="Z3151">
        <v>48.707999999999998</v>
      </c>
      <c r="AA3151">
        <v>48.781999999999996</v>
      </c>
      <c r="AB3151">
        <v>48.704000000000001</v>
      </c>
      <c r="AC3151">
        <v>56.9255</v>
      </c>
      <c r="AD3151">
        <v>102.922</v>
      </c>
      <c r="AE3151">
        <v>131.65700000000001</v>
      </c>
      <c r="AF3151">
        <v>146.976</v>
      </c>
      <c r="AG3151">
        <v>206.03700000000001</v>
      </c>
      <c r="AH3151">
        <v>218.9136</v>
      </c>
      <c r="AI3151">
        <v>236.3004</v>
      </c>
      <c r="AJ3151">
        <v>236.52699999999999</v>
      </c>
      <c r="AK3151">
        <v>232.381</v>
      </c>
      <c r="AL3151">
        <v>235.964</v>
      </c>
      <c r="AM3151">
        <v>234.71700000000001</v>
      </c>
      <c r="AN3151">
        <v>243.334</v>
      </c>
      <c r="AO3151">
        <v>218.64599999999999</v>
      </c>
      <c r="AP3151">
        <v>218.24100000000001</v>
      </c>
      <c r="AQ3151">
        <v>217.458</v>
      </c>
      <c r="AR3151">
        <v>132.65899999999999</v>
      </c>
      <c r="AS3151">
        <v>51.462000000000003</v>
      </c>
      <c r="AT3151">
        <v>49.701000000000001</v>
      </c>
      <c r="AU3151">
        <v>63.431249999999999</v>
      </c>
      <c r="AV3151">
        <v>61.90625</v>
      </c>
      <c r="AW3151">
        <v>62.143749999999997</v>
      </c>
      <c r="AX3151">
        <v>62.5625</v>
      </c>
      <c r="AY3151">
        <v>62.431249999999999</v>
      </c>
      <c r="AZ3151">
        <v>62.431249999999999</v>
      </c>
      <c r="BA3151">
        <v>62.475000000000001</v>
      </c>
      <c r="BB3151">
        <v>62.768749999999997</v>
      </c>
      <c r="BC3151">
        <v>62.506250000000001</v>
      </c>
      <c r="BD3151">
        <v>63.243749999999999</v>
      </c>
      <c r="BE3151">
        <v>64.162499999999994</v>
      </c>
      <c r="BF3151">
        <v>66.575000000000003</v>
      </c>
      <c r="BG3151">
        <v>72.075000000000003</v>
      </c>
      <c r="BH3151">
        <v>72.362499999999997</v>
      </c>
      <c r="BI3151">
        <v>72.087500000000006</v>
      </c>
      <c r="BJ3151">
        <v>71.45</v>
      </c>
      <c r="BK3151">
        <v>72.193749999999994</v>
      </c>
      <c r="BL3151">
        <v>70.587500000000006</v>
      </c>
      <c r="BM3151">
        <v>69.212500000000006</v>
      </c>
      <c r="BN3151">
        <v>67.693749999999994</v>
      </c>
      <c r="BO3151">
        <v>66.868750000000006</v>
      </c>
      <c r="BP3151">
        <v>66.287499999999994</v>
      </c>
      <c r="BQ3151">
        <v>65.731250000000003</v>
      </c>
      <c r="BR3151">
        <v>65.3125</v>
      </c>
      <c r="BS3151">
        <v>-0.98222390000000004</v>
      </c>
      <c r="BT3151">
        <v>2.2491970000000001</v>
      </c>
      <c r="BU3151">
        <v>2.520664</v>
      </c>
      <c r="BV3151">
        <v>2.4383919999999999</v>
      </c>
      <c r="BW3151">
        <v>4.4487079999999999</v>
      </c>
      <c r="BX3151">
        <v>7.9472160000000001</v>
      </c>
      <c r="BY3151">
        <v>10.358639999999999</v>
      </c>
      <c r="BZ3151">
        <v>3.2322419999999998</v>
      </c>
      <c r="CA3151">
        <v>-16.94557</v>
      </c>
      <c r="CB3151">
        <v>-12.98305</v>
      </c>
      <c r="CC3151">
        <v>-6.3784780000000003</v>
      </c>
      <c r="CD3151">
        <v>-4.123837</v>
      </c>
      <c r="CE3151">
        <v>-7.9051460000000002</v>
      </c>
      <c r="CF3151">
        <v>-1.838897</v>
      </c>
      <c r="CG3151">
        <v>4.1907370000000004</v>
      </c>
      <c r="CH3151">
        <v>4.2256080000000003</v>
      </c>
      <c r="CI3151">
        <v>4.429951</v>
      </c>
      <c r="CJ3151">
        <v>-9.0541900000000002</v>
      </c>
      <c r="CK3151">
        <v>4.6505229999999997</v>
      </c>
      <c r="CL3151">
        <v>8.7023699999999996E-2</v>
      </c>
      <c r="CM3151">
        <v>-8.4260819999999992</v>
      </c>
      <c r="CN3151">
        <v>13.62851</v>
      </c>
      <c r="CO3151">
        <v>4.7373789999999998</v>
      </c>
      <c r="CP3151">
        <v>-7.1834999999999998E-3</v>
      </c>
      <c r="CQ3151">
        <v>0.34862070000000001</v>
      </c>
      <c r="CR3151">
        <v>0.49440849999999997</v>
      </c>
      <c r="CS3151">
        <v>0.49529980000000001</v>
      </c>
      <c r="CT3151">
        <v>0.55178309999999997</v>
      </c>
      <c r="CU3151">
        <v>1.362646</v>
      </c>
      <c r="CV3151">
        <v>2.5146269999999999</v>
      </c>
      <c r="CW3151">
        <v>2.755671</v>
      </c>
      <c r="CX3151">
        <v>6.8877220000000001</v>
      </c>
      <c r="CY3151">
        <v>4.200698</v>
      </c>
      <c r="CZ3151">
        <v>4.7441789999999999</v>
      </c>
      <c r="DA3151">
        <v>5.3837380000000001</v>
      </c>
      <c r="DB3151">
        <v>2.4369999999999998</v>
      </c>
      <c r="DC3151">
        <v>3.5370590000000002</v>
      </c>
      <c r="DD3151">
        <v>3.18466</v>
      </c>
      <c r="DE3151">
        <v>3.3308909999999998</v>
      </c>
      <c r="DF3151">
        <v>2.6974879999999999</v>
      </c>
      <c r="DG3151">
        <v>2.807747</v>
      </c>
      <c r="DH3151">
        <v>2.9565229999999998</v>
      </c>
      <c r="DI3151">
        <v>4.5716919999999996</v>
      </c>
      <c r="DJ3151">
        <v>14.63128</v>
      </c>
      <c r="DK3151">
        <v>16.828620000000001</v>
      </c>
      <c r="DL3151">
        <v>12.171430000000001</v>
      </c>
      <c r="DM3151">
        <v>2.4682059999999999</v>
      </c>
      <c r="DN3151">
        <v>0.25438339999999998</v>
      </c>
      <c r="DO3151">
        <v>19</v>
      </c>
      <c r="DP3151">
        <v>19</v>
      </c>
    </row>
    <row r="3152" spans="1:120" hidden="1" x14ac:dyDescent="0.25">
      <c r="A3152" t="str">
        <f t="shared" si="49"/>
        <v>Industry_Type-3. Wholesale, Transport, other utilities_All Elect_44490</v>
      </c>
      <c r="B3152" t="s">
        <v>62</v>
      </c>
      <c r="C3152" t="s">
        <v>202</v>
      </c>
      <c r="D3152" t="s">
        <v>61</v>
      </c>
      <c r="E3152" t="s">
        <v>61</v>
      </c>
      <c r="F3152" t="s">
        <v>61</v>
      </c>
      <c r="G3152" t="s">
        <v>31</v>
      </c>
      <c r="H3152" t="s">
        <v>61</v>
      </c>
      <c r="I3152" t="s">
        <v>61</v>
      </c>
      <c r="J3152" t="s">
        <v>61</v>
      </c>
      <c r="K3152" t="s">
        <v>190</v>
      </c>
      <c r="L3152" s="18">
        <v>44490</v>
      </c>
      <c r="M3152">
        <v>19</v>
      </c>
      <c r="N3152">
        <v>19</v>
      </c>
      <c r="O3152" t="s">
        <v>263</v>
      </c>
      <c r="P3152">
        <v>12</v>
      </c>
      <c r="Q3152">
        <v>12</v>
      </c>
      <c r="R3152">
        <v>1</v>
      </c>
      <c r="S3152">
        <v>0</v>
      </c>
      <c r="T3152">
        <v>1</v>
      </c>
      <c r="U3152">
        <v>0</v>
      </c>
      <c r="V3152">
        <v>1</v>
      </c>
      <c r="W3152">
        <v>1874.962</v>
      </c>
      <c r="X3152">
        <v>1905.288</v>
      </c>
      <c r="Y3152">
        <v>1908.963</v>
      </c>
      <c r="Z3152">
        <v>1890.9369999999999</v>
      </c>
      <c r="AA3152">
        <v>1890.4559999999999</v>
      </c>
      <c r="AB3152">
        <v>2040.7619999999999</v>
      </c>
      <c r="AC3152">
        <v>2064.9549999999999</v>
      </c>
      <c r="AD3152">
        <v>2006.0989999999999</v>
      </c>
      <c r="AE3152">
        <v>1998.491</v>
      </c>
      <c r="AF3152">
        <v>1780.682</v>
      </c>
      <c r="AG3152">
        <v>1797.8119999999999</v>
      </c>
      <c r="AH3152">
        <v>2114.1489999999999</v>
      </c>
      <c r="AI3152">
        <v>2082.0250000000001</v>
      </c>
      <c r="AJ3152">
        <v>2135.627</v>
      </c>
      <c r="AK3152">
        <v>2116.2460000000001</v>
      </c>
      <c r="AL3152">
        <v>2037.9449999999999</v>
      </c>
      <c r="AM3152">
        <v>2026.6279999999999</v>
      </c>
      <c r="AN3152">
        <v>1807.377</v>
      </c>
      <c r="AO3152">
        <v>496.89100000000002</v>
      </c>
      <c r="AP3152">
        <v>1192.396</v>
      </c>
      <c r="AQ3152">
        <v>1952.8820000000001</v>
      </c>
      <c r="AR3152">
        <v>1963.3579999999999</v>
      </c>
      <c r="AS3152">
        <v>2063.7049999999999</v>
      </c>
      <c r="AT3152">
        <v>2071.991</v>
      </c>
      <c r="AU3152">
        <v>65.370833000000005</v>
      </c>
      <c r="AV3152">
        <v>63.758333</v>
      </c>
      <c r="AW3152">
        <v>63.362499999999997</v>
      </c>
      <c r="AX3152">
        <v>62.508333</v>
      </c>
      <c r="AY3152">
        <v>61.670833000000002</v>
      </c>
      <c r="AZ3152">
        <v>60.570833</v>
      </c>
      <c r="BA3152">
        <v>59.362499999999997</v>
      </c>
      <c r="BB3152">
        <v>59.075000000000003</v>
      </c>
      <c r="BC3152">
        <v>60.154167000000001</v>
      </c>
      <c r="BD3152">
        <v>62.754167000000002</v>
      </c>
      <c r="BE3152">
        <v>67.804167000000007</v>
      </c>
      <c r="BF3152">
        <v>72.55</v>
      </c>
      <c r="BG3152">
        <v>75.508332999999993</v>
      </c>
      <c r="BH3152">
        <v>77.679167000000007</v>
      </c>
      <c r="BI3152">
        <v>79.912499999999994</v>
      </c>
      <c r="BJ3152">
        <v>80.895832999999996</v>
      </c>
      <c r="BK3152">
        <v>80.875</v>
      </c>
      <c r="BL3152">
        <v>80.720832999999999</v>
      </c>
      <c r="BM3152">
        <v>78.8125</v>
      </c>
      <c r="BN3152">
        <v>75.329166999999998</v>
      </c>
      <c r="BO3152">
        <v>71.775000000000006</v>
      </c>
      <c r="BP3152">
        <v>70.116667000000007</v>
      </c>
      <c r="BQ3152">
        <v>69.841667000000001</v>
      </c>
      <c r="BR3152">
        <v>67.866667000000007</v>
      </c>
      <c r="BS3152">
        <v>-41.148240000000001</v>
      </c>
      <c r="BT3152">
        <v>-27.525410000000001</v>
      </c>
      <c r="BU3152">
        <v>-42.231409999999997</v>
      </c>
      <c r="BV3152">
        <v>-51.76867</v>
      </c>
      <c r="BW3152">
        <v>-60.891300000000001</v>
      </c>
      <c r="BX3152">
        <v>-144.70140000000001</v>
      </c>
      <c r="BY3152">
        <v>130.24959999999999</v>
      </c>
      <c r="BZ3152">
        <v>-13.47114</v>
      </c>
      <c r="CA3152">
        <v>-43.833739999999999</v>
      </c>
      <c r="CB3152">
        <v>117.33240000000001</v>
      </c>
      <c r="CC3152">
        <v>143.97569999999999</v>
      </c>
      <c r="CD3152">
        <v>-61.44162</v>
      </c>
      <c r="CE3152">
        <v>33.229149999999997</v>
      </c>
      <c r="CF3152">
        <v>3.5632450000000002</v>
      </c>
      <c r="CG3152">
        <v>79.33484</v>
      </c>
      <c r="CH3152">
        <v>-23.16358</v>
      </c>
      <c r="CI3152">
        <v>-1.3323739999999999</v>
      </c>
      <c r="CJ3152">
        <v>93.928479999999993</v>
      </c>
      <c r="CK3152">
        <v>1485.0440000000001</v>
      </c>
      <c r="CL3152">
        <v>935.33259999999996</v>
      </c>
      <c r="CM3152">
        <v>191.13079999999999</v>
      </c>
      <c r="CN3152">
        <v>71.405659999999997</v>
      </c>
      <c r="CO3152">
        <v>-38.013640000000002</v>
      </c>
      <c r="CP3152">
        <v>-57.701360000000001</v>
      </c>
      <c r="CQ3152">
        <v>6477.1440000000002</v>
      </c>
      <c r="CR3152">
        <v>1784.7429999999999</v>
      </c>
      <c r="CS3152">
        <v>1392.21</v>
      </c>
      <c r="CT3152">
        <v>1403.2570000000001</v>
      </c>
      <c r="CU3152">
        <v>1378.5930000000001</v>
      </c>
      <c r="CV3152">
        <v>1247.172</v>
      </c>
      <c r="CW3152">
        <v>2811.7860000000001</v>
      </c>
      <c r="CX3152">
        <v>1039.528</v>
      </c>
      <c r="CY3152">
        <v>2587.547</v>
      </c>
      <c r="CZ3152">
        <v>2374.84</v>
      </c>
      <c r="DA3152">
        <v>1926.5119999999999</v>
      </c>
      <c r="DB3152">
        <v>2967.1439999999998</v>
      </c>
      <c r="DC3152">
        <v>4539.6279999999997</v>
      </c>
      <c r="DD3152">
        <v>4880.7209999999995</v>
      </c>
      <c r="DE3152">
        <v>7039.7160000000003</v>
      </c>
      <c r="DF3152">
        <v>5072.1279999999997</v>
      </c>
      <c r="DG3152">
        <v>4894.2190000000001</v>
      </c>
      <c r="DH3152">
        <v>6906.2730000000001</v>
      </c>
      <c r="DI3152">
        <v>8415.36</v>
      </c>
      <c r="DJ3152">
        <v>8451.8289999999997</v>
      </c>
      <c r="DK3152">
        <v>10689.73</v>
      </c>
      <c r="DL3152">
        <v>5668.7969999999996</v>
      </c>
      <c r="DM3152">
        <v>6053.5410000000002</v>
      </c>
      <c r="DN3152">
        <v>7529.1850000000004</v>
      </c>
      <c r="DO3152">
        <v>19</v>
      </c>
      <c r="DP3152">
        <v>19</v>
      </c>
    </row>
    <row r="3153" spans="1:120" hidden="1" x14ac:dyDescent="0.25">
      <c r="A3153" t="str">
        <f t="shared" si="49"/>
        <v>LCA-Other_All Elect_44490</v>
      </c>
      <c r="B3153" t="s">
        <v>62</v>
      </c>
      <c r="C3153" t="s">
        <v>212</v>
      </c>
      <c r="D3153" t="s">
        <v>32</v>
      </c>
      <c r="E3153" t="s">
        <v>61</v>
      </c>
      <c r="F3153" t="s">
        <v>61</v>
      </c>
      <c r="G3153" t="s">
        <v>61</v>
      </c>
      <c r="H3153" t="s">
        <v>61</v>
      </c>
      <c r="I3153" t="s">
        <v>61</v>
      </c>
      <c r="J3153" t="s">
        <v>61</v>
      </c>
      <c r="K3153" t="s">
        <v>190</v>
      </c>
      <c r="L3153" s="18">
        <v>44490</v>
      </c>
      <c r="M3153">
        <v>19</v>
      </c>
      <c r="N3153">
        <v>19</v>
      </c>
      <c r="O3153" t="s">
        <v>263</v>
      </c>
      <c r="P3153">
        <v>59</v>
      </c>
      <c r="Q3153">
        <v>59</v>
      </c>
      <c r="R3153">
        <v>1</v>
      </c>
      <c r="S3153">
        <v>0</v>
      </c>
      <c r="T3153">
        <v>0</v>
      </c>
      <c r="U3153">
        <v>0</v>
      </c>
      <c r="V3153">
        <v>0</v>
      </c>
      <c r="W3153">
        <v>3374.0039999999999</v>
      </c>
      <c r="X3153">
        <v>3804.9140000000002</v>
      </c>
      <c r="Y3153">
        <v>3805.5709999999999</v>
      </c>
      <c r="Z3153">
        <v>3805.1030000000001</v>
      </c>
      <c r="AA3153">
        <v>3868.0770000000002</v>
      </c>
      <c r="AB3153">
        <v>3882.3420000000001</v>
      </c>
      <c r="AC3153">
        <v>3805.7220000000002</v>
      </c>
      <c r="AD3153">
        <v>5161.3599999999997</v>
      </c>
      <c r="AE3153">
        <v>5820.567</v>
      </c>
      <c r="AF3153">
        <v>5904.9480000000003</v>
      </c>
      <c r="AG3153">
        <v>6031.5050000000001</v>
      </c>
      <c r="AH3153">
        <v>6058.451</v>
      </c>
      <c r="AI3153">
        <v>6171.5069999999996</v>
      </c>
      <c r="AJ3153">
        <v>6168.77</v>
      </c>
      <c r="AK3153">
        <v>6157.2269999999999</v>
      </c>
      <c r="AL3153">
        <v>5338.527</v>
      </c>
      <c r="AM3153">
        <v>3610.4119999999998</v>
      </c>
      <c r="AN3153">
        <v>3190.6709999999998</v>
      </c>
      <c r="AO3153">
        <v>726.76</v>
      </c>
      <c r="AP3153">
        <v>1884.961</v>
      </c>
      <c r="AQ3153">
        <v>2837.2869999999998</v>
      </c>
      <c r="AR3153">
        <v>2802.5839999999998</v>
      </c>
      <c r="AS3153">
        <v>2778.1529999999998</v>
      </c>
      <c r="AT3153">
        <v>2813.9169999999999</v>
      </c>
      <c r="AU3153">
        <v>62.660169000000003</v>
      </c>
      <c r="AV3153">
        <v>61.073729</v>
      </c>
      <c r="AW3153">
        <v>61.275424000000001</v>
      </c>
      <c r="AX3153">
        <v>60.280507999999998</v>
      </c>
      <c r="AY3153">
        <v>59.227119000000002</v>
      </c>
      <c r="AZ3153">
        <v>58.587288000000001</v>
      </c>
      <c r="BA3153">
        <v>57.672880999999997</v>
      </c>
      <c r="BB3153">
        <v>57.396610000000003</v>
      </c>
      <c r="BC3153">
        <v>59.075423999999998</v>
      </c>
      <c r="BD3153">
        <v>61.322881000000002</v>
      </c>
      <c r="BE3153">
        <v>66.338982999999999</v>
      </c>
      <c r="BF3153">
        <v>71.770339000000007</v>
      </c>
      <c r="BG3153">
        <v>75.770339000000007</v>
      </c>
      <c r="BH3153">
        <v>78.044067999999996</v>
      </c>
      <c r="BI3153">
        <v>79.645763000000002</v>
      </c>
      <c r="BJ3153">
        <v>80.809321999999995</v>
      </c>
      <c r="BK3153">
        <v>81.192373000000003</v>
      </c>
      <c r="BL3153">
        <v>81.290678</v>
      </c>
      <c r="BM3153">
        <v>79.292372999999998</v>
      </c>
      <c r="BN3153">
        <v>75.453389999999999</v>
      </c>
      <c r="BO3153">
        <v>71.623728999999997</v>
      </c>
      <c r="BP3153">
        <v>69.499153000000007</v>
      </c>
      <c r="BQ3153">
        <v>67.781356000000002</v>
      </c>
      <c r="BR3153">
        <v>65.520339000000007</v>
      </c>
      <c r="BS3153">
        <v>1157.4549999999999</v>
      </c>
      <c r="BT3153">
        <v>535.35389999999995</v>
      </c>
      <c r="BU3153">
        <v>538.8288</v>
      </c>
      <c r="BV3153">
        <v>557.77639999999997</v>
      </c>
      <c r="BW3153">
        <v>499.63659999999999</v>
      </c>
      <c r="BX3153">
        <v>503.05810000000002</v>
      </c>
      <c r="BY3153">
        <v>603.34339999999997</v>
      </c>
      <c r="BZ3153">
        <v>-215.01140000000001</v>
      </c>
      <c r="CA3153">
        <v>-667.98260000000005</v>
      </c>
      <c r="CB3153">
        <v>-734.71190000000001</v>
      </c>
      <c r="CC3153">
        <v>-796.33079999999995</v>
      </c>
      <c r="CD3153">
        <v>-828.76049999999998</v>
      </c>
      <c r="CE3153">
        <v>-938.3415</v>
      </c>
      <c r="CF3153">
        <v>-1045.1659999999999</v>
      </c>
      <c r="CG3153">
        <v>-1093.8689999999999</v>
      </c>
      <c r="CH3153">
        <v>-684.94820000000004</v>
      </c>
      <c r="CI3153">
        <v>843.7912</v>
      </c>
      <c r="CJ3153">
        <v>1078.3620000000001</v>
      </c>
      <c r="CK3153">
        <v>3425.538</v>
      </c>
      <c r="CL3153">
        <v>2185.1489999999999</v>
      </c>
      <c r="CM3153">
        <v>1228.92</v>
      </c>
      <c r="CN3153">
        <v>1211.261</v>
      </c>
      <c r="CO3153">
        <v>1180.777</v>
      </c>
      <c r="CP3153">
        <v>1158.5129999999999</v>
      </c>
      <c r="CQ3153">
        <v>18265.189999999999</v>
      </c>
      <c r="CR3153">
        <v>6017.3310000000001</v>
      </c>
      <c r="CS3153">
        <v>5738.8310000000001</v>
      </c>
      <c r="CT3153">
        <v>5689.3879999999999</v>
      </c>
      <c r="CU3153">
        <v>5566.7079999999996</v>
      </c>
      <c r="CV3153">
        <v>5365.66</v>
      </c>
      <c r="CW3153">
        <v>3365.8389999999999</v>
      </c>
      <c r="CX3153">
        <v>3015.105</v>
      </c>
      <c r="CY3153">
        <v>6428.9949999999999</v>
      </c>
      <c r="CZ3153">
        <v>7651.4589999999998</v>
      </c>
      <c r="DA3153">
        <v>9081.6460000000006</v>
      </c>
      <c r="DB3153">
        <v>10482.219999999999</v>
      </c>
      <c r="DC3153">
        <v>12336.3</v>
      </c>
      <c r="DD3153">
        <v>12514.95</v>
      </c>
      <c r="DE3153">
        <v>13409.89</v>
      </c>
      <c r="DF3153">
        <v>14673.76</v>
      </c>
      <c r="DG3153">
        <v>15044.1</v>
      </c>
      <c r="DH3153">
        <v>16177.47</v>
      </c>
      <c r="DI3153">
        <v>15339.9</v>
      </c>
      <c r="DJ3153">
        <v>16947.05</v>
      </c>
      <c r="DK3153">
        <v>17820.509999999998</v>
      </c>
      <c r="DL3153">
        <v>15570.3</v>
      </c>
      <c r="DM3153">
        <v>15364.73</v>
      </c>
      <c r="DN3153">
        <v>15389.8</v>
      </c>
      <c r="DO3153">
        <v>19</v>
      </c>
      <c r="DP3153">
        <v>19</v>
      </c>
    </row>
    <row r="3154" spans="1:120" hidden="1" x14ac:dyDescent="0.25">
      <c r="A3154" t="str">
        <f t="shared" si="49"/>
        <v>sublap_id-SLAP_PGF1_All Elect_44490</v>
      </c>
      <c r="B3154" t="s">
        <v>62</v>
      </c>
      <c r="C3154" t="s">
        <v>289</v>
      </c>
      <c r="D3154" t="s">
        <v>61</v>
      </c>
      <c r="E3154" t="s">
        <v>290</v>
      </c>
      <c r="F3154" t="s">
        <v>61</v>
      </c>
      <c r="G3154" t="s">
        <v>61</v>
      </c>
      <c r="H3154" t="s">
        <v>61</v>
      </c>
      <c r="I3154" t="s">
        <v>61</v>
      </c>
      <c r="J3154" t="s">
        <v>61</v>
      </c>
      <c r="K3154" t="s">
        <v>190</v>
      </c>
      <c r="L3154" s="18">
        <v>44490</v>
      </c>
      <c r="M3154">
        <v>19</v>
      </c>
      <c r="N3154">
        <v>19</v>
      </c>
      <c r="O3154" t="s">
        <v>263</v>
      </c>
      <c r="P3154">
        <v>35</v>
      </c>
      <c r="Q3154">
        <v>35</v>
      </c>
      <c r="R3154">
        <v>1</v>
      </c>
      <c r="S3154">
        <v>0</v>
      </c>
      <c r="T3154">
        <v>0</v>
      </c>
      <c r="U3154">
        <v>0</v>
      </c>
      <c r="V3154">
        <v>0</v>
      </c>
      <c r="W3154">
        <v>18045.399000000001</v>
      </c>
      <c r="X3154">
        <v>17904.467000000001</v>
      </c>
      <c r="Y3154">
        <v>17781.649000000001</v>
      </c>
      <c r="Z3154">
        <v>17755.268</v>
      </c>
      <c r="AA3154">
        <v>17843.805</v>
      </c>
      <c r="AB3154">
        <v>17703.771000000001</v>
      </c>
      <c r="AC3154">
        <v>17782.455999999998</v>
      </c>
      <c r="AD3154">
        <v>17317.989000000001</v>
      </c>
      <c r="AE3154">
        <v>17306.274000000001</v>
      </c>
      <c r="AF3154">
        <v>16320.383</v>
      </c>
      <c r="AG3154">
        <v>16608.651999999998</v>
      </c>
      <c r="AH3154">
        <v>16652.921999999999</v>
      </c>
      <c r="AI3154">
        <v>16324.205</v>
      </c>
      <c r="AJ3154">
        <v>16646.624</v>
      </c>
      <c r="AK3154">
        <v>16783.940999999999</v>
      </c>
      <c r="AL3154">
        <v>16916.235000000001</v>
      </c>
      <c r="AM3154">
        <v>17121.62</v>
      </c>
      <c r="AN3154">
        <v>16297.324000000001</v>
      </c>
      <c r="AO3154">
        <v>14310.135</v>
      </c>
      <c r="AP3154">
        <v>16373.394</v>
      </c>
      <c r="AQ3154">
        <v>17286.434000000001</v>
      </c>
      <c r="AR3154">
        <v>17228.646000000001</v>
      </c>
      <c r="AS3154">
        <v>16850.072</v>
      </c>
      <c r="AT3154">
        <v>16897.787</v>
      </c>
      <c r="AU3154">
        <v>66.022272999999998</v>
      </c>
      <c r="AV3154">
        <v>64.193635999999998</v>
      </c>
      <c r="AW3154">
        <v>63.721364000000001</v>
      </c>
      <c r="AX3154">
        <v>62.877273000000002</v>
      </c>
      <c r="AY3154">
        <v>62.238636</v>
      </c>
      <c r="AZ3154">
        <v>61.194091</v>
      </c>
      <c r="BA3154">
        <v>60.099544999999999</v>
      </c>
      <c r="BB3154">
        <v>59.885455</v>
      </c>
      <c r="BC3154">
        <v>60.686818000000002</v>
      </c>
      <c r="BD3154">
        <v>63.160454999999999</v>
      </c>
      <c r="BE3154">
        <v>67.602272999999997</v>
      </c>
      <c r="BF3154">
        <v>71.533636000000001</v>
      </c>
      <c r="BG3154">
        <v>74.141818000000001</v>
      </c>
      <c r="BH3154">
        <v>76.764090999999993</v>
      </c>
      <c r="BI3154">
        <v>79.436818000000002</v>
      </c>
      <c r="BJ3154">
        <v>80.399545000000003</v>
      </c>
      <c r="BK3154">
        <v>80.226364000000004</v>
      </c>
      <c r="BL3154">
        <v>79.864999999999995</v>
      </c>
      <c r="BM3154">
        <v>77.721363999999994</v>
      </c>
      <c r="BN3154">
        <v>74.568635999999998</v>
      </c>
      <c r="BO3154">
        <v>71.456363999999994</v>
      </c>
      <c r="BP3154">
        <v>70.099091000000001</v>
      </c>
      <c r="BQ3154">
        <v>70.14</v>
      </c>
      <c r="BR3154">
        <v>68.390908999999994</v>
      </c>
      <c r="BS3154">
        <v>-1241.2280000000001</v>
      </c>
      <c r="BT3154">
        <v>-940.47799999999995</v>
      </c>
      <c r="BU3154">
        <v>-925.7713</v>
      </c>
      <c r="BV3154">
        <v>-928.68780000000004</v>
      </c>
      <c r="BW3154">
        <v>-1012.561</v>
      </c>
      <c r="BX3154">
        <v>-664.02319999999997</v>
      </c>
      <c r="BY3154">
        <v>-316.38639999999998</v>
      </c>
      <c r="BZ3154">
        <v>422.34089999999998</v>
      </c>
      <c r="CA3154">
        <v>418.08690000000001</v>
      </c>
      <c r="CB3154">
        <v>1105.4079999999999</v>
      </c>
      <c r="CC3154">
        <v>839.28380000000004</v>
      </c>
      <c r="CD3154">
        <v>894.62840000000006</v>
      </c>
      <c r="CE3154">
        <v>1395.877</v>
      </c>
      <c r="CF3154">
        <v>896.42899999999997</v>
      </c>
      <c r="CG3154">
        <v>806.77779999999996</v>
      </c>
      <c r="CH3154">
        <v>463.14670000000001</v>
      </c>
      <c r="CI3154">
        <v>285.06599999999997</v>
      </c>
      <c r="CJ3154">
        <v>1288.672</v>
      </c>
      <c r="CK3154">
        <v>3370.5439999999999</v>
      </c>
      <c r="CL3154">
        <v>1440.4449999999999</v>
      </c>
      <c r="CM3154">
        <v>498.15800000000002</v>
      </c>
      <c r="CN3154">
        <v>148.5153</v>
      </c>
      <c r="CO3154">
        <v>404.077</v>
      </c>
      <c r="CP3154">
        <v>317.10359999999997</v>
      </c>
      <c r="CQ3154">
        <v>25845.61</v>
      </c>
      <c r="CR3154">
        <v>11414.82</v>
      </c>
      <c r="CS3154">
        <v>11595.34</v>
      </c>
      <c r="CT3154">
        <v>13048.24</v>
      </c>
      <c r="CU3154">
        <v>8272.0509999999995</v>
      </c>
      <c r="CV3154">
        <v>7402.6220000000003</v>
      </c>
      <c r="CW3154">
        <v>7158.9449999999997</v>
      </c>
      <c r="CX3154">
        <v>5354.4530000000004</v>
      </c>
      <c r="CY3154">
        <v>9029.8539999999994</v>
      </c>
      <c r="CZ3154">
        <v>13929.04</v>
      </c>
      <c r="DA3154">
        <v>16650.82</v>
      </c>
      <c r="DB3154">
        <v>26060.69</v>
      </c>
      <c r="DC3154">
        <v>29440.79</v>
      </c>
      <c r="DD3154">
        <v>28205.67</v>
      </c>
      <c r="DE3154">
        <v>29827.31</v>
      </c>
      <c r="DF3154">
        <v>27046.57</v>
      </c>
      <c r="DG3154">
        <v>25683.31</v>
      </c>
      <c r="DH3154">
        <v>27945.93</v>
      </c>
      <c r="DI3154">
        <v>26072.29</v>
      </c>
      <c r="DJ3154">
        <v>25975.66</v>
      </c>
      <c r="DK3154">
        <v>41536.01</v>
      </c>
      <c r="DL3154">
        <v>21819.67</v>
      </c>
      <c r="DM3154">
        <v>20661.38</v>
      </c>
      <c r="DN3154">
        <v>22070.34</v>
      </c>
      <c r="DO3154">
        <v>19</v>
      </c>
      <c r="DP3154">
        <v>19</v>
      </c>
    </row>
    <row r="3155" spans="1:120" hidden="1" x14ac:dyDescent="0.25">
      <c r="A3155" t="str">
        <f t="shared" si="49"/>
        <v>All_All Elect_44490</v>
      </c>
      <c r="B3155" t="s">
        <v>62</v>
      </c>
      <c r="C3155" t="s">
        <v>61</v>
      </c>
      <c r="D3155" t="s">
        <v>61</v>
      </c>
      <c r="E3155" t="s">
        <v>61</v>
      </c>
      <c r="F3155" t="s">
        <v>61</v>
      </c>
      <c r="G3155" t="s">
        <v>61</v>
      </c>
      <c r="H3155" t="s">
        <v>61</v>
      </c>
      <c r="I3155" t="s">
        <v>61</v>
      </c>
      <c r="J3155" t="s">
        <v>61</v>
      </c>
      <c r="K3155" t="s">
        <v>190</v>
      </c>
      <c r="L3155" s="18">
        <v>44490</v>
      </c>
      <c r="M3155">
        <v>19</v>
      </c>
      <c r="N3155">
        <v>19</v>
      </c>
      <c r="O3155" t="s">
        <v>263</v>
      </c>
      <c r="P3155">
        <v>252</v>
      </c>
      <c r="Q3155">
        <v>251</v>
      </c>
      <c r="R3155">
        <v>1</v>
      </c>
      <c r="S3155">
        <v>0</v>
      </c>
      <c r="T3155">
        <v>0</v>
      </c>
      <c r="U3155">
        <v>0</v>
      </c>
      <c r="V3155">
        <v>0</v>
      </c>
      <c r="W3155">
        <v>30705.981</v>
      </c>
      <c r="X3155">
        <v>31356.5</v>
      </c>
      <c r="Y3155">
        <v>31087.384999999998</v>
      </c>
      <c r="Z3155">
        <v>31066.935000000001</v>
      </c>
      <c r="AA3155">
        <v>31285.868999999999</v>
      </c>
      <c r="AB3155">
        <v>31545.059000000001</v>
      </c>
      <c r="AC3155">
        <v>32637.141</v>
      </c>
      <c r="AD3155">
        <v>34202.415000000001</v>
      </c>
      <c r="AE3155">
        <v>35450.17</v>
      </c>
      <c r="AF3155">
        <v>35269.478999999999</v>
      </c>
      <c r="AG3155">
        <v>36713.523000000001</v>
      </c>
      <c r="AH3155">
        <v>37657.074999999997</v>
      </c>
      <c r="AI3155">
        <v>37573.786</v>
      </c>
      <c r="AJ3155">
        <v>38086.927000000003</v>
      </c>
      <c r="AK3155">
        <v>38110.726000000002</v>
      </c>
      <c r="AL3155">
        <v>37167.131000000001</v>
      </c>
      <c r="AM3155">
        <v>35770.631999999998</v>
      </c>
      <c r="AN3155">
        <v>34041.07</v>
      </c>
      <c r="AO3155">
        <v>28855.377</v>
      </c>
      <c r="AP3155">
        <v>31944.292000000001</v>
      </c>
      <c r="AQ3155">
        <v>33256.661999999997</v>
      </c>
      <c r="AR3155">
        <v>31913.552</v>
      </c>
      <c r="AS3155">
        <v>29822.028999999999</v>
      </c>
      <c r="AT3155">
        <v>29713.503000000001</v>
      </c>
      <c r="AU3155">
        <v>62.867061999999997</v>
      </c>
      <c r="AV3155">
        <v>61.576518</v>
      </c>
      <c r="AW3155">
        <v>61.640853</v>
      </c>
      <c r="AX3155">
        <v>61.072667000000003</v>
      </c>
      <c r="AY3155">
        <v>60.756940999999998</v>
      </c>
      <c r="AZ3155">
        <v>60.517878000000003</v>
      </c>
      <c r="BA3155">
        <v>60.226604999999999</v>
      </c>
      <c r="BB3155">
        <v>60.090905999999997</v>
      </c>
      <c r="BC3155">
        <v>60.824080000000002</v>
      </c>
      <c r="BD3155">
        <v>62.198864999999998</v>
      </c>
      <c r="BE3155">
        <v>64.707449999999994</v>
      </c>
      <c r="BF3155">
        <v>67.719898000000001</v>
      </c>
      <c r="BG3155">
        <v>70.612881999999999</v>
      </c>
      <c r="BH3155">
        <v>72.574010000000001</v>
      </c>
      <c r="BI3155">
        <v>74.362823000000006</v>
      </c>
      <c r="BJ3155">
        <v>75.373400000000004</v>
      </c>
      <c r="BK3155">
        <v>75.413214999999994</v>
      </c>
      <c r="BL3155">
        <v>74.608771000000004</v>
      </c>
      <c r="BM3155">
        <v>72.419580999999994</v>
      </c>
      <c r="BN3155">
        <v>69.973580999999996</v>
      </c>
      <c r="BO3155">
        <v>67.732196000000002</v>
      </c>
      <c r="BP3155">
        <v>66.460505999999995</v>
      </c>
      <c r="BQ3155">
        <v>65.598567000000003</v>
      </c>
      <c r="BR3155">
        <v>64.622011999999998</v>
      </c>
      <c r="BS3155">
        <v>153.79570000000001</v>
      </c>
      <c r="BT3155">
        <v>-431.09539999999998</v>
      </c>
      <c r="BU3155">
        <v>-385.90929999999997</v>
      </c>
      <c r="BV3155">
        <v>-453.98169999999999</v>
      </c>
      <c r="BW3155">
        <v>-535.39639999999997</v>
      </c>
      <c r="BX3155">
        <v>-212.9854</v>
      </c>
      <c r="BY3155">
        <v>114.0034</v>
      </c>
      <c r="BZ3155">
        <v>-10.61612</v>
      </c>
      <c r="CA3155">
        <v>-285.95409999999998</v>
      </c>
      <c r="CB3155">
        <v>773.85199999999998</v>
      </c>
      <c r="CC3155">
        <v>398.64589999999998</v>
      </c>
      <c r="CD3155">
        <v>79.002200000000002</v>
      </c>
      <c r="CE3155">
        <v>657.26</v>
      </c>
      <c r="CF3155">
        <v>109.70569999999999</v>
      </c>
      <c r="CG3155">
        <v>168.9511</v>
      </c>
      <c r="CH3155">
        <v>294.56779999999998</v>
      </c>
      <c r="CI3155">
        <v>1320.4680000000001</v>
      </c>
      <c r="CJ3155">
        <v>2400.9389999999999</v>
      </c>
      <c r="CK3155">
        <v>7185.5990000000002</v>
      </c>
      <c r="CL3155">
        <v>3573.4279999999999</v>
      </c>
      <c r="CM3155">
        <v>1317.116</v>
      </c>
      <c r="CN3155">
        <v>1161.3140000000001</v>
      </c>
      <c r="CO3155">
        <v>1382.3119999999999</v>
      </c>
      <c r="CP3155">
        <v>1135.9770000000001</v>
      </c>
      <c r="CQ3155">
        <v>47016.73</v>
      </c>
      <c r="CR3155">
        <v>18895.32</v>
      </c>
      <c r="CS3155">
        <v>18964.849999999999</v>
      </c>
      <c r="CT3155">
        <v>20254.79</v>
      </c>
      <c r="CU3155">
        <v>15205.47</v>
      </c>
      <c r="CV3155">
        <v>13649.66</v>
      </c>
      <c r="CW3155">
        <v>11304.63</v>
      </c>
      <c r="CX3155">
        <v>9181.3870000000006</v>
      </c>
      <c r="CY3155">
        <v>16578.39</v>
      </c>
      <c r="CZ3155">
        <v>23550.91</v>
      </c>
      <c r="DA3155">
        <v>29272.02</v>
      </c>
      <c r="DB3155">
        <v>41214.92</v>
      </c>
      <c r="DC3155">
        <v>47738.62</v>
      </c>
      <c r="DD3155">
        <v>47212.39</v>
      </c>
      <c r="DE3155">
        <v>49436.4</v>
      </c>
      <c r="DF3155">
        <v>47502.58</v>
      </c>
      <c r="DG3155">
        <v>46090.09</v>
      </c>
      <c r="DH3155">
        <v>49012.65</v>
      </c>
      <c r="DI3155">
        <v>45583.13</v>
      </c>
      <c r="DJ3155">
        <v>47043.24</v>
      </c>
      <c r="DK3155">
        <v>63460.61</v>
      </c>
      <c r="DL3155">
        <v>40651.33</v>
      </c>
      <c r="DM3155">
        <v>38522.879999999997</v>
      </c>
      <c r="DN3155">
        <v>39943.97</v>
      </c>
      <c r="DO3155">
        <v>19</v>
      </c>
      <c r="DP3155">
        <v>20</v>
      </c>
    </row>
    <row r="3156" spans="1:120" hidden="1" x14ac:dyDescent="0.25">
      <c r="A3156" t="str">
        <f t="shared" si="49"/>
        <v>Industry_Type-2. Manufacturing_All Elect_44490</v>
      </c>
      <c r="B3156" t="s">
        <v>62</v>
      </c>
      <c r="C3156" t="s">
        <v>218</v>
      </c>
      <c r="D3156" t="s">
        <v>61</v>
      </c>
      <c r="E3156" t="s">
        <v>61</v>
      </c>
      <c r="F3156" t="s">
        <v>61</v>
      </c>
      <c r="G3156" t="s">
        <v>38</v>
      </c>
      <c r="H3156" t="s">
        <v>61</v>
      </c>
      <c r="I3156" t="s">
        <v>61</v>
      </c>
      <c r="J3156" t="s">
        <v>61</v>
      </c>
      <c r="K3156" t="s">
        <v>190</v>
      </c>
      <c r="L3156" s="18">
        <v>44490</v>
      </c>
      <c r="M3156">
        <v>19</v>
      </c>
      <c r="N3156">
        <v>19</v>
      </c>
      <c r="O3156" t="s">
        <v>263</v>
      </c>
      <c r="P3156">
        <v>14</v>
      </c>
      <c r="Q3156">
        <v>14</v>
      </c>
      <c r="R3156">
        <v>1</v>
      </c>
      <c r="S3156">
        <v>0</v>
      </c>
      <c r="T3156">
        <v>1</v>
      </c>
      <c r="U3156">
        <v>0</v>
      </c>
      <c r="V3156">
        <v>1</v>
      </c>
      <c r="W3156">
        <v>17658.012999999999</v>
      </c>
      <c r="X3156">
        <v>17831.252</v>
      </c>
      <c r="Y3156">
        <v>17674.249</v>
      </c>
      <c r="Z3156">
        <v>17657.166000000001</v>
      </c>
      <c r="AA3156">
        <v>17695.827000000001</v>
      </c>
      <c r="AB3156">
        <v>17357.746999999999</v>
      </c>
      <c r="AC3156">
        <v>17364.343000000001</v>
      </c>
      <c r="AD3156">
        <v>17249.278999999999</v>
      </c>
      <c r="AE3156">
        <v>17668.637999999999</v>
      </c>
      <c r="AF3156">
        <v>17070.863000000001</v>
      </c>
      <c r="AG3156">
        <v>17520.003000000001</v>
      </c>
      <c r="AH3156">
        <v>17700.723999999998</v>
      </c>
      <c r="AI3156">
        <v>17375.917000000001</v>
      </c>
      <c r="AJ3156">
        <v>17613.685000000001</v>
      </c>
      <c r="AK3156">
        <v>17584.081999999999</v>
      </c>
      <c r="AL3156">
        <v>17722.081999999999</v>
      </c>
      <c r="AM3156">
        <v>17806.792000000001</v>
      </c>
      <c r="AN3156">
        <v>16825.36</v>
      </c>
      <c r="AO3156">
        <v>15576.536</v>
      </c>
      <c r="AP3156">
        <v>17543.632000000001</v>
      </c>
      <c r="AQ3156">
        <v>18401.752</v>
      </c>
      <c r="AR3156">
        <v>18376.963</v>
      </c>
      <c r="AS3156">
        <v>17863.562000000002</v>
      </c>
      <c r="AT3156">
        <v>17791.285</v>
      </c>
      <c r="AU3156">
        <v>65.375</v>
      </c>
      <c r="AV3156">
        <v>64.375</v>
      </c>
      <c r="AW3156">
        <v>64.025000000000006</v>
      </c>
      <c r="AX3156">
        <v>63.25</v>
      </c>
      <c r="AY3156">
        <v>63.075000000000003</v>
      </c>
      <c r="AZ3156">
        <v>62.674999999999997</v>
      </c>
      <c r="BA3156">
        <v>61.9</v>
      </c>
      <c r="BB3156">
        <v>61.524999999999999</v>
      </c>
      <c r="BC3156">
        <v>62.075000000000003</v>
      </c>
      <c r="BD3156">
        <v>63.875</v>
      </c>
      <c r="BE3156">
        <v>67.525000000000006</v>
      </c>
      <c r="BF3156">
        <v>71.474999999999994</v>
      </c>
      <c r="BG3156">
        <v>74.375</v>
      </c>
      <c r="BH3156">
        <v>75.599999999999994</v>
      </c>
      <c r="BI3156">
        <v>77.05</v>
      </c>
      <c r="BJ3156">
        <v>77.924999999999997</v>
      </c>
      <c r="BK3156">
        <v>78.325000000000003</v>
      </c>
      <c r="BL3156">
        <v>77.45</v>
      </c>
      <c r="BM3156">
        <v>75.625</v>
      </c>
      <c r="BN3156">
        <v>72.75</v>
      </c>
      <c r="BO3156">
        <v>69.775000000000006</v>
      </c>
      <c r="BP3156">
        <v>68.224999999999994</v>
      </c>
      <c r="BQ3156">
        <v>67.875</v>
      </c>
      <c r="BR3156">
        <v>66.825000000000003</v>
      </c>
      <c r="BS3156">
        <v>-364.50599999999997</v>
      </c>
      <c r="BT3156">
        <v>-464.24740000000003</v>
      </c>
      <c r="BU3156">
        <v>-396.45690000000002</v>
      </c>
      <c r="BV3156">
        <v>-493.2</v>
      </c>
      <c r="BW3156">
        <v>-561.90779999999995</v>
      </c>
      <c r="BX3156">
        <v>-234.21379999999999</v>
      </c>
      <c r="BY3156">
        <v>-152.96700000000001</v>
      </c>
      <c r="BZ3156">
        <v>289.44990000000001</v>
      </c>
      <c r="CA3156">
        <v>-34.8626</v>
      </c>
      <c r="CB3156">
        <v>683.3818</v>
      </c>
      <c r="CC3156">
        <v>449.66809999999998</v>
      </c>
      <c r="CD3156">
        <v>419.14019999999999</v>
      </c>
      <c r="CE3156">
        <v>835.85720000000003</v>
      </c>
      <c r="CF3156">
        <v>458.38069999999999</v>
      </c>
      <c r="CG3156">
        <v>428.57400000000001</v>
      </c>
      <c r="CH3156">
        <v>311.78820000000002</v>
      </c>
      <c r="CI3156">
        <v>160.71449999999999</v>
      </c>
      <c r="CJ3156">
        <v>1170.4290000000001</v>
      </c>
      <c r="CK3156">
        <v>2308.2150000000001</v>
      </c>
      <c r="CL3156">
        <v>375.89210000000003</v>
      </c>
      <c r="CM3156">
        <v>-513.97280000000001</v>
      </c>
      <c r="CN3156">
        <v>-704.00120000000004</v>
      </c>
      <c r="CO3156">
        <v>-353.88810000000001</v>
      </c>
      <c r="CP3156">
        <v>-422.23340000000002</v>
      </c>
      <c r="CQ3156">
        <v>18308.060000000001</v>
      </c>
      <c r="CR3156">
        <v>9553.5930000000008</v>
      </c>
      <c r="CS3156">
        <v>10305.18</v>
      </c>
      <c r="CT3156">
        <v>11606.87</v>
      </c>
      <c r="CU3156">
        <v>6780.9669999999996</v>
      </c>
      <c r="CV3156">
        <v>5627.2479999999996</v>
      </c>
      <c r="CW3156">
        <v>4121.3819999999996</v>
      </c>
      <c r="CX3156">
        <v>4128.2619999999997</v>
      </c>
      <c r="CY3156">
        <v>5991.32</v>
      </c>
      <c r="CZ3156">
        <v>10844.85</v>
      </c>
      <c r="DA3156">
        <v>14013.8</v>
      </c>
      <c r="DB3156">
        <v>21578.89</v>
      </c>
      <c r="DC3156">
        <v>24208.49</v>
      </c>
      <c r="DD3156">
        <v>23309.18</v>
      </c>
      <c r="DE3156">
        <v>22313.38</v>
      </c>
      <c r="DF3156">
        <v>21665.759999999998</v>
      </c>
      <c r="DG3156">
        <v>19943.12</v>
      </c>
      <c r="DH3156">
        <v>20022.900000000001</v>
      </c>
      <c r="DI3156">
        <v>16827.32</v>
      </c>
      <c r="DJ3156">
        <v>16868.09</v>
      </c>
      <c r="DK3156">
        <v>29264.52</v>
      </c>
      <c r="DL3156">
        <v>15129.77</v>
      </c>
      <c r="DM3156">
        <v>13668.69</v>
      </c>
      <c r="DN3156">
        <v>13595.71</v>
      </c>
      <c r="DO3156">
        <v>19</v>
      </c>
      <c r="DP3156">
        <v>19</v>
      </c>
    </row>
    <row r="3157" spans="1:120" hidden="1" x14ac:dyDescent="0.25">
      <c r="A3157" t="str">
        <f t="shared" si="49"/>
        <v>LCA-Greater Fresno Area_All Elect_44490</v>
      </c>
      <c r="B3157" t="s">
        <v>62</v>
      </c>
      <c r="C3157" t="s">
        <v>224</v>
      </c>
      <c r="D3157" t="s">
        <v>182</v>
      </c>
      <c r="E3157" t="s">
        <v>61</v>
      </c>
      <c r="F3157" t="s">
        <v>61</v>
      </c>
      <c r="G3157" t="s">
        <v>61</v>
      </c>
      <c r="H3157" t="s">
        <v>61</v>
      </c>
      <c r="I3157" t="s">
        <v>61</v>
      </c>
      <c r="J3157" t="s">
        <v>61</v>
      </c>
      <c r="K3157" t="s">
        <v>190</v>
      </c>
      <c r="L3157" s="18">
        <v>44490</v>
      </c>
      <c r="M3157">
        <v>19</v>
      </c>
      <c r="N3157">
        <v>19</v>
      </c>
      <c r="O3157" t="s">
        <v>263</v>
      </c>
      <c r="P3157">
        <v>35</v>
      </c>
      <c r="Q3157">
        <v>35</v>
      </c>
      <c r="R3157">
        <v>1</v>
      </c>
      <c r="S3157">
        <v>0</v>
      </c>
      <c r="T3157">
        <v>0</v>
      </c>
      <c r="U3157">
        <v>0</v>
      </c>
      <c r="V3157">
        <v>0</v>
      </c>
      <c r="W3157">
        <v>18045.399000000001</v>
      </c>
      <c r="X3157">
        <v>17904.467000000001</v>
      </c>
      <c r="Y3157">
        <v>17781.649000000001</v>
      </c>
      <c r="Z3157">
        <v>17755.268</v>
      </c>
      <c r="AA3157">
        <v>17843.805</v>
      </c>
      <c r="AB3157">
        <v>17703.771000000001</v>
      </c>
      <c r="AC3157">
        <v>17782.455999999998</v>
      </c>
      <c r="AD3157">
        <v>17317.989000000001</v>
      </c>
      <c r="AE3157">
        <v>17306.274000000001</v>
      </c>
      <c r="AF3157">
        <v>16320.383</v>
      </c>
      <c r="AG3157">
        <v>16608.651999999998</v>
      </c>
      <c r="AH3157">
        <v>16652.921999999999</v>
      </c>
      <c r="AI3157">
        <v>16324.205</v>
      </c>
      <c r="AJ3157">
        <v>16646.624</v>
      </c>
      <c r="AK3157">
        <v>16783.940999999999</v>
      </c>
      <c r="AL3157">
        <v>16916.235000000001</v>
      </c>
      <c r="AM3157">
        <v>17121.62</v>
      </c>
      <c r="AN3157">
        <v>16297.324000000001</v>
      </c>
      <c r="AO3157">
        <v>14310.134</v>
      </c>
      <c r="AP3157">
        <v>16373.394</v>
      </c>
      <c r="AQ3157">
        <v>17286.434000000001</v>
      </c>
      <c r="AR3157">
        <v>17228.646000000001</v>
      </c>
      <c r="AS3157">
        <v>16850.073</v>
      </c>
      <c r="AT3157">
        <v>16897.787</v>
      </c>
      <c r="AU3157">
        <v>66.022272999999998</v>
      </c>
      <c r="AV3157">
        <v>64.193635999999998</v>
      </c>
      <c r="AW3157">
        <v>63.721364000000001</v>
      </c>
      <c r="AX3157">
        <v>62.877273000000002</v>
      </c>
      <c r="AY3157">
        <v>62.238636</v>
      </c>
      <c r="AZ3157">
        <v>61.194091</v>
      </c>
      <c r="BA3157">
        <v>60.099544999999999</v>
      </c>
      <c r="BB3157">
        <v>59.885455</v>
      </c>
      <c r="BC3157">
        <v>60.686818000000002</v>
      </c>
      <c r="BD3157">
        <v>63.160454999999999</v>
      </c>
      <c r="BE3157">
        <v>67.602272999999997</v>
      </c>
      <c r="BF3157">
        <v>71.533636000000001</v>
      </c>
      <c r="BG3157">
        <v>74.141818000000001</v>
      </c>
      <c r="BH3157">
        <v>76.764090999999993</v>
      </c>
      <c r="BI3157">
        <v>79.436818000000002</v>
      </c>
      <c r="BJ3157">
        <v>80.399545000000003</v>
      </c>
      <c r="BK3157">
        <v>80.226364000000004</v>
      </c>
      <c r="BL3157">
        <v>79.864999999999995</v>
      </c>
      <c r="BM3157">
        <v>77.721363999999994</v>
      </c>
      <c r="BN3157">
        <v>74.568635999999998</v>
      </c>
      <c r="BO3157">
        <v>71.456363999999994</v>
      </c>
      <c r="BP3157">
        <v>70.099091000000001</v>
      </c>
      <c r="BQ3157">
        <v>70.14</v>
      </c>
      <c r="BR3157">
        <v>68.390908999999994</v>
      </c>
      <c r="BS3157">
        <v>-1241.2280000000001</v>
      </c>
      <c r="BT3157">
        <v>-940.47799999999995</v>
      </c>
      <c r="BU3157">
        <v>-925.7713</v>
      </c>
      <c r="BV3157">
        <v>-928.68780000000004</v>
      </c>
      <c r="BW3157">
        <v>-1012.561</v>
      </c>
      <c r="BX3157">
        <v>-664.02319999999997</v>
      </c>
      <c r="BY3157">
        <v>-316.38639999999998</v>
      </c>
      <c r="BZ3157">
        <v>422.34089999999998</v>
      </c>
      <c r="CA3157">
        <v>418.08690000000001</v>
      </c>
      <c r="CB3157">
        <v>1105.4079999999999</v>
      </c>
      <c r="CC3157">
        <v>839.28380000000004</v>
      </c>
      <c r="CD3157">
        <v>894.62840000000006</v>
      </c>
      <c r="CE3157">
        <v>1395.877</v>
      </c>
      <c r="CF3157">
        <v>896.42899999999997</v>
      </c>
      <c r="CG3157">
        <v>806.77779999999996</v>
      </c>
      <c r="CH3157">
        <v>463.14670000000001</v>
      </c>
      <c r="CI3157">
        <v>285.06599999999997</v>
      </c>
      <c r="CJ3157">
        <v>1288.672</v>
      </c>
      <c r="CK3157">
        <v>3370.5439999999999</v>
      </c>
      <c r="CL3157">
        <v>1440.4449999999999</v>
      </c>
      <c r="CM3157">
        <v>498.15800000000002</v>
      </c>
      <c r="CN3157">
        <v>148.5153</v>
      </c>
      <c r="CO3157">
        <v>404.077</v>
      </c>
      <c r="CP3157">
        <v>317.10359999999997</v>
      </c>
      <c r="CQ3157">
        <v>25845.61</v>
      </c>
      <c r="CR3157">
        <v>11414.82</v>
      </c>
      <c r="CS3157">
        <v>11595.34</v>
      </c>
      <c r="CT3157">
        <v>13048.24</v>
      </c>
      <c r="CU3157">
        <v>8272.0509999999995</v>
      </c>
      <c r="CV3157">
        <v>7402.6220000000003</v>
      </c>
      <c r="CW3157">
        <v>7158.9449999999997</v>
      </c>
      <c r="CX3157">
        <v>5354.4530000000004</v>
      </c>
      <c r="CY3157">
        <v>9029.8539999999994</v>
      </c>
      <c r="CZ3157">
        <v>13929.04</v>
      </c>
      <c r="DA3157">
        <v>16650.82</v>
      </c>
      <c r="DB3157">
        <v>26060.69</v>
      </c>
      <c r="DC3157">
        <v>29440.79</v>
      </c>
      <c r="DD3157">
        <v>28205.67</v>
      </c>
      <c r="DE3157">
        <v>29827.31</v>
      </c>
      <c r="DF3157">
        <v>27046.57</v>
      </c>
      <c r="DG3157">
        <v>25683.31</v>
      </c>
      <c r="DH3157">
        <v>27945.93</v>
      </c>
      <c r="DI3157">
        <v>26072.29</v>
      </c>
      <c r="DJ3157">
        <v>25975.66</v>
      </c>
      <c r="DK3157">
        <v>41536.01</v>
      </c>
      <c r="DL3157">
        <v>21819.67</v>
      </c>
      <c r="DM3157">
        <v>20661.38</v>
      </c>
      <c r="DN3157">
        <v>22070.34</v>
      </c>
      <c r="DO3157">
        <v>19</v>
      </c>
      <c r="DP3157">
        <v>19</v>
      </c>
    </row>
    <row r="3158" spans="1:120" hidden="1" x14ac:dyDescent="0.25">
      <c r="A3158" t="str">
        <f t="shared" si="49"/>
        <v>LCA-Greater Bay Area_All Elect_44490</v>
      </c>
      <c r="B3158" t="s">
        <v>62</v>
      </c>
      <c r="C3158" t="s">
        <v>209</v>
      </c>
      <c r="D3158" t="s">
        <v>36</v>
      </c>
      <c r="E3158" t="s">
        <v>61</v>
      </c>
      <c r="F3158" t="s">
        <v>61</v>
      </c>
      <c r="G3158" t="s">
        <v>61</v>
      </c>
      <c r="H3158" t="s">
        <v>61</v>
      </c>
      <c r="I3158" t="s">
        <v>61</v>
      </c>
      <c r="J3158" t="s">
        <v>61</v>
      </c>
      <c r="K3158" t="s">
        <v>190</v>
      </c>
      <c r="L3158" s="18">
        <v>44490</v>
      </c>
      <c r="M3158">
        <v>19</v>
      </c>
      <c r="N3158">
        <v>19</v>
      </c>
      <c r="O3158" t="s">
        <v>263</v>
      </c>
      <c r="P3158">
        <v>96</v>
      </c>
      <c r="Q3158">
        <v>96</v>
      </c>
      <c r="R3158">
        <v>1</v>
      </c>
      <c r="S3158">
        <v>0</v>
      </c>
      <c r="T3158">
        <v>0</v>
      </c>
      <c r="U3158">
        <v>0</v>
      </c>
      <c r="V3158">
        <v>0</v>
      </c>
      <c r="W3158">
        <v>7919.2879999999996</v>
      </c>
      <c r="X3158">
        <v>8289.6574999999993</v>
      </c>
      <c r="Y3158">
        <v>8197.9784999999993</v>
      </c>
      <c r="Z3158">
        <v>8197.0215000000007</v>
      </c>
      <c r="AA3158">
        <v>8272.1255000000001</v>
      </c>
      <c r="AB3158">
        <v>8408.4575000000004</v>
      </c>
      <c r="AC3158">
        <v>9313.8130000000001</v>
      </c>
      <c r="AD3158">
        <v>9887.7345000000005</v>
      </c>
      <c r="AE3158">
        <v>10280.050999999999</v>
      </c>
      <c r="AF3158">
        <v>11064.673000000001</v>
      </c>
      <c r="AG3158">
        <v>11846.752</v>
      </c>
      <c r="AH3158">
        <v>12422.8</v>
      </c>
      <c r="AI3158">
        <v>12559.379000000001</v>
      </c>
      <c r="AJ3158">
        <v>12585.648999999999</v>
      </c>
      <c r="AK3158">
        <v>12394.465</v>
      </c>
      <c r="AL3158">
        <v>12147.117</v>
      </c>
      <c r="AM3158">
        <v>12212.15</v>
      </c>
      <c r="AN3158">
        <v>11819.806</v>
      </c>
      <c r="AO3158">
        <v>11337.432000000001</v>
      </c>
      <c r="AP3158">
        <v>11099.286</v>
      </c>
      <c r="AQ3158">
        <v>10864.245000000001</v>
      </c>
      <c r="AR3158">
        <v>9986.6020000000008</v>
      </c>
      <c r="AS3158">
        <v>8598.134</v>
      </c>
      <c r="AT3158">
        <v>8469.9650000000001</v>
      </c>
      <c r="AU3158">
        <v>62.842708000000002</v>
      </c>
      <c r="AV3158">
        <v>62.235416999999998</v>
      </c>
      <c r="AW3158">
        <v>62.231771000000002</v>
      </c>
      <c r="AX3158">
        <v>61.720832999999999</v>
      </c>
      <c r="AY3158">
        <v>61.888542000000001</v>
      </c>
      <c r="AZ3158">
        <v>61.992708</v>
      </c>
      <c r="BA3158">
        <v>61.966146000000002</v>
      </c>
      <c r="BB3158">
        <v>61.734375</v>
      </c>
      <c r="BC3158">
        <v>62.067708000000003</v>
      </c>
      <c r="BD3158">
        <v>62.877603999999998</v>
      </c>
      <c r="BE3158">
        <v>64.685937999999993</v>
      </c>
      <c r="BF3158">
        <v>67.693749999999994</v>
      </c>
      <c r="BG3158">
        <v>70.674479000000005</v>
      </c>
      <c r="BH3158">
        <v>71.210937000000001</v>
      </c>
      <c r="BI3158">
        <v>71.465625000000003</v>
      </c>
      <c r="BJ3158">
        <v>71.784896000000003</v>
      </c>
      <c r="BK3158">
        <v>71.697917000000004</v>
      </c>
      <c r="BL3158">
        <v>70.516666999999998</v>
      </c>
      <c r="BM3158">
        <v>68.379687000000004</v>
      </c>
      <c r="BN3158">
        <v>66.887500000000003</v>
      </c>
      <c r="BO3158">
        <v>65.322917000000004</v>
      </c>
      <c r="BP3158">
        <v>64.443749999999994</v>
      </c>
      <c r="BQ3158">
        <v>63.771875000000001</v>
      </c>
      <c r="BR3158">
        <v>63.638021000000002</v>
      </c>
      <c r="BS3158">
        <v>315.72300000000001</v>
      </c>
      <c r="BT3158">
        <v>13.543049999999999</v>
      </c>
      <c r="BU3158">
        <v>18.477049999999998</v>
      </c>
      <c r="BV3158">
        <v>-23.44417</v>
      </c>
      <c r="BW3158">
        <v>6.0791269999999997</v>
      </c>
      <c r="BX3158">
        <v>69.007099999999994</v>
      </c>
      <c r="BY3158">
        <v>-113.2559</v>
      </c>
      <c r="BZ3158">
        <v>-210.80619999999999</v>
      </c>
      <c r="CA3158">
        <v>-66.441909999999993</v>
      </c>
      <c r="CB3158">
        <v>254.9179</v>
      </c>
      <c r="CC3158">
        <v>305.41419999999999</v>
      </c>
      <c r="CD3158">
        <v>125.08839999999999</v>
      </c>
      <c r="CE3158">
        <v>251.27170000000001</v>
      </c>
      <c r="CF3158">
        <v>352.34989999999999</v>
      </c>
      <c r="CG3158">
        <v>543.94759999999997</v>
      </c>
      <c r="CH3158">
        <v>615.69029999999998</v>
      </c>
      <c r="CI3158">
        <v>372.34390000000002</v>
      </c>
      <c r="CJ3158">
        <v>261.45190000000002</v>
      </c>
      <c r="CK3158">
        <v>282.56790000000001</v>
      </c>
      <c r="CL3158">
        <v>68.709819999999993</v>
      </c>
      <c r="CM3158">
        <v>-246.6671</v>
      </c>
      <c r="CN3158">
        <v>-65.91677</v>
      </c>
      <c r="CO3158">
        <v>1.1529020000000001</v>
      </c>
      <c r="CP3158">
        <v>-112.1996</v>
      </c>
      <c r="CQ3158">
        <v>1012.133</v>
      </c>
      <c r="CR3158">
        <v>377.98399999999998</v>
      </c>
      <c r="CS3158">
        <v>383.13310000000001</v>
      </c>
      <c r="CT3158">
        <v>424.92099999999999</v>
      </c>
      <c r="CU3158">
        <v>405.25110000000001</v>
      </c>
      <c r="CV3158">
        <v>400.52870000000001</v>
      </c>
      <c r="CW3158">
        <v>310.2903</v>
      </c>
      <c r="CX3158">
        <v>277.91079999999999</v>
      </c>
      <c r="CY3158">
        <v>364.14370000000002</v>
      </c>
      <c r="CZ3158">
        <v>1025.259</v>
      </c>
      <c r="DA3158">
        <v>2309.904</v>
      </c>
      <c r="DB3158">
        <v>3506.7930000000001</v>
      </c>
      <c r="DC3158">
        <v>4489.1499999999996</v>
      </c>
      <c r="DD3158">
        <v>4349.8950000000004</v>
      </c>
      <c r="DE3158">
        <v>4397.5739999999996</v>
      </c>
      <c r="DF3158">
        <v>4112.5780000000004</v>
      </c>
      <c r="DG3158">
        <v>3868.0729999999999</v>
      </c>
      <c r="DH3158">
        <v>3230.645</v>
      </c>
      <c r="DI3158">
        <v>2506.2779999999998</v>
      </c>
      <c r="DJ3158">
        <v>2224.078</v>
      </c>
      <c r="DK3158">
        <v>1993.6110000000001</v>
      </c>
      <c r="DL3158">
        <v>1671.4939999999999</v>
      </c>
      <c r="DM3158">
        <v>917.43430000000001</v>
      </c>
      <c r="DN3158">
        <v>799.30740000000003</v>
      </c>
      <c r="DO3158">
        <v>19</v>
      </c>
      <c r="DP3158">
        <v>20</v>
      </c>
    </row>
    <row r="3159" spans="1:120" x14ac:dyDescent="0.25">
      <c r="A3159" t="str">
        <f t="shared" si="49"/>
        <v>AutoDR-No_All Elect_44490</v>
      </c>
      <c r="B3159" t="s">
        <v>62</v>
      </c>
      <c r="C3159" t="s">
        <v>321</v>
      </c>
      <c r="D3159" t="s">
        <v>61</v>
      </c>
      <c r="E3159" t="s">
        <v>61</v>
      </c>
      <c r="F3159" t="s">
        <v>61</v>
      </c>
      <c r="G3159" t="s">
        <v>61</v>
      </c>
      <c r="H3159" t="s">
        <v>97</v>
      </c>
      <c r="I3159" t="s">
        <v>61</v>
      </c>
      <c r="J3159" t="s">
        <v>61</v>
      </c>
      <c r="K3159" t="s">
        <v>190</v>
      </c>
      <c r="L3159" s="18">
        <v>44490</v>
      </c>
      <c r="M3159">
        <v>19</v>
      </c>
      <c r="N3159">
        <v>19</v>
      </c>
      <c r="O3159" t="s">
        <v>263</v>
      </c>
      <c r="P3159">
        <v>177</v>
      </c>
      <c r="Q3159">
        <v>176</v>
      </c>
      <c r="R3159">
        <v>1</v>
      </c>
      <c r="S3159">
        <v>0</v>
      </c>
      <c r="T3159">
        <v>0</v>
      </c>
      <c r="U3159">
        <v>0</v>
      </c>
      <c r="V3159">
        <v>0</v>
      </c>
      <c r="W3159">
        <v>27298.634999999998</v>
      </c>
      <c r="X3159">
        <v>27713.826000000001</v>
      </c>
      <c r="Y3159">
        <v>27479.239000000001</v>
      </c>
      <c r="Z3159">
        <v>27426.7</v>
      </c>
      <c r="AA3159">
        <v>27678.898000000001</v>
      </c>
      <c r="AB3159">
        <v>27886.754000000001</v>
      </c>
      <c r="AC3159">
        <v>29000.075000000001</v>
      </c>
      <c r="AD3159">
        <v>29822.308000000001</v>
      </c>
      <c r="AE3159">
        <v>30463.213</v>
      </c>
      <c r="AF3159">
        <v>30150.117999999999</v>
      </c>
      <c r="AG3159">
        <v>31362.387999999999</v>
      </c>
      <c r="AH3159">
        <v>32288.059000000001</v>
      </c>
      <c r="AI3159">
        <v>32136.03</v>
      </c>
      <c r="AJ3159">
        <v>32614.793000000001</v>
      </c>
      <c r="AK3159">
        <v>32595.633999999998</v>
      </c>
      <c r="AL3159">
        <v>32184.656999999999</v>
      </c>
      <c r="AM3159">
        <v>31701.603999999999</v>
      </c>
      <c r="AN3159">
        <v>30401.728999999999</v>
      </c>
      <c r="AO3159">
        <v>27413.532999999999</v>
      </c>
      <c r="AP3159">
        <v>29710.97</v>
      </c>
      <c r="AQ3159">
        <v>30140.531999999999</v>
      </c>
      <c r="AR3159">
        <v>29130.639999999999</v>
      </c>
      <c r="AS3159">
        <v>27398.227999999999</v>
      </c>
      <c r="AT3159">
        <v>27267.772000000001</v>
      </c>
      <c r="AU3159">
        <v>62.868727</v>
      </c>
      <c r="AV3159">
        <v>61.648539</v>
      </c>
      <c r="AW3159">
        <v>61.684449000000001</v>
      </c>
      <c r="AX3159">
        <v>61.126269000000001</v>
      </c>
      <c r="AY3159">
        <v>60.965034000000003</v>
      </c>
      <c r="AZ3159">
        <v>60.830119000000003</v>
      </c>
      <c r="BA3159">
        <v>60.639170999999997</v>
      </c>
      <c r="BB3159">
        <v>60.488444000000001</v>
      </c>
      <c r="BC3159">
        <v>61.106502999999996</v>
      </c>
      <c r="BD3159">
        <v>62.315382999999997</v>
      </c>
      <c r="BE3159">
        <v>64.456048999999993</v>
      </c>
      <c r="BF3159">
        <v>67.141501000000005</v>
      </c>
      <c r="BG3159">
        <v>69.859986000000006</v>
      </c>
      <c r="BH3159">
        <v>71.707684</v>
      </c>
      <c r="BI3159">
        <v>73.474436999999995</v>
      </c>
      <c r="BJ3159">
        <v>74.477141000000003</v>
      </c>
      <c r="BK3159">
        <v>74.490308999999996</v>
      </c>
      <c r="BL3159">
        <v>73.558479000000005</v>
      </c>
      <c r="BM3159">
        <v>71.313535000000002</v>
      </c>
      <c r="BN3159">
        <v>69.079335999999998</v>
      </c>
      <c r="BO3159">
        <v>67.047064000000006</v>
      </c>
      <c r="BP3159">
        <v>65.886328000000006</v>
      </c>
      <c r="BQ3159">
        <v>65.150159000000002</v>
      </c>
      <c r="BR3159">
        <v>64.417387000000005</v>
      </c>
      <c r="BS3159">
        <v>-345.97969999999998</v>
      </c>
      <c r="BT3159">
        <v>-479.16030000000001</v>
      </c>
      <c r="BU3159">
        <v>-455.846</v>
      </c>
      <c r="BV3159">
        <v>-588.0788</v>
      </c>
      <c r="BW3159">
        <v>-705.17899999999997</v>
      </c>
      <c r="BX3159">
        <v>-373.72070000000002</v>
      </c>
      <c r="BY3159">
        <v>-428.3673</v>
      </c>
      <c r="BZ3159">
        <v>6.254162</v>
      </c>
      <c r="CA3159">
        <v>142.3785</v>
      </c>
      <c r="CB3159">
        <v>1251.171</v>
      </c>
      <c r="CC3159">
        <v>847.34770000000003</v>
      </c>
      <c r="CD3159">
        <v>467.36340000000001</v>
      </c>
      <c r="CE3159">
        <v>970.37070000000006</v>
      </c>
      <c r="CF3159">
        <v>582.33619999999996</v>
      </c>
      <c r="CG3159">
        <v>620.90250000000003</v>
      </c>
      <c r="CH3159">
        <v>431.07150000000001</v>
      </c>
      <c r="CI3159">
        <v>679.66120000000001</v>
      </c>
      <c r="CJ3159">
        <v>1542.5139999999999</v>
      </c>
      <c r="CK3159">
        <v>4032.5839999999998</v>
      </c>
      <c r="CL3159">
        <v>1117.982</v>
      </c>
      <c r="CM3159">
        <v>-249.50980000000001</v>
      </c>
      <c r="CN3159">
        <v>-336.7149</v>
      </c>
      <c r="CO3159">
        <v>-76.091740000000001</v>
      </c>
      <c r="CP3159">
        <v>-265.01979999999998</v>
      </c>
      <c r="CQ3159">
        <v>28219.02</v>
      </c>
      <c r="CR3159">
        <v>13832.97</v>
      </c>
      <c r="CS3159">
        <v>14553.39</v>
      </c>
      <c r="CT3159">
        <v>15759.16</v>
      </c>
      <c r="CU3159">
        <v>10723.61</v>
      </c>
      <c r="CV3159">
        <v>9008.0210000000006</v>
      </c>
      <c r="CW3159">
        <v>6272.3379999999997</v>
      </c>
      <c r="CX3159">
        <v>6545.94</v>
      </c>
      <c r="CY3159">
        <v>9531.5609999999997</v>
      </c>
      <c r="CZ3159">
        <v>15874.1</v>
      </c>
      <c r="DA3159">
        <v>21158.9</v>
      </c>
      <c r="DB3159">
        <v>30958.13</v>
      </c>
      <c r="DC3159">
        <v>34464</v>
      </c>
      <c r="DD3159">
        <v>34051.14</v>
      </c>
      <c r="DE3159">
        <v>32998.11</v>
      </c>
      <c r="DF3159">
        <v>32819.82</v>
      </c>
      <c r="DG3159">
        <v>31197.41</v>
      </c>
      <c r="DH3159">
        <v>31154.51</v>
      </c>
      <c r="DI3159">
        <v>27061.05</v>
      </c>
      <c r="DJ3159">
        <v>27519.24</v>
      </c>
      <c r="DK3159">
        <v>40766.83</v>
      </c>
      <c r="DL3159">
        <v>24847.25</v>
      </c>
      <c r="DM3159">
        <v>22734.65</v>
      </c>
      <c r="DN3159">
        <v>22756.42</v>
      </c>
      <c r="DO3159">
        <v>19</v>
      </c>
      <c r="DP3159">
        <v>19</v>
      </c>
    </row>
    <row r="3160" spans="1:120" hidden="1" x14ac:dyDescent="0.25">
      <c r="A3160" t="str">
        <f t="shared" si="49"/>
        <v>Industry_Type-1. Agriculture, Mining &amp; Construction_All Elect_44490</v>
      </c>
      <c r="B3160" t="s">
        <v>62</v>
      </c>
      <c r="C3160" t="s">
        <v>211</v>
      </c>
      <c r="D3160" t="s">
        <v>61</v>
      </c>
      <c r="E3160" t="s">
        <v>61</v>
      </c>
      <c r="F3160" t="s">
        <v>61</v>
      </c>
      <c r="G3160" t="s">
        <v>30</v>
      </c>
      <c r="H3160" t="s">
        <v>61</v>
      </c>
      <c r="I3160" t="s">
        <v>61</v>
      </c>
      <c r="J3160" t="s">
        <v>61</v>
      </c>
      <c r="K3160" t="s">
        <v>190</v>
      </c>
      <c r="L3160" s="18">
        <v>44490</v>
      </c>
      <c r="M3160">
        <v>19</v>
      </c>
      <c r="N3160">
        <v>19</v>
      </c>
      <c r="O3160" t="s">
        <v>263</v>
      </c>
      <c r="P3160">
        <v>70</v>
      </c>
      <c r="Q3160">
        <v>70</v>
      </c>
      <c r="R3160">
        <v>1</v>
      </c>
      <c r="S3160">
        <v>0</v>
      </c>
      <c r="T3160">
        <v>0</v>
      </c>
      <c r="U3160">
        <v>0</v>
      </c>
      <c r="V3160">
        <v>0</v>
      </c>
      <c r="W3160">
        <v>3931.1210000000001</v>
      </c>
      <c r="X3160">
        <v>4143.0630000000001</v>
      </c>
      <c r="Y3160">
        <v>4129.4070000000002</v>
      </c>
      <c r="Z3160">
        <v>4081.6990000000001</v>
      </c>
      <c r="AA3160">
        <v>4209.3109999999997</v>
      </c>
      <c r="AB3160">
        <v>4424.2510000000002</v>
      </c>
      <c r="AC3160">
        <v>4547.1880000000001</v>
      </c>
      <c r="AD3160">
        <v>5651.6</v>
      </c>
      <c r="AE3160">
        <v>6000.335</v>
      </c>
      <c r="AF3160">
        <v>5851.3190000000004</v>
      </c>
      <c r="AG3160">
        <v>5876.5649999999996</v>
      </c>
      <c r="AH3160">
        <v>5811.5540000000001</v>
      </c>
      <c r="AI3160">
        <v>5893.3069999999998</v>
      </c>
      <c r="AJ3160">
        <v>5978.2370000000001</v>
      </c>
      <c r="AK3160">
        <v>6059.692</v>
      </c>
      <c r="AL3160">
        <v>5223.192</v>
      </c>
      <c r="AM3160">
        <v>3604.444</v>
      </c>
      <c r="AN3160">
        <v>3336.2628</v>
      </c>
      <c r="AO3160">
        <v>1451.5585000000001</v>
      </c>
      <c r="AP3160">
        <v>2020.239</v>
      </c>
      <c r="AQ3160">
        <v>2262.2139999999999</v>
      </c>
      <c r="AR3160">
        <v>2232.6819999999998</v>
      </c>
      <c r="AS3160">
        <v>2235.1455000000001</v>
      </c>
      <c r="AT3160">
        <v>2250.7829999999999</v>
      </c>
      <c r="AU3160">
        <v>63.409559000000002</v>
      </c>
      <c r="AV3160">
        <v>61.652962000000002</v>
      </c>
      <c r="AW3160">
        <v>61.742972999999999</v>
      </c>
      <c r="AX3160">
        <v>60.709580000000003</v>
      </c>
      <c r="AY3160">
        <v>59.787835999999999</v>
      </c>
      <c r="AZ3160">
        <v>59.124946999999999</v>
      </c>
      <c r="BA3160">
        <v>58.204044000000003</v>
      </c>
      <c r="BB3160">
        <v>57.949716000000002</v>
      </c>
      <c r="BC3160">
        <v>59.417931000000003</v>
      </c>
      <c r="BD3160">
        <v>61.728687000000001</v>
      </c>
      <c r="BE3160">
        <v>66.532877999999997</v>
      </c>
      <c r="BF3160">
        <v>71.545188999999993</v>
      </c>
      <c r="BG3160">
        <v>75.333833999999996</v>
      </c>
      <c r="BH3160">
        <v>77.931134</v>
      </c>
      <c r="BI3160">
        <v>79.889065000000002</v>
      </c>
      <c r="BJ3160">
        <v>81.027520999999993</v>
      </c>
      <c r="BK3160">
        <v>81.278318999999996</v>
      </c>
      <c r="BL3160">
        <v>81.229778999999994</v>
      </c>
      <c r="BM3160">
        <v>79.039075999999994</v>
      </c>
      <c r="BN3160">
        <v>75.354989000000003</v>
      </c>
      <c r="BO3160">
        <v>71.706460000000007</v>
      </c>
      <c r="BP3160">
        <v>69.752773000000005</v>
      </c>
      <c r="BQ3160">
        <v>68.326334000000003</v>
      </c>
      <c r="BR3160">
        <v>66.180650999999997</v>
      </c>
      <c r="BS3160">
        <v>330.15129999999999</v>
      </c>
      <c r="BT3160">
        <v>7.6029049999999998</v>
      </c>
      <c r="BU3160">
        <v>-23.27261</v>
      </c>
      <c r="BV3160">
        <v>96.043109999999999</v>
      </c>
      <c r="BW3160">
        <v>31.168849999999999</v>
      </c>
      <c r="BX3160">
        <v>84.346530000000001</v>
      </c>
      <c r="BY3160">
        <v>268.18610000000001</v>
      </c>
      <c r="BZ3160">
        <v>-109.4315</v>
      </c>
      <c r="CA3160">
        <v>-145.54560000000001</v>
      </c>
      <c r="CB3160">
        <v>-160.613</v>
      </c>
      <c r="CC3160">
        <v>-283.71530000000001</v>
      </c>
      <c r="CD3160">
        <v>-359.33479999999997</v>
      </c>
      <c r="CE3160">
        <v>-492.38830000000002</v>
      </c>
      <c r="CF3160">
        <v>-659.34619999999995</v>
      </c>
      <c r="CG3160">
        <v>-804.52970000000005</v>
      </c>
      <c r="CH3160">
        <v>-556.47209999999995</v>
      </c>
      <c r="CI3160">
        <v>902.53599999999994</v>
      </c>
      <c r="CJ3160">
        <v>1033.3510000000001</v>
      </c>
      <c r="CK3160">
        <v>2815.9059999999999</v>
      </c>
      <c r="CL3160">
        <v>2092.654</v>
      </c>
      <c r="CM3160">
        <v>1811.1790000000001</v>
      </c>
      <c r="CN3160">
        <v>1741.2080000000001</v>
      </c>
      <c r="CO3160">
        <v>1668.9090000000001</v>
      </c>
      <c r="CP3160">
        <v>1664.646</v>
      </c>
      <c r="CQ3160">
        <v>21044.97</v>
      </c>
      <c r="CR3160">
        <v>7039.4089999999997</v>
      </c>
      <c r="CS3160">
        <v>6692.4059999999999</v>
      </c>
      <c r="CT3160">
        <v>6652.7250000000004</v>
      </c>
      <c r="CU3160">
        <v>6540.5749999999998</v>
      </c>
      <c r="CV3160">
        <v>6283.9040000000005</v>
      </c>
      <c r="CW3160">
        <v>3949.027</v>
      </c>
      <c r="CX3160">
        <v>3574.1329999999998</v>
      </c>
      <c r="CY3160">
        <v>7470.9350000000004</v>
      </c>
      <c r="CZ3160">
        <v>9118.0020000000004</v>
      </c>
      <c r="DA3160">
        <v>10916.18</v>
      </c>
      <c r="DB3160">
        <v>13449.36</v>
      </c>
      <c r="DC3160">
        <v>15003.7</v>
      </c>
      <c r="DD3160">
        <v>15303.92</v>
      </c>
      <c r="DE3160">
        <v>16190.78</v>
      </c>
      <c r="DF3160">
        <v>17207.8</v>
      </c>
      <c r="DG3160">
        <v>17885.599999999999</v>
      </c>
      <c r="DH3160">
        <v>19102.439999999999</v>
      </c>
      <c r="DI3160">
        <v>18010.22</v>
      </c>
      <c r="DJ3160">
        <v>19464.16</v>
      </c>
      <c r="DK3160">
        <v>21087.65</v>
      </c>
      <c r="DL3160">
        <v>18094.61</v>
      </c>
      <c r="DM3160">
        <v>17731.62</v>
      </c>
      <c r="DN3160">
        <v>17874.419999999998</v>
      </c>
      <c r="DO3160">
        <v>19</v>
      </c>
      <c r="DP3160">
        <v>19</v>
      </c>
    </row>
    <row r="3161" spans="1:120" x14ac:dyDescent="0.25">
      <c r="A3161" t="str">
        <f t="shared" si="49"/>
        <v>AutoDR-Yes_All Elect_44490</v>
      </c>
      <c r="B3161" t="s">
        <v>62</v>
      </c>
      <c r="C3161" t="s">
        <v>322</v>
      </c>
      <c r="D3161" t="s">
        <v>61</v>
      </c>
      <c r="E3161" t="s">
        <v>61</v>
      </c>
      <c r="F3161" t="s">
        <v>61</v>
      </c>
      <c r="G3161" t="s">
        <v>61</v>
      </c>
      <c r="H3161" t="s">
        <v>98</v>
      </c>
      <c r="I3161" t="s">
        <v>61</v>
      </c>
      <c r="J3161" t="s">
        <v>61</v>
      </c>
      <c r="K3161" t="s">
        <v>190</v>
      </c>
      <c r="L3161" s="18">
        <v>44490</v>
      </c>
      <c r="M3161">
        <v>19</v>
      </c>
      <c r="N3161">
        <v>19</v>
      </c>
      <c r="O3161" t="s">
        <v>263</v>
      </c>
      <c r="P3161">
        <v>75</v>
      </c>
      <c r="Q3161">
        <v>75</v>
      </c>
      <c r="R3161">
        <v>1</v>
      </c>
      <c r="S3161">
        <v>0</v>
      </c>
      <c r="T3161">
        <v>0</v>
      </c>
      <c r="U3161">
        <v>0</v>
      </c>
      <c r="V3161">
        <v>0</v>
      </c>
      <c r="W3161">
        <v>3434.9749999999999</v>
      </c>
      <c r="X3161">
        <v>3671.0059999999999</v>
      </c>
      <c r="Y3161">
        <v>3636.404</v>
      </c>
      <c r="Z3161">
        <v>3668.221</v>
      </c>
      <c r="AA3161">
        <v>3635.375</v>
      </c>
      <c r="AB3161">
        <v>3686.55</v>
      </c>
      <c r="AC3161">
        <v>3666.0120000000002</v>
      </c>
      <c r="AD3161">
        <v>4409.3419999999996</v>
      </c>
      <c r="AE3161">
        <v>5016.4719999999998</v>
      </c>
      <c r="AF3161">
        <v>5147.5839999999998</v>
      </c>
      <c r="AG3161">
        <v>5379.2150000000001</v>
      </c>
      <c r="AH3161">
        <v>5397.9639999999999</v>
      </c>
      <c r="AI3161">
        <v>5466.5410000000002</v>
      </c>
      <c r="AJ3161">
        <v>5501.2219999999998</v>
      </c>
      <c r="AK3161">
        <v>5543.8339999999998</v>
      </c>
      <c r="AL3161">
        <v>5010.9319999999998</v>
      </c>
      <c r="AM3161">
        <v>4097.5789999999997</v>
      </c>
      <c r="AN3161">
        <v>3666.7420000000002</v>
      </c>
      <c r="AO3161">
        <v>1467.3869999999999</v>
      </c>
      <c r="AP3161">
        <v>2260.6970000000001</v>
      </c>
      <c r="AQ3161">
        <v>3143.9430000000002</v>
      </c>
      <c r="AR3161">
        <v>2811.2829999999999</v>
      </c>
      <c r="AS3161">
        <v>2452.23</v>
      </c>
      <c r="AT3161">
        <v>2474.15</v>
      </c>
      <c r="AU3161">
        <v>62.858460000000001</v>
      </c>
      <c r="AV3161">
        <v>61.403016000000001</v>
      </c>
      <c r="AW3161">
        <v>61.534984000000001</v>
      </c>
      <c r="AX3161">
        <v>60.941937000000003</v>
      </c>
      <c r="AY3161">
        <v>60.261254000000001</v>
      </c>
      <c r="AZ3161">
        <v>59.777143000000002</v>
      </c>
      <c r="BA3161">
        <v>59.248697999999997</v>
      </c>
      <c r="BB3161">
        <v>59.147539999999999</v>
      </c>
      <c r="BC3161">
        <v>60.154412999999998</v>
      </c>
      <c r="BD3161">
        <v>61.920794000000001</v>
      </c>
      <c r="BE3161">
        <v>65.301095000000004</v>
      </c>
      <c r="BF3161">
        <v>69.090316999999999</v>
      </c>
      <c r="BG3161">
        <v>72.397570999999999</v>
      </c>
      <c r="BH3161">
        <v>74.623380999999995</v>
      </c>
      <c r="BI3161">
        <v>76.461206000000004</v>
      </c>
      <c r="BJ3161">
        <v>77.490397000000002</v>
      </c>
      <c r="BK3161">
        <v>77.594413000000003</v>
      </c>
      <c r="BL3161">
        <v>77.092190000000002</v>
      </c>
      <c r="BM3161">
        <v>75.035158999999993</v>
      </c>
      <c r="BN3161">
        <v>72.087650999999994</v>
      </c>
      <c r="BO3161">
        <v>69.349920999999995</v>
      </c>
      <c r="BP3161">
        <v>67.814380999999997</v>
      </c>
      <c r="BQ3161">
        <v>66.653031999999996</v>
      </c>
      <c r="BR3161">
        <v>65.100603000000007</v>
      </c>
      <c r="BS3161">
        <v>499.36430000000001</v>
      </c>
      <c r="BT3161">
        <v>47.454450000000001</v>
      </c>
      <c r="BU3161">
        <v>69.241489999999999</v>
      </c>
      <c r="BV3161">
        <v>133.44239999999999</v>
      </c>
      <c r="BW3161">
        <v>168.8819</v>
      </c>
      <c r="BX3161">
        <v>160.3991</v>
      </c>
      <c r="BY3161">
        <v>541.21190000000001</v>
      </c>
      <c r="BZ3161">
        <v>-16.859780000000001</v>
      </c>
      <c r="CA3161">
        <v>-427.99529999999999</v>
      </c>
      <c r="CB3161">
        <v>-475.08460000000002</v>
      </c>
      <c r="CC3161">
        <v>-446.5401</v>
      </c>
      <c r="CD3161">
        <v>-387.10950000000003</v>
      </c>
      <c r="CE3161">
        <v>-311.93189999999998</v>
      </c>
      <c r="CF3161">
        <v>-471.74290000000002</v>
      </c>
      <c r="CG3161">
        <v>-451.52190000000002</v>
      </c>
      <c r="CH3161">
        <v>-135.55430000000001</v>
      </c>
      <c r="CI3161">
        <v>641.60199999999998</v>
      </c>
      <c r="CJ3161">
        <v>860.23230000000001</v>
      </c>
      <c r="CK3161">
        <v>3155.4</v>
      </c>
      <c r="CL3161">
        <v>2454.9050000000002</v>
      </c>
      <c r="CM3161">
        <v>1564.7059999999999</v>
      </c>
      <c r="CN3161">
        <v>1496.354</v>
      </c>
      <c r="CO3161">
        <v>1457.104</v>
      </c>
      <c r="CP3161">
        <v>1399.55</v>
      </c>
      <c r="CQ3161">
        <v>18790.330000000002</v>
      </c>
      <c r="CR3161">
        <v>5078.7849999999999</v>
      </c>
      <c r="CS3161">
        <v>4434.058</v>
      </c>
      <c r="CT3161">
        <v>4520.34</v>
      </c>
      <c r="CU3161">
        <v>4493.8860000000004</v>
      </c>
      <c r="CV3161">
        <v>4646.0720000000001</v>
      </c>
      <c r="CW3161">
        <v>5013.893</v>
      </c>
      <c r="CX3161">
        <v>2638.384</v>
      </c>
      <c r="CY3161">
        <v>7038.8230000000003</v>
      </c>
      <c r="CZ3161">
        <v>7686.0529999999999</v>
      </c>
      <c r="DA3161">
        <v>8142.7809999999999</v>
      </c>
      <c r="DB3161">
        <v>10297.780000000001</v>
      </c>
      <c r="DC3161">
        <v>13310.35</v>
      </c>
      <c r="DD3161">
        <v>13199.81</v>
      </c>
      <c r="DE3161">
        <v>16441.87</v>
      </c>
      <c r="DF3161">
        <v>14705.98</v>
      </c>
      <c r="DG3161">
        <v>14909.09</v>
      </c>
      <c r="DH3161">
        <v>17850.72</v>
      </c>
      <c r="DI3161">
        <v>18488.48</v>
      </c>
      <c r="DJ3161">
        <v>19491.52</v>
      </c>
      <c r="DK3161">
        <v>22665.31</v>
      </c>
      <c r="DL3161">
        <v>15797.83</v>
      </c>
      <c r="DM3161">
        <v>15774.02</v>
      </c>
      <c r="DN3161">
        <v>17157.52</v>
      </c>
      <c r="DO3161">
        <v>19</v>
      </c>
      <c r="DP3161">
        <v>20</v>
      </c>
    </row>
    <row r="3162" spans="1:120" hidden="1" x14ac:dyDescent="0.25">
      <c r="A3162" t="str">
        <f t="shared" si="49"/>
        <v>Size_Grp-200 kW and above_All Elect_44490</v>
      </c>
      <c r="B3162" t="s">
        <v>62</v>
      </c>
      <c r="C3162" t="s">
        <v>207</v>
      </c>
      <c r="D3162" t="s">
        <v>61</v>
      </c>
      <c r="E3162" t="s">
        <v>61</v>
      </c>
      <c r="F3162" t="s">
        <v>61</v>
      </c>
      <c r="G3162" t="s">
        <v>61</v>
      </c>
      <c r="H3162" t="s">
        <v>61</v>
      </c>
      <c r="I3162" t="s">
        <v>61</v>
      </c>
      <c r="J3162" t="s">
        <v>102</v>
      </c>
      <c r="K3162" t="s">
        <v>190</v>
      </c>
      <c r="L3162" s="18">
        <v>44490</v>
      </c>
      <c r="M3162">
        <v>19</v>
      </c>
      <c r="N3162">
        <v>19</v>
      </c>
      <c r="O3162" t="s">
        <v>263</v>
      </c>
      <c r="P3162">
        <v>61</v>
      </c>
      <c r="Q3162">
        <v>61</v>
      </c>
      <c r="R3162">
        <v>1</v>
      </c>
      <c r="S3162">
        <v>0</v>
      </c>
      <c r="T3162">
        <v>0</v>
      </c>
      <c r="U3162">
        <v>0</v>
      </c>
      <c r="V3162">
        <v>0</v>
      </c>
      <c r="W3162">
        <v>26096.407999999999</v>
      </c>
      <c r="X3162">
        <v>26667.282999999999</v>
      </c>
      <c r="Y3162">
        <v>26407.253000000001</v>
      </c>
      <c r="Z3162">
        <v>26374.170999999998</v>
      </c>
      <c r="AA3162">
        <v>26491.931</v>
      </c>
      <c r="AB3162">
        <v>26528.941999999999</v>
      </c>
      <c r="AC3162">
        <v>27458.851999999999</v>
      </c>
      <c r="AD3162">
        <v>28021.842000000001</v>
      </c>
      <c r="AE3162">
        <v>28887.243999999999</v>
      </c>
      <c r="AF3162">
        <v>28440.59</v>
      </c>
      <c r="AG3162">
        <v>29469.165000000001</v>
      </c>
      <c r="AH3162">
        <v>30176.827000000001</v>
      </c>
      <c r="AI3162">
        <v>29794.415000000001</v>
      </c>
      <c r="AJ3162">
        <v>30178.65</v>
      </c>
      <c r="AK3162">
        <v>30159.625</v>
      </c>
      <c r="AL3162">
        <v>29763.534</v>
      </c>
      <c r="AM3162">
        <v>29465.671999999999</v>
      </c>
      <c r="AN3162">
        <v>27853.859</v>
      </c>
      <c r="AO3162">
        <v>24227.767</v>
      </c>
      <c r="AP3162">
        <v>26869.392</v>
      </c>
      <c r="AQ3162">
        <v>28214.243999999999</v>
      </c>
      <c r="AR3162">
        <v>27647.05</v>
      </c>
      <c r="AS3162">
        <v>26410.268</v>
      </c>
      <c r="AT3162">
        <v>26399.55</v>
      </c>
      <c r="AU3162">
        <v>64.388525000000001</v>
      </c>
      <c r="AV3162">
        <v>63.247540999999998</v>
      </c>
      <c r="AW3162">
        <v>63.127868999999997</v>
      </c>
      <c r="AX3162">
        <v>62.291803000000002</v>
      </c>
      <c r="AY3162">
        <v>62.016393000000001</v>
      </c>
      <c r="AZ3162">
        <v>61.736885000000001</v>
      </c>
      <c r="BA3162">
        <v>61.104917999999998</v>
      </c>
      <c r="BB3162">
        <v>60.766393000000001</v>
      </c>
      <c r="BC3162">
        <v>61.496721000000001</v>
      </c>
      <c r="BD3162">
        <v>63.188524999999998</v>
      </c>
      <c r="BE3162">
        <v>66.668032999999994</v>
      </c>
      <c r="BF3162">
        <v>70.663115000000005</v>
      </c>
      <c r="BG3162">
        <v>73.863934</v>
      </c>
      <c r="BH3162">
        <v>75.445081999999999</v>
      </c>
      <c r="BI3162">
        <v>76.861474999999999</v>
      </c>
      <c r="BJ3162">
        <v>77.795081999999994</v>
      </c>
      <c r="BK3162">
        <v>78.142623</v>
      </c>
      <c r="BL3162">
        <v>77.368852000000004</v>
      </c>
      <c r="BM3162">
        <v>75.341802999999999</v>
      </c>
      <c r="BN3162">
        <v>72.454098000000002</v>
      </c>
      <c r="BO3162">
        <v>69.561475000000002</v>
      </c>
      <c r="BP3162">
        <v>67.995081999999996</v>
      </c>
      <c r="BQ3162">
        <v>67.190984</v>
      </c>
      <c r="BR3162">
        <v>66.040983999999995</v>
      </c>
      <c r="BS3162">
        <v>-11.702959999999999</v>
      </c>
      <c r="BT3162">
        <v>-299.49489999999997</v>
      </c>
      <c r="BU3162">
        <v>-246.25899999999999</v>
      </c>
      <c r="BV3162">
        <v>-414.4667</v>
      </c>
      <c r="BW3162">
        <v>-457.28559999999999</v>
      </c>
      <c r="BX3162">
        <v>-128.90700000000001</v>
      </c>
      <c r="BY3162">
        <v>87.575530000000001</v>
      </c>
      <c r="BZ3162">
        <v>168.08150000000001</v>
      </c>
      <c r="CA3162">
        <v>-332.65890000000002</v>
      </c>
      <c r="CB3162">
        <v>560.4905</v>
      </c>
      <c r="CC3162">
        <v>157.5181</v>
      </c>
      <c r="CD3162">
        <v>-161.30179999999999</v>
      </c>
      <c r="CE3162">
        <v>558.40880000000004</v>
      </c>
      <c r="CF3162">
        <v>17.723569999999999</v>
      </c>
      <c r="CG3162">
        <v>-7.6248170000000002</v>
      </c>
      <c r="CH3162">
        <v>15.84247</v>
      </c>
      <c r="CI3162">
        <v>256.3646</v>
      </c>
      <c r="CJ3162">
        <v>1488.538</v>
      </c>
      <c r="CK3162">
        <v>4890.22</v>
      </c>
      <c r="CL3162">
        <v>1992.8330000000001</v>
      </c>
      <c r="CM3162">
        <v>78.980500000000006</v>
      </c>
      <c r="CN3162">
        <v>-195.94550000000001</v>
      </c>
      <c r="CO3162">
        <v>40.840580000000003</v>
      </c>
      <c r="CP3162">
        <v>-145.82589999999999</v>
      </c>
      <c r="CQ3162">
        <v>36149.64</v>
      </c>
      <c r="CR3162">
        <v>15308.03</v>
      </c>
      <c r="CS3162">
        <v>15400.76</v>
      </c>
      <c r="CT3162">
        <v>16655.310000000001</v>
      </c>
      <c r="CU3162">
        <v>11717.46</v>
      </c>
      <c r="CV3162">
        <v>10404.49</v>
      </c>
      <c r="CW3162">
        <v>9279.6190000000006</v>
      </c>
      <c r="CX3162">
        <v>7034.5280000000002</v>
      </c>
      <c r="CY3162">
        <v>13007.95</v>
      </c>
      <c r="CZ3162">
        <v>18948.46</v>
      </c>
      <c r="DA3162">
        <v>23640.1</v>
      </c>
      <c r="DB3162">
        <v>34549.69</v>
      </c>
      <c r="DC3162">
        <v>39642.89</v>
      </c>
      <c r="DD3162">
        <v>39101.89</v>
      </c>
      <c r="DE3162">
        <v>40922.22</v>
      </c>
      <c r="DF3162">
        <v>38474.480000000003</v>
      </c>
      <c r="DG3162">
        <v>36607.89</v>
      </c>
      <c r="DH3162">
        <v>38763.67</v>
      </c>
      <c r="DI3162">
        <v>36082.089999999997</v>
      </c>
      <c r="DJ3162">
        <v>36896.47</v>
      </c>
      <c r="DK3162">
        <v>52656.1</v>
      </c>
      <c r="DL3162">
        <v>31237.45</v>
      </c>
      <c r="DM3162">
        <v>29318.76</v>
      </c>
      <c r="DN3162">
        <v>30730.43</v>
      </c>
      <c r="DO3162">
        <v>19</v>
      </c>
      <c r="DP3162">
        <v>19</v>
      </c>
    </row>
    <row r="3163" spans="1:120" hidden="1" x14ac:dyDescent="0.25">
      <c r="A3163" t="str">
        <f t="shared" si="49"/>
        <v>OtherDR-No_All Elect_44490</v>
      </c>
      <c r="B3163" t="s">
        <v>62</v>
      </c>
      <c r="C3163" t="s">
        <v>323</v>
      </c>
      <c r="D3163" t="s">
        <v>61</v>
      </c>
      <c r="E3163" t="s">
        <v>61</v>
      </c>
      <c r="F3163" t="s">
        <v>61</v>
      </c>
      <c r="G3163" t="s">
        <v>61</v>
      </c>
      <c r="H3163" t="s">
        <v>61</v>
      </c>
      <c r="I3163" t="s">
        <v>97</v>
      </c>
      <c r="J3163" t="s">
        <v>61</v>
      </c>
      <c r="K3163" t="s">
        <v>190</v>
      </c>
      <c r="L3163" s="18">
        <v>44490</v>
      </c>
      <c r="M3163">
        <v>19</v>
      </c>
      <c r="N3163">
        <v>19</v>
      </c>
      <c r="O3163" t="s">
        <v>263</v>
      </c>
      <c r="P3163">
        <v>249</v>
      </c>
      <c r="Q3163">
        <v>248</v>
      </c>
      <c r="R3163">
        <v>1</v>
      </c>
      <c r="S3163">
        <v>0</v>
      </c>
      <c r="T3163">
        <v>0</v>
      </c>
      <c r="U3163">
        <v>0</v>
      </c>
      <c r="V3163">
        <v>0</v>
      </c>
      <c r="W3163">
        <v>30705.821</v>
      </c>
      <c r="X3163">
        <v>31356.34</v>
      </c>
      <c r="Y3163">
        <v>31087.305</v>
      </c>
      <c r="Z3163">
        <v>31066.775000000001</v>
      </c>
      <c r="AA3163">
        <v>31285.629000000001</v>
      </c>
      <c r="AB3163">
        <v>31545.059000000001</v>
      </c>
      <c r="AC3163">
        <v>32636.181</v>
      </c>
      <c r="AD3163">
        <v>34055.855000000003</v>
      </c>
      <c r="AE3163">
        <v>35304.57</v>
      </c>
      <c r="AF3163">
        <v>35019.239000000001</v>
      </c>
      <c r="AG3163">
        <v>36325.682999999997</v>
      </c>
      <c r="AH3163">
        <v>37270.915000000001</v>
      </c>
      <c r="AI3163">
        <v>37188.586000000003</v>
      </c>
      <c r="AJ3163">
        <v>37703.406999999999</v>
      </c>
      <c r="AK3163">
        <v>37728.086000000003</v>
      </c>
      <c r="AL3163">
        <v>36929.131000000001</v>
      </c>
      <c r="AM3163">
        <v>35770.472000000002</v>
      </c>
      <c r="AN3163">
        <v>34041.07</v>
      </c>
      <c r="AO3163">
        <v>28855.377</v>
      </c>
      <c r="AP3163">
        <v>31944.292000000001</v>
      </c>
      <c r="AQ3163">
        <v>33256.661999999997</v>
      </c>
      <c r="AR3163">
        <v>31913.552</v>
      </c>
      <c r="AS3163">
        <v>29822.028999999999</v>
      </c>
      <c r="AT3163">
        <v>29713.503000000001</v>
      </c>
      <c r="AU3163">
        <v>62.882041000000001</v>
      </c>
      <c r="AV3163">
        <v>61.595816999999997</v>
      </c>
      <c r="AW3163">
        <v>61.655437999999997</v>
      </c>
      <c r="AX3163">
        <v>61.094284000000002</v>
      </c>
      <c r="AY3163">
        <v>60.788646</v>
      </c>
      <c r="AZ3163">
        <v>60.552079999999997</v>
      </c>
      <c r="BA3163">
        <v>60.267519999999998</v>
      </c>
      <c r="BB3163">
        <v>60.133806</v>
      </c>
      <c r="BC3163">
        <v>60.852237000000002</v>
      </c>
      <c r="BD3163">
        <v>62.216495000000002</v>
      </c>
      <c r="BE3163">
        <v>64.692601999999994</v>
      </c>
      <c r="BF3163">
        <v>67.670122000000006</v>
      </c>
      <c r="BG3163">
        <v>70.542395999999997</v>
      </c>
      <c r="BH3163">
        <v>72.497642999999997</v>
      </c>
      <c r="BI3163">
        <v>74.291230999999996</v>
      </c>
      <c r="BJ3163">
        <v>75.298902999999996</v>
      </c>
      <c r="BK3163">
        <v>75.332519000000005</v>
      </c>
      <c r="BL3163">
        <v>74.515934000000001</v>
      </c>
      <c r="BM3163">
        <v>72.326273999999998</v>
      </c>
      <c r="BN3163">
        <v>69.900267999999997</v>
      </c>
      <c r="BO3163">
        <v>67.681344999999993</v>
      </c>
      <c r="BP3163">
        <v>66.423322999999996</v>
      </c>
      <c r="BQ3163">
        <v>65.580091999999993</v>
      </c>
      <c r="BR3163">
        <v>64.621339000000006</v>
      </c>
      <c r="BS3163">
        <v>-9.4320590000000006</v>
      </c>
      <c r="BT3163">
        <v>-505.65839999999997</v>
      </c>
      <c r="BU3163">
        <v>-460.60090000000002</v>
      </c>
      <c r="BV3163">
        <v>-528.57380000000001</v>
      </c>
      <c r="BW3163">
        <v>-609.88729999999998</v>
      </c>
      <c r="BX3163">
        <v>-287.71379999999999</v>
      </c>
      <c r="BY3163">
        <v>94.456860000000006</v>
      </c>
      <c r="BZ3163">
        <v>40.52319</v>
      </c>
      <c r="CA3163">
        <v>-282.68549999999999</v>
      </c>
      <c r="CB3163">
        <v>894.99360000000001</v>
      </c>
      <c r="CC3163">
        <v>658.84230000000002</v>
      </c>
      <c r="CD3163">
        <v>322.84300000000002</v>
      </c>
      <c r="CE3163">
        <v>901.06690000000003</v>
      </c>
      <c r="CF3163">
        <v>338.5317</v>
      </c>
      <c r="CG3163">
        <v>378.59890000000001</v>
      </c>
      <c r="CH3163">
        <v>486.26490000000001</v>
      </c>
      <c r="CI3163">
        <v>1312.3889999999999</v>
      </c>
      <c r="CJ3163">
        <v>2384.3589999999999</v>
      </c>
      <c r="CK3163">
        <v>7168.98</v>
      </c>
      <c r="CL3163">
        <v>3556.8069999999998</v>
      </c>
      <c r="CM3163">
        <v>1300.0930000000001</v>
      </c>
      <c r="CN3163">
        <v>1142.5540000000001</v>
      </c>
      <c r="CO3163">
        <v>1363.011</v>
      </c>
      <c r="CP3163">
        <v>1116.7860000000001</v>
      </c>
      <c r="CQ3163">
        <v>45475.55</v>
      </c>
      <c r="CR3163">
        <v>18196.95</v>
      </c>
      <c r="CS3163">
        <v>18266.810000000001</v>
      </c>
      <c r="CT3163">
        <v>19557.240000000002</v>
      </c>
      <c r="CU3163">
        <v>14508.7</v>
      </c>
      <c r="CV3163">
        <v>12954.42</v>
      </c>
      <c r="CW3163">
        <v>10969.76</v>
      </c>
      <c r="CX3163">
        <v>8818.5020000000004</v>
      </c>
      <c r="CY3163">
        <v>15946.97</v>
      </c>
      <c r="CZ3163">
        <v>22731.89</v>
      </c>
      <c r="DA3163">
        <v>28383.98</v>
      </c>
      <c r="DB3163">
        <v>40093.629999999997</v>
      </c>
      <c r="DC3163">
        <v>46635.33</v>
      </c>
      <c r="DD3163">
        <v>46122.12</v>
      </c>
      <c r="DE3163">
        <v>48201.8</v>
      </c>
      <c r="DF3163">
        <v>46117.04</v>
      </c>
      <c r="DG3163">
        <v>44677.22</v>
      </c>
      <c r="DH3163">
        <v>47549.06</v>
      </c>
      <c r="DI3163">
        <v>44118.26</v>
      </c>
      <c r="DJ3163">
        <v>45575.58</v>
      </c>
      <c r="DK3163">
        <v>62005.83</v>
      </c>
      <c r="DL3163">
        <v>39193.019999999997</v>
      </c>
      <c r="DM3163">
        <v>37063.56</v>
      </c>
      <c r="DN3163">
        <v>38487.18</v>
      </c>
      <c r="DO3163">
        <v>19</v>
      </c>
      <c r="DP3163">
        <v>20</v>
      </c>
    </row>
    <row r="3164" spans="1:120" hidden="1" x14ac:dyDescent="0.25">
      <c r="A3164" t="str">
        <f t="shared" si="49"/>
        <v>Aggregator-Enersponse_All Elect_44490</v>
      </c>
      <c r="B3164" t="s">
        <v>62</v>
      </c>
      <c r="C3164" t="s">
        <v>219</v>
      </c>
      <c r="D3164" t="s">
        <v>61</v>
      </c>
      <c r="E3164" t="s">
        <v>61</v>
      </c>
      <c r="F3164" t="s">
        <v>107</v>
      </c>
      <c r="G3164" t="s">
        <v>61</v>
      </c>
      <c r="H3164" t="s">
        <v>61</v>
      </c>
      <c r="I3164" t="s">
        <v>61</v>
      </c>
      <c r="J3164" t="s">
        <v>61</v>
      </c>
      <c r="K3164" t="s">
        <v>190</v>
      </c>
      <c r="L3164" s="18">
        <v>44490</v>
      </c>
      <c r="M3164">
        <v>19</v>
      </c>
      <c r="N3164">
        <v>19</v>
      </c>
      <c r="O3164" t="s">
        <v>263</v>
      </c>
      <c r="P3164">
        <v>31</v>
      </c>
      <c r="Q3164">
        <v>31</v>
      </c>
      <c r="R3164">
        <v>1</v>
      </c>
      <c r="S3164">
        <v>0</v>
      </c>
      <c r="T3164">
        <v>0</v>
      </c>
      <c r="U3164">
        <v>0</v>
      </c>
      <c r="V3164">
        <v>0</v>
      </c>
      <c r="W3164">
        <v>170.99199999999999</v>
      </c>
      <c r="X3164">
        <v>188.39400000000001</v>
      </c>
      <c r="Y3164">
        <v>184.197</v>
      </c>
      <c r="Z3164">
        <v>185.733</v>
      </c>
      <c r="AA3164">
        <v>182.73500000000001</v>
      </c>
      <c r="AB3164">
        <v>195.91300000000001</v>
      </c>
      <c r="AC3164">
        <v>275.6465</v>
      </c>
      <c r="AD3164">
        <v>365.97899999999998</v>
      </c>
      <c r="AE3164">
        <v>478.45800000000003</v>
      </c>
      <c r="AF3164">
        <v>567.62599999999998</v>
      </c>
      <c r="AG3164">
        <v>844.93700000000001</v>
      </c>
      <c r="AH3164">
        <v>892.74360000000001</v>
      </c>
      <c r="AI3164">
        <v>931.50739999999996</v>
      </c>
      <c r="AJ3164">
        <v>965.06700000000001</v>
      </c>
      <c r="AK3164">
        <v>990.13</v>
      </c>
      <c r="AL3164">
        <v>995.99199999999996</v>
      </c>
      <c r="AM3164">
        <v>1019.049</v>
      </c>
      <c r="AN3164">
        <v>1086.7629999999999</v>
      </c>
      <c r="AO3164">
        <v>887.18299999999999</v>
      </c>
      <c r="AP3164">
        <v>912.76900000000001</v>
      </c>
      <c r="AQ3164">
        <v>915.86800000000005</v>
      </c>
      <c r="AR3164">
        <v>594.28</v>
      </c>
      <c r="AS3164">
        <v>193.387</v>
      </c>
      <c r="AT3164">
        <v>168.76</v>
      </c>
      <c r="AU3164">
        <v>62.562902999999999</v>
      </c>
      <c r="AV3164">
        <v>61.35</v>
      </c>
      <c r="AW3164">
        <v>61.538710000000002</v>
      </c>
      <c r="AX3164">
        <v>61.641934999999997</v>
      </c>
      <c r="AY3164">
        <v>61.375805999999997</v>
      </c>
      <c r="AZ3164">
        <v>61.137096999999997</v>
      </c>
      <c r="BA3164">
        <v>61.161290000000001</v>
      </c>
      <c r="BB3164">
        <v>61.272581000000002</v>
      </c>
      <c r="BC3164">
        <v>61.520968000000003</v>
      </c>
      <c r="BD3164">
        <v>62.301613000000003</v>
      </c>
      <c r="BE3164">
        <v>63.395161000000002</v>
      </c>
      <c r="BF3164">
        <v>65.232258000000002</v>
      </c>
      <c r="BG3164">
        <v>68.280645000000007</v>
      </c>
      <c r="BH3164">
        <v>69.893547999999996</v>
      </c>
      <c r="BI3164">
        <v>71.193548000000007</v>
      </c>
      <c r="BJ3164">
        <v>71.658064999999993</v>
      </c>
      <c r="BK3164">
        <v>71.759676999999996</v>
      </c>
      <c r="BL3164">
        <v>70.664516000000006</v>
      </c>
      <c r="BM3164">
        <v>68.943548000000007</v>
      </c>
      <c r="BN3164">
        <v>67.314515999999998</v>
      </c>
      <c r="BO3164">
        <v>66.067741999999996</v>
      </c>
      <c r="BP3164">
        <v>65.314515999999998</v>
      </c>
      <c r="BQ3164">
        <v>64.732258000000002</v>
      </c>
      <c r="BR3164">
        <v>64.164516000000006</v>
      </c>
      <c r="BS3164">
        <v>-2.630172</v>
      </c>
      <c r="BT3164">
        <v>-16.641739999999999</v>
      </c>
      <c r="BU3164">
        <v>-13.8706</v>
      </c>
      <c r="BV3164">
        <v>-13.332229999999999</v>
      </c>
      <c r="BW3164">
        <v>-7.5175739999999998</v>
      </c>
      <c r="BX3164">
        <v>12.63396</v>
      </c>
      <c r="BY3164">
        <v>-11.131159999999999</v>
      </c>
      <c r="BZ3164">
        <v>22.620259999999998</v>
      </c>
      <c r="CA3164">
        <v>-24.242370000000001</v>
      </c>
      <c r="CB3164">
        <v>-24.657779999999999</v>
      </c>
      <c r="CC3164">
        <v>-31.235029999999998</v>
      </c>
      <c r="CD3164">
        <v>-4.2357550000000002</v>
      </c>
      <c r="CE3164">
        <v>0.24498400000000001</v>
      </c>
      <c r="CF3164">
        <v>-1.5310600000000001</v>
      </c>
      <c r="CG3164">
        <v>3.672641</v>
      </c>
      <c r="CH3164">
        <v>14.384880000000001</v>
      </c>
      <c r="CI3164">
        <v>-18.982859999999999</v>
      </c>
      <c r="CJ3164">
        <v>-98.884370000000004</v>
      </c>
      <c r="CK3164">
        <v>51.677050000000001</v>
      </c>
      <c r="CL3164">
        <v>-9.2646999999999995</v>
      </c>
      <c r="CM3164">
        <v>-39.83193</v>
      </c>
      <c r="CN3164">
        <v>8.2254590000000007</v>
      </c>
      <c r="CO3164">
        <v>10.867470000000001</v>
      </c>
      <c r="CP3164">
        <v>2.1436809999999999</v>
      </c>
      <c r="CQ3164">
        <v>1.866255</v>
      </c>
      <c r="CR3164">
        <v>1.3185610000000001</v>
      </c>
      <c r="CS3164">
        <v>2.1983069999999998</v>
      </c>
      <c r="CT3164">
        <v>1.1519950000000001</v>
      </c>
      <c r="CU3164">
        <v>3.605229</v>
      </c>
      <c r="CV3164">
        <v>16.09863</v>
      </c>
      <c r="CW3164">
        <v>32.823909999999998</v>
      </c>
      <c r="CX3164">
        <v>36.540770000000002</v>
      </c>
      <c r="CY3164">
        <v>39.963970000000003</v>
      </c>
      <c r="CZ3164">
        <v>37.575420000000001</v>
      </c>
      <c r="DA3164">
        <v>34.700769999999999</v>
      </c>
      <c r="DB3164">
        <v>32.197749999999999</v>
      </c>
      <c r="DC3164">
        <v>33.821550000000002</v>
      </c>
      <c r="DD3164">
        <v>27.263459999999998</v>
      </c>
      <c r="DE3164">
        <v>30.962060000000001</v>
      </c>
      <c r="DF3164">
        <v>26.623519999999999</v>
      </c>
      <c r="DG3164">
        <v>51.382129999999997</v>
      </c>
      <c r="DH3164">
        <v>48.928739999999998</v>
      </c>
      <c r="DI3164">
        <v>64.590800000000002</v>
      </c>
      <c r="DJ3164">
        <v>149.89510000000001</v>
      </c>
      <c r="DK3164">
        <v>147.81460000000001</v>
      </c>
      <c r="DL3164">
        <v>64.724199999999996</v>
      </c>
      <c r="DM3164">
        <v>12.04219</v>
      </c>
      <c r="DN3164">
        <v>2.900944</v>
      </c>
      <c r="DO3164">
        <v>19</v>
      </c>
      <c r="DP3164">
        <v>20</v>
      </c>
    </row>
    <row r="3165" spans="1:120" hidden="1" x14ac:dyDescent="0.25">
      <c r="A3165" t="str">
        <f t="shared" si="49"/>
        <v>Industry_Type-7. Institutional/Government_All Elect_44490</v>
      </c>
      <c r="B3165" t="s">
        <v>62</v>
      </c>
      <c r="C3165" t="s">
        <v>208</v>
      </c>
      <c r="D3165" t="s">
        <v>61</v>
      </c>
      <c r="E3165" t="s">
        <v>61</v>
      </c>
      <c r="F3165" t="s">
        <v>61</v>
      </c>
      <c r="G3165" t="s">
        <v>35</v>
      </c>
      <c r="H3165" t="s">
        <v>61</v>
      </c>
      <c r="I3165" t="s">
        <v>61</v>
      </c>
      <c r="J3165" t="s">
        <v>61</v>
      </c>
      <c r="K3165" t="s">
        <v>190</v>
      </c>
      <c r="L3165" s="18">
        <v>44490</v>
      </c>
      <c r="M3165">
        <v>19</v>
      </c>
      <c r="N3165">
        <v>19</v>
      </c>
      <c r="O3165" t="s">
        <v>263</v>
      </c>
      <c r="P3165">
        <v>25</v>
      </c>
      <c r="Q3165">
        <v>25</v>
      </c>
      <c r="R3165">
        <v>1</v>
      </c>
      <c r="S3165">
        <v>0</v>
      </c>
      <c r="T3165">
        <v>0</v>
      </c>
      <c r="U3165">
        <v>0</v>
      </c>
      <c r="V3165">
        <v>0</v>
      </c>
      <c r="W3165">
        <v>140.56100000000001</v>
      </c>
      <c r="X3165">
        <v>157.322</v>
      </c>
      <c r="Y3165">
        <v>153.72399999999999</v>
      </c>
      <c r="Z3165">
        <v>155.17500000000001</v>
      </c>
      <c r="AA3165">
        <v>152.017</v>
      </c>
      <c r="AB3165">
        <v>165.16499999999999</v>
      </c>
      <c r="AC3165">
        <v>244.9365</v>
      </c>
      <c r="AD3165">
        <v>334.25700000000001</v>
      </c>
      <c r="AE3165">
        <v>414.81299999999999</v>
      </c>
      <c r="AF3165">
        <v>484.19</v>
      </c>
      <c r="AG3165">
        <v>729.12699999999995</v>
      </c>
      <c r="AH3165">
        <v>759.46500000000003</v>
      </c>
      <c r="AI3165">
        <v>782.59900000000005</v>
      </c>
      <c r="AJ3165">
        <v>802.875</v>
      </c>
      <c r="AK3165">
        <v>815.68299999999999</v>
      </c>
      <c r="AL3165">
        <v>823.58699999999999</v>
      </c>
      <c r="AM3165">
        <v>836.22199999999998</v>
      </c>
      <c r="AN3165">
        <v>919.91200000000003</v>
      </c>
      <c r="AO3165">
        <v>720.81600000000003</v>
      </c>
      <c r="AP3165">
        <v>759.75300000000004</v>
      </c>
      <c r="AQ3165">
        <v>765.41200000000003</v>
      </c>
      <c r="AR3165">
        <v>536.38099999999997</v>
      </c>
      <c r="AS3165">
        <v>162.43</v>
      </c>
      <c r="AT3165">
        <v>138.36699999999999</v>
      </c>
      <c r="AU3165">
        <v>62.15</v>
      </c>
      <c r="AV3165">
        <v>60.911999999999999</v>
      </c>
      <c r="AW3165">
        <v>61.142000000000003</v>
      </c>
      <c r="AX3165">
        <v>61.317999999999998</v>
      </c>
      <c r="AY3165">
        <v>61.122</v>
      </c>
      <c r="AZ3165">
        <v>60.938000000000002</v>
      </c>
      <c r="BA3165">
        <v>61.061999999999998</v>
      </c>
      <c r="BB3165">
        <v>61.194000000000003</v>
      </c>
      <c r="BC3165">
        <v>61.427999999999997</v>
      </c>
      <c r="BD3165">
        <v>62.171999999999997</v>
      </c>
      <c r="BE3165">
        <v>63.045999999999999</v>
      </c>
      <c r="BF3165">
        <v>64.7</v>
      </c>
      <c r="BG3165">
        <v>67.72</v>
      </c>
      <c r="BH3165">
        <v>69.494</v>
      </c>
      <c r="BI3165">
        <v>70.67</v>
      </c>
      <c r="BJ3165">
        <v>71.268000000000001</v>
      </c>
      <c r="BK3165">
        <v>71.396000000000001</v>
      </c>
      <c r="BL3165">
        <v>70.122</v>
      </c>
      <c r="BM3165">
        <v>68.275999999999996</v>
      </c>
      <c r="BN3165">
        <v>66.69</v>
      </c>
      <c r="BO3165">
        <v>65.56</v>
      </c>
      <c r="BP3165">
        <v>64.805999999999997</v>
      </c>
      <c r="BQ3165">
        <v>64.218000000000004</v>
      </c>
      <c r="BR3165">
        <v>63.725999999999999</v>
      </c>
      <c r="BS3165">
        <v>-2.5572439999999999</v>
      </c>
      <c r="BT3165">
        <v>-14.76225</v>
      </c>
      <c r="BU3165">
        <v>-12.30983</v>
      </c>
      <c r="BV3165">
        <v>-13.008430000000001</v>
      </c>
      <c r="BW3165">
        <v>-6.6470560000000001</v>
      </c>
      <c r="BX3165">
        <v>14.31274</v>
      </c>
      <c r="BY3165">
        <v>-13.258649999999999</v>
      </c>
      <c r="BZ3165">
        <v>7.9618450000000003</v>
      </c>
      <c r="CA3165">
        <v>-13.34887</v>
      </c>
      <c r="CB3165">
        <v>-16.646540000000002</v>
      </c>
      <c r="CC3165">
        <v>-24.6417</v>
      </c>
      <c r="CD3165">
        <v>-5.6937709999999999</v>
      </c>
      <c r="CE3165">
        <v>3.8281879999999999</v>
      </c>
      <c r="CF3165">
        <v>4.4050700000000003</v>
      </c>
      <c r="CG3165">
        <v>6.4517699999999998</v>
      </c>
      <c r="CH3165">
        <v>10.005280000000001</v>
      </c>
      <c r="CI3165">
        <v>-4.4424630000000001</v>
      </c>
      <c r="CJ3165">
        <v>-94.574399999999997</v>
      </c>
      <c r="CK3165">
        <v>59.570920000000001</v>
      </c>
      <c r="CL3165">
        <v>-4.1187209999999999</v>
      </c>
      <c r="CM3165">
        <v>-33.111080000000001</v>
      </c>
      <c r="CN3165">
        <v>6.8791609999999999</v>
      </c>
      <c r="CO3165">
        <v>11.451000000000001</v>
      </c>
      <c r="CP3165">
        <v>2.6282459999999999</v>
      </c>
      <c r="CQ3165">
        <v>1.3772949999999999</v>
      </c>
      <c r="CR3165">
        <v>0.81733960000000005</v>
      </c>
      <c r="CS3165">
        <v>1.2058329999999999</v>
      </c>
      <c r="CT3165">
        <v>0.87715030000000005</v>
      </c>
      <c r="CU3165">
        <v>3.3305380000000002</v>
      </c>
      <c r="CV3165">
        <v>15.651529999999999</v>
      </c>
      <c r="CW3165">
        <v>32.311790000000002</v>
      </c>
      <c r="CX3165">
        <v>34.689230000000002</v>
      </c>
      <c r="CY3165">
        <v>35.399149999999999</v>
      </c>
      <c r="CZ3165">
        <v>28.398219999999998</v>
      </c>
      <c r="DA3165">
        <v>26.274850000000001</v>
      </c>
      <c r="DB3165">
        <v>10.150219999999999</v>
      </c>
      <c r="DC3165">
        <v>9.7003830000000004</v>
      </c>
      <c r="DD3165">
        <v>9.949192</v>
      </c>
      <c r="DE3165">
        <v>9.8045829999999992</v>
      </c>
      <c r="DF3165">
        <v>9.8205439999999999</v>
      </c>
      <c r="DG3165">
        <v>10.29064</v>
      </c>
      <c r="DH3165">
        <v>10.618460000000001</v>
      </c>
      <c r="DI3165">
        <v>32.881160000000001</v>
      </c>
      <c r="DJ3165">
        <v>112.1794</v>
      </c>
      <c r="DK3165">
        <v>114.7046</v>
      </c>
      <c r="DL3165">
        <v>60.290320000000001</v>
      </c>
      <c r="DM3165">
        <v>10.580349999999999</v>
      </c>
      <c r="DN3165">
        <v>2.1938529999999998</v>
      </c>
      <c r="DO3165">
        <v>19</v>
      </c>
      <c r="DP3165">
        <v>20</v>
      </c>
    </row>
    <row r="3166" spans="1:120" hidden="1" x14ac:dyDescent="0.25">
      <c r="A3166" t="str">
        <f t="shared" si="49"/>
        <v>Size_Grp-Below 20 kW_All Elect_44490</v>
      </c>
      <c r="B3166" t="s">
        <v>62</v>
      </c>
      <c r="C3166" t="s">
        <v>259</v>
      </c>
      <c r="D3166" t="s">
        <v>61</v>
      </c>
      <c r="E3166" t="s">
        <v>61</v>
      </c>
      <c r="F3166" t="s">
        <v>61</v>
      </c>
      <c r="G3166" t="s">
        <v>61</v>
      </c>
      <c r="H3166" t="s">
        <v>61</v>
      </c>
      <c r="I3166" t="s">
        <v>61</v>
      </c>
      <c r="J3166" t="s">
        <v>260</v>
      </c>
      <c r="K3166" t="s">
        <v>190</v>
      </c>
      <c r="L3166" s="18">
        <v>44490</v>
      </c>
      <c r="M3166">
        <v>19</v>
      </c>
      <c r="N3166">
        <v>19</v>
      </c>
      <c r="O3166" t="s">
        <v>263</v>
      </c>
      <c r="P3166">
        <v>20</v>
      </c>
      <c r="Q3166">
        <v>20</v>
      </c>
      <c r="R3166">
        <v>1</v>
      </c>
      <c r="S3166">
        <v>0</v>
      </c>
      <c r="T3166">
        <v>0</v>
      </c>
      <c r="U3166">
        <v>0</v>
      </c>
      <c r="V3166">
        <v>0</v>
      </c>
      <c r="W3166">
        <v>64.405000000000001</v>
      </c>
      <c r="X3166">
        <v>64.375</v>
      </c>
      <c r="Y3166">
        <v>67.819000000000003</v>
      </c>
      <c r="Z3166">
        <v>70.17</v>
      </c>
      <c r="AA3166">
        <v>68.59</v>
      </c>
      <c r="AB3166">
        <v>81.704999999999998</v>
      </c>
      <c r="AC3166">
        <v>86.170500000000004</v>
      </c>
      <c r="AD3166">
        <v>96.813999999999993</v>
      </c>
      <c r="AE3166">
        <v>114.761</v>
      </c>
      <c r="AF3166">
        <v>151.77000000000001</v>
      </c>
      <c r="AG3166">
        <v>184.48400000000001</v>
      </c>
      <c r="AH3166">
        <v>186.37899999999999</v>
      </c>
      <c r="AI3166">
        <v>202.94399999999999</v>
      </c>
      <c r="AJ3166">
        <v>209.84899999999999</v>
      </c>
      <c r="AK3166">
        <v>213.25700000000001</v>
      </c>
      <c r="AL3166">
        <v>211.45867000000001</v>
      </c>
      <c r="AM3166">
        <v>224.79933</v>
      </c>
      <c r="AN3166">
        <v>235.05699999999999</v>
      </c>
      <c r="AO3166">
        <v>181.976</v>
      </c>
      <c r="AP3166">
        <v>210.86600000000001</v>
      </c>
      <c r="AQ3166">
        <v>191.87100000000001</v>
      </c>
      <c r="AR3166">
        <v>145.303</v>
      </c>
      <c r="AS3166">
        <v>73.216999999999999</v>
      </c>
      <c r="AT3166">
        <v>66.489000000000004</v>
      </c>
      <c r="AU3166">
        <v>58.015000000000001</v>
      </c>
      <c r="AV3166">
        <v>56.704999999999998</v>
      </c>
      <c r="AW3166">
        <v>56.8125</v>
      </c>
      <c r="AX3166">
        <v>56.762500000000003</v>
      </c>
      <c r="AY3166">
        <v>56.752499999999998</v>
      </c>
      <c r="AZ3166">
        <v>56.897500000000001</v>
      </c>
      <c r="BA3166">
        <v>57.092500000000001</v>
      </c>
      <c r="BB3166">
        <v>57.174999999999997</v>
      </c>
      <c r="BC3166">
        <v>57.512500000000003</v>
      </c>
      <c r="BD3166">
        <v>58.227499999999999</v>
      </c>
      <c r="BE3166">
        <v>58.94</v>
      </c>
      <c r="BF3166">
        <v>60.147500000000001</v>
      </c>
      <c r="BG3166">
        <v>62.375</v>
      </c>
      <c r="BH3166">
        <v>63.772500000000001</v>
      </c>
      <c r="BI3166">
        <v>65.692499999999995</v>
      </c>
      <c r="BJ3166">
        <v>66.569999999999993</v>
      </c>
      <c r="BK3166">
        <v>66.819999999999993</v>
      </c>
      <c r="BL3166">
        <v>65.89</v>
      </c>
      <c r="BM3166">
        <v>64.122500000000002</v>
      </c>
      <c r="BN3166">
        <v>62.467500000000001</v>
      </c>
      <c r="BO3166">
        <v>61.244999999999997</v>
      </c>
      <c r="BP3166">
        <v>60.307499999999997</v>
      </c>
      <c r="BQ3166">
        <v>59.667499999999997</v>
      </c>
      <c r="BR3166">
        <v>59.452500000000001</v>
      </c>
      <c r="BS3166">
        <v>1.912066</v>
      </c>
      <c r="BT3166">
        <v>3.7675800000000002</v>
      </c>
      <c r="BU3166">
        <v>-0.81411960000000005</v>
      </c>
      <c r="BV3166">
        <v>-1.7844230000000001</v>
      </c>
      <c r="BW3166">
        <v>7.9777690000000003</v>
      </c>
      <c r="BX3166">
        <v>4.9870739999999998</v>
      </c>
      <c r="BY3166">
        <v>3.3463669999999999</v>
      </c>
      <c r="BZ3166">
        <v>-6.2345560000000004</v>
      </c>
      <c r="CA3166">
        <v>-3.5654089999999998</v>
      </c>
      <c r="CB3166">
        <v>-9.8961249999999996</v>
      </c>
      <c r="CC3166">
        <v>-1.0548169999999999</v>
      </c>
      <c r="CD3166">
        <v>10.67287</v>
      </c>
      <c r="CE3166">
        <v>4.4824700000000002</v>
      </c>
      <c r="CF3166">
        <v>8.0382920000000002</v>
      </c>
      <c r="CG3166">
        <v>10.460599999999999</v>
      </c>
      <c r="CH3166">
        <v>14.108470000000001</v>
      </c>
      <c r="CI3166">
        <v>-2.679252</v>
      </c>
      <c r="CJ3166">
        <v>-19.758959999999998</v>
      </c>
      <c r="CK3166">
        <v>23.094809999999999</v>
      </c>
      <c r="CL3166">
        <v>-15.05209</v>
      </c>
      <c r="CM3166">
        <v>-5.0251210000000004</v>
      </c>
      <c r="CN3166">
        <v>-3.8878089999999998</v>
      </c>
      <c r="CO3166">
        <v>3.5812949999999999</v>
      </c>
      <c r="CP3166">
        <v>-0.1267163</v>
      </c>
      <c r="CQ3166">
        <v>1.0496300000000001</v>
      </c>
      <c r="CR3166">
        <v>0.69788240000000001</v>
      </c>
      <c r="CS3166">
        <v>1.168355</v>
      </c>
      <c r="CT3166">
        <v>0.98212200000000005</v>
      </c>
      <c r="CU3166">
        <v>1.7010860000000001</v>
      </c>
      <c r="CV3166">
        <v>1.6849749999999999</v>
      </c>
      <c r="CW3166">
        <v>1.4380200000000001</v>
      </c>
      <c r="CX3166">
        <v>2.5149189999999999</v>
      </c>
      <c r="CY3166">
        <v>2.2745000000000002</v>
      </c>
      <c r="CZ3166">
        <v>3.0146250000000001</v>
      </c>
      <c r="DA3166">
        <v>3.7825600000000001</v>
      </c>
      <c r="DB3166">
        <v>3.0998100000000002</v>
      </c>
      <c r="DC3166">
        <v>3.7314289999999999</v>
      </c>
      <c r="DD3166">
        <v>4.6490099999999996</v>
      </c>
      <c r="DE3166">
        <v>5.1388230000000004</v>
      </c>
      <c r="DF3166">
        <v>4.8043570000000004</v>
      </c>
      <c r="DG3166">
        <v>5.1984519999999996</v>
      </c>
      <c r="DH3166">
        <v>4.2957179999999999</v>
      </c>
      <c r="DI3166">
        <v>5.534586</v>
      </c>
      <c r="DJ3166">
        <v>8.4644560000000002</v>
      </c>
      <c r="DK3166">
        <v>8.2247920000000008</v>
      </c>
      <c r="DL3166">
        <v>5.7969629999999999</v>
      </c>
      <c r="DM3166">
        <v>2.462154</v>
      </c>
      <c r="DN3166">
        <v>1.3047040000000001</v>
      </c>
      <c r="DO3166">
        <v>19</v>
      </c>
      <c r="DP3166">
        <v>20</v>
      </c>
    </row>
    <row r="3167" spans="1:120" hidden="1" x14ac:dyDescent="0.25">
      <c r="A3167" t="str">
        <f t="shared" si="49"/>
        <v>LCA-Northern Coast_All Elect_44490</v>
      </c>
      <c r="B3167" t="s">
        <v>62</v>
      </c>
      <c r="C3167" t="s">
        <v>222</v>
      </c>
      <c r="D3167" t="s">
        <v>104</v>
      </c>
      <c r="E3167" t="s">
        <v>61</v>
      </c>
      <c r="F3167" t="s">
        <v>61</v>
      </c>
      <c r="G3167" t="s">
        <v>61</v>
      </c>
      <c r="H3167" t="s">
        <v>61</v>
      </c>
      <c r="I3167" t="s">
        <v>61</v>
      </c>
      <c r="J3167" t="s">
        <v>61</v>
      </c>
      <c r="K3167" t="s">
        <v>190</v>
      </c>
      <c r="L3167" s="18">
        <v>44490</v>
      </c>
      <c r="M3167">
        <v>19</v>
      </c>
      <c r="N3167">
        <v>19</v>
      </c>
      <c r="O3167" t="s">
        <v>263</v>
      </c>
      <c r="P3167">
        <v>2</v>
      </c>
      <c r="Q3167">
        <v>2</v>
      </c>
      <c r="R3167">
        <v>1</v>
      </c>
      <c r="S3167">
        <v>0</v>
      </c>
      <c r="T3167">
        <v>1</v>
      </c>
      <c r="U3167">
        <v>0</v>
      </c>
      <c r="V3167">
        <v>1</v>
      </c>
      <c r="W3167">
        <v>12.8</v>
      </c>
      <c r="X3167">
        <v>12.8</v>
      </c>
      <c r="Y3167">
        <v>12.96</v>
      </c>
      <c r="Z3167">
        <v>12.56</v>
      </c>
      <c r="AA3167">
        <v>12.6</v>
      </c>
      <c r="AB3167">
        <v>12.48</v>
      </c>
      <c r="AC3167">
        <v>15.24</v>
      </c>
      <c r="AD3167">
        <v>23.36</v>
      </c>
      <c r="AE3167">
        <v>24.52</v>
      </c>
      <c r="AF3167">
        <v>33.76</v>
      </c>
      <c r="AG3167">
        <v>64.72</v>
      </c>
      <c r="AH3167">
        <v>66.680000000000007</v>
      </c>
      <c r="AI3167">
        <v>69.08</v>
      </c>
      <c r="AJ3167">
        <v>71.319999999999993</v>
      </c>
      <c r="AK3167">
        <v>69.2</v>
      </c>
      <c r="AL3167">
        <v>74.12</v>
      </c>
      <c r="AM3167">
        <v>76.48</v>
      </c>
      <c r="AN3167">
        <v>85.96</v>
      </c>
      <c r="AO3167">
        <v>63.72</v>
      </c>
      <c r="AP3167">
        <v>68.72</v>
      </c>
      <c r="AQ3167">
        <v>66.08</v>
      </c>
      <c r="AR3167">
        <v>46.2</v>
      </c>
      <c r="AS3167">
        <v>12.68</v>
      </c>
      <c r="AT3167">
        <v>12.8</v>
      </c>
      <c r="AU3167">
        <v>60.75</v>
      </c>
      <c r="AV3167">
        <v>59.85</v>
      </c>
      <c r="AW3167">
        <v>59.85</v>
      </c>
      <c r="AX3167">
        <v>60.05</v>
      </c>
      <c r="AY3167">
        <v>60.15</v>
      </c>
      <c r="AZ3167">
        <v>60.3</v>
      </c>
      <c r="BA3167">
        <v>60.4</v>
      </c>
      <c r="BB3167">
        <v>60.5</v>
      </c>
      <c r="BC3167">
        <v>60.8</v>
      </c>
      <c r="BD3167">
        <v>61.4</v>
      </c>
      <c r="BE3167">
        <v>62.4</v>
      </c>
      <c r="BF3167">
        <v>63.35</v>
      </c>
      <c r="BG3167">
        <v>64</v>
      </c>
      <c r="BH3167">
        <v>64.25</v>
      </c>
      <c r="BI3167">
        <v>64.2</v>
      </c>
      <c r="BJ3167">
        <v>64.05</v>
      </c>
      <c r="BK3167">
        <v>63.95</v>
      </c>
      <c r="BL3167">
        <v>63.75</v>
      </c>
      <c r="BM3167">
        <v>63.65</v>
      </c>
      <c r="BN3167">
        <v>63.5</v>
      </c>
      <c r="BO3167">
        <v>62.9</v>
      </c>
      <c r="BP3167">
        <v>62.4</v>
      </c>
      <c r="BQ3167">
        <v>61.9</v>
      </c>
      <c r="BR3167">
        <v>61.65</v>
      </c>
      <c r="BS3167">
        <v>0.98443599999999998</v>
      </c>
      <c r="BT3167">
        <v>0.88520239999999994</v>
      </c>
      <c r="BU3167">
        <v>0.56906800000000002</v>
      </c>
      <c r="BV3167">
        <v>0.93054340000000002</v>
      </c>
      <c r="BW3167">
        <v>0.90568300000000002</v>
      </c>
      <c r="BX3167">
        <v>4.2198469999999997</v>
      </c>
      <c r="BY3167">
        <v>2.6804399999999999</v>
      </c>
      <c r="BZ3167">
        <v>-4.3005620000000002</v>
      </c>
      <c r="CA3167">
        <v>-2.7639969999999998</v>
      </c>
      <c r="CB3167">
        <v>-0.80051419999999995</v>
      </c>
      <c r="CC3167">
        <v>-4.5544149999999997</v>
      </c>
      <c r="CD3167">
        <v>-0.91706849999999995</v>
      </c>
      <c r="CE3167">
        <v>-0.79063419999999995</v>
      </c>
      <c r="CF3167">
        <v>-0.80881879999999995</v>
      </c>
      <c r="CG3167">
        <v>2.6914980000000002</v>
      </c>
      <c r="CH3167">
        <v>-2.1582150000000002</v>
      </c>
      <c r="CI3167">
        <v>-4.5580790000000002</v>
      </c>
      <c r="CJ3167">
        <v>-16.096879999999999</v>
      </c>
      <c r="CK3167">
        <v>3.5442369999999999</v>
      </c>
      <c r="CL3167">
        <v>-1.436272</v>
      </c>
      <c r="CM3167">
        <v>-2.1124900000000002</v>
      </c>
      <c r="CN3167">
        <v>-1.424688</v>
      </c>
      <c r="CO3167">
        <v>3.1308560000000001</v>
      </c>
      <c r="CP3167">
        <v>1.0551600000000001</v>
      </c>
      <c r="CQ3167">
        <v>0.1975741</v>
      </c>
      <c r="CR3167">
        <v>0.10867</v>
      </c>
      <c r="CS3167">
        <v>0.1047217</v>
      </c>
      <c r="CT3167">
        <v>0.1009212</v>
      </c>
      <c r="CU3167">
        <v>0.1097829</v>
      </c>
      <c r="CV3167">
        <v>0.36202519999999999</v>
      </c>
      <c r="CW3167">
        <v>0.23348579999999999</v>
      </c>
      <c r="CX3167">
        <v>0.27960370000000001</v>
      </c>
      <c r="CY3167">
        <v>0.26759290000000002</v>
      </c>
      <c r="CZ3167">
        <v>0.35898350000000001</v>
      </c>
      <c r="DA3167">
        <v>1.7963450000000001</v>
      </c>
      <c r="DB3167">
        <v>0.46956320000000001</v>
      </c>
      <c r="DC3167">
        <v>0.45143739999999999</v>
      </c>
      <c r="DD3167">
        <v>0.50348780000000004</v>
      </c>
      <c r="DE3167">
        <v>0.457652</v>
      </c>
      <c r="DF3167">
        <v>0.46909889999999999</v>
      </c>
      <c r="DG3167">
        <v>0.49108879999999999</v>
      </c>
      <c r="DH3167">
        <v>0.52479719999999996</v>
      </c>
      <c r="DI3167">
        <v>1.1462779999999999</v>
      </c>
      <c r="DJ3167">
        <v>4.7265280000000001</v>
      </c>
      <c r="DK3167">
        <v>4.6512500000000001</v>
      </c>
      <c r="DL3167">
        <v>3.4164270000000001</v>
      </c>
      <c r="DM3167">
        <v>1.7621929999999999</v>
      </c>
      <c r="DN3167">
        <v>1.2017850000000001</v>
      </c>
      <c r="DO3167">
        <v>19</v>
      </c>
      <c r="DP3167">
        <v>20</v>
      </c>
    </row>
    <row r="3168" spans="1:120" hidden="1" x14ac:dyDescent="0.25">
      <c r="A3168" t="str">
        <f t="shared" si="49"/>
        <v>Size_Grp-20 to 199.99 kW_All Elect_44490</v>
      </c>
      <c r="B3168" t="s">
        <v>62</v>
      </c>
      <c r="C3168" t="s">
        <v>201</v>
      </c>
      <c r="D3168" t="s">
        <v>61</v>
      </c>
      <c r="E3168" t="s">
        <v>61</v>
      </c>
      <c r="F3168" t="s">
        <v>61</v>
      </c>
      <c r="G3168" t="s">
        <v>61</v>
      </c>
      <c r="H3168" t="s">
        <v>61</v>
      </c>
      <c r="I3168" t="s">
        <v>61</v>
      </c>
      <c r="J3168" t="s">
        <v>101</v>
      </c>
      <c r="K3168" t="s">
        <v>190</v>
      </c>
      <c r="L3168" s="18">
        <v>44490</v>
      </c>
      <c r="M3168">
        <v>19</v>
      </c>
      <c r="N3168">
        <v>19</v>
      </c>
      <c r="O3168" t="s">
        <v>263</v>
      </c>
      <c r="P3168">
        <v>171</v>
      </c>
      <c r="Q3168">
        <v>170</v>
      </c>
      <c r="R3168">
        <v>1</v>
      </c>
      <c r="S3168">
        <v>0</v>
      </c>
      <c r="T3168">
        <v>0</v>
      </c>
      <c r="U3168">
        <v>0</v>
      </c>
      <c r="V3168">
        <v>0</v>
      </c>
      <c r="W3168">
        <v>4411.8501999999999</v>
      </c>
      <c r="X3168">
        <v>4489.1244999999999</v>
      </c>
      <c r="Y3168">
        <v>4478.0931</v>
      </c>
      <c r="Z3168">
        <v>4488.6607999999997</v>
      </c>
      <c r="AA3168">
        <v>4590.8212999999996</v>
      </c>
      <c r="AB3168">
        <v>4799.8209999999999</v>
      </c>
      <c r="AC3168">
        <v>4952.4270999999999</v>
      </c>
      <c r="AD3168">
        <v>5942.2276000000002</v>
      </c>
      <c r="AE3168">
        <v>6304.6116000000002</v>
      </c>
      <c r="AF3168">
        <v>6537.0783000000001</v>
      </c>
      <c r="AG3168">
        <v>6915.8652000000002</v>
      </c>
      <c r="AH3168">
        <v>7147.6054999999997</v>
      </c>
      <c r="AI3168">
        <v>7433.1936999999998</v>
      </c>
      <c r="AJ3168">
        <v>7553.5538999999999</v>
      </c>
      <c r="AK3168">
        <v>7593.0045</v>
      </c>
      <c r="AL3168">
        <v>7047.4948999999997</v>
      </c>
      <c r="AM3168">
        <v>5933.6297000000004</v>
      </c>
      <c r="AN3168">
        <v>5812.0745999999999</v>
      </c>
      <c r="AO3168">
        <v>4315.4457000000002</v>
      </c>
      <c r="AP3168">
        <v>4725.2790000000005</v>
      </c>
      <c r="AQ3168">
        <v>4706.8568999999998</v>
      </c>
      <c r="AR3168">
        <v>3979.2012</v>
      </c>
      <c r="AS3168">
        <v>3201.6817000000001</v>
      </c>
      <c r="AT3168">
        <v>3110.4362000000001</v>
      </c>
      <c r="AU3168">
        <v>62.516692999999997</v>
      </c>
      <c r="AV3168">
        <v>61.185105999999998</v>
      </c>
      <c r="AW3168">
        <v>61.310262000000002</v>
      </c>
      <c r="AX3168">
        <v>60.783507</v>
      </c>
      <c r="AY3168">
        <v>60.422701000000004</v>
      </c>
      <c r="AZ3168">
        <v>60.157089999999997</v>
      </c>
      <c r="BA3168">
        <v>59.936748999999999</v>
      </c>
      <c r="BB3168">
        <v>59.849853000000003</v>
      </c>
      <c r="BC3168">
        <v>60.622075000000002</v>
      </c>
      <c r="BD3168">
        <v>61.946581999999999</v>
      </c>
      <c r="BE3168">
        <v>64.288757000000004</v>
      </c>
      <c r="BF3168">
        <v>67.130733000000006</v>
      </c>
      <c r="BG3168">
        <v>69.969316000000006</v>
      </c>
      <c r="BH3168">
        <v>72.118077</v>
      </c>
      <c r="BI3168">
        <v>74.013546000000005</v>
      </c>
      <c r="BJ3168">
        <v>75.060644999999994</v>
      </c>
      <c r="BK3168">
        <v>74.963531000000003</v>
      </c>
      <c r="BL3168">
        <v>74.163191999999995</v>
      </c>
      <c r="BM3168">
        <v>71.878908999999993</v>
      </c>
      <c r="BN3168">
        <v>69.520577000000003</v>
      </c>
      <c r="BO3168">
        <v>67.415183999999996</v>
      </c>
      <c r="BP3168">
        <v>66.221671000000001</v>
      </c>
      <c r="BQ3168">
        <v>65.320670000000007</v>
      </c>
      <c r="BR3168">
        <v>64.329535000000007</v>
      </c>
      <c r="BS3168">
        <v>164.72059999999999</v>
      </c>
      <c r="BT3168">
        <v>-132.9256</v>
      </c>
      <c r="BU3168">
        <v>-136.73419999999999</v>
      </c>
      <c r="BV3168">
        <v>-34.704210000000003</v>
      </c>
      <c r="BW3168">
        <v>-82.862790000000004</v>
      </c>
      <c r="BX3168">
        <v>-87.685500000000005</v>
      </c>
      <c r="BY3168">
        <v>22.948360000000001</v>
      </c>
      <c r="BZ3168">
        <v>-173.04560000000001</v>
      </c>
      <c r="CA3168">
        <v>51.143509999999999</v>
      </c>
      <c r="CB3168">
        <v>218.94049999999999</v>
      </c>
      <c r="CC3168">
        <v>239.34989999999999</v>
      </c>
      <c r="CD3168">
        <v>227.8279</v>
      </c>
      <c r="CE3168">
        <v>88.168710000000004</v>
      </c>
      <c r="CF3168">
        <v>80.081689999999995</v>
      </c>
      <c r="CG3168">
        <v>162.94630000000001</v>
      </c>
      <c r="CH3168">
        <v>262.80110000000002</v>
      </c>
      <c r="CI3168">
        <v>1066.5550000000001</v>
      </c>
      <c r="CJ3168">
        <v>927.07140000000004</v>
      </c>
      <c r="CK3168">
        <v>2258.2710000000002</v>
      </c>
      <c r="CL3168">
        <v>1590.6489999999999</v>
      </c>
      <c r="CM3168">
        <v>1245.327</v>
      </c>
      <c r="CN3168">
        <v>1364.36</v>
      </c>
      <c r="CO3168">
        <v>1339.943</v>
      </c>
      <c r="CP3168">
        <v>1285.096</v>
      </c>
      <c r="CQ3168">
        <v>10565.51</v>
      </c>
      <c r="CR3168">
        <v>3452.88</v>
      </c>
      <c r="CS3168">
        <v>3425.0590000000002</v>
      </c>
      <c r="CT3168">
        <v>3444.6509999999998</v>
      </c>
      <c r="CU3168">
        <v>3388.89</v>
      </c>
      <c r="CV3168">
        <v>3160.2289999999998</v>
      </c>
      <c r="CW3168">
        <v>1939.748</v>
      </c>
      <c r="CX3168">
        <v>2081.0340000000001</v>
      </c>
      <c r="CY3168">
        <v>3465.415</v>
      </c>
      <c r="CZ3168">
        <v>4435.835</v>
      </c>
      <c r="DA3168">
        <v>5418.7879999999996</v>
      </c>
      <c r="DB3168">
        <v>6336.5119999999997</v>
      </c>
      <c r="DC3168">
        <v>7713.9309999999996</v>
      </c>
      <c r="DD3168">
        <v>7737.2740000000003</v>
      </c>
      <c r="DE3168">
        <v>8127.2139999999999</v>
      </c>
      <c r="DF3168">
        <v>8678.5529999999999</v>
      </c>
      <c r="DG3168">
        <v>9155.4789999999994</v>
      </c>
      <c r="DH3168">
        <v>9904.2950000000001</v>
      </c>
      <c r="DI3168">
        <v>9183.9189999999999</v>
      </c>
      <c r="DJ3168">
        <v>9829.4140000000007</v>
      </c>
      <c r="DK3168">
        <v>10314.530000000001</v>
      </c>
      <c r="DL3168">
        <v>9155.91</v>
      </c>
      <c r="DM3168">
        <v>8968.4230000000007</v>
      </c>
      <c r="DN3168">
        <v>8961.7520000000004</v>
      </c>
      <c r="DO3168">
        <v>19</v>
      </c>
      <c r="DP3168">
        <v>19</v>
      </c>
    </row>
    <row r="3169" spans="1:120" hidden="1" x14ac:dyDescent="0.25">
      <c r="A3169" t="str">
        <f t="shared" si="49"/>
        <v>Industry_Type-5. Offices, Hotels, Finance, Services_Elect DA 1-4 (1PM-9PM)_44490_19-20</v>
      </c>
      <c r="B3169" t="s">
        <v>62</v>
      </c>
      <c r="C3169" t="s">
        <v>205</v>
      </c>
      <c r="D3169" t="s">
        <v>61</v>
      </c>
      <c r="E3169" t="s">
        <v>61</v>
      </c>
      <c r="F3169" t="s">
        <v>61</v>
      </c>
      <c r="G3169" t="s">
        <v>37</v>
      </c>
      <c r="H3169" t="s">
        <v>61</v>
      </c>
      <c r="I3169" t="s">
        <v>61</v>
      </c>
      <c r="J3169" t="s">
        <v>61</v>
      </c>
      <c r="K3169" t="s">
        <v>203</v>
      </c>
      <c r="L3169" s="18">
        <v>44490</v>
      </c>
      <c r="M3169">
        <v>19</v>
      </c>
      <c r="N3169">
        <v>20</v>
      </c>
      <c r="O3169" t="s">
        <v>263</v>
      </c>
      <c r="P3169">
        <v>2</v>
      </c>
      <c r="Q3169">
        <v>2</v>
      </c>
      <c r="R3169">
        <v>0</v>
      </c>
      <c r="S3169">
        <v>0</v>
      </c>
      <c r="T3169">
        <v>1</v>
      </c>
      <c r="U3169">
        <v>1</v>
      </c>
      <c r="V3169">
        <v>1</v>
      </c>
      <c r="W3169">
        <v>2.0310000000000001</v>
      </c>
      <c r="X3169">
        <v>2.032</v>
      </c>
      <c r="Y3169">
        <v>2.0329999999999999</v>
      </c>
      <c r="Z3169">
        <v>2.0379999999999998</v>
      </c>
      <c r="AA3169">
        <v>2.0379999999999998</v>
      </c>
      <c r="AB3169">
        <v>2.028</v>
      </c>
      <c r="AC3169">
        <v>2.0299999999999998</v>
      </c>
      <c r="AD3169">
        <v>4.7619999999999996</v>
      </c>
      <c r="AE3169">
        <v>4.8449999999999998</v>
      </c>
      <c r="AF3169">
        <v>6.3959999999999999</v>
      </c>
      <c r="AG3169">
        <v>11.89</v>
      </c>
      <c r="AH3169">
        <v>13.353</v>
      </c>
      <c r="AI3169">
        <v>13.673999999999999</v>
      </c>
      <c r="AJ3169">
        <v>13.832000000000001</v>
      </c>
      <c r="AK3169">
        <v>13.686999999999999</v>
      </c>
      <c r="AL3169">
        <v>13.525</v>
      </c>
      <c r="AM3169">
        <v>14.627000000000001</v>
      </c>
      <c r="AN3169">
        <v>13.891</v>
      </c>
      <c r="AO3169">
        <v>14.327</v>
      </c>
      <c r="AP3169">
        <v>13.776</v>
      </c>
      <c r="AQ3169">
        <v>13.816000000000001</v>
      </c>
      <c r="AR3169">
        <v>10.099</v>
      </c>
      <c r="AS3169">
        <v>2.117</v>
      </c>
      <c r="AT3169">
        <v>2.0329999999999999</v>
      </c>
      <c r="AU3169">
        <v>62.65</v>
      </c>
      <c r="AV3169">
        <v>61.6</v>
      </c>
      <c r="AW3169">
        <v>61.65</v>
      </c>
      <c r="AX3169">
        <v>61.5</v>
      </c>
      <c r="AY3169">
        <v>61.4</v>
      </c>
      <c r="AZ3169">
        <v>61.5</v>
      </c>
      <c r="BA3169">
        <v>61.6</v>
      </c>
      <c r="BB3169">
        <v>61.85</v>
      </c>
      <c r="BC3169">
        <v>61.45</v>
      </c>
      <c r="BD3169">
        <v>61.5</v>
      </c>
      <c r="BE3169">
        <v>62.55</v>
      </c>
      <c r="BF3169">
        <v>64.25</v>
      </c>
      <c r="BG3169">
        <v>67.400000000000006</v>
      </c>
      <c r="BH3169">
        <v>66.900000000000006</v>
      </c>
      <c r="BI3169">
        <v>68.650000000000006</v>
      </c>
      <c r="BJ3169">
        <v>67.2</v>
      </c>
      <c r="BK3169">
        <v>67</v>
      </c>
      <c r="BL3169">
        <v>67.3</v>
      </c>
      <c r="BM3169">
        <v>66.25</v>
      </c>
      <c r="BN3169">
        <v>65.900000000000006</v>
      </c>
      <c r="BO3169">
        <v>65.55</v>
      </c>
      <c r="BP3169">
        <v>65.25</v>
      </c>
      <c r="BQ3169">
        <v>64.2</v>
      </c>
      <c r="BR3169">
        <v>64.2</v>
      </c>
      <c r="BS3169">
        <v>7.3312000000000002E-2</v>
      </c>
      <c r="BT3169">
        <v>2.8133499999999999E-2</v>
      </c>
      <c r="BU3169">
        <v>-4.0564200000000002E-2</v>
      </c>
      <c r="BV3169">
        <v>1.9096E-3</v>
      </c>
      <c r="BW3169">
        <v>-5.8357100000000002E-2</v>
      </c>
      <c r="BX3169">
        <v>-4.6739000000000003E-2</v>
      </c>
      <c r="BY3169">
        <v>-8.1210999999999992E-3</v>
      </c>
      <c r="BZ3169">
        <v>-5.4753000000000003E-2</v>
      </c>
      <c r="CA3169">
        <v>4.4338000000000002E-2</v>
      </c>
      <c r="CB3169">
        <v>0.13929320000000001</v>
      </c>
      <c r="CC3169">
        <v>5.90667E-2</v>
      </c>
      <c r="CD3169">
        <v>-0.69760759999999999</v>
      </c>
      <c r="CE3169">
        <v>-0.61284640000000001</v>
      </c>
      <c r="CF3169">
        <v>-0.41154740000000001</v>
      </c>
      <c r="CG3169">
        <v>-4.1979299999999997E-2</v>
      </c>
      <c r="CH3169">
        <v>0.45426270000000002</v>
      </c>
      <c r="CI3169">
        <v>-0.38181690000000001</v>
      </c>
      <c r="CJ3169">
        <v>-1.2026749999999999</v>
      </c>
      <c r="CK3169">
        <v>-1.8890979999999999</v>
      </c>
      <c r="CL3169">
        <v>-1.291328</v>
      </c>
      <c r="CM3169">
        <v>-1.0261530000000001</v>
      </c>
      <c r="CN3169">
        <v>-0.77607210000000004</v>
      </c>
      <c r="CO3169">
        <v>0.32985629999999999</v>
      </c>
      <c r="CP3169">
        <v>6.0453699999999999E-2</v>
      </c>
      <c r="CQ3169">
        <v>4.6420999999999997E-3</v>
      </c>
      <c r="CR3169">
        <v>2.2642999999999999E-3</v>
      </c>
      <c r="CS3169">
        <v>1.6025E-3</v>
      </c>
      <c r="CT3169">
        <v>2.0070999999999999E-3</v>
      </c>
      <c r="CU3169">
        <v>8.8940000000000004E-4</v>
      </c>
      <c r="CV3169">
        <v>6.625E-4</v>
      </c>
      <c r="CW3169">
        <v>2.0075000000000002E-3</v>
      </c>
      <c r="CX3169">
        <v>1.3576E-3</v>
      </c>
      <c r="CY3169">
        <v>1.6211999999999999E-3</v>
      </c>
      <c r="CZ3169">
        <v>3.7152000000000001E-3</v>
      </c>
      <c r="DA3169">
        <v>2.7791400000000001E-2</v>
      </c>
      <c r="DB3169">
        <v>8.46499E-2</v>
      </c>
      <c r="DC3169">
        <v>0.10931150000000001</v>
      </c>
      <c r="DD3169">
        <v>0.1572289</v>
      </c>
      <c r="DE3169">
        <v>0.1471856</v>
      </c>
      <c r="DF3169">
        <v>0.21915309999999999</v>
      </c>
      <c r="DG3169">
        <v>0.24036109999999999</v>
      </c>
      <c r="DH3169">
        <v>0.14845030000000001</v>
      </c>
      <c r="DI3169">
        <v>0.110032</v>
      </c>
      <c r="DJ3169">
        <v>5.9826999999999998E-2</v>
      </c>
      <c r="DK3169">
        <v>6.21576E-2</v>
      </c>
      <c r="DL3169">
        <v>5.0543499999999998E-2</v>
      </c>
      <c r="DM3169">
        <v>2.2255799999999999E-2</v>
      </c>
      <c r="DN3169">
        <v>9.1065E-3</v>
      </c>
      <c r="DO3169">
        <v>19</v>
      </c>
      <c r="DP3169">
        <v>20</v>
      </c>
    </row>
    <row r="3170" spans="1:120" hidden="1" x14ac:dyDescent="0.25">
      <c r="A3170" t="str">
        <f t="shared" si="49"/>
        <v>OtherDR-No_Elect DA 1-4 (1PM-9PM)_44490_19-20</v>
      </c>
      <c r="B3170" t="s">
        <v>62</v>
      </c>
      <c r="C3170" t="s">
        <v>323</v>
      </c>
      <c r="D3170" t="s">
        <v>61</v>
      </c>
      <c r="E3170" t="s">
        <v>61</v>
      </c>
      <c r="F3170" t="s">
        <v>61</v>
      </c>
      <c r="G3170" t="s">
        <v>61</v>
      </c>
      <c r="H3170" t="s">
        <v>61</v>
      </c>
      <c r="I3170" t="s">
        <v>97</v>
      </c>
      <c r="J3170" t="s">
        <v>61</v>
      </c>
      <c r="K3170" t="s">
        <v>203</v>
      </c>
      <c r="L3170" s="18">
        <v>44490</v>
      </c>
      <c r="M3170">
        <v>19</v>
      </c>
      <c r="N3170">
        <v>20</v>
      </c>
      <c r="O3170" t="s">
        <v>263</v>
      </c>
      <c r="P3170">
        <v>3</v>
      </c>
      <c r="Q3170">
        <v>3</v>
      </c>
      <c r="R3170">
        <v>0</v>
      </c>
      <c r="S3170">
        <v>0</v>
      </c>
      <c r="T3170">
        <v>1</v>
      </c>
      <c r="U3170">
        <v>1</v>
      </c>
      <c r="V3170">
        <v>1</v>
      </c>
      <c r="W3170">
        <v>6.6710000000000003</v>
      </c>
      <c r="X3170">
        <v>6.6719999999999997</v>
      </c>
      <c r="Y3170">
        <v>6.8330000000000002</v>
      </c>
      <c r="Z3170">
        <v>6.4379999999999997</v>
      </c>
      <c r="AA3170">
        <v>6.3579999999999997</v>
      </c>
      <c r="AB3170">
        <v>6.3479999999999999</v>
      </c>
      <c r="AC3170">
        <v>8.99</v>
      </c>
      <c r="AD3170">
        <v>13.002000000000001</v>
      </c>
      <c r="AE3170">
        <v>13.645</v>
      </c>
      <c r="AF3170">
        <v>19.756</v>
      </c>
      <c r="AG3170">
        <v>43.25</v>
      </c>
      <c r="AH3170">
        <v>44.393000000000001</v>
      </c>
      <c r="AI3170">
        <v>46.634</v>
      </c>
      <c r="AJ3170">
        <v>48.552</v>
      </c>
      <c r="AK3170">
        <v>46.167000000000002</v>
      </c>
      <c r="AL3170">
        <v>50.085000000000001</v>
      </c>
      <c r="AM3170">
        <v>50.307000000000002</v>
      </c>
      <c r="AN3170">
        <v>51.491</v>
      </c>
      <c r="AO3170">
        <v>47.927</v>
      </c>
      <c r="AP3170">
        <v>47.456000000000003</v>
      </c>
      <c r="AQ3170">
        <v>44.375999999999998</v>
      </c>
      <c r="AR3170">
        <v>31.699000000000002</v>
      </c>
      <c r="AS3170">
        <v>6.5170000000000003</v>
      </c>
      <c r="AT3170">
        <v>6.673</v>
      </c>
      <c r="AU3170">
        <v>62.016666999999998</v>
      </c>
      <c r="AV3170">
        <v>61.016666999999998</v>
      </c>
      <c r="AW3170">
        <v>61.05</v>
      </c>
      <c r="AX3170">
        <v>61.016666999999998</v>
      </c>
      <c r="AY3170">
        <v>60.983333000000002</v>
      </c>
      <c r="AZ3170">
        <v>61.1</v>
      </c>
      <c r="BA3170">
        <v>61.2</v>
      </c>
      <c r="BB3170">
        <v>61.4</v>
      </c>
      <c r="BC3170">
        <v>61.233333000000002</v>
      </c>
      <c r="BD3170">
        <v>61.466667000000001</v>
      </c>
      <c r="BE3170">
        <v>62.5</v>
      </c>
      <c r="BF3170">
        <v>63.95</v>
      </c>
      <c r="BG3170">
        <v>66.266666999999998</v>
      </c>
      <c r="BH3170">
        <v>66.016666999999998</v>
      </c>
      <c r="BI3170">
        <v>67.166667000000004</v>
      </c>
      <c r="BJ3170">
        <v>66.150000000000006</v>
      </c>
      <c r="BK3170">
        <v>65.983333000000002</v>
      </c>
      <c r="BL3170">
        <v>66.116667000000007</v>
      </c>
      <c r="BM3170">
        <v>65.383332999999993</v>
      </c>
      <c r="BN3170">
        <v>65.099999999999994</v>
      </c>
      <c r="BO3170">
        <v>64.666667000000004</v>
      </c>
      <c r="BP3170">
        <v>64.3</v>
      </c>
      <c r="BQ3170">
        <v>63.433332999999998</v>
      </c>
      <c r="BR3170">
        <v>63.35</v>
      </c>
      <c r="BS3170">
        <v>1.0798430000000001</v>
      </c>
      <c r="BT3170">
        <v>1.0375829999999999</v>
      </c>
      <c r="BU3170">
        <v>0.5992054</v>
      </c>
      <c r="BV3170">
        <v>1.00214</v>
      </c>
      <c r="BW3170">
        <v>1.0709470000000001</v>
      </c>
      <c r="BX3170">
        <v>1.419394</v>
      </c>
      <c r="BY3170">
        <v>7.8117699999999998E-2</v>
      </c>
      <c r="BZ3170">
        <v>-1.7326729999999999</v>
      </c>
      <c r="CA3170">
        <v>-1.411216</v>
      </c>
      <c r="CB3170">
        <v>0.49488019999999999</v>
      </c>
      <c r="CC3170">
        <v>-2.6572</v>
      </c>
      <c r="CD3170">
        <v>1.125429</v>
      </c>
      <c r="CE3170">
        <v>0.35382459999999999</v>
      </c>
      <c r="CF3170">
        <v>0.68427780000000005</v>
      </c>
      <c r="CG3170">
        <v>3.8393649999999999</v>
      </c>
      <c r="CH3170">
        <v>-5.6181E-3</v>
      </c>
      <c r="CI3170">
        <v>0.48009109999999999</v>
      </c>
      <c r="CJ3170">
        <v>-3.4390369999999999</v>
      </c>
      <c r="CK3170">
        <v>-1.925913</v>
      </c>
      <c r="CL3170">
        <v>-1.9356990000000001</v>
      </c>
      <c r="CM3170">
        <v>-0.79668559999999999</v>
      </c>
      <c r="CN3170">
        <v>-1.4150130000000001</v>
      </c>
      <c r="CO3170">
        <v>1.8737220000000001</v>
      </c>
      <c r="CP3170">
        <v>0.53372030000000004</v>
      </c>
      <c r="CQ3170">
        <v>0.1378376</v>
      </c>
      <c r="CR3170">
        <v>5.0203699999999997E-2</v>
      </c>
      <c r="CS3170">
        <v>4.67471E-2</v>
      </c>
      <c r="CT3170">
        <v>4.2730200000000003E-2</v>
      </c>
      <c r="CU3170">
        <v>4.3084999999999998E-2</v>
      </c>
      <c r="CV3170">
        <v>0.10412059999999999</v>
      </c>
      <c r="CW3170">
        <v>6.9955900000000001E-2</v>
      </c>
      <c r="CX3170">
        <v>4.36975E-2</v>
      </c>
      <c r="CY3170">
        <v>6.6883100000000001E-2</v>
      </c>
      <c r="CZ3170">
        <v>0.24910860000000001</v>
      </c>
      <c r="DA3170">
        <v>1.246804</v>
      </c>
      <c r="DB3170">
        <v>0.36297869999999999</v>
      </c>
      <c r="DC3170">
        <v>0.35988680000000001</v>
      </c>
      <c r="DD3170">
        <v>0.44701970000000002</v>
      </c>
      <c r="DE3170">
        <v>0.3893238</v>
      </c>
      <c r="DF3170">
        <v>0.47278520000000002</v>
      </c>
      <c r="DG3170">
        <v>0.46237820000000002</v>
      </c>
      <c r="DH3170">
        <v>0.42045009999999999</v>
      </c>
      <c r="DI3170">
        <v>0.85074510000000003</v>
      </c>
      <c r="DJ3170">
        <v>2.9846270000000001</v>
      </c>
      <c r="DK3170">
        <v>3.0418210000000001</v>
      </c>
      <c r="DL3170">
        <v>2.4214579999999999</v>
      </c>
      <c r="DM3170">
        <v>1.312986</v>
      </c>
      <c r="DN3170">
        <v>1.0064759999999999</v>
      </c>
      <c r="DO3170">
        <v>19</v>
      </c>
      <c r="DP3170">
        <v>20</v>
      </c>
    </row>
    <row r="3171" spans="1:120" hidden="1" x14ac:dyDescent="0.25">
      <c r="A3171" t="str">
        <f t="shared" si="49"/>
        <v>Industry_Type-3. Wholesale, Transport, other utilities_Elect DA 1-4 (1PM-9PM)_44490_19-19</v>
      </c>
      <c r="B3171" t="s">
        <v>62</v>
      </c>
      <c r="C3171" t="s">
        <v>202</v>
      </c>
      <c r="D3171" t="s">
        <v>61</v>
      </c>
      <c r="E3171" t="s">
        <v>61</v>
      </c>
      <c r="F3171" t="s">
        <v>61</v>
      </c>
      <c r="G3171" t="s">
        <v>31</v>
      </c>
      <c r="H3171" t="s">
        <v>61</v>
      </c>
      <c r="I3171" t="s">
        <v>61</v>
      </c>
      <c r="J3171" t="s">
        <v>61</v>
      </c>
      <c r="K3171" t="s">
        <v>203</v>
      </c>
      <c r="L3171" s="18">
        <v>44490</v>
      </c>
      <c r="M3171">
        <v>19</v>
      </c>
      <c r="N3171">
        <v>19</v>
      </c>
      <c r="O3171" t="s">
        <v>263</v>
      </c>
      <c r="P3171">
        <v>3</v>
      </c>
      <c r="Q3171">
        <v>3</v>
      </c>
      <c r="R3171">
        <v>0</v>
      </c>
      <c r="S3171">
        <v>0</v>
      </c>
      <c r="T3171">
        <v>1</v>
      </c>
      <c r="U3171">
        <v>0</v>
      </c>
      <c r="V3171">
        <v>1</v>
      </c>
      <c r="W3171">
        <v>676.1</v>
      </c>
      <c r="X3171">
        <v>700.7</v>
      </c>
      <c r="Y3171">
        <v>704.6</v>
      </c>
      <c r="Z3171">
        <v>687.14</v>
      </c>
      <c r="AA3171">
        <v>687.1</v>
      </c>
      <c r="AB3171">
        <v>837.9</v>
      </c>
      <c r="AC3171">
        <v>862.5</v>
      </c>
      <c r="AD3171">
        <v>801.72</v>
      </c>
      <c r="AE3171">
        <v>793</v>
      </c>
      <c r="AF3171">
        <v>576.29999999999995</v>
      </c>
      <c r="AG3171">
        <v>591.9</v>
      </c>
      <c r="AH3171">
        <v>906.2</v>
      </c>
      <c r="AI3171">
        <v>875.3</v>
      </c>
      <c r="AJ3171">
        <v>930.3</v>
      </c>
      <c r="AK3171">
        <v>911</v>
      </c>
      <c r="AL3171">
        <v>832.4</v>
      </c>
      <c r="AM3171">
        <v>821.3</v>
      </c>
      <c r="AN3171">
        <v>698</v>
      </c>
      <c r="AO3171">
        <v>496.64</v>
      </c>
      <c r="AP3171">
        <v>653.9</v>
      </c>
      <c r="AQ3171">
        <v>741.3</v>
      </c>
      <c r="AR3171">
        <v>748.44</v>
      </c>
      <c r="AS3171">
        <v>848.1</v>
      </c>
      <c r="AT3171">
        <v>856.5</v>
      </c>
      <c r="AU3171">
        <v>65.916667000000004</v>
      </c>
      <c r="AV3171">
        <v>63.833333000000003</v>
      </c>
      <c r="AW3171">
        <v>63.466667000000001</v>
      </c>
      <c r="AX3171">
        <v>62.566667000000002</v>
      </c>
      <c r="AY3171">
        <v>62.083333000000003</v>
      </c>
      <c r="AZ3171">
        <v>61.25</v>
      </c>
      <c r="BA3171">
        <v>60.366667</v>
      </c>
      <c r="BB3171">
        <v>60.233333000000002</v>
      </c>
      <c r="BC3171">
        <v>60.916666999999997</v>
      </c>
      <c r="BD3171">
        <v>63.166666999999997</v>
      </c>
      <c r="BE3171">
        <v>66.95</v>
      </c>
      <c r="BF3171">
        <v>70.216667000000001</v>
      </c>
      <c r="BG3171">
        <v>72.8</v>
      </c>
      <c r="BH3171">
        <v>76</v>
      </c>
      <c r="BI3171">
        <v>78.983333000000002</v>
      </c>
      <c r="BJ3171">
        <v>79.983333000000002</v>
      </c>
      <c r="BK3171">
        <v>79.766666999999998</v>
      </c>
      <c r="BL3171">
        <v>79.25</v>
      </c>
      <c r="BM3171">
        <v>76.783332999999999</v>
      </c>
      <c r="BN3171">
        <v>73.866667000000007</v>
      </c>
      <c r="BO3171">
        <v>71.133332999999993</v>
      </c>
      <c r="BP3171">
        <v>69.95</v>
      </c>
      <c r="BQ3171">
        <v>69.866667000000007</v>
      </c>
      <c r="BR3171">
        <v>68.266666999999998</v>
      </c>
      <c r="BS3171">
        <v>-31.841850000000001</v>
      </c>
      <c r="BT3171">
        <v>-29.49287</v>
      </c>
      <c r="BU3171">
        <v>-44.292450000000002</v>
      </c>
      <c r="BV3171">
        <v>-55.129910000000002</v>
      </c>
      <c r="BW3171">
        <v>-64.351460000000003</v>
      </c>
      <c r="BX3171">
        <v>-148.3151</v>
      </c>
      <c r="BY3171">
        <v>124.117</v>
      </c>
      <c r="BZ3171">
        <v>-14.29435</v>
      </c>
      <c r="CA3171">
        <v>-39.288310000000003</v>
      </c>
      <c r="CB3171">
        <v>126.5419</v>
      </c>
      <c r="CC3171">
        <v>150.65940000000001</v>
      </c>
      <c r="CD3171">
        <v>-56.24539</v>
      </c>
      <c r="CE3171">
        <v>43.704929999999997</v>
      </c>
      <c r="CF3171">
        <v>17.344889999999999</v>
      </c>
      <c r="CG3171">
        <v>95.956509999999994</v>
      </c>
      <c r="CH3171">
        <v>-9.3134540000000001</v>
      </c>
      <c r="CI3171">
        <v>11.75658</v>
      </c>
      <c r="CJ3171">
        <v>8.6574969999999993</v>
      </c>
      <c r="CK3171">
        <v>286.71429999999998</v>
      </c>
      <c r="CL3171">
        <v>273.92430000000002</v>
      </c>
      <c r="CM3171">
        <v>200.9511</v>
      </c>
      <c r="CN3171">
        <v>81.066220000000001</v>
      </c>
      <c r="CO3171">
        <v>-25.67428</v>
      </c>
      <c r="CP3171">
        <v>-46.242640000000002</v>
      </c>
      <c r="CQ3171">
        <v>6326.4530000000004</v>
      </c>
      <c r="CR3171">
        <v>1769.816</v>
      </c>
      <c r="CS3171">
        <v>1378.0920000000001</v>
      </c>
      <c r="CT3171">
        <v>1388.183</v>
      </c>
      <c r="CU3171">
        <v>1363.5619999999999</v>
      </c>
      <c r="CV3171">
        <v>1232.1369999999999</v>
      </c>
      <c r="CW3171">
        <v>2802.2640000000001</v>
      </c>
      <c r="CX3171">
        <v>1027.7619999999999</v>
      </c>
      <c r="CY3171">
        <v>2565.261</v>
      </c>
      <c r="CZ3171">
        <v>2323.5509999999999</v>
      </c>
      <c r="DA3171">
        <v>1780.184</v>
      </c>
      <c r="DB3171">
        <v>2772.9250000000002</v>
      </c>
      <c r="DC3171">
        <v>4251.1080000000002</v>
      </c>
      <c r="DD3171">
        <v>4584.6559999999999</v>
      </c>
      <c r="DE3171">
        <v>6719.3289999999997</v>
      </c>
      <c r="DF3171">
        <v>4775.5940000000001</v>
      </c>
      <c r="DG3171">
        <v>4600.4390000000003</v>
      </c>
      <c r="DH3171">
        <v>6611.7579999999998</v>
      </c>
      <c r="DI3171">
        <v>8112.616</v>
      </c>
      <c r="DJ3171">
        <v>8134.2780000000002</v>
      </c>
      <c r="DK3171">
        <v>10369.469999999999</v>
      </c>
      <c r="DL3171">
        <v>5351.8149999999996</v>
      </c>
      <c r="DM3171">
        <v>5737.6469999999999</v>
      </c>
      <c r="DN3171">
        <v>7213.0389999999998</v>
      </c>
      <c r="DO3171">
        <v>19</v>
      </c>
      <c r="DP3171">
        <v>19</v>
      </c>
    </row>
    <row r="3172" spans="1:120" hidden="1" x14ac:dyDescent="0.25">
      <c r="A3172" t="str">
        <f t="shared" si="49"/>
        <v>sublap_id-SLAP_PGFG_Elect DA 1-4 (1PM-9PM)_44490_19-20</v>
      </c>
      <c r="B3172" t="s">
        <v>62</v>
      </c>
      <c r="C3172" t="s">
        <v>293</v>
      </c>
      <c r="D3172" t="s">
        <v>61</v>
      </c>
      <c r="E3172" t="s">
        <v>294</v>
      </c>
      <c r="F3172" t="s">
        <v>61</v>
      </c>
      <c r="G3172" t="s">
        <v>61</v>
      </c>
      <c r="H3172" t="s">
        <v>61</v>
      </c>
      <c r="I3172" t="s">
        <v>61</v>
      </c>
      <c r="J3172" t="s">
        <v>61</v>
      </c>
      <c r="K3172" t="s">
        <v>203</v>
      </c>
      <c r="L3172" s="18">
        <v>44490</v>
      </c>
      <c r="M3172">
        <v>19</v>
      </c>
      <c r="N3172">
        <v>20</v>
      </c>
      <c r="O3172" t="s">
        <v>263</v>
      </c>
      <c r="P3172">
        <v>1</v>
      </c>
      <c r="Q3172">
        <v>1</v>
      </c>
      <c r="R3172">
        <v>0</v>
      </c>
      <c r="S3172">
        <v>0</v>
      </c>
      <c r="T3172">
        <v>1</v>
      </c>
      <c r="U3172">
        <v>0</v>
      </c>
      <c r="V3172">
        <v>1</v>
      </c>
      <c r="W3172">
        <v>4.6399999999999997</v>
      </c>
      <c r="X3172">
        <v>4.6399999999999997</v>
      </c>
      <c r="Y3172">
        <v>4.8</v>
      </c>
      <c r="Z3172">
        <v>4.4000000000000004</v>
      </c>
      <c r="AA3172">
        <v>4.32</v>
      </c>
      <c r="AB3172">
        <v>4.32</v>
      </c>
      <c r="AC3172">
        <v>6.96</v>
      </c>
      <c r="AD3172">
        <v>8.24</v>
      </c>
      <c r="AE3172">
        <v>8.8000000000000007</v>
      </c>
      <c r="AF3172">
        <v>13.36</v>
      </c>
      <c r="AG3172">
        <v>31.36</v>
      </c>
      <c r="AH3172">
        <v>31.04</v>
      </c>
      <c r="AI3172">
        <v>32.96</v>
      </c>
      <c r="AJ3172">
        <v>34.72</v>
      </c>
      <c r="AK3172">
        <v>32.479999999999997</v>
      </c>
      <c r="AL3172">
        <v>36.56</v>
      </c>
      <c r="AM3172">
        <v>35.68</v>
      </c>
      <c r="AN3172">
        <v>37.6</v>
      </c>
      <c r="AO3172">
        <v>33.6</v>
      </c>
      <c r="AP3172">
        <v>33.68</v>
      </c>
      <c r="AQ3172">
        <v>30.56</v>
      </c>
      <c r="AR3172">
        <v>21.6</v>
      </c>
      <c r="AS3172">
        <v>4.4000000000000004</v>
      </c>
      <c r="AT3172">
        <v>4.6399999999999997</v>
      </c>
      <c r="AU3172">
        <v>60.75</v>
      </c>
      <c r="AV3172">
        <v>59.85</v>
      </c>
      <c r="AW3172">
        <v>59.85</v>
      </c>
      <c r="AX3172">
        <v>60.05</v>
      </c>
      <c r="AY3172">
        <v>60.15</v>
      </c>
      <c r="AZ3172">
        <v>60.3</v>
      </c>
      <c r="BA3172">
        <v>60.4</v>
      </c>
      <c r="BB3172">
        <v>60.5</v>
      </c>
      <c r="BC3172">
        <v>60.8</v>
      </c>
      <c r="BD3172">
        <v>61.4</v>
      </c>
      <c r="BE3172">
        <v>62.4</v>
      </c>
      <c r="BF3172">
        <v>63.35</v>
      </c>
      <c r="BG3172">
        <v>64</v>
      </c>
      <c r="BH3172">
        <v>64.25</v>
      </c>
      <c r="BI3172">
        <v>64.2</v>
      </c>
      <c r="BJ3172">
        <v>64.05</v>
      </c>
      <c r="BK3172">
        <v>63.95</v>
      </c>
      <c r="BL3172">
        <v>63.75</v>
      </c>
      <c r="BM3172">
        <v>63.65</v>
      </c>
      <c r="BN3172">
        <v>63.5</v>
      </c>
      <c r="BO3172">
        <v>62.9</v>
      </c>
      <c r="BP3172">
        <v>62.4</v>
      </c>
      <c r="BQ3172">
        <v>61.9</v>
      </c>
      <c r="BR3172">
        <v>61.65</v>
      </c>
      <c r="BS3172">
        <v>1.0065310000000001</v>
      </c>
      <c r="BT3172">
        <v>1.00945</v>
      </c>
      <c r="BU3172">
        <v>0.63976960000000005</v>
      </c>
      <c r="BV3172">
        <v>1.00023</v>
      </c>
      <c r="BW3172">
        <v>1.1293040000000001</v>
      </c>
      <c r="BX3172">
        <v>1.4661329999999999</v>
      </c>
      <c r="BY3172">
        <v>8.6238899999999993E-2</v>
      </c>
      <c r="BZ3172">
        <v>-1.6779200000000001</v>
      </c>
      <c r="CA3172">
        <v>-1.455554</v>
      </c>
      <c r="CB3172">
        <v>0.35558699999999999</v>
      </c>
      <c r="CC3172">
        <v>-2.7162670000000002</v>
      </c>
      <c r="CD3172">
        <v>1.8230360000000001</v>
      </c>
      <c r="CE3172">
        <v>0.96667099999999995</v>
      </c>
      <c r="CF3172">
        <v>1.095825</v>
      </c>
      <c r="CG3172">
        <v>3.8813439999999999</v>
      </c>
      <c r="CH3172">
        <v>-0.45988079999999998</v>
      </c>
      <c r="CI3172">
        <v>0.86190800000000001</v>
      </c>
      <c r="CJ3172">
        <v>-2.2363620000000002</v>
      </c>
      <c r="CK3172">
        <v>-3.6815599999999997E-2</v>
      </c>
      <c r="CL3172">
        <v>-0.64437100000000003</v>
      </c>
      <c r="CM3172">
        <v>0.22946739999999999</v>
      </c>
      <c r="CN3172">
        <v>-0.63894079999999998</v>
      </c>
      <c r="CO3172">
        <v>1.543865</v>
      </c>
      <c r="CP3172">
        <v>0.47326659999999998</v>
      </c>
      <c r="CQ3172">
        <v>0.13319549999999999</v>
      </c>
      <c r="CR3172">
        <v>4.79394E-2</v>
      </c>
      <c r="CS3172">
        <v>4.51446E-2</v>
      </c>
      <c r="CT3172">
        <v>4.0723200000000001E-2</v>
      </c>
      <c r="CU3172">
        <v>4.2195499999999997E-2</v>
      </c>
      <c r="CV3172">
        <v>0.1034581</v>
      </c>
      <c r="CW3172">
        <v>6.7948400000000006E-2</v>
      </c>
      <c r="CX3172">
        <v>4.2339799999999997E-2</v>
      </c>
      <c r="CY3172">
        <v>6.5261799999999995E-2</v>
      </c>
      <c r="CZ3172">
        <v>0.24539340000000001</v>
      </c>
      <c r="DA3172">
        <v>1.2190129999999999</v>
      </c>
      <c r="DB3172">
        <v>0.27832879999999999</v>
      </c>
      <c r="DC3172">
        <v>0.2505753</v>
      </c>
      <c r="DD3172">
        <v>0.28979070000000001</v>
      </c>
      <c r="DE3172">
        <v>0.2421382</v>
      </c>
      <c r="DF3172">
        <v>0.25363200000000002</v>
      </c>
      <c r="DG3172">
        <v>0.2220171</v>
      </c>
      <c r="DH3172">
        <v>0.27199980000000001</v>
      </c>
      <c r="DI3172">
        <v>0.74071310000000001</v>
      </c>
      <c r="DJ3172">
        <v>2.9247990000000001</v>
      </c>
      <c r="DK3172">
        <v>2.9796640000000001</v>
      </c>
      <c r="DL3172">
        <v>2.370914</v>
      </c>
      <c r="DM3172">
        <v>1.2907310000000001</v>
      </c>
      <c r="DN3172">
        <v>0.99736950000000002</v>
      </c>
      <c r="DO3172">
        <v>19</v>
      </c>
      <c r="DP3172">
        <v>20</v>
      </c>
    </row>
    <row r="3173" spans="1:120" hidden="1" x14ac:dyDescent="0.25">
      <c r="A3173" t="str">
        <f t="shared" si="49"/>
        <v>sublap_id-SLAP_PGSF_Elect DA 1-4 (1PM-9PM)_44490_19-20</v>
      </c>
      <c r="B3173" t="s">
        <v>62</v>
      </c>
      <c r="C3173" t="s">
        <v>297</v>
      </c>
      <c r="D3173" t="s">
        <v>61</v>
      </c>
      <c r="E3173" t="s">
        <v>298</v>
      </c>
      <c r="F3173" t="s">
        <v>61</v>
      </c>
      <c r="G3173" t="s">
        <v>61</v>
      </c>
      <c r="H3173" t="s">
        <v>61</v>
      </c>
      <c r="I3173" t="s">
        <v>61</v>
      </c>
      <c r="J3173" t="s">
        <v>61</v>
      </c>
      <c r="K3173" t="s">
        <v>203</v>
      </c>
      <c r="L3173" s="18">
        <v>44490</v>
      </c>
      <c r="M3173">
        <v>19</v>
      </c>
      <c r="N3173">
        <v>20</v>
      </c>
      <c r="O3173" t="s">
        <v>263</v>
      </c>
      <c r="P3173">
        <v>2</v>
      </c>
      <c r="Q3173">
        <v>2</v>
      </c>
      <c r="R3173">
        <v>0</v>
      </c>
      <c r="S3173">
        <v>0</v>
      </c>
      <c r="T3173">
        <v>1</v>
      </c>
      <c r="U3173">
        <v>1</v>
      </c>
      <c r="V3173">
        <v>1</v>
      </c>
      <c r="W3173">
        <v>2.0310000000000001</v>
      </c>
      <c r="X3173">
        <v>2.032</v>
      </c>
      <c r="Y3173">
        <v>2.0329999999999999</v>
      </c>
      <c r="Z3173">
        <v>2.0379999999999998</v>
      </c>
      <c r="AA3173">
        <v>2.0379999999999998</v>
      </c>
      <c r="AB3173">
        <v>2.028</v>
      </c>
      <c r="AC3173">
        <v>2.0299999999999998</v>
      </c>
      <c r="AD3173">
        <v>4.7619999999999996</v>
      </c>
      <c r="AE3173">
        <v>4.8449999999999998</v>
      </c>
      <c r="AF3173">
        <v>6.3959999999999999</v>
      </c>
      <c r="AG3173">
        <v>11.89</v>
      </c>
      <c r="AH3173">
        <v>13.353</v>
      </c>
      <c r="AI3173">
        <v>13.673999999999999</v>
      </c>
      <c r="AJ3173">
        <v>13.832000000000001</v>
      </c>
      <c r="AK3173">
        <v>13.686999999999999</v>
      </c>
      <c r="AL3173">
        <v>13.525</v>
      </c>
      <c r="AM3173">
        <v>14.627000000000001</v>
      </c>
      <c r="AN3173">
        <v>13.891</v>
      </c>
      <c r="AO3173">
        <v>14.327</v>
      </c>
      <c r="AP3173">
        <v>13.776</v>
      </c>
      <c r="AQ3173">
        <v>13.816000000000001</v>
      </c>
      <c r="AR3173">
        <v>10.099</v>
      </c>
      <c r="AS3173">
        <v>2.117</v>
      </c>
      <c r="AT3173">
        <v>2.0329999999999999</v>
      </c>
      <c r="AU3173">
        <v>62.65</v>
      </c>
      <c r="AV3173">
        <v>61.6</v>
      </c>
      <c r="AW3173">
        <v>61.65</v>
      </c>
      <c r="AX3173">
        <v>61.5</v>
      </c>
      <c r="AY3173">
        <v>61.4</v>
      </c>
      <c r="AZ3173">
        <v>61.5</v>
      </c>
      <c r="BA3173">
        <v>61.6</v>
      </c>
      <c r="BB3173">
        <v>61.85</v>
      </c>
      <c r="BC3173">
        <v>61.45</v>
      </c>
      <c r="BD3173">
        <v>61.5</v>
      </c>
      <c r="BE3173">
        <v>62.55</v>
      </c>
      <c r="BF3173">
        <v>64.25</v>
      </c>
      <c r="BG3173">
        <v>67.400000000000006</v>
      </c>
      <c r="BH3173">
        <v>66.900000000000006</v>
      </c>
      <c r="BI3173">
        <v>68.650000000000006</v>
      </c>
      <c r="BJ3173">
        <v>67.2</v>
      </c>
      <c r="BK3173">
        <v>67</v>
      </c>
      <c r="BL3173">
        <v>67.3</v>
      </c>
      <c r="BM3173">
        <v>66.25</v>
      </c>
      <c r="BN3173">
        <v>65.900000000000006</v>
      </c>
      <c r="BO3173">
        <v>65.55</v>
      </c>
      <c r="BP3173">
        <v>65.25</v>
      </c>
      <c r="BQ3173">
        <v>64.2</v>
      </c>
      <c r="BR3173">
        <v>64.2</v>
      </c>
      <c r="BS3173">
        <v>7.3312000000000002E-2</v>
      </c>
      <c r="BT3173">
        <v>2.8133499999999999E-2</v>
      </c>
      <c r="BU3173">
        <v>-4.0564200000000002E-2</v>
      </c>
      <c r="BV3173">
        <v>1.9096E-3</v>
      </c>
      <c r="BW3173">
        <v>-5.8357100000000002E-2</v>
      </c>
      <c r="BX3173">
        <v>-4.6739000000000003E-2</v>
      </c>
      <c r="BY3173">
        <v>-8.1210999999999992E-3</v>
      </c>
      <c r="BZ3173">
        <v>-5.4753000000000003E-2</v>
      </c>
      <c r="CA3173">
        <v>4.4338000000000002E-2</v>
      </c>
      <c r="CB3173">
        <v>0.13929320000000001</v>
      </c>
      <c r="CC3173">
        <v>5.90667E-2</v>
      </c>
      <c r="CD3173">
        <v>-0.69760759999999999</v>
      </c>
      <c r="CE3173">
        <v>-0.61284640000000001</v>
      </c>
      <c r="CF3173">
        <v>-0.41154740000000001</v>
      </c>
      <c r="CG3173">
        <v>-4.1979299999999997E-2</v>
      </c>
      <c r="CH3173">
        <v>0.45426270000000002</v>
      </c>
      <c r="CI3173">
        <v>-0.38181690000000001</v>
      </c>
      <c r="CJ3173">
        <v>-1.2026749999999999</v>
      </c>
      <c r="CK3173">
        <v>-1.8890979999999999</v>
      </c>
      <c r="CL3173">
        <v>-1.291328</v>
      </c>
      <c r="CM3173">
        <v>-1.0261530000000001</v>
      </c>
      <c r="CN3173">
        <v>-0.77607210000000004</v>
      </c>
      <c r="CO3173">
        <v>0.32985629999999999</v>
      </c>
      <c r="CP3173">
        <v>6.0453699999999999E-2</v>
      </c>
      <c r="CQ3173">
        <v>4.6420999999999997E-3</v>
      </c>
      <c r="CR3173">
        <v>2.2642999999999999E-3</v>
      </c>
      <c r="CS3173">
        <v>1.6025E-3</v>
      </c>
      <c r="CT3173">
        <v>2.0070999999999999E-3</v>
      </c>
      <c r="CU3173">
        <v>8.8940000000000004E-4</v>
      </c>
      <c r="CV3173">
        <v>6.625E-4</v>
      </c>
      <c r="CW3173">
        <v>2.0075000000000002E-3</v>
      </c>
      <c r="CX3173">
        <v>1.3576E-3</v>
      </c>
      <c r="CY3173">
        <v>1.6211999999999999E-3</v>
      </c>
      <c r="CZ3173">
        <v>3.7152000000000001E-3</v>
      </c>
      <c r="DA3173">
        <v>2.7791400000000001E-2</v>
      </c>
      <c r="DB3173">
        <v>8.46499E-2</v>
      </c>
      <c r="DC3173">
        <v>0.10931150000000001</v>
      </c>
      <c r="DD3173">
        <v>0.1572289</v>
      </c>
      <c r="DE3173">
        <v>0.1471856</v>
      </c>
      <c r="DF3173">
        <v>0.21915309999999999</v>
      </c>
      <c r="DG3173">
        <v>0.24036109999999999</v>
      </c>
      <c r="DH3173">
        <v>0.14845030000000001</v>
      </c>
      <c r="DI3173">
        <v>0.110032</v>
      </c>
      <c r="DJ3173">
        <v>5.9826999999999998E-2</v>
      </c>
      <c r="DK3173">
        <v>6.21576E-2</v>
      </c>
      <c r="DL3173">
        <v>5.0543499999999998E-2</v>
      </c>
      <c r="DM3173">
        <v>2.2255799999999999E-2</v>
      </c>
      <c r="DN3173">
        <v>9.1065E-3</v>
      </c>
      <c r="DO3173">
        <v>19</v>
      </c>
      <c r="DP3173">
        <v>20</v>
      </c>
    </row>
    <row r="3174" spans="1:120" hidden="1" x14ac:dyDescent="0.25">
      <c r="A3174" t="str">
        <f t="shared" si="49"/>
        <v>Aggregator-CPower_Elect DA 1-4 (1PM-9PM)_44490_19-19</v>
      </c>
      <c r="B3174" t="s">
        <v>62</v>
      </c>
      <c r="C3174" t="s">
        <v>215</v>
      </c>
      <c r="D3174" t="s">
        <v>61</v>
      </c>
      <c r="E3174" t="s">
        <v>61</v>
      </c>
      <c r="F3174" t="s">
        <v>42</v>
      </c>
      <c r="G3174" t="s">
        <v>61</v>
      </c>
      <c r="H3174" t="s">
        <v>61</v>
      </c>
      <c r="I3174" t="s">
        <v>61</v>
      </c>
      <c r="J3174" t="s">
        <v>61</v>
      </c>
      <c r="K3174" t="s">
        <v>203</v>
      </c>
      <c r="L3174" s="18">
        <v>44490</v>
      </c>
      <c r="M3174">
        <v>19</v>
      </c>
      <c r="N3174">
        <v>19</v>
      </c>
      <c r="O3174" t="s">
        <v>263</v>
      </c>
      <c r="P3174">
        <v>82</v>
      </c>
      <c r="Q3174">
        <v>81</v>
      </c>
      <c r="R3174">
        <v>0</v>
      </c>
      <c r="S3174">
        <v>1</v>
      </c>
      <c r="T3174">
        <v>0</v>
      </c>
      <c r="U3174">
        <v>1</v>
      </c>
      <c r="V3174">
        <v>1</v>
      </c>
      <c r="W3174">
        <v>1754.7837999999999</v>
      </c>
      <c r="X3174">
        <v>1713.6389999999999</v>
      </c>
      <c r="Y3174">
        <v>1658.2334000000001</v>
      </c>
      <c r="Z3174">
        <v>1679.114</v>
      </c>
      <c r="AA3174">
        <v>1695.8774000000001</v>
      </c>
      <c r="AB3174">
        <v>1994.2279000000001</v>
      </c>
      <c r="AC3174">
        <v>2229.7642000000001</v>
      </c>
      <c r="AD3174">
        <v>2347.0951</v>
      </c>
      <c r="AE3174">
        <v>2621.2930000000001</v>
      </c>
      <c r="AF3174">
        <v>2660.5324999999998</v>
      </c>
      <c r="AG3174">
        <v>3106.9486000000002</v>
      </c>
      <c r="AH3174">
        <v>3506.5113000000001</v>
      </c>
      <c r="AI3174">
        <v>3560.1839</v>
      </c>
      <c r="AJ3174">
        <v>3760.277</v>
      </c>
      <c r="AK3174">
        <v>3841.7840000000001</v>
      </c>
      <c r="AL3174">
        <v>3828.9492</v>
      </c>
      <c r="AM3174">
        <v>4010.4776000000002</v>
      </c>
      <c r="AN3174">
        <v>3874.6183999999998</v>
      </c>
      <c r="AO3174">
        <v>3621.3761</v>
      </c>
      <c r="AP3174">
        <v>3653.6639</v>
      </c>
      <c r="AQ3174">
        <v>3146.2377999999999</v>
      </c>
      <c r="AR3174">
        <v>2513.7838999999999</v>
      </c>
      <c r="AS3174">
        <v>2088.7860000000001</v>
      </c>
      <c r="AT3174">
        <v>1970.2909</v>
      </c>
      <c r="AU3174">
        <v>60.827778000000002</v>
      </c>
      <c r="AV3174">
        <v>59.503086000000003</v>
      </c>
      <c r="AW3174">
        <v>59.701852000000002</v>
      </c>
      <c r="AX3174">
        <v>59.472222000000002</v>
      </c>
      <c r="AY3174">
        <v>59.248764999999999</v>
      </c>
      <c r="AZ3174">
        <v>59.080247</v>
      </c>
      <c r="BA3174">
        <v>59.331480999999997</v>
      </c>
      <c r="BB3174">
        <v>59.416049000000001</v>
      </c>
      <c r="BC3174">
        <v>60.019753000000001</v>
      </c>
      <c r="BD3174">
        <v>60.898147999999999</v>
      </c>
      <c r="BE3174">
        <v>61.787036999999998</v>
      </c>
      <c r="BF3174">
        <v>63.160494</v>
      </c>
      <c r="BG3174">
        <v>65.069753000000006</v>
      </c>
      <c r="BH3174">
        <v>67.398764999999997</v>
      </c>
      <c r="BI3174">
        <v>69.821605000000005</v>
      </c>
      <c r="BJ3174">
        <v>71.048147999999998</v>
      </c>
      <c r="BK3174">
        <v>70.356790000000004</v>
      </c>
      <c r="BL3174">
        <v>69.383332999999993</v>
      </c>
      <c r="BM3174">
        <v>66.811110999999997</v>
      </c>
      <c r="BN3174">
        <v>65.219752999999997</v>
      </c>
      <c r="BO3174">
        <v>64.124073999999993</v>
      </c>
      <c r="BP3174">
        <v>63.454321</v>
      </c>
      <c r="BQ3174">
        <v>62.842593000000001</v>
      </c>
      <c r="BR3174">
        <v>62.4</v>
      </c>
      <c r="BS3174">
        <v>-62.565829999999998</v>
      </c>
      <c r="BT3174">
        <v>0.82943339999999999</v>
      </c>
      <c r="BU3174">
        <v>19.019179999999999</v>
      </c>
      <c r="BV3174">
        <v>-31.36017</v>
      </c>
      <c r="BW3174">
        <v>-2.111227</v>
      </c>
      <c r="BX3174">
        <v>-111.7841</v>
      </c>
      <c r="BY3174">
        <v>-61.081420000000001</v>
      </c>
      <c r="BZ3174">
        <v>-41.001390000000001</v>
      </c>
      <c r="CA3174">
        <v>28.64827</v>
      </c>
      <c r="CB3174">
        <v>169.66159999999999</v>
      </c>
      <c r="CC3174">
        <v>22.779299999999999</v>
      </c>
      <c r="CD3174">
        <v>-114.31659999999999</v>
      </c>
      <c r="CE3174">
        <v>-46.851959999999998</v>
      </c>
      <c r="CF3174">
        <v>-76.540059999999997</v>
      </c>
      <c r="CG3174">
        <v>-26.15456</v>
      </c>
      <c r="CH3174">
        <v>-15.82001</v>
      </c>
      <c r="CI3174">
        <v>-201.52889999999999</v>
      </c>
      <c r="CJ3174">
        <v>-231.00040000000001</v>
      </c>
      <c r="CK3174">
        <v>129.59129999999999</v>
      </c>
      <c r="CL3174">
        <v>-95.382320000000007</v>
      </c>
      <c r="CM3174">
        <v>-172.53280000000001</v>
      </c>
      <c r="CN3174">
        <v>-161.40969999999999</v>
      </c>
      <c r="CO3174">
        <v>-196.96629999999999</v>
      </c>
      <c r="CP3174">
        <v>-222.9949</v>
      </c>
      <c r="CQ3174">
        <v>1672.0920000000001</v>
      </c>
      <c r="CR3174">
        <v>1006.568</v>
      </c>
      <c r="CS3174">
        <v>1167.2449999999999</v>
      </c>
      <c r="CT3174">
        <v>991.03039999999999</v>
      </c>
      <c r="CU3174">
        <v>916.42340000000002</v>
      </c>
      <c r="CV3174">
        <v>479.01319999999998</v>
      </c>
      <c r="CW3174">
        <v>410.03399999999999</v>
      </c>
      <c r="CX3174">
        <v>499.62009999999998</v>
      </c>
      <c r="CY3174">
        <v>694.947</v>
      </c>
      <c r="CZ3174">
        <v>851.65840000000003</v>
      </c>
      <c r="DA3174">
        <v>1225.2170000000001</v>
      </c>
      <c r="DB3174">
        <v>967.24390000000005</v>
      </c>
      <c r="DC3174">
        <v>1256.3920000000001</v>
      </c>
      <c r="DD3174">
        <v>2004.4369999999999</v>
      </c>
      <c r="DE3174">
        <v>1627.712</v>
      </c>
      <c r="DF3174">
        <v>1579.5070000000001</v>
      </c>
      <c r="DG3174">
        <v>1444.615</v>
      </c>
      <c r="DH3174">
        <v>1551.441</v>
      </c>
      <c r="DI3174">
        <v>1603.453</v>
      </c>
      <c r="DJ3174">
        <v>1864.5360000000001</v>
      </c>
      <c r="DK3174">
        <v>1974.9849999999999</v>
      </c>
      <c r="DL3174">
        <v>1553.3789999999999</v>
      </c>
      <c r="DM3174">
        <v>1451.5920000000001</v>
      </c>
      <c r="DN3174">
        <v>1498.444</v>
      </c>
      <c r="DO3174">
        <v>19</v>
      </c>
      <c r="DP3174">
        <v>19</v>
      </c>
    </row>
    <row r="3175" spans="1:120" hidden="1" x14ac:dyDescent="0.25">
      <c r="A3175" t="str">
        <f t="shared" si="49"/>
        <v>Industry_Type-4. Retail stores_Elect DA 1-4 (1PM-9PM)_44490_19-19</v>
      </c>
      <c r="B3175" t="s">
        <v>62</v>
      </c>
      <c r="C3175" t="s">
        <v>204</v>
      </c>
      <c r="D3175" t="s">
        <v>61</v>
      </c>
      <c r="E3175" t="s">
        <v>61</v>
      </c>
      <c r="F3175" t="s">
        <v>61</v>
      </c>
      <c r="G3175" t="s">
        <v>33</v>
      </c>
      <c r="H3175" t="s">
        <v>61</v>
      </c>
      <c r="I3175" t="s">
        <v>61</v>
      </c>
      <c r="J3175" t="s">
        <v>61</v>
      </c>
      <c r="K3175" t="s">
        <v>203</v>
      </c>
      <c r="L3175" s="18">
        <v>44490</v>
      </c>
      <c r="M3175">
        <v>19</v>
      </c>
      <c r="N3175">
        <v>19</v>
      </c>
      <c r="O3175" t="s">
        <v>263</v>
      </c>
      <c r="P3175">
        <v>76</v>
      </c>
      <c r="Q3175">
        <v>75</v>
      </c>
      <c r="R3175">
        <v>0</v>
      </c>
      <c r="S3175">
        <v>0</v>
      </c>
      <c r="T3175">
        <v>0</v>
      </c>
      <c r="U3175">
        <v>0</v>
      </c>
      <c r="V3175">
        <v>0</v>
      </c>
      <c r="W3175">
        <v>1043.1284000000001</v>
      </c>
      <c r="X3175">
        <v>1004.8852000000001</v>
      </c>
      <c r="Y3175">
        <v>974.57231999999999</v>
      </c>
      <c r="Z3175">
        <v>1019.3606</v>
      </c>
      <c r="AA3175">
        <v>1036.0675000000001</v>
      </c>
      <c r="AB3175">
        <v>1160.1866</v>
      </c>
      <c r="AC3175">
        <v>1356.6181999999999</v>
      </c>
      <c r="AD3175">
        <v>1573.9448</v>
      </c>
      <c r="AE3175">
        <v>1888.0417</v>
      </c>
      <c r="AF3175">
        <v>2104.1745000000001</v>
      </c>
      <c r="AG3175">
        <v>2489.8705</v>
      </c>
      <c r="AH3175">
        <v>2520.9753000000001</v>
      </c>
      <c r="AI3175">
        <v>2586.9005999999999</v>
      </c>
      <c r="AJ3175">
        <v>2728.1061</v>
      </c>
      <c r="AK3175">
        <v>2839.7267999999999</v>
      </c>
      <c r="AL3175">
        <v>2888.6725000000001</v>
      </c>
      <c r="AM3175">
        <v>3044.7529</v>
      </c>
      <c r="AN3175">
        <v>2997.3377</v>
      </c>
      <c r="AO3175">
        <v>2706.7907</v>
      </c>
      <c r="AP3175">
        <v>2775.2170000000001</v>
      </c>
      <c r="AQ3175">
        <v>2267.08</v>
      </c>
      <c r="AR3175">
        <v>1660.827</v>
      </c>
      <c r="AS3175">
        <v>1177.9178999999999</v>
      </c>
      <c r="AT3175">
        <v>1084.7065</v>
      </c>
      <c r="AU3175">
        <v>61.053333000000002</v>
      </c>
      <c r="AV3175">
        <v>59.722667000000001</v>
      </c>
      <c r="AW3175">
        <v>59.940666999999998</v>
      </c>
      <c r="AX3175">
        <v>59.738667</v>
      </c>
      <c r="AY3175">
        <v>59.512</v>
      </c>
      <c r="AZ3175">
        <v>59.33</v>
      </c>
      <c r="BA3175">
        <v>59.559333000000002</v>
      </c>
      <c r="BB3175">
        <v>59.657333000000001</v>
      </c>
      <c r="BC3175">
        <v>60.273333000000001</v>
      </c>
      <c r="BD3175">
        <v>61.100667000000001</v>
      </c>
      <c r="BE3175">
        <v>61.956000000000003</v>
      </c>
      <c r="BF3175">
        <v>63.158667000000001</v>
      </c>
      <c r="BG3175">
        <v>65.123333000000002</v>
      </c>
      <c r="BH3175">
        <v>67.558667</v>
      </c>
      <c r="BI3175">
        <v>70.215333000000001</v>
      </c>
      <c r="BJ3175">
        <v>71.508667000000003</v>
      </c>
      <c r="BK3175">
        <v>70.971333000000001</v>
      </c>
      <c r="BL3175">
        <v>69.967332999999996</v>
      </c>
      <c r="BM3175">
        <v>67.470667000000006</v>
      </c>
      <c r="BN3175">
        <v>65.791332999999995</v>
      </c>
      <c r="BO3175">
        <v>64.584666999999996</v>
      </c>
      <c r="BP3175">
        <v>63.825333000000001</v>
      </c>
      <c r="BQ3175">
        <v>63.188000000000002</v>
      </c>
      <c r="BR3175">
        <v>62.680667</v>
      </c>
      <c r="BS3175">
        <v>5.5635310000000002</v>
      </c>
      <c r="BT3175">
        <v>39.306829999999998</v>
      </c>
      <c r="BU3175">
        <v>52.811349999999997</v>
      </c>
      <c r="BV3175">
        <v>19.220210000000002</v>
      </c>
      <c r="BW3175">
        <v>45.603360000000002</v>
      </c>
      <c r="BX3175">
        <v>15.319319999999999</v>
      </c>
      <c r="BY3175">
        <v>1.6443490000000001</v>
      </c>
      <c r="BZ3175">
        <v>4.8224650000000002</v>
      </c>
      <c r="CA3175">
        <v>-13.29523</v>
      </c>
      <c r="CB3175">
        <v>-79.957279999999997</v>
      </c>
      <c r="CC3175">
        <v>-201.8665</v>
      </c>
      <c r="CD3175">
        <v>-58.158610000000003</v>
      </c>
      <c r="CE3175">
        <v>3.3129960000000001</v>
      </c>
      <c r="CF3175">
        <v>-30.008949999999999</v>
      </c>
      <c r="CG3175">
        <v>25.87745</v>
      </c>
      <c r="CH3175">
        <v>54.245660000000001</v>
      </c>
      <c r="CI3175">
        <v>-133.53579999999999</v>
      </c>
      <c r="CJ3175">
        <v>-173.0883</v>
      </c>
      <c r="CK3175">
        <v>209.07169999999999</v>
      </c>
      <c r="CL3175">
        <v>-12.09456</v>
      </c>
      <c r="CM3175">
        <v>-33.661879999999996</v>
      </c>
      <c r="CN3175">
        <v>-38.065269999999998</v>
      </c>
      <c r="CO3175">
        <v>-5.8726390000000004</v>
      </c>
      <c r="CP3175">
        <v>-37.218809999999998</v>
      </c>
      <c r="CQ3175">
        <v>181.4639</v>
      </c>
      <c r="CR3175">
        <v>113.1485</v>
      </c>
      <c r="CS3175">
        <v>159.3021</v>
      </c>
      <c r="CT3175">
        <v>115.54179999999999</v>
      </c>
      <c r="CU3175">
        <v>107.74079999999999</v>
      </c>
      <c r="CV3175">
        <v>134.01140000000001</v>
      </c>
      <c r="CW3175">
        <v>88.322879999999998</v>
      </c>
      <c r="CX3175">
        <v>170.38390000000001</v>
      </c>
      <c r="CY3175">
        <v>140.9847</v>
      </c>
      <c r="CZ3175">
        <v>239.5026</v>
      </c>
      <c r="DA3175">
        <v>425.69349999999997</v>
      </c>
      <c r="DB3175">
        <v>217.15819999999999</v>
      </c>
      <c r="DC3175">
        <v>211.0985</v>
      </c>
      <c r="DD3175">
        <v>282.30540000000002</v>
      </c>
      <c r="DE3175">
        <v>329.95890000000003</v>
      </c>
      <c r="DF3175">
        <v>404.13810000000001</v>
      </c>
      <c r="DG3175">
        <v>493.75670000000002</v>
      </c>
      <c r="DH3175">
        <v>484.06110000000001</v>
      </c>
      <c r="DI3175">
        <v>449.75799999999998</v>
      </c>
      <c r="DJ3175">
        <v>517.14269999999999</v>
      </c>
      <c r="DK3175">
        <v>552.50850000000003</v>
      </c>
      <c r="DL3175">
        <v>347.21420000000001</v>
      </c>
      <c r="DM3175">
        <v>174.3459</v>
      </c>
      <c r="DN3175">
        <v>119.29470000000001</v>
      </c>
      <c r="DO3175">
        <v>19</v>
      </c>
      <c r="DP3175">
        <v>19</v>
      </c>
    </row>
    <row r="3176" spans="1:120" x14ac:dyDescent="0.25">
      <c r="A3176" t="str">
        <f t="shared" si="49"/>
        <v>AutoDR-Yes_Elect DA 1-4 (1PM-9PM)_44490_19-19</v>
      </c>
      <c r="B3176" t="s">
        <v>62</v>
      </c>
      <c r="C3176" t="s">
        <v>322</v>
      </c>
      <c r="D3176" t="s">
        <v>61</v>
      </c>
      <c r="E3176" t="s">
        <v>61</v>
      </c>
      <c r="F3176" t="s">
        <v>61</v>
      </c>
      <c r="G3176" t="s">
        <v>61</v>
      </c>
      <c r="H3176" t="s">
        <v>98</v>
      </c>
      <c r="I3176" t="s">
        <v>61</v>
      </c>
      <c r="J3176" t="s">
        <v>61</v>
      </c>
      <c r="K3176" t="s">
        <v>203</v>
      </c>
      <c r="L3176" s="18">
        <v>44490</v>
      </c>
      <c r="M3176">
        <v>19</v>
      </c>
      <c r="N3176">
        <v>19</v>
      </c>
      <c r="O3176" t="s">
        <v>263</v>
      </c>
      <c r="P3176">
        <v>29</v>
      </c>
      <c r="Q3176">
        <v>29</v>
      </c>
      <c r="R3176">
        <v>0</v>
      </c>
      <c r="S3176">
        <v>1</v>
      </c>
      <c r="T3176">
        <v>0</v>
      </c>
      <c r="U3176">
        <v>0</v>
      </c>
      <c r="V3176">
        <v>1</v>
      </c>
      <c r="W3176">
        <v>440.54</v>
      </c>
      <c r="X3176">
        <v>416.78</v>
      </c>
      <c r="Y3176">
        <v>381.2</v>
      </c>
      <c r="Z3176">
        <v>414.08</v>
      </c>
      <c r="AA3176">
        <v>382.98</v>
      </c>
      <c r="AB3176">
        <v>433.34</v>
      </c>
      <c r="AC3176">
        <v>530.34</v>
      </c>
      <c r="AD3176">
        <v>605.5</v>
      </c>
      <c r="AE3176">
        <v>720.94</v>
      </c>
      <c r="AF3176">
        <v>872.48</v>
      </c>
      <c r="AG3176">
        <v>1119.6600000000001</v>
      </c>
      <c r="AH3176">
        <v>1115.76</v>
      </c>
      <c r="AI3176">
        <v>1095.08</v>
      </c>
      <c r="AJ3176">
        <v>1139.0999999999999</v>
      </c>
      <c r="AK3176">
        <v>1202.72</v>
      </c>
      <c r="AL3176">
        <v>1231.44</v>
      </c>
      <c r="AM3176">
        <v>1282.9000000000001</v>
      </c>
      <c r="AN3176">
        <v>1270.6600000000001</v>
      </c>
      <c r="AO3176">
        <v>1156.74</v>
      </c>
      <c r="AP3176">
        <v>1176.1199999999999</v>
      </c>
      <c r="AQ3176">
        <v>1158.3599999999999</v>
      </c>
      <c r="AR3176">
        <v>845.56</v>
      </c>
      <c r="AS3176">
        <v>483.68</v>
      </c>
      <c r="AT3176">
        <v>457.64</v>
      </c>
      <c r="AU3176">
        <v>62.387931000000002</v>
      </c>
      <c r="AV3176">
        <v>61.186207000000003</v>
      </c>
      <c r="AW3176">
        <v>61.379309999999997</v>
      </c>
      <c r="AX3176">
        <v>61.374138000000002</v>
      </c>
      <c r="AY3176">
        <v>61.101723999999997</v>
      </c>
      <c r="AZ3176">
        <v>60.887931000000002</v>
      </c>
      <c r="BA3176">
        <v>60.968966000000002</v>
      </c>
      <c r="BB3176">
        <v>61.112068999999998</v>
      </c>
      <c r="BC3176">
        <v>61.412069000000002</v>
      </c>
      <c r="BD3176">
        <v>62.429310000000001</v>
      </c>
      <c r="BE3176">
        <v>63.543103000000002</v>
      </c>
      <c r="BF3176">
        <v>65.272413999999998</v>
      </c>
      <c r="BG3176">
        <v>67.812068999999994</v>
      </c>
      <c r="BH3176">
        <v>70.056897000000006</v>
      </c>
      <c r="BI3176">
        <v>72.041379000000006</v>
      </c>
      <c r="BJ3176">
        <v>73.118966</v>
      </c>
      <c r="BK3176">
        <v>72.958620999999994</v>
      </c>
      <c r="BL3176">
        <v>71.596552000000003</v>
      </c>
      <c r="BM3176">
        <v>69.432759000000004</v>
      </c>
      <c r="BN3176">
        <v>67.493103000000005</v>
      </c>
      <c r="BO3176">
        <v>66.136206999999999</v>
      </c>
      <c r="BP3176">
        <v>65.265517000000003</v>
      </c>
      <c r="BQ3176">
        <v>64.577585999999997</v>
      </c>
      <c r="BR3176">
        <v>63.881034</v>
      </c>
      <c r="BS3176">
        <v>31.547989999999999</v>
      </c>
      <c r="BT3176">
        <v>16.179559999999999</v>
      </c>
      <c r="BU3176">
        <v>36.9148</v>
      </c>
      <c r="BV3176">
        <v>3.699722</v>
      </c>
      <c r="BW3176">
        <v>34.69462</v>
      </c>
      <c r="BX3176">
        <v>11.53937</v>
      </c>
      <c r="BY3176">
        <v>154.99700000000001</v>
      </c>
      <c r="BZ3176">
        <v>11.22091</v>
      </c>
      <c r="CA3176">
        <v>-84.009910000000005</v>
      </c>
      <c r="CB3176">
        <v>-177.80080000000001</v>
      </c>
      <c r="CC3176">
        <v>-218.81729999999999</v>
      </c>
      <c r="CD3176">
        <v>-109.88160000000001</v>
      </c>
      <c r="CE3176">
        <v>30.62547</v>
      </c>
      <c r="CF3176">
        <v>-1.0955140000000001</v>
      </c>
      <c r="CG3176">
        <v>69.152079999999998</v>
      </c>
      <c r="CH3176">
        <v>-25.933299999999999</v>
      </c>
      <c r="CI3176">
        <v>-75.988290000000006</v>
      </c>
      <c r="CJ3176">
        <v>-114.01690000000001</v>
      </c>
      <c r="CK3176">
        <v>134.74870000000001</v>
      </c>
      <c r="CL3176">
        <v>198.41890000000001</v>
      </c>
      <c r="CM3176">
        <v>187.06979999999999</v>
      </c>
      <c r="CN3176">
        <v>138.19810000000001</v>
      </c>
      <c r="CO3176">
        <v>128.23830000000001</v>
      </c>
      <c r="CP3176">
        <v>108.3664</v>
      </c>
      <c r="CQ3176">
        <v>4886.8770000000004</v>
      </c>
      <c r="CR3176">
        <v>802.37869999999998</v>
      </c>
      <c r="CS3176">
        <v>432.55360000000002</v>
      </c>
      <c r="CT3176">
        <v>515.4271</v>
      </c>
      <c r="CU3176">
        <v>582.7799</v>
      </c>
      <c r="CV3176">
        <v>909.85720000000003</v>
      </c>
      <c r="CW3176">
        <v>2514.547</v>
      </c>
      <c r="CX3176">
        <v>729.22080000000005</v>
      </c>
      <c r="CY3176">
        <v>2068.8020000000001</v>
      </c>
      <c r="CZ3176">
        <v>1756.192</v>
      </c>
      <c r="DA3176">
        <v>1007.789</v>
      </c>
      <c r="DB3176">
        <v>1910.36</v>
      </c>
      <c r="DC3176">
        <v>3042.5990000000002</v>
      </c>
      <c r="DD3176">
        <v>2707.319</v>
      </c>
      <c r="DE3176">
        <v>5345.4179999999997</v>
      </c>
      <c r="DF3176">
        <v>3438.732</v>
      </c>
      <c r="DG3176">
        <v>3580.0830000000001</v>
      </c>
      <c r="DH3176">
        <v>5511.0709999999999</v>
      </c>
      <c r="DI3176">
        <v>6929.7780000000002</v>
      </c>
      <c r="DJ3176">
        <v>6832.6480000000001</v>
      </c>
      <c r="DK3176">
        <v>9065</v>
      </c>
      <c r="DL3176">
        <v>4139.9470000000001</v>
      </c>
      <c r="DM3176">
        <v>4393.1189999999997</v>
      </c>
      <c r="DN3176">
        <v>5740.21</v>
      </c>
      <c r="DO3176">
        <v>19</v>
      </c>
      <c r="DP3176">
        <v>19</v>
      </c>
    </row>
    <row r="3177" spans="1:120" hidden="1" x14ac:dyDescent="0.25">
      <c r="A3177" t="str">
        <f t="shared" si="49"/>
        <v>Aggregator-Enel X_Elect DA 1-4 (1PM-9PM)_44490_19-19</v>
      </c>
      <c r="B3177" t="s">
        <v>62</v>
      </c>
      <c r="C3177" t="s">
        <v>265</v>
      </c>
      <c r="D3177" t="s">
        <v>61</v>
      </c>
      <c r="E3177" t="s">
        <v>61</v>
      </c>
      <c r="F3177" t="s">
        <v>266</v>
      </c>
      <c r="G3177" t="s">
        <v>61</v>
      </c>
      <c r="H3177" t="s">
        <v>61</v>
      </c>
      <c r="I3177" t="s">
        <v>61</v>
      </c>
      <c r="J3177" t="s">
        <v>61</v>
      </c>
      <c r="K3177" t="s">
        <v>203</v>
      </c>
      <c r="L3177" s="18">
        <v>44490</v>
      </c>
      <c r="M3177">
        <v>19</v>
      </c>
      <c r="N3177">
        <v>19</v>
      </c>
      <c r="O3177" t="s">
        <v>263</v>
      </c>
      <c r="P3177">
        <v>60</v>
      </c>
      <c r="Q3177">
        <v>60</v>
      </c>
      <c r="R3177">
        <v>0</v>
      </c>
      <c r="S3177">
        <v>0</v>
      </c>
      <c r="T3177">
        <v>0</v>
      </c>
      <c r="U3177">
        <v>1</v>
      </c>
      <c r="V3177">
        <v>1</v>
      </c>
      <c r="W3177">
        <v>23210.632000000001</v>
      </c>
      <c r="X3177">
        <v>23668.682000000001</v>
      </c>
      <c r="Y3177">
        <v>23460.734</v>
      </c>
      <c r="Z3177">
        <v>23407.454000000002</v>
      </c>
      <c r="AA3177">
        <v>23553.65</v>
      </c>
      <c r="AB3177">
        <v>23409.212</v>
      </c>
      <c r="AC3177">
        <v>24237.358</v>
      </c>
      <c r="AD3177">
        <v>24708.224999999999</v>
      </c>
      <c r="AE3177">
        <v>25227.538</v>
      </c>
      <c r="AF3177">
        <v>24934.024000000001</v>
      </c>
      <c r="AG3177">
        <v>25563.623</v>
      </c>
      <c r="AH3177">
        <v>25807.785</v>
      </c>
      <c r="AI3177">
        <v>25465.113000000001</v>
      </c>
      <c r="AJ3177">
        <v>25739.478999999999</v>
      </c>
      <c r="AK3177">
        <v>25719.348999999998</v>
      </c>
      <c r="AL3177">
        <v>25666.352999999999</v>
      </c>
      <c r="AM3177">
        <v>25839.452000000001</v>
      </c>
      <c r="AN3177">
        <v>24897.808000000001</v>
      </c>
      <c r="AO3177">
        <v>23164.366000000002</v>
      </c>
      <c r="AP3177">
        <v>24713.85</v>
      </c>
      <c r="AQ3177">
        <v>25462.511999999999</v>
      </c>
      <c r="AR3177">
        <v>25028.672999999999</v>
      </c>
      <c r="AS3177">
        <v>23762.82</v>
      </c>
      <c r="AT3177">
        <v>23743.984</v>
      </c>
      <c r="AU3177">
        <v>64.797499999999999</v>
      </c>
      <c r="AV3177">
        <v>64.077500000000001</v>
      </c>
      <c r="AW3177">
        <v>63.9375</v>
      </c>
      <c r="AX3177">
        <v>63.145000000000003</v>
      </c>
      <c r="AY3177">
        <v>63.477499999999999</v>
      </c>
      <c r="AZ3177">
        <v>63.777500000000003</v>
      </c>
      <c r="BA3177">
        <v>63.475000000000001</v>
      </c>
      <c r="BB3177">
        <v>63.082500000000003</v>
      </c>
      <c r="BC3177">
        <v>63.317500000000003</v>
      </c>
      <c r="BD3177">
        <v>64.382499999999993</v>
      </c>
      <c r="BE3177">
        <v>66.702500000000001</v>
      </c>
      <c r="BF3177">
        <v>69.882499999999993</v>
      </c>
      <c r="BG3177">
        <v>72.957499999999996</v>
      </c>
      <c r="BH3177">
        <v>73.885000000000005</v>
      </c>
      <c r="BI3177">
        <v>74.844999999999999</v>
      </c>
      <c r="BJ3177">
        <v>75.702500000000001</v>
      </c>
      <c r="BK3177">
        <v>76.452500000000001</v>
      </c>
      <c r="BL3177">
        <v>75.034999999999997</v>
      </c>
      <c r="BM3177">
        <v>73.052499999999995</v>
      </c>
      <c r="BN3177">
        <v>70.650000000000006</v>
      </c>
      <c r="BO3177">
        <v>68.217500000000001</v>
      </c>
      <c r="BP3177">
        <v>66.737499999999997</v>
      </c>
      <c r="BQ3177">
        <v>65.967500000000001</v>
      </c>
      <c r="BR3177">
        <v>65.582499999999996</v>
      </c>
      <c r="BS3177">
        <v>-85.988780000000006</v>
      </c>
      <c r="BT3177">
        <v>-386.82549999999998</v>
      </c>
      <c r="BU3177">
        <v>-356.42540000000002</v>
      </c>
      <c r="BV3177">
        <v>-467.31209999999999</v>
      </c>
      <c r="BW3177">
        <v>-521.9932</v>
      </c>
      <c r="BX3177">
        <v>-107.8837</v>
      </c>
      <c r="BY3177">
        <v>29.35801</v>
      </c>
      <c r="BZ3177">
        <v>90.105940000000004</v>
      </c>
      <c r="CA3177">
        <v>-219.8098</v>
      </c>
      <c r="CB3177">
        <v>644.70600000000002</v>
      </c>
      <c r="CC3177">
        <v>494.59070000000003</v>
      </c>
      <c r="CD3177">
        <v>499.13569999999999</v>
      </c>
      <c r="CE3177">
        <v>1186.6289999999999</v>
      </c>
      <c r="CF3177">
        <v>795.59939999999995</v>
      </c>
      <c r="CG3177">
        <v>779.33079999999995</v>
      </c>
      <c r="CH3177">
        <v>624.67070000000001</v>
      </c>
      <c r="CI3177">
        <v>424.22609999999997</v>
      </c>
      <c r="CJ3177">
        <v>1134.268</v>
      </c>
      <c r="CK3177">
        <v>2549.5410000000002</v>
      </c>
      <c r="CL3177">
        <v>816.38620000000003</v>
      </c>
      <c r="CM3177">
        <v>-266.85930000000002</v>
      </c>
      <c r="CN3177">
        <v>-411.00040000000001</v>
      </c>
      <c r="CO3177">
        <v>-128.02600000000001</v>
      </c>
      <c r="CP3177">
        <v>-330.7491</v>
      </c>
      <c r="CQ3177">
        <v>23771.200000000001</v>
      </c>
      <c r="CR3177">
        <v>10339.969999999999</v>
      </c>
      <c r="CS3177">
        <v>10530.06</v>
      </c>
      <c r="CT3177">
        <v>12042.5</v>
      </c>
      <c r="CU3177">
        <v>7360.7849999999999</v>
      </c>
      <c r="CV3177">
        <v>6600.1629999999996</v>
      </c>
      <c r="CW3177">
        <v>6722.9809999999998</v>
      </c>
      <c r="CX3177">
        <v>4903.1440000000002</v>
      </c>
      <c r="CY3177">
        <v>8055.8440000000001</v>
      </c>
      <c r="CZ3177">
        <v>13083.04</v>
      </c>
      <c r="DA3177">
        <v>16648.03</v>
      </c>
      <c r="DB3177">
        <v>26735.66</v>
      </c>
      <c r="DC3177">
        <v>30898.48</v>
      </c>
      <c r="DD3177">
        <v>29380.23</v>
      </c>
      <c r="DE3177">
        <v>30894.84</v>
      </c>
      <c r="DF3177">
        <v>27820.75</v>
      </c>
      <c r="DG3177">
        <v>25992.21</v>
      </c>
      <c r="DH3177">
        <v>27452.81</v>
      </c>
      <c r="DI3177">
        <v>25018.25</v>
      </c>
      <c r="DJ3177">
        <v>24569.33</v>
      </c>
      <c r="DK3177">
        <v>39061.699999999997</v>
      </c>
      <c r="DL3177">
        <v>19942.22</v>
      </c>
      <c r="DM3177">
        <v>18341.400000000001</v>
      </c>
      <c r="DN3177">
        <v>19717.169999999998</v>
      </c>
      <c r="DO3177">
        <v>19</v>
      </c>
      <c r="DP3177">
        <v>19</v>
      </c>
    </row>
    <row r="3178" spans="1:120" hidden="1" x14ac:dyDescent="0.25">
      <c r="A3178" t="str">
        <f t="shared" si="49"/>
        <v>Industry_Type-7. Institutional/Government_Elect DA 1-4 (1PM-9PM)_44490_19-19</v>
      </c>
      <c r="B3178" t="s">
        <v>62</v>
      </c>
      <c r="C3178" t="s">
        <v>208</v>
      </c>
      <c r="D3178" t="s">
        <v>61</v>
      </c>
      <c r="E3178" t="s">
        <v>61</v>
      </c>
      <c r="F3178" t="s">
        <v>61</v>
      </c>
      <c r="G3178" t="s">
        <v>35</v>
      </c>
      <c r="H3178" t="s">
        <v>61</v>
      </c>
      <c r="I3178" t="s">
        <v>61</v>
      </c>
      <c r="J3178" t="s">
        <v>61</v>
      </c>
      <c r="K3178" t="s">
        <v>203</v>
      </c>
      <c r="L3178" s="18">
        <v>44490</v>
      </c>
      <c r="M3178">
        <v>19</v>
      </c>
      <c r="N3178">
        <v>19</v>
      </c>
      <c r="O3178" t="s">
        <v>263</v>
      </c>
      <c r="P3178">
        <v>24</v>
      </c>
      <c r="Q3178">
        <v>24</v>
      </c>
      <c r="R3178">
        <v>0</v>
      </c>
      <c r="S3178">
        <v>0</v>
      </c>
      <c r="T3178">
        <v>0</v>
      </c>
      <c r="U3178">
        <v>1</v>
      </c>
      <c r="V3178">
        <v>1</v>
      </c>
      <c r="W3178">
        <v>135.92099999999999</v>
      </c>
      <c r="X3178">
        <v>152.68199999999999</v>
      </c>
      <c r="Y3178">
        <v>148.92400000000001</v>
      </c>
      <c r="Z3178">
        <v>150.77500000000001</v>
      </c>
      <c r="AA3178">
        <v>147.697</v>
      </c>
      <c r="AB3178">
        <v>160.845</v>
      </c>
      <c r="AC3178">
        <v>237.97649999999999</v>
      </c>
      <c r="AD3178">
        <v>326.017</v>
      </c>
      <c r="AE3178">
        <v>406.01299999999998</v>
      </c>
      <c r="AF3178">
        <v>470.83</v>
      </c>
      <c r="AG3178">
        <v>697.76700000000005</v>
      </c>
      <c r="AH3178">
        <v>728.42499999999995</v>
      </c>
      <c r="AI3178">
        <v>749.63900000000001</v>
      </c>
      <c r="AJ3178">
        <v>768.15499999999997</v>
      </c>
      <c r="AK3178">
        <v>783.20299999999997</v>
      </c>
      <c r="AL3178">
        <v>787.02700000000004</v>
      </c>
      <c r="AM3178">
        <v>800.54200000000003</v>
      </c>
      <c r="AN3178">
        <v>882.31200000000001</v>
      </c>
      <c r="AO3178">
        <v>687.21600000000001</v>
      </c>
      <c r="AP3178">
        <v>726.07299999999998</v>
      </c>
      <c r="AQ3178">
        <v>734.85199999999998</v>
      </c>
      <c r="AR3178">
        <v>514.78099999999995</v>
      </c>
      <c r="AS3178">
        <v>158.03</v>
      </c>
      <c r="AT3178">
        <v>133.727</v>
      </c>
      <c r="AU3178">
        <v>62.208333000000003</v>
      </c>
      <c r="AV3178">
        <v>60.956249999999997</v>
      </c>
      <c r="AW3178">
        <v>61.195833</v>
      </c>
      <c r="AX3178">
        <v>61.370832999999998</v>
      </c>
      <c r="AY3178">
        <v>61.162500000000001</v>
      </c>
      <c r="AZ3178">
        <v>60.964582999999998</v>
      </c>
      <c r="BA3178">
        <v>61.089582999999998</v>
      </c>
      <c r="BB3178">
        <v>61.222917000000002</v>
      </c>
      <c r="BC3178">
        <v>61.454166999999998</v>
      </c>
      <c r="BD3178">
        <v>62.204166999999998</v>
      </c>
      <c r="BE3178">
        <v>63.072916999999997</v>
      </c>
      <c r="BF3178">
        <v>64.756249999999994</v>
      </c>
      <c r="BG3178">
        <v>67.875</v>
      </c>
      <c r="BH3178">
        <v>69.712500000000006</v>
      </c>
      <c r="BI3178">
        <v>70.939582999999999</v>
      </c>
      <c r="BJ3178">
        <v>71.568749999999994</v>
      </c>
      <c r="BK3178">
        <v>71.706249999999997</v>
      </c>
      <c r="BL3178">
        <v>70.387500000000003</v>
      </c>
      <c r="BM3178">
        <v>68.46875</v>
      </c>
      <c r="BN3178">
        <v>66.822917000000004</v>
      </c>
      <c r="BO3178">
        <v>65.670833000000002</v>
      </c>
      <c r="BP3178">
        <v>64.90625</v>
      </c>
      <c r="BQ3178">
        <v>64.314582999999999</v>
      </c>
      <c r="BR3178">
        <v>63.8125</v>
      </c>
      <c r="BS3178">
        <v>-3.5637750000000001</v>
      </c>
      <c r="BT3178">
        <v>-15.771699999999999</v>
      </c>
      <c r="BU3178">
        <v>-12.9496</v>
      </c>
      <c r="BV3178">
        <v>-14.008660000000001</v>
      </c>
      <c r="BW3178">
        <v>-7.7763609999999996</v>
      </c>
      <c r="BX3178">
        <v>12.84661</v>
      </c>
      <c r="BY3178">
        <v>-13.34488</v>
      </c>
      <c r="BZ3178">
        <v>9.6397650000000006</v>
      </c>
      <c r="CA3178">
        <v>-11.89331</v>
      </c>
      <c r="CB3178">
        <v>-17.002120000000001</v>
      </c>
      <c r="CC3178">
        <v>-21.925429999999999</v>
      </c>
      <c r="CD3178">
        <v>-7.5168080000000002</v>
      </c>
      <c r="CE3178">
        <v>2.8615170000000001</v>
      </c>
      <c r="CF3178">
        <v>3.3092450000000002</v>
      </c>
      <c r="CG3178">
        <v>2.5704259999999999</v>
      </c>
      <c r="CH3178">
        <v>10.465159999999999</v>
      </c>
      <c r="CI3178">
        <v>-5.3043709999999997</v>
      </c>
      <c r="CJ3178">
        <v>-92.338040000000007</v>
      </c>
      <c r="CK3178">
        <v>59.607729999999997</v>
      </c>
      <c r="CL3178">
        <v>-3.4743499999999998</v>
      </c>
      <c r="CM3178">
        <v>-33.34055</v>
      </c>
      <c r="CN3178">
        <v>7.5181019999999998</v>
      </c>
      <c r="CO3178">
        <v>9.9071300000000004</v>
      </c>
      <c r="CP3178">
        <v>2.154979</v>
      </c>
      <c r="CQ3178">
        <v>1.2441</v>
      </c>
      <c r="CR3178">
        <v>0.76940019999999998</v>
      </c>
      <c r="CS3178">
        <v>1.1606879999999999</v>
      </c>
      <c r="CT3178">
        <v>0.83642709999999998</v>
      </c>
      <c r="CU3178">
        <v>3.2883420000000001</v>
      </c>
      <c r="CV3178">
        <v>15.548069999999999</v>
      </c>
      <c r="CW3178">
        <v>32.243839999999999</v>
      </c>
      <c r="CX3178">
        <v>34.646889999999999</v>
      </c>
      <c r="CY3178">
        <v>35.333889999999997</v>
      </c>
      <c r="CZ3178">
        <v>28.152830000000002</v>
      </c>
      <c r="DA3178">
        <v>25.05583</v>
      </c>
      <c r="DB3178">
        <v>9.8718950000000003</v>
      </c>
      <c r="DC3178">
        <v>9.4498069999999998</v>
      </c>
      <c r="DD3178">
        <v>9.6594010000000008</v>
      </c>
      <c r="DE3178">
        <v>9.5624450000000003</v>
      </c>
      <c r="DF3178">
        <v>9.5669120000000003</v>
      </c>
      <c r="DG3178">
        <v>10.068619999999999</v>
      </c>
      <c r="DH3178">
        <v>10.34646</v>
      </c>
      <c r="DI3178">
        <v>32.140450000000001</v>
      </c>
      <c r="DJ3178">
        <v>109.2546</v>
      </c>
      <c r="DK3178">
        <v>111.72490000000001</v>
      </c>
      <c r="DL3178">
        <v>57.919409999999999</v>
      </c>
      <c r="DM3178">
        <v>9.2896230000000006</v>
      </c>
      <c r="DN3178">
        <v>1.1964840000000001</v>
      </c>
      <c r="DO3178">
        <v>19</v>
      </c>
      <c r="DP3178">
        <v>19</v>
      </c>
    </row>
    <row r="3179" spans="1:120" hidden="1" x14ac:dyDescent="0.25">
      <c r="A3179" t="str">
        <f t="shared" si="49"/>
        <v>LCA-Sierra_Elect DA 1-4 (1PM-9PM)_44490_19-19</v>
      </c>
      <c r="B3179" t="s">
        <v>62</v>
      </c>
      <c r="C3179" t="s">
        <v>206</v>
      </c>
      <c r="D3179" t="s">
        <v>34</v>
      </c>
      <c r="E3179" t="s">
        <v>61</v>
      </c>
      <c r="F3179" t="s">
        <v>61</v>
      </c>
      <c r="G3179" t="s">
        <v>61</v>
      </c>
      <c r="H3179" t="s">
        <v>61</v>
      </c>
      <c r="I3179" t="s">
        <v>61</v>
      </c>
      <c r="J3179" t="s">
        <v>61</v>
      </c>
      <c r="K3179" t="s">
        <v>203</v>
      </c>
      <c r="L3179" s="18">
        <v>44490</v>
      </c>
      <c r="M3179">
        <v>19</v>
      </c>
      <c r="N3179">
        <v>19</v>
      </c>
      <c r="O3179" t="s">
        <v>263</v>
      </c>
      <c r="P3179">
        <v>38</v>
      </c>
      <c r="Q3179">
        <v>38</v>
      </c>
      <c r="R3179">
        <v>0</v>
      </c>
      <c r="S3179">
        <v>1</v>
      </c>
      <c r="T3179">
        <v>0</v>
      </c>
      <c r="U3179">
        <v>0</v>
      </c>
      <c r="V3179">
        <v>1</v>
      </c>
      <c r="W3179">
        <v>501.47500000000002</v>
      </c>
      <c r="X3179">
        <v>482.64</v>
      </c>
      <c r="Y3179">
        <v>453.87200000000001</v>
      </c>
      <c r="Z3179">
        <v>492.68799999999999</v>
      </c>
      <c r="AA3179">
        <v>468.65699999999998</v>
      </c>
      <c r="AB3179">
        <v>541.41300000000001</v>
      </c>
      <c r="AC3179">
        <v>622.33799999999997</v>
      </c>
      <c r="AD3179">
        <v>727.101</v>
      </c>
      <c r="AE3179">
        <v>877.27099999999996</v>
      </c>
      <c r="AF3179">
        <v>972.21799999999996</v>
      </c>
      <c r="AG3179">
        <v>1028.729</v>
      </c>
      <c r="AH3179">
        <v>997.78800000000001</v>
      </c>
      <c r="AI3179">
        <v>989.07</v>
      </c>
      <c r="AJ3179">
        <v>1005.015</v>
      </c>
      <c r="AK3179">
        <v>1075.27</v>
      </c>
      <c r="AL3179">
        <v>1132.1199999999999</v>
      </c>
      <c r="AM3179">
        <v>1168.8779999999999</v>
      </c>
      <c r="AN3179">
        <v>1169.537</v>
      </c>
      <c r="AO3179">
        <v>1031.211</v>
      </c>
      <c r="AP3179">
        <v>1137.5650000000001</v>
      </c>
      <c r="AQ3179">
        <v>987.24400000000003</v>
      </c>
      <c r="AR3179">
        <v>782.20799999999997</v>
      </c>
      <c r="AS3179">
        <v>551.28899999999999</v>
      </c>
      <c r="AT3179">
        <v>514.51900000000001</v>
      </c>
      <c r="AU3179">
        <v>60.471052999999998</v>
      </c>
      <c r="AV3179">
        <v>58.865788999999999</v>
      </c>
      <c r="AW3179">
        <v>59.331578999999998</v>
      </c>
      <c r="AX3179">
        <v>59.652631999999997</v>
      </c>
      <c r="AY3179">
        <v>59.227632</v>
      </c>
      <c r="AZ3179">
        <v>59.205263000000002</v>
      </c>
      <c r="BA3179">
        <v>59.665788999999997</v>
      </c>
      <c r="BB3179">
        <v>59.701315999999998</v>
      </c>
      <c r="BC3179">
        <v>60.152631999999997</v>
      </c>
      <c r="BD3179">
        <v>60.667104999999999</v>
      </c>
      <c r="BE3179">
        <v>59.85</v>
      </c>
      <c r="BF3179">
        <v>59.827632000000001</v>
      </c>
      <c r="BG3179">
        <v>61.298684000000002</v>
      </c>
      <c r="BH3179">
        <v>65.263158000000004</v>
      </c>
      <c r="BI3179">
        <v>68.726315999999997</v>
      </c>
      <c r="BJ3179">
        <v>71.109211000000002</v>
      </c>
      <c r="BK3179">
        <v>71.275000000000006</v>
      </c>
      <c r="BL3179">
        <v>69.872367999999994</v>
      </c>
      <c r="BM3179">
        <v>67.931578999999999</v>
      </c>
      <c r="BN3179">
        <v>65.657894999999996</v>
      </c>
      <c r="BO3179">
        <v>64.248683999999997</v>
      </c>
      <c r="BP3179">
        <v>63.228946999999998</v>
      </c>
      <c r="BQ3179">
        <v>62.527631999999997</v>
      </c>
      <c r="BR3179">
        <v>62.181578999999999</v>
      </c>
      <c r="BS3179">
        <v>-3.8979659999999998</v>
      </c>
      <c r="BT3179">
        <v>20.038229999999999</v>
      </c>
      <c r="BU3179">
        <v>30.33858</v>
      </c>
      <c r="BV3179">
        <v>-8.3092129999999997</v>
      </c>
      <c r="BW3179">
        <v>28.981999999999999</v>
      </c>
      <c r="BX3179">
        <v>13.307270000000001</v>
      </c>
      <c r="BY3179">
        <v>-2.7456360000000002</v>
      </c>
      <c r="BZ3179">
        <v>16.140809999999998</v>
      </c>
      <c r="CA3179">
        <v>-4.4094790000000001</v>
      </c>
      <c r="CB3179">
        <v>-77.570790000000002</v>
      </c>
      <c r="CC3179">
        <v>-115.2388</v>
      </c>
      <c r="CD3179">
        <v>-58.622230000000002</v>
      </c>
      <c r="CE3179">
        <v>-23.779419999999998</v>
      </c>
      <c r="CF3179">
        <v>-9.0495660000000004</v>
      </c>
      <c r="CG3179">
        <v>-38.90869</v>
      </c>
      <c r="CH3179">
        <v>-39.700839999999999</v>
      </c>
      <c r="CI3179">
        <v>-90.403239999999997</v>
      </c>
      <c r="CJ3179">
        <v>-115.3792</v>
      </c>
      <c r="CK3179">
        <v>132.923</v>
      </c>
      <c r="CL3179">
        <v>-34.336770000000001</v>
      </c>
      <c r="CM3179">
        <v>-21.50854</v>
      </c>
      <c r="CN3179">
        <v>-1.9107700000000001</v>
      </c>
      <c r="CO3179">
        <v>3.730693</v>
      </c>
      <c r="CP3179">
        <v>-17.50292</v>
      </c>
      <c r="CQ3179">
        <v>141.233</v>
      </c>
      <c r="CR3179">
        <v>82.590230000000005</v>
      </c>
      <c r="CS3179">
        <v>126.432</v>
      </c>
      <c r="CT3179">
        <v>83.942790000000002</v>
      </c>
      <c r="CU3179">
        <v>73.575519999999997</v>
      </c>
      <c r="CV3179">
        <v>54.444249999999997</v>
      </c>
      <c r="CW3179">
        <v>59.563929999999999</v>
      </c>
      <c r="CX3179">
        <v>78.026859999999999</v>
      </c>
      <c r="CY3179">
        <v>83.500020000000006</v>
      </c>
      <c r="CZ3179">
        <v>157.11609999999999</v>
      </c>
      <c r="DA3179">
        <v>149.9547</v>
      </c>
      <c r="DB3179">
        <v>94.407049999999998</v>
      </c>
      <c r="DC3179">
        <v>57.909149999999997</v>
      </c>
      <c r="DD3179">
        <v>55.802149999999997</v>
      </c>
      <c r="DE3179">
        <v>91.280079999999998</v>
      </c>
      <c r="DF3179">
        <v>136.43469999999999</v>
      </c>
      <c r="DG3179">
        <v>180.99260000000001</v>
      </c>
      <c r="DH3179">
        <v>225.1532</v>
      </c>
      <c r="DI3179">
        <v>161.28579999999999</v>
      </c>
      <c r="DJ3179">
        <v>184.70099999999999</v>
      </c>
      <c r="DK3179">
        <v>187.226</v>
      </c>
      <c r="DL3179">
        <v>127.96129999999999</v>
      </c>
      <c r="DM3179">
        <v>99.891130000000004</v>
      </c>
      <c r="DN3179">
        <v>86.532550000000001</v>
      </c>
      <c r="DO3179">
        <v>19</v>
      </c>
      <c r="DP3179">
        <v>19</v>
      </c>
    </row>
    <row r="3180" spans="1:120" hidden="1" x14ac:dyDescent="0.25">
      <c r="A3180" t="str">
        <f t="shared" si="49"/>
        <v>sublap_id-SLAP_PGEB_Elect DA 1-4 (1PM-9PM)_44490_19-19</v>
      </c>
      <c r="B3180" t="s">
        <v>62</v>
      </c>
      <c r="C3180" t="s">
        <v>287</v>
      </c>
      <c r="D3180" t="s">
        <v>61</v>
      </c>
      <c r="E3180" t="s">
        <v>288</v>
      </c>
      <c r="F3180" t="s">
        <v>61</v>
      </c>
      <c r="G3180" t="s">
        <v>61</v>
      </c>
      <c r="H3180" t="s">
        <v>61</v>
      </c>
      <c r="I3180" t="s">
        <v>61</v>
      </c>
      <c r="J3180" t="s">
        <v>61</v>
      </c>
      <c r="K3180" t="s">
        <v>203</v>
      </c>
      <c r="L3180" s="18">
        <v>44490</v>
      </c>
      <c r="M3180">
        <v>19</v>
      </c>
      <c r="N3180">
        <v>19</v>
      </c>
      <c r="O3180" t="s">
        <v>263</v>
      </c>
      <c r="P3180">
        <v>8</v>
      </c>
      <c r="Q3180">
        <v>8</v>
      </c>
      <c r="R3180">
        <v>0</v>
      </c>
      <c r="S3180">
        <v>0</v>
      </c>
      <c r="T3180">
        <v>1</v>
      </c>
      <c r="U3180">
        <v>1</v>
      </c>
      <c r="V3180">
        <v>1</v>
      </c>
      <c r="W3180">
        <v>49.95</v>
      </c>
      <c r="X3180">
        <v>48.710999999999999</v>
      </c>
      <c r="Y3180">
        <v>48.753</v>
      </c>
      <c r="Z3180">
        <v>48.707999999999998</v>
      </c>
      <c r="AA3180">
        <v>48.781999999999996</v>
      </c>
      <c r="AB3180">
        <v>48.704000000000001</v>
      </c>
      <c r="AC3180">
        <v>56.9255</v>
      </c>
      <c r="AD3180">
        <v>102.922</v>
      </c>
      <c r="AE3180">
        <v>131.65700000000001</v>
      </c>
      <c r="AF3180">
        <v>146.976</v>
      </c>
      <c r="AG3180">
        <v>206.03700000000001</v>
      </c>
      <c r="AH3180">
        <v>218.9136</v>
      </c>
      <c r="AI3180">
        <v>236.3004</v>
      </c>
      <c r="AJ3180">
        <v>236.52699999999999</v>
      </c>
      <c r="AK3180">
        <v>232.381</v>
      </c>
      <c r="AL3180">
        <v>235.964</v>
      </c>
      <c r="AM3180">
        <v>234.71700000000001</v>
      </c>
      <c r="AN3180">
        <v>243.334</v>
      </c>
      <c r="AO3180">
        <v>218.64599999999999</v>
      </c>
      <c r="AP3180">
        <v>218.24100000000001</v>
      </c>
      <c r="AQ3180">
        <v>217.458</v>
      </c>
      <c r="AR3180">
        <v>132.65899999999999</v>
      </c>
      <c r="AS3180">
        <v>51.462000000000003</v>
      </c>
      <c r="AT3180">
        <v>49.701000000000001</v>
      </c>
      <c r="AU3180">
        <v>63.431249999999999</v>
      </c>
      <c r="AV3180">
        <v>61.90625</v>
      </c>
      <c r="AW3180">
        <v>62.143749999999997</v>
      </c>
      <c r="AX3180">
        <v>62.5625</v>
      </c>
      <c r="AY3180">
        <v>62.431249999999999</v>
      </c>
      <c r="AZ3180">
        <v>62.431249999999999</v>
      </c>
      <c r="BA3180">
        <v>62.475000000000001</v>
      </c>
      <c r="BB3180">
        <v>62.768749999999997</v>
      </c>
      <c r="BC3180">
        <v>62.506250000000001</v>
      </c>
      <c r="BD3180">
        <v>63.243749999999999</v>
      </c>
      <c r="BE3180">
        <v>64.162499999999994</v>
      </c>
      <c r="BF3180">
        <v>66.575000000000003</v>
      </c>
      <c r="BG3180">
        <v>72.075000000000003</v>
      </c>
      <c r="BH3180">
        <v>72.362499999999997</v>
      </c>
      <c r="BI3180">
        <v>72.087500000000006</v>
      </c>
      <c r="BJ3180">
        <v>71.45</v>
      </c>
      <c r="BK3180">
        <v>72.193749999999994</v>
      </c>
      <c r="BL3180">
        <v>70.587500000000006</v>
      </c>
      <c r="BM3180">
        <v>69.212500000000006</v>
      </c>
      <c r="BN3180">
        <v>67.693749999999994</v>
      </c>
      <c r="BO3180">
        <v>66.868750000000006</v>
      </c>
      <c r="BP3180">
        <v>66.287499999999994</v>
      </c>
      <c r="BQ3180">
        <v>65.731250000000003</v>
      </c>
      <c r="BR3180">
        <v>65.3125</v>
      </c>
      <c r="BS3180">
        <v>-0.98222390000000004</v>
      </c>
      <c r="BT3180">
        <v>2.2491970000000001</v>
      </c>
      <c r="BU3180">
        <v>2.520664</v>
      </c>
      <c r="BV3180">
        <v>2.4383919999999999</v>
      </c>
      <c r="BW3180">
        <v>4.4487079999999999</v>
      </c>
      <c r="BX3180">
        <v>7.9472160000000001</v>
      </c>
      <c r="BY3180">
        <v>10.358639999999999</v>
      </c>
      <c r="BZ3180">
        <v>3.2322419999999998</v>
      </c>
      <c r="CA3180">
        <v>-16.94557</v>
      </c>
      <c r="CB3180">
        <v>-12.98305</v>
      </c>
      <c r="CC3180">
        <v>-6.3784780000000003</v>
      </c>
      <c r="CD3180">
        <v>-4.123837</v>
      </c>
      <c r="CE3180">
        <v>-7.9051460000000002</v>
      </c>
      <c r="CF3180">
        <v>-1.838897</v>
      </c>
      <c r="CG3180">
        <v>4.1907370000000004</v>
      </c>
      <c r="CH3180">
        <v>4.2256080000000003</v>
      </c>
      <c r="CI3180">
        <v>4.429951</v>
      </c>
      <c r="CJ3180">
        <v>-9.0541900000000002</v>
      </c>
      <c r="CK3180">
        <v>4.6505229999999997</v>
      </c>
      <c r="CL3180">
        <v>8.7023699999999996E-2</v>
      </c>
      <c r="CM3180">
        <v>-8.4260819999999992</v>
      </c>
      <c r="CN3180">
        <v>13.62851</v>
      </c>
      <c r="CO3180">
        <v>4.7373789999999998</v>
      </c>
      <c r="CP3180">
        <v>-7.1834999999999998E-3</v>
      </c>
      <c r="CQ3180">
        <v>0.34862070000000001</v>
      </c>
      <c r="CR3180">
        <v>0.49440849999999997</v>
      </c>
      <c r="CS3180">
        <v>0.49529980000000001</v>
      </c>
      <c r="CT3180">
        <v>0.55178309999999997</v>
      </c>
      <c r="CU3180">
        <v>1.362646</v>
      </c>
      <c r="CV3180">
        <v>2.5146269999999999</v>
      </c>
      <c r="CW3180">
        <v>2.755671</v>
      </c>
      <c r="CX3180">
        <v>6.8877220000000001</v>
      </c>
      <c r="CY3180">
        <v>4.200698</v>
      </c>
      <c r="CZ3180">
        <v>4.7441789999999999</v>
      </c>
      <c r="DA3180">
        <v>5.3837380000000001</v>
      </c>
      <c r="DB3180">
        <v>2.4369999999999998</v>
      </c>
      <c r="DC3180">
        <v>3.5370590000000002</v>
      </c>
      <c r="DD3180">
        <v>3.18466</v>
      </c>
      <c r="DE3180">
        <v>3.3308909999999998</v>
      </c>
      <c r="DF3180">
        <v>2.6974879999999999</v>
      </c>
      <c r="DG3180">
        <v>2.807747</v>
      </c>
      <c r="DH3180">
        <v>2.9565229999999998</v>
      </c>
      <c r="DI3180">
        <v>4.5716919999999996</v>
      </c>
      <c r="DJ3180">
        <v>14.63128</v>
      </c>
      <c r="DK3180">
        <v>16.828620000000001</v>
      </c>
      <c r="DL3180">
        <v>12.171430000000001</v>
      </c>
      <c r="DM3180">
        <v>2.4682059999999999</v>
      </c>
      <c r="DN3180">
        <v>0.25438339999999998</v>
      </c>
      <c r="DO3180">
        <v>19</v>
      </c>
      <c r="DP3180">
        <v>19</v>
      </c>
    </row>
    <row r="3181" spans="1:120" hidden="1" x14ac:dyDescent="0.25">
      <c r="A3181" t="str">
        <f t="shared" si="49"/>
        <v>LCA-Northern Coast_Elect DA 1-4 (1PM-9PM)_44490_19-19</v>
      </c>
      <c r="B3181" t="s">
        <v>62</v>
      </c>
      <c r="C3181" t="s">
        <v>222</v>
      </c>
      <c r="D3181" t="s">
        <v>104</v>
      </c>
      <c r="E3181" t="s">
        <v>61</v>
      </c>
      <c r="F3181" t="s">
        <v>61</v>
      </c>
      <c r="G3181" t="s">
        <v>61</v>
      </c>
      <c r="H3181" t="s">
        <v>61</v>
      </c>
      <c r="I3181" t="s">
        <v>61</v>
      </c>
      <c r="J3181" t="s">
        <v>61</v>
      </c>
      <c r="K3181" t="s">
        <v>203</v>
      </c>
      <c r="L3181" s="18">
        <v>44490</v>
      </c>
      <c r="M3181">
        <v>19</v>
      </c>
      <c r="N3181">
        <v>19</v>
      </c>
      <c r="O3181" t="s">
        <v>263</v>
      </c>
      <c r="P3181">
        <v>1</v>
      </c>
      <c r="Q3181">
        <v>1</v>
      </c>
      <c r="R3181">
        <v>0</v>
      </c>
      <c r="S3181">
        <v>0</v>
      </c>
      <c r="T3181">
        <v>1</v>
      </c>
      <c r="U3181">
        <v>0</v>
      </c>
      <c r="V3181">
        <v>1</v>
      </c>
      <c r="W3181">
        <v>8.16</v>
      </c>
      <c r="X3181">
        <v>8.16</v>
      </c>
      <c r="Y3181">
        <v>8.16</v>
      </c>
      <c r="Z3181">
        <v>8.16</v>
      </c>
      <c r="AA3181">
        <v>8.2799999999999994</v>
      </c>
      <c r="AB3181">
        <v>8.16</v>
      </c>
      <c r="AC3181">
        <v>8.2799999999999994</v>
      </c>
      <c r="AD3181">
        <v>15.12</v>
      </c>
      <c r="AE3181">
        <v>15.72</v>
      </c>
      <c r="AF3181">
        <v>20.399999999999999</v>
      </c>
      <c r="AG3181">
        <v>33.36</v>
      </c>
      <c r="AH3181">
        <v>35.64</v>
      </c>
      <c r="AI3181">
        <v>36.119999999999997</v>
      </c>
      <c r="AJ3181">
        <v>36.6</v>
      </c>
      <c r="AK3181">
        <v>36.72</v>
      </c>
      <c r="AL3181">
        <v>37.56</v>
      </c>
      <c r="AM3181">
        <v>40.799999999999997</v>
      </c>
      <c r="AN3181">
        <v>48.36</v>
      </c>
      <c r="AO3181">
        <v>30.12</v>
      </c>
      <c r="AP3181">
        <v>35.04</v>
      </c>
      <c r="AQ3181">
        <v>35.520000000000003</v>
      </c>
      <c r="AR3181">
        <v>24.6</v>
      </c>
      <c r="AS3181">
        <v>8.2799999999999994</v>
      </c>
      <c r="AT3181">
        <v>8.16</v>
      </c>
      <c r="AU3181">
        <v>60.75</v>
      </c>
      <c r="AV3181">
        <v>59.85</v>
      </c>
      <c r="AW3181">
        <v>59.85</v>
      </c>
      <c r="AX3181">
        <v>60.05</v>
      </c>
      <c r="AY3181">
        <v>60.15</v>
      </c>
      <c r="AZ3181">
        <v>60.3</v>
      </c>
      <c r="BA3181">
        <v>60.4</v>
      </c>
      <c r="BB3181">
        <v>60.5</v>
      </c>
      <c r="BC3181">
        <v>60.8</v>
      </c>
      <c r="BD3181">
        <v>61.4</v>
      </c>
      <c r="BE3181">
        <v>62.4</v>
      </c>
      <c r="BF3181">
        <v>63.35</v>
      </c>
      <c r="BG3181">
        <v>64</v>
      </c>
      <c r="BH3181">
        <v>64.25</v>
      </c>
      <c r="BI3181">
        <v>64.2</v>
      </c>
      <c r="BJ3181">
        <v>64.05</v>
      </c>
      <c r="BK3181">
        <v>63.95</v>
      </c>
      <c r="BL3181">
        <v>63.75</v>
      </c>
      <c r="BM3181">
        <v>63.65</v>
      </c>
      <c r="BN3181">
        <v>63.5</v>
      </c>
      <c r="BO3181">
        <v>62.9</v>
      </c>
      <c r="BP3181">
        <v>62.4</v>
      </c>
      <c r="BQ3181">
        <v>61.9</v>
      </c>
      <c r="BR3181">
        <v>61.65</v>
      </c>
      <c r="BS3181">
        <v>-2.2094699999999998E-2</v>
      </c>
      <c r="BT3181">
        <v>-0.1242476</v>
      </c>
      <c r="BU3181">
        <v>-7.0701600000000003E-2</v>
      </c>
      <c r="BV3181">
        <v>-6.9686899999999996E-2</v>
      </c>
      <c r="BW3181">
        <v>-0.2236214</v>
      </c>
      <c r="BX3181">
        <v>2.7537150000000001</v>
      </c>
      <c r="BY3181">
        <v>2.594201</v>
      </c>
      <c r="BZ3181">
        <v>-2.6226430000000001</v>
      </c>
      <c r="CA3181">
        <v>-1.308443</v>
      </c>
      <c r="CB3181">
        <v>-1.156101</v>
      </c>
      <c r="CC3181">
        <v>-1.8381479999999999</v>
      </c>
      <c r="CD3181">
        <v>-2.7401049999999998</v>
      </c>
      <c r="CE3181">
        <v>-1.7573049999999999</v>
      </c>
      <c r="CF3181">
        <v>-1.904644</v>
      </c>
      <c r="CG3181">
        <v>-1.189846</v>
      </c>
      <c r="CH3181">
        <v>-1.698334</v>
      </c>
      <c r="CI3181">
        <v>-5.4199869999999999</v>
      </c>
      <c r="CJ3181">
        <v>-13.860519999999999</v>
      </c>
      <c r="CK3181">
        <v>3.5810529999999998</v>
      </c>
      <c r="CL3181">
        <v>-0.79190059999999995</v>
      </c>
      <c r="CM3181">
        <v>-2.3419569999999998</v>
      </c>
      <c r="CN3181">
        <v>-0.78574750000000004</v>
      </c>
      <c r="CO3181">
        <v>1.5869899999999999</v>
      </c>
      <c r="CP3181">
        <v>0.58189299999999999</v>
      </c>
      <c r="CQ3181">
        <v>6.4378599999999994E-2</v>
      </c>
      <c r="CR3181">
        <v>6.0730600000000003E-2</v>
      </c>
      <c r="CS3181">
        <v>5.9577100000000001E-2</v>
      </c>
      <c r="CT3181">
        <v>6.0198000000000002E-2</v>
      </c>
      <c r="CU3181">
        <v>6.7587400000000006E-2</v>
      </c>
      <c r="CV3181">
        <v>0.25856709999999999</v>
      </c>
      <c r="CW3181">
        <v>0.1655373</v>
      </c>
      <c r="CX3181">
        <v>0.2372639</v>
      </c>
      <c r="CY3181">
        <v>0.20233110000000001</v>
      </c>
      <c r="CZ3181">
        <v>0.1135901</v>
      </c>
      <c r="DA3181">
        <v>0.57733230000000002</v>
      </c>
      <c r="DB3181">
        <v>0.1912344</v>
      </c>
      <c r="DC3181">
        <v>0.20086209999999999</v>
      </c>
      <c r="DD3181">
        <v>0.213697</v>
      </c>
      <c r="DE3181">
        <v>0.21551380000000001</v>
      </c>
      <c r="DF3181">
        <v>0.21546680000000001</v>
      </c>
      <c r="DG3181">
        <v>0.26907170000000002</v>
      </c>
      <c r="DH3181">
        <v>0.25279740000000001</v>
      </c>
      <c r="DI3181">
        <v>0.4055646</v>
      </c>
      <c r="DJ3181">
        <v>1.801728</v>
      </c>
      <c r="DK3181">
        <v>1.671586</v>
      </c>
      <c r="DL3181">
        <v>1.0455129999999999</v>
      </c>
      <c r="DM3181">
        <v>0.47146199999999999</v>
      </c>
      <c r="DN3181">
        <v>0.20441590000000001</v>
      </c>
      <c r="DO3181">
        <v>19</v>
      </c>
      <c r="DP3181">
        <v>19</v>
      </c>
    </row>
    <row r="3182" spans="1:120" hidden="1" x14ac:dyDescent="0.25">
      <c r="A3182" t="str">
        <f t="shared" si="49"/>
        <v>Industry_Type-1. Agriculture, Mining &amp; Construction_Elect DA 1-4 (1PM-9PM)_44490_19-19</v>
      </c>
      <c r="B3182" t="s">
        <v>62</v>
      </c>
      <c r="C3182" t="s">
        <v>211</v>
      </c>
      <c r="D3182" t="s">
        <v>61</v>
      </c>
      <c r="E3182" t="s">
        <v>61</v>
      </c>
      <c r="F3182" t="s">
        <v>61</v>
      </c>
      <c r="G3182" t="s">
        <v>30</v>
      </c>
      <c r="H3182" t="s">
        <v>61</v>
      </c>
      <c r="I3182" t="s">
        <v>61</v>
      </c>
      <c r="J3182" t="s">
        <v>61</v>
      </c>
      <c r="K3182" t="s">
        <v>203</v>
      </c>
      <c r="L3182" s="18">
        <v>44490</v>
      </c>
      <c r="M3182">
        <v>19</v>
      </c>
      <c r="N3182">
        <v>19</v>
      </c>
      <c r="O3182" t="s">
        <v>263</v>
      </c>
      <c r="P3182">
        <v>1</v>
      </c>
      <c r="Q3182">
        <v>1</v>
      </c>
      <c r="R3182">
        <v>0</v>
      </c>
      <c r="S3182">
        <v>0</v>
      </c>
      <c r="T3182">
        <v>1</v>
      </c>
      <c r="U3182">
        <v>0</v>
      </c>
      <c r="V3182">
        <v>1</v>
      </c>
      <c r="W3182">
        <v>381.6</v>
      </c>
      <c r="X3182">
        <v>391.2</v>
      </c>
      <c r="Y3182">
        <v>379.6</v>
      </c>
      <c r="Z3182">
        <v>333.6</v>
      </c>
      <c r="AA3182">
        <v>398.4</v>
      </c>
      <c r="AB3182">
        <v>507.2</v>
      </c>
      <c r="AC3182">
        <v>664</v>
      </c>
      <c r="AD3182">
        <v>672.8</v>
      </c>
      <c r="AE3182">
        <v>656.4</v>
      </c>
      <c r="AF3182">
        <v>463.2</v>
      </c>
      <c r="AG3182">
        <v>412</v>
      </c>
      <c r="AH3182">
        <v>324.39999999999998</v>
      </c>
      <c r="AI3182">
        <v>298.8</v>
      </c>
      <c r="AJ3182">
        <v>416</v>
      </c>
      <c r="AK3182">
        <v>521.20000000000005</v>
      </c>
      <c r="AL3182">
        <v>565.6</v>
      </c>
      <c r="AM3182">
        <v>717.6</v>
      </c>
      <c r="AN3182">
        <v>810.4</v>
      </c>
      <c r="AO3182">
        <v>552</v>
      </c>
      <c r="AP3182">
        <v>528.79999999999995</v>
      </c>
      <c r="AQ3182">
        <v>493.6</v>
      </c>
      <c r="AR3182">
        <v>477.2</v>
      </c>
      <c r="AS3182">
        <v>456</v>
      </c>
      <c r="AT3182">
        <v>436</v>
      </c>
      <c r="AU3182">
        <v>66.2</v>
      </c>
      <c r="AV3182">
        <v>64.8</v>
      </c>
      <c r="AW3182">
        <v>64.150000000000006</v>
      </c>
      <c r="AX3182">
        <v>63.4</v>
      </c>
      <c r="AY3182">
        <v>62.5</v>
      </c>
      <c r="AZ3182">
        <v>61.1</v>
      </c>
      <c r="BA3182">
        <v>59.65</v>
      </c>
      <c r="BB3182">
        <v>59.3</v>
      </c>
      <c r="BC3182">
        <v>60.3</v>
      </c>
      <c r="BD3182">
        <v>63.15</v>
      </c>
      <c r="BE3182">
        <v>68.7</v>
      </c>
      <c r="BF3182">
        <v>73.75</v>
      </c>
      <c r="BG3182">
        <v>76.400000000000006</v>
      </c>
      <c r="BH3182">
        <v>78.05</v>
      </c>
      <c r="BI3182">
        <v>80.2</v>
      </c>
      <c r="BJ3182">
        <v>81.099999999999994</v>
      </c>
      <c r="BK3182">
        <v>81</v>
      </c>
      <c r="BL3182">
        <v>80.900000000000006</v>
      </c>
      <c r="BM3182">
        <v>79.3</v>
      </c>
      <c r="BN3182">
        <v>75.75</v>
      </c>
      <c r="BO3182">
        <v>72</v>
      </c>
      <c r="BP3182">
        <v>70.349999999999994</v>
      </c>
      <c r="BQ3182">
        <v>70.599999999999994</v>
      </c>
      <c r="BR3182">
        <v>68.599999999999994</v>
      </c>
      <c r="BS3182">
        <v>-5.4636230000000001</v>
      </c>
      <c r="BT3182">
        <v>-13.626620000000001</v>
      </c>
      <c r="BU3182">
        <v>-51.165950000000002</v>
      </c>
      <c r="BV3182">
        <v>-35.658839999999998</v>
      </c>
      <c r="BW3182">
        <v>-47.707979999999999</v>
      </c>
      <c r="BX3182">
        <v>0.85305790000000004</v>
      </c>
      <c r="BY3182">
        <v>22.745059999999999</v>
      </c>
      <c r="BZ3182">
        <v>48.383969999999998</v>
      </c>
      <c r="CA3182">
        <v>-1.075928</v>
      </c>
      <c r="CB3182">
        <v>-33.779600000000002</v>
      </c>
      <c r="CC3182">
        <v>-75.220460000000003</v>
      </c>
      <c r="CD3182">
        <v>-97.102159999999998</v>
      </c>
      <c r="CE3182">
        <v>-80.1785</v>
      </c>
      <c r="CF3182">
        <v>-165.26490000000001</v>
      </c>
      <c r="CG3182">
        <v>-276.43029999999999</v>
      </c>
      <c r="CH3182">
        <v>-277.55020000000002</v>
      </c>
      <c r="CI3182">
        <v>-259.3879</v>
      </c>
      <c r="CJ3182">
        <v>-254.4828</v>
      </c>
      <c r="CK3182">
        <v>38.799619999999997</v>
      </c>
      <c r="CL3182">
        <v>10.890319999999999</v>
      </c>
      <c r="CM3182">
        <v>12.61533</v>
      </c>
      <c r="CN3182">
        <v>-20.278199999999998</v>
      </c>
      <c r="CO3182">
        <v>-36.165129999999998</v>
      </c>
      <c r="CP3182">
        <v>-34.78595</v>
      </c>
      <c r="CQ3182">
        <v>274.7724</v>
      </c>
      <c r="CR3182">
        <v>154.97559999999999</v>
      </c>
      <c r="CS3182">
        <v>91.6126</v>
      </c>
      <c r="CT3182">
        <v>56.55997</v>
      </c>
      <c r="CU3182">
        <v>71.019409999999993</v>
      </c>
      <c r="CV3182">
        <v>106.9259</v>
      </c>
      <c r="CW3182">
        <v>84.413349999999994</v>
      </c>
      <c r="CX3182">
        <v>105.6044</v>
      </c>
      <c r="CY3182">
        <v>79.669820000000001</v>
      </c>
      <c r="CZ3182">
        <v>200.3261</v>
      </c>
      <c r="DA3182">
        <v>451.66300000000001</v>
      </c>
      <c r="DB3182">
        <v>1009.869</v>
      </c>
      <c r="DC3182">
        <v>668.10919999999999</v>
      </c>
      <c r="DD3182">
        <v>789.23810000000003</v>
      </c>
      <c r="DE3182">
        <v>691.96939999999995</v>
      </c>
      <c r="DF3182">
        <v>466.18950000000001</v>
      </c>
      <c r="DG3182">
        <v>584.22519999999997</v>
      </c>
      <c r="DH3182">
        <v>467.24759999999998</v>
      </c>
      <c r="DI3182">
        <v>412.30500000000001</v>
      </c>
      <c r="DJ3182">
        <v>227.04939999999999</v>
      </c>
      <c r="DK3182">
        <v>256.7407</v>
      </c>
      <c r="DL3182">
        <v>246.8623</v>
      </c>
      <c r="DM3182">
        <v>198.21209999999999</v>
      </c>
      <c r="DN3182">
        <v>286.68380000000002</v>
      </c>
      <c r="DO3182">
        <v>19</v>
      </c>
      <c r="DP3182">
        <v>19</v>
      </c>
    </row>
    <row r="3183" spans="1:120" hidden="1" x14ac:dyDescent="0.25">
      <c r="A3183" t="str">
        <f t="shared" si="49"/>
        <v>Industry_Type-7. Institutional/Government_Elect DA 1-4 (1PM-9PM)_44490_19-20</v>
      </c>
      <c r="B3183" t="s">
        <v>62</v>
      </c>
      <c r="C3183" t="s">
        <v>208</v>
      </c>
      <c r="D3183" t="s">
        <v>61</v>
      </c>
      <c r="E3183" t="s">
        <v>61</v>
      </c>
      <c r="F3183" t="s">
        <v>61</v>
      </c>
      <c r="G3183" t="s">
        <v>35</v>
      </c>
      <c r="H3183" t="s">
        <v>61</v>
      </c>
      <c r="I3183" t="s">
        <v>61</v>
      </c>
      <c r="J3183" t="s">
        <v>61</v>
      </c>
      <c r="K3183" t="s">
        <v>203</v>
      </c>
      <c r="L3183" s="18">
        <v>44490</v>
      </c>
      <c r="M3183">
        <v>19</v>
      </c>
      <c r="N3183">
        <v>20</v>
      </c>
      <c r="O3183" t="s">
        <v>263</v>
      </c>
      <c r="P3183">
        <v>1</v>
      </c>
      <c r="Q3183">
        <v>1</v>
      </c>
      <c r="R3183">
        <v>0</v>
      </c>
      <c r="S3183">
        <v>0</v>
      </c>
      <c r="T3183">
        <v>1</v>
      </c>
      <c r="U3183">
        <v>0</v>
      </c>
      <c r="V3183">
        <v>1</v>
      </c>
      <c r="W3183">
        <v>4.6399999999999997</v>
      </c>
      <c r="X3183">
        <v>4.6399999999999997</v>
      </c>
      <c r="Y3183">
        <v>4.8</v>
      </c>
      <c r="Z3183">
        <v>4.4000000000000004</v>
      </c>
      <c r="AA3183">
        <v>4.32</v>
      </c>
      <c r="AB3183">
        <v>4.32</v>
      </c>
      <c r="AC3183">
        <v>6.96</v>
      </c>
      <c r="AD3183">
        <v>8.24</v>
      </c>
      <c r="AE3183">
        <v>8.8000000000000007</v>
      </c>
      <c r="AF3183">
        <v>13.36</v>
      </c>
      <c r="AG3183">
        <v>31.36</v>
      </c>
      <c r="AH3183">
        <v>31.04</v>
      </c>
      <c r="AI3183">
        <v>32.96</v>
      </c>
      <c r="AJ3183">
        <v>34.72</v>
      </c>
      <c r="AK3183">
        <v>32.479999999999997</v>
      </c>
      <c r="AL3183">
        <v>36.56</v>
      </c>
      <c r="AM3183">
        <v>35.68</v>
      </c>
      <c r="AN3183">
        <v>37.6</v>
      </c>
      <c r="AO3183">
        <v>33.6</v>
      </c>
      <c r="AP3183">
        <v>33.68</v>
      </c>
      <c r="AQ3183">
        <v>30.56</v>
      </c>
      <c r="AR3183">
        <v>21.6</v>
      </c>
      <c r="AS3183">
        <v>4.4000000000000004</v>
      </c>
      <c r="AT3183">
        <v>4.6399999999999997</v>
      </c>
      <c r="AU3183">
        <v>60.75</v>
      </c>
      <c r="AV3183">
        <v>59.85</v>
      </c>
      <c r="AW3183">
        <v>59.85</v>
      </c>
      <c r="AX3183">
        <v>60.05</v>
      </c>
      <c r="AY3183">
        <v>60.15</v>
      </c>
      <c r="AZ3183">
        <v>60.3</v>
      </c>
      <c r="BA3183">
        <v>60.4</v>
      </c>
      <c r="BB3183">
        <v>60.5</v>
      </c>
      <c r="BC3183">
        <v>60.8</v>
      </c>
      <c r="BD3183">
        <v>61.4</v>
      </c>
      <c r="BE3183">
        <v>62.4</v>
      </c>
      <c r="BF3183">
        <v>63.35</v>
      </c>
      <c r="BG3183">
        <v>64</v>
      </c>
      <c r="BH3183">
        <v>64.25</v>
      </c>
      <c r="BI3183">
        <v>64.2</v>
      </c>
      <c r="BJ3183">
        <v>64.05</v>
      </c>
      <c r="BK3183">
        <v>63.95</v>
      </c>
      <c r="BL3183">
        <v>63.75</v>
      </c>
      <c r="BM3183">
        <v>63.65</v>
      </c>
      <c r="BN3183">
        <v>63.5</v>
      </c>
      <c r="BO3183">
        <v>62.9</v>
      </c>
      <c r="BP3183">
        <v>62.4</v>
      </c>
      <c r="BQ3183">
        <v>61.9</v>
      </c>
      <c r="BR3183">
        <v>61.65</v>
      </c>
      <c r="BS3183">
        <v>1.0065310000000001</v>
      </c>
      <c r="BT3183">
        <v>1.00945</v>
      </c>
      <c r="BU3183">
        <v>0.63976960000000005</v>
      </c>
      <c r="BV3183">
        <v>1.00023</v>
      </c>
      <c r="BW3183">
        <v>1.1293040000000001</v>
      </c>
      <c r="BX3183">
        <v>1.4661329999999999</v>
      </c>
      <c r="BY3183">
        <v>8.6238899999999993E-2</v>
      </c>
      <c r="BZ3183">
        <v>-1.6779200000000001</v>
      </c>
      <c r="CA3183">
        <v>-1.455554</v>
      </c>
      <c r="CB3183">
        <v>0.35558699999999999</v>
      </c>
      <c r="CC3183">
        <v>-2.7162670000000002</v>
      </c>
      <c r="CD3183">
        <v>1.8230360000000001</v>
      </c>
      <c r="CE3183">
        <v>0.96667099999999995</v>
      </c>
      <c r="CF3183">
        <v>1.095825</v>
      </c>
      <c r="CG3183">
        <v>3.8813439999999999</v>
      </c>
      <c r="CH3183">
        <v>-0.45988079999999998</v>
      </c>
      <c r="CI3183">
        <v>0.86190800000000001</v>
      </c>
      <c r="CJ3183">
        <v>-2.2363620000000002</v>
      </c>
      <c r="CK3183">
        <v>-3.6815599999999997E-2</v>
      </c>
      <c r="CL3183">
        <v>-0.64437100000000003</v>
      </c>
      <c r="CM3183">
        <v>0.22946739999999999</v>
      </c>
      <c r="CN3183">
        <v>-0.63894079999999998</v>
      </c>
      <c r="CO3183">
        <v>1.543865</v>
      </c>
      <c r="CP3183">
        <v>0.47326659999999998</v>
      </c>
      <c r="CQ3183">
        <v>0.13319549999999999</v>
      </c>
      <c r="CR3183">
        <v>4.79394E-2</v>
      </c>
      <c r="CS3183">
        <v>4.51446E-2</v>
      </c>
      <c r="CT3183">
        <v>4.0723200000000001E-2</v>
      </c>
      <c r="CU3183">
        <v>4.2195499999999997E-2</v>
      </c>
      <c r="CV3183">
        <v>0.1034581</v>
      </c>
      <c r="CW3183">
        <v>6.7948400000000006E-2</v>
      </c>
      <c r="CX3183">
        <v>4.2339799999999997E-2</v>
      </c>
      <c r="CY3183">
        <v>6.5261799999999995E-2</v>
      </c>
      <c r="CZ3183">
        <v>0.24539340000000001</v>
      </c>
      <c r="DA3183">
        <v>1.2190129999999999</v>
      </c>
      <c r="DB3183">
        <v>0.27832879999999999</v>
      </c>
      <c r="DC3183">
        <v>0.2505753</v>
      </c>
      <c r="DD3183">
        <v>0.28979070000000001</v>
      </c>
      <c r="DE3183">
        <v>0.2421382</v>
      </c>
      <c r="DF3183">
        <v>0.25363200000000002</v>
      </c>
      <c r="DG3183">
        <v>0.2220171</v>
      </c>
      <c r="DH3183">
        <v>0.27199980000000001</v>
      </c>
      <c r="DI3183">
        <v>0.74071310000000001</v>
      </c>
      <c r="DJ3183">
        <v>2.9247990000000001</v>
      </c>
      <c r="DK3183">
        <v>2.9796640000000001</v>
      </c>
      <c r="DL3183">
        <v>2.370914</v>
      </c>
      <c r="DM3183">
        <v>1.2907310000000001</v>
      </c>
      <c r="DN3183">
        <v>0.99736950000000002</v>
      </c>
      <c r="DO3183">
        <v>19</v>
      </c>
      <c r="DP3183">
        <v>20</v>
      </c>
    </row>
    <row r="3184" spans="1:120" hidden="1" x14ac:dyDescent="0.25">
      <c r="A3184" t="str">
        <f t="shared" si="49"/>
        <v>Industry_Type-2. Manufacturing_Elect DA 1-4 (1PM-9PM)_44490_19-19</v>
      </c>
      <c r="B3184" t="s">
        <v>62</v>
      </c>
      <c r="C3184" t="s">
        <v>218</v>
      </c>
      <c r="D3184" t="s">
        <v>61</v>
      </c>
      <c r="E3184" t="s">
        <v>61</v>
      </c>
      <c r="F3184" t="s">
        <v>61</v>
      </c>
      <c r="G3184" t="s">
        <v>38</v>
      </c>
      <c r="H3184" t="s">
        <v>61</v>
      </c>
      <c r="I3184" t="s">
        <v>61</v>
      </c>
      <c r="J3184" t="s">
        <v>61</v>
      </c>
      <c r="K3184" t="s">
        <v>203</v>
      </c>
      <c r="L3184" s="18">
        <v>44490</v>
      </c>
      <c r="M3184">
        <v>19</v>
      </c>
      <c r="N3184">
        <v>19</v>
      </c>
      <c r="O3184" t="s">
        <v>263</v>
      </c>
      <c r="P3184">
        <v>13</v>
      </c>
      <c r="Q3184">
        <v>13</v>
      </c>
      <c r="R3184">
        <v>0</v>
      </c>
      <c r="S3184">
        <v>0</v>
      </c>
      <c r="T3184">
        <v>1</v>
      </c>
      <c r="U3184">
        <v>1</v>
      </c>
      <c r="V3184">
        <v>1</v>
      </c>
      <c r="W3184">
        <v>16963.992999999999</v>
      </c>
      <c r="X3184">
        <v>17132.162</v>
      </c>
      <c r="Y3184">
        <v>16973.539000000001</v>
      </c>
      <c r="Z3184">
        <v>16943.330999999998</v>
      </c>
      <c r="AA3184">
        <v>16986.132000000001</v>
      </c>
      <c r="AB3184">
        <v>16658.927</v>
      </c>
      <c r="AC3184">
        <v>16686.448</v>
      </c>
      <c r="AD3184">
        <v>16784.728999999999</v>
      </c>
      <c r="AE3184">
        <v>17230.562999999998</v>
      </c>
      <c r="AF3184">
        <v>16689.953000000001</v>
      </c>
      <c r="AG3184">
        <v>17128.742999999999</v>
      </c>
      <c r="AH3184">
        <v>17081.254000000001</v>
      </c>
      <c r="AI3184">
        <v>16693.476999999999</v>
      </c>
      <c r="AJ3184">
        <v>16892.994999999999</v>
      </c>
      <c r="AK3184">
        <v>16901.732</v>
      </c>
      <c r="AL3184">
        <v>17042.537</v>
      </c>
      <c r="AM3184">
        <v>17130.472000000002</v>
      </c>
      <c r="AN3184">
        <v>16407.564999999999</v>
      </c>
      <c r="AO3184">
        <v>15412.931</v>
      </c>
      <c r="AP3184">
        <v>17037.712</v>
      </c>
      <c r="AQ3184">
        <v>17785.746999999999</v>
      </c>
      <c r="AR3184">
        <v>17706.012999999999</v>
      </c>
      <c r="AS3184">
        <v>17209.726999999999</v>
      </c>
      <c r="AT3184">
        <v>17120.035</v>
      </c>
      <c r="AU3184">
        <v>65.311537999999999</v>
      </c>
      <c r="AV3184">
        <v>64.342308000000003</v>
      </c>
      <c r="AW3184">
        <v>64.015384999999995</v>
      </c>
      <c r="AX3184">
        <v>63.238461999999998</v>
      </c>
      <c r="AY3184">
        <v>63.119230999999999</v>
      </c>
      <c r="AZ3184">
        <v>62.796154000000001</v>
      </c>
      <c r="BA3184">
        <v>62.073076999999998</v>
      </c>
      <c r="BB3184">
        <v>61.696154</v>
      </c>
      <c r="BC3184">
        <v>62.211537999999997</v>
      </c>
      <c r="BD3184">
        <v>63.930768999999998</v>
      </c>
      <c r="BE3184">
        <v>67.434614999999994</v>
      </c>
      <c r="BF3184">
        <v>71.3</v>
      </c>
      <c r="BG3184">
        <v>74.219230999999994</v>
      </c>
      <c r="BH3184">
        <v>75.411537999999993</v>
      </c>
      <c r="BI3184">
        <v>76.807692000000003</v>
      </c>
      <c r="BJ3184">
        <v>77.680768999999998</v>
      </c>
      <c r="BK3184">
        <v>78.119230999999999</v>
      </c>
      <c r="BL3184">
        <v>77.184614999999994</v>
      </c>
      <c r="BM3184">
        <v>75.342308000000003</v>
      </c>
      <c r="BN3184">
        <v>72.519231000000005</v>
      </c>
      <c r="BO3184">
        <v>69.603846000000004</v>
      </c>
      <c r="BP3184">
        <v>68.061537999999999</v>
      </c>
      <c r="BQ3184">
        <v>67.665385000000001</v>
      </c>
      <c r="BR3184">
        <v>66.688462000000001</v>
      </c>
      <c r="BS3184">
        <v>-343.31139999999999</v>
      </c>
      <c r="BT3184">
        <v>-414.99160000000001</v>
      </c>
      <c r="BU3184">
        <v>-334.18549999999999</v>
      </c>
      <c r="BV3184">
        <v>-418.81049999999999</v>
      </c>
      <c r="BW3184">
        <v>-478.92250000000001</v>
      </c>
      <c r="BX3184">
        <v>-141.0172</v>
      </c>
      <c r="BY3184">
        <v>-57.756160000000001</v>
      </c>
      <c r="BZ3184">
        <v>215.7362</v>
      </c>
      <c r="CA3184">
        <v>-114.9451</v>
      </c>
      <c r="CB3184">
        <v>565.78530000000001</v>
      </c>
      <c r="CC3184">
        <v>324.59140000000002</v>
      </c>
      <c r="CD3184">
        <v>456.94009999999997</v>
      </c>
      <c r="CE3184">
        <v>903.25229999999999</v>
      </c>
      <c r="CF3184">
        <v>563.52099999999996</v>
      </c>
      <c r="CG3184">
        <v>476.52719999999999</v>
      </c>
      <c r="CH3184">
        <v>351.5659</v>
      </c>
      <c r="CI3184">
        <v>196.47040000000001</v>
      </c>
      <c r="CJ3184">
        <v>954.59220000000005</v>
      </c>
      <c r="CK3184">
        <v>1843.441</v>
      </c>
      <c r="CL3184">
        <v>262.76799999999997</v>
      </c>
      <c r="CM3184">
        <v>-522.28480000000002</v>
      </c>
      <c r="CN3184">
        <v>-679.02440000000001</v>
      </c>
      <c r="CO3184">
        <v>-357.04399999999998</v>
      </c>
      <c r="CP3184">
        <v>-422.36880000000002</v>
      </c>
      <c r="CQ3184">
        <v>17918.38</v>
      </c>
      <c r="CR3184">
        <v>9015.4969999999994</v>
      </c>
      <c r="CS3184">
        <v>9764.9860000000008</v>
      </c>
      <c r="CT3184">
        <v>11128.41</v>
      </c>
      <c r="CU3184">
        <v>6416.7</v>
      </c>
      <c r="CV3184">
        <v>5337.3429999999998</v>
      </c>
      <c r="CW3184">
        <v>3931.7260000000001</v>
      </c>
      <c r="CX3184">
        <v>3918.779</v>
      </c>
      <c r="CY3184">
        <v>5704.5240000000003</v>
      </c>
      <c r="CZ3184">
        <v>10380.129999999999</v>
      </c>
      <c r="DA3184">
        <v>13443.05</v>
      </c>
      <c r="DB3184">
        <v>21038.26</v>
      </c>
      <c r="DC3184">
        <v>23633.91</v>
      </c>
      <c r="DD3184">
        <v>22643.13</v>
      </c>
      <c r="DE3184">
        <v>21596.15</v>
      </c>
      <c r="DF3184">
        <v>20938.72</v>
      </c>
      <c r="DG3184">
        <v>19227.22</v>
      </c>
      <c r="DH3184">
        <v>19299.919999999998</v>
      </c>
      <c r="DI3184">
        <v>16108.56</v>
      </c>
      <c r="DJ3184">
        <v>16233.04</v>
      </c>
      <c r="DK3184">
        <v>28579.93</v>
      </c>
      <c r="DL3184">
        <v>14421.26</v>
      </c>
      <c r="DM3184">
        <v>12999.6</v>
      </c>
      <c r="DN3184">
        <v>12989.22</v>
      </c>
      <c r="DO3184">
        <v>19</v>
      </c>
      <c r="DP3184">
        <v>19</v>
      </c>
    </row>
    <row r="3185" spans="1:120" hidden="1" x14ac:dyDescent="0.25">
      <c r="A3185" t="str">
        <f t="shared" si="49"/>
        <v>LCA-Stockton_Elect DA 1-4 (1PM-9PM)_44490_19-19</v>
      </c>
      <c r="B3185" t="s">
        <v>62</v>
      </c>
      <c r="C3185" t="s">
        <v>213</v>
      </c>
      <c r="D3185" t="s">
        <v>39</v>
      </c>
      <c r="E3185" t="s">
        <v>61</v>
      </c>
      <c r="F3185" t="s">
        <v>61</v>
      </c>
      <c r="G3185" t="s">
        <v>61</v>
      </c>
      <c r="H3185" t="s">
        <v>61</v>
      </c>
      <c r="I3185" t="s">
        <v>61</v>
      </c>
      <c r="J3185" t="s">
        <v>61</v>
      </c>
      <c r="K3185" t="s">
        <v>203</v>
      </c>
      <c r="L3185" s="18">
        <v>44490</v>
      </c>
      <c r="M3185">
        <v>19</v>
      </c>
      <c r="N3185">
        <v>19</v>
      </c>
      <c r="O3185" t="s">
        <v>263</v>
      </c>
      <c r="P3185">
        <v>22</v>
      </c>
      <c r="Q3185">
        <v>21</v>
      </c>
      <c r="R3185">
        <v>0</v>
      </c>
      <c r="S3185">
        <v>1</v>
      </c>
      <c r="T3185">
        <v>0</v>
      </c>
      <c r="U3185">
        <v>0</v>
      </c>
      <c r="V3185">
        <v>1</v>
      </c>
      <c r="W3185">
        <v>737.99</v>
      </c>
      <c r="X3185">
        <v>744.73037999999997</v>
      </c>
      <c r="Y3185">
        <v>718.44875999999999</v>
      </c>
      <c r="Z3185">
        <v>686.10037999999997</v>
      </c>
      <c r="AA3185">
        <v>702.19600000000003</v>
      </c>
      <c r="AB3185">
        <v>885.55448000000001</v>
      </c>
      <c r="AC3185">
        <v>984.28524000000004</v>
      </c>
      <c r="AD3185">
        <v>966.80676000000005</v>
      </c>
      <c r="AE3185">
        <v>1020.5276</v>
      </c>
      <c r="AF3185">
        <v>845.60248000000001</v>
      </c>
      <c r="AG3185">
        <v>1004.6646</v>
      </c>
      <c r="AH3185">
        <v>1341.1723999999999</v>
      </c>
      <c r="AI3185">
        <v>1344.9521999999999</v>
      </c>
      <c r="AJ3185">
        <v>1497.9296999999999</v>
      </c>
      <c r="AK3185">
        <v>1519.4635000000001</v>
      </c>
      <c r="AL3185">
        <v>1444.8371</v>
      </c>
      <c r="AM3185">
        <v>1465.6434999999999</v>
      </c>
      <c r="AN3185">
        <v>1363.6595</v>
      </c>
      <c r="AO3185">
        <v>1281.1532</v>
      </c>
      <c r="AP3185">
        <v>1265.1623999999999</v>
      </c>
      <c r="AQ3185">
        <v>1090.739</v>
      </c>
      <c r="AR3185">
        <v>944.10486000000003</v>
      </c>
      <c r="AS3185">
        <v>919.57590000000005</v>
      </c>
      <c r="AT3185">
        <v>892.09267</v>
      </c>
      <c r="AU3185">
        <v>62.964286000000001</v>
      </c>
      <c r="AV3185">
        <v>60.785713999999999</v>
      </c>
      <c r="AW3185">
        <v>60.928570999999998</v>
      </c>
      <c r="AX3185">
        <v>60.071429000000002</v>
      </c>
      <c r="AY3185">
        <v>60.321429000000002</v>
      </c>
      <c r="AZ3185">
        <v>60.535713999999999</v>
      </c>
      <c r="BA3185">
        <v>60.714286000000001</v>
      </c>
      <c r="BB3185">
        <v>61.214286000000001</v>
      </c>
      <c r="BC3185">
        <v>61.535713999999999</v>
      </c>
      <c r="BD3185">
        <v>62.857143000000001</v>
      </c>
      <c r="BE3185">
        <v>64.464286000000001</v>
      </c>
      <c r="BF3185">
        <v>64.821428999999995</v>
      </c>
      <c r="BG3185">
        <v>67.428571000000005</v>
      </c>
      <c r="BH3185">
        <v>70.5</v>
      </c>
      <c r="BI3185">
        <v>75.55</v>
      </c>
      <c r="BJ3185">
        <v>76.992857000000001</v>
      </c>
      <c r="BK3185">
        <v>76.771428999999998</v>
      </c>
      <c r="BL3185">
        <v>75.435714000000004</v>
      </c>
      <c r="BM3185">
        <v>71.735714000000002</v>
      </c>
      <c r="BN3185">
        <v>69.5</v>
      </c>
      <c r="BO3185">
        <v>68.428571000000005</v>
      </c>
      <c r="BP3185">
        <v>67.392857000000006</v>
      </c>
      <c r="BQ3185">
        <v>66.285713999999999</v>
      </c>
      <c r="BR3185">
        <v>65.142857000000006</v>
      </c>
      <c r="BS3185">
        <v>-77.884799999999998</v>
      </c>
      <c r="BT3185">
        <v>-60.813479999999998</v>
      </c>
      <c r="BU3185">
        <v>-48.471209999999999</v>
      </c>
      <c r="BV3185">
        <v>-51.55762</v>
      </c>
      <c r="BW3185">
        <v>-57.919469999999997</v>
      </c>
      <c r="BX3185">
        <v>-143.86859999999999</v>
      </c>
      <c r="BY3185">
        <v>-62.210650000000001</v>
      </c>
      <c r="BZ3185">
        <v>-20.341889999999999</v>
      </c>
      <c r="CA3185">
        <v>40.674059999999997</v>
      </c>
      <c r="CB3185">
        <v>232.52019999999999</v>
      </c>
      <c r="CC3185">
        <v>175.1422</v>
      </c>
      <c r="CD3185">
        <v>-57.271630000000002</v>
      </c>
      <c r="CE3185">
        <v>-35.329650000000001</v>
      </c>
      <c r="CF3185">
        <v>-92.500529999999998</v>
      </c>
      <c r="CG3185">
        <v>-58.818939999999998</v>
      </c>
      <c r="CH3185">
        <v>-64.062889999999996</v>
      </c>
      <c r="CI3185">
        <v>-91.130930000000006</v>
      </c>
      <c r="CJ3185">
        <v>-105.67100000000001</v>
      </c>
      <c r="CK3185">
        <v>-47.853850000000001</v>
      </c>
      <c r="CL3185">
        <v>-93.586749999999995</v>
      </c>
      <c r="CM3185">
        <v>-143.3717</v>
      </c>
      <c r="CN3185">
        <v>-131.88650000000001</v>
      </c>
      <c r="CO3185">
        <v>-218.63919999999999</v>
      </c>
      <c r="CP3185">
        <v>-217.6335</v>
      </c>
      <c r="CQ3185">
        <v>1592.2940000000001</v>
      </c>
      <c r="CR3185">
        <v>952.72569999999996</v>
      </c>
      <c r="CS3185">
        <v>1078.2819999999999</v>
      </c>
      <c r="CT3185">
        <v>937.00869999999998</v>
      </c>
      <c r="CU3185">
        <v>866.76070000000004</v>
      </c>
      <c r="CV3185">
        <v>375.3082</v>
      </c>
      <c r="CW3185">
        <v>356.4905</v>
      </c>
      <c r="CX3185">
        <v>429.33890000000002</v>
      </c>
      <c r="CY3185">
        <v>622.82820000000004</v>
      </c>
      <c r="CZ3185">
        <v>682.74369999999999</v>
      </c>
      <c r="DA3185">
        <v>950.1223</v>
      </c>
      <c r="DB3185">
        <v>813.71730000000002</v>
      </c>
      <c r="DC3185">
        <v>1132.992</v>
      </c>
      <c r="DD3185">
        <v>1880.3710000000001</v>
      </c>
      <c r="DE3185">
        <v>1453.07</v>
      </c>
      <c r="DF3185">
        <v>1299.395</v>
      </c>
      <c r="DG3185">
        <v>1083.5350000000001</v>
      </c>
      <c r="DH3185">
        <v>1194.6780000000001</v>
      </c>
      <c r="DI3185">
        <v>1301.595</v>
      </c>
      <c r="DJ3185">
        <v>1527.8019999999999</v>
      </c>
      <c r="DK3185">
        <v>1569.8409999999999</v>
      </c>
      <c r="DL3185">
        <v>1320.3689999999999</v>
      </c>
      <c r="DM3185">
        <v>1364.2470000000001</v>
      </c>
      <c r="DN3185">
        <v>1476.556</v>
      </c>
      <c r="DO3185">
        <v>19</v>
      </c>
      <c r="DP3185">
        <v>19</v>
      </c>
    </row>
    <row r="3186" spans="1:120" hidden="1" x14ac:dyDescent="0.25">
      <c r="A3186" t="str">
        <f t="shared" si="49"/>
        <v>sublap_id-SLAP_PGSI_Elect DA 1-4 (1PM-9PM)_44490_19-19</v>
      </c>
      <c r="B3186" t="s">
        <v>62</v>
      </c>
      <c r="C3186" t="s">
        <v>277</v>
      </c>
      <c r="D3186" t="s">
        <v>61</v>
      </c>
      <c r="E3186" t="s">
        <v>278</v>
      </c>
      <c r="F3186" t="s">
        <v>61</v>
      </c>
      <c r="G3186" t="s">
        <v>61</v>
      </c>
      <c r="H3186" t="s">
        <v>61</v>
      </c>
      <c r="I3186" t="s">
        <v>61</v>
      </c>
      <c r="J3186" t="s">
        <v>61</v>
      </c>
      <c r="K3186" t="s">
        <v>203</v>
      </c>
      <c r="L3186" s="18">
        <v>44490</v>
      </c>
      <c r="M3186">
        <v>19</v>
      </c>
      <c r="N3186">
        <v>19</v>
      </c>
      <c r="O3186" t="s">
        <v>263</v>
      </c>
      <c r="P3186">
        <v>38</v>
      </c>
      <c r="Q3186">
        <v>38</v>
      </c>
      <c r="R3186">
        <v>0</v>
      </c>
      <c r="S3186">
        <v>1</v>
      </c>
      <c r="T3186">
        <v>0</v>
      </c>
      <c r="U3186">
        <v>0</v>
      </c>
      <c r="V3186">
        <v>1</v>
      </c>
      <c r="W3186">
        <v>501.47500000000002</v>
      </c>
      <c r="X3186">
        <v>482.64</v>
      </c>
      <c r="Y3186">
        <v>453.87200000000001</v>
      </c>
      <c r="Z3186">
        <v>492.68799999999999</v>
      </c>
      <c r="AA3186">
        <v>468.65699999999998</v>
      </c>
      <c r="AB3186">
        <v>541.41300000000001</v>
      </c>
      <c r="AC3186">
        <v>622.33799999999997</v>
      </c>
      <c r="AD3186">
        <v>727.101</v>
      </c>
      <c r="AE3186">
        <v>877.27099999999996</v>
      </c>
      <c r="AF3186">
        <v>972.21799999999996</v>
      </c>
      <c r="AG3186">
        <v>1028.729</v>
      </c>
      <c r="AH3186">
        <v>997.78800000000001</v>
      </c>
      <c r="AI3186">
        <v>989.07</v>
      </c>
      <c r="AJ3186">
        <v>1005.015</v>
      </c>
      <c r="AK3186">
        <v>1075.27</v>
      </c>
      <c r="AL3186">
        <v>1132.1199999999999</v>
      </c>
      <c r="AM3186">
        <v>1168.8779999999999</v>
      </c>
      <c r="AN3186">
        <v>1169.537</v>
      </c>
      <c r="AO3186">
        <v>1031.211</v>
      </c>
      <c r="AP3186">
        <v>1137.5650000000001</v>
      </c>
      <c r="AQ3186">
        <v>987.24400000000003</v>
      </c>
      <c r="AR3186">
        <v>782.20799999999997</v>
      </c>
      <c r="AS3186">
        <v>551.28899999999999</v>
      </c>
      <c r="AT3186">
        <v>514.51900000000001</v>
      </c>
      <c r="AU3186">
        <v>60.471052999999998</v>
      </c>
      <c r="AV3186">
        <v>58.865788999999999</v>
      </c>
      <c r="AW3186">
        <v>59.331578999999998</v>
      </c>
      <c r="AX3186">
        <v>59.652631999999997</v>
      </c>
      <c r="AY3186">
        <v>59.227632</v>
      </c>
      <c r="AZ3186">
        <v>59.205263000000002</v>
      </c>
      <c r="BA3186">
        <v>59.665788999999997</v>
      </c>
      <c r="BB3186">
        <v>59.701315999999998</v>
      </c>
      <c r="BC3186">
        <v>60.152631999999997</v>
      </c>
      <c r="BD3186">
        <v>60.667104999999999</v>
      </c>
      <c r="BE3186">
        <v>59.85</v>
      </c>
      <c r="BF3186">
        <v>59.827632000000001</v>
      </c>
      <c r="BG3186">
        <v>61.298684000000002</v>
      </c>
      <c r="BH3186">
        <v>65.263158000000004</v>
      </c>
      <c r="BI3186">
        <v>68.726315999999997</v>
      </c>
      <c r="BJ3186">
        <v>71.109211000000002</v>
      </c>
      <c r="BK3186">
        <v>71.275000000000006</v>
      </c>
      <c r="BL3186">
        <v>69.872367999999994</v>
      </c>
      <c r="BM3186">
        <v>67.931578999999999</v>
      </c>
      <c r="BN3186">
        <v>65.657894999999996</v>
      </c>
      <c r="BO3186">
        <v>64.248683999999997</v>
      </c>
      <c r="BP3186">
        <v>63.228946999999998</v>
      </c>
      <c r="BQ3186">
        <v>62.527631999999997</v>
      </c>
      <c r="BR3186">
        <v>62.181578999999999</v>
      </c>
      <c r="BS3186">
        <v>-3.8979659999999998</v>
      </c>
      <c r="BT3186">
        <v>20.038229999999999</v>
      </c>
      <c r="BU3186">
        <v>30.33858</v>
      </c>
      <c r="BV3186">
        <v>-8.3092129999999997</v>
      </c>
      <c r="BW3186">
        <v>28.981999999999999</v>
      </c>
      <c r="BX3186">
        <v>13.307270000000001</v>
      </c>
      <c r="BY3186">
        <v>-2.7456360000000002</v>
      </c>
      <c r="BZ3186">
        <v>16.140809999999998</v>
      </c>
      <c r="CA3186">
        <v>-4.4094790000000001</v>
      </c>
      <c r="CB3186">
        <v>-77.570790000000002</v>
      </c>
      <c r="CC3186">
        <v>-115.2388</v>
      </c>
      <c r="CD3186">
        <v>-58.622230000000002</v>
      </c>
      <c r="CE3186">
        <v>-23.779419999999998</v>
      </c>
      <c r="CF3186">
        <v>-9.0495660000000004</v>
      </c>
      <c r="CG3186">
        <v>-38.90869</v>
      </c>
      <c r="CH3186">
        <v>-39.700839999999999</v>
      </c>
      <c r="CI3186">
        <v>-90.403239999999997</v>
      </c>
      <c r="CJ3186">
        <v>-115.3792</v>
      </c>
      <c r="CK3186">
        <v>132.923</v>
      </c>
      <c r="CL3186">
        <v>-34.336770000000001</v>
      </c>
      <c r="CM3186">
        <v>-21.50854</v>
      </c>
      <c r="CN3186">
        <v>-1.9107700000000001</v>
      </c>
      <c r="CO3186">
        <v>3.730693</v>
      </c>
      <c r="CP3186">
        <v>-17.50292</v>
      </c>
      <c r="CQ3186">
        <v>141.233</v>
      </c>
      <c r="CR3186">
        <v>82.590230000000005</v>
      </c>
      <c r="CS3186">
        <v>126.432</v>
      </c>
      <c r="CT3186">
        <v>83.942790000000002</v>
      </c>
      <c r="CU3186">
        <v>73.575519999999997</v>
      </c>
      <c r="CV3186">
        <v>54.444249999999997</v>
      </c>
      <c r="CW3186">
        <v>59.563929999999999</v>
      </c>
      <c r="CX3186">
        <v>78.026859999999999</v>
      </c>
      <c r="CY3186">
        <v>83.500020000000006</v>
      </c>
      <c r="CZ3186">
        <v>157.11609999999999</v>
      </c>
      <c r="DA3186">
        <v>149.9547</v>
      </c>
      <c r="DB3186">
        <v>94.407049999999998</v>
      </c>
      <c r="DC3186">
        <v>57.909149999999997</v>
      </c>
      <c r="DD3186">
        <v>55.802149999999997</v>
      </c>
      <c r="DE3186">
        <v>91.280079999999998</v>
      </c>
      <c r="DF3186">
        <v>136.43469999999999</v>
      </c>
      <c r="DG3186">
        <v>180.99260000000001</v>
      </c>
      <c r="DH3186">
        <v>225.1532</v>
      </c>
      <c r="DI3186">
        <v>161.28579999999999</v>
      </c>
      <c r="DJ3186">
        <v>184.70099999999999</v>
      </c>
      <c r="DK3186">
        <v>187.226</v>
      </c>
      <c r="DL3186">
        <v>127.96129999999999</v>
      </c>
      <c r="DM3186">
        <v>99.891130000000004</v>
      </c>
      <c r="DN3186">
        <v>86.532550000000001</v>
      </c>
      <c r="DO3186">
        <v>19</v>
      </c>
      <c r="DP3186">
        <v>19</v>
      </c>
    </row>
    <row r="3187" spans="1:120" hidden="1" x14ac:dyDescent="0.25">
      <c r="A3187" t="str">
        <f t="shared" si="49"/>
        <v>Aggregator-Enersponse_Elect DA 1-4 (1PM-9PM)_44490_19-19</v>
      </c>
      <c r="B3187" t="s">
        <v>62</v>
      </c>
      <c r="C3187" t="s">
        <v>219</v>
      </c>
      <c r="D3187" t="s">
        <v>61</v>
      </c>
      <c r="E3187" t="s">
        <v>61</v>
      </c>
      <c r="F3187" t="s">
        <v>107</v>
      </c>
      <c r="G3187" t="s">
        <v>61</v>
      </c>
      <c r="H3187" t="s">
        <v>61</v>
      </c>
      <c r="I3187" t="s">
        <v>61</v>
      </c>
      <c r="J3187" t="s">
        <v>61</v>
      </c>
      <c r="K3187" t="s">
        <v>203</v>
      </c>
      <c r="L3187" s="18">
        <v>44490</v>
      </c>
      <c r="M3187">
        <v>19</v>
      </c>
      <c r="N3187">
        <v>19</v>
      </c>
      <c r="O3187" t="s">
        <v>263</v>
      </c>
      <c r="P3187">
        <v>28</v>
      </c>
      <c r="Q3187">
        <v>28</v>
      </c>
      <c r="R3187">
        <v>0</v>
      </c>
      <c r="S3187">
        <v>0</v>
      </c>
      <c r="T3187">
        <v>0</v>
      </c>
      <c r="U3187">
        <v>1</v>
      </c>
      <c r="V3187">
        <v>1</v>
      </c>
      <c r="W3187">
        <v>164.321</v>
      </c>
      <c r="X3187">
        <v>181.72200000000001</v>
      </c>
      <c r="Y3187">
        <v>177.364</v>
      </c>
      <c r="Z3187">
        <v>179.29499999999999</v>
      </c>
      <c r="AA3187">
        <v>176.37700000000001</v>
      </c>
      <c r="AB3187">
        <v>189.565</v>
      </c>
      <c r="AC3187">
        <v>266.65649999999999</v>
      </c>
      <c r="AD3187">
        <v>352.97699999999998</v>
      </c>
      <c r="AE3187">
        <v>464.81299999999999</v>
      </c>
      <c r="AF3187">
        <v>547.87</v>
      </c>
      <c r="AG3187">
        <v>801.68700000000001</v>
      </c>
      <c r="AH3187">
        <v>848.35059999999999</v>
      </c>
      <c r="AI3187">
        <v>884.87339999999995</v>
      </c>
      <c r="AJ3187">
        <v>916.51499999999999</v>
      </c>
      <c r="AK3187">
        <v>943.96299999999997</v>
      </c>
      <c r="AL3187">
        <v>945.90700000000004</v>
      </c>
      <c r="AM3187">
        <v>968.74199999999996</v>
      </c>
      <c r="AN3187">
        <v>1035.2719999999999</v>
      </c>
      <c r="AO3187">
        <v>839.25599999999997</v>
      </c>
      <c r="AP3187">
        <v>865.31299999999999</v>
      </c>
      <c r="AQ3187">
        <v>871.49199999999996</v>
      </c>
      <c r="AR3187">
        <v>562.58100000000002</v>
      </c>
      <c r="AS3187">
        <v>186.87</v>
      </c>
      <c r="AT3187">
        <v>162.08699999999999</v>
      </c>
      <c r="AU3187">
        <v>62.621428999999999</v>
      </c>
      <c r="AV3187">
        <v>61.385714</v>
      </c>
      <c r="AW3187">
        <v>61.591070999999999</v>
      </c>
      <c r="AX3187">
        <v>61.708928999999998</v>
      </c>
      <c r="AY3187">
        <v>61.417856999999998</v>
      </c>
      <c r="AZ3187">
        <v>61.141070999999997</v>
      </c>
      <c r="BA3187">
        <v>61.157142999999998</v>
      </c>
      <c r="BB3187">
        <v>61.258929000000002</v>
      </c>
      <c r="BC3187">
        <v>61.551786</v>
      </c>
      <c r="BD3187">
        <v>62.391070999999997</v>
      </c>
      <c r="BE3187">
        <v>63.491070999999998</v>
      </c>
      <c r="BF3187">
        <v>65.369642999999996</v>
      </c>
      <c r="BG3187">
        <v>68.496429000000006</v>
      </c>
      <c r="BH3187">
        <v>70.308929000000006</v>
      </c>
      <c r="BI3187">
        <v>71.625</v>
      </c>
      <c r="BJ3187">
        <v>72.248214000000004</v>
      </c>
      <c r="BK3187">
        <v>72.378570999999994</v>
      </c>
      <c r="BL3187">
        <v>71.151786000000001</v>
      </c>
      <c r="BM3187">
        <v>69.325000000000003</v>
      </c>
      <c r="BN3187">
        <v>67.551786000000007</v>
      </c>
      <c r="BO3187">
        <v>66.217856999999995</v>
      </c>
      <c r="BP3187">
        <v>65.423214000000002</v>
      </c>
      <c r="BQ3187">
        <v>64.871429000000006</v>
      </c>
      <c r="BR3187">
        <v>64.251785999999996</v>
      </c>
      <c r="BS3187">
        <v>-3.7100149999999998</v>
      </c>
      <c r="BT3187">
        <v>-17.67933</v>
      </c>
      <c r="BU3187">
        <v>-14.469810000000001</v>
      </c>
      <c r="BV3187">
        <v>-14.33437</v>
      </c>
      <c r="BW3187">
        <v>-8.5885210000000001</v>
      </c>
      <c r="BX3187">
        <v>11.21457</v>
      </c>
      <c r="BY3187">
        <v>-11.20928</v>
      </c>
      <c r="BZ3187">
        <v>24.35294</v>
      </c>
      <c r="CA3187">
        <v>-22.831150000000001</v>
      </c>
      <c r="CB3187">
        <v>-25.152660000000001</v>
      </c>
      <c r="CC3187">
        <v>-28.577829999999999</v>
      </c>
      <c r="CD3187">
        <v>-5.3611839999999997</v>
      </c>
      <c r="CE3187">
        <v>-0.1088406</v>
      </c>
      <c r="CF3187">
        <v>-2.215338</v>
      </c>
      <c r="CG3187">
        <v>-0.1667236</v>
      </c>
      <c r="CH3187">
        <v>14.390499999999999</v>
      </c>
      <c r="CI3187">
        <v>-19.462949999999999</v>
      </c>
      <c r="CJ3187">
        <v>-95.445340000000002</v>
      </c>
      <c r="CK3187">
        <v>53.602969999999999</v>
      </c>
      <c r="CL3187">
        <v>-7.3289999999999997</v>
      </c>
      <c r="CM3187">
        <v>-39.035240000000002</v>
      </c>
      <c r="CN3187">
        <v>9.6404709999999998</v>
      </c>
      <c r="CO3187">
        <v>8.9937520000000006</v>
      </c>
      <c r="CP3187">
        <v>1.609961</v>
      </c>
      <c r="CQ3187">
        <v>1.728418</v>
      </c>
      <c r="CR3187">
        <v>1.268357</v>
      </c>
      <c r="CS3187">
        <v>2.1515599999999999</v>
      </c>
      <c r="CT3187">
        <v>1.1092649999999999</v>
      </c>
      <c r="CU3187">
        <v>3.562144</v>
      </c>
      <c r="CV3187">
        <v>15.99451</v>
      </c>
      <c r="CW3187">
        <v>32.753950000000003</v>
      </c>
      <c r="CX3187">
        <v>36.497070000000001</v>
      </c>
      <c r="CY3187">
        <v>39.897080000000003</v>
      </c>
      <c r="CZ3187">
        <v>37.326309999999999</v>
      </c>
      <c r="DA3187">
        <v>33.453969999999998</v>
      </c>
      <c r="DB3187">
        <v>31.834779999999999</v>
      </c>
      <c r="DC3187">
        <v>33.461669999999998</v>
      </c>
      <c r="DD3187">
        <v>26.81644</v>
      </c>
      <c r="DE3187">
        <v>30.57273</v>
      </c>
      <c r="DF3187">
        <v>26.150739999999999</v>
      </c>
      <c r="DG3187">
        <v>50.919750000000001</v>
      </c>
      <c r="DH3187">
        <v>48.508290000000002</v>
      </c>
      <c r="DI3187">
        <v>63.74006</v>
      </c>
      <c r="DJ3187">
        <v>146.91050000000001</v>
      </c>
      <c r="DK3187">
        <v>144.77279999999999</v>
      </c>
      <c r="DL3187">
        <v>62.302750000000003</v>
      </c>
      <c r="DM3187">
        <v>10.72921</v>
      </c>
      <c r="DN3187">
        <v>1.894468</v>
      </c>
      <c r="DO3187">
        <v>19</v>
      </c>
      <c r="DP3187">
        <v>19</v>
      </c>
    </row>
    <row r="3188" spans="1:120" x14ac:dyDescent="0.25">
      <c r="A3188" t="str">
        <f t="shared" si="49"/>
        <v>AutoDR-Yes_Elect DA 1-4 (1PM-9PM)_44490_19-20</v>
      </c>
      <c r="B3188" t="s">
        <v>62</v>
      </c>
      <c r="C3188" t="s">
        <v>322</v>
      </c>
      <c r="D3188" t="s">
        <v>61</v>
      </c>
      <c r="E3188" t="s">
        <v>61</v>
      </c>
      <c r="F3188" t="s">
        <v>61</v>
      </c>
      <c r="G3188" t="s">
        <v>61</v>
      </c>
      <c r="H3188" t="s">
        <v>98</v>
      </c>
      <c r="I3188" t="s">
        <v>61</v>
      </c>
      <c r="J3188" t="s">
        <v>61</v>
      </c>
      <c r="K3188" t="s">
        <v>203</v>
      </c>
      <c r="L3188" s="18">
        <v>44490</v>
      </c>
      <c r="M3188">
        <v>19</v>
      </c>
      <c r="N3188">
        <v>20</v>
      </c>
      <c r="O3188" t="s">
        <v>263</v>
      </c>
      <c r="P3188">
        <v>3</v>
      </c>
      <c r="Q3188">
        <v>3</v>
      </c>
      <c r="R3188">
        <v>0</v>
      </c>
      <c r="S3188">
        <v>0</v>
      </c>
      <c r="T3188">
        <v>1</v>
      </c>
      <c r="U3188">
        <v>1</v>
      </c>
      <c r="V3188">
        <v>1</v>
      </c>
      <c r="W3188">
        <v>6.6710000000000003</v>
      </c>
      <c r="X3188">
        <v>6.6719999999999997</v>
      </c>
      <c r="Y3188">
        <v>6.8330000000000002</v>
      </c>
      <c r="Z3188">
        <v>6.4379999999999997</v>
      </c>
      <c r="AA3188">
        <v>6.3579999999999997</v>
      </c>
      <c r="AB3188">
        <v>6.3479999999999999</v>
      </c>
      <c r="AC3188">
        <v>8.99</v>
      </c>
      <c r="AD3188">
        <v>13.002000000000001</v>
      </c>
      <c r="AE3188">
        <v>13.645</v>
      </c>
      <c r="AF3188">
        <v>19.756</v>
      </c>
      <c r="AG3188">
        <v>43.25</v>
      </c>
      <c r="AH3188">
        <v>44.393000000000001</v>
      </c>
      <c r="AI3188">
        <v>46.634</v>
      </c>
      <c r="AJ3188">
        <v>48.552</v>
      </c>
      <c r="AK3188">
        <v>46.167000000000002</v>
      </c>
      <c r="AL3188">
        <v>50.085000000000001</v>
      </c>
      <c r="AM3188">
        <v>50.307000000000002</v>
      </c>
      <c r="AN3188">
        <v>51.491</v>
      </c>
      <c r="AO3188">
        <v>47.927</v>
      </c>
      <c r="AP3188">
        <v>47.456000000000003</v>
      </c>
      <c r="AQ3188">
        <v>44.375999999999998</v>
      </c>
      <c r="AR3188">
        <v>31.699000000000002</v>
      </c>
      <c r="AS3188">
        <v>6.5170000000000003</v>
      </c>
      <c r="AT3188">
        <v>6.673</v>
      </c>
      <c r="AU3188">
        <v>62.016666999999998</v>
      </c>
      <c r="AV3188">
        <v>61.016666999999998</v>
      </c>
      <c r="AW3188">
        <v>61.05</v>
      </c>
      <c r="AX3188">
        <v>61.016666999999998</v>
      </c>
      <c r="AY3188">
        <v>60.983333000000002</v>
      </c>
      <c r="AZ3188">
        <v>61.1</v>
      </c>
      <c r="BA3188">
        <v>61.2</v>
      </c>
      <c r="BB3188">
        <v>61.4</v>
      </c>
      <c r="BC3188">
        <v>61.233333000000002</v>
      </c>
      <c r="BD3188">
        <v>61.466667000000001</v>
      </c>
      <c r="BE3188">
        <v>62.5</v>
      </c>
      <c r="BF3188">
        <v>63.95</v>
      </c>
      <c r="BG3188">
        <v>66.266666999999998</v>
      </c>
      <c r="BH3188">
        <v>66.016666999999998</v>
      </c>
      <c r="BI3188">
        <v>67.166667000000004</v>
      </c>
      <c r="BJ3188">
        <v>66.150000000000006</v>
      </c>
      <c r="BK3188">
        <v>65.983333000000002</v>
      </c>
      <c r="BL3188">
        <v>66.116667000000007</v>
      </c>
      <c r="BM3188">
        <v>65.383332999999993</v>
      </c>
      <c r="BN3188">
        <v>65.099999999999994</v>
      </c>
      <c r="BO3188">
        <v>64.666667000000004</v>
      </c>
      <c r="BP3188">
        <v>64.3</v>
      </c>
      <c r="BQ3188">
        <v>63.433332999999998</v>
      </c>
      <c r="BR3188">
        <v>63.35</v>
      </c>
      <c r="BS3188">
        <v>1.0798430000000001</v>
      </c>
      <c r="BT3188">
        <v>1.0375829999999999</v>
      </c>
      <c r="BU3188">
        <v>0.5992054</v>
      </c>
      <c r="BV3188">
        <v>1.00214</v>
      </c>
      <c r="BW3188">
        <v>1.0709470000000001</v>
      </c>
      <c r="BX3188">
        <v>1.419394</v>
      </c>
      <c r="BY3188">
        <v>7.8117699999999998E-2</v>
      </c>
      <c r="BZ3188">
        <v>-1.7326729999999999</v>
      </c>
      <c r="CA3188">
        <v>-1.411216</v>
      </c>
      <c r="CB3188">
        <v>0.49488019999999999</v>
      </c>
      <c r="CC3188">
        <v>-2.6572</v>
      </c>
      <c r="CD3188">
        <v>1.125429</v>
      </c>
      <c r="CE3188">
        <v>0.35382459999999999</v>
      </c>
      <c r="CF3188">
        <v>0.68427780000000005</v>
      </c>
      <c r="CG3188">
        <v>3.8393649999999999</v>
      </c>
      <c r="CH3188">
        <v>-5.6181E-3</v>
      </c>
      <c r="CI3188">
        <v>0.48009109999999999</v>
      </c>
      <c r="CJ3188">
        <v>-3.4390369999999999</v>
      </c>
      <c r="CK3188">
        <v>-1.925913</v>
      </c>
      <c r="CL3188">
        <v>-1.9356990000000001</v>
      </c>
      <c r="CM3188">
        <v>-0.79668559999999999</v>
      </c>
      <c r="CN3188">
        <v>-1.4150130000000001</v>
      </c>
      <c r="CO3188">
        <v>1.8737220000000001</v>
      </c>
      <c r="CP3188">
        <v>0.53372030000000004</v>
      </c>
      <c r="CQ3188">
        <v>0.1378376</v>
      </c>
      <c r="CR3188">
        <v>5.0203699999999997E-2</v>
      </c>
      <c r="CS3188">
        <v>4.67471E-2</v>
      </c>
      <c r="CT3188">
        <v>4.2730200000000003E-2</v>
      </c>
      <c r="CU3188">
        <v>4.3084999999999998E-2</v>
      </c>
      <c r="CV3188">
        <v>0.10412059999999999</v>
      </c>
      <c r="CW3188">
        <v>6.9955900000000001E-2</v>
      </c>
      <c r="CX3188">
        <v>4.36975E-2</v>
      </c>
      <c r="CY3188">
        <v>6.6883100000000001E-2</v>
      </c>
      <c r="CZ3188">
        <v>0.24910860000000001</v>
      </c>
      <c r="DA3188">
        <v>1.246804</v>
      </c>
      <c r="DB3188">
        <v>0.36297869999999999</v>
      </c>
      <c r="DC3188">
        <v>0.35988680000000001</v>
      </c>
      <c r="DD3188">
        <v>0.44701970000000002</v>
      </c>
      <c r="DE3188">
        <v>0.3893238</v>
      </c>
      <c r="DF3188">
        <v>0.47278520000000002</v>
      </c>
      <c r="DG3188">
        <v>0.46237820000000002</v>
      </c>
      <c r="DH3188">
        <v>0.42045009999999999</v>
      </c>
      <c r="DI3188">
        <v>0.85074510000000003</v>
      </c>
      <c r="DJ3188">
        <v>2.9846270000000001</v>
      </c>
      <c r="DK3188">
        <v>3.0418210000000001</v>
      </c>
      <c r="DL3188">
        <v>2.4214579999999999</v>
      </c>
      <c r="DM3188">
        <v>1.312986</v>
      </c>
      <c r="DN3188">
        <v>1.0064759999999999</v>
      </c>
      <c r="DO3188">
        <v>19</v>
      </c>
      <c r="DP3188">
        <v>20</v>
      </c>
    </row>
    <row r="3189" spans="1:120" hidden="1" x14ac:dyDescent="0.25">
      <c r="A3189" t="str">
        <f t="shared" si="49"/>
        <v>Size_Grp-200 kW and above_Elect DA 1-4 (1PM-9PM)_44490_19-19</v>
      </c>
      <c r="B3189" t="s">
        <v>62</v>
      </c>
      <c r="C3189" t="s">
        <v>207</v>
      </c>
      <c r="D3189" t="s">
        <v>61</v>
      </c>
      <c r="E3189" t="s">
        <v>61</v>
      </c>
      <c r="F3189" t="s">
        <v>61</v>
      </c>
      <c r="G3189" t="s">
        <v>61</v>
      </c>
      <c r="H3189" t="s">
        <v>61</v>
      </c>
      <c r="I3189" t="s">
        <v>61</v>
      </c>
      <c r="J3189" t="s">
        <v>102</v>
      </c>
      <c r="K3189" t="s">
        <v>203</v>
      </c>
      <c r="L3189" s="18">
        <v>44490</v>
      </c>
      <c r="M3189">
        <v>19</v>
      </c>
      <c r="N3189">
        <v>19</v>
      </c>
      <c r="O3189" t="s">
        <v>263</v>
      </c>
      <c r="P3189">
        <v>40</v>
      </c>
      <c r="Q3189">
        <v>40</v>
      </c>
      <c r="R3189">
        <v>0</v>
      </c>
      <c r="S3189">
        <v>0</v>
      </c>
      <c r="T3189">
        <v>0</v>
      </c>
      <c r="U3189">
        <v>0</v>
      </c>
      <c r="V3189">
        <v>0</v>
      </c>
      <c r="W3189">
        <v>23327.108</v>
      </c>
      <c r="X3189">
        <v>23742.473000000002</v>
      </c>
      <c r="Y3189">
        <v>23481.463</v>
      </c>
      <c r="Z3189">
        <v>23436.056</v>
      </c>
      <c r="AA3189">
        <v>23557.556</v>
      </c>
      <c r="AB3189">
        <v>23606.002</v>
      </c>
      <c r="AC3189">
        <v>24557.537</v>
      </c>
      <c r="AD3189">
        <v>24981.892</v>
      </c>
      <c r="AE3189">
        <v>25491.888999999999</v>
      </c>
      <c r="AF3189">
        <v>25007.16</v>
      </c>
      <c r="AG3189">
        <v>25885.145</v>
      </c>
      <c r="AH3189">
        <v>26366.316999999999</v>
      </c>
      <c r="AI3189">
        <v>25925.695</v>
      </c>
      <c r="AJ3189">
        <v>26273</v>
      </c>
      <c r="AK3189">
        <v>26292.474999999999</v>
      </c>
      <c r="AL3189">
        <v>26254.868999999999</v>
      </c>
      <c r="AM3189">
        <v>26579.511999999999</v>
      </c>
      <c r="AN3189">
        <v>25506.864000000001</v>
      </c>
      <c r="AO3189">
        <v>23716.401999999998</v>
      </c>
      <c r="AP3189">
        <v>25187.831999999999</v>
      </c>
      <c r="AQ3189">
        <v>25845.399000000001</v>
      </c>
      <c r="AR3189">
        <v>25234.86</v>
      </c>
      <c r="AS3189">
        <v>24018.393</v>
      </c>
      <c r="AT3189">
        <v>23990.82</v>
      </c>
      <c r="AU3189">
        <v>64.688749999999999</v>
      </c>
      <c r="AV3189">
        <v>63.752499999999998</v>
      </c>
      <c r="AW3189">
        <v>63.608750000000001</v>
      </c>
      <c r="AX3189">
        <v>62.837499999999999</v>
      </c>
      <c r="AY3189">
        <v>62.958750000000002</v>
      </c>
      <c r="AZ3189">
        <v>63.006250000000001</v>
      </c>
      <c r="BA3189">
        <v>62.638750000000002</v>
      </c>
      <c r="BB3189">
        <v>62.292499999999997</v>
      </c>
      <c r="BC3189">
        <v>62.62</v>
      </c>
      <c r="BD3189">
        <v>63.868749999999999</v>
      </c>
      <c r="BE3189">
        <v>66.357500000000002</v>
      </c>
      <c r="BF3189">
        <v>69.564999999999998</v>
      </c>
      <c r="BG3189">
        <v>72.518749999999997</v>
      </c>
      <c r="BH3189">
        <v>73.84375</v>
      </c>
      <c r="BI3189">
        <v>75.081249999999997</v>
      </c>
      <c r="BJ3189">
        <v>75.936250000000001</v>
      </c>
      <c r="BK3189">
        <v>76.34</v>
      </c>
      <c r="BL3189">
        <v>75.13</v>
      </c>
      <c r="BM3189">
        <v>73.03</v>
      </c>
      <c r="BN3189">
        <v>70.641249999999999</v>
      </c>
      <c r="BO3189">
        <v>68.295000000000002</v>
      </c>
      <c r="BP3189">
        <v>66.978750000000005</v>
      </c>
      <c r="BQ3189">
        <v>66.349999999999994</v>
      </c>
      <c r="BR3189">
        <v>65.77</v>
      </c>
      <c r="BS3189">
        <v>-179.17570000000001</v>
      </c>
      <c r="BT3189">
        <v>-412.50110000000001</v>
      </c>
      <c r="BU3189">
        <v>-352.78410000000002</v>
      </c>
      <c r="BV3189">
        <v>-509.05860000000001</v>
      </c>
      <c r="BW3189">
        <v>-547.92819999999995</v>
      </c>
      <c r="BX3189">
        <v>-228.1301</v>
      </c>
      <c r="BY3189">
        <v>-2.203608</v>
      </c>
      <c r="BZ3189">
        <v>94.837490000000003</v>
      </c>
      <c r="CA3189">
        <v>-167.5548</v>
      </c>
      <c r="CB3189">
        <v>759.04750000000001</v>
      </c>
      <c r="CC3189">
        <v>480.3698</v>
      </c>
      <c r="CD3189">
        <v>320.40890000000002</v>
      </c>
      <c r="CE3189">
        <v>1074.3219999999999</v>
      </c>
      <c r="CF3189">
        <v>666.91340000000002</v>
      </c>
      <c r="CG3189">
        <v>601.09789999999998</v>
      </c>
      <c r="CH3189">
        <v>397.64510000000001</v>
      </c>
      <c r="CI3189">
        <v>97.118189999999998</v>
      </c>
      <c r="CJ3189">
        <v>859.94259999999997</v>
      </c>
      <c r="CK3189">
        <v>2463.5569999999998</v>
      </c>
      <c r="CL3189">
        <v>814.74839999999995</v>
      </c>
      <c r="CM3189">
        <v>-398.35090000000002</v>
      </c>
      <c r="CN3189">
        <v>-546.37649999999996</v>
      </c>
      <c r="CO3189">
        <v>-337.57040000000001</v>
      </c>
      <c r="CP3189">
        <v>-539.14030000000002</v>
      </c>
      <c r="CQ3189">
        <v>25347.11</v>
      </c>
      <c r="CR3189">
        <v>11283.66</v>
      </c>
      <c r="CS3189">
        <v>11632.35</v>
      </c>
      <c r="CT3189">
        <v>12976.88</v>
      </c>
      <c r="CU3189">
        <v>8223.0470000000005</v>
      </c>
      <c r="CV3189">
        <v>7035.6819999999998</v>
      </c>
      <c r="CW3189">
        <v>7091.8239999999996</v>
      </c>
      <c r="CX3189">
        <v>5362.4210000000003</v>
      </c>
      <c r="CY3189">
        <v>8693.9210000000003</v>
      </c>
      <c r="CZ3189">
        <v>13836.35</v>
      </c>
      <c r="DA3189">
        <v>17714.86</v>
      </c>
      <c r="DB3189">
        <v>27523.18</v>
      </c>
      <c r="DC3189">
        <v>31950.28</v>
      </c>
      <c r="DD3189">
        <v>31151.29</v>
      </c>
      <c r="DE3189">
        <v>32278.67</v>
      </c>
      <c r="DF3189">
        <v>29154.55</v>
      </c>
      <c r="DG3189">
        <v>27204.61</v>
      </c>
      <c r="DH3189">
        <v>28786.14</v>
      </c>
      <c r="DI3189">
        <v>26378.23</v>
      </c>
      <c r="DJ3189">
        <v>26188.71</v>
      </c>
      <c r="DK3189">
        <v>40763.769999999997</v>
      </c>
      <c r="DL3189">
        <v>21333.91</v>
      </c>
      <c r="DM3189">
        <v>19688.21</v>
      </c>
      <c r="DN3189">
        <v>21128.66</v>
      </c>
      <c r="DO3189">
        <v>19</v>
      </c>
      <c r="DP3189">
        <v>19</v>
      </c>
    </row>
    <row r="3190" spans="1:120" hidden="1" x14ac:dyDescent="0.25">
      <c r="A3190" t="str">
        <f t="shared" si="49"/>
        <v>Industry_Type-5. Offices, Hotels, Finance, Services_Elect DA 1-4 (1PM-9PM)_44490_19-19</v>
      </c>
      <c r="B3190" t="s">
        <v>62</v>
      </c>
      <c r="C3190" t="s">
        <v>205</v>
      </c>
      <c r="D3190" t="s">
        <v>61</v>
      </c>
      <c r="E3190" t="s">
        <v>61</v>
      </c>
      <c r="F3190" t="s">
        <v>61</v>
      </c>
      <c r="G3190" t="s">
        <v>37</v>
      </c>
      <c r="H3190" t="s">
        <v>61</v>
      </c>
      <c r="I3190" t="s">
        <v>61</v>
      </c>
      <c r="J3190" t="s">
        <v>61</v>
      </c>
      <c r="K3190" t="s">
        <v>203</v>
      </c>
      <c r="L3190" s="18">
        <v>44490</v>
      </c>
      <c r="M3190">
        <v>19</v>
      </c>
      <c r="N3190">
        <v>19</v>
      </c>
      <c r="O3190" t="s">
        <v>263</v>
      </c>
      <c r="P3190">
        <v>52</v>
      </c>
      <c r="Q3190">
        <v>52</v>
      </c>
      <c r="R3190">
        <v>0</v>
      </c>
      <c r="S3190">
        <v>1</v>
      </c>
      <c r="T3190">
        <v>0</v>
      </c>
      <c r="U3190">
        <v>0</v>
      </c>
      <c r="V3190">
        <v>1</v>
      </c>
      <c r="W3190">
        <v>5914.5940000000001</v>
      </c>
      <c r="X3190">
        <v>6167.9885000000004</v>
      </c>
      <c r="Y3190">
        <v>6100.8024999999998</v>
      </c>
      <c r="Z3190">
        <v>6117.7195000000002</v>
      </c>
      <c r="AA3190">
        <v>6157.1094999999996</v>
      </c>
      <c r="AB3190">
        <v>6250.0784999999996</v>
      </c>
      <c r="AC3190">
        <v>6907.5735000000004</v>
      </c>
      <c r="AD3190">
        <v>7231.5024999999996</v>
      </c>
      <c r="AE3190">
        <v>7322.1989999999996</v>
      </c>
      <c r="AF3190">
        <v>7822.3620000000001</v>
      </c>
      <c r="AG3190">
        <v>8136.3074999999999</v>
      </c>
      <c r="AH3190">
        <v>8581.1710000000003</v>
      </c>
      <c r="AI3190">
        <v>8686.6350000000002</v>
      </c>
      <c r="AJ3190">
        <v>8660.241</v>
      </c>
      <c r="AK3190">
        <v>8528.2754999999997</v>
      </c>
      <c r="AL3190">
        <v>8305.6509999999998</v>
      </c>
      <c r="AM3190">
        <v>8284.8255000000008</v>
      </c>
      <c r="AN3190">
        <v>7992.95</v>
      </c>
      <c r="AO3190">
        <v>7749.9830000000002</v>
      </c>
      <c r="AP3190">
        <v>7492.4174999999996</v>
      </c>
      <c r="AQ3190">
        <v>7438.83</v>
      </c>
      <c r="AR3190">
        <v>6979.8140000000003</v>
      </c>
      <c r="AS3190">
        <v>6170.8879999999999</v>
      </c>
      <c r="AT3190">
        <v>6228.6970000000001</v>
      </c>
      <c r="AU3190">
        <v>63.945191999999999</v>
      </c>
      <c r="AV3190">
        <v>63.303846</v>
      </c>
      <c r="AW3190">
        <v>63.248077000000002</v>
      </c>
      <c r="AX3190">
        <v>62.499037999999999</v>
      </c>
      <c r="AY3190">
        <v>62.879807999999997</v>
      </c>
      <c r="AZ3190">
        <v>63.313462000000001</v>
      </c>
      <c r="BA3190">
        <v>63.224038</v>
      </c>
      <c r="BB3190">
        <v>62.856731000000003</v>
      </c>
      <c r="BC3190">
        <v>63.030768999999999</v>
      </c>
      <c r="BD3190">
        <v>63.903846000000001</v>
      </c>
      <c r="BE3190">
        <v>65.742307999999994</v>
      </c>
      <c r="BF3190">
        <v>68.804807999999994</v>
      </c>
      <c r="BG3190">
        <v>71.8</v>
      </c>
      <c r="BH3190">
        <v>72.539422999999999</v>
      </c>
      <c r="BI3190">
        <v>73.117307999999994</v>
      </c>
      <c r="BJ3190">
        <v>73.858654000000001</v>
      </c>
      <c r="BK3190">
        <v>74.325962000000004</v>
      </c>
      <c r="BL3190">
        <v>72.864423000000002</v>
      </c>
      <c r="BM3190">
        <v>70.741345999999993</v>
      </c>
      <c r="BN3190">
        <v>68.709614999999999</v>
      </c>
      <c r="BO3190">
        <v>66.736537999999996</v>
      </c>
      <c r="BP3190">
        <v>65.516345999999999</v>
      </c>
      <c r="BQ3190">
        <v>64.681730999999999</v>
      </c>
      <c r="BR3190">
        <v>64.55</v>
      </c>
      <c r="BS3190">
        <v>227.14529999999999</v>
      </c>
      <c r="BT3190">
        <v>31.192830000000001</v>
      </c>
      <c r="BU3190">
        <v>38.628210000000003</v>
      </c>
      <c r="BV3190">
        <v>-7.946339</v>
      </c>
      <c r="BW3190">
        <v>20.741019999999999</v>
      </c>
      <c r="BX3190">
        <v>53.447220000000002</v>
      </c>
      <c r="BY3190">
        <v>-119.0612</v>
      </c>
      <c r="BZ3190">
        <v>-189.9169</v>
      </c>
      <c r="CA3190">
        <v>-34.45655</v>
      </c>
      <c r="CB3190">
        <v>224.36349999999999</v>
      </c>
      <c r="CC3190">
        <v>309.77170000000001</v>
      </c>
      <c r="CD3190">
        <v>142.24459999999999</v>
      </c>
      <c r="CE3190">
        <v>266.9975</v>
      </c>
      <c r="CF3190">
        <v>328.315</v>
      </c>
      <c r="CG3190">
        <v>429.48070000000001</v>
      </c>
      <c r="CH3190">
        <v>494.83089999999999</v>
      </c>
      <c r="CI3190">
        <v>393.678</v>
      </c>
      <c r="CJ3190">
        <v>364.91460000000001</v>
      </c>
      <c r="CK3190">
        <v>296.5</v>
      </c>
      <c r="CL3190">
        <v>182.63419999999999</v>
      </c>
      <c r="CM3190">
        <v>-101.3416</v>
      </c>
      <c r="CN3190">
        <v>87.385310000000004</v>
      </c>
      <c r="CO3190">
        <v>101.3451</v>
      </c>
      <c r="CP3190">
        <v>-11.35764</v>
      </c>
      <c r="CQ3190">
        <v>706.9171</v>
      </c>
      <c r="CR3190">
        <v>272.15690000000001</v>
      </c>
      <c r="CS3190">
        <v>280.16669999999999</v>
      </c>
      <c r="CT3190">
        <v>324.09949999999998</v>
      </c>
      <c r="CU3190">
        <v>299.05520000000001</v>
      </c>
      <c r="CV3190">
        <v>261.08179999999999</v>
      </c>
      <c r="CW3190">
        <v>219.1465</v>
      </c>
      <c r="CX3190">
        <v>174.41970000000001</v>
      </c>
      <c r="CY3190">
        <v>251.7372</v>
      </c>
      <c r="CZ3190">
        <v>785.97500000000002</v>
      </c>
      <c r="DA3190">
        <v>1762.4749999999999</v>
      </c>
      <c r="DB3190">
        <v>2668.884</v>
      </c>
      <c r="DC3190">
        <v>3389.7159999999999</v>
      </c>
      <c r="DD3190">
        <v>3061.2739999999999</v>
      </c>
      <c r="DE3190">
        <v>3175.317</v>
      </c>
      <c r="DF3190">
        <v>2804.4639999999999</v>
      </c>
      <c r="DG3190">
        <v>2549.9079999999999</v>
      </c>
      <c r="DH3190">
        <v>2154.473</v>
      </c>
      <c r="DI3190">
        <v>1542.9469999999999</v>
      </c>
      <c r="DJ3190">
        <v>1328.327</v>
      </c>
      <c r="DK3190">
        <v>1277.6320000000001</v>
      </c>
      <c r="DL3190">
        <v>1104.2329999999999</v>
      </c>
      <c r="DM3190">
        <v>653.98389999999995</v>
      </c>
      <c r="DN3190">
        <v>574.8623</v>
      </c>
      <c r="DO3190">
        <v>19</v>
      </c>
      <c r="DP3190">
        <v>19</v>
      </c>
    </row>
    <row r="3191" spans="1:120" x14ac:dyDescent="0.25">
      <c r="A3191" t="str">
        <f t="shared" si="49"/>
        <v>AutoDR-No_Elect DA 1-4 (1PM-9PM)_44490_19-19</v>
      </c>
      <c r="B3191" t="s">
        <v>62</v>
      </c>
      <c r="C3191" t="s">
        <v>321</v>
      </c>
      <c r="D3191" t="s">
        <v>61</v>
      </c>
      <c r="E3191" t="s">
        <v>61</v>
      </c>
      <c r="F3191" t="s">
        <v>61</v>
      </c>
      <c r="G3191" t="s">
        <v>61</v>
      </c>
      <c r="H3191" t="s">
        <v>97</v>
      </c>
      <c r="I3191" t="s">
        <v>61</v>
      </c>
      <c r="J3191" t="s">
        <v>61</v>
      </c>
      <c r="K3191" t="s">
        <v>203</v>
      </c>
      <c r="L3191" s="18">
        <v>44490</v>
      </c>
      <c r="M3191">
        <v>19</v>
      </c>
      <c r="N3191">
        <v>19</v>
      </c>
      <c r="O3191" t="s">
        <v>263</v>
      </c>
      <c r="P3191">
        <v>141</v>
      </c>
      <c r="Q3191">
        <v>140</v>
      </c>
      <c r="R3191">
        <v>0</v>
      </c>
      <c r="S3191">
        <v>0</v>
      </c>
      <c r="T3191">
        <v>0</v>
      </c>
      <c r="U3191">
        <v>0</v>
      </c>
      <c r="V3191">
        <v>0</v>
      </c>
      <c r="W3191">
        <v>24843.995999999999</v>
      </c>
      <c r="X3191">
        <v>25305.839</v>
      </c>
      <c r="Y3191">
        <v>25072.73</v>
      </c>
      <c r="Z3191">
        <v>25008.671999999999</v>
      </c>
      <c r="AA3191">
        <v>25200.973000000002</v>
      </c>
      <c r="AB3191">
        <v>25314.883000000002</v>
      </c>
      <c r="AC3191">
        <v>26363.219000000001</v>
      </c>
      <c r="AD3191">
        <v>26965.419000000002</v>
      </c>
      <c r="AE3191">
        <v>27757.598999999998</v>
      </c>
      <c r="AF3191">
        <v>27432.055</v>
      </c>
      <c r="AG3191">
        <v>28516.955999999998</v>
      </c>
      <c r="AH3191">
        <v>29211.296999999999</v>
      </c>
      <c r="AI3191">
        <v>28977.185000000001</v>
      </c>
      <c r="AJ3191">
        <v>29440.109</v>
      </c>
      <c r="AK3191">
        <v>29464.492999999999</v>
      </c>
      <c r="AL3191">
        <v>29371.382000000001</v>
      </c>
      <c r="AM3191">
        <v>29697.484</v>
      </c>
      <c r="AN3191">
        <v>28693.285</v>
      </c>
      <c r="AO3191">
        <v>26612.839</v>
      </c>
      <c r="AP3191">
        <v>28212.236000000001</v>
      </c>
      <c r="AQ3191">
        <v>28485.538</v>
      </c>
      <c r="AR3191">
        <v>27423.313999999998</v>
      </c>
      <c r="AS3191">
        <v>25711.674999999999</v>
      </c>
      <c r="AT3191">
        <v>25576.084999999999</v>
      </c>
      <c r="AU3191">
        <v>62.564642999999997</v>
      </c>
      <c r="AV3191">
        <v>61.491428999999997</v>
      </c>
      <c r="AW3191">
        <v>61.547499999999999</v>
      </c>
      <c r="AX3191">
        <v>61.099643</v>
      </c>
      <c r="AY3191">
        <v>61.111071000000003</v>
      </c>
      <c r="AZ3191">
        <v>61.131070999999999</v>
      </c>
      <c r="BA3191">
        <v>61.133214000000002</v>
      </c>
      <c r="BB3191">
        <v>61.004643000000002</v>
      </c>
      <c r="BC3191">
        <v>61.451070999999999</v>
      </c>
      <c r="BD3191">
        <v>62.372857000000003</v>
      </c>
      <c r="BE3191">
        <v>63.870714</v>
      </c>
      <c r="BF3191">
        <v>66.045714000000004</v>
      </c>
      <c r="BG3191">
        <v>68.567499999999995</v>
      </c>
      <c r="BH3191">
        <v>70.209999999999994</v>
      </c>
      <c r="BI3191">
        <v>71.875356999999994</v>
      </c>
      <c r="BJ3191">
        <v>72.853928999999994</v>
      </c>
      <c r="BK3191">
        <v>72.834643</v>
      </c>
      <c r="BL3191">
        <v>71.700714000000005</v>
      </c>
      <c r="BM3191">
        <v>69.445713999999995</v>
      </c>
      <c r="BN3191">
        <v>67.542500000000004</v>
      </c>
      <c r="BO3191">
        <v>65.880357000000004</v>
      </c>
      <c r="BP3191">
        <v>64.88</v>
      </c>
      <c r="BQ3191">
        <v>64.228213999999994</v>
      </c>
      <c r="BR3191">
        <v>63.827500000000001</v>
      </c>
      <c r="BS3191">
        <v>-184.3571</v>
      </c>
      <c r="BT3191">
        <v>-422.86419999999998</v>
      </c>
      <c r="BU3191">
        <v>-391.80149999999998</v>
      </c>
      <c r="BV3191">
        <v>-520.01189999999997</v>
      </c>
      <c r="BW3191">
        <v>-571.4144</v>
      </c>
      <c r="BX3191">
        <v>-220.191</v>
      </c>
      <c r="BY3191">
        <v>-198.5933</v>
      </c>
      <c r="BZ3191">
        <v>63.184719999999999</v>
      </c>
      <c r="CA3191">
        <v>-131.26310000000001</v>
      </c>
      <c r="CB3191">
        <v>971.83920000000001</v>
      </c>
      <c r="CC3191">
        <v>712.38400000000001</v>
      </c>
      <c r="CD3191">
        <v>494.23880000000003</v>
      </c>
      <c r="CE3191">
        <v>1117.54</v>
      </c>
      <c r="CF3191">
        <v>724.0077</v>
      </c>
      <c r="CG3191">
        <v>689.0634</v>
      </c>
      <c r="CH3191">
        <v>654.00570000000005</v>
      </c>
      <c r="CI3191">
        <v>283.69220000000001</v>
      </c>
      <c r="CJ3191">
        <v>931.26130000000001</v>
      </c>
      <c r="CK3191">
        <v>2614.951</v>
      </c>
      <c r="CL3191">
        <v>520.1078</v>
      </c>
      <c r="CM3191">
        <v>-668.13170000000002</v>
      </c>
      <c r="CN3191">
        <v>-703.99220000000003</v>
      </c>
      <c r="CO3191">
        <v>-444.99079999999998</v>
      </c>
      <c r="CP3191">
        <v>-662.47929999999997</v>
      </c>
      <c r="CQ3191">
        <v>20811.77</v>
      </c>
      <c r="CR3191">
        <v>10671.87</v>
      </c>
      <c r="CS3191">
        <v>11399.74</v>
      </c>
      <c r="CT3191">
        <v>12674.32</v>
      </c>
      <c r="CU3191">
        <v>7785.82</v>
      </c>
      <c r="CV3191">
        <v>6262.2120000000004</v>
      </c>
      <c r="CW3191">
        <v>4707.8230000000003</v>
      </c>
      <c r="CX3191">
        <v>4765.2820000000002</v>
      </c>
      <c r="CY3191">
        <v>6801.1670000000004</v>
      </c>
      <c r="CZ3191">
        <v>12370.03</v>
      </c>
      <c r="DA3191">
        <v>17111.060000000001</v>
      </c>
      <c r="DB3191">
        <v>26170.84</v>
      </c>
      <c r="DC3191">
        <v>29532.7</v>
      </c>
      <c r="DD3191">
        <v>29066.400000000001</v>
      </c>
      <c r="DE3191">
        <v>27557.75</v>
      </c>
      <c r="DF3191">
        <v>26321.41</v>
      </c>
      <c r="DG3191">
        <v>24214.89</v>
      </c>
      <c r="DH3191">
        <v>23841.06</v>
      </c>
      <c r="DI3191">
        <v>19999.47</v>
      </c>
      <c r="DJ3191">
        <v>19985.41</v>
      </c>
      <c r="DK3191">
        <v>32528.34</v>
      </c>
      <c r="DL3191">
        <v>17629.47</v>
      </c>
      <c r="DM3191">
        <v>15595.85</v>
      </c>
      <c r="DN3191">
        <v>15662.34</v>
      </c>
      <c r="DO3191">
        <v>19</v>
      </c>
      <c r="DP3191">
        <v>19</v>
      </c>
    </row>
    <row r="3192" spans="1:120" hidden="1" x14ac:dyDescent="0.25">
      <c r="A3192" t="str">
        <f t="shared" si="49"/>
        <v>All_Elect DA 1-4 (1PM-9PM)_44490_19-19</v>
      </c>
      <c r="B3192" t="s">
        <v>62</v>
      </c>
      <c r="C3192" t="s">
        <v>61</v>
      </c>
      <c r="D3192" t="s">
        <v>61</v>
      </c>
      <c r="E3192" t="s">
        <v>61</v>
      </c>
      <c r="F3192" t="s">
        <v>61</v>
      </c>
      <c r="G3192" t="s">
        <v>61</v>
      </c>
      <c r="H3192" t="s">
        <v>61</v>
      </c>
      <c r="I3192" t="s">
        <v>61</v>
      </c>
      <c r="J3192" t="s">
        <v>61</v>
      </c>
      <c r="K3192" t="s">
        <v>203</v>
      </c>
      <c r="L3192" s="18">
        <v>44490</v>
      </c>
      <c r="M3192">
        <v>19</v>
      </c>
      <c r="N3192">
        <v>19</v>
      </c>
      <c r="O3192" t="s">
        <v>263</v>
      </c>
      <c r="P3192">
        <v>170</v>
      </c>
      <c r="Q3192">
        <v>169</v>
      </c>
      <c r="R3192">
        <v>0</v>
      </c>
      <c r="S3192">
        <v>0</v>
      </c>
      <c r="T3192">
        <v>0</v>
      </c>
      <c r="U3192">
        <v>0</v>
      </c>
      <c r="V3192">
        <v>0</v>
      </c>
      <c r="W3192">
        <v>25256.906999999999</v>
      </c>
      <c r="X3192">
        <v>25694.287</v>
      </c>
      <c r="Y3192">
        <v>25425.671999999999</v>
      </c>
      <c r="Z3192">
        <v>25394.766</v>
      </c>
      <c r="AA3192">
        <v>25555.548999999999</v>
      </c>
      <c r="AB3192">
        <v>25719.977999999999</v>
      </c>
      <c r="AC3192">
        <v>26864.613000000001</v>
      </c>
      <c r="AD3192">
        <v>27541.684000000001</v>
      </c>
      <c r="AE3192">
        <v>28449.024000000001</v>
      </c>
      <c r="AF3192">
        <v>28276.312000000002</v>
      </c>
      <c r="AG3192">
        <v>29608.536</v>
      </c>
      <c r="AH3192">
        <v>30298.109</v>
      </c>
      <c r="AI3192">
        <v>30043.48</v>
      </c>
      <c r="AJ3192">
        <v>30550.120999999999</v>
      </c>
      <c r="AK3192">
        <v>30638.471000000001</v>
      </c>
      <c r="AL3192">
        <v>30574.364000000001</v>
      </c>
      <c r="AM3192">
        <v>30951.832999999999</v>
      </c>
      <c r="AN3192">
        <v>29936.544000000002</v>
      </c>
      <c r="AO3192">
        <v>27744.035</v>
      </c>
      <c r="AP3192">
        <v>29360.981</v>
      </c>
      <c r="AQ3192">
        <v>29616.084999999999</v>
      </c>
      <c r="AR3192">
        <v>28240.503000000001</v>
      </c>
      <c r="AS3192">
        <v>26166.925999999999</v>
      </c>
      <c r="AT3192">
        <v>26005.306</v>
      </c>
      <c r="AU3192">
        <v>62.534320000000001</v>
      </c>
      <c r="AV3192">
        <v>61.439053000000001</v>
      </c>
      <c r="AW3192">
        <v>61.518639</v>
      </c>
      <c r="AX3192">
        <v>61.146746</v>
      </c>
      <c r="AY3192">
        <v>61.109467000000002</v>
      </c>
      <c r="AZ3192">
        <v>61.089348999999999</v>
      </c>
      <c r="BA3192">
        <v>61.105029999999999</v>
      </c>
      <c r="BB3192">
        <v>61.023077000000001</v>
      </c>
      <c r="BC3192">
        <v>61.444378999999998</v>
      </c>
      <c r="BD3192">
        <v>62.382544000000003</v>
      </c>
      <c r="BE3192">
        <v>63.814497000000003</v>
      </c>
      <c r="BF3192">
        <v>65.913017999999994</v>
      </c>
      <c r="BG3192">
        <v>68.437870000000004</v>
      </c>
      <c r="BH3192">
        <v>70.183728000000002</v>
      </c>
      <c r="BI3192">
        <v>71.903846000000001</v>
      </c>
      <c r="BJ3192">
        <v>72.899407999999994</v>
      </c>
      <c r="BK3192">
        <v>72.855917000000005</v>
      </c>
      <c r="BL3192">
        <v>71.682839999999999</v>
      </c>
      <c r="BM3192">
        <v>69.443490999999995</v>
      </c>
      <c r="BN3192">
        <v>67.534024000000002</v>
      </c>
      <c r="BO3192">
        <v>65.924260000000004</v>
      </c>
      <c r="BP3192">
        <v>64.946154000000007</v>
      </c>
      <c r="BQ3192">
        <v>64.288166000000004</v>
      </c>
      <c r="BR3192">
        <v>63.836686</v>
      </c>
      <c r="BS3192">
        <v>-152.3981</v>
      </c>
      <c r="BT3192">
        <v>-406.07420000000002</v>
      </c>
      <c r="BU3192">
        <v>-354.19150000000002</v>
      </c>
      <c r="BV3192">
        <v>-515.65750000000003</v>
      </c>
      <c r="BW3192">
        <v>-535.81910000000005</v>
      </c>
      <c r="BX3192">
        <v>-208.31540000000001</v>
      </c>
      <c r="BY3192">
        <v>-42.437429999999999</v>
      </c>
      <c r="BZ3192">
        <v>74.395129999999995</v>
      </c>
      <c r="CA3192">
        <v>-215.6104</v>
      </c>
      <c r="CB3192">
        <v>791.80359999999996</v>
      </c>
      <c r="CC3192">
        <v>491.40499999999997</v>
      </c>
      <c r="CD3192">
        <v>383.10550000000001</v>
      </c>
      <c r="CE3192">
        <v>1146.9870000000001</v>
      </c>
      <c r="CF3192">
        <v>722.02459999999996</v>
      </c>
      <c r="CG3192">
        <v>757.78599999999994</v>
      </c>
      <c r="CH3192">
        <v>627.12300000000005</v>
      </c>
      <c r="CI3192">
        <v>206.90899999999999</v>
      </c>
      <c r="CJ3192">
        <v>815.43640000000005</v>
      </c>
      <c r="CK3192">
        <v>2747.3150000000001</v>
      </c>
      <c r="CL3192">
        <v>719.06790000000001</v>
      </c>
      <c r="CM3192">
        <v>-479.14179999999999</v>
      </c>
      <c r="CN3192">
        <v>-564.11959999999999</v>
      </c>
      <c r="CO3192">
        <v>-315.45209999999997</v>
      </c>
      <c r="CP3192">
        <v>-552.66549999999995</v>
      </c>
      <c r="CQ3192">
        <v>25706.02</v>
      </c>
      <c r="CR3192">
        <v>11457.81</v>
      </c>
      <c r="CS3192">
        <v>11809.69</v>
      </c>
      <c r="CT3192">
        <v>13165.04</v>
      </c>
      <c r="CU3192">
        <v>8356.5779999999995</v>
      </c>
      <c r="CV3192">
        <v>7167.6360000000004</v>
      </c>
      <c r="CW3192">
        <v>7240.7640000000001</v>
      </c>
      <c r="CX3192">
        <v>5491.5659999999998</v>
      </c>
      <c r="CY3192">
        <v>8877.98</v>
      </c>
      <c r="CZ3192">
        <v>14116.98</v>
      </c>
      <c r="DA3192">
        <v>18089.189999999999</v>
      </c>
      <c r="DB3192">
        <v>28040.21</v>
      </c>
      <c r="DC3192">
        <v>32539.57</v>
      </c>
      <c r="DD3192">
        <v>31735.14</v>
      </c>
      <c r="DE3192">
        <v>32899.58</v>
      </c>
      <c r="DF3192">
        <v>29736.93</v>
      </c>
      <c r="DG3192">
        <v>27778.57</v>
      </c>
      <c r="DH3192">
        <v>29359.54</v>
      </c>
      <c r="DI3192">
        <v>26962.85</v>
      </c>
      <c r="DJ3192">
        <v>26850.54</v>
      </c>
      <c r="DK3192">
        <v>41621.81</v>
      </c>
      <c r="DL3192">
        <v>21775.68</v>
      </c>
      <c r="DM3192">
        <v>20003.169999999998</v>
      </c>
      <c r="DN3192">
        <v>21432.59</v>
      </c>
      <c r="DO3192">
        <v>19</v>
      </c>
      <c r="DP3192">
        <v>19</v>
      </c>
    </row>
    <row r="3193" spans="1:120" hidden="1" x14ac:dyDescent="0.25">
      <c r="A3193" t="str">
        <f t="shared" si="49"/>
        <v>sublap_id-SLAP_PGF1_Elect DA 1-4 (1PM-9PM)_44490_19-19</v>
      </c>
      <c r="B3193" t="s">
        <v>62</v>
      </c>
      <c r="C3193" t="s">
        <v>289</v>
      </c>
      <c r="D3193" t="s">
        <v>61</v>
      </c>
      <c r="E3193" t="s">
        <v>290</v>
      </c>
      <c r="F3193" t="s">
        <v>61</v>
      </c>
      <c r="G3193" t="s">
        <v>61</v>
      </c>
      <c r="H3193" t="s">
        <v>61</v>
      </c>
      <c r="I3193" t="s">
        <v>61</v>
      </c>
      <c r="J3193" t="s">
        <v>61</v>
      </c>
      <c r="K3193" t="s">
        <v>203</v>
      </c>
      <c r="L3193" s="18">
        <v>44490</v>
      </c>
      <c r="M3193">
        <v>19</v>
      </c>
      <c r="N3193">
        <v>19</v>
      </c>
      <c r="O3193" t="s">
        <v>263</v>
      </c>
      <c r="P3193">
        <v>12</v>
      </c>
      <c r="Q3193">
        <v>12</v>
      </c>
      <c r="R3193">
        <v>0</v>
      </c>
      <c r="S3193">
        <v>0</v>
      </c>
      <c r="T3193">
        <v>1</v>
      </c>
      <c r="U3193">
        <v>0</v>
      </c>
      <c r="V3193">
        <v>1</v>
      </c>
      <c r="W3193">
        <v>15967.4</v>
      </c>
      <c r="X3193">
        <v>16044.6</v>
      </c>
      <c r="Y3193">
        <v>15923.22</v>
      </c>
      <c r="Z3193">
        <v>15885.36</v>
      </c>
      <c r="AA3193">
        <v>15978.76</v>
      </c>
      <c r="AB3193">
        <v>15758.26</v>
      </c>
      <c r="AC3193">
        <v>15811.76</v>
      </c>
      <c r="AD3193">
        <v>15814.54</v>
      </c>
      <c r="AE3193">
        <v>16102.9</v>
      </c>
      <c r="AF3193">
        <v>15195.48</v>
      </c>
      <c r="AG3193">
        <v>15492.86</v>
      </c>
      <c r="AH3193">
        <v>15304.68</v>
      </c>
      <c r="AI3193">
        <v>14923.2</v>
      </c>
      <c r="AJ3193">
        <v>15230.66</v>
      </c>
      <c r="AK3193">
        <v>15409.64</v>
      </c>
      <c r="AL3193">
        <v>15610.2</v>
      </c>
      <c r="AM3193">
        <v>15862.22</v>
      </c>
      <c r="AN3193">
        <v>15316.68</v>
      </c>
      <c r="AO3193">
        <v>13892.16</v>
      </c>
      <c r="AP3193">
        <v>15628.98</v>
      </c>
      <c r="AQ3193">
        <v>16435.919999999998</v>
      </c>
      <c r="AR3193">
        <v>16325.48</v>
      </c>
      <c r="AS3193">
        <v>15968.6</v>
      </c>
      <c r="AT3193">
        <v>16000.94</v>
      </c>
      <c r="AU3193">
        <v>66.2</v>
      </c>
      <c r="AV3193">
        <v>64.8</v>
      </c>
      <c r="AW3193">
        <v>64.150000000000006</v>
      </c>
      <c r="AX3193">
        <v>63.4</v>
      </c>
      <c r="AY3193">
        <v>62.5</v>
      </c>
      <c r="AZ3193">
        <v>61.1</v>
      </c>
      <c r="BA3193">
        <v>59.65</v>
      </c>
      <c r="BB3193">
        <v>59.3</v>
      </c>
      <c r="BC3193">
        <v>60.3</v>
      </c>
      <c r="BD3193">
        <v>63.15</v>
      </c>
      <c r="BE3193">
        <v>68.7</v>
      </c>
      <c r="BF3193">
        <v>73.75</v>
      </c>
      <c r="BG3193">
        <v>76.400000000000006</v>
      </c>
      <c r="BH3193">
        <v>78.05</v>
      </c>
      <c r="BI3193">
        <v>80.2</v>
      </c>
      <c r="BJ3193">
        <v>81.099999999999994</v>
      </c>
      <c r="BK3193">
        <v>81</v>
      </c>
      <c r="BL3193">
        <v>80.900000000000006</v>
      </c>
      <c r="BM3193">
        <v>79.3</v>
      </c>
      <c r="BN3193">
        <v>75.75</v>
      </c>
      <c r="BO3193">
        <v>72</v>
      </c>
      <c r="BP3193">
        <v>70.349999999999994</v>
      </c>
      <c r="BQ3193">
        <v>70.599999999999994</v>
      </c>
      <c r="BR3193">
        <v>68.599999999999994</v>
      </c>
      <c r="BS3193">
        <v>-389.15750000000003</v>
      </c>
      <c r="BT3193">
        <v>-378.80430000000001</v>
      </c>
      <c r="BU3193">
        <v>-354.44970000000001</v>
      </c>
      <c r="BV3193">
        <v>-431.3766</v>
      </c>
      <c r="BW3193">
        <v>-511.11869999999999</v>
      </c>
      <c r="BX3193">
        <v>-153.28620000000001</v>
      </c>
      <c r="BY3193">
        <v>128.27369999999999</v>
      </c>
      <c r="BZ3193">
        <v>281.69209999999998</v>
      </c>
      <c r="CA3193">
        <v>-181.179</v>
      </c>
      <c r="CB3193">
        <v>397.0265</v>
      </c>
      <c r="CC3193">
        <v>134.8518</v>
      </c>
      <c r="CD3193">
        <v>373.71800000000002</v>
      </c>
      <c r="CE3193">
        <v>944.17690000000005</v>
      </c>
      <c r="CF3193">
        <v>467.40109999999999</v>
      </c>
      <c r="CG3193">
        <v>314.67570000000001</v>
      </c>
      <c r="CH3193">
        <v>115.0188</v>
      </c>
      <c r="CI3193">
        <v>18.935359999999999</v>
      </c>
      <c r="CJ3193">
        <v>799.11210000000005</v>
      </c>
      <c r="CK3193">
        <v>2343.5810000000001</v>
      </c>
      <c r="CL3193">
        <v>767.71669999999995</v>
      </c>
      <c r="CM3193">
        <v>-71.563479999999998</v>
      </c>
      <c r="CN3193">
        <v>-372.39080000000001</v>
      </c>
      <c r="CO3193">
        <v>-116.35590000000001</v>
      </c>
      <c r="CP3193">
        <v>-213.5942</v>
      </c>
      <c r="CQ3193">
        <v>22800.02</v>
      </c>
      <c r="CR3193">
        <v>9994.6560000000009</v>
      </c>
      <c r="CS3193">
        <v>10179.02</v>
      </c>
      <c r="CT3193">
        <v>11647.92</v>
      </c>
      <c r="CU3193">
        <v>6989.7060000000001</v>
      </c>
      <c r="CV3193">
        <v>6286.0349999999999</v>
      </c>
      <c r="CW3193">
        <v>6459.4350000000004</v>
      </c>
      <c r="CX3193">
        <v>4676.6989999999996</v>
      </c>
      <c r="CY3193">
        <v>7755.4639999999999</v>
      </c>
      <c r="CZ3193">
        <v>12143.07</v>
      </c>
      <c r="DA3193">
        <v>14548.61</v>
      </c>
      <c r="DB3193">
        <v>23367.71</v>
      </c>
      <c r="DC3193">
        <v>26577.34</v>
      </c>
      <c r="DD3193">
        <v>25242.720000000001</v>
      </c>
      <c r="DE3193">
        <v>26699.57</v>
      </c>
      <c r="DF3193">
        <v>23953.99</v>
      </c>
      <c r="DG3193">
        <v>22415.11</v>
      </c>
      <c r="DH3193">
        <v>24469.439999999999</v>
      </c>
      <c r="DI3193">
        <v>22789.94</v>
      </c>
      <c r="DJ3193">
        <v>22727.57</v>
      </c>
      <c r="DK3193">
        <v>37514.639999999999</v>
      </c>
      <c r="DL3193">
        <v>18510.78</v>
      </c>
      <c r="DM3193">
        <v>17504.48</v>
      </c>
      <c r="DN3193">
        <v>18949.490000000002</v>
      </c>
      <c r="DO3193">
        <v>19</v>
      </c>
      <c r="DP3193">
        <v>19</v>
      </c>
    </row>
    <row r="3194" spans="1:120" hidden="1" x14ac:dyDescent="0.25">
      <c r="A3194" t="str">
        <f t="shared" si="49"/>
        <v>Industry_Type-8. Other_Elect DA 1-4 (1PM-9PM)_44490_19-19</v>
      </c>
      <c r="B3194" t="s">
        <v>62</v>
      </c>
      <c r="C3194" t="s">
        <v>267</v>
      </c>
      <c r="D3194" t="s">
        <v>61</v>
      </c>
      <c r="E3194" t="s">
        <v>61</v>
      </c>
      <c r="F3194" t="s">
        <v>61</v>
      </c>
      <c r="G3194" t="s">
        <v>268</v>
      </c>
      <c r="H3194" t="s">
        <v>61</v>
      </c>
      <c r="I3194" t="s">
        <v>61</v>
      </c>
      <c r="J3194" t="s">
        <v>61</v>
      </c>
      <c r="K3194" t="s">
        <v>203</v>
      </c>
      <c r="L3194" s="18">
        <v>44490</v>
      </c>
      <c r="M3194">
        <v>19</v>
      </c>
      <c r="N3194">
        <v>19</v>
      </c>
      <c r="O3194" t="s">
        <v>263</v>
      </c>
      <c r="P3194">
        <v>1</v>
      </c>
      <c r="Q3194">
        <v>1</v>
      </c>
      <c r="R3194">
        <v>0</v>
      </c>
      <c r="S3194">
        <v>0</v>
      </c>
      <c r="T3194">
        <v>1</v>
      </c>
      <c r="U3194">
        <v>0</v>
      </c>
      <c r="V3194">
        <v>1</v>
      </c>
      <c r="W3194">
        <v>6.726</v>
      </c>
      <c r="X3194">
        <v>6.7489999999999997</v>
      </c>
      <c r="Y3194">
        <v>6.8949999999999996</v>
      </c>
      <c r="Z3194">
        <v>6.8719999999999999</v>
      </c>
      <c r="AA3194">
        <v>6.3490000000000002</v>
      </c>
      <c r="AB3194">
        <v>8.8130000000000006</v>
      </c>
      <c r="AC3194">
        <v>9.32</v>
      </c>
      <c r="AD3194">
        <v>9.6709999999999994</v>
      </c>
      <c r="AE3194">
        <v>10.303000000000001</v>
      </c>
      <c r="AF3194">
        <v>10.848000000000001</v>
      </c>
      <c r="AG3194">
        <v>10.542</v>
      </c>
      <c r="AH3194">
        <v>10.63</v>
      </c>
      <c r="AI3194">
        <v>10.039999999999999</v>
      </c>
      <c r="AJ3194">
        <v>10.513</v>
      </c>
      <c r="AK3194">
        <v>10.472</v>
      </c>
      <c r="AL3194">
        <v>10.635999999999999</v>
      </c>
      <c r="AM3194">
        <v>10.334</v>
      </c>
      <c r="AN3194">
        <v>11.321</v>
      </c>
      <c r="AO3194">
        <v>10.89</v>
      </c>
      <c r="AP3194">
        <v>10.666</v>
      </c>
      <c r="AQ3194">
        <v>10.294</v>
      </c>
      <c r="AR3194">
        <v>9.16</v>
      </c>
      <c r="AS3194">
        <v>7.8390000000000004</v>
      </c>
      <c r="AT3194">
        <v>6.9409999999999998</v>
      </c>
      <c r="AU3194">
        <v>58.15</v>
      </c>
      <c r="AV3194">
        <v>56.5</v>
      </c>
      <c r="AW3194">
        <v>56.75</v>
      </c>
      <c r="AX3194">
        <v>57.35</v>
      </c>
      <c r="AY3194">
        <v>57.15</v>
      </c>
      <c r="AZ3194">
        <v>57.7</v>
      </c>
      <c r="BA3194">
        <v>58.3</v>
      </c>
      <c r="BB3194">
        <v>58.65</v>
      </c>
      <c r="BC3194">
        <v>59.3</v>
      </c>
      <c r="BD3194">
        <v>60.45</v>
      </c>
      <c r="BE3194">
        <v>59.4</v>
      </c>
      <c r="BF3194">
        <v>59.1</v>
      </c>
      <c r="BG3194">
        <v>59.5</v>
      </c>
      <c r="BH3194">
        <v>62.6</v>
      </c>
      <c r="BI3194">
        <v>65.3</v>
      </c>
      <c r="BJ3194">
        <v>67.650000000000006</v>
      </c>
      <c r="BK3194">
        <v>68.05</v>
      </c>
      <c r="BL3194">
        <v>66.55</v>
      </c>
      <c r="BM3194">
        <v>64.75</v>
      </c>
      <c r="BN3194">
        <v>62.15</v>
      </c>
      <c r="BO3194">
        <v>60.7</v>
      </c>
      <c r="BP3194">
        <v>59.4</v>
      </c>
      <c r="BQ3194">
        <v>58.75</v>
      </c>
      <c r="BR3194">
        <v>58.9</v>
      </c>
      <c r="BS3194">
        <v>4.3404600000000002E-2</v>
      </c>
      <c r="BT3194">
        <v>0.2147355</v>
      </c>
      <c r="BU3194">
        <v>-0.25910850000000002</v>
      </c>
      <c r="BV3194">
        <v>-3.7235299999999999E-2</v>
      </c>
      <c r="BW3194">
        <v>0.34676069999999998</v>
      </c>
      <c r="BX3194">
        <v>-2.22597E-2</v>
      </c>
      <c r="BY3194">
        <v>-0.51032540000000004</v>
      </c>
      <c r="BZ3194">
        <v>-0.35018830000000001</v>
      </c>
      <c r="CA3194">
        <v>0.43745329999999999</v>
      </c>
      <c r="CB3194">
        <v>0.1421423</v>
      </c>
      <c r="CC3194">
        <v>-0.1518497</v>
      </c>
      <c r="CD3194">
        <v>-7.4965500000000004E-2</v>
      </c>
      <c r="CE3194">
        <v>0.3326597</v>
      </c>
      <c r="CF3194">
        <v>0.16624159999999999</v>
      </c>
      <c r="CG3194">
        <v>-0.31301689999999999</v>
      </c>
      <c r="CH3194">
        <v>-9.6159900000000006E-2</v>
      </c>
      <c r="CI3194">
        <v>0.25794699999999998</v>
      </c>
      <c r="CJ3194">
        <v>0.1071386</v>
      </c>
      <c r="CK3194">
        <v>-0.22869970000000001</v>
      </c>
      <c r="CL3194">
        <v>3.10268E-2</v>
      </c>
      <c r="CM3194">
        <v>0.29614069999999998</v>
      </c>
      <c r="CN3194">
        <v>9.6069299999999996E-2</v>
      </c>
      <c r="CO3194">
        <v>-0.1698914</v>
      </c>
      <c r="CP3194">
        <v>-8.5359099999999993E-2</v>
      </c>
      <c r="CQ3194">
        <v>4.3658999999999998E-3</v>
      </c>
      <c r="CR3194">
        <v>2.9031999999999999E-3</v>
      </c>
      <c r="CS3194">
        <v>9.3854999999999997E-3</v>
      </c>
      <c r="CT3194">
        <v>5.274E-3</v>
      </c>
      <c r="CU3194">
        <v>5.3930000000000002E-3</v>
      </c>
      <c r="CV3194">
        <v>1.5039500000000001E-2</v>
      </c>
      <c r="CW3194">
        <v>2.15003E-2</v>
      </c>
      <c r="CX3194">
        <v>7.6851000000000003E-3</v>
      </c>
      <c r="CY3194">
        <v>1.5531400000000001E-2</v>
      </c>
      <c r="CZ3194">
        <v>8.3400000000000002E-3</v>
      </c>
      <c r="DA3194">
        <v>8.3808000000000007E-3</v>
      </c>
      <c r="DB3194">
        <v>4.7626999999999999E-3</v>
      </c>
      <c r="DC3194">
        <v>7.4782E-3</v>
      </c>
      <c r="DD3194">
        <v>6.4266999999999996E-3</v>
      </c>
      <c r="DE3194">
        <v>7.6595999999999999E-3</v>
      </c>
      <c r="DF3194">
        <v>6.9695E-3</v>
      </c>
      <c r="DG3194">
        <v>1.1728499999999999E-2</v>
      </c>
      <c r="DH3194">
        <v>4.0292000000000001E-3</v>
      </c>
      <c r="DI3194">
        <v>8.5079999999999999E-3</v>
      </c>
      <c r="DJ3194">
        <v>5.1260000000000003E-3</v>
      </c>
      <c r="DK3194">
        <v>1.7047E-2</v>
      </c>
      <c r="DL3194">
        <v>1.4734499999999999E-2</v>
      </c>
      <c r="DM3194">
        <v>1.2099E-2</v>
      </c>
      <c r="DN3194">
        <v>3.6924000000000002E-3</v>
      </c>
      <c r="DO3194">
        <v>19</v>
      </c>
      <c r="DP3194">
        <v>19</v>
      </c>
    </row>
    <row r="3195" spans="1:120" hidden="1" x14ac:dyDescent="0.25">
      <c r="A3195" t="str">
        <f t="shared" si="49"/>
        <v>sublap_id-SLAP_PGCC_Elect DA 1-4 (1PM-9PM)_44490_19-19</v>
      </c>
      <c r="B3195" t="s">
        <v>62</v>
      </c>
      <c r="C3195" t="s">
        <v>299</v>
      </c>
      <c r="D3195" t="s">
        <v>61</v>
      </c>
      <c r="E3195" t="s">
        <v>300</v>
      </c>
      <c r="F3195" t="s">
        <v>61</v>
      </c>
      <c r="G3195" t="s">
        <v>61</v>
      </c>
      <c r="H3195" t="s">
        <v>61</v>
      </c>
      <c r="I3195" t="s">
        <v>61</v>
      </c>
      <c r="J3195" t="s">
        <v>61</v>
      </c>
      <c r="K3195" t="s">
        <v>203</v>
      </c>
      <c r="L3195" s="18">
        <v>44490</v>
      </c>
      <c r="M3195">
        <v>19</v>
      </c>
      <c r="N3195">
        <v>19</v>
      </c>
      <c r="O3195" t="s">
        <v>263</v>
      </c>
      <c r="P3195">
        <v>32</v>
      </c>
      <c r="Q3195">
        <v>32</v>
      </c>
      <c r="R3195">
        <v>0</v>
      </c>
      <c r="S3195">
        <v>1</v>
      </c>
      <c r="T3195">
        <v>0</v>
      </c>
      <c r="U3195">
        <v>0</v>
      </c>
      <c r="V3195">
        <v>1</v>
      </c>
      <c r="W3195">
        <v>571.47500000000002</v>
      </c>
      <c r="X3195">
        <v>560.11300000000006</v>
      </c>
      <c r="Y3195">
        <v>556.39800000000002</v>
      </c>
      <c r="Z3195">
        <v>570.34199999999998</v>
      </c>
      <c r="AA3195">
        <v>593.57600000000002</v>
      </c>
      <c r="AB3195">
        <v>653.33399999999995</v>
      </c>
      <c r="AC3195">
        <v>759.66</v>
      </c>
      <c r="AD3195">
        <v>802.20500000000004</v>
      </c>
      <c r="AE3195">
        <v>886.75099999999998</v>
      </c>
      <c r="AF3195">
        <v>1033.3969999999999</v>
      </c>
      <c r="AG3195">
        <v>1350.942</v>
      </c>
      <c r="AH3195">
        <v>1462.308</v>
      </c>
      <c r="AI3195">
        <v>1527.0519999999999</v>
      </c>
      <c r="AJ3195">
        <v>1560.231</v>
      </c>
      <c r="AK3195">
        <v>1560.768</v>
      </c>
      <c r="AL3195">
        <v>1567.9549999999999</v>
      </c>
      <c r="AM3195">
        <v>1700.653</v>
      </c>
      <c r="AN3195">
        <v>1701.413</v>
      </c>
      <c r="AO3195">
        <v>1582.6130000000001</v>
      </c>
      <c r="AP3195">
        <v>1538.079</v>
      </c>
      <c r="AQ3195">
        <v>1363.1790000000001</v>
      </c>
      <c r="AR3195">
        <v>1006.371</v>
      </c>
      <c r="AS3195">
        <v>686.495</v>
      </c>
      <c r="AT3195">
        <v>622.86699999999996</v>
      </c>
      <c r="AU3195">
        <v>59.860937</v>
      </c>
      <c r="AV3195">
        <v>59.435938</v>
      </c>
      <c r="AW3195">
        <v>59.403125000000003</v>
      </c>
      <c r="AX3195">
        <v>59.003124999999997</v>
      </c>
      <c r="AY3195">
        <v>58.676563000000002</v>
      </c>
      <c r="AZ3195">
        <v>58.039062999999999</v>
      </c>
      <c r="BA3195">
        <v>58.098436999999997</v>
      </c>
      <c r="BB3195">
        <v>57.929687000000001</v>
      </c>
      <c r="BC3195">
        <v>58.932811999999998</v>
      </c>
      <c r="BD3195">
        <v>59.831249999999997</v>
      </c>
      <c r="BE3195">
        <v>62.042186999999998</v>
      </c>
      <c r="BF3195">
        <v>65.506249999999994</v>
      </c>
      <c r="BG3195">
        <v>67.417186999999998</v>
      </c>
      <c r="BH3195">
        <v>67.629687000000004</v>
      </c>
      <c r="BI3195">
        <v>67.184375000000003</v>
      </c>
      <c r="BJ3195">
        <v>66.992187999999999</v>
      </c>
      <c r="BK3195">
        <v>65.051562000000004</v>
      </c>
      <c r="BL3195">
        <v>64.8125</v>
      </c>
      <c r="BM3195">
        <v>62.310938</v>
      </c>
      <c r="BN3195">
        <v>61.960937999999999</v>
      </c>
      <c r="BO3195">
        <v>61.142187999999997</v>
      </c>
      <c r="BP3195">
        <v>61.096874999999997</v>
      </c>
      <c r="BQ3195">
        <v>60.942188000000002</v>
      </c>
      <c r="BR3195">
        <v>60.876562999999997</v>
      </c>
      <c r="BS3195">
        <v>15.811640000000001</v>
      </c>
      <c r="BT3195">
        <v>22.039570000000001</v>
      </c>
      <c r="BU3195">
        <v>20.209569999999999</v>
      </c>
      <c r="BV3195">
        <v>11.21308</v>
      </c>
      <c r="BW3195">
        <v>11.62228</v>
      </c>
      <c r="BX3195">
        <v>13.21552</v>
      </c>
      <c r="BY3195">
        <v>-14.8729</v>
      </c>
      <c r="BZ3195">
        <v>-16.273710000000001</v>
      </c>
      <c r="CA3195">
        <v>0.7400968</v>
      </c>
      <c r="CB3195">
        <v>10.578279999999999</v>
      </c>
      <c r="CC3195">
        <v>-40.203319999999998</v>
      </c>
      <c r="CD3195">
        <v>2.4564530000000002</v>
      </c>
      <c r="CE3195">
        <v>15.166320000000001</v>
      </c>
      <c r="CF3195">
        <v>36.75103</v>
      </c>
      <c r="CG3195">
        <v>80.926500000000004</v>
      </c>
      <c r="CH3195">
        <v>96.777690000000007</v>
      </c>
      <c r="CI3195">
        <v>-21.232240000000001</v>
      </c>
      <c r="CJ3195">
        <v>-47.662309999999998</v>
      </c>
      <c r="CK3195">
        <v>70.001980000000003</v>
      </c>
      <c r="CL3195">
        <v>26.127269999999999</v>
      </c>
      <c r="CM3195">
        <v>-28.023050000000001</v>
      </c>
      <c r="CN3195">
        <v>-32.47775</v>
      </c>
      <c r="CO3195">
        <v>15.08902</v>
      </c>
      <c r="CP3195">
        <v>6.7741870000000004</v>
      </c>
      <c r="CQ3195">
        <v>39.685670000000002</v>
      </c>
      <c r="CR3195">
        <v>31.552990000000001</v>
      </c>
      <c r="CS3195">
        <v>30.161719999999999</v>
      </c>
      <c r="CT3195">
        <v>29.366330000000001</v>
      </c>
      <c r="CU3195">
        <v>31.232130000000002</v>
      </c>
      <c r="CV3195">
        <v>80.806910000000002</v>
      </c>
      <c r="CW3195">
        <v>40.012430000000002</v>
      </c>
      <c r="CX3195">
        <v>37.798380000000002</v>
      </c>
      <c r="CY3195">
        <v>38.817340000000002</v>
      </c>
      <c r="CZ3195">
        <v>65.140590000000003</v>
      </c>
      <c r="DA3195">
        <v>193.58680000000001</v>
      </c>
      <c r="DB3195">
        <v>113.2099</v>
      </c>
      <c r="DC3195">
        <v>139.53450000000001</v>
      </c>
      <c r="DD3195">
        <v>191.28800000000001</v>
      </c>
      <c r="DE3195">
        <v>177.36930000000001</v>
      </c>
      <c r="DF3195">
        <v>225.0907</v>
      </c>
      <c r="DG3195">
        <v>246.0504</v>
      </c>
      <c r="DH3195">
        <v>205.0762</v>
      </c>
      <c r="DI3195">
        <v>234.6591</v>
      </c>
      <c r="DJ3195">
        <v>300.83199999999999</v>
      </c>
      <c r="DK3195">
        <v>373.98259999999999</v>
      </c>
      <c r="DL3195">
        <v>214.65469999999999</v>
      </c>
      <c r="DM3195">
        <v>75.950739999999996</v>
      </c>
      <c r="DN3195">
        <v>30.32077</v>
      </c>
      <c r="DO3195">
        <v>19</v>
      </c>
      <c r="DP3195">
        <v>19</v>
      </c>
    </row>
    <row r="3196" spans="1:120" hidden="1" x14ac:dyDescent="0.25">
      <c r="A3196" t="str">
        <f t="shared" si="49"/>
        <v>All_Elect DA 1-4 (1PM-9PM)_44490_19-20</v>
      </c>
      <c r="B3196" t="s">
        <v>62</v>
      </c>
      <c r="C3196" t="s">
        <v>61</v>
      </c>
      <c r="D3196" t="s">
        <v>61</v>
      </c>
      <c r="E3196" t="s">
        <v>61</v>
      </c>
      <c r="F3196" t="s">
        <v>61</v>
      </c>
      <c r="G3196" t="s">
        <v>61</v>
      </c>
      <c r="H3196" t="s">
        <v>61</v>
      </c>
      <c r="I3196" t="s">
        <v>61</v>
      </c>
      <c r="J3196" t="s">
        <v>61</v>
      </c>
      <c r="K3196" t="s">
        <v>203</v>
      </c>
      <c r="L3196" s="18">
        <v>44490</v>
      </c>
      <c r="M3196">
        <v>19</v>
      </c>
      <c r="N3196">
        <v>20</v>
      </c>
      <c r="O3196" t="s">
        <v>263</v>
      </c>
      <c r="P3196">
        <v>3</v>
      </c>
      <c r="Q3196">
        <v>3</v>
      </c>
      <c r="R3196">
        <v>0</v>
      </c>
      <c r="S3196">
        <v>0</v>
      </c>
      <c r="T3196">
        <v>1</v>
      </c>
      <c r="U3196">
        <v>1</v>
      </c>
      <c r="V3196">
        <v>1</v>
      </c>
      <c r="W3196">
        <v>6.6710000000000003</v>
      </c>
      <c r="X3196">
        <v>6.6719999999999997</v>
      </c>
      <c r="Y3196">
        <v>6.8330000000000002</v>
      </c>
      <c r="Z3196">
        <v>6.4379999999999997</v>
      </c>
      <c r="AA3196">
        <v>6.3579999999999997</v>
      </c>
      <c r="AB3196">
        <v>6.3479999999999999</v>
      </c>
      <c r="AC3196">
        <v>8.99</v>
      </c>
      <c r="AD3196">
        <v>13.002000000000001</v>
      </c>
      <c r="AE3196">
        <v>13.645</v>
      </c>
      <c r="AF3196">
        <v>19.756</v>
      </c>
      <c r="AG3196">
        <v>43.25</v>
      </c>
      <c r="AH3196">
        <v>44.393000000000001</v>
      </c>
      <c r="AI3196">
        <v>46.634</v>
      </c>
      <c r="AJ3196">
        <v>48.552</v>
      </c>
      <c r="AK3196">
        <v>46.167000000000002</v>
      </c>
      <c r="AL3196">
        <v>50.085000000000001</v>
      </c>
      <c r="AM3196">
        <v>50.307000000000002</v>
      </c>
      <c r="AN3196">
        <v>51.491</v>
      </c>
      <c r="AO3196">
        <v>47.927</v>
      </c>
      <c r="AP3196">
        <v>47.456000000000003</v>
      </c>
      <c r="AQ3196">
        <v>44.375999999999998</v>
      </c>
      <c r="AR3196">
        <v>31.699000000000002</v>
      </c>
      <c r="AS3196">
        <v>6.5170000000000003</v>
      </c>
      <c r="AT3196">
        <v>6.673</v>
      </c>
      <c r="AU3196">
        <v>62.016666999999998</v>
      </c>
      <c r="AV3196">
        <v>61.016666999999998</v>
      </c>
      <c r="AW3196">
        <v>61.05</v>
      </c>
      <c r="AX3196">
        <v>61.016666999999998</v>
      </c>
      <c r="AY3196">
        <v>60.983333000000002</v>
      </c>
      <c r="AZ3196">
        <v>61.1</v>
      </c>
      <c r="BA3196">
        <v>61.2</v>
      </c>
      <c r="BB3196">
        <v>61.4</v>
      </c>
      <c r="BC3196">
        <v>61.233333000000002</v>
      </c>
      <c r="BD3196">
        <v>61.466667000000001</v>
      </c>
      <c r="BE3196">
        <v>62.5</v>
      </c>
      <c r="BF3196">
        <v>63.95</v>
      </c>
      <c r="BG3196">
        <v>66.266666999999998</v>
      </c>
      <c r="BH3196">
        <v>66.016666999999998</v>
      </c>
      <c r="BI3196">
        <v>67.166667000000004</v>
      </c>
      <c r="BJ3196">
        <v>66.150000000000006</v>
      </c>
      <c r="BK3196">
        <v>65.983333000000002</v>
      </c>
      <c r="BL3196">
        <v>66.116667000000007</v>
      </c>
      <c r="BM3196">
        <v>65.383332999999993</v>
      </c>
      <c r="BN3196">
        <v>65.099999999999994</v>
      </c>
      <c r="BO3196">
        <v>64.666667000000004</v>
      </c>
      <c r="BP3196">
        <v>64.3</v>
      </c>
      <c r="BQ3196">
        <v>63.433332999999998</v>
      </c>
      <c r="BR3196">
        <v>63.35</v>
      </c>
      <c r="BS3196">
        <v>1.0798430000000001</v>
      </c>
      <c r="BT3196">
        <v>1.0375829999999999</v>
      </c>
      <c r="BU3196">
        <v>0.5992054</v>
      </c>
      <c r="BV3196">
        <v>1.00214</v>
      </c>
      <c r="BW3196">
        <v>1.0709470000000001</v>
      </c>
      <c r="BX3196">
        <v>1.419394</v>
      </c>
      <c r="BY3196">
        <v>7.8117699999999998E-2</v>
      </c>
      <c r="BZ3196">
        <v>-1.7326729999999999</v>
      </c>
      <c r="CA3196">
        <v>-1.411216</v>
      </c>
      <c r="CB3196">
        <v>0.49488019999999999</v>
      </c>
      <c r="CC3196">
        <v>-2.6572</v>
      </c>
      <c r="CD3196">
        <v>1.125429</v>
      </c>
      <c r="CE3196">
        <v>0.35382459999999999</v>
      </c>
      <c r="CF3196">
        <v>0.68427780000000005</v>
      </c>
      <c r="CG3196">
        <v>3.8393649999999999</v>
      </c>
      <c r="CH3196">
        <v>-5.6181E-3</v>
      </c>
      <c r="CI3196">
        <v>0.48009109999999999</v>
      </c>
      <c r="CJ3196">
        <v>-3.4390369999999999</v>
      </c>
      <c r="CK3196">
        <v>-1.925913</v>
      </c>
      <c r="CL3196">
        <v>-1.9356990000000001</v>
      </c>
      <c r="CM3196">
        <v>-0.79668559999999999</v>
      </c>
      <c r="CN3196">
        <v>-1.4150130000000001</v>
      </c>
      <c r="CO3196">
        <v>1.8737220000000001</v>
      </c>
      <c r="CP3196">
        <v>0.53372030000000004</v>
      </c>
      <c r="CQ3196">
        <v>0.1378376</v>
      </c>
      <c r="CR3196">
        <v>5.0203699999999997E-2</v>
      </c>
      <c r="CS3196">
        <v>4.67471E-2</v>
      </c>
      <c r="CT3196">
        <v>4.2730200000000003E-2</v>
      </c>
      <c r="CU3196">
        <v>4.3084999999999998E-2</v>
      </c>
      <c r="CV3196">
        <v>0.10412059999999999</v>
      </c>
      <c r="CW3196">
        <v>6.9955900000000001E-2</v>
      </c>
      <c r="CX3196">
        <v>4.36975E-2</v>
      </c>
      <c r="CY3196">
        <v>6.6883100000000001E-2</v>
      </c>
      <c r="CZ3196">
        <v>0.24910860000000001</v>
      </c>
      <c r="DA3196">
        <v>1.246804</v>
      </c>
      <c r="DB3196">
        <v>0.36297869999999999</v>
      </c>
      <c r="DC3196">
        <v>0.35988680000000001</v>
      </c>
      <c r="DD3196">
        <v>0.44701970000000002</v>
      </c>
      <c r="DE3196">
        <v>0.3893238</v>
      </c>
      <c r="DF3196">
        <v>0.47278520000000002</v>
      </c>
      <c r="DG3196">
        <v>0.46237820000000002</v>
      </c>
      <c r="DH3196">
        <v>0.42045009999999999</v>
      </c>
      <c r="DI3196">
        <v>0.85074510000000003</v>
      </c>
      <c r="DJ3196">
        <v>2.9846270000000001</v>
      </c>
      <c r="DK3196">
        <v>3.0418210000000001</v>
      </c>
      <c r="DL3196">
        <v>2.4214579999999999</v>
      </c>
      <c r="DM3196">
        <v>1.312986</v>
      </c>
      <c r="DN3196">
        <v>1.0064759999999999</v>
      </c>
      <c r="DO3196">
        <v>19</v>
      </c>
      <c r="DP3196">
        <v>20</v>
      </c>
    </row>
    <row r="3197" spans="1:120" hidden="1" x14ac:dyDescent="0.25">
      <c r="A3197" t="str">
        <f t="shared" si="49"/>
        <v>Size_Grp-Below 20 kW_Elect DA 1-4 (1PM-9PM)_44490_19-20</v>
      </c>
      <c r="B3197" t="s">
        <v>62</v>
      </c>
      <c r="C3197" t="s">
        <v>259</v>
      </c>
      <c r="D3197" t="s">
        <v>61</v>
      </c>
      <c r="E3197" t="s">
        <v>61</v>
      </c>
      <c r="F3197" t="s">
        <v>61</v>
      </c>
      <c r="G3197" t="s">
        <v>61</v>
      </c>
      <c r="H3197" t="s">
        <v>61</v>
      </c>
      <c r="I3197" t="s">
        <v>61</v>
      </c>
      <c r="J3197" t="s">
        <v>260</v>
      </c>
      <c r="K3197" t="s">
        <v>203</v>
      </c>
      <c r="L3197" s="18">
        <v>44490</v>
      </c>
      <c r="M3197">
        <v>19</v>
      </c>
      <c r="N3197">
        <v>20</v>
      </c>
      <c r="O3197" t="s">
        <v>263</v>
      </c>
      <c r="P3197">
        <v>3</v>
      </c>
      <c r="Q3197">
        <v>3</v>
      </c>
      <c r="R3197">
        <v>0</v>
      </c>
      <c r="S3197">
        <v>0</v>
      </c>
      <c r="T3197">
        <v>1</v>
      </c>
      <c r="U3197">
        <v>1</v>
      </c>
      <c r="V3197">
        <v>1</v>
      </c>
      <c r="W3197">
        <v>6.6710000000000003</v>
      </c>
      <c r="X3197">
        <v>6.6719999999999997</v>
      </c>
      <c r="Y3197">
        <v>6.8330000000000002</v>
      </c>
      <c r="Z3197">
        <v>6.4379999999999997</v>
      </c>
      <c r="AA3197">
        <v>6.3579999999999997</v>
      </c>
      <c r="AB3197">
        <v>6.3479999999999999</v>
      </c>
      <c r="AC3197">
        <v>8.99</v>
      </c>
      <c r="AD3197">
        <v>13.002000000000001</v>
      </c>
      <c r="AE3197">
        <v>13.645</v>
      </c>
      <c r="AF3197">
        <v>19.756</v>
      </c>
      <c r="AG3197">
        <v>43.25</v>
      </c>
      <c r="AH3197">
        <v>44.393000000000001</v>
      </c>
      <c r="AI3197">
        <v>46.634</v>
      </c>
      <c r="AJ3197">
        <v>48.552</v>
      </c>
      <c r="AK3197">
        <v>46.167000000000002</v>
      </c>
      <c r="AL3197">
        <v>50.085000000000001</v>
      </c>
      <c r="AM3197">
        <v>50.307000000000002</v>
      </c>
      <c r="AN3197">
        <v>51.491</v>
      </c>
      <c r="AO3197">
        <v>47.927</v>
      </c>
      <c r="AP3197">
        <v>47.456000000000003</v>
      </c>
      <c r="AQ3197">
        <v>44.375999999999998</v>
      </c>
      <c r="AR3197">
        <v>31.699000000000002</v>
      </c>
      <c r="AS3197">
        <v>6.5170000000000003</v>
      </c>
      <c r="AT3197">
        <v>6.673</v>
      </c>
      <c r="AU3197">
        <v>62.016666999999998</v>
      </c>
      <c r="AV3197">
        <v>61.016666999999998</v>
      </c>
      <c r="AW3197">
        <v>61.05</v>
      </c>
      <c r="AX3197">
        <v>61.016666999999998</v>
      </c>
      <c r="AY3197">
        <v>60.983333000000002</v>
      </c>
      <c r="AZ3197">
        <v>61.1</v>
      </c>
      <c r="BA3197">
        <v>61.2</v>
      </c>
      <c r="BB3197">
        <v>61.4</v>
      </c>
      <c r="BC3197">
        <v>61.233333000000002</v>
      </c>
      <c r="BD3197">
        <v>61.466667000000001</v>
      </c>
      <c r="BE3197">
        <v>62.5</v>
      </c>
      <c r="BF3197">
        <v>63.95</v>
      </c>
      <c r="BG3197">
        <v>66.266666999999998</v>
      </c>
      <c r="BH3197">
        <v>66.016666999999998</v>
      </c>
      <c r="BI3197">
        <v>67.166667000000004</v>
      </c>
      <c r="BJ3197">
        <v>66.150000000000006</v>
      </c>
      <c r="BK3197">
        <v>65.983333000000002</v>
      </c>
      <c r="BL3197">
        <v>66.116667000000007</v>
      </c>
      <c r="BM3197">
        <v>65.383332999999993</v>
      </c>
      <c r="BN3197">
        <v>65.099999999999994</v>
      </c>
      <c r="BO3197">
        <v>64.666667000000004</v>
      </c>
      <c r="BP3197">
        <v>64.3</v>
      </c>
      <c r="BQ3197">
        <v>63.433332999999998</v>
      </c>
      <c r="BR3197">
        <v>63.35</v>
      </c>
      <c r="BS3197">
        <v>1.0798430000000001</v>
      </c>
      <c r="BT3197">
        <v>1.0375829999999999</v>
      </c>
      <c r="BU3197">
        <v>0.5992054</v>
      </c>
      <c r="BV3197">
        <v>1.00214</v>
      </c>
      <c r="BW3197">
        <v>1.0709470000000001</v>
      </c>
      <c r="BX3197">
        <v>1.419394</v>
      </c>
      <c r="BY3197">
        <v>7.8117699999999998E-2</v>
      </c>
      <c r="BZ3197">
        <v>-1.7326729999999999</v>
      </c>
      <c r="CA3197">
        <v>-1.411216</v>
      </c>
      <c r="CB3197">
        <v>0.49488019999999999</v>
      </c>
      <c r="CC3197">
        <v>-2.6572</v>
      </c>
      <c r="CD3197">
        <v>1.125429</v>
      </c>
      <c r="CE3197">
        <v>0.35382459999999999</v>
      </c>
      <c r="CF3197">
        <v>0.68427780000000005</v>
      </c>
      <c r="CG3197">
        <v>3.8393649999999999</v>
      </c>
      <c r="CH3197">
        <v>-5.6181E-3</v>
      </c>
      <c r="CI3197">
        <v>0.48009109999999999</v>
      </c>
      <c r="CJ3197">
        <v>-3.4390369999999999</v>
      </c>
      <c r="CK3197">
        <v>-1.925913</v>
      </c>
      <c r="CL3197">
        <v>-1.9356990000000001</v>
      </c>
      <c r="CM3197">
        <v>-0.79668559999999999</v>
      </c>
      <c r="CN3197">
        <v>-1.4150130000000001</v>
      </c>
      <c r="CO3197">
        <v>1.8737220000000001</v>
      </c>
      <c r="CP3197">
        <v>0.53372030000000004</v>
      </c>
      <c r="CQ3197">
        <v>0.1378376</v>
      </c>
      <c r="CR3197">
        <v>5.0203699999999997E-2</v>
      </c>
      <c r="CS3197">
        <v>4.67471E-2</v>
      </c>
      <c r="CT3197">
        <v>4.2730200000000003E-2</v>
      </c>
      <c r="CU3197">
        <v>4.3084999999999998E-2</v>
      </c>
      <c r="CV3197">
        <v>0.10412059999999999</v>
      </c>
      <c r="CW3197">
        <v>6.9955900000000001E-2</v>
      </c>
      <c r="CX3197">
        <v>4.36975E-2</v>
      </c>
      <c r="CY3197">
        <v>6.6883100000000001E-2</v>
      </c>
      <c r="CZ3197">
        <v>0.24910860000000001</v>
      </c>
      <c r="DA3197">
        <v>1.246804</v>
      </c>
      <c r="DB3197">
        <v>0.36297869999999999</v>
      </c>
      <c r="DC3197">
        <v>0.35988680000000001</v>
      </c>
      <c r="DD3197">
        <v>0.44701970000000002</v>
      </c>
      <c r="DE3197">
        <v>0.3893238</v>
      </c>
      <c r="DF3197">
        <v>0.47278520000000002</v>
      </c>
      <c r="DG3197">
        <v>0.46237820000000002</v>
      </c>
      <c r="DH3197">
        <v>0.42045009999999999</v>
      </c>
      <c r="DI3197">
        <v>0.85074510000000003</v>
      </c>
      <c r="DJ3197">
        <v>2.9846270000000001</v>
      </c>
      <c r="DK3197">
        <v>3.0418210000000001</v>
      </c>
      <c r="DL3197">
        <v>2.4214579999999999</v>
      </c>
      <c r="DM3197">
        <v>1.312986</v>
      </c>
      <c r="DN3197">
        <v>1.0064759999999999</v>
      </c>
      <c r="DO3197">
        <v>19</v>
      </c>
      <c r="DP3197">
        <v>20</v>
      </c>
    </row>
    <row r="3198" spans="1:120" hidden="1" x14ac:dyDescent="0.25">
      <c r="A3198" t="str">
        <f t="shared" si="49"/>
        <v>LCA-Greater Bay Area_Elect DA 1-4 (1PM-9PM)_44490_19-20</v>
      </c>
      <c r="B3198" t="s">
        <v>62</v>
      </c>
      <c r="C3198" t="s">
        <v>209</v>
      </c>
      <c r="D3198" t="s">
        <v>36</v>
      </c>
      <c r="E3198" t="s">
        <v>61</v>
      </c>
      <c r="F3198" t="s">
        <v>61</v>
      </c>
      <c r="G3198" t="s">
        <v>61</v>
      </c>
      <c r="H3198" t="s">
        <v>61</v>
      </c>
      <c r="I3198" t="s">
        <v>61</v>
      </c>
      <c r="J3198" t="s">
        <v>61</v>
      </c>
      <c r="K3198" t="s">
        <v>203</v>
      </c>
      <c r="L3198" s="18">
        <v>44490</v>
      </c>
      <c r="M3198">
        <v>19</v>
      </c>
      <c r="N3198">
        <v>20</v>
      </c>
      <c r="O3198" t="s">
        <v>263</v>
      </c>
      <c r="P3198">
        <v>2</v>
      </c>
      <c r="Q3198">
        <v>2</v>
      </c>
      <c r="R3198">
        <v>0</v>
      </c>
      <c r="S3198">
        <v>0</v>
      </c>
      <c r="T3198">
        <v>1</v>
      </c>
      <c r="U3198">
        <v>1</v>
      </c>
      <c r="V3198">
        <v>1</v>
      </c>
      <c r="W3198">
        <v>2.0310000000000001</v>
      </c>
      <c r="X3198">
        <v>2.032</v>
      </c>
      <c r="Y3198">
        <v>2.0329999999999999</v>
      </c>
      <c r="Z3198">
        <v>2.0379999999999998</v>
      </c>
      <c r="AA3198">
        <v>2.0379999999999998</v>
      </c>
      <c r="AB3198">
        <v>2.028</v>
      </c>
      <c r="AC3198">
        <v>2.0299999999999998</v>
      </c>
      <c r="AD3198">
        <v>4.7619999999999996</v>
      </c>
      <c r="AE3198">
        <v>4.8449999999999998</v>
      </c>
      <c r="AF3198">
        <v>6.3959999999999999</v>
      </c>
      <c r="AG3198">
        <v>11.89</v>
      </c>
      <c r="AH3198">
        <v>13.353</v>
      </c>
      <c r="AI3198">
        <v>13.673999999999999</v>
      </c>
      <c r="AJ3198">
        <v>13.832000000000001</v>
      </c>
      <c r="AK3198">
        <v>13.686999999999999</v>
      </c>
      <c r="AL3198">
        <v>13.525</v>
      </c>
      <c r="AM3198">
        <v>14.627000000000001</v>
      </c>
      <c r="AN3198">
        <v>13.891</v>
      </c>
      <c r="AO3198">
        <v>14.327</v>
      </c>
      <c r="AP3198">
        <v>13.776</v>
      </c>
      <c r="AQ3198">
        <v>13.816000000000001</v>
      </c>
      <c r="AR3198">
        <v>10.099</v>
      </c>
      <c r="AS3198">
        <v>2.117</v>
      </c>
      <c r="AT3198">
        <v>2.0329999999999999</v>
      </c>
      <c r="AU3198">
        <v>62.65</v>
      </c>
      <c r="AV3198">
        <v>61.6</v>
      </c>
      <c r="AW3198">
        <v>61.65</v>
      </c>
      <c r="AX3198">
        <v>61.5</v>
      </c>
      <c r="AY3198">
        <v>61.4</v>
      </c>
      <c r="AZ3198">
        <v>61.5</v>
      </c>
      <c r="BA3198">
        <v>61.6</v>
      </c>
      <c r="BB3198">
        <v>61.85</v>
      </c>
      <c r="BC3198">
        <v>61.45</v>
      </c>
      <c r="BD3198">
        <v>61.5</v>
      </c>
      <c r="BE3198">
        <v>62.55</v>
      </c>
      <c r="BF3198">
        <v>64.25</v>
      </c>
      <c r="BG3198">
        <v>67.400000000000006</v>
      </c>
      <c r="BH3198">
        <v>66.900000000000006</v>
      </c>
      <c r="BI3198">
        <v>68.650000000000006</v>
      </c>
      <c r="BJ3198">
        <v>67.2</v>
      </c>
      <c r="BK3198">
        <v>67</v>
      </c>
      <c r="BL3198">
        <v>67.3</v>
      </c>
      <c r="BM3198">
        <v>66.25</v>
      </c>
      <c r="BN3198">
        <v>65.900000000000006</v>
      </c>
      <c r="BO3198">
        <v>65.55</v>
      </c>
      <c r="BP3198">
        <v>65.25</v>
      </c>
      <c r="BQ3198">
        <v>64.2</v>
      </c>
      <c r="BR3198">
        <v>64.2</v>
      </c>
      <c r="BS3198">
        <v>7.3312000000000002E-2</v>
      </c>
      <c r="BT3198">
        <v>2.8133499999999999E-2</v>
      </c>
      <c r="BU3198">
        <v>-4.0564200000000002E-2</v>
      </c>
      <c r="BV3198">
        <v>1.9096E-3</v>
      </c>
      <c r="BW3198">
        <v>-5.8357100000000002E-2</v>
      </c>
      <c r="BX3198">
        <v>-4.6739000000000003E-2</v>
      </c>
      <c r="BY3198">
        <v>-8.1210999999999992E-3</v>
      </c>
      <c r="BZ3198">
        <v>-5.4753000000000003E-2</v>
      </c>
      <c r="CA3198">
        <v>4.4338000000000002E-2</v>
      </c>
      <c r="CB3198">
        <v>0.13929320000000001</v>
      </c>
      <c r="CC3198">
        <v>5.90667E-2</v>
      </c>
      <c r="CD3198">
        <v>-0.69760759999999999</v>
      </c>
      <c r="CE3198">
        <v>-0.61284640000000001</v>
      </c>
      <c r="CF3198">
        <v>-0.41154740000000001</v>
      </c>
      <c r="CG3198">
        <v>-4.1979299999999997E-2</v>
      </c>
      <c r="CH3198">
        <v>0.45426270000000002</v>
      </c>
      <c r="CI3198">
        <v>-0.38181690000000001</v>
      </c>
      <c r="CJ3198">
        <v>-1.2026749999999999</v>
      </c>
      <c r="CK3198">
        <v>-1.8890979999999999</v>
      </c>
      <c r="CL3198">
        <v>-1.291328</v>
      </c>
      <c r="CM3198">
        <v>-1.0261530000000001</v>
      </c>
      <c r="CN3198">
        <v>-0.77607210000000004</v>
      </c>
      <c r="CO3198">
        <v>0.32985629999999999</v>
      </c>
      <c r="CP3198">
        <v>6.0453699999999999E-2</v>
      </c>
      <c r="CQ3198">
        <v>4.6420999999999997E-3</v>
      </c>
      <c r="CR3198">
        <v>2.2642999999999999E-3</v>
      </c>
      <c r="CS3198">
        <v>1.6025E-3</v>
      </c>
      <c r="CT3198">
        <v>2.0070999999999999E-3</v>
      </c>
      <c r="CU3198">
        <v>8.8940000000000004E-4</v>
      </c>
      <c r="CV3198">
        <v>6.625E-4</v>
      </c>
      <c r="CW3198">
        <v>2.0075000000000002E-3</v>
      </c>
      <c r="CX3198">
        <v>1.3576E-3</v>
      </c>
      <c r="CY3198">
        <v>1.6211999999999999E-3</v>
      </c>
      <c r="CZ3198">
        <v>3.7152000000000001E-3</v>
      </c>
      <c r="DA3198">
        <v>2.7791400000000001E-2</v>
      </c>
      <c r="DB3198">
        <v>8.46499E-2</v>
      </c>
      <c r="DC3198">
        <v>0.10931150000000001</v>
      </c>
      <c r="DD3198">
        <v>0.1572289</v>
      </c>
      <c r="DE3198">
        <v>0.1471856</v>
      </c>
      <c r="DF3198">
        <v>0.21915309999999999</v>
      </c>
      <c r="DG3198">
        <v>0.24036109999999999</v>
      </c>
      <c r="DH3198">
        <v>0.14845030000000001</v>
      </c>
      <c r="DI3198">
        <v>0.110032</v>
      </c>
      <c r="DJ3198">
        <v>5.9826999999999998E-2</v>
      </c>
      <c r="DK3198">
        <v>6.21576E-2</v>
      </c>
      <c r="DL3198">
        <v>5.0543499999999998E-2</v>
      </c>
      <c r="DM3198">
        <v>2.2255799999999999E-2</v>
      </c>
      <c r="DN3198">
        <v>9.1065E-3</v>
      </c>
      <c r="DO3198">
        <v>19</v>
      </c>
      <c r="DP3198">
        <v>20</v>
      </c>
    </row>
    <row r="3199" spans="1:120" hidden="1" x14ac:dyDescent="0.25">
      <c r="A3199" t="str">
        <f t="shared" si="49"/>
        <v>LCA-Greater Bay Area_Elect DA 1-4 (1PM-9PM)_44490_19-19</v>
      </c>
      <c r="B3199" t="s">
        <v>62</v>
      </c>
      <c r="C3199" t="s">
        <v>209</v>
      </c>
      <c r="D3199" t="s">
        <v>36</v>
      </c>
      <c r="E3199" t="s">
        <v>61</v>
      </c>
      <c r="F3199" t="s">
        <v>61</v>
      </c>
      <c r="G3199" t="s">
        <v>61</v>
      </c>
      <c r="H3199" t="s">
        <v>61</v>
      </c>
      <c r="I3199" t="s">
        <v>61</v>
      </c>
      <c r="J3199" t="s">
        <v>61</v>
      </c>
      <c r="K3199" t="s">
        <v>203</v>
      </c>
      <c r="L3199" s="18">
        <v>44490</v>
      </c>
      <c r="M3199">
        <v>19</v>
      </c>
      <c r="N3199">
        <v>19</v>
      </c>
      <c r="O3199" t="s">
        <v>263</v>
      </c>
      <c r="P3199">
        <v>94</v>
      </c>
      <c r="Q3199">
        <v>94</v>
      </c>
      <c r="R3199">
        <v>0</v>
      </c>
      <c r="S3199">
        <v>0</v>
      </c>
      <c r="T3199">
        <v>0</v>
      </c>
      <c r="U3199">
        <v>0</v>
      </c>
      <c r="V3199">
        <v>0</v>
      </c>
      <c r="W3199">
        <v>7917.2569999999996</v>
      </c>
      <c r="X3199">
        <v>8287.6255000000001</v>
      </c>
      <c r="Y3199">
        <v>8195.9454999999998</v>
      </c>
      <c r="Z3199">
        <v>8194.9835000000003</v>
      </c>
      <c r="AA3199">
        <v>8270.0874999999996</v>
      </c>
      <c r="AB3199">
        <v>8406.4295000000002</v>
      </c>
      <c r="AC3199">
        <v>9311.7829999999994</v>
      </c>
      <c r="AD3199">
        <v>9882.9724999999999</v>
      </c>
      <c r="AE3199">
        <v>10275.206</v>
      </c>
      <c r="AF3199">
        <v>11058.277</v>
      </c>
      <c r="AG3199">
        <v>11834.861999999999</v>
      </c>
      <c r="AH3199">
        <v>12409.447</v>
      </c>
      <c r="AI3199">
        <v>12545.705</v>
      </c>
      <c r="AJ3199">
        <v>12571.816999999999</v>
      </c>
      <c r="AK3199">
        <v>12380.778</v>
      </c>
      <c r="AL3199">
        <v>12133.592000000001</v>
      </c>
      <c r="AM3199">
        <v>12197.522999999999</v>
      </c>
      <c r="AN3199">
        <v>11805.915000000001</v>
      </c>
      <c r="AO3199">
        <v>11323.105</v>
      </c>
      <c r="AP3199">
        <v>11085.51</v>
      </c>
      <c r="AQ3199">
        <v>10850.429</v>
      </c>
      <c r="AR3199">
        <v>9976.5030000000006</v>
      </c>
      <c r="AS3199">
        <v>8596.0169999999998</v>
      </c>
      <c r="AT3199">
        <v>8467.9320000000007</v>
      </c>
      <c r="AU3199">
        <v>62.846809</v>
      </c>
      <c r="AV3199">
        <v>62.248936</v>
      </c>
      <c r="AW3199">
        <v>62.244149</v>
      </c>
      <c r="AX3199">
        <v>61.725532000000001</v>
      </c>
      <c r="AY3199">
        <v>61.898935999999999</v>
      </c>
      <c r="AZ3199">
        <v>62.003191000000001</v>
      </c>
      <c r="BA3199">
        <v>61.973936000000002</v>
      </c>
      <c r="BB3199">
        <v>61.731915000000001</v>
      </c>
      <c r="BC3199">
        <v>62.080851000000003</v>
      </c>
      <c r="BD3199">
        <v>62.906914999999998</v>
      </c>
      <c r="BE3199">
        <v>64.731382999999994</v>
      </c>
      <c r="BF3199">
        <v>67.767021</v>
      </c>
      <c r="BG3199">
        <v>70.744148999999993</v>
      </c>
      <c r="BH3199">
        <v>71.302660000000003</v>
      </c>
      <c r="BI3199">
        <v>71.525531999999998</v>
      </c>
      <c r="BJ3199">
        <v>71.882446999999999</v>
      </c>
      <c r="BK3199">
        <v>71.797871999999998</v>
      </c>
      <c r="BL3199">
        <v>70.585105999999996</v>
      </c>
      <c r="BM3199">
        <v>68.424999999999997</v>
      </c>
      <c r="BN3199">
        <v>66.908511000000004</v>
      </c>
      <c r="BO3199">
        <v>65.318084999999996</v>
      </c>
      <c r="BP3199">
        <v>64.426596000000004</v>
      </c>
      <c r="BQ3199">
        <v>63.762765999999999</v>
      </c>
      <c r="BR3199">
        <v>63.626064</v>
      </c>
      <c r="BS3199">
        <v>315.6497</v>
      </c>
      <c r="BT3199">
        <v>13.51491</v>
      </c>
      <c r="BU3199">
        <v>18.517610000000001</v>
      </c>
      <c r="BV3199">
        <v>-23.446079999999998</v>
      </c>
      <c r="BW3199">
        <v>6.1374839999999997</v>
      </c>
      <c r="BX3199">
        <v>69.053839999999994</v>
      </c>
      <c r="BY3199">
        <v>-113.24769999999999</v>
      </c>
      <c r="BZ3199">
        <v>-210.75139999999999</v>
      </c>
      <c r="CA3199">
        <v>-66.486249999999998</v>
      </c>
      <c r="CB3199">
        <v>254.77869999999999</v>
      </c>
      <c r="CC3199">
        <v>305.35520000000002</v>
      </c>
      <c r="CD3199">
        <v>125.786</v>
      </c>
      <c r="CE3199">
        <v>251.88460000000001</v>
      </c>
      <c r="CF3199">
        <v>352.76139999999998</v>
      </c>
      <c r="CG3199">
        <v>543.9896</v>
      </c>
      <c r="CH3199">
        <v>615.23609999999996</v>
      </c>
      <c r="CI3199">
        <v>372.72570000000002</v>
      </c>
      <c r="CJ3199">
        <v>262.65460000000002</v>
      </c>
      <c r="CK3199">
        <v>284.45699999999999</v>
      </c>
      <c r="CL3199">
        <v>70.001149999999996</v>
      </c>
      <c r="CM3199">
        <v>-245.64089999999999</v>
      </c>
      <c r="CN3199">
        <v>-65.140690000000006</v>
      </c>
      <c r="CO3199">
        <v>0.82304569999999999</v>
      </c>
      <c r="CP3199">
        <v>-112.26</v>
      </c>
      <c r="CQ3199">
        <v>1012.129</v>
      </c>
      <c r="CR3199">
        <v>377.98169999999999</v>
      </c>
      <c r="CS3199">
        <v>383.13150000000002</v>
      </c>
      <c r="CT3199">
        <v>424.91899999999998</v>
      </c>
      <c r="CU3199">
        <v>405.25020000000001</v>
      </c>
      <c r="CV3199">
        <v>400.52809999999999</v>
      </c>
      <c r="CW3199">
        <v>310.28829999999999</v>
      </c>
      <c r="CX3199">
        <v>277.90940000000001</v>
      </c>
      <c r="CY3199">
        <v>364.142</v>
      </c>
      <c r="CZ3199">
        <v>1025.2550000000001</v>
      </c>
      <c r="DA3199">
        <v>2309.8760000000002</v>
      </c>
      <c r="DB3199">
        <v>3506.7080000000001</v>
      </c>
      <c r="DC3199">
        <v>4489.0410000000002</v>
      </c>
      <c r="DD3199">
        <v>4349.7380000000003</v>
      </c>
      <c r="DE3199">
        <v>4397.4269999999997</v>
      </c>
      <c r="DF3199">
        <v>4112.3590000000004</v>
      </c>
      <c r="DG3199">
        <v>3867.8330000000001</v>
      </c>
      <c r="DH3199">
        <v>3230.4960000000001</v>
      </c>
      <c r="DI3199">
        <v>2506.1680000000001</v>
      </c>
      <c r="DJ3199">
        <v>2224.018</v>
      </c>
      <c r="DK3199">
        <v>1993.549</v>
      </c>
      <c r="DL3199">
        <v>1671.444</v>
      </c>
      <c r="DM3199">
        <v>917.41200000000003</v>
      </c>
      <c r="DN3199">
        <v>799.29830000000004</v>
      </c>
      <c r="DO3199">
        <v>19</v>
      </c>
      <c r="DP3199">
        <v>19</v>
      </c>
    </row>
    <row r="3200" spans="1:120" hidden="1" x14ac:dyDescent="0.25">
      <c r="A3200" t="str">
        <f t="shared" si="49"/>
        <v>Size_Grp-20 to 199.99 kW_Elect DA 1-4 (1PM-9PM)_44490_19-19</v>
      </c>
      <c r="B3200" t="s">
        <v>62</v>
      </c>
      <c r="C3200" t="s">
        <v>201</v>
      </c>
      <c r="D3200" t="s">
        <v>61</v>
      </c>
      <c r="E3200" t="s">
        <v>61</v>
      </c>
      <c r="F3200" t="s">
        <v>61</v>
      </c>
      <c r="G3200" t="s">
        <v>61</v>
      </c>
      <c r="H3200" t="s">
        <v>61</v>
      </c>
      <c r="I3200" t="s">
        <v>61</v>
      </c>
      <c r="J3200" t="s">
        <v>101</v>
      </c>
      <c r="K3200" t="s">
        <v>203</v>
      </c>
      <c r="L3200" s="18">
        <v>44490</v>
      </c>
      <c r="M3200">
        <v>19</v>
      </c>
      <c r="N3200">
        <v>19</v>
      </c>
      <c r="O3200" t="s">
        <v>263</v>
      </c>
      <c r="P3200">
        <v>114</v>
      </c>
      <c r="Q3200">
        <v>113</v>
      </c>
      <c r="R3200">
        <v>0</v>
      </c>
      <c r="S3200">
        <v>0</v>
      </c>
      <c r="T3200">
        <v>0</v>
      </c>
      <c r="U3200">
        <v>0</v>
      </c>
      <c r="V3200">
        <v>0</v>
      </c>
      <c r="W3200">
        <v>1738.7472</v>
      </c>
      <c r="X3200">
        <v>1758.3934999999999</v>
      </c>
      <c r="Y3200">
        <v>1749.0030999999999</v>
      </c>
      <c r="Z3200">
        <v>1761.0447999999999</v>
      </c>
      <c r="AA3200">
        <v>1801.2343000000001</v>
      </c>
      <c r="AB3200">
        <v>1904.028</v>
      </c>
      <c r="AC3200">
        <v>2090.2040999999999</v>
      </c>
      <c r="AD3200">
        <v>2334.4486000000002</v>
      </c>
      <c r="AE3200">
        <v>2712.4656</v>
      </c>
      <c r="AF3200">
        <v>2997.0972999999999</v>
      </c>
      <c r="AG3200">
        <v>3438.1482000000001</v>
      </c>
      <c r="AH3200">
        <v>3643.5425</v>
      </c>
      <c r="AI3200">
        <v>3818.2417</v>
      </c>
      <c r="AJ3200">
        <v>3970.9499000000001</v>
      </c>
      <c r="AK3200">
        <v>4034.0664999999999</v>
      </c>
      <c r="AL3200">
        <v>4013.4778999999999</v>
      </c>
      <c r="AM3200">
        <v>4051.2977000000001</v>
      </c>
      <c r="AN3200">
        <v>4106.0348000000004</v>
      </c>
      <c r="AO3200">
        <v>3763.3962000000001</v>
      </c>
      <c r="AP3200">
        <v>3870.9839999999999</v>
      </c>
      <c r="AQ3200">
        <v>3479.5009</v>
      </c>
      <c r="AR3200">
        <v>2750.0412000000001</v>
      </c>
      <c r="AS3200">
        <v>1944.9712</v>
      </c>
      <c r="AT3200">
        <v>1817.6422</v>
      </c>
      <c r="AU3200">
        <v>62.004424999999998</v>
      </c>
      <c r="AV3200">
        <v>60.903097000000002</v>
      </c>
      <c r="AW3200">
        <v>61.054867000000002</v>
      </c>
      <c r="AX3200">
        <v>60.779646</v>
      </c>
      <c r="AY3200">
        <v>60.681857999999998</v>
      </c>
      <c r="AZ3200">
        <v>60.612389</v>
      </c>
      <c r="BA3200">
        <v>60.734071</v>
      </c>
      <c r="BB3200">
        <v>60.724778999999998</v>
      </c>
      <c r="BC3200">
        <v>61.174779000000001</v>
      </c>
      <c r="BD3200">
        <v>62.015487</v>
      </c>
      <c r="BE3200">
        <v>63.177433999999998</v>
      </c>
      <c r="BF3200">
        <v>65.005309999999994</v>
      </c>
      <c r="BG3200">
        <v>67.403097000000002</v>
      </c>
      <c r="BH3200">
        <v>69.291150000000002</v>
      </c>
      <c r="BI3200">
        <v>71.116371999999998</v>
      </c>
      <c r="BJ3200">
        <v>72.120354000000006</v>
      </c>
      <c r="BK3200">
        <v>71.863716999999994</v>
      </c>
      <c r="BL3200">
        <v>70.705752000000004</v>
      </c>
      <c r="BM3200">
        <v>68.393362999999994</v>
      </c>
      <c r="BN3200">
        <v>66.668583999999996</v>
      </c>
      <c r="BO3200">
        <v>65.296459999999996</v>
      </c>
      <c r="BP3200">
        <v>64.455752000000004</v>
      </c>
      <c r="BQ3200">
        <v>63.784512999999997</v>
      </c>
      <c r="BR3200">
        <v>63.350442000000001</v>
      </c>
      <c r="BS3200">
        <v>27.079419999999999</v>
      </c>
      <c r="BT3200">
        <v>6.1393880000000003</v>
      </c>
      <c r="BU3200">
        <v>2.1079500000000002</v>
      </c>
      <c r="BV3200">
        <v>-0.78592879999999998</v>
      </c>
      <c r="BW3200">
        <v>8.4281079999999999</v>
      </c>
      <c r="BX3200">
        <v>17.627009999999999</v>
      </c>
      <c r="BY3200">
        <v>-43.635210000000001</v>
      </c>
      <c r="BZ3200">
        <v>-16.523040000000002</v>
      </c>
      <c r="CA3200">
        <v>-45.028060000000004</v>
      </c>
      <c r="CB3200">
        <v>38.82996</v>
      </c>
      <c r="CC3200">
        <v>6.6000949999999996</v>
      </c>
      <c r="CD3200">
        <v>51.34601</v>
      </c>
      <c r="CE3200">
        <v>62.336449999999999</v>
      </c>
      <c r="CF3200">
        <v>43.895020000000002</v>
      </c>
      <c r="CG3200">
        <v>146.89789999999999</v>
      </c>
      <c r="CH3200">
        <v>213.54810000000001</v>
      </c>
      <c r="CI3200">
        <v>112.72190000000001</v>
      </c>
      <c r="CJ3200">
        <v>-33.274909999999998</v>
      </c>
      <c r="CK3200">
        <v>244.72389999999999</v>
      </c>
      <c r="CL3200">
        <v>-87.561980000000005</v>
      </c>
      <c r="CM3200">
        <v>-74.396680000000003</v>
      </c>
      <c r="CN3200">
        <v>-12.05776</v>
      </c>
      <c r="CO3200">
        <v>22.4634</v>
      </c>
      <c r="CP3200">
        <v>-9.6987919999999992</v>
      </c>
      <c r="CQ3200">
        <v>57.46942</v>
      </c>
      <c r="CR3200">
        <v>39.798259999999999</v>
      </c>
      <c r="CS3200">
        <v>38.365450000000003</v>
      </c>
      <c r="CT3200">
        <v>33.379420000000003</v>
      </c>
      <c r="CU3200">
        <v>34.451770000000003</v>
      </c>
      <c r="CV3200">
        <v>47.119160000000001</v>
      </c>
      <c r="CW3200">
        <v>63.75168</v>
      </c>
      <c r="CX3200">
        <v>63.363320000000002</v>
      </c>
      <c r="CY3200">
        <v>79.093739999999997</v>
      </c>
      <c r="CZ3200">
        <v>114.2675</v>
      </c>
      <c r="DA3200">
        <v>162.44239999999999</v>
      </c>
      <c r="DB3200">
        <v>188.67400000000001</v>
      </c>
      <c r="DC3200">
        <v>207.8546</v>
      </c>
      <c r="DD3200">
        <v>211.08539999999999</v>
      </c>
      <c r="DE3200">
        <v>234.3381</v>
      </c>
      <c r="DF3200">
        <v>233.30719999999999</v>
      </c>
      <c r="DG3200">
        <v>247.70269999999999</v>
      </c>
      <c r="DH3200">
        <v>229.1421</v>
      </c>
      <c r="DI3200">
        <v>268.35300000000001</v>
      </c>
      <c r="DJ3200">
        <v>347.4579</v>
      </c>
      <c r="DK3200">
        <v>371.10680000000002</v>
      </c>
      <c r="DL3200">
        <v>186.2106</v>
      </c>
      <c r="DM3200">
        <v>80.586070000000007</v>
      </c>
      <c r="DN3200">
        <v>53.146830000000001</v>
      </c>
      <c r="DO3200">
        <v>19</v>
      </c>
      <c r="DP3200">
        <v>19</v>
      </c>
    </row>
    <row r="3201" spans="1:120" hidden="1" x14ac:dyDescent="0.25">
      <c r="A3201" t="str">
        <f t="shared" si="49"/>
        <v>LCA-Northern Coast_Elect DA 1-4 (1PM-9PM)_44490_19-20</v>
      </c>
      <c r="B3201" t="s">
        <v>62</v>
      </c>
      <c r="C3201" t="s">
        <v>222</v>
      </c>
      <c r="D3201" t="s">
        <v>104</v>
      </c>
      <c r="E3201" t="s">
        <v>61</v>
      </c>
      <c r="F3201" t="s">
        <v>61</v>
      </c>
      <c r="G3201" t="s">
        <v>61</v>
      </c>
      <c r="H3201" t="s">
        <v>61</v>
      </c>
      <c r="I3201" t="s">
        <v>61</v>
      </c>
      <c r="J3201" t="s">
        <v>61</v>
      </c>
      <c r="K3201" t="s">
        <v>203</v>
      </c>
      <c r="L3201" s="18">
        <v>44490</v>
      </c>
      <c r="M3201">
        <v>19</v>
      </c>
      <c r="N3201">
        <v>20</v>
      </c>
      <c r="O3201" t="s">
        <v>263</v>
      </c>
      <c r="P3201">
        <v>1</v>
      </c>
      <c r="Q3201">
        <v>1</v>
      </c>
      <c r="R3201">
        <v>0</v>
      </c>
      <c r="S3201">
        <v>0</v>
      </c>
      <c r="T3201">
        <v>1</v>
      </c>
      <c r="U3201">
        <v>0</v>
      </c>
      <c r="V3201">
        <v>1</v>
      </c>
      <c r="W3201">
        <v>4.6399999999999997</v>
      </c>
      <c r="X3201">
        <v>4.6399999999999997</v>
      </c>
      <c r="Y3201">
        <v>4.8</v>
      </c>
      <c r="Z3201">
        <v>4.4000000000000004</v>
      </c>
      <c r="AA3201">
        <v>4.32</v>
      </c>
      <c r="AB3201">
        <v>4.32</v>
      </c>
      <c r="AC3201">
        <v>6.96</v>
      </c>
      <c r="AD3201">
        <v>8.24</v>
      </c>
      <c r="AE3201">
        <v>8.8000000000000007</v>
      </c>
      <c r="AF3201">
        <v>13.36</v>
      </c>
      <c r="AG3201">
        <v>31.36</v>
      </c>
      <c r="AH3201">
        <v>31.04</v>
      </c>
      <c r="AI3201">
        <v>32.96</v>
      </c>
      <c r="AJ3201">
        <v>34.72</v>
      </c>
      <c r="AK3201">
        <v>32.479999999999997</v>
      </c>
      <c r="AL3201">
        <v>36.56</v>
      </c>
      <c r="AM3201">
        <v>35.68</v>
      </c>
      <c r="AN3201">
        <v>37.6</v>
      </c>
      <c r="AO3201">
        <v>33.6</v>
      </c>
      <c r="AP3201">
        <v>33.68</v>
      </c>
      <c r="AQ3201">
        <v>30.56</v>
      </c>
      <c r="AR3201">
        <v>21.6</v>
      </c>
      <c r="AS3201">
        <v>4.4000000000000004</v>
      </c>
      <c r="AT3201">
        <v>4.6399999999999997</v>
      </c>
      <c r="AU3201">
        <v>60.75</v>
      </c>
      <c r="AV3201">
        <v>59.85</v>
      </c>
      <c r="AW3201">
        <v>59.85</v>
      </c>
      <c r="AX3201">
        <v>60.05</v>
      </c>
      <c r="AY3201">
        <v>60.15</v>
      </c>
      <c r="AZ3201">
        <v>60.3</v>
      </c>
      <c r="BA3201">
        <v>60.4</v>
      </c>
      <c r="BB3201">
        <v>60.5</v>
      </c>
      <c r="BC3201">
        <v>60.8</v>
      </c>
      <c r="BD3201">
        <v>61.4</v>
      </c>
      <c r="BE3201">
        <v>62.4</v>
      </c>
      <c r="BF3201">
        <v>63.35</v>
      </c>
      <c r="BG3201">
        <v>64</v>
      </c>
      <c r="BH3201">
        <v>64.25</v>
      </c>
      <c r="BI3201">
        <v>64.2</v>
      </c>
      <c r="BJ3201">
        <v>64.05</v>
      </c>
      <c r="BK3201">
        <v>63.95</v>
      </c>
      <c r="BL3201">
        <v>63.75</v>
      </c>
      <c r="BM3201">
        <v>63.65</v>
      </c>
      <c r="BN3201">
        <v>63.5</v>
      </c>
      <c r="BO3201">
        <v>62.9</v>
      </c>
      <c r="BP3201">
        <v>62.4</v>
      </c>
      <c r="BQ3201">
        <v>61.9</v>
      </c>
      <c r="BR3201">
        <v>61.65</v>
      </c>
      <c r="BS3201">
        <v>1.0065310000000001</v>
      </c>
      <c r="BT3201">
        <v>1.00945</v>
      </c>
      <c r="BU3201">
        <v>0.63976960000000005</v>
      </c>
      <c r="BV3201">
        <v>1.00023</v>
      </c>
      <c r="BW3201">
        <v>1.1293040000000001</v>
      </c>
      <c r="BX3201">
        <v>1.4661329999999999</v>
      </c>
      <c r="BY3201">
        <v>8.6238899999999993E-2</v>
      </c>
      <c r="BZ3201">
        <v>-1.6779200000000001</v>
      </c>
      <c r="CA3201">
        <v>-1.455554</v>
      </c>
      <c r="CB3201">
        <v>0.35558699999999999</v>
      </c>
      <c r="CC3201">
        <v>-2.7162670000000002</v>
      </c>
      <c r="CD3201">
        <v>1.8230360000000001</v>
      </c>
      <c r="CE3201">
        <v>0.96667099999999995</v>
      </c>
      <c r="CF3201">
        <v>1.095825</v>
      </c>
      <c r="CG3201">
        <v>3.8813439999999999</v>
      </c>
      <c r="CH3201">
        <v>-0.45988079999999998</v>
      </c>
      <c r="CI3201">
        <v>0.86190800000000001</v>
      </c>
      <c r="CJ3201">
        <v>-2.2363620000000002</v>
      </c>
      <c r="CK3201">
        <v>-3.6815599999999997E-2</v>
      </c>
      <c r="CL3201">
        <v>-0.64437100000000003</v>
      </c>
      <c r="CM3201">
        <v>0.22946739999999999</v>
      </c>
      <c r="CN3201">
        <v>-0.63894079999999998</v>
      </c>
      <c r="CO3201">
        <v>1.543865</v>
      </c>
      <c r="CP3201">
        <v>0.47326659999999998</v>
      </c>
      <c r="CQ3201">
        <v>0.13319549999999999</v>
      </c>
      <c r="CR3201">
        <v>4.79394E-2</v>
      </c>
      <c r="CS3201">
        <v>4.51446E-2</v>
      </c>
      <c r="CT3201">
        <v>4.0723200000000001E-2</v>
      </c>
      <c r="CU3201">
        <v>4.2195499999999997E-2</v>
      </c>
      <c r="CV3201">
        <v>0.1034581</v>
      </c>
      <c r="CW3201">
        <v>6.7948400000000006E-2</v>
      </c>
      <c r="CX3201">
        <v>4.2339799999999997E-2</v>
      </c>
      <c r="CY3201">
        <v>6.5261799999999995E-2</v>
      </c>
      <c r="CZ3201">
        <v>0.24539340000000001</v>
      </c>
      <c r="DA3201">
        <v>1.2190129999999999</v>
      </c>
      <c r="DB3201">
        <v>0.27832879999999999</v>
      </c>
      <c r="DC3201">
        <v>0.2505753</v>
      </c>
      <c r="DD3201">
        <v>0.28979070000000001</v>
      </c>
      <c r="DE3201">
        <v>0.2421382</v>
      </c>
      <c r="DF3201">
        <v>0.25363200000000002</v>
      </c>
      <c r="DG3201">
        <v>0.2220171</v>
      </c>
      <c r="DH3201">
        <v>0.27199980000000001</v>
      </c>
      <c r="DI3201">
        <v>0.74071310000000001</v>
      </c>
      <c r="DJ3201">
        <v>2.9247990000000001</v>
      </c>
      <c r="DK3201">
        <v>2.9796640000000001</v>
      </c>
      <c r="DL3201">
        <v>2.370914</v>
      </c>
      <c r="DM3201">
        <v>1.2907310000000001</v>
      </c>
      <c r="DN3201">
        <v>0.99736950000000002</v>
      </c>
      <c r="DO3201">
        <v>19</v>
      </c>
      <c r="DP3201">
        <v>20</v>
      </c>
    </row>
    <row r="3202" spans="1:120" hidden="1" x14ac:dyDescent="0.25">
      <c r="A3202" t="str">
        <f t="shared" si="49"/>
        <v>OtherDR-No_Elect DA 1-4 (1PM-9PM)_44490_19-19</v>
      </c>
      <c r="B3202" t="s">
        <v>62</v>
      </c>
      <c r="C3202" t="s">
        <v>323</v>
      </c>
      <c r="D3202" t="s">
        <v>61</v>
      </c>
      <c r="E3202" t="s">
        <v>61</v>
      </c>
      <c r="F3202" t="s">
        <v>61</v>
      </c>
      <c r="G3202" t="s">
        <v>61</v>
      </c>
      <c r="H3202" t="s">
        <v>61</v>
      </c>
      <c r="I3202" t="s">
        <v>97</v>
      </c>
      <c r="J3202" t="s">
        <v>61</v>
      </c>
      <c r="K3202" t="s">
        <v>203</v>
      </c>
      <c r="L3202" s="18">
        <v>44490</v>
      </c>
      <c r="M3202">
        <v>19</v>
      </c>
      <c r="N3202">
        <v>19</v>
      </c>
      <c r="O3202" t="s">
        <v>263</v>
      </c>
      <c r="P3202">
        <v>170</v>
      </c>
      <c r="Q3202">
        <v>169</v>
      </c>
      <c r="R3202">
        <v>0</v>
      </c>
      <c r="S3202">
        <v>0</v>
      </c>
      <c r="T3202">
        <v>0</v>
      </c>
      <c r="U3202">
        <v>0</v>
      </c>
      <c r="V3202">
        <v>0</v>
      </c>
      <c r="W3202">
        <v>25256.906999999999</v>
      </c>
      <c r="X3202">
        <v>25694.287</v>
      </c>
      <c r="Y3202">
        <v>25425.671999999999</v>
      </c>
      <c r="Z3202">
        <v>25394.766</v>
      </c>
      <c r="AA3202">
        <v>25555.548999999999</v>
      </c>
      <c r="AB3202">
        <v>25719.977999999999</v>
      </c>
      <c r="AC3202">
        <v>26864.613000000001</v>
      </c>
      <c r="AD3202">
        <v>27541.684000000001</v>
      </c>
      <c r="AE3202">
        <v>28449.024000000001</v>
      </c>
      <c r="AF3202">
        <v>28276.312000000002</v>
      </c>
      <c r="AG3202">
        <v>29608.536</v>
      </c>
      <c r="AH3202">
        <v>30298.109</v>
      </c>
      <c r="AI3202">
        <v>30043.48</v>
      </c>
      <c r="AJ3202">
        <v>30550.120999999999</v>
      </c>
      <c r="AK3202">
        <v>30638.471000000001</v>
      </c>
      <c r="AL3202">
        <v>30574.364000000001</v>
      </c>
      <c r="AM3202">
        <v>30951.832999999999</v>
      </c>
      <c r="AN3202">
        <v>29936.544000000002</v>
      </c>
      <c r="AO3202">
        <v>27744.035</v>
      </c>
      <c r="AP3202">
        <v>29360.981</v>
      </c>
      <c r="AQ3202">
        <v>29616.084999999999</v>
      </c>
      <c r="AR3202">
        <v>28240.503000000001</v>
      </c>
      <c r="AS3202">
        <v>26166.925999999999</v>
      </c>
      <c r="AT3202">
        <v>26005.306</v>
      </c>
      <c r="AU3202">
        <v>62.534320000000001</v>
      </c>
      <c r="AV3202">
        <v>61.439053000000001</v>
      </c>
      <c r="AW3202">
        <v>61.518639</v>
      </c>
      <c r="AX3202">
        <v>61.146746</v>
      </c>
      <c r="AY3202">
        <v>61.109467000000002</v>
      </c>
      <c r="AZ3202">
        <v>61.089348999999999</v>
      </c>
      <c r="BA3202">
        <v>61.105029999999999</v>
      </c>
      <c r="BB3202">
        <v>61.023077000000001</v>
      </c>
      <c r="BC3202">
        <v>61.444378999999998</v>
      </c>
      <c r="BD3202">
        <v>62.382544000000003</v>
      </c>
      <c r="BE3202">
        <v>63.814497000000003</v>
      </c>
      <c r="BF3202">
        <v>65.913017999999994</v>
      </c>
      <c r="BG3202">
        <v>68.437870000000004</v>
      </c>
      <c r="BH3202">
        <v>70.183728000000002</v>
      </c>
      <c r="BI3202">
        <v>71.903846000000001</v>
      </c>
      <c r="BJ3202">
        <v>72.899407999999994</v>
      </c>
      <c r="BK3202">
        <v>72.855917000000005</v>
      </c>
      <c r="BL3202">
        <v>71.682839999999999</v>
      </c>
      <c r="BM3202">
        <v>69.443490999999995</v>
      </c>
      <c r="BN3202">
        <v>67.534024000000002</v>
      </c>
      <c r="BO3202">
        <v>65.924260000000004</v>
      </c>
      <c r="BP3202">
        <v>64.946154000000007</v>
      </c>
      <c r="BQ3202">
        <v>64.288166000000004</v>
      </c>
      <c r="BR3202">
        <v>63.836686</v>
      </c>
      <c r="BS3202">
        <v>-152.3981</v>
      </c>
      <c r="BT3202">
        <v>-406.07420000000002</v>
      </c>
      <c r="BU3202">
        <v>-354.19150000000002</v>
      </c>
      <c r="BV3202">
        <v>-515.65750000000003</v>
      </c>
      <c r="BW3202">
        <v>-535.81910000000005</v>
      </c>
      <c r="BX3202">
        <v>-208.31540000000001</v>
      </c>
      <c r="BY3202">
        <v>-42.437429999999999</v>
      </c>
      <c r="BZ3202">
        <v>74.395129999999995</v>
      </c>
      <c r="CA3202">
        <v>-215.6104</v>
      </c>
      <c r="CB3202">
        <v>791.80359999999996</v>
      </c>
      <c r="CC3202">
        <v>491.40499999999997</v>
      </c>
      <c r="CD3202">
        <v>383.10550000000001</v>
      </c>
      <c r="CE3202">
        <v>1146.9870000000001</v>
      </c>
      <c r="CF3202">
        <v>722.02459999999996</v>
      </c>
      <c r="CG3202">
        <v>757.78599999999994</v>
      </c>
      <c r="CH3202">
        <v>627.12300000000005</v>
      </c>
      <c r="CI3202">
        <v>206.90899999999999</v>
      </c>
      <c r="CJ3202">
        <v>815.43640000000005</v>
      </c>
      <c r="CK3202">
        <v>2747.3150000000001</v>
      </c>
      <c r="CL3202">
        <v>719.06790000000001</v>
      </c>
      <c r="CM3202">
        <v>-479.14179999999999</v>
      </c>
      <c r="CN3202">
        <v>-564.11959999999999</v>
      </c>
      <c r="CO3202">
        <v>-315.45209999999997</v>
      </c>
      <c r="CP3202">
        <v>-552.66549999999995</v>
      </c>
      <c r="CQ3202">
        <v>25706.02</v>
      </c>
      <c r="CR3202">
        <v>11457.81</v>
      </c>
      <c r="CS3202">
        <v>11809.69</v>
      </c>
      <c r="CT3202">
        <v>13165.04</v>
      </c>
      <c r="CU3202">
        <v>8356.5779999999995</v>
      </c>
      <c r="CV3202">
        <v>7167.6360000000004</v>
      </c>
      <c r="CW3202">
        <v>7240.7640000000001</v>
      </c>
      <c r="CX3202">
        <v>5491.5659999999998</v>
      </c>
      <c r="CY3202">
        <v>8877.98</v>
      </c>
      <c r="CZ3202">
        <v>14116.98</v>
      </c>
      <c r="DA3202">
        <v>18089.189999999999</v>
      </c>
      <c r="DB3202">
        <v>28040.21</v>
      </c>
      <c r="DC3202">
        <v>32539.57</v>
      </c>
      <c r="DD3202">
        <v>31735.14</v>
      </c>
      <c r="DE3202">
        <v>32899.58</v>
      </c>
      <c r="DF3202">
        <v>29736.93</v>
      </c>
      <c r="DG3202">
        <v>27778.57</v>
      </c>
      <c r="DH3202">
        <v>29359.54</v>
      </c>
      <c r="DI3202">
        <v>26962.85</v>
      </c>
      <c r="DJ3202">
        <v>26850.54</v>
      </c>
      <c r="DK3202">
        <v>41621.81</v>
      </c>
      <c r="DL3202">
        <v>21775.68</v>
      </c>
      <c r="DM3202">
        <v>20003.169999999998</v>
      </c>
      <c r="DN3202">
        <v>21432.59</v>
      </c>
      <c r="DO3202">
        <v>19</v>
      </c>
      <c r="DP3202">
        <v>19</v>
      </c>
    </row>
    <row r="3203" spans="1:120" hidden="1" x14ac:dyDescent="0.25">
      <c r="A3203" t="str">
        <f t="shared" si="49"/>
        <v>LCA-Other_Elect DA 1-4 (1PM-9PM)_44490_19-19</v>
      </c>
      <c r="B3203" t="s">
        <v>62</v>
      </c>
      <c r="C3203" t="s">
        <v>212</v>
      </c>
      <c r="D3203" t="s">
        <v>32</v>
      </c>
      <c r="E3203" t="s">
        <v>61</v>
      </c>
      <c r="F3203" t="s">
        <v>61</v>
      </c>
      <c r="G3203" t="s">
        <v>61</v>
      </c>
      <c r="H3203" t="s">
        <v>61</v>
      </c>
      <c r="I3203" t="s">
        <v>61</v>
      </c>
      <c r="J3203" t="s">
        <v>61</v>
      </c>
      <c r="K3203" t="s">
        <v>203</v>
      </c>
      <c r="L3203" s="18">
        <v>44490</v>
      </c>
      <c r="M3203">
        <v>19</v>
      </c>
      <c r="N3203">
        <v>19</v>
      </c>
      <c r="O3203" t="s">
        <v>263</v>
      </c>
      <c r="P3203">
        <v>3</v>
      </c>
      <c r="Q3203">
        <v>3</v>
      </c>
      <c r="R3203">
        <v>0</v>
      </c>
      <c r="S3203">
        <v>0</v>
      </c>
      <c r="T3203">
        <v>1</v>
      </c>
      <c r="U3203">
        <v>1</v>
      </c>
      <c r="V3203">
        <v>1</v>
      </c>
      <c r="W3203">
        <v>9.6</v>
      </c>
      <c r="X3203">
        <v>9.24</v>
      </c>
      <c r="Y3203">
        <v>9.1199999999999992</v>
      </c>
      <c r="Z3203">
        <v>9.2799999999999994</v>
      </c>
      <c r="AA3203">
        <v>9.16</v>
      </c>
      <c r="AB3203">
        <v>9.1199999999999992</v>
      </c>
      <c r="AC3203">
        <v>12.88</v>
      </c>
      <c r="AD3203">
        <v>17.079999999999998</v>
      </c>
      <c r="AE3203">
        <v>36.44</v>
      </c>
      <c r="AF3203">
        <v>56.44</v>
      </c>
      <c r="AG3203">
        <v>85.56</v>
      </c>
      <c r="AH3203">
        <v>92.12</v>
      </c>
      <c r="AI3203">
        <v>88.84</v>
      </c>
      <c r="AJ3203">
        <v>96.48</v>
      </c>
      <c r="AK3203">
        <v>105.44</v>
      </c>
      <c r="AL3203">
        <v>101.88</v>
      </c>
      <c r="AM3203">
        <v>101.32</v>
      </c>
      <c r="AN3203">
        <v>118.28</v>
      </c>
      <c r="AO3203">
        <v>81.319999999999993</v>
      </c>
      <c r="AP3203">
        <v>93.52</v>
      </c>
      <c r="AQ3203">
        <v>91.6</v>
      </c>
      <c r="AR3203">
        <v>64.400000000000006</v>
      </c>
      <c r="AS3203">
        <v>11.04</v>
      </c>
      <c r="AT3203">
        <v>9.24</v>
      </c>
      <c r="AU3203">
        <v>61.8</v>
      </c>
      <c r="AV3203">
        <v>60.316667000000002</v>
      </c>
      <c r="AW3203">
        <v>60.65</v>
      </c>
      <c r="AX3203">
        <v>60.816667000000002</v>
      </c>
      <c r="AY3203">
        <v>60.483333000000002</v>
      </c>
      <c r="AZ3203">
        <v>60.416666999999997</v>
      </c>
      <c r="BA3203">
        <v>60.9</v>
      </c>
      <c r="BB3203">
        <v>61.283332999999999</v>
      </c>
      <c r="BC3203">
        <v>62.016666999999998</v>
      </c>
      <c r="BD3203">
        <v>61.616667</v>
      </c>
      <c r="BE3203">
        <v>61.683332999999998</v>
      </c>
      <c r="BF3203">
        <v>62.05</v>
      </c>
      <c r="BG3203">
        <v>63.3</v>
      </c>
      <c r="BH3203">
        <v>65.75</v>
      </c>
      <c r="BI3203">
        <v>67.866667000000007</v>
      </c>
      <c r="BJ3203">
        <v>68.933333000000005</v>
      </c>
      <c r="BK3203">
        <v>69.016666999999998</v>
      </c>
      <c r="BL3203">
        <v>68.516666999999998</v>
      </c>
      <c r="BM3203">
        <v>66.966667000000001</v>
      </c>
      <c r="BN3203">
        <v>65.616667000000007</v>
      </c>
      <c r="BO3203">
        <v>65.316666999999995</v>
      </c>
      <c r="BP3203">
        <v>65.083332999999996</v>
      </c>
      <c r="BQ3203">
        <v>64.616667000000007</v>
      </c>
      <c r="BR3203">
        <v>63.933332999999998</v>
      </c>
      <c r="BS3203">
        <v>0.27078340000000001</v>
      </c>
      <c r="BT3203">
        <v>-0.26096799999999998</v>
      </c>
      <c r="BU3203">
        <v>-0.175792</v>
      </c>
      <c r="BV3203">
        <v>-0.2084733</v>
      </c>
      <c r="BW3203">
        <v>-1.157697</v>
      </c>
      <c r="BX3203">
        <v>-1.589491</v>
      </c>
      <c r="BY3203">
        <v>2.320614</v>
      </c>
      <c r="BZ3203">
        <v>8.9159749999999995</v>
      </c>
      <c r="CA3203">
        <v>0.21586659999999999</v>
      </c>
      <c r="CB3203">
        <v>-7.8834910000000002</v>
      </c>
      <c r="CC3203">
        <v>-1.796818</v>
      </c>
      <c r="CD3203">
        <v>-2.6212900000000001</v>
      </c>
      <c r="CE3203">
        <v>3.4389759999999998</v>
      </c>
      <c r="CF3203">
        <v>-3.135027</v>
      </c>
      <c r="CG3203">
        <v>-9.0929950000000002</v>
      </c>
      <c r="CH3203">
        <v>-4.2706809999999997</v>
      </c>
      <c r="CI3203">
        <v>-3.1573410000000002</v>
      </c>
      <c r="CJ3203">
        <v>-21.019500000000001</v>
      </c>
      <c r="CK3203">
        <v>12.291040000000001</v>
      </c>
      <c r="CL3203">
        <v>1.581715</v>
      </c>
      <c r="CM3203">
        <v>1.586355</v>
      </c>
      <c r="CN3203">
        <v>5.3184129999999996</v>
      </c>
      <c r="CO3203">
        <v>5.3197140000000003</v>
      </c>
      <c r="CP3203">
        <v>1.1018049999999999</v>
      </c>
      <c r="CQ3203">
        <v>0.21889320000000001</v>
      </c>
      <c r="CR3203">
        <v>3.7642200000000001E-2</v>
      </c>
      <c r="CS3203">
        <v>3.7107599999999998E-2</v>
      </c>
      <c r="CT3203">
        <v>1.15484E-2</v>
      </c>
      <c r="CU3203">
        <v>0.20086399999999999</v>
      </c>
      <c r="CV3203">
        <v>0.32794289999999998</v>
      </c>
      <c r="CW3203">
        <v>1.5579970000000001</v>
      </c>
      <c r="CX3203">
        <v>3.0815600000000001</v>
      </c>
      <c r="CY3203">
        <v>3.0381300000000002</v>
      </c>
      <c r="CZ3203">
        <v>3.7415259999999999</v>
      </c>
      <c r="DA3203">
        <v>2.2743660000000001</v>
      </c>
      <c r="DB3203">
        <v>0.84960309999999994</v>
      </c>
      <c r="DC3203">
        <v>1.05389</v>
      </c>
      <c r="DD3203">
        <v>1.09673</v>
      </c>
      <c r="DE3203">
        <v>1.1987019999999999</v>
      </c>
      <c r="DF3203">
        <v>1.1646879999999999</v>
      </c>
      <c r="DG3203">
        <v>1.248758</v>
      </c>
      <c r="DH3203">
        <v>1.278127</v>
      </c>
      <c r="DI3203">
        <v>2.817294</v>
      </c>
      <c r="DJ3203">
        <v>5.4266170000000002</v>
      </c>
      <c r="DK3203">
        <v>6.1241849999999998</v>
      </c>
      <c r="DL3203">
        <v>5.9507459999999996</v>
      </c>
      <c r="DM3203">
        <v>3.2368399999999999</v>
      </c>
      <c r="DN3203">
        <v>0.28116649999999999</v>
      </c>
      <c r="DO3203">
        <v>19</v>
      </c>
      <c r="DP3203">
        <v>19</v>
      </c>
    </row>
    <row r="3204" spans="1:120" hidden="1" x14ac:dyDescent="0.25">
      <c r="A3204" t="str">
        <f t="shared" ref="A3204:A3267" si="50">C3204&amp;"_"&amp;K3204&amp;"_"&amp;IF(L3204="",O3204,L3204&amp;IF(LEFT(K3204,3)="All","",IF(R3204=1,"_Combined","_"&amp;M3204&amp;"-"&amp;N3204)))</f>
        <v>LCA-Greater Fresno Area_Elect DA 1-4 (1PM-9PM)_44490_19-19</v>
      </c>
      <c r="B3204" t="s">
        <v>62</v>
      </c>
      <c r="C3204" t="s">
        <v>224</v>
      </c>
      <c r="D3204" t="s">
        <v>182</v>
      </c>
      <c r="E3204" t="s">
        <v>61</v>
      </c>
      <c r="F3204" t="s">
        <v>61</v>
      </c>
      <c r="G3204" t="s">
        <v>61</v>
      </c>
      <c r="H3204" t="s">
        <v>61</v>
      </c>
      <c r="I3204" t="s">
        <v>61</v>
      </c>
      <c r="J3204" t="s">
        <v>61</v>
      </c>
      <c r="K3204" t="s">
        <v>203</v>
      </c>
      <c r="L3204" s="18">
        <v>44490</v>
      </c>
      <c r="M3204">
        <v>19</v>
      </c>
      <c r="N3204">
        <v>19</v>
      </c>
      <c r="O3204" t="s">
        <v>263</v>
      </c>
      <c r="P3204">
        <v>12</v>
      </c>
      <c r="Q3204">
        <v>12</v>
      </c>
      <c r="R3204">
        <v>0</v>
      </c>
      <c r="S3204">
        <v>0</v>
      </c>
      <c r="T3204">
        <v>1</v>
      </c>
      <c r="U3204">
        <v>0</v>
      </c>
      <c r="V3204">
        <v>1</v>
      </c>
      <c r="W3204">
        <v>15967.4</v>
      </c>
      <c r="X3204">
        <v>16044.6</v>
      </c>
      <c r="Y3204">
        <v>15923.22</v>
      </c>
      <c r="Z3204">
        <v>15885.36</v>
      </c>
      <c r="AA3204">
        <v>15978.76</v>
      </c>
      <c r="AB3204">
        <v>15758.26</v>
      </c>
      <c r="AC3204">
        <v>15811.76</v>
      </c>
      <c r="AD3204">
        <v>15814.54</v>
      </c>
      <c r="AE3204">
        <v>16102.9</v>
      </c>
      <c r="AF3204">
        <v>15195.48</v>
      </c>
      <c r="AG3204">
        <v>15492.86</v>
      </c>
      <c r="AH3204">
        <v>15304.68</v>
      </c>
      <c r="AI3204">
        <v>14923.2</v>
      </c>
      <c r="AJ3204">
        <v>15230.66</v>
      </c>
      <c r="AK3204">
        <v>15409.64</v>
      </c>
      <c r="AL3204">
        <v>15610.2</v>
      </c>
      <c r="AM3204">
        <v>15862.22</v>
      </c>
      <c r="AN3204">
        <v>15316.68</v>
      </c>
      <c r="AO3204">
        <v>13892.16</v>
      </c>
      <c r="AP3204">
        <v>15628.98</v>
      </c>
      <c r="AQ3204">
        <v>16435.919999999998</v>
      </c>
      <c r="AR3204">
        <v>16325.48</v>
      </c>
      <c r="AS3204">
        <v>15968.6</v>
      </c>
      <c r="AT3204">
        <v>16000.94</v>
      </c>
      <c r="AU3204">
        <v>66.2</v>
      </c>
      <c r="AV3204">
        <v>64.8</v>
      </c>
      <c r="AW3204">
        <v>64.150000000000006</v>
      </c>
      <c r="AX3204">
        <v>63.4</v>
      </c>
      <c r="AY3204">
        <v>62.5</v>
      </c>
      <c r="AZ3204">
        <v>61.1</v>
      </c>
      <c r="BA3204">
        <v>59.65</v>
      </c>
      <c r="BB3204">
        <v>59.3</v>
      </c>
      <c r="BC3204">
        <v>60.3</v>
      </c>
      <c r="BD3204">
        <v>63.15</v>
      </c>
      <c r="BE3204">
        <v>68.7</v>
      </c>
      <c r="BF3204">
        <v>73.75</v>
      </c>
      <c r="BG3204">
        <v>76.400000000000006</v>
      </c>
      <c r="BH3204">
        <v>78.05</v>
      </c>
      <c r="BI3204">
        <v>80.2</v>
      </c>
      <c r="BJ3204">
        <v>81.099999999999994</v>
      </c>
      <c r="BK3204">
        <v>81</v>
      </c>
      <c r="BL3204">
        <v>80.900000000000006</v>
      </c>
      <c r="BM3204">
        <v>79.3</v>
      </c>
      <c r="BN3204">
        <v>75.75</v>
      </c>
      <c r="BO3204">
        <v>72</v>
      </c>
      <c r="BP3204">
        <v>70.349999999999994</v>
      </c>
      <c r="BQ3204">
        <v>70.599999999999994</v>
      </c>
      <c r="BR3204">
        <v>68.599999999999994</v>
      </c>
      <c r="BS3204">
        <v>-389.15750000000003</v>
      </c>
      <c r="BT3204">
        <v>-378.80430000000001</v>
      </c>
      <c r="BU3204">
        <v>-354.44970000000001</v>
      </c>
      <c r="BV3204">
        <v>-431.3766</v>
      </c>
      <c r="BW3204">
        <v>-511.11869999999999</v>
      </c>
      <c r="BX3204">
        <v>-153.28620000000001</v>
      </c>
      <c r="BY3204">
        <v>128.27369999999999</v>
      </c>
      <c r="BZ3204">
        <v>281.69209999999998</v>
      </c>
      <c r="CA3204">
        <v>-181.179</v>
      </c>
      <c r="CB3204">
        <v>397.0265</v>
      </c>
      <c r="CC3204">
        <v>134.8518</v>
      </c>
      <c r="CD3204">
        <v>373.71800000000002</v>
      </c>
      <c r="CE3204">
        <v>944.17690000000005</v>
      </c>
      <c r="CF3204">
        <v>467.40109999999999</v>
      </c>
      <c r="CG3204">
        <v>314.67570000000001</v>
      </c>
      <c r="CH3204">
        <v>115.0188</v>
      </c>
      <c r="CI3204">
        <v>18.935359999999999</v>
      </c>
      <c r="CJ3204">
        <v>799.11210000000005</v>
      </c>
      <c r="CK3204">
        <v>2343.5810000000001</v>
      </c>
      <c r="CL3204">
        <v>767.71669999999995</v>
      </c>
      <c r="CM3204">
        <v>-71.563479999999998</v>
      </c>
      <c r="CN3204">
        <v>-372.39080000000001</v>
      </c>
      <c r="CO3204">
        <v>-116.35590000000001</v>
      </c>
      <c r="CP3204">
        <v>-213.5942</v>
      </c>
      <c r="CQ3204">
        <v>22800.02</v>
      </c>
      <c r="CR3204">
        <v>9994.6560000000009</v>
      </c>
      <c r="CS3204">
        <v>10179.02</v>
      </c>
      <c r="CT3204">
        <v>11647.92</v>
      </c>
      <c r="CU3204">
        <v>6989.7060000000001</v>
      </c>
      <c r="CV3204">
        <v>6286.0349999999999</v>
      </c>
      <c r="CW3204">
        <v>6459.4350000000004</v>
      </c>
      <c r="CX3204">
        <v>4676.6989999999996</v>
      </c>
      <c r="CY3204">
        <v>7755.4639999999999</v>
      </c>
      <c r="CZ3204">
        <v>12143.07</v>
      </c>
      <c r="DA3204">
        <v>14548.61</v>
      </c>
      <c r="DB3204">
        <v>23367.71</v>
      </c>
      <c r="DC3204">
        <v>26577.34</v>
      </c>
      <c r="DD3204">
        <v>25242.720000000001</v>
      </c>
      <c r="DE3204">
        <v>26699.57</v>
      </c>
      <c r="DF3204">
        <v>23953.99</v>
      </c>
      <c r="DG3204">
        <v>22415.11</v>
      </c>
      <c r="DH3204">
        <v>24469.439999999999</v>
      </c>
      <c r="DI3204">
        <v>22789.94</v>
      </c>
      <c r="DJ3204">
        <v>22727.57</v>
      </c>
      <c r="DK3204">
        <v>37514.639999999999</v>
      </c>
      <c r="DL3204">
        <v>18510.78</v>
      </c>
      <c r="DM3204">
        <v>17504.48</v>
      </c>
      <c r="DN3204">
        <v>18949.490000000002</v>
      </c>
      <c r="DO3204">
        <v>19</v>
      </c>
      <c r="DP3204">
        <v>19</v>
      </c>
    </row>
    <row r="3205" spans="1:120" hidden="1" x14ac:dyDescent="0.25">
      <c r="A3205" t="str">
        <f t="shared" si="50"/>
        <v>Size_Grp-Below 20 kW_Elect DA 1-4 (1PM-9PM)_44490_19-19</v>
      </c>
      <c r="B3205" t="s">
        <v>62</v>
      </c>
      <c r="C3205" t="s">
        <v>259</v>
      </c>
      <c r="D3205" t="s">
        <v>61</v>
      </c>
      <c r="E3205" t="s">
        <v>61</v>
      </c>
      <c r="F3205" t="s">
        <v>61</v>
      </c>
      <c r="G3205" t="s">
        <v>61</v>
      </c>
      <c r="H3205" t="s">
        <v>61</v>
      </c>
      <c r="I3205" t="s">
        <v>61</v>
      </c>
      <c r="J3205" t="s">
        <v>260</v>
      </c>
      <c r="K3205" t="s">
        <v>203</v>
      </c>
      <c r="L3205" s="18">
        <v>44490</v>
      </c>
      <c r="M3205">
        <v>19</v>
      </c>
      <c r="N3205">
        <v>19</v>
      </c>
      <c r="O3205" t="s">
        <v>263</v>
      </c>
      <c r="P3205">
        <v>16</v>
      </c>
      <c r="Q3205">
        <v>16</v>
      </c>
      <c r="R3205">
        <v>0</v>
      </c>
      <c r="S3205">
        <v>1</v>
      </c>
      <c r="T3205">
        <v>0</v>
      </c>
      <c r="U3205">
        <v>0</v>
      </c>
      <c r="V3205">
        <v>1</v>
      </c>
      <c r="W3205">
        <v>57.734000000000002</v>
      </c>
      <c r="X3205">
        <v>57.703000000000003</v>
      </c>
      <c r="Y3205">
        <v>60.985999999999997</v>
      </c>
      <c r="Z3205">
        <v>63.731999999999999</v>
      </c>
      <c r="AA3205">
        <v>62.231999999999999</v>
      </c>
      <c r="AB3205">
        <v>75.356999999999999</v>
      </c>
      <c r="AC3205">
        <v>77.180499999999995</v>
      </c>
      <c r="AD3205">
        <v>83.811999999999998</v>
      </c>
      <c r="AE3205">
        <v>101.116</v>
      </c>
      <c r="AF3205">
        <v>132.01400000000001</v>
      </c>
      <c r="AG3205">
        <v>141.23400000000001</v>
      </c>
      <c r="AH3205">
        <v>141.98599999999999</v>
      </c>
      <c r="AI3205">
        <v>156.31</v>
      </c>
      <c r="AJ3205">
        <v>161.297</v>
      </c>
      <c r="AK3205">
        <v>167.09</v>
      </c>
      <c r="AL3205">
        <v>161.37367</v>
      </c>
      <c r="AM3205">
        <v>174.49233000000001</v>
      </c>
      <c r="AN3205">
        <v>183.566</v>
      </c>
      <c r="AO3205">
        <v>134.04900000000001</v>
      </c>
      <c r="AP3205">
        <v>163.41</v>
      </c>
      <c r="AQ3205">
        <v>147.495</v>
      </c>
      <c r="AR3205">
        <v>113.604</v>
      </c>
      <c r="AS3205">
        <v>66.7</v>
      </c>
      <c r="AT3205">
        <v>59.816000000000003</v>
      </c>
      <c r="AU3205">
        <v>60.890625</v>
      </c>
      <c r="AV3205">
        <v>59.440624999999997</v>
      </c>
      <c r="AW3205">
        <v>59.568750000000001</v>
      </c>
      <c r="AX3205">
        <v>59.512500000000003</v>
      </c>
      <c r="AY3205">
        <v>59.506250000000001</v>
      </c>
      <c r="AZ3205">
        <v>59.665624999999999</v>
      </c>
      <c r="BA3205">
        <v>59.890625</v>
      </c>
      <c r="BB3205">
        <v>59.956249999999997</v>
      </c>
      <c r="BC3205">
        <v>60.409374999999997</v>
      </c>
      <c r="BD3205">
        <v>61.259374999999999</v>
      </c>
      <c r="BE3205">
        <v>61.956249999999997</v>
      </c>
      <c r="BF3205">
        <v>63.193750000000001</v>
      </c>
      <c r="BG3205">
        <v>65.543750000000003</v>
      </c>
      <c r="BH3205">
        <v>67.337500000000006</v>
      </c>
      <c r="BI3205">
        <v>69.521874999999994</v>
      </c>
      <c r="BJ3205">
        <v>70.809375000000003</v>
      </c>
      <c r="BK3205">
        <v>71.153125000000003</v>
      </c>
      <c r="BL3205">
        <v>69.965625000000003</v>
      </c>
      <c r="BM3205">
        <v>67.893749999999997</v>
      </c>
      <c r="BN3205">
        <v>65.878124999999997</v>
      </c>
      <c r="BO3205">
        <v>64.431250000000006</v>
      </c>
      <c r="BP3205">
        <v>63.328125</v>
      </c>
      <c r="BQ3205">
        <v>62.690624999999997</v>
      </c>
      <c r="BR3205">
        <v>62.4375</v>
      </c>
      <c r="BS3205">
        <v>0.83222359999999995</v>
      </c>
      <c r="BT3205">
        <v>2.7299959999999999</v>
      </c>
      <c r="BU3205">
        <v>-1.4133249999999999</v>
      </c>
      <c r="BV3205">
        <v>-2.7865630000000001</v>
      </c>
      <c r="BW3205">
        <v>6.9068209999999999</v>
      </c>
      <c r="BX3205">
        <v>3.5676800000000002</v>
      </c>
      <c r="BY3205">
        <v>3.2682500000000001</v>
      </c>
      <c r="BZ3205">
        <v>-4.5018830000000003</v>
      </c>
      <c r="CA3205">
        <v>-2.1541929999999998</v>
      </c>
      <c r="CB3205">
        <v>-10.39101</v>
      </c>
      <c r="CC3205">
        <v>1.6023829999999999</v>
      </c>
      <c r="CD3205">
        <v>9.5474379999999996</v>
      </c>
      <c r="CE3205">
        <v>4.1286449999999997</v>
      </c>
      <c r="CF3205">
        <v>7.3540140000000003</v>
      </c>
      <c r="CG3205">
        <v>6.6212340000000003</v>
      </c>
      <c r="CH3205">
        <v>14.114089999999999</v>
      </c>
      <c r="CI3205">
        <v>-3.1593429999999998</v>
      </c>
      <c r="CJ3205">
        <v>-16.31992</v>
      </c>
      <c r="CK3205">
        <v>25.020720000000001</v>
      </c>
      <c r="CL3205">
        <v>-13.116390000000001</v>
      </c>
      <c r="CM3205">
        <v>-4.2284350000000002</v>
      </c>
      <c r="CN3205">
        <v>-2.4727960000000002</v>
      </c>
      <c r="CO3205">
        <v>1.707573</v>
      </c>
      <c r="CP3205">
        <v>-0.66043660000000004</v>
      </c>
      <c r="CQ3205">
        <v>0.91179200000000005</v>
      </c>
      <c r="CR3205">
        <v>0.64767870000000005</v>
      </c>
      <c r="CS3205">
        <v>1.1216079999999999</v>
      </c>
      <c r="CT3205">
        <v>0.9393918</v>
      </c>
      <c r="CU3205">
        <v>1.6580010000000001</v>
      </c>
      <c r="CV3205">
        <v>1.5808549999999999</v>
      </c>
      <c r="CW3205">
        <v>1.3680639999999999</v>
      </c>
      <c r="CX3205">
        <v>2.4712209999999999</v>
      </c>
      <c r="CY3205">
        <v>2.2076169999999999</v>
      </c>
      <c r="CZ3205">
        <v>2.7655159999999999</v>
      </c>
      <c r="DA3205">
        <v>2.535755</v>
      </c>
      <c r="DB3205">
        <v>2.736831</v>
      </c>
      <c r="DC3205">
        <v>3.3715419999999998</v>
      </c>
      <c r="DD3205">
        <v>4.2019900000000003</v>
      </c>
      <c r="DE3205">
        <v>4.7494990000000001</v>
      </c>
      <c r="DF3205">
        <v>4.3315720000000004</v>
      </c>
      <c r="DG3205">
        <v>4.7360740000000003</v>
      </c>
      <c r="DH3205">
        <v>3.8752680000000002</v>
      </c>
      <c r="DI3205">
        <v>4.6838410000000001</v>
      </c>
      <c r="DJ3205">
        <v>5.4798289999999996</v>
      </c>
      <c r="DK3205">
        <v>5.1829710000000002</v>
      </c>
      <c r="DL3205">
        <v>3.3755060000000001</v>
      </c>
      <c r="DM3205">
        <v>1.149168</v>
      </c>
      <c r="DN3205">
        <v>0.2982281</v>
      </c>
      <c r="DO3205">
        <v>19</v>
      </c>
      <c r="DP3205">
        <v>19</v>
      </c>
    </row>
    <row r="3206" spans="1:120" hidden="1" x14ac:dyDescent="0.25">
      <c r="A3206" t="str">
        <f t="shared" si="50"/>
        <v>sublap_id-SLAP_PGST_Elect DA 1-4 (1PM-9PM)_44490_19-19</v>
      </c>
      <c r="B3206" t="s">
        <v>62</v>
      </c>
      <c r="C3206" t="s">
        <v>285</v>
      </c>
      <c r="D3206" t="s">
        <v>61</v>
      </c>
      <c r="E3206" t="s">
        <v>286</v>
      </c>
      <c r="F3206" t="s">
        <v>61</v>
      </c>
      <c r="G3206" t="s">
        <v>61</v>
      </c>
      <c r="H3206" t="s">
        <v>61</v>
      </c>
      <c r="I3206" t="s">
        <v>61</v>
      </c>
      <c r="J3206" t="s">
        <v>61</v>
      </c>
      <c r="K3206" t="s">
        <v>203</v>
      </c>
      <c r="L3206" s="18">
        <v>44490</v>
      </c>
      <c r="M3206">
        <v>19</v>
      </c>
      <c r="N3206">
        <v>19</v>
      </c>
      <c r="O3206" t="s">
        <v>263</v>
      </c>
      <c r="P3206">
        <v>22</v>
      </c>
      <c r="Q3206">
        <v>21</v>
      </c>
      <c r="R3206">
        <v>0</v>
      </c>
      <c r="S3206">
        <v>1</v>
      </c>
      <c r="T3206">
        <v>0</v>
      </c>
      <c r="U3206">
        <v>0</v>
      </c>
      <c r="V3206">
        <v>1</v>
      </c>
      <c r="W3206">
        <v>737.99</v>
      </c>
      <c r="X3206">
        <v>744.73037999999997</v>
      </c>
      <c r="Y3206">
        <v>718.44875999999999</v>
      </c>
      <c r="Z3206">
        <v>686.10037999999997</v>
      </c>
      <c r="AA3206">
        <v>702.19600000000003</v>
      </c>
      <c r="AB3206">
        <v>885.55448000000001</v>
      </c>
      <c r="AC3206">
        <v>984.28524000000004</v>
      </c>
      <c r="AD3206">
        <v>966.80676000000005</v>
      </c>
      <c r="AE3206">
        <v>1020.5276</v>
      </c>
      <c r="AF3206">
        <v>845.60248000000001</v>
      </c>
      <c r="AG3206">
        <v>1004.6646</v>
      </c>
      <c r="AH3206">
        <v>1341.1723999999999</v>
      </c>
      <c r="AI3206">
        <v>1344.9521999999999</v>
      </c>
      <c r="AJ3206">
        <v>1497.9296999999999</v>
      </c>
      <c r="AK3206">
        <v>1519.4635000000001</v>
      </c>
      <c r="AL3206">
        <v>1444.8371</v>
      </c>
      <c r="AM3206">
        <v>1465.6434999999999</v>
      </c>
      <c r="AN3206">
        <v>1363.6595</v>
      </c>
      <c r="AO3206">
        <v>1281.1532</v>
      </c>
      <c r="AP3206">
        <v>1265.1623999999999</v>
      </c>
      <c r="AQ3206">
        <v>1090.739</v>
      </c>
      <c r="AR3206">
        <v>944.10486000000003</v>
      </c>
      <c r="AS3206">
        <v>919.57590000000005</v>
      </c>
      <c r="AT3206">
        <v>892.09267</v>
      </c>
      <c r="AU3206">
        <v>62.964286000000001</v>
      </c>
      <c r="AV3206">
        <v>60.785713999999999</v>
      </c>
      <c r="AW3206">
        <v>60.928570999999998</v>
      </c>
      <c r="AX3206">
        <v>60.071429000000002</v>
      </c>
      <c r="AY3206">
        <v>60.321429000000002</v>
      </c>
      <c r="AZ3206">
        <v>60.535713999999999</v>
      </c>
      <c r="BA3206">
        <v>60.714286000000001</v>
      </c>
      <c r="BB3206">
        <v>61.214286000000001</v>
      </c>
      <c r="BC3206">
        <v>61.535713999999999</v>
      </c>
      <c r="BD3206">
        <v>62.857143000000001</v>
      </c>
      <c r="BE3206">
        <v>64.464286000000001</v>
      </c>
      <c r="BF3206">
        <v>64.821428999999995</v>
      </c>
      <c r="BG3206">
        <v>67.428571000000005</v>
      </c>
      <c r="BH3206">
        <v>70.5</v>
      </c>
      <c r="BI3206">
        <v>75.55</v>
      </c>
      <c r="BJ3206">
        <v>76.992857000000001</v>
      </c>
      <c r="BK3206">
        <v>76.771428999999998</v>
      </c>
      <c r="BL3206">
        <v>75.435714000000004</v>
      </c>
      <c r="BM3206">
        <v>71.735714000000002</v>
      </c>
      <c r="BN3206">
        <v>69.5</v>
      </c>
      <c r="BO3206">
        <v>68.428571000000005</v>
      </c>
      <c r="BP3206">
        <v>67.392857000000006</v>
      </c>
      <c r="BQ3206">
        <v>66.285713999999999</v>
      </c>
      <c r="BR3206">
        <v>65.142857000000006</v>
      </c>
      <c r="BS3206">
        <v>-77.884799999999998</v>
      </c>
      <c r="BT3206">
        <v>-60.813479999999998</v>
      </c>
      <c r="BU3206">
        <v>-48.471209999999999</v>
      </c>
      <c r="BV3206">
        <v>-51.55762</v>
      </c>
      <c r="BW3206">
        <v>-57.919469999999997</v>
      </c>
      <c r="BX3206">
        <v>-143.86859999999999</v>
      </c>
      <c r="BY3206">
        <v>-62.210650000000001</v>
      </c>
      <c r="BZ3206">
        <v>-20.341889999999999</v>
      </c>
      <c r="CA3206">
        <v>40.674059999999997</v>
      </c>
      <c r="CB3206">
        <v>232.52019999999999</v>
      </c>
      <c r="CC3206">
        <v>175.1422</v>
      </c>
      <c r="CD3206">
        <v>-57.271630000000002</v>
      </c>
      <c r="CE3206">
        <v>-35.329650000000001</v>
      </c>
      <c r="CF3206">
        <v>-92.500529999999998</v>
      </c>
      <c r="CG3206">
        <v>-58.818939999999998</v>
      </c>
      <c r="CH3206">
        <v>-64.062889999999996</v>
      </c>
      <c r="CI3206">
        <v>-91.130930000000006</v>
      </c>
      <c r="CJ3206">
        <v>-105.67100000000001</v>
      </c>
      <c r="CK3206">
        <v>-47.853850000000001</v>
      </c>
      <c r="CL3206">
        <v>-93.586749999999995</v>
      </c>
      <c r="CM3206">
        <v>-143.3717</v>
      </c>
      <c r="CN3206">
        <v>-131.88650000000001</v>
      </c>
      <c r="CO3206">
        <v>-218.63919999999999</v>
      </c>
      <c r="CP3206">
        <v>-217.6335</v>
      </c>
      <c r="CQ3206">
        <v>1592.2940000000001</v>
      </c>
      <c r="CR3206">
        <v>952.72569999999996</v>
      </c>
      <c r="CS3206">
        <v>1078.2819999999999</v>
      </c>
      <c r="CT3206">
        <v>937.00869999999998</v>
      </c>
      <c r="CU3206">
        <v>866.76070000000004</v>
      </c>
      <c r="CV3206">
        <v>375.3082</v>
      </c>
      <c r="CW3206">
        <v>356.4905</v>
      </c>
      <c r="CX3206">
        <v>429.33890000000002</v>
      </c>
      <c r="CY3206">
        <v>622.82820000000004</v>
      </c>
      <c r="CZ3206">
        <v>682.74369999999999</v>
      </c>
      <c r="DA3206">
        <v>950.1223</v>
      </c>
      <c r="DB3206">
        <v>813.71730000000002</v>
      </c>
      <c r="DC3206">
        <v>1132.992</v>
      </c>
      <c r="DD3206">
        <v>1880.3710000000001</v>
      </c>
      <c r="DE3206">
        <v>1453.07</v>
      </c>
      <c r="DF3206">
        <v>1299.395</v>
      </c>
      <c r="DG3206">
        <v>1083.5350000000001</v>
      </c>
      <c r="DH3206">
        <v>1194.6780000000001</v>
      </c>
      <c r="DI3206">
        <v>1301.595</v>
      </c>
      <c r="DJ3206">
        <v>1527.8019999999999</v>
      </c>
      <c r="DK3206">
        <v>1569.8409999999999</v>
      </c>
      <c r="DL3206">
        <v>1320.3689999999999</v>
      </c>
      <c r="DM3206">
        <v>1364.2470000000001</v>
      </c>
      <c r="DN3206">
        <v>1476.556</v>
      </c>
      <c r="DO3206">
        <v>19</v>
      </c>
      <c r="DP3206">
        <v>19</v>
      </c>
    </row>
    <row r="3207" spans="1:120" hidden="1" x14ac:dyDescent="0.25">
      <c r="A3207" t="str">
        <f t="shared" si="50"/>
        <v>Aggregator-Enersponse_Elect DA 1-4 (1PM-9PM)_44490_19-20</v>
      </c>
      <c r="B3207" t="s">
        <v>62</v>
      </c>
      <c r="C3207" t="s">
        <v>219</v>
      </c>
      <c r="D3207" t="s">
        <v>61</v>
      </c>
      <c r="E3207" t="s">
        <v>61</v>
      </c>
      <c r="F3207" t="s">
        <v>107</v>
      </c>
      <c r="G3207" t="s">
        <v>61</v>
      </c>
      <c r="H3207" t="s">
        <v>61</v>
      </c>
      <c r="I3207" t="s">
        <v>61</v>
      </c>
      <c r="J3207" t="s">
        <v>61</v>
      </c>
      <c r="K3207" t="s">
        <v>203</v>
      </c>
      <c r="L3207" s="18">
        <v>44490</v>
      </c>
      <c r="M3207">
        <v>19</v>
      </c>
      <c r="N3207">
        <v>20</v>
      </c>
      <c r="O3207" t="s">
        <v>263</v>
      </c>
      <c r="P3207">
        <v>3</v>
      </c>
      <c r="Q3207">
        <v>3</v>
      </c>
      <c r="R3207">
        <v>0</v>
      </c>
      <c r="S3207">
        <v>0</v>
      </c>
      <c r="T3207">
        <v>1</v>
      </c>
      <c r="U3207">
        <v>1</v>
      </c>
      <c r="V3207">
        <v>1</v>
      </c>
      <c r="W3207">
        <v>6.6710000000000003</v>
      </c>
      <c r="X3207">
        <v>6.6719999999999997</v>
      </c>
      <c r="Y3207">
        <v>6.8330000000000002</v>
      </c>
      <c r="Z3207">
        <v>6.4379999999999997</v>
      </c>
      <c r="AA3207">
        <v>6.3579999999999997</v>
      </c>
      <c r="AB3207">
        <v>6.3479999999999999</v>
      </c>
      <c r="AC3207">
        <v>8.99</v>
      </c>
      <c r="AD3207">
        <v>13.002000000000001</v>
      </c>
      <c r="AE3207">
        <v>13.645</v>
      </c>
      <c r="AF3207">
        <v>19.756</v>
      </c>
      <c r="AG3207">
        <v>43.25</v>
      </c>
      <c r="AH3207">
        <v>44.393000000000001</v>
      </c>
      <c r="AI3207">
        <v>46.634</v>
      </c>
      <c r="AJ3207">
        <v>48.552</v>
      </c>
      <c r="AK3207">
        <v>46.167000000000002</v>
      </c>
      <c r="AL3207">
        <v>50.085000000000001</v>
      </c>
      <c r="AM3207">
        <v>50.307000000000002</v>
      </c>
      <c r="AN3207">
        <v>51.491</v>
      </c>
      <c r="AO3207">
        <v>47.927</v>
      </c>
      <c r="AP3207">
        <v>47.456000000000003</v>
      </c>
      <c r="AQ3207">
        <v>44.375999999999998</v>
      </c>
      <c r="AR3207">
        <v>31.699000000000002</v>
      </c>
      <c r="AS3207">
        <v>6.5170000000000003</v>
      </c>
      <c r="AT3207">
        <v>6.673</v>
      </c>
      <c r="AU3207">
        <v>62.016666999999998</v>
      </c>
      <c r="AV3207">
        <v>61.016666999999998</v>
      </c>
      <c r="AW3207">
        <v>61.05</v>
      </c>
      <c r="AX3207">
        <v>61.016666999999998</v>
      </c>
      <c r="AY3207">
        <v>60.983333000000002</v>
      </c>
      <c r="AZ3207">
        <v>61.1</v>
      </c>
      <c r="BA3207">
        <v>61.2</v>
      </c>
      <c r="BB3207">
        <v>61.4</v>
      </c>
      <c r="BC3207">
        <v>61.233333000000002</v>
      </c>
      <c r="BD3207">
        <v>61.466667000000001</v>
      </c>
      <c r="BE3207">
        <v>62.5</v>
      </c>
      <c r="BF3207">
        <v>63.95</v>
      </c>
      <c r="BG3207">
        <v>66.266666999999998</v>
      </c>
      <c r="BH3207">
        <v>66.016666999999998</v>
      </c>
      <c r="BI3207">
        <v>67.166667000000004</v>
      </c>
      <c r="BJ3207">
        <v>66.150000000000006</v>
      </c>
      <c r="BK3207">
        <v>65.983333000000002</v>
      </c>
      <c r="BL3207">
        <v>66.116667000000007</v>
      </c>
      <c r="BM3207">
        <v>65.383332999999993</v>
      </c>
      <c r="BN3207">
        <v>65.099999999999994</v>
      </c>
      <c r="BO3207">
        <v>64.666667000000004</v>
      </c>
      <c r="BP3207">
        <v>64.3</v>
      </c>
      <c r="BQ3207">
        <v>63.433332999999998</v>
      </c>
      <c r="BR3207">
        <v>63.35</v>
      </c>
      <c r="BS3207">
        <v>1.0798430000000001</v>
      </c>
      <c r="BT3207">
        <v>1.0375829999999999</v>
      </c>
      <c r="BU3207">
        <v>0.5992054</v>
      </c>
      <c r="BV3207">
        <v>1.00214</v>
      </c>
      <c r="BW3207">
        <v>1.0709470000000001</v>
      </c>
      <c r="BX3207">
        <v>1.419394</v>
      </c>
      <c r="BY3207">
        <v>7.8117699999999998E-2</v>
      </c>
      <c r="BZ3207">
        <v>-1.7326729999999999</v>
      </c>
      <c r="CA3207">
        <v>-1.411216</v>
      </c>
      <c r="CB3207">
        <v>0.49488019999999999</v>
      </c>
      <c r="CC3207">
        <v>-2.6572</v>
      </c>
      <c r="CD3207">
        <v>1.125429</v>
      </c>
      <c r="CE3207">
        <v>0.35382459999999999</v>
      </c>
      <c r="CF3207">
        <v>0.68427780000000005</v>
      </c>
      <c r="CG3207">
        <v>3.8393649999999999</v>
      </c>
      <c r="CH3207">
        <v>-5.6181E-3</v>
      </c>
      <c r="CI3207">
        <v>0.48009109999999999</v>
      </c>
      <c r="CJ3207">
        <v>-3.4390369999999999</v>
      </c>
      <c r="CK3207">
        <v>-1.925913</v>
      </c>
      <c r="CL3207">
        <v>-1.9356990000000001</v>
      </c>
      <c r="CM3207">
        <v>-0.79668559999999999</v>
      </c>
      <c r="CN3207">
        <v>-1.4150130000000001</v>
      </c>
      <c r="CO3207">
        <v>1.8737220000000001</v>
      </c>
      <c r="CP3207">
        <v>0.53372030000000004</v>
      </c>
      <c r="CQ3207">
        <v>0.1378376</v>
      </c>
      <c r="CR3207">
        <v>5.0203699999999997E-2</v>
      </c>
      <c r="CS3207">
        <v>4.67471E-2</v>
      </c>
      <c r="CT3207">
        <v>4.2730200000000003E-2</v>
      </c>
      <c r="CU3207">
        <v>4.3084999999999998E-2</v>
      </c>
      <c r="CV3207">
        <v>0.10412059999999999</v>
      </c>
      <c r="CW3207">
        <v>6.9955900000000001E-2</v>
      </c>
      <c r="CX3207">
        <v>4.36975E-2</v>
      </c>
      <c r="CY3207">
        <v>6.6883100000000001E-2</v>
      </c>
      <c r="CZ3207">
        <v>0.24910860000000001</v>
      </c>
      <c r="DA3207">
        <v>1.246804</v>
      </c>
      <c r="DB3207">
        <v>0.36297869999999999</v>
      </c>
      <c r="DC3207">
        <v>0.35988680000000001</v>
      </c>
      <c r="DD3207">
        <v>0.44701970000000002</v>
      </c>
      <c r="DE3207">
        <v>0.3893238</v>
      </c>
      <c r="DF3207">
        <v>0.47278520000000002</v>
      </c>
      <c r="DG3207">
        <v>0.46237820000000002</v>
      </c>
      <c r="DH3207">
        <v>0.42045009999999999</v>
      </c>
      <c r="DI3207">
        <v>0.85074510000000003</v>
      </c>
      <c r="DJ3207">
        <v>2.9846270000000001</v>
      </c>
      <c r="DK3207">
        <v>3.0418210000000001</v>
      </c>
      <c r="DL3207">
        <v>2.4214579999999999</v>
      </c>
      <c r="DM3207">
        <v>1.312986</v>
      </c>
      <c r="DN3207">
        <v>1.0064759999999999</v>
      </c>
      <c r="DO3207">
        <v>19</v>
      </c>
      <c r="DP3207">
        <v>20</v>
      </c>
    </row>
    <row r="3208" spans="1:120" hidden="1" x14ac:dyDescent="0.25">
      <c r="A3208" t="str">
        <f t="shared" si="50"/>
        <v>sublap_id-SLAP_PGNB_Elect DA 1-4 (1PM-9PM)_44490_19-19</v>
      </c>
      <c r="B3208" t="s">
        <v>62</v>
      </c>
      <c r="C3208" t="s">
        <v>295</v>
      </c>
      <c r="D3208" t="s">
        <v>61</v>
      </c>
      <c r="E3208" t="s">
        <v>296</v>
      </c>
      <c r="F3208" t="s">
        <v>61</v>
      </c>
      <c r="G3208" t="s">
        <v>61</v>
      </c>
      <c r="H3208" t="s">
        <v>61</v>
      </c>
      <c r="I3208" t="s">
        <v>61</v>
      </c>
      <c r="J3208" t="s">
        <v>61</v>
      </c>
      <c r="K3208" t="s">
        <v>203</v>
      </c>
      <c r="L3208" s="18">
        <v>44490</v>
      </c>
      <c r="M3208">
        <v>19</v>
      </c>
      <c r="N3208">
        <v>19</v>
      </c>
      <c r="O3208" t="s">
        <v>263</v>
      </c>
      <c r="P3208">
        <v>1</v>
      </c>
      <c r="Q3208">
        <v>1</v>
      </c>
      <c r="R3208">
        <v>0</v>
      </c>
      <c r="S3208">
        <v>0</v>
      </c>
      <c r="T3208">
        <v>1</v>
      </c>
      <c r="U3208">
        <v>0</v>
      </c>
      <c r="V3208">
        <v>1</v>
      </c>
      <c r="W3208">
        <v>8.16</v>
      </c>
      <c r="X3208">
        <v>8.16</v>
      </c>
      <c r="Y3208">
        <v>8.16</v>
      </c>
      <c r="Z3208">
        <v>8.16</v>
      </c>
      <c r="AA3208">
        <v>8.2799999999999994</v>
      </c>
      <c r="AB3208">
        <v>8.16</v>
      </c>
      <c r="AC3208">
        <v>8.2799999999999994</v>
      </c>
      <c r="AD3208">
        <v>15.12</v>
      </c>
      <c r="AE3208">
        <v>15.72</v>
      </c>
      <c r="AF3208">
        <v>20.399999999999999</v>
      </c>
      <c r="AG3208">
        <v>33.36</v>
      </c>
      <c r="AH3208">
        <v>35.64</v>
      </c>
      <c r="AI3208">
        <v>36.119999999999997</v>
      </c>
      <c r="AJ3208">
        <v>36.6</v>
      </c>
      <c r="AK3208">
        <v>36.72</v>
      </c>
      <c r="AL3208">
        <v>37.56</v>
      </c>
      <c r="AM3208">
        <v>40.799999999999997</v>
      </c>
      <c r="AN3208">
        <v>48.36</v>
      </c>
      <c r="AO3208">
        <v>30.12</v>
      </c>
      <c r="AP3208">
        <v>35.04</v>
      </c>
      <c r="AQ3208">
        <v>35.520000000000003</v>
      </c>
      <c r="AR3208">
        <v>24.6</v>
      </c>
      <c r="AS3208">
        <v>8.2799999999999994</v>
      </c>
      <c r="AT3208">
        <v>8.16</v>
      </c>
      <c r="AU3208">
        <v>60.75</v>
      </c>
      <c r="AV3208">
        <v>59.85</v>
      </c>
      <c r="AW3208">
        <v>59.85</v>
      </c>
      <c r="AX3208">
        <v>60.05</v>
      </c>
      <c r="AY3208">
        <v>60.15</v>
      </c>
      <c r="AZ3208">
        <v>60.3</v>
      </c>
      <c r="BA3208">
        <v>60.4</v>
      </c>
      <c r="BB3208">
        <v>60.5</v>
      </c>
      <c r="BC3208">
        <v>60.8</v>
      </c>
      <c r="BD3208">
        <v>61.4</v>
      </c>
      <c r="BE3208">
        <v>62.4</v>
      </c>
      <c r="BF3208">
        <v>63.35</v>
      </c>
      <c r="BG3208">
        <v>64</v>
      </c>
      <c r="BH3208">
        <v>64.25</v>
      </c>
      <c r="BI3208">
        <v>64.2</v>
      </c>
      <c r="BJ3208">
        <v>64.05</v>
      </c>
      <c r="BK3208">
        <v>63.95</v>
      </c>
      <c r="BL3208">
        <v>63.75</v>
      </c>
      <c r="BM3208">
        <v>63.65</v>
      </c>
      <c r="BN3208">
        <v>63.5</v>
      </c>
      <c r="BO3208">
        <v>62.9</v>
      </c>
      <c r="BP3208">
        <v>62.4</v>
      </c>
      <c r="BQ3208">
        <v>61.9</v>
      </c>
      <c r="BR3208">
        <v>61.65</v>
      </c>
      <c r="BS3208">
        <v>-2.2094699999999998E-2</v>
      </c>
      <c r="BT3208">
        <v>-0.1242476</v>
      </c>
      <c r="BU3208">
        <v>-7.0701600000000003E-2</v>
      </c>
      <c r="BV3208">
        <v>-6.9686899999999996E-2</v>
      </c>
      <c r="BW3208">
        <v>-0.2236214</v>
      </c>
      <c r="BX3208">
        <v>2.7537150000000001</v>
      </c>
      <c r="BY3208">
        <v>2.594201</v>
      </c>
      <c r="BZ3208">
        <v>-2.6226430000000001</v>
      </c>
      <c r="CA3208">
        <v>-1.308443</v>
      </c>
      <c r="CB3208">
        <v>-1.156101</v>
      </c>
      <c r="CC3208">
        <v>-1.8381479999999999</v>
      </c>
      <c r="CD3208">
        <v>-2.7401049999999998</v>
      </c>
      <c r="CE3208">
        <v>-1.7573049999999999</v>
      </c>
      <c r="CF3208">
        <v>-1.904644</v>
      </c>
      <c r="CG3208">
        <v>-1.189846</v>
      </c>
      <c r="CH3208">
        <v>-1.698334</v>
      </c>
      <c r="CI3208">
        <v>-5.4199869999999999</v>
      </c>
      <c r="CJ3208">
        <v>-13.860519999999999</v>
      </c>
      <c r="CK3208">
        <v>3.5810529999999998</v>
      </c>
      <c r="CL3208">
        <v>-0.79190059999999995</v>
      </c>
      <c r="CM3208">
        <v>-2.3419569999999998</v>
      </c>
      <c r="CN3208">
        <v>-0.78574750000000004</v>
      </c>
      <c r="CO3208">
        <v>1.5869899999999999</v>
      </c>
      <c r="CP3208">
        <v>0.58189299999999999</v>
      </c>
      <c r="CQ3208">
        <v>6.4378599999999994E-2</v>
      </c>
      <c r="CR3208">
        <v>6.0730600000000003E-2</v>
      </c>
      <c r="CS3208">
        <v>5.9577100000000001E-2</v>
      </c>
      <c r="CT3208">
        <v>6.0198000000000002E-2</v>
      </c>
      <c r="CU3208">
        <v>6.7587400000000006E-2</v>
      </c>
      <c r="CV3208">
        <v>0.25856709999999999</v>
      </c>
      <c r="CW3208">
        <v>0.1655373</v>
      </c>
      <c r="CX3208">
        <v>0.2372639</v>
      </c>
      <c r="CY3208">
        <v>0.20233110000000001</v>
      </c>
      <c r="CZ3208">
        <v>0.1135901</v>
      </c>
      <c r="DA3208">
        <v>0.57733230000000002</v>
      </c>
      <c r="DB3208">
        <v>0.1912344</v>
      </c>
      <c r="DC3208">
        <v>0.20086209999999999</v>
      </c>
      <c r="DD3208">
        <v>0.213697</v>
      </c>
      <c r="DE3208">
        <v>0.21551380000000001</v>
      </c>
      <c r="DF3208">
        <v>0.21546680000000001</v>
      </c>
      <c r="DG3208">
        <v>0.26907170000000002</v>
      </c>
      <c r="DH3208">
        <v>0.25279740000000001</v>
      </c>
      <c r="DI3208">
        <v>0.4055646</v>
      </c>
      <c r="DJ3208">
        <v>1.801728</v>
      </c>
      <c r="DK3208">
        <v>1.671586</v>
      </c>
      <c r="DL3208">
        <v>1.0455129999999999</v>
      </c>
      <c r="DM3208">
        <v>0.47146199999999999</v>
      </c>
      <c r="DN3208">
        <v>0.20441590000000001</v>
      </c>
      <c r="DO3208">
        <v>19</v>
      </c>
      <c r="DP3208">
        <v>19</v>
      </c>
    </row>
    <row r="3209" spans="1:120" hidden="1" x14ac:dyDescent="0.25">
      <c r="A3209" t="str">
        <f t="shared" si="50"/>
        <v>sublap_id-SLAP_PGSB_Elect DA 1-4 (1PM-9PM)_44490_19-19</v>
      </c>
      <c r="B3209" t="s">
        <v>62</v>
      </c>
      <c r="C3209" t="s">
        <v>281</v>
      </c>
      <c r="D3209" t="s">
        <v>61</v>
      </c>
      <c r="E3209" t="s">
        <v>282</v>
      </c>
      <c r="F3209" t="s">
        <v>61</v>
      </c>
      <c r="G3209" t="s">
        <v>61</v>
      </c>
      <c r="H3209" t="s">
        <v>61</v>
      </c>
      <c r="I3209" t="s">
        <v>61</v>
      </c>
      <c r="J3209" t="s">
        <v>61</v>
      </c>
      <c r="K3209" t="s">
        <v>203</v>
      </c>
      <c r="L3209" s="18">
        <v>44490</v>
      </c>
      <c r="M3209">
        <v>19</v>
      </c>
      <c r="N3209">
        <v>19</v>
      </c>
      <c r="O3209" t="s">
        <v>263</v>
      </c>
      <c r="P3209">
        <v>54</v>
      </c>
      <c r="Q3209">
        <v>54</v>
      </c>
      <c r="R3209">
        <v>0</v>
      </c>
      <c r="S3209">
        <v>1</v>
      </c>
      <c r="T3209">
        <v>0</v>
      </c>
      <c r="U3209">
        <v>0</v>
      </c>
      <c r="V3209">
        <v>1</v>
      </c>
      <c r="W3209">
        <v>7295.8320000000003</v>
      </c>
      <c r="X3209">
        <v>7678.8014999999996</v>
      </c>
      <c r="Y3209">
        <v>7590.7945</v>
      </c>
      <c r="Z3209">
        <v>7575.9335000000001</v>
      </c>
      <c r="AA3209">
        <v>7627.7295000000004</v>
      </c>
      <c r="AB3209">
        <v>7704.3914999999997</v>
      </c>
      <c r="AC3209">
        <v>8495.1975000000002</v>
      </c>
      <c r="AD3209">
        <v>8977.8454999999994</v>
      </c>
      <c r="AE3209">
        <v>9256.7980000000007</v>
      </c>
      <c r="AF3209">
        <v>9877.9040000000005</v>
      </c>
      <c r="AG3209">
        <v>10277.883</v>
      </c>
      <c r="AH3209">
        <v>10728.225</v>
      </c>
      <c r="AI3209">
        <v>10782.352999999999</v>
      </c>
      <c r="AJ3209">
        <v>10775.058999999999</v>
      </c>
      <c r="AK3209">
        <v>10587.629000000001</v>
      </c>
      <c r="AL3209">
        <v>10329.673000000001</v>
      </c>
      <c r="AM3209">
        <v>10262.153</v>
      </c>
      <c r="AN3209">
        <v>9861.1679999999997</v>
      </c>
      <c r="AO3209">
        <v>9521.8459999999995</v>
      </c>
      <c r="AP3209">
        <v>9329.1895000000004</v>
      </c>
      <c r="AQ3209">
        <v>9269.7919999999995</v>
      </c>
      <c r="AR3209">
        <v>8837.473</v>
      </c>
      <c r="AS3209">
        <v>7858.06</v>
      </c>
      <c r="AT3209">
        <v>7795.3639999999996</v>
      </c>
      <c r="AU3209">
        <v>64.529629999999997</v>
      </c>
      <c r="AV3209">
        <v>63.966667000000001</v>
      </c>
      <c r="AW3209">
        <v>63.942593000000002</v>
      </c>
      <c r="AX3209">
        <v>63.214815000000002</v>
      </c>
      <c r="AY3209">
        <v>63.72963</v>
      </c>
      <c r="AZ3209">
        <v>64.288888999999998</v>
      </c>
      <c r="BA3209">
        <v>64.196296000000004</v>
      </c>
      <c r="BB3209">
        <v>63.831480999999997</v>
      </c>
      <c r="BC3209">
        <v>63.883333</v>
      </c>
      <c r="BD3209">
        <v>64.679630000000003</v>
      </c>
      <c r="BE3209">
        <v>66.409259000000006</v>
      </c>
      <c r="BF3209">
        <v>69.283332999999999</v>
      </c>
      <c r="BG3209">
        <v>72.518518999999998</v>
      </c>
      <c r="BH3209">
        <v>73.322221999999996</v>
      </c>
      <c r="BI3209">
        <v>74.014814999999999</v>
      </c>
      <c r="BJ3209">
        <v>74.844443999999996</v>
      </c>
      <c r="BK3209">
        <v>75.737037000000001</v>
      </c>
      <c r="BL3209">
        <v>74.005555999999999</v>
      </c>
      <c r="BM3209">
        <v>71.931481000000005</v>
      </c>
      <c r="BN3209">
        <v>69.724074000000002</v>
      </c>
      <c r="BO3209">
        <v>67.562962999999996</v>
      </c>
      <c r="BP3209">
        <v>66.124073999999993</v>
      </c>
      <c r="BQ3209">
        <v>65.142593000000005</v>
      </c>
      <c r="BR3209">
        <v>65.005555999999999</v>
      </c>
      <c r="BS3209">
        <v>300.82029999999997</v>
      </c>
      <c r="BT3209">
        <v>-10.773860000000001</v>
      </c>
      <c r="BU3209">
        <v>-4.2126150000000004</v>
      </c>
      <c r="BV3209">
        <v>-37.097549999999998</v>
      </c>
      <c r="BW3209">
        <v>-9.9335059999999995</v>
      </c>
      <c r="BX3209">
        <v>47.891109999999998</v>
      </c>
      <c r="BY3209">
        <v>-108.73350000000001</v>
      </c>
      <c r="BZ3209">
        <v>-197.71</v>
      </c>
      <c r="CA3209">
        <v>-50.28078</v>
      </c>
      <c r="CB3209">
        <v>257.18340000000001</v>
      </c>
      <c r="CC3209">
        <v>351.93700000000001</v>
      </c>
      <c r="CD3209">
        <v>127.4534</v>
      </c>
      <c r="CE3209">
        <v>244.6234</v>
      </c>
      <c r="CF3209">
        <v>317.84930000000003</v>
      </c>
      <c r="CG3209">
        <v>458.87240000000003</v>
      </c>
      <c r="CH3209">
        <v>514.2328</v>
      </c>
      <c r="CI3209">
        <v>389.52800000000002</v>
      </c>
      <c r="CJ3209">
        <v>319.37110000000001</v>
      </c>
      <c r="CK3209">
        <v>209.80449999999999</v>
      </c>
      <c r="CL3209">
        <v>43.786859999999997</v>
      </c>
      <c r="CM3209">
        <v>-209.1918</v>
      </c>
      <c r="CN3209">
        <v>-46.291449999999998</v>
      </c>
      <c r="CO3209">
        <v>-19.003350000000001</v>
      </c>
      <c r="CP3209">
        <v>-119.027</v>
      </c>
      <c r="CQ3209">
        <v>972.09460000000001</v>
      </c>
      <c r="CR3209">
        <v>345.93430000000001</v>
      </c>
      <c r="CS3209">
        <v>352.47449999999998</v>
      </c>
      <c r="CT3209">
        <v>395.0009</v>
      </c>
      <c r="CU3209">
        <v>372.65539999999999</v>
      </c>
      <c r="CV3209">
        <v>317.20650000000001</v>
      </c>
      <c r="CW3209">
        <v>267.52019999999999</v>
      </c>
      <c r="CX3209">
        <v>233.22329999999999</v>
      </c>
      <c r="CY3209">
        <v>321.12400000000002</v>
      </c>
      <c r="CZ3209">
        <v>955.37049999999999</v>
      </c>
      <c r="DA3209">
        <v>2110.9059999999999</v>
      </c>
      <c r="DB3209">
        <v>3391.0619999999999</v>
      </c>
      <c r="DC3209">
        <v>4345.9690000000001</v>
      </c>
      <c r="DD3209">
        <v>4155.2650000000003</v>
      </c>
      <c r="DE3209">
        <v>4216.7269999999999</v>
      </c>
      <c r="DF3209">
        <v>3884.5709999999999</v>
      </c>
      <c r="DG3209">
        <v>3618.9749999999999</v>
      </c>
      <c r="DH3209">
        <v>3022.4630000000002</v>
      </c>
      <c r="DI3209">
        <v>2266.9369999999999</v>
      </c>
      <c r="DJ3209">
        <v>1908.5550000000001</v>
      </c>
      <c r="DK3209">
        <v>1602.7380000000001</v>
      </c>
      <c r="DL3209">
        <v>1444.617</v>
      </c>
      <c r="DM3209">
        <v>838.9932</v>
      </c>
      <c r="DN3209">
        <v>768.72320000000002</v>
      </c>
      <c r="DO3209">
        <v>19</v>
      </c>
      <c r="DP3209">
        <v>19</v>
      </c>
    </row>
    <row r="3210" spans="1:120" hidden="1" x14ac:dyDescent="0.25">
      <c r="A3210" t="str">
        <f t="shared" si="50"/>
        <v>sublap_id-SLAP_PGNP_Elect DA 1-4 (1PM-9PM)_44490_19-19</v>
      </c>
      <c r="B3210" t="s">
        <v>62</v>
      </c>
      <c r="C3210" t="s">
        <v>291</v>
      </c>
      <c r="D3210" t="s">
        <v>61</v>
      </c>
      <c r="E3210" t="s">
        <v>292</v>
      </c>
      <c r="F3210" t="s">
        <v>61</v>
      </c>
      <c r="G3210" t="s">
        <v>61</v>
      </c>
      <c r="H3210" t="s">
        <v>61</v>
      </c>
      <c r="I3210" t="s">
        <v>61</v>
      </c>
      <c r="J3210" t="s">
        <v>61</v>
      </c>
      <c r="K3210" t="s">
        <v>203</v>
      </c>
      <c r="L3210" s="18">
        <v>44490</v>
      </c>
      <c r="M3210">
        <v>19</v>
      </c>
      <c r="N3210">
        <v>19</v>
      </c>
      <c r="O3210" t="s">
        <v>263</v>
      </c>
      <c r="P3210">
        <v>3</v>
      </c>
      <c r="Q3210">
        <v>3</v>
      </c>
      <c r="R3210">
        <v>0</v>
      </c>
      <c r="S3210">
        <v>0</v>
      </c>
      <c r="T3210">
        <v>1</v>
      </c>
      <c r="U3210">
        <v>1</v>
      </c>
      <c r="V3210">
        <v>1</v>
      </c>
      <c r="W3210">
        <v>9.6</v>
      </c>
      <c r="X3210">
        <v>9.24</v>
      </c>
      <c r="Y3210">
        <v>9.1199999999999992</v>
      </c>
      <c r="Z3210">
        <v>9.2799999999999994</v>
      </c>
      <c r="AA3210">
        <v>9.16</v>
      </c>
      <c r="AB3210">
        <v>9.1199999999999992</v>
      </c>
      <c r="AC3210">
        <v>12.88</v>
      </c>
      <c r="AD3210">
        <v>17.079999999999998</v>
      </c>
      <c r="AE3210">
        <v>36.44</v>
      </c>
      <c r="AF3210">
        <v>56.44</v>
      </c>
      <c r="AG3210">
        <v>85.56</v>
      </c>
      <c r="AH3210">
        <v>92.12</v>
      </c>
      <c r="AI3210">
        <v>88.84</v>
      </c>
      <c r="AJ3210">
        <v>96.48</v>
      </c>
      <c r="AK3210">
        <v>105.44</v>
      </c>
      <c r="AL3210">
        <v>101.88</v>
      </c>
      <c r="AM3210">
        <v>101.32</v>
      </c>
      <c r="AN3210">
        <v>118.28</v>
      </c>
      <c r="AO3210">
        <v>81.319999999999993</v>
      </c>
      <c r="AP3210">
        <v>93.52</v>
      </c>
      <c r="AQ3210">
        <v>91.6</v>
      </c>
      <c r="AR3210">
        <v>64.400000000000006</v>
      </c>
      <c r="AS3210">
        <v>11.04</v>
      </c>
      <c r="AT3210">
        <v>9.24</v>
      </c>
      <c r="AU3210">
        <v>61.8</v>
      </c>
      <c r="AV3210">
        <v>60.316667000000002</v>
      </c>
      <c r="AW3210">
        <v>60.65</v>
      </c>
      <c r="AX3210">
        <v>60.816667000000002</v>
      </c>
      <c r="AY3210">
        <v>60.483333000000002</v>
      </c>
      <c r="AZ3210">
        <v>60.416666999999997</v>
      </c>
      <c r="BA3210">
        <v>60.9</v>
      </c>
      <c r="BB3210">
        <v>61.283332999999999</v>
      </c>
      <c r="BC3210">
        <v>62.016666999999998</v>
      </c>
      <c r="BD3210">
        <v>61.616667</v>
      </c>
      <c r="BE3210">
        <v>61.683332999999998</v>
      </c>
      <c r="BF3210">
        <v>62.05</v>
      </c>
      <c r="BG3210">
        <v>63.3</v>
      </c>
      <c r="BH3210">
        <v>65.75</v>
      </c>
      <c r="BI3210">
        <v>67.866667000000007</v>
      </c>
      <c r="BJ3210">
        <v>68.933333000000005</v>
      </c>
      <c r="BK3210">
        <v>69.016666999999998</v>
      </c>
      <c r="BL3210">
        <v>68.516666999999998</v>
      </c>
      <c r="BM3210">
        <v>66.966667000000001</v>
      </c>
      <c r="BN3210">
        <v>65.616667000000007</v>
      </c>
      <c r="BO3210">
        <v>65.316666999999995</v>
      </c>
      <c r="BP3210">
        <v>65.083332999999996</v>
      </c>
      <c r="BQ3210">
        <v>64.616667000000007</v>
      </c>
      <c r="BR3210">
        <v>63.933332999999998</v>
      </c>
      <c r="BS3210">
        <v>0.27078340000000001</v>
      </c>
      <c r="BT3210">
        <v>-0.26096799999999998</v>
      </c>
      <c r="BU3210">
        <v>-0.175792</v>
      </c>
      <c r="BV3210">
        <v>-0.2084733</v>
      </c>
      <c r="BW3210">
        <v>-1.157697</v>
      </c>
      <c r="BX3210">
        <v>-1.589491</v>
      </c>
      <c r="BY3210">
        <v>2.320614</v>
      </c>
      <c r="BZ3210">
        <v>8.9159749999999995</v>
      </c>
      <c r="CA3210">
        <v>0.21586659999999999</v>
      </c>
      <c r="CB3210">
        <v>-7.8834910000000002</v>
      </c>
      <c r="CC3210">
        <v>-1.796818</v>
      </c>
      <c r="CD3210">
        <v>-2.6212900000000001</v>
      </c>
      <c r="CE3210">
        <v>3.4389759999999998</v>
      </c>
      <c r="CF3210">
        <v>-3.135027</v>
      </c>
      <c r="CG3210">
        <v>-9.0929950000000002</v>
      </c>
      <c r="CH3210">
        <v>-4.2706809999999997</v>
      </c>
      <c r="CI3210">
        <v>-3.1573410000000002</v>
      </c>
      <c r="CJ3210">
        <v>-21.019500000000001</v>
      </c>
      <c r="CK3210">
        <v>12.291040000000001</v>
      </c>
      <c r="CL3210">
        <v>1.581715</v>
      </c>
      <c r="CM3210">
        <v>1.586355</v>
      </c>
      <c r="CN3210">
        <v>5.3184129999999996</v>
      </c>
      <c r="CO3210">
        <v>5.3197140000000003</v>
      </c>
      <c r="CP3210">
        <v>1.1018049999999999</v>
      </c>
      <c r="CQ3210">
        <v>0.21889320000000001</v>
      </c>
      <c r="CR3210">
        <v>3.7642200000000001E-2</v>
      </c>
      <c r="CS3210">
        <v>3.7107599999999998E-2</v>
      </c>
      <c r="CT3210">
        <v>1.15484E-2</v>
      </c>
      <c r="CU3210">
        <v>0.20086399999999999</v>
      </c>
      <c r="CV3210">
        <v>0.32794289999999998</v>
      </c>
      <c r="CW3210">
        <v>1.5579970000000001</v>
      </c>
      <c r="CX3210">
        <v>3.0815600000000001</v>
      </c>
      <c r="CY3210">
        <v>3.0381300000000002</v>
      </c>
      <c r="CZ3210">
        <v>3.7415259999999999</v>
      </c>
      <c r="DA3210">
        <v>2.2743660000000001</v>
      </c>
      <c r="DB3210">
        <v>0.84960309999999994</v>
      </c>
      <c r="DC3210">
        <v>1.05389</v>
      </c>
      <c r="DD3210">
        <v>1.09673</v>
      </c>
      <c r="DE3210">
        <v>1.1987019999999999</v>
      </c>
      <c r="DF3210">
        <v>1.1646879999999999</v>
      </c>
      <c r="DG3210">
        <v>1.248758</v>
      </c>
      <c r="DH3210">
        <v>1.278127</v>
      </c>
      <c r="DI3210">
        <v>2.817294</v>
      </c>
      <c r="DJ3210">
        <v>5.4266170000000002</v>
      </c>
      <c r="DK3210">
        <v>6.1241849999999998</v>
      </c>
      <c r="DL3210">
        <v>5.9507459999999996</v>
      </c>
      <c r="DM3210">
        <v>3.2368399999999999</v>
      </c>
      <c r="DN3210">
        <v>0.28116649999999999</v>
      </c>
      <c r="DO3210">
        <v>19</v>
      </c>
      <c r="DP3210">
        <v>19</v>
      </c>
    </row>
    <row r="3211" spans="1:120" x14ac:dyDescent="0.25">
      <c r="A3211" t="str">
        <f t="shared" si="50"/>
        <v>AutoDR-Yes_Elect DA 1-4 (1PM-9PM)_44490_Combined</v>
      </c>
      <c r="B3211" t="s">
        <v>62</v>
      </c>
      <c r="C3211" t="s">
        <v>322</v>
      </c>
      <c r="D3211" t="s">
        <v>61</v>
      </c>
      <c r="E3211" t="s">
        <v>61</v>
      </c>
      <c r="F3211" t="s">
        <v>61</v>
      </c>
      <c r="G3211" t="s">
        <v>61</v>
      </c>
      <c r="H3211" t="s">
        <v>98</v>
      </c>
      <c r="I3211" t="s">
        <v>61</v>
      </c>
      <c r="J3211" t="s">
        <v>61</v>
      </c>
      <c r="K3211" t="s">
        <v>203</v>
      </c>
      <c r="L3211" s="18">
        <v>44490</v>
      </c>
      <c r="M3211">
        <v>19</v>
      </c>
      <c r="N3211">
        <v>19</v>
      </c>
      <c r="O3211" t="s">
        <v>263</v>
      </c>
      <c r="P3211">
        <v>32</v>
      </c>
      <c r="Q3211">
        <v>32</v>
      </c>
      <c r="R3211">
        <v>1</v>
      </c>
      <c r="S3211">
        <v>0</v>
      </c>
      <c r="T3211">
        <v>0</v>
      </c>
      <c r="U3211">
        <v>0</v>
      </c>
      <c r="V3211">
        <v>0</v>
      </c>
      <c r="W3211">
        <v>447.21100000000001</v>
      </c>
      <c r="X3211">
        <v>423.452</v>
      </c>
      <c r="Y3211">
        <v>388.03300000000002</v>
      </c>
      <c r="Z3211">
        <v>420.51799999999997</v>
      </c>
      <c r="AA3211">
        <v>389.33800000000002</v>
      </c>
      <c r="AB3211">
        <v>439.68799999999999</v>
      </c>
      <c r="AC3211">
        <v>539.33000000000004</v>
      </c>
      <c r="AD3211">
        <v>618.50199999999995</v>
      </c>
      <c r="AE3211">
        <v>734.58500000000004</v>
      </c>
      <c r="AF3211">
        <v>892.23599999999999</v>
      </c>
      <c r="AG3211">
        <v>1162.9100000000001</v>
      </c>
      <c r="AH3211">
        <v>1160.153</v>
      </c>
      <c r="AI3211">
        <v>1141.7139999999999</v>
      </c>
      <c r="AJ3211">
        <v>1187.652</v>
      </c>
      <c r="AK3211">
        <v>1248.8869999999999</v>
      </c>
      <c r="AL3211">
        <v>1281.5250000000001</v>
      </c>
      <c r="AM3211">
        <v>1333.2070000000001</v>
      </c>
      <c r="AN3211">
        <v>1322.1510000000001</v>
      </c>
      <c r="AO3211">
        <v>1204.6669999999999</v>
      </c>
      <c r="AP3211">
        <v>1223.576</v>
      </c>
      <c r="AQ3211">
        <v>1202.7360000000001</v>
      </c>
      <c r="AR3211">
        <v>877.25900000000001</v>
      </c>
      <c r="AS3211">
        <v>490.197</v>
      </c>
      <c r="AT3211">
        <v>464.31299999999999</v>
      </c>
      <c r="AU3211">
        <v>62.353124999999999</v>
      </c>
      <c r="AV3211">
        <v>61.170313</v>
      </c>
      <c r="AW3211">
        <v>61.348438000000002</v>
      </c>
      <c r="AX3211">
        <v>61.340625000000003</v>
      </c>
      <c r="AY3211">
        <v>61.090625000000003</v>
      </c>
      <c r="AZ3211">
        <v>60.907812</v>
      </c>
      <c r="BA3211">
        <v>60.990625000000001</v>
      </c>
      <c r="BB3211">
        <v>61.139062000000003</v>
      </c>
      <c r="BC3211">
        <v>61.395311999999997</v>
      </c>
      <c r="BD3211">
        <v>62.339063000000003</v>
      </c>
      <c r="BE3211">
        <v>63.445312000000001</v>
      </c>
      <c r="BF3211">
        <v>65.148437999999999</v>
      </c>
      <c r="BG3211">
        <v>67.667186999999998</v>
      </c>
      <c r="BH3211">
        <v>69.678124999999994</v>
      </c>
      <c r="BI3211">
        <v>71.584374999999994</v>
      </c>
      <c r="BJ3211">
        <v>72.465625000000003</v>
      </c>
      <c r="BK3211">
        <v>72.304687999999999</v>
      </c>
      <c r="BL3211">
        <v>71.082813000000002</v>
      </c>
      <c r="BM3211">
        <v>69.053124999999994</v>
      </c>
      <c r="BN3211">
        <v>67.268749999999997</v>
      </c>
      <c r="BO3211">
        <v>65.998436999999996</v>
      </c>
      <c r="BP3211">
        <v>65.174999999999997</v>
      </c>
      <c r="BQ3211">
        <v>64.470313000000004</v>
      </c>
      <c r="BR3211">
        <v>63.831249999999997</v>
      </c>
      <c r="BS3211">
        <v>32.627830000000003</v>
      </c>
      <c r="BT3211">
        <v>17.217140000000001</v>
      </c>
      <c r="BU3211">
        <v>37.514000000000003</v>
      </c>
      <c r="BV3211">
        <v>4.7018620000000002</v>
      </c>
      <c r="BW3211">
        <v>35.765569999999997</v>
      </c>
      <c r="BX3211">
        <v>12.958769999999999</v>
      </c>
      <c r="BY3211">
        <v>155.07509999999999</v>
      </c>
      <c r="BZ3211">
        <v>9.4882360000000006</v>
      </c>
      <c r="CA3211">
        <v>-85.421130000000005</v>
      </c>
      <c r="CB3211">
        <v>-177.30600000000001</v>
      </c>
      <c r="CC3211">
        <v>-221.47450000000001</v>
      </c>
      <c r="CD3211">
        <v>-108.75620000000001</v>
      </c>
      <c r="CE3211">
        <v>30.979299999999999</v>
      </c>
      <c r="CF3211">
        <v>-0.4112365</v>
      </c>
      <c r="CG3211">
        <v>72.991439999999997</v>
      </c>
      <c r="CH3211">
        <v>-25.93892</v>
      </c>
      <c r="CI3211">
        <v>-75.508200000000002</v>
      </c>
      <c r="CJ3211">
        <v>-117.4559</v>
      </c>
      <c r="CK3211">
        <v>132.8227</v>
      </c>
      <c r="CL3211">
        <v>196.48320000000001</v>
      </c>
      <c r="CM3211">
        <v>186.2731</v>
      </c>
      <c r="CN3211">
        <v>136.78309999999999</v>
      </c>
      <c r="CO3211">
        <v>130.11199999999999</v>
      </c>
      <c r="CP3211">
        <v>108.90009999999999</v>
      </c>
      <c r="CQ3211">
        <v>4887.0150000000003</v>
      </c>
      <c r="CR3211">
        <v>802.4289</v>
      </c>
      <c r="CS3211">
        <v>432.60039999999998</v>
      </c>
      <c r="CT3211">
        <v>515.46990000000005</v>
      </c>
      <c r="CU3211">
        <v>582.82299999999998</v>
      </c>
      <c r="CV3211">
        <v>909.96130000000005</v>
      </c>
      <c r="CW3211">
        <v>2514.6170000000002</v>
      </c>
      <c r="CX3211">
        <v>729.2645</v>
      </c>
      <c r="CY3211">
        <v>2068.8690000000001</v>
      </c>
      <c r="CZ3211">
        <v>1756.441</v>
      </c>
      <c r="DA3211">
        <v>1009.0359999999999</v>
      </c>
      <c r="DB3211">
        <v>1910.723</v>
      </c>
      <c r="DC3211">
        <v>3042.9589999999998</v>
      </c>
      <c r="DD3211">
        <v>2707.7660000000001</v>
      </c>
      <c r="DE3211">
        <v>5345.808</v>
      </c>
      <c r="DF3211">
        <v>3439.2049999999999</v>
      </c>
      <c r="DG3211">
        <v>3580.5450000000001</v>
      </c>
      <c r="DH3211">
        <v>5511.491</v>
      </c>
      <c r="DI3211">
        <v>6930.6289999999999</v>
      </c>
      <c r="DJ3211">
        <v>6835.6329999999998</v>
      </c>
      <c r="DK3211">
        <v>9068.0419999999995</v>
      </c>
      <c r="DL3211">
        <v>4142.3680000000004</v>
      </c>
      <c r="DM3211">
        <v>4394.4319999999998</v>
      </c>
      <c r="DN3211">
        <v>5741.2160000000003</v>
      </c>
      <c r="DO3211">
        <v>19</v>
      </c>
      <c r="DP3211">
        <v>20</v>
      </c>
    </row>
    <row r="3212" spans="1:120" hidden="1" x14ac:dyDescent="0.25">
      <c r="A3212" t="str">
        <f t="shared" si="50"/>
        <v>Aggregator-Enersponse_Elect DA 1-4 (1PM-9PM)_44490_Combined</v>
      </c>
      <c r="B3212" t="s">
        <v>62</v>
      </c>
      <c r="C3212" t="s">
        <v>219</v>
      </c>
      <c r="D3212" t="s">
        <v>61</v>
      </c>
      <c r="E3212" t="s">
        <v>61</v>
      </c>
      <c r="F3212" t="s">
        <v>107</v>
      </c>
      <c r="G3212" t="s">
        <v>61</v>
      </c>
      <c r="H3212" t="s">
        <v>61</v>
      </c>
      <c r="I3212" t="s">
        <v>61</v>
      </c>
      <c r="J3212" t="s">
        <v>61</v>
      </c>
      <c r="K3212" t="s">
        <v>203</v>
      </c>
      <c r="L3212" s="18">
        <v>44490</v>
      </c>
      <c r="M3212">
        <v>19</v>
      </c>
      <c r="N3212">
        <v>19</v>
      </c>
      <c r="O3212" t="s">
        <v>263</v>
      </c>
      <c r="P3212">
        <v>31</v>
      </c>
      <c r="Q3212">
        <v>31</v>
      </c>
      <c r="R3212">
        <v>1</v>
      </c>
      <c r="S3212">
        <v>0</v>
      </c>
      <c r="T3212">
        <v>0</v>
      </c>
      <c r="U3212">
        <v>0</v>
      </c>
      <c r="V3212">
        <v>0</v>
      </c>
      <c r="W3212">
        <v>170.99199999999999</v>
      </c>
      <c r="X3212">
        <v>188.39400000000001</v>
      </c>
      <c r="Y3212">
        <v>184.197</v>
      </c>
      <c r="Z3212">
        <v>185.733</v>
      </c>
      <c r="AA3212">
        <v>182.73500000000001</v>
      </c>
      <c r="AB3212">
        <v>195.91300000000001</v>
      </c>
      <c r="AC3212">
        <v>275.6465</v>
      </c>
      <c r="AD3212">
        <v>365.97899999999998</v>
      </c>
      <c r="AE3212">
        <v>478.45800000000003</v>
      </c>
      <c r="AF3212">
        <v>567.62599999999998</v>
      </c>
      <c r="AG3212">
        <v>844.93700000000001</v>
      </c>
      <c r="AH3212">
        <v>892.74360000000001</v>
      </c>
      <c r="AI3212">
        <v>931.50739999999996</v>
      </c>
      <c r="AJ3212">
        <v>965.06700000000001</v>
      </c>
      <c r="AK3212">
        <v>990.13</v>
      </c>
      <c r="AL3212">
        <v>995.99199999999996</v>
      </c>
      <c r="AM3212">
        <v>1019.049</v>
      </c>
      <c r="AN3212">
        <v>1086.7629999999999</v>
      </c>
      <c r="AO3212">
        <v>887.18299999999999</v>
      </c>
      <c r="AP3212">
        <v>912.76900000000001</v>
      </c>
      <c r="AQ3212">
        <v>915.86800000000005</v>
      </c>
      <c r="AR3212">
        <v>594.28</v>
      </c>
      <c r="AS3212">
        <v>193.387</v>
      </c>
      <c r="AT3212">
        <v>168.76</v>
      </c>
      <c r="AU3212">
        <v>62.562902999999999</v>
      </c>
      <c r="AV3212">
        <v>61.35</v>
      </c>
      <c r="AW3212">
        <v>61.538710000000002</v>
      </c>
      <c r="AX3212">
        <v>61.641934999999997</v>
      </c>
      <c r="AY3212">
        <v>61.375805999999997</v>
      </c>
      <c r="AZ3212">
        <v>61.137096999999997</v>
      </c>
      <c r="BA3212">
        <v>61.161290000000001</v>
      </c>
      <c r="BB3212">
        <v>61.272581000000002</v>
      </c>
      <c r="BC3212">
        <v>61.520968000000003</v>
      </c>
      <c r="BD3212">
        <v>62.301613000000003</v>
      </c>
      <c r="BE3212">
        <v>63.395161000000002</v>
      </c>
      <c r="BF3212">
        <v>65.232258000000002</v>
      </c>
      <c r="BG3212">
        <v>68.280645000000007</v>
      </c>
      <c r="BH3212">
        <v>69.893547999999996</v>
      </c>
      <c r="BI3212">
        <v>71.193548000000007</v>
      </c>
      <c r="BJ3212">
        <v>71.658064999999993</v>
      </c>
      <c r="BK3212">
        <v>71.759676999999996</v>
      </c>
      <c r="BL3212">
        <v>70.664516000000006</v>
      </c>
      <c r="BM3212">
        <v>68.943548000000007</v>
      </c>
      <c r="BN3212">
        <v>67.314515999999998</v>
      </c>
      <c r="BO3212">
        <v>66.067741999999996</v>
      </c>
      <c r="BP3212">
        <v>65.314515999999998</v>
      </c>
      <c r="BQ3212">
        <v>64.732258000000002</v>
      </c>
      <c r="BR3212">
        <v>64.164516000000006</v>
      </c>
      <c r="BS3212">
        <v>-2.630172</v>
      </c>
      <c r="BT3212">
        <v>-16.641739999999999</v>
      </c>
      <c r="BU3212">
        <v>-13.8706</v>
      </c>
      <c r="BV3212">
        <v>-13.332229999999999</v>
      </c>
      <c r="BW3212">
        <v>-7.5175739999999998</v>
      </c>
      <c r="BX3212">
        <v>12.63396</v>
      </c>
      <c r="BY3212">
        <v>-11.131159999999999</v>
      </c>
      <c r="BZ3212">
        <v>22.620259999999998</v>
      </c>
      <c r="CA3212">
        <v>-24.242370000000001</v>
      </c>
      <c r="CB3212">
        <v>-24.657779999999999</v>
      </c>
      <c r="CC3212">
        <v>-31.235029999999998</v>
      </c>
      <c r="CD3212">
        <v>-4.2357550000000002</v>
      </c>
      <c r="CE3212">
        <v>0.24498400000000001</v>
      </c>
      <c r="CF3212">
        <v>-1.5310600000000001</v>
      </c>
      <c r="CG3212">
        <v>3.672641</v>
      </c>
      <c r="CH3212">
        <v>14.384880000000001</v>
      </c>
      <c r="CI3212">
        <v>-18.982859999999999</v>
      </c>
      <c r="CJ3212">
        <v>-98.884370000000004</v>
      </c>
      <c r="CK3212">
        <v>51.677050000000001</v>
      </c>
      <c r="CL3212">
        <v>-9.2646999999999995</v>
      </c>
      <c r="CM3212">
        <v>-39.83193</v>
      </c>
      <c r="CN3212">
        <v>8.2254590000000007</v>
      </c>
      <c r="CO3212">
        <v>10.867470000000001</v>
      </c>
      <c r="CP3212">
        <v>2.1436809999999999</v>
      </c>
      <c r="CQ3212">
        <v>1.866255</v>
      </c>
      <c r="CR3212">
        <v>1.3185610000000001</v>
      </c>
      <c r="CS3212">
        <v>2.1983069999999998</v>
      </c>
      <c r="CT3212">
        <v>1.1519950000000001</v>
      </c>
      <c r="CU3212">
        <v>3.605229</v>
      </c>
      <c r="CV3212">
        <v>16.09863</v>
      </c>
      <c r="CW3212">
        <v>32.823909999999998</v>
      </c>
      <c r="CX3212">
        <v>36.540770000000002</v>
      </c>
      <c r="CY3212">
        <v>39.963970000000003</v>
      </c>
      <c r="CZ3212">
        <v>37.575420000000001</v>
      </c>
      <c r="DA3212">
        <v>34.700769999999999</v>
      </c>
      <c r="DB3212">
        <v>32.197749999999999</v>
      </c>
      <c r="DC3212">
        <v>33.821550000000002</v>
      </c>
      <c r="DD3212">
        <v>27.263459999999998</v>
      </c>
      <c r="DE3212">
        <v>30.962060000000001</v>
      </c>
      <c r="DF3212">
        <v>26.623519999999999</v>
      </c>
      <c r="DG3212">
        <v>51.382129999999997</v>
      </c>
      <c r="DH3212">
        <v>48.928739999999998</v>
      </c>
      <c r="DI3212">
        <v>64.590800000000002</v>
      </c>
      <c r="DJ3212">
        <v>149.89510000000001</v>
      </c>
      <c r="DK3212">
        <v>147.81460000000001</v>
      </c>
      <c r="DL3212">
        <v>64.724199999999996</v>
      </c>
      <c r="DM3212">
        <v>12.04219</v>
      </c>
      <c r="DN3212">
        <v>2.900944</v>
      </c>
      <c r="DO3212">
        <v>19</v>
      </c>
      <c r="DP3212">
        <v>20</v>
      </c>
    </row>
    <row r="3213" spans="1:120" hidden="1" x14ac:dyDescent="0.25">
      <c r="A3213" t="str">
        <f t="shared" si="50"/>
        <v>All_Elect DA 1-4 (1PM-9PM)_44490_Combined</v>
      </c>
      <c r="B3213" t="s">
        <v>62</v>
      </c>
      <c r="C3213" t="s">
        <v>61</v>
      </c>
      <c r="D3213" t="s">
        <v>61</v>
      </c>
      <c r="E3213" t="s">
        <v>61</v>
      </c>
      <c r="F3213" t="s">
        <v>61</v>
      </c>
      <c r="G3213" t="s">
        <v>61</v>
      </c>
      <c r="H3213" t="s">
        <v>61</v>
      </c>
      <c r="I3213" t="s">
        <v>61</v>
      </c>
      <c r="J3213" t="s">
        <v>61</v>
      </c>
      <c r="K3213" t="s">
        <v>203</v>
      </c>
      <c r="L3213" s="18">
        <v>44490</v>
      </c>
      <c r="M3213">
        <v>19</v>
      </c>
      <c r="N3213">
        <v>19</v>
      </c>
      <c r="O3213" t="s">
        <v>263</v>
      </c>
      <c r="P3213">
        <v>173</v>
      </c>
      <c r="Q3213">
        <v>172</v>
      </c>
      <c r="R3213">
        <v>1</v>
      </c>
      <c r="S3213">
        <v>0</v>
      </c>
      <c r="T3213">
        <v>0</v>
      </c>
      <c r="U3213">
        <v>0</v>
      </c>
      <c r="V3213">
        <v>0</v>
      </c>
      <c r="W3213">
        <v>25263.578000000001</v>
      </c>
      <c r="X3213">
        <v>25700.958999999999</v>
      </c>
      <c r="Y3213">
        <v>25432.505000000001</v>
      </c>
      <c r="Z3213">
        <v>25401.204000000002</v>
      </c>
      <c r="AA3213">
        <v>25561.906999999999</v>
      </c>
      <c r="AB3213">
        <v>25726.326000000001</v>
      </c>
      <c r="AC3213">
        <v>26873.602999999999</v>
      </c>
      <c r="AD3213">
        <v>27554.686000000002</v>
      </c>
      <c r="AE3213">
        <v>28462.669000000002</v>
      </c>
      <c r="AF3213">
        <v>28296.067999999999</v>
      </c>
      <c r="AG3213">
        <v>29651.786</v>
      </c>
      <c r="AH3213">
        <v>30342.502</v>
      </c>
      <c r="AI3213">
        <v>30090.114000000001</v>
      </c>
      <c r="AJ3213">
        <v>30598.672999999999</v>
      </c>
      <c r="AK3213">
        <v>30684.637999999999</v>
      </c>
      <c r="AL3213">
        <v>30624.449000000001</v>
      </c>
      <c r="AM3213">
        <v>31002.14</v>
      </c>
      <c r="AN3213">
        <v>29988.035</v>
      </c>
      <c r="AO3213">
        <v>27791.962</v>
      </c>
      <c r="AP3213">
        <v>29408.437000000002</v>
      </c>
      <c r="AQ3213">
        <v>29660.460999999999</v>
      </c>
      <c r="AR3213">
        <v>28272.202000000001</v>
      </c>
      <c r="AS3213">
        <v>26173.442999999999</v>
      </c>
      <c r="AT3213">
        <v>26011.978999999999</v>
      </c>
      <c r="AU3213">
        <v>62.525342999999999</v>
      </c>
      <c r="AV3213">
        <v>61.431728999999997</v>
      </c>
      <c r="AW3213">
        <v>61.510511999999999</v>
      </c>
      <c r="AX3213">
        <v>61.144489999999998</v>
      </c>
      <c r="AY3213">
        <v>61.107280000000003</v>
      </c>
      <c r="AZ3213">
        <v>61.089534</v>
      </c>
      <c r="BA3213">
        <v>61.106676</v>
      </c>
      <c r="BB3213">
        <v>61.029612999999998</v>
      </c>
      <c r="BC3213">
        <v>61.440719000000001</v>
      </c>
      <c r="BD3213">
        <v>62.366661999999998</v>
      </c>
      <c r="BE3213">
        <v>63.791702000000001</v>
      </c>
      <c r="BF3213">
        <v>65.878977000000006</v>
      </c>
      <c r="BG3213">
        <v>68.400219000000007</v>
      </c>
      <c r="BH3213">
        <v>70.111467000000005</v>
      </c>
      <c r="BI3213">
        <v>71.821698999999995</v>
      </c>
      <c r="BJ3213">
        <v>72.782366999999994</v>
      </c>
      <c r="BK3213">
        <v>72.736739</v>
      </c>
      <c r="BL3213">
        <v>71.586316999999994</v>
      </c>
      <c r="BM3213">
        <v>69.373084000000006</v>
      </c>
      <c r="BN3213">
        <v>67.491815000000003</v>
      </c>
      <c r="BO3213">
        <v>65.902451999999997</v>
      </c>
      <c r="BP3213">
        <v>64.934949000000003</v>
      </c>
      <c r="BQ3213">
        <v>64.273342</v>
      </c>
      <c r="BR3213">
        <v>63.828246999999998</v>
      </c>
      <c r="BS3213">
        <v>-151.31819999999999</v>
      </c>
      <c r="BT3213">
        <v>-405.03660000000002</v>
      </c>
      <c r="BU3213">
        <v>-353.59230000000002</v>
      </c>
      <c r="BV3213">
        <v>-514.65530000000001</v>
      </c>
      <c r="BW3213">
        <v>-534.74810000000002</v>
      </c>
      <c r="BX3213">
        <v>-206.89599999999999</v>
      </c>
      <c r="BY3213">
        <v>-42.359310000000001</v>
      </c>
      <c r="BZ3213">
        <v>72.662450000000007</v>
      </c>
      <c r="CA3213">
        <v>-217.02160000000001</v>
      </c>
      <c r="CB3213">
        <v>792.29849999999999</v>
      </c>
      <c r="CC3213">
        <v>488.74779999999998</v>
      </c>
      <c r="CD3213">
        <v>384.23099999999999</v>
      </c>
      <c r="CE3213">
        <v>1147.3409999999999</v>
      </c>
      <c r="CF3213">
        <v>722.70889999999997</v>
      </c>
      <c r="CG3213">
        <v>761.62540000000001</v>
      </c>
      <c r="CH3213">
        <v>627.11739999999998</v>
      </c>
      <c r="CI3213">
        <v>207.38910000000001</v>
      </c>
      <c r="CJ3213">
        <v>811.99739999999997</v>
      </c>
      <c r="CK3213">
        <v>2745.3890000000001</v>
      </c>
      <c r="CL3213">
        <v>717.13220000000001</v>
      </c>
      <c r="CM3213">
        <v>-479.93849999999998</v>
      </c>
      <c r="CN3213">
        <v>-565.53459999999995</v>
      </c>
      <c r="CO3213">
        <v>-313.57830000000001</v>
      </c>
      <c r="CP3213">
        <v>-552.13170000000002</v>
      </c>
      <c r="CQ3213">
        <v>25706.16</v>
      </c>
      <c r="CR3213">
        <v>11457.86</v>
      </c>
      <c r="CS3213">
        <v>11809.74</v>
      </c>
      <c r="CT3213">
        <v>13165.08</v>
      </c>
      <c r="CU3213">
        <v>8356.6209999999992</v>
      </c>
      <c r="CV3213">
        <v>7167.74</v>
      </c>
      <c r="CW3213">
        <v>7240.8339999999998</v>
      </c>
      <c r="CX3213">
        <v>5491.61</v>
      </c>
      <c r="CY3213">
        <v>8878.0470000000005</v>
      </c>
      <c r="CZ3213">
        <v>14117.23</v>
      </c>
      <c r="DA3213">
        <v>18090.43</v>
      </c>
      <c r="DB3213">
        <v>28040.57</v>
      </c>
      <c r="DC3213">
        <v>32539.93</v>
      </c>
      <c r="DD3213">
        <v>31735.59</v>
      </c>
      <c r="DE3213">
        <v>32899.97</v>
      </c>
      <c r="DF3213">
        <v>29737.41</v>
      </c>
      <c r="DG3213">
        <v>27779.03</v>
      </c>
      <c r="DH3213">
        <v>29359.97</v>
      </c>
      <c r="DI3213">
        <v>26963.7</v>
      </c>
      <c r="DJ3213">
        <v>26853.53</v>
      </c>
      <c r="DK3213">
        <v>41624.85</v>
      </c>
      <c r="DL3213">
        <v>21778.1</v>
      </c>
      <c r="DM3213">
        <v>20004.490000000002</v>
      </c>
      <c r="DN3213">
        <v>21433.59</v>
      </c>
      <c r="DO3213">
        <v>19</v>
      </c>
      <c r="DP3213">
        <v>20</v>
      </c>
    </row>
    <row r="3214" spans="1:120" hidden="1" x14ac:dyDescent="0.25">
      <c r="A3214" t="str">
        <f t="shared" si="50"/>
        <v>LCA-Greater Bay Area_Elect DA 1-4 (1PM-9PM)_44490_Combined</v>
      </c>
      <c r="B3214" t="s">
        <v>62</v>
      </c>
      <c r="C3214" t="s">
        <v>209</v>
      </c>
      <c r="D3214" t="s">
        <v>36</v>
      </c>
      <c r="E3214" t="s">
        <v>61</v>
      </c>
      <c r="F3214" t="s">
        <v>61</v>
      </c>
      <c r="G3214" t="s">
        <v>61</v>
      </c>
      <c r="H3214" t="s">
        <v>61</v>
      </c>
      <c r="I3214" t="s">
        <v>61</v>
      </c>
      <c r="J3214" t="s">
        <v>61</v>
      </c>
      <c r="K3214" t="s">
        <v>203</v>
      </c>
      <c r="L3214" s="18">
        <v>44490</v>
      </c>
      <c r="M3214">
        <v>19</v>
      </c>
      <c r="N3214">
        <v>19</v>
      </c>
      <c r="O3214" t="s">
        <v>263</v>
      </c>
      <c r="P3214">
        <v>96</v>
      </c>
      <c r="Q3214">
        <v>96</v>
      </c>
      <c r="R3214">
        <v>1</v>
      </c>
      <c r="S3214">
        <v>0</v>
      </c>
      <c r="T3214">
        <v>0</v>
      </c>
      <c r="U3214">
        <v>0</v>
      </c>
      <c r="V3214">
        <v>0</v>
      </c>
      <c r="W3214">
        <v>7919.2879999999996</v>
      </c>
      <c r="X3214">
        <v>8289.6574999999993</v>
      </c>
      <c r="Y3214">
        <v>8197.9784999999993</v>
      </c>
      <c r="Z3214">
        <v>8197.0215000000007</v>
      </c>
      <c r="AA3214">
        <v>8272.1255000000001</v>
      </c>
      <c r="AB3214">
        <v>8408.4575000000004</v>
      </c>
      <c r="AC3214">
        <v>9313.8130000000001</v>
      </c>
      <c r="AD3214">
        <v>9887.7345000000005</v>
      </c>
      <c r="AE3214">
        <v>10280.050999999999</v>
      </c>
      <c r="AF3214">
        <v>11064.673000000001</v>
      </c>
      <c r="AG3214">
        <v>11846.752</v>
      </c>
      <c r="AH3214">
        <v>12422.8</v>
      </c>
      <c r="AI3214">
        <v>12559.379000000001</v>
      </c>
      <c r="AJ3214">
        <v>12585.648999999999</v>
      </c>
      <c r="AK3214">
        <v>12394.465</v>
      </c>
      <c r="AL3214">
        <v>12147.117</v>
      </c>
      <c r="AM3214">
        <v>12212.15</v>
      </c>
      <c r="AN3214">
        <v>11819.806</v>
      </c>
      <c r="AO3214">
        <v>11337.432000000001</v>
      </c>
      <c r="AP3214">
        <v>11099.286</v>
      </c>
      <c r="AQ3214">
        <v>10864.245000000001</v>
      </c>
      <c r="AR3214">
        <v>9986.6020000000008</v>
      </c>
      <c r="AS3214">
        <v>8598.134</v>
      </c>
      <c r="AT3214">
        <v>8469.9650000000001</v>
      </c>
      <c r="AU3214">
        <v>62.842708000000002</v>
      </c>
      <c r="AV3214">
        <v>62.235416999999998</v>
      </c>
      <c r="AW3214">
        <v>62.231771000000002</v>
      </c>
      <c r="AX3214">
        <v>61.720832999999999</v>
      </c>
      <c r="AY3214">
        <v>61.888542000000001</v>
      </c>
      <c r="AZ3214">
        <v>61.992708</v>
      </c>
      <c r="BA3214">
        <v>61.966146000000002</v>
      </c>
      <c r="BB3214">
        <v>61.734375</v>
      </c>
      <c r="BC3214">
        <v>62.067708000000003</v>
      </c>
      <c r="BD3214">
        <v>62.877603999999998</v>
      </c>
      <c r="BE3214">
        <v>64.685937999999993</v>
      </c>
      <c r="BF3214">
        <v>67.693749999999994</v>
      </c>
      <c r="BG3214">
        <v>70.674479000000005</v>
      </c>
      <c r="BH3214">
        <v>71.210937000000001</v>
      </c>
      <c r="BI3214">
        <v>71.465625000000003</v>
      </c>
      <c r="BJ3214">
        <v>71.784896000000003</v>
      </c>
      <c r="BK3214">
        <v>71.697917000000004</v>
      </c>
      <c r="BL3214">
        <v>70.516666999999998</v>
      </c>
      <c r="BM3214">
        <v>68.379687000000004</v>
      </c>
      <c r="BN3214">
        <v>66.887500000000003</v>
      </c>
      <c r="BO3214">
        <v>65.322917000000004</v>
      </c>
      <c r="BP3214">
        <v>64.443749999999994</v>
      </c>
      <c r="BQ3214">
        <v>63.771875000000001</v>
      </c>
      <c r="BR3214">
        <v>63.638021000000002</v>
      </c>
      <c r="BS3214">
        <v>315.72300000000001</v>
      </c>
      <c r="BT3214">
        <v>13.543049999999999</v>
      </c>
      <c r="BU3214">
        <v>18.477049999999998</v>
      </c>
      <c r="BV3214">
        <v>-23.44417</v>
      </c>
      <c r="BW3214">
        <v>6.0791269999999997</v>
      </c>
      <c r="BX3214">
        <v>69.007099999999994</v>
      </c>
      <c r="BY3214">
        <v>-113.2559</v>
      </c>
      <c r="BZ3214">
        <v>-210.80619999999999</v>
      </c>
      <c r="CA3214">
        <v>-66.441909999999993</v>
      </c>
      <c r="CB3214">
        <v>254.9179</v>
      </c>
      <c r="CC3214">
        <v>305.41419999999999</v>
      </c>
      <c r="CD3214">
        <v>125.08839999999999</v>
      </c>
      <c r="CE3214">
        <v>251.27170000000001</v>
      </c>
      <c r="CF3214">
        <v>352.34989999999999</v>
      </c>
      <c r="CG3214">
        <v>543.94759999999997</v>
      </c>
      <c r="CH3214">
        <v>615.69029999999998</v>
      </c>
      <c r="CI3214">
        <v>372.34390000000002</v>
      </c>
      <c r="CJ3214">
        <v>261.45190000000002</v>
      </c>
      <c r="CK3214">
        <v>282.56790000000001</v>
      </c>
      <c r="CL3214">
        <v>68.709819999999993</v>
      </c>
      <c r="CM3214">
        <v>-246.6671</v>
      </c>
      <c r="CN3214">
        <v>-65.91677</v>
      </c>
      <c r="CO3214">
        <v>1.1529020000000001</v>
      </c>
      <c r="CP3214">
        <v>-112.1996</v>
      </c>
      <c r="CQ3214">
        <v>1012.133</v>
      </c>
      <c r="CR3214">
        <v>377.98399999999998</v>
      </c>
      <c r="CS3214">
        <v>383.13310000000001</v>
      </c>
      <c r="CT3214">
        <v>424.92099999999999</v>
      </c>
      <c r="CU3214">
        <v>405.25110000000001</v>
      </c>
      <c r="CV3214">
        <v>400.52870000000001</v>
      </c>
      <c r="CW3214">
        <v>310.2903</v>
      </c>
      <c r="CX3214">
        <v>277.91079999999999</v>
      </c>
      <c r="CY3214">
        <v>364.14370000000002</v>
      </c>
      <c r="CZ3214">
        <v>1025.259</v>
      </c>
      <c r="DA3214">
        <v>2309.904</v>
      </c>
      <c r="DB3214">
        <v>3506.7930000000001</v>
      </c>
      <c r="DC3214">
        <v>4489.1499999999996</v>
      </c>
      <c r="DD3214">
        <v>4349.8950000000004</v>
      </c>
      <c r="DE3214">
        <v>4397.5739999999996</v>
      </c>
      <c r="DF3214">
        <v>4112.5780000000004</v>
      </c>
      <c r="DG3214">
        <v>3868.0729999999999</v>
      </c>
      <c r="DH3214">
        <v>3230.645</v>
      </c>
      <c r="DI3214">
        <v>2506.2779999999998</v>
      </c>
      <c r="DJ3214">
        <v>2224.078</v>
      </c>
      <c r="DK3214">
        <v>1993.6110000000001</v>
      </c>
      <c r="DL3214">
        <v>1671.4939999999999</v>
      </c>
      <c r="DM3214">
        <v>917.43430000000001</v>
      </c>
      <c r="DN3214">
        <v>799.30740000000003</v>
      </c>
      <c r="DO3214">
        <v>19</v>
      </c>
      <c r="DP3214">
        <v>20</v>
      </c>
    </row>
    <row r="3215" spans="1:120" hidden="1" x14ac:dyDescent="0.25">
      <c r="A3215" t="str">
        <f t="shared" si="50"/>
        <v>Industry_Type-7. Institutional/Government_Elect DA 1-4 (1PM-9PM)_44490_Combined</v>
      </c>
      <c r="B3215" t="s">
        <v>62</v>
      </c>
      <c r="C3215" t="s">
        <v>208</v>
      </c>
      <c r="D3215" t="s">
        <v>61</v>
      </c>
      <c r="E3215" t="s">
        <v>61</v>
      </c>
      <c r="F3215" t="s">
        <v>61</v>
      </c>
      <c r="G3215" t="s">
        <v>35</v>
      </c>
      <c r="H3215" t="s">
        <v>61</v>
      </c>
      <c r="I3215" t="s">
        <v>61</v>
      </c>
      <c r="J3215" t="s">
        <v>61</v>
      </c>
      <c r="K3215" t="s">
        <v>203</v>
      </c>
      <c r="L3215" s="18">
        <v>44490</v>
      </c>
      <c r="M3215">
        <v>19</v>
      </c>
      <c r="N3215">
        <v>19</v>
      </c>
      <c r="O3215" t="s">
        <v>263</v>
      </c>
      <c r="P3215">
        <v>25</v>
      </c>
      <c r="Q3215">
        <v>25</v>
      </c>
      <c r="R3215">
        <v>1</v>
      </c>
      <c r="S3215">
        <v>0</v>
      </c>
      <c r="T3215">
        <v>0</v>
      </c>
      <c r="U3215">
        <v>0</v>
      </c>
      <c r="V3215">
        <v>0</v>
      </c>
      <c r="W3215">
        <v>140.56100000000001</v>
      </c>
      <c r="X3215">
        <v>157.322</v>
      </c>
      <c r="Y3215">
        <v>153.72399999999999</v>
      </c>
      <c r="Z3215">
        <v>155.17500000000001</v>
      </c>
      <c r="AA3215">
        <v>152.017</v>
      </c>
      <c r="AB3215">
        <v>165.16499999999999</v>
      </c>
      <c r="AC3215">
        <v>244.9365</v>
      </c>
      <c r="AD3215">
        <v>334.25700000000001</v>
      </c>
      <c r="AE3215">
        <v>414.81299999999999</v>
      </c>
      <c r="AF3215">
        <v>484.19</v>
      </c>
      <c r="AG3215">
        <v>729.12699999999995</v>
      </c>
      <c r="AH3215">
        <v>759.46500000000003</v>
      </c>
      <c r="AI3215">
        <v>782.59900000000005</v>
      </c>
      <c r="AJ3215">
        <v>802.875</v>
      </c>
      <c r="AK3215">
        <v>815.68299999999999</v>
      </c>
      <c r="AL3215">
        <v>823.58699999999999</v>
      </c>
      <c r="AM3215">
        <v>836.22199999999998</v>
      </c>
      <c r="AN3215">
        <v>919.91200000000003</v>
      </c>
      <c r="AO3215">
        <v>720.81600000000003</v>
      </c>
      <c r="AP3215">
        <v>759.75300000000004</v>
      </c>
      <c r="AQ3215">
        <v>765.41200000000003</v>
      </c>
      <c r="AR3215">
        <v>536.38099999999997</v>
      </c>
      <c r="AS3215">
        <v>162.43</v>
      </c>
      <c r="AT3215">
        <v>138.36699999999999</v>
      </c>
      <c r="AU3215">
        <v>62.15</v>
      </c>
      <c r="AV3215">
        <v>60.911999999999999</v>
      </c>
      <c r="AW3215">
        <v>61.142000000000003</v>
      </c>
      <c r="AX3215">
        <v>61.317999999999998</v>
      </c>
      <c r="AY3215">
        <v>61.122</v>
      </c>
      <c r="AZ3215">
        <v>60.938000000000002</v>
      </c>
      <c r="BA3215">
        <v>61.061999999999998</v>
      </c>
      <c r="BB3215">
        <v>61.194000000000003</v>
      </c>
      <c r="BC3215">
        <v>61.427999999999997</v>
      </c>
      <c r="BD3215">
        <v>62.171999999999997</v>
      </c>
      <c r="BE3215">
        <v>63.045999999999999</v>
      </c>
      <c r="BF3215">
        <v>64.7</v>
      </c>
      <c r="BG3215">
        <v>67.72</v>
      </c>
      <c r="BH3215">
        <v>69.494</v>
      </c>
      <c r="BI3215">
        <v>70.67</v>
      </c>
      <c r="BJ3215">
        <v>71.268000000000001</v>
      </c>
      <c r="BK3215">
        <v>71.396000000000001</v>
      </c>
      <c r="BL3215">
        <v>70.122</v>
      </c>
      <c r="BM3215">
        <v>68.275999999999996</v>
      </c>
      <c r="BN3215">
        <v>66.69</v>
      </c>
      <c r="BO3215">
        <v>65.56</v>
      </c>
      <c r="BP3215">
        <v>64.805999999999997</v>
      </c>
      <c r="BQ3215">
        <v>64.218000000000004</v>
      </c>
      <c r="BR3215">
        <v>63.725999999999999</v>
      </c>
      <c r="BS3215">
        <v>-2.5572439999999999</v>
      </c>
      <c r="BT3215">
        <v>-14.76225</v>
      </c>
      <c r="BU3215">
        <v>-12.30983</v>
      </c>
      <c r="BV3215">
        <v>-13.008430000000001</v>
      </c>
      <c r="BW3215">
        <v>-6.6470560000000001</v>
      </c>
      <c r="BX3215">
        <v>14.31274</v>
      </c>
      <c r="BY3215">
        <v>-13.258649999999999</v>
      </c>
      <c r="BZ3215">
        <v>7.9618450000000003</v>
      </c>
      <c r="CA3215">
        <v>-13.34887</v>
      </c>
      <c r="CB3215">
        <v>-16.646540000000002</v>
      </c>
      <c r="CC3215">
        <v>-24.6417</v>
      </c>
      <c r="CD3215">
        <v>-5.6937709999999999</v>
      </c>
      <c r="CE3215">
        <v>3.8281879999999999</v>
      </c>
      <c r="CF3215">
        <v>4.4050700000000003</v>
      </c>
      <c r="CG3215">
        <v>6.4517699999999998</v>
      </c>
      <c r="CH3215">
        <v>10.005280000000001</v>
      </c>
      <c r="CI3215">
        <v>-4.4424630000000001</v>
      </c>
      <c r="CJ3215">
        <v>-94.574399999999997</v>
      </c>
      <c r="CK3215">
        <v>59.570920000000001</v>
      </c>
      <c r="CL3215">
        <v>-4.1187209999999999</v>
      </c>
      <c r="CM3215">
        <v>-33.111080000000001</v>
      </c>
      <c r="CN3215">
        <v>6.8791609999999999</v>
      </c>
      <c r="CO3215">
        <v>11.451000000000001</v>
      </c>
      <c r="CP3215">
        <v>2.6282459999999999</v>
      </c>
      <c r="CQ3215">
        <v>1.3772949999999999</v>
      </c>
      <c r="CR3215">
        <v>0.81733960000000005</v>
      </c>
      <c r="CS3215">
        <v>1.2058329999999999</v>
      </c>
      <c r="CT3215">
        <v>0.87715030000000005</v>
      </c>
      <c r="CU3215">
        <v>3.3305380000000002</v>
      </c>
      <c r="CV3215">
        <v>15.651529999999999</v>
      </c>
      <c r="CW3215">
        <v>32.311790000000002</v>
      </c>
      <c r="CX3215">
        <v>34.689230000000002</v>
      </c>
      <c r="CY3215">
        <v>35.399149999999999</v>
      </c>
      <c r="CZ3215">
        <v>28.398219999999998</v>
      </c>
      <c r="DA3215">
        <v>26.274850000000001</v>
      </c>
      <c r="DB3215">
        <v>10.150219999999999</v>
      </c>
      <c r="DC3215">
        <v>9.7003830000000004</v>
      </c>
      <c r="DD3215">
        <v>9.949192</v>
      </c>
      <c r="DE3215">
        <v>9.8045829999999992</v>
      </c>
      <c r="DF3215">
        <v>9.8205439999999999</v>
      </c>
      <c r="DG3215">
        <v>10.29064</v>
      </c>
      <c r="DH3215">
        <v>10.618460000000001</v>
      </c>
      <c r="DI3215">
        <v>32.881160000000001</v>
      </c>
      <c r="DJ3215">
        <v>112.1794</v>
      </c>
      <c r="DK3215">
        <v>114.7046</v>
      </c>
      <c r="DL3215">
        <v>60.290320000000001</v>
      </c>
      <c r="DM3215">
        <v>10.580349999999999</v>
      </c>
      <c r="DN3215">
        <v>2.1938529999999998</v>
      </c>
      <c r="DO3215">
        <v>19</v>
      </c>
      <c r="DP3215">
        <v>20</v>
      </c>
    </row>
    <row r="3216" spans="1:120" hidden="1" x14ac:dyDescent="0.25">
      <c r="A3216" t="str">
        <f t="shared" si="50"/>
        <v>Industry_Type-5. Offices, Hotels, Finance, Services_Elect DA 1-4 (1PM-9PM)_44490_Combined</v>
      </c>
      <c r="B3216" t="s">
        <v>62</v>
      </c>
      <c r="C3216" t="s">
        <v>205</v>
      </c>
      <c r="D3216" t="s">
        <v>61</v>
      </c>
      <c r="E3216" t="s">
        <v>61</v>
      </c>
      <c r="F3216" t="s">
        <v>61</v>
      </c>
      <c r="G3216" t="s">
        <v>37</v>
      </c>
      <c r="H3216" t="s">
        <v>61</v>
      </c>
      <c r="I3216" t="s">
        <v>61</v>
      </c>
      <c r="J3216" t="s">
        <v>61</v>
      </c>
      <c r="K3216" t="s">
        <v>203</v>
      </c>
      <c r="L3216" s="18">
        <v>44490</v>
      </c>
      <c r="M3216">
        <v>19</v>
      </c>
      <c r="N3216">
        <v>19</v>
      </c>
      <c r="O3216" t="s">
        <v>263</v>
      </c>
      <c r="P3216">
        <v>54</v>
      </c>
      <c r="Q3216">
        <v>54</v>
      </c>
      <c r="R3216">
        <v>1</v>
      </c>
      <c r="S3216">
        <v>0</v>
      </c>
      <c r="T3216">
        <v>0</v>
      </c>
      <c r="U3216">
        <v>0</v>
      </c>
      <c r="V3216">
        <v>0</v>
      </c>
      <c r="W3216">
        <v>5916.625</v>
      </c>
      <c r="X3216">
        <v>6170.0204999999996</v>
      </c>
      <c r="Y3216">
        <v>6102.8355000000001</v>
      </c>
      <c r="Z3216">
        <v>6119.7574999999997</v>
      </c>
      <c r="AA3216">
        <v>6159.1475</v>
      </c>
      <c r="AB3216">
        <v>6252.1064999999999</v>
      </c>
      <c r="AC3216">
        <v>6909.6035000000002</v>
      </c>
      <c r="AD3216">
        <v>7236.2645000000002</v>
      </c>
      <c r="AE3216">
        <v>7327.0439999999999</v>
      </c>
      <c r="AF3216">
        <v>7828.7579999999998</v>
      </c>
      <c r="AG3216">
        <v>8148.1975000000002</v>
      </c>
      <c r="AH3216">
        <v>8594.5239999999994</v>
      </c>
      <c r="AI3216">
        <v>8700.3089999999993</v>
      </c>
      <c r="AJ3216">
        <v>8674.0730000000003</v>
      </c>
      <c r="AK3216">
        <v>8541.9624999999996</v>
      </c>
      <c r="AL3216">
        <v>8319.1759999999995</v>
      </c>
      <c r="AM3216">
        <v>8299.4524999999994</v>
      </c>
      <c r="AN3216">
        <v>8006.8410000000003</v>
      </c>
      <c r="AO3216">
        <v>7764.31</v>
      </c>
      <c r="AP3216">
        <v>7506.1935000000003</v>
      </c>
      <c r="AQ3216">
        <v>7452.6459999999997</v>
      </c>
      <c r="AR3216">
        <v>6989.9129999999996</v>
      </c>
      <c r="AS3216">
        <v>6173.0050000000001</v>
      </c>
      <c r="AT3216">
        <v>6230.73</v>
      </c>
      <c r="AU3216">
        <v>63.897221999999999</v>
      </c>
      <c r="AV3216">
        <v>63.240741</v>
      </c>
      <c r="AW3216">
        <v>63.188889000000003</v>
      </c>
      <c r="AX3216">
        <v>62.462037000000002</v>
      </c>
      <c r="AY3216">
        <v>62.825000000000003</v>
      </c>
      <c r="AZ3216">
        <v>63.246296000000001</v>
      </c>
      <c r="BA3216">
        <v>63.163888999999998</v>
      </c>
      <c r="BB3216">
        <v>62.819443999999997</v>
      </c>
      <c r="BC3216">
        <v>62.972222000000002</v>
      </c>
      <c r="BD3216">
        <v>63.814815000000003</v>
      </c>
      <c r="BE3216">
        <v>65.624073999999993</v>
      </c>
      <c r="BF3216">
        <v>68.636111</v>
      </c>
      <c r="BG3216">
        <v>71.637037000000007</v>
      </c>
      <c r="BH3216">
        <v>72.330556000000001</v>
      </c>
      <c r="BI3216">
        <v>72.951852000000002</v>
      </c>
      <c r="BJ3216">
        <v>73.612037000000001</v>
      </c>
      <c r="BK3216">
        <v>74.054630000000003</v>
      </c>
      <c r="BL3216">
        <v>72.658332999999999</v>
      </c>
      <c r="BM3216">
        <v>70.575000000000003</v>
      </c>
      <c r="BN3216">
        <v>68.605556000000007</v>
      </c>
      <c r="BO3216">
        <v>66.692593000000002</v>
      </c>
      <c r="BP3216">
        <v>65.506480999999994</v>
      </c>
      <c r="BQ3216">
        <v>64.663888999999998</v>
      </c>
      <c r="BR3216">
        <v>64.537036999999998</v>
      </c>
      <c r="BS3216">
        <v>227.21860000000001</v>
      </c>
      <c r="BT3216">
        <v>31.220970000000001</v>
      </c>
      <c r="BU3216">
        <v>38.58764</v>
      </c>
      <c r="BV3216">
        <v>-7.9444290000000004</v>
      </c>
      <c r="BW3216">
        <v>20.682659999999998</v>
      </c>
      <c r="BX3216">
        <v>53.400480000000002</v>
      </c>
      <c r="BY3216">
        <v>-119.0693</v>
      </c>
      <c r="BZ3216">
        <v>-189.9717</v>
      </c>
      <c r="CA3216">
        <v>-34.412210000000002</v>
      </c>
      <c r="CB3216">
        <v>224.50280000000001</v>
      </c>
      <c r="CC3216">
        <v>309.83080000000001</v>
      </c>
      <c r="CD3216">
        <v>141.547</v>
      </c>
      <c r="CE3216">
        <v>266.38470000000001</v>
      </c>
      <c r="CF3216">
        <v>327.90339999999998</v>
      </c>
      <c r="CG3216">
        <v>429.43869999999998</v>
      </c>
      <c r="CH3216">
        <v>495.28519999999997</v>
      </c>
      <c r="CI3216">
        <v>393.2962</v>
      </c>
      <c r="CJ3216">
        <v>363.71190000000001</v>
      </c>
      <c r="CK3216">
        <v>294.61090000000002</v>
      </c>
      <c r="CL3216">
        <v>181.34280000000001</v>
      </c>
      <c r="CM3216">
        <v>-102.3678</v>
      </c>
      <c r="CN3216">
        <v>86.60924</v>
      </c>
      <c r="CO3216">
        <v>101.67489999999999</v>
      </c>
      <c r="CP3216">
        <v>-11.297190000000001</v>
      </c>
      <c r="CQ3216">
        <v>706.92179999999996</v>
      </c>
      <c r="CR3216">
        <v>272.15910000000002</v>
      </c>
      <c r="CS3216">
        <v>280.16829999999999</v>
      </c>
      <c r="CT3216">
        <v>324.10149999999999</v>
      </c>
      <c r="CU3216">
        <v>299.05610000000001</v>
      </c>
      <c r="CV3216">
        <v>261.08240000000001</v>
      </c>
      <c r="CW3216">
        <v>219.14850000000001</v>
      </c>
      <c r="CX3216">
        <v>174.4211</v>
      </c>
      <c r="CY3216">
        <v>251.7388</v>
      </c>
      <c r="CZ3216">
        <v>785.9787</v>
      </c>
      <c r="DA3216">
        <v>1762.5029999999999</v>
      </c>
      <c r="DB3216">
        <v>2668.9679999999998</v>
      </c>
      <c r="DC3216">
        <v>3389.826</v>
      </c>
      <c r="DD3216">
        <v>3061.4319999999998</v>
      </c>
      <c r="DE3216">
        <v>3175.4650000000001</v>
      </c>
      <c r="DF3216">
        <v>2804.6840000000002</v>
      </c>
      <c r="DG3216">
        <v>2550.1480000000001</v>
      </c>
      <c r="DH3216">
        <v>2154.6210000000001</v>
      </c>
      <c r="DI3216">
        <v>1543.057</v>
      </c>
      <c r="DJ3216">
        <v>1328.3869999999999</v>
      </c>
      <c r="DK3216">
        <v>1277.6949999999999</v>
      </c>
      <c r="DL3216">
        <v>1104.2840000000001</v>
      </c>
      <c r="DM3216">
        <v>654.00620000000004</v>
      </c>
      <c r="DN3216">
        <v>574.87139999999999</v>
      </c>
      <c r="DO3216">
        <v>19</v>
      </c>
      <c r="DP3216">
        <v>20</v>
      </c>
    </row>
    <row r="3217" spans="1:120" hidden="1" x14ac:dyDescent="0.25">
      <c r="A3217" t="str">
        <f t="shared" si="50"/>
        <v>Size_Grp-Below 20 kW_Elect DA 1-4 (1PM-9PM)_44490_Combined</v>
      </c>
      <c r="B3217" t="s">
        <v>62</v>
      </c>
      <c r="C3217" t="s">
        <v>259</v>
      </c>
      <c r="D3217" t="s">
        <v>61</v>
      </c>
      <c r="E3217" t="s">
        <v>61</v>
      </c>
      <c r="F3217" t="s">
        <v>61</v>
      </c>
      <c r="G3217" t="s">
        <v>61</v>
      </c>
      <c r="H3217" t="s">
        <v>61</v>
      </c>
      <c r="I3217" t="s">
        <v>61</v>
      </c>
      <c r="J3217" t="s">
        <v>260</v>
      </c>
      <c r="K3217" t="s">
        <v>203</v>
      </c>
      <c r="L3217" s="18">
        <v>44490</v>
      </c>
      <c r="M3217">
        <v>19</v>
      </c>
      <c r="N3217">
        <v>19</v>
      </c>
      <c r="O3217" t="s">
        <v>263</v>
      </c>
      <c r="P3217">
        <v>19</v>
      </c>
      <c r="Q3217">
        <v>19</v>
      </c>
      <c r="R3217">
        <v>1</v>
      </c>
      <c r="S3217">
        <v>0</v>
      </c>
      <c r="T3217">
        <v>0</v>
      </c>
      <c r="U3217">
        <v>0</v>
      </c>
      <c r="V3217">
        <v>0</v>
      </c>
      <c r="W3217">
        <v>64.405000000000001</v>
      </c>
      <c r="X3217">
        <v>64.375</v>
      </c>
      <c r="Y3217">
        <v>67.819000000000003</v>
      </c>
      <c r="Z3217">
        <v>70.17</v>
      </c>
      <c r="AA3217">
        <v>68.59</v>
      </c>
      <c r="AB3217">
        <v>81.704999999999998</v>
      </c>
      <c r="AC3217">
        <v>86.170500000000004</v>
      </c>
      <c r="AD3217">
        <v>96.813999999999993</v>
      </c>
      <c r="AE3217">
        <v>114.761</v>
      </c>
      <c r="AF3217">
        <v>151.77000000000001</v>
      </c>
      <c r="AG3217">
        <v>184.48400000000001</v>
      </c>
      <c r="AH3217">
        <v>186.37899999999999</v>
      </c>
      <c r="AI3217">
        <v>202.94399999999999</v>
      </c>
      <c r="AJ3217">
        <v>209.84899999999999</v>
      </c>
      <c r="AK3217">
        <v>213.25700000000001</v>
      </c>
      <c r="AL3217">
        <v>211.45867000000001</v>
      </c>
      <c r="AM3217">
        <v>224.79933</v>
      </c>
      <c r="AN3217">
        <v>235.05699999999999</v>
      </c>
      <c r="AO3217">
        <v>181.976</v>
      </c>
      <c r="AP3217">
        <v>210.86600000000001</v>
      </c>
      <c r="AQ3217">
        <v>191.87100000000001</v>
      </c>
      <c r="AR3217">
        <v>145.303</v>
      </c>
      <c r="AS3217">
        <v>73.216999999999999</v>
      </c>
      <c r="AT3217">
        <v>66.489000000000004</v>
      </c>
      <c r="AU3217">
        <v>61.068421000000001</v>
      </c>
      <c r="AV3217">
        <v>59.689473999999997</v>
      </c>
      <c r="AW3217">
        <v>59.802632000000003</v>
      </c>
      <c r="AX3217">
        <v>59.75</v>
      </c>
      <c r="AY3217">
        <v>59.739474000000001</v>
      </c>
      <c r="AZ3217">
        <v>59.892105000000001</v>
      </c>
      <c r="BA3217">
        <v>60.097368000000003</v>
      </c>
      <c r="BB3217">
        <v>60.184210999999998</v>
      </c>
      <c r="BC3217">
        <v>60.539473999999998</v>
      </c>
      <c r="BD3217">
        <v>61.292104999999999</v>
      </c>
      <c r="BE3217">
        <v>62.042104999999999</v>
      </c>
      <c r="BF3217">
        <v>63.313158000000001</v>
      </c>
      <c r="BG3217">
        <v>65.657894999999996</v>
      </c>
      <c r="BH3217">
        <v>67.128946999999997</v>
      </c>
      <c r="BI3217">
        <v>69.150000000000006</v>
      </c>
      <c r="BJ3217">
        <v>70.073684</v>
      </c>
      <c r="BK3217">
        <v>70.336842000000004</v>
      </c>
      <c r="BL3217">
        <v>69.357894999999999</v>
      </c>
      <c r="BM3217">
        <v>67.497367999999994</v>
      </c>
      <c r="BN3217">
        <v>65.755262999999999</v>
      </c>
      <c r="BO3217">
        <v>64.468421000000006</v>
      </c>
      <c r="BP3217">
        <v>63.481579000000004</v>
      </c>
      <c r="BQ3217">
        <v>62.807895000000002</v>
      </c>
      <c r="BR3217">
        <v>62.581578999999998</v>
      </c>
      <c r="BS3217">
        <v>1.912066</v>
      </c>
      <c r="BT3217">
        <v>3.7675800000000002</v>
      </c>
      <c r="BU3217">
        <v>-0.81411960000000005</v>
      </c>
      <c r="BV3217">
        <v>-1.7844230000000001</v>
      </c>
      <c r="BW3217">
        <v>7.9777690000000003</v>
      </c>
      <c r="BX3217">
        <v>4.9870739999999998</v>
      </c>
      <c r="BY3217">
        <v>3.3463669999999999</v>
      </c>
      <c r="BZ3217">
        <v>-6.2345560000000004</v>
      </c>
      <c r="CA3217">
        <v>-3.5654089999999998</v>
      </c>
      <c r="CB3217">
        <v>-9.8961249999999996</v>
      </c>
      <c r="CC3217">
        <v>-1.0548169999999999</v>
      </c>
      <c r="CD3217">
        <v>10.67287</v>
      </c>
      <c r="CE3217">
        <v>4.4824700000000002</v>
      </c>
      <c r="CF3217">
        <v>8.0382920000000002</v>
      </c>
      <c r="CG3217">
        <v>10.460599999999999</v>
      </c>
      <c r="CH3217">
        <v>14.108470000000001</v>
      </c>
      <c r="CI3217">
        <v>-2.679252</v>
      </c>
      <c r="CJ3217">
        <v>-19.758959999999998</v>
      </c>
      <c r="CK3217">
        <v>23.094809999999999</v>
      </c>
      <c r="CL3217">
        <v>-15.05209</v>
      </c>
      <c r="CM3217">
        <v>-5.0251210000000004</v>
      </c>
      <c r="CN3217">
        <v>-3.8878089999999998</v>
      </c>
      <c r="CO3217">
        <v>3.5812949999999999</v>
      </c>
      <c r="CP3217">
        <v>-0.1267163</v>
      </c>
      <c r="CQ3217">
        <v>1.0496300000000001</v>
      </c>
      <c r="CR3217">
        <v>0.69788240000000001</v>
      </c>
      <c r="CS3217">
        <v>1.168355</v>
      </c>
      <c r="CT3217">
        <v>0.98212200000000005</v>
      </c>
      <c r="CU3217">
        <v>1.7010860000000001</v>
      </c>
      <c r="CV3217">
        <v>1.6849749999999999</v>
      </c>
      <c r="CW3217">
        <v>1.4380200000000001</v>
      </c>
      <c r="CX3217">
        <v>2.5149189999999999</v>
      </c>
      <c r="CY3217">
        <v>2.2745000000000002</v>
      </c>
      <c r="CZ3217">
        <v>3.0146250000000001</v>
      </c>
      <c r="DA3217">
        <v>3.7825600000000001</v>
      </c>
      <c r="DB3217">
        <v>3.0998100000000002</v>
      </c>
      <c r="DC3217">
        <v>3.7314289999999999</v>
      </c>
      <c r="DD3217">
        <v>4.6490099999999996</v>
      </c>
      <c r="DE3217">
        <v>5.1388230000000004</v>
      </c>
      <c r="DF3217">
        <v>4.8043570000000004</v>
      </c>
      <c r="DG3217">
        <v>5.1984519999999996</v>
      </c>
      <c r="DH3217">
        <v>4.2957179999999999</v>
      </c>
      <c r="DI3217">
        <v>5.534586</v>
      </c>
      <c r="DJ3217">
        <v>8.4644560000000002</v>
      </c>
      <c r="DK3217">
        <v>8.2247920000000008</v>
      </c>
      <c r="DL3217">
        <v>5.7969629999999999</v>
      </c>
      <c r="DM3217">
        <v>2.462154</v>
      </c>
      <c r="DN3217">
        <v>1.3047040000000001</v>
      </c>
      <c r="DO3217">
        <v>19</v>
      </c>
      <c r="DP3217">
        <v>20</v>
      </c>
    </row>
    <row r="3218" spans="1:120" hidden="1" x14ac:dyDescent="0.25">
      <c r="A3218" t="str">
        <f t="shared" si="50"/>
        <v>OtherDR-No_Elect DA 1-4 (1PM-9PM)_44490_Combined</v>
      </c>
      <c r="B3218" t="s">
        <v>62</v>
      </c>
      <c r="C3218" t="s">
        <v>323</v>
      </c>
      <c r="D3218" t="s">
        <v>61</v>
      </c>
      <c r="E3218" t="s">
        <v>61</v>
      </c>
      <c r="F3218" t="s">
        <v>61</v>
      </c>
      <c r="G3218" t="s">
        <v>61</v>
      </c>
      <c r="H3218" t="s">
        <v>61</v>
      </c>
      <c r="I3218" t="s">
        <v>97</v>
      </c>
      <c r="J3218" t="s">
        <v>61</v>
      </c>
      <c r="K3218" t="s">
        <v>203</v>
      </c>
      <c r="L3218" s="18">
        <v>44490</v>
      </c>
      <c r="M3218">
        <v>19</v>
      </c>
      <c r="N3218">
        <v>19</v>
      </c>
      <c r="O3218" t="s">
        <v>263</v>
      </c>
      <c r="P3218">
        <v>173</v>
      </c>
      <c r="Q3218">
        <v>172</v>
      </c>
      <c r="R3218">
        <v>1</v>
      </c>
      <c r="S3218">
        <v>0</v>
      </c>
      <c r="T3218">
        <v>0</v>
      </c>
      <c r="U3218">
        <v>0</v>
      </c>
      <c r="V3218">
        <v>0</v>
      </c>
      <c r="W3218">
        <v>25263.578000000001</v>
      </c>
      <c r="X3218">
        <v>25700.958999999999</v>
      </c>
      <c r="Y3218">
        <v>25432.505000000001</v>
      </c>
      <c r="Z3218">
        <v>25401.204000000002</v>
      </c>
      <c r="AA3218">
        <v>25561.906999999999</v>
      </c>
      <c r="AB3218">
        <v>25726.326000000001</v>
      </c>
      <c r="AC3218">
        <v>26873.602999999999</v>
      </c>
      <c r="AD3218">
        <v>27554.686000000002</v>
      </c>
      <c r="AE3218">
        <v>28462.669000000002</v>
      </c>
      <c r="AF3218">
        <v>28296.067999999999</v>
      </c>
      <c r="AG3218">
        <v>29651.786</v>
      </c>
      <c r="AH3218">
        <v>30342.502</v>
      </c>
      <c r="AI3218">
        <v>30090.114000000001</v>
      </c>
      <c r="AJ3218">
        <v>30598.672999999999</v>
      </c>
      <c r="AK3218">
        <v>30684.637999999999</v>
      </c>
      <c r="AL3218">
        <v>30624.449000000001</v>
      </c>
      <c r="AM3218">
        <v>31002.14</v>
      </c>
      <c r="AN3218">
        <v>29988.035</v>
      </c>
      <c r="AO3218">
        <v>27791.962</v>
      </c>
      <c r="AP3218">
        <v>29408.437000000002</v>
      </c>
      <c r="AQ3218">
        <v>29660.460999999999</v>
      </c>
      <c r="AR3218">
        <v>28272.202000000001</v>
      </c>
      <c r="AS3218">
        <v>26173.442999999999</v>
      </c>
      <c r="AT3218">
        <v>26011.978999999999</v>
      </c>
      <c r="AU3218">
        <v>62.525342999999999</v>
      </c>
      <c r="AV3218">
        <v>61.431728999999997</v>
      </c>
      <c r="AW3218">
        <v>61.510511999999999</v>
      </c>
      <c r="AX3218">
        <v>61.144489999999998</v>
      </c>
      <c r="AY3218">
        <v>61.107280000000003</v>
      </c>
      <c r="AZ3218">
        <v>61.089534</v>
      </c>
      <c r="BA3218">
        <v>61.106676</v>
      </c>
      <c r="BB3218">
        <v>61.029612999999998</v>
      </c>
      <c r="BC3218">
        <v>61.440719000000001</v>
      </c>
      <c r="BD3218">
        <v>62.366661999999998</v>
      </c>
      <c r="BE3218">
        <v>63.791702000000001</v>
      </c>
      <c r="BF3218">
        <v>65.878977000000006</v>
      </c>
      <c r="BG3218">
        <v>68.400219000000007</v>
      </c>
      <c r="BH3218">
        <v>70.111467000000005</v>
      </c>
      <c r="BI3218">
        <v>71.821698999999995</v>
      </c>
      <c r="BJ3218">
        <v>72.782366999999994</v>
      </c>
      <c r="BK3218">
        <v>72.736739</v>
      </c>
      <c r="BL3218">
        <v>71.586316999999994</v>
      </c>
      <c r="BM3218">
        <v>69.373084000000006</v>
      </c>
      <c r="BN3218">
        <v>67.491815000000003</v>
      </c>
      <c r="BO3218">
        <v>65.902451999999997</v>
      </c>
      <c r="BP3218">
        <v>64.934949000000003</v>
      </c>
      <c r="BQ3218">
        <v>64.273342</v>
      </c>
      <c r="BR3218">
        <v>63.828246999999998</v>
      </c>
      <c r="BS3218">
        <v>-151.31819999999999</v>
      </c>
      <c r="BT3218">
        <v>-405.03660000000002</v>
      </c>
      <c r="BU3218">
        <v>-353.59230000000002</v>
      </c>
      <c r="BV3218">
        <v>-514.65530000000001</v>
      </c>
      <c r="BW3218">
        <v>-534.74810000000002</v>
      </c>
      <c r="BX3218">
        <v>-206.89599999999999</v>
      </c>
      <c r="BY3218">
        <v>-42.359310000000001</v>
      </c>
      <c r="BZ3218">
        <v>72.662450000000007</v>
      </c>
      <c r="CA3218">
        <v>-217.02160000000001</v>
      </c>
      <c r="CB3218">
        <v>792.29849999999999</v>
      </c>
      <c r="CC3218">
        <v>488.74779999999998</v>
      </c>
      <c r="CD3218">
        <v>384.23099999999999</v>
      </c>
      <c r="CE3218">
        <v>1147.3409999999999</v>
      </c>
      <c r="CF3218">
        <v>722.70889999999997</v>
      </c>
      <c r="CG3218">
        <v>761.62540000000001</v>
      </c>
      <c r="CH3218">
        <v>627.11739999999998</v>
      </c>
      <c r="CI3218">
        <v>207.38910000000001</v>
      </c>
      <c r="CJ3218">
        <v>811.99739999999997</v>
      </c>
      <c r="CK3218">
        <v>2745.3890000000001</v>
      </c>
      <c r="CL3218">
        <v>717.13220000000001</v>
      </c>
      <c r="CM3218">
        <v>-479.93849999999998</v>
      </c>
      <c r="CN3218">
        <v>-565.53459999999995</v>
      </c>
      <c r="CO3218">
        <v>-313.57830000000001</v>
      </c>
      <c r="CP3218">
        <v>-552.13170000000002</v>
      </c>
      <c r="CQ3218">
        <v>25706.16</v>
      </c>
      <c r="CR3218">
        <v>11457.86</v>
      </c>
      <c r="CS3218">
        <v>11809.74</v>
      </c>
      <c r="CT3218">
        <v>13165.08</v>
      </c>
      <c r="CU3218">
        <v>8356.6209999999992</v>
      </c>
      <c r="CV3218">
        <v>7167.74</v>
      </c>
      <c r="CW3218">
        <v>7240.8339999999998</v>
      </c>
      <c r="CX3218">
        <v>5491.61</v>
      </c>
      <c r="CY3218">
        <v>8878.0470000000005</v>
      </c>
      <c r="CZ3218">
        <v>14117.23</v>
      </c>
      <c r="DA3218">
        <v>18090.43</v>
      </c>
      <c r="DB3218">
        <v>28040.57</v>
      </c>
      <c r="DC3218">
        <v>32539.93</v>
      </c>
      <c r="DD3218">
        <v>31735.59</v>
      </c>
      <c r="DE3218">
        <v>32899.97</v>
      </c>
      <c r="DF3218">
        <v>29737.41</v>
      </c>
      <c r="DG3218">
        <v>27779.03</v>
      </c>
      <c r="DH3218">
        <v>29359.97</v>
      </c>
      <c r="DI3218">
        <v>26963.7</v>
      </c>
      <c r="DJ3218">
        <v>26853.53</v>
      </c>
      <c r="DK3218">
        <v>41624.85</v>
      </c>
      <c r="DL3218">
        <v>21778.1</v>
      </c>
      <c r="DM3218">
        <v>20004.490000000002</v>
      </c>
      <c r="DN3218">
        <v>21433.59</v>
      </c>
      <c r="DO3218">
        <v>19</v>
      </c>
      <c r="DP3218">
        <v>20</v>
      </c>
    </row>
    <row r="3219" spans="1:120" hidden="1" x14ac:dyDescent="0.25">
      <c r="A3219" t="str">
        <f t="shared" si="50"/>
        <v>Industry_Type-1. Agriculture, Mining &amp; Construction_Elect DA 1-4 (1PM-9PM) with Weekends_44490_19-19</v>
      </c>
      <c r="B3219" t="s">
        <v>62</v>
      </c>
      <c r="C3219" t="s">
        <v>211</v>
      </c>
      <c r="D3219" t="s">
        <v>61</v>
      </c>
      <c r="E3219" t="s">
        <v>61</v>
      </c>
      <c r="F3219" t="s">
        <v>61</v>
      </c>
      <c r="G3219" t="s">
        <v>30</v>
      </c>
      <c r="H3219" t="s">
        <v>61</v>
      </c>
      <c r="I3219" t="s">
        <v>61</v>
      </c>
      <c r="J3219" t="s">
        <v>61</v>
      </c>
      <c r="K3219" t="s">
        <v>264</v>
      </c>
      <c r="L3219" s="18">
        <v>44490</v>
      </c>
      <c r="M3219">
        <v>19</v>
      </c>
      <c r="N3219">
        <v>19</v>
      </c>
      <c r="O3219" t="s">
        <v>263</v>
      </c>
      <c r="P3219">
        <v>69</v>
      </c>
      <c r="Q3219">
        <v>69</v>
      </c>
      <c r="R3219">
        <v>0</v>
      </c>
      <c r="S3219">
        <v>0</v>
      </c>
      <c r="T3219">
        <v>0</v>
      </c>
      <c r="U3219">
        <v>0</v>
      </c>
      <c r="V3219">
        <v>0</v>
      </c>
      <c r="W3219">
        <v>3549.5210000000002</v>
      </c>
      <c r="X3219">
        <v>3751.8629999999998</v>
      </c>
      <c r="Y3219">
        <v>3749.8069999999998</v>
      </c>
      <c r="Z3219">
        <v>3748.0990000000002</v>
      </c>
      <c r="AA3219">
        <v>3810.9110000000001</v>
      </c>
      <c r="AB3219">
        <v>3917.0509999999999</v>
      </c>
      <c r="AC3219">
        <v>3883.1880000000001</v>
      </c>
      <c r="AD3219">
        <v>4978.8</v>
      </c>
      <c r="AE3219">
        <v>5343.9350000000004</v>
      </c>
      <c r="AF3219">
        <v>5388.1189999999997</v>
      </c>
      <c r="AG3219">
        <v>5464.5649999999996</v>
      </c>
      <c r="AH3219">
        <v>5487.1540000000005</v>
      </c>
      <c r="AI3219">
        <v>5594.5069999999996</v>
      </c>
      <c r="AJ3219">
        <v>5562.2370000000001</v>
      </c>
      <c r="AK3219">
        <v>5538.4920000000002</v>
      </c>
      <c r="AL3219">
        <v>4657.5919999999996</v>
      </c>
      <c r="AM3219">
        <v>2886.8440000000001</v>
      </c>
      <c r="AN3219">
        <v>2525.8627999999999</v>
      </c>
      <c r="AO3219">
        <v>899.55849999999998</v>
      </c>
      <c r="AP3219">
        <v>1491.4390000000001</v>
      </c>
      <c r="AQ3219">
        <v>1768.614</v>
      </c>
      <c r="AR3219">
        <v>1755.482</v>
      </c>
      <c r="AS3219">
        <v>1779.1455000000001</v>
      </c>
      <c r="AT3219">
        <v>1814.7829999999999</v>
      </c>
      <c r="AU3219">
        <v>63.369118</v>
      </c>
      <c r="AV3219">
        <v>61.607353000000003</v>
      </c>
      <c r="AW3219">
        <v>61.708087999999996</v>
      </c>
      <c r="AX3219">
        <v>60.670588000000002</v>
      </c>
      <c r="AY3219">
        <v>59.748528999999998</v>
      </c>
      <c r="AZ3219">
        <v>59.096324000000003</v>
      </c>
      <c r="BA3219">
        <v>58.183087999999998</v>
      </c>
      <c r="BB3219">
        <v>57.930146999999998</v>
      </c>
      <c r="BC3219">
        <v>59.405146999999999</v>
      </c>
      <c r="BD3219">
        <v>61.708087999999996</v>
      </c>
      <c r="BE3219">
        <v>66.501470999999995</v>
      </c>
      <c r="BF3219">
        <v>71.513234999999995</v>
      </c>
      <c r="BG3219">
        <v>75.318382</v>
      </c>
      <c r="BH3219">
        <v>77.929411999999999</v>
      </c>
      <c r="BI3219">
        <v>79.884558999999996</v>
      </c>
      <c r="BJ3219">
        <v>81.026471000000001</v>
      </c>
      <c r="BK3219">
        <v>81.282353000000001</v>
      </c>
      <c r="BL3219">
        <v>81.234559000000004</v>
      </c>
      <c r="BM3219">
        <v>79.035293999999993</v>
      </c>
      <c r="BN3219">
        <v>75.349265000000003</v>
      </c>
      <c r="BO3219">
        <v>71.702206000000004</v>
      </c>
      <c r="BP3219">
        <v>69.744118</v>
      </c>
      <c r="BQ3219">
        <v>68.293381999999994</v>
      </c>
      <c r="BR3219">
        <v>66.145588000000004</v>
      </c>
      <c r="BS3219">
        <v>335.61489999999998</v>
      </c>
      <c r="BT3219">
        <v>21.229520000000001</v>
      </c>
      <c r="BU3219">
        <v>27.893339999999998</v>
      </c>
      <c r="BV3219">
        <v>131.702</v>
      </c>
      <c r="BW3219">
        <v>78.876829999999998</v>
      </c>
      <c r="BX3219">
        <v>83.493470000000002</v>
      </c>
      <c r="BY3219">
        <v>245.441</v>
      </c>
      <c r="BZ3219">
        <v>-157.81549999999999</v>
      </c>
      <c r="CA3219">
        <v>-144.46960000000001</v>
      </c>
      <c r="CB3219">
        <v>-126.8334</v>
      </c>
      <c r="CC3219">
        <v>-208.4949</v>
      </c>
      <c r="CD3219">
        <v>-262.23270000000002</v>
      </c>
      <c r="CE3219">
        <v>-412.20979999999997</v>
      </c>
      <c r="CF3219">
        <v>-494.0813</v>
      </c>
      <c r="CG3219">
        <v>-528.09939999999995</v>
      </c>
      <c r="CH3219">
        <v>-278.92189999999999</v>
      </c>
      <c r="CI3219">
        <v>1161.924</v>
      </c>
      <c r="CJ3219">
        <v>1287.8330000000001</v>
      </c>
      <c r="CK3219">
        <v>2777.1060000000002</v>
      </c>
      <c r="CL3219">
        <v>2081.7629999999999</v>
      </c>
      <c r="CM3219">
        <v>1798.5630000000001</v>
      </c>
      <c r="CN3219">
        <v>1761.4860000000001</v>
      </c>
      <c r="CO3219">
        <v>1705.0740000000001</v>
      </c>
      <c r="CP3219">
        <v>1699.432</v>
      </c>
      <c r="CQ3219">
        <v>20770.2</v>
      </c>
      <c r="CR3219">
        <v>6884.4340000000002</v>
      </c>
      <c r="CS3219">
        <v>6600.7929999999997</v>
      </c>
      <c r="CT3219">
        <v>6596.165</v>
      </c>
      <c r="CU3219">
        <v>6469.5550000000003</v>
      </c>
      <c r="CV3219">
        <v>6176.9790000000003</v>
      </c>
      <c r="CW3219">
        <v>3864.6129999999998</v>
      </c>
      <c r="CX3219">
        <v>3468.529</v>
      </c>
      <c r="CY3219">
        <v>7391.2659999999996</v>
      </c>
      <c r="CZ3219">
        <v>8917.6759999999995</v>
      </c>
      <c r="DA3219">
        <v>10464.51</v>
      </c>
      <c r="DB3219">
        <v>12439.5</v>
      </c>
      <c r="DC3219">
        <v>14335.59</v>
      </c>
      <c r="DD3219">
        <v>14514.68</v>
      </c>
      <c r="DE3219">
        <v>15498.81</v>
      </c>
      <c r="DF3219">
        <v>16741.61</v>
      </c>
      <c r="DG3219">
        <v>17301.38</v>
      </c>
      <c r="DH3219">
        <v>18635.189999999999</v>
      </c>
      <c r="DI3219">
        <v>17597.919999999998</v>
      </c>
      <c r="DJ3219">
        <v>19237.11</v>
      </c>
      <c r="DK3219">
        <v>20830.900000000001</v>
      </c>
      <c r="DL3219">
        <v>17847.75</v>
      </c>
      <c r="DM3219">
        <v>17533.41</v>
      </c>
      <c r="DN3219">
        <v>17587.740000000002</v>
      </c>
      <c r="DO3219">
        <v>19</v>
      </c>
      <c r="DP3219">
        <v>19</v>
      </c>
    </row>
    <row r="3220" spans="1:120" hidden="1" x14ac:dyDescent="0.25">
      <c r="A3220" t="str">
        <f t="shared" si="50"/>
        <v>Size_Grp-20 to 199.99 kW_Elect DA 1-4 (1PM-9PM) with Weekends_44490_19-19</v>
      </c>
      <c r="B3220" t="s">
        <v>62</v>
      </c>
      <c r="C3220" t="s">
        <v>201</v>
      </c>
      <c r="D3220" t="s">
        <v>61</v>
      </c>
      <c r="E3220" t="s">
        <v>61</v>
      </c>
      <c r="F3220" t="s">
        <v>61</v>
      </c>
      <c r="G3220" t="s">
        <v>61</v>
      </c>
      <c r="H3220" t="s">
        <v>61</v>
      </c>
      <c r="I3220" t="s">
        <v>61</v>
      </c>
      <c r="J3220" t="s">
        <v>101</v>
      </c>
      <c r="K3220" t="s">
        <v>264</v>
      </c>
      <c r="L3220" s="18">
        <v>44490</v>
      </c>
      <c r="M3220">
        <v>19</v>
      </c>
      <c r="N3220">
        <v>19</v>
      </c>
      <c r="O3220" t="s">
        <v>263</v>
      </c>
      <c r="P3220">
        <v>57</v>
      </c>
      <c r="Q3220">
        <v>57</v>
      </c>
      <c r="R3220">
        <v>0</v>
      </c>
      <c r="S3220">
        <v>0</v>
      </c>
      <c r="T3220">
        <v>0</v>
      </c>
      <c r="U3220">
        <v>0</v>
      </c>
      <c r="V3220">
        <v>0</v>
      </c>
      <c r="W3220">
        <v>2673.1030000000001</v>
      </c>
      <c r="X3220">
        <v>2730.7310000000002</v>
      </c>
      <c r="Y3220">
        <v>2729.09</v>
      </c>
      <c r="Z3220">
        <v>2727.616</v>
      </c>
      <c r="AA3220">
        <v>2789.587</v>
      </c>
      <c r="AB3220">
        <v>2895.7930000000001</v>
      </c>
      <c r="AC3220">
        <v>2862.223</v>
      </c>
      <c r="AD3220">
        <v>3607.779</v>
      </c>
      <c r="AE3220">
        <v>3592.1460000000002</v>
      </c>
      <c r="AF3220">
        <v>3539.9810000000002</v>
      </c>
      <c r="AG3220">
        <v>3477.7170000000001</v>
      </c>
      <c r="AH3220">
        <v>3504.0630000000001</v>
      </c>
      <c r="AI3220">
        <v>3614.9520000000002</v>
      </c>
      <c r="AJ3220">
        <v>3582.6039999999998</v>
      </c>
      <c r="AK3220">
        <v>3558.9380000000001</v>
      </c>
      <c r="AL3220">
        <v>3034.0169999999998</v>
      </c>
      <c r="AM3220">
        <v>1882.3320000000001</v>
      </c>
      <c r="AN3220">
        <v>1706.0398</v>
      </c>
      <c r="AO3220">
        <v>552.04949999999997</v>
      </c>
      <c r="AP3220">
        <v>854.29499999999996</v>
      </c>
      <c r="AQ3220">
        <v>1227.356</v>
      </c>
      <c r="AR3220">
        <v>1229.1600000000001</v>
      </c>
      <c r="AS3220">
        <v>1256.7104999999999</v>
      </c>
      <c r="AT3220">
        <v>1292.7940000000001</v>
      </c>
      <c r="AU3220">
        <v>63.541227999999997</v>
      </c>
      <c r="AV3220">
        <v>61.749122999999997</v>
      </c>
      <c r="AW3220">
        <v>61.821052999999999</v>
      </c>
      <c r="AX3220">
        <v>60.791227999999997</v>
      </c>
      <c r="AY3220">
        <v>59.904386000000002</v>
      </c>
      <c r="AZ3220">
        <v>59.246490999999999</v>
      </c>
      <c r="BA3220">
        <v>58.342104999999997</v>
      </c>
      <c r="BB3220">
        <v>58.1</v>
      </c>
      <c r="BC3220">
        <v>59.516666999999998</v>
      </c>
      <c r="BD3220">
        <v>61.808771999999998</v>
      </c>
      <c r="BE3220">
        <v>66.511403999999999</v>
      </c>
      <c r="BF3220">
        <v>71.381579000000002</v>
      </c>
      <c r="BG3220">
        <v>75.101754</v>
      </c>
      <c r="BH3220">
        <v>77.771929999999998</v>
      </c>
      <c r="BI3220">
        <v>79.807895000000002</v>
      </c>
      <c r="BJ3220">
        <v>80.941227999999995</v>
      </c>
      <c r="BK3220">
        <v>81.163157999999996</v>
      </c>
      <c r="BL3220">
        <v>81.078069999999997</v>
      </c>
      <c r="BM3220">
        <v>78.849999999999994</v>
      </c>
      <c r="BN3220">
        <v>75.224560999999994</v>
      </c>
      <c r="BO3220">
        <v>71.652631999999997</v>
      </c>
      <c r="BP3220">
        <v>69.753508999999994</v>
      </c>
      <c r="BQ3220">
        <v>68.392982000000003</v>
      </c>
      <c r="BR3220">
        <v>66.287718999999996</v>
      </c>
      <c r="BS3220">
        <v>137.64109999999999</v>
      </c>
      <c r="BT3220">
        <v>-139.065</v>
      </c>
      <c r="BU3220">
        <v>-138.84209999999999</v>
      </c>
      <c r="BV3220">
        <v>-33.918280000000003</v>
      </c>
      <c r="BW3220">
        <v>-91.290890000000005</v>
      </c>
      <c r="BX3220">
        <v>-105.3125</v>
      </c>
      <c r="BY3220">
        <v>66.583569999999995</v>
      </c>
      <c r="BZ3220">
        <v>-156.52260000000001</v>
      </c>
      <c r="CA3220">
        <v>96.171559999999999</v>
      </c>
      <c r="CB3220">
        <v>180.1105</v>
      </c>
      <c r="CC3220">
        <v>232.74979999999999</v>
      </c>
      <c r="CD3220">
        <v>176.4819</v>
      </c>
      <c r="CE3220">
        <v>25.832260000000002</v>
      </c>
      <c r="CF3220">
        <v>36.186660000000003</v>
      </c>
      <c r="CG3220">
        <v>16.048400000000001</v>
      </c>
      <c r="CH3220">
        <v>49.253030000000003</v>
      </c>
      <c r="CI3220">
        <v>953.83280000000002</v>
      </c>
      <c r="CJ3220">
        <v>960.34630000000004</v>
      </c>
      <c r="CK3220">
        <v>2013.547</v>
      </c>
      <c r="CL3220">
        <v>1678.211</v>
      </c>
      <c r="CM3220">
        <v>1319.723</v>
      </c>
      <c r="CN3220">
        <v>1376.4179999999999</v>
      </c>
      <c r="CO3220">
        <v>1317.479</v>
      </c>
      <c r="CP3220">
        <v>1294.7950000000001</v>
      </c>
      <c r="CQ3220">
        <v>10508.04</v>
      </c>
      <c r="CR3220">
        <v>3413.0819999999999</v>
      </c>
      <c r="CS3220">
        <v>3386.6930000000002</v>
      </c>
      <c r="CT3220">
        <v>3411.2719999999999</v>
      </c>
      <c r="CU3220">
        <v>3354.4380000000001</v>
      </c>
      <c r="CV3220">
        <v>3113.1089999999999</v>
      </c>
      <c r="CW3220">
        <v>1875.9960000000001</v>
      </c>
      <c r="CX3220">
        <v>2017.671</v>
      </c>
      <c r="CY3220">
        <v>3386.3209999999999</v>
      </c>
      <c r="CZ3220">
        <v>4321.5680000000002</v>
      </c>
      <c r="DA3220">
        <v>5256.3459999999995</v>
      </c>
      <c r="DB3220">
        <v>6147.8379999999997</v>
      </c>
      <c r="DC3220">
        <v>7506.076</v>
      </c>
      <c r="DD3220">
        <v>7526.1890000000003</v>
      </c>
      <c r="DE3220">
        <v>7892.875</v>
      </c>
      <c r="DF3220">
        <v>8445.2459999999992</v>
      </c>
      <c r="DG3220">
        <v>8907.7759999999998</v>
      </c>
      <c r="DH3220">
        <v>9675.1530000000002</v>
      </c>
      <c r="DI3220">
        <v>8915.5660000000007</v>
      </c>
      <c r="DJ3220">
        <v>9481.9560000000001</v>
      </c>
      <c r="DK3220">
        <v>9943.4269999999997</v>
      </c>
      <c r="DL3220">
        <v>8969.6990000000005</v>
      </c>
      <c r="DM3220">
        <v>8887.8369999999995</v>
      </c>
      <c r="DN3220">
        <v>8908.6049999999996</v>
      </c>
      <c r="DO3220">
        <v>19</v>
      </c>
      <c r="DP3220">
        <v>19</v>
      </c>
    </row>
    <row r="3221" spans="1:120" hidden="1" x14ac:dyDescent="0.25">
      <c r="A3221" t="str">
        <f t="shared" si="50"/>
        <v>sublap_id-SLAP_PGZP_Elect DA 1-4 (1PM-9PM) with Weekends_44490_19-19</v>
      </c>
      <c r="B3221" t="s">
        <v>62</v>
      </c>
      <c r="C3221" t="s">
        <v>283</v>
      </c>
      <c r="D3221" t="s">
        <v>61</v>
      </c>
      <c r="E3221" t="s">
        <v>284</v>
      </c>
      <c r="F3221" t="s">
        <v>61</v>
      </c>
      <c r="G3221" t="s">
        <v>61</v>
      </c>
      <c r="H3221" t="s">
        <v>61</v>
      </c>
      <c r="I3221" t="s">
        <v>61</v>
      </c>
      <c r="J3221" t="s">
        <v>61</v>
      </c>
      <c r="K3221" t="s">
        <v>264</v>
      </c>
      <c r="L3221" s="18">
        <v>44490</v>
      </c>
      <c r="M3221">
        <v>19</v>
      </c>
      <c r="N3221">
        <v>19</v>
      </c>
      <c r="O3221" t="s">
        <v>263</v>
      </c>
      <c r="P3221">
        <v>56</v>
      </c>
      <c r="Q3221">
        <v>56</v>
      </c>
      <c r="R3221">
        <v>0</v>
      </c>
      <c r="S3221">
        <v>0</v>
      </c>
      <c r="T3221">
        <v>0</v>
      </c>
      <c r="U3221">
        <v>1</v>
      </c>
      <c r="V3221">
        <v>1</v>
      </c>
      <c r="W3221">
        <v>3364.404</v>
      </c>
      <c r="X3221">
        <v>3795.674</v>
      </c>
      <c r="Y3221">
        <v>3796.451</v>
      </c>
      <c r="Z3221">
        <v>3795.8229999999999</v>
      </c>
      <c r="AA3221">
        <v>3858.9169999999999</v>
      </c>
      <c r="AB3221">
        <v>3873.2220000000002</v>
      </c>
      <c r="AC3221">
        <v>3792.8420000000001</v>
      </c>
      <c r="AD3221">
        <v>5144.28</v>
      </c>
      <c r="AE3221">
        <v>5784.1270000000004</v>
      </c>
      <c r="AF3221">
        <v>5848.5079999999998</v>
      </c>
      <c r="AG3221">
        <v>5945.9449999999997</v>
      </c>
      <c r="AH3221">
        <v>5966.3310000000001</v>
      </c>
      <c r="AI3221">
        <v>6082.6670000000004</v>
      </c>
      <c r="AJ3221">
        <v>6072.29</v>
      </c>
      <c r="AK3221">
        <v>6051.7870000000003</v>
      </c>
      <c r="AL3221">
        <v>5236.6469999999999</v>
      </c>
      <c r="AM3221">
        <v>3509.0920000000001</v>
      </c>
      <c r="AN3221">
        <v>3072.3910000000001</v>
      </c>
      <c r="AO3221">
        <v>645.44000000000005</v>
      </c>
      <c r="AP3221">
        <v>1791.441</v>
      </c>
      <c r="AQ3221">
        <v>2745.6869999999999</v>
      </c>
      <c r="AR3221">
        <v>2738.1840000000002</v>
      </c>
      <c r="AS3221">
        <v>2767.1129999999998</v>
      </c>
      <c r="AT3221">
        <v>2804.6770000000001</v>
      </c>
      <c r="AU3221">
        <v>62.706249999999997</v>
      </c>
      <c r="AV3221">
        <v>61.114286</v>
      </c>
      <c r="AW3221">
        <v>61.308928999999999</v>
      </c>
      <c r="AX3221">
        <v>60.251786000000003</v>
      </c>
      <c r="AY3221">
        <v>59.159821000000001</v>
      </c>
      <c r="AZ3221">
        <v>58.489286</v>
      </c>
      <c r="BA3221">
        <v>57.5</v>
      </c>
      <c r="BB3221">
        <v>57.188392999999998</v>
      </c>
      <c r="BC3221">
        <v>58.917856999999998</v>
      </c>
      <c r="BD3221">
        <v>61.307143000000003</v>
      </c>
      <c r="BE3221">
        <v>66.588392999999996</v>
      </c>
      <c r="BF3221">
        <v>72.291071000000002</v>
      </c>
      <c r="BG3221">
        <v>76.438393000000005</v>
      </c>
      <c r="BH3221">
        <v>78.702679000000003</v>
      </c>
      <c r="BI3221">
        <v>80.276786000000001</v>
      </c>
      <c r="BJ3221">
        <v>81.445536000000004</v>
      </c>
      <c r="BK3221">
        <v>81.844643000000005</v>
      </c>
      <c r="BL3221">
        <v>81.974999999999994</v>
      </c>
      <c r="BM3221">
        <v>79.952679000000003</v>
      </c>
      <c r="BN3221">
        <v>75.980356999999998</v>
      </c>
      <c r="BO3221">
        <v>71.961607000000001</v>
      </c>
      <c r="BP3221">
        <v>69.735714000000002</v>
      </c>
      <c r="BQ3221">
        <v>67.950892999999994</v>
      </c>
      <c r="BR3221">
        <v>65.605356999999998</v>
      </c>
      <c r="BS3221">
        <v>1157.184</v>
      </c>
      <c r="BT3221">
        <v>535.61490000000003</v>
      </c>
      <c r="BU3221">
        <v>539.00459999999998</v>
      </c>
      <c r="BV3221">
        <v>557.98490000000004</v>
      </c>
      <c r="BW3221">
        <v>500.79430000000002</v>
      </c>
      <c r="BX3221">
        <v>504.64760000000001</v>
      </c>
      <c r="BY3221">
        <v>601.02279999999996</v>
      </c>
      <c r="BZ3221">
        <v>-223.92740000000001</v>
      </c>
      <c r="CA3221">
        <v>-668.19839999999999</v>
      </c>
      <c r="CB3221">
        <v>-726.82839999999999</v>
      </c>
      <c r="CC3221">
        <v>-794.53390000000002</v>
      </c>
      <c r="CD3221">
        <v>-826.13919999999996</v>
      </c>
      <c r="CE3221">
        <v>-941.78049999999996</v>
      </c>
      <c r="CF3221">
        <v>-1042.0309999999999</v>
      </c>
      <c r="CG3221">
        <v>-1084.7760000000001</v>
      </c>
      <c r="CH3221">
        <v>-680.67759999999998</v>
      </c>
      <c r="CI3221">
        <v>846.94849999999997</v>
      </c>
      <c r="CJ3221">
        <v>1099.3820000000001</v>
      </c>
      <c r="CK3221">
        <v>3413.2469999999998</v>
      </c>
      <c r="CL3221">
        <v>2183.567</v>
      </c>
      <c r="CM3221">
        <v>1227.3330000000001</v>
      </c>
      <c r="CN3221">
        <v>1205.943</v>
      </c>
      <c r="CO3221">
        <v>1175.4580000000001</v>
      </c>
      <c r="CP3221">
        <v>1157.4110000000001</v>
      </c>
      <c r="CQ3221">
        <v>18264.97</v>
      </c>
      <c r="CR3221">
        <v>6017.2929999999997</v>
      </c>
      <c r="CS3221">
        <v>5738.7929999999997</v>
      </c>
      <c r="CT3221">
        <v>5689.3760000000002</v>
      </c>
      <c r="CU3221">
        <v>5566.5069999999996</v>
      </c>
      <c r="CV3221">
        <v>5365.3329999999996</v>
      </c>
      <c r="CW3221">
        <v>3364.2809999999999</v>
      </c>
      <c r="CX3221">
        <v>3012.0239999999999</v>
      </c>
      <c r="CY3221">
        <v>6425.9570000000003</v>
      </c>
      <c r="CZ3221">
        <v>7647.7169999999996</v>
      </c>
      <c r="DA3221">
        <v>9079.3719999999994</v>
      </c>
      <c r="DB3221">
        <v>10481.370000000001</v>
      </c>
      <c r="DC3221">
        <v>12335.24</v>
      </c>
      <c r="DD3221">
        <v>12513.85</v>
      </c>
      <c r="DE3221">
        <v>13408.69</v>
      </c>
      <c r="DF3221">
        <v>14672.6</v>
      </c>
      <c r="DG3221">
        <v>15042.85</v>
      </c>
      <c r="DH3221">
        <v>16176.19</v>
      </c>
      <c r="DI3221">
        <v>15337.08</v>
      </c>
      <c r="DJ3221">
        <v>16941.62</v>
      </c>
      <c r="DK3221">
        <v>17814.39</v>
      </c>
      <c r="DL3221">
        <v>15564.34</v>
      </c>
      <c r="DM3221">
        <v>15361.49</v>
      </c>
      <c r="DN3221">
        <v>15389.52</v>
      </c>
      <c r="DO3221">
        <v>19</v>
      </c>
      <c r="DP3221">
        <v>19</v>
      </c>
    </row>
    <row r="3222" spans="1:120" hidden="1" x14ac:dyDescent="0.25">
      <c r="A3222" t="str">
        <f t="shared" si="50"/>
        <v>All_Elect DA 1-4 (1PM-9PM) with Weekends_44490_19-19</v>
      </c>
      <c r="B3222" t="s">
        <v>62</v>
      </c>
      <c r="C3222" t="s">
        <v>61</v>
      </c>
      <c r="D3222" t="s">
        <v>61</v>
      </c>
      <c r="E3222" t="s">
        <v>61</v>
      </c>
      <c r="F3222" t="s">
        <v>61</v>
      </c>
      <c r="G3222" t="s">
        <v>61</v>
      </c>
      <c r="H3222" t="s">
        <v>61</v>
      </c>
      <c r="I3222" t="s">
        <v>61</v>
      </c>
      <c r="J3222" t="s">
        <v>61</v>
      </c>
      <c r="K3222" t="s">
        <v>264</v>
      </c>
      <c r="L3222" s="18">
        <v>44490</v>
      </c>
      <c r="M3222">
        <v>19</v>
      </c>
      <c r="N3222">
        <v>19</v>
      </c>
      <c r="O3222" t="s">
        <v>263</v>
      </c>
      <c r="P3222">
        <v>79</v>
      </c>
      <c r="Q3222">
        <v>79</v>
      </c>
      <c r="R3222">
        <v>0</v>
      </c>
      <c r="S3222">
        <v>0</v>
      </c>
      <c r="T3222">
        <v>0</v>
      </c>
      <c r="U3222">
        <v>0</v>
      </c>
      <c r="V3222">
        <v>0</v>
      </c>
      <c r="W3222">
        <v>5442.4030000000002</v>
      </c>
      <c r="X3222">
        <v>5655.5410000000002</v>
      </c>
      <c r="Y3222">
        <v>5654.88</v>
      </c>
      <c r="Z3222">
        <v>5665.7309999999998</v>
      </c>
      <c r="AA3222">
        <v>5723.9620000000004</v>
      </c>
      <c r="AB3222">
        <v>5818.7330000000002</v>
      </c>
      <c r="AC3222">
        <v>5763.5379999999996</v>
      </c>
      <c r="AD3222">
        <v>6647.7290000000003</v>
      </c>
      <c r="AE3222">
        <v>6987.5010000000002</v>
      </c>
      <c r="AF3222">
        <v>6973.4110000000001</v>
      </c>
      <c r="AG3222">
        <v>7061.7370000000001</v>
      </c>
      <c r="AH3222">
        <v>7314.5730000000003</v>
      </c>
      <c r="AI3222">
        <v>7483.6719999999996</v>
      </c>
      <c r="AJ3222">
        <v>7488.2539999999999</v>
      </c>
      <c r="AK3222">
        <v>7426.0879999999997</v>
      </c>
      <c r="AL3222">
        <v>6542.6819999999998</v>
      </c>
      <c r="AM3222">
        <v>4768.4920000000002</v>
      </c>
      <c r="AN3222">
        <v>4053.0347999999999</v>
      </c>
      <c r="AO3222">
        <v>1063.4145000000001</v>
      </c>
      <c r="AP3222">
        <v>2535.855</v>
      </c>
      <c r="AQ3222">
        <v>3596.201</v>
      </c>
      <c r="AR3222">
        <v>3641.35</v>
      </c>
      <c r="AS3222">
        <v>3648.5855000000001</v>
      </c>
      <c r="AT3222">
        <v>3701.5239999999999</v>
      </c>
      <c r="AU3222">
        <v>63.615385000000003</v>
      </c>
      <c r="AV3222">
        <v>61.893590000000003</v>
      </c>
      <c r="AW3222">
        <v>61.926282</v>
      </c>
      <c r="AX3222">
        <v>60.915385000000001</v>
      </c>
      <c r="AY3222">
        <v>59.989744000000002</v>
      </c>
      <c r="AZ3222">
        <v>59.266025999999997</v>
      </c>
      <c r="BA3222">
        <v>58.299359000000003</v>
      </c>
      <c r="BB3222">
        <v>58.035255999999997</v>
      </c>
      <c r="BC3222">
        <v>59.473717999999998</v>
      </c>
      <c r="BD3222">
        <v>61.831409999999998</v>
      </c>
      <c r="BE3222">
        <v>66.712821000000005</v>
      </c>
      <c r="BF3222">
        <v>71.751282000000003</v>
      </c>
      <c r="BG3222">
        <v>75.458332999999996</v>
      </c>
      <c r="BH3222">
        <v>77.966667000000001</v>
      </c>
      <c r="BI3222">
        <v>79.927564000000004</v>
      </c>
      <c r="BJ3222">
        <v>81.047436000000005</v>
      </c>
      <c r="BK3222">
        <v>81.274359000000004</v>
      </c>
      <c r="BL3222">
        <v>81.227564000000001</v>
      </c>
      <c r="BM3222">
        <v>79.091025999999999</v>
      </c>
      <c r="BN3222">
        <v>75.408332999999999</v>
      </c>
      <c r="BO3222">
        <v>71.739103</v>
      </c>
      <c r="BP3222">
        <v>69.801282</v>
      </c>
      <c r="BQ3222">
        <v>68.500641000000002</v>
      </c>
      <c r="BR3222">
        <v>66.360256000000007</v>
      </c>
      <c r="BS3222">
        <v>305.1139</v>
      </c>
      <c r="BT3222">
        <v>-26.058810000000001</v>
      </c>
      <c r="BU3222">
        <v>-32.317039999999999</v>
      </c>
      <c r="BV3222">
        <v>60.673670000000001</v>
      </c>
      <c r="BW3222">
        <v>-0.6482348</v>
      </c>
      <c r="BX3222">
        <v>-6.0894130000000004</v>
      </c>
      <c r="BY3222">
        <v>156.36269999999999</v>
      </c>
      <c r="BZ3222">
        <v>-83.278570000000002</v>
      </c>
      <c r="CA3222">
        <v>-68.932550000000006</v>
      </c>
      <c r="CB3222">
        <v>-18.446439999999999</v>
      </c>
      <c r="CC3222">
        <v>-90.101889999999997</v>
      </c>
      <c r="CD3222">
        <v>-305.22879999999998</v>
      </c>
      <c r="CE3222">
        <v>-490.0806</v>
      </c>
      <c r="CF3222">
        <v>-613.00319999999999</v>
      </c>
      <c r="CG3222">
        <v>-592.67430000000002</v>
      </c>
      <c r="CH3222">
        <v>-332.54969999999997</v>
      </c>
      <c r="CI3222">
        <v>1113.079</v>
      </c>
      <c r="CJ3222">
        <v>1588.941</v>
      </c>
      <c r="CK3222">
        <v>4440.21</v>
      </c>
      <c r="CL3222">
        <v>2856.2959999999998</v>
      </c>
      <c r="CM3222">
        <v>1797.0550000000001</v>
      </c>
      <c r="CN3222">
        <v>1726.8489999999999</v>
      </c>
      <c r="CO3222">
        <v>1695.8910000000001</v>
      </c>
      <c r="CP3222">
        <v>1688.1089999999999</v>
      </c>
      <c r="CQ3222">
        <v>21310.57</v>
      </c>
      <c r="CR3222">
        <v>7437.4570000000003</v>
      </c>
      <c r="CS3222">
        <v>7155.1090000000004</v>
      </c>
      <c r="CT3222">
        <v>7089.7060000000001</v>
      </c>
      <c r="CU3222">
        <v>6848.8530000000001</v>
      </c>
      <c r="CV3222">
        <v>6481.9189999999999</v>
      </c>
      <c r="CW3222">
        <v>4063.7910000000002</v>
      </c>
      <c r="CX3222">
        <v>3689.777</v>
      </c>
      <c r="CY3222">
        <v>7700.3469999999998</v>
      </c>
      <c r="CZ3222">
        <v>9433.6849999999995</v>
      </c>
      <c r="DA3222">
        <v>11181.59</v>
      </c>
      <c r="DB3222">
        <v>13174.34</v>
      </c>
      <c r="DC3222">
        <v>15198.69</v>
      </c>
      <c r="DD3222">
        <v>15476.79</v>
      </c>
      <c r="DE3222">
        <v>16536.43</v>
      </c>
      <c r="DF3222">
        <v>17765.18</v>
      </c>
      <c r="DG3222">
        <v>18311.060000000001</v>
      </c>
      <c r="DH3222">
        <v>19652.68</v>
      </c>
      <c r="DI3222">
        <v>18619.43</v>
      </c>
      <c r="DJ3222">
        <v>20189.71</v>
      </c>
      <c r="DK3222">
        <v>21835.759999999998</v>
      </c>
      <c r="DL3222">
        <v>18873.23</v>
      </c>
      <c r="DM3222">
        <v>18518.39</v>
      </c>
      <c r="DN3222">
        <v>18510.37</v>
      </c>
      <c r="DO3222">
        <v>19</v>
      </c>
      <c r="DP3222">
        <v>19</v>
      </c>
    </row>
    <row r="3223" spans="1:120" hidden="1" x14ac:dyDescent="0.25">
      <c r="A3223" t="str">
        <f t="shared" si="50"/>
        <v>LCA-Other_Elect DA 1-4 (1PM-9PM) with Weekends_44490_19-19</v>
      </c>
      <c r="B3223" t="s">
        <v>62</v>
      </c>
      <c r="C3223" t="s">
        <v>212</v>
      </c>
      <c r="D3223" t="s">
        <v>32</v>
      </c>
      <c r="E3223" t="s">
        <v>61</v>
      </c>
      <c r="F3223" t="s">
        <v>61</v>
      </c>
      <c r="G3223" t="s">
        <v>61</v>
      </c>
      <c r="H3223" t="s">
        <v>61</v>
      </c>
      <c r="I3223" t="s">
        <v>61</v>
      </c>
      <c r="J3223" t="s">
        <v>61</v>
      </c>
      <c r="K3223" t="s">
        <v>264</v>
      </c>
      <c r="L3223" s="18">
        <v>44490</v>
      </c>
      <c r="M3223">
        <v>19</v>
      </c>
      <c r="N3223">
        <v>19</v>
      </c>
      <c r="O3223" t="s">
        <v>263</v>
      </c>
      <c r="P3223">
        <v>56</v>
      </c>
      <c r="Q3223">
        <v>56</v>
      </c>
      <c r="R3223">
        <v>0</v>
      </c>
      <c r="S3223">
        <v>0</v>
      </c>
      <c r="T3223">
        <v>0</v>
      </c>
      <c r="U3223">
        <v>1</v>
      </c>
      <c r="V3223">
        <v>1</v>
      </c>
      <c r="W3223">
        <v>3364.404</v>
      </c>
      <c r="X3223">
        <v>3795.674</v>
      </c>
      <c r="Y3223">
        <v>3796.451</v>
      </c>
      <c r="Z3223">
        <v>3795.8229999999999</v>
      </c>
      <c r="AA3223">
        <v>3858.9169999999999</v>
      </c>
      <c r="AB3223">
        <v>3873.2220000000002</v>
      </c>
      <c r="AC3223">
        <v>3792.8420000000001</v>
      </c>
      <c r="AD3223">
        <v>5144.28</v>
      </c>
      <c r="AE3223">
        <v>5784.1270000000004</v>
      </c>
      <c r="AF3223">
        <v>5848.5079999999998</v>
      </c>
      <c r="AG3223">
        <v>5945.9449999999997</v>
      </c>
      <c r="AH3223">
        <v>5966.3310000000001</v>
      </c>
      <c r="AI3223">
        <v>6082.6670000000004</v>
      </c>
      <c r="AJ3223">
        <v>6072.29</v>
      </c>
      <c r="AK3223">
        <v>6051.7870000000003</v>
      </c>
      <c r="AL3223">
        <v>5236.6469999999999</v>
      </c>
      <c r="AM3223">
        <v>3509.0920000000001</v>
      </c>
      <c r="AN3223">
        <v>3072.3910000000001</v>
      </c>
      <c r="AO3223">
        <v>645.44000000000005</v>
      </c>
      <c r="AP3223">
        <v>1791.441</v>
      </c>
      <c r="AQ3223">
        <v>2745.6869999999999</v>
      </c>
      <c r="AR3223">
        <v>2738.1840000000002</v>
      </c>
      <c r="AS3223">
        <v>2767.1129999999998</v>
      </c>
      <c r="AT3223">
        <v>2804.6770000000001</v>
      </c>
      <c r="AU3223">
        <v>62.706249999999997</v>
      </c>
      <c r="AV3223">
        <v>61.114286</v>
      </c>
      <c r="AW3223">
        <v>61.308928999999999</v>
      </c>
      <c r="AX3223">
        <v>60.251786000000003</v>
      </c>
      <c r="AY3223">
        <v>59.159821000000001</v>
      </c>
      <c r="AZ3223">
        <v>58.489286</v>
      </c>
      <c r="BA3223">
        <v>57.5</v>
      </c>
      <c r="BB3223">
        <v>57.188392999999998</v>
      </c>
      <c r="BC3223">
        <v>58.917856999999998</v>
      </c>
      <c r="BD3223">
        <v>61.307143000000003</v>
      </c>
      <c r="BE3223">
        <v>66.588392999999996</v>
      </c>
      <c r="BF3223">
        <v>72.291071000000002</v>
      </c>
      <c r="BG3223">
        <v>76.438393000000005</v>
      </c>
      <c r="BH3223">
        <v>78.702679000000003</v>
      </c>
      <c r="BI3223">
        <v>80.276786000000001</v>
      </c>
      <c r="BJ3223">
        <v>81.445536000000004</v>
      </c>
      <c r="BK3223">
        <v>81.844643000000005</v>
      </c>
      <c r="BL3223">
        <v>81.974999999999994</v>
      </c>
      <c r="BM3223">
        <v>79.952679000000003</v>
      </c>
      <c r="BN3223">
        <v>75.980356999999998</v>
      </c>
      <c r="BO3223">
        <v>71.961607000000001</v>
      </c>
      <c r="BP3223">
        <v>69.735714000000002</v>
      </c>
      <c r="BQ3223">
        <v>67.950892999999994</v>
      </c>
      <c r="BR3223">
        <v>65.605356999999998</v>
      </c>
      <c r="BS3223">
        <v>1157.184</v>
      </c>
      <c r="BT3223">
        <v>535.61490000000003</v>
      </c>
      <c r="BU3223">
        <v>539.00459999999998</v>
      </c>
      <c r="BV3223">
        <v>557.98490000000004</v>
      </c>
      <c r="BW3223">
        <v>500.79430000000002</v>
      </c>
      <c r="BX3223">
        <v>504.64760000000001</v>
      </c>
      <c r="BY3223">
        <v>601.02279999999996</v>
      </c>
      <c r="BZ3223">
        <v>-223.92740000000001</v>
      </c>
      <c r="CA3223">
        <v>-668.19839999999999</v>
      </c>
      <c r="CB3223">
        <v>-726.82839999999999</v>
      </c>
      <c r="CC3223">
        <v>-794.53390000000002</v>
      </c>
      <c r="CD3223">
        <v>-826.13919999999996</v>
      </c>
      <c r="CE3223">
        <v>-941.78049999999996</v>
      </c>
      <c r="CF3223">
        <v>-1042.0309999999999</v>
      </c>
      <c r="CG3223">
        <v>-1084.7760000000001</v>
      </c>
      <c r="CH3223">
        <v>-680.67759999999998</v>
      </c>
      <c r="CI3223">
        <v>846.94849999999997</v>
      </c>
      <c r="CJ3223">
        <v>1099.3820000000001</v>
      </c>
      <c r="CK3223">
        <v>3413.2469999999998</v>
      </c>
      <c r="CL3223">
        <v>2183.567</v>
      </c>
      <c r="CM3223">
        <v>1227.3330000000001</v>
      </c>
      <c r="CN3223">
        <v>1205.943</v>
      </c>
      <c r="CO3223">
        <v>1175.4580000000001</v>
      </c>
      <c r="CP3223">
        <v>1157.4110000000001</v>
      </c>
      <c r="CQ3223">
        <v>18264.97</v>
      </c>
      <c r="CR3223">
        <v>6017.2929999999997</v>
      </c>
      <c r="CS3223">
        <v>5738.7929999999997</v>
      </c>
      <c r="CT3223">
        <v>5689.3760000000002</v>
      </c>
      <c r="CU3223">
        <v>5566.5069999999996</v>
      </c>
      <c r="CV3223">
        <v>5365.3329999999996</v>
      </c>
      <c r="CW3223">
        <v>3364.2809999999999</v>
      </c>
      <c r="CX3223">
        <v>3012.0239999999999</v>
      </c>
      <c r="CY3223">
        <v>6425.9570000000003</v>
      </c>
      <c r="CZ3223">
        <v>7647.7169999999996</v>
      </c>
      <c r="DA3223">
        <v>9079.3719999999994</v>
      </c>
      <c r="DB3223">
        <v>10481.370000000001</v>
      </c>
      <c r="DC3223">
        <v>12335.24</v>
      </c>
      <c r="DD3223">
        <v>12513.85</v>
      </c>
      <c r="DE3223">
        <v>13408.69</v>
      </c>
      <c r="DF3223">
        <v>14672.6</v>
      </c>
      <c r="DG3223">
        <v>15042.85</v>
      </c>
      <c r="DH3223">
        <v>16176.19</v>
      </c>
      <c r="DI3223">
        <v>15337.08</v>
      </c>
      <c r="DJ3223">
        <v>16941.62</v>
      </c>
      <c r="DK3223">
        <v>17814.39</v>
      </c>
      <c r="DL3223">
        <v>15564.34</v>
      </c>
      <c r="DM3223">
        <v>15361.49</v>
      </c>
      <c r="DN3223">
        <v>15389.52</v>
      </c>
      <c r="DO3223">
        <v>19</v>
      </c>
      <c r="DP3223">
        <v>19</v>
      </c>
    </row>
    <row r="3224" spans="1:120" hidden="1" x14ac:dyDescent="0.25">
      <c r="A3224" t="str">
        <f t="shared" si="50"/>
        <v>Size_Grp-200 kW and above_Elect DA 1-4 (1PM-9PM) with Weekends_44490_19-19</v>
      </c>
      <c r="B3224" t="s">
        <v>62</v>
      </c>
      <c r="C3224" t="s">
        <v>207</v>
      </c>
      <c r="D3224" t="s">
        <v>61</v>
      </c>
      <c r="E3224" t="s">
        <v>61</v>
      </c>
      <c r="F3224" t="s">
        <v>61</v>
      </c>
      <c r="G3224" t="s">
        <v>61</v>
      </c>
      <c r="H3224" t="s">
        <v>61</v>
      </c>
      <c r="I3224" t="s">
        <v>61</v>
      </c>
      <c r="J3224" t="s">
        <v>102</v>
      </c>
      <c r="K3224" t="s">
        <v>264</v>
      </c>
      <c r="L3224" s="18">
        <v>44490</v>
      </c>
      <c r="M3224">
        <v>19</v>
      </c>
      <c r="N3224">
        <v>19</v>
      </c>
      <c r="O3224" t="s">
        <v>263</v>
      </c>
      <c r="P3224">
        <v>21</v>
      </c>
      <c r="Q3224">
        <v>21</v>
      </c>
      <c r="R3224">
        <v>0</v>
      </c>
      <c r="S3224">
        <v>1</v>
      </c>
      <c r="T3224">
        <v>0</v>
      </c>
      <c r="U3224">
        <v>0</v>
      </c>
      <c r="V3224">
        <v>1</v>
      </c>
      <c r="W3224">
        <v>2769.3</v>
      </c>
      <c r="X3224">
        <v>2924.81</v>
      </c>
      <c r="Y3224">
        <v>2925.79</v>
      </c>
      <c r="Z3224">
        <v>2938.1149999999998</v>
      </c>
      <c r="AA3224">
        <v>2934.375</v>
      </c>
      <c r="AB3224">
        <v>2922.94</v>
      </c>
      <c r="AC3224">
        <v>2901.3150000000001</v>
      </c>
      <c r="AD3224">
        <v>3039.95</v>
      </c>
      <c r="AE3224">
        <v>3395.355</v>
      </c>
      <c r="AF3224">
        <v>3433.43</v>
      </c>
      <c r="AG3224">
        <v>3584.02</v>
      </c>
      <c r="AH3224">
        <v>3810.51</v>
      </c>
      <c r="AI3224">
        <v>3868.72</v>
      </c>
      <c r="AJ3224">
        <v>3905.65</v>
      </c>
      <c r="AK3224">
        <v>3867.15</v>
      </c>
      <c r="AL3224">
        <v>3508.665</v>
      </c>
      <c r="AM3224">
        <v>2886.16</v>
      </c>
      <c r="AN3224">
        <v>2346.9949999999999</v>
      </c>
      <c r="AO3224">
        <v>511.36500000000001</v>
      </c>
      <c r="AP3224">
        <v>1681.56</v>
      </c>
      <c r="AQ3224">
        <v>2368.8449999999998</v>
      </c>
      <c r="AR3224">
        <v>2412.19</v>
      </c>
      <c r="AS3224">
        <v>2391.875</v>
      </c>
      <c r="AT3224">
        <v>2408.73</v>
      </c>
      <c r="AU3224">
        <v>63.816667000000002</v>
      </c>
      <c r="AV3224">
        <v>62.285713999999999</v>
      </c>
      <c r="AW3224">
        <v>62.211905000000002</v>
      </c>
      <c r="AX3224">
        <v>61.252381</v>
      </c>
      <c r="AY3224">
        <v>60.221429000000001</v>
      </c>
      <c r="AZ3224">
        <v>59.319048000000002</v>
      </c>
      <c r="BA3224">
        <v>58.183332999999998</v>
      </c>
      <c r="BB3224">
        <v>57.859524</v>
      </c>
      <c r="BC3224">
        <v>59.357143000000001</v>
      </c>
      <c r="BD3224">
        <v>61.892856999999999</v>
      </c>
      <c r="BE3224">
        <v>67.259523999999999</v>
      </c>
      <c r="BF3224">
        <v>72.754761999999999</v>
      </c>
      <c r="BG3224">
        <v>76.426190000000005</v>
      </c>
      <c r="BH3224">
        <v>78.495238000000001</v>
      </c>
      <c r="BI3224">
        <v>80.252381</v>
      </c>
      <c r="BJ3224">
        <v>81.335713999999996</v>
      </c>
      <c r="BK3224">
        <v>81.576189999999997</v>
      </c>
      <c r="BL3224">
        <v>81.633332999999993</v>
      </c>
      <c r="BM3224">
        <v>79.745238000000001</v>
      </c>
      <c r="BN3224">
        <v>75.907143000000005</v>
      </c>
      <c r="BO3224">
        <v>71.97381</v>
      </c>
      <c r="BP3224">
        <v>69.930952000000005</v>
      </c>
      <c r="BQ3224">
        <v>68.792856999999998</v>
      </c>
      <c r="BR3224">
        <v>66.557142999999996</v>
      </c>
      <c r="BS3224">
        <v>167.47280000000001</v>
      </c>
      <c r="BT3224">
        <v>113.00620000000001</v>
      </c>
      <c r="BU3224">
        <v>106.52509999999999</v>
      </c>
      <c r="BV3224">
        <v>94.591939999999994</v>
      </c>
      <c r="BW3224">
        <v>90.642660000000006</v>
      </c>
      <c r="BX3224">
        <v>99.223100000000002</v>
      </c>
      <c r="BY3224">
        <v>89.779139999999998</v>
      </c>
      <c r="BZ3224">
        <v>73.243989999999997</v>
      </c>
      <c r="CA3224">
        <v>-165.10409999999999</v>
      </c>
      <c r="CB3224">
        <v>-198.55699999999999</v>
      </c>
      <c r="CC3224">
        <v>-322.85169999999999</v>
      </c>
      <c r="CD3224">
        <v>-481.71069999999997</v>
      </c>
      <c r="CE3224">
        <v>-515.91290000000004</v>
      </c>
      <c r="CF3224">
        <v>-649.18979999999999</v>
      </c>
      <c r="CG3224">
        <v>-608.72270000000003</v>
      </c>
      <c r="CH3224">
        <v>-381.80270000000002</v>
      </c>
      <c r="CI3224">
        <v>159.24639999999999</v>
      </c>
      <c r="CJ3224">
        <v>628.59519999999998</v>
      </c>
      <c r="CK3224">
        <v>2426.663</v>
      </c>
      <c r="CL3224">
        <v>1178.085</v>
      </c>
      <c r="CM3224">
        <v>477.33139999999997</v>
      </c>
      <c r="CN3224">
        <v>350.43090000000001</v>
      </c>
      <c r="CO3224">
        <v>378.411</v>
      </c>
      <c r="CP3224">
        <v>393.31439999999998</v>
      </c>
      <c r="CQ3224">
        <v>10802.53</v>
      </c>
      <c r="CR3224">
        <v>4024.375</v>
      </c>
      <c r="CS3224">
        <v>3768.4160000000002</v>
      </c>
      <c r="CT3224">
        <v>3678.4340000000002</v>
      </c>
      <c r="CU3224">
        <v>3494.4140000000002</v>
      </c>
      <c r="CV3224">
        <v>3368.81</v>
      </c>
      <c r="CW3224">
        <v>2187.7950000000001</v>
      </c>
      <c r="CX3224">
        <v>1672.107</v>
      </c>
      <c r="CY3224">
        <v>4314.0259999999998</v>
      </c>
      <c r="CZ3224">
        <v>5112.1170000000002</v>
      </c>
      <c r="DA3224">
        <v>5925.2449999999999</v>
      </c>
      <c r="DB3224">
        <v>7026.5060000000003</v>
      </c>
      <c r="DC3224">
        <v>7692.6109999999999</v>
      </c>
      <c r="DD3224">
        <v>7950.6049999999996</v>
      </c>
      <c r="DE3224">
        <v>8643.5529999999999</v>
      </c>
      <c r="DF3224">
        <v>9319.9310000000005</v>
      </c>
      <c r="DG3224">
        <v>9403.2829999999994</v>
      </c>
      <c r="DH3224">
        <v>9977.5280000000002</v>
      </c>
      <c r="DI3224">
        <v>9703.8610000000008</v>
      </c>
      <c r="DJ3224">
        <v>10707.76</v>
      </c>
      <c r="DK3224">
        <v>11892.33</v>
      </c>
      <c r="DL3224">
        <v>9903.5360000000001</v>
      </c>
      <c r="DM3224">
        <v>9630.5550000000003</v>
      </c>
      <c r="DN3224">
        <v>9601.7659999999996</v>
      </c>
      <c r="DO3224">
        <v>19</v>
      </c>
      <c r="DP3224">
        <v>19</v>
      </c>
    </row>
    <row r="3225" spans="1:120" hidden="1" x14ac:dyDescent="0.25">
      <c r="A3225" t="str">
        <f t="shared" si="50"/>
        <v>OtherDR-Yes_Elect DA 1-4 (1PM-9PM) with Weekends_44490_19-19</v>
      </c>
      <c r="B3225" t="s">
        <v>62</v>
      </c>
      <c r="C3225" t="s">
        <v>324</v>
      </c>
      <c r="D3225" t="s">
        <v>61</v>
      </c>
      <c r="E3225" t="s">
        <v>61</v>
      </c>
      <c r="F3225" t="s">
        <v>61</v>
      </c>
      <c r="G3225" t="s">
        <v>61</v>
      </c>
      <c r="H3225" t="s">
        <v>61</v>
      </c>
      <c r="I3225" t="s">
        <v>98</v>
      </c>
      <c r="J3225" t="s">
        <v>61</v>
      </c>
      <c r="K3225" t="s">
        <v>264</v>
      </c>
      <c r="L3225" s="18">
        <v>44490</v>
      </c>
      <c r="M3225">
        <v>19</v>
      </c>
      <c r="N3225">
        <v>19</v>
      </c>
      <c r="O3225" t="s">
        <v>263</v>
      </c>
      <c r="P3225">
        <v>3</v>
      </c>
      <c r="Q3225">
        <v>3</v>
      </c>
      <c r="R3225">
        <v>0</v>
      </c>
      <c r="S3225">
        <v>0</v>
      </c>
      <c r="T3225">
        <v>1</v>
      </c>
      <c r="U3225">
        <v>1</v>
      </c>
      <c r="V3225">
        <v>1</v>
      </c>
      <c r="W3225">
        <v>0.16</v>
      </c>
      <c r="X3225">
        <v>0.16</v>
      </c>
      <c r="Y3225">
        <v>0.08</v>
      </c>
      <c r="Z3225">
        <v>0.16</v>
      </c>
      <c r="AA3225">
        <v>0.24</v>
      </c>
      <c r="AB3225">
        <v>0</v>
      </c>
      <c r="AC3225">
        <v>0.96</v>
      </c>
      <c r="AD3225">
        <v>146.56</v>
      </c>
      <c r="AE3225">
        <v>145.6</v>
      </c>
      <c r="AF3225">
        <v>250.24</v>
      </c>
      <c r="AG3225">
        <v>387.84</v>
      </c>
      <c r="AH3225">
        <v>386.16</v>
      </c>
      <c r="AI3225">
        <v>385.2</v>
      </c>
      <c r="AJ3225">
        <v>383.52</v>
      </c>
      <c r="AK3225">
        <v>382.64</v>
      </c>
      <c r="AL3225">
        <v>238</v>
      </c>
      <c r="AM3225">
        <v>0.16</v>
      </c>
      <c r="AN3225">
        <v>0</v>
      </c>
      <c r="AO3225">
        <v>0</v>
      </c>
      <c r="AP3225">
        <v>0</v>
      </c>
      <c r="AQ3225">
        <v>0</v>
      </c>
      <c r="AR3225">
        <v>0</v>
      </c>
      <c r="AS3225">
        <v>0</v>
      </c>
      <c r="AT3225">
        <v>0</v>
      </c>
      <c r="AU3225">
        <v>61.65</v>
      </c>
      <c r="AV3225">
        <v>60</v>
      </c>
      <c r="AW3225">
        <v>60.45</v>
      </c>
      <c r="AX3225">
        <v>59.3</v>
      </c>
      <c r="AY3225">
        <v>58.15</v>
      </c>
      <c r="AZ3225">
        <v>57.7</v>
      </c>
      <c r="BA3225">
        <v>56.85</v>
      </c>
      <c r="BB3225">
        <v>56.55</v>
      </c>
      <c r="BC3225">
        <v>58.5</v>
      </c>
      <c r="BD3225">
        <v>60.75</v>
      </c>
      <c r="BE3225">
        <v>65.95</v>
      </c>
      <c r="BF3225">
        <v>71.849999999999994</v>
      </c>
      <c r="BG3225">
        <v>76.45</v>
      </c>
      <c r="BH3225">
        <v>78.900000000000006</v>
      </c>
      <c r="BI3225">
        <v>80.3</v>
      </c>
      <c r="BJ3225">
        <v>81.55</v>
      </c>
      <c r="BK3225">
        <v>82.1</v>
      </c>
      <c r="BL3225">
        <v>82.3</v>
      </c>
      <c r="BM3225">
        <v>80.150000000000006</v>
      </c>
      <c r="BN3225">
        <v>76.05</v>
      </c>
      <c r="BO3225">
        <v>71.95</v>
      </c>
      <c r="BP3225">
        <v>69.55</v>
      </c>
      <c r="BQ3225">
        <v>67.150000000000006</v>
      </c>
      <c r="BR3225">
        <v>64.7</v>
      </c>
      <c r="BS3225">
        <v>163.2277</v>
      </c>
      <c r="BT3225">
        <v>74.562899999999999</v>
      </c>
      <c r="BU3225">
        <v>74.691640000000007</v>
      </c>
      <c r="BV3225">
        <v>74.592089999999999</v>
      </c>
      <c r="BW3225">
        <v>74.490889999999993</v>
      </c>
      <c r="BX3225">
        <v>74.728409999999997</v>
      </c>
      <c r="BY3225">
        <v>19.546530000000001</v>
      </c>
      <c r="BZ3225">
        <v>-51.139310000000002</v>
      </c>
      <c r="CA3225">
        <v>-3.2685940000000002</v>
      </c>
      <c r="CB3225">
        <v>-121.1416</v>
      </c>
      <c r="CC3225">
        <v>-260.19639999999998</v>
      </c>
      <c r="CD3225">
        <v>-243.8408</v>
      </c>
      <c r="CE3225">
        <v>-243.80690000000001</v>
      </c>
      <c r="CF3225">
        <v>-228.82599999999999</v>
      </c>
      <c r="CG3225">
        <v>-209.64779999999999</v>
      </c>
      <c r="CH3225">
        <v>-191.69710000000001</v>
      </c>
      <c r="CI3225">
        <v>8.0798050000000003</v>
      </c>
      <c r="CJ3225">
        <v>16.57987</v>
      </c>
      <c r="CK3225">
        <v>16.619240000000001</v>
      </c>
      <c r="CL3225">
        <v>16.62162</v>
      </c>
      <c r="CM3225">
        <v>17.022790000000001</v>
      </c>
      <c r="CN3225">
        <v>18.760059999999999</v>
      </c>
      <c r="CO3225">
        <v>19.301100000000002</v>
      </c>
      <c r="CP3225">
        <v>19.191199999999998</v>
      </c>
      <c r="CQ3225">
        <v>1541.183</v>
      </c>
      <c r="CR3225">
        <v>698.36199999999997</v>
      </c>
      <c r="CS3225">
        <v>698.03610000000003</v>
      </c>
      <c r="CT3225">
        <v>697.54740000000004</v>
      </c>
      <c r="CU3225">
        <v>696.77689999999996</v>
      </c>
      <c r="CV3225">
        <v>695.24210000000005</v>
      </c>
      <c r="CW3225">
        <v>334.86500000000001</v>
      </c>
      <c r="CX3225">
        <v>362.88600000000002</v>
      </c>
      <c r="CY3225">
        <v>631.42049999999995</v>
      </c>
      <c r="CZ3225">
        <v>819.01900000000001</v>
      </c>
      <c r="DA3225">
        <v>888.04049999999995</v>
      </c>
      <c r="DB3225">
        <v>1121.289</v>
      </c>
      <c r="DC3225">
        <v>1103.287</v>
      </c>
      <c r="DD3225">
        <v>1090.2670000000001</v>
      </c>
      <c r="DE3225">
        <v>1234.598</v>
      </c>
      <c r="DF3225">
        <v>1385.5419999999999</v>
      </c>
      <c r="DG3225">
        <v>1412.873</v>
      </c>
      <c r="DH3225">
        <v>1463.5889999999999</v>
      </c>
      <c r="DI3225">
        <v>1464.8779999999999</v>
      </c>
      <c r="DJ3225">
        <v>1467.6569999999999</v>
      </c>
      <c r="DK3225">
        <v>1454.7760000000001</v>
      </c>
      <c r="DL3225">
        <v>1458.318</v>
      </c>
      <c r="DM3225">
        <v>1459.3240000000001</v>
      </c>
      <c r="DN3225">
        <v>1456.787</v>
      </c>
      <c r="DO3225">
        <v>19</v>
      </c>
      <c r="DP3225">
        <v>19</v>
      </c>
    </row>
    <row r="3226" spans="1:120" hidden="1" x14ac:dyDescent="0.25">
      <c r="A3226" t="str">
        <f t="shared" si="50"/>
        <v>Industry_Type-2. Manufacturing_Elect DA 1-4 (1PM-9PM) with Weekends_44490_19-19</v>
      </c>
      <c r="B3226" t="s">
        <v>62</v>
      </c>
      <c r="C3226" t="s">
        <v>218</v>
      </c>
      <c r="D3226" t="s">
        <v>61</v>
      </c>
      <c r="E3226" t="s">
        <v>61</v>
      </c>
      <c r="F3226" t="s">
        <v>61</v>
      </c>
      <c r="G3226" t="s">
        <v>38</v>
      </c>
      <c r="H3226" t="s">
        <v>61</v>
      </c>
      <c r="I3226" t="s">
        <v>61</v>
      </c>
      <c r="J3226" t="s">
        <v>61</v>
      </c>
      <c r="K3226" t="s">
        <v>264</v>
      </c>
      <c r="L3226" s="18">
        <v>44490</v>
      </c>
      <c r="M3226">
        <v>19</v>
      </c>
      <c r="N3226">
        <v>19</v>
      </c>
      <c r="O3226" t="s">
        <v>263</v>
      </c>
      <c r="P3226">
        <v>1</v>
      </c>
      <c r="Q3226">
        <v>1</v>
      </c>
      <c r="R3226">
        <v>0</v>
      </c>
      <c r="S3226">
        <v>0</v>
      </c>
      <c r="T3226">
        <v>1</v>
      </c>
      <c r="U3226">
        <v>0</v>
      </c>
      <c r="V3226">
        <v>1</v>
      </c>
      <c r="W3226">
        <v>694.02</v>
      </c>
      <c r="X3226">
        <v>699.09</v>
      </c>
      <c r="Y3226">
        <v>700.71</v>
      </c>
      <c r="Z3226">
        <v>713.83500000000004</v>
      </c>
      <c r="AA3226">
        <v>709.69500000000005</v>
      </c>
      <c r="AB3226">
        <v>698.82</v>
      </c>
      <c r="AC3226">
        <v>677.89499999999998</v>
      </c>
      <c r="AD3226">
        <v>464.55</v>
      </c>
      <c r="AE3226">
        <v>438.07499999999999</v>
      </c>
      <c r="AF3226">
        <v>380.91</v>
      </c>
      <c r="AG3226">
        <v>391.26</v>
      </c>
      <c r="AH3226">
        <v>619.47</v>
      </c>
      <c r="AI3226">
        <v>682.44</v>
      </c>
      <c r="AJ3226">
        <v>720.69</v>
      </c>
      <c r="AK3226">
        <v>682.35</v>
      </c>
      <c r="AL3226">
        <v>679.54499999999996</v>
      </c>
      <c r="AM3226">
        <v>676.32</v>
      </c>
      <c r="AN3226">
        <v>417.79500000000002</v>
      </c>
      <c r="AO3226">
        <v>163.60499999999999</v>
      </c>
      <c r="AP3226">
        <v>505.92</v>
      </c>
      <c r="AQ3226">
        <v>616.005</v>
      </c>
      <c r="AR3226">
        <v>670.95</v>
      </c>
      <c r="AS3226">
        <v>653.83500000000004</v>
      </c>
      <c r="AT3226">
        <v>671.25</v>
      </c>
      <c r="AU3226">
        <v>66.2</v>
      </c>
      <c r="AV3226">
        <v>64.8</v>
      </c>
      <c r="AW3226">
        <v>64.150000000000006</v>
      </c>
      <c r="AX3226">
        <v>63.4</v>
      </c>
      <c r="AY3226">
        <v>62.5</v>
      </c>
      <c r="AZ3226">
        <v>61.1</v>
      </c>
      <c r="BA3226">
        <v>59.65</v>
      </c>
      <c r="BB3226">
        <v>59.3</v>
      </c>
      <c r="BC3226">
        <v>60.3</v>
      </c>
      <c r="BD3226">
        <v>63.15</v>
      </c>
      <c r="BE3226">
        <v>68.7</v>
      </c>
      <c r="BF3226">
        <v>73.75</v>
      </c>
      <c r="BG3226">
        <v>76.400000000000006</v>
      </c>
      <c r="BH3226">
        <v>78.05</v>
      </c>
      <c r="BI3226">
        <v>80.2</v>
      </c>
      <c r="BJ3226">
        <v>81.099999999999994</v>
      </c>
      <c r="BK3226">
        <v>81</v>
      </c>
      <c r="BL3226">
        <v>80.900000000000006</v>
      </c>
      <c r="BM3226">
        <v>79.3</v>
      </c>
      <c r="BN3226">
        <v>75.75</v>
      </c>
      <c r="BO3226">
        <v>72</v>
      </c>
      <c r="BP3226">
        <v>70.349999999999994</v>
      </c>
      <c r="BQ3226">
        <v>70.599999999999994</v>
      </c>
      <c r="BR3226">
        <v>68.599999999999994</v>
      </c>
      <c r="BS3226">
        <v>-21.19464</v>
      </c>
      <c r="BT3226">
        <v>-49.255800000000001</v>
      </c>
      <c r="BU3226">
        <v>-62.271419999999999</v>
      </c>
      <c r="BV3226">
        <v>-74.389529999999993</v>
      </c>
      <c r="BW3226">
        <v>-82.985230000000001</v>
      </c>
      <c r="BX3226">
        <v>-93.19659</v>
      </c>
      <c r="BY3226">
        <v>-95.210880000000003</v>
      </c>
      <c r="BZ3226">
        <v>73.713679999999997</v>
      </c>
      <c r="CA3226">
        <v>80.082520000000002</v>
      </c>
      <c r="CB3226">
        <v>117.59650000000001</v>
      </c>
      <c r="CC3226">
        <v>125.0767</v>
      </c>
      <c r="CD3226">
        <v>-37.799869999999999</v>
      </c>
      <c r="CE3226">
        <v>-67.395079999999993</v>
      </c>
      <c r="CF3226">
        <v>-105.1403</v>
      </c>
      <c r="CG3226">
        <v>-47.953249999999997</v>
      </c>
      <c r="CH3226">
        <v>-39.777650000000001</v>
      </c>
      <c r="CI3226">
        <v>-35.755859999999998</v>
      </c>
      <c r="CJ3226">
        <v>215.83709999999999</v>
      </c>
      <c r="CK3226">
        <v>464.77370000000002</v>
      </c>
      <c r="CL3226">
        <v>113.1241</v>
      </c>
      <c r="CM3226">
        <v>8.3119510000000005</v>
      </c>
      <c r="CN3226">
        <v>-24.976749999999999</v>
      </c>
      <c r="CO3226">
        <v>3.155945</v>
      </c>
      <c r="CP3226">
        <v>0.135376</v>
      </c>
      <c r="CQ3226">
        <v>389.68220000000002</v>
      </c>
      <c r="CR3226">
        <v>538.09590000000003</v>
      </c>
      <c r="CS3226">
        <v>540.1979</v>
      </c>
      <c r="CT3226">
        <v>478.46620000000001</v>
      </c>
      <c r="CU3226">
        <v>364.26690000000002</v>
      </c>
      <c r="CV3226">
        <v>289.90519999999998</v>
      </c>
      <c r="CW3226">
        <v>189.65600000000001</v>
      </c>
      <c r="CX3226">
        <v>209.48240000000001</v>
      </c>
      <c r="CY3226">
        <v>286.79570000000001</v>
      </c>
      <c r="CZ3226">
        <v>464.7199</v>
      </c>
      <c r="DA3226">
        <v>570.74980000000005</v>
      </c>
      <c r="DB3226">
        <v>540.63059999999996</v>
      </c>
      <c r="DC3226">
        <v>574.58209999999997</v>
      </c>
      <c r="DD3226">
        <v>666.04939999999999</v>
      </c>
      <c r="DE3226">
        <v>717.22900000000004</v>
      </c>
      <c r="DF3226">
        <v>727.03539999999998</v>
      </c>
      <c r="DG3226">
        <v>715.90250000000003</v>
      </c>
      <c r="DH3226">
        <v>722.97940000000006</v>
      </c>
      <c r="DI3226">
        <v>718.76430000000005</v>
      </c>
      <c r="DJ3226">
        <v>635.04999999999995</v>
      </c>
      <c r="DK3226">
        <v>684.59339999999997</v>
      </c>
      <c r="DL3226">
        <v>708.50620000000004</v>
      </c>
      <c r="DM3226">
        <v>669.08500000000004</v>
      </c>
      <c r="DN3226">
        <v>606.48850000000004</v>
      </c>
      <c r="DO3226">
        <v>19</v>
      </c>
      <c r="DP3226">
        <v>19</v>
      </c>
    </row>
    <row r="3227" spans="1:120" hidden="1" x14ac:dyDescent="0.25">
      <c r="A3227" t="str">
        <f t="shared" si="50"/>
        <v>LCA-Greater Fresno Area_Elect DA 1-4 (1PM-9PM) with Weekends_44490_19-19</v>
      </c>
      <c r="B3227" t="s">
        <v>62</v>
      </c>
      <c r="C3227" t="s">
        <v>224</v>
      </c>
      <c r="D3227" t="s">
        <v>182</v>
      </c>
      <c r="E3227" t="s">
        <v>61</v>
      </c>
      <c r="F3227" t="s">
        <v>61</v>
      </c>
      <c r="G3227" t="s">
        <v>61</v>
      </c>
      <c r="H3227" t="s">
        <v>61</v>
      </c>
      <c r="I3227" t="s">
        <v>61</v>
      </c>
      <c r="J3227" t="s">
        <v>61</v>
      </c>
      <c r="K3227" t="s">
        <v>264</v>
      </c>
      <c r="L3227" s="18">
        <v>44490</v>
      </c>
      <c r="M3227">
        <v>19</v>
      </c>
      <c r="N3227">
        <v>19</v>
      </c>
      <c r="O3227" t="s">
        <v>263</v>
      </c>
      <c r="P3227">
        <v>23</v>
      </c>
      <c r="Q3227">
        <v>23</v>
      </c>
      <c r="R3227">
        <v>0</v>
      </c>
      <c r="S3227">
        <v>1</v>
      </c>
      <c r="T3227">
        <v>0</v>
      </c>
      <c r="U3227">
        <v>1</v>
      </c>
      <c r="V3227">
        <v>1</v>
      </c>
      <c r="W3227">
        <v>2077.9989999999998</v>
      </c>
      <c r="X3227">
        <v>1859.867</v>
      </c>
      <c r="Y3227">
        <v>1858.4290000000001</v>
      </c>
      <c r="Z3227">
        <v>1869.9079999999999</v>
      </c>
      <c r="AA3227">
        <v>1865.0450000000001</v>
      </c>
      <c r="AB3227">
        <v>1945.511</v>
      </c>
      <c r="AC3227">
        <v>1970.6959999999999</v>
      </c>
      <c r="AD3227">
        <v>1503.4490000000001</v>
      </c>
      <c r="AE3227">
        <v>1203.374</v>
      </c>
      <c r="AF3227">
        <v>1124.903</v>
      </c>
      <c r="AG3227">
        <v>1115.7919999999999</v>
      </c>
      <c r="AH3227">
        <v>1348.242</v>
      </c>
      <c r="AI3227">
        <v>1401.0050000000001</v>
      </c>
      <c r="AJ3227">
        <v>1415.9639999999999</v>
      </c>
      <c r="AK3227">
        <v>1374.3009999999999</v>
      </c>
      <c r="AL3227">
        <v>1306.0350000000001</v>
      </c>
      <c r="AM3227">
        <v>1259.4000000000001</v>
      </c>
      <c r="AN3227">
        <v>980.64380000000006</v>
      </c>
      <c r="AO3227">
        <v>417.97449999999998</v>
      </c>
      <c r="AP3227">
        <v>744.41399999999999</v>
      </c>
      <c r="AQ3227">
        <v>850.51400000000001</v>
      </c>
      <c r="AR3227">
        <v>903.16600000000005</v>
      </c>
      <c r="AS3227">
        <v>881.47249999999997</v>
      </c>
      <c r="AT3227">
        <v>896.84699999999998</v>
      </c>
      <c r="AU3227">
        <v>65.929545000000005</v>
      </c>
      <c r="AV3227">
        <v>63.877273000000002</v>
      </c>
      <c r="AW3227">
        <v>63.497726999999998</v>
      </c>
      <c r="AX3227">
        <v>62.604545000000002</v>
      </c>
      <c r="AY3227">
        <v>62.102272999999997</v>
      </c>
      <c r="AZ3227">
        <v>61.243181999999997</v>
      </c>
      <c r="BA3227">
        <v>60.334091000000001</v>
      </c>
      <c r="BB3227">
        <v>60.190908999999998</v>
      </c>
      <c r="BC3227">
        <v>60.888635999999998</v>
      </c>
      <c r="BD3227">
        <v>63.165908999999999</v>
      </c>
      <c r="BE3227">
        <v>67.029544999999999</v>
      </c>
      <c r="BF3227">
        <v>70.377273000000002</v>
      </c>
      <c r="BG3227">
        <v>72.963635999999994</v>
      </c>
      <c r="BH3227">
        <v>76.093181999999999</v>
      </c>
      <c r="BI3227">
        <v>79.038635999999997</v>
      </c>
      <c r="BJ3227">
        <v>80.034091000000004</v>
      </c>
      <c r="BK3227">
        <v>79.822727</v>
      </c>
      <c r="BL3227">
        <v>79.325000000000003</v>
      </c>
      <c r="BM3227">
        <v>76.897727000000003</v>
      </c>
      <c r="BN3227">
        <v>73.952273000000005</v>
      </c>
      <c r="BO3227">
        <v>71.172726999999995</v>
      </c>
      <c r="BP3227">
        <v>69.968181999999999</v>
      </c>
      <c r="BQ3227">
        <v>69.900000000000006</v>
      </c>
      <c r="BR3227">
        <v>68.281818000000001</v>
      </c>
      <c r="BS3227">
        <v>-852.07010000000002</v>
      </c>
      <c r="BT3227">
        <v>-561.67370000000005</v>
      </c>
      <c r="BU3227">
        <v>-571.32169999999996</v>
      </c>
      <c r="BV3227">
        <v>-497.31119999999999</v>
      </c>
      <c r="BW3227">
        <v>-501.4425</v>
      </c>
      <c r="BX3227">
        <v>-510.73700000000002</v>
      </c>
      <c r="BY3227">
        <v>-444.66</v>
      </c>
      <c r="BZ3227">
        <v>140.64879999999999</v>
      </c>
      <c r="CA3227">
        <v>599.26589999999999</v>
      </c>
      <c r="CB3227">
        <v>708.38199999999995</v>
      </c>
      <c r="CC3227">
        <v>704.43209999999999</v>
      </c>
      <c r="CD3227">
        <v>520.91049999999996</v>
      </c>
      <c r="CE3227">
        <v>451.69990000000001</v>
      </c>
      <c r="CF3227">
        <v>429.02789999999999</v>
      </c>
      <c r="CG3227">
        <v>492.10210000000001</v>
      </c>
      <c r="CH3227">
        <v>348.12790000000001</v>
      </c>
      <c r="CI3227">
        <v>266.13060000000002</v>
      </c>
      <c r="CJ3227">
        <v>489.55950000000001</v>
      </c>
      <c r="CK3227">
        <v>1026.963</v>
      </c>
      <c r="CL3227">
        <v>672.72879999999998</v>
      </c>
      <c r="CM3227">
        <v>569.72149999999999</v>
      </c>
      <c r="CN3227">
        <v>520.90610000000004</v>
      </c>
      <c r="CO3227">
        <v>520.43290000000002</v>
      </c>
      <c r="CP3227">
        <v>530.69780000000003</v>
      </c>
      <c r="CQ3227">
        <v>3045.5970000000002</v>
      </c>
      <c r="CR3227">
        <v>1420.163</v>
      </c>
      <c r="CS3227">
        <v>1416.316</v>
      </c>
      <c r="CT3227">
        <v>1400.329</v>
      </c>
      <c r="CU3227">
        <v>1282.346</v>
      </c>
      <c r="CV3227">
        <v>1116.587</v>
      </c>
      <c r="CW3227">
        <v>699.51030000000003</v>
      </c>
      <c r="CX3227">
        <v>677.75369999999998</v>
      </c>
      <c r="CY3227">
        <v>1274.3900000000001</v>
      </c>
      <c r="CZ3227">
        <v>1785.9670000000001</v>
      </c>
      <c r="DA3227">
        <v>2102.2190000000001</v>
      </c>
      <c r="DB3227">
        <v>2692.9749999999999</v>
      </c>
      <c r="DC3227">
        <v>2863.4450000000002</v>
      </c>
      <c r="DD3227">
        <v>2962.9430000000002</v>
      </c>
      <c r="DE3227">
        <v>3127.7420000000002</v>
      </c>
      <c r="DF3227">
        <v>3092.5810000000001</v>
      </c>
      <c r="DG3227">
        <v>3268.2080000000001</v>
      </c>
      <c r="DH3227">
        <v>3476.4929999999999</v>
      </c>
      <c r="DI3227">
        <v>3282.346</v>
      </c>
      <c r="DJ3227">
        <v>3248.0940000000001</v>
      </c>
      <c r="DK3227">
        <v>4021.3679999999999</v>
      </c>
      <c r="DL3227">
        <v>3308.8910000000001</v>
      </c>
      <c r="DM3227">
        <v>3156.902</v>
      </c>
      <c r="DN3227">
        <v>3120.85</v>
      </c>
      <c r="DO3227">
        <v>19</v>
      </c>
      <c r="DP3227">
        <v>19</v>
      </c>
    </row>
    <row r="3228" spans="1:120" hidden="1" x14ac:dyDescent="0.25">
      <c r="A3228" t="str">
        <f t="shared" si="50"/>
        <v>Aggregator-Voltus, Inc._Elect DA 1-4 (1PM-9PM) with Weekends_44490_19-19</v>
      </c>
      <c r="B3228" t="s">
        <v>62</v>
      </c>
      <c r="C3228" t="s">
        <v>221</v>
      </c>
      <c r="D3228" t="s">
        <v>61</v>
      </c>
      <c r="E3228" t="s">
        <v>61</v>
      </c>
      <c r="F3228" t="s">
        <v>198</v>
      </c>
      <c r="G3228" t="s">
        <v>61</v>
      </c>
      <c r="H3228" t="s">
        <v>61</v>
      </c>
      <c r="I3228" t="s">
        <v>61</v>
      </c>
      <c r="J3228" t="s">
        <v>61</v>
      </c>
      <c r="K3228" t="s">
        <v>264</v>
      </c>
      <c r="L3228" s="18">
        <v>44490</v>
      </c>
      <c r="M3228">
        <v>19</v>
      </c>
      <c r="N3228">
        <v>19</v>
      </c>
      <c r="O3228" t="s">
        <v>263</v>
      </c>
      <c r="P3228">
        <v>23</v>
      </c>
      <c r="Q3228">
        <v>23</v>
      </c>
      <c r="R3228">
        <v>0</v>
      </c>
      <c r="S3228">
        <v>1</v>
      </c>
      <c r="T3228">
        <v>0</v>
      </c>
      <c r="U3228">
        <v>1</v>
      </c>
      <c r="V3228">
        <v>1</v>
      </c>
      <c r="W3228">
        <v>2077.9989999999998</v>
      </c>
      <c r="X3228">
        <v>1859.867</v>
      </c>
      <c r="Y3228">
        <v>1858.4290000000001</v>
      </c>
      <c r="Z3228">
        <v>1869.9079999999999</v>
      </c>
      <c r="AA3228">
        <v>1865.0450000000001</v>
      </c>
      <c r="AB3228">
        <v>1945.511</v>
      </c>
      <c r="AC3228">
        <v>1970.6959999999999</v>
      </c>
      <c r="AD3228">
        <v>1503.4490000000001</v>
      </c>
      <c r="AE3228">
        <v>1203.374</v>
      </c>
      <c r="AF3228">
        <v>1124.903</v>
      </c>
      <c r="AG3228">
        <v>1115.7919999999999</v>
      </c>
      <c r="AH3228">
        <v>1348.242</v>
      </c>
      <c r="AI3228">
        <v>1401.0050000000001</v>
      </c>
      <c r="AJ3228">
        <v>1415.9639999999999</v>
      </c>
      <c r="AK3228">
        <v>1374.3009999999999</v>
      </c>
      <c r="AL3228">
        <v>1306.0350000000001</v>
      </c>
      <c r="AM3228">
        <v>1259.4000000000001</v>
      </c>
      <c r="AN3228">
        <v>980.64380000000006</v>
      </c>
      <c r="AO3228">
        <v>417.97449999999998</v>
      </c>
      <c r="AP3228">
        <v>744.41399999999999</v>
      </c>
      <c r="AQ3228">
        <v>850.51400000000001</v>
      </c>
      <c r="AR3228">
        <v>903.16600000000005</v>
      </c>
      <c r="AS3228">
        <v>881.47249999999997</v>
      </c>
      <c r="AT3228">
        <v>896.84699999999998</v>
      </c>
      <c r="AU3228">
        <v>65.929545000000005</v>
      </c>
      <c r="AV3228">
        <v>63.877273000000002</v>
      </c>
      <c r="AW3228">
        <v>63.497726999999998</v>
      </c>
      <c r="AX3228">
        <v>62.604545000000002</v>
      </c>
      <c r="AY3228">
        <v>62.102272999999997</v>
      </c>
      <c r="AZ3228">
        <v>61.243181999999997</v>
      </c>
      <c r="BA3228">
        <v>60.334091000000001</v>
      </c>
      <c r="BB3228">
        <v>60.190908999999998</v>
      </c>
      <c r="BC3228">
        <v>60.888635999999998</v>
      </c>
      <c r="BD3228">
        <v>63.165908999999999</v>
      </c>
      <c r="BE3228">
        <v>67.029544999999999</v>
      </c>
      <c r="BF3228">
        <v>70.377273000000002</v>
      </c>
      <c r="BG3228">
        <v>72.963635999999994</v>
      </c>
      <c r="BH3228">
        <v>76.093181999999999</v>
      </c>
      <c r="BI3228">
        <v>79.038635999999997</v>
      </c>
      <c r="BJ3228">
        <v>80.034091000000004</v>
      </c>
      <c r="BK3228">
        <v>79.822727</v>
      </c>
      <c r="BL3228">
        <v>79.325000000000003</v>
      </c>
      <c r="BM3228">
        <v>76.897727000000003</v>
      </c>
      <c r="BN3228">
        <v>73.952273000000005</v>
      </c>
      <c r="BO3228">
        <v>71.172726999999995</v>
      </c>
      <c r="BP3228">
        <v>69.968181999999999</v>
      </c>
      <c r="BQ3228">
        <v>69.900000000000006</v>
      </c>
      <c r="BR3228">
        <v>68.281818000000001</v>
      </c>
      <c r="BS3228">
        <v>-852.07010000000002</v>
      </c>
      <c r="BT3228">
        <v>-561.67370000000005</v>
      </c>
      <c r="BU3228">
        <v>-571.32169999999996</v>
      </c>
      <c r="BV3228">
        <v>-497.31119999999999</v>
      </c>
      <c r="BW3228">
        <v>-501.4425</v>
      </c>
      <c r="BX3228">
        <v>-510.73700000000002</v>
      </c>
      <c r="BY3228">
        <v>-444.66</v>
      </c>
      <c r="BZ3228">
        <v>140.64879999999999</v>
      </c>
      <c r="CA3228">
        <v>599.26589999999999</v>
      </c>
      <c r="CB3228">
        <v>708.38199999999995</v>
      </c>
      <c r="CC3228">
        <v>704.43209999999999</v>
      </c>
      <c r="CD3228">
        <v>520.91049999999996</v>
      </c>
      <c r="CE3228">
        <v>451.69990000000001</v>
      </c>
      <c r="CF3228">
        <v>429.02789999999999</v>
      </c>
      <c r="CG3228">
        <v>492.10210000000001</v>
      </c>
      <c r="CH3228">
        <v>348.12790000000001</v>
      </c>
      <c r="CI3228">
        <v>266.13060000000002</v>
      </c>
      <c r="CJ3228">
        <v>489.55950000000001</v>
      </c>
      <c r="CK3228">
        <v>1026.963</v>
      </c>
      <c r="CL3228">
        <v>672.72879999999998</v>
      </c>
      <c r="CM3228">
        <v>569.72149999999999</v>
      </c>
      <c r="CN3228">
        <v>520.90610000000004</v>
      </c>
      <c r="CO3228">
        <v>520.43290000000002</v>
      </c>
      <c r="CP3228">
        <v>530.69780000000003</v>
      </c>
      <c r="CQ3228">
        <v>3045.5970000000002</v>
      </c>
      <c r="CR3228">
        <v>1420.163</v>
      </c>
      <c r="CS3228">
        <v>1416.316</v>
      </c>
      <c r="CT3228">
        <v>1400.329</v>
      </c>
      <c r="CU3228">
        <v>1282.346</v>
      </c>
      <c r="CV3228">
        <v>1116.587</v>
      </c>
      <c r="CW3228">
        <v>699.51030000000003</v>
      </c>
      <c r="CX3228">
        <v>677.75369999999998</v>
      </c>
      <c r="CY3228">
        <v>1274.3900000000001</v>
      </c>
      <c r="CZ3228">
        <v>1785.9670000000001</v>
      </c>
      <c r="DA3228">
        <v>2102.2190000000001</v>
      </c>
      <c r="DB3228">
        <v>2692.9749999999999</v>
      </c>
      <c r="DC3228">
        <v>2863.4450000000002</v>
      </c>
      <c r="DD3228">
        <v>2962.9430000000002</v>
      </c>
      <c r="DE3228">
        <v>3127.7420000000002</v>
      </c>
      <c r="DF3228">
        <v>3092.5810000000001</v>
      </c>
      <c r="DG3228">
        <v>3268.2080000000001</v>
      </c>
      <c r="DH3228">
        <v>3476.4929999999999</v>
      </c>
      <c r="DI3228">
        <v>3282.346</v>
      </c>
      <c r="DJ3228">
        <v>3248.0940000000001</v>
      </c>
      <c r="DK3228">
        <v>4021.3679999999999</v>
      </c>
      <c r="DL3228">
        <v>3308.8910000000001</v>
      </c>
      <c r="DM3228">
        <v>3156.902</v>
      </c>
      <c r="DN3228">
        <v>3120.85</v>
      </c>
      <c r="DO3228">
        <v>19</v>
      </c>
      <c r="DP3228">
        <v>19</v>
      </c>
    </row>
    <row r="3229" spans="1:120" hidden="1" x14ac:dyDescent="0.25">
      <c r="A3229" t="str">
        <f t="shared" si="50"/>
        <v>Aggregator-Polaris Energy Services_Elect DA 1-4 (1PM-9PM) with Weekends_44490_19-19</v>
      </c>
      <c r="B3229" t="s">
        <v>62</v>
      </c>
      <c r="C3229" t="s">
        <v>223</v>
      </c>
      <c r="D3229" t="s">
        <v>61</v>
      </c>
      <c r="E3229" t="s">
        <v>61</v>
      </c>
      <c r="F3229" t="s">
        <v>168</v>
      </c>
      <c r="G3229" t="s">
        <v>61</v>
      </c>
      <c r="H3229" t="s">
        <v>61</v>
      </c>
      <c r="I3229" t="s">
        <v>61</v>
      </c>
      <c r="J3229" t="s">
        <v>61</v>
      </c>
      <c r="K3229" t="s">
        <v>264</v>
      </c>
      <c r="L3229" s="18">
        <v>44490</v>
      </c>
      <c r="M3229">
        <v>19</v>
      </c>
      <c r="N3229">
        <v>19</v>
      </c>
      <c r="O3229" t="s">
        <v>263</v>
      </c>
      <c r="P3229">
        <v>56</v>
      </c>
      <c r="Q3229">
        <v>56</v>
      </c>
      <c r="R3229">
        <v>0</v>
      </c>
      <c r="S3229">
        <v>0</v>
      </c>
      <c r="T3229">
        <v>0</v>
      </c>
      <c r="U3229">
        <v>1</v>
      </c>
      <c r="V3229">
        <v>1</v>
      </c>
      <c r="W3229">
        <v>3364.404</v>
      </c>
      <c r="X3229">
        <v>3795.674</v>
      </c>
      <c r="Y3229">
        <v>3796.451</v>
      </c>
      <c r="Z3229">
        <v>3795.8229999999999</v>
      </c>
      <c r="AA3229">
        <v>3858.9169999999999</v>
      </c>
      <c r="AB3229">
        <v>3873.2220000000002</v>
      </c>
      <c r="AC3229">
        <v>3792.8420000000001</v>
      </c>
      <c r="AD3229">
        <v>5144.28</v>
      </c>
      <c r="AE3229">
        <v>5784.1270000000004</v>
      </c>
      <c r="AF3229">
        <v>5848.5079999999998</v>
      </c>
      <c r="AG3229">
        <v>5945.9449999999997</v>
      </c>
      <c r="AH3229">
        <v>5966.3310000000001</v>
      </c>
      <c r="AI3229">
        <v>6082.6670000000004</v>
      </c>
      <c r="AJ3229">
        <v>6072.29</v>
      </c>
      <c r="AK3229">
        <v>6051.7870000000003</v>
      </c>
      <c r="AL3229">
        <v>5236.6469999999999</v>
      </c>
      <c r="AM3229">
        <v>3509.0920000000001</v>
      </c>
      <c r="AN3229">
        <v>3072.3910000000001</v>
      </c>
      <c r="AO3229">
        <v>645.44000000000005</v>
      </c>
      <c r="AP3229">
        <v>1791.441</v>
      </c>
      <c r="AQ3229">
        <v>2745.6869999999999</v>
      </c>
      <c r="AR3229">
        <v>2738.1840000000002</v>
      </c>
      <c r="AS3229">
        <v>2767.1129999999998</v>
      </c>
      <c r="AT3229">
        <v>2804.6770000000001</v>
      </c>
      <c r="AU3229">
        <v>62.706249999999997</v>
      </c>
      <c r="AV3229">
        <v>61.114286</v>
      </c>
      <c r="AW3229">
        <v>61.308928999999999</v>
      </c>
      <c r="AX3229">
        <v>60.251786000000003</v>
      </c>
      <c r="AY3229">
        <v>59.159821000000001</v>
      </c>
      <c r="AZ3229">
        <v>58.489286</v>
      </c>
      <c r="BA3229">
        <v>57.5</v>
      </c>
      <c r="BB3229">
        <v>57.188392999999998</v>
      </c>
      <c r="BC3229">
        <v>58.917856999999998</v>
      </c>
      <c r="BD3229">
        <v>61.307143000000003</v>
      </c>
      <c r="BE3229">
        <v>66.588392999999996</v>
      </c>
      <c r="BF3229">
        <v>72.291071000000002</v>
      </c>
      <c r="BG3229">
        <v>76.438393000000005</v>
      </c>
      <c r="BH3229">
        <v>78.702679000000003</v>
      </c>
      <c r="BI3229">
        <v>80.276786000000001</v>
      </c>
      <c r="BJ3229">
        <v>81.445536000000004</v>
      </c>
      <c r="BK3229">
        <v>81.844643000000005</v>
      </c>
      <c r="BL3229">
        <v>81.974999999999994</v>
      </c>
      <c r="BM3229">
        <v>79.952679000000003</v>
      </c>
      <c r="BN3229">
        <v>75.980356999999998</v>
      </c>
      <c r="BO3229">
        <v>71.961607000000001</v>
      </c>
      <c r="BP3229">
        <v>69.735714000000002</v>
      </c>
      <c r="BQ3229">
        <v>67.950892999999994</v>
      </c>
      <c r="BR3229">
        <v>65.605356999999998</v>
      </c>
      <c r="BS3229">
        <v>1157.184</v>
      </c>
      <c r="BT3229">
        <v>535.61490000000003</v>
      </c>
      <c r="BU3229">
        <v>539.00459999999998</v>
      </c>
      <c r="BV3229">
        <v>557.98490000000004</v>
      </c>
      <c r="BW3229">
        <v>500.79430000000002</v>
      </c>
      <c r="BX3229">
        <v>504.64760000000001</v>
      </c>
      <c r="BY3229">
        <v>601.02279999999996</v>
      </c>
      <c r="BZ3229">
        <v>-223.92740000000001</v>
      </c>
      <c r="CA3229">
        <v>-668.19839999999999</v>
      </c>
      <c r="CB3229">
        <v>-726.82839999999999</v>
      </c>
      <c r="CC3229">
        <v>-794.53390000000002</v>
      </c>
      <c r="CD3229">
        <v>-826.13919999999996</v>
      </c>
      <c r="CE3229">
        <v>-941.78049999999996</v>
      </c>
      <c r="CF3229">
        <v>-1042.0309999999999</v>
      </c>
      <c r="CG3229">
        <v>-1084.7760000000001</v>
      </c>
      <c r="CH3229">
        <v>-680.67759999999998</v>
      </c>
      <c r="CI3229">
        <v>846.94849999999997</v>
      </c>
      <c r="CJ3229">
        <v>1099.3820000000001</v>
      </c>
      <c r="CK3229">
        <v>3413.2469999999998</v>
      </c>
      <c r="CL3229">
        <v>2183.567</v>
      </c>
      <c r="CM3229">
        <v>1227.3330000000001</v>
      </c>
      <c r="CN3229">
        <v>1205.943</v>
      </c>
      <c r="CO3229">
        <v>1175.4580000000001</v>
      </c>
      <c r="CP3229">
        <v>1157.4110000000001</v>
      </c>
      <c r="CQ3229">
        <v>18264.97</v>
      </c>
      <c r="CR3229">
        <v>6017.2929999999997</v>
      </c>
      <c r="CS3229">
        <v>5738.7929999999997</v>
      </c>
      <c r="CT3229">
        <v>5689.3760000000002</v>
      </c>
      <c r="CU3229">
        <v>5566.5069999999996</v>
      </c>
      <c r="CV3229">
        <v>5365.3329999999996</v>
      </c>
      <c r="CW3229">
        <v>3364.2809999999999</v>
      </c>
      <c r="CX3229">
        <v>3012.0239999999999</v>
      </c>
      <c r="CY3229">
        <v>6425.9570000000003</v>
      </c>
      <c r="CZ3229">
        <v>7647.7169999999996</v>
      </c>
      <c r="DA3229">
        <v>9079.3719999999994</v>
      </c>
      <c r="DB3229">
        <v>10481.370000000001</v>
      </c>
      <c r="DC3229">
        <v>12335.24</v>
      </c>
      <c r="DD3229">
        <v>12513.85</v>
      </c>
      <c r="DE3229">
        <v>13408.69</v>
      </c>
      <c r="DF3229">
        <v>14672.6</v>
      </c>
      <c r="DG3229">
        <v>15042.85</v>
      </c>
      <c r="DH3229">
        <v>16176.19</v>
      </c>
      <c r="DI3229">
        <v>15337.08</v>
      </c>
      <c r="DJ3229">
        <v>16941.62</v>
      </c>
      <c r="DK3229">
        <v>17814.39</v>
      </c>
      <c r="DL3229">
        <v>15564.34</v>
      </c>
      <c r="DM3229">
        <v>15361.49</v>
      </c>
      <c r="DN3229">
        <v>15389.52</v>
      </c>
      <c r="DO3229">
        <v>19</v>
      </c>
      <c r="DP3229">
        <v>19</v>
      </c>
    </row>
    <row r="3230" spans="1:120" hidden="1" x14ac:dyDescent="0.25">
      <c r="A3230" t="str">
        <f t="shared" si="50"/>
        <v>OtherDR-No_Elect DA 1-4 (1PM-9PM) with Weekends_44490_19-19</v>
      </c>
      <c r="B3230" t="s">
        <v>62</v>
      </c>
      <c r="C3230" t="s">
        <v>323</v>
      </c>
      <c r="D3230" t="s">
        <v>61</v>
      </c>
      <c r="E3230" t="s">
        <v>61</v>
      </c>
      <c r="F3230" t="s">
        <v>61</v>
      </c>
      <c r="G3230" t="s">
        <v>61</v>
      </c>
      <c r="H3230" t="s">
        <v>61</v>
      </c>
      <c r="I3230" t="s">
        <v>97</v>
      </c>
      <c r="J3230" t="s">
        <v>61</v>
      </c>
      <c r="K3230" t="s">
        <v>264</v>
      </c>
      <c r="L3230" s="18">
        <v>44490</v>
      </c>
      <c r="M3230">
        <v>19</v>
      </c>
      <c r="N3230">
        <v>19</v>
      </c>
      <c r="O3230" t="s">
        <v>263</v>
      </c>
      <c r="P3230">
        <v>76</v>
      </c>
      <c r="Q3230">
        <v>76</v>
      </c>
      <c r="R3230">
        <v>0</v>
      </c>
      <c r="S3230">
        <v>0</v>
      </c>
      <c r="T3230">
        <v>0</v>
      </c>
      <c r="U3230">
        <v>0</v>
      </c>
      <c r="V3230">
        <v>0</v>
      </c>
      <c r="W3230">
        <v>5442.2430000000004</v>
      </c>
      <c r="X3230">
        <v>5655.3810000000003</v>
      </c>
      <c r="Y3230">
        <v>5654.8</v>
      </c>
      <c r="Z3230">
        <v>5665.5709999999999</v>
      </c>
      <c r="AA3230">
        <v>5723.7219999999998</v>
      </c>
      <c r="AB3230">
        <v>5818.7330000000002</v>
      </c>
      <c r="AC3230">
        <v>5762.5780000000004</v>
      </c>
      <c r="AD3230">
        <v>6501.1689999999999</v>
      </c>
      <c r="AE3230">
        <v>6841.9009999999998</v>
      </c>
      <c r="AF3230">
        <v>6723.1710000000003</v>
      </c>
      <c r="AG3230">
        <v>6673.8969999999999</v>
      </c>
      <c r="AH3230">
        <v>6928.4129999999996</v>
      </c>
      <c r="AI3230">
        <v>7098.4719999999998</v>
      </c>
      <c r="AJ3230">
        <v>7104.7340000000004</v>
      </c>
      <c r="AK3230">
        <v>7043.4480000000003</v>
      </c>
      <c r="AL3230">
        <v>6304.6819999999998</v>
      </c>
      <c r="AM3230">
        <v>4768.3320000000003</v>
      </c>
      <c r="AN3230">
        <v>4053.0347999999999</v>
      </c>
      <c r="AO3230">
        <v>1063.4145000000001</v>
      </c>
      <c r="AP3230">
        <v>2535.855</v>
      </c>
      <c r="AQ3230">
        <v>3596.201</v>
      </c>
      <c r="AR3230">
        <v>3641.35</v>
      </c>
      <c r="AS3230">
        <v>3648.5855000000001</v>
      </c>
      <c r="AT3230">
        <v>3701.5239999999999</v>
      </c>
      <c r="AU3230">
        <v>63.694000000000003</v>
      </c>
      <c r="AV3230">
        <v>61.969332999999999</v>
      </c>
      <c r="AW3230">
        <v>61.985332999999997</v>
      </c>
      <c r="AX3230">
        <v>60.98</v>
      </c>
      <c r="AY3230">
        <v>60.063333</v>
      </c>
      <c r="AZ3230">
        <v>59.328667000000003</v>
      </c>
      <c r="BA3230">
        <v>58.357332999999997</v>
      </c>
      <c r="BB3230">
        <v>58.094667000000001</v>
      </c>
      <c r="BC3230">
        <v>59.512667</v>
      </c>
      <c r="BD3230">
        <v>61.874667000000002</v>
      </c>
      <c r="BE3230">
        <v>66.743333000000007</v>
      </c>
      <c r="BF3230">
        <v>71.747332999999998</v>
      </c>
      <c r="BG3230">
        <v>75.418666999999999</v>
      </c>
      <c r="BH3230">
        <v>77.929333</v>
      </c>
      <c r="BI3230">
        <v>79.912666999999999</v>
      </c>
      <c r="BJ3230">
        <v>81.027332999999999</v>
      </c>
      <c r="BK3230">
        <v>81.241332999999997</v>
      </c>
      <c r="BL3230">
        <v>81.184667000000005</v>
      </c>
      <c r="BM3230">
        <v>79.048666999999995</v>
      </c>
      <c r="BN3230">
        <v>75.382666999999998</v>
      </c>
      <c r="BO3230">
        <v>71.730666999999997</v>
      </c>
      <c r="BP3230">
        <v>69.811333000000005</v>
      </c>
      <c r="BQ3230">
        <v>68.554666999999995</v>
      </c>
      <c r="BR3230">
        <v>66.426666999999995</v>
      </c>
      <c r="BS3230">
        <v>141.8862</v>
      </c>
      <c r="BT3230">
        <v>-100.6217</v>
      </c>
      <c r="BU3230">
        <v>-107.0087</v>
      </c>
      <c r="BV3230">
        <v>-13.918430000000001</v>
      </c>
      <c r="BW3230">
        <v>-75.139120000000005</v>
      </c>
      <c r="BX3230">
        <v>-80.817830000000001</v>
      </c>
      <c r="BY3230">
        <v>136.81620000000001</v>
      </c>
      <c r="BZ3230">
        <v>-32.139270000000003</v>
      </c>
      <c r="CA3230">
        <v>-65.663960000000003</v>
      </c>
      <c r="CB3230">
        <v>102.6952</v>
      </c>
      <c r="CC3230">
        <v>170.09450000000001</v>
      </c>
      <c r="CD3230">
        <v>-61.388010000000001</v>
      </c>
      <c r="CE3230">
        <v>-246.27369999999999</v>
      </c>
      <c r="CF3230">
        <v>-384.17720000000003</v>
      </c>
      <c r="CG3230">
        <v>-383.0265</v>
      </c>
      <c r="CH3230">
        <v>-140.8526</v>
      </c>
      <c r="CI3230">
        <v>1104.999</v>
      </c>
      <c r="CJ3230">
        <v>1572.3620000000001</v>
      </c>
      <c r="CK3230">
        <v>4423.5910000000003</v>
      </c>
      <c r="CL3230">
        <v>2839.674</v>
      </c>
      <c r="CM3230">
        <v>1780.0319999999999</v>
      </c>
      <c r="CN3230">
        <v>1708.0889999999999</v>
      </c>
      <c r="CO3230">
        <v>1676.5889999999999</v>
      </c>
      <c r="CP3230">
        <v>1668.9179999999999</v>
      </c>
      <c r="CQ3230">
        <v>19769.39</v>
      </c>
      <c r="CR3230">
        <v>6739.0940000000001</v>
      </c>
      <c r="CS3230">
        <v>6457.0730000000003</v>
      </c>
      <c r="CT3230">
        <v>6392.1580000000004</v>
      </c>
      <c r="CU3230">
        <v>6152.076</v>
      </c>
      <c r="CV3230">
        <v>5786.6769999999997</v>
      </c>
      <c r="CW3230">
        <v>3728.9270000000001</v>
      </c>
      <c r="CX3230">
        <v>3326.8919999999998</v>
      </c>
      <c r="CY3230">
        <v>7068.9269999999997</v>
      </c>
      <c r="CZ3230">
        <v>8614.6659999999993</v>
      </c>
      <c r="DA3230">
        <v>10293.549999999999</v>
      </c>
      <c r="DB3230">
        <v>12053.06</v>
      </c>
      <c r="DC3230">
        <v>14095.4</v>
      </c>
      <c r="DD3230">
        <v>14386.53</v>
      </c>
      <c r="DE3230">
        <v>15301.83</v>
      </c>
      <c r="DF3230">
        <v>16379.64</v>
      </c>
      <c r="DG3230">
        <v>16898.189999999999</v>
      </c>
      <c r="DH3230">
        <v>18189.09</v>
      </c>
      <c r="DI3230">
        <v>17154.55</v>
      </c>
      <c r="DJ3230">
        <v>18722.060000000001</v>
      </c>
      <c r="DK3230">
        <v>20380.98</v>
      </c>
      <c r="DL3230">
        <v>17414.919999999998</v>
      </c>
      <c r="DM3230">
        <v>17059.07</v>
      </c>
      <c r="DN3230">
        <v>17053.580000000002</v>
      </c>
      <c r="DO3230">
        <v>19</v>
      </c>
      <c r="DP3230">
        <v>19</v>
      </c>
    </row>
    <row r="3231" spans="1:120" hidden="1" x14ac:dyDescent="0.25">
      <c r="A3231" t="str">
        <f t="shared" si="50"/>
        <v>Size_Grp-Below 20 kW_Elect DA 1-4 (1PM-9PM) with Weekends_44490_19-19</v>
      </c>
      <c r="B3231" t="s">
        <v>62</v>
      </c>
      <c r="C3231" t="s">
        <v>259</v>
      </c>
      <c r="D3231" t="s">
        <v>61</v>
      </c>
      <c r="E3231" t="s">
        <v>61</v>
      </c>
      <c r="F3231" t="s">
        <v>61</v>
      </c>
      <c r="G3231" t="s">
        <v>61</v>
      </c>
      <c r="H3231" t="s">
        <v>61</v>
      </c>
      <c r="I3231" t="s">
        <v>61</v>
      </c>
      <c r="J3231" t="s">
        <v>260</v>
      </c>
      <c r="K3231" t="s">
        <v>264</v>
      </c>
      <c r="L3231" s="18">
        <v>44490</v>
      </c>
      <c r="M3231">
        <v>19</v>
      </c>
      <c r="N3231">
        <v>19</v>
      </c>
      <c r="O3231" t="s">
        <v>263</v>
      </c>
      <c r="P3231">
        <v>1</v>
      </c>
      <c r="Q3231">
        <v>1</v>
      </c>
      <c r="R3231">
        <v>0</v>
      </c>
      <c r="S3231">
        <v>0</v>
      </c>
      <c r="T3231">
        <v>1</v>
      </c>
      <c r="U3231">
        <v>0</v>
      </c>
      <c r="V3231">
        <v>1</v>
      </c>
      <c r="DO3231">
        <v>19</v>
      </c>
      <c r="DP3231">
        <v>19</v>
      </c>
    </row>
    <row r="3232" spans="1:120" hidden="1" x14ac:dyDescent="0.25">
      <c r="A3232" t="str">
        <f t="shared" si="50"/>
        <v>sublap_id-SLAP_PGF1_Elect DA 1-4 (1PM-9PM) with Weekends_44490_19-19</v>
      </c>
      <c r="B3232" t="s">
        <v>62</v>
      </c>
      <c r="C3232" t="s">
        <v>289</v>
      </c>
      <c r="D3232" t="s">
        <v>61</v>
      </c>
      <c r="E3232" t="s">
        <v>290</v>
      </c>
      <c r="F3232" t="s">
        <v>61</v>
      </c>
      <c r="G3232" t="s">
        <v>61</v>
      </c>
      <c r="H3232" t="s">
        <v>61</v>
      </c>
      <c r="I3232" t="s">
        <v>61</v>
      </c>
      <c r="J3232" t="s">
        <v>61</v>
      </c>
      <c r="K3232" t="s">
        <v>264</v>
      </c>
      <c r="L3232" s="18">
        <v>44490</v>
      </c>
      <c r="M3232">
        <v>19</v>
      </c>
      <c r="N3232">
        <v>19</v>
      </c>
      <c r="O3232" t="s">
        <v>263</v>
      </c>
      <c r="P3232">
        <v>23</v>
      </c>
      <c r="Q3232">
        <v>23</v>
      </c>
      <c r="R3232">
        <v>0</v>
      </c>
      <c r="S3232">
        <v>1</v>
      </c>
      <c r="T3232">
        <v>0</v>
      </c>
      <c r="U3232">
        <v>1</v>
      </c>
      <c r="V3232">
        <v>1</v>
      </c>
      <c r="W3232">
        <v>2077.9989999999998</v>
      </c>
      <c r="X3232">
        <v>1859.867</v>
      </c>
      <c r="Y3232">
        <v>1858.4290000000001</v>
      </c>
      <c r="Z3232">
        <v>1869.9079999999999</v>
      </c>
      <c r="AA3232">
        <v>1865.0450000000001</v>
      </c>
      <c r="AB3232">
        <v>1945.511</v>
      </c>
      <c r="AC3232">
        <v>1970.6959999999999</v>
      </c>
      <c r="AD3232">
        <v>1503.4490000000001</v>
      </c>
      <c r="AE3232">
        <v>1203.374</v>
      </c>
      <c r="AF3232">
        <v>1124.903</v>
      </c>
      <c r="AG3232">
        <v>1115.7919999999999</v>
      </c>
      <c r="AH3232">
        <v>1348.242</v>
      </c>
      <c r="AI3232">
        <v>1401.0050000000001</v>
      </c>
      <c r="AJ3232">
        <v>1415.9639999999999</v>
      </c>
      <c r="AK3232">
        <v>1374.3009999999999</v>
      </c>
      <c r="AL3232">
        <v>1306.0350000000001</v>
      </c>
      <c r="AM3232">
        <v>1259.4000000000001</v>
      </c>
      <c r="AN3232">
        <v>980.64380000000006</v>
      </c>
      <c r="AO3232">
        <v>417.97449999999998</v>
      </c>
      <c r="AP3232">
        <v>744.41399999999999</v>
      </c>
      <c r="AQ3232">
        <v>850.51400000000001</v>
      </c>
      <c r="AR3232">
        <v>903.16600000000005</v>
      </c>
      <c r="AS3232">
        <v>881.47249999999997</v>
      </c>
      <c r="AT3232">
        <v>896.84699999999998</v>
      </c>
      <c r="AU3232">
        <v>65.929545000000005</v>
      </c>
      <c r="AV3232">
        <v>63.877273000000002</v>
      </c>
      <c r="AW3232">
        <v>63.497726999999998</v>
      </c>
      <c r="AX3232">
        <v>62.604545000000002</v>
      </c>
      <c r="AY3232">
        <v>62.102272999999997</v>
      </c>
      <c r="AZ3232">
        <v>61.243181999999997</v>
      </c>
      <c r="BA3232">
        <v>60.334091000000001</v>
      </c>
      <c r="BB3232">
        <v>60.190908999999998</v>
      </c>
      <c r="BC3232">
        <v>60.888635999999998</v>
      </c>
      <c r="BD3232">
        <v>63.165908999999999</v>
      </c>
      <c r="BE3232">
        <v>67.029544999999999</v>
      </c>
      <c r="BF3232">
        <v>70.377273000000002</v>
      </c>
      <c r="BG3232">
        <v>72.963635999999994</v>
      </c>
      <c r="BH3232">
        <v>76.093181999999999</v>
      </c>
      <c r="BI3232">
        <v>79.038635999999997</v>
      </c>
      <c r="BJ3232">
        <v>80.034091000000004</v>
      </c>
      <c r="BK3232">
        <v>79.822727</v>
      </c>
      <c r="BL3232">
        <v>79.325000000000003</v>
      </c>
      <c r="BM3232">
        <v>76.897727000000003</v>
      </c>
      <c r="BN3232">
        <v>73.952273000000005</v>
      </c>
      <c r="BO3232">
        <v>71.172726999999995</v>
      </c>
      <c r="BP3232">
        <v>69.968181999999999</v>
      </c>
      <c r="BQ3232">
        <v>69.900000000000006</v>
      </c>
      <c r="BR3232">
        <v>68.281818000000001</v>
      </c>
      <c r="BS3232">
        <v>-852.07010000000002</v>
      </c>
      <c r="BT3232">
        <v>-561.67370000000005</v>
      </c>
      <c r="BU3232">
        <v>-571.32169999999996</v>
      </c>
      <c r="BV3232">
        <v>-497.31119999999999</v>
      </c>
      <c r="BW3232">
        <v>-501.4425</v>
      </c>
      <c r="BX3232">
        <v>-510.73700000000002</v>
      </c>
      <c r="BY3232">
        <v>-444.66</v>
      </c>
      <c r="BZ3232">
        <v>140.64879999999999</v>
      </c>
      <c r="CA3232">
        <v>599.26589999999999</v>
      </c>
      <c r="CB3232">
        <v>708.38199999999995</v>
      </c>
      <c r="CC3232">
        <v>704.43209999999999</v>
      </c>
      <c r="CD3232">
        <v>520.91049999999996</v>
      </c>
      <c r="CE3232">
        <v>451.69990000000001</v>
      </c>
      <c r="CF3232">
        <v>429.02789999999999</v>
      </c>
      <c r="CG3232">
        <v>492.10210000000001</v>
      </c>
      <c r="CH3232">
        <v>348.12790000000001</v>
      </c>
      <c r="CI3232">
        <v>266.13060000000002</v>
      </c>
      <c r="CJ3232">
        <v>489.55950000000001</v>
      </c>
      <c r="CK3232">
        <v>1026.963</v>
      </c>
      <c r="CL3232">
        <v>672.72879999999998</v>
      </c>
      <c r="CM3232">
        <v>569.72149999999999</v>
      </c>
      <c r="CN3232">
        <v>520.90610000000004</v>
      </c>
      <c r="CO3232">
        <v>520.43290000000002</v>
      </c>
      <c r="CP3232">
        <v>530.69780000000003</v>
      </c>
      <c r="CQ3232">
        <v>3045.5970000000002</v>
      </c>
      <c r="CR3232">
        <v>1420.163</v>
      </c>
      <c r="CS3232">
        <v>1416.316</v>
      </c>
      <c r="CT3232">
        <v>1400.329</v>
      </c>
      <c r="CU3232">
        <v>1282.346</v>
      </c>
      <c r="CV3232">
        <v>1116.587</v>
      </c>
      <c r="CW3232">
        <v>699.51030000000003</v>
      </c>
      <c r="CX3232">
        <v>677.75369999999998</v>
      </c>
      <c r="CY3232">
        <v>1274.3900000000001</v>
      </c>
      <c r="CZ3232">
        <v>1785.9670000000001</v>
      </c>
      <c r="DA3232">
        <v>2102.2190000000001</v>
      </c>
      <c r="DB3232">
        <v>2692.9749999999999</v>
      </c>
      <c r="DC3232">
        <v>2863.4450000000002</v>
      </c>
      <c r="DD3232">
        <v>2962.9430000000002</v>
      </c>
      <c r="DE3232">
        <v>3127.7420000000002</v>
      </c>
      <c r="DF3232">
        <v>3092.5810000000001</v>
      </c>
      <c r="DG3232">
        <v>3268.2080000000001</v>
      </c>
      <c r="DH3232">
        <v>3476.4929999999999</v>
      </c>
      <c r="DI3232">
        <v>3282.346</v>
      </c>
      <c r="DJ3232">
        <v>3248.0940000000001</v>
      </c>
      <c r="DK3232">
        <v>4021.3679999999999</v>
      </c>
      <c r="DL3232">
        <v>3308.8910000000001</v>
      </c>
      <c r="DM3232">
        <v>3156.902</v>
      </c>
      <c r="DN3232">
        <v>3120.85</v>
      </c>
      <c r="DO3232">
        <v>19</v>
      </c>
      <c r="DP3232">
        <v>19</v>
      </c>
    </row>
    <row r="3233" spans="1:120" hidden="1" x14ac:dyDescent="0.25">
      <c r="A3233" t="str">
        <f t="shared" si="50"/>
        <v>Industry_Type-3. Wholesale, Transport, other utilities_Elect DA 1-4 (1PM-9PM) with Weekends_44490_19-19</v>
      </c>
      <c r="B3233" t="s">
        <v>62</v>
      </c>
      <c r="C3233" t="s">
        <v>202</v>
      </c>
      <c r="D3233" t="s">
        <v>61</v>
      </c>
      <c r="E3233" t="s">
        <v>61</v>
      </c>
      <c r="F3233" t="s">
        <v>61</v>
      </c>
      <c r="G3233" t="s">
        <v>31</v>
      </c>
      <c r="H3233" t="s">
        <v>61</v>
      </c>
      <c r="I3233" t="s">
        <v>61</v>
      </c>
      <c r="J3233" t="s">
        <v>61</v>
      </c>
      <c r="K3233" t="s">
        <v>264</v>
      </c>
      <c r="L3233" s="18">
        <v>44490</v>
      </c>
      <c r="M3233">
        <v>19</v>
      </c>
      <c r="N3233">
        <v>19</v>
      </c>
      <c r="O3233" t="s">
        <v>263</v>
      </c>
      <c r="P3233">
        <v>9</v>
      </c>
      <c r="Q3233">
        <v>9</v>
      </c>
      <c r="R3233">
        <v>0</v>
      </c>
      <c r="S3233">
        <v>0</v>
      </c>
      <c r="T3233">
        <v>1</v>
      </c>
      <c r="U3233">
        <v>1</v>
      </c>
      <c r="V3233">
        <v>1</v>
      </c>
      <c r="W3233">
        <v>1198.8620000000001</v>
      </c>
      <c r="X3233">
        <v>1204.588</v>
      </c>
      <c r="Y3233">
        <v>1204.3630000000001</v>
      </c>
      <c r="Z3233">
        <v>1203.797</v>
      </c>
      <c r="AA3233">
        <v>1203.356</v>
      </c>
      <c r="AB3233">
        <v>1202.8620000000001</v>
      </c>
      <c r="AC3233">
        <v>1202.4549999999999</v>
      </c>
      <c r="AD3233">
        <v>1204.3789999999999</v>
      </c>
      <c r="AE3233">
        <v>1205.491</v>
      </c>
      <c r="AF3233">
        <v>1204.3820000000001</v>
      </c>
      <c r="AG3233">
        <v>1205.912</v>
      </c>
      <c r="AH3233">
        <v>1207.9490000000001</v>
      </c>
      <c r="AI3233">
        <v>1206.7249999999999</v>
      </c>
      <c r="AJ3233">
        <v>1205.327</v>
      </c>
      <c r="AK3233">
        <v>1205.2460000000001</v>
      </c>
      <c r="AL3233">
        <v>1205.5450000000001</v>
      </c>
      <c r="AM3233">
        <v>1205.328</v>
      </c>
      <c r="AN3233">
        <v>1109.377</v>
      </c>
      <c r="AO3233">
        <v>0.251</v>
      </c>
      <c r="AP3233">
        <v>538.49599999999998</v>
      </c>
      <c r="AQ3233">
        <v>1211.5820000000001</v>
      </c>
      <c r="AR3233">
        <v>1214.9179999999999</v>
      </c>
      <c r="AS3233">
        <v>1215.605</v>
      </c>
      <c r="AT3233">
        <v>1215.491</v>
      </c>
      <c r="AU3233">
        <v>65.188889000000003</v>
      </c>
      <c r="AV3233">
        <v>63.733333000000002</v>
      </c>
      <c r="AW3233">
        <v>63.327778000000002</v>
      </c>
      <c r="AX3233">
        <v>62.488889</v>
      </c>
      <c r="AY3233">
        <v>61.533332999999999</v>
      </c>
      <c r="AZ3233">
        <v>60.344444000000003</v>
      </c>
      <c r="BA3233">
        <v>59.027777999999998</v>
      </c>
      <c r="BB3233">
        <v>58.688889000000003</v>
      </c>
      <c r="BC3233">
        <v>59.9</v>
      </c>
      <c r="BD3233">
        <v>62.616667</v>
      </c>
      <c r="BE3233">
        <v>68.088888999999995</v>
      </c>
      <c r="BF3233">
        <v>73.327777999999995</v>
      </c>
      <c r="BG3233">
        <v>76.411111000000005</v>
      </c>
      <c r="BH3233">
        <v>78.238889</v>
      </c>
      <c r="BI3233">
        <v>80.222222000000002</v>
      </c>
      <c r="BJ3233">
        <v>81.2</v>
      </c>
      <c r="BK3233">
        <v>81.244444000000001</v>
      </c>
      <c r="BL3233">
        <v>81.211111000000002</v>
      </c>
      <c r="BM3233">
        <v>79.488889</v>
      </c>
      <c r="BN3233">
        <v>75.816666999999995</v>
      </c>
      <c r="BO3233">
        <v>71.988889</v>
      </c>
      <c r="BP3233">
        <v>70.172222000000005</v>
      </c>
      <c r="BQ3233">
        <v>69.833332999999996</v>
      </c>
      <c r="BR3233">
        <v>67.733333000000002</v>
      </c>
      <c r="BS3233">
        <v>-9.3063870000000009</v>
      </c>
      <c r="BT3233">
        <v>1.967462</v>
      </c>
      <c r="BU3233">
        <v>2.0610430000000002</v>
      </c>
      <c r="BV3233">
        <v>3.3612419999999998</v>
      </c>
      <c r="BW3233">
        <v>3.4601600000000001</v>
      </c>
      <c r="BX3233">
        <v>3.6137169999999998</v>
      </c>
      <c r="BY3233">
        <v>6.1325890000000003</v>
      </c>
      <c r="BZ3233">
        <v>0.82320899999999997</v>
      </c>
      <c r="CA3233">
        <v>-4.5454290000000004</v>
      </c>
      <c r="CB3233">
        <v>-9.2095040000000008</v>
      </c>
      <c r="CC3233">
        <v>-6.6837260000000001</v>
      </c>
      <c r="CD3233">
        <v>-5.1962279999999996</v>
      </c>
      <c r="CE3233">
        <v>-10.475770000000001</v>
      </c>
      <c r="CF3233">
        <v>-13.781639999999999</v>
      </c>
      <c r="CG3233">
        <v>-16.621680000000001</v>
      </c>
      <c r="CH3233">
        <v>-13.85012</v>
      </c>
      <c r="CI3233">
        <v>-13.08896</v>
      </c>
      <c r="CJ3233">
        <v>85.270979999999994</v>
      </c>
      <c r="CK3233">
        <v>1198.33</v>
      </c>
      <c r="CL3233">
        <v>661.40830000000005</v>
      </c>
      <c r="CM3233">
        <v>-9.8203870000000002</v>
      </c>
      <c r="CN3233">
        <v>-9.6605600000000003</v>
      </c>
      <c r="CO3233">
        <v>-12.339359999999999</v>
      </c>
      <c r="CP3233">
        <v>-11.458729999999999</v>
      </c>
      <c r="CQ3233">
        <v>150.69110000000001</v>
      </c>
      <c r="CR3233">
        <v>14.927020000000001</v>
      </c>
      <c r="CS3233">
        <v>14.118550000000001</v>
      </c>
      <c r="CT3233">
        <v>15.074719999999999</v>
      </c>
      <c r="CU3233">
        <v>15.03077</v>
      </c>
      <c r="CV3233">
        <v>15.03532</v>
      </c>
      <c r="CW3233">
        <v>9.5223130000000005</v>
      </c>
      <c r="CX3233">
        <v>11.76615</v>
      </c>
      <c r="CY3233">
        <v>22.28585</v>
      </c>
      <c r="CZ3233">
        <v>51.289349999999999</v>
      </c>
      <c r="DA3233">
        <v>146.32749999999999</v>
      </c>
      <c r="DB3233">
        <v>194.2192</v>
      </c>
      <c r="DC3233">
        <v>288.51920000000001</v>
      </c>
      <c r="DD3233">
        <v>296.06490000000002</v>
      </c>
      <c r="DE3233">
        <v>320.38639999999998</v>
      </c>
      <c r="DF3233">
        <v>296.53469999999999</v>
      </c>
      <c r="DG3233">
        <v>293.77999999999997</v>
      </c>
      <c r="DH3233">
        <v>294.51549999999997</v>
      </c>
      <c r="DI3233">
        <v>302.74349999999998</v>
      </c>
      <c r="DJ3233">
        <v>317.55110000000002</v>
      </c>
      <c r="DK3233">
        <v>320.25909999999999</v>
      </c>
      <c r="DL3233">
        <v>316.98160000000001</v>
      </c>
      <c r="DM3233">
        <v>315.89389999999997</v>
      </c>
      <c r="DN3233">
        <v>316.1463</v>
      </c>
      <c r="DO3233">
        <v>19</v>
      </c>
      <c r="DP3233">
        <v>19</v>
      </c>
    </row>
    <row r="3234" spans="1:120" x14ac:dyDescent="0.25">
      <c r="A3234" t="str">
        <f t="shared" si="50"/>
        <v>AutoDR-No_Elect DA 1-4 (1PM-9PM) with Weekends_44490_19-19</v>
      </c>
      <c r="B3234" t="s">
        <v>62</v>
      </c>
      <c r="C3234" t="s">
        <v>321</v>
      </c>
      <c r="D3234" t="s">
        <v>61</v>
      </c>
      <c r="E3234" t="s">
        <v>61</v>
      </c>
      <c r="F3234" t="s">
        <v>61</v>
      </c>
      <c r="G3234" t="s">
        <v>61</v>
      </c>
      <c r="H3234" t="s">
        <v>97</v>
      </c>
      <c r="I3234" t="s">
        <v>61</v>
      </c>
      <c r="J3234" t="s">
        <v>61</v>
      </c>
      <c r="K3234" t="s">
        <v>264</v>
      </c>
      <c r="L3234" s="18">
        <v>44490</v>
      </c>
      <c r="M3234">
        <v>19</v>
      </c>
      <c r="N3234">
        <v>19</v>
      </c>
      <c r="O3234" t="s">
        <v>263</v>
      </c>
      <c r="P3234">
        <v>36</v>
      </c>
      <c r="Q3234">
        <v>36</v>
      </c>
      <c r="R3234">
        <v>0</v>
      </c>
      <c r="S3234">
        <v>1</v>
      </c>
      <c r="T3234">
        <v>0</v>
      </c>
      <c r="U3234">
        <v>0</v>
      </c>
      <c r="V3234">
        <v>1</v>
      </c>
      <c r="W3234">
        <v>2454.6390000000001</v>
      </c>
      <c r="X3234">
        <v>2407.9870000000001</v>
      </c>
      <c r="Y3234">
        <v>2406.509</v>
      </c>
      <c r="Z3234">
        <v>2418.0279999999998</v>
      </c>
      <c r="AA3234">
        <v>2477.9250000000002</v>
      </c>
      <c r="AB3234">
        <v>2571.8710000000001</v>
      </c>
      <c r="AC3234">
        <v>2636.8560000000002</v>
      </c>
      <c r="AD3234">
        <v>2856.8890000000001</v>
      </c>
      <c r="AE3234">
        <v>2705.614</v>
      </c>
      <c r="AF3234">
        <v>2718.0630000000001</v>
      </c>
      <c r="AG3234">
        <v>2845.4319999999998</v>
      </c>
      <c r="AH3234">
        <v>3076.7620000000002</v>
      </c>
      <c r="AI3234">
        <v>3158.8449999999998</v>
      </c>
      <c r="AJ3234">
        <v>3174.6840000000002</v>
      </c>
      <c r="AK3234">
        <v>3131.1410000000001</v>
      </c>
      <c r="AL3234">
        <v>2813.2750000000001</v>
      </c>
      <c r="AM3234">
        <v>2004.12</v>
      </c>
      <c r="AN3234">
        <v>1708.4438</v>
      </c>
      <c r="AO3234">
        <v>800.69449999999995</v>
      </c>
      <c r="AP3234">
        <v>1498.7339999999999</v>
      </c>
      <c r="AQ3234">
        <v>1654.9939999999999</v>
      </c>
      <c r="AR3234">
        <v>1707.326</v>
      </c>
      <c r="AS3234">
        <v>1686.5525</v>
      </c>
      <c r="AT3234">
        <v>1691.6869999999999</v>
      </c>
      <c r="AU3234">
        <v>64.059721999999994</v>
      </c>
      <c r="AV3234">
        <v>62.263888999999999</v>
      </c>
      <c r="AW3234">
        <v>62.220832999999999</v>
      </c>
      <c r="AX3234">
        <v>61.230556</v>
      </c>
      <c r="AY3234">
        <v>60.393056000000001</v>
      </c>
      <c r="AZ3234">
        <v>59.651389000000002</v>
      </c>
      <c r="BA3234">
        <v>58.704166999999998</v>
      </c>
      <c r="BB3234">
        <v>58.466667000000001</v>
      </c>
      <c r="BC3234">
        <v>59.756943999999997</v>
      </c>
      <c r="BD3234">
        <v>62.090277999999998</v>
      </c>
      <c r="BE3234">
        <v>66.748610999999997</v>
      </c>
      <c r="BF3234">
        <v>71.433333000000005</v>
      </c>
      <c r="BG3234">
        <v>74.922222000000005</v>
      </c>
      <c r="BH3234">
        <v>77.573611</v>
      </c>
      <c r="BI3234">
        <v>79.737499999999997</v>
      </c>
      <c r="BJ3234">
        <v>80.834721999999999</v>
      </c>
      <c r="BK3234">
        <v>80.974999999999994</v>
      </c>
      <c r="BL3234">
        <v>80.834721999999999</v>
      </c>
      <c r="BM3234">
        <v>78.629166999999995</v>
      </c>
      <c r="BN3234">
        <v>75.098611000000005</v>
      </c>
      <c r="BO3234">
        <v>71.616667000000007</v>
      </c>
      <c r="BP3234">
        <v>69.827777999999995</v>
      </c>
      <c r="BQ3234">
        <v>68.761111</v>
      </c>
      <c r="BR3234">
        <v>66.727778000000001</v>
      </c>
      <c r="BS3234">
        <v>-161.62260000000001</v>
      </c>
      <c r="BT3234">
        <v>-56.296120000000002</v>
      </c>
      <c r="BU3234">
        <v>-64.044529999999995</v>
      </c>
      <c r="BV3234">
        <v>-68.066919999999996</v>
      </c>
      <c r="BW3234">
        <v>-133.7646</v>
      </c>
      <c r="BX3234">
        <v>-153.52969999999999</v>
      </c>
      <c r="BY3234">
        <v>-229.774</v>
      </c>
      <c r="BZ3234">
        <v>-56.93056</v>
      </c>
      <c r="CA3234">
        <v>273.64159999999998</v>
      </c>
      <c r="CB3234">
        <v>279.3322</v>
      </c>
      <c r="CC3234">
        <v>134.96369999999999</v>
      </c>
      <c r="CD3234">
        <v>-26.87537</v>
      </c>
      <c r="CE3234">
        <v>-147.1694</v>
      </c>
      <c r="CF3234">
        <v>-141.67150000000001</v>
      </c>
      <c r="CG3234">
        <v>-68.160899999999998</v>
      </c>
      <c r="CH3234">
        <v>-222.93430000000001</v>
      </c>
      <c r="CI3234">
        <v>395.96899999999999</v>
      </c>
      <c r="CJ3234">
        <v>611.25319999999999</v>
      </c>
      <c r="CK3234">
        <v>1417.6320000000001</v>
      </c>
      <c r="CL3234">
        <v>597.87450000000001</v>
      </c>
      <c r="CM3234">
        <v>418.62189999999998</v>
      </c>
      <c r="CN3234">
        <v>367.27730000000003</v>
      </c>
      <c r="CO3234">
        <v>368.899</v>
      </c>
      <c r="CP3234">
        <v>397.45949999999999</v>
      </c>
      <c r="CQ3234">
        <v>7407.2550000000001</v>
      </c>
      <c r="CR3234">
        <v>3161.1010000000001</v>
      </c>
      <c r="CS3234">
        <v>3153.652</v>
      </c>
      <c r="CT3234">
        <v>3084.835</v>
      </c>
      <c r="CU3234">
        <v>2937.7890000000002</v>
      </c>
      <c r="CV3234">
        <v>2745.808</v>
      </c>
      <c r="CW3234">
        <v>1564.5150000000001</v>
      </c>
      <c r="CX3234">
        <v>1780.6579999999999</v>
      </c>
      <c r="CY3234">
        <v>2730.3939999999998</v>
      </c>
      <c r="CZ3234">
        <v>3504.0729999999999</v>
      </c>
      <c r="DA3234">
        <v>4047.846</v>
      </c>
      <c r="DB3234">
        <v>4787.2920000000004</v>
      </c>
      <c r="DC3234">
        <v>4931.2979999999998</v>
      </c>
      <c r="DD3234">
        <v>4984.7470000000003</v>
      </c>
      <c r="DE3234">
        <v>5440.3630000000003</v>
      </c>
      <c r="DF3234">
        <v>6498.4030000000002</v>
      </c>
      <c r="DG3234">
        <v>6982.5140000000001</v>
      </c>
      <c r="DH3234">
        <v>7313.4520000000002</v>
      </c>
      <c r="DI3234">
        <v>7061.5770000000002</v>
      </c>
      <c r="DJ3234">
        <v>7533.826</v>
      </c>
      <c r="DK3234">
        <v>8238.4860000000008</v>
      </c>
      <c r="DL3234">
        <v>7217.7759999999998</v>
      </c>
      <c r="DM3234">
        <v>7138.8010000000004</v>
      </c>
      <c r="DN3234">
        <v>7094.0720000000001</v>
      </c>
      <c r="DO3234">
        <v>19</v>
      </c>
      <c r="DP3234">
        <v>19</v>
      </c>
    </row>
    <row r="3235" spans="1:120" x14ac:dyDescent="0.25">
      <c r="A3235" t="str">
        <f t="shared" si="50"/>
        <v>AutoDR-Yes_Elect DA 1-4 (1PM-9PM) with Weekends_44490_19-19</v>
      </c>
      <c r="B3235" t="s">
        <v>62</v>
      </c>
      <c r="C3235" t="s">
        <v>322</v>
      </c>
      <c r="D3235" t="s">
        <v>61</v>
      </c>
      <c r="E3235" t="s">
        <v>61</v>
      </c>
      <c r="F3235" t="s">
        <v>61</v>
      </c>
      <c r="G3235" t="s">
        <v>61</v>
      </c>
      <c r="H3235" t="s">
        <v>98</v>
      </c>
      <c r="I3235" t="s">
        <v>61</v>
      </c>
      <c r="J3235" t="s">
        <v>61</v>
      </c>
      <c r="K3235" t="s">
        <v>264</v>
      </c>
      <c r="L3235" s="18">
        <v>44490</v>
      </c>
      <c r="M3235">
        <v>19</v>
      </c>
      <c r="N3235">
        <v>19</v>
      </c>
      <c r="O3235" t="s">
        <v>263</v>
      </c>
      <c r="P3235">
        <v>43</v>
      </c>
      <c r="Q3235">
        <v>43</v>
      </c>
      <c r="R3235">
        <v>0</v>
      </c>
      <c r="S3235">
        <v>0</v>
      </c>
      <c r="T3235">
        <v>0</v>
      </c>
      <c r="U3235">
        <v>0</v>
      </c>
      <c r="V3235">
        <v>0</v>
      </c>
      <c r="W3235">
        <v>2987.7640000000001</v>
      </c>
      <c r="X3235">
        <v>3247.5540000000001</v>
      </c>
      <c r="Y3235">
        <v>3248.3710000000001</v>
      </c>
      <c r="Z3235">
        <v>3247.703</v>
      </c>
      <c r="AA3235">
        <v>3246.0369999999998</v>
      </c>
      <c r="AB3235">
        <v>3246.8620000000001</v>
      </c>
      <c r="AC3235">
        <v>3126.6819999999998</v>
      </c>
      <c r="AD3235">
        <v>3790.84</v>
      </c>
      <c r="AE3235">
        <v>4281.8869999999997</v>
      </c>
      <c r="AF3235">
        <v>4255.348</v>
      </c>
      <c r="AG3235">
        <v>4216.3050000000003</v>
      </c>
      <c r="AH3235">
        <v>4237.8109999999997</v>
      </c>
      <c r="AI3235">
        <v>4324.8270000000002</v>
      </c>
      <c r="AJ3235">
        <v>4313.57</v>
      </c>
      <c r="AK3235">
        <v>4294.9470000000001</v>
      </c>
      <c r="AL3235">
        <v>3729.4070000000002</v>
      </c>
      <c r="AM3235">
        <v>2764.3719999999998</v>
      </c>
      <c r="AN3235">
        <v>2344.5909999999999</v>
      </c>
      <c r="AO3235">
        <v>262.72000000000003</v>
      </c>
      <c r="AP3235">
        <v>1037.1210000000001</v>
      </c>
      <c r="AQ3235">
        <v>1941.2070000000001</v>
      </c>
      <c r="AR3235">
        <v>1934.0239999999999</v>
      </c>
      <c r="AS3235">
        <v>1962.0329999999999</v>
      </c>
      <c r="AT3235">
        <v>2009.837</v>
      </c>
      <c r="AU3235">
        <v>63.234524</v>
      </c>
      <c r="AV3235">
        <v>61.576189999999997</v>
      </c>
      <c r="AW3235">
        <v>61.673810000000003</v>
      </c>
      <c r="AX3235">
        <v>60.645237999999999</v>
      </c>
      <c r="AY3235">
        <v>59.644047999999998</v>
      </c>
      <c r="AZ3235">
        <v>58.935713999999997</v>
      </c>
      <c r="BA3235">
        <v>57.952381000000003</v>
      </c>
      <c r="BB3235">
        <v>57.665475999999998</v>
      </c>
      <c r="BC3235">
        <v>59.230952000000002</v>
      </c>
      <c r="BD3235">
        <v>61.609524</v>
      </c>
      <c r="BE3235">
        <v>66.682142999999996</v>
      </c>
      <c r="BF3235">
        <v>72.023809999999997</v>
      </c>
      <c r="BG3235">
        <v>75.917856999999998</v>
      </c>
      <c r="BH3235">
        <v>78.303571000000005</v>
      </c>
      <c r="BI3235">
        <v>80.090475999999995</v>
      </c>
      <c r="BJ3235">
        <v>81.229761999999994</v>
      </c>
      <c r="BK3235">
        <v>81.530951999999999</v>
      </c>
      <c r="BL3235">
        <v>81.564285999999996</v>
      </c>
      <c r="BM3235">
        <v>79.486904999999993</v>
      </c>
      <c r="BN3235">
        <v>75.673810000000003</v>
      </c>
      <c r="BO3235">
        <v>71.844048000000001</v>
      </c>
      <c r="BP3235">
        <v>69.778570999999999</v>
      </c>
      <c r="BQ3235">
        <v>68.277381000000005</v>
      </c>
      <c r="BR3235">
        <v>66.045237999999998</v>
      </c>
      <c r="BS3235">
        <v>466.73649999999998</v>
      </c>
      <c r="BT3235">
        <v>30.237310000000001</v>
      </c>
      <c r="BU3235">
        <v>31.72748</v>
      </c>
      <c r="BV3235">
        <v>128.7406</v>
      </c>
      <c r="BW3235">
        <v>133.1163</v>
      </c>
      <c r="BX3235">
        <v>147.44030000000001</v>
      </c>
      <c r="BY3235">
        <v>386.13670000000002</v>
      </c>
      <c r="BZ3235">
        <v>-26.348009999999999</v>
      </c>
      <c r="CA3235">
        <v>-342.57420000000002</v>
      </c>
      <c r="CB3235">
        <v>-297.77859999999998</v>
      </c>
      <c r="CC3235">
        <v>-225.06559999999999</v>
      </c>
      <c r="CD3235">
        <v>-278.35340000000002</v>
      </c>
      <c r="CE3235">
        <v>-342.91120000000001</v>
      </c>
      <c r="CF3235">
        <v>-471.33170000000001</v>
      </c>
      <c r="CG3235">
        <v>-524.51340000000005</v>
      </c>
      <c r="CH3235">
        <v>-109.61539999999999</v>
      </c>
      <c r="CI3235">
        <v>717.11019999999996</v>
      </c>
      <c r="CJ3235">
        <v>977.68820000000005</v>
      </c>
      <c r="CK3235">
        <v>3022.578</v>
      </c>
      <c r="CL3235">
        <v>2258.4209999999998</v>
      </c>
      <c r="CM3235">
        <v>1378.433</v>
      </c>
      <c r="CN3235">
        <v>1359.5709999999999</v>
      </c>
      <c r="CO3235">
        <v>1326.991</v>
      </c>
      <c r="CP3235">
        <v>1290.6500000000001</v>
      </c>
      <c r="CQ3235">
        <v>13903.31</v>
      </c>
      <c r="CR3235">
        <v>4276.3559999999998</v>
      </c>
      <c r="CS3235">
        <v>4001.4569999999999</v>
      </c>
      <c r="CT3235">
        <v>4004.87</v>
      </c>
      <c r="CU3235">
        <v>3911.0630000000001</v>
      </c>
      <c r="CV3235">
        <v>3736.1109999999999</v>
      </c>
      <c r="CW3235">
        <v>2499.2759999999998</v>
      </c>
      <c r="CX3235">
        <v>1909.1189999999999</v>
      </c>
      <c r="CY3235">
        <v>4969.9539999999997</v>
      </c>
      <c r="CZ3235">
        <v>5929.6120000000001</v>
      </c>
      <c r="DA3235">
        <v>7133.7449999999999</v>
      </c>
      <c r="DB3235">
        <v>8387.0529999999999</v>
      </c>
      <c r="DC3235">
        <v>10267.39</v>
      </c>
      <c r="DD3235">
        <v>10492.05</v>
      </c>
      <c r="DE3235">
        <v>11096.07</v>
      </c>
      <c r="DF3235">
        <v>11266.77</v>
      </c>
      <c r="DG3235">
        <v>11328.55</v>
      </c>
      <c r="DH3235">
        <v>12339.23</v>
      </c>
      <c r="DI3235">
        <v>11557.85</v>
      </c>
      <c r="DJ3235">
        <v>12655.89</v>
      </c>
      <c r="DK3235">
        <v>13597.27</v>
      </c>
      <c r="DL3235">
        <v>11655.46</v>
      </c>
      <c r="DM3235">
        <v>11379.59</v>
      </c>
      <c r="DN3235">
        <v>11416.3</v>
      </c>
      <c r="DO3235">
        <v>19</v>
      </c>
      <c r="DP3235">
        <v>19</v>
      </c>
    </row>
    <row r="3236" spans="1:120" hidden="1" x14ac:dyDescent="0.25">
      <c r="A3236" t="str">
        <f t="shared" si="50"/>
        <v>Aggregator-Enersponse_All CBP_44495</v>
      </c>
      <c r="B3236" t="s">
        <v>62</v>
      </c>
      <c r="C3236" t="s">
        <v>219</v>
      </c>
      <c r="D3236" t="s">
        <v>61</v>
      </c>
      <c r="E3236" t="s">
        <v>61</v>
      </c>
      <c r="F3236" t="s">
        <v>107</v>
      </c>
      <c r="G3236" t="s">
        <v>61</v>
      </c>
      <c r="H3236" t="s">
        <v>61</v>
      </c>
      <c r="I3236" t="s">
        <v>61</v>
      </c>
      <c r="J3236" t="s">
        <v>61</v>
      </c>
      <c r="K3236" t="s">
        <v>197</v>
      </c>
      <c r="L3236" s="18">
        <v>44495</v>
      </c>
      <c r="M3236">
        <v>19</v>
      </c>
      <c r="N3236">
        <v>19</v>
      </c>
      <c r="O3236" t="s">
        <v>263</v>
      </c>
      <c r="P3236">
        <v>1</v>
      </c>
      <c r="Q3236">
        <v>1</v>
      </c>
      <c r="R3236">
        <v>0</v>
      </c>
      <c r="S3236">
        <v>0</v>
      </c>
      <c r="T3236">
        <v>1</v>
      </c>
      <c r="U3236">
        <v>0</v>
      </c>
      <c r="V3236">
        <v>1</v>
      </c>
      <c r="W3236">
        <v>10.88</v>
      </c>
      <c r="X3236">
        <v>10.8</v>
      </c>
      <c r="Y3236">
        <v>10.8</v>
      </c>
      <c r="Z3236">
        <v>10.76</v>
      </c>
      <c r="AA3236">
        <v>10.8</v>
      </c>
      <c r="AB3236">
        <v>15.68</v>
      </c>
      <c r="AC3236">
        <v>24.6</v>
      </c>
      <c r="AD3236">
        <v>24.64</v>
      </c>
      <c r="AE3236">
        <v>27.04</v>
      </c>
      <c r="AF3236">
        <v>28.44</v>
      </c>
      <c r="AG3236">
        <v>37</v>
      </c>
      <c r="AH3236">
        <v>36.4</v>
      </c>
      <c r="AI3236">
        <v>38.28</v>
      </c>
      <c r="AJ3236">
        <v>41.76</v>
      </c>
      <c r="AK3236">
        <v>42</v>
      </c>
      <c r="AL3236">
        <v>39.56</v>
      </c>
      <c r="AM3236">
        <v>42.04</v>
      </c>
      <c r="AN3236">
        <v>40.04</v>
      </c>
      <c r="AO3236">
        <v>39.56</v>
      </c>
      <c r="AP3236">
        <v>37.76</v>
      </c>
      <c r="AQ3236">
        <v>30.24</v>
      </c>
      <c r="AR3236">
        <v>10.84</v>
      </c>
      <c r="AS3236">
        <v>10.88</v>
      </c>
      <c r="AT3236">
        <v>10.84</v>
      </c>
      <c r="AU3236">
        <v>56.55</v>
      </c>
      <c r="AV3236">
        <v>54.25</v>
      </c>
      <c r="AW3236">
        <v>54.8</v>
      </c>
      <c r="AX3236">
        <v>54.15</v>
      </c>
      <c r="AY3236">
        <v>52.9</v>
      </c>
      <c r="AZ3236">
        <v>52.5</v>
      </c>
      <c r="BA3236">
        <v>53.15</v>
      </c>
      <c r="BB3236">
        <v>53.6</v>
      </c>
      <c r="BC3236">
        <v>54.15</v>
      </c>
      <c r="BD3236">
        <v>57.45</v>
      </c>
      <c r="BE3236">
        <v>59.85</v>
      </c>
      <c r="BF3236">
        <v>62.1</v>
      </c>
      <c r="BG3236">
        <v>64.25</v>
      </c>
      <c r="BH3236">
        <v>66.05</v>
      </c>
      <c r="BI3236">
        <v>66.650000000000006</v>
      </c>
      <c r="BJ3236">
        <v>66.3</v>
      </c>
      <c r="BK3236">
        <v>65.400000000000006</v>
      </c>
      <c r="BL3236">
        <v>64.8</v>
      </c>
      <c r="BM3236">
        <v>64.150000000000006</v>
      </c>
      <c r="BN3236">
        <v>63.25</v>
      </c>
      <c r="BO3236">
        <v>62.65</v>
      </c>
      <c r="BP3236">
        <v>61.4</v>
      </c>
      <c r="BQ3236">
        <v>60.75</v>
      </c>
      <c r="BR3236">
        <v>60.75</v>
      </c>
      <c r="BS3236">
        <v>-6.2904399999999999E-2</v>
      </c>
      <c r="BT3236">
        <v>7.4347499999999997E-2</v>
      </c>
      <c r="BU3236">
        <v>1.3009099999999999E-2</v>
      </c>
      <c r="BV3236">
        <v>4.1385699999999997E-2</v>
      </c>
      <c r="BW3236">
        <v>0.7772713</v>
      </c>
      <c r="BX3236">
        <v>5.0209809999999999</v>
      </c>
      <c r="BY3236">
        <v>-2.7863600000000002</v>
      </c>
      <c r="BZ3236">
        <v>-0.77352710000000002</v>
      </c>
      <c r="CA3236">
        <v>-1.351059</v>
      </c>
      <c r="CB3236">
        <v>-1.2769870000000001</v>
      </c>
      <c r="CC3236">
        <v>-2.1492499999999999</v>
      </c>
      <c r="CD3236">
        <v>1.848328</v>
      </c>
      <c r="CE3236">
        <v>1.5220640000000001</v>
      </c>
      <c r="CF3236">
        <v>-1.2125699999999999</v>
      </c>
      <c r="CG3236">
        <v>-1.1579250000000001</v>
      </c>
      <c r="CH3236">
        <v>1.3668819999999999</v>
      </c>
      <c r="CI3236">
        <v>-0.77137370000000005</v>
      </c>
      <c r="CJ3236">
        <v>0.16532140000000001</v>
      </c>
      <c r="CK3236">
        <v>-1.0658300000000001E-2</v>
      </c>
      <c r="CL3236">
        <v>2.3992879999999999</v>
      </c>
      <c r="CM3236">
        <v>4.8293020000000002</v>
      </c>
      <c r="CN3236">
        <v>1.817388</v>
      </c>
      <c r="CO3236">
        <v>-0.45844839999999998</v>
      </c>
      <c r="CP3236">
        <v>-5.1464099999999999E-2</v>
      </c>
      <c r="CQ3236">
        <v>1.1378E-3</v>
      </c>
      <c r="CR3236">
        <v>5.4567000000000001E-3</v>
      </c>
      <c r="CS3236">
        <v>9.6989999999999999E-4</v>
      </c>
      <c r="CT3236">
        <v>1.0688E-3</v>
      </c>
      <c r="CU3236">
        <v>0.34042909999999998</v>
      </c>
      <c r="CV3236">
        <v>0.44848579999999999</v>
      </c>
      <c r="CW3236">
        <v>0.3956095</v>
      </c>
      <c r="CX3236">
        <v>0.48234460000000001</v>
      </c>
      <c r="CY3236">
        <v>0.14697779999999999</v>
      </c>
      <c r="CZ3236">
        <v>0.21740190000000001</v>
      </c>
      <c r="DA3236">
        <v>0.51918509999999995</v>
      </c>
      <c r="DB3236">
        <v>0.24089089999999999</v>
      </c>
      <c r="DC3236">
        <v>0.13698360000000001</v>
      </c>
      <c r="DD3236">
        <v>0.11091620000000001</v>
      </c>
      <c r="DE3236">
        <v>0.26125039999999999</v>
      </c>
      <c r="DF3236">
        <v>0.2444172</v>
      </c>
      <c r="DG3236">
        <v>0.17156279999999999</v>
      </c>
      <c r="DH3236">
        <v>0.19934850000000001</v>
      </c>
      <c r="DI3236">
        <v>0.27052999999999999</v>
      </c>
      <c r="DJ3236">
        <v>2.6056900000000001</v>
      </c>
      <c r="DK3236">
        <v>3.879162</v>
      </c>
      <c r="DL3236">
        <v>3.803064</v>
      </c>
      <c r="DM3236">
        <v>0.111123</v>
      </c>
      <c r="DN3236">
        <v>1.021E-3</v>
      </c>
      <c r="DO3236">
        <v>19</v>
      </c>
      <c r="DP3236">
        <v>19</v>
      </c>
    </row>
    <row r="3237" spans="1:120" hidden="1" x14ac:dyDescent="0.25">
      <c r="A3237" t="str">
        <f t="shared" si="50"/>
        <v>Industry_Type-7. Institutional/Government_All CBP_44495</v>
      </c>
      <c r="B3237" t="s">
        <v>62</v>
      </c>
      <c r="C3237" t="s">
        <v>208</v>
      </c>
      <c r="D3237" t="s">
        <v>61</v>
      </c>
      <c r="E3237" t="s">
        <v>61</v>
      </c>
      <c r="F3237" t="s">
        <v>61</v>
      </c>
      <c r="G3237" t="s">
        <v>35</v>
      </c>
      <c r="H3237" t="s">
        <v>61</v>
      </c>
      <c r="I3237" t="s">
        <v>61</v>
      </c>
      <c r="J3237" t="s">
        <v>61</v>
      </c>
      <c r="K3237" t="s">
        <v>197</v>
      </c>
      <c r="L3237" s="18">
        <v>44495</v>
      </c>
      <c r="M3237">
        <v>19</v>
      </c>
      <c r="N3237">
        <v>19</v>
      </c>
      <c r="O3237" t="s">
        <v>263</v>
      </c>
      <c r="P3237">
        <v>1</v>
      </c>
      <c r="Q3237">
        <v>1</v>
      </c>
      <c r="R3237">
        <v>0</v>
      </c>
      <c r="S3237">
        <v>0</v>
      </c>
      <c r="T3237">
        <v>1</v>
      </c>
      <c r="U3237">
        <v>0</v>
      </c>
      <c r="V3237">
        <v>1</v>
      </c>
      <c r="W3237">
        <v>10.88</v>
      </c>
      <c r="X3237">
        <v>10.8</v>
      </c>
      <c r="Y3237">
        <v>10.8</v>
      </c>
      <c r="Z3237">
        <v>10.76</v>
      </c>
      <c r="AA3237">
        <v>10.8</v>
      </c>
      <c r="AB3237">
        <v>15.68</v>
      </c>
      <c r="AC3237">
        <v>24.6</v>
      </c>
      <c r="AD3237">
        <v>24.64</v>
      </c>
      <c r="AE3237">
        <v>27.04</v>
      </c>
      <c r="AF3237">
        <v>28.44</v>
      </c>
      <c r="AG3237">
        <v>37</v>
      </c>
      <c r="AH3237">
        <v>36.4</v>
      </c>
      <c r="AI3237">
        <v>38.28</v>
      </c>
      <c r="AJ3237">
        <v>41.76</v>
      </c>
      <c r="AK3237">
        <v>42</v>
      </c>
      <c r="AL3237">
        <v>39.56</v>
      </c>
      <c r="AM3237">
        <v>42.04</v>
      </c>
      <c r="AN3237">
        <v>40.04</v>
      </c>
      <c r="AO3237">
        <v>39.56</v>
      </c>
      <c r="AP3237">
        <v>37.76</v>
      </c>
      <c r="AQ3237">
        <v>30.24</v>
      </c>
      <c r="AR3237">
        <v>10.84</v>
      </c>
      <c r="AS3237">
        <v>10.88</v>
      </c>
      <c r="AT3237">
        <v>10.84</v>
      </c>
      <c r="AU3237">
        <v>56.55</v>
      </c>
      <c r="AV3237">
        <v>54.25</v>
      </c>
      <c r="AW3237">
        <v>54.8</v>
      </c>
      <c r="AX3237">
        <v>54.15</v>
      </c>
      <c r="AY3237">
        <v>52.9</v>
      </c>
      <c r="AZ3237">
        <v>52.5</v>
      </c>
      <c r="BA3237">
        <v>53.15</v>
      </c>
      <c r="BB3237">
        <v>53.6</v>
      </c>
      <c r="BC3237">
        <v>54.15</v>
      </c>
      <c r="BD3237">
        <v>57.45</v>
      </c>
      <c r="BE3237">
        <v>59.85</v>
      </c>
      <c r="BF3237">
        <v>62.1</v>
      </c>
      <c r="BG3237">
        <v>64.25</v>
      </c>
      <c r="BH3237">
        <v>66.05</v>
      </c>
      <c r="BI3237">
        <v>66.650000000000006</v>
      </c>
      <c r="BJ3237">
        <v>66.3</v>
      </c>
      <c r="BK3237">
        <v>65.400000000000006</v>
      </c>
      <c r="BL3237">
        <v>64.8</v>
      </c>
      <c r="BM3237">
        <v>64.150000000000006</v>
      </c>
      <c r="BN3237">
        <v>63.25</v>
      </c>
      <c r="BO3237">
        <v>62.65</v>
      </c>
      <c r="BP3237">
        <v>61.4</v>
      </c>
      <c r="BQ3237">
        <v>60.75</v>
      </c>
      <c r="BR3237">
        <v>60.75</v>
      </c>
      <c r="BS3237">
        <v>-6.2904399999999999E-2</v>
      </c>
      <c r="BT3237">
        <v>7.4347499999999997E-2</v>
      </c>
      <c r="BU3237">
        <v>1.3009099999999999E-2</v>
      </c>
      <c r="BV3237">
        <v>4.1385699999999997E-2</v>
      </c>
      <c r="BW3237">
        <v>0.7772713</v>
      </c>
      <c r="BX3237">
        <v>5.0209809999999999</v>
      </c>
      <c r="BY3237">
        <v>-2.7863600000000002</v>
      </c>
      <c r="BZ3237">
        <v>-0.77352710000000002</v>
      </c>
      <c r="CA3237">
        <v>-1.351059</v>
      </c>
      <c r="CB3237">
        <v>-1.2769870000000001</v>
      </c>
      <c r="CC3237">
        <v>-2.1492499999999999</v>
      </c>
      <c r="CD3237">
        <v>1.848328</v>
      </c>
      <c r="CE3237">
        <v>1.5220640000000001</v>
      </c>
      <c r="CF3237">
        <v>-1.2125699999999999</v>
      </c>
      <c r="CG3237">
        <v>-1.1579250000000001</v>
      </c>
      <c r="CH3237">
        <v>1.3668819999999999</v>
      </c>
      <c r="CI3237">
        <v>-0.77137370000000005</v>
      </c>
      <c r="CJ3237">
        <v>0.16532140000000001</v>
      </c>
      <c r="CK3237">
        <v>-1.0658300000000001E-2</v>
      </c>
      <c r="CL3237">
        <v>2.3992879999999999</v>
      </c>
      <c r="CM3237">
        <v>4.8293020000000002</v>
      </c>
      <c r="CN3237">
        <v>1.817388</v>
      </c>
      <c r="CO3237">
        <v>-0.45844839999999998</v>
      </c>
      <c r="CP3237">
        <v>-5.1464099999999999E-2</v>
      </c>
      <c r="CQ3237">
        <v>1.1378E-3</v>
      </c>
      <c r="CR3237">
        <v>5.4567000000000001E-3</v>
      </c>
      <c r="CS3237">
        <v>9.6989999999999999E-4</v>
      </c>
      <c r="CT3237">
        <v>1.0688E-3</v>
      </c>
      <c r="CU3237">
        <v>0.34042909999999998</v>
      </c>
      <c r="CV3237">
        <v>0.44848579999999999</v>
      </c>
      <c r="CW3237">
        <v>0.3956095</v>
      </c>
      <c r="CX3237">
        <v>0.48234460000000001</v>
      </c>
      <c r="CY3237">
        <v>0.14697779999999999</v>
      </c>
      <c r="CZ3237">
        <v>0.21740190000000001</v>
      </c>
      <c r="DA3237">
        <v>0.51918509999999995</v>
      </c>
      <c r="DB3237">
        <v>0.24089089999999999</v>
      </c>
      <c r="DC3237">
        <v>0.13698360000000001</v>
      </c>
      <c r="DD3237">
        <v>0.11091620000000001</v>
      </c>
      <c r="DE3237">
        <v>0.26125039999999999</v>
      </c>
      <c r="DF3237">
        <v>0.2444172</v>
      </c>
      <c r="DG3237">
        <v>0.17156279999999999</v>
      </c>
      <c r="DH3237">
        <v>0.19934850000000001</v>
      </c>
      <c r="DI3237">
        <v>0.27052999999999999</v>
      </c>
      <c r="DJ3237">
        <v>2.6056900000000001</v>
      </c>
      <c r="DK3237">
        <v>3.879162</v>
      </c>
      <c r="DL3237">
        <v>3.803064</v>
      </c>
      <c r="DM3237">
        <v>0.111123</v>
      </c>
      <c r="DN3237">
        <v>1.021E-3</v>
      </c>
      <c r="DO3237">
        <v>19</v>
      </c>
      <c r="DP3237">
        <v>19</v>
      </c>
    </row>
    <row r="3238" spans="1:120" x14ac:dyDescent="0.25">
      <c r="A3238" t="str">
        <f t="shared" si="50"/>
        <v>AutoDR-No_All CBP_44495</v>
      </c>
      <c r="B3238" t="s">
        <v>62</v>
      </c>
      <c r="C3238" t="s">
        <v>321</v>
      </c>
      <c r="D3238" t="s">
        <v>61</v>
      </c>
      <c r="E3238" t="s">
        <v>61</v>
      </c>
      <c r="F3238" t="s">
        <v>61</v>
      </c>
      <c r="G3238" t="s">
        <v>61</v>
      </c>
      <c r="H3238" t="s">
        <v>97</v>
      </c>
      <c r="I3238" t="s">
        <v>61</v>
      </c>
      <c r="J3238" t="s">
        <v>61</v>
      </c>
      <c r="K3238" t="s">
        <v>197</v>
      </c>
      <c r="L3238" s="18">
        <v>44495</v>
      </c>
      <c r="M3238">
        <v>19</v>
      </c>
      <c r="N3238">
        <v>19</v>
      </c>
      <c r="O3238" t="s">
        <v>263</v>
      </c>
      <c r="P3238">
        <v>1</v>
      </c>
      <c r="Q3238">
        <v>1</v>
      </c>
      <c r="R3238">
        <v>0</v>
      </c>
      <c r="S3238">
        <v>0</v>
      </c>
      <c r="T3238">
        <v>1</v>
      </c>
      <c r="U3238">
        <v>0</v>
      </c>
      <c r="V3238">
        <v>1</v>
      </c>
      <c r="W3238">
        <v>10.88</v>
      </c>
      <c r="X3238">
        <v>10.8</v>
      </c>
      <c r="Y3238">
        <v>10.8</v>
      </c>
      <c r="Z3238">
        <v>10.76</v>
      </c>
      <c r="AA3238">
        <v>10.8</v>
      </c>
      <c r="AB3238">
        <v>15.68</v>
      </c>
      <c r="AC3238">
        <v>24.6</v>
      </c>
      <c r="AD3238">
        <v>24.64</v>
      </c>
      <c r="AE3238">
        <v>27.04</v>
      </c>
      <c r="AF3238">
        <v>28.44</v>
      </c>
      <c r="AG3238">
        <v>37</v>
      </c>
      <c r="AH3238">
        <v>36.4</v>
      </c>
      <c r="AI3238">
        <v>38.28</v>
      </c>
      <c r="AJ3238">
        <v>41.76</v>
      </c>
      <c r="AK3238">
        <v>42</v>
      </c>
      <c r="AL3238">
        <v>39.56</v>
      </c>
      <c r="AM3238">
        <v>42.04</v>
      </c>
      <c r="AN3238">
        <v>40.04</v>
      </c>
      <c r="AO3238">
        <v>39.56</v>
      </c>
      <c r="AP3238">
        <v>37.76</v>
      </c>
      <c r="AQ3238">
        <v>30.24</v>
      </c>
      <c r="AR3238">
        <v>10.84</v>
      </c>
      <c r="AS3238">
        <v>10.88</v>
      </c>
      <c r="AT3238">
        <v>10.84</v>
      </c>
      <c r="AU3238">
        <v>56.55</v>
      </c>
      <c r="AV3238">
        <v>54.25</v>
      </c>
      <c r="AW3238">
        <v>54.8</v>
      </c>
      <c r="AX3238">
        <v>54.15</v>
      </c>
      <c r="AY3238">
        <v>52.9</v>
      </c>
      <c r="AZ3238">
        <v>52.5</v>
      </c>
      <c r="BA3238">
        <v>53.15</v>
      </c>
      <c r="BB3238">
        <v>53.6</v>
      </c>
      <c r="BC3238">
        <v>54.15</v>
      </c>
      <c r="BD3238">
        <v>57.45</v>
      </c>
      <c r="BE3238">
        <v>59.85</v>
      </c>
      <c r="BF3238">
        <v>62.1</v>
      </c>
      <c r="BG3238">
        <v>64.25</v>
      </c>
      <c r="BH3238">
        <v>66.05</v>
      </c>
      <c r="BI3238">
        <v>66.650000000000006</v>
      </c>
      <c r="BJ3238">
        <v>66.3</v>
      </c>
      <c r="BK3238">
        <v>65.400000000000006</v>
      </c>
      <c r="BL3238">
        <v>64.8</v>
      </c>
      <c r="BM3238">
        <v>64.150000000000006</v>
      </c>
      <c r="BN3238">
        <v>63.25</v>
      </c>
      <c r="BO3238">
        <v>62.65</v>
      </c>
      <c r="BP3238">
        <v>61.4</v>
      </c>
      <c r="BQ3238">
        <v>60.75</v>
      </c>
      <c r="BR3238">
        <v>60.75</v>
      </c>
      <c r="BS3238">
        <v>-6.2904399999999999E-2</v>
      </c>
      <c r="BT3238">
        <v>7.4347499999999997E-2</v>
      </c>
      <c r="BU3238">
        <v>1.3009099999999999E-2</v>
      </c>
      <c r="BV3238">
        <v>4.1385699999999997E-2</v>
      </c>
      <c r="BW3238">
        <v>0.7772713</v>
      </c>
      <c r="BX3238">
        <v>5.0209809999999999</v>
      </c>
      <c r="BY3238">
        <v>-2.7863600000000002</v>
      </c>
      <c r="BZ3238">
        <v>-0.77352710000000002</v>
      </c>
      <c r="CA3238">
        <v>-1.351059</v>
      </c>
      <c r="CB3238">
        <v>-1.2769870000000001</v>
      </c>
      <c r="CC3238">
        <v>-2.1492499999999999</v>
      </c>
      <c r="CD3238">
        <v>1.848328</v>
      </c>
      <c r="CE3238">
        <v>1.5220640000000001</v>
      </c>
      <c r="CF3238">
        <v>-1.2125699999999999</v>
      </c>
      <c r="CG3238">
        <v>-1.1579250000000001</v>
      </c>
      <c r="CH3238">
        <v>1.3668819999999999</v>
      </c>
      <c r="CI3238">
        <v>-0.77137370000000005</v>
      </c>
      <c r="CJ3238">
        <v>0.16532140000000001</v>
      </c>
      <c r="CK3238">
        <v>-1.0658300000000001E-2</v>
      </c>
      <c r="CL3238">
        <v>2.3992879999999999</v>
      </c>
      <c r="CM3238">
        <v>4.8293020000000002</v>
      </c>
      <c r="CN3238">
        <v>1.817388</v>
      </c>
      <c r="CO3238">
        <v>-0.45844839999999998</v>
      </c>
      <c r="CP3238">
        <v>-5.1464099999999999E-2</v>
      </c>
      <c r="CQ3238">
        <v>1.1378E-3</v>
      </c>
      <c r="CR3238">
        <v>5.4567000000000001E-3</v>
      </c>
      <c r="CS3238">
        <v>9.6989999999999999E-4</v>
      </c>
      <c r="CT3238">
        <v>1.0688E-3</v>
      </c>
      <c r="CU3238">
        <v>0.34042909999999998</v>
      </c>
      <c r="CV3238">
        <v>0.44848579999999999</v>
      </c>
      <c r="CW3238">
        <v>0.3956095</v>
      </c>
      <c r="CX3238">
        <v>0.48234460000000001</v>
      </c>
      <c r="CY3238">
        <v>0.14697779999999999</v>
      </c>
      <c r="CZ3238">
        <v>0.21740190000000001</v>
      </c>
      <c r="DA3238">
        <v>0.51918509999999995</v>
      </c>
      <c r="DB3238">
        <v>0.24089089999999999</v>
      </c>
      <c r="DC3238">
        <v>0.13698360000000001</v>
      </c>
      <c r="DD3238">
        <v>0.11091620000000001</v>
      </c>
      <c r="DE3238">
        <v>0.26125039999999999</v>
      </c>
      <c r="DF3238">
        <v>0.2444172</v>
      </c>
      <c r="DG3238">
        <v>0.17156279999999999</v>
      </c>
      <c r="DH3238">
        <v>0.19934850000000001</v>
      </c>
      <c r="DI3238">
        <v>0.27052999999999999</v>
      </c>
      <c r="DJ3238">
        <v>2.6056900000000001</v>
      </c>
      <c r="DK3238">
        <v>3.879162</v>
      </c>
      <c r="DL3238">
        <v>3.803064</v>
      </c>
      <c r="DM3238">
        <v>0.111123</v>
      </c>
      <c r="DN3238">
        <v>1.021E-3</v>
      </c>
      <c r="DO3238">
        <v>19</v>
      </c>
      <c r="DP3238">
        <v>19</v>
      </c>
    </row>
    <row r="3239" spans="1:120" hidden="1" x14ac:dyDescent="0.25">
      <c r="A3239" t="str">
        <f t="shared" si="50"/>
        <v>sublap_id-SLAP_PGP2_All CBP_44495</v>
      </c>
      <c r="B3239" t="s">
        <v>62</v>
      </c>
      <c r="C3239" t="s">
        <v>301</v>
      </c>
      <c r="D3239" t="s">
        <v>61</v>
      </c>
      <c r="E3239" t="s">
        <v>302</v>
      </c>
      <c r="F3239" t="s">
        <v>61</v>
      </c>
      <c r="G3239" t="s">
        <v>61</v>
      </c>
      <c r="H3239" t="s">
        <v>61</v>
      </c>
      <c r="I3239" t="s">
        <v>61</v>
      </c>
      <c r="J3239" t="s">
        <v>61</v>
      </c>
      <c r="K3239" t="s">
        <v>197</v>
      </c>
      <c r="L3239" s="18">
        <v>44495</v>
      </c>
      <c r="M3239">
        <v>19</v>
      </c>
      <c r="N3239">
        <v>19</v>
      </c>
      <c r="O3239" t="s">
        <v>263</v>
      </c>
      <c r="P3239">
        <v>1</v>
      </c>
      <c r="Q3239">
        <v>1</v>
      </c>
      <c r="R3239">
        <v>0</v>
      </c>
      <c r="S3239">
        <v>0</v>
      </c>
      <c r="T3239">
        <v>1</v>
      </c>
      <c r="U3239">
        <v>0</v>
      </c>
      <c r="V3239">
        <v>1</v>
      </c>
      <c r="W3239">
        <v>10.88</v>
      </c>
      <c r="X3239">
        <v>10.8</v>
      </c>
      <c r="Y3239">
        <v>10.8</v>
      </c>
      <c r="Z3239">
        <v>10.76</v>
      </c>
      <c r="AA3239">
        <v>10.8</v>
      </c>
      <c r="AB3239">
        <v>15.68</v>
      </c>
      <c r="AC3239">
        <v>24.6</v>
      </c>
      <c r="AD3239">
        <v>24.64</v>
      </c>
      <c r="AE3239">
        <v>27.04</v>
      </c>
      <c r="AF3239">
        <v>28.44</v>
      </c>
      <c r="AG3239">
        <v>37</v>
      </c>
      <c r="AH3239">
        <v>36.4</v>
      </c>
      <c r="AI3239">
        <v>38.28</v>
      </c>
      <c r="AJ3239">
        <v>41.76</v>
      </c>
      <c r="AK3239">
        <v>42</v>
      </c>
      <c r="AL3239">
        <v>39.56</v>
      </c>
      <c r="AM3239">
        <v>42.04</v>
      </c>
      <c r="AN3239">
        <v>40.04</v>
      </c>
      <c r="AO3239">
        <v>39.56</v>
      </c>
      <c r="AP3239">
        <v>37.76</v>
      </c>
      <c r="AQ3239">
        <v>30.24</v>
      </c>
      <c r="AR3239">
        <v>10.84</v>
      </c>
      <c r="AS3239">
        <v>10.88</v>
      </c>
      <c r="AT3239">
        <v>10.84</v>
      </c>
      <c r="AU3239">
        <v>56.55</v>
      </c>
      <c r="AV3239">
        <v>54.25</v>
      </c>
      <c r="AW3239">
        <v>54.8</v>
      </c>
      <c r="AX3239">
        <v>54.15</v>
      </c>
      <c r="AY3239">
        <v>52.9</v>
      </c>
      <c r="AZ3239">
        <v>52.5</v>
      </c>
      <c r="BA3239">
        <v>53.15</v>
      </c>
      <c r="BB3239">
        <v>53.6</v>
      </c>
      <c r="BC3239">
        <v>54.15</v>
      </c>
      <c r="BD3239">
        <v>57.45</v>
      </c>
      <c r="BE3239">
        <v>59.85</v>
      </c>
      <c r="BF3239">
        <v>62.1</v>
      </c>
      <c r="BG3239">
        <v>64.25</v>
      </c>
      <c r="BH3239">
        <v>66.05</v>
      </c>
      <c r="BI3239">
        <v>66.650000000000006</v>
      </c>
      <c r="BJ3239">
        <v>66.3</v>
      </c>
      <c r="BK3239">
        <v>65.400000000000006</v>
      </c>
      <c r="BL3239">
        <v>64.8</v>
      </c>
      <c r="BM3239">
        <v>64.150000000000006</v>
      </c>
      <c r="BN3239">
        <v>63.25</v>
      </c>
      <c r="BO3239">
        <v>62.65</v>
      </c>
      <c r="BP3239">
        <v>61.4</v>
      </c>
      <c r="BQ3239">
        <v>60.75</v>
      </c>
      <c r="BR3239">
        <v>60.75</v>
      </c>
      <c r="BS3239">
        <v>-6.2904399999999999E-2</v>
      </c>
      <c r="BT3239">
        <v>7.4347499999999997E-2</v>
      </c>
      <c r="BU3239">
        <v>1.3009099999999999E-2</v>
      </c>
      <c r="BV3239">
        <v>4.1385699999999997E-2</v>
      </c>
      <c r="BW3239">
        <v>0.7772713</v>
      </c>
      <c r="BX3239">
        <v>5.0209809999999999</v>
      </c>
      <c r="BY3239">
        <v>-2.7863600000000002</v>
      </c>
      <c r="BZ3239">
        <v>-0.77352710000000002</v>
      </c>
      <c r="CA3239">
        <v>-1.351059</v>
      </c>
      <c r="CB3239">
        <v>-1.2769870000000001</v>
      </c>
      <c r="CC3239">
        <v>-2.1492499999999999</v>
      </c>
      <c r="CD3239">
        <v>1.848328</v>
      </c>
      <c r="CE3239">
        <v>1.5220640000000001</v>
      </c>
      <c r="CF3239">
        <v>-1.2125699999999999</v>
      </c>
      <c r="CG3239">
        <v>-1.1579250000000001</v>
      </c>
      <c r="CH3239">
        <v>1.3668819999999999</v>
      </c>
      <c r="CI3239">
        <v>-0.77137370000000005</v>
      </c>
      <c r="CJ3239">
        <v>0.16532140000000001</v>
      </c>
      <c r="CK3239">
        <v>-1.0658300000000001E-2</v>
      </c>
      <c r="CL3239">
        <v>2.3992879999999999</v>
      </c>
      <c r="CM3239">
        <v>4.8293020000000002</v>
      </c>
      <c r="CN3239">
        <v>1.817388</v>
      </c>
      <c r="CO3239">
        <v>-0.45844839999999998</v>
      </c>
      <c r="CP3239">
        <v>-5.1464099999999999E-2</v>
      </c>
      <c r="CQ3239">
        <v>1.1378E-3</v>
      </c>
      <c r="CR3239">
        <v>5.4567000000000001E-3</v>
      </c>
      <c r="CS3239">
        <v>9.6989999999999999E-4</v>
      </c>
      <c r="CT3239">
        <v>1.0688E-3</v>
      </c>
      <c r="CU3239">
        <v>0.34042909999999998</v>
      </c>
      <c r="CV3239">
        <v>0.44848579999999999</v>
      </c>
      <c r="CW3239">
        <v>0.3956095</v>
      </c>
      <c r="CX3239">
        <v>0.48234460000000001</v>
      </c>
      <c r="CY3239">
        <v>0.14697779999999999</v>
      </c>
      <c r="CZ3239">
        <v>0.21740190000000001</v>
      </c>
      <c r="DA3239">
        <v>0.51918509999999995</v>
      </c>
      <c r="DB3239">
        <v>0.24089089999999999</v>
      </c>
      <c r="DC3239">
        <v>0.13698360000000001</v>
      </c>
      <c r="DD3239">
        <v>0.11091620000000001</v>
      </c>
      <c r="DE3239">
        <v>0.26125039999999999</v>
      </c>
      <c r="DF3239">
        <v>0.2444172</v>
      </c>
      <c r="DG3239">
        <v>0.17156279999999999</v>
      </c>
      <c r="DH3239">
        <v>0.19934850000000001</v>
      </c>
      <c r="DI3239">
        <v>0.27052999999999999</v>
      </c>
      <c r="DJ3239">
        <v>2.6056900000000001</v>
      </c>
      <c r="DK3239">
        <v>3.879162</v>
      </c>
      <c r="DL3239">
        <v>3.803064</v>
      </c>
      <c r="DM3239">
        <v>0.111123</v>
      </c>
      <c r="DN3239">
        <v>1.021E-3</v>
      </c>
      <c r="DO3239">
        <v>19</v>
      </c>
      <c r="DP3239">
        <v>19</v>
      </c>
    </row>
    <row r="3240" spans="1:120" hidden="1" x14ac:dyDescent="0.25">
      <c r="A3240" t="str">
        <f t="shared" si="50"/>
        <v>All_All CBP_44495</v>
      </c>
      <c r="B3240" t="s">
        <v>62</v>
      </c>
      <c r="C3240" t="s">
        <v>61</v>
      </c>
      <c r="D3240" t="s">
        <v>61</v>
      </c>
      <c r="E3240" t="s">
        <v>61</v>
      </c>
      <c r="F3240" t="s">
        <v>61</v>
      </c>
      <c r="G3240" t="s">
        <v>61</v>
      </c>
      <c r="H3240" t="s">
        <v>61</v>
      </c>
      <c r="I3240" t="s">
        <v>61</v>
      </c>
      <c r="J3240" t="s">
        <v>61</v>
      </c>
      <c r="K3240" t="s">
        <v>197</v>
      </c>
      <c r="L3240" s="18">
        <v>44495</v>
      </c>
      <c r="M3240">
        <v>19</v>
      </c>
      <c r="N3240">
        <v>19</v>
      </c>
      <c r="O3240" t="s">
        <v>263</v>
      </c>
      <c r="P3240">
        <v>1</v>
      </c>
      <c r="Q3240">
        <v>1</v>
      </c>
      <c r="R3240">
        <v>0</v>
      </c>
      <c r="S3240">
        <v>0</v>
      </c>
      <c r="T3240">
        <v>1</v>
      </c>
      <c r="U3240">
        <v>0</v>
      </c>
      <c r="V3240">
        <v>1</v>
      </c>
      <c r="W3240">
        <v>10.88</v>
      </c>
      <c r="X3240">
        <v>10.8</v>
      </c>
      <c r="Y3240">
        <v>10.8</v>
      </c>
      <c r="Z3240">
        <v>10.76</v>
      </c>
      <c r="AA3240">
        <v>10.8</v>
      </c>
      <c r="AB3240">
        <v>15.68</v>
      </c>
      <c r="AC3240">
        <v>24.6</v>
      </c>
      <c r="AD3240">
        <v>24.64</v>
      </c>
      <c r="AE3240">
        <v>27.04</v>
      </c>
      <c r="AF3240">
        <v>28.44</v>
      </c>
      <c r="AG3240">
        <v>37</v>
      </c>
      <c r="AH3240">
        <v>36.4</v>
      </c>
      <c r="AI3240">
        <v>38.28</v>
      </c>
      <c r="AJ3240">
        <v>41.76</v>
      </c>
      <c r="AK3240">
        <v>42</v>
      </c>
      <c r="AL3240">
        <v>39.56</v>
      </c>
      <c r="AM3240">
        <v>42.04</v>
      </c>
      <c r="AN3240">
        <v>40.04</v>
      </c>
      <c r="AO3240">
        <v>39.56</v>
      </c>
      <c r="AP3240">
        <v>37.76</v>
      </c>
      <c r="AQ3240">
        <v>30.24</v>
      </c>
      <c r="AR3240">
        <v>10.84</v>
      </c>
      <c r="AS3240">
        <v>10.88</v>
      </c>
      <c r="AT3240">
        <v>10.84</v>
      </c>
      <c r="AU3240">
        <v>56.55</v>
      </c>
      <c r="AV3240">
        <v>54.25</v>
      </c>
      <c r="AW3240">
        <v>54.8</v>
      </c>
      <c r="AX3240">
        <v>54.15</v>
      </c>
      <c r="AY3240">
        <v>52.9</v>
      </c>
      <c r="AZ3240">
        <v>52.5</v>
      </c>
      <c r="BA3240">
        <v>53.15</v>
      </c>
      <c r="BB3240">
        <v>53.6</v>
      </c>
      <c r="BC3240">
        <v>54.15</v>
      </c>
      <c r="BD3240">
        <v>57.45</v>
      </c>
      <c r="BE3240">
        <v>59.85</v>
      </c>
      <c r="BF3240">
        <v>62.1</v>
      </c>
      <c r="BG3240">
        <v>64.25</v>
      </c>
      <c r="BH3240">
        <v>66.05</v>
      </c>
      <c r="BI3240">
        <v>66.650000000000006</v>
      </c>
      <c r="BJ3240">
        <v>66.3</v>
      </c>
      <c r="BK3240">
        <v>65.400000000000006</v>
      </c>
      <c r="BL3240">
        <v>64.8</v>
      </c>
      <c r="BM3240">
        <v>64.150000000000006</v>
      </c>
      <c r="BN3240">
        <v>63.25</v>
      </c>
      <c r="BO3240">
        <v>62.65</v>
      </c>
      <c r="BP3240">
        <v>61.4</v>
      </c>
      <c r="BQ3240">
        <v>60.75</v>
      </c>
      <c r="BR3240">
        <v>60.75</v>
      </c>
      <c r="BS3240">
        <v>-6.2904399999999999E-2</v>
      </c>
      <c r="BT3240">
        <v>7.4347499999999997E-2</v>
      </c>
      <c r="BU3240">
        <v>1.3009099999999999E-2</v>
      </c>
      <c r="BV3240">
        <v>4.1385699999999997E-2</v>
      </c>
      <c r="BW3240">
        <v>0.7772713</v>
      </c>
      <c r="BX3240">
        <v>5.0209809999999999</v>
      </c>
      <c r="BY3240">
        <v>-2.7863600000000002</v>
      </c>
      <c r="BZ3240">
        <v>-0.77352710000000002</v>
      </c>
      <c r="CA3240">
        <v>-1.351059</v>
      </c>
      <c r="CB3240">
        <v>-1.2769870000000001</v>
      </c>
      <c r="CC3240">
        <v>-2.1492499999999999</v>
      </c>
      <c r="CD3240">
        <v>1.848328</v>
      </c>
      <c r="CE3240">
        <v>1.5220640000000001</v>
      </c>
      <c r="CF3240">
        <v>-1.2125699999999999</v>
      </c>
      <c r="CG3240">
        <v>-1.1579250000000001</v>
      </c>
      <c r="CH3240">
        <v>1.3668819999999999</v>
      </c>
      <c r="CI3240">
        <v>-0.77137370000000005</v>
      </c>
      <c r="CJ3240">
        <v>0.16532140000000001</v>
      </c>
      <c r="CK3240">
        <v>-1.0658300000000001E-2</v>
      </c>
      <c r="CL3240">
        <v>2.3992879999999999</v>
      </c>
      <c r="CM3240">
        <v>4.8293020000000002</v>
      </c>
      <c r="CN3240">
        <v>1.817388</v>
      </c>
      <c r="CO3240">
        <v>-0.45844839999999998</v>
      </c>
      <c r="CP3240">
        <v>-5.1464099999999999E-2</v>
      </c>
      <c r="CQ3240">
        <v>1.1378E-3</v>
      </c>
      <c r="CR3240">
        <v>5.4567000000000001E-3</v>
      </c>
      <c r="CS3240">
        <v>9.6989999999999999E-4</v>
      </c>
      <c r="CT3240">
        <v>1.0688E-3</v>
      </c>
      <c r="CU3240">
        <v>0.34042909999999998</v>
      </c>
      <c r="CV3240">
        <v>0.44848579999999999</v>
      </c>
      <c r="CW3240">
        <v>0.3956095</v>
      </c>
      <c r="CX3240">
        <v>0.48234460000000001</v>
      </c>
      <c r="CY3240">
        <v>0.14697779999999999</v>
      </c>
      <c r="CZ3240">
        <v>0.21740190000000001</v>
      </c>
      <c r="DA3240">
        <v>0.51918509999999995</v>
      </c>
      <c r="DB3240">
        <v>0.24089089999999999</v>
      </c>
      <c r="DC3240">
        <v>0.13698360000000001</v>
      </c>
      <c r="DD3240">
        <v>0.11091620000000001</v>
      </c>
      <c r="DE3240">
        <v>0.26125039999999999</v>
      </c>
      <c r="DF3240">
        <v>0.2444172</v>
      </c>
      <c r="DG3240">
        <v>0.17156279999999999</v>
      </c>
      <c r="DH3240">
        <v>0.19934850000000001</v>
      </c>
      <c r="DI3240">
        <v>0.27052999999999999</v>
      </c>
      <c r="DJ3240">
        <v>2.6056900000000001</v>
      </c>
      <c r="DK3240">
        <v>3.879162</v>
      </c>
      <c r="DL3240">
        <v>3.803064</v>
      </c>
      <c r="DM3240">
        <v>0.111123</v>
      </c>
      <c r="DN3240">
        <v>1.021E-3</v>
      </c>
      <c r="DO3240">
        <v>19</v>
      </c>
      <c r="DP3240">
        <v>19</v>
      </c>
    </row>
    <row r="3241" spans="1:120" hidden="1" x14ac:dyDescent="0.25">
      <c r="A3241" t="str">
        <f t="shared" si="50"/>
        <v>LCA-Greater Bay Area_All CBP_44495</v>
      </c>
      <c r="B3241" t="s">
        <v>62</v>
      </c>
      <c r="C3241" t="s">
        <v>209</v>
      </c>
      <c r="D3241" t="s">
        <v>36</v>
      </c>
      <c r="E3241" t="s">
        <v>61</v>
      </c>
      <c r="F3241" t="s">
        <v>61</v>
      </c>
      <c r="G3241" t="s">
        <v>61</v>
      </c>
      <c r="H3241" t="s">
        <v>61</v>
      </c>
      <c r="I3241" t="s">
        <v>61</v>
      </c>
      <c r="J3241" t="s">
        <v>61</v>
      </c>
      <c r="K3241" t="s">
        <v>197</v>
      </c>
      <c r="L3241" s="18">
        <v>44495</v>
      </c>
      <c r="M3241">
        <v>19</v>
      </c>
      <c r="N3241">
        <v>19</v>
      </c>
      <c r="O3241" t="s">
        <v>263</v>
      </c>
      <c r="P3241">
        <v>1</v>
      </c>
      <c r="Q3241">
        <v>1</v>
      </c>
      <c r="R3241">
        <v>0</v>
      </c>
      <c r="S3241">
        <v>0</v>
      </c>
      <c r="T3241">
        <v>1</v>
      </c>
      <c r="U3241">
        <v>0</v>
      </c>
      <c r="V3241">
        <v>1</v>
      </c>
      <c r="W3241">
        <v>10.88</v>
      </c>
      <c r="X3241">
        <v>10.8</v>
      </c>
      <c r="Y3241">
        <v>10.8</v>
      </c>
      <c r="Z3241">
        <v>10.76</v>
      </c>
      <c r="AA3241">
        <v>10.8</v>
      </c>
      <c r="AB3241">
        <v>15.68</v>
      </c>
      <c r="AC3241">
        <v>24.6</v>
      </c>
      <c r="AD3241">
        <v>24.64</v>
      </c>
      <c r="AE3241">
        <v>27.04</v>
      </c>
      <c r="AF3241">
        <v>28.44</v>
      </c>
      <c r="AG3241">
        <v>37</v>
      </c>
      <c r="AH3241">
        <v>36.4</v>
      </c>
      <c r="AI3241">
        <v>38.28</v>
      </c>
      <c r="AJ3241">
        <v>41.76</v>
      </c>
      <c r="AK3241">
        <v>42</v>
      </c>
      <c r="AL3241">
        <v>39.56</v>
      </c>
      <c r="AM3241">
        <v>42.04</v>
      </c>
      <c r="AN3241">
        <v>40.04</v>
      </c>
      <c r="AO3241">
        <v>39.56</v>
      </c>
      <c r="AP3241">
        <v>37.76</v>
      </c>
      <c r="AQ3241">
        <v>30.24</v>
      </c>
      <c r="AR3241">
        <v>10.84</v>
      </c>
      <c r="AS3241">
        <v>10.88</v>
      </c>
      <c r="AT3241">
        <v>10.84</v>
      </c>
      <c r="AU3241">
        <v>56.55</v>
      </c>
      <c r="AV3241">
        <v>54.25</v>
      </c>
      <c r="AW3241">
        <v>54.8</v>
      </c>
      <c r="AX3241">
        <v>54.15</v>
      </c>
      <c r="AY3241">
        <v>52.9</v>
      </c>
      <c r="AZ3241">
        <v>52.5</v>
      </c>
      <c r="BA3241">
        <v>53.15</v>
      </c>
      <c r="BB3241">
        <v>53.6</v>
      </c>
      <c r="BC3241">
        <v>54.15</v>
      </c>
      <c r="BD3241">
        <v>57.45</v>
      </c>
      <c r="BE3241">
        <v>59.85</v>
      </c>
      <c r="BF3241">
        <v>62.1</v>
      </c>
      <c r="BG3241">
        <v>64.25</v>
      </c>
      <c r="BH3241">
        <v>66.05</v>
      </c>
      <c r="BI3241">
        <v>66.650000000000006</v>
      </c>
      <c r="BJ3241">
        <v>66.3</v>
      </c>
      <c r="BK3241">
        <v>65.400000000000006</v>
      </c>
      <c r="BL3241">
        <v>64.8</v>
      </c>
      <c r="BM3241">
        <v>64.150000000000006</v>
      </c>
      <c r="BN3241">
        <v>63.25</v>
      </c>
      <c r="BO3241">
        <v>62.65</v>
      </c>
      <c r="BP3241">
        <v>61.4</v>
      </c>
      <c r="BQ3241">
        <v>60.75</v>
      </c>
      <c r="BR3241">
        <v>60.75</v>
      </c>
      <c r="BS3241">
        <v>-6.2904399999999999E-2</v>
      </c>
      <c r="BT3241">
        <v>7.4347499999999997E-2</v>
      </c>
      <c r="BU3241">
        <v>1.3009099999999999E-2</v>
      </c>
      <c r="BV3241">
        <v>4.1385699999999997E-2</v>
      </c>
      <c r="BW3241">
        <v>0.7772713</v>
      </c>
      <c r="BX3241">
        <v>5.0209809999999999</v>
      </c>
      <c r="BY3241">
        <v>-2.7863600000000002</v>
      </c>
      <c r="BZ3241">
        <v>-0.77352710000000002</v>
      </c>
      <c r="CA3241">
        <v>-1.351059</v>
      </c>
      <c r="CB3241">
        <v>-1.2769870000000001</v>
      </c>
      <c r="CC3241">
        <v>-2.1492499999999999</v>
      </c>
      <c r="CD3241">
        <v>1.848328</v>
      </c>
      <c r="CE3241">
        <v>1.5220640000000001</v>
      </c>
      <c r="CF3241">
        <v>-1.2125699999999999</v>
      </c>
      <c r="CG3241">
        <v>-1.1579250000000001</v>
      </c>
      <c r="CH3241">
        <v>1.3668819999999999</v>
      </c>
      <c r="CI3241">
        <v>-0.77137370000000005</v>
      </c>
      <c r="CJ3241">
        <v>0.16532140000000001</v>
      </c>
      <c r="CK3241">
        <v>-1.0658300000000001E-2</v>
      </c>
      <c r="CL3241">
        <v>2.3992879999999999</v>
      </c>
      <c r="CM3241">
        <v>4.8293020000000002</v>
      </c>
      <c r="CN3241">
        <v>1.817388</v>
      </c>
      <c r="CO3241">
        <v>-0.45844839999999998</v>
      </c>
      <c r="CP3241">
        <v>-5.1464099999999999E-2</v>
      </c>
      <c r="CQ3241">
        <v>1.1378E-3</v>
      </c>
      <c r="CR3241">
        <v>5.4567000000000001E-3</v>
      </c>
      <c r="CS3241">
        <v>9.6989999999999999E-4</v>
      </c>
      <c r="CT3241">
        <v>1.0688E-3</v>
      </c>
      <c r="CU3241">
        <v>0.34042909999999998</v>
      </c>
      <c r="CV3241">
        <v>0.44848579999999999</v>
      </c>
      <c r="CW3241">
        <v>0.3956095</v>
      </c>
      <c r="CX3241">
        <v>0.48234460000000001</v>
      </c>
      <c r="CY3241">
        <v>0.14697779999999999</v>
      </c>
      <c r="CZ3241">
        <v>0.21740190000000001</v>
      </c>
      <c r="DA3241">
        <v>0.51918509999999995</v>
      </c>
      <c r="DB3241">
        <v>0.24089089999999999</v>
      </c>
      <c r="DC3241">
        <v>0.13698360000000001</v>
      </c>
      <c r="DD3241">
        <v>0.11091620000000001</v>
      </c>
      <c r="DE3241">
        <v>0.26125039999999999</v>
      </c>
      <c r="DF3241">
        <v>0.2444172</v>
      </c>
      <c r="DG3241">
        <v>0.17156279999999999</v>
      </c>
      <c r="DH3241">
        <v>0.19934850000000001</v>
      </c>
      <c r="DI3241">
        <v>0.27052999999999999</v>
      </c>
      <c r="DJ3241">
        <v>2.6056900000000001</v>
      </c>
      <c r="DK3241">
        <v>3.879162</v>
      </c>
      <c r="DL3241">
        <v>3.803064</v>
      </c>
      <c r="DM3241">
        <v>0.111123</v>
      </c>
      <c r="DN3241">
        <v>1.021E-3</v>
      </c>
      <c r="DO3241">
        <v>19</v>
      </c>
      <c r="DP3241">
        <v>19</v>
      </c>
    </row>
    <row r="3242" spans="1:120" hidden="1" x14ac:dyDescent="0.25">
      <c r="A3242" t="str">
        <f t="shared" si="50"/>
        <v>OtherDR-No_All CBP_44495</v>
      </c>
      <c r="B3242" t="s">
        <v>62</v>
      </c>
      <c r="C3242" t="s">
        <v>323</v>
      </c>
      <c r="D3242" t="s">
        <v>61</v>
      </c>
      <c r="E3242" t="s">
        <v>61</v>
      </c>
      <c r="F3242" t="s">
        <v>61</v>
      </c>
      <c r="G3242" t="s">
        <v>61</v>
      </c>
      <c r="H3242" t="s">
        <v>61</v>
      </c>
      <c r="I3242" t="s">
        <v>97</v>
      </c>
      <c r="J3242" t="s">
        <v>61</v>
      </c>
      <c r="K3242" t="s">
        <v>197</v>
      </c>
      <c r="L3242" s="18">
        <v>44495</v>
      </c>
      <c r="M3242">
        <v>19</v>
      </c>
      <c r="N3242">
        <v>19</v>
      </c>
      <c r="O3242" t="s">
        <v>263</v>
      </c>
      <c r="P3242">
        <v>1</v>
      </c>
      <c r="Q3242">
        <v>1</v>
      </c>
      <c r="R3242">
        <v>0</v>
      </c>
      <c r="S3242">
        <v>0</v>
      </c>
      <c r="T3242">
        <v>1</v>
      </c>
      <c r="U3242">
        <v>0</v>
      </c>
      <c r="V3242">
        <v>1</v>
      </c>
      <c r="W3242">
        <v>10.88</v>
      </c>
      <c r="X3242">
        <v>10.8</v>
      </c>
      <c r="Y3242">
        <v>10.8</v>
      </c>
      <c r="Z3242">
        <v>10.76</v>
      </c>
      <c r="AA3242">
        <v>10.8</v>
      </c>
      <c r="AB3242">
        <v>15.68</v>
      </c>
      <c r="AC3242">
        <v>24.6</v>
      </c>
      <c r="AD3242">
        <v>24.64</v>
      </c>
      <c r="AE3242">
        <v>27.04</v>
      </c>
      <c r="AF3242">
        <v>28.44</v>
      </c>
      <c r="AG3242">
        <v>37</v>
      </c>
      <c r="AH3242">
        <v>36.4</v>
      </c>
      <c r="AI3242">
        <v>38.28</v>
      </c>
      <c r="AJ3242">
        <v>41.76</v>
      </c>
      <c r="AK3242">
        <v>42</v>
      </c>
      <c r="AL3242">
        <v>39.56</v>
      </c>
      <c r="AM3242">
        <v>42.04</v>
      </c>
      <c r="AN3242">
        <v>40.04</v>
      </c>
      <c r="AO3242">
        <v>39.56</v>
      </c>
      <c r="AP3242">
        <v>37.76</v>
      </c>
      <c r="AQ3242">
        <v>30.24</v>
      </c>
      <c r="AR3242">
        <v>10.84</v>
      </c>
      <c r="AS3242">
        <v>10.88</v>
      </c>
      <c r="AT3242">
        <v>10.84</v>
      </c>
      <c r="AU3242">
        <v>56.55</v>
      </c>
      <c r="AV3242">
        <v>54.25</v>
      </c>
      <c r="AW3242">
        <v>54.8</v>
      </c>
      <c r="AX3242">
        <v>54.15</v>
      </c>
      <c r="AY3242">
        <v>52.9</v>
      </c>
      <c r="AZ3242">
        <v>52.5</v>
      </c>
      <c r="BA3242">
        <v>53.15</v>
      </c>
      <c r="BB3242">
        <v>53.6</v>
      </c>
      <c r="BC3242">
        <v>54.15</v>
      </c>
      <c r="BD3242">
        <v>57.45</v>
      </c>
      <c r="BE3242">
        <v>59.85</v>
      </c>
      <c r="BF3242">
        <v>62.1</v>
      </c>
      <c r="BG3242">
        <v>64.25</v>
      </c>
      <c r="BH3242">
        <v>66.05</v>
      </c>
      <c r="BI3242">
        <v>66.650000000000006</v>
      </c>
      <c r="BJ3242">
        <v>66.3</v>
      </c>
      <c r="BK3242">
        <v>65.400000000000006</v>
      </c>
      <c r="BL3242">
        <v>64.8</v>
      </c>
      <c r="BM3242">
        <v>64.150000000000006</v>
      </c>
      <c r="BN3242">
        <v>63.25</v>
      </c>
      <c r="BO3242">
        <v>62.65</v>
      </c>
      <c r="BP3242">
        <v>61.4</v>
      </c>
      <c r="BQ3242">
        <v>60.75</v>
      </c>
      <c r="BR3242">
        <v>60.75</v>
      </c>
      <c r="BS3242">
        <v>-6.2904399999999999E-2</v>
      </c>
      <c r="BT3242">
        <v>7.4347499999999997E-2</v>
      </c>
      <c r="BU3242">
        <v>1.3009099999999999E-2</v>
      </c>
      <c r="BV3242">
        <v>4.1385699999999997E-2</v>
      </c>
      <c r="BW3242">
        <v>0.7772713</v>
      </c>
      <c r="BX3242">
        <v>5.0209809999999999</v>
      </c>
      <c r="BY3242">
        <v>-2.7863600000000002</v>
      </c>
      <c r="BZ3242">
        <v>-0.77352710000000002</v>
      </c>
      <c r="CA3242">
        <v>-1.351059</v>
      </c>
      <c r="CB3242">
        <v>-1.2769870000000001</v>
      </c>
      <c r="CC3242">
        <v>-2.1492499999999999</v>
      </c>
      <c r="CD3242">
        <v>1.848328</v>
      </c>
      <c r="CE3242">
        <v>1.5220640000000001</v>
      </c>
      <c r="CF3242">
        <v>-1.2125699999999999</v>
      </c>
      <c r="CG3242">
        <v>-1.1579250000000001</v>
      </c>
      <c r="CH3242">
        <v>1.3668819999999999</v>
      </c>
      <c r="CI3242">
        <v>-0.77137370000000005</v>
      </c>
      <c r="CJ3242">
        <v>0.16532140000000001</v>
      </c>
      <c r="CK3242">
        <v>-1.0658300000000001E-2</v>
      </c>
      <c r="CL3242">
        <v>2.3992879999999999</v>
      </c>
      <c r="CM3242">
        <v>4.8293020000000002</v>
      </c>
      <c r="CN3242">
        <v>1.817388</v>
      </c>
      <c r="CO3242">
        <v>-0.45844839999999998</v>
      </c>
      <c r="CP3242">
        <v>-5.1464099999999999E-2</v>
      </c>
      <c r="CQ3242">
        <v>1.1378E-3</v>
      </c>
      <c r="CR3242">
        <v>5.4567000000000001E-3</v>
      </c>
      <c r="CS3242">
        <v>9.6989999999999999E-4</v>
      </c>
      <c r="CT3242">
        <v>1.0688E-3</v>
      </c>
      <c r="CU3242">
        <v>0.34042909999999998</v>
      </c>
      <c r="CV3242">
        <v>0.44848579999999999</v>
      </c>
      <c r="CW3242">
        <v>0.3956095</v>
      </c>
      <c r="CX3242">
        <v>0.48234460000000001</v>
      </c>
      <c r="CY3242">
        <v>0.14697779999999999</v>
      </c>
      <c r="CZ3242">
        <v>0.21740190000000001</v>
      </c>
      <c r="DA3242">
        <v>0.51918509999999995</v>
      </c>
      <c r="DB3242">
        <v>0.24089089999999999</v>
      </c>
      <c r="DC3242">
        <v>0.13698360000000001</v>
      </c>
      <c r="DD3242">
        <v>0.11091620000000001</v>
      </c>
      <c r="DE3242">
        <v>0.26125039999999999</v>
      </c>
      <c r="DF3242">
        <v>0.2444172</v>
      </c>
      <c r="DG3242">
        <v>0.17156279999999999</v>
      </c>
      <c r="DH3242">
        <v>0.19934850000000001</v>
      </c>
      <c r="DI3242">
        <v>0.27052999999999999</v>
      </c>
      <c r="DJ3242">
        <v>2.6056900000000001</v>
      </c>
      <c r="DK3242">
        <v>3.879162</v>
      </c>
      <c r="DL3242">
        <v>3.803064</v>
      </c>
      <c r="DM3242">
        <v>0.111123</v>
      </c>
      <c r="DN3242">
        <v>1.021E-3</v>
      </c>
      <c r="DO3242">
        <v>19</v>
      </c>
      <c r="DP3242">
        <v>19</v>
      </c>
    </row>
    <row r="3243" spans="1:120" hidden="1" x14ac:dyDescent="0.25">
      <c r="A3243" t="str">
        <f t="shared" si="50"/>
        <v>Size_Grp-20 to 199.99 kW_All CBP_44495</v>
      </c>
      <c r="B3243" t="s">
        <v>62</v>
      </c>
      <c r="C3243" t="s">
        <v>201</v>
      </c>
      <c r="D3243" t="s">
        <v>61</v>
      </c>
      <c r="E3243" t="s">
        <v>61</v>
      </c>
      <c r="F3243" t="s">
        <v>61</v>
      </c>
      <c r="G3243" t="s">
        <v>61</v>
      </c>
      <c r="H3243" t="s">
        <v>61</v>
      </c>
      <c r="I3243" t="s">
        <v>61</v>
      </c>
      <c r="J3243" t="s">
        <v>101</v>
      </c>
      <c r="K3243" t="s">
        <v>197</v>
      </c>
      <c r="L3243" s="18">
        <v>44495</v>
      </c>
      <c r="M3243">
        <v>19</v>
      </c>
      <c r="N3243">
        <v>19</v>
      </c>
      <c r="O3243" t="s">
        <v>263</v>
      </c>
      <c r="P3243">
        <v>1</v>
      </c>
      <c r="Q3243">
        <v>1</v>
      </c>
      <c r="R3243">
        <v>0</v>
      </c>
      <c r="S3243">
        <v>0</v>
      </c>
      <c r="T3243">
        <v>1</v>
      </c>
      <c r="U3243">
        <v>0</v>
      </c>
      <c r="V3243">
        <v>1</v>
      </c>
      <c r="W3243">
        <v>10.88</v>
      </c>
      <c r="X3243">
        <v>10.8</v>
      </c>
      <c r="Y3243">
        <v>10.8</v>
      </c>
      <c r="Z3243">
        <v>10.76</v>
      </c>
      <c r="AA3243">
        <v>10.8</v>
      </c>
      <c r="AB3243">
        <v>15.68</v>
      </c>
      <c r="AC3243">
        <v>24.6</v>
      </c>
      <c r="AD3243">
        <v>24.64</v>
      </c>
      <c r="AE3243">
        <v>27.04</v>
      </c>
      <c r="AF3243">
        <v>28.44</v>
      </c>
      <c r="AG3243">
        <v>37</v>
      </c>
      <c r="AH3243">
        <v>36.4</v>
      </c>
      <c r="AI3243">
        <v>38.28</v>
      </c>
      <c r="AJ3243">
        <v>41.76</v>
      </c>
      <c r="AK3243">
        <v>42</v>
      </c>
      <c r="AL3243">
        <v>39.56</v>
      </c>
      <c r="AM3243">
        <v>42.04</v>
      </c>
      <c r="AN3243">
        <v>40.04</v>
      </c>
      <c r="AO3243">
        <v>39.56</v>
      </c>
      <c r="AP3243">
        <v>37.76</v>
      </c>
      <c r="AQ3243">
        <v>30.24</v>
      </c>
      <c r="AR3243">
        <v>10.84</v>
      </c>
      <c r="AS3243">
        <v>10.88</v>
      </c>
      <c r="AT3243">
        <v>10.84</v>
      </c>
      <c r="AU3243">
        <v>56.55</v>
      </c>
      <c r="AV3243">
        <v>54.25</v>
      </c>
      <c r="AW3243">
        <v>54.8</v>
      </c>
      <c r="AX3243">
        <v>54.15</v>
      </c>
      <c r="AY3243">
        <v>52.9</v>
      </c>
      <c r="AZ3243">
        <v>52.5</v>
      </c>
      <c r="BA3243">
        <v>53.15</v>
      </c>
      <c r="BB3243">
        <v>53.6</v>
      </c>
      <c r="BC3243">
        <v>54.15</v>
      </c>
      <c r="BD3243">
        <v>57.45</v>
      </c>
      <c r="BE3243">
        <v>59.85</v>
      </c>
      <c r="BF3243">
        <v>62.1</v>
      </c>
      <c r="BG3243">
        <v>64.25</v>
      </c>
      <c r="BH3243">
        <v>66.05</v>
      </c>
      <c r="BI3243">
        <v>66.650000000000006</v>
      </c>
      <c r="BJ3243">
        <v>66.3</v>
      </c>
      <c r="BK3243">
        <v>65.400000000000006</v>
      </c>
      <c r="BL3243">
        <v>64.8</v>
      </c>
      <c r="BM3243">
        <v>64.150000000000006</v>
      </c>
      <c r="BN3243">
        <v>63.25</v>
      </c>
      <c r="BO3243">
        <v>62.65</v>
      </c>
      <c r="BP3243">
        <v>61.4</v>
      </c>
      <c r="BQ3243">
        <v>60.75</v>
      </c>
      <c r="BR3243">
        <v>60.75</v>
      </c>
      <c r="BS3243">
        <v>-6.2904399999999999E-2</v>
      </c>
      <c r="BT3243">
        <v>7.4347499999999997E-2</v>
      </c>
      <c r="BU3243">
        <v>1.3009099999999999E-2</v>
      </c>
      <c r="BV3243">
        <v>4.1385699999999997E-2</v>
      </c>
      <c r="BW3243">
        <v>0.7772713</v>
      </c>
      <c r="BX3243">
        <v>5.0209809999999999</v>
      </c>
      <c r="BY3243">
        <v>-2.7863600000000002</v>
      </c>
      <c r="BZ3243">
        <v>-0.77352710000000002</v>
      </c>
      <c r="CA3243">
        <v>-1.351059</v>
      </c>
      <c r="CB3243">
        <v>-1.2769870000000001</v>
      </c>
      <c r="CC3243">
        <v>-2.1492499999999999</v>
      </c>
      <c r="CD3243">
        <v>1.848328</v>
      </c>
      <c r="CE3243">
        <v>1.5220640000000001</v>
      </c>
      <c r="CF3243">
        <v>-1.2125699999999999</v>
      </c>
      <c r="CG3243">
        <v>-1.1579250000000001</v>
      </c>
      <c r="CH3243">
        <v>1.3668819999999999</v>
      </c>
      <c r="CI3243">
        <v>-0.77137370000000005</v>
      </c>
      <c r="CJ3243">
        <v>0.16532140000000001</v>
      </c>
      <c r="CK3243">
        <v>-1.0658300000000001E-2</v>
      </c>
      <c r="CL3243">
        <v>2.3992879999999999</v>
      </c>
      <c r="CM3243">
        <v>4.8293020000000002</v>
      </c>
      <c r="CN3243">
        <v>1.817388</v>
      </c>
      <c r="CO3243">
        <v>-0.45844839999999998</v>
      </c>
      <c r="CP3243">
        <v>-5.1464099999999999E-2</v>
      </c>
      <c r="CQ3243">
        <v>1.1378E-3</v>
      </c>
      <c r="CR3243">
        <v>5.4567000000000001E-3</v>
      </c>
      <c r="CS3243">
        <v>9.6989999999999999E-4</v>
      </c>
      <c r="CT3243">
        <v>1.0688E-3</v>
      </c>
      <c r="CU3243">
        <v>0.34042909999999998</v>
      </c>
      <c r="CV3243">
        <v>0.44848579999999999</v>
      </c>
      <c r="CW3243">
        <v>0.3956095</v>
      </c>
      <c r="CX3243">
        <v>0.48234460000000001</v>
      </c>
      <c r="CY3243">
        <v>0.14697779999999999</v>
      </c>
      <c r="CZ3243">
        <v>0.21740190000000001</v>
      </c>
      <c r="DA3243">
        <v>0.51918509999999995</v>
      </c>
      <c r="DB3243">
        <v>0.24089089999999999</v>
      </c>
      <c r="DC3243">
        <v>0.13698360000000001</v>
      </c>
      <c r="DD3243">
        <v>0.11091620000000001</v>
      </c>
      <c r="DE3243">
        <v>0.26125039999999999</v>
      </c>
      <c r="DF3243">
        <v>0.2444172</v>
      </c>
      <c r="DG3243">
        <v>0.17156279999999999</v>
      </c>
      <c r="DH3243">
        <v>0.19934850000000001</v>
      </c>
      <c r="DI3243">
        <v>0.27052999999999999</v>
      </c>
      <c r="DJ3243">
        <v>2.6056900000000001</v>
      </c>
      <c r="DK3243">
        <v>3.879162</v>
      </c>
      <c r="DL3243">
        <v>3.803064</v>
      </c>
      <c r="DM3243">
        <v>0.111123</v>
      </c>
      <c r="DN3243">
        <v>1.021E-3</v>
      </c>
      <c r="DO3243">
        <v>19</v>
      </c>
      <c r="DP3243">
        <v>19</v>
      </c>
    </row>
    <row r="3244" spans="1:120" hidden="1" x14ac:dyDescent="0.25">
      <c r="A3244" t="str">
        <f t="shared" si="50"/>
        <v>All_All Elect_44495</v>
      </c>
      <c r="B3244" t="s">
        <v>62</v>
      </c>
      <c r="C3244" t="s">
        <v>61</v>
      </c>
      <c r="D3244" t="s">
        <v>61</v>
      </c>
      <c r="E3244" t="s">
        <v>61</v>
      </c>
      <c r="F3244" t="s">
        <v>61</v>
      </c>
      <c r="G3244" t="s">
        <v>61</v>
      </c>
      <c r="H3244" t="s">
        <v>61</v>
      </c>
      <c r="I3244" t="s">
        <v>61</v>
      </c>
      <c r="J3244" t="s">
        <v>61</v>
      </c>
      <c r="K3244" t="s">
        <v>190</v>
      </c>
      <c r="L3244" s="18">
        <v>44495</v>
      </c>
      <c r="M3244">
        <v>19</v>
      </c>
      <c r="N3244">
        <v>19</v>
      </c>
      <c r="O3244" t="s">
        <v>263</v>
      </c>
      <c r="P3244">
        <v>1</v>
      </c>
      <c r="Q3244">
        <v>1</v>
      </c>
      <c r="R3244">
        <v>0</v>
      </c>
      <c r="S3244">
        <v>0</v>
      </c>
      <c r="T3244">
        <v>1</v>
      </c>
      <c r="U3244">
        <v>0</v>
      </c>
      <c r="V3244">
        <v>1</v>
      </c>
      <c r="W3244">
        <v>10.88</v>
      </c>
      <c r="X3244">
        <v>10.8</v>
      </c>
      <c r="Y3244">
        <v>10.8</v>
      </c>
      <c r="Z3244">
        <v>10.76</v>
      </c>
      <c r="AA3244">
        <v>10.8</v>
      </c>
      <c r="AB3244">
        <v>15.68</v>
      </c>
      <c r="AC3244">
        <v>24.6</v>
      </c>
      <c r="AD3244">
        <v>24.64</v>
      </c>
      <c r="AE3244">
        <v>27.04</v>
      </c>
      <c r="AF3244">
        <v>28.44</v>
      </c>
      <c r="AG3244">
        <v>37</v>
      </c>
      <c r="AH3244">
        <v>36.4</v>
      </c>
      <c r="AI3244">
        <v>38.28</v>
      </c>
      <c r="AJ3244">
        <v>41.76</v>
      </c>
      <c r="AK3244">
        <v>42</v>
      </c>
      <c r="AL3244">
        <v>39.56</v>
      </c>
      <c r="AM3244">
        <v>42.04</v>
      </c>
      <c r="AN3244">
        <v>40.04</v>
      </c>
      <c r="AO3244">
        <v>39.56</v>
      </c>
      <c r="AP3244">
        <v>37.76</v>
      </c>
      <c r="AQ3244">
        <v>30.24</v>
      </c>
      <c r="AR3244">
        <v>10.84</v>
      </c>
      <c r="AS3244">
        <v>10.88</v>
      </c>
      <c r="AT3244">
        <v>10.84</v>
      </c>
      <c r="AU3244">
        <v>56.55</v>
      </c>
      <c r="AV3244">
        <v>54.25</v>
      </c>
      <c r="AW3244">
        <v>54.8</v>
      </c>
      <c r="AX3244">
        <v>54.15</v>
      </c>
      <c r="AY3244">
        <v>52.9</v>
      </c>
      <c r="AZ3244">
        <v>52.5</v>
      </c>
      <c r="BA3244">
        <v>53.15</v>
      </c>
      <c r="BB3244">
        <v>53.6</v>
      </c>
      <c r="BC3244">
        <v>54.15</v>
      </c>
      <c r="BD3244">
        <v>57.45</v>
      </c>
      <c r="BE3244">
        <v>59.85</v>
      </c>
      <c r="BF3244">
        <v>62.1</v>
      </c>
      <c r="BG3244">
        <v>64.25</v>
      </c>
      <c r="BH3244">
        <v>66.05</v>
      </c>
      <c r="BI3244">
        <v>66.650000000000006</v>
      </c>
      <c r="BJ3244">
        <v>66.3</v>
      </c>
      <c r="BK3244">
        <v>65.400000000000006</v>
      </c>
      <c r="BL3244">
        <v>64.8</v>
      </c>
      <c r="BM3244">
        <v>64.150000000000006</v>
      </c>
      <c r="BN3244">
        <v>63.25</v>
      </c>
      <c r="BO3244">
        <v>62.65</v>
      </c>
      <c r="BP3244">
        <v>61.4</v>
      </c>
      <c r="BQ3244">
        <v>60.75</v>
      </c>
      <c r="BR3244">
        <v>60.75</v>
      </c>
      <c r="BS3244">
        <v>-6.2904399999999999E-2</v>
      </c>
      <c r="BT3244">
        <v>7.4347499999999997E-2</v>
      </c>
      <c r="BU3244">
        <v>1.3009099999999999E-2</v>
      </c>
      <c r="BV3244">
        <v>4.1385699999999997E-2</v>
      </c>
      <c r="BW3244">
        <v>0.7772713</v>
      </c>
      <c r="BX3244">
        <v>5.0209809999999999</v>
      </c>
      <c r="BY3244">
        <v>-2.7863600000000002</v>
      </c>
      <c r="BZ3244">
        <v>-0.77352710000000002</v>
      </c>
      <c r="CA3244">
        <v>-1.351059</v>
      </c>
      <c r="CB3244">
        <v>-1.2769870000000001</v>
      </c>
      <c r="CC3244">
        <v>-2.1492499999999999</v>
      </c>
      <c r="CD3244">
        <v>1.848328</v>
      </c>
      <c r="CE3244">
        <v>1.5220640000000001</v>
      </c>
      <c r="CF3244">
        <v>-1.2125699999999999</v>
      </c>
      <c r="CG3244">
        <v>-1.1579250000000001</v>
      </c>
      <c r="CH3244">
        <v>1.3668819999999999</v>
      </c>
      <c r="CI3244">
        <v>-0.77137370000000005</v>
      </c>
      <c r="CJ3244">
        <v>0.16532140000000001</v>
      </c>
      <c r="CK3244">
        <v>-1.0658300000000001E-2</v>
      </c>
      <c r="CL3244">
        <v>2.3992879999999999</v>
      </c>
      <c r="CM3244">
        <v>4.8293020000000002</v>
      </c>
      <c r="CN3244">
        <v>1.817388</v>
      </c>
      <c r="CO3244">
        <v>-0.45844839999999998</v>
      </c>
      <c r="CP3244">
        <v>-5.1464099999999999E-2</v>
      </c>
      <c r="CQ3244">
        <v>1.1378E-3</v>
      </c>
      <c r="CR3244">
        <v>5.4567000000000001E-3</v>
      </c>
      <c r="CS3244">
        <v>9.6989999999999999E-4</v>
      </c>
      <c r="CT3244">
        <v>1.0688E-3</v>
      </c>
      <c r="CU3244">
        <v>0.34042909999999998</v>
      </c>
      <c r="CV3244">
        <v>0.44848579999999999</v>
      </c>
      <c r="CW3244">
        <v>0.3956095</v>
      </c>
      <c r="CX3244">
        <v>0.48234460000000001</v>
      </c>
      <c r="CY3244">
        <v>0.14697779999999999</v>
      </c>
      <c r="CZ3244">
        <v>0.21740190000000001</v>
      </c>
      <c r="DA3244">
        <v>0.51918509999999995</v>
      </c>
      <c r="DB3244">
        <v>0.24089089999999999</v>
      </c>
      <c r="DC3244">
        <v>0.13698360000000001</v>
      </c>
      <c r="DD3244">
        <v>0.11091620000000001</v>
      </c>
      <c r="DE3244">
        <v>0.26125039999999999</v>
      </c>
      <c r="DF3244">
        <v>0.2444172</v>
      </c>
      <c r="DG3244">
        <v>0.17156279999999999</v>
      </c>
      <c r="DH3244">
        <v>0.19934850000000001</v>
      </c>
      <c r="DI3244">
        <v>0.27052999999999999</v>
      </c>
      <c r="DJ3244">
        <v>2.6056900000000001</v>
      </c>
      <c r="DK3244">
        <v>3.879162</v>
      </c>
      <c r="DL3244">
        <v>3.803064</v>
      </c>
      <c r="DM3244">
        <v>0.111123</v>
      </c>
      <c r="DN3244">
        <v>1.021E-3</v>
      </c>
      <c r="DO3244">
        <v>19</v>
      </c>
      <c r="DP3244">
        <v>19</v>
      </c>
    </row>
    <row r="3245" spans="1:120" hidden="1" x14ac:dyDescent="0.25">
      <c r="A3245" t="str">
        <f t="shared" si="50"/>
        <v>LCA-Greater Bay Area_All Elect_44495</v>
      </c>
      <c r="B3245" t="s">
        <v>62</v>
      </c>
      <c r="C3245" t="s">
        <v>209</v>
      </c>
      <c r="D3245" t="s">
        <v>36</v>
      </c>
      <c r="E3245" t="s">
        <v>61</v>
      </c>
      <c r="F3245" t="s">
        <v>61</v>
      </c>
      <c r="G3245" t="s">
        <v>61</v>
      </c>
      <c r="H3245" t="s">
        <v>61</v>
      </c>
      <c r="I3245" t="s">
        <v>61</v>
      </c>
      <c r="J3245" t="s">
        <v>61</v>
      </c>
      <c r="K3245" t="s">
        <v>190</v>
      </c>
      <c r="L3245" s="18">
        <v>44495</v>
      </c>
      <c r="M3245">
        <v>19</v>
      </c>
      <c r="N3245">
        <v>19</v>
      </c>
      <c r="O3245" t="s">
        <v>263</v>
      </c>
      <c r="P3245">
        <v>1</v>
      </c>
      <c r="Q3245">
        <v>1</v>
      </c>
      <c r="R3245">
        <v>0</v>
      </c>
      <c r="S3245">
        <v>0</v>
      </c>
      <c r="T3245">
        <v>1</v>
      </c>
      <c r="U3245">
        <v>0</v>
      </c>
      <c r="V3245">
        <v>1</v>
      </c>
      <c r="W3245">
        <v>10.88</v>
      </c>
      <c r="X3245">
        <v>10.8</v>
      </c>
      <c r="Y3245">
        <v>10.8</v>
      </c>
      <c r="Z3245">
        <v>10.76</v>
      </c>
      <c r="AA3245">
        <v>10.8</v>
      </c>
      <c r="AB3245">
        <v>15.68</v>
      </c>
      <c r="AC3245">
        <v>24.6</v>
      </c>
      <c r="AD3245">
        <v>24.64</v>
      </c>
      <c r="AE3245">
        <v>27.04</v>
      </c>
      <c r="AF3245">
        <v>28.44</v>
      </c>
      <c r="AG3245">
        <v>37</v>
      </c>
      <c r="AH3245">
        <v>36.4</v>
      </c>
      <c r="AI3245">
        <v>38.28</v>
      </c>
      <c r="AJ3245">
        <v>41.76</v>
      </c>
      <c r="AK3245">
        <v>42</v>
      </c>
      <c r="AL3245">
        <v>39.56</v>
      </c>
      <c r="AM3245">
        <v>42.04</v>
      </c>
      <c r="AN3245">
        <v>40.04</v>
      </c>
      <c r="AO3245">
        <v>39.56</v>
      </c>
      <c r="AP3245">
        <v>37.76</v>
      </c>
      <c r="AQ3245">
        <v>30.24</v>
      </c>
      <c r="AR3245">
        <v>10.84</v>
      </c>
      <c r="AS3245">
        <v>10.88</v>
      </c>
      <c r="AT3245">
        <v>10.84</v>
      </c>
      <c r="AU3245">
        <v>56.55</v>
      </c>
      <c r="AV3245">
        <v>54.25</v>
      </c>
      <c r="AW3245">
        <v>54.8</v>
      </c>
      <c r="AX3245">
        <v>54.15</v>
      </c>
      <c r="AY3245">
        <v>52.9</v>
      </c>
      <c r="AZ3245">
        <v>52.5</v>
      </c>
      <c r="BA3245">
        <v>53.15</v>
      </c>
      <c r="BB3245">
        <v>53.6</v>
      </c>
      <c r="BC3245">
        <v>54.15</v>
      </c>
      <c r="BD3245">
        <v>57.45</v>
      </c>
      <c r="BE3245">
        <v>59.85</v>
      </c>
      <c r="BF3245">
        <v>62.1</v>
      </c>
      <c r="BG3245">
        <v>64.25</v>
      </c>
      <c r="BH3245">
        <v>66.05</v>
      </c>
      <c r="BI3245">
        <v>66.650000000000006</v>
      </c>
      <c r="BJ3245">
        <v>66.3</v>
      </c>
      <c r="BK3245">
        <v>65.400000000000006</v>
      </c>
      <c r="BL3245">
        <v>64.8</v>
      </c>
      <c r="BM3245">
        <v>64.150000000000006</v>
      </c>
      <c r="BN3245">
        <v>63.25</v>
      </c>
      <c r="BO3245">
        <v>62.65</v>
      </c>
      <c r="BP3245">
        <v>61.4</v>
      </c>
      <c r="BQ3245">
        <v>60.75</v>
      </c>
      <c r="BR3245">
        <v>60.75</v>
      </c>
      <c r="BS3245">
        <v>-6.2904399999999999E-2</v>
      </c>
      <c r="BT3245">
        <v>7.4347499999999997E-2</v>
      </c>
      <c r="BU3245">
        <v>1.3009099999999999E-2</v>
      </c>
      <c r="BV3245">
        <v>4.1385699999999997E-2</v>
      </c>
      <c r="BW3245">
        <v>0.7772713</v>
      </c>
      <c r="BX3245">
        <v>5.0209809999999999</v>
      </c>
      <c r="BY3245">
        <v>-2.7863600000000002</v>
      </c>
      <c r="BZ3245">
        <v>-0.77352710000000002</v>
      </c>
      <c r="CA3245">
        <v>-1.351059</v>
      </c>
      <c r="CB3245">
        <v>-1.2769870000000001</v>
      </c>
      <c r="CC3245">
        <v>-2.1492499999999999</v>
      </c>
      <c r="CD3245">
        <v>1.848328</v>
      </c>
      <c r="CE3245">
        <v>1.5220640000000001</v>
      </c>
      <c r="CF3245">
        <v>-1.2125699999999999</v>
      </c>
      <c r="CG3245">
        <v>-1.1579250000000001</v>
      </c>
      <c r="CH3245">
        <v>1.3668819999999999</v>
      </c>
      <c r="CI3245">
        <v>-0.77137370000000005</v>
      </c>
      <c r="CJ3245">
        <v>0.16532140000000001</v>
      </c>
      <c r="CK3245">
        <v>-1.0658300000000001E-2</v>
      </c>
      <c r="CL3245">
        <v>2.3992879999999999</v>
      </c>
      <c r="CM3245">
        <v>4.8293020000000002</v>
      </c>
      <c r="CN3245">
        <v>1.817388</v>
      </c>
      <c r="CO3245">
        <v>-0.45844839999999998</v>
      </c>
      <c r="CP3245">
        <v>-5.1464099999999999E-2</v>
      </c>
      <c r="CQ3245">
        <v>1.1378E-3</v>
      </c>
      <c r="CR3245">
        <v>5.4567000000000001E-3</v>
      </c>
      <c r="CS3245">
        <v>9.6989999999999999E-4</v>
      </c>
      <c r="CT3245">
        <v>1.0688E-3</v>
      </c>
      <c r="CU3245">
        <v>0.34042909999999998</v>
      </c>
      <c r="CV3245">
        <v>0.44848579999999999</v>
      </c>
      <c r="CW3245">
        <v>0.3956095</v>
      </c>
      <c r="CX3245">
        <v>0.48234460000000001</v>
      </c>
      <c r="CY3245">
        <v>0.14697779999999999</v>
      </c>
      <c r="CZ3245">
        <v>0.21740190000000001</v>
      </c>
      <c r="DA3245">
        <v>0.51918509999999995</v>
      </c>
      <c r="DB3245">
        <v>0.24089089999999999</v>
      </c>
      <c r="DC3245">
        <v>0.13698360000000001</v>
      </c>
      <c r="DD3245">
        <v>0.11091620000000001</v>
      </c>
      <c r="DE3245">
        <v>0.26125039999999999</v>
      </c>
      <c r="DF3245">
        <v>0.2444172</v>
      </c>
      <c r="DG3245">
        <v>0.17156279999999999</v>
      </c>
      <c r="DH3245">
        <v>0.19934850000000001</v>
      </c>
      <c r="DI3245">
        <v>0.27052999999999999</v>
      </c>
      <c r="DJ3245">
        <v>2.6056900000000001</v>
      </c>
      <c r="DK3245">
        <v>3.879162</v>
      </c>
      <c r="DL3245">
        <v>3.803064</v>
      </c>
      <c r="DM3245">
        <v>0.111123</v>
      </c>
      <c r="DN3245">
        <v>1.021E-3</v>
      </c>
      <c r="DO3245">
        <v>19</v>
      </c>
      <c r="DP3245">
        <v>19</v>
      </c>
    </row>
    <row r="3246" spans="1:120" hidden="1" x14ac:dyDescent="0.25">
      <c r="A3246" t="str">
        <f t="shared" si="50"/>
        <v>Industry_Type-7. Institutional/Government_All Elect_44495</v>
      </c>
      <c r="B3246" t="s">
        <v>62</v>
      </c>
      <c r="C3246" t="s">
        <v>208</v>
      </c>
      <c r="D3246" t="s">
        <v>61</v>
      </c>
      <c r="E3246" t="s">
        <v>61</v>
      </c>
      <c r="F3246" t="s">
        <v>61</v>
      </c>
      <c r="G3246" t="s">
        <v>35</v>
      </c>
      <c r="H3246" t="s">
        <v>61</v>
      </c>
      <c r="I3246" t="s">
        <v>61</v>
      </c>
      <c r="J3246" t="s">
        <v>61</v>
      </c>
      <c r="K3246" t="s">
        <v>190</v>
      </c>
      <c r="L3246" s="18">
        <v>44495</v>
      </c>
      <c r="M3246">
        <v>19</v>
      </c>
      <c r="N3246">
        <v>19</v>
      </c>
      <c r="O3246" t="s">
        <v>263</v>
      </c>
      <c r="P3246">
        <v>1</v>
      </c>
      <c r="Q3246">
        <v>1</v>
      </c>
      <c r="R3246">
        <v>0</v>
      </c>
      <c r="S3246">
        <v>0</v>
      </c>
      <c r="T3246">
        <v>1</v>
      </c>
      <c r="U3246">
        <v>0</v>
      </c>
      <c r="V3246">
        <v>1</v>
      </c>
      <c r="W3246">
        <v>10.88</v>
      </c>
      <c r="X3246">
        <v>10.8</v>
      </c>
      <c r="Y3246">
        <v>10.8</v>
      </c>
      <c r="Z3246">
        <v>10.76</v>
      </c>
      <c r="AA3246">
        <v>10.8</v>
      </c>
      <c r="AB3246">
        <v>15.68</v>
      </c>
      <c r="AC3246">
        <v>24.6</v>
      </c>
      <c r="AD3246">
        <v>24.64</v>
      </c>
      <c r="AE3246">
        <v>27.04</v>
      </c>
      <c r="AF3246">
        <v>28.44</v>
      </c>
      <c r="AG3246">
        <v>37</v>
      </c>
      <c r="AH3246">
        <v>36.4</v>
      </c>
      <c r="AI3246">
        <v>38.28</v>
      </c>
      <c r="AJ3246">
        <v>41.76</v>
      </c>
      <c r="AK3246">
        <v>42</v>
      </c>
      <c r="AL3246">
        <v>39.56</v>
      </c>
      <c r="AM3246">
        <v>42.04</v>
      </c>
      <c r="AN3246">
        <v>40.04</v>
      </c>
      <c r="AO3246">
        <v>39.56</v>
      </c>
      <c r="AP3246">
        <v>37.76</v>
      </c>
      <c r="AQ3246">
        <v>30.24</v>
      </c>
      <c r="AR3246">
        <v>10.84</v>
      </c>
      <c r="AS3246">
        <v>10.88</v>
      </c>
      <c r="AT3246">
        <v>10.84</v>
      </c>
      <c r="AU3246">
        <v>56.55</v>
      </c>
      <c r="AV3246">
        <v>54.25</v>
      </c>
      <c r="AW3246">
        <v>54.8</v>
      </c>
      <c r="AX3246">
        <v>54.15</v>
      </c>
      <c r="AY3246">
        <v>52.9</v>
      </c>
      <c r="AZ3246">
        <v>52.5</v>
      </c>
      <c r="BA3246">
        <v>53.15</v>
      </c>
      <c r="BB3246">
        <v>53.6</v>
      </c>
      <c r="BC3246">
        <v>54.15</v>
      </c>
      <c r="BD3246">
        <v>57.45</v>
      </c>
      <c r="BE3246">
        <v>59.85</v>
      </c>
      <c r="BF3246">
        <v>62.1</v>
      </c>
      <c r="BG3246">
        <v>64.25</v>
      </c>
      <c r="BH3246">
        <v>66.05</v>
      </c>
      <c r="BI3246">
        <v>66.650000000000006</v>
      </c>
      <c r="BJ3246">
        <v>66.3</v>
      </c>
      <c r="BK3246">
        <v>65.400000000000006</v>
      </c>
      <c r="BL3246">
        <v>64.8</v>
      </c>
      <c r="BM3246">
        <v>64.150000000000006</v>
      </c>
      <c r="BN3246">
        <v>63.25</v>
      </c>
      <c r="BO3246">
        <v>62.65</v>
      </c>
      <c r="BP3246">
        <v>61.4</v>
      </c>
      <c r="BQ3246">
        <v>60.75</v>
      </c>
      <c r="BR3246">
        <v>60.75</v>
      </c>
      <c r="BS3246">
        <v>-6.2904399999999999E-2</v>
      </c>
      <c r="BT3246">
        <v>7.4347499999999997E-2</v>
      </c>
      <c r="BU3246">
        <v>1.3009099999999999E-2</v>
      </c>
      <c r="BV3246">
        <v>4.1385699999999997E-2</v>
      </c>
      <c r="BW3246">
        <v>0.7772713</v>
      </c>
      <c r="BX3246">
        <v>5.0209809999999999</v>
      </c>
      <c r="BY3246">
        <v>-2.7863600000000002</v>
      </c>
      <c r="BZ3246">
        <v>-0.77352710000000002</v>
      </c>
      <c r="CA3246">
        <v>-1.351059</v>
      </c>
      <c r="CB3246">
        <v>-1.2769870000000001</v>
      </c>
      <c r="CC3246">
        <v>-2.1492499999999999</v>
      </c>
      <c r="CD3246">
        <v>1.848328</v>
      </c>
      <c r="CE3246">
        <v>1.5220640000000001</v>
      </c>
      <c r="CF3246">
        <v>-1.2125699999999999</v>
      </c>
      <c r="CG3246">
        <v>-1.1579250000000001</v>
      </c>
      <c r="CH3246">
        <v>1.3668819999999999</v>
      </c>
      <c r="CI3246">
        <v>-0.77137370000000005</v>
      </c>
      <c r="CJ3246">
        <v>0.16532140000000001</v>
      </c>
      <c r="CK3246">
        <v>-1.0658300000000001E-2</v>
      </c>
      <c r="CL3246">
        <v>2.3992879999999999</v>
      </c>
      <c r="CM3246">
        <v>4.8293020000000002</v>
      </c>
      <c r="CN3246">
        <v>1.817388</v>
      </c>
      <c r="CO3246">
        <v>-0.45844839999999998</v>
      </c>
      <c r="CP3246">
        <v>-5.1464099999999999E-2</v>
      </c>
      <c r="CQ3246">
        <v>1.1378E-3</v>
      </c>
      <c r="CR3246">
        <v>5.4567000000000001E-3</v>
      </c>
      <c r="CS3246">
        <v>9.6989999999999999E-4</v>
      </c>
      <c r="CT3246">
        <v>1.0688E-3</v>
      </c>
      <c r="CU3246">
        <v>0.34042909999999998</v>
      </c>
      <c r="CV3246">
        <v>0.44848579999999999</v>
      </c>
      <c r="CW3246">
        <v>0.3956095</v>
      </c>
      <c r="CX3246">
        <v>0.48234460000000001</v>
      </c>
      <c r="CY3246">
        <v>0.14697779999999999</v>
      </c>
      <c r="CZ3246">
        <v>0.21740190000000001</v>
      </c>
      <c r="DA3246">
        <v>0.51918509999999995</v>
      </c>
      <c r="DB3246">
        <v>0.24089089999999999</v>
      </c>
      <c r="DC3246">
        <v>0.13698360000000001</v>
      </c>
      <c r="DD3246">
        <v>0.11091620000000001</v>
      </c>
      <c r="DE3246">
        <v>0.26125039999999999</v>
      </c>
      <c r="DF3246">
        <v>0.2444172</v>
      </c>
      <c r="DG3246">
        <v>0.17156279999999999</v>
      </c>
      <c r="DH3246">
        <v>0.19934850000000001</v>
      </c>
      <c r="DI3246">
        <v>0.27052999999999999</v>
      </c>
      <c r="DJ3246">
        <v>2.6056900000000001</v>
      </c>
      <c r="DK3246">
        <v>3.879162</v>
      </c>
      <c r="DL3246">
        <v>3.803064</v>
      </c>
      <c r="DM3246">
        <v>0.111123</v>
      </c>
      <c r="DN3246">
        <v>1.021E-3</v>
      </c>
      <c r="DO3246">
        <v>19</v>
      </c>
      <c r="DP3246">
        <v>19</v>
      </c>
    </row>
    <row r="3247" spans="1:120" hidden="1" x14ac:dyDescent="0.25">
      <c r="A3247" t="str">
        <f t="shared" si="50"/>
        <v>Aggregator-Enersponse_All Elect_44495</v>
      </c>
      <c r="B3247" t="s">
        <v>62</v>
      </c>
      <c r="C3247" t="s">
        <v>219</v>
      </c>
      <c r="D3247" t="s">
        <v>61</v>
      </c>
      <c r="E3247" t="s">
        <v>61</v>
      </c>
      <c r="F3247" t="s">
        <v>107</v>
      </c>
      <c r="G3247" t="s">
        <v>61</v>
      </c>
      <c r="H3247" t="s">
        <v>61</v>
      </c>
      <c r="I3247" t="s">
        <v>61</v>
      </c>
      <c r="J3247" t="s">
        <v>61</v>
      </c>
      <c r="K3247" t="s">
        <v>190</v>
      </c>
      <c r="L3247" s="18">
        <v>44495</v>
      </c>
      <c r="M3247">
        <v>19</v>
      </c>
      <c r="N3247">
        <v>19</v>
      </c>
      <c r="O3247" t="s">
        <v>263</v>
      </c>
      <c r="P3247">
        <v>1</v>
      </c>
      <c r="Q3247">
        <v>1</v>
      </c>
      <c r="R3247">
        <v>0</v>
      </c>
      <c r="S3247">
        <v>0</v>
      </c>
      <c r="T3247">
        <v>1</v>
      </c>
      <c r="U3247">
        <v>0</v>
      </c>
      <c r="V3247">
        <v>1</v>
      </c>
      <c r="W3247">
        <v>10.88</v>
      </c>
      <c r="X3247">
        <v>10.8</v>
      </c>
      <c r="Y3247">
        <v>10.8</v>
      </c>
      <c r="Z3247">
        <v>10.76</v>
      </c>
      <c r="AA3247">
        <v>10.8</v>
      </c>
      <c r="AB3247">
        <v>15.68</v>
      </c>
      <c r="AC3247">
        <v>24.6</v>
      </c>
      <c r="AD3247">
        <v>24.64</v>
      </c>
      <c r="AE3247">
        <v>27.04</v>
      </c>
      <c r="AF3247">
        <v>28.44</v>
      </c>
      <c r="AG3247">
        <v>37</v>
      </c>
      <c r="AH3247">
        <v>36.4</v>
      </c>
      <c r="AI3247">
        <v>38.28</v>
      </c>
      <c r="AJ3247">
        <v>41.76</v>
      </c>
      <c r="AK3247">
        <v>42</v>
      </c>
      <c r="AL3247">
        <v>39.56</v>
      </c>
      <c r="AM3247">
        <v>42.04</v>
      </c>
      <c r="AN3247">
        <v>40.04</v>
      </c>
      <c r="AO3247">
        <v>39.56</v>
      </c>
      <c r="AP3247">
        <v>37.76</v>
      </c>
      <c r="AQ3247">
        <v>30.24</v>
      </c>
      <c r="AR3247">
        <v>10.84</v>
      </c>
      <c r="AS3247">
        <v>10.88</v>
      </c>
      <c r="AT3247">
        <v>10.84</v>
      </c>
      <c r="AU3247">
        <v>56.55</v>
      </c>
      <c r="AV3247">
        <v>54.25</v>
      </c>
      <c r="AW3247">
        <v>54.8</v>
      </c>
      <c r="AX3247">
        <v>54.15</v>
      </c>
      <c r="AY3247">
        <v>52.9</v>
      </c>
      <c r="AZ3247">
        <v>52.5</v>
      </c>
      <c r="BA3247">
        <v>53.15</v>
      </c>
      <c r="BB3247">
        <v>53.6</v>
      </c>
      <c r="BC3247">
        <v>54.15</v>
      </c>
      <c r="BD3247">
        <v>57.45</v>
      </c>
      <c r="BE3247">
        <v>59.85</v>
      </c>
      <c r="BF3247">
        <v>62.1</v>
      </c>
      <c r="BG3247">
        <v>64.25</v>
      </c>
      <c r="BH3247">
        <v>66.05</v>
      </c>
      <c r="BI3247">
        <v>66.650000000000006</v>
      </c>
      <c r="BJ3247">
        <v>66.3</v>
      </c>
      <c r="BK3247">
        <v>65.400000000000006</v>
      </c>
      <c r="BL3247">
        <v>64.8</v>
      </c>
      <c r="BM3247">
        <v>64.150000000000006</v>
      </c>
      <c r="BN3247">
        <v>63.25</v>
      </c>
      <c r="BO3247">
        <v>62.65</v>
      </c>
      <c r="BP3247">
        <v>61.4</v>
      </c>
      <c r="BQ3247">
        <v>60.75</v>
      </c>
      <c r="BR3247">
        <v>60.75</v>
      </c>
      <c r="BS3247">
        <v>-6.2904399999999999E-2</v>
      </c>
      <c r="BT3247">
        <v>7.4347499999999997E-2</v>
      </c>
      <c r="BU3247">
        <v>1.3009099999999999E-2</v>
      </c>
      <c r="BV3247">
        <v>4.1385699999999997E-2</v>
      </c>
      <c r="BW3247">
        <v>0.7772713</v>
      </c>
      <c r="BX3247">
        <v>5.0209809999999999</v>
      </c>
      <c r="BY3247">
        <v>-2.7863600000000002</v>
      </c>
      <c r="BZ3247">
        <v>-0.77352710000000002</v>
      </c>
      <c r="CA3247">
        <v>-1.351059</v>
      </c>
      <c r="CB3247">
        <v>-1.2769870000000001</v>
      </c>
      <c r="CC3247">
        <v>-2.1492499999999999</v>
      </c>
      <c r="CD3247">
        <v>1.848328</v>
      </c>
      <c r="CE3247">
        <v>1.5220640000000001</v>
      </c>
      <c r="CF3247">
        <v>-1.2125699999999999</v>
      </c>
      <c r="CG3247">
        <v>-1.1579250000000001</v>
      </c>
      <c r="CH3247">
        <v>1.3668819999999999</v>
      </c>
      <c r="CI3247">
        <v>-0.77137370000000005</v>
      </c>
      <c r="CJ3247">
        <v>0.16532140000000001</v>
      </c>
      <c r="CK3247">
        <v>-1.0658300000000001E-2</v>
      </c>
      <c r="CL3247">
        <v>2.3992879999999999</v>
      </c>
      <c r="CM3247">
        <v>4.8293020000000002</v>
      </c>
      <c r="CN3247">
        <v>1.817388</v>
      </c>
      <c r="CO3247">
        <v>-0.45844839999999998</v>
      </c>
      <c r="CP3247">
        <v>-5.1464099999999999E-2</v>
      </c>
      <c r="CQ3247">
        <v>1.1378E-3</v>
      </c>
      <c r="CR3247">
        <v>5.4567000000000001E-3</v>
      </c>
      <c r="CS3247">
        <v>9.6989999999999999E-4</v>
      </c>
      <c r="CT3247">
        <v>1.0688E-3</v>
      </c>
      <c r="CU3247">
        <v>0.34042909999999998</v>
      </c>
      <c r="CV3247">
        <v>0.44848579999999999</v>
      </c>
      <c r="CW3247">
        <v>0.3956095</v>
      </c>
      <c r="CX3247">
        <v>0.48234460000000001</v>
      </c>
      <c r="CY3247">
        <v>0.14697779999999999</v>
      </c>
      <c r="CZ3247">
        <v>0.21740190000000001</v>
      </c>
      <c r="DA3247">
        <v>0.51918509999999995</v>
      </c>
      <c r="DB3247">
        <v>0.24089089999999999</v>
      </c>
      <c r="DC3247">
        <v>0.13698360000000001</v>
      </c>
      <c r="DD3247">
        <v>0.11091620000000001</v>
      </c>
      <c r="DE3247">
        <v>0.26125039999999999</v>
      </c>
      <c r="DF3247">
        <v>0.2444172</v>
      </c>
      <c r="DG3247">
        <v>0.17156279999999999</v>
      </c>
      <c r="DH3247">
        <v>0.19934850000000001</v>
      </c>
      <c r="DI3247">
        <v>0.27052999999999999</v>
      </c>
      <c r="DJ3247">
        <v>2.6056900000000001</v>
      </c>
      <c r="DK3247">
        <v>3.879162</v>
      </c>
      <c r="DL3247">
        <v>3.803064</v>
      </c>
      <c r="DM3247">
        <v>0.111123</v>
      </c>
      <c r="DN3247">
        <v>1.021E-3</v>
      </c>
      <c r="DO3247">
        <v>19</v>
      </c>
      <c r="DP3247">
        <v>19</v>
      </c>
    </row>
    <row r="3248" spans="1:120" x14ac:dyDescent="0.25">
      <c r="A3248" t="str">
        <f t="shared" si="50"/>
        <v>AutoDR-No_All Elect_44495</v>
      </c>
      <c r="B3248" t="s">
        <v>62</v>
      </c>
      <c r="C3248" t="s">
        <v>321</v>
      </c>
      <c r="D3248" t="s">
        <v>61</v>
      </c>
      <c r="E3248" t="s">
        <v>61</v>
      </c>
      <c r="F3248" t="s">
        <v>61</v>
      </c>
      <c r="G3248" t="s">
        <v>61</v>
      </c>
      <c r="H3248" t="s">
        <v>97</v>
      </c>
      <c r="I3248" t="s">
        <v>61</v>
      </c>
      <c r="J3248" t="s">
        <v>61</v>
      </c>
      <c r="K3248" t="s">
        <v>190</v>
      </c>
      <c r="L3248" s="18">
        <v>44495</v>
      </c>
      <c r="M3248">
        <v>19</v>
      </c>
      <c r="N3248">
        <v>19</v>
      </c>
      <c r="O3248" t="s">
        <v>263</v>
      </c>
      <c r="P3248">
        <v>1</v>
      </c>
      <c r="Q3248">
        <v>1</v>
      </c>
      <c r="R3248">
        <v>0</v>
      </c>
      <c r="S3248">
        <v>0</v>
      </c>
      <c r="T3248">
        <v>1</v>
      </c>
      <c r="U3248">
        <v>0</v>
      </c>
      <c r="V3248">
        <v>1</v>
      </c>
      <c r="W3248">
        <v>10.88</v>
      </c>
      <c r="X3248">
        <v>10.8</v>
      </c>
      <c r="Y3248">
        <v>10.8</v>
      </c>
      <c r="Z3248">
        <v>10.76</v>
      </c>
      <c r="AA3248">
        <v>10.8</v>
      </c>
      <c r="AB3248">
        <v>15.68</v>
      </c>
      <c r="AC3248">
        <v>24.6</v>
      </c>
      <c r="AD3248">
        <v>24.64</v>
      </c>
      <c r="AE3248">
        <v>27.04</v>
      </c>
      <c r="AF3248">
        <v>28.44</v>
      </c>
      <c r="AG3248">
        <v>37</v>
      </c>
      <c r="AH3248">
        <v>36.4</v>
      </c>
      <c r="AI3248">
        <v>38.28</v>
      </c>
      <c r="AJ3248">
        <v>41.76</v>
      </c>
      <c r="AK3248">
        <v>42</v>
      </c>
      <c r="AL3248">
        <v>39.56</v>
      </c>
      <c r="AM3248">
        <v>42.04</v>
      </c>
      <c r="AN3248">
        <v>40.04</v>
      </c>
      <c r="AO3248">
        <v>39.56</v>
      </c>
      <c r="AP3248">
        <v>37.76</v>
      </c>
      <c r="AQ3248">
        <v>30.24</v>
      </c>
      <c r="AR3248">
        <v>10.84</v>
      </c>
      <c r="AS3248">
        <v>10.88</v>
      </c>
      <c r="AT3248">
        <v>10.84</v>
      </c>
      <c r="AU3248">
        <v>56.55</v>
      </c>
      <c r="AV3248">
        <v>54.25</v>
      </c>
      <c r="AW3248">
        <v>54.8</v>
      </c>
      <c r="AX3248">
        <v>54.15</v>
      </c>
      <c r="AY3248">
        <v>52.9</v>
      </c>
      <c r="AZ3248">
        <v>52.5</v>
      </c>
      <c r="BA3248">
        <v>53.15</v>
      </c>
      <c r="BB3248">
        <v>53.6</v>
      </c>
      <c r="BC3248">
        <v>54.15</v>
      </c>
      <c r="BD3248">
        <v>57.45</v>
      </c>
      <c r="BE3248">
        <v>59.85</v>
      </c>
      <c r="BF3248">
        <v>62.1</v>
      </c>
      <c r="BG3248">
        <v>64.25</v>
      </c>
      <c r="BH3248">
        <v>66.05</v>
      </c>
      <c r="BI3248">
        <v>66.650000000000006</v>
      </c>
      <c r="BJ3248">
        <v>66.3</v>
      </c>
      <c r="BK3248">
        <v>65.400000000000006</v>
      </c>
      <c r="BL3248">
        <v>64.8</v>
      </c>
      <c r="BM3248">
        <v>64.150000000000006</v>
      </c>
      <c r="BN3248">
        <v>63.25</v>
      </c>
      <c r="BO3248">
        <v>62.65</v>
      </c>
      <c r="BP3248">
        <v>61.4</v>
      </c>
      <c r="BQ3248">
        <v>60.75</v>
      </c>
      <c r="BR3248">
        <v>60.75</v>
      </c>
      <c r="BS3248">
        <v>-6.2904399999999999E-2</v>
      </c>
      <c r="BT3248">
        <v>7.4347499999999997E-2</v>
      </c>
      <c r="BU3248">
        <v>1.3009099999999999E-2</v>
      </c>
      <c r="BV3248">
        <v>4.1385699999999997E-2</v>
      </c>
      <c r="BW3248">
        <v>0.7772713</v>
      </c>
      <c r="BX3248">
        <v>5.0209809999999999</v>
      </c>
      <c r="BY3248">
        <v>-2.7863600000000002</v>
      </c>
      <c r="BZ3248">
        <v>-0.77352710000000002</v>
      </c>
      <c r="CA3248">
        <v>-1.351059</v>
      </c>
      <c r="CB3248">
        <v>-1.2769870000000001</v>
      </c>
      <c r="CC3248">
        <v>-2.1492499999999999</v>
      </c>
      <c r="CD3248">
        <v>1.848328</v>
      </c>
      <c r="CE3248">
        <v>1.5220640000000001</v>
      </c>
      <c r="CF3248">
        <v>-1.2125699999999999</v>
      </c>
      <c r="CG3248">
        <v>-1.1579250000000001</v>
      </c>
      <c r="CH3248">
        <v>1.3668819999999999</v>
      </c>
      <c r="CI3248">
        <v>-0.77137370000000005</v>
      </c>
      <c r="CJ3248">
        <v>0.16532140000000001</v>
      </c>
      <c r="CK3248">
        <v>-1.0658300000000001E-2</v>
      </c>
      <c r="CL3248">
        <v>2.3992879999999999</v>
      </c>
      <c r="CM3248">
        <v>4.8293020000000002</v>
      </c>
      <c r="CN3248">
        <v>1.817388</v>
      </c>
      <c r="CO3248">
        <v>-0.45844839999999998</v>
      </c>
      <c r="CP3248">
        <v>-5.1464099999999999E-2</v>
      </c>
      <c r="CQ3248">
        <v>1.1378E-3</v>
      </c>
      <c r="CR3248">
        <v>5.4567000000000001E-3</v>
      </c>
      <c r="CS3248">
        <v>9.6989999999999999E-4</v>
      </c>
      <c r="CT3248">
        <v>1.0688E-3</v>
      </c>
      <c r="CU3248">
        <v>0.34042909999999998</v>
      </c>
      <c r="CV3248">
        <v>0.44848579999999999</v>
      </c>
      <c r="CW3248">
        <v>0.3956095</v>
      </c>
      <c r="CX3248">
        <v>0.48234460000000001</v>
      </c>
      <c r="CY3248">
        <v>0.14697779999999999</v>
      </c>
      <c r="CZ3248">
        <v>0.21740190000000001</v>
      </c>
      <c r="DA3248">
        <v>0.51918509999999995</v>
      </c>
      <c r="DB3248">
        <v>0.24089089999999999</v>
      </c>
      <c r="DC3248">
        <v>0.13698360000000001</v>
      </c>
      <c r="DD3248">
        <v>0.11091620000000001</v>
      </c>
      <c r="DE3248">
        <v>0.26125039999999999</v>
      </c>
      <c r="DF3248">
        <v>0.2444172</v>
      </c>
      <c r="DG3248">
        <v>0.17156279999999999</v>
      </c>
      <c r="DH3248">
        <v>0.19934850000000001</v>
      </c>
      <c r="DI3248">
        <v>0.27052999999999999</v>
      </c>
      <c r="DJ3248">
        <v>2.6056900000000001</v>
      </c>
      <c r="DK3248">
        <v>3.879162</v>
      </c>
      <c r="DL3248">
        <v>3.803064</v>
      </c>
      <c r="DM3248">
        <v>0.111123</v>
      </c>
      <c r="DN3248">
        <v>1.021E-3</v>
      </c>
      <c r="DO3248">
        <v>19</v>
      </c>
      <c r="DP3248">
        <v>19</v>
      </c>
    </row>
    <row r="3249" spans="1:120" hidden="1" x14ac:dyDescent="0.25">
      <c r="A3249" t="str">
        <f t="shared" si="50"/>
        <v>Size_Grp-20 to 199.99 kW_All Elect_44495</v>
      </c>
      <c r="B3249" t="s">
        <v>62</v>
      </c>
      <c r="C3249" t="s">
        <v>201</v>
      </c>
      <c r="D3249" t="s">
        <v>61</v>
      </c>
      <c r="E3249" t="s">
        <v>61</v>
      </c>
      <c r="F3249" t="s">
        <v>61</v>
      </c>
      <c r="G3249" t="s">
        <v>61</v>
      </c>
      <c r="H3249" t="s">
        <v>61</v>
      </c>
      <c r="I3249" t="s">
        <v>61</v>
      </c>
      <c r="J3249" t="s">
        <v>101</v>
      </c>
      <c r="K3249" t="s">
        <v>190</v>
      </c>
      <c r="L3249" s="18">
        <v>44495</v>
      </c>
      <c r="M3249">
        <v>19</v>
      </c>
      <c r="N3249">
        <v>19</v>
      </c>
      <c r="O3249" t="s">
        <v>263</v>
      </c>
      <c r="P3249">
        <v>1</v>
      </c>
      <c r="Q3249">
        <v>1</v>
      </c>
      <c r="R3249">
        <v>0</v>
      </c>
      <c r="S3249">
        <v>0</v>
      </c>
      <c r="T3249">
        <v>1</v>
      </c>
      <c r="U3249">
        <v>0</v>
      </c>
      <c r="V3249">
        <v>1</v>
      </c>
      <c r="W3249">
        <v>10.88</v>
      </c>
      <c r="X3249">
        <v>10.8</v>
      </c>
      <c r="Y3249">
        <v>10.8</v>
      </c>
      <c r="Z3249">
        <v>10.76</v>
      </c>
      <c r="AA3249">
        <v>10.8</v>
      </c>
      <c r="AB3249">
        <v>15.68</v>
      </c>
      <c r="AC3249">
        <v>24.6</v>
      </c>
      <c r="AD3249">
        <v>24.64</v>
      </c>
      <c r="AE3249">
        <v>27.04</v>
      </c>
      <c r="AF3249">
        <v>28.44</v>
      </c>
      <c r="AG3249">
        <v>37</v>
      </c>
      <c r="AH3249">
        <v>36.4</v>
      </c>
      <c r="AI3249">
        <v>38.28</v>
      </c>
      <c r="AJ3249">
        <v>41.76</v>
      </c>
      <c r="AK3249">
        <v>42</v>
      </c>
      <c r="AL3249">
        <v>39.56</v>
      </c>
      <c r="AM3249">
        <v>42.04</v>
      </c>
      <c r="AN3249">
        <v>40.04</v>
      </c>
      <c r="AO3249">
        <v>39.56</v>
      </c>
      <c r="AP3249">
        <v>37.76</v>
      </c>
      <c r="AQ3249">
        <v>30.24</v>
      </c>
      <c r="AR3249">
        <v>10.84</v>
      </c>
      <c r="AS3249">
        <v>10.88</v>
      </c>
      <c r="AT3249">
        <v>10.84</v>
      </c>
      <c r="AU3249">
        <v>56.55</v>
      </c>
      <c r="AV3249">
        <v>54.25</v>
      </c>
      <c r="AW3249">
        <v>54.8</v>
      </c>
      <c r="AX3249">
        <v>54.15</v>
      </c>
      <c r="AY3249">
        <v>52.9</v>
      </c>
      <c r="AZ3249">
        <v>52.5</v>
      </c>
      <c r="BA3249">
        <v>53.15</v>
      </c>
      <c r="BB3249">
        <v>53.6</v>
      </c>
      <c r="BC3249">
        <v>54.15</v>
      </c>
      <c r="BD3249">
        <v>57.45</v>
      </c>
      <c r="BE3249">
        <v>59.85</v>
      </c>
      <c r="BF3249">
        <v>62.1</v>
      </c>
      <c r="BG3249">
        <v>64.25</v>
      </c>
      <c r="BH3249">
        <v>66.05</v>
      </c>
      <c r="BI3249">
        <v>66.650000000000006</v>
      </c>
      <c r="BJ3249">
        <v>66.3</v>
      </c>
      <c r="BK3249">
        <v>65.400000000000006</v>
      </c>
      <c r="BL3249">
        <v>64.8</v>
      </c>
      <c r="BM3249">
        <v>64.150000000000006</v>
      </c>
      <c r="BN3249">
        <v>63.25</v>
      </c>
      <c r="BO3249">
        <v>62.65</v>
      </c>
      <c r="BP3249">
        <v>61.4</v>
      </c>
      <c r="BQ3249">
        <v>60.75</v>
      </c>
      <c r="BR3249">
        <v>60.75</v>
      </c>
      <c r="BS3249">
        <v>-6.2904399999999999E-2</v>
      </c>
      <c r="BT3249">
        <v>7.4347499999999997E-2</v>
      </c>
      <c r="BU3249">
        <v>1.3009099999999999E-2</v>
      </c>
      <c r="BV3249">
        <v>4.1385699999999997E-2</v>
      </c>
      <c r="BW3249">
        <v>0.7772713</v>
      </c>
      <c r="BX3249">
        <v>5.0209809999999999</v>
      </c>
      <c r="BY3249">
        <v>-2.7863600000000002</v>
      </c>
      <c r="BZ3249">
        <v>-0.77352710000000002</v>
      </c>
      <c r="CA3249">
        <v>-1.351059</v>
      </c>
      <c r="CB3249">
        <v>-1.2769870000000001</v>
      </c>
      <c r="CC3249">
        <v>-2.1492499999999999</v>
      </c>
      <c r="CD3249">
        <v>1.848328</v>
      </c>
      <c r="CE3249">
        <v>1.5220640000000001</v>
      </c>
      <c r="CF3249">
        <v>-1.2125699999999999</v>
      </c>
      <c r="CG3249">
        <v>-1.1579250000000001</v>
      </c>
      <c r="CH3249">
        <v>1.3668819999999999</v>
      </c>
      <c r="CI3249">
        <v>-0.77137370000000005</v>
      </c>
      <c r="CJ3249">
        <v>0.16532140000000001</v>
      </c>
      <c r="CK3249">
        <v>-1.0658300000000001E-2</v>
      </c>
      <c r="CL3249">
        <v>2.3992879999999999</v>
      </c>
      <c r="CM3249">
        <v>4.8293020000000002</v>
      </c>
      <c r="CN3249">
        <v>1.817388</v>
      </c>
      <c r="CO3249">
        <v>-0.45844839999999998</v>
      </c>
      <c r="CP3249">
        <v>-5.1464099999999999E-2</v>
      </c>
      <c r="CQ3249">
        <v>1.1378E-3</v>
      </c>
      <c r="CR3249">
        <v>5.4567000000000001E-3</v>
      </c>
      <c r="CS3249">
        <v>9.6989999999999999E-4</v>
      </c>
      <c r="CT3249">
        <v>1.0688E-3</v>
      </c>
      <c r="CU3249">
        <v>0.34042909999999998</v>
      </c>
      <c r="CV3249">
        <v>0.44848579999999999</v>
      </c>
      <c r="CW3249">
        <v>0.3956095</v>
      </c>
      <c r="CX3249">
        <v>0.48234460000000001</v>
      </c>
      <c r="CY3249">
        <v>0.14697779999999999</v>
      </c>
      <c r="CZ3249">
        <v>0.21740190000000001</v>
      </c>
      <c r="DA3249">
        <v>0.51918509999999995</v>
      </c>
      <c r="DB3249">
        <v>0.24089089999999999</v>
      </c>
      <c r="DC3249">
        <v>0.13698360000000001</v>
      </c>
      <c r="DD3249">
        <v>0.11091620000000001</v>
      </c>
      <c r="DE3249">
        <v>0.26125039999999999</v>
      </c>
      <c r="DF3249">
        <v>0.2444172</v>
      </c>
      <c r="DG3249">
        <v>0.17156279999999999</v>
      </c>
      <c r="DH3249">
        <v>0.19934850000000001</v>
      </c>
      <c r="DI3249">
        <v>0.27052999999999999</v>
      </c>
      <c r="DJ3249">
        <v>2.6056900000000001</v>
      </c>
      <c r="DK3249">
        <v>3.879162</v>
      </c>
      <c r="DL3249">
        <v>3.803064</v>
      </c>
      <c r="DM3249">
        <v>0.111123</v>
      </c>
      <c r="DN3249">
        <v>1.021E-3</v>
      </c>
      <c r="DO3249">
        <v>19</v>
      </c>
      <c r="DP3249">
        <v>19</v>
      </c>
    </row>
    <row r="3250" spans="1:120" hidden="1" x14ac:dyDescent="0.25">
      <c r="A3250" t="str">
        <f t="shared" si="50"/>
        <v>OtherDR-No_All Elect_44495</v>
      </c>
      <c r="B3250" t="s">
        <v>62</v>
      </c>
      <c r="C3250" t="s">
        <v>323</v>
      </c>
      <c r="D3250" t="s">
        <v>61</v>
      </c>
      <c r="E3250" t="s">
        <v>61</v>
      </c>
      <c r="F3250" t="s">
        <v>61</v>
      </c>
      <c r="G3250" t="s">
        <v>61</v>
      </c>
      <c r="H3250" t="s">
        <v>61</v>
      </c>
      <c r="I3250" t="s">
        <v>97</v>
      </c>
      <c r="J3250" t="s">
        <v>61</v>
      </c>
      <c r="K3250" t="s">
        <v>190</v>
      </c>
      <c r="L3250" s="18">
        <v>44495</v>
      </c>
      <c r="M3250">
        <v>19</v>
      </c>
      <c r="N3250">
        <v>19</v>
      </c>
      <c r="O3250" t="s">
        <v>263</v>
      </c>
      <c r="P3250">
        <v>1</v>
      </c>
      <c r="Q3250">
        <v>1</v>
      </c>
      <c r="R3250">
        <v>0</v>
      </c>
      <c r="S3250">
        <v>0</v>
      </c>
      <c r="T3250">
        <v>1</v>
      </c>
      <c r="U3250">
        <v>0</v>
      </c>
      <c r="V3250">
        <v>1</v>
      </c>
      <c r="W3250">
        <v>10.88</v>
      </c>
      <c r="X3250">
        <v>10.8</v>
      </c>
      <c r="Y3250">
        <v>10.8</v>
      </c>
      <c r="Z3250">
        <v>10.76</v>
      </c>
      <c r="AA3250">
        <v>10.8</v>
      </c>
      <c r="AB3250">
        <v>15.68</v>
      </c>
      <c r="AC3250">
        <v>24.6</v>
      </c>
      <c r="AD3250">
        <v>24.64</v>
      </c>
      <c r="AE3250">
        <v>27.04</v>
      </c>
      <c r="AF3250">
        <v>28.44</v>
      </c>
      <c r="AG3250">
        <v>37</v>
      </c>
      <c r="AH3250">
        <v>36.4</v>
      </c>
      <c r="AI3250">
        <v>38.28</v>
      </c>
      <c r="AJ3250">
        <v>41.76</v>
      </c>
      <c r="AK3250">
        <v>42</v>
      </c>
      <c r="AL3250">
        <v>39.56</v>
      </c>
      <c r="AM3250">
        <v>42.04</v>
      </c>
      <c r="AN3250">
        <v>40.04</v>
      </c>
      <c r="AO3250">
        <v>39.56</v>
      </c>
      <c r="AP3250">
        <v>37.76</v>
      </c>
      <c r="AQ3250">
        <v>30.24</v>
      </c>
      <c r="AR3250">
        <v>10.84</v>
      </c>
      <c r="AS3250">
        <v>10.88</v>
      </c>
      <c r="AT3250">
        <v>10.84</v>
      </c>
      <c r="AU3250">
        <v>56.55</v>
      </c>
      <c r="AV3250">
        <v>54.25</v>
      </c>
      <c r="AW3250">
        <v>54.8</v>
      </c>
      <c r="AX3250">
        <v>54.15</v>
      </c>
      <c r="AY3250">
        <v>52.9</v>
      </c>
      <c r="AZ3250">
        <v>52.5</v>
      </c>
      <c r="BA3250">
        <v>53.15</v>
      </c>
      <c r="BB3250">
        <v>53.6</v>
      </c>
      <c r="BC3250">
        <v>54.15</v>
      </c>
      <c r="BD3250">
        <v>57.45</v>
      </c>
      <c r="BE3250">
        <v>59.85</v>
      </c>
      <c r="BF3250">
        <v>62.1</v>
      </c>
      <c r="BG3250">
        <v>64.25</v>
      </c>
      <c r="BH3250">
        <v>66.05</v>
      </c>
      <c r="BI3250">
        <v>66.650000000000006</v>
      </c>
      <c r="BJ3250">
        <v>66.3</v>
      </c>
      <c r="BK3250">
        <v>65.400000000000006</v>
      </c>
      <c r="BL3250">
        <v>64.8</v>
      </c>
      <c r="BM3250">
        <v>64.150000000000006</v>
      </c>
      <c r="BN3250">
        <v>63.25</v>
      </c>
      <c r="BO3250">
        <v>62.65</v>
      </c>
      <c r="BP3250">
        <v>61.4</v>
      </c>
      <c r="BQ3250">
        <v>60.75</v>
      </c>
      <c r="BR3250">
        <v>60.75</v>
      </c>
      <c r="BS3250">
        <v>-6.2904399999999999E-2</v>
      </c>
      <c r="BT3250">
        <v>7.4347499999999997E-2</v>
      </c>
      <c r="BU3250">
        <v>1.3009099999999999E-2</v>
      </c>
      <c r="BV3250">
        <v>4.1385699999999997E-2</v>
      </c>
      <c r="BW3250">
        <v>0.7772713</v>
      </c>
      <c r="BX3250">
        <v>5.0209809999999999</v>
      </c>
      <c r="BY3250">
        <v>-2.7863600000000002</v>
      </c>
      <c r="BZ3250">
        <v>-0.77352710000000002</v>
      </c>
      <c r="CA3250">
        <v>-1.351059</v>
      </c>
      <c r="CB3250">
        <v>-1.2769870000000001</v>
      </c>
      <c r="CC3250">
        <v>-2.1492499999999999</v>
      </c>
      <c r="CD3250">
        <v>1.848328</v>
      </c>
      <c r="CE3250">
        <v>1.5220640000000001</v>
      </c>
      <c r="CF3250">
        <v>-1.2125699999999999</v>
      </c>
      <c r="CG3250">
        <v>-1.1579250000000001</v>
      </c>
      <c r="CH3250">
        <v>1.3668819999999999</v>
      </c>
      <c r="CI3250">
        <v>-0.77137370000000005</v>
      </c>
      <c r="CJ3250">
        <v>0.16532140000000001</v>
      </c>
      <c r="CK3250">
        <v>-1.0658300000000001E-2</v>
      </c>
      <c r="CL3250">
        <v>2.3992879999999999</v>
      </c>
      <c r="CM3250">
        <v>4.8293020000000002</v>
      </c>
      <c r="CN3250">
        <v>1.817388</v>
      </c>
      <c r="CO3250">
        <v>-0.45844839999999998</v>
      </c>
      <c r="CP3250">
        <v>-5.1464099999999999E-2</v>
      </c>
      <c r="CQ3250">
        <v>1.1378E-3</v>
      </c>
      <c r="CR3250">
        <v>5.4567000000000001E-3</v>
      </c>
      <c r="CS3250">
        <v>9.6989999999999999E-4</v>
      </c>
      <c r="CT3250">
        <v>1.0688E-3</v>
      </c>
      <c r="CU3250">
        <v>0.34042909999999998</v>
      </c>
      <c r="CV3250">
        <v>0.44848579999999999</v>
      </c>
      <c r="CW3250">
        <v>0.3956095</v>
      </c>
      <c r="CX3250">
        <v>0.48234460000000001</v>
      </c>
      <c r="CY3250">
        <v>0.14697779999999999</v>
      </c>
      <c r="CZ3250">
        <v>0.21740190000000001</v>
      </c>
      <c r="DA3250">
        <v>0.51918509999999995</v>
      </c>
      <c r="DB3250">
        <v>0.24089089999999999</v>
      </c>
      <c r="DC3250">
        <v>0.13698360000000001</v>
      </c>
      <c r="DD3250">
        <v>0.11091620000000001</v>
      </c>
      <c r="DE3250">
        <v>0.26125039999999999</v>
      </c>
      <c r="DF3250">
        <v>0.2444172</v>
      </c>
      <c r="DG3250">
        <v>0.17156279999999999</v>
      </c>
      <c r="DH3250">
        <v>0.19934850000000001</v>
      </c>
      <c r="DI3250">
        <v>0.27052999999999999</v>
      </c>
      <c r="DJ3250">
        <v>2.6056900000000001</v>
      </c>
      <c r="DK3250">
        <v>3.879162</v>
      </c>
      <c r="DL3250">
        <v>3.803064</v>
      </c>
      <c r="DM3250">
        <v>0.111123</v>
      </c>
      <c r="DN3250">
        <v>1.021E-3</v>
      </c>
      <c r="DO3250">
        <v>19</v>
      </c>
      <c r="DP3250">
        <v>19</v>
      </c>
    </row>
    <row r="3251" spans="1:120" hidden="1" x14ac:dyDescent="0.25">
      <c r="A3251" t="str">
        <f t="shared" si="50"/>
        <v>sublap_id-SLAP_PGP2_All Elect_44495</v>
      </c>
      <c r="B3251" t="s">
        <v>62</v>
      </c>
      <c r="C3251" t="s">
        <v>301</v>
      </c>
      <c r="D3251" t="s">
        <v>61</v>
      </c>
      <c r="E3251" t="s">
        <v>302</v>
      </c>
      <c r="F3251" t="s">
        <v>61</v>
      </c>
      <c r="G3251" t="s">
        <v>61</v>
      </c>
      <c r="H3251" t="s">
        <v>61</v>
      </c>
      <c r="I3251" t="s">
        <v>61</v>
      </c>
      <c r="J3251" t="s">
        <v>61</v>
      </c>
      <c r="K3251" t="s">
        <v>190</v>
      </c>
      <c r="L3251" s="18">
        <v>44495</v>
      </c>
      <c r="M3251">
        <v>19</v>
      </c>
      <c r="N3251">
        <v>19</v>
      </c>
      <c r="O3251" t="s">
        <v>263</v>
      </c>
      <c r="P3251">
        <v>1</v>
      </c>
      <c r="Q3251">
        <v>1</v>
      </c>
      <c r="R3251">
        <v>0</v>
      </c>
      <c r="S3251">
        <v>0</v>
      </c>
      <c r="T3251">
        <v>1</v>
      </c>
      <c r="U3251">
        <v>0</v>
      </c>
      <c r="V3251">
        <v>1</v>
      </c>
      <c r="W3251">
        <v>10.88</v>
      </c>
      <c r="X3251">
        <v>10.8</v>
      </c>
      <c r="Y3251">
        <v>10.8</v>
      </c>
      <c r="Z3251">
        <v>10.76</v>
      </c>
      <c r="AA3251">
        <v>10.8</v>
      </c>
      <c r="AB3251">
        <v>15.68</v>
      </c>
      <c r="AC3251">
        <v>24.6</v>
      </c>
      <c r="AD3251">
        <v>24.64</v>
      </c>
      <c r="AE3251">
        <v>27.04</v>
      </c>
      <c r="AF3251">
        <v>28.44</v>
      </c>
      <c r="AG3251">
        <v>37</v>
      </c>
      <c r="AH3251">
        <v>36.4</v>
      </c>
      <c r="AI3251">
        <v>38.28</v>
      </c>
      <c r="AJ3251">
        <v>41.76</v>
      </c>
      <c r="AK3251">
        <v>42</v>
      </c>
      <c r="AL3251">
        <v>39.56</v>
      </c>
      <c r="AM3251">
        <v>42.04</v>
      </c>
      <c r="AN3251">
        <v>40.04</v>
      </c>
      <c r="AO3251">
        <v>39.56</v>
      </c>
      <c r="AP3251">
        <v>37.76</v>
      </c>
      <c r="AQ3251">
        <v>30.24</v>
      </c>
      <c r="AR3251">
        <v>10.84</v>
      </c>
      <c r="AS3251">
        <v>10.88</v>
      </c>
      <c r="AT3251">
        <v>10.84</v>
      </c>
      <c r="AU3251">
        <v>56.55</v>
      </c>
      <c r="AV3251">
        <v>54.25</v>
      </c>
      <c r="AW3251">
        <v>54.8</v>
      </c>
      <c r="AX3251">
        <v>54.15</v>
      </c>
      <c r="AY3251">
        <v>52.9</v>
      </c>
      <c r="AZ3251">
        <v>52.5</v>
      </c>
      <c r="BA3251">
        <v>53.15</v>
      </c>
      <c r="BB3251">
        <v>53.6</v>
      </c>
      <c r="BC3251">
        <v>54.15</v>
      </c>
      <c r="BD3251">
        <v>57.45</v>
      </c>
      <c r="BE3251">
        <v>59.85</v>
      </c>
      <c r="BF3251">
        <v>62.1</v>
      </c>
      <c r="BG3251">
        <v>64.25</v>
      </c>
      <c r="BH3251">
        <v>66.05</v>
      </c>
      <c r="BI3251">
        <v>66.650000000000006</v>
      </c>
      <c r="BJ3251">
        <v>66.3</v>
      </c>
      <c r="BK3251">
        <v>65.400000000000006</v>
      </c>
      <c r="BL3251">
        <v>64.8</v>
      </c>
      <c r="BM3251">
        <v>64.150000000000006</v>
      </c>
      <c r="BN3251">
        <v>63.25</v>
      </c>
      <c r="BO3251">
        <v>62.65</v>
      </c>
      <c r="BP3251">
        <v>61.4</v>
      </c>
      <c r="BQ3251">
        <v>60.75</v>
      </c>
      <c r="BR3251">
        <v>60.75</v>
      </c>
      <c r="BS3251">
        <v>-6.2904399999999999E-2</v>
      </c>
      <c r="BT3251">
        <v>7.4347499999999997E-2</v>
      </c>
      <c r="BU3251">
        <v>1.3009099999999999E-2</v>
      </c>
      <c r="BV3251">
        <v>4.1385699999999997E-2</v>
      </c>
      <c r="BW3251">
        <v>0.7772713</v>
      </c>
      <c r="BX3251">
        <v>5.0209809999999999</v>
      </c>
      <c r="BY3251">
        <v>-2.7863600000000002</v>
      </c>
      <c r="BZ3251">
        <v>-0.77352710000000002</v>
      </c>
      <c r="CA3251">
        <v>-1.351059</v>
      </c>
      <c r="CB3251">
        <v>-1.2769870000000001</v>
      </c>
      <c r="CC3251">
        <v>-2.1492499999999999</v>
      </c>
      <c r="CD3251">
        <v>1.848328</v>
      </c>
      <c r="CE3251">
        <v>1.5220640000000001</v>
      </c>
      <c r="CF3251">
        <v>-1.2125699999999999</v>
      </c>
      <c r="CG3251">
        <v>-1.1579250000000001</v>
      </c>
      <c r="CH3251">
        <v>1.3668819999999999</v>
      </c>
      <c r="CI3251">
        <v>-0.77137370000000005</v>
      </c>
      <c r="CJ3251">
        <v>0.16532140000000001</v>
      </c>
      <c r="CK3251">
        <v>-1.0658300000000001E-2</v>
      </c>
      <c r="CL3251">
        <v>2.3992879999999999</v>
      </c>
      <c r="CM3251">
        <v>4.8293020000000002</v>
      </c>
      <c r="CN3251">
        <v>1.817388</v>
      </c>
      <c r="CO3251">
        <v>-0.45844839999999998</v>
      </c>
      <c r="CP3251">
        <v>-5.1464099999999999E-2</v>
      </c>
      <c r="CQ3251">
        <v>1.1378E-3</v>
      </c>
      <c r="CR3251">
        <v>5.4567000000000001E-3</v>
      </c>
      <c r="CS3251">
        <v>9.6989999999999999E-4</v>
      </c>
      <c r="CT3251">
        <v>1.0688E-3</v>
      </c>
      <c r="CU3251">
        <v>0.34042909999999998</v>
      </c>
      <c r="CV3251">
        <v>0.44848579999999999</v>
      </c>
      <c r="CW3251">
        <v>0.3956095</v>
      </c>
      <c r="CX3251">
        <v>0.48234460000000001</v>
      </c>
      <c r="CY3251">
        <v>0.14697779999999999</v>
      </c>
      <c r="CZ3251">
        <v>0.21740190000000001</v>
      </c>
      <c r="DA3251">
        <v>0.51918509999999995</v>
      </c>
      <c r="DB3251">
        <v>0.24089089999999999</v>
      </c>
      <c r="DC3251">
        <v>0.13698360000000001</v>
      </c>
      <c r="DD3251">
        <v>0.11091620000000001</v>
      </c>
      <c r="DE3251">
        <v>0.26125039999999999</v>
      </c>
      <c r="DF3251">
        <v>0.2444172</v>
      </c>
      <c r="DG3251">
        <v>0.17156279999999999</v>
      </c>
      <c r="DH3251">
        <v>0.19934850000000001</v>
      </c>
      <c r="DI3251">
        <v>0.27052999999999999</v>
      </c>
      <c r="DJ3251">
        <v>2.6056900000000001</v>
      </c>
      <c r="DK3251">
        <v>3.879162</v>
      </c>
      <c r="DL3251">
        <v>3.803064</v>
      </c>
      <c r="DM3251">
        <v>0.111123</v>
      </c>
      <c r="DN3251">
        <v>1.021E-3</v>
      </c>
      <c r="DO3251">
        <v>19</v>
      </c>
      <c r="DP3251">
        <v>19</v>
      </c>
    </row>
    <row r="3252" spans="1:120" hidden="1" x14ac:dyDescent="0.25">
      <c r="A3252" t="str">
        <f t="shared" si="50"/>
        <v>Industry_Type-7. Institutional/Government_Elect DA 1-4 (1PM-9PM)_44495_19-19</v>
      </c>
      <c r="B3252" t="s">
        <v>62</v>
      </c>
      <c r="C3252" t="s">
        <v>208</v>
      </c>
      <c r="D3252" t="s">
        <v>61</v>
      </c>
      <c r="E3252" t="s">
        <v>61</v>
      </c>
      <c r="F3252" t="s">
        <v>61</v>
      </c>
      <c r="G3252" t="s">
        <v>35</v>
      </c>
      <c r="H3252" t="s">
        <v>61</v>
      </c>
      <c r="I3252" t="s">
        <v>61</v>
      </c>
      <c r="J3252" t="s">
        <v>61</v>
      </c>
      <c r="K3252" t="s">
        <v>203</v>
      </c>
      <c r="L3252" s="18">
        <v>44495</v>
      </c>
      <c r="M3252">
        <v>19</v>
      </c>
      <c r="N3252">
        <v>19</v>
      </c>
      <c r="O3252" t="s">
        <v>263</v>
      </c>
      <c r="P3252">
        <v>1</v>
      </c>
      <c r="Q3252">
        <v>1</v>
      </c>
      <c r="R3252">
        <v>0</v>
      </c>
      <c r="S3252">
        <v>0</v>
      </c>
      <c r="T3252">
        <v>1</v>
      </c>
      <c r="U3252">
        <v>0</v>
      </c>
      <c r="V3252">
        <v>1</v>
      </c>
      <c r="W3252">
        <v>10.88</v>
      </c>
      <c r="X3252">
        <v>10.8</v>
      </c>
      <c r="Y3252">
        <v>10.8</v>
      </c>
      <c r="Z3252">
        <v>10.76</v>
      </c>
      <c r="AA3252">
        <v>10.8</v>
      </c>
      <c r="AB3252">
        <v>15.68</v>
      </c>
      <c r="AC3252">
        <v>24.6</v>
      </c>
      <c r="AD3252">
        <v>24.64</v>
      </c>
      <c r="AE3252">
        <v>27.04</v>
      </c>
      <c r="AF3252">
        <v>28.44</v>
      </c>
      <c r="AG3252">
        <v>37</v>
      </c>
      <c r="AH3252">
        <v>36.4</v>
      </c>
      <c r="AI3252">
        <v>38.28</v>
      </c>
      <c r="AJ3252">
        <v>41.76</v>
      </c>
      <c r="AK3252">
        <v>42</v>
      </c>
      <c r="AL3252">
        <v>39.56</v>
      </c>
      <c r="AM3252">
        <v>42.04</v>
      </c>
      <c r="AN3252">
        <v>40.04</v>
      </c>
      <c r="AO3252">
        <v>39.56</v>
      </c>
      <c r="AP3252">
        <v>37.76</v>
      </c>
      <c r="AQ3252">
        <v>30.24</v>
      </c>
      <c r="AR3252">
        <v>10.84</v>
      </c>
      <c r="AS3252">
        <v>10.88</v>
      </c>
      <c r="AT3252">
        <v>10.84</v>
      </c>
      <c r="AU3252">
        <v>56.55</v>
      </c>
      <c r="AV3252">
        <v>54.25</v>
      </c>
      <c r="AW3252">
        <v>54.8</v>
      </c>
      <c r="AX3252">
        <v>54.15</v>
      </c>
      <c r="AY3252">
        <v>52.9</v>
      </c>
      <c r="AZ3252">
        <v>52.5</v>
      </c>
      <c r="BA3252">
        <v>53.15</v>
      </c>
      <c r="BB3252">
        <v>53.6</v>
      </c>
      <c r="BC3252">
        <v>54.15</v>
      </c>
      <c r="BD3252">
        <v>57.45</v>
      </c>
      <c r="BE3252">
        <v>59.85</v>
      </c>
      <c r="BF3252">
        <v>62.1</v>
      </c>
      <c r="BG3252">
        <v>64.25</v>
      </c>
      <c r="BH3252">
        <v>66.05</v>
      </c>
      <c r="BI3252">
        <v>66.650000000000006</v>
      </c>
      <c r="BJ3252">
        <v>66.3</v>
      </c>
      <c r="BK3252">
        <v>65.400000000000006</v>
      </c>
      <c r="BL3252">
        <v>64.8</v>
      </c>
      <c r="BM3252">
        <v>64.150000000000006</v>
      </c>
      <c r="BN3252">
        <v>63.25</v>
      </c>
      <c r="BO3252">
        <v>62.65</v>
      </c>
      <c r="BP3252">
        <v>61.4</v>
      </c>
      <c r="BQ3252">
        <v>60.75</v>
      </c>
      <c r="BR3252">
        <v>60.75</v>
      </c>
      <c r="BS3252">
        <v>-6.2904399999999999E-2</v>
      </c>
      <c r="BT3252">
        <v>7.4347499999999997E-2</v>
      </c>
      <c r="BU3252">
        <v>1.3009099999999999E-2</v>
      </c>
      <c r="BV3252">
        <v>4.1385699999999997E-2</v>
      </c>
      <c r="BW3252">
        <v>0.7772713</v>
      </c>
      <c r="BX3252">
        <v>5.0209809999999999</v>
      </c>
      <c r="BY3252">
        <v>-2.7863600000000002</v>
      </c>
      <c r="BZ3252">
        <v>-0.77352710000000002</v>
      </c>
      <c r="CA3252">
        <v>-1.351059</v>
      </c>
      <c r="CB3252">
        <v>-1.2769870000000001</v>
      </c>
      <c r="CC3252">
        <v>-2.1492499999999999</v>
      </c>
      <c r="CD3252">
        <v>1.848328</v>
      </c>
      <c r="CE3252">
        <v>1.5220640000000001</v>
      </c>
      <c r="CF3252">
        <v>-1.2125699999999999</v>
      </c>
      <c r="CG3252">
        <v>-1.1579250000000001</v>
      </c>
      <c r="CH3252">
        <v>1.3668819999999999</v>
      </c>
      <c r="CI3252">
        <v>-0.77137370000000005</v>
      </c>
      <c r="CJ3252">
        <v>0.16532140000000001</v>
      </c>
      <c r="CK3252">
        <v>-1.0658300000000001E-2</v>
      </c>
      <c r="CL3252">
        <v>2.3992879999999999</v>
      </c>
      <c r="CM3252">
        <v>4.8293020000000002</v>
      </c>
      <c r="CN3252">
        <v>1.817388</v>
      </c>
      <c r="CO3252">
        <v>-0.45844839999999998</v>
      </c>
      <c r="CP3252">
        <v>-5.1464099999999999E-2</v>
      </c>
      <c r="CQ3252">
        <v>1.1378E-3</v>
      </c>
      <c r="CR3252">
        <v>5.4567000000000001E-3</v>
      </c>
      <c r="CS3252">
        <v>9.6989999999999999E-4</v>
      </c>
      <c r="CT3252">
        <v>1.0688E-3</v>
      </c>
      <c r="CU3252">
        <v>0.34042909999999998</v>
      </c>
      <c r="CV3252">
        <v>0.44848579999999999</v>
      </c>
      <c r="CW3252">
        <v>0.3956095</v>
      </c>
      <c r="CX3252">
        <v>0.48234460000000001</v>
      </c>
      <c r="CY3252">
        <v>0.14697779999999999</v>
      </c>
      <c r="CZ3252">
        <v>0.21740190000000001</v>
      </c>
      <c r="DA3252">
        <v>0.51918509999999995</v>
      </c>
      <c r="DB3252">
        <v>0.24089089999999999</v>
      </c>
      <c r="DC3252">
        <v>0.13698360000000001</v>
      </c>
      <c r="DD3252">
        <v>0.11091620000000001</v>
      </c>
      <c r="DE3252">
        <v>0.26125039999999999</v>
      </c>
      <c r="DF3252">
        <v>0.2444172</v>
      </c>
      <c r="DG3252">
        <v>0.17156279999999999</v>
      </c>
      <c r="DH3252">
        <v>0.19934850000000001</v>
      </c>
      <c r="DI3252">
        <v>0.27052999999999999</v>
      </c>
      <c r="DJ3252">
        <v>2.6056900000000001</v>
      </c>
      <c r="DK3252">
        <v>3.879162</v>
      </c>
      <c r="DL3252">
        <v>3.803064</v>
      </c>
      <c r="DM3252">
        <v>0.111123</v>
      </c>
      <c r="DN3252">
        <v>1.021E-3</v>
      </c>
      <c r="DO3252">
        <v>19</v>
      </c>
      <c r="DP3252">
        <v>19</v>
      </c>
    </row>
    <row r="3253" spans="1:120" x14ac:dyDescent="0.25">
      <c r="A3253" t="str">
        <f t="shared" si="50"/>
        <v>AutoDR-No_Elect DA 1-4 (1PM-9PM)_44495_19-19</v>
      </c>
      <c r="B3253" t="s">
        <v>62</v>
      </c>
      <c r="C3253" t="s">
        <v>321</v>
      </c>
      <c r="D3253" t="s">
        <v>61</v>
      </c>
      <c r="E3253" t="s">
        <v>61</v>
      </c>
      <c r="F3253" t="s">
        <v>61</v>
      </c>
      <c r="G3253" t="s">
        <v>61</v>
      </c>
      <c r="H3253" t="s">
        <v>97</v>
      </c>
      <c r="I3253" t="s">
        <v>61</v>
      </c>
      <c r="J3253" t="s">
        <v>61</v>
      </c>
      <c r="K3253" t="s">
        <v>203</v>
      </c>
      <c r="L3253" s="18">
        <v>44495</v>
      </c>
      <c r="M3253">
        <v>19</v>
      </c>
      <c r="N3253">
        <v>19</v>
      </c>
      <c r="O3253" t="s">
        <v>263</v>
      </c>
      <c r="P3253">
        <v>1</v>
      </c>
      <c r="Q3253">
        <v>1</v>
      </c>
      <c r="R3253">
        <v>0</v>
      </c>
      <c r="S3253">
        <v>0</v>
      </c>
      <c r="T3253">
        <v>1</v>
      </c>
      <c r="U3253">
        <v>0</v>
      </c>
      <c r="V3253">
        <v>1</v>
      </c>
      <c r="W3253">
        <v>10.88</v>
      </c>
      <c r="X3253">
        <v>10.8</v>
      </c>
      <c r="Y3253">
        <v>10.8</v>
      </c>
      <c r="Z3253">
        <v>10.76</v>
      </c>
      <c r="AA3253">
        <v>10.8</v>
      </c>
      <c r="AB3253">
        <v>15.68</v>
      </c>
      <c r="AC3253">
        <v>24.6</v>
      </c>
      <c r="AD3253">
        <v>24.64</v>
      </c>
      <c r="AE3253">
        <v>27.04</v>
      </c>
      <c r="AF3253">
        <v>28.44</v>
      </c>
      <c r="AG3253">
        <v>37</v>
      </c>
      <c r="AH3253">
        <v>36.4</v>
      </c>
      <c r="AI3253">
        <v>38.28</v>
      </c>
      <c r="AJ3253">
        <v>41.76</v>
      </c>
      <c r="AK3253">
        <v>42</v>
      </c>
      <c r="AL3253">
        <v>39.56</v>
      </c>
      <c r="AM3253">
        <v>42.04</v>
      </c>
      <c r="AN3253">
        <v>40.04</v>
      </c>
      <c r="AO3253">
        <v>39.56</v>
      </c>
      <c r="AP3253">
        <v>37.76</v>
      </c>
      <c r="AQ3253">
        <v>30.24</v>
      </c>
      <c r="AR3253">
        <v>10.84</v>
      </c>
      <c r="AS3253">
        <v>10.88</v>
      </c>
      <c r="AT3253">
        <v>10.84</v>
      </c>
      <c r="AU3253">
        <v>56.55</v>
      </c>
      <c r="AV3253">
        <v>54.25</v>
      </c>
      <c r="AW3253">
        <v>54.8</v>
      </c>
      <c r="AX3253">
        <v>54.15</v>
      </c>
      <c r="AY3253">
        <v>52.9</v>
      </c>
      <c r="AZ3253">
        <v>52.5</v>
      </c>
      <c r="BA3253">
        <v>53.15</v>
      </c>
      <c r="BB3253">
        <v>53.6</v>
      </c>
      <c r="BC3253">
        <v>54.15</v>
      </c>
      <c r="BD3253">
        <v>57.45</v>
      </c>
      <c r="BE3253">
        <v>59.85</v>
      </c>
      <c r="BF3253">
        <v>62.1</v>
      </c>
      <c r="BG3253">
        <v>64.25</v>
      </c>
      <c r="BH3253">
        <v>66.05</v>
      </c>
      <c r="BI3253">
        <v>66.650000000000006</v>
      </c>
      <c r="BJ3253">
        <v>66.3</v>
      </c>
      <c r="BK3253">
        <v>65.400000000000006</v>
      </c>
      <c r="BL3253">
        <v>64.8</v>
      </c>
      <c r="BM3253">
        <v>64.150000000000006</v>
      </c>
      <c r="BN3253">
        <v>63.25</v>
      </c>
      <c r="BO3253">
        <v>62.65</v>
      </c>
      <c r="BP3253">
        <v>61.4</v>
      </c>
      <c r="BQ3253">
        <v>60.75</v>
      </c>
      <c r="BR3253">
        <v>60.75</v>
      </c>
      <c r="BS3253">
        <v>-6.2904399999999999E-2</v>
      </c>
      <c r="BT3253">
        <v>7.4347499999999997E-2</v>
      </c>
      <c r="BU3253">
        <v>1.3009099999999999E-2</v>
      </c>
      <c r="BV3253">
        <v>4.1385699999999997E-2</v>
      </c>
      <c r="BW3253">
        <v>0.7772713</v>
      </c>
      <c r="BX3253">
        <v>5.0209809999999999</v>
      </c>
      <c r="BY3253">
        <v>-2.7863600000000002</v>
      </c>
      <c r="BZ3253">
        <v>-0.77352710000000002</v>
      </c>
      <c r="CA3253">
        <v>-1.351059</v>
      </c>
      <c r="CB3253">
        <v>-1.2769870000000001</v>
      </c>
      <c r="CC3253">
        <v>-2.1492499999999999</v>
      </c>
      <c r="CD3253">
        <v>1.848328</v>
      </c>
      <c r="CE3253">
        <v>1.5220640000000001</v>
      </c>
      <c r="CF3253">
        <v>-1.2125699999999999</v>
      </c>
      <c r="CG3253">
        <v>-1.1579250000000001</v>
      </c>
      <c r="CH3253">
        <v>1.3668819999999999</v>
      </c>
      <c r="CI3253">
        <v>-0.77137370000000005</v>
      </c>
      <c r="CJ3253">
        <v>0.16532140000000001</v>
      </c>
      <c r="CK3253">
        <v>-1.0658300000000001E-2</v>
      </c>
      <c r="CL3253">
        <v>2.3992879999999999</v>
      </c>
      <c r="CM3253">
        <v>4.8293020000000002</v>
      </c>
      <c r="CN3253">
        <v>1.817388</v>
      </c>
      <c r="CO3253">
        <v>-0.45844839999999998</v>
      </c>
      <c r="CP3253">
        <v>-5.1464099999999999E-2</v>
      </c>
      <c r="CQ3253">
        <v>1.1378E-3</v>
      </c>
      <c r="CR3253">
        <v>5.4567000000000001E-3</v>
      </c>
      <c r="CS3253">
        <v>9.6989999999999999E-4</v>
      </c>
      <c r="CT3253">
        <v>1.0688E-3</v>
      </c>
      <c r="CU3253">
        <v>0.34042909999999998</v>
      </c>
      <c r="CV3253">
        <v>0.44848579999999999</v>
      </c>
      <c r="CW3253">
        <v>0.3956095</v>
      </c>
      <c r="CX3253">
        <v>0.48234460000000001</v>
      </c>
      <c r="CY3253">
        <v>0.14697779999999999</v>
      </c>
      <c r="CZ3253">
        <v>0.21740190000000001</v>
      </c>
      <c r="DA3253">
        <v>0.51918509999999995</v>
      </c>
      <c r="DB3253">
        <v>0.24089089999999999</v>
      </c>
      <c r="DC3253">
        <v>0.13698360000000001</v>
      </c>
      <c r="DD3253">
        <v>0.11091620000000001</v>
      </c>
      <c r="DE3253">
        <v>0.26125039999999999</v>
      </c>
      <c r="DF3253">
        <v>0.2444172</v>
      </c>
      <c r="DG3253">
        <v>0.17156279999999999</v>
      </c>
      <c r="DH3253">
        <v>0.19934850000000001</v>
      </c>
      <c r="DI3253">
        <v>0.27052999999999999</v>
      </c>
      <c r="DJ3253">
        <v>2.6056900000000001</v>
      </c>
      <c r="DK3253">
        <v>3.879162</v>
      </c>
      <c r="DL3253">
        <v>3.803064</v>
      </c>
      <c r="DM3253">
        <v>0.111123</v>
      </c>
      <c r="DN3253">
        <v>1.021E-3</v>
      </c>
      <c r="DO3253">
        <v>19</v>
      </c>
      <c r="DP3253">
        <v>19</v>
      </c>
    </row>
    <row r="3254" spans="1:120" hidden="1" x14ac:dyDescent="0.25">
      <c r="A3254" t="str">
        <f t="shared" si="50"/>
        <v>All_Elect DA 1-4 (1PM-9PM)_44495_19-19</v>
      </c>
      <c r="B3254" t="s">
        <v>62</v>
      </c>
      <c r="C3254" t="s">
        <v>61</v>
      </c>
      <c r="D3254" t="s">
        <v>61</v>
      </c>
      <c r="E3254" t="s">
        <v>61</v>
      </c>
      <c r="F3254" t="s">
        <v>61</v>
      </c>
      <c r="G3254" t="s">
        <v>61</v>
      </c>
      <c r="H3254" t="s">
        <v>61</v>
      </c>
      <c r="I3254" t="s">
        <v>61</v>
      </c>
      <c r="J3254" t="s">
        <v>61</v>
      </c>
      <c r="K3254" t="s">
        <v>203</v>
      </c>
      <c r="L3254" s="18">
        <v>44495</v>
      </c>
      <c r="M3254">
        <v>19</v>
      </c>
      <c r="N3254">
        <v>19</v>
      </c>
      <c r="O3254" t="s">
        <v>263</v>
      </c>
      <c r="P3254">
        <v>1</v>
      </c>
      <c r="Q3254">
        <v>1</v>
      </c>
      <c r="R3254">
        <v>0</v>
      </c>
      <c r="S3254">
        <v>0</v>
      </c>
      <c r="T3254">
        <v>1</v>
      </c>
      <c r="U3254">
        <v>0</v>
      </c>
      <c r="V3254">
        <v>1</v>
      </c>
      <c r="W3254">
        <v>10.88</v>
      </c>
      <c r="X3254">
        <v>10.8</v>
      </c>
      <c r="Y3254">
        <v>10.8</v>
      </c>
      <c r="Z3254">
        <v>10.76</v>
      </c>
      <c r="AA3254">
        <v>10.8</v>
      </c>
      <c r="AB3254">
        <v>15.68</v>
      </c>
      <c r="AC3254">
        <v>24.6</v>
      </c>
      <c r="AD3254">
        <v>24.64</v>
      </c>
      <c r="AE3254">
        <v>27.04</v>
      </c>
      <c r="AF3254">
        <v>28.44</v>
      </c>
      <c r="AG3254">
        <v>37</v>
      </c>
      <c r="AH3254">
        <v>36.4</v>
      </c>
      <c r="AI3254">
        <v>38.28</v>
      </c>
      <c r="AJ3254">
        <v>41.76</v>
      </c>
      <c r="AK3254">
        <v>42</v>
      </c>
      <c r="AL3254">
        <v>39.56</v>
      </c>
      <c r="AM3254">
        <v>42.04</v>
      </c>
      <c r="AN3254">
        <v>40.04</v>
      </c>
      <c r="AO3254">
        <v>39.56</v>
      </c>
      <c r="AP3254">
        <v>37.76</v>
      </c>
      <c r="AQ3254">
        <v>30.24</v>
      </c>
      <c r="AR3254">
        <v>10.84</v>
      </c>
      <c r="AS3254">
        <v>10.88</v>
      </c>
      <c r="AT3254">
        <v>10.84</v>
      </c>
      <c r="AU3254">
        <v>56.55</v>
      </c>
      <c r="AV3254">
        <v>54.25</v>
      </c>
      <c r="AW3254">
        <v>54.8</v>
      </c>
      <c r="AX3254">
        <v>54.15</v>
      </c>
      <c r="AY3254">
        <v>52.9</v>
      </c>
      <c r="AZ3254">
        <v>52.5</v>
      </c>
      <c r="BA3254">
        <v>53.15</v>
      </c>
      <c r="BB3254">
        <v>53.6</v>
      </c>
      <c r="BC3254">
        <v>54.15</v>
      </c>
      <c r="BD3254">
        <v>57.45</v>
      </c>
      <c r="BE3254">
        <v>59.85</v>
      </c>
      <c r="BF3254">
        <v>62.1</v>
      </c>
      <c r="BG3254">
        <v>64.25</v>
      </c>
      <c r="BH3254">
        <v>66.05</v>
      </c>
      <c r="BI3254">
        <v>66.650000000000006</v>
      </c>
      <c r="BJ3254">
        <v>66.3</v>
      </c>
      <c r="BK3254">
        <v>65.400000000000006</v>
      </c>
      <c r="BL3254">
        <v>64.8</v>
      </c>
      <c r="BM3254">
        <v>64.150000000000006</v>
      </c>
      <c r="BN3254">
        <v>63.25</v>
      </c>
      <c r="BO3254">
        <v>62.65</v>
      </c>
      <c r="BP3254">
        <v>61.4</v>
      </c>
      <c r="BQ3254">
        <v>60.75</v>
      </c>
      <c r="BR3254">
        <v>60.75</v>
      </c>
      <c r="BS3254">
        <v>-6.2904399999999999E-2</v>
      </c>
      <c r="BT3254">
        <v>7.4347499999999997E-2</v>
      </c>
      <c r="BU3254">
        <v>1.3009099999999999E-2</v>
      </c>
      <c r="BV3254">
        <v>4.1385699999999997E-2</v>
      </c>
      <c r="BW3254">
        <v>0.7772713</v>
      </c>
      <c r="BX3254">
        <v>5.0209809999999999</v>
      </c>
      <c r="BY3254">
        <v>-2.7863600000000002</v>
      </c>
      <c r="BZ3254">
        <v>-0.77352710000000002</v>
      </c>
      <c r="CA3254">
        <v>-1.351059</v>
      </c>
      <c r="CB3254">
        <v>-1.2769870000000001</v>
      </c>
      <c r="CC3254">
        <v>-2.1492499999999999</v>
      </c>
      <c r="CD3254">
        <v>1.848328</v>
      </c>
      <c r="CE3254">
        <v>1.5220640000000001</v>
      </c>
      <c r="CF3254">
        <v>-1.2125699999999999</v>
      </c>
      <c r="CG3254">
        <v>-1.1579250000000001</v>
      </c>
      <c r="CH3254">
        <v>1.3668819999999999</v>
      </c>
      <c r="CI3254">
        <v>-0.77137370000000005</v>
      </c>
      <c r="CJ3254">
        <v>0.16532140000000001</v>
      </c>
      <c r="CK3254">
        <v>-1.0658300000000001E-2</v>
      </c>
      <c r="CL3254">
        <v>2.3992879999999999</v>
      </c>
      <c r="CM3254">
        <v>4.8293020000000002</v>
      </c>
      <c r="CN3254">
        <v>1.817388</v>
      </c>
      <c r="CO3254">
        <v>-0.45844839999999998</v>
      </c>
      <c r="CP3254">
        <v>-5.1464099999999999E-2</v>
      </c>
      <c r="CQ3254">
        <v>1.1378E-3</v>
      </c>
      <c r="CR3254">
        <v>5.4567000000000001E-3</v>
      </c>
      <c r="CS3254">
        <v>9.6989999999999999E-4</v>
      </c>
      <c r="CT3254">
        <v>1.0688E-3</v>
      </c>
      <c r="CU3254">
        <v>0.34042909999999998</v>
      </c>
      <c r="CV3254">
        <v>0.44848579999999999</v>
      </c>
      <c r="CW3254">
        <v>0.3956095</v>
      </c>
      <c r="CX3254">
        <v>0.48234460000000001</v>
      </c>
      <c r="CY3254">
        <v>0.14697779999999999</v>
      </c>
      <c r="CZ3254">
        <v>0.21740190000000001</v>
      </c>
      <c r="DA3254">
        <v>0.51918509999999995</v>
      </c>
      <c r="DB3254">
        <v>0.24089089999999999</v>
      </c>
      <c r="DC3254">
        <v>0.13698360000000001</v>
      </c>
      <c r="DD3254">
        <v>0.11091620000000001</v>
      </c>
      <c r="DE3254">
        <v>0.26125039999999999</v>
      </c>
      <c r="DF3254">
        <v>0.2444172</v>
      </c>
      <c r="DG3254">
        <v>0.17156279999999999</v>
      </c>
      <c r="DH3254">
        <v>0.19934850000000001</v>
      </c>
      <c r="DI3254">
        <v>0.27052999999999999</v>
      </c>
      <c r="DJ3254">
        <v>2.6056900000000001</v>
      </c>
      <c r="DK3254">
        <v>3.879162</v>
      </c>
      <c r="DL3254">
        <v>3.803064</v>
      </c>
      <c r="DM3254">
        <v>0.111123</v>
      </c>
      <c r="DN3254">
        <v>1.021E-3</v>
      </c>
      <c r="DO3254">
        <v>19</v>
      </c>
      <c r="DP3254">
        <v>19</v>
      </c>
    </row>
    <row r="3255" spans="1:120" hidden="1" x14ac:dyDescent="0.25">
      <c r="A3255" t="str">
        <f t="shared" si="50"/>
        <v>OtherDR-No_Elect DA 1-4 (1PM-9PM)_44495_19-19</v>
      </c>
      <c r="B3255" t="s">
        <v>62</v>
      </c>
      <c r="C3255" t="s">
        <v>323</v>
      </c>
      <c r="D3255" t="s">
        <v>61</v>
      </c>
      <c r="E3255" t="s">
        <v>61</v>
      </c>
      <c r="F3255" t="s">
        <v>61</v>
      </c>
      <c r="G3255" t="s">
        <v>61</v>
      </c>
      <c r="H3255" t="s">
        <v>61</v>
      </c>
      <c r="I3255" t="s">
        <v>97</v>
      </c>
      <c r="J3255" t="s">
        <v>61</v>
      </c>
      <c r="K3255" t="s">
        <v>203</v>
      </c>
      <c r="L3255" s="18">
        <v>44495</v>
      </c>
      <c r="M3255">
        <v>19</v>
      </c>
      <c r="N3255">
        <v>19</v>
      </c>
      <c r="O3255" t="s">
        <v>263</v>
      </c>
      <c r="P3255">
        <v>1</v>
      </c>
      <c r="Q3255">
        <v>1</v>
      </c>
      <c r="R3255">
        <v>0</v>
      </c>
      <c r="S3255">
        <v>0</v>
      </c>
      <c r="T3255">
        <v>1</v>
      </c>
      <c r="U3255">
        <v>0</v>
      </c>
      <c r="V3255">
        <v>1</v>
      </c>
      <c r="W3255">
        <v>10.88</v>
      </c>
      <c r="X3255">
        <v>10.8</v>
      </c>
      <c r="Y3255">
        <v>10.8</v>
      </c>
      <c r="Z3255">
        <v>10.76</v>
      </c>
      <c r="AA3255">
        <v>10.8</v>
      </c>
      <c r="AB3255">
        <v>15.68</v>
      </c>
      <c r="AC3255">
        <v>24.6</v>
      </c>
      <c r="AD3255">
        <v>24.64</v>
      </c>
      <c r="AE3255">
        <v>27.04</v>
      </c>
      <c r="AF3255">
        <v>28.44</v>
      </c>
      <c r="AG3255">
        <v>37</v>
      </c>
      <c r="AH3255">
        <v>36.4</v>
      </c>
      <c r="AI3255">
        <v>38.28</v>
      </c>
      <c r="AJ3255">
        <v>41.76</v>
      </c>
      <c r="AK3255">
        <v>42</v>
      </c>
      <c r="AL3255">
        <v>39.56</v>
      </c>
      <c r="AM3255">
        <v>42.04</v>
      </c>
      <c r="AN3255">
        <v>40.04</v>
      </c>
      <c r="AO3255">
        <v>39.56</v>
      </c>
      <c r="AP3255">
        <v>37.76</v>
      </c>
      <c r="AQ3255">
        <v>30.24</v>
      </c>
      <c r="AR3255">
        <v>10.84</v>
      </c>
      <c r="AS3255">
        <v>10.88</v>
      </c>
      <c r="AT3255">
        <v>10.84</v>
      </c>
      <c r="AU3255">
        <v>56.55</v>
      </c>
      <c r="AV3255">
        <v>54.25</v>
      </c>
      <c r="AW3255">
        <v>54.8</v>
      </c>
      <c r="AX3255">
        <v>54.15</v>
      </c>
      <c r="AY3255">
        <v>52.9</v>
      </c>
      <c r="AZ3255">
        <v>52.5</v>
      </c>
      <c r="BA3255">
        <v>53.15</v>
      </c>
      <c r="BB3255">
        <v>53.6</v>
      </c>
      <c r="BC3255">
        <v>54.15</v>
      </c>
      <c r="BD3255">
        <v>57.45</v>
      </c>
      <c r="BE3255">
        <v>59.85</v>
      </c>
      <c r="BF3255">
        <v>62.1</v>
      </c>
      <c r="BG3255">
        <v>64.25</v>
      </c>
      <c r="BH3255">
        <v>66.05</v>
      </c>
      <c r="BI3255">
        <v>66.650000000000006</v>
      </c>
      <c r="BJ3255">
        <v>66.3</v>
      </c>
      <c r="BK3255">
        <v>65.400000000000006</v>
      </c>
      <c r="BL3255">
        <v>64.8</v>
      </c>
      <c r="BM3255">
        <v>64.150000000000006</v>
      </c>
      <c r="BN3255">
        <v>63.25</v>
      </c>
      <c r="BO3255">
        <v>62.65</v>
      </c>
      <c r="BP3255">
        <v>61.4</v>
      </c>
      <c r="BQ3255">
        <v>60.75</v>
      </c>
      <c r="BR3255">
        <v>60.75</v>
      </c>
      <c r="BS3255">
        <v>-6.2904399999999999E-2</v>
      </c>
      <c r="BT3255">
        <v>7.4347499999999997E-2</v>
      </c>
      <c r="BU3255">
        <v>1.3009099999999999E-2</v>
      </c>
      <c r="BV3255">
        <v>4.1385699999999997E-2</v>
      </c>
      <c r="BW3255">
        <v>0.7772713</v>
      </c>
      <c r="BX3255">
        <v>5.0209809999999999</v>
      </c>
      <c r="BY3255">
        <v>-2.7863600000000002</v>
      </c>
      <c r="BZ3255">
        <v>-0.77352710000000002</v>
      </c>
      <c r="CA3255">
        <v>-1.351059</v>
      </c>
      <c r="CB3255">
        <v>-1.2769870000000001</v>
      </c>
      <c r="CC3255">
        <v>-2.1492499999999999</v>
      </c>
      <c r="CD3255">
        <v>1.848328</v>
      </c>
      <c r="CE3255">
        <v>1.5220640000000001</v>
      </c>
      <c r="CF3255">
        <v>-1.2125699999999999</v>
      </c>
      <c r="CG3255">
        <v>-1.1579250000000001</v>
      </c>
      <c r="CH3255">
        <v>1.3668819999999999</v>
      </c>
      <c r="CI3255">
        <v>-0.77137370000000005</v>
      </c>
      <c r="CJ3255">
        <v>0.16532140000000001</v>
      </c>
      <c r="CK3255">
        <v>-1.0658300000000001E-2</v>
      </c>
      <c r="CL3255">
        <v>2.3992879999999999</v>
      </c>
      <c r="CM3255">
        <v>4.8293020000000002</v>
      </c>
      <c r="CN3255">
        <v>1.817388</v>
      </c>
      <c r="CO3255">
        <v>-0.45844839999999998</v>
      </c>
      <c r="CP3255">
        <v>-5.1464099999999999E-2</v>
      </c>
      <c r="CQ3255">
        <v>1.1378E-3</v>
      </c>
      <c r="CR3255">
        <v>5.4567000000000001E-3</v>
      </c>
      <c r="CS3255">
        <v>9.6989999999999999E-4</v>
      </c>
      <c r="CT3255">
        <v>1.0688E-3</v>
      </c>
      <c r="CU3255">
        <v>0.34042909999999998</v>
      </c>
      <c r="CV3255">
        <v>0.44848579999999999</v>
      </c>
      <c r="CW3255">
        <v>0.3956095</v>
      </c>
      <c r="CX3255">
        <v>0.48234460000000001</v>
      </c>
      <c r="CY3255">
        <v>0.14697779999999999</v>
      </c>
      <c r="CZ3255">
        <v>0.21740190000000001</v>
      </c>
      <c r="DA3255">
        <v>0.51918509999999995</v>
      </c>
      <c r="DB3255">
        <v>0.24089089999999999</v>
      </c>
      <c r="DC3255">
        <v>0.13698360000000001</v>
      </c>
      <c r="DD3255">
        <v>0.11091620000000001</v>
      </c>
      <c r="DE3255">
        <v>0.26125039999999999</v>
      </c>
      <c r="DF3255">
        <v>0.2444172</v>
      </c>
      <c r="DG3255">
        <v>0.17156279999999999</v>
      </c>
      <c r="DH3255">
        <v>0.19934850000000001</v>
      </c>
      <c r="DI3255">
        <v>0.27052999999999999</v>
      </c>
      <c r="DJ3255">
        <v>2.6056900000000001</v>
      </c>
      <c r="DK3255">
        <v>3.879162</v>
      </c>
      <c r="DL3255">
        <v>3.803064</v>
      </c>
      <c r="DM3255">
        <v>0.111123</v>
      </c>
      <c r="DN3255">
        <v>1.021E-3</v>
      </c>
      <c r="DO3255">
        <v>19</v>
      </c>
      <c r="DP3255">
        <v>19</v>
      </c>
    </row>
    <row r="3256" spans="1:120" hidden="1" x14ac:dyDescent="0.25">
      <c r="A3256" t="str">
        <f t="shared" si="50"/>
        <v>sublap_id-SLAP_PGP2_Elect DA 1-4 (1PM-9PM)_44495_19-19</v>
      </c>
      <c r="B3256" t="s">
        <v>62</v>
      </c>
      <c r="C3256" t="s">
        <v>301</v>
      </c>
      <c r="D3256" t="s">
        <v>61</v>
      </c>
      <c r="E3256" t="s">
        <v>302</v>
      </c>
      <c r="F3256" t="s">
        <v>61</v>
      </c>
      <c r="G3256" t="s">
        <v>61</v>
      </c>
      <c r="H3256" t="s">
        <v>61</v>
      </c>
      <c r="I3256" t="s">
        <v>61</v>
      </c>
      <c r="J3256" t="s">
        <v>61</v>
      </c>
      <c r="K3256" t="s">
        <v>203</v>
      </c>
      <c r="L3256" s="18">
        <v>44495</v>
      </c>
      <c r="M3256">
        <v>19</v>
      </c>
      <c r="N3256">
        <v>19</v>
      </c>
      <c r="O3256" t="s">
        <v>263</v>
      </c>
      <c r="P3256">
        <v>1</v>
      </c>
      <c r="Q3256">
        <v>1</v>
      </c>
      <c r="R3256">
        <v>0</v>
      </c>
      <c r="S3256">
        <v>0</v>
      </c>
      <c r="T3256">
        <v>1</v>
      </c>
      <c r="U3256">
        <v>0</v>
      </c>
      <c r="V3256">
        <v>1</v>
      </c>
      <c r="W3256">
        <v>10.88</v>
      </c>
      <c r="X3256">
        <v>10.8</v>
      </c>
      <c r="Y3256">
        <v>10.8</v>
      </c>
      <c r="Z3256">
        <v>10.76</v>
      </c>
      <c r="AA3256">
        <v>10.8</v>
      </c>
      <c r="AB3256">
        <v>15.68</v>
      </c>
      <c r="AC3256">
        <v>24.6</v>
      </c>
      <c r="AD3256">
        <v>24.64</v>
      </c>
      <c r="AE3256">
        <v>27.04</v>
      </c>
      <c r="AF3256">
        <v>28.44</v>
      </c>
      <c r="AG3256">
        <v>37</v>
      </c>
      <c r="AH3256">
        <v>36.4</v>
      </c>
      <c r="AI3256">
        <v>38.28</v>
      </c>
      <c r="AJ3256">
        <v>41.76</v>
      </c>
      <c r="AK3256">
        <v>42</v>
      </c>
      <c r="AL3256">
        <v>39.56</v>
      </c>
      <c r="AM3256">
        <v>42.04</v>
      </c>
      <c r="AN3256">
        <v>40.04</v>
      </c>
      <c r="AO3256">
        <v>39.56</v>
      </c>
      <c r="AP3256">
        <v>37.76</v>
      </c>
      <c r="AQ3256">
        <v>30.24</v>
      </c>
      <c r="AR3256">
        <v>10.84</v>
      </c>
      <c r="AS3256">
        <v>10.88</v>
      </c>
      <c r="AT3256">
        <v>10.84</v>
      </c>
      <c r="AU3256">
        <v>56.55</v>
      </c>
      <c r="AV3256">
        <v>54.25</v>
      </c>
      <c r="AW3256">
        <v>54.8</v>
      </c>
      <c r="AX3256">
        <v>54.15</v>
      </c>
      <c r="AY3256">
        <v>52.9</v>
      </c>
      <c r="AZ3256">
        <v>52.5</v>
      </c>
      <c r="BA3256">
        <v>53.15</v>
      </c>
      <c r="BB3256">
        <v>53.6</v>
      </c>
      <c r="BC3256">
        <v>54.15</v>
      </c>
      <c r="BD3256">
        <v>57.45</v>
      </c>
      <c r="BE3256">
        <v>59.85</v>
      </c>
      <c r="BF3256">
        <v>62.1</v>
      </c>
      <c r="BG3256">
        <v>64.25</v>
      </c>
      <c r="BH3256">
        <v>66.05</v>
      </c>
      <c r="BI3256">
        <v>66.650000000000006</v>
      </c>
      <c r="BJ3256">
        <v>66.3</v>
      </c>
      <c r="BK3256">
        <v>65.400000000000006</v>
      </c>
      <c r="BL3256">
        <v>64.8</v>
      </c>
      <c r="BM3256">
        <v>64.150000000000006</v>
      </c>
      <c r="BN3256">
        <v>63.25</v>
      </c>
      <c r="BO3256">
        <v>62.65</v>
      </c>
      <c r="BP3256">
        <v>61.4</v>
      </c>
      <c r="BQ3256">
        <v>60.75</v>
      </c>
      <c r="BR3256">
        <v>60.75</v>
      </c>
      <c r="BS3256">
        <v>-6.2904399999999999E-2</v>
      </c>
      <c r="BT3256">
        <v>7.4347499999999997E-2</v>
      </c>
      <c r="BU3256">
        <v>1.3009099999999999E-2</v>
      </c>
      <c r="BV3256">
        <v>4.1385699999999997E-2</v>
      </c>
      <c r="BW3256">
        <v>0.7772713</v>
      </c>
      <c r="BX3256">
        <v>5.0209809999999999</v>
      </c>
      <c r="BY3256">
        <v>-2.7863600000000002</v>
      </c>
      <c r="BZ3256">
        <v>-0.77352710000000002</v>
      </c>
      <c r="CA3256">
        <v>-1.351059</v>
      </c>
      <c r="CB3256">
        <v>-1.2769870000000001</v>
      </c>
      <c r="CC3256">
        <v>-2.1492499999999999</v>
      </c>
      <c r="CD3256">
        <v>1.848328</v>
      </c>
      <c r="CE3256">
        <v>1.5220640000000001</v>
      </c>
      <c r="CF3256">
        <v>-1.2125699999999999</v>
      </c>
      <c r="CG3256">
        <v>-1.1579250000000001</v>
      </c>
      <c r="CH3256">
        <v>1.3668819999999999</v>
      </c>
      <c r="CI3256">
        <v>-0.77137370000000005</v>
      </c>
      <c r="CJ3256">
        <v>0.16532140000000001</v>
      </c>
      <c r="CK3256">
        <v>-1.0658300000000001E-2</v>
      </c>
      <c r="CL3256">
        <v>2.3992879999999999</v>
      </c>
      <c r="CM3256">
        <v>4.8293020000000002</v>
      </c>
      <c r="CN3256">
        <v>1.817388</v>
      </c>
      <c r="CO3256">
        <v>-0.45844839999999998</v>
      </c>
      <c r="CP3256">
        <v>-5.1464099999999999E-2</v>
      </c>
      <c r="CQ3256">
        <v>1.1378E-3</v>
      </c>
      <c r="CR3256">
        <v>5.4567000000000001E-3</v>
      </c>
      <c r="CS3256">
        <v>9.6989999999999999E-4</v>
      </c>
      <c r="CT3256">
        <v>1.0688E-3</v>
      </c>
      <c r="CU3256">
        <v>0.34042909999999998</v>
      </c>
      <c r="CV3256">
        <v>0.44848579999999999</v>
      </c>
      <c r="CW3256">
        <v>0.3956095</v>
      </c>
      <c r="CX3256">
        <v>0.48234460000000001</v>
      </c>
      <c r="CY3256">
        <v>0.14697779999999999</v>
      </c>
      <c r="CZ3256">
        <v>0.21740190000000001</v>
      </c>
      <c r="DA3256">
        <v>0.51918509999999995</v>
      </c>
      <c r="DB3256">
        <v>0.24089089999999999</v>
      </c>
      <c r="DC3256">
        <v>0.13698360000000001</v>
      </c>
      <c r="DD3256">
        <v>0.11091620000000001</v>
      </c>
      <c r="DE3256">
        <v>0.26125039999999999</v>
      </c>
      <c r="DF3256">
        <v>0.2444172</v>
      </c>
      <c r="DG3256">
        <v>0.17156279999999999</v>
      </c>
      <c r="DH3256">
        <v>0.19934850000000001</v>
      </c>
      <c r="DI3256">
        <v>0.27052999999999999</v>
      </c>
      <c r="DJ3256">
        <v>2.6056900000000001</v>
      </c>
      <c r="DK3256">
        <v>3.879162</v>
      </c>
      <c r="DL3256">
        <v>3.803064</v>
      </c>
      <c r="DM3256">
        <v>0.111123</v>
      </c>
      <c r="DN3256">
        <v>1.021E-3</v>
      </c>
      <c r="DO3256">
        <v>19</v>
      </c>
      <c r="DP3256">
        <v>19</v>
      </c>
    </row>
    <row r="3257" spans="1:120" hidden="1" x14ac:dyDescent="0.25">
      <c r="A3257" t="str">
        <f t="shared" si="50"/>
        <v>Size_Grp-20 to 199.99 kW_Elect DA 1-4 (1PM-9PM)_44495_19-19</v>
      </c>
      <c r="B3257" t="s">
        <v>62</v>
      </c>
      <c r="C3257" t="s">
        <v>201</v>
      </c>
      <c r="D3257" t="s">
        <v>61</v>
      </c>
      <c r="E3257" t="s">
        <v>61</v>
      </c>
      <c r="F3257" t="s">
        <v>61</v>
      </c>
      <c r="G3257" t="s">
        <v>61</v>
      </c>
      <c r="H3257" t="s">
        <v>61</v>
      </c>
      <c r="I3257" t="s">
        <v>61</v>
      </c>
      <c r="J3257" t="s">
        <v>101</v>
      </c>
      <c r="K3257" t="s">
        <v>203</v>
      </c>
      <c r="L3257" s="18">
        <v>44495</v>
      </c>
      <c r="M3257">
        <v>19</v>
      </c>
      <c r="N3257">
        <v>19</v>
      </c>
      <c r="O3257" t="s">
        <v>263</v>
      </c>
      <c r="P3257">
        <v>1</v>
      </c>
      <c r="Q3257">
        <v>1</v>
      </c>
      <c r="R3257">
        <v>0</v>
      </c>
      <c r="S3257">
        <v>0</v>
      </c>
      <c r="T3257">
        <v>1</v>
      </c>
      <c r="U3257">
        <v>0</v>
      </c>
      <c r="V3257">
        <v>1</v>
      </c>
      <c r="W3257">
        <v>10.88</v>
      </c>
      <c r="X3257">
        <v>10.8</v>
      </c>
      <c r="Y3257">
        <v>10.8</v>
      </c>
      <c r="Z3257">
        <v>10.76</v>
      </c>
      <c r="AA3257">
        <v>10.8</v>
      </c>
      <c r="AB3257">
        <v>15.68</v>
      </c>
      <c r="AC3257">
        <v>24.6</v>
      </c>
      <c r="AD3257">
        <v>24.64</v>
      </c>
      <c r="AE3257">
        <v>27.04</v>
      </c>
      <c r="AF3257">
        <v>28.44</v>
      </c>
      <c r="AG3257">
        <v>37</v>
      </c>
      <c r="AH3257">
        <v>36.4</v>
      </c>
      <c r="AI3257">
        <v>38.28</v>
      </c>
      <c r="AJ3257">
        <v>41.76</v>
      </c>
      <c r="AK3257">
        <v>42</v>
      </c>
      <c r="AL3257">
        <v>39.56</v>
      </c>
      <c r="AM3257">
        <v>42.04</v>
      </c>
      <c r="AN3257">
        <v>40.04</v>
      </c>
      <c r="AO3257">
        <v>39.56</v>
      </c>
      <c r="AP3257">
        <v>37.76</v>
      </c>
      <c r="AQ3257">
        <v>30.24</v>
      </c>
      <c r="AR3257">
        <v>10.84</v>
      </c>
      <c r="AS3257">
        <v>10.88</v>
      </c>
      <c r="AT3257">
        <v>10.84</v>
      </c>
      <c r="AU3257">
        <v>56.55</v>
      </c>
      <c r="AV3257">
        <v>54.25</v>
      </c>
      <c r="AW3257">
        <v>54.8</v>
      </c>
      <c r="AX3257">
        <v>54.15</v>
      </c>
      <c r="AY3257">
        <v>52.9</v>
      </c>
      <c r="AZ3257">
        <v>52.5</v>
      </c>
      <c r="BA3257">
        <v>53.15</v>
      </c>
      <c r="BB3257">
        <v>53.6</v>
      </c>
      <c r="BC3257">
        <v>54.15</v>
      </c>
      <c r="BD3257">
        <v>57.45</v>
      </c>
      <c r="BE3257">
        <v>59.85</v>
      </c>
      <c r="BF3257">
        <v>62.1</v>
      </c>
      <c r="BG3257">
        <v>64.25</v>
      </c>
      <c r="BH3257">
        <v>66.05</v>
      </c>
      <c r="BI3257">
        <v>66.650000000000006</v>
      </c>
      <c r="BJ3257">
        <v>66.3</v>
      </c>
      <c r="BK3257">
        <v>65.400000000000006</v>
      </c>
      <c r="BL3257">
        <v>64.8</v>
      </c>
      <c r="BM3257">
        <v>64.150000000000006</v>
      </c>
      <c r="BN3257">
        <v>63.25</v>
      </c>
      <c r="BO3257">
        <v>62.65</v>
      </c>
      <c r="BP3257">
        <v>61.4</v>
      </c>
      <c r="BQ3257">
        <v>60.75</v>
      </c>
      <c r="BR3257">
        <v>60.75</v>
      </c>
      <c r="BS3257">
        <v>-6.2904399999999999E-2</v>
      </c>
      <c r="BT3257">
        <v>7.4347499999999997E-2</v>
      </c>
      <c r="BU3257">
        <v>1.3009099999999999E-2</v>
      </c>
      <c r="BV3257">
        <v>4.1385699999999997E-2</v>
      </c>
      <c r="BW3257">
        <v>0.7772713</v>
      </c>
      <c r="BX3257">
        <v>5.0209809999999999</v>
      </c>
      <c r="BY3257">
        <v>-2.7863600000000002</v>
      </c>
      <c r="BZ3257">
        <v>-0.77352710000000002</v>
      </c>
      <c r="CA3257">
        <v>-1.351059</v>
      </c>
      <c r="CB3257">
        <v>-1.2769870000000001</v>
      </c>
      <c r="CC3257">
        <v>-2.1492499999999999</v>
      </c>
      <c r="CD3257">
        <v>1.848328</v>
      </c>
      <c r="CE3257">
        <v>1.5220640000000001</v>
      </c>
      <c r="CF3257">
        <v>-1.2125699999999999</v>
      </c>
      <c r="CG3257">
        <v>-1.1579250000000001</v>
      </c>
      <c r="CH3257">
        <v>1.3668819999999999</v>
      </c>
      <c r="CI3257">
        <v>-0.77137370000000005</v>
      </c>
      <c r="CJ3257">
        <v>0.16532140000000001</v>
      </c>
      <c r="CK3257">
        <v>-1.0658300000000001E-2</v>
      </c>
      <c r="CL3257">
        <v>2.3992879999999999</v>
      </c>
      <c r="CM3257">
        <v>4.8293020000000002</v>
      </c>
      <c r="CN3257">
        <v>1.817388</v>
      </c>
      <c r="CO3257">
        <v>-0.45844839999999998</v>
      </c>
      <c r="CP3257">
        <v>-5.1464099999999999E-2</v>
      </c>
      <c r="CQ3257">
        <v>1.1378E-3</v>
      </c>
      <c r="CR3257">
        <v>5.4567000000000001E-3</v>
      </c>
      <c r="CS3257">
        <v>9.6989999999999999E-4</v>
      </c>
      <c r="CT3257">
        <v>1.0688E-3</v>
      </c>
      <c r="CU3257">
        <v>0.34042909999999998</v>
      </c>
      <c r="CV3257">
        <v>0.44848579999999999</v>
      </c>
      <c r="CW3257">
        <v>0.3956095</v>
      </c>
      <c r="CX3257">
        <v>0.48234460000000001</v>
      </c>
      <c r="CY3257">
        <v>0.14697779999999999</v>
      </c>
      <c r="CZ3257">
        <v>0.21740190000000001</v>
      </c>
      <c r="DA3257">
        <v>0.51918509999999995</v>
      </c>
      <c r="DB3257">
        <v>0.24089089999999999</v>
      </c>
      <c r="DC3257">
        <v>0.13698360000000001</v>
      </c>
      <c r="DD3257">
        <v>0.11091620000000001</v>
      </c>
      <c r="DE3257">
        <v>0.26125039999999999</v>
      </c>
      <c r="DF3257">
        <v>0.2444172</v>
      </c>
      <c r="DG3257">
        <v>0.17156279999999999</v>
      </c>
      <c r="DH3257">
        <v>0.19934850000000001</v>
      </c>
      <c r="DI3257">
        <v>0.27052999999999999</v>
      </c>
      <c r="DJ3257">
        <v>2.6056900000000001</v>
      </c>
      <c r="DK3257">
        <v>3.879162</v>
      </c>
      <c r="DL3257">
        <v>3.803064</v>
      </c>
      <c r="DM3257">
        <v>0.111123</v>
      </c>
      <c r="DN3257">
        <v>1.021E-3</v>
      </c>
      <c r="DO3257">
        <v>19</v>
      </c>
      <c r="DP3257">
        <v>19</v>
      </c>
    </row>
    <row r="3258" spans="1:120" hidden="1" x14ac:dyDescent="0.25">
      <c r="A3258" t="str">
        <f t="shared" si="50"/>
        <v>Aggregator-Enersponse_Elect DA 1-4 (1PM-9PM)_44495_19-19</v>
      </c>
      <c r="B3258" t="s">
        <v>62</v>
      </c>
      <c r="C3258" t="s">
        <v>219</v>
      </c>
      <c r="D3258" t="s">
        <v>61</v>
      </c>
      <c r="E3258" t="s">
        <v>61</v>
      </c>
      <c r="F3258" t="s">
        <v>107</v>
      </c>
      <c r="G3258" t="s">
        <v>61</v>
      </c>
      <c r="H3258" t="s">
        <v>61</v>
      </c>
      <c r="I3258" t="s">
        <v>61</v>
      </c>
      <c r="J3258" t="s">
        <v>61</v>
      </c>
      <c r="K3258" t="s">
        <v>203</v>
      </c>
      <c r="L3258" s="18">
        <v>44495</v>
      </c>
      <c r="M3258">
        <v>19</v>
      </c>
      <c r="N3258">
        <v>19</v>
      </c>
      <c r="O3258" t="s">
        <v>263</v>
      </c>
      <c r="P3258">
        <v>1</v>
      </c>
      <c r="Q3258">
        <v>1</v>
      </c>
      <c r="R3258">
        <v>0</v>
      </c>
      <c r="S3258">
        <v>0</v>
      </c>
      <c r="T3258">
        <v>1</v>
      </c>
      <c r="U3258">
        <v>0</v>
      </c>
      <c r="V3258">
        <v>1</v>
      </c>
      <c r="W3258">
        <v>10.88</v>
      </c>
      <c r="X3258">
        <v>10.8</v>
      </c>
      <c r="Y3258">
        <v>10.8</v>
      </c>
      <c r="Z3258">
        <v>10.76</v>
      </c>
      <c r="AA3258">
        <v>10.8</v>
      </c>
      <c r="AB3258">
        <v>15.68</v>
      </c>
      <c r="AC3258">
        <v>24.6</v>
      </c>
      <c r="AD3258">
        <v>24.64</v>
      </c>
      <c r="AE3258">
        <v>27.04</v>
      </c>
      <c r="AF3258">
        <v>28.44</v>
      </c>
      <c r="AG3258">
        <v>37</v>
      </c>
      <c r="AH3258">
        <v>36.4</v>
      </c>
      <c r="AI3258">
        <v>38.28</v>
      </c>
      <c r="AJ3258">
        <v>41.76</v>
      </c>
      <c r="AK3258">
        <v>42</v>
      </c>
      <c r="AL3258">
        <v>39.56</v>
      </c>
      <c r="AM3258">
        <v>42.04</v>
      </c>
      <c r="AN3258">
        <v>40.04</v>
      </c>
      <c r="AO3258">
        <v>39.56</v>
      </c>
      <c r="AP3258">
        <v>37.76</v>
      </c>
      <c r="AQ3258">
        <v>30.24</v>
      </c>
      <c r="AR3258">
        <v>10.84</v>
      </c>
      <c r="AS3258">
        <v>10.88</v>
      </c>
      <c r="AT3258">
        <v>10.84</v>
      </c>
      <c r="AU3258">
        <v>56.55</v>
      </c>
      <c r="AV3258">
        <v>54.25</v>
      </c>
      <c r="AW3258">
        <v>54.8</v>
      </c>
      <c r="AX3258">
        <v>54.15</v>
      </c>
      <c r="AY3258">
        <v>52.9</v>
      </c>
      <c r="AZ3258">
        <v>52.5</v>
      </c>
      <c r="BA3258">
        <v>53.15</v>
      </c>
      <c r="BB3258">
        <v>53.6</v>
      </c>
      <c r="BC3258">
        <v>54.15</v>
      </c>
      <c r="BD3258">
        <v>57.45</v>
      </c>
      <c r="BE3258">
        <v>59.85</v>
      </c>
      <c r="BF3258">
        <v>62.1</v>
      </c>
      <c r="BG3258">
        <v>64.25</v>
      </c>
      <c r="BH3258">
        <v>66.05</v>
      </c>
      <c r="BI3258">
        <v>66.650000000000006</v>
      </c>
      <c r="BJ3258">
        <v>66.3</v>
      </c>
      <c r="BK3258">
        <v>65.400000000000006</v>
      </c>
      <c r="BL3258">
        <v>64.8</v>
      </c>
      <c r="BM3258">
        <v>64.150000000000006</v>
      </c>
      <c r="BN3258">
        <v>63.25</v>
      </c>
      <c r="BO3258">
        <v>62.65</v>
      </c>
      <c r="BP3258">
        <v>61.4</v>
      </c>
      <c r="BQ3258">
        <v>60.75</v>
      </c>
      <c r="BR3258">
        <v>60.75</v>
      </c>
      <c r="BS3258">
        <v>-6.2904399999999999E-2</v>
      </c>
      <c r="BT3258">
        <v>7.4347499999999997E-2</v>
      </c>
      <c r="BU3258">
        <v>1.3009099999999999E-2</v>
      </c>
      <c r="BV3258">
        <v>4.1385699999999997E-2</v>
      </c>
      <c r="BW3258">
        <v>0.7772713</v>
      </c>
      <c r="BX3258">
        <v>5.0209809999999999</v>
      </c>
      <c r="BY3258">
        <v>-2.7863600000000002</v>
      </c>
      <c r="BZ3258">
        <v>-0.77352710000000002</v>
      </c>
      <c r="CA3258">
        <v>-1.351059</v>
      </c>
      <c r="CB3258">
        <v>-1.2769870000000001</v>
      </c>
      <c r="CC3258">
        <v>-2.1492499999999999</v>
      </c>
      <c r="CD3258">
        <v>1.848328</v>
      </c>
      <c r="CE3258">
        <v>1.5220640000000001</v>
      </c>
      <c r="CF3258">
        <v>-1.2125699999999999</v>
      </c>
      <c r="CG3258">
        <v>-1.1579250000000001</v>
      </c>
      <c r="CH3258">
        <v>1.3668819999999999</v>
      </c>
      <c r="CI3258">
        <v>-0.77137370000000005</v>
      </c>
      <c r="CJ3258">
        <v>0.16532140000000001</v>
      </c>
      <c r="CK3258">
        <v>-1.0658300000000001E-2</v>
      </c>
      <c r="CL3258">
        <v>2.3992879999999999</v>
      </c>
      <c r="CM3258">
        <v>4.8293020000000002</v>
      </c>
      <c r="CN3258">
        <v>1.817388</v>
      </c>
      <c r="CO3258">
        <v>-0.45844839999999998</v>
      </c>
      <c r="CP3258">
        <v>-5.1464099999999999E-2</v>
      </c>
      <c r="CQ3258">
        <v>1.1378E-3</v>
      </c>
      <c r="CR3258">
        <v>5.4567000000000001E-3</v>
      </c>
      <c r="CS3258">
        <v>9.6989999999999999E-4</v>
      </c>
      <c r="CT3258">
        <v>1.0688E-3</v>
      </c>
      <c r="CU3258">
        <v>0.34042909999999998</v>
      </c>
      <c r="CV3258">
        <v>0.44848579999999999</v>
      </c>
      <c r="CW3258">
        <v>0.3956095</v>
      </c>
      <c r="CX3258">
        <v>0.48234460000000001</v>
      </c>
      <c r="CY3258">
        <v>0.14697779999999999</v>
      </c>
      <c r="CZ3258">
        <v>0.21740190000000001</v>
      </c>
      <c r="DA3258">
        <v>0.51918509999999995</v>
      </c>
      <c r="DB3258">
        <v>0.24089089999999999</v>
      </c>
      <c r="DC3258">
        <v>0.13698360000000001</v>
      </c>
      <c r="DD3258">
        <v>0.11091620000000001</v>
      </c>
      <c r="DE3258">
        <v>0.26125039999999999</v>
      </c>
      <c r="DF3258">
        <v>0.2444172</v>
      </c>
      <c r="DG3258">
        <v>0.17156279999999999</v>
      </c>
      <c r="DH3258">
        <v>0.19934850000000001</v>
      </c>
      <c r="DI3258">
        <v>0.27052999999999999</v>
      </c>
      <c r="DJ3258">
        <v>2.6056900000000001</v>
      </c>
      <c r="DK3258">
        <v>3.879162</v>
      </c>
      <c r="DL3258">
        <v>3.803064</v>
      </c>
      <c r="DM3258">
        <v>0.111123</v>
      </c>
      <c r="DN3258">
        <v>1.021E-3</v>
      </c>
      <c r="DO3258">
        <v>19</v>
      </c>
      <c r="DP3258">
        <v>19</v>
      </c>
    </row>
    <row r="3259" spans="1:120" hidden="1" x14ac:dyDescent="0.25">
      <c r="A3259" t="str">
        <f t="shared" si="50"/>
        <v>LCA-Greater Bay Area_Elect DA 1-4 (1PM-9PM)_44495_19-19</v>
      </c>
      <c r="B3259" t="s">
        <v>62</v>
      </c>
      <c r="C3259" t="s">
        <v>209</v>
      </c>
      <c r="D3259" t="s">
        <v>36</v>
      </c>
      <c r="E3259" t="s">
        <v>61</v>
      </c>
      <c r="F3259" t="s">
        <v>61</v>
      </c>
      <c r="G3259" t="s">
        <v>61</v>
      </c>
      <c r="H3259" t="s">
        <v>61</v>
      </c>
      <c r="I3259" t="s">
        <v>61</v>
      </c>
      <c r="J3259" t="s">
        <v>61</v>
      </c>
      <c r="K3259" t="s">
        <v>203</v>
      </c>
      <c r="L3259" s="18">
        <v>44495</v>
      </c>
      <c r="M3259">
        <v>19</v>
      </c>
      <c r="N3259">
        <v>19</v>
      </c>
      <c r="O3259" t="s">
        <v>263</v>
      </c>
      <c r="P3259">
        <v>1</v>
      </c>
      <c r="Q3259">
        <v>1</v>
      </c>
      <c r="R3259">
        <v>0</v>
      </c>
      <c r="S3259">
        <v>0</v>
      </c>
      <c r="T3259">
        <v>1</v>
      </c>
      <c r="U3259">
        <v>0</v>
      </c>
      <c r="V3259">
        <v>1</v>
      </c>
      <c r="W3259">
        <v>10.88</v>
      </c>
      <c r="X3259">
        <v>10.8</v>
      </c>
      <c r="Y3259">
        <v>10.8</v>
      </c>
      <c r="Z3259">
        <v>10.76</v>
      </c>
      <c r="AA3259">
        <v>10.8</v>
      </c>
      <c r="AB3259">
        <v>15.68</v>
      </c>
      <c r="AC3259">
        <v>24.6</v>
      </c>
      <c r="AD3259">
        <v>24.64</v>
      </c>
      <c r="AE3259">
        <v>27.04</v>
      </c>
      <c r="AF3259">
        <v>28.44</v>
      </c>
      <c r="AG3259">
        <v>37</v>
      </c>
      <c r="AH3259">
        <v>36.4</v>
      </c>
      <c r="AI3259">
        <v>38.28</v>
      </c>
      <c r="AJ3259">
        <v>41.76</v>
      </c>
      <c r="AK3259">
        <v>42</v>
      </c>
      <c r="AL3259">
        <v>39.56</v>
      </c>
      <c r="AM3259">
        <v>42.04</v>
      </c>
      <c r="AN3259">
        <v>40.04</v>
      </c>
      <c r="AO3259">
        <v>39.56</v>
      </c>
      <c r="AP3259">
        <v>37.76</v>
      </c>
      <c r="AQ3259">
        <v>30.24</v>
      </c>
      <c r="AR3259">
        <v>10.84</v>
      </c>
      <c r="AS3259">
        <v>10.88</v>
      </c>
      <c r="AT3259">
        <v>10.84</v>
      </c>
      <c r="AU3259">
        <v>56.55</v>
      </c>
      <c r="AV3259">
        <v>54.25</v>
      </c>
      <c r="AW3259">
        <v>54.8</v>
      </c>
      <c r="AX3259">
        <v>54.15</v>
      </c>
      <c r="AY3259">
        <v>52.9</v>
      </c>
      <c r="AZ3259">
        <v>52.5</v>
      </c>
      <c r="BA3259">
        <v>53.15</v>
      </c>
      <c r="BB3259">
        <v>53.6</v>
      </c>
      <c r="BC3259">
        <v>54.15</v>
      </c>
      <c r="BD3259">
        <v>57.45</v>
      </c>
      <c r="BE3259">
        <v>59.85</v>
      </c>
      <c r="BF3259">
        <v>62.1</v>
      </c>
      <c r="BG3259">
        <v>64.25</v>
      </c>
      <c r="BH3259">
        <v>66.05</v>
      </c>
      <c r="BI3259">
        <v>66.650000000000006</v>
      </c>
      <c r="BJ3259">
        <v>66.3</v>
      </c>
      <c r="BK3259">
        <v>65.400000000000006</v>
      </c>
      <c r="BL3259">
        <v>64.8</v>
      </c>
      <c r="BM3259">
        <v>64.150000000000006</v>
      </c>
      <c r="BN3259">
        <v>63.25</v>
      </c>
      <c r="BO3259">
        <v>62.65</v>
      </c>
      <c r="BP3259">
        <v>61.4</v>
      </c>
      <c r="BQ3259">
        <v>60.75</v>
      </c>
      <c r="BR3259">
        <v>60.75</v>
      </c>
      <c r="BS3259">
        <v>-6.2904399999999999E-2</v>
      </c>
      <c r="BT3259">
        <v>7.4347499999999997E-2</v>
      </c>
      <c r="BU3259">
        <v>1.3009099999999999E-2</v>
      </c>
      <c r="BV3259">
        <v>4.1385699999999997E-2</v>
      </c>
      <c r="BW3259">
        <v>0.7772713</v>
      </c>
      <c r="BX3259">
        <v>5.0209809999999999</v>
      </c>
      <c r="BY3259">
        <v>-2.7863600000000002</v>
      </c>
      <c r="BZ3259">
        <v>-0.77352710000000002</v>
      </c>
      <c r="CA3259">
        <v>-1.351059</v>
      </c>
      <c r="CB3259">
        <v>-1.2769870000000001</v>
      </c>
      <c r="CC3259">
        <v>-2.1492499999999999</v>
      </c>
      <c r="CD3259">
        <v>1.848328</v>
      </c>
      <c r="CE3259">
        <v>1.5220640000000001</v>
      </c>
      <c r="CF3259">
        <v>-1.2125699999999999</v>
      </c>
      <c r="CG3259">
        <v>-1.1579250000000001</v>
      </c>
      <c r="CH3259">
        <v>1.3668819999999999</v>
      </c>
      <c r="CI3259">
        <v>-0.77137370000000005</v>
      </c>
      <c r="CJ3259">
        <v>0.16532140000000001</v>
      </c>
      <c r="CK3259">
        <v>-1.0658300000000001E-2</v>
      </c>
      <c r="CL3259">
        <v>2.3992879999999999</v>
      </c>
      <c r="CM3259">
        <v>4.8293020000000002</v>
      </c>
      <c r="CN3259">
        <v>1.817388</v>
      </c>
      <c r="CO3259">
        <v>-0.45844839999999998</v>
      </c>
      <c r="CP3259">
        <v>-5.1464099999999999E-2</v>
      </c>
      <c r="CQ3259">
        <v>1.1378E-3</v>
      </c>
      <c r="CR3259">
        <v>5.4567000000000001E-3</v>
      </c>
      <c r="CS3259">
        <v>9.6989999999999999E-4</v>
      </c>
      <c r="CT3259">
        <v>1.0688E-3</v>
      </c>
      <c r="CU3259">
        <v>0.34042909999999998</v>
      </c>
      <c r="CV3259">
        <v>0.44848579999999999</v>
      </c>
      <c r="CW3259">
        <v>0.3956095</v>
      </c>
      <c r="CX3259">
        <v>0.48234460000000001</v>
      </c>
      <c r="CY3259">
        <v>0.14697779999999999</v>
      </c>
      <c r="CZ3259">
        <v>0.21740190000000001</v>
      </c>
      <c r="DA3259">
        <v>0.51918509999999995</v>
      </c>
      <c r="DB3259">
        <v>0.24089089999999999</v>
      </c>
      <c r="DC3259">
        <v>0.13698360000000001</v>
      </c>
      <c r="DD3259">
        <v>0.11091620000000001</v>
      </c>
      <c r="DE3259">
        <v>0.26125039999999999</v>
      </c>
      <c r="DF3259">
        <v>0.2444172</v>
      </c>
      <c r="DG3259">
        <v>0.17156279999999999</v>
      </c>
      <c r="DH3259">
        <v>0.19934850000000001</v>
      </c>
      <c r="DI3259">
        <v>0.27052999999999999</v>
      </c>
      <c r="DJ3259">
        <v>2.6056900000000001</v>
      </c>
      <c r="DK3259">
        <v>3.879162</v>
      </c>
      <c r="DL3259">
        <v>3.803064</v>
      </c>
      <c r="DM3259">
        <v>0.111123</v>
      </c>
      <c r="DN3259">
        <v>1.021E-3</v>
      </c>
      <c r="DO3259">
        <v>19</v>
      </c>
      <c r="DP3259">
        <v>19</v>
      </c>
    </row>
    <row r="3260" spans="1:120" hidden="1" x14ac:dyDescent="0.25">
      <c r="A3260" t="str">
        <f t="shared" si="50"/>
        <v>sublap_id-SLAP_PGEB_All CBP_HE20 Average</v>
      </c>
      <c r="B3260" t="s">
        <v>62</v>
      </c>
      <c r="C3260" t="s">
        <v>287</v>
      </c>
      <c r="D3260" t="s">
        <v>61</v>
      </c>
      <c r="E3260" t="s">
        <v>288</v>
      </c>
      <c r="F3260" t="s">
        <v>61</v>
      </c>
      <c r="G3260" t="s">
        <v>61</v>
      </c>
      <c r="H3260" t="s">
        <v>61</v>
      </c>
      <c r="I3260" t="s">
        <v>61</v>
      </c>
      <c r="J3260" t="s">
        <v>61</v>
      </c>
      <c r="K3260" t="s">
        <v>197</v>
      </c>
      <c r="M3260">
        <v>20</v>
      </c>
      <c r="N3260">
        <v>20</v>
      </c>
      <c r="O3260" t="s">
        <v>325</v>
      </c>
      <c r="P3260">
        <v>62.25</v>
      </c>
      <c r="Q3260">
        <v>59.22222</v>
      </c>
      <c r="R3260">
        <v>1</v>
      </c>
      <c r="S3260">
        <v>0</v>
      </c>
      <c r="T3260">
        <v>0</v>
      </c>
      <c r="U3260">
        <v>0</v>
      </c>
      <c r="V3260">
        <v>0</v>
      </c>
      <c r="W3260">
        <v>1555.8703</v>
      </c>
      <c r="X3260">
        <v>1586.5174999999999</v>
      </c>
      <c r="Y3260">
        <v>1569.0616</v>
      </c>
      <c r="Z3260">
        <v>1588.5454</v>
      </c>
      <c r="AA3260">
        <v>1653.9377999999999</v>
      </c>
      <c r="AB3260">
        <v>1809.9555</v>
      </c>
      <c r="AC3260">
        <v>2088.2489</v>
      </c>
      <c r="AD3260">
        <v>2400.7619</v>
      </c>
      <c r="AE3260">
        <v>2666.6167999999998</v>
      </c>
      <c r="AF3260">
        <v>2906.1208000000001</v>
      </c>
      <c r="AG3260">
        <v>3146.0097000000001</v>
      </c>
      <c r="AH3260">
        <v>3451.4213</v>
      </c>
      <c r="AI3260">
        <v>3630.3213999999998</v>
      </c>
      <c r="AJ3260">
        <v>3732.5906</v>
      </c>
      <c r="AK3260">
        <v>3895.5288999999998</v>
      </c>
      <c r="AL3260">
        <v>3949.9585000000002</v>
      </c>
      <c r="AM3260">
        <v>4052.7112999999999</v>
      </c>
      <c r="AN3260">
        <v>4008.7118999999998</v>
      </c>
      <c r="AO3260">
        <v>3596.8155999999999</v>
      </c>
      <c r="AP3260">
        <v>3140.8225000000002</v>
      </c>
      <c r="AQ3260">
        <v>3145.7489</v>
      </c>
      <c r="AR3260">
        <v>2266.7103000000002</v>
      </c>
      <c r="AS3260">
        <v>1696.2953</v>
      </c>
      <c r="AT3260">
        <v>1297.3775000000001</v>
      </c>
      <c r="AU3260">
        <v>66.333153999999993</v>
      </c>
      <c r="AV3260">
        <v>65.239337000000006</v>
      </c>
      <c r="AW3260">
        <v>63.664374000000002</v>
      </c>
      <c r="AX3260">
        <v>62.619802999999997</v>
      </c>
      <c r="AY3260">
        <v>61.898305999999998</v>
      </c>
      <c r="AZ3260">
        <v>61.324449999999999</v>
      </c>
      <c r="BA3260">
        <v>61.156585</v>
      </c>
      <c r="BB3260">
        <v>62.973261999999998</v>
      </c>
      <c r="BC3260">
        <v>66.651831000000001</v>
      </c>
      <c r="BD3260">
        <v>71.053360999999995</v>
      </c>
      <c r="BE3260">
        <v>75.401966000000002</v>
      </c>
      <c r="BF3260">
        <v>79.408888000000005</v>
      </c>
      <c r="BG3260">
        <v>83.345121000000006</v>
      </c>
      <c r="BH3260">
        <v>86.609234999999998</v>
      </c>
      <c r="BI3260">
        <v>89.392480000000006</v>
      </c>
      <c r="BJ3260">
        <v>91.069745999999995</v>
      </c>
      <c r="BK3260">
        <v>91.478840000000005</v>
      </c>
      <c r="BL3260">
        <v>90.087502000000001</v>
      </c>
      <c r="BM3260">
        <v>86.919445999999994</v>
      </c>
      <c r="BN3260">
        <v>82.133212</v>
      </c>
      <c r="BO3260">
        <v>76.818517</v>
      </c>
      <c r="BP3260">
        <v>72.350491000000005</v>
      </c>
      <c r="BQ3260">
        <v>69.753946999999997</v>
      </c>
      <c r="BR3260">
        <v>67.683848999999995</v>
      </c>
      <c r="BS3260">
        <v>-47.87677</v>
      </c>
      <c r="BT3260">
        <v>-24.187719999999999</v>
      </c>
      <c r="BU3260">
        <v>-12.326420000000001</v>
      </c>
      <c r="BV3260">
        <v>3.6366689999999999</v>
      </c>
      <c r="BW3260">
        <v>12.795500000000001</v>
      </c>
      <c r="BX3260">
        <v>12.55059</v>
      </c>
      <c r="BY3260">
        <v>45.656640000000003</v>
      </c>
      <c r="BZ3260">
        <v>-6.6045699999999998</v>
      </c>
      <c r="CA3260">
        <v>-8.2470990000000004</v>
      </c>
      <c r="CB3260">
        <v>-64.14134</v>
      </c>
      <c r="CC3260">
        <v>-84.405010000000004</v>
      </c>
      <c r="CD3260">
        <v>-97.064660000000003</v>
      </c>
      <c r="CE3260">
        <v>-86.195030000000003</v>
      </c>
      <c r="CF3260">
        <v>-33.076529999999998</v>
      </c>
      <c r="CG3260">
        <v>-96.081630000000004</v>
      </c>
      <c r="CH3260">
        <v>-85.077510000000004</v>
      </c>
      <c r="CI3260">
        <v>-132.6808</v>
      </c>
      <c r="CJ3260">
        <v>22.244430000000001</v>
      </c>
      <c r="CK3260">
        <v>470.93439999999998</v>
      </c>
      <c r="CL3260">
        <v>738.20799999999997</v>
      </c>
      <c r="CM3260">
        <v>152.3441</v>
      </c>
      <c r="CN3260">
        <v>79.847409999999996</v>
      </c>
      <c r="CO3260">
        <v>90.287229999999994</v>
      </c>
      <c r="CP3260">
        <v>277.24009999999998</v>
      </c>
      <c r="CQ3260">
        <v>512.05240000000003</v>
      </c>
      <c r="CR3260">
        <v>189.5094</v>
      </c>
      <c r="CS3260">
        <v>129.91839999999999</v>
      </c>
      <c r="CT3260">
        <v>124.10720000000001</v>
      </c>
      <c r="CU3260">
        <v>118.9147</v>
      </c>
      <c r="CV3260">
        <v>211.48939999999999</v>
      </c>
      <c r="CW3260">
        <v>131.142</v>
      </c>
      <c r="CX3260">
        <v>95.418379999999999</v>
      </c>
      <c r="CY3260">
        <v>154.8836</v>
      </c>
      <c r="CZ3260">
        <v>283.76229999999998</v>
      </c>
      <c r="DA3260">
        <v>505.13010000000003</v>
      </c>
      <c r="DB3260">
        <v>455.63130000000001</v>
      </c>
      <c r="DC3260">
        <v>403.63220000000001</v>
      </c>
      <c r="DD3260">
        <v>414.50889999999998</v>
      </c>
      <c r="DE3260">
        <v>425.1669</v>
      </c>
      <c r="DF3260">
        <v>465.07870000000003</v>
      </c>
      <c r="DG3260">
        <v>470.58120000000002</v>
      </c>
      <c r="DH3260">
        <v>501.9058</v>
      </c>
      <c r="DI3260">
        <v>512.39210000000003</v>
      </c>
      <c r="DJ3260">
        <v>662.33429999999998</v>
      </c>
      <c r="DK3260">
        <v>760.93640000000005</v>
      </c>
      <c r="DL3260">
        <v>612.48910000000001</v>
      </c>
      <c r="DM3260">
        <v>399.97280000000001</v>
      </c>
      <c r="DN3260">
        <v>365.77289999999999</v>
      </c>
    </row>
    <row r="3261" spans="1:120" hidden="1" x14ac:dyDescent="0.25">
      <c r="A3261" t="str">
        <f t="shared" si="50"/>
        <v>Industry_Type-1. Agriculture, Mining &amp; Construction_All CBP_HE20 Average</v>
      </c>
      <c r="B3261" t="s">
        <v>62</v>
      </c>
      <c r="C3261" t="s">
        <v>211</v>
      </c>
      <c r="D3261" t="s">
        <v>61</v>
      </c>
      <c r="E3261" t="s">
        <v>61</v>
      </c>
      <c r="F3261" t="s">
        <v>61</v>
      </c>
      <c r="G3261" t="s">
        <v>30</v>
      </c>
      <c r="H3261" t="s">
        <v>61</v>
      </c>
      <c r="I3261" t="s">
        <v>61</v>
      </c>
      <c r="J3261" t="s">
        <v>61</v>
      </c>
      <c r="K3261" t="s">
        <v>197</v>
      </c>
      <c r="M3261">
        <v>20</v>
      </c>
      <c r="N3261">
        <v>20</v>
      </c>
      <c r="O3261" t="s">
        <v>325</v>
      </c>
      <c r="P3261">
        <v>118.3374996</v>
      </c>
      <c r="Q3261">
        <v>117.96250000000001</v>
      </c>
      <c r="R3261">
        <v>1</v>
      </c>
      <c r="S3261">
        <v>0</v>
      </c>
      <c r="T3261">
        <v>0</v>
      </c>
      <c r="U3261">
        <v>0</v>
      </c>
      <c r="V3261">
        <v>0</v>
      </c>
      <c r="W3261">
        <v>11899.856</v>
      </c>
      <c r="X3261">
        <v>10892.45</v>
      </c>
      <c r="Y3261">
        <v>10809.686</v>
      </c>
      <c r="Z3261">
        <v>10835.361999999999</v>
      </c>
      <c r="AA3261">
        <v>10766.46</v>
      </c>
      <c r="AB3261">
        <v>10618.097</v>
      </c>
      <c r="AC3261">
        <v>10733.245999999999</v>
      </c>
      <c r="AD3261">
        <v>11207.956</v>
      </c>
      <c r="AE3261">
        <v>11413.873</v>
      </c>
      <c r="AF3261">
        <v>11478.294</v>
      </c>
      <c r="AG3261">
        <v>11559.214</v>
      </c>
      <c r="AH3261">
        <v>11626.3</v>
      </c>
      <c r="AI3261">
        <v>11199.477000000001</v>
      </c>
      <c r="AJ3261">
        <v>11100.591</v>
      </c>
      <c r="AK3261">
        <v>11159.477999999999</v>
      </c>
      <c r="AL3261">
        <v>11281.034</v>
      </c>
      <c r="AM3261">
        <v>10959.008</v>
      </c>
      <c r="AN3261">
        <v>8567.1245999999992</v>
      </c>
      <c r="AO3261">
        <v>2886.1053000000002</v>
      </c>
      <c r="AP3261">
        <v>1435.3542</v>
      </c>
      <c r="AQ3261">
        <v>5925.2056000000002</v>
      </c>
      <c r="AR3261">
        <v>9171.7507000000005</v>
      </c>
      <c r="AS3261">
        <v>10144.387000000001</v>
      </c>
      <c r="AT3261">
        <v>10152.822</v>
      </c>
      <c r="AU3261">
        <v>84.950057000000001</v>
      </c>
      <c r="AV3261">
        <v>82.729968999999997</v>
      </c>
      <c r="AW3261">
        <v>81.196105000000003</v>
      </c>
      <c r="AX3261">
        <v>78.977445000000003</v>
      </c>
      <c r="AY3261">
        <v>77.455822999999995</v>
      </c>
      <c r="AZ3261">
        <v>75.267854999999997</v>
      </c>
      <c r="BA3261">
        <v>74.949866</v>
      </c>
      <c r="BB3261">
        <v>74.804671999999997</v>
      </c>
      <c r="BC3261">
        <v>76.726743999999997</v>
      </c>
      <c r="BD3261">
        <v>80.688353000000006</v>
      </c>
      <c r="BE3261">
        <v>85.48733</v>
      </c>
      <c r="BF3261">
        <v>89.727575000000002</v>
      </c>
      <c r="BG3261">
        <v>93.487920000000003</v>
      </c>
      <c r="BH3261">
        <v>97.058548999999999</v>
      </c>
      <c r="BI3261">
        <v>100.54913000000001</v>
      </c>
      <c r="BJ3261">
        <v>102.74068</v>
      </c>
      <c r="BK3261">
        <v>104.17571</v>
      </c>
      <c r="BL3261">
        <v>103.61129</v>
      </c>
      <c r="BM3261">
        <v>102.70603</v>
      </c>
      <c r="BN3261">
        <v>100.02692</v>
      </c>
      <c r="BO3261">
        <v>96.421402999999998</v>
      </c>
      <c r="BP3261">
        <v>93.761259999999993</v>
      </c>
      <c r="BQ3261">
        <v>90.197400999999999</v>
      </c>
      <c r="BR3261">
        <v>86.281030000000001</v>
      </c>
      <c r="BS3261">
        <v>-1042</v>
      </c>
      <c r="BT3261">
        <v>444.52719999999999</v>
      </c>
      <c r="BU3261">
        <v>410.58359999999999</v>
      </c>
      <c r="BV3261">
        <v>363.12060000000002</v>
      </c>
      <c r="BW3261">
        <v>243.34460000000001</v>
      </c>
      <c r="BX3261">
        <v>289.37599999999998</v>
      </c>
      <c r="BY3261">
        <v>228.38990000000001</v>
      </c>
      <c r="BZ3261">
        <v>-74.765559999999994</v>
      </c>
      <c r="CA3261">
        <v>-272.06470000000002</v>
      </c>
      <c r="CB3261">
        <v>-396.35860000000002</v>
      </c>
      <c r="CC3261">
        <v>-348.50080000000003</v>
      </c>
      <c r="CD3261">
        <v>-312.68689999999998</v>
      </c>
      <c r="CE3261">
        <v>-169.9443</v>
      </c>
      <c r="CF3261">
        <v>22.940190000000001</v>
      </c>
      <c r="CG3261">
        <v>17.751660000000001</v>
      </c>
      <c r="CH3261">
        <v>-11.2721</v>
      </c>
      <c r="CI3261">
        <v>349.82650000000001</v>
      </c>
      <c r="CJ3261">
        <v>2877.5160000000001</v>
      </c>
      <c r="CK3261">
        <v>8821.5149999999994</v>
      </c>
      <c r="CL3261">
        <v>10388.34</v>
      </c>
      <c r="CM3261">
        <v>5760.8239999999996</v>
      </c>
      <c r="CN3261">
        <v>2561.23</v>
      </c>
      <c r="CO3261">
        <v>1437.2809999999999</v>
      </c>
      <c r="CP3261">
        <v>1258.0219999999999</v>
      </c>
      <c r="CQ3261">
        <v>17755.36</v>
      </c>
      <c r="CR3261">
        <v>6674.7280000000001</v>
      </c>
      <c r="CS3261">
        <v>6593.1769999999997</v>
      </c>
      <c r="CT3261">
        <v>5681.2550000000001</v>
      </c>
      <c r="CU3261">
        <v>4334.8680000000004</v>
      </c>
      <c r="CV3261">
        <v>3660.2649999999999</v>
      </c>
      <c r="CW3261">
        <v>1863.634</v>
      </c>
      <c r="CX3261">
        <v>1734.723</v>
      </c>
      <c r="CY3261">
        <v>3695.25</v>
      </c>
      <c r="CZ3261">
        <v>5023.4219999999996</v>
      </c>
      <c r="DA3261">
        <v>7257.7759999999998</v>
      </c>
      <c r="DB3261">
        <v>8248.4140000000007</v>
      </c>
      <c r="DC3261">
        <v>9125.2810000000009</v>
      </c>
      <c r="DD3261">
        <v>10031.030000000001</v>
      </c>
      <c r="DE3261">
        <v>11622.07</v>
      </c>
      <c r="DF3261">
        <v>12050.84</v>
      </c>
      <c r="DG3261">
        <v>12194.58</v>
      </c>
      <c r="DH3261">
        <v>13883.42</v>
      </c>
      <c r="DI3261">
        <v>13812.99</v>
      </c>
      <c r="DJ3261">
        <v>13708.62</v>
      </c>
      <c r="DK3261">
        <v>14859.38</v>
      </c>
      <c r="DL3261">
        <v>14277.44</v>
      </c>
      <c r="DM3261">
        <v>14331.01</v>
      </c>
      <c r="DN3261">
        <v>14148.45</v>
      </c>
    </row>
    <row r="3262" spans="1:120" hidden="1" x14ac:dyDescent="0.25">
      <c r="A3262" t="str">
        <f t="shared" si="50"/>
        <v>sublap_id-SLAP_PGSI_All CBP_HE20 Average</v>
      </c>
      <c r="B3262" t="s">
        <v>62</v>
      </c>
      <c r="C3262" t="s">
        <v>277</v>
      </c>
      <c r="D3262" t="s">
        <v>61</v>
      </c>
      <c r="E3262" t="s">
        <v>278</v>
      </c>
      <c r="F3262" t="s">
        <v>61</v>
      </c>
      <c r="G3262" t="s">
        <v>61</v>
      </c>
      <c r="H3262" t="s">
        <v>61</v>
      </c>
      <c r="I3262" t="s">
        <v>61</v>
      </c>
      <c r="J3262" t="s">
        <v>61</v>
      </c>
      <c r="K3262" t="s">
        <v>197</v>
      </c>
      <c r="M3262">
        <v>20</v>
      </c>
      <c r="N3262">
        <v>20</v>
      </c>
      <c r="O3262" t="s">
        <v>325</v>
      </c>
      <c r="P3262">
        <v>24.666666029999998</v>
      </c>
      <c r="Q3262">
        <v>24.66667</v>
      </c>
      <c r="R3262">
        <v>1</v>
      </c>
      <c r="S3262">
        <v>1</v>
      </c>
      <c r="T3262">
        <v>0</v>
      </c>
      <c r="U3262">
        <v>1</v>
      </c>
      <c r="V3262">
        <v>1</v>
      </c>
      <c r="W3262">
        <v>764.20654999999999</v>
      </c>
      <c r="X3262">
        <v>722.70077000000003</v>
      </c>
      <c r="Y3262">
        <v>707.26432</v>
      </c>
      <c r="Z3262">
        <v>692.47442999999998</v>
      </c>
      <c r="AA3262">
        <v>670.35733000000005</v>
      </c>
      <c r="AB3262">
        <v>692.62120000000004</v>
      </c>
      <c r="AC3262">
        <v>724.43721000000005</v>
      </c>
      <c r="AD3262">
        <v>794.56889000000001</v>
      </c>
      <c r="AE3262">
        <v>936.60017000000005</v>
      </c>
      <c r="AF3262">
        <v>986.36040000000003</v>
      </c>
      <c r="AG3262">
        <v>1023.5157</v>
      </c>
      <c r="AH3262">
        <v>1039.4133999999999</v>
      </c>
      <c r="AI3262">
        <v>1094.8105</v>
      </c>
      <c r="AJ3262">
        <v>1128.0815</v>
      </c>
      <c r="AK3262">
        <v>1158.287</v>
      </c>
      <c r="AL3262">
        <v>1175.7336</v>
      </c>
      <c r="AM3262">
        <v>1166.6357</v>
      </c>
      <c r="AN3262">
        <v>1150.2248</v>
      </c>
      <c r="AO3262">
        <v>1111.3661999999999</v>
      </c>
      <c r="AP3262">
        <v>1095.3768</v>
      </c>
      <c r="AQ3262">
        <v>1094.4898000000001</v>
      </c>
      <c r="AR3262">
        <v>965.11914999999999</v>
      </c>
      <c r="AS3262">
        <v>863.57754999999997</v>
      </c>
      <c r="AT3262">
        <v>783.2758</v>
      </c>
      <c r="AU3262">
        <v>68.250664999999998</v>
      </c>
      <c r="AV3262">
        <v>65.810648</v>
      </c>
      <c r="AW3262">
        <v>64.404296000000002</v>
      </c>
      <c r="AX3262">
        <v>63.455329999999996</v>
      </c>
      <c r="AY3262">
        <v>62.661211999999999</v>
      </c>
      <c r="AZ3262">
        <v>61.612958999999996</v>
      </c>
      <c r="BA3262">
        <v>60.690766000000004</v>
      </c>
      <c r="BB3262">
        <v>61.922477999999998</v>
      </c>
      <c r="BC3262">
        <v>65.127142000000006</v>
      </c>
      <c r="BD3262">
        <v>70.479477000000003</v>
      </c>
      <c r="BE3262">
        <v>75.183499999999995</v>
      </c>
      <c r="BF3262">
        <v>79.003523000000001</v>
      </c>
      <c r="BG3262">
        <v>82.401568999999995</v>
      </c>
      <c r="BH3262">
        <v>85.322667999999993</v>
      </c>
      <c r="BI3262">
        <v>87.900440000000003</v>
      </c>
      <c r="BJ3262">
        <v>89.608407999999997</v>
      </c>
      <c r="BK3262">
        <v>90.754236000000006</v>
      </c>
      <c r="BL3262">
        <v>90.452787000000001</v>
      </c>
      <c r="BM3262">
        <v>88.786179000000004</v>
      </c>
      <c r="BN3262">
        <v>85.765311999999994</v>
      </c>
      <c r="BO3262">
        <v>80.846072000000007</v>
      </c>
      <c r="BP3262">
        <v>76.046606999999995</v>
      </c>
      <c r="BQ3262">
        <v>72.849256999999994</v>
      </c>
      <c r="BR3262">
        <v>70.735865000000004</v>
      </c>
      <c r="BS3262">
        <v>-34.4071</v>
      </c>
      <c r="BT3262">
        <v>-1.7314929999999999</v>
      </c>
      <c r="BU3262">
        <v>-7.7057710000000004</v>
      </c>
      <c r="BV3262">
        <v>-18.214230000000001</v>
      </c>
      <c r="BW3262">
        <v>-16.009789999999999</v>
      </c>
      <c r="BX3262">
        <v>-15.92417</v>
      </c>
      <c r="BY3262">
        <v>4.8167210000000003</v>
      </c>
      <c r="BZ3262">
        <v>20.293330000000001</v>
      </c>
      <c r="CA3262">
        <v>3.9751910000000001</v>
      </c>
      <c r="CB3262">
        <v>2.7533970000000001</v>
      </c>
      <c r="CC3262">
        <v>2.9788250000000001</v>
      </c>
      <c r="CD3262">
        <v>17.62387</v>
      </c>
      <c r="CE3262">
        <v>1.265609</v>
      </c>
      <c r="CF3262">
        <v>-3.8783940000000001</v>
      </c>
      <c r="CG3262">
        <v>-6.4255589999999998</v>
      </c>
      <c r="CH3262">
        <v>-7.4183849999999998</v>
      </c>
      <c r="CI3262">
        <v>18.99166</v>
      </c>
      <c r="CJ3262">
        <v>37.082090000000001</v>
      </c>
      <c r="CK3262">
        <v>121.7159</v>
      </c>
      <c r="CL3262">
        <v>122.2925</v>
      </c>
      <c r="CM3262">
        <v>-5.931108</v>
      </c>
      <c r="CN3262">
        <v>-6.4620410000000001</v>
      </c>
      <c r="CO3262">
        <v>-26.671389999999999</v>
      </c>
      <c r="CP3262">
        <v>-28.154540000000001</v>
      </c>
      <c r="CQ3262">
        <v>26.662430000000001</v>
      </c>
      <c r="CR3262">
        <v>24.320989999999998</v>
      </c>
      <c r="CS3262">
        <v>33.189459999999997</v>
      </c>
      <c r="CT3262">
        <v>20.441330000000001</v>
      </c>
      <c r="CU3262">
        <v>15.938829999999999</v>
      </c>
      <c r="CV3262">
        <v>10.41108</v>
      </c>
      <c r="CW3262">
        <v>10.046189999999999</v>
      </c>
      <c r="CX3262">
        <v>12.31761</v>
      </c>
      <c r="CY3262">
        <v>17.600010000000001</v>
      </c>
      <c r="CZ3262">
        <v>27.70626</v>
      </c>
      <c r="DA3262">
        <v>44.215400000000002</v>
      </c>
      <c r="DB3262">
        <v>24.286570000000001</v>
      </c>
      <c r="DC3262">
        <v>13.269780000000001</v>
      </c>
      <c r="DD3262">
        <v>19.633610000000001</v>
      </c>
      <c r="DE3262">
        <v>15.911020000000001</v>
      </c>
      <c r="DF3262">
        <v>19.883959999999998</v>
      </c>
      <c r="DG3262">
        <v>29.762640000000001</v>
      </c>
      <c r="DH3262">
        <v>38.825499999999998</v>
      </c>
      <c r="DI3262">
        <v>77.310590000000005</v>
      </c>
      <c r="DJ3262">
        <v>46.194659999999999</v>
      </c>
      <c r="DK3262">
        <v>45.793439999999997</v>
      </c>
      <c r="DL3262">
        <v>37.613639999999997</v>
      </c>
      <c r="DM3262">
        <v>25.579560000000001</v>
      </c>
      <c r="DN3262">
        <v>23.611149999999999</v>
      </c>
    </row>
    <row r="3263" spans="1:120" hidden="1" x14ac:dyDescent="0.25">
      <c r="A3263" t="str">
        <f t="shared" si="50"/>
        <v>Size_Grp-Below 20 kW_All CBP_HE20 Average</v>
      </c>
      <c r="B3263" t="s">
        <v>62</v>
      </c>
      <c r="C3263" t="s">
        <v>259</v>
      </c>
      <c r="D3263" t="s">
        <v>61</v>
      </c>
      <c r="E3263" t="s">
        <v>61</v>
      </c>
      <c r="F3263" t="s">
        <v>61</v>
      </c>
      <c r="G3263" t="s">
        <v>61</v>
      </c>
      <c r="H3263" t="s">
        <v>61</v>
      </c>
      <c r="I3263" t="s">
        <v>61</v>
      </c>
      <c r="J3263" t="s">
        <v>260</v>
      </c>
      <c r="K3263" t="s">
        <v>197</v>
      </c>
      <c r="M3263">
        <v>20</v>
      </c>
      <c r="N3263">
        <v>20</v>
      </c>
      <c r="O3263" t="s">
        <v>325</v>
      </c>
      <c r="P3263">
        <v>37.861110689999997</v>
      </c>
      <c r="Q3263">
        <v>36.611109999999996</v>
      </c>
      <c r="R3263">
        <v>1</v>
      </c>
      <c r="S3263">
        <v>0</v>
      </c>
      <c r="T3263">
        <v>0</v>
      </c>
      <c r="U3263">
        <v>0</v>
      </c>
      <c r="V3263">
        <v>0</v>
      </c>
      <c r="W3263">
        <v>139.44334000000001</v>
      </c>
      <c r="X3263">
        <v>141.60453000000001</v>
      </c>
      <c r="Y3263">
        <v>142.45950999999999</v>
      </c>
      <c r="Z3263">
        <v>149.00169</v>
      </c>
      <c r="AA3263">
        <v>156.66933</v>
      </c>
      <c r="AB3263">
        <v>166.74319</v>
      </c>
      <c r="AC3263">
        <v>175.38647</v>
      </c>
      <c r="AD3263">
        <v>250.54776000000001</v>
      </c>
      <c r="AE3263">
        <v>319.25731000000002</v>
      </c>
      <c r="AF3263">
        <v>370.11993999999999</v>
      </c>
      <c r="AG3263">
        <v>412.99646999999999</v>
      </c>
      <c r="AH3263">
        <v>448.54849000000002</v>
      </c>
      <c r="AI3263">
        <v>480.6746</v>
      </c>
      <c r="AJ3263">
        <v>505.54095999999998</v>
      </c>
      <c r="AK3263">
        <v>523.93304000000001</v>
      </c>
      <c r="AL3263">
        <v>530.70488999999998</v>
      </c>
      <c r="AM3263">
        <v>531.66386</v>
      </c>
      <c r="AN3263">
        <v>527.27441999999996</v>
      </c>
      <c r="AO3263">
        <v>471.61930999999998</v>
      </c>
      <c r="AP3263">
        <v>400.96875999999997</v>
      </c>
      <c r="AQ3263">
        <v>422.66399000000001</v>
      </c>
      <c r="AR3263">
        <v>307.95195999999999</v>
      </c>
      <c r="AS3263">
        <v>199.12425999999999</v>
      </c>
      <c r="AT3263">
        <v>140.01302999999999</v>
      </c>
      <c r="AU3263">
        <v>69.534684999999996</v>
      </c>
      <c r="AV3263">
        <v>67.540036999999998</v>
      </c>
      <c r="AW3263">
        <v>66.096316999999999</v>
      </c>
      <c r="AX3263">
        <v>64.892677000000006</v>
      </c>
      <c r="AY3263">
        <v>64.094184999999996</v>
      </c>
      <c r="AZ3263">
        <v>63.103858000000002</v>
      </c>
      <c r="BA3263">
        <v>62.344844000000002</v>
      </c>
      <c r="BB3263">
        <v>63.276766000000002</v>
      </c>
      <c r="BC3263">
        <v>65.714524999999995</v>
      </c>
      <c r="BD3263">
        <v>70.186902000000003</v>
      </c>
      <c r="BE3263">
        <v>74.912576000000001</v>
      </c>
      <c r="BF3263">
        <v>79.085068000000007</v>
      </c>
      <c r="BG3263">
        <v>82.788523999999995</v>
      </c>
      <c r="BH3263">
        <v>85.808484000000007</v>
      </c>
      <c r="BI3263">
        <v>88.023134999999996</v>
      </c>
      <c r="BJ3263">
        <v>89.130269999999996</v>
      </c>
      <c r="BK3263">
        <v>89.565864000000005</v>
      </c>
      <c r="BL3263">
        <v>88.756756999999993</v>
      </c>
      <c r="BM3263">
        <v>86.721418</v>
      </c>
      <c r="BN3263">
        <v>83.438259000000002</v>
      </c>
      <c r="BO3263">
        <v>79.405107999999998</v>
      </c>
      <c r="BP3263">
        <v>75.958636999999996</v>
      </c>
      <c r="BQ3263">
        <v>73.500848000000005</v>
      </c>
      <c r="BR3263">
        <v>71.423553999999996</v>
      </c>
      <c r="BS3263">
        <v>-0.52846139999999997</v>
      </c>
      <c r="BT3263">
        <v>-0.50435439999999998</v>
      </c>
      <c r="BU3263">
        <v>-2.4940120000000001</v>
      </c>
      <c r="BV3263">
        <v>-4.0894469999999998</v>
      </c>
      <c r="BW3263">
        <v>-1.6155660000000001</v>
      </c>
      <c r="BX3263">
        <v>0.67708000000000002</v>
      </c>
      <c r="BY3263">
        <v>1.4583360000000001</v>
      </c>
      <c r="BZ3263">
        <v>-0.80533299999999997</v>
      </c>
      <c r="CA3263">
        <v>9.2108700000000002E-2</v>
      </c>
      <c r="CB3263">
        <v>-1.3141700000000001</v>
      </c>
      <c r="CC3263">
        <v>-0.87310259999999995</v>
      </c>
      <c r="CD3263">
        <v>-2.3434270000000001</v>
      </c>
      <c r="CE3263">
        <v>-1.333043</v>
      </c>
      <c r="CF3263">
        <v>-0.2227016</v>
      </c>
      <c r="CG3263">
        <v>-0.2223223</v>
      </c>
      <c r="CH3263">
        <v>0.89086460000000001</v>
      </c>
      <c r="CI3263">
        <v>-3.129991</v>
      </c>
      <c r="CJ3263">
        <v>-6.9328089999999998</v>
      </c>
      <c r="CK3263">
        <v>27.379190000000001</v>
      </c>
      <c r="CL3263">
        <v>56.245690000000003</v>
      </c>
      <c r="CM3263">
        <v>-18.039480000000001</v>
      </c>
      <c r="CN3263">
        <v>-12.580690000000001</v>
      </c>
      <c r="CO3263">
        <v>-8.1345829999999992</v>
      </c>
      <c r="CP3263">
        <v>-1.3769039999999999</v>
      </c>
      <c r="CQ3263">
        <v>0.50770950000000004</v>
      </c>
      <c r="CR3263">
        <v>0.40046779999999998</v>
      </c>
      <c r="CS3263">
        <v>0.41127419999999998</v>
      </c>
      <c r="CT3263">
        <v>0.41839530000000003</v>
      </c>
      <c r="CU3263">
        <v>0.56606650000000003</v>
      </c>
      <c r="CV3263">
        <v>0.54028169999999998</v>
      </c>
      <c r="CW3263">
        <v>0.50365340000000003</v>
      </c>
      <c r="CX3263">
        <v>0.58987599999999996</v>
      </c>
      <c r="CY3263">
        <v>0.70461390000000002</v>
      </c>
      <c r="CZ3263">
        <v>0.73835300000000004</v>
      </c>
      <c r="DA3263">
        <v>1.13822</v>
      </c>
      <c r="DB3263">
        <v>0.97522609999999998</v>
      </c>
      <c r="DC3263">
        <v>1.285398</v>
      </c>
      <c r="DD3263">
        <v>1.27983</v>
      </c>
      <c r="DE3263">
        <v>1.4108940000000001</v>
      </c>
      <c r="DF3263">
        <v>1.489333</v>
      </c>
      <c r="DG3263">
        <v>1.5075130000000001</v>
      </c>
      <c r="DH3263">
        <v>1.7439960000000001</v>
      </c>
      <c r="DI3263">
        <v>2.5888949999999999</v>
      </c>
      <c r="DJ3263">
        <v>2.574681</v>
      </c>
      <c r="DK3263">
        <v>1.8458399999999999</v>
      </c>
      <c r="DL3263">
        <v>1.1421570000000001</v>
      </c>
      <c r="DM3263">
        <v>0.64754239999999996</v>
      </c>
      <c r="DN3263">
        <v>0.31547799999999998</v>
      </c>
    </row>
    <row r="3264" spans="1:120" hidden="1" x14ac:dyDescent="0.25">
      <c r="A3264" t="str">
        <f t="shared" si="50"/>
        <v>Aggregator-Enersponse_All CBP_HE20 Average</v>
      </c>
      <c r="B3264" t="s">
        <v>62</v>
      </c>
      <c r="C3264" t="s">
        <v>219</v>
      </c>
      <c r="D3264" t="s">
        <v>61</v>
      </c>
      <c r="E3264" t="s">
        <v>61</v>
      </c>
      <c r="F3264" t="s">
        <v>107</v>
      </c>
      <c r="G3264" t="s">
        <v>61</v>
      </c>
      <c r="H3264" t="s">
        <v>61</v>
      </c>
      <c r="I3264" t="s">
        <v>61</v>
      </c>
      <c r="J3264" t="s">
        <v>61</v>
      </c>
      <c r="K3264" t="s">
        <v>197</v>
      </c>
      <c r="M3264">
        <v>20</v>
      </c>
      <c r="N3264">
        <v>20</v>
      </c>
      <c r="O3264" t="s">
        <v>325</v>
      </c>
      <c r="P3264">
        <v>3.3333332539999998</v>
      </c>
      <c r="Q3264">
        <v>3.3333330000000001</v>
      </c>
      <c r="R3264">
        <v>1</v>
      </c>
      <c r="S3264">
        <v>0</v>
      </c>
      <c r="T3264">
        <v>1</v>
      </c>
      <c r="U3264">
        <v>1</v>
      </c>
      <c r="V3264">
        <v>1</v>
      </c>
      <c r="W3264">
        <v>24.037500000000001</v>
      </c>
      <c r="X3264">
        <v>23.922556</v>
      </c>
      <c r="Y3264">
        <v>23.955556000000001</v>
      </c>
      <c r="Z3264">
        <v>23.932167</v>
      </c>
      <c r="AA3264">
        <v>23.898610999999999</v>
      </c>
      <c r="AB3264">
        <v>24.596278000000002</v>
      </c>
      <c r="AC3264">
        <v>34.351472000000001</v>
      </c>
      <c r="AD3264">
        <v>46.490443999999997</v>
      </c>
      <c r="AE3264">
        <v>55.356000000000002</v>
      </c>
      <c r="AF3264">
        <v>66.700666999999996</v>
      </c>
      <c r="AG3264">
        <v>98.856555999999998</v>
      </c>
      <c r="AH3264">
        <v>104.77239</v>
      </c>
      <c r="AI3264">
        <v>110.38028</v>
      </c>
      <c r="AJ3264">
        <v>113.92077999999999</v>
      </c>
      <c r="AK3264">
        <v>114.37327999999999</v>
      </c>
      <c r="AL3264">
        <v>113.25256</v>
      </c>
      <c r="AM3264">
        <v>116.50183</v>
      </c>
      <c r="AN3264">
        <v>109.32805999999999</v>
      </c>
      <c r="AO3264">
        <v>105.91078</v>
      </c>
      <c r="AP3264">
        <v>99.399332999999999</v>
      </c>
      <c r="AQ3264">
        <v>82.988889</v>
      </c>
      <c r="AR3264">
        <v>38.663778000000001</v>
      </c>
      <c r="AS3264">
        <v>24.472443999999999</v>
      </c>
      <c r="AT3264">
        <v>23.967055999999999</v>
      </c>
      <c r="AU3264">
        <v>62.226852000000001</v>
      </c>
      <c r="AV3264">
        <v>61.479166999999997</v>
      </c>
      <c r="AW3264">
        <v>60.736111000000001</v>
      </c>
      <c r="AX3264">
        <v>60.131943999999997</v>
      </c>
      <c r="AY3264">
        <v>59.460647999999999</v>
      </c>
      <c r="AZ3264">
        <v>58.671295999999998</v>
      </c>
      <c r="BA3264">
        <v>58.268518999999998</v>
      </c>
      <c r="BB3264">
        <v>59.094906999999999</v>
      </c>
      <c r="BC3264">
        <v>61.918981000000002</v>
      </c>
      <c r="BD3264">
        <v>65.465277999999998</v>
      </c>
      <c r="BE3264">
        <v>69.844907000000006</v>
      </c>
      <c r="BF3264">
        <v>74.731481000000002</v>
      </c>
      <c r="BG3264">
        <v>78.729167000000004</v>
      </c>
      <c r="BH3264">
        <v>80.835648000000006</v>
      </c>
      <c r="BI3264">
        <v>81.944444000000004</v>
      </c>
      <c r="BJ3264">
        <v>81.643518999999998</v>
      </c>
      <c r="BK3264">
        <v>80.571759</v>
      </c>
      <c r="BL3264">
        <v>79.159722000000002</v>
      </c>
      <c r="BM3264">
        <v>76.599536999999998</v>
      </c>
      <c r="BN3264">
        <v>72.590277999999998</v>
      </c>
      <c r="BO3264">
        <v>68.428241</v>
      </c>
      <c r="BP3264">
        <v>65.692130000000006</v>
      </c>
      <c r="BQ3264">
        <v>64.032407000000006</v>
      </c>
      <c r="BR3264">
        <v>62.925925999999997</v>
      </c>
      <c r="BS3264">
        <v>-0.1553002</v>
      </c>
      <c r="BT3264">
        <v>-2.4173500000000001E-2</v>
      </c>
      <c r="BU3264">
        <v>-8.7485900000000005E-2</v>
      </c>
      <c r="BV3264">
        <v>-6.2764899999999998E-2</v>
      </c>
      <c r="BW3264">
        <v>-9.3926099999999998E-2</v>
      </c>
      <c r="BX3264">
        <v>1.371974</v>
      </c>
      <c r="BY3264">
        <v>-0.3675271</v>
      </c>
      <c r="BZ3264">
        <v>-0.36963649999999998</v>
      </c>
      <c r="CA3264">
        <v>2.5899E-3</v>
      </c>
      <c r="CB3264">
        <v>-0.97436259999999997</v>
      </c>
      <c r="CC3264">
        <v>-0.48139320000000002</v>
      </c>
      <c r="CD3264">
        <v>1.1028610000000001</v>
      </c>
      <c r="CE3264">
        <v>0.98858539999999995</v>
      </c>
      <c r="CF3264">
        <v>0.17086999999999999</v>
      </c>
      <c r="CG3264">
        <v>-0.50121919999999998</v>
      </c>
      <c r="CH3264">
        <v>5.2021299999999999E-2</v>
      </c>
      <c r="CI3264">
        <v>-4.06806</v>
      </c>
      <c r="CJ3264">
        <v>0.50619429999999999</v>
      </c>
      <c r="CK3264">
        <v>2.4132799999999999E-2</v>
      </c>
      <c r="CL3264">
        <v>0.45766030000000002</v>
      </c>
      <c r="CM3264">
        <v>-0.38935130000000001</v>
      </c>
      <c r="CN3264">
        <v>0.58897100000000002</v>
      </c>
      <c r="CO3264">
        <v>0.46439399999999997</v>
      </c>
      <c r="CP3264">
        <v>9.2201000000000005E-2</v>
      </c>
      <c r="CQ3264">
        <v>8.1513000000000002E-3</v>
      </c>
      <c r="CR3264">
        <v>5.2846000000000004E-3</v>
      </c>
      <c r="CS3264">
        <v>4.9731999999999997E-3</v>
      </c>
      <c r="CT3264">
        <v>5.2315E-3</v>
      </c>
      <c r="CU3264">
        <v>5.3204000000000003E-3</v>
      </c>
      <c r="CV3264">
        <v>9.0624200000000002E-2</v>
      </c>
      <c r="CW3264">
        <v>0.38875539999999997</v>
      </c>
      <c r="CX3264">
        <v>0.2207327</v>
      </c>
      <c r="CY3264">
        <v>0.20837629999999999</v>
      </c>
      <c r="CZ3264">
        <v>0.1868467</v>
      </c>
      <c r="DA3264">
        <v>0.22707569999999999</v>
      </c>
      <c r="DB3264">
        <v>0.12001000000000001</v>
      </c>
      <c r="DC3264">
        <v>0.13605129999999999</v>
      </c>
      <c r="DD3264">
        <v>0.1062859</v>
      </c>
      <c r="DE3264">
        <v>0.17502980000000001</v>
      </c>
      <c r="DF3264">
        <v>0.1052989</v>
      </c>
      <c r="DG3264">
        <v>0.1335433</v>
      </c>
      <c r="DH3264">
        <v>0.27296049999999999</v>
      </c>
      <c r="DI3264">
        <v>0.33896100000000001</v>
      </c>
      <c r="DJ3264">
        <v>0.65348039999999996</v>
      </c>
      <c r="DK3264">
        <v>0.79981559999999996</v>
      </c>
      <c r="DL3264">
        <v>0.55164469999999999</v>
      </c>
      <c r="DM3264">
        <v>4.9999599999999998E-2</v>
      </c>
      <c r="DN3264">
        <v>1.8226599999999999E-2</v>
      </c>
    </row>
    <row r="3265" spans="1:118" hidden="1" x14ac:dyDescent="0.25">
      <c r="A3265" t="str">
        <f t="shared" si="50"/>
        <v>Aggregator-Polaris Energy Services_All CBP_HE20 Average</v>
      </c>
      <c r="B3265" t="s">
        <v>62</v>
      </c>
      <c r="C3265" t="s">
        <v>223</v>
      </c>
      <c r="D3265" t="s">
        <v>61</v>
      </c>
      <c r="E3265" t="s">
        <v>61</v>
      </c>
      <c r="F3265" t="s">
        <v>168</v>
      </c>
      <c r="G3265" t="s">
        <v>61</v>
      </c>
      <c r="H3265" t="s">
        <v>61</v>
      </c>
      <c r="I3265" t="s">
        <v>61</v>
      </c>
      <c r="J3265" t="s">
        <v>61</v>
      </c>
      <c r="K3265" t="s">
        <v>197</v>
      </c>
      <c r="M3265">
        <v>20</v>
      </c>
      <c r="N3265">
        <v>20</v>
      </c>
      <c r="O3265" t="s">
        <v>325</v>
      </c>
      <c r="P3265">
        <v>117</v>
      </c>
      <c r="Q3265">
        <v>117</v>
      </c>
      <c r="R3265">
        <v>1</v>
      </c>
      <c r="S3265">
        <v>0</v>
      </c>
      <c r="T3265">
        <v>0</v>
      </c>
      <c r="U3265">
        <v>1</v>
      </c>
      <c r="V3265">
        <v>1</v>
      </c>
      <c r="W3265">
        <v>7125.1615000000002</v>
      </c>
      <c r="X3265">
        <v>6185.4032999999999</v>
      </c>
      <c r="Y3265">
        <v>6228.6019999999999</v>
      </c>
      <c r="Z3265">
        <v>6328.1854000000003</v>
      </c>
      <c r="AA3265">
        <v>6297.1594999999998</v>
      </c>
      <c r="AB3265">
        <v>6109.4256999999998</v>
      </c>
      <c r="AC3265">
        <v>6170.1067999999996</v>
      </c>
      <c r="AD3265">
        <v>6663.8423000000003</v>
      </c>
      <c r="AE3265">
        <v>6881.9583000000002</v>
      </c>
      <c r="AF3265">
        <v>6860.7376000000004</v>
      </c>
      <c r="AG3265">
        <v>6908.4202999999998</v>
      </c>
      <c r="AH3265">
        <v>6969.9386000000004</v>
      </c>
      <c r="AI3265">
        <v>7061.5096999999996</v>
      </c>
      <c r="AJ3265">
        <v>6853.7927</v>
      </c>
      <c r="AK3265">
        <v>6788.1756999999998</v>
      </c>
      <c r="AL3265">
        <v>6855.652</v>
      </c>
      <c r="AM3265">
        <v>6663.9759999999997</v>
      </c>
      <c r="AN3265">
        <v>5430.0829000000003</v>
      </c>
      <c r="AO3265">
        <v>209.53667999999999</v>
      </c>
      <c r="AP3265">
        <v>231.14946</v>
      </c>
      <c r="AQ3265">
        <v>3916.7328000000002</v>
      </c>
      <c r="AR3265">
        <v>5092.5621000000001</v>
      </c>
      <c r="AS3265">
        <v>5406.3877000000002</v>
      </c>
      <c r="AT3265">
        <v>5439.6390000000001</v>
      </c>
      <c r="AU3265">
        <v>85.256522000000004</v>
      </c>
      <c r="AV3265">
        <v>83.286957000000001</v>
      </c>
      <c r="AW3265">
        <v>81.817391000000001</v>
      </c>
      <c r="AX3265">
        <v>79.408696000000006</v>
      </c>
      <c r="AY3265">
        <v>77.969565000000003</v>
      </c>
      <c r="AZ3265">
        <v>75.530434999999997</v>
      </c>
      <c r="BA3265">
        <v>75.530434999999997</v>
      </c>
      <c r="BB3265">
        <v>75</v>
      </c>
      <c r="BC3265">
        <v>76.469565000000003</v>
      </c>
      <c r="BD3265">
        <v>80.378260999999995</v>
      </c>
      <c r="BE3265">
        <v>85.286957000000001</v>
      </c>
      <c r="BF3265">
        <v>89.786957000000001</v>
      </c>
      <c r="BG3265">
        <v>93.756522000000004</v>
      </c>
      <c r="BH3265">
        <v>97.665216999999998</v>
      </c>
      <c r="BI3265">
        <v>101.60435</v>
      </c>
      <c r="BJ3265">
        <v>104.04348</v>
      </c>
      <c r="BK3265">
        <v>105.42174</v>
      </c>
      <c r="BL3265">
        <v>104.54348</v>
      </c>
      <c r="BM3265">
        <v>103.60435</v>
      </c>
      <c r="BN3265">
        <v>100.57391</v>
      </c>
      <c r="BO3265">
        <v>96.482608999999997</v>
      </c>
      <c r="BP3265">
        <v>93.952173999999999</v>
      </c>
      <c r="BQ3265">
        <v>90.104348000000002</v>
      </c>
      <c r="BR3265">
        <v>85.756522000000004</v>
      </c>
      <c r="BS3265">
        <v>-878.99599999999998</v>
      </c>
      <c r="BT3265">
        <v>280.49610000000001</v>
      </c>
      <c r="BU3265">
        <v>224.64330000000001</v>
      </c>
      <c r="BV3265">
        <v>151.61580000000001</v>
      </c>
      <c r="BW3265">
        <v>57.078690000000002</v>
      </c>
      <c r="BX3265">
        <v>196.17840000000001</v>
      </c>
      <c r="BY3265">
        <v>165.6721</v>
      </c>
      <c r="BZ3265">
        <v>-68.312190000000001</v>
      </c>
      <c r="CA3265">
        <v>-186.46940000000001</v>
      </c>
      <c r="CB3265">
        <v>-179.10079999999999</v>
      </c>
      <c r="CC3265">
        <v>-195.67179999999999</v>
      </c>
      <c r="CD3265">
        <v>-297.4452</v>
      </c>
      <c r="CE3265">
        <v>-570.95830000000001</v>
      </c>
      <c r="CF3265">
        <v>-339.4092</v>
      </c>
      <c r="CG3265">
        <v>-266.82839999999999</v>
      </c>
      <c r="CH3265">
        <v>-293.82569999999998</v>
      </c>
      <c r="CI3265">
        <v>62.479129999999998</v>
      </c>
      <c r="CJ3265">
        <v>1492.704</v>
      </c>
      <c r="CK3265">
        <v>6781.4639999999999</v>
      </c>
      <c r="CL3265">
        <v>6773.9089999999997</v>
      </c>
      <c r="CM3265">
        <v>3019.6260000000002</v>
      </c>
      <c r="CN3265">
        <v>1787.0070000000001</v>
      </c>
      <c r="CO3265">
        <v>1431.117</v>
      </c>
      <c r="CP3265">
        <v>1281.317</v>
      </c>
      <c r="CQ3265">
        <v>19964.78</v>
      </c>
      <c r="CR3265">
        <v>6748.366</v>
      </c>
      <c r="CS3265">
        <v>6900.0439999999999</v>
      </c>
      <c r="CT3265">
        <v>6199.3890000000001</v>
      </c>
      <c r="CU3265">
        <v>5130.5410000000002</v>
      </c>
      <c r="CV3265">
        <v>4079.5720000000001</v>
      </c>
      <c r="CW3265">
        <v>2514.6880000000001</v>
      </c>
      <c r="CX3265">
        <v>2329.4520000000002</v>
      </c>
      <c r="CY3265">
        <v>4571.8919999999998</v>
      </c>
      <c r="CZ3265">
        <v>5858.5379999999996</v>
      </c>
      <c r="DA3265">
        <v>7487.7250000000004</v>
      </c>
      <c r="DB3265">
        <v>8849.6659999999993</v>
      </c>
      <c r="DC3265">
        <v>10722.18</v>
      </c>
      <c r="DD3265">
        <v>11584.6</v>
      </c>
      <c r="DE3265">
        <v>12948.37</v>
      </c>
      <c r="DF3265">
        <v>13492.77</v>
      </c>
      <c r="DG3265">
        <v>13765.28</v>
      </c>
      <c r="DH3265">
        <v>15031.26</v>
      </c>
      <c r="DI3265">
        <v>14617.8</v>
      </c>
      <c r="DJ3265">
        <v>14846.74</v>
      </c>
      <c r="DK3265">
        <v>14920.36</v>
      </c>
      <c r="DL3265">
        <v>15754.89</v>
      </c>
      <c r="DM3265">
        <v>16257.64</v>
      </c>
      <c r="DN3265">
        <v>16242.77</v>
      </c>
    </row>
    <row r="3266" spans="1:118" x14ac:dyDescent="0.25">
      <c r="A3266" t="str">
        <f t="shared" si="50"/>
        <v>AutoDR-Yes_All CBP_HE20 Average</v>
      </c>
      <c r="B3266" t="s">
        <v>62</v>
      </c>
      <c r="C3266" t="s">
        <v>322</v>
      </c>
      <c r="D3266" t="s">
        <v>61</v>
      </c>
      <c r="E3266" t="s">
        <v>61</v>
      </c>
      <c r="F3266" t="s">
        <v>61</v>
      </c>
      <c r="G3266" t="s">
        <v>61</v>
      </c>
      <c r="H3266" t="s">
        <v>98</v>
      </c>
      <c r="I3266" t="s">
        <v>61</v>
      </c>
      <c r="J3266" t="s">
        <v>61</v>
      </c>
      <c r="K3266" t="s">
        <v>197</v>
      </c>
      <c r="M3266">
        <v>20</v>
      </c>
      <c r="N3266">
        <v>20</v>
      </c>
      <c r="O3266" t="s">
        <v>325</v>
      </c>
      <c r="P3266">
        <v>129.66666720000001</v>
      </c>
      <c r="Q3266">
        <v>129.66669999999999</v>
      </c>
      <c r="R3266">
        <v>1</v>
      </c>
      <c r="S3266">
        <v>0</v>
      </c>
      <c r="T3266">
        <v>0</v>
      </c>
      <c r="U3266">
        <v>0</v>
      </c>
      <c r="V3266">
        <v>0</v>
      </c>
      <c r="W3266">
        <v>6465.7094999999999</v>
      </c>
      <c r="X3266">
        <v>5763.3094000000001</v>
      </c>
      <c r="Y3266">
        <v>5685.9123</v>
      </c>
      <c r="Z3266">
        <v>5707.4892</v>
      </c>
      <c r="AA3266">
        <v>5776.21</v>
      </c>
      <c r="AB3266">
        <v>5634.1845999999996</v>
      </c>
      <c r="AC3266">
        <v>5767.4043000000001</v>
      </c>
      <c r="AD3266">
        <v>6128.6230999999998</v>
      </c>
      <c r="AE3266">
        <v>6574.5429999999997</v>
      </c>
      <c r="AF3266">
        <v>6831.7030999999997</v>
      </c>
      <c r="AG3266">
        <v>7057.4121999999998</v>
      </c>
      <c r="AH3266">
        <v>7253.5374000000002</v>
      </c>
      <c r="AI3266">
        <v>7512.4772000000003</v>
      </c>
      <c r="AJ3266">
        <v>7541.9943000000003</v>
      </c>
      <c r="AK3266">
        <v>7604.6414999999997</v>
      </c>
      <c r="AL3266">
        <v>7723.3267999999998</v>
      </c>
      <c r="AM3266">
        <v>7564.9853000000003</v>
      </c>
      <c r="AN3266">
        <v>6379.3217999999997</v>
      </c>
      <c r="AO3266">
        <v>2935.6014</v>
      </c>
      <c r="AP3266">
        <v>2886.2433999999998</v>
      </c>
      <c r="AQ3266">
        <v>5178.8891000000003</v>
      </c>
      <c r="AR3266">
        <v>5680.4162999999999</v>
      </c>
      <c r="AS3266">
        <v>5693.4920000000002</v>
      </c>
      <c r="AT3266">
        <v>5458.4884000000002</v>
      </c>
      <c r="AU3266">
        <v>80.854669000000001</v>
      </c>
      <c r="AV3266">
        <v>79.130302999999998</v>
      </c>
      <c r="AW3266">
        <v>77.724301999999994</v>
      </c>
      <c r="AX3266">
        <v>75.689284999999998</v>
      </c>
      <c r="AY3266">
        <v>74.421250000000001</v>
      </c>
      <c r="AZ3266">
        <v>72.418857000000003</v>
      </c>
      <c r="BA3266">
        <v>72.324912999999995</v>
      </c>
      <c r="BB3266">
        <v>72.234539999999996</v>
      </c>
      <c r="BC3266">
        <v>74.052756000000002</v>
      </c>
      <c r="BD3266">
        <v>77.939583999999996</v>
      </c>
      <c r="BE3266">
        <v>82.680466999999993</v>
      </c>
      <c r="BF3266">
        <v>87.070708999999994</v>
      </c>
      <c r="BG3266">
        <v>90.951194000000001</v>
      </c>
      <c r="BH3266">
        <v>94.532991999999993</v>
      </c>
      <c r="BI3266">
        <v>97.914608999999999</v>
      </c>
      <c r="BJ3266">
        <v>99.917940999999999</v>
      </c>
      <c r="BK3266">
        <v>100.88911</v>
      </c>
      <c r="BL3266">
        <v>99.935554999999994</v>
      </c>
      <c r="BM3266">
        <v>98.666006999999993</v>
      </c>
      <c r="BN3266">
        <v>95.541393999999997</v>
      </c>
      <c r="BO3266">
        <v>91.443320999999997</v>
      </c>
      <c r="BP3266">
        <v>88.635464999999996</v>
      </c>
      <c r="BQ3266">
        <v>85.171880000000002</v>
      </c>
      <c r="BR3266">
        <v>81.500360000000001</v>
      </c>
      <c r="BS3266">
        <v>-563.7672</v>
      </c>
      <c r="BT3266">
        <v>169.92949999999999</v>
      </c>
      <c r="BU3266">
        <v>102.6362</v>
      </c>
      <c r="BV3266">
        <v>76.056719999999999</v>
      </c>
      <c r="BW3266">
        <v>-34.250720000000001</v>
      </c>
      <c r="BX3266">
        <v>127.2355</v>
      </c>
      <c r="BY3266">
        <v>83.457139999999995</v>
      </c>
      <c r="BZ3266">
        <v>-37.996519999999997</v>
      </c>
      <c r="CA3266">
        <v>-118.5882</v>
      </c>
      <c r="CB3266">
        <v>-33.393279999999997</v>
      </c>
      <c r="CC3266">
        <v>24.344110000000001</v>
      </c>
      <c r="CD3266">
        <v>-88.191810000000004</v>
      </c>
      <c r="CE3266">
        <v>-392.5093</v>
      </c>
      <c r="CF3266">
        <v>-341.75420000000003</v>
      </c>
      <c r="CG3266">
        <v>-324.68090000000001</v>
      </c>
      <c r="CH3266">
        <v>-379.40379999999999</v>
      </c>
      <c r="CI3266">
        <v>9.0731909999999996</v>
      </c>
      <c r="CJ3266">
        <v>1418.241</v>
      </c>
      <c r="CK3266">
        <v>5007.402</v>
      </c>
      <c r="CL3266">
        <v>5178.3919999999998</v>
      </c>
      <c r="CM3266">
        <v>2736.576</v>
      </c>
      <c r="CN3266">
        <v>1869.954</v>
      </c>
      <c r="CO3266">
        <v>1466.567</v>
      </c>
      <c r="CP3266">
        <v>1324.797</v>
      </c>
      <c r="CQ3266">
        <v>16322.54</v>
      </c>
      <c r="CR3266">
        <v>4228.835</v>
      </c>
      <c r="CS3266">
        <v>4180.7749999999996</v>
      </c>
      <c r="CT3266">
        <v>3814.8090000000002</v>
      </c>
      <c r="CU3266">
        <v>3489.1280000000002</v>
      </c>
      <c r="CV3266">
        <v>2842.788</v>
      </c>
      <c r="CW3266">
        <v>1829.9839999999999</v>
      </c>
      <c r="CX3266">
        <v>1892.88</v>
      </c>
      <c r="CY3266">
        <v>3111.6370000000002</v>
      </c>
      <c r="CZ3266">
        <v>4025.4810000000002</v>
      </c>
      <c r="DA3266">
        <v>4979.7150000000001</v>
      </c>
      <c r="DB3266">
        <v>6071.9769999999999</v>
      </c>
      <c r="DC3266">
        <v>7857.7070000000003</v>
      </c>
      <c r="DD3266">
        <v>8589.4619999999995</v>
      </c>
      <c r="DE3266">
        <v>9465.19</v>
      </c>
      <c r="DF3266">
        <v>9615.8140000000003</v>
      </c>
      <c r="DG3266">
        <v>9936.0509999999995</v>
      </c>
      <c r="DH3266">
        <v>10783.89</v>
      </c>
      <c r="DI3266">
        <v>10903.18</v>
      </c>
      <c r="DJ3266">
        <v>11073.32</v>
      </c>
      <c r="DK3266">
        <v>11146.58</v>
      </c>
      <c r="DL3266">
        <v>11534.35</v>
      </c>
      <c r="DM3266">
        <v>12087.02</v>
      </c>
      <c r="DN3266">
        <v>12042.95</v>
      </c>
    </row>
    <row r="3267" spans="1:118" hidden="1" x14ac:dyDescent="0.25">
      <c r="A3267" t="str">
        <f t="shared" si="50"/>
        <v>All_All CBP_HE20 Average</v>
      </c>
      <c r="B3267" t="s">
        <v>62</v>
      </c>
      <c r="C3267" t="s">
        <v>61</v>
      </c>
      <c r="D3267" t="s">
        <v>61</v>
      </c>
      <c r="E3267" t="s">
        <v>61</v>
      </c>
      <c r="F3267" t="s">
        <v>61</v>
      </c>
      <c r="G3267" t="s">
        <v>61</v>
      </c>
      <c r="H3267" t="s">
        <v>61</v>
      </c>
      <c r="I3267" t="s">
        <v>61</v>
      </c>
      <c r="J3267" t="s">
        <v>61</v>
      </c>
      <c r="K3267" t="s">
        <v>197</v>
      </c>
      <c r="M3267">
        <v>20</v>
      </c>
      <c r="N3267">
        <v>20</v>
      </c>
      <c r="O3267" t="s">
        <v>325</v>
      </c>
      <c r="P3267">
        <v>364.88235279999998</v>
      </c>
      <c r="Q3267">
        <v>358.57889999999998</v>
      </c>
      <c r="R3267">
        <v>1</v>
      </c>
      <c r="S3267">
        <v>0</v>
      </c>
      <c r="T3267">
        <v>0</v>
      </c>
      <c r="U3267">
        <v>0</v>
      </c>
      <c r="V3267">
        <v>0</v>
      </c>
      <c r="W3267">
        <v>20870.528999999999</v>
      </c>
      <c r="X3267">
        <v>19847.446</v>
      </c>
      <c r="Y3267">
        <v>19642.946</v>
      </c>
      <c r="Z3267">
        <v>19699.456999999999</v>
      </c>
      <c r="AA3267">
        <v>19833.178</v>
      </c>
      <c r="AB3267">
        <v>20265.48</v>
      </c>
      <c r="AC3267">
        <v>21516.261999999999</v>
      </c>
      <c r="AD3267">
        <v>23488.631000000001</v>
      </c>
      <c r="AE3267">
        <v>25318.214</v>
      </c>
      <c r="AF3267">
        <v>26508.496999999999</v>
      </c>
      <c r="AG3267">
        <v>27425.873</v>
      </c>
      <c r="AH3267">
        <v>28969.87</v>
      </c>
      <c r="AI3267">
        <v>29284.655999999999</v>
      </c>
      <c r="AJ3267">
        <v>29574.559000000001</v>
      </c>
      <c r="AK3267">
        <v>29976.767</v>
      </c>
      <c r="AL3267">
        <v>30228.080999999998</v>
      </c>
      <c r="AM3267">
        <v>30213.59</v>
      </c>
      <c r="AN3267">
        <v>27985.631000000001</v>
      </c>
      <c r="AO3267">
        <v>19833.345000000001</v>
      </c>
      <c r="AP3267">
        <v>16778.212</v>
      </c>
      <c r="AQ3267">
        <v>21825.357</v>
      </c>
      <c r="AR3267">
        <v>21938.591</v>
      </c>
      <c r="AS3267">
        <v>20625.097000000002</v>
      </c>
      <c r="AT3267">
        <v>19469.487000000001</v>
      </c>
      <c r="AU3267">
        <v>72.992267999999996</v>
      </c>
      <c r="AV3267">
        <v>71.091125000000005</v>
      </c>
      <c r="AW3267">
        <v>69.702112</v>
      </c>
      <c r="AX3267">
        <v>68.261883999999995</v>
      </c>
      <c r="AY3267">
        <v>67.365244000000004</v>
      </c>
      <c r="AZ3267">
        <v>66.088378000000006</v>
      </c>
      <c r="BA3267">
        <v>65.520583000000002</v>
      </c>
      <c r="BB3267">
        <v>65.959908999999996</v>
      </c>
      <c r="BC3267">
        <v>67.898249000000007</v>
      </c>
      <c r="BD3267">
        <v>72.057485999999997</v>
      </c>
      <c r="BE3267">
        <v>76.704181000000005</v>
      </c>
      <c r="BF3267">
        <v>80.939578999999995</v>
      </c>
      <c r="BG3267">
        <v>84.703103999999996</v>
      </c>
      <c r="BH3267">
        <v>87.884282999999996</v>
      </c>
      <c r="BI3267">
        <v>90.539489000000003</v>
      </c>
      <c r="BJ3267">
        <v>92.060153999999997</v>
      </c>
      <c r="BK3267">
        <v>92.715298000000004</v>
      </c>
      <c r="BL3267">
        <v>91.812033</v>
      </c>
      <c r="BM3267">
        <v>89.941485</v>
      </c>
      <c r="BN3267">
        <v>86.829623999999995</v>
      </c>
      <c r="BO3267">
        <v>82.970988000000006</v>
      </c>
      <c r="BP3267">
        <v>79.819624000000005</v>
      </c>
      <c r="BQ3267">
        <v>77.062016</v>
      </c>
      <c r="BR3267">
        <v>74.491673000000006</v>
      </c>
      <c r="BS3267">
        <v>-1119.3699999999999</v>
      </c>
      <c r="BT3267">
        <v>323.66719999999998</v>
      </c>
      <c r="BU3267">
        <v>238.22890000000001</v>
      </c>
      <c r="BV3267">
        <v>101.6467</v>
      </c>
      <c r="BW3267">
        <v>53.795870000000001</v>
      </c>
      <c r="BX3267">
        <v>301.31849999999997</v>
      </c>
      <c r="BY3267">
        <v>169.29759999999999</v>
      </c>
      <c r="BZ3267">
        <v>-35.7697</v>
      </c>
      <c r="CA3267">
        <v>-249.6138</v>
      </c>
      <c r="CB3267">
        <v>-284.17840000000001</v>
      </c>
      <c r="CC3267">
        <v>-172.71719999999999</v>
      </c>
      <c r="CD3267">
        <v>-437.37569999999999</v>
      </c>
      <c r="CE3267">
        <v>-594.18880000000001</v>
      </c>
      <c r="CF3267">
        <v>-399.7971</v>
      </c>
      <c r="CG3267">
        <v>-445.03250000000003</v>
      </c>
      <c r="CH3267">
        <v>-504.41390000000001</v>
      </c>
      <c r="CI3267">
        <v>-137.39089999999999</v>
      </c>
      <c r="CJ3267">
        <v>2492.2849999999999</v>
      </c>
      <c r="CK3267">
        <v>10809.29</v>
      </c>
      <c r="CL3267">
        <v>13002.36</v>
      </c>
      <c r="CM3267">
        <v>5706.134</v>
      </c>
      <c r="CN3267">
        <v>2426.355</v>
      </c>
      <c r="CO3267">
        <v>1445.0250000000001</v>
      </c>
      <c r="CP3267">
        <v>1438.123</v>
      </c>
      <c r="CQ3267">
        <v>21972.09</v>
      </c>
      <c r="CR3267">
        <v>7664.23</v>
      </c>
      <c r="CS3267">
        <v>7785.4610000000002</v>
      </c>
      <c r="CT3267">
        <v>7021.6480000000001</v>
      </c>
      <c r="CU3267">
        <v>5784.4849999999997</v>
      </c>
      <c r="CV3267">
        <v>4641.7349999999997</v>
      </c>
      <c r="CW3267">
        <v>2920.2849999999999</v>
      </c>
      <c r="CX3267">
        <v>2709.4659999999999</v>
      </c>
      <c r="CY3267">
        <v>5236.9759999999997</v>
      </c>
      <c r="CZ3267">
        <v>6629.0559999999996</v>
      </c>
      <c r="DA3267">
        <v>8803.6720000000005</v>
      </c>
      <c r="DB3267">
        <v>10234.17</v>
      </c>
      <c r="DC3267">
        <v>12199.3</v>
      </c>
      <c r="DD3267">
        <v>13201.19</v>
      </c>
      <c r="DE3267">
        <v>14758.92</v>
      </c>
      <c r="DF3267">
        <v>15435.02</v>
      </c>
      <c r="DG3267">
        <v>15801.54</v>
      </c>
      <c r="DH3267">
        <v>17247.57</v>
      </c>
      <c r="DI3267">
        <v>17073.54</v>
      </c>
      <c r="DJ3267">
        <v>17155.57</v>
      </c>
      <c r="DK3267">
        <v>17577.830000000002</v>
      </c>
      <c r="DL3267">
        <v>17802.099999999999</v>
      </c>
      <c r="DM3267">
        <v>17836.25</v>
      </c>
      <c r="DN3267">
        <v>17762.02</v>
      </c>
    </row>
    <row r="3268" spans="1:118" x14ac:dyDescent="0.25">
      <c r="A3268" t="str">
        <f t="shared" ref="A3268:A3331" si="51">C3268&amp;"_"&amp;K3268&amp;"_"&amp;IF(L3268="",O3268,L3268&amp;IF(LEFT(K3268,3)="All","",IF(R3268=1,"_Combined","_"&amp;M3268&amp;"-"&amp;N3268)))</f>
        <v>AutoDR-No_All CBP_HE20 Average</v>
      </c>
      <c r="B3268" t="s">
        <v>62</v>
      </c>
      <c r="C3268" t="s">
        <v>321</v>
      </c>
      <c r="D3268" t="s">
        <v>61</v>
      </c>
      <c r="E3268" t="s">
        <v>61</v>
      </c>
      <c r="F3268" t="s">
        <v>61</v>
      </c>
      <c r="G3268" t="s">
        <v>61</v>
      </c>
      <c r="H3268" t="s">
        <v>97</v>
      </c>
      <c r="I3268" t="s">
        <v>61</v>
      </c>
      <c r="J3268" t="s">
        <v>61</v>
      </c>
      <c r="K3268" t="s">
        <v>197</v>
      </c>
      <c r="M3268">
        <v>20</v>
      </c>
      <c r="N3268">
        <v>20</v>
      </c>
      <c r="O3268" t="s">
        <v>325</v>
      </c>
      <c r="P3268">
        <v>247.12073760000001</v>
      </c>
      <c r="Q3268">
        <v>240.81729999999999</v>
      </c>
      <c r="R3268">
        <v>1</v>
      </c>
      <c r="S3268">
        <v>0</v>
      </c>
      <c r="T3268">
        <v>0</v>
      </c>
      <c r="U3268">
        <v>0</v>
      </c>
      <c r="V3268">
        <v>0</v>
      </c>
      <c r="W3268">
        <v>15086.085999999999</v>
      </c>
      <c r="X3268">
        <v>14723.054</v>
      </c>
      <c r="Y3268">
        <v>14552.978999999999</v>
      </c>
      <c r="Z3268">
        <v>14560.221</v>
      </c>
      <c r="AA3268">
        <v>14659.977000000001</v>
      </c>
      <c r="AB3268">
        <v>15251.773999999999</v>
      </c>
      <c r="AC3268">
        <v>16403.347000000002</v>
      </c>
      <c r="AD3268">
        <v>18014.355</v>
      </c>
      <c r="AE3268">
        <v>19489.025000000001</v>
      </c>
      <c r="AF3268">
        <v>20525.666000000001</v>
      </c>
      <c r="AG3268">
        <v>21279.713</v>
      </c>
      <c r="AH3268">
        <v>22675.378000000001</v>
      </c>
      <c r="AI3268">
        <v>22779.984</v>
      </c>
      <c r="AJ3268">
        <v>23072.428</v>
      </c>
      <c r="AK3268">
        <v>23458.661</v>
      </c>
      <c r="AL3268">
        <v>23609.913</v>
      </c>
      <c r="AM3268">
        <v>23767.201000000001</v>
      </c>
      <c r="AN3268">
        <v>22679.106</v>
      </c>
      <c r="AO3268">
        <v>17910.116000000002</v>
      </c>
      <c r="AP3268">
        <v>14873.3</v>
      </c>
      <c r="AQ3268">
        <v>17735.489000000001</v>
      </c>
      <c r="AR3268">
        <v>17267.697</v>
      </c>
      <c r="AS3268">
        <v>15832.276</v>
      </c>
      <c r="AT3268">
        <v>14814.324000000001</v>
      </c>
      <c r="AU3268">
        <v>68.738386000000006</v>
      </c>
      <c r="AV3268">
        <v>66.846035000000001</v>
      </c>
      <c r="AW3268">
        <v>65.479538000000005</v>
      </c>
      <c r="AX3268">
        <v>64.379013</v>
      </c>
      <c r="AY3268">
        <v>63.669420000000002</v>
      </c>
      <c r="AZ3268">
        <v>62.803671999999999</v>
      </c>
      <c r="BA3268">
        <v>62.025075999999999</v>
      </c>
      <c r="BB3268">
        <v>62.811307999999997</v>
      </c>
      <c r="BC3268">
        <v>64.921169000000006</v>
      </c>
      <c r="BD3268">
        <v>69.177843999999993</v>
      </c>
      <c r="BE3268">
        <v>73.734630999999993</v>
      </c>
      <c r="BF3268">
        <v>77.872491999999994</v>
      </c>
      <c r="BG3268">
        <v>81.559083999999999</v>
      </c>
      <c r="BH3268">
        <v>84.483553000000001</v>
      </c>
      <c r="BI3268">
        <v>86.688812999999996</v>
      </c>
      <c r="BJ3268">
        <v>87.891137999999998</v>
      </c>
      <c r="BK3268">
        <v>88.302379999999999</v>
      </c>
      <c r="BL3268">
        <v>87.404681999999994</v>
      </c>
      <c r="BM3268">
        <v>85.215320000000006</v>
      </c>
      <c r="BN3268">
        <v>82.085217999999998</v>
      </c>
      <c r="BO3268">
        <v>78.316284999999993</v>
      </c>
      <c r="BP3268">
        <v>74.938872000000003</v>
      </c>
      <c r="BQ3268">
        <v>72.561007000000004</v>
      </c>
      <c r="BR3268">
        <v>70.617502999999999</v>
      </c>
      <c r="BS3268">
        <v>-579.01729999999998</v>
      </c>
      <c r="BT3268">
        <v>160.01179999999999</v>
      </c>
      <c r="BU3268">
        <v>141.14609999999999</v>
      </c>
      <c r="BV3268">
        <v>45.959949999999999</v>
      </c>
      <c r="BW3268">
        <v>93.945930000000004</v>
      </c>
      <c r="BX3268">
        <v>178.6335</v>
      </c>
      <c r="BY3268">
        <v>93.02346</v>
      </c>
      <c r="BZ3268">
        <v>2.2330640000000002</v>
      </c>
      <c r="CA3268">
        <v>-146.5163</v>
      </c>
      <c r="CB3268">
        <v>-253.44880000000001</v>
      </c>
      <c r="CC3268">
        <v>-188.96250000000001</v>
      </c>
      <c r="CD3268">
        <v>-345.23309999999998</v>
      </c>
      <c r="CE3268">
        <v>-201.66730000000001</v>
      </c>
      <c r="CF3268">
        <v>-74.282759999999996</v>
      </c>
      <c r="CG3268">
        <v>-146.3638</v>
      </c>
      <c r="CH3268">
        <v>-161.11240000000001</v>
      </c>
      <c r="CI3268">
        <v>-173.45</v>
      </c>
      <c r="CJ3268">
        <v>1103.5060000000001</v>
      </c>
      <c r="CK3268">
        <v>5924.85</v>
      </c>
      <c r="CL3268">
        <v>8013.8580000000002</v>
      </c>
      <c r="CM3268">
        <v>3010.2130000000002</v>
      </c>
      <c r="CN3268">
        <v>557.61829999999998</v>
      </c>
      <c r="CO3268">
        <v>-36.970140000000001</v>
      </c>
      <c r="CP3268">
        <v>90.258979999999994</v>
      </c>
      <c r="CQ3268">
        <v>5811.3779999999997</v>
      </c>
      <c r="CR3268">
        <v>3506.1039999999998</v>
      </c>
      <c r="CS3268">
        <v>3644.4319999999998</v>
      </c>
      <c r="CT3268">
        <v>3241.8609999999999</v>
      </c>
      <c r="CU3268">
        <v>2332.0500000000002</v>
      </c>
      <c r="CV3268">
        <v>1838.6130000000001</v>
      </c>
      <c r="CW3268">
        <v>1136.0239999999999</v>
      </c>
      <c r="CX3268">
        <v>855.52689999999996</v>
      </c>
      <c r="CY3268">
        <v>2189.0929999999998</v>
      </c>
      <c r="CZ3268">
        <v>2675.7719999999999</v>
      </c>
      <c r="DA3268">
        <v>3924.6729999999998</v>
      </c>
      <c r="DB3268">
        <v>4239.6620000000003</v>
      </c>
      <c r="DC3268">
        <v>4435.5829999999996</v>
      </c>
      <c r="DD3268">
        <v>4690.5810000000001</v>
      </c>
      <c r="DE3268">
        <v>5380.0820000000003</v>
      </c>
      <c r="DF3268">
        <v>5930.9949999999999</v>
      </c>
      <c r="DG3268">
        <v>5986.1779999999999</v>
      </c>
      <c r="DH3268">
        <v>6612.3440000000001</v>
      </c>
      <c r="DI3268">
        <v>6378.1769999999997</v>
      </c>
      <c r="DJ3268">
        <v>6243.326</v>
      </c>
      <c r="DK3268">
        <v>6590.1149999999998</v>
      </c>
      <c r="DL3268">
        <v>6401.1109999999999</v>
      </c>
      <c r="DM3268">
        <v>5912.2359999999999</v>
      </c>
      <c r="DN3268">
        <v>5872.9110000000001</v>
      </c>
    </row>
    <row r="3269" spans="1:118" hidden="1" x14ac:dyDescent="0.25">
      <c r="A3269" t="str">
        <f t="shared" si="51"/>
        <v>Industry_Type-2. Manufacturing_All CBP_HE20 Average</v>
      </c>
      <c r="B3269" t="s">
        <v>62</v>
      </c>
      <c r="C3269" t="s">
        <v>218</v>
      </c>
      <c r="D3269" t="s">
        <v>61</v>
      </c>
      <c r="E3269" t="s">
        <v>61</v>
      </c>
      <c r="F3269" t="s">
        <v>61</v>
      </c>
      <c r="G3269" t="s">
        <v>38</v>
      </c>
      <c r="H3269" t="s">
        <v>61</v>
      </c>
      <c r="I3269" t="s">
        <v>61</v>
      </c>
      <c r="J3269" t="s">
        <v>61</v>
      </c>
      <c r="K3269" t="s">
        <v>197</v>
      </c>
      <c r="M3269">
        <v>20</v>
      </c>
      <c r="N3269">
        <v>20</v>
      </c>
      <c r="O3269" t="s">
        <v>325</v>
      </c>
      <c r="P3269">
        <v>4</v>
      </c>
      <c r="Q3269">
        <v>4</v>
      </c>
      <c r="R3269">
        <v>1</v>
      </c>
      <c r="S3269">
        <v>0</v>
      </c>
      <c r="T3269">
        <v>1</v>
      </c>
      <c r="U3269">
        <v>0</v>
      </c>
      <c r="V3269">
        <v>1</v>
      </c>
      <c r="W3269">
        <v>4931.7074000000002</v>
      </c>
      <c r="X3269">
        <v>5046.8678</v>
      </c>
      <c r="Y3269">
        <v>4967.9557000000004</v>
      </c>
      <c r="Z3269">
        <v>4928.3343000000004</v>
      </c>
      <c r="AA3269">
        <v>4900.9431000000004</v>
      </c>
      <c r="AB3269">
        <v>4948.2761</v>
      </c>
      <c r="AC3269">
        <v>5110.4942000000001</v>
      </c>
      <c r="AD3269">
        <v>5026.0306</v>
      </c>
      <c r="AE3269">
        <v>4952.9049000000005</v>
      </c>
      <c r="AF3269">
        <v>4968.8041999999996</v>
      </c>
      <c r="AG3269">
        <v>4965.5919999999996</v>
      </c>
      <c r="AH3269">
        <v>4939.1535999999996</v>
      </c>
      <c r="AI3269">
        <v>4990.1067999999996</v>
      </c>
      <c r="AJ3269">
        <v>4827.9096</v>
      </c>
      <c r="AK3269">
        <v>4771.0847000000003</v>
      </c>
      <c r="AL3269">
        <v>4728.9380000000001</v>
      </c>
      <c r="AM3269">
        <v>4731.5415999999996</v>
      </c>
      <c r="AN3269">
        <v>4642.0519999999997</v>
      </c>
      <c r="AO3269">
        <v>3918.7638000000002</v>
      </c>
      <c r="AP3269">
        <v>2993.9911999999999</v>
      </c>
      <c r="AQ3269">
        <v>4361.9346999999998</v>
      </c>
      <c r="AR3269">
        <v>5105.3923000000004</v>
      </c>
      <c r="AS3269">
        <v>5095.6767</v>
      </c>
      <c r="AT3269">
        <v>4853.9817999999996</v>
      </c>
      <c r="AU3269">
        <v>61.962499999999999</v>
      </c>
      <c r="AV3269">
        <v>61.258333</v>
      </c>
      <c r="AW3269">
        <v>60.429167</v>
      </c>
      <c r="AX3269">
        <v>59.845832999999999</v>
      </c>
      <c r="AY3269">
        <v>59.125</v>
      </c>
      <c r="AZ3269">
        <v>58.633333</v>
      </c>
      <c r="BA3269">
        <v>58.208333000000003</v>
      </c>
      <c r="BB3269">
        <v>59.570833</v>
      </c>
      <c r="BC3269">
        <v>62.424999999999997</v>
      </c>
      <c r="BD3269">
        <v>66.704166999999998</v>
      </c>
      <c r="BE3269">
        <v>71.55</v>
      </c>
      <c r="BF3269">
        <v>77.229167000000004</v>
      </c>
      <c r="BG3269">
        <v>82.575000000000003</v>
      </c>
      <c r="BH3269">
        <v>86.541667000000004</v>
      </c>
      <c r="BI3269">
        <v>88.174999999999997</v>
      </c>
      <c r="BJ3269">
        <v>87.841667000000001</v>
      </c>
      <c r="BK3269">
        <v>86.783332999999999</v>
      </c>
      <c r="BL3269">
        <v>84.229167000000004</v>
      </c>
      <c r="BM3269">
        <v>80.708332999999996</v>
      </c>
      <c r="BN3269">
        <v>76.587500000000006</v>
      </c>
      <c r="BO3269">
        <v>71.5625</v>
      </c>
      <c r="BP3269">
        <v>66.708332999999996</v>
      </c>
      <c r="BQ3269">
        <v>64.112499999999997</v>
      </c>
      <c r="BR3269">
        <v>62.6875</v>
      </c>
      <c r="BS3269">
        <v>-84.033230000000003</v>
      </c>
      <c r="BT3269">
        <v>-117.4579</v>
      </c>
      <c r="BU3269">
        <v>-179.97319999999999</v>
      </c>
      <c r="BV3269">
        <v>-225.84870000000001</v>
      </c>
      <c r="BW3269">
        <v>-162.1498</v>
      </c>
      <c r="BX3269">
        <v>-4.4059169999999996</v>
      </c>
      <c r="BY3269">
        <v>-58.204419999999999</v>
      </c>
      <c r="BZ3269">
        <v>32.540550000000003</v>
      </c>
      <c r="CA3269">
        <v>72.322310000000002</v>
      </c>
      <c r="CB3269">
        <v>110.5968</v>
      </c>
      <c r="CC3269">
        <v>90.65446</v>
      </c>
      <c r="CD3269">
        <v>89.671620000000004</v>
      </c>
      <c r="CE3269">
        <v>60.27758</v>
      </c>
      <c r="CF3269">
        <v>226.45259999999999</v>
      </c>
      <c r="CG3269">
        <v>247.86750000000001</v>
      </c>
      <c r="CH3269">
        <v>197.8998</v>
      </c>
      <c r="CI3269">
        <v>139.9126</v>
      </c>
      <c r="CJ3269">
        <v>349.10750000000002</v>
      </c>
      <c r="CK3269">
        <v>1144.7329999999999</v>
      </c>
      <c r="CL3269">
        <v>2099.1869999999999</v>
      </c>
      <c r="CM3269">
        <v>700.71680000000003</v>
      </c>
      <c r="CN3269">
        <v>35.897939999999998</v>
      </c>
      <c r="CO3269">
        <v>71.246889999999993</v>
      </c>
      <c r="CP3269">
        <v>332.93020000000001</v>
      </c>
      <c r="CQ3269">
        <v>1736.1369999999999</v>
      </c>
      <c r="CR3269">
        <v>747.53560000000004</v>
      </c>
      <c r="CS3269">
        <v>849.76289999999995</v>
      </c>
      <c r="CT3269">
        <v>878.24699999999996</v>
      </c>
      <c r="CU3269">
        <v>500.80579999999998</v>
      </c>
      <c r="CV3269">
        <v>288.38</v>
      </c>
      <c r="CW3269">
        <v>177.67760000000001</v>
      </c>
      <c r="CX3269">
        <v>166.8081</v>
      </c>
      <c r="CY3269">
        <v>281.03960000000001</v>
      </c>
      <c r="CZ3269">
        <v>472.80610000000001</v>
      </c>
      <c r="DA3269">
        <v>653.58010000000002</v>
      </c>
      <c r="DB3269">
        <v>751.19560000000001</v>
      </c>
      <c r="DC3269">
        <v>759.89859999999999</v>
      </c>
      <c r="DD3269">
        <v>811.10680000000002</v>
      </c>
      <c r="DE3269">
        <v>866.2817</v>
      </c>
      <c r="DF3269">
        <v>1022.221</v>
      </c>
      <c r="DG3269">
        <v>839.57150000000001</v>
      </c>
      <c r="DH3269">
        <v>1017.846</v>
      </c>
      <c r="DI3269">
        <v>872.15499999999997</v>
      </c>
      <c r="DJ3269">
        <v>840.84209999999996</v>
      </c>
      <c r="DK3269">
        <v>941.36839999999995</v>
      </c>
      <c r="DL3269">
        <v>764.48649999999998</v>
      </c>
      <c r="DM3269">
        <v>749.23910000000001</v>
      </c>
      <c r="DN3269">
        <v>743.12630000000001</v>
      </c>
    </row>
    <row r="3270" spans="1:118" hidden="1" x14ac:dyDescent="0.25">
      <c r="A3270" t="str">
        <f t="shared" si="51"/>
        <v>Aggregator-Blue Zone Resources, LLC_All CBP_HE20 Average</v>
      </c>
      <c r="B3270" t="s">
        <v>62</v>
      </c>
      <c r="C3270" t="s">
        <v>261</v>
      </c>
      <c r="D3270" t="s">
        <v>61</v>
      </c>
      <c r="E3270" t="s">
        <v>61</v>
      </c>
      <c r="F3270" t="s">
        <v>262</v>
      </c>
      <c r="G3270" t="s">
        <v>61</v>
      </c>
      <c r="H3270" t="s">
        <v>61</v>
      </c>
      <c r="I3270" t="s">
        <v>61</v>
      </c>
      <c r="J3270" t="s">
        <v>61</v>
      </c>
      <c r="K3270" t="s">
        <v>197</v>
      </c>
      <c r="M3270">
        <v>20</v>
      </c>
      <c r="N3270">
        <v>20</v>
      </c>
      <c r="O3270" t="s">
        <v>325</v>
      </c>
      <c r="P3270">
        <v>4.3125</v>
      </c>
      <c r="Q3270">
        <v>3.375</v>
      </c>
      <c r="R3270">
        <v>1</v>
      </c>
      <c r="S3270">
        <v>0</v>
      </c>
      <c r="T3270">
        <v>1</v>
      </c>
      <c r="U3270">
        <v>1</v>
      </c>
      <c r="V3270">
        <v>1</v>
      </c>
      <c r="W3270">
        <v>1423.8780999999999</v>
      </c>
      <c r="X3270">
        <v>1570.1062999999999</v>
      </c>
      <c r="Y3270">
        <v>1571.4494</v>
      </c>
      <c r="Z3270">
        <v>1570.8207</v>
      </c>
      <c r="AA3270">
        <v>1569.7687000000001</v>
      </c>
      <c r="AB3270">
        <v>1569.3495</v>
      </c>
      <c r="AC3270">
        <v>1571.9811999999999</v>
      </c>
      <c r="AD3270">
        <v>1547.0405000000001</v>
      </c>
      <c r="AE3270">
        <v>1541.8318999999999</v>
      </c>
      <c r="AF3270">
        <v>1509.6614999999999</v>
      </c>
      <c r="AG3270">
        <v>1468.3987</v>
      </c>
      <c r="AH3270">
        <v>1375.8644999999999</v>
      </c>
      <c r="AI3270">
        <v>899.15506000000005</v>
      </c>
      <c r="AJ3270">
        <v>883.15247999999997</v>
      </c>
      <c r="AK3270">
        <v>893.0222</v>
      </c>
      <c r="AL3270">
        <v>920.51615000000004</v>
      </c>
      <c r="AM3270">
        <v>920.86360999999999</v>
      </c>
      <c r="AN3270">
        <v>697.47751000000005</v>
      </c>
      <c r="AO3270">
        <v>541.43544999999995</v>
      </c>
      <c r="AP3270">
        <v>582.87043000000006</v>
      </c>
      <c r="AQ3270">
        <v>666.69457</v>
      </c>
      <c r="AR3270">
        <v>1124.1677999999999</v>
      </c>
      <c r="AS3270">
        <v>1223.2807</v>
      </c>
      <c r="AT3270">
        <v>1220.8085000000001</v>
      </c>
      <c r="AU3270">
        <v>58.002482999999998</v>
      </c>
      <c r="AV3270">
        <v>57.476084999999998</v>
      </c>
      <c r="AW3270">
        <v>57.021518999999998</v>
      </c>
      <c r="AX3270">
        <v>56.757829999999998</v>
      </c>
      <c r="AY3270">
        <v>56.604089000000002</v>
      </c>
      <c r="AZ3270">
        <v>56.492257000000002</v>
      </c>
      <c r="BA3270">
        <v>56.506875000000001</v>
      </c>
      <c r="BB3270">
        <v>56.470511999999999</v>
      </c>
      <c r="BC3270">
        <v>57.697490999999999</v>
      </c>
      <c r="BD3270">
        <v>59.738759000000002</v>
      </c>
      <c r="BE3270">
        <v>62.672283</v>
      </c>
      <c r="BF3270">
        <v>65.308672000000001</v>
      </c>
      <c r="BG3270">
        <v>67.350165000000004</v>
      </c>
      <c r="BH3270">
        <v>68.470181999999994</v>
      </c>
      <c r="BI3270">
        <v>68.695356000000004</v>
      </c>
      <c r="BJ3270">
        <v>68.605581999999998</v>
      </c>
      <c r="BK3270">
        <v>67.851969999999994</v>
      </c>
      <c r="BL3270">
        <v>66.543056000000007</v>
      </c>
      <c r="BM3270">
        <v>64.662552000000005</v>
      </c>
      <c r="BN3270">
        <v>62.512500000000003</v>
      </c>
      <c r="BO3270">
        <v>60.573255000000003</v>
      </c>
      <c r="BP3270">
        <v>59.264653000000003</v>
      </c>
      <c r="BQ3270">
        <v>58.874096999999999</v>
      </c>
      <c r="BR3270">
        <v>58.547448000000003</v>
      </c>
      <c r="BS3270">
        <v>-11.74118</v>
      </c>
      <c r="BT3270">
        <v>-17.307369999999999</v>
      </c>
      <c r="BU3270">
        <v>-19.020869999999999</v>
      </c>
      <c r="BV3270">
        <v>-19.220690000000001</v>
      </c>
      <c r="BW3270">
        <v>-19.406469999999999</v>
      </c>
      <c r="BX3270">
        <v>-27.84233</v>
      </c>
      <c r="BY3270">
        <v>-24.21942</v>
      </c>
      <c r="BZ3270">
        <v>14.04008</v>
      </c>
      <c r="CA3270">
        <v>18.927309999999999</v>
      </c>
      <c r="CB3270">
        <v>38.790030000000002</v>
      </c>
      <c r="CC3270">
        <v>42.774720000000002</v>
      </c>
      <c r="CD3270">
        <v>13.797790000000001</v>
      </c>
      <c r="CE3270">
        <v>45.858600000000003</v>
      </c>
      <c r="CF3270">
        <v>19.57769</v>
      </c>
      <c r="CG3270">
        <v>10.67693</v>
      </c>
      <c r="CH3270">
        <v>3.3972129999999998</v>
      </c>
      <c r="CI3270">
        <v>39.140500000000003</v>
      </c>
      <c r="CJ3270">
        <v>276.02429999999998</v>
      </c>
      <c r="CK3270">
        <v>423.25819999999999</v>
      </c>
      <c r="CL3270">
        <v>384.5797</v>
      </c>
      <c r="CM3270">
        <v>295.3888</v>
      </c>
      <c r="CN3270">
        <v>80.752840000000006</v>
      </c>
      <c r="CO3270">
        <v>18.691649999999999</v>
      </c>
      <c r="CP3270">
        <v>4.3955000000000002</v>
      </c>
      <c r="CQ3270">
        <v>23.751200000000001</v>
      </c>
      <c r="CR3270">
        <v>8.9567010000000007</v>
      </c>
      <c r="CS3270">
        <v>9.9688309999999998</v>
      </c>
      <c r="CT3270">
        <v>9.1819620000000004</v>
      </c>
      <c r="CU3270">
        <v>7.8238490000000001</v>
      </c>
      <c r="CV3270">
        <v>7.1592880000000001</v>
      </c>
      <c r="CW3270">
        <v>8.6408310000000004</v>
      </c>
      <c r="CX3270">
        <v>11.263949999999999</v>
      </c>
      <c r="CY3270">
        <v>18.380649999999999</v>
      </c>
      <c r="CZ3270">
        <v>33.843850000000003</v>
      </c>
      <c r="DA3270">
        <v>55.441510000000001</v>
      </c>
      <c r="DB3270">
        <v>62.706209999999999</v>
      </c>
      <c r="DC3270">
        <v>100.4503</v>
      </c>
      <c r="DD3270">
        <v>106.2088</v>
      </c>
      <c r="DE3270">
        <v>102.1699</v>
      </c>
      <c r="DF3270">
        <v>79.625280000000004</v>
      </c>
      <c r="DG3270">
        <v>86.899699999999996</v>
      </c>
      <c r="DH3270">
        <v>112.209</v>
      </c>
      <c r="DI3270">
        <v>178.9571</v>
      </c>
      <c r="DJ3270">
        <v>114.6358</v>
      </c>
      <c r="DK3270">
        <v>214.33459999999999</v>
      </c>
      <c r="DL3270">
        <v>129.77680000000001</v>
      </c>
      <c r="DM3270">
        <v>58.771610000000003</v>
      </c>
      <c r="DN3270">
        <v>52.923290000000001</v>
      </c>
    </row>
    <row r="3271" spans="1:118" hidden="1" x14ac:dyDescent="0.25">
      <c r="A3271" t="str">
        <f t="shared" si="51"/>
        <v>sublap_id-SLAP_PGST_All CBP_HE20 Average</v>
      </c>
      <c r="B3271" t="s">
        <v>62</v>
      </c>
      <c r="C3271" t="s">
        <v>285</v>
      </c>
      <c r="D3271" t="s">
        <v>61</v>
      </c>
      <c r="E3271" t="s">
        <v>286</v>
      </c>
      <c r="F3271" t="s">
        <v>61</v>
      </c>
      <c r="G3271" t="s">
        <v>61</v>
      </c>
      <c r="H3271" t="s">
        <v>61</v>
      </c>
      <c r="I3271" t="s">
        <v>61</v>
      </c>
      <c r="J3271" t="s">
        <v>61</v>
      </c>
      <c r="K3271" t="s">
        <v>197</v>
      </c>
      <c r="M3271">
        <v>20</v>
      </c>
      <c r="N3271">
        <v>20</v>
      </c>
      <c r="O3271" t="s">
        <v>325</v>
      </c>
      <c r="P3271">
        <v>20.444444659999998</v>
      </c>
      <c r="Q3271">
        <v>19.22222</v>
      </c>
      <c r="R3271">
        <v>1</v>
      </c>
      <c r="S3271">
        <v>1</v>
      </c>
      <c r="T3271">
        <v>0</v>
      </c>
      <c r="U3271">
        <v>1</v>
      </c>
      <c r="V3271">
        <v>1</v>
      </c>
      <c r="W3271">
        <v>701.60338000000002</v>
      </c>
      <c r="X3271">
        <v>666.65980000000002</v>
      </c>
      <c r="Y3271">
        <v>677.78549999999996</v>
      </c>
      <c r="Z3271">
        <v>634.82110999999998</v>
      </c>
      <c r="AA3271">
        <v>620.36086999999998</v>
      </c>
      <c r="AB3271">
        <v>763.923</v>
      </c>
      <c r="AC3271">
        <v>954.52387999999996</v>
      </c>
      <c r="AD3271">
        <v>993.55809999999997</v>
      </c>
      <c r="AE3271">
        <v>1166.2810999999999</v>
      </c>
      <c r="AF3271">
        <v>1237.0616</v>
      </c>
      <c r="AG3271">
        <v>1314.9795999999999</v>
      </c>
      <c r="AH3271">
        <v>1407.86</v>
      </c>
      <c r="AI3271">
        <v>1411.9697000000001</v>
      </c>
      <c r="AJ3271">
        <v>1471.3979999999999</v>
      </c>
      <c r="AK3271">
        <v>1484.3404</v>
      </c>
      <c r="AL3271">
        <v>1419.7344000000001</v>
      </c>
      <c r="AM3271">
        <v>1346.7137</v>
      </c>
      <c r="AN3271">
        <v>1199.6392000000001</v>
      </c>
      <c r="AO3271">
        <v>1090.0573999999999</v>
      </c>
      <c r="AP3271">
        <v>955.55399999999997</v>
      </c>
      <c r="AQ3271">
        <v>1060.5864999999999</v>
      </c>
      <c r="AR3271">
        <v>938.94024999999999</v>
      </c>
      <c r="AS3271">
        <v>862.81516999999997</v>
      </c>
      <c r="AT3271">
        <v>810.43443000000002</v>
      </c>
      <c r="AU3271">
        <v>74.512113999999997</v>
      </c>
      <c r="AV3271">
        <v>72.908520999999993</v>
      </c>
      <c r="AW3271">
        <v>71.609022999999993</v>
      </c>
      <c r="AX3271">
        <v>70.499165000000005</v>
      </c>
      <c r="AY3271">
        <v>69.809106</v>
      </c>
      <c r="AZ3271">
        <v>68.940267000000006</v>
      </c>
      <c r="BA3271">
        <v>68.083123999999998</v>
      </c>
      <c r="BB3271">
        <v>68.846282000000002</v>
      </c>
      <c r="BC3271">
        <v>71.441937999999993</v>
      </c>
      <c r="BD3271">
        <v>75.883459000000002</v>
      </c>
      <c r="BE3271">
        <v>80.644109999999998</v>
      </c>
      <c r="BF3271">
        <v>85.276942000000005</v>
      </c>
      <c r="BG3271">
        <v>89.031745999999998</v>
      </c>
      <c r="BH3271">
        <v>91.565580999999995</v>
      </c>
      <c r="BI3271">
        <v>93.520467999999994</v>
      </c>
      <c r="BJ3271">
        <v>94.723057999999995</v>
      </c>
      <c r="BK3271">
        <v>94.868003000000002</v>
      </c>
      <c r="BL3271">
        <v>93.829573999999994</v>
      </c>
      <c r="BM3271">
        <v>91.762739999999994</v>
      </c>
      <c r="BN3271">
        <v>88.517126000000005</v>
      </c>
      <c r="BO3271">
        <v>83.912698000000006</v>
      </c>
      <c r="BP3271">
        <v>80.066834</v>
      </c>
      <c r="BQ3271">
        <v>77.607352000000006</v>
      </c>
      <c r="BR3271">
        <v>76.048872000000003</v>
      </c>
      <c r="BS3271">
        <v>-12.5318</v>
      </c>
      <c r="BT3271">
        <v>30.396070000000002</v>
      </c>
      <c r="BU3271">
        <v>-7.4286219999999998</v>
      </c>
      <c r="BV3271">
        <v>-4.443886</v>
      </c>
      <c r="BW3271">
        <v>24.097370000000002</v>
      </c>
      <c r="BX3271">
        <v>34.059840000000001</v>
      </c>
      <c r="BY3271">
        <v>-26.527650000000001</v>
      </c>
      <c r="BZ3271">
        <v>-28.456779999999998</v>
      </c>
      <c r="CA3271">
        <v>-16.29318</v>
      </c>
      <c r="CB3271">
        <v>9.2813099999999995</v>
      </c>
      <c r="CC3271">
        <v>-8.3321909999999999</v>
      </c>
      <c r="CD3271">
        <v>-20.04881</v>
      </c>
      <c r="CE3271">
        <v>0.94414730000000002</v>
      </c>
      <c r="CF3271">
        <v>25.126860000000001</v>
      </c>
      <c r="CG3271">
        <v>42.483440000000002</v>
      </c>
      <c r="CH3271">
        <v>57.855820000000001</v>
      </c>
      <c r="CI3271">
        <v>101.4714</v>
      </c>
      <c r="CJ3271">
        <v>142.01650000000001</v>
      </c>
      <c r="CK3271">
        <v>244.34800000000001</v>
      </c>
      <c r="CL3271">
        <v>322.45690000000002</v>
      </c>
      <c r="CM3271">
        <v>107.5265</v>
      </c>
      <c r="CN3271">
        <v>20.908100000000001</v>
      </c>
      <c r="CO3271">
        <v>-18.153749999999999</v>
      </c>
      <c r="CP3271">
        <v>-12.73292</v>
      </c>
      <c r="CQ3271">
        <v>492.65550000000002</v>
      </c>
      <c r="CR3271">
        <v>404.73480000000001</v>
      </c>
      <c r="CS3271">
        <v>390.697</v>
      </c>
      <c r="CT3271">
        <v>315.78559999999999</v>
      </c>
      <c r="CU3271">
        <v>216.1951</v>
      </c>
      <c r="CV3271">
        <v>126.0154</v>
      </c>
      <c r="CW3271">
        <v>68.021370000000005</v>
      </c>
      <c r="CX3271">
        <v>129.11789999999999</v>
      </c>
      <c r="CY3271">
        <v>118.31950000000001</v>
      </c>
      <c r="CZ3271">
        <v>110.4012</v>
      </c>
      <c r="DA3271">
        <v>230.37639999999999</v>
      </c>
      <c r="DB3271">
        <v>327.77820000000003</v>
      </c>
      <c r="DC3271">
        <v>338.57929999999999</v>
      </c>
      <c r="DD3271">
        <v>413.77440000000001</v>
      </c>
      <c r="DE3271">
        <v>375.65570000000002</v>
      </c>
      <c r="DF3271">
        <v>411.27809999999999</v>
      </c>
      <c r="DG3271">
        <v>555.7527</v>
      </c>
      <c r="DH3271">
        <v>270.37720000000002</v>
      </c>
      <c r="DI3271">
        <v>352.77370000000002</v>
      </c>
      <c r="DJ3271">
        <v>427.71850000000001</v>
      </c>
      <c r="DK3271">
        <v>223.44720000000001</v>
      </c>
      <c r="DL3271">
        <v>203.16640000000001</v>
      </c>
      <c r="DM3271">
        <v>281.2602</v>
      </c>
      <c r="DN3271">
        <v>311.66609999999997</v>
      </c>
    </row>
    <row r="3272" spans="1:118" hidden="1" x14ac:dyDescent="0.25">
      <c r="A3272" t="str">
        <f t="shared" si="51"/>
        <v>Size_Grp-200 kW and above_All CBP_HE20 Average</v>
      </c>
      <c r="B3272" t="s">
        <v>62</v>
      </c>
      <c r="C3272" t="s">
        <v>207</v>
      </c>
      <c r="D3272" t="s">
        <v>61</v>
      </c>
      <c r="E3272" t="s">
        <v>61</v>
      </c>
      <c r="F3272" t="s">
        <v>61</v>
      </c>
      <c r="G3272" t="s">
        <v>61</v>
      </c>
      <c r="H3272" t="s">
        <v>61</v>
      </c>
      <c r="I3272" t="s">
        <v>61</v>
      </c>
      <c r="J3272" t="s">
        <v>102</v>
      </c>
      <c r="K3272" t="s">
        <v>197</v>
      </c>
      <c r="M3272">
        <v>20</v>
      </c>
      <c r="N3272">
        <v>20</v>
      </c>
      <c r="O3272" t="s">
        <v>325</v>
      </c>
      <c r="P3272">
        <v>55.879258870000001</v>
      </c>
      <c r="Q3272">
        <v>55.421050000000001</v>
      </c>
      <c r="R3272">
        <v>1</v>
      </c>
      <c r="S3272">
        <v>0</v>
      </c>
      <c r="T3272">
        <v>0</v>
      </c>
      <c r="U3272">
        <v>0</v>
      </c>
      <c r="V3272">
        <v>0</v>
      </c>
      <c r="W3272">
        <v>13550.257</v>
      </c>
      <c r="X3272">
        <v>13265.329</v>
      </c>
      <c r="Y3272">
        <v>13071.124</v>
      </c>
      <c r="Z3272">
        <v>13028.53</v>
      </c>
      <c r="AA3272">
        <v>13069.009</v>
      </c>
      <c r="AB3272">
        <v>13434.446</v>
      </c>
      <c r="AC3272">
        <v>14281.449000000001</v>
      </c>
      <c r="AD3272">
        <v>14850.302</v>
      </c>
      <c r="AE3272">
        <v>15123.369000000001</v>
      </c>
      <c r="AF3272">
        <v>15014.201999999999</v>
      </c>
      <c r="AG3272">
        <v>15378.518</v>
      </c>
      <c r="AH3272">
        <v>16333.617</v>
      </c>
      <c r="AI3272">
        <v>16086.544</v>
      </c>
      <c r="AJ3272">
        <v>16190.684999999999</v>
      </c>
      <c r="AK3272">
        <v>16420.841</v>
      </c>
      <c r="AL3272">
        <v>16506.727999999999</v>
      </c>
      <c r="AM3272">
        <v>16689.821</v>
      </c>
      <c r="AN3272">
        <v>15783.808000000001</v>
      </c>
      <c r="AO3272">
        <v>11370.459000000001</v>
      </c>
      <c r="AP3272">
        <v>9273.3178000000007</v>
      </c>
      <c r="AQ3272">
        <v>12394.17</v>
      </c>
      <c r="AR3272">
        <v>13606.105</v>
      </c>
      <c r="AS3272">
        <v>13659.189</v>
      </c>
      <c r="AT3272">
        <v>13104.226000000001</v>
      </c>
      <c r="AU3272">
        <v>73.101099000000005</v>
      </c>
      <c r="AV3272">
        <v>71.221954999999994</v>
      </c>
      <c r="AW3272">
        <v>69.838971999999998</v>
      </c>
      <c r="AX3272">
        <v>68.408934000000002</v>
      </c>
      <c r="AY3272">
        <v>67.479273000000006</v>
      </c>
      <c r="AZ3272">
        <v>66.183458000000002</v>
      </c>
      <c r="BA3272">
        <v>65.639707999999999</v>
      </c>
      <c r="BB3272">
        <v>65.964575999999994</v>
      </c>
      <c r="BC3272">
        <v>67.797281999999996</v>
      </c>
      <c r="BD3272">
        <v>71.809753000000001</v>
      </c>
      <c r="BE3272">
        <v>76.343681000000004</v>
      </c>
      <c r="BF3272">
        <v>80.518727999999996</v>
      </c>
      <c r="BG3272">
        <v>84.186400000000006</v>
      </c>
      <c r="BH3272">
        <v>87.294616000000005</v>
      </c>
      <c r="BI3272">
        <v>89.998419999999996</v>
      </c>
      <c r="BJ3272">
        <v>91.644647000000006</v>
      </c>
      <c r="BK3272">
        <v>92.309899999999999</v>
      </c>
      <c r="BL3272">
        <v>91.413194000000004</v>
      </c>
      <c r="BM3272">
        <v>89.645521000000002</v>
      </c>
      <c r="BN3272">
        <v>86.630317000000005</v>
      </c>
      <c r="BO3272">
        <v>82.918763999999996</v>
      </c>
      <c r="BP3272">
        <v>79.884165999999993</v>
      </c>
      <c r="BQ3272">
        <v>77.175299999999993</v>
      </c>
      <c r="BR3272">
        <v>74.578115999999994</v>
      </c>
      <c r="BS3272">
        <v>-512.86850000000004</v>
      </c>
      <c r="BT3272">
        <v>38.77373</v>
      </c>
      <c r="BU3272">
        <v>-7.4475800000000003</v>
      </c>
      <c r="BV3272">
        <v>-60.963659999999997</v>
      </c>
      <c r="BW3272">
        <v>-45.364939999999997</v>
      </c>
      <c r="BX3272">
        <v>33.837670000000003</v>
      </c>
      <c r="BY3272">
        <v>2.1830039999999999</v>
      </c>
      <c r="BZ3272">
        <v>27.12482</v>
      </c>
      <c r="CA3272">
        <v>-82.563959999999994</v>
      </c>
      <c r="CB3272">
        <v>0.35870000000000002</v>
      </c>
      <c r="CC3272">
        <v>145.41829999999999</v>
      </c>
      <c r="CD3272">
        <v>-26.50629</v>
      </c>
      <c r="CE3272">
        <v>1.0936410000000001</v>
      </c>
      <c r="CF3272">
        <v>5.6324339999999999</v>
      </c>
      <c r="CG3272">
        <v>-154.357</v>
      </c>
      <c r="CH3272">
        <v>-170.4025</v>
      </c>
      <c r="CI3272">
        <v>-99.769559999999998</v>
      </c>
      <c r="CJ3272">
        <v>1290.9970000000001</v>
      </c>
      <c r="CK3272">
        <v>6104.3829999999998</v>
      </c>
      <c r="CL3272">
        <v>7912.8720000000003</v>
      </c>
      <c r="CM3272">
        <v>3476.3530000000001</v>
      </c>
      <c r="CN3272">
        <v>1201.3040000000001</v>
      </c>
      <c r="CO3272">
        <v>455.62529999999998</v>
      </c>
      <c r="CP3272">
        <v>474.07380000000001</v>
      </c>
      <c r="CQ3272">
        <v>11699.74</v>
      </c>
      <c r="CR3272">
        <v>4695.1689999999999</v>
      </c>
      <c r="CS3272">
        <v>4916.4830000000002</v>
      </c>
      <c r="CT3272">
        <v>4416.9340000000002</v>
      </c>
      <c r="CU3272">
        <v>3651.5010000000002</v>
      </c>
      <c r="CV3272">
        <v>2860.09</v>
      </c>
      <c r="CW3272">
        <v>1918.0260000000001</v>
      </c>
      <c r="CX3272">
        <v>1713.5160000000001</v>
      </c>
      <c r="CY3272">
        <v>3290.4549999999999</v>
      </c>
      <c r="CZ3272">
        <v>3869.9319999999998</v>
      </c>
      <c r="DA3272">
        <v>4977.5309999999999</v>
      </c>
      <c r="DB3272">
        <v>5395.79</v>
      </c>
      <c r="DC3272">
        <v>6333.16</v>
      </c>
      <c r="DD3272">
        <v>6759.7730000000001</v>
      </c>
      <c r="DE3272">
        <v>7637.8310000000001</v>
      </c>
      <c r="DF3272">
        <v>8194.7330000000002</v>
      </c>
      <c r="DG3272">
        <v>8608.9320000000007</v>
      </c>
      <c r="DH3272">
        <v>9856.7839999999997</v>
      </c>
      <c r="DI3272">
        <v>9652.2060000000001</v>
      </c>
      <c r="DJ3272">
        <v>9489.81</v>
      </c>
      <c r="DK3272">
        <v>9833.0229999999992</v>
      </c>
      <c r="DL3272">
        <v>10038.27</v>
      </c>
      <c r="DM3272">
        <v>9983.74</v>
      </c>
      <c r="DN3272">
        <v>9951.0550000000003</v>
      </c>
    </row>
    <row r="3273" spans="1:118" hidden="1" x14ac:dyDescent="0.25">
      <c r="A3273" t="str">
        <f t="shared" si="51"/>
        <v>sublap_id-SLAP_PGSB_All CBP_HE20 Average</v>
      </c>
      <c r="B3273" t="s">
        <v>62</v>
      </c>
      <c r="C3273" t="s">
        <v>281</v>
      </c>
      <c r="D3273" t="s">
        <v>61</v>
      </c>
      <c r="E3273" t="s">
        <v>282</v>
      </c>
      <c r="F3273" t="s">
        <v>61</v>
      </c>
      <c r="G3273" t="s">
        <v>61</v>
      </c>
      <c r="H3273" t="s">
        <v>61</v>
      </c>
      <c r="I3273" t="s">
        <v>61</v>
      </c>
      <c r="J3273" t="s">
        <v>61</v>
      </c>
      <c r="K3273" t="s">
        <v>197</v>
      </c>
      <c r="M3273">
        <v>20</v>
      </c>
      <c r="N3273">
        <v>20</v>
      </c>
      <c r="O3273" t="s">
        <v>325</v>
      </c>
      <c r="P3273">
        <v>47.77777863</v>
      </c>
      <c r="Q3273">
        <v>47.77778</v>
      </c>
      <c r="R3273">
        <v>1</v>
      </c>
      <c r="S3273">
        <v>0</v>
      </c>
      <c r="T3273">
        <v>0</v>
      </c>
      <c r="U3273">
        <v>1</v>
      </c>
      <c r="V3273">
        <v>1</v>
      </c>
      <c r="W3273">
        <v>1299.2873</v>
      </c>
      <c r="X3273">
        <v>1288.6010000000001</v>
      </c>
      <c r="Y3273">
        <v>1251.7194999999999</v>
      </c>
      <c r="Z3273">
        <v>1226.9564</v>
      </c>
      <c r="AA3273">
        <v>1297.0772999999999</v>
      </c>
      <c r="AB3273">
        <v>1399.4305999999999</v>
      </c>
      <c r="AC3273">
        <v>1550.3821</v>
      </c>
      <c r="AD3273">
        <v>1808.2569000000001</v>
      </c>
      <c r="AE3273">
        <v>2192.2107999999998</v>
      </c>
      <c r="AF3273">
        <v>2746.0771</v>
      </c>
      <c r="AG3273">
        <v>3000.8427999999999</v>
      </c>
      <c r="AH3273">
        <v>3474.1221999999998</v>
      </c>
      <c r="AI3273">
        <v>3637.0234</v>
      </c>
      <c r="AJ3273">
        <v>3777.6691999999998</v>
      </c>
      <c r="AK3273">
        <v>3879.0333999999998</v>
      </c>
      <c r="AL3273">
        <v>3943.8960000000002</v>
      </c>
      <c r="AM3273">
        <v>4044.7734</v>
      </c>
      <c r="AN3273">
        <v>4110.7586000000001</v>
      </c>
      <c r="AO3273">
        <v>3832.3060999999998</v>
      </c>
      <c r="AP3273">
        <v>3422.8317000000002</v>
      </c>
      <c r="AQ3273">
        <v>3118.1437999999998</v>
      </c>
      <c r="AR3273">
        <v>2110.6307000000002</v>
      </c>
      <c r="AS3273">
        <v>1560.8679</v>
      </c>
      <c r="AT3273">
        <v>1376.3806999999999</v>
      </c>
      <c r="AU3273">
        <v>63.999442000000002</v>
      </c>
      <c r="AV3273">
        <v>63.334440999999998</v>
      </c>
      <c r="AW3273">
        <v>62.617697999999997</v>
      </c>
      <c r="AX3273">
        <v>62.008426999999998</v>
      </c>
      <c r="AY3273">
        <v>61.618875000000003</v>
      </c>
      <c r="AZ3273">
        <v>61.229322000000003</v>
      </c>
      <c r="BA3273">
        <v>61.057706000000003</v>
      </c>
      <c r="BB3273">
        <v>62.338684000000001</v>
      </c>
      <c r="BC3273">
        <v>64.806055999999998</v>
      </c>
      <c r="BD3273">
        <v>68.348265999999995</v>
      </c>
      <c r="BE3273">
        <v>72.179687000000001</v>
      </c>
      <c r="BF3273">
        <v>75.816136</v>
      </c>
      <c r="BG3273">
        <v>79.312370000000001</v>
      </c>
      <c r="BH3273">
        <v>81.607354999999998</v>
      </c>
      <c r="BI3273">
        <v>82.929902999999996</v>
      </c>
      <c r="BJ3273">
        <v>83.365025000000003</v>
      </c>
      <c r="BK3273">
        <v>82.755264999999994</v>
      </c>
      <c r="BL3273">
        <v>81.061610000000002</v>
      </c>
      <c r="BM3273">
        <v>77.890315999999999</v>
      </c>
      <c r="BN3273">
        <v>74.545371000000003</v>
      </c>
      <c r="BO3273">
        <v>70.782081000000005</v>
      </c>
      <c r="BP3273">
        <v>67.674958000000004</v>
      </c>
      <c r="BQ3273">
        <v>66.027006</v>
      </c>
      <c r="BR3273">
        <v>64.673672999999994</v>
      </c>
      <c r="BS3273">
        <v>-38.630940000000002</v>
      </c>
      <c r="BT3273">
        <v>-19.813389999999998</v>
      </c>
      <c r="BU3273">
        <v>-14.357889999999999</v>
      </c>
      <c r="BV3273">
        <v>-9.6659299999999995</v>
      </c>
      <c r="BW3273">
        <v>32.957329999999999</v>
      </c>
      <c r="BX3273">
        <v>62.776600000000002</v>
      </c>
      <c r="BY3273">
        <v>39.282850000000003</v>
      </c>
      <c r="BZ3273">
        <v>-13.390040000000001</v>
      </c>
      <c r="CA3273">
        <v>-76.445099999999996</v>
      </c>
      <c r="CB3273">
        <v>-47.716349999999998</v>
      </c>
      <c r="CC3273">
        <v>-11.89908</v>
      </c>
      <c r="CD3273">
        <v>-58.075699999999998</v>
      </c>
      <c r="CE3273">
        <v>-12.126289999999999</v>
      </c>
      <c r="CF3273">
        <v>-27.6083</v>
      </c>
      <c r="CG3273">
        <v>-30.23207</v>
      </c>
      <c r="CH3273">
        <v>-38.719189999999998</v>
      </c>
      <c r="CI3273">
        <v>-80.310410000000005</v>
      </c>
      <c r="CJ3273">
        <v>-47.36645</v>
      </c>
      <c r="CK3273">
        <v>249.45509999999999</v>
      </c>
      <c r="CL3273">
        <v>319.95940000000002</v>
      </c>
      <c r="CM3273">
        <v>55.218640000000001</v>
      </c>
      <c r="CN3273">
        <v>28.154050000000002</v>
      </c>
      <c r="CO3273">
        <v>3.367022</v>
      </c>
      <c r="CP3273">
        <v>-19.707730000000002</v>
      </c>
      <c r="CQ3273">
        <v>47.857340000000001</v>
      </c>
      <c r="CR3273">
        <v>26.777270000000001</v>
      </c>
      <c r="CS3273">
        <v>23.73882</v>
      </c>
      <c r="CT3273">
        <v>43.263770000000001</v>
      </c>
      <c r="CU3273">
        <v>99.364170000000001</v>
      </c>
      <c r="CV3273">
        <v>120.63679999999999</v>
      </c>
      <c r="CW3273">
        <v>52.935339999999997</v>
      </c>
      <c r="CX3273">
        <v>77.870310000000003</v>
      </c>
      <c r="CY3273">
        <v>239.74170000000001</v>
      </c>
      <c r="CZ3273">
        <v>112.2435</v>
      </c>
      <c r="DA3273">
        <v>277.69630000000001</v>
      </c>
      <c r="DB3273">
        <v>241.33770000000001</v>
      </c>
      <c r="DC3273">
        <v>227.1326</v>
      </c>
      <c r="DD3273">
        <v>238.24789999999999</v>
      </c>
      <c r="DE3273">
        <v>258.67230000000001</v>
      </c>
      <c r="DF3273">
        <v>254.4134</v>
      </c>
      <c r="DG3273">
        <v>288.69990000000001</v>
      </c>
      <c r="DH3273">
        <v>246.0557</v>
      </c>
      <c r="DI3273">
        <v>233.43549999999999</v>
      </c>
      <c r="DJ3273">
        <v>238.41540000000001</v>
      </c>
      <c r="DK3273">
        <v>297.02289999999999</v>
      </c>
      <c r="DL3273">
        <v>173.89599999999999</v>
      </c>
      <c r="DM3273">
        <v>89.671639999999996</v>
      </c>
      <c r="DN3273">
        <v>63.305810000000001</v>
      </c>
    </row>
    <row r="3274" spans="1:118" hidden="1" x14ac:dyDescent="0.25">
      <c r="A3274" t="str">
        <f t="shared" si="51"/>
        <v>sublap_id-SLAP_PGP2_All CBP_HE20 Average</v>
      </c>
      <c r="B3274" t="s">
        <v>62</v>
      </c>
      <c r="C3274" t="s">
        <v>301</v>
      </c>
      <c r="D3274" t="s">
        <v>61</v>
      </c>
      <c r="E3274" t="s">
        <v>302</v>
      </c>
      <c r="F3274" t="s">
        <v>61</v>
      </c>
      <c r="G3274" t="s">
        <v>61</v>
      </c>
      <c r="H3274" t="s">
        <v>61</v>
      </c>
      <c r="I3274" t="s">
        <v>61</v>
      </c>
      <c r="J3274" t="s">
        <v>61</v>
      </c>
      <c r="K3274" t="s">
        <v>197</v>
      </c>
      <c r="M3274">
        <v>20</v>
      </c>
      <c r="N3274">
        <v>20</v>
      </c>
      <c r="O3274" t="s">
        <v>325</v>
      </c>
      <c r="P3274">
        <v>23.75</v>
      </c>
      <c r="Q3274">
        <v>23.75</v>
      </c>
      <c r="R3274">
        <v>1</v>
      </c>
      <c r="S3274">
        <v>1</v>
      </c>
      <c r="T3274">
        <v>0</v>
      </c>
      <c r="U3274">
        <v>1</v>
      </c>
      <c r="V3274">
        <v>1</v>
      </c>
      <c r="W3274">
        <v>942.68525</v>
      </c>
      <c r="X3274">
        <v>942.63615000000004</v>
      </c>
      <c r="Y3274">
        <v>938.88369</v>
      </c>
      <c r="Z3274">
        <v>930.53967</v>
      </c>
      <c r="AA3274">
        <v>1010.8649</v>
      </c>
      <c r="AB3274">
        <v>1045.3216</v>
      </c>
      <c r="AC3274">
        <v>1141.0921000000001</v>
      </c>
      <c r="AD3274">
        <v>1256.5754999999999</v>
      </c>
      <c r="AE3274">
        <v>1431.2931000000001</v>
      </c>
      <c r="AF3274">
        <v>1374.6836000000001</v>
      </c>
      <c r="AG3274">
        <v>1393.9756</v>
      </c>
      <c r="AH3274">
        <v>1648.0052000000001</v>
      </c>
      <c r="AI3274">
        <v>1675.8871999999999</v>
      </c>
      <c r="AJ3274">
        <v>1562.7398000000001</v>
      </c>
      <c r="AK3274">
        <v>1605.0406</v>
      </c>
      <c r="AL3274">
        <v>1645.1835000000001</v>
      </c>
      <c r="AM3274">
        <v>1676.9657</v>
      </c>
      <c r="AN3274">
        <v>1645.4861000000001</v>
      </c>
      <c r="AO3274">
        <v>1489.0624</v>
      </c>
      <c r="AP3274">
        <v>1262.7044000000001</v>
      </c>
      <c r="AQ3274">
        <v>1144.2684999999999</v>
      </c>
      <c r="AR3274">
        <v>1193.6406999999999</v>
      </c>
      <c r="AS3274">
        <v>1025.5797</v>
      </c>
      <c r="AT3274">
        <v>941.98605999999995</v>
      </c>
      <c r="AU3274">
        <v>62.820861999999998</v>
      </c>
      <c r="AV3274">
        <v>62.920091999999997</v>
      </c>
      <c r="AW3274">
        <v>62.271639999999998</v>
      </c>
      <c r="AX3274">
        <v>61.509309000000002</v>
      </c>
      <c r="AY3274">
        <v>61.143689000000002</v>
      </c>
      <c r="AZ3274">
        <v>60.798752</v>
      </c>
      <c r="BA3274">
        <v>60.760499000000003</v>
      </c>
      <c r="BB3274">
        <v>62.187227</v>
      </c>
      <c r="BC3274">
        <v>64.576446000000004</v>
      </c>
      <c r="BD3274">
        <v>67.777280000000005</v>
      </c>
      <c r="BE3274">
        <v>70.999596999999994</v>
      </c>
      <c r="BF3274">
        <v>73.989144999999994</v>
      </c>
      <c r="BG3274">
        <v>76.686165000000003</v>
      </c>
      <c r="BH3274">
        <v>78.408399000000003</v>
      </c>
      <c r="BI3274">
        <v>79.586670999999996</v>
      </c>
      <c r="BJ3274">
        <v>80.250218000000004</v>
      </c>
      <c r="BK3274">
        <v>80.008820999999998</v>
      </c>
      <c r="BL3274">
        <v>78.281318999999996</v>
      </c>
      <c r="BM3274">
        <v>75.488415000000003</v>
      </c>
      <c r="BN3274">
        <v>72.515566000000007</v>
      </c>
      <c r="BO3274">
        <v>68.947547</v>
      </c>
      <c r="BP3274">
        <v>65.758909000000003</v>
      </c>
      <c r="BQ3274">
        <v>64.215799000000004</v>
      </c>
      <c r="BR3274">
        <v>63.186199999999999</v>
      </c>
      <c r="BS3274">
        <v>-13.413349999999999</v>
      </c>
      <c r="BT3274">
        <v>-7.2664099999999996</v>
      </c>
      <c r="BU3274">
        <v>-10.03792</v>
      </c>
      <c r="BV3274">
        <v>-7.5108870000000003</v>
      </c>
      <c r="BW3274">
        <v>9.9295620000000007</v>
      </c>
      <c r="BX3274">
        <v>-7.1096159999999999</v>
      </c>
      <c r="BY3274">
        <v>-6.9033249999999997</v>
      </c>
      <c r="BZ3274">
        <v>14.25399</v>
      </c>
      <c r="CA3274">
        <v>-21.05442</v>
      </c>
      <c r="CB3274">
        <v>25.409410000000001</v>
      </c>
      <c r="CC3274">
        <v>42.840310000000002</v>
      </c>
      <c r="CD3274">
        <v>-24.609480000000001</v>
      </c>
      <c r="CE3274">
        <v>-6.4839399999999996</v>
      </c>
      <c r="CF3274">
        <v>-35.770099999999999</v>
      </c>
      <c r="CG3274">
        <v>-41.928629999999998</v>
      </c>
      <c r="CH3274">
        <v>-50.258429999999997</v>
      </c>
      <c r="CI3274">
        <v>-66.786209999999997</v>
      </c>
      <c r="CJ3274">
        <v>-46.185130000000001</v>
      </c>
      <c r="CK3274">
        <v>56.286879999999996</v>
      </c>
      <c r="CL3274">
        <v>108.30289999999999</v>
      </c>
      <c r="CM3274">
        <v>-8.674334</v>
      </c>
      <c r="CN3274">
        <v>-15.08699</v>
      </c>
      <c r="CO3274">
        <v>-16.238790000000002</v>
      </c>
      <c r="CP3274">
        <v>-25.008600000000001</v>
      </c>
      <c r="CQ3274">
        <v>32.125590000000003</v>
      </c>
      <c r="CR3274">
        <v>39.304400000000001</v>
      </c>
      <c r="CS3274">
        <v>40.329329999999999</v>
      </c>
      <c r="CT3274">
        <v>37.616129999999998</v>
      </c>
      <c r="CU3274">
        <v>126.0082</v>
      </c>
      <c r="CV3274">
        <v>71.078230000000005</v>
      </c>
      <c r="CW3274">
        <v>31.781420000000001</v>
      </c>
      <c r="CX3274">
        <v>36.745930000000001</v>
      </c>
      <c r="CY3274">
        <v>94.741510000000005</v>
      </c>
      <c r="CZ3274">
        <v>108.85899999999999</v>
      </c>
      <c r="DA3274">
        <v>170.8263</v>
      </c>
      <c r="DB3274">
        <v>220.6874</v>
      </c>
      <c r="DC3274">
        <v>258.33929999999998</v>
      </c>
      <c r="DD3274">
        <v>220.85759999999999</v>
      </c>
      <c r="DE3274">
        <v>231.59049999999999</v>
      </c>
      <c r="DF3274">
        <v>252.36930000000001</v>
      </c>
      <c r="DG3274">
        <v>190.9425</v>
      </c>
      <c r="DH3274">
        <v>178.3886</v>
      </c>
      <c r="DI3274">
        <v>270.08199999999999</v>
      </c>
      <c r="DJ3274">
        <v>256.2079</v>
      </c>
      <c r="DK3274">
        <v>276.22949999999997</v>
      </c>
      <c r="DL3274">
        <v>164.6052</v>
      </c>
      <c r="DM3274">
        <v>62.00508</v>
      </c>
      <c r="DN3274">
        <v>66.141819999999996</v>
      </c>
    </row>
    <row r="3275" spans="1:118" hidden="1" x14ac:dyDescent="0.25">
      <c r="A3275" t="str">
        <f t="shared" si="51"/>
        <v>sublap_id-SLAP_PGKN_All CBP_HE20 Average</v>
      </c>
      <c r="B3275" t="s">
        <v>62</v>
      </c>
      <c r="C3275" t="s">
        <v>279</v>
      </c>
      <c r="D3275" t="s">
        <v>61</v>
      </c>
      <c r="E3275" t="s">
        <v>280</v>
      </c>
      <c r="F3275" t="s">
        <v>61</v>
      </c>
      <c r="G3275" t="s">
        <v>61</v>
      </c>
      <c r="H3275" t="s">
        <v>61</v>
      </c>
      <c r="I3275" t="s">
        <v>61</v>
      </c>
      <c r="J3275" t="s">
        <v>61</v>
      </c>
      <c r="K3275" t="s">
        <v>197</v>
      </c>
      <c r="M3275">
        <v>20</v>
      </c>
      <c r="N3275">
        <v>20</v>
      </c>
      <c r="O3275" t="s">
        <v>325</v>
      </c>
      <c r="P3275">
        <v>19.11111069</v>
      </c>
      <c r="Q3275">
        <v>19.11111</v>
      </c>
      <c r="R3275">
        <v>1</v>
      </c>
      <c r="S3275">
        <v>1</v>
      </c>
      <c r="T3275">
        <v>0</v>
      </c>
      <c r="U3275">
        <v>0</v>
      </c>
      <c r="V3275">
        <v>1</v>
      </c>
      <c r="W3275">
        <v>422.96444000000002</v>
      </c>
      <c r="X3275">
        <v>460.55128000000002</v>
      </c>
      <c r="Y3275">
        <v>463.96821999999997</v>
      </c>
      <c r="Z3275">
        <v>463.63283000000001</v>
      </c>
      <c r="AA3275">
        <v>467.62144000000001</v>
      </c>
      <c r="AB3275">
        <v>514.88743999999997</v>
      </c>
      <c r="AC3275">
        <v>583.97878000000003</v>
      </c>
      <c r="AD3275">
        <v>785.66932999999995</v>
      </c>
      <c r="AE3275">
        <v>840.20966999999996</v>
      </c>
      <c r="AF3275">
        <v>972.66722000000004</v>
      </c>
      <c r="AG3275">
        <v>1060.9912999999999</v>
      </c>
      <c r="AH3275">
        <v>1130.4416000000001</v>
      </c>
      <c r="AI3275">
        <v>1239.2621999999999</v>
      </c>
      <c r="AJ3275">
        <v>1254.9227000000001</v>
      </c>
      <c r="AK3275">
        <v>1301.9464</v>
      </c>
      <c r="AL3275">
        <v>1352.9840999999999</v>
      </c>
      <c r="AM3275">
        <v>1366.335</v>
      </c>
      <c r="AN3275">
        <v>1340.2031999999999</v>
      </c>
      <c r="AO3275">
        <v>1121.2793999999999</v>
      </c>
      <c r="AP3275">
        <v>986.18160999999998</v>
      </c>
      <c r="AQ3275">
        <v>1071.3590999999999</v>
      </c>
      <c r="AR3275">
        <v>732.77355999999997</v>
      </c>
      <c r="AS3275">
        <v>500.82011</v>
      </c>
      <c r="AT3275">
        <v>418.98878000000002</v>
      </c>
      <c r="AU3275">
        <v>89.166667000000004</v>
      </c>
      <c r="AV3275">
        <v>86.666667000000004</v>
      </c>
      <c r="AW3275">
        <v>84.888889000000006</v>
      </c>
      <c r="AX3275">
        <v>82.888889000000006</v>
      </c>
      <c r="AY3275">
        <v>81.222222000000002</v>
      </c>
      <c r="AZ3275">
        <v>80</v>
      </c>
      <c r="BA3275">
        <v>78.888889000000006</v>
      </c>
      <c r="BB3275">
        <v>79.166667000000004</v>
      </c>
      <c r="BC3275">
        <v>82.055555999999996</v>
      </c>
      <c r="BD3275">
        <v>85.666667000000004</v>
      </c>
      <c r="BE3275">
        <v>89.666667000000004</v>
      </c>
      <c r="BF3275">
        <v>92.888889000000006</v>
      </c>
      <c r="BG3275">
        <v>96.166667000000004</v>
      </c>
      <c r="BH3275">
        <v>98.888889000000006</v>
      </c>
      <c r="BI3275">
        <v>101.27778000000001</v>
      </c>
      <c r="BJ3275">
        <v>102.72221999999999</v>
      </c>
      <c r="BK3275">
        <v>103.83333</v>
      </c>
      <c r="BL3275">
        <v>104.33333</v>
      </c>
      <c r="BM3275">
        <v>104.33333</v>
      </c>
      <c r="BN3275">
        <v>102.88889</v>
      </c>
      <c r="BO3275">
        <v>100.38889</v>
      </c>
      <c r="BP3275">
        <v>97.555555999999996</v>
      </c>
      <c r="BQ3275">
        <v>94.611110999999994</v>
      </c>
      <c r="BR3275">
        <v>92</v>
      </c>
      <c r="BS3275">
        <v>-20.162980000000001</v>
      </c>
      <c r="BT3275">
        <v>-17.274470000000001</v>
      </c>
      <c r="BU3275">
        <v>-22.80667</v>
      </c>
      <c r="BV3275">
        <v>-19.952179999999998</v>
      </c>
      <c r="BW3275">
        <v>-33.792459999999998</v>
      </c>
      <c r="BX3275">
        <v>-52.505139999999997</v>
      </c>
      <c r="BY3275">
        <v>-109.9768</v>
      </c>
      <c r="BZ3275">
        <v>34.684170000000002</v>
      </c>
      <c r="CA3275">
        <v>84.071280000000002</v>
      </c>
      <c r="CB3275">
        <v>66.907070000000004</v>
      </c>
      <c r="CC3275">
        <v>93.463380000000001</v>
      </c>
      <c r="CD3275">
        <v>86.349220000000003</v>
      </c>
      <c r="CE3275">
        <v>30.813500000000001</v>
      </c>
      <c r="CF3275">
        <v>58.952080000000002</v>
      </c>
      <c r="CG3275">
        <v>41.464460000000003</v>
      </c>
      <c r="CH3275">
        <v>0.85269600000000001</v>
      </c>
      <c r="CI3275">
        <v>-15.854570000000001</v>
      </c>
      <c r="CJ3275">
        <v>-2.1733380000000002</v>
      </c>
      <c r="CK3275">
        <v>187.029</v>
      </c>
      <c r="CL3275">
        <v>246.59360000000001</v>
      </c>
      <c r="CM3275">
        <v>-30.718699999999998</v>
      </c>
      <c r="CN3275">
        <v>-32.668860000000002</v>
      </c>
      <c r="CO3275">
        <v>-29.1328</v>
      </c>
      <c r="CP3275">
        <v>-27.12311</v>
      </c>
      <c r="CQ3275">
        <v>87.108639999999994</v>
      </c>
      <c r="CR3275">
        <v>86.954849999999993</v>
      </c>
      <c r="CS3275">
        <v>85.447940000000003</v>
      </c>
      <c r="CT3275">
        <v>80.7607</v>
      </c>
      <c r="CU3275">
        <v>59.528709999999997</v>
      </c>
      <c r="CV3275">
        <v>64.630260000000007</v>
      </c>
      <c r="CW3275">
        <v>102.836</v>
      </c>
      <c r="CX3275">
        <v>61.634889999999999</v>
      </c>
      <c r="CY3275">
        <v>69.259339999999995</v>
      </c>
      <c r="CZ3275">
        <v>73.086039999999997</v>
      </c>
      <c r="DA3275">
        <v>83.275999999999996</v>
      </c>
      <c r="DB3275">
        <v>83.523430000000005</v>
      </c>
      <c r="DC3275">
        <v>71.328119999999998</v>
      </c>
      <c r="DD3275">
        <v>67.386489999999995</v>
      </c>
      <c r="DE3275">
        <v>61.883249999999997</v>
      </c>
      <c r="DF3275">
        <v>59.881830000000001</v>
      </c>
      <c r="DG3275">
        <v>57.267380000000003</v>
      </c>
      <c r="DH3275">
        <v>66.900980000000004</v>
      </c>
      <c r="DI3275">
        <v>83.645570000000006</v>
      </c>
      <c r="DJ3275">
        <v>134.98410000000001</v>
      </c>
      <c r="DK3275">
        <v>355.75650000000002</v>
      </c>
      <c r="DL3275">
        <v>269.0496</v>
      </c>
      <c r="DM3275">
        <v>56.195909999999998</v>
      </c>
      <c r="DN3275">
        <v>52.30359</v>
      </c>
    </row>
    <row r="3276" spans="1:118" hidden="1" x14ac:dyDescent="0.25">
      <c r="A3276" t="str">
        <f t="shared" si="51"/>
        <v>sublap_id-SLAP_PGSF_All CBP_HE20 Average</v>
      </c>
      <c r="B3276" t="s">
        <v>62</v>
      </c>
      <c r="C3276" t="s">
        <v>297</v>
      </c>
      <c r="D3276" t="s">
        <v>61</v>
      </c>
      <c r="E3276" t="s">
        <v>298</v>
      </c>
      <c r="F3276" t="s">
        <v>61</v>
      </c>
      <c r="G3276" t="s">
        <v>61</v>
      </c>
      <c r="H3276" t="s">
        <v>61</v>
      </c>
      <c r="I3276" t="s">
        <v>61</v>
      </c>
      <c r="J3276" t="s">
        <v>61</v>
      </c>
      <c r="K3276" t="s">
        <v>197</v>
      </c>
      <c r="M3276">
        <v>20</v>
      </c>
      <c r="N3276">
        <v>20</v>
      </c>
      <c r="O3276" t="s">
        <v>325</v>
      </c>
      <c r="P3276">
        <v>18.666666029999998</v>
      </c>
      <c r="Q3276">
        <v>18.66667</v>
      </c>
      <c r="R3276">
        <v>1</v>
      </c>
      <c r="S3276">
        <v>1</v>
      </c>
      <c r="T3276">
        <v>0</v>
      </c>
      <c r="U3276">
        <v>1</v>
      </c>
      <c r="V3276">
        <v>1</v>
      </c>
      <c r="W3276">
        <v>3411.0475999999999</v>
      </c>
      <c r="X3276">
        <v>3326.5832</v>
      </c>
      <c r="Y3276">
        <v>3317.4562000000001</v>
      </c>
      <c r="Z3276">
        <v>3281.9503</v>
      </c>
      <c r="AA3276">
        <v>3291.7017000000001</v>
      </c>
      <c r="AB3276">
        <v>3437.6878000000002</v>
      </c>
      <c r="AC3276">
        <v>3667.7103000000002</v>
      </c>
      <c r="AD3276">
        <v>4061.3579</v>
      </c>
      <c r="AE3276">
        <v>4616.2819</v>
      </c>
      <c r="AF3276">
        <v>5095.8657000000003</v>
      </c>
      <c r="AG3276">
        <v>5474.2968000000001</v>
      </c>
      <c r="AH3276">
        <v>5951.5159999999996</v>
      </c>
      <c r="AI3276">
        <v>6041.9372999999996</v>
      </c>
      <c r="AJ3276">
        <v>6196.2186000000002</v>
      </c>
      <c r="AK3276">
        <v>6297.5192999999999</v>
      </c>
      <c r="AL3276">
        <v>6334.7259999999997</v>
      </c>
      <c r="AM3276">
        <v>6412.9549999999999</v>
      </c>
      <c r="AN3276">
        <v>6353.5837000000001</v>
      </c>
      <c r="AO3276">
        <v>6094.3567999999996</v>
      </c>
      <c r="AP3276">
        <v>5532.1242000000002</v>
      </c>
      <c r="AQ3276">
        <v>4859.3969999999999</v>
      </c>
      <c r="AR3276">
        <v>4368.8307000000004</v>
      </c>
      <c r="AS3276">
        <v>4066.4638</v>
      </c>
      <c r="AT3276">
        <v>3691.7121999999999</v>
      </c>
      <c r="AU3276">
        <v>56.469048000000001</v>
      </c>
      <c r="AV3276">
        <v>56.025396999999998</v>
      </c>
      <c r="AW3276">
        <v>55.392856999999999</v>
      </c>
      <c r="AX3276">
        <v>55.166666999999997</v>
      </c>
      <c r="AY3276">
        <v>54.864286</v>
      </c>
      <c r="AZ3276">
        <v>54.673810000000003</v>
      </c>
      <c r="BA3276">
        <v>55.099206000000002</v>
      </c>
      <c r="BB3276">
        <v>55.906348999999999</v>
      </c>
      <c r="BC3276">
        <v>57.802380999999997</v>
      </c>
      <c r="BD3276">
        <v>59.484921</v>
      </c>
      <c r="BE3276">
        <v>61.6</v>
      </c>
      <c r="BF3276">
        <v>62.809524000000003</v>
      </c>
      <c r="BG3276">
        <v>63.607937</v>
      </c>
      <c r="BH3276">
        <v>64.142857000000006</v>
      </c>
      <c r="BI3276">
        <v>64.506349</v>
      </c>
      <c r="BJ3276">
        <v>64.481746000000001</v>
      </c>
      <c r="BK3276">
        <v>64.086507999999995</v>
      </c>
      <c r="BL3276">
        <v>63.423810000000003</v>
      </c>
      <c r="BM3276">
        <v>62.203968000000003</v>
      </c>
      <c r="BN3276">
        <v>60.869841000000001</v>
      </c>
      <c r="BO3276">
        <v>59.442062999999997</v>
      </c>
      <c r="BP3276">
        <v>58.287301999999997</v>
      </c>
      <c r="BQ3276">
        <v>57.403967999999999</v>
      </c>
      <c r="BR3276">
        <v>56.830952000000003</v>
      </c>
      <c r="BS3276">
        <v>42.216459999999998</v>
      </c>
      <c r="BT3276">
        <v>35.978459999999998</v>
      </c>
      <c r="BU3276">
        <v>4.686439</v>
      </c>
      <c r="BV3276">
        <v>27.553529999999999</v>
      </c>
      <c r="BW3276">
        <v>36.259909999999998</v>
      </c>
      <c r="BX3276">
        <v>30.262609999999999</v>
      </c>
      <c r="BY3276">
        <v>48.928640000000001</v>
      </c>
      <c r="BZ3276">
        <v>24.555009999999999</v>
      </c>
      <c r="CA3276">
        <v>-77.336590000000001</v>
      </c>
      <c r="CB3276">
        <v>-71.45908</v>
      </c>
      <c r="CC3276">
        <v>-110.17749999999999</v>
      </c>
      <c r="CD3276">
        <v>-164.14089999999999</v>
      </c>
      <c r="CE3276">
        <v>-156.7131</v>
      </c>
      <c r="CF3276">
        <v>-202.16120000000001</v>
      </c>
      <c r="CG3276">
        <v>-218.1823</v>
      </c>
      <c r="CH3276">
        <v>-199.13659999999999</v>
      </c>
      <c r="CI3276">
        <v>-203.4795</v>
      </c>
      <c r="CJ3276">
        <v>-148.29689999999999</v>
      </c>
      <c r="CK3276">
        <v>-52.458129999999997</v>
      </c>
      <c r="CL3276">
        <v>19.62462</v>
      </c>
      <c r="CM3276">
        <v>-35.904989999999998</v>
      </c>
      <c r="CN3276">
        <v>-45.036290000000001</v>
      </c>
      <c r="CO3276">
        <v>-34.827539999999999</v>
      </c>
      <c r="CP3276">
        <v>-3.9118819999999999</v>
      </c>
      <c r="CQ3276">
        <v>639.8229</v>
      </c>
      <c r="CR3276">
        <v>229.54349999999999</v>
      </c>
      <c r="CS3276">
        <v>184.53559999999999</v>
      </c>
      <c r="CT3276">
        <v>120.34780000000001</v>
      </c>
      <c r="CU3276">
        <v>117.0273</v>
      </c>
      <c r="CV3276">
        <v>124.27370000000001</v>
      </c>
      <c r="CW3276">
        <v>83.39264</v>
      </c>
      <c r="CX3276">
        <v>59.693719999999999</v>
      </c>
      <c r="CY3276">
        <v>174.24180000000001</v>
      </c>
      <c r="CZ3276">
        <v>394.44209999999998</v>
      </c>
      <c r="DA3276">
        <v>716.63599999999997</v>
      </c>
      <c r="DB3276">
        <v>1031.932</v>
      </c>
      <c r="DC3276">
        <v>1306.135</v>
      </c>
      <c r="DD3276">
        <v>1596.4549999999999</v>
      </c>
      <c r="DE3276">
        <v>2096.3589999999999</v>
      </c>
      <c r="DF3276">
        <v>2452.4090000000001</v>
      </c>
      <c r="DG3276">
        <v>2751.3739999999998</v>
      </c>
      <c r="DH3276">
        <v>2156.3960000000002</v>
      </c>
      <c r="DI3276">
        <v>2115.2930000000001</v>
      </c>
      <c r="DJ3276">
        <v>1981.451</v>
      </c>
      <c r="DK3276">
        <v>1705.098</v>
      </c>
      <c r="DL3276">
        <v>1530.595</v>
      </c>
      <c r="DM3276">
        <v>964.80579999999998</v>
      </c>
      <c r="DN3276">
        <v>778.38670000000002</v>
      </c>
    </row>
    <row r="3277" spans="1:118" hidden="1" x14ac:dyDescent="0.25">
      <c r="A3277" t="str">
        <f t="shared" si="51"/>
        <v>OtherDR-Yes_All CBP_HE20 Average</v>
      </c>
      <c r="B3277" t="s">
        <v>62</v>
      </c>
      <c r="C3277" t="s">
        <v>324</v>
      </c>
      <c r="D3277" t="s">
        <v>61</v>
      </c>
      <c r="E3277" t="s">
        <v>61</v>
      </c>
      <c r="F3277" t="s">
        <v>61</v>
      </c>
      <c r="G3277" t="s">
        <v>61</v>
      </c>
      <c r="H3277" t="s">
        <v>61</v>
      </c>
      <c r="I3277" t="s">
        <v>98</v>
      </c>
      <c r="J3277" t="s">
        <v>61</v>
      </c>
      <c r="K3277" t="s">
        <v>197</v>
      </c>
      <c r="M3277">
        <v>20</v>
      </c>
      <c r="N3277">
        <v>20</v>
      </c>
      <c r="O3277" t="s">
        <v>325</v>
      </c>
      <c r="P3277">
        <v>4</v>
      </c>
      <c r="Q3277">
        <v>4</v>
      </c>
      <c r="R3277">
        <v>1</v>
      </c>
      <c r="S3277">
        <v>1</v>
      </c>
      <c r="T3277">
        <v>1</v>
      </c>
      <c r="U3277">
        <v>1</v>
      </c>
      <c r="V3277">
        <v>1</v>
      </c>
      <c r="W3277">
        <v>726.4</v>
      </c>
      <c r="X3277">
        <v>690.68667000000005</v>
      </c>
      <c r="Y3277">
        <v>709.36</v>
      </c>
      <c r="Z3277">
        <v>675.05332999999996</v>
      </c>
      <c r="AA3277">
        <v>590.29</v>
      </c>
      <c r="AB3277">
        <v>617.60333000000003</v>
      </c>
      <c r="AC3277">
        <v>577.86</v>
      </c>
      <c r="AD3277">
        <v>564.89</v>
      </c>
      <c r="AE3277">
        <v>548.14332999999999</v>
      </c>
      <c r="AF3277">
        <v>537.86333000000002</v>
      </c>
      <c r="AG3277">
        <v>596.42999999999995</v>
      </c>
      <c r="AH3277">
        <v>579.27332999999999</v>
      </c>
      <c r="AI3277">
        <v>555.27</v>
      </c>
      <c r="AJ3277">
        <v>551.21667000000002</v>
      </c>
      <c r="AK3277">
        <v>571.25</v>
      </c>
      <c r="AL3277">
        <v>540.73667</v>
      </c>
      <c r="AM3277">
        <v>408.29</v>
      </c>
      <c r="AN3277">
        <v>376.02667000000002</v>
      </c>
      <c r="AO3277">
        <v>325.70999999999998</v>
      </c>
      <c r="AP3277">
        <v>375.69666999999998</v>
      </c>
      <c r="AQ3277">
        <v>450.92</v>
      </c>
      <c r="AR3277">
        <v>522.79332999999997</v>
      </c>
      <c r="AS3277">
        <v>675.83667000000003</v>
      </c>
      <c r="AT3277">
        <v>687.15</v>
      </c>
      <c r="AU3277">
        <v>60.35</v>
      </c>
      <c r="AV3277">
        <v>57.433332999999998</v>
      </c>
      <c r="AW3277">
        <v>55.983333000000002</v>
      </c>
      <c r="AX3277">
        <v>55.266666999999998</v>
      </c>
      <c r="AY3277">
        <v>55.266666999999998</v>
      </c>
      <c r="AZ3277">
        <v>54.633333</v>
      </c>
      <c r="BA3277">
        <v>53.091667000000001</v>
      </c>
      <c r="BB3277">
        <v>52.816667000000002</v>
      </c>
      <c r="BC3277">
        <v>52.816667000000002</v>
      </c>
      <c r="BD3277">
        <v>57.591667000000001</v>
      </c>
      <c r="BE3277">
        <v>62.524999999999999</v>
      </c>
      <c r="BF3277">
        <v>66.441666999999995</v>
      </c>
      <c r="BG3277">
        <v>70.366667000000007</v>
      </c>
      <c r="BH3277">
        <v>73.791667000000004</v>
      </c>
      <c r="BI3277">
        <v>76.491667000000007</v>
      </c>
      <c r="BJ3277">
        <v>77.958332999999996</v>
      </c>
      <c r="BK3277">
        <v>78.983333000000002</v>
      </c>
      <c r="BL3277">
        <v>77.991667000000007</v>
      </c>
      <c r="BM3277">
        <v>75.283332999999999</v>
      </c>
      <c r="BN3277">
        <v>72.058333000000005</v>
      </c>
      <c r="BO3277">
        <v>68.741667000000007</v>
      </c>
      <c r="BP3277">
        <v>65.908332999999999</v>
      </c>
      <c r="BQ3277">
        <v>64.333332999999996</v>
      </c>
      <c r="BR3277">
        <v>62.8</v>
      </c>
      <c r="BS3277">
        <v>-42.535899999999998</v>
      </c>
      <c r="BT3277">
        <v>-8.4688079999999992</v>
      </c>
      <c r="BU3277">
        <v>-11.99658</v>
      </c>
      <c r="BV3277">
        <v>-32.472540000000002</v>
      </c>
      <c r="BW3277">
        <v>-14.25475</v>
      </c>
      <c r="BX3277">
        <v>-22.70308</v>
      </c>
      <c r="BY3277">
        <v>-3.2574909999999999</v>
      </c>
      <c r="BZ3277">
        <v>3.6634009999999999</v>
      </c>
      <c r="CA3277">
        <v>11.83441</v>
      </c>
      <c r="CB3277">
        <v>26.608280000000001</v>
      </c>
      <c r="CC3277">
        <v>5.1892149999999999</v>
      </c>
      <c r="CD3277">
        <v>2.982558</v>
      </c>
      <c r="CE3277">
        <v>7.604368</v>
      </c>
      <c r="CF3277">
        <v>-2.419111</v>
      </c>
      <c r="CG3277">
        <v>-23.146339999999999</v>
      </c>
      <c r="CH3277">
        <v>-11.07968</v>
      </c>
      <c r="CI3277">
        <v>46.258920000000003</v>
      </c>
      <c r="CJ3277">
        <v>62.826889999999999</v>
      </c>
      <c r="CK3277">
        <v>125.1339</v>
      </c>
      <c r="CL3277">
        <v>80.536029999999997</v>
      </c>
      <c r="CM3277">
        <v>4.8279370000000004</v>
      </c>
      <c r="CN3277">
        <v>1.3668819999999999</v>
      </c>
      <c r="CO3277">
        <v>-27.200869999999998</v>
      </c>
      <c r="CP3277">
        <v>-25.293230000000001</v>
      </c>
      <c r="CQ3277">
        <v>39.959479999999999</v>
      </c>
      <c r="CR3277">
        <v>85.744889999999998</v>
      </c>
      <c r="CS3277">
        <v>74.758830000000003</v>
      </c>
      <c r="CT3277">
        <v>60.380429999999997</v>
      </c>
      <c r="CU3277">
        <v>37.216949999999997</v>
      </c>
      <c r="CV3277">
        <v>17.043869999999998</v>
      </c>
      <c r="CW3277">
        <v>23.384979999999999</v>
      </c>
      <c r="CX3277">
        <v>36.062260000000002</v>
      </c>
      <c r="CY3277">
        <v>49.103140000000003</v>
      </c>
      <c r="CZ3277">
        <v>59.087879999999998</v>
      </c>
      <c r="DA3277">
        <v>45.581249999999997</v>
      </c>
      <c r="DB3277">
        <v>37.594830000000002</v>
      </c>
      <c r="DC3277">
        <v>44.679029999999997</v>
      </c>
      <c r="DD3277">
        <v>43.523919999999997</v>
      </c>
      <c r="DE3277">
        <v>51.255949999999999</v>
      </c>
      <c r="DF3277">
        <v>35.32479</v>
      </c>
      <c r="DG3277">
        <v>30.5868</v>
      </c>
      <c r="DH3277">
        <v>32.584530000000001</v>
      </c>
      <c r="DI3277">
        <v>253.82419999999999</v>
      </c>
      <c r="DJ3277">
        <v>95.141229999999993</v>
      </c>
      <c r="DK3277">
        <v>96.209180000000003</v>
      </c>
      <c r="DL3277">
        <v>30.923850000000002</v>
      </c>
      <c r="DM3277">
        <v>29.943760000000001</v>
      </c>
      <c r="DN3277">
        <v>34.693980000000003</v>
      </c>
    </row>
    <row r="3278" spans="1:118" hidden="1" x14ac:dyDescent="0.25">
      <c r="A3278" t="str">
        <f t="shared" si="51"/>
        <v>LCA-Kern_All CBP_HE20 Average</v>
      </c>
      <c r="B3278" t="s">
        <v>62</v>
      </c>
      <c r="C3278" t="s">
        <v>210</v>
      </c>
      <c r="D3278" t="s">
        <v>29</v>
      </c>
      <c r="E3278" t="s">
        <v>61</v>
      </c>
      <c r="F3278" t="s">
        <v>61</v>
      </c>
      <c r="G3278" t="s">
        <v>61</v>
      </c>
      <c r="H3278" t="s">
        <v>61</v>
      </c>
      <c r="I3278" t="s">
        <v>61</v>
      </c>
      <c r="J3278" t="s">
        <v>61</v>
      </c>
      <c r="K3278" t="s">
        <v>197</v>
      </c>
      <c r="M3278">
        <v>20</v>
      </c>
      <c r="N3278">
        <v>20</v>
      </c>
      <c r="O3278" t="s">
        <v>325</v>
      </c>
      <c r="P3278" s="24">
        <v>19.11111069</v>
      </c>
      <c r="Q3278">
        <v>19.11111</v>
      </c>
      <c r="R3278">
        <v>1</v>
      </c>
      <c r="S3278">
        <v>1</v>
      </c>
      <c r="T3278">
        <v>0</v>
      </c>
      <c r="U3278">
        <v>0</v>
      </c>
      <c r="V3278">
        <v>1</v>
      </c>
      <c r="W3278">
        <v>422.96444000000002</v>
      </c>
      <c r="X3278">
        <v>460.55128000000002</v>
      </c>
      <c r="Y3278">
        <v>463.96821999999997</v>
      </c>
      <c r="Z3278">
        <v>463.63283000000001</v>
      </c>
      <c r="AA3278">
        <v>467.62144000000001</v>
      </c>
      <c r="AB3278">
        <v>514.88743999999997</v>
      </c>
      <c r="AC3278">
        <v>583.97878000000003</v>
      </c>
      <c r="AD3278">
        <v>785.66932999999995</v>
      </c>
      <c r="AE3278">
        <v>840.20966999999996</v>
      </c>
      <c r="AF3278">
        <v>972.66722000000004</v>
      </c>
      <c r="AG3278">
        <v>1060.9912999999999</v>
      </c>
      <c r="AH3278">
        <v>1130.4416000000001</v>
      </c>
      <c r="AI3278">
        <v>1239.2621999999999</v>
      </c>
      <c r="AJ3278">
        <v>1254.9227000000001</v>
      </c>
      <c r="AK3278">
        <v>1301.9464</v>
      </c>
      <c r="AL3278">
        <v>1352.9840999999999</v>
      </c>
      <c r="AM3278">
        <v>1366.335</v>
      </c>
      <c r="AN3278">
        <v>1340.2031999999999</v>
      </c>
      <c r="AO3278">
        <v>1121.2793999999999</v>
      </c>
      <c r="AP3278">
        <v>986.18160999999998</v>
      </c>
      <c r="AQ3278">
        <v>1071.3590999999999</v>
      </c>
      <c r="AR3278">
        <v>732.77355999999997</v>
      </c>
      <c r="AS3278">
        <v>500.82011</v>
      </c>
      <c r="AT3278">
        <v>418.98878000000002</v>
      </c>
      <c r="AU3278">
        <v>89.166667000000004</v>
      </c>
      <c r="AV3278">
        <v>86.666667000000004</v>
      </c>
      <c r="AW3278">
        <v>84.888889000000006</v>
      </c>
      <c r="AX3278">
        <v>82.888889000000006</v>
      </c>
      <c r="AY3278">
        <v>81.222222000000002</v>
      </c>
      <c r="AZ3278">
        <v>80</v>
      </c>
      <c r="BA3278">
        <v>78.888889000000006</v>
      </c>
      <c r="BB3278">
        <v>79.166667000000004</v>
      </c>
      <c r="BC3278">
        <v>82.055555999999996</v>
      </c>
      <c r="BD3278">
        <v>85.666667000000004</v>
      </c>
      <c r="BE3278">
        <v>89.666667000000004</v>
      </c>
      <c r="BF3278">
        <v>92.888889000000006</v>
      </c>
      <c r="BG3278">
        <v>96.166667000000004</v>
      </c>
      <c r="BH3278">
        <v>98.888889000000006</v>
      </c>
      <c r="BI3278">
        <v>101.27778000000001</v>
      </c>
      <c r="BJ3278">
        <v>102.72221999999999</v>
      </c>
      <c r="BK3278">
        <v>103.83333</v>
      </c>
      <c r="BL3278">
        <v>104.33333</v>
      </c>
      <c r="BM3278">
        <v>104.33333</v>
      </c>
      <c r="BN3278">
        <v>102.88889</v>
      </c>
      <c r="BO3278">
        <v>100.38889</v>
      </c>
      <c r="BP3278">
        <v>97.555555999999996</v>
      </c>
      <c r="BQ3278">
        <v>94.611110999999994</v>
      </c>
      <c r="BR3278">
        <v>92</v>
      </c>
      <c r="BS3278">
        <v>-20.162980000000001</v>
      </c>
      <c r="BT3278">
        <v>-17.274470000000001</v>
      </c>
      <c r="BU3278">
        <v>-22.80667</v>
      </c>
      <c r="BV3278">
        <v>-19.952179999999998</v>
      </c>
      <c r="BW3278">
        <v>-33.792459999999998</v>
      </c>
      <c r="BX3278">
        <v>-52.505139999999997</v>
      </c>
      <c r="BY3278">
        <v>-109.9768</v>
      </c>
      <c r="BZ3278">
        <v>34.684170000000002</v>
      </c>
      <c r="CA3278">
        <v>84.071280000000002</v>
      </c>
      <c r="CB3278">
        <v>66.907070000000004</v>
      </c>
      <c r="CC3278">
        <v>93.463380000000001</v>
      </c>
      <c r="CD3278">
        <v>86.349220000000003</v>
      </c>
      <c r="CE3278">
        <v>30.813500000000001</v>
      </c>
      <c r="CF3278">
        <v>58.952080000000002</v>
      </c>
      <c r="CG3278">
        <v>41.464460000000003</v>
      </c>
      <c r="CH3278">
        <v>0.85269600000000001</v>
      </c>
      <c r="CI3278">
        <v>-15.854570000000001</v>
      </c>
      <c r="CJ3278">
        <v>-2.1733380000000002</v>
      </c>
      <c r="CK3278">
        <v>187.029</v>
      </c>
      <c r="CL3278">
        <v>246.59360000000001</v>
      </c>
      <c r="CM3278">
        <v>-30.718699999999998</v>
      </c>
      <c r="CN3278">
        <v>-32.668860000000002</v>
      </c>
      <c r="CO3278">
        <v>-29.1328</v>
      </c>
      <c r="CP3278">
        <v>-27.12311</v>
      </c>
      <c r="CQ3278">
        <v>87.108639999999994</v>
      </c>
      <c r="CR3278">
        <v>86.954849999999993</v>
      </c>
      <c r="CS3278">
        <v>85.447940000000003</v>
      </c>
      <c r="CT3278">
        <v>80.7607</v>
      </c>
      <c r="CU3278">
        <v>59.528709999999997</v>
      </c>
      <c r="CV3278">
        <v>64.630260000000007</v>
      </c>
      <c r="CW3278">
        <v>102.836</v>
      </c>
      <c r="CX3278">
        <v>61.634889999999999</v>
      </c>
      <c r="CY3278">
        <v>69.259339999999995</v>
      </c>
      <c r="CZ3278">
        <v>73.086039999999997</v>
      </c>
      <c r="DA3278">
        <v>83.275999999999996</v>
      </c>
      <c r="DB3278">
        <v>83.523430000000005</v>
      </c>
      <c r="DC3278">
        <v>71.328119999999998</v>
      </c>
      <c r="DD3278">
        <v>67.386489999999995</v>
      </c>
      <c r="DE3278">
        <v>61.883249999999997</v>
      </c>
      <c r="DF3278">
        <v>59.881830000000001</v>
      </c>
      <c r="DG3278">
        <v>57.267380000000003</v>
      </c>
      <c r="DH3278">
        <v>66.900980000000004</v>
      </c>
      <c r="DI3278">
        <v>83.645570000000006</v>
      </c>
      <c r="DJ3278">
        <v>134.98410000000001</v>
      </c>
      <c r="DK3278">
        <v>355.75650000000002</v>
      </c>
      <c r="DL3278">
        <v>269.0496</v>
      </c>
      <c r="DM3278">
        <v>56.195909999999998</v>
      </c>
      <c r="DN3278">
        <v>52.30359</v>
      </c>
    </row>
    <row r="3279" spans="1:118" hidden="1" x14ac:dyDescent="0.25">
      <c r="A3279" t="str">
        <f t="shared" si="51"/>
        <v>LCA-Northern Coast_All CBP_HE20 Average</v>
      </c>
      <c r="B3279" t="s">
        <v>62</v>
      </c>
      <c r="C3279" t="s">
        <v>222</v>
      </c>
      <c r="D3279" t="s">
        <v>104</v>
      </c>
      <c r="E3279" t="s">
        <v>61</v>
      </c>
      <c r="F3279" t="s">
        <v>61</v>
      </c>
      <c r="G3279" t="s">
        <v>61</v>
      </c>
      <c r="H3279" t="s">
        <v>61</v>
      </c>
      <c r="I3279" t="s">
        <v>61</v>
      </c>
      <c r="J3279" t="s">
        <v>61</v>
      </c>
      <c r="K3279" t="s">
        <v>197</v>
      </c>
      <c r="M3279">
        <v>20</v>
      </c>
      <c r="N3279">
        <v>20</v>
      </c>
      <c r="O3279" t="s">
        <v>325</v>
      </c>
      <c r="P3279" s="24">
        <v>31</v>
      </c>
      <c r="Q3279">
        <v>31</v>
      </c>
      <c r="R3279">
        <v>1</v>
      </c>
      <c r="S3279">
        <v>0</v>
      </c>
      <c r="T3279">
        <v>0</v>
      </c>
      <c r="U3279">
        <v>0</v>
      </c>
      <c r="V3279">
        <v>0</v>
      </c>
      <c r="W3279">
        <v>1656.6591000000001</v>
      </c>
      <c r="X3279">
        <v>1756.2979</v>
      </c>
      <c r="Y3279">
        <v>1689.4280000000001</v>
      </c>
      <c r="Z3279">
        <v>1660.6143999999999</v>
      </c>
      <c r="AA3279">
        <v>1637.78</v>
      </c>
      <c r="AB3279">
        <v>1702.4422</v>
      </c>
      <c r="AC3279">
        <v>2066.6930000000002</v>
      </c>
      <c r="AD3279">
        <v>2385.4841000000001</v>
      </c>
      <c r="AE3279">
        <v>2628.9625999999998</v>
      </c>
      <c r="AF3279">
        <v>2777.2986000000001</v>
      </c>
      <c r="AG3279">
        <v>2977.1246000000001</v>
      </c>
      <c r="AH3279">
        <v>3327.7615000000001</v>
      </c>
      <c r="AI3279">
        <v>3524.7069999999999</v>
      </c>
      <c r="AJ3279">
        <v>3587.9582</v>
      </c>
      <c r="AK3279">
        <v>3675.4717000000001</v>
      </c>
      <c r="AL3279">
        <v>3603.5412000000001</v>
      </c>
      <c r="AM3279">
        <v>3619.9919</v>
      </c>
      <c r="AN3279">
        <v>3686.1941000000002</v>
      </c>
      <c r="AO3279">
        <v>3104.7977000000001</v>
      </c>
      <c r="AP3279">
        <v>2242.4272000000001</v>
      </c>
      <c r="AQ3279">
        <v>2495.3982999999998</v>
      </c>
      <c r="AR3279">
        <v>2202.2583</v>
      </c>
      <c r="AS3279">
        <v>2012.9385</v>
      </c>
      <c r="AT3279">
        <v>1843.3557000000001</v>
      </c>
      <c r="AU3279">
        <v>60.748815999999998</v>
      </c>
      <c r="AV3279">
        <v>60.276164999999999</v>
      </c>
      <c r="AW3279">
        <v>59.425057000000002</v>
      </c>
      <c r="AX3279">
        <v>58.699109</v>
      </c>
      <c r="AY3279">
        <v>57.981614</v>
      </c>
      <c r="AZ3279">
        <v>57.523477999999997</v>
      </c>
      <c r="BA3279">
        <v>57.124039000000003</v>
      </c>
      <c r="BB3279">
        <v>58.852558999999999</v>
      </c>
      <c r="BC3279">
        <v>62.438578999999997</v>
      </c>
      <c r="BD3279">
        <v>67.126508999999999</v>
      </c>
      <c r="BE3279">
        <v>71.996358999999998</v>
      </c>
      <c r="BF3279">
        <v>77.851896999999994</v>
      </c>
      <c r="BG3279">
        <v>82.755589999999998</v>
      </c>
      <c r="BH3279">
        <v>86.186605999999998</v>
      </c>
      <c r="BI3279">
        <v>87.994551000000001</v>
      </c>
      <c r="BJ3279">
        <v>88.366106000000002</v>
      </c>
      <c r="BK3279">
        <v>87.252075000000005</v>
      </c>
      <c r="BL3279">
        <v>84.748714000000007</v>
      </c>
      <c r="BM3279">
        <v>81.033103999999994</v>
      </c>
      <c r="BN3279">
        <v>76.729157000000001</v>
      </c>
      <c r="BO3279">
        <v>71.222408999999999</v>
      </c>
      <c r="BP3279">
        <v>66.087750999999997</v>
      </c>
      <c r="BQ3279">
        <v>63.124777000000002</v>
      </c>
      <c r="BR3279">
        <v>61.470180999999997</v>
      </c>
      <c r="BS3279">
        <v>13.29665</v>
      </c>
      <c r="BT3279">
        <v>-88.111289999999997</v>
      </c>
      <c r="BU3279">
        <v>-125.0605</v>
      </c>
      <c r="BV3279">
        <v>-144.1489</v>
      </c>
      <c r="BW3279">
        <v>-82.818790000000007</v>
      </c>
      <c r="BX3279">
        <v>55.129350000000002</v>
      </c>
      <c r="BY3279">
        <v>51.274180000000001</v>
      </c>
      <c r="BZ3279">
        <v>16.290970000000002</v>
      </c>
      <c r="CA3279">
        <v>-48.741079999999997</v>
      </c>
      <c r="CB3279">
        <v>-37.250819999999997</v>
      </c>
      <c r="CC3279">
        <v>-37.863190000000003</v>
      </c>
      <c r="CD3279">
        <v>-0.95466669999999998</v>
      </c>
      <c r="CE3279">
        <v>-17.01174</v>
      </c>
      <c r="CF3279">
        <v>-1.478156</v>
      </c>
      <c r="CG3279">
        <v>-27.1877</v>
      </c>
      <c r="CH3279">
        <v>12.752179999999999</v>
      </c>
      <c r="CI3279">
        <v>-62.93967</v>
      </c>
      <c r="CJ3279">
        <v>-40.589950000000002</v>
      </c>
      <c r="CK3279">
        <v>451.44040000000001</v>
      </c>
      <c r="CL3279">
        <v>1032.1410000000001</v>
      </c>
      <c r="CM3279">
        <v>234.6549</v>
      </c>
      <c r="CN3279">
        <v>15.27284</v>
      </c>
      <c r="CO3279">
        <v>-42.134659999999997</v>
      </c>
      <c r="CP3279">
        <v>34.412120000000002</v>
      </c>
      <c r="CQ3279">
        <v>759.74630000000002</v>
      </c>
      <c r="CR3279">
        <v>303.88060000000002</v>
      </c>
      <c r="CS3279">
        <v>452.0308</v>
      </c>
      <c r="CT3279">
        <v>480.79660000000001</v>
      </c>
      <c r="CU3279">
        <v>218.7533</v>
      </c>
      <c r="CV3279">
        <v>103.76690000000001</v>
      </c>
      <c r="CW3279">
        <v>95.942999999999998</v>
      </c>
      <c r="CX3279">
        <v>89.696799999999996</v>
      </c>
      <c r="CY3279">
        <v>203.892</v>
      </c>
      <c r="CZ3279">
        <v>159.01580000000001</v>
      </c>
      <c r="DA3279">
        <v>242.4342</v>
      </c>
      <c r="DB3279">
        <v>251.7963</v>
      </c>
      <c r="DC3279">
        <v>307.35649999999998</v>
      </c>
      <c r="DD3279">
        <v>279.5856</v>
      </c>
      <c r="DE3279">
        <v>297.56880000000001</v>
      </c>
      <c r="DF3279">
        <v>311.76490000000001</v>
      </c>
      <c r="DG3279">
        <v>306.92930000000001</v>
      </c>
      <c r="DH3279">
        <v>425.99029999999999</v>
      </c>
      <c r="DI3279">
        <v>421.68560000000002</v>
      </c>
      <c r="DJ3279">
        <v>461.97379999999998</v>
      </c>
      <c r="DK3279">
        <v>524.95230000000004</v>
      </c>
      <c r="DL3279">
        <v>303.0856</v>
      </c>
      <c r="DM3279">
        <v>201.79060000000001</v>
      </c>
      <c r="DN3279">
        <v>147.8135</v>
      </c>
    </row>
    <row r="3280" spans="1:118" hidden="1" x14ac:dyDescent="0.25">
      <c r="A3280" t="str">
        <f t="shared" si="51"/>
        <v>sublap_id-SLAP_PGNB_All CBP_HE20 Average</v>
      </c>
      <c r="B3280" t="s">
        <v>62</v>
      </c>
      <c r="C3280" t="s">
        <v>295</v>
      </c>
      <c r="D3280" t="s">
        <v>61</v>
      </c>
      <c r="E3280" t="s">
        <v>296</v>
      </c>
      <c r="F3280" t="s">
        <v>61</v>
      </c>
      <c r="G3280" t="s">
        <v>61</v>
      </c>
      <c r="H3280" t="s">
        <v>61</v>
      </c>
      <c r="I3280" t="s">
        <v>61</v>
      </c>
      <c r="J3280" t="s">
        <v>61</v>
      </c>
      <c r="K3280" t="s">
        <v>197</v>
      </c>
      <c r="M3280">
        <v>20</v>
      </c>
      <c r="N3280">
        <v>20</v>
      </c>
      <c r="O3280" t="s">
        <v>325</v>
      </c>
      <c r="P3280">
        <v>15.399999619999999</v>
      </c>
      <c r="Q3280">
        <v>15.4</v>
      </c>
      <c r="R3280">
        <v>1</v>
      </c>
      <c r="S3280">
        <v>0</v>
      </c>
      <c r="T3280">
        <v>0</v>
      </c>
      <c r="U3280">
        <v>0</v>
      </c>
      <c r="V3280">
        <v>0</v>
      </c>
      <c r="W3280">
        <v>397.91289999999998</v>
      </c>
      <c r="X3280">
        <v>467.99349999999998</v>
      </c>
      <c r="Y3280">
        <v>439.42759999999998</v>
      </c>
      <c r="Z3280">
        <v>446.64449999999999</v>
      </c>
      <c r="AA3280">
        <v>465.73309999999998</v>
      </c>
      <c r="AB3280">
        <v>436.22109999999998</v>
      </c>
      <c r="AC3280">
        <v>670.02729999999997</v>
      </c>
      <c r="AD3280">
        <v>719.8193</v>
      </c>
      <c r="AE3280">
        <v>870.11659999999995</v>
      </c>
      <c r="AF3280">
        <v>886.51890000000003</v>
      </c>
      <c r="AG3280">
        <v>1007.9308</v>
      </c>
      <c r="AH3280">
        <v>1118.482</v>
      </c>
      <c r="AI3280">
        <v>1219.4747</v>
      </c>
      <c r="AJ3280">
        <v>1225.4843000000001</v>
      </c>
      <c r="AK3280">
        <v>1316.664</v>
      </c>
      <c r="AL3280">
        <v>1320.8083999999999</v>
      </c>
      <c r="AM3280">
        <v>1397.3390999999999</v>
      </c>
      <c r="AN3280">
        <v>1398.5531000000001</v>
      </c>
      <c r="AO3280">
        <v>1273.0150000000001</v>
      </c>
      <c r="AP3280">
        <v>1046.5219999999999</v>
      </c>
      <c r="AQ3280">
        <v>821.94159999999999</v>
      </c>
      <c r="AR3280">
        <v>569.52380000000005</v>
      </c>
      <c r="AS3280">
        <v>473.14420000000001</v>
      </c>
      <c r="AT3280">
        <v>437.65199999999999</v>
      </c>
      <c r="AU3280">
        <v>60.876471000000002</v>
      </c>
      <c r="AV3280">
        <v>59.834313999999999</v>
      </c>
      <c r="AW3280">
        <v>58.926470999999999</v>
      </c>
      <c r="AX3280">
        <v>58.128430999999999</v>
      </c>
      <c r="AY3280">
        <v>57.332352999999998</v>
      </c>
      <c r="AZ3280">
        <v>56.852941000000001</v>
      </c>
      <c r="BA3280">
        <v>56.793137000000002</v>
      </c>
      <c r="BB3280">
        <v>58.806863</v>
      </c>
      <c r="BC3280">
        <v>62.754902000000001</v>
      </c>
      <c r="BD3280">
        <v>67.741175999999996</v>
      </c>
      <c r="BE3280">
        <v>72.328430999999995</v>
      </c>
      <c r="BF3280">
        <v>77.923529000000002</v>
      </c>
      <c r="BG3280">
        <v>82.281373000000002</v>
      </c>
      <c r="BH3280">
        <v>85.050979999999996</v>
      </c>
      <c r="BI3280">
        <v>87.282353000000001</v>
      </c>
      <c r="BJ3280">
        <v>88.731373000000005</v>
      </c>
      <c r="BK3280">
        <v>87.906863000000001</v>
      </c>
      <c r="BL3280">
        <v>85.558824000000001</v>
      </c>
      <c r="BM3280">
        <v>81.780392000000006</v>
      </c>
      <c r="BN3280">
        <v>77.700980000000001</v>
      </c>
      <c r="BO3280">
        <v>72.210784000000004</v>
      </c>
      <c r="BP3280">
        <v>67.272548999999998</v>
      </c>
      <c r="BQ3280">
        <v>64.166667000000004</v>
      </c>
      <c r="BR3280">
        <v>62.144117999999999</v>
      </c>
      <c r="BS3280">
        <v>19.16741</v>
      </c>
      <c r="BT3280">
        <v>-36.731949999999998</v>
      </c>
      <c r="BU3280">
        <v>-8.3802710000000005</v>
      </c>
      <c r="BV3280">
        <v>-3.015253</v>
      </c>
      <c r="BW3280">
        <v>-26.93937</v>
      </c>
      <c r="BX3280">
        <v>25.724029999999999</v>
      </c>
      <c r="BY3280">
        <v>-6.2804929999999999</v>
      </c>
      <c r="BZ3280">
        <v>8.155761</v>
      </c>
      <c r="CA3280">
        <v>-3.8164539999999998</v>
      </c>
      <c r="CB3280">
        <v>-4.8747470000000002</v>
      </c>
      <c r="CC3280">
        <v>-14.317729999999999</v>
      </c>
      <c r="CD3280">
        <v>14.07395</v>
      </c>
      <c r="CE3280">
        <v>3.17292</v>
      </c>
      <c r="CF3280">
        <v>1.783382</v>
      </c>
      <c r="CG3280">
        <v>-36.941659999999999</v>
      </c>
      <c r="CH3280">
        <v>6.8506280000000004</v>
      </c>
      <c r="CI3280">
        <v>-87.111699999999999</v>
      </c>
      <c r="CJ3280">
        <v>-62.621949999999998</v>
      </c>
      <c r="CK3280">
        <v>18.593769999999999</v>
      </c>
      <c r="CL3280">
        <v>101.79900000000001</v>
      </c>
      <c r="CM3280">
        <v>34.475659999999998</v>
      </c>
      <c r="CN3280">
        <v>29.32948</v>
      </c>
      <c r="CO3280">
        <v>13.460929999999999</v>
      </c>
      <c r="CP3280">
        <v>12.27516</v>
      </c>
      <c r="CQ3280">
        <v>121.03749999999999</v>
      </c>
      <c r="CR3280">
        <v>62.045630000000003</v>
      </c>
      <c r="CS3280">
        <v>57.932160000000003</v>
      </c>
      <c r="CT3280">
        <v>41.099179999999997</v>
      </c>
      <c r="CU3280">
        <v>40.990049999999997</v>
      </c>
      <c r="CV3280">
        <v>30.121369999999999</v>
      </c>
      <c r="CW3280">
        <v>26.022290000000002</v>
      </c>
      <c r="CX3280">
        <v>25.480989999999998</v>
      </c>
      <c r="CY3280">
        <v>87.317980000000006</v>
      </c>
      <c r="CZ3280">
        <v>91.866739999999993</v>
      </c>
      <c r="DA3280">
        <v>96.517349999999993</v>
      </c>
      <c r="DB3280">
        <v>143.26689999999999</v>
      </c>
      <c r="DC3280">
        <v>176.42939999999999</v>
      </c>
      <c r="DD3280">
        <v>133.10329999999999</v>
      </c>
      <c r="DE3280">
        <v>190.35579999999999</v>
      </c>
      <c r="DF3280">
        <v>187.85429999999999</v>
      </c>
      <c r="DG3280">
        <v>192.57929999999999</v>
      </c>
      <c r="DH3280">
        <v>250.58840000000001</v>
      </c>
      <c r="DI3280">
        <v>230.68719999999999</v>
      </c>
      <c r="DJ3280">
        <v>168.251</v>
      </c>
      <c r="DK3280">
        <v>159.809</v>
      </c>
      <c r="DL3280">
        <v>86.860500000000002</v>
      </c>
      <c r="DM3280">
        <v>80.085610000000003</v>
      </c>
      <c r="DN3280">
        <v>61.734450000000002</v>
      </c>
    </row>
    <row r="3281" spans="1:118" hidden="1" x14ac:dyDescent="0.25">
      <c r="A3281" t="str">
        <f t="shared" si="51"/>
        <v>sublap_id-SLAP_PGF1_All CBP_HE20 Average</v>
      </c>
      <c r="B3281" t="s">
        <v>62</v>
      </c>
      <c r="C3281" t="s">
        <v>289</v>
      </c>
      <c r="D3281" t="s">
        <v>61</v>
      </c>
      <c r="E3281" t="s">
        <v>290</v>
      </c>
      <c r="F3281" t="s">
        <v>61</v>
      </c>
      <c r="G3281" t="s">
        <v>61</v>
      </c>
      <c r="H3281" t="s">
        <v>61</v>
      </c>
      <c r="I3281" t="s">
        <v>61</v>
      </c>
      <c r="J3281" t="s">
        <v>61</v>
      </c>
      <c r="K3281" t="s">
        <v>197</v>
      </c>
      <c r="M3281">
        <v>20</v>
      </c>
      <c r="N3281">
        <v>20</v>
      </c>
      <c r="O3281" t="s">
        <v>325</v>
      </c>
      <c r="P3281">
        <v>207</v>
      </c>
      <c r="Q3281">
        <v>206</v>
      </c>
      <c r="R3281">
        <v>1</v>
      </c>
      <c r="S3281">
        <v>0</v>
      </c>
      <c r="T3281">
        <v>0</v>
      </c>
      <c r="U3281">
        <v>0</v>
      </c>
      <c r="V3281">
        <v>0</v>
      </c>
      <c r="W3281">
        <v>14372.184999999999</v>
      </c>
      <c r="X3281">
        <v>13275.496999999999</v>
      </c>
      <c r="Y3281">
        <v>13174.62</v>
      </c>
      <c r="Z3281">
        <v>13253.817999999999</v>
      </c>
      <c r="AA3281">
        <v>13260.537</v>
      </c>
      <c r="AB3281">
        <v>13305.313</v>
      </c>
      <c r="AC3281">
        <v>13781.838</v>
      </c>
      <c r="AD3281">
        <v>14757.522999999999</v>
      </c>
      <c r="AE3281">
        <v>15655.74</v>
      </c>
      <c r="AF3281">
        <v>15839.611000000001</v>
      </c>
      <c r="AG3281">
        <v>16104.992</v>
      </c>
      <c r="AH3281">
        <v>16528.039000000001</v>
      </c>
      <c r="AI3281">
        <v>16873.774000000001</v>
      </c>
      <c r="AJ3281">
        <v>16723.083999999999</v>
      </c>
      <c r="AK3281">
        <v>16757.751</v>
      </c>
      <c r="AL3281">
        <v>16945.802</v>
      </c>
      <c r="AM3281">
        <v>16828.968000000001</v>
      </c>
      <c r="AN3281">
        <v>14951.516</v>
      </c>
      <c r="AO3281">
        <v>8420.6741000000002</v>
      </c>
      <c r="AP3281">
        <v>7427.9916000000003</v>
      </c>
      <c r="AQ3281">
        <v>13154.05</v>
      </c>
      <c r="AR3281">
        <v>14129.27</v>
      </c>
      <c r="AS3281">
        <v>13420.849</v>
      </c>
      <c r="AT3281">
        <v>13045.977999999999</v>
      </c>
      <c r="AU3281">
        <v>85.556263999999999</v>
      </c>
      <c r="AV3281">
        <v>83.079960999999997</v>
      </c>
      <c r="AW3281">
        <v>81.597748999999993</v>
      </c>
      <c r="AX3281">
        <v>79.636278000000004</v>
      </c>
      <c r="AY3281">
        <v>78.102480999999997</v>
      </c>
      <c r="AZ3281">
        <v>76.154847000000004</v>
      </c>
      <c r="BA3281">
        <v>75.606391000000002</v>
      </c>
      <c r="BB3281">
        <v>75.551652000000004</v>
      </c>
      <c r="BC3281">
        <v>77.670558999999997</v>
      </c>
      <c r="BD3281">
        <v>81.649151000000003</v>
      </c>
      <c r="BE3281">
        <v>86.355497999999997</v>
      </c>
      <c r="BF3281">
        <v>90.558170000000004</v>
      </c>
      <c r="BG3281">
        <v>94.331048999999993</v>
      </c>
      <c r="BH3281">
        <v>97.746353999999997</v>
      </c>
      <c r="BI3281">
        <v>101.05333</v>
      </c>
      <c r="BJ3281">
        <v>103.03881</v>
      </c>
      <c r="BK3281">
        <v>104.46472</v>
      </c>
      <c r="BL3281">
        <v>104.28740999999999</v>
      </c>
      <c r="BM3281">
        <v>103.36821</v>
      </c>
      <c r="BN3281">
        <v>100.80771</v>
      </c>
      <c r="BO3281">
        <v>97.265112999999999</v>
      </c>
      <c r="BP3281">
        <v>94.347562999999994</v>
      </c>
      <c r="BQ3281">
        <v>90.992574000000005</v>
      </c>
      <c r="BR3281">
        <v>87.357000999999997</v>
      </c>
      <c r="BS3281">
        <v>-1058.0809999999999</v>
      </c>
      <c r="BT3281">
        <v>291.9522</v>
      </c>
      <c r="BU3281">
        <v>229.26499999999999</v>
      </c>
      <c r="BV3281">
        <v>128.52170000000001</v>
      </c>
      <c r="BW3281">
        <v>33.43862</v>
      </c>
      <c r="BX3281">
        <v>194.37029999999999</v>
      </c>
      <c r="BY3281">
        <v>124.6729</v>
      </c>
      <c r="BZ3281">
        <v>-63.504240000000003</v>
      </c>
      <c r="CA3281">
        <v>-228.73939999999999</v>
      </c>
      <c r="CB3281">
        <v>-106.9477</v>
      </c>
      <c r="CC3281">
        <v>-67.476569999999995</v>
      </c>
      <c r="CD3281">
        <v>-247.33619999999999</v>
      </c>
      <c r="CE3281">
        <v>-533.04589999999996</v>
      </c>
      <c r="CF3281">
        <v>-208.66560000000001</v>
      </c>
      <c r="CG3281">
        <v>-98.518159999999995</v>
      </c>
      <c r="CH3281">
        <v>-255.13229999999999</v>
      </c>
      <c r="CI3281">
        <v>83.847279999999998</v>
      </c>
      <c r="CJ3281">
        <v>2216.6109999999999</v>
      </c>
      <c r="CK3281">
        <v>8905.2039999999997</v>
      </c>
      <c r="CL3281">
        <v>9996.4159999999993</v>
      </c>
      <c r="CM3281">
        <v>3926.123</v>
      </c>
      <c r="CN3281">
        <v>1649.056</v>
      </c>
      <c r="CO3281">
        <v>1278.998</v>
      </c>
      <c r="CP3281">
        <v>1180.394</v>
      </c>
      <c r="CQ3281">
        <v>21575.67</v>
      </c>
      <c r="CR3281">
        <v>7328.4650000000001</v>
      </c>
      <c r="CS3281">
        <v>7324.6710000000003</v>
      </c>
      <c r="CT3281">
        <v>6648.44</v>
      </c>
      <c r="CU3281">
        <v>5511.924</v>
      </c>
      <c r="CV3281">
        <v>4450.9160000000002</v>
      </c>
      <c r="CW3281">
        <v>2821.8510000000001</v>
      </c>
      <c r="CX3281">
        <v>2642.1930000000002</v>
      </c>
      <c r="CY3281">
        <v>5039.0200000000004</v>
      </c>
      <c r="CZ3281">
        <v>6401</v>
      </c>
      <c r="DA3281">
        <v>8468.4290000000001</v>
      </c>
      <c r="DB3281">
        <v>9651.3520000000008</v>
      </c>
      <c r="DC3281">
        <v>11514.82</v>
      </c>
      <c r="DD3281">
        <v>12401.46</v>
      </c>
      <c r="DE3281">
        <v>13902.46</v>
      </c>
      <c r="DF3281">
        <v>14687.93</v>
      </c>
      <c r="DG3281">
        <v>14830.5</v>
      </c>
      <c r="DH3281">
        <v>16940.55</v>
      </c>
      <c r="DI3281">
        <v>16959.400000000001</v>
      </c>
      <c r="DJ3281">
        <v>17045.96</v>
      </c>
      <c r="DK3281">
        <v>16157.11</v>
      </c>
      <c r="DL3281">
        <v>17235.330000000002</v>
      </c>
      <c r="DM3281">
        <v>17379.169999999998</v>
      </c>
      <c r="DN3281">
        <v>17412.73</v>
      </c>
    </row>
    <row r="3282" spans="1:118" hidden="1" x14ac:dyDescent="0.25">
      <c r="A3282" t="str">
        <f t="shared" si="51"/>
        <v>Size_Grp-20 to 199.99 kW_All CBP_HE20 Average</v>
      </c>
      <c r="B3282" t="s">
        <v>62</v>
      </c>
      <c r="C3282" t="s">
        <v>201</v>
      </c>
      <c r="D3282" t="s">
        <v>61</v>
      </c>
      <c r="E3282" t="s">
        <v>61</v>
      </c>
      <c r="F3282" t="s">
        <v>61</v>
      </c>
      <c r="G3282" t="s">
        <v>61</v>
      </c>
      <c r="H3282" t="s">
        <v>61</v>
      </c>
      <c r="I3282" t="s">
        <v>61</v>
      </c>
      <c r="J3282" t="s">
        <v>101</v>
      </c>
      <c r="K3282" t="s">
        <v>197</v>
      </c>
      <c r="M3282">
        <v>20</v>
      </c>
      <c r="N3282">
        <v>20</v>
      </c>
      <c r="O3282" t="s">
        <v>325</v>
      </c>
      <c r="P3282">
        <v>274.06478290000001</v>
      </c>
      <c r="Q3282">
        <v>269.22269999999997</v>
      </c>
      <c r="R3282">
        <v>1</v>
      </c>
      <c r="S3282">
        <v>0</v>
      </c>
      <c r="T3282">
        <v>0</v>
      </c>
      <c r="U3282">
        <v>0</v>
      </c>
      <c r="V3282">
        <v>0</v>
      </c>
      <c r="W3282">
        <v>7073.2660999999998</v>
      </c>
      <c r="X3282">
        <v>6337.2358999999997</v>
      </c>
      <c r="Y3282">
        <v>6329.8339999999998</v>
      </c>
      <c r="Z3282">
        <v>6424.0407999999998</v>
      </c>
      <c r="AA3282">
        <v>6508.8415999999997</v>
      </c>
      <c r="AB3282">
        <v>6561.8117000000002</v>
      </c>
      <c r="AC3282">
        <v>6941.1737999999996</v>
      </c>
      <c r="AD3282">
        <v>8272.1093999999994</v>
      </c>
      <c r="AE3282">
        <v>9763.7739000000001</v>
      </c>
      <c r="AF3282">
        <v>11021.637000000001</v>
      </c>
      <c r="AG3282">
        <v>11534.689</v>
      </c>
      <c r="AH3282">
        <v>12068.04</v>
      </c>
      <c r="AI3282">
        <v>12578.289000000001</v>
      </c>
      <c r="AJ3282">
        <v>12754.429</v>
      </c>
      <c r="AK3282">
        <v>12904.575000000001</v>
      </c>
      <c r="AL3282">
        <v>13063.141</v>
      </c>
      <c r="AM3282">
        <v>12862.438</v>
      </c>
      <c r="AN3282">
        <v>11545.709000000001</v>
      </c>
      <c r="AO3282">
        <v>7879.2097000000003</v>
      </c>
      <c r="AP3282">
        <v>7025.6487999999999</v>
      </c>
      <c r="AQ3282">
        <v>8928.3029000000006</v>
      </c>
      <c r="AR3282">
        <v>7900.4602999999997</v>
      </c>
      <c r="AS3282">
        <v>6630.3317999999999</v>
      </c>
      <c r="AT3282">
        <v>6095.7752</v>
      </c>
      <c r="AU3282">
        <v>73.278245999999996</v>
      </c>
      <c r="AV3282">
        <v>71.391907000000003</v>
      </c>
      <c r="AW3282">
        <v>70.010699000000002</v>
      </c>
      <c r="AX3282">
        <v>68.547051999999994</v>
      </c>
      <c r="AY3282">
        <v>67.646811</v>
      </c>
      <c r="AZ3282">
        <v>66.338801000000004</v>
      </c>
      <c r="BA3282">
        <v>65.788428999999994</v>
      </c>
      <c r="BB3282">
        <v>66.188232999999997</v>
      </c>
      <c r="BC3282">
        <v>68.083147999999994</v>
      </c>
      <c r="BD3282">
        <v>72.230635000000007</v>
      </c>
      <c r="BE3282">
        <v>76.892077</v>
      </c>
      <c r="BF3282">
        <v>81.139876999999998</v>
      </c>
      <c r="BG3282">
        <v>84.930053000000001</v>
      </c>
      <c r="BH3282">
        <v>88.145172000000002</v>
      </c>
      <c r="BI3282">
        <v>90.847209000000007</v>
      </c>
      <c r="BJ3282">
        <v>92.385428000000005</v>
      </c>
      <c r="BK3282">
        <v>93.060034000000002</v>
      </c>
      <c r="BL3282">
        <v>92.139200000000002</v>
      </c>
      <c r="BM3282">
        <v>90.277317999999994</v>
      </c>
      <c r="BN3282">
        <v>87.153543999999997</v>
      </c>
      <c r="BO3282">
        <v>83.276895999999994</v>
      </c>
      <c r="BP3282">
        <v>80.135575000000003</v>
      </c>
      <c r="BQ3282">
        <v>77.33475</v>
      </c>
      <c r="BR3282">
        <v>74.715250999999995</v>
      </c>
      <c r="BS3282">
        <v>-606.23800000000006</v>
      </c>
      <c r="BT3282">
        <v>287.97710000000001</v>
      </c>
      <c r="BU3282">
        <v>251.59800000000001</v>
      </c>
      <c r="BV3282">
        <v>170.9341</v>
      </c>
      <c r="BW3282">
        <v>104.65989999999999</v>
      </c>
      <c r="BX3282">
        <v>267.27089999999998</v>
      </c>
      <c r="BY3282">
        <v>167.66130000000001</v>
      </c>
      <c r="BZ3282">
        <v>-64.144800000000004</v>
      </c>
      <c r="CA3282">
        <v>-168.2415</v>
      </c>
      <c r="CB3282">
        <v>-286.9742</v>
      </c>
      <c r="CC3282">
        <v>-321.16480000000001</v>
      </c>
      <c r="CD3282">
        <v>-407.52140000000003</v>
      </c>
      <c r="CE3282">
        <v>-594.42690000000005</v>
      </c>
      <c r="CF3282">
        <v>-404.79320000000001</v>
      </c>
      <c r="CG3282">
        <v>-285.11959999999999</v>
      </c>
      <c r="CH3282">
        <v>-329.50850000000003</v>
      </c>
      <c r="CI3282">
        <v>-30.71724</v>
      </c>
      <c r="CJ3282">
        <v>1205.2339999999999</v>
      </c>
      <c r="CK3282">
        <v>4649.1310000000003</v>
      </c>
      <c r="CL3282">
        <v>4974.2290000000003</v>
      </c>
      <c r="CM3282">
        <v>2208.81</v>
      </c>
      <c r="CN3282">
        <v>1227.298</v>
      </c>
      <c r="CO3282">
        <v>998.62009999999998</v>
      </c>
      <c r="CP3282">
        <v>964.95079999999996</v>
      </c>
      <c r="CQ3282">
        <v>10196.14</v>
      </c>
      <c r="CR3282">
        <v>2932.3629999999998</v>
      </c>
      <c r="CS3282">
        <v>2831.7040000000002</v>
      </c>
      <c r="CT3282">
        <v>2570.1579999999999</v>
      </c>
      <c r="CU3282">
        <v>2104.9879999999998</v>
      </c>
      <c r="CV3282">
        <v>1759.25</v>
      </c>
      <c r="CW3282">
        <v>986.21130000000005</v>
      </c>
      <c r="CX3282">
        <v>979.4633</v>
      </c>
      <c r="CY3282">
        <v>1916.799</v>
      </c>
      <c r="CZ3282">
        <v>2723.835</v>
      </c>
      <c r="DA3282">
        <v>3766.7020000000002</v>
      </c>
      <c r="DB3282">
        <v>4776.085</v>
      </c>
      <c r="DC3282">
        <v>5793.0230000000001</v>
      </c>
      <c r="DD3282">
        <v>6369.1509999999998</v>
      </c>
      <c r="DE3282">
        <v>7041.1970000000001</v>
      </c>
      <c r="DF3282">
        <v>7158.3580000000002</v>
      </c>
      <c r="DG3282">
        <v>7105.5069999999996</v>
      </c>
      <c r="DH3282">
        <v>7299.6850000000004</v>
      </c>
      <c r="DI3282">
        <v>7320.7539999999999</v>
      </c>
      <c r="DJ3282">
        <v>7565.5140000000001</v>
      </c>
      <c r="DK3282">
        <v>7619.1440000000002</v>
      </c>
      <c r="DL3282">
        <v>7675.0379999999996</v>
      </c>
      <c r="DM3282">
        <v>7786.4610000000002</v>
      </c>
      <c r="DN3282">
        <v>7745.6809999999996</v>
      </c>
    </row>
    <row r="3283" spans="1:118" hidden="1" x14ac:dyDescent="0.25">
      <c r="A3283" t="str">
        <f t="shared" si="51"/>
        <v>LCA-Greater Fresno Area_All CBP_HE20 Average</v>
      </c>
      <c r="B3283" t="s">
        <v>62</v>
      </c>
      <c r="C3283" t="s">
        <v>224</v>
      </c>
      <c r="D3283" t="s">
        <v>182</v>
      </c>
      <c r="E3283" t="s">
        <v>61</v>
      </c>
      <c r="F3283" t="s">
        <v>61</v>
      </c>
      <c r="G3283" t="s">
        <v>61</v>
      </c>
      <c r="H3283" t="s">
        <v>61</v>
      </c>
      <c r="I3283" t="s">
        <v>61</v>
      </c>
      <c r="J3283" t="s">
        <v>61</v>
      </c>
      <c r="K3283" t="s">
        <v>197</v>
      </c>
      <c r="M3283">
        <v>20</v>
      </c>
      <c r="N3283">
        <v>20</v>
      </c>
      <c r="O3283" t="s">
        <v>325</v>
      </c>
      <c r="P3283" s="24">
        <v>204.7777786</v>
      </c>
      <c r="Q3283">
        <v>203.77780000000001</v>
      </c>
      <c r="R3283">
        <v>1</v>
      </c>
      <c r="S3283">
        <v>0</v>
      </c>
      <c r="T3283">
        <v>0</v>
      </c>
      <c r="U3283">
        <v>0</v>
      </c>
      <c r="V3283">
        <v>0</v>
      </c>
      <c r="W3283">
        <v>14272.852000000001</v>
      </c>
      <c r="X3283">
        <v>13183.337</v>
      </c>
      <c r="Y3283">
        <v>13083.601000000001</v>
      </c>
      <c r="Z3283">
        <v>13162.101000000001</v>
      </c>
      <c r="AA3283">
        <v>13181.826999999999</v>
      </c>
      <c r="AB3283">
        <v>13221.953</v>
      </c>
      <c r="AC3283">
        <v>13699.701999999999</v>
      </c>
      <c r="AD3283">
        <v>14651.772999999999</v>
      </c>
      <c r="AE3283">
        <v>15469.58</v>
      </c>
      <c r="AF3283">
        <v>15644.805</v>
      </c>
      <c r="AG3283">
        <v>15886.921</v>
      </c>
      <c r="AH3283">
        <v>16303.314</v>
      </c>
      <c r="AI3283">
        <v>16638.866999999998</v>
      </c>
      <c r="AJ3283">
        <v>16481.185000000001</v>
      </c>
      <c r="AK3283">
        <v>16512.142</v>
      </c>
      <c r="AL3283">
        <v>16698.330999999998</v>
      </c>
      <c r="AM3283">
        <v>16579.925999999999</v>
      </c>
      <c r="AN3283">
        <v>14711.517</v>
      </c>
      <c r="AO3283">
        <v>8209.7091999999993</v>
      </c>
      <c r="AP3283">
        <v>7248.7363999999998</v>
      </c>
      <c r="AQ3283">
        <v>12914.004000000001</v>
      </c>
      <c r="AR3283">
        <v>13975.986999999999</v>
      </c>
      <c r="AS3283">
        <v>13317.01</v>
      </c>
      <c r="AT3283">
        <v>12952.123</v>
      </c>
      <c r="AU3283">
        <v>85.545106000000004</v>
      </c>
      <c r="AV3283">
        <v>83.076914000000002</v>
      </c>
      <c r="AW3283">
        <v>81.594868000000005</v>
      </c>
      <c r="AX3283">
        <v>79.627155000000002</v>
      </c>
      <c r="AY3283">
        <v>78.095408000000006</v>
      </c>
      <c r="AZ3283">
        <v>76.141109999999998</v>
      </c>
      <c r="BA3283">
        <v>75.600556999999995</v>
      </c>
      <c r="BB3283">
        <v>75.539241000000004</v>
      </c>
      <c r="BC3283">
        <v>77.648630999999995</v>
      </c>
      <c r="BD3283">
        <v>81.626362</v>
      </c>
      <c r="BE3283">
        <v>86.335553000000004</v>
      </c>
      <c r="BF3283">
        <v>90.542855000000003</v>
      </c>
      <c r="BG3283">
        <v>94.318687999999995</v>
      </c>
      <c r="BH3283">
        <v>97.740916999999996</v>
      </c>
      <c r="BI3283">
        <v>101.05665999999999</v>
      </c>
      <c r="BJ3283">
        <v>103.04866</v>
      </c>
      <c r="BK3283">
        <v>104.47318</v>
      </c>
      <c r="BL3283">
        <v>104.28491</v>
      </c>
      <c r="BM3283">
        <v>103.36484</v>
      </c>
      <c r="BN3283">
        <v>100.79709</v>
      </c>
      <c r="BO3283">
        <v>97.245521999999994</v>
      </c>
      <c r="BP3283">
        <v>94.333023999999995</v>
      </c>
      <c r="BQ3283">
        <v>90.971134000000006</v>
      </c>
      <c r="BR3283">
        <v>87.326285999999996</v>
      </c>
      <c r="BS3283">
        <v>-1049.0129999999999</v>
      </c>
      <c r="BT3283">
        <v>297.06990000000002</v>
      </c>
      <c r="BU3283">
        <v>231.8706</v>
      </c>
      <c r="BV3283">
        <v>134.16820000000001</v>
      </c>
      <c r="BW3283">
        <v>26.081389999999999</v>
      </c>
      <c r="BX3283">
        <v>189.07859999999999</v>
      </c>
      <c r="BY3283">
        <v>120.0775</v>
      </c>
      <c r="BZ3283">
        <v>-61.13223</v>
      </c>
      <c r="CA3283">
        <v>-223.13390000000001</v>
      </c>
      <c r="CB3283">
        <v>-94.966880000000003</v>
      </c>
      <c r="CC3283">
        <v>-48.534260000000003</v>
      </c>
      <c r="CD3283">
        <v>-231.9787</v>
      </c>
      <c r="CE3283">
        <v>-518.92280000000005</v>
      </c>
      <c r="CF3283">
        <v>-194.46469999999999</v>
      </c>
      <c r="CG3283">
        <v>-84.282809999999998</v>
      </c>
      <c r="CH3283">
        <v>-239.85560000000001</v>
      </c>
      <c r="CI3283">
        <v>101.0968</v>
      </c>
      <c r="CJ3283">
        <v>2230.3229999999999</v>
      </c>
      <c r="CK3283">
        <v>8896.1740000000009</v>
      </c>
      <c r="CL3283">
        <v>9963.7119999999995</v>
      </c>
      <c r="CM3283">
        <v>3964.085</v>
      </c>
      <c r="CN3283">
        <v>1657.451</v>
      </c>
      <c r="CO3283">
        <v>1286.0930000000001</v>
      </c>
      <c r="CP3283">
        <v>1188.684</v>
      </c>
      <c r="CQ3283">
        <v>21566.23</v>
      </c>
      <c r="CR3283">
        <v>7326.152</v>
      </c>
      <c r="CS3283">
        <v>7322.08</v>
      </c>
      <c r="CT3283">
        <v>6646.8580000000002</v>
      </c>
      <c r="CU3283">
        <v>5510.4440000000004</v>
      </c>
      <c r="CV3283">
        <v>4449.585</v>
      </c>
      <c r="CW3283">
        <v>2820.5309999999999</v>
      </c>
      <c r="CX3283">
        <v>2640.2620000000002</v>
      </c>
      <c r="CY3283">
        <v>5023.558</v>
      </c>
      <c r="CZ3283">
        <v>6396.5050000000001</v>
      </c>
      <c r="DA3283">
        <v>8465.1319999999996</v>
      </c>
      <c r="DB3283">
        <v>9647.0020000000004</v>
      </c>
      <c r="DC3283">
        <v>11510.57</v>
      </c>
      <c r="DD3283">
        <v>12396.89</v>
      </c>
      <c r="DE3283">
        <v>13898.48</v>
      </c>
      <c r="DF3283">
        <v>14685.06</v>
      </c>
      <c r="DG3283">
        <v>14827.63</v>
      </c>
      <c r="DH3283">
        <v>16938.669999999998</v>
      </c>
      <c r="DI3283">
        <v>16957.689999999999</v>
      </c>
      <c r="DJ3283">
        <v>17039.57</v>
      </c>
      <c r="DK3283">
        <v>16147.64</v>
      </c>
      <c r="DL3283">
        <v>17231.37</v>
      </c>
      <c r="DM3283">
        <v>17377.310000000001</v>
      </c>
      <c r="DN3283">
        <v>17409.64</v>
      </c>
    </row>
    <row r="3284" spans="1:118" hidden="1" x14ac:dyDescent="0.25">
      <c r="A3284" t="str">
        <f t="shared" si="51"/>
        <v>Industry_Type-8. Other_All CBP_HE20 Average</v>
      </c>
      <c r="B3284" t="s">
        <v>62</v>
      </c>
      <c r="C3284" t="s">
        <v>267</v>
      </c>
      <c r="D3284" t="s">
        <v>61</v>
      </c>
      <c r="E3284" t="s">
        <v>61</v>
      </c>
      <c r="F3284" t="s">
        <v>61</v>
      </c>
      <c r="G3284" t="s">
        <v>268</v>
      </c>
      <c r="H3284" t="s">
        <v>61</v>
      </c>
      <c r="I3284" t="s">
        <v>61</v>
      </c>
      <c r="J3284" t="s">
        <v>61</v>
      </c>
      <c r="K3284" t="s">
        <v>197</v>
      </c>
      <c r="M3284">
        <v>20</v>
      </c>
      <c r="N3284">
        <v>20</v>
      </c>
      <c r="O3284" t="s">
        <v>325</v>
      </c>
      <c r="P3284">
        <v>3.2941176890000001</v>
      </c>
      <c r="Q3284">
        <v>3.2941180000000001</v>
      </c>
      <c r="R3284">
        <v>1</v>
      </c>
      <c r="S3284">
        <v>0</v>
      </c>
      <c r="T3284">
        <v>1</v>
      </c>
      <c r="U3284">
        <v>1</v>
      </c>
      <c r="V3284">
        <v>1</v>
      </c>
      <c r="W3284">
        <v>24.131294</v>
      </c>
      <c r="X3284">
        <v>24.186675999999999</v>
      </c>
      <c r="Y3284">
        <v>24.190117999999998</v>
      </c>
      <c r="Z3284">
        <v>23.951529000000001</v>
      </c>
      <c r="AA3284">
        <v>23.882470999999999</v>
      </c>
      <c r="AB3284">
        <v>25.643823999999999</v>
      </c>
      <c r="AC3284">
        <v>39.362765000000003</v>
      </c>
      <c r="AD3284">
        <v>43.134234999999997</v>
      </c>
      <c r="AE3284">
        <v>43.527735</v>
      </c>
      <c r="AF3284">
        <v>43.734569</v>
      </c>
      <c r="AG3284">
        <v>42.332608</v>
      </c>
      <c r="AH3284">
        <v>41.702412000000002</v>
      </c>
      <c r="AI3284">
        <v>39.721058999999997</v>
      </c>
      <c r="AJ3284">
        <v>40.727705999999998</v>
      </c>
      <c r="AK3284">
        <v>41.426794000000001</v>
      </c>
      <c r="AL3284">
        <v>41.425705999999998</v>
      </c>
      <c r="AM3284">
        <v>41.503293999999997</v>
      </c>
      <c r="AN3284">
        <v>42.767529000000003</v>
      </c>
      <c r="AO3284">
        <v>41.365175999999998</v>
      </c>
      <c r="AP3284">
        <v>36.846117999999997</v>
      </c>
      <c r="AQ3284">
        <v>38.130471</v>
      </c>
      <c r="AR3284">
        <v>30.923293999999999</v>
      </c>
      <c r="AS3284">
        <v>26.281587999999999</v>
      </c>
      <c r="AT3284">
        <v>24.416294000000001</v>
      </c>
      <c r="AU3284">
        <v>68.724019999999996</v>
      </c>
      <c r="AV3284">
        <v>66.518136999999996</v>
      </c>
      <c r="AW3284">
        <v>65.245097999999999</v>
      </c>
      <c r="AX3284">
        <v>64.242647000000005</v>
      </c>
      <c r="AY3284">
        <v>63.530391999999999</v>
      </c>
      <c r="AZ3284">
        <v>62.743136999999997</v>
      </c>
      <c r="BA3284">
        <v>61.771569</v>
      </c>
      <c r="BB3284">
        <v>62.454411999999998</v>
      </c>
      <c r="BC3284">
        <v>65.144608000000005</v>
      </c>
      <c r="BD3284">
        <v>70.145588000000004</v>
      </c>
      <c r="BE3284">
        <v>74.727451000000002</v>
      </c>
      <c r="BF3284">
        <v>78.545097999999996</v>
      </c>
      <c r="BG3284">
        <v>82.176471000000006</v>
      </c>
      <c r="BH3284">
        <v>85.447058999999996</v>
      </c>
      <c r="BI3284">
        <v>87.742647000000005</v>
      </c>
      <c r="BJ3284">
        <v>88.814706000000001</v>
      </c>
      <c r="BK3284">
        <v>89.667157000000003</v>
      </c>
      <c r="BL3284">
        <v>89.123039000000006</v>
      </c>
      <c r="BM3284">
        <v>86.870587999999998</v>
      </c>
      <c r="BN3284">
        <v>83.525980000000004</v>
      </c>
      <c r="BO3284">
        <v>79.370587999999998</v>
      </c>
      <c r="BP3284">
        <v>75.322548999999995</v>
      </c>
      <c r="BQ3284">
        <v>72.787255000000002</v>
      </c>
      <c r="BR3284">
        <v>70.865195999999997</v>
      </c>
      <c r="BS3284">
        <v>-1.9835E-3</v>
      </c>
      <c r="BT3284">
        <v>-1.8611699999999998E-2</v>
      </c>
      <c r="BU3284">
        <v>-0.2655226</v>
      </c>
      <c r="BV3284">
        <v>-4.3181200000000003E-2</v>
      </c>
      <c r="BW3284">
        <v>0.58411179999999996</v>
      </c>
      <c r="BX3284">
        <v>0.32407649999999999</v>
      </c>
      <c r="BY3284">
        <v>1.0075670000000001</v>
      </c>
      <c r="BZ3284">
        <v>-1.082557</v>
      </c>
      <c r="CA3284">
        <v>-1.641913</v>
      </c>
      <c r="CB3284">
        <v>0.24926029999999999</v>
      </c>
      <c r="CC3284">
        <v>0.99016919999999997</v>
      </c>
      <c r="CD3284">
        <v>6.0751100000000002E-2</v>
      </c>
      <c r="CE3284">
        <v>8.6621400000000001E-2</v>
      </c>
      <c r="CF3284">
        <v>0.21391499999999999</v>
      </c>
      <c r="CG3284">
        <v>0.58031480000000002</v>
      </c>
      <c r="CH3284">
        <v>0.2576312</v>
      </c>
      <c r="CI3284">
        <v>-0.1103248</v>
      </c>
      <c r="CJ3284">
        <v>-0.26342290000000002</v>
      </c>
      <c r="CK3284">
        <v>-0.417514</v>
      </c>
      <c r="CL3284">
        <v>1.9031</v>
      </c>
      <c r="CM3284">
        <v>-0.62034060000000002</v>
      </c>
      <c r="CN3284">
        <v>-0.2048094</v>
      </c>
      <c r="CO3284">
        <v>-0.44318750000000001</v>
      </c>
      <c r="CP3284">
        <v>1.42901E-2</v>
      </c>
      <c r="CQ3284">
        <v>2.8438999999999999E-2</v>
      </c>
      <c r="CR3284">
        <v>1.0504899999999999E-2</v>
      </c>
      <c r="CS3284">
        <v>8.2810000000000002E-3</v>
      </c>
      <c r="CT3284">
        <v>7.1024E-3</v>
      </c>
      <c r="CU3284">
        <v>1.8513600000000002E-2</v>
      </c>
      <c r="CV3284">
        <v>3.1954000000000003E-2</v>
      </c>
      <c r="CW3284">
        <v>0.60670820000000003</v>
      </c>
      <c r="CX3284">
        <v>0.18423020000000001</v>
      </c>
      <c r="CY3284">
        <v>0.13106719999999999</v>
      </c>
      <c r="CZ3284">
        <v>0.16499130000000001</v>
      </c>
      <c r="DA3284">
        <v>0.84251620000000005</v>
      </c>
      <c r="DB3284">
        <v>0.74908569999999997</v>
      </c>
      <c r="DC3284">
        <v>0.22633629999999999</v>
      </c>
      <c r="DD3284">
        <v>3.9148000000000002E-2</v>
      </c>
      <c r="DE3284">
        <v>4.4500499999999998E-2</v>
      </c>
      <c r="DF3284">
        <v>4.2934699999999999E-2</v>
      </c>
      <c r="DG3284">
        <v>3.7236199999999997E-2</v>
      </c>
      <c r="DH3284">
        <v>3.4097500000000003E-2</v>
      </c>
      <c r="DI3284">
        <v>7.30127E-2</v>
      </c>
      <c r="DJ3284">
        <v>3.2088499999999999E-2</v>
      </c>
      <c r="DK3284">
        <v>3.19078E-2</v>
      </c>
      <c r="DL3284">
        <v>2.3296500000000001E-2</v>
      </c>
      <c r="DM3284">
        <v>1.06169E-2</v>
      </c>
      <c r="DN3284">
        <v>2.42087E-2</v>
      </c>
    </row>
    <row r="3285" spans="1:118" hidden="1" x14ac:dyDescent="0.25">
      <c r="A3285" t="str">
        <f t="shared" si="51"/>
        <v>LCA-Greater Bay Area_All CBP_HE20 Average</v>
      </c>
      <c r="B3285" t="s">
        <v>62</v>
      </c>
      <c r="C3285" t="s">
        <v>209</v>
      </c>
      <c r="D3285" t="s">
        <v>36</v>
      </c>
      <c r="E3285" t="s">
        <v>61</v>
      </c>
      <c r="F3285" t="s">
        <v>61</v>
      </c>
      <c r="G3285" t="s">
        <v>61</v>
      </c>
      <c r="H3285" t="s">
        <v>61</v>
      </c>
      <c r="I3285" t="s">
        <v>61</v>
      </c>
      <c r="J3285" t="s">
        <v>61</v>
      </c>
      <c r="K3285" t="s">
        <v>197</v>
      </c>
      <c r="M3285">
        <v>20</v>
      </c>
      <c r="N3285">
        <v>20</v>
      </c>
      <c r="O3285" t="s">
        <v>325</v>
      </c>
      <c r="P3285" s="24">
        <v>161.37058210000001</v>
      </c>
      <c r="Q3285">
        <v>158.88820000000001</v>
      </c>
      <c r="R3285">
        <v>1</v>
      </c>
      <c r="S3285">
        <v>1</v>
      </c>
      <c r="T3285">
        <v>0</v>
      </c>
      <c r="U3285">
        <v>0</v>
      </c>
      <c r="V3285">
        <v>1</v>
      </c>
      <c r="W3285">
        <v>7694.8437999999996</v>
      </c>
      <c r="X3285">
        <v>7711.7793000000001</v>
      </c>
      <c r="Y3285">
        <v>7605.8145999999997</v>
      </c>
      <c r="Z3285">
        <v>7525.0074000000004</v>
      </c>
      <c r="AA3285">
        <v>7719.7069000000001</v>
      </c>
      <c r="AB3285">
        <v>8175.4031999999997</v>
      </c>
      <c r="AC3285">
        <v>8919.7641000000003</v>
      </c>
      <c r="AD3285">
        <v>10093.751</v>
      </c>
      <c r="AE3285">
        <v>11393.539000000001</v>
      </c>
      <c r="AF3285">
        <v>12638.873</v>
      </c>
      <c r="AG3285">
        <v>13568.329</v>
      </c>
      <c r="AH3285">
        <v>15142.855</v>
      </c>
      <c r="AI3285">
        <v>15182.07</v>
      </c>
      <c r="AJ3285">
        <v>15654.79</v>
      </c>
      <c r="AK3285">
        <v>16039.66</v>
      </c>
      <c r="AL3285">
        <v>16258.726000000001</v>
      </c>
      <c r="AM3285">
        <v>16555.201000000001</v>
      </c>
      <c r="AN3285">
        <v>16362.833000000001</v>
      </c>
      <c r="AO3285">
        <v>15296.661</v>
      </c>
      <c r="AP3285">
        <v>13578.775</v>
      </c>
      <c r="AQ3285">
        <v>12433.601000000001</v>
      </c>
      <c r="AR3285">
        <v>10123.902</v>
      </c>
      <c r="AS3285">
        <v>8570.7636000000002</v>
      </c>
      <c r="AT3285">
        <v>7574.8347000000003</v>
      </c>
      <c r="AU3285">
        <v>62.779066</v>
      </c>
      <c r="AV3285">
        <v>62.184434000000003</v>
      </c>
      <c r="AW3285">
        <v>61.251494999999998</v>
      </c>
      <c r="AX3285">
        <v>60.477652999999997</v>
      </c>
      <c r="AY3285">
        <v>60.043345000000002</v>
      </c>
      <c r="AZ3285">
        <v>59.673057</v>
      </c>
      <c r="BA3285">
        <v>59.569854999999997</v>
      </c>
      <c r="BB3285">
        <v>60.894554999999997</v>
      </c>
      <c r="BC3285">
        <v>63.689061000000002</v>
      </c>
      <c r="BD3285">
        <v>67.227202000000005</v>
      </c>
      <c r="BE3285">
        <v>70.855779999999996</v>
      </c>
      <c r="BF3285">
        <v>74.007802999999996</v>
      </c>
      <c r="BG3285">
        <v>76.942621000000003</v>
      </c>
      <c r="BH3285">
        <v>79.045342000000005</v>
      </c>
      <c r="BI3285">
        <v>80.547617000000002</v>
      </c>
      <c r="BJ3285">
        <v>81.279905999999997</v>
      </c>
      <c r="BK3285">
        <v>81.059478999999996</v>
      </c>
      <c r="BL3285">
        <v>79.715933000000007</v>
      </c>
      <c r="BM3285">
        <v>77.072433000000004</v>
      </c>
      <c r="BN3285">
        <v>73.653739999999999</v>
      </c>
      <c r="BO3285">
        <v>69.836062999999996</v>
      </c>
      <c r="BP3285">
        <v>66.645735000000002</v>
      </c>
      <c r="BQ3285">
        <v>64.872175999999996</v>
      </c>
      <c r="BR3285">
        <v>63.524639999999998</v>
      </c>
      <c r="BS3285">
        <v>-57.158549999999998</v>
      </c>
      <c r="BT3285">
        <v>19.087569999999999</v>
      </c>
      <c r="BU3285">
        <v>11.29233</v>
      </c>
      <c r="BV3285">
        <v>67.63185</v>
      </c>
      <c r="BW3285">
        <v>134.59389999999999</v>
      </c>
      <c r="BX3285">
        <v>115.7051</v>
      </c>
      <c r="BY3285">
        <v>113.95869999999999</v>
      </c>
      <c r="BZ3285">
        <v>0.36376940000000002</v>
      </c>
      <c r="CA3285">
        <v>-177.77869999999999</v>
      </c>
      <c r="CB3285">
        <v>-187.23949999999999</v>
      </c>
      <c r="CC3285">
        <v>-191.66890000000001</v>
      </c>
      <c r="CD3285">
        <v>-407.9221</v>
      </c>
      <c r="CE3285">
        <v>-284.68180000000001</v>
      </c>
      <c r="CF3285">
        <v>-364.87849999999997</v>
      </c>
      <c r="CG3285">
        <v>-440.13760000000002</v>
      </c>
      <c r="CH3285">
        <v>-422.35860000000002</v>
      </c>
      <c r="CI3285">
        <v>-493.84550000000002</v>
      </c>
      <c r="CJ3285">
        <v>-123.50620000000001</v>
      </c>
      <c r="CK3285">
        <v>849.34140000000002</v>
      </c>
      <c r="CL3285">
        <v>1357.414</v>
      </c>
      <c r="CM3285">
        <v>341.97480000000002</v>
      </c>
      <c r="CN3285">
        <v>118.07389999999999</v>
      </c>
      <c r="CO3285">
        <v>47.906550000000003</v>
      </c>
      <c r="CP3285">
        <v>211.30099999999999</v>
      </c>
      <c r="CQ3285">
        <v>1016.278</v>
      </c>
      <c r="CR3285">
        <v>399.53629999999998</v>
      </c>
      <c r="CS3285">
        <v>315.52600000000001</v>
      </c>
      <c r="CT3285">
        <v>262.58199999999999</v>
      </c>
      <c r="CU3285">
        <v>369.50729999999999</v>
      </c>
      <c r="CV3285">
        <v>425.49529999999999</v>
      </c>
      <c r="CW3285">
        <v>255.29329999999999</v>
      </c>
      <c r="CX3285">
        <v>220.0444</v>
      </c>
      <c r="CY3285">
        <v>542.86670000000004</v>
      </c>
      <c r="CZ3285">
        <v>728.88689999999997</v>
      </c>
      <c r="DA3285">
        <v>1475.45</v>
      </c>
      <c r="DB3285">
        <v>1668.9179999999999</v>
      </c>
      <c r="DC3285">
        <v>1795.3140000000001</v>
      </c>
      <c r="DD3285">
        <v>2064.19</v>
      </c>
      <c r="DE3285">
        <v>2515.2930000000001</v>
      </c>
      <c r="DF3285">
        <v>2859.37</v>
      </c>
      <c r="DG3285">
        <v>3141.8359999999998</v>
      </c>
      <c r="DH3285">
        <v>2655.7930000000001</v>
      </c>
      <c r="DI3285">
        <v>2757.848</v>
      </c>
      <c r="DJ3285">
        <v>2636.35</v>
      </c>
      <c r="DK3285">
        <v>2626.8420000000001</v>
      </c>
      <c r="DL3285">
        <v>2157.7779999999998</v>
      </c>
      <c r="DM3285">
        <v>1283.1579999999999</v>
      </c>
      <c r="DN3285">
        <v>1045.1010000000001</v>
      </c>
    </row>
    <row r="3286" spans="1:118" hidden="1" x14ac:dyDescent="0.25">
      <c r="A3286" t="str">
        <f t="shared" si="51"/>
        <v>LCA-Sierra_All CBP_HE20 Average</v>
      </c>
      <c r="B3286" t="s">
        <v>62</v>
      </c>
      <c r="C3286" t="s">
        <v>206</v>
      </c>
      <c r="D3286" t="s">
        <v>34</v>
      </c>
      <c r="E3286" t="s">
        <v>61</v>
      </c>
      <c r="F3286" t="s">
        <v>61</v>
      </c>
      <c r="G3286" t="s">
        <v>61</v>
      </c>
      <c r="H3286" t="s">
        <v>61</v>
      </c>
      <c r="I3286" t="s">
        <v>61</v>
      </c>
      <c r="J3286" t="s">
        <v>61</v>
      </c>
      <c r="K3286" t="s">
        <v>197</v>
      </c>
      <c r="M3286">
        <v>20</v>
      </c>
      <c r="N3286">
        <v>20</v>
      </c>
      <c r="O3286" t="s">
        <v>325</v>
      </c>
      <c r="P3286" s="24">
        <v>23.6875</v>
      </c>
      <c r="Q3286">
        <v>23.125</v>
      </c>
      <c r="R3286">
        <v>1</v>
      </c>
      <c r="S3286">
        <v>1</v>
      </c>
      <c r="T3286">
        <v>0</v>
      </c>
      <c r="U3286">
        <v>1</v>
      </c>
      <c r="V3286">
        <v>1</v>
      </c>
      <c r="W3286">
        <v>772.10720000000003</v>
      </c>
      <c r="X3286">
        <v>730.49292000000003</v>
      </c>
      <c r="Y3286">
        <v>714.93628000000001</v>
      </c>
      <c r="Z3286">
        <v>700.12516000000005</v>
      </c>
      <c r="AA3286">
        <v>678.18457999999998</v>
      </c>
      <c r="AB3286">
        <v>700.83563000000004</v>
      </c>
      <c r="AC3286">
        <v>732.87841000000003</v>
      </c>
      <c r="AD3286">
        <v>804.49809000000005</v>
      </c>
      <c r="AE3286">
        <v>949.62478999999996</v>
      </c>
      <c r="AF3286">
        <v>1000.766</v>
      </c>
      <c r="AG3286">
        <v>1038.3264999999999</v>
      </c>
      <c r="AH3286">
        <v>1054.5871999999999</v>
      </c>
      <c r="AI3286">
        <v>1110.7458999999999</v>
      </c>
      <c r="AJ3286">
        <v>1144.636</v>
      </c>
      <c r="AK3286">
        <v>1175.3300999999999</v>
      </c>
      <c r="AL3286">
        <v>1193.2437</v>
      </c>
      <c r="AM3286">
        <v>1184.2747999999999</v>
      </c>
      <c r="AN3286">
        <v>1167.7760000000001</v>
      </c>
      <c r="AO3286">
        <v>1129.2299</v>
      </c>
      <c r="AP3286">
        <v>1111.9949999999999</v>
      </c>
      <c r="AQ3286">
        <v>1110.3767</v>
      </c>
      <c r="AR3286">
        <v>978.20932000000005</v>
      </c>
      <c r="AS3286">
        <v>874.14639999999997</v>
      </c>
      <c r="AT3286">
        <v>792.13400000000001</v>
      </c>
      <c r="AU3286">
        <v>67.969330999999997</v>
      </c>
      <c r="AV3286">
        <v>65.539120999999994</v>
      </c>
      <c r="AW3286">
        <v>64.139304999999993</v>
      </c>
      <c r="AX3286">
        <v>63.196824999999997</v>
      </c>
      <c r="AY3286">
        <v>62.407127000000003</v>
      </c>
      <c r="AZ3286">
        <v>61.363750000000003</v>
      </c>
      <c r="BA3286">
        <v>60.444259000000002</v>
      </c>
      <c r="BB3286">
        <v>61.662880000000001</v>
      </c>
      <c r="BC3286">
        <v>64.844577000000001</v>
      </c>
      <c r="BD3286">
        <v>70.176365000000004</v>
      </c>
      <c r="BE3286">
        <v>74.860676999999995</v>
      </c>
      <c r="BF3286">
        <v>78.665694000000002</v>
      </c>
      <c r="BG3286">
        <v>82.051255999999995</v>
      </c>
      <c r="BH3286">
        <v>84.960414999999998</v>
      </c>
      <c r="BI3286">
        <v>87.527282</v>
      </c>
      <c r="BJ3286">
        <v>89.226928000000001</v>
      </c>
      <c r="BK3286">
        <v>90.367412999999999</v>
      </c>
      <c r="BL3286">
        <v>90.064409999999995</v>
      </c>
      <c r="BM3286">
        <v>88.399339999999995</v>
      </c>
      <c r="BN3286">
        <v>85.388042999999996</v>
      </c>
      <c r="BO3286">
        <v>80.495303000000007</v>
      </c>
      <c r="BP3286">
        <v>75.726102999999995</v>
      </c>
      <c r="BQ3286">
        <v>72.548162000000005</v>
      </c>
      <c r="BR3286">
        <v>70.443674000000001</v>
      </c>
      <c r="BS3286">
        <v>-34.791829999999997</v>
      </c>
      <c r="BT3286">
        <v>-1.793928</v>
      </c>
      <c r="BU3286">
        <v>-7.7630990000000004</v>
      </c>
      <c r="BV3286">
        <v>-18.407129999999999</v>
      </c>
      <c r="BW3286">
        <v>-16.193950000000001</v>
      </c>
      <c r="BX3286">
        <v>-16.15888</v>
      </c>
      <c r="BY3286">
        <v>4.996575</v>
      </c>
      <c r="BZ3286">
        <v>20.70429</v>
      </c>
      <c r="CA3286">
        <v>3.9431229999999999</v>
      </c>
      <c r="CB3286">
        <v>2.5769669999999998</v>
      </c>
      <c r="CC3286">
        <v>2.9875069999999999</v>
      </c>
      <c r="CD3286">
        <v>17.835190000000001</v>
      </c>
      <c r="CE3286">
        <v>1.288068</v>
      </c>
      <c r="CF3286">
        <v>-3.9763739999999999</v>
      </c>
      <c r="CG3286">
        <v>-6.4298330000000004</v>
      </c>
      <c r="CH3286">
        <v>-7.4154330000000002</v>
      </c>
      <c r="CI3286">
        <v>19.03612</v>
      </c>
      <c r="CJ3286">
        <v>37.261049999999997</v>
      </c>
      <c r="CK3286">
        <v>123.033</v>
      </c>
      <c r="CL3286">
        <v>124.1028</v>
      </c>
      <c r="CM3286">
        <v>-6.1643970000000001</v>
      </c>
      <c r="CN3286">
        <v>-6.5798740000000002</v>
      </c>
      <c r="CO3286">
        <v>-27.019069999999999</v>
      </c>
      <c r="CP3286">
        <v>-28.46808</v>
      </c>
      <c r="CQ3286">
        <v>24.11252</v>
      </c>
      <c r="CR3286">
        <v>21.763449999999999</v>
      </c>
      <c r="CS3286">
        <v>29.927769999999999</v>
      </c>
      <c r="CT3286">
        <v>18.349460000000001</v>
      </c>
      <c r="CU3286">
        <v>14.356170000000001</v>
      </c>
      <c r="CV3286">
        <v>9.4162020000000002</v>
      </c>
      <c r="CW3286">
        <v>9.0637980000000002</v>
      </c>
      <c r="CX3286">
        <v>11.05817</v>
      </c>
      <c r="CY3286">
        <v>15.82296</v>
      </c>
      <c r="CZ3286">
        <v>24.949909999999999</v>
      </c>
      <c r="DA3286">
        <v>39.901859999999999</v>
      </c>
      <c r="DB3286">
        <v>21.753689999999999</v>
      </c>
      <c r="DC3286">
        <v>11.813190000000001</v>
      </c>
      <c r="DD3286">
        <v>17.636790000000001</v>
      </c>
      <c r="DE3286">
        <v>14.212339999999999</v>
      </c>
      <c r="DF3286">
        <v>17.88936</v>
      </c>
      <c r="DG3286">
        <v>27.012250000000002</v>
      </c>
      <c r="DH3286">
        <v>35.239170000000001</v>
      </c>
      <c r="DI3286">
        <v>69.239490000000004</v>
      </c>
      <c r="DJ3286">
        <v>41.649509999999999</v>
      </c>
      <c r="DK3286">
        <v>41.316160000000004</v>
      </c>
      <c r="DL3286">
        <v>34.121099999999998</v>
      </c>
      <c r="DM3286">
        <v>23.215009999999999</v>
      </c>
      <c r="DN3286">
        <v>21.372399999999999</v>
      </c>
    </row>
    <row r="3287" spans="1:118" hidden="1" x14ac:dyDescent="0.25">
      <c r="A3287" t="str">
        <f t="shared" si="51"/>
        <v>Industry_Type-5. Offices, Hotels, Finance, Services_All CBP_HE20 Average</v>
      </c>
      <c r="B3287" t="s">
        <v>62</v>
      </c>
      <c r="C3287" t="s">
        <v>205</v>
      </c>
      <c r="D3287" t="s">
        <v>61</v>
      </c>
      <c r="E3287" t="s">
        <v>61</v>
      </c>
      <c r="F3287" t="s">
        <v>61</v>
      </c>
      <c r="G3287" t="s">
        <v>37</v>
      </c>
      <c r="H3287" t="s">
        <v>61</v>
      </c>
      <c r="I3287" t="s">
        <v>61</v>
      </c>
      <c r="J3287" t="s">
        <v>61</v>
      </c>
      <c r="K3287" t="s">
        <v>197</v>
      </c>
      <c r="M3287">
        <v>20</v>
      </c>
      <c r="N3287">
        <v>20</v>
      </c>
      <c r="O3287" t="s">
        <v>325</v>
      </c>
      <c r="P3287">
        <v>22.32867169</v>
      </c>
      <c r="Q3287">
        <v>21.63636</v>
      </c>
      <c r="R3287">
        <v>1</v>
      </c>
      <c r="S3287">
        <v>1</v>
      </c>
      <c r="T3287">
        <v>0</v>
      </c>
      <c r="U3287">
        <v>0</v>
      </c>
      <c r="V3287">
        <v>1</v>
      </c>
      <c r="W3287">
        <v>3193.4063999999998</v>
      </c>
      <c r="X3287">
        <v>3105.2256000000002</v>
      </c>
      <c r="Y3287">
        <v>3056.6057999999998</v>
      </c>
      <c r="Z3287">
        <v>2990.6662999999999</v>
      </c>
      <c r="AA3287">
        <v>2989.0176000000001</v>
      </c>
      <c r="AB3287">
        <v>3074.5275000000001</v>
      </c>
      <c r="AC3287">
        <v>3178.9043000000001</v>
      </c>
      <c r="AD3287">
        <v>3515.5084999999999</v>
      </c>
      <c r="AE3287">
        <v>4007.2357999999999</v>
      </c>
      <c r="AF3287">
        <v>4726.8985000000002</v>
      </c>
      <c r="AG3287">
        <v>5208.2196000000004</v>
      </c>
      <c r="AH3287">
        <v>5536.5883999999996</v>
      </c>
      <c r="AI3287">
        <v>5678.3931000000002</v>
      </c>
      <c r="AJ3287">
        <v>5864.1333999999997</v>
      </c>
      <c r="AK3287">
        <v>5971.8330999999998</v>
      </c>
      <c r="AL3287">
        <v>5980.3507</v>
      </c>
      <c r="AM3287">
        <v>6008.4004000000004</v>
      </c>
      <c r="AN3287">
        <v>5865.7293</v>
      </c>
      <c r="AO3287">
        <v>5640.0375000000004</v>
      </c>
      <c r="AP3287">
        <v>5131.7784000000001</v>
      </c>
      <c r="AQ3287">
        <v>4841.0402999999997</v>
      </c>
      <c r="AR3287">
        <v>4391.3167999999996</v>
      </c>
      <c r="AS3287">
        <v>3946.1970999999999</v>
      </c>
      <c r="AT3287">
        <v>3542.8669</v>
      </c>
      <c r="AU3287">
        <v>64.598703999999998</v>
      </c>
      <c r="AV3287">
        <v>63.720253999999997</v>
      </c>
      <c r="AW3287">
        <v>62.668109000000001</v>
      </c>
      <c r="AX3287">
        <v>61.764232999999997</v>
      </c>
      <c r="AY3287">
        <v>61.035111000000001</v>
      </c>
      <c r="AZ3287">
        <v>60.439695999999998</v>
      </c>
      <c r="BA3287">
        <v>60.269570999999999</v>
      </c>
      <c r="BB3287">
        <v>61.746433000000003</v>
      </c>
      <c r="BC3287">
        <v>64.752443999999997</v>
      </c>
      <c r="BD3287">
        <v>68.266959999999997</v>
      </c>
      <c r="BE3287">
        <v>72.086892000000006</v>
      </c>
      <c r="BF3287">
        <v>75.287518000000006</v>
      </c>
      <c r="BG3287">
        <v>77.845511000000002</v>
      </c>
      <c r="BH3287">
        <v>79.846233999999995</v>
      </c>
      <c r="BI3287">
        <v>80.879197000000005</v>
      </c>
      <c r="BJ3287">
        <v>81.289249999999996</v>
      </c>
      <c r="BK3287">
        <v>81.147589999999994</v>
      </c>
      <c r="BL3287">
        <v>80.352912000000003</v>
      </c>
      <c r="BM3287">
        <v>78.703270000000003</v>
      </c>
      <c r="BN3287">
        <v>76.015743000000001</v>
      </c>
      <c r="BO3287">
        <v>72.497161000000006</v>
      </c>
      <c r="BP3287">
        <v>69.419051999999994</v>
      </c>
      <c r="BQ3287">
        <v>67.303355999999994</v>
      </c>
      <c r="BR3287">
        <v>65.680797999999996</v>
      </c>
      <c r="BS3287">
        <v>38.32253</v>
      </c>
      <c r="BT3287">
        <v>28.05162</v>
      </c>
      <c r="BU3287">
        <v>-2.13801</v>
      </c>
      <c r="BV3287">
        <v>17.302</v>
      </c>
      <c r="BW3287">
        <v>20.016749999999998</v>
      </c>
      <c r="BX3287">
        <v>11.616709999999999</v>
      </c>
      <c r="BY3287">
        <v>9.2331909999999997</v>
      </c>
      <c r="BZ3287">
        <v>23.990030000000001</v>
      </c>
      <c r="CA3287">
        <v>-17.666630000000001</v>
      </c>
      <c r="CB3287">
        <v>-54.753639999999997</v>
      </c>
      <c r="CC3287">
        <v>-99.073459999999997</v>
      </c>
      <c r="CD3287">
        <v>-97.665130000000005</v>
      </c>
      <c r="CE3287">
        <v>-69.828590000000005</v>
      </c>
      <c r="CF3287">
        <v>-110.5496</v>
      </c>
      <c r="CG3287">
        <v>-110.5642</v>
      </c>
      <c r="CH3287">
        <v>-65.608949999999993</v>
      </c>
      <c r="CI3287">
        <v>-48.395650000000003</v>
      </c>
      <c r="CJ3287">
        <v>65.200050000000005</v>
      </c>
      <c r="CK3287">
        <v>189.47839999999999</v>
      </c>
      <c r="CL3287">
        <v>180.23269999999999</v>
      </c>
      <c r="CM3287">
        <v>52.517040000000001</v>
      </c>
      <c r="CN3287">
        <v>3.0223420000000001</v>
      </c>
      <c r="CO3287">
        <v>-23.93826</v>
      </c>
      <c r="CP3287">
        <v>-21.802309999999999</v>
      </c>
      <c r="CQ3287">
        <v>466.34309999999999</v>
      </c>
      <c r="CR3287">
        <v>164.25149999999999</v>
      </c>
      <c r="CS3287">
        <v>132.81010000000001</v>
      </c>
      <c r="CT3287">
        <v>86.783119999999997</v>
      </c>
      <c r="CU3287">
        <v>83.313739999999996</v>
      </c>
      <c r="CV3287">
        <v>84.175790000000006</v>
      </c>
      <c r="CW3287">
        <v>50.140180000000001</v>
      </c>
      <c r="CX3287">
        <v>44.171219999999998</v>
      </c>
      <c r="CY3287">
        <v>105.2255</v>
      </c>
      <c r="CZ3287">
        <v>246.70050000000001</v>
      </c>
      <c r="DA3287">
        <v>477.16489999999999</v>
      </c>
      <c r="DB3287">
        <v>659.8886</v>
      </c>
      <c r="DC3287">
        <v>844.70100000000002</v>
      </c>
      <c r="DD3287">
        <v>998.11879999999996</v>
      </c>
      <c r="DE3287">
        <v>1343.39</v>
      </c>
      <c r="DF3287">
        <v>1585.0250000000001</v>
      </c>
      <c r="DG3287">
        <v>1776.288</v>
      </c>
      <c r="DH3287">
        <v>1410.2829999999999</v>
      </c>
      <c r="DI3287">
        <v>1387.356</v>
      </c>
      <c r="DJ3287">
        <v>1340.68</v>
      </c>
      <c r="DK3287">
        <v>1152.6130000000001</v>
      </c>
      <c r="DL3287">
        <v>943.60910000000001</v>
      </c>
      <c r="DM3287">
        <v>661.38580000000002</v>
      </c>
      <c r="DN3287">
        <v>551.46460000000002</v>
      </c>
    </row>
    <row r="3288" spans="1:118" hidden="1" x14ac:dyDescent="0.25">
      <c r="A3288" t="str">
        <f t="shared" si="51"/>
        <v>LCA-Stockton_All CBP_HE20 Average</v>
      </c>
      <c r="B3288" t="s">
        <v>62</v>
      </c>
      <c r="C3288" t="s">
        <v>213</v>
      </c>
      <c r="D3288" t="s">
        <v>39</v>
      </c>
      <c r="E3288" t="s">
        <v>61</v>
      </c>
      <c r="F3288" t="s">
        <v>61</v>
      </c>
      <c r="G3288" t="s">
        <v>61</v>
      </c>
      <c r="H3288" t="s">
        <v>61</v>
      </c>
      <c r="I3288" t="s">
        <v>61</v>
      </c>
      <c r="J3288" t="s">
        <v>61</v>
      </c>
      <c r="K3288" t="s">
        <v>197</v>
      </c>
      <c r="M3288">
        <v>20</v>
      </c>
      <c r="N3288">
        <v>20</v>
      </c>
      <c r="O3288" t="s">
        <v>325</v>
      </c>
      <c r="P3288" s="24">
        <v>30.100000380000001</v>
      </c>
      <c r="Q3288">
        <v>29</v>
      </c>
      <c r="R3288">
        <v>1</v>
      </c>
      <c r="S3288">
        <v>0</v>
      </c>
      <c r="T3288">
        <v>0</v>
      </c>
      <c r="U3288">
        <v>1</v>
      </c>
      <c r="V3288">
        <v>1</v>
      </c>
      <c r="W3288">
        <v>997.28291999999999</v>
      </c>
      <c r="X3288">
        <v>967.92871000000002</v>
      </c>
      <c r="Y3288">
        <v>986.66619000000003</v>
      </c>
      <c r="Z3288">
        <v>926.91314</v>
      </c>
      <c r="AA3288">
        <v>980.20726999999999</v>
      </c>
      <c r="AB3288">
        <v>1134.0127</v>
      </c>
      <c r="AC3288">
        <v>1279.4275</v>
      </c>
      <c r="AD3288">
        <v>1466.7632000000001</v>
      </c>
      <c r="AE3288">
        <v>1651.9328</v>
      </c>
      <c r="AF3288">
        <v>1723.1392000000001</v>
      </c>
      <c r="AG3288">
        <v>1788.1357</v>
      </c>
      <c r="AH3288">
        <v>1914.6319000000001</v>
      </c>
      <c r="AI3288">
        <v>1930.6292000000001</v>
      </c>
      <c r="AJ3288">
        <v>1992.4331</v>
      </c>
      <c r="AK3288">
        <v>2038.7483</v>
      </c>
      <c r="AL3288">
        <v>2052.4486999999999</v>
      </c>
      <c r="AM3288">
        <v>2043.9797000000001</v>
      </c>
      <c r="AN3288">
        <v>1973.1864</v>
      </c>
      <c r="AO3288">
        <v>1855.8206</v>
      </c>
      <c r="AP3288">
        <v>1734.9299000000001</v>
      </c>
      <c r="AQ3288">
        <v>1765.7759000000001</v>
      </c>
      <c r="AR3288">
        <v>1467.0275999999999</v>
      </c>
      <c r="AS3288">
        <v>1272.6306999999999</v>
      </c>
      <c r="AT3288">
        <v>1143.124</v>
      </c>
      <c r="AU3288">
        <v>76.068425000000005</v>
      </c>
      <c r="AV3288">
        <v>74.481999999999999</v>
      </c>
      <c r="AW3288">
        <v>72.838307999999998</v>
      </c>
      <c r="AX3288">
        <v>71.538145999999998</v>
      </c>
      <c r="AY3288">
        <v>70.728605999999999</v>
      </c>
      <c r="AZ3288">
        <v>69.734994</v>
      </c>
      <c r="BA3288">
        <v>68.750592999999995</v>
      </c>
      <c r="BB3288">
        <v>69.536507999999998</v>
      </c>
      <c r="BC3288">
        <v>71.903800000000004</v>
      </c>
      <c r="BD3288">
        <v>76.066852999999995</v>
      </c>
      <c r="BE3288">
        <v>80.606950999999995</v>
      </c>
      <c r="BF3288">
        <v>84.985794999999996</v>
      </c>
      <c r="BG3288">
        <v>88.801311999999996</v>
      </c>
      <c r="BH3288">
        <v>91.572661999999994</v>
      </c>
      <c r="BI3288">
        <v>93.837779999999995</v>
      </c>
      <c r="BJ3288">
        <v>95.247760999999997</v>
      </c>
      <c r="BK3288">
        <v>95.789818999999994</v>
      </c>
      <c r="BL3288">
        <v>95.037087</v>
      </c>
      <c r="BM3288">
        <v>93.274029999999996</v>
      </c>
      <c r="BN3288">
        <v>90.309706000000006</v>
      </c>
      <c r="BO3288">
        <v>85.851382999999998</v>
      </c>
      <c r="BP3288">
        <v>81.966206999999997</v>
      </c>
      <c r="BQ3288">
        <v>79.276332999999994</v>
      </c>
      <c r="BR3288">
        <v>77.402799000000002</v>
      </c>
      <c r="BS3288">
        <v>-6.3493230000000001</v>
      </c>
      <c r="BT3288">
        <v>34.846339999999998</v>
      </c>
      <c r="BU3288">
        <v>-21.874919999999999</v>
      </c>
      <c r="BV3288">
        <v>13.15171</v>
      </c>
      <c r="BW3288">
        <v>17.85284</v>
      </c>
      <c r="BX3288">
        <v>32.143700000000003</v>
      </c>
      <c r="BY3288">
        <v>-0.90238479999999999</v>
      </c>
      <c r="BZ3288">
        <v>-40.943959999999997</v>
      </c>
      <c r="CA3288">
        <v>-4.3571900000000001</v>
      </c>
      <c r="CB3288">
        <v>-1.4947839999999999</v>
      </c>
      <c r="CC3288">
        <v>-11.39864</v>
      </c>
      <c r="CD3288">
        <v>-14.450570000000001</v>
      </c>
      <c r="CE3288">
        <v>4.2187429999999999</v>
      </c>
      <c r="CF3288">
        <v>9.7517879999999995</v>
      </c>
      <c r="CG3288">
        <v>25.772400000000001</v>
      </c>
      <c r="CH3288">
        <v>33.869709999999998</v>
      </c>
      <c r="CI3288">
        <v>78.411010000000005</v>
      </c>
      <c r="CJ3288">
        <v>119.0397</v>
      </c>
      <c r="CK3288">
        <v>265.37360000000001</v>
      </c>
      <c r="CL3288">
        <v>356.06560000000002</v>
      </c>
      <c r="CM3288">
        <v>110.9213</v>
      </c>
      <c r="CN3288">
        <v>24.517600000000002</v>
      </c>
      <c r="CO3288">
        <v>-29.302910000000001</v>
      </c>
      <c r="CP3288">
        <v>-36.308579999999999</v>
      </c>
      <c r="CQ3288">
        <v>417.23610000000002</v>
      </c>
      <c r="CR3288">
        <v>345.52390000000003</v>
      </c>
      <c r="CS3288">
        <v>316.12189999999998</v>
      </c>
      <c r="CT3288">
        <v>253.7047</v>
      </c>
      <c r="CU3288">
        <v>194.19220000000001</v>
      </c>
      <c r="CV3288">
        <v>121.0685</v>
      </c>
      <c r="CW3288">
        <v>98.678489999999996</v>
      </c>
      <c r="CX3288">
        <v>144.91659999999999</v>
      </c>
      <c r="CY3288">
        <v>128.4879</v>
      </c>
      <c r="CZ3288">
        <v>108.4884</v>
      </c>
      <c r="DA3288">
        <v>222.4967</v>
      </c>
      <c r="DB3288">
        <v>286.62490000000003</v>
      </c>
      <c r="DC3288">
        <v>326.51889999999997</v>
      </c>
      <c r="DD3288">
        <v>351.28109999999998</v>
      </c>
      <c r="DE3288">
        <v>317.351</v>
      </c>
      <c r="DF3288">
        <v>347.38990000000001</v>
      </c>
      <c r="DG3288">
        <v>457.08190000000002</v>
      </c>
      <c r="DH3288">
        <v>255.92179999999999</v>
      </c>
      <c r="DI3288">
        <v>330.69959999999998</v>
      </c>
      <c r="DJ3288">
        <v>396.31810000000002</v>
      </c>
      <c r="DK3288">
        <v>257.59960000000001</v>
      </c>
      <c r="DL3288">
        <v>213.2901</v>
      </c>
      <c r="DM3288">
        <v>342.66160000000002</v>
      </c>
      <c r="DN3288">
        <v>284.13619999999997</v>
      </c>
    </row>
    <row r="3289" spans="1:118" hidden="1" x14ac:dyDescent="0.25">
      <c r="A3289" t="str">
        <f t="shared" si="51"/>
        <v>Industry_Type-4. Retail stores_All CBP_HE20 Average</v>
      </c>
      <c r="B3289" t="s">
        <v>62</v>
      </c>
      <c r="C3289" t="s">
        <v>204</v>
      </c>
      <c r="D3289" t="s">
        <v>61</v>
      </c>
      <c r="E3289" t="s">
        <v>61</v>
      </c>
      <c r="F3289" t="s">
        <v>61</v>
      </c>
      <c r="G3289" t="s">
        <v>33</v>
      </c>
      <c r="H3289" t="s">
        <v>61</v>
      </c>
      <c r="I3289" t="s">
        <v>61</v>
      </c>
      <c r="J3289" t="s">
        <v>61</v>
      </c>
      <c r="K3289" t="s">
        <v>197</v>
      </c>
      <c r="M3289">
        <v>20</v>
      </c>
      <c r="N3289">
        <v>20</v>
      </c>
      <c r="O3289" t="s">
        <v>325</v>
      </c>
      <c r="P3289">
        <v>298.53845209999997</v>
      </c>
      <c r="Q3289">
        <v>290.76920000000001</v>
      </c>
      <c r="R3289">
        <v>1</v>
      </c>
      <c r="S3289">
        <v>0</v>
      </c>
      <c r="T3289">
        <v>0</v>
      </c>
      <c r="U3289">
        <v>1</v>
      </c>
      <c r="V3289">
        <v>1</v>
      </c>
      <c r="W3289">
        <v>5328.3298000000004</v>
      </c>
      <c r="X3289">
        <v>5339.1100999999999</v>
      </c>
      <c r="Y3289">
        <v>5290.0438999999997</v>
      </c>
      <c r="Z3289">
        <v>5279.6422000000002</v>
      </c>
      <c r="AA3289">
        <v>5557.9120999999996</v>
      </c>
      <c r="AB3289">
        <v>6084.7232999999997</v>
      </c>
      <c r="AC3289">
        <v>7100.9462999999996</v>
      </c>
      <c r="AD3289">
        <v>9184.2157999999999</v>
      </c>
      <c r="AE3289">
        <v>11301.852000000001</v>
      </c>
      <c r="AF3289">
        <v>12521.343000000001</v>
      </c>
      <c r="AG3289">
        <v>13438.852000000001</v>
      </c>
      <c r="AH3289">
        <v>15280.994000000001</v>
      </c>
      <c r="AI3289">
        <v>16108.084999999999</v>
      </c>
      <c r="AJ3289">
        <v>16684.830999999998</v>
      </c>
      <c r="AK3289">
        <v>17212.084999999999</v>
      </c>
      <c r="AL3289">
        <v>17571.696</v>
      </c>
      <c r="AM3289">
        <v>17982.292000000001</v>
      </c>
      <c r="AN3289">
        <v>18144.933000000001</v>
      </c>
      <c r="AO3289">
        <v>16960.923999999999</v>
      </c>
      <c r="AP3289">
        <v>15021.562</v>
      </c>
      <c r="AQ3289">
        <v>13739.773999999999</v>
      </c>
      <c r="AR3289">
        <v>9417.2240999999995</v>
      </c>
      <c r="AS3289">
        <v>6676.6925000000001</v>
      </c>
      <c r="AT3289">
        <v>5660.0240000000003</v>
      </c>
      <c r="AU3289">
        <v>69.382198000000002</v>
      </c>
      <c r="AV3289">
        <v>68.089877000000001</v>
      </c>
      <c r="AW3289">
        <v>66.819929000000002</v>
      </c>
      <c r="AX3289">
        <v>65.800663999999998</v>
      </c>
      <c r="AY3289">
        <v>64.918717000000001</v>
      </c>
      <c r="AZ3289">
        <v>64.201070000000001</v>
      </c>
      <c r="BA3289">
        <v>63.740226</v>
      </c>
      <c r="BB3289">
        <v>65.171901000000005</v>
      </c>
      <c r="BC3289">
        <v>68.273159000000007</v>
      </c>
      <c r="BD3289">
        <v>72.312415000000001</v>
      </c>
      <c r="BE3289">
        <v>76.681156999999999</v>
      </c>
      <c r="BF3289">
        <v>80.992648000000003</v>
      </c>
      <c r="BG3289">
        <v>84.631844000000001</v>
      </c>
      <c r="BH3289">
        <v>87.267852000000005</v>
      </c>
      <c r="BI3289">
        <v>89.054434999999998</v>
      </c>
      <c r="BJ3289">
        <v>89.949562</v>
      </c>
      <c r="BK3289">
        <v>89.767134999999996</v>
      </c>
      <c r="BL3289">
        <v>88.655303000000004</v>
      </c>
      <c r="BM3289">
        <v>86.362868000000006</v>
      </c>
      <c r="BN3289">
        <v>83.114503999999997</v>
      </c>
      <c r="BO3289">
        <v>79.037823000000003</v>
      </c>
      <c r="BP3289">
        <v>75.284935000000004</v>
      </c>
      <c r="BQ3289">
        <v>72.759770000000003</v>
      </c>
      <c r="BR3289">
        <v>70.965956000000006</v>
      </c>
      <c r="BS3289">
        <v>-26.657730000000001</v>
      </c>
      <c r="BT3289">
        <v>14.29922</v>
      </c>
      <c r="BU3289">
        <v>3.8512400000000002</v>
      </c>
      <c r="BV3289">
        <v>30.66723</v>
      </c>
      <c r="BW3289">
        <v>62.337490000000003</v>
      </c>
      <c r="BX3289">
        <v>103.8878</v>
      </c>
      <c r="BY3289">
        <v>124.0793</v>
      </c>
      <c r="BZ3289">
        <v>6.0036329999999998</v>
      </c>
      <c r="CA3289">
        <v>-169.8972</v>
      </c>
      <c r="CB3289">
        <v>-163.6891</v>
      </c>
      <c r="CC3289">
        <v>-39.64658</v>
      </c>
      <c r="CD3289">
        <v>-168.01429999999999</v>
      </c>
      <c r="CE3289">
        <v>-186.2593</v>
      </c>
      <c r="CF3289">
        <v>-233.70419999999999</v>
      </c>
      <c r="CG3289">
        <v>-266.16109999999998</v>
      </c>
      <c r="CH3289">
        <v>-264.54610000000002</v>
      </c>
      <c r="CI3289">
        <v>-442.67500000000001</v>
      </c>
      <c r="CJ3289">
        <v>-431.41449999999998</v>
      </c>
      <c r="CK3289">
        <v>640.65309999999999</v>
      </c>
      <c r="CL3289">
        <v>1431.704</v>
      </c>
      <c r="CM3289">
        <v>-53.771279999999997</v>
      </c>
      <c r="CN3289">
        <v>-81.856430000000003</v>
      </c>
      <c r="CO3289">
        <v>-176.4058</v>
      </c>
      <c r="CP3289">
        <v>-159.7533</v>
      </c>
      <c r="CQ3289">
        <v>180.92099999999999</v>
      </c>
      <c r="CR3289">
        <v>142.96850000000001</v>
      </c>
      <c r="CS3289">
        <v>140.4179</v>
      </c>
      <c r="CT3289">
        <v>116.6281</v>
      </c>
      <c r="CU3289">
        <v>192.1567</v>
      </c>
      <c r="CV3289">
        <v>273.66759999999999</v>
      </c>
      <c r="CW3289">
        <v>266.0378</v>
      </c>
      <c r="CX3289">
        <v>250.46729999999999</v>
      </c>
      <c r="CY3289">
        <v>447.27170000000001</v>
      </c>
      <c r="CZ3289">
        <v>349.61630000000002</v>
      </c>
      <c r="DA3289">
        <v>633.59109999999998</v>
      </c>
      <c r="DB3289">
        <v>510.49619999999999</v>
      </c>
      <c r="DC3289">
        <v>523.11069999999995</v>
      </c>
      <c r="DD3289">
        <v>506.2792</v>
      </c>
      <c r="DE3289">
        <v>532.91539999999998</v>
      </c>
      <c r="DF3289">
        <v>578.34749999999997</v>
      </c>
      <c r="DG3289">
        <v>614.60530000000006</v>
      </c>
      <c r="DH3289">
        <v>703.39229999999998</v>
      </c>
      <c r="DI3289">
        <v>807.7192</v>
      </c>
      <c r="DJ3289">
        <v>893.08090000000004</v>
      </c>
      <c r="DK3289">
        <v>1085.335</v>
      </c>
      <c r="DL3289">
        <v>918.02750000000003</v>
      </c>
      <c r="DM3289">
        <v>338.06549999999999</v>
      </c>
      <c r="DN3289">
        <v>177.37360000000001</v>
      </c>
    </row>
    <row r="3290" spans="1:118" hidden="1" x14ac:dyDescent="0.25">
      <c r="A3290" t="str">
        <f t="shared" si="51"/>
        <v>Industry_Type-7. Institutional/Government_All CBP_HE20 Average</v>
      </c>
      <c r="B3290" t="s">
        <v>62</v>
      </c>
      <c r="C3290" t="s">
        <v>208</v>
      </c>
      <c r="D3290" t="s">
        <v>61</v>
      </c>
      <c r="E3290" t="s">
        <v>61</v>
      </c>
      <c r="F3290" t="s">
        <v>61</v>
      </c>
      <c r="G3290" t="s">
        <v>35</v>
      </c>
      <c r="H3290" t="s">
        <v>61</v>
      </c>
      <c r="I3290" t="s">
        <v>61</v>
      </c>
      <c r="J3290" t="s">
        <v>61</v>
      </c>
      <c r="K3290" t="s">
        <v>197</v>
      </c>
      <c r="M3290">
        <v>20</v>
      </c>
      <c r="N3290">
        <v>20</v>
      </c>
      <c r="O3290" t="s">
        <v>325</v>
      </c>
      <c r="P3290">
        <v>5.3333332540000002</v>
      </c>
      <c r="Q3290">
        <v>5.3333329999999997</v>
      </c>
      <c r="R3290">
        <v>1</v>
      </c>
      <c r="S3290">
        <v>0</v>
      </c>
      <c r="T3290">
        <v>1</v>
      </c>
      <c r="U3290">
        <v>1</v>
      </c>
      <c r="V3290">
        <v>1</v>
      </c>
      <c r="W3290">
        <v>47.024166999999998</v>
      </c>
      <c r="X3290">
        <v>44.135888999999999</v>
      </c>
      <c r="Y3290">
        <v>43.182222000000003</v>
      </c>
      <c r="Z3290">
        <v>44.465499999999999</v>
      </c>
      <c r="AA3290">
        <v>42.991943999999997</v>
      </c>
      <c r="AB3290">
        <v>73.609611000000001</v>
      </c>
      <c r="AC3290">
        <v>119.23147</v>
      </c>
      <c r="AD3290">
        <v>128.75711000000001</v>
      </c>
      <c r="AE3290">
        <v>125.96933</v>
      </c>
      <c r="AF3290">
        <v>124.94067</v>
      </c>
      <c r="AG3290">
        <v>148.13656</v>
      </c>
      <c r="AH3290">
        <v>160.37239</v>
      </c>
      <c r="AI3290">
        <v>217.26027999999999</v>
      </c>
      <c r="AJ3290">
        <v>221.09411</v>
      </c>
      <c r="AK3290">
        <v>225.94660999999999</v>
      </c>
      <c r="AL3290">
        <v>231.65255999999999</v>
      </c>
      <c r="AM3290">
        <v>241.86183</v>
      </c>
      <c r="AN3290">
        <v>243.51472000000001</v>
      </c>
      <c r="AO3290">
        <v>216.31077999999999</v>
      </c>
      <c r="AP3290">
        <v>182.67932999999999</v>
      </c>
      <c r="AQ3290">
        <v>166.74888999999999</v>
      </c>
      <c r="AR3290">
        <v>102.42377999999999</v>
      </c>
      <c r="AS3290">
        <v>46.952444</v>
      </c>
      <c r="AT3290">
        <v>46.367055999999998</v>
      </c>
      <c r="AU3290">
        <v>61.523032000000001</v>
      </c>
      <c r="AV3290">
        <v>59.961978999999999</v>
      </c>
      <c r="AW3290">
        <v>58.953819000000003</v>
      </c>
      <c r="AX3290">
        <v>58.307465000000001</v>
      </c>
      <c r="AY3290">
        <v>57.887905000000003</v>
      </c>
      <c r="AZ3290">
        <v>57.157060000000001</v>
      </c>
      <c r="BA3290">
        <v>56.327199</v>
      </c>
      <c r="BB3290">
        <v>56.740566999999999</v>
      </c>
      <c r="BC3290">
        <v>58.505612999999997</v>
      </c>
      <c r="BD3290">
        <v>62.512673999999997</v>
      </c>
      <c r="BE3290">
        <v>67.099941999999999</v>
      </c>
      <c r="BF3290">
        <v>71.622800999999995</v>
      </c>
      <c r="BG3290">
        <v>75.593228999999994</v>
      </c>
      <c r="BH3290">
        <v>78.194154999999995</v>
      </c>
      <c r="BI3290">
        <v>79.899653000000001</v>
      </c>
      <c r="BJ3290">
        <v>80.261573999999996</v>
      </c>
      <c r="BK3290">
        <v>79.976100000000002</v>
      </c>
      <c r="BL3290">
        <v>78.721700999999996</v>
      </c>
      <c r="BM3290">
        <v>76.105960999999994</v>
      </c>
      <c r="BN3290">
        <v>72.390799000000001</v>
      </c>
      <c r="BO3290">
        <v>68.545775000000006</v>
      </c>
      <c r="BP3290">
        <v>65.773206000000002</v>
      </c>
      <c r="BQ3290">
        <v>64.145255000000006</v>
      </c>
      <c r="BR3290">
        <v>62.878703999999999</v>
      </c>
      <c r="BS3290">
        <v>-1.4508030000000001</v>
      </c>
      <c r="BT3290">
        <v>-1.2639480000000001</v>
      </c>
      <c r="BU3290">
        <v>-0.25419979999999998</v>
      </c>
      <c r="BV3290">
        <v>-0.9324422</v>
      </c>
      <c r="BW3290">
        <v>-0.22582450000000001</v>
      </c>
      <c r="BX3290">
        <v>0.73975310000000005</v>
      </c>
      <c r="BY3290">
        <v>-0.87413870000000005</v>
      </c>
      <c r="BZ3290">
        <v>0.34599439999999998</v>
      </c>
      <c r="CA3290">
        <v>2.4457949999999999</v>
      </c>
      <c r="CB3290">
        <v>-1.489034</v>
      </c>
      <c r="CC3290">
        <v>8.5106549999999999</v>
      </c>
      <c r="CD3290">
        <v>13.138680000000001</v>
      </c>
      <c r="CE3290">
        <v>-8.5412189999999999</v>
      </c>
      <c r="CF3290">
        <v>-6.6442319999999997</v>
      </c>
      <c r="CG3290">
        <v>-6.7192299999999996</v>
      </c>
      <c r="CH3290">
        <v>-8.0364780000000007</v>
      </c>
      <c r="CI3290">
        <v>-11.889799999999999</v>
      </c>
      <c r="CJ3290">
        <v>-2.5096690000000001</v>
      </c>
      <c r="CK3290">
        <v>-3.799385</v>
      </c>
      <c r="CL3290">
        <v>-1.323531</v>
      </c>
      <c r="CM3290">
        <v>-4.1865839999999999</v>
      </c>
      <c r="CN3290">
        <v>-2.1980879999999998</v>
      </c>
      <c r="CO3290">
        <v>7.9619730000000004</v>
      </c>
      <c r="CP3290">
        <v>-0.6250985</v>
      </c>
      <c r="CQ3290">
        <v>6.1576800000000001E-2</v>
      </c>
      <c r="CR3290">
        <v>9.5101199999999997E-2</v>
      </c>
      <c r="CS3290">
        <v>5.0447100000000002E-2</v>
      </c>
      <c r="CT3290">
        <v>6.0856199999999999E-2</v>
      </c>
      <c r="CU3290">
        <v>4.46644E-2</v>
      </c>
      <c r="CV3290">
        <v>0.72118680000000002</v>
      </c>
      <c r="CW3290">
        <v>0.51942359999999999</v>
      </c>
      <c r="CX3290">
        <v>1.2346550000000001</v>
      </c>
      <c r="CY3290">
        <v>0.5802581</v>
      </c>
      <c r="CZ3290">
        <v>2.8729930000000001</v>
      </c>
      <c r="DA3290">
        <v>10.49569</v>
      </c>
      <c r="DB3290">
        <v>39.564320000000002</v>
      </c>
      <c r="DC3290">
        <v>11.951510000000001</v>
      </c>
      <c r="DD3290">
        <v>10.34873</v>
      </c>
      <c r="DE3290">
        <v>5.8230560000000002</v>
      </c>
      <c r="DF3290">
        <v>2.307706</v>
      </c>
      <c r="DG3290">
        <v>1.397159</v>
      </c>
      <c r="DH3290">
        <v>1.0870580000000001</v>
      </c>
      <c r="DI3290">
        <v>1.5863320000000001</v>
      </c>
      <c r="DJ3290">
        <v>2.155065</v>
      </c>
      <c r="DK3290">
        <v>2.039126</v>
      </c>
      <c r="DL3290">
        <v>13.015610000000001</v>
      </c>
      <c r="DM3290">
        <v>4.5180990000000003</v>
      </c>
      <c r="DN3290">
        <v>8.7737599999999999E-2</v>
      </c>
    </row>
    <row r="3291" spans="1:118" hidden="1" x14ac:dyDescent="0.25">
      <c r="A3291" t="str">
        <f t="shared" si="51"/>
        <v>LCA-Other_All CBP_HE20 Average</v>
      </c>
      <c r="B3291" t="s">
        <v>62</v>
      </c>
      <c r="C3291" t="s">
        <v>212</v>
      </c>
      <c r="D3291" t="s">
        <v>32</v>
      </c>
      <c r="E3291" t="s">
        <v>61</v>
      </c>
      <c r="F3291" t="s">
        <v>61</v>
      </c>
      <c r="G3291" t="s">
        <v>61</v>
      </c>
      <c r="H3291" t="s">
        <v>61</v>
      </c>
      <c r="I3291" t="s">
        <v>61</v>
      </c>
      <c r="J3291" t="s">
        <v>61</v>
      </c>
      <c r="K3291" t="s">
        <v>197</v>
      </c>
      <c r="M3291">
        <v>20</v>
      </c>
      <c r="N3291">
        <v>20</v>
      </c>
      <c r="O3291" t="s">
        <v>325</v>
      </c>
      <c r="P3291" s="24">
        <v>99.090911869999999</v>
      </c>
      <c r="Q3291">
        <v>93.818179999999998</v>
      </c>
      <c r="R3291">
        <v>1</v>
      </c>
      <c r="S3291">
        <v>0</v>
      </c>
      <c r="T3291">
        <v>0</v>
      </c>
      <c r="U3291">
        <v>0</v>
      </c>
      <c r="V3291">
        <v>0</v>
      </c>
      <c r="W3291">
        <v>5924.9540999999999</v>
      </c>
      <c r="X3291">
        <v>5713.7596999999996</v>
      </c>
      <c r="Y3291">
        <v>5567.8814000000002</v>
      </c>
      <c r="Z3291">
        <v>5690.6031000000003</v>
      </c>
      <c r="AA3291">
        <v>5757.4763999999996</v>
      </c>
      <c r="AB3291">
        <v>5952.4727999999996</v>
      </c>
      <c r="AC3291">
        <v>6388.8481000000002</v>
      </c>
      <c r="AD3291">
        <v>6754.5533999999998</v>
      </c>
      <c r="AE3291">
        <v>7206.5446000000002</v>
      </c>
      <c r="AF3291">
        <v>7630.7830000000004</v>
      </c>
      <c r="AG3291">
        <v>7765.1466</v>
      </c>
      <c r="AH3291">
        <v>8103.3234000000002</v>
      </c>
      <c r="AI3291">
        <v>8222.7916000000005</v>
      </c>
      <c r="AJ3291">
        <v>8440.4676999999992</v>
      </c>
      <c r="AK3291">
        <v>8598.6414000000004</v>
      </c>
      <c r="AL3291">
        <v>8589.1695</v>
      </c>
      <c r="AM3291">
        <v>8554.4284000000007</v>
      </c>
      <c r="AN3291">
        <v>7715.9492</v>
      </c>
      <c r="AO3291">
        <v>5676.4517999999998</v>
      </c>
      <c r="AP3291">
        <v>3800.1477</v>
      </c>
      <c r="AQ3291">
        <v>5200.8224</v>
      </c>
      <c r="AR3291">
        <v>6318.4160000000002</v>
      </c>
      <c r="AS3291">
        <v>6368.6846999999998</v>
      </c>
      <c r="AT3291">
        <v>6023.3330999999998</v>
      </c>
      <c r="AU3291">
        <v>74.703736000000006</v>
      </c>
      <c r="AV3291">
        <v>72.814819999999997</v>
      </c>
      <c r="AW3291">
        <v>71.336438000000001</v>
      </c>
      <c r="AX3291">
        <v>69.950053999999994</v>
      </c>
      <c r="AY3291">
        <v>68.687447000000006</v>
      </c>
      <c r="AZ3291">
        <v>67.684972000000002</v>
      </c>
      <c r="BA3291">
        <v>67.011621000000005</v>
      </c>
      <c r="BB3291">
        <v>68.185597000000001</v>
      </c>
      <c r="BC3291">
        <v>71.202695000000006</v>
      </c>
      <c r="BD3291">
        <v>75.113219000000001</v>
      </c>
      <c r="BE3291">
        <v>79.563827000000003</v>
      </c>
      <c r="BF3291">
        <v>83.800816999999995</v>
      </c>
      <c r="BG3291">
        <v>87.398247999999995</v>
      </c>
      <c r="BH3291">
        <v>90.046317000000002</v>
      </c>
      <c r="BI3291">
        <v>92.026860999999997</v>
      </c>
      <c r="BJ3291">
        <v>93.079759999999993</v>
      </c>
      <c r="BK3291">
        <v>93.427968000000007</v>
      </c>
      <c r="BL3291">
        <v>92.963628</v>
      </c>
      <c r="BM3291">
        <v>91.352008999999995</v>
      </c>
      <c r="BN3291">
        <v>88.489772000000002</v>
      </c>
      <c r="BO3291">
        <v>84.790362999999999</v>
      </c>
      <c r="BP3291">
        <v>81.411231000000001</v>
      </c>
      <c r="BQ3291">
        <v>79.011246999999997</v>
      </c>
      <c r="BR3291">
        <v>76.992312999999996</v>
      </c>
      <c r="BS3291">
        <v>-166.2422</v>
      </c>
      <c r="BT3291">
        <v>133.6507</v>
      </c>
      <c r="BU3291">
        <v>200.9316</v>
      </c>
      <c r="BV3291">
        <v>57.825200000000002</v>
      </c>
      <c r="BW3291">
        <v>30.175190000000001</v>
      </c>
      <c r="BX3291">
        <v>83.781689999999998</v>
      </c>
      <c r="BY3291">
        <v>-10.881349999999999</v>
      </c>
      <c r="BZ3291">
        <v>2.994796</v>
      </c>
      <c r="CA3291">
        <v>49.201250000000002</v>
      </c>
      <c r="CB3291">
        <v>-130.16130000000001</v>
      </c>
      <c r="CC3291">
        <v>33.904589999999999</v>
      </c>
      <c r="CD3291">
        <v>-10.35178</v>
      </c>
      <c r="CE3291">
        <v>136.5033</v>
      </c>
      <c r="CF3291">
        <v>48.246090000000002</v>
      </c>
      <c r="CG3291">
        <v>-82.102530000000002</v>
      </c>
      <c r="CH3291">
        <v>-54.925710000000002</v>
      </c>
      <c r="CI3291">
        <v>30.370850000000001</v>
      </c>
      <c r="CJ3291">
        <v>941.70060000000001</v>
      </c>
      <c r="CK3291">
        <v>3192.442</v>
      </c>
      <c r="CL3291">
        <v>4988.2330000000002</v>
      </c>
      <c r="CM3291">
        <v>3105.085</v>
      </c>
      <c r="CN3291">
        <v>1063.798</v>
      </c>
      <c r="CO3291">
        <v>220.48509999999999</v>
      </c>
      <c r="CP3291">
        <v>213.11779999999999</v>
      </c>
      <c r="CQ3291">
        <v>2860.1329999999998</v>
      </c>
      <c r="CR3291">
        <v>1330.758</v>
      </c>
      <c r="CS3291">
        <v>1264.5160000000001</v>
      </c>
      <c r="CT3291">
        <v>1147.9059999999999</v>
      </c>
      <c r="CU3291">
        <v>941.66330000000005</v>
      </c>
      <c r="CV3291">
        <v>813.65070000000003</v>
      </c>
      <c r="CW3291">
        <v>520.1721</v>
      </c>
      <c r="CX3291">
        <v>460.67500000000001</v>
      </c>
      <c r="CY3291">
        <v>817.49659999999994</v>
      </c>
      <c r="CZ3291">
        <v>935.5752</v>
      </c>
      <c r="DA3291">
        <v>1388.413</v>
      </c>
      <c r="DB3291">
        <v>1520.8579999999999</v>
      </c>
      <c r="DC3291">
        <v>1567.8520000000001</v>
      </c>
      <c r="DD3291">
        <v>1736.9290000000001</v>
      </c>
      <c r="DE3291">
        <v>1871.999</v>
      </c>
      <c r="DF3291">
        <v>1803.4</v>
      </c>
      <c r="DG3291">
        <v>1821.3420000000001</v>
      </c>
      <c r="DH3291">
        <v>2177.7849999999999</v>
      </c>
      <c r="DI3291">
        <v>2251.0459999999998</v>
      </c>
      <c r="DJ3291">
        <v>2055.9009999999998</v>
      </c>
      <c r="DK3291">
        <v>3605.2109999999998</v>
      </c>
      <c r="DL3291">
        <v>2415.0720000000001</v>
      </c>
      <c r="DM3291">
        <v>2283.3130000000001</v>
      </c>
      <c r="DN3291">
        <v>2404.473</v>
      </c>
    </row>
    <row r="3292" spans="1:118" hidden="1" x14ac:dyDescent="0.25">
      <c r="A3292" t="str">
        <f t="shared" si="51"/>
        <v>sublap_id-SLAP_PGNP_All CBP_HE20 Average</v>
      </c>
      <c r="B3292" t="s">
        <v>62</v>
      </c>
      <c r="C3292" t="s">
        <v>291</v>
      </c>
      <c r="D3292" t="s">
        <v>61</v>
      </c>
      <c r="E3292" t="s">
        <v>292</v>
      </c>
      <c r="F3292" t="s">
        <v>61</v>
      </c>
      <c r="G3292" t="s">
        <v>61</v>
      </c>
      <c r="H3292" t="s">
        <v>61</v>
      </c>
      <c r="I3292" t="s">
        <v>61</v>
      </c>
      <c r="J3292" t="s">
        <v>61</v>
      </c>
      <c r="K3292" t="s">
        <v>197</v>
      </c>
      <c r="M3292">
        <v>20</v>
      </c>
      <c r="N3292">
        <v>20</v>
      </c>
      <c r="O3292" t="s">
        <v>325</v>
      </c>
      <c r="P3292">
        <v>61.333332059999996</v>
      </c>
      <c r="Q3292">
        <v>60.22222</v>
      </c>
      <c r="R3292">
        <v>1</v>
      </c>
      <c r="S3292">
        <v>0</v>
      </c>
      <c r="T3292">
        <v>0</v>
      </c>
      <c r="U3292">
        <v>0</v>
      </c>
      <c r="V3292">
        <v>0</v>
      </c>
      <c r="W3292">
        <v>1475.1170999999999</v>
      </c>
      <c r="X3292">
        <v>1438.0569</v>
      </c>
      <c r="Y3292">
        <v>1380.6702</v>
      </c>
      <c r="Z3292">
        <v>1419.4487999999999</v>
      </c>
      <c r="AA3292">
        <v>1516.6503</v>
      </c>
      <c r="AB3292">
        <v>1623.3106</v>
      </c>
      <c r="AC3292">
        <v>1700.0861</v>
      </c>
      <c r="AD3292">
        <v>2236.4114</v>
      </c>
      <c r="AE3292">
        <v>2659.5281</v>
      </c>
      <c r="AF3292">
        <v>2902.9162000000001</v>
      </c>
      <c r="AG3292">
        <v>2976.6320999999998</v>
      </c>
      <c r="AH3292">
        <v>3178.8215</v>
      </c>
      <c r="AI3292">
        <v>3368.7033000000001</v>
      </c>
      <c r="AJ3292">
        <v>3460.5889000000002</v>
      </c>
      <c r="AK3292">
        <v>3557.4843000000001</v>
      </c>
      <c r="AL3292">
        <v>3622.2754</v>
      </c>
      <c r="AM3292">
        <v>3702.9493000000002</v>
      </c>
      <c r="AN3292">
        <v>3714.7804999999998</v>
      </c>
      <c r="AO3292">
        <v>3475.4149000000002</v>
      </c>
      <c r="AP3292">
        <v>3088.6442000000002</v>
      </c>
      <c r="AQ3292">
        <v>3137.2235000000001</v>
      </c>
      <c r="AR3292">
        <v>2474.5436</v>
      </c>
      <c r="AS3292">
        <v>1817.817</v>
      </c>
      <c r="AT3292">
        <v>1578.9364</v>
      </c>
      <c r="AU3292">
        <v>76.189891000000003</v>
      </c>
      <c r="AV3292">
        <v>73.835032999999996</v>
      </c>
      <c r="AW3292">
        <v>72.007772000000003</v>
      </c>
      <c r="AX3292">
        <v>70.446099000000004</v>
      </c>
      <c r="AY3292">
        <v>69.207559000000003</v>
      </c>
      <c r="AZ3292">
        <v>68.210989999999995</v>
      </c>
      <c r="BA3292">
        <v>67.514859999999999</v>
      </c>
      <c r="BB3292">
        <v>68.748891999999998</v>
      </c>
      <c r="BC3292">
        <v>71.628370000000004</v>
      </c>
      <c r="BD3292">
        <v>75.775000000000006</v>
      </c>
      <c r="BE3292">
        <v>80.008925000000005</v>
      </c>
      <c r="BF3292">
        <v>84.251745999999997</v>
      </c>
      <c r="BG3292">
        <v>87.983849000000006</v>
      </c>
      <c r="BH3292">
        <v>91.213069000000004</v>
      </c>
      <c r="BI3292">
        <v>94.081056000000004</v>
      </c>
      <c r="BJ3292">
        <v>96.089815000000002</v>
      </c>
      <c r="BK3292">
        <v>97.083971000000005</v>
      </c>
      <c r="BL3292">
        <v>96.826183999999998</v>
      </c>
      <c r="BM3292">
        <v>95.312295000000006</v>
      </c>
      <c r="BN3292">
        <v>92.527913999999996</v>
      </c>
      <c r="BO3292">
        <v>88.055312999999998</v>
      </c>
      <c r="BP3292">
        <v>83.787902000000003</v>
      </c>
      <c r="BQ3292">
        <v>80.743578999999997</v>
      </c>
      <c r="BR3292">
        <v>78.494854000000004</v>
      </c>
      <c r="BS3292">
        <v>11.907489999999999</v>
      </c>
      <c r="BT3292">
        <v>48.666400000000003</v>
      </c>
      <c r="BU3292">
        <v>70.057389999999998</v>
      </c>
      <c r="BV3292">
        <v>40.835209999999996</v>
      </c>
      <c r="BW3292">
        <v>38.209020000000002</v>
      </c>
      <c r="BX3292">
        <v>46.886119999999998</v>
      </c>
      <c r="BY3292">
        <v>45.60163</v>
      </c>
      <c r="BZ3292">
        <v>-40.756309999999999</v>
      </c>
      <c r="CA3292">
        <v>-25.021329999999999</v>
      </c>
      <c r="CB3292">
        <v>-52.533059999999999</v>
      </c>
      <c r="CC3292">
        <v>59.171129999999998</v>
      </c>
      <c r="CD3292">
        <v>55.823659999999997</v>
      </c>
      <c r="CE3292">
        <v>10.36496</v>
      </c>
      <c r="CF3292">
        <v>-30.144780000000001</v>
      </c>
      <c r="CG3292">
        <v>-9.4217610000000001</v>
      </c>
      <c r="CH3292">
        <v>56.485289999999999</v>
      </c>
      <c r="CI3292">
        <v>90.90746</v>
      </c>
      <c r="CJ3292">
        <v>136.56460000000001</v>
      </c>
      <c r="CK3292">
        <v>404.13749999999999</v>
      </c>
      <c r="CL3292">
        <v>607.7337</v>
      </c>
      <c r="CM3292">
        <v>145.00059999999999</v>
      </c>
      <c r="CN3292">
        <v>51.204219999999999</v>
      </c>
      <c r="CO3292">
        <v>6.317456</v>
      </c>
      <c r="CP3292">
        <v>-2.618779</v>
      </c>
      <c r="CQ3292">
        <v>268.7758</v>
      </c>
      <c r="CR3292">
        <v>210.9162</v>
      </c>
      <c r="CS3292">
        <v>174.27180000000001</v>
      </c>
      <c r="CT3292">
        <v>151.55240000000001</v>
      </c>
      <c r="CU3292">
        <v>133.71289999999999</v>
      </c>
      <c r="CV3292">
        <v>140.1857</v>
      </c>
      <c r="CW3292">
        <v>132.07300000000001</v>
      </c>
      <c r="CX3292">
        <v>153.36529999999999</v>
      </c>
      <c r="CY3292">
        <v>149.20150000000001</v>
      </c>
      <c r="CZ3292">
        <v>138.81200000000001</v>
      </c>
      <c r="DA3292">
        <v>250.40880000000001</v>
      </c>
      <c r="DB3292">
        <v>243.49260000000001</v>
      </c>
      <c r="DC3292">
        <v>227.11199999999999</v>
      </c>
      <c r="DD3292">
        <v>155.1183</v>
      </c>
      <c r="DE3292">
        <v>165.4246</v>
      </c>
      <c r="DF3292">
        <v>170.95840000000001</v>
      </c>
      <c r="DG3292">
        <v>169.18870000000001</v>
      </c>
      <c r="DH3292">
        <v>215.8989</v>
      </c>
      <c r="DI3292">
        <v>248.751</v>
      </c>
      <c r="DJ3292">
        <v>296.0376</v>
      </c>
      <c r="DK3292">
        <v>329.50599999999997</v>
      </c>
      <c r="DL3292">
        <v>230.73750000000001</v>
      </c>
      <c r="DM3292">
        <v>234.31540000000001</v>
      </c>
      <c r="DN3292">
        <v>159.35290000000001</v>
      </c>
    </row>
    <row r="3293" spans="1:118" hidden="1" x14ac:dyDescent="0.25">
      <c r="A3293" t="str">
        <f t="shared" si="51"/>
        <v>sublap_id-SLAP_PGZP_All CBP_HE20 Average</v>
      </c>
      <c r="B3293" t="s">
        <v>62</v>
      </c>
      <c r="C3293" t="s">
        <v>283</v>
      </c>
      <c r="D3293" t="s">
        <v>61</v>
      </c>
      <c r="E3293" t="s">
        <v>284</v>
      </c>
      <c r="F3293" t="s">
        <v>61</v>
      </c>
      <c r="G3293" t="s">
        <v>61</v>
      </c>
      <c r="H3293" t="s">
        <v>61</v>
      </c>
      <c r="I3293" t="s">
        <v>61</v>
      </c>
      <c r="J3293" t="s">
        <v>61</v>
      </c>
      <c r="K3293" t="s">
        <v>197</v>
      </c>
      <c r="M3293">
        <v>20</v>
      </c>
      <c r="N3293">
        <v>20</v>
      </c>
      <c r="O3293" t="s">
        <v>325</v>
      </c>
      <c r="P3293">
        <v>64</v>
      </c>
      <c r="Q3293">
        <v>58.3</v>
      </c>
      <c r="R3293">
        <v>1</v>
      </c>
      <c r="S3293">
        <v>0</v>
      </c>
      <c r="T3293">
        <v>0</v>
      </c>
      <c r="U3293">
        <v>0</v>
      </c>
      <c r="V3293">
        <v>0</v>
      </c>
      <c r="W3293">
        <v>5639.9481999999998</v>
      </c>
      <c r="X3293">
        <v>5439.4137000000001</v>
      </c>
      <c r="Y3293">
        <v>5340.6803</v>
      </c>
      <c r="Z3293">
        <v>5419.0634</v>
      </c>
      <c r="AA3293">
        <v>5483.4719999999998</v>
      </c>
      <c r="AB3293">
        <v>5627.4790999999996</v>
      </c>
      <c r="AC3293">
        <v>6017.7857000000004</v>
      </c>
      <c r="AD3293">
        <v>6055.0802999999996</v>
      </c>
      <c r="AE3293">
        <v>6115.8055999999997</v>
      </c>
      <c r="AF3293">
        <v>6358.8665000000001</v>
      </c>
      <c r="AG3293">
        <v>6407.2816999999995</v>
      </c>
      <c r="AH3293">
        <v>6633.4996000000001</v>
      </c>
      <c r="AI3293">
        <v>6593.0189</v>
      </c>
      <c r="AJ3293">
        <v>6752.5236000000004</v>
      </c>
      <c r="AK3293">
        <v>6870.6377000000002</v>
      </c>
      <c r="AL3293">
        <v>6871.7766000000001</v>
      </c>
      <c r="AM3293">
        <v>6814.5717000000004</v>
      </c>
      <c r="AN3293">
        <v>5923.7341999999999</v>
      </c>
      <c r="AO3293">
        <v>3826.9395</v>
      </c>
      <c r="AP3293">
        <v>2091.0779000000002</v>
      </c>
      <c r="AQ3293">
        <v>3538.2042999999999</v>
      </c>
      <c r="AR3293">
        <v>5338.6</v>
      </c>
      <c r="AS3293">
        <v>5934.4597000000003</v>
      </c>
      <c r="AT3293">
        <v>5694.9652999999998</v>
      </c>
      <c r="AU3293">
        <v>73.569580000000002</v>
      </c>
      <c r="AV3293">
        <v>71.882385999999997</v>
      </c>
      <c r="AW3293">
        <v>70.687776999999997</v>
      </c>
      <c r="AX3293">
        <v>69.478247999999994</v>
      </c>
      <c r="AY3293">
        <v>68.32396</v>
      </c>
      <c r="AZ3293">
        <v>67.275206999999995</v>
      </c>
      <c r="BA3293">
        <v>66.545884999999998</v>
      </c>
      <c r="BB3293">
        <v>67.701070999999999</v>
      </c>
      <c r="BC3293">
        <v>70.786754999999999</v>
      </c>
      <c r="BD3293">
        <v>74.522613000000007</v>
      </c>
      <c r="BE3293">
        <v>79.209327000000002</v>
      </c>
      <c r="BF3293">
        <v>83.554837000000006</v>
      </c>
      <c r="BG3293">
        <v>87.197659999999999</v>
      </c>
      <c r="BH3293">
        <v>89.254741999999993</v>
      </c>
      <c r="BI3293">
        <v>90.407807000000005</v>
      </c>
      <c r="BJ3293">
        <v>90.529696000000001</v>
      </c>
      <c r="BK3293">
        <v>90.287448999999995</v>
      </c>
      <c r="BL3293">
        <v>89.598314999999999</v>
      </c>
      <c r="BM3293">
        <v>87.949100999999999</v>
      </c>
      <c r="BN3293">
        <v>85.199183000000005</v>
      </c>
      <c r="BO3293">
        <v>82.173479</v>
      </c>
      <c r="BP3293">
        <v>79.502037000000001</v>
      </c>
      <c r="BQ3293">
        <v>77.565389999999994</v>
      </c>
      <c r="BR3293">
        <v>75.825187999999997</v>
      </c>
      <c r="BS3293">
        <v>-191.892</v>
      </c>
      <c r="BT3293">
        <v>120.38</v>
      </c>
      <c r="BU3293">
        <v>149.56290000000001</v>
      </c>
      <c r="BV3293">
        <v>52.823</v>
      </c>
      <c r="BW3293">
        <v>-9.0150299999999994</v>
      </c>
      <c r="BX3293">
        <v>47.532159999999998</v>
      </c>
      <c r="BY3293">
        <v>-33.910539999999997</v>
      </c>
      <c r="BZ3293">
        <v>26.553730000000002</v>
      </c>
      <c r="CA3293">
        <v>91.047939999999997</v>
      </c>
      <c r="CB3293">
        <v>-97.497780000000006</v>
      </c>
      <c r="CC3293">
        <v>-4.2021509999999997</v>
      </c>
      <c r="CD3293">
        <v>-47.088200000000001</v>
      </c>
      <c r="CE3293">
        <v>158.20060000000001</v>
      </c>
      <c r="CF3293">
        <v>82.932739999999995</v>
      </c>
      <c r="CG3293">
        <v>-82.239540000000005</v>
      </c>
      <c r="CH3293">
        <v>-118.7285</v>
      </c>
      <c r="CI3293">
        <v>-47.687919999999998</v>
      </c>
      <c r="CJ3293">
        <v>945.88499999999999</v>
      </c>
      <c r="CK3293">
        <v>3299.3209999999999</v>
      </c>
      <c r="CL3293">
        <v>5144.2389999999996</v>
      </c>
      <c r="CM3293">
        <v>3437.3130000000001</v>
      </c>
      <c r="CN3293">
        <v>1164.991</v>
      </c>
      <c r="CO3293">
        <v>236.36580000000001</v>
      </c>
      <c r="CP3293">
        <v>226.8817</v>
      </c>
      <c r="CQ3293">
        <v>3406.3</v>
      </c>
      <c r="CR3293">
        <v>1516.8320000000001</v>
      </c>
      <c r="CS3293">
        <v>1445.1949999999999</v>
      </c>
      <c r="CT3293">
        <v>1316.7139999999999</v>
      </c>
      <c r="CU3293">
        <v>1092.1849999999999</v>
      </c>
      <c r="CV3293">
        <v>927.15880000000004</v>
      </c>
      <c r="CW3293">
        <v>586.37540000000001</v>
      </c>
      <c r="CX3293">
        <v>494.85950000000003</v>
      </c>
      <c r="CY3293">
        <v>924.24289999999996</v>
      </c>
      <c r="CZ3293">
        <v>1078.395</v>
      </c>
      <c r="DA3293">
        <v>1566.2270000000001</v>
      </c>
      <c r="DB3293">
        <v>1731.2929999999999</v>
      </c>
      <c r="DC3293">
        <v>1831.51</v>
      </c>
      <c r="DD3293">
        <v>2068.672</v>
      </c>
      <c r="DE3293">
        <v>2229.623</v>
      </c>
      <c r="DF3293">
        <v>2145.915</v>
      </c>
      <c r="DG3293">
        <v>2170.087</v>
      </c>
      <c r="DH3293">
        <v>2618.165</v>
      </c>
      <c r="DI3293">
        <v>2698.7910000000002</v>
      </c>
      <c r="DJ3293">
        <v>2399.0369999999998</v>
      </c>
      <c r="DK3293">
        <v>4463.3320000000003</v>
      </c>
      <c r="DL3293">
        <v>2956.65</v>
      </c>
      <c r="DM3293">
        <v>2836.7240000000002</v>
      </c>
      <c r="DN3293">
        <v>2968.0369999999998</v>
      </c>
    </row>
    <row r="3294" spans="1:118" hidden="1" x14ac:dyDescent="0.25">
      <c r="A3294" t="str">
        <f t="shared" si="51"/>
        <v>Aggregator-Enel X_All CBP_HE20 Average</v>
      </c>
      <c r="B3294" t="s">
        <v>62</v>
      </c>
      <c r="C3294" t="s">
        <v>265</v>
      </c>
      <c r="D3294" t="s">
        <v>61</v>
      </c>
      <c r="E3294" t="s">
        <v>61</v>
      </c>
      <c r="F3294" t="s">
        <v>266</v>
      </c>
      <c r="G3294" t="s">
        <v>61</v>
      </c>
      <c r="H3294" t="s">
        <v>61</v>
      </c>
      <c r="I3294" t="s">
        <v>61</v>
      </c>
      <c r="J3294" t="s">
        <v>61</v>
      </c>
      <c r="K3294" t="s">
        <v>197</v>
      </c>
      <c r="M3294">
        <v>20</v>
      </c>
      <c r="N3294">
        <v>20</v>
      </c>
      <c r="O3294" t="s">
        <v>325</v>
      </c>
      <c r="P3294">
        <v>66.333335880000007</v>
      </c>
      <c r="Q3294">
        <v>65.666659999999993</v>
      </c>
      <c r="R3294">
        <v>1</v>
      </c>
      <c r="S3294">
        <v>0</v>
      </c>
      <c r="T3294">
        <v>0</v>
      </c>
      <c r="U3294">
        <v>1</v>
      </c>
      <c r="V3294">
        <v>1</v>
      </c>
      <c r="W3294">
        <v>22818.257000000001</v>
      </c>
      <c r="X3294">
        <v>22466.809000000001</v>
      </c>
      <c r="Y3294">
        <v>21497.821</v>
      </c>
      <c r="Z3294">
        <v>21792.037</v>
      </c>
      <c r="AA3294">
        <v>22109.903999999999</v>
      </c>
      <c r="AB3294">
        <v>22797.442999999999</v>
      </c>
      <c r="AC3294">
        <v>24515.011999999999</v>
      </c>
      <c r="AD3294">
        <v>23942.899000000001</v>
      </c>
      <c r="AE3294">
        <v>23534.829000000002</v>
      </c>
      <c r="AF3294">
        <v>23850.13</v>
      </c>
      <c r="AG3294">
        <v>23587.117999999999</v>
      </c>
      <c r="AH3294">
        <v>24158.811000000002</v>
      </c>
      <c r="AI3294">
        <v>24197.08</v>
      </c>
      <c r="AJ3294">
        <v>24189.883000000002</v>
      </c>
      <c r="AK3294">
        <v>24369.289000000001</v>
      </c>
      <c r="AL3294">
        <v>24280.262999999999</v>
      </c>
      <c r="AM3294">
        <v>24061.044000000002</v>
      </c>
      <c r="AN3294">
        <v>21260.524000000001</v>
      </c>
      <c r="AO3294">
        <v>16856.378000000001</v>
      </c>
      <c r="AP3294">
        <v>13101.384</v>
      </c>
      <c r="AQ3294">
        <v>19651.210999999999</v>
      </c>
      <c r="AR3294">
        <v>24141.227999999999</v>
      </c>
      <c r="AS3294">
        <v>24565.101999999999</v>
      </c>
      <c r="AT3294">
        <v>23195.118999999999</v>
      </c>
      <c r="AU3294">
        <v>78.127495999999994</v>
      </c>
      <c r="AV3294">
        <v>74.791566000000003</v>
      </c>
      <c r="AW3294">
        <v>72.977571999999995</v>
      </c>
      <c r="AX3294">
        <v>71.096114</v>
      </c>
      <c r="AY3294">
        <v>69.412256999999997</v>
      </c>
      <c r="AZ3294">
        <v>68.051884999999999</v>
      </c>
      <c r="BA3294">
        <v>67.330602999999996</v>
      </c>
      <c r="BB3294">
        <v>69.445295000000002</v>
      </c>
      <c r="BC3294">
        <v>73.455680999999998</v>
      </c>
      <c r="BD3294">
        <v>77.790222999999997</v>
      </c>
      <c r="BE3294">
        <v>82.136314999999996</v>
      </c>
      <c r="BF3294">
        <v>85.687662000000003</v>
      </c>
      <c r="BG3294">
        <v>88.553944000000001</v>
      </c>
      <c r="BH3294">
        <v>90.778405000000006</v>
      </c>
      <c r="BI3294">
        <v>92.712956000000005</v>
      </c>
      <c r="BJ3294">
        <v>93.923672999999994</v>
      </c>
      <c r="BK3294">
        <v>94.728892000000002</v>
      </c>
      <c r="BL3294">
        <v>94.855402999999995</v>
      </c>
      <c r="BM3294">
        <v>94.372146000000001</v>
      </c>
      <c r="BN3294">
        <v>92.742187999999999</v>
      </c>
      <c r="BO3294">
        <v>90.388889000000006</v>
      </c>
      <c r="BP3294">
        <v>87.668547000000004</v>
      </c>
      <c r="BQ3294">
        <v>85.079058000000003</v>
      </c>
      <c r="BR3294">
        <v>82.833826000000002</v>
      </c>
      <c r="BS3294">
        <v>-701.49109999999996</v>
      </c>
      <c r="BT3294">
        <v>329.96289999999999</v>
      </c>
      <c r="BU3294">
        <v>629.72479999999996</v>
      </c>
      <c r="BV3294">
        <v>182.1814</v>
      </c>
      <c r="BW3294">
        <v>-76.523989999999998</v>
      </c>
      <c r="BX3294">
        <v>159.59010000000001</v>
      </c>
      <c r="BY3294">
        <v>-437.39890000000003</v>
      </c>
      <c r="BZ3294">
        <v>-78.026619999999994</v>
      </c>
      <c r="CA3294">
        <v>386.73160000000001</v>
      </c>
      <c r="CB3294">
        <v>52.560940000000002</v>
      </c>
      <c r="CC3294">
        <v>429.63889999999998</v>
      </c>
      <c r="CD3294">
        <v>116.6009</v>
      </c>
      <c r="CE3294">
        <v>707.04690000000005</v>
      </c>
      <c r="CF3294">
        <v>826.83510000000001</v>
      </c>
      <c r="CG3294">
        <v>339.0471</v>
      </c>
      <c r="CH3294">
        <v>48.552010000000003</v>
      </c>
      <c r="CI3294">
        <v>272.01010000000002</v>
      </c>
      <c r="CJ3294">
        <v>3210.2719999999999</v>
      </c>
      <c r="CK3294">
        <v>8558.9040000000005</v>
      </c>
      <c r="CL3294">
        <v>13454.99</v>
      </c>
      <c r="CM3294">
        <v>6731.1729999999998</v>
      </c>
      <c r="CN3294">
        <v>1787.0350000000001</v>
      </c>
      <c r="CO3294">
        <v>697.82659999999998</v>
      </c>
      <c r="CP3294">
        <v>1304.3589999999999</v>
      </c>
      <c r="CQ3294">
        <v>41346.550000000003</v>
      </c>
      <c r="CR3294">
        <v>20588.52</v>
      </c>
      <c r="CS3294">
        <v>18115.810000000001</v>
      </c>
      <c r="CT3294">
        <v>16927.28</v>
      </c>
      <c r="CU3294">
        <v>13612.45</v>
      </c>
      <c r="CV3294">
        <v>10915.11</v>
      </c>
      <c r="CW3294">
        <v>7616.1480000000001</v>
      </c>
      <c r="CX3294">
        <v>6053.6589999999997</v>
      </c>
      <c r="CY3294">
        <v>11165.56</v>
      </c>
      <c r="CZ3294">
        <v>14478.51</v>
      </c>
      <c r="DA3294">
        <v>21854.36</v>
      </c>
      <c r="DB3294">
        <v>24171.88</v>
      </c>
      <c r="DC3294">
        <v>23879.82</v>
      </c>
      <c r="DD3294">
        <v>26351.39</v>
      </c>
      <c r="DE3294">
        <v>28462.49</v>
      </c>
      <c r="DF3294">
        <v>29340.35</v>
      </c>
      <c r="DG3294">
        <v>27082.62</v>
      </c>
      <c r="DH3294">
        <v>28956.84</v>
      </c>
      <c r="DI3294">
        <v>29283.75</v>
      </c>
      <c r="DJ3294">
        <v>27279.41</v>
      </c>
      <c r="DK3294">
        <v>26349.63</v>
      </c>
      <c r="DL3294">
        <v>25012.55</v>
      </c>
      <c r="DM3294">
        <v>27298.25</v>
      </c>
      <c r="DN3294">
        <v>29222.639999999999</v>
      </c>
    </row>
    <row r="3295" spans="1:118" hidden="1" x14ac:dyDescent="0.25">
      <c r="A3295" t="str">
        <f t="shared" si="51"/>
        <v>Aggregator-CPower_All CBP_HE20 Average</v>
      </c>
      <c r="B3295" t="s">
        <v>62</v>
      </c>
      <c r="C3295" t="s">
        <v>215</v>
      </c>
      <c r="D3295" t="s">
        <v>61</v>
      </c>
      <c r="E3295" t="s">
        <v>61</v>
      </c>
      <c r="F3295" t="s">
        <v>42</v>
      </c>
      <c r="G3295" t="s">
        <v>61</v>
      </c>
      <c r="H3295" t="s">
        <v>61</v>
      </c>
      <c r="I3295" t="s">
        <v>61</v>
      </c>
      <c r="J3295" t="s">
        <v>61</v>
      </c>
      <c r="K3295" t="s">
        <v>197</v>
      </c>
      <c r="M3295">
        <v>20</v>
      </c>
      <c r="N3295">
        <v>20</v>
      </c>
      <c r="O3295" t="s">
        <v>325</v>
      </c>
      <c r="P3295">
        <v>333.3076782</v>
      </c>
      <c r="Q3295">
        <v>325.5385</v>
      </c>
      <c r="R3295">
        <v>1</v>
      </c>
      <c r="S3295">
        <v>0</v>
      </c>
      <c r="T3295">
        <v>0</v>
      </c>
      <c r="U3295">
        <v>1</v>
      </c>
      <c r="V3295">
        <v>1</v>
      </c>
      <c r="W3295">
        <v>12473.19</v>
      </c>
      <c r="X3295">
        <v>12239.803</v>
      </c>
      <c r="Y3295">
        <v>12121.986999999999</v>
      </c>
      <c r="Z3295">
        <v>12001.162</v>
      </c>
      <c r="AA3295">
        <v>12215.357</v>
      </c>
      <c r="AB3295">
        <v>12954.66</v>
      </c>
      <c r="AC3295">
        <v>14268.905000000001</v>
      </c>
      <c r="AD3295">
        <v>16592.646000000001</v>
      </c>
      <c r="AE3295">
        <v>19063.329000000002</v>
      </c>
      <c r="AF3295">
        <v>20806.07</v>
      </c>
      <c r="AG3295">
        <v>22142.705999999998</v>
      </c>
      <c r="AH3295">
        <v>24301.891</v>
      </c>
      <c r="AI3295">
        <v>25247.925999999999</v>
      </c>
      <c r="AJ3295">
        <v>25994.763999999999</v>
      </c>
      <c r="AK3295">
        <v>26609.47</v>
      </c>
      <c r="AL3295">
        <v>26868.564999999999</v>
      </c>
      <c r="AM3295">
        <v>27205.46</v>
      </c>
      <c r="AN3295">
        <v>26722.826000000001</v>
      </c>
      <c r="AO3295">
        <v>23704.516</v>
      </c>
      <c r="AP3295">
        <v>19995.752</v>
      </c>
      <c r="AQ3295">
        <v>20334.156999999999</v>
      </c>
      <c r="AR3295">
        <v>17144.983</v>
      </c>
      <c r="AS3295">
        <v>14506.849</v>
      </c>
      <c r="AT3295">
        <v>13086.125</v>
      </c>
      <c r="AU3295">
        <v>70.029313999999999</v>
      </c>
      <c r="AV3295">
        <v>68.697474999999997</v>
      </c>
      <c r="AW3295">
        <v>67.381204999999994</v>
      </c>
      <c r="AX3295">
        <v>66.295856999999998</v>
      </c>
      <c r="AY3295">
        <v>65.383118999999994</v>
      </c>
      <c r="AZ3295">
        <v>64.599761999999998</v>
      </c>
      <c r="BA3295">
        <v>64.106144999999998</v>
      </c>
      <c r="BB3295">
        <v>65.506040999999996</v>
      </c>
      <c r="BC3295">
        <v>68.659672</v>
      </c>
      <c r="BD3295">
        <v>72.735641000000001</v>
      </c>
      <c r="BE3295">
        <v>77.110547999999994</v>
      </c>
      <c r="BF3295">
        <v>81.382343000000006</v>
      </c>
      <c r="BG3295">
        <v>84.999249000000006</v>
      </c>
      <c r="BH3295">
        <v>87.662507000000005</v>
      </c>
      <c r="BI3295">
        <v>89.444682</v>
      </c>
      <c r="BJ3295">
        <v>90.354356999999993</v>
      </c>
      <c r="BK3295">
        <v>90.292378999999997</v>
      </c>
      <c r="BL3295">
        <v>89.322129000000004</v>
      </c>
      <c r="BM3295">
        <v>87.098470000000006</v>
      </c>
      <c r="BN3295">
        <v>83.931067999999996</v>
      </c>
      <c r="BO3295">
        <v>79.899364000000006</v>
      </c>
      <c r="BP3295">
        <v>76.115099999999998</v>
      </c>
      <c r="BQ3295">
        <v>73.564869000000002</v>
      </c>
      <c r="BR3295">
        <v>71.705484999999996</v>
      </c>
      <c r="BS3295">
        <v>-161.38999999999999</v>
      </c>
      <c r="BT3295">
        <v>18.96368</v>
      </c>
      <c r="BU3295">
        <v>-91.180800000000005</v>
      </c>
      <c r="BV3295">
        <v>-68.904150000000001</v>
      </c>
      <c r="BW3295">
        <v>49.314680000000003</v>
      </c>
      <c r="BX3295">
        <v>161.81530000000001</v>
      </c>
      <c r="BY3295">
        <v>140.5128</v>
      </c>
      <c r="BZ3295">
        <v>43.824359999999999</v>
      </c>
      <c r="CA3295">
        <v>-215.9033</v>
      </c>
      <c r="CB3295">
        <v>-228.5692</v>
      </c>
      <c r="CC3295">
        <v>-126.7187</v>
      </c>
      <c r="CD3295">
        <v>-255.53139999999999</v>
      </c>
      <c r="CE3295">
        <v>-261.26389999999998</v>
      </c>
      <c r="CF3295">
        <v>-301.67790000000002</v>
      </c>
      <c r="CG3295">
        <v>-336.57979999999998</v>
      </c>
      <c r="CH3295">
        <v>-307.26240000000001</v>
      </c>
      <c r="CI3295">
        <v>-421.00720000000001</v>
      </c>
      <c r="CJ3295">
        <v>313.09190000000001</v>
      </c>
      <c r="CK3295">
        <v>3271.14</v>
      </c>
      <c r="CL3295">
        <v>5415.5770000000002</v>
      </c>
      <c r="CM3295">
        <v>1952.0060000000001</v>
      </c>
      <c r="CN3295">
        <v>408.5557</v>
      </c>
      <c r="CO3295">
        <v>-158.7294</v>
      </c>
      <c r="CP3295">
        <v>-66.690849999999998</v>
      </c>
      <c r="CQ3295">
        <v>1966.13</v>
      </c>
      <c r="CR3295">
        <v>786.29380000000003</v>
      </c>
      <c r="CS3295">
        <v>855.24630000000002</v>
      </c>
      <c r="CT3295">
        <v>791.05820000000006</v>
      </c>
      <c r="CU3295">
        <v>621.32960000000003</v>
      </c>
      <c r="CV3295">
        <v>584.21040000000005</v>
      </c>
      <c r="CW3295">
        <v>428.32470000000001</v>
      </c>
      <c r="CX3295">
        <v>451.44819999999999</v>
      </c>
      <c r="CY3295">
        <v>761.00490000000002</v>
      </c>
      <c r="CZ3295">
        <v>775.16819999999996</v>
      </c>
      <c r="DA3295">
        <v>1497.021</v>
      </c>
      <c r="DB3295">
        <v>1497.5630000000001</v>
      </c>
      <c r="DC3295">
        <v>1644.1030000000001</v>
      </c>
      <c r="DD3295">
        <v>1799.576</v>
      </c>
      <c r="DE3295">
        <v>2104.8220000000001</v>
      </c>
      <c r="DF3295">
        <v>2384.3330000000001</v>
      </c>
      <c r="DG3295">
        <v>2696.9520000000002</v>
      </c>
      <c r="DH3295">
        <v>2933.1010000000001</v>
      </c>
      <c r="DI3295">
        <v>3254.7890000000002</v>
      </c>
      <c r="DJ3295">
        <v>3202.386</v>
      </c>
      <c r="DK3295">
        <v>3823.2530000000002</v>
      </c>
      <c r="DL3295">
        <v>2749.723</v>
      </c>
      <c r="DM3295">
        <v>1756.395</v>
      </c>
      <c r="DN3295">
        <v>1533.1790000000001</v>
      </c>
    </row>
    <row r="3296" spans="1:118" hidden="1" x14ac:dyDescent="0.25">
      <c r="A3296" t="str">
        <f t="shared" si="51"/>
        <v>sublap_id-SLAP_PGFG_All CBP_HE20 Average</v>
      </c>
      <c r="B3296" t="s">
        <v>62</v>
      </c>
      <c r="C3296" t="s">
        <v>293</v>
      </c>
      <c r="D3296" t="s">
        <v>61</v>
      </c>
      <c r="E3296" t="s">
        <v>294</v>
      </c>
      <c r="F3296" t="s">
        <v>61</v>
      </c>
      <c r="G3296" t="s">
        <v>61</v>
      </c>
      <c r="H3296" t="s">
        <v>61</v>
      </c>
      <c r="I3296" t="s">
        <v>61</v>
      </c>
      <c r="J3296" t="s">
        <v>61</v>
      </c>
      <c r="K3296" t="s">
        <v>197</v>
      </c>
      <c r="M3296">
        <v>20</v>
      </c>
      <c r="N3296">
        <v>20</v>
      </c>
      <c r="O3296" t="s">
        <v>325</v>
      </c>
      <c r="P3296">
        <v>18.700000760000002</v>
      </c>
      <c r="Q3296">
        <v>18.7</v>
      </c>
      <c r="R3296">
        <v>1</v>
      </c>
      <c r="S3296">
        <v>0</v>
      </c>
      <c r="T3296">
        <v>0</v>
      </c>
      <c r="U3296">
        <v>1</v>
      </c>
      <c r="V3296">
        <v>1</v>
      </c>
      <c r="W3296">
        <v>1424.4121</v>
      </c>
      <c r="X3296">
        <v>1463.9341999999999</v>
      </c>
      <c r="Y3296">
        <v>1418.9431999999999</v>
      </c>
      <c r="Z3296">
        <v>1380.0313000000001</v>
      </c>
      <c r="AA3296">
        <v>1335.8249000000001</v>
      </c>
      <c r="AB3296">
        <v>1436.4653000000001</v>
      </c>
      <c r="AC3296">
        <v>1603.3349000000001</v>
      </c>
      <c r="AD3296">
        <v>1904.2132999999999</v>
      </c>
      <c r="AE3296">
        <v>2021.7422999999999</v>
      </c>
      <c r="AF3296">
        <v>2168.5095999999999</v>
      </c>
      <c r="AG3296">
        <v>2266.9063000000001</v>
      </c>
      <c r="AH3296">
        <v>2542.0556999999999</v>
      </c>
      <c r="AI3296">
        <v>2657.703</v>
      </c>
      <c r="AJ3296">
        <v>2721.2696999999998</v>
      </c>
      <c r="AK3296">
        <v>2726.3548999999998</v>
      </c>
      <c r="AL3296">
        <v>2643.0868999999998</v>
      </c>
      <c r="AM3296">
        <v>2584.652</v>
      </c>
      <c r="AN3296">
        <v>2656.2604000000001</v>
      </c>
      <c r="AO3296">
        <v>2142.2624999999998</v>
      </c>
      <c r="AP3296">
        <v>1420.1478999999999</v>
      </c>
      <c r="AQ3296">
        <v>1922.9965</v>
      </c>
      <c r="AR3296">
        <v>1852.9603</v>
      </c>
      <c r="AS3296">
        <v>1741.0881999999999</v>
      </c>
      <c r="AT3296">
        <v>1590.0392999999999</v>
      </c>
      <c r="AU3296">
        <v>60.35</v>
      </c>
      <c r="AV3296">
        <v>60.35</v>
      </c>
      <c r="AW3296">
        <v>59.6</v>
      </c>
      <c r="AX3296">
        <v>58.95</v>
      </c>
      <c r="AY3296">
        <v>58.25</v>
      </c>
      <c r="AZ3296">
        <v>57.8</v>
      </c>
      <c r="BA3296">
        <v>57.05</v>
      </c>
      <c r="BB3296">
        <v>58.5</v>
      </c>
      <c r="BC3296">
        <v>61.9</v>
      </c>
      <c r="BD3296">
        <v>66.349999999999994</v>
      </c>
      <c r="BE3296">
        <v>71.349999999999994</v>
      </c>
      <c r="BF3296">
        <v>77.2</v>
      </c>
      <c r="BG3296">
        <v>82.6</v>
      </c>
      <c r="BH3296">
        <v>86.75</v>
      </c>
      <c r="BI3296">
        <v>88.4</v>
      </c>
      <c r="BJ3296">
        <v>87.9</v>
      </c>
      <c r="BK3296">
        <v>86.7</v>
      </c>
      <c r="BL3296">
        <v>84.05</v>
      </c>
      <c r="BM3296">
        <v>80.400000000000006</v>
      </c>
      <c r="BN3296">
        <v>75.849999999999994</v>
      </c>
      <c r="BO3296">
        <v>70.150000000000006</v>
      </c>
      <c r="BP3296">
        <v>64.75</v>
      </c>
      <c r="BQ3296">
        <v>61.95</v>
      </c>
      <c r="BR3296">
        <v>60.55</v>
      </c>
      <c r="BS3296">
        <v>-4.5410969999999997</v>
      </c>
      <c r="BT3296">
        <v>-60.190469999999998</v>
      </c>
      <c r="BU3296">
        <v>-129.18629999999999</v>
      </c>
      <c r="BV3296">
        <v>-155.54849999999999</v>
      </c>
      <c r="BW3296">
        <v>-64.161299999999997</v>
      </c>
      <c r="BX3296">
        <v>34.91825</v>
      </c>
      <c r="BY3296">
        <v>62.682090000000002</v>
      </c>
      <c r="BZ3296">
        <v>9.7643039999999992</v>
      </c>
      <c r="CA3296">
        <v>-49.798729999999999</v>
      </c>
      <c r="CB3296">
        <v>-36.101149999999997</v>
      </c>
      <c r="CC3296">
        <v>-27.331779999999998</v>
      </c>
      <c r="CD3296">
        <v>-15.124090000000001</v>
      </c>
      <c r="CE3296">
        <v>-21.885829999999999</v>
      </c>
      <c r="CF3296">
        <v>-3.4093559999999998</v>
      </c>
      <c r="CG3296">
        <v>7.0351809999999997</v>
      </c>
      <c r="CH3296">
        <v>7.176768</v>
      </c>
      <c r="CI3296">
        <v>17.878060000000001</v>
      </c>
      <c r="CJ3296">
        <v>17.972989999999999</v>
      </c>
      <c r="CK3296">
        <v>477.9907</v>
      </c>
      <c r="CL3296">
        <v>1033.556</v>
      </c>
      <c r="CM3296">
        <v>223.6448</v>
      </c>
      <c r="CN3296">
        <v>-12.529350000000001</v>
      </c>
      <c r="CO3296">
        <v>-59.809049999999999</v>
      </c>
      <c r="CP3296">
        <v>25.57817</v>
      </c>
      <c r="CQ3296">
        <v>798.25549999999998</v>
      </c>
      <c r="CR3296">
        <v>305.6499</v>
      </c>
      <c r="CS3296">
        <v>489.02510000000001</v>
      </c>
      <c r="CT3296">
        <v>540.66470000000004</v>
      </c>
      <c r="CU3296">
        <v>223.70140000000001</v>
      </c>
      <c r="CV3296">
        <v>95.436570000000003</v>
      </c>
      <c r="CW3296">
        <v>90.068749999999994</v>
      </c>
      <c r="CX3296">
        <v>83.052139999999994</v>
      </c>
      <c r="CY3296">
        <v>159.3914</v>
      </c>
      <c r="CZ3296">
        <v>100.5423</v>
      </c>
      <c r="DA3296">
        <v>196.82810000000001</v>
      </c>
      <c r="DB3296">
        <v>161.4066</v>
      </c>
      <c r="DC3296">
        <v>195.47190000000001</v>
      </c>
      <c r="DD3296">
        <v>205.1952</v>
      </c>
      <c r="DE3296">
        <v>169.70240000000001</v>
      </c>
      <c r="DF3296">
        <v>189.38120000000001</v>
      </c>
      <c r="DG3296">
        <v>178.80520000000001</v>
      </c>
      <c r="DH3296">
        <v>264.85980000000001</v>
      </c>
      <c r="DI3296">
        <v>279.55239999999998</v>
      </c>
      <c r="DJ3296">
        <v>390.7373</v>
      </c>
      <c r="DK3296">
        <v>475.38330000000002</v>
      </c>
      <c r="DL3296">
        <v>279.87310000000002</v>
      </c>
      <c r="DM3296">
        <v>164.08099999999999</v>
      </c>
      <c r="DN3296">
        <v>117.1199</v>
      </c>
    </row>
    <row r="3297" spans="1:118" hidden="1" x14ac:dyDescent="0.25">
      <c r="A3297" t="str">
        <f t="shared" si="51"/>
        <v>sublap_id-SLAP_PGCC_All CBP_HE20 Average</v>
      </c>
      <c r="B3297" t="s">
        <v>62</v>
      </c>
      <c r="C3297" t="s">
        <v>299</v>
      </c>
      <c r="D3297" t="s">
        <v>61</v>
      </c>
      <c r="E3297" t="s">
        <v>300</v>
      </c>
      <c r="F3297" t="s">
        <v>61</v>
      </c>
      <c r="G3297" t="s">
        <v>61</v>
      </c>
      <c r="H3297" t="s">
        <v>61</v>
      </c>
      <c r="I3297" t="s">
        <v>61</v>
      </c>
      <c r="J3297" t="s">
        <v>61</v>
      </c>
      <c r="K3297" t="s">
        <v>197</v>
      </c>
      <c r="M3297">
        <v>20</v>
      </c>
      <c r="N3297">
        <v>20</v>
      </c>
      <c r="O3297" t="s">
        <v>325</v>
      </c>
      <c r="P3297">
        <v>31.916666029999998</v>
      </c>
      <c r="Q3297">
        <v>31.91667</v>
      </c>
      <c r="R3297">
        <v>1</v>
      </c>
      <c r="S3297">
        <v>1</v>
      </c>
      <c r="T3297">
        <v>0</v>
      </c>
      <c r="U3297">
        <v>0</v>
      </c>
      <c r="V3297">
        <v>1</v>
      </c>
      <c r="W3297">
        <v>1962.9049</v>
      </c>
      <c r="X3297">
        <v>2086.5028000000002</v>
      </c>
      <c r="Y3297">
        <v>2029.9075</v>
      </c>
      <c r="Z3297">
        <v>1993.2291</v>
      </c>
      <c r="AA3297">
        <v>1986.6849999999999</v>
      </c>
      <c r="AB3297">
        <v>2047.2262000000001</v>
      </c>
      <c r="AC3297">
        <v>2120.4785000000002</v>
      </c>
      <c r="AD3297">
        <v>2359.8013999999998</v>
      </c>
      <c r="AE3297">
        <v>2452.9452000000001</v>
      </c>
      <c r="AF3297">
        <v>2610.1426999999999</v>
      </c>
      <c r="AG3297">
        <v>2774.5945000000002</v>
      </c>
      <c r="AH3297">
        <v>3030.8307</v>
      </c>
      <c r="AI3297">
        <v>2529.6949</v>
      </c>
      <c r="AJ3297">
        <v>2760.3058000000001</v>
      </c>
      <c r="AK3297">
        <v>2779.0207999999998</v>
      </c>
      <c r="AL3297">
        <v>2834.2168000000001</v>
      </c>
      <c r="AM3297">
        <v>2855.5767000000001</v>
      </c>
      <c r="AN3297">
        <v>2668.0742</v>
      </c>
      <c r="AO3297">
        <v>2521.4998999999998</v>
      </c>
      <c r="AP3297">
        <v>2237.9722000000002</v>
      </c>
      <c r="AQ3297">
        <v>2060.3654000000001</v>
      </c>
      <c r="AR3297">
        <v>1900.3010999999999</v>
      </c>
      <c r="AS3297">
        <v>1770.6769999999999</v>
      </c>
      <c r="AT3297">
        <v>1691.3347000000001</v>
      </c>
      <c r="AU3297">
        <v>57.267243999999998</v>
      </c>
      <c r="AV3297">
        <v>56.969093999999998</v>
      </c>
      <c r="AW3297">
        <v>56.649194000000001</v>
      </c>
      <c r="AX3297">
        <v>56.043222999999998</v>
      </c>
      <c r="AY3297">
        <v>55.934710000000003</v>
      </c>
      <c r="AZ3297">
        <v>55.821463000000001</v>
      </c>
      <c r="BA3297">
        <v>55.770273000000003</v>
      </c>
      <c r="BB3297">
        <v>56.368780000000001</v>
      </c>
      <c r="BC3297">
        <v>58.400440000000003</v>
      </c>
      <c r="BD3297">
        <v>61.044987999999996</v>
      </c>
      <c r="BE3297">
        <v>64.102165999999997</v>
      </c>
      <c r="BF3297">
        <v>66.381189000000006</v>
      </c>
      <c r="BG3297">
        <v>67.947636000000003</v>
      </c>
      <c r="BH3297">
        <v>68.488093000000006</v>
      </c>
      <c r="BI3297">
        <v>68.660015000000001</v>
      </c>
      <c r="BJ3297">
        <v>68.338983999999996</v>
      </c>
      <c r="BK3297">
        <v>67.492024999999998</v>
      </c>
      <c r="BL3297">
        <v>66.522174000000007</v>
      </c>
      <c r="BM3297">
        <v>64.967990999999998</v>
      </c>
      <c r="BN3297">
        <v>62.792999000000002</v>
      </c>
      <c r="BO3297">
        <v>60.636831000000001</v>
      </c>
      <c r="BP3297">
        <v>59.100138000000001</v>
      </c>
      <c r="BQ3297">
        <v>58.211575000000003</v>
      </c>
      <c r="BR3297">
        <v>57.769500999999998</v>
      </c>
      <c r="BS3297">
        <v>-12.364369999999999</v>
      </c>
      <c r="BT3297">
        <v>17.985520000000001</v>
      </c>
      <c r="BU3297">
        <v>28.28754</v>
      </c>
      <c r="BV3297">
        <v>44.741599999999998</v>
      </c>
      <c r="BW3297">
        <v>50.316450000000003</v>
      </c>
      <c r="BX3297">
        <v>23.920390000000001</v>
      </c>
      <c r="BY3297">
        <v>-3.8058450000000001</v>
      </c>
      <c r="BZ3297">
        <v>-13.232760000000001</v>
      </c>
      <c r="CA3297">
        <v>-11.86321</v>
      </c>
      <c r="CB3297">
        <v>-38.993130000000001</v>
      </c>
      <c r="CC3297">
        <v>-54.087150000000001</v>
      </c>
      <c r="CD3297">
        <v>-111.6628</v>
      </c>
      <c r="CE3297">
        <v>-37.040230000000001</v>
      </c>
      <c r="CF3297">
        <v>-96.869960000000006</v>
      </c>
      <c r="CG3297">
        <v>-89.265479999999997</v>
      </c>
      <c r="CH3297">
        <v>-94.429689999999994</v>
      </c>
      <c r="CI3297">
        <v>-64.607150000000004</v>
      </c>
      <c r="CJ3297">
        <v>139.10059999999999</v>
      </c>
      <c r="CK3297">
        <v>336.01060000000001</v>
      </c>
      <c r="CL3297">
        <v>445.71179999999998</v>
      </c>
      <c r="CM3297">
        <v>297.58550000000002</v>
      </c>
      <c r="CN3297">
        <v>97.639420000000001</v>
      </c>
      <c r="CO3297">
        <v>14.210610000000001</v>
      </c>
      <c r="CP3297">
        <v>11.72574</v>
      </c>
      <c r="CQ3297">
        <v>61.074919999999999</v>
      </c>
      <c r="CR3297">
        <v>29.322479999999999</v>
      </c>
      <c r="CS3297">
        <v>30.596250000000001</v>
      </c>
      <c r="CT3297">
        <v>36.319719999999997</v>
      </c>
      <c r="CU3297">
        <v>31.402509999999999</v>
      </c>
      <c r="CV3297">
        <v>25.479089999999999</v>
      </c>
      <c r="CW3297">
        <v>34.144849999999998</v>
      </c>
      <c r="CX3297">
        <v>18.991140000000001</v>
      </c>
      <c r="CY3297">
        <v>35.886470000000003</v>
      </c>
      <c r="CZ3297">
        <v>48.88411</v>
      </c>
      <c r="DA3297">
        <v>229.49369999999999</v>
      </c>
      <c r="DB3297">
        <v>255.41380000000001</v>
      </c>
      <c r="DC3297">
        <v>162.09180000000001</v>
      </c>
      <c r="DD3297">
        <v>211.0752</v>
      </c>
      <c r="DE3297">
        <v>206.99700000000001</v>
      </c>
      <c r="DF3297">
        <v>199.87100000000001</v>
      </c>
      <c r="DG3297">
        <v>251.00620000000001</v>
      </c>
      <c r="DH3297">
        <v>295.38920000000002</v>
      </c>
      <c r="DI3297">
        <v>430.60700000000003</v>
      </c>
      <c r="DJ3297">
        <v>227.15899999999999</v>
      </c>
      <c r="DK3297">
        <v>366.3184</v>
      </c>
      <c r="DL3297">
        <v>281.09559999999999</v>
      </c>
      <c r="DM3297">
        <v>121.724</v>
      </c>
      <c r="DN3297">
        <v>71.52525</v>
      </c>
    </row>
    <row r="3298" spans="1:118" hidden="1" x14ac:dyDescent="0.25">
      <c r="A3298" t="str">
        <f t="shared" si="51"/>
        <v>Aggregator-IPKeys Power Partners_All CBP_HE20 Average</v>
      </c>
      <c r="B3298" t="s">
        <v>62</v>
      </c>
      <c r="C3298" t="s">
        <v>217</v>
      </c>
      <c r="D3298" t="s">
        <v>61</v>
      </c>
      <c r="E3298" t="s">
        <v>61</v>
      </c>
      <c r="F3298" t="s">
        <v>181</v>
      </c>
      <c r="G3298" t="s">
        <v>61</v>
      </c>
      <c r="H3298" t="s">
        <v>61</v>
      </c>
      <c r="I3298" t="s">
        <v>61</v>
      </c>
      <c r="J3298" t="s">
        <v>61</v>
      </c>
      <c r="K3298" t="s">
        <v>197</v>
      </c>
      <c r="M3298">
        <v>20</v>
      </c>
      <c r="N3298">
        <v>20</v>
      </c>
      <c r="O3298" t="s">
        <v>325</v>
      </c>
      <c r="P3298">
        <v>1</v>
      </c>
      <c r="Q3298">
        <v>1</v>
      </c>
      <c r="R3298">
        <v>1</v>
      </c>
      <c r="S3298">
        <v>0</v>
      </c>
      <c r="T3298">
        <v>1</v>
      </c>
      <c r="U3298">
        <v>1</v>
      </c>
      <c r="V3298">
        <v>1</v>
      </c>
      <c r="W3298">
        <v>265.60000000000002</v>
      </c>
      <c r="X3298">
        <v>281.2</v>
      </c>
      <c r="Y3298">
        <v>274.39999999999998</v>
      </c>
      <c r="Z3298">
        <v>278.8</v>
      </c>
      <c r="AA3298">
        <v>273.2</v>
      </c>
      <c r="AB3298">
        <v>261.60000000000002</v>
      </c>
      <c r="AC3298">
        <v>255.6</v>
      </c>
      <c r="AD3298">
        <v>270.8</v>
      </c>
      <c r="AE3298">
        <v>284.39999999999998</v>
      </c>
      <c r="AF3298">
        <v>292.8</v>
      </c>
      <c r="AG3298">
        <v>324.8</v>
      </c>
      <c r="AH3298">
        <v>339.2</v>
      </c>
      <c r="AI3298">
        <v>331.6</v>
      </c>
      <c r="AJ3298">
        <v>338.8</v>
      </c>
      <c r="AK3298">
        <v>330.8</v>
      </c>
      <c r="AL3298">
        <v>329.2</v>
      </c>
      <c r="AM3298">
        <v>335.2</v>
      </c>
      <c r="AN3298">
        <v>337.2</v>
      </c>
      <c r="AO3298">
        <v>327.60000000000002</v>
      </c>
      <c r="AP3298">
        <v>305.2</v>
      </c>
      <c r="AQ3298">
        <v>282.8</v>
      </c>
      <c r="AR3298">
        <v>270</v>
      </c>
      <c r="AS3298">
        <v>276.8</v>
      </c>
      <c r="AT3298">
        <v>269.2</v>
      </c>
      <c r="AU3298">
        <v>59</v>
      </c>
      <c r="AV3298">
        <v>60.25</v>
      </c>
      <c r="AW3298">
        <v>59</v>
      </c>
      <c r="AX3298">
        <v>57.5</v>
      </c>
      <c r="AY3298">
        <v>56.25</v>
      </c>
      <c r="AZ3298">
        <v>55</v>
      </c>
      <c r="BA3298">
        <v>55.5</v>
      </c>
      <c r="BB3298">
        <v>57.25</v>
      </c>
      <c r="BC3298">
        <v>60.75</v>
      </c>
      <c r="BD3298">
        <v>65.25</v>
      </c>
      <c r="BE3298">
        <v>69.25</v>
      </c>
      <c r="BF3298">
        <v>74.25</v>
      </c>
      <c r="BG3298">
        <v>78</v>
      </c>
      <c r="BH3298">
        <v>82</v>
      </c>
      <c r="BI3298">
        <v>83.5</v>
      </c>
      <c r="BJ3298">
        <v>83.25</v>
      </c>
      <c r="BK3298">
        <v>83.25</v>
      </c>
      <c r="BL3298">
        <v>80.5</v>
      </c>
      <c r="BM3298">
        <v>76</v>
      </c>
      <c r="BN3298">
        <v>71</v>
      </c>
      <c r="BO3298">
        <v>65.5</v>
      </c>
      <c r="BP3298">
        <v>61.75</v>
      </c>
      <c r="BQ3298">
        <v>59.5</v>
      </c>
      <c r="BR3298">
        <v>57.5</v>
      </c>
      <c r="BS3298">
        <v>-0.56048580000000003</v>
      </c>
      <c r="BT3298">
        <v>-11.90541</v>
      </c>
      <c r="BU3298">
        <v>-9.5609129999999993</v>
      </c>
      <c r="BV3298">
        <v>-9.9878850000000003</v>
      </c>
      <c r="BW3298">
        <v>-2.3916170000000001</v>
      </c>
      <c r="BX3298">
        <v>2.6051329999999999</v>
      </c>
      <c r="BY3298">
        <v>5.0334240000000001</v>
      </c>
      <c r="BZ3298">
        <v>-0.85366819999999999</v>
      </c>
      <c r="CA3298">
        <v>-3.193146</v>
      </c>
      <c r="CB3298">
        <v>-0.46337889999999998</v>
      </c>
      <c r="CC3298">
        <v>-20.371929999999999</v>
      </c>
      <c r="CD3298">
        <v>-5.6743160000000001</v>
      </c>
      <c r="CE3298">
        <v>9.8917850000000005</v>
      </c>
      <c r="CF3298">
        <v>6.2887570000000004</v>
      </c>
      <c r="CG3298">
        <v>11.042339999999999</v>
      </c>
      <c r="CH3298">
        <v>2.3143159999999998</v>
      </c>
      <c r="CI3298">
        <v>-3.2422179999999998</v>
      </c>
      <c r="CJ3298">
        <v>7.3819429999999997</v>
      </c>
      <c r="CK3298">
        <v>17.665700000000001</v>
      </c>
      <c r="CL3298">
        <v>24.697679999999998</v>
      </c>
      <c r="CM3298">
        <v>28.486509999999999</v>
      </c>
      <c r="CN3298">
        <v>2.4964900000000001</v>
      </c>
      <c r="CO3298">
        <v>2.7751459999999999</v>
      </c>
      <c r="CP3298">
        <v>7.6074830000000002</v>
      </c>
      <c r="CQ3298">
        <v>18.288460000000001</v>
      </c>
      <c r="CR3298">
        <v>9.5097020000000008</v>
      </c>
      <c r="CS3298">
        <v>7.6832440000000002</v>
      </c>
      <c r="CT3298">
        <v>25.60782</v>
      </c>
      <c r="CU3298">
        <v>8.7456029999999991</v>
      </c>
      <c r="CV3298">
        <v>7.9802730000000004</v>
      </c>
      <c r="CW3298">
        <v>6.6286889999999996</v>
      </c>
      <c r="CX3298">
        <v>4.6190939999999996</v>
      </c>
      <c r="CY3298">
        <v>5.6939789999999997</v>
      </c>
      <c r="CZ3298">
        <v>15.5116</v>
      </c>
      <c r="DA3298">
        <v>28.02244</v>
      </c>
      <c r="DB3298">
        <v>84.909970000000001</v>
      </c>
      <c r="DC3298">
        <v>67.394729999999996</v>
      </c>
      <c r="DD3298">
        <v>68.512640000000005</v>
      </c>
      <c r="DE3298">
        <v>56.977580000000003</v>
      </c>
      <c r="DF3298">
        <v>47.084249999999997</v>
      </c>
      <c r="DG3298">
        <v>42.44988</v>
      </c>
      <c r="DH3298">
        <v>38.774299999999997</v>
      </c>
      <c r="DI3298">
        <v>40.303190000000001</v>
      </c>
      <c r="DJ3298">
        <v>26.422249999999998</v>
      </c>
      <c r="DK3298">
        <v>43.82291</v>
      </c>
      <c r="DL3298">
        <v>19.35444</v>
      </c>
      <c r="DM3298">
        <v>22.554120000000001</v>
      </c>
      <c r="DN3298">
        <v>24.730740000000001</v>
      </c>
    </row>
    <row r="3299" spans="1:118" hidden="1" x14ac:dyDescent="0.25">
      <c r="A3299" t="str">
        <f t="shared" si="51"/>
        <v>Industry_Type-3. Wholesale, Transport, other utilities_All CBP_HE20 Average</v>
      </c>
      <c r="B3299" t="s">
        <v>62</v>
      </c>
      <c r="C3299" t="s">
        <v>202</v>
      </c>
      <c r="D3299" t="s">
        <v>61</v>
      </c>
      <c r="E3299" t="s">
        <v>61</v>
      </c>
      <c r="F3299" t="s">
        <v>61</v>
      </c>
      <c r="G3299" t="s">
        <v>31</v>
      </c>
      <c r="H3299" t="s">
        <v>61</v>
      </c>
      <c r="I3299" t="s">
        <v>61</v>
      </c>
      <c r="J3299" t="s">
        <v>61</v>
      </c>
      <c r="K3299" t="s">
        <v>197</v>
      </c>
      <c r="M3299">
        <v>20</v>
      </c>
      <c r="N3299">
        <v>20</v>
      </c>
      <c r="O3299" t="s">
        <v>325</v>
      </c>
      <c r="P3299">
        <v>37.375</v>
      </c>
      <c r="Q3299">
        <v>37.25</v>
      </c>
      <c r="R3299">
        <v>1</v>
      </c>
      <c r="S3299">
        <v>0</v>
      </c>
      <c r="T3299">
        <v>0</v>
      </c>
      <c r="U3299">
        <v>0</v>
      </c>
      <c r="V3299">
        <v>0</v>
      </c>
      <c r="W3299">
        <v>3728.5731000000001</v>
      </c>
      <c r="X3299">
        <v>3570.2962000000002</v>
      </c>
      <c r="Y3299">
        <v>3475.4405000000002</v>
      </c>
      <c r="Z3299">
        <v>3557.0889000000002</v>
      </c>
      <c r="AA3299">
        <v>3575.6028999999999</v>
      </c>
      <c r="AB3299">
        <v>3770.2964000000002</v>
      </c>
      <c r="AC3299">
        <v>4123.5382</v>
      </c>
      <c r="AD3299">
        <v>4015.6064000000001</v>
      </c>
      <c r="AE3299">
        <v>3921.1464999999998</v>
      </c>
      <c r="AF3299">
        <v>3808.7896999999998</v>
      </c>
      <c r="AG3299">
        <v>3731.0164</v>
      </c>
      <c r="AH3299">
        <v>3813.9413</v>
      </c>
      <c r="AI3299">
        <v>3794.2307000000001</v>
      </c>
      <c r="AJ3299">
        <v>3838.5576999999998</v>
      </c>
      <c r="AK3299">
        <v>3840.8777</v>
      </c>
      <c r="AL3299">
        <v>3738.0726</v>
      </c>
      <c r="AM3299">
        <v>3672.4890999999998</v>
      </c>
      <c r="AN3299">
        <v>3282.1765</v>
      </c>
      <c r="AO3299">
        <v>1044.9241999999999</v>
      </c>
      <c r="AP3299">
        <v>852.62906999999996</v>
      </c>
      <c r="AQ3299">
        <v>2882.2446</v>
      </c>
      <c r="AR3299">
        <v>3641.2219</v>
      </c>
      <c r="AS3299">
        <v>3845.9609999999998</v>
      </c>
      <c r="AT3299">
        <v>3708.3919999999998</v>
      </c>
      <c r="AU3299">
        <v>82.413377999999994</v>
      </c>
      <c r="AV3299">
        <v>80.487703999999994</v>
      </c>
      <c r="AW3299">
        <v>79.074357000000006</v>
      </c>
      <c r="AX3299">
        <v>77.064522999999994</v>
      </c>
      <c r="AY3299">
        <v>75.885120999999998</v>
      </c>
      <c r="AZ3299">
        <v>73.788002000000006</v>
      </c>
      <c r="BA3299">
        <v>73.620872000000006</v>
      </c>
      <c r="BB3299">
        <v>73.162512000000007</v>
      </c>
      <c r="BC3299">
        <v>74.579256000000001</v>
      </c>
      <c r="BD3299">
        <v>78.368364</v>
      </c>
      <c r="BE3299">
        <v>83.032236999999995</v>
      </c>
      <c r="BF3299">
        <v>87.456479000000002</v>
      </c>
      <c r="BG3299">
        <v>91.335325999999995</v>
      </c>
      <c r="BH3299">
        <v>94.925325000000001</v>
      </c>
      <c r="BI3299">
        <v>98.529365999999996</v>
      </c>
      <c r="BJ3299">
        <v>100.69734</v>
      </c>
      <c r="BK3299">
        <v>101.69804000000001</v>
      </c>
      <c r="BL3299">
        <v>101.08801</v>
      </c>
      <c r="BM3299">
        <v>100.12036999999999</v>
      </c>
      <c r="BN3299">
        <v>97.025561999999994</v>
      </c>
      <c r="BO3299">
        <v>92.775350000000003</v>
      </c>
      <c r="BP3299">
        <v>90.049389000000005</v>
      </c>
      <c r="BQ3299">
        <v>86.770205000000004</v>
      </c>
      <c r="BR3299">
        <v>83.105913999999999</v>
      </c>
      <c r="BS3299">
        <v>-126.08150000000001</v>
      </c>
      <c r="BT3299">
        <v>-26.772870000000001</v>
      </c>
      <c r="BU3299">
        <v>-3.826063</v>
      </c>
      <c r="BV3299">
        <v>-107.86279999999999</v>
      </c>
      <c r="BW3299">
        <v>-111.29640000000001</v>
      </c>
      <c r="BX3299">
        <v>-42.972589999999997</v>
      </c>
      <c r="BY3299">
        <v>-128.2242</v>
      </c>
      <c r="BZ3299">
        <v>16.307079999999999</v>
      </c>
      <c r="CA3299">
        <v>108.3998</v>
      </c>
      <c r="CB3299">
        <v>128.00890000000001</v>
      </c>
      <c r="CC3299">
        <v>170.4136</v>
      </c>
      <c r="CD3299">
        <v>-45.379080000000002</v>
      </c>
      <c r="CE3299">
        <v>-253.9127</v>
      </c>
      <c r="CF3299">
        <v>-306.23950000000002</v>
      </c>
      <c r="CG3299">
        <v>-382.38209999999998</v>
      </c>
      <c r="CH3299">
        <v>-400.93709999999999</v>
      </c>
      <c r="CI3299">
        <v>-163.30350000000001</v>
      </c>
      <c r="CJ3299">
        <v>362.84249999999997</v>
      </c>
      <c r="CK3299">
        <v>2721.4079999999999</v>
      </c>
      <c r="CL3299">
        <v>3105.7869999999998</v>
      </c>
      <c r="CM3299">
        <v>1101.9179999999999</v>
      </c>
      <c r="CN3299">
        <v>332.76799999999997</v>
      </c>
      <c r="CO3299">
        <v>140.12219999999999</v>
      </c>
      <c r="CP3299">
        <v>140.8818</v>
      </c>
      <c r="CQ3299">
        <v>5335.64</v>
      </c>
      <c r="CR3299">
        <v>1264.6780000000001</v>
      </c>
      <c r="CS3299">
        <v>1371.6469999999999</v>
      </c>
      <c r="CT3299">
        <v>1480.2829999999999</v>
      </c>
      <c r="CU3299">
        <v>1564.64</v>
      </c>
      <c r="CV3299">
        <v>1083.7280000000001</v>
      </c>
      <c r="CW3299">
        <v>1080.568</v>
      </c>
      <c r="CX3299">
        <v>1007.9160000000001</v>
      </c>
      <c r="CY3299">
        <v>1600.1379999999999</v>
      </c>
      <c r="CZ3299">
        <v>1699.3989999999999</v>
      </c>
      <c r="DA3299">
        <v>1873.8579999999999</v>
      </c>
      <c r="DB3299">
        <v>2277.3879999999999</v>
      </c>
      <c r="DC3299">
        <v>3230.4079999999999</v>
      </c>
      <c r="DD3299">
        <v>3380.3209999999999</v>
      </c>
      <c r="DE3299">
        <v>3296.8919999999998</v>
      </c>
      <c r="DF3299">
        <v>3423.096</v>
      </c>
      <c r="DG3299">
        <v>3724.5140000000001</v>
      </c>
      <c r="DH3299">
        <v>4087.5230000000001</v>
      </c>
      <c r="DI3299">
        <v>4277.07</v>
      </c>
      <c r="DJ3299">
        <v>4272.5630000000001</v>
      </c>
      <c r="DK3299">
        <v>4158.5929999999998</v>
      </c>
      <c r="DL3299">
        <v>4411.9709999999995</v>
      </c>
      <c r="DM3299">
        <v>4598.8580000000002</v>
      </c>
      <c r="DN3299">
        <v>4861.652</v>
      </c>
    </row>
    <row r="3300" spans="1:118" hidden="1" x14ac:dyDescent="0.25">
      <c r="A3300" t="str">
        <f t="shared" si="51"/>
        <v>OtherDR-No_All CBP_HE20 Average</v>
      </c>
      <c r="B3300" t="s">
        <v>62</v>
      </c>
      <c r="C3300" t="s">
        <v>323</v>
      </c>
      <c r="D3300" t="s">
        <v>61</v>
      </c>
      <c r="E3300" t="s">
        <v>61</v>
      </c>
      <c r="F3300" t="s">
        <v>61</v>
      </c>
      <c r="G3300" t="s">
        <v>61</v>
      </c>
      <c r="H3300" t="s">
        <v>61</v>
      </c>
      <c r="I3300" t="s">
        <v>97</v>
      </c>
      <c r="J3300" t="s">
        <v>61</v>
      </c>
      <c r="K3300" t="s">
        <v>197</v>
      </c>
      <c r="M3300">
        <v>20</v>
      </c>
      <c r="N3300">
        <v>20</v>
      </c>
      <c r="O3300" t="s">
        <v>325</v>
      </c>
      <c r="P3300">
        <v>363.61919979999999</v>
      </c>
      <c r="Q3300">
        <v>357.31580000000002</v>
      </c>
      <c r="R3300">
        <v>1</v>
      </c>
      <c r="S3300">
        <v>0</v>
      </c>
      <c r="T3300">
        <v>0</v>
      </c>
      <c r="U3300">
        <v>0</v>
      </c>
      <c r="V3300">
        <v>0</v>
      </c>
      <c r="W3300">
        <v>20641.14</v>
      </c>
      <c r="X3300">
        <v>19629.333999999999</v>
      </c>
      <c r="Y3300">
        <v>19418.937999999998</v>
      </c>
      <c r="Z3300">
        <v>19486.282999999999</v>
      </c>
      <c r="AA3300">
        <v>19646.77</v>
      </c>
      <c r="AB3300">
        <v>20070.448</v>
      </c>
      <c r="AC3300">
        <v>21333.778999999999</v>
      </c>
      <c r="AD3300">
        <v>23310.244999999999</v>
      </c>
      <c r="AE3300">
        <v>25145.116000000002</v>
      </c>
      <c r="AF3300">
        <v>26338.645</v>
      </c>
      <c r="AG3300">
        <v>27237.526999999998</v>
      </c>
      <c r="AH3300">
        <v>28786.940999999999</v>
      </c>
      <c r="AI3300">
        <v>29109.308000000001</v>
      </c>
      <c r="AJ3300">
        <v>29400.49</v>
      </c>
      <c r="AK3300">
        <v>29796.373</v>
      </c>
      <c r="AL3300">
        <v>30057.322</v>
      </c>
      <c r="AM3300">
        <v>30084.655999999999</v>
      </c>
      <c r="AN3300">
        <v>27866.885999999999</v>
      </c>
      <c r="AO3300">
        <v>19730.489000000001</v>
      </c>
      <c r="AP3300">
        <v>16659.571</v>
      </c>
      <c r="AQ3300">
        <v>21682.960999999999</v>
      </c>
      <c r="AR3300">
        <v>21773.499</v>
      </c>
      <c r="AS3300">
        <v>20411.674999999999</v>
      </c>
      <c r="AT3300">
        <v>19252.492999999999</v>
      </c>
      <c r="AU3300">
        <v>73.011675999999994</v>
      </c>
      <c r="AV3300">
        <v>71.110535999999996</v>
      </c>
      <c r="AW3300">
        <v>69.721451999999999</v>
      </c>
      <c r="AX3300">
        <v>68.279680999999997</v>
      </c>
      <c r="AY3300">
        <v>67.382176999999999</v>
      </c>
      <c r="AZ3300">
        <v>66.103432999999995</v>
      </c>
      <c r="BA3300">
        <v>65.536632999999995</v>
      </c>
      <c r="BB3300">
        <v>65.974311</v>
      </c>
      <c r="BC3300">
        <v>67.911849000000004</v>
      </c>
      <c r="BD3300">
        <v>72.070543000000001</v>
      </c>
      <c r="BE3300">
        <v>76.717573999999999</v>
      </c>
      <c r="BF3300">
        <v>80.953338000000002</v>
      </c>
      <c r="BG3300">
        <v>84.717116000000004</v>
      </c>
      <c r="BH3300">
        <v>87.899388000000002</v>
      </c>
      <c r="BI3300">
        <v>90.556572000000003</v>
      </c>
      <c r="BJ3300">
        <v>92.078643</v>
      </c>
      <c r="BK3300">
        <v>92.734883999999994</v>
      </c>
      <c r="BL3300">
        <v>91.831618000000006</v>
      </c>
      <c r="BM3300">
        <v>89.962607000000006</v>
      </c>
      <c r="BN3300">
        <v>86.850911999999994</v>
      </c>
      <c r="BO3300">
        <v>82.991985</v>
      </c>
      <c r="BP3300">
        <v>79.841770999999994</v>
      </c>
      <c r="BQ3300">
        <v>77.082492000000002</v>
      </c>
      <c r="BR3300">
        <v>74.509325000000004</v>
      </c>
      <c r="BS3300">
        <v>-1105.9380000000001</v>
      </c>
      <c r="BT3300">
        <v>326.3415</v>
      </c>
      <c r="BU3300">
        <v>242.01730000000001</v>
      </c>
      <c r="BV3300">
        <v>111.9011</v>
      </c>
      <c r="BW3300">
        <v>58.297370000000001</v>
      </c>
      <c r="BX3300">
        <v>308.48790000000002</v>
      </c>
      <c r="BY3300">
        <v>170.3263</v>
      </c>
      <c r="BZ3300">
        <v>-36.926569999999998</v>
      </c>
      <c r="CA3300">
        <v>-253.3509</v>
      </c>
      <c r="CB3300">
        <v>-292.58100000000002</v>
      </c>
      <c r="CC3300">
        <v>-174.35589999999999</v>
      </c>
      <c r="CD3300">
        <v>-438.31760000000003</v>
      </c>
      <c r="CE3300">
        <v>-596.59019999999998</v>
      </c>
      <c r="CF3300">
        <v>-399.03309999999999</v>
      </c>
      <c r="CG3300">
        <v>-437.72309999999999</v>
      </c>
      <c r="CH3300">
        <v>-500.91500000000002</v>
      </c>
      <c r="CI3300">
        <v>-151.999</v>
      </c>
      <c r="CJ3300">
        <v>2472.4450000000002</v>
      </c>
      <c r="CK3300">
        <v>10769.78</v>
      </c>
      <c r="CL3300">
        <v>12976.93</v>
      </c>
      <c r="CM3300">
        <v>5704.6090000000004</v>
      </c>
      <c r="CN3300">
        <v>2425.924</v>
      </c>
      <c r="CO3300">
        <v>1453.615</v>
      </c>
      <c r="CP3300">
        <v>1446.1110000000001</v>
      </c>
      <c r="CQ3300">
        <v>21968.11</v>
      </c>
      <c r="CR3300">
        <v>7655.6790000000001</v>
      </c>
      <c r="CS3300">
        <v>7778.0060000000003</v>
      </c>
      <c r="CT3300">
        <v>7015.6270000000004</v>
      </c>
      <c r="CU3300">
        <v>5780.7730000000001</v>
      </c>
      <c r="CV3300">
        <v>4640.0360000000001</v>
      </c>
      <c r="CW3300">
        <v>2917.953</v>
      </c>
      <c r="CX3300">
        <v>2705.87</v>
      </c>
      <c r="CY3300">
        <v>5232.08</v>
      </c>
      <c r="CZ3300">
        <v>6623.1629999999996</v>
      </c>
      <c r="DA3300">
        <v>8799.1270000000004</v>
      </c>
      <c r="DB3300">
        <v>10230.42</v>
      </c>
      <c r="DC3300">
        <v>12194.85</v>
      </c>
      <c r="DD3300">
        <v>13196.85</v>
      </c>
      <c r="DE3300">
        <v>14753.81</v>
      </c>
      <c r="DF3300">
        <v>15431.5</v>
      </c>
      <c r="DG3300">
        <v>15798.49</v>
      </c>
      <c r="DH3300">
        <v>17244.32</v>
      </c>
      <c r="DI3300">
        <v>17048.22</v>
      </c>
      <c r="DJ3300">
        <v>17146.080000000002</v>
      </c>
      <c r="DK3300">
        <v>17568.240000000002</v>
      </c>
      <c r="DL3300">
        <v>17799.009999999998</v>
      </c>
      <c r="DM3300">
        <v>17833.27</v>
      </c>
      <c r="DN3300">
        <v>17758.560000000001</v>
      </c>
    </row>
    <row r="3301" spans="1:118" hidden="1" x14ac:dyDescent="0.25">
      <c r="A3301" t="str">
        <f t="shared" si="51"/>
        <v>Aggregator-City of West Sacramento_All CBP_HE20 Average</v>
      </c>
      <c r="B3301" t="s">
        <v>62</v>
      </c>
      <c r="C3301" t="s">
        <v>272</v>
      </c>
      <c r="D3301" t="s">
        <v>61</v>
      </c>
      <c r="E3301" t="s">
        <v>61</v>
      </c>
      <c r="F3301" t="s">
        <v>273</v>
      </c>
      <c r="G3301" t="s">
        <v>61</v>
      </c>
      <c r="H3301" t="s">
        <v>61</v>
      </c>
      <c r="I3301" t="s">
        <v>61</v>
      </c>
      <c r="J3301" t="s">
        <v>61</v>
      </c>
      <c r="K3301" t="s">
        <v>197</v>
      </c>
      <c r="M3301">
        <v>20</v>
      </c>
      <c r="N3301">
        <v>20</v>
      </c>
      <c r="O3301" t="s">
        <v>325</v>
      </c>
      <c r="P3301">
        <v>11</v>
      </c>
      <c r="Q3301">
        <v>11</v>
      </c>
      <c r="R3301">
        <v>1</v>
      </c>
      <c r="S3301">
        <v>1</v>
      </c>
      <c r="T3301">
        <v>1</v>
      </c>
      <c r="U3301">
        <v>1</v>
      </c>
      <c r="V3301">
        <v>1</v>
      </c>
      <c r="W3301">
        <v>886.14666999999997</v>
      </c>
      <c r="X3301">
        <v>847.28666999999996</v>
      </c>
      <c r="Y3301">
        <v>803.34720000000004</v>
      </c>
      <c r="Z3301">
        <v>781.41332999999997</v>
      </c>
      <c r="AA3301">
        <v>685.07667000000004</v>
      </c>
      <c r="AB3301">
        <v>710.08333000000005</v>
      </c>
      <c r="AC3301">
        <v>744.74</v>
      </c>
      <c r="AD3301">
        <v>731.34333000000004</v>
      </c>
      <c r="AE3301">
        <v>687.23667</v>
      </c>
      <c r="AF3301">
        <v>661.78332999999998</v>
      </c>
      <c r="AG3301">
        <v>697.20333000000005</v>
      </c>
      <c r="AH3301">
        <v>676.91773000000001</v>
      </c>
      <c r="AI3301">
        <v>715.31893000000002</v>
      </c>
      <c r="AJ3301">
        <v>711.31</v>
      </c>
      <c r="AK3301">
        <v>735.61</v>
      </c>
      <c r="AL3301">
        <v>719.53666999999996</v>
      </c>
      <c r="AM3301">
        <v>656.69</v>
      </c>
      <c r="AN3301">
        <v>634.57333000000006</v>
      </c>
      <c r="AO3301">
        <v>563.59</v>
      </c>
      <c r="AP3301">
        <v>645.69667000000004</v>
      </c>
      <c r="AQ3301">
        <v>721.34667000000002</v>
      </c>
      <c r="AR3301">
        <v>748.79332999999997</v>
      </c>
      <c r="AS3301">
        <v>834.97</v>
      </c>
      <c r="AT3301">
        <v>846.21667000000002</v>
      </c>
      <c r="AU3301">
        <v>60.35</v>
      </c>
      <c r="AV3301">
        <v>57.433332999999998</v>
      </c>
      <c r="AW3301">
        <v>55.983333000000002</v>
      </c>
      <c r="AX3301">
        <v>55.266666999999998</v>
      </c>
      <c r="AY3301">
        <v>55.266666999999998</v>
      </c>
      <c r="AZ3301">
        <v>54.633333</v>
      </c>
      <c r="BA3301">
        <v>53.091667000000001</v>
      </c>
      <c r="BB3301">
        <v>52.816667000000002</v>
      </c>
      <c r="BC3301">
        <v>52.816667000000002</v>
      </c>
      <c r="BD3301">
        <v>57.591667000000001</v>
      </c>
      <c r="BE3301">
        <v>62.524999999999999</v>
      </c>
      <c r="BF3301">
        <v>66.441666999999995</v>
      </c>
      <c r="BG3301">
        <v>70.366667000000007</v>
      </c>
      <c r="BH3301">
        <v>73.791667000000004</v>
      </c>
      <c r="BI3301">
        <v>76.491667000000007</v>
      </c>
      <c r="BJ3301">
        <v>77.958332999999996</v>
      </c>
      <c r="BK3301">
        <v>78.983333000000002</v>
      </c>
      <c r="BL3301">
        <v>77.991667000000007</v>
      </c>
      <c r="BM3301">
        <v>75.283332999999999</v>
      </c>
      <c r="BN3301">
        <v>72.058333000000005</v>
      </c>
      <c r="BO3301">
        <v>68.741667000000007</v>
      </c>
      <c r="BP3301">
        <v>65.908332999999999</v>
      </c>
      <c r="BQ3301">
        <v>64.333332999999996</v>
      </c>
      <c r="BR3301">
        <v>62.8</v>
      </c>
      <c r="BS3301">
        <v>-43.410910000000001</v>
      </c>
      <c r="BT3301">
        <v>-8.8080859999999994</v>
      </c>
      <c r="BU3301">
        <v>-11.22645</v>
      </c>
      <c r="BV3301">
        <v>-32.533470000000001</v>
      </c>
      <c r="BW3301">
        <v>-13.10453</v>
      </c>
      <c r="BX3301">
        <v>-22.667210000000001</v>
      </c>
      <c r="BY3301">
        <v>-3.7668189999999999</v>
      </c>
      <c r="BZ3301">
        <v>3.1318890000000001</v>
      </c>
      <c r="CA3301">
        <v>13.48884</v>
      </c>
      <c r="CB3301">
        <v>27.022079999999999</v>
      </c>
      <c r="CC3301">
        <v>15.7918</v>
      </c>
      <c r="CD3301">
        <v>16.860389999999999</v>
      </c>
      <c r="CE3301">
        <v>0.17562839999999999</v>
      </c>
      <c r="CF3301">
        <v>-8.373424</v>
      </c>
      <c r="CG3301">
        <v>-28.491720000000001</v>
      </c>
      <c r="CH3301">
        <v>-26.294789999999999</v>
      </c>
      <c r="CI3301">
        <v>39.373489999999997</v>
      </c>
      <c r="CJ3301">
        <v>60.669460000000001</v>
      </c>
      <c r="CK3301">
        <v>122.5067</v>
      </c>
      <c r="CL3301">
        <v>79.346230000000006</v>
      </c>
      <c r="CM3301">
        <v>1.758176</v>
      </c>
      <c r="CN3301">
        <v>-1.5423340000000001</v>
      </c>
      <c r="CO3301">
        <v>-19.898160000000001</v>
      </c>
      <c r="CP3301">
        <v>-26.147030000000001</v>
      </c>
      <c r="CQ3301">
        <v>40.283340000000003</v>
      </c>
      <c r="CR3301">
        <v>85.948149999999998</v>
      </c>
      <c r="CS3301">
        <v>74.899720000000002</v>
      </c>
      <c r="CT3301">
        <v>60.935960000000001</v>
      </c>
      <c r="CU3301">
        <v>37.562280000000001</v>
      </c>
      <c r="CV3301">
        <v>17.69416</v>
      </c>
      <c r="CW3301">
        <v>23.54204</v>
      </c>
      <c r="CX3301">
        <v>37.133029999999998</v>
      </c>
      <c r="CY3301">
        <v>49.529739999999997</v>
      </c>
      <c r="CZ3301">
        <v>61.921950000000002</v>
      </c>
      <c r="DA3301">
        <v>56.443210000000001</v>
      </c>
      <c r="DB3301">
        <v>78.060239999999993</v>
      </c>
      <c r="DC3301">
        <v>56.712200000000003</v>
      </c>
      <c r="DD3301">
        <v>54.003869999999999</v>
      </c>
      <c r="DE3301">
        <v>57.273820000000001</v>
      </c>
      <c r="DF3301">
        <v>51.172910000000002</v>
      </c>
      <c r="DG3301">
        <v>32.290550000000003</v>
      </c>
      <c r="DH3301">
        <v>33.828789999999998</v>
      </c>
      <c r="DI3301">
        <v>255.5446</v>
      </c>
      <c r="DJ3301">
        <v>97.695220000000006</v>
      </c>
      <c r="DK3301">
        <v>97.977109999999996</v>
      </c>
      <c r="DL3301">
        <v>43.815800000000003</v>
      </c>
      <c r="DM3301">
        <v>34.73057</v>
      </c>
      <c r="DN3301">
        <v>35.056849999999997</v>
      </c>
    </row>
    <row r="3302" spans="1:118" hidden="1" x14ac:dyDescent="0.25">
      <c r="A3302" t="str">
        <f t="shared" si="51"/>
        <v>LCA-Other_All Elect_HE20 Average</v>
      </c>
      <c r="B3302" t="s">
        <v>62</v>
      </c>
      <c r="C3302" t="s">
        <v>212</v>
      </c>
      <c r="D3302" t="s">
        <v>32</v>
      </c>
      <c r="E3302" t="s">
        <v>61</v>
      </c>
      <c r="F3302" t="s">
        <v>61</v>
      </c>
      <c r="G3302" t="s">
        <v>61</v>
      </c>
      <c r="H3302" t="s">
        <v>61</v>
      </c>
      <c r="I3302" t="s">
        <v>61</v>
      </c>
      <c r="J3302" t="s">
        <v>61</v>
      </c>
      <c r="K3302" t="s">
        <v>190</v>
      </c>
      <c r="M3302">
        <v>20</v>
      </c>
      <c r="N3302">
        <v>20</v>
      </c>
      <c r="O3302" t="s">
        <v>325</v>
      </c>
      <c r="P3302" s="24">
        <v>95.090911869999999</v>
      </c>
      <c r="Q3302">
        <v>89.818179999999998</v>
      </c>
      <c r="R3302">
        <v>1</v>
      </c>
      <c r="S3302">
        <v>0</v>
      </c>
      <c r="T3302">
        <v>0</v>
      </c>
      <c r="U3302">
        <v>0</v>
      </c>
      <c r="V3302">
        <v>0</v>
      </c>
      <c r="W3302">
        <v>5894.5128000000004</v>
      </c>
      <c r="X3302">
        <v>5683.3816999999999</v>
      </c>
      <c r="Y3302">
        <v>5537.4402</v>
      </c>
      <c r="Z3302">
        <v>5660.2103999999999</v>
      </c>
      <c r="AA3302">
        <v>5727.1220000000003</v>
      </c>
      <c r="AB3302">
        <v>5921.0901999999996</v>
      </c>
      <c r="AC3302">
        <v>6343.0216</v>
      </c>
      <c r="AD3302">
        <v>6699.8756000000003</v>
      </c>
      <c r="AE3302">
        <v>7144.5176000000001</v>
      </c>
      <c r="AF3302">
        <v>7554.1983</v>
      </c>
      <c r="AG3302">
        <v>7653.8869999999997</v>
      </c>
      <c r="AH3302">
        <v>7984.3946999999998</v>
      </c>
      <c r="AI3302">
        <v>8097.9147000000003</v>
      </c>
      <c r="AJ3302">
        <v>8313.2386999999999</v>
      </c>
      <c r="AK3302">
        <v>8472.0838999999996</v>
      </c>
      <c r="AL3302">
        <v>8465.2024999999994</v>
      </c>
      <c r="AM3302">
        <v>8425.7230999999992</v>
      </c>
      <c r="AN3302">
        <v>7598.5857999999998</v>
      </c>
      <c r="AO3302">
        <v>5562.6419999999998</v>
      </c>
      <c r="AP3302">
        <v>3691.89</v>
      </c>
      <c r="AQ3302">
        <v>5106.7815000000001</v>
      </c>
      <c r="AR3302">
        <v>6270.8014999999996</v>
      </c>
      <c r="AS3302">
        <v>6337.5833000000002</v>
      </c>
      <c r="AT3302">
        <v>5992.9078</v>
      </c>
      <c r="AU3302">
        <v>75.299464</v>
      </c>
      <c r="AV3302">
        <v>73.365706000000003</v>
      </c>
      <c r="AW3302">
        <v>71.850111999999996</v>
      </c>
      <c r="AX3302">
        <v>70.427757</v>
      </c>
      <c r="AY3302">
        <v>69.130004</v>
      </c>
      <c r="AZ3302">
        <v>68.113403000000005</v>
      </c>
      <c r="BA3302">
        <v>67.427940000000007</v>
      </c>
      <c r="BB3302">
        <v>68.621941000000007</v>
      </c>
      <c r="BC3302">
        <v>71.669555000000003</v>
      </c>
      <c r="BD3302">
        <v>75.610930999999994</v>
      </c>
      <c r="BE3302">
        <v>80.052012000000005</v>
      </c>
      <c r="BF3302">
        <v>84.223167000000004</v>
      </c>
      <c r="BG3302">
        <v>87.785697999999996</v>
      </c>
      <c r="BH3302">
        <v>90.498711</v>
      </c>
      <c r="BI3302">
        <v>92.560813999999993</v>
      </c>
      <c r="BJ3302">
        <v>93.721540000000005</v>
      </c>
      <c r="BK3302">
        <v>94.151874000000007</v>
      </c>
      <c r="BL3302">
        <v>93.739862000000002</v>
      </c>
      <c r="BM3302">
        <v>92.174377000000007</v>
      </c>
      <c r="BN3302">
        <v>89.355180000000004</v>
      </c>
      <c r="BO3302">
        <v>85.643877000000003</v>
      </c>
      <c r="BP3302">
        <v>82.196653999999995</v>
      </c>
      <c r="BQ3302">
        <v>79.737341999999998</v>
      </c>
      <c r="BR3302">
        <v>77.666345000000007</v>
      </c>
      <c r="BS3302">
        <v>-166.0889</v>
      </c>
      <c r="BT3302">
        <v>133.8389</v>
      </c>
      <c r="BU3302">
        <v>201.178</v>
      </c>
      <c r="BV3302">
        <v>58.025689999999997</v>
      </c>
      <c r="BW3302">
        <v>30.404509999999998</v>
      </c>
      <c r="BX3302">
        <v>81.663359999999997</v>
      </c>
      <c r="BY3302">
        <v>-10.02652</v>
      </c>
      <c r="BZ3302">
        <v>1.293649</v>
      </c>
      <c r="CA3302">
        <v>49.242010000000001</v>
      </c>
      <c r="CB3302">
        <v>-126.8068</v>
      </c>
      <c r="CC3302">
        <v>35.20234</v>
      </c>
      <c r="CD3302">
        <v>-10.948130000000001</v>
      </c>
      <c r="CE3302">
        <v>136.4161</v>
      </c>
      <c r="CF3302">
        <v>48.6128</v>
      </c>
      <c r="CG3302">
        <v>-81.110830000000007</v>
      </c>
      <c r="CH3302">
        <v>-54.957459999999998</v>
      </c>
      <c r="CI3302">
        <v>36.59384</v>
      </c>
      <c r="CJ3302">
        <v>939.58069999999998</v>
      </c>
      <c r="CK3302">
        <v>3190.6889999999999</v>
      </c>
      <c r="CL3302">
        <v>4986.7640000000001</v>
      </c>
      <c r="CM3302">
        <v>3106.0439999999999</v>
      </c>
      <c r="CN3302">
        <v>1064.4179999999999</v>
      </c>
      <c r="CO3302">
        <v>220.5624</v>
      </c>
      <c r="CP3302">
        <v>213.01570000000001</v>
      </c>
      <c r="CQ3302">
        <v>2860.1239999999998</v>
      </c>
      <c r="CR3302">
        <v>1330.7539999999999</v>
      </c>
      <c r="CS3302">
        <v>1264.5119999999999</v>
      </c>
      <c r="CT3302">
        <v>1147.902</v>
      </c>
      <c r="CU3302">
        <v>941.65940000000001</v>
      </c>
      <c r="CV3302">
        <v>813.46320000000003</v>
      </c>
      <c r="CW3302">
        <v>519.33209999999997</v>
      </c>
      <c r="CX3302">
        <v>460.33210000000003</v>
      </c>
      <c r="CY3302">
        <v>817.18039999999996</v>
      </c>
      <c r="CZ3302">
        <v>935.27970000000005</v>
      </c>
      <c r="DA3302">
        <v>1388.0039999999999</v>
      </c>
      <c r="DB3302">
        <v>1520.65</v>
      </c>
      <c r="DC3302">
        <v>1567.6179999999999</v>
      </c>
      <c r="DD3302">
        <v>1736.7550000000001</v>
      </c>
      <c r="DE3302">
        <v>1871.7270000000001</v>
      </c>
      <c r="DF3302">
        <v>1803.2249999999999</v>
      </c>
      <c r="DG3302">
        <v>1821.125</v>
      </c>
      <c r="DH3302">
        <v>2177.2869999999998</v>
      </c>
      <c r="DI3302">
        <v>2250.433</v>
      </c>
      <c r="DJ3302">
        <v>2054.799</v>
      </c>
      <c r="DK3302">
        <v>3603.9490000000001</v>
      </c>
      <c r="DL3302">
        <v>2414.3629999999998</v>
      </c>
      <c r="DM3302">
        <v>2283.2640000000001</v>
      </c>
      <c r="DN3302">
        <v>2404.442</v>
      </c>
    </row>
    <row r="3303" spans="1:118" hidden="1" x14ac:dyDescent="0.25">
      <c r="A3303" t="str">
        <f t="shared" si="51"/>
        <v>LCA-Sierra_All Elect_HE20 Average</v>
      </c>
      <c r="B3303" t="s">
        <v>62</v>
      </c>
      <c r="C3303" t="s">
        <v>206</v>
      </c>
      <c r="D3303" t="s">
        <v>34</v>
      </c>
      <c r="E3303" t="s">
        <v>61</v>
      </c>
      <c r="F3303" t="s">
        <v>61</v>
      </c>
      <c r="G3303" t="s">
        <v>61</v>
      </c>
      <c r="H3303" t="s">
        <v>61</v>
      </c>
      <c r="I3303" t="s">
        <v>61</v>
      </c>
      <c r="J3303" t="s">
        <v>61</v>
      </c>
      <c r="K3303" t="s">
        <v>190</v>
      </c>
      <c r="M3303">
        <v>20</v>
      </c>
      <c r="N3303">
        <v>20</v>
      </c>
      <c r="O3303" t="s">
        <v>325</v>
      </c>
      <c r="P3303" s="24">
        <v>23.6875</v>
      </c>
      <c r="Q3303">
        <v>23.125</v>
      </c>
      <c r="R3303">
        <v>1</v>
      </c>
      <c r="S3303">
        <v>1</v>
      </c>
      <c r="T3303">
        <v>0</v>
      </c>
      <c r="U3303">
        <v>1</v>
      </c>
      <c r="V3303">
        <v>1</v>
      </c>
      <c r="W3303">
        <v>772.10720000000003</v>
      </c>
      <c r="X3303">
        <v>730.49292000000003</v>
      </c>
      <c r="Y3303">
        <v>714.93628000000001</v>
      </c>
      <c r="Z3303">
        <v>700.12516000000005</v>
      </c>
      <c r="AA3303">
        <v>678.18457999999998</v>
      </c>
      <c r="AB3303">
        <v>700.83563000000004</v>
      </c>
      <c r="AC3303">
        <v>732.87841000000003</v>
      </c>
      <c r="AD3303">
        <v>804.49809000000005</v>
      </c>
      <c r="AE3303">
        <v>949.62478999999996</v>
      </c>
      <c r="AF3303">
        <v>1000.766</v>
      </c>
      <c r="AG3303">
        <v>1038.3264999999999</v>
      </c>
      <c r="AH3303">
        <v>1054.5871999999999</v>
      </c>
      <c r="AI3303">
        <v>1110.7458999999999</v>
      </c>
      <c r="AJ3303">
        <v>1144.636</v>
      </c>
      <c r="AK3303">
        <v>1175.3300999999999</v>
      </c>
      <c r="AL3303">
        <v>1193.2437</v>
      </c>
      <c r="AM3303">
        <v>1184.2747999999999</v>
      </c>
      <c r="AN3303">
        <v>1167.7760000000001</v>
      </c>
      <c r="AO3303">
        <v>1129.2299</v>
      </c>
      <c r="AP3303">
        <v>1111.9949999999999</v>
      </c>
      <c r="AQ3303">
        <v>1110.3767</v>
      </c>
      <c r="AR3303">
        <v>978.20932000000005</v>
      </c>
      <c r="AS3303">
        <v>874.14639999999997</v>
      </c>
      <c r="AT3303">
        <v>792.13400000000001</v>
      </c>
      <c r="AU3303">
        <v>67.969330999999997</v>
      </c>
      <c r="AV3303">
        <v>65.539120999999994</v>
      </c>
      <c r="AW3303">
        <v>64.139304999999993</v>
      </c>
      <c r="AX3303">
        <v>63.196824999999997</v>
      </c>
      <c r="AY3303">
        <v>62.407127000000003</v>
      </c>
      <c r="AZ3303">
        <v>61.363750000000003</v>
      </c>
      <c r="BA3303">
        <v>60.444259000000002</v>
      </c>
      <c r="BB3303">
        <v>61.662880000000001</v>
      </c>
      <c r="BC3303">
        <v>64.844577000000001</v>
      </c>
      <c r="BD3303">
        <v>70.176365000000004</v>
      </c>
      <c r="BE3303">
        <v>74.860676999999995</v>
      </c>
      <c r="BF3303">
        <v>78.665694000000002</v>
      </c>
      <c r="BG3303">
        <v>82.051255999999995</v>
      </c>
      <c r="BH3303">
        <v>84.960414999999998</v>
      </c>
      <c r="BI3303">
        <v>87.527282</v>
      </c>
      <c r="BJ3303">
        <v>89.226928000000001</v>
      </c>
      <c r="BK3303">
        <v>90.367412999999999</v>
      </c>
      <c r="BL3303">
        <v>90.064409999999995</v>
      </c>
      <c r="BM3303">
        <v>88.399339999999995</v>
      </c>
      <c r="BN3303">
        <v>85.388042999999996</v>
      </c>
      <c r="BO3303">
        <v>80.495303000000007</v>
      </c>
      <c r="BP3303">
        <v>75.726102999999995</v>
      </c>
      <c r="BQ3303">
        <v>72.548162000000005</v>
      </c>
      <c r="BR3303">
        <v>70.443674000000001</v>
      </c>
      <c r="BS3303">
        <v>-34.791829999999997</v>
      </c>
      <c r="BT3303">
        <v>-1.793928</v>
      </c>
      <c r="BU3303">
        <v>-7.7630990000000004</v>
      </c>
      <c r="BV3303">
        <v>-18.407129999999999</v>
      </c>
      <c r="BW3303">
        <v>-16.193950000000001</v>
      </c>
      <c r="BX3303">
        <v>-16.15888</v>
      </c>
      <c r="BY3303">
        <v>4.996575</v>
      </c>
      <c r="BZ3303">
        <v>20.70429</v>
      </c>
      <c r="CA3303">
        <v>3.9431229999999999</v>
      </c>
      <c r="CB3303">
        <v>2.5769669999999998</v>
      </c>
      <c r="CC3303">
        <v>2.9875069999999999</v>
      </c>
      <c r="CD3303">
        <v>17.835190000000001</v>
      </c>
      <c r="CE3303">
        <v>1.288068</v>
      </c>
      <c r="CF3303">
        <v>-3.9763739999999999</v>
      </c>
      <c r="CG3303">
        <v>-6.4298330000000004</v>
      </c>
      <c r="CH3303">
        <v>-7.4154330000000002</v>
      </c>
      <c r="CI3303">
        <v>19.03612</v>
      </c>
      <c r="CJ3303">
        <v>37.261049999999997</v>
      </c>
      <c r="CK3303">
        <v>123.033</v>
      </c>
      <c r="CL3303">
        <v>124.1028</v>
      </c>
      <c r="CM3303">
        <v>-6.1643970000000001</v>
      </c>
      <c r="CN3303">
        <v>-6.5798740000000002</v>
      </c>
      <c r="CO3303">
        <v>-27.019069999999999</v>
      </c>
      <c r="CP3303">
        <v>-28.46808</v>
      </c>
      <c r="CQ3303">
        <v>24.11252</v>
      </c>
      <c r="CR3303">
        <v>21.763449999999999</v>
      </c>
      <c r="CS3303">
        <v>29.927769999999999</v>
      </c>
      <c r="CT3303">
        <v>18.349460000000001</v>
      </c>
      <c r="CU3303">
        <v>14.356170000000001</v>
      </c>
      <c r="CV3303">
        <v>9.4162020000000002</v>
      </c>
      <c r="CW3303">
        <v>9.0637980000000002</v>
      </c>
      <c r="CX3303">
        <v>11.05817</v>
      </c>
      <c r="CY3303">
        <v>15.82296</v>
      </c>
      <c r="CZ3303">
        <v>24.949909999999999</v>
      </c>
      <c r="DA3303">
        <v>39.901859999999999</v>
      </c>
      <c r="DB3303">
        <v>21.753689999999999</v>
      </c>
      <c r="DC3303">
        <v>11.813190000000001</v>
      </c>
      <c r="DD3303">
        <v>17.636790000000001</v>
      </c>
      <c r="DE3303">
        <v>14.212339999999999</v>
      </c>
      <c r="DF3303">
        <v>17.88936</v>
      </c>
      <c r="DG3303">
        <v>27.012250000000002</v>
      </c>
      <c r="DH3303">
        <v>35.239170000000001</v>
      </c>
      <c r="DI3303">
        <v>69.239490000000004</v>
      </c>
      <c r="DJ3303">
        <v>41.649509999999999</v>
      </c>
      <c r="DK3303">
        <v>41.316160000000004</v>
      </c>
      <c r="DL3303">
        <v>34.121099999999998</v>
      </c>
      <c r="DM3303">
        <v>23.215009999999999</v>
      </c>
      <c r="DN3303">
        <v>21.372399999999999</v>
      </c>
    </row>
    <row r="3304" spans="1:118" hidden="1" x14ac:dyDescent="0.25">
      <c r="A3304" t="str">
        <f t="shared" si="51"/>
        <v>All_All Elect_HE20 Average</v>
      </c>
      <c r="B3304" t="s">
        <v>62</v>
      </c>
      <c r="C3304" t="s">
        <v>61</v>
      </c>
      <c r="D3304" t="s">
        <v>61</v>
      </c>
      <c r="E3304" t="s">
        <v>61</v>
      </c>
      <c r="F3304" t="s">
        <v>61</v>
      </c>
      <c r="G3304" t="s">
        <v>61</v>
      </c>
      <c r="H3304" t="s">
        <v>61</v>
      </c>
      <c r="I3304" t="s">
        <v>61</v>
      </c>
      <c r="J3304" t="s">
        <v>61</v>
      </c>
      <c r="K3304" t="s">
        <v>190</v>
      </c>
      <c r="M3304">
        <v>20</v>
      </c>
      <c r="N3304">
        <v>20</v>
      </c>
      <c r="O3304" t="s">
        <v>325</v>
      </c>
      <c r="P3304">
        <v>359</v>
      </c>
      <c r="Q3304">
        <v>353.57889999999998</v>
      </c>
      <c r="R3304">
        <v>1</v>
      </c>
      <c r="S3304">
        <v>0</v>
      </c>
      <c r="T3304">
        <v>0</v>
      </c>
      <c r="U3304">
        <v>0</v>
      </c>
      <c r="V3304">
        <v>0</v>
      </c>
      <c r="W3304">
        <v>19560.506000000001</v>
      </c>
      <c r="X3304">
        <v>18400.971000000001</v>
      </c>
      <c r="Y3304">
        <v>18194.791000000001</v>
      </c>
      <c r="Z3304">
        <v>18251.433000000001</v>
      </c>
      <c r="AA3304">
        <v>18386.304</v>
      </c>
      <c r="AB3304">
        <v>18819.446</v>
      </c>
      <c r="AC3304">
        <v>20065.439999999999</v>
      </c>
      <c r="AD3304">
        <v>22052.811000000002</v>
      </c>
      <c r="AE3304">
        <v>23883.634999999998</v>
      </c>
      <c r="AF3304">
        <v>25098.681</v>
      </c>
      <c r="AG3304">
        <v>26030.620999999999</v>
      </c>
      <c r="AH3304">
        <v>27656.11</v>
      </c>
      <c r="AI3304">
        <v>28412.276999999998</v>
      </c>
      <c r="AJ3304">
        <v>28713.918000000001</v>
      </c>
      <c r="AK3304">
        <v>29106.163</v>
      </c>
      <c r="AL3304">
        <v>29331.8</v>
      </c>
      <c r="AM3304">
        <v>29314.108</v>
      </c>
      <c r="AN3304">
        <v>27296.210999999999</v>
      </c>
      <c r="AO3304">
        <v>19289.138999999999</v>
      </c>
      <c r="AP3304">
        <v>16198.880999999999</v>
      </c>
      <c r="AQ3304">
        <v>21178.503000000001</v>
      </c>
      <c r="AR3304">
        <v>20901.304</v>
      </c>
      <c r="AS3304">
        <v>19504.222000000002</v>
      </c>
      <c r="AT3304">
        <v>18349.64</v>
      </c>
      <c r="AU3304">
        <v>73.223166000000006</v>
      </c>
      <c r="AV3304">
        <v>71.299216999999999</v>
      </c>
      <c r="AW3304">
        <v>69.897623999999993</v>
      </c>
      <c r="AX3304">
        <v>68.441247000000004</v>
      </c>
      <c r="AY3304">
        <v>67.535550000000001</v>
      </c>
      <c r="AZ3304">
        <v>66.244159999999994</v>
      </c>
      <c r="BA3304">
        <v>65.668215000000004</v>
      </c>
      <c r="BB3304">
        <v>66.111531999999997</v>
      </c>
      <c r="BC3304">
        <v>68.052662999999995</v>
      </c>
      <c r="BD3304">
        <v>72.235574</v>
      </c>
      <c r="BE3304">
        <v>76.902547999999996</v>
      </c>
      <c r="BF3304">
        <v>81.153081</v>
      </c>
      <c r="BG3304">
        <v>84.934763000000004</v>
      </c>
      <c r="BH3304">
        <v>88.140743000000001</v>
      </c>
      <c r="BI3304">
        <v>90.830642999999995</v>
      </c>
      <c r="BJ3304">
        <v>92.377921000000001</v>
      </c>
      <c r="BK3304">
        <v>93.055721000000005</v>
      </c>
      <c r="BL3304">
        <v>92.160656000000003</v>
      </c>
      <c r="BM3304">
        <v>90.295694999999995</v>
      </c>
      <c r="BN3304">
        <v>87.178139000000002</v>
      </c>
      <c r="BO3304">
        <v>83.300188000000006</v>
      </c>
      <c r="BP3304">
        <v>80.127951999999993</v>
      </c>
      <c r="BQ3304">
        <v>77.339279000000005</v>
      </c>
      <c r="BR3304">
        <v>74.737697999999995</v>
      </c>
      <c r="BS3304">
        <v>-1109.097</v>
      </c>
      <c r="BT3304">
        <v>340.1859</v>
      </c>
      <c r="BU3304">
        <v>256.23480000000001</v>
      </c>
      <c r="BV3304">
        <v>119.6962</v>
      </c>
      <c r="BW3304">
        <v>71.369299999999996</v>
      </c>
      <c r="BX3304">
        <v>325.5523</v>
      </c>
      <c r="BY3304">
        <v>190.5324</v>
      </c>
      <c r="BZ3304">
        <v>-48.674019999999999</v>
      </c>
      <c r="CA3304">
        <v>-266.21199999999999</v>
      </c>
      <c r="CB3304">
        <v>-317.90120000000002</v>
      </c>
      <c r="CC3304">
        <v>-208.05950000000001</v>
      </c>
      <c r="CD3304">
        <v>-448.51979999999998</v>
      </c>
      <c r="CE3304">
        <v>-636.32209999999998</v>
      </c>
      <c r="CF3304">
        <v>-417.26799999999997</v>
      </c>
      <c r="CG3304">
        <v>-453.66520000000003</v>
      </c>
      <c r="CH3304">
        <v>-506.3374</v>
      </c>
      <c r="CI3304">
        <v>-169.62639999999999</v>
      </c>
      <c r="CJ3304">
        <v>2237.5300000000002</v>
      </c>
      <c r="CK3304">
        <v>10419.01</v>
      </c>
      <c r="CL3304">
        <v>12646.77</v>
      </c>
      <c r="CM3304">
        <v>5431.915</v>
      </c>
      <c r="CN3304">
        <v>2349.9879999999998</v>
      </c>
      <c r="CO3304">
        <v>1426.31</v>
      </c>
      <c r="CP3304">
        <v>1433.971</v>
      </c>
      <c r="CQ3304">
        <v>21952.400000000001</v>
      </c>
      <c r="CR3304">
        <v>7656.7219999999998</v>
      </c>
      <c r="CS3304">
        <v>7777.0519999999997</v>
      </c>
      <c r="CT3304">
        <v>7013.8410000000003</v>
      </c>
      <c r="CU3304">
        <v>5777.866</v>
      </c>
      <c r="CV3304">
        <v>4635.7110000000002</v>
      </c>
      <c r="CW3304">
        <v>2912.9409999999998</v>
      </c>
      <c r="CX3304">
        <v>2699.8310000000001</v>
      </c>
      <c r="CY3304">
        <v>5221.0919999999996</v>
      </c>
      <c r="CZ3304">
        <v>6600.4390000000003</v>
      </c>
      <c r="DA3304">
        <v>8756.9629999999997</v>
      </c>
      <c r="DB3304">
        <v>10180.69</v>
      </c>
      <c r="DC3304">
        <v>12114.15</v>
      </c>
      <c r="DD3304">
        <v>13113.14</v>
      </c>
      <c r="DE3304">
        <v>14673.79</v>
      </c>
      <c r="DF3304">
        <v>15369.34</v>
      </c>
      <c r="DG3304">
        <v>15729.13</v>
      </c>
      <c r="DH3304">
        <v>17152.62</v>
      </c>
      <c r="DI3304">
        <v>16920.03</v>
      </c>
      <c r="DJ3304">
        <v>17058.64</v>
      </c>
      <c r="DK3304">
        <v>17399.14</v>
      </c>
      <c r="DL3304">
        <v>17691.59</v>
      </c>
      <c r="DM3304">
        <v>17786.86</v>
      </c>
      <c r="DN3304">
        <v>17717.75</v>
      </c>
    </row>
    <row r="3305" spans="1:118" hidden="1" x14ac:dyDescent="0.25">
      <c r="A3305" t="str">
        <f t="shared" si="51"/>
        <v>sublap_id-SLAP_PGFG_All Elect_HE20 Average</v>
      </c>
      <c r="B3305" t="s">
        <v>62</v>
      </c>
      <c r="C3305" t="s">
        <v>293</v>
      </c>
      <c r="D3305" t="s">
        <v>61</v>
      </c>
      <c r="E3305" t="s">
        <v>294</v>
      </c>
      <c r="F3305" t="s">
        <v>61</v>
      </c>
      <c r="G3305" t="s">
        <v>61</v>
      </c>
      <c r="H3305" t="s">
        <v>61</v>
      </c>
      <c r="I3305" t="s">
        <v>61</v>
      </c>
      <c r="J3305" t="s">
        <v>61</v>
      </c>
      <c r="K3305" t="s">
        <v>190</v>
      </c>
      <c r="M3305">
        <v>20</v>
      </c>
      <c r="N3305">
        <v>20</v>
      </c>
      <c r="O3305" t="s">
        <v>325</v>
      </c>
      <c r="P3305">
        <v>18.700000760000002</v>
      </c>
      <c r="Q3305">
        <v>18.7</v>
      </c>
      <c r="R3305">
        <v>1</v>
      </c>
      <c r="S3305">
        <v>0</v>
      </c>
      <c r="T3305">
        <v>0</v>
      </c>
      <c r="U3305">
        <v>1</v>
      </c>
      <c r="V3305">
        <v>1</v>
      </c>
      <c r="W3305">
        <v>1424.4121</v>
      </c>
      <c r="X3305">
        <v>1463.9341999999999</v>
      </c>
      <c r="Y3305">
        <v>1418.9431999999999</v>
      </c>
      <c r="Z3305">
        <v>1380.0313000000001</v>
      </c>
      <c r="AA3305">
        <v>1335.8249000000001</v>
      </c>
      <c r="AB3305">
        <v>1436.4653000000001</v>
      </c>
      <c r="AC3305">
        <v>1603.3349000000001</v>
      </c>
      <c r="AD3305">
        <v>1904.2132999999999</v>
      </c>
      <c r="AE3305">
        <v>2021.7422999999999</v>
      </c>
      <c r="AF3305">
        <v>2168.5095999999999</v>
      </c>
      <c r="AG3305">
        <v>2266.9063000000001</v>
      </c>
      <c r="AH3305">
        <v>2542.0556999999999</v>
      </c>
      <c r="AI3305">
        <v>2657.703</v>
      </c>
      <c r="AJ3305">
        <v>2721.2696999999998</v>
      </c>
      <c r="AK3305">
        <v>2726.3548999999998</v>
      </c>
      <c r="AL3305">
        <v>2643.0868999999998</v>
      </c>
      <c r="AM3305">
        <v>2584.652</v>
      </c>
      <c r="AN3305">
        <v>2656.2604000000001</v>
      </c>
      <c r="AO3305">
        <v>2142.2624999999998</v>
      </c>
      <c r="AP3305">
        <v>1420.1478999999999</v>
      </c>
      <c r="AQ3305">
        <v>1922.9965</v>
      </c>
      <c r="AR3305">
        <v>1852.9603</v>
      </c>
      <c r="AS3305">
        <v>1741.0881999999999</v>
      </c>
      <c r="AT3305">
        <v>1590.0392999999999</v>
      </c>
      <c r="AU3305">
        <v>60.35</v>
      </c>
      <c r="AV3305">
        <v>60.35</v>
      </c>
      <c r="AW3305">
        <v>59.6</v>
      </c>
      <c r="AX3305">
        <v>58.95</v>
      </c>
      <c r="AY3305">
        <v>58.25</v>
      </c>
      <c r="AZ3305">
        <v>57.8</v>
      </c>
      <c r="BA3305">
        <v>57.05</v>
      </c>
      <c r="BB3305">
        <v>58.5</v>
      </c>
      <c r="BC3305">
        <v>61.9</v>
      </c>
      <c r="BD3305">
        <v>66.349999999999994</v>
      </c>
      <c r="BE3305">
        <v>71.349999999999994</v>
      </c>
      <c r="BF3305">
        <v>77.2</v>
      </c>
      <c r="BG3305">
        <v>82.6</v>
      </c>
      <c r="BH3305">
        <v>86.75</v>
      </c>
      <c r="BI3305">
        <v>88.4</v>
      </c>
      <c r="BJ3305">
        <v>87.9</v>
      </c>
      <c r="BK3305">
        <v>86.7</v>
      </c>
      <c r="BL3305">
        <v>84.05</v>
      </c>
      <c r="BM3305">
        <v>80.400000000000006</v>
      </c>
      <c r="BN3305">
        <v>75.849999999999994</v>
      </c>
      <c r="BO3305">
        <v>70.150000000000006</v>
      </c>
      <c r="BP3305">
        <v>64.75</v>
      </c>
      <c r="BQ3305">
        <v>61.95</v>
      </c>
      <c r="BR3305">
        <v>60.55</v>
      </c>
      <c r="BS3305">
        <v>-4.5410969999999997</v>
      </c>
      <c r="BT3305">
        <v>-60.190469999999998</v>
      </c>
      <c r="BU3305">
        <v>-129.18629999999999</v>
      </c>
      <c r="BV3305">
        <v>-155.54849999999999</v>
      </c>
      <c r="BW3305">
        <v>-64.161299999999997</v>
      </c>
      <c r="BX3305">
        <v>34.91825</v>
      </c>
      <c r="BY3305">
        <v>62.682090000000002</v>
      </c>
      <c r="BZ3305">
        <v>9.7643039999999992</v>
      </c>
      <c r="CA3305">
        <v>-49.798729999999999</v>
      </c>
      <c r="CB3305">
        <v>-36.101149999999997</v>
      </c>
      <c r="CC3305">
        <v>-27.331779999999998</v>
      </c>
      <c r="CD3305">
        <v>-15.124090000000001</v>
      </c>
      <c r="CE3305">
        <v>-21.885829999999999</v>
      </c>
      <c r="CF3305">
        <v>-3.4093559999999998</v>
      </c>
      <c r="CG3305">
        <v>7.0351809999999997</v>
      </c>
      <c r="CH3305">
        <v>7.176768</v>
      </c>
      <c r="CI3305">
        <v>17.878060000000001</v>
      </c>
      <c r="CJ3305">
        <v>17.972989999999999</v>
      </c>
      <c r="CK3305">
        <v>477.9907</v>
      </c>
      <c r="CL3305">
        <v>1033.556</v>
      </c>
      <c r="CM3305">
        <v>223.6448</v>
      </c>
      <c r="CN3305">
        <v>-12.529350000000001</v>
      </c>
      <c r="CO3305">
        <v>-59.809049999999999</v>
      </c>
      <c r="CP3305">
        <v>25.57817</v>
      </c>
      <c r="CQ3305">
        <v>798.25549999999998</v>
      </c>
      <c r="CR3305">
        <v>305.6499</v>
      </c>
      <c r="CS3305">
        <v>489.02510000000001</v>
      </c>
      <c r="CT3305">
        <v>540.66470000000004</v>
      </c>
      <c r="CU3305">
        <v>223.70140000000001</v>
      </c>
      <c r="CV3305">
        <v>95.436570000000003</v>
      </c>
      <c r="CW3305">
        <v>90.068749999999994</v>
      </c>
      <c r="CX3305">
        <v>83.052139999999994</v>
      </c>
      <c r="CY3305">
        <v>159.3914</v>
      </c>
      <c r="CZ3305">
        <v>100.5423</v>
      </c>
      <c r="DA3305">
        <v>196.82810000000001</v>
      </c>
      <c r="DB3305">
        <v>161.4066</v>
      </c>
      <c r="DC3305">
        <v>195.47190000000001</v>
      </c>
      <c r="DD3305">
        <v>205.1952</v>
      </c>
      <c r="DE3305">
        <v>169.70240000000001</v>
      </c>
      <c r="DF3305">
        <v>189.38120000000001</v>
      </c>
      <c r="DG3305">
        <v>178.80520000000001</v>
      </c>
      <c r="DH3305">
        <v>264.85980000000001</v>
      </c>
      <c r="DI3305">
        <v>279.55239999999998</v>
      </c>
      <c r="DJ3305">
        <v>390.7373</v>
      </c>
      <c r="DK3305">
        <v>475.38330000000002</v>
      </c>
      <c r="DL3305">
        <v>279.87310000000002</v>
      </c>
      <c r="DM3305">
        <v>164.08099999999999</v>
      </c>
      <c r="DN3305">
        <v>117.1199</v>
      </c>
    </row>
    <row r="3306" spans="1:118" hidden="1" x14ac:dyDescent="0.25">
      <c r="A3306" t="str">
        <f t="shared" si="51"/>
        <v>Industry_Type-1. Agriculture, Mining &amp; Construction_All Elect_HE20 Average</v>
      </c>
      <c r="B3306" t="s">
        <v>62</v>
      </c>
      <c r="C3306" t="s">
        <v>211</v>
      </c>
      <c r="D3306" t="s">
        <v>61</v>
      </c>
      <c r="E3306" t="s">
        <v>61</v>
      </c>
      <c r="F3306" t="s">
        <v>61</v>
      </c>
      <c r="G3306" t="s">
        <v>30</v>
      </c>
      <c r="H3306" t="s">
        <v>61</v>
      </c>
      <c r="I3306" t="s">
        <v>61</v>
      </c>
      <c r="J3306" t="s">
        <v>61</v>
      </c>
      <c r="K3306" t="s">
        <v>190</v>
      </c>
      <c r="M3306">
        <v>20</v>
      </c>
      <c r="N3306">
        <v>20</v>
      </c>
      <c r="O3306" t="s">
        <v>325</v>
      </c>
      <c r="P3306">
        <v>115.8999996</v>
      </c>
      <c r="Q3306">
        <v>115.9</v>
      </c>
      <c r="R3306">
        <v>1</v>
      </c>
      <c r="S3306">
        <v>0</v>
      </c>
      <c r="T3306">
        <v>0</v>
      </c>
      <c r="U3306">
        <v>0</v>
      </c>
      <c r="V3306">
        <v>0</v>
      </c>
      <c r="W3306">
        <v>10656.616</v>
      </c>
      <c r="X3306">
        <v>9501.9598999999998</v>
      </c>
      <c r="Y3306">
        <v>9415.8603999999996</v>
      </c>
      <c r="Z3306">
        <v>9441.5247999999992</v>
      </c>
      <c r="AA3306">
        <v>9373.0668999999998</v>
      </c>
      <c r="AB3306">
        <v>9225.4555</v>
      </c>
      <c r="AC3306">
        <v>9338.7258000000002</v>
      </c>
      <c r="AD3306">
        <v>9824.0413000000008</v>
      </c>
      <c r="AE3306">
        <v>10043.475</v>
      </c>
      <c r="AF3306">
        <v>10142.727000000001</v>
      </c>
      <c r="AG3306">
        <v>10263.035</v>
      </c>
      <c r="AH3306">
        <v>10422.477999999999</v>
      </c>
      <c r="AI3306">
        <v>10489.056</v>
      </c>
      <c r="AJ3306">
        <v>10390.356</v>
      </c>
      <c r="AK3306">
        <v>10437.800999999999</v>
      </c>
      <c r="AL3306">
        <v>10529.933999999999</v>
      </c>
      <c r="AM3306">
        <v>10203.251</v>
      </c>
      <c r="AN3306">
        <v>8021.2289000000001</v>
      </c>
      <c r="AO3306">
        <v>2474.6367</v>
      </c>
      <c r="AP3306">
        <v>992.96561999999994</v>
      </c>
      <c r="AQ3306">
        <v>5414.3428000000004</v>
      </c>
      <c r="AR3306">
        <v>8238.2221000000009</v>
      </c>
      <c r="AS3306">
        <v>9110.9403000000002</v>
      </c>
      <c r="AT3306">
        <v>9116.9473999999991</v>
      </c>
      <c r="AU3306">
        <v>85.59769</v>
      </c>
      <c r="AV3306">
        <v>83.339849000000001</v>
      </c>
      <c r="AW3306">
        <v>81.783840999999995</v>
      </c>
      <c r="AX3306">
        <v>79.525092999999998</v>
      </c>
      <c r="AY3306">
        <v>77.972733000000005</v>
      </c>
      <c r="AZ3306">
        <v>75.740865999999997</v>
      </c>
      <c r="BA3306">
        <v>75.417891999999995</v>
      </c>
      <c r="BB3306">
        <v>75.273437999999999</v>
      </c>
      <c r="BC3306">
        <v>77.215327000000002</v>
      </c>
      <c r="BD3306">
        <v>81.218028000000004</v>
      </c>
      <c r="BE3306">
        <v>86.059021000000001</v>
      </c>
      <c r="BF3306">
        <v>90.337467000000004</v>
      </c>
      <c r="BG3306">
        <v>94.141619000000006</v>
      </c>
      <c r="BH3306">
        <v>97.768590000000003</v>
      </c>
      <c r="BI3306">
        <v>101.33597</v>
      </c>
      <c r="BJ3306">
        <v>103.58289000000001</v>
      </c>
      <c r="BK3306">
        <v>105.06525999999999</v>
      </c>
      <c r="BL3306">
        <v>104.51581</v>
      </c>
      <c r="BM3306">
        <v>103.62494</v>
      </c>
      <c r="BN3306">
        <v>100.92444999999999</v>
      </c>
      <c r="BO3306">
        <v>97.268203</v>
      </c>
      <c r="BP3306">
        <v>94.569464999999994</v>
      </c>
      <c r="BQ3306">
        <v>90.936238000000003</v>
      </c>
      <c r="BR3306">
        <v>86.943597999999994</v>
      </c>
      <c r="BS3306">
        <v>-1035.1310000000001</v>
      </c>
      <c r="BT3306">
        <v>454.90690000000001</v>
      </c>
      <c r="BU3306">
        <v>422.55689999999998</v>
      </c>
      <c r="BV3306">
        <v>375.15839999999997</v>
      </c>
      <c r="BW3306">
        <v>255.5942</v>
      </c>
      <c r="BX3306">
        <v>308.86110000000002</v>
      </c>
      <c r="BY3306">
        <v>242.69669999999999</v>
      </c>
      <c r="BZ3306">
        <v>-83.722629999999995</v>
      </c>
      <c r="CA3306">
        <v>-284.38580000000002</v>
      </c>
      <c r="CB3306">
        <v>-421.68419999999998</v>
      </c>
      <c r="CC3306">
        <v>-379.9169</v>
      </c>
      <c r="CD3306">
        <v>-317.54939999999999</v>
      </c>
      <c r="CE3306">
        <v>-205.09899999999999</v>
      </c>
      <c r="CF3306">
        <v>14.4072</v>
      </c>
      <c r="CG3306">
        <v>18.182279999999999</v>
      </c>
      <c r="CH3306">
        <v>-3.5018929999999999</v>
      </c>
      <c r="CI3306">
        <v>325.47390000000001</v>
      </c>
      <c r="CJ3306">
        <v>2626.3609999999999</v>
      </c>
      <c r="CK3306">
        <v>8439.0730000000003</v>
      </c>
      <c r="CL3306">
        <v>10031.41</v>
      </c>
      <c r="CM3306">
        <v>5469.5529999999999</v>
      </c>
      <c r="CN3306">
        <v>2475.2159999999999</v>
      </c>
      <c r="CO3306">
        <v>1414.961</v>
      </c>
      <c r="CP3306">
        <v>1252.3979999999999</v>
      </c>
      <c r="CQ3306">
        <v>17738.34</v>
      </c>
      <c r="CR3306">
        <v>6669.4080000000004</v>
      </c>
      <c r="CS3306">
        <v>6587.3320000000003</v>
      </c>
      <c r="CT3306">
        <v>5675.8620000000001</v>
      </c>
      <c r="CU3306">
        <v>4330.2240000000002</v>
      </c>
      <c r="CV3306">
        <v>3655.9810000000002</v>
      </c>
      <c r="CW3306">
        <v>1858.5070000000001</v>
      </c>
      <c r="CX3306">
        <v>1728.1420000000001</v>
      </c>
      <c r="CY3306">
        <v>3684.48</v>
      </c>
      <c r="CZ3306">
        <v>5001.1419999999998</v>
      </c>
      <c r="DA3306">
        <v>7220.0640000000003</v>
      </c>
      <c r="DB3306">
        <v>8205.9950000000008</v>
      </c>
      <c r="DC3306">
        <v>9054.1959999999999</v>
      </c>
      <c r="DD3306">
        <v>9949.1630000000005</v>
      </c>
      <c r="DE3306">
        <v>11543.07</v>
      </c>
      <c r="DF3306">
        <v>11990.91</v>
      </c>
      <c r="DG3306">
        <v>12128.22</v>
      </c>
      <c r="DH3306">
        <v>13791.87</v>
      </c>
      <c r="DI3306">
        <v>13659.95</v>
      </c>
      <c r="DJ3306">
        <v>13623.13</v>
      </c>
      <c r="DK3306">
        <v>14703.37</v>
      </c>
      <c r="DL3306">
        <v>14171.63</v>
      </c>
      <c r="DM3306">
        <v>14287.62</v>
      </c>
      <c r="DN3306">
        <v>14112.13</v>
      </c>
    </row>
    <row r="3307" spans="1:118" hidden="1" x14ac:dyDescent="0.25">
      <c r="A3307" t="str">
        <f t="shared" si="51"/>
        <v>sublap_id-SLAP_PGSF_All Elect_HE20 Average</v>
      </c>
      <c r="B3307" t="s">
        <v>62</v>
      </c>
      <c r="C3307" t="s">
        <v>297</v>
      </c>
      <c r="D3307" t="s">
        <v>61</v>
      </c>
      <c r="E3307" t="s">
        <v>298</v>
      </c>
      <c r="F3307" t="s">
        <v>61</v>
      </c>
      <c r="G3307" t="s">
        <v>61</v>
      </c>
      <c r="H3307" t="s">
        <v>61</v>
      </c>
      <c r="I3307" t="s">
        <v>61</v>
      </c>
      <c r="J3307" t="s">
        <v>61</v>
      </c>
      <c r="K3307" t="s">
        <v>190</v>
      </c>
      <c r="M3307">
        <v>20</v>
      </c>
      <c r="N3307">
        <v>20</v>
      </c>
      <c r="O3307" t="s">
        <v>325</v>
      </c>
      <c r="P3307">
        <v>18.666666029999998</v>
      </c>
      <c r="Q3307">
        <v>18.66667</v>
      </c>
      <c r="R3307">
        <v>1</v>
      </c>
      <c r="S3307">
        <v>1</v>
      </c>
      <c r="T3307">
        <v>0</v>
      </c>
      <c r="U3307">
        <v>1</v>
      </c>
      <c r="V3307">
        <v>1</v>
      </c>
      <c r="W3307">
        <v>3411.0475999999999</v>
      </c>
      <c r="X3307">
        <v>3326.5832</v>
      </c>
      <c r="Y3307">
        <v>3317.4562000000001</v>
      </c>
      <c r="Z3307">
        <v>3281.9503</v>
      </c>
      <c r="AA3307">
        <v>3291.7017000000001</v>
      </c>
      <c r="AB3307">
        <v>3437.6878000000002</v>
      </c>
      <c r="AC3307">
        <v>3667.7103000000002</v>
      </c>
      <c r="AD3307">
        <v>4061.3579</v>
      </c>
      <c r="AE3307">
        <v>4616.2819</v>
      </c>
      <c r="AF3307">
        <v>5095.8657000000003</v>
      </c>
      <c r="AG3307">
        <v>5474.2968000000001</v>
      </c>
      <c r="AH3307">
        <v>5951.5159999999996</v>
      </c>
      <c r="AI3307">
        <v>6041.9372999999996</v>
      </c>
      <c r="AJ3307">
        <v>6196.2186000000002</v>
      </c>
      <c r="AK3307">
        <v>6297.5192999999999</v>
      </c>
      <c r="AL3307">
        <v>6334.7259999999997</v>
      </c>
      <c r="AM3307">
        <v>6412.9549999999999</v>
      </c>
      <c r="AN3307">
        <v>6353.5837000000001</v>
      </c>
      <c r="AO3307">
        <v>6094.3567999999996</v>
      </c>
      <c r="AP3307">
        <v>5532.1242000000002</v>
      </c>
      <c r="AQ3307">
        <v>4859.3969999999999</v>
      </c>
      <c r="AR3307">
        <v>4368.8307000000004</v>
      </c>
      <c r="AS3307">
        <v>4066.4638</v>
      </c>
      <c r="AT3307">
        <v>3691.7121999999999</v>
      </c>
      <c r="AU3307">
        <v>56.469048000000001</v>
      </c>
      <c r="AV3307">
        <v>56.025396999999998</v>
      </c>
      <c r="AW3307">
        <v>55.392856999999999</v>
      </c>
      <c r="AX3307">
        <v>55.166666999999997</v>
      </c>
      <c r="AY3307">
        <v>54.864286</v>
      </c>
      <c r="AZ3307">
        <v>54.673810000000003</v>
      </c>
      <c r="BA3307">
        <v>55.099206000000002</v>
      </c>
      <c r="BB3307">
        <v>55.906348999999999</v>
      </c>
      <c r="BC3307">
        <v>57.802380999999997</v>
      </c>
      <c r="BD3307">
        <v>59.484921</v>
      </c>
      <c r="BE3307">
        <v>61.6</v>
      </c>
      <c r="BF3307">
        <v>62.809524000000003</v>
      </c>
      <c r="BG3307">
        <v>63.607937</v>
      </c>
      <c r="BH3307">
        <v>64.142857000000006</v>
      </c>
      <c r="BI3307">
        <v>64.506349</v>
      </c>
      <c r="BJ3307">
        <v>64.481746000000001</v>
      </c>
      <c r="BK3307">
        <v>64.086507999999995</v>
      </c>
      <c r="BL3307">
        <v>63.423810000000003</v>
      </c>
      <c r="BM3307">
        <v>62.203968000000003</v>
      </c>
      <c r="BN3307">
        <v>60.869841000000001</v>
      </c>
      <c r="BO3307">
        <v>59.442062999999997</v>
      </c>
      <c r="BP3307">
        <v>58.287301999999997</v>
      </c>
      <c r="BQ3307">
        <v>57.403967999999999</v>
      </c>
      <c r="BR3307">
        <v>56.830952000000003</v>
      </c>
      <c r="BS3307">
        <v>42.216459999999998</v>
      </c>
      <c r="BT3307">
        <v>35.978459999999998</v>
      </c>
      <c r="BU3307">
        <v>4.686439</v>
      </c>
      <c r="BV3307">
        <v>27.553529999999999</v>
      </c>
      <c r="BW3307">
        <v>36.259909999999998</v>
      </c>
      <c r="BX3307">
        <v>30.262609999999999</v>
      </c>
      <c r="BY3307">
        <v>48.928640000000001</v>
      </c>
      <c r="BZ3307">
        <v>24.555009999999999</v>
      </c>
      <c r="CA3307">
        <v>-77.336590000000001</v>
      </c>
      <c r="CB3307">
        <v>-71.45908</v>
      </c>
      <c r="CC3307">
        <v>-110.17749999999999</v>
      </c>
      <c r="CD3307">
        <v>-164.14089999999999</v>
      </c>
      <c r="CE3307">
        <v>-156.7131</v>
      </c>
      <c r="CF3307">
        <v>-202.16120000000001</v>
      </c>
      <c r="CG3307">
        <v>-218.1823</v>
      </c>
      <c r="CH3307">
        <v>-199.13659999999999</v>
      </c>
      <c r="CI3307">
        <v>-203.4795</v>
      </c>
      <c r="CJ3307">
        <v>-148.29689999999999</v>
      </c>
      <c r="CK3307">
        <v>-52.458129999999997</v>
      </c>
      <c r="CL3307">
        <v>19.62462</v>
      </c>
      <c r="CM3307">
        <v>-35.904989999999998</v>
      </c>
      <c r="CN3307">
        <v>-45.036290000000001</v>
      </c>
      <c r="CO3307">
        <v>-34.827539999999999</v>
      </c>
      <c r="CP3307">
        <v>-3.9118819999999999</v>
      </c>
      <c r="CQ3307">
        <v>639.8229</v>
      </c>
      <c r="CR3307">
        <v>229.54349999999999</v>
      </c>
      <c r="CS3307">
        <v>184.53559999999999</v>
      </c>
      <c r="CT3307">
        <v>120.34780000000001</v>
      </c>
      <c r="CU3307">
        <v>117.0273</v>
      </c>
      <c r="CV3307">
        <v>124.27370000000001</v>
      </c>
      <c r="CW3307">
        <v>83.39264</v>
      </c>
      <c r="CX3307">
        <v>59.693719999999999</v>
      </c>
      <c r="CY3307">
        <v>174.24180000000001</v>
      </c>
      <c r="CZ3307">
        <v>394.44209999999998</v>
      </c>
      <c r="DA3307">
        <v>716.63599999999997</v>
      </c>
      <c r="DB3307">
        <v>1031.932</v>
      </c>
      <c r="DC3307">
        <v>1306.135</v>
      </c>
      <c r="DD3307">
        <v>1596.4549999999999</v>
      </c>
      <c r="DE3307">
        <v>2096.3589999999999</v>
      </c>
      <c r="DF3307">
        <v>2452.4090000000001</v>
      </c>
      <c r="DG3307">
        <v>2751.3739999999998</v>
      </c>
      <c r="DH3307">
        <v>2156.3960000000002</v>
      </c>
      <c r="DI3307">
        <v>2115.2930000000001</v>
      </c>
      <c r="DJ3307">
        <v>1981.451</v>
      </c>
      <c r="DK3307">
        <v>1705.098</v>
      </c>
      <c r="DL3307">
        <v>1530.595</v>
      </c>
      <c r="DM3307">
        <v>964.80579999999998</v>
      </c>
      <c r="DN3307">
        <v>778.38670000000002</v>
      </c>
    </row>
    <row r="3308" spans="1:118" hidden="1" x14ac:dyDescent="0.25">
      <c r="A3308" t="str">
        <f t="shared" si="51"/>
        <v>LCA-Stockton_All Elect_HE20 Average</v>
      </c>
      <c r="B3308" t="s">
        <v>62</v>
      </c>
      <c r="C3308" t="s">
        <v>213</v>
      </c>
      <c r="D3308" t="s">
        <v>39</v>
      </c>
      <c r="E3308" t="s">
        <v>61</v>
      </c>
      <c r="F3308" t="s">
        <v>61</v>
      </c>
      <c r="G3308" t="s">
        <v>61</v>
      </c>
      <c r="H3308" t="s">
        <v>61</v>
      </c>
      <c r="I3308" t="s">
        <v>61</v>
      </c>
      <c r="J3308" t="s">
        <v>61</v>
      </c>
      <c r="K3308" t="s">
        <v>190</v>
      </c>
      <c r="M3308">
        <v>20</v>
      </c>
      <c r="N3308">
        <v>20</v>
      </c>
      <c r="O3308" t="s">
        <v>325</v>
      </c>
      <c r="P3308" s="24">
        <v>30.100000380000001</v>
      </c>
      <c r="Q3308">
        <v>29</v>
      </c>
      <c r="R3308">
        <v>1</v>
      </c>
      <c r="S3308">
        <v>0</v>
      </c>
      <c r="T3308">
        <v>0</v>
      </c>
      <c r="U3308">
        <v>1</v>
      </c>
      <c r="V3308">
        <v>1</v>
      </c>
      <c r="W3308">
        <v>997.28291999999999</v>
      </c>
      <c r="X3308">
        <v>967.92871000000002</v>
      </c>
      <c r="Y3308">
        <v>986.66619000000003</v>
      </c>
      <c r="Z3308">
        <v>926.91314</v>
      </c>
      <c r="AA3308">
        <v>980.20726999999999</v>
      </c>
      <c r="AB3308">
        <v>1134.0127</v>
      </c>
      <c r="AC3308">
        <v>1279.4275</v>
      </c>
      <c r="AD3308">
        <v>1466.7632000000001</v>
      </c>
      <c r="AE3308">
        <v>1651.9328</v>
      </c>
      <c r="AF3308">
        <v>1723.1392000000001</v>
      </c>
      <c r="AG3308">
        <v>1788.1357</v>
      </c>
      <c r="AH3308">
        <v>1914.6319000000001</v>
      </c>
      <c r="AI3308">
        <v>1930.6292000000001</v>
      </c>
      <c r="AJ3308">
        <v>1992.4331</v>
      </c>
      <c r="AK3308">
        <v>2038.7483</v>
      </c>
      <c r="AL3308">
        <v>2052.4486999999999</v>
      </c>
      <c r="AM3308">
        <v>2043.9797000000001</v>
      </c>
      <c r="AN3308">
        <v>1973.1864</v>
      </c>
      <c r="AO3308">
        <v>1855.8206</v>
      </c>
      <c r="AP3308">
        <v>1734.9299000000001</v>
      </c>
      <c r="AQ3308">
        <v>1765.7759000000001</v>
      </c>
      <c r="AR3308">
        <v>1467.0275999999999</v>
      </c>
      <c r="AS3308">
        <v>1272.6306999999999</v>
      </c>
      <c r="AT3308">
        <v>1143.124</v>
      </c>
      <c r="AU3308">
        <v>76.068425000000005</v>
      </c>
      <c r="AV3308">
        <v>74.481999999999999</v>
      </c>
      <c r="AW3308">
        <v>72.838307999999998</v>
      </c>
      <c r="AX3308">
        <v>71.538145999999998</v>
      </c>
      <c r="AY3308">
        <v>70.728605999999999</v>
      </c>
      <c r="AZ3308">
        <v>69.734994</v>
      </c>
      <c r="BA3308">
        <v>68.750592999999995</v>
      </c>
      <c r="BB3308">
        <v>69.536507999999998</v>
      </c>
      <c r="BC3308">
        <v>71.903800000000004</v>
      </c>
      <c r="BD3308">
        <v>76.066852999999995</v>
      </c>
      <c r="BE3308">
        <v>80.606950999999995</v>
      </c>
      <c r="BF3308">
        <v>84.985794999999996</v>
      </c>
      <c r="BG3308">
        <v>88.801311999999996</v>
      </c>
      <c r="BH3308">
        <v>91.572661999999994</v>
      </c>
      <c r="BI3308">
        <v>93.837779999999995</v>
      </c>
      <c r="BJ3308">
        <v>95.247760999999997</v>
      </c>
      <c r="BK3308">
        <v>95.789818999999994</v>
      </c>
      <c r="BL3308">
        <v>95.037087</v>
      </c>
      <c r="BM3308">
        <v>93.274029999999996</v>
      </c>
      <c r="BN3308">
        <v>90.309706000000006</v>
      </c>
      <c r="BO3308">
        <v>85.851382999999998</v>
      </c>
      <c r="BP3308">
        <v>81.966206999999997</v>
      </c>
      <c r="BQ3308">
        <v>79.276332999999994</v>
      </c>
      <c r="BR3308">
        <v>77.402799000000002</v>
      </c>
      <c r="BS3308">
        <v>-6.3493230000000001</v>
      </c>
      <c r="BT3308">
        <v>34.846339999999998</v>
      </c>
      <c r="BU3308">
        <v>-21.874919999999999</v>
      </c>
      <c r="BV3308">
        <v>13.15171</v>
      </c>
      <c r="BW3308">
        <v>17.85284</v>
      </c>
      <c r="BX3308">
        <v>32.143700000000003</v>
      </c>
      <c r="BY3308">
        <v>-0.90238479999999999</v>
      </c>
      <c r="BZ3308">
        <v>-40.943959999999997</v>
      </c>
      <c r="CA3308">
        <v>-4.3571900000000001</v>
      </c>
      <c r="CB3308">
        <v>-1.4947839999999999</v>
      </c>
      <c r="CC3308">
        <v>-11.39864</v>
      </c>
      <c r="CD3308">
        <v>-14.450570000000001</v>
      </c>
      <c r="CE3308">
        <v>4.2187429999999999</v>
      </c>
      <c r="CF3308">
        <v>9.7517879999999995</v>
      </c>
      <c r="CG3308">
        <v>25.772400000000001</v>
      </c>
      <c r="CH3308">
        <v>33.869709999999998</v>
      </c>
      <c r="CI3308">
        <v>78.411010000000005</v>
      </c>
      <c r="CJ3308">
        <v>119.0397</v>
      </c>
      <c r="CK3308">
        <v>265.37360000000001</v>
      </c>
      <c r="CL3308">
        <v>356.06560000000002</v>
      </c>
      <c r="CM3308">
        <v>110.9213</v>
      </c>
      <c r="CN3308">
        <v>24.517600000000002</v>
      </c>
      <c r="CO3308">
        <v>-29.302910000000001</v>
      </c>
      <c r="CP3308">
        <v>-36.308579999999999</v>
      </c>
      <c r="CQ3308">
        <v>417.23610000000002</v>
      </c>
      <c r="CR3308">
        <v>345.52390000000003</v>
      </c>
      <c r="CS3308">
        <v>316.12189999999998</v>
      </c>
      <c r="CT3308">
        <v>253.7047</v>
      </c>
      <c r="CU3308">
        <v>194.19220000000001</v>
      </c>
      <c r="CV3308">
        <v>121.0685</v>
      </c>
      <c r="CW3308">
        <v>98.678489999999996</v>
      </c>
      <c r="CX3308">
        <v>144.91659999999999</v>
      </c>
      <c r="CY3308">
        <v>128.4879</v>
      </c>
      <c r="CZ3308">
        <v>108.4884</v>
      </c>
      <c r="DA3308">
        <v>222.4967</v>
      </c>
      <c r="DB3308">
        <v>286.62490000000003</v>
      </c>
      <c r="DC3308">
        <v>326.51889999999997</v>
      </c>
      <c r="DD3308">
        <v>351.28109999999998</v>
      </c>
      <c r="DE3308">
        <v>317.351</v>
      </c>
      <c r="DF3308">
        <v>347.38990000000001</v>
      </c>
      <c r="DG3308">
        <v>457.08190000000002</v>
      </c>
      <c r="DH3308">
        <v>255.92179999999999</v>
      </c>
      <c r="DI3308">
        <v>330.69959999999998</v>
      </c>
      <c r="DJ3308">
        <v>396.31810000000002</v>
      </c>
      <c r="DK3308">
        <v>257.59960000000001</v>
      </c>
      <c r="DL3308">
        <v>213.2901</v>
      </c>
      <c r="DM3308">
        <v>342.66160000000002</v>
      </c>
      <c r="DN3308">
        <v>284.13619999999997</v>
      </c>
    </row>
    <row r="3309" spans="1:118" hidden="1" x14ac:dyDescent="0.25">
      <c r="A3309" t="str">
        <f t="shared" si="51"/>
        <v>sublap_id-SLAP_PGNB_All Elect_HE20 Average</v>
      </c>
      <c r="B3309" t="s">
        <v>62</v>
      </c>
      <c r="C3309" t="s">
        <v>295</v>
      </c>
      <c r="D3309" t="s">
        <v>61</v>
      </c>
      <c r="E3309" t="s">
        <v>296</v>
      </c>
      <c r="F3309" t="s">
        <v>61</v>
      </c>
      <c r="G3309" t="s">
        <v>61</v>
      </c>
      <c r="H3309" t="s">
        <v>61</v>
      </c>
      <c r="I3309" t="s">
        <v>61</v>
      </c>
      <c r="J3309" t="s">
        <v>61</v>
      </c>
      <c r="K3309" t="s">
        <v>190</v>
      </c>
      <c r="M3309">
        <v>20</v>
      </c>
      <c r="N3309">
        <v>20</v>
      </c>
      <c r="O3309" t="s">
        <v>325</v>
      </c>
      <c r="P3309">
        <v>15.399999619999999</v>
      </c>
      <c r="Q3309">
        <v>15.4</v>
      </c>
      <c r="R3309">
        <v>1</v>
      </c>
      <c r="S3309">
        <v>0</v>
      </c>
      <c r="T3309">
        <v>0</v>
      </c>
      <c r="U3309">
        <v>0</v>
      </c>
      <c r="V3309">
        <v>0</v>
      </c>
      <c r="W3309">
        <v>397.91289999999998</v>
      </c>
      <c r="X3309">
        <v>467.99349999999998</v>
      </c>
      <c r="Y3309">
        <v>439.42759999999998</v>
      </c>
      <c r="Z3309">
        <v>446.64449999999999</v>
      </c>
      <c r="AA3309">
        <v>465.73309999999998</v>
      </c>
      <c r="AB3309">
        <v>436.22109999999998</v>
      </c>
      <c r="AC3309">
        <v>670.02729999999997</v>
      </c>
      <c r="AD3309">
        <v>719.8193</v>
      </c>
      <c r="AE3309">
        <v>870.11659999999995</v>
      </c>
      <c r="AF3309">
        <v>886.51890000000003</v>
      </c>
      <c r="AG3309">
        <v>1007.9308</v>
      </c>
      <c r="AH3309">
        <v>1118.482</v>
      </c>
      <c r="AI3309">
        <v>1219.4747</v>
      </c>
      <c r="AJ3309">
        <v>1225.4843000000001</v>
      </c>
      <c r="AK3309">
        <v>1316.664</v>
      </c>
      <c r="AL3309">
        <v>1320.8083999999999</v>
      </c>
      <c r="AM3309">
        <v>1397.3390999999999</v>
      </c>
      <c r="AN3309">
        <v>1398.5531000000001</v>
      </c>
      <c r="AO3309">
        <v>1273.0150000000001</v>
      </c>
      <c r="AP3309">
        <v>1046.5219999999999</v>
      </c>
      <c r="AQ3309">
        <v>821.94159999999999</v>
      </c>
      <c r="AR3309">
        <v>569.52380000000005</v>
      </c>
      <c r="AS3309">
        <v>473.14420000000001</v>
      </c>
      <c r="AT3309">
        <v>437.65199999999999</v>
      </c>
      <c r="AU3309">
        <v>60.876471000000002</v>
      </c>
      <c r="AV3309">
        <v>59.834313999999999</v>
      </c>
      <c r="AW3309">
        <v>58.926470999999999</v>
      </c>
      <c r="AX3309">
        <v>58.128430999999999</v>
      </c>
      <c r="AY3309">
        <v>57.332352999999998</v>
      </c>
      <c r="AZ3309">
        <v>56.852941000000001</v>
      </c>
      <c r="BA3309">
        <v>56.793137000000002</v>
      </c>
      <c r="BB3309">
        <v>58.806863</v>
      </c>
      <c r="BC3309">
        <v>62.754902000000001</v>
      </c>
      <c r="BD3309">
        <v>67.741175999999996</v>
      </c>
      <c r="BE3309">
        <v>72.328430999999995</v>
      </c>
      <c r="BF3309">
        <v>77.923529000000002</v>
      </c>
      <c r="BG3309">
        <v>82.281373000000002</v>
      </c>
      <c r="BH3309">
        <v>85.050979999999996</v>
      </c>
      <c r="BI3309">
        <v>87.282353000000001</v>
      </c>
      <c r="BJ3309">
        <v>88.731373000000005</v>
      </c>
      <c r="BK3309">
        <v>87.906863000000001</v>
      </c>
      <c r="BL3309">
        <v>85.558824000000001</v>
      </c>
      <c r="BM3309">
        <v>81.780392000000006</v>
      </c>
      <c r="BN3309">
        <v>77.700980000000001</v>
      </c>
      <c r="BO3309">
        <v>72.210784000000004</v>
      </c>
      <c r="BP3309">
        <v>67.272548999999998</v>
      </c>
      <c r="BQ3309">
        <v>64.166667000000004</v>
      </c>
      <c r="BR3309">
        <v>62.144117999999999</v>
      </c>
      <c r="BS3309">
        <v>19.16741</v>
      </c>
      <c r="BT3309">
        <v>-36.731949999999998</v>
      </c>
      <c r="BU3309">
        <v>-8.3802710000000005</v>
      </c>
      <c r="BV3309">
        <v>-3.015253</v>
      </c>
      <c r="BW3309">
        <v>-26.93937</v>
      </c>
      <c r="BX3309">
        <v>25.724029999999999</v>
      </c>
      <c r="BY3309">
        <v>-6.2804929999999999</v>
      </c>
      <c r="BZ3309">
        <v>8.155761</v>
      </c>
      <c r="CA3309">
        <v>-3.8164539999999998</v>
      </c>
      <c r="CB3309">
        <v>-4.8747470000000002</v>
      </c>
      <c r="CC3309">
        <v>-14.317729999999999</v>
      </c>
      <c r="CD3309">
        <v>14.07395</v>
      </c>
      <c r="CE3309">
        <v>3.17292</v>
      </c>
      <c r="CF3309">
        <v>1.783382</v>
      </c>
      <c r="CG3309">
        <v>-36.941659999999999</v>
      </c>
      <c r="CH3309">
        <v>6.8506280000000004</v>
      </c>
      <c r="CI3309">
        <v>-87.111699999999999</v>
      </c>
      <c r="CJ3309">
        <v>-62.621949999999998</v>
      </c>
      <c r="CK3309">
        <v>18.593769999999999</v>
      </c>
      <c r="CL3309">
        <v>101.79900000000001</v>
      </c>
      <c r="CM3309">
        <v>34.475659999999998</v>
      </c>
      <c r="CN3309">
        <v>29.32948</v>
      </c>
      <c r="CO3309">
        <v>13.460929999999999</v>
      </c>
      <c r="CP3309">
        <v>12.27516</v>
      </c>
      <c r="CQ3309">
        <v>121.03749999999999</v>
      </c>
      <c r="CR3309">
        <v>62.045630000000003</v>
      </c>
      <c r="CS3309">
        <v>57.932160000000003</v>
      </c>
      <c r="CT3309">
        <v>41.099179999999997</v>
      </c>
      <c r="CU3309">
        <v>40.990049999999997</v>
      </c>
      <c r="CV3309">
        <v>30.121369999999999</v>
      </c>
      <c r="CW3309">
        <v>26.022290000000002</v>
      </c>
      <c r="CX3309">
        <v>25.480989999999998</v>
      </c>
      <c r="CY3309">
        <v>87.317980000000006</v>
      </c>
      <c r="CZ3309">
        <v>91.866739999999993</v>
      </c>
      <c r="DA3309">
        <v>96.517349999999993</v>
      </c>
      <c r="DB3309">
        <v>143.26689999999999</v>
      </c>
      <c r="DC3309">
        <v>176.42939999999999</v>
      </c>
      <c r="DD3309">
        <v>133.10329999999999</v>
      </c>
      <c r="DE3309">
        <v>190.35579999999999</v>
      </c>
      <c r="DF3309">
        <v>187.85429999999999</v>
      </c>
      <c r="DG3309">
        <v>192.57929999999999</v>
      </c>
      <c r="DH3309">
        <v>250.58840000000001</v>
      </c>
      <c r="DI3309">
        <v>230.68719999999999</v>
      </c>
      <c r="DJ3309">
        <v>168.251</v>
      </c>
      <c r="DK3309">
        <v>159.809</v>
      </c>
      <c r="DL3309">
        <v>86.860500000000002</v>
      </c>
      <c r="DM3309">
        <v>80.085610000000003</v>
      </c>
      <c r="DN3309">
        <v>61.734450000000002</v>
      </c>
    </row>
    <row r="3310" spans="1:118" hidden="1" x14ac:dyDescent="0.25">
      <c r="A3310" t="str">
        <f t="shared" si="51"/>
        <v>sublap_id-SLAP_PGCC_All Elect_HE20 Average</v>
      </c>
      <c r="B3310" t="s">
        <v>62</v>
      </c>
      <c r="C3310" t="s">
        <v>299</v>
      </c>
      <c r="D3310" t="s">
        <v>61</v>
      </c>
      <c r="E3310" t="s">
        <v>300</v>
      </c>
      <c r="F3310" t="s">
        <v>61</v>
      </c>
      <c r="G3310" t="s">
        <v>61</v>
      </c>
      <c r="H3310" t="s">
        <v>61</v>
      </c>
      <c r="I3310" t="s">
        <v>61</v>
      </c>
      <c r="J3310" t="s">
        <v>61</v>
      </c>
      <c r="K3310" t="s">
        <v>190</v>
      </c>
      <c r="M3310">
        <v>20</v>
      </c>
      <c r="N3310">
        <v>20</v>
      </c>
      <c r="O3310" t="s">
        <v>325</v>
      </c>
      <c r="P3310">
        <v>29.666666029999998</v>
      </c>
      <c r="Q3310">
        <v>29.66667</v>
      </c>
      <c r="R3310">
        <v>1</v>
      </c>
      <c r="S3310">
        <v>1</v>
      </c>
      <c r="T3310">
        <v>0</v>
      </c>
      <c r="U3310">
        <v>0</v>
      </c>
      <c r="V3310">
        <v>1</v>
      </c>
      <c r="W3310">
        <v>851.87822000000006</v>
      </c>
      <c r="X3310">
        <v>799.47776999999996</v>
      </c>
      <c r="Y3310">
        <v>737.76086999999995</v>
      </c>
      <c r="Z3310">
        <v>699.37576000000001</v>
      </c>
      <c r="AA3310">
        <v>693.03002000000004</v>
      </c>
      <c r="AB3310">
        <v>753.92453</v>
      </c>
      <c r="AC3310">
        <v>826.74350000000004</v>
      </c>
      <c r="AD3310">
        <v>1064.0314000000001</v>
      </c>
      <c r="AE3310">
        <v>1160.4719</v>
      </c>
      <c r="AF3310">
        <v>1313.4177</v>
      </c>
      <c r="AG3310">
        <v>1494.8729000000001</v>
      </c>
      <c r="AH3310">
        <v>1833.2474</v>
      </c>
      <c r="AI3310">
        <v>1880.3798999999999</v>
      </c>
      <c r="AJ3310">
        <v>1977.9575</v>
      </c>
      <c r="AK3310">
        <v>1976.2375</v>
      </c>
      <c r="AL3310">
        <v>1999.8833999999999</v>
      </c>
      <c r="AM3310">
        <v>2009.9183</v>
      </c>
      <c r="AN3310">
        <v>2044.8924999999999</v>
      </c>
      <c r="AO3310">
        <v>2046.6599000000001</v>
      </c>
      <c r="AP3310">
        <v>1739.5137999999999</v>
      </c>
      <c r="AQ3310">
        <v>1496.1321</v>
      </c>
      <c r="AR3310">
        <v>1106.4677999999999</v>
      </c>
      <c r="AS3310">
        <v>899.83370000000002</v>
      </c>
      <c r="AT3310">
        <v>816.61135999999999</v>
      </c>
      <c r="AU3310">
        <v>57.298730999999997</v>
      </c>
      <c r="AV3310">
        <v>57.022210000000001</v>
      </c>
      <c r="AW3310">
        <v>56.721024999999997</v>
      </c>
      <c r="AX3310">
        <v>56.093271000000001</v>
      </c>
      <c r="AY3310">
        <v>55.976053999999998</v>
      </c>
      <c r="AZ3310">
        <v>55.857219999999998</v>
      </c>
      <c r="BA3310">
        <v>55.802622</v>
      </c>
      <c r="BB3310">
        <v>56.467852000000001</v>
      </c>
      <c r="BC3310">
        <v>58.586446000000002</v>
      </c>
      <c r="BD3310">
        <v>61.261074999999998</v>
      </c>
      <c r="BE3310">
        <v>64.293043999999995</v>
      </c>
      <c r="BF3310">
        <v>66.519756000000001</v>
      </c>
      <c r="BG3310">
        <v>68.070701999999997</v>
      </c>
      <c r="BH3310">
        <v>68.587524000000002</v>
      </c>
      <c r="BI3310">
        <v>68.785441000000006</v>
      </c>
      <c r="BJ3310">
        <v>68.469768000000002</v>
      </c>
      <c r="BK3310">
        <v>67.624460999999997</v>
      </c>
      <c r="BL3310">
        <v>66.692289000000002</v>
      </c>
      <c r="BM3310">
        <v>65.156908999999999</v>
      </c>
      <c r="BN3310">
        <v>62.966116</v>
      </c>
      <c r="BO3310">
        <v>60.754969000000003</v>
      </c>
      <c r="BP3310">
        <v>59.174568999999998</v>
      </c>
      <c r="BQ3310">
        <v>58.242158000000003</v>
      </c>
      <c r="BR3310">
        <v>57.790888000000002</v>
      </c>
      <c r="BS3310">
        <v>-13.45905</v>
      </c>
      <c r="BT3310">
        <v>20.89115</v>
      </c>
      <c r="BU3310">
        <v>30.40249</v>
      </c>
      <c r="BV3310">
        <v>46.373739999999998</v>
      </c>
      <c r="BW3310">
        <v>51.480490000000003</v>
      </c>
      <c r="BX3310">
        <v>24.433949999999999</v>
      </c>
      <c r="BY3310">
        <v>-6.7862850000000003</v>
      </c>
      <c r="BZ3310">
        <v>-16.322859999999999</v>
      </c>
      <c r="CA3310">
        <v>-13.34647</v>
      </c>
      <c r="CB3310">
        <v>-33.116880000000002</v>
      </c>
      <c r="CC3310">
        <v>-57.94294</v>
      </c>
      <c r="CD3310">
        <v>-110.5034</v>
      </c>
      <c r="CE3310">
        <v>-60.512709999999998</v>
      </c>
      <c r="CF3310">
        <v>-104.95529999999999</v>
      </c>
      <c r="CG3310">
        <v>-88.700429999999997</v>
      </c>
      <c r="CH3310">
        <v>-88.922439999999995</v>
      </c>
      <c r="CI3310">
        <v>-94.653289999999998</v>
      </c>
      <c r="CJ3310">
        <v>-139.89619999999999</v>
      </c>
      <c r="CK3310">
        <v>-97.173929999999999</v>
      </c>
      <c r="CL3310">
        <v>41.57255</v>
      </c>
      <c r="CM3310">
        <v>-36.997030000000002</v>
      </c>
      <c r="CN3310">
        <v>-4.1864739999999996</v>
      </c>
      <c r="CO3310">
        <v>-18.239470000000001</v>
      </c>
      <c r="CP3310">
        <v>-8.6630570000000002</v>
      </c>
      <c r="CQ3310">
        <v>35.265799999999999</v>
      </c>
      <c r="CR3310">
        <v>25.848020000000002</v>
      </c>
      <c r="CS3310">
        <v>27.614329999999999</v>
      </c>
      <c r="CT3310">
        <v>33.38411</v>
      </c>
      <c r="CU3310">
        <v>28.536819999999999</v>
      </c>
      <c r="CV3310">
        <v>22.819520000000001</v>
      </c>
      <c r="CW3310">
        <v>32.696680000000001</v>
      </c>
      <c r="CX3310">
        <v>17.366320000000002</v>
      </c>
      <c r="CY3310">
        <v>33.64734</v>
      </c>
      <c r="CZ3310">
        <v>30.5062</v>
      </c>
      <c r="DA3310">
        <v>197.18</v>
      </c>
      <c r="DB3310">
        <v>222.92259999999999</v>
      </c>
      <c r="DC3310">
        <v>76.221080000000001</v>
      </c>
      <c r="DD3310">
        <v>79.349509999999995</v>
      </c>
      <c r="DE3310">
        <v>79.861410000000006</v>
      </c>
      <c r="DF3310">
        <v>108.474</v>
      </c>
      <c r="DG3310">
        <v>145.96539999999999</v>
      </c>
      <c r="DH3310">
        <v>145.37180000000001</v>
      </c>
      <c r="DI3310">
        <v>178.84739999999999</v>
      </c>
      <c r="DJ3310">
        <v>107.6289</v>
      </c>
      <c r="DK3310">
        <v>114.6315</v>
      </c>
      <c r="DL3310">
        <v>102.1044</v>
      </c>
      <c r="DM3310">
        <v>55.745690000000003</v>
      </c>
      <c r="DN3310">
        <v>26.165959999999998</v>
      </c>
    </row>
    <row r="3311" spans="1:118" hidden="1" x14ac:dyDescent="0.25">
      <c r="A3311" t="str">
        <f t="shared" si="51"/>
        <v>sublap_id-SLAP_PGKN_All Elect_HE20 Average</v>
      </c>
      <c r="B3311" t="s">
        <v>62</v>
      </c>
      <c r="C3311" t="s">
        <v>279</v>
      </c>
      <c r="D3311" t="s">
        <v>61</v>
      </c>
      <c r="E3311" t="s">
        <v>280</v>
      </c>
      <c r="F3311" t="s">
        <v>61</v>
      </c>
      <c r="G3311" t="s">
        <v>61</v>
      </c>
      <c r="H3311" t="s">
        <v>61</v>
      </c>
      <c r="I3311" t="s">
        <v>61</v>
      </c>
      <c r="J3311" t="s">
        <v>61</v>
      </c>
      <c r="K3311" t="s">
        <v>190</v>
      </c>
      <c r="M3311">
        <v>20</v>
      </c>
      <c r="N3311">
        <v>20</v>
      </c>
      <c r="O3311" t="s">
        <v>325</v>
      </c>
      <c r="P3311">
        <v>19.11111069</v>
      </c>
      <c r="Q3311">
        <v>19.11111</v>
      </c>
      <c r="R3311">
        <v>1</v>
      </c>
      <c r="S3311">
        <v>1</v>
      </c>
      <c r="T3311">
        <v>0</v>
      </c>
      <c r="U3311">
        <v>0</v>
      </c>
      <c r="V3311">
        <v>1</v>
      </c>
      <c r="W3311">
        <v>422.96444000000002</v>
      </c>
      <c r="X3311">
        <v>460.55128000000002</v>
      </c>
      <c r="Y3311">
        <v>463.96821999999997</v>
      </c>
      <c r="Z3311">
        <v>463.63283000000001</v>
      </c>
      <c r="AA3311">
        <v>467.62144000000001</v>
      </c>
      <c r="AB3311">
        <v>514.88743999999997</v>
      </c>
      <c r="AC3311">
        <v>583.97878000000003</v>
      </c>
      <c r="AD3311">
        <v>785.66932999999995</v>
      </c>
      <c r="AE3311">
        <v>840.20966999999996</v>
      </c>
      <c r="AF3311">
        <v>972.66722000000004</v>
      </c>
      <c r="AG3311">
        <v>1060.9912999999999</v>
      </c>
      <c r="AH3311">
        <v>1130.4416000000001</v>
      </c>
      <c r="AI3311">
        <v>1239.2621999999999</v>
      </c>
      <c r="AJ3311">
        <v>1254.9227000000001</v>
      </c>
      <c r="AK3311">
        <v>1301.9464</v>
      </c>
      <c r="AL3311">
        <v>1352.9840999999999</v>
      </c>
      <c r="AM3311">
        <v>1366.335</v>
      </c>
      <c r="AN3311">
        <v>1340.2031999999999</v>
      </c>
      <c r="AO3311">
        <v>1121.2793999999999</v>
      </c>
      <c r="AP3311">
        <v>986.18160999999998</v>
      </c>
      <c r="AQ3311">
        <v>1071.3590999999999</v>
      </c>
      <c r="AR3311">
        <v>732.77355999999997</v>
      </c>
      <c r="AS3311">
        <v>500.82011</v>
      </c>
      <c r="AT3311">
        <v>418.98878000000002</v>
      </c>
      <c r="AU3311">
        <v>89.166667000000004</v>
      </c>
      <c r="AV3311">
        <v>86.666667000000004</v>
      </c>
      <c r="AW3311">
        <v>84.888889000000006</v>
      </c>
      <c r="AX3311">
        <v>82.888889000000006</v>
      </c>
      <c r="AY3311">
        <v>81.222222000000002</v>
      </c>
      <c r="AZ3311">
        <v>80</v>
      </c>
      <c r="BA3311">
        <v>78.888889000000006</v>
      </c>
      <c r="BB3311">
        <v>79.166667000000004</v>
      </c>
      <c r="BC3311">
        <v>82.055555999999996</v>
      </c>
      <c r="BD3311">
        <v>85.666667000000004</v>
      </c>
      <c r="BE3311">
        <v>89.666667000000004</v>
      </c>
      <c r="BF3311">
        <v>92.888889000000006</v>
      </c>
      <c r="BG3311">
        <v>96.166667000000004</v>
      </c>
      <c r="BH3311">
        <v>98.888889000000006</v>
      </c>
      <c r="BI3311">
        <v>101.27778000000001</v>
      </c>
      <c r="BJ3311">
        <v>102.72221999999999</v>
      </c>
      <c r="BK3311">
        <v>103.83333</v>
      </c>
      <c r="BL3311">
        <v>104.33333</v>
      </c>
      <c r="BM3311">
        <v>104.33333</v>
      </c>
      <c r="BN3311">
        <v>102.88889</v>
      </c>
      <c r="BO3311">
        <v>100.38889</v>
      </c>
      <c r="BP3311">
        <v>97.555555999999996</v>
      </c>
      <c r="BQ3311">
        <v>94.611110999999994</v>
      </c>
      <c r="BR3311">
        <v>92</v>
      </c>
      <c r="BS3311">
        <v>-20.162980000000001</v>
      </c>
      <c r="BT3311">
        <v>-17.274470000000001</v>
      </c>
      <c r="BU3311">
        <v>-22.80667</v>
      </c>
      <c r="BV3311">
        <v>-19.952179999999998</v>
      </c>
      <c r="BW3311">
        <v>-33.792459999999998</v>
      </c>
      <c r="BX3311">
        <v>-52.505139999999997</v>
      </c>
      <c r="BY3311">
        <v>-109.9768</v>
      </c>
      <c r="BZ3311">
        <v>34.684170000000002</v>
      </c>
      <c r="CA3311">
        <v>84.071280000000002</v>
      </c>
      <c r="CB3311">
        <v>66.907070000000004</v>
      </c>
      <c r="CC3311">
        <v>93.463380000000001</v>
      </c>
      <c r="CD3311">
        <v>86.349220000000003</v>
      </c>
      <c r="CE3311">
        <v>30.813500000000001</v>
      </c>
      <c r="CF3311">
        <v>58.952080000000002</v>
      </c>
      <c r="CG3311">
        <v>41.464460000000003</v>
      </c>
      <c r="CH3311">
        <v>0.85269600000000001</v>
      </c>
      <c r="CI3311">
        <v>-15.854570000000001</v>
      </c>
      <c r="CJ3311">
        <v>-2.1733380000000002</v>
      </c>
      <c r="CK3311">
        <v>187.029</v>
      </c>
      <c r="CL3311">
        <v>246.59360000000001</v>
      </c>
      <c r="CM3311">
        <v>-30.718699999999998</v>
      </c>
      <c r="CN3311">
        <v>-32.668860000000002</v>
      </c>
      <c r="CO3311">
        <v>-29.1328</v>
      </c>
      <c r="CP3311">
        <v>-27.12311</v>
      </c>
      <c r="CQ3311">
        <v>87.108639999999994</v>
      </c>
      <c r="CR3311">
        <v>86.954849999999993</v>
      </c>
      <c r="CS3311">
        <v>85.447940000000003</v>
      </c>
      <c r="CT3311">
        <v>80.7607</v>
      </c>
      <c r="CU3311">
        <v>59.528709999999997</v>
      </c>
      <c r="CV3311">
        <v>64.630260000000007</v>
      </c>
      <c r="CW3311">
        <v>102.836</v>
      </c>
      <c r="CX3311">
        <v>61.634889999999999</v>
      </c>
      <c r="CY3311">
        <v>69.259339999999995</v>
      </c>
      <c r="CZ3311">
        <v>73.086039999999997</v>
      </c>
      <c r="DA3311">
        <v>83.275999999999996</v>
      </c>
      <c r="DB3311">
        <v>83.523430000000005</v>
      </c>
      <c r="DC3311">
        <v>71.328119999999998</v>
      </c>
      <c r="DD3311">
        <v>67.386489999999995</v>
      </c>
      <c r="DE3311">
        <v>61.883249999999997</v>
      </c>
      <c r="DF3311">
        <v>59.881830000000001</v>
      </c>
      <c r="DG3311">
        <v>57.267380000000003</v>
      </c>
      <c r="DH3311">
        <v>66.900980000000004</v>
      </c>
      <c r="DI3311">
        <v>83.645570000000006</v>
      </c>
      <c r="DJ3311">
        <v>134.98410000000001</v>
      </c>
      <c r="DK3311">
        <v>355.75650000000002</v>
      </c>
      <c r="DL3311">
        <v>269.0496</v>
      </c>
      <c r="DM3311">
        <v>56.195909999999998</v>
      </c>
      <c r="DN3311">
        <v>52.30359</v>
      </c>
    </row>
    <row r="3312" spans="1:118" hidden="1" x14ac:dyDescent="0.25">
      <c r="A3312" t="str">
        <f t="shared" si="51"/>
        <v>Aggregator-Enel X_All Elect_HE20 Average</v>
      </c>
      <c r="B3312" t="s">
        <v>62</v>
      </c>
      <c r="C3312" t="s">
        <v>265</v>
      </c>
      <c r="D3312" t="s">
        <v>61</v>
      </c>
      <c r="E3312" t="s">
        <v>61</v>
      </c>
      <c r="F3312" t="s">
        <v>266</v>
      </c>
      <c r="G3312" t="s">
        <v>61</v>
      </c>
      <c r="H3312" t="s">
        <v>61</v>
      </c>
      <c r="I3312" t="s">
        <v>61</v>
      </c>
      <c r="J3312" t="s">
        <v>61</v>
      </c>
      <c r="K3312" t="s">
        <v>190</v>
      </c>
      <c r="M3312">
        <v>20</v>
      </c>
      <c r="N3312">
        <v>20</v>
      </c>
      <c r="O3312" t="s">
        <v>325</v>
      </c>
      <c r="P3312">
        <v>66.333335880000007</v>
      </c>
      <c r="Q3312">
        <v>65.666659999999993</v>
      </c>
      <c r="R3312">
        <v>1</v>
      </c>
      <c r="S3312">
        <v>0</v>
      </c>
      <c r="T3312">
        <v>0</v>
      </c>
      <c r="U3312">
        <v>1</v>
      </c>
      <c r="V3312">
        <v>1</v>
      </c>
      <c r="W3312">
        <v>22818.257000000001</v>
      </c>
      <c r="X3312">
        <v>22466.809000000001</v>
      </c>
      <c r="Y3312">
        <v>21497.821</v>
      </c>
      <c r="Z3312">
        <v>21792.037</v>
      </c>
      <c r="AA3312">
        <v>22109.903999999999</v>
      </c>
      <c r="AB3312">
        <v>22797.442999999999</v>
      </c>
      <c r="AC3312">
        <v>24515.011999999999</v>
      </c>
      <c r="AD3312">
        <v>23942.899000000001</v>
      </c>
      <c r="AE3312">
        <v>23534.829000000002</v>
      </c>
      <c r="AF3312">
        <v>23850.13</v>
      </c>
      <c r="AG3312">
        <v>23587.117999999999</v>
      </c>
      <c r="AH3312">
        <v>24158.811000000002</v>
      </c>
      <c r="AI3312">
        <v>24197.08</v>
      </c>
      <c r="AJ3312">
        <v>24189.883000000002</v>
      </c>
      <c r="AK3312">
        <v>24369.289000000001</v>
      </c>
      <c r="AL3312">
        <v>24280.262999999999</v>
      </c>
      <c r="AM3312">
        <v>24061.044000000002</v>
      </c>
      <c r="AN3312">
        <v>21260.524000000001</v>
      </c>
      <c r="AO3312">
        <v>16856.378000000001</v>
      </c>
      <c r="AP3312">
        <v>13101.384</v>
      </c>
      <c r="AQ3312">
        <v>19651.210999999999</v>
      </c>
      <c r="AR3312">
        <v>24141.227999999999</v>
      </c>
      <c r="AS3312">
        <v>24565.101999999999</v>
      </c>
      <c r="AT3312">
        <v>23195.118999999999</v>
      </c>
      <c r="AU3312">
        <v>78.127495999999994</v>
      </c>
      <c r="AV3312">
        <v>74.791566000000003</v>
      </c>
      <c r="AW3312">
        <v>72.977571999999995</v>
      </c>
      <c r="AX3312">
        <v>71.096114</v>
      </c>
      <c r="AY3312">
        <v>69.412256999999997</v>
      </c>
      <c r="AZ3312">
        <v>68.051884999999999</v>
      </c>
      <c r="BA3312">
        <v>67.330602999999996</v>
      </c>
      <c r="BB3312">
        <v>69.445295000000002</v>
      </c>
      <c r="BC3312">
        <v>73.455680999999998</v>
      </c>
      <c r="BD3312">
        <v>77.790222999999997</v>
      </c>
      <c r="BE3312">
        <v>82.136314999999996</v>
      </c>
      <c r="BF3312">
        <v>85.687662000000003</v>
      </c>
      <c r="BG3312">
        <v>88.553944000000001</v>
      </c>
      <c r="BH3312">
        <v>90.778405000000006</v>
      </c>
      <c r="BI3312">
        <v>92.712956000000005</v>
      </c>
      <c r="BJ3312">
        <v>93.923672999999994</v>
      </c>
      <c r="BK3312">
        <v>94.728892000000002</v>
      </c>
      <c r="BL3312">
        <v>94.855402999999995</v>
      </c>
      <c r="BM3312">
        <v>94.372146000000001</v>
      </c>
      <c r="BN3312">
        <v>92.742187999999999</v>
      </c>
      <c r="BO3312">
        <v>90.388889000000006</v>
      </c>
      <c r="BP3312">
        <v>87.668547000000004</v>
      </c>
      <c r="BQ3312">
        <v>85.079058000000003</v>
      </c>
      <c r="BR3312">
        <v>82.833826000000002</v>
      </c>
      <c r="BS3312">
        <v>-701.49109999999996</v>
      </c>
      <c r="BT3312">
        <v>329.96289999999999</v>
      </c>
      <c r="BU3312">
        <v>629.72479999999996</v>
      </c>
      <c r="BV3312">
        <v>182.1814</v>
      </c>
      <c r="BW3312">
        <v>-76.523989999999998</v>
      </c>
      <c r="BX3312">
        <v>159.59010000000001</v>
      </c>
      <c r="BY3312">
        <v>-437.39890000000003</v>
      </c>
      <c r="BZ3312">
        <v>-78.026619999999994</v>
      </c>
      <c r="CA3312">
        <v>386.73160000000001</v>
      </c>
      <c r="CB3312">
        <v>52.560940000000002</v>
      </c>
      <c r="CC3312">
        <v>429.63889999999998</v>
      </c>
      <c r="CD3312">
        <v>116.6009</v>
      </c>
      <c r="CE3312">
        <v>707.04690000000005</v>
      </c>
      <c r="CF3312">
        <v>826.83510000000001</v>
      </c>
      <c r="CG3312">
        <v>339.0471</v>
      </c>
      <c r="CH3312">
        <v>48.552010000000003</v>
      </c>
      <c r="CI3312">
        <v>272.01010000000002</v>
      </c>
      <c r="CJ3312">
        <v>3210.2719999999999</v>
      </c>
      <c r="CK3312">
        <v>8558.9040000000005</v>
      </c>
      <c r="CL3312">
        <v>13454.99</v>
      </c>
      <c r="CM3312">
        <v>6731.1729999999998</v>
      </c>
      <c r="CN3312">
        <v>1787.0350000000001</v>
      </c>
      <c r="CO3312">
        <v>697.82659999999998</v>
      </c>
      <c r="CP3312">
        <v>1304.3589999999999</v>
      </c>
      <c r="CQ3312">
        <v>41346.550000000003</v>
      </c>
      <c r="CR3312">
        <v>20588.52</v>
      </c>
      <c r="CS3312">
        <v>18115.810000000001</v>
      </c>
      <c r="CT3312">
        <v>16927.28</v>
      </c>
      <c r="CU3312">
        <v>13612.45</v>
      </c>
      <c r="CV3312">
        <v>10915.11</v>
      </c>
      <c r="CW3312">
        <v>7616.1480000000001</v>
      </c>
      <c r="CX3312">
        <v>6053.6589999999997</v>
      </c>
      <c r="CY3312">
        <v>11165.56</v>
      </c>
      <c r="CZ3312">
        <v>14478.51</v>
      </c>
      <c r="DA3312">
        <v>21854.36</v>
      </c>
      <c r="DB3312">
        <v>24171.88</v>
      </c>
      <c r="DC3312">
        <v>23879.82</v>
      </c>
      <c r="DD3312">
        <v>26351.39</v>
      </c>
      <c r="DE3312">
        <v>28462.49</v>
      </c>
      <c r="DF3312">
        <v>29340.35</v>
      </c>
      <c r="DG3312">
        <v>27082.62</v>
      </c>
      <c r="DH3312">
        <v>28956.84</v>
      </c>
      <c r="DI3312">
        <v>29283.75</v>
      </c>
      <c r="DJ3312">
        <v>27279.41</v>
      </c>
      <c r="DK3312">
        <v>26349.63</v>
      </c>
      <c r="DL3312">
        <v>25012.55</v>
      </c>
      <c r="DM3312">
        <v>27298.25</v>
      </c>
      <c r="DN3312">
        <v>29222.639999999999</v>
      </c>
    </row>
    <row r="3313" spans="1:118" hidden="1" x14ac:dyDescent="0.25">
      <c r="A3313" t="str">
        <f t="shared" si="51"/>
        <v>sublap_id-SLAP_PGZP_All Elect_HE20 Average</v>
      </c>
      <c r="B3313" t="s">
        <v>62</v>
      </c>
      <c r="C3313" t="s">
        <v>283</v>
      </c>
      <c r="D3313" t="s">
        <v>61</v>
      </c>
      <c r="E3313" t="s">
        <v>284</v>
      </c>
      <c r="F3313" t="s">
        <v>61</v>
      </c>
      <c r="G3313" t="s">
        <v>61</v>
      </c>
      <c r="H3313" t="s">
        <v>61</v>
      </c>
      <c r="I3313" t="s">
        <v>61</v>
      </c>
      <c r="J3313" t="s">
        <v>61</v>
      </c>
      <c r="K3313" t="s">
        <v>190</v>
      </c>
      <c r="M3313">
        <v>20</v>
      </c>
      <c r="N3313">
        <v>20</v>
      </c>
      <c r="O3313" t="s">
        <v>325</v>
      </c>
      <c r="P3313">
        <v>60</v>
      </c>
      <c r="Q3313">
        <v>54.3</v>
      </c>
      <c r="R3313">
        <v>1</v>
      </c>
      <c r="S3313">
        <v>0</v>
      </c>
      <c r="T3313">
        <v>0</v>
      </c>
      <c r="U3313">
        <v>0</v>
      </c>
      <c r="V3313">
        <v>0</v>
      </c>
      <c r="W3313">
        <v>5609.5068000000001</v>
      </c>
      <c r="X3313">
        <v>5409.0357999999997</v>
      </c>
      <c r="Y3313">
        <v>5310.2392</v>
      </c>
      <c r="Z3313">
        <v>5388.6706000000004</v>
      </c>
      <c r="AA3313">
        <v>5453.1176999999998</v>
      </c>
      <c r="AB3313">
        <v>5596.0964999999997</v>
      </c>
      <c r="AC3313">
        <v>5971.9592000000002</v>
      </c>
      <c r="AD3313">
        <v>6000.4023999999999</v>
      </c>
      <c r="AE3313">
        <v>6053.7785999999996</v>
      </c>
      <c r="AF3313">
        <v>6282.2816999999995</v>
      </c>
      <c r="AG3313">
        <v>6296.0221000000001</v>
      </c>
      <c r="AH3313">
        <v>6514.5708999999997</v>
      </c>
      <c r="AI3313">
        <v>6468.1419999999998</v>
      </c>
      <c r="AJ3313">
        <v>6625.2945</v>
      </c>
      <c r="AK3313">
        <v>6744.0802999999996</v>
      </c>
      <c r="AL3313">
        <v>6747.8095999999996</v>
      </c>
      <c r="AM3313">
        <v>6685.8662999999997</v>
      </c>
      <c r="AN3313">
        <v>5806.3708999999999</v>
      </c>
      <c r="AO3313">
        <v>3713.1296000000002</v>
      </c>
      <c r="AP3313">
        <v>1982.8203000000001</v>
      </c>
      <c r="AQ3313">
        <v>3444.1633999999999</v>
      </c>
      <c r="AR3313">
        <v>5290.9854999999998</v>
      </c>
      <c r="AS3313">
        <v>5903.3581999999997</v>
      </c>
      <c r="AT3313">
        <v>5664.54</v>
      </c>
      <c r="AU3313">
        <v>74.438107000000002</v>
      </c>
      <c r="AV3313">
        <v>72.693295000000006</v>
      </c>
      <c r="AW3313">
        <v>71.458629000000002</v>
      </c>
      <c r="AX3313">
        <v>70.203881999999993</v>
      </c>
      <c r="AY3313">
        <v>69.001113000000004</v>
      </c>
      <c r="AZ3313">
        <v>67.926888000000005</v>
      </c>
      <c r="BA3313">
        <v>67.174638000000002</v>
      </c>
      <c r="BB3313">
        <v>68.360309000000001</v>
      </c>
      <c r="BC3313">
        <v>71.498926999999995</v>
      </c>
      <c r="BD3313">
        <v>75.272036999999997</v>
      </c>
      <c r="BE3313">
        <v>79.959393000000006</v>
      </c>
      <c r="BF3313">
        <v>84.207798999999994</v>
      </c>
      <c r="BG3313">
        <v>87.798338000000001</v>
      </c>
      <c r="BH3313">
        <v>89.918947000000003</v>
      </c>
      <c r="BI3313">
        <v>91.146106000000003</v>
      </c>
      <c r="BJ3313">
        <v>91.376813999999996</v>
      </c>
      <c r="BK3313">
        <v>91.225362000000004</v>
      </c>
      <c r="BL3313">
        <v>90.604174999999998</v>
      </c>
      <c r="BM3313">
        <v>89.025569000000004</v>
      </c>
      <c r="BN3313">
        <v>86.351350999999994</v>
      </c>
      <c r="BO3313">
        <v>83.351710999999995</v>
      </c>
      <c r="BP3313">
        <v>80.619534000000002</v>
      </c>
      <c r="BQ3313">
        <v>78.619748999999999</v>
      </c>
      <c r="BR3313">
        <v>76.815617000000003</v>
      </c>
      <c r="BS3313">
        <v>-191.73869999999999</v>
      </c>
      <c r="BT3313">
        <v>120.5682</v>
      </c>
      <c r="BU3313">
        <v>149.80930000000001</v>
      </c>
      <c r="BV3313">
        <v>53.023490000000002</v>
      </c>
      <c r="BW3313">
        <v>-8.7857090000000007</v>
      </c>
      <c r="BX3313">
        <v>45.41384</v>
      </c>
      <c r="BY3313">
        <v>-33.055709999999998</v>
      </c>
      <c r="BZ3313">
        <v>24.85258</v>
      </c>
      <c r="CA3313">
        <v>91.088700000000003</v>
      </c>
      <c r="CB3313">
        <v>-94.143259999999998</v>
      </c>
      <c r="CC3313">
        <v>-2.9043990000000002</v>
      </c>
      <c r="CD3313">
        <v>-47.684550000000002</v>
      </c>
      <c r="CE3313">
        <v>158.11349999999999</v>
      </c>
      <c r="CF3313">
        <v>83.299449999999993</v>
      </c>
      <c r="CG3313">
        <v>-81.247839999999997</v>
      </c>
      <c r="CH3313">
        <v>-118.7603</v>
      </c>
      <c r="CI3313">
        <v>-41.464919999999999</v>
      </c>
      <c r="CJ3313">
        <v>943.76509999999996</v>
      </c>
      <c r="CK3313">
        <v>3297.5680000000002</v>
      </c>
      <c r="CL3313">
        <v>5142.7700000000004</v>
      </c>
      <c r="CM3313">
        <v>3438.2719999999999</v>
      </c>
      <c r="CN3313">
        <v>1165.6099999999999</v>
      </c>
      <c r="CO3313">
        <v>236.44309999999999</v>
      </c>
      <c r="CP3313">
        <v>226.77969999999999</v>
      </c>
      <c r="CQ3313">
        <v>3406.2910000000002</v>
      </c>
      <c r="CR3313">
        <v>1516.828</v>
      </c>
      <c r="CS3313">
        <v>1445.191</v>
      </c>
      <c r="CT3313">
        <v>1316.71</v>
      </c>
      <c r="CU3313">
        <v>1092.181</v>
      </c>
      <c r="CV3313">
        <v>926.97130000000004</v>
      </c>
      <c r="CW3313">
        <v>585.53539999999998</v>
      </c>
      <c r="CX3313">
        <v>494.51670000000001</v>
      </c>
      <c r="CY3313">
        <v>923.92669999999998</v>
      </c>
      <c r="CZ3313">
        <v>1078.0999999999999</v>
      </c>
      <c r="DA3313">
        <v>1565.818</v>
      </c>
      <c r="DB3313">
        <v>1731.085</v>
      </c>
      <c r="DC3313">
        <v>1831.2750000000001</v>
      </c>
      <c r="DD3313">
        <v>2068.4989999999998</v>
      </c>
      <c r="DE3313">
        <v>2229.3510000000001</v>
      </c>
      <c r="DF3313">
        <v>2145.7399999999998</v>
      </c>
      <c r="DG3313">
        <v>2169.87</v>
      </c>
      <c r="DH3313">
        <v>2617.6680000000001</v>
      </c>
      <c r="DI3313">
        <v>2698.1779999999999</v>
      </c>
      <c r="DJ3313">
        <v>2397.9360000000001</v>
      </c>
      <c r="DK3313">
        <v>4462.07</v>
      </c>
      <c r="DL3313">
        <v>2955.942</v>
      </c>
      <c r="DM3313">
        <v>2836.6750000000002</v>
      </c>
      <c r="DN3313">
        <v>2968.0059999999999</v>
      </c>
    </row>
    <row r="3314" spans="1:118" x14ac:dyDescent="0.25">
      <c r="A3314" t="str">
        <f t="shared" si="51"/>
        <v>AutoDR-Yes_All Elect_HE20 Average</v>
      </c>
      <c r="B3314" t="s">
        <v>62</v>
      </c>
      <c r="C3314" t="s">
        <v>322</v>
      </c>
      <c r="D3314" t="s">
        <v>61</v>
      </c>
      <c r="E3314" t="s">
        <v>61</v>
      </c>
      <c r="F3314" t="s">
        <v>61</v>
      </c>
      <c r="G3314" t="s">
        <v>61</v>
      </c>
      <c r="H3314" t="s">
        <v>98</v>
      </c>
      <c r="I3314" t="s">
        <v>61</v>
      </c>
      <c r="J3314" t="s">
        <v>61</v>
      </c>
      <c r="K3314" t="s">
        <v>190</v>
      </c>
      <c r="M3314">
        <v>20</v>
      </c>
      <c r="N3314">
        <v>20</v>
      </c>
      <c r="O3314" t="s">
        <v>325</v>
      </c>
      <c r="P3314">
        <v>127.33333399999999</v>
      </c>
      <c r="Q3314">
        <v>127.33329999999999</v>
      </c>
      <c r="R3314">
        <v>1</v>
      </c>
      <c r="S3314">
        <v>0</v>
      </c>
      <c r="T3314">
        <v>0</v>
      </c>
      <c r="U3314">
        <v>0</v>
      </c>
      <c r="V3314">
        <v>0</v>
      </c>
      <c r="W3314">
        <v>6443.7873</v>
      </c>
      <c r="X3314">
        <v>5741.5083000000004</v>
      </c>
      <c r="Y3314">
        <v>5664.0744999999997</v>
      </c>
      <c r="Z3314">
        <v>5685.6737000000003</v>
      </c>
      <c r="AA3314">
        <v>5754.4278000000004</v>
      </c>
      <c r="AB3314">
        <v>5611.7067999999999</v>
      </c>
      <c r="AC3314">
        <v>5735.2309999999998</v>
      </c>
      <c r="AD3314">
        <v>6089.9341999999997</v>
      </c>
      <c r="AE3314">
        <v>6526.6296000000002</v>
      </c>
      <c r="AF3314">
        <v>6773.5808999999999</v>
      </c>
      <c r="AG3314">
        <v>6971.3833000000004</v>
      </c>
      <c r="AH3314">
        <v>7161.8841000000002</v>
      </c>
      <c r="AI3314">
        <v>7416.2483000000002</v>
      </c>
      <c r="AJ3314">
        <v>7443.6610000000001</v>
      </c>
      <c r="AK3314">
        <v>7506.5325999999995</v>
      </c>
      <c r="AL3314">
        <v>7626.8957</v>
      </c>
      <c r="AM3314">
        <v>7465.7698</v>
      </c>
      <c r="AN3314">
        <v>6287.3063000000002</v>
      </c>
      <c r="AO3314">
        <v>2846.1680999999999</v>
      </c>
      <c r="AP3314">
        <v>2801.6057000000001</v>
      </c>
      <c r="AQ3314">
        <v>5106.6068999999998</v>
      </c>
      <c r="AR3314">
        <v>5645.2074000000002</v>
      </c>
      <c r="AS3314">
        <v>5671.1475</v>
      </c>
      <c r="AT3314">
        <v>5436.6484</v>
      </c>
      <c r="AU3314">
        <v>81.219685999999996</v>
      </c>
      <c r="AV3314">
        <v>79.477804000000006</v>
      </c>
      <c r="AW3314">
        <v>78.056218999999999</v>
      </c>
      <c r="AX3314">
        <v>75.993073999999993</v>
      </c>
      <c r="AY3314">
        <v>74.710285999999996</v>
      </c>
      <c r="AZ3314">
        <v>72.679174000000003</v>
      </c>
      <c r="BA3314">
        <v>72.587072000000006</v>
      </c>
      <c r="BB3314">
        <v>72.480281000000005</v>
      </c>
      <c r="BC3314">
        <v>74.286174000000003</v>
      </c>
      <c r="BD3314">
        <v>78.192986000000005</v>
      </c>
      <c r="BE3314">
        <v>82.948124000000007</v>
      </c>
      <c r="BF3314">
        <v>87.334997000000001</v>
      </c>
      <c r="BG3314">
        <v>91.220588000000006</v>
      </c>
      <c r="BH3314">
        <v>94.843926999999994</v>
      </c>
      <c r="BI3314">
        <v>98.280553999999995</v>
      </c>
      <c r="BJ3314">
        <v>100.33298000000001</v>
      </c>
      <c r="BK3314">
        <v>101.34654999999999</v>
      </c>
      <c r="BL3314">
        <v>100.40215999999999</v>
      </c>
      <c r="BM3314">
        <v>99.155499000000006</v>
      </c>
      <c r="BN3314">
        <v>96.036407999999994</v>
      </c>
      <c r="BO3314">
        <v>91.926526999999993</v>
      </c>
      <c r="BP3314">
        <v>89.104376000000002</v>
      </c>
      <c r="BQ3314">
        <v>85.595138000000006</v>
      </c>
      <c r="BR3314">
        <v>81.869743</v>
      </c>
      <c r="BS3314">
        <v>-563.57690000000002</v>
      </c>
      <c r="BT3314">
        <v>170.03790000000001</v>
      </c>
      <c r="BU3314">
        <v>102.7885</v>
      </c>
      <c r="BV3314">
        <v>76.188580000000002</v>
      </c>
      <c r="BW3314">
        <v>-34.104979999999998</v>
      </c>
      <c r="BX3314">
        <v>125.9192</v>
      </c>
      <c r="BY3314">
        <v>83.923270000000002</v>
      </c>
      <c r="BZ3314">
        <v>-38.706800000000001</v>
      </c>
      <c r="CA3314">
        <v>-118.5132</v>
      </c>
      <c r="CB3314">
        <v>-31.654720000000001</v>
      </c>
      <c r="CC3314">
        <v>25.06</v>
      </c>
      <c r="CD3314">
        <v>-88.542820000000006</v>
      </c>
      <c r="CE3314">
        <v>-392.82440000000003</v>
      </c>
      <c r="CF3314">
        <v>-341.53440000000001</v>
      </c>
      <c r="CG3314">
        <v>-323.98869999999999</v>
      </c>
      <c r="CH3314">
        <v>-379.4871</v>
      </c>
      <c r="CI3314">
        <v>12.81198</v>
      </c>
      <c r="CJ3314">
        <v>1417.0719999999999</v>
      </c>
      <c r="CK3314">
        <v>5006.7740000000003</v>
      </c>
      <c r="CL3314">
        <v>5178.2299999999996</v>
      </c>
      <c r="CM3314">
        <v>2736.9110000000001</v>
      </c>
      <c r="CN3314">
        <v>1869.7159999999999</v>
      </c>
      <c r="CO3314">
        <v>1466.124</v>
      </c>
      <c r="CP3314">
        <v>1324.7149999999999</v>
      </c>
      <c r="CQ3314">
        <v>16322.54</v>
      </c>
      <c r="CR3314">
        <v>4228.83</v>
      </c>
      <c r="CS3314">
        <v>4180.7700000000004</v>
      </c>
      <c r="CT3314">
        <v>3814.8040000000001</v>
      </c>
      <c r="CU3314">
        <v>3489.123</v>
      </c>
      <c r="CV3314">
        <v>2842.6979999999999</v>
      </c>
      <c r="CW3314">
        <v>1829.596</v>
      </c>
      <c r="CX3314">
        <v>1892.704</v>
      </c>
      <c r="CY3314">
        <v>3111.4690000000001</v>
      </c>
      <c r="CZ3314">
        <v>4025.3330000000001</v>
      </c>
      <c r="DA3314">
        <v>4979.5159999999996</v>
      </c>
      <c r="DB3314">
        <v>6071.8789999999999</v>
      </c>
      <c r="DC3314">
        <v>7857.5950000000003</v>
      </c>
      <c r="DD3314">
        <v>8589.3739999999998</v>
      </c>
      <c r="DE3314">
        <v>9465.0589999999993</v>
      </c>
      <c r="DF3314">
        <v>9615.7240000000002</v>
      </c>
      <c r="DG3314">
        <v>9935.9439999999995</v>
      </c>
      <c r="DH3314">
        <v>10783.63</v>
      </c>
      <c r="DI3314">
        <v>10902.87</v>
      </c>
      <c r="DJ3314">
        <v>11072.74</v>
      </c>
      <c r="DK3314">
        <v>11145.86</v>
      </c>
      <c r="DL3314">
        <v>11533.83</v>
      </c>
      <c r="DM3314">
        <v>12086.97</v>
      </c>
      <c r="DN3314">
        <v>12042.94</v>
      </c>
    </row>
    <row r="3315" spans="1:118" hidden="1" x14ac:dyDescent="0.25">
      <c r="A3315" t="str">
        <f t="shared" si="51"/>
        <v>Industry_Type-8. Other_All Elect_HE20 Average</v>
      </c>
      <c r="B3315" t="s">
        <v>62</v>
      </c>
      <c r="C3315" t="s">
        <v>267</v>
      </c>
      <c r="D3315" t="s">
        <v>61</v>
      </c>
      <c r="E3315" t="s">
        <v>61</v>
      </c>
      <c r="F3315" t="s">
        <v>61</v>
      </c>
      <c r="G3315" t="s">
        <v>268</v>
      </c>
      <c r="H3315" t="s">
        <v>61</v>
      </c>
      <c r="I3315" t="s">
        <v>61</v>
      </c>
      <c r="J3315" t="s">
        <v>61</v>
      </c>
      <c r="K3315" t="s">
        <v>190</v>
      </c>
      <c r="M3315">
        <v>20</v>
      </c>
      <c r="N3315">
        <v>20</v>
      </c>
      <c r="O3315" t="s">
        <v>325</v>
      </c>
      <c r="P3315">
        <v>3.2941176890000001</v>
      </c>
      <c r="Q3315">
        <v>3.2941180000000001</v>
      </c>
      <c r="R3315">
        <v>1</v>
      </c>
      <c r="S3315">
        <v>0</v>
      </c>
      <c r="T3315">
        <v>1</v>
      </c>
      <c r="U3315">
        <v>1</v>
      </c>
      <c r="V3315">
        <v>1</v>
      </c>
      <c r="W3315">
        <v>24.131294</v>
      </c>
      <c r="X3315">
        <v>24.186675999999999</v>
      </c>
      <c r="Y3315">
        <v>24.190117999999998</v>
      </c>
      <c r="Z3315">
        <v>23.951529000000001</v>
      </c>
      <c r="AA3315">
        <v>23.882470999999999</v>
      </c>
      <c r="AB3315">
        <v>25.643823999999999</v>
      </c>
      <c r="AC3315">
        <v>39.362765000000003</v>
      </c>
      <c r="AD3315">
        <v>43.134234999999997</v>
      </c>
      <c r="AE3315">
        <v>43.527735</v>
      </c>
      <c r="AF3315">
        <v>43.734569</v>
      </c>
      <c r="AG3315">
        <v>42.332608</v>
      </c>
      <c r="AH3315">
        <v>41.702412000000002</v>
      </c>
      <c r="AI3315">
        <v>39.721058999999997</v>
      </c>
      <c r="AJ3315">
        <v>40.727705999999998</v>
      </c>
      <c r="AK3315">
        <v>41.426794000000001</v>
      </c>
      <c r="AL3315">
        <v>41.425705999999998</v>
      </c>
      <c r="AM3315">
        <v>41.503293999999997</v>
      </c>
      <c r="AN3315">
        <v>42.767529000000003</v>
      </c>
      <c r="AO3315">
        <v>41.365175999999998</v>
      </c>
      <c r="AP3315">
        <v>36.846117999999997</v>
      </c>
      <c r="AQ3315">
        <v>38.130471</v>
      </c>
      <c r="AR3315">
        <v>30.923293999999999</v>
      </c>
      <c r="AS3315">
        <v>26.281587999999999</v>
      </c>
      <c r="AT3315">
        <v>24.416294000000001</v>
      </c>
      <c r="AU3315">
        <v>68.724019999999996</v>
      </c>
      <c r="AV3315">
        <v>66.518136999999996</v>
      </c>
      <c r="AW3315">
        <v>65.245097999999999</v>
      </c>
      <c r="AX3315">
        <v>64.242647000000005</v>
      </c>
      <c r="AY3315">
        <v>63.530391999999999</v>
      </c>
      <c r="AZ3315">
        <v>62.743136999999997</v>
      </c>
      <c r="BA3315">
        <v>61.771569</v>
      </c>
      <c r="BB3315">
        <v>62.454411999999998</v>
      </c>
      <c r="BC3315">
        <v>65.144608000000005</v>
      </c>
      <c r="BD3315">
        <v>70.145588000000004</v>
      </c>
      <c r="BE3315">
        <v>74.727451000000002</v>
      </c>
      <c r="BF3315">
        <v>78.545097999999996</v>
      </c>
      <c r="BG3315">
        <v>82.176471000000006</v>
      </c>
      <c r="BH3315">
        <v>85.447058999999996</v>
      </c>
      <c r="BI3315">
        <v>87.742647000000005</v>
      </c>
      <c r="BJ3315">
        <v>88.814706000000001</v>
      </c>
      <c r="BK3315">
        <v>89.667157000000003</v>
      </c>
      <c r="BL3315">
        <v>89.123039000000006</v>
      </c>
      <c r="BM3315">
        <v>86.870587999999998</v>
      </c>
      <c r="BN3315">
        <v>83.525980000000004</v>
      </c>
      <c r="BO3315">
        <v>79.370587999999998</v>
      </c>
      <c r="BP3315">
        <v>75.322548999999995</v>
      </c>
      <c r="BQ3315">
        <v>72.787255000000002</v>
      </c>
      <c r="BR3315">
        <v>70.865195999999997</v>
      </c>
      <c r="BS3315">
        <v>-1.9835E-3</v>
      </c>
      <c r="BT3315">
        <v>-1.8611699999999998E-2</v>
      </c>
      <c r="BU3315">
        <v>-0.2655226</v>
      </c>
      <c r="BV3315">
        <v>-4.3181200000000003E-2</v>
      </c>
      <c r="BW3315">
        <v>0.58411179999999996</v>
      </c>
      <c r="BX3315">
        <v>0.32407649999999999</v>
      </c>
      <c r="BY3315">
        <v>1.0075670000000001</v>
      </c>
      <c r="BZ3315">
        <v>-1.082557</v>
      </c>
      <c r="CA3315">
        <v>-1.641913</v>
      </c>
      <c r="CB3315">
        <v>0.24926029999999999</v>
      </c>
      <c r="CC3315">
        <v>0.99016919999999997</v>
      </c>
      <c r="CD3315">
        <v>6.0751100000000002E-2</v>
      </c>
      <c r="CE3315">
        <v>8.6621400000000001E-2</v>
      </c>
      <c r="CF3315">
        <v>0.21391499999999999</v>
      </c>
      <c r="CG3315">
        <v>0.58031480000000002</v>
      </c>
      <c r="CH3315">
        <v>0.2576312</v>
      </c>
      <c r="CI3315">
        <v>-0.1103248</v>
      </c>
      <c r="CJ3315">
        <v>-0.26342290000000002</v>
      </c>
      <c r="CK3315">
        <v>-0.417514</v>
      </c>
      <c r="CL3315">
        <v>1.9031</v>
      </c>
      <c r="CM3315">
        <v>-0.62034060000000002</v>
      </c>
      <c r="CN3315">
        <v>-0.2048094</v>
      </c>
      <c r="CO3315">
        <v>-0.44318750000000001</v>
      </c>
      <c r="CP3315">
        <v>1.42901E-2</v>
      </c>
      <c r="CQ3315">
        <v>2.8438999999999999E-2</v>
      </c>
      <c r="CR3315">
        <v>1.0504899999999999E-2</v>
      </c>
      <c r="CS3315">
        <v>8.2810000000000002E-3</v>
      </c>
      <c r="CT3315">
        <v>7.1024E-3</v>
      </c>
      <c r="CU3315">
        <v>1.8513600000000002E-2</v>
      </c>
      <c r="CV3315">
        <v>3.1954000000000003E-2</v>
      </c>
      <c r="CW3315">
        <v>0.60670820000000003</v>
      </c>
      <c r="CX3315">
        <v>0.18423020000000001</v>
      </c>
      <c r="CY3315">
        <v>0.13106719999999999</v>
      </c>
      <c r="CZ3315">
        <v>0.16499130000000001</v>
      </c>
      <c r="DA3315">
        <v>0.84251620000000005</v>
      </c>
      <c r="DB3315">
        <v>0.74908569999999997</v>
      </c>
      <c r="DC3315">
        <v>0.22633629999999999</v>
      </c>
      <c r="DD3315">
        <v>3.9148000000000002E-2</v>
      </c>
      <c r="DE3315">
        <v>4.4500499999999998E-2</v>
      </c>
      <c r="DF3315">
        <v>4.2934699999999999E-2</v>
      </c>
      <c r="DG3315">
        <v>3.7236199999999997E-2</v>
      </c>
      <c r="DH3315">
        <v>3.4097500000000003E-2</v>
      </c>
      <c r="DI3315">
        <v>7.30127E-2</v>
      </c>
      <c r="DJ3315">
        <v>3.2088499999999999E-2</v>
      </c>
      <c r="DK3315">
        <v>3.19078E-2</v>
      </c>
      <c r="DL3315">
        <v>2.3296500000000001E-2</v>
      </c>
      <c r="DM3315">
        <v>1.06169E-2</v>
      </c>
      <c r="DN3315">
        <v>2.42087E-2</v>
      </c>
    </row>
    <row r="3316" spans="1:118" hidden="1" x14ac:dyDescent="0.25">
      <c r="A3316" t="str">
        <f t="shared" si="51"/>
        <v>sublap_id-SLAP_PGST_All Elect_HE20 Average</v>
      </c>
      <c r="B3316" t="s">
        <v>62</v>
      </c>
      <c r="C3316" t="s">
        <v>285</v>
      </c>
      <c r="D3316" t="s">
        <v>61</v>
      </c>
      <c r="E3316" t="s">
        <v>286</v>
      </c>
      <c r="F3316" t="s">
        <v>61</v>
      </c>
      <c r="G3316" t="s">
        <v>61</v>
      </c>
      <c r="H3316" t="s">
        <v>61</v>
      </c>
      <c r="I3316" t="s">
        <v>61</v>
      </c>
      <c r="J3316" t="s">
        <v>61</v>
      </c>
      <c r="K3316" t="s">
        <v>190</v>
      </c>
      <c r="M3316">
        <v>20</v>
      </c>
      <c r="N3316">
        <v>20</v>
      </c>
      <c r="O3316" t="s">
        <v>325</v>
      </c>
      <c r="P3316">
        <v>20.444444659999998</v>
      </c>
      <c r="Q3316">
        <v>19.22222</v>
      </c>
      <c r="R3316">
        <v>1</v>
      </c>
      <c r="S3316">
        <v>1</v>
      </c>
      <c r="T3316">
        <v>0</v>
      </c>
      <c r="U3316">
        <v>1</v>
      </c>
      <c r="V3316">
        <v>1</v>
      </c>
      <c r="W3316">
        <v>701.60338000000002</v>
      </c>
      <c r="X3316">
        <v>666.65980000000002</v>
      </c>
      <c r="Y3316">
        <v>677.78549999999996</v>
      </c>
      <c r="Z3316">
        <v>634.82110999999998</v>
      </c>
      <c r="AA3316">
        <v>620.36086999999998</v>
      </c>
      <c r="AB3316">
        <v>763.923</v>
      </c>
      <c r="AC3316">
        <v>954.52387999999996</v>
      </c>
      <c r="AD3316">
        <v>993.55809999999997</v>
      </c>
      <c r="AE3316">
        <v>1166.2810999999999</v>
      </c>
      <c r="AF3316">
        <v>1237.0616</v>
      </c>
      <c r="AG3316">
        <v>1314.9795999999999</v>
      </c>
      <c r="AH3316">
        <v>1407.86</v>
      </c>
      <c r="AI3316">
        <v>1411.9697000000001</v>
      </c>
      <c r="AJ3316">
        <v>1471.3979999999999</v>
      </c>
      <c r="AK3316">
        <v>1484.3404</v>
      </c>
      <c r="AL3316">
        <v>1419.7344000000001</v>
      </c>
      <c r="AM3316">
        <v>1346.7137</v>
      </c>
      <c r="AN3316">
        <v>1199.6392000000001</v>
      </c>
      <c r="AO3316">
        <v>1090.0573999999999</v>
      </c>
      <c r="AP3316">
        <v>955.55399999999997</v>
      </c>
      <c r="AQ3316">
        <v>1060.5864999999999</v>
      </c>
      <c r="AR3316">
        <v>938.94024999999999</v>
      </c>
      <c r="AS3316">
        <v>862.81516999999997</v>
      </c>
      <c r="AT3316">
        <v>810.43443000000002</v>
      </c>
      <c r="AU3316">
        <v>74.512113999999997</v>
      </c>
      <c r="AV3316">
        <v>72.908520999999993</v>
      </c>
      <c r="AW3316">
        <v>71.609022999999993</v>
      </c>
      <c r="AX3316">
        <v>70.499165000000005</v>
      </c>
      <c r="AY3316">
        <v>69.809106</v>
      </c>
      <c r="AZ3316">
        <v>68.940267000000006</v>
      </c>
      <c r="BA3316">
        <v>68.083123999999998</v>
      </c>
      <c r="BB3316">
        <v>68.846282000000002</v>
      </c>
      <c r="BC3316">
        <v>71.441937999999993</v>
      </c>
      <c r="BD3316">
        <v>75.883459000000002</v>
      </c>
      <c r="BE3316">
        <v>80.644109999999998</v>
      </c>
      <c r="BF3316">
        <v>85.276942000000005</v>
      </c>
      <c r="BG3316">
        <v>89.031745999999998</v>
      </c>
      <c r="BH3316">
        <v>91.565580999999995</v>
      </c>
      <c r="BI3316">
        <v>93.520467999999994</v>
      </c>
      <c r="BJ3316">
        <v>94.723057999999995</v>
      </c>
      <c r="BK3316">
        <v>94.868003000000002</v>
      </c>
      <c r="BL3316">
        <v>93.829573999999994</v>
      </c>
      <c r="BM3316">
        <v>91.762739999999994</v>
      </c>
      <c r="BN3316">
        <v>88.517126000000005</v>
      </c>
      <c r="BO3316">
        <v>83.912698000000006</v>
      </c>
      <c r="BP3316">
        <v>80.066834</v>
      </c>
      <c r="BQ3316">
        <v>77.607352000000006</v>
      </c>
      <c r="BR3316">
        <v>76.048872000000003</v>
      </c>
      <c r="BS3316">
        <v>-12.5318</v>
      </c>
      <c r="BT3316">
        <v>30.396070000000002</v>
      </c>
      <c r="BU3316">
        <v>-7.4286219999999998</v>
      </c>
      <c r="BV3316">
        <v>-4.443886</v>
      </c>
      <c r="BW3316">
        <v>24.097370000000002</v>
      </c>
      <c r="BX3316">
        <v>34.059840000000001</v>
      </c>
      <c r="BY3316">
        <v>-26.527650000000001</v>
      </c>
      <c r="BZ3316">
        <v>-28.456779999999998</v>
      </c>
      <c r="CA3316">
        <v>-16.29318</v>
      </c>
      <c r="CB3316">
        <v>9.2813099999999995</v>
      </c>
      <c r="CC3316">
        <v>-8.3321909999999999</v>
      </c>
      <c r="CD3316">
        <v>-20.04881</v>
      </c>
      <c r="CE3316">
        <v>0.94414730000000002</v>
      </c>
      <c r="CF3316">
        <v>25.126860000000001</v>
      </c>
      <c r="CG3316">
        <v>42.483440000000002</v>
      </c>
      <c r="CH3316">
        <v>57.855820000000001</v>
      </c>
      <c r="CI3316">
        <v>101.4714</v>
      </c>
      <c r="CJ3316">
        <v>142.01650000000001</v>
      </c>
      <c r="CK3316">
        <v>244.34800000000001</v>
      </c>
      <c r="CL3316">
        <v>322.45690000000002</v>
      </c>
      <c r="CM3316">
        <v>107.5265</v>
      </c>
      <c r="CN3316">
        <v>20.908100000000001</v>
      </c>
      <c r="CO3316">
        <v>-18.153749999999999</v>
      </c>
      <c r="CP3316">
        <v>-12.73292</v>
      </c>
      <c r="CQ3316">
        <v>492.65550000000002</v>
      </c>
      <c r="CR3316">
        <v>404.73480000000001</v>
      </c>
      <c r="CS3316">
        <v>390.697</v>
      </c>
      <c r="CT3316">
        <v>315.78559999999999</v>
      </c>
      <c r="CU3316">
        <v>216.1951</v>
      </c>
      <c r="CV3316">
        <v>126.0154</v>
      </c>
      <c r="CW3316">
        <v>68.021370000000005</v>
      </c>
      <c r="CX3316">
        <v>129.11789999999999</v>
      </c>
      <c r="CY3316">
        <v>118.31950000000001</v>
      </c>
      <c r="CZ3316">
        <v>110.4012</v>
      </c>
      <c r="DA3316">
        <v>230.37639999999999</v>
      </c>
      <c r="DB3316">
        <v>327.77820000000003</v>
      </c>
      <c r="DC3316">
        <v>338.57929999999999</v>
      </c>
      <c r="DD3316">
        <v>413.77440000000001</v>
      </c>
      <c r="DE3316">
        <v>375.65570000000002</v>
      </c>
      <c r="DF3316">
        <v>411.27809999999999</v>
      </c>
      <c r="DG3316">
        <v>555.7527</v>
      </c>
      <c r="DH3316">
        <v>270.37720000000002</v>
      </c>
      <c r="DI3316">
        <v>352.77370000000002</v>
      </c>
      <c r="DJ3316">
        <v>427.71850000000001</v>
      </c>
      <c r="DK3316">
        <v>223.44720000000001</v>
      </c>
      <c r="DL3316">
        <v>203.16640000000001</v>
      </c>
      <c r="DM3316">
        <v>281.2602</v>
      </c>
      <c r="DN3316">
        <v>311.66609999999997</v>
      </c>
    </row>
    <row r="3317" spans="1:118" hidden="1" x14ac:dyDescent="0.25">
      <c r="A3317" t="str">
        <f t="shared" si="51"/>
        <v>Industry_Type-3. Wholesale, Transport, other utilities_All Elect_HE20 Average</v>
      </c>
      <c r="B3317" t="s">
        <v>62</v>
      </c>
      <c r="C3317" t="s">
        <v>202</v>
      </c>
      <c r="D3317" t="s">
        <v>61</v>
      </c>
      <c r="E3317" t="s">
        <v>61</v>
      </c>
      <c r="F3317" t="s">
        <v>61</v>
      </c>
      <c r="G3317" t="s">
        <v>31</v>
      </c>
      <c r="H3317" t="s">
        <v>61</v>
      </c>
      <c r="I3317" t="s">
        <v>61</v>
      </c>
      <c r="J3317" t="s">
        <v>61</v>
      </c>
      <c r="K3317" t="s">
        <v>190</v>
      </c>
      <c r="M3317">
        <v>20</v>
      </c>
      <c r="N3317">
        <v>20</v>
      </c>
      <c r="O3317" t="s">
        <v>325</v>
      </c>
      <c r="P3317">
        <v>37.375</v>
      </c>
      <c r="Q3317">
        <v>37.25</v>
      </c>
      <c r="R3317">
        <v>1</v>
      </c>
      <c r="S3317">
        <v>0</v>
      </c>
      <c r="T3317">
        <v>0</v>
      </c>
      <c r="U3317">
        <v>0</v>
      </c>
      <c r="V3317">
        <v>0</v>
      </c>
      <c r="W3317">
        <v>3728.5731000000001</v>
      </c>
      <c r="X3317">
        <v>3570.2962000000002</v>
      </c>
      <c r="Y3317">
        <v>3475.4405000000002</v>
      </c>
      <c r="Z3317">
        <v>3557.0889000000002</v>
      </c>
      <c r="AA3317">
        <v>3575.6028999999999</v>
      </c>
      <c r="AB3317">
        <v>3770.2964000000002</v>
      </c>
      <c r="AC3317">
        <v>4123.5382</v>
      </c>
      <c r="AD3317">
        <v>4015.6064000000001</v>
      </c>
      <c r="AE3317">
        <v>3921.1464999999998</v>
      </c>
      <c r="AF3317">
        <v>3808.7896999999998</v>
      </c>
      <c r="AG3317">
        <v>3731.0164</v>
      </c>
      <c r="AH3317">
        <v>3813.9413</v>
      </c>
      <c r="AI3317">
        <v>3794.2307000000001</v>
      </c>
      <c r="AJ3317">
        <v>3838.5576999999998</v>
      </c>
      <c r="AK3317">
        <v>3840.8777</v>
      </c>
      <c r="AL3317">
        <v>3738.0726</v>
      </c>
      <c r="AM3317">
        <v>3672.4890999999998</v>
      </c>
      <c r="AN3317">
        <v>3282.1765</v>
      </c>
      <c r="AO3317">
        <v>1044.9241999999999</v>
      </c>
      <c r="AP3317">
        <v>852.62906999999996</v>
      </c>
      <c r="AQ3317">
        <v>2882.2446</v>
      </c>
      <c r="AR3317">
        <v>3641.2219</v>
      </c>
      <c r="AS3317">
        <v>3845.9609999999998</v>
      </c>
      <c r="AT3317">
        <v>3708.3919999999998</v>
      </c>
      <c r="AU3317">
        <v>82.413377999999994</v>
      </c>
      <c r="AV3317">
        <v>80.487703999999994</v>
      </c>
      <c r="AW3317">
        <v>79.074357000000006</v>
      </c>
      <c r="AX3317">
        <v>77.064522999999994</v>
      </c>
      <c r="AY3317">
        <v>75.885120999999998</v>
      </c>
      <c r="AZ3317">
        <v>73.788002000000006</v>
      </c>
      <c r="BA3317">
        <v>73.620872000000006</v>
      </c>
      <c r="BB3317">
        <v>73.162512000000007</v>
      </c>
      <c r="BC3317">
        <v>74.579256000000001</v>
      </c>
      <c r="BD3317">
        <v>78.368364</v>
      </c>
      <c r="BE3317">
        <v>83.032236999999995</v>
      </c>
      <c r="BF3317">
        <v>87.456479000000002</v>
      </c>
      <c r="BG3317">
        <v>91.335325999999995</v>
      </c>
      <c r="BH3317">
        <v>94.925325000000001</v>
      </c>
      <c r="BI3317">
        <v>98.529365999999996</v>
      </c>
      <c r="BJ3317">
        <v>100.69734</v>
      </c>
      <c r="BK3317">
        <v>101.69804000000001</v>
      </c>
      <c r="BL3317">
        <v>101.08801</v>
      </c>
      <c r="BM3317">
        <v>100.12036999999999</v>
      </c>
      <c r="BN3317">
        <v>97.025561999999994</v>
      </c>
      <c r="BO3317">
        <v>92.775350000000003</v>
      </c>
      <c r="BP3317">
        <v>90.049389000000005</v>
      </c>
      <c r="BQ3317">
        <v>86.770205000000004</v>
      </c>
      <c r="BR3317">
        <v>83.105913999999999</v>
      </c>
      <c r="BS3317">
        <v>-126.08150000000001</v>
      </c>
      <c r="BT3317">
        <v>-26.772870000000001</v>
      </c>
      <c r="BU3317">
        <v>-3.826063</v>
      </c>
      <c r="BV3317">
        <v>-107.86279999999999</v>
      </c>
      <c r="BW3317">
        <v>-111.29640000000001</v>
      </c>
      <c r="BX3317">
        <v>-42.972589999999997</v>
      </c>
      <c r="BY3317">
        <v>-128.2242</v>
      </c>
      <c r="BZ3317">
        <v>16.307079999999999</v>
      </c>
      <c r="CA3317">
        <v>108.3998</v>
      </c>
      <c r="CB3317">
        <v>128.00890000000001</v>
      </c>
      <c r="CC3317">
        <v>170.4136</v>
      </c>
      <c r="CD3317">
        <v>-45.379080000000002</v>
      </c>
      <c r="CE3317">
        <v>-253.9127</v>
      </c>
      <c r="CF3317">
        <v>-306.23950000000002</v>
      </c>
      <c r="CG3317">
        <v>-382.38209999999998</v>
      </c>
      <c r="CH3317">
        <v>-400.93709999999999</v>
      </c>
      <c r="CI3317">
        <v>-163.30350000000001</v>
      </c>
      <c r="CJ3317">
        <v>362.84249999999997</v>
      </c>
      <c r="CK3317">
        <v>2721.4079999999999</v>
      </c>
      <c r="CL3317">
        <v>3105.7869999999998</v>
      </c>
      <c r="CM3317">
        <v>1101.9179999999999</v>
      </c>
      <c r="CN3317">
        <v>332.76799999999997</v>
      </c>
      <c r="CO3317">
        <v>140.12219999999999</v>
      </c>
      <c r="CP3317">
        <v>140.8818</v>
      </c>
      <c r="CQ3317">
        <v>5335.64</v>
      </c>
      <c r="CR3317">
        <v>1264.6780000000001</v>
      </c>
      <c r="CS3317">
        <v>1371.6469999999999</v>
      </c>
      <c r="CT3317">
        <v>1480.2829999999999</v>
      </c>
      <c r="CU3317">
        <v>1564.64</v>
      </c>
      <c r="CV3317">
        <v>1083.7280000000001</v>
      </c>
      <c r="CW3317">
        <v>1080.568</v>
      </c>
      <c r="CX3317">
        <v>1007.9160000000001</v>
      </c>
      <c r="CY3317">
        <v>1600.1379999999999</v>
      </c>
      <c r="CZ3317">
        <v>1699.3989999999999</v>
      </c>
      <c r="DA3317">
        <v>1873.8579999999999</v>
      </c>
      <c r="DB3317">
        <v>2277.3879999999999</v>
      </c>
      <c r="DC3317">
        <v>3230.4079999999999</v>
      </c>
      <c r="DD3317">
        <v>3380.3209999999999</v>
      </c>
      <c r="DE3317">
        <v>3296.8919999999998</v>
      </c>
      <c r="DF3317">
        <v>3423.096</v>
      </c>
      <c r="DG3317">
        <v>3724.5140000000001</v>
      </c>
      <c r="DH3317">
        <v>4087.5230000000001</v>
      </c>
      <c r="DI3317">
        <v>4277.07</v>
      </c>
      <c r="DJ3317">
        <v>4272.5630000000001</v>
      </c>
      <c r="DK3317">
        <v>4158.5929999999998</v>
      </c>
      <c r="DL3317">
        <v>4411.9709999999995</v>
      </c>
      <c r="DM3317">
        <v>4598.8580000000002</v>
      </c>
      <c r="DN3317">
        <v>4861.652</v>
      </c>
    </row>
    <row r="3318" spans="1:118" hidden="1" x14ac:dyDescent="0.25">
      <c r="A3318" t="str">
        <f t="shared" si="51"/>
        <v>OtherDR-No_All Elect_HE20 Average</v>
      </c>
      <c r="B3318" t="s">
        <v>62</v>
      </c>
      <c r="C3318" t="s">
        <v>323</v>
      </c>
      <c r="D3318" t="s">
        <v>61</v>
      </c>
      <c r="E3318" t="s">
        <v>61</v>
      </c>
      <c r="F3318" t="s">
        <v>61</v>
      </c>
      <c r="G3318" t="s">
        <v>61</v>
      </c>
      <c r="H3318" t="s">
        <v>61</v>
      </c>
      <c r="I3318" t="s">
        <v>97</v>
      </c>
      <c r="J3318" t="s">
        <v>61</v>
      </c>
      <c r="K3318" t="s">
        <v>190</v>
      </c>
      <c r="M3318">
        <v>20</v>
      </c>
      <c r="N3318">
        <v>20</v>
      </c>
      <c r="O3318" t="s">
        <v>325</v>
      </c>
      <c r="P3318">
        <v>357.73684689999999</v>
      </c>
      <c r="Q3318">
        <v>352.31580000000002</v>
      </c>
      <c r="R3318">
        <v>1</v>
      </c>
      <c r="S3318">
        <v>0</v>
      </c>
      <c r="T3318">
        <v>0</v>
      </c>
      <c r="U3318">
        <v>0</v>
      </c>
      <c r="V3318">
        <v>0</v>
      </c>
      <c r="W3318">
        <v>19331.116999999998</v>
      </c>
      <c r="X3318">
        <v>18182.859</v>
      </c>
      <c r="Y3318">
        <v>17970.782999999999</v>
      </c>
      <c r="Z3318">
        <v>18038.258999999998</v>
      </c>
      <c r="AA3318">
        <v>18199.897000000001</v>
      </c>
      <c r="AB3318">
        <v>18624.414000000001</v>
      </c>
      <c r="AC3318">
        <v>19882.957999999999</v>
      </c>
      <c r="AD3318">
        <v>21874.424999999999</v>
      </c>
      <c r="AE3318">
        <v>23710.537</v>
      </c>
      <c r="AF3318">
        <v>24928.829000000002</v>
      </c>
      <c r="AG3318">
        <v>25842.275000000001</v>
      </c>
      <c r="AH3318">
        <v>27473.182000000001</v>
      </c>
      <c r="AI3318">
        <v>28236.928</v>
      </c>
      <c r="AJ3318">
        <v>28539.848999999998</v>
      </c>
      <c r="AK3318">
        <v>28925.768</v>
      </c>
      <c r="AL3318">
        <v>29161.041000000001</v>
      </c>
      <c r="AM3318">
        <v>29185.173999999999</v>
      </c>
      <c r="AN3318">
        <v>27177.466</v>
      </c>
      <c r="AO3318">
        <v>19186.284</v>
      </c>
      <c r="AP3318">
        <v>16080.24</v>
      </c>
      <c r="AQ3318">
        <v>21036.107</v>
      </c>
      <c r="AR3318">
        <v>20736.210999999999</v>
      </c>
      <c r="AS3318">
        <v>19290.8</v>
      </c>
      <c r="AT3318">
        <v>18132.645</v>
      </c>
      <c r="AU3318">
        <v>73.243708999999996</v>
      </c>
      <c r="AV3318">
        <v>71.319682</v>
      </c>
      <c r="AW3318">
        <v>69.917973000000003</v>
      </c>
      <c r="AX3318">
        <v>68.459969999999998</v>
      </c>
      <c r="AY3318">
        <v>67.553362000000007</v>
      </c>
      <c r="AZ3318">
        <v>66.260013000000001</v>
      </c>
      <c r="BA3318">
        <v>65.685051000000001</v>
      </c>
      <c r="BB3318">
        <v>66.126705999999999</v>
      </c>
      <c r="BC3318">
        <v>68.067031</v>
      </c>
      <c r="BD3318">
        <v>72.249475000000004</v>
      </c>
      <c r="BE3318">
        <v>76.916861999999995</v>
      </c>
      <c r="BF3318">
        <v>81.167820000000006</v>
      </c>
      <c r="BG3318">
        <v>84.949822999999995</v>
      </c>
      <c r="BH3318">
        <v>88.157003000000003</v>
      </c>
      <c r="BI3318">
        <v>90.849035000000001</v>
      </c>
      <c r="BJ3318">
        <v>92.397835999999998</v>
      </c>
      <c r="BK3318">
        <v>93.076830999999999</v>
      </c>
      <c r="BL3318">
        <v>92.181794999999994</v>
      </c>
      <c r="BM3318">
        <v>90.318415000000002</v>
      </c>
      <c r="BN3318">
        <v>87.201008000000002</v>
      </c>
      <c r="BO3318">
        <v>83.322692000000004</v>
      </c>
      <c r="BP3318">
        <v>80.151550999999998</v>
      </c>
      <c r="BQ3318">
        <v>77.361070999999995</v>
      </c>
      <c r="BR3318">
        <v>74.756508999999994</v>
      </c>
      <c r="BS3318">
        <v>-1095.665</v>
      </c>
      <c r="BT3318">
        <v>342.86020000000002</v>
      </c>
      <c r="BU3318">
        <v>260.02319999999997</v>
      </c>
      <c r="BV3318">
        <v>129.95070000000001</v>
      </c>
      <c r="BW3318">
        <v>75.870800000000003</v>
      </c>
      <c r="BX3318">
        <v>332.7217</v>
      </c>
      <c r="BY3318">
        <v>191.56110000000001</v>
      </c>
      <c r="BZ3318">
        <v>-49.830880000000001</v>
      </c>
      <c r="CA3318">
        <v>-269.94909999999999</v>
      </c>
      <c r="CB3318">
        <v>-326.30380000000002</v>
      </c>
      <c r="CC3318">
        <v>-209.69820000000001</v>
      </c>
      <c r="CD3318">
        <v>-449.46159999999998</v>
      </c>
      <c r="CE3318">
        <v>-638.72349999999994</v>
      </c>
      <c r="CF3318">
        <v>-416.50409999999999</v>
      </c>
      <c r="CG3318">
        <v>-446.35590000000002</v>
      </c>
      <c r="CH3318">
        <v>-502.83859999999999</v>
      </c>
      <c r="CI3318">
        <v>-184.2345</v>
      </c>
      <c r="CJ3318">
        <v>2217.69</v>
      </c>
      <c r="CK3318">
        <v>10379.5</v>
      </c>
      <c r="CL3318">
        <v>12621.34</v>
      </c>
      <c r="CM3318">
        <v>5430.39</v>
      </c>
      <c r="CN3318">
        <v>2349.556</v>
      </c>
      <c r="CO3318">
        <v>1434.9</v>
      </c>
      <c r="CP3318">
        <v>1441.9590000000001</v>
      </c>
      <c r="CQ3318">
        <v>21948.42</v>
      </c>
      <c r="CR3318">
        <v>7648.1710000000003</v>
      </c>
      <c r="CS3318">
        <v>7769.5969999999998</v>
      </c>
      <c r="CT3318">
        <v>7007.8190000000004</v>
      </c>
      <c r="CU3318">
        <v>5774.1549999999997</v>
      </c>
      <c r="CV3318">
        <v>4634.0110000000004</v>
      </c>
      <c r="CW3318">
        <v>2910.6089999999999</v>
      </c>
      <c r="CX3318">
        <v>2696.2350000000001</v>
      </c>
      <c r="CY3318">
        <v>5216.1959999999999</v>
      </c>
      <c r="CZ3318">
        <v>6594.5469999999996</v>
      </c>
      <c r="DA3318">
        <v>8752.4169999999995</v>
      </c>
      <c r="DB3318">
        <v>10176.94</v>
      </c>
      <c r="DC3318">
        <v>12109.7</v>
      </c>
      <c r="DD3318">
        <v>13108.8</v>
      </c>
      <c r="DE3318">
        <v>14668.68</v>
      </c>
      <c r="DF3318">
        <v>15365.82</v>
      </c>
      <c r="DG3318">
        <v>15726.08</v>
      </c>
      <c r="DH3318">
        <v>17149.37</v>
      </c>
      <c r="DI3318">
        <v>16894.72</v>
      </c>
      <c r="DJ3318">
        <v>17049.150000000001</v>
      </c>
      <c r="DK3318">
        <v>17389.55</v>
      </c>
      <c r="DL3318">
        <v>17688.5</v>
      </c>
      <c r="DM3318">
        <v>17783.88</v>
      </c>
      <c r="DN3318">
        <v>17714.29</v>
      </c>
    </row>
    <row r="3319" spans="1:118" hidden="1" x14ac:dyDescent="0.25">
      <c r="A3319" t="str">
        <f t="shared" si="51"/>
        <v>Industry_Type-7. Institutional/Government_All Elect_HE20 Average</v>
      </c>
      <c r="B3319" t="s">
        <v>62</v>
      </c>
      <c r="C3319" t="s">
        <v>208</v>
      </c>
      <c r="D3319" t="s">
        <v>61</v>
      </c>
      <c r="E3319" t="s">
        <v>61</v>
      </c>
      <c r="F3319" t="s">
        <v>61</v>
      </c>
      <c r="G3319" t="s">
        <v>35</v>
      </c>
      <c r="H3319" t="s">
        <v>61</v>
      </c>
      <c r="I3319" t="s">
        <v>61</v>
      </c>
      <c r="J3319" t="s">
        <v>61</v>
      </c>
      <c r="K3319" t="s">
        <v>190</v>
      </c>
      <c r="M3319">
        <v>20</v>
      </c>
      <c r="N3319">
        <v>20</v>
      </c>
      <c r="O3319" t="s">
        <v>325</v>
      </c>
      <c r="P3319">
        <v>2</v>
      </c>
      <c r="Q3319">
        <v>2</v>
      </c>
      <c r="R3319">
        <v>1</v>
      </c>
      <c r="S3319">
        <v>0</v>
      </c>
      <c r="T3319">
        <v>1</v>
      </c>
      <c r="U3319">
        <v>1</v>
      </c>
      <c r="V3319">
        <v>1</v>
      </c>
      <c r="W3319">
        <v>22.986667000000001</v>
      </c>
      <c r="X3319">
        <v>20.213332999999999</v>
      </c>
      <c r="Y3319">
        <v>19.226666999999999</v>
      </c>
      <c r="Z3319">
        <v>20.533332999999999</v>
      </c>
      <c r="AA3319">
        <v>19.093333000000001</v>
      </c>
      <c r="AB3319">
        <v>49.013333000000003</v>
      </c>
      <c r="AC3319">
        <v>84.88</v>
      </c>
      <c r="AD3319">
        <v>82.266666999999998</v>
      </c>
      <c r="AE3319">
        <v>70.613332999999997</v>
      </c>
      <c r="AF3319">
        <v>58.24</v>
      </c>
      <c r="AG3319">
        <v>49.28</v>
      </c>
      <c r="AH3319">
        <v>55.6</v>
      </c>
      <c r="AI3319">
        <v>106.88</v>
      </c>
      <c r="AJ3319">
        <v>107.17333000000001</v>
      </c>
      <c r="AK3319">
        <v>111.57333</v>
      </c>
      <c r="AL3319">
        <v>118.4</v>
      </c>
      <c r="AM3319">
        <v>125.36</v>
      </c>
      <c r="AN3319">
        <v>134.18666999999999</v>
      </c>
      <c r="AO3319">
        <v>110.4</v>
      </c>
      <c r="AP3319">
        <v>83.28</v>
      </c>
      <c r="AQ3319">
        <v>83.76</v>
      </c>
      <c r="AR3319">
        <v>63.76</v>
      </c>
      <c r="AS3319">
        <v>22.48</v>
      </c>
      <c r="AT3319">
        <v>22.4</v>
      </c>
      <c r="AU3319">
        <v>60.35</v>
      </c>
      <c r="AV3319">
        <v>57.433332999999998</v>
      </c>
      <c r="AW3319">
        <v>55.983333000000002</v>
      </c>
      <c r="AX3319">
        <v>55.266666999999998</v>
      </c>
      <c r="AY3319">
        <v>55.266666999999998</v>
      </c>
      <c r="AZ3319">
        <v>54.633333</v>
      </c>
      <c r="BA3319">
        <v>53.091667000000001</v>
      </c>
      <c r="BB3319">
        <v>52.816667000000002</v>
      </c>
      <c r="BC3319">
        <v>52.816667000000002</v>
      </c>
      <c r="BD3319">
        <v>57.591667000000001</v>
      </c>
      <c r="BE3319">
        <v>62.524999999999999</v>
      </c>
      <c r="BF3319">
        <v>66.441666999999995</v>
      </c>
      <c r="BG3319">
        <v>70.366667000000007</v>
      </c>
      <c r="BH3319">
        <v>73.791667000000004</v>
      </c>
      <c r="BI3319">
        <v>76.491667000000007</v>
      </c>
      <c r="BJ3319">
        <v>77.958332999999996</v>
      </c>
      <c r="BK3319">
        <v>78.983333000000002</v>
      </c>
      <c r="BL3319">
        <v>77.991667000000007</v>
      </c>
      <c r="BM3319">
        <v>75.283332999999999</v>
      </c>
      <c r="BN3319">
        <v>72.058333000000005</v>
      </c>
      <c r="BO3319">
        <v>68.741667000000007</v>
      </c>
      <c r="BP3319">
        <v>65.908332999999999</v>
      </c>
      <c r="BQ3319">
        <v>64.333332999999996</v>
      </c>
      <c r="BR3319">
        <v>62.8</v>
      </c>
      <c r="BS3319">
        <v>-1.2955030000000001</v>
      </c>
      <c r="BT3319">
        <v>-1.2397750000000001</v>
      </c>
      <c r="BU3319">
        <v>-0.1667139</v>
      </c>
      <c r="BV3319">
        <v>-0.86967729999999999</v>
      </c>
      <c r="BW3319">
        <v>-0.1318984</v>
      </c>
      <c r="BX3319">
        <v>-0.63222089999999997</v>
      </c>
      <c r="BY3319">
        <v>-0.5066117</v>
      </c>
      <c r="BZ3319">
        <v>0.71563080000000001</v>
      </c>
      <c r="CA3319">
        <v>2.4432049999999998</v>
      </c>
      <c r="CB3319">
        <v>-0.51467149999999995</v>
      </c>
      <c r="CC3319">
        <v>8.9920480000000005</v>
      </c>
      <c r="CD3319">
        <v>12.035819999999999</v>
      </c>
      <c r="CE3319">
        <v>-9.5298040000000004</v>
      </c>
      <c r="CF3319">
        <v>-6.8151020000000004</v>
      </c>
      <c r="CG3319">
        <v>-6.2180109999999997</v>
      </c>
      <c r="CH3319">
        <v>-8.0884990000000005</v>
      </c>
      <c r="CI3319">
        <v>-7.8217420000000004</v>
      </c>
      <c r="CJ3319">
        <v>-3.015863</v>
      </c>
      <c r="CK3319">
        <v>-3.8235169999999998</v>
      </c>
      <c r="CL3319">
        <v>-1.781191</v>
      </c>
      <c r="CM3319">
        <v>-3.7972329999999999</v>
      </c>
      <c r="CN3319">
        <v>-2.7870590000000002</v>
      </c>
      <c r="CO3319">
        <v>7.497579</v>
      </c>
      <c r="CP3319">
        <v>-0.71729949999999998</v>
      </c>
      <c r="CQ3319">
        <v>5.3425500000000001E-2</v>
      </c>
      <c r="CR3319">
        <v>8.9816599999999996E-2</v>
      </c>
      <c r="CS3319">
        <v>4.5473899999999998E-2</v>
      </c>
      <c r="CT3319">
        <v>5.5624699999999999E-2</v>
      </c>
      <c r="CU3319">
        <v>3.9343999999999997E-2</v>
      </c>
      <c r="CV3319">
        <v>0.63056259999999997</v>
      </c>
      <c r="CW3319">
        <v>0.13066820000000001</v>
      </c>
      <c r="CX3319">
        <v>1.0139229999999999</v>
      </c>
      <c r="CY3319">
        <v>0.37188179999999998</v>
      </c>
      <c r="CZ3319">
        <v>2.6861459999999999</v>
      </c>
      <c r="DA3319">
        <v>10.26862</v>
      </c>
      <c r="DB3319">
        <v>39.444310000000002</v>
      </c>
      <c r="DC3319">
        <v>11.81546</v>
      </c>
      <c r="DD3319">
        <v>10.24245</v>
      </c>
      <c r="DE3319">
        <v>5.6480259999999998</v>
      </c>
      <c r="DF3319">
        <v>2.202407</v>
      </c>
      <c r="DG3319">
        <v>1.2636149999999999</v>
      </c>
      <c r="DH3319">
        <v>0.81409750000000003</v>
      </c>
      <c r="DI3319">
        <v>1.247371</v>
      </c>
      <c r="DJ3319">
        <v>1.5015849999999999</v>
      </c>
      <c r="DK3319">
        <v>1.2393099999999999</v>
      </c>
      <c r="DL3319">
        <v>12.46397</v>
      </c>
      <c r="DM3319">
        <v>4.4680989999999996</v>
      </c>
      <c r="DN3319">
        <v>6.9511000000000003E-2</v>
      </c>
    </row>
    <row r="3320" spans="1:118" hidden="1" x14ac:dyDescent="0.25">
      <c r="A3320" t="str">
        <f t="shared" si="51"/>
        <v>Aggregator-Polaris Energy Services_All Elect_HE20 Average</v>
      </c>
      <c r="B3320" t="s">
        <v>62</v>
      </c>
      <c r="C3320" t="s">
        <v>223</v>
      </c>
      <c r="D3320" t="s">
        <v>61</v>
      </c>
      <c r="E3320" t="s">
        <v>61</v>
      </c>
      <c r="F3320" t="s">
        <v>168</v>
      </c>
      <c r="G3320" t="s">
        <v>61</v>
      </c>
      <c r="H3320" t="s">
        <v>61</v>
      </c>
      <c r="I3320" t="s">
        <v>61</v>
      </c>
      <c r="J3320" t="s">
        <v>61</v>
      </c>
      <c r="K3320" t="s">
        <v>190</v>
      </c>
      <c r="M3320">
        <v>20</v>
      </c>
      <c r="N3320">
        <v>20</v>
      </c>
      <c r="O3320" t="s">
        <v>325</v>
      </c>
      <c r="P3320">
        <v>117</v>
      </c>
      <c r="Q3320">
        <v>117</v>
      </c>
      <c r="R3320">
        <v>1</v>
      </c>
      <c r="S3320">
        <v>0</v>
      </c>
      <c r="T3320">
        <v>0</v>
      </c>
      <c r="U3320">
        <v>1</v>
      </c>
      <c r="V3320">
        <v>1</v>
      </c>
      <c r="W3320">
        <v>7125.1615000000002</v>
      </c>
      <c r="X3320">
        <v>6185.4032999999999</v>
      </c>
      <c r="Y3320">
        <v>6228.6019999999999</v>
      </c>
      <c r="Z3320">
        <v>6328.1854000000003</v>
      </c>
      <c r="AA3320">
        <v>6297.1594999999998</v>
      </c>
      <c r="AB3320">
        <v>6109.4256999999998</v>
      </c>
      <c r="AC3320">
        <v>6170.1067999999996</v>
      </c>
      <c r="AD3320">
        <v>6663.8423000000003</v>
      </c>
      <c r="AE3320">
        <v>6881.9583000000002</v>
      </c>
      <c r="AF3320">
        <v>6860.7376000000004</v>
      </c>
      <c r="AG3320">
        <v>6908.4202999999998</v>
      </c>
      <c r="AH3320">
        <v>6969.9386000000004</v>
      </c>
      <c r="AI3320">
        <v>7061.5096999999996</v>
      </c>
      <c r="AJ3320">
        <v>6853.7927</v>
      </c>
      <c r="AK3320">
        <v>6788.1756999999998</v>
      </c>
      <c r="AL3320">
        <v>6855.652</v>
      </c>
      <c r="AM3320">
        <v>6663.9759999999997</v>
      </c>
      <c r="AN3320">
        <v>5430.0829000000003</v>
      </c>
      <c r="AO3320">
        <v>209.53667999999999</v>
      </c>
      <c r="AP3320">
        <v>231.14946</v>
      </c>
      <c r="AQ3320">
        <v>3916.7328000000002</v>
      </c>
      <c r="AR3320">
        <v>5092.5621000000001</v>
      </c>
      <c r="AS3320">
        <v>5406.3877000000002</v>
      </c>
      <c r="AT3320">
        <v>5439.6390000000001</v>
      </c>
      <c r="AU3320">
        <v>85.256522000000004</v>
      </c>
      <c r="AV3320">
        <v>83.286957000000001</v>
      </c>
      <c r="AW3320">
        <v>81.817391000000001</v>
      </c>
      <c r="AX3320">
        <v>79.408696000000006</v>
      </c>
      <c r="AY3320">
        <v>77.969565000000003</v>
      </c>
      <c r="AZ3320">
        <v>75.530434999999997</v>
      </c>
      <c r="BA3320">
        <v>75.530434999999997</v>
      </c>
      <c r="BB3320">
        <v>75</v>
      </c>
      <c r="BC3320">
        <v>76.469565000000003</v>
      </c>
      <c r="BD3320">
        <v>80.378260999999995</v>
      </c>
      <c r="BE3320">
        <v>85.286957000000001</v>
      </c>
      <c r="BF3320">
        <v>89.786957000000001</v>
      </c>
      <c r="BG3320">
        <v>93.756522000000004</v>
      </c>
      <c r="BH3320">
        <v>97.665216999999998</v>
      </c>
      <c r="BI3320">
        <v>101.60435</v>
      </c>
      <c r="BJ3320">
        <v>104.04348</v>
      </c>
      <c r="BK3320">
        <v>105.42174</v>
      </c>
      <c r="BL3320">
        <v>104.54348</v>
      </c>
      <c r="BM3320">
        <v>103.60435</v>
      </c>
      <c r="BN3320">
        <v>100.57391</v>
      </c>
      <c r="BO3320">
        <v>96.482608999999997</v>
      </c>
      <c r="BP3320">
        <v>93.952173999999999</v>
      </c>
      <c r="BQ3320">
        <v>90.104348000000002</v>
      </c>
      <c r="BR3320">
        <v>85.756522000000004</v>
      </c>
      <c r="BS3320">
        <v>-878.99599999999998</v>
      </c>
      <c r="BT3320">
        <v>280.49610000000001</v>
      </c>
      <c r="BU3320">
        <v>224.64330000000001</v>
      </c>
      <c r="BV3320">
        <v>151.61580000000001</v>
      </c>
      <c r="BW3320">
        <v>57.078690000000002</v>
      </c>
      <c r="BX3320">
        <v>196.17840000000001</v>
      </c>
      <c r="BY3320">
        <v>165.6721</v>
      </c>
      <c r="BZ3320">
        <v>-68.312190000000001</v>
      </c>
      <c r="CA3320">
        <v>-186.46940000000001</v>
      </c>
      <c r="CB3320">
        <v>-179.10079999999999</v>
      </c>
      <c r="CC3320">
        <v>-195.67179999999999</v>
      </c>
      <c r="CD3320">
        <v>-297.4452</v>
      </c>
      <c r="CE3320">
        <v>-570.95830000000001</v>
      </c>
      <c r="CF3320">
        <v>-339.4092</v>
      </c>
      <c r="CG3320">
        <v>-266.82839999999999</v>
      </c>
      <c r="CH3320">
        <v>-293.82569999999998</v>
      </c>
      <c r="CI3320">
        <v>62.479129999999998</v>
      </c>
      <c r="CJ3320">
        <v>1492.704</v>
      </c>
      <c r="CK3320">
        <v>6781.4639999999999</v>
      </c>
      <c r="CL3320">
        <v>6773.9089999999997</v>
      </c>
      <c r="CM3320">
        <v>3019.6260000000002</v>
      </c>
      <c r="CN3320">
        <v>1787.0070000000001</v>
      </c>
      <c r="CO3320">
        <v>1431.117</v>
      </c>
      <c r="CP3320">
        <v>1281.317</v>
      </c>
      <c r="CQ3320">
        <v>19964.78</v>
      </c>
      <c r="CR3320">
        <v>6748.366</v>
      </c>
      <c r="CS3320">
        <v>6900.0439999999999</v>
      </c>
      <c r="CT3320">
        <v>6199.3890000000001</v>
      </c>
      <c r="CU3320">
        <v>5130.5410000000002</v>
      </c>
      <c r="CV3320">
        <v>4079.5720000000001</v>
      </c>
      <c r="CW3320">
        <v>2514.6880000000001</v>
      </c>
      <c r="CX3320">
        <v>2329.4520000000002</v>
      </c>
      <c r="CY3320">
        <v>4571.8919999999998</v>
      </c>
      <c r="CZ3320">
        <v>5858.5379999999996</v>
      </c>
      <c r="DA3320">
        <v>7487.7250000000004</v>
      </c>
      <c r="DB3320">
        <v>8849.6659999999993</v>
      </c>
      <c r="DC3320">
        <v>10722.18</v>
      </c>
      <c r="DD3320">
        <v>11584.6</v>
      </c>
      <c r="DE3320">
        <v>12948.37</v>
      </c>
      <c r="DF3320">
        <v>13492.77</v>
      </c>
      <c r="DG3320">
        <v>13765.28</v>
      </c>
      <c r="DH3320">
        <v>15031.26</v>
      </c>
      <c r="DI3320">
        <v>14617.8</v>
      </c>
      <c r="DJ3320">
        <v>14846.74</v>
      </c>
      <c r="DK3320">
        <v>14920.36</v>
      </c>
      <c r="DL3320">
        <v>15754.89</v>
      </c>
      <c r="DM3320">
        <v>16257.64</v>
      </c>
      <c r="DN3320">
        <v>16242.77</v>
      </c>
    </row>
    <row r="3321" spans="1:118" hidden="1" x14ac:dyDescent="0.25">
      <c r="A3321" t="str">
        <f t="shared" si="51"/>
        <v>sublap_id-SLAP_PGNP_All Elect_HE20 Average</v>
      </c>
      <c r="B3321" t="s">
        <v>62</v>
      </c>
      <c r="C3321" t="s">
        <v>291</v>
      </c>
      <c r="D3321" t="s">
        <v>61</v>
      </c>
      <c r="E3321" t="s">
        <v>292</v>
      </c>
      <c r="F3321" t="s">
        <v>61</v>
      </c>
      <c r="G3321" t="s">
        <v>61</v>
      </c>
      <c r="H3321" t="s">
        <v>61</v>
      </c>
      <c r="I3321" t="s">
        <v>61</v>
      </c>
      <c r="J3321" t="s">
        <v>61</v>
      </c>
      <c r="K3321" t="s">
        <v>190</v>
      </c>
      <c r="M3321">
        <v>20</v>
      </c>
      <c r="N3321">
        <v>20</v>
      </c>
      <c r="O3321" t="s">
        <v>325</v>
      </c>
      <c r="P3321">
        <v>61.333332059999996</v>
      </c>
      <c r="Q3321">
        <v>60.22222</v>
      </c>
      <c r="R3321">
        <v>1</v>
      </c>
      <c r="S3321">
        <v>0</v>
      </c>
      <c r="T3321">
        <v>0</v>
      </c>
      <c r="U3321">
        <v>0</v>
      </c>
      <c r="V3321">
        <v>0</v>
      </c>
      <c r="W3321">
        <v>1475.1170999999999</v>
      </c>
      <c r="X3321">
        <v>1438.0569</v>
      </c>
      <c r="Y3321">
        <v>1380.6702</v>
      </c>
      <c r="Z3321">
        <v>1419.4487999999999</v>
      </c>
      <c r="AA3321">
        <v>1516.6503</v>
      </c>
      <c r="AB3321">
        <v>1623.3106</v>
      </c>
      <c r="AC3321">
        <v>1700.0861</v>
      </c>
      <c r="AD3321">
        <v>2236.4114</v>
      </c>
      <c r="AE3321">
        <v>2659.5281</v>
      </c>
      <c r="AF3321">
        <v>2902.9162000000001</v>
      </c>
      <c r="AG3321">
        <v>2976.6320999999998</v>
      </c>
      <c r="AH3321">
        <v>3178.8215</v>
      </c>
      <c r="AI3321">
        <v>3368.7033000000001</v>
      </c>
      <c r="AJ3321">
        <v>3460.5889000000002</v>
      </c>
      <c r="AK3321">
        <v>3557.4843000000001</v>
      </c>
      <c r="AL3321">
        <v>3622.2754</v>
      </c>
      <c r="AM3321">
        <v>3702.9493000000002</v>
      </c>
      <c r="AN3321">
        <v>3714.7804999999998</v>
      </c>
      <c r="AO3321">
        <v>3475.4149000000002</v>
      </c>
      <c r="AP3321">
        <v>3088.6442000000002</v>
      </c>
      <c r="AQ3321">
        <v>3137.2235000000001</v>
      </c>
      <c r="AR3321">
        <v>2474.5436</v>
      </c>
      <c r="AS3321">
        <v>1817.817</v>
      </c>
      <c r="AT3321">
        <v>1578.9364</v>
      </c>
      <c r="AU3321">
        <v>76.189891000000003</v>
      </c>
      <c r="AV3321">
        <v>73.835032999999996</v>
      </c>
      <c r="AW3321">
        <v>72.007772000000003</v>
      </c>
      <c r="AX3321">
        <v>70.446099000000004</v>
      </c>
      <c r="AY3321">
        <v>69.207559000000003</v>
      </c>
      <c r="AZ3321">
        <v>68.210989999999995</v>
      </c>
      <c r="BA3321">
        <v>67.514859999999999</v>
      </c>
      <c r="BB3321">
        <v>68.748891999999998</v>
      </c>
      <c r="BC3321">
        <v>71.628370000000004</v>
      </c>
      <c r="BD3321">
        <v>75.775000000000006</v>
      </c>
      <c r="BE3321">
        <v>80.008925000000005</v>
      </c>
      <c r="BF3321">
        <v>84.251745999999997</v>
      </c>
      <c r="BG3321">
        <v>87.983849000000006</v>
      </c>
      <c r="BH3321">
        <v>91.213069000000004</v>
      </c>
      <c r="BI3321">
        <v>94.081056000000004</v>
      </c>
      <c r="BJ3321">
        <v>96.089815000000002</v>
      </c>
      <c r="BK3321">
        <v>97.083971000000005</v>
      </c>
      <c r="BL3321">
        <v>96.826183999999998</v>
      </c>
      <c r="BM3321">
        <v>95.312295000000006</v>
      </c>
      <c r="BN3321">
        <v>92.527913999999996</v>
      </c>
      <c r="BO3321">
        <v>88.055312999999998</v>
      </c>
      <c r="BP3321">
        <v>83.787902000000003</v>
      </c>
      <c r="BQ3321">
        <v>80.743578999999997</v>
      </c>
      <c r="BR3321">
        <v>78.494854000000004</v>
      </c>
      <c r="BS3321">
        <v>11.907489999999999</v>
      </c>
      <c r="BT3321">
        <v>48.666400000000003</v>
      </c>
      <c r="BU3321">
        <v>70.057389999999998</v>
      </c>
      <c r="BV3321">
        <v>40.835209999999996</v>
      </c>
      <c r="BW3321">
        <v>38.209020000000002</v>
      </c>
      <c r="BX3321">
        <v>46.886119999999998</v>
      </c>
      <c r="BY3321">
        <v>45.60163</v>
      </c>
      <c r="BZ3321">
        <v>-40.756309999999999</v>
      </c>
      <c r="CA3321">
        <v>-25.021329999999999</v>
      </c>
      <c r="CB3321">
        <v>-52.533059999999999</v>
      </c>
      <c r="CC3321">
        <v>59.171129999999998</v>
      </c>
      <c r="CD3321">
        <v>55.823659999999997</v>
      </c>
      <c r="CE3321">
        <v>10.36496</v>
      </c>
      <c r="CF3321">
        <v>-30.144780000000001</v>
      </c>
      <c r="CG3321">
        <v>-9.4217610000000001</v>
      </c>
      <c r="CH3321">
        <v>56.485289999999999</v>
      </c>
      <c r="CI3321">
        <v>90.90746</v>
      </c>
      <c r="CJ3321">
        <v>136.56460000000001</v>
      </c>
      <c r="CK3321">
        <v>404.13749999999999</v>
      </c>
      <c r="CL3321">
        <v>607.7337</v>
      </c>
      <c r="CM3321">
        <v>145.00059999999999</v>
      </c>
      <c r="CN3321">
        <v>51.204219999999999</v>
      </c>
      <c r="CO3321">
        <v>6.317456</v>
      </c>
      <c r="CP3321">
        <v>-2.618779</v>
      </c>
      <c r="CQ3321">
        <v>268.7758</v>
      </c>
      <c r="CR3321">
        <v>210.9162</v>
      </c>
      <c r="CS3321">
        <v>174.27180000000001</v>
      </c>
      <c r="CT3321">
        <v>151.55240000000001</v>
      </c>
      <c r="CU3321">
        <v>133.71289999999999</v>
      </c>
      <c r="CV3321">
        <v>140.1857</v>
      </c>
      <c r="CW3321">
        <v>132.07300000000001</v>
      </c>
      <c r="CX3321">
        <v>153.36529999999999</v>
      </c>
      <c r="CY3321">
        <v>149.20150000000001</v>
      </c>
      <c r="CZ3321">
        <v>138.81200000000001</v>
      </c>
      <c r="DA3321">
        <v>250.40880000000001</v>
      </c>
      <c r="DB3321">
        <v>243.49260000000001</v>
      </c>
      <c r="DC3321">
        <v>227.11199999999999</v>
      </c>
      <c r="DD3321">
        <v>155.1183</v>
      </c>
      <c r="DE3321">
        <v>165.4246</v>
      </c>
      <c r="DF3321">
        <v>170.95840000000001</v>
      </c>
      <c r="DG3321">
        <v>169.18870000000001</v>
      </c>
      <c r="DH3321">
        <v>215.8989</v>
      </c>
      <c r="DI3321">
        <v>248.751</v>
      </c>
      <c r="DJ3321">
        <v>296.0376</v>
      </c>
      <c r="DK3321">
        <v>329.50599999999997</v>
      </c>
      <c r="DL3321">
        <v>230.73750000000001</v>
      </c>
      <c r="DM3321">
        <v>234.31540000000001</v>
      </c>
      <c r="DN3321">
        <v>159.35290000000001</v>
      </c>
    </row>
    <row r="3322" spans="1:118" hidden="1" x14ac:dyDescent="0.25">
      <c r="A3322" t="str">
        <f t="shared" si="51"/>
        <v>Aggregator-City of West Sacramento_All Elect_HE20 Average</v>
      </c>
      <c r="B3322" t="s">
        <v>62</v>
      </c>
      <c r="C3322" t="s">
        <v>272</v>
      </c>
      <c r="D3322" t="s">
        <v>61</v>
      </c>
      <c r="E3322" t="s">
        <v>61</v>
      </c>
      <c r="F3322" t="s">
        <v>273</v>
      </c>
      <c r="G3322" t="s">
        <v>61</v>
      </c>
      <c r="H3322" t="s">
        <v>61</v>
      </c>
      <c r="I3322" t="s">
        <v>61</v>
      </c>
      <c r="J3322" t="s">
        <v>61</v>
      </c>
      <c r="K3322" t="s">
        <v>190</v>
      </c>
      <c r="M3322">
        <v>20</v>
      </c>
      <c r="N3322">
        <v>20</v>
      </c>
      <c r="O3322" t="s">
        <v>325</v>
      </c>
      <c r="P3322">
        <v>11</v>
      </c>
      <c r="Q3322">
        <v>11</v>
      </c>
      <c r="R3322">
        <v>1</v>
      </c>
      <c r="S3322">
        <v>1</v>
      </c>
      <c r="T3322">
        <v>1</v>
      </c>
      <c r="U3322">
        <v>1</v>
      </c>
      <c r="V3322">
        <v>1</v>
      </c>
      <c r="W3322">
        <v>886.14666999999997</v>
      </c>
      <c r="X3322">
        <v>847.28666999999996</v>
      </c>
      <c r="Y3322">
        <v>803.34720000000004</v>
      </c>
      <c r="Z3322">
        <v>781.41332999999997</v>
      </c>
      <c r="AA3322">
        <v>685.07667000000004</v>
      </c>
      <c r="AB3322">
        <v>710.08333000000005</v>
      </c>
      <c r="AC3322">
        <v>744.74</v>
      </c>
      <c r="AD3322">
        <v>731.34333000000004</v>
      </c>
      <c r="AE3322">
        <v>687.23667</v>
      </c>
      <c r="AF3322">
        <v>661.78332999999998</v>
      </c>
      <c r="AG3322">
        <v>697.20333000000005</v>
      </c>
      <c r="AH3322">
        <v>676.91773000000001</v>
      </c>
      <c r="AI3322">
        <v>715.31893000000002</v>
      </c>
      <c r="AJ3322">
        <v>711.31</v>
      </c>
      <c r="AK3322">
        <v>735.61</v>
      </c>
      <c r="AL3322">
        <v>719.53666999999996</v>
      </c>
      <c r="AM3322">
        <v>656.69</v>
      </c>
      <c r="AN3322">
        <v>634.57333000000006</v>
      </c>
      <c r="AO3322">
        <v>563.59</v>
      </c>
      <c r="AP3322">
        <v>645.69667000000004</v>
      </c>
      <c r="AQ3322">
        <v>721.34667000000002</v>
      </c>
      <c r="AR3322">
        <v>748.79332999999997</v>
      </c>
      <c r="AS3322">
        <v>834.97</v>
      </c>
      <c r="AT3322">
        <v>846.21667000000002</v>
      </c>
      <c r="AU3322">
        <v>60.35</v>
      </c>
      <c r="AV3322">
        <v>57.433332999999998</v>
      </c>
      <c r="AW3322">
        <v>55.983333000000002</v>
      </c>
      <c r="AX3322">
        <v>55.266666999999998</v>
      </c>
      <c r="AY3322">
        <v>55.266666999999998</v>
      </c>
      <c r="AZ3322">
        <v>54.633333</v>
      </c>
      <c r="BA3322">
        <v>53.091667000000001</v>
      </c>
      <c r="BB3322">
        <v>52.816667000000002</v>
      </c>
      <c r="BC3322">
        <v>52.816667000000002</v>
      </c>
      <c r="BD3322">
        <v>57.591667000000001</v>
      </c>
      <c r="BE3322">
        <v>62.524999999999999</v>
      </c>
      <c r="BF3322">
        <v>66.441666999999995</v>
      </c>
      <c r="BG3322">
        <v>70.366667000000007</v>
      </c>
      <c r="BH3322">
        <v>73.791667000000004</v>
      </c>
      <c r="BI3322">
        <v>76.491667000000007</v>
      </c>
      <c r="BJ3322">
        <v>77.958332999999996</v>
      </c>
      <c r="BK3322">
        <v>78.983333000000002</v>
      </c>
      <c r="BL3322">
        <v>77.991667000000007</v>
      </c>
      <c r="BM3322">
        <v>75.283332999999999</v>
      </c>
      <c r="BN3322">
        <v>72.058333000000005</v>
      </c>
      <c r="BO3322">
        <v>68.741667000000007</v>
      </c>
      <c r="BP3322">
        <v>65.908332999999999</v>
      </c>
      <c r="BQ3322">
        <v>64.333332999999996</v>
      </c>
      <c r="BR3322">
        <v>62.8</v>
      </c>
      <c r="BS3322">
        <v>-43.410910000000001</v>
      </c>
      <c r="BT3322">
        <v>-8.8080859999999994</v>
      </c>
      <c r="BU3322">
        <v>-11.22645</v>
      </c>
      <c r="BV3322">
        <v>-32.533470000000001</v>
      </c>
      <c r="BW3322">
        <v>-13.10453</v>
      </c>
      <c r="BX3322">
        <v>-22.667210000000001</v>
      </c>
      <c r="BY3322">
        <v>-3.7668189999999999</v>
      </c>
      <c r="BZ3322">
        <v>3.1318890000000001</v>
      </c>
      <c r="CA3322">
        <v>13.48884</v>
      </c>
      <c r="CB3322">
        <v>27.022079999999999</v>
      </c>
      <c r="CC3322">
        <v>15.7918</v>
      </c>
      <c r="CD3322">
        <v>16.860389999999999</v>
      </c>
      <c r="CE3322">
        <v>0.17562839999999999</v>
      </c>
      <c r="CF3322">
        <v>-8.373424</v>
      </c>
      <c r="CG3322">
        <v>-28.491720000000001</v>
      </c>
      <c r="CH3322">
        <v>-26.294789999999999</v>
      </c>
      <c r="CI3322">
        <v>39.373489999999997</v>
      </c>
      <c r="CJ3322">
        <v>60.669460000000001</v>
      </c>
      <c r="CK3322">
        <v>122.5067</v>
      </c>
      <c r="CL3322">
        <v>79.346230000000006</v>
      </c>
      <c r="CM3322">
        <v>1.758176</v>
      </c>
      <c r="CN3322">
        <v>-1.5423340000000001</v>
      </c>
      <c r="CO3322">
        <v>-19.898160000000001</v>
      </c>
      <c r="CP3322">
        <v>-26.147030000000001</v>
      </c>
      <c r="CQ3322">
        <v>40.283340000000003</v>
      </c>
      <c r="CR3322">
        <v>85.948149999999998</v>
      </c>
      <c r="CS3322">
        <v>74.899720000000002</v>
      </c>
      <c r="CT3322">
        <v>60.935960000000001</v>
      </c>
      <c r="CU3322">
        <v>37.562280000000001</v>
      </c>
      <c r="CV3322">
        <v>17.69416</v>
      </c>
      <c r="CW3322">
        <v>23.54204</v>
      </c>
      <c r="CX3322">
        <v>37.133029999999998</v>
      </c>
      <c r="CY3322">
        <v>49.529739999999997</v>
      </c>
      <c r="CZ3322">
        <v>61.921950000000002</v>
      </c>
      <c r="DA3322">
        <v>56.443210000000001</v>
      </c>
      <c r="DB3322">
        <v>78.060239999999993</v>
      </c>
      <c r="DC3322">
        <v>56.712200000000003</v>
      </c>
      <c r="DD3322">
        <v>54.003869999999999</v>
      </c>
      <c r="DE3322">
        <v>57.273820000000001</v>
      </c>
      <c r="DF3322">
        <v>51.172910000000002</v>
      </c>
      <c r="DG3322">
        <v>32.290550000000003</v>
      </c>
      <c r="DH3322">
        <v>33.828789999999998</v>
      </c>
      <c r="DI3322">
        <v>255.5446</v>
      </c>
      <c r="DJ3322">
        <v>97.695220000000006</v>
      </c>
      <c r="DK3322">
        <v>97.977109999999996</v>
      </c>
      <c r="DL3322">
        <v>43.815800000000003</v>
      </c>
      <c r="DM3322">
        <v>34.73057</v>
      </c>
      <c r="DN3322">
        <v>35.056849999999997</v>
      </c>
    </row>
    <row r="3323" spans="1:118" hidden="1" x14ac:dyDescent="0.25">
      <c r="A3323" t="str">
        <f t="shared" si="51"/>
        <v>LCA-Greater Bay Area_All Elect_HE20 Average</v>
      </c>
      <c r="B3323" t="s">
        <v>62</v>
      </c>
      <c r="C3323" t="s">
        <v>209</v>
      </c>
      <c r="D3323" t="s">
        <v>36</v>
      </c>
      <c r="E3323" t="s">
        <v>61</v>
      </c>
      <c r="F3323" t="s">
        <v>61</v>
      </c>
      <c r="G3323" t="s">
        <v>61</v>
      </c>
      <c r="H3323" t="s">
        <v>61</v>
      </c>
      <c r="I3323" t="s">
        <v>61</v>
      </c>
      <c r="J3323" t="s">
        <v>61</v>
      </c>
      <c r="K3323" t="s">
        <v>190</v>
      </c>
      <c r="M3323">
        <v>20</v>
      </c>
      <c r="N3323">
        <v>20</v>
      </c>
      <c r="O3323" t="s">
        <v>325</v>
      </c>
      <c r="P3323" s="24">
        <v>156.8999939</v>
      </c>
      <c r="Q3323">
        <v>155.30000000000001</v>
      </c>
      <c r="R3323">
        <v>1</v>
      </c>
      <c r="S3323">
        <v>1</v>
      </c>
      <c r="T3323">
        <v>0</v>
      </c>
      <c r="U3323">
        <v>0</v>
      </c>
      <c r="V3323">
        <v>1</v>
      </c>
      <c r="W3323">
        <v>6353.6373000000003</v>
      </c>
      <c r="X3323">
        <v>6230.6930000000002</v>
      </c>
      <c r="Y3323">
        <v>6123.0554000000002</v>
      </c>
      <c r="Z3323">
        <v>6042.4809999999998</v>
      </c>
      <c r="AA3323">
        <v>6238.4251000000004</v>
      </c>
      <c r="AB3323">
        <v>6695.4294</v>
      </c>
      <c r="AC3323">
        <v>7440.9584000000004</v>
      </c>
      <c r="AD3323">
        <v>8634.4655999999995</v>
      </c>
      <c r="AE3323">
        <v>9938.2150000000001</v>
      </c>
      <c r="AF3323">
        <v>11214.436</v>
      </c>
      <c r="AG3323">
        <v>12175.924000000001</v>
      </c>
      <c r="AH3323">
        <v>13839.642</v>
      </c>
      <c r="AI3323">
        <v>14332.759</v>
      </c>
      <c r="AJ3323">
        <v>14819.739</v>
      </c>
      <c r="AK3323">
        <v>15194.516</v>
      </c>
      <c r="AL3323">
        <v>15386.218000000001</v>
      </c>
      <c r="AM3323">
        <v>15680.540999999999</v>
      </c>
      <c r="AN3323">
        <v>15701.377</v>
      </c>
      <c r="AO3323">
        <v>14785.457</v>
      </c>
      <c r="AP3323">
        <v>13030.62</v>
      </c>
      <c r="AQ3323">
        <v>11809.192999999999</v>
      </c>
      <c r="AR3323">
        <v>9069.1568000000007</v>
      </c>
      <c r="AS3323">
        <v>7422.0661</v>
      </c>
      <c r="AT3323">
        <v>6427.1313</v>
      </c>
      <c r="AU3323">
        <v>62.898907999999999</v>
      </c>
      <c r="AV3323">
        <v>62.298389</v>
      </c>
      <c r="AW3323">
        <v>61.354993999999998</v>
      </c>
      <c r="AX3323">
        <v>60.569935000000001</v>
      </c>
      <c r="AY3323">
        <v>60.131810999999999</v>
      </c>
      <c r="AZ3323">
        <v>59.759362000000003</v>
      </c>
      <c r="BA3323">
        <v>59.654485000000001</v>
      </c>
      <c r="BB3323">
        <v>61.015467999999998</v>
      </c>
      <c r="BC3323">
        <v>63.846583000000003</v>
      </c>
      <c r="BD3323">
        <v>67.415779000000001</v>
      </c>
      <c r="BE3323">
        <v>71.061187000000004</v>
      </c>
      <c r="BF3323">
        <v>74.226461</v>
      </c>
      <c r="BG3323">
        <v>77.185327999999998</v>
      </c>
      <c r="BH3323">
        <v>79.301972000000006</v>
      </c>
      <c r="BI3323">
        <v>80.829239000000001</v>
      </c>
      <c r="BJ3323">
        <v>81.577645000000004</v>
      </c>
      <c r="BK3323">
        <v>81.366320999999999</v>
      </c>
      <c r="BL3323">
        <v>80.022599</v>
      </c>
      <c r="BM3323">
        <v>77.361975000000001</v>
      </c>
      <c r="BN3323">
        <v>73.914700999999994</v>
      </c>
      <c r="BO3323">
        <v>70.054777000000001</v>
      </c>
      <c r="BP3323">
        <v>66.822029999999998</v>
      </c>
      <c r="BQ3323">
        <v>65.019133999999994</v>
      </c>
      <c r="BR3323">
        <v>63.649830999999999</v>
      </c>
      <c r="BS3323">
        <v>-47.342370000000003</v>
      </c>
      <c r="BT3323">
        <v>36.29242</v>
      </c>
      <c r="BU3323">
        <v>30.046939999999999</v>
      </c>
      <c r="BV3323">
        <v>86.411109999999994</v>
      </c>
      <c r="BW3323">
        <v>152.875</v>
      </c>
      <c r="BX3323">
        <v>141.9333</v>
      </c>
      <c r="BY3323">
        <v>135.905</v>
      </c>
      <c r="BZ3323">
        <v>-12.551069999999999</v>
      </c>
      <c r="CA3323">
        <v>-195.62459999999999</v>
      </c>
      <c r="CB3323">
        <v>-223.25550000000001</v>
      </c>
      <c r="CC3323">
        <v>-230.2123</v>
      </c>
      <c r="CD3323">
        <v>-420.38040000000001</v>
      </c>
      <c r="CE3323">
        <v>-329.83909999999997</v>
      </c>
      <c r="CF3323">
        <v>-382.40960000000001</v>
      </c>
      <c r="CG3323">
        <v>-448.89389999999997</v>
      </c>
      <c r="CH3323">
        <v>-423.6352</v>
      </c>
      <c r="CI3323">
        <v>-527.95180000000005</v>
      </c>
      <c r="CJ3323">
        <v>-384.29059999999998</v>
      </c>
      <c r="CK3323">
        <v>446.27659999999997</v>
      </c>
      <c r="CL3323">
        <v>988.29679999999996</v>
      </c>
      <c r="CM3323">
        <v>56.175539999999998</v>
      </c>
      <c r="CN3323">
        <v>38.866849999999999</v>
      </c>
      <c r="CO3323">
        <v>28.672319999999999</v>
      </c>
      <c r="CP3323">
        <v>207.3997</v>
      </c>
      <c r="CQ3323">
        <v>995.17349999999999</v>
      </c>
      <c r="CR3323">
        <v>391.26799999999997</v>
      </c>
      <c r="CS3323">
        <v>306.34140000000002</v>
      </c>
      <c r="CT3323">
        <v>254.06100000000001</v>
      </c>
      <c r="CU3323">
        <v>362.30509999999998</v>
      </c>
      <c r="CV3323">
        <v>418.89359999999999</v>
      </c>
      <c r="CW3323">
        <v>247.24719999999999</v>
      </c>
      <c r="CX3323">
        <v>209.7063</v>
      </c>
      <c r="CY3323">
        <v>526.16520000000003</v>
      </c>
      <c r="CZ3323">
        <v>697.92899999999997</v>
      </c>
      <c r="DA3323">
        <v>1424.346</v>
      </c>
      <c r="DB3323">
        <v>1611.433</v>
      </c>
      <c r="DC3323">
        <v>1704.0260000000001</v>
      </c>
      <c r="DD3323">
        <v>1968.1289999999999</v>
      </c>
      <c r="DE3323">
        <v>2423.5149999999999</v>
      </c>
      <c r="DF3323">
        <v>2788.6129999999998</v>
      </c>
      <c r="DG3323">
        <v>3064.145</v>
      </c>
      <c r="DH3323">
        <v>2555.6149999999998</v>
      </c>
      <c r="DI3323">
        <v>2597.9180000000001</v>
      </c>
      <c r="DJ3323">
        <v>2533.1759999999999</v>
      </c>
      <c r="DK3323">
        <v>2430.3620000000001</v>
      </c>
      <c r="DL3323">
        <v>2040.9649999999999</v>
      </c>
      <c r="DM3323">
        <v>1230.7139999999999</v>
      </c>
      <c r="DN3323">
        <v>996.33939999999996</v>
      </c>
    </row>
    <row r="3324" spans="1:118" hidden="1" x14ac:dyDescent="0.25">
      <c r="A3324" t="str">
        <f t="shared" si="51"/>
        <v>Industry_Type-4. Retail stores_All Elect_HE20 Average</v>
      </c>
      <c r="B3324" t="s">
        <v>62</v>
      </c>
      <c r="C3324" t="s">
        <v>204</v>
      </c>
      <c r="D3324" t="s">
        <v>61</v>
      </c>
      <c r="E3324" t="s">
        <v>61</v>
      </c>
      <c r="F3324" t="s">
        <v>61</v>
      </c>
      <c r="G3324" t="s">
        <v>33</v>
      </c>
      <c r="H3324" t="s">
        <v>61</v>
      </c>
      <c r="I3324" t="s">
        <v>61</v>
      </c>
      <c r="J3324" t="s">
        <v>61</v>
      </c>
      <c r="K3324" t="s">
        <v>190</v>
      </c>
      <c r="M3324">
        <v>20</v>
      </c>
      <c r="N3324">
        <v>20</v>
      </c>
      <c r="O3324" t="s">
        <v>325</v>
      </c>
      <c r="P3324">
        <v>297.53845209999997</v>
      </c>
      <c r="Q3324">
        <v>289.76920000000001</v>
      </c>
      <c r="R3324">
        <v>1</v>
      </c>
      <c r="S3324">
        <v>0</v>
      </c>
      <c r="T3324">
        <v>0</v>
      </c>
      <c r="U3324">
        <v>1</v>
      </c>
      <c r="V3324">
        <v>1</v>
      </c>
      <c r="W3324">
        <v>5270.9978000000001</v>
      </c>
      <c r="X3324">
        <v>5277.2015000000001</v>
      </c>
      <c r="Y3324">
        <v>5227.9075000000003</v>
      </c>
      <c r="Z3324">
        <v>5217.3471</v>
      </c>
      <c r="AA3324">
        <v>5495.8581000000004</v>
      </c>
      <c r="AB3324">
        <v>6022.6792999999998</v>
      </c>
      <c r="AC3324">
        <v>7038.8597</v>
      </c>
      <c r="AD3324">
        <v>9121.9416999999994</v>
      </c>
      <c r="AE3324">
        <v>11238.709000000001</v>
      </c>
      <c r="AF3324">
        <v>12458.284</v>
      </c>
      <c r="AG3324">
        <v>13378.392</v>
      </c>
      <c r="AH3324">
        <v>15224.316999999999</v>
      </c>
      <c r="AI3324">
        <v>16060</v>
      </c>
      <c r="AJ3324">
        <v>16635.772000000001</v>
      </c>
      <c r="AK3324">
        <v>17164.52</v>
      </c>
      <c r="AL3324">
        <v>17524.304</v>
      </c>
      <c r="AM3324">
        <v>17935.906999999999</v>
      </c>
      <c r="AN3324">
        <v>18099.062000000002</v>
      </c>
      <c r="AO3324">
        <v>16915.172999999999</v>
      </c>
      <c r="AP3324">
        <v>14975.644</v>
      </c>
      <c r="AQ3324">
        <v>13692.014999999999</v>
      </c>
      <c r="AR3324">
        <v>9369.2677999999996</v>
      </c>
      <c r="AS3324">
        <v>6628.4116000000004</v>
      </c>
      <c r="AT3324">
        <v>5611.4826999999996</v>
      </c>
      <c r="AU3324">
        <v>69.419714999999997</v>
      </c>
      <c r="AV3324">
        <v>68.126878000000005</v>
      </c>
      <c r="AW3324">
        <v>66.854268000000005</v>
      </c>
      <c r="AX3324">
        <v>65.832632000000004</v>
      </c>
      <c r="AY3324">
        <v>64.948066999999995</v>
      </c>
      <c r="AZ3324">
        <v>64.229024999999993</v>
      </c>
      <c r="BA3324">
        <v>63.766753999999999</v>
      </c>
      <c r="BB3324">
        <v>65.203660999999997</v>
      </c>
      <c r="BC3324">
        <v>68.311841000000001</v>
      </c>
      <c r="BD3324">
        <v>72.354972000000004</v>
      </c>
      <c r="BE3324">
        <v>76.723021000000003</v>
      </c>
      <c r="BF3324">
        <v>81.031497999999999</v>
      </c>
      <c r="BG3324">
        <v>84.670227999999994</v>
      </c>
      <c r="BH3324">
        <v>87.312770999999998</v>
      </c>
      <c r="BI3324">
        <v>89.107243999999994</v>
      </c>
      <c r="BJ3324">
        <v>90.010029000000003</v>
      </c>
      <c r="BK3324">
        <v>89.832094999999995</v>
      </c>
      <c r="BL3324">
        <v>88.722352000000001</v>
      </c>
      <c r="BM3324">
        <v>86.429914999999994</v>
      </c>
      <c r="BN3324">
        <v>83.181219999999996</v>
      </c>
      <c r="BO3324">
        <v>79.099677999999997</v>
      </c>
      <c r="BP3324">
        <v>75.338575000000006</v>
      </c>
      <c r="BQ3324">
        <v>72.806128000000001</v>
      </c>
      <c r="BR3324">
        <v>71.007161999999994</v>
      </c>
      <c r="BS3324">
        <v>-27.275099999999998</v>
      </c>
      <c r="BT3324">
        <v>14.751519999999999</v>
      </c>
      <c r="BU3324">
        <v>4.4004640000000004</v>
      </c>
      <c r="BV3324">
        <v>31.28079</v>
      </c>
      <c r="BW3324">
        <v>62.703130000000002</v>
      </c>
      <c r="BX3324">
        <v>104.1512</v>
      </c>
      <c r="BY3324">
        <v>123.5487</v>
      </c>
      <c r="BZ3324">
        <v>5.6581619999999999</v>
      </c>
      <c r="CA3324">
        <v>-169.5949</v>
      </c>
      <c r="CB3324">
        <v>-163.74539999999999</v>
      </c>
      <c r="CC3324">
        <v>-39.858240000000002</v>
      </c>
      <c r="CD3324">
        <v>-168.6687</v>
      </c>
      <c r="CE3324">
        <v>-188.56639999999999</v>
      </c>
      <c r="CF3324">
        <v>-234.56110000000001</v>
      </c>
      <c r="CG3324">
        <v>-267.64319999999998</v>
      </c>
      <c r="CH3324">
        <v>-266.89940000000001</v>
      </c>
      <c r="CI3324">
        <v>-445.06900000000002</v>
      </c>
      <c r="CJ3324">
        <v>-433.7611</v>
      </c>
      <c r="CK3324">
        <v>638.93110000000001</v>
      </c>
      <c r="CL3324">
        <v>1429.537</v>
      </c>
      <c r="CM3324">
        <v>-56.216999999999999</v>
      </c>
      <c r="CN3324">
        <v>-84.292619999999999</v>
      </c>
      <c r="CO3324">
        <v>-178.70320000000001</v>
      </c>
      <c r="CP3324">
        <v>-161.84800000000001</v>
      </c>
      <c r="CQ3324">
        <v>180.72669999999999</v>
      </c>
      <c r="CR3324">
        <v>142.89940000000001</v>
      </c>
      <c r="CS3324">
        <v>140.36789999999999</v>
      </c>
      <c r="CT3324">
        <v>116.58580000000001</v>
      </c>
      <c r="CU3324">
        <v>192.11529999999999</v>
      </c>
      <c r="CV3324">
        <v>273.63560000000001</v>
      </c>
      <c r="CW3324">
        <v>265.99950000000001</v>
      </c>
      <c r="CX3324">
        <v>250.45660000000001</v>
      </c>
      <c r="CY3324">
        <v>447.17180000000002</v>
      </c>
      <c r="CZ3324">
        <v>349.52620000000002</v>
      </c>
      <c r="DA3324">
        <v>633.28250000000003</v>
      </c>
      <c r="DB3324">
        <v>509.97239999999999</v>
      </c>
      <c r="DC3324">
        <v>521.59950000000003</v>
      </c>
      <c r="DD3324">
        <v>504.83600000000001</v>
      </c>
      <c r="DE3324">
        <v>532.16070000000002</v>
      </c>
      <c r="DF3324">
        <v>577.66610000000003</v>
      </c>
      <c r="DG3324">
        <v>613.93359999999996</v>
      </c>
      <c r="DH3324">
        <v>702.84429999999998</v>
      </c>
      <c r="DI3324">
        <v>807.03920000000005</v>
      </c>
      <c r="DJ3324">
        <v>892.38469999999995</v>
      </c>
      <c r="DK3324">
        <v>1084.604</v>
      </c>
      <c r="DL3324">
        <v>917.19870000000003</v>
      </c>
      <c r="DM3324">
        <v>337.21460000000002</v>
      </c>
      <c r="DN3324">
        <v>176.5675</v>
      </c>
    </row>
    <row r="3325" spans="1:118" hidden="1" x14ac:dyDescent="0.25">
      <c r="A3325" t="str">
        <f t="shared" si="51"/>
        <v>Size_Grp-200 kW and above_All Elect_HE20 Average</v>
      </c>
      <c r="B3325" t="s">
        <v>62</v>
      </c>
      <c r="C3325" t="s">
        <v>207</v>
      </c>
      <c r="D3325" t="s">
        <v>61</v>
      </c>
      <c r="E3325" t="s">
        <v>61</v>
      </c>
      <c r="F3325" t="s">
        <v>61</v>
      </c>
      <c r="G3325" t="s">
        <v>61</v>
      </c>
      <c r="H3325" t="s">
        <v>61</v>
      </c>
      <c r="I3325" t="s">
        <v>61</v>
      </c>
      <c r="J3325" t="s">
        <v>102</v>
      </c>
      <c r="K3325" t="s">
        <v>190</v>
      </c>
      <c r="M3325">
        <v>20</v>
      </c>
      <c r="N3325">
        <v>20</v>
      </c>
      <c r="O3325" t="s">
        <v>325</v>
      </c>
      <c r="P3325">
        <v>53.526317599999999</v>
      </c>
      <c r="Q3325">
        <v>53.421050000000001</v>
      </c>
      <c r="R3325">
        <v>1</v>
      </c>
      <c r="S3325">
        <v>1</v>
      </c>
      <c r="T3325">
        <v>0</v>
      </c>
      <c r="U3325">
        <v>0</v>
      </c>
      <c r="V3325">
        <v>1</v>
      </c>
      <c r="W3325">
        <v>12372.192999999999</v>
      </c>
      <c r="X3325">
        <v>11948.790999999999</v>
      </c>
      <c r="Y3325">
        <v>11751.927</v>
      </c>
      <c r="Z3325">
        <v>11709.029</v>
      </c>
      <c r="AA3325">
        <v>11750.295</v>
      </c>
      <c r="AB3325">
        <v>12117.207</v>
      </c>
      <c r="AC3325">
        <v>12962.857</v>
      </c>
      <c r="AD3325">
        <v>13540.594999999999</v>
      </c>
      <c r="AE3325">
        <v>13825.37</v>
      </c>
      <c r="AF3325">
        <v>13748.152</v>
      </c>
      <c r="AG3325">
        <v>14147.098</v>
      </c>
      <c r="AH3325">
        <v>15187.434999999999</v>
      </c>
      <c r="AI3325">
        <v>15401.377</v>
      </c>
      <c r="AJ3325">
        <v>15505.212</v>
      </c>
      <c r="AK3325">
        <v>15725.222</v>
      </c>
      <c r="AL3325">
        <v>15783.754000000001</v>
      </c>
      <c r="AM3325">
        <v>15962.101000000001</v>
      </c>
      <c r="AN3325">
        <v>15251.825000000001</v>
      </c>
      <c r="AO3325">
        <v>10964.581</v>
      </c>
      <c r="AP3325">
        <v>8840.0751999999993</v>
      </c>
      <c r="AQ3325">
        <v>11898.511</v>
      </c>
      <c r="AR3325">
        <v>12716.812</v>
      </c>
      <c r="AS3325">
        <v>12676.184999999999</v>
      </c>
      <c r="AT3325">
        <v>12119.464</v>
      </c>
      <c r="AU3325">
        <v>73.919704999999993</v>
      </c>
      <c r="AV3325">
        <v>71.971729999999994</v>
      </c>
      <c r="AW3325">
        <v>70.551349000000002</v>
      </c>
      <c r="AX3325">
        <v>69.075665999999998</v>
      </c>
      <c r="AY3325">
        <v>68.111267999999995</v>
      </c>
      <c r="AZ3325">
        <v>66.766281000000006</v>
      </c>
      <c r="BA3325">
        <v>66.200485</v>
      </c>
      <c r="BB3325">
        <v>66.541905</v>
      </c>
      <c r="BC3325">
        <v>68.404719</v>
      </c>
      <c r="BD3325">
        <v>72.498012000000003</v>
      </c>
      <c r="BE3325">
        <v>77.104595000000003</v>
      </c>
      <c r="BF3325">
        <v>81.349074000000002</v>
      </c>
      <c r="BG3325">
        <v>85.098163</v>
      </c>
      <c r="BH3325">
        <v>88.294706000000005</v>
      </c>
      <c r="BI3325">
        <v>91.119587999999993</v>
      </c>
      <c r="BJ3325">
        <v>92.857009000000005</v>
      </c>
      <c r="BK3325">
        <v>93.584963000000002</v>
      </c>
      <c r="BL3325">
        <v>92.709282000000002</v>
      </c>
      <c r="BM3325">
        <v>90.942297999999994</v>
      </c>
      <c r="BN3325">
        <v>87.877412000000007</v>
      </c>
      <c r="BO3325">
        <v>84.067786999999996</v>
      </c>
      <c r="BP3325">
        <v>80.944630000000004</v>
      </c>
      <c r="BQ3325">
        <v>78.134173000000004</v>
      </c>
      <c r="BR3325">
        <v>75.440573999999998</v>
      </c>
      <c r="BS3325">
        <v>-506.42009999999999</v>
      </c>
      <c r="BT3325">
        <v>49.255139999999997</v>
      </c>
      <c r="BU3325">
        <v>4.3649550000000001</v>
      </c>
      <c r="BV3325">
        <v>-49.062480000000001</v>
      </c>
      <c r="BW3325">
        <v>-33.772559999999999</v>
      </c>
      <c r="BX3325">
        <v>51.85013</v>
      </c>
      <c r="BY3325">
        <v>15.20049</v>
      </c>
      <c r="BZ3325">
        <v>18.8218</v>
      </c>
      <c r="CA3325">
        <v>-93.850740000000002</v>
      </c>
      <c r="CB3325">
        <v>-23.24765</v>
      </c>
      <c r="CC3325">
        <v>117.4547</v>
      </c>
      <c r="CD3325">
        <v>-30.66638</v>
      </c>
      <c r="CE3325">
        <v>-32.376809999999999</v>
      </c>
      <c r="CF3325">
        <v>-2.7509450000000002</v>
      </c>
      <c r="CG3325">
        <v>-154.69120000000001</v>
      </c>
      <c r="CH3325">
        <v>-163.30459999999999</v>
      </c>
      <c r="CI3325">
        <v>-122.2826</v>
      </c>
      <c r="CJ3325">
        <v>1056.0930000000001</v>
      </c>
      <c r="CK3325">
        <v>5746.26</v>
      </c>
      <c r="CL3325">
        <v>7578.0950000000003</v>
      </c>
      <c r="CM3325">
        <v>3202.6019999999999</v>
      </c>
      <c r="CN3325">
        <v>1120.8579999999999</v>
      </c>
      <c r="CO3325">
        <v>434.6078</v>
      </c>
      <c r="CP3325">
        <v>468.31779999999998</v>
      </c>
      <c r="CQ3325">
        <v>11684.61</v>
      </c>
      <c r="CR3325">
        <v>4690.424</v>
      </c>
      <c r="CS3325">
        <v>4911.2790000000005</v>
      </c>
      <c r="CT3325">
        <v>4412.0680000000002</v>
      </c>
      <c r="CU3325">
        <v>3647.357</v>
      </c>
      <c r="CV3325">
        <v>2856.268</v>
      </c>
      <c r="CW3325">
        <v>1913.46</v>
      </c>
      <c r="CX3325">
        <v>1707.671</v>
      </c>
      <c r="CY3325">
        <v>3280.895</v>
      </c>
      <c r="CZ3325">
        <v>3850.1419999999998</v>
      </c>
      <c r="DA3325">
        <v>4944.0280000000002</v>
      </c>
      <c r="DB3325">
        <v>5357.9210000000003</v>
      </c>
      <c r="DC3325">
        <v>6269.9589999999998</v>
      </c>
      <c r="DD3325">
        <v>6687.018</v>
      </c>
      <c r="DE3325">
        <v>7567.6570000000002</v>
      </c>
      <c r="DF3325">
        <v>8141.49</v>
      </c>
      <c r="DG3325">
        <v>8550.0040000000008</v>
      </c>
      <c r="DH3325">
        <v>9775.5490000000009</v>
      </c>
      <c r="DI3325">
        <v>9516.5049999999992</v>
      </c>
      <c r="DJ3325">
        <v>9413.9830000000002</v>
      </c>
      <c r="DK3325">
        <v>9694.6759999999995</v>
      </c>
      <c r="DL3325">
        <v>9944.4689999999991</v>
      </c>
      <c r="DM3325">
        <v>9945.223</v>
      </c>
      <c r="DN3325">
        <v>9918.7980000000007</v>
      </c>
    </row>
    <row r="3326" spans="1:118" hidden="1" x14ac:dyDescent="0.25">
      <c r="A3326" t="str">
        <f t="shared" si="51"/>
        <v>sublap_id-SLAP_PGSI_All Elect_HE20 Average</v>
      </c>
      <c r="B3326" t="s">
        <v>62</v>
      </c>
      <c r="C3326" t="s">
        <v>277</v>
      </c>
      <c r="D3326" t="s">
        <v>61</v>
      </c>
      <c r="E3326" t="s">
        <v>278</v>
      </c>
      <c r="F3326" t="s">
        <v>61</v>
      </c>
      <c r="G3326" t="s">
        <v>61</v>
      </c>
      <c r="H3326" t="s">
        <v>61</v>
      </c>
      <c r="I3326" t="s">
        <v>61</v>
      </c>
      <c r="J3326" t="s">
        <v>61</v>
      </c>
      <c r="K3326" t="s">
        <v>190</v>
      </c>
      <c r="M3326">
        <v>20</v>
      </c>
      <c r="N3326">
        <v>20</v>
      </c>
      <c r="O3326" t="s">
        <v>325</v>
      </c>
      <c r="P3326">
        <v>24.666666029999998</v>
      </c>
      <c r="Q3326">
        <v>24.66667</v>
      </c>
      <c r="R3326">
        <v>1</v>
      </c>
      <c r="S3326">
        <v>1</v>
      </c>
      <c r="T3326">
        <v>0</v>
      </c>
      <c r="U3326">
        <v>1</v>
      </c>
      <c r="V3326">
        <v>1</v>
      </c>
      <c r="W3326">
        <v>764.20654999999999</v>
      </c>
      <c r="X3326">
        <v>722.70077000000003</v>
      </c>
      <c r="Y3326">
        <v>707.26432</v>
      </c>
      <c r="Z3326">
        <v>692.47442999999998</v>
      </c>
      <c r="AA3326">
        <v>670.35733000000005</v>
      </c>
      <c r="AB3326">
        <v>692.62120000000004</v>
      </c>
      <c r="AC3326">
        <v>724.43721000000005</v>
      </c>
      <c r="AD3326">
        <v>794.56889000000001</v>
      </c>
      <c r="AE3326">
        <v>936.60017000000005</v>
      </c>
      <c r="AF3326">
        <v>986.36040000000003</v>
      </c>
      <c r="AG3326">
        <v>1023.5157</v>
      </c>
      <c r="AH3326">
        <v>1039.4133999999999</v>
      </c>
      <c r="AI3326">
        <v>1094.8105</v>
      </c>
      <c r="AJ3326">
        <v>1128.0815</v>
      </c>
      <c r="AK3326">
        <v>1158.287</v>
      </c>
      <c r="AL3326">
        <v>1175.7336</v>
      </c>
      <c r="AM3326">
        <v>1166.6357</v>
      </c>
      <c r="AN3326">
        <v>1150.2248</v>
      </c>
      <c r="AO3326">
        <v>1111.3661999999999</v>
      </c>
      <c r="AP3326">
        <v>1095.3768</v>
      </c>
      <c r="AQ3326">
        <v>1094.4898000000001</v>
      </c>
      <c r="AR3326">
        <v>965.11914999999999</v>
      </c>
      <c r="AS3326">
        <v>863.57754999999997</v>
      </c>
      <c r="AT3326">
        <v>783.2758</v>
      </c>
      <c r="AU3326">
        <v>68.250664999999998</v>
      </c>
      <c r="AV3326">
        <v>65.810648</v>
      </c>
      <c r="AW3326">
        <v>64.404296000000002</v>
      </c>
      <c r="AX3326">
        <v>63.455329999999996</v>
      </c>
      <c r="AY3326">
        <v>62.661211999999999</v>
      </c>
      <c r="AZ3326">
        <v>61.612958999999996</v>
      </c>
      <c r="BA3326">
        <v>60.690766000000004</v>
      </c>
      <c r="BB3326">
        <v>61.922477999999998</v>
      </c>
      <c r="BC3326">
        <v>65.127142000000006</v>
      </c>
      <c r="BD3326">
        <v>70.479477000000003</v>
      </c>
      <c r="BE3326">
        <v>75.183499999999995</v>
      </c>
      <c r="BF3326">
        <v>79.003523000000001</v>
      </c>
      <c r="BG3326">
        <v>82.401568999999995</v>
      </c>
      <c r="BH3326">
        <v>85.322667999999993</v>
      </c>
      <c r="BI3326">
        <v>87.900440000000003</v>
      </c>
      <c r="BJ3326">
        <v>89.608407999999997</v>
      </c>
      <c r="BK3326">
        <v>90.754236000000006</v>
      </c>
      <c r="BL3326">
        <v>90.452787000000001</v>
      </c>
      <c r="BM3326">
        <v>88.786179000000004</v>
      </c>
      <c r="BN3326">
        <v>85.765311999999994</v>
      </c>
      <c r="BO3326">
        <v>80.846072000000007</v>
      </c>
      <c r="BP3326">
        <v>76.046606999999995</v>
      </c>
      <c r="BQ3326">
        <v>72.849256999999994</v>
      </c>
      <c r="BR3326">
        <v>70.735865000000004</v>
      </c>
      <c r="BS3326">
        <v>-34.4071</v>
      </c>
      <c r="BT3326">
        <v>-1.7314929999999999</v>
      </c>
      <c r="BU3326">
        <v>-7.7057710000000004</v>
      </c>
      <c r="BV3326">
        <v>-18.214230000000001</v>
      </c>
      <c r="BW3326">
        <v>-16.009789999999999</v>
      </c>
      <c r="BX3326">
        <v>-15.92417</v>
      </c>
      <c r="BY3326">
        <v>4.8167210000000003</v>
      </c>
      <c r="BZ3326">
        <v>20.293330000000001</v>
      </c>
      <c r="CA3326">
        <v>3.9751910000000001</v>
      </c>
      <c r="CB3326">
        <v>2.7533970000000001</v>
      </c>
      <c r="CC3326">
        <v>2.9788250000000001</v>
      </c>
      <c r="CD3326">
        <v>17.62387</v>
      </c>
      <c r="CE3326">
        <v>1.265609</v>
      </c>
      <c r="CF3326">
        <v>-3.8783940000000001</v>
      </c>
      <c r="CG3326">
        <v>-6.4255589999999998</v>
      </c>
      <c r="CH3326">
        <v>-7.4183849999999998</v>
      </c>
      <c r="CI3326">
        <v>18.99166</v>
      </c>
      <c r="CJ3326">
        <v>37.082090000000001</v>
      </c>
      <c r="CK3326">
        <v>121.7159</v>
      </c>
      <c r="CL3326">
        <v>122.2925</v>
      </c>
      <c r="CM3326">
        <v>-5.931108</v>
      </c>
      <c r="CN3326">
        <v>-6.4620410000000001</v>
      </c>
      <c r="CO3326">
        <v>-26.671389999999999</v>
      </c>
      <c r="CP3326">
        <v>-28.154540000000001</v>
      </c>
      <c r="CQ3326">
        <v>26.662430000000001</v>
      </c>
      <c r="CR3326">
        <v>24.320989999999998</v>
      </c>
      <c r="CS3326">
        <v>33.189459999999997</v>
      </c>
      <c r="CT3326">
        <v>20.441330000000001</v>
      </c>
      <c r="CU3326">
        <v>15.938829999999999</v>
      </c>
      <c r="CV3326">
        <v>10.41108</v>
      </c>
      <c r="CW3326">
        <v>10.046189999999999</v>
      </c>
      <c r="CX3326">
        <v>12.31761</v>
      </c>
      <c r="CY3326">
        <v>17.600010000000001</v>
      </c>
      <c r="CZ3326">
        <v>27.70626</v>
      </c>
      <c r="DA3326">
        <v>44.215400000000002</v>
      </c>
      <c r="DB3326">
        <v>24.286570000000001</v>
      </c>
      <c r="DC3326">
        <v>13.269780000000001</v>
      </c>
      <c r="DD3326">
        <v>19.633610000000001</v>
      </c>
      <c r="DE3326">
        <v>15.911020000000001</v>
      </c>
      <c r="DF3326">
        <v>19.883959999999998</v>
      </c>
      <c r="DG3326">
        <v>29.762640000000001</v>
      </c>
      <c r="DH3326">
        <v>38.825499999999998</v>
      </c>
      <c r="DI3326">
        <v>77.310590000000005</v>
      </c>
      <c r="DJ3326">
        <v>46.194659999999999</v>
      </c>
      <c r="DK3326">
        <v>45.793439999999997</v>
      </c>
      <c r="DL3326">
        <v>37.613639999999997</v>
      </c>
      <c r="DM3326">
        <v>25.579560000000001</v>
      </c>
      <c r="DN3326">
        <v>23.611149999999999</v>
      </c>
    </row>
    <row r="3327" spans="1:118" hidden="1" x14ac:dyDescent="0.25">
      <c r="A3327" t="str">
        <f t="shared" si="51"/>
        <v>LCA-Northern Coast_All Elect_HE20 Average</v>
      </c>
      <c r="B3327" t="s">
        <v>62</v>
      </c>
      <c r="C3327" t="s">
        <v>222</v>
      </c>
      <c r="D3327" t="s">
        <v>104</v>
      </c>
      <c r="E3327" t="s">
        <v>61</v>
      </c>
      <c r="F3327" t="s">
        <v>61</v>
      </c>
      <c r="G3327" t="s">
        <v>61</v>
      </c>
      <c r="H3327" t="s">
        <v>61</v>
      </c>
      <c r="I3327" t="s">
        <v>61</v>
      </c>
      <c r="J3327" t="s">
        <v>61</v>
      </c>
      <c r="K3327" t="s">
        <v>190</v>
      </c>
      <c r="M3327">
        <v>20</v>
      </c>
      <c r="N3327">
        <v>20</v>
      </c>
      <c r="O3327" t="s">
        <v>325</v>
      </c>
      <c r="P3327" s="24">
        <v>31</v>
      </c>
      <c r="Q3327">
        <v>31</v>
      </c>
      <c r="R3327">
        <v>1</v>
      </c>
      <c r="S3327">
        <v>0</v>
      </c>
      <c r="T3327">
        <v>0</v>
      </c>
      <c r="U3327">
        <v>0</v>
      </c>
      <c r="V3327">
        <v>0</v>
      </c>
      <c r="W3327">
        <v>1656.6591000000001</v>
      </c>
      <c r="X3327">
        <v>1756.2979</v>
      </c>
      <c r="Y3327">
        <v>1689.4280000000001</v>
      </c>
      <c r="Z3327">
        <v>1660.6143999999999</v>
      </c>
      <c r="AA3327">
        <v>1637.78</v>
      </c>
      <c r="AB3327">
        <v>1702.4422</v>
      </c>
      <c r="AC3327">
        <v>2066.6930000000002</v>
      </c>
      <c r="AD3327">
        <v>2385.4841000000001</v>
      </c>
      <c r="AE3327">
        <v>2628.9625999999998</v>
      </c>
      <c r="AF3327">
        <v>2777.2986000000001</v>
      </c>
      <c r="AG3327">
        <v>2977.1246000000001</v>
      </c>
      <c r="AH3327">
        <v>3327.7615000000001</v>
      </c>
      <c r="AI3327">
        <v>3524.7069999999999</v>
      </c>
      <c r="AJ3327">
        <v>3587.9582</v>
      </c>
      <c r="AK3327">
        <v>3675.4717000000001</v>
      </c>
      <c r="AL3327">
        <v>3603.5412000000001</v>
      </c>
      <c r="AM3327">
        <v>3619.9919</v>
      </c>
      <c r="AN3327">
        <v>3686.1941000000002</v>
      </c>
      <c r="AO3327">
        <v>3104.7977000000001</v>
      </c>
      <c r="AP3327">
        <v>2242.4272000000001</v>
      </c>
      <c r="AQ3327">
        <v>2495.3982999999998</v>
      </c>
      <c r="AR3327">
        <v>2202.2583</v>
      </c>
      <c r="AS3327">
        <v>2012.9385</v>
      </c>
      <c r="AT3327">
        <v>1843.3557000000001</v>
      </c>
      <c r="AU3327">
        <v>60.748815999999998</v>
      </c>
      <c r="AV3327">
        <v>60.276164999999999</v>
      </c>
      <c r="AW3327">
        <v>59.425057000000002</v>
      </c>
      <c r="AX3327">
        <v>58.699109</v>
      </c>
      <c r="AY3327">
        <v>57.981614</v>
      </c>
      <c r="AZ3327">
        <v>57.523477999999997</v>
      </c>
      <c r="BA3327">
        <v>57.124039000000003</v>
      </c>
      <c r="BB3327">
        <v>58.852558999999999</v>
      </c>
      <c r="BC3327">
        <v>62.438578999999997</v>
      </c>
      <c r="BD3327">
        <v>67.126508999999999</v>
      </c>
      <c r="BE3327">
        <v>71.996358999999998</v>
      </c>
      <c r="BF3327">
        <v>77.851896999999994</v>
      </c>
      <c r="BG3327">
        <v>82.755589999999998</v>
      </c>
      <c r="BH3327">
        <v>86.186605999999998</v>
      </c>
      <c r="BI3327">
        <v>87.994551000000001</v>
      </c>
      <c r="BJ3327">
        <v>88.366106000000002</v>
      </c>
      <c r="BK3327">
        <v>87.252075000000005</v>
      </c>
      <c r="BL3327">
        <v>84.748714000000007</v>
      </c>
      <c r="BM3327">
        <v>81.033103999999994</v>
      </c>
      <c r="BN3327">
        <v>76.729157000000001</v>
      </c>
      <c r="BO3327">
        <v>71.222408999999999</v>
      </c>
      <c r="BP3327">
        <v>66.087750999999997</v>
      </c>
      <c r="BQ3327">
        <v>63.124777000000002</v>
      </c>
      <c r="BR3327">
        <v>61.470180999999997</v>
      </c>
      <c r="BS3327">
        <v>13.29665</v>
      </c>
      <c r="BT3327">
        <v>-88.111289999999997</v>
      </c>
      <c r="BU3327">
        <v>-125.0605</v>
      </c>
      <c r="BV3327">
        <v>-144.1489</v>
      </c>
      <c r="BW3327">
        <v>-82.818790000000007</v>
      </c>
      <c r="BX3327">
        <v>55.129350000000002</v>
      </c>
      <c r="BY3327">
        <v>51.274180000000001</v>
      </c>
      <c r="BZ3327">
        <v>16.290970000000002</v>
      </c>
      <c r="CA3327">
        <v>-48.741079999999997</v>
      </c>
      <c r="CB3327">
        <v>-37.250819999999997</v>
      </c>
      <c r="CC3327">
        <v>-37.863190000000003</v>
      </c>
      <c r="CD3327">
        <v>-0.95466669999999998</v>
      </c>
      <c r="CE3327">
        <v>-17.01174</v>
      </c>
      <c r="CF3327">
        <v>-1.478156</v>
      </c>
      <c r="CG3327">
        <v>-27.1877</v>
      </c>
      <c r="CH3327">
        <v>12.752179999999999</v>
      </c>
      <c r="CI3327">
        <v>-62.93967</v>
      </c>
      <c r="CJ3327">
        <v>-40.589950000000002</v>
      </c>
      <c r="CK3327">
        <v>451.44040000000001</v>
      </c>
      <c r="CL3327">
        <v>1032.1410000000001</v>
      </c>
      <c r="CM3327">
        <v>234.6549</v>
      </c>
      <c r="CN3327">
        <v>15.27284</v>
      </c>
      <c r="CO3327">
        <v>-42.134659999999997</v>
      </c>
      <c r="CP3327">
        <v>34.412120000000002</v>
      </c>
      <c r="CQ3327">
        <v>759.74630000000002</v>
      </c>
      <c r="CR3327">
        <v>303.88060000000002</v>
      </c>
      <c r="CS3327">
        <v>452.0308</v>
      </c>
      <c r="CT3327">
        <v>480.79660000000001</v>
      </c>
      <c r="CU3327">
        <v>218.7533</v>
      </c>
      <c r="CV3327">
        <v>103.76690000000001</v>
      </c>
      <c r="CW3327">
        <v>95.942999999999998</v>
      </c>
      <c r="CX3327">
        <v>89.696799999999996</v>
      </c>
      <c r="CY3327">
        <v>203.892</v>
      </c>
      <c r="CZ3327">
        <v>159.01580000000001</v>
      </c>
      <c r="DA3327">
        <v>242.4342</v>
      </c>
      <c r="DB3327">
        <v>251.7963</v>
      </c>
      <c r="DC3327">
        <v>307.35649999999998</v>
      </c>
      <c r="DD3327">
        <v>279.5856</v>
      </c>
      <c r="DE3327">
        <v>297.56880000000001</v>
      </c>
      <c r="DF3327">
        <v>311.76490000000001</v>
      </c>
      <c r="DG3327">
        <v>306.92930000000001</v>
      </c>
      <c r="DH3327">
        <v>425.99029999999999</v>
      </c>
      <c r="DI3327">
        <v>421.68560000000002</v>
      </c>
      <c r="DJ3327">
        <v>461.97379999999998</v>
      </c>
      <c r="DK3327">
        <v>524.95230000000004</v>
      </c>
      <c r="DL3327">
        <v>303.0856</v>
      </c>
      <c r="DM3327">
        <v>201.79060000000001</v>
      </c>
      <c r="DN3327">
        <v>147.8135</v>
      </c>
    </row>
    <row r="3328" spans="1:118" hidden="1" x14ac:dyDescent="0.25">
      <c r="A3328" t="str">
        <f t="shared" si="51"/>
        <v>Industry_Type-2. Manufacturing_All Elect_HE20 Average</v>
      </c>
      <c r="B3328" t="s">
        <v>62</v>
      </c>
      <c r="C3328" t="s">
        <v>218</v>
      </c>
      <c r="D3328" t="s">
        <v>61</v>
      </c>
      <c r="E3328" t="s">
        <v>61</v>
      </c>
      <c r="F3328" t="s">
        <v>61</v>
      </c>
      <c r="G3328" t="s">
        <v>38</v>
      </c>
      <c r="H3328" t="s">
        <v>61</v>
      </c>
      <c r="I3328" t="s">
        <v>61</v>
      </c>
      <c r="J3328" t="s">
        <v>61</v>
      </c>
      <c r="K3328" t="s">
        <v>190</v>
      </c>
      <c r="M3328">
        <v>20</v>
      </c>
      <c r="N3328">
        <v>20</v>
      </c>
      <c r="O3328" t="s">
        <v>325</v>
      </c>
      <c r="P3328">
        <v>4</v>
      </c>
      <c r="Q3328">
        <v>4</v>
      </c>
      <c r="R3328">
        <v>1</v>
      </c>
      <c r="S3328">
        <v>0</v>
      </c>
      <c r="T3328">
        <v>1</v>
      </c>
      <c r="U3328">
        <v>0</v>
      </c>
      <c r="V3328">
        <v>1</v>
      </c>
      <c r="W3328">
        <v>4931.7074000000002</v>
      </c>
      <c r="X3328">
        <v>5046.8678</v>
      </c>
      <c r="Y3328">
        <v>4967.9557000000004</v>
      </c>
      <c r="Z3328">
        <v>4928.3343000000004</v>
      </c>
      <c r="AA3328">
        <v>4900.9431000000004</v>
      </c>
      <c r="AB3328">
        <v>4948.2761</v>
      </c>
      <c r="AC3328">
        <v>5110.4942000000001</v>
      </c>
      <c r="AD3328">
        <v>5026.0306</v>
      </c>
      <c r="AE3328">
        <v>4952.9049000000005</v>
      </c>
      <c r="AF3328">
        <v>4968.8041999999996</v>
      </c>
      <c r="AG3328">
        <v>4965.5919999999996</v>
      </c>
      <c r="AH3328">
        <v>4939.1535999999996</v>
      </c>
      <c r="AI3328">
        <v>4990.1067999999996</v>
      </c>
      <c r="AJ3328">
        <v>4827.9096</v>
      </c>
      <c r="AK3328">
        <v>4771.0847000000003</v>
      </c>
      <c r="AL3328">
        <v>4728.9380000000001</v>
      </c>
      <c r="AM3328">
        <v>4731.5415999999996</v>
      </c>
      <c r="AN3328">
        <v>4642.0519999999997</v>
      </c>
      <c r="AO3328">
        <v>3918.7638000000002</v>
      </c>
      <c r="AP3328">
        <v>2993.9911999999999</v>
      </c>
      <c r="AQ3328">
        <v>4361.9346999999998</v>
      </c>
      <c r="AR3328">
        <v>5105.3923000000004</v>
      </c>
      <c r="AS3328">
        <v>5095.6767</v>
      </c>
      <c r="AT3328">
        <v>4853.9817999999996</v>
      </c>
      <c r="AU3328">
        <v>61.962499999999999</v>
      </c>
      <c r="AV3328">
        <v>61.258333</v>
      </c>
      <c r="AW3328">
        <v>60.429167</v>
      </c>
      <c r="AX3328">
        <v>59.845832999999999</v>
      </c>
      <c r="AY3328">
        <v>59.125</v>
      </c>
      <c r="AZ3328">
        <v>58.633333</v>
      </c>
      <c r="BA3328">
        <v>58.208333000000003</v>
      </c>
      <c r="BB3328">
        <v>59.570833</v>
      </c>
      <c r="BC3328">
        <v>62.424999999999997</v>
      </c>
      <c r="BD3328">
        <v>66.704166999999998</v>
      </c>
      <c r="BE3328">
        <v>71.55</v>
      </c>
      <c r="BF3328">
        <v>77.229167000000004</v>
      </c>
      <c r="BG3328">
        <v>82.575000000000003</v>
      </c>
      <c r="BH3328">
        <v>86.541667000000004</v>
      </c>
      <c r="BI3328">
        <v>88.174999999999997</v>
      </c>
      <c r="BJ3328">
        <v>87.841667000000001</v>
      </c>
      <c r="BK3328">
        <v>86.783332999999999</v>
      </c>
      <c r="BL3328">
        <v>84.229167000000004</v>
      </c>
      <c r="BM3328">
        <v>80.708332999999996</v>
      </c>
      <c r="BN3328">
        <v>76.587500000000006</v>
      </c>
      <c r="BO3328">
        <v>71.5625</v>
      </c>
      <c r="BP3328">
        <v>66.708332999999996</v>
      </c>
      <c r="BQ3328">
        <v>64.112499999999997</v>
      </c>
      <c r="BR3328">
        <v>62.6875</v>
      </c>
      <c r="BS3328">
        <v>-84.033230000000003</v>
      </c>
      <c r="BT3328">
        <v>-117.4579</v>
      </c>
      <c r="BU3328">
        <v>-179.97319999999999</v>
      </c>
      <c r="BV3328">
        <v>-225.84870000000001</v>
      </c>
      <c r="BW3328">
        <v>-162.1498</v>
      </c>
      <c r="BX3328">
        <v>-4.4059169999999996</v>
      </c>
      <c r="BY3328">
        <v>-58.204419999999999</v>
      </c>
      <c r="BZ3328">
        <v>32.540550000000003</v>
      </c>
      <c r="CA3328">
        <v>72.322310000000002</v>
      </c>
      <c r="CB3328">
        <v>110.5968</v>
      </c>
      <c r="CC3328">
        <v>90.65446</v>
      </c>
      <c r="CD3328">
        <v>89.671620000000004</v>
      </c>
      <c r="CE3328">
        <v>60.27758</v>
      </c>
      <c r="CF3328">
        <v>226.45259999999999</v>
      </c>
      <c r="CG3328">
        <v>247.86750000000001</v>
      </c>
      <c r="CH3328">
        <v>197.8998</v>
      </c>
      <c r="CI3328">
        <v>139.9126</v>
      </c>
      <c r="CJ3328">
        <v>349.10750000000002</v>
      </c>
      <c r="CK3328">
        <v>1144.7329999999999</v>
      </c>
      <c r="CL3328">
        <v>2099.1869999999999</v>
      </c>
      <c r="CM3328">
        <v>700.71680000000003</v>
      </c>
      <c r="CN3328">
        <v>35.897939999999998</v>
      </c>
      <c r="CO3328">
        <v>71.246889999999993</v>
      </c>
      <c r="CP3328">
        <v>332.93020000000001</v>
      </c>
      <c r="CQ3328">
        <v>1736.1369999999999</v>
      </c>
      <c r="CR3328">
        <v>747.53560000000004</v>
      </c>
      <c r="CS3328">
        <v>849.76289999999995</v>
      </c>
      <c r="CT3328">
        <v>878.24699999999996</v>
      </c>
      <c r="CU3328">
        <v>500.80579999999998</v>
      </c>
      <c r="CV3328">
        <v>288.38</v>
      </c>
      <c r="CW3328">
        <v>177.67760000000001</v>
      </c>
      <c r="CX3328">
        <v>166.8081</v>
      </c>
      <c r="CY3328">
        <v>281.03960000000001</v>
      </c>
      <c r="CZ3328">
        <v>472.80610000000001</v>
      </c>
      <c r="DA3328">
        <v>653.58010000000002</v>
      </c>
      <c r="DB3328">
        <v>751.19560000000001</v>
      </c>
      <c r="DC3328">
        <v>759.89859999999999</v>
      </c>
      <c r="DD3328">
        <v>811.10680000000002</v>
      </c>
      <c r="DE3328">
        <v>866.2817</v>
      </c>
      <c r="DF3328">
        <v>1022.221</v>
      </c>
      <c r="DG3328">
        <v>839.57150000000001</v>
      </c>
      <c r="DH3328">
        <v>1017.846</v>
      </c>
      <c r="DI3328">
        <v>872.15499999999997</v>
      </c>
      <c r="DJ3328">
        <v>840.84209999999996</v>
      </c>
      <c r="DK3328">
        <v>941.36839999999995</v>
      </c>
      <c r="DL3328">
        <v>764.48649999999998</v>
      </c>
      <c r="DM3328">
        <v>749.23910000000001</v>
      </c>
      <c r="DN3328">
        <v>743.12630000000001</v>
      </c>
    </row>
    <row r="3329" spans="1:120" x14ac:dyDescent="0.25">
      <c r="A3329" t="str">
        <f t="shared" si="51"/>
        <v>AutoDR-No_All Elect_HE20 Average</v>
      </c>
      <c r="B3329" t="s">
        <v>62</v>
      </c>
      <c r="C3329" t="s">
        <v>321</v>
      </c>
      <c r="D3329" t="s">
        <v>61</v>
      </c>
      <c r="E3329" t="s">
        <v>61</v>
      </c>
      <c r="F3329" t="s">
        <v>61</v>
      </c>
      <c r="G3329" t="s">
        <v>61</v>
      </c>
      <c r="H3329" t="s">
        <v>97</v>
      </c>
      <c r="I3329" t="s">
        <v>61</v>
      </c>
      <c r="J3329" t="s">
        <v>61</v>
      </c>
      <c r="K3329" t="s">
        <v>190</v>
      </c>
      <c r="M3329">
        <v>20</v>
      </c>
      <c r="N3329">
        <v>20</v>
      </c>
      <c r="O3329" t="s">
        <v>325</v>
      </c>
      <c r="P3329">
        <v>242.4736786</v>
      </c>
      <c r="Q3329">
        <v>237.05260000000001</v>
      </c>
      <c r="R3329">
        <v>1</v>
      </c>
      <c r="S3329">
        <v>0</v>
      </c>
      <c r="T3329">
        <v>0</v>
      </c>
      <c r="U3329">
        <v>0</v>
      </c>
      <c r="V3329">
        <v>0</v>
      </c>
      <c r="W3329">
        <v>13762.1</v>
      </c>
      <c r="X3329">
        <v>13260.567999999999</v>
      </c>
      <c r="Y3329">
        <v>13088.866</v>
      </c>
      <c r="Z3329">
        <v>13096.300999999999</v>
      </c>
      <c r="AA3329">
        <v>13197.249</v>
      </c>
      <c r="AB3329">
        <v>13790.308000000001</v>
      </c>
      <c r="AC3329">
        <v>14942.672</v>
      </c>
      <c r="AD3329">
        <v>16572.727999999999</v>
      </c>
      <c r="AE3329">
        <v>18054.451000000001</v>
      </c>
      <c r="AF3329">
        <v>19121.964</v>
      </c>
      <c r="AG3329">
        <v>19909.452000000001</v>
      </c>
      <c r="AH3329">
        <v>21392.51</v>
      </c>
      <c r="AI3329">
        <v>21947.118999999999</v>
      </c>
      <c r="AJ3329">
        <v>22253.219000000001</v>
      </c>
      <c r="AK3329">
        <v>22629.468000000001</v>
      </c>
      <c r="AL3329">
        <v>22753.715</v>
      </c>
      <c r="AM3329">
        <v>22908.899000000001</v>
      </c>
      <c r="AN3329">
        <v>22031.098000000002</v>
      </c>
      <c r="AO3329">
        <v>17409.659</v>
      </c>
      <c r="AP3329">
        <v>14335.198</v>
      </c>
      <c r="AQ3329">
        <v>17120.716</v>
      </c>
      <c r="AR3329">
        <v>16228.277</v>
      </c>
      <c r="AS3329">
        <v>14699.422</v>
      </c>
      <c r="AT3329">
        <v>13682.451999999999</v>
      </c>
      <c r="AU3329">
        <v>68.930113000000006</v>
      </c>
      <c r="AV3329">
        <v>67.009632999999994</v>
      </c>
      <c r="AW3329">
        <v>65.628067000000001</v>
      </c>
      <c r="AX3329">
        <v>64.513943999999995</v>
      </c>
      <c r="AY3329">
        <v>63.796709</v>
      </c>
      <c r="AZ3329">
        <v>62.921061000000002</v>
      </c>
      <c r="BA3329">
        <v>62.128618000000003</v>
      </c>
      <c r="BB3329">
        <v>62.928496000000003</v>
      </c>
      <c r="BC3329">
        <v>65.049554999999998</v>
      </c>
      <c r="BD3329">
        <v>69.338972999999996</v>
      </c>
      <c r="BE3329">
        <v>73.922032000000002</v>
      </c>
      <c r="BF3329">
        <v>78.083003000000005</v>
      </c>
      <c r="BG3329">
        <v>81.795930999999996</v>
      </c>
      <c r="BH3329">
        <v>84.744517000000002</v>
      </c>
      <c r="BI3329">
        <v>86.979926000000006</v>
      </c>
      <c r="BJ3329">
        <v>88.203316999999998</v>
      </c>
      <c r="BK3329">
        <v>88.633170000000007</v>
      </c>
      <c r="BL3329">
        <v>87.743931000000003</v>
      </c>
      <c r="BM3329">
        <v>85.552586000000005</v>
      </c>
      <c r="BN3329">
        <v>82.412135000000006</v>
      </c>
      <c r="BO3329">
        <v>78.618808000000001</v>
      </c>
      <c r="BP3329">
        <v>75.210977</v>
      </c>
      <c r="BQ3329">
        <v>72.803177000000005</v>
      </c>
      <c r="BR3329">
        <v>70.834113000000002</v>
      </c>
      <c r="BS3329">
        <v>-569.00570000000005</v>
      </c>
      <c r="BT3329">
        <v>176.8716</v>
      </c>
      <c r="BU3329">
        <v>159.51060000000001</v>
      </c>
      <c r="BV3329">
        <v>64.369420000000005</v>
      </c>
      <c r="BW3329">
        <v>111.8801</v>
      </c>
      <c r="BX3329">
        <v>204.24719999999999</v>
      </c>
      <c r="BY3329">
        <v>114.60769999999999</v>
      </c>
      <c r="BZ3329">
        <v>-10.6027</v>
      </c>
      <c r="CA3329">
        <v>-163.82579999999999</v>
      </c>
      <c r="CB3329">
        <v>-288.77760000000001</v>
      </c>
      <c r="CC3329">
        <v>-226.2818</v>
      </c>
      <c r="CD3329">
        <v>-357.10879999999997</v>
      </c>
      <c r="CE3329">
        <v>-245.32380000000001</v>
      </c>
      <c r="CF3329">
        <v>-91.921800000000005</v>
      </c>
      <c r="CG3329">
        <v>-155.36160000000001</v>
      </c>
      <c r="CH3329">
        <v>-162.71950000000001</v>
      </c>
      <c r="CI3329">
        <v>-207.58770000000001</v>
      </c>
      <c r="CJ3329">
        <v>845.3605</v>
      </c>
      <c r="CK3329">
        <v>5526.9</v>
      </c>
      <c r="CL3329">
        <v>7649.9759999999997</v>
      </c>
      <c r="CM3329">
        <v>2729.4250000000002</v>
      </c>
      <c r="CN3329">
        <v>480.01909999999998</v>
      </c>
      <c r="CO3329">
        <v>-55.608359999999998</v>
      </c>
      <c r="CP3329">
        <v>86.161540000000002</v>
      </c>
      <c r="CQ3329">
        <v>5790.8649999999998</v>
      </c>
      <c r="CR3329">
        <v>3498.1889999999999</v>
      </c>
      <c r="CS3329">
        <v>3635.6149999999998</v>
      </c>
      <c r="CT3329">
        <v>3233.6770000000001</v>
      </c>
      <c r="CU3329">
        <v>2325.1190000000001</v>
      </c>
      <c r="CV3329">
        <v>1832.2929999999999</v>
      </c>
      <c r="CW3329">
        <v>1128.383</v>
      </c>
      <c r="CX3329">
        <v>845.55949999999996</v>
      </c>
      <c r="CY3329">
        <v>2172.8139999999999</v>
      </c>
      <c r="CZ3329">
        <v>2645.884</v>
      </c>
      <c r="DA3329">
        <v>3875.616</v>
      </c>
      <c r="DB3329">
        <v>4184.0110000000004</v>
      </c>
      <c r="DC3329">
        <v>4346.9250000000002</v>
      </c>
      <c r="DD3329">
        <v>4597.7910000000002</v>
      </c>
      <c r="DE3329">
        <v>5291.009</v>
      </c>
      <c r="DF3329">
        <v>5862.2780000000002</v>
      </c>
      <c r="DG3329">
        <v>5910.634</v>
      </c>
      <c r="DH3329">
        <v>6514.3360000000002</v>
      </c>
      <c r="DI3329">
        <v>6220.91</v>
      </c>
      <c r="DJ3329">
        <v>6142.8620000000001</v>
      </c>
      <c r="DK3329">
        <v>6401.23</v>
      </c>
      <c r="DL3329">
        <v>6287.0720000000001</v>
      </c>
      <c r="DM3329">
        <v>5861.1149999999998</v>
      </c>
      <c r="DN3329">
        <v>5826.259</v>
      </c>
    </row>
    <row r="3330" spans="1:120" hidden="1" x14ac:dyDescent="0.25">
      <c r="A3330" t="str">
        <f t="shared" si="51"/>
        <v>sublap_id-SLAP_PGSB_All Elect_HE20 Average</v>
      </c>
      <c r="B3330" t="s">
        <v>62</v>
      </c>
      <c r="C3330" t="s">
        <v>281</v>
      </c>
      <c r="D3330" t="s">
        <v>61</v>
      </c>
      <c r="E3330" t="s">
        <v>282</v>
      </c>
      <c r="F3330" t="s">
        <v>61</v>
      </c>
      <c r="G3330" t="s">
        <v>61</v>
      </c>
      <c r="H3330" t="s">
        <v>61</v>
      </c>
      <c r="I3330" t="s">
        <v>61</v>
      </c>
      <c r="J3330" t="s">
        <v>61</v>
      </c>
      <c r="K3330" t="s">
        <v>190</v>
      </c>
      <c r="M3330">
        <v>20</v>
      </c>
      <c r="N3330">
        <v>20</v>
      </c>
      <c r="O3330" t="s">
        <v>325</v>
      </c>
      <c r="P3330">
        <v>46.77777863</v>
      </c>
      <c r="Q3330">
        <v>46.77778</v>
      </c>
      <c r="R3330">
        <v>1</v>
      </c>
      <c r="S3330">
        <v>0</v>
      </c>
      <c r="T3330">
        <v>0</v>
      </c>
      <c r="U3330">
        <v>1</v>
      </c>
      <c r="V3330">
        <v>1</v>
      </c>
      <c r="W3330">
        <v>1033.6873000000001</v>
      </c>
      <c r="X3330">
        <v>1007.401</v>
      </c>
      <c r="Y3330">
        <v>977.31949999999995</v>
      </c>
      <c r="Z3330">
        <v>948.15638999999999</v>
      </c>
      <c r="AA3330">
        <v>1023.8773</v>
      </c>
      <c r="AB3330">
        <v>1137.8306</v>
      </c>
      <c r="AC3330">
        <v>1294.7820999999999</v>
      </c>
      <c r="AD3330">
        <v>1537.4568999999999</v>
      </c>
      <c r="AE3330">
        <v>1907.8108</v>
      </c>
      <c r="AF3330">
        <v>2453.2770999999998</v>
      </c>
      <c r="AG3330">
        <v>2676.0428000000002</v>
      </c>
      <c r="AH3330">
        <v>3134.9222</v>
      </c>
      <c r="AI3330">
        <v>3305.4234000000001</v>
      </c>
      <c r="AJ3330">
        <v>3438.8692000000001</v>
      </c>
      <c r="AK3330">
        <v>3548.2334000000001</v>
      </c>
      <c r="AL3330">
        <v>3614.6959999999999</v>
      </c>
      <c r="AM3330">
        <v>3709.5734000000002</v>
      </c>
      <c r="AN3330">
        <v>3773.5585999999998</v>
      </c>
      <c r="AO3330">
        <v>3504.7060999999999</v>
      </c>
      <c r="AP3330">
        <v>3117.6316999999999</v>
      </c>
      <c r="AQ3330">
        <v>2835.3438000000001</v>
      </c>
      <c r="AR3330">
        <v>1840.6306999999999</v>
      </c>
      <c r="AS3330">
        <v>1284.0679</v>
      </c>
      <c r="AT3330">
        <v>1107.1806999999999</v>
      </c>
      <c r="AU3330">
        <v>64.106318999999999</v>
      </c>
      <c r="AV3330">
        <v>63.400379999999998</v>
      </c>
      <c r="AW3330">
        <v>62.695034999999997</v>
      </c>
      <c r="AX3330">
        <v>62.104807000000001</v>
      </c>
      <c r="AY3330">
        <v>61.733649</v>
      </c>
      <c r="AZ3330">
        <v>61.362490000000001</v>
      </c>
      <c r="BA3330">
        <v>61.176516999999997</v>
      </c>
      <c r="BB3330">
        <v>62.447468000000001</v>
      </c>
      <c r="BC3330">
        <v>64.892764999999997</v>
      </c>
      <c r="BD3330">
        <v>68.414500000000004</v>
      </c>
      <c r="BE3330">
        <v>72.242317</v>
      </c>
      <c r="BF3330">
        <v>75.849615999999997</v>
      </c>
      <c r="BG3330">
        <v>79.340425999999994</v>
      </c>
      <c r="BH3330">
        <v>81.598961000000003</v>
      </c>
      <c r="BI3330">
        <v>82.917715999999999</v>
      </c>
      <c r="BJ3330">
        <v>83.367484000000005</v>
      </c>
      <c r="BK3330">
        <v>82.744688999999994</v>
      </c>
      <c r="BL3330">
        <v>81.073616000000001</v>
      </c>
      <c r="BM3330">
        <v>77.930726000000007</v>
      </c>
      <c r="BN3330">
        <v>74.621161999999998</v>
      </c>
      <c r="BO3330">
        <v>70.894999999999996</v>
      </c>
      <c r="BP3330">
        <v>67.801619000000002</v>
      </c>
      <c r="BQ3330">
        <v>66.166538000000003</v>
      </c>
      <c r="BR3330">
        <v>64.827028999999996</v>
      </c>
      <c r="BS3330">
        <v>-38.070459999999997</v>
      </c>
      <c r="BT3330">
        <v>-7.9079790000000001</v>
      </c>
      <c r="BU3330">
        <v>-4.7969720000000002</v>
      </c>
      <c r="BV3330">
        <v>0.32195479999999999</v>
      </c>
      <c r="BW3330">
        <v>35.348939999999999</v>
      </c>
      <c r="BX3330">
        <v>60.171469999999999</v>
      </c>
      <c r="BY3330">
        <v>34.249429999999997</v>
      </c>
      <c r="BZ3330">
        <v>-12.53637</v>
      </c>
      <c r="CA3330">
        <v>-73.251949999999994</v>
      </c>
      <c r="CB3330">
        <v>-47.252980000000001</v>
      </c>
      <c r="CC3330">
        <v>8.4728569999999994</v>
      </c>
      <c r="CD3330">
        <v>-52.401380000000003</v>
      </c>
      <c r="CE3330">
        <v>-22.018080000000001</v>
      </c>
      <c r="CF3330">
        <v>-33.897060000000003</v>
      </c>
      <c r="CG3330">
        <v>-41.274410000000003</v>
      </c>
      <c r="CH3330">
        <v>-41.03351</v>
      </c>
      <c r="CI3330">
        <v>-77.068190000000001</v>
      </c>
      <c r="CJ3330">
        <v>-54.748390000000001</v>
      </c>
      <c r="CK3330">
        <v>231.7894</v>
      </c>
      <c r="CL3330">
        <v>295.26170000000002</v>
      </c>
      <c r="CM3330">
        <v>26.732130000000002</v>
      </c>
      <c r="CN3330">
        <v>25.65756</v>
      </c>
      <c r="CO3330">
        <v>0.59187590000000001</v>
      </c>
      <c r="CP3330">
        <v>-27.31522</v>
      </c>
      <c r="CQ3330">
        <v>29.56888</v>
      </c>
      <c r="CR3330">
        <v>17.267569999999999</v>
      </c>
      <c r="CS3330">
        <v>16.055569999999999</v>
      </c>
      <c r="CT3330">
        <v>17.655950000000001</v>
      </c>
      <c r="CU3330">
        <v>90.618570000000005</v>
      </c>
      <c r="CV3330">
        <v>112.65649999999999</v>
      </c>
      <c r="CW3330">
        <v>46.306649999999998</v>
      </c>
      <c r="CX3330">
        <v>73.25121</v>
      </c>
      <c r="CY3330">
        <v>234.04769999999999</v>
      </c>
      <c r="CZ3330">
        <v>96.731870000000001</v>
      </c>
      <c r="DA3330">
        <v>249.6738</v>
      </c>
      <c r="DB3330">
        <v>156.42779999999999</v>
      </c>
      <c r="DC3330">
        <v>159.73779999999999</v>
      </c>
      <c r="DD3330">
        <v>169.73519999999999</v>
      </c>
      <c r="DE3330">
        <v>201.69470000000001</v>
      </c>
      <c r="DF3330">
        <v>207.32919999999999</v>
      </c>
      <c r="DG3330">
        <v>246.2501</v>
      </c>
      <c r="DH3330">
        <v>207.28139999999999</v>
      </c>
      <c r="DI3330">
        <v>193.13229999999999</v>
      </c>
      <c r="DJ3330">
        <v>211.9931</v>
      </c>
      <c r="DK3330">
        <v>253.2</v>
      </c>
      <c r="DL3330">
        <v>154.54159999999999</v>
      </c>
      <c r="DM3330">
        <v>67.117519999999999</v>
      </c>
      <c r="DN3330">
        <v>38.575060000000001</v>
      </c>
    </row>
    <row r="3331" spans="1:120" hidden="1" x14ac:dyDescent="0.25">
      <c r="A3331" t="str">
        <f t="shared" si="51"/>
        <v>sublap_id-SLAP_PGF1_All Elect_HE20 Average</v>
      </c>
      <c r="B3331" t="s">
        <v>62</v>
      </c>
      <c r="C3331" t="s">
        <v>289</v>
      </c>
      <c r="D3331" t="s">
        <v>61</v>
      </c>
      <c r="E3331" t="s">
        <v>290</v>
      </c>
      <c r="F3331" t="s">
        <v>61</v>
      </c>
      <c r="G3331" t="s">
        <v>61</v>
      </c>
      <c r="H3331" t="s">
        <v>61</v>
      </c>
      <c r="I3331" t="s">
        <v>61</v>
      </c>
      <c r="J3331" t="s">
        <v>61</v>
      </c>
      <c r="K3331" t="s">
        <v>190</v>
      </c>
      <c r="M3331">
        <v>20</v>
      </c>
      <c r="N3331">
        <v>20</v>
      </c>
      <c r="O3331" t="s">
        <v>325</v>
      </c>
      <c r="P3331">
        <v>207</v>
      </c>
      <c r="Q3331">
        <v>206</v>
      </c>
      <c r="R3331">
        <v>1</v>
      </c>
      <c r="S3331">
        <v>0</v>
      </c>
      <c r="T3331">
        <v>0</v>
      </c>
      <c r="U3331">
        <v>0</v>
      </c>
      <c r="V3331">
        <v>0</v>
      </c>
      <c r="W3331">
        <v>14372.184999999999</v>
      </c>
      <c r="X3331">
        <v>13275.496999999999</v>
      </c>
      <c r="Y3331">
        <v>13174.62</v>
      </c>
      <c r="Z3331">
        <v>13253.817999999999</v>
      </c>
      <c r="AA3331">
        <v>13260.537</v>
      </c>
      <c r="AB3331">
        <v>13305.313</v>
      </c>
      <c r="AC3331">
        <v>13781.838</v>
      </c>
      <c r="AD3331">
        <v>14757.522999999999</v>
      </c>
      <c r="AE3331">
        <v>15655.74</v>
      </c>
      <c r="AF3331">
        <v>15839.611000000001</v>
      </c>
      <c r="AG3331">
        <v>16104.992</v>
      </c>
      <c r="AH3331">
        <v>16528.039000000001</v>
      </c>
      <c r="AI3331">
        <v>16873.774000000001</v>
      </c>
      <c r="AJ3331">
        <v>16723.083999999999</v>
      </c>
      <c r="AK3331">
        <v>16757.751</v>
      </c>
      <c r="AL3331">
        <v>16945.802</v>
      </c>
      <c r="AM3331">
        <v>16828.968000000001</v>
      </c>
      <c r="AN3331">
        <v>14951.516</v>
      </c>
      <c r="AO3331">
        <v>8420.6741000000002</v>
      </c>
      <c r="AP3331">
        <v>7427.9916000000003</v>
      </c>
      <c r="AQ3331">
        <v>13154.05</v>
      </c>
      <c r="AR3331">
        <v>14129.27</v>
      </c>
      <c r="AS3331">
        <v>13420.849</v>
      </c>
      <c r="AT3331">
        <v>13045.977999999999</v>
      </c>
      <c r="AU3331">
        <v>85.556263999999999</v>
      </c>
      <c r="AV3331">
        <v>83.079960999999997</v>
      </c>
      <c r="AW3331">
        <v>81.597748999999993</v>
      </c>
      <c r="AX3331">
        <v>79.636278000000004</v>
      </c>
      <c r="AY3331">
        <v>78.102480999999997</v>
      </c>
      <c r="AZ3331">
        <v>76.154847000000004</v>
      </c>
      <c r="BA3331">
        <v>75.606391000000002</v>
      </c>
      <c r="BB3331">
        <v>75.551652000000004</v>
      </c>
      <c r="BC3331">
        <v>77.670558999999997</v>
      </c>
      <c r="BD3331">
        <v>81.649151000000003</v>
      </c>
      <c r="BE3331">
        <v>86.355497999999997</v>
      </c>
      <c r="BF3331">
        <v>90.558170000000004</v>
      </c>
      <c r="BG3331">
        <v>94.331048999999993</v>
      </c>
      <c r="BH3331">
        <v>97.746353999999997</v>
      </c>
      <c r="BI3331">
        <v>101.05333</v>
      </c>
      <c r="BJ3331">
        <v>103.03881</v>
      </c>
      <c r="BK3331">
        <v>104.46472</v>
      </c>
      <c r="BL3331">
        <v>104.28740999999999</v>
      </c>
      <c r="BM3331">
        <v>103.36821</v>
      </c>
      <c r="BN3331">
        <v>100.80771</v>
      </c>
      <c r="BO3331">
        <v>97.265112999999999</v>
      </c>
      <c r="BP3331">
        <v>94.347562999999994</v>
      </c>
      <c r="BQ3331">
        <v>90.992574000000005</v>
      </c>
      <c r="BR3331">
        <v>87.357000999999997</v>
      </c>
      <c r="BS3331">
        <v>-1058.0809999999999</v>
      </c>
      <c r="BT3331">
        <v>291.9522</v>
      </c>
      <c r="BU3331">
        <v>229.26499999999999</v>
      </c>
      <c r="BV3331">
        <v>128.52170000000001</v>
      </c>
      <c r="BW3331">
        <v>33.43862</v>
      </c>
      <c r="BX3331">
        <v>194.37029999999999</v>
      </c>
      <c r="BY3331">
        <v>124.6729</v>
      </c>
      <c r="BZ3331">
        <v>-63.504240000000003</v>
      </c>
      <c r="CA3331">
        <v>-228.73939999999999</v>
      </c>
      <c r="CB3331">
        <v>-106.9477</v>
      </c>
      <c r="CC3331">
        <v>-67.476569999999995</v>
      </c>
      <c r="CD3331">
        <v>-247.33619999999999</v>
      </c>
      <c r="CE3331">
        <v>-533.04589999999996</v>
      </c>
      <c r="CF3331">
        <v>-208.66560000000001</v>
      </c>
      <c r="CG3331">
        <v>-98.518159999999995</v>
      </c>
      <c r="CH3331">
        <v>-255.13229999999999</v>
      </c>
      <c r="CI3331">
        <v>83.847279999999998</v>
      </c>
      <c r="CJ3331">
        <v>2216.6109999999999</v>
      </c>
      <c r="CK3331">
        <v>8905.2039999999997</v>
      </c>
      <c r="CL3331">
        <v>9996.4159999999993</v>
      </c>
      <c r="CM3331">
        <v>3926.123</v>
      </c>
      <c r="CN3331">
        <v>1649.056</v>
      </c>
      <c r="CO3331">
        <v>1278.998</v>
      </c>
      <c r="CP3331">
        <v>1180.394</v>
      </c>
      <c r="CQ3331">
        <v>21575.67</v>
      </c>
      <c r="CR3331">
        <v>7328.4650000000001</v>
      </c>
      <c r="CS3331">
        <v>7324.6710000000003</v>
      </c>
      <c r="CT3331">
        <v>6648.44</v>
      </c>
      <c r="CU3331">
        <v>5511.924</v>
      </c>
      <c r="CV3331">
        <v>4450.9160000000002</v>
      </c>
      <c r="CW3331">
        <v>2821.8510000000001</v>
      </c>
      <c r="CX3331">
        <v>2642.1930000000002</v>
      </c>
      <c r="CY3331">
        <v>5039.0200000000004</v>
      </c>
      <c r="CZ3331">
        <v>6401</v>
      </c>
      <c r="DA3331">
        <v>8468.4290000000001</v>
      </c>
      <c r="DB3331">
        <v>9651.3520000000008</v>
      </c>
      <c r="DC3331">
        <v>11514.82</v>
      </c>
      <c r="DD3331">
        <v>12401.46</v>
      </c>
      <c r="DE3331">
        <v>13902.46</v>
      </c>
      <c r="DF3331">
        <v>14687.93</v>
      </c>
      <c r="DG3331">
        <v>14830.5</v>
      </c>
      <c r="DH3331">
        <v>16940.55</v>
      </c>
      <c r="DI3331">
        <v>16959.400000000001</v>
      </c>
      <c r="DJ3331">
        <v>17045.96</v>
      </c>
      <c r="DK3331">
        <v>16157.11</v>
      </c>
      <c r="DL3331">
        <v>17235.330000000002</v>
      </c>
      <c r="DM3331">
        <v>17379.169999999998</v>
      </c>
      <c r="DN3331">
        <v>17412.73</v>
      </c>
    </row>
    <row r="3332" spans="1:120" hidden="1" x14ac:dyDescent="0.25">
      <c r="A3332" t="str">
        <f t="shared" ref="A3332:A3395" si="52">C3332&amp;"_"&amp;K3332&amp;"_"&amp;IF(L3332="",O3332,L3332&amp;IF(LEFT(K3332,3)="All","",IF(R3332=1,"_Combined","_"&amp;M3332&amp;"-"&amp;N3332)))</f>
        <v>LCA-Greater Fresno Area_All Elect_HE20 Average</v>
      </c>
      <c r="B3332" t="s">
        <v>62</v>
      </c>
      <c r="C3332" t="s">
        <v>224</v>
      </c>
      <c r="D3332" t="s">
        <v>182</v>
      </c>
      <c r="E3332" t="s">
        <v>61</v>
      </c>
      <c r="F3332" t="s">
        <v>61</v>
      </c>
      <c r="G3332" t="s">
        <v>61</v>
      </c>
      <c r="H3332" t="s">
        <v>61</v>
      </c>
      <c r="I3332" t="s">
        <v>61</v>
      </c>
      <c r="J3332" t="s">
        <v>61</v>
      </c>
      <c r="K3332" t="s">
        <v>190</v>
      </c>
      <c r="M3332">
        <v>20</v>
      </c>
      <c r="N3332">
        <v>20</v>
      </c>
      <c r="O3332" t="s">
        <v>325</v>
      </c>
      <c r="P3332" s="24">
        <v>204.7777786</v>
      </c>
      <c r="Q3332">
        <v>203.77780000000001</v>
      </c>
      <c r="R3332">
        <v>1</v>
      </c>
      <c r="S3332">
        <v>0</v>
      </c>
      <c r="T3332">
        <v>0</v>
      </c>
      <c r="U3332">
        <v>0</v>
      </c>
      <c r="V3332">
        <v>0</v>
      </c>
      <c r="W3332">
        <v>14272.852000000001</v>
      </c>
      <c r="X3332">
        <v>13183.337</v>
      </c>
      <c r="Y3332">
        <v>13083.601000000001</v>
      </c>
      <c r="Z3332">
        <v>13162.101000000001</v>
      </c>
      <c r="AA3332">
        <v>13181.826999999999</v>
      </c>
      <c r="AB3332">
        <v>13221.953</v>
      </c>
      <c r="AC3332">
        <v>13699.701999999999</v>
      </c>
      <c r="AD3332">
        <v>14651.772999999999</v>
      </c>
      <c r="AE3332">
        <v>15469.58</v>
      </c>
      <c r="AF3332">
        <v>15644.805</v>
      </c>
      <c r="AG3332">
        <v>15886.921</v>
      </c>
      <c r="AH3332">
        <v>16303.314</v>
      </c>
      <c r="AI3332">
        <v>16638.866999999998</v>
      </c>
      <c r="AJ3332">
        <v>16481.185000000001</v>
      </c>
      <c r="AK3332">
        <v>16512.142</v>
      </c>
      <c r="AL3332">
        <v>16698.330999999998</v>
      </c>
      <c r="AM3332">
        <v>16579.925999999999</v>
      </c>
      <c r="AN3332">
        <v>14711.517</v>
      </c>
      <c r="AO3332">
        <v>8209.7091999999993</v>
      </c>
      <c r="AP3332">
        <v>7248.7363999999998</v>
      </c>
      <c r="AQ3332">
        <v>12914.004000000001</v>
      </c>
      <c r="AR3332">
        <v>13975.986999999999</v>
      </c>
      <c r="AS3332">
        <v>13317.01</v>
      </c>
      <c r="AT3332">
        <v>12952.123</v>
      </c>
      <c r="AU3332">
        <v>85.545106000000004</v>
      </c>
      <c r="AV3332">
        <v>83.076914000000002</v>
      </c>
      <c r="AW3332">
        <v>81.594868000000005</v>
      </c>
      <c r="AX3332">
        <v>79.627155000000002</v>
      </c>
      <c r="AY3332">
        <v>78.095408000000006</v>
      </c>
      <c r="AZ3332">
        <v>76.141109999999998</v>
      </c>
      <c r="BA3332">
        <v>75.600556999999995</v>
      </c>
      <c r="BB3332">
        <v>75.539241000000004</v>
      </c>
      <c r="BC3332">
        <v>77.648630999999995</v>
      </c>
      <c r="BD3332">
        <v>81.626362</v>
      </c>
      <c r="BE3332">
        <v>86.335553000000004</v>
      </c>
      <c r="BF3332">
        <v>90.542855000000003</v>
      </c>
      <c r="BG3332">
        <v>94.318687999999995</v>
      </c>
      <c r="BH3332">
        <v>97.740916999999996</v>
      </c>
      <c r="BI3332">
        <v>101.05665999999999</v>
      </c>
      <c r="BJ3332">
        <v>103.04866</v>
      </c>
      <c r="BK3332">
        <v>104.47318</v>
      </c>
      <c r="BL3332">
        <v>104.28491</v>
      </c>
      <c r="BM3332">
        <v>103.36484</v>
      </c>
      <c r="BN3332">
        <v>100.79709</v>
      </c>
      <c r="BO3332">
        <v>97.245521999999994</v>
      </c>
      <c r="BP3332">
        <v>94.333023999999995</v>
      </c>
      <c r="BQ3332">
        <v>90.971134000000006</v>
      </c>
      <c r="BR3332">
        <v>87.326285999999996</v>
      </c>
      <c r="BS3332">
        <v>-1049.0129999999999</v>
      </c>
      <c r="BT3332">
        <v>297.06990000000002</v>
      </c>
      <c r="BU3332">
        <v>231.8706</v>
      </c>
      <c r="BV3332">
        <v>134.16820000000001</v>
      </c>
      <c r="BW3332">
        <v>26.081389999999999</v>
      </c>
      <c r="BX3332">
        <v>189.07859999999999</v>
      </c>
      <c r="BY3332">
        <v>120.0775</v>
      </c>
      <c r="BZ3332">
        <v>-61.13223</v>
      </c>
      <c r="CA3332">
        <v>-223.13390000000001</v>
      </c>
      <c r="CB3332">
        <v>-94.966880000000003</v>
      </c>
      <c r="CC3332">
        <v>-48.534260000000003</v>
      </c>
      <c r="CD3332">
        <v>-231.9787</v>
      </c>
      <c r="CE3332">
        <v>-518.92280000000005</v>
      </c>
      <c r="CF3332">
        <v>-194.46469999999999</v>
      </c>
      <c r="CG3332">
        <v>-84.282809999999998</v>
      </c>
      <c r="CH3332">
        <v>-239.85560000000001</v>
      </c>
      <c r="CI3332">
        <v>101.0968</v>
      </c>
      <c r="CJ3332">
        <v>2230.3229999999999</v>
      </c>
      <c r="CK3332">
        <v>8896.1740000000009</v>
      </c>
      <c r="CL3332">
        <v>9963.7119999999995</v>
      </c>
      <c r="CM3332">
        <v>3964.085</v>
      </c>
      <c r="CN3332">
        <v>1657.451</v>
      </c>
      <c r="CO3332">
        <v>1286.0930000000001</v>
      </c>
      <c r="CP3332">
        <v>1188.684</v>
      </c>
      <c r="CQ3332">
        <v>21566.23</v>
      </c>
      <c r="CR3332">
        <v>7326.152</v>
      </c>
      <c r="CS3332">
        <v>7322.08</v>
      </c>
      <c r="CT3332">
        <v>6646.8580000000002</v>
      </c>
      <c r="CU3332">
        <v>5510.4440000000004</v>
      </c>
      <c r="CV3332">
        <v>4449.585</v>
      </c>
      <c r="CW3332">
        <v>2820.5309999999999</v>
      </c>
      <c r="CX3332">
        <v>2640.2620000000002</v>
      </c>
      <c r="CY3332">
        <v>5023.558</v>
      </c>
      <c r="CZ3332">
        <v>6396.5050000000001</v>
      </c>
      <c r="DA3332">
        <v>8465.1319999999996</v>
      </c>
      <c r="DB3332">
        <v>9647.0020000000004</v>
      </c>
      <c r="DC3332">
        <v>11510.57</v>
      </c>
      <c r="DD3332">
        <v>12396.89</v>
      </c>
      <c r="DE3332">
        <v>13898.48</v>
      </c>
      <c r="DF3332">
        <v>14685.06</v>
      </c>
      <c r="DG3332">
        <v>14827.63</v>
      </c>
      <c r="DH3332">
        <v>16938.669999999998</v>
      </c>
      <c r="DI3332">
        <v>16957.689999999999</v>
      </c>
      <c r="DJ3332">
        <v>17039.57</v>
      </c>
      <c r="DK3332">
        <v>16147.64</v>
      </c>
      <c r="DL3332">
        <v>17231.37</v>
      </c>
      <c r="DM3332">
        <v>17377.310000000001</v>
      </c>
      <c r="DN3332">
        <v>17409.64</v>
      </c>
    </row>
    <row r="3333" spans="1:120" hidden="1" x14ac:dyDescent="0.25">
      <c r="A3333" t="str">
        <f t="shared" si="52"/>
        <v>Aggregator-CPower_All Elect_HE20 Average</v>
      </c>
      <c r="B3333" t="s">
        <v>62</v>
      </c>
      <c r="C3333" t="s">
        <v>215</v>
      </c>
      <c r="D3333" t="s">
        <v>61</v>
      </c>
      <c r="E3333" t="s">
        <v>61</v>
      </c>
      <c r="F3333" t="s">
        <v>42</v>
      </c>
      <c r="G3333" t="s">
        <v>61</v>
      </c>
      <c r="H3333" t="s">
        <v>61</v>
      </c>
      <c r="I3333" t="s">
        <v>61</v>
      </c>
      <c r="J3333" t="s">
        <v>61</v>
      </c>
      <c r="K3333" t="s">
        <v>190</v>
      </c>
      <c r="M3333">
        <v>20</v>
      </c>
      <c r="N3333">
        <v>20</v>
      </c>
      <c r="O3333" t="s">
        <v>325</v>
      </c>
      <c r="P3333">
        <v>333.3076782</v>
      </c>
      <c r="Q3333">
        <v>325.5385</v>
      </c>
      <c r="R3333">
        <v>1</v>
      </c>
      <c r="S3333">
        <v>0</v>
      </c>
      <c r="T3333">
        <v>0</v>
      </c>
      <c r="U3333">
        <v>1</v>
      </c>
      <c r="V3333">
        <v>1</v>
      </c>
      <c r="W3333">
        <v>12473.19</v>
      </c>
      <c r="X3333">
        <v>12239.803</v>
      </c>
      <c r="Y3333">
        <v>12121.986999999999</v>
      </c>
      <c r="Z3333">
        <v>12001.162</v>
      </c>
      <c r="AA3333">
        <v>12215.357</v>
      </c>
      <c r="AB3333">
        <v>12954.66</v>
      </c>
      <c r="AC3333">
        <v>14268.905000000001</v>
      </c>
      <c r="AD3333">
        <v>16592.646000000001</v>
      </c>
      <c r="AE3333">
        <v>19063.329000000002</v>
      </c>
      <c r="AF3333">
        <v>20806.07</v>
      </c>
      <c r="AG3333">
        <v>22142.705999999998</v>
      </c>
      <c r="AH3333">
        <v>24301.891</v>
      </c>
      <c r="AI3333">
        <v>25247.925999999999</v>
      </c>
      <c r="AJ3333">
        <v>25994.763999999999</v>
      </c>
      <c r="AK3333">
        <v>26609.47</v>
      </c>
      <c r="AL3333">
        <v>26868.564999999999</v>
      </c>
      <c r="AM3333">
        <v>27205.46</v>
      </c>
      <c r="AN3333">
        <v>26722.826000000001</v>
      </c>
      <c r="AO3333">
        <v>23704.516</v>
      </c>
      <c r="AP3333">
        <v>19995.752</v>
      </c>
      <c r="AQ3333">
        <v>20334.156999999999</v>
      </c>
      <c r="AR3333">
        <v>17144.983</v>
      </c>
      <c r="AS3333">
        <v>14506.849</v>
      </c>
      <c r="AT3333">
        <v>13086.125</v>
      </c>
      <c r="AU3333">
        <v>70.029313999999999</v>
      </c>
      <c r="AV3333">
        <v>68.697474999999997</v>
      </c>
      <c r="AW3333">
        <v>67.381204999999994</v>
      </c>
      <c r="AX3333">
        <v>66.295856999999998</v>
      </c>
      <c r="AY3333">
        <v>65.383118999999994</v>
      </c>
      <c r="AZ3333">
        <v>64.599761999999998</v>
      </c>
      <c r="BA3333">
        <v>64.106144999999998</v>
      </c>
      <c r="BB3333">
        <v>65.506040999999996</v>
      </c>
      <c r="BC3333">
        <v>68.659672</v>
      </c>
      <c r="BD3333">
        <v>72.735641000000001</v>
      </c>
      <c r="BE3333">
        <v>77.110547999999994</v>
      </c>
      <c r="BF3333">
        <v>81.382343000000006</v>
      </c>
      <c r="BG3333">
        <v>84.999249000000006</v>
      </c>
      <c r="BH3333">
        <v>87.662507000000005</v>
      </c>
      <c r="BI3333">
        <v>89.444682</v>
      </c>
      <c r="BJ3333">
        <v>90.354356999999993</v>
      </c>
      <c r="BK3333">
        <v>90.292378999999997</v>
      </c>
      <c r="BL3333">
        <v>89.322129000000004</v>
      </c>
      <c r="BM3333">
        <v>87.098470000000006</v>
      </c>
      <c r="BN3333">
        <v>83.931067999999996</v>
      </c>
      <c r="BO3333">
        <v>79.899364000000006</v>
      </c>
      <c r="BP3333">
        <v>76.115099999999998</v>
      </c>
      <c r="BQ3333">
        <v>73.564869000000002</v>
      </c>
      <c r="BR3333">
        <v>71.705484999999996</v>
      </c>
      <c r="BS3333">
        <v>-161.38999999999999</v>
      </c>
      <c r="BT3333">
        <v>18.96368</v>
      </c>
      <c r="BU3333">
        <v>-91.180800000000005</v>
      </c>
      <c r="BV3333">
        <v>-68.904150000000001</v>
      </c>
      <c r="BW3333">
        <v>49.314680000000003</v>
      </c>
      <c r="BX3333">
        <v>161.81530000000001</v>
      </c>
      <c r="BY3333">
        <v>140.5128</v>
      </c>
      <c r="BZ3333">
        <v>43.824359999999999</v>
      </c>
      <c r="CA3333">
        <v>-215.9033</v>
      </c>
      <c r="CB3333">
        <v>-228.5692</v>
      </c>
      <c r="CC3333">
        <v>-126.7187</v>
      </c>
      <c r="CD3333">
        <v>-255.53139999999999</v>
      </c>
      <c r="CE3333">
        <v>-261.26389999999998</v>
      </c>
      <c r="CF3333">
        <v>-301.67790000000002</v>
      </c>
      <c r="CG3333">
        <v>-336.57979999999998</v>
      </c>
      <c r="CH3333">
        <v>-307.26240000000001</v>
      </c>
      <c r="CI3333">
        <v>-421.00720000000001</v>
      </c>
      <c r="CJ3333">
        <v>313.09190000000001</v>
      </c>
      <c r="CK3333">
        <v>3271.14</v>
      </c>
      <c r="CL3333">
        <v>5415.5770000000002</v>
      </c>
      <c r="CM3333">
        <v>1952.0060000000001</v>
      </c>
      <c r="CN3333">
        <v>408.5557</v>
      </c>
      <c r="CO3333">
        <v>-158.7294</v>
      </c>
      <c r="CP3333">
        <v>-66.690849999999998</v>
      </c>
      <c r="CQ3333">
        <v>1966.13</v>
      </c>
      <c r="CR3333">
        <v>786.29380000000003</v>
      </c>
      <c r="CS3333">
        <v>855.24630000000002</v>
      </c>
      <c r="CT3333">
        <v>791.05820000000006</v>
      </c>
      <c r="CU3333">
        <v>621.32960000000003</v>
      </c>
      <c r="CV3333">
        <v>584.21040000000005</v>
      </c>
      <c r="CW3333">
        <v>428.32470000000001</v>
      </c>
      <c r="CX3333">
        <v>451.44819999999999</v>
      </c>
      <c r="CY3333">
        <v>761.00490000000002</v>
      </c>
      <c r="CZ3333">
        <v>775.16819999999996</v>
      </c>
      <c r="DA3333">
        <v>1497.021</v>
      </c>
      <c r="DB3333">
        <v>1497.5630000000001</v>
      </c>
      <c r="DC3333">
        <v>1644.1030000000001</v>
      </c>
      <c r="DD3333">
        <v>1799.576</v>
      </c>
      <c r="DE3333">
        <v>2104.8220000000001</v>
      </c>
      <c r="DF3333">
        <v>2384.3330000000001</v>
      </c>
      <c r="DG3333">
        <v>2696.9520000000002</v>
      </c>
      <c r="DH3333">
        <v>2933.1010000000001</v>
      </c>
      <c r="DI3333">
        <v>3254.7890000000002</v>
      </c>
      <c r="DJ3333">
        <v>3202.386</v>
      </c>
      <c r="DK3333">
        <v>3823.2530000000002</v>
      </c>
      <c r="DL3333">
        <v>2749.723</v>
      </c>
      <c r="DM3333">
        <v>1756.395</v>
      </c>
      <c r="DN3333">
        <v>1533.1790000000001</v>
      </c>
    </row>
    <row r="3334" spans="1:120" hidden="1" x14ac:dyDescent="0.25">
      <c r="A3334" t="str">
        <f t="shared" si="52"/>
        <v>OtherDR-Yes_All Elect_HE20 Average</v>
      </c>
      <c r="B3334" t="s">
        <v>62</v>
      </c>
      <c r="C3334" t="s">
        <v>324</v>
      </c>
      <c r="D3334" t="s">
        <v>61</v>
      </c>
      <c r="E3334" t="s">
        <v>61</v>
      </c>
      <c r="F3334" t="s">
        <v>61</v>
      </c>
      <c r="G3334" t="s">
        <v>61</v>
      </c>
      <c r="H3334" t="s">
        <v>61</v>
      </c>
      <c r="I3334" t="s">
        <v>98</v>
      </c>
      <c r="J3334" t="s">
        <v>61</v>
      </c>
      <c r="K3334" t="s">
        <v>190</v>
      </c>
      <c r="M3334">
        <v>20</v>
      </c>
      <c r="N3334">
        <v>20</v>
      </c>
      <c r="O3334" t="s">
        <v>325</v>
      </c>
      <c r="P3334">
        <v>4</v>
      </c>
      <c r="Q3334">
        <v>4</v>
      </c>
      <c r="R3334">
        <v>1</v>
      </c>
      <c r="S3334">
        <v>1</v>
      </c>
      <c r="T3334">
        <v>1</v>
      </c>
      <c r="U3334">
        <v>1</v>
      </c>
      <c r="V3334">
        <v>1</v>
      </c>
      <c r="W3334">
        <v>726.4</v>
      </c>
      <c r="X3334">
        <v>690.68667000000005</v>
      </c>
      <c r="Y3334">
        <v>709.36</v>
      </c>
      <c r="Z3334">
        <v>675.05332999999996</v>
      </c>
      <c r="AA3334">
        <v>590.29</v>
      </c>
      <c r="AB3334">
        <v>617.60333000000003</v>
      </c>
      <c r="AC3334">
        <v>577.86</v>
      </c>
      <c r="AD3334">
        <v>564.89</v>
      </c>
      <c r="AE3334">
        <v>548.14332999999999</v>
      </c>
      <c r="AF3334">
        <v>537.86333000000002</v>
      </c>
      <c r="AG3334">
        <v>596.42999999999995</v>
      </c>
      <c r="AH3334">
        <v>579.27332999999999</v>
      </c>
      <c r="AI3334">
        <v>555.27</v>
      </c>
      <c r="AJ3334">
        <v>551.21667000000002</v>
      </c>
      <c r="AK3334">
        <v>571.25</v>
      </c>
      <c r="AL3334">
        <v>540.73667</v>
      </c>
      <c r="AM3334">
        <v>408.29</v>
      </c>
      <c r="AN3334">
        <v>376.02667000000002</v>
      </c>
      <c r="AO3334">
        <v>325.70999999999998</v>
      </c>
      <c r="AP3334">
        <v>375.69666999999998</v>
      </c>
      <c r="AQ3334">
        <v>450.92</v>
      </c>
      <c r="AR3334">
        <v>522.79332999999997</v>
      </c>
      <c r="AS3334">
        <v>675.83667000000003</v>
      </c>
      <c r="AT3334">
        <v>687.15</v>
      </c>
      <c r="AU3334">
        <v>60.35</v>
      </c>
      <c r="AV3334">
        <v>57.433332999999998</v>
      </c>
      <c r="AW3334">
        <v>55.983333000000002</v>
      </c>
      <c r="AX3334">
        <v>55.266666999999998</v>
      </c>
      <c r="AY3334">
        <v>55.266666999999998</v>
      </c>
      <c r="AZ3334">
        <v>54.633333</v>
      </c>
      <c r="BA3334">
        <v>53.091667000000001</v>
      </c>
      <c r="BB3334">
        <v>52.816667000000002</v>
      </c>
      <c r="BC3334">
        <v>52.816667000000002</v>
      </c>
      <c r="BD3334">
        <v>57.591667000000001</v>
      </c>
      <c r="BE3334">
        <v>62.524999999999999</v>
      </c>
      <c r="BF3334">
        <v>66.441666999999995</v>
      </c>
      <c r="BG3334">
        <v>70.366667000000007</v>
      </c>
      <c r="BH3334">
        <v>73.791667000000004</v>
      </c>
      <c r="BI3334">
        <v>76.491667000000007</v>
      </c>
      <c r="BJ3334">
        <v>77.958332999999996</v>
      </c>
      <c r="BK3334">
        <v>78.983333000000002</v>
      </c>
      <c r="BL3334">
        <v>77.991667000000007</v>
      </c>
      <c r="BM3334">
        <v>75.283332999999999</v>
      </c>
      <c r="BN3334">
        <v>72.058333000000005</v>
      </c>
      <c r="BO3334">
        <v>68.741667000000007</v>
      </c>
      <c r="BP3334">
        <v>65.908332999999999</v>
      </c>
      <c r="BQ3334">
        <v>64.333332999999996</v>
      </c>
      <c r="BR3334">
        <v>62.8</v>
      </c>
      <c r="BS3334">
        <v>-42.535899999999998</v>
      </c>
      <c r="BT3334">
        <v>-8.4688079999999992</v>
      </c>
      <c r="BU3334">
        <v>-11.99658</v>
      </c>
      <c r="BV3334">
        <v>-32.472540000000002</v>
      </c>
      <c r="BW3334">
        <v>-14.25475</v>
      </c>
      <c r="BX3334">
        <v>-22.70308</v>
      </c>
      <c r="BY3334">
        <v>-3.2574909999999999</v>
      </c>
      <c r="BZ3334">
        <v>3.6634009999999999</v>
      </c>
      <c r="CA3334">
        <v>11.83441</v>
      </c>
      <c r="CB3334">
        <v>26.608280000000001</v>
      </c>
      <c r="CC3334">
        <v>5.1892149999999999</v>
      </c>
      <c r="CD3334">
        <v>2.982558</v>
      </c>
      <c r="CE3334">
        <v>7.604368</v>
      </c>
      <c r="CF3334">
        <v>-2.419111</v>
      </c>
      <c r="CG3334">
        <v>-23.146339999999999</v>
      </c>
      <c r="CH3334">
        <v>-11.07968</v>
      </c>
      <c r="CI3334">
        <v>46.258920000000003</v>
      </c>
      <c r="CJ3334">
        <v>62.826889999999999</v>
      </c>
      <c r="CK3334">
        <v>125.1339</v>
      </c>
      <c r="CL3334">
        <v>80.536029999999997</v>
      </c>
      <c r="CM3334">
        <v>4.8279370000000004</v>
      </c>
      <c r="CN3334">
        <v>1.3668819999999999</v>
      </c>
      <c r="CO3334">
        <v>-27.200869999999998</v>
      </c>
      <c r="CP3334">
        <v>-25.293230000000001</v>
      </c>
      <c r="CQ3334" s="20">
        <v>39.959479999999999</v>
      </c>
      <c r="CR3334" s="20">
        <v>85.744889999999998</v>
      </c>
      <c r="CS3334" s="20">
        <v>74.758830000000003</v>
      </c>
      <c r="CT3334" s="20">
        <v>60.380429999999997</v>
      </c>
      <c r="CU3334" s="20">
        <v>37.216949999999997</v>
      </c>
      <c r="CV3334" s="20">
        <v>17.043869999999998</v>
      </c>
      <c r="CW3334" s="20">
        <v>23.384979999999999</v>
      </c>
      <c r="CX3334">
        <v>36.062260000000002</v>
      </c>
      <c r="CY3334" s="20">
        <v>49.103140000000003</v>
      </c>
      <c r="CZ3334">
        <v>59.087879999999998</v>
      </c>
      <c r="DA3334">
        <v>45.581249999999997</v>
      </c>
      <c r="DB3334">
        <v>37.594830000000002</v>
      </c>
      <c r="DC3334">
        <v>44.679029999999997</v>
      </c>
      <c r="DD3334">
        <v>43.523919999999997</v>
      </c>
      <c r="DE3334">
        <v>51.255949999999999</v>
      </c>
      <c r="DF3334">
        <v>35.32479</v>
      </c>
      <c r="DG3334">
        <v>30.5868</v>
      </c>
      <c r="DH3334">
        <v>32.584530000000001</v>
      </c>
      <c r="DI3334">
        <v>253.82419999999999</v>
      </c>
      <c r="DJ3334">
        <v>95.141229999999993</v>
      </c>
      <c r="DK3334" s="20">
        <v>96.209180000000003</v>
      </c>
      <c r="DL3334" s="20">
        <v>30.923850000000002</v>
      </c>
      <c r="DM3334" s="20">
        <v>29.943760000000001</v>
      </c>
      <c r="DN3334" s="20">
        <v>34.693980000000003</v>
      </c>
    </row>
    <row r="3335" spans="1:120" hidden="1" x14ac:dyDescent="0.25">
      <c r="A3335" t="str">
        <f t="shared" si="52"/>
        <v>sublap_id-SLAP_PGP2_All Elect_HE20 Average</v>
      </c>
      <c r="B3335" t="s">
        <v>62</v>
      </c>
      <c r="C3335" t="s">
        <v>301</v>
      </c>
      <c r="D3335" t="s">
        <v>61</v>
      </c>
      <c r="E3335" t="s">
        <v>302</v>
      </c>
      <c r="F3335" t="s">
        <v>61</v>
      </c>
      <c r="G3335" t="s">
        <v>61</v>
      </c>
      <c r="H3335" t="s">
        <v>61</v>
      </c>
      <c r="I3335" t="s">
        <v>61</v>
      </c>
      <c r="J3335" t="s">
        <v>61</v>
      </c>
      <c r="K3335" t="s">
        <v>190</v>
      </c>
      <c r="M3335">
        <v>20</v>
      </c>
      <c r="N3335">
        <v>20</v>
      </c>
      <c r="O3335" t="s">
        <v>325</v>
      </c>
      <c r="P3335">
        <v>22.75</v>
      </c>
      <c r="Q3335">
        <v>22.75</v>
      </c>
      <c r="R3335">
        <v>1</v>
      </c>
      <c r="S3335">
        <v>1</v>
      </c>
      <c r="T3335">
        <v>0</v>
      </c>
      <c r="U3335">
        <v>1</v>
      </c>
      <c r="V3335">
        <v>1</v>
      </c>
      <c r="W3335">
        <v>433.32524999999998</v>
      </c>
      <c r="X3335">
        <v>434.29838000000001</v>
      </c>
      <c r="Y3335">
        <v>431.95925</v>
      </c>
      <c r="Z3335">
        <v>425.71300000000002</v>
      </c>
      <c r="AA3335">
        <v>506.70488</v>
      </c>
      <c r="AB3335">
        <v>541.87275</v>
      </c>
      <c r="AC3335">
        <v>635.25211999999999</v>
      </c>
      <c r="AD3335">
        <v>769.76662999999996</v>
      </c>
      <c r="AE3335">
        <v>960.25311999999997</v>
      </c>
      <c r="AF3335">
        <v>963.58136999999999</v>
      </c>
      <c r="AG3335">
        <v>1024.0734</v>
      </c>
      <c r="AH3335">
        <v>1316.0229999999999</v>
      </c>
      <c r="AI3335">
        <v>1388.9804999999999</v>
      </c>
      <c r="AJ3335">
        <v>1452.5264999999999</v>
      </c>
      <c r="AK3335">
        <v>1505.7695000000001</v>
      </c>
      <c r="AL3335">
        <v>1542.3834999999999</v>
      </c>
      <c r="AM3335">
        <v>1583.0279</v>
      </c>
      <c r="AN3335">
        <v>1581.8773000000001</v>
      </c>
      <c r="AO3335">
        <v>1436.8934999999999</v>
      </c>
      <c r="AP3335">
        <v>1193.7621999999999</v>
      </c>
      <c r="AQ3335">
        <v>1054.6774</v>
      </c>
      <c r="AR3335">
        <v>752.50295000000006</v>
      </c>
      <c r="AS3335">
        <v>531.36636999999996</v>
      </c>
      <c r="AT3335">
        <v>448.91050000000001</v>
      </c>
      <c r="AU3335">
        <v>63.163538000000003</v>
      </c>
      <c r="AV3335">
        <v>63.274332999999999</v>
      </c>
      <c r="AW3335">
        <v>62.611907000000002</v>
      </c>
      <c r="AX3335">
        <v>61.836092000000001</v>
      </c>
      <c r="AY3335">
        <v>61.463191999999999</v>
      </c>
      <c r="AZ3335">
        <v>61.109931000000003</v>
      </c>
      <c r="BA3335">
        <v>61.077322000000002</v>
      </c>
      <c r="BB3335">
        <v>62.561635000000003</v>
      </c>
      <c r="BC3335">
        <v>64.995924000000002</v>
      </c>
      <c r="BD3335">
        <v>68.252594000000002</v>
      </c>
      <c r="BE3335">
        <v>71.527174000000002</v>
      </c>
      <c r="BF3335">
        <v>74.576458000000002</v>
      </c>
      <c r="BG3335">
        <v>77.337327000000002</v>
      </c>
      <c r="BH3335">
        <v>79.09375</v>
      </c>
      <c r="BI3335">
        <v>80.330162999999999</v>
      </c>
      <c r="BJ3335">
        <v>81.057064999999994</v>
      </c>
      <c r="BK3335">
        <v>80.844862000000006</v>
      </c>
      <c r="BL3335">
        <v>79.088068000000007</v>
      </c>
      <c r="BM3335">
        <v>76.233448999999993</v>
      </c>
      <c r="BN3335">
        <v>73.181818000000007</v>
      </c>
      <c r="BO3335">
        <v>69.494935999999996</v>
      </c>
      <c r="BP3335">
        <v>66.187994000000003</v>
      </c>
      <c r="BQ3335">
        <v>64.585967999999994</v>
      </c>
      <c r="BR3335">
        <v>63.521369</v>
      </c>
      <c r="BS3335">
        <v>-1.8858999999999999</v>
      </c>
      <c r="BT3335">
        <v>5.4608379999999999</v>
      </c>
      <c r="BU3335">
        <v>6.3185159999999998</v>
      </c>
      <c r="BV3335" s="20">
        <v>9.6534840000000006</v>
      </c>
      <c r="BW3335">
        <v>27.800329999999999</v>
      </c>
      <c r="BX3335">
        <v>22.78107</v>
      </c>
      <c r="BY3335">
        <v>18.79448</v>
      </c>
      <c r="BZ3335">
        <v>4.089404</v>
      </c>
      <c r="CA3335">
        <v>-37.93779</v>
      </c>
      <c r="CB3335">
        <v>-21.8764</v>
      </c>
      <c r="CC3335">
        <v>-1.0947819999999999</v>
      </c>
      <c r="CD3335">
        <v>-34.365290000000002</v>
      </c>
      <c r="CE3335">
        <v>-32.155589999999997</v>
      </c>
      <c r="CF3335">
        <v>-39.104219999999998</v>
      </c>
      <c r="CG3335">
        <v>-43.483260000000001</v>
      </c>
      <c r="CH3335">
        <v>-47.866439999999997</v>
      </c>
      <c r="CI3335">
        <v>-66.999030000000005</v>
      </c>
      <c r="CJ3335">
        <v>-67.220429999999993</v>
      </c>
      <c r="CK3335">
        <v>37.234169999999999</v>
      </c>
      <c r="CL3335">
        <v>89.776730000000001</v>
      </c>
      <c r="CM3335">
        <v>-18.088280000000001</v>
      </c>
      <c r="CN3335">
        <v>-15.54542</v>
      </c>
      <c r="CO3335">
        <v>-9.9874139999999993</v>
      </c>
      <c r="CP3335">
        <v>-8.6631610000000006</v>
      </c>
      <c r="CQ3335" s="20">
        <v>24.036429999999999</v>
      </c>
      <c r="CR3335" s="20">
        <v>28.598269999999999</v>
      </c>
      <c r="CS3335" s="20">
        <v>27.107060000000001</v>
      </c>
      <c r="CT3335" s="20">
        <v>25.748049999999999</v>
      </c>
      <c r="CU3335" s="20">
        <v>116.3818</v>
      </c>
      <c r="CV3335" s="20">
        <v>62.235340000000001</v>
      </c>
      <c r="CW3335">
        <v>18.111470000000001</v>
      </c>
      <c r="CX3335">
        <v>18.825980000000001</v>
      </c>
      <c r="CY3335">
        <v>64.583799999999997</v>
      </c>
      <c r="CZ3335">
        <v>71.025210000000001</v>
      </c>
      <c r="DA3335">
        <v>108.7766</v>
      </c>
      <c r="DB3335">
        <v>143.86099999999999</v>
      </c>
      <c r="DC3335">
        <v>184.82390000000001</v>
      </c>
      <c r="DD3335">
        <v>194.8571</v>
      </c>
      <c r="DE3335">
        <v>207.18369999999999</v>
      </c>
      <c r="DF3335">
        <v>224.7841</v>
      </c>
      <c r="DG3335">
        <v>167.2834</v>
      </c>
      <c r="DH3335">
        <v>155.1788</v>
      </c>
      <c r="DI3335">
        <v>233.3039</v>
      </c>
      <c r="DJ3335">
        <v>197.7936</v>
      </c>
      <c r="DK3335">
        <v>229.87270000000001</v>
      </c>
      <c r="DL3335" s="20">
        <v>147.56</v>
      </c>
      <c r="DM3335" s="20">
        <v>41.300620000000002</v>
      </c>
      <c r="DN3335" s="20">
        <v>31.19116</v>
      </c>
    </row>
    <row r="3336" spans="1:120" hidden="1" x14ac:dyDescent="0.25">
      <c r="A3336" t="str">
        <f t="shared" si="52"/>
        <v>Size_Grp-20 to 199.99 kW_All Elect_HE20 Average</v>
      </c>
      <c r="B3336" t="s">
        <v>62</v>
      </c>
      <c r="C3336" t="s">
        <v>201</v>
      </c>
      <c r="D3336" t="s">
        <v>61</v>
      </c>
      <c r="E3336" t="s">
        <v>61</v>
      </c>
      <c r="F3336" t="s">
        <v>61</v>
      </c>
      <c r="G3336" t="s">
        <v>61</v>
      </c>
      <c r="H3336" t="s">
        <v>61</v>
      </c>
      <c r="I3336" t="s">
        <v>61</v>
      </c>
      <c r="J3336" t="s">
        <v>101</v>
      </c>
      <c r="K3336" t="s">
        <v>190</v>
      </c>
      <c r="M3336">
        <v>20</v>
      </c>
      <c r="N3336">
        <v>20</v>
      </c>
      <c r="O3336" t="s">
        <v>325</v>
      </c>
      <c r="P3336">
        <v>271.52632139999997</v>
      </c>
      <c r="Q3336">
        <v>266.68419999999998</v>
      </c>
      <c r="R3336">
        <v>1</v>
      </c>
      <c r="S3336">
        <v>0</v>
      </c>
      <c r="T3336">
        <v>0</v>
      </c>
      <c r="U3336">
        <v>0</v>
      </c>
      <c r="V3336">
        <v>0</v>
      </c>
      <c r="W3336">
        <v>6917.4143000000004</v>
      </c>
      <c r="X3336">
        <v>6176.6478999999999</v>
      </c>
      <c r="Y3336">
        <v>6169.9425000000001</v>
      </c>
      <c r="Z3336">
        <v>6264.4477999999999</v>
      </c>
      <c r="AA3336">
        <v>6349.8523999999998</v>
      </c>
      <c r="AB3336">
        <v>6402.1450000000004</v>
      </c>
      <c r="AC3336">
        <v>6778.1316999999999</v>
      </c>
      <c r="AD3336">
        <v>8114.7362000000003</v>
      </c>
      <c r="AE3336">
        <v>9594.6357000000007</v>
      </c>
      <c r="AF3336">
        <v>10842.955</v>
      </c>
      <c r="AG3336">
        <v>11343.383</v>
      </c>
      <c r="AH3336">
        <v>11877.578</v>
      </c>
      <c r="AI3336">
        <v>12389.633</v>
      </c>
      <c r="AJ3336">
        <v>12562.555</v>
      </c>
      <c r="AK3336">
        <v>12712.687</v>
      </c>
      <c r="AL3336">
        <v>12872.148999999999</v>
      </c>
      <c r="AM3336">
        <v>12673.384</v>
      </c>
      <c r="AN3336">
        <v>11372.941000000001</v>
      </c>
      <c r="AO3336">
        <v>7730.7842000000001</v>
      </c>
      <c r="AP3336">
        <v>6872.0766000000003</v>
      </c>
      <c r="AQ3336">
        <v>8762.8313999999991</v>
      </c>
      <c r="AR3336">
        <v>7741.4393</v>
      </c>
      <c r="AS3336">
        <v>6479.0243</v>
      </c>
      <c r="AT3336">
        <v>5946.1477999999997</v>
      </c>
      <c r="AU3336">
        <v>73.394285999999994</v>
      </c>
      <c r="AV3336">
        <v>71.498885000000001</v>
      </c>
      <c r="AW3336">
        <v>70.111264000000006</v>
      </c>
      <c r="AX3336">
        <v>68.638745</v>
      </c>
      <c r="AY3336">
        <v>67.734807000000004</v>
      </c>
      <c r="AZ3336">
        <v>66.418634999999995</v>
      </c>
      <c r="BA3336">
        <v>65.864690999999993</v>
      </c>
      <c r="BB3336">
        <v>66.265514999999994</v>
      </c>
      <c r="BC3336">
        <v>68.154904999999999</v>
      </c>
      <c r="BD3336">
        <v>72.310592999999997</v>
      </c>
      <c r="BE3336">
        <v>76.977880999999996</v>
      </c>
      <c r="BF3336">
        <v>81.227846999999997</v>
      </c>
      <c r="BG3336">
        <v>85.023385000000005</v>
      </c>
      <c r="BH3336">
        <v>88.251710000000003</v>
      </c>
      <c r="BI3336">
        <v>90.970698999999996</v>
      </c>
      <c r="BJ3336">
        <v>92.52449</v>
      </c>
      <c r="BK3336">
        <v>93.214926000000006</v>
      </c>
      <c r="BL3336">
        <v>92.300724000000002</v>
      </c>
      <c r="BM3336">
        <v>90.445426999999995</v>
      </c>
      <c r="BN3336">
        <v>87.321916000000002</v>
      </c>
      <c r="BO3336">
        <v>83.440707000000003</v>
      </c>
      <c r="BP3336">
        <v>80.291697999999997</v>
      </c>
      <c r="BQ3336">
        <v>77.473882000000003</v>
      </c>
      <c r="BR3336">
        <v>74.837861000000004</v>
      </c>
      <c r="BS3336">
        <v>-603.55859999999996</v>
      </c>
      <c r="BT3336">
        <v>293.07089999999999</v>
      </c>
      <c r="BU3336">
        <v>256.50450000000001</v>
      </c>
      <c r="BV3336">
        <v>175.74510000000001</v>
      </c>
      <c r="BW3336">
        <v>109.0527</v>
      </c>
      <c r="BX3336">
        <v>270.9357</v>
      </c>
      <c r="BY3336">
        <v>173.75069999999999</v>
      </c>
      <c r="BZ3336">
        <v>-68.500810000000001</v>
      </c>
      <c r="CA3336">
        <v>-172.54730000000001</v>
      </c>
      <c r="CB3336">
        <v>-292.02050000000003</v>
      </c>
      <c r="CC3336">
        <v>-326.2971</v>
      </c>
      <c r="CD3336">
        <v>-413.488</v>
      </c>
      <c r="CE3336">
        <v>-601.54359999999997</v>
      </c>
      <c r="CF3336">
        <v>-412.423</v>
      </c>
      <c r="CG3336">
        <v>-292.84059999999999</v>
      </c>
      <c r="CH3336">
        <v>-337.66059999999999</v>
      </c>
      <c r="CI3336">
        <v>-39.547719999999998</v>
      </c>
      <c r="CJ3336">
        <v>1182.3879999999999</v>
      </c>
      <c r="CK3336">
        <v>4607.5290000000005</v>
      </c>
      <c r="CL3336">
        <v>4939.915</v>
      </c>
      <c r="CM3336">
        <v>2196.8150000000001</v>
      </c>
      <c r="CN3336">
        <v>1226.749</v>
      </c>
      <c r="CO3336">
        <v>999.18629999999996</v>
      </c>
      <c r="CP3336">
        <v>965.20540000000005</v>
      </c>
      <c r="CQ3336">
        <v>10195.07</v>
      </c>
      <c r="CR3336">
        <v>2931.893</v>
      </c>
      <c r="CS3336">
        <v>2831.2249999999999</v>
      </c>
      <c r="CT3336">
        <v>2569.6880000000001</v>
      </c>
      <c r="CU3336">
        <v>2104.5810000000001</v>
      </c>
      <c r="CV3336">
        <v>1758.7840000000001</v>
      </c>
      <c r="CW3336">
        <v>985.66740000000004</v>
      </c>
      <c r="CX3336">
        <v>979.06899999999996</v>
      </c>
      <c r="CY3336">
        <v>1916.316</v>
      </c>
      <c r="CZ3336">
        <v>2723.2310000000002</v>
      </c>
      <c r="DA3336">
        <v>3765.8580000000002</v>
      </c>
      <c r="DB3336">
        <v>4774.7560000000003</v>
      </c>
      <c r="DC3336">
        <v>5791.1329999999998</v>
      </c>
      <c r="DD3336">
        <v>6366.8530000000001</v>
      </c>
      <c r="DE3336">
        <v>7039.2560000000003</v>
      </c>
      <c r="DF3336">
        <v>7156.3779999999997</v>
      </c>
      <c r="DG3336">
        <v>7103.732</v>
      </c>
      <c r="DH3336">
        <v>7297.0959999999995</v>
      </c>
      <c r="DI3336">
        <v>7318.3710000000001</v>
      </c>
      <c r="DJ3336">
        <v>7561.5249999999996</v>
      </c>
      <c r="DK3336">
        <v>7611.5619999999999</v>
      </c>
      <c r="DL3336">
        <v>7671.82</v>
      </c>
      <c r="DM3336">
        <v>7783.7150000000001</v>
      </c>
      <c r="DN3336">
        <v>7743.2470000000003</v>
      </c>
    </row>
    <row r="3337" spans="1:120" hidden="1" x14ac:dyDescent="0.25">
      <c r="A3337" t="str">
        <f t="shared" si="52"/>
        <v>Industry_Type-5. Offices, Hotels, Finance, Services_All Elect_HE20 Average</v>
      </c>
      <c r="B3337" t="s">
        <v>62</v>
      </c>
      <c r="C3337" t="s">
        <v>205</v>
      </c>
      <c r="D3337" t="s">
        <v>61</v>
      </c>
      <c r="E3337" t="s">
        <v>61</v>
      </c>
      <c r="F3337" t="s">
        <v>61</v>
      </c>
      <c r="G3337" t="s">
        <v>37</v>
      </c>
      <c r="H3337" t="s">
        <v>61</v>
      </c>
      <c r="I3337" t="s">
        <v>61</v>
      </c>
      <c r="J3337" t="s">
        <v>61</v>
      </c>
      <c r="K3337" t="s">
        <v>190</v>
      </c>
      <c r="M3337">
        <v>20</v>
      </c>
      <c r="N3337">
        <v>20</v>
      </c>
      <c r="O3337" t="s">
        <v>325</v>
      </c>
      <c r="P3337">
        <v>20.636363979999999</v>
      </c>
      <c r="Q3337">
        <v>20.63636</v>
      </c>
      <c r="R3337">
        <v>1</v>
      </c>
      <c r="S3337">
        <v>1</v>
      </c>
      <c r="T3337">
        <v>0</v>
      </c>
      <c r="U3337">
        <v>0</v>
      </c>
      <c r="V3337">
        <v>1</v>
      </c>
      <c r="W3337">
        <v>2998.8249000000001</v>
      </c>
      <c r="X3337">
        <v>2906.2501999999999</v>
      </c>
      <c r="Y3337">
        <v>2859.2212</v>
      </c>
      <c r="Z3337">
        <v>2793.6125000000002</v>
      </c>
      <c r="AA3337">
        <v>2793.1190999999999</v>
      </c>
      <c r="AB3337">
        <v>2879.2966999999999</v>
      </c>
      <c r="AC3337">
        <v>2992.0212000000001</v>
      </c>
      <c r="AD3337">
        <v>3349.8777</v>
      </c>
      <c r="AE3337">
        <v>3832.0234999999998</v>
      </c>
      <c r="AF3337">
        <v>4545.2107999999998</v>
      </c>
      <c r="AG3337">
        <v>5021.8134</v>
      </c>
      <c r="AH3337">
        <v>5351.2560999999996</v>
      </c>
      <c r="AI3337">
        <v>5491.8669</v>
      </c>
      <c r="AJ3337">
        <v>5674.8657000000003</v>
      </c>
      <c r="AK3337">
        <v>5781.1284999999998</v>
      </c>
      <c r="AL3337">
        <v>5788.6522999999997</v>
      </c>
      <c r="AM3337">
        <v>5819.8819000000003</v>
      </c>
      <c r="AN3337">
        <v>5703.5324000000001</v>
      </c>
      <c r="AO3337">
        <v>5523.2375000000002</v>
      </c>
      <c r="AP3337">
        <v>4999.1938</v>
      </c>
      <c r="AQ3337">
        <v>4674.5510999999997</v>
      </c>
      <c r="AR3337">
        <v>4195.3630000000003</v>
      </c>
      <c r="AS3337">
        <v>3750.4616999999998</v>
      </c>
      <c r="AT3337">
        <v>3349.2669000000001</v>
      </c>
      <c r="AU3337">
        <v>64.833102999999994</v>
      </c>
      <c r="AV3337">
        <v>63.901066999999998</v>
      </c>
      <c r="AW3337">
        <v>62.799069000000003</v>
      </c>
      <c r="AX3337">
        <v>61.84299</v>
      </c>
      <c r="AY3337">
        <v>61.088455000000003</v>
      </c>
      <c r="AZ3337">
        <v>60.464714999999998</v>
      </c>
      <c r="BA3337">
        <v>60.273069</v>
      </c>
      <c r="BB3337">
        <v>61.859372</v>
      </c>
      <c r="BC3337">
        <v>64.970433999999997</v>
      </c>
      <c r="BD3337">
        <v>68.577292999999997</v>
      </c>
      <c r="BE3337">
        <v>72.481181000000007</v>
      </c>
      <c r="BF3337">
        <v>75.743205000000003</v>
      </c>
      <c r="BG3337">
        <v>78.330871000000002</v>
      </c>
      <c r="BH3337">
        <v>80.352312999999995</v>
      </c>
      <c r="BI3337">
        <v>81.359120000000004</v>
      </c>
      <c r="BJ3337">
        <v>81.742555999999993</v>
      </c>
      <c r="BK3337">
        <v>81.611199999999997</v>
      </c>
      <c r="BL3337">
        <v>80.872470000000007</v>
      </c>
      <c r="BM3337">
        <v>79.301078000000004</v>
      </c>
      <c r="BN3337">
        <v>76.642961</v>
      </c>
      <c r="BO3337">
        <v>73.088791999999998</v>
      </c>
      <c r="BP3337">
        <v>69.927633</v>
      </c>
      <c r="BQ3337">
        <v>67.688428999999999</v>
      </c>
      <c r="BR3337">
        <v>65.984696</v>
      </c>
      <c r="BS3337">
        <v>43.435740000000003</v>
      </c>
      <c r="BT3337">
        <v>38.367179999999998</v>
      </c>
      <c r="BU3337">
        <v>7.4549919999999998</v>
      </c>
      <c r="BV3337">
        <v>26.523720000000001</v>
      </c>
      <c r="BW3337">
        <v>27.929790000000001</v>
      </c>
      <c r="BX3337">
        <v>19.7182</v>
      </c>
      <c r="BY3337">
        <v>20.303280000000001</v>
      </c>
      <c r="BZ3337">
        <v>15.94008</v>
      </c>
      <c r="CA3337">
        <v>-26.416129999999999</v>
      </c>
      <c r="CB3337">
        <v>-64.582369999999997</v>
      </c>
      <c r="CC3337">
        <v>-106.64149999999999</v>
      </c>
      <c r="CD3337">
        <v>-106.173</v>
      </c>
      <c r="CE3337">
        <v>-80.323430000000002</v>
      </c>
      <c r="CF3337">
        <v>-122.932</v>
      </c>
      <c r="CG3337">
        <v>-123.8582</v>
      </c>
      <c r="CH3337">
        <v>-76.474710000000002</v>
      </c>
      <c r="CI3337">
        <v>-63.569780000000002</v>
      </c>
      <c r="CJ3337">
        <v>23.78444</v>
      </c>
      <c r="CK3337">
        <v>107.761</v>
      </c>
      <c r="CL3337">
        <v>112.425</v>
      </c>
      <c r="CM3337">
        <v>26.43356</v>
      </c>
      <c r="CN3337">
        <v>5.219913</v>
      </c>
      <c r="CO3337">
        <v>-19.95467</v>
      </c>
      <c r="CP3337">
        <v>-18.427099999999999</v>
      </c>
      <c r="CQ3337">
        <v>462.76589999999999</v>
      </c>
      <c r="CR3337">
        <v>162.49879999999999</v>
      </c>
      <c r="CS3337">
        <v>130.98400000000001</v>
      </c>
      <c r="CT3337">
        <v>84.874039999999994</v>
      </c>
      <c r="CU3337">
        <v>81.746600000000001</v>
      </c>
      <c r="CV3337">
        <v>82.533749999999998</v>
      </c>
      <c r="CW3337">
        <v>48.754390000000001</v>
      </c>
      <c r="CX3337">
        <v>42.947949999999999</v>
      </c>
      <c r="CY3337">
        <v>103.7861</v>
      </c>
      <c r="CZ3337">
        <v>244.78579999999999</v>
      </c>
      <c r="DA3337">
        <v>474.59829999999999</v>
      </c>
      <c r="DB3337">
        <v>655.36289999999997</v>
      </c>
      <c r="DC3337">
        <v>840.21220000000005</v>
      </c>
      <c r="DD3337">
        <v>992.60500000000002</v>
      </c>
      <c r="DE3337">
        <v>1338.1769999999999</v>
      </c>
      <c r="DF3337">
        <v>1579.7639999999999</v>
      </c>
      <c r="DG3337">
        <v>1771.58</v>
      </c>
      <c r="DH3337">
        <v>1402.2750000000001</v>
      </c>
      <c r="DI3337">
        <v>1380.3579999999999</v>
      </c>
      <c r="DJ3337">
        <v>1327.6410000000001</v>
      </c>
      <c r="DK3337">
        <v>1125.4159999999999</v>
      </c>
      <c r="DL3337">
        <v>933.83389999999997</v>
      </c>
      <c r="DM3337">
        <v>652.76369999999997</v>
      </c>
      <c r="DN3337">
        <v>543.39890000000003</v>
      </c>
    </row>
    <row r="3338" spans="1:120" hidden="1" x14ac:dyDescent="0.25">
      <c r="A3338" t="str">
        <f t="shared" si="52"/>
        <v>Size_Grp-Below 20 kW_All Elect_HE20 Average</v>
      </c>
      <c r="B3338" t="s">
        <v>62</v>
      </c>
      <c r="C3338" t="s">
        <v>259</v>
      </c>
      <c r="D3338" t="s">
        <v>61</v>
      </c>
      <c r="E3338" t="s">
        <v>61</v>
      </c>
      <c r="F3338" t="s">
        <v>61</v>
      </c>
      <c r="G3338" t="s">
        <v>61</v>
      </c>
      <c r="H3338" t="s">
        <v>61</v>
      </c>
      <c r="I3338" t="s">
        <v>61</v>
      </c>
      <c r="J3338" t="s">
        <v>260</v>
      </c>
      <c r="K3338" t="s">
        <v>190</v>
      </c>
      <c r="M3338">
        <v>20</v>
      </c>
      <c r="N3338">
        <v>20</v>
      </c>
      <c r="O3338" t="s">
        <v>325</v>
      </c>
      <c r="P3338">
        <v>35.611110689999997</v>
      </c>
      <c r="Q3338">
        <v>35.111109999999996</v>
      </c>
      <c r="R3338">
        <v>1</v>
      </c>
      <c r="S3338">
        <v>0</v>
      </c>
      <c r="T3338">
        <v>0</v>
      </c>
      <c r="U3338">
        <v>0</v>
      </c>
      <c r="V3338">
        <v>0</v>
      </c>
      <c r="W3338">
        <v>135.68967000000001</v>
      </c>
      <c r="X3338">
        <v>137.90496999999999</v>
      </c>
      <c r="Y3338">
        <v>138.74162000000001</v>
      </c>
      <c r="Z3338">
        <v>145.29414</v>
      </c>
      <c r="AA3338">
        <v>152.96391</v>
      </c>
      <c r="AB3338">
        <v>163.05410000000001</v>
      </c>
      <c r="AC3338">
        <v>170.40781000000001</v>
      </c>
      <c r="AD3338">
        <v>240.33651</v>
      </c>
      <c r="AE3338">
        <v>307.98158999999998</v>
      </c>
      <c r="AF3338">
        <v>355.30405000000002</v>
      </c>
      <c r="AG3338">
        <v>382.02830999999998</v>
      </c>
      <c r="AH3338">
        <v>414.39616000000001</v>
      </c>
      <c r="AI3338">
        <v>443.88189999999997</v>
      </c>
      <c r="AJ3338">
        <v>467.23298999999997</v>
      </c>
      <c r="AK3338">
        <v>485.69206000000003</v>
      </c>
      <c r="AL3338">
        <v>492.15631000000002</v>
      </c>
      <c r="AM3338">
        <v>491.02118999999999</v>
      </c>
      <c r="AN3338">
        <v>490.52067</v>
      </c>
      <c r="AO3338">
        <v>436.33332999999999</v>
      </c>
      <c r="AP3338">
        <v>367.60932000000003</v>
      </c>
      <c r="AQ3338">
        <v>397.96546000000001</v>
      </c>
      <c r="AR3338">
        <v>299.41228999999998</v>
      </c>
      <c r="AS3338">
        <v>195.30160000000001</v>
      </c>
      <c r="AT3338">
        <v>136.27984000000001</v>
      </c>
      <c r="AU3338">
        <v>70.375799999999998</v>
      </c>
      <c r="AV3338">
        <v>68.288471000000001</v>
      </c>
      <c r="AW3338">
        <v>66.782200000000003</v>
      </c>
      <c r="AX3338">
        <v>65.517720999999995</v>
      </c>
      <c r="AY3338">
        <v>64.697445000000002</v>
      </c>
      <c r="AZ3338">
        <v>63.688423999999998</v>
      </c>
      <c r="BA3338">
        <v>62.897834000000003</v>
      </c>
      <c r="BB3338">
        <v>63.865820999999997</v>
      </c>
      <c r="BC3338">
        <v>66.362829000000005</v>
      </c>
      <c r="BD3338">
        <v>70.948711000000003</v>
      </c>
      <c r="BE3338">
        <v>75.743635999999995</v>
      </c>
      <c r="BF3338">
        <v>79.926440999999997</v>
      </c>
      <c r="BG3338">
        <v>83.658547999999996</v>
      </c>
      <c r="BH3338">
        <v>86.758747</v>
      </c>
      <c r="BI3338">
        <v>89.044291999999999</v>
      </c>
      <c r="BJ3338">
        <v>90.210848999999996</v>
      </c>
      <c r="BK3338">
        <v>90.705555000000004</v>
      </c>
      <c r="BL3338">
        <v>89.911434999999997</v>
      </c>
      <c r="BM3338">
        <v>87.874448000000001</v>
      </c>
      <c r="BN3338">
        <v>84.614350000000002</v>
      </c>
      <c r="BO3338">
        <v>80.557457999999997</v>
      </c>
      <c r="BP3338">
        <v>77.040071999999995</v>
      </c>
      <c r="BQ3338">
        <v>74.513576999999998</v>
      </c>
      <c r="BR3338">
        <v>72.350081000000003</v>
      </c>
      <c r="BS3338">
        <v>-0.53945069999999995</v>
      </c>
      <c r="BT3338">
        <v>-0.56246479999999999</v>
      </c>
      <c r="BU3338">
        <v>-2.5144510000000002</v>
      </c>
      <c r="BV3338">
        <v>-4.1254439999999999</v>
      </c>
      <c r="BW3338">
        <v>-1.64751</v>
      </c>
      <c r="BX3338">
        <v>0.4825776</v>
      </c>
      <c r="BY3338">
        <v>1.2279629999999999</v>
      </c>
      <c r="BZ3338">
        <v>-9.7418999999999995E-3</v>
      </c>
      <c r="CA3338">
        <v>-9.8643300000000003E-2</v>
      </c>
      <c r="CB3338">
        <v>-1.2342120000000001</v>
      </c>
      <c r="CC3338">
        <v>-0.978047</v>
      </c>
      <c r="CD3338">
        <v>-2.826444</v>
      </c>
      <c r="CE3338">
        <v>-1.703587</v>
      </c>
      <c r="CF3338">
        <v>0.4005454</v>
      </c>
      <c r="CG3338">
        <v>-0.1083654</v>
      </c>
      <c r="CH3338">
        <v>1.6553329999999999</v>
      </c>
      <c r="CI3338">
        <v>-0.84295960000000003</v>
      </c>
      <c r="CJ3338">
        <v>-7.4088409999999998</v>
      </c>
      <c r="CK3338">
        <v>26.907640000000001</v>
      </c>
      <c r="CL3338">
        <v>55.676749999999998</v>
      </c>
      <c r="CM3338">
        <v>-19.5425</v>
      </c>
      <c r="CN3338">
        <v>-12.2494</v>
      </c>
      <c r="CO3338">
        <v>-8.1249730000000007</v>
      </c>
      <c r="CP3338">
        <v>-1.380738</v>
      </c>
      <c r="CQ3338">
        <v>0.50696110000000005</v>
      </c>
      <c r="CR3338">
        <v>0.40036139999999998</v>
      </c>
      <c r="CS3338">
        <v>0.41119080000000002</v>
      </c>
      <c r="CT3338">
        <v>0.41830230000000002</v>
      </c>
      <c r="CU3338">
        <v>0.5659824</v>
      </c>
      <c r="CV3338">
        <v>0.53851709999999997</v>
      </c>
      <c r="CW3338">
        <v>0.49500339999999998</v>
      </c>
      <c r="CX3338">
        <v>0.55268499999999998</v>
      </c>
      <c r="CY3338">
        <v>0.66557569999999999</v>
      </c>
      <c r="CZ3338">
        <v>0.71681010000000001</v>
      </c>
      <c r="DA3338">
        <v>1.054297</v>
      </c>
      <c r="DB3338">
        <v>0.92650969999999999</v>
      </c>
      <c r="DC3338">
        <v>1.2252780000000001</v>
      </c>
      <c r="DD3338">
        <v>1.256697</v>
      </c>
      <c r="DE3338">
        <v>1.350716</v>
      </c>
      <c r="DF3338">
        <v>1.4550289999999999</v>
      </c>
      <c r="DG3338">
        <v>1.455222</v>
      </c>
      <c r="DH3338">
        <v>1.665748</v>
      </c>
      <c r="DI3338">
        <v>2.4579909999999998</v>
      </c>
      <c r="DJ3338">
        <v>2.3802949999999998</v>
      </c>
      <c r="DK3338">
        <v>1.6472150000000001</v>
      </c>
      <c r="DL3338">
        <v>1.050189</v>
      </c>
      <c r="DM3338">
        <v>0.64619470000000001</v>
      </c>
      <c r="DN3338">
        <v>0.31485560000000001</v>
      </c>
    </row>
    <row r="3339" spans="1:120" hidden="1" x14ac:dyDescent="0.25">
      <c r="A3339" t="str">
        <f t="shared" si="52"/>
        <v>sublap_id-SLAP_PGEB_All Elect_HE20 Average</v>
      </c>
      <c r="B3339" t="s">
        <v>62</v>
      </c>
      <c r="C3339" t="s">
        <v>287</v>
      </c>
      <c r="D3339" t="s">
        <v>61</v>
      </c>
      <c r="E3339" t="s">
        <v>288</v>
      </c>
      <c r="F3339" t="s">
        <v>61</v>
      </c>
      <c r="G3339" t="s">
        <v>61</v>
      </c>
      <c r="H3339" t="s">
        <v>61</v>
      </c>
      <c r="I3339" t="s">
        <v>61</v>
      </c>
      <c r="J3339" t="s">
        <v>61</v>
      </c>
      <c r="K3339" t="s">
        <v>190</v>
      </c>
      <c r="M3339">
        <v>20</v>
      </c>
      <c r="N3339">
        <v>20</v>
      </c>
      <c r="O3339" t="s">
        <v>325</v>
      </c>
      <c r="P3339">
        <v>59</v>
      </c>
      <c r="Q3339">
        <v>57.22222</v>
      </c>
      <c r="R3339">
        <v>1</v>
      </c>
      <c r="S3339">
        <v>0</v>
      </c>
      <c r="T3339">
        <v>0</v>
      </c>
      <c r="U3339">
        <v>0</v>
      </c>
      <c r="V3339">
        <v>0</v>
      </c>
      <c r="W3339">
        <v>1350.0859</v>
      </c>
      <c r="X3339">
        <v>1377.3413</v>
      </c>
      <c r="Y3339">
        <v>1361.34</v>
      </c>
      <c r="Z3339">
        <v>1381.5939000000001</v>
      </c>
      <c r="AA3339">
        <v>1447.8289</v>
      </c>
      <c r="AB3339">
        <v>1603.5164</v>
      </c>
      <c r="AC3339">
        <v>1889.1065000000001</v>
      </c>
      <c r="AD3339">
        <v>2218.9982</v>
      </c>
      <c r="AE3339">
        <v>2470.4267</v>
      </c>
      <c r="AF3339">
        <v>2701.1390999999999</v>
      </c>
      <c r="AG3339">
        <v>2929.1426000000001</v>
      </c>
      <c r="AH3339">
        <v>3235.5630000000001</v>
      </c>
      <c r="AI3339">
        <v>3410.1723999999999</v>
      </c>
      <c r="AJ3339">
        <v>3507.9391000000001</v>
      </c>
      <c r="AK3339">
        <v>3667.9472999999998</v>
      </c>
      <c r="AL3339">
        <v>3720.8253</v>
      </c>
      <c r="AM3339">
        <v>3827.8258000000001</v>
      </c>
      <c r="AN3339">
        <v>3812.0318000000002</v>
      </c>
      <c r="AO3339">
        <v>3449.8202000000001</v>
      </c>
      <c r="AP3339">
        <v>2978.3114999999998</v>
      </c>
      <c r="AQ3339">
        <v>2952.7883000000002</v>
      </c>
      <c r="AR3339">
        <v>2055.0333000000001</v>
      </c>
      <c r="AS3339">
        <v>1489.0696</v>
      </c>
      <c r="AT3339">
        <v>1092.5661</v>
      </c>
      <c r="AU3339">
        <v>66.530874999999995</v>
      </c>
      <c r="AV3339">
        <v>65.395281999999995</v>
      </c>
      <c r="AW3339">
        <v>63.760531</v>
      </c>
      <c r="AX3339">
        <v>62.670929000000001</v>
      </c>
      <c r="AY3339">
        <v>61.935853999999999</v>
      </c>
      <c r="AZ3339">
        <v>61.351273999999997</v>
      </c>
      <c r="BA3339">
        <v>61.177833999999997</v>
      </c>
      <c r="BB3339">
        <v>63.093434999999999</v>
      </c>
      <c r="BC3339">
        <v>66.876746999999995</v>
      </c>
      <c r="BD3339">
        <v>71.374071000000001</v>
      </c>
      <c r="BE3339">
        <v>75.799947000000003</v>
      </c>
      <c r="BF3339">
        <v>79.893894000000003</v>
      </c>
      <c r="BG3339">
        <v>83.920028000000002</v>
      </c>
      <c r="BH3339">
        <v>87.251824999999997</v>
      </c>
      <c r="BI3339">
        <v>90.090495000000004</v>
      </c>
      <c r="BJ3339">
        <v>91.802772000000004</v>
      </c>
      <c r="BK3339">
        <v>92.241401999999994</v>
      </c>
      <c r="BL3339">
        <v>90.847556999999995</v>
      </c>
      <c r="BM3339">
        <v>87.641093999999995</v>
      </c>
      <c r="BN3339">
        <v>82.769319999999993</v>
      </c>
      <c r="BO3339">
        <v>77.344104000000002</v>
      </c>
      <c r="BP3339">
        <v>72.759407999999993</v>
      </c>
      <c r="BQ3339">
        <v>70.068606000000003</v>
      </c>
      <c r="BR3339">
        <v>67.925447000000005</v>
      </c>
      <c r="BS3339">
        <v>-41.934220000000003</v>
      </c>
      <c r="BT3339">
        <v>-14.090310000000001</v>
      </c>
      <c r="BU3339">
        <v>-2.7950370000000002</v>
      </c>
      <c r="BV3339">
        <v>12.79912</v>
      </c>
      <c r="BW3339">
        <v>21.266919999999999</v>
      </c>
      <c r="BX3339">
        <v>21.733350000000002</v>
      </c>
      <c r="BY3339">
        <v>58.172640000000001</v>
      </c>
      <c r="BZ3339">
        <v>-13.61125</v>
      </c>
      <c r="CA3339">
        <v>-18.168710000000001</v>
      </c>
      <c r="CB3339">
        <v>-76.818370000000002</v>
      </c>
      <c r="CC3339">
        <v>-95.437669999999997</v>
      </c>
      <c r="CD3339">
        <v>-108.0226</v>
      </c>
      <c r="CE3339">
        <v>-97.976740000000007</v>
      </c>
      <c r="CF3339">
        <v>-46.973669999999998</v>
      </c>
      <c r="CG3339">
        <v>-110.4426</v>
      </c>
      <c r="CH3339">
        <v>-97.332449999999994</v>
      </c>
      <c r="CI3339">
        <v>-150.3252</v>
      </c>
      <c r="CJ3339">
        <v>-21.641960000000001</v>
      </c>
      <c r="CK3339">
        <v>384.71589999999998</v>
      </c>
      <c r="CL3339">
        <v>667.43830000000003</v>
      </c>
      <c r="CM3339">
        <v>126.6202</v>
      </c>
      <c r="CN3339">
        <v>81.816209999999998</v>
      </c>
      <c r="CO3339">
        <v>94.616550000000004</v>
      </c>
      <c r="CP3339">
        <v>281.31490000000002</v>
      </c>
      <c r="CQ3339">
        <v>507.80790000000002</v>
      </c>
      <c r="CR3339">
        <v>187.49979999999999</v>
      </c>
      <c r="CS3339">
        <v>127.81359999999999</v>
      </c>
      <c r="CT3339">
        <v>122.0296</v>
      </c>
      <c r="CU3339">
        <v>117.1236</v>
      </c>
      <c r="CV3339">
        <v>209.59549999999999</v>
      </c>
      <c r="CW3339">
        <v>129.5342</v>
      </c>
      <c r="CX3339">
        <v>93.923720000000003</v>
      </c>
      <c r="CY3339">
        <v>153.1456</v>
      </c>
      <c r="CZ3339">
        <v>281.5136</v>
      </c>
      <c r="DA3339">
        <v>502.21440000000001</v>
      </c>
      <c r="DB3339">
        <v>450.82130000000001</v>
      </c>
      <c r="DC3339">
        <v>398.63400000000001</v>
      </c>
      <c r="DD3339">
        <v>408.0421</v>
      </c>
      <c r="DE3339">
        <v>418.91250000000002</v>
      </c>
      <c r="DF3339">
        <v>458.63339999999999</v>
      </c>
      <c r="DG3339">
        <v>464.85449999999997</v>
      </c>
      <c r="DH3339">
        <v>492.28199999999998</v>
      </c>
      <c r="DI3339">
        <v>503.9812</v>
      </c>
      <c r="DJ3339">
        <v>646.68629999999996</v>
      </c>
      <c r="DK3339">
        <v>728.72299999999996</v>
      </c>
      <c r="DL3339">
        <v>600.60429999999997</v>
      </c>
      <c r="DM3339">
        <v>389.68849999999998</v>
      </c>
      <c r="DN3339">
        <v>356.38369999999998</v>
      </c>
    </row>
    <row r="3340" spans="1:120" hidden="1" x14ac:dyDescent="0.25">
      <c r="A3340" t="str">
        <f t="shared" si="52"/>
        <v>LCA-Kern_All Elect_HE20 Average</v>
      </c>
      <c r="B3340" t="s">
        <v>62</v>
      </c>
      <c r="C3340" t="s">
        <v>210</v>
      </c>
      <c r="D3340" t="s">
        <v>29</v>
      </c>
      <c r="E3340" t="s">
        <v>61</v>
      </c>
      <c r="F3340" t="s">
        <v>61</v>
      </c>
      <c r="G3340" t="s">
        <v>61</v>
      </c>
      <c r="H3340" t="s">
        <v>61</v>
      </c>
      <c r="I3340" t="s">
        <v>61</v>
      </c>
      <c r="J3340" t="s">
        <v>61</v>
      </c>
      <c r="K3340" t="s">
        <v>190</v>
      </c>
      <c r="M3340">
        <v>20</v>
      </c>
      <c r="N3340">
        <v>20</v>
      </c>
      <c r="O3340" t="s">
        <v>325</v>
      </c>
      <c r="P3340" s="24">
        <v>19.11111069</v>
      </c>
      <c r="Q3340">
        <v>19.11111</v>
      </c>
      <c r="R3340">
        <v>1</v>
      </c>
      <c r="S3340">
        <v>1</v>
      </c>
      <c r="T3340">
        <v>0</v>
      </c>
      <c r="U3340">
        <v>0</v>
      </c>
      <c r="V3340">
        <v>1</v>
      </c>
      <c r="W3340">
        <v>422.96444000000002</v>
      </c>
      <c r="X3340">
        <v>460.55128000000002</v>
      </c>
      <c r="Y3340">
        <v>463.96821999999997</v>
      </c>
      <c r="Z3340">
        <v>463.63283000000001</v>
      </c>
      <c r="AA3340">
        <v>467.62144000000001</v>
      </c>
      <c r="AB3340">
        <v>514.88743999999997</v>
      </c>
      <c r="AC3340">
        <v>583.97878000000003</v>
      </c>
      <c r="AD3340">
        <v>785.66932999999995</v>
      </c>
      <c r="AE3340">
        <v>840.20966999999996</v>
      </c>
      <c r="AF3340">
        <v>972.66722000000004</v>
      </c>
      <c r="AG3340">
        <v>1060.9912999999999</v>
      </c>
      <c r="AH3340">
        <v>1130.4416000000001</v>
      </c>
      <c r="AI3340">
        <v>1239.2621999999999</v>
      </c>
      <c r="AJ3340">
        <v>1254.9227000000001</v>
      </c>
      <c r="AK3340">
        <v>1301.9464</v>
      </c>
      <c r="AL3340">
        <v>1352.9840999999999</v>
      </c>
      <c r="AM3340">
        <v>1366.335</v>
      </c>
      <c r="AN3340">
        <v>1340.2031999999999</v>
      </c>
      <c r="AO3340">
        <v>1121.2793999999999</v>
      </c>
      <c r="AP3340">
        <v>986.18160999999998</v>
      </c>
      <c r="AQ3340">
        <v>1071.3590999999999</v>
      </c>
      <c r="AR3340">
        <v>732.77355999999997</v>
      </c>
      <c r="AS3340">
        <v>500.82011</v>
      </c>
      <c r="AT3340">
        <v>418.98878000000002</v>
      </c>
      <c r="AU3340">
        <v>89.166667000000004</v>
      </c>
      <c r="AV3340">
        <v>86.666667000000004</v>
      </c>
      <c r="AW3340">
        <v>84.888889000000006</v>
      </c>
      <c r="AX3340">
        <v>82.888889000000006</v>
      </c>
      <c r="AY3340">
        <v>81.222222000000002</v>
      </c>
      <c r="AZ3340">
        <v>80</v>
      </c>
      <c r="BA3340">
        <v>78.888889000000006</v>
      </c>
      <c r="BB3340">
        <v>79.166667000000004</v>
      </c>
      <c r="BC3340">
        <v>82.055555999999996</v>
      </c>
      <c r="BD3340">
        <v>85.666667000000004</v>
      </c>
      <c r="BE3340">
        <v>89.666667000000004</v>
      </c>
      <c r="BF3340">
        <v>92.888889000000006</v>
      </c>
      <c r="BG3340">
        <v>96.166667000000004</v>
      </c>
      <c r="BH3340">
        <v>98.888889000000006</v>
      </c>
      <c r="BI3340">
        <v>101.27778000000001</v>
      </c>
      <c r="BJ3340">
        <v>102.72221999999999</v>
      </c>
      <c r="BK3340">
        <v>103.83333</v>
      </c>
      <c r="BL3340">
        <v>104.33333</v>
      </c>
      <c r="BM3340">
        <v>104.33333</v>
      </c>
      <c r="BN3340">
        <v>102.88889</v>
      </c>
      <c r="BO3340">
        <v>100.38889</v>
      </c>
      <c r="BP3340">
        <v>97.555555999999996</v>
      </c>
      <c r="BQ3340">
        <v>94.611110999999994</v>
      </c>
      <c r="BR3340">
        <v>92</v>
      </c>
      <c r="BS3340">
        <v>-20.162980000000001</v>
      </c>
      <c r="BT3340">
        <v>-17.274470000000001</v>
      </c>
      <c r="BU3340">
        <v>-22.80667</v>
      </c>
      <c r="BV3340">
        <v>-19.952179999999998</v>
      </c>
      <c r="BW3340">
        <v>-33.792459999999998</v>
      </c>
      <c r="BX3340">
        <v>-52.505139999999997</v>
      </c>
      <c r="BY3340">
        <v>-109.9768</v>
      </c>
      <c r="BZ3340">
        <v>34.684170000000002</v>
      </c>
      <c r="CA3340">
        <v>84.071280000000002</v>
      </c>
      <c r="CB3340">
        <v>66.907070000000004</v>
      </c>
      <c r="CC3340">
        <v>93.463380000000001</v>
      </c>
      <c r="CD3340">
        <v>86.349220000000003</v>
      </c>
      <c r="CE3340">
        <v>30.813500000000001</v>
      </c>
      <c r="CF3340">
        <v>58.952080000000002</v>
      </c>
      <c r="CG3340">
        <v>41.464460000000003</v>
      </c>
      <c r="CH3340">
        <v>0.85269600000000001</v>
      </c>
      <c r="CI3340">
        <v>-15.854570000000001</v>
      </c>
      <c r="CJ3340">
        <v>-2.1733380000000002</v>
      </c>
      <c r="CK3340">
        <v>187.029</v>
      </c>
      <c r="CL3340">
        <v>246.59360000000001</v>
      </c>
      <c r="CM3340">
        <v>-30.718699999999998</v>
      </c>
      <c r="CN3340">
        <v>-32.668860000000002</v>
      </c>
      <c r="CO3340">
        <v>-29.1328</v>
      </c>
      <c r="CP3340">
        <v>-27.12311</v>
      </c>
      <c r="CQ3340">
        <v>87.108639999999994</v>
      </c>
      <c r="CR3340">
        <v>86.954849999999993</v>
      </c>
      <c r="CS3340">
        <v>85.447940000000003</v>
      </c>
      <c r="CT3340">
        <v>80.7607</v>
      </c>
      <c r="CU3340">
        <v>59.528709999999997</v>
      </c>
      <c r="CV3340">
        <v>64.630260000000007</v>
      </c>
      <c r="CW3340">
        <v>102.836</v>
      </c>
      <c r="CX3340">
        <v>61.634889999999999</v>
      </c>
      <c r="CY3340">
        <v>69.259339999999995</v>
      </c>
      <c r="CZ3340">
        <v>73.086039999999997</v>
      </c>
      <c r="DA3340">
        <v>83.275999999999996</v>
      </c>
      <c r="DB3340">
        <v>83.523430000000005</v>
      </c>
      <c r="DC3340">
        <v>71.328119999999998</v>
      </c>
      <c r="DD3340">
        <v>67.386489999999995</v>
      </c>
      <c r="DE3340">
        <v>61.883249999999997</v>
      </c>
      <c r="DF3340">
        <v>59.881830000000001</v>
      </c>
      <c r="DG3340">
        <v>57.267380000000003</v>
      </c>
      <c r="DH3340">
        <v>66.900980000000004</v>
      </c>
      <c r="DI3340">
        <v>83.645570000000006</v>
      </c>
      <c r="DJ3340">
        <v>134.98410000000001</v>
      </c>
      <c r="DK3340">
        <v>355.75650000000002</v>
      </c>
      <c r="DL3340">
        <v>269.0496</v>
      </c>
      <c r="DM3340">
        <v>56.195909999999998</v>
      </c>
      <c r="DN3340">
        <v>52.30359</v>
      </c>
    </row>
    <row r="3341" spans="1:120" hidden="1" x14ac:dyDescent="0.25">
      <c r="A3341" t="str">
        <f t="shared" si="52"/>
        <v>sublap_id-SLAP_PGZP_Elect DA 1-4 (1PM-9PM)_HE20 Average</v>
      </c>
      <c r="B3341" t="s">
        <v>62</v>
      </c>
      <c r="C3341" t="s">
        <v>283</v>
      </c>
      <c r="D3341" t="s">
        <v>61</v>
      </c>
      <c r="E3341" t="s">
        <v>284</v>
      </c>
      <c r="F3341" t="s">
        <v>61</v>
      </c>
      <c r="G3341" t="s">
        <v>61</v>
      </c>
      <c r="H3341" t="s">
        <v>61</v>
      </c>
      <c r="I3341" t="s">
        <v>61</v>
      </c>
      <c r="J3341" t="s">
        <v>61</v>
      </c>
      <c r="K3341" t="s">
        <v>203</v>
      </c>
      <c r="M3341">
        <v>20</v>
      </c>
      <c r="N3341">
        <v>20</v>
      </c>
      <c r="O3341" t="s">
        <v>325</v>
      </c>
      <c r="P3341">
        <v>60</v>
      </c>
      <c r="Q3341">
        <v>54.3</v>
      </c>
      <c r="R3341">
        <v>1</v>
      </c>
      <c r="S3341">
        <v>0</v>
      </c>
      <c r="T3341">
        <v>0</v>
      </c>
      <c r="U3341">
        <v>0</v>
      </c>
      <c r="V3341">
        <v>0</v>
      </c>
      <c r="W3341">
        <v>5609.5068000000001</v>
      </c>
      <c r="X3341">
        <v>5409.0357999999997</v>
      </c>
      <c r="Y3341">
        <v>5310.2392</v>
      </c>
      <c r="Z3341">
        <v>5388.6706000000004</v>
      </c>
      <c r="AA3341">
        <v>5453.1176999999998</v>
      </c>
      <c r="AB3341">
        <v>5596.0964999999997</v>
      </c>
      <c r="AC3341">
        <v>5971.9592000000002</v>
      </c>
      <c r="AD3341">
        <v>6000.4023999999999</v>
      </c>
      <c r="AE3341">
        <v>6053.7785999999996</v>
      </c>
      <c r="AF3341">
        <v>6282.2816999999995</v>
      </c>
      <c r="AG3341">
        <v>6296.0221000000001</v>
      </c>
      <c r="AH3341">
        <v>6514.5708999999997</v>
      </c>
      <c r="AI3341">
        <v>6468.1419999999998</v>
      </c>
      <c r="AJ3341">
        <v>6625.2945</v>
      </c>
      <c r="AK3341">
        <v>6744.0802999999996</v>
      </c>
      <c r="AL3341">
        <v>6747.8095999999996</v>
      </c>
      <c r="AM3341">
        <v>6685.8662999999997</v>
      </c>
      <c r="AN3341">
        <v>5806.3708999999999</v>
      </c>
      <c r="AO3341">
        <v>3713.1296000000002</v>
      </c>
      <c r="AP3341">
        <v>1982.8203000000001</v>
      </c>
      <c r="AQ3341">
        <v>3444.1633999999999</v>
      </c>
      <c r="AR3341">
        <v>5290.9854999999998</v>
      </c>
      <c r="AS3341">
        <v>5903.3581999999997</v>
      </c>
      <c r="AT3341">
        <v>5664.54</v>
      </c>
      <c r="AU3341">
        <v>74.438107000000002</v>
      </c>
      <c r="AV3341">
        <v>72.693295000000006</v>
      </c>
      <c r="AW3341">
        <v>71.458629000000002</v>
      </c>
      <c r="AX3341">
        <v>70.203881999999993</v>
      </c>
      <c r="AY3341">
        <v>69.001113000000004</v>
      </c>
      <c r="AZ3341">
        <v>67.926888000000005</v>
      </c>
      <c r="BA3341">
        <v>67.174638000000002</v>
      </c>
      <c r="BB3341">
        <v>68.360309000000001</v>
      </c>
      <c r="BC3341">
        <v>71.498926999999995</v>
      </c>
      <c r="BD3341">
        <v>75.272036999999997</v>
      </c>
      <c r="BE3341">
        <v>79.959393000000006</v>
      </c>
      <c r="BF3341">
        <v>84.207798999999994</v>
      </c>
      <c r="BG3341">
        <v>87.798338000000001</v>
      </c>
      <c r="BH3341">
        <v>89.918947000000003</v>
      </c>
      <c r="BI3341">
        <v>91.146106000000003</v>
      </c>
      <c r="BJ3341">
        <v>91.376813999999996</v>
      </c>
      <c r="BK3341">
        <v>91.225362000000004</v>
      </c>
      <c r="BL3341">
        <v>90.604174999999998</v>
      </c>
      <c r="BM3341">
        <v>89.025569000000004</v>
      </c>
      <c r="BN3341">
        <v>86.351350999999994</v>
      </c>
      <c r="BO3341">
        <v>83.351710999999995</v>
      </c>
      <c r="BP3341">
        <v>80.619534000000002</v>
      </c>
      <c r="BQ3341">
        <v>78.619748999999999</v>
      </c>
      <c r="BR3341">
        <v>76.815617000000003</v>
      </c>
      <c r="BS3341">
        <v>-191.73869999999999</v>
      </c>
      <c r="BT3341">
        <v>120.5682</v>
      </c>
      <c r="BU3341">
        <v>149.80930000000001</v>
      </c>
      <c r="BV3341">
        <v>53.023490000000002</v>
      </c>
      <c r="BW3341">
        <v>-8.7857090000000007</v>
      </c>
      <c r="BX3341">
        <v>45.41384</v>
      </c>
      <c r="BY3341">
        <v>-33.055709999999998</v>
      </c>
      <c r="BZ3341">
        <v>24.85258</v>
      </c>
      <c r="CA3341">
        <v>91.088700000000003</v>
      </c>
      <c r="CB3341">
        <v>-94.143259999999998</v>
      </c>
      <c r="CC3341">
        <v>-2.9043990000000002</v>
      </c>
      <c r="CD3341">
        <v>-47.684550000000002</v>
      </c>
      <c r="CE3341">
        <v>158.11349999999999</v>
      </c>
      <c r="CF3341">
        <v>83.299449999999993</v>
      </c>
      <c r="CG3341">
        <v>-81.247839999999997</v>
      </c>
      <c r="CH3341">
        <v>-118.7603</v>
      </c>
      <c r="CI3341">
        <v>-41.464919999999999</v>
      </c>
      <c r="CJ3341">
        <v>943.76509999999996</v>
      </c>
      <c r="CK3341">
        <v>3297.5680000000002</v>
      </c>
      <c r="CL3341">
        <v>5142.7700000000004</v>
      </c>
      <c r="CM3341">
        <v>3438.2719999999999</v>
      </c>
      <c r="CN3341">
        <v>1165.6099999999999</v>
      </c>
      <c r="CO3341">
        <v>236.44309999999999</v>
      </c>
      <c r="CP3341">
        <v>226.77969999999999</v>
      </c>
      <c r="CQ3341">
        <v>3406.2910000000002</v>
      </c>
      <c r="CR3341">
        <v>1516.828</v>
      </c>
      <c r="CS3341">
        <v>1445.191</v>
      </c>
      <c r="CT3341">
        <v>1316.71</v>
      </c>
      <c r="CU3341">
        <v>1092.181</v>
      </c>
      <c r="CV3341">
        <v>926.97130000000004</v>
      </c>
      <c r="CW3341">
        <v>585.53539999999998</v>
      </c>
      <c r="CX3341">
        <v>494.51670000000001</v>
      </c>
      <c r="CY3341">
        <v>923.92669999999998</v>
      </c>
      <c r="CZ3341">
        <v>1078.0999999999999</v>
      </c>
      <c r="DA3341">
        <v>1565.818</v>
      </c>
      <c r="DB3341">
        <v>1731.085</v>
      </c>
      <c r="DC3341">
        <v>1831.2750000000001</v>
      </c>
      <c r="DD3341">
        <v>2068.4989999999998</v>
      </c>
      <c r="DE3341">
        <v>2229.3510000000001</v>
      </c>
      <c r="DF3341">
        <v>2145.7399999999998</v>
      </c>
      <c r="DG3341">
        <v>2169.87</v>
      </c>
      <c r="DH3341">
        <v>2617.6680000000001</v>
      </c>
      <c r="DI3341">
        <v>2698.1779999999999</v>
      </c>
      <c r="DJ3341">
        <v>2397.9360000000001</v>
      </c>
      <c r="DK3341">
        <v>4462.07</v>
      </c>
      <c r="DL3341">
        <v>2955.942</v>
      </c>
      <c r="DM3341">
        <v>2836.6750000000002</v>
      </c>
      <c r="DN3341">
        <v>2968.0059999999999</v>
      </c>
      <c r="DO3341">
        <v>17</v>
      </c>
      <c r="DP3341">
        <v>21</v>
      </c>
    </row>
    <row r="3342" spans="1:120" hidden="1" x14ac:dyDescent="0.25">
      <c r="A3342" t="str">
        <f t="shared" si="52"/>
        <v>sublap_id-SLAP_PGSF_Elect DA 1-4 (1PM-9PM)_HE20 Average</v>
      </c>
      <c r="B3342" t="s">
        <v>62</v>
      </c>
      <c r="C3342" t="s">
        <v>297</v>
      </c>
      <c r="D3342" t="s">
        <v>61</v>
      </c>
      <c r="E3342" t="s">
        <v>298</v>
      </c>
      <c r="F3342" t="s">
        <v>61</v>
      </c>
      <c r="G3342" t="s">
        <v>61</v>
      </c>
      <c r="H3342" t="s">
        <v>61</v>
      </c>
      <c r="I3342" t="s">
        <v>61</v>
      </c>
      <c r="J3342" t="s">
        <v>61</v>
      </c>
      <c r="K3342" t="s">
        <v>203</v>
      </c>
      <c r="M3342">
        <v>20</v>
      </c>
      <c r="N3342">
        <v>20</v>
      </c>
      <c r="O3342" t="s">
        <v>325</v>
      </c>
      <c r="P3342">
        <v>18.666666029999998</v>
      </c>
      <c r="Q3342">
        <v>18.66667</v>
      </c>
      <c r="R3342">
        <v>1</v>
      </c>
      <c r="S3342">
        <v>1</v>
      </c>
      <c r="T3342">
        <v>0</v>
      </c>
      <c r="U3342">
        <v>1</v>
      </c>
      <c r="V3342">
        <v>1</v>
      </c>
      <c r="W3342">
        <v>3411.0475999999999</v>
      </c>
      <c r="X3342">
        <v>3326.5832</v>
      </c>
      <c r="Y3342">
        <v>3317.4562000000001</v>
      </c>
      <c r="Z3342">
        <v>3281.9503</v>
      </c>
      <c r="AA3342">
        <v>3291.7017000000001</v>
      </c>
      <c r="AB3342">
        <v>3437.6878000000002</v>
      </c>
      <c r="AC3342">
        <v>3667.7103000000002</v>
      </c>
      <c r="AD3342">
        <v>4061.3579</v>
      </c>
      <c r="AE3342">
        <v>4616.2819</v>
      </c>
      <c r="AF3342">
        <v>5095.8657000000003</v>
      </c>
      <c r="AG3342">
        <v>5474.2968000000001</v>
      </c>
      <c r="AH3342">
        <v>5951.5159999999996</v>
      </c>
      <c r="AI3342">
        <v>6041.9372999999996</v>
      </c>
      <c r="AJ3342">
        <v>6196.2186000000002</v>
      </c>
      <c r="AK3342">
        <v>6297.5192999999999</v>
      </c>
      <c r="AL3342">
        <v>6334.7259999999997</v>
      </c>
      <c r="AM3342">
        <v>6412.9549999999999</v>
      </c>
      <c r="AN3342">
        <v>6353.5837000000001</v>
      </c>
      <c r="AO3342">
        <v>6094.3567999999996</v>
      </c>
      <c r="AP3342">
        <v>5532.1242000000002</v>
      </c>
      <c r="AQ3342">
        <v>4859.3969999999999</v>
      </c>
      <c r="AR3342">
        <v>4368.8307000000004</v>
      </c>
      <c r="AS3342">
        <v>4066.4638</v>
      </c>
      <c r="AT3342">
        <v>3691.7121999999999</v>
      </c>
      <c r="AU3342">
        <v>56.469048000000001</v>
      </c>
      <c r="AV3342">
        <v>56.025396999999998</v>
      </c>
      <c r="AW3342">
        <v>55.392856999999999</v>
      </c>
      <c r="AX3342">
        <v>55.166666999999997</v>
      </c>
      <c r="AY3342">
        <v>54.864286</v>
      </c>
      <c r="AZ3342">
        <v>54.673810000000003</v>
      </c>
      <c r="BA3342">
        <v>55.099206000000002</v>
      </c>
      <c r="BB3342">
        <v>55.906348999999999</v>
      </c>
      <c r="BC3342">
        <v>57.802380999999997</v>
      </c>
      <c r="BD3342">
        <v>59.484921</v>
      </c>
      <c r="BE3342">
        <v>61.6</v>
      </c>
      <c r="BF3342">
        <v>62.809524000000003</v>
      </c>
      <c r="BG3342">
        <v>63.607937</v>
      </c>
      <c r="BH3342">
        <v>64.142857000000006</v>
      </c>
      <c r="BI3342">
        <v>64.506349</v>
      </c>
      <c r="BJ3342">
        <v>64.481746000000001</v>
      </c>
      <c r="BK3342">
        <v>64.086507999999995</v>
      </c>
      <c r="BL3342">
        <v>63.423810000000003</v>
      </c>
      <c r="BM3342">
        <v>62.203968000000003</v>
      </c>
      <c r="BN3342">
        <v>60.869841000000001</v>
      </c>
      <c r="BO3342">
        <v>59.442062999999997</v>
      </c>
      <c r="BP3342">
        <v>58.287301999999997</v>
      </c>
      <c r="BQ3342">
        <v>57.403967999999999</v>
      </c>
      <c r="BR3342">
        <v>56.830952000000003</v>
      </c>
      <c r="BS3342">
        <v>42.216459999999998</v>
      </c>
      <c r="BT3342">
        <v>35.978459999999998</v>
      </c>
      <c r="BU3342">
        <v>4.686439</v>
      </c>
      <c r="BV3342">
        <v>27.553529999999999</v>
      </c>
      <c r="BW3342">
        <v>36.259909999999998</v>
      </c>
      <c r="BX3342">
        <v>30.262609999999999</v>
      </c>
      <c r="BY3342">
        <v>48.928640000000001</v>
      </c>
      <c r="BZ3342">
        <v>24.555009999999999</v>
      </c>
      <c r="CA3342">
        <v>-77.336590000000001</v>
      </c>
      <c r="CB3342">
        <v>-71.45908</v>
      </c>
      <c r="CC3342">
        <v>-110.17749999999999</v>
      </c>
      <c r="CD3342">
        <v>-164.14089999999999</v>
      </c>
      <c r="CE3342">
        <v>-156.7131</v>
      </c>
      <c r="CF3342">
        <v>-202.16120000000001</v>
      </c>
      <c r="CG3342">
        <v>-218.1823</v>
      </c>
      <c r="CH3342">
        <v>-199.13659999999999</v>
      </c>
      <c r="CI3342">
        <v>-203.4795</v>
      </c>
      <c r="CJ3342">
        <v>-148.29689999999999</v>
      </c>
      <c r="CK3342">
        <v>-52.458129999999997</v>
      </c>
      <c r="CL3342">
        <v>19.62462</v>
      </c>
      <c r="CM3342">
        <v>-35.904989999999998</v>
      </c>
      <c r="CN3342">
        <v>-45.036290000000001</v>
      </c>
      <c r="CO3342">
        <v>-34.827539999999999</v>
      </c>
      <c r="CP3342">
        <v>-3.9118819999999999</v>
      </c>
      <c r="CQ3342">
        <v>639.8229</v>
      </c>
      <c r="CR3342">
        <v>229.54349999999999</v>
      </c>
      <c r="CS3342">
        <v>184.53559999999999</v>
      </c>
      <c r="CT3342">
        <v>120.34780000000001</v>
      </c>
      <c r="CU3342">
        <v>117.0273</v>
      </c>
      <c r="CV3342">
        <v>124.27370000000001</v>
      </c>
      <c r="CW3342">
        <v>83.39264</v>
      </c>
      <c r="CX3342">
        <v>59.693719999999999</v>
      </c>
      <c r="CY3342">
        <v>174.24180000000001</v>
      </c>
      <c r="CZ3342">
        <v>394.44209999999998</v>
      </c>
      <c r="DA3342">
        <v>716.63599999999997</v>
      </c>
      <c r="DB3342">
        <v>1031.932</v>
      </c>
      <c r="DC3342">
        <v>1306.135</v>
      </c>
      <c r="DD3342">
        <v>1596.4549999999999</v>
      </c>
      <c r="DE3342">
        <v>2096.3589999999999</v>
      </c>
      <c r="DF3342">
        <v>2452.4090000000001</v>
      </c>
      <c r="DG3342">
        <v>2751.3739999999998</v>
      </c>
      <c r="DH3342">
        <v>2156.3960000000002</v>
      </c>
      <c r="DI3342">
        <v>2115.2930000000001</v>
      </c>
      <c r="DJ3342">
        <v>1981.451</v>
      </c>
      <c r="DK3342">
        <v>1705.098</v>
      </c>
      <c r="DL3342">
        <v>1530.595</v>
      </c>
      <c r="DM3342">
        <v>964.80579999999998</v>
      </c>
      <c r="DN3342">
        <v>778.38670000000002</v>
      </c>
      <c r="DO3342">
        <v>17</v>
      </c>
      <c r="DP3342">
        <v>21</v>
      </c>
    </row>
    <row r="3343" spans="1:120" hidden="1" x14ac:dyDescent="0.25">
      <c r="A3343" t="str">
        <f t="shared" si="52"/>
        <v>OtherDR-No_Elect DA 1-4 (1PM-9PM)_HE20 Average</v>
      </c>
      <c r="B3343" t="s">
        <v>62</v>
      </c>
      <c r="C3343" t="s">
        <v>323</v>
      </c>
      <c r="D3343" t="s">
        <v>61</v>
      </c>
      <c r="E3343" t="s">
        <v>61</v>
      </c>
      <c r="F3343" t="s">
        <v>61</v>
      </c>
      <c r="G3343" t="s">
        <v>61</v>
      </c>
      <c r="H3343" t="s">
        <v>61</v>
      </c>
      <c r="I3343" t="s">
        <v>97</v>
      </c>
      <c r="J3343" t="s">
        <v>61</v>
      </c>
      <c r="K3343" t="s">
        <v>203</v>
      </c>
      <c r="M3343">
        <v>20</v>
      </c>
      <c r="N3343">
        <v>20</v>
      </c>
      <c r="O3343" t="s">
        <v>325</v>
      </c>
      <c r="P3343">
        <v>240.73684689999999</v>
      </c>
      <c r="Q3343">
        <v>235.3158</v>
      </c>
      <c r="R3343">
        <v>1</v>
      </c>
      <c r="S3343">
        <v>0</v>
      </c>
      <c r="T3343">
        <v>0</v>
      </c>
      <c r="U3343">
        <v>0</v>
      </c>
      <c r="V3343">
        <v>0</v>
      </c>
      <c r="W3343">
        <v>12205.955</v>
      </c>
      <c r="X3343">
        <v>11997.456</v>
      </c>
      <c r="Y3343">
        <v>11742.181</v>
      </c>
      <c r="Z3343">
        <v>11710.073</v>
      </c>
      <c r="AA3343">
        <v>11902.736999999999</v>
      </c>
      <c r="AB3343">
        <v>12514.987999999999</v>
      </c>
      <c r="AC3343">
        <v>13712.851000000001</v>
      </c>
      <c r="AD3343">
        <v>15210.582</v>
      </c>
      <c r="AE3343">
        <v>16828.579000000002</v>
      </c>
      <c r="AF3343">
        <v>18068.092000000001</v>
      </c>
      <c r="AG3343">
        <v>18933.853999999999</v>
      </c>
      <c r="AH3343">
        <v>20503.242999999999</v>
      </c>
      <c r="AI3343">
        <v>21175.419000000002</v>
      </c>
      <c r="AJ3343">
        <v>21686.056</v>
      </c>
      <c r="AK3343">
        <v>22137.592000000001</v>
      </c>
      <c r="AL3343">
        <v>22305.388999999999</v>
      </c>
      <c r="AM3343">
        <v>22521.198</v>
      </c>
      <c r="AN3343">
        <v>21747.383000000002</v>
      </c>
      <c r="AO3343">
        <v>18976.746999999999</v>
      </c>
      <c r="AP3343">
        <v>15849.09</v>
      </c>
      <c r="AQ3343">
        <v>17119.375</v>
      </c>
      <c r="AR3343">
        <v>15643.648999999999</v>
      </c>
      <c r="AS3343">
        <v>13884.413</v>
      </c>
      <c r="AT3343">
        <v>12693.005999999999</v>
      </c>
      <c r="AU3343">
        <v>67.405387000000005</v>
      </c>
      <c r="AV3343">
        <v>65.503491999999994</v>
      </c>
      <c r="AW3343">
        <v>64.134761999999995</v>
      </c>
      <c r="AX3343">
        <v>63.138804</v>
      </c>
      <c r="AY3343">
        <v>62.491005999999999</v>
      </c>
      <c r="AZ3343">
        <v>61.754514999999998</v>
      </c>
      <c r="BA3343">
        <v>60.900117999999999</v>
      </c>
      <c r="BB3343">
        <v>61.814214999999997</v>
      </c>
      <c r="BC3343">
        <v>63.983333999999999</v>
      </c>
      <c r="BD3343">
        <v>68.298821000000004</v>
      </c>
      <c r="BE3343">
        <v>72.848929999999996</v>
      </c>
      <c r="BF3343">
        <v>76.978851000000006</v>
      </c>
      <c r="BG3343">
        <v>80.669698999999994</v>
      </c>
      <c r="BH3343">
        <v>83.535936000000007</v>
      </c>
      <c r="BI3343">
        <v>85.621868000000006</v>
      </c>
      <c r="BJ3343">
        <v>86.737961999999996</v>
      </c>
      <c r="BK3343">
        <v>87.077108999999993</v>
      </c>
      <c r="BL3343">
        <v>86.173918999999998</v>
      </c>
      <c r="BM3343">
        <v>83.861346999999995</v>
      </c>
      <c r="BN3343">
        <v>80.701669999999993</v>
      </c>
      <c r="BO3343">
        <v>76.926867999999999</v>
      </c>
      <c r="BP3343">
        <v>73.444339999999997</v>
      </c>
      <c r="BQ3343">
        <v>71.167738</v>
      </c>
      <c r="BR3343">
        <v>69.410415999999998</v>
      </c>
      <c r="BS3343">
        <v>-216.6687</v>
      </c>
      <c r="BT3343">
        <v>62.364150000000002</v>
      </c>
      <c r="BU3343">
        <v>35.379809999999999</v>
      </c>
      <c r="BV3343">
        <v>-21.665109999999999</v>
      </c>
      <c r="BW3343">
        <v>18.792110000000001</v>
      </c>
      <c r="BX3343">
        <v>136.54329999999999</v>
      </c>
      <c r="BY3343">
        <v>25.888950000000001</v>
      </c>
      <c r="BZ3343">
        <v>18.481310000000001</v>
      </c>
      <c r="CA3343">
        <v>-83.479709999999997</v>
      </c>
      <c r="CB3343">
        <v>-147.20310000000001</v>
      </c>
      <c r="CC3343">
        <v>-14.026400000000001</v>
      </c>
      <c r="CD3343">
        <v>-152.0164</v>
      </c>
      <c r="CE3343">
        <v>-67.765270000000001</v>
      </c>
      <c r="CF3343">
        <v>-77.094899999999996</v>
      </c>
      <c r="CG3343">
        <v>-179.5275</v>
      </c>
      <c r="CH3343">
        <v>-209.0129</v>
      </c>
      <c r="CI3343">
        <v>-246.71360000000001</v>
      </c>
      <c r="CJ3343">
        <v>724.98599999999999</v>
      </c>
      <c r="CK3343">
        <v>3598.0349999999999</v>
      </c>
      <c r="CL3343">
        <v>5847.4279999999999</v>
      </c>
      <c r="CM3343">
        <v>2410.7640000000001</v>
      </c>
      <c r="CN3343">
        <v>562.54849999999999</v>
      </c>
      <c r="CO3343">
        <v>3.7825950000000002</v>
      </c>
      <c r="CP3343">
        <v>160.64160000000001</v>
      </c>
      <c r="CQ3343">
        <v>1983.635</v>
      </c>
      <c r="CR3343">
        <v>899.80529999999999</v>
      </c>
      <c r="CS3343">
        <v>869.55259999999998</v>
      </c>
      <c r="CT3343">
        <v>808.43020000000001</v>
      </c>
      <c r="CU3343">
        <v>643.61360000000002</v>
      </c>
      <c r="CV3343">
        <v>554.43910000000005</v>
      </c>
      <c r="CW3343">
        <v>395.92140000000001</v>
      </c>
      <c r="CX3343">
        <v>366.78300000000002</v>
      </c>
      <c r="CY3343">
        <v>644.30349999999999</v>
      </c>
      <c r="CZ3343">
        <v>736.00890000000004</v>
      </c>
      <c r="DA3343">
        <v>1264.693</v>
      </c>
      <c r="DB3343">
        <v>1327.2719999999999</v>
      </c>
      <c r="DC3343">
        <v>1387.5139999999999</v>
      </c>
      <c r="DD3343">
        <v>1524.1969999999999</v>
      </c>
      <c r="DE3343">
        <v>1720.3030000000001</v>
      </c>
      <c r="DF3343">
        <v>1873.0440000000001</v>
      </c>
      <c r="DG3343">
        <v>1960.8030000000001</v>
      </c>
      <c r="DH3343">
        <v>2118.1120000000001</v>
      </c>
      <c r="DI3343">
        <v>2276.913</v>
      </c>
      <c r="DJ3343">
        <v>2202.4169999999999</v>
      </c>
      <c r="DK3343">
        <v>2469.1889999999999</v>
      </c>
      <c r="DL3343">
        <v>1933.6089999999999</v>
      </c>
      <c r="DM3343">
        <v>1526.2380000000001</v>
      </c>
      <c r="DN3343">
        <v>1471.5239999999999</v>
      </c>
      <c r="DO3343">
        <v>17</v>
      </c>
      <c r="DP3343">
        <v>21</v>
      </c>
    </row>
    <row r="3344" spans="1:120" hidden="1" x14ac:dyDescent="0.25">
      <c r="A3344" t="str">
        <f t="shared" si="52"/>
        <v>sublap_id-SLAP_PGNP_Elect DA 1-4 (1PM-9PM)_HE20 Average</v>
      </c>
      <c r="B3344" t="s">
        <v>62</v>
      </c>
      <c r="C3344" t="s">
        <v>291</v>
      </c>
      <c r="D3344" t="s">
        <v>61</v>
      </c>
      <c r="E3344" t="s">
        <v>292</v>
      </c>
      <c r="F3344" t="s">
        <v>61</v>
      </c>
      <c r="G3344" t="s">
        <v>61</v>
      </c>
      <c r="H3344" t="s">
        <v>61</v>
      </c>
      <c r="I3344" t="s">
        <v>61</v>
      </c>
      <c r="J3344" t="s">
        <v>61</v>
      </c>
      <c r="K3344" t="s">
        <v>203</v>
      </c>
      <c r="M3344">
        <v>20</v>
      </c>
      <c r="N3344">
        <v>20</v>
      </c>
      <c r="O3344" t="s">
        <v>325</v>
      </c>
      <c r="P3344">
        <v>61.333332059999996</v>
      </c>
      <c r="Q3344">
        <v>60.22222</v>
      </c>
      <c r="R3344">
        <v>1</v>
      </c>
      <c r="S3344">
        <v>0</v>
      </c>
      <c r="T3344">
        <v>0</v>
      </c>
      <c r="U3344">
        <v>0</v>
      </c>
      <c r="V3344">
        <v>0</v>
      </c>
      <c r="W3344">
        <v>1475.1170999999999</v>
      </c>
      <c r="X3344">
        <v>1438.0569</v>
      </c>
      <c r="Y3344">
        <v>1380.6702</v>
      </c>
      <c r="Z3344">
        <v>1419.4487999999999</v>
      </c>
      <c r="AA3344">
        <v>1516.6503</v>
      </c>
      <c r="AB3344">
        <v>1623.3106</v>
      </c>
      <c r="AC3344">
        <v>1700.0861</v>
      </c>
      <c r="AD3344">
        <v>2236.4114</v>
      </c>
      <c r="AE3344">
        <v>2659.5281</v>
      </c>
      <c r="AF3344">
        <v>2902.9162000000001</v>
      </c>
      <c r="AG3344">
        <v>2976.6320999999998</v>
      </c>
      <c r="AH3344">
        <v>3178.8215</v>
      </c>
      <c r="AI3344">
        <v>3368.7033000000001</v>
      </c>
      <c r="AJ3344">
        <v>3460.5889000000002</v>
      </c>
      <c r="AK3344">
        <v>3557.4843000000001</v>
      </c>
      <c r="AL3344">
        <v>3622.2754</v>
      </c>
      <c r="AM3344">
        <v>3702.9493000000002</v>
      </c>
      <c r="AN3344">
        <v>3714.7804999999998</v>
      </c>
      <c r="AO3344">
        <v>3475.4149000000002</v>
      </c>
      <c r="AP3344">
        <v>3088.6442000000002</v>
      </c>
      <c r="AQ3344">
        <v>3137.2235000000001</v>
      </c>
      <c r="AR3344">
        <v>2474.5436</v>
      </c>
      <c r="AS3344">
        <v>1817.817</v>
      </c>
      <c r="AT3344">
        <v>1578.9364</v>
      </c>
      <c r="AU3344">
        <v>76.189891000000003</v>
      </c>
      <c r="AV3344">
        <v>73.835032999999996</v>
      </c>
      <c r="AW3344">
        <v>72.007772000000003</v>
      </c>
      <c r="AX3344">
        <v>70.446099000000004</v>
      </c>
      <c r="AY3344">
        <v>69.207559000000003</v>
      </c>
      <c r="AZ3344">
        <v>68.210989999999995</v>
      </c>
      <c r="BA3344">
        <v>67.514859999999999</v>
      </c>
      <c r="BB3344">
        <v>68.748891999999998</v>
      </c>
      <c r="BC3344">
        <v>71.628370000000004</v>
      </c>
      <c r="BD3344">
        <v>75.775000000000006</v>
      </c>
      <c r="BE3344">
        <v>80.008925000000005</v>
      </c>
      <c r="BF3344">
        <v>84.251745999999997</v>
      </c>
      <c r="BG3344">
        <v>87.983849000000006</v>
      </c>
      <c r="BH3344">
        <v>91.213069000000004</v>
      </c>
      <c r="BI3344">
        <v>94.081056000000004</v>
      </c>
      <c r="BJ3344">
        <v>96.089815000000002</v>
      </c>
      <c r="BK3344">
        <v>97.083971000000005</v>
      </c>
      <c r="BL3344">
        <v>96.826183999999998</v>
      </c>
      <c r="BM3344">
        <v>95.312295000000006</v>
      </c>
      <c r="BN3344">
        <v>92.527913999999996</v>
      </c>
      <c r="BO3344">
        <v>88.055312999999998</v>
      </c>
      <c r="BP3344">
        <v>83.787902000000003</v>
      </c>
      <c r="BQ3344">
        <v>80.743578999999997</v>
      </c>
      <c r="BR3344">
        <v>78.494854000000004</v>
      </c>
      <c r="BS3344">
        <v>11.907489999999999</v>
      </c>
      <c r="BT3344">
        <v>48.666400000000003</v>
      </c>
      <c r="BU3344">
        <v>70.057389999999998</v>
      </c>
      <c r="BV3344">
        <v>40.835209999999996</v>
      </c>
      <c r="BW3344">
        <v>38.209020000000002</v>
      </c>
      <c r="BX3344">
        <v>46.886119999999998</v>
      </c>
      <c r="BY3344">
        <v>45.60163</v>
      </c>
      <c r="BZ3344">
        <v>-40.756309999999999</v>
      </c>
      <c r="CA3344">
        <v>-25.021329999999999</v>
      </c>
      <c r="CB3344">
        <v>-52.533059999999999</v>
      </c>
      <c r="CC3344">
        <v>59.171129999999998</v>
      </c>
      <c r="CD3344">
        <v>55.823659999999997</v>
      </c>
      <c r="CE3344">
        <v>10.36496</v>
      </c>
      <c r="CF3344">
        <v>-30.144780000000001</v>
      </c>
      <c r="CG3344">
        <v>-9.4217610000000001</v>
      </c>
      <c r="CH3344">
        <v>56.485289999999999</v>
      </c>
      <c r="CI3344">
        <v>90.90746</v>
      </c>
      <c r="CJ3344">
        <v>136.56460000000001</v>
      </c>
      <c r="CK3344">
        <v>404.13749999999999</v>
      </c>
      <c r="CL3344">
        <v>607.7337</v>
      </c>
      <c r="CM3344">
        <v>145.00059999999999</v>
      </c>
      <c r="CN3344">
        <v>51.204219999999999</v>
      </c>
      <c r="CO3344">
        <v>6.317456</v>
      </c>
      <c r="CP3344">
        <v>-2.618779</v>
      </c>
      <c r="CQ3344">
        <v>268.7758</v>
      </c>
      <c r="CR3344">
        <v>210.9162</v>
      </c>
      <c r="CS3344">
        <v>174.27180000000001</v>
      </c>
      <c r="CT3344">
        <v>151.55240000000001</v>
      </c>
      <c r="CU3344">
        <v>133.71289999999999</v>
      </c>
      <c r="CV3344">
        <v>140.1857</v>
      </c>
      <c r="CW3344">
        <v>132.07300000000001</v>
      </c>
      <c r="CX3344">
        <v>153.36529999999999</v>
      </c>
      <c r="CY3344">
        <v>149.20150000000001</v>
      </c>
      <c r="CZ3344">
        <v>138.81200000000001</v>
      </c>
      <c r="DA3344">
        <v>250.40880000000001</v>
      </c>
      <c r="DB3344">
        <v>243.49260000000001</v>
      </c>
      <c r="DC3344">
        <v>227.11199999999999</v>
      </c>
      <c r="DD3344">
        <v>155.1183</v>
      </c>
      <c r="DE3344">
        <v>165.4246</v>
      </c>
      <c r="DF3344">
        <v>170.95840000000001</v>
      </c>
      <c r="DG3344">
        <v>169.18870000000001</v>
      </c>
      <c r="DH3344">
        <v>215.8989</v>
      </c>
      <c r="DI3344">
        <v>248.751</v>
      </c>
      <c r="DJ3344">
        <v>296.0376</v>
      </c>
      <c r="DK3344">
        <v>329.50599999999997</v>
      </c>
      <c r="DL3344">
        <v>230.73750000000001</v>
      </c>
      <c r="DM3344">
        <v>234.31540000000001</v>
      </c>
      <c r="DN3344">
        <v>159.35290000000001</v>
      </c>
      <c r="DO3344">
        <v>17</v>
      </c>
      <c r="DP3344">
        <v>21</v>
      </c>
    </row>
    <row r="3345" spans="1:120" hidden="1" x14ac:dyDescent="0.25">
      <c r="A3345" t="str">
        <f t="shared" si="52"/>
        <v>Industry_Type-1. Agriculture, Mining &amp; Construction_Elect DA 1-4 (1PM-9PM)_HE20 Average</v>
      </c>
      <c r="B3345" t="s">
        <v>62</v>
      </c>
      <c r="C3345" t="s">
        <v>211</v>
      </c>
      <c r="D3345" t="s">
        <v>61</v>
      </c>
      <c r="E3345" t="s">
        <v>61</v>
      </c>
      <c r="F3345" t="s">
        <v>61</v>
      </c>
      <c r="G3345" t="s">
        <v>30</v>
      </c>
      <c r="H3345" t="s">
        <v>61</v>
      </c>
      <c r="I3345" t="s">
        <v>61</v>
      </c>
      <c r="J3345" t="s">
        <v>61</v>
      </c>
      <c r="K3345" t="s">
        <v>203</v>
      </c>
      <c r="M3345">
        <v>20</v>
      </c>
      <c r="N3345">
        <v>20</v>
      </c>
      <c r="O3345" t="s">
        <v>325</v>
      </c>
      <c r="P3345">
        <v>30.899999619999999</v>
      </c>
      <c r="Q3345">
        <v>30.9</v>
      </c>
      <c r="R3345">
        <v>1</v>
      </c>
      <c r="S3345">
        <v>0</v>
      </c>
      <c r="T3345">
        <v>0</v>
      </c>
      <c r="U3345">
        <v>0</v>
      </c>
      <c r="V3345">
        <v>0</v>
      </c>
      <c r="W3345">
        <v>5525.2560000000003</v>
      </c>
      <c r="X3345">
        <v>5316.4040000000005</v>
      </c>
      <c r="Y3345">
        <v>5185.8779999999997</v>
      </c>
      <c r="Z3345">
        <v>5110.8159999999998</v>
      </c>
      <c r="AA3345">
        <v>5072.2920000000004</v>
      </c>
      <c r="AB3345">
        <v>5112.6859999999997</v>
      </c>
      <c r="AC3345">
        <v>5171.2240000000002</v>
      </c>
      <c r="AD3345">
        <v>5166.9319999999998</v>
      </c>
      <c r="AE3345">
        <v>5169.0739999999996</v>
      </c>
      <c r="AF3345">
        <v>5284.5820000000003</v>
      </c>
      <c r="AG3345">
        <v>5356.3220000000001</v>
      </c>
      <c r="AH3345">
        <v>5453.366</v>
      </c>
      <c r="AI3345">
        <v>5430.0218999999997</v>
      </c>
      <c r="AJ3345">
        <v>5540.0658999999996</v>
      </c>
      <c r="AK3345">
        <v>5654.8505999999998</v>
      </c>
      <c r="AL3345">
        <v>5681.3019999999997</v>
      </c>
      <c r="AM3345">
        <v>5548.2759999999998</v>
      </c>
      <c r="AN3345">
        <v>4443.8500000000004</v>
      </c>
      <c r="AO3345">
        <v>2266.1219999999998</v>
      </c>
      <c r="AP3345">
        <v>762.84216000000004</v>
      </c>
      <c r="AQ3345">
        <v>2922.21</v>
      </c>
      <c r="AR3345">
        <v>5010.7520000000004</v>
      </c>
      <c r="AS3345">
        <v>5685.5860000000002</v>
      </c>
      <c r="AT3345">
        <v>5657.7359999999999</v>
      </c>
      <c r="AU3345">
        <v>85.866416000000001</v>
      </c>
      <c r="AV3345">
        <v>82.899303000000003</v>
      </c>
      <c r="AW3345">
        <v>81.189228</v>
      </c>
      <c r="AX3345">
        <v>79.594119000000006</v>
      </c>
      <c r="AY3345">
        <v>77.897728999999998</v>
      </c>
      <c r="AZ3345">
        <v>76.403441999999998</v>
      </c>
      <c r="BA3345">
        <v>75.192029000000005</v>
      </c>
      <c r="BB3345">
        <v>76.025613000000007</v>
      </c>
      <c r="BC3345">
        <v>79.183054999999996</v>
      </c>
      <c r="BD3345">
        <v>83.193185999999997</v>
      </c>
      <c r="BE3345">
        <v>87.596780999999993</v>
      </c>
      <c r="BF3345">
        <v>91.265775000000005</v>
      </c>
      <c r="BG3345">
        <v>94.531187000000003</v>
      </c>
      <c r="BH3345">
        <v>97.132023000000004</v>
      </c>
      <c r="BI3345">
        <v>99.509365000000003</v>
      </c>
      <c r="BJ3345">
        <v>101.06010000000001</v>
      </c>
      <c r="BK3345">
        <v>102.49395</v>
      </c>
      <c r="BL3345">
        <v>103.18389000000001</v>
      </c>
      <c r="BM3345">
        <v>102.59321</v>
      </c>
      <c r="BN3345">
        <v>100.71661</v>
      </c>
      <c r="BO3345">
        <v>98.005977999999999</v>
      </c>
      <c r="BP3345">
        <v>94.760548999999997</v>
      </c>
      <c r="BQ3345">
        <v>92.136246</v>
      </c>
      <c r="BR3345">
        <v>89.539255999999995</v>
      </c>
      <c r="BS3345">
        <v>-99.608450000000005</v>
      </c>
      <c r="BT3345">
        <v>89.885409999999993</v>
      </c>
      <c r="BU3345">
        <v>109.6113</v>
      </c>
      <c r="BV3345">
        <v>125.919</v>
      </c>
      <c r="BW3345">
        <v>85.659310000000005</v>
      </c>
      <c r="BX3345">
        <v>33.17109</v>
      </c>
      <c r="BY3345">
        <v>-2.13978</v>
      </c>
      <c r="BZ3345">
        <v>53.05836</v>
      </c>
      <c r="CA3345">
        <v>-7.0232950000000001</v>
      </c>
      <c r="CB3345">
        <v>-163.28739999999999</v>
      </c>
      <c r="CC3345">
        <v>-140.19149999999999</v>
      </c>
      <c r="CD3345">
        <v>-108.6828</v>
      </c>
      <c r="CE3345">
        <v>25.265049999999999</v>
      </c>
      <c r="CF3345">
        <v>3.737457</v>
      </c>
      <c r="CG3345">
        <v>-66.74888</v>
      </c>
      <c r="CH3345">
        <v>-6.3918030000000003</v>
      </c>
      <c r="CI3345">
        <v>166.85900000000001</v>
      </c>
      <c r="CJ3345">
        <v>1358.498</v>
      </c>
      <c r="CK3345">
        <v>3721.1970000000001</v>
      </c>
      <c r="CL3345">
        <v>5311.2939999999999</v>
      </c>
      <c r="CM3345">
        <v>3074.2179999999998</v>
      </c>
      <c r="CN3345">
        <v>867.85140000000001</v>
      </c>
      <c r="CO3345">
        <v>40.213419999999999</v>
      </c>
      <c r="CP3345">
        <v>-21.78829</v>
      </c>
      <c r="CQ3345">
        <v>2219.4569999999999</v>
      </c>
      <c r="CR3345">
        <v>600.6626</v>
      </c>
      <c r="CS3345">
        <v>510.92630000000003</v>
      </c>
      <c r="CT3345">
        <v>441.47710000000001</v>
      </c>
      <c r="CU3345">
        <v>347.25790000000001</v>
      </c>
      <c r="CV3345">
        <v>326.7962</v>
      </c>
      <c r="CW3345">
        <v>198.75399999999999</v>
      </c>
      <c r="CX3345">
        <v>212.62880000000001</v>
      </c>
      <c r="CY3345">
        <v>406.86070000000001</v>
      </c>
      <c r="CZ3345">
        <v>548.65269999999998</v>
      </c>
      <c r="DA3345">
        <v>1218.4590000000001</v>
      </c>
      <c r="DB3345">
        <v>1201.327</v>
      </c>
      <c r="DC3345">
        <v>1102.9190000000001</v>
      </c>
      <c r="DD3345">
        <v>1229.5509999999999</v>
      </c>
      <c r="DE3345">
        <v>1357.7170000000001</v>
      </c>
      <c r="DF3345">
        <v>1405.5550000000001</v>
      </c>
      <c r="DG3345">
        <v>1554.5160000000001</v>
      </c>
      <c r="DH3345">
        <v>2372.962</v>
      </c>
      <c r="DI3345">
        <v>2719.518</v>
      </c>
      <c r="DJ3345">
        <v>2529.6170000000002</v>
      </c>
      <c r="DK3345">
        <v>3523.7040000000002</v>
      </c>
      <c r="DL3345">
        <v>2472.6610000000001</v>
      </c>
      <c r="DM3345">
        <v>2209.942</v>
      </c>
      <c r="DN3345">
        <v>2223.8339999999998</v>
      </c>
      <c r="DO3345">
        <v>17</v>
      </c>
      <c r="DP3345">
        <v>21</v>
      </c>
    </row>
    <row r="3346" spans="1:120" hidden="1" x14ac:dyDescent="0.25">
      <c r="A3346" t="str">
        <f t="shared" si="52"/>
        <v>LCA-Other_Elect DA 1-4 (1PM-9PM)_HE20 Average</v>
      </c>
      <c r="B3346" t="s">
        <v>62</v>
      </c>
      <c r="C3346" t="s">
        <v>212</v>
      </c>
      <c r="D3346" t="s">
        <v>32</v>
      </c>
      <c r="E3346" t="s">
        <v>61</v>
      </c>
      <c r="F3346" t="s">
        <v>61</v>
      </c>
      <c r="G3346" t="s">
        <v>61</v>
      </c>
      <c r="H3346" t="s">
        <v>61</v>
      </c>
      <c r="I3346" t="s">
        <v>61</v>
      </c>
      <c r="J3346" t="s">
        <v>61</v>
      </c>
      <c r="K3346" t="s">
        <v>203</v>
      </c>
      <c r="M3346">
        <v>20</v>
      </c>
      <c r="N3346">
        <v>20</v>
      </c>
      <c r="O3346" t="s">
        <v>325</v>
      </c>
      <c r="P3346">
        <v>95.090911869999999</v>
      </c>
      <c r="Q3346">
        <v>89.818179999999998</v>
      </c>
      <c r="R3346">
        <v>1</v>
      </c>
      <c r="S3346">
        <v>0</v>
      </c>
      <c r="T3346">
        <v>0</v>
      </c>
      <c r="U3346">
        <v>0</v>
      </c>
      <c r="V3346">
        <v>0</v>
      </c>
      <c r="W3346">
        <v>5894.5128000000004</v>
      </c>
      <c r="X3346">
        <v>5683.3816999999999</v>
      </c>
      <c r="Y3346">
        <v>5537.4402</v>
      </c>
      <c r="Z3346">
        <v>5660.2103999999999</v>
      </c>
      <c r="AA3346">
        <v>5727.1220000000003</v>
      </c>
      <c r="AB3346">
        <v>5921.0901999999996</v>
      </c>
      <c r="AC3346">
        <v>6343.0216</v>
      </c>
      <c r="AD3346">
        <v>6699.8756000000003</v>
      </c>
      <c r="AE3346">
        <v>7144.5176000000001</v>
      </c>
      <c r="AF3346">
        <v>7554.1983</v>
      </c>
      <c r="AG3346">
        <v>7653.8869999999997</v>
      </c>
      <c r="AH3346">
        <v>7984.3946999999998</v>
      </c>
      <c r="AI3346">
        <v>8097.9147000000003</v>
      </c>
      <c r="AJ3346">
        <v>8313.2386999999999</v>
      </c>
      <c r="AK3346">
        <v>8472.0838999999996</v>
      </c>
      <c r="AL3346">
        <v>8465.2024999999994</v>
      </c>
      <c r="AM3346">
        <v>8425.7230999999992</v>
      </c>
      <c r="AN3346">
        <v>7598.5857999999998</v>
      </c>
      <c r="AO3346">
        <v>5562.6419999999998</v>
      </c>
      <c r="AP3346">
        <v>3691.89</v>
      </c>
      <c r="AQ3346">
        <v>5106.7815000000001</v>
      </c>
      <c r="AR3346">
        <v>6270.8014999999996</v>
      </c>
      <c r="AS3346">
        <v>6337.5833000000002</v>
      </c>
      <c r="AT3346">
        <v>5992.9078</v>
      </c>
      <c r="AU3346">
        <v>75.299464</v>
      </c>
      <c r="AV3346">
        <v>73.365706000000003</v>
      </c>
      <c r="AW3346">
        <v>71.850111999999996</v>
      </c>
      <c r="AX3346">
        <v>70.427757</v>
      </c>
      <c r="AY3346">
        <v>69.130004</v>
      </c>
      <c r="AZ3346">
        <v>68.113403000000005</v>
      </c>
      <c r="BA3346">
        <v>67.427940000000007</v>
      </c>
      <c r="BB3346">
        <v>68.621941000000007</v>
      </c>
      <c r="BC3346">
        <v>71.669555000000003</v>
      </c>
      <c r="BD3346">
        <v>75.610930999999994</v>
      </c>
      <c r="BE3346">
        <v>80.052012000000005</v>
      </c>
      <c r="BF3346">
        <v>84.223167000000004</v>
      </c>
      <c r="BG3346">
        <v>87.785697999999996</v>
      </c>
      <c r="BH3346">
        <v>90.498711</v>
      </c>
      <c r="BI3346">
        <v>92.560813999999993</v>
      </c>
      <c r="BJ3346">
        <v>93.721540000000005</v>
      </c>
      <c r="BK3346">
        <v>94.151874000000007</v>
      </c>
      <c r="BL3346">
        <v>93.739862000000002</v>
      </c>
      <c r="BM3346">
        <v>92.174377000000007</v>
      </c>
      <c r="BN3346">
        <v>89.355180000000004</v>
      </c>
      <c r="BO3346">
        <v>85.643877000000003</v>
      </c>
      <c r="BP3346">
        <v>82.196653999999995</v>
      </c>
      <c r="BQ3346">
        <v>79.737341999999998</v>
      </c>
      <c r="BR3346">
        <v>77.666345000000007</v>
      </c>
      <c r="BS3346">
        <v>-166.0889</v>
      </c>
      <c r="BT3346">
        <v>133.8389</v>
      </c>
      <c r="BU3346">
        <v>201.178</v>
      </c>
      <c r="BV3346">
        <v>58.025689999999997</v>
      </c>
      <c r="BW3346">
        <v>30.404509999999998</v>
      </c>
      <c r="BX3346">
        <v>81.663359999999997</v>
      </c>
      <c r="BY3346">
        <v>-10.02652</v>
      </c>
      <c r="BZ3346">
        <v>1.293649</v>
      </c>
      <c r="CA3346">
        <v>49.242010000000001</v>
      </c>
      <c r="CB3346">
        <v>-126.8068</v>
      </c>
      <c r="CC3346">
        <v>35.20234</v>
      </c>
      <c r="CD3346">
        <v>-10.948130000000001</v>
      </c>
      <c r="CE3346">
        <v>136.4161</v>
      </c>
      <c r="CF3346">
        <v>48.6128</v>
      </c>
      <c r="CG3346">
        <v>-81.110830000000007</v>
      </c>
      <c r="CH3346">
        <v>-54.957459999999998</v>
      </c>
      <c r="CI3346">
        <v>36.59384</v>
      </c>
      <c r="CJ3346">
        <v>939.58069999999998</v>
      </c>
      <c r="CK3346">
        <v>3190.6889999999999</v>
      </c>
      <c r="CL3346">
        <v>4986.7640000000001</v>
      </c>
      <c r="CM3346">
        <v>3106.0439999999999</v>
      </c>
      <c r="CN3346">
        <v>1064.4179999999999</v>
      </c>
      <c r="CO3346">
        <v>220.5624</v>
      </c>
      <c r="CP3346">
        <v>213.01570000000001</v>
      </c>
      <c r="CQ3346">
        <v>2860.1239999999998</v>
      </c>
      <c r="CR3346">
        <v>1330.7539999999999</v>
      </c>
      <c r="CS3346">
        <v>1264.5119999999999</v>
      </c>
      <c r="CT3346">
        <v>1147.902</v>
      </c>
      <c r="CU3346">
        <v>941.65940000000001</v>
      </c>
      <c r="CV3346">
        <v>813.46320000000003</v>
      </c>
      <c r="CW3346">
        <v>519.33209999999997</v>
      </c>
      <c r="CX3346">
        <v>460.33210000000003</v>
      </c>
      <c r="CY3346">
        <v>817.18039999999996</v>
      </c>
      <c r="CZ3346">
        <v>935.27970000000005</v>
      </c>
      <c r="DA3346">
        <v>1388.0039999999999</v>
      </c>
      <c r="DB3346">
        <v>1520.65</v>
      </c>
      <c r="DC3346">
        <v>1567.6179999999999</v>
      </c>
      <c r="DD3346">
        <v>1736.7550000000001</v>
      </c>
      <c r="DE3346">
        <v>1871.7270000000001</v>
      </c>
      <c r="DF3346">
        <v>1803.2249999999999</v>
      </c>
      <c r="DG3346">
        <v>1821.125</v>
      </c>
      <c r="DH3346">
        <v>2177.2869999999998</v>
      </c>
      <c r="DI3346">
        <v>2250.433</v>
      </c>
      <c r="DJ3346">
        <v>2054.799</v>
      </c>
      <c r="DK3346">
        <v>3603.9490000000001</v>
      </c>
      <c r="DL3346">
        <v>2414.3629999999998</v>
      </c>
      <c r="DM3346">
        <v>2283.2640000000001</v>
      </c>
      <c r="DN3346">
        <v>2404.442</v>
      </c>
      <c r="DO3346">
        <v>17</v>
      </c>
      <c r="DP3346">
        <v>21</v>
      </c>
    </row>
    <row r="3347" spans="1:120" hidden="1" x14ac:dyDescent="0.25">
      <c r="A3347" t="str">
        <f t="shared" si="52"/>
        <v>Industry_Type-2. Manufacturing_Elect DA 1-4 (1PM-9PM)_HE20 Average</v>
      </c>
      <c r="B3347" t="s">
        <v>62</v>
      </c>
      <c r="C3347" t="s">
        <v>218</v>
      </c>
      <c r="D3347" t="s">
        <v>61</v>
      </c>
      <c r="E3347" t="s">
        <v>61</v>
      </c>
      <c r="F3347" t="s">
        <v>61</v>
      </c>
      <c r="G3347" t="s">
        <v>38</v>
      </c>
      <c r="H3347" t="s">
        <v>61</v>
      </c>
      <c r="I3347" t="s">
        <v>61</v>
      </c>
      <c r="J3347" t="s">
        <v>61</v>
      </c>
      <c r="K3347" t="s">
        <v>203</v>
      </c>
      <c r="M3347">
        <v>20</v>
      </c>
      <c r="N3347">
        <v>20</v>
      </c>
      <c r="O3347" t="s">
        <v>325</v>
      </c>
      <c r="P3347">
        <v>4</v>
      </c>
      <c r="Q3347">
        <v>4</v>
      </c>
      <c r="R3347">
        <v>1</v>
      </c>
      <c r="S3347">
        <v>0</v>
      </c>
      <c r="T3347">
        <v>1</v>
      </c>
      <c r="U3347">
        <v>0</v>
      </c>
      <c r="V3347">
        <v>1</v>
      </c>
      <c r="W3347">
        <v>4931.7074000000002</v>
      </c>
      <c r="X3347">
        <v>5046.8678</v>
      </c>
      <c r="Y3347">
        <v>4967.9557000000004</v>
      </c>
      <c r="Z3347">
        <v>4928.3343000000004</v>
      </c>
      <c r="AA3347">
        <v>4900.9431000000004</v>
      </c>
      <c r="AB3347">
        <v>4948.2761</v>
      </c>
      <c r="AC3347">
        <v>5110.4942000000001</v>
      </c>
      <c r="AD3347">
        <v>5026.0306</v>
      </c>
      <c r="AE3347">
        <v>4952.9049000000005</v>
      </c>
      <c r="AF3347">
        <v>4968.8041999999996</v>
      </c>
      <c r="AG3347">
        <v>4965.5919999999996</v>
      </c>
      <c r="AH3347">
        <v>4939.1535999999996</v>
      </c>
      <c r="AI3347">
        <v>4990.1067999999996</v>
      </c>
      <c r="AJ3347">
        <v>4827.9096</v>
      </c>
      <c r="AK3347">
        <v>4771.0847000000003</v>
      </c>
      <c r="AL3347">
        <v>4728.9380000000001</v>
      </c>
      <c r="AM3347">
        <v>4731.5415999999996</v>
      </c>
      <c r="AN3347">
        <v>4642.0519999999997</v>
      </c>
      <c r="AO3347">
        <v>3918.7638000000002</v>
      </c>
      <c r="AP3347">
        <v>2993.9911999999999</v>
      </c>
      <c r="AQ3347">
        <v>4361.9346999999998</v>
      </c>
      <c r="AR3347">
        <v>5105.3923000000004</v>
      </c>
      <c r="AS3347">
        <v>5095.6767</v>
      </c>
      <c r="AT3347">
        <v>4853.9817999999996</v>
      </c>
      <c r="AU3347">
        <v>61.962499999999999</v>
      </c>
      <c r="AV3347">
        <v>61.258333</v>
      </c>
      <c r="AW3347">
        <v>60.429167</v>
      </c>
      <c r="AX3347">
        <v>59.845832999999999</v>
      </c>
      <c r="AY3347">
        <v>59.125</v>
      </c>
      <c r="AZ3347">
        <v>58.633333</v>
      </c>
      <c r="BA3347">
        <v>58.208333000000003</v>
      </c>
      <c r="BB3347">
        <v>59.570833</v>
      </c>
      <c r="BC3347">
        <v>62.424999999999997</v>
      </c>
      <c r="BD3347">
        <v>66.704166999999998</v>
      </c>
      <c r="BE3347">
        <v>71.55</v>
      </c>
      <c r="BF3347">
        <v>77.229167000000004</v>
      </c>
      <c r="BG3347">
        <v>82.575000000000003</v>
      </c>
      <c r="BH3347">
        <v>86.541667000000004</v>
      </c>
      <c r="BI3347">
        <v>88.174999999999997</v>
      </c>
      <c r="BJ3347">
        <v>87.841667000000001</v>
      </c>
      <c r="BK3347">
        <v>86.783332999999999</v>
      </c>
      <c r="BL3347">
        <v>84.229167000000004</v>
      </c>
      <c r="BM3347">
        <v>80.708332999999996</v>
      </c>
      <c r="BN3347">
        <v>76.587500000000006</v>
      </c>
      <c r="BO3347">
        <v>71.5625</v>
      </c>
      <c r="BP3347">
        <v>66.708332999999996</v>
      </c>
      <c r="BQ3347">
        <v>64.112499999999997</v>
      </c>
      <c r="BR3347">
        <v>62.6875</v>
      </c>
      <c r="BS3347">
        <v>-84.033230000000003</v>
      </c>
      <c r="BT3347">
        <v>-117.4579</v>
      </c>
      <c r="BU3347">
        <v>-179.97319999999999</v>
      </c>
      <c r="BV3347">
        <v>-225.84870000000001</v>
      </c>
      <c r="BW3347">
        <v>-162.1498</v>
      </c>
      <c r="BX3347">
        <v>-4.4059169999999996</v>
      </c>
      <c r="BY3347">
        <v>-58.204419999999999</v>
      </c>
      <c r="BZ3347">
        <v>32.540550000000003</v>
      </c>
      <c r="CA3347">
        <v>72.322310000000002</v>
      </c>
      <c r="CB3347">
        <v>110.5968</v>
      </c>
      <c r="CC3347">
        <v>90.65446</v>
      </c>
      <c r="CD3347">
        <v>89.671620000000004</v>
      </c>
      <c r="CE3347">
        <v>60.27758</v>
      </c>
      <c r="CF3347">
        <v>226.45259999999999</v>
      </c>
      <c r="CG3347">
        <v>247.86750000000001</v>
      </c>
      <c r="CH3347">
        <v>197.8998</v>
      </c>
      <c r="CI3347">
        <v>139.9126</v>
      </c>
      <c r="CJ3347">
        <v>349.10750000000002</v>
      </c>
      <c r="CK3347">
        <v>1144.7329999999999</v>
      </c>
      <c r="CL3347">
        <v>2099.1869999999999</v>
      </c>
      <c r="CM3347">
        <v>700.71680000000003</v>
      </c>
      <c r="CN3347">
        <v>35.897939999999998</v>
      </c>
      <c r="CO3347">
        <v>71.246889999999993</v>
      </c>
      <c r="CP3347">
        <v>332.93020000000001</v>
      </c>
      <c r="CQ3347">
        <v>1736.1369999999999</v>
      </c>
      <c r="CR3347">
        <v>747.53560000000004</v>
      </c>
      <c r="CS3347">
        <v>849.76289999999995</v>
      </c>
      <c r="CT3347">
        <v>878.24699999999996</v>
      </c>
      <c r="CU3347">
        <v>500.80579999999998</v>
      </c>
      <c r="CV3347">
        <v>288.38</v>
      </c>
      <c r="CW3347">
        <v>177.67760000000001</v>
      </c>
      <c r="CX3347">
        <v>166.8081</v>
      </c>
      <c r="CY3347">
        <v>281.03960000000001</v>
      </c>
      <c r="CZ3347">
        <v>472.80610000000001</v>
      </c>
      <c r="DA3347">
        <v>653.58010000000002</v>
      </c>
      <c r="DB3347">
        <v>751.19560000000001</v>
      </c>
      <c r="DC3347">
        <v>759.89859999999999</v>
      </c>
      <c r="DD3347">
        <v>811.10680000000002</v>
      </c>
      <c r="DE3347">
        <v>866.2817</v>
      </c>
      <c r="DF3347">
        <v>1022.221</v>
      </c>
      <c r="DG3347">
        <v>839.57150000000001</v>
      </c>
      <c r="DH3347">
        <v>1017.846</v>
      </c>
      <c r="DI3347">
        <v>872.15499999999997</v>
      </c>
      <c r="DJ3347">
        <v>840.84209999999996</v>
      </c>
      <c r="DK3347">
        <v>941.36839999999995</v>
      </c>
      <c r="DL3347">
        <v>764.48649999999998</v>
      </c>
      <c r="DM3347">
        <v>749.23910000000001</v>
      </c>
      <c r="DN3347">
        <v>743.12630000000001</v>
      </c>
      <c r="DO3347">
        <v>17</v>
      </c>
      <c r="DP3347">
        <v>21</v>
      </c>
    </row>
    <row r="3348" spans="1:120" hidden="1" x14ac:dyDescent="0.25">
      <c r="A3348" t="str">
        <f t="shared" si="52"/>
        <v>LCA-Greater Fresno Area_Elect DA 1-4 (1PM-9PM)_HE20 Average</v>
      </c>
      <c r="B3348" t="s">
        <v>62</v>
      </c>
      <c r="C3348" t="s">
        <v>224</v>
      </c>
      <c r="D3348" t="s">
        <v>182</v>
      </c>
      <c r="E3348" t="s">
        <v>61</v>
      </c>
      <c r="F3348" t="s">
        <v>61</v>
      </c>
      <c r="G3348" t="s">
        <v>61</v>
      </c>
      <c r="H3348" t="s">
        <v>61</v>
      </c>
      <c r="I3348" t="s">
        <v>61</v>
      </c>
      <c r="J3348" t="s">
        <v>61</v>
      </c>
      <c r="K3348" t="s">
        <v>203</v>
      </c>
      <c r="M3348">
        <v>20</v>
      </c>
      <c r="N3348">
        <v>20</v>
      </c>
      <c r="O3348" t="s">
        <v>325</v>
      </c>
      <c r="P3348">
        <v>87.77777863</v>
      </c>
      <c r="Q3348">
        <v>86.777780000000007</v>
      </c>
      <c r="R3348">
        <v>1</v>
      </c>
      <c r="S3348">
        <v>0</v>
      </c>
      <c r="T3348">
        <v>0</v>
      </c>
      <c r="U3348">
        <v>0</v>
      </c>
      <c r="V3348">
        <v>0</v>
      </c>
      <c r="W3348">
        <v>7147.6904000000004</v>
      </c>
      <c r="X3348">
        <v>6997.9333999999999</v>
      </c>
      <c r="Y3348">
        <v>6854.9993000000004</v>
      </c>
      <c r="Z3348">
        <v>6833.9159</v>
      </c>
      <c r="AA3348">
        <v>6884.6678000000002</v>
      </c>
      <c r="AB3348">
        <v>7112.5271000000002</v>
      </c>
      <c r="AC3348">
        <v>7529.5954000000002</v>
      </c>
      <c r="AD3348">
        <v>7987.9306999999999</v>
      </c>
      <c r="AE3348">
        <v>8587.6221000000005</v>
      </c>
      <c r="AF3348">
        <v>8784.0671999999995</v>
      </c>
      <c r="AG3348">
        <v>8978.5002000000004</v>
      </c>
      <c r="AH3348">
        <v>9333.3755000000001</v>
      </c>
      <c r="AI3348">
        <v>9577.3577999999998</v>
      </c>
      <c r="AJ3348">
        <v>9627.3924999999999</v>
      </c>
      <c r="AK3348">
        <v>9723.9663</v>
      </c>
      <c r="AL3348">
        <v>9842.6794000000009</v>
      </c>
      <c r="AM3348">
        <v>9915.9498999999996</v>
      </c>
      <c r="AN3348">
        <v>9281.4336999999996</v>
      </c>
      <c r="AO3348">
        <v>8000.1724999999997</v>
      </c>
      <c r="AP3348">
        <v>7017.5870000000004</v>
      </c>
      <c r="AQ3348">
        <v>8997.2713000000003</v>
      </c>
      <c r="AR3348">
        <v>8883.4249</v>
      </c>
      <c r="AS3348">
        <v>7910.6220999999996</v>
      </c>
      <c r="AT3348">
        <v>7512.4844999999996</v>
      </c>
      <c r="AU3348">
        <v>85.929762999999994</v>
      </c>
      <c r="AV3348">
        <v>82.796944999999994</v>
      </c>
      <c r="AW3348">
        <v>81.298265000000001</v>
      </c>
      <c r="AX3348">
        <v>79.918341999999996</v>
      </c>
      <c r="AY3348">
        <v>78.263146000000006</v>
      </c>
      <c r="AZ3348">
        <v>76.955084999999997</v>
      </c>
      <c r="BA3348">
        <v>75.694023000000001</v>
      </c>
      <c r="BB3348">
        <v>76.258000999999993</v>
      </c>
      <c r="BC3348">
        <v>79.220222000000007</v>
      </c>
      <c r="BD3348">
        <v>83.289969999999997</v>
      </c>
      <c r="BE3348">
        <v>87.733238999999998</v>
      </c>
      <c r="BF3348">
        <v>91.550399999999996</v>
      </c>
      <c r="BG3348">
        <v>95.068004999999999</v>
      </c>
      <c r="BH3348">
        <v>97.841818000000004</v>
      </c>
      <c r="BI3348">
        <v>100.32662999999999</v>
      </c>
      <c r="BJ3348">
        <v>101.72266</v>
      </c>
      <c r="BK3348">
        <v>103.20883000000001</v>
      </c>
      <c r="BL3348">
        <v>103.94027</v>
      </c>
      <c r="BM3348">
        <v>103.04559999999999</v>
      </c>
      <c r="BN3348">
        <v>101.09457</v>
      </c>
      <c r="BO3348">
        <v>98.262416999999999</v>
      </c>
      <c r="BP3348">
        <v>94.840661999999995</v>
      </c>
      <c r="BQ3348">
        <v>92.126481999999996</v>
      </c>
      <c r="BR3348">
        <v>89.418642000000006</v>
      </c>
      <c r="BS3348">
        <v>-170.01730000000001</v>
      </c>
      <c r="BT3348">
        <v>16.573869999999999</v>
      </c>
      <c r="BU3348">
        <v>7.2273009999999998</v>
      </c>
      <c r="BV3348">
        <v>-17.447620000000001</v>
      </c>
      <c r="BW3348">
        <v>-30.997299999999999</v>
      </c>
      <c r="BX3348">
        <v>-7.0998349999999997</v>
      </c>
      <c r="BY3348">
        <v>-45.5946</v>
      </c>
      <c r="BZ3348">
        <v>7.1799650000000002</v>
      </c>
      <c r="CA3348">
        <v>-36.664490000000001</v>
      </c>
      <c r="CB3348">
        <v>84.133870000000002</v>
      </c>
      <c r="CC3348">
        <v>147.13759999999999</v>
      </c>
      <c r="CD3348">
        <v>65.466459999999998</v>
      </c>
      <c r="CE3348">
        <v>52.035499999999999</v>
      </c>
      <c r="CF3348">
        <v>144.94450000000001</v>
      </c>
      <c r="CG3348">
        <v>182.54560000000001</v>
      </c>
      <c r="CH3348">
        <v>53.970089999999999</v>
      </c>
      <c r="CI3348">
        <v>38.617620000000002</v>
      </c>
      <c r="CJ3348">
        <v>737.61850000000004</v>
      </c>
      <c r="CK3348">
        <v>2114.71</v>
      </c>
      <c r="CL3348">
        <v>3189.8029999999999</v>
      </c>
      <c r="CM3348">
        <v>944.45889999999997</v>
      </c>
      <c r="CN3348">
        <v>-129.5565</v>
      </c>
      <c r="CO3348">
        <v>-145.0247</v>
      </c>
      <c r="CP3348">
        <v>-92.632930000000002</v>
      </c>
      <c r="CQ3348">
        <v>1601.4449999999999</v>
      </c>
      <c r="CR3348">
        <v>577.78599999999994</v>
      </c>
      <c r="CS3348">
        <v>422.03519999999997</v>
      </c>
      <c r="CT3348">
        <v>447.46850000000001</v>
      </c>
      <c r="CU3348">
        <v>379.90289999999999</v>
      </c>
      <c r="CV3348">
        <v>370.0129</v>
      </c>
      <c r="CW3348">
        <v>305.84320000000002</v>
      </c>
      <c r="CX3348">
        <v>310.80959999999999</v>
      </c>
      <c r="CY3348">
        <v>451.66629999999998</v>
      </c>
      <c r="CZ3348">
        <v>537.96680000000003</v>
      </c>
      <c r="DA3348">
        <v>977.40740000000005</v>
      </c>
      <c r="DB3348">
        <v>797.33569999999997</v>
      </c>
      <c r="DC3348">
        <v>788.39229999999998</v>
      </c>
      <c r="DD3348">
        <v>812.29060000000004</v>
      </c>
      <c r="DE3348">
        <v>950.10260000000005</v>
      </c>
      <c r="DF3348">
        <v>1192.2860000000001</v>
      </c>
      <c r="DG3348">
        <v>1062.354</v>
      </c>
      <c r="DH3348">
        <v>1907.412</v>
      </c>
      <c r="DI3348">
        <v>2339.8809999999999</v>
      </c>
      <c r="DJ3348">
        <v>2192.8359999999998</v>
      </c>
      <c r="DK3348">
        <v>1227.2829999999999</v>
      </c>
      <c r="DL3348">
        <v>1476.4780000000001</v>
      </c>
      <c r="DM3348">
        <v>1119.67</v>
      </c>
      <c r="DN3348">
        <v>1166.8679999999999</v>
      </c>
      <c r="DO3348">
        <v>17</v>
      </c>
      <c r="DP3348">
        <v>21</v>
      </c>
    </row>
    <row r="3349" spans="1:120" hidden="1" x14ac:dyDescent="0.25">
      <c r="A3349" t="str">
        <f t="shared" si="52"/>
        <v>LCA-Northern Coast_Elect DA 1-4 (1PM-9PM)_HE20 Average</v>
      </c>
      <c r="B3349" t="s">
        <v>62</v>
      </c>
      <c r="C3349" t="s">
        <v>222</v>
      </c>
      <c r="D3349" t="s">
        <v>104</v>
      </c>
      <c r="E3349" t="s">
        <v>61</v>
      </c>
      <c r="F3349" t="s">
        <v>61</v>
      </c>
      <c r="G3349" t="s">
        <v>61</v>
      </c>
      <c r="H3349" t="s">
        <v>61</v>
      </c>
      <c r="I3349" t="s">
        <v>61</v>
      </c>
      <c r="J3349" t="s">
        <v>61</v>
      </c>
      <c r="K3349" t="s">
        <v>203</v>
      </c>
      <c r="M3349">
        <v>20</v>
      </c>
      <c r="N3349">
        <v>20</v>
      </c>
      <c r="O3349" t="s">
        <v>325</v>
      </c>
      <c r="P3349">
        <v>31</v>
      </c>
      <c r="Q3349">
        <v>31</v>
      </c>
      <c r="R3349">
        <v>1</v>
      </c>
      <c r="S3349">
        <v>0</v>
      </c>
      <c r="T3349">
        <v>0</v>
      </c>
      <c r="U3349">
        <v>0</v>
      </c>
      <c r="V3349">
        <v>0</v>
      </c>
      <c r="W3349">
        <v>1656.6591000000001</v>
      </c>
      <c r="X3349">
        <v>1756.2979</v>
      </c>
      <c r="Y3349">
        <v>1689.4280000000001</v>
      </c>
      <c r="Z3349">
        <v>1660.6143999999999</v>
      </c>
      <c r="AA3349">
        <v>1637.78</v>
      </c>
      <c r="AB3349">
        <v>1702.4422</v>
      </c>
      <c r="AC3349">
        <v>2066.6930000000002</v>
      </c>
      <c r="AD3349">
        <v>2385.4841000000001</v>
      </c>
      <c r="AE3349">
        <v>2628.9625999999998</v>
      </c>
      <c r="AF3349">
        <v>2777.2986000000001</v>
      </c>
      <c r="AG3349">
        <v>2977.1246000000001</v>
      </c>
      <c r="AH3349">
        <v>3327.7615000000001</v>
      </c>
      <c r="AI3349">
        <v>3524.7069999999999</v>
      </c>
      <c r="AJ3349">
        <v>3587.9582</v>
      </c>
      <c r="AK3349">
        <v>3675.4717000000001</v>
      </c>
      <c r="AL3349">
        <v>3603.5412000000001</v>
      </c>
      <c r="AM3349">
        <v>3619.9919</v>
      </c>
      <c r="AN3349">
        <v>3686.1941000000002</v>
      </c>
      <c r="AO3349">
        <v>3104.7977000000001</v>
      </c>
      <c r="AP3349">
        <v>2242.4272000000001</v>
      </c>
      <c r="AQ3349">
        <v>2495.3982999999998</v>
      </c>
      <c r="AR3349">
        <v>2202.2583</v>
      </c>
      <c r="AS3349">
        <v>2012.9385</v>
      </c>
      <c r="AT3349">
        <v>1843.3557000000001</v>
      </c>
      <c r="AU3349">
        <v>60.748815999999998</v>
      </c>
      <c r="AV3349">
        <v>60.276164999999999</v>
      </c>
      <c r="AW3349">
        <v>59.425057000000002</v>
      </c>
      <c r="AX3349">
        <v>58.699109</v>
      </c>
      <c r="AY3349">
        <v>57.981614</v>
      </c>
      <c r="AZ3349">
        <v>57.523477999999997</v>
      </c>
      <c r="BA3349">
        <v>57.124039000000003</v>
      </c>
      <c r="BB3349">
        <v>58.852558999999999</v>
      </c>
      <c r="BC3349">
        <v>62.438578999999997</v>
      </c>
      <c r="BD3349">
        <v>67.126508999999999</v>
      </c>
      <c r="BE3349">
        <v>71.996358999999998</v>
      </c>
      <c r="BF3349">
        <v>77.851896999999994</v>
      </c>
      <c r="BG3349">
        <v>82.755589999999998</v>
      </c>
      <c r="BH3349">
        <v>86.186605999999998</v>
      </c>
      <c r="BI3349">
        <v>87.994551000000001</v>
      </c>
      <c r="BJ3349">
        <v>88.366106000000002</v>
      </c>
      <c r="BK3349">
        <v>87.252075000000005</v>
      </c>
      <c r="BL3349">
        <v>84.748714000000007</v>
      </c>
      <c r="BM3349">
        <v>81.033103999999994</v>
      </c>
      <c r="BN3349">
        <v>76.729157000000001</v>
      </c>
      <c r="BO3349">
        <v>71.222408999999999</v>
      </c>
      <c r="BP3349">
        <v>66.087750999999997</v>
      </c>
      <c r="BQ3349">
        <v>63.124777000000002</v>
      </c>
      <c r="BR3349">
        <v>61.470180999999997</v>
      </c>
      <c r="BS3349">
        <v>13.29665</v>
      </c>
      <c r="BT3349">
        <v>-88.111289999999997</v>
      </c>
      <c r="BU3349">
        <v>-125.0605</v>
      </c>
      <c r="BV3349">
        <v>-144.1489</v>
      </c>
      <c r="BW3349">
        <v>-82.818790000000007</v>
      </c>
      <c r="BX3349">
        <v>55.129350000000002</v>
      </c>
      <c r="BY3349">
        <v>51.274180000000001</v>
      </c>
      <c r="BZ3349">
        <v>16.290970000000002</v>
      </c>
      <c r="CA3349">
        <v>-48.741079999999997</v>
      </c>
      <c r="CB3349">
        <v>-37.250819999999997</v>
      </c>
      <c r="CC3349">
        <v>-37.863190000000003</v>
      </c>
      <c r="CD3349">
        <v>-0.95466669999999998</v>
      </c>
      <c r="CE3349">
        <v>-17.01174</v>
      </c>
      <c r="CF3349">
        <v>-1.478156</v>
      </c>
      <c r="CG3349">
        <v>-27.1877</v>
      </c>
      <c r="CH3349">
        <v>12.752179999999999</v>
      </c>
      <c r="CI3349">
        <v>-62.93967</v>
      </c>
      <c r="CJ3349">
        <v>-40.589950000000002</v>
      </c>
      <c r="CK3349">
        <v>451.44040000000001</v>
      </c>
      <c r="CL3349">
        <v>1032.1410000000001</v>
      </c>
      <c r="CM3349">
        <v>234.6549</v>
      </c>
      <c r="CN3349">
        <v>15.27284</v>
      </c>
      <c r="CO3349">
        <v>-42.134659999999997</v>
      </c>
      <c r="CP3349">
        <v>34.412120000000002</v>
      </c>
      <c r="CQ3349">
        <v>759.74630000000002</v>
      </c>
      <c r="CR3349">
        <v>303.88060000000002</v>
      </c>
      <c r="CS3349">
        <v>452.0308</v>
      </c>
      <c r="CT3349">
        <v>480.79660000000001</v>
      </c>
      <c r="CU3349">
        <v>218.7533</v>
      </c>
      <c r="CV3349">
        <v>103.76690000000001</v>
      </c>
      <c r="CW3349">
        <v>95.942999999999998</v>
      </c>
      <c r="CX3349">
        <v>89.696799999999996</v>
      </c>
      <c r="CY3349">
        <v>203.892</v>
      </c>
      <c r="CZ3349">
        <v>159.01580000000001</v>
      </c>
      <c r="DA3349">
        <v>242.4342</v>
      </c>
      <c r="DB3349">
        <v>251.7963</v>
      </c>
      <c r="DC3349">
        <v>307.35649999999998</v>
      </c>
      <c r="DD3349">
        <v>279.5856</v>
      </c>
      <c r="DE3349">
        <v>297.56880000000001</v>
      </c>
      <c r="DF3349">
        <v>311.76490000000001</v>
      </c>
      <c r="DG3349">
        <v>306.92930000000001</v>
      </c>
      <c r="DH3349">
        <v>425.99029999999999</v>
      </c>
      <c r="DI3349">
        <v>421.68560000000002</v>
      </c>
      <c r="DJ3349">
        <v>461.97379999999998</v>
      </c>
      <c r="DK3349">
        <v>524.95230000000004</v>
      </c>
      <c r="DL3349">
        <v>303.0856</v>
      </c>
      <c r="DM3349">
        <v>201.79060000000001</v>
      </c>
      <c r="DN3349">
        <v>147.8135</v>
      </c>
      <c r="DO3349">
        <v>17</v>
      </c>
      <c r="DP3349">
        <v>21</v>
      </c>
    </row>
    <row r="3350" spans="1:120" hidden="1" x14ac:dyDescent="0.25">
      <c r="A3350" t="str">
        <f t="shared" si="52"/>
        <v>sublap_id-SLAP_PGSI_Elect DA 1-4 (1PM-9PM)_HE20 Average</v>
      </c>
      <c r="B3350" t="s">
        <v>62</v>
      </c>
      <c r="C3350" t="s">
        <v>277</v>
      </c>
      <c r="D3350" t="s">
        <v>61</v>
      </c>
      <c r="E3350" t="s">
        <v>278</v>
      </c>
      <c r="F3350" t="s">
        <v>61</v>
      </c>
      <c r="G3350" t="s">
        <v>61</v>
      </c>
      <c r="H3350" t="s">
        <v>61</v>
      </c>
      <c r="I3350" t="s">
        <v>61</v>
      </c>
      <c r="J3350" t="s">
        <v>61</v>
      </c>
      <c r="K3350" t="s">
        <v>203</v>
      </c>
      <c r="M3350">
        <v>20</v>
      </c>
      <c r="N3350">
        <v>20</v>
      </c>
      <c r="O3350" t="s">
        <v>325</v>
      </c>
      <c r="P3350">
        <v>24.666666029999998</v>
      </c>
      <c r="Q3350">
        <v>24.66667</v>
      </c>
      <c r="R3350">
        <v>1</v>
      </c>
      <c r="S3350">
        <v>1</v>
      </c>
      <c r="T3350">
        <v>0</v>
      </c>
      <c r="U3350">
        <v>1</v>
      </c>
      <c r="V3350">
        <v>1</v>
      </c>
      <c r="W3350">
        <v>764.20654999999999</v>
      </c>
      <c r="X3350">
        <v>722.70077000000003</v>
      </c>
      <c r="Y3350">
        <v>707.26432</v>
      </c>
      <c r="Z3350">
        <v>692.47442999999998</v>
      </c>
      <c r="AA3350">
        <v>670.35733000000005</v>
      </c>
      <c r="AB3350">
        <v>692.62120000000004</v>
      </c>
      <c r="AC3350">
        <v>724.43721000000005</v>
      </c>
      <c r="AD3350">
        <v>794.56889000000001</v>
      </c>
      <c r="AE3350">
        <v>936.60017000000005</v>
      </c>
      <c r="AF3350">
        <v>986.36040000000003</v>
      </c>
      <c r="AG3350">
        <v>1023.5157</v>
      </c>
      <c r="AH3350">
        <v>1039.4133999999999</v>
      </c>
      <c r="AI3350">
        <v>1094.8105</v>
      </c>
      <c r="AJ3350">
        <v>1128.0815</v>
      </c>
      <c r="AK3350">
        <v>1158.287</v>
      </c>
      <c r="AL3350">
        <v>1175.7336</v>
      </c>
      <c r="AM3350">
        <v>1166.6357</v>
      </c>
      <c r="AN3350">
        <v>1150.2248</v>
      </c>
      <c r="AO3350">
        <v>1111.3661999999999</v>
      </c>
      <c r="AP3350">
        <v>1095.3768</v>
      </c>
      <c r="AQ3350">
        <v>1094.4898000000001</v>
      </c>
      <c r="AR3350">
        <v>965.11914999999999</v>
      </c>
      <c r="AS3350">
        <v>863.57754999999997</v>
      </c>
      <c r="AT3350">
        <v>783.2758</v>
      </c>
      <c r="AU3350">
        <v>68.250664999999998</v>
      </c>
      <c r="AV3350">
        <v>65.810648</v>
      </c>
      <c r="AW3350">
        <v>64.404296000000002</v>
      </c>
      <c r="AX3350">
        <v>63.455329999999996</v>
      </c>
      <c r="AY3350">
        <v>62.661211999999999</v>
      </c>
      <c r="AZ3350">
        <v>61.612958999999996</v>
      </c>
      <c r="BA3350">
        <v>60.690766000000004</v>
      </c>
      <c r="BB3350">
        <v>61.922477999999998</v>
      </c>
      <c r="BC3350">
        <v>65.127142000000006</v>
      </c>
      <c r="BD3350">
        <v>70.479477000000003</v>
      </c>
      <c r="BE3350">
        <v>75.183499999999995</v>
      </c>
      <c r="BF3350">
        <v>79.003523000000001</v>
      </c>
      <c r="BG3350">
        <v>82.401568999999995</v>
      </c>
      <c r="BH3350">
        <v>85.322667999999993</v>
      </c>
      <c r="BI3350">
        <v>87.900440000000003</v>
      </c>
      <c r="BJ3350">
        <v>89.608407999999997</v>
      </c>
      <c r="BK3350">
        <v>90.754236000000006</v>
      </c>
      <c r="BL3350">
        <v>90.452787000000001</v>
      </c>
      <c r="BM3350">
        <v>88.786179000000004</v>
      </c>
      <c r="BN3350">
        <v>85.765311999999994</v>
      </c>
      <c r="BO3350">
        <v>80.846072000000007</v>
      </c>
      <c r="BP3350">
        <v>76.046606999999995</v>
      </c>
      <c r="BQ3350">
        <v>72.849256999999994</v>
      </c>
      <c r="BR3350">
        <v>70.735865000000004</v>
      </c>
      <c r="BS3350">
        <v>-34.4071</v>
      </c>
      <c r="BT3350">
        <v>-1.7314929999999999</v>
      </c>
      <c r="BU3350">
        <v>-7.7057710000000004</v>
      </c>
      <c r="BV3350">
        <v>-18.214230000000001</v>
      </c>
      <c r="BW3350">
        <v>-16.009789999999999</v>
      </c>
      <c r="BX3350">
        <v>-15.92417</v>
      </c>
      <c r="BY3350">
        <v>4.8167210000000003</v>
      </c>
      <c r="BZ3350">
        <v>20.293330000000001</v>
      </c>
      <c r="CA3350">
        <v>3.9751910000000001</v>
      </c>
      <c r="CB3350">
        <v>2.7533970000000001</v>
      </c>
      <c r="CC3350">
        <v>2.9788250000000001</v>
      </c>
      <c r="CD3350">
        <v>17.62387</v>
      </c>
      <c r="CE3350">
        <v>1.265609</v>
      </c>
      <c r="CF3350">
        <v>-3.8783940000000001</v>
      </c>
      <c r="CG3350">
        <v>-6.4255589999999998</v>
      </c>
      <c r="CH3350">
        <v>-7.4183849999999998</v>
      </c>
      <c r="CI3350">
        <v>18.99166</v>
      </c>
      <c r="CJ3350">
        <v>37.082090000000001</v>
      </c>
      <c r="CK3350">
        <v>121.7159</v>
      </c>
      <c r="CL3350">
        <v>122.2925</v>
      </c>
      <c r="CM3350">
        <v>-5.931108</v>
      </c>
      <c r="CN3350">
        <v>-6.4620410000000001</v>
      </c>
      <c r="CO3350">
        <v>-26.671389999999999</v>
      </c>
      <c r="CP3350">
        <v>-28.154540000000001</v>
      </c>
      <c r="CQ3350">
        <v>26.662430000000001</v>
      </c>
      <c r="CR3350">
        <v>24.320989999999998</v>
      </c>
      <c r="CS3350">
        <v>33.189459999999997</v>
      </c>
      <c r="CT3350">
        <v>20.441330000000001</v>
      </c>
      <c r="CU3350">
        <v>15.938829999999999</v>
      </c>
      <c r="CV3350">
        <v>10.41108</v>
      </c>
      <c r="CW3350">
        <v>10.046189999999999</v>
      </c>
      <c r="CX3350">
        <v>12.31761</v>
      </c>
      <c r="CY3350">
        <v>17.600010000000001</v>
      </c>
      <c r="CZ3350">
        <v>27.70626</v>
      </c>
      <c r="DA3350">
        <v>44.215400000000002</v>
      </c>
      <c r="DB3350">
        <v>24.286570000000001</v>
      </c>
      <c r="DC3350">
        <v>13.269780000000001</v>
      </c>
      <c r="DD3350">
        <v>19.633610000000001</v>
      </c>
      <c r="DE3350">
        <v>15.911020000000001</v>
      </c>
      <c r="DF3350">
        <v>19.883959999999998</v>
      </c>
      <c r="DG3350">
        <v>29.762640000000001</v>
      </c>
      <c r="DH3350">
        <v>38.825499999999998</v>
      </c>
      <c r="DI3350">
        <v>77.310590000000005</v>
      </c>
      <c r="DJ3350">
        <v>46.194659999999999</v>
      </c>
      <c r="DK3350">
        <v>45.793439999999997</v>
      </c>
      <c r="DL3350">
        <v>37.613639999999997</v>
      </c>
      <c r="DM3350">
        <v>25.579560000000001</v>
      </c>
      <c r="DN3350">
        <v>23.611149999999999</v>
      </c>
      <c r="DO3350">
        <v>17</v>
      </c>
      <c r="DP3350">
        <v>21</v>
      </c>
    </row>
    <row r="3351" spans="1:120" hidden="1" x14ac:dyDescent="0.25">
      <c r="A3351" t="str">
        <f t="shared" si="52"/>
        <v>LCA-Stockton_Elect DA 1-4 (1PM-9PM)_HE20 Average</v>
      </c>
      <c r="B3351" t="s">
        <v>62</v>
      </c>
      <c r="C3351" t="s">
        <v>213</v>
      </c>
      <c r="D3351" t="s">
        <v>39</v>
      </c>
      <c r="E3351" t="s">
        <v>61</v>
      </c>
      <c r="F3351" t="s">
        <v>61</v>
      </c>
      <c r="G3351" t="s">
        <v>61</v>
      </c>
      <c r="H3351" t="s">
        <v>61</v>
      </c>
      <c r="I3351" t="s">
        <v>61</v>
      </c>
      <c r="J3351" t="s">
        <v>61</v>
      </c>
      <c r="K3351" t="s">
        <v>203</v>
      </c>
      <c r="M3351">
        <v>20</v>
      </c>
      <c r="N3351">
        <v>20</v>
      </c>
      <c r="O3351" t="s">
        <v>325</v>
      </c>
      <c r="P3351">
        <v>30.100000380000001</v>
      </c>
      <c r="Q3351">
        <v>29</v>
      </c>
      <c r="R3351">
        <v>1</v>
      </c>
      <c r="S3351">
        <v>0</v>
      </c>
      <c r="T3351">
        <v>0</v>
      </c>
      <c r="U3351">
        <v>1</v>
      </c>
      <c r="V3351">
        <v>1</v>
      </c>
      <c r="W3351">
        <v>997.28291999999999</v>
      </c>
      <c r="X3351">
        <v>967.92871000000002</v>
      </c>
      <c r="Y3351">
        <v>986.66619000000003</v>
      </c>
      <c r="Z3351">
        <v>926.91314</v>
      </c>
      <c r="AA3351">
        <v>980.20726999999999</v>
      </c>
      <c r="AB3351">
        <v>1134.0127</v>
      </c>
      <c r="AC3351">
        <v>1279.4275</v>
      </c>
      <c r="AD3351">
        <v>1466.7632000000001</v>
      </c>
      <c r="AE3351">
        <v>1651.9328</v>
      </c>
      <c r="AF3351">
        <v>1723.1392000000001</v>
      </c>
      <c r="AG3351">
        <v>1788.1357</v>
      </c>
      <c r="AH3351">
        <v>1914.6319000000001</v>
      </c>
      <c r="AI3351">
        <v>1930.6292000000001</v>
      </c>
      <c r="AJ3351">
        <v>1992.4331</v>
      </c>
      <c r="AK3351">
        <v>2038.7483</v>
      </c>
      <c r="AL3351">
        <v>2052.4486999999999</v>
      </c>
      <c r="AM3351">
        <v>2043.9797000000001</v>
      </c>
      <c r="AN3351">
        <v>1973.1864</v>
      </c>
      <c r="AO3351">
        <v>1855.8206</v>
      </c>
      <c r="AP3351">
        <v>1734.9299000000001</v>
      </c>
      <c r="AQ3351">
        <v>1765.7759000000001</v>
      </c>
      <c r="AR3351">
        <v>1467.0275999999999</v>
      </c>
      <c r="AS3351">
        <v>1272.6306999999999</v>
      </c>
      <c r="AT3351">
        <v>1143.124</v>
      </c>
      <c r="AU3351">
        <v>76.068425000000005</v>
      </c>
      <c r="AV3351">
        <v>74.481999999999999</v>
      </c>
      <c r="AW3351">
        <v>72.838307999999998</v>
      </c>
      <c r="AX3351">
        <v>71.538145999999998</v>
      </c>
      <c r="AY3351">
        <v>70.728605999999999</v>
      </c>
      <c r="AZ3351">
        <v>69.734994</v>
      </c>
      <c r="BA3351">
        <v>68.750592999999995</v>
      </c>
      <c r="BB3351">
        <v>69.536507999999998</v>
      </c>
      <c r="BC3351">
        <v>71.903800000000004</v>
      </c>
      <c r="BD3351">
        <v>76.066852999999995</v>
      </c>
      <c r="BE3351">
        <v>80.606950999999995</v>
      </c>
      <c r="BF3351">
        <v>84.985794999999996</v>
      </c>
      <c r="BG3351">
        <v>88.801311999999996</v>
      </c>
      <c r="BH3351">
        <v>91.572661999999994</v>
      </c>
      <c r="BI3351">
        <v>93.837779999999995</v>
      </c>
      <c r="BJ3351">
        <v>95.247760999999997</v>
      </c>
      <c r="BK3351">
        <v>95.789818999999994</v>
      </c>
      <c r="BL3351">
        <v>95.037087</v>
      </c>
      <c r="BM3351">
        <v>93.274029999999996</v>
      </c>
      <c r="BN3351">
        <v>90.309706000000006</v>
      </c>
      <c r="BO3351">
        <v>85.851382999999998</v>
      </c>
      <c r="BP3351">
        <v>81.966206999999997</v>
      </c>
      <c r="BQ3351">
        <v>79.276332999999994</v>
      </c>
      <c r="BR3351">
        <v>77.402799000000002</v>
      </c>
      <c r="BS3351">
        <v>-6.3493230000000001</v>
      </c>
      <c r="BT3351">
        <v>34.846339999999998</v>
      </c>
      <c r="BU3351">
        <v>-21.874919999999999</v>
      </c>
      <c r="BV3351">
        <v>13.15171</v>
      </c>
      <c r="BW3351">
        <v>17.85284</v>
      </c>
      <c r="BX3351">
        <v>32.143700000000003</v>
      </c>
      <c r="BY3351">
        <v>-0.90238479999999999</v>
      </c>
      <c r="BZ3351">
        <v>-40.943959999999997</v>
      </c>
      <c r="CA3351">
        <v>-4.3571900000000001</v>
      </c>
      <c r="CB3351">
        <v>-1.4947839999999999</v>
      </c>
      <c r="CC3351">
        <v>-11.39864</v>
      </c>
      <c r="CD3351">
        <v>-14.450570000000001</v>
      </c>
      <c r="CE3351">
        <v>4.2187429999999999</v>
      </c>
      <c r="CF3351">
        <v>9.7517879999999995</v>
      </c>
      <c r="CG3351">
        <v>25.772400000000001</v>
      </c>
      <c r="CH3351">
        <v>33.869709999999998</v>
      </c>
      <c r="CI3351">
        <v>78.411010000000005</v>
      </c>
      <c r="CJ3351">
        <v>119.0397</v>
      </c>
      <c r="CK3351">
        <v>265.37360000000001</v>
      </c>
      <c r="CL3351">
        <v>356.06560000000002</v>
      </c>
      <c r="CM3351">
        <v>110.9213</v>
      </c>
      <c r="CN3351">
        <v>24.517600000000002</v>
      </c>
      <c r="CO3351">
        <v>-29.302910000000001</v>
      </c>
      <c r="CP3351">
        <v>-36.308579999999999</v>
      </c>
      <c r="CQ3351">
        <v>417.23610000000002</v>
      </c>
      <c r="CR3351">
        <v>345.52390000000003</v>
      </c>
      <c r="CS3351">
        <v>316.12189999999998</v>
      </c>
      <c r="CT3351">
        <v>253.7047</v>
      </c>
      <c r="CU3351">
        <v>194.19220000000001</v>
      </c>
      <c r="CV3351">
        <v>121.0685</v>
      </c>
      <c r="CW3351">
        <v>98.678489999999996</v>
      </c>
      <c r="CX3351">
        <v>144.91659999999999</v>
      </c>
      <c r="CY3351">
        <v>128.4879</v>
      </c>
      <c r="CZ3351">
        <v>108.4884</v>
      </c>
      <c r="DA3351">
        <v>222.4967</v>
      </c>
      <c r="DB3351">
        <v>286.62490000000003</v>
      </c>
      <c r="DC3351">
        <v>326.51889999999997</v>
      </c>
      <c r="DD3351">
        <v>351.28109999999998</v>
      </c>
      <c r="DE3351">
        <v>317.351</v>
      </c>
      <c r="DF3351">
        <v>347.38990000000001</v>
      </c>
      <c r="DG3351">
        <v>457.08190000000002</v>
      </c>
      <c r="DH3351">
        <v>255.92179999999999</v>
      </c>
      <c r="DI3351">
        <v>330.69959999999998</v>
      </c>
      <c r="DJ3351">
        <v>396.31810000000002</v>
      </c>
      <c r="DK3351">
        <v>257.59960000000001</v>
      </c>
      <c r="DL3351">
        <v>213.2901</v>
      </c>
      <c r="DM3351">
        <v>342.66160000000002</v>
      </c>
      <c r="DN3351">
        <v>284.13619999999997</v>
      </c>
      <c r="DO3351">
        <v>17</v>
      </c>
      <c r="DP3351">
        <v>21</v>
      </c>
    </row>
    <row r="3352" spans="1:120" hidden="1" x14ac:dyDescent="0.25">
      <c r="A3352" t="str">
        <f t="shared" si="52"/>
        <v>LCA-Kern_Elect DA 1-4 (1PM-9PM)_HE20 Average</v>
      </c>
      <c r="B3352" t="s">
        <v>62</v>
      </c>
      <c r="C3352" t="s">
        <v>210</v>
      </c>
      <c r="D3352" t="s">
        <v>29</v>
      </c>
      <c r="E3352" t="s">
        <v>61</v>
      </c>
      <c r="F3352" t="s">
        <v>61</v>
      </c>
      <c r="G3352" t="s">
        <v>61</v>
      </c>
      <c r="H3352" t="s">
        <v>61</v>
      </c>
      <c r="I3352" t="s">
        <v>61</v>
      </c>
      <c r="J3352" t="s">
        <v>61</v>
      </c>
      <c r="K3352" t="s">
        <v>203</v>
      </c>
      <c r="M3352">
        <v>20</v>
      </c>
      <c r="N3352">
        <v>20</v>
      </c>
      <c r="O3352" t="s">
        <v>325</v>
      </c>
      <c r="P3352">
        <v>19.11111069</v>
      </c>
      <c r="Q3352">
        <v>19.11111</v>
      </c>
      <c r="R3352">
        <v>1</v>
      </c>
      <c r="S3352">
        <v>1</v>
      </c>
      <c r="T3352">
        <v>0</v>
      </c>
      <c r="U3352">
        <v>0</v>
      </c>
      <c r="V3352">
        <v>1</v>
      </c>
      <c r="W3352">
        <v>422.96444000000002</v>
      </c>
      <c r="X3352">
        <v>460.55128000000002</v>
      </c>
      <c r="Y3352">
        <v>463.96821999999997</v>
      </c>
      <c r="Z3352">
        <v>463.63283000000001</v>
      </c>
      <c r="AA3352">
        <v>467.62144000000001</v>
      </c>
      <c r="AB3352">
        <v>514.88743999999997</v>
      </c>
      <c r="AC3352">
        <v>583.97878000000003</v>
      </c>
      <c r="AD3352">
        <v>785.66932999999995</v>
      </c>
      <c r="AE3352">
        <v>840.20966999999996</v>
      </c>
      <c r="AF3352">
        <v>972.66722000000004</v>
      </c>
      <c r="AG3352">
        <v>1060.9912999999999</v>
      </c>
      <c r="AH3352">
        <v>1130.4416000000001</v>
      </c>
      <c r="AI3352">
        <v>1239.2621999999999</v>
      </c>
      <c r="AJ3352">
        <v>1254.9227000000001</v>
      </c>
      <c r="AK3352">
        <v>1301.9464</v>
      </c>
      <c r="AL3352">
        <v>1352.9840999999999</v>
      </c>
      <c r="AM3352">
        <v>1366.335</v>
      </c>
      <c r="AN3352">
        <v>1340.2031999999999</v>
      </c>
      <c r="AO3352">
        <v>1121.2793999999999</v>
      </c>
      <c r="AP3352">
        <v>986.18160999999998</v>
      </c>
      <c r="AQ3352">
        <v>1071.3590999999999</v>
      </c>
      <c r="AR3352">
        <v>732.77355999999997</v>
      </c>
      <c r="AS3352">
        <v>500.82011</v>
      </c>
      <c r="AT3352">
        <v>418.98878000000002</v>
      </c>
      <c r="AU3352">
        <v>89.166667000000004</v>
      </c>
      <c r="AV3352">
        <v>86.666667000000004</v>
      </c>
      <c r="AW3352">
        <v>84.888889000000006</v>
      </c>
      <c r="AX3352">
        <v>82.888889000000006</v>
      </c>
      <c r="AY3352">
        <v>81.222222000000002</v>
      </c>
      <c r="AZ3352">
        <v>80</v>
      </c>
      <c r="BA3352">
        <v>78.888889000000006</v>
      </c>
      <c r="BB3352">
        <v>79.166667000000004</v>
      </c>
      <c r="BC3352">
        <v>82.055555999999996</v>
      </c>
      <c r="BD3352">
        <v>85.666667000000004</v>
      </c>
      <c r="BE3352">
        <v>89.666667000000004</v>
      </c>
      <c r="BF3352">
        <v>92.888889000000006</v>
      </c>
      <c r="BG3352">
        <v>96.166667000000004</v>
      </c>
      <c r="BH3352">
        <v>98.888889000000006</v>
      </c>
      <c r="BI3352">
        <v>101.27778000000001</v>
      </c>
      <c r="BJ3352">
        <v>102.72221999999999</v>
      </c>
      <c r="BK3352">
        <v>103.83333</v>
      </c>
      <c r="BL3352">
        <v>104.33333</v>
      </c>
      <c r="BM3352">
        <v>104.33333</v>
      </c>
      <c r="BN3352">
        <v>102.88889</v>
      </c>
      <c r="BO3352">
        <v>100.38889</v>
      </c>
      <c r="BP3352">
        <v>97.555555999999996</v>
      </c>
      <c r="BQ3352">
        <v>94.611110999999994</v>
      </c>
      <c r="BR3352">
        <v>92</v>
      </c>
      <c r="BS3352">
        <v>-20.162980000000001</v>
      </c>
      <c r="BT3352">
        <v>-17.274470000000001</v>
      </c>
      <c r="BU3352">
        <v>-22.80667</v>
      </c>
      <c r="BV3352">
        <v>-19.952179999999998</v>
      </c>
      <c r="BW3352">
        <v>-33.792459999999998</v>
      </c>
      <c r="BX3352">
        <v>-52.505139999999997</v>
      </c>
      <c r="BY3352">
        <v>-109.9768</v>
      </c>
      <c r="BZ3352">
        <v>34.684170000000002</v>
      </c>
      <c r="CA3352">
        <v>84.071280000000002</v>
      </c>
      <c r="CB3352">
        <v>66.907070000000004</v>
      </c>
      <c r="CC3352">
        <v>93.463380000000001</v>
      </c>
      <c r="CD3352">
        <v>86.349220000000003</v>
      </c>
      <c r="CE3352">
        <v>30.813500000000001</v>
      </c>
      <c r="CF3352">
        <v>58.952080000000002</v>
      </c>
      <c r="CG3352">
        <v>41.464460000000003</v>
      </c>
      <c r="CH3352">
        <v>0.85269600000000001</v>
      </c>
      <c r="CI3352">
        <v>-15.854570000000001</v>
      </c>
      <c r="CJ3352">
        <v>-2.1733380000000002</v>
      </c>
      <c r="CK3352">
        <v>187.029</v>
      </c>
      <c r="CL3352">
        <v>246.59360000000001</v>
      </c>
      <c r="CM3352">
        <v>-30.718699999999998</v>
      </c>
      <c r="CN3352">
        <v>-32.668860000000002</v>
      </c>
      <c r="CO3352">
        <v>-29.1328</v>
      </c>
      <c r="CP3352">
        <v>-27.12311</v>
      </c>
      <c r="CQ3352">
        <v>87.108639999999994</v>
      </c>
      <c r="CR3352">
        <v>86.954849999999993</v>
      </c>
      <c r="CS3352">
        <v>85.447940000000003</v>
      </c>
      <c r="CT3352">
        <v>80.7607</v>
      </c>
      <c r="CU3352">
        <v>59.528709999999997</v>
      </c>
      <c r="CV3352">
        <v>64.630260000000007</v>
      </c>
      <c r="CW3352">
        <v>102.836</v>
      </c>
      <c r="CX3352">
        <v>61.634889999999999</v>
      </c>
      <c r="CY3352">
        <v>69.259339999999995</v>
      </c>
      <c r="CZ3352">
        <v>73.086039999999997</v>
      </c>
      <c r="DA3352">
        <v>83.275999999999996</v>
      </c>
      <c r="DB3352">
        <v>83.523430000000005</v>
      </c>
      <c r="DC3352">
        <v>71.328119999999998</v>
      </c>
      <c r="DD3352">
        <v>67.386489999999995</v>
      </c>
      <c r="DE3352">
        <v>61.883249999999997</v>
      </c>
      <c r="DF3352">
        <v>59.881830000000001</v>
      </c>
      <c r="DG3352">
        <v>57.267380000000003</v>
      </c>
      <c r="DH3352">
        <v>66.900980000000004</v>
      </c>
      <c r="DI3352">
        <v>83.645570000000006</v>
      </c>
      <c r="DJ3352">
        <v>134.98410000000001</v>
      </c>
      <c r="DK3352">
        <v>355.75650000000002</v>
      </c>
      <c r="DL3352">
        <v>269.0496</v>
      </c>
      <c r="DM3352">
        <v>56.195909999999998</v>
      </c>
      <c r="DN3352">
        <v>52.30359</v>
      </c>
      <c r="DO3352">
        <v>17</v>
      </c>
      <c r="DP3352">
        <v>21</v>
      </c>
    </row>
    <row r="3353" spans="1:120" hidden="1" x14ac:dyDescent="0.25">
      <c r="A3353" t="str">
        <f t="shared" si="52"/>
        <v>sublap_id-SLAP_PGST_Elect DA 1-4 (1PM-9PM)_HE20 Average</v>
      </c>
      <c r="B3353" t="s">
        <v>62</v>
      </c>
      <c r="C3353" t="s">
        <v>285</v>
      </c>
      <c r="D3353" t="s">
        <v>61</v>
      </c>
      <c r="E3353" t="s">
        <v>286</v>
      </c>
      <c r="F3353" t="s">
        <v>61</v>
      </c>
      <c r="G3353" t="s">
        <v>61</v>
      </c>
      <c r="H3353" t="s">
        <v>61</v>
      </c>
      <c r="I3353" t="s">
        <v>61</v>
      </c>
      <c r="J3353" t="s">
        <v>61</v>
      </c>
      <c r="K3353" t="s">
        <v>203</v>
      </c>
      <c r="M3353">
        <v>20</v>
      </c>
      <c r="N3353">
        <v>20</v>
      </c>
      <c r="O3353" t="s">
        <v>325</v>
      </c>
      <c r="P3353">
        <v>20.444444659999998</v>
      </c>
      <c r="Q3353">
        <v>19.22222</v>
      </c>
      <c r="R3353">
        <v>1</v>
      </c>
      <c r="S3353">
        <v>1</v>
      </c>
      <c r="T3353">
        <v>0</v>
      </c>
      <c r="U3353">
        <v>1</v>
      </c>
      <c r="V3353">
        <v>1</v>
      </c>
      <c r="W3353">
        <v>701.60338000000002</v>
      </c>
      <c r="X3353">
        <v>666.65980000000002</v>
      </c>
      <c r="Y3353">
        <v>677.78549999999996</v>
      </c>
      <c r="Z3353">
        <v>634.82110999999998</v>
      </c>
      <c r="AA3353">
        <v>620.36086999999998</v>
      </c>
      <c r="AB3353">
        <v>763.923</v>
      </c>
      <c r="AC3353">
        <v>954.52387999999996</v>
      </c>
      <c r="AD3353">
        <v>993.55809999999997</v>
      </c>
      <c r="AE3353">
        <v>1166.2810999999999</v>
      </c>
      <c r="AF3353">
        <v>1237.0616</v>
      </c>
      <c r="AG3353">
        <v>1314.9795999999999</v>
      </c>
      <c r="AH3353">
        <v>1407.86</v>
      </c>
      <c r="AI3353">
        <v>1411.9697000000001</v>
      </c>
      <c r="AJ3353">
        <v>1471.3979999999999</v>
      </c>
      <c r="AK3353">
        <v>1484.3404</v>
      </c>
      <c r="AL3353">
        <v>1419.7344000000001</v>
      </c>
      <c r="AM3353">
        <v>1346.7137</v>
      </c>
      <c r="AN3353">
        <v>1199.6392000000001</v>
      </c>
      <c r="AO3353">
        <v>1090.0573999999999</v>
      </c>
      <c r="AP3353">
        <v>955.55399999999997</v>
      </c>
      <c r="AQ3353">
        <v>1060.5864999999999</v>
      </c>
      <c r="AR3353">
        <v>938.94024999999999</v>
      </c>
      <c r="AS3353">
        <v>862.81516999999997</v>
      </c>
      <c r="AT3353">
        <v>810.43443000000002</v>
      </c>
      <c r="AU3353">
        <v>74.512113999999997</v>
      </c>
      <c r="AV3353">
        <v>72.908520999999993</v>
      </c>
      <c r="AW3353">
        <v>71.609022999999993</v>
      </c>
      <c r="AX3353">
        <v>70.499165000000005</v>
      </c>
      <c r="AY3353">
        <v>69.809106</v>
      </c>
      <c r="AZ3353">
        <v>68.940267000000006</v>
      </c>
      <c r="BA3353">
        <v>68.083123999999998</v>
      </c>
      <c r="BB3353">
        <v>68.846282000000002</v>
      </c>
      <c r="BC3353">
        <v>71.441937999999993</v>
      </c>
      <c r="BD3353">
        <v>75.883459000000002</v>
      </c>
      <c r="BE3353">
        <v>80.644109999999998</v>
      </c>
      <c r="BF3353">
        <v>85.276942000000005</v>
      </c>
      <c r="BG3353">
        <v>89.031745999999998</v>
      </c>
      <c r="BH3353">
        <v>91.565580999999995</v>
      </c>
      <c r="BI3353">
        <v>93.520467999999994</v>
      </c>
      <c r="BJ3353">
        <v>94.723057999999995</v>
      </c>
      <c r="BK3353">
        <v>94.868003000000002</v>
      </c>
      <c r="BL3353">
        <v>93.829573999999994</v>
      </c>
      <c r="BM3353">
        <v>91.762739999999994</v>
      </c>
      <c r="BN3353">
        <v>88.517126000000005</v>
      </c>
      <c r="BO3353">
        <v>83.912698000000006</v>
      </c>
      <c r="BP3353">
        <v>80.066834</v>
      </c>
      <c r="BQ3353">
        <v>77.607352000000006</v>
      </c>
      <c r="BR3353">
        <v>76.048872000000003</v>
      </c>
      <c r="BS3353">
        <v>-12.5318</v>
      </c>
      <c r="BT3353">
        <v>30.396070000000002</v>
      </c>
      <c r="BU3353">
        <v>-7.4286219999999998</v>
      </c>
      <c r="BV3353">
        <v>-4.443886</v>
      </c>
      <c r="BW3353">
        <v>24.097370000000002</v>
      </c>
      <c r="BX3353">
        <v>34.059840000000001</v>
      </c>
      <c r="BY3353">
        <v>-26.527650000000001</v>
      </c>
      <c r="BZ3353">
        <v>-28.456779999999998</v>
      </c>
      <c r="CA3353">
        <v>-16.29318</v>
      </c>
      <c r="CB3353">
        <v>9.2813099999999995</v>
      </c>
      <c r="CC3353">
        <v>-8.3321909999999999</v>
      </c>
      <c r="CD3353">
        <v>-20.04881</v>
      </c>
      <c r="CE3353">
        <v>0.94414730000000002</v>
      </c>
      <c r="CF3353">
        <v>25.126860000000001</v>
      </c>
      <c r="CG3353">
        <v>42.483440000000002</v>
      </c>
      <c r="CH3353">
        <v>57.855820000000001</v>
      </c>
      <c r="CI3353">
        <v>101.4714</v>
      </c>
      <c r="CJ3353">
        <v>142.01650000000001</v>
      </c>
      <c r="CK3353">
        <v>244.34800000000001</v>
      </c>
      <c r="CL3353">
        <v>322.45690000000002</v>
      </c>
      <c r="CM3353">
        <v>107.5265</v>
      </c>
      <c r="CN3353">
        <v>20.908100000000001</v>
      </c>
      <c r="CO3353">
        <v>-18.153749999999999</v>
      </c>
      <c r="CP3353">
        <v>-12.73292</v>
      </c>
      <c r="CQ3353">
        <v>492.65550000000002</v>
      </c>
      <c r="CR3353">
        <v>404.73480000000001</v>
      </c>
      <c r="CS3353">
        <v>390.697</v>
      </c>
      <c r="CT3353">
        <v>315.78559999999999</v>
      </c>
      <c r="CU3353">
        <v>216.1951</v>
      </c>
      <c r="CV3353">
        <v>126.0154</v>
      </c>
      <c r="CW3353">
        <v>68.021370000000005</v>
      </c>
      <c r="CX3353">
        <v>129.11789999999999</v>
      </c>
      <c r="CY3353">
        <v>118.31950000000001</v>
      </c>
      <c r="CZ3353">
        <v>110.4012</v>
      </c>
      <c r="DA3353">
        <v>230.37639999999999</v>
      </c>
      <c r="DB3353">
        <v>327.77820000000003</v>
      </c>
      <c r="DC3353">
        <v>338.57929999999999</v>
      </c>
      <c r="DD3353">
        <v>413.77440000000001</v>
      </c>
      <c r="DE3353">
        <v>375.65570000000002</v>
      </c>
      <c r="DF3353">
        <v>411.27809999999999</v>
      </c>
      <c r="DG3353">
        <v>555.7527</v>
      </c>
      <c r="DH3353">
        <v>270.37720000000002</v>
      </c>
      <c r="DI3353">
        <v>352.77370000000002</v>
      </c>
      <c r="DJ3353">
        <v>427.71850000000001</v>
      </c>
      <c r="DK3353">
        <v>223.44720000000001</v>
      </c>
      <c r="DL3353">
        <v>203.16640000000001</v>
      </c>
      <c r="DM3353">
        <v>281.2602</v>
      </c>
      <c r="DN3353">
        <v>311.66609999999997</v>
      </c>
      <c r="DO3353">
        <v>17</v>
      </c>
      <c r="DP3353">
        <v>21</v>
      </c>
    </row>
    <row r="3354" spans="1:120" hidden="1" x14ac:dyDescent="0.25">
      <c r="A3354" t="str">
        <f t="shared" si="52"/>
        <v>sublap_id-SLAP_PGSB_Elect DA 1-4 (1PM-9PM)_HE20 Average</v>
      </c>
      <c r="B3354" t="s">
        <v>62</v>
      </c>
      <c r="C3354" t="s">
        <v>281</v>
      </c>
      <c r="D3354" t="s">
        <v>61</v>
      </c>
      <c r="E3354" t="s">
        <v>282</v>
      </c>
      <c r="F3354" t="s">
        <v>61</v>
      </c>
      <c r="G3354" t="s">
        <v>61</v>
      </c>
      <c r="H3354" t="s">
        <v>61</v>
      </c>
      <c r="I3354" t="s">
        <v>61</v>
      </c>
      <c r="J3354" t="s">
        <v>61</v>
      </c>
      <c r="K3354" t="s">
        <v>203</v>
      </c>
      <c r="M3354">
        <v>20</v>
      </c>
      <c r="N3354">
        <v>20</v>
      </c>
      <c r="O3354" t="s">
        <v>325</v>
      </c>
      <c r="P3354">
        <v>46.77777863</v>
      </c>
      <c r="Q3354">
        <v>46.77778</v>
      </c>
      <c r="R3354">
        <v>1</v>
      </c>
      <c r="S3354">
        <v>0</v>
      </c>
      <c r="T3354">
        <v>0</v>
      </c>
      <c r="U3354">
        <v>1</v>
      </c>
      <c r="V3354">
        <v>1</v>
      </c>
      <c r="W3354">
        <v>1033.6873000000001</v>
      </c>
      <c r="X3354">
        <v>1007.401</v>
      </c>
      <c r="Y3354">
        <v>977.31949999999995</v>
      </c>
      <c r="Z3354">
        <v>948.15638999999999</v>
      </c>
      <c r="AA3354">
        <v>1023.8773</v>
      </c>
      <c r="AB3354">
        <v>1137.8306</v>
      </c>
      <c r="AC3354">
        <v>1294.7820999999999</v>
      </c>
      <c r="AD3354">
        <v>1537.4568999999999</v>
      </c>
      <c r="AE3354">
        <v>1907.8108</v>
      </c>
      <c r="AF3354">
        <v>2453.2770999999998</v>
      </c>
      <c r="AG3354">
        <v>2676.0428000000002</v>
      </c>
      <c r="AH3354">
        <v>3134.9222</v>
      </c>
      <c r="AI3354">
        <v>3305.4234000000001</v>
      </c>
      <c r="AJ3354">
        <v>3438.8692000000001</v>
      </c>
      <c r="AK3354">
        <v>3548.2334000000001</v>
      </c>
      <c r="AL3354">
        <v>3614.6959999999999</v>
      </c>
      <c r="AM3354">
        <v>3709.5734000000002</v>
      </c>
      <c r="AN3354">
        <v>3773.5585999999998</v>
      </c>
      <c r="AO3354">
        <v>3504.7060999999999</v>
      </c>
      <c r="AP3354">
        <v>3117.6316999999999</v>
      </c>
      <c r="AQ3354">
        <v>2835.3438000000001</v>
      </c>
      <c r="AR3354">
        <v>1840.6306999999999</v>
      </c>
      <c r="AS3354">
        <v>1284.0679</v>
      </c>
      <c r="AT3354">
        <v>1107.1806999999999</v>
      </c>
      <c r="AU3354">
        <v>64.106318999999999</v>
      </c>
      <c r="AV3354">
        <v>63.400379999999998</v>
      </c>
      <c r="AW3354">
        <v>62.695034999999997</v>
      </c>
      <c r="AX3354">
        <v>62.104807000000001</v>
      </c>
      <c r="AY3354">
        <v>61.733649</v>
      </c>
      <c r="AZ3354">
        <v>61.362490000000001</v>
      </c>
      <c r="BA3354">
        <v>61.176516999999997</v>
      </c>
      <c r="BB3354">
        <v>62.447468000000001</v>
      </c>
      <c r="BC3354">
        <v>64.892764999999997</v>
      </c>
      <c r="BD3354">
        <v>68.414500000000004</v>
      </c>
      <c r="BE3354">
        <v>72.242317</v>
      </c>
      <c r="BF3354">
        <v>75.849615999999997</v>
      </c>
      <c r="BG3354">
        <v>79.340425999999994</v>
      </c>
      <c r="BH3354">
        <v>81.598961000000003</v>
      </c>
      <c r="BI3354">
        <v>82.917715999999999</v>
      </c>
      <c r="BJ3354">
        <v>83.367484000000005</v>
      </c>
      <c r="BK3354">
        <v>82.744688999999994</v>
      </c>
      <c r="BL3354">
        <v>81.073616000000001</v>
      </c>
      <c r="BM3354">
        <v>77.930726000000007</v>
      </c>
      <c r="BN3354">
        <v>74.621161999999998</v>
      </c>
      <c r="BO3354">
        <v>70.894999999999996</v>
      </c>
      <c r="BP3354">
        <v>67.801619000000002</v>
      </c>
      <c r="BQ3354">
        <v>66.166538000000003</v>
      </c>
      <c r="BR3354">
        <v>64.827028999999996</v>
      </c>
      <c r="BS3354">
        <v>-38.070459999999997</v>
      </c>
      <c r="BT3354">
        <v>-7.9079790000000001</v>
      </c>
      <c r="BU3354">
        <v>-4.7969720000000002</v>
      </c>
      <c r="BV3354">
        <v>0.32195479999999999</v>
      </c>
      <c r="BW3354">
        <v>35.348939999999999</v>
      </c>
      <c r="BX3354">
        <v>60.171469999999999</v>
      </c>
      <c r="BY3354">
        <v>34.249429999999997</v>
      </c>
      <c r="BZ3354">
        <v>-12.53637</v>
      </c>
      <c r="CA3354">
        <v>-73.251949999999994</v>
      </c>
      <c r="CB3354">
        <v>-47.252980000000001</v>
      </c>
      <c r="CC3354">
        <v>8.4728569999999994</v>
      </c>
      <c r="CD3354">
        <v>-52.401380000000003</v>
      </c>
      <c r="CE3354">
        <v>-22.018080000000001</v>
      </c>
      <c r="CF3354">
        <v>-33.897060000000003</v>
      </c>
      <c r="CG3354">
        <v>-41.274410000000003</v>
      </c>
      <c r="CH3354">
        <v>-41.03351</v>
      </c>
      <c r="CI3354">
        <v>-77.068190000000001</v>
      </c>
      <c r="CJ3354">
        <v>-54.748390000000001</v>
      </c>
      <c r="CK3354">
        <v>231.7894</v>
      </c>
      <c r="CL3354">
        <v>295.26170000000002</v>
      </c>
      <c r="CM3354">
        <v>26.732130000000002</v>
      </c>
      <c r="CN3354">
        <v>25.65756</v>
      </c>
      <c r="CO3354">
        <v>0.59187590000000001</v>
      </c>
      <c r="CP3354">
        <v>-27.31522</v>
      </c>
      <c r="CQ3354">
        <v>29.56888</v>
      </c>
      <c r="CR3354">
        <v>17.267569999999999</v>
      </c>
      <c r="CS3354">
        <v>16.055569999999999</v>
      </c>
      <c r="CT3354">
        <v>17.655950000000001</v>
      </c>
      <c r="CU3354">
        <v>90.618570000000005</v>
      </c>
      <c r="CV3354">
        <v>112.65649999999999</v>
      </c>
      <c r="CW3354">
        <v>46.306649999999998</v>
      </c>
      <c r="CX3354">
        <v>73.25121</v>
      </c>
      <c r="CY3354">
        <v>234.04769999999999</v>
      </c>
      <c r="CZ3354">
        <v>96.731870000000001</v>
      </c>
      <c r="DA3354">
        <v>249.6738</v>
      </c>
      <c r="DB3354">
        <v>156.42779999999999</v>
      </c>
      <c r="DC3354">
        <v>159.73779999999999</v>
      </c>
      <c r="DD3354">
        <v>169.73519999999999</v>
      </c>
      <c r="DE3354">
        <v>201.69470000000001</v>
      </c>
      <c r="DF3354">
        <v>207.32919999999999</v>
      </c>
      <c r="DG3354">
        <v>246.2501</v>
      </c>
      <c r="DH3354">
        <v>207.28139999999999</v>
      </c>
      <c r="DI3354">
        <v>193.13229999999999</v>
      </c>
      <c r="DJ3354">
        <v>211.9931</v>
      </c>
      <c r="DK3354">
        <v>253.2</v>
      </c>
      <c r="DL3354">
        <v>154.54159999999999</v>
      </c>
      <c r="DM3354">
        <v>67.117519999999999</v>
      </c>
      <c r="DN3354">
        <v>38.575060000000001</v>
      </c>
      <c r="DO3354">
        <v>17</v>
      </c>
      <c r="DP3354">
        <v>21</v>
      </c>
    </row>
    <row r="3355" spans="1:120" hidden="1" x14ac:dyDescent="0.25">
      <c r="A3355" t="str">
        <f t="shared" si="52"/>
        <v>OtherDR-Yes_Elect DA 1-4 (1PM-9PM)_HE20 Average</v>
      </c>
      <c r="B3355" t="s">
        <v>62</v>
      </c>
      <c r="C3355" t="s">
        <v>324</v>
      </c>
      <c r="D3355" t="s">
        <v>61</v>
      </c>
      <c r="E3355" t="s">
        <v>61</v>
      </c>
      <c r="F3355" t="s">
        <v>61</v>
      </c>
      <c r="G3355" t="s">
        <v>61</v>
      </c>
      <c r="H3355" t="s">
        <v>61</v>
      </c>
      <c r="I3355" t="s">
        <v>98</v>
      </c>
      <c r="J3355" t="s">
        <v>61</v>
      </c>
      <c r="K3355" t="s">
        <v>203</v>
      </c>
      <c r="M3355">
        <v>20</v>
      </c>
      <c r="N3355">
        <v>20</v>
      </c>
      <c r="O3355" t="s">
        <v>325</v>
      </c>
      <c r="P3355">
        <v>4</v>
      </c>
      <c r="Q3355">
        <v>4</v>
      </c>
      <c r="R3355">
        <v>1</v>
      </c>
      <c r="S3355">
        <v>1</v>
      </c>
      <c r="T3355">
        <v>1</v>
      </c>
      <c r="U3355">
        <v>1</v>
      </c>
      <c r="V3355">
        <v>1</v>
      </c>
      <c r="W3355">
        <v>726.4</v>
      </c>
      <c r="X3355">
        <v>690.68667000000005</v>
      </c>
      <c r="Y3355">
        <v>709.36</v>
      </c>
      <c r="Z3355">
        <v>675.05332999999996</v>
      </c>
      <c r="AA3355">
        <v>590.29</v>
      </c>
      <c r="AB3355">
        <v>617.60333000000003</v>
      </c>
      <c r="AC3355">
        <v>577.86</v>
      </c>
      <c r="AD3355">
        <v>564.89</v>
      </c>
      <c r="AE3355">
        <v>548.14332999999999</v>
      </c>
      <c r="AF3355">
        <v>537.86333000000002</v>
      </c>
      <c r="AG3355">
        <v>596.42999999999995</v>
      </c>
      <c r="AH3355">
        <v>579.27332999999999</v>
      </c>
      <c r="AI3355">
        <v>555.27</v>
      </c>
      <c r="AJ3355">
        <v>551.21667000000002</v>
      </c>
      <c r="AK3355">
        <v>571.25</v>
      </c>
      <c r="AL3355">
        <v>540.73667</v>
      </c>
      <c r="AM3355">
        <v>408.29</v>
      </c>
      <c r="AN3355">
        <v>376.02667000000002</v>
      </c>
      <c r="AO3355">
        <v>325.70999999999998</v>
      </c>
      <c r="AP3355">
        <v>375.69666999999998</v>
      </c>
      <c r="AQ3355">
        <v>450.92</v>
      </c>
      <c r="AR3355">
        <v>522.79332999999997</v>
      </c>
      <c r="AS3355">
        <v>675.83667000000003</v>
      </c>
      <c r="AT3355">
        <v>687.15</v>
      </c>
      <c r="AU3355">
        <v>60.35</v>
      </c>
      <c r="AV3355">
        <v>57.433332999999998</v>
      </c>
      <c r="AW3355">
        <v>55.983333000000002</v>
      </c>
      <c r="AX3355">
        <v>55.266666999999998</v>
      </c>
      <c r="AY3355">
        <v>55.266666999999998</v>
      </c>
      <c r="AZ3355">
        <v>54.633333</v>
      </c>
      <c r="BA3355">
        <v>53.091667000000001</v>
      </c>
      <c r="BB3355">
        <v>52.816667000000002</v>
      </c>
      <c r="BC3355">
        <v>52.816667000000002</v>
      </c>
      <c r="BD3355">
        <v>57.591667000000001</v>
      </c>
      <c r="BE3355">
        <v>62.524999999999999</v>
      </c>
      <c r="BF3355">
        <v>66.441666999999995</v>
      </c>
      <c r="BG3355">
        <v>70.366667000000007</v>
      </c>
      <c r="BH3355">
        <v>73.791667000000004</v>
      </c>
      <c r="BI3355">
        <v>76.491667000000007</v>
      </c>
      <c r="BJ3355">
        <v>77.958332999999996</v>
      </c>
      <c r="BK3355">
        <v>78.983333000000002</v>
      </c>
      <c r="BL3355">
        <v>77.991667000000007</v>
      </c>
      <c r="BM3355">
        <v>75.283332999999999</v>
      </c>
      <c r="BN3355">
        <v>72.058333000000005</v>
      </c>
      <c r="BO3355">
        <v>68.741667000000007</v>
      </c>
      <c r="BP3355">
        <v>65.908332999999999</v>
      </c>
      <c r="BQ3355">
        <v>64.333332999999996</v>
      </c>
      <c r="BR3355">
        <v>62.8</v>
      </c>
      <c r="BS3355">
        <v>-42.535899999999998</v>
      </c>
      <c r="BT3355">
        <v>-8.4688079999999992</v>
      </c>
      <c r="BU3355">
        <v>-11.99658</v>
      </c>
      <c r="BV3355">
        <v>-32.472540000000002</v>
      </c>
      <c r="BW3355">
        <v>-14.25475</v>
      </c>
      <c r="BX3355">
        <v>-22.70308</v>
      </c>
      <c r="BY3355">
        <v>-3.2574909999999999</v>
      </c>
      <c r="BZ3355">
        <v>3.6634009999999999</v>
      </c>
      <c r="CA3355">
        <v>11.83441</v>
      </c>
      <c r="CB3355">
        <v>26.608280000000001</v>
      </c>
      <c r="CC3355">
        <v>5.1892149999999999</v>
      </c>
      <c r="CD3355">
        <v>2.982558</v>
      </c>
      <c r="CE3355">
        <v>7.604368</v>
      </c>
      <c r="CF3355">
        <v>-2.419111</v>
      </c>
      <c r="CG3355">
        <v>-23.146339999999999</v>
      </c>
      <c r="CH3355">
        <v>-11.07968</v>
      </c>
      <c r="CI3355">
        <v>46.258920000000003</v>
      </c>
      <c r="CJ3355">
        <v>62.826889999999999</v>
      </c>
      <c r="CK3355">
        <v>125.1339</v>
      </c>
      <c r="CL3355">
        <v>80.536029999999997</v>
      </c>
      <c r="CM3355">
        <v>4.8279370000000004</v>
      </c>
      <c r="CN3355">
        <v>1.3668819999999999</v>
      </c>
      <c r="CO3355">
        <v>-27.200869999999998</v>
      </c>
      <c r="CP3355">
        <v>-25.293230000000001</v>
      </c>
      <c r="CQ3355">
        <v>39.959479999999999</v>
      </c>
      <c r="CR3355">
        <v>85.744889999999998</v>
      </c>
      <c r="CS3355">
        <v>74.758830000000003</v>
      </c>
      <c r="CT3355">
        <v>60.380429999999997</v>
      </c>
      <c r="CU3355">
        <v>37.216949999999997</v>
      </c>
      <c r="CV3355">
        <v>17.043869999999998</v>
      </c>
      <c r="CW3355">
        <v>23.384979999999999</v>
      </c>
      <c r="CX3355">
        <v>36.062260000000002</v>
      </c>
      <c r="CY3355">
        <v>49.103140000000003</v>
      </c>
      <c r="CZ3355">
        <v>59.087879999999998</v>
      </c>
      <c r="DA3355">
        <v>45.581249999999997</v>
      </c>
      <c r="DB3355">
        <v>37.594830000000002</v>
      </c>
      <c r="DC3355">
        <v>44.679029999999997</v>
      </c>
      <c r="DD3355">
        <v>43.523919999999997</v>
      </c>
      <c r="DE3355">
        <v>51.255949999999999</v>
      </c>
      <c r="DF3355">
        <v>35.32479</v>
      </c>
      <c r="DG3355">
        <v>30.5868</v>
      </c>
      <c r="DH3355">
        <v>32.584530000000001</v>
      </c>
      <c r="DI3355">
        <v>253.82419999999999</v>
      </c>
      <c r="DJ3355">
        <v>95.141229999999993</v>
      </c>
      <c r="DK3355">
        <v>96.209180000000003</v>
      </c>
      <c r="DL3355">
        <v>30.923850000000002</v>
      </c>
      <c r="DM3355">
        <v>29.943760000000001</v>
      </c>
      <c r="DN3355">
        <v>34.693980000000003</v>
      </c>
      <c r="DO3355">
        <v>17</v>
      </c>
      <c r="DP3355">
        <v>21</v>
      </c>
    </row>
    <row r="3356" spans="1:120" hidden="1" x14ac:dyDescent="0.25">
      <c r="A3356" t="str">
        <f t="shared" si="52"/>
        <v>sublap_id-SLAP_PGF1_Elect DA 1-4 (1PM-9PM)_HE20 Average</v>
      </c>
      <c r="B3356" t="s">
        <v>62</v>
      </c>
      <c r="C3356" t="s">
        <v>289</v>
      </c>
      <c r="D3356" t="s">
        <v>61</v>
      </c>
      <c r="E3356" t="s">
        <v>290</v>
      </c>
      <c r="F3356" t="s">
        <v>61</v>
      </c>
      <c r="G3356" t="s">
        <v>61</v>
      </c>
      <c r="H3356" t="s">
        <v>61</v>
      </c>
      <c r="I3356" t="s">
        <v>61</v>
      </c>
      <c r="J3356" t="s">
        <v>61</v>
      </c>
      <c r="K3356" t="s">
        <v>203</v>
      </c>
      <c r="M3356">
        <v>20</v>
      </c>
      <c r="N3356">
        <v>20</v>
      </c>
      <c r="O3356" t="s">
        <v>325</v>
      </c>
      <c r="P3356">
        <v>90</v>
      </c>
      <c r="Q3356">
        <v>89</v>
      </c>
      <c r="R3356">
        <v>1</v>
      </c>
      <c r="S3356">
        <v>0</v>
      </c>
      <c r="T3356">
        <v>0</v>
      </c>
      <c r="U3356">
        <v>0</v>
      </c>
      <c r="V3356">
        <v>0</v>
      </c>
      <c r="W3356">
        <v>7247.0239000000001</v>
      </c>
      <c r="X3356">
        <v>7090.0937000000004</v>
      </c>
      <c r="Y3356">
        <v>6946.0174999999999</v>
      </c>
      <c r="Z3356">
        <v>6925.6322</v>
      </c>
      <c r="AA3356">
        <v>6963.3770999999997</v>
      </c>
      <c r="AB3356">
        <v>7195.8877000000002</v>
      </c>
      <c r="AC3356">
        <v>7611.7313999999997</v>
      </c>
      <c r="AD3356">
        <v>8093.6808000000001</v>
      </c>
      <c r="AE3356">
        <v>8773.7819999999992</v>
      </c>
      <c r="AF3356">
        <v>8978.8736000000008</v>
      </c>
      <c r="AG3356">
        <v>9196.5712999999996</v>
      </c>
      <c r="AH3356">
        <v>9558.1008000000002</v>
      </c>
      <c r="AI3356">
        <v>9812.2643000000007</v>
      </c>
      <c r="AJ3356">
        <v>9869.2914999999994</v>
      </c>
      <c r="AK3356">
        <v>9969.5750000000007</v>
      </c>
      <c r="AL3356">
        <v>10090.148999999999</v>
      </c>
      <c r="AM3356">
        <v>10164.992</v>
      </c>
      <c r="AN3356">
        <v>9521.4331999999995</v>
      </c>
      <c r="AO3356">
        <v>8211.1375000000007</v>
      </c>
      <c r="AP3356">
        <v>7196.8422</v>
      </c>
      <c r="AQ3356">
        <v>9237.3176000000003</v>
      </c>
      <c r="AR3356">
        <v>9036.7077000000008</v>
      </c>
      <c r="AS3356">
        <v>8014.4610000000002</v>
      </c>
      <c r="AT3356">
        <v>7606.3393999999998</v>
      </c>
      <c r="AU3356">
        <v>85.945927999999995</v>
      </c>
      <c r="AV3356">
        <v>82.810867000000002</v>
      </c>
      <c r="AW3356">
        <v>81.312214999999995</v>
      </c>
      <c r="AX3356">
        <v>79.932135000000002</v>
      </c>
      <c r="AY3356">
        <v>78.275272000000001</v>
      </c>
      <c r="AZ3356">
        <v>76.966582000000002</v>
      </c>
      <c r="BA3356">
        <v>75.705134000000001</v>
      </c>
      <c r="BB3356">
        <v>76.268799000000001</v>
      </c>
      <c r="BC3356">
        <v>79.231849999999994</v>
      </c>
      <c r="BD3356">
        <v>83.301309000000003</v>
      </c>
      <c r="BE3356">
        <v>87.744601000000003</v>
      </c>
      <c r="BF3356">
        <v>91.560748000000004</v>
      </c>
      <c r="BG3356">
        <v>95.077933999999999</v>
      </c>
      <c r="BH3356">
        <v>97.851831000000004</v>
      </c>
      <c r="BI3356">
        <v>100.33701000000001</v>
      </c>
      <c r="BJ3356">
        <v>101.73275</v>
      </c>
      <c r="BK3356">
        <v>103.2206</v>
      </c>
      <c r="BL3356">
        <v>103.95452</v>
      </c>
      <c r="BM3356">
        <v>103.06122999999999</v>
      </c>
      <c r="BN3356">
        <v>101.11166</v>
      </c>
      <c r="BO3356">
        <v>98.282368000000005</v>
      </c>
      <c r="BP3356">
        <v>94.861569000000003</v>
      </c>
      <c r="BQ3356">
        <v>92.147267999999997</v>
      </c>
      <c r="BR3356">
        <v>89.437624999999997</v>
      </c>
      <c r="BS3356">
        <v>-179.08459999999999</v>
      </c>
      <c r="BT3356">
        <v>11.45613</v>
      </c>
      <c r="BU3356">
        <v>4.6216840000000001</v>
      </c>
      <c r="BV3356">
        <v>-23.094049999999999</v>
      </c>
      <c r="BW3356">
        <v>-23.640070000000001</v>
      </c>
      <c r="BX3356">
        <v>-1.808057</v>
      </c>
      <c r="BY3356">
        <v>-40.999209999999998</v>
      </c>
      <c r="BZ3356">
        <v>4.8079499999999999</v>
      </c>
      <c r="CA3356">
        <v>-42.27</v>
      </c>
      <c r="CB3356">
        <v>72.153099999999995</v>
      </c>
      <c r="CC3356">
        <v>128.1953</v>
      </c>
      <c r="CD3356">
        <v>50.108980000000003</v>
      </c>
      <c r="CE3356">
        <v>37.912309999999998</v>
      </c>
      <c r="CF3356">
        <v>130.74350000000001</v>
      </c>
      <c r="CG3356">
        <v>168.31020000000001</v>
      </c>
      <c r="CH3356">
        <v>38.693359999999998</v>
      </c>
      <c r="CI3356">
        <v>21.36815</v>
      </c>
      <c r="CJ3356">
        <v>723.9067</v>
      </c>
      <c r="CK3356">
        <v>2123.7399999999998</v>
      </c>
      <c r="CL3356">
        <v>3222.5070000000001</v>
      </c>
      <c r="CM3356">
        <v>906.4973</v>
      </c>
      <c r="CN3356">
        <v>-137.95179999999999</v>
      </c>
      <c r="CO3356">
        <v>-152.119</v>
      </c>
      <c r="CP3356">
        <v>-100.92310000000001</v>
      </c>
      <c r="CQ3356">
        <v>1610.886</v>
      </c>
      <c r="CR3356">
        <v>580.09929999999997</v>
      </c>
      <c r="CS3356">
        <v>424.62610000000001</v>
      </c>
      <c r="CT3356">
        <v>449.05040000000002</v>
      </c>
      <c r="CU3356">
        <v>381.38330000000002</v>
      </c>
      <c r="CV3356">
        <v>371.3442</v>
      </c>
      <c r="CW3356">
        <v>307.16329999999999</v>
      </c>
      <c r="CX3356">
        <v>312.74110000000002</v>
      </c>
      <c r="CY3356">
        <v>467.12830000000002</v>
      </c>
      <c r="CZ3356">
        <v>542.46230000000003</v>
      </c>
      <c r="DA3356">
        <v>980.70429999999999</v>
      </c>
      <c r="DB3356">
        <v>801.68619999999999</v>
      </c>
      <c r="DC3356">
        <v>792.63779999999997</v>
      </c>
      <c r="DD3356">
        <v>816.86</v>
      </c>
      <c r="DE3356">
        <v>954.08360000000005</v>
      </c>
      <c r="DF3356">
        <v>1195.1559999999999</v>
      </c>
      <c r="DG3356">
        <v>1065.223</v>
      </c>
      <c r="DH3356">
        <v>1909.289</v>
      </c>
      <c r="DI3356">
        <v>2341.596</v>
      </c>
      <c r="DJ3356">
        <v>2199.2170000000001</v>
      </c>
      <c r="DK3356">
        <v>1236.7529999999999</v>
      </c>
      <c r="DL3356">
        <v>1480.433</v>
      </c>
      <c r="DM3356">
        <v>1121.5250000000001</v>
      </c>
      <c r="DN3356">
        <v>1169.9649999999999</v>
      </c>
      <c r="DO3356">
        <v>17</v>
      </c>
      <c r="DP3356">
        <v>21</v>
      </c>
    </row>
    <row r="3357" spans="1:120" hidden="1" x14ac:dyDescent="0.25">
      <c r="A3357" t="str">
        <f t="shared" si="52"/>
        <v>Industry_Type-7. Institutional/Government_Elect DA 1-4 (1PM-9PM)_HE20 Average</v>
      </c>
      <c r="B3357" t="s">
        <v>62</v>
      </c>
      <c r="C3357" t="s">
        <v>208</v>
      </c>
      <c r="D3357" t="s">
        <v>61</v>
      </c>
      <c r="E3357" t="s">
        <v>61</v>
      </c>
      <c r="F3357" t="s">
        <v>61</v>
      </c>
      <c r="G3357" t="s">
        <v>35</v>
      </c>
      <c r="H3357" t="s">
        <v>61</v>
      </c>
      <c r="I3357" t="s">
        <v>61</v>
      </c>
      <c r="J3357" t="s">
        <v>61</v>
      </c>
      <c r="K3357" t="s">
        <v>203</v>
      </c>
      <c r="M3357">
        <v>20</v>
      </c>
      <c r="N3357">
        <v>20</v>
      </c>
      <c r="O3357" t="s">
        <v>325</v>
      </c>
      <c r="P3357">
        <v>2</v>
      </c>
      <c r="Q3357">
        <v>2</v>
      </c>
      <c r="R3357">
        <v>1</v>
      </c>
      <c r="S3357">
        <v>0</v>
      </c>
      <c r="T3357">
        <v>1</v>
      </c>
      <c r="U3357">
        <v>1</v>
      </c>
      <c r="V3357">
        <v>1</v>
      </c>
      <c r="W3357">
        <v>22.986667000000001</v>
      </c>
      <c r="X3357">
        <v>20.213332999999999</v>
      </c>
      <c r="Y3357">
        <v>19.226666999999999</v>
      </c>
      <c r="Z3357">
        <v>20.533332999999999</v>
      </c>
      <c r="AA3357">
        <v>19.093333000000001</v>
      </c>
      <c r="AB3357">
        <v>49.013333000000003</v>
      </c>
      <c r="AC3357">
        <v>84.88</v>
      </c>
      <c r="AD3357">
        <v>82.266666999999998</v>
      </c>
      <c r="AE3357">
        <v>70.613332999999997</v>
      </c>
      <c r="AF3357">
        <v>58.24</v>
      </c>
      <c r="AG3357">
        <v>49.28</v>
      </c>
      <c r="AH3357">
        <v>55.6</v>
      </c>
      <c r="AI3357">
        <v>106.88</v>
      </c>
      <c r="AJ3357">
        <v>107.17333000000001</v>
      </c>
      <c r="AK3357">
        <v>111.57333</v>
      </c>
      <c r="AL3357">
        <v>118.4</v>
      </c>
      <c r="AM3357">
        <v>125.36</v>
      </c>
      <c r="AN3357">
        <v>134.18666999999999</v>
      </c>
      <c r="AO3357">
        <v>110.4</v>
      </c>
      <c r="AP3357">
        <v>83.28</v>
      </c>
      <c r="AQ3357">
        <v>83.76</v>
      </c>
      <c r="AR3357">
        <v>63.76</v>
      </c>
      <c r="AS3357">
        <v>22.48</v>
      </c>
      <c r="AT3357">
        <v>22.4</v>
      </c>
      <c r="AU3357">
        <v>60.35</v>
      </c>
      <c r="AV3357">
        <v>57.433332999999998</v>
      </c>
      <c r="AW3357">
        <v>55.983333000000002</v>
      </c>
      <c r="AX3357">
        <v>55.266666999999998</v>
      </c>
      <c r="AY3357">
        <v>55.266666999999998</v>
      </c>
      <c r="AZ3357">
        <v>54.633333</v>
      </c>
      <c r="BA3357">
        <v>53.091667000000001</v>
      </c>
      <c r="BB3357">
        <v>52.816667000000002</v>
      </c>
      <c r="BC3357">
        <v>52.816667000000002</v>
      </c>
      <c r="BD3357">
        <v>57.591667000000001</v>
      </c>
      <c r="BE3357">
        <v>62.524999999999999</v>
      </c>
      <c r="BF3357">
        <v>66.441666999999995</v>
      </c>
      <c r="BG3357">
        <v>70.366667000000007</v>
      </c>
      <c r="BH3357">
        <v>73.791667000000004</v>
      </c>
      <c r="BI3357">
        <v>76.491667000000007</v>
      </c>
      <c r="BJ3357">
        <v>77.958332999999996</v>
      </c>
      <c r="BK3357">
        <v>78.983333000000002</v>
      </c>
      <c r="BL3357">
        <v>77.991667000000007</v>
      </c>
      <c r="BM3357">
        <v>75.283332999999999</v>
      </c>
      <c r="BN3357">
        <v>72.058333000000005</v>
      </c>
      <c r="BO3357">
        <v>68.741667000000007</v>
      </c>
      <c r="BP3357">
        <v>65.908332999999999</v>
      </c>
      <c r="BQ3357">
        <v>64.333332999999996</v>
      </c>
      <c r="BR3357">
        <v>62.8</v>
      </c>
      <c r="BS3357">
        <v>-1.2955030000000001</v>
      </c>
      <c r="BT3357">
        <v>-1.2397750000000001</v>
      </c>
      <c r="BU3357">
        <v>-0.1667139</v>
      </c>
      <c r="BV3357">
        <v>-0.86967729999999999</v>
      </c>
      <c r="BW3357">
        <v>-0.1318984</v>
      </c>
      <c r="BX3357">
        <v>-0.63222089999999997</v>
      </c>
      <c r="BY3357">
        <v>-0.5066117</v>
      </c>
      <c r="BZ3357">
        <v>0.71563080000000001</v>
      </c>
      <c r="CA3357">
        <v>2.4432049999999998</v>
      </c>
      <c r="CB3357">
        <v>-0.51467149999999995</v>
      </c>
      <c r="CC3357">
        <v>8.9920480000000005</v>
      </c>
      <c r="CD3357">
        <v>12.035819999999999</v>
      </c>
      <c r="CE3357">
        <v>-9.5298040000000004</v>
      </c>
      <c r="CF3357">
        <v>-6.8151020000000004</v>
      </c>
      <c r="CG3357">
        <v>-6.2180109999999997</v>
      </c>
      <c r="CH3357">
        <v>-8.0884990000000005</v>
      </c>
      <c r="CI3357">
        <v>-7.8217420000000004</v>
      </c>
      <c r="CJ3357">
        <v>-3.015863</v>
      </c>
      <c r="CK3357">
        <v>-3.8235169999999998</v>
      </c>
      <c r="CL3357">
        <v>-1.781191</v>
      </c>
      <c r="CM3357">
        <v>-3.7972329999999999</v>
      </c>
      <c r="CN3357">
        <v>-2.7870590000000002</v>
      </c>
      <c r="CO3357">
        <v>7.497579</v>
      </c>
      <c r="CP3357">
        <v>-0.71729949999999998</v>
      </c>
      <c r="CQ3357">
        <v>5.3425500000000001E-2</v>
      </c>
      <c r="CR3357">
        <v>8.9816599999999996E-2</v>
      </c>
      <c r="CS3357">
        <v>4.5473899999999998E-2</v>
      </c>
      <c r="CT3357">
        <v>5.5624699999999999E-2</v>
      </c>
      <c r="CU3357">
        <v>3.9343999999999997E-2</v>
      </c>
      <c r="CV3357">
        <v>0.63056259999999997</v>
      </c>
      <c r="CW3357">
        <v>0.13066820000000001</v>
      </c>
      <c r="CX3357">
        <v>1.0139229999999999</v>
      </c>
      <c r="CY3357">
        <v>0.37188179999999998</v>
      </c>
      <c r="CZ3357">
        <v>2.6861459999999999</v>
      </c>
      <c r="DA3357">
        <v>10.26862</v>
      </c>
      <c r="DB3357">
        <v>39.444310000000002</v>
      </c>
      <c r="DC3357">
        <v>11.81546</v>
      </c>
      <c r="DD3357">
        <v>10.24245</v>
      </c>
      <c r="DE3357">
        <v>5.6480259999999998</v>
      </c>
      <c r="DF3357">
        <v>2.202407</v>
      </c>
      <c r="DG3357">
        <v>1.2636149999999999</v>
      </c>
      <c r="DH3357">
        <v>0.81409750000000003</v>
      </c>
      <c r="DI3357">
        <v>1.247371</v>
      </c>
      <c r="DJ3357">
        <v>1.5015849999999999</v>
      </c>
      <c r="DK3357">
        <v>1.2393099999999999</v>
      </c>
      <c r="DL3357">
        <v>12.46397</v>
      </c>
      <c r="DM3357">
        <v>4.4680989999999996</v>
      </c>
      <c r="DN3357">
        <v>6.9511000000000003E-2</v>
      </c>
      <c r="DO3357">
        <v>17</v>
      </c>
      <c r="DP3357">
        <v>21</v>
      </c>
    </row>
    <row r="3358" spans="1:120" hidden="1" x14ac:dyDescent="0.25">
      <c r="A3358" t="str">
        <f t="shared" si="52"/>
        <v>Aggregator-Enel X_Elect DA 1-4 (1PM-9PM)_HE20 Average</v>
      </c>
      <c r="B3358" t="s">
        <v>62</v>
      </c>
      <c r="C3358" t="s">
        <v>265</v>
      </c>
      <c r="D3358" t="s">
        <v>61</v>
      </c>
      <c r="E3358" t="s">
        <v>61</v>
      </c>
      <c r="F3358" t="s">
        <v>266</v>
      </c>
      <c r="G3358" t="s">
        <v>61</v>
      </c>
      <c r="H3358" t="s">
        <v>61</v>
      </c>
      <c r="I3358" t="s">
        <v>61</v>
      </c>
      <c r="J3358" t="s">
        <v>61</v>
      </c>
      <c r="K3358" t="s">
        <v>203</v>
      </c>
      <c r="M3358">
        <v>20</v>
      </c>
      <c r="N3358">
        <v>20</v>
      </c>
      <c r="O3358" t="s">
        <v>325</v>
      </c>
      <c r="P3358">
        <v>66.333335880000007</v>
      </c>
      <c r="Q3358">
        <v>65.666659999999993</v>
      </c>
      <c r="R3358">
        <v>1</v>
      </c>
      <c r="S3358">
        <v>0</v>
      </c>
      <c r="T3358">
        <v>0</v>
      </c>
      <c r="U3358">
        <v>1</v>
      </c>
      <c r="V3358">
        <v>1</v>
      </c>
      <c r="W3358">
        <v>22818.257000000001</v>
      </c>
      <c r="X3358">
        <v>22466.809000000001</v>
      </c>
      <c r="Y3358">
        <v>21497.821</v>
      </c>
      <c r="Z3358">
        <v>21792.037</v>
      </c>
      <c r="AA3358">
        <v>22109.903999999999</v>
      </c>
      <c r="AB3358">
        <v>22797.442999999999</v>
      </c>
      <c r="AC3358">
        <v>24515.011999999999</v>
      </c>
      <c r="AD3358">
        <v>23942.899000000001</v>
      </c>
      <c r="AE3358">
        <v>23534.829000000002</v>
      </c>
      <c r="AF3358">
        <v>23850.13</v>
      </c>
      <c r="AG3358">
        <v>23587.117999999999</v>
      </c>
      <c r="AH3358">
        <v>24158.811000000002</v>
      </c>
      <c r="AI3358">
        <v>24197.08</v>
      </c>
      <c r="AJ3358">
        <v>24189.883000000002</v>
      </c>
      <c r="AK3358">
        <v>24369.289000000001</v>
      </c>
      <c r="AL3358">
        <v>24280.262999999999</v>
      </c>
      <c r="AM3358">
        <v>24061.044000000002</v>
      </c>
      <c r="AN3358">
        <v>21260.524000000001</v>
      </c>
      <c r="AO3358">
        <v>16856.378000000001</v>
      </c>
      <c r="AP3358">
        <v>13101.384</v>
      </c>
      <c r="AQ3358">
        <v>19651.210999999999</v>
      </c>
      <c r="AR3358">
        <v>24141.227999999999</v>
      </c>
      <c r="AS3358">
        <v>24565.101999999999</v>
      </c>
      <c r="AT3358">
        <v>23195.118999999999</v>
      </c>
      <c r="AU3358">
        <v>78.127495999999994</v>
      </c>
      <c r="AV3358">
        <v>74.791566000000003</v>
      </c>
      <c r="AW3358">
        <v>72.977571999999995</v>
      </c>
      <c r="AX3358">
        <v>71.096114</v>
      </c>
      <c r="AY3358">
        <v>69.412256999999997</v>
      </c>
      <c r="AZ3358">
        <v>68.051884999999999</v>
      </c>
      <c r="BA3358">
        <v>67.330602999999996</v>
      </c>
      <c r="BB3358">
        <v>69.445295000000002</v>
      </c>
      <c r="BC3358">
        <v>73.455680999999998</v>
      </c>
      <c r="BD3358">
        <v>77.790222999999997</v>
      </c>
      <c r="BE3358">
        <v>82.136314999999996</v>
      </c>
      <c r="BF3358">
        <v>85.687662000000003</v>
      </c>
      <c r="BG3358">
        <v>88.553944000000001</v>
      </c>
      <c r="BH3358">
        <v>90.778405000000006</v>
      </c>
      <c r="BI3358">
        <v>92.712956000000005</v>
      </c>
      <c r="BJ3358">
        <v>93.923672999999994</v>
      </c>
      <c r="BK3358">
        <v>94.728892000000002</v>
      </c>
      <c r="BL3358">
        <v>94.855402999999995</v>
      </c>
      <c r="BM3358">
        <v>94.372146000000001</v>
      </c>
      <c r="BN3358">
        <v>92.742187999999999</v>
      </c>
      <c r="BO3358">
        <v>90.388889000000006</v>
      </c>
      <c r="BP3358">
        <v>87.668547000000004</v>
      </c>
      <c r="BQ3358">
        <v>85.079058000000003</v>
      </c>
      <c r="BR3358">
        <v>82.833826000000002</v>
      </c>
      <c r="BS3358">
        <v>-701.49109999999996</v>
      </c>
      <c r="BT3358">
        <v>329.96289999999999</v>
      </c>
      <c r="BU3358">
        <v>629.72479999999996</v>
      </c>
      <c r="BV3358">
        <v>182.1814</v>
      </c>
      <c r="BW3358">
        <v>-76.523989999999998</v>
      </c>
      <c r="BX3358">
        <v>159.59010000000001</v>
      </c>
      <c r="BY3358">
        <v>-437.39890000000003</v>
      </c>
      <c r="BZ3358">
        <v>-78.026619999999994</v>
      </c>
      <c r="CA3358">
        <v>386.73160000000001</v>
      </c>
      <c r="CB3358">
        <v>52.560940000000002</v>
      </c>
      <c r="CC3358">
        <v>429.63889999999998</v>
      </c>
      <c r="CD3358">
        <v>116.6009</v>
      </c>
      <c r="CE3358">
        <v>707.04690000000005</v>
      </c>
      <c r="CF3358">
        <v>826.83510000000001</v>
      </c>
      <c r="CG3358">
        <v>339.0471</v>
      </c>
      <c r="CH3358">
        <v>48.552010000000003</v>
      </c>
      <c r="CI3358">
        <v>272.01010000000002</v>
      </c>
      <c r="CJ3358">
        <v>3210.2719999999999</v>
      </c>
      <c r="CK3358">
        <v>8558.9040000000005</v>
      </c>
      <c r="CL3358">
        <v>13454.99</v>
      </c>
      <c r="CM3358">
        <v>6731.1729999999998</v>
      </c>
      <c r="CN3358">
        <v>1787.0350000000001</v>
      </c>
      <c r="CO3358">
        <v>697.82659999999998</v>
      </c>
      <c r="CP3358">
        <v>1304.3589999999999</v>
      </c>
      <c r="CQ3358">
        <v>41346.550000000003</v>
      </c>
      <c r="CR3358">
        <v>20588.52</v>
      </c>
      <c r="CS3358">
        <v>18115.810000000001</v>
      </c>
      <c r="CT3358">
        <v>16927.28</v>
      </c>
      <c r="CU3358">
        <v>13612.45</v>
      </c>
      <c r="CV3358">
        <v>10915.11</v>
      </c>
      <c r="CW3358">
        <v>7616.1480000000001</v>
      </c>
      <c r="CX3358">
        <v>6053.6589999999997</v>
      </c>
      <c r="CY3358">
        <v>11165.56</v>
      </c>
      <c r="CZ3358">
        <v>14478.51</v>
      </c>
      <c r="DA3358">
        <v>21854.36</v>
      </c>
      <c r="DB3358">
        <v>24171.88</v>
      </c>
      <c r="DC3358">
        <v>23879.82</v>
      </c>
      <c r="DD3358">
        <v>26351.39</v>
      </c>
      <c r="DE3358">
        <v>28462.49</v>
      </c>
      <c r="DF3358">
        <v>29340.35</v>
      </c>
      <c r="DG3358">
        <v>27082.62</v>
      </c>
      <c r="DH3358">
        <v>28956.84</v>
      </c>
      <c r="DI3358">
        <v>29283.75</v>
      </c>
      <c r="DJ3358">
        <v>27279.41</v>
      </c>
      <c r="DK3358">
        <v>26349.63</v>
      </c>
      <c r="DL3358">
        <v>25012.55</v>
      </c>
      <c r="DM3358">
        <v>27298.25</v>
      </c>
      <c r="DN3358">
        <v>29222.639999999999</v>
      </c>
      <c r="DO3358">
        <v>17</v>
      </c>
      <c r="DP3358">
        <v>21</v>
      </c>
    </row>
    <row r="3359" spans="1:120" hidden="1" x14ac:dyDescent="0.25">
      <c r="A3359" t="str">
        <f t="shared" si="52"/>
        <v>sublap_id-SLAP_PGP2_Elect DA 1-4 (1PM-9PM)_HE20 Average</v>
      </c>
      <c r="B3359" t="s">
        <v>62</v>
      </c>
      <c r="C3359" t="s">
        <v>301</v>
      </c>
      <c r="D3359" t="s">
        <v>61</v>
      </c>
      <c r="E3359" t="s">
        <v>302</v>
      </c>
      <c r="F3359" t="s">
        <v>61</v>
      </c>
      <c r="G3359" t="s">
        <v>61</v>
      </c>
      <c r="H3359" t="s">
        <v>61</v>
      </c>
      <c r="I3359" t="s">
        <v>61</v>
      </c>
      <c r="J3359" t="s">
        <v>61</v>
      </c>
      <c r="K3359" t="s">
        <v>203</v>
      </c>
      <c r="M3359">
        <v>20</v>
      </c>
      <c r="N3359">
        <v>20</v>
      </c>
      <c r="O3359" t="s">
        <v>325</v>
      </c>
      <c r="P3359">
        <v>22.75</v>
      </c>
      <c r="Q3359">
        <v>22.75</v>
      </c>
      <c r="R3359">
        <v>1</v>
      </c>
      <c r="S3359">
        <v>1</v>
      </c>
      <c r="T3359">
        <v>0</v>
      </c>
      <c r="U3359">
        <v>1</v>
      </c>
      <c r="V3359">
        <v>1</v>
      </c>
      <c r="W3359">
        <v>433.32524999999998</v>
      </c>
      <c r="X3359">
        <v>434.29838000000001</v>
      </c>
      <c r="Y3359">
        <v>431.95925</v>
      </c>
      <c r="Z3359">
        <v>425.71300000000002</v>
      </c>
      <c r="AA3359">
        <v>506.70488</v>
      </c>
      <c r="AB3359">
        <v>541.87275</v>
      </c>
      <c r="AC3359">
        <v>635.25211999999999</v>
      </c>
      <c r="AD3359">
        <v>769.76662999999996</v>
      </c>
      <c r="AE3359">
        <v>960.25311999999997</v>
      </c>
      <c r="AF3359">
        <v>963.58136999999999</v>
      </c>
      <c r="AG3359">
        <v>1024.0734</v>
      </c>
      <c r="AH3359">
        <v>1316.0229999999999</v>
      </c>
      <c r="AI3359">
        <v>1388.9804999999999</v>
      </c>
      <c r="AJ3359">
        <v>1452.5264999999999</v>
      </c>
      <c r="AK3359">
        <v>1505.7695000000001</v>
      </c>
      <c r="AL3359">
        <v>1542.3834999999999</v>
      </c>
      <c r="AM3359">
        <v>1583.0279</v>
      </c>
      <c r="AN3359">
        <v>1581.8773000000001</v>
      </c>
      <c r="AO3359">
        <v>1436.8934999999999</v>
      </c>
      <c r="AP3359">
        <v>1193.7621999999999</v>
      </c>
      <c r="AQ3359">
        <v>1054.6774</v>
      </c>
      <c r="AR3359">
        <v>752.50295000000006</v>
      </c>
      <c r="AS3359">
        <v>531.36636999999996</v>
      </c>
      <c r="AT3359">
        <v>448.91050000000001</v>
      </c>
      <c r="AU3359">
        <v>63.163538000000003</v>
      </c>
      <c r="AV3359">
        <v>63.274332999999999</v>
      </c>
      <c r="AW3359">
        <v>62.611907000000002</v>
      </c>
      <c r="AX3359">
        <v>61.836092000000001</v>
      </c>
      <c r="AY3359">
        <v>61.463191999999999</v>
      </c>
      <c r="AZ3359">
        <v>61.109931000000003</v>
      </c>
      <c r="BA3359">
        <v>61.077322000000002</v>
      </c>
      <c r="BB3359">
        <v>62.561635000000003</v>
      </c>
      <c r="BC3359">
        <v>64.995924000000002</v>
      </c>
      <c r="BD3359">
        <v>68.252594000000002</v>
      </c>
      <c r="BE3359">
        <v>71.527174000000002</v>
      </c>
      <c r="BF3359">
        <v>74.576458000000002</v>
      </c>
      <c r="BG3359">
        <v>77.337327000000002</v>
      </c>
      <c r="BH3359">
        <v>79.09375</v>
      </c>
      <c r="BI3359">
        <v>80.330162999999999</v>
      </c>
      <c r="BJ3359">
        <v>81.057064999999994</v>
      </c>
      <c r="BK3359">
        <v>80.844862000000006</v>
      </c>
      <c r="BL3359">
        <v>79.088068000000007</v>
      </c>
      <c r="BM3359">
        <v>76.233448999999993</v>
      </c>
      <c r="BN3359">
        <v>73.181818000000007</v>
      </c>
      <c r="BO3359">
        <v>69.494935999999996</v>
      </c>
      <c r="BP3359">
        <v>66.187994000000003</v>
      </c>
      <c r="BQ3359">
        <v>64.585967999999994</v>
      </c>
      <c r="BR3359">
        <v>63.521369</v>
      </c>
      <c r="BS3359">
        <v>-1.8858999999999999</v>
      </c>
      <c r="BT3359">
        <v>5.4608379999999999</v>
      </c>
      <c r="BU3359">
        <v>6.3185159999999998</v>
      </c>
      <c r="BV3359">
        <v>9.6534840000000006</v>
      </c>
      <c r="BW3359">
        <v>27.800329999999999</v>
      </c>
      <c r="BX3359">
        <v>22.78107</v>
      </c>
      <c r="BY3359">
        <v>18.79448</v>
      </c>
      <c r="BZ3359">
        <v>4.089404</v>
      </c>
      <c r="CA3359">
        <v>-37.93779</v>
      </c>
      <c r="CB3359">
        <v>-21.8764</v>
      </c>
      <c r="CC3359">
        <v>-1.0947819999999999</v>
      </c>
      <c r="CD3359">
        <v>-34.365290000000002</v>
      </c>
      <c r="CE3359">
        <v>-32.155589999999997</v>
      </c>
      <c r="CF3359">
        <v>-39.104219999999998</v>
      </c>
      <c r="CG3359">
        <v>-43.483260000000001</v>
      </c>
      <c r="CH3359">
        <v>-47.866439999999997</v>
      </c>
      <c r="CI3359">
        <v>-66.999030000000005</v>
      </c>
      <c r="CJ3359">
        <v>-67.220429999999993</v>
      </c>
      <c r="CK3359">
        <v>37.234169999999999</v>
      </c>
      <c r="CL3359">
        <v>89.776730000000001</v>
      </c>
      <c r="CM3359">
        <v>-18.088280000000001</v>
      </c>
      <c r="CN3359">
        <v>-15.54542</v>
      </c>
      <c r="CO3359">
        <v>-9.9874139999999993</v>
      </c>
      <c r="CP3359">
        <v>-8.6631610000000006</v>
      </c>
      <c r="CQ3359">
        <v>24.036429999999999</v>
      </c>
      <c r="CR3359">
        <v>28.598269999999999</v>
      </c>
      <c r="CS3359">
        <v>27.107060000000001</v>
      </c>
      <c r="CT3359">
        <v>25.748049999999999</v>
      </c>
      <c r="CU3359">
        <v>116.3818</v>
      </c>
      <c r="CV3359">
        <v>62.235340000000001</v>
      </c>
      <c r="CW3359">
        <v>18.111470000000001</v>
      </c>
      <c r="CX3359">
        <v>18.825980000000001</v>
      </c>
      <c r="CY3359">
        <v>64.583799999999997</v>
      </c>
      <c r="CZ3359">
        <v>71.025210000000001</v>
      </c>
      <c r="DA3359">
        <v>108.7766</v>
      </c>
      <c r="DB3359">
        <v>143.86099999999999</v>
      </c>
      <c r="DC3359">
        <v>184.82390000000001</v>
      </c>
      <c r="DD3359">
        <v>194.8571</v>
      </c>
      <c r="DE3359">
        <v>207.18369999999999</v>
      </c>
      <c r="DF3359">
        <v>224.7841</v>
      </c>
      <c r="DG3359">
        <v>167.2834</v>
      </c>
      <c r="DH3359">
        <v>155.1788</v>
      </c>
      <c r="DI3359">
        <v>233.3039</v>
      </c>
      <c r="DJ3359">
        <v>197.7936</v>
      </c>
      <c r="DK3359">
        <v>229.87270000000001</v>
      </c>
      <c r="DL3359">
        <v>147.56</v>
      </c>
      <c r="DM3359">
        <v>41.300620000000002</v>
      </c>
      <c r="DN3359">
        <v>31.19116</v>
      </c>
      <c r="DO3359">
        <v>17</v>
      </c>
      <c r="DP3359">
        <v>21</v>
      </c>
    </row>
    <row r="3360" spans="1:120" hidden="1" x14ac:dyDescent="0.25">
      <c r="A3360" t="str">
        <f t="shared" si="52"/>
        <v>Industry_Type-3. Wholesale, Transport, other utilities_Elect DA 1-4 (1PM-9PM)_HE20 Average</v>
      </c>
      <c r="B3360" t="s">
        <v>62</v>
      </c>
      <c r="C3360" t="s">
        <v>202</v>
      </c>
      <c r="D3360" t="s">
        <v>61</v>
      </c>
      <c r="E3360" t="s">
        <v>61</v>
      </c>
      <c r="F3360" t="s">
        <v>61</v>
      </c>
      <c r="G3360" t="s">
        <v>31</v>
      </c>
      <c r="H3360" t="s">
        <v>61</v>
      </c>
      <c r="I3360" t="s">
        <v>61</v>
      </c>
      <c r="J3360" t="s">
        <v>61</v>
      </c>
      <c r="K3360" t="s">
        <v>203</v>
      </c>
      <c r="M3360">
        <v>20</v>
      </c>
      <c r="N3360">
        <v>20</v>
      </c>
      <c r="O3360" t="s">
        <v>325</v>
      </c>
      <c r="P3360">
        <v>5.375</v>
      </c>
      <c r="Q3360">
        <v>5.25</v>
      </c>
      <c r="R3360">
        <v>1</v>
      </c>
      <c r="S3360">
        <v>0</v>
      </c>
      <c r="T3360">
        <v>1</v>
      </c>
      <c r="U3360">
        <v>0</v>
      </c>
      <c r="V3360">
        <v>1</v>
      </c>
      <c r="W3360">
        <v>1734.7717</v>
      </c>
      <c r="X3360">
        <v>1570.4487999999999</v>
      </c>
      <c r="Y3360">
        <v>1476.8208999999999</v>
      </c>
      <c r="Z3360">
        <v>1559.6123</v>
      </c>
      <c r="AA3360">
        <v>1579.2183</v>
      </c>
      <c r="AB3360">
        <v>1773.6402</v>
      </c>
      <c r="AC3360">
        <v>2120.9331999999999</v>
      </c>
      <c r="AD3360">
        <v>2008.8733999999999</v>
      </c>
      <c r="AE3360">
        <v>1913.5889</v>
      </c>
      <c r="AF3360">
        <v>1806.1967</v>
      </c>
      <c r="AG3360">
        <v>1729.3094000000001</v>
      </c>
      <c r="AH3360">
        <v>1813.1143</v>
      </c>
      <c r="AI3360">
        <v>1791.7547</v>
      </c>
      <c r="AJ3360">
        <v>1835.0546999999999</v>
      </c>
      <c r="AK3360">
        <v>1835.6527000000001</v>
      </c>
      <c r="AL3360">
        <v>1731.0526</v>
      </c>
      <c r="AM3360">
        <v>1663.4881</v>
      </c>
      <c r="AN3360">
        <v>1429.4725000000001</v>
      </c>
      <c r="AO3360">
        <v>1043.9022</v>
      </c>
      <c r="AP3360">
        <v>851.60307</v>
      </c>
      <c r="AQ3360">
        <v>1457.6446000000001</v>
      </c>
      <c r="AR3360">
        <v>1776.1298999999999</v>
      </c>
      <c r="AS3360">
        <v>1864.9276</v>
      </c>
      <c r="AT3360">
        <v>1727.9644000000001</v>
      </c>
      <c r="AU3360">
        <v>69.246510000000001</v>
      </c>
      <c r="AV3360">
        <v>67.112174999999993</v>
      </c>
      <c r="AW3360">
        <v>65.563554999999994</v>
      </c>
      <c r="AX3360">
        <v>64.518424999999993</v>
      </c>
      <c r="AY3360">
        <v>63.945372999999996</v>
      </c>
      <c r="AZ3360">
        <v>62.944481000000003</v>
      </c>
      <c r="BA3360">
        <v>61.782345999999997</v>
      </c>
      <c r="BB3360">
        <v>62.223052000000003</v>
      </c>
      <c r="BC3360">
        <v>63.795292000000003</v>
      </c>
      <c r="BD3360">
        <v>68.282346000000004</v>
      </c>
      <c r="BE3360">
        <v>72.898579999999995</v>
      </c>
      <c r="BF3360">
        <v>76.871793999999994</v>
      </c>
      <c r="BG3360">
        <v>80.680519000000004</v>
      </c>
      <c r="BH3360">
        <v>83.783075999999994</v>
      </c>
      <c r="BI3360">
        <v>86.332102000000006</v>
      </c>
      <c r="BJ3360">
        <v>87.825689999999994</v>
      </c>
      <c r="BK3360">
        <v>88.458442000000005</v>
      </c>
      <c r="BL3360">
        <v>87.565462999999994</v>
      </c>
      <c r="BM3360">
        <v>85.488149000000007</v>
      </c>
      <c r="BN3360">
        <v>82.480073000000004</v>
      </c>
      <c r="BO3360">
        <v>78.693708999999998</v>
      </c>
      <c r="BP3360">
        <v>75.273661000000004</v>
      </c>
      <c r="BQ3360">
        <v>73.030032000000006</v>
      </c>
      <c r="BR3360">
        <v>71.085307999999998</v>
      </c>
      <c r="BS3360">
        <v>-182.6078</v>
      </c>
      <c r="BT3360">
        <v>57.752519999999997</v>
      </c>
      <c r="BU3360">
        <v>84.476240000000004</v>
      </c>
      <c r="BV3360">
        <v>-10.239129999999999</v>
      </c>
      <c r="BW3360">
        <v>1.5597859999999999</v>
      </c>
      <c r="BX3360">
        <v>36.539029999999997</v>
      </c>
      <c r="BY3360">
        <v>-49.059829999999998</v>
      </c>
      <c r="BZ3360">
        <v>-52.161709999999999</v>
      </c>
      <c r="CA3360">
        <v>17.506740000000001</v>
      </c>
      <c r="CB3360">
        <v>48.712789999999998</v>
      </c>
      <c r="CC3360">
        <v>126.3599</v>
      </c>
      <c r="CD3360">
        <v>43.199449999999999</v>
      </c>
      <c r="CE3360">
        <v>86.681520000000006</v>
      </c>
      <c r="CF3360">
        <v>43.839419999999997</v>
      </c>
      <c r="CG3360">
        <v>-30.62257</v>
      </c>
      <c r="CH3360">
        <v>-104.22150000000001</v>
      </c>
      <c r="CI3360">
        <v>-67.167810000000003</v>
      </c>
      <c r="CJ3360">
        <v>138.00139999999999</v>
      </c>
      <c r="CK3360">
        <v>657.8211</v>
      </c>
      <c r="CL3360">
        <v>1051.9960000000001</v>
      </c>
      <c r="CM3360">
        <v>477.62689999999998</v>
      </c>
      <c r="CN3360">
        <v>153.12469999999999</v>
      </c>
      <c r="CO3360">
        <v>83.752260000000007</v>
      </c>
      <c r="CP3360">
        <v>133.75110000000001</v>
      </c>
      <c r="CQ3360">
        <v>889.74630000000002</v>
      </c>
      <c r="CR3360">
        <v>585.05650000000003</v>
      </c>
      <c r="CS3360">
        <v>548.00829999999996</v>
      </c>
      <c r="CT3360">
        <v>515.27859999999998</v>
      </c>
      <c r="CU3360">
        <v>417.06479999999999</v>
      </c>
      <c r="CV3360">
        <v>333.3415</v>
      </c>
      <c r="CW3360">
        <v>225.63300000000001</v>
      </c>
      <c r="CX3360">
        <v>193.977</v>
      </c>
      <c r="CY3360">
        <v>305.86540000000002</v>
      </c>
      <c r="CZ3360">
        <v>293.35059999999999</v>
      </c>
      <c r="DA3360">
        <v>387.73849999999999</v>
      </c>
      <c r="DB3360">
        <v>432.38920000000002</v>
      </c>
      <c r="DC3360">
        <v>459.50200000000001</v>
      </c>
      <c r="DD3360">
        <v>515.33479999999997</v>
      </c>
      <c r="DE3360">
        <v>533.87699999999995</v>
      </c>
      <c r="DF3360">
        <v>515.68140000000005</v>
      </c>
      <c r="DG3360">
        <v>532.9434</v>
      </c>
      <c r="DH3360">
        <v>475.16989999999998</v>
      </c>
      <c r="DI3360">
        <v>599.69939999999997</v>
      </c>
      <c r="DJ3360">
        <v>519.33429999999998</v>
      </c>
      <c r="DK3360">
        <v>417.90219999999999</v>
      </c>
      <c r="DL3360">
        <v>356.04430000000002</v>
      </c>
      <c r="DM3360">
        <v>418.89659999999998</v>
      </c>
      <c r="DN3360">
        <v>507.18180000000001</v>
      </c>
      <c r="DO3360">
        <v>17</v>
      </c>
      <c r="DP3360">
        <v>21</v>
      </c>
    </row>
    <row r="3361" spans="1:120" hidden="1" x14ac:dyDescent="0.25">
      <c r="A3361" t="str">
        <f t="shared" si="52"/>
        <v>sublap_id-SLAP_PGEB_Elect DA 1-4 (1PM-9PM)_HE20 Average</v>
      </c>
      <c r="B3361" t="s">
        <v>62</v>
      </c>
      <c r="C3361" t="s">
        <v>287</v>
      </c>
      <c r="D3361" t="s">
        <v>61</v>
      </c>
      <c r="E3361" t="s">
        <v>288</v>
      </c>
      <c r="F3361" t="s">
        <v>61</v>
      </c>
      <c r="G3361" t="s">
        <v>61</v>
      </c>
      <c r="H3361" t="s">
        <v>61</v>
      </c>
      <c r="I3361" t="s">
        <v>61</v>
      </c>
      <c r="J3361" t="s">
        <v>61</v>
      </c>
      <c r="K3361" t="s">
        <v>203</v>
      </c>
      <c r="M3361">
        <v>20</v>
      </c>
      <c r="N3361">
        <v>20</v>
      </c>
      <c r="O3361" t="s">
        <v>325</v>
      </c>
      <c r="P3361">
        <v>59</v>
      </c>
      <c r="Q3361">
        <v>57.22222</v>
      </c>
      <c r="R3361">
        <v>1</v>
      </c>
      <c r="S3361">
        <v>0</v>
      </c>
      <c r="T3361">
        <v>0</v>
      </c>
      <c r="U3361">
        <v>0</v>
      </c>
      <c r="V3361">
        <v>0</v>
      </c>
      <c r="W3361">
        <v>1350.0859</v>
      </c>
      <c r="X3361">
        <v>1377.3413</v>
      </c>
      <c r="Y3361">
        <v>1361.34</v>
      </c>
      <c r="Z3361">
        <v>1381.5939000000001</v>
      </c>
      <c r="AA3361">
        <v>1447.8289</v>
      </c>
      <c r="AB3361">
        <v>1603.5164</v>
      </c>
      <c r="AC3361">
        <v>1889.1065000000001</v>
      </c>
      <c r="AD3361">
        <v>2218.9982</v>
      </c>
      <c r="AE3361">
        <v>2470.4267</v>
      </c>
      <c r="AF3361">
        <v>2701.1390999999999</v>
      </c>
      <c r="AG3361">
        <v>2929.1426000000001</v>
      </c>
      <c r="AH3361">
        <v>3235.5630000000001</v>
      </c>
      <c r="AI3361">
        <v>3410.1723999999999</v>
      </c>
      <c r="AJ3361">
        <v>3507.9391000000001</v>
      </c>
      <c r="AK3361">
        <v>3667.9472999999998</v>
      </c>
      <c r="AL3361">
        <v>3720.8253</v>
      </c>
      <c r="AM3361">
        <v>3827.8258000000001</v>
      </c>
      <c r="AN3361">
        <v>3812.0318000000002</v>
      </c>
      <c r="AO3361">
        <v>3449.8202000000001</v>
      </c>
      <c r="AP3361">
        <v>2978.3114999999998</v>
      </c>
      <c r="AQ3361">
        <v>2952.7883000000002</v>
      </c>
      <c r="AR3361">
        <v>2055.0333000000001</v>
      </c>
      <c r="AS3361">
        <v>1489.0696</v>
      </c>
      <c r="AT3361">
        <v>1092.5661</v>
      </c>
      <c r="AU3361">
        <v>66.530874999999995</v>
      </c>
      <c r="AV3361">
        <v>65.395281999999995</v>
      </c>
      <c r="AW3361">
        <v>63.760531</v>
      </c>
      <c r="AX3361">
        <v>62.670929000000001</v>
      </c>
      <c r="AY3361">
        <v>61.935853999999999</v>
      </c>
      <c r="AZ3361">
        <v>61.351273999999997</v>
      </c>
      <c r="BA3361">
        <v>61.177833999999997</v>
      </c>
      <c r="BB3361">
        <v>63.093434999999999</v>
      </c>
      <c r="BC3361">
        <v>66.876746999999995</v>
      </c>
      <c r="BD3361">
        <v>71.374071000000001</v>
      </c>
      <c r="BE3361">
        <v>75.799947000000003</v>
      </c>
      <c r="BF3361">
        <v>79.893894000000003</v>
      </c>
      <c r="BG3361">
        <v>83.920028000000002</v>
      </c>
      <c r="BH3361">
        <v>87.251824999999997</v>
      </c>
      <c r="BI3361">
        <v>90.090495000000004</v>
      </c>
      <c r="BJ3361">
        <v>91.802772000000004</v>
      </c>
      <c r="BK3361">
        <v>92.241401999999994</v>
      </c>
      <c r="BL3361">
        <v>90.847556999999995</v>
      </c>
      <c r="BM3361">
        <v>87.641093999999995</v>
      </c>
      <c r="BN3361">
        <v>82.769319999999993</v>
      </c>
      <c r="BO3361">
        <v>77.344104000000002</v>
      </c>
      <c r="BP3361">
        <v>72.759407999999993</v>
      </c>
      <c r="BQ3361">
        <v>70.068606000000003</v>
      </c>
      <c r="BR3361">
        <v>67.925447000000005</v>
      </c>
      <c r="BS3361">
        <v>-41.934220000000003</v>
      </c>
      <c r="BT3361">
        <v>-14.090310000000001</v>
      </c>
      <c r="BU3361">
        <v>-2.7950370000000002</v>
      </c>
      <c r="BV3361">
        <v>12.79912</v>
      </c>
      <c r="BW3361">
        <v>21.266919999999999</v>
      </c>
      <c r="BX3361">
        <v>21.733350000000002</v>
      </c>
      <c r="BY3361">
        <v>58.172640000000001</v>
      </c>
      <c r="BZ3361">
        <v>-13.61125</v>
      </c>
      <c r="CA3361">
        <v>-18.168710000000001</v>
      </c>
      <c r="CB3361">
        <v>-76.818370000000002</v>
      </c>
      <c r="CC3361">
        <v>-95.437669999999997</v>
      </c>
      <c r="CD3361">
        <v>-108.0226</v>
      </c>
      <c r="CE3361">
        <v>-97.976740000000007</v>
      </c>
      <c r="CF3361">
        <v>-46.973669999999998</v>
      </c>
      <c r="CG3361">
        <v>-110.4426</v>
      </c>
      <c r="CH3361">
        <v>-97.332449999999994</v>
      </c>
      <c r="CI3361">
        <v>-150.3252</v>
      </c>
      <c r="CJ3361">
        <v>-21.641960000000001</v>
      </c>
      <c r="CK3361">
        <v>384.71589999999998</v>
      </c>
      <c r="CL3361">
        <v>667.43830000000003</v>
      </c>
      <c r="CM3361">
        <v>126.6202</v>
      </c>
      <c r="CN3361">
        <v>81.816209999999998</v>
      </c>
      <c r="CO3361">
        <v>94.616550000000004</v>
      </c>
      <c r="CP3361">
        <v>281.31490000000002</v>
      </c>
      <c r="CQ3361">
        <v>507.80790000000002</v>
      </c>
      <c r="CR3361">
        <v>187.49979999999999</v>
      </c>
      <c r="CS3361">
        <v>127.81359999999999</v>
      </c>
      <c r="CT3361">
        <v>122.0296</v>
      </c>
      <c r="CU3361">
        <v>117.1236</v>
      </c>
      <c r="CV3361">
        <v>209.59549999999999</v>
      </c>
      <c r="CW3361">
        <v>129.5342</v>
      </c>
      <c r="CX3361">
        <v>93.923720000000003</v>
      </c>
      <c r="CY3361">
        <v>153.1456</v>
      </c>
      <c r="CZ3361">
        <v>281.5136</v>
      </c>
      <c r="DA3361">
        <v>502.21440000000001</v>
      </c>
      <c r="DB3361">
        <v>450.82130000000001</v>
      </c>
      <c r="DC3361">
        <v>398.63400000000001</v>
      </c>
      <c r="DD3361">
        <v>408.0421</v>
      </c>
      <c r="DE3361">
        <v>418.91250000000002</v>
      </c>
      <c r="DF3361">
        <v>458.63339999999999</v>
      </c>
      <c r="DG3361">
        <v>464.85449999999997</v>
      </c>
      <c r="DH3361">
        <v>492.28199999999998</v>
      </c>
      <c r="DI3361">
        <v>503.9812</v>
      </c>
      <c r="DJ3361">
        <v>646.68629999999996</v>
      </c>
      <c r="DK3361">
        <v>728.72299999999996</v>
      </c>
      <c r="DL3361">
        <v>600.60429999999997</v>
      </c>
      <c r="DM3361">
        <v>389.68849999999998</v>
      </c>
      <c r="DN3361">
        <v>356.38369999999998</v>
      </c>
      <c r="DO3361">
        <v>17</v>
      </c>
      <c r="DP3361">
        <v>21</v>
      </c>
    </row>
    <row r="3362" spans="1:120" x14ac:dyDescent="0.25">
      <c r="A3362" t="str">
        <f t="shared" si="52"/>
        <v>AutoDR-Yes_Elect DA 1-4 (1PM-9PM)_HE20 Average</v>
      </c>
      <c r="B3362" t="s">
        <v>62</v>
      </c>
      <c r="C3362" t="s">
        <v>322</v>
      </c>
      <c r="D3362" t="s">
        <v>61</v>
      </c>
      <c r="E3362" t="s">
        <v>61</v>
      </c>
      <c r="F3362" t="s">
        <v>61</v>
      </c>
      <c r="G3362" t="s">
        <v>61</v>
      </c>
      <c r="H3362" t="s">
        <v>98</v>
      </c>
      <c r="I3362" t="s">
        <v>61</v>
      </c>
      <c r="J3362" t="s">
        <v>61</v>
      </c>
      <c r="K3362" t="s">
        <v>203</v>
      </c>
      <c r="M3362">
        <v>20</v>
      </c>
      <c r="N3362">
        <v>20</v>
      </c>
      <c r="O3362" t="s">
        <v>325</v>
      </c>
      <c r="P3362">
        <v>29.333333970000002</v>
      </c>
      <c r="Q3362">
        <v>29.33333</v>
      </c>
      <c r="R3362">
        <v>1</v>
      </c>
      <c r="S3362">
        <v>0</v>
      </c>
      <c r="T3362">
        <v>0</v>
      </c>
      <c r="U3362">
        <v>0</v>
      </c>
      <c r="V3362">
        <v>0</v>
      </c>
      <c r="W3362">
        <v>1764.2978000000001</v>
      </c>
      <c r="X3362">
        <v>1641.3689999999999</v>
      </c>
      <c r="Y3362">
        <v>1520.6865</v>
      </c>
      <c r="Z3362">
        <v>1443.1103000000001</v>
      </c>
      <c r="AA3362">
        <v>1540.3213000000001</v>
      </c>
      <c r="AB3362">
        <v>1585.29</v>
      </c>
      <c r="AC3362">
        <v>1663.3062</v>
      </c>
      <c r="AD3362">
        <v>1648.4679000000001</v>
      </c>
      <c r="AE3362">
        <v>1888.0703000000001</v>
      </c>
      <c r="AF3362">
        <v>2163.4832999999999</v>
      </c>
      <c r="AG3362">
        <v>2309.46</v>
      </c>
      <c r="AH3362">
        <v>2437.2184999999999</v>
      </c>
      <c r="AI3362">
        <v>2583.3175999999999</v>
      </c>
      <c r="AJ3362">
        <v>2670.7743</v>
      </c>
      <c r="AK3362">
        <v>2800.9137999999998</v>
      </c>
      <c r="AL3362">
        <v>2853.6916999999999</v>
      </c>
      <c r="AM3362">
        <v>2885.5547999999999</v>
      </c>
      <c r="AN3362">
        <v>2781.1212999999998</v>
      </c>
      <c r="AO3362">
        <v>2638.8514</v>
      </c>
      <c r="AP3362">
        <v>2572.9171999999999</v>
      </c>
      <c r="AQ3362">
        <v>2878.9402</v>
      </c>
      <c r="AR3362">
        <v>2670.3193000000001</v>
      </c>
      <c r="AS3362">
        <v>2380.6828</v>
      </c>
      <c r="AT3362">
        <v>2112.9085</v>
      </c>
      <c r="AU3362">
        <v>67.754772000000003</v>
      </c>
      <c r="AV3362">
        <v>66.770836000000003</v>
      </c>
      <c r="AW3362">
        <v>65.506825000000006</v>
      </c>
      <c r="AX3362">
        <v>64.589962</v>
      </c>
      <c r="AY3362">
        <v>63.824052999999999</v>
      </c>
      <c r="AZ3362">
        <v>63.150647999999997</v>
      </c>
      <c r="BA3362">
        <v>62.750843000000003</v>
      </c>
      <c r="BB3362">
        <v>64.062130999999994</v>
      </c>
      <c r="BC3362">
        <v>66.994387000000003</v>
      </c>
      <c r="BD3362">
        <v>70.903074000000004</v>
      </c>
      <c r="BE3362">
        <v>75.153361000000004</v>
      </c>
      <c r="BF3362">
        <v>79.162285999999995</v>
      </c>
      <c r="BG3362">
        <v>82.770052000000007</v>
      </c>
      <c r="BH3362">
        <v>85.448211999999998</v>
      </c>
      <c r="BI3362">
        <v>87.211468999999994</v>
      </c>
      <c r="BJ3362">
        <v>87.977406999999999</v>
      </c>
      <c r="BK3362">
        <v>87.783445999999998</v>
      </c>
      <c r="BL3362">
        <v>86.607248999999996</v>
      </c>
      <c r="BM3362">
        <v>84.327708000000001</v>
      </c>
      <c r="BN3362">
        <v>80.915145999999993</v>
      </c>
      <c r="BO3362">
        <v>76.751373999999998</v>
      </c>
      <c r="BP3362">
        <v>72.957348999999994</v>
      </c>
      <c r="BQ3362">
        <v>70.565685999999999</v>
      </c>
      <c r="BR3362">
        <v>68.906155999999996</v>
      </c>
      <c r="BS3362">
        <v>-65.036659999999998</v>
      </c>
      <c r="BT3362">
        <v>18.051410000000001</v>
      </c>
      <c r="BU3362">
        <v>16.570900000000002</v>
      </c>
      <c r="BV3362">
        <v>58.378749999999997</v>
      </c>
      <c r="BW3362">
        <v>17.535039999999999</v>
      </c>
      <c r="BX3362">
        <v>12.15104</v>
      </c>
      <c r="BY3362">
        <v>22.648009999999999</v>
      </c>
      <c r="BZ3362">
        <v>-1.8105599999999999</v>
      </c>
      <c r="CA3362">
        <v>-44.774819999999998</v>
      </c>
      <c r="CB3362">
        <v>-6.2312390000000004</v>
      </c>
      <c r="CC3362">
        <v>19.770379999999999</v>
      </c>
      <c r="CD3362">
        <v>9.0726220000000009</v>
      </c>
      <c r="CE3362">
        <v>-4.5502700000000003</v>
      </c>
      <c r="CF3362">
        <v>-45.283119999999997</v>
      </c>
      <c r="CG3362">
        <v>-71.52516</v>
      </c>
      <c r="CH3362">
        <v>-99.935590000000005</v>
      </c>
      <c r="CI3362">
        <v>-69.104159999999993</v>
      </c>
      <c r="CJ3362">
        <v>67.31662</v>
      </c>
      <c r="CK3362">
        <v>305.54790000000003</v>
      </c>
      <c r="CL3362">
        <v>483.25450000000001</v>
      </c>
      <c r="CM3362">
        <v>86.338880000000003</v>
      </c>
      <c r="CN3362">
        <v>-2.8475429999999999</v>
      </c>
      <c r="CO3362">
        <v>-44.458309999999997</v>
      </c>
      <c r="CP3362">
        <v>-65.810109999999995</v>
      </c>
      <c r="CQ3362">
        <v>264.9067</v>
      </c>
      <c r="CR3362">
        <v>115.68470000000001</v>
      </c>
      <c r="CS3362">
        <v>62.804189999999998</v>
      </c>
      <c r="CT3362">
        <v>54.98113</v>
      </c>
      <c r="CU3362">
        <v>58.880240000000001</v>
      </c>
      <c r="CV3362">
        <v>64.200360000000003</v>
      </c>
      <c r="CW3362">
        <v>74.990070000000003</v>
      </c>
      <c r="CX3362">
        <v>63.81185</v>
      </c>
      <c r="CY3362">
        <v>104.7385</v>
      </c>
      <c r="CZ3362">
        <v>117.1811</v>
      </c>
      <c r="DA3362">
        <v>160.96029999999999</v>
      </c>
      <c r="DB3362">
        <v>121.4973</v>
      </c>
      <c r="DC3362">
        <v>147.1842</v>
      </c>
      <c r="DD3362">
        <v>118.31910000000001</v>
      </c>
      <c r="DE3362">
        <v>131.1593</v>
      </c>
      <c r="DF3362">
        <v>175.32980000000001</v>
      </c>
      <c r="DG3362">
        <v>189.84129999999999</v>
      </c>
      <c r="DH3362">
        <v>236.7833</v>
      </c>
      <c r="DI3362">
        <v>335.91539999999998</v>
      </c>
      <c r="DJ3362">
        <v>256.10199999999998</v>
      </c>
      <c r="DK3362">
        <v>238.8613</v>
      </c>
      <c r="DL3362">
        <v>210.1943</v>
      </c>
      <c r="DM3362">
        <v>267.9973</v>
      </c>
      <c r="DN3362">
        <v>251.3415</v>
      </c>
      <c r="DO3362">
        <v>17</v>
      </c>
      <c r="DP3362">
        <v>21</v>
      </c>
    </row>
    <row r="3363" spans="1:120" hidden="1" x14ac:dyDescent="0.25">
      <c r="A3363" t="str">
        <f t="shared" si="52"/>
        <v>Size_Grp-200 kW and above_Elect DA 1-4 (1PM-9PM)_HE20 Average</v>
      </c>
      <c r="B3363" t="s">
        <v>62</v>
      </c>
      <c r="C3363" t="s">
        <v>207</v>
      </c>
      <c r="D3363" t="s">
        <v>61</v>
      </c>
      <c r="E3363" t="s">
        <v>61</v>
      </c>
      <c r="F3363" t="s">
        <v>61</v>
      </c>
      <c r="G3363" t="s">
        <v>61</v>
      </c>
      <c r="H3363" t="s">
        <v>61</v>
      </c>
      <c r="I3363" t="s">
        <v>61</v>
      </c>
      <c r="J3363" t="s">
        <v>102</v>
      </c>
      <c r="K3363" t="s">
        <v>203</v>
      </c>
      <c r="M3363">
        <v>20</v>
      </c>
      <c r="N3363">
        <v>20</v>
      </c>
      <c r="O3363" t="s">
        <v>325</v>
      </c>
      <c r="P3363">
        <v>34.526317599999999</v>
      </c>
      <c r="Q3363">
        <v>34.421050000000001</v>
      </c>
      <c r="R3363">
        <v>1</v>
      </c>
      <c r="S3363">
        <v>1</v>
      </c>
      <c r="T3363">
        <v>0</v>
      </c>
      <c r="U3363">
        <v>0</v>
      </c>
      <c r="V3363">
        <v>1</v>
      </c>
      <c r="W3363">
        <v>9051.2726000000002</v>
      </c>
      <c r="X3363">
        <v>8837.5512999999992</v>
      </c>
      <c r="Y3363">
        <v>8639.8070000000007</v>
      </c>
      <c r="Z3363">
        <v>8593.6288000000004</v>
      </c>
      <c r="AA3363">
        <v>8665.3754000000008</v>
      </c>
      <c r="AB3363">
        <v>9060.5269000000008</v>
      </c>
      <c r="AC3363">
        <v>9946.2571000000007</v>
      </c>
      <c r="AD3363">
        <v>10459.915000000001</v>
      </c>
      <c r="AE3363">
        <v>10778.65</v>
      </c>
      <c r="AF3363">
        <v>10912.272000000001</v>
      </c>
      <c r="AG3363">
        <v>11314.338</v>
      </c>
      <c r="AH3363">
        <v>12354.955</v>
      </c>
      <c r="AI3363">
        <v>12585.697</v>
      </c>
      <c r="AJ3363">
        <v>12729.451999999999</v>
      </c>
      <c r="AK3363">
        <v>12945.422</v>
      </c>
      <c r="AL3363">
        <v>13004.834000000001</v>
      </c>
      <c r="AM3363">
        <v>13164.380999999999</v>
      </c>
      <c r="AN3363">
        <v>12584.385</v>
      </c>
      <c r="AO3363">
        <v>10770.700999999999</v>
      </c>
      <c r="AP3363">
        <v>8623.9552000000003</v>
      </c>
      <c r="AQ3363">
        <v>9678.3911000000007</v>
      </c>
      <c r="AR3363">
        <v>10158.772000000001</v>
      </c>
      <c r="AS3363">
        <v>9924.9045000000006</v>
      </c>
      <c r="AT3363">
        <v>9333.0236000000004</v>
      </c>
      <c r="AU3363">
        <v>67.778720000000007</v>
      </c>
      <c r="AV3363">
        <v>65.830410999999998</v>
      </c>
      <c r="AW3363">
        <v>64.424880999999999</v>
      </c>
      <c r="AX3363">
        <v>63.425995</v>
      </c>
      <c r="AY3363">
        <v>62.698414</v>
      </c>
      <c r="AZ3363">
        <v>61.931109999999997</v>
      </c>
      <c r="BA3363">
        <v>61.053953</v>
      </c>
      <c r="BB3363">
        <v>61.887374000000001</v>
      </c>
      <c r="BC3363">
        <v>63.978808999999998</v>
      </c>
      <c r="BD3363">
        <v>68.210333000000006</v>
      </c>
      <c r="BE3363">
        <v>72.687307000000004</v>
      </c>
      <c r="BF3363">
        <v>76.791172000000003</v>
      </c>
      <c r="BG3363">
        <v>80.431145999999998</v>
      </c>
      <c r="BH3363">
        <v>83.272433000000007</v>
      </c>
      <c r="BI3363">
        <v>85.508568999999994</v>
      </c>
      <c r="BJ3363">
        <v>86.884264999999999</v>
      </c>
      <c r="BK3363">
        <v>87.303213</v>
      </c>
      <c r="BL3363">
        <v>86.380092000000005</v>
      </c>
      <c r="BM3363">
        <v>84.133105</v>
      </c>
      <c r="BN3363">
        <v>81.061475000000002</v>
      </c>
      <c r="BO3363">
        <v>77.443505999999999</v>
      </c>
      <c r="BP3363">
        <v>74.006386000000006</v>
      </c>
      <c r="BQ3363">
        <v>71.705721999999994</v>
      </c>
      <c r="BR3363">
        <v>69.861378000000002</v>
      </c>
      <c r="BS3363">
        <v>-210.1404</v>
      </c>
      <c r="BT3363">
        <v>35.89622</v>
      </c>
      <c r="BU3363">
        <v>2.232723</v>
      </c>
      <c r="BV3363">
        <v>-53.482599999999998</v>
      </c>
      <c r="BW3363">
        <v>-18.932559999999999</v>
      </c>
      <c r="BX3363">
        <v>91.086759999999998</v>
      </c>
      <c r="BY3363">
        <v>12.097770000000001</v>
      </c>
      <c r="BZ3363">
        <v>7.8121900000000002</v>
      </c>
      <c r="CA3363">
        <v>-40.295470000000002</v>
      </c>
      <c r="CB3363">
        <v>-81.919960000000003</v>
      </c>
      <c r="CC3363">
        <v>83.260940000000005</v>
      </c>
      <c r="CD3363">
        <v>-44.610469999999999</v>
      </c>
      <c r="CE3363">
        <v>10.491199999999999</v>
      </c>
      <c r="CF3363">
        <v>-5.7803649999999998</v>
      </c>
      <c r="CG3363">
        <v>-148.3158</v>
      </c>
      <c r="CH3363">
        <v>-198.7955</v>
      </c>
      <c r="CI3363">
        <v>-220.65369999999999</v>
      </c>
      <c r="CJ3363">
        <v>649.36789999999996</v>
      </c>
      <c r="CK3363">
        <v>2802.6039999999998</v>
      </c>
      <c r="CL3363">
        <v>4637.7910000000002</v>
      </c>
      <c r="CM3363">
        <v>2287.317</v>
      </c>
      <c r="CN3363">
        <v>559.97720000000004</v>
      </c>
      <c r="CO3363">
        <v>84.711950000000002</v>
      </c>
      <c r="CP3363">
        <v>215.6242</v>
      </c>
      <c r="CQ3363">
        <v>1830.3979999999999</v>
      </c>
      <c r="CR3363">
        <v>833.80169999999998</v>
      </c>
      <c r="CS3363">
        <v>805.88699999999994</v>
      </c>
      <c r="CT3363">
        <v>750.35820000000001</v>
      </c>
      <c r="CU3363">
        <v>593.36800000000005</v>
      </c>
      <c r="CV3363">
        <v>505.48020000000002</v>
      </c>
      <c r="CW3363">
        <v>354.65890000000002</v>
      </c>
      <c r="CX3363">
        <v>332.74439999999998</v>
      </c>
      <c r="CY3363">
        <v>587.51210000000003</v>
      </c>
      <c r="CZ3363">
        <v>665.48260000000005</v>
      </c>
      <c r="DA3363">
        <v>1141.1859999999999</v>
      </c>
      <c r="DB3363">
        <v>1182.9290000000001</v>
      </c>
      <c r="DC3363">
        <v>1262.6410000000001</v>
      </c>
      <c r="DD3363">
        <v>1387.7729999999999</v>
      </c>
      <c r="DE3363">
        <v>1572.1849999999999</v>
      </c>
      <c r="DF3363">
        <v>1712.355</v>
      </c>
      <c r="DG3363">
        <v>1793.761</v>
      </c>
      <c r="DH3363">
        <v>1941.4639999999999</v>
      </c>
      <c r="DI3363">
        <v>2091.5410000000002</v>
      </c>
      <c r="DJ3363">
        <v>1997.7950000000001</v>
      </c>
      <c r="DK3363">
        <v>2225.884</v>
      </c>
      <c r="DL3363">
        <v>1778.1759999999999</v>
      </c>
      <c r="DM3363">
        <v>1391.306</v>
      </c>
      <c r="DN3363">
        <v>1345.973</v>
      </c>
      <c r="DO3363">
        <v>17</v>
      </c>
      <c r="DP3363">
        <v>21</v>
      </c>
    </row>
    <row r="3364" spans="1:120" hidden="1" x14ac:dyDescent="0.25">
      <c r="A3364" t="str">
        <f t="shared" si="52"/>
        <v>sublap_id-SLAP_PGNB_Elect DA 1-4 (1PM-9PM)_HE20 Average</v>
      </c>
      <c r="B3364" t="s">
        <v>62</v>
      </c>
      <c r="C3364" t="s">
        <v>295</v>
      </c>
      <c r="D3364" t="s">
        <v>61</v>
      </c>
      <c r="E3364" t="s">
        <v>296</v>
      </c>
      <c r="F3364" t="s">
        <v>61</v>
      </c>
      <c r="G3364" t="s">
        <v>61</v>
      </c>
      <c r="H3364" t="s">
        <v>61</v>
      </c>
      <c r="I3364" t="s">
        <v>61</v>
      </c>
      <c r="J3364" t="s">
        <v>61</v>
      </c>
      <c r="K3364" t="s">
        <v>203</v>
      </c>
      <c r="M3364">
        <v>20</v>
      </c>
      <c r="N3364">
        <v>20</v>
      </c>
      <c r="O3364" t="s">
        <v>325</v>
      </c>
      <c r="P3364">
        <v>15.399999619999999</v>
      </c>
      <c r="Q3364">
        <v>15.4</v>
      </c>
      <c r="R3364">
        <v>1</v>
      </c>
      <c r="S3364">
        <v>0</v>
      </c>
      <c r="T3364">
        <v>0</v>
      </c>
      <c r="U3364">
        <v>0</v>
      </c>
      <c r="V3364">
        <v>0</v>
      </c>
      <c r="W3364">
        <v>397.91289999999998</v>
      </c>
      <c r="X3364">
        <v>467.99349999999998</v>
      </c>
      <c r="Y3364">
        <v>439.42759999999998</v>
      </c>
      <c r="Z3364">
        <v>446.64449999999999</v>
      </c>
      <c r="AA3364">
        <v>465.73309999999998</v>
      </c>
      <c r="AB3364">
        <v>436.22109999999998</v>
      </c>
      <c r="AC3364">
        <v>670.02729999999997</v>
      </c>
      <c r="AD3364">
        <v>719.8193</v>
      </c>
      <c r="AE3364">
        <v>870.11659999999995</v>
      </c>
      <c r="AF3364">
        <v>886.51890000000003</v>
      </c>
      <c r="AG3364">
        <v>1007.9308</v>
      </c>
      <c r="AH3364">
        <v>1118.482</v>
      </c>
      <c r="AI3364">
        <v>1219.4747</v>
      </c>
      <c r="AJ3364">
        <v>1225.4843000000001</v>
      </c>
      <c r="AK3364">
        <v>1316.664</v>
      </c>
      <c r="AL3364">
        <v>1320.8083999999999</v>
      </c>
      <c r="AM3364">
        <v>1397.3390999999999</v>
      </c>
      <c r="AN3364">
        <v>1398.5531000000001</v>
      </c>
      <c r="AO3364">
        <v>1273.0150000000001</v>
      </c>
      <c r="AP3364">
        <v>1046.5219999999999</v>
      </c>
      <c r="AQ3364">
        <v>821.94159999999999</v>
      </c>
      <c r="AR3364">
        <v>569.52380000000005</v>
      </c>
      <c r="AS3364">
        <v>473.14420000000001</v>
      </c>
      <c r="AT3364">
        <v>437.65199999999999</v>
      </c>
      <c r="AU3364">
        <v>60.876471000000002</v>
      </c>
      <c r="AV3364">
        <v>59.834313999999999</v>
      </c>
      <c r="AW3364">
        <v>58.926470999999999</v>
      </c>
      <c r="AX3364">
        <v>58.128430999999999</v>
      </c>
      <c r="AY3364">
        <v>57.332352999999998</v>
      </c>
      <c r="AZ3364">
        <v>56.852941000000001</v>
      </c>
      <c r="BA3364">
        <v>56.793137000000002</v>
      </c>
      <c r="BB3364">
        <v>58.806863</v>
      </c>
      <c r="BC3364">
        <v>62.754902000000001</v>
      </c>
      <c r="BD3364">
        <v>67.741175999999996</v>
      </c>
      <c r="BE3364">
        <v>72.328430999999995</v>
      </c>
      <c r="BF3364">
        <v>77.923529000000002</v>
      </c>
      <c r="BG3364">
        <v>82.281373000000002</v>
      </c>
      <c r="BH3364">
        <v>85.050979999999996</v>
      </c>
      <c r="BI3364">
        <v>87.282353000000001</v>
      </c>
      <c r="BJ3364">
        <v>88.731373000000005</v>
      </c>
      <c r="BK3364">
        <v>87.906863000000001</v>
      </c>
      <c r="BL3364">
        <v>85.558824000000001</v>
      </c>
      <c r="BM3364">
        <v>81.780392000000006</v>
      </c>
      <c r="BN3364">
        <v>77.700980000000001</v>
      </c>
      <c r="BO3364">
        <v>72.210784000000004</v>
      </c>
      <c r="BP3364">
        <v>67.272548999999998</v>
      </c>
      <c r="BQ3364">
        <v>64.166667000000004</v>
      </c>
      <c r="BR3364">
        <v>62.144117999999999</v>
      </c>
      <c r="BS3364">
        <v>19.16741</v>
      </c>
      <c r="BT3364">
        <v>-36.731949999999998</v>
      </c>
      <c r="BU3364">
        <v>-8.3802710000000005</v>
      </c>
      <c r="BV3364">
        <v>-3.015253</v>
      </c>
      <c r="BW3364">
        <v>-26.93937</v>
      </c>
      <c r="BX3364">
        <v>25.724029999999999</v>
      </c>
      <c r="BY3364">
        <v>-6.2804929999999999</v>
      </c>
      <c r="BZ3364">
        <v>8.155761</v>
      </c>
      <c r="CA3364">
        <v>-3.8164539999999998</v>
      </c>
      <c r="CB3364">
        <v>-4.8747470000000002</v>
      </c>
      <c r="CC3364">
        <v>-14.317729999999999</v>
      </c>
      <c r="CD3364">
        <v>14.07395</v>
      </c>
      <c r="CE3364">
        <v>3.17292</v>
      </c>
      <c r="CF3364">
        <v>1.783382</v>
      </c>
      <c r="CG3364">
        <v>-36.941659999999999</v>
      </c>
      <c r="CH3364">
        <v>6.8506280000000004</v>
      </c>
      <c r="CI3364">
        <v>-87.111699999999999</v>
      </c>
      <c r="CJ3364">
        <v>-62.621949999999998</v>
      </c>
      <c r="CK3364">
        <v>18.593769999999999</v>
      </c>
      <c r="CL3364">
        <v>101.79900000000001</v>
      </c>
      <c r="CM3364">
        <v>34.475659999999998</v>
      </c>
      <c r="CN3364">
        <v>29.32948</v>
      </c>
      <c r="CO3364">
        <v>13.460929999999999</v>
      </c>
      <c r="CP3364">
        <v>12.27516</v>
      </c>
      <c r="CQ3364">
        <v>121.03749999999999</v>
      </c>
      <c r="CR3364">
        <v>62.045630000000003</v>
      </c>
      <c r="CS3364">
        <v>57.932160000000003</v>
      </c>
      <c r="CT3364">
        <v>41.099179999999997</v>
      </c>
      <c r="CU3364">
        <v>40.990049999999997</v>
      </c>
      <c r="CV3364">
        <v>30.121369999999999</v>
      </c>
      <c r="CW3364">
        <v>26.022290000000002</v>
      </c>
      <c r="CX3364">
        <v>25.480989999999998</v>
      </c>
      <c r="CY3364">
        <v>87.317980000000006</v>
      </c>
      <c r="CZ3364">
        <v>91.866739999999993</v>
      </c>
      <c r="DA3364">
        <v>96.517349999999993</v>
      </c>
      <c r="DB3364">
        <v>143.26689999999999</v>
      </c>
      <c r="DC3364">
        <v>176.42939999999999</v>
      </c>
      <c r="DD3364">
        <v>133.10329999999999</v>
      </c>
      <c r="DE3364">
        <v>190.35579999999999</v>
      </c>
      <c r="DF3364">
        <v>187.85429999999999</v>
      </c>
      <c r="DG3364">
        <v>192.57929999999999</v>
      </c>
      <c r="DH3364">
        <v>250.58840000000001</v>
      </c>
      <c r="DI3364">
        <v>230.68719999999999</v>
      </c>
      <c r="DJ3364">
        <v>168.251</v>
      </c>
      <c r="DK3364">
        <v>159.809</v>
      </c>
      <c r="DL3364">
        <v>86.860500000000002</v>
      </c>
      <c r="DM3364">
        <v>80.085610000000003</v>
      </c>
      <c r="DN3364">
        <v>61.734450000000002</v>
      </c>
      <c r="DO3364">
        <v>17</v>
      </c>
      <c r="DP3364">
        <v>21</v>
      </c>
    </row>
    <row r="3365" spans="1:120" hidden="1" x14ac:dyDescent="0.25">
      <c r="A3365" t="str">
        <f t="shared" si="52"/>
        <v>sublap_id-SLAP_PGFG_Elect DA 1-4 (1PM-9PM)_HE20 Average</v>
      </c>
      <c r="B3365" t="s">
        <v>62</v>
      </c>
      <c r="C3365" t="s">
        <v>293</v>
      </c>
      <c r="D3365" t="s">
        <v>61</v>
      </c>
      <c r="E3365" t="s">
        <v>294</v>
      </c>
      <c r="F3365" t="s">
        <v>61</v>
      </c>
      <c r="G3365" t="s">
        <v>61</v>
      </c>
      <c r="H3365" t="s">
        <v>61</v>
      </c>
      <c r="I3365" t="s">
        <v>61</v>
      </c>
      <c r="J3365" t="s">
        <v>61</v>
      </c>
      <c r="K3365" t="s">
        <v>203</v>
      </c>
      <c r="M3365">
        <v>20</v>
      </c>
      <c r="N3365">
        <v>20</v>
      </c>
      <c r="O3365" t="s">
        <v>325</v>
      </c>
      <c r="P3365">
        <v>18.700000760000002</v>
      </c>
      <c r="Q3365">
        <v>18.7</v>
      </c>
      <c r="R3365">
        <v>1</v>
      </c>
      <c r="S3365">
        <v>0</v>
      </c>
      <c r="T3365">
        <v>0</v>
      </c>
      <c r="U3365">
        <v>1</v>
      </c>
      <c r="V3365">
        <v>1</v>
      </c>
      <c r="W3365">
        <v>1424.4121</v>
      </c>
      <c r="X3365">
        <v>1463.9341999999999</v>
      </c>
      <c r="Y3365">
        <v>1418.9431999999999</v>
      </c>
      <c r="Z3365">
        <v>1380.0313000000001</v>
      </c>
      <c r="AA3365">
        <v>1335.8249000000001</v>
      </c>
      <c r="AB3365">
        <v>1436.4653000000001</v>
      </c>
      <c r="AC3365">
        <v>1603.3349000000001</v>
      </c>
      <c r="AD3365">
        <v>1904.2132999999999</v>
      </c>
      <c r="AE3365">
        <v>2021.7422999999999</v>
      </c>
      <c r="AF3365">
        <v>2168.5095999999999</v>
      </c>
      <c r="AG3365">
        <v>2266.9063000000001</v>
      </c>
      <c r="AH3365">
        <v>2542.0556999999999</v>
      </c>
      <c r="AI3365">
        <v>2657.703</v>
      </c>
      <c r="AJ3365">
        <v>2721.2696999999998</v>
      </c>
      <c r="AK3365">
        <v>2726.3548999999998</v>
      </c>
      <c r="AL3365">
        <v>2643.0868999999998</v>
      </c>
      <c r="AM3365">
        <v>2584.652</v>
      </c>
      <c r="AN3365">
        <v>2656.2604000000001</v>
      </c>
      <c r="AO3365">
        <v>2142.2624999999998</v>
      </c>
      <c r="AP3365">
        <v>1420.1478999999999</v>
      </c>
      <c r="AQ3365">
        <v>1922.9965</v>
      </c>
      <c r="AR3365">
        <v>1852.9603</v>
      </c>
      <c r="AS3365">
        <v>1741.0881999999999</v>
      </c>
      <c r="AT3365">
        <v>1590.0392999999999</v>
      </c>
      <c r="AU3365">
        <v>60.35</v>
      </c>
      <c r="AV3365">
        <v>60.35</v>
      </c>
      <c r="AW3365">
        <v>59.6</v>
      </c>
      <c r="AX3365">
        <v>58.95</v>
      </c>
      <c r="AY3365">
        <v>58.25</v>
      </c>
      <c r="AZ3365">
        <v>57.8</v>
      </c>
      <c r="BA3365">
        <v>57.05</v>
      </c>
      <c r="BB3365">
        <v>58.5</v>
      </c>
      <c r="BC3365">
        <v>61.9</v>
      </c>
      <c r="BD3365">
        <v>66.349999999999994</v>
      </c>
      <c r="BE3365">
        <v>71.349999999999994</v>
      </c>
      <c r="BF3365">
        <v>77.2</v>
      </c>
      <c r="BG3365">
        <v>82.6</v>
      </c>
      <c r="BH3365">
        <v>86.75</v>
      </c>
      <c r="BI3365">
        <v>88.4</v>
      </c>
      <c r="BJ3365">
        <v>87.9</v>
      </c>
      <c r="BK3365">
        <v>86.7</v>
      </c>
      <c r="BL3365">
        <v>84.05</v>
      </c>
      <c r="BM3365">
        <v>80.400000000000006</v>
      </c>
      <c r="BN3365">
        <v>75.849999999999994</v>
      </c>
      <c r="BO3365">
        <v>70.150000000000006</v>
      </c>
      <c r="BP3365">
        <v>64.75</v>
      </c>
      <c r="BQ3365">
        <v>61.95</v>
      </c>
      <c r="BR3365">
        <v>60.55</v>
      </c>
      <c r="BS3365">
        <v>-4.5410969999999997</v>
      </c>
      <c r="BT3365">
        <v>-60.190469999999998</v>
      </c>
      <c r="BU3365">
        <v>-129.18629999999999</v>
      </c>
      <c r="BV3365">
        <v>-155.54849999999999</v>
      </c>
      <c r="BW3365">
        <v>-64.161299999999997</v>
      </c>
      <c r="BX3365">
        <v>34.91825</v>
      </c>
      <c r="BY3365">
        <v>62.682090000000002</v>
      </c>
      <c r="BZ3365">
        <v>9.7643039999999992</v>
      </c>
      <c r="CA3365">
        <v>-49.798729999999999</v>
      </c>
      <c r="CB3365">
        <v>-36.101149999999997</v>
      </c>
      <c r="CC3365">
        <v>-27.331779999999998</v>
      </c>
      <c r="CD3365">
        <v>-15.124090000000001</v>
      </c>
      <c r="CE3365">
        <v>-21.885829999999999</v>
      </c>
      <c r="CF3365">
        <v>-3.4093559999999998</v>
      </c>
      <c r="CG3365">
        <v>7.0351809999999997</v>
      </c>
      <c r="CH3365">
        <v>7.176768</v>
      </c>
      <c r="CI3365">
        <v>17.878060000000001</v>
      </c>
      <c r="CJ3365">
        <v>17.972989999999999</v>
      </c>
      <c r="CK3365">
        <v>477.9907</v>
      </c>
      <c r="CL3365">
        <v>1033.556</v>
      </c>
      <c r="CM3365">
        <v>223.6448</v>
      </c>
      <c r="CN3365">
        <v>-12.529350000000001</v>
      </c>
      <c r="CO3365">
        <v>-59.809049999999999</v>
      </c>
      <c r="CP3365">
        <v>25.57817</v>
      </c>
      <c r="CQ3365">
        <v>798.25549999999998</v>
      </c>
      <c r="CR3365">
        <v>305.6499</v>
      </c>
      <c r="CS3365">
        <v>489.02510000000001</v>
      </c>
      <c r="CT3365">
        <v>540.66470000000004</v>
      </c>
      <c r="CU3365">
        <v>223.70140000000001</v>
      </c>
      <c r="CV3365">
        <v>95.436570000000003</v>
      </c>
      <c r="CW3365">
        <v>90.068749999999994</v>
      </c>
      <c r="CX3365">
        <v>83.052139999999994</v>
      </c>
      <c r="CY3365">
        <v>159.3914</v>
      </c>
      <c r="CZ3365">
        <v>100.5423</v>
      </c>
      <c r="DA3365">
        <v>196.82810000000001</v>
      </c>
      <c r="DB3365">
        <v>161.4066</v>
      </c>
      <c r="DC3365">
        <v>195.47190000000001</v>
      </c>
      <c r="DD3365">
        <v>205.1952</v>
      </c>
      <c r="DE3365">
        <v>169.70240000000001</v>
      </c>
      <c r="DF3365">
        <v>189.38120000000001</v>
      </c>
      <c r="DG3365">
        <v>178.80520000000001</v>
      </c>
      <c r="DH3365">
        <v>264.85980000000001</v>
      </c>
      <c r="DI3365">
        <v>279.55239999999998</v>
      </c>
      <c r="DJ3365">
        <v>390.7373</v>
      </c>
      <c r="DK3365">
        <v>475.38330000000002</v>
      </c>
      <c r="DL3365">
        <v>279.87310000000002</v>
      </c>
      <c r="DM3365">
        <v>164.08099999999999</v>
      </c>
      <c r="DN3365">
        <v>117.1199</v>
      </c>
      <c r="DO3365">
        <v>17</v>
      </c>
      <c r="DP3365">
        <v>21</v>
      </c>
    </row>
    <row r="3366" spans="1:120" hidden="1" x14ac:dyDescent="0.25">
      <c r="A3366" t="str">
        <f t="shared" si="52"/>
        <v>Size_Grp-20 to 199.99 kW_Elect DA 1-4 (1PM-9PM)_HE20 Average</v>
      </c>
      <c r="B3366" t="s">
        <v>62</v>
      </c>
      <c r="C3366" t="s">
        <v>201</v>
      </c>
      <c r="D3366" t="s">
        <v>61</v>
      </c>
      <c r="E3366" t="s">
        <v>61</v>
      </c>
      <c r="F3366" t="s">
        <v>61</v>
      </c>
      <c r="G3366" t="s">
        <v>61</v>
      </c>
      <c r="H3366" t="s">
        <v>61</v>
      </c>
      <c r="I3366" t="s">
        <v>61</v>
      </c>
      <c r="J3366" t="s">
        <v>101</v>
      </c>
      <c r="K3366" t="s">
        <v>203</v>
      </c>
      <c r="M3366">
        <v>20</v>
      </c>
      <c r="N3366">
        <v>20</v>
      </c>
      <c r="O3366" t="s">
        <v>325</v>
      </c>
      <c r="P3366">
        <v>177.5263214</v>
      </c>
      <c r="Q3366">
        <v>172.6842</v>
      </c>
      <c r="R3366">
        <v>1</v>
      </c>
      <c r="S3366">
        <v>0</v>
      </c>
      <c r="T3366">
        <v>0</v>
      </c>
      <c r="U3366">
        <v>0</v>
      </c>
      <c r="V3366">
        <v>0</v>
      </c>
      <c r="W3366">
        <v>3113.2397999999998</v>
      </c>
      <c r="X3366">
        <v>3102.5495999999998</v>
      </c>
      <c r="Y3366">
        <v>3053.5245</v>
      </c>
      <c r="Z3366">
        <v>3051.7284</v>
      </c>
      <c r="AA3366">
        <v>3137.6788999999999</v>
      </c>
      <c r="AB3366">
        <v>3349.4641999999999</v>
      </c>
      <c r="AC3366">
        <v>3624.6898000000001</v>
      </c>
      <c r="AD3366">
        <v>4531.6399000000001</v>
      </c>
      <c r="AE3366">
        <v>5759.4614000000001</v>
      </c>
      <c r="AF3366">
        <v>6818.1607000000004</v>
      </c>
      <c r="AG3366">
        <v>7267.7873</v>
      </c>
      <c r="AH3366">
        <v>7740.1863999999996</v>
      </c>
      <c r="AI3366">
        <v>8143.8696</v>
      </c>
      <c r="AJ3366">
        <v>8484.5889000000006</v>
      </c>
      <c r="AK3366">
        <v>8704.3768999999993</v>
      </c>
      <c r="AL3366">
        <v>8795.4840999999997</v>
      </c>
      <c r="AM3366">
        <v>8807.1947999999993</v>
      </c>
      <c r="AN3366">
        <v>8610.3665000000001</v>
      </c>
      <c r="AO3366">
        <v>7715.1935000000003</v>
      </c>
      <c r="AP3366">
        <v>6857.1151</v>
      </c>
      <c r="AQ3366">
        <v>7066.2857000000004</v>
      </c>
      <c r="AR3366">
        <v>5206.9841999999999</v>
      </c>
      <c r="AS3366">
        <v>3823.9845999999998</v>
      </c>
      <c r="AT3366">
        <v>3293.0138999999999</v>
      </c>
      <c r="AU3366">
        <v>67.096981999999997</v>
      </c>
      <c r="AV3366">
        <v>65.242884000000004</v>
      </c>
      <c r="AW3366">
        <v>63.900685000000003</v>
      </c>
      <c r="AX3366">
        <v>62.929969</v>
      </c>
      <c r="AY3366">
        <v>62.313481000000003</v>
      </c>
      <c r="AZ3366">
        <v>61.595979999999997</v>
      </c>
      <c r="BA3366">
        <v>60.748722999999998</v>
      </c>
      <c r="BB3366">
        <v>61.640614999999997</v>
      </c>
      <c r="BC3366">
        <v>63.750269000000003</v>
      </c>
      <c r="BD3366">
        <v>68.030640000000005</v>
      </c>
      <c r="BE3366">
        <v>72.564004999999995</v>
      </c>
      <c r="BF3366">
        <v>76.681578000000002</v>
      </c>
      <c r="BG3366">
        <v>80.382936000000001</v>
      </c>
      <c r="BH3366">
        <v>83.244906999999998</v>
      </c>
      <c r="BI3366">
        <v>85.313766999999999</v>
      </c>
      <c r="BJ3366">
        <v>86.394706999999997</v>
      </c>
      <c r="BK3366">
        <v>86.712808999999993</v>
      </c>
      <c r="BL3366">
        <v>85.787706999999997</v>
      </c>
      <c r="BM3366">
        <v>83.451367000000005</v>
      </c>
      <c r="BN3366">
        <v>80.276539</v>
      </c>
      <c r="BO3366">
        <v>76.500477000000004</v>
      </c>
      <c r="BP3366">
        <v>73.021900000000002</v>
      </c>
      <c r="BQ3366">
        <v>70.759636999999998</v>
      </c>
      <c r="BR3366">
        <v>69.040178999999995</v>
      </c>
      <c r="BS3366">
        <v>-20.844270000000002</v>
      </c>
      <c r="BT3366">
        <v>25.933689999999999</v>
      </c>
      <c r="BU3366">
        <v>33.993299999999998</v>
      </c>
      <c r="BV3366">
        <v>28.548110000000001</v>
      </c>
      <c r="BW3366">
        <v>37.132779999999997</v>
      </c>
      <c r="BX3366">
        <v>35.520760000000003</v>
      </c>
      <c r="BY3366">
        <v>11.18083</v>
      </c>
      <c r="BZ3366">
        <v>10.819509999999999</v>
      </c>
      <c r="CA3366">
        <v>-39.631799999999998</v>
      </c>
      <c r="CB3366">
        <v>-54.245910000000002</v>
      </c>
      <c r="CC3366">
        <v>-96.430909999999997</v>
      </c>
      <c r="CD3366">
        <v>-102.09950000000001</v>
      </c>
      <c r="CE3366">
        <v>-73.452579999999998</v>
      </c>
      <c r="CF3366">
        <v>-69.98527</v>
      </c>
      <c r="CG3366">
        <v>-32.38702</v>
      </c>
      <c r="CH3366">
        <v>-8.3446540000000002</v>
      </c>
      <c r="CI3366">
        <v>-3.6568369999999999</v>
      </c>
      <c r="CJ3366">
        <v>96.407139999999998</v>
      </c>
      <c r="CK3366">
        <v>769.72090000000003</v>
      </c>
      <c r="CL3366">
        <v>1106.308</v>
      </c>
      <c r="CM3366">
        <v>92.473029999999994</v>
      </c>
      <c r="CN3366">
        <v>0.62000999999999995</v>
      </c>
      <c r="CO3366">
        <v>-82.037090000000006</v>
      </c>
      <c r="CP3366">
        <v>-63.418259999999997</v>
      </c>
      <c r="CQ3366">
        <v>84.492990000000006</v>
      </c>
      <c r="CR3366">
        <v>40.149569999999997</v>
      </c>
      <c r="CS3366">
        <v>36.573120000000003</v>
      </c>
      <c r="CT3366">
        <v>32.008510000000001</v>
      </c>
      <c r="CU3366">
        <v>28.028670000000002</v>
      </c>
      <c r="CV3366">
        <v>30.000229999999998</v>
      </c>
      <c r="CW3366">
        <v>29.781230000000001</v>
      </c>
      <c r="CX3366">
        <v>24.54345</v>
      </c>
      <c r="CY3366">
        <v>37.807130000000001</v>
      </c>
      <c r="CZ3366">
        <v>49.352649999999997</v>
      </c>
      <c r="DA3366">
        <v>80.975520000000003</v>
      </c>
      <c r="DB3366">
        <v>100.0819</v>
      </c>
      <c r="DC3366">
        <v>76.268259999999998</v>
      </c>
      <c r="DD3366">
        <v>81.498699999999999</v>
      </c>
      <c r="DE3366">
        <v>86.355029999999999</v>
      </c>
      <c r="DF3366">
        <v>92.738460000000003</v>
      </c>
      <c r="DG3366">
        <v>94.696929999999995</v>
      </c>
      <c r="DH3366">
        <v>99.924340000000001</v>
      </c>
      <c r="DI3366">
        <v>125.5307</v>
      </c>
      <c r="DJ3366">
        <v>130.97450000000001</v>
      </c>
      <c r="DK3366">
        <v>159.99799999999999</v>
      </c>
      <c r="DL3366">
        <v>83.218710000000002</v>
      </c>
      <c r="DM3366">
        <v>79.992040000000003</v>
      </c>
      <c r="DN3366">
        <v>73.304209999999998</v>
      </c>
      <c r="DO3366">
        <v>17</v>
      </c>
      <c r="DP3366">
        <v>21</v>
      </c>
    </row>
    <row r="3367" spans="1:120" hidden="1" x14ac:dyDescent="0.25">
      <c r="A3367" t="str">
        <f t="shared" si="52"/>
        <v>Size_Grp-Below 20 kW_Elect DA 1-4 (1PM-9PM)_HE20 Average</v>
      </c>
      <c r="B3367" t="s">
        <v>62</v>
      </c>
      <c r="C3367" t="s">
        <v>259</v>
      </c>
      <c r="D3367" t="s">
        <v>61</v>
      </c>
      <c r="E3367" t="s">
        <v>61</v>
      </c>
      <c r="F3367" t="s">
        <v>61</v>
      </c>
      <c r="G3367" t="s">
        <v>61</v>
      </c>
      <c r="H3367" t="s">
        <v>61</v>
      </c>
      <c r="I3367" t="s">
        <v>61</v>
      </c>
      <c r="J3367" t="s">
        <v>260</v>
      </c>
      <c r="K3367" t="s">
        <v>203</v>
      </c>
      <c r="M3367">
        <v>20</v>
      </c>
      <c r="N3367">
        <v>20</v>
      </c>
      <c r="O3367" t="s">
        <v>325</v>
      </c>
      <c r="P3367">
        <v>31.61111069</v>
      </c>
      <c r="Q3367">
        <v>31.11111</v>
      </c>
      <c r="R3367">
        <v>1</v>
      </c>
      <c r="S3367">
        <v>0</v>
      </c>
      <c r="T3367">
        <v>0</v>
      </c>
      <c r="U3367">
        <v>0</v>
      </c>
      <c r="V3367">
        <v>0</v>
      </c>
      <c r="W3367">
        <v>135.62267</v>
      </c>
      <c r="X3367">
        <v>137.83996999999999</v>
      </c>
      <c r="Y3367">
        <v>138.67761999999999</v>
      </c>
      <c r="Z3367">
        <v>145.22814</v>
      </c>
      <c r="AA3367">
        <v>152.89791</v>
      </c>
      <c r="AB3367">
        <v>162.98910000000001</v>
      </c>
      <c r="AC3367">
        <v>170.34280999999999</v>
      </c>
      <c r="AD3367">
        <v>240.27051</v>
      </c>
      <c r="AE3367">
        <v>307.91759000000002</v>
      </c>
      <c r="AF3367">
        <v>355.24104999999997</v>
      </c>
      <c r="AG3367">
        <v>381.96330999999998</v>
      </c>
      <c r="AH3367">
        <v>414.32916</v>
      </c>
      <c r="AI3367">
        <v>443.8159</v>
      </c>
      <c r="AJ3367">
        <v>467.16599000000002</v>
      </c>
      <c r="AK3367">
        <v>485.62606</v>
      </c>
      <c r="AL3367">
        <v>492.08931000000001</v>
      </c>
      <c r="AM3367">
        <v>490.95418999999998</v>
      </c>
      <c r="AN3367">
        <v>490.45267000000001</v>
      </c>
      <c r="AO3367">
        <v>436.26733000000002</v>
      </c>
      <c r="AP3367">
        <v>367.54131999999998</v>
      </c>
      <c r="AQ3367">
        <v>397.89846</v>
      </c>
      <c r="AR3367">
        <v>299.34528999999998</v>
      </c>
      <c r="AS3367">
        <v>195.2336</v>
      </c>
      <c r="AT3367">
        <v>136.21484000000001</v>
      </c>
      <c r="AU3367">
        <v>68.462018</v>
      </c>
      <c r="AV3367">
        <v>66.363637999999995</v>
      </c>
      <c r="AW3367">
        <v>64.856573999999995</v>
      </c>
      <c r="AX3367">
        <v>63.748434000000003</v>
      </c>
      <c r="AY3367">
        <v>63.014169000000003</v>
      </c>
      <c r="AZ3367">
        <v>62.193812999999999</v>
      </c>
      <c r="BA3367">
        <v>61.303184000000002</v>
      </c>
      <c r="BB3367">
        <v>62.456926000000003</v>
      </c>
      <c r="BC3367">
        <v>65.080094000000003</v>
      </c>
      <c r="BD3367">
        <v>69.740112999999994</v>
      </c>
      <c r="BE3367">
        <v>74.509086999999994</v>
      </c>
      <c r="BF3367">
        <v>78.651754999999994</v>
      </c>
      <c r="BG3367">
        <v>82.349963000000002</v>
      </c>
      <c r="BH3367">
        <v>85.336303000000001</v>
      </c>
      <c r="BI3367">
        <v>87.404905999999997</v>
      </c>
      <c r="BJ3367">
        <v>88.402731000000003</v>
      </c>
      <c r="BK3367">
        <v>88.770229999999998</v>
      </c>
      <c r="BL3367">
        <v>88.002161000000001</v>
      </c>
      <c r="BM3367">
        <v>85.833956999999998</v>
      </c>
      <c r="BN3367">
        <v>82.540946000000005</v>
      </c>
      <c r="BO3367">
        <v>78.476855999999998</v>
      </c>
      <c r="BP3367">
        <v>74.830731</v>
      </c>
      <c r="BQ3367">
        <v>72.490690000000001</v>
      </c>
      <c r="BR3367">
        <v>70.62285</v>
      </c>
      <c r="BS3367">
        <v>-0.53747780000000001</v>
      </c>
      <c r="BT3367">
        <v>-0.56240299999999999</v>
      </c>
      <c r="BU3367">
        <v>-2.5143939999999998</v>
      </c>
      <c r="BV3367">
        <v>-4.124091</v>
      </c>
      <c r="BW3367">
        <v>-1.6462600000000001</v>
      </c>
      <c r="BX3367">
        <v>0.48247849999999998</v>
      </c>
      <c r="BY3367">
        <v>1.228451</v>
      </c>
      <c r="BZ3367">
        <v>-8.2504999999999992E-3</v>
      </c>
      <c r="CA3367">
        <v>-0.10004540000000001</v>
      </c>
      <c r="CB3367">
        <v>-1.2357279999999999</v>
      </c>
      <c r="CC3367">
        <v>-0.97861050000000005</v>
      </c>
      <c r="CD3367">
        <v>-2.8256329999999998</v>
      </c>
      <c r="CE3367">
        <v>-1.704439</v>
      </c>
      <c r="CF3367">
        <v>0.40140500000000001</v>
      </c>
      <c r="CG3367">
        <v>-0.109003</v>
      </c>
      <c r="CH3367">
        <v>1.655969</v>
      </c>
      <c r="CI3367">
        <v>-0.84187009999999995</v>
      </c>
      <c r="CJ3367">
        <v>-7.4074090000000004</v>
      </c>
      <c r="CK3367">
        <v>26.90728</v>
      </c>
      <c r="CL3367">
        <v>55.67841</v>
      </c>
      <c r="CM3367">
        <v>-19.54185</v>
      </c>
      <c r="CN3367">
        <v>-12.24774</v>
      </c>
      <c r="CO3367">
        <v>-8.1231109999999997</v>
      </c>
      <c r="CP3367">
        <v>-1.380733</v>
      </c>
      <c r="CQ3367">
        <v>0.50696090000000005</v>
      </c>
      <c r="CR3367">
        <v>0.40036119999999997</v>
      </c>
      <c r="CS3367">
        <v>0.41119070000000002</v>
      </c>
      <c r="CT3367">
        <v>0.41830210000000001</v>
      </c>
      <c r="CU3367">
        <v>0.56598230000000005</v>
      </c>
      <c r="CV3367">
        <v>0.53851700000000002</v>
      </c>
      <c r="CW3367">
        <v>0.49500329999999998</v>
      </c>
      <c r="CX3367">
        <v>0.55268499999999998</v>
      </c>
      <c r="CY3367">
        <v>0.66557560000000004</v>
      </c>
      <c r="CZ3367">
        <v>0.71680999999999995</v>
      </c>
      <c r="DA3367">
        <v>1.054297</v>
      </c>
      <c r="DB3367">
        <v>0.92650949999999999</v>
      </c>
      <c r="DC3367">
        <v>1.2252780000000001</v>
      </c>
      <c r="DD3367">
        <v>1.256696</v>
      </c>
      <c r="DE3367">
        <v>1.3507150000000001</v>
      </c>
      <c r="DF3367">
        <v>1.4550289999999999</v>
      </c>
      <c r="DG3367">
        <v>1.4552210000000001</v>
      </c>
      <c r="DH3367">
        <v>1.665748</v>
      </c>
      <c r="DI3367">
        <v>2.4579900000000001</v>
      </c>
      <c r="DJ3367">
        <v>2.3802949999999998</v>
      </c>
      <c r="DK3367">
        <v>1.6472150000000001</v>
      </c>
      <c r="DL3367">
        <v>1.050189</v>
      </c>
      <c r="DM3367">
        <v>0.64619439999999995</v>
      </c>
      <c r="DN3367">
        <v>0.31485540000000001</v>
      </c>
      <c r="DO3367">
        <v>17</v>
      </c>
      <c r="DP3367">
        <v>21</v>
      </c>
    </row>
    <row r="3368" spans="1:120" hidden="1" x14ac:dyDescent="0.25">
      <c r="A3368" t="str">
        <f t="shared" si="52"/>
        <v>sublap_id-SLAP_PGKN_Elect DA 1-4 (1PM-9PM)_HE20 Average</v>
      </c>
      <c r="B3368" t="s">
        <v>62</v>
      </c>
      <c r="C3368" t="s">
        <v>279</v>
      </c>
      <c r="D3368" t="s">
        <v>61</v>
      </c>
      <c r="E3368" t="s">
        <v>280</v>
      </c>
      <c r="F3368" t="s">
        <v>61</v>
      </c>
      <c r="G3368" t="s">
        <v>61</v>
      </c>
      <c r="H3368" t="s">
        <v>61</v>
      </c>
      <c r="I3368" t="s">
        <v>61</v>
      </c>
      <c r="J3368" t="s">
        <v>61</v>
      </c>
      <c r="K3368" t="s">
        <v>203</v>
      </c>
      <c r="M3368">
        <v>20</v>
      </c>
      <c r="N3368">
        <v>20</v>
      </c>
      <c r="O3368" t="s">
        <v>325</v>
      </c>
      <c r="P3368">
        <v>19.11111069</v>
      </c>
      <c r="Q3368">
        <v>19.11111</v>
      </c>
      <c r="R3368">
        <v>1</v>
      </c>
      <c r="S3368">
        <v>1</v>
      </c>
      <c r="T3368">
        <v>0</v>
      </c>
      <c r="U3368">
        <v>0</v>
      </c>
      <c r="V3368">
        <v>1</v>
      </c>
      <c r="W3368">
        <v>422.96444000000002</v>
      </c>
      <c r="X3368">
        <v>460.55128000000002</v>
      </c>
      <c r="Y3368">
        <v>463.96821999999997</v>
      </c>
      <c r="Z3368">
        <v>463.63283000000001</v>
      </c>
      <c r="AA3368">
        <v>467.62144000000001</v>
      </c>
      <c r="AB3368">
        <v>514.88743999999997</v>
      </c>
      <c r="AC3368">
        <v>583.97878000000003</v>
      </c>
      <c r="AD3368">
        <v>785.66932999999995</v>
      </c>
      <c r="AE3368">
        <v>840.20966999999996</v>
      </c>
      <c r="AF3368">
        <v>972.66722000000004</v>
      </c>
      <c r="AG3368">
        <v>1060.9912999999999</v>
      </c>
      <c r="AH3368">
        <v>1130.4416000000001</v>
      </c>
      <c r="AI3368">
        <v>1239.2621999999999</v>
      </c>
      <c r="AJ3368">
        <v>1254.9227000000001</v>
      </c>
      <c r="AK3368">
        <v>1301.9464</v>
      </c>
      <c r="AL3368">
        <v>1352.9840999999999</v>
      </c>
      <c r="AM3368">
        <v>1366.335</v>
      </c>
      <c r="AN3368">
        <v>1340.2031999999999</v>
      </c>
      <c r="AO3368">
        <v>1121.2793999999999</v>
      </c>
      <c r="AP3368">
        <v>986.18160999999998</v>
      </c>
      <c r="AQ3368">
        <v>1071.3590999999999</v>
      </c>
      <c r="AR3368">
        <v>732.77355999999997</v>
      </c>
      <c r="AS3368">
        <v>500.82011</v>
      </c>
      <c r="AT3368">
        <v>418.98878000000002</v>
      </c>
      <c r="AU3368">
        <v>89.166667000000004</v>
      </c>
      <c r="AV3368">
        <v>86.666667000000004</v>
      </c>
      <c r="AW3368">
        <v>84.888889000000006</v>
      </c>
      <c r="AX3368">
        <v>82.888889000000006</v>
      </c>
      <c r="AY3368">
        <v>81.222222000000002</v>
      </c>
      <c r="AZ3368">
        <v>80</v>
      </c>
      <c r="BA3368">
        <v>78.888889000000006</v>
      </c>
      <c r="BB3368">
        <v>79.166667000000004</v>
      </c>
      <c r="BC3368">
        <v>82.055555999999996</v>
      </c>
      <c r="BD3368">
        <v>85.666667000000004</v>
      </c>
      <c r="BE3368">
        <v>89.666667000000004</v>
      </c>
      <c r="BF3368">
        <v>92.888889000000006</v>
      </c>
      <c r="BG3368">
        <v>96.166667000000004</v>
      </c>
      <c r="BH3368">
        <v>98.888889000000006</v>
      </c>
      <c r="BI3368">
        <v>101.27778000000001</v>
      </c>
      <c r="BJ3368">
        <v>102.72221999999999</v>
      </c>
      <c r="BK3368">
        <v>103.83333</v>
      </c>
      <c r="BL3368">
        <v>104.33333</v>
      </c>
      <c r="BM3368">
        <v>104.33333</v>
      </c>
      <c r="BN3368">
        <v>102.88889</v>
      </c>
      <c r="BO3368">
        <v>100.38889</v>
      </c>
      <c r="BP3368">
        <v>97.555555999999996</v>
      </c>
      <c r="BQ3368">
        <v>94.611110999999994</v>
      </c>
      <c r="BR3368">
        <v>92</v>
      </c>
      <c r="BS3368">
        <v>-20.162980000000001</v>
      </c>
      <c r="BT3368">
        <v>-17.274470000000001</v>
      </c>
      <c r="BU3368">
        <v>-22.80667</v>
      </c>
      <c r="BV3368">
        <v>-19.952179999999998</v>
      </c>
      <c r="BW3368">
        <v>-33.792459999999998</v>
      </c>
      <c r="BX3368">
        <v>-52.505139999999997</v>
      </c>
      <c r="BY3368">
        <v>-109.9768</v>
      </c>
      <c r="BZ3368">
        <v>34.684170000000002</v>
      </c>
      <c r="CA3368">
        <v>84.071280000000002</v>
      </c>
      <c r="CB3368">
        <v>66.907070000000004</v>
      </c>
      <c r="CC3368">
        <v>93.463380000000001</v>
      </c>
      <c r="CD3368">
        <v>86.349220000000003</v>
      </c>
      <c r="CE3368">
        <v>30.813500000000001</v>
      </c>
      <c r="CF3368">
        <v>58.952080000000002</v>
      </c>
      <c r="CG3368">
        <v>41.464460000000003</v>
      </c>
      <c r="CH3368">
        <v>0.85269600000000001</v>
      </c>
      <c r="CI3368">
        <v>-15.854570000000001</v>
      </c>
      <c r="CJ3368">
        <v>-2.1733380000000002</v>
      </c>
      <c r="CK3368">
        <v>187.029</v>
      </c>
      <c r="CL3368">
        <v>246.59360000000001</v>
      </c>
      <c r="CM3368">
        <v>-30.718699999999998</v>
      </c>
      <c r="CN3368">
        <v>-32.668860000000002</v>
      </c>
      <c r="CO3368">
        <v>-29.1328</v>
      </c>
      <c r="CP3368">
        <v>-27.12311</v>
      </c>
      <c r="CQ3368">
        <v>87.108639999999994</v>
      </c>
      <c r="CR3368">
        <v>86.954849999999993</v>
      </c>
      <c r="CS3368">
        <v>85.447940000000003</v>
      </c>
      <c r="CT3368">
        <v>80.7607</v>
      </c>
      <c r="CU3368">
        <v>59.528709999999997</v>
      </c>
      <c r="CV3368">
        <v>64.630260000000007</v>
      </c>
      <c r="CW3368">
        <v>102.836</v>
      </c>
      <c r="CX3368">
        <v>61.634889999999999</v>
      </c>
      <c r="CY3368">
        <v>69.259339999999995</v>
      </c>
      <c r="CZ3368">
        <v>73.086039999999997</v>
      </c>
      <c r="DA3368">
        <v>83.275999999999996</v>
      </c>
      <c r="DB3368">
        <v>83.523430000000005</v>
      </c>
      <c r="DC3368">
        <v>71.328119999999998</v>
      </c>
      <c r="DD3368">
        <v>67.386489999999995</v>
      </c>
      <c r="DE3368">
        <v>61.883249999999997</v>
      </c>
      <c r="DF3368">
        <v>59.881830000000001</v>
      </c>
      <c r="DG3368">
        <v>57.267380000000003</v>
      </c>
      <c r="DH3368">
        <v>66.900980000000004</v>
      </c>
      <c r="DI3368">
        <v>83.645570000000006</v>
      </c>
      <c r="DJ3368">
        <v>134.98410000000001</v>
      </c>
      <c r="DK3368">
        <v>355.75650000000002</v>
      </c>
      <c r="DL3368">
        <v>269.0496</v>
      </c>
      <c r="DM3368">
        <v>56.195909999999998</v>
      </c>
      <c r="DN3368">
        <v>52.30359</v>
      </c>
      <c r="DO3368">
        <v>17</v>
      </c>
      <c r="DP3368">
        <v>21</v>
      </c>
    </row>
    <row r="3369" spans="1:120" hidden="1" x14ac:dyDescent="0.25">
      <c r="A3369" t="str">
        <f t="shared" si="52"/>
        <v>LCA-Sierra_Elect DA 1-4 (1PM-9PM)_HE20 Average</v>
      </c>
      <c r="B3369" t="s">
        <v>62</v>
      </c>
      <c r="C3369" t="s">
        <v>206</v>
      </c>
      <c r="D3369" t="s">
        <v>34</v>
      </c>
      <c r="E3369" t="s">
        <v>61</v>
      </c>
      <c r="F3369" t="s">
        <v>61</v>
      </c>
      <c r="G3369" t="s">
        <v>61</v>
      </c>
      <c r="H3369" t="s">
        <v>61</v>
      </c>
      <c r="I3369" t="s">
        <v>61</v>
      </c>
      <c r="J3369" t="s">
        <v>61</v>
      </c>
      <c r="K3369" t="s">
        <v>203</v>
      </c>
      <c r="M3369">
        <v>20</v>
      </c>
      <c r="N3369">
        <v>20</v>
      </c>
      <c r="O3369" t="s">
        <v>325</v>
      </c>
      <c r="P3369">
        <v>23.6875</v>
      </c>
      <c r="Q3369">
        <v>23.125</v>
      </c>
      <c r="R3369">
        <v>1</v>
      </c>
      <c r="S3369">
        <v>1</v>
      </c>
      <c r="T3369">
        <v>0</v>
      </c>
      <c r="U3369">
        <v>1</v>
      </c>
      <c r="V3369">
        <v>1</v>
      </c>
      <c r="W3369">
        <v>772.10720000000003</v>
      </c>
      <c r="X3369">
        <v>730.49292000000003</v>
      </c>
      <c r="Y3369">
        <v>714.93628000000001</v>
      </c>
      <c r="Z3369">
        <v>700.12516000000005</v>
      </c>
      <c r="AA3369">
        <v>678.18457999999998</v>
      </c>
      <c r="AB3369">
        <v>700.83563000000004</v>
      </c>
      <c r="AC3369">
        <v>732.87841000000003</v>
      </c>
      <c r="AD3369">
        <v>804.49809000000005</v>
      </c>
      <c r="AE3369">
        <v>949.62478999999996</v>
      </c>
      <c r="AF3369">
        <v>1000.766</v>
      </c>
      <c r="AG3369">
        <v>1038.3264999999999</v>
      </c>
      <c r="AH3369">
        <v>1054.5871999999999</v>
      </c>
      <c r="AI3369">
        <v>1110.7458999999999</v>
      </c>
      <c r="AJ3369">
        <v>1144.636</v>
      </c>
      <c r="AK3369">
        <v>1175.3300999999999</v>
      </c>
      <c r="AL3369">
        <v>1193.2437</v>
      </c>
      <c r="AM3369">
        <v>1184.2747999999999</v>
      </c>
      <c r="AN3369">
        <v>1167.7760000000001</v>
      </c>
      <c r="AO3369">
        <v>1129.2299</v>
      </c>
      <c r="AP3369">
        <v>1111.9949999999999</v>
      </c>
      <c r="AQ3369">
        <v>1110.3767</v>
      </c>
      <c r="AR3369">
        <v>978.20932000000005</v>
      </c>
      <c r="AS3369">
        <v>874.14639999999997</v>
      </c>
      <c r="AT3369">
        <v>792.13400000000001</v>
      </c>
      <c r="AU3369">
        <v>67.969330999999997</v>
      </c>
      <c r="AV3369">
        <v>65.539120999999994</v>
      </c>
      <c r="AW3369">
        <v>64.139304999999993</v>
      </c>
      <c r="AX3369">
        <v>63.196824999999997</v>
      </c>
      <c r="AY3369">
        <v>62.407127000000003</v>
      </c>
      <c r="AZ3369">
        <v>61.363750000000003</v>
      </c>
      <c r="BA3369">
        <v>60.444259000000002</v>
      </c>
      <c r="BB3369">
        <v>61.662880000000001</v>
      </c>
      <c r="BC3369">
        <v>64.844577000000001</v>
      </c>
      <c r="BD3369">
        <v>70.176365000000004</v>
      </c>
      <c r="BE3369">
        <v>74.860676999999995</v>
      </c>
      <c r="BF3369">
        <v>78.665694000000002</v>
      </c>
      <c r="BG3369">
        <v>82.051255999999995</v>
      </c>
      <c r="BH3369">
        <v>84.960414999999998</v>
      </c>
      <c r="BI3369">
        <v>87.527282</v>
      </c>
      <c r="BJ3369">
        <v>89.226928000000001</v>
      </c>
      <c r="BK3369">
        <v>90.367412999999999</v>
      </c>
      <c r="BL3369">
        <v>90.064409999999995</v>
      </c>
      <c r="BM3369">
        <v>88.399339999999995</v>
      </c>
      <c r="BN3369">
        <v>85.388042999999996</v>
      </c>
      <c r="BO3369">
        <v>80.495303000000007</v>
      </c>
      <c r="BP3369">
        <v>75.726102999999995</v>
      </c>
      <c r="BQ3369">
        <v>72.548162000000005</v>
      </c>
      <c r="BR3369">
        <v>70.443674000000001</v>
      </c>
      <c r="BS3369">
        <v>-34.791829999999997</v>
      </c>
      <c r="BT3369">
        <v>-1.793928</v>
      </c>
      <c r="BU3369">
        <v>-7.7630990000000004</v>
      </c>
      <c r="BV3369">
        <v>-18.407129999999999</v>
      </c>
      <c r="BW3369">
        <v>-16.193950000000001</v>
      </c>
      <c r="BX3369">
        <v>-16.15888</v>
      </c>
      <c r="BY3369">
        <v>4.996575</v>
      </c>
      <c r="BZ3369">
        <v>20.70429</v>
      </c>
      <c r="CA3369">
        <v>3.9431229999999999</v>
      </c>
      <c r="CB3369">
        <v>2.5769669999999998</v>
      </c>
      <c r="CC3369">
        <v>2.9875069999999999</v>
      </c>
      <c r="CD3369">
        <v>17.835190000000001</v>
      </c>
      <c r="CE3369">
        <v>1.288068</v>
      </c>
      <c r="CF3369">
        <v>-3.9763739999999999</v>
      </c>
      <c r="CG3369">
        <v>-6.4298330000000004</v>
      </c>
      <c r="CH3369">
        <v>-7.4154330000000002</v>
      </c>
      <c r="CI3369">
        <v>19.03612</v>
      </c>
      <c r="CJ3369">
        <v>37.261049999999997</v>
      </c>
      <c r="CK3369">
        <v>123.033</v>
      </c>
      <c r="CL3369">
        <v>124.1028</v>
      </c>
      <c r="CM3369">
        <v>-6.1643970000000001</v>
      </c>
      <c r="CN3369">
        <v>-6.5798740000000002</v>
      </c>
      <c r="CO3369">
        <v>-27.019069999999999</v>
      </c>
      <c r="CP3369">
        <v>-28.46808</v>
      </c>
      <c r="CQ3369">
        <v>24.11252</v>
      </c>
      <c r="CR3369">
        <v>21.763449999999999</v>
      </c>
      <c r="CS3369">
        <v>29.927769999999999</v>
      </c>
      <c r="CT3369">
        <v>18.349460000000001</v>
      </c>
      <c r="CU3369">
        <v>14.356170000000001</v>
      </c>
      <c r="CV3369">
        <v>9.4162020000000002</v>
      </c>
      <c r="CW3369">
        <v>9.0637980000000002</v>
      </c>
      <c r="CX3369">
        <v>11.05817</v>
      </c>
      <c r="CY3369">
        <v>15.82296</v>
      </c>
      <c r="CZ3369">
        <v>24.949909999999999</v>
      </c>
      <c r="DA3369">
        <v>39.901859999999999</v>
      </c>
      <c r="DB3369">
        <v>21.753689999999999</v>
      </c>
      <c r="DC3369">
        <v>11.813190000000001</v>
      </c>
      <c r="DD3369">
        <v>17.636790000000001</v>
      </c>
      <c r="DE3369">
        <v>14.212339999999999</v>
      </c>
      <c r="DF3369">
        <v>17.88936</v>
      </c>
      <c r="DG3369">
        <v>27.012250000000002</v>
      </c>
      <c r="DH3369">
        <v>35.239170000000001</v>
      </c>
      <c r="DI3369">
        <v>69.239490000000004</v>
      </c>
      <c r="DJ3369">
        <v>41.649509999999999</v>
      </c>
      <c r="DK3369">
        <v>41.316160000000004</v>
      </c>
      <c r="DL3369">
        <v>34.121099999999998</v>
      </c>
      <c r="DM3369">
        <v>23.215009999999999</v>
      </c>
      <c r="DN3369">
        <v>21.372399999999999</v>
      </c>
      <c r="DO3369">
        <v>17</v>
      </c>
      <c r="DP3369">
        <v>21</v>
      </c>
    </row>
    <row r="3370" spans="1:120" hidden="1" x14ac:dyDescent="0.25">
      <c r="A3370" t="str">
        <f t="shared" si="52"/>
        <v>Industry_Type-8. Other_Elect DA 1-4 (1PM-9PM)_HE20 Average</v>
      </c>
      <c r="B3370" t="s">
        <v>62</v>
      </c>
      <c r="C3370" t="s">
        <v>267</v>
      </c>
      <c r="D3370" t="s">
        <v>61</v>
      </c>
      <c r="E3370" t="s">
        <v>61</v>
      </c>
      <c r="F3370" t="s">
        <v>61</v>
      </c>
      <c r="G3370" t="s">
        <v>268</v>
      </c>
      <c r="H3370" t="s">
        <v>61</v>
      </c>
      <c r="I3370" t="s">
        <v>61</v>
      </c>
      <c r="J3370" t="s">
        <v>61</v>
      </c>
      <c r="K3370" t="s">
        <v>203</v>
      </c>
      <c r="M3370">
        <v>20</v>
      </c>
      <c r="N3370">
        <v>20</v>
      </c>
      <c r="O3370" t="s">
        <v>325</v>
      </c>
      <c r="P3370">
        <v>3.2941176890000001</v>
      </c>
      <c r="Q3370">
        <v>3.2941180000000001</v>
      </c>
      <c r="R3370">
        <v>1</v>
      </c>
      <c r="S3370">
        <v>0</v>
      </c>
      <c r="T3370">
        <v>1</v>
      </c>
      <c r="U3370">
        <v>1</v>
      </c>
      <c r="V3370">
        <v>1</v>
      </c>
      <c r="W3370">
        <v>24.131294</v>
      </c>
      <c r="X3370">
        <v>24.186675999999999</v>
      </c>
      <c r="Y3370">
        <v>24.190117999999998</v>
      </c>
      <c r="Z3370">
        <v>23.951529000000001</v>
      </c>
      <c r="AA3370">
        <v>23.882470999999999</v>
      </c>
      <c r="AB3370">
        <v>25.643823999999999</v>
      </c>
      <c r="AC3370">
        <v>39.362765000000003</v>
      </c>
      <c r="AD3370">
        <v>43.134234999999997</v>
      </c>
      <c r="AE3370">
        <v>43.527735</v>
      </c>
      <c r="AF3370">
        <v>43.734569</v>
      </c>
      <c r="AG3370">
        <v>42.332608</v>
      </c>
      <c r="AH3370">
        <v>41.702412000000002</v>
      </c>
      <c r="AI3370">
        <v>39.721058999999997</v>
      </c>
      <c r="AJ3370">
        <v>40.727705999999998</v>
      </c>
      <c r="AK3370">
        <v>41.426794000000001</v>
      </c>
      <c r="AL3370">
        <v>41.425705999999998</v>
      </c>
      <c r="AM3370">
        <v>41.503293999999997</v>
      </c>
      <c r="AN3370">
        <v>42.767529000000003</v>
      </c>
      <c r="AO3370">
        <v>41.365175999999998</v>
      </c>
      <c r="AP3370">
        <v>36.846117999999997</v>
      </c>
      <c r="AQ3370">
        <v>38.130471</v>
      </c>
      <c r="AR3370">
        <v>30.923293999999999</v>
      </c>
      <c r="AS3370">
        <v>26.281587999999999</v>
      </c>
      <c r="AT3370">
        <v>24.416294000000001</v>
      </c>
      <c r="AU3370">
        <v>68.724019999999996</v>
      </c>
      <c r="AV3370">
        <v>66.518136999999996</v>
      </c>
      <c r="AW3370">
        <v>65.245097999999999</v>
      </c>
      <c r="AX3370">
        <v>64.242647000000005</v>
      </c>
      <c r="AY3370">
        <v>63.530391999999999</v>
      </c>
      <c r="AZ3370">
        <v>62.743136999999997</v>
      </c>
      <c r="BA3370">
        <v>61.771569</v>
      </c>
      <c r="BB3370">
        <v>62.454411999999998</v>
      </c>
      <c r="BC3370">
        <v>65.144608000000005</v>
      </c>
      <c r="BD3370">
        <v>70.145588000000004</v>
      </c>
      <c r="BE3370">
        <v>74.727451000000002</v>
      </c>
      <c r="BF3370">
        <v>78.545097999999996</v>
      </c>
      <c r="BG3370">
        <v>82.176471000000006</v>
      </c>
      <c r="BH3370">
        <v>85.447058999999996</v>
      </c>
      <c r="BI3370">
        <v>87.742647000000005</v>
      </c>
      <c r="BJ3370">
        <v>88.814706000000001</v>
      </c>
      <c r="BK3370">
        <v>89.667157000000003</v>
      </c>
      <c r="BL3370">
        <v>89.123039000000006</v>
      </c>
      <c r="BM3370">
        <v>86.870587999999998</v>
      </c>
      <c r="BN3370">
        <v>83.525980000000004</v>
      </c>
      <c r="BO3370">
        <v>79.370587999999998</v>
      </c>
      <c r="BP3370">
        <v>75.322548999999995</v>
      </c>
      <c r="BQ3370">
        <v>72.787255000000002</v>
      </c>
      <c r="BR3370">
        <v>70.865195999999997</v>
      </c>
      <c r="BS3370">
        <v>-1.9835E-3</v>
      </c>
      <c r="BT3370">
        <v>-1.8611699999999998E-2</v>
      </c>
      <c r="BU3370">
        <v>-0.2655226</v>
      </c>
      <c r="BV3370">
        <v>-4.3181200000000003E-2</v>
      </c>
      <c r="BW3370">
        <v>0.58411179999999996</v>
      </c>
      <c r="BX3370">
        <v>0.32407649999999999</v>
      </c>
      <c r="BY3370">
        <v>1.0075670000000001</v>
      </c>
      <c r="BZ3370">
        <v>-1.082557</v>
      </c>
      <c r="CA3370">
        <v>-1.641913</v>
      </c>
      <c r="CB3370">
        <v>0.24926029999999999</v>
      </c>
      <c r="CC3370">
        <v>0.99016919999999997</v>
      </c>
      <c r="CD3370">
        <v>6.0751100000000002E-2</v>
      </c>
      <c r="CE3370">
        <v>8.6621400000000001E-2</v>
      </c>
      <c r="CF3370">
        <v>0.21391499999999999</v>
      </c>
      <c r="CG3370">
        <v>0.58031480000000002</v>
      </c>
      <c r="CH3370">
        <v>0.2576312</v>
      </c>
      <c r="CI3370">
        <v>-0.1103248</v>
      </c>
      <c r="CJ3370">
        <v>-0.26342290000000002</v>
      </c>
      <c r="CK3370">
        <v>-0.417514</v>
      </c>
      <c r="CL3370">
        <v>1.9031</v>
      </c>
      <c r="CM3370">
        <v>-0.62034060000000002</v>
      </c>
      <c r="CN3370">
        <v>-0.2048094</v>
      </c>
      <c r="CO3370">
        <v>-0.44318750000000001</v>
      </c>
      <c r="CP3370">
        <v>1.42901E-2</v>
      </c>
      <c r="CQ3370">
        <v>2.8438999999999999E-2</v>
      </c>
      <c r="CR3370">
        <v>1.0504899999999999E-2</v>
      </c>
      <c r="CS3370">
        <v>8.2810000000000002E-3</v>
      </c>
      <c r="CT3370">
        <v>7.1024E-3</v>
      </c>
      <c r="CU3370">
        <v>1.8513600000000002E-2</v>
      </c>
      <c r="CV3370">
        <v>3.1954000000000003E-2</v>
      </c>
      <c r="CW3370">
        <v>0.60670820000000003</v>
      </c>
      <c r="CX3370">
        <v>0.18423020000000001</v>
      </c>
      <c r="CY3370">
        <v>0.13106719999999999</v>
      </c>
      <c r="CZ3370">
        <v>0.16499130000000001</v>
      </c>
      <c r="DA3370">
        <v>0.84251620000000005</v>
      </c>
      <c r="DB3370">
        <v>0.74908569999999997</v>
      </c>
      <c r="DC3370">
        <v>0.22633629999999999</v>
      </c>
      <c r="DD3370">
        <v>3.9148000000000002E-2</v>
      </c>
      <c r="DE3370">
        <v>4.4500499999999998E-2</v>
      </c>
      <c r="DF3370">
        <v>4.2934699999999999E-2</v>
      </c>
      <c r="DG3370">
        <v>3.7236199999999997E-2</v>
      </c>
      <c r="DH3370">
        <v>3.4097500000000003E-2</v>
      </c>
      <c r="DI3370">
        <v>7.30127E-2</v>
      </c>
      <c r="DJ3370">
        <v>3.2088499999999999E-2</v>
      </c>
      <c r="DK3370">
        <v>3.19078E-2</v>
      </c>
      <c r="DL3370">
        <v>2.3296500000000001E-2</v>
      </c>
      <c r="DM3370">
        <v>1.06169E-2</v>
      </c>
      <c r="DN3370">
        <v>2.42087E-2</v>
      </c>
      <c r="DO3370">
        <v>17</v>
      </c>
      <c r="DP3370">
        <v>21</v>
      </c>
    </row>
    <row r="3371" spans="1:120" hidden="1" x14ac:dyDescent="0.25">
      <c r="A3371" t="str">
        <f t="shared" si="52"/>
        <v>Industry_Type-4. Retail stores_Elect DA 1-4 (1PM-9PM)_HE20 Average</v>
      </c>
      <c r="B3371" t="s">
        <v>62</v>
      </c>
      <c r="C3371" t="s">
        <v>204</v>
      </c>
      <c r="D3371" t="s">
        <v>61</v>
      </c>
      <c r="E3371" t="s">
        <v>61</v>
      </c>
      <c r="F3371" t="s">
        <v>61</v>
      </c>
      <c r="G3371" t="s">
        <v>33</v>
      </c>
      <c r="H3371" t="s">
        <v>61</v>
      </c>
      <c r="I3371" t="s">
        <v>61</v>
      </c>
      <c r="J3371" t="s">
        <v>61</v>
      </c>
      <c r="K3371" t="s">
        <v>203</v>
      </c>
      <c r="M3371">
        <v>20</v>
      </c>
      <c r="N3371">
        <v>20</v>
      </c>
      <c r="O3371" t="s">
        <v>325</v>
      </c>
      <c r="P3371">
        <v>297.53845209999997</v>
      </c>
      <c r="Q3371">
        <v>289.76920000000001</v>
      </c>
      <c r="R3371">
        <v>1</v>
      </c>
      <c r="S3371">
        <v>0</v>
      </c>
      <c r="T3371">
        <v>0</v>
      </c>
      <c r="U3371">
        <v>1</v>
      </c>
      <c r="V3371">
        <v>1</v>
      </c>
      <c r="W3371">
        <v>5270.9978000000001</v>
      </c>
      <c r="X3371">
        <v>5277.2015000000001</v>
      </c>
      <c r="Y3371">
        <v>5227.9075000000003</v>
      </c>
      <c r="Z3371">
        <v>5217.3471</v>
      </c>
      <c r="AA3371">
        <v>5495.8581000000004</v>
      </c>
      <c r="AB3371">
        <v>6022.6792999999998</v>
      </c>
      <c r="AC3371">
        <v>7038.8597</v>
      </c>
      <c r="AD3371">
        <v>9121.9416999999994</v>
      </c>
      <c r="AE3371">
        <v>11238.709000000001</v>
      </c>
      <c r="AF3371">
        <v>12458.284</v>
      </c>
      <c r="AG3371">
        <v>13378.392</v>
      </c>
      <c r="AH3371">
        <v>15224.316999999999</v>
      </c>
      <c r="AI3371">
        <v>16060</v>
      </c>
      <c r="AJ3371">
        <v>16635.772000000001</v>
      </c>
      <c r="AK3371">
        <v>17164.52</v>
      </c>
      <c r="AL3371">
        <v>17524.304</v>
      </c>
      <c r="AM3371">
        <v>17935.906999999999</v>
      </c>
      <c r="AN3371">
        <v>18099.062000000002</v>
      </c>
      <c r="AO3371">
        <v>16915.172999999999</v>
      </c>
      <c r="AP3371">
        <v>14975.644</v>
      </c>
      <c r="AQ3371">
        <v>13692.014999999999</v>
      </c>
      <c r="AR3371">
        <v>9369.2677999999996</v>
      </c>
      <c r="AS3371">
        <v>6628.4116000000004</v>
      </c>
      <c r="AT3371">
        <v>5611.4826999999996</v>
      </c>
      <c r="AU3371">
        <v>69.419714999999997</v>
      </c>
      <c r="AV3371">
        <v>68.126878000000005</v>
      </c>
      <c r="AW3371">
        <v>66.854268000000005</v>
      </c>
      <c r="AX3371">
        <v>65.832632000000004</v>
      </c>
      <c r="AY3371">
        <v>64.948066999999995</v>
      </c>
      <c r="AZ3371">
        <v>64.229024999999993</v>
      </c>
      <c r="BA3371">
        <v>63.766753999999999</v>
      </c>
      <c r="BB3371">
        <v>65.203660999999997</v>
      </c>
      <c r="BC3371">
        <v>68.311841000000001</v>
      </c>
      <c r="BD3371">
        <v>72.354972000000004</v>
      </c>
      <c r="BE3371">
        <v>76.723021000000003</v>
      </c>
      <c r="BF3371">
        <v>81.031497999999999</v>
      </c>
      <c r="BG3371">
        <v>84.670227999999994</v>
      </c>
      <c r="BH3371">
        <v>87.312770999999998</v>
      </c>
      <c r="BI3371">
        <v>89.107243999999994</v>
      </c>
      <c r="BJ3371">
        <v>90.010029000000003</v>
      </c>
      <c r="BK3371">
        <v>89.832094999999995</v>
      </c>
      <c r="BL3371">
        <v>88.722352000000001</v>
      </c>
      <c r="BM3371">
        <v>86.429914999999994</v>
      </c>
      <c r="BN3371">
        <v>83.181219999999996</v>
      </c>
      <c r="BO3371">
        <v>79.099677999999997</v>
      </c>
      <c r="BP3371">
        <v>75.338575000000006</v>
      </c>
      <c r="BQ3371">
        <v>72.806128000000001</v>
      </c>
      <c r="BR3371">
        <v>71.007161999999994</v>
      </c>
      <c r="BS3371">
        <v>-27.275099999999998</v>
      </c>
      <c r="BT3371">
        <v>14.751519999999999</v>
      </c>
      <c r="BU3371">
        <v>4.4004640000000004</v>
      </c>
      <c r="BV3371">
        <v>31.28079</v>
      </c>
      <c r="BW3371">
        <v>62.703130000000002</v>
      </c>
      <c r="BX3371">
        <v>104.1512</v>
      </c>
      <c r="BY3371">
        <v>123.5487</v>
      </c>
      <c r="BZ3371">
        <v>5.6581619999999999</v>
      </c>
      <c r="CA3371">
        <v>-169.5949</v>
      </c>
      <c r="CB3371">
        <v>-163.74539999999999</v>
      </c>
      <c r="CC3371">
        <v>-39.858240000000002</v>
      </c>
      <c r="CD3371">
        <v>-168.6687</v>
      </c>
      <c r="CE3371">
        <v>-188.56639999999999</v>
      </c>
      <c r="CF3371">
        <v>-234.56110000000001</v>
      </c>
      <c r="CG3371">
        <v>-267.64319999999998</v>
      </c>
      <c r="CH3371">
        <v>-266.89940000000001</v>
      </c>
      <c r="CI3371">
        <v>-445.06900000000002</v>
      </c>
      <c r="CJ3371">
        <v>-433.7611</v>
      </c>
      <c r="CK3371">
        <v>638.93110000000001</v>
      </c>
      <c r="CL3371">
        <v>1429.537</v>
      </c>
      <c r="CM3371">
        <v>-56.216999999999999</v>
      </c>
      <c r="CN3371">
        <v>-84.292619999999999</v>
      </c>
      <c r="CO3371">
        <v>-178.70320000000001</v>
      </c>
      <c r="CP3371">
        <v>-161.84800000000001</v>
      </c>
      <c r="CQ3371">
        <v>180.72669999999999</v>
      </c>
      <c r="CR3371">
        <v>142.89940000000001</v>
      </c>
      <c r="CS3371">
        <v>140.36789999999999</v>
      </c>
      <c r="CT3371">
        <v>116.58580000000001</v>
      </c>
      <c r="CU3371">
        <v>192.11529999999999</v>
      </c>
      <c r="CV3371">
        <v>273.63560000000001</v>
      </c>
      <c r="CW3371">
        <v>265.99950000000001</v>
      </c>
      <c r="CX3371">
        <v>250.45660000000001</v>
      </c>
      <c r="CY3371">
        <v>447.17180000000002</v>
      </c>
      <c r="CZ3371">
        <v>349.52620000000002</v>
      </c>
      <c r="DA3371">
        <v>633.28250000000003</v>
      </c>
      <c r="DB3371">
        <v>509.97239999999999</v>
      </c>
      <c r="DC3371">
        <v>521.59950000000003</v>
      </c>
      <c r="DD3371">
        <v>504.83600000000001</v>
      </c>
      <c r="DE3371">
        <v>532.16070000000002</v>
      </c>
      <c r="DF3371">
        <v>577.66610000000003</v>
      </c>
      <c r="DG3371">
        <v>613.93359999999996</v>
      </c>
      <c r="DH3371">
        <v>702.84429999999998</v>
      </c>
      <c r="DI3371">
        <v>807.03920000000005</v>
      </c>
      <c r="DJ3371">
        <v>892.38469999999995</v>
      </c>
      <c r="DK3371">
        <v>1084.604</v>
      </c>
      <c r="DL3371">
        <v>917.19870000000003</v>
      </c>
      <c r="DM3371">
        <v>337.21460000000002</v>
      </c>
      <c r="DN3371">
        <v>176.5675</v>
      </c>
      <c r="DO3371">
        <v>17</v>
      </c>
      <c r="DP3371">
        <v>21</v>
      </c>
    </row>
    <row r="3372" spans="1:120" hidden="1" x14ac:dyDescent="0.25">
      <c r="A3372" t="str">
        <f t="shared" si="52"/>
        <v>LCA-Greater Bay Area_Elect DA 1-4 (1PM-9PM)_HE20 Average</v>
      </c>
      <c r="B3372" t="s">
        <v>62</v>
      </c>
      <c r="C3372" t="s">
        <v>209</v>
      </c>
      <c r="D3372" t="s">
        <v>36</v>
      </c>
      <c r="E3372" t="s">
        <v>61</v>
      </c>
      <c r="F3372" t="s">
        <v>61</v>
      </c>
      <c r="G3372" t="s">
        <v>61</v>
      </c>
      <c r="H3372" t="s">
        <v>61</v>
      </c>
      <c r="I3372" t="s">
        <v>61</v>
      </c>
      <c r="J3372" t="s">
        <v>61</v>
      </c>
      <c r="K3372" t="s">
        <v>203</v>
      </c>
      <c r="M3372">
        <v>20</v>
      </c>
      <c r="N3372">
        <v>20</v>
      </c>
      <c r="O3372" t="s">
        <v>325</v>
      </c>
      <c r="P3372">
        <v>156.8999939</v>
      </c>
      <c r="Q3372">
        <v>155.30000000000001</v>
      </c>
      <c r="R3372">
        <v>1</v>
      </c>
      <c r="S3372">
        <v>1</v>
      </c>
      <c r="T3372">
        <v>0</v>
      </c>
      <c r="U3372">
        <v>0</v>
      </c>
      <c r="V3372">
        <v>1</v>
      </c>
      <c r="W3372">
        <v>6353.6373000000003</v>
      </c>
      <c r="X3372">
        <v>6230.6930000000002</v>
      </c>
      <c r="Y3372">
        <v>6123.0554000000002</v>
      </c>
      <c r="Z3372">
        <v>6042.4809999999998</v>
      </c>
      <c r="AA3372">
        <v>6238.4251000000004</v>
      </c>
      <c r="AB3372">
        <v>6695.4294</v>
      </c>
      <c r="AC3372">
        <v>7440.9584000000004</v>
      </c>
      <c r="AD3372">
        <v>8634.4655999999995</v>
      </c>
      <c r="AE3372">
        <v>9938.2150000000001</v>
      </c>
      <c r="AF3372">
        <v>11214.436</v>
      </c>
      <c r="AG3372">
        <v>12175.924000000001</v>
      </c>
      <c r="AH3372">
        <v>13839.642</v>
      </c>
      <c r="AI3372">
        <v>14332.759</v>
      </c>
      <c r="AJ3372">
        <v>14819.739</v>
      </c>
      <c r="AK3372">
        <v>15194.516</v>
      </c>
      <c r="AL3372">
        <v>15386.218000000001</v>
      </c>
      <c r="AM3372">
        <v>15680.540999999999</v>
      </c>
      <c r="AN3372">
        <v>15701.377</v>
      </c>
      <c r="AO3372">
        <v>14785.457</v>
      </c>
      <c r="AP3372">
        <v>13030.62</v>
      </c>
      <c r="AQ3372">
        <v>11809.192999999999</v>
      </c>
      <c r="AR3372">
        <v>9069.1568000000007</v>
      </c>
      <c r="AS3372">
        <v>7422.0661</v>
      </c>
      <c r="AT3372">
        <v>6427.1313</v>
      </c>
      <c r="AU3372">
        <v>62.898907999999999</v>
      </c>
      <c r="AV3372">
        <v>62.298389</v>
      </c>
      <c r="AW3372">
        <v>61.354993999999998</v>
      </c>
      <c r="AX3372">
        <v>60.569935000000001</v>
      </c>
      <c r="AY3372">
        <v>60.131810999999999</v>
      </c>
      <c r="AZ3372">
        <v>59.759362000000003</v>
      </c>
      <c r="BA3372">
        <v>59.654485000000001</v>
      </c>
      <c r="BB3372">
        <v>61.015467999999998</v>
      </c>
      <c r="BC3372">
        <v>63.846583000000003</v>
      </c>
      <c r="BD3372">
        <v>67.415779000000001</v>
      </c>
      <c r="BE3372">
        <v>71.061187000000004</v>
      </c>
      <c r="BF3372">
        <v>74.226461</v>
      </c>
      <c r="BG3372">
        <v>77.185327999999998</v>
      </c>
      <c r="BH3372">
        <v>79.301972000000006</v>
      </c>
      <c r="BI3372">
        <v>80.829239000000001</v>
      </c>
      <c r="BJ3372">
        <v>81.577645000000004</v>
      </c>
      <c r="BK3372">
        <v>81.366320999999999</v>
      </c>
      <c r="BL3372">
        <v>80.022599</v>
      </c>
      <c r="BM3372">
        <v>77.361975000000001</v>
      </c>
      <c r="BN3372">
        <v>73.914700999999994</v>
      </c>
      <c r="BO3372">
        <v>70.054777000000001</v>
      </c>
      <c r="BP3372">
        <v>66.822029999999998</v>
      </c>
      <c r="BQ3372">
        <v>65.019133999999994</v>
      </c>
      <c r="BR3372">
        <v>63.649830999999999</v>
      </c>
      <c r="BS3372">
        <v>-47.342370000000003</v>
      </c>
      <c r="BT3372">
        <v>36.29242</v>
      </c>
      <c r="BU3372">
        <v>30.046939999999999</v>
      </c>
      <c r="BV3372">
        <v>86.411109999999994</v>
      </c>
      <c r="BW3372">
        <v>152.875</v>
      </c>
      <c r="BX3372">
        <v>141.9333</v>
      </c>
      <c r="BY3372">
        <v>135.905</v>
      </c>
      <c r="BZ3372">
        <v>-12.551069999999999</v>
      </c>
      <c r="CA3372">
        <v>-195.62459999999999</v>
      </c>
      <c r="CB3372">
        <v>-223.25550000000001</v>
      </c>
      <c r="CC3372">
        <v>-230.2123</v>
      </c>
      <c r="CD3372">
        <v>-420.38040000000001</v>
      </c>
      <c r="CE3372">
        <v>-329.83909999999997</v>
      </c>
      <c r="CF3372">
        <v>-382.40960000000001</v>
      </c>
      <c r="CG3372">
        <v>-448.89389999999997</v>
      </c>
      <c r="CH3372">
        <v>-423.6352</v>
      </c>
      <c r="CI3372">
        <v>-527.95180000000005</v>
      </c>
      <c r="CJ3372">
        <v>-384.29059999999998</v>
      </c>
      <c r="CK3372">
        <v>446.27659999999997</v>
      </c>
      <c r="CL3372">
        <v>988.29679999999996</v>
      </c>
      <c r="CM3372">
        <v>56.175539999999998</v>
      </c>
      <c r="CN3372">
        <v>38.866849999999999</v>
      </c>
      <c r="CO3372">
        <v>28.672319999999999</v>
      </c>
      <c r="CP3372">
        <v>207.3997</v>
      </c>
      <c r="CQ3372">
        <v>995.17349999999999</v>
      </c>
      <c r="CR3372">
        <v>391.26799999999997</v>
      </c>
      <c r="CS3372">
        <v>306.34140000000002</v>
      </c>
      <c r="CT3372">
        <v>254.06100000000001</v>
      </c>
      <c r="CU3372">
        <v>362.30509999999998</v>
      </c>
      <c r="CV3372">
        <v>418.89359999999999</v>
      </c>
      <c r="CW3372">
        <v>247.24719999999999</v>
      </c>
      <c r="CX3372">
        <v>209.7063</v>
      </c>
      <c r="CY3372">
        <v>526.16520000000003</v>
      </c>
      <c r="CZ3372">
        <v>697.92899999999997</v>
      </c>
      <c r="DA3372">
        <v>1424.346</v>
      </c>
      <c r="DB3372">
        <v>1611.433</v>
      </c>
      <c r="DC3372">
        <v>1704.0260000000001</v>
      </c>
      <c r="DD3372">
        <v>1968.1289999999999</v>
      </c>
      <c r="DE3372">
        <v>2423.5149999999999</v>
      </c>
      <c r="DF3372">
        <v>2788.6129999999998</v>
      </c>
      <c r="DG3372">
        <v>3064.145</v>
      </c>
      <c r="DH3372">
        <v>2555.6149999999998</v>
      </c>
      <c r="DI3372">
        <v>2597.9180000000001</v>
      </c>
      <c r="DJ3372">
        <v>2533.1759999999999</v>
      </c>
      <c r="DK3372">
        <v>2430.3620000000001</v>
      </c>
      <c r="DL3372">
        <v>2040.9649999999999</v>
      </c>
      <c r="DM3372">
        <v>1230.7139999999999</v>
      </c>
      <c r="DN3372">
        <v>996.33939999999996</v>
      </c>
      <c r="DO3372">
        <v>17</v>
      </c>
      <c r="DP3372">
        <v>21</v>
      </c>
    </row>
    <row r="3373" spans="1:120" hidden="1" x14ac:dyDescent="0.25">
      <c r="A3373" t="str">
        <f t="shared" si="52"/>
        <v>Aggregator-CPower_Elect DA 1-4 (1PM-9PM)_HE20 Average</v>
      </c>
      <c r="B3373" t="s">
        <v>62</v>
      </c>
      <c r="C3373" t="s">
        <v>215</v>
      </c>
      <c r="D3373" t="s">
        <v>61</v>
      </c>
      <c r="E3373" t="s">
        <v>61</v>
      </c>
      <c r="F3373" t="s">
        <v>42</v>
      </c>
      <c r="G3373" t="s">
        <v>61</v>
      </c>
      <c r="H3373" t="s">
        <v>61</v>
      </c>
      <c r="I3373" t="s">
        <v>61</v>
      </c>
      <c r="J3373" t="s">
        <v>61</v>
      </c>
      <c r="K3373" t="s">
        <v>203</v>
      </c>
      <c r="M3373">
        <v>20</v>
      </c>
      <c r="N3373">
        <v>20</v>
      </c>
      <c r="O3373" t="s">
        <v>325</v>
      </c>
      <c r="P3373">
        <v>333.3076782</v>
      </c>
      <c r="Q3373">
        <v>325.5385</v>
      </c>
      <c r="R3373">
        <v>1</v>
      </c>
      <c r="S3373">
        <v>0</v>
      </c>
      <c r="T3373">
        <v>0</v>
      </c>
      <c r="U3373">
        <v>1</v>
      </c>
      <c r="V3373">
        <v>1</v>
      </c>
      <c r="W3373">
        <v>12473.19</v>
      </c>
      <c r="X3373">
        <v>12239.803</v>
      </c>
      <c r="Y3373">
        <v>12121.986999999999</v>
      </c>
      <c r="Z3373">
        <v>12001.162</v>
      </c>
      <c r="AA3373">
        <v>12215.357</v>
      </c>
      <c r="AB3373">
        <v>12954.66</v>
      </c>
      <c r="AC3373">
        <v>14268.905000000001</v>
      </c>
      <c r="AD3373">
        <v>16592.646000000001</v>
      </c>
      <c r="AE3373">
        <v>19063.329000000002</v>
      </c>
      <c r="AF3373">
        <v>20806.07</v>
      </c>
      <c r="AG3373">
        <v>22142.705999999998</v>
      </c>
      <c r="AH3373">
        <v>24301.891</v>
      </c>
      <c r="AI3373">
        <v>25247.925999999999</v>
      </c>
      <c r="AJ3373">
        <v>25994.763999999999</v>
      </c>
      <c r="AK3373">
        <v>26609.47</v>
      </c>
      <c r="AL3373">
        <v>26868.564999999999</v>
      </c>
      <c r="AM3373">
        <v>27205.46</v>
      </c>
      <c r="AN3373">
        <v>26722.826000000001</v>
      </c>
      <c r="AO3373">
        <v>23704.516</v>
      </c>
      <c r="AP3373">
        <v>19995.752</v>
      </c>
      <c r="AQ3373">
        <v>20334.156999999999</v>
      </c>
      <c r="AR3373">
        <v>17144.983</v>
      </c>
      <c r="AS3373">
        <v>14506.849</v>
      </c>
      <c r="AT3373">
        <v>13086.125</v>
      </c>
      <c r="AU3373">
        <v>70.029313999999999</v>
      </c>
      <c r="AV3373">
        <v>68.697474999999997</v>
      </c>
      <c r="AW3373">
        <v>67.381204999999994</v>
      </c>
      <c r="AX3373">
        <v>66.295856999999998</v>
      </c>
      <c r="AY3373">
        <v>65.383118999999994</v>
      </c>
      <c r="AZ3373">
        <v>64.599761999999998</v>
      </c>
      <c r="BA3373">
        <v>64.106144999999998</v>
      </c>
      <c r="BB3373">
        <v>65.506040999999996</v>
      </c>
      <c r="BC3373">
        <v>68.659672</v>
      </c>
      <c r="BD3373">
        <v>72.735641000000001</v>
      </c>
      <c r="BE3373">
        <v>77.110547999999994</v>
      </c>
      <c r="BF3373">
        <v>81.382343000000006</v>
      </c>
      <c r="BG3373">
        <v>84.999249000000006</v>
      </c>
      <c r="BH3373">
        <v>87.662507000000005</v>
      </c>
      <c r="BI3373">
        <v>89.444682</v>
      </c>
      <c r="BJ3373">
        <v>90.354356999999993</v>
      </c>
      <c r="BK3373">
        <v>90.292378999999997</v>
      </c>
      <c r="BL3373">
        <v>89.322129000000004</v>
      </c>
      <c r="BM3373">
        <v>87.098470000000006</v>
      </c>
      <c r="BN3373">
        <v>83.931067999999996</v>
      </c>
      <c r="BO3373">
        <v>79.899364000000006</v>
      </c>
      <c r="BP3373">
        <v>76.115099999999998</v>
      </c>
      <c r="BQ3373">
        <v>73.564869000000002</v>
      </c>
      <c r="BR3373">
        <v>71.705484999999996</v>
      </c>
      <c r="BS3373">
        <v>-161.38999999999999</v>
      </c>
      <c r="BT3373">
        <v>18.96368</v>
      </c>
      <c r="BU3373">
        <v>-91.180800000000005</v>
      </c>
      <c r="BV3373">
        <v>-68.904150000000001</v>
      </c>
      <c r="BW3373">
        <v>49.314680000000003</v>
      </c>
      <c r="BX3373">
        <v>161.81530000000001</v>
      </c>
      <c r="BY3373">
        <v>140.5128</v>
      </c>
      <c r="BZ3373">
        <v>43.824359999999999</v>
      </c>
      <c r="CA3373">
        <v>-215.9033</v>
      </c>
      <c r="CB3373">
        <v>-228.5692</v>
      </c>
      <c r="CC3373">
        <v>-126.7187</v>
      </c>
      <c r="CD3373">
        <v>-255.53139999999999</v>
      </c>
      <c r="CE3373">
        <v>-261.26389999999998</v>
      </c>
      <c r="CF3373">
        <v>-301.67790000000002</v>
      </c>
      <c r="CG3373">
        <v>-336.57979999999998</v>
      </c>
      <c r="CH3373">
        <v>-307.26240000000001</v>
      </c>
      <c r="CI3373">
        <v>-421.00720000000001</v>
      </c>
      <c r="CJ3373">
        <v>313.09190000000001</v>
      </c>
      <c r="CK3373">
        <v>3271.14</v>
      </c>
      <c r="CL3373">
        <v>5415.5770000000002</v>
      </c>
      <c r="CM3373">
        <v>1952.0060000000001</v>
      </c>
      <c r="CN3373">
        <v>408.5557</v>
      </c>
      <c r="CO3373">
        <v>-158.7294</v>
      </c>
      <c r="CP3373">
        <v>-66.690849999999998</v>
      </c>
      <c r="CQ3373">
        <v>1966.13</v>
      </c>
      <c r="CR3373">
        <v>786.29380000000003</v>
      </c>
      <c r="CS3373">
        <v>855.24630000000002</v>
      </c>
      <c r="CT3373">
        <v>791.05820000000006</v>
      </c>
      <c r="CU3373">
        <v>621.32960000000003</v>
      </c>
      <c r="CV3373">
        <v>584.21040000000005</v>
      </c>
      <c r="CW3373">
        <v>428.32470000000001</v>
      </c>
      <c r="CX3373">
        <v>451.44819999999999</v>
      </c>
      <c r="CY3373">
        <v>761.00490000000002</v>
      </c>
      <c r="CZ3373">
        <v>775.16819999999996</v>
      </c>
      <c r="DA3373">
        <v>1497.021</v>
      </c>
      <c r="DB3373">
        <v>1497.5630000000001</v>
      </c>
      <c r="DC3373">
        <v>1644.1030000000001</v>
      </c>
      <c r="DD3373">
        <v>1799.576</v>
      </c>
      <c r="DE3373">
        <v>2104.8220000000001</v>
      </c>
      <c r="DF3373">
        <v>2384.3330000000001</v>
      </c>
      <c r="DG3373">
        <v>2696.9520000000002</v>
      </c>
      <c r="DH3373">
        <v>2933.1010000000001</v>
      </c>
      <c r="DI3373">
        <v>3254.7890000000002</v>
      </c>
      <c r="DJ3373">
        <v>3202.386</v>
      </c>
      <c r="DK3373">
        <v>3823.2530000000002</v>
      </c>
      <c r="DL3373">
        <v>2749.723</v>
      </c>
      <c r="DM3373">
        <v>1756.395</v>
      </c>
      <c r="DN3373">
        <v>1533.1790000000001</v>
      </c>
      <c r="DO3373">
        <v>17</v>
      </c>
      <c r="DP3373">
        <v>21</v>
      </c>
    </row>
    <row r="3374" spans="1:120" hidden="1" x14ac:dyDescent="0.25">
      <c r="A3374" t="str">
        <f t="shared" si="52"/>
        <v>sublap_id-SLAP_PGCC_Elect DA 1-4 (1PM-9PM)_HE20 Average</v>
      </c>
      <c r="B3374" t="s">
        <v>62</v>
      </c>
      <c r="C3374" t="s">
        <v>299</v>
      </c>
      <c r="D3374" t="s">
        <v>61</v>
      </c>
      <c r="E3374" t="s">
        <v>300</v>
      </c>
      <c r="F3374" t="s">
        <v>61</v>
      </c>
      <c r="G3374" t="s">
        <v>61</v>
      </c>
      <c r="H3374" t="s">
        <v>61</v>
      </c>
      <c r="I3374" t="s">
        <v>61</v>
      </c>
      <c r="J3374" t="s">
        <v>61</v>
      </c>
      <c r="K3374" t="s">
        <v>203</v>
      </c>
      <c r="M3374">
        <v>20</v>
      </c>
      <c r="N3374">
        <v>20</v>
      </c>
      <c r="O3374" t="s">
        <v>325</v>
      </c>
      <c r="P3374">
        <v>29.666666029999998</v>
      </c>
      <c r="Q3374">
        <v>29.66667</v>
      </c>
      <c r="R3374">
        <v>1</v>
      </c>
      <c r="S3374">
        <v>1</v>
      </c>
      <c r="T3374">
        <v>0</v>
      </c>
      <c r="U3374">
        <v>0</v>
      </c>
      <c r="V3374">
        <v>1</v>
      </c>
      <c r="W3374">
        <v>851.87822000000006</v>
      </c>
      <c r="X3374">
        <v>799.47776999999996</v>
      </c>
      <c r="Y3374">
        <v>737.76086999999995</v>
      </c>
      <c r="Z3374">
        <v>699.37576000000001</v>
      </c>
      <c r="AA3374">
        <v>693.03002000000004</v>
      </c>
      <c r="AB3374">
        <v>753.92453</v>
      </c>
      <c r="AC3374">
        <v>826.74350000000004</v>
      </c>
      <c r="AD3374">
        <v>1064.0314000000001</v>
      </c>
      <c r="AE3374">
        <v>1160.4719</v>
      </c>
      <c r="AF3374">
        <v>1313.4177</v>
      </c>
      <c r="AG3374">
        <v>1494.8729000000001</v>
      </c>
      <c r="AH3374">
        <v>1833.2474</v>
      </c>
      <c r="AI3374">
        <v>1880.3798999999999</v>
      </c>
      <c r="AJ3374">
        <v>1977.9575</v>
      </c>
      <c r="AK3374">
        <v>1976.2375</v>
      </c>
      <c r="AL3374">
        <v>1999.8833999999999</v>
      </c>
      <c r="AM3374">
        <v>2009.9183</v>
      </c>
      <c r="AN3374">
        <v>2044.8924999999999</v>
      </c>
      <c r="AO3374">
        <v>2046.6599000000001</v>
      </c>
      <c r="AP3374">
        <v>1739.5137999999999</v>
      </c>
      <c r="AQ3374">
        <v>1496.1321</v>
      </c>
      <c r="AR3374">
        <v>1106.4677999999999</v>
      </c>
      <c r="AS3374">
        <v>899.83370000000002</v>
      </c>
      <c r="AT3374">
        <v>816.61135999999999</v>
      </c>
      <c r="AU3374">
        <v>57.298730999999997</v>
      </c>
      <c r="AV3374">
        <v>57.022210000000001</v>
      </c>
      <c r="AW3374">
        <v>56.721024999999997</v>
      </c>
      <c r="AX3374">
        <v>56.093271000000001</v>
      </c>
      <c r="AY3374">
        <v>55.976053999999998</v>
      </c>
      <c r="AZ3374">
        <v>55.857219999999998</v>
      </c>
      <c r="BA3374">
        <v>55.802622</v>
      </c>
      <c r="BB3374">
        <v>56.467852000000001</v>
      </c>
      <c r="BC3374">
        <v>58.586446000000002</v>
      </c>
      <c r="BD3374">
        <v>61.261074999999998</v>
      </c>
      <c r="BE3374">
        <v>64.293043999999995</v>
      </c>
      <c r="BF3374">
        <v>66.519756000000001</v>
      </c>
      <c r="BG3374">
        <v>68.070701999999997</v>
      </c>
      <c r="BH3374">
        <v>68.587524000000002</v>
      </c>
      <c r="BI3374">
        <v>68.785441000000006</v>
      </c>
      <c r="BJ3374">
        <v>68.469768000000002</v>
      </c>
      <c r="BK3374">
        <v>67.624460999999997</v>
      </c>
      <c r="BL3374">
        <v>66.692289000000002</v>
      </c>
      <c r="BM3374">
        <v>65.156908999999999</v>
      </c>
      <c r="BN3374">
        <v>62.966116</v>
      </c>
      <c r="BO3374">
        <v>60.754969000000003</v>
      </c>
      <c r="BP3374">
        <v>59.174568999999998</v>
      </c>
      <c r="BQ3374">
        <v>58.242158000000003</v>
      </c>
      <c r="BR3374">
        <v>57.790888000000002</v>
      </c>
      <c r="BS3374">
        <v>-13.45905</v>
      </c>
      <c r="BT3374">
        <v>20.89115</v>
      </c>
      <c r="BU3374">
        <v>30.40249</v>
      </c>
      <c r="BV3374">
        <v>46.373739999999998</v>
      </c>
      <c r="BW3374">
        <v>51.480490000000003</v>
      </c>
      <c r="BX3374">
        <v>24.433949999999999</v>
      </c>
      <c r="BY3374">
        <v>-6.7862850000000003</v>
      </c>
      <c r="BZ3374">
        <v>-16.322859999999999</v>
      </c>
      <c r="CA3374">
        <v>-13.34647</v>
      </c>
      <c r="CB3374">
        <v>-33.116880000000002</v>
      </c>
      <c r="CC3374">
        <v>-57.94294</v>
      </c>
      <c r="CD3374">
        <v>-110.5034</v>
      </c>
      <c r="CE3374">
        <v>-60.512709999999998</v>
      </c>
      <c r="CF3374">
        <v>-104.95529999999999</v>
      </c>
      <c r="CG3374">
        <v>-88.700429999999997</v>
      </c>
      <c r="CH3374">
        <v>-88.922439999999995</v>
      </c>
      <c r="CI3374">
        <v>-94.653289999999998</v>
      </c>
      <c r="CJ3374">
        <v>-139.89619999999999</v>
      </c>
      <c r="CK3374">
        <v>-97.173929999999999</v>
      </c>
      <c r="CL3374">
        <v>41.57255</v>
      </c>
      <c r="CM3374">
        <v>-36.997030000000002</v>
      </c>
      <c r="CN3374">
        <v>-4.1864739999999996</v>
      </c>
      <c r="CO3374">
        <v>-18.239470000000001</v>
      </c>
      <c r="CP3374">
        <v>-8.6630570000000002</v>
      </c>
      <c r="CQ3374">
        <v>35.265799999999999</v>
      </c>
      <c r="CR3374">
        <v>25.848020000000002</v>
      </c>
      <c r="CS3374">
        <v>27.614329999999999</v>
      </c>
      <c r="CT3374">
        <v>33.38411</v>
      </c>
      <c r="CU3374">
        <v>28.536819999999999</v>
      </c>
      <c r="CV3374">
        <v>22.819520000000001</v>
      </c>
      <c r="CW3374">
        <v>32.696680000000001</v>
      </c>
      <c r="CX3374">
        <v>17.366320000000002</v>
      </c>
      <c r="CY3374">
        <v>33.64734</v>
      </c>
      <c r="CZ3374">
        <v>30.5062</v>
      </c>
      <c r="DA3374">
        <v>197.18</v>
      </c>
      <c r="DB3374">
        <v>222.92259999999999</v>
      </c>
      <c r="DC3374">
        <v>76.221080000000001</v>
      </c>
      <c r="DD3374">
        <v>79.349509999999995</v>
      </c>
      <c r="DE3374">
        <v>79.861410000000006</v>
      </c>
      <c r="DF3374">
        <v>108.474</v>
      </c>
      <c r="DG3374">
        <v>145.96539999999999</v>
      </c>
      <c r="DH3374">
        <v>145.37180000000001</v>
      </c>
      <c r="DI3374">
        <v>178.84739999999999</v>
      </c>
      <c r="DJ3374">
        <v>107.6289</v>
      </c>
      <c r="DK3374">
        <v>114.6315</v>
      </c>
      <c r="DL3374">
        <v>102.1044</v>
      </c>
      <c r="DM3374">
        <v>55.745690000000003</v>
      </c>
      <c r="DN3374">
        <v>26.165959999999998</v>
      </c>
      <c r="DO3374">
        <v>17</v>
      </c>
      <c r="DP3374">
        <v>21</v>
      </c>
    </row>
    <row r="3375" spans="1:120" hidden="1" x14ac:dyDescent="0.25">
      <c r="A3375" t="str">
        <f t="shared" si="52"/>
        <v>Industry_Type-5. Offices, Hotels, Finance, Services_Elect DA 1-4 (1PM-9PM)_HE20 Average</v>
      </c>
      <c r="B3375" t="s">
        <v>62</v>
      </c>
      <c r="C3375" t="s">
        <v>205</v>
      </c>
      <c r="D3375" t="s">
        <v>61</v>
      </c>
      <c r="E3375" t="s">
        <v>61</v>
      </c>
      <c r="F3375" t="s">
        <v>61</v>
      </c>
      <c r="G3375" t="s">
        <v>37</v>
      </c>
      <c r="H3375" t="s">
        <v>61</v>
      </c>
      <c r="I3375" t="s">
        <v>61</v>
      </c>
      <c r="J3375" t="s">
        <v>61</v>
      </c>
      <c r="K3375" t="s">
        <v>203</v>
      </c>
      <c r="M3375">
        <v>20</v>
      </c>
      <c r="N3375">
        <v>20</v>
      </c>
      <c r="O3375" t="s">
        <v>325</v>
      </c>
      <c r="P3375">
        <v>20.636363979999999</v>
      </c>
      <c r="Q3375">
        <v>20.63636</v>
      </c>
      <c r="R3375">
        <v>1</v>
      </c>
      <c r="S3375">
        <v>1</v>
      </c>
      <c r="T3375">
        <v>0</v>
      </c>
      <c r="U3375">
        <v>0</v>
      </c>
      <c r="V3375">
        <v>1</v>
      </c>
      <c r="W3375">
        <v>2998.8249000000001</v>
      </c>
      <c r="X3375">
        <v>2906.2501999999999</v>
      </c>
      <c r="Y3375">
        <v>2859.2212</v>
      </c>
      <c r="Z3375">
        <v>2793.6125000000002</v>
      </c>
      <c r="AA3375">
        <v>2793.1190999999999</v>
      </c>
      <c r="AB3375">
        <v>2879.2966999999999</v>
      </c>
      <c r="AC3375">
        <v>2992.0212000000001</v>
      </c>
      <c r="AD3375">
        <v>3349.8777</v>
      </c>
      <c r="AE3375">
        <v>3832.0234999999998</v>
      </c>
      <c r="AF3375">
        <v>4545.2107999999998</v>
      </c>
      <c r="AG3375">
        <v>5021.8134</v>
      </c>
      <c r="AH3375">
        <v>5351.2560999999996</v>
      </c>
      <c r="AI3375">
        <v>5491.8669</v>
      </c>
      <c r="AJ3375">
        <v>5674.8657000000003</v>
      </c>
      <c r="AK3375">
        <v>5781.1284999999998</v>
      </c>
      <c r="AL3375">
        <v>5788.6522999999997</v>
      </c>
      <c r="AM3375">
        <v>5819.8819000000003</v>
      </c>
      <c r="AN3375">
        <v>5703.5324000000001</v>
      </c>
      <c r="AO3375">
        <v>5523.2375000000002</v>
      </c>
      <c r="AP3375">
        <v>4999.1938</v>
      </c>
      <c r="AQ3375">
        <v>4674.5510999999997</v>
      </c>
      <c r="AR3375">
        <v>4195.3630000000003</v>
      </c>
      <c r="AS3375">
        <v>3750.4616999999998</v>
      </c>
      <c r="AT3375">
        <v>3349.2669000000001</v>
      </c>
      <c r="AU3375">
        <v>64.833102999999994</v>
      </c>
      <c r="AV3375">
        <v>63.901066999999998</v>
      </c>
      <c r="AW3375">
        <v>62.799069000000003</v>
      </c>
      <c r="AX3375">
        <v>61.84299</v>
      </c>
      <c r="AY3375">
        <v>61.088455000000003</v>
      </c>
      <c r="AZ3375">
        <v>60.464714999999998</v>
      </c>
      <c r="BA3375">
        <v>60.273069</v>
      </c>
      <c r="BB3375">
        <v>61.859372</v>
      </c>
      <c r="BC3375">
        <v>64.970433999999997</v>
      </c>
      <c r="BD3375">
        <v>68.577292999999997</v>
      </c>
      <c r="BE3375">
        <v>72.481181000000007</v>
      </c>
      <c r="BF3375">
        <v>75.743205000000003</v>
      </c>
      <c r="BG3375">
        <v>78.330871000000002</v>
      </c>
      <c r="BH3375">
        <v>80.352312999999995</v>
      </c>
      <c r="BI3375">
        <v>81.359120000000004</v>
      </c>
      <c r="BJ3375">
        <v>81.742555999999993</v>
      </c>
      <c r="BK3375">
        <v>81.611199999999997</v>
      </c>
      <c r="BL3375">
        <v>80.872470000000007</v>
      </c>
      <c r="BM3375">
        <v>79.301078000000004</v>
      </c>
      <c r="BN3375">
        <v>76.642961</v>
      </c>
      <c r="BO3375">
        <v>73.088791999999998</v>
      </c>
      <c r="BP3375">
        <v>69.927633</v>
      </c>
      <c r="BQ3375">
        <v>67.688428999999999</v>
      </c>
      <c r="BR3375">
        <v>65.984696</v>
      </c>
      <c r="BS3375">
        <v>43.435740000000003</v>
      </c>
      <c r="BT3375">
        <v>38.367179999999998</v>
      </c>
      <c r="BU3375">
        <v>7.4549919999999998</v>
      </c>
      <c r="BV3375">
        <v>26.523720000000001</v>
      </c>
      <c r="BW3375">
        <v>27.929790000000001</v>
      </c>
      <c r="BX3375">
        <v>19.7182</v>
      </c>
      <c r="BY3375">
        <v>20.303280000000001</v>
      </c>
      <c r="BZ3375">
        <v>15.94008</v>
      </c>
      <c r="CA3375">
        <v>-26.416129999999999</v>
      </c>
      <c r="CB3375">
        <v>-64.582369999999997</v>
      </c>
      <c r="CC3375">
        <v>-106.64149999999999</v>
      </c>
      <c r="CD3375">
        <v>-106.173</v>
      </c>
      <c r="CE3375">
        <v>-80.323430000000002</v>
      </c>
      <c r="CF3375">
        <v>-122.932</v>
      </c>
      <c r="CG3375">
        <v>-123.8582</v>
      </c>
      <c r="CH3375">
        <v>-76.474710000000002</v>
      </c>
      <c r="CI3375">
        <v>-63.569780000000002</v>
      </c>
      <c r="CJ3375">
        <v>23.78444</v>
      </c>
      <c r="CK3375">
        <v>107.761</v>
      </c>
      <c r="CL3375">
        <v>112.425</v>
      </c>
      <c r="CM3375">
        <v>26.43356</v>
      </c>
      <c r="CN3375">
        <v>5.219913</v>
      </c>
      <c r="CO3375">
        <v>-19.95467</v>
      </c>
      <c r="CP3375">
        <v>-18.427099999999999</v>
      </c>
      <c r="CQ3375">
        <v>462.76589999999999</v>
      </c>
      <c r="CR3375">
        <v>162.49879999999999</v>
      </c>
      <c r="CS3375">
        <v>130.98400000000001</v>
      </c>
      <c r="CT3375">
        <v>84.874039999999994</v>
      </c>
      <c r="CU3375">
        <v>81.746600000000001</v>
      </c>
      <c r="CV3375">
        <v>82.533749999999998</v>
      </c>
      <c r="CW3375">
        <v>48.754390000000001</v>
      </c>
      <c r="CX3375">
        <v>42.947949999999999</v>
      </c>
      <c r="CY3375">
        <v>103.7861</v>
      </c>
      <c r="CZ3375">
        <v>244.78579999999999</v>
      </c>
      <c r="DA3375">
        <v>474.59829999999999</v>
      </c>
      <c r="DB3375">
        <v>655.36289999999997</v>
      </c>
      <c r="DC3375">
        <v>840.21220000000005</v>
      </c>
      <c r="DD3375">
        <v>992.60500000000002</v>
      </c>
      <c r="DE3375">
        <v>1338.1769999999999</v>
      </c>
      <c r="DF3375">
        <v>1579.7639999999999</v>
      </c>
      <c r="DG3375">
        <v>1771.58</v>
      </c>
      <c r="DH3375">
        <v>1402.2750000000001</v>
      </c>
      <c r="DI3375">
        <v>1380.3579999999999</v>
      </c>
      <c r="DJ3375">
        <v>1327.6410000000001</v>
      </c>
      <c r="DK3375">
        <v>1125.4159999999999</v>
      </c>
      <c r="DL3375">
        <v>933.83389999999997</v>
      </c>
      <c r="DM3375">
        <v>652.76369999999997</v>
      </c>
      <c r="DN3375">
        <v>543.39890000000003</v>
      </c>
      <c r="DO3375">
        <v>17</v>
      </c>
      <c r="DP3375">
        <v>21</v>
      </c>
    </row>
    <row r="3376" spans="1:120" hidden="1" x14ac:dyDescent="0.25">
      <c r="A3376" t="str">
        <f t="shared" si="52"/>
        <v>Aggregator-City of West Sacramento_Elect DA 1-4 (1PM-9PM)_HE20 Average</v>
      </c>
      <c r="B3376" t="s">
        <v>62</v>
      </c>
      <c r="C3376" t="s">
        <v>272</v>
      </c>
      <c r="D3376" t="s">
        <v>61</v>
      </c>
      <c r="E3376" t="s">
        <v>61</v>
      </c>
      <c r="F3376" t="s">
        <v>273</v>
      </c>
      <c r="G3376" t="s">
        <v>61</v>
      </c>
      <c r="H3376" t="s">
        <v>61</v>
      </c>
      <c r="I3376" t="s">
        <v>61</v>
      </c>
      <c r="J3376" t="s">
        <v>61</v>
      </c>
      <c r="K3376" t="s">
        <v>203</v>
      </c>
      <c r="M3376">
        <v>20</v>
      </c>
      <c r="N3376">
        <v>20</v>
      </c>
      <c r="O3376" t="s">
        <v>325</v>
      </c>
      <c r="P3376">
        <v>11</v>
      </c>
      <c r="Q3376">
        <v>11</v>
      </c>
      <c r="R3376">
        <v>1</v>
      </c>
      <c r="S3376">
        <v>1</v>
      </c>
      <c r="T3376">
        <v>1</v>
      </c>
      <c r="U3376">
        <v>1</v>
      </c>
      <c r="V3376">
        <v>1</v>
      </c>
      <c r="W3376">
        <v>886.14666999999997</v>
      </c>
      <c r="X3376">
        <v>847.28666999999996</v>
      </c>
      <c r="Y3376">
        <v>803.34720000000004</v>
      </c>
      <c r="Z3376">
        <v>781.41332999999997</v>
      </c>
      <c r="AA3376">
        <v>685.07667000000004</v>
      </c>
      <c r="AB3376">
        <v>710.08333000000005</v>
      </c>
      <c r="AC3376">
        <v>744.74</v>
      </c>
      <c r="AD3376">
        <v>731.34333000000004</v>
      </c>
      <c r="AE3376">
        <v>687.23667</v>
      </c>
      <c r="AF3376">
        <v>661.78332999999998</v>
      </c>
      <c r="AG3376">
        <v>697.20333000000005</v>
      </c>
      <c r="AH3376">
        <v>676.91773000000001</v>
      </c>
      <c r="AI3376">
        <v>715.31893000000002</v>
      </c>
      <c r="AJ3376">
        <v>711.31</v>
      </c>
      <c r="AK3376">
        <v>735.61</v>
      </c>
      <c r="AL3376">
        <v>719.53666999999996</v>
      </c>
      <c r="AM3376">
        <v>656.69</v>
      </c>
      <c r="AN3376">
        <v>634.57333000000006</v>
      </c>
      <c r="AO3376">
        <v>563.59</v>
      </c>
      <c r="AP3376">
        <v>645.69667000000004</v>
      </c>
      <c r="AQ3376">
        <v>721.34667000000002</v>
      </c>
      <c r="AR3376">
        <v>748.79332999999997</v>
      </c>
      <c r="AS3376">
        <v>834.97</v>
      </c>
      <c r="AT3376">
        <v>846.21667000000002</v>
      </c>
      <c r="AU3376">
        <v>60.35</v>
      </c>
      <c r="AV3376">
        <v>57.433332999999998</v>
      </c>
      <c r="AW3376">
        <v>55.983333000000002</v>
      </c>
      <c r="AX3376">
        <v>55.266666999999998</v>
      </c>
      <c r="AY3376">
        <v>55.266666999999998</v>
      </c>
      <c r="AZ3376">
        <v>54.633333</v>
      </c>
      <c r="BA3376">
        <v>53.091667000000001</v>
      </c>
      <c r="BB3376">
        <v>52.816667000000002</v>
      </c>
      <c r="BC3376">
        <v>52.816667000000002</v>
      </c>
      <c r="BD3376">
        <v>57.591667000000001</v>
      </c>
      <c r="BE3376">
        <v>62.524999999999999</v>
      </c>
      <c r="BF3376">
        <v>66.441666999999995</v>
      </c>
      <c r="BG3376">
        <v>70.366667000000007</v>
      </c>
      <c r="BH3376">
        <v>73.791667000000004</v>
      </c>
      <c r="BI3376">
        <v>76.491667000000007</v>
      </c>
      <c r="BJ3376">
        <v>77.958332999999996</v>
      </c>
      <c r="BK3376">
        <v>78.983333000000002</v>
      </c>
      <c r="BL3376">
        <v>77.991667000000007</v>
      </c>
      <c r="BM3376">
        <v>75.283332999999999</v>
      </c>
      <c r="BN3376">
        <v>72.058333000000005</v>
      </c>
      <c r="BO3376">
        <v>68.741667000000007</v>
      </c>
      <c r="BP3376">
        <v>65.908332999999999</v>
      </c>
      <c r="BQ3376">
        <v>64.333332999999996</v>
      </c>
      <c r="BR3376">
        <v>62.8</v>
      </c>
      <c r="BS3376">
        <v>-43.410910000000001</v>
      </c>
      <c r="BT3376">
        <v>-8.8080859999999994</v>
      </c>
      <c r="BU3376">
        <v>-11.22645</v>
      </c>
      <c r="BV3376">
        <v>-32.533470000000001</v>
      </c>
      <c r="BW3376">
        <v>-13.10453</v>
      </c>
      <c r="BX3376">
        <v>-22.667210000000001</v>
      </c>
      <c r="BY3376">
        <v>-3.7668189999999999</v>
      </c>
      <c r="BZ3376">
        <v>3.1318890000000001</v>
      </c>
      <c r="CA3376">
        <v>13.48884</v>
      </c>
      <c r="CB3376">
        <v>27.022079999999999</v>
      </c>
      <c r="CC3376">
        <v>15.7918</v>
      </c>
      <c r="CD3376">
        <v>16.860389999999999</v>
      </c>
      <c r="CE3376">
        <v>0.17562839999999999</v>
      </c>
      <c r="CF3376">
        <v>-8.373424</v>
      </c>
      <c r="CG3376">
        <v>-28.491720000000001</v>
      </c>
      <c r="CH3376">
        <v>-26.294789999999999</v>
      </c>
      <c r="CI3376">
        <v>39.373489999999997</v>
      </c>
      <c r="CJ3376">
        <v>60.669460000000001</v>
      </c>
      <c r="CK3376">
        <v>122.5067</v>
      </c>
      <c r="CL3376">
        <v>79.346230000000006</v>
      </c>
      <c r="CM3376">
        <v>1.758176</v>
      </c>
      <c r="CN3376">
        <v>-1.5423340000000001</v>
      </c>
      <c r="CO3376">
        <v>-19.898160000000001</v>
      </c>
      <c r="CP3376">
        <v>-26.147030000000001</v>
      </c>
      <c r="CQ3376">
        <v>40.283340000000003</v>
      </c>
      <c r="CR3376">
        <v>85.948149999999998</v>
      </c>
      <c r="CS3376">
        <v>74.899720000000002</v>
      </c>
      <c r="CT3376">
        <v>60.935960000000001</v>
      </c>
      <c r="CU3376">
        <v>37.562280000000001</v>
      </c>
      <c r="CV3376">
        <v>17.69416</v>
      </c>
      <c r="CW3376">
        <v>23.54204</v>
      </c>
      <c r="CX3376">
        <v>37.133029999999998</v>
      </c>
      <c r="CY3376">
        <v>49.529739999999997</v>
      </c>
      <c r="CZ3376">
        <v>61.921950000000002</v>
      </c>
      <c r="DA3376">
        <v>56.443210000000001</v>
      </c>
      <c r="DB3376">
        <v>78.060239999999993</v>
      </c>
      <c r="DC3376">
        <v>56.712200000000003</v>
      </c>
      <c r="DD3376">
        <v>54.003869999999999</v>
      </c>
      <c r="DE3376">
        <v>57.273820000000001</v>
      </c>
      <c r="DF3376">
        <v>51.172910000000002</v>
      </c>
      <c r="DG3376">
        <v>32.290550000000003</v>
      </c>
      <c r="DH3376">
        <v>33.828789999999998</v>
      </c>
      <c r="DI3376">
        <v>255.5446</v>
      </c>
      <c r="DJ3376">
        <v>97.695220000000006</v>
      </c>
      <c r="DK3376">
        <v>97.977109999999996</v>
      </c>
      <c r="DL3376">
        <v>43.815800000000003</v>
      </c>
      <c r="DM3376">
        <v>34.73057</v>
      </c>
      <c r="DN3376">
        <v>35.056849999999997</v>
      </c>
      <c r="DO3376">
        <v>17</v>
      </c>
      <c r="DP3376">
        <v>21</v>
      </c>
    </row>
    <row r="3377" spans="1:120" hidden="1" x14ac:dyDescent="0.25">
      <c r="A3377" t="str">
        <f t="shared" si="52"/>
        <v>All_Elect DA 1-4 (1PM-9PM)_HE20 Average</v>
      </c>
      <c r="B3377" t="s">
        <v>62</v>
      </c>
      <c r="C3377" t="s">
        <v>61</v>
      </c>
      <c r="D3377" t="s">
        <v>61</v>
      </c>
      <c r="E3377" t="s">
        <v>61</v>
      </c>
      <c r="F3377" t="s">
        <v>61</v>
      </c>
      <c r="G3377" t="s">
        <v>61</v>
      </c>
      <c r="H3377" t="s">
        <v>61</v>
      </c>
      <c r="I3377" t="s">
        <v>61</v>
      </c>
      <c r="J3377" t="s">
        <v>61</v>
      </c>
      <c r="K3377" t="s">
        <v>203</v>
      </c>
      <c r="M3377">
        <v>20</v>
      </c>
      <c r="N3377">
        <v>20</v>
      </c>
      <c r="O3377" t="s">
        <v>325</v>
      </c>
      <c r="P3377">
        <v>242</v>
      </c>
      <c r="Q3377">
        <v>236.5789</v>
      </c>
      <c r="R3377">
        <v>1</v>
      </c>
      <c r="S3377">
        <v>0</v>
      </c>
      <c r="T3377">
        <v>0</v>
      </c>
      <c r="U3377">
        <v>0</v>
      </c>
      <c r="V3377">
        <v>0</v>
      </c>
      <c r="W3377">
        <v>12435.344999999999</v>
      </c>
      <c r="X3377">
        <v>12215.566999999999</v>
      </c>
      <c r="Y3377">
        <v>11966.189</v>
      </c>
      <c r="Z3377">
        <v>11923.248</v>
      </c>
      <c r="AA3377">
        <v>12089.144</v>
      </c>
      <c r="AB3377">
        <v>12710.021000000001</v>
      </c>
      <c r="AC3377">
        <v>13895.334000000001</v>
      </c>
      <c r="AD3377">
        <v>15388.968999999999</v>
      </c>
      <c r="AE3377">
        <v>17001.677</v>
      </c>
      <c r="AF3377">
        <v>18237.942999999999</v>
      </c>
      <c r="AG3377">
        <v>19122.201000000001</v>
      </c>
      <c r="AH3377">
        <v>20686.171999999999</v>
      </c>
      <c r="AI3377">
        <v>21350.767</v>
      </c>
      <c r="AJ3377">
        <v>21860.125</v>
      </c>
      <c r="AK3377">
        <v>22317.987000000001</v>
      </c>
      <c r="AL3377">
        <v>22476.148000000001</v>
      </c>
      <c r="AM3377">
        <v>22650.132000000001</v>
      </c>
      <c r="AN3377">
        <v>21866.128000000001</v>
      </c>
      <c r="AO3377">
        <v>19079.602999999999</v>
      </c>
      <c r="AP3377">
        <v>15967.731</v>
      </c>
      <c r="AQ3377">
        <v>17261.77</v>
      </c>
      <c r="AR3377">
        <v>15808.742</v>
      </c>
      <c r="AS3377">
        <v>14097.834999999999</v>
      </c>
      <c r="AT3377">
        <v>12910.001</v>
      </c>
      <c r="AU3377">
        <v>67.405387000000005</v>
      </c>
      <c r="AV3377">
        <v>65.503491999999994</v>
      </c>
      <c r="AW3377">
        <v>64.134761999999995</v>
      </c>
      <c r="AX3377">
        <v>63.138804</v>
      </c>
      <c r="AY3377">
        <v>62.491005999999999</v>
      </c>
      <c r="AZ3377">
        <v>61.754514999999998</v>
      </c>
      <c r="BA3377">
        <v>60.900117999999999</v>
      </c>
      <c r="BB3377">
        <v>61.814214999999997</v>
      </c>
      <c r="BC3377">
        <v>63.983333999999999</v>
      </c>
      <c r="BD3377">
        <v>68.298821000000004</v>
      </c>
      <c r="BE3377">
        <v>72.848929999999996</v>
      </c>
      <c r="BF3377">
        <v>76.978851000000006</v>
      </c>
      <c r="BG3377">
        <v>80.669698999999994</v>
      </c>
      <c r="BH3377">
        <v>83.535936000000007</v>
      </c>
      <c r="BI3377">
        <v>85.621868000000006</v>
      </c>
      <c r="BJ3377">
        <v>86.737961999999996</v>
      </c>
      <c r="BK3377">
        <v>87.077108999999993</v>
      </c>
      <c r="BL3377">
        <v>86.173918999999998</v>
      </c>
      <c r="BM3377">
        <v>83.861346999999995</v>
      </c>
      <c r="BN3377">
        <v>80.701669999999993</v>
      </c>
      <c r="BO3377">
        <v>76.926867999999999</v>
      </c>
      <c r="BP3377">
        <v>73.444339999999997</v>
      </c>
      <c r="BQ3377">
        <v>71.167738</v>
      </c>
      <c r="BR3377">
        <v>69.410415999999998</v>
      </c>
      <c r="BS3377">
        <v>-230.1011</v>
      </c>
      <c r="BT3377">
        <v>59.689790000000002</v>
      </c>
      <c r="BU3377">
        <v>31.591419999999999</v>
      </c>
      <c r="BV3377">
        <v>-31.919599999999999</v>
      </c>
      <c r="BW3377">
        <v>14.290609999999999</v>
      </c>
      <c r="BX3377">
        <v>129.37389999999999</v>
      </c>
      <c r="BY3377">
        <v>24.86027</v>
      </c>
      <c r="BZ3377">
        <v>19.638179999999998</v>
      </c>
      <c r="CA3377">
        <v>-79.742530000000002</v>
      </c>
      <c r="CB3377">
        <v>-138.8005</v>
      </c>
      <c r="CC3377">
        <v>-12.387700000000001</v>
      </c>
      <c r="CD3377">
        <v>-151.0746</v>
      </c>
      <c r="CE3377">
        <v>-65.363889999999998</v>
      </c>
      <c r="CF3377">
        <v>-77.858829999999998</v>
      </c>
      <c r="CG3377">
        <v>-186.83680000000001</v>
      </c>
      <c r="CH3377">
        <v>-212.51179999999999</v>
      </c>
      <c r="CI3377">
        <v>-232.10550000000001</v>
      </c>
      <c r="CJ3377">
        <v>744.8261</v>
      </c>
      <c r="CK3377">
        <v>3637.5509999999999</v>
      </c>
      <c r="CL3377">
        <v>5872.8609999999999</v>
      </c>
      <c r="CM3377">
        <v>2412.2890000000002</v>
      </c>
      <c r="CN3377">
        <v>562.98019999999997</v>
      </c>
      <c r="CO3377">
        <v>-4.8071549999999998</v>
      </c>
      <c r="CP3377">
        <v>152.6542</v>
      </c>
      <c r="CQ3377">
        <v>1987.62</v>
      </c>
      <c r="CR3377">
        <v>908.35599999999999</v>
      </c>
      <c r="CS3377">
        <v>877.00779999999997</v>
      </c>
      <c r="CT3377">
        <v>814.45159999999998</v>
      </c>
      <c r="CU3377">
        <v>647.32500000000005</v>
      </c>
      <c r="CV3377">
        <v>556.13879999999995</v>
      </c>
      <c r="CW3377">
        <v>398.2534</v>
      </c>
      <c r="CX3377">
        <v>370.37920000000003</v>
      </c>
      <c r="CY3377">
        <v>649.2002</v>
      </c>
      <c r="CZ3377">
        <v>741.90139999999997</v>
      </c>
      <c r="DA3377">
        <v>1269.2380000000001</v>
      </c>
      <c r="DB3377">
        <v>1331.021</v>
      </c>
      <c r="DC3377">
        <v>1391.9690000000001</v>
      </c>
      <c r="DD3377">
        <v>1528.537</v>
      </c>
      <c r="DE3377">
        <v>1725.415</v>
      </c>
      <c r="DF3377">
        <v>1876.566</v>
      </c>
      <c r="DG3377">
        <v>1963.8530000000001</v>
      </c>
      <c r="DH3377">
        <v>2121.3620000000001</v>
      </c>
      <c r="DI3377">
        <v>2302.2249999999999</v>
      </c>
      <c r="DJ3377">
        <v>2211.904</v>
      </c>
      <c r="DK3377">
        <v>2478.7829999999999</v>
      </c>
      <c r="DL3377">
        <v>1936.693</v>
      </c>
      <c r="DM3377">
        <v>1529.2239999999999</v>
      </c>
      <c r="DN3377">
        <v>1474.9829999999999</v>
      </c>
      <c r="DO3377">
        <v>17</v>
      </c>
      <c r="DP3377">
        <v>21</v>
      </c>
    </row>
    <row r="3378" spans="1:120" hidden="1" x14ac:dyDescent="0.25">
      <c r="A3378" t="str">
        <f t="shared" si="52"/>
        <v>Aggregator-Polaris Energy Services_Elect DA 1-4 (1PM-9PM) with Weekends_HE20 Average</v>
      </c>
      <c r="B3378" t="s">
        <v>62</v>
      </c>
      <c r="C3378" t="s">
        <v>223</v>
      </c>
      <c r="D3378" t="s">
        <v>61</v>
      </c>
      <c r="E3378" t="s">
        <v>61</v>
      </c>
      <c r="F3378" t="s">
        <v>168</v>
      </c>
      <c r="G3378" t="s">
        <v>61</v>
      </c>
      <c r="H3378" t="s">
        <v>61</v>
      </c>
      <c r="I3378" t="s">
        <v>61</v>
      </c>
      <c r="J3378" t="s">
        <v>61</v>
      </c>
      <c r="K3378" t="s">
        <v>264</v>
      </c>
      <c r="M3378">
        <v>20</v>
      </c>
      <c r="N3378">
        <v>20</v>
      </c>
      <c r="O3378" t="s">
        <v>325</v>
      </c>
      <c r="P3378">
        <v>117</v>
      </c>
      <c r="Q3378">
        <v>117</v>
      </c>
      <c r="R3378">
        <v>1</v>
      </c>
      <c r="S3378">
        <v>0</v>
      </c>
      <c r="T3378">
        <v>0</v>
      </c>
      <c r="U3378">
        <v>1</v>
      </c>
      <c r="V3378">
        <v>1</v>
      </c>
      <c r="W3378">
        <v>7125.1615000000002</v>
      </c>
      <c r="X3378">
        <v>6185.4032999999999</v>
      </c>
      <c r="Y3378">
        <v>6228.6019999999999</v>
      </c>
      <c r="Z3378">
        <v>6328.1854000000003</v>
      </c>
      <c r="AA3378">
        <v>6297.1594999999998</v>
      </c>
      <c r="AB3378">
        <v>6109.4256999999998</v>
      </c>
      <c r="AC3378">
        <v>6170.1067999999996</v>
      </c>
      <c r="AD3378">
        <v>6663.8423000000003</v>
      </c>
      <c r="AE3378">
        <v>6881.9583000000002</v>
      </c>
      <c r="AF3378">
        <v>6860.7376000000004</v>
      </c>
      <c r="AG3378">
        <v>6908.4202999999998</v>
      </c>
      <c r="AH3378">
        <v>6969.9386000000004</v>
      </c>
      <c r="AI3378">
        <v>7061.5096999999996</v>
      </c>
      <c r="AJ3378">
        <v>6853.7927</v>
      </c>
      <c r="AK3378">
        <v>6788.1756999999998</v>
      </c>
      <c r="AL3378">
        <v>6855.652</v>
      </c>
      <c r="AM3378">
        <v>6663.9759999999997</v>
      </c>
      <c r="AN3378">
        <v>5430.0829000000003</v>
      </c>
      <c r="AO3378">
        <v>209.53667999999999</v>
      </c>
      <c r="AP3378">
        <v>231.14946</v>
      </c>
      <c r="AQ3378">
        <v>3916.7328000000002</v>
      </c>
      <c r="AR3378">
        <v>5092.5621000000001</v>
      </c>
      <c r="AS3378">
        <v>5406.3877000000002</v>
      </c>
      <c r="AT3378">
        <v>5439.6390000000001</v>
      </c>
      <c r="AU3378">
        <v>85.256522000000004</v>
      </c>
      <c r="AV3378">
        <v>83.286957000000001</v>
      </c>
      <c r="AW3378">
        <v>81.817391000000001</v>
      </c>
      <c r="AX3378">
        <v>79.408696000000006</v>
      </c>
      <c r="AY3378">
        <v>77.969565000000003</v>
      </c>
      <c r="AZ3378">
        <v>75.530434999999997</v>
      </c>
      <c r="BA3378">
        <v>75.530434999999997</v>
      </c>
      <c r="BB3378">
        <v>75</v>
      </c>
      <c r="BC3378">
        <v>76.469565000000003</v>
      </c>
      <c r="BD3378">
        <v>80.378260999999995</v>
      </c>
      <c r="BE3378">
        <v>85.286957000000001</v>
      </c>
      <c r="BF3378">
        <v>89.786957000000001</v>
      </c>
      <c r="BG3378">
        <v>93.756522000000004</v>
      </c>
      <c r="BH3378">
        <v>97.665216999999998</v>
      </c>
      <c r="BI3378">
        <v>101.60435</v>
      </c>
      <c r="BJ3378">
        <v>104.04348</v>
      </c>
      <c r="BK3378">
        <v>105.42174</v>
      </c>
      <c r="BL3378">
        <v>104.54348</v>
      </c>
      <c r="BM3378">
        <v>103.60435</v>
      </c>
      <c r="BN3378">
        <v>100.57391</v>
      </c>
      <c r="BO3378">
        <v>96.482608999999997</v>
      </c>
      <c r="BP3378">
        <v>93.952173999999999</v>
      </c>
      <c r="BQ3378">
        <v>90.104348000000002</v>
      </c>
      <c r="BR3378">
        <v>85.756522000000004</v>
      </c>
      <c r="BS3378">
        <v>-878.99599999999998</v>
      </c>
      <c r="BT3378">
        <v>280.49610000000001</v>
      </c>
      <c r="BU3378">
        <v>224.64330000000001</v>
      </c>
      <c r="BV3378">
        <v>151.61580000000001</v>
      </c>
      <c r="BW3378">
        <v>57.078690000000002</v>
      </c>
      <c r="BX3378">
        <v>196.17840000000001</v>
      </c>
      <c r="BY3378">
        <v>165.6721</v>
      </c>
      <c r="BZ3378">
        <v>-68.312190000000001</v>
      </c>
      <c r="CA3378">
        <v>-186.46940000000001</v>
      </c>
      <c r="CB3378">
        <v>-179.10079999999999</v>
      </c>
      <c r="CC3378">
        <v>-195.67179999999999</v>
      </c>
      <c r="CD3378">
        <v>-297.4452</v>
      </c>
      <c r="CE3378">
        <v>-570.95830000000001</v>
      </c>
      <c r="CF3378">
        <v>-339.4092</v>
      </c>
      <c r="CG3378">
        <v>-266.82839999999999</v>
      </c>
      <c r="CH3378">
        <v>-293.82569999999998</v>
      </c>
      <c r="CI3378">
        <v>62.479129999999998</v>
      </c>
      <c r="CJ3378">
        <v>1492.704</v>
      </c>
      <c r="CK3378">
        <v>6781.4639999999999</v>
      </c>
      <c r="CL3378">
        <v>6773.9089999999997</v>
      </c>
      <c r="CM3378">
        <v>3019.6260000000002</v>
      </c>
      <c r="CN3378">
        <v>1787.0070000000001</v>
      </c>
      <c r="CO3378">
        <v>1431.117</v>
      </c>
      <c r="CP3378" s="20">
        <v>1281.317</v>
      </c>
      <c r="CQ3378" s="20">
        <v>19964.78</v>
      </c>
      <c r="CR3378" s="20">
        <v>6748.366</v>
      </c>
      <c r="CS3378" s="20">
        <v>6900.0439999999999</v>
      </c>
      <c r="CT3378" s="20">
        <v>6199.3890000000001</v>
      </c>
      <c r="CU3378" s="20">
        <v>5130.5410000000002</v>
      </c>
      <c r="CV3378" s="20">
        <v>4079.5720000000001</v>
      </c>
      <c r="CW3378" s="20">
        <v>2514.6880000000001</v>
      </c>
      <c r="CX3378" s="20">
        <v>2329.4520000000002</v>
      </c>
      <c r="CY3378" s="20">
        <v>4571.8919999999998</v>
      </c>
      <c r="CZ3378" s="20">
        <v>5858.5379999999996</v>
      </c>
      <c r="DA3378" s="20">
        <v>7487.7250000000004</v>
      </c>
      <c r="DB3378" s="20">
        <v>8849.6659999999993</v>
      </c>
      <c r="DC3378" s="20">
        <v>10722.18</v>
      </c>
      <c r="DD3378" s="20">
        <v>11584.6</v>
      </c>
      <c r="DE3378" s="20">
        <v>12948.37</v>
      </c>
      <c r="DF3378" s="20">
        <v>13492.77</v>
      </c>
      <c r="DG3378" s="20">
        <v>13765.28</v>
      </c>
      <c r="DH3378" s="20">
        <v>15031.26</v>
      </c>
      <c r="DI3378" s="20">
        <v>14617.8</v>
      </c>
      <c r="DJ3378" s="20">
        <v>14846.74</v>
      </c>
      <c r="DK3378" s="20">
        <v>14920.36</v>
      </c>
      <c r="DL3378" s="20">
        <v>15754.89</v>
      </c>
      <c r="DM3378" s="20">
        <v>16257.64</v>
      </c>
      <c r="DN3378" s="20">
        <v>16242.77</v>
      </c>
      <c r="DO3378">
        <v>19</v>
      </c>
      <c r="DP3378">
        <v>20</v>
      </c>
    </row>
    <row r="3379" spans="1:120" hidden="1" x14ac:dyDescent="0.25">
      <c r="A3379" t="str">
        <f t="shared" si="52"/>
        <v>Industry_Type-1. Agriculture, Mining &amp; Construction_Elect DA 1-4 (1PM-9PM) with Weekends_HE20 Average</v>
      </c>
      <c r="B3379" t="s">
        <v>62</v>
      </c>
      <c r="C3379" t="s">
        <v>211</v>
      </c>
      <c r="D3379" t="s">
        <v>61</v>
      </c>
      <c r="E3379" t="s">
        <v>61</v>
      </c>
      <c r="F3379" t="s">
        <v>61</v>
      </c>
      <c r="G3379" t="s">
        <v>30</v>
      </c>
      <c r="H3379" t="s">
        <v>61</v>
      </c>
      <c r="I3379" t="s">
        <v>61</v>
      </c>
      <c r="J3379" t="s">
        <v>61</v>
      </c>
      <c r="K3379" t="s">
        <v>264</v>
      </c>
      <c r="M3379">
        <v>20</v>
      </c>
      <c r="N3379">
        <v>20</v>
      </c>
      <c r="O3379" t="s">
        <v>325</v>
      </c>
      <c r="P3379">
        <v>85</v>
      </c>
      <c r="Q3379">
        <v>85</v>
      </c>
      <c r="R3379">
        <v>1</v>
      </c>
      <c r="S3379">
        <v>0</v>
      </c>
      <c r="T3379">
        <v>0</v>
      </c>
      <c r="U3379">
        <v>1</v>
      </c>
      <c r="V3379">
        <v>1</v>
      </c>
      <c r="W3379">
        <v>5131.3600999999999</v>
      </c>
      <c r="X3379">
        <v>4185.5559000000003</v>
      </c>
      <c r="Y3379">
        <v>4229.9823999999999</v>
      </c>
      <c r="Z3379">
        <v>4330.7088000000003</v>
      </c>
      <c r="AA3379">
        <v>4300.7749000000003</v>
      </c>
      <c r="AB3379">
        <v>4112.7695000000003</v>
      </c>
      <c r="AC3379">
        <v>4167.5018</v>
      </c>
      <c r="AD3379">
        <v>4657.1093000000001</v>
      </c>
      <c r="AE3379">
        <v>4874.4007000000001</v>
      </c>
      <c r="AF3379">
        <v>4858.1445999999996</v>
      </c>
      <c r="AG3379">
        <v>4906.7133000000003</v>
      </c>
      <c r="AH3379">
        <v>4969.1116000000002</v>
      </c>
      <c r="AI3379">
        <v>5059.0337</v>
      </c>
      <c r="AJ3379">
        <v>4850.2897000000003</v>
      </c>
      <c r="AK3379">
        <v>4782.9507000000003</v>
      </c>
      <c r="AL3379">
        <v>4848.6319999999996</v>
      </c>
      <c r="AM3379">
        <v>4654.9750000000004</v>
      </c>
      <c r="AN3379">
        <v>3577.3789000000002</v>
      </c>
      <c r="AO3379">
        <v>208.51468</v>
      </c>
      <c r="AP3379">
        <v>230.12345999999999</v>
      </c>
      <c r="AQ3379">
        <v>2492.1327999999999</v>
      </c>
      <c r="AR3379">
        <v>3227.4701</v>
      </c>
      <c r="AS3379">
        <v>3425.3543</v>
      </c>
      <c r="AT3379">
        <v>3459.2114000000001</v>
      </c>
      <c r="AU3379">
        <v>85.5</v>
      </c>
      <c r="AV3379">
        <v>83.5</v>
      </c>
      <c r="AW3379">
        <v>82</v>
      </c>
      <c r="AX3379">
        <v>79.5</v>
      </c>
      <c r="AY3379">
        <v>78</v>
      </c>
      <c r="AZ3379">
        <v>75.5</v>
      </c>
      <c r="BA3379">
        <v>75.5</v>
      </c>
      <c r="BB3379">
        <v>75</v>
      </c>
      <c r="BC3379">
        <v>76.5</v>
      </c>
      <c r="BD3379">
        <v>80.5</v>
      </c>
      <c r="BE3379">
        <v>85.5</v>
      </c>
      <c r="BF3379">
        <v>90</v>
      </c>
      <c r="BG3379">
        <v>94</v>
      </c>
      <c r="BH3379">
        <v>98</v>
      </c>
      <c r="BI3379">
        <v>102</v>
      </c>
      <c r="BJ3379">
        <v>104.5</v>
      </c>
      <c r="BK3379">
        <v>106</v>
      </c>
      <c r="BL3379">
        <v>105</v>
      </c>
      <c r="BM3379">
        <v>104</v>
      </c>
      <c r="BN3379">
        <v>101</v>
      </c>
      <c r="BO3379">
        <v>97</v>
      </c>
      <c r="BP3379">
        <v>94.5</v>
      </c>
      <c r="BQ3379">
        <v>90.5</v>
      </c>
      <c r="BR3379">
        <v>86</v>
      </c>
      <c r="BS3379">
        <v>-935.5222</v>
      </c>
      <c r="BT3379">
        <v>365.0215</v>
      </c>
      <c r="BU3379">
        <v>312.94560000000001</v>
      </c>
      <c r="BV3379">
        <v>249.23939999999999</v>
      </c>
      <c r="BW3379">
        <v>169.9349</v>
      </c>
      <c r="BX3379">
        <v>275.69</v>
      </c>
      <c r="BY3379">
        <v>244.8365</v>
      </c>
      <c r="BZ3379">
        <v>-136.78100000000001</v>
      </c>
      <c r="CA3379">
        <v>-277.36250000000001</v>
      </c>
      <c r="CB3379">
        <v>-258.39690000000002</v>
      </c>
      <c r="CC3379">
        <v>-239.72540000000001</v>
      </c>
      <c r="CD3379">
        <v>-208.86660000000001</v>
      </c>
      <c r="CE3379">
        <v>-230.364</v>
      </c>
      <c r="CF3379">
        <v>10.669739999999999</v>
      </c>
      <c r="CG3379">
        <v>84.931160000000006</v>
      </c>
      <c r="CH3379">
        <v>2.88991</v>
      </c>
      <c r="CI3379">
        <v>158.61490000000001</v>
      </c>
      <c r="CJ3379">
        <v>1267.8630000000001</v>
      </c>
      <c r="CK3379">
        <v>4717.8760000000002</v>
      </c>
      <c r="CL3379">
        <v>4720.1180000000004</v>
      </c>
      <c r="CM3379">
        <v>2395.335</v>
      </c>
      <c r="CN3379">
        <v>1607.364</v>
      </c>
      <c r="CO3379">
        <v>1374.748</v>
      </c>
      <c r="CP3379">
        <v>1274.1869999999999</v>
      </c>
      <c r="CQ3379">
        <v>15518.89</v>
      </c>
      <c r="CR3379">
        <v>6068.7449999999999</v>
      </c>
      <c r="CS3379">
        <v>6076.4049999999997</v>
      </c>
      <c r="CT3379">
        <v>5234.3850000000002</v>
      </c>
      <c r="CU3379">
        <v>3982.9659999999999</v>
      </c>
      <c r="CV3379">
        <v>3329.1849999999999</v>
      </c>
      <c r="CW3379">
        <v>1659.7529999999999</v>
      </c>
      <c r="CX3379">
        <v>1515.5129999999999</v>
      </c>
      <c r="CY3379">
        <v>3277.62</v>
      </c>
      <c r="CZ3379">
        <v>4452.4889999999996</v>
      </c>
      <c r="DA3379">
        <v>6001.6049999999996</v>
      </c>
      <c r="DB3379">
        <v>7004.6679999999997</v>
      </c>
      <c r="DC3379">
        <v>7951.277</v>
      </c>
      <c r="DD3379">
        <v>8719.6119999999992</v>
      </c>
      <c r="DE3379">
        <v>10185.36</v>
      </c>
      <c r="DF3379">
        <v>10585.36</v>
      </c>
      <c r="DG3379">
        <v>10573.71</v>
      </c>
      <c r="DH3379">
        <v>11418.9</v>
      </c>
      <c r="DI3379">
        <v>10940.43</v>
      </c>
      <c r="DJ3379">
        <v>11093.51</v>
      </c>
      <c r="DK3379">
        <v>11179.67</v>
      </c>
      <c r="DL3379">
        <v>11698.97</v>
      </c>
      <c r="DM3379">
        <v>12077.68</v>
      </c>
      <c r="DN3379">
        <v>11888.3</v>
      </c>
      <c r="DO3379">
        <v>19</v>
      </c>
      <c r="DP3379">
        <v>20</v>
      </c>
    </row>
    <row r="3380" spans="1:120" x14ac:dyDescent="0.25">
      <c r="A3380" t="str">
        <f t="shared" si="52"/>
        <v>AutoDR-No_Elect DA 1-4 (1PM-9PM) with Weekends_HE20 Average</v>
      </c>
      <c r="B3380" t="s">
        <v>62</v>
      </c>
      <c r="C3380" t="s">
        <v>321</v>
      </c>
      <c r="D3380" t="s">
        <v>61</v>
      </c>
      <c r="E3380" t="s">
        <v>61</v>
      </c>
      <c r="F3380" t="s">
        <v>61</v>
      </c>
      <c r="G3380" t="s">
        <v>61</v>
      </c>
      <c r="H3380" t="s">
        <v>97</v>
      </c>
      <c r="I3380" t="s">
        <v>61</v>
      </c>
      <c r="J3380" t="s">
        <v>61</v>
      </c>
      <c r="K3380" t="s">
        <v>264</v>
      </c>
      <c r="M3380">
        <v>20</v>
      </c>
      <c r="N3380">
        <v>20</v>
      </c>
      <c r="O3380" t="s">
        <v>325</v>
      </c>
      <c r="P3380">
        <v>19</v>
      </c>
      <c r="Q3380">
        <v>19</v>
      </c>
      <c r="R3380">
        <v>1</v>
      </c>
      <c r="S3380">
        <v>0</v>
      </c>
      <c r="T3380">
        <v>0</v>
      </c>
      <c r="U3380">
        <v>1</v>
      </c>
      <c r="V3380">
        <v>1</v>
      </c>
      <c r="W3380">
        <v>2445.672</v>
      </c>
      <c r="X3380">
        <v>2085.2640000000001</v>
      </c>
      <c r="Y3380">
        <v>2085.2139999999999</v>
      </c>
      <c r="Z3380">
        <v>2085.6219999999998</v>
      </c>
      <c r="AA3380">
        <v>2083.0529999999999</v>
      </c>
      <c r="AB3380">
        <v>2083.009</v>
      </c>
      <c r="AC3380">
        <v>2098.1819999999998</v>
      </c>
      <c r="AD3380">
        <v>2222.3760000000002</v>
      </c>
      <c r="AE3380">
        <v>2243.3989999999999</v>
      </c>
      <c r="AF3380">
        <v>2250.64</v>
      </c>
      <c r="AG3380">
        <v>2246.4969999999998</v>
      </c>
      <c r="AH3380">
        <v>2245.2730000000001</v>
      </c>
      <c r="AI3380">
        <v>2228.5790000000002</v>
      </c>
      <c r="AJ3380">
        <v>2080.9059999999999</v>
      </c>
      <c r="AK3380">
        <v>2082.5569999999998</v>
      </c>
      <c r="AL3380">
        <v>2082.4479999999999</v>
      </c>
      <c r="AM3380">
        <v>2083.761</v>
      </c>
      <c r="AN3380">
        <v>1923.8979999999999</v>
      </c>
      <c r="AO3380">
        <v>2.2200000000000002</v>
      </c>
      <c r="AP3380">
        <v>2.4609999999999999</v>
      </c>
      <c r="AQ3380">
        <v>1689.066</v>
      </c>
      <c r="AR3380">
        <v>2117.674</v>
      </c>
      <c r="AS3380">
        <v>2115.9229999999998</v>
      </c>
      <c r="AT3380">
        <v>2115.8989999999999</v>
      </c>
      <c r="AU3380">
        <v>85.289473999999998</v>
      </c>
      <c r="AV3380">
        <v>83.315788999999995</v>
      </c>
      <c r="AW3380">
        <v>81.842105000000004</v>
      </c>
      <c r="AX3380">
        <v>79.421053000000001</v>
      </c>
      <c r="AY3380">
        <v>77.973684000000006</v>
      </c>
      <c r="AZ3380">
        <v>75.526315999999994</v>
      </c>
      <c r="BA3380">
        <v>75.526315999999994</v>
      </c>
      <c r="BB3380">
        <v>75</v>
      </c>
      <c r="BC3380">
        <v>76.473684000000006</v>
      </c>
      <c r="BD3380">
        <v>80.394737000000006</v>
      </c>
      <c r="BE3380">
        <v>85.315788999999995</v>
      </c>
      <c r="BF3380">
        <v>89.815788999999995</v>
      </c>
      <c r="BG3380">
        <v>93.789473999999998</v>
      </c>
      <c r="BH3380">
        <v>97.710526000000002</v>
      </c>
      <c r="BI3380">
        <v>101.65788999999999</v>
      </c>
      <c r="BJ3380">
        <v>104.10526</v>
      </c>
      <c r="BK3380">
        <v>105.5</v>
      </c>
      <c r="BL3380">
        <v>104.60526</v>
      </c>
      <c r="BM3380">
        <v>103.65788999999999</v>
      </c>
      <c r="BN3380">
        <v>100.63158</v>
      </c>
      <c r="BO3380">
        <v>96.552632000000003</v>
      </c>
      <c r="BP3380">
        <v>94.026315999999994</v>
      </c>
      <c r="BQ3380">
        <v>90.157894999999996</v>
      </c>
      <c r="BR3380">
        <v>85.789473999999998</v>
      </c>
      <c r="BS3380">
        <v>-380.45580000000001</v>
      </c>
      <c r="BT3380">
        <v>128.50960000000001</v>
      </c>
      <c r="BU3380">
        <v>138.42570000000001</v>
      </c>
      <c r="BV3380">
        <v>133.80600000000001</v>
      </c>
      <c r="BW3380">
        <v>108.7187</v>
      </c>
      <c r="BX3380">
        <v>82.410290000000003</v>
      </c>
      <c r="BY3380">
        <v>104.3969</v>
      </c>
      <c r="BZ3380">
        <v>-31.415959999999998</v>
      </c>
      <c r="CA3380">
        <v>-112.73099999999999</v>
      </c>
      <c r="CB3380">
        <v>-153.6773</v>
      </c>
      <c r="CC3380">
        <v>-200.9615</v>
      </c>
      <c r="CD3380">
        <v>-199.8297</v>
      </c>
      <c r="CE3380">
        <v>-182.6841</v>
      </c>
      <c r="CF3380">
        <v>-43.157940000000004</v>
      </c>
      <c r="CG3380">
        <v>-14.36481</v>
      </c>
      <c r="CH3380">
        <v>-14.274139999999999</v>
      </c>
      <c r="CI3380">
        <v>-19.437010000000001</v>
      </c>
      <c r="CJ3380">
        <v>142.94919999999999</v>
      </c>
      <c r="CK3380">
        <v>2080.2370000000001</v>
      </c>
      <c r="CL3380">
        <v>2078.933</v>
      </c>
      <c r="CM3380">
        <v>369.05380000000002</v>
      </c>
      <c r="CN3380">
        <v>-85.55592</v>
      </c>
      <c r="CO3380">
        <v>-79.46481</v>
      </c>
      <c r="CP3380" s="20">
        <v>-109.20780000000001</v>
      </c>
      <c r="CQ3380" s="20">
        <v>3907.15</v>
      </c>
      <c r="CR3380" s="20">
        <v>2635.221</v>
      </c>
      <c r="CS3380" s="20">
        <v>2782.078</v>
      </c>
      <c r="CT3380" s="20">
        <v>2439.5659999999998</v>
      </c>
      <c r="CU3380" s="20">
        <v>1700.299</v>
      </c>
      <c r="CV3380" s="20">
        <v>1301.075</v>
      </c>
      <c r="CW3380" s="20">
        <v>760.08169999999996</v>
      </c>
      <c r="CX3380" s="20">
        <v>500.55930000000001</v>
      </c>
      <c r="CY3380" s="20">
        <v>1565.162</v>
      </c>
      <c r="CZ3380" s="20">
        <v>1950.386</v>
      </c>
      <c r="DA3380" s="20">
        <v>2669.1689999999999</v>
      </c>
      <c r="DB3380" s="20">
        <v>2899.2849999999999</v>
      </c>
      <c r="DC3380" s="20">
        <v>3011.7719999999999</v>
      </c>
      <c r="DD3380" s="20">
        <v>3113.5439999999999</v>
      </c>
      <c r="DE3380" s="20">
        <v>3614.473</v>
      </c>
      <c r="DF3380" s="20">
        <v>4052.38</v>
      </c>
      <c r="DG3380" s="20">
        <v>4019.1750000000002</v>
      </c>
      <c r="DH3380" s="20">
        <v>4484.4070000000002</v>
      </c>
      <c r="DI3380" s="20">
        <v>4050.8470000000002</v>
      </c>
      <c r="DJ3380" s="20">
        <v>4030.1</v>
      </c>
      <c r="DK3380" s="20">
        <v>4013.3580000000002</v>
      </c>
      <c r="DL3380" s="20">
        <v>4431.2619999999997</v>
      </c>
      <c r="DM3380" s="20">
        <v>4438.6670000000004</v>
      </c>
      <c r="DN3380" s="20">
        <v>4451.1729999999998</v>
      </c>
      <c r="DO3380">
        <v>19</v>
      </c>
      <c r="DP3380">
        <v>20</v>
      </c>
    </row>
    <row r="3381" spans="1:120" hidden="1" x14ac:dyDescent="0.25">
      <c r="A3381" t="str">
        <f t="shared" si="52"/>
        <v>OtherDR-No_Elect DA 1-4 (1PM-9PM) with Weekends_HE20 Average</v>
      </c>
      <c r="B3381" t="s">
        <v>62</v>
      </c>
      <c r="C3381" t="s">
        <v>323</v>
      </c>
      <c r="D3381" t="s">
        <v>61</v>
      </c>
      <c r="E3381" t="s">
        <v>61</v>
      </c>
      <c r="F3381" t="s">
        <v>61</v>
      </c>
      <c r="G3381" t="s">
        <v>61</v>
      </c>
      <c r="H3381" t="s">
        <v>61</v>
      </c>
      <c r="I3381" t="s">
        <v>97</v>
      </c>
      <c r="J3381" t="s">
        <v>61</v>
      </c>
      <c r="K3381" t="s">
        <v>264</v>
      </c>
      <c r="M3381">
        <v>20</v>
      </c>
      <c r="N3381">
        <v>20</v>
      </c>
      <c r="O3381" t="s">
        <v>325</v>
      </c>
      <c r="P3381">
        <v>117</v>
      </c>
      <c r="Q3381">
        <v>117</v>
      </c>
      <c r="R3381">
        <v>1</v>
      </c>
      <c r="S3381">
        <v>0</v>
      </c>
      <c r="T3381">
        <v>0</v>
      </c>
      <c r="U3381">
        <v>1</v>
      </c>
      <c r="V3381">
        <v>1</v>
      </c>
      <c r="W3381">
        <v>7125.1615000000002</v>
      </c>
      <c r="X3381">
        <v>6185.4032999999999</v>
      </c>
      <c r="Y3381">
        <v>6228.6019999999999</v>
      </c>
      <c r="Z3381">
        <v>6328.1854000000003</v>
      </c>
      <c r="AA3381">
        <v>6297.1594999999998</v>
      </c>
      <c r="AB3381">
        <v>6109.4256999999998</v>
      </c>
      <c r="AC3381">
        <v>6170.1067999999996</v>
      </c>
      <c r="AD3381">
        <v>6663.8423000000003</v>
      </c>
      <c r="AE3381">
        <v>6881.9583000000002</v>
      </c>
      <c r="AF3381">
        <v>6860.7376000000004</v>
      </c>
      <c r="AG3381">
        <v>6908.4202999999998</v>
      </c>
      <c r="AH3381">
        <v>6969.9386000000004</v>
      </c>
      <c r="AI3381">
        <v>7061.5096999999996</v>
      </c>
      <c r="AJ3381">
        <v>6853.7927</v>
      </c>
      <c r="AK3381">
        <v>6788.1756999999998</v>
      </c>
      <c r="AL3381">
        <v>6855.652</v>
      </c>
      <c r="AM3381">
        <v>6663.9759999999997</v>
      </c>
      <c r="AN3381">
        <v>5430.0829000000003</v>
      </c>
      <c r="AO3381">
        <v>209.53667999999999</v>
      </c>
      <c r="AP3381">
        <v>231.14946</v>
      </c>
      <c r="AQ3381">
        <v>3916.7328000000002</v>
      </c>
      <c r="AR3381">
        <v>5092.5621000000001</v>
      </c>
      <c r="AS3381">
        <v>5406.3877000000002</v>
      </c>
      <c r="AT3381">
        <v>5439.6390000000001</v>
      </c>
      <c r="AU3381">
        <v>85.256522000000004</v>
      </c>
      <c r="AV3381">
        <v>83.286957000000001</v>
      </c>
      <c r="AW3381">
        <v>81.817391000000001</v>
      </c>
      <c r="AX3381">
        <v>79.408696000000006</v>
      </c>
      <c r="AY3381">
        <v>77.969565000000003</v>
      </c>
      <c r="AZ3381">
        <v>75.530434999999997</v>
      </c>
      <c r="BA3381">
        <v>75.530434999999997</v>
      </c>
      <c r="BB3381">
        <v>75</v>
      </c>
      <c r="BC3381">
        <v>76.469565000000003</v>
      </c>
      <c r="BD3381">
        <v>80.378260999999995</v>
      </c>
      <c r="BE3381">
        <v>85.286957000000001</v>
      </c>
      <c r="BF3381">
        <v>89.786957000000001</v>
      </c>
      <c r="BG3381">
        <v>93.756522000000004</v>
      </c>
      <c r="BH3381">
        <v>97.665216999999998</v>
      </c>
      <c r="BI3381">
        <v>101.60435</v>
      </c>
      <c r="BJ3381">
        <v>104.04348</v>
      </c>
      <c r="BK3381">
        <v>105.42174</v>
      </c>
      <c r="BL3381">
        <v>104.54348</v>
      </c>
      <c r="BM3381">
        <v>103.60435</v>
      </c>
      <c r="BN3381">
        <v>100.57391</v>
      </c>
      <c r="BO3381">
        <v>96.482608999999997</v>
      </c>
      <c r="BP3381">
        <v>93.952173999999999</v>
      </c>
      <c r="BQ3381">
        <v>90.104348000000002</v>
      </c>
      <c r="BR3381">
        <v>85.756522000000004</v>
      </c>
      <c r="BS3381">
        <v>-878.99599999999998</v>
      </c>
      <c r="BT3381">
        <v>280.49610000000001</v>
      </c>
      <c r="BU3381">
        <v>224.64330000000001</v>
      </c>
      <c r="BV3381">
        <v>151.61580000000001</v>
      </c>
      <c r="BW3381">
        <v>57.078690000000002</v>
      </c>
      <c r="BX3381">
        <v>196.17840000000001</v>
      </c>
      <c r="BY3381">
        <v>165.6721</v>
      </c>
      <c r="BZ3381">
        <v>-68.312190000000001</v>
      </c>
      <c r="CA3381">
        <v>-186.46940000000001</v>
      </c>
      <c r="CB3381">
        <v>-179.10079999999999</v>
      </c>
      <c r="CC3381">
        <v>-195.67179999999999</v>
      </c>
      <c r="CD3381">
        <v>-297.4452</v>
      </c>
      <c r="CE3381">
        <v>-570.95830000000001</v>
      </c>
      <c r="CF3381">
        <v>-339.4092</v>
      </c>
      <c r="CG3381">
        <v>-266.82839999999999</v>
      </c>
      <c r="CH3381">
        <v>-293.82569999999998</v>
      </c>
      <c r="CI3381">
        <v>62.479129999999998</v>
      </c>
      <c r="CJ3381">
        <v>1492.704</v>
      </c>
      <c r="CK3381">
        <v>6781.4639999999999</v>
      </c>
      <c r="CL3381">
        <v>6773.9089999999997</v>
      </c>
      <c r="CM3381">
        <v>3019.6260000000002</v>
      </c>
      <c r="CN3381">
        <v>1787.0070000000001</v>
      </c>
      <c r="CO3381">
        <v>1431.117</v>
      </c>
      <c r="CP3381" s="20">
        <v>1281.317</v>
      </c>
      <c r="CQ3381" s="20">
        <v>19964.78</v>
      </c>
      <c r="CR3381" s="20">
        <v>6748.366</v>
      </c>
      <c r="CS3381" s="20">
        <v>6900.0439999999999</v>
      </c>
      <c r="CT3381" s="20">
        <v>6199.3890000000001</v>
      </c>
      <c r="CU3381" s="20">
        <v>5130.5410000000002</v>
      </c>
      <c r="CV3381" s="20">
        <v>4079.5720000000001</v>
      </c>
      <c r="CW3381" s="20">
        <v>2514.6880000000001</v>
      </c>
      <c r="CX3381" s="20">
        <v>2329.4520000000002</v>
      </c>
      <c r="CY3381" s="20">
        <v>4571.8919999999998</v>
      </c>
      <c r="CZ3381" s="20">
        <v>5858.5379999999996</v>
      </c>
      <c r="DA3381" s="20">
        <v>7487.7250000000004</v>
      </c>
      <c r="DB3381" s="20">
        <v>8849.6659999999993</v>
      </c>
      <c r="DC3381" s="20">
        <v>10722.18</v>
      </c>
      <c r="DD3381" s="20">
        <v>11584.6</v>
      </c>
      <c r="DE3381" s="20">
        <v>12948.37</v>
      </c>
      <c r="DF3381" s="20">
        <v>13492.77</v>
      </c>
      <c r="DG3381" s="20">
        <v>13765.28</v>
      </c>
      <c r="DH3381" s="20">
        <v>15031.26</v>
      </c>
      <c r="DI3381" s="20">
        <v>14617.8</v>
      </c>
      <c r="DJ3381" s="20">
        <v>14846.74</v>
      </c>
      <c r="DK3381" s="20">
        <v>14920.36</v>
      </c>
      <c r="DL3381" s="20">
        <v>15754.89</v>
      </c>
      <c r="DM3381" s="20">
        <v>16257.64</v>
      </c>
      <c r="DN3381" s="20">
        <v>16242.77</v>
      </c>
      <c r="DO3381">
        <v>19</v>
      </c>
      <c r="DP3381">
        <v>20</v>
      </c>
    </row>
    <row r="3382" spans="1:120" hidden="1" x14ac:dyDescent="0.25">
      <c r="A3382" t="str">
        <f t="shared" si="52"/>
        <v>Size_Grp-20 to 199.99 kW_Elect DA 1-4 (1PM-9PM) with Weekends_HE20 Average</v>
      </c>
      <c r="B3382" t="s">
        <v>62</v>
      </c>
      <c r="C3382" t="s">
        <v>201</v>
      </c>
      <c r="D3382" t="s">
        <v>61</v>
      </c>
      <c r="E3382" t="s">
        <v>61</v>
      </c>
      <c r="F3382" t="s">
        <v>61</v>
      </c>
      <c r="G3382" t="s">
        <v>61</v>
      </c>
      <c r="H3382" t="s">
        <v>61</v>
      </c>
      <c r="I3382" t="s">
        <v>61</v>
      </c>
      <c r="J3382" t="s">
        <v>101</v>
      </c>
      <c r="K3382" t="s">
        <v>264</v>
      </c>
      <c r="M3382">
        <v>20</v>
      </c>
      <c r="N3382">
        <v>20</v>
      </c>
      <c r="O3382" t="s">
        <v>325</v>
      </c>
      <c r="P3382">
        <v>94</v>
      </c>
      <c r="Q3382">
        <v>94</v>
      </c>
      <c r="R3382">
        <v>1</v>
      </c>
      <c r="S3382">
        <v>0</v>
      </c>
      <c r="T3382">
        <v>0</v>
      </c>
      <c r="U3382">
        <v>1</v>
      </c>
      <c r="V3382">
        <v>1</v>
      </c>
      <c r="W3382">
        <v>3804.1745000000001</v>
      </c>
      <c r="X3382">
        <v>3074.0983000000001</v>
      </c>
      <c r="Y3382">
        <v>3116.4180000000001</v>
      </c>
      <c r="Z3382">
        <v>3212.7194</v>
      </c>
      <c r="AA3382">
        <v>3212.1734999999999</v>
      </c>
      <c r="AB3382">
        <v>3052.6806999999999</v>
      </c>
      <c r="AC3382">
        <v>3153.4418000000001</v>
      </c>
      <c r="AD3382">
        <v>3583.0963000000002</v>
      </c>
      <c r="AE3382">
        <v>3835.1743000000001</v>
      </c>
      <c r="AF3382">
        <v>4024.7946000000002</v>
      </c>
      <c r="AG3382">
        <v>4075.5953</v>
      </c>
      <c r="AH3382">
        <v>4137.3915999999999</v>
      </c>
      <c r="AI3382">
        <v>4245.7637000000004</v>
      </c>
      <c r="AJ3382">
        <v>4077.9657000000002</v>
      </c>
      <c r="AK3382">
        <v>4008.3096999999998</v>
      </c>
      <c r="AL3382">
        <v>4076.665</v>
      </c>
      <c r="AM3382">
        <v>3866.1889999999999</v>
      </c>
      <c r="AN3382">
        <v>2762.5749000000001</v>
      </c>
      <c r="AO3382">
        <v>15.590680000000001</v>
      </c>
      <c r="AP3382">
        <v>14.961460000000001</v>
      </c>
      <c r="AQ3382">
        <v>1696.5458000000001</v>
      </c>
      <c r="AR3382">
        <v>2534.4551000000001</v>
      </c>
      <c r="AS3382">
        <v>2655.0396999999998</v>
      </c>
      <c r="AT3382">
        <v>2653.134</v>
      </c>
      <c r="AU3382">
        <v>85.287233999999998</v>
      </c>
      <c r="AV3382">
        <v>83.313829999999996</v>
      </c>
      <c r="AW3382">
        <v>81.840425999999994</v>
      </c>
      <c r="AX3382">
        <v>79.420213000000004</v>
      </c>
      <c r="AY3382">
        <v>77.973404000000002</v>
      </c>
      <c r="AZ3382">
        <v>75.526595999999998</v>
      </c>
      <c r="BA3382">
        <v>75.526595999999998</v>
      </c>
      <c r="BB3382">
        <v>75</v>
      </c>
      <c r="BC3382">
        <v>76.473404000000002</v>
      </c>
      <c r="BD3382">
        <v>80.393617000000006</v>
      </c>
      <c r="BE3382">
        <v>85.313829999999996</v>
      </c>
      <c r="BF3382">
        <v>89.813829999999996</v>
      </c>
      <c r="BG3382">
        <v>93.787233999999998</v>
      </c>
      <c r="BH3382">
        <v>97.707447000000002</v>
      </c>
      <c r="BI3382">
        <v>101.65425999999999</v>
      </c>
      <c r="BJ3382">
        <v>104.10106</v>
      </c>
      <c r="BK3382">
        <v>105.49468</v>
      </c>
      <c r="BL3382">
        <v>104.60106</v>
      </c>
      <c r="BM3382">
        <v>103.65425999999999</v>
      </c>
      <c r="BN3382">
        <v>100.62766000000001</v>
      </c>
      <c r="BO3382">
        <v>96.547871999999998</v>
      </c>
      <c r="BP3382">
        <v>94.021276999999998</v>
      </c>
      <c r="BQ3382">
        <v>90.154255000000006</v>
      </c>
      <c r="BR3382">
        <v>85.787233999999998</v>
      </c>
      <c r="BS3382">
        <v>-582.71429999999998</v>
      </c>
      <c r="BT3382">
        <v>267.13720000000001</v>
      </c>
      <c r="BU3382">
        <v>222.5112</v>
      </c>
      <c r="BV3382">
        <v>147.197</v>
      </c>
      <c r="BW3382">
        <v>71.919939999999997</v>
      </c>
      <c r="BX3382">
        <v>235.41489999999999</v>
      </c>
      <c r="BY3382">
        <v>162.56989999999999</v>
      </c>
      <c r="BZ3382">
        <v>-79.320319999999995</v>
      </c>
      <c r="CA3382">
        <v>-132.91550000000001</v>
      </c>
      <c r="CB3382">
        <v>-237.77459999999999</v>
      </c>
      <c r="CC3382">
        <v>-229.86619999999999</v>
      </c>
      <c r="CD3382">
        <v>-311.38850000000002</v>
      </c>
      <c r="CE3382">
        <v>-528.09109999999998</v>
      </c>
      <c r="CF3382">
        <v>-342.43770000000001</v>
      </c>
      <c r="CG3382">
        <v>-260.45359999999999</v>
      </c>
      <c r="CH3382">
        <v>-329.3159</v>
      </c>
      <c r="CI3382">
        <v>-35.890880000000003</v>
      </c>
      <c r="CJ3382">
        <v>1085.981</v>
      </c>
      <c r="CK3382">
        <v>3837.808</v>
      </c>
      <c r="CL3382">
        <v>3833.607</v>
      </c>
      <c r="CM3382">
        <v>2104.3420000000001</v>
      </c>
      <c r="CN3382">
        <v>1226.1289999999999</v>
      </c>
      <c r="CO3382">
        <v>1081.223</v>
      </c>
      <c r="CP3382">
        <v>1028.624</v>
      </c>
      <c r="CQ3382">
        <v>10110.57</v>
      </c>
      <c r="CR3382">
        <v>2891.7440000000001</v>
      </c>
      <c r="CS3382">
        <v>2794.652</v>
      </c>
      <c r="CT3382">
        <v>2537.6799999999998</v>
      </c>
      <c r="CU3382">
        <v>2076.5520000000001</v>
      </c>
      <c r="CV3382">
        <v>1728.7840000000001</v>
      </c>
      <c r="CW3382">
        <v>955.88620000000003</v>
      </c>
      <c r="CX3382">
        <v>954.52549999999997</v>
      </c>
      <c r="CY3382">
        <v>1878.509</v>
      </c>
      <c r="CZ3382">
        <v>2673.8780000000002</v>
      </c>
      <c r="DA3382">
        <v>3684.8829999999998</v>
      </c>
      <c r="DB3382">
        <v>4674.674</v>
      </c>
      <c r="DC3382">
        <v>5714.8649999999998</v>
      </c>
      <c r="DD3382">
        <v>6285.3540000000003</v>
      </c>
      <c r="DE3382">
        <v>6952.9009999999998</v>
      </c>
      <c r="DF3382">
        <v>7063.64</v>
      </c>
      <c r="DG3382">
        <v>7009.0349999999999</v>
      </c>
      <c r="DH3382">
        <v>7197.1710000000003</v>
      </c>
      <c r="DI3382">
        <v>7192.84</v>
      </c>
      <c r="DJ3382">
        <v>7430.5510000000004</v>
      </c>
      <c r="DK3382">
        <v>7451.5630000000001</v>
      </c>
      <c r="DL3382">
        <v>7588.6009999999997</v>
      </c>
      <c r="DM3382">
        <v>7703.723</v>
      </c>
      <c r="DN3382">
        <v>7669.942</v>
      </c>
      <c r="DO3382">
        <v>19</v>
      </c>
      <c r="DP3382">
        <v>20</v>
      </c>
    </row>
    <row r="3383" spans="1:120" hidden="1" x14ac:dyDescent="0.25">
      <c r="A3383" t="str">
        <f t="shared" si="52"/>
        <v>LCA-Greater Fresno Area_Elect DA 1-4 (1PM-9PM) with Weekends_HE20 Average</v>
      </c>
      <c r="B3383" t="s">
        <v>62</v>
      </c>
      <c r="C3383" t="s">
        <v>224</v>
      </c>
      <c r="D3383" t="s">
        <v>182</v>
      </c>
      <c r="E3383" t="s">
        <v>61</v>
      </c>
      <c r="F3383" t="s">
        <v>61</v>
      </c>
      <c r="G3383" t="s">
        <v>61</v>
      </c>
      <c r="H3383" t="s">
        <v>61</v>
      </c>
      <c r="I3383" t="s">
        <v>61</v>
      </c>
      <c r="J3383" t="s">
        <v>61</v>
      </c>
      <c r="K3383" t="s">
        <v>264</v>
      </c>
      <c r="M3383">
        <v>20</v>
      </c>
      <c r="N3383">
        <v>20</v>
      </c>
      <c r="O3383" t="s">
        <v>325</v>
      </c>
      <c r="P3383">
        <v>117</v>
      </c>
      <c r="Q3383">
        <v>117</v>
      </c>
      <c r="R3383">
        <v>1</v>
      </c>
      <c r="S3383">
        <v>0</v>
      </c>
      <c r="T3383">
        <v>0</v>
      </c>
      <c r="U3383">
        <v>1</v>
      </c>
      <c r="V3383">
        <v>1</v>
      </c>
      <c r="W3383">
        <v>7125.1615000000002</v>
      </c>
      <c r="X3383">
        <v>6185.4032999999999</v>
      </c>
      <c r="Y3383">
        <v>6228.6019999999999</v>
      </c>
      <c r="Z3383">
        <v>6328.1854000000003</v>
      </c>
      <c r="AA3383">
        <v>6297.1594999999998</v>
      </c>
      <c r="AB3383">
        <v>6109.4256999999998</v>
      </c>
      <c r="AC3383">
        <v>6170.1067999999996</v>
      </c>
      <c r="AD3383">
        <v>6663.8423000000003</v>
      </c>
      <c r="AE3383">
        <v>6881.9583000000002</v>
      </c>
      <c r="AF3383">
        <v>6860.7376000000004</v>
      </c>
      <c r="AG3383">
        <v>6908.4202999999998</v>
      </c>
      <c r="AH3383">
        <v>6969.9386000000004</v>
      </c>
      <c r="AI3383">
        <v>7061.5096999999996</v>
      </c>
      <c r="AJ3383">
        <v>6853.7927</v>
      </c>
      <c r="AK3383">
        <v>6788.1756999999998</v>
      </c>
      <c r="AL3383">
        <v>6855.652</v>
      </c>
      <c r="AM3383">
        <v>6663.9759999999997</v>
      </c>
      <c r="AN3383">
        <v>5430.0829000000003</v>
      </c>
      <c r="AO3383">
        <v>209.53667999999999</v>
      </c>
      <c r="AP3383">
        <v>231.14946</v>
      </c>
      <c r="AQ3383">
        <v>3916.7328000000002</v>
      </c>
      <c r="AR3383">
        <v>5092.5621000000001</v>
      </c>
      <c r="AS3383">
        <v>5406.3877000000002</v>
      </c>
      <c r="AT3383">
        <v>5439.6390000000001</v>
      </c>
      <c r="AU3383">
        <v>85.256522000000004</v>
      </c>
      <c r="AV3383">
        <v>83.286957000000001</v>
      </c>
      <c r="AW3383">
        <v>81.817391000000001</v>
      </c>
      <c r="AX3383">
        <v>79.408696000000006</v>
      </c>
      <c r="AY3383">
        <v>77.969565000000003</v>
      </c>
      <c r="AZ3383">
        <v>75.530434999999997</v>
      </c>
      <c r="BA3383">
        <v>75.530434999999997</v>
      </c>
      <c r="BB3383">
        <v>75</v>
      </c>
      <c r="BC3383">
        <v>76.469565000000003</v>
      </c>
      <c r="BD3383">
        <v>80.378260999999995</v>
      </c>
      <c r="BE3383">
        <v>85.286957000000001</v>
      </c>
      <c r="BF3383">
        <v>89.786957000000001</v>
      </c>
      <c r="BG3383">
        <v>93.756522000000004</v>
      </c>
      <c r="BH3383">
        <v>97.665216999999998</v>
      </c>
      <c r="BI3383">
        <v>101.60435</v>
      </c>
      <c r="BJ3383">
        <v>104.04348</v>
      </c>
      <c r="BK3383">
        <v>105.42174</v>
      </c>
      <c r="BL3383">
        <v>104.54348</v>
      </c>
      <c r="BM3383">
        <v>103.60435</v>
      </c>
      <c r="BN3383">
        <v>100.57391</v>
      </c>
      <c r="BO3383">
        <v>96.482608999999997</v>
      </c>
      <c r="BP3383">
        <v>93.952173999999999</v>
      </c>
      <c r="BQ3383">
        <v>90.104348000000002</v>
      </c>
      <c r="BR3383">
        <v>85.756522000000004</v>
      </c>
      <c r="BS3383">
        <v>-878.99599999999998</v>
      </c>
      <c r="BT3383">
        <v>280.49610000000001</v>
      </c>
      <c r="BU3383">
        <v>224.64330000000001</v>
      </c>
      <c r="BV3383">
        <v>151.61580000000001</v>
      </c>
      <c r="BW3383">
        <v>57.078690000000002</v>
      </c>
      <c r="BX3383">
        <v>196.17840000000001</v>
      </c>
      <c r="BY3383">
        <v>165.6721</v>
      </c>
      <c r="BZ3383">
        <v>-68.312190000000001</v>
      </c>
      <c r="CA3383">
        <v>-186.46940000000001</v>
      </c>
      <c r="CB3383">
        <v>-179.10079999999999</v>
      </c>
      <c r="CC3383">
        <v>-195.67179999999999</v>
      </c>
      <c r="CD3383">
        <v>-297.4452</v>
      </c>
      <c r="CE3383">
        <v>-570.95830000000001</v>
      </c>
      <c r="CF3383">
        <v>-339.4092</v>
      </c>
      <c r="CG3383">
        <v>-266.82839999999999</v>
      </c>
      <c r="CH3383">
        <v>-293.82569999999998</v>
      </c>
      <c r="CI3383">
        <v>62.479129999999998</v>
      </c>
      <c r="CJ3383">
        <v>1492.704</v>
      </c>
      <c r="CK3383">
        <v>6781.4639999999999</v>
      </c>
      <c r="CL3383">
        <v>6773.9089999999997</v>
      </c>
      <c r="CM3383">
        <v>3019.6260000000002</v>
      </c>
      <c r="CN3383">
        <v>1787.0070000000001</v>
      </c>
      <c r="CO3383">
        <v>1431.117</v>
      </c>
      <c r="CP3383" s="20">
        <v>1281.317</v>
      </c>
      <c r="CQ3383" s="20">
        <v>19964.78</v>
      </c>
      <c r="CR3383" s="20">
        <v>6748.366</v>
      </c>
      <c r="CS3383" s="20">
        <v>6900.0439999999999</v>
      </c>
      <c r="CT3383" s="20">
        <v>6199.3890000000001</v>
      </c>
      <c r="CU3383" s="20">
        <v>5130.5410000000002</v>
      </c>
      <c r="CV3383" s="20">
        <v>4079.5720000000001</v>
      </c>
      <c r="CW3383" s="20">
        <v>2514.6880000000001</v>
      </c>
      <c r="CX3383" s="20">
        <v>2329.4520000000002</v>
      </c>
      <c r="CY3383" s="20">
        <v>4571.8919999999998</v>
      </c>
      <c r="CZ3383" s="20">
        <v>5858.5379999999996</v>
      </c>
      <c r="DA3383" s="20">
        <v>7487.7250000000004</v>
      </c>
      <c r="DB3383" s="20">
        <v>8849.6659999999993</v>
      </c>
      <c r="DC3383" s="20">
        <v>10722.18</v>
      </c>
      <c r="DD3383" s="20">
        <v>11584.6</v>
      </c>
      <c r="DE3383" s="20">
        <v>12948.37</v>
      </c>
      <c r="DF3383" s="20">
        <v>13492.77</v>
      </c>
      <c r="DG3383" s="20">
        <v>13765.28</v>
      </c>
      <c r="DH3383" s="20">
        <v>15031.26</v>
      </c>
      <c r="DI3383" s="20">
        <v>14617.8</v>
      </c>
      <c r="DJ3383" s="20">
        <v>14846.74</v>
      </c>
      <c r="DK3383" s="20">
        <v>14920.36</v>
      </c>
      <c r="DL3383" s="20">
        <v>15754.89</v>
      </c>
      <c r="DM3383" s="20">
        <v>16257.64</v>
      </c>
      <c r="DN3383" s="20">
        <v>16242.77</v>
      </c>
      <c r="DO3383">
        <v>19</v>
      </c>
      <c r="DP3383">
        <v>20</v>
      </c>
    </row>
    <row r="3384" spans="1:120" x14ac:dyDescent="0.25">
      <c r="A3384" t="str">
        <f t="shared" si="52"/>
        <v>AutoDR-Yes_Elect DA 1-4 (1PM-9PM) with Weekends_HE20 Average</v>
      </c>
      <c r="B3384" t="s">
        <v>62</v>
      </c>
      <c r="C3384" t="s">
        <v>322</v>
      </c>
      <c r="D3384" t="s">
        <v>61</v>
      </c>
      <c r="E3384" t="s">
        <v>61</v>
      </c>
      <c r="F3384" t="s">
        <v>61</v>
      </c>
      <c r="G3384" t="s">
        <v>61</v>
      </c>
      <c r="H3384" t="s">
        <v>98</v>
      </c>
      <c r="I3384" t="s">
        <v>61</v>
      </c>
      <c r="J3384" t="s">
        <v>61</v>
      </c>
      <c r="K3384" t="s">
        <v>264</v>
      </c>
      <c r="M3384">
        <v>20</v>
      </c>
      <c r="N3384">
        <v>20</v>
      </c>
      <c r="O3384" t="s">
        <v>325</v>
      </c>
      <c r="P3384">
        <v>98</v>
      </c>
      <c r="Q3384">
        <v>98</v>
      </c>
      <c r="R3384">
        <v>1</v>
      </c>
      <c r="S3384">
        <v>0</v>
      </c>
      <c r="T3384">
        <v>0</v>
      </c>
      <c r="U3384">
        <v>1</v>
      </c>
      <c r="V3384">
        <v>1</v>
      </c>
      <c r="W3384">
        <v>4679.4894999999997</v>
      </c>
      <c r="X3384">
        <v>4100.1392999999998</v>
      </c>
      <c r="Y3384">
        <v>4143.3879999999999</v>
      </c>
      <c r="Z3384">
        <v>4242.5634</v>
      </c>
      <c r="AA3384">
        <v>4214.1064999999999</v>
      </c>
      <c r="AB3384">
        <v>4026.4167000000002</v>
      </c>
      <c r="AC3384">
        <v>4071.9247999999998</v>
      </c>
      <c r="AD3384">
        <v>4441.4663</v>
      </c>
      <c r="AE3384">
        <v>4638.5592999999999</v>
      </c>
      <c r="AF3384">
        <v>4610.0976000000001</v>
      </c>
      <c r="AG3384">
        <v>4661.9233000000004</v>
      </c>
      <c r="AH3384">
        <v>4724.6656000000003</v>
      </c>
      <c r="AI3384">
        <v>4832.9306999999999</v>
      </c>
      <c r="AJ3384">
        <v>4772.8867</v>
      </c>
      <c r="AK3384">
        <v>4705.6187</v>
      </c>
      <c r="AL3384">
        <v>4773.2039999999997</v>
      </c>
      <c r="AM3384">
        <v>4580.2150000000001</v>
      </c>
      <c r="AN3384">
        <v>3506.1849000000002</v>
      </c>
      <c r="AO3384">
        <v>207.31667999999999</v>
      </c>
      <c r="AP3384">
        <v>228.68845999999999</v>
      </c>
      <c r="AQ3384">
        <v>2227.6668</v>
      </c>
      <c r="AR3384">
        <v>2974.8881000000001</v>
      </c>
      <c r="AS3384">
        <v>3290.4647</v>
      </c>
      <c r="AT3384">
        <v>3323.74</v>
      </c>
      <c r="AU3384">
        <v>85.25</v>
      </c>
      <c r="AV3384">
        <v>83.28125</v>
      </c>
      <c r="AW3384">
        <v>81.8125</v>
      </c>
      <c r="AX3384">
        <v>79.40625</v>
      </c>
      <c r="AY3384">
        <v>77.96875</v>
      </c>
      <c r="AZ3384">
        <v>75.53125</v>
      </c>
      <c r="BA3384">
        <v>75.53125</v>
      </c>
      <c r="BB3384">
        <v>75</v>
      </c>
      <c r="BC3384">
        <v>76.46875</v>
      </c>
      <c r="BD3384">
        <v>80.375</v>
      </c>
      <c r="BE3384">
        <v>85.28125</v>
      </c>
      <c r="BF3384">
        <v>89.78125</v>
      </c>
      <c r="BG3384">
        <v>93.75</v>
      </c>
      <c r="BH3384">
        <v>97.65625</v>
      </c>
      <c r="BI3384">
        <v>101.59375</v>
      </c>
      <c r="BJ3384">
        <v>104.03125</v>
      </c>
      <c r="BK3384">
        <v>105.40625</v>
      </c>
      <c r="BL3384">
        <v>104.53125</v>
      </c>
      <c r="BM3384">
        <v>103.59375</v>
      </c>
      <c r="BN3384">
        <v>100.5625</v>
      </c>
      <c r="BO3384">
        <v>96.46875</v>
      </c>
      <c r="BP3384">
        <v>93.9375</v>
      </c>
      <c r="BQ3384">
        <v>90.09375</v>
      </c>
      <c r="BR3384">
        <v>85.75</v>
      </c>
      <c r="BS3384">
        <v>-498.54020000000003</v>
      </c>
      <c r="BT3384">
        <v>151.98650000000001</v>
      </c>
      <c r="BU3384">
        <v>86.217619999999997</v>
      </c>
      <c r="BV3384">
        <v>17.809830000000002</v>
      </c>
      <c r="BW3384">
        <v>-51.640030000000003</v>
      </c>
      <c r="BX3384">
        <v>113.7681</v>
      </c>
      <c r="BY3384">
        <v>61.275260000000003</v>
      </c>
      <c r="BZ3384">
        <v>-36.896239999999999</v>
      </c>
      <c r="CA3384">
        <v>-73.738389999999995</v>
      </c>
      <c r="CB3384">
        <v>-25.423480000000001</v>
      </c>
      <c r="CC3384">
        <v>5.2896289999999997</v>
      </c>
      <c r="CD3384">
        <v>-97.615440000000007</v>
      </c>
      <c r="CE3384">
        <v>-388.27420000000001</v>
      </c>
      <c r="CF3384">
        <v>-296.25130000000001</v>
      </c>
      <c r="CG3384">
        <v>-252.46360000000001</v>
      </c>
      <c r="CH3384">
        <v>-279.55149999999998</v>
      </c>
      <c r="CI3384">
        <v>81.916150000000002</v>
      </c>
      <c r="CJ3384">
        <v>1349.7550000000001</v>
      </c>
      <c r="CK3384">
        <v>4701.2259999999997</v>
      </c>
      <c r="CL3384">
        <v>4694.9759999999997</v>
      </c>
      <c r="CM3384">
        <v>2650.5720000000001</v>
      </c>
      <c r="CN3384">
        <v>1872.5630000000001</v>
      </c>
      <c r="CO3384">
        <v>1510.5820000000001</v>
      </c>
      <c r="CP3384" s="20">
        <v>1390.5250000000001</v>
      </c>
      <c r="CQ3384" s="20">
        <v>16057.63</v>
      </c>
      <c r="CR3384" s="20">
        <v>4113.1459999999997</v>
      </c>
      <c r="CS3384" s="20">
        <v>4117.9660000000003</v>
      </c>
      <c r="CT3384" s="20">
        <v>3759.8229999999999</v>
      </c>
      <c r="CU3384" s="20">
        <v>3430.2429999999999</v>
      </c>
      <c r="CV3384" s="20">
        <v>2778.4969999999998</v>
      </c>
      <c r="CW3384" s="20">
        <v>1754.606</v>
      </c>
      <c r="CX3384" s="20">
        <v>1828.893</v>
      </c>
      <c r="CY3384" s="20">
        <v>3006.73</v>
      </c>
      <c r="CZ3384" s="20">
        <v>3908.152</v>
      </c>
      <c r="DA3384" s="20">
        <v>4818.5559999999996</v>
      </c>
      <c r="DB3384" s="20">
        <v>5950.3810000000003</v>
      </c>
      <c r="DC3384" s="20">
        <v>7710.4110000000001</v>
      </c>
      <c r="DD3384" s="20">
        <v>8471.0550000000003</v>
      </c>
      <c r="DE3384" s="20">
        <v>9333.8989999999994</v>
      </c>
      <c r="DF3384" s="20">
        <v>9440.3950000000004</v>
      </c>
      <c r="DG3384" s="20">
        <v>9746.1029999999992</v>
      </c>
      <c r="DH3384" s="20">
        <v>10546.85</v>
      </c>
      <c r="DI3384" s="20">
        <v>10566.96</v>
      </c>
      <c r="DJ3384" s="20">
        <v>10816.64</v>
      </c>
      <c r="DK3384" s="20">
        <v>10907</v>
      </c>
      <c r="DL3384" s="20">
        <v>11323.63</v>
      </c>
      <c r="DM3384" s="20">
        <v>11818.97</v>
      </c>
      <c r="DN3384" s="20">
        <v>11791.59</v>
      </c>
      <c r="DO3384">
        <v>19</v>
      </c>
      <c r="DP3384">
        <v>20</v>
      </c>
    </row>
    <row r="3385" spans="1:120" hidden="1" x14ac:dyDescent="0.25">
      <c r="A3385" t="str">
        <f t="shared" si="52"/>
        <v>Size_Grp-Below 20 kW_Elect DA 1-4 (1PM-9PM) with Weekends_HE20 Average</v>
      </c>
      <c r="B3385" t="s">
        <v>62</v>
      </c>
      <c r="C3385" t="s">
        <v>259</v>
      </c>
      <c r="D3385" t="s">
        <v>61</v>
      </c>
      <c r="E3385" t="s">
        <v>61</v>
      </c>
      <c r="F3385" t="s">
        <v>61</v>
      </c>
      <c r="G3385" t="s">
        <v>61</v>
      </c>
      <c r="H3385" t="s">
        <v>61</v>
      </c>
      <c r="I3385" t="s">
        <v>61</v>
      </c>
      <c r="J3385" t="s">
        <v>260</v>
      </c>
      <c r="K3385" t="s">
        <v>264</v>
      </c>
      <c r="M3385">
        <v>20</v>
      </c>
      <c r="N3385">
        <v>20</v>
      </c>
      <c r="O3385" t="s">
        <v>325</v>
      </c>
      <c r="P3385">
        <v>4</v>
      </c>
      <c r="Q3385">
        <v>4</v>
      </c>
      <c r="R3385">
        <v>1</v>
      </c>
      <c r="S3385">
        <v>0</v>
      </c>
      <c r="T3385">
        <v>1</v>
      </c>
      <c r="U3385">
        <v>1</v>
      </c>
      <c r="V3385">
        <v>1</v>
      </c>
      <c r="W3385">
        <v>6.7000000000000004E-2</v>
      </c>
      <c r="X3385">
        <v>6.5000000000000002E-2</v>
      </c>
      <c r="Y3385">
        <v>6.4000000000000001E-2</v>
      </c>
      <c r="Z3385">
        <v>6.6000000000000003E-2</v>
      </c>
      <c r="AA3385">
        <v>6.6000000000000003E-2</v>
      </c>
      <c r="AB3385">
        <v>6.5000000000000002E-2</v>
      </c>
      <c r="AC3385">
        <v>6.5000000000000002E-2</v>
      </c>
      <c r="AD3385">
        <v>6.6000000000000003E-2</v>
      </c>
      <c r="AE3385">
        <v>6.4000000000000001E-2</v>
      </c>
      <c r="AF3385">
        <v>6.3E-2</v>
      </c>
      <c r="AG3385">
        <v>6.5000000000000002E-2</v>
      </c>
      <c r="AH3385">
        <v>6.7000000000000004E-2</v>
      </c>
      <c r="AI3385">
        <v>6.6000000000000003E-2</v>
      </c>
      <c r="AJ3385">
        <v>6.7000000000000004E-2</v>
      </c>
      <c r="AK3385">
        <v>6.6000000000000003E-2</v>
      </c>
      <c r="AL3385">
        <v>6.7000000000000004E-2</v>
      </c>
      <c r="AM3385">
        <v>6.7000000000000004E-2</v>
      </c>
      <c r="AN3385">
        <v>6.8000000000000005E-2</v>
      </c>
      <c r="AO3385">
        <v>6.6000000000000003E-2</v>
      </c>
      <c r="AP3385">
        <v>6.8000000000000005E-2</v>
      </c>
      <c r="AQ3385">
        <v>6.7000000000000004E-2</v>
      </c>
      <c r="AR3385">
        <v>6.7000000000000004E-2</v>
      </c>
      <c r="AS3385">
        <v>6.8000000000000005E-2</v>
      </c>
      <c r="AT3385">
        <v>6.5000000000000002E-2</v>
      </c>
      <c r="AU3385">
        <v>85.5</v>
      </c>
      <c r="AV3385">
        <v>83.5</v>
      </c>
      <c r="AW3385">
        <v>82</v>
      </c>
      <c r="AX3385">
        <v>79.5</v>
      </c>
      <c r="AY3385">
        <v>78</v>
      </c>
      <c r="AZ3385">
        <v>75.5</v>
      </c>
      <c r="BA3385">
        <v>75.5</v>
      </c>
      <c r="BB3385">
        <v>75</v>
      </c>
      <c r="BC3385">
        <v>76.5</v>
      </c>
      <c r="BD3385">
        <v>80.5</v>
      </c>
      <c r="BE3385">
        <v>85.5</v>
      </c>
      <c r="BF3385">
        <v>90</v>
      </c>
      <c r="BG3385">
        <v>94</v>
      </c>
      <c r="BH3385">
        <v>98</v>
      </c>
      <c r="BI3385">
        <v>102</v>
      </c>
      <c r="BJ3385">
        <v>104.5</v>
      </c>
      <c r="BK3385">
        <v>106</v>
      </c>
      <c r="BL3385">
        <v>105</v>
      </c>
      <c r="BM3385">
        <v>104</v>
      </c>
      <c r="BN3385">
        <v>101</v>
      </c>
      <c r="BO3385">
        <v>97</v>
      </c>
      <c r="BP3385">
        <v>94.5</v>
      </c>
      <c r="BQ3385">
        <v>90.5</v>
      </c>
      <c r="BR3385">
        <v>86</v>
      </c>
      <c r="BS3385">
        <v>-1.9729000000000001E-3</v>
      </c>
      <c r="BT3385">
        <v>-6.19E-5</v>
      </c>
      <c r="BU3385">
        <v>-5.7299999999999997E-5</v>
      </c>
      <c r="BV3385">
        <v>-1.3531999999999999E-3</v>
      </c>
      <c r="BW3385">
        <v>-1.2495E-3</v>
      </c>
      <c r="BX3385">
        <v>9.9099999999999996E-5</v>
      </c>
      <c r="BY3385">
        <v>-4.8710000000000002E-4</v>
      </c>
      <c r="BZ3385">
        <v>-1.4913999999999999E-3</v>
      </c>
      <c r="CA3385">
        <v>1.4021000000000001E-3</v>
      </c>
      <c r="CB3385">
        <v>1.5158000000000001E-3</v>
      </c>
      <c r="CC3385">
        <v>5.6340000000000003E-4</v>
      </c>
      <c r="CD3385">
        <v>-8.1070000000000003E-4</v>
      </c>
      <c r="CE3385">
        <v>8.5240000000000001E-4</v>
      </c>
      <c r="CF3385">
        <v>-8.5970000000000003E-4</v>
      </c>
      <c r="CG3385">
        <v>6.3759999999999999E-4</v>
      </c>
      <c r="CH3385">
        <v>-6.3639999999999996E-4</v>
      </c>
      <c r="CI3385">
        <v>-1.0895E-3</v>
      </c>
      <c r="CJ3385">
        <v>-1.4319999999999999E-3</v>
      </c>
      <c r="CK3385">
        <v>3.5780000000000002E-4</v>
      </c>
      <c r="CL3385">
        <v>-1.6570999999999999E-3</v>
      </c>
      <c r="CM3385">
        <v>-6.5320000000000005E-4</v>
      </c>
      <c r="CN3385">
        <v>-1.6586000000000001E-3</v>
      </c>
      <c r="CO3385">
        <v>-1.8618E-3</v>
      </c>
      <c r="CP3385" s="20">
        <v>-4.69E-6</v>
      </c>
      <c r="CQ3385" s="20">
        <v>2.1E-7</v>
      </c>
      <c r="CR3385" s="20">
        <v>1.5200000000000001E-7</v>
      </c>
      <c r="CS3385" s="20">
        <v>1.3899999999999999E-7</v>
      </c>
      <c r="CT3385" s="20">
        <v>1.6899999999999999E-7</v>
      </c>
      <c r="CU3385" s="20">
        <v>8.2599999999999998E-8</v>
      </c>
      <c r="CV3385" s="20">
        <v>8.5899999999999995E-8</v>
      </c>
      <c r="CW3385" s="20">
        <v>9.7100000000000003E-8</v>
      </c>
      <c r="CX3385" s="20">
        <v>4.2599999999999998E-8</v>
      </c>
      <c r="CY3385" s="20">
        <v>1.48E-7</v>
      </c>
      <c r="CZ3385" s="20">
        <v>1.3799999999999999E-7</v>
      </c>
      <c r="DA3385" s="20">
        <v>2.05E-7</v>
      </c>
      <c r="DB3385" s="20">
        <v>1.7499999999999999E-7</v>
      </c>
      <c r="DC3385" s="20">
        <v>2.3300000000000001E-7</v>
      </c>
      <c r="DD3385" s="20">
        <v>1.9299999999999999E-7</v>
      </c>
      <c r="DE3385" s="20">
        <v>3.5699999999999998E-7</v>
      </c>
      <c r="DF3385" s="20">
        <v>2.67E-7</v>
      </c>
      <c r="DG3385" s="20">
        <v>1.8300000000000001E-7</v>
      </c>
      <c r="DH3385" s="20">
        <v>3.0600000000000001E-7</v>
      </c>
      <c r="DI3385" s="20">
        <v>2.4299999999999999E-7</v>
      </c>
      <c r="DJ3385" s="20">
        <v>2.22E-7</v>
      </c>
      <c r="DK3385" s="20">
        <v>1.9299999999999999E-7</v>
      </c>
      <c r="DL3385" s="20">
        <v>2.36E-7</v>
      </c>
      <c r="DM3385" s="20">
        <v>2.4299999999999999E-7</v>
      </c>
      <c r="DN3385" s="20">
        <v>1.9000000000000001E-7</v>
      </c>
      <c r="DO3385">
        <v>19</v>
      </c>
      <c r="DP3385">
        <v>20</v>
      </c>
    </row>
    <row r="3386" spans="1:120" hidden="1" x14ac:dyDescent="0.25">
      <c r="A3386" t="str">
        <f t="shared" si="52"/>
        <v>Size_Grp-200 kW and above_Elect DA 1-4 (1PM-9PM) with Weekends_HE20 Average</v>
      </c>
      <c r="B3386" t="s">
        <v>62</v>
      </c>
      <c r="C3386" t="s">
        <v>207</v>
      </c>
      <c r="D3386" t="s">
        <v>61</v>
      </c>
      <c r="E3386" t="s">
        <v>61</v>
      </c>
      <c r="F3386" t="s">
        <v>61</v>
      </c>
      <c r="G3386" t="s">
        <v>61</v>
      </c>
      <c r="H3386" t="s">
        <v>61</v>
      </c>
      <c r="I3386" t="s">
        <v>61</v>
      </c>
      <c r="J3386" t="s">
        <v>102</v>
      </c>
      <c r="K3386" t="s">
        <v>264</v>
      </c>
      <c r="M3386">
        <v>20</v>
      </c>
      <c r="N3386">
        <v>20</v>
      </c>
      <c r="O3386" t="s">
        <v>325</v>
      </c>
      <c r="P3386">
        <v>19</v>
      </c>
      <c r="Q3386">
        <v>19</v>
      </c>
      <c r="R3386">
        <v>1</v>
      </c>
      <c r="S3386">
        <v>0</v>
      </c>
      <c r="T3386">
        <v>0</v>
      </c>
      <c r="U3386">
        <v>1</v>
      </c>
      <c r="V3386">
        <v>1</v>
      </c>
      <c r="W3386">
        <v>3320.92</v>
      </c>
      <c r="X3386">
        <v>3111.24</v>
      </c>
      <c r="Y3386">
        <v>3112.12</v>
      </c>
      <c r="Z3386">
        <v>3115.4</v>
      </c>
      <c r="AA3386">
        <v>3084.92</v>
      </c>
      <c r="AB3386">
        <v>3056.68</v>
      </c>
      <c r="AC3386">
        <v>3016.6</v>
      </c>
      <c r="AD3386">
        <v>3080.68</v>
      </c>
      <c r="AE3386">
        <v>3046.72</v>
      </c>
      <c r="AF3386">
        <v>2835.88</v>
      </c>
      <c r="AG3386">
        <v>2832.76</v>
      </c>
      <c r="AH3386">
        <v>2832.48</v>
      </c>
      <c r="AI3386">
        <v>2815.68</v>
      </c>
      <c r="AJ3386">
        <v>2775.76</v>
      </c>
      <c r="AK3386">
        <v>2779.8</v>
      </c>
      <c r="AL3386">
        <v>2778.92</v>
      </c>
      <c r="AM3386">
        <v>2797.72</v>
      </c>
      <c r="AN3386">
        <v>2667.44</v>
      </c>
      <c r="AO3386">
        <v>193.88</v>
      </c>
      <c r="AP3386">
        <v>216.12</v>
      </c>
      <c r="AQ3386">
        <v>2220.12</v>
      </c>
      <c r="AR3386">
        <v>2558.04</v>
      </c>
      <c r="AS3386">
        <v>2751.28</v>
      </c>
      <c r="AT3386">
        <v>2786.44</v>
      </c>
      <c r="AU3386">
        <v>85.078946999999999</v>
      </c>
      <c r="AV3386">
        <v>83.131579000000002</v>
      </c>
      <c r="AW3386">
        <v>81.684211000000005</v>
      </c>
      <c r="AX3386">
        <v>79.342105000000004</v>
      </c>
      <c r="AY3386">
        <v>77.947367999999997</v>
      </c>
      <c r="AZ3386">
        <v>75.552632000000003</v>
      </c>
      <c r="BA3386">
        <v>75.552632000000003</v>
      </c>
      <c r="BB3386">
        <v>75</v>
      </c>
      <c r="BC3386">
        <v>76.447367999999997</v>
      </c>
      <c r="BD3386">
        <v>80.289473999999998</v>
      </c>
      <c r="BE3386">
        <v>85.131579000000002</v>
      </c>
      <c r="BF3386">
        <v>89.631579000000002</v>
      </c>
      <c r="BG3386">
        <v>93.578946999999999</v>
      </c>
      <c r="BH3386">
        <v>97.421053000000001</v>
      </c>
      <c r="BI3386">
        <v>101.31579000000001</v>
      </c>
      <c r="BJ3386">
        <v>103.71053000000001</v>
      </c>
      <c r="BK3386">
        <v>105</v>
      </c>
      <c r="BL3386">
        <v>104.21053000000001</v>
      </c>
      <c r="BM3386">
        <v>103.31579000000001</v>
      </c>
      <c r="BN3386">
        <v>100.26316</v>
      </c>
      <c r="BO3386">
        <v>96.105262999999994</v>
      </c>
      <c r="BP3386">
        <v>93.552632000000003</v>
      </c>
      <c r="BQ3386">
        <v>89.815788999999995</v>
      </c>
      <c r="BR3386">
        <v>85.578946999999999</v>
      </c>
      <c r="BS3386">
        <v>-296.27969999999999</v>
      </c>
      <c r="BT3386">
        <v>13.358919999999999</v>
      </c>
      <c r="BU3386">
        <v>2.132231</v>
      </c>
      <c r="BV3386">
        <v>4.4201199999999998</v>
      </c>
      <c r="BW3386">
        <v>-14.84</v>
      </c>
      <c r="BX3386">
        <v>-39.236629999999998</v>
      </c>
      <c r="BY3386">
        <v>3.1027200000000001</v>
      </c>
      <c r="BZ3386">
        <v>11.00961</v>
      </c>
      <c r="CA3386">
        <v>-53.55527</v>
      </c>
      <c r="CB3386">
        <v>58.672310000000003</v>
      </c>
      <c r="CC3386">
        <v>34.193800000000003</v>
      </c>
      <c r="CD3386">
        <v>13.944100000000001</v>
      </c>
      <c r="CE3386">
        <v>-42.868020000000001</v>
      </c>
      <c r="CF3386">
        <v>3.02942</v>
      </c>
      <c r="CG3386">
        <v>-6.3754410000000004</v>
      </c>
      <c r="CH3386">
        <v>35.49091</v>
      </c>
      <c r="CI3386">
        <v>98.371110000000002</v>
      </c>
      <c r="CJ3386">
        <v>406.72489999999999</v>
      </c>
      <c r="CK3386">
        <v>2943.6559999999999</v>
      </c>
      <c r="CL3386">
        <v>2940.3040000000001</v>
      </c>
      <c r="CM3386">
        <v>915.28440000000001</v>
      </c>
      <c r="CN3386">
        <v>560.88059999999996</v>
      </c>
      <c r="CO3386">
        <v>349.89589999999998</v>
      </c>
      <c r="CP3386">
        <v>252.6936</v>
      </c>
      <c r="CQ3386">
        <v>9854.2080000000005</v>
      </c>
      <c r="CR3386">
        <v>3856.6219999999998</v>
      </c>
      <c r="CS3386">
        <v>4105.3919999999998</v>
      </c>
      <c r="CT3386">
        <v>3661.71</v>
      </c>
      <c r="CU3386">
        <v>3053.989</v>
      </c>
      <c r="CV3386">
        <v>2350.788</v>
      </c>
      <c r="CW3386">
        <v>1558.8019999999999</v>
      </c>
      <c r="CX3386">
        <v>1374.9259999999999</v>
      </c>
      <c r="CY3386">
        <v>2693.3829999999998</v>
      </c>
      <c r="CZ3386">
        <v>3184.66</v>
      </c>
      <c r="DA3386">
        <v>3802.8420000000001</v>
      </c>
      <c r="DB3386">
        <v>4174.9920000000002</v>
      </c>
      <c r="DC3386">
        <v>5007.3180000000002</v>
      </c>
      <c r="DD3386">
        <v>5299.2449999999999</v>
      </c>
      <c r="DE3386">
        <v>5995.4719999999998</v>
      </c>
      <c r="DF3386">
        <v>6429.134</v>
      </c>
      <c r="DG3386">
        <v>6756.2430000000004</v>
      </c>
      <c r="DH3386">
        <v>7834.085</v>
      </c>
      <c r="DI3386">
        <v>7424.9629999999997</v>
      </c>
      <c r="DJ3386">
        <v>7416.1880000000001</v>
      </c>
      <c r="DK3386">
        <v>7468.7920000000004</v>
      </c>
      <c r="DL3386">
        <v>8166.2920000000004</v>
      </c>
      <c r="DM3386">
        <v>8553.9169999999995</v>
      </c>
      <c r="DN3386">
        <v>8572.8250000000007</v>
      </c>
      <c r="DO3386">
        <v>19</v>
      </c>
      <c r="DP3386">
        <v>20</v>
      </c>
    </row>
    <row r="3387" spans="1:120" hidden="1" x14ac:dyDescent="0.25">
      <c r="A3387" t="str">
        <f t="shared" si="52"/>
        <v>All_Elect DA 1-4 (1PM-9PM) with Weekends_HE20 Average</v>
      </c>
      <c r="B3387" t="s">
        <v>62</v>
      </c>
      <c r="C3387" t="s">
        <v>61</v>
      </c>
      <c r="D3387" t="s">
        <v>61</v>
      </c>
      <c r="E3387" t="s">
        <v>61</v>
      </c>
      <c r="F3387" t="s">
        <v>61</v>
      </c>
      <c r="G3387" t="s">
        <v>61</v>
      </c>
      <c r="H3387" t="s">
        <v>61</v>
      </c>
      <c r="I3387" t="s">
        <v>61</v>
      </c>
      <c r="J3387" t="s">
        <v>61</v>
      </c>
      <c r="K3387" t="s">
        <v>264</v>
      </c>
      <c r="M3387">
        <v>20</v>
      </c>
      <c r="N3387">
        <v>20</v>
      </c>
      <c r="O3387" t="s">
        <v>325</v>
      </c>
      <c r="P3387">
        <v>117</v>
      </c>
      <c r="Q3387">
        <v>117</v>
      </c>
      <c r="R3387">
        <v>1</v>
      </c>
      <c r="S3387">
        <v>0</v>
      </c>
      <c r="T3387">
        <v>0</v>
      </c>
      <c r="U3387">
        <v>1</v>
      </c>
      <c r="V3387">
        <v>1</v>
      </c>
      <c r="W3387">
        <v>7125.1615000000002</v>
      </c>
      <c r="X3387">
        <v>6185.4032999999999</v>
      </c>
      <c r="Y3387">
        <v>6228.6019999999999</v>
      </c>
      <c r="Z3387">
        <v>6328.1854000000003</v>
      </c>
      <c r="AA3387">
        <v>6297.1594999999998</v>
      </c>
      <c r="AB3387">
        <v>6109.4256999999998</v>
      </c>
      <c r="AC3387">
        <v>6170.1067999999996</v>
      </c>
      <c r="AD3387">
        <v>6663.8423000000003</v>
      </c>
      <c r="AE3387">
        <v>6881.9583000000002</v>
      </c>
      <c r="AF3387">
        <v>6860.7376000000004</v>
      </c>
      <c r="AG3387">
        <v>6908.4202999999998</v>
      </c>
      <c r="AH3387">
        <v>6969.9386000000004</v>
      </c>
      <c r="AI3387">
        <v>7061.5096999999996</v>
      </c>
      <c r="AJ3387">
        <v>6853.7927</v>
      </c>
      <c r="AK3387">
        <v>6788.1756999999998</v>
      </c>
      <c r="AL3387">
        <v>6855.652</v>
      </c>
      <c r="AM3387">
        <v>6663.9759999999997</v>
      </c>
      <c r="AN3387">
        <v>5430.0829000000003</v>
      </c>
      <c r="AO3387">
        <v>209.53667999999999</v>
      </c>
      <c r="AP3387">
        <v>231.14946</v>
      </c>
      <c r="AQ3387">
        <v>3916.7328000000002</v>
      </c>
      <c r="AR3387">
        <v>5092.5621000000001</v>
      </c>
      <c r="AS3387">
        <v>5406.3877000000002</v>
      </c>
      <c r="AT3387">
        <v>5439.6390000000001</v>
      </c>
      <c r="AU3387">
        <v>85.256522000000004</v>
      </c>
      <c r="AV3387">
        <v>83.286957000000001</v>
      </c>
      <c r="AW3387">
        <v>81.817391000000001</v>
      </c>
      <c r="AX3387">
        <v>79.408696000000006</v>
      </c>
      <c r="AY3387">
        <v>77.969565000000003</v>
      </c>
      <c r="AZ3387">
        <v>75.530434999999997</v>
      </c>
      <c r="BA3387">
        <v>75.530434999999997</v>
      </c>
      <c r="BB3387">
        <v>75</v>
      </c>
      <c r="BC3387">
        <v>76.469565000000003</v>
      </c>
      <c r="BD3387">
        <v>80.378260999999995</v>
      </c>
      <c r="BE3387">
        <v>85.286957000000001</v>
      </c>
      <c r="BF3387">
        <v>89.786957000000001</v>
      </c>
      <c r="BG3387">
        <v>93.756522000000004</v>
      </c>
      <c r="BH3387">
        <v>97.665216999999998</v>
      </c>
      <c r="BI3387">
        <v>101.60435</v>
      </c>
      <c r="BJ3387">
        <v>104.04348</v>
      </c>
      <c r="BK3387">
        <v>105.42174</v>
      </c>
      <c r="BL3387">
        <v>104.54348</v>
      </c>
      <c r="BM3387">
        <v>103.60435</v>
      </c>
      <c r="BN3387">
        <v>100.57391</v>
      </c>
      <c r="BO3387">
        <v>96.482608999999997</v>
      </c>
      <c r="BP3387">
        <v>93.952173999999999</v>
      </c>
      <c r="BQ3387">
        <v>90.104348000000002</v>
      </c>
      <c r="BR3387">
        <v>85.756522000000004</v>
      </c>
      <c r="BS3387">
        <v>-878.99599999999998</v>
      </c>
      <c r="BT3387">
        <v>280.49610000000001</v>
      </c>
      <c r="BU3387">
        <v>224.64330000000001</v>
      </c>
      <c r="BV3387">
        <v>151.61580000000001</v>
      </c>
      <c r="BW3387">
        <v>57.078690000000002</v>
      </c>
      <c r="BX3387">
        <v>196.17840000000001</v>
      </c>
      <c r="BY3387">
        <v>165.6721</v>
      </c>
      <c r="BZ3387">
        <v>-68.312190000000001</v>
      </c>
      <c r="CA3387">
        <v>-186.46940000000001</v>
      </c>
      <c r="CB3387">
        <v>-179.10079999999999</v>
      </c>
      <c r="CC3387">
        <v>-195.67179999999999</v>
      </c>
      <c r="CD3387">
        <v>-297.4452</v>
      </c>
      <c r="CE3387">
        <v>-570.95830000000001</v>
      </c>
      <c r="CF3387">
        <v>-339.4092</v>
      </c>
      <c r="CG3387">
        <v>-266.82839999999999</v>
      </c>
      <c r="CH3387">
        <v>-293.82569999999998</v>
      </c>
      <c r="CI3387">
        <v>62.479129999999998</v>
      </c>
      <c r="CJ3387">
        <v>1492.704</v>
      </c>
      <c r="CK3387">
        <v>6781.4639999999999</v>
      </c>
      <c r="CL3387">
        <v>6773.9089999999997</v>
      </c>
      <c r="CM3387">
        <v>3019.6260000000002</v>
      </c>
      <c r="CN3387">
        <v>1787.0070000000001</v>
      </c>
      <c r="CO3387">
        <v>1431.117</v>
      </c>
      <c r="CP3387">
        <v>1281.317</v>
      </c>
      <c r="CQ3387">
        <v>19964.78</v>
      </c>
      <c r="CR3387">
        <v>6748.366</v>
      </c>
      <c r="CS3387">
        <v>6900.0439999999999</v>
      </c>
      <c r="CT3387">
        <v>6199.3890000000001</v>
      </c>
      <c r="CU3387">
        <v>5130.5410000000002</v>
      </c>
      <c r="CV3387">
        <v>4079.5720000000001</v>
      </c>
      <c r="CW3387">
        <v>2514.6880000000001</v>
      </c>
      <c r="CX3387">
        <v>2329.4520000000002</v>
      </c>
      <c r="CY3387">
        <v>4571.8919999999998</v>
      </c>
      <c r="CZ3387">
        <v>5858.5379999999996</v>
      </c>
      <c r="DA3387">
        <v>7487.7250000000004</v>
      </c>
      <c r="DB3387">
        <v>8849.6659999999993</v>
      </c>
      <c r="DC3387">
        <v>10722.18</v>
      </c>
      <c r="DD3387">
        <v>11584.6</v>
      </c>
      <c r="DE3387">
        <v>12948.37</v>
      </c>
      <c r="DF3387">
        <v>13492.77</v>
      </c>
      <c r="DG3387">
        <v>13765.28</v>
      </c>
      <c r="DH3387">
        <v>15031.26</v>
      </c>
      <c r="DI3387">
        <v>14617.8</v>
      </c>
      <c r="DJ3387">
        <v>14846.74</v>
      </c>
      <c r="DK3387">
        <v>14920.36</v>
      </c>
      <c r="DL3387">
        <v>15754.89</v>
      </c>
      <c r="DM3387">
        <v>16257.64</v>
      </c>
      <c r="DN3387">
        <v>16242.77</v>
      </c>
      <c r="DO3387">
        <v>19</v>
      </c>
      <c r="DP3387">
        <v>20</v>
      </c>
    </row>
    <row r="3388" spans="1:120" hidden="1" x14ac:dyDescent="0.25">
      <c r="A3388" t="str">
        <f t="shared" si="52"/>
        <v>sublap_id-SLAP_PGF1_Elect DA 1-4 (1PM-9PM) with Weekends_HE20 Average</v>
      </c>
      <c r="B3388" t="s">
        <v>62</v>
      </c>
      <c r="C3388" t="s">
        <v>289</v>
      </c>
      <c r="D3388" t="s">
        <v>61</v>
      </c>
      <c r="E3388" t="s">
        <v>290</v>
      </c>
      <c r="F3388" t="s">
        <v>61</v>
      </c>
      <c r="G3388" t="s">
        <v>61</v>
      </c>
      <c r="H3388" t="s">
        <v>61</v>
      </c>
      <c r="I3388" t="s">
        <v>61</v>
      </c>
      <c r="J3388" t="s">
        <v>61</v>
      </c>
      <c r="K3388" t="s">
        <v>264</v>
      </c>
      <c r="M3388">
        <v>20</v>
      </c>
      <c r="N3388">
        <v>20</v>
      </c>
      <c r="O3388" t="s">
        <v>325</v>
      </c>
      <c r="P3388">
        <v>117</v>
      </c>
      <c r="Q3388">
        <v>117</v>
      </c>
      <c r="R3388">
        <v>1</v>
      </c>
      <c r="S3388">
        <v>0</v>
      </c>
      <c r="T3388">
        <v>0</v>
      </c>
      <c r="U3388">
        <v>1</v>
      </c>
      <c r="V3388">
        <v>1</v>
      </c>
      <c r="W3388">
        <v>7125.1615000000002</v>
      </c>
      <c r="X3388">
        <v>6185.4032999999999</v>
      </c>
      <c r="Y3388">
        <v>6228.6019999999999</v>
      </c>
      <c r="Z3388">
        <v>6328.1854000000003</v>
      </c>
      <c r="AA3388">
        <v>6297.1594999999998</v>
      </c>
      <c r="AB3388">
        <v>6109.4256999999998</v>
      </c>
      <c r="AC3388">
        <v>6170.1067999999996</v>
      </c>
      <c r="AD3388">
        <v>6663.8423000000003</v>
      </c>
      <c r="AE3388">
        <v>6881.9583000000002</v>
      </c>
      <c r="AF3388">
        <v>6860.7376000000004</v>
      </c>
      <c r="AG3388">
        <v>6908.4202999999998</v>
      </c>
      <c r="AH3388">
        <v>6969.9386000000004</v>
      </c>
      <c r="AI3388">
        <v>7061.5096999999996</v>
      </c>
      <c r="AJ3388">
        <v>6853.7927</v>
      </c>
      <c r="AK3388">
        <v>6788.1756999999998</v>
      </c>
      <c r="AL3388">
        <v>6855.652</v>
      </c>
      <c r="AM3388">
        <v>6663.9759999999997</v>
      </c>
      <c r="AN3388">
        <v>5430.0829000000003</v>
      </c>
      <c r="AO3388">
        <v>209.53667999999999</v>
      </c>
      <c r="AP3388">
        <v>231.14946</v>
      </c>
      <c r="AQ3388">
        <v>3916.7328000000002</v>
      </c>
      <c r="AR3388">
        <v>5092.5621000000001</v>
      </c>
      <c r="AS3388">
        <v>5406.3877000000002</v>
      </c>
      <c r="AT3388">
        <v>5439.6390000000001</v>
      </c>
      <c r="AU3388">
        <v>85.256522000000004</v>
      </c>
      <c r="AV3388">
        <v>83.286957000000001</v>
      </c>
      <c r="AW3388">
        <v>81.817391000000001</v>
      </c>
      <c r="AX3388">
        <v>79.408696000000006</v>
      </c>
      <c r="AY3388">
        <v>77.969565000000003</v>
      </c>
      <c r="AZ3388">
        <v>75.530434999999997</v>
      </c>
      <c r="BA3388">
        <v>75.530434999999997</v>
      </c>
      <c r="BB3388">
        <v>75</v>
      </c>
      <c r="BC3388">
        <v>76.469565000000003</v>
      </c>
      <c r="BD3388">
        <v>80.378260999999995</v>
      </c>
      <c r="BE3388">
        <v>85.286957000000001</v>
      </c>
      <c r="BF3388">
        <v>89.786957000000001</v>
      </c>
      <c r="BG3388">
        <v>93.756522000000004</v>
      </c>
      <c r="BH3388">
        <v>97.665216999999998</v>
      </c>
      <c r="BI3388">
        <v>101.60435</v>
      </c>
      <c r="BJ3388">
        <v>104.04348</v>
      </c>
      <c r="BK3388">
        <v>105.42174</v>
      </c>
      <c r="BL3388">
        <v>104.54348</v>
      </c>
      <c r="BM3388">
        <v>103.60435</v>
      </c>
      <c r="BN3388">
        <v>100.57391</v>
      </c>
      <c r="BO3388">
        <v>96.482608999999997</v>
      </c>
      <c r="BP3388">
        <v>93.952173999999999</v>
      </c>
      <c r="BQ3388">
        <v>90.104348000000002</v>
      </c>
      <c r="BR3388">
        <v>85.756522000000004</v>
      </c>
      <c r="BS3388">
        <v>-878.99599999999998</v>
      </c>
      <c r="BT3388">
        <v>280.49610000000001</v>
      </c>
      <c r="BU3388">
        <v>224.64330000000001</v>
      </c>
      <c r="BV3388">
        <v>151.61580000000001</v>
      </c>
      <c r="BW3388">
        <v>57.078690000000002</v>
      </c>
      <c r="BX3388">
        <v>196.17840000000001</v>
      </c>
      <c r="BY3388">
        <v>165.6721</v>
      </c>
      <c r="BZ3388">
        <v>-68.312190000000001</v>
      </c>
      <c r="CA3388">
        <v>-186.46940000000001</v>
      </c>
      <c r="CB3388">
        <v>-179.10079999999999</v>
      </c>
      <c r="CC3388">
        <v>-195.67179999999999</v>
      </c>
      <c r="CD3388">
        <v>-297.4452</v>
      </c>
      <c r="CE3388">
        <v>-570.95830000000001</v>
      </c>
      <c r="CF3388">
        <v>-339.4092</v>
      </c>
      <c r="CG3388">
        <v>-266.82839999999999</v>
      </c>
      <c r="CH3388">
        <v>-293.82569999999998</v>
      </c>
      <c r="CI3388">
        <v>62.479129999999998</v>
      </c>
      <c r="CJ3388">
        <v>1492.704</v>
      </c>
      <c r="CK3388">
        <v>6781.4639999999999</v>
      </c>
      <c r="CL3388">
        <v>6773.9089999999997</v>
      </c>
      <c r="CM3388">
        <v>3019.6260000000002</v>
      </c>
      <c r="CN3388">
        <v>1787.0070000000001</v>
      </c>
      <c r="CO3388">
        <v>1431.117</v>
      </c>
      <c r="CP3388" s="20">
        <v>1281.317</v>
      </c>
      <c r="CQ3388" s="20">
        <v>19964.78</v>
      </c>
      <c r="CR3388" s="20">
        <v>6748.366</v>
      </c>
      <c r="CS3388" s="20">
        <v>6900.0439999999999</v>
      </c>
      <c r="CT3388" s="20">
        <v>6199.3890000000001</v>
      </c>
      <c r="CU3388" s="20">
        <v>5130.5410000000002</v>
      </c>
      <c r="CV3388" s="20">
        <v>4079.5720000000001</v>
      </c>
      <c r="CW3388" s="20">
        <v>2514.6880000000001</v>
      </c>
      <c r="CX3388" s="20">
        <v>2329.4520000000002</v>
      </c>
      <c r="CY3388" s="20">
        <v>4571.8919999999998</v>
      </c>
      <c r="CZ3388" s="20">
        <v>5858.5379999999996</v>
      </c>
      <c r="DA3388" s="20">
        <v>7487.7250000000004</v>
      </c>
      <c r="DB3388" s="20">
        <v>8849.6659999999993</v>
      </c>
      <c r="DC3388" s="20">
        <v>10722.18</v>
      </c>
      <c r="DD3388" s="20">
        <v>11584.6</v>
      </c>
      <c r="DE3388" s="20">
        <v>12948.37</v>
      </c>
      <c r="DF3388" s="20">
        <v>13492.77</v>
      </c>
      <c r="DG3388" s="20">
        <v>13765.28</v>
      </c>
      <c r="DH3388" s="20">
        <v>15031.26</v>
      </c>
      <c r="DI3388" s="20">
        <v>14617.8</v>
      </c>
      <c r="DJ3388" s="20">
        <v>14846.74</v>
      </c>
      <c r="DK3388" s="20">
        <v>14920.36</v>
      </c>
      <c r="DL3388" s="20">
        <v>15754.89</v>
      </c>
      <c r="DM3388" s="20">
        <v>16257.64</v>
      </c>
      <c r="DN3388" s="20">
        <v>16242.77</v>
      </c>
      <c r="DO3388">
        <v>19</v>
      </c>
      <c r="DP3388">
        <v>20</v>
      </c>
    </row>
    <row r="3389" spans="1:120" hidden="1" x14ac:dyDescent="0.25">
      <c r="A3389" t="str">
        <f t="shared" si="52"/>
        <v>sublap_id-SLAP_PGP2_Prescribed DA 1-4 (1PM-9PM)_HE20 Average</v>
      </c>
      <c r="B3389" t="s">
        <v>62</v>
      </c>
      <c r="C3389" t="s">
        <v>301</v>
      </c>
      <c r="D3389" t="s">
        <v>61</v>
      </c>
      <c r="E3389" t="s">
        <v>302</v>
      </c>
      <c r="F3389" t="s">
        <v>61</v>
      </c>
      <c r="G3389" t="s">
        <v>61</v>
      </c>
      <c r="H3389" t="s">
        <v>61</v>
      </c>
      <c r="I3389" t="s">
        <v>61</v>
      </c>
      <c r="J3389" t="s">
        <v>61</v>
      </c>
      <c r="K3389" t="s">
        <v>214</v>
      </c>
      <c r="M3389">
        <v>20</v>
      </c>
      <c r="N3389">
        <v>20</v>
      </c>
      <c r="O3389" t="s">
        <v>325</v>
      </c>
      <c r="P3389">
        <v>1</v>
      </c>
      <c r="Q3389">
        <v>1</v>
      </c>
      <c r="R3389">
        <v>1</v>
      </c>
      <c r="S3389">
        <v>0</v>
      </c>
      <c r="T3389">
        <v>1</v>
      </c>
      <c r="U3389">
        <v>1</v>
      </c>
      <c r="V3389">
        <v>1</v>
      </c>
      <c r="W3389">
        <v>509.36</v>
      </c>
      <c r="X3389">
        <v>508.33778000000001</v>
      </c>
      <c r="Y3389">
        <v>506.92444</v>
      </c>
      <c r="Z3389">
        <v>504.82666999999998</v>
      </c>
      <c r="AA3389">
        <v>504.16</v>
      </c>
      <c r="AB3389">
        <v>503.44889000000001</v>
      </c>
      <c r="AC3389">
        <v>505.84</v>
      </c>
      <c r="AD3389">
        <v>486.80889000000002</v>
      </c>
      <c r="AE3389">
        <v>471.04</v>
      </c>
      <c r="AF3389">
        <v>411.10221999999999</v>
      </c>
      <c r="AG3389">
        <v>369.90222</v>
      </c>
      <c r="AH3389">
        <v>331.98221999999998</v>
      </c>
      <c r="AI3389">
        <v>286.90667000000002</v>
      </c>
      <c r="AJ3389">
        <v>110.21333</v>
      </c>
      <c r="AK3389">
        <v>99.271111000000005</v>
      </c>
      <c r="AL3389">
        <v>102.8</v>
      </c>
      <c r="AM3389">
        <v>93.937777999999994</v>
      </c>
      <c r="AN3389">
        <v>63.608888999999998</v>
      </c>
      <c r="AO3389">
        <v>52.168889</v>
      </c>
      <c r="AP3389">
        <v>68.942222000000001</v>
      </c>
      <c r="AQ3389">
        <v>89.591110999999998</v>
      </c>
      <c r="AR3389">
        <v>441.13778000000002</v>
      </c>
      <c r="AS3389">
        <v>494.21332999999998</v>
      </c>
      <c r="AT3389">
        <v>493.07556</v>
      </c>
      <c r="AU3389">
        <v>55.024999999999999</v>
      </c>
      <c r="AV3389">
        <v>54.861111000000001</v>
      </c>
      <c r="AW3389">
        <v>54.530555999999997</v>
      </c>
      <c r="AX3389">
        <v>54.075000000000003</v>
      </c>
      <c r="AY3389">
        <v>53.875</v>
      </c>
      <c r="AZ3389">
        <v>53.719444000000003</v>
      </c>
      <c r="BA3389">
        <v>53.552778000000004</v>
      </c>
      <c r="BB3389">
        <v>53.669443999999999</v>
      </c>
      <c r="BC3389">
        <v>55.033332999999999</v>
      </c>
      <c r="BD3389">
        <v>56.963889000000002</v>
      </c>
      <c r="BE3389">
        <v>58.997222000000001</v>
      </c>
      <c r="BF3389">
        <v>60.627777999999999</v>
      </c>
      <c r="BG3389">
        <v>61.872222000000001</v>
      </c>
      <c r="BH3389">
        <v>62.816667000000002</v>
      </c>
      <c r="BI3389">
        <v>62.672221999999998</v>
      </c>
      <c r="BJ3389">
        <v>61.894444</v>
      </c>
      <c r="BK3389">
        <v>60.988889</v>
      </c>
      <c r="BL3389">
        <v>59.927778000000004</v>
      </c>
      <c r="BM3389">
        <v>58.538888999999998</v>
      </c>
      <c r="BN3389">
        <v>57.358333000000002</v>
      </c>
      <c r="BO3389">
        <v>56.494444000000001</v>
      </c>
      <c r="BP3389">
        <v>55.997222000000001</v>
      </c>
      <c r="BQ3389">
        <v>55.794443999999999</v>
      </c>
      <c r="BR3389">
        <v>55.561110999999997</v>
      </c>
      <c r="BS3389">
        <v>-11.52745</v>
      </c>
      <c r="BT3389">
        <v>-12.72725</v>
      </c>
      <c r="BU3389">
        <v>-16.356439999999999</v>
      </c>
      <c r="BV3389">
        <v>-17.164370000000002</v>
      </c>
      <c r="BW3389">
        <v>-17.87077</v>
      </c>
      <c r="BX3389">
        <v>-29.89068</v>
      </c>
      <c r="BY3389">
        <v>-25.69781</v>
      </c>
      <c r="BZ3389">
        <v>10.16459</v>
      </c>
      <c r="CA3389">
        <v>16.883369999999999</v>
      </c>
      <c r="CB3389">
        <v>47.285820000000001</v>
      </c>
      <c r="CC3389">
        <v>43.935090000000002</v>
      </c>
      <c r="CD3389">
        <v>9.7558140000000009</v>
      </c>
      <c r="CE3389">
        <v>25.67165</v>
      </c>
      <c r="CF3389">
        <v>3.3341150000000002</v>
      </c>
      <c r="CG3389">
        <v>1.554629</v>
      </c>
      <c r="CH3389">
        <v>-2.3919990000000002</v>
      </c>
      <c r="CI3389">
        <v>0.2128198</v>
      </c>
      <c r="CJ3389">
        <v>21.035299999999999</v>
      </c>
      <c r="CK3389">
        <v>19.052700000000002</v>
      </c>
      <c r="CL3389">
        <v>18.526199999999999</v>
      </c>
      <c r="CM3389">
        <v>9.4139470000000003</v>
      </c>
      <c r="CN3389">
        <v>0.45843339999999999</v>
      </c>
      <c r="CO3389">
        <v>-6.2513779999999999</v>
      </c>
      <c r="CP3389">
        <v>-16.34544</v>
      </c>
      <c r="CQ3389">
        <v>8.0891599999999997</v>
      </c>
      <c r="CR3389">
        <v>10.70613</v>
      </c>
      <c r="CS3389">
        <v>13.22226</v>
      </c>
      <c r="CT3389">
        <v>11.868080000000001</v>
      </c>
      <c r="CU3389">
        <v>9.626436</v>
      </c>
      <c r="CV3389">
        <v>8.8428930000000001</v>
      </c>
      <c r="CW3389">
        <v>13.66995</v>
      </c>
      <c r="CX3389">
        <v>17.91995</v>
      </c>
      <c r="CY3389">
        <v>30.157720000000001</v>
      </c>
      <c r="CZ3389">
        <v>37.833759999999998</v>
      </c>
      <c r="DA3389">
        <v>62.049770000000002</v>
      </c>
      <c r="DB3389">
        <v>76.826430000000002</v>
      </c>
      <c r="DC3389">
        <v>73.515429999999995</v>
      </c>
      <c r="DD3389">
        <v>26.000530000000001</v>
      </c>
      <c r="DE3389">
        <v>24.406829999999999</v>
      </c>
      <c r="DF3389">
        <v>27.585149999999999</v>
      </c>
      <c r="DG3389">
        <v>23.659109999999998</v>
      </c>
      <c r="DH3389">
        <v>23.209759999999999</v>
      </c>
      <c r="DI3389">
        <v>36.778089999999999</v>
      </c>
      <c r="DJ3389">
        <v>58.41431</v>
      </c>
      <c r="DK3389">
        <v>46.356749999999998</v>
      </c>
      <c r="DL3389">
        <v>17.045200000000001</v>
      </c>
      <c r="DM3389">
        <v>20.704460000000001</v>
      </c>
      <c r="DN3389">
        <v>34.950670000000002</v>
      </c>
      <c r="DO3389">
        <v>14</v>
      </c>
      <c r="DP3389">
        <v>21</v>
      </c>
    </row>
    <row r="3390" spans="1:120" hidden="1" x14ac:dyDescent="0.25">
      <c r="A3390" t="str">
        <f t="shared" si="52"/>
        <v>LCA-Greater Bay Area_Prescribed DA 1-4 (1PM-9PM)_HE20 Average</v>
      </c>
      <c r="B3390" t="s">
        <v>62</v>
      </c>
      <c r="C3390" t="s">
        <v>209</v>
      </c>
      <c r="D3390" t="s">
        <v>36</v>
      </c>
      <c r="E3390" t="s">
        <v>61</v>
      </c>
      <c r="F3390" t="s">
        <v>61</v>
      </c>
      <c r="G3390" t="s">
        <v>61</v>
      </c>
      <c r="H3390" t="s">
        <v>61</v>
      </c>
      <c r="I3390" t="s">
        <v>61</v>
      </c>
      <c r="J3390" t="s">
        <v>61</v>
      </c>
      <c r="K3390" t="s">
        <v>214</v>
      </c>
      <c r="M3390">
        <v>20</v>
      </c>
      <c r="N3390">
        <v>20</v>
      </c>
      <c r="O3390" t="s">
        <v>325</v>
      </c>
      <c r="P3390">
        <v>4.4705882069999996</v>
      </c>
      <c r="Q3390">
        <v>3.5882350000000001</v>
      </c>
      <c r="R3390">
        <v>1</v>
      </c>
      <c r="S3390">
        <v>0</v>
      </c>
      <c r="T3390">
        <v>1</v>
      </c>
      <c r="U3390">
        <v>0</v>
      </c>
      <c r="V3390">
        <v>1</v>
      </c>
      <c r="W3390">
        <v>1341.2065</v>
      </c>
      <c r="X3390">
        <v>1481.0862999999999</v>
      </c>
      <c r="Y3390">
        <v>1482.7592</v>
      </c>
      <c r="Z3390">
        <v>1482.5264</v>
      </c>
      <c r="AA3390">
        <v>1481.2818</v>
      </c>
      <c r="AB3390">
        <v>1479.9738</v>
      </c>
      <c r="AC3390">
        <v>1478.8056999999999</v>
      </c>
      <c r="AD3390">
        <v>1459.2851000000001</v>
      </c>
      <c r="AE3390">
        <v>1455.3241</v>
      </c>
      <c r="AF3390">
        <v>1424.4365</v>
      </c>
      <c r="AG3390">
        <v>1392.4046000000001</v>
      </c>
      <c r="AH3390">
        <v>1303.2134000000001</v>
      </c>
      <c r="AI3390">
        <v>849.31113000000005</v>
      </c>
      <c r="AJ3390">
        <v>835.05119999999999</v>
      </c>
      <c r="AK3390">
        <v>845.14356999999995</v>
      </c>
      <c r="AL3390">
        <v>872.50882000000001</v>
      </c>
      <c r="AM3390">
        <v>874.66010000000006</v>
      </c>
      <c r="AN3390">
        <v>661.45532000000003</v>
      </c>
      <c r="AO3390">
        <v>511.20425999999998</v>
      </c>
      <c r="AP3390">
        <v>548.15484000000004</v>
      </c>
      <c r="AQ3390">
        <v>624.40863000000002</v>
      </c>
      <c r="AR3390">
        <v>1054.7451000000001</v>
      </c>
      <c r="AS3390">
        <v>1148.6975</v>
      </c>
      <c r="AT3390">
        <v>1147.7034000000001</v>
      </c>
      <c r="AU3390">
        <v>58.573087999999998</v>
      </c>
      <c r="AV3390">
        <v>58.185048999999999</v>
      </c>
      <c r="AW3390">
        <v>57.619069000000003</v>
      </c>
      <c r="AX3390">
        <v>57.238905000000003</v>
      </c>
      <c r="AY3390">
        <v>56.938529000000003</v>
      </c>
      <c r="AZ3390">
        <v>56.644100999999999</v>
      </c>
      <c r="BA3390">
        <v>56.599690000000002</v>
      </c>
      <c r="BB3390">
        <v>56.650964000000002</v>
      </c>
      <c r="BC3390">
        <v>58.160670000000003</v>
      </c>
      <c r="BD3390">
        <v>60.608905</v>
      </c>
      <c r="BE3390">
        <v>63.646830000000001</v>
      </c>
      <c r="BF3390">
        <v>66.333775000000003</v>
      </c>
      <c r="BG3390">
        <v>68.424542000000002</v>
      </c>
      <c r="BH3390">
        <v>70.038644000000005</v>
      </c>
      <c r="BI3390">
        <v>70.663807000000006</v>
      </c>
      <c r="BJ3390">
        <v>70.830457999999993</v>
      </c>
      <c r="BK3390">
        <v>70.290538999999995</v>
      </c>
      <c r="BL3390">
        <v>68.953186000000002</v>
      </c>
      <c r="BM3390">
        <v>66.910669999999996</v>
      </c>
      <c r="BN3390">
        <v>64.495016000000007</v>
      </c>
      <c r="BO3390">
        <v>62.160082000000003</v>
      </c>
      <c r="BP3390">
        <v>60.458480000000002</v>
      </c>
      <c r="BQ3390">
        <v>59.714509999999997</v>
      </c>
      <c r="BR3390">
        <v>59.130930999999997</v>
      </c>
      <c r="BS3390">
        <v>-9.8161830000000005</v>
      </c>
      <c r="BT3390">
        <v>-17.20485</v>
      </c>
      <c r="BU3390">
        <v>-18.754619999999999</v>
      </c>
      <c r="BV3390">
        <v>-18.77927</v>
      </c>
      <c r="BW3390">
        <v>-18.28116</v>
      </c>
      <c r="BX3390">
        <v>-26.22823</v>
      </c>
      <c r="BY3390">
        <v>-21.94623</v>
      </c>
      <c r="BZ3390">
        <v>12.91484</v>
      </c>
      <c r="CA3390">
        <v>17.84592</v>
      </c>
      <c r="CB3390">
        <v>36.016019999999997</v>
      </c>
      <c r="CC3390">
        <v>38.543410000000002</v>
      </c>
      <c r="CD3390">
        <v>12.45824</v>
      </c>
      <c r="CE3390">
        <v>45.157299999999999</v>
      </c>
      <c r="CF3390">
        <v>17.53105</v>
      </c>
      <c r="CG3390">
        <v>8.7562990000000003</v>
      </c>
      <c r="CH3390">
        <v>1.276586</v>
      </c>
      <c r="CI3390">
        <v>34.10633</v>
      </c>
      <c r="CJ3390">
        <v>260.78440000000001</v>
      </c>
      <c r="CK3390">
        <v>403.06470000000002</v>
      </c>
      <c r="CL3390">
        <v>369.11750000000001</v>
      </c>
      <c r="CM3390">
        <v>285.79930000000002</v>
      </c>
      <c r="CN3390">
        <v>79.207030000000003</v>
      </c>
      <c r="CO3390">
        <v>19.23424</v>
      </c>
      <c r="CP3390">
        <v>3.9012899999999999</v>
      </c>
      <c r="CQ3390">
        <v>21.104849999999999</v>
      </c>
      <c r="CR3390">
        <v>8.2682520000000004</v>
      </c>
      <c r="CS3390">
        <v>9.1846029999999992</v>
      </c>
      <c r="CT3390">
        <v>8.5209810000000008</v>
      </c>
      <c r="CU3390">
        <v>7.2021579999999998</v>
      </c>
      <c r="CV3390">
        <v>6.6016820000000003</v>
      </c>
      <c r="CW3390">
        <v>8.0460689999999992</v>
      </c>
      <c r="CX3390">
        <v>10.338089999999999</v>
      </c>
      <c r="CY3390">
        <v>16.701560000000001</v>
      </c>
      <c r="CZ3390">
        <v>30.957930000000001</v>
      </c>
      <c r="DA3390">
        <v>51.104210000000002</v>
      </c>
      <c r="DB3390">
        <v>57.484589999999997</v>
      </c>
      <c r="DC3390">
        <v>91.288160000000005</v>
      </c>
      <c r="DD3390">
        <v>96.061070000000001</v>
      </c>
      <c r="DE3390">
        <v>91.778630000000007</v>
      </c>
      <c r="DF3390">
        <v>70.756230000000002</v>
      </c>
      <c r="DG3390">
        <v>77.691069999999996</v>
      </c>
      <c r="DH3390">
        <v>100.1789</v>
      </c>
      <c r="DI3390">
        <v>159.9299</v>
      </c>
      <c r="DJ3390">
        <v>103.1741</v>
      </c>
      <c r="DK3390">
        <v>196.47980000000001</v>
      </c>
      <c r="DL3390">
        <v>116.8133</v>
      </c>
      <c r="DM3390">
        <v>52.443860000000001</v>
      </c>
      <c r="DN3390">
        <v>48.761589999999998</v>
      </c>
      <c r="DO3390">
        <v>14</v>
      </c>
      <c r="DP3390">
        <v>21</v>
      </c>
    </row>
    <row r="3391" spans="1:120" hidden="1" x14ac:dyDescent="0.25">
      <c r="A3391" t="str">
        <f t="shared" si="52"/>
        <v>Aggregator-Blue Zone Resources, LLC_Prescribed DA 1-4 (1PM-9PM)_HE20 Average</v>
      </c>
      <c r="B3391" t="s">
        <v>62</v>
      </c>
      <c r="C3391" t="s">
        <v>261</v>
      </c>
      <c r="D3391" t="s">
        <v>61</v>
      </c>
      <c r="E3391" t="s">
        <v>61</v>
      </c>
      <c r="F3391" t="s">
        <v>262</v>
      </c>
      <c r="G3391" t="s">
        <v>61</v>
      </c>
      <c r="H3391" t="s">
        <v>61</v>
      </c>
      <c r="I3391" t="s">
        <v>61</v>
      </c>
      <c r="J3391" t="s">
        <v>61</v>
      </c>
      <c r="K3391" t="s">
        <v>214</v>
      </c>
      <c r="M3391">
        <v>20</v>
      </c>
      <c r="N3391">
        <v>20</v>
      </c>
      <c r="O3391" t="s">
        <v>325</v>
      </c>
      <c r="P3391">
        <v>4.3125</v>
      </c>
      <c r="Q3391">
        <v>3.375</v>
      </c>
      <c r="R3391">
        <v>1</v>
      </c>
      <c r="S3391">
        <v>0</v>
      </c>
      <c r="T3391">
        <v>1</v>
      </c>
      <c r="U3391">
        <v>1</v>
      </c>
      <c r="V3391">
        <v>1</v>
      </c>
      <c r="W3391">
        <v>1423.8780999999999</v>
      </c>
      <c r="X3391">
        <v>1570.1062999999999</v>
      </c>
      <c r="Y3391">
        <v>1571.4494</v>
      </c>
      <c r="Z3391">
        <v>1570.8207</v>
      </c>
      <c r="AA3391">
        <v>1569.7687000000001</v>
      </c>
      <c r="AB3391">
        <v>1569.3495</v>
      </c>
      <c r="AC3391">
        <v>1571.9811999999999</v>
      </c>
      <c r="AD3391">
        <v>1547.0405000000001</v>
      </c>
      <c r="AE3391">
        <v>1541.8318999999999</v>
      </c>
      <c r="AF3391">
        <v>1509.6614999999999</v>
      </c>
      <c r="AG3391">
        <v>1468.3987</v>
      </c>
      <c r="AH3391">
        <v>1375.8644999999999</v>
      </c>
      <c r="AI3391">
        <v>899.15506000000005</v>
      </c>
      <c r="AJ3391">
        <v>883.15247999999997</v>
      </c>
      <c r="AK3391">
        <v>893.0222</v>
      </c>
      <c r="AL3391">
        <v>920.51615000000004</v>
      </c>
      <c r="AM3391">
        <v>920.86360999999999</v>
      </c>
      <c r="AN3391">
        <v>697.47751000000005</v>
      </c>
      <c r="AO3391">
        <v>541.43544999999995</v>
      </c>
      <c r="AP3391">
        <v>582.87043000000006</v>
      </c>
      <c r="AQ3391">
        <v>666.69457</v>
      </c>
      <c r="AR3391">
        <v>1124.1677999999999</v>
      </c>
      <c r="AS3391">
        <v>1223.2807</v>
      </c>
      <c r="AT3391">
        <v>1220.8085000000001</v>
      </c>
      <c r="AU3391">
        <v>58.002482999999998</v>
      </c>
      <c r="AV3391">
        <v>57.476084999999998</v>
      </c>
      <c r="AW3391">
        <v>57.021518999999998</v>
      </c>
      <c r="AX3391">
        <v>56.757829999999998</v>
      </c>
      <c r="AY3391">
        <v>56.604089000000002</v>
      </c>
      <c r="AZ3391">
        <v>56.492257000000002</v>
      </c>
      <c r="BA3391">
        <v>56.506875000000001</v>
      </c>
      <c r="BB3391">
        <v>56.470511999999999</v>
      </c>
      <c r="BC3391">
        <v>57.697490999999999</v>
      </c>
      <c r="BD3391">
        <v>59.738759000000002</v>
      </c>
      <c r="BE3391">
        <v>62.672283</v>
      </c>
      <c r="BF3391">
        <v>65.308672000000001</v>
      </c>
      <c r="BG3391">
        <v>67.350165000000004</v>
      </c>
      <c r="BH3391">
        <v>68.470181999999994</v>
      </c>
      <c r="BI3391">
        <v>68.695356000000004</v>
      </c>
      <c r="BJ3391">
        <v>68.605581999999998</v>
      </c>
      <c r="BK3391">
        <v>67.851969999999994</v>
      </c>
      <c r="BL3391">
        <v>66.543056000000007</v>
      </c>
      <c r="BM3391">
        <v>64.662552000000005</v>
      </c>
      <c r="BN3391">
        <v>62.512500000000003</v>
      </c>
      <c r="BO3391">
        <v>60.573255000000003</v>
      </c>
      <c r="BP3391">
        <v>59.264653000000003</v>
      </c>
      <c r="BQ3391">
        <v>58.874096999999999</v>
      </c>
      <c r="BR3391">
        <v>58.547448000000003</v>
      </c>
      <c r="BS3391">
        <v>-11.74118</v>
      </c>
      <c r="BT3391">
        <v>-17.307369999999999</v>
      </c>
      <c r="BU3391">
        <v>-19.020869999999999</v>
      </c>
      <c r="BV3391">
        <v>-19.220690000000001</v>
      </c>
      <c r="BW3391">
        <v>-19.406469999999999</v>
      </c>
      <c r="BX3391">
        <v>-27.84233</v>
      </c>
      <c r="BY3391">
        <v>-24.21942</v>
      </c>
      <c r="BZ3391">
        <v>14.04008</v>
      </c>
      <c r="CA3391">
        <v>18.927309999999999</v>
      </c>
      <c r="CB3391">
        <v>38.790030000000002</v>
      </c>
      <c r="CC3391">
        <v>42.774720000000002</v>
      </c>
      <c r="CD3391">
        <v>13.797790000000001</v>
      </c>
      <c r="CE3391">
        <v>45.858600000000003</v>
      </c>
      <c r="CF3391">
        <v>19.57769</v>
      </c>
      <c r="CG3391">
        <v>10.67693</v>
      </c>
      <c r="CH3391">
        <v>3.3972129999999998</v>
      </c>
      <c r="CI3391">
        <v>39.140500000000003</v>
      </c>
      <c r="CJ3391">
        <v>276.02429999999998</v>
      </c>
      <c r="CK3391">
        <v>423.25819999999999</v>
      </c>
      <c r="CL3391">
        <v>384.5797</v>
      </c>
      <c r="CM3391">
        <v>295.3888</v>
      </c>
      <c r="CN3391">
        <v>80.752840000000006</v>
      </c>
      <c r="CO3391">
        <v>18.691649999999999</v>
      </c>
      <c r="CP3391">
        <v>4.3955000000000002</v>
      </c>
      <c r="CQ3391">
        <v>23.751200000000001</v>
      </c>
      <c r="CR3391">
        <v>8.9567010000000007</v>
      </c>
      <c r="CS3391" s="20">
        <v>9.9688309999999998</v>
      </c>
      <c r="CT3391" s="20">
        <v>9.1819620000000004</v>
      </c>
      <c r="CU3391" s="20">
        <v>7.8238490000000001</v>
      </c>
      <c r="CV3391">
        <v>7.1592880000000001</v>
      </c>
      <c r="CW3391">
        <v>8.6408310000000004</v>
      </c>
      <c r="CX3391">
        <v>11.263949999999999</v>
      </c>
      <c r="CY3391">
        <v>18.380649999999999</v>
      </c>
      <c r="CZ3391">
        <v>33.843850000000003</v>
      </c>
      <c r="DA3391">
        <v>55.441510000000001</v>
      </c>
      <c r="DB3391">
        <v>62.706209999999999</v>
      </c>
      <c r="DC3391">
        <v>100.4503</v>
      </c>
      <c r="DD3391">
        <v>106.2088</v>
      </c>
      <c r="DE3391">
        <v>102.1699</v>
      </c>
      <c r="DF3391">
        <v>79.625280000000004</v>
      </c>
      <c r="DG3391">
        <v>86.899699999999996</v>
      </c>
      <c r="DH3391">
        <v>112.209</v>
      </c>
      <c r="DI3391">
        <v>178.9571</v>
      </c>
      <c r="DJ3391">
        <v>114.6358</v>
      </c>
      <c r="DK3391">
        <v>214.33459999999999</v>
      </c>
      <c r="DL3391">
        <v>129.77680000000001</v>
      </c>
      <c r="DM3391">
        <v>58.771610000000003</v>
      </c>
      <c r="DN3391">
        <v>52.923290000000001</v>
      </c>
      <c r="DO3391">
        <v>14</v>
      </c>
      <c r="DP3391">
        <v>21</v>
      </c>
    </row>
    <row r="3392" spans="1:120" hidden="1" x14ac:dyDescent="0.25">
      <c r="A3392" t="str">
        <f t="shared" si="52"/>
        <v>sublap_id-SLAP_PGZP_Prescribed DA 1-4 (1PM-9PM)_HE20 Average</v>
      </c>
      <c r="B3392" t="s">
        <v>62</v>
      </c>
      <c r="C3392" t="s">
        <v>283</v>
      </c>
      <c r="D3392" t="s">
        <v>61</v>
      </c>
      <c r="E3392" t="s">
        <v>284</v>
      </c>
      <c r="F3392" t="s">
        <v>61</v>
      </c>
      <c r="G3392" t="s">
        <v>61</v>
      </c>
      <c r="H3392" t="s">
        <v>61</v>
      </c>
      <c r="I3392" t="s">
        <v>61</v>
      </c>
      <c r="J3392" t="s">
        <v>61</v>
      </c>
      <c r="K3392" t="s">
        <v>214</v>
      </c>
      <c r="M3392">
        <v>20</v>
      </c>
      <c r="N3392">
        <v>20</v>
      </c>
      <c r="O3392" t="s">
        <v>325</v>
      </c>
      <c r="P3392">
        <v>4</v>
      </c>
      <c r="Q3392">
        <v>4</v>
      </c>
      <c r="R3392">
        <v>1</v>
      </c>
      <c r="S3392">
        <v>0</v>
      </c>
      <c r="T3392">
        <v>1</v>
      </c>
      <c r="U3392">
        <v>0</v>
      </c>
      <c r="V3392">
        <v>1</v>
      </c>
      <c r="W3392">
        <v>30.441333</v>
      </c>
      <c r="X3392">
        <v>30.377917</v>
      </c>
      <c r="Y3392">
        <v>30.441167</v>
      </c>
      <c r="Z3392">
        <v>30.392749999999999</v>
      </c>
      <c r="AA3392">
        <v>30.354333</v>
      </c>
      <c r="AB3392">
        <v>31.382583</v>
      </c>
      <c r="AC3392">
        <v>45.826500000000003</v>
      </c>
      <c r="AD3392">
        <v>54.677833</v>
      </c>
      <c r="AE3392">
        <v>62.027000000000001</v>
      </c>
      <c r="AF3392">
        <v>76.58475</v>
      </c>
      <c r="AG3392">
        <v>111.25958</v>
      </c>
      <c r="AH3392">
        <v>118.92867</v>
      </c>
      <c r="AI3392">
        <v>124.87692</v>
      </c>
      <c r="AJ3392">
        <v>127.22908</v>
      </c>
      <c r="AK3392">
        <v>126.55741999999999</v>
      </c>
      <c r="AL3392">
        <v>123.967</v>
      </c>
      <c r="AM3392">
        <v>128.70533</v>
      </c>
      <c r="AN3392">
        <v>117.36333</v>
      </c>
      <c r="AO3392">
        <v>113.80983000000001</v>
      </c>
      <c r="AP3392">
        <v>108.25767</v>
      </c>
      <c r="AQ3392">
        <v>94.040916999999993</v>
      </c>
      <c r="AR3392">
        <v>47.6145</v>
      </c>
      <c r="AS3392">
        <v>31.101417000000001</v>
      </c>
      <c r="AT3392">
        <v>30.425332999999998</v>
      </c>
      <c r="AU3392">
        <v>60.541666999999997</v>
      </c>
      <c r="AV3392">
        <v>59.71875</v>
      </c>
      <c r="AW3392">
        <v>59.125</v>
      </c>
      <c r="AX3392">
        <v>58.59375</v>
      </c>
      <c r="AY3392">
        <v>58.166666999999997</v>
      </c>
      <c r="AZ3392">
        <v>57.5</v>
      </c>
      <c r="BA3392">
        <v>57.114583000000003</v>
      </c>
      <c r="BB3392">
        <v>57.8125</v>
      </c>
      <c r="BC3392">
        <v>60.104166999999997</v>
      </c>
      <c r="BD3392">
        <v>63.28125</v>
      </c>
      <c r="BE3392">
        <v>67.958332999999996</v>
      </c>
      <c r="BF3392">
        <v>73.760417000000004</v>
      </c>
      <c r="BG3392">
        <v>78.1875</v>
      </c>
      <c r="BH3392">
        <v>79.291667000000004</v>
      </c>
      <c r="BI3392">
        <v>79.333332999999996</v>
      </c>
      <c r="BJ3392">
        <v>77.822917000000004</v>
      </c>
      <c r="BK3392">
        <v>76.21875</v>
      </c>
      <c r="BL3392">
        <v>74.510417000000004</v>
      </c>
      <c r="BM3392">
        <v>71.802082999999996</v>
      </c>
      <c r="BN3392">
        <v>67.916667000000004</v>
      </c>
      <c r="BO3392">
        <v>64.5</v>
      </c>
      <c r="BP3392">
        <v>62.739583000000003</v>
      </c>
      <c r="BQ3392">
        <v>61.75</v>
      </c>
      <c r="BR3392">
        <v>60.96875</v>
      </c>
      <c r="BS3392">
        <v>-0.15334329999999999</v>
      </c>
      <c r="BT3392">
        <v>-0.188222</v>
      </c>
      <c r="BU3392">
        <v>-0.2463679</v>
      </c>
      <c r="BV3392">
        <v>-0.20049159999999999</v>
      </c>
      <c r="BW3392">
        <v>-0.2293212</v>
      </c>
      <c r="BX3392">
        <v>2.118325</v>
      </c>
      <c r="BY3392">
        <v>-0.85482910000000001</v>
      </c>
      <c r="BZ3392">
        <v>1.701147</v>
      </c>
      <c r="CA3392">
        <v>-4.0757000000000002E-2</v>
      </c>
      <c r="CB3392">
        <v>-3.3545250000000002</v>
      </c>
      <c r="CC3392">
        <v>-1.297752</v>
      </c>
      <c r="CD3392">
        <v>0.59634520000000002</v>
      </c>
      <c r="CE3392">
        <v>8.7160100000000004E-2</v>
      </c>
      <c r="CF3392">
        <v>-0.36671589999999998</v>
      </c>
      <c r="CG3392">
        <v>-0.99169870000000004</v>
      </c>
      <c r="CH3392">
        <v>3.1744599999999998E-2</v>
      </c>
      <c r="CI3392">
        <v>-6.2229910000000004</v>
      </c>
      <c r="CJ3392">
        <v>2.119856</v>
      </c>
      <c r="CK3392">
        <v>1.753144</v>
      </c>
      <c r="CL3392">
        <v>1.4685999999999999</v>
      </c>
      <c r="CM3392">
        <v>-0.95957400000000004</v>
      </c>
      <c r="CN3392">
        <v>-0.61953100000000005</v>
      </c>
      <c r="CO3392">
        <v>-7.7254400000000001E-2</v>
      </c>
      <c r="CP3392">
        <v>0.10209600000000001</v>
      </c>
      <c r="CQ3392">
        <v>9.0542000000000001E-3</v>
      </c>
      <c r="CR3392">
        <v>3.8784000000000002E-3</v>
      </c>
      <c r="CS3392" s="20">
        <v>3.8295999999999998E-3</v>
      </c>
      <c r="CT3392" s="20">
        <v>3.5208000000000001E-3</v>
      </c>
      <c r="CU3392" s="20">
        <v>3.8560000000000001E-3</v>
      </c>
      <c r="CV3392">
        <v>0.18752759999999999</v>
      </c>
      <c r="CW3392">
        <v>0.83996760000000004</v>
      </c>
      <c r="CX3392">
        <v>0.34283910000000001</v>
      </c>
      <c r="CY3392">
        <v>0.31620350000000003</v>
      </c>
      <c r="CZ3392">
        <v>0.295512</v>
      </c>
      <c r="DA3392">
        <v>0.40863060000000001</v>
      </c>
      <c r="DB3392">
        <v>0.2077608</v>
      </c>
      <c r="DC3392">
        <v>0.2344899</v>
      </c>
      <c r="DD3392">
        <v>0.1737378</v>
      </c>
      <c r="DE3392">
        <v>0.2719086</v>
      </c>
      <c r="DF3392">
        <v>0.1756858</v>
      </c>
      <c r="DG3392">
        <v>0.21680479999999999</v>
      </c>
      <c r="DH3392">
        <v>0.49766290000000002</v>
      </c>
      <c r="DI3392">
        <v>0.61297020000000002</v>
      </c>
      <c r="DJ3392">
        <v>1.10171</v>
      </c>
      <c r="DK3392">
        <v>1.261925</v>
      </c>
      <c r="DL3392">
        <v>0.70874740000000003</v>
      </c>
      <c r="DM3392">
        <v>4.8513899999999999E-2</v>
      </c>
      <c r="DN3392">
        <v>3.05058E-2</v>
      </c>
      <c r="DO3392">
        <v>14</v>
      </c>
      <c r="DP3392">
        <v>21</v>
      </c>
    </row>
    <row r="3393" spans="1:120" hidden="1" x14ac:dyDescent="0.25">
      <c r="A3393" t="str">
        <f t="shared" si="52"/>
        <v>Industry_Type-7. Institutional/Government_Prescribed DA 1-4 (1PM-9PM)_HE20 Average</v>
      </c>
      <c r="B3393" t="s">
        <v>62</v>
      </c>
      <c r="C3393" t="s">
        <v>208</v>
      </c>
      <c r="D3393" t="s">
        <v>61</v>
      </c>
      <c r="E3393" t="s">
        <v>61</v>
      </c>
      <c r="F3393" t="s">
        <v>61</v>
      </c>
      <c r="G3393" t="s">
        <v>35</v>
      </c>
      <c r="H3393" t="s">
        <v>61</v>
      </c>
      <c r="I3393" t="s">
        <v>61</v>
      </c>
      <c r="J3393" t="s">
        <v>61</v>
      </c>
      <c r="K3393" t="s">
        <v>214</v>
      </c>
      <c r="M3393">
        <v>20</v>
      </c>
      <c r="N3393">
        <v>20</v>
      </c>
      <c r="O3393" t="s">
        <v>325</v>
      </c>
      <c r="P3393">
        <v>3.3333332539999998</v>
      </c>
      <c r="Q3393">
        <v>3.3333330000000001</v>
      </c>
      <c r="R3393">
        <v>1</v>
      </c>
      <c r="S3393">
        <v>0</v>
      </c>
      <c r="T3393">
        <v>1</v>
      </c>
      <c r="U3393">
        <v>1</v>
      </c>
      <c r="V3393">
        <v>1</v>
      </c>
      <c r="W3393">
        <v>24.037500000000001</v>
      </c>
      <c r="X3393">
        <v>23.922556</v>
      </c>
      <c r="Y3393">
        <v>23.955556000000001</v>
      </c>
      <c r="Z3393">
        <v>23.932167</v>
      </c>
      <c r="AA3393">
        <v>23.898610999999999</v>
      </c>
      <c r="AB3393">
        <v>24.596278000000002</v>
      </c>
      <c r="AC3393">
        <v>34.351472000000001</v>
      </c>
      <c r="AD3393">
        <v>46.490443999999997</v>
      </c>
      <c r="AE3393">
        <v>55.356000000000002</v>
      </c>
      <c r="AF3393">
        <v>66.700666999999996</v>
      </c>
      <c r="AG3393">
        <v>98.856555999999998</v>
      </c>
      <c r="AH3393">
        <v>104.77239</v>
      </c>
      <c r="AI3393">
        <v>110.38028</v>
      </c>
      <c r="AJ3393">
        <v>113.92077999999999</v>
      </c>
      <c r="AK3393">
        <v>114.37327999999999</v>
      </c>
      <c r="AL3393">
        <v>113.25256</v>
      </c>
      <c r="AM3393">
        <v>116.50183</v>
      </c>
      <c r="AN3393">
        <v>109.32805999999999</v>
      </c>
      <c r="AO3393">
        <v>105.91078</v>
      </c>
      <c r="AP3393">
        <v>99.399332999999999</v>
      </c>
      <c r="AQ3393">
        <v>82.988889</v>
      </c>
      <c r="AR3393">
        <v>38.663778000000001</v>
      </c>
      <c r="AS3393">
        <v>24.472443999999999</v>
      </c>
      <c r="AT3393">
        <v>23.967055999999999</v>
      </c>
      <c r="AU3393">
        <v>62.226852000000001</v>
      </c>
      <c r="AV3393">
        <v>61.479166999999997</v>
      </c>
      <c r="AW3393">
        <v>60.736111000000001</v>
      </c>
      <c r="AX3393">
        <v>60.131943999999997</v>
      </c>
      <c r="AY3393">
        <v>59.460647999999999</v>
      </c>
      <c r="AZ3393">
        <v>58.671295999999998</v>
      </c>
      <c r="BA3393">
        <v>58.268518999999998</v>
      </c>
      <c r="BB3393">
        <v>59.094906999999999</v>
      </c>
      <c r="BC3393">
        <v>61.918981000000002</v>
      </c>
      <c r="BD3393">
        <v>65.465277999999998</v>
      </c>
      <c r="BE3393">
        <v>69.844907000000006</v>
      </c>
      <c r="BF3393">
        <v>74.731481000000002</v>
      </c>
      <c r="BG3393">
        <v>78.729167000000004</v>
      </c>
      <c r="BH3393">
        <v>80.835648000000006</v>
      </c>
      <c r="BI3393">
        <v>81.944444000000004</v>
      </c>
      <c r="BJ3393">
        <v>81.643518999999998</v>
      </c>
      <c r="BK3393">
        <v>80.571759</v>
      </c>
      <c r="BL3393">
        <v>79.159722000000002</v>
      </c>
      <c r="BM3393">
        <v>76.599536999999998</v>
      </c>
      <c r="BN3393">
        <v>72.590277999999998</v>
      </c>
      <c r="BO3393">
        <v>68.428241</v>
      </c>
      <c r="BP3393">
        <v>65.692130000000006</v>
      </c>
      <c r="BQ3393">
        <v>64.032407000000006</v>
      </c>
      <c r="BR3393">
        <v>62.925925999999997</v>
      </c>
      <c r="BS3393">
        <v>-0.1553002</v>
      </c>
      <c r="BT3393">
        <v>-2.4173500000000001E-2</v>
      </c>
      <c r="BU3393">
        <v>-8.7485900000000005E-2</v>
      </c>
      <c r="BV3393">
        <v>-6.2764899999999998E-2</v>
      </c>
      <c r="BW3393">
        <v>-9.3926099999999998E-2</v>
      </c>
      <c r="BX3393">
        <v>1.371974</v>
      </c>
      <c r="BY3393">
        <v>-0.3675271</v>
      </c>
      <c r="BZ3393">
        <v>-0.36963649999999998</v>
      </c>
      <c r="CA3393">
        <v>2.5899E-3</v>
      </c>
      <c r="CB3393">
        <v>-0.97436259999999997</v>
      </c>
      <c r="CC3393">
        <v>-0.48139320000000002</v>
      </c>
      <c r="CD3393">
        <v>1.1028610000000001</v>
      </c>
      <c r="CE3393">
        <v>0.98858539999999995</v>
      </c>
      <c r="CF3393">
        <v>0.17086999999999999</v>
      </c>
      <c r="CG3393">
        <v>-0.50121919999999998</v>
      </c>
      <c r="CH3393">
        <v>5.2021299999999999E-2</v>
      </c>
      <c r="CI3393">
        <v>-4.06806</v>
      </c>
      <c r="CJ3393">
        <v>0.50619429999999999</v>
      </c>
      <c r="CK3393">
        <v>2.4132799999999999E-2</v>
      </c>
      <c r="CL3393">
        <v>0.45766030000000002</v>
      </c>
      <c r="CM3393">
        <v>-0.38935130000000001</v>
      </c>
      <c r="CN3393">
        <v>0.58897100000000002</v>
      </c>
      <c r="CO3393">
        <v>0.46439399999999997</v>
      </c>
      <c r="CP3393">
        <v>9.2201000000000005E-2</v>
      </c>
      <c r="CQ3393">
        <v>8.1513000000000002E-3</v>
      </c>
      <c r="CR3393">
        <v>5.2846000000000004E-3</v>
      </c>
      <c r="CS3393">
        <v>4.9731999999999997E-3</v>
      </c>
      <c r="CT3393">
        <v>5.2315E-3</v>
      </c>
      <c r="CU3393">
        <v>5.3204000000000003E-3</v>
      </c>
      <c r="CV3393">
        <v>9.0624200000000002E-2</v>
      </c>
      <c r="CW3393">
        <v>0.38875539999999997</v>
      </c>
      <c r="CX3393">
        <v>0.2207327</v>
      </c>
      <c r="CY3393">
        <v>0.20837629999999999</v>
      </c>
      <c r="CZ3393">
        <v>0.1868467</v>
      </c>
      <c r="DA3393">
        <v>0.22707569999999999</v>
      </c>
      <c r="DB3393">
        <v>0.12001000000000001</v>
      </c>
      <c r="DC3393">
        <v>0.13605129999999999</v>
      </c>
      <c r="DD3393">
        <v>0.1062859</v>
      </c>
      <c r="DE3393">
        <v>0.17502980000000001</v>
      </c>
      <c r="DF3393">
        <v>0.1052989</v>
      </c>
      <c r="DG3393">
        <v>0.1335433</v>
      </c>
      <c r="DH3393">
        <v>0.27296049999999999</v>
      </c>
      <c r="DI3393">
        <v>0.33896100000000001</v>
      </c>
      <c r="DJ3393">
        <v>0.65348039999999996</v>
      </c>
      <c r="DK3393">
        <v>0.79981559999999996</v>
      </c>
      <c r="DL3393">
        <v>0.55164469999999999</v>
      </c>
      <c r="DM3393">
        <v>4.9999599999999998E-2</v>
      </c>
      <c r="DN3393">
        <v>1.8226599999999999E-2</v>
      </c>
      <c r="DO3393">
        <v>14</v>
      </c>
      <c r="DP3393">
        <v>21</v>
      </c>
    </row>
    <row r="3394" spans="1:120" x14ac:dyDescent="0.25">
      <c r="A3394" t="str">
        <f t="shared" si="52"/>
        <v>AutoDR-Yes_Prescribed DA 1-4 (1PM-9PM)_HE20 Average</v>
      </c>
      <c r="B3394" t="s">
        <v>62</v>
      </c>
      <c r="C3394" t="s">
        <v>322</v>
      </c>
      <c r="D3394" t="s">
        <v>61</v>
      </c>
      <c r="E3394" t="s">
        <v>61</v>
      </c>
      <c r="F3394" t="s">
        <v>61</v>
      </c>
      <c r="G3394" t="s">
        <v>61</v>
      </c>
      <c r="H3394" t="s">
        <v>98</v>
      </c>
      <c r="I3394" t="s">
        <v>61</v>
      </c>
      <c r="J3394" t="s">
        <v>61</v>
      </c>
      <c r="K3394" t="s">
        <v>214</v>
      </c>
      <c r="M3394">
        <v>20</v>
      </c>
      <c r="N3394">
        <v>20</v>
      </c>
      <c r="O3394" t="s">
        <v>325</v>
      </c>
      <c r="P3394">
        <v>2.3333332539999998</v>
      </c>
      <c r="Q3394">
        <v>2.3333330000000001</v>
      </c>
      <c r="R3394">
        <v>1</v>
      </c>
      <c r="S3394">
        <v>0</v>
      </c>
      <c r="T3394">
        <v>1</v>
      </c>
      <c r="U3394">
        <v>1</v>
      </c>
      <c r="V3394">
        <v>1</v>
      </c>
      <c r="W3394">
        <v>21.922222000000001</v>
      </c>
      <c r="X3394">
        <v>21.801110999999999</v>
      </c>
      <c r="Y3394">
        <v>21.837778</v>
      </c>
      <c r="Z3394">
        <v>21.815556000000001</v>
      </c>
      <c r="AA3394">
        <v>21.782222000000001</v>
      </c>
      <c r="AB3394">
        <v>22.477778000000001</v>
      </c>
      <c r="AC3394">
        <v>32.173333</v>
      </c>
      <c r="AD3394">
        <v>38.688889000000003</v>
      </c>
      <c r="AE3394">
        <v>47.913333000000002</v>
      </c>
      <c r="AF3394">
        <v>58.122222000000001</v>
      </c>
      <c r="AG3394">
        <v>86.028889000000007</v>
      </c>
      <c r="AH3394">
        <v>91.653333000000003</v>
      </c>
      <c r="AI3394">
        <v>96.228888999999995</v>
      </c>
      <c r="AJ3394">
        <v>98.333332999999996</v>
      </c>
      <c r="AK3394">
        <v>98.108889000000005</v>
      </c>
      <c r="AL3394">
        <v>96.431111000000001</v>
      </c>
      <c r="AM3394">
        <v>99.215556000000007</v>
      </c>
      <c r="AN3394">
        <v>92.015556000000004</v>
      </c>
      <c r="AO3394">
        <v>89.433333000000005</v>
      </c>
      <c r="AP3394">
        <v>84.637777999999997</v>
      </c>
      <c r="AQ3394">
        <v>72.282222000000004</v>
      </c>
      <c r="AR3394">
        <v>35.208888999999999</v>
      </c>
      <c r="AS3394">
        <v>22.344443999999999</v>
      </c>
      <c r="AT3394">
        <v>21.84</v>
      </c>
      <c r="AU3394">
        <v>60.935184999999997</v>
      </c>
      <c r="AV3394">
        <v>60.166666999999997</v>
      </c>
      <c r="AW3394">
        <v>59.611111000000001</v>
      </c>
      <c r="AX3394">
        <v>59.111111000000001</v>
      </c>
      <c r="AY3394">
        <v>58.648147999999999</v>
      </c>
      <c r="AZ3394">
        <v>58.212963000000002</v>
      </c>
      <c r="BA3394">
        <v>58.018518999999998</v>
      </c>
      <c r="BB3394">
        <v>58.824074000000003</v>
      </c>
      <c r="BC3394">
        <v>61.314815000000003</v>
      </c>
      <c r="BD3394">
        <v>64.111110999999994</v>
      </c>
      <c r="BE3394">
        <v>68.074073999999996</v>
      </c>
      <c r="BF3394">
        <v>72.648148000000006</v>
      </c>
      <c r="BG3394">
        <v>76.25</v>
      </c>
      <c r="BH3394">
        <v>77.564814999999996</v>
      </c>
      <c r="BI3394">
        <v>77.944444000000004</v>
      </c>
      <c r="BJ3394">
        <v>77.268518999999998</v>
      </c>
      <c r="BK3394">
        <v>75.925926000000004</v>
      </c>
      <c r="BL3394">
        <v>74.472222000000002</v>
      </c>
      <c r="BM3394">
        <v>71.953704000000002</v>
      </c>
      <c r="BN3394">
        <v>68.527777999999998</v>
      </c>
      <c r="BO3394">
        <v>65.074073999999996</v>
      </c>
      <c r="BP3394">
        <v>63.046295999999998</v>
      </c>
      <c r="BQ3394">
        <v>62.074074000000003</v>
      </c>
      <c r="BR3394">
        <v>61.342593000000001</v>
      </c>
      <c r="BS3394">
        <v>-0.1903427</v>
      </c>
      <c r="BT3394">
        <v>-0.10831739999999999</v>
      </c>
      <c r="BU3394">
        <v>-0.1522993</v>
      </c>
      <c r="BV3394">
        <v>-0.13185920000000001</v>
      </c>
      <c r="BW3394">
        <v>-0.14573720000000001</v>
      </c>
      <c r="BX3394">
        <v>1.316311</v>
      </c>
      <c r="BY3394">
        <v>-0.46612969999999998</v>
      </c>
      <c r="BZ3394">
        <v>0.71027620000000002</v>
      </c>
      <c r="CA3394">
        <v>-7.4976299999999996E-2</v>
      </c>
      <c r="CB3394">
        <v>-1.7385569999999999</v>
      </c>
      <c r="CC3394">
        <v>-0.71589789999999998</v>
      </c>
      <c r="CD3394">
        <v>0.35100930000000002</v>
      </c>
      <c r="CE3394">
        <v>0.3151776</v>
      </c>
      <c r="CF3394">
        <v>-0.21985560000000001</v>
      </c>
      <c r="CG3394">
        <v>-0.69220110000000001</v>
      </c>
      <c r="CH3394">
        <v>8.3344600000000005E-2</v>
      </c>
      <c r="CI3394">
        <v>-3.7387899999999998</v>
      </c>
      <c r="CJ3394">
        <v>1.1693020000000001</v>
      </c>
      <c r="CK3394">
        <v>0.62792040000000005</v>
      </c>
      <c r="CL3394">
        <v>0.1619293</v>
      </c>
      <c r="CM3394">
        <v>-0.3343293</v>
      </c>
      <c r="CN3394">
        <v>0.23782400000000001</v>
      </c>
      <c r="CO3394">
        <v>0.44329750000000001</v>
      </c>
      <c r="CP3394">
        <v>8.2429299999999997E-2</v>
      </c>
      <c r="CQ3394">
        <v>6.7022999999999996E-3</v>
      </c>
      <c r="CR3394">
        <v>4.7698000000000003E-3</v>
      </c>
      <c r="CS3394">
        <v>4.6420000000000003E-3</v>
      </c>
      <c r="CT3394">
        <v>4.6029E-3</v>
      </c>
      <c r="CU3394">
        <v>4.7949000000000004E-3</v>
      </c>
      <c r="CV3394">
        <v>9.0250700000000003E-2</v>
      </c>
      <c r="CW3394">
        <v>0.38832509999999998</v>
      </c>
      <c r="CX3394">
        <v>0.17517089999999999</v>
      </c>
      <c r="CY3394">
        <v>0.16839519999999999</v>
      </c>
      <c r="CZ3394">
        <v>0.1486287</v>
      </c>
      <c r="DA3394">
        <v>0.19897719999999999</v>
      </c>
      <c r="DB3394">
        <v>9.8272399999999996E-2</v>
      </c>
      <c r="DC3394">
        <v>0.1121764</v>
      </c>
      <c r="DD3394">
        <v>8.7712600000000002E-2</v>
      </c>
      <c r="DE3394">
        <v>0.1312267</v>
      </c>
      <c r="DF3394">
        <v>8.9479699999999995E-2</v>
      </c>
      <c r="DG3394">
        <v>0.10751620000000001</v>
      </c>
      <c r="DH3394">
        <v>0.25234089999999998</v>
      </c>
      <c r="DI3394">
        <v>0.30914409999999998</v>
      </c>
      <c r="DJ3394">
        <v>0.57797770000000004</v>
      </c>
      <c r="DK3394">
        <v>0.7246802</v>
      </c>
      <c r="DL3394">
        <v>0.52574270000000001</v>
      </c>
      <c r="DM3394">
        <v>4.8708399999999999E-2</v>
      </c>
      <c r="DN3394">
        <v>1.6948499999999998E-2</v>
      </c>
      <c r="DO3394">
        <v>14</v>
      </c>
      <c r="DP3394">
        <v>21</v>
      </c>
    </row>
    <row r="3395" spans="1:120" hidden="1" x14ac:dyDescent="0.25">
      <c r="A3395" t="str">
        <f t="shared" si="52"/>
        <v>Size_Grp-20 to 199.99 kW_Prescribed DA 1-4 (1PM-9PM)_HE20 Average</v>
      </c>
      <c r="B3395" t="s">
        <v>62</v>
      </c>
      <c r="C3395" t="s">
        <v>201</v>
      </c>
      <c r="D3395" t="s">
        <v>61</v>
      </c>
      <c r="E3395" t="s">
        <v>61</v>
      </c>
      <c r="F3395" t="s">
        <v>61</v>
      </c>
      <c r="G3395" t="s">
        <v>61</v>
      </c>
      <c r="H3395" t="s">
        <v>61</v>
      </c>
      <c r="I3395" t="s">
        <v>61</v>
      </c>
      <c r="J3395" t="s">
        <v>101</v>
      </c>
      <c r="K3395" t="s">
        <v>214</v>
      </c>
      <c r="M3395">
        <v>20</v>
      </c>
      <c r="N3395">
        <v>20</v>
      </c>
      <c r="O3395" t="s">
        <v>325</v>
      </c>
      <c r="P3395">
        <v>2.538461447</v>
      </c>
      <c r="Q3395">
        <v>2.5384609999999999</v>
      </c>
      <c r="R3395">
        <v>1</v>
      </c>
      <c r="S3395">
        <v>0</v>
      </c>
      <c r="T3395">
        <v>1</v>
      </c>
      <c r="U3395">
        <v>0</v>
      </c>
      <c r="V3395">
        <v>1</v>
      </c>
      <c r="W3395">
        <v>155.85181</v>
      </c>
      <c r="X3395">
        <v>160.58807999999999</v>
      </c>
      <c r="Y3395">
        <v>159.89150000000001</v>
      </c>
      <c r="Z3395">
        <v>159.59304</v>
      </c>
      <c r="AA3395">
        <v>158.98927</v>
      </c>
      <c r="AB3395">
        <v>159.66677000000001</v>
      </c>
      <c r="AC3395">
        <v>163.04214999999999</v>
      </c>
      <c r="AD3395">
        <v>157.37323000000001</v>
      </c>
      <c r="AE3395">
        <v>169.13815</v>
      </c>
      <c r="AF3395">
        <v>178.68181000000001</v>
      </c>
      <c r="AG3395">
        <v>191.30600000000001</v>
      </c>
      <c r="AH3395">
        <v>190.46162000000001</v>
      </c>
      <c r="AI3395">
        <v>188.65573000000001</v>
      </c>
      <c r="AJ3395">
        <v>191.87477000000001</v>
      </c>
      <c r="AK3395">
        <v>191.88857999999999</v>
      </c>
      <c r="AL3395">
        <v>190.99180999999999</v>
      </c>
      <c r="AM3395">
        <v>189.05465000000001</v>
      </c>
      <c r="AN3395">
        <v>172.76773</v>
      </c>
      <c r="AO3395">
        <v>148.42554000000001</v>
      </c>
      <c r="AP3395">
        <v>153.57222999999999</v>
      </c>
      <c r="AQ3395">
        <v>165.47141999999999</v>
      </c>
      <c r="AR3395">
        <v>159.02096</v>
      </c>
      <c r="AS3395">
        <v>151.30753999999999</v>
      </c>
      <c r="AT3395">
        <v>149.62737999999999</v>
      </c>
      <c r="AU3395">
        <v>60.866025999999998</v>
      </c>
      <c r="AV3395">
        <v>59.949038000000002</v>
      </c>
      <c r="AW3395">
        <v>59.253846000000003</v>
      </c>
      <c r="AX3395">
        <v>58.739103</v>
      </c>
      <c r="AY3395">
        <v>58.234295000000003</v>
      </c>
      <c r="AZ3395">
        <v>57.799359000000003</v>
      </c>
      <c r="BA3395">
        <v>57.63109</v>
      </c>
      <c r="BB3395">
        <v>57.921795000000003</v>
      </c>
      <c r="BC3395">
        <v>60.407691999999997</v>
      </c>
      <c r="BD3395">
        <v>63.677885000000003</v>
      </c>
      <c r="BE3395">
        <v>67.714102999999994</v>
      </c>
      <c r="BF3395">
        <v>71.730127999999993</v>
      </c>
      <c r="BG3395">
        <v>74.946794999999995</v>
      </c>
      <c r="BH3395">
        <v>76.749358999999998</v>
      </c>
      <c r="BI3395">
        <v>77.638141000000005</v>
      </c>
      <c r="BJ3395">
        <v>77.510576999999998</v>
      </c>
      <c r="BK3395">
        <v>76.491986999999995</v>
      </c>
      <c r="BL3395">
        <v>74.861858999999995</v>
      </c>
      <c r="BM3395">
        <v>72.295513</v>
      </c>
      <c r="BN3395">
        <v>69.143590000000003</v>
      </c>
      <c r="BO3395">
        <v>65.754807999999997</v>
      </c>
      <c r="BP3395">
        <v>63.435896999999997</v>
      </c>
      <c r="BQ3395">
        <v>62.452564000000002</v>
      </c>
      <c r="BR3395">
        <v>61.600321000000001</v>
      </c>
      <c r="BS3395">
        <v>-2.6794020000000001</v>
      </c>
      <c r="BT3395">
        <v>-5.0937789999999996</v>
      </c>
      <c r="BU3395">
        <v>-4.9064269999999999</v>
      </c>
      <c r="BV3395">
        <v>-4.8110460000000002</v>
      </c>
      <c r="BW3395">
        <v>-4.392855</v>
      </c>
      <c r="BX3395">
        <v>-3.6647720000000001</v>
      </c>
      <c r="BY3395">
        <v>-6.0893810000000004</v>
      </c>
      <c r="BZ3395">
        <v>4.3560080000000001</v>
      </c>
      <c r="CA3395">
        <v>4.305866</v>
      </c>
      <c r="CB3395">
        <v>5.046322</v>
      </c>
      <c r="CC3395">
        <v>5.1322809999999999</v>
      </c>
      <c r="CD3395">
        <v>5.9666110000000003</v>
      </c>
      <c r="CE3395">
        <v>7.1166970000000003</v>
      </c>
      <c r="CF3395">
        <v>7.6298450000000004</v>
      </c>
      <c r="CG3395">
        <v>7.7210260000000002</v>
      </c>
      <c r="CH3395">
        <v>8.1520799999999998</v>
      </c>
      <c r="CI3395">
        <v>8.8304799999999997</v>
      </c>
      <c r="CJ3395">
        <v>22.84609</v>
      </c>
      <c r="CK3395">
        <v>41.602699999999999</v>
      </c>
      <c r="CL3395">
        <v>34.313789999999997</v>
      </c>
      <c r="CM3395">
        <v>11.99478</v>
      </c>
      <c r="CN3395">
        <v>0.54994399999999999</v>
      </c>
      <c r="CO3395">
        <v>-0.56622340000000004</v>
      </c>
      <c r="CP3395">
        <v>-0.25461650000000002</v>
      </c>
      <c r="CQ3395">
        <v>1.075969</v>
      </c>
      <c r="CR3395">
        <v>0.46950649999999999</v>
      </c>
      <c r="CS3395">
        <v>0.47899009999999997</v>
      </c>
      <c r="CT3395">
        <v>0.4692867</v>
      </c>
      <c r="CU3395">
        <v>0.40685939999999998</v>
      </c>
      <c r="CV3395">
        <v>0.4659102</v>
      </c>
      <c r="CW3395">
        <v>0.54393849999999999</v>
      </c>
      <c r="CX3395">
        <v>0.39438479999999998</v>
      </c>
      <c r="CY3395">
        <v>0.48233890000000001</v>
      </c>
      <c r="CZ3395">
        <v>0.60461069999999995</v>
      </c>
      <c r="DA3395">
        <v>0.84371169999999995</v>
      </c>
      <c r="DB3395">
        <v>1.329288</v>
      </c>
      <c r="DC3395">
        <v>1.8899429999999999</v>
      </c>
      <c r="DD3395">
        <v>2.2980740000000002</v>
      </c>
      <c r="DE3395">
        <v>1.9408240000000001</v>
      </c>
      <c r="DF3395">
        <v>1.980237</v>
      </c>
      <c r="DG3395">
        <v>1.775452</v>
      </c>
      <c r="DH3395">
        <v>2.5894119999999998</v>
      </c>
      <c r="DI3395">
        <v>2.382727</v>
      </c>
      <c r="DJ3395">
        <v>3.9884590000000002</v>
      </c>
      <c r="DK3395">
        <v>7.5821009999999998</v>
      </c>
      <c r="DL3395">
        <v>3.2181129999999998</v>
      </c>
      <c r="DM3395">
        <v>2.7464750000000002</v>
      </c>
      <c r="DN3395">
        <v>2.4341710000000001</v>
      </c>
      <c r="DO3395">
        <v>14</v>
      </c>
      <c r="DP3395">
        <v>21</v>
      </c>
    </row>
    <row r="3396" spans="1:120" hidden="1" x14ac:dyDescent="0.25">
      <c r="A3396" t="str">
        <f t="shared" ref="A3396:A3459" si="53">C3396&amp;"_"&amp;K3396&amp;"_"&amp;IF(L3396="",O3396,L3396&amp;IF(LEFT(K3396,3)="All","",IF(R3396=1,"_Combined","_"&amp;M3396&amp;"-"&amp;N3396)))</f>
        <v>Industry_Type-5. Offices, Hotels, Finance, Services_Prescribed DA 1-4 (1PM-9PM)_HE20 Average</v>
      </c>
      <c r="B3396" t="s">
        <v>62</v>
      </c>
      <c r="C3396" t="s">
        <v>205</v>
      </c>
      <c r="D3396" t="s">
        <v>61</v>
      </c>
      <c r="E3396" t="s">
        <v>61</v>
      </c>
      <c r="F3396" t="s">
        <v>61</v>
      </c>
      <c r="G3396" t="s">
        <v>37</v>
      </c>
      <c r="H3396" t="s">
        <v>61</v>
      </c>
      <c r="I3396" t="s">
        <v>61</v>
      </c>
      <c r="J3396" t="s">
        <v>61</v>
      </c>
      <c r="K3396" t="s">
        <v>214</v>
      </c>
      <c r="M3396">
        <v>20</v>
      </c>
      <c r="N3396">
        <v>20</v>
      </c>
      <c r="O3396" t="s">
        <v>325</v>
      </c>
      <c r="P3396">
        <v>1.692307711</v>
      </c>
      <c r="Q3396">
        <v>1</v>
      </c>
      <c r="R3396">
        <v>1</v>
      </c>
      <c r="S3396">
        <v>0</v>
      </c>
      <c r="T3396">
        <v>1</v>
      </c>
      <c r="U3396">
        <v>1</v>
      </c>
      <c r="V3396">
        <v>1</v>
      </c>
      <c r="W3396">
        <v>194.58153999999999</v>
      </c>
      <c r="X3396">
        <v>198.97538</v>
      </c>
      <c r="Y3396">
        <v>197.38462000000001</v>
      </c>
      <c r="Z3396">
        <v>197.05385000000001</v>
      </c>
      <c r="AA3396">
        <v>195.89846</v>
      </c>
      <c r="AB3396">
        <v>195.23077000000001</v>
      </c>
      <c r="AC3396">
        <v>186.88308000000001</v>
      </c>
      <c r="AD3396">
        <v>165.63077000000001</v>
      </c>
      <c r="AE3396">
        <v>175.21231</v>
      </c>
      <c r="AF3396">
        <v>181.68769</v>
      </c>
      <c r="AG3396">
        <v>186.40615</v>
      </c>
      <c r="AH3396">
        <v>185.33231000000001</v>
      </c>
      <c r="AI3396">
        <v>186.52615</v>
      </c>
      <c r="AJ3396">
        <v>189.26768999999999</v>
      </c>
      <c r="AK3396">
        <v>190.70462000000001</v>
      </c>
      <c r="AL3396">
        <v>191.69846000000001</v>
      </c>
      <c r="AM3396">
        <v>188.51846</v>
      </c>
      <c r="AN3396">
        <v>162.19692000000001</v>
      </c>
      <c r="AO3396">
        <v>116.8</v>
      </c>
      <c r="AP3396">
        <v>132.58462</v>
      </c>
      <c r="AQ3396">
        <v>166.48922999999999</v>
      </c>
      <c r="AR3396">
        <v>195.95384999999999</v>
      </c>
      <c r="AS3396">
        <v>195.73537999999999</v>
      </c>
      <c r="AT3396">
        <v>193.6</v>
      </c>
      <c r="AU3396">
        <v>61.740385000000003</v>
      </c>
      <c r="AV3396">
        <v>61.515385000000002</v>
      </c>
      <c r="AW3396">
        <v>61.071154</v>
      </c>
      <c r="AX3396">
        <v>60.803846</v>
      </c>
      <c r="AY3396">
        <v>60.384614999999997</v>
      </c>
      <c r="AZ3396">
        <v>60.134614999999997</v>
      </c>
      <c r="BA3396">
        <v>60.226922999999999</v>
      </c>
      <c r="BB3396">
        <v>60.369230999999999</v>
      </c>
      <c r="BC3396">
        <v>62.094231000000001</v>
      </c>
      <c r="BD3396">
        <v>64.482692</v>
      </c>
      <c r="BE3396">
        <v>67.278846000000001</v>
      </c>
      <c r="BF3396">
        <v>69.730768999999995</v>
      </c>
      <c r="BG3396">
        <v>71.926923000000002</v>
      </c>
      <c r="BH3396">
        <v>73.674999999999997</v>
      </c>
      <c r="BI3396">
        <v>75.026922999999996</v>
      </c>
      <c r="BJ3396">
        <v>75.761538000000002</v>
      </c>
      <c r="BK3396">
        <v>75.494230999999999</v>
      </c>
      <c r="BL3396">
        <v>74.017308</v>
      </c>
      <c r="BM3396">
        <v>71.413461999999996</v>
      </c>
      <c r="BN3396">
        <v>68.367307999999994</v>
      </c>
      <c r="BO3396">
        <v>65.282691999999997</v>
      </c>
      <c r="BP3396">
        <v>63.217308000000003</v>
      </c>
      <c r="BQ3396">
        <v>62.607692</v>
      </c>
      <c r="BR3396">
        <v>61.975000000000001</v>
      </c>
      <c r="BS3396">
        <v>-5.1132080000000002</v>
      </c>
      <c r="BT3396">
        <v>-10.31556</v>
      </c>
      <c r="BU3396">
        <v>-9.5930020000000003</v>
      </c>
      <c r="BV3396">
        <v>-9.2217160000000007</v>
      </c>
      <c r="BW3396">
        <v>-7.9130419999999999</v>
      </c>
      <c r="BX3396">
        <v>-8.1014879999999998</v>
      </c>
      <c r="BY3396">
        <v>-11.07009</v>
      </c>
      <c r="BZ3396">
        <v>8.0499510000000001</v>
      </c>
      <c r="CA3396">
        <v>8.7495019999999997</v>
      </c>
      <c r="CB3396">
        <v>9.8287300000000002</v>
      </c>
      <c r="CC3396">
        <v>7.5680050000000003</v>
      </c>
      <c r="CD3396">
        <v>8.5078659999999999</v>
      </c>
      <c r="CE3396">
        <v>10.49483</v>
      </c>
      <c r="CF3396">
        <v>12.38231</v>
      </c>
      <c r="CG3396">
        <v>13.29402</v>
      </c>
      <c r="CH3396">
        <v>10.86576</v>
      </c>
      <c r="CI3396">
        <v>15.17413</v>
      </c>
      <c r="CJ3396">
        <v>41.415610000000001</v>
      </c>
      <c r="CK3396">
        <v>81.717410000000001</v>
      </c>
      <c r="CL3396">
        <v>67.80771</v>
      </c>
      <c r="CM3396">
        <v>26.083480000000002</v>
      </c>
      <c r="CN3396">
        <v>-2.1975709999999999</v>
      </c>
      <c r="CO3396">
        <v>-3.9835859999999998</v>
      </c>
      <c r="CP3396">
        <v>-3.3752119999999999</v>
      </c>
      <c r="CQ3396">
        <v>3.5772149999999998</v>
      </c>
      <c r="CR3396">
        <v>1.752691</v>
      </c>
      <c r="CS3396">
        <v>1.8261499999999999</v>
      </c>
      <c r="CT3396">
        <v>1.909087</v>
      </c>
      <c r="CU3396">
        <v>1.5671489999999999</v>
      </c>
      <c r="CV3396">
        <v>1.6420399999999999</v>
      </c>
      <c r="CW3396">
        <v>1.3857950000000001</v>
      </c>
      <c r="CX3396">
        <v>1.223268</v>
      </c>
      <c r="CY3396">
        <v>1.4394199999999999</v>
      </c>
      <c r="CZ3396">
        <v>1.9146920000000001</v>
      </c>
      <c r="DA3396">
        <v>2.5665809999999998</v>
      </c>
      <c r="DB3396">
        <v>4.5257440000000004</v>
      </c>
      <c r="DC3396">
        <v>4.488836</v>
      </c>
      <c r="DD3396">
        <v>5.5138020000000001</v>
      </c>
      <c r="DE3396">
        <v>5.212872</v>
      </c>
      <c r="DF3396">
        <v>5.2611379999999999</v>
      </c>
      <c r="DG3396">
        <v>4.7077739999999997</v>
      </c>
      <c r="DH3396">
        <v>8.0077189999999998</v>
      </c>
      <c r="DI3396">
        <v>6.998672</v>
      </c>
      <c r="DJ3396">
        <v>13.038690000000001</v>
      </c>
      <c r="DK3396">
        <v>27.197430000000001</v>
      </c>
      <c r="DL3396">
        <v>9.7751509999999993</v>
      </c>
      <c r="DM3396">
        <v>8.622128</v>
      </c>
      <c r="DN3396">
        <v>8.0657219999999992</v>
      </c>
      <c r="DO3396">
        <v>14</v>
      </c>
      <c r="DP3396">
        <v>21</v>
      </c>
    </row>
    <row r="3397" spans="1:120" hidden="1" x14ac:dyDescent="0.25">
      <c r="A3397" t="str">
        <f t="shared" si="53"/>
        <v>OtherDR-No_Prescribed DA 1-4 (1PM-9PM)_HE20 Average</v>
      </c>
      <c r="B3397" t="s">
        <v>62</v>
      </c>
      <c r="C3397" t="s">
        <v>323</v>
      </c>
      <c r="D3397" t="s">
        <v>61</v>
      </c>
      <c r="E3397" t="s">
        <v>61</v>
      </c>
      <c r="F3397" t="s">
        <v>61</v>
      </c>
      <c r="G3397" t="s">
        <v>61</v>
      </c>
      <c r="H3397" t="s">
        <v>61</v>
      </c>
      <c r="I3397" t="s">
        <v>97</v>
      </c>
      <c r="J3397" t="s">
        <v>61</v>
      </c>
      <c r="K3397" t="s">
        <v>214</v>
      </c>
      <c r="M3397">
        <v>20</v>
      </c>
      <c r="N3397">
        <v>20</v>
      </c>
      <c r="O3397" t="s">
        <v>325</v>
      </c>
      <c r="P3397">
        <v>5.8823528290000002</v>
      </c>
      <c r="Q3397">
        <v>5</v>
      </c>
      <c r="R3397">
        <v>1</v>
      </c>
      <c r="S3397">
        <v>0</v>
      </c>
      <c r="T3397">
        <v>1</v>
      </c>
      <c r="U3397">
        <v>0</v>
      </c>
      <c r="V3397">
        <v>1</v>
      </c>
      <c r="W3397">
        <v>1310.0229999999999</v>
      </c>
      <c r="X3397">
        <v>1446.4753000000001</v>
      </c>
      <c r="Y3397">
        <v>1448.1551999999999</v>
      </c>
      <c r="Z3397">
        <v>1448.0239999999999</v>
      </c>
      <c r="AA3397">
        <v>1446.8737000000001</v>
      </c>
      <c r="AB3397">
        <v>1446.0338999999999</v>
      </c>
      <c r="AC3397">
        <v>1450.8212000000001</v>
      </c>
      <c r="AD3397">
        <v>1435.8202000000001</v>
      </c>
      <c r="AE3397">
        <v>1434.5793000000001</v>
      </c>
      <c r="AF3397">
        <v>1409.8159000000001</v>
      </c>
      <c r="AG3397">
        <v>1395.2519</v>
      </c>
      <c r="AH3397">
        <v>1313.7592</v>
      </c>
      <c r="AI3397">
        <v>872.37959000000001</v>
      </c>
      <c r="AJ3397">
        <v>860.64104999999995</v>
      </c>
      <c r="AK3397">
        <v>870.60438999999997</v>
      </c>
      <c r="AL3397">
        <v>896.28129999999999</v>
      </c>
      <c r="AM3397">
        <v>899.48225000000002</v>
      </c>
      <c r="AN3397">
        <v>689.41988000000003</v>
      </c>
      <c r="AO3397">
        <v>544.20587999999998</v>
      </c>
      <c r="AP3397">
        <v>579.33105999999998</v>
      </c>
      <c r="AQ3397">
        <v>646.85395000000005</v>
      </c>
      <c r="AR3397">
        <v>1037.2873999999999</v>
      </c>
      <c r="AS3397">
        <v>1120.875</v>
      </c>
      <c r="AT3397">
        <v>1119.8478</v>
      </c>
      <c r="AU3397">
        <v>58.900534999999998</v>
      </c>
      <c r="AV3397">
        <v>58.391289</v>
      </c>
      <c r="AW3397">
        <v>57.770004</v>
      </c>
      <c r="AX3397">
        <v>57.315359999999998</v>
      </c>
      <c r="AY3397">
        <v>56.971457999999998</v>
      </c>
      <c r="AZ3397">
        <v>56.580970999999998</v>
      </c>
      <c r="BA3397">
        <v>56.510551999999997</v>
      </c>
      <c r="BB3397">
        <v>56.706367999999998</v>
      </c>
      <c r="BC3397">
        <v>58.474387999999998</v>
      </c>
      <c r="BD3397">
        <v>61.188799000000003</v>
      </c>
      <c r="BE3397">
        <v>64.597836000000001</v>
      </c>
      <c r="BF3397">
        <v>67.909577999999996</v>
      </c>
      <c r="BG3397">
        <v>70.564948999999999</v>
      </c>
      <c r="BH3397">
        <v>72.232505000000003</v>
      </c>
      <c r="BI3397">
        <v>72.770351000000005</v>
      </c>
      <c r="BJ3397">
        <v>72.666832999999997</v>
      </c>
      <c r="BK3397">
        <v>71.939271000000005</v>
      </c>
      <c r="BL3397">
        <v>70.535559000000006</v>
      </c>
      <c r="BM3397">
        <v>68.324059000000005</v>
      </c>
      <c r="BN3397">
        <v>65.559736000000001</v>
      </c>
      <c r="BO3397">
        <v>62.879959999999997</v>
      </c>
      <c r="BP3397">
        <v>61.002401999999996</v>
      </c>
      <c r="BQ3397">
        <v>60.140678999999999</v>
      </c>
      <c r="BR3397">
        <v>59.476761000000003</v>
      </c>
      <c r="BS3397">
        <v>-10.273199999999999</v>
      </c>
      <c r="BT3397">
        <v>-16.51867</v>
      </c>
      <c r="BU3397">
        <v>-18.005859999999998</v>
      </c>
      <c r="BV3397">
        <v>-18.049530000000001</v>
      </c>
      <c r="BW3397">
        <v>-17.573429999999998</v>
      </c>
      <c r="BX3397">
        <v>-24.23377</v>
      </c>
      <c r="BY3397">
        <v>-21.234819999999999</v>
      </c>
      <c r="BZ3397">
        <v>12.90432</v>
      </c>
      <c r="CA3397">
        <v>16.598189999999999</v>
      </c>
      <c r="CB3397">
        <v>33.722839999999998</v>
      </c>
      <c r="CC3397">
        <v>35.34234</v>
      </c>
      <c r="CD3397">
        <v>11.14404</v>
      </c>
      <c r="CE3397">
        <v>42.133339999999997</v>
      </c>
      <c r="CF3397">
        <v>17.470939999999999</v>
      </c>
      <c r="CG3397">
        <v>8.6327339999999992</v>
      </c>
      <c r="CH3397">
        <v>1.9235150000000001</v>
      </c>
      <c r="CI3397">
        <v>32.235430000000001</v>
      </c>
      <c r="CJ3397">
        <v>254.75460000000001</v>
      </c>
      <c r="CK3397">
        <v>390.2801</v>
      </c>
      <c r="CL3397">
        <v>355.58949999999999</v>
      </c>
      <c r="CM3397">
        <v>274.21929999999998</v>
      </c>
      <c r="CN3397">
        <v>76.367699999999999</v>
      </c>
      <c r="CO3397">
        <v>18.71528</v>
      </c>
      <c r="CP3397">
        <v>4.1518170000000003</v>
      </c>
      <c r="CQ3397">
        <v>19.692260000000001</v>
      </c>
      <c r="CR3397">
        <v>7.5078569999999996</v>
      </c>
      <c r="CS3397">
        <v>8.408982</v>
      </c>
      <c r="CT3397">
        <v>7.8077540000000001</v>
      </c>
      <c r="CU3397">
        <v>6.618538</v>
      </c>
      <c r="CV3397">
        <v>6.024883</v>
      </c>
      <c r="CW3397">
        <v>7.3441340000000004</v>
      </c>
      <c r="CX3397">
        <v>9.6349689999999999</v>
      </c>
      <c r="CY3397">
        <v>15.88391</v>
      </c>
      <c r="CZ3397">
        <v>28.616330000000001</v>
      </c>
      <c r="DA3397">
        <v>46.709490000000002</v>
      </c>
      <c r="DB3397">
        <v>53.478659999999998</v>
      </c>
      <c r="DC3397">
        <v>85.149709999999999</v>
      </c>
      <c r="DD3397">
        <v>88.058840000000004</v>
      </c>
      <c r="DE3397">
        <v>85.134050000000002</v>
      </c>
      <c r="DF3397">
        <v>65.683729999999997</v>
      </c>
      <c r="DG3397">
        <v>72.40361</v>
      </c>
      <c r="DH3397">
        <v>94.95393</v>
      </c>
      <c r="DI3397">
        <v>153.5077</v>
      </c>
      <c r="DJ3397">
        <v>96.924859999999995</v>
      </c>
      <c r="DK3397">
        <v>178.69479999999999</v>
      </c>
      <c r="DL3397">
        <v>110.5116</v>
      </c>
      <c r="DM3397">
        <v>49.390270000000001</v>
      </c>
      <c r="DN3397">
        <v>44.266359999999999</v>
      </c>
      <c r="DO3397">
        <v>14</v>
      </c>
      <c r="DP3397">
        <v>21</v>
      </c>
    </row>
    <row r="3398" spans="1:120" hidden="1" x14ac:dyDescent="0.25">
      <c r="A3398" t="str">
        <f t="shared" si="53"/>
        <v>sublap_id-SLAP_PGCC_Prescribed DA 1-4 (1PM-9PM)_HE20 Average</v>
      </c>
      <c r="B3398" t="s">
        <v>62</v>
      </c>
      <c r="C3398" t="s">
        <v>299</v>
      </c>
      <c r="D3398" t="s">
        <v>61</v>
      </c>
      <c r="E3398" t="s">
        <v>300</v>
      </c>
      <c r="F3398" t="s">
        <v>61</v>
      </c>
      <c r="G3398" t="s">
        <v>61</v>
      </c>
      <c r="H3398" t="s">
        <v>61</v>
      </c>
      <c r="I3398" t="s">
        <v>61</v>
      </c>
      <c r="J3398" t="s">
        <v>61</v>
      </c>
      <c r="K3398" t="s">
        <v>214</v>
      </c>
      <c r="M3398">
        <v>20</v>
      </c>
      <c r="N3398">
        <v>20</v>
      </c>
      <c r="O3398" t="s">
        <v>325</v>
      </c>
      <c r="P3398">
        <v>2.25</v>
      </c>
      <c r="Q3398">
        <v>2.25</v>
      </c>
      <c r="R3398">
        <v>1</v>
      </c>
      <c r="S3398">
        <v>0</v>
      </c>
      <c r="T3398">
        <v>1</v>
      </c>
      <c r="U3398">
        <v>1</v>
      </c>
      <c r="V3398">
        <v>1</v>
      </c>
      <c r="W3398">
        <v>1111.0266999999999</v>
      </c>
      <c r="X3398">
        <v>1287.0250000000001</v>
      </c>
      <c r="Y3398">
        <v>1292.1467</v>
      </c>
      <c r="Z3398">
        <v>1293.8533</v>
      </c>
      <c r="AA3398">
        <v>1293.655</v>
      </c>
      <c r="AB3398">
        <v>1293.3017</v>
      </c>
      <c r="AC3398">
        <v>1293.7349999999999</v>
      </c>
      <c r="AD3398">
        <v>1295.77</v>
      </c>
      <c r="AE3398">
        <v>1292.4733000000001</v>
      </c>
      <c r="AF3398">
        <v>1296.7249999999999</v>
      </c>
      <c r="AG3398">
        <v>1279.7217000000001</v>
      </c>
      <c r="AH3398">
        <v>1197.5833</v>
      </c>
      <c r="AI3398">
        <v>649.31500000000005</v>
      </c>
      <c r="AJ3398">
        <v>782.34833000000003</v>
      </c>
      <c r="AK3398">
        <v>802.78332999999998</v>
      </c>
      <c r="AL3398">
        <v>834.33333000000005</v>
      </c>
      <c r="AM3398">
        <v>845.65832999999998</v>
      </c>
      <c r="AN3398">
        <v>623.18167000000005</v>
      </c>
      <c r="AO3398">
        <v>474.84</v>
      </c>
      <c r="AP3398">
        <v>498.45832999999999</v>
      </c>
      <c r="AQ3398">
        <v>564.23333000000002</v>
      </c>
      <c r="AR3398">
        <v>793.83333000000005</v>
      </c>
      <c r="AS3398">
        <v>870.84333000000004</v>
      </c>
      <c r="AT3398">
        <v>874.72333000000003</v>
      </c>
      <c r="AU3398">
        <v>56.852083</v>
      </c>
      <c r="AV3398">
        <v>56.268749999999997</v>
      </c>
      <c r="AW3398">
        <v>55.702083000000002</v>
      </c>
      <c r="AX3398">
        <v>55.383333</v>
      </c>
      <c r="AY3398">
        <v>55.389583000000002</v>
      </c>
      <c r="AZ3398">
        <v>55.35</v>
      </c>
      <c r="BA3398">
        <v>55.34375</v>
      </c>
      <c r="BB3398">
        <v>55.0625</v>
      </c>
      <c r="BC3398">
        <v>55.947916999999997</v>
      </c>
      <c r="BD3398">
        <v>58.195833</v>
      </c>
      <c r="BE3398">
        <v>61.585417</v>
      </c>
      <c r="BF3398">
        <v>64.554167000000007</v>
      </c>
      <c r="BG3398">
        <v>66.325000000000003</v>
      </c>
      <c r="BH3398">
        <v>67.177082999999996</v>
      </c>
      <c r="BI3398">
        <v>67.006249999999994</v>
      </c>
      <c r="BJ3398">
        <v>66.614582999999996</v>
      </c>
      <c r="BK3398">
        <v>65.745833000000005</v>
      </c>
      <c r="BL3398">
        <v>64.279167000000001</v>
      </c>
      <c r="BM3398">
        <v>62.477083</v>
      </c>
      <c r="BN3398">
        <v>60.510416999999997</v>
      </c>
      <c r="BO3398">
        <v>59.079166999999998</v>
      </c>
      <c r="BP3398">
        <v>58.118749999999999</v>
      </c>
      <c r="BQ3398">
        <v>57.808332999999998</v>
      </c>
      <c r="BR3398">
        <v>57.487499999999997</v>
      </c>
      <c r="BS3398">
        <v>1.0946739999999999</v>
      </c>
      <c r="BT3398">
        <v>-2.9056359999999999</v>
      </c>
      <c r="BU3398">
        <v>-2.1149529999999999</v>
      </c>
      <c r="BV3398">
        <v>-1.6321349999999999</v>
      </c>
      <c r="BW3398">
        <v>-1.1640379999999999</v>
      </c>
      <c r="BX3398">
        <v>-0.51356440000000003</v>
      </c>
      <c r="BY3398">
        <v>2.9804400000000002</v>
      </c>
      <c r="BZ3398">
        <v>3.090106</v>
      </c>
      <c r="CA3398">
        <v>1.4832590000000001</v>
      </c>
      <c r="CB3398">
        <v>-5.8762499999999998</v>
      </c>
      <c r="CC3398">
        <v>3.855791</v>
      </c>
      <c r="CD3398">
        <v>-1.1593629999999999</v>
      </c>
      <c r="CE3398">
        <v>23.472480000000001</v>
      </c>
      <c r="CF3398">
        <v>8.0853529999999996</v>
      </c>
      <c r="CG3398">
        <v>-0.56504600000000005</v>
      </c>
      <c r="CH3398">
        <v>-5.5072469999999996</v>
      </c>
      <c r="CI3398">
        <v>30.046140000000001</v>
      </c>
      <c r="CJ3398">
        <v>278.99689999999998</v>
      </c>
      <c r="CK3398">
        <v>433.18450000000001</v>
      </c>
      <c r="CL3398">
        <v>404.13929999999999</v>
      </c>
      <c r="CM3398">
        <v>334.58260000000001</v>
      </c>
      <c r="CN3398">
        <v>101.8259</v>
      </c>
      <c r="CO3398">
        <v>32.450069999999997</v>
      </c>
      <c r="CP3398">
        <v>20.38879</v>
      </c>
      <c r="CQ3398">
        <v>25.80912</v>
      </c>
      <c r="CR3398">
        <v>3.4744619999999999</v>
      </c>
      <c r="CS3398">
        <v>2.9819239999999998</v>
      </c>
      <c r="CT3398">
        <v>2.9356119999999999</v>
      </c>
      <c r="CU3398">
        <v>2.8656890000000002</v>
      </c>
      <c r="CV3398">
        <v>2.6595650000000002</v>
      </c>
      <c r="CW3398">
        <v>1.4481740000000001</v>
      </c>
      <c r="CX3398">
        <v>1.624824</v>
      </c>
      <c r="CY3398">
        <v>2.2391290000000001</v>
      </c>
      <c r="CZ3398">
        <v>18.3779</v>
      </c>
      <c r="DA3398">
        <v>32.31371</v>
      </c>
      <c r="DB3398">
        <v>32.491210000000002</v>
      </c>
      <c r="DC3398">
        <v>85.870689999999996</v>
      </c>
      <c r="DD3398">
        <v>131.72569999999999</v>
      </c>
      <c r="DE3398">
        <v>127.1356</v>
      </c>
      <c r="DF3398">
        <v>91.397000000000006</v>
      </c>
      <c r="DG3398">
        <v>105.0408</v>
      </c>
      <c r="DH3398">
        <v>150.01740000000001</v>
      </c>
      <c r="DI3398">
        <v>251.75960000000001</v>
      </c>
      <c r="DJ3398">
        <v>119.5301</v>
      </c>
      <c r="DK3398">
        <v>251.68690000000001</v>
      </c>
      <c r="DL3398">
        <v>178.99109999999999</v>
      </c>
      <c r="DM3398">
        <v>65.978269999999995</v>
      </c>
      <c r="DN3398">
        <v>45.359290000000001</v>
      </c>
      <c r="DO3398">
        <v>14</v>
      </c>
      <c r="DP3398">
        <v>21</v>
      </c>
    </row>
    <row r="3399" spans="1:120" hidden="1" x14ac:dyDescent="0.25">
      <c r="A3399" t="str">
        <f t="shared" si="53"/>
        <v>sublap_id-SLAP_PGSB_Prescribed DA 1-4 (1PM-9PM)_HE20 Average</v>
      </c>
      <c r="B3399" t="s">
        <v>62</v>
      </c>
      <c r="C3399" t="s">
        <v>281</v>
      </c>
      <c r="D3399" t="s">
        <v>61</v>
      </c>
      <c r="E3399" t="s">
        <v>282</v>
      </c>
      <c r="F3399" t="s">
        <v>61</v>
      </c>
      <c r="G3399" t="s">
        <v>61</v>
      </c>
      <c r="H3399" t="s">
        <v>61</v>
      </c>
      <c r="I3399" t="s">
        <v>61</v>
      </c>
      <c r="J3399" t="s">
        <v>61</v>
      </c>
      <c r="K3399" t="s">
        <v>214</v>
      </c>
      <c r="M3399">
        <v>20</v>
      </c>
      <c r="N3399">
        <v>20</v>
      </c>
      <c r="O3399" t="s">
        <v>325</v>
      </c>
      <c r="P3399">
        <v>1</v>
      </c>
      <c r="Q3399">
        <v>1</v>
      </c>
      <c r="R3399">
        <v>1</v>
      </c>
      <c r="S3399">
        <v>0</v>
      </c>
      <c r="T3399">
        <v>1</v>
      </c>
      <c r="U3399">
        <v>1</v>
      </c>
      <c r="V3399">
        <v>1</v>
      </c>
      <c r="W3399">
        <v>265.60000000000002</v>
      </c>
      <c r="X3399">
        <v>281.2</v>
      </c>
      <c r="Y3399">
        <v>274.39999999999998</v>
      </c>
      <c r="Z3399">
        <v>278.8</v>
      </c>
      <c r="AA3399">
        <v>273.2</v>
      </c>
      <c r="AB3399">
        <v>261.60000000000002</v>
      </c>
      <c r="AC3399">
        <v>255.6</v>
      </c>
      <c r="AD3399">
        <v>270.8</v>
      </c>
      <c r="AE3399">
        <v>284.39999999999998</v>
      </c>
      <c r="AF3399">
        <v>292.8</v>
      </c>
      <c r="AG3399">
        <v>324.8</v>
      </c>
      <c r="AH3399">
        <v>339.2</v>
      </c>
      <c r="AI3399">
        <v>331.6</v>
      </c>
      <c r="AJ3399">
        <v>338.8</v>
      </c>
      <c r="AK3399">
        <v>330.8</v>
      </c>
      <c r="AL3399">
        <v>329.2</v>
      </c>
      <c r="AM3399">
        <v>335.2</v>
      </c>
      <c r="AN3399">
        <v>337.2</v>
      </c>
      <c r="AO3399">
        <v>327.60000000000002</v>
      </c>
      <c r="AP3399">
        <v>305.2</v>
      </c>
      <c r="AQ3399">
        <v>282.8</v>
      </c>
      <c r="AR3399">
        <v>270</v>
      </c>
      <c r="AS3399">
        <v>276.8</v>
      </c>
      <c r="AT3399">
        <v>269.2</v>
      </c>
      <c r="AU3399">
        <v>59</v>
      </c>
      <c r="AV3399">
        <v>60.25</v>
      </c>
      <c r="AW3399">
        <v>59</v>
      </c>
      <c r="AX3399">
        <v>57.5</v>
      </c>
      <c r="AY3399">
        <v>56.25</v>
      </c>
      <c r="AZ3399">
        <v>55</v>
      </c>
      <c r="BA3399">
        <v>55.5</v>
      </c>
      <c r="BB3399">
        <v>57.25</v>
      </c>
      <c r="BC3399">
        <v>60.75</v>
      </c>
      <c r="BD3399">
        <v>65.25</v>
      </c>
      <c r="BE3399">
        <v>69.25</v>
      </c>
      <c r="BF3399">
        <v>74.25</v>
      </c>
      <c r="BG3399">
        <v>78</v>
      </c>
      <c r="BH3399">
        <v>82</v>
      </c>
      <c r="BI3399">
        <v>83.5</v>
      </c>
      <c r="BJ3399">
        <v>83.25</v>
      </c>
      <c r="BK3399">
        <v>83.25</v>
      </c>
      <c r="BL3399">
        <v>80.5</v>
      </c>
      <c r="BM3399">
        <v>76</v>
      </c>
      <c r="BN3399">
        <v>71</v>
      </c>
      <c r="BO3399">
        <v>65.5</v>
      </c>
      <c r="BP3399">
        <v>61.75</v>
      </c>
      <c r="BQ3399">
        <v>59.5</v>
      </c>
      <c r="BR3399">
        <v>57.5</v>
      </c>
      <c r="BS3399">
        <v>-0.56048580000000003</v>
      </c>
      <c r="BT3399">
        <v>-11.90541</v>
      </c>
      <c r="BU3399">
        <v>-9.5609129999999993</v>
      </c>
      <c r="BV3399">
        <v>-9.9878850000000003</v>
      </c>
      <c r="BW3399">
        <v>-2.3916170000000001</v>
      </c>
      <c r="BX3399">
        <v>2.6051329999999999</v>
      </c>
      <c r="BY3399">
        <v>5.0334240000000001</v>
      </c>
      <c r="BZ3399">
        <v>-0.85366819999999999</v>
      </c>
      <c r="CA3399">
        <v>-3.193146</v>
      </c>
      <c r="CB3399">
        <v>-0.46337889999999998</v>
      </c>
      <c r="CC3399">
        <v>-20.371929999999999</v>
      </c>
      <c r="CD3399">
        <v>-5.6743160000000001</v>
      </c>
      <c r="CE3399">
        <v>9.8917850000000005</v>
      </c>
      <c r="CF3399">
        <v>6.2887570000000004</v>
      </c>
      <c r="CG3399">
        <v>11.042339999999999</v>
      </c>
      <c r="CH3399">
        <v>2.3143159999999998</v>
      </c>
      <c r="CI3399">
        <v>-3.2422179999999998</v>
      </c>
      <c r="CJ3399">
        <v>7.3819429999999997</v>
      </c>
      <c r="CK3399">
        <v>17.665700000000001</v>
      </c>
      <c r="CL3399">
        <v>24.697679999999998</v>
      </c>
      <c r="CM3399">
        <v>28.486509999999999</v>
      </c>
      <c r="CN3399">
        <v>2.4964900000000001</v>
      </c>
      <c r="CO3399">
        <v>2.7751459999999999</v>
      </c>
      <c r="CP3399">
        <v>7.6074830000000002</v>
      </c>
      <c r="CQ3399">
        <v>18.288460000000001</v>
      </c>
      <c r="CR3399">
        <v>9.5097020000000008</v>
      </c>
      <c r="CS3399">
        <v>7.6832440000000002</v>
      </c>
      <c r="CT3399">
        <v>25.60782</v>
      </c>
      <c r="CU3399">
        <v>8.7456029999999991</v>
      </c>
      <c r="CV3399">
        <v>7.9802730000000004</v>
      </c>
      <c r="CW3399">
        <v>6.6286889999999996</v>
      </c>
      <c r="CX3399">
        <v>4.6190939999999996</v>
      </c>
      <c r="CY3399">
        <v>5.6939789999999997</v>
      </c>
      <c r="CZ3399">
        <v>15.5116</v>
      </c>
      <c r="DA3399">
        <v>28.02244</v>
      </c>
      <c r="DB3399">
        <v>84.909970000000001</v>
      </c>
      <c r="DC3399">
        <v>67.394729999999996</v>
      </c>
      <c r="DD3399">
        <v>68.512640000000005</v>
      </c>
      <c r="DE3399">
        <v>56.977580000000003</v>
      </c>
      <c r="DF3399">
        <v>47.084249999999997</v>
      </c>
      <c r="DG3399">
        <v>42.44988</v>
      </c>
      <c r="DH3399">
        <v>38.774299999999997</v>
      </c>
      <c r="DI3399">
        <v>40.303190000000001</v>
      </c>
      <c r="DJ3399">
        <v>26.422249999999998</v>
      </c>
      <c r="DK3399">
        <v>43.82291</v>
      </c>
      <c r="DL3399">
        <v>19.35444</v>
      </c>
      <c r="DM3399">
        <v>22.554120000000001</v>
      </c>
      <c r="DN3399">
        <v>24.730740000000001</v>
      </c>
      <c r="DO3399">
        <v>14</v>
      </c>
      <c r="DP3399">
        <v>21</v>
      </c>
    </row>
    <row r="3400" spans="1:120" hidden="1" x14ac:dyDescent="0.25">
      <c r="A3400" t="str">
        <f t="shared" si="53"/>
        <v>Industry_Type-4. Retail stores_Prescribed DA 1-4 (1PM-9PM)_HE20 Average</v>
      </c>
      <c r="B3400" t="s">
        <v>62</v>
      </c>
      <c r="C3400" t="s">
        <v>204</v>
      </c>
      <c r="D3400" t="s">
        <v>61</v>
      </c>
      <c r="E3400" t="s">
        <v>61</v>
      </c>
      <c r="F3400" t="s">
        <v>61</v>
      </c>
      <c r="G3400" t="s">
        <v>33</v>
      </c>
      <c r="H3400" t="s">
        <v>61</v>
      </c>
      <c r="I3400" t="s">
        <v>61</v>
      </c>
      <c r="J3400" t="s">
        <v>61</v>
      </c>
      <c r="K3400" t="s">
        <v>214</v>
      </c>
      <c r="M3400">
        <v>20</v>
      </c>
      <c r="N3400">
        <v>20</v>
      </c>
      <c r="O3400" t="s">
        <v>325</v>
      </c>
      <c r="P3400">
        <v>1</v>
      </c>
      <c r="Q3400">
        <v>1</v>
      </c>
      <c r="R3400">
        <v>1</v>
      </c>
      <c r="S3400">
        <v>0</v>
      </c>
      <c r="T3400">
        <v>1</v>
      </c>
      <c r="U3400">
        <v>1</v>
      </c>
      <c r="V3400">
        <v>1</v>
      </c>
      <c r="W3400">
        <v>57.332000000000001</v>
      </c>
      <c r="X3400">
        <v>61.908611000000001</v>
      </c>
      <c r="Y3400">
        <v>62.136333</v>
      </c>
      <c r="Z3400">
        <v>62.295166999999999</v>
      </c>
      <c r="AA3400">
        <v>62.054000000000002</v>
      </c>
      <c r="AB3400">
        <v>62.043944000000003</v>
      </c>
      <c r="AC3400">
        <v>62.086556000000002</v>
      </c>
      <c r="AD3400">
        <v>62.274110999999998</v>
      </c>
      <c r="AE3400">
        <v>63.142443999999998</v>
      </c>
      <c r="AF3400">
        <v>63.058722000000003</v>
      </c>
      <c r="AG3400">
        <v>60.459721999999999</v>
      </c>
      <c r="AH3400">
        <v>56.676889000000003</v>
      </c>
      <c r="AI3400">
        <v>48.084611000000002</v>
      </c>
      <c r="AJ3400">
        <v>49.059389000000003</v>
      </c>
      <c r="AK3400">
        <v>47.564943999999997</v>
      </c>
      <c r="AL3400">
        <v>47.391333000000003</v>
      </c>
      <c r="AM3400">
        <v>46.385778000000002</v>
      </c>
      <c r="AN3400">
        <v>45.871110999999999</v>
      </c>
      <c r="AO3400">
        <v>45.750999999999998</v>
      </c>
      <c r="AP3400">
        <v>45.918444000000001</v>
      </c>
      <c r="AQ3400">
        <v>47.758389000000001</v>
      </c>
      <c r="AR3400">
        <v>47.956333000000001</v>
      </c>
      <c r="AS3400">
        <v>48.280943999999998</v>
      </c>
      <c r="AT3400">
        <v>48.541333000000002</v>
      </c>
      <c r="AU3400">
        <v>58.219444000000003</v>
      </c>
      <c r="AV3400">
        <v>57.080556000000001</v>
      </c>
      <c r="AW3400">
        <v>56.602778000000001</v>
      </c>
      <c r="AX3400">
        <v>56.288888999999998</v>
      </c>
      <c r="AY3400">
        <v>56.186110999999997</v>
      </c>
      <c r="AZ3400">
        <v>55.883333</v>
      </c>
      <c r="BA3400">
        <v>55.847222000000002</v>
      </c>
      <c r="BB3400">
        <v>55.722222000000002</v>
      </c>
      <c r="BC3400">
        <v>56.763888999999999</v>
      </c>
      <c r="BD3400">
        <v>59.65</v>
      </c>
      <c r="BE3400">
        <v>64.224999999999994</v>
      </c>
      <c r="BF3400">
        <v>69.433333000000005</v>
      </c>
      <c r="BG3400">
        <v>73.211111000000002</v>
      </c>
      <c r="BH3400">
        <v>73.902777999999998</v>
      </c>
      <c r="BI3400">
        <v>73.341667000000001</v>
      </c>
      <c r="BJ3400">
        <v>71.958332999999996</v>
      </c>
      <c r="BK3400">
        <v>70.438889000000003</v>
      </c>
      <c r="BL3400">
        <v>68.705556000000001</v>
      </c>
      <c r="BM3400">
        <v>66.413888999999998</v>
      </c>
      <c r="BN3400">
        <v>63.263888999999999</v>
      </c>
      <c r="BO3400">
        <v>60.633333</v>
      </c>
      <c r="BP3400">
        <v>59.325000000000003</v>
      </c>
      <c r="BQ3400">
        <v>58.966667000000001</v>
      </c>
      <c r="BR3400">
        <v>58.705556000000001</v>
      </c>
      <c r="BS3400">
        <v>0.61736630000000003</v>
      </c>
      <c r="BT3400">
        <v>-0.45230569999999998</v>
      </c>
      <c r="BU3400">
        <v>-0.54922380000000004</v>
      </c>
      <c r="BV3400">
        <v>-0.61355910000000002</v>
      </c>
      <c r="BW3400">
        <v>-0.36564259999999998</v>
      </c>
      <c r="BX3400">
        <v>-0.26347029999999999</v>
      </c>
      <c r="BY3400">
        <v>0.53064230000000001</v>
      </c>
      <c r="BZ3400">
        <v>0.34547080000000002</v>
      </c>
      <c r="CA3400">
        <v>-0.30239500000000002</v>
      </c>
      <c r="CB3400">
        <v>5.6377299999999998E-2</v>
      </c>
      <c r="CC3400">
        <v>0.21166090000000001</v>
      </c>
      <c r="CD3400">
        <v>0.6543561</v>
      </c>
      <c r="CE3400">
        <v>2.3070279999999999</v>
      </c>
      <c r="CF3400">
        <v>0.85687880000000005</v>
      </c>
      <c r="CG3400">
        <v>1.482165</v>
      </c>
      <c r="CH3400">
        <v>2.3533080000000002</v>
      </c>
      <c r="CI3400">
        <v>2.3940139999999999</v>
      </c>
      <c r="CJ3400">
        <v>2.3465940000000001</v>
      </c>
      <c r="CK3400">
        <v>1.721973</v>
      </c>
      <c r="CL3400">
        <v>2.1665899999999998</v>
      </c>
      <c r="CM3400">
        <v>2.4457200000000001</v>
      </c>
      <c r="CN3400">
        <v>2.436185</v>
      </c>
      <c r="CO3400">
        <v>2.2974459999999999</v>
      </c>
      <c r="CP3400">
        <v>2.0946479999999998</v>
      </c>
      <c r="CQ3400">
        <v>0.1943445</v>
      </c>
      <c r="CR3400">
        <v>6.9103600000000001E-2</v>
      </c>
      <c r="CS3400">
        <v>4.9956E-2</v>
      </c>
      <c r="CT3400">
        <v>4.2274800000000001E-2</v>
      </c>
      <c r="CU3400">
        <v>4.1367800000000003E-2</v>
      </c>
      <c r="CV3400">
        <v>3.2088199999999997E-2</v>
      </c>
      <c r="CW3400">
        <v>3.8322099999999998E-2</v>
      </c>
      <c r="CX3400">
        <v>1.0655899999999999E-2</v>
      </c>
      <c r="CY3400">
        <v>9.9905999999999995E-2</v>
      </c>
      <c r="CZ3400">
        <v>9.0095900000000007E-2</v>
      </c>
      <c r="DA3400">
        <v>0.30855440000000001</v>
      </c>
      <c r="DB3400">
        <v>0.52378329999999995</v>
      </c>
      <c r="DC3400">
        <v>1.511223</v>
      </c>
      <c r="DD3400">
        <v>1.4431480000000001</v>
      </c>
      <c r="DE3400">
        <v>0.75471770000000005</v>
      </c>
      <c r="DF3400">
        <v>0.68142630000000004</v>
      </c>
      <c r="DG3400">
        <v>0.67164880000000005</v>
      </c>
      <c r="DH3400">
        <v>0.54801710000000003</v>
      </c>
      <c r="DI3400">
        <v>0.67992850000000005</v>
      </c>
      <c r="DJ3400">
        <v>0.69612220000000002</v>
      </c>
      <c r="DK3400">
        <v>0.73067360000000003</v>
      </c>
      <c r="DL3400">
        <v>0.828789</v>
      </c>
      <c r="DM3400">
        <v>0.8508677</v>
      </c>
      <c r="DN3400">
        <v>0.80611929999999998</v>
      </c>
      <c r="DO3400">
        <v>14</v>
      </c>
      <c r="DP3400">
        <v>21</v>
      </c>
    </row>
    <row r="3401" spans="1:120" hidden="1" x14ac:dyDescent="0.25">
      <c r="A3401" t="str">
        <f t="shared" si="53"/>
        <v>Industry_Type-1. Agriculture, Mining &amp; Construction_Prescribed DA 1-4 (1PM-9PM)_HE20 Average</v>
      </c>
      <c r="B3401" t="s">
        <v>62</v>
      </c>
      <c r="C3401" t="s">
        <v>211</v>
      </c>
      <c r="D3401" t="s">
        <v>61</v>
      </c>
      <c r="E3401" t="s">
        <v>61</v>
      </c>
      <c r="F3401" t="s">
        <v>61</v>
      </c>
      <c r="G3401" t="s">
        <v>30</v>
      </c>
      <c r="H3401" t="s">
        <v>61</v>
      </c>
      <c r="I3401" t="s">
        <v>61</v>
      </c>
      <c r="J3401" t="s">
        <v>61</v>
      </c>
      <c r="K3401" t="s">
        <v>214</v>
      </c>
      <c r="M3401">
        <v>20</v>
      </c>
      <c r="N3401">
        <v>20</v>
      </c>
      <c r="O3401" t="s">
        <v>325</v>
      </c>
      <c r="P3401">
        <v>2.4375</v>
      </c>
      <c r="Q3401">
        <v>2.0625</v>
      </c>
      <c r="R3401">
        <v>1</v>
      </c>
      <c r="S3401">
        <v>0</v>
      </c>
      <c r="T3401">
        <v>1</v>
      </c>
      <c r="U3401">
        <v>1</v>
      </c>
      <c r="V3401">
        <v>1</v>
      </c>
      <c r="W3401">
        <v>1243.24</v>
      </c>
      <c r="X3401">
        <v>1390.49</v>
      </c>
      <c r="Y3401">
        <v>1393.8257000000001</v>
      </c>
      <c r="Z3401">
        <v>1393.8371</v>
      </c>
      <c r="AA3401">
        <v>1393.3929000000001</v>
      </c>
      <c r="AB3401">
        <v>1392.6414</v>
      </c>
      <c r="AC3401">
        <v>1394.52</v>
      </c>
      <c r="AD3401">
        <v>1383.9142999999999</v>
      </c>
      <c r="AE3401">
        <v>1370.3986</v>
      </c>
      <c r="AF3401">
        <v>1335.5671</v>
      </c>
      <c r="AG3401">
        <v>1296.1786</v>
      </c>
      <c r="AH3401">
        <v>1203.8228999999999</v>
      </c>
      <c r="AI3401">
        <v>710.42142999999999</v>
      </c>
      <c r="AJ3401">
        <v>710.23571000000004</v>
      </c>
      <c r="AK3401">
        <v>721.67714000000001</v>
      </c>
      <c r="AL3401">
        <v>751.1</v>
      </c>
      <c r="AM3401">
        <v>755.75714000000005</v>
      </c>
      <c r="AN3401">
        <v>545.89571000000001</v>
      </c>
      <c r="AO3401">
        <v>411.46857</v>
      </c>
      <c r="AP3401">
        <v>442.38857000000002</v>
      </c>
      <c r="AQ3401">
        <v>510.86286000000001</v>
      </c>
      <c r="AR3401">
        <v>933.52856999999995</v>
      </c>
      <c r="AS3401">
        <v>1033.4471000000001</v>
      </c>
      <c r="AT3401">
        <v>1035.8742999999999</v>
      </c>
      <c r="AU3401">
        <v>54.155951999999999</v>
      </c>
      <c r="AV3401">
        <v>53.730952000000002</v>
      </c>
      <c r="AW3401">
        <v>53.25</v>
      </c>
      <c r="AX3401">
        <v>52.9375</v>
      </c>
      <c r="AY3401">
        <v>52.877381</v>
      </c>
      <c r="AZ3401">
        <v>52.776786000000001</v>
      </c>
      <c r="BA3401">
        <v>52.695833</v>
      </c>
      <c r="BB3401">
        <v>52.515476</v>
      </c>
      <c r="BC3401">
        <v>53.495238000000001</v>
      </c>
      <c r="BD3401">
        <v>55.502975999999997</v>
      </c>
      <c r="BE3401">
        <v>58.304167</v>
      </c>
      <c r="BF3401">
        <v>60.727975999999998</v>
      </c>
      <c r="BG3401">
        <v>62.405357000000002</v>
      </c>
      <c r="BH3401">
        <v>63.297024</v>
      </c>
      <c r="BI3401">
        <v>63.135714</v>
      </c>
      <c r="BJ3401">
        <v>62.694642999999999</v>
      </c>
      <c r="BK3401">
        <v>61.879167000000002</v>
      </c>
      <c r="BL3401">
        <v>60.602381000000001</v>
      </c>
      <c r="BM3401">
        <v>59.013095</v>
      </c>
      <c r="BN3401">
        <v>57.350594999999998</v>
      </c>
      <c r="BO3401">
        <v>56.157142999999998</v>
      </c>
      <c r="BP3401">
        <v>55.332143000000002</v>
      </c>
      <c r="BQ3401">
        <v>55.066667000000002</v>
      </c>
      <c r="BR3401">
        <v>54.776786000000001</v>
      </c>
      <c r="BS3401">
        <v>-6.8689549999999997</v>
      </c>
      <c r="BT3401">
        <v>-10.37969</v>
      </c>
      <c r="BU3401">
        <v>-11.97336</v>
      </c>
      <c r="BV3401">
        <v>-12.037839999999999</v>
      </c>
      <c r="BW3401">
        <v>-12.24958</v>
      </c>
      <c r="BX3401">
        <v>-19.485150000000001</v>
      </c>
      <c r="BY3401">
        <v>-14.306839999999999</v>
      </c>
      <c r="BZ3401">
        <v>8.9570699999999999</v>
      </c>
      <c r="CA3401">
        <v>12.321059999999999</v>
      </c>
      <c r="CB3401">
        <v>25.325610000000001</v>
      </c>
      <c r="CC3401">
        <v>31.416149999999998</v>
      </c>
      <c r="CD3401">
        <v>4.8625410000000002</v>
      </c>
      <c r="CE3401">
        <v>35.154640000000001</v>
      </c>
      <c r="CF3401">
        <v>8.5329940000000004</v>
      </c>
      <c r="CG3401">
        <v>-0.43061749999999999</v>
      </c>
      <c r="CH3401">
        <v>-7.7702059999999999</v>
      </c>
      <c r="CI3401">
        <v>24.35267</v>
      </c>
      <c r="CJ3401">
        <v>251.15539999999999</v>
      </c>
      <c r="CK3401">
        <v>382.44150000000002</v>
      </c>
      <c r="CL3401">
        <v>356.92590000000001</v>
      </c>
      <c r="CM3401">
        <v>291.2706</v>
      </c>
      <c r="CN3401">
        <v>86.014129999999994</v>
      </c>
      <c r="CO3401">
        <v>22.320509999999999</v>
      </c>
      <c r="CP3401">
        <v>5.6238320000000002</v>
      </c>
      <c r="CQ3401">
        <v>17.015599999999999</v>
      </c>
      <c r="CR3401">
        <v>5.3200089999999998</v>
      </c>
      <c r="CS3401">
        <v>5.845135</v>
      </c>
      <c r="CT3401">
        <v>5.3930410000000002</v>
      </c>
      <c r="CU3401">
        <v>4.6447269999999996</v>
      </c>
      <c r="CV3401">
        <v>4.2838010000000004</v>
      </c>
      <c r="CW3401">
        <v>5.1277350000000004</v>
      </c>
      <c r="CX3401">
        <v>6.5805790000000002</v>
      </c>
      <c r="CY3401">
        <v>10.77</v>
      </c>
      <c r="CZ3401">
        <v>22.279910000000001</v>
      </c>
      <c r="DA3401">
        <v>37.711790000000001</v>
      </c>
      <c r="DB3401">
        <v>42.418950000000002</v>
      </c>
      <c r="DC3401">
        <v>71.084860000000006</v>
      </c>
      <c r="DD3401">
        <v>81.865809999999996</v>
      </c>
      <c r="DE3401">
        <v>78.997479999999996</v>
      </c>
      <c r="DF3401">
        <v>59.923319999999997</v>
      </c>
      <c r="DG3401">
        <v>66.358819999999994</v>
      </c>
      <c r="DH3401">
        <v>91.555090000000007</v>
      </c>
      <c r="DI3401">
        <v>153.03649999999999</v>
      </c>
      <c r="DJ3401">
        <v>85.498080000000002</v>
      </c>
      <c r="DK3401">
        <v>156.0103</v>
      </c>
      <c r="DL3401">
        <v>105.8135</v>
      </c>
      <c r="DM3401">
        <v>43.394579999999998</v>
      </c>
      <c r="DN3401">
        <v>36.318150000000003</v>
      </c>
      <c r="DO3401">
        <v>14</v>
      </c>
      <c r="DP3401">
        <v>21</v>
      </c>
    </row>
    <row r="3402" spans="1:120" hidden="1" x14ac:dyDescent="0.25">
      <c r="A3402" t="str">
        <f t="shared" si="53"/>
        <v>sublap_id-SLAP_PGEB_Prescribed DA 1-4 (1PM-9PM)_HE20 Average</v>
      </c>
      <c r="B3402" t="s">
        <v>62</v>
      </c>
      <c r="C3402" t="s">
        <v>287</v>
      </c>
      <c r="D3402" t="s">
        <v>61</v>
      </c>
      <c r="E3402" t="s">
        <v>288</v>
      </c>
      <c r="F3402" t="s">
        <v>61</v>
      </c>
      <c r="G3402" t="s">
        <v>61</v>
      </c>
      <c r="H3402" t="s">
        <v>61</v>
      </c>
      <c r="I3402" t="s">
        <v>61</v>
      </c>
      <c r="J3402" t="s">
        <v>61</v>
      </c>
      <c r="K3402" t="s">
        <v>214</v>
      </c>
      <c r="M3402">
        <v>20</v>
      </c>
      <c r="N3402">
        <v>20</v>
      </c>
      <c r="O3402" t="s">
        <v>325</v>
      </c>
      <c r="P3402">
        <v>3.25</v>
      </c>
      <c r="Q3402">
        <v>2</v>
      </c>
      <c r="R3402">
        <v>1</v>
      </c>
      <c r="S3402">
        <v>0</v>
      </c>
      <c r="T3402">
        <v>1</v>
      </c>
      <c r="U3402">
        <v>0</v>
      </c>
      <c r="V3402">
        <v>1</v>
      </c>
      <c r="W3402">
        <v>205.78438</v>
      </c>
      <c r="X3402">
        <v>209.17617999999999</v>
      </c>
      <c r="Y3402">
        <v>207.72166999999999</v>
      </c>
      <c r="Z3402">
        <v>206.95143999999999</v>
      </c>
      <c r="AA3402">
        <v>206.10887</v>
      </c>
      <c r="AB3402">
        <v>206.43908999999999</v>
      </c>
      <c r="AC3402">
        <v>199.14238</v>
      </c>
      <c r="AD3402">
        <v>181.76363000000001</v>
      </c>
      <c r="AE3402">
        <v>196.19013000000001</v>
      </c>
      <c r="AF3402">
        <v>204.98169999999999</v>
      </c>
      <c r="AG3402">
        <v>216.86705000000001</v>
      </c>
      <c r="AH3402">
        <v>215.85834</v>
      </c>
      <c r="AI3402">
        <v>220.14895999999999</v>
      </c>
      <c r="AJ3402">
        <v>224.65147999999999</v>
      </c>
      <c r="AK3402">
        <v>227.58161000000001</v>
      </c>
      <c r="AL3402">
        <v>229.13318000000001</v>
      </c>
      <c r="AM3402">
        <v>224.88559000000001</v>
      </c>
      <c r="AN3402">
        <v>196.68011999999999</v>
      </c>
      <c r="AO3402">
        <v>146.99531999999999</v>
      </c>
      <c r="AP3402">
        <v>162.51096999999999</v>
      </c>
      <c r="AQ3402">
        <v>192.96066999999999</v>
      </c>
      <c r="AR3402">
        <v>211.67697000000001</v>
      </c>
      <c r="AS3402">
        <v>207.22573</v>
      </c>
      <c r="AT3402">
        <v>204.81141</v>
      </c>
      <c r="AU3402">
        <v>62.743749999999999</v>
      </c>
      <c r="AV3402">
        <v>62.408332999999999</v>
      </c>
      <c r="AW3402">
        <v>61.918750000000003</v>
      </c>
      <c r="AX3402">
        <v>61.691667000000002</v>
      </c>
      <c r="AY3402">
        <v>61.216667000000001</v>
      </c>
      <c r="AZ3402">
        <v>60.837499999999999</v>
      </c>
      <c r="BA3402">
        <v>60.770833000000003</v>
      </c>
      <c r="BB3402">
        <v>60.791666999999997</v>
      </c>
      <c r="BC3402">
        <v>62.568750000000001</v>
      </c>
      <c r="BD3402">
        <v>65.231250000000003</v>
      </c>
      <c r="BE3402">
        <v>68.177082999999996</v>
      </c>
      <c r="BF3402">
        <v>70.604167000000004</v>
      </c>
      <c r="BG3402">
        <v>72.908332999999999</v>
      </c>
      <c r="BH3402">
        <v>74.943749999999994</v>
      </c>
      <c r="BI3402">
        <v>76.720832999999999</v>
      </c>
      <c r="BJ3402">
        <v>77.762500000000003</v>
      </c>
      <c r="BK3402">
        <v>77.635417000000004</v>
      </c>
      <c r="BL3402">
        <v>76.289582999999993</v>
      </c>
      <c r="BM3402">
        <v>73.818749999999994</v>
      </c>
      <c r="BN3402">
        <v>70.585417000000007</v>
      </c>
      <c r="BO3402">
        <v>67.277083000000005</v>
      </c>
      <c r="BP3402">
        <v>64.927082999999996</v>
      </c>
      <c r="BQ3402">
        <v>64.041667000000004</v>
      </c>
      <c r="BR3402">
        <v>63.297916999999998</v>
      </c>
      <c r="BS3402">
        <v>-5.9425549999999996</v>
      </c>
      <c r="BT3402">
        <v>-10.09742</v>
      </c>
      <c r="BU3402">
        <v>-9.5313829999999999</v>
      </c>
      <c r="BV3402">
        <v>-9.162452</v>
      </c>
      <c r="BW3402">
        <v>-8.4714159999999996</v>
      </c>
      <c r="BX3402">
        <v>-9.1827660000000009</v>
      </c>
      <c r="BY3402">
        <v>-12.516</v>
      </c>
      <c r="BZ3402">
        <v>7.0066750000000004</v>
      </c>
      <c r="CA3402">
        <v>9.9216160000000002</v>
      </c>
      <c r="CB3402">
        <v>12.67703</v>
      </c>
      <c r="CC3402">
        <v>11.03266</v>
      </c>
      <c r="CD3402">
        <v>10.95796</v>
      </c>
      <c r="CE3402">
        <v>11.781700000000001</v>
      </c>
      <c r="CF3402">
        <v>13.89714</v>
      </c>
      <c r="CG3402">
        <v>14.360950000000001</v>
      </c>
      <c r="CH3402">
        <v>12.25494</v>
      </c>
      <c r="CI3402">
        <v>17.644459999999999</v>
      </c>
      <c r="CJ3402">
        <v>43.886389999999999</v>
      </c>
      <c r="CK3402">
        <v>86.218469999999996</v>
      </c>
      <c r="CL3402">
        <v>70.769649999999999</v>
      </c>
      <c r="CM3402">
        <v>25.72382</v>
      </c>
      <c r="CN3402">
        <v>-1.968801</v>
      </c>
      <c r="CO3402">
        <v>-4.3293160000000004</v>
      </c>
      <c r="CP3402">
        <v>-4.0748069999999998</v>
      </c>
      <c r="CQ3402">
        <v>4.2445000000000004</v>
      </c>
      <c r="CR3402">
        <v>2.0096340000000001</v>
      </c>
      <c r="CS3402">
        <v>2.1048010000000001</v>
      </c>
      <c r="CT3402">
        <v>2.0775579999999998</v>
      </c>
      <c r="CU3402">
        <v>1.7910349999999999</v>
      </c>
      <c r="CV3402">
        <v>1.893886</v>
      </c>
      <c r="CW3402">
        <v>1.607793</v>
      </c>
      <c r="CX3402">
        <v>1.4946630000000001</v>
      </c>
      <c r="CY3402">
        <v>1.73803</v>
      </c>
      <c r="CZ3402">
        <v>2.2487010000000001</v>
      </c>
      <c r="DA3402">
        <v>2.9157169999999999</v>
      </c>
      <c r="DB3402">
        <v>4.8100620000000003</v>
      </c>
      <c r="DC3402">
        <v>4.99817</v>
      </c>
      <c r="DD3402">
        <v>6.4667830000000004</v>
      </c>
      <c r="DE3402">
        <v>6.2544199999999996</v>
      </c>
      <c r="DF3402">
        <v>6.4452860000000003</v>
      </c>
      <c r="DG3402">
        <v>5.7267099999999997</v>
      </c>
      <c r="DH3402">
        <v>9.6238030000000006</v>
      </c>
      <c r="DI3402">
        <v>8.4108789999999996</v>
      </c>
      <c r="DJ3402">
        <v>15.64798</v>
      </c>
      <c r="DK3402">
        <v>32.213479999999997</v>
      </c>
      <c r="DL3402">
        <v>11.88477</v>
      </c>
      <c r="DM3402">
        <v>10.284330000000001</v>
      </c>
      <c r="DN3402">
        <v>9.389189</v>
      </c>
      <c r="DO3402">
        <v>14</v>
      </c>
      <c r="DP3402">
        <v>21</v>
      </c>
    </row>
    <row r="3403" spans="1:120" hidden="1" x14ac:dyDescent="0.25">
      <c r="A3403" t="str">
        <f t="shared" si="53"/>
        <v>LCA-Other_Prescribed DA 1-4 (1PM-9PM)_HE20 Average</v>
      </c>
      <c r="B3403" t="s">
        <v>62</v>
      </c>
      <c r="C3403" t="s">
        <v>212</v>
      </c>
      <c r="D3403" t="s">
        <v>32</v>
      </c>
      <c r="E3403" t="s">
        <v>61</v>
      </c>
      <c r="F3403" t="s">
        <v>61</v>
      </c>
      <c r="G3403" t="s">
        <v>61</v>
      </c>
      <c r="H3403" t="s">
        <v>61</v>
      </c>
      <c r="I3403" t="s">
        <v>61</v>
      </c>
      <c r="J3403" t="s">
        <v>61</v>
      </c>
      <c r="K3403" t="s">
        <v>214</v>
      </c>
      <c r="M3403">
        <v>20</v>
      </c>
      <c r="N3403">
        <v>20</v>
      </c>
      <c r="O3403" t="s">
        <v>325</v>
      </c>
      <c r="P3403">
        <v>4</v>
      </c>
      <c r="Q3403">
        <v>4</v>
      </c>
      <c r="R3403">
        <v>1</v>
      </c>
      <c r="S3403">
        <v>0</v>
      </c>
      <c r="T3403">
        <v>1</v>
      </c>
      <c r="U3403">
        <v>0</v>
      </c>
      <c r="V3403">
        <v>1</v>
      </c>
      <c r="W3403">
        <v>30.441333</v>
      </c>
      <c r="X3403">
        <v>30.377917</v>
      </c>
      <c r="Y3403">
        <v>30.441167</v>
      </c>
      <c r="Z3403">
        <v>30.392749999999999</v>
      </c>
      <c r="AA3403">
        <v>30.354333</v>
      </c>
      <c r="AB3403">
        <v>31.382583</v>
      </c>
      <c r="AC3403">
        <v>45.826500000000003</v>
      </c>
      <c r="AD3403">
        <v>54.677833</v>
      </c>
      <c r="AE3403">
        <v>62.027000000000001</v>
      </c>
      <c r="AF3403">
        <v>76.58475</v>
      </c>
      <c r="AG3403">
        <v>111.25958</v>
      </c>
      <c r="AH3403">
        <v>118.92867</v>
      </c>
      <c r="AI3403">
        <v>124.87692</v>
      </c>
      <c r="AJ3403">
        <v>127.22908</v>
      </c>
      <c r="AK3403">
        <v>126.55741999999999</v>
      </c>
      <c r="AL3403">
        <v>123.967</v>
      </c>
      <c r="AM3403">
        <v>128.70533</v>
      </c>
      <c r="AN3403">
        <v>117.36333</v>
      </c>
      <c r="AO3403">
        <v>113.80983000000001</v>
      </c>
      <c r="AP3403">
        <v>108.25767</v>
      </c>
      <c r="AQ3403">
        <v>94.040916999999993</v>
      </c>
      <c r="AR3403">
        <v>47.6145</v>
      </c>
      <c r="AS3403">
        <v>31.101417000000001</v>
      </c>
      <c r="AT3403">
        <v>30.425332999999998</v>
      </c>
      <c r="AU3403">
        <v>60.541666999999997</v>
      </c>
      <c r="AV3403">
        <v>59.71875</v>
      </c>
      <c r="AW3403">
        <v>59.125</v>
      </c>
      <c r="AX3403">
        <v>58.59375</v>
      </c>
      <c r="AY3403">
        <v>58.166666999999997</v>
      </c>
      <c r="AZ3403">
        <v>57.5</v>
      </c>
      <c r="BA3403">
        <v>57.114583000000003</v>
      </c>
      <c r="BB3403">
        <v>57.8125</v>
      </c>
      <c r="BC3403">
        <v>60.104166999999997</v>
      </c>
      <c r="BD3403">
        <v>63.28125</v>
      </c>
      <c r="BE3403">
        <v>67.958332999999996</v>
      </c>
      <c r="BF3403">
        <v>73.760417000000004</v>
      </c>
      <c r="BG3403">
        <v>78.1875</v>
      </c>
      <c r="BH3403">
        <v>79.291667000000004</v>
      </c>
      <c r="BI3403">
        <v>79.333332999999996</v>
      </c>
      <c r="BJ3403">
        <v>77.822917000000004</v>
      </c>
      <c r="BK3403">
        <v>76.21875</v>
      </c>
      <c r="BL3403">
        <v>74.510417000000004</v>
      </c>
      <c r="BM3403">
        <v>71.802082999999996</v>
      </c>
      <c r="BN3403">
        <v>67.916667000000004</v>
      </c>
      <c r="BO3403">
        <v>64.5</v>
      </c>
      <c r="BP3403">
        <v>62.739583000000003</v>
      </c>
      <c r="BQ3403">
        <v>61.75</v>
      </c>
      <c r="BR3403">
        <v>60.96875</v>
      </c>
      <c r="BS3403">
        <v>-0.15334329999999999</v>
      </c>
      <c r="BT3403">
        <v>-0.188222</v>
      </c>
      <c r="BU3403">
        <v>-0.2463679</v>
      </c>
      <c r="BV3403">
        <v>-0.20049159999999999</v>
      </c>
      <c r="BW3403">
        <v>-0.2293212</v>
      </c>
      <c r="BX3403">
        <v>2.118325</v>
      </c>
      <c r="BY3403">
        <v>-0.85482910000000001</v>
      </c>
      <c r="BZ3403">
        <v>1.701147</v>
      </c>
      <c r="CA3403">
        <v>-4.0757000000000002E-2</v>
      </c>
      <c r="CB3403">
        <v>-3.3545250000000002</v>
      </c>
      <c r="CC3403">
        <v>-1.297752</v>
      </c>
      <c r="CD3403">
        <v>0.59634520000000002</v>
      </c>
      <c r="CE3403">
        <v>8.7160100000000004E-2</v>
      </c>
      <c r="CF3403">
        <v>-0.36671589999999998</v>
      </c>
      <c r="CG3403">
        <v>-0.99169870000000004</v>
      </c>
      <c r="CH3403">
        <v>3.1744599999999998E-2</v>
      </c>
      <c r="CI3403">
        <v>-6.2229910000000004</v>
      </c>
      <c r="CJ3403">
        <v>2.119856</v>
      </c>
      <c r="CK3403">
        <v>1.753144</v>
      </c>
      <c r="CL3403">
        <v>1.4685999999999999</v>
      </c>
      <c r="CM3403">
        <v>-0.95957400000000004</v>
      </c>
      <c r="CN3403">
        <v>-0.61953100000000005</v>
      </c>
      <c r="CO3403">
        <v>-7.7254400000000001E-2</v>
      </c>
      <c r="CP3403">
        <v>0.10209600000000001</v>
      </c>
      <c r="CQ3403">
        <v>9.0542000000000001E-3</v>
      </c>
      <c r="CR3403">
        <v>3.8784000000000002E-3</v>
      </c>
      <c r="CS3403" s="20">
        <v>3.8295999999999998E-3</v>
      </c>
      <c r="CT3403" s="20">
        <v>3.5208000000000001E-3</v>
      </c>
      <c r="CU3403" s="20">
        <v>3.8560000000000001E-3</v>
      </c>
      <c r="CV3403">
        <v>0.18752759999999999</v>
      </c>
      <c r="CW3403">
        <v>0.83996760000000004</v>
      </c>
      <c r="CX3403">
        <v>0.34283910000000001</v>
      </c>
      <c r="CY3403">
        <v>0.31620350000000003</v>
      </c>
      <c r="CZ3403">
        <v>0.295512</v>
      </c>
      <c r="DA3403">
        <v>0.40863060000000001</v>
      </c>
      <c r="DB3403">
        <v>0.2077608</v>
      </c>
      <c r="DC3403">
        <v>0.2344899</v>
      </c>
      <c r="DD3403">
        <v>0.1737378</v>
      </c>
      <c r="DE3403">
        <v>0.2719086</v>
      </c>
      <c r="DF3403">
        <v>0.1756858</v>
      </c>
      <c r="DG3403">
        <v>0.21680479999999999</v>
      </c>
      <c r="DH3403">
        <v>0.49766290000000002</v>
      </c>
      <c r="DI3403">
        <v>0.61297020000000002</v>
      </c>
      <c r="DJ3403">
        <v>1.10171</v>
      </c>
      <c r="DK3403">
        <v>1.261925</v>
      </c>
      <c r="DL3403">
        <v>0.70874740000000003</v>
      </c>
      <c r="DM3403">
        <v>4.8513899999999999E-2</v>
      </c>
      <c r="DN3403">
        <v>3.05058E-2</v>
      </c>
      <c r="DO3403">
        <v>14</v>
      </c>
      <c r="DP3403">
        <v>21</v>
      </c>
    </row>
    <row r="3404" spans="1:120" hidden="1" x14ac:dyDescent="0.25">
      <c r="A3404" t="str">
        <f t="shared" si="53"/>
        <v>Size_Grp-Below 20 kW_Prescribed DA 1-4 (1PM-9PM)_HE20 Average</v>
      </c>
      <c r="B3404" t="s">
        <v>62</v>
      </c>
      <c r="C3404" t="s">
        <v>259</v>
      </c>
      <c r="D3404" t="s">
        <v>61</v>
      </c>
      <c r="E3404" t="s">
        <v>61</v>
      </c>
      <c r="F3404" t="s">
        <v>61</v>
      </c>
      <c r="G3404" t="s">
        <v>61</v>
      </c>
      <c r="H3404" t="s">
        <v>61</v>
      </c>
      <c r="I3404" t="s">
        <v>61</v>
      </c>
      <c r="J3404" t="s">
        <v>260</v>
      </c>
      <c r="K3404" t="s">
        <v>214</v>
      </c>
      <c r="M3404">
        <v>20</v>
      </c>
      <c r="N3404">
        <v>20</v>
      </c>
      <c r="O3404" t="s">
        <v>325</v>
      </c>
      <c r="P3404">
        <v>2.25</v>
      </c>
      <c r="Q3404">
        <v>1.5</v>
      </c>
      <c r="R3404">
        <v>1</v>
      </c>
      <c r="S3404">
        <v>0</v>
      </c>
      <c r="T3404">
        <v>1</v>
      </c>
      <c r="U3404">
        <v>0</v>
      </c>
      <c r="V3404">
        <v>1</v>
      </c>
      <c r="W3404">
        <v>3.7536667000000001</v>
      </c>
      <c r="X3404">
        <v>3.6995556000000001</v>
      </c>
      <c r="Y3404">
        <v>3.7178889000000002</v>
      </c>
      <c r="Z3404">
        <v>3.7075556000000001</v>
      </c>
      <c r="AA3404">
        <v>3.7054166999999998</v>
      </c>
      <c r="AB3404">
        <v>3.6890833000000001</v>
      </c>
      <c r="AC3404">
        <v>4.9786666999999998</v>
      </c>
      <c r="AD3404">
        <v>10.21125</v>
      </c>
      <c r="AE3404">
        <v>11.275722</v>
      </c>
      <c r="AF3404">
        <v>14.815889</v>
      </c>
      <c r="AG3404">
        <v>30.968167000000001</v>
      </c>
      <c r="AH3404">
        <v>34.152332999999999</v>
      </c>
      <c r="AI3404">
        <v>36.792693999999997</v>
      </c>
      <c r="AJ3404">
        <v>38.307971999999999</v>
      </c>
      <c r="AK3404">
        <v>38.240971999999999</v>
      </c>
      <c r="AL3404">
        <v>38.548583000000001</v>
      </c>
      <c r="AM3404">
        <v>40.642667000000003</v>
      </c>
      <c r="AN3404">
        <v>36.753749999999997</v>
      </c>
      <c r="AO3404">
        <v>35.285972000000001</v>
      </c>
      <c r="AP3404">
        <v>33.359444000000003</v>
      </c>
      <c r="AQ3404">
        <v>24.698528</v>
      </c>
      <c r="AR3404">
        <v>8.5396666999999997</v>
      </c>
      <c r="AS3404">
        <v>3.8226667000000001</v>
      </c>
      <c r="AT3404">
        <v>3.7331943999999999</v>
      </c>
      <c r="AU3404">
        <v>56.222222000000002</v>
      </c>
      <c r="AV3404">
        <v>55.694443999999997</v>
      </c>
      <c r="AW3404">
        <v>55.240741</v>
      </c>
      <c r="AX3404">
        <v>55</v>
      </c>
      <c r="AY3404">
        <v>54.546295999999998</v>
      </c>
      <c r="AZ3404">
        <v>53.851852000000001</v>
      </c>
      <c r="BA3404">
        <v>53.592593000000001</v>
      </c>
      <c r="BB3404">
        <v>53.953704000000002</v>
      </c>
      <c r="BC3404">
        <v>55.453704000000002</v>
      </c>
      <c r="BD3404">
        <v>58.129629999999999</v>
      </c>
      <c r="BE3404">
        <v>61.759259</v>
      </c>
      <c r="BF3404">
        <v>65.768518999999998</v>
      </c>
      <c r="BG3404">
        <v>69.018518999999998</v>
      </c>
      <c r="BH3404">
        <v>70.768518999999998</v>
      </c>
      <c r="BI3404">
        <v>71.861110999999994</v>
      </c>
      <c r="BJ3404">
        <v>72.027777999999998</v>
      </c>
      <c r="BK3404">
        <v>71.527777999999998</v>
      </c>
      <c r="BL3404">
        <v>70.481481000000002</v>
      </c>
      <c r="BM3404">
        <v>68.472222000000002</v>
      </c>
      <c r="BN3404">
        <v>64.824073999999996</v>
      </c>
      <c r="BO3404">
        <v>61.166666999999997</v>
      </c>
      <c r="BP3404">
        <v>58.842593000000001</v>
      </c>
      <c r="BQ3404">
        <v>57.472222000000002</v>
      </c>
      <c r="BR3404">
        <v>56.759259</v>
      </c>
      <c r="BS3404">
        <v>1.09893E-2</v>
      </c>
      <c r="BT3404">
        <v>5.8110500000000002E-2</v>
      </c>
      <c r="BU3404">
        <v>2.0438700000000001E-2</v>
      </c>
      <c r="BV3404">
        <v>3.5996599999999997E-2</v>
      </c>
      <c r="BW3404">
        <v>3.1944E-2</v>
      </c>
      <c r="BX3404">
        <v>0.19450249999999999</v>
      </c>
      <c r="BY3404">
        <v>0.23037250000000001</v>
      </c>
      <c r="BZ3404">
        <v>-0.7955911</v>
      </c>
      <c r="CA3404">
        <v>0.190752</v>
      </c>
      <c r="CB3404">
        <v>-7.9958799999999997E-2</v>
      </c>
      <c r="CC3404">
        <v>0.10494439999999999</v>
      </c>
      <c r="CD3404">
        <v>0.48301680000000002</v>
      </c>
      <c r="CE3404">
        <v>0.37054369999999998</v>
      </c>
      <c r="CF3404">
        <v>-0.62324690000000005</v>
      </c>
      <c r="CG3404">
        <v>-0.1139568</v>
      </c>
      <c r="CH3404">
        <v>-0.76446800000000004</v>
      </c>
      <c r="CI3404">
        <v>-2.2870309999999998</v>
      </c>
      <c r="CJ3404">
        <v>0.4760316</v>
      </c>
      <c r="CK3404">
        <v>0.47155370000000002</v>
      </c>
      <c r="CL3404">
        <v>0.56894140000000004</v>
      </c>
      <c r="CM3404">
        <v>1.50302</v>
      </c>
      <c r="CN3404">
        <v>-0.33128590000000002</v>
      </c>
      <c r="CO3404">
        <v>-9.6101999999999993E-3</v>
      </c>
      <c r="CP3404">
        <v>3.8332000000000001E-3</v>
      </c>
      <c r="CQ3404">
        <v>7.4830000000000003E-4</v>
      </c>
      <c r="CR3404">
        <v>1.064E-4</v>
      </c>
      <c r="CS3404">
        <v>8.3399999999999994E-5</v>
      </c>
      <c r="CT3404">
        <v>9.2999999999999997E-5</v>
      </c>
      <c r="CU3404">
        <v>8.4099999999999998E-5</v>
      </c>
      <c r="CV3404">
        <v>1.7646000000000001E-3</v>
      </c>
      <c r="CW3404">
        <v>8.6499999999999997E-3</v>
      </c>
      <c r="CX3404">
        <v>3.7191000000000002E-2</v>
      </c>
      <c r="CY3404">
        <v>3.9038200000000002E-2</v>
      </c>
      <c r="CZ3404">
        <v>2.1542800000000001E-2</v>
      </c>
      <c r="DA3404">
        <v>8.3922700000000003E-2</v>
      </c>
      <c r="DB3404">
        <v>4.87164E-2</v>
      </c>
      <c r="DC3404">
        <v>6.0120300000000002E-2</v>
      </c>
      <c r="DD3404">
        <v>2.3133500000000001E-2</v>
      </c>
      <c r="DE3404">
        <v>6.0178500000000003E-2</v>
      </c>
      <c r="DF3404">
        <v>3.43042E-2</v>
      </c>
      <c r="DG3404">
        <v>5.2291600000000001E-2</v>
      </c>
      <c r="DH3404">
        <v>7.8247899999999995E-2</v>
      </c>
      <c r="DI3404">
        <v>0.13090450000000001</v>
      </c>
      <c r="DJ3404">
        <v>0.19438569999999999</v>
      </c>
      <c r="DK3404">
        <v>0.19862469999999999</v>
      </c>
      <c r="DL3404">
        <v>9.1967999999999994E-2</v>
      </c>
      <c r="DM3404">
        <v>1.3477000000000001E-3</v>
      </c>
      <c r="DN3404">
        <v>6.2239999999999995E-4</v>
      </c>
      <c r="DO3404">
        <v>14</v>
      </c>
      <c r="DP3404">
        <v>21</v>
      </c>
    </row>
    <row r="3405" spans="1:120" hidden="1" x14ac:dyDescent="0.25">
      <c r="A3405" t="str">
        <f t="shared" si="53"/>
        <v>Aggregator-IPKeys Power Partners_Prescribed DA 1-4 (1PM-9PM)_HE20 Average</v>
      </c>
      <c r="B3405" t="s">
        <v>62</v>
      </c>
      <c r="C3405" t="s">
        <v>217</v>
      </c>
      <c r="D3405" t="s">
        <v>61</v>
      </c>
      <c r="E3405" t="s">
        <v>61</v>
      </c>
      <c r="F3405" t="s">
        <v>181</v>
      </c>
      <c r="G3405" t="s">
        <v>61</v>
      </c>
      <c r="H3405" t="s">
        <v>61</v>
      </c>
      <c r="I3405" t="s">
        <v>61</v>
      </c>
      <c r="J3405" t="s">
        <v>61</v>
      </c>
      <c r="K3405" t="s">
        <v>214</v>
      </c>
      <c r="M3405">
        <v>20</v>
      </c>
      <c r="N3405">
        <v>20</v>
      </c>
      <c r="O3405" t="s">
        <v>325</v>
      </c>
      <c r="P3405">
        <v>1</v>
      </c>
      <c r="Q3405">
        <v>1</v>
      </c>
      <c r="R3405">
        <v>1</v>
      </c>
      <c r="S3405">
        <v>0</v>
      </c>
      <c r="T3405">
        <v>1</v>
      </c>
      <c r="U3405">
        <v>1</v>
      </c>
      <c r="V3405">
        <v>1</v>
      </c>
      <c r="W3405">
        <v>265.60000000000002</v>
      </c>
      <c r="X3405">
        <v>281.2</v>
      </c>
      <c r="Y3405">
        <v>274.39999999999998</v>
      </c>
      <c r="Z3405">
        <v>278.8</v>
      </c>
      <c r="AA3405">
        <v>273.2</v>
      </c>
      <c r="AB3405">
        <v>261.60000000000002</v>
      </c>
      <c r="AC3405">
        <v>255.6</v>
      </c>
      <c r="AD3405">
        <v>270.8</v>
      </c>
      <c r="AE3405">
        <v>284.39999999999998</v>
      </c>
      <c r="AF3405">
        <v>292.8</v>
      </c>
      <c r="AG3405">
        <v>324.8</v>
      </c>
      <c r="AH3405">
        <v>339.2</v>
      </c>
      <c r="AI3405">
        <v>331.6</v>
      </c>
      <c r="AJ3405">
        <v>338.8</v>
      </c>
      <c r="AK3405">
        <v>330.8</v>
      </c>
      <c r="AL3405">
        <v>329.2</v>
      </c>
      <c r="AM3405">
        <v>335.2</v>
      </c>
      <c r="AN3405">
        <v>337.2</v>
      </c>
      <c r="AO3405">
        <v>327.60000000000002</v>
      </c>
      <c r="AP3405">
        <v>305.2</v>
      </c>
      <c r="AQ3405">
        <v>282.8</v>
      </c>
      <c r="AR3405">
        <v>270</v>
      </c>
      <c r="AS3405">
        <v>276.8</v>
      </c>
      <c r="AT3405">
        <v>269.2</v>
      </c>
      <c r="AU3405">
        <v>59</v>
      </c>
      <c r="AV3405">
        <v>60.25</v>
      </c>
      <c r="AW3405">
        <v>59</v>
      </c>
      <c r="AX3405">
        <v>57.5</v>
      </c>
      <c r="AY3405">
        <v>56.25</v>
      </c>
      <c r="AZ3405">
        <v>55</v>
      </c>
      <c r="BA3405">
        <v>55.5</v>
      </c>
      <c r="BB3405">
        <v>57.25</v>
      </c>
      <c r="BC3405">
        <v>60.75</v>
      </c>
      <c r="BD3405">
        <v>65.25</v>
      </c>
      <c r="BE3405">
        <v>69.25</v>
      </c>
      <c r="BF3405">
        <v>74.25</v>
      </c>
      <c r="BG3405">
        <v>78</v>
      </c>
      <c r="BH3405">
        <v>82</v>
      </c>
      <c r="BI3405">
        <v>83.5</v>
      </c>
      <c r="BJ3405">
        <v>83.25</v>
      </c>
      <c r="BK3405">
        <v>83.25</v>
      </c>
      <c r="BL3405">
        <v>80.5</v>
      </c>
      <c r="BM3405">
        <v>76</v>
      </c>
      <c r="BN3405">
        <v>71</v>
      </c>
      <c r="BO3405">
        <v>65.5</v>
      </c>
      <c r="BP3405">
        <v>61.75</v>
      </c>
      <c r="BQ3405">
        <v>59.5</v>
      </c>
      <c r="BR3405">
        <v>57.5</v>
      </c>
      <c r="BS3405">
        <v>-0.56048580000000003</v>
      </c>
      <c r="BT3405">
        <v>-11.90541</v>
      </c>
      <c r="BU3405">
        <v>-9.5609129999999993</v>
      </c>
      <c r="BV3405">
        <v>-9.9878850000000003</v>
      </c>
      <c r="BW3405">
        <v>-2.3916170000000001</v>
      </c>
      <c r="BX3405">
        <v>2.6051329999999999</v>
      </c>
      <c r="BY3405">
        <v>5.0334240000000001</v>
      </c>
      <c r="BZ3405">
        <v>-0.85366819999999999</v>
      </c>
      <c r="CA3405">
        <v>-3.193146</v>
      </c>
      <c r="CB3405">
        <v>-0.46337889999999998</v>
      </c>
      <c r="CC3405">
        <v>-20.371929999999999</v>
      </c>
      <c r="CD3405">
        <v>-5.6743160000000001</v>
      </c>
      <c r="CE3405">
        <v>9.8917850000000005</v>
      </c>
      <c r="CF3405">
        <v>6.2887570000000004</v>
      </c>
      <c r="CG3405">
        <v>11.042339999999999</v>
      </c>
      <c r="CH3405">
        <v>2.3143159999999998</v>
      </c>
      <c r="CI3405">
        <v>-3.2422179999999998</v>
      </c>
      <c r="CJ3405">
        <v>7.3819429999999997</v>
      </c>
      <c r="CK3405">
        <v>17.665700000000001</v>
      </c>
      <c r="CL3405">
        <v>24.697679999999998</v>
      </c>
      <c r="CM3405">
        <v>28.486509999999999</v>
      </c>
      <c r="CN3405">
        <v>2.4964900000000001</v>
      </c>
      <c r="CO3405">
        <v>2.7751459999999999</v>
      </c>
      <c r="CP3405">
        <v>7.6074830000000002</v>
      </c>
      <c r="CQ3405">
        <v>18.288460000000001</v>
      </c>
      <c r="CR3405">
        <v>9.5097020000000008</v>
      </c>
      <c r="CS3405">
        <v>7.6832440000000002</v>
      </c>
      <c r="CT3405">
        <v>25.60782</v>
      </c>
      <c r="CU3405">
        <v>8.7456029999999991</v>
      </c>
      <c r="CV3405">
        <v>7.9802730000000004</v>
      </c>
      <c r="CW3405">
        <v>6.6286889999999996</v>
      </c>
      <c r="CX3405">
        <v>4.6190939999999996</v>
      </c>
      <c r="CY3405">
        <v>5.6939789999999997</v>
      </c>
      <c r="CZ3405">
        <v>15.5116</v>
      </c>
      <c r="DA3405">
        <v>28.02244</v>
      </c>
      <c r="DB3405">
        <v>84.909970000000001</v>
      </c>
      <c r="DC3405">
        <v>67.394729999999996</v>
      </c>
      <c r="DD3405">
        <v>68.512640000000005</v>
      </c>
      <c r="DE3405">
        <v>56.977580000000003</v>
      </c>
      <c r="DF3405">
        <v>47.084249999999997</v>
      </c>
      <c r="DG3405">
        <v>42.44988</v>
      </c>
      <c r="DH3405">
        <v>38.774299999999997</v>
      </c>
      <c r="DI3405">
        <v>40.303190000000001</v>
      </c>
      <c r="DJ3405">
        <v>26.422249999999998</v>
      </c>
      <c r="DK3405">
        <v>43.82291</v>
      </c>
      <c r="DL3405">
        <v>19.35444</v>
      </c>
      <c r="DM3405">
        <v>22.554120000000001</v>
      </c>
      <c r="DN3405">
        <v>24.730740000000001</v>
      </c>
      <c r="DO3405">
        <v>14</v>
      </c>
      <c r="DP3405">
        <v>21</v>
      </c>
    </row>
    <row r="3406" spans="1:120" x14ac:dyDescent="0.25">
      <c r="A3406" t="str">
        <f t="shared" si="53"/>
        <v>AutoDR-No_Prescribed DA 1-4 (1PM-9PM)_HE20 Average</v>
      </c>
      <c r="B3406" t="s">
        <v>62</v>
      </c>
      <c r="C3406" t="s">
        <v>321</v>
      </c>
      <c r="D3406" t="s">
        <v>61</v>
      </c>
      <c r="E3406" t="s">
        <v>61</v>
      </c>
      <c r="F3406" t="s">
        <v>61</v>
      </c>
      <c r="G3406" t="s">
        <v>61</v>
      </c>
      <c r="H3406" t="s">
        <v>97</v>
      </c>
      <c r="I3406" t="s">
        <v>61</v>
      </c>
      <c r="J3406" t="s">
        <v>61</v>
      </c>
      <c r="K3406" t="s">
        <v>214</v>
      </c>
      <c r="M3406">
        <v>20</v>
      </c>
      <c r="N3406">
        <v>20</v>
      </c>
      <c r="O3406" t="s">
        <v>325</v>
      </c>
      <c r="P3406">
        <v>4.6470589640000002</v>
      </c>
      <c r="Q3406">
        <v>3.7647059999999999</v>
      </c>
      <c r="R3406">
        <v>1</v>
      </c>
      <c r="S3406">
        <v>0</v>
      </c>
      <c r="T3406">
        <v>1</v>
      </c>
      <c r="U3406">
        <v>0</v>
      </c>
      <c r="V3406">
        <v>1</v>
      </c>
      <c r="W3406">
        <v>1323.9862000000001</v>
      </c>
      <c r="X3406">
        <v>1462.4858999999999</v>
      </c>
      <c r="Y3406">
        <v>1464.1130000000001</v>
      </c>
      <c r="Z3406">
        <v>1463.9203</v>
      </c>
      <c r="AA3406">
        <v>1462.7276999999999</v>
      </c>
      <c r="AB3406">
        <v>1461.4654</v>
      </c>
      <c r="AC3406">
        <v>1460.6755000000001</v>
      </c>
      <c r="AD3406">
        <v>1441.6265000000001</v>
      </c>
      <c r="AE3406">
        <v>1434.5744999999999</v>
      </c>
      <c r="AF3406">
        <v>1403.7019</v>
      </c>
      <c r="AG3406">
        <v>1370.2607</v>
      </c>
      <c r="AH3406">
        <v>1282.8680999999999</v>
      </c>
      <c r="AI3406">
        <v>832.86499000000003</v>
      </c>
      <c r="AJ3406">
        <v>819.20883000000003</v>
      </c>
      <c r="AK3406">
        <v>829.19320000000005</v>
      </c>
      <c r="AL3406">
        <v>856.19811000000004</v>
      </c>
      <c r="AM3406">
        <v>858.30250000000001</v>
      </c>
      <c r="AN3406">
        <v>648.00816999999995</v>
      </c>
      <c r="AO3406">
        <v>500.45722000000001</v>
      </c>
      <c r="AP3406">
        <v>538.10163999999997</v>
      </c>
      <c r="AQ3406">
        <v>614.77252999999996</v>
      </c>
      <c r="AR3406">
        <v>1039.4203</v>
      </c>
      <c r="AS3406">
        <v>1132.8541</v>
      </c>
      <c r="AT3406">
        <v>1131.8724999999999</v>
      </c>
      <c r="AU3406">
        <v>58.734506000000003</v>
      </c>
      <c r="AV3406">
        <v>58.309845000000003</v>
      </c>
      <c r="AW3406">
        <v>57.729627999999998</v>
      </c>
      <c r="AX3406">
        <v>57.338619000000001</v>
      </c>
      <c r="AY3406">
        <v>57.027745000000003</v>
      </c>
      <c r="AZ3406">
        <v>56.678558000000002</v>
      </c>
      <c r="BA3406">
        <v>56.622463000000003</v>
      </c>
      <c r="BB3406">
        <v>56.696694999999998</v>
      </c>
      <c r="BC3406">
        <v>58.222270999999999</v>
      </c>
      <c r="BD3406">
        <v>60.770485999999998</v>
      </c>
      <c r="BE3406">
        <v>63.956449999999997</v>
      </c>
      <c r="BF3406">
        <v>66.888492999999997</v>
      </c>
      <c r="BG3406">
        <v>69.200890999999999</v>
      </c>
      <c r="BH3406">
        <v>70.866973000000002</v>
      </c>
      <c r="BI3406">
        <v>71.499122</v>
      </c>
      <c r="BJ3406">
        <v>71.602311999999998</v>
      </c>
      <c r="BK3406">
        <v>71.042479999999998</v>
      </c>
      <c r="BL3406">
        <v>69.703390999999996</v>
      </c>
      <c r="BM3406">
        <v>67.617512000000005</v>
      </c>
      <c r="BN3406">
        <v>65.027389999999997</v>
      </c>
      <c r="BO3406">
        <v>62.531261999999998</v>
      </c>
      <c r="BP3406">
        <v>60.740997</v>
      </c>
      <c r="BQ3406">
        <v>59.925069000000001</v>
      </c>
      <c r="BR3406">
        <v>59.315244999999997</v>
      </c>
      <c r="BS3406">
        <v>-10.01154</v>
      </c>
      <c r="BT3406">
        <v>-16.85979</v>
      </c>
      <c r="BU3406">
        <v>-18.364439999999998</v>
      </c>
      <c r="BV3406">
        <v>-18.409469999999999</v>
      </c>
      <c r="BW3406">
        <v>-17.934170000000002</v>
      </c>
      <c r="BX3406">
        <v>-25.613659999999999</v>
      </c>
      <c r="BY3406">
        <v>-21.58428</v>
      </c>
      <c r="BZ3406">
        <v>12.835760000000001</v>
      </c>
      <c r="CA3406">
        <v>17.309539999999998</v>
      </c>
      <c r="CB3406">
        <v>35.328809999999997</v>
      </c>
      <c r="CC3406">
        <v>37.319290000000002</v>
      </c>
      <c r="CD3406">
        <v>11.87574</v>
      </c>
      <c r="CE3406">
        <v>43.65645</v>
      </c>
      <c r="CF3406">
        <v>17.639040000000001</v>
      </c>
      <c r="CG3406">
        <v>8.9977979999999995</v>
      </c>
      <c r="CH3406">
        <v>1.60717</v>
      </c>
      <c r="CI3406">
        <v>34.137689999999999</v>
      </c>
      <c r="CJ3406">
        <v>258.14580000000001</v>
      </c>
      <c r="CK3406">
        <v>397.95030000000003</v>
      </c>
      <c r="CL3406">
        <v>363.8818</v>
      </c>
      <c r="CM3406">
        <v>280.7885</v>
      </c>
      <c r="CN3406">
        <v>77.599130000000002</v>
      </c>
      <c r="CO3406">
        <v>18.63823</v>
      </c>
      <c r="CP3406">
        <v>4.0974380000000004</v>
      </c>
      <c r="CQ3406">
        <v>20.512329999999999</v>
      </c>
      <c r="CR3406">
        <v>7.9154669999999996</v>
      </c>
      <c r="CS3406">
        <v>8.8175380000000008</v>
      </c>
      <c r="CT3406">
        <v>8.1846169999999994</v>
      </c>
      <c r="CU3406">
        <v>6.9310650000000003</v>
      </c>
      <c r="CV3406">
        <v>6.3200440000000002</v>
      </c>
      <c r="CW3406">
        <v>7.6409079999999996</v>
      </c>
      <c r="CX3406">
        <v>9.9673909999999992</v>
      </c>
      <c r="CY3406">
        <v>16.279669999999999</v>
      </c>
      <c r="CZ3406">
        <v>29.888590000000001</v>
      </c>
      <c r="DA3406">
        <v>49.057499999999997</v>
      </c>
      <c r="DB3406">
        <v>55.651389999999999</v>
      </c>
      <c r="DC3406">
        <v>88.657809999999998</v>
      </c>
      <c r="DD3406">
        <v>92.790570000000002</v>
      </c>
      <c r="DE3406">
        <v>89.073080000000004</v>
      </c>
      <c r="DF3406">
        <v>68.717070000000007</v>
      </c>
      <c r="DG3406">
        <v>75.544730000000001</v>
      </c>
      <c r="DH3406">
        <v>98.008759999999995</v>
      </c>
      <c r="DI3406">
        <v>157.26650000000001</v>
      </c>
      <c r="DJ3406">
        <v>100.4641</v>
      </c>
      <c r="DK3406">
        <v>188.8853</v>
      </c>
      <c r="DL3406">
        <v>114.03919999999999</v>
      </c>
      <c r="DM3406">
        <v>51.121519999999997</v>
      </c>
      <c r="DN3406">
        <v>46.652070000000002</v>
      </c>
      <c r="DO3406">
        <v>14</v>
      </c>
      <c r="DP3406">
        <v>21</v>
      </c>
    </row>
    <row r="3407" spans="1:120" hidden="1" x14ac:dyDescent="0.25">
      <c r="A3407" t="str">
        <f t="shared" si="53"/>
        <v>All_Prescribed DA 1-4 (1PM-9PM)_HE20 Average</v>
      </c>
      <c r="B3407" t="s">
        <v>62</v>
      </c>
      <c r="C3407" t="s">
        <v>61</v>
      </c>
      <c r="D3407" t="s">
        <v>61</v>
      </c>
      <c r="E3407" t="s">
        <v>61</v>
      </c>
      <c r="F3407" t="s">
        <v>61</v>
      </c>
      <c r="G3407" t="s">
        <v>61</v>
      </c>
      <c r="H3407" t="s">
        <v>61</v>
      </c>
      <c r="I3407" t="s">
        <v>61</v>
      </c>
      <c r="J3407" t="s">
        <v>61</v>
      </c>
      <c r="K3407" t="s">
        <v>214</v>
      </c>
      <c r="M3407">
        <v>20</v>
      </c>
      <c r="N3407">
        <v>20</v>
      </c>
      <c r="O3407" t="s">
        <v>325</v>
      </c>
      <c r="P3407">
        <v>5.8823528290000002</v>
      </c>
      <c r="Q3407">
        <v>5</v>
      </c>
      <c r="R3407">
        <v>1</v>
      </c>
      <c r="S3407">
        <v>0</v>
      </c>
      <c r="T3407">
        <v>1</v>
      </c>
      <c r="U3407">
        <v>0</v>
      </c>
      <c r="V3407">
        <v>1</v>
      </c>
      <c r="W3407">
        <v>1310.0229999999999</v>
      </c>
      <c r="X3407">
        <v>1446.4753000000001</v>
      </c>
      <c r="Y3407">
        <v>1448.1551999999999</v>
      </c>
      <c r="Z3407">
        <v>1448.0239999999999</v>
      </c>
      <c r="AA3407">
        <v>1446.8737000000001</v>
      </c>
      <c r="AB3407">
        <v>1446.0338999999999</v>
      </c>
      <c r="AC3407">
        <v>1450.8212000000001</v>
      </c>
      <c r="AD3407">
        <v>1435.8202000000001</v>
      </c>
      <c r="AE3407">
        <v>1434.5793000000001</v>
      </c>
      <c r="AF3407">
        <v>1409.8159000000001</v>
      </c>
      <c r="AG3407">
        <v>1395.2519</v>
      </c>
      <c r="AH3407">
        <v>1313.7592</v>
      </c>
      <c r="AI3407">
        <v>872.37959000000001</v>
      </c>
      <c r="AJ3407">
        <v>860.64104999999995</v>
      </c>
      <c r="AK3407">
        <v>870.60438999999997</v>
      </c>
      <c r="AL3407">
        <v>896.28129999999999</v>
      </c>
      <c r="AM3407">
        <v>899.48225000000002</v>
      </c>
      <c r="AN3407">
        <v>689.41988000000003</v>
      </c>
      <c r="AO3407">
        <v>544.20587999999998</v>
      </c>
      <c r="AP3407">
        <v>579.33105999999998</v>
      </c>
      <c r="AQ3407">
        <v>646.85395000000005</v>
      </c>
      <c r="AR3407">
        <v>1037.2873999999999</v>
      </c>
      <c r="AS3407">
        <v>1120.875</v>
      </c>
      <c r="AT3407">
        <v>1119.8478</v>
      </c>
      <c r="AU3407">
        <v>58.900534999999998</v>
      </c>
      <c r="AV3407">
        <v>58.391289</v>
      </c>
      <c r="AW3407">
        <v>57.770004</v>
      </c>
      <c r="AX3407">
        <v>57.315359999999998</v>
      </c>
      <c r="AY3407">
        <v>56.971457999999998</v>
      </c>
      <c r="AZ3407">
        <v>56.580970999999998</v>
      </c>
      <c r="BA3407">
        <v>56.510551999999997</v>
      </c>
      <c r="BB3407">
        <v>56.706367999999998</v>
      </c>
      <c r="BC3407">
        <v>58.474387999999998</v>
      </c>
      <c r="BD3407">
        <v>61.188799000000003</v>
      </c>
      <c r="BE3407">
        <v>64.597836000000001</v>
      </c>
      <c r="BF3407">
        <v>67.909577999999996</v>
      </c>
      <c r="BG3407">
        <v>70.564948999999999</v>
      </c>
      <c r="BH3407">
        <v>72.232505000000003</v>
      </c>
      <c r="BI3407">
        <v>72.770351000000005</v>
      </c>
      <c r="BJ3407">
        <v>72.666832999999997</v>
      </c>
      <c r="BK3407">
        <v>71.939271000000005</v>
      </c>
      <c r="BL3407">
        <v>70.535559000000006</v>
      </c>
      <c r="BM3407">
        <v>68.324059000000005</v>
      </c>
      <c r="BN3407">
        <v>65.559736000000001</v>
      </c>
      <c r="BO3407">
        <v>62.879959999999997</v>
      </c>
      <c r="BP3407">
        <v>61.002401999999996</v>
      </c>
      <c r="BQ3407">
        <v>60.140678999999999</v>
      </c>
      <c r="BR3407">
        <v>59.476761000000003</v>
      </c>
      <c r="BS3407">
        <v>-10.273199999999999</v>
      </c>
      <c r="BT3407">
        <v>-16.51867</v>
      </c>
      <c r="BU3407">
        <v>-18.005859999999998</v>
      </c>
      <c r="BV3407">
        <v>-18.049530000000001</v>
      </c>
      <c r="BW3407">
        <v>-17.573429999999998</v>
      </c>
      <c r="BX3407">
        <v>-24.23377</v>
      </c>
      <c r="BY3407">
        <v>-21.234819999999999</v>
      </c>
      <c r="BZ3407">
        <v>12.90432</v>
      </c>
      <c r="CA3407">
        <v>16.598189999999999</v>
      </c>
      <c r="CB3407">
        <v>33.722839999999998</v>
      </c>
      <c r="CC3407">
        <v>35.34234</v>
      </c>
      <c r="CD3407">
        <v>11.14404</v>
      </c>
      <c r="CE3407">
        <v>42.133339999999997</v>
      </c>
      <c r="CF3407">
        <v>17.470939999999999</v>
      </c>
      <c r="CG3407">
        <v>8.6327339999999992</v>
      </c>
      <c r="CH3407">
        <v>1.9235150000000001</v>
      </c>
      <c r="CI3407">
        <v>32.235430000000001</v>
      </c>
      <c r="CJ3407">
        <v>254.75460000000001</v>
      </c>
      <c r="CK3407">
        <v>390.2801</v>
      </c>
      <c r="CL3407">
        <v>355.58949999999999</v>
      </c>
      <c r="CM3407">
        <v>274.21929999999998</v>
      </c>
      <c r="CN3407">
        <v>76.367699999999999</v>
      </c>
      <c r="CO3407">
        <v>18.71528</v>
      </c>
      <c r="CP3407">
        <v>4.1518170000000003</v>
      </c>
      <c r="CQ3407">
        <v>19.692260000000001</v>
      </c>
      <c r="CR3407">
        <v>7.5078569999999996</v>
      </c>
      <c r="CS3407" s="20">
        <v>8.408982</v>
      </c>
      <c r="CT3407" s="20">
        <v>7.8077540000000001</v>
      </c>
      <c r="CU3407" s="20">
        <v>6.618538</v>
      </c>
      <c r="CV3407">
        <v>6.024883</v>
      </c>
      <c r="CW3407">
        <v>7.3441340000000004</v>
      </c>
      <c r="CX3407">
        <v>9.6349689999999999</v>
      </c>
      <c r="CY3407">
        <v>15.88391</v>
      </c>
      <c r="CZ3407">
        <v>28.616330000000001</v>
      </c>
      <c r="DA3407">
        <v>46.709490000000002</v>
      </c>
      <c r="DB3407">
        <v>53.478659999999998</v>
      </c>
      <c r="DC3407">
        <v>85.149709999999999</v>
      </c>
      <c r="DD3407">
        <v>88.058840000000004</v>
      </c>
      <c r="DE3407">
        <v>85.134050000000002</v>
      </c>
      <c r="DF3407">
        <v>65.683729999999997</v>
      </c>
      <c r="DG3407">
        <v>72.40361</v>
      </c>
      <c r="DH3407">
        <v>94.95393</v>
      </c>
      <c r="DI3407">
        <v>153.5077</v>
      </c>
      <c r="DJ3407">
        <v>96.924859999999995</v>
      </c>
      <c r="DK3407">
        <v>178.69479999999999</v>
      </c>
      <c r="DL3407">
        <v>110.5116</v>
      </c>
      <c r="DM3407">
        <v>49.390270000000001</v>
      </c>
      <c r="DN3407">
        <v>44.266359999999999</v>
      </c>
      <c r="DO3407">
        <v>14</v>
      </c>
      <c r="DP3407">
        <v>21</v>
      </c>
    </row>
    <row r="3408" spans="1:120" hidden="1" x14ac:dyDescent="0.25">
      <c r="A3408" t="str">
        <f t="shared" si="53"/>
        <v>Size_Grp-200 kW and above_Prescribed DA 1-4 (1PM-9PM)_HE20 Average</v>
      </c>
      <c r="B3408" t="s">
        <v>62</v>
      </c>
      <c r="C3408" t="s">
        <v>207</v>
      </c>
      <c r="D3408" t="s">
        <v>61</v>
      </c>
      <c r="E3408" t="s">
        <v>61</v>
      </c>
      <c r="F3408" t="s">
        <v>61</v>
      </c>
      <c r="G3408" t="s">
        <v>61</v>
      </c>
      <c r="H3408" t="s">
        <v>61</v>
      </c>
      <c r="I3408" t="s">
        <v>61</v>
      </c>
      <c r="J3408" t="s">
        <v>102</v>
      </c>
      <c r="K3408" t="s">
        <v>214</v>
      </c>
      <c r="M3408">
        <v>20</v>
      </c>
      <c r="N3408">
        <v>20</v>
      </c>
      <c r="O3408" t="s">
        <v>325</v>
      </c>
      <c r="P3408">
        <v>2.3529412750000001</v>
      </c>
      <c r="Q3408">
        <v>2</v>
      </c>
      <c r="R3408">
        <v>1</v>
      </c>
      <c r="S3408">
        <v>0</v>
      </c>
      <c r="T3408">
        <v>1</v>
      </c>
      <c r="U3408">
        <v>1</v>
      </c>
      <c r="V3408">
        <v>1</v>
      </c>
      <c r="W3408">
        <v>1178.0640000000001</v>
      </c>
      <c r="X3408">
        <v>1316.5373</v>
      </c>
      <c r="Y3408">
        <v>1319.1973</v>
      </c>
      <c r="Z3408">
        <v>1319.5012999999999</v>
      </c>
      <c r="AA3408">
        <v>1318.7132999999999</v>
      </c>
      <c r="AB3408">
        <v>1317.2387000000001</v>
      </c>
      <c r="AC3408">
        <v>1318.5920000000001</v>
      </c>
      <c r="AD3408">
        <v>1309.7067</v>
      </c>
      <c r="AE3408">
        <v>1297.9987000000001</v>
      </c>
      <c r="AF3408">
        <v>1266.0492999999999</v>
      </c>
      <c r="AG3408">
        <v>1231.42</v>
      </c>
      <c r="AH3408">
        <v>1146.1813</v>
      </c>
      <c r="AI3408">
        <v>685.16666999999995</v>
      </c>
      <c r="AJ3408">
        <v>685.47333000000003</v>
      </c>
      <c r="AK3408">
        <v>695.61866999999995</v>
      </c>
      <c r="AL3408">
        <v>722.97333000000003</v>
      </c>
      <c r="AM3408">
        <v>727.72</v>
      </c>
      <c r="AN3408">
        <v>531.98266999999998</v>
      </c>
      <c r="AO3408">
        <v>405.87732999999997</v>
      </c>
      <c r="AP3408">
        <v>433.24266999999998</v>
      </c>
      <c r="AQ3408">
        <v>495.65866999999997</v>
      </c>
      <c r="AR3408">
        <v>889.29332999999997</v>
      </c>
      <c r="AS3408">
        <v>983.00400000000002</v>
      </c>
      <c r="AT3408">
        <v>984.76266999999996</v>
      </c>
      <c r="AU3408">
        <v>54.478889000000002</v>
      </c>
      <c r="AV3408">
        <v>54.165556000000002</v>
      </c>
      <c r="AW3408">
        <v>53.633333</v>
      </c>
      <c r="AX3408">
        <v>53.241667</v>
      </c>
      <c r="AY3408">
        <v>53.102221999999998</v>
      </c>
      <c r="AZ3408">
        <v>52.924999999999997</v>
      </c>
      <c r="BA3408">
        <v>52.882778000000002</v>
      </c>
      <c r="BB3408">
        <v>52.831111</v>
      </c>
      <c r="BC3408">
        <v>53.978889000000002</v>
      </c>
      <c r="BD3408">
        <v>56.152777999999998</v>
      </c>
      <c r="BE3408">
        <v>59.033889000000002</v>
      </c>
      <c r="BF3408">
        <v>61.629443999999999</v>
      </c>
      <c r="BG3408">
        <v>63.445</v>
      </c>
      <c r="BH3408">
        <v>64.543888999999993</v>
      </c>
      <c r="BI3408">
        <v>64.493333000000007</v>
      </c>
      <c r="BJ3408">
        <v>64.064999999999998</v>
      </c>
      <c r="BK3408">
        <v>63.303888999999998</v>
      </c>
      <c r="BL3408">
        <v>61.928888999999998</v>
      </c>
      <c r="BM3408">
        <v>60.145555999999999</v>
      </c>
      <c r="BN3408">
        <v>58.260556000000001</v>
      </c>
      <c r="BO3408">
        <v>56.78</v>
      </c>
      <c r="BP3408">
        <v>55.76</v>
      </c>
      <c r="BQ3408">
        <v>55.362222000000003</v>
      </c>
      <c r="BR3408">
        <v>54.958333000000003</v>
      </c>
      <c r="BS3408">
        <v>-6.448391</v>
      </c>
      <c r="BT3408">
        <v>-10.481400000000001</v>
      </c>
      <c r="BU3408">
        <v>-11.812530000000001</v>
      </c>
      <c r="BV3408">
        <v>-11.90118</v>
      </c>
      <c r="BW3408">
        <v>-11.59238</v>
      </c>
      <c r="BX3408">
        <v>-18.012460000000001</v>
      </c>
      <c r="BY3408">
        <v>-13.01749</v>
      </c>
      <c r="BZ3408">
        <v>8.3030209999999993</v>
      </c>
      <c r="CA3408">
        <v>11.28678</v>
      </c>
      <c r="CB3408">
        <v>23.606349999999999</v>
      </c>
      <c r="CC3408">
        <v>27.963609999999999</v>
      </c>
      <c r="CD3408">
        <v>4.1600840000000003</v>
      </c>
      <c r="CE3408">
        <v>33.47045</v>
      </c>
      <c r="CF3408">
        <v>8.3833789999999997</v>
      </c>
      <c r="CG3408">
        <v>0.3342466</v>
      </c>
      <c r="CH3408">
        <v>-7.0979039999999998</v>
      </c>
      <c r="CI3408">
        <v>22.513010000000001</v>
      </c>
      <c r="CJ3408">
        <v>234.90379999999999</v>
      </c>
      <c r="CK3408">
        <v>358.12310000000002</v>
      </c>
      <c r="CL3408">
        <v>334.77730000000003</v>
      </c>
      <c r="CM3408">
        <v>273.7516</v>
      </c>
      <c r="CN3408">
        <v>80.446290000000005</v>
      </c>
      <c r="CO3408">
        <v>21.017489999999999</v>
      </c>
      <c r="CP3408">
        <v>5.7560750000000001</v>
      </c>
      <c r="CQ3408">
        <v>15.13593</v>
      </c>
      <c r="CR3408">
        <v>4.7454400000000003</v>
      </c>
      <c r="CS3408">
        <v>5.2042830000000002</v>
      </c>
      <c r="CT3408">
        <v>4.8658349999999997</v>
      </c>
      <c r="CU3408">
        <v>4.144622</v>
      </c>
      <c r="CV3408">
        <v>3.8222610000000001</v>
      </c>
      <c r="CW3408">
        <v>4.5651520000000003</v>
      </c>
      <c r="CX3408">
        <v>5.8451459999999997</v>
      </c>
      <c r="CY3408">
        <v>9.5599059999999998</v>
      </c>
      <c r="CZ3408">
        <v>19.78951</v>
      </c>
      <c r="DA3408">
        <v>33.502569999999999</v>
      </c>
      <c r="DB3408">
        <v>37.869070000000001</v>
      </c>
      <c r="DC3408">
        <v>63.20111</v>
      </c>
      <c r="DD3408">
        <v>72.75488</v>
      </c>
      <c r="DE3408">
        <v>70.174160000000001</v>
      </c>
      <c r="DF3408">
        <v>53.243789999999997</v>
      </c>
      <c r="DG3408">
        <v>58.928400000000003</v>
      </c>
      <c r="DH3408">
        <v>81.234870000000001</v>
      </c>
      <c r="DI3408">
        <v>135.7012</v>
      </c>
      <c r="DJ3408">
        <v>75.826750000000004</v>
      </c>
      <c r="DK3408">
        <v>138.3476</v>
      </c>
      <c r="DL3408">
        <v>93.79795</v>
      </c>
      <c r="DM3408">
        <v>38.517530000000001</v>
      </c>
      <c r="DN3408">
        <v>32.25667</v>
      </c>
      <c r="DO3408">
        <v>14</v>
      </c>
      <c r="DP3408">
        <v>21</v>
      </c>
    </row>
    <row r="3409" spans="1:99" hidden="1" x14ac:dyDescent="0.25">
      <c r="A3409" t="str">
        <f t="shared" si="53"/>
        <v>__</v>
      </c>
      <c r="M3409"/>
      <c r="V3409"/>
    </row>
    <row r="3410" spans="1:99" hidden="1" x14ac:dyDescent="0.25">
      <c r="A3410" t="str">
        <f t="shared" si="53"/>
        <v>__</v>
      </c>
      <c r="M3410"/>
      <c r="V3410"/>
    </row>
    <row r="3411" spans="1:99" hidden="1" x14ac:dyDescent="0.25">
      <c r="A3411" t="str">
        <f t="shared" si="53"/>
        <v>__</v>
      </c>
      <c r="M3411"/>
      <c r="V3411"/>
    </row>
    <row r="3412" spans="1:99" hidden="1" x14ac:dyDescent="0.25">
      <c r="A3412" t="str">
        <f t="shared" si="53"/>
        <v>__</v>
      </c>
      <c r="M3412"/>
      <c r="V3412"/>
    </row>
    <row r="3413" spans="1:99" hidden="1" x14ac:dyDescent="0.25">
      <c r="A3413" t="str">
        <f t="shared" si="53"/>
        <v>__</v>
      </c>
      <c r="M3413"/>
      <c r="V3413"/>
    </row>
    <row r="3414" spans="1:99" hidden="1" x14ac:dyDescent="0.25">
      <c r="A3414" t="str">
        <f t="shared" si="53"/>
        <v>__</v>
      </c>
      <c r="M3414"/>
      <c r="V3414"/>
    </row>
    <row r="3415" spans="1:99" hidden="1" x14ac:dyDescent="0.25">
      <c r="A3415" t="str">
        <f t="shared" si="53"/>
        <v>__</v>
      </c>
      <c r="M3415"/>
      <c r="V3415"/>
    </row>
    <row r="3416" spans="1:99" hidden="1" x14ac:dyDescent="0.25">
      <c r="A3416" t="str">
        <f t="shared" si="53"/>
        <v>__</v>
      </c>
      <c r="M3416"/>
      <c r="V3416"/>
    </row>
    <row r="3417" spans="1:99" hidden="1" x14ac:dyDescent="0.25">
      <c r="A3417" t="str">
        <f t="shared" si="53"/>
        <v>__</v>
      </c>
      <c r="M3417"/>
      <c r="V3417"/>
      <c r="CS3417" s="20"/>
      <c r="CT3417" s="20"/>
      <c r="CU3417" s="20"/>
    </row>
    <row r="3418" spans="1:99" hidden="1" x14ac:dyDescent="0.25">
      <c r="A3418" t="str">
        <f t="shared" si="53"/>
        <v>__</v>
      </c>
      <c r="M3418"/>
      <c r="V3418"/>
    </row>
    <row r="3419" spans="1:99" hidden="1" x14ac:dyDescent="0.25">
      <c r="A3419" t="str">
        <f t="shared" si="53"/>
        <v>__</v>
      </c>
      <c r="M3419"/>
      <c r="V3419"/>
    </row>
    <row r="3420" spans="1:99" hidden="1" x14ac:dyDescent="0.25">
      <c r="A3420" t="str">
        <f t="shared" si="53"/>
        <v>__</v>
      </c>
      <c r="M3420"/>
      <c r="V3420"/>
      <c r="CS3420" s="20"/>
      <c r="CT3420" s="20"/>
      <c r="CU3420" s="20"/>
    </row>
    <row r="3421" spans="1:99" hidden="1" x14ac:dyDescent="0.25">
      <c r="A3421" t="str">
        <f t="shared" si="53"/>
        <v>__</v>
      </c>
      <c r="M3421"/>
      <c r="V3421"/>
    </row>
    <row r="3422" spans="1:99" hidden="1" x14ac:dyDescent="0.25">
      <c r="A3422" t="str">
        <f t="shared" si="53"/>
        <v>__</v>
      </c>
      <c r="M3422"/>
      <c r="V3422"/>
    </row>
    <row r="3423" spans="1:99" hidden="1" x14ac:dyDescent="0.25">
      <c r="A3423" t="str">
        <f t="shared" si="53"/>
        <v>__</v>
      </c>
      <c r="M3423"/>
      <c r="V3423"/>
    </row>
    <row r="3424" spans="1:99" hidden="1" x14ac:dyDescent="0.25">
      <c r="A3424" t="str">
        <f t="shared" si="53"/>
        <v>__</v>
      </c>
      <c r="M3424"/>
      <c r="V3424"/>
    </row>
    <row r="3425" spans="1:118" hidden="1" x14ac:dyDescent="0.25">
      <c r="A3425" t="str">
        <f t="shared" si="53"/>
        <v>__</v>
      </c>
      <c r="M3425"/>
      <c r="V3425"/>
    </row>
    <row r="3426" spans="1:118" hidden="1" x14ac:dyDescent="0.25">
      <c r="A3426" t="str">
        <f t="shared" si="53"/>
        <v>__</v>
      </c>
      <c r="M3426"/>
      <c r="V3426"/>
    </row>
    <row r="3427" spans="1:118" hidden="1" x14ac:dyDescent="0.25">
      <c r="A3427" t="str">
        <f t="shared" si="53"/>
        <v>__</v>
      </c>
      <c r="M3427"/>
      <c r="V3427"/>
    </row>
    <row r="3428" spans="1:118" hidden="1" x14ac:dyDescent="0.25">
      <c r="A3428" t="str">
        <f t="shared" si="53"/>
        <v>__</v>
      </c>
      <c r="M3428"/>
      <c r="V3428"/>
      <c r="CQ3428" s="20"/>
      <c r="CR3428" s="20"/>
      <c r="CS3428" s="20"/>
      <c r="CT3428" s="20"/>
      <c r="CU3428" s="20"/>
      <c r="CV3428" s="20"/>
      <c r="CW3428" s="20"/>
      <c r="CY3428" s="20"/>
      <c r="DK3428" s="20"/>
      <c r="DL3428" s="20"/>
      <c r="DM3428" s="20"/>
      <c r="DN3428" s="20"/>
    </row>
    <row r="3429" spans="1:118" hidden="1" x14ac:dyDescent="0.25">
      <c r="A3429" t="str">
        <f t="shared" si="53"/>
        <v>__</v>
      </c>
      <c r="M3429"/>
      <c r="V3429"/>
      <c r="BV3429" s="20"/>
      <c r="CQ3429" s="20"/>
      <c r="CR3429" s="20"/>
      <c r="CS3429" s="20"/>
      <c r="CT3429" s="20"/>
      <c r="CU3429" s="20"/>
      <c r="CV3429" s="20"/>
      <c r="DL3429" s="20"/>
      <c r="DM3429" s="20"/>
      <c r="DN3429" s="20"/>
    </row>
    <row r="3430" spans="1:118" hidden="1" x14ac:dyDescent="0.25">
      <c r="A3430" t="str">
        <f t="shared" si="53"/>
        <v>__</v>
      </c>
      <c r="M3430"/>
      <c r="V3430"/>
    </row>
    <row r="3431" spans="1:118" hidden="1" x14ac:dyDescent="0.25">
      <c r="A3431" t="str">
        <f t="shared" si="53"/>
        <v>__</v>
      </c>
      <c r="M3431"/>
      <c r="V3431"/>
    </row>
    <row r="3432" spans="1:118" hidden="1" x14ac:dyDescent="0.25">
      <c r="A3432" t="str">
        <f t="shared" si="53"/>
        <v>__</v>
      </c>
      <c r="M3432"/>
      <c r="V3432"/>
    </row>
    <row r="3433" spans="1:118" hidden="1" x14ac:dyDescent="0.25">
      <c r="A3433" t="str">
        <f t="shared" si="53"/>
        <v>__</v>
      </c>
      <c r="M3433"/>
      <c r="V3433"/>
    </row>
    <row r="3434" spans="1:118" hidden="1" x14ac:dyDescent="0.25">
      <c r="A3434" t="str">
        <f t="shared" si="53"/>
        <v>__</v>
      </c>
      <c r="M3434"/>
      <c r="V3434"/>
    </row>
    <row r="3435" spans="1:118" hidden="1" x14ac:dyDescent="0.25">
      <c r="A3435" t="str">
        <f t="shared" si="53"/>
        <v>__</v>
      </c>
      <c r="M3435"/>
      <c r="V3435"/>
    </row>
    <row r="3436" spans="1:118" hidden="1" x14ac:dyDescent="0.25">
      <c r="A3436" t="str">
        <f t="shared" si="53"/>
        <v>__</v>
      </c>
      <c r="M3436"/>
      <c r="V3436"/>
    </row>
    <row r="3437" spans="1:118" hidden="1" x14ac:dyDescent="0.25">
      <c r="A3437" t="str">
        <f t="shared" si="53"/>
        <v>__</v>
      </c>
      <c r="M3437"/>
      <c r="V3437"/>
    </row>
    <row r="3438" spans="1:118" hidden="1" x14ac:dyDescent="0.25">
      <c r="A3438" t="str">
        <f t="shared" si="53"/>
        <v>__</v>
      </c>
      <c r="M3438"/>
      <c r="V3438"/>
    </row>
    <row r="3439" spans="1:118" hidden="1" x14ac:dyDescent="0.25">
      <c r="A3439" t="str">
        <f t="shared" si="53"/>
        <v>__</v>
      </c>
      <c r="M3439"/>
      <c r="V3439"/>
    </row>
    <row r="3440" spans="1:118" hidden="1" x14ac:dyDescent="0.25">
      <c r="A3440" t="str">
        <f t="shared" si="53"/>
        <v>__</v>
      </c>
      <c r="M3440"/>
      <c r="V3440"/>
    </row>
    <row r="3441" spans="1:22" hidden="1" x14ac:dyDescent="0.25">
      <c r="A3441" t="str">
        <f t="shared" si="53"/>
        <v>__</v>
      </c>
      <c r="M3441"/>
      <c r="V3441"/>
    </row>
    <row r="3442" spans="1:22" hidden="1" x14ac:dyDescent="0.25">
      <c r="A3442" t="str">
        <f t="shared" si="53"/>
        <v>__</v>
      </c>
      <c r="M3442"/>
      <c r="V3442"/>
    </row>
    <row r="3443" spans="1:22" hidden="1" x14ac:dyDescent="0.25">
      <c r="A3443" t="str">
        <f t="shared" si="53"/>
        <v>__</v>
      </c>
      <c r="M3443"/>
      <c r="V3443"/>
    </row>
    <row r="3444" spans="1:22" hidden="1" x14ac:dyDescent="0.25">
      <c r="A3444" t="str">
        <f t="shared" si="53"/>
        <v>__</v>
      </c>
      <c r="M3444"/>
      <c r="V3444"/>
    </row>
    <row r="3445" spans="1:22" hidden="1" x14ac:dyDescent="0.25">
      <c r="A3445" t="str">
        <f t="shared" si="53"/>
        <v>__</v>
      </c>
      <c r="M3445"/>
      <c r="V3445"/>
    </row>
    <row r="3446" spans="1:22" hidden="1" x14ac:dyDescent="0.25">
      <c r="A3446" t="str">
        <f t="shared" si="53"/>
        <v>__</v>
      </c>
      <c r="M3446"/>
      <c r="V3446"/>
    </row>
    <row r="3447" spans="1:22" hidden="1" x14ac:dyDescent="0.25">
      <c r="A3447" t="str">
        <f t="shared" si="53"/>
        <v>__</v>
      </c>
      <c r="M3447"/>
      <c r="V3447"/>
    </row>
    <row r="3448" spans="1:22" hidden="1" x14ac:dyDescent="0.25">
      <c r="A3448" t="str">
        <f t="shared" si="53"/>
        <v>__</v>
      </c>
      <c r="M3448"/>
      <c r="V3448"/>
    </row>
    <row r="3449" spans="1:22" hidden="1" x14ac:dyDescent="0.25">
      <c r="A3449" t="str">
        <f t="shared" si="53"/>
        <v>__</v>
      </c>
      <c r="M3449"/>
      <c r="V3449"/>
    </row>
    <row r="3450" spans="1:22" hidden="1" x14ac:dyDescent="0.25">
      <c r="A3450" t="str">
        <f t="shared" si="53"/>
        <v>__</v>
      </c>
      <c r="M3450"/>
      <c r="V3450"/>
    </row>
    <row r="3451" spans="1:22" hidden="1" x14ac:dyDescent="0.25">
      <c r="A3451" t="str">
        <f t="shared" si="53"/>
        <v>__</v>
      </c>
      <c r="M3451"/>
      <c r="V3451"/>
    </row>
    <row r="3452" spans="1:22" hidden="1" x14ac:dyDescent="0.25">
      <c r="A3452" t="str">
        <f t="shared" si="53"/>
        <v>__</v>
      </c>
      <c r="M3452"/>
      <c r="V3452"/>
    </row>
    <row r="3453" spans="1:22" hidden="1" x14ac:dyDescent="0.25">
      <c r="A3453" t="str">
        <f t="shared" si="53"/>
        <v>__</v>
      </c>
      <c r="M3453"/>
      <c r="V3453"/>
    </row>
    <row r="3454" spans="1:22" hidden="1" x14ac:dyDescent="0.25">
      <c r="A3454" t="str">
        <f t="shared" si="53"/>
        <v>__</v>
      </c>
      <c r="M3454"/>
      <c r="V3454"/>
    </row>
    <row r="3455" spans="1:22" hidden="1" x14ac:dyDescent="0.25">
      <c r="A3455" t="str">
        <f t="shared" si="53"/>
        <v>__</v>
      </c>
      <c r="M3455"/>
      <c r="V3455"/>
    </row>
    <row r="3456" spans="1:22" hidden="1" x14ac:dyDescent="0.25">
      <c r="A3456" t="str">
        <f t="shared" si="53"/>
        <v>__</v>
      </c>
      <c r="M3456"/>
      <c r="V3456"/>
    </row>
    <row r="3457" spans="1:22" hidden="1" x14ac:dyDescent="0.25">
      <c r="A3457" t="str">
        <f t="shared" si="53"/>
        <v>__</v>
      </c>
      <c r="M3457"/>
      <c r="V3457"/>
    </row>
    <row r="3458" spans="1:22" hidden="1" x14ac:dyDescent="0.25">
      <c r="A3458" t="str">
        <f t="shared" si="53"/>
        <v>__</v>
      </c>
      <c r="M3458"/>
      <c r="V3458"/>
    </row>
    <row r="3459" spans="1:22" hidden="1" x14ac:dyDescent="0.25">
      <c r="A3459" t="str">
        <f t="shared" si="53"/>
        <v>__</v>
      </c>
      <c r="M3459"/>
      <c r="V3459"/>
    </row>
    <row r="3460" spans="1:22" hidden="1" x14ac:dyDescent="0.25">
      <c r="A3460" t="str">
        <f t="shared" ref="A3460:A3523" si="54">C3460&amp;"_"&amp;K3460&amp;"_"&amp;IF(L3460="",O3460,L3460&amp;IF(LEFT(K3460,3)="All","",IF(R3460=1,"_Combined","_"&amp;M3460&amp;"-"&amp;N3460)))</f>
        <v>__</v>
      </c>
      <c r="M3460"/>
      <c r="V3460"/>
    </row>
    <row r="3461" spans="1:22" hidden="1" x14ac:dyDescent="0.25">
      <c r="A3461" t="str">
        <f t="shared" si="54"/>
        <v>__</v>
      </c>
      <c r="M3461"/>
      <c r="V3461"/>
    </row>
    <row r="3462" spans="1:22" hidden="1" x14ac:dyDescent="0.25">
      <c r="A3462" t="str">
        <f t="shared" si="54"/>
        <v>__</v>
      </c>
      <c r="M3462"/>
      <c r="V3462"/>
    </row>
    <row r="3463" spans="1:22" hidden="1" x14ac:dyDescent="0.25">
      <c r="A3463" t="str">
        <f t="shared" si="54"/>
        <v>__</v>
      </c>
      <c r="M3463"/>
      <c r="V3463"/>
    </row>
    <row r="3464" spans="1:22" hidden="1" x14ac:dyDescent="0.25">
      <c r="A3464" t="str">
        <f t="shared" si="54"/>
        <v>__</v>
      </c>
      <c r="M3464"/>
      <c r="V3464"/>
    </row>
    <row r="3465" spans="1:22" hidden="1" x14ac:dyDescent="0.25">
      <c r="A3465" t="str">
        <f t="shared" si="54"/>
        <v>__</v>
      </c>
      <c r="M3465"/>
      <c r="V3465"/>
    </row>
    <row r="3466" spans="1:22" hidden="1" x14ac:dyDescent="0.25">
      <c r="A3466" t="str">
        <f t="shared" si="54"/>
        <v>__</v>
      </c>
      <c r="M3466"/>
      <c r="V3466"/>
    </row>
    <row r="3467" spans="1:22" hidden="1" x14ac:dyDescent="0.25">
      <c r="A3467" t="str">
        <f t="shared" si="54"/>
        <v>__</v>
      </c>
      <c r="M3467"/>
      <c r="V3467"/>
    </row>
    <row r="3468" spans="1:22" hidden="1" x14ac:dyDescent="0.25">
      <c r="A3468" t="str">
        <f t="shared" si="54"/>
        <v>__</v>
      </c>
      <c r="M3468"/>
      <c r="V3468"/>
    </row>
    <row r="3469" spans="1:22" hidden="1" x14ac:dyDescent="0.25">
      <c r="A3469" t="str">
        <f t="shared" si="54"/>
        <v>__</v>
      </c>
      <c r="M3469"/>
      <c r="V3469"/>
    </row>
    <row r="3470" spans="1:22" hidden="1" x14ac:dyDescent="0.25">
      <c r="A3470" t="str">
        <f t="shared" si="54"/>
        <v>__</v>
      </c>
      <c r="M3470"/>
      <c r="V3470"/>
    </row>
    <row r="3471" spans="1:22" hidden="1" x14ac:dyDescent="0.25">
      <c r="A3471" t="str">
        <f t="shared" si="54"/>
        <v>__</v>
      </c>
      <c r="M3471"/>
      <c r="V3471"/>
    </row>
    <row r="3472" spans="1:22" hidden="1" x14ac:dyDescent="0.25">
      <c r="A3472" t="str">
        <f t="shared" si="54"/>
        <v>__</v>
      </c>
      <c r="M3472"/>
      <c r="V3472"/>
    </row>
    <row r="3473" spans="1:22" hidden="1" x14ac:dyDescent="0.25">
      <c r="A3473" t="str">
        <f t="shared" si="54"/>
        <v>__</v>
      </c>
      <c r="M3473"/>
      <c r="V3473"/>
    </row>
    <row r="3474" spans="1:22" hidden="1" x14ac:dyDescent="0.25">
      <c r="A3474" t="str">
        <f t="shared" si="54"/>
        <v>__</v>
      </c>
      <c r="M3474"/>
      <c r="V3474"/>
    </row>
    <row r="3475" spans="1:22" hidden="1" x14ac:dyDescent="0.25">
      <c r="A3475" t="str">
        <f t="shared" si="54"/>
        <v>__</v>
      </c>
      <c r="M3475"/>
      <c r="V3475"/>
    </row>
    <row r="3476" spans="1:22" hidden="1" x14ac:dyDescent="0.25">
      <c r="A3476" t="str">
        <f t="shared" si="54"/>
        <v>__</v>
      </c>
      <c r="M3476"/>
      <c r="V3476"/>
    </row>
    <row r="3477" spans="1:22" hidden="1" x14ac:dyDescent="0.25">
      <c r="A3477" t="str">
        <f t="shared" si="54"/>
        <v>__</v>
      </c>
      <c r="M3477"/>
      <c r="V3477"/>
    </row>
    <row r="3478" spans="1:22" hidden="1" x14ac:dyDescent="0.25">
      <c r="A3478" t="str">
        <f t="shared" si="54"/>
        <v>__</v>
      </c>
      <c r="M3478"/>
      <c r="V3478"/>
    </row>
    <row r="3479" spans="1:22" hidden="1" x14ac:dyDescent="0.25">
      <c r="A3479" t="str">
        <f t="shared" si="54"/>
        <v>__</v>
      </c>
      <c r="M3479"/>
      <c r="V3479"/>
    </row>
    <row r="3480" spans="1:22" hidden="1" x14ac:dyDescent="0.25">
      <c r="A3480" t="str">
        <f t="shared" si="54"/>
        <v>__</v>
      </c>
      <c r="M3480"/>
      <c r="V3480"/>
    </row>
    <row r="3481" spans="1:22" hidden="1" x14ac:dyDescent="0.25">
      <c r="A3481" t="str">
        <f t="shared" si="54"/>
        <v>__</v>
      </c>
      <c r="M3481"/>
      <c r="V3481"/>
    </row>
    <row r="3482" spans="1:22" hidden="1" x14ac:dyDescent="0.25">
      <c r="A3482" t="str">
        <f t="shared" si="54"/>
        <v>__</v>
      </c>
      <c r="M3482"/>
      <c r="V3482"/>
    </row>
    <row r="3483" spans="1:22" hidden="1" x14ac:dyDescent="0.25">
      <c r="A3483" t="str">
        <f t="shared" si="54"/>
        <v>__</v>
      </c>
      <c r="M3483"/>
      <c r="V3483"/>
    </row>
    <row r="3484" spans="1:22" hidden="1" x14ac:dyDescent="0.25">
      <c r="A3484" t="str">
        <f t="shared" si="54"/>
        <v>__</v>
      </c>
      <c r="M3484"/>
      <c r="V3484"/>
    </row>
    <row r="3485" spans="1:22" hidden="1" x14ac:dyDescent="0.25">
      <c r="A3485" t="str">
        <f t="shared" si="54"/>
        <v>__</v>
      </c>
      <c r="M3485"/>
      <c r="V3485"/>
    </row>
    <row r="3486" spans="1:22" hidden="1" x14ac:dyDescent="0.25">
      <c r="A3486" t="str">
        <f t="shared" si="54"/>
        <v>__</v>
      </c>
      <c r="M3486"/>
      <c r="V3486"/>
    </row>
    <row r="3487" spans="1:22" hidden="1" x14ac:dyDescent="0.25">
      <c r="A3487" t="str">
        <f t="shared" si="54"/>
        <v>__</v>
      </c>
      <c r="M3487"/>
      <c r="V3487"/>
    </row>
    <row r="3488" spans="1:22" hidden="1" x14ac:dyDescent="0.25">
      <c r="A3488" t="str">
        <f t="shared" si="54"/>
        <v>__</v>
      </c>
      <c r="M3488"/>
      <c r="V3488"/>
    </row>
    <row r="3489" spans="1:22" hidden="1" x14ac:dyDescent="0.25">
      <c r="A3489" t="str">
        <f t="shared" si="54"/>
        <v>__</v>
      </c>
      <c r="M3489"/>
      <c r="V3489"/>
    </row>
    <row r="3490" spans="1:22" hidden="1" x14ac:dyDescent="0.25">
      <c r="A3490" t="str">
        <f t="shared" si="54"/>
        <v>__</v>
      </c>
      <c r="M3490"/>
      <c r="V3490"/>
    </row>
    <row r="3491" spans="1:22" hidden="1" x14ac:dyDescent="0.25">
      <c r="A3491" t="str">
        <f t="shared" si="54"/>
        <v>__</v>
      </c>
      <c r="M3491"/>
      <c r="V3491"/>
    </row>
    <row r="3492" spans="1:22" hidden="1" x14ac:dyDescent="0.25">
      <c r="A3492" t="str">
        <f t="shared" si="54"/>
        <v>__</v>
      </c>
      <c r="M3492"/>
      <c r="V3492"/>
    </row>
    <row r="3493" spans="1:22" hidden="1" x14ac:dyDescent="0.25">
      <c r="A3493" t="str">
        <f t="shared" si="54"/>
        <v>__</v>
      </c>
      <c r="M3493"/>
      <c r="V3493"/>
    </row>
    <row r="3494" spans="1:22" hidden="1" x14ac:dyDescent="0.25">
      <c r="A3494" t="str">
        <f t="shared" si="54"/>
        <v>__</v>
      </c>
      <c r="M3494"/>
      <c r="V3494"/>
    </row>
    <row r="3495" spans="1:22" hidden="1" x14ac:dyDescent="0.25">
      <c r="A3495" t="str">
        <f t="shared" si="54"/>
        <v>__</v>
      </c>
      <c r="M3495"/>
      <c r="V3495"/>
    </row>
    <row r="3496" spans="1:22" hidden="1" x14ac:dyDescent="0.25">
      <c r="A3496" t="str">
        <f t="shared" si="54"/>
        <v>__</v>
      </c>
      <c r="M3496"/>
      <c r="V3496"/>
    </row>
    <row r="3497" spans="1:22" hidden="1" x14ac:dyDescent="0.25">
      <c r="A3497" t="str">
        <f t="shared" si="54"/>
        <v>__</v>
      </c>
      <c r="M3497"/>
      <c r="V3497"/>
    </row>
    <row r="3498" spans="1:22" hidden="1" x14ac:dyDescent="0.25">
      <c r="A3498" t="str">
        <f t="shared" si="54"/>
        <v>__</v>
      </c>
      <c r="M3498"/>
      <c r="V3498"/>
    </row>
    <row r="3499" spans="1:22" hidden="1" x14ac:dyDescent="0.25">
      <c r="A3499" t="str">
        <f t="shared" si="54"/>
        <v>__</v>
      </c>
      <c r="M3499"/>
      <c r="V3499"/>
    </row>
    <row r="3500" spans="1:22" hidden="1" x14ac:dyDescent="0.25">
      <c r="A3500" t="str">
        <f t="shared" si="54"/>
        <v>__</v>
      </c>
      <c r="M3500"/>
      <c r="V3500"/>
    </row>
    <row r="3501" spans="1:22" hidden="1" x14ac:dyDescent="0.25">
      <c r="A3501" t="str">
        <f t="shared" si="54"/>
        <v>__</v>
      </c>
      <c r="M3501"/>
      <c r="V3501"/>
    </row>
    <row r="3502" spans="1:22" hidden="1" x14ac:dyDescent="0.25">
      <c r="A3502" t="str">
        <f t="shared" si="54"/>
        <v>__</v>
      </c>
      <c r="M3502"/>
      <c r="V3502"/>
    </row>
    <row r="3503" spans="1:22" hidden="1" x14ac:dyDescent="0.25">
      <c r="A3503" t="str">
        <f t="shared" si="54"/>
        <v>__</v>
      </c>
      <c r="M3503"/>
      <c r="V3503"/>
    </row>
    <row r="3504" spans="1:22" hidden="1" x14ac:dyDescent="0.25">
      <c r="A3504" t="str">
        <f t="shared" si="54"/>
        <v>__</v>
      </c>
      <c r="M3504"/>
      <c r="V3504"/>
    </row>
    <row r="3505" spans="1:22" hidden="1" x14ac:dyDescent="0.25">
      <c r="A3505" t="str">
        <f t="shared" si="54"/>
        <v>__</v>
      </c>
      <c r="M3505"/>
      <c r="V3505"/>
    </row>
    <row r="3506" spans="1:22" hidden="1" x14ac:dyDescent="0.25">
      <c r="A3506" t="str">
        <f t="shared" si="54"/>
        <v>__</v>
      </c>
      <c r="M3506"/>
      <c r="V3506"/>
    </row>
    <row r="3507" spans="1:22" hidden="1" x14ac:dyDescent="0.25">
      <c r="A3507" t="str">
        <f t="shared" si="54"/>
        <v>__</v>
      </c>
      <c r="M3507"/>
      <c r="V3507"/>
    </row>
    <row r="3508" spans="1:22" hidden="1" x14ac:dyDescent="0.25">
      <c r="A3508" t="str">
        <f t="shared" si="54"/>
        <v>__</v>
      </c>
      <c r="M3508"/>
      <c r="V3508"/>
    </row>
    <row r="3509" spans="1:22" hidden="1" x14ac:dyDescent="0.25">
      <c r="A3509" t="str">
        <f t="shared" si="54"/>
        <v>__</v>
      </c>
      <c r="M3509"/>
      <c r="V3509"/>
    </row>
    <row r="3510" spans="1:22" hidden="1" x14ac:dyDescent="0.25">
      <c r="A3510" t="str">
        <f t="shared" si="54"/>
        <v>__</v>
      </c>
      <c r="M3510"/>
      <c r="V3510"/>
    </row>
    <row r="3511" spans="1:22" hidden="1" x14ac:dyDescent="0.25">
      <c r="A3511" t="str">
        <f t="shared" si="54"/>
        <v>__</v>
      </c>
      <c r="M3511"/>
      <c r="V3511"/>
    </row>
    <row r="3512" spans="1:22" hidden="1" x14ac:dyDescent="0.25">
      <c r="A3512" t="str">
        <f t="shared" si="54"/>
        <v>__</v>
      </c>
      <c r="M3512"/>
      <c r="V3512"/>
    </row>
    <row r="3513" spans="1:22" hidden="1" x14ac:dyDescent="0.25">
      <c r="A3513" t="str">
        <f t="shared" si="54"/>
        <v>__</v>
      </c>
      <c r="M3513"/>
      <c r="V3513"/>
    </row>
    <row r="3514" spans="1:22" hidden="1" x14ac:dyDescent="0.25">
      <c r="A3514" t="str">
        <f t="shared" si="54"/>
        <v>__</v>
      </c>
      <c r="M3514"/>
      <c r="V3514"/>
    </row>
    <row r="3515" spans="1:22" hidden="1" x14ac:dyDescent="0.25">
      <c r="A3515" t="str">
        <f t="shared" si="54"/>
        <v>__</v>
      </c>
      <c r="M3515"/>
      <c r="V3515"/>
    </row>
    <row r="3516" spans="1:22" hidden="1" x14ac:dyDescent="0.25">
      <c r="A3516" t="str">
        <f t="shared" si="54"/>
        <v>__</v>
      </c>
      <c r="M3516"/>
      <c r="V3516"/>
    </row>
    <row r="3517" spans="1:22" hidden="1" x14ac:dyDescent="0.25">
      <c r="A3517" t="str">
        <f t="shared" si="54"/>
        <v>__</v>
      </c>
      <c r="M3517"/>
      <c r="V3517"/>
    </row>
    <row r="3518" spans="1:22" hidden="1" x14ac:dyDescent="0.25">
      <c r="A3518" t="str">
        <f t="shared" si="54"/>
        <v>__</v>
      </c>
      <c r="M3518"/>
      <c r="V3518"/>
    </row>
    <row r="3519" spans="1:22" hidden="1" x14ac:dyDescent="0.25">
      <c r="A3519" t="str">
        <f t="shared" si="54"/>
        <v>__</v>
      </c>
      <c r="M3519"/>
      <c r="V3519"/>
    </row>
    <row r="3520" spans="1:22" hidden="1" x14ac:dyDescent="0.25">
      <c r="A3520" t="str">
        <f t="shared" si="54"/>
        <v>__</v>
      </c>
      <c r="M3520"/>
      <c r="V3520"/>
    </row>
    <row r="3521" spans="1:22" hidden="1" x14ac:dyDescent="0.25">
      <c r="A3521" t="str">
        <f t="shared" si="54"/>
        <v>__</v>
      </c>
      <c r="M3521"/>
      <c r="V3521"/>
    </row>
    <row r="3522" spans="1:22" hidden="1" x14ac:dyDescent="0.25">
      <c r="A3522" t="str">
        <f t="shared" si="54"/>
        <v>__</v>
      </c>
      <c r="M3522"/>
      <c r="V3522"/>
    </row>
    <row r="3523" spans="1:22" hidden="1" x14ac:dyDescent="0.25">
      <c r="A3523" t="str">
        <f t="shared" si="54"/>
        <v>__</v>
      </c>
      <c r="M3523"/>
      <c r="V3523"/>
    </row>
    <row r="3524" spans="1:22" hidden="1" x14ac:dyDescent="0.25">
      <c r="A3524" t="str">
        <f t="shared" ref="A3524:A3587" si="55">C3524&amp;"_"&amp;K3524&amp;"_"&amp;IF(L3524="",O3524,L3524&amp;IF(LEFT(K3524,3)="All","",IF(R3524=1,"_Combined","_"&amp;M3524&amp;"-"&amp;N3524)))</f>
        <v>__</v>
      </c>
      <c r="M3524"/>
      <c r="V3524"/>
    </row>
    <row r="3525" spans="1:22" hidden="1" x14ac:dyDescent="0.25">
      <c r="A3525" t="str">
        <f t="shared" si="55"/>
        <v>__</v>
      </c>
      <c r="M3525"/>
      <c r="V3525"/>
    </row>
    <row r="3526" spans="1:22" hidden="1" x14ac:dyDescent="0.25">
      <c r="A3526" t="str">
        <f t="shared" si="55"/>
        <v>__</v>
      </c>
      <c r="M3526"/>
      <c r="V3526"/>
    </row>
    <row r="3527" spans="1:22" hidden="1" x14ac:dyDescent="0.25">
      <c r="A3527" t="str">
        <f t="shared" si="55"/>
        <v>__</v>
      </c>
      <c r="M3527"/>
      <c r="V3527"/>
    </row>
    <row r="3528" spans="1:22" hidden="1" x14ac:dyDescent="0.25">
      <c r="A3528" t="str">
        <f t="shared" si="55"/>
        <v>__</v>
      </c>
      <c r="M3528"/>
      <c r="V3528"/>
    </row>
    <row r="3529" spans="1:22" hidden="1" x14ac:dyDescent="0.25">
      <c r="A3529" t="str">
        <f t="shared" si="55"/>
        <v>__</v>
      </c>
      <c r="M3529"/>
      <c r="V3529"/>
    </row>
    <row r="3530" spans="1:22" hidden="1" x14ac:dyDescent="0.25">
      <c r="A3530" t="str">
        <f t="shared" si="55"/>
        <v>__</v>
      </c>
      <c r="M3530"/>
      <c r="V3530"/>
    </row>
    <row r="3531" spans="1:22" hidden="1" x14ac:dyDescent="0.25">
      <c r="A3531" t="str">
        <f t="shared" si="55"/>
        <v>__</v>
      </c>
      <c r="M3531"/>
      <c r="V3531"/>
    </row>
    <row r="3532" spans="1:22" hidden="1" x14ac:dyDescent="0.25">
      <c r="A3532" t="str">
        <f t="shared" si="55"/>
        <v>__</v>
      </c>
      <c r="M3532"/>
      <c r="V3532"/>
    </row>
    <row r="3533" spans="1:22" hidden="1" x14ac:dyDescent="0.25">
      <c r="A3533" t="str">
        <f t="shared" si="55"/>
        <v>__</v>
      </c>
      <c r="M3533"/>
      <c r="V3533"/>
    </row>
    <row r="3534" spans="1:22" hidden="1" x14ac:dyDescent="0.25">
      <c r="A3534" t="str">
        <f t="shared" si="55"/>
        <v>__</v>
      </c>
      <c r="M3534"/>
      <c r="V3534"/>
    </row>
    <row r="3535" spans="1:22" hidden="1" x14ac:dyDescent="0.25">
      <c r="A3535" t="str">
        <f t="shared" si="55"/>
        <v>__</v>
      </c>
      <c r="M3535"/>
      <c r="V3535"/>
    </row>
    <row r="3536" spans="1:22" hidden="1" x14ac:dyDescent="0.25">
      <c r="A3536" t="str">
        <f t="shared" si="55"/>
        <v>__</v>
      </c>
      <c r="M3536"/>
      <c r="V3536"/>
    </row>
    <row r="3537" spans="1:22" hidden="1" x14ac:dyDescent="0.25">
      <c r="A3537" t="str">
        <f t="shared" si="55"/>
        <v>__</v>
      </c>
      <c r="M3537"/>
      <c r="V3537"/>
    </row>
    <row r="3538" spans="1:22" hidden="1" x14ac:dyDescent="0.25">
      <c r="A3538" t="str">
        <f t="shared" si="55"/>
        <v>__</v>
      </c>
      <c r="M3538"/>
      <c r="V3538"/>
    </row>
    <row r="3539" spans="1:22" hidden="1" x14ac:dyDescent="0.25">
      <c r="A3539" t="str">
        <f t="shared" si="55"/>
        <v>__</v>
      </c>
      <c r="M3539"/>
      <c r="V3539"/>
    </row>
    <row r="3540" spans="1:22" hidden="1" x14ac:dyDescent="0.25">
      <c r="A3540" t="str">
        <f t="shared" si="55"/>
        <v>__</v>
      </c>
      <c r="M3540"/>
      <c r="V3540"/>
    </row>
    <row r="3541" spans="1:22" hidden="1" x14ac:dyDescent="0.25">
      <c r="A3541" t="str">
        <f t="shared" si="55"/>
        <v>__</v>
      </c>
      <c r="M3541"/>
      <c r="V3541"/>
    </row>
    <row r="3542" spans="1:22" hidden="1" x14ac:dyDescent="0.25">
      <c r="A3542" t="str">
        <f t="shared" si="55"/>
        <v>__</v>
      </c>
      <c r="M3542"/>
      <c r="V3542"/>
    </row>
    <row r="3543" spans="1:22" hidden="1" x14ac:dyDescent="0.25">
      <c r="A3543" t="str">
        <f t="shared" si="55"/>
        <v>__</v>
      </c>
      <c r="M3543"/>
      <c r="V3543"/>
    </row>
    <row r="3544" spans="1:22" hidden="1" x14ac:dyDescent="0.25">
      <c r="A3544" t="str">
        <f t="shared" si="55"/>
        <v>__</v>
      </c>
      <c r="M3544"/>
      <c r="V3544"/>
    </row>
    <row r="3545" spans="1:22" hidden="1" x14ac:dyDescent="0.25">
      <c r="A3545" t="str">
        <f t="shared" si="55"/>
        <v>__</v>
      </c>
      <c r="M3545"/>
      <c r="V3545"/>
    </row>
    <row r="3546" spans="1:22" hidden="1" x14ac:dyDescent="0.25">
      <c r="A3546" t="str">
        <f t="shared" si="55"/>
        <v>__</v>
      </c>
      <c r="M3546"/>
      <c r="V3546"/>
    </row>
    <row r="3547" spans="1:22" hidden="1" x14ac:dyDescent="0.25">
      <c r="A3547" t="str">
        <f t="shared" si="55"/>
        <v>__</v>
      </c>
      <c r="M3547"/>
      <c r="V3547"/>
    </row>
    <row r="3548" spans="1:22" hidden="1" x14ac:dyDescent="0.25">
      <c r="A3548" t="str">
        <f t="shared" si="55"/>
        <v>__</v>
      </c>
      <c r="M3548"/>
      <c r="V3548"/>
    </row>
    <row r="3549" spans="1:22" hidden="1" x14ac:dyDescent="0.25">
      <c r="A3549" t="str">
        <f t="shared" si="55"/>
        <v>__</v>
      </c>
      <c r="M3549"/>
      <c r="V3549"/>
    </row>
    <row r="3550" spans="1:22" hidden="1" x14ac:dyDescent="0.25">
      <c r="A3550" t="str">
        <f t="shared" si="55"/>
        <v>__</v>
      </c>
      <c r="M3550"/>
      <c r="V3550"/>
    </row>
    <row r="3551" spans="1:22" hidden="1" x14ac:dyDescent="0.25">
      <c r="A3551" t="str">
        <f t="shared" si="55"/>
        <v>__</v>
      </c>
      <c r="M3551"/>
      <c r="V3551"/>
    </row>
    <row r="3552" spans="1:22" hidden="1" x14ac:dyDescent="0.25">
      <c r="A3552" t="str">
        <f t="shared" si="55"/>
        <v>__</v>
      </c>
      <c r="M3552"/>
      <c r="V3552"/>
    </row>
    <row r="3553" spans="1:22" hidden="1" x14ac:dyDescent="0.25">
      <c r="A3553" t="str">
        <f t="shared" si="55"/>
        <v>__</v>
      </c>
      <c r="M3553"/>
      <c r="V3553"/>
    </row>
    <row r="3554" spans="1:22" hidden="1" x14ac:dyDescent="0.25">
      <c r="A3554" t="str">
        <f t="shared" si="55"/>
        <v>__</v>
      </c>
      <c r="M3554"/>
      <c r="V3554"/>
    </row>
    <row r="3555" spans="1:22" hidden="1" x14ac:dyDescent="0.25">
      <c r="A3555" t="str">
        <f t="shared" si="55"/>
        <v>__</v>
      </c>
      <c r="M3555"/>
      <c r="V3555"/>
    </row>
    <row r="3556" spans="1:22" hidden="1" x14ac:dyDescent="0.25">
      <c r="A3556" t="str">
        <f t="shared" si="55"/>
        <v>__</v>
      </c>
      <c r="M3556"/>
      <c r="V3556"/>
    </row>
    <row r="3557" spans="1:22" hidden="1" x14ac:dyDescent="0.25">
      <c r="A3557" t="str">
        <f t="shared" si="55"/>
        <v>__</v>
      </c>
      <c r="M3557"/>
      <c r="V3557"/>
    </row>
    <row r="3558" spans="1:22" hidden="1" x14ac:dyDescent="0.25">
      <c r="A3558" t="str">
        <f t="shared" si="55"/>
        <v>__</v>
      </c>
      <c r="M3558"/>
      <c r="V3558"/>
    </row>
    <row r="3559" spans="1:22" hidden="1" x14ac:dyDescent="0.25">
      <c r="A3559" t="str">
        <f t="shared" si="55"/>
        <v>__</v>
      </c>
      <c r="M3559"/>
      <c r="V3559"/>
    </row>
    <row r="3560" spans="1:22" hidden="1" x14ac:dyDescent="0.25">
      <c r="A3560" t="str">
        <f t="shared" si="55"/>
        <v>__</v>
      </c>
      <c r="M3560"/>
      <c r="V3560"/>
    </row>
    <row r="3561" spans="1:22" hidden="1" x14ac:dyDescent="0.25">
      <c r="A3561" t="str">
        <f t="shared" si="55"/>
        <v>__</v>
      </c>
      <c r="M3561"/>
      <c r="V3561"/>
    </row>
    <row r="3562" spans="1:22" hidden="1" x14ac:dyDescent="0.25">
      <c r="A3562" t="str">
        <f t="shared" si="55"/>
        <v>__</v>
      </c>
      <c r="M3562"/>
      <c r="V3562"/>
    </row>
    <row r="3563" spans="1:22" hidden="1" x14ac:dyDescent="0.25">
      <c r="A3563" t="str">
        <f t="shared" si="55"/>
        <v>__</v>
      </c>
      <c r="M3563"/>
      <c r="V3563"/>
    </row>
    <row r="3564" spans="1:22" hidden="1" x14ac:dyDescent="0.25">
      <c r="A3564" t="str">
        <f t="shared" si="55"/>
        <v>__</v>
      </c>
      <c r="M3564"/>
      <c r="V3564"/>
    </row>
    <row r="3565" spans="1:22" hidden="1" x14ac:dyDescent="0.25">
      <c r="A3565" t="str">
        <f t="shared" si="55"/>
        <v>__</v>
      </c>
      <c r="M3565"/>
      <c r="V3565"/>
    </row>
    <row r="3566" spans="1:22" hidden="1" x14ac:dyDescent="0.25">
      <c r="A3566" t="str">
        <f t="shared" si="55"/>
        <v>__</v>
      </c>
      <c r="M3566"/>
      <c r="V3566"/>
    </row>
    <row r="3567" spans="1:22" hidden="1" x14ac:dyDescent="0.25">
      <c r="A3567" t="str">
        <f t="shared" si="55"/>
        <v>__</v>
      </c>
      <c r="M3567"/>
      <c r="V3567"/>
    </row>
    <row r="3568" spans="1:22" hidden="1" x14ac:dyDescent="0.25">
      <c r="A3568" t="str">
        <f t="shared" si="55"/>
        <v>__</v>
      </c>
      <c r="M3568"/>
      <c r="V3568"/>
    </row>
    <row r="3569" spans="1:22" hidden="1" x14ac:dyDescent="0.25">
      <c r="A3569" t="str">
        <f t="shared" si="55"/>
        <v>__</v>
      </c>
      <c r="M3569"/>
      <c r="V3569"/>
    </row>
    <row r="3570" spans="1:22" hidden="1" x14ac:dyDescent="0.25">
      <c r="A3570" t="str">
        <f t="shared" si="55"/>
        <v>__</v>
      </c>
    </row>
    <row r="3571" spans="1:22" hidden="1" x14ac:dyDescent="0.25">
      <c r="A3571" t="str">
        <f t="shared" si="55"/>
        <v>__</v>
      </c>
    </row>
    <row r="3572" spans="1:22" hidden="1" x14ac:dyDescent="0.25">
      <c r="A3572" t="str">
        <f t="shared" si="55"/>
        <v>__</v>
      </c>
    </row>
    <row r="3573" spans="1:22" hidden="1" x14ac:dyDescent="0.25">
      <c r="A3573" t="str">
        <f t="shared" si="55"/>
        <v>__</v>
      </c>
    </row>
    <row r="3574" spans="1:22" hidden="1" x14ac:dyDescent="0.25">
      <c r="A3574" t="str">
        <f t="shared" si="55"/>
        <v>__</v>
      </c>
    </row>
    <row r="3575" spans="1:22" hidden="1" x14ac:dyDescent="0.25">
      <c r="A3575" t="str">
        <f t="shared" si="55"/>
        <v>__</v>
      </c>
    </row>
    <row r="3576" spans="1:22" hidden="1" x14ac:dyDescent="0.25">
      <c r="A3576" t="str">
        <f t="shared" si="55"/>
        <v>__</v>
      </c>
    </row>
    <row r="3577" spans="1:22" hidden="1" x14ac:dyDescent="0.25">
      <c r="A3577" t="str">
        <f t="shared" si="55"/>
        <v>__</v>
      </c>
    </row>
    <row r="3578" spans="1:22" hidden="1" x14ac:dyDescent="0.25">
      <c r="A3578" t="str">
        <f t="shared" si="55"/>
        <v>__</v>
      </c>
    </row>
    <row r="3579" spans="1:22" hidden="1" x14ac:dyDescent="0.25">
      <c r="A3579" t="str">
        <f t="shared" si="55"/>
        <v>__</v>
      </c>
    </row>
    <row r="3580" spans="1:22" hidden="1" x14ac:dyDescent="0.25">
      <c r="A3580" t="str">
        <f t="shared" si="55"/>
        <v>__</v>
      </c>
    </row>
    <row r="3581" spans="1:22" hidden="1" x14ac:dyDescent="0.25">
      <c r="A3581" t="str">
        <f t="shared" si="55"/>
        <v>__</v>
      </c>
    </row>
    <row r="3582" spans="1:22" hidden="1" x14ac:dyDescent="0.25">
      <c r="A3582" t="str">
        <f t="shared" si="55"/>
        <v>__</v>
      </c>
    </row>
    <row r="3583" spans="1:22" hidden="1" x14ac:dyDescent="0.25">
      <c r="A3583" t="str">
        <f t="shared" si="55"/>
        <v>__</v>
      </c>
    </row>
    <row r="3584" spans="1:22" hidden="1" x14ac:dyDescent="0.25">
      <c r="A3584" t="str">
        <f t="shared" si="55"/>
        <v>__</v>
      </c>
    </row>
    <row r="3585" spans="1:1" hidden="1" x14ac:dyDescent="0.25">
      <c r="A3585" t="str">
        <f t="shared" si="55"/>
        <v>__</v>
      </c>
    </row>
    <row r="3586" spans="1:1" hidden="1" x14ac:dyDescent="0.25">
      <c r="A3586" t="str">
        <f t="shared" si="55"/>
        <v>__</v>
      </c>
    </row>
    <row r="3587" spans="1:1" hidden="1" x14ac:dyDescent="0.25">
      <c r="A3587" t="str">
        <f t="shared" si="55"/>
        <v>__</v>
      </c>
    </row>
    <row r="3588" spans="1:1" hidden="1" x14ac:dyDescent="0.25">
      <c r="A3588" t="str">
        <f t="shared" ref="A3588:A3651" si="56">C3588&amp;"_"&amp;K3588&amp;"_"&amp;IF(L3588="",O3588,L3588&amp;IF(LEFT(K3588,3)="All","",IF(R3588=1,"_Combined","_"&amp;M3588&amp;"-"&amp;N3588)))</f>
        <v>__</v>
      </c>
    </row>
    <row r="3589" spans="1:1" hidden="1" x14ac:dyDescent="0.25">
      <c r="A3589" t="str">
        <f t="shared" si="56"/>
        <v>__</v>
      </c>
    </row>
    <row r="3590" spans="1:1" hidden="1" x14ac:dyDescent="0.25">
      <c r="A3590" t="str">
        <f t="shared" si="56"/>
        <v>__</v>
      </c>
    </row>
    <row r="3591" spans="1:1" hidden="1" x14ac:dyDescent="0.25">
      <c r="A3591" t="str">
        <f t="shared" si="56"/>
        <v>__</v>
      </c>
    </row>
    <row r="3592" spans="1:1" hidden="1" x14ac:dyDescent="0.25">
      <c r="A3592" t="str">
        <f t="shared" si="56"/>
        <v>__</v>
      </c>
    </row>
    <row r="3593" spans="1:1" hidden="1" x14ac:dyDescent="0.25">
      <c r="A3593" t="str">
        <f t="shared" si="56"/>
        <v>__</v>
      </c>
    </row>
    <row r="3594" spans="1:1" hidden="1" x14ac:dyDescent="0.25">
      <c r="A3594" t="str">
        <f t="shared" si="56"/>
        <v>__</v>
      </c>
    </row>
    <row r="3595" spans="1:1" hidden="1" x14ac:dyDescent="0.25">
      <c r="A3595" t="str">
        <f t="shared" si="56"/>
        <v>__</v>
      </c>
    </row>
    <row r="3596" spans="1:1" hidden="1" x14ac:dyDescent="0.25">
      <c r="A3596" t="str">
        <f t="shared" si="56"/>
        <v>__</v>
      </c>
    </row>
    <row r="3597" spans="1:1" hidden="1" x14ac:dyDescent="0.25">
      <c r="A3597" t="str">
        <f t="shared" si="56"/>
        <v>__</v>
      </c>
    </row>
    <row r="3598" spans="1:1" hidden="1" x14ac:dyDescent="0.25">
      <c r="A3598" t="str">
        <f t="shared" si="56"/>
        <v>__</v>
      </c>
    </row>
    <row r="3599" spans="1:1" hidden="1" x14ac:dyDescent="0.25">
      <c r="A3599" t="str">
        <f t="shared" si="56"/>
        <v>__</v>
      </c>
    </row>
    <row r="3600" spans="1:1" hidden="1" x14ac:dyDescent="0.25">
      <c r="A3600" t="str">
        <f t="shared" si="56"/>
        <v>__</v>
      </c>
    </row>
    <row r="3601" spans="1:1" hidden="1" x14ac:dyDescent="0.25">
      <c r="A3601" t="str">
        <f t="shared" si="56"/>
        <v>__</v>
      </c>
    </row>
    <row r="3602" spans="1:1" hidden="1" x14ac:dyDescent="0.25">
      <c r="A3602" t="str">
        <f t="shared" si="56"/>
        <v>__</v>
      </c>
    </row>
    <row r="3603" spans="1:1" hidden="1" x14ac:dyDescent="0.25">
      <c r="A3603" t="str">
        <f t="shared" si="56"/>
        <v>__</v>
      </c>
    </row>
    <row r="3604" spans="1:1" hidden="1" x14ac:dyDescent="0.25">
      <c r="A3604" t="str">
        <f t="shared" si="56"/>
        <v>__</v>
      </c>
    </row>
    <row r="3605" spans="1:1" hidden="1" x14ac:dyDescent="0.25">
      <c r="A3605" t="str">
        <f t="shared" si="56"/>
        <v>__</v>
      </c>
    </row>
    <row r="3606" spans="1:1" hidden="1" x14ac:dyDescent="0.25">
      <c r="A3606" t="str">
        <f t="shared" si="56"/>
        <v>__</v>
      </c>
    </row>
    <row r="3607" spans="1:1" hidden="1" x14ac:dyDescent="0.25">
      <c r="A3607" t="str">
        <f t="shared" si="56"/>
        <v>__</v>
      </c>
    </row>
    <row r="3608" spans="1:1" hidden="1" x14ac:dyDescent="0.25">
      <c r="A3608" t="str">
        <f t="shared" si="56"/>
        <v>__</v>
      </c>
    </row>
    <row r="3609" spans="1:1" hidden="1" x14ac:dyDescent="0.25">
      <c r="A3609" t="str">
        <f t="shared" si="56"/>
        <v>__</v>
      </c>
    </row>
    <row r="3610" spans="1:1" hidden="1" x14ac:dyDescent="0.25">
      <c r="A3610" t="str">
        <f t="shared" si="56"/>
        <v>__</v>
      </c>
    </row>
    <row r="3611" spans="1:1" hidden="1" x14ac:dyDescent="0.25">
      <c r="A3611" t="str">
        <f t="shared" si="56"/>
        <v>__</v>
      </c>
    </row>
    <row r="3612" spans="1:1" hidden="1" x14ac:dyDescent="0.25">
      <c r="A3612" t="str">
        <f t="shared" si="56"/>
        <v>__</v>
      </c>
    </row>
    <row r="3613" spans="1:1" hidden="1" x14ac:dyDescent="0.25">
      <c r="A3613" t="str">
        <f t="shared" si="56"/>
        <v>__</v>
      </c>
    </row>
    <row r="3614" spans="1:1" hidden="1" x14ac:dyDescent="0.25">
      <c r="A3614" t="str">
        <f t="shared" si="56"/>
        <v>__</v>
      </c>
    </row>
    <row r="3615" spans="1:1" hidden="1" x14ac:dyDescent="0.25">
      <c r="A3615" t="str">
        <f t="shared" si="56"/>
        <v>__</v>
      </c>
    </row>
    <row r="3616" spans="1:1" hidden="1" x14ac:dyDescent="0.25">
      <c r="A3616" t="str">
        <f t="shared" si="56"/>
        <v>__</v>
      </c>
    </row>
    <row r="3617" spans="1:1" hidden="1" x14ac:dyDescent="0.25">
      <c r="A3617" t="str">
        <f t="shared" si="56"/>
        <v>__</v>
      </c>
    </row>
    <row r="3618" spans="1:1" hidden="1" x14ac:dyDescent="0.25">
      <c r="A3618" t="str">
        <f t="shared" si="56"/>
        <v>__</v>
      </c>
    </row>
    <row r="3619" spans="1:1" hidden="1" x14ac:dyDescent="0.25">
      <c r="A3619" t="str">
        <f t="shared" si="56"/>
        <v>__</v>
      </c>
    </row>
    <row r="3620" spans="1:1" hidden="1" x14ac:dyDescent="0.25">
      <c r="A3620" t="str">
        <f t="shared" si="56"/>
        <v>__</v>
      </c>
    </row>
    <row r="3621" spans="1:1" hidden="1" x14ac:dyDescent="0.25">
      <c r="A3621" t="str">
        <f t="shared" si="56"/>
        <v>__</v>
      </c>
    </row>
    <row r="3622" spans="1:1" hidden="1" x14ac:dyDescent="0.25">
      <c r="A3622" t="str">
        <f t="shared" si="56"/>
        <v>__</v>
      </c>
    </row>
    <row r="3623" spans="1:1" hidden="1" x14ac:dyDescent="0.25">
      <c r="A3623" t="str">
        <f t="shared" si="56"/>
        <v>__</v>
      </c>
    </row>
    <row r="3624" spans="1:1" hidden="1" x14ac:dyDescent="0.25">
      <c r="A3624" t="str">
        <f t="shared" si="56"/>
        <v>__</v>
      </c>
    </row>
    <row r="3625" spans="1:1" hidden="1" x14ac:dyDescent="0.25">
      <c r="A3625" t="str">
        <f t="shared" si="56"/>
        <v>__</v>
      </c>
    </row>
    <row r="3626" spans="1:1" hidden="1" x14ac:dyDescent="0.25">
      <c r="A3626" t="str">
        <f t="shared" si="56"/>
        <v>__</v>
      </c>
    </row>
    <row r="3627" spans="1:1" hidden="1" x14ac:dyDescent="0.25">
      <c r="A3627" t="str">
        <f t="shared" si="56"/>
        <v>__</v>
      </c>
    </row>
    <row r="3628" spans="1:1" hidden="1" x14ac:dyDescent="0.25">
      <c r="A3628" t="str">
        <f t="shared" si="56"/>
        <v>__</v>
      </c>
    </row>
    <row r="3629" spans="1:1" hidden="1" x14ac:dyDescent="0.25">
      <c r="A3629" t="str">
        <f t="shared" si="56"/>
        <v>__</v>
      </c>
    </row>
    <row r="3630" spans="1:1" hidden="1" x14ac:dyDescent="0.25">
      <c r="A3630" t="str">
        <f t="shared" si="56"/>
        <v>__</v>
      </c>
    </row>
    <row r="3631" spans="1:1" hidden="1" x14ac:dyDescent="0.25">
      <c r="A3631" t="str">
        <f t="shared" si="56"/>
        <v>__</v>
      </c>
    </row>
    <row r="3632" spans="1:1" hidden="1" x14ac:dyDescent="0.25">
      <c r="A3632" t="str">
        <f t="shared" si="56"/>
        <v>__</v>
      </c>
    </row>
    <row r="3633" spans="1:1" hidden="1" x14ac:dyDescent="0.25">
      <c r="A3633" t="str">
        <f t="shared" si="56"/>
        <v>__</v>
      </c>
    </row>
    <row r="3634" spans="1:1" hidden="1" x14ac:dyDescent="0.25">
      <c r="A3634" t="str">
        <f t="shared" si="56"/>
        <v>__</v>
      </c>
    </row>
    <row r="3635" spans="1:1" hidden="1" x14ac:dyDescent="0.25">
      <c r="A3635" t="str">
        <f t="shared" si="56"/>
        <v>__</v>
      </c>
    </row>
    <row r="3636" spans="1:1" hidden="1" x14ac:dyDescent="0.25">
      <c r="A3636" t="str">
        <f t="shared" si="56"/>
        <v>__</v>
      </c>
    </row>
    <row r="3637" spans="1:1" hidden="1" x14ac:dyDescent="0.25">
      <c r="A3637" t="str">
        <f t="shared" si="56"/>
        <v>__</v>
      </c>
    </row>
    <row r="3638" spans="1:1" hidden="1" x14ac:dyDescent="0.25">
      <c r="A3638" t="str">
        <f t="shared" si="56"/>
        <v>__</v>
      </c>
    </row>
    <row r="3639" spans="1:1" hidden="1" x14ac:dyDescent="0.25">
      <c r="A3639" t="str">
        <f t="shared" si="56"/>
        <v>__</v>
      </c>
    </row>
    <row r="3640" spans="1:1" hidden="1" x14ac:dyDescent="0.25">
      <c r="A3640" t="str">
        <f t="shared" si="56"/>
        <v>__</v>
      </c>
    </row>
    <row r="3641" spans="1:1" hidden="1" x14ac:dyDescent="0.25">
      <c r="A3641" t="str">
        <f t="shared" si="56"/>
        <v>__</v>
      </c>
    </row>
    <row r="3642" spans="1:1" hidden="1" x14ac:dyDescent="0.25">
      <c r="A3642" t="str">
        <f t="shared" si="56"/>
        <v>__</v>
      </c>
    </row>
    <row r="3643" spans="1:1" hidden="1" x14ac:dyDescent="0.25">
      <c r="A3643" t="str">
        <f t="shared" si="56"/>
        <v>__</v>
      </c>
    </row>
    <row r="3644" spans="1:1" hidden="1" x14ac:dyDescent="0.25">
      <c r="A3644" t="str">
        <f t="shared" si="56"/>
        <v>__</v>
      </c>
    </row>
    <row r="3645" spans="1:1" hidden="1" x14ac:dyDescent="0.25">
      <c r="A3645" t="str">
        <f t="shared" si="56"/>
        <v>__</v>
      </c>
    </row>
    <row r="3646" spans="1:1" hidden="1" x14ac:dyDescent="0.25">
      <c r="A3646" t="str">
        <f t="shared" si="56"/>
        <v>__</v>
      </c>
    </row>
    <row r="3647" spans="1:1" hidden="1" x14ac:dyDescent="0.25">
      <c r="A3647" t="str">
        <f t="shared" si="56"/>
        <v>__</v>
      </c>
    </row>
    <row r="3648" spans="1:1" hidden="1" x14ac:dyDescent="0.25">
      <c r="A3648" t="str">
        <f t="shared" si="56"/>
        <v>__</v>
      </c>
    </row>
    <row r="3649" spans="1:1" hidden="1" x14ac:dyDescent="0.25">
      <c r="A3649" t="str">
        <f t="shared" si="56"/>
        <v>__</v>
      </c>
    </row>
    <row r="3650" spans="1:1" hidden="1" x14ac:dyDescent="0.25">
      <c r="A3650" t="str">
        <f t="shared" si="56"/>
        <v>__</v>
      </c>
    </row>
    <row r="3651" spans="1:1" hidden="1" x14ac:dyDescent="0.25">
      <c r="A3651" t="str">
        <f t="shared" si="56"/>
        <v>__</v>
      </c>
    </row>
    <row r="3652" spans="1:1" hidden="1" x14ac:dyDescent="0.25">
      <c r="A3652" t="str">
        <f t="shared" ref="A3652:A3715" si="57">C3652&amp;"_"&amp;K3652&amp;"_"&amp;IF(L3652="",O3652,L3652&amp;IF(LEFT(K3652,3)="All","",IF(R3652=1,"_Combined","_"&amp;M3652&amp;"-"&amp;N3652)))</f>
        <v>__</v>
      </c>
    </row>
    <row r="3653" spans="1:1" hidden="1" x14ac:dyDescent="0.25">
      <c r="A3653" t="str">
        <f t="shared" si="57"/>
        <v>__</v>
      </c>
    </row>
    <row r="3654" spans="1:1" hidden="1" x14ac:dyDescent="0.25">
      <c r="A3654" t="str">
        <f t="shared" si="57"/>
        <v>__</v>
      </c>
    </row>
    <row r="3655" spans="1:1" hidden="1" x14ac:dyDescent="0.25">
      <c r="A3655" t="str">
        <f t="shared" si="57"/>
        <v>__</v>
      </c>
    </row>
    <row r="3656" spans="1:1" hidden="1" x14ac:dyDescent="0.25">
      <c r="A3656" t="str">
        <f t="shared" si="57"/>
        <v>__</v>
      </c>
    </row>
    <row r="3657" spans="1:1" hidden="1" x14ac:dyDescent="0.25">
      <c r="A3657" t="str">
        <f t="shared" si="57"/>
        <v>__</v>
      </c>
    </row>
    <row r="3658" spans="1:1" hidden="1" x14ac:dyDescent="0.25">
      <c r="A3658" t="str">
        <f t="shared" si="57"/>
        <v>__</v>
      </c>
    </row>
    <row r="3659" spans="1:1" hidden="1" x14ac:dyDescent="0.25">
      <c r="A3659" t="str">
        <f t="shared" si="57"/>
        <v>__</v>
      </c>
    </row>
    <row r="3660" spans="1:1" hidden="1" x14ac:dyDescent="0.25">
      <c r="A3660" t="str">
        <f t="shared" si="57"/>
        <v>__</v>
      </c>
    </row>
    <row r="3661" spans="1:1" hidden="1" x14ac:dyDescent="0.25">
      <c r="A3661" t="str">
        <f t="shared" si="57"/>
        <v>__</v>
      </c>
    </row>
    <row r="3662" spans="1:1" hidden="1" x14ac:dyDescent="0.25">
      <c r="A3662" t="str">
        <f t="shared" si="57"/>
        <v>__</v>
      </c>
    </row>
    <row r="3663" spans="1:1" hidden="1" x14ac:dyDescent="0.25">
      <c r="A3663" t="str">
        <f t="shared" si="57"/>
        <v>__</v>
      </c>
    </row>
    <row r="3664" spans="1:1" hidden="1" x14ac:dyDescent="0.25">
      <c r="A3664" t="str">
        <f t="shared" si="57"/>
        <v>__</v>
      </c>
    </row>
    <row r="3665" spans="1:118" hidden="1" x14ac:dyDescent="0.25">
      <c r="A3665" t="str">
        <f t="shared" si="57"/>
        <v>__</v>
      </c>
    </row>
    <row r="3666" spans="1:118" hidden="1" x14ac:dyDescent="0.25">
      <c r="A3666" t="str">
        <f t="shared" si="57"/>
        <v>__</v>
      </c>
      <c r="CQ3666" s="20"/>
      <c r="CR3666" s="20"/>
      <c r="CS3666" s="20"/>
      <c r="CT3666" s="20"/>
      <c r="CU3666" s="20"/>
      <c r="CV3666" s="20"/>
      <c r="CW3666" s="20"/>
      <c r="CY3666" s="20"/>
      <c r="DK3666" s="20"/>
      <c r="DL3666" s="20"/>
      <c r="DM3666" s="20"/>
      <c r="DN3666" s="20"/>
    </row>
    <row r="3667" spans="1:118" hidden="1" x14ac:dyDescent="0.25">
      <c r="A3667" t="str">
        <f t="shared" si="57"/>
        <v>__</v>
      </c>
      <c r="BV3667" s="20"/>
      <c r="CQ3667" s="20"/>
      <c r="CR3667" s="20"/>
      <c r="CS3667" s="20"/>
      <c r="CT3667" s="20"/>
      <c r="CU3667" s="20"/>
      <c r="CV3667" s="20"/>
      <c r="DL3667" s="20"/>
      <c r="DM3667" s="20"/>
      <c r="DN3667" s="20"/>
    </row>
    <row r="3668" spans="1:118" hidden="1" x14ac:dyDescent="0.25">
      <c r="A3668" t="str">
        <f t="shared" si="57"/>
        <v>__</v>
      </c>
    </row>
    <row r="3669" spans="1:118" hidden="1" x14ac:dyDescent="0.25">
      <c r="A3669" t="str">
        <f t="shared" si="57"/>
        <v>__</v>
      </c>
    </row>
    <row r="3670" spans="1:118" hidden="1" x14ac:dyDescent="0.25">
      <c r="A3670" t="str">
        <f t="shared" si="57"/>
        <v>__</v>
      </c>
    </row>
    <row r="3671" spans="1:118" hidden="1" x14ac:dyDescent="0.25">
      <c r="A3671" t="str">
        <f t="shared" si="57"/>
        <v>__</v>
      </c>
    </row>
    <row r="3672" spans="1:118" hidden="1" x14ac:dyDescent="0.25">
      <c r="A3672" t="str">
        <f t="shared" si="57"/>
        <v>__</v>
      </c>
    </row>
    <row r="3673" spans="1:118" hidden="1" x14ac:dyDescent="0.25">
      <c r="A3673" t="str">
        <f t="shared" si="57"/>
        <v>__</v>
      </c>
    </row>
    <row r="3674" spans="1:118" hidden="1" x14ac:dyDescent="0.25">
      <c r="A3674" t="str">
        <f t="shared" si="57"/>
        <v>__</v>
      </c>
    </row>
    <row r="3675" spans="1:118" hidden="1" x14ac:dyDescent="0.25">
      <c r="A3675" t="str">
        <f t="shared" si="57"/>
        <v>__</v>
      </c>
    </row>
    <row r="3676" spans="1:118" hidden="1" x14ac:dyDescent="0.25">
      <c r="A3676" t="str">
        <f t="shared" si="57"/>
        <v>__</v>
      </c>
    </row>
    <row r="3677" spans="1:118" hidden="1" x14ac:dyDescent="0.25">
      <c r="A3677" t="str">
        <f t="shared" si="57"/>
        <v>__</v>
      </c>
    </row>
    <row r="3678" spans="1:118" hidden="1" x14ac:dyDescent="0.25">
      <c r="A3678" t="str">
        <f t="shared" si="57"/>
        <v>__</v>
      </c>
    </row>
    <row r="3679" spans="1:118" hidden="1" x14ac:dyDescent="0.25">
      <c r="A3679" t="str">
        <f t="shared" si="57"/>
        <v>__</v>
      </c>
    </row>
    <row r="3680" spans="1:118" hidden="1" x14ac:dyDescent="0.25">
      <c r="A3680" t="str">
        <f t="shared" si="57"/>
        <v>__</v>
      </c>
    </row>
    <row r="3681" spans="1:1" hidden="1" x14ac:dyDescent="0.25">
      <c r="A3681" t="str">
        <f t="shared" si="57"/>
        <v>__</v>
      </c>
    </row>
    <row r="3682" spans="1:1" hidden="1" x14ac:dyDescent="0.25">
      <c r="A3682" t="str">
        <f t="shared" si="57"/>
        <v>__</v>
      </c>
    </row>
    <row r="3683" spans="1:1" hidden="1" x14ac:dyDescent="0.25">
      <c r="A3683" t="str">
        <f t="shared" si="57"/>
        <v>__</v>
      </c>
    </row>
    <row r="3684" spans="1:1" hidden="1" x14ac:dyDescent="0.25">
      <c r="A3684" t="str">
        <f t="shared" si="57"/>
        <v>__</v>
      </c>
    </row>
    <row r="3685" spans="1:1" hidden="1" x14ac:dyDescent="0.25">
      <c r="A3685" t="str">
        <f t="shared" si="57"/>
        <v>__</v>
      </c>
    </row>
    <row r="3686" spans="1:1" hidden="1" x14ac:dyDescent="0.25">
      <c r="A3686" t="str">
        <f t="shared" si="57"/>
        <v>__</v>
      </c>
    </row>
    <row r="3687" spans="1:1" hidden="1" x14ac:dyDescent="0.25">
      <c r="A3687" t="str">
        <f t="shared" si="57"/>
        <v>__</v>
      </c>
    </row>
    <row r="3688" spans="1:1" hidden="1" x14ac:dyDescent="0.25">
      <c r="A3688" t="str">
        <f t="shared" si="57"/>
        <v>__</v>
      </c>
    </row>
    <row r="3689" spans="1:1" hidden="1" x14ac:dyDescent="0.25">
      <c r="A3689" t="str">
        <f t="shared" si="57"/>
        <v>__</v>
      </c>
    </row>
    <row r="3690" spans="1:1" hidden="1" x14ac:dyDescent="0.25">
      <c r="A3690" t="str">
        <f t="shared" si="57"/>
        <v>__</v>
      </c>
    </row>
    <row r="3691" spans="1:1" hidden="1" x14ac:dyDescent="0.25">
      <c r="A3691" t="str">
        <f t="shared" si="57"/>
        <v>__</v>
      </c>
    </row>
    <row r="3692" spans="1:1" hidden="1" x14ac:dyDescent="0.25">
      <c r="A3692" t="str">
        <f t="shared" si="57"/>
        <v>__</v>
      </c>
    </row>
    <row r="3693" spans="1:1" hidden="1" x14ac:dyDescent="0.25">
      <c r="A3693" t="str">
        <f t="shared" si="57"/>
        <v>__</v>
      </c>
    </row>
    <row r="3694" spans="1:1" hidden="1" x14ac:dyDescent="0.25">
      <c r="A3694" t="str">
        <f t="shared" si="57"/>
        <v>__</v>
      </c>
    </row>
    <row r="3695" spans="1:1" hidden="1" x14ac:dyDescent="0.25">
      <c r="A3695" t="str">
        <f t="shared" si="57"/>
        <v>__</v>
      </c>
    </row>
    <row r="3696" spans="1:1" hidden="1" x14ac:dyDescent="0.25">
      <c r="A3696" t="str">
        <f t="shared" si="57"/>
        <v>__</v>
      </c>
    </row>
    <row r="3697" spans="1:1" hidden="1" x14ac:dyDescent="0.25">
      <c r="A3697" t="str">
        <f t="shared" si="57"/>
        <v>__</v>
      </c>
    </row>
    <row r="3698" spans="1:1" hidden="1" x14ac:dyDescent="0.25">
      <c r="A3698" t="str">
        <f t="shared" si="57"/>
        <v>__</v>
      </c>
    </row>
    <row r="3699" spans="1:1" hidden="1" x14ac:dyDescent="0.25">
      <c r="A3699" t="str">
        <f t="shared" si="57"/>
        <v>__</v>
      </c>
    </row>
    <row r="3700" spans="1:1" hidden="1" x14ac:dyDescent="0.25">
      <c r="A3700" t="str">
        <f t="shared" si="57"/>
        <v>__</v>
      </c>
    </row>
    <row r="3701" spans="1:1" hidden="1" x14ac:dyDescent="0.25">
      <c r="A3701" t="str">
        <f t="shared" si="57"/>
        <v>__</v>
      </c>
    </row>
    <row r="3702" spans="1:1" hidden="1" x14ac:dyDescent="0.25">
      <c r="A3702" t="str">
        <f t="shared" si="57"/>
        <v>__</v>
      </c>
    </row>
    <row r="3703" spans="1:1" hidden="1" x14ac:dyDescent="0.25">
      <c r="A3703" t="str">
        <f t="shared" si="57"/>
        <v>__</v>
      </c>
    </row>
    <row r="3704" spans="1:1" hidden="1" x14ac:dyDescent="0.25">
      <c r="A3704" t="str">
        <f t="shared" si="57"/>
        <v>__</v>
      </c>
    </row>
    <row r="3705" spans="1:1" hidden="1" x14ac:dyDescent="0.25">
      <c r="A3705" t="str">
        <f t="shared" si="57"/>
        <v>__</v>
      </c>
    </row>
    <row r="3706" spans="1:1" hidden="1" x14ac:dyDescent="0.25">
      <c r="A3706" t="str">
        <f t="shared" si="57"/>
        <v>__</v>
      </c>
    </row>
    <row r="3707" spans="1:1" hidden="1" x14ac:dyDescent="0.25">
      <c r="A3707" t="str">
        <f t="shared" si="57"/>
        <v>__</v>
      </c>
    </row>
    <row r="3708" spans="1:1" hidden="1" x14ac:dyDescent="0.25">
      <c r="A3708" t="str">
        <f t="shared" si="57"/>
        <v>__</v>
      </c>
    </row>
    <row r="3709" spans="1:1" hidden="1" x14ac:dyDescent="0.25">
      <c r="A3709" t="str">
        <f t="shared" si="57"/>
        <v>__</v>
      </c>
    </row>
    <row r="3710" spans="1:1" hidden="1" x14ac:dyDescent="0.25">
      <c r="A3710" t="str">
        <f t="shared" si="57"/>
        <v>__</v>
      </c>
    </row>
    <row r="3711" spans="1:1" hidden="1" x14ac:dyDescent="0.25">
      <c r="A3711" t="str">
        <f t="shared" si="57"/>
        <v>__</v>
      </c>
    </row>
    <row r="3712" spans="1:1" hidden="1" x14ac:dyDescent="0.25">
      <c r="A3712" t="str">
        <f t="shared" si="57"/>
        <v>__</v>
      </c>
    </row>
    <row r="3713" spans="1:99" hidden="1" x14ac:dyDescent="0.25">
      <c r="A3713" t="str">
        <f t="shared" si="57"/>
        <v>__</v>
      </c>
    </row>
    <row r="3714" spans="1:99" hidden="1" x14ac:dyDescent="0.25">
      <c r="A3714" t="str">
        <f t="shared" si="57"/>
        <v>__</v>
      </c>
    </row>
    <row r="3715" spans="1:99" hidden="1" x14ac:dyDescent="0.25">
      <c r="A3715" t="str">
        <f t="shared" si="57"/>
        <v>__</v>
      </c>
    </row>
    <row r="3716" spans="1:99" hidden="1" x14ac:dyDescent="0.25">
      <c r="A3716" t="str">
        <f t="shared" ref="A3716:A3779" si="58">C3716&amp;"_"&amp;K3716&amp;"_"&amp;IF(L3716="",O3716,L3716&amp;IF(LEFT(K3716,3)="All","",IF(R3716=1,"_Combined","_"&amp;M3716&amp;"-"&amp;N3716)))</f>
        <v>__</v>
      </c>
    </row>
    <row r="3717" spans="1:99" hidden="1" x14ac:dyDescent="0.25">
      <c r="A3717" t="str">
        <f t="shared" si="58"/>
        <v>__</v>
      </c>
    </row>
    <row r="3718" spans="1:99" hidden="1" x14ac:dyDescent="0.25">
      <c r="A3718" t="str">
        <f t="shared" si="58"/>
        <v>__</v>
      </c>
    </row>
    <row r="3719" spans="1:99" hidden="1" x14ac:dyDescent="0.25">
      <c r="A3719" t="str">
        <f t="shared" si="58"/>
        <v>__</v>
      </c>
    </row>
    <row r="3720" spans="1:99" hidden="1" x14ac:dyDescent="0.25">
      <c r="A3720" t="str">
        <f t="shared" si="58"/>
        <v>__</v>
      </c>
    </row>
    <row r="3721" spans="1:99" hidden="1" x14ac:dyDescent="0.25">
      <c r="A3721" t="str">
        <f t="shared" si="58"/>
        <v>__</v>
      </c>
    </row>
    <row r="3722" spans="1:99" hidden="1" x14ac:dyDescent="0.25">
      <c r="A3722" t="str">
        <f t="shared" si="58"/>
        <v>__</v>
      </c>
    </row>
    <row r="3723" spans="1:99" hidden="1" x14ac:dyDescent="0.25">
      <c r="A3723" t="str">
        <f t="shared" si="58"/>
        <v>__</v>
      </c>
      <c r="CS3723" s="20"/>
      <c r="CT3723" s="20"/>
      <c r="CU3723" s="20"/>
    </row>
    <row r="3724" spans="1:99" hidden="1" x14ac:dyDescent="0.25">
      <c r="A3724" t="str">
        <f t="shared" si="58"/>
        <v>__</v>
      </c>
    </row>
    <row r="3725" spans="1:99" hidden="1" x14ac:dyDescent="0.25">
      <c r="A3725" t="str">
        <f t="shared" si="58"/>
        <v>__</v>
      </c>
    </row>
    <row r="3726" spans="1:99" hidden="1" x14ac:dyDescent="0.25">
      <c r="A3726" t="str">
        <f t="shared" si="58"/>
        <v>__</v>
      </c>
    </row>
    <row r="3727" spans="1:99" hidden="1" x14ac:dyDescent="0.25">
      <c r="A3727" t="str">
        <f t="shared" si="58"/>
        <v>__</v>
      </c>
    </row>
    <row r="3728" spans="1:99" hidden="1" x14ac:dyDescent="0.25">
      <c r="A3728" t="str">
        <f t="shared" si="58"/>
        <v>__</v>
      </c>
    </row>
    <row r="3729" spans="1:99" hidden="1" x14ac:dyDescent="0.25">
      <c r="A3729" t="str">
        <f t="shared" si="58"/>
        <v>__</v>
      </c>
    </row>
    <row r="3730" spans="1:99" hidden="1" x14ac:dyDescent="0.25">
      <c r="A3730" t="str">
        <f t="shared" si="58"/>
        <v>__</v>
      </c>
    </row>
    <row r="3731" spans="1:99" hidden="1" x14ac:dyDescent="0.25">
      <c r="A3731" t="str">
        <f t="shared" si="58"/>
        <v>__</v>
      </c>
      <c r="CS3731" s="20"/>
      <c r="CT3731" s="20"/>
      <c r="CU3731" s="20"/>
    </row>
    <row r="3732" spans="1:99" hidden="1" x14ac:dyDescent="0.25">
      <c r="A3732" t="str">
        <f t="shared" si="58"/>
        <v>__</v>
      </c>
    </row>
    <row r="3733" spans="1:99" hidden="1" x14ac:dyDescent="0.25">
      <c r="A3733" t="str">
        <f t="shared" si="58"/>
        <v>__</v>
      </c>
    </row>
    <row r="3734" spans="1:99" hidden="1" x14ac:dyDescent="0.25">
      <c r="A3734" t="str">
        <f t="shared" si="58"/>
        <v>__</v>
      </c>
    </row>
    <row r="3735" spans="1:99" hidden="1" x14ac:dyDescent="0.25">
      <c r="A3735" t="str">
        <f t="shared" si="58"/>
        <v>__</v>
      </c>
    </row>
    <row r="3736" spans="1:99" hidden="1" x14ac:dyDescent="0.25">
      <c r="A3736" t="str">
        <f t="shared" si="58"/>
        <v>__</v>
      </c>
    </row>
    <row r="3737" spans="1:99" hidden="1" x14ac:dyDescent="0.25">
      <c r="A3737" t="str">
        <f t="shared" si="58"/>
        <v>__</v>
      </c>
    </row>
    <row r="3738" spans="1:99" hidden="1" x14ac:dyDescent="0.25">
      <c r="A3738" t="str">
        <f t="shared" si="58"/>
        <v>__</v>
      </c>
    </row>
    <row r="3739" spans="1:99" hidden="1" x14ac:dyDescent="0.25">
      <c r="A3739" t="str">
        <f t="shared" si="58"/>
        <v>__</v>
      </c>
      <c r="CS3739" s="20"/>
      <c r="CT3739" s="20"/>
      <c r="CU3739" s="20"/>
    </row>
    <row r="3740" spans="1:99" hidden="1" x14ac:dyDescent="0.25">
      <c r="A3740" t="str">
        <f t="shared" si="58"/>
        <v>__</v>
      </c>
    </row>
    <row r="3741" spans="1:99" hidden="1" x14ac:dyDescent="0.25">
      <c r="A3741" t="str">
        <f t="shared" si="58"/>
        <v>__</v>
      </c>
    </row>
    <row r="3742" spans="1:99" hidden="1" x14ac:dyDescent="0.25">
      <c r="A3742" t="str">
        <f t="shared" si="58"/>
        <v>__</v>
      </c>
    </row>
    <row r="3743" spans="1:99" hidden="1" x14ac:dyDescent="0.25">
      <c r="A3743" t="str">
        <f t="shared" si="58"/>
        <v>__</v>
      </c>
    </row>
    <row r="3744" spans="1:99" hidden="1" x14ac:dyDescent="0.25">
      <c r="A3744" t="str">
        <f t="shared" si="58"/>
        <v>__</v>
      </c>
    </row>
    <row r="3745" spans="1:118" hidden="1" x14ac:dyDescent="0.25">
      <c r="A3745" t="str">
        <f t="shared" si="58"/>
        <v>__</v>
      </c>
    </row>
    <row r="3746" spans="1:118" hidden="1" x14ac:dyDescent="0.25">
      <c r="A3746" t="str">
        <f t="shared" si="58"/>
        <v>__</v>
      </c>
    </row>
    <row r="3747" spans="1:118" hidden="1" x14ac:dyDescent="0.25">
      <c r="A3747" t="str">
        <f t="shared" si="58"/>
        <v>__</v>
      </c>
    </row>
    <row r="3748" spans="1:118" hidden="1" x14ac:dyDescent="0.25">
      <c r="A3748" t="str">
        <f t="shared" si="58"/>
        <v>__</v>
      </c>
      <c r="CQ3748" s="20"/>
      <c r="CR3748" s="20"/>
      <c r="CS3748" s="20"/>
      <c r="CT3748" s="20"/>
      <c r="CU3748" s="20"/>
      <c r="CV3748" s="20"/>
      <c r="CW3748" s="20"/>
      <c r="CY3748" s="20"/>
      <c r="DK3748" s="20"/>
      <c r="DL3748" s="20"/>
      <c r="DM3748" s="20"/>
      <c r="DN3748" s="20"/>
    </row>
    <row r="3749" spans="1:118" hidden="1" x14ac:dyDescent="0.25">
      <c r="A3749" t="str">
        <f t="shared" si="58"/>
        <v>__</v>
      </c>
      <c r="BV3749" s="20"/>
      <c r="CQ3749" s="20"/>
      <c r="CR3749" s="20"/>
      <c r="CS3749" s="20"/>
      <c r="CT3749" s="20"/>
      <c r="CU3749" s="20"/>
      <c r="CV3749" s="20"/>
      <c r="DL3749" s="20"/>
      <c r="DM3749" s="20"/>
      <c r="DN3749" s="20"/>
    </row>
    <row r="3750" spans="1:118" hidden="1" x14ac:dyDescent="0.25">
      <c r="A3750" t="str">
        <f t="shared" si="58"/>
        <v>__</v>
      </c>
    </row>
    <row r="3751" spans="1:118" hidden="1" x14ac:dyDescent="0.25">
      <c r="A3751" t="str">
        <f t="shared" si="58"/>
        <v>__</v>
      </c>
    </row>
    <row r="3752" spans="1:118" hidden="1" x14ac:dyDescent="0.25">
      <c r="A3752" t="str">
        <f t="shared" si="58"/>
        <v>__</v>
      </c>
    </row>
    <row r="3753" spans="1:118" hidden="1" x14ac:dyDescent="0.25">
      <c r="A3753" t="str">
        <f t="shared" si="58"/>
        <v>__</v>
      </c>
    </row>
    <row r="3754" spans="1:118" hidden="1" x14ac:dyDescent="0.25">
      <c r="A3754" t="str">
        <f t="shared" si="58"/>
        <v>__</v>
      </c>
    </row>
    <row r="3755" spans="1:118" hidden="1" x14ac:dyDescent="0.25">
      <c r="A3755" t="str">
        <f t="shared" si="58"/>
        <v>__</v>
      </c>
    </row>
    <row r="3756" spans="1:118" hidden="1" x14ac:dyDescent="0.25">
      <c r="A3756" t="str">
        <f t="shared" si="58"/>
        <v>__</v>
      </c>
    </row>
    <row r="3757" spans="1:118" hidden="1" x14ac:dyDescent="0.25">
      <c r="A3757" t="str">
        <f t="shared" si="58"/>
        <v>__</v>
      </c>
    </row>
    <row r="3758" spans="1:118" hidden="1" x14ac:dyDescent="0.25">
      <c r="A3758" t="str">
        <f t="shared" si="58"/>
        <v>__</v>
      </c>
    </row>
    <row r="3759" spans="1:118" hidden="1" x14ac:dyDescent="0.25">
      <c r="A3759" t="str">
        <f t="shared" si="58"/>
        <v>__</v>
      </c>
    </row>
    <row r="3760" spans="1:118" hidden="1" x14ac:dyDescent="0.25">
      <c r="A3760" t="str">
        <f t="shared" si="58"/>
        <v>__</v>
      </c>
    </row>
    <row r="3761" spans="1:1" hidden="1" x14ac:dyDescent="0.25">
      <c r="A3761" t="str">
        <f t="shared" si="58"/>
        <v>__</v>
      </c>
    </row>
    <row r="3762" spans="1:1" hidden="1" x14ac:dyDescent="0.25">
      <c r="A3762" t="str">
        <f t="shared" si="58"/>
        <v>__</v>
      </c>
    </row>
    <row r="3763" spans="1:1" hidden="1" x14ac:dyDescent="0.25">
      <c r="A3763" t="str">
        <f t="shared" si="58"/>
        <v>__</v>
      </c>
    </row>
    <row r="3764" spans="1:1" hidden="1" x14ac:dyDescent="0.25">
      <c r="A3764" t="str">
        <f t="shared" si="58"/>
        <v>__</v>
      </c>
    </row>
    <row r="3765" spans="1:1" hidden="1" x14ac:dyDescent="0.25">
      <c r="A3765" t="str">
        <f t="shared" si="58"/>
        <v>__</v>
      </c>
    </row>
    <row r="3766" spans="1:1" hidden="1" x14ac:dyDescent="0.25">
      <c r="A3766" t="str">
        <f t="shared" si="58"/>
        <v>__</v>
      </c>
    </row>
    <row r="3767" spans="1:1" hidden="1" x14ac:dyDescent="0.25">
      <c r="A3767" t="str">
        <f t="shared" si="58"/>
        <v>__</v>
      </c>
    </row>
    <row r="3768" spans="1:1" hidden="1" x14ac:dyDescent="0.25">
      <c r="A3768" t="str">
        <f t="shared" si="58"/>
        <v>__</v>
      </c>
    </row>
    <row r="3769" spans="1:1" hidden="1" x14ac:dyDescent="0.25">
      <c r="A3769" t="str">
        <f t="shared" si="58"/>
        <v>__</v>
      </c>
    </row>
    <row r="3770" spans="1:1" hidden="1" x14ac:dyDescent="0.25">
      <c r="A3770" t="str">
        <f t="shared" si="58"/>
        <v>__</v>
      </c>
    </row>
    <row r="3771" spans="1:1" hidden="1" x14ac:dyDescent="0.25">
      <c r="A3771" t="str">
        <f t="shared" si="58"/>
        <v>__</v>
      </c>
    </row>
    <row r="3772" spans="1:1" hidden="1" x14ac:dyDescent="0.25">
      <c r="A3772" t="str">
        <f t="shared" si="58"/>
        <v>__</v>
      </c>
    </row>
    <row r="3773" spans="1:1" hidden="1" x14ac:dyDescent="0.25">
      <c r="A3773" t="str">
        <f t="shared" si="58"/>
        <v>__</v>
      </c>
    </row>
    <row r="3774" spans="1:1" hidden="1" x14ac:dyDescent="0.25">
      <c r="A3774" t="str">
        <f t="shared" si="58"/>
        <v>__</v>
      </c>
    </row>
    <row r="3775" spans="1:1" hidden="1" x14ac:dyDescent="0.25">
      <c r="A3775" t="str">
        <f t="shared" si="58"/>
        <v>__</v>
      </c>
    </row>
    <row r="3776" spans="1:1" hidden="1" x14ac:dyDescent="0.25">
      <c r="A3776" t="str">
        <f t="shared" si="58"/>
        <v>__</v>
      </c>
    </row>
    <row r="3777" spans="1:1" hidden="1" x14ac:dyDescent="0.25">
      <c r="A3777" t="str">
        <f t="shared" si="58"/>
        <v>__</v>
      </c>
    </row>
    <row r="3778" spans="1:1" hidden="1" x14ac:dyDescent="0.25">
      <c r="A3778" t="str">
        <f t="shared" si="58"/>
        <v>__</v>
      </c>
    </row>
    <row r="3779" spans="1:1" hidden="1" x14ac:dyDescent="0.25">
      <c r="A3779" t="str">
        <f t="shared" si="58"/>
        <v>__</v>
      </c>
    </row>
    <row r="3780" spans="1:1" hidden="1" x14ac:dyDescent="0.25">
      <c r="A3780" t="str">
        <f t="shared" ref="A3780:A3843" si="59">C3780&amp;"_"&amp;K3780&amp;"_"&amp;IF(L3780="",O3780,L3780&amp;IF(LEFT(K3780,3)="All","",IF(R3780=1,"_Combined","_"&amp;M3780&amp;"-"&amp;N3780)))</f>
        <v>__</v>
      </c>
    </row>
    <row r="3781" spans="1:1" hidden="1" x14ac:dyDescent="0.25">
      <c r="A3781" t="str">
        <f t="shared" si="59"/>
        <v>__</v>
      </c>
    </row>
    <row r="3782" spans="1:1" hidden="1" x14ac:dyDescent="0.25">
      <c r="A3782" t="str">
        <f t="shared" si="59"/>
        <v>__</v>
      </c>
    </row>
    <row r="3783" spans="1:1" hidden="1" x14ac:dyDescent="0.25">
      <c r="A3783" t="str">
        <f t="shared" si="59"/>
        <v>__</v>
      </c>
    </row>
    <row r="3784" spans="1:1" hidden="1" x14ac:dyDescent="0.25">
      <c r="A3784" t="str">
        <f t="shared" si="59"/>
        <v>__</v>
      </c>
    </row>
    <row r="3785" spans="1:1" hidden="1" x14ac:dyDescent="0.25">
      <c r="A3785" t="str">
        <f t="shared" si="59"/>
        <v>__</v>
      </c>
    </row>
    <row r="3786" spans="1:1" hidden="1" x14ac:dyDescent="0.25">
      <c r="A3786" t="str">
        <f t="shared" si="59"/>
        <v>__</v>
      </c>
    </row>
    <row r="3787" spans="1:1" hidden="1" x14ac:dyDescent="0.25">
      <c r="A3787" t="str">
        <f t="shared" si="59"/>
        <v>__</v>
      </c>
    </row>
    <row r="3788" spans="1:1" hidden="1" x14ac:dyDescent="0.25">
      <c r="A3788" t="str">
        <f t="shared" si="59"/>
        <v>__</v>
      </c>
    </row>
    <row r="3789" spans="1:1" hidden="1" x14ac:dyDescent="0.25">
      <c r="A3789" t="str">
        <f t="shared" si="59"/>
        <v>__</v>
      </c>
    </row>
    <row r="3790" spans="1:1" hidden="1" x14ac:dyDescent="0.25">
      <c r="A3790" t="str">
        <f t="shared" si="59"/>
        <v>__</v>
      </c>
    </row>
    <row r="3791" spans="1:1" hidden="1" x14ac:dyDescent="0.25">
      <c r="A3791" t="str">
        <f t="shared" si="59"/>
        <v>__</v>
      </c>
    </row>
    <row r="3792" spans="1:1" hidden="1" x14ac:dyDescent="0.25">
      <c r="A3792" t="str">
        <f t="shared" si="59"/>
        <v>__</v>
      </c>
    </row>
    <row r="3793" spans="1:1" hidden="1" x14ac:dyDescent="0.25">
      <c r="A3793" t="str">
        <f t="shared" si="59"/>
        <v>__</v>
      </c>
    </row>
    <row r="3794" spans="1:1" hidden="1" x14ac:dyDescent="0.25">
      <c r="A3794" t="str">
        <f t="shared" si="59"/>
        <v>__</v>
      </c>
    </row>
    <row r="3795" spans="1:1" hidden="1" x14ac:dyDescent="0.25">
      <c r="A3795" t="str">
        <f t="shared" si="59"/>
        <v>__</v>
      </c>
    </row>
    <row r="3796" spans="1:1" hidden="1" x14ac:dyDescent="0.25">
      <c r="A3796" t="str">
        <f t="shared" si="59"/>
        <v>__</v>
      </c>
    </row>
    <row r="3797" spans="1:1" hidden="1" x14ac:dyDescent="0.25">
      <c r="A3797" t="str">
        <f t="shared" si="59"/>
        <v>__</v>
      </c>
    </row>
    <row r="3798" spans="1:1" hidden="1" x14ac:dyDescent="0.25">
      <c r="A3798" t="str">
        <f t="shared" si="59"/>
        <v>__</v>
      </c>
    </row>
    <row r="3799" spans="1:1" hidden="1" x14ac:dyDescent="0.25">
      <c r="A3799" t="str">
        <f t="shared" si="59"/>
        <v>__</v>
      </c>
    </row>
    <row r="3800" spans="1:1" hidden="1" x14ac:dyDescent="0.25">
      <c r="A3800" t="str">
        <f t="shared" si="59"/>
        <v>__</v>
      </c>
    </row>
    <row r="3801" spans="1:1" hidden="1" x14ac:dyDescent="0.25">
      <c r="A3801" t="str">
        <f t="shared" si="59"/>
        <v>__</v>
      </c>
    </row>
    <row r="3802" spans="1:1" hidden="1" x14ac:dyDescent="0.25">
      <c r="A3802" t="str">
        <f t="shared" si="59"/>
        <v>__</v>
      </c>
    </row>
    <row r="3803" spans="1:1" hidden="1" x14ac:dyDescent="0.25">
      <c r="A3803" t="str">
        <f t="shared" si="59"/>
        <v>__</v>
      </c>
    </row>
    <row r="3804" spans="1:1" hidden="1" x14ac:dyDescent="0.25">
      <c r="A3804" t="str">
        <f t="shared" si="59"/>
        <v>__</v>
      </c>
    </row>
    <row r="3805" spans="1:1" hidden="1" x14ac:dyDescent="0.25">
      <c r="A3805" t="str">
        <f t="shared" si="59"/>
        <v>__</v>
      </c>
    </row>
    <row r="3806" spans="1:1" hidden="1" x14ac:dyDescent="0.25">
      <c r="A3806" t="str">
        <f t="shared" si="59"/>
        <v>__</v>
      </c>
    </row>
    <row r="3807" spans="1:1" hidden="1" x14ac:dyDescent="0.25">
      <c r="A3807" t="str">
        <f t="shared" si="59"/>
        <v>__</v>
      </c>
    </row>
    <row r="3808" spans="1:1" hidden="1" x14ac:dyDescent="0.25">
      <c r="A3808" t="str">
        <f t="shared" si="59"/>
        <v>__</v>
      </c>
    </row>
    <row r="3809" spans="1:1" hidden="1" x14ac:dyDescent="0.25">
      <c r="A3809" t="str">
        <f t="shared" si="59"/>
        <v>__</v>
      </c>
    </row>
    <row r="3810" spans="1:1" hidden="1" x14ac:dyDescent="0.25">
      <c r="A3810" t="str">
        <f t="shared" si="59"/>
        <v>__</v>
      </c>
    </row>
    <row r="3811" spans="1:1" hidden="1" x14ac:dyDescent="0.25">
      <c r="A3811" t="str">
        <f t="shared" si="59"/>
        <v>__</v>
      </c>
    </row>
    <row r="3812" spans="1:1" hidden="1" x14ac:dyDescent="0.25">
      <c r="A3812" t="str">
        <f t="shared" si="59"/>
        <v>__</v>
      </c>
    </row>
    <row r="3813" spans="1:1" hidden="1" x14ac:dyDescent="0.25">
      <c r="A3813" t="str">
        <f t="shared" si="59"/>
        <v>__</v>
      </c>
    </row>
    <row r="3814" spans="1:1" hidden="1" x14ac:dyDescent="0.25">
      <c r="A3814" t="str">
        <f t="shared" si="59"/>
        <v>__</v>
      </c>
    </row>
    <row r="3815" spans="1:1" hidden="1" x14ac:dyDescent="0.25">
      <c r="A3815" t="str">
        <f t="shared" si="59"/>
        <v>__</v>
      </c>
    </row>
    <row r="3816" spans="1:1" hidden="1" x14ac:dyDescent="0.25">
      <c r="A3816" t="str">
        <f t="shared" si="59"/>
        <v>__</v>
      </c>
    </row>
    <row r="3817" spans="1:1" hidden="1" x14ac:dyDescent="0.25">
      <c r="A3817" t="str">
        <f t="shared" si="59"/>
        <v>__</v>
      </c>
    </row>
    <row r="3818" spans="1:1" hidden="1" x14ac:dyDescent="0.25">
      <c r="A3818" t="str">
        <f t="shared" si="59"/>
        <v>__</v>
      </c>
    </row>
    <row r="3819" spans="1:1" hidden="1" x14ac:dyDescent="0.25">
      <c r="A3819" t="str">
        <f t="shared" si="59"/>
        <v>__</v>
      </c>
    </row>
    <row r="3820" spans="1:1" hidden="1" x14ac:dyDescent="0.25">
      <c r="A3820" t="str">
        <f t="shared" si="59"/>
        <v>__</v>
      </c>
    </row>
    <row r="3821" spans="1:1" hidden="1" x14ac:dyDescent="0.25">
      <c r="A3821" t="str">
        <f t="shared" si="59"/>
        <v>__</v>
      </c>
    </row>
    <row r="3822" spans="1:1" hidden="1" x14ac:dyDescent="0.25">
      <c r="A3822" t="str">
        <f t="shared" si="59"/>
        <v>__</v>
      </c>
    </row>
    <row r="3823" spans="1:1" hidden="1" x14ac:dyDescent="0.25">
      <c r="A3823" t="str">
        <f t="shared" si="59"/>
        <v>__</v>
      </c>
    </row>
    <row r="3824" spans="1:1" hidden="1" x14ac:dyDescent="0.25">
      <c r="A3824" t="str">
        <f t="shared" si="59"/>
        <v>__</v>
      </c>
    </row>
    <row r="3825" spans="1:1" hidden="1" x14ac:dyDescent="0.25">
      <c r="A3825" t="str">
        <f t="shared" si="59"/>
        <v>__</v>
      </c>
    </row>
    <row r="3826" spans="1:1" hidden="1" x14ac:dyDescent="0.25">
      <c r="A3826" t="str">
        <f t="shared" si="59"/>
        <v>__</v>
      </c>
    </row>
    <row r="3827" spans="1:1" hidden="1" x14ac:dyDescent="0.25">
      <c r="A3827" t="str">
        <f t="shared" si="59"/>
        <v>__</v>
      </c>
    </row>
    <row r="3828" spans="1:1" hidden="1" x14ac:dyDescent="0.25">
      <c r="A3828" t="str">
        <f t="shared" si="59"/>
        <v>__</v>
      </c>
    </row>
    <row r="3829" spans="1:1" hidden="1" x14ac:dyDescent="0.25">
      <c r="A3829" t="str">
        <f t="shared" si="59"/>
        <v>__</v>
      </c>
    </row>
    <row r="3830" spans="1:1" hidden="1" x14ac:dyDescent="0.25">
      <c r="A3830" t="str">
        <f t="shared" si="59"/>
        <v>__</v>
      </c>
    </row>
    <row r="3831" spans="1:1" hidden="1" x14ac:dyDescent="0.25">
      <c r="A3831" t="str">
        <f t="shared" si="59"/>
        <v>__</v>
      </c>
    </row>
    <row r="3832" spans="1:1" hidden="1" x14ac:dyDescent="0.25">
      <c r="A3832" t="str">
        <f t="shared" si="59"/>
        <v>__</v>
      </c>
    </row>
    <row r="3833" spans="1:1" hidden="1" x14ac:dyDescent="0.25">
      <c r="A3833" t="str">
        <f t="shared" si="59"/>
        <v>__</v>
      </c>
    </row>
    <row r="3834" spans="1:1" hidden="1" x14ac:dyDescent="0.25">
      <c r="A3834" t="str">
        <f t="shared" si="59"/>
        <v>__</v>
      </c>
    </row>
    <row r="3835" spans="1:1" hidden="1" x14ac:dyDescent="0.25">
      <c r="A3835" t="str">
        <f t="shared" si="59"/>
        <v>__</v>
      </c>
    </row>
    <row r="3836" spans="1:1" hidden="1" x14ac:dyDescent="0.25">
      <c r="A3836" t="str">
        <f t="shared" si="59"/>
        <v>__</v>
      </c>
    </row>
    <row r="3837" spans="1:1" hidden="1" x14ac:dyDescent="0.25">
      <c r="A3837" t="str">
        <f t="shared" si="59"/>
        <v>__</v>
      </c>
    </row>
    <row r="3838" spans="1:1" hidden="1" x14ac:dyDescent="0.25">
      <c r="A3838" t="str">
        <f t="shared" si="59"/>
        <v>__</v>
      </c>
    </row>
    <row r="3839" spans="1:1" hidden="1" x14ac:dyDescent="0.25">
      <c r="A3839" t="str">
        <f t="shared" si="59"/>
        <v>__</v>
      </c>
    </row>
    <row r="3840" spans="1:1" hidden="1" x14ac:dyDescent="0.25">
      <c r="A3840" t="str">
        <f t="shared" si="59"/>
        <v>__</v>
      </c>
    </row>
    <row r="3841" spans="1:1" hidden="1" x14ac:dyDescent="0.25">
      <c r="A3841" t="str">
        <f t="shared" si="59"/>
        <v>__</v>
      </c>
    </row>
    <row r="3842" spans="1:1" hidden="1" x14ac:dyDescent="0.25">
      <c r="A3842" t="str">
        <f t="shared" si="59"/>
        <v>__</v>
      </c>
    </row>
    <row r="3843" spans="1:1" hidden="1" x14ac:dyDescent="0.25">
      <c r="A3843" t="str">
        <f t="shared" si="59"/>
        <v>__</v>
      </c>
    </row>
    <row r="3844" spans="1:1" hidden="1" x14ac:dyDescent="0.25">
      <c r="A3844" t="str">
        <f t="shared" ref="A3844:A3870" si="60">C3844&amp;"_"&amp;K3844&amp;"_"&amp;IF(L3844="",O3844,L3844&amp;IF(LEFT(K3844,3)="All","",IF(R3844=1,"_Combined","_"&amp;M3844&amp;"-"&amp;N3844)))</f>
        <v>__</v>
      </c>
    </row>
    <row r="3845" spans="1:1" hidden="1" x14ac:dyDescent="0.25">
      <c r="A3845" t="str">
        <f t="shared" si="60"/>
        <v>__</v>
      </c>
    </row>
    <row r="3846" spans="1:1" hidden="1" x14ac:dyDescent="0.25">
      <c r="A3846" t="str">
        <f t="shared" si="60"/>
        <v>__</v>
      </c>
    </row>
    <row r="3847" spans="1:1" hidden="1" x14ac:dyDescent="0.25">
      <c r="A3847" t="str">
        <f t="shared" si="60"/>
        <v>__</v>
      </c>
    </row>
    <row r="3848" spans="1:1" hidden="1" x14ac:dyDescent="0.25">
      <c r="A3848" t="str">
        <f t="shared" si="60"/>
        <v>__</v>
      </c>
    </row>
    <row r="3849" spans="1:1" hidden="1" x14ac:dyDescent="0.25">
      <c r="A3849" t="str">
        <f t="shared" si="60"/>
        <v>__</v>
      </c>
    </row>
    <row r="3850" spans="1:1" hidden="1" x14ac:dyDescent="0.25">
      <c r="A3850" t="str">
        <f t="shared" si="60"/>
        <v>__</v>
      </c>
    </row>
    <row r="3851" spans="1:1" hidden="1" x14ac:dyDescent="0.25">
      <c r="A3851" t="str">
        <f t="shared" si="60"/>
        <v>__</v>
      </c>
    </row>
    <row r="3852" spans="1:1" hidden="1" x14ac:dyDescent="0.25">
      <c r="A3852" t="str">
        <f t="shared" si="60"/>
        <v>__</v>
      </c>
    </row>
    <row r="3853" spans="1:1" hidden="1" x14ac:dyDescent="0.25">
      <c r="A3853" t="str">
        <f t="shared" si="60"/>
        <v>__</v>
      </c>
    </row>
    <row r="3854" spans="1:1" hidden="1" x14ac:dyDescent="0.25">
      <c r="A3854" t="str">
        <f t="shared" si="60"/>
        <v>__</v>
      </c>
    </row>
    <row r="3855" spans="1:1" hidden="1" x14ac:dyDescent="0.25">
      <c r="A3855" t="str">
        <f t="shared" si="60"/>
        <v>__</v>
      </c>
    </row>
    <row r="3856" spans="1:1" hidden="1" x14ac:dyDescent="0.25">
      <c r="A3856" t="str">
        <f t="shared" si="60"/>
        <v>__</v>
      </c>
    </row>
    <row r="3857" spans="1:1" hidden="1" x14ac:dyDescent="0.25">
      <c r="A3857" t="str">
        <f t="shared" si="60"/>
        <v>__</v>
      </c>
    </row>
    <row r="3858" spans="1:1" hidden="1" x14ac:dyDescent="0.25">
      <c r="A3858" t="str">
        <f t="shared" si="60"/>
        <v>__</v>
      </c>
    </row>
    <row r="3859" spans="1:1" hidden="1" x14ac:dyDescent="0.25">
      <c r="A3859" t="str">
        <f t="shared" si="60"/>
        <v>__</v>
      </c>
    </row>
    <row r="3860" spans="1:1" hidden="1" x14ac:dyDescent="0.25">
      <c r="A3860" t="str">
        <f t="shared" si="60"/>
        <v>__</v>
      </c>
    </row>
    <row r="3861" spans="1:1" hidden="1" x14ac:dyDescent="0.25">
      <c r="A3861" t="str">
        <f t="shared" si="60"/>
        <v>__</v>
      </c>
    </row>
    <row r="3862" spans="1:1" hidden="1" x14ac:dyDescent="0.25">
      <c r="A3862" t="str">
        <f t="shared" si="60"/>
        <v>__</v>
      </c>
    </row>
    <row r="3863" spans="1:1" hidden="1" x14ac:dyDescent="0.25">
      <c r="A3863" t="str">
        <f t="shared" si="60"/>
        <v>__</v>
      </c>
    </row>
    <row r="3864" spans="1:1" hidden="1" x14ac:dyDescent="0.25">
      <c r="A3864" t="str">
        <f t="shared" si="60"/>
        <v>__</v>
      </c>
    </row>
    <row r="3865" spans="1:1" hidden="1" x14ac:dyDescent="0.25">
      <c r="A3865" t="str">
        <f t="shared" si="60"/>
        <v>__</v>
      </c>
    </row>
    <row r="3866" spans="1:1" hidden="1" x14ac:dyDescent="0.25">
      <c r="A3866" t="str">
        <f t="shared" si="60"/>
        <v>__</v>
      </c>
    </row>
    <row r="3867" spans="1:1" hidden="1" x14ac:dyDescent="0.25">
      <c r="A3867" t="str">
        <f t="shared" si="60"/>
        <v>__</v>
      </c>
    </row>
    <row r="3868" spans="1:1" hidden="1" x14ac:dyDescent="0.25">
      <c r="A3868" t="str">
        <f t="shared" si="60"/>
        <v>__</v>
      </c>
    </row>
    <row r="3869" spans="1:1" hidden="1" x14ac:dyDescent="0.25">
      <c r="A3869" t="str">
        <f t="shared" si="60"/>
        <v>__</v>
      </c>
    </row>
    <row r="3870" spans="1:1" hidden="1" x14ac:dyDescent="0.25">
      <c r="A3870" t="str">
        <f t="shared" si="60"/>
        <v>__</v>
      </c>
    </row>
    <row r="5085" spans="95:118" x14ac:dyDescent="0.25">
      <c r="CQ5085" s="20"/>
      <c r="CR5085" s="20"/>
      <c r="CS5085" s="20"/>
      <c r="CT5085" s="20"/>
      <c r="CU5085" s="20"/>
      <c r="CV5085" s="20"/>
      <c r="CW5085" s="20"/>
      <c r="CY5085" s="20"/>
      <c r="DK5085" s="20"/>
      <c r="DL5085" s="20"/>
      <c r="DM5085" s="20"/>
      <c r="DN5085" s="20"/>
    </row>
    <row r="5090" spans="95:118" x14ac:dyDescent="0.25">
      <c r="CQ5090" s="20"/>
      <c r="CR5090" s="20"/>
      <c r="CS5090" s="20"/>
      <c r="CT5090" s="20"/>
      <c r="CU5090" s="20"/>
      <c r="CV5090" s="20"/>
      <c r="CW5090" s="20"/>
      <c r="CY5090" s="20"/>
      <c r="DK5090" s="20"/>
      <c r="DL5090" s="20"/>
      <c r="DM5090" s="20"/>
      <c r="DN5090" s="20"/>
    </row>
    <row r="5114" spans="94:118" x14ac:dyDescent="0.25">
      <c r="CP5114" s="20"/>
      <c r="CQ5114" s="20"/>
      <c r="CR5114" s="20"/>
      <c r="CS5114" s="20"/>
      <c r="CT5114" s="20"/>
      <c r="CU5114" s="20"/>
      <c r="CV5114" s="20"/>
      <c r="CW5114" s="20"/>
      <c r="CX5114" s="20"/>
      <c r="CY5114" s="20"/>
      <c r="CZ5114" s="20"/>
      <c r="DA5114" s="20"/>
      <c r="DB5114" s="20"/>
      <c r="DC5114" s="20"/>
      <c r="DD5114" s="20"/>
      <c r="DE5114" s="20"/>
      <c r="DF5114" s="20"/>
      <c r="DG5114" s="20"/>
      <c r="DH5114" s="20"/>
      <c r="DI5114" s="20"/>
      <c r="DJ5114" s="20"/>
      <c r="DK5114" s="20"/>
      <c r="DL5114" s="20"/>
      <c r="DM5114" s="20"/>
      <c r="DN5114" s="20"/>
    </row>
    <row r="5127" spans="94:118" x14ac:dyDescent="0.25">
      <c r="CP5127" s="20"/>
      <c r="CQ5127" s="20"/>
      <c r="CR5127" s="20"/>
      <c r="CS5127" s="20"/>
      <c r="CT5127" s="20"/>
      <c r="CU5127" s="20"/>
      <c r="CV5127" s="20"/>
      <c r="CW5127" s="20"/>
      <c r="CX5127" s="20"/>
      <c r="CY5127" s="20"/>
      <c r="CZ5127" s="20"/>
      <c r="DA5127" s="20"/>
      <c r="DB5127" s="20"/>
      <c r="DC5127" s="20"/>
      <c r="DD5127" s="20"/>
      <c r="DE5127" s="20"/>
      <c r="DF5127" s="20"/>
      <c r="DG5127" s="20"/>
      <c r="DH5127" s="20"/>
      <c r="DI5127" s="20"/>
      <c r="DJ5127" s="20"/>
      <c r="DK5127" s="20"/>
      <c r="DL5127" s="20"/>
      <c r="DM5127" s="20"/>
      <c r="DN5127" s="20"/>
    </row>
    <row r="5582" spans="74:118" x14ac:dyDescent="0.25">
      <c r="BV5582" s="20"/>
      <c r="CQ5582" s="20"/>
      <c r="CR5582" s="20"/>
      <c r="CS5582" s="20"/>
      <c r="CT5582" s="20"/>
      <c r="CU5582" s="20"/>
      <c r="CV5582" s="20"/>
      <c r="DL5582" s="20"/>
      <c r="DM5582" s="20"/>
      <c r="DN5582" s="20"/>
    </row>
    <row r="5584" spans="74:118" x14ac:dyDescent="0.25">
      <c r="BV5584" s="20"/>
      <c r="CQ5584" s="20"/>
      <c r="CR5584" s="20"/>
      <c r="CS5584" s="20"/>
      <c r="CT5584" s="20"/>
      <c r="CU5584" s="20"/>
      <c r="CV5584" s="20"/>
      <c r="DL5584" s="20"/>
      <c r="DM5584" s="20"/>
      <c r="DN5584" s="20"/>
    </row>
    <row r="6411" spans="94:118" x14ac:dyDescent="0.25">
      <c r="CP6411" s="20"/>
      <c r="CQ6411" s="20"/>
      <c r="CR6411" s="20"/>
      <c r="CS6411" s="20"/>
      <c r="CT6411" s="20"/>
      <c r="CU6411" s="20"/>
      <c r="CV6411" s="20"/>
      <c r="CW6411" s="20"/>
      <c r="CX6411" s="20"/>
      <c r="CY6411" s="20"/>
      <c r="CZ6411" s="20"/>
      <c r="DA6411" s="20"/>
      <c r="DB6411" s="20"/>
      <c r="DC6411" s="20"/>
      <c r="DD6411" s="20"/>
      <c r="DE6411" s="20"/>
      <c r="DF6411" s="20"/>
      <c r="DG6411" s="20"/>
      <c r="DH6411" s="20"/>
      <c r="DI6411" s="20"/>
      <c r="DJ6411" s="20"/>
      <c r="DK6411" s="20"/>
      <c r="DL6411" s="20"/>
      <c r="DM6411" s="20"/>
      <c r="DN6411" s="20"/>
    </row>
  </sheetData>
  <autoFilter ref="A1:DP3870" xr:uid="{00000000-0001-0000-0300-000000000000}">
    <filterColumn colId="2">
      <filters>
        <filter val="AutoDR-No"/>
        <filter val="AutoDR-Yes"/>
      </filters>
    </filterColumn>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DC80-AECE-475B-BB61-3916D2AD5551}">
  <sheetPr>
    <tabColor theme="1"/>
  </sheetPr>
  <dimension ref="A1:DP2185"/>
  <sheetViews>
    <sheetView zoomScale="70" zoomScaleNormal="70" workbookViewId="0">
      <pane xSplit="12" ySplit="1" topLeftCell="M2" activePane="bottomRight" state="frozen"/>
      <selection activeCell="DH36" sqref="DH36"/>
      <selection pane="topRight" activeCell="DH36" sqref="DH36"/>
      <selection pane="bottomLeft" activeCell="DH36" sqref="DH36"/>
      <selection pane="bottomRight" activeCell="DH36" sqref="DH36"/>
    </sheetView>
  </sheetViews>
  <sheetFormatPr defaultRowHeight="15" x14ac:dyDescent="0.25"/>
  <cols>
    <col min="1" max="1" width="74.42578125" bestFit="1" customWidth="1"/>
    <col min="2" max="2" width="9.140625" customWidth="1"/>
    <col min="3" max="3" width="28.140625" customWidth="1"/>
    <col min="4" max="4" width="35" customWidth="1"/>
    <col min="5" max="7" width="9.140625" customWidth="1"/>
    <col min="8" max="8" width="30.5703125" bestFit="1" customWidth="1"/>
    <col min="9" max="9" width="11.5703125" style="18" bestFit="1" customWidth="1"/>
    <col min="10" max="10" width="11.7109375" style="24" customWidth="1"/>
    <col min="11" max="11" width="9.140625" customWidth="1"/>
    <col min="12" max="12" width="20.7109375" customWidth="1"/>
    <col min="13" max="13" width="10.5703125" bestFit="1" customWidth="1"/>
    <col min="14" max="14" width="10.5703125" customWidth="1"/>
    <col min="15" max="15" width="16" bestFit="1" customWidth="1"/>
    <col min="16" max="16" width="15.7109375" bestFit="1" customWidth="1"/>
    <col min="17" max="17" width="13.85546875" bestFit="1" customWidth="1"/>
    <col min="18" max="18" width="10.7109375" style="24" bestFit="1" customWidth="1"/>
    <col min="19" max="21" width="10.5703125" bestFit="1" customWidth="1"/>
    <col min="22" max="30" width="11.140625" bestFit="1" customWidth="1"/>
    <col min="31" max="42" width="12.28515625" bestFit="1" customWidth="1"/>
    <col min="43" max="45" width="11.140625" bestFit="1" customWidth="1"/>
    <col min="46" max="46" width="12.28515625" bestFit="1" customWidth="1"/>
    <col min="47" max="70" width="10.7109375" bestFit="1" customWidth="1"/>
    <col min="71" max="71" width="11.140625" bestFit="1" customWidth="1"/>
    <col min="72" max="85" width="11" bestFit="1" customWidth="1"/>
    <col min="86" max="89" width="11.140625" bestFit="1" customWidth="1"/>
    <col min="90" max="94" width="10.5703125" bestFit="1" customWidth="1"/>
    <col min="95" max="95" width="11.140625" bestFit="1" customWidth="1"/>
    <col min="96" max="96" width="17.7109375" bestFit="1" customWidth="1"/>
    <col min="97" max="106" width="12.28515625" bestFit="1" customWidth="1"/>
    <col min="107" max="115" width="13.7109375" bestFit="1" customWidth="1"/>
    <col min="116" max="119" width="12.28515625" bestFit="1" customWidth="1"/>
    <col min="120" max="120" width="15" customWidth="1"/>
  </cols>
  <sheetData>
    <row r="1" spans="1:117" x14ac:dyDescent="0.25">
      <c r="B1" t="s">
        <v>60</v>
      </c>
      <c r="C1" t="s">
        <v>191</v>
      </c>
      <c r="D1" t="s">
        <v>169</v>
      </c>
      <c r="E1" t="s">
        <v>276</v>
      </c>
      <c r="F1" t="s">
        <v>170</v>
      </c>
      <c r="G1" t="s">
        <v>230</v>
      </c>
      <c r="H1" t="s">
        <v>51</v>
      </c>
      <c r="I1" s="18" t="s">
        <v>175</v>
      </c>
      <c r="J1" s="24" t="s">
        <v>176</v>
      </c>
      <c r="K1" t="s">
        <v>177</v>
      </c>
      <c r="L1" t="s">
        <v>178</v>
      </c>
      <c r="M1" t="s">
        <v>227</v>
      </c>
      <c r="N1" t="s">
        <v>192</v>
      </c>
      <c r="O1" t="s">
        <v>164</v>
      </c>
      <c r="P1" t="s">
        <v>179</v>
      </c>
      <c r="Q1" t="s">
        <v>165</v>
      </c>
      <c r="R1" s="24" t="s">
        <v>163</v>
      </c>
      <c r="S1" t="s">
        <v>5</v>
      </c>
      <c r="T1" t="s">
        <v>6</v>
      </c>
      <c r="U1" t="s">
        <v>7</v>
      </c>
      <c r="V1" t="s">
        <v>8</v>
      </c>
      <c r="W1" t="s">
        <v>9</v>
      </c>
      <c r="X1" t="s">
        <v>10</v>
      </c>
      <c r="Y1" t="s">
        <v>11</v>
      </c>
      <c r="Z1" t="s">
        <v>12</v>
      </c>
      <c r="AA1" t="s">
        <v>13</v>
      </c>
      <c r="AB1" t="s">
        <v>14</v>
      </c>
      <c r="AC1" t="s">
        <v>15</v>
      </c>
      <c r="AD1" t="s">
        <v>16</v>
      </c>
      <c r="AE1" t="s">
        <v>17</v>
      </c>
      <c r="AF1" t="s">
        <v>18</v>
      </c>
      <c r="AG1" t="s">
        <v>19</v>
      </c>
      <c r="AH1" t="s">
        <v>20</v>
      </c>
      <c r="AI1" t="s">
        <v>21</v>
      </c>
      <c r="AJ1" t="s">
        <v>22</v>
      </c>
      <c r="AK1" t="s">
        <v>23</v>
      </c>
      <c r="AL1" t="s">
        <v>24</v>
      </c>
      <c r="AM1" t="s">
        <v>25</v>
      </c>
      <c r="AN1" t="s">
        <v>26</v>
      </c>
      <c r="AO1" t="s">
        <v>27</v>
      </c>
      <c r="AP1" t="s">
        <v>28</v>
      </c>
      <c r="AQ1" t="s">
        <v>73</v>
      </c>
      <c r="AR1" t="s">
        <v>74</v>
      </c>
      <c r="AS1" t="s">
        <v>75</v>
      </c>
      <c r="AT1" t="s">
        <v>76</v>
      </c>
      <c r="AU1" t="s">
        <v>77</v>
      </c>
      <c r="AV1" t="s">
        <v>78</v>
      </c>
      <c r="AW1" t="s">
        <v>79</v>
      </c>
      <c r="AX1" t="s">
        <v>80</v>
      </c>
      <c r="AY1" t="s">
        <v>81</v>
      </c>
      <c r="AZ1" t="s">
        <v>82</v>
      </c>
      <c r="BA1" t="s">
        <v>83</v>
      </c>
      <c r="BB1" t="s">
        <v>84</v>
      </c>
      <c r="BC1" t="s">
        <v>85</v>
      </c>
      <c r="BD1" t="s">
        <v>86</v>
      </c>
      <c r="BE1" t="s">
        <v>87</v>
      </c>
      <c r="BF1" t="s">
        <v>88</v>
      </c>
      <c r="BG1" t="s">
        <v>89</v>
      </c>
      <c r="BH1" t="s">
        <v>90</v>
      </c>
      <c r="BI1" t="s">
        <v>91</v>
      </c>
      <c r="BJ1" t="s">
        <v>92</v>
      </c>
      <c r="BK1" t="s">
        <v>93</v>
      </c>
      <c r="BL1" t="s">
        <v>94</v>
      </c>
      <c r="BM1" t="s">
        <v>95</v>
      </c>
      <c r="BN1" t="s">
        <v>96</v>
      </c>
      <c r="BO1" t="s">
        <v>115</v>
      </c>
      <c r="BP1" t="s">
        <v>116</v>
      </c>
      <c r="BQ1" t="s">
        <v>117</v>
      </c>
      <c r="BR1" t="s">
        <v>118</v>
      </c>
      <c r="BS1" t="s">
        <v>119</v>
      </c>
      <c r="BT1" t="s">
        <v>120</v>
      </c>
      <c r="BU1" t="s">
        <v>121</v>
      </c>
      <c r="BV1" t="s">
        <v>122</v>
      </c>
      <c r="BW1" t="s">
        <v>123</v>
      </c>
      <c r="BX1" t="s">
        <v>124</v>
      </c>
      <c r="BY1" t="s">
        <v>125</v>
      </c>
      <c r="BZ1" t="s">
        <v>126</v>
      </c>
      <c r="CA1" t="s">
        <v>127</v>
      </c>
      <c r="CB1" t="s">
        <v>128</v>
      </c>
      <c r="CC1" t="s">
        <v>129</v>
      </c>
      <c r="CD1" t="s">
        <v>130</v>
      </c>
      <c r="CE1" t="s">
        <v>131</v>
      </c>
      <c r="CF1" t="s">
        <v>132</v>
      </c>
      <c r="CG1" t="s">
        <v>133</v>
      </c>
      <c r="CH1" t="s">
        <v>134</v>
      </c>
      <c r="CI1" t="s">
        <v>135</v>
      </c>
      <c r="CJ1" t="s">
        <v>136</v>
      </c>
      <c r="CK1" t="s">
        <v>137</v>
      </c>
      <c r="CL1" t="s">
        <v>138</v>
      </c>
      <c r="CM1" t="s">
        <v>139</v>
      </c>
      <c r="CN1" t="s">
        <v>140</v>
      </c>
      <c r="CO1" t="s">
        <v>141</v>
      </c>
      <c r="CP1" t="s">
        <v>142</v>
      </c>
      <c r="CQ1" t="s">
        <v>143</v>
      </c>
      <c r="CR1" t="s">
        <v>144</v>
      </c>
      <c r="CS1" t="s">
        <v>145</v>
      </c>
      <c r="CT1" t="s">
        <v>146</v>
      </c>
      <c r="CU1" t="s">
        <v>147</v>
      </c>
      <c r="CV1" t="s">
        <v>148</v>
      </c>
      <c r="CW1" t="s">
        <v>149</v>
      </c>
      <c r="CX1" t="s">
        <v>150</v>
      </c>
      <c r="CY1" t="s">
        <v>151</v>
      </c>
      <c r="CZ1" t="s">
        <v>152</v>
      </c>
      <c r="DA1" t="s">
        <v>153</v>
      </c>
      <c r="DB1" t="s">
        <v>154</v>
      </c>
      <c r="DC1" t="s">
        <v>155</v>
      </c>
      <c r="DD1" t="s">
        <v>156</v>
      </c>
      <c r="DE1" t="s">
        <v>157</v>
      </c>
      <c r="DF1" t="s">
        <v>158</v>
      </c>
      <c r="DG1" t="s">
        <v>159</v>
      </c>
      <c r="DH1" t="s">
        <v>160</v>
      </c>
      <c r="DI1" t="s">
        <v>161</v>
      </c>
      <c r="DJ1" t="s">
        <v>162</v>
      </c>
      <c r="DK1" t="s">
        <v>195</v>
      </c>
      <c r="DL1" t="s">
        <v>196</v>
      </c>
      <c r="DM1" t="s">
        <v>200</v>
      </c>
    </row>
    <row r="2" spans="1:117" x14ac:dyDescent="0.25">
      <c r="A2" t="str">
        <f>C2&amp;"_"&amp;H2&amp;"_"&amp;IF(I2="","Average Event Day",I2)&amp;"_"&amp;J2&amp;"-"&amp;K2</f>
        <v>Segment_Product_date_HE_START-HE_END</v>
      </c>
      <c r="B2" t="s">
        <v>60</v>
      </c>
      <c r="C2" t="s">
        <v>191</v>
      </c>
      <c r="D2" t="s">
        <v>169</v>
      </c>
      <c r="E2" t="s">
        <v>276</v>
      </c>
      <c r="F2" t="s">
        <v>170</v>
      </c>
      <c r="G2" t="s">
        <v>230</v>
      </c>
      <c r="H2" t="s">
        <v>51</v>
      </c>
      <c r="I2" s="18" t="s">
        <v>175</v>
      </c>
      <c r="J2" s="24" t="s">
        <v>176</v>
      </c>
      <c r="K2" s="24" t="s">
        <v>177</v>
      </c>
      <c r="L2" t="s">
        <v>317</v>
      </c>
      <c r="M2" t="s">
        <v>227</v>
      </c>
      <c r="N2" t="s">
        <v>192</v>
      </c>
      <c r="O2" t="s">
        <v>164</v>
      </c>
      <c r="P2" t="s">
        <v>165</v>
      </c>
      <c r="Q2" t="s">
        <v>179</v>
      </c>
      <c r="R2" s="24" t="s">
        <v>163</v>
      </c>
      <c r="S2" t="s">
        <v>232</v>
      </c>
      <c r="T2" t="s">
        <v>233</v>
      </c>
      <c r="U2" t="s">
        <v>234</v>
      </c>
      <c r="V2" t="s">
        <v>235</v>
      </c>
      <c r="W2" t="s">
        <v>236</v>
      </c>
      <c r="X2" t="s">
        <v>237</v>
      </c>
      <c r="Y2" t="s">
        <v>238</v>
      </c>
      <c r="Z2" t="s">
        <v>239</v>
      </c>
      <c r="AA2" t="s">
        <v>240</v>
      </c>
      <c r="AB2" t="s">
        <v>241</v>
      </c>
      <c r="AC2" t="s">
        <v>242</v>
      </c>
      <c r="AD2" t="s">
        <v>243</v>
      </c>
      <c r="AE2" t="s">
        <v>244</v>
      </c>
      <c r="AF2" t="s">
        <v>245</v>
      </c>
      <c r="AG2" t="s">
        <v>246</v>
      </c>
      <c r="AH2" t="s">
        <v>247</v>
      </c>
      <c r="AI2" t="s">
        <v>248</v>
      </c>
      <c r="AJ2" t="s">
        <v>249</v>
      </c>
      <c r="AK2" t="s">
        <v>250</v>
      </c>
      <c r="AL2" t="s">
        <v>251</v>
      </c>
      <c r="AM2" t="s">
        <v>252</v>
      </c>
      <c r="AN2" t="s">
        <v>253</v>
      </c>
      <c r="AO2" t="s">
        <v>254</v>
      </c>
      <c r="AP2" t="s">
        <v>255</v>
      </c>
      <c r="AQ2" t="s">
        <v>73</v>
      </c>
      <c r="AR2" t="s">
        <v>74</v>
      </c>
      <c r="AS2" t="s">
        <v>75</v>
      </c>
      <c r="AT2" t="s">
        <v>76</v>
      </c>
      <c r="AU2" t="s">
        <v>77</v>
      </c>
      <c r="AV2" t="s">
        <v>78</v>
      </c>
      <c r="AW2" t="s">
        <v>79</v>
      </c>
      <c r="AX2" t="s">
        <v>80</v>
      </c>
      <c r="AY2" t="s">
        <v>81</v>
      </c>
      <c r="AZ2" t="s">
        <v>82</v>
      </c>
      <c r="BA2" t="s">
        <v>83</v>
      </c>
      <c r="BB2" t="s">
        <v>84</v>
      </c>
      <c r="BC2" t="s">
        <v>85</v>
      </c>
      <c r="BD2" t="s">
        <v>86</v>
      </c>
      <c r="BE2" t="s">
        <v>87</v>
      </c>
      <c r="BF2" t="s">
        <v>88</v>
      </c>
      <c r="BG2" t="s">
        <v>89</v>
      </c>
      <c r="BH2" t="s">
        <v>90</v>
      </c>
      <c r="BI2" t="s">
        <v>91</v>
      </c>
      <c r="BJ2" t="s">
        <v>92</v>
      </c>
      <c r="BK2" t="s">
        <v>93</v>
      </c>
      <c r="BL2" t="s">
        <v>94</v>
      </c>
      <c r="BM2" t="s">
        <v>95</v>
      </c>
      <c r="BN2" t="s">
        <v>96</v>
      </c>
      <c r="BO2" t="s">
        <v>115</v>
      </c>
      <c r="BP2" t="s">
        <v>116</v>
      </c>
      <c r="BQ2" t="s">
        <v>117</v>
      </c>
      <c r="BR2" t="s">
        <v>118</v>
      </c>
      <c r="BS2" t="s">
        <v>119</v>
      </c>
      <c r="BT2" t="s">
        <v>120</v>
      </c>
      <c r="BU2" t="s">
        <v>121</v>
      </c>
      <c r="BV2" t="s">
        <v>122</v>
      </c>
      <c r="BW2" t="s">
        <v>123</v>
      </c>
      <c r="BX2" t="s">
        <v>124</v>
      </c>
      <c r="BY2" t="s">
        <v>125</v>
      </c>
      <c r="BZ2" t="s">
        <v>126</v>
      </c>
      <c r="CA2" t="s">
        <v>127</v>
      </c>
      <c r="CB2" t="s">
        <v>128</v>
      </c>
      <c r="CC2" t="s">
        <v>129</v>
      </c>
      <c r="CD2" t="s">
        <v>130</v>
      </c>
      <c r="CE2" t="s">
        <v>131</v>
      </c>
      <c r="CF2" t="s">
        <v>132</v>
      </c>
      <c r="CG2" t="s">
        <v>133</v>
      </c>
      <c r="CH2" t="s">
        <v>134</v>
      </c>
      <c r="CI2" t="s">
        <v>135</v>
      </c>
      <c r="CJ2" t="s">
        <v>136</v>
      </c>
      <c r="CK2" t="s">
        <v>137</v>
      </c>
      <c r="CL2" t="s">
        <v>138</v>
      </c>
      <c r="CM2" t="s">
        <v>139</v>
      </c>
      <c r="CN2" t="s">
        <v>140</v>
      </c>
      <c r="CO2" t="s">
        <v>141</v>
      </c>
      <c r="CP2" t="s">
        <v>142</v>
      </c>
      <c r="CQ2" t="s">
        <v>143</v>
      </c>
      <c r="CR2" t="s">
        <v>144</v>
      </c>
      <c r="CS2" t="s">
        <v>145</v>
      </c>
      <c r="CT2" t="s">
        <v>146</v>
      </c>
      <c r="CU2" t="s">
        <v>147</v>
      </c>
      <c r="CV2" t="s">
        <v>148</v>
      </c>
      <c r="CW2" t="s">
        <v>149</v>
      </c>
      <c r="CX2" t="s">
        <v>150</v>
      </c>
      <c r="CY2" t="s">
        <v>151</v>
      </c>
      <c r="CZ2" t="s">
        <v>152</v>
      </c>
      <c r="DA2" t="s">
        <v>153</v>
      </c>
      <c r="DB2" t="s">
        <v>154</v>
      </c>
      <c r="DC2" t="s">
        <v>155</v>
      </c>
      <c r="DD2" t="s">
        <v>156</v>
      </c>
      <c r="DE2" t="s">
        <v>157</v>
      </c>
      <c r="DF2" t="s">
        <v>158</v>
      </c>
      <c r="DG2" t="s">
        <v>159</v>
      </c>
      <c r="DH2" t="s">
        <v>160</v>
      </c>
      <c r="DI2" t="s">
        <v>161</v>
      </c>
      <c r="DJ2" t="s">
        <v>162</v>
      </c>
      <c r="DK2" t="s">
        <v>195</v>
      </c>
      <c r="DL2" t="s">
        <v>196</v>
      </c>
    </row>
    <row r="3" spans="1:117" x14ac:dyDescent="0.25">
      <c r="A3" t="str">
        <f>C3&amp;"_"&amp;H3&amp;"_"&amp;IF(I3="","Average Event Day",I3)&amp;"_"&amp;J3&amp;"-"&amp;K3</f>
        <v>All_Prescribed DA 1-4 (1PM-9PM)_Average Event Day_20-20</v>
      </c>
      <c r="B3" t="s">
        <v>62</v>
      </c>
      <c r="C3" t="s">
        <v>61</v>
      </c>
      <c r="D3" t="s">
        <v>61</v>
      </c>
      <c r="E3" t="s">
        <v>61</v>
      </c>
      <c r="F3" t="s">
        <v>316</v>
      </c>
      <c r="G3" t="s">
        <v>61</v>
      </c>
      <c r="H3" t="s">
        <v>214</v>
      </c>
      <c r="J3" s="24">
        <v>20</v>
      </c>
      <c r="K3" s="24">
        <v>20</v>
      </c>
      <c r="L3">
        <v>21</v>
      </c>
      <c r="M3">
        <v>21</v>
      </c>
      <c r="N3">
        <v>0</v>
      </c>
      <c r="O3">
        <v>0</v>
      </c>
      <c r="P3">
        <v>1</v>
      </c>
      <c r="Q3">
        <v>1</v>
      </c>
      <c r="R3" s="24">
        <v>1</v>
      </c>
      <c r="AQ3">
        <v>61.046630999999998</v>
      </c>
      <c r="AR3">
        <v>60.007815000000001</v>
      </c>
      <c r="AS3">
        <v>59.381858000000001</v>
      </c>
      <c r="AT3">
        <v>58.774163000000001</v>
      </c>
      <c r="AU3">
        <v>58.171551000000001</v>
      </c>
      <c r="AV3">
        <v>57.491407000000002</v>
      </c>
      <c r="AW3">
        <v>57.037221000000002</v>
      </c>
      <c r="AX3">
        <v>56.968581</v>
      </c>
      <c r="AY3">
        <v>59.163497</v>
      </c>
      <c r="AZ3">
        <v>62.898404999999997</v>
      </c>
      <c r="BA3">
        <v>67.251813999999996</v>
      </c>
      <c r="BB3">
        <v>71.975358999999997</v>
      </c>
      <c r="BC3">
        <v>76.104046999999994</v>
      </c>
      <c r="BD3">
        <v>78.261522999999997</v>
      </c>
      <c r="BE3">
        <v>79.365092000000004</v>
      </c>
      <c r="BF3">
        <v>78.976954000000006</v>
      </c>
      <c r="BG3">
        <v>78.234369999999998</v>
      </c>
      <c r="BH3">
        <v>76.652631999999997</v>
      </c>
      <c r="BI3">
        <v>73.783891999999994</v>
      </c>
      <c r="BJ3">
        <v>70.143619999999999</v>
      </c>
      <c r="BK3">
        <v>66.729744999999994</v>
      </c>
      <c r="BL3">
        <v>64.426514999999995</v>
      </c>
      <c r="BM3">
        <v>63.212141000000003</v>
      </c>
      <c r="BN3">
        <v>62.140948999999999</v>
      </c>
      <c r="DK3">
        <v>17</v>
      </c>
      <c r="DL3">
        <v>21</v>
      </c>
    </row>
    <row r="4" spans="1:117" x14ac:dyDescent="0.25">
      <c r="A4" t="str">
        <f t="shared" ref="A4:A43" si="0">C4&amp;"_"&amp;H4&amp;"_"&amp;IF(I4="","Average Event Day",I4)&amp;"_"&amp;J4&amp;"-"&amp;K4</f>
        <v>LCA-Greater Bay Area_Prescribed DA 1-4 (1PM-9PM)_Average Event Day_20-20</v>
      </c>
      <c r="B4" t="s">
        <v>62</v>
      </c>
      <c r="C4" t="s">
        <v>209</v>
      </c>
      <c r="D4" t="s">
        <v>36</v>
      </c>
      <c r="E4" t="s">
        <v>61</v>
      </c>
      <c r="F4" t="s">
        <v>316</v>
      </c>
      <c r="G4" t="s">
        <v>61</v>
      </c>
      <c r="H4" t="s">
        <v>214</v>
      </c>
      <c r="J4" s="24">
        <v>20</v>
      </c>
      <c r="K4" s="24">
        <v>20</v>
      </c>
      <c r="L4">
        <v>19</v>
      </c>
      <c r="M4">
        <v>19</v>
      </c>
      <c r="N4">
        <v>0</v>
      </c>
      <c r="O4">
        <v>0</v>
      </c>
      <c r="P4">
        <v>1</v>
      </c>
      <c r="Q4">
        <v>1</v>
      </c>
      <c r="R4" s="24">
        <v>1</v>
      </c>
      <c r="AQ4">
        <v>60.922806999999999</v>
      </c>
      <c r="AR4">
        <v>60.053508999999998</v>
      </c>
      <c r="AS4">
        <v>59.256140000000002</v>
      </c>
      <c r="AT4">
        <v>58.654386000000002</v>
      </c>
      <c r="AU4">
        <v>57.918860000000002</v>
      </c>
      <c r="AV4">
        <v>57.251753999999998</v>
      </c>
      <c r="AW4">
        <v>56.748683999999997</v>
      </c>
      <c r="AX4">
        <v>56.194737000000003</v>
      </c>
      <c r="AY4">
        <v>58.103509000000003</v>
      </c>
      <c r="AZ4">
        <v>62.637718999999997</v>
      </c>
      <c r="BA4">
        <v>67.121053000000003</v>
      </c>
      <c r="BB4">
        <v>70.821929999999995</v>
      </c>
      <c r="BC4">
        <v>74.139911999999995</v>
      </c>
      <c r="BD4">
        <v>77.007895000000005</v>
      </c>
      <c r="BE4">
        <v>79.165789000000004</v>
      </c>
      <c r="BF4">
        <v>79.900876999999994</v>
      </c>
      <c r="BG4">
        <v>79.892982000000003</v>
      </c>
      <c r="BH4">
        <v>78.430262999999997</v>
      </c>
      <c r="BI4">
        <v>75.385964999999999</v>
      </c>
      <c r="BJ4">
        <v>71.775876999999994</v>
      </c>
      <c r="BK4">
        <v>68.164034999999998</v>
      </c>
      <c r="BL4">
        <v>65.133332999999993</v>
      </c>
      <c r="BM4">
        <v>63.803069999999998</v>
      </c>
      <c r="BN4">
        <v>62.539473999999998</v>
      </c>
      <c r="DK4">
        <v>17</v>
      </c>
      <c r="DL4">
        <v>20</v>
      </c>
    </row>
    <row r="5" spans="1:117" x14ac:dyDescent="0.25">
      <c r="A5" t="str">
        <f t="shared" si="0"/>
        <v>LCA-Other_Prescribed DA 1-4 (1PM-9PM)_Average Event Day_20-20</v>
      </c>
      <c r="B5" t="s">
        <v>62</v>
      </c>
      <c r="C5" t="s">
        <v>212</v>
      </c>
      <c r="D5" t="s">
        <v>32</v>
      </c>
      <c r="E5" t="s">
        <v>61</v>
      </c>
      <c r="F5" t="s">
        <v>316</v>
      </c>
      <c r="G5" t="s">
        <v>61</v>
      </c>
      <c r="H5" t="s">
        <v>214</v>
      </c>
      <c r="J5" s="24">
        <v>20</v>
      </c>
      <c r="K5" s="24">
        <v>20</v>
      </c>
      <c r="L5">
        <v>23</v>
      </c>
      <c r="M5">
        <v>23</v>
      </c>
      <c r="N5">
        <v>0</v>
      </c>
      <c r="O5">
        <v>0</v>
      </c>
      <c r="P5">
        <v>1</v>
      </c>
      <c r="Q5">
        <v>1</v>
      </c>
      <c r="R5" s="24">
        <v>1</v>
      </c>
      <c r="AQ5">
        <v>61.170454999999997</v>
      </c>
      <c r="AR5">
        <v>59.962121000000003</v>
      </c>
      <c r="AS5">
        <v>59.507576</v>
      </c>
      <c r="AT5">
        <v>58.893939000000003</v>
      </c>
      <c r="AU5">
        <v>58.424242</v>
      </c>
      <c r="AV5">
        <v>57.731060999999997</v>
      </c>
      <c r="AW5">
        <v>57.325758</v>
      </c>
      <c r="AX5">
        <v>57.742424</v>
      </c>
      <c r="AY5">
        <v>60.223484999999997</v>
      </c>
      <c r="AZ5">
        <v>63.159090999999997</v>
      </c>
      <c r="BA5">
        <v>67.382576</v>
      </c>
      <c r="BB5">
        <v>73.128788</v>
      </c>
      <c r="BC5">
        <v>78.068181999999993</v>
      </c>
      <c r="BD5">
        <v>79.515152</v>
      </c>
      <c r="BE5">
        <v>79.564393999999993</v>
      </c>
      <c r="BF5">
        <v>78.053030000000007</v>
      </c>
      <c r="BG5">
        <v>76.575757999999993</v>
      </c>
      <c r="BH5">
        <v>74.875</v>
      </c>
      <c r="BI5">
        <v>72.181818000000007</v>
      </c>
      <c r="BJ5">
        <v>68.511364</v>
      </c>
      <c r="BK5">
        <v>65.295455000000004</v>
      </c>
      <c r="BL5">
        <v>63.719696999999996</v>
      </c>
      <c r="BM5">
        <v>62.621212</v>
      </c>
      <c r="BN5">
        <v>61.742424</v>
      </c>
      <c r="DK5">
        <v>18</v>
      </c>
      <c r="DL5">
        <v>21</v>
      </c>
    </row>
    <row r="6" spans="1:117" x14ac:dyDescent="0.25">
      <c r="A6" t="str">
        <f t="shared" si="0"/>
        <v>sublap_id-SLAP_PGEB_Prescribed DA 1-4 (1PM-9PM)_Average Event Day_20-20</v>
      </c>
      <c r="B6" t="s">
        <v>62</v>
      </c>
      <c r="C6" t="s">
        <v>287</v>
      </c>
      <c r="D6" t="s">
        <v>61</v>
      </c>
      <c r="E6" t="s">
        <v>288</v>
      </c>
      <c r="F6" t="s">
        <v>316</v>
      </c>
      <c r="G6" t="s">
        <v>61</v>
      </c>
      <c r="H6" t="s">
        <v>214</v>
      </c>
      <c r="J6" s="24">
        <v>20</v>
      </c>
      <c r="K6" s="24">
        <v>20</v>
      </c>
      <c r="L6">
        <v>19</v>
      </c>
      <c r="M6">
        <v>19</v>
      </c>
      <c r="N6">
        <v>0</v>
      </c>
      <c r="O6">
        <v>0</v>
      </c>
      <c r="P6">
        <v>1</v>
      </c>
      <c r="Q6">
        <v>1</v>
      </c>
      <c r="R6" s="24">
        <v>1</v>
      </c>
      <c r="AQ6">
        <v>60.922806999999999</v>
      </c>
      <c r="AR6">
        <v>60.053508999999998</v>
      </c>
      <c r="AS6">
        <v>59.256140000000002</v>
      </c>
      <c r="AT6">
        <v>58.654386000000002</v>
      </c>
      <c r="AU6">
        <v>57.918860000000002</v>
      </c>
      <c r="AV6">
        <v>57.251753999999998</v>
      </c>
      <c r="AW6">
        <v>56.748683999999997</v>
      </c>
      <c r="AX6">
        <v>56.194737000000003</v>
      </c>
      <c r="AY6">
        <v>58.103509000000003</v>
      </c>
      <c r="AZ6">
        <v>62.637718999999997</v>
      </c>
      <c r="BA6">
        <v>67.121053000000003</v>
      </c>
      <c r="BB6">
        <v>70.821929999999995</v>
      </c>
      <c r="BC6">
        <v>74.139911999999995</v>
      </c>
      <c r="BD6">
        <v>77.007895000000005</v>
      </c>
      <c r="BE6">
        <v>79.165789000000004</v>
      </c>
      <c r="BF6">
        <v>79.900876999999994</v>
      </c>
      <c r="BG6">
        <v>79.892982000000003</v>
      </c>
      <c r="BH6">
        <v>78.430262999999997</v>
      </c>
      <c r="BI6">
        <v>75.385964999999999</v>
      </c>
      <c r="BJ6">
        <v>71.775876999999994</v>
      </c>
      <c r="BK6">
        <v>68.164034999999998</v>
      </c>
      <c r="BL6">
        <v>65.133332999999993</v>
      </c>
      <c r="BM6">
        <v>63.803069999999998</v>
      </c>
      <c r="BN6">
        <v>62.539473999999998</v>
      </c>
      <c r="DK6">
        <v>17</v>
      </c>
      <c r="DL6">
        <v>20</v>
      </c>
    </row>
    <row r="7" spans="1:117" x14ac:dyDescent="0.25">
      <c r="A7" t="str">
        <f t="shared" si="0"/>
        <v>sublap_id-SLAP_PGZP_Prescribed DA 1-4 (1PM-9PM)_Average Event Day_20-20</v>
      </c>
      <c r="B7" t="s">
        <v>62</v>
      </c>
      <c r="C7" t="s">
        <v>283</v>
      </c>
      <c r="D7" t="s">
        <v>61</v>
      </c>
      <c r="E7" t="s">
        <v>284</v>
      </c>
      <c r="F7" t="s">
        <v>316</v>
      </c>
      <c r="G7" t="s">
        <v>61</v>
      </c>
      <c r="H7" t="s">
        <v>214</v>
      </c>
      <c r="J7" s="24">
        <v>20</v>
      </c>
      <c r="K7" s="24">
        <v>20</v>
      </c>
      <c r="L7">
        <v>23</v>
      </c>
      <c r="M7">
        <v>23</v>
      </c>
      <c r="N7">
        <v>0</v>
      </c>
      <c r="O7">
        <v>0</v>
      </c>
      <c r="P7">
        <v>1</v>
      </c>
      <c r="Q7">
        <v>1</v>
      </c>
      <c r="R7" s="24">
        <v>1</v>
      </c>
      <c r="AQ7">
        <v>61.170454999999997</v>
      </c>
      <c r="AR7">
        <v>59.962121000000003</v>
      </c>
      <c r="AS7">
        <v>59.507576</v>
      </c>
      <c r="AT7">
        <v>58.893939000000003</v>
      </c>
      <c r="AU7">
        <v>58.424242</v>
      </c>
      <c r="AV7">
        <v>57.731060999999997</v>
      </c>
      <c r="AW7">
        <v>57.325758</v>
      </c>
      <c r="AX7">
        <v>57.742424</v>
      </c>
      <c r="AY7">
        <v>60.223484999999997</v>
      </c>
      <c r="AZ7">
        <v>63.159090999999997</v>
      </c>
      <c r="BA7">
        <v>67.382576</v>
      </c>
      <c r="BB7">
        <v>73.128788</v>
      </c>
      <c r="BC7">
        <v>78.068181999999993</v>
      </c>
      <c r="BD7">
        <v>79.515152</v>
      </c>
      <c r="BE7">
        <v>79.564393999999993</v>
      </c>
      <c r="BF7">
        <v>78.053030000000007</v>
      </c>
      <c r="BG7">
        <v>76.575757999999993</v>
      </c>
      <c r="BH7">
        <v>74.875</v>
      </c>
      <c r="BI7">
        <v>72.181818000000007</v>
      </c>
      <c r="BJ7">
        <v>68.511364</v>
      </c>
      <c r="BK7">
        <v>65.295455000000004</v>
      </c>
      <c r="BL7">
        <v>63.719696999999996</v>
      </c>
      <c r="BM7">
        <v>62.621212</v>
      </c>
      <c r="BN7">
        <v>61.742424</v>
      </c>
      <c r="DK7">
        <v>18</v>
      </c>
      <c r="DL7">
        <v>21</v>
      </c>
    </row>
    <row r="8" spans="1:117" x14ac:dyDescent="0.25">
      <c r="A8" t="str">
        <f t="shared" si="0"/>
        <v>sublap_id-SLAP_PGEB_Prescribed DA 1-4 (1PM-9PM)_44483_17-20</v>
      </c>
      <c r="B8" t="s">
        <v>62</v>
      </c>
      <c r="C8" t="s">
        <v>287</v>
      </c>
      <c r="D8" t="s">
        <v>61</v>
      </c>
      <c r="E8" t="s">
        <v>288</v>
      </c>
      <c r="F8" t="s">
        <v>316</v>
      </c>
      <c r="G8" t="s">
        <v>61</v>
      </c>
      <c r="H8" t="s">
        <v>214</v>
      </c>
      <c r="I8" s="18">
        <v>44483</v>
      </c>
      <c r="J8" s="24">
        <v>17</v>
      </c>
      <c r="K8" s="24">
        <v>20</v>
      </c>
      <c r="L8">
        <v>19</v>
      </c>
      <c r="M8">
        <v>19</v>
      </c>
      <c r="N8">
        <v>0</v>
      </c>
      <c r="O8">
        <v>0</v>
      </c>
      <c r="P8">
        <v>1</v>
      </c>
      <c r="Q8">
        <v>1</v>
      </c>
      <c r="R8" s="24">
        <v>1</v>
      </c>
      <c r="AQ8">
        <v>55.894736999999999</v>
      </c>
      <c r="AR8">
        <v>53.210526000000002</v>
      </c>
      <c r="AS8">
        <v>52.473683999999999</v>
      </c>
      <c r="AT8">
        <v>51.894736999999999</v>
      </c>
      <c r="AU8">
        <v>51.631579000000002</v>
      </c>
      <c r="AV8">
        <v>51.052632000000003</v>
      </c>
      <c r="AW8">
        <v>50.315789000000002</v>
      </c>
      <c r="AX8">
        <v>49.052632000000003</v>
      </c>
      <c r="AY8">
        <v>50.578946999999999</v>
      </c>
      <c r="AZ8">
        <v>55.947367999999997</v>
      </c>
      <c r="BA8">
        <v>62.052632000000003</v>
      </c>
      <c r="BB8">
        <v>67.157894999999996</v>
      </c>
      <c r="BC8">
        <v>70.736841999999996</v>
      </c>
      <c r="BD8">
        <v>74</v>
      </c>
      <c r="BE8">
        <v>76.315788999999995</v>
      </c>
      <c r="BF8">
        <v>77.315788999999995</v>
      </c>
      <c r="BG8">
        <v>77.315788999999995</v>
      </c>
      <c r="BH8">
        <v>75.631579000000002</v>
      </c>
      <c r="BI8">
        <v>71.631579000000002</v>
      </c>
      <c r="BJ8">
        <v>69.052632000000003</v>
      </c>
      <c r="BK8">
        <v>65.368420999999998</v>
      </c>
      <c r="BL8">
        <v>61.210526000000002</v>
      </c>
      <c r="BM8">
        <v>58.947367999999997</v>
      </c>
      <c r="BN8">
        <v>58.157895000000003</v>
      </c>
      <c r="DK8">
        <v>17</v>
      </c>
      <c r="DL8">
        <v>20</v>
      </c>
    </row>
    <row r="9" spans="1:117" x14ac:dyDescent="0.25">
      <c r="A9" t="str">
        <f t="shared" si="0"/>
        <v>sublap_id-SLAP_PGEB_Prescribed DA 1-4 (1PM-9PM)_44473_18-20</v>
      </c>
      <c r="B9" t="s">
        <v>62</v>
      </c>
      <c r="C9" t="s">
        <v>287</v>
      </c>
      <c r="D9" t="s">
        <v>61</v>
      </c>
      <c r="E9" t="s">
        <v>288</v>
      </c>
      <c r="F9" t="s">
        <v>316</v>
      </c>
      <c r="G9" t="s">
        <v>61</v>
      </c>
      <c r="H9" t="s">
        <v>214</v>
      </c>
      <c r="I9" s="18">
        <v>44473</v>
      </c>
      <c r="J9" s="24">
        <v>18</v>
      </c>
      <c r="K9" s="24">
        <v>20</v>
      </c>
      <c r="L9">
        <v>19</v>
      </c>
      <c r="M9">
        <v>19</v>
      </c>
      <c r="N9">
        <v>0</v>
      </c>
      <c r="O9">
        <v>0</v>
      </c>
      <c r="P9">
        <v>1</v>
      </c>
      <c r="Q9">
        <v>1</v>
      </c>
      <c r="R9" s="24">
        <v>1</v>
      </c>
      <c r="AQ9">
        <v>65.152631999999997</v>
      </c>
      <c r="AR9">
        <v>65.713158000000007</v>
      </c>
      <c r="AS9">
        <v>64.557895000000002</v>
      </c>
      <c r="AT9">
        <v>63.957895000000001</v>
      </c>
      <c r="AU9">
        <v>62.686841999999999</v>
      </c>
      <c r="AV9">
        <v>61.655262999999998</v>
      </c>
      <c r="AW9">
        <v>61.236842000000003</v>
      </c>
      <c r="AX9">
        <v>60.955263000000002</v>
      </c>
      <c r="AY9">
        <v>62.792104999999999</v>
      </c>
      <c r="AZ9">
        <v>68.015788999999998</v>
      </c>
      <c r="BA9">
        <v>72.844736999999995</v>
      </c>
      <c r="BB9">
        <v>77.097368000000003</v>
      </c>
      <c r="BC9">
        <v>81.284210999999999</v>
      </c>
      <c r="BD9">
        <v>84.165789000000004</v>
      </c>
      <c r="BE9">
        <v>85.868420999999998</v>
      </c>
      <c r="BF9">
        <v>87.563158000000001</v>
      </c>
      <c r="BG9">
        <v>88.555262999999997</v>
      </c>
      <c r="BH9">
        <v>87.705263000000002</v>
      </c>
      <c r="BI9">
        <v>84.234211000000002</v>
      </c>
      <c r="BJ9">
        <v>78.400000000000006</v>
      </c>
      <c r="BK9">
        <v>73.023684000000003</v>
      </c>
      <c r="BL9">
        <v>68.497367999999994</v>
      </c>
      <c r="BM9">
        <v>66.965789000000001</v>
      </c>
      <c r="BN9">
        <v>65.060525999999996</v>
      </c>
      <c r="DK9">
        <v>18</v>
      </c>
      <c r="DL9">
        <v>20</v>
      </c>
    </row>
    <row r="10" spans="1:117" x14ac:dyDescent="0.25">
      <c r="A10" t="str">
        <f t="shared" si="0"/>
        <v>sublap_id-SLAP_PGEB_Prescribed DA 1-4 (1PM-9PM)_44484_18-20</v>
      </c>
      <c r="B10" t="s">
        <v>62</v>
      </c>
      <c r="C10" t="s">
        <v>287</v>
      </c>
      <c r="D10" t="s">
        <v>61</v>
      </c>
      <c r="E10" t="s">
        <v>288</v>
      </c>
      <c r="F10" t="s">
        <v>316</v>
      </c>
      <c r="G10" t="s">
        <v>61</v>
      </c>
      <c r="H10" t="s">
        <v>214</v>
      </c>
      <c r="I10" s="18">
        <v>44484</v>
      </c>
      <c r="J10" s="24">
        <v>18</v>
      </c>
      <c r="K10" s="24">
        <v>20</v>
      </c>
      <c r="L10">
        <v>19</v>
      </c>
      <c r="M10">
        <v>19</v>
      </c>
      <c r="N10">
        <v>0</v>
      </c>
      <c r="O10">
        <v>0</v>
      </c>
      <c r="P10">
        <v>1</v>
      </c>
      <c r="Q10">
        <v>1</v>
      </c>
      <c r="R10" s="24">
        <v>1</v>
      </c>
      <c r="AQ10">
        <v>58.526316000000001</v>
      </c>
      <c r="AR10">
        <v>55.210526000000002</v>
      </c>
      <c r="AS10">
        <v>54.473683999999999</v>
      </c>
      <c r="AT10">
        <v>53.684210999999998</v>
      </c>
      <c r="AU10">
        <v>53.052632000000003</v>
      </c>
      <c r="AV10">
        <v>52.578946999999999</v>
      </c>
      <c r="AW10">
        <v>52.157895000000003</v>
      </c>
      <c r="AX10">
        <v>51.421053000000001</v>
      </c>
      <c r="AY10">
        <v>53.263157999999997</v>
      </c>
      <c r="AZ10">
        <v>58.842104999999997</v>
      </c>
      <c r="BA10">
        <v>65.526315999999994</v>
      </c>
      <c r="BB10">
        <v>70.736841999999996</v>
      </c>
      <c r="BC10">
        <v>73.947367999999997</v>
      </c>
      <c r="BD10">
        <v>77.789473999999998</v>
      </c>
      <c r="BE10">
        <v>80.105262999999994</v>
      </c>
      <c r="BF10">
        <v>81.684211000000005</v>
      </c>
      <c r="BG10">
        <v>82.842105000000004</v>
      </c>
      <c r="BH10">
        <v>81.263158000000004</v>
      </c>
      <c r="BI10">
        <v>77.315788999999995</v>
      </c>
      <c r="BJ10">
        <v>73.578946999999999</v>
      </c>
      <c r="BK10">
        <v>69.578946999999999</v>
      </c>
      <c r="BL10">
        <v>65.368420999999998</v>
      </c>
      <c r="BM10">
        <v>63.210526000000002</v>
      </c>
      <c r="BN10">
        <v>61.736842000000003</v>
      </c>
      <c r="DK10">
        <v>18</v>
      </c>
      <c r="DL10">
        <v>20</v>
      </c>
    </row>
    <row r="11" spans="1:117" x14ac:dyDescent="0.25">
      <c r="A11" t="str">
        <f t="shared" si="0"/>
        <v>sublap_id-SLAP_PGEB_Prescribed DA 1-4 (1PM-9PM)_44470_19-19</v>
      </c>
      <c r="B11" t="s">
        <v>62</v>
      </c>
      <c r="C11" t="s">
        <v>287</v>
      </c>
      <c r="D11" t="s">
        <v>61</v>
      </c>
      <c r="E11" t="s">
        <v>288</v>
      </c>
      <c r="F11" t="s">
        <v>316</v>
      </c>
      <c r="G11" t="s">
        <v>61</v>
      </c>
      <c r="H11" t="s">
        <v>214</v>
      </c>
      <c r="I11" s="18">
        <v>44470</v>
      </c>
      <c r="J11" s="24">
        <v>19</v>
      </c>
      <c r="K11" s="24">
        <v>19</v>
      </c>
      <c r="L11">
        <v>19</v>
      </c>
      <c r="M11">
        <v>19</v>
      </c>
      <c r="N11">
        <v>0</v>
      </c>
      <c r="O11">
        <v>0</v>
      </c>
      <c r="P11">
        <v>1</v>
      </c>
      <c r="Q11">
        <v>1</v>
      </c>
      <c r="R11" s="24">
        <v>1</v>
      </c>
      <c r="AQ11">
        <v>65.576316000000006</v>
      </c>
      <c r="AR11">
        <v>62.860526</v>
      </c>
      <c r="AS11">
        <v>61.918421000000002</v>
      </c>
      <c r="AT11">
        <v>61.065789000000002</v>
      </c>
      <c r="AU11">
        <v>60.321052999999999</v>
      </c>
      <c r="AV11">
        <v>59.518420999999996</v>
      </c>
      <c r="AW11">
        <v>58.913158000000003</v>
      </c>
      <c r="AX11">
        <v>58.265788999999998</v>
      </c>
      <c r="AY11">
        <v>61.807895000000002</v>
      </c>
      <c r="AZ11">
        <v>67.481578999999996</v>
      </c>
      <c r="BA11">
        <v>71.726315999999997</v>
      </c>
      <c r="BB11">
        <v>75.576316000000006</v>
      </c>
      <c r="BC11">
        <v>80.713158000000007</v>
      </c>
      <c r="BD11">
        <v>84.036841999999993</v>
      </c>
      <c r="BE11">
        <v>87.3</v>
      </c>
      <c r="BF11">
        <v>89.139474000000007</v>
      </c>
      <c r="BG11">
        <v>89.092105000000004</v>
      </c>
      <c r="BH11">
        <v>87.876316000000003</v>
      </c>
      <c r="BI11">
        <v>85.134210999999993</v>
      </c>
      <c r="BJ11">
        <v>79.623683999999997</v>
      </c>
      <c r="BK11">
        <v>75.434211000000005</v>
      </c>
      <c r="BL11">
        <v>72.197367999999997</v>
      </c>
      <c r="BM11">
        <v>70.221052999999998</v>
      </c>
      <c r="BN11">
        <v>68.123683999999997</v>
      </c>
      <c r="DD11" s="20"/>
      <c r="DE11" s="20"/>
      <c r="DK11">
        <v>19</v>
      </c>
      <c r="DL11">
        <v>19</v>
      </c>
    </row>
    <row r="12" spans="1:117" x14ac:dyDescent="0.25">
      <c r="A12" t="str">
        <f t="shared" si="0"/>
        <v>sublap_id-SLAP_PGEB_Prescribed DA 1-4 (1PM-9PM)_44474_19-19</v>
      </c>
      <c r="B12" t="s">
        <v>62</v>
      </c>
      <c r="C12" t="s">
        <v>287</v>
      </c>
      <c r="D12" t="s">
        <v>61</v>
      </c>
      <c r="E12" t="s">
        <v>288</v>
      </c>
      <c r="F12" t="s">
        <v>316</v>
      </c>
      <c r="G12" t="s">
        <v>61</v>
      </c>
      <c r="H12" t="s">
        <v>214</v>
      </c>
      <c r="I12" s="18">
        <v>44474</v>
      </c>
      <c r="J12" s="24">
        <v>19</v>
      </c>
      <c r="K12" s="24">
        <v>19</v>
      </c>
      <c r="L12">
        <v>19</v>
      </c>
      <c r="M12">
        <v>19</v>
      </c>
      <c r="N12">
        <v>0</v>
      </c>
      <c r="O12">
        <v>0</v>
      </c>
      <c r="P12">
        <v>1</v>
      </c>
      <c r="Q12">
        <v>1</v>
      </c>
      <c r="R12" s="24">
        <v>1</v>
      </c>
      <c r="AQ12">
        <v>62.492105000000002</v>
      </c>
      <c r="AR12">
        <v>62.010525999999999</v>
      </c>
      <c r="AS12">
        <v>60.797367999999999</v>
      </c>
      <c r="AT12">
        <v>60.165788999999997</v>
      </c>
      <c r="AU12">
        <v>59.084211000000003</v>
      </c>
      <c r="AV12">
        <v>58.389474</v>
      </c>
      <c r="AW12">
        <v>58.026316000000001</v>
      </c>
      <c r="AX12">
        <v>58.052632000000003</v>
      </c>
      <c r="AY12">
        <v>58.968420999999999</v>
      </c>
      <c r="AZ12">
        <v>63.118420999999998</v>
      </c>
      <c r="BA12">
        <v>65.997367999999994</v>
      </c>
      <c r="BB12">
        <v>67.889474000000007</v>
      </c>
      <c r="BC12">
        <v>70.421053000000001</v>
      </c>
      <c r="BD12">
        <v>72.528947000000002</v>
      </c>
      <c r="BE12">
        <v>75.352632</v>
      </c>
      <c r="BF12">
        <v>73.650000000000006</v>
      </c>
      <c r="BG12">
        <v>72.289473999999998</v>
      </c>
      <c r="BH12">
        <v>70.578946999999999</v>
      </c>
      <c r="BI12">
        <v>68.105262999999994</v>
      </c>
      <c r="BJ12">
        <v>65.210526000000002</v>
      </c>
      <c r="BK12">
        <v>63.105263000000001</v>
      </c>
      <c r="BL12">
        <v>62.210526000000002</v>
      </c>
      <c r="BM12">
        <v>62.631579000000002</v>
      </c>
      <c r="BN12">
        <v>62.157895000000003</v>
      </c>
      <c r="DK12">
        <v>19</v>
      </c>
      <c r="DL12">
        <v>19</v>
      </c>
    </row>
    <row r="13" spans="1:117" x14ac:dyDescent="0.25">
      <c r="A13" t="str">
        <f t="shared" si="0"/>
        <v>sublap_id-SLAP_PGEB_Prescribed DA 1-4 (1PM-9PM)_44475_19-19</v>
      </c>
      <c r="B13" t="s">
        <v>62</v>
      </c>
      <c r="C13" t="s">
        <v>287</v>
      </c>
      <c r="D13" t="s">
        <v>61</v>
      </c>
      <c r="E13" t="s">
        <v>288</v>
      </c>
      <c r="F13" t="s">
        <v>316</v>
      </c>
      <c r="G13" t="s">
        <v>61</v>
      </c>
      <c r="H13" t="s">
        <v>214</v>
      </c>
      <c r="I13" s="18">
        <v>44475</v>
      </c>
      <c r="J13" s="24">
        <v>19</v>
      </c>
      <c r="K13" s="24">
        <v>19</v>
      </c>
      <c r="L13">
        <v>19</v>
      </c>
      <c r="M13">
        <v>19</v>
      </c>
      <c r="N13">
        <v>0</v>
      </c>
      <c r="O13">
        <v>0</v>
      </c>
      <c r="P13">
        <v>1</v>
      </c>
      <c r="Q13">
        <v>1</v>
      </c>
      <c r="R13" s="24">
        <v>1</v>
      </c>
      <c r="AQ13">
        <v>57.894736999999999</v>
      </c>
      <c r="AR13">
        <v>61.315789000000002</v>
      </c>
      <c r="AS13">
        <v>61.315789000000002</v>
      </c>
      <c r="AT13">
        <v>61.157895000000003</v>
      </c>
      <c r="AU13">
        <v>60.736842000000003</v>
      </c>
      <c r="AV13">
        <v>60.315789000000002</v>
      </c>
      <c r="AW13">
        <v>59.842104999999997</v>
      </c>
      <c r="AX13">
        <v>59.421053000000001</v>
      </c>
      <c r="AY13">
        <v>61.210526000000002</v>
      </c>
      <c r="AZ13">
        <v>62.421053000000001</v>
      </c>
      <c r="BA13">
        <v>64.578946999999999</v>
      </c>
      <c r="BB13">
        <v>66.473684000000006</v>
      </c>
      <c r="BC13">
        <v>67.736841999999996</v>
      </c>
      <c r="BD13">
        <v>69.526315999999994</v>
      </c>
      <c r="BE13">
        <v>70.052632000000003</v>
      </c>
      <c r="BF13">
        <v>70.052632000000003</v>
      </c>
      <c r="BG13">
        <v>69.263158000000004</v>
      </c>
      <c r="BH13">
        <v>67.526315999999994</v>
      </c>
      <c r="BI13">
        <v>65.894737000000006</v>
      </c>
      <c r="BJ13">
        <v>64.789473999999998</v>
      </c>
      <c r="BK13">
        <v>62.473683999999999</v>
      </c>
      <c r="BL13">
        <v>61.315789000000002</v>
      </c>
      <c r="BM13">
        <v>60.842104999999997</v>
      </c>
      <c r="BN13">
        <v>60</v>
      </c>
      <c r="DK13">
        <v>19</v>
      </c>
      <c r="DL13">
        <v>19</v>
      </c>
    </row>
    <row r="14" spans="1:117" x14ac:dyDescent="0.25">
      <c r="A14" t="str">
        <f t="shared" si="0"/>
        <v>sublap_id-SLAP_PGZP_Prescribed DA 1-4 (1PM-9PM)_44453_18-19</v>
      </c>
      <c r="B14" t="s">
        <v>62</v>
      </c>
      <c r="C14" t="s">
        <v>283</v>
      </c>
      <c r="D14" t="s">
        <v>61</v>
      </c>
      <c r="E14" t="s">
        <v>284</v>
      </c>
      <c r="F14" t="s">
        <v>316</v>
      </c>
      <c r="G14" t="s">
        <v>61</v>
      </c>
      <c r="H14" t="s">
        <v>214</v>
      </c>
      <c r="I14" s="18">
        <v>44453</v>
      </c>
      <c r="J14" s="24">
        <v>18</v>
      </c>
      <c r="K14" s="24">
        <v>19</v>
      </c>
      <c r="L14">
        <v>23</v>
      </c>
      <c r="M14">
        <v>23</v>
      </c>
      <c r="N14">
        <v>0</v>
      </c>
      <c r="O14">
        <v>0</v>
      </c>
      <c r="P14">
        <v>1</v>
      </c>
      <c r="Q14">
        <v>1</v>
      </c>
      <c r="R14" s="24">
        <v>1</v>
      </c>
      <c r="AQ14">
        <v>59.659090999999997</v>
      </c>
      <c r="AR14">
        <v>59.727272999999997</v>
      </c>
      <c r="AS14">
        <v>58.977272999999997</v>
      </c>
      <c r="AT14">
        <v>58.136364</v>
      </c>
      <c r="AU14">
        <v>57.340909000000003</v>
      </c>
      <c r="AV14">
        <v>56.068182</v>
      </c>
      <c r="AW14">
        <v>55.75</v>
      </c>
      <c r="AX14">
        <v>55.613636</v>
      </c>
      <c r="AY14">
        <v>58.181818</v>
      </c>
      <c r="AZ14">
        <v>60.522727000000003</v>
      </c>
      <c r="BA14">
        <v>65.022727000000003</v>
      </c>
      <c r="BB14">
        <v>71.159091000000004</v>
      </c>
      <c r="BC14">
        <v>75.409091000000004</v>
      </c>
      <c r="BD14">
        <v>76.522727000000003</v>
      </c>
      <c r="BE14">
        <v>77.25</v>
      </c>
      <c r="BF14">
        <v>76.340908999999996</v>
      </c>
      <c r="BG14">
        <v>74.613636</v>
      </c>
      <c r="BH14">
        <v>72.704544999999996</v>
      </c>
      <c r="BI14">
        <v>70.068181999999993</v>
      </c>
      <c r="BJ14">
        <v>65.522727000000003</v>
      </c>
      <c r="BK14">
        <v>62.272727000000003</v>
      </c>
      <c r="BL14">
        <v>61.181818</v>
      </c>
      <c r="BM14">
        <v>60.113636</v>
      </c>
      <c r="BN14">
        <v>59.272727000000003</v>
      </c>
      <c r="DK14">
        <v>18</v>
      </c>
      <c r="DL14">
        <v>19</v>
      </c>
    </row>
    <row r="15" spans="1:117" x14ac:dyDescent="0.25">
      <c r="A15" t="str">
        <f t="shared" si="0"/>
        <v>sublap_id-SLAP_PGZP_Prescribed DA 1-4 (1PM-9PM)_44446_18-21</v>
      </c>
      <c r="B15" t="s">
        <v>62</v>
      </c>
      <c r="C15" t="s">
        <v>283</v>
      </c>
      <c r="D15" t="s">
        <v>61</v>
      </c>
      <c r="E15" t="s">
        <v>284</v>
      </c>
      <c r="F15" t="s">
        <v>316</v>
      </c>
      <c r="G15" t="s">
        <v>61</v>
      </c>
      <c r="H15" t="s">
        <v>214</v>
      </c>
      <c r="I15" s="18">
        <v>44446</v>
      </c>
      <c r="J15" s="24">
        <v>18</v>
      </c>
      <c r="K15" s="24">
        <v>21</v>
      </c>
      <c r="L15">
        <v>23</v>
      </c>
      <c r="M15">
        <v>23</v>
      </c>
      <c r="N15">
        <v>0</v>
      </c>
      <c r="O15">
        <v>0</v>
      </c>
      <c r="P15">
        <v>1</v>
      </c>
      <c r="Q15">
        <v>1</v>
      </c>
      <c r="R15" s="24">
        <v>1</v>
      </c>
      <c r="AQ15">
        <v>62.681818</v>
      </c>
      <c r="AR15">
        <v>60.590909000000003</v>
      </c>
      <c r="AS15">
        <v>60.522727000000003</v>
      </c>
      <c r="AT15">
        <v>60.636364</v>
      </c>
      <c r="AU15">
        <v>60.227272999999997</v>
      </c>
      <c r="AV15">
        <v>59.568182</v>
      </c>
      <c r="AW15">
        <v>59.159090999999997</v>
      </c>
      <c r="AX15">
        <v>59.704545000000003</v>
      </c>
      <c r="AY15">
        <v>62.136364</v>
      </c>
      <c r="AZ15">
        <v>64.272727000000003</v>
      </c>
      <c r="BA15">
        <v>68.840908999999996</v>
      </c>
      <c r="BB15">
        <v>73.840908999999996</v>
      </c>
      <c r="BC15">
        <v>78.545455000000004</v>
      </c>
      <c r="BD15">
        <v>80.25</v>
      </c>
      <c r="BE15">
        <v>80.5</v>
      </c>
      <c r="BF15">
        <v>81.545455000000004</v>
      </c>
      <c r="BG15">
        <v>81.068181999999993</v>
      </c>
      <c r="BH15">
        <v>79</v>
      </c>
      <c r="BI15">
        <v>75.613636</v>
      </c>
      <c r="BJ15">
        <v>71.386364</v>
      </c>
      <c r="BK15">
        <v>67.886364</v>
      </c>
      <c r="BL15">
        <v>66.454544999999996</v>
      </c>
      <c r="BM15">
        <v>64.840908999999996</v>
      </c>
      <c r="BN15">
        <v>63.340909000000003</v>
      </c>
      <c r="DK15">
        <v>18</v>
      </c>
      <c r="DL15">
        <v>21</v>
      </c>
    </row>
    <row r="16" spans="1:117" x14ac:dyDescent="0.25">
      <c r="A16" t="str">
        <f t="shared" si="0"/>
        <v>sublap_id-SLAP_PGZP_Prescribed DA 1-4 (1PM-9PM)_44447_18-21</v>
      </c>
      <c r="B16" t="s">
        <v>62</v>
      </c>
      <c r="C16" t="s">
        <v>283</v>
      </c>
      <c r="D16" t="s">
        <v>61</v>
      </c>
      <c r="E16" t="s">
        <v>284</v>
      </c>
      <c r="F16" t="s">
        <v>316</v>
      </c>
      <c r="G16" t="s">
        <v>61</v>
      </c>
      <c r="H16" t="s">
        <v>214</v>
      </c>
      <c r="I16" s="18">
        <v>44447</v>
      </c>
      <c r="J16" s="24">
        <v>18</v>
      </c>
      <c r="K16" s="24">
        <v>21</v>
      </c>
      <c r="L16">
        <v>23</v>
      </c>
      <c r="M16">
        <v>23</v>
      </c>
      <c r="N16">
        <v>0</v>
      </c>
      <c r="O16">
        <v>0</v>
      </c>
      <c r="P16">
        <v>1</v>
      </c>
      <c r="Q16">
        <v>1</v>
      </c>
      <c r="R16" s="24">
        <v>1</v>
      </c>
      <c r="AQ16">
        <v>62.931818</v>
      </c>
      <c r="AR16">
        <v>62.318182</v>
      </c>
      <c r="AS16">
        <v>61.431818</v>
      </c>
      <c r="AT16">
        <v>60.568182</v>
      </c>
      <c r="AU16">
        <v>59.977272999999997</v>
      </c>
      <c r="AV16">
        <v>59.181818</v>
      </c>
      <c r="AW16">
        <v>59.045454999999997</v>
      </c>
      <c r="AX16">
        <v>59.477272999999997</v>
      </c>
      <c r="AY16">
        <v>61.727272999999997</v>
      </c>
      <c r="AZ16">
        <v>65.204544999999996</v>
      </c>
      <c r="BA16">
        <v>70.704544999999996</v>
      </c>
      <c r="BB16">
        <v>79.454544999999996</v>
      </c>
      <c r="BC16">
        <v>85.318181999999993</v>
      </c>
      <c r="BD16">
        <v>86.409091000000004</v>
      </c>
      <c r="BE16">
        <v>84.227272999999997</v>
      </c>
      <c r="BF16">
        <v>79.659091000000004</v>
      </c>
      <c r="BG16">
        <v>77.568181999999993</v>
      </c>
      <c r="BH16">
        <v>76.159091000000004</v>
      </c>
      <c r="BI16">
        <v>74.113636</v>
      </c>
      <c r="BJ16">
        <v>71.272727000000003</v>
      </c>
      <c r="BK16">
        <v>67.431818000000007</v>
      </c>
      <c r="BL16">
        <v>64.704544999999996</v>
      </c>
      <c r="BM16">
        <v>63.522727000000003</v>
      </c>
      <c r="BN16">
        <v>63.022727000000003</v>
      </c>
      <c r="DK16">
        <v>18</v>
      </c>
      <c r="DL16">
        <v>21</v>
      </c>
    </row>
    <row r="17" spans="1:116" x14ac:dyDescent="0.25">
      <c r="A17" t="str">
        <f t="shared" si="0"/>
        <v>sublap_id-SLAP_PGZP_Prescribed DA 1-4 (1PM-9PM)_44448_18-21</v>
      </c>
      <c r="B17" t="s">
        <v>62</v>
      </c>
      <c r="C17" t="s">
        <v>283</v>
      </c>
      <c r="D17" t="s">
        <v>61</v>
      </c>
      <c r="E17" t="s">
        <v>284</v>
      </c>
      <c r="F17" t="s">
        <v>316</v>
      </c>
      <c r="G17" t="s">
        <v>61</v>
      </c>
      <c r="H17" t="s">
        <v>214</v>
      </c>
      <c r="I17" s="18">
        <v>44448</v>
      </c>
      <c r="J17" s="24">
        <v>18</v>
      </c>
      <c r="K17" s="24">
        <v>21</v>
      </c>
      <c r="L17">
        <v>23</v>
      </c>
      <c r="M17">
        <v>23</v>
      </c>
      <c r="N17">
        <v>0</v>
      </c>
      <c r="O17">
        <v>0</v>
      </c>
      <c r="P17">
        <v>1</v>
      </c>
      <c r="Q17">
        <v>1</v>
      </c>
      <c r="R17" s="24">
        <v>1</v>
      </c>
      <c r="AQ17">
        <v>64.272727000000003</v>
      </c>
      <c r="AR17">
        <v>61.886364</v>
      </c>
      <c r="AS17">
        <v>61.477272999999997</v>
      </c>
      <c r="AT17">
        <v>60.840909000000003</v>
      </c>
      <c r="AU17">
        <v>61.25</v>
      </c>
      <c r="AV17">
        <v>60.386364</v>
      </c>
      <c r="AW17">
        <v>59.727272999999997</v>
      </c>
      <c r="AX17">
        <v>60.681818</v>
      </c>
      <c r="AY17">
        <v>63.159090999999997</v>
      </c>
      <c r="AZ17">
        <v>66.045455000000004</v>
      </c>
      <c r="BA17">
        <v>70.272727000000003</v>
      </c>
      <c r="BB17">
        <v>76.159091000000004</v>
      </c>
      <c r="BC17">
        <v>82.886364</v>
      </c>
      <c r="BD17">
        <v>82.704544999999996</v>
      </c>
      <c r="BE17">
        <v>81.386364</v>
      </c>
      <c r="BF17">
        <v>78.295455000000004</v>
      </c>
      <c r="BG17">
        <v>76.977272999999997</v>
      </c>
      <c r="BH17">
        <v>76.818181999999993</v>
      </c>
      <c r="BI17">
        <v>74.136364</v>
      </c>
      <c r="BJ17">
        <v>71.5</v>
      </c>
      <c r="BK17">
        <v>68.568181999999993</v>
      </c>
      <c r="BL17">
        <v>67.454544999999996</v>
      </c>
      <c r="BM17">
        <v>66.363636</v>
      </c>
      <c r="BN17">
        <v>65.590908999999996</v>
      </c>
      <c r="DK17">
        <v>18</v>
      </c>
      <c r="DL17">
        <v>21</v>
      </c>
    </row>
    <row r="18" spans="1:116" x14ac:dyDescent="0.25">
      <c r="A18" t="str">
        <f t="shared" si="0"/>
        <v>sublap_id-SLAP_PGZP_Prescribed DA 1-4 (1PM-9PM)_44452_19-20</v>
      </c>
      <c r="B18" t="s">
        <v>62</v>
      </c>
      <c r="C18" t="s">
        <v>283</v>
      </c>
      <c r="D18" t="s">
        <v>61</v>
      </c>
      <c r="E18" t="s">
        <v>284</v>
      </c>
      <c r="F18" t="s">
        <v>316</v>
      </c>
      <c r="G18" t="s">
        <v>61</v>
      </c>
      <c r="H18" t="s">
        <v>214</v>
      </c>
      <c r="I18" s="18">
        <v>44452</v>
      </c>
      <c r="J18" s="24">
        <v>19</v>
      </c>
      <c r="K18" s="24">
        <v>20</v>
      </c>
      <c r="L18">
        <v>23</v>
      </c>
      <c r="M18">
        <v>23</v>
      </c>
      <c r="N18">
        <v>0</v>
      </c>
      <c r="O18">
        <v>0</v>
      </c>
      <c r="P18">
        <v>1</v>
      </c>
      <c r="Q18">
        <v>1</v>
      </c>
      <c r="R18" s="24">
        <v>1</v>
      </c>
      <c r="AQ18">
        <v>60.045454999999997</v>
      </c>
      <c r="AR18">
        <v>57.863636</v>
      </c>
      <c r="AS18">
        <v>57.477272999999997</v>
      </c>
      <c r="AT18">
        <v>57.045454999999997</v>
      </c>
      <c r="AU18">
        <v>56.477272999999997</v>
      </c>
      <c r="AV18">
        <v>55.931818</v>
      </c>
      <c r="AW18">
        <v>55.522727000000003</v>
      </c>
      <c r="AX18">
        <v>56.022727000000003</v>
      </c>
      <c r="AY18">
        <v>59.681818</v>
      </c>
      <c r="AZ18">
        <v>64.318181999999993</v>
      </c>
      <c r="BA18">
        <v>68.590908999999996</v>
      </c>
      <c r="BB18">
        <v>71.659091000000004</v>
      </c>
      <c r="BC18">
        <v>75.045455000000004</v>
      </c>
      <c r="BD18">
        <v>77.840908999999996</v>
      </c>
      <c r="BE18">
        <v>80.181818000000007</v>
      </c>
      <c r="BF18">
        <v>79.886364</v>
      </c>
      <c r="BG18">
        <v>78.136364</v>
      </c>
      <c r="BH18">
        <v>75.159091000000004</v>
      </c>
      <c r="BI18">
        <v>72.522727000000003</v>
      </c>
      <c r="BJ18">
        <v>68.545455000000004</v>
      </c>
      <c r="BK18">
        <v>65.386364</v>
      </c>
      <c r="BL18">
        <v>63.636364</v>
      </c>
      <c r="BM18">
        <v>62.704545000000003</v>
      </c>
      <c r="BN18">
        <v>61.772727000000003</v>
      </c>
      <c r="DK18">
        <v>19</v>
      </c>
      <c r="DL18">
        <v>20</v>
      </c>
    </row>
    <row r="19" spans="1:116" x14ac:dyDescent="0.25">
      <c r="A19" t="str">
        <f t="shared" si="0"/>
        <v>sublap_id-SLAP_PGZP_Prescribed DA 1-4 (1PM-9PM)_44454_19-20</v>
      </c>
      <c r="B19" t="s">
        <v>62</v>
      </c>
      <c r="C19" t="s">
        <v>283</v>
      </c>
      <c r="D19" t="s">
        <v>61</v>
      </c>
      <c r="E19" t="s">
        <v>284</v>
      </c>
      <c r="F19" t="s">
        <v>316</v>
      </c>
      <c r="G19" t="s">
        <v>61</v>
      </c>
      <c r="H19" t="s">
        <v>214</v>
      </c>
      <c r="I19" s="18">
        <v>44454</v>
      </c>
      <c r="J19" s="24">
        <v>19</v>
      </c>
      <c r="K19" s="24">
        <v>20</v>
      </c>
      <c r="L19">
        <v>23</v>
      </c>
      <c r="M19">
        <v>23</v>
      </c>
      <c r="N19">
        <v>0</v>
      </c>
      <c r="O19">
        <v>0</v>
      </c>
      <c r="P19">
        <v>1</v>
      </c>
      <c r="Q19">
        <v>1</v>
      </c>
      <c r="R19" s="24">
        <v>1</v>
      </c>
      <c r="AQ19">
        <v>57.431818</v>
      </c>
      <c r="AR19">
        <v>57.386364</v>
      </c>
      <c r="AS19">
        <v>57.159090999999997</v>
      </c>
      <c r="AT19">
        <v>56.136364</v>
      </c>
      <c r="AU19">
        <v>55.272727000000003</v>
      </c>
      <c r="AV19">
        <v>55.25</v>
      </c>
      <c r="AW19">
        <v>54.75</v>
      </c>
      <c r="AX19">
        <v>54.954545000000003</v>
      </c>
      <c r="AY19">
        <v>56.454545000000003</v>
      </c>
      <c r="AZ19">
        <v>58.590909000000003</v>
      </c>
      <c r="BA19">
        <v>60.863636</v>
      </c>
      <c r="BB19">
        <v>66.5</v>
      </c>
      <c r="BC19">
        <v>71.204544999999996</v>
      </c>
      <c r="BD19">
        <v>73.363636</v>
      </c>
      <c r="BE19">
        <v>73.840908999999996</v>
      </c>
      <c r="BF19">
        <v>72.590908999999996</v>
      </c>
      <c r="BG19">
        <v>71.090908999999996</v>
      </c>
      <c r="BH19">
        <v>69.409091000000004</v>
      </c>
      <c r="BI19">
        <v>66.636364</v>
      </c>
      <c r="BJ19">
        <v>62.840909000000003</v>
      </c>
      <c r="BK19">
        <v>60.227272999999997</v>
      </c>
      <c r="BL19">
        <v>58.886364</v>
      </c>
      <c r="BM19">
        <v>58.181818</v>
      </c>
      <c r="BN19">
        <v>57.454545000000003</v>
      </c>
      <c r="DK19">
        <v>19</v>
      </c>
      <c r="DL19">
        <v>20</v>
      </c>
    </row>
    <row r="20" spans="1:116" x14ac:dyDescent="0.25">
      <c r="A20" t="str">
        <f t="shared" si="0"/>
        <v>LCA-Greater Bay Area_Prescribed DA 1-4 (1PM-9PM)_44483_17-20</v>
      </c>
      <c r="B20" t="s">
        <v>62</v>
      </c>
      <c r="C20" t="s">
        <v>209</v>
      </c>
      <c r="D20" t="s">
        <v>36</v>
      </c>
      <c r="E20" t="s">
        <v>61</v>
      </c>
      <c r="F20" t="s">
        <v>316</v>
      </c>
      <c r="G20" t="s">
        <v>61</v>
      </c>
      <c r="H20" t="s">
        <v>214</v>
      </c>
      <c r="I20" s="18">
        <v>44483</v>
      </c>
      <c r="J20" s="24">
        <v>17</v>
      </c>
      <c r="K20" s="24">
        <v>20</v>
      </c>
      <c r="L20">
        <v>19</v>
      </c>
      <c r="M20">
        <v>19</v>
      </c>
      <c r="N20">
        <v>0</v>
      </c>
      <c r="O20">
        <v>0</v>
      </c>
      <c r="P20">
        <v>1</v>
      </c>
      <c r="Q20">
        <v>1</v>
      </c>
      <c r="R20" s="24">
        <v>1</v>
      </c>
      <c r="AQ20">
        <v>55.894736999999999</v>
      </c>
      <c r="AR20">
        <v>53.210526000000002</v>
      </c>
      <c r="AS20">
        <v>52.473683999999999</v>
      </c>
      <c r="AT20">
        <v>51.894736999999999</v>
      </c>
      <c r="AU20">
        <v>51.631579000000002</v>
      </c>
      <c r="AV20">
        <v>51.052632000000003</v>
      </c>
      <c r="AW20">
        <v>50.315789000000002</v>
      </c>
      <c r="AX20">
        <v>49.052632000000003</v>
      </c>
      <c r="AY20">
        <v>50.578946999999999</v>
      </c>
      <c r="AZ20">
        <v>55.947367999999997</v>
      </c>
      <c r="BA20">
        <v>62.052632000000003</v>
      </c>
      <c r="BB20">
        <v>67.157894999999996</v>
      </c>
      <c r="BC20">
        <v>70.736841999999996</v>
      </c>
      <c r="BD20">
        <v>74</v>
      </c>
      <c r="BE20">
        <v>76.315788999999995</v>
      </c>
      <c r="BF20">
        <v>77.315788999999995</v>
      </c>
      <c r="BG20">
        <v>77.315788999999995</v>
      </c>
      <c r="BH20">
        <v>75.631579000000002</v>
      </c>
      <c r="BI20">
        <v>71.631579000000002</v>
      </c>
      <c r="BJ20">
        <v>69.052632000000003</v>
      </c>
      <c r="BK20">
        <v>65.368420999999998</v>
      </c>
      <c r="BL20">
        <v>61.210526000000002</v>
      </c>
      <c r="BM20">
        <v>58.947367999999997</v>
      </c>
      <c r="BN20">
        <v>58.157895000000003</v>
      </c>
      <c r="DK20">
        <v>17</v>
      </c>
      <c r="DL20">
        <v>20</v>
      </c>
    </row>
    <row r="21" spans="1:116" x14ac:dyDescent="0.25">
      <c r="A21" t="str">
        <f t="shared" si="0"/>
        <v>LCA-Greater Bay Area_Prescribed DA 1-4 (1PM-9PM)_44473_18-20</v>
      </c>
      <c r="B21" t="s">
        <v>62</v>
      </c>
      <c r="C21" t="s">
        <v>209</v>
      </c>
      <c r="D21" t="s">
        <v>36</v>
      </c>
      <c r="E21" t="s">
        <v>61</v>
      </c>
      <c r="F21" t="s">
        <v>316</v>
      </c>
      <c r="G21" t="s">
        <v>61</v>
      </c>
      <c r="H21" t="s">
        <v>214</v>
      </c>
      <c r="I21" s="18">
        <v>44473</v>
      </c>
      <c r="J21" s="24">
        <v>18</v>
      </c>
      <c r="K21" s="24">
        <v>20</v>
      </c>
      <c r="L21">
        <v>19</v>
      </c>
      <c r="M21">
        <v>19</v>
      </c>
      <c r="N21">
        <v>0</v>
      </c>
      <c r="O21">
        <v>0</v>
      </c>
      <c r="P21">
        <v>1</v>
      </c>
      <c r="Q21">
        <v>1</v>
      </c>
      <c r="R21">
        <v>1</v>
      </c>
      <c r="AQ21">
        <v>65.152631999999997</v>
      </c>
      <c r="AR21">
        <v>65.713158000000007</v>
      </c>
      <c r="AS21">
        <v>64.557895000000002</v>
      </c>
      <c r="AT21">
        <v>63.957895000000001</v>
      </c>
      <c r="AU21">
        <v>62.686841999999999</v>
      </c>
      <c r="AV21">
        <v>61.655262999999998</v>
      </c>
      <c r="AW21">
        <v>61.236842000000003</v>
      </c>
      <c r="AX21">
        <v>60.955263000000002</v>
      </c>
      <c r="AY21">
        <v>62.792104999999999</v>
      </c>
      <c r="AZ21">
        <v>68.015788999999998</v>
      </c>
      <c r="BA21">
        <v>72.844736999999995</v>
      </c>
      <c r="BB21">
        <v>77.097368000000003</v>
      </c>
      <c r="BC21">
        <v>81.284210999999999</v>
      </c>
      <c r="BD21">
        <v>84.165789000000004</v>
      </c>
      <c r="BE21">
        <v>85.868420999999998</v>
      </c>
      <c r="BF21">
        <v>87.563158000000001</v>
      </c>
      <c r="BG21">
        <v>88.555262999999997</v>
      </c>
      <c r="BH21">
        <v>87.705263000000002</v>
      </c>
      <c r="BI21">
        <v>84.234211000000002</v>
      </c>
      <c r="BJ21">
        <v>78.400000000000006</v>
      </c>
      <c r="BK21">
        <v>73.023684000000003</v>
      </c>
      <c r="BL21">
        <v>68.497367999999994</v>
      </c>
      <c r="BM21">
        <v>66.965789000000001</v>
      </c>
      <c r="BN21">
        <v>65.060525999999996</v>
      </c>
      <c r="DK21">
        <v>18</v>
      </c>
      <c r="DL21">
        <v>20</v>
      </c>
    </row>
    <row r="22" spans="1:116" x14ac:dyDescent="0.25">
      <c r="A22" t="str">
        <f t="shared" si="0"/>
        <v>LCA-Greater Bay Area_Prescribed DA 1-4 (1PM-9PM)_44484_18-20</v>
      </c>
      <c r="B22" t="s">
        <v>62</v>
      </c>
      <c r="C22" t="s">
        <v>209</v>
      </c>
      <c r="D22" t="s">
        <v>36</v>
      </c>
      <c r="E22" t="s">
        <v>61</v>
      </c>
      <c r="F22" t="s">
        <v>316</v>
      </c>
      <c r="G22" t="s">
        <v>61</v>
      </c>
      <c r="H22" t="s">
        <v>214</v>
      </c>
      <c r="I22" s="18">
        <v>44484</v>
      </c>
      <c r="J22" s="24">
        <v>18</v>
      </c>
      <c r="K22" s="24">
        <v>20</v>
      </c>
      <c r="L22">
        <v>19</v>
      </c>
      <c r="M22">
        <v>19</v>
      </c>
      <c r="N22">
        <v>0</v>
      </c>
      <c r="O22">
        <v>0</v>
      </c>
      <c r="P22">
        <v>1</v>
      </c>
      <c r="Q22">
        <v>1</v>
      </c>
      <c r="R22">
        <v>1</v>
      </c>
      <c r="AQ22">
        <v>58.526316000000001</v>
      </c>
      <c r="AR22">
        <v>55.210526000000002</v>
      </c>
      <c r="AS22">
        <v>54.473683999999999</v>
      </c>
      <c r="AT22">
        <v>53.684210999999998</v>
      </c>
      <c r="AU22">
        <v>53.052632000000003</v>
      </c>
      <c r="AV22">
        <v>52.578946999999999</v>
      </c>
      <c r="AW22">
        <v>52.157895000000003</v>
      </c>
      <c r="AX22">
        <v>51.421053000000001</v>
      </c>
      <c r="AY22">
        <v>53.263157999999997</v>
      </c>
      <c r="AZ22">
        <v>58.842104999999997</v>
      </c>
      <c r="BA22">
        <v>65.526315999999994</v>
      </c>
      <c r="BB22">
        <v>70.736841999999996</v>
      </c>
      <c r="BC22">
        <v>73.947367999999997</v>
      </c>
      <c r="BD22">
        <v>77.789473999999998</v>
      </c>
      <c r="BE22">
        <v>80.105262999999994</v>
      </c>
      <c r="BF22">
        <v>81.684211000000005</v>
      </c>
      <c r="BG22">
        <v>82.842105000000004</v>
      </c>
      <c r="BH22">
        <v>81.263158000000004</v>
      </c>
      <c r="BI22">
        <v>77.315788999999995</v>
      </c>
      <c r="BJ22">
        <v>73.578946999999999</v>
      </c>
      <c r="BK22">
        <v>69.578946999999999</v>
      </c>
      <c r="BL22">
        <v>65.368420999999998</v>
      </c>
      <c r="BM22">
        <v>63.210526000000002</v>
      </c>
      <c r="BN22">
        <v>61.736842000000003</v>
      </c>
      <c r="DK22">
        <v>18</v>
      </c>
      <c r="DL22">
        <v>20</v>
      </c>
    </row>
    <row r="23" spans="1:116" x14ac:dyDescent="0.25">
      <c r="A23" t="str">
        <f t="shared" si="0"/>
        <v>LCA-Greater Bay Area_Prescribed DA 1-4 (1PM-9PM)_44470_19-19</v>
      </c>
      <c r="B23" t="s">
        <v>62</v>
      </c>
      <c r="C23" t="s">
        <v>209</v>
      </c>
      <c r="D23" t="s">
        <v>36</v>
      </c>
      <c r="E23" t="s">
        <v>61</v>
      </c>
      <c r="F23" t="s">
        <v>316</v>
      </c>
      <c r="G23" t="s">
        <v>61</v>
      </c>
      <c r="H23" t="s">
        <v>214</v>
      </c>
      <c r="I23" s="18">
        <v>44470</v>
      </c>
      <c r="J23" s="24">
        <v>19</v>
      </c>
      <c r="K23" s="24">
        <v>19</v>
      </c>
      <c r="L23">
        <v>19</v>
      </c>
      <c r="M23">
        <v>19</v>
      </c>
      <c r="N23">
        <v>0</v>
      </c>
      <c r="O23">
        <v>0</v>
      </c>
      <c r="P23">
        <v>1</v>
      </c>
      <c r="Q23">
        <v>1</v>
      </c>
      <c r="R23" s="24">
        <v>1</v>
      </c>
      <c r="AQ23">
        <v>65.576316000000006</v>
      </c>
      <c r="AR23">
        <v>62.860526</v>
      </c>
      <c r="AS23">
        <v>61.918421000000002</v>
      </c>
      <c r="AT23">
        <v>61.065789000000002</v>
      </c>
      <c r="AU23">
        <v>60.321052999999999</v>
      </c>
      <c r="AV23">
        <v>59.518420999999996</v>
      </c>
      <c r="AW23">
        <v>58.913158000000003</v>
      </c>
      <c r="AX23">
        <v>58.265788999999998</v>
      </c>
      <c r="AY23">
        <v>61.807895000000002</v>
      </c>
      <c r="AZ23">
        <v>67.481578999999996</v>
      </c>
      <c r="BA23">
        <v>71.726315999999997</v>
      </c>
      <c r="BB23">
        <v>75.576316000000006</v>
      </c>
      <c r="BC23">
        <v>80.713158000000007</v>
      </c>
      <c r="BD23">
        <v>84.036841999999993</v>
      </c>
      <c r="BE23">
        <v>87.3</v>
      </c>
      <c r="BF23">
        <v>89.139474000000007</v>
      </c>
      <c r="BG23">
        <v>89.092105000000004</v>
      </c>
      <c r="BH23">
        <v>87.876316000000003</v>
      </c>
      <c r="BI23">
        <v>85.134210999999993</v>
      </c>
      <c r="BJ23">
        <v>79.623683999999997</v>
      </c>
      <c r="BK23">
        <v>75.434211000000005</v>
      </c>
      <c r="BL23">
        <v>72.197367999999997</v>
      </c>
      <c r="BM23">
        <v>70.221052999999998</v>
      </c>
      <c r="BN23">
        <v>68.123683999999997</v>
      </c>
      <c r="DK23">
        <v>19</v>
      </c>
      <c r="DL23">
        <v>19</v>
      </c>
    </row>
    <row r="24" spans="1:116" x14ac:dyDescent="0.25">
      <c r="A24" t="str">
        <f t="shared" si="0"/>
        <v>LCA-Greater Bay Area_Prescribed DA 1-4 (1PM-9PM)_44474_19-19</v>
      </c>
      <c r="B24" t="s">
        <v>62</v>
      </c>
      <c r="C24" t="s">
        <v>209</v>
      </c>
      <c r="D24" t="s">
        <v>36</v>
      </c>
      <c r="E24" t="s">
        <v>61</v>
      </c>
      <c r="F24" t="s">
        <v>316</v>
      </c>
      <c r="G24" t="s">
        <v>61</v>
      </c>
      <c r="H24" t="s">
        <v>214</v>
      </c>
      <c r="I24" s="18">
        <v>44474</v>
      </c>
      <c r="J24" s="24">
        <v>19</v>
      </c>
      <c r="K24" s="24">
        <v>19</v>
      </c>
      <c r="L24">
        <v>19</v>
      </c>
      <c r="M24">
        <v>19</v>
      </c>
      <c r="N24">
        <v>0</v>
      </c>
      <c r="O24">
        <v>0</v>
      </c>
      <c r="P24">
        <v>1</v>
      </c>
      <c r="Q24">
        <v>1</v>
      </c>
      <c r="R24" s="24">
        <v>1</v>
      </c>
      <c r="AQ24">
        <v>62.492105000000002</v>
      </c>
      <c r="AR24">
        <v>62.010525999999999</v>
      </c>
      <c r="AS24">
        <v>60.797367999999999</v>
      </c>
      <c r="AT24">
        <v>60.165788999999997</v>
      </c>
      <c r="AU24">
        <v>59.084211000000003</v>
      </c>
      <c r="AV24">
        <v>58.389474</v>
      </c>
      <c r="AW24">
        <v>58.026316000000001</v>
      </c>
      <c r="AX24">
        <v>58.052632000000003</v>
      </c>
      <c r="AY24">
        <v>58.968420999999999</v>
      </c>
      <c r="AZ24">
        <v>63.118420999999998</v>
      </c>
      <c r="BA24">
        <v>65.997367999999994</v>
      </c>
      <c r="BB24">
        <v>67.889474000000007</v>
      </c>
      <c r="BC24">
        <v>70.421053000000001</v>
      </c>
      <c r="BD24">
        <v>72.528947000000002</v>
      </c>
      <c r="BE24">
        <v>75.352632</v>
      </c>
      <c r="BF24">
        <v>73.650000000000006</v>
      </c>
      <c r="BG24">
        <v>72.289473999999998</v>
      </c>
      <c r="BH24">
        <v>70.578946999999999</v>
      </c>
      <c r="BI24">
        <v>68.105262999999994</v>
      </c>
      <c r="BJ24">
        <v>65.210526000000002</v>
      </c>
      <c r="BK24">
        <v>63.105263000000001</v>
      </c>
      <c r="BL24">
        <v>62.210526000000002</v>
      </c>
      <c r="BM24">
        <v>62.631579000000002</v>
      </c>
      <c r="BN24">
        <v>62.157895000000003</v>
      </c>
      <c r="DK24">
        <v>19</v>
      </c>
      <c r="DL24">
        <v>19</v>
      </c>
    </row>
    <row r="25" spans="1:116" x14ac:dyDescent="0.25">
      <c r="A25" t="str">
        <f t="shared" si="0"/>
        <v>LCA-Greater Bay Area_Prescribed DA 1-4 (1PM-9PM)_44475_19-19</v>
      </c>
      <c r="B25" t="s">
        <v>62</v>
      </c>
      <c r="C25" t="s">
        <v>209</v>
      </c>
      <c r="D25" t="s">
        <v>36</v>
      </c>
      <c r="E25" t="s">
        <v>61</v>
      </c>
      <c r="F25" t="s">
        <v>316</v>
      </c>
      <c r="G25" t="s">
        <v>61</v>
      </c>
      <c r="H25" t="s">
        <v>214</v>
      </c>
      <c r="I25" s="18">
        <v>44475</v>
      </c>
      <c r="J25" s="24">
        <v>19</v>
      </c>
      <c r="K25" s="24">
        <v>19</v>
      </c>
      <c r="L25">
        <v>19</v>
      </c>
      <c r="M25">
        <v>19</v>
      </c>
      <c r="N25">
        <v>0</v>
      </c>
      <c r="O25">
        <v>0</v>
      </c>
      <c r="P25">
        <v>1</v>
      </c>
      <c r="Q25">
        <v>1</v>
      </c>
      <c r="R25" s="24">
        <v>1</v>
      </c>
      <c r="AQ25">
        <v>57.894736999999999</v>
      </c>
      <c r="AR25">
        <v>61.315789000000002</v>
      </c>
      <c r="AS25">
        <v>61.315789000000002</v>
      </c>
      <c r="AT25">
        <v>61.157895000000003</v>
      </c>
      <c r="AU25">
        <v>60.736842000000003</v>
      </c>
      <c r="AV25">
        <v>60.315789000000002</v>
      </c>
      <c r="AW25">
        <v>59.842104999999997</v>
      </c>
      <c r="AX25">
        <v>59.421053000000001</v>
      </c>
      <c r="AY25">
        <v>61.210526000000002</v>
      </c>
      <c r="AZ25">
        <v>62.421053000000001</v>
      </c>
      <c r="BA25">
        <v>64.578946999999999</v>
      </c>
      <c r="BB25">
        <v>66.473684000000006</v>
      </c>
      <c r="BC25">
        <v>67.736841999999996</v>
      </c>
      <c r="BD25">
        <v>69.526315999999994</v>
      </c>
      <c r="BE25">
        <v>70.052632000000003</v>
      </c>
      <c r="BF25">
        <v>70.052632000000003</v>
      </c>
      <c r="BG25">
        <v>69.263158000000004</v>
      </c>
      <c r="BH25">
        <v>67.526315999999994</v>
      </c>
      <c r="BI25">
        <v>65.894737000000006</v>
      </c>
      <c r="BJ25">
        <v>64.789473999999998</v>
      </c>
      <c r="BK25">
        <v>62.473683999999999</v>
      </c>
      <c r="BL25">
        <v>61.315789000000002</v>
      </c>
      <c r="BM25">
        <v>60.842104999999997</v>
      </c>
      <c r="BN25">
        <v>60</v>
      </c>
      <c r="DK25">
        <v>19</v>
      </c>
      <c r="DL25">
        <v>19</v>
      </c>
    </row>
    <row r="26" spans="1:116" x14ac:dyDescent="0.25">
      <c r="A26" t="str">
        <f t="shared" si="0"/>
        <v>LCA-Other_Prescribed DA 1-4 (1PM-9PM)_44453_18-19</v>
      </c>
      <c r="B26" t="s">
        <v>62</v>
      </c>
      <c r="C26" t="s">
        <v>212</v>
      </c>
      <c r="D26" t="s">
        <v>32</v>
      </c>
      <c r="E26" t="s">
        <v>61</v>
      </c>
      <c r="F26" t="s">
        <v>316</v>
      </c>
      <c r="G26" t="s">
        <v>61</v>
      </c>
      <c r="H26" t="s">
        <v>214</v>
      </c>
      <c r="I26" s="18">
        <v>44453</v>
      </c>
      <c r="J26" s="24">
        <v>18</v>
      </c>
      <c r="K26" s="24">
        <v>19</v>
      </c>
      <c r="L26">
        <v>23</v>
      </c>
      <c r="M26">
        <v>23</v>
      </c>
      <c r="N26">
        <v>0</v>
      </c>
      <c r="O26">
        <v>0</v>
      </c>
      <c r="P26">
        <v>1</v>
      </c>
      <c r="Q26">
        <v>1</v>
      </c>
      <c r="R26" s="24">
        <v>1</v>
      </c>
      <c r="AQ26">
        <v>59.659090999999997</v>
      </c>
      <c r="AR26">
        <v>59.727272999999997</v>
      </c>
      <c r="AS26">
        <v>58.977272999999997</v>
      </c>
      <c r="AT26">
        <v>58.136364</v>
      </c>
      <c r="AU26">
        <v>57.340909000000003</v>
      </c>
      <c r="AV26">
        <v>56.068182</v>
      </c>
      <c r="AW26">
        <v>55.75</v>
      </c>
      <c r="AX26">
        <v>55.613636</v>
      </c>
      <c r="AY26">
        <v>58.181818</v>
      </c>
      <c r="AZ26">
        <v>60.522727000000003</v>
      </c>
      <c r="BA26">
        <v>65.022727000000003</v>
      </c>
      <c r="BB26">
        <v>71.159091000000004</v>
      </c>
      <c r="BC26">
        <v>75.409091000000004</v>
      </c>
      <c r="BD26">
        <v>76.522727000000003</v>
      </c>
      <c r="BE26">
        <v>77.25</v>
      </c>
      <c r="BF26">
        <v>76.340908999999996</v>
      </c>
      <c r="BG26">
        <v>74.613636</v>
      </c>
      <c r="BH26">
        <v>72.704544999999996</v>
      </c>
      <c r="BI26">
        <v>70.068181999999993</v>
      </c>
      <c r="BJ26">
        <v>65.522727000000003</v>
      </c>
      <c r="BK26">
        <v>62.272727000000003</v>
      </c>
      <c r="BL26">
        <v>61.181818</v>
      </c>
      <c r="BM26">
        <v>60.113636</v>
      </c>
      <c r="BN26">
        <v>59.272727000000003</v>
      </c>
      <c r="DK26">
        <v>18</v>
      </c>
      <c r="DL26">
        <v>19</v>
      </c>
    </row>
    <row r="27" spans="1:116" x14ac:dyDescent="0.25">
      <c r="A27" t="str">
        <f t="shared" si="0"/>
        <v>LCA-Other_Prescribed DA 1-4 (1PM-9PM)_44446_18-21</v>
      </c>
      <c r="B27" t="s">
        <v>62</v>
      </c>
      <c r="C27" t="s">
        <v>212</v>
      </c>
      <c r="D27" t="s">
        <v>32</v>
      </c>
      <c r="E27" t="s">
        <v>61</v>
      </c>
      <c r="F27" t="s">
        <v>316</v>
      </c>
      <c r="G27" t="s">
        <v>61</v>
      </c>
      <c r="H27" t="s">
        <v>214</v>
      </c>
      <c r="I27" s="18">
        <v>44446</v>
      </c>
      <c r="J27" s="24">
        <v>18</v>
      </c>
      <c r="K27" s="24">
        <v>21</v>
      </c>
      <c r="L27">
        <v>23</v>
      </c>
      <c r="M27">
        <v>23</v>
      </c>
      <c r="N27">
        <v>0</v>
      </c>
      <c r="O27">
        <v>0</v>
      </c>
      <c r="P27">
        <v>1</v>
      </c>
      <c r="Q27">
        <v>1</v>
      </c>
      <c r="R27" s="24">
        <v>1</v>
      </c>
      <c r="AQ27">
        <v>62.681818</v>
      </c>
      <c r="AR27">
        <v>60.590909000000003</v>
      </c>
      <c r="AS27">
        <v>60.522727000000003</v>
      </c>
      <c r="AT27">
        <v>60.636364</v>
      </c>
      <c r="AU27">
        <v>60.227272999999997</v>
      </c>
      <c r="AV27">
        <v>59.568182</v>
      </c>
      <c r="AW27">
        <v>59.159090999999997</v>
      </c>
      <c r="AX27">
        <v>59.704545000000003</v>
      </c>
      <c r="AY27">
        <v>62.136364</v>
      </c>
      <c r="AZ27">
        <v>64.272727000000003</v>
      </c>
      <c r="BA27">
        <v>68.840908999999996</v>
      </c>
      <c r="BB27">
        <v>73.840908999999996</v>
      </c>
      <c r="BC27">
        <v>78.545455000000004</v>
      </c>
      <c r="BD27">
        <v>80.25</v>
      </c>
      <c r="BE27">
        <v>80.5</v>
      </c>
      <c r="BF27">
        <v>81.545455000000004</v>
      </c>
      <c r="BG27">
        <v>81.068181999999993</v>
      </c>
      <c r="BH27">
        <v>79</v>
      </c>
      <c r="BI27">
        <v>75.613636</v>
      </c>
      <c r="BJ27">
        <v>71.386364</v>
      </c>
      <c r="BK27">
        <v>67.886364</v>
      </c>
      <c r="BL27">
        <v>66.454544999999996</v>
      </c>
      <c r="BM27">
        <v>64.840908999999996</v>
      </c>
      <c r="BN27">
        <v>63.340909000000003</v>
      </c>
      <c r="DK27">
        <v>18</v>
      </c>
      <c r="DL27">
        <v>21</v>
      </c>
    </row>
    <row r="28" spans="1:116" x14ac:dyDescent="0.25">
      <c r="A28" t="str">
        <f t="shared" si="0"/>
        <v>LCA-Other_Prescribed DA 1-4 (1PM-9PM)_44447_18-21</v>
      </c>
      <c r="B28" t="s">
        <v>62</v>
      </c>
      <c r="C28" t="s">
        <v>212</v>
      </c>
      <c r="D28" t="s">
        <v>32</v>
      </c>
      <c r="E28" t="s">
        <v>61</v>
      </c>
      <c r="F28" t="s">
        <v>316</v>
      </c>
      <c r="G28" t="s">
        <v>61</v>
      </c>
      <c r="H28" t="s">
        <v>214</v>
      </c>
      <c r="I28" s="18">
        <v>44447</v>
      </c>
      <c r="J28" s="24">
        <v>18</v>
      </c>
      <c r="K28" s="24">
        <v>21</v>
      </c>
      <c r="L28">
        <v>23</v>
      </c>
      <c r="M28">
        <v>23</v>
      </c>
      <c r="N28">
        <v>0</v>
      </c>
      <c r="O28">
        <v>0</v>
      </c>
      <c r="P28">
        <v>1</v>
      </c>
      <c r="Q28">
        <v>1</v>
      </c>
      <c r="R28" s="24">
        <v>1</v>
      </c>
      <c r="AQ28">
        <v>62.931818</v>
      </c>
      <c r="AR28">
        <v>62.318182</v>
      </c>
      <c r="AS28">
        <v>61.431818</v>
      </c>
      <c r="AT28">
        <v>60.568182</v>
      </c>
      <c r="AU28">
        <v>59.977272999999997</v>
      </c>
      <c r="AV28">
        <v>59.181818</v>
      </c>
      <c r="AW28">
        <v>59.045454999999997</v>
      </c>
      <c r="AX28">
        <v>59.477272999999997</v>
      </c>
      <c r="AY28">
        <v>61.727272999999997</v>
      </c>
      <c r="AZ28">
        <v>65.204544999999996</v>
      </c>
      <c r="BA28">
        <v>70.704544999999996</v>
      </c>
      <c r="BB28">
        <v>79.454544999999996</v>
      </c>
      <c r="BC28">
        <v>85.318181999999993</v>
      </c>
      <c r="BD28">
        <v>86.409091000000004</v>
      </c>
      <c r="BE28">
        <v>84.227272999999997</v>
      </c>
      <c r="BF28">
        <v>79.659091000000004</v>
      </c>
      <c r="BG28">
        <v>77.568181999999993</v>
      </c>
      <c r="BH28">
        <v>76.159091000000004</v>
      </c>
      <c r="BI28">
        <v>74.113636</v>
      </c>
      <c r="BJ28">
        <v>71.272727000000003</v>
      </c>
      <c r="BK28">
        <v>67.431818000000007</v>
      </c>
      <c r="BL28">
        <v>64.704544999999996</v>
      </c>
      <c r="BM28">
        <v>63.522727000000003</v>
      </c>
      <c r="BN28">
        <v>63.022727000000003</v>
      </c>
      <c r="DK28">
        <v>18</v>
      </c>
      <c r="DL28">
        <v>21</v>
      </c>
    </row>
    <row r="29" spans="1:116" x14ac:dyDescent="0.25">
      <c r="A29" t="str">
        <f t="shared" si="0"/>
        <v>LCA-Other_Prescribed DA 1-4 (1PM-9PM)_44448_18-21</v>
      </c>
      <c r="B29" t="s">
        <v>62</v>
      </c>
      <c r="C29" t="s">
        <v>212</v>
      </c>
      <c r="D29" t="s">
        <v>32</v>
      </c>
      <c r="E29" t="s">
        <v>61</v>
      </c>
      <c r="F29" t="s">
        <v>316</v>
      </c>
      <c r="G29" t="s">
        <v>61</v>
      </c>
      <c r="H29" t="s">
        <v>214</v>
      </c>
      <c r="I29" s="18">
        <v>44448</v>
      </c>
      <c r="J29" s="24">
        <v>18</v>
      </c>
      <c r="K29" s="24">
        <v>21</v>
      </c>
      <c r="L29">
        <v>23</v>
      </c>
      <c r="M29">
        <v>23</v>
      </c>
      <c r="N29">
        <v>0</v>
      </c>
      <c r="O29">
        <v>0</v>
      </c>
      <c r="P29">
        <v>1</v>
      </c>
      <c r="Q29">
        <v>1</v>
      </c>
      <c r="R29" s="24">
        <v>1</v>
      </c>
      <c r="AQ29">
        <v>64.272727000000003</v>
      </c>
      <c r="AR29">
        <v>61.886364</v>
      </c>
      <c r="AS29">
        <v>61.477272999999997</v>
      </c>
      <c r="AT29">
        <v>60.840909000000003</v>
      </c>
      <c r="AU29">
        <v>61.25</v>
      </c>
      <c r="AV29">
        <v>60.386364</v>
      </c>
      <c r="AW29">
        <v>59.727272999999997</v>
      </c>
      <c r="AX29">
        <v>60.681818</v>
      </c>
      <c r="AY29">
        <v>63.159090999999997</v>
      </c>
      <c r="AZ29">
        <v>66.045455000000004</v>
      </c>
      <c r="BA29">
        <v>70.272727000000003</v>
      </c>
      <c r="BB29">
        <v>76.159091000000004</v>
      </c>
      <c r="BC29">
        <v>82.886364</v>
      </c>
      <c r="BD29">
        <v>82.704544999999996</v>
      </c>
      <c r="BE29">
        <v>81.386364</v>
      </c>
      <c r="BF29">
        <v>78.295455000000004</v>
      </c>
      <c r="BG29">
        <v>76.977272999999997</v>
      </c>
      <c r="BH29">
        <v>76.818181999999993</v>
      </c>
      <c r="BI29">
        <v>74.136364</v>
      </c>
      <c r="BJ29">
        <v>71.5</v>
      </c>
      <c r="BK29">
        <v>68.568181999999993</v>
      </c>
      <c r="BL29">
        <v>67.454544999999996</v>
      </c>
      <c r="BM29">
        <v>66.363636</v>
      </c>
      <c r="BN29">
        <v>65.590908999999996</v>
      </c>
      <c r="DK29">
        <v>18</v>
      </c>
      <c r="DL29">
        <v>21</v>
      </c>
    </row>
    <row r="30" spans="1:116" x14ac:dyDescent="0.25">
      <c r="A30" t="str">
        <f t="shared" si="0"/>
        <v>LCA-Other_Prescribed DA 1-4 (1PM-9PM)_44452_19-20</v>
      </c>
      <c r="B30" t="s">
        <v>62</v>
      </c>
      <c r="C30" t="s">
        <v>212</v>
      </c>
      <c r="D30" t="s">
        <v>32</v>
      </c>
      <c r="E30" t="s">
        <v>61</v>
      </c>
      <c r="F30" t="s">
        <v>316</v>
      </c>
      <c r="G30" t="s">
        <v>61</v>
      </c>
      <c r="H30" t="s">
        <v>214</v>
      </c>
      <c r="I30" s="18">
        <v>44452</v>
      </c>
      <c r="J30" s="24">
        <v>19</v>
      </c>
      <c r="K30" s="24">
        <v>20</v>
      </c>
      <c r="L30">
        <v>23</v>
      </c>
      <c r="M30">
        <v>23</v>
      </c>
      <c r="N30">
        <v>0</v>
      </c>
      <c r="O30">
        <v>0</v>
      </c>
      <c r="P30">
        <v>1</v>
      </c>
      <c r="Q30">
        <v>1</v>
      </c>
      <c r="R30" s="24">
        <v>1</v>
      </c>
      <c r="AQ30">
        <v>60.045454999999997</v>
      </c>
      <c r="AR30">
        <v>57.863636</v>
      </c>
      <c r="AS30">
        <v>57.477272999999997</v>
      </c>
      <c r="AT30">
        <v>57.045454999999997</v>
      </c>
      <c r="AU30">
        <v>56.477272999999997</v>
      </c>
      <c r="AV30">
        <v>55.931818</v>
      </c>
      <c r="AW30">
        <v>55.522727000000003</v>
      </c>
      <c r="AX30">
        <v>56.022727000000003</v>
      </c>
      <c r="AY30">
        <v>59.681818</v>
      </c>
      <c r="AZ30">
        <v>64.318181999999993</v>
      </c>
      <c r="BA30">
        <v>68.590908999999996</v>
      </c>
      <c r="BB30">
        <v>71.659091000000004</v>
      </c>
      <c r="BC30">
        <v>75.045455000000004</v>
      </c>
      <c r="BD30">
        <v>77.840908999999996</v>
      </c>
      <c r="BE30">
        <v>80.181818000000007</v>
      </c>
      <c r="BF30">
        <v>79.886364</v>
      </c>
      <c r="BG30">
        <v>78.136364</v>
      </c>
      <c r="BH30">
        <v>75.159091000000004</v>
      </c>
      <c r="BI30">
        <v>72.522727000000003</v>
      </c>
      <c r="BJ30">
        <v>68.545455000000004</v>
      </c>
      <c r="BK30">
        <v>65.386364</v>
      </c>
      <c r="BL30">
        <v>63.636364</v>
      </c>
      <c r="BM30">
        <v>62.704545000000003</v>
      </c>
      <c r="BN30">
        <v>61.772727000000003</v>
      </c>
      <c r="DK30">
        <v>19</v>
      </c>
      <c r="DL30">
        <v>20</v>
      </c>
    </row>
    <row r="31" spans="1:116" x14ac:dyDescent="0.25">
      <c r="A31" t="str">
        <f t="shared" si="0"/>
        <v>LCA-Other_Prescribed DA 1-4 (1PM-9PM)_44454_19-20</v>
      </c>
      <c r="B31" t="s">
        <v>62</v>
      </c>
      <c r="C31" t="s">
        <v>212</v>
      </c>
      <c r="D31" t="s">
        <v>32</v>
      </c>
      <c r="E31" t="s">
        <v>61</v>
      </c>
      <c r="F31" t="s">
        <v>316</v>
      </c>
      <c r="G31" t="s">
        <v>61</v>
      </c>
      <c r="H31" t="s">
        <v>214</v>
      </c>
      <c r="I31" s="18">
        <v>44454</v>
      </c>
      <c r="J31" s="24">
        <v>19</v>
      </c>
      <c r="K31" s="24">
        <v>20</v>
      </c>
      <c r="L31">
        <v>23</v>
      </c>
      <c r="M31">
        <v>23</v>
      </c>
      <c r="N31">
        <v>0</v>
      </c>
      <c r="O31">
        <v>0</v>
      </c>
      <c r="P31">
        <v>1</v>
      </c>
      <c r="Q31">
        <v>1</v>
      </c>
      <c r="R31" s="24">
        <v>1</v>
      </c>
      <c r="AQ31">
        <v>57.431818</v>
      </c>
      <c r="AR31">
        <v>57.386364</v>
      </c>
      <c r="AS31">
        <v>57.159090999999997</v>
      </c>
      <c r="AT31">
        <v>56.136364</v>
      </c>
      <c r="AU31">
        <v>55.272727000000003</v>
      </c>
      <c r="AV31">
        <v>55.25</v>
      </c>
      <c r="AW31">
        <v>54.75</v>
      </c>
      <c r="AX31">
        <v>54.954545000000003</v>
      </c>
      <c r="AY31">
        <v>56.454545000000003</v>
      </c>
      <c r="AZ31">
        <v>58.590909000000003</v>
      </c>
      <c r="BA31">
        <v>60.863636</v>
      </c>
      <c r="BB31">
        <v>66.5</v>
      </c>
      <c r="BC31">
        <v>71.204544999999996</v>
      </c>
      <c r="BD31">
        <v>73.363636</v>
      </c>
      <c r="BE31">
        <v>73.840908999999996</v>
      </c>
      <c r="BF31">
        <v>72.590908999999996</v>
      </c>
      <c r="BG31">
        <v>71.090908999999996</v>
      </c>
      <c r="BH31">
        <v>69.409091000000004</v>
      </c>
      <c r="BI31">
        <v>66.636364</v>
      </c>
      <c r="BJ31">
        <v>62.840909000000003</v>
      </c>
      <c r="BK31">
        <v>60.227272999999997</v>
      </c>
      <c r="BL31">
        <v>58.886364</v>
      </c>
      <c r="BM31">
        <v>58.181818</v>
      </c>
      <c r="BN31">
        <v>57.454545000000003</v>
      </c>
      <c r="DK31">
        <v>19</v>
      </c>
      <c r="DL31">
        <v>20</v>
      </c>
    </row>
    <row r="32" spans="1:116" x14ac:dyDescent="0.25">
      <c r="A32" t="str">
        <f t="shared" si="0"/>
        <v>All_Prescribed DA 1-4 (1PM-9PM)_44483_17-20</v>
      </c>
      <c r="B32" t="s">
        <v>62</v>
      </c>
      <c r="C32" t="s">
        <v>61</v>
      </c>
      <c r="D32" t="s">
        <v>61</v>
      </c>
      <c r="E32" t="s">
        <v>61</v>
      </c>
      <c r="F32" t="s">
        <v>316</v>
      </c>
      <c r="G32" t="s">
        <v>61</v>
      </c>
      <c r="H32" t="s">
        <v>214</v>
      </c>
      <c r="I32" s="18">
        <v>44483</v>
      </c>
      <c r="J32" s="24">
        <v>17</v>
      </c>
      <c r="K32" s="24">
        <v>20</v>
      </c>
      <c r="L32">
        <v>19</v>
      </c>
      <c r="M32">
        <v>19</v>
      </c>
      <c r="N32">
        <v>0</v>
      </c>
      <c r="O32">
        <v>0</v>
      </c>
      <c r="P32">
        <v>1</v>
      </c>
      <c r="Q32">
        <v>1</v>
      </c>
      <c r="R32" s="24">
        <v>1</v>
      </c>
      <c r="AQ32" s="14">
        <v>55.894736999999999</v>
      </c>
      <c r="AR32" s="14">
        <v>53.210526000000002</v>
      </c>
      <c r="AS32" s="14">
        <v>52.473683999999999</v>
      </c>
      <c r="AT32" s="14">
        <v>51.894736999999999</v>
      </c>
      <c r="AU32" s="14">
        <v>51.631579000000002</v>
      </c>
      <c r="AV32" s="14">
        <v>51.052632000000003</v>
      </c>
      <c r="AW32" s="14">
        <v>50.315789000000002</v>
      </c>
      <c r="AX32" s="14">
        <v>49.052632000000003</v>
      </c>
      <c r="AY32" s="14">
        <v>50.578946999999999</v>
      </c>
      <c r="AZ32" s="14">
        <v>55.947367999999997</v>
      </c>
      <c r="BA32" s="14">
        <v>62.052632000000003</v>
      </c>
      <c r="BB32" s="14">
        <v>67.157894999999996</v>
      </c>
      <c r="BC32" s="14">
        <v>70.736841999999996</v>
      </c>
      <c r="BD32" s="14">
        <v>74</v>
      </c>
      <c r="BE32" s="14">
        <v>76.315788999999995</v>
      </c>
      <c r="BF32" s="14">
        <v>77.315788999999995</v>
      </c>
      <c r="BG32" s="14">
        <v>77.315788999999995</v>
      </c>
      <c r="BH32" s="14">
        <v>75.631579000000002</v>
      </c>
      <c r="BI32" s="14">
        <v>71.631579000000002</v>
      </c>
      <c r="BJ32" s="14">
        <v>69.052632000000003</v>
      </c>
      <c r="BK32" s="14">
        <v>65.368420999999998</v>
      </c>
      <c r="BL32" s="14">
        <v>61.210526000000002</v>
      </c>
      <c r="BM32" s="14">
        <v>58.947367999999997</v>
      </c>
      <c r="BN32" s="14">
        <v>58.157895000000003</v>
      </c>
      <c r="DK32">
        <v>17</v>
      </c>
      <c r="DL32">
        <v>20</v>
      </c>
    </row>
    <row r="33" spans="1:116" x14ac:dyDescent="0.25">
      <c r="A33" t="str">
        <f t="shared" si="0"/>
        <v>All_Prescribed DA 1-4 (1PM-9PM)_44453_18-19</v>
      </c>
      <c r="B33" t="s">
        <v>62</v>
      </c>
      <c r="C33" t="s">
        <v>61</v>
      </c>
      <c r="D33" t="s">
        <v>61</v>
      </c>
      <c r="E33" t="s">
        <v>61</v>
      </c>
      <c r="F33" t="s">
        <v>316</v>
      </c>
      <c r="G33" t="s">
        <v>61</v>
      </c>
      <c r="H33" t="s">
        <v>214</v>
      </c>
      <c r="I33" s="18">
        <v>44453</v>
      </c>
      <c r="J33" s="24">
        <v>18</v>
      </c>
      <c r="K33" s="24">
        <v>19</v>
      </c>
      <c r="L33">
        <v>23</v>
      </c>
      <c r="M33">
        <v>23</v>
      </c>
      <c r="N33">
        <v>0</v>
      </c>
      <c r="O33">
        <v>0</v>
      </c>
      <c r="P33">
        <v>1</v>
      </c>
      <c r="Q33">
        <v>1</v>
      </c>
      <c r="R33" s="24">
        <v>1</v>
      </c>
      <c r="AQ33">
        <v>59.659090999999997</v>
      </c>
      <c r="AR33">
        <v>59.727272999999997</v>
      </c>
      <c r="AS33">
        <v>58.977272999999997</v>
      </c>
      <c r="AT33">
        <v>58.136364</v>
      </c>
      <c r="AU33">
        <v>57.340909000000003</v>
      </c>
      <c r="AV33">
        <v>56.068182</v>
      </c>
      <c r="AW33">
        <v>55.75</v>
      </c>
      <c r="AX33">
        <v>55.613636</v>
      </c>
      <c r="AY33">
        <v>58.181818</v>
      </c>
      <c r="AZ33">
        <v>60.522727000000003</v>
      </c>
      <c r="BA33">
        <v>65.022727000000003</v>
      </c>
      <c r="BB33">
        <v>71.159091000000004</v>
      </c>
      <c r="BC33">
        <v>75.409091000000004</v>
      </c>
      <c r="BD33">
        <v>76.522727000000003</v>
      </c>
      <c r="BE33">
        <v>77.25</v>
      </c>
      <c r="BF33">
        <v>76.340908999999996</v>
      </c>
      <c r="BG33">
        <v>74.613636</v>
      </c>
      <c r="BH33">
        <v>72.704544999999996</v>
      </c>
      <c r="BI33">
        <v>70.068181999999993</v>
      </c>
      <c r="BJ33">
        <v>65.522727000000003</v>
      </c>
      <c r="BK33">
        <v>62.272727000000003</v>
      </c>
      <c r="BL33">
        <v>61.181818</v>
      </c>
      <c r="BM33">
        <v>60.113636</v>
      </c>
      <c r="BN33">
        <v>59.272727000000003</v>
      </c>
      <c r="DK33">
        <v>18</v>
      </c>
      <c r="DL33">
        <v>19</v>
      </c>
    </row>
    <row r="34" spans="1:116" x14ac:dyDescent="0.25">
      <c r="A34" t="str">
        <f t="shared" si="0"/>
        <v>All_Prescribed DA 1-4 (1PM-9PM)_44473_18-20</v>
      </c>
      <c r="B34" t="s">
        <v>62</v>
      </c>
      <c r="C34" t="s">
        <v>61</v>
      </c>
      <c r="D34" t="s">
        <v>61</v>
      </c>
      <c r="E34" t="s">
        <v>61</v>
      </c>
      <c r="F34" t="s">
        <v>316</v>
      </c>
      <c r="G34" t="s">
        <v>61</v>
      </c>
      <c r="H34" t="s">
        <v>214</v>
      </c>
      <c r="I34" s="18">
        <v>44473</v>
      </c>
      <c r="J34" s="24">
        <v>18</v>
      </c>
      <c r="K34" s="24">
        <v>20</v>
      </c>
      <c r="L34">
        <v>19</v>
      </c>
      <c r="M34">
        <v>19</v>
      </c>
      <c r="N34">
        <v>0</v>
      </c>
      <c r="O34">
        <v>0</v>
      </c>
      <c r="P34">
        <v>1</v>
      </c>
      <c r="Q34">
        <v>1</v>
      </c>
      <c r="R34" s="24">
        <v>1</v>
      </c>
      <c r="AQ34">
        <v>65.152631999999997</v>
      </c>
      <c r="AR34">
        <v>65.713158000000007</v>
      </c>
      <c r="AS34">
        <v>64.557895000000002</v>
      </c>
      <c r="AT34">
        <v>63.957895000000001</v>
      </c>
      <c r="AU34">
        <v>62.686841999999999</v>
      </c>
      <c r="AV34">
        <v>61.655262999999998</v>
      </c>
      <c r="AW34">
        <v>61.236842000000003</v>
      </c>
      <c r="AX34">
        <v>60.955263000000002</v>
      </c>
      <c r="AY34">
        <v>62.792104999999999</v>
      </c>
      <c r="AZ34">
        <v>68.015788999999998</v>
      </c>
      <c r="BA34">
        <v>72.844736999999995</v>
      </c>
      <c r="BB34">
        <v>77.097368000000003</v>
      </c>
      <c r="BC34">
        <v>81.284210999999999</v>
      </c>
      <c r="BD34">
        <v>84.165789000000004</v>
      </c>
      <c r="BE34">
        <v>85.868420999999998</v>
      </c>
      <c r="BF34">
        <v>87.563158000000001</v>
      </c>
      <c r="BG34">
        <v>88.555262999999997</v>
      </c>
      <c r="BH34">
        <v>87.705263000000002</v>
      </c>
      <c r="BI34">
        <v>84.234211000000002</v>
      </c>
      <c r="BJ34">
        <v>78.400000000000006</v>
      </c>
      <c r="BK34">
        <v>73.023684000000003</v>
      </c>
      <c r="BL34">
        <v>68.497367999999994</v>
      </c>
      <c r="BM34">
        <v>66.965789000000001</v>
      </c>
      <c r="BN34">
        <v>65.060525999999996</v>
      </c>
      <c r="DK34">
        <v>18</v>
      </c>
      <c r="DL34">
        <v>20</v>
      </c>
    </row>
    <row r="35" spans="1:116" x14ac:dyDescent="0.25">
      <c r="A35" t="str">
        <f t="shared" si="0"/>
        <v>All_Prescribed DA 1-4 (1PM-9PM)_44484_18-20</v>
      </c>
      <c r="B35" t="s">
        <v>62</v>
      </c>
      <c r="C35" t="s">
        <v>61</v>
      </c>
      <c r="D35" t="s">
        <v>61</v>
      </c>
      <c r="E35" t="s">
        <v>61</v>
      </c>
      <c r="F35" t="s">
        <v>316</v>
      </c>
      <c r="G35" t="s">
        <v>61</v>
      </c>
      <c r="H35" t="s">
        <v>214</v>
      </c>
      <c r="I35" s="18">
        <v>44484</v>
      </c>
      <c r="J35" s="24">
        <v>18</v>
      </c>
      <c r="K35" s="24">
        <v>20</v>
      </c>
      <c r="L35">
        <v>19</v>
      </c>
      <c r="M35">
        <v>19</v>
      </c>
      <c r="N35">
        <v>0</v>
      </c>
      <c r="O35">
        <v>0</v>
      </c>
      <c r="P35">
        <v>1</v>
      </c>
      <c r="Q35">
        <v>1</v>
      </c>
      <c r="R35" s="24">
        <v>1</v>
      </c>
      <c r="AQ35">
        <v>58.526316000000001</v>
      </c>
      <c r="AR35">
        <v>55.210526000000002</v>
      </c>
      <c r="AS35">
        <v>54.473683999999999</v>
      </c>
      <c r="AT35">
        <v>53.684210999999998</v>
      </c>
      <c r="AU35">
        <v>53.052632000000003</v>
      </c>
      <c r="AV35">
        <v>52.578946999999999</v>
      </c>
      <c r="AW35">
        <v>52.157895000000003</v>
      </c>
      <c r="AX35">
        <v>51.421053000000001</v>
      </c>
      <c r="AY35">
        <v>53.263157999999997</v>
      </c>
      <c r="AZ35">
        <v>58.842104999999997</v>
      </c>
      <c r="BA35">
        <v>65.526315999999994</v>
      </c>
      <c r="BB35">
        <v>70.736841999999996</v>
      </c>
      <c r="BC35">
        <v>73.947367999999997</v>
      </c>
      <c r="BD35">
        <v>77.789473999999998</v>
      </c>
      <c r="BE35">
        <v>80.105262999999994</v>
      </c>
      <c r="BF35">
        <v>81.684211000000005</v>
      </c>
      <c r="BG35">
        <v>82.842105000000004</v>
      </c>
      <c r="BH35">
        <v>81.263158000000004</v>
      </c>
      <c r="BI35">
        <v>77.315788999999995</v>
      </c>
      <c r="BJ35">
        <v>73.578946999999999</v>
      </c>
      <c r="BK35">
        <v>69.578946999999999</v>
      </c>
      <c r="BL35">
        <v>65.368420999999998</v>
      </c>
      <c r="BM35">
        <v>63.210526000000002</v>
      </c>
      <c r="BN35">
        <v>61.736842000000003</v>
      </c>
      <c r="DK35">
        <v>18</v>
      </c>
      <c r="DL35">
        <v>20</v>
      </c>
    </row>
    <row r="36" spans="1:116" x14ac:dyDescent="0.25">
      <c r="A36" t="str">
        <f t="shared" si="0"/>
        <v>All_Prescribed DA 1-4 (1PM-9PM)_44446_18-21</v>
      </c>
      <c r="B36" t="s">
        <v>62</v>
      </c>
      <c r="C36" t="s">
        <v>61</v>
      </c>
      <c r="D36" t="s">
        <v>61</v>
      </c>
      <c r="E36" t="s">
        <v>61</v>
      </c>
      <c r="F36" t="s">
        <v>316</v>
      </c>
      <c r="G36" t="s">
        <v>61</v>
      </c>
      <c r="H36" t="s">
        <v>214</v>
      </c>
      <c r="I36" s="18">
        <v>44446</v>
      </c>
      <c r="J36" s="24">
        <v>18</v>
      </c>
      <c r="K36" s="24">
        <v>21</v>
      </c>
      <c r="L36">
        <v>23</v>
      </c>
      <c r="M36">
        <v>23</v>
      </c>
      <c r="N36">
        <v>0</v>
      </c>
      <c r="O36">
        <v>0</v>
      </c>
      <c r="P36">
        <v>1</v>
      </c>
      <c r="Q36">
        <v>1</v>
      </c>
      <c r="R36" s="24">
        <v>1</v>
      </c>
      <c r="AQ36">
        <v>62.681818</v>
      </c>
      <c r="AR36">
        <v>60.590909000000003</v>
      </c>
      <c r="AS36">
        <v>60.522727000000003</v>
      </c>
      <c r="AT36">
        <v>60.636364</v>
      </c>
      <c r="AU36">
        <v>60.227272999999997</v>
      </c>
      <c r="AV36">
        <v>59.568182</v>
      </c>
      <c r="AW36">
        <v>59.159090999999997</v>
      </c>
      <c r="AX36">
        <v>59.704545000000003</v>
      </c>
      <c r="AY36">
        <v>62.136364</v>
      </c>
      <c r="AZ36">
        <v>64.272727000000003</v>
      </c>
      <c r="BA36">
        <v>68.840908999999996</v>
      </c>
      <c r="BB36">
        <v>73.840908999999996</v>
      </c>
      <c r="BC36">
        <v>78.545455000000004</v>
      </c>
      <c r="BD36">
        <v>80.25</v>
      </c>
      <c r="BE36">
        <v>80.5</v>
      </c>
      <c r="BF36">
        <v>81.545455000000004</v>
      </c>
      <c r="BG36">
        <v>81.068181999999993</v>
      </c>
      <c r="BH36">
        <v>79</v>
      </c>
      <c r="BI36">
        <v>75.613636</v>
      </c>
      <c r="BJ36">
        <v>71.386364</v>
      </c>
      <c r="BK36">
        <v>67.886364</v>
      </c>
      <c r="BL36">
        <v>66.454544999999996</v>
      </c>
      <c r="BM36">
        <v>64.840908999999996</v>
      </c>
      <c r="BN36">
        <v>63.340909000000003</v>
      </c>
      <c r="DK36">
        <v>18</v>
      </c>
      <c r="DL36">
        <v>21</v>
      </c>
    </row>
    <row r="37" spans="1:116" x14ac:dyDescent="0.25">
      <c r="A37" t="str">
        <f t="shared" si="0"/>
        <v>All_Prescribed DA 1-4 (1PM-9PM)_44447_18-21</v>
      </c>
      <c r="B37" t="s">
        <v>62</v>
      </c>
      <c r="C37" t="s">
        <v>61</v>
      </c>
      <c r="D37" t="s">
        <v>61</v>
      </c>
      <c r="E37" t="s">
        <v>61</v>
      </c>
      <c r="F37" t="s">
        <v>316</v>
      </c>
      <c r="G37" t="s">
        <v>61</v>
      </c>
      <c r="H37" t="s">
        <v>214</v>
      </c>
      <c r="I37" s="18">
        <v>44447</v>
      </c>
      <c r="J37" s="24">
        <v>18</v>
      </c>
      <c r="K37" s="24">
        <v>21</v>
      </c>
      <c r="L37">
        <v>23</v>
      </c>
      <c r="M37">
        <v>23</v>
      </c>
      <c r="N37">
        <v>0</v>
      </c>
      <c r="O37">
        <v>0</v>
      </c>
      <c r="P37">
        <v>1</v>
      </c>
      <c r="Q37">
        <v>1</v>
      </c>
      <c r="R37" s="24">
        <v>1</v>
      </c>
      <c r="AQ37">
        <v>62.931818</v>
      </c>
      <c r="AR37">
        <v>62.318182</v>
      </c>
      <c r="AS37">
        <v>61.431818</v>
      </c>
      <c r="AT37">
        <v>60.568182</v>
      </c>
      <c r="AU37">
        <v>59.977272999999997</v>
      </c>
      <c r="AV37">
        <v>59.181818</v>
      </c>
      <c r="AW37">
        <v>59.045454999999997</v>
      </c>
      <c r="AX37">
        <v>59.477272999999997</v>
      </c>
      <c r="AY37">
        <v>61.727272999999997</v>
      </c>
      <c r="AZ37">
        <v>65.204544999999996</v>
      </c>
      <c r="BA37">
        <v>70.704544999999996</v>
      </c>
      <c r="BB37">
        <v>79.454544999999996</v>
      </c>
      <c r="BC37">
        <v>85.318181999999993</v>
      </c>
      <c r="BD37">
        <v>86.409091000000004</v>
      </c>
      <c r="BE37">
        <v>84.227272999999997</v>
      </c>
      <c r="BF37">
        <v>79.659091000000004</v>
      </c>
      <c r="BG37">
        <v>77.568181999999993</v>
      </c>
      <c r="BH37">
        <v>76.159091000000004</v>
      </c>
      <c r="BI37">
        <v>74.113636</v>
      </c>
      <c r="BJ37">
        <v>71.272727000000003</v>
      </c>
      <c r="BK37">
        <v>67.431818000000007</v>
      </c>
      <c r="BL37">
        <v>64.704544999999996</v>
      </c>
      <c r="BM37">
        <v>63.522727000000003</v>
      </c>
      <c r="BN37">
        <v>63.022727000000003</v>
      </c>
      <c r="DK37">
        <v>18</v>
      </c>
      <c r="DL37">
        <v>21</v>
      </c>
    </row>
    <row r="38" spans="1:116" x14ac:dyDescent="0.25">
      <c r="A38" t="str">
        <f t="shared" si="0"/>
        <v>All_Prescribed DA 1-4 (1PM-9PM)_44448_18-21</v>
      </c>
      <c r="B38" t="s">
        <v>62</v>
      </c>
      <c r="C38" t="s">
        <v>61</v>
      </c>
      <c r="D38" t="s">
        <v>61</v>
      </c>
      <c r="E38" t="s">
        <v>61</v>
      </c>
      <c r="F38" t="s">
        <v>316</v>
      </c>
      <c r="G38" t="s">
        <v>61</v>
      </c>
      <c r="H38" t="s">
        <v>214</v>
      </c>
      <c r="I38" s="18">
        <v>44448</v>
      </c>
      <c r="J38" s="24">
        <v>18</v>
      </c>
      <c r="K38" s="24">
        <v>21</v>
      </c>
      <c r="L38">
        <v>23</v>
      </c>
      <c r="M38">
        <v>23</v>
      </c>
      <c r="N38">
        <v>0</v>
      </c>
      <c r="O38">
        <v>0</v>
      </c>
      <c r="P38">
        <v>1</v>
      </c>
      <c r="Q38">
        <v>1</v>
      </c>
      <c r="R38" s="24">
        <v>1</v>
      </c>
      <c r="AQ38">
        <v>64.272727000000003</v>
      </c>
      <c r="AR38">
        <v>61.886364</v>
      </c>
      <c r="AS38">
        <v>61.477272999999997</v>
      </c>
      <c r="AT38">
        <v>60.840909000000003</v>
      </c>
      <c r="AU38">
        <v>61.25</v>
      </c>
      <c r="AV38">
        <v>60.386364</v>
      </c>
      <c r="AW38">
        <v>59.727272999999997</v>
      </c>
      <c r="AX38">
        <v>60.681818</v>
      </c>
      <c r="AY38">
        <v>63.159090999999997</v>
      </c>
      <c r="AZ38">
        <v>66.045455000000004</v>
      </c>
      <c r="BA38">
        <v>70.272727000000003</v>
      </c>
      <c r="BB38">
        <v>76.159091000000004</v>
      </c>
      <c r="BC38">
        <v>82.886364</v>
      </c>
      <c r="BD38">
        <v>82.704544999999996</v>
      </c>
      <c r="BE38">
        <v>81.386364</v>
      </c>
      <c r="BF38">
        <v>78.295455000000004</v>
      </c>
      <c r="BG38">
        <v>76.977272999999997</v>
      </c>
      <c r="BH38">
        <v>76.818181999999993</v>
      </c>
      <c r="BI38">
        <v>74.136364</v>
      </c>
      <c r="BJ38">
        <v>71.5</v>
      </c>
      <c r="BK38">
        <v>68.568181999999993</v>
      </c>
      <c r="BL38">
        <v>67.454544999999996</v>
      </c>
      <c r="BM38">
        <v>66.363636</v>
      </c>
      <c r="BN38">
        <v>65.590908999999996</v>
      </c>
      <c r="DK38">
        <v>18</v>
      </c>
      <c r="DL38">
        <v>21</v>
      </c>
    </row>
    <row r="39" spans="1:116" x14ac:dyDescent="0.25">
      <c r="A39" t="str">
        <f t="shared" si="0"/>
        <v>All_Prescribed DA 1-4 (1PM-9PM)_44470_19-19</v>
      </c>
      <c r="B39" t="s">
        <v>62</v>
      </c>
      <c r="C39" t="s">
        <v>61</v>
      </c>
      <c r="D39" t="s">
        <v>61</v>
      </c>
      <c r="E39" t="s">
        <v>61</v>
      </c>
      <c r="F39" t="s">
        <v>316</v>
      </c>
      <c r="G39" t="s">
        <v>61</v>
      </c>
      <c r="H39" t="s">
        <v>214</v>
      </c>
      <c r="I39" s="18">
        <v>44470</v>
      </c>
      <c r="J39" s="24">
        <v>19</v>
      </c>
      <c r="K39" s="24">
        <v>19</v>
      </c>
      <c r="L39">
        <v>19</v>
      </c>
      <c r="M39">
        <v>19</v>
      </c>
      <c r="N39">
        <v>0</v>
      </c>
      <c r="O39">
        <v>0</v>
      </c>
      <c r="P39">
        <v>1</v>
      </c>
      <c r="Q39">
        <v>1</v>
      </c>
      <c r="R39" s="24">
        <v>1</v>
      </c>
      <c r="AQ39">
        <v>65.576316000000006</v>
      </c>
      <c r="AR39">
        <v>62.860526</v>
      </c>
      <c r="AS39">
        <v>61.918421000000002</v>
      </c>
      <c r="AT39">
        <v>61.065789000000002</v>
      </c>
      <c r="AU39">
        <v>60.321052999999999</v>
      </c>
      <c r="AV39">
        <v>59.518420999999996</v>
      </c>
      <c r="AW39">
        <v>58.913158000000003</v>
      </c>
      <c r="AX39">
        <v>58.265788999999998</v>
      </c>
      <c r="AY39">
        <v>61.807895000000002</v>
      </c>
      <c r="AZ39">
        <v>67.481578999999996</v>
      </c>
      <c r="BA39">
        <v>71.726315999999997</v>
      </c>
      <c r="BB39">
        <v>75.576316000000006</v>
      </c>
      <c r="BC39">
        <v>80.713158000000007</v>
      </c>
      <c r="BD39">
        <v>84.036841999999993</v>
      </c>
      <c r="BE39">
        <v>87.3</v>
      </c>
      <c r="BF39">
        <v>89.139474000000007</v>
      </c>
      <c r="BG39">
        <v>89.092105000000004</v>
      </c>
      <c r="BH39">
        <v>87.876316000000003</v>
      </c>
      <c r="BI39">
        <v>85.134210999999993</v>
      </c>
      <c r="BJ39">
        <v>79.623683999999997</v>
      </c>
      <c r="BK39">
        <v>75.434211000000005</v>
      </c>
      <c r="BL39">
        <v>72.197367999999997</v>
      </c>
      <c r="BM39">
        <v>70.221052999999998</v>
      </c>
      <c r="BN39">
        <v>68.123683999999997</v>
      </c>
      <c r="DK39">
        <v>19</v>
      </c>
      <c r="DL39">
        <v>19</v>
      </c>
    </row>
    <row r="40" spans="1:116" x14ac:dyDescent="0.25">
      <c r="A40" t="str">
        <f t="shared" si="0"/>
        <v>All_Prescribed DA 1-4 (1PM-9PM)_44474_19-19</v>
      </c>
      <c r="B40" t="s">
        <v>62</v>
      </c>
      <c r="C40" t="s">
        <v>61</v>
      </c>
      <c r="D40" t="s">
        <v>61</v>
      </c>
      <c r="E40" t="s">
        <v>61</v>
      </c>
      <c r="F40" t="s">
        <v>316</v>
      </c>
      <c r="G40" t="s">
        <v>61</v>
      </c>
      <c r="H40" t="s">
        <v>214</v>
      </c>
      <c r="I40" s="18">
        <v>44474</v>
      </c>
      <c r="J40" s="24">
        <v>19</v>
      </c>
      <c r="K40" s="24">
        <v>19</v>
      </c>
      <c r="L40">
        <v>19</v>
      </c>
      <c r="M40">
        <v>19</v>
      </c>
      <c r="N40">
        <v>0</v>
      </c>
      <c r="O40">
        <v>0</v>
      </c>
      <c r="P40">
        <v>1</v>
      </c>
      <c r="Q40">
        <v>1</v>
      </c>
      <c r="R40" s="24">
        <v>1</v>
      </c>
      <c r="AQ40">
        <v>62.492105000000002</v>
      </c>
      <c r="AR40">
        <v>62.010525999999999</v>
      </c>
      <c r="AS40">
        <v>60.797367999999999</v>
      </c>
      <c r="AT40">
        <v>60.165788999999997</v>
      </c>
      <c r="AU40">
        <v>59.084211000000003</v>
      </c>
      <c r="AV40">
        <v>58.389474</v>
      </c>
      <c r="AW40">
        <v>58.026316000000001</v>
      </c>
      <c r="AX40">
        <v>58.052632000000003</v>
      </c>
      <c r="AY40">
        <v>58.968420999999999</v>
      </c>
      <c r="AZ40">
        <v>63.118420999999998</v>
      </c>
      <c r="BA40">
        <v>65.997367999999994</v>
      </c>
      <c r="BB40">
        <v>67.889474000000007</v>
      </c>
      <c r="BC40">
        <v>70.421053000000001</v>
      </c>
      <c r="BD40">
        <v>72.528947000000002</v>
      </c>
      <c r="BE40">
        <v>75.352632</v>
      </c>
      <c r="BF40">
        <v>73.650000000000006</v>
      </c>
      <c r="BG40">
        <v>72.289473999999998</v>
      </c>
      <c r="BH40">
        <v>70.578946999999999</v>
      </c>
      <c r="BI40">
        <v>68.105262999999994</v>
      </c>
      <c r="BJ40">
        <v>65.210526000000002</v>
      </c>
      <c r="BK40">
        <v>63.105263000000001</v>
      </c>
      <c r="BL40">
        <v>62.210526000000002</v>
      </c>
      <c r="BM40">
        <v>62.631579000000002</v>
      </c>
      <c r="BN40">
        <v>62.157895000000003</v>
      </c>
      <c r="DK40">
        <v>19</v>
      </c>
      <c r="DL40">
        <v>19</v>
      </c>
    </row>
    <row r="41" spans="1:116" x14ac:dyDescent="0.25">
      <c r="A41" t="str">
        <f t="shared" si="0"/>
        <v>All_Prescribed DA 1-4 (1PM-9PM)_44475_19-19</v>
      </c>
      <c r="B41" t="s">
        <v>62</v>
      </c>
      <c r="C41" t="s">
        <v>61</v>
      </c>
      <c r="D41" t="s">
        <v>61</v>
      </c>
      <c r="E41" t="s">
        <v>61</v>
      </c>
      <c r="F41" t="s">
        <v>316</v>
      </c>
      <c r="G41" t="s">
        <v>61</v>
      </c>
      <c r="H41" t="s">
        <v>214</v>
      </c>
      <c r="I41" s="18">
        <v>44475</v>
      </c>
      <c r="J41" s="24">
        <v>19</v>
      </c>
      <c r="K41" s="24">
        <v>19</v>
      </c>
      <c r="L41">
        <v>19</v>
      </c>
      <c r="M41">
        <v>19</v>
      </c>
      <c r="N41">
        <v>0</v>
      </c>
      <c r="O41">
        <v>0</v>
      </c>
      <c r="P41">
        <v>1</v>
      </c>
      <c r="Q41">
        <v>1</v>
      </c>
      <c r="R41" s="24">
        <v>1</v>
      </c>
      <c r="AQ41">
        <v>57.894736999999999</v>
      </c>
      <c r="AR41">
        <v>61.315789000000002</v>
      </c>
      <c r="AS41">
        <v>61.315789000000002</v>
      </c>
      <c r="AT41">
        <v>61.157895000000003</v>
      </c>
      <c r="AU41">
        <v>60.736842000000003</v>
      </c>
      <c r="AV41">
        <v>60.315789000000002</v>
      </c>
      <c r="AW41">
        <v>59.842104999999997</v>
      </c>
      <c r="AX41">
        <v>59.421053000000001</v>
      </c>
      <c r="AY41">
        <v>61.210526000000002</v>
      </c>
      <c r="AZ41">
        <v>62.421053000000001</v>
      </c>
      <c r="BA41">
        <v>64.578946999999999</v>
      </c>
      <c r="BB41">
        <v>66.473684000000006</v>
      </c>
      <c r="BC41">
        <v>67.736841999999996</v>
      </c>
      <c r="BD41">
        <v>69.526315999999994</v>
      </c>
      <c r="BE41">
        <v>70.052632000000003</v>
      </c>
      <c r="BF41">
        <v>70.052632000000003</v>
      </c>
      <c r="BG41">
        <v>69.263158000000004</v>
      </c>
      <c r="BH41">
        <v>67.526315999999994</v>
      </c>
      <c r="BI41">
        <v>65.894737000000006</v>
      </c>
      <c r="BJ41">
        <v>64.789473999999998</v>
      </c>
      <c r="BK41">
        <v>62.473683999999999</v>
      </c>
      <c r="BL41">
        <v>61.315789000000002</v>
      </c>
      <c r="BM41">
        <v>60.842104999999997</v>
      </c>
      <c r="BN41">
        <v>60</v>
      </c>
      <c r="DK41">
        <v>19</v>
      </c>
      <c r="DL41">
        <v>19</v>
      </c>
    </row>
    <row r="42" spans="1:116" x14ac:dyDescent="0.25">
      <c r="A42" t="str">
        <f t="shared" si="0"/>
        <v>All_Prescribed DA 1-4 (1PM-9PM)_44452_19-20</v>
      </c>
      <c r="B42" t="s">
        <v>62</v>
      </c>
      <c r="C42" t="s">
        <v>61</v>
      </c>
      <c r="D42" t="s">
        <v>61</v>
      </c>
      <c r="E42" t="s">
        <v>61</v>
      </c>
      <c r="F42" t="s">
        <v>316</v>
      </c>
      <c r="G42" t="s">
        <v>61</v>
      </c>
      <c r="H42" t="s">
        <v>214</v>
      </c>
      <c r="I42" s="18">
        <v>44452</v>
      </c>
      <c r="J42" s="24">
        <v>19</v>
      </c>
      <c r="K42" s="24">
        <v>20</v>
      </c>
      <c r="L42">
        <v>23</v>
      </c>
      <c r="M42">
        <v>23</v>
      </c>
      <c r="N42">
        <v>0</v>
      </c>
      <c r="O42">
        <v>0</v>
      </c>
      <c r="P42">
        <v>1</v>
      </c>
      <c r="Q42">
        <v>1</v>
      </c>
      <c r="R42" s="24">
        <v>1</v>
      </c>
      <c r="AQ42">
        <v>60.045454999999997</v>
      </c>
      <c r="AR42">
        <v>57.863636</v>
      </c>
      <c r="AS42">
        <v>57.477272999999997</v>
      </c>
      <c r="AT42">
        <v>57.045454999999997</v>
      </c>
      <c r="AU42">
        <v>56.477272999999997</v>
      </c>
      <c r="AV42">
        <v>55.931818</v>
      </c>
      <c r="AW42">
        <v>55.522727000000003</v>
      </c>
      <c r="AX42">
        <v>56.022727000000003</v>
      </c>
      <c r="AY42">
        <v>59.681818</v>
      </c>
      <c r="AZ42">
        <v>64.318181999999993</v>
      </c>
      <c r="BA42">
        <v>68.590908999999996</v>
      </c>
      <c r="BB42">
        <v>71.659091000000004</v>
      </c>
      <c r="BC42">
        <v>75.045455000000004</v>
      </c>
      <c r="BD42">
        <v>77.840908999999996</v>
      </c>
      <c r="BE42">
        <v>80.181818000000007</v>
      </c>
      <c r="BF42">
        <v>79.886364</v>
      </c>
      <c r="BG42">
        <v>78.136364</v>
      </c>
      <c r="BH42">
        <v>75.159091000000004</v>
      </c>
      <c r="BI42">
        <v>72.522727000000003</v>
      </c>
      <c r="BJ42">
        <v>68.545455000000004</v>
      </c>
      <c r="BK42">
        <v>65.386364</v>
      </c>
      <c r="BL42">
        <v>63.636364</v>
      </c>
      <c r="BM42">
        <v>62.704545000000003</v>
      </c>
      <c r="BN42">
        <v>61.772727000000003</v>
      </c>
      <c r="DK42">
        <v>19</v>
      </c>
      <c r="DL42">
        <v>20</v>
      </c>
    </row>
    <row r="43" spans="1:116" x14ac:dyDescent="0.25">
      <c r="A43" t="str">
        <f t="shared" si="0"/>
        <v>All_Prescribed DA 1-4 (1PM-9PM)_44454_19-20</v>
      </c>
      <c r="B43" t="s">
        <v>62</v>
      </c>
      <c r="C43" t="s">
        <v>61</v>
      </c>
      <c r="D43" t="s">
        <v>61</v>
      </c>
      <c r="E43" t="s">
        <v>61</v>
      </c>
      <c r="F43" t="s">
        <v>316</v>
      </c>
      <c r="G43" t="s">
        <v>61</v>
      </c>
      <c r="H43" t="s">
        <v>214</v>
      </c>
      <c r="I43" s="18">
        <v>44454</v>
      </c>
      <c r="J43" s="24">
        <v>19</v>
      </c>
      <c r="K43" s="24">
        <v>20</v>
      </c>
      <c r="L43">
        <v>23</v>
      </c>
      <c r="M43">
        <v>23</v>
      </c>
      <c r="N43">
        <v>0</v>
      </c>
      <c r="O43">
        <v>0</v>
      </c>
      <c r="P43">
        <v>1</v>
      </c>
      <c r="Q43">
        <v>1</v>
      </c>
      <c r="R43" s="24">
        <v>1</v>
      </c>
      <c r="AQ43">
        <v>57.431818</v>
      </c>
      <c r="AR43">
        <v>57.386364</v>
      </c>
      <c r="AS43">
        <v>57.159090999999997</v>
      </c>
      <c r="AT43">
        <v>56.136364</v>
      </c>
      <c r="AU43">
        <v>55.272727000000003</v>
      </c>
      <c r="AV43">
        <v>55.25</v>
      </c>
      <c r="AW43">
        <v>54.75</v>
      </c>
      <c r="AX43">
        <v>54.954545000000003</v>
      </c>
      <c r="AY43">
        <v>56.454545000000003</v>
      </c>
      <c r="AZ43">
        <v>58.590909000000003</v>
      </c>
      <c r="BA43">
        <v>60.863636</v>
      </c>
      <c r="BB43">
        <v>66.5</v>
      </c>
      <c r="BC43">
        <v>71.204544999999996</v>
      </c>
      <c r="BD43">
        <v>73.363636</v>
      </c>
      <c r="BE43">
        <v>73.840908999999996</v>
      </c>
      <c r="BF43">
        <v>72.590908999999996</v>
      </c>
      <c r="BG43">
        <v>71.090908999999996</v>
      </c>
      <c r="BH43">
        <v>69.409091000000004</v>
      </c>
      <c r="BI43">
        <v>66.636364</v>
      </c>
      <c r="BJ43">
        <v>62.840909000000003</v>
      </c>
      <c r="BK43">
        <v>60.227272999999997</v>
      </c>
      <c r="BL43">
        <v>58.886364</v>
      </c>
      <c r="BM43">
        <v>58.181818</v>
      </c>
      <c r="BN43">
        <v>57.454545000000003</v>
      </c>
      <c r="DK43">
        <v>19</v>
      </c>
      <c r="DL43">
        <v>20</v>
      </c>
    </row>
    <row r="44" spans="1:116" x14ac:dyDescent="0.25">
      <c r="K44" s="24"/>
    </row>
    <row r="45" spans="1:116" x14ac:dyDescent="0.25">
      <c r="K45" s="24"/>
    </row>
    <row r="46" spans="1:116" x14ac:dyDescent="0.25">
      <c r="K46" s="24"/>
    </row>
    <row r="47" spans="1:116" x14ac:dyDescent="0.25">
      <c r="K47" s="24"/>
    </row>
    <row r="48" spans="1:116" x14ac:dyDescent="0.25">
      <c r="K48" s="24"/>
    </row>
    <row r="49" spans="11:11" x14ac:dyDescent="0.25">
      <c r="K49" s="24"/>
    </row>
    <row r="50" spans="11:11" x14ac:dyDescent="0.25">
      <c r="K50" s="24"/>
    </row>
    <row r="51" spans="11:11" x14ac:dyDescent="0.25">
      <c r="K51" s="24"/>
    </row>
    <row r="52" spans="11:11" x14ac:dyDescent="0.25">
      <c r="K52" s="24"/>
    </row>
    <row r="53" spans="11:11" x14ac:dyDescent="0.25">
      <c r="K53" s="24"/>
    </row>
    <row r="54" spans="11:11" x14ac:dyDescent="0.25">
      <c r="K54" s="24"/>
    </row>
    <row r="55" spans="11:11" x14ac:dyDescent="0.25">
      <c r="K55" s="24"/>
    </row>
    <row r="56" spans="11:11" x14ac:dyDescent="0.25">
      <c r="K56" s="24"/>
    </row>
    <row r="57" spans="11:11" x14ac:dyDescent="0.25">
      <c r="K57" s="24"/>
    </row>
    <row r="58" spans="11:11" x14ac:dyDescent="0.25">
      <c r="K58" s="24"/>
    </row>
    <row r="59" spans="11:11" x14ac:dyDescent="0.25">
      <c r="K59" s="24"/>
    </row>
    <row r="60" spans="11:11" x14ac:dyDescent="0.25">
      <c r="K60" s="24"/>
    </row>
    <row r="61" spans="11:11" x14ac:dyDescent="0.25">
      <c r="K61" s="24"/>
    </row>
    <row r="62" spans="11:11" x14ac:dyDescent="0.25">
      <c r="K62" s="24"/>
    </row>
    <row r="63" spans="11:11" x14ac:dyDescent="0.25">
      <c r="K63" s="24"/>
    </row>
    <row r="64" spans="11:11" x14ac:dyDescent="0.25">
      <c r="K64" s="24"/>
    </row>
    <row r="65" spans="11:114" x14ac:dyDescent="0.25">
      <c r="K65" s="24"/>
    </row>
    <row r="66" spans="11:114" x14ac:dyDescent="0.25">
      <c r="K66" s="24"/>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row>
    <row r="67" spans="11:114" x14ac:dyDescent="0.25">
      <c r="K67" s="24"/>
    </row>
    <row r="68" spans="11:114" x14ac:dyDescent="0.25">
      <c r="K68" s="24"/>
    </row>
    <row r="69" spans="11:114" x14ac:dyDescent="0.25">
      <c r="K69" s="24"/>
    </row>
    <row r="70" spans="11:114" x14ac:dyDescent="0.25">
      <c r="K70" s="24"/>
    </row>
    <row r="71" spans="11:114" x14ac:dyDescent="0.25">
      <c r="K71" s="24"/>
    </row>
    <row r="72" spans="11:114" x14ac:dyDescent="0.25">
      <c r="K72" s="24"/>
    </row>
    <row r="73" spans="11:114" x14ac:dyDescent="0.25">
      <c r="K73" s="24"/>
    </row>
    <row r="74" spans="11:114" x14ac:dyDescent="0.25">
      <c r="K74" s="24"/>
    </row>
    <row r="75" spans="11:114" x14ac:dyDescent="0.25">
      <c r="K75" s="24"/>
    </row>
    <row r="76" spans="11:114" x14ac:dyDescent="0.25">
      <c r="K76" s="24"/>
    </row>
    <row r="77" spans="11:114" x14ac:dyDescent="0.25">
      <c r="K77" s="24"/>
    </row>
    <row r="78" spans="11:114" x14ac:dyDescent="0.25">
      <c r="K78" s="24"/>
    </row>
    <row r="79" spans="11:114" x14ac:dyDescent="0.25">
      <c r="K79" s="24"/>
    </row>
    <row r="80" spans="11:114" x14ac:dyDescent="0.25">
      <c r="K80" s="24"/>
    </row>
    <row r="81" spans="11:11" x14ac:dyDescent="0.25">
      <c r="K81" s="24"/>
    </row>
    <row r="82" spans="11:11" x14ac:dyDescent="0.25">
      <c r="K82" s="24"/>
    </row>
    <row r="83" spans="11:11" x14ac:dyDescent="0.25">
      <c r="K83" s="24"/>
    </row>
    <row r="84" spans="11:11" x14ac:dyDescent="0.25">
      <c r="K84" s="24"/>
    </row>
    <row r="85" spans="11:11" x14ac:dyDescent="0.25">
      <c r="K85" s="24"/>
    </row>
    <row r="86" spans="11:11" x14ac:dyDescent="0.25">
      <c r="K86" s="24"/>
    </row>
    <row r="87" spans="11:11" x14ac:dyDescent="0.25">
      <c r="K87" s="24"/>
    </row>
    <row r="88" spans="11:11" x14ac:dyDescent="0.25">
      <c r="K88" s="24"/>
    </row>
    <row r="89" spans="11:11" x14ac:dyDescent="0.25">
      <c r="K89" s="24"/>
    </row>
    <row r="90" spans="11:11" x14ac:dyDescent="0.25">
      <c r="K90" s="24"/>
    </row>
    <row r="91" spans="11:11" x14ac:dyDescent="0.25">
      <c r="K91" s="24"/>
    </row>
    <row r="92" spans="11:11" x14ac:dyDescent="0.25">
      <c r="K92" s="24"/>
    </row>
    <row r="93" spans="11:11" x14ac:dyDescent="0.25">
      <c r="K93" s="24"/>
    </row>
    <row r="94" spans="11:11" x14ac:dyDescent="0.25">
      <c r="K94" s="24"/>
    </row>
    <row r="95" spans="11:11" x14ac:dyDescent="0.25">
      <c r="K95" s="24"/>
    </row>
    <row r="96" spans="11:11" x14ac:dyDescent="0.25">
      <c r="K96" s="24"/>
    </row>
    <row r="97" spans="11:11" x14ac:dyDescent="0.25">
      <c r="K97" s="24"/>
    </row>
    <row r="98" spans="11:11" x14ac:dyDescent="0.25">
      <c r="K98" s="24"/>
    </row>
    <row r="99" spans="11:11" x14ac:dyDescent="0.25">
      <c r="K99" s="24"/>
    </row>
    <row r="100" spans="11:11" x14ac:dyDescent="0.25">
      <c r="K100" s="24"/>
    </row>
    <row r="101" spans="11:11" x14ac:dyDescent="0.25">
      <c r="K101" s="24"/>
    </row>
    <row r="102" spans="11:11" x14ac:dyDescent="0.25">
      <c r="K102" s="24"/>
    </row>
    <row r="103" spans="11:11" x14ac:dyDescent="0.25">
      <c r="K103" s="24"/>
    </row>
    <row r="104" spans="11:11" x14ac:dyDescent="0.25">
      <c r="K104" s="24"/>
    </row>
    <row r="105" spans="11:11" x14ac:dyDescent="0.25">
      <c r="K105" s="24"/>
    </row>
    <row r="106" spans="11:11" x14ac:dyDescent="0.25">
      <c r="K106" s="24"/>
    </row>
    <row r="107" spans="11:11" x14ac:dyDescent="0.25">
      <c r="K107" s="24"/>
    </row>
    <row r="108" spans="11:11" x14ac:dyDescent="0.25">
      <c r="K108" s="24"/>
    </row>
    <row r="109" spans="11:11" x14ac:dyDescent="0.25">
      <c r="K109" s="24"/>
    </row>
    <row r="110" spans="11:11" x14ac:dyDescent="0.25">
      <c r="K110" s="24"/>
    </row>
    <row r="111" spans="11:11" x14ac:dyDescent="0.25">
      <c r="K111" s="24"/>
    </row>
    <row r="112" spans="11:11" x14ac:dyDescent="0.25">
      <c r="K112" s="24"/>
    </row>
    <row r="113" spans="11:11" x14ac:dyDescent="0.25">
      <c r="K113" s="24"/>
    </row>
    <row r="114" spans="11:11" x14ac:dyDescent="0.25">
      <c r="K114" s="24"/>
    </row>
    <row r="115" spans="11:11" x14ac:dyDescent="0.25">
      <c r="K115" s="24"/>
    </row>
    <row r="116" spans="11:11" x14ac:dyDescent="0.25">
      <c r="K116" s="24"/>
    </row>
    <row r="117" spans="11:11" x14ac:dyDescent="0.25">
      <c r="K117" s="24"/>
    </row>
    <row r="118" spans="11:11" x14ac:dyDescent="0.25">
      <c r="K118" s="24"/>
    </row>
    <row r="119" spans="11:11" x14ac:dyDescent="0.25">
      <c r="K119" s="24"/>
    </row>
    <row r="120" spans="11:11" x14ac:dyDescent="0.25">
      <c r="K120" s="24"/>
    </row>
    <row r="121" spans="11:11" x14ac:dyDescent="0.25">
      <c r="K121" s="24"/>
    </row>
    <row r="122" spans="11:11" x14ac:dyDescent="0.25">
      <c r="K122" s="24"/>
    </row>
    <row r="123" spans="11:11" x14ac:dyDescent="0.25">
      <c r="K123" s="24"/>
    </row>
    <row r="124" spans="11:11" x14ac:dyDescent="0.25">
      <c r="K124" s="24"/>
    </row>
    <row r="125" spans="11:11" x14ac:dyDescent="0.25">
      <c r="K125" s="24"/>
    </row>
    <row r="126" spans="11:11" x14ac:dyDescent="0.25">
      <c r="K126" s="24"/>
    </row>
    <row r="174" spans="93:97" x14ac:dyDescent="0.25">
      <c r="CO174" s="20"/>
      <c r="CP174" s="20"/>
      <c r="CQ174" s="20"/>
      <c r="CS174" s="20"/>
    </row>
    <row r="225" spans="91:120" x14ac:dyDescent="0.25">
      <c r="DP225" s="20"/>
    </row>
    <row r="226" spans="91:120" x14ac:dyDescent="0.25">
      <c r="DP226" s="20"/>
    </row>
    <row r="227" spans="91:120" x14ac:dyDescent="0.25">
      <c r="DP227" s="20"/>
    </row>
    <row r="228" spans="91:120" x14ac:dyDescent="0.25">
      <c r="DP228" s="20"/>
    </row>
    <row r="229" spans="91:120" x14ac:dyDescent="0.25">
      <c r="DP229" s="20"/>
    </row>
    <row r="239" spans="91:120" x14ac:dyDescent="0.25">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row>
    <row r="241" spans="91:120" x14ac:dyDescent="0.25">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row>
    <row r="242" spans="91:120" x14ac:dyDescent="0.25">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row>
    <row r="245" spans="91:120" x14ac:dyDescent="0.25">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row>
    <row r="254" spans="91:120" x14ac:dyDescent="0.25">
      <c r="DP254" s="20"/>
    </row>
    <row r="255" spans="91:120" x14ac:dyDescent="0.25">
      <c r="DP255" s="20"/>
    </row>
    <row r="256" spans="91:120" x14ac:dyDescent="0.25">
      <c r="DP256" s="20"/>
    </row>
    <row r="257" spans="93:120" x14ac:dyDescent="0.25">
      <c r="DP257" s="20"/>
    </row>
    <row r="258" spans="93:120" x14ac:dyDescent="0.25">
      <c r="CO258" s="20"/>
      <c r="CP258" s="20"/>
      <c r="DP258" s="20"/>
    </row>
    <row r="259" spans="93:120" x14ac:dyDescent="0.25">
      <c r="CO259" s="20"/>
      <c r="CP259" s="20"/>
      <c r="CQ259" s="20"/>
      <c r="CS259" s="20"/>
    </row>
    <row r="260" spans="93:120" x14ac:dyDescent="0.25">
      <c r="CO260" s="20"/>
      <c r="CP260" s="20"/>
      <c r="CQ260" s="20"/>
      <c r="CS260" s="20"/>
    </row>
    <row r="267" spans="93:120" x14ac:dyDescent="0.25">
      <c r="CO267" s="20"/>
      <c r="CP267" s="20"/>
      <c r="CQ267" s="20"/>
      <c r="CS267" s="20"/>
    </row>
    <row r="268" spans="93:120" x14ac:dyDescent="0.25">
      <c r="CO268" s="20"/>
      <c r="CP268" s="20"/>
      <c r="CQ268" s="20"/>
      <c r="CS268" s="20"/>
    </row>
    <row r="272" spans="93:120" x14ac:dyDescent="0.25">
      <c r="CO272" s="20"/>
      <c r="CP272" s="20"/>
      <c r="CQ272" s="20"/>
      <c r="CS272" s="20"/>
    </row>
    <row r="274" spans="93:97" x14ac:dyDescent="0.25">
      <c r="CO274" s="20"/>
      <c r="CP274" s="20"/>
      <c r="CQ274" s="20"/>
      <c r="CS274" s="20"/>
    </row>
    <row r="280" spans="93:97" x14ac:dyDescent="0.25">
      <c r="CO280" s="20"/>
      <c r="CP280" s="20"/>
    </row>
    <row r="286" spans="93:97" x14ac:dyDescent="0.25">
      <c r="CO286" s="20"/>
      <c r="CP286" s="20"/>
      <c r="CQ286" s="20"/>
      <c r="CS286" s="20"/>
    </row>
    <row r="289" spans="93:97" x14ac:dyDescent="0.25">
      <c r="CO289" s="20"/>
      <c r="CP289" s="20"/>
      <c r="CQ289" s="20"/>
      <c r="CS289" s="20"/>
    </row>
    <row r="291" spans="93:97" x14ac:dyDescent="0.25">
      <c r="CO291" s="20"/>
      <c r="CP291" s="20"/>
      <c r="CQ291" s="20"/>
      <c r="CS291" s="20"/>
    </row>
    <row r="301" spans="93:97" x14ac:dyDescent="0.25">
      <c r="CO301" s="20"/>
      <c r="CP301" s="20"/>
    </row>
    <row r="303" spans="93:97" x14ac:dyDescent="0.25">
      <c r="CO303" s="20"/>
      <c r="CP303" s="20"/>
      <c r="CQ303" s="20"/>
      <c r="CS303" s="20"/>
    </row>
    <row r="308" spans="93:97" x14ac:dyDescent="0.25">
      <c r="CO308" s="20"/>
      <c r="CP308" s="20"/>
      <c r="CQ308" s="20"/>
      <c r="CS308" s="20"/>
    </row>
    <row r="309" spans="93:97" x14ac:dyDescent="0.25">
      <c r="CO309" s="20"/>
      <c r="CP309" s="20"/>
      <c r="CQ309" s="20"/>
      <c r="CS309" s="20"/>
    </row>
    <row r="310" spans="93:97" x14ac:dyDescent="0.25">
      <c r="CO310" s="20"/>
      <c r="CP310" s="20"/>
      <c r="CQ310" s="20"/>
      <c r="CS310" s="20"/>
    </row>
    <row r="427" spans="93:97" x14ac:dyDescent="0.25">
      <c r="CO427" s="20"/>
      <c r="CP427" s="20"/>
      <c r="CQ427" s="20"/>
      <c r="CS427" s="20"/>
    </row>
    <row r="430" spans="93:97" x14ac:dyDescent="0.25">
      <c r="CO430" s="20"/>
      <c r="CP430" s="20"/>
      <c r="CQ430" s="20"/>
      <c r="CS430" s="20"/>
    </row>
    <row r="521" spans="108:109" x14ac:dyDescent="0.25">
      <c r="DD521" s="20"/>
      <c r="DE521" s="20"/>
    </row>
    <row r="527" spans="108:109" x14ac:dyDescent="0.25">
      <c r="DD527" s="20"/>
      <c r="DE527" s="20"/>
    </row>
    <row r="528" spans="108:109" x14ac:dyDescent="0.25">
      <c r="DD528" s="20"/>
      <c r="DE528" s="20"/>
    </row>
    <row r="529" spans="108:120" x14ac:dyDescent="0.25">
      <c r="DD529" s="20"/>
      <c r="DE529" s="20"/>
    </row>
    <row r="530" spans="108:120" x14ac:dyDescent="0.25">
      <c r="DD530" s="20"/>
      <c r="DE530" s="20"/>
    </row>
    <row r="531" spans="108:120" x14ac:dyDescent="0.25">
      <c r="DD531" s="20"/>
      <c r="DE531" s="20"/>
    </row>
    <row r="540" spans="108:120" x14ac:dyDescent="0.25">
      <c r="DP540" s="20"/>
    </row>
    <row r="541" spans="108:120" x14ac:dyDescent="0.25">
      <c r="DP541" s="20"/>
    </row>
    <row r="542" spans="108:120" x14ac:dyDescent="0.25">
      <c r="DP542" s="20"/>
    </row>
    <row r="543" spans="108:120" x14ac:dyDescent="0.25">
      <c r="DP543" s="20"/>
    </row>
    <row r="544" spans="108:120" x14ac:dyDescent="0.25">
      <c r="DP544" s="20"/>
    </row>
    <row r="558" spans="108:109" x14ac:dyDescent="0.25">
      <c r="DD558" s="20"/>
      <c r="DE558" s="20"/>
    </row>
    <row r="559" spans="108:109" x14ac:dyDescent="0.25">
      <c r="DD559" s="20"/>
      <c r="DE559" s="20"/>
    </row>
    <row r="561" spans="10:120" x14ac:dyDescent="0.25">
      <c r="DD561" s="20"/>
      <c r="DE561" s="20"/>
    </row>
    <row r="562" spans="10:120" x14ac:dyDescent="0.25">
      <c r="DD562" s="20"/>
      <c r="DE562" s="20"/>
    </row>
    <row r="563" spans="10:120" x14ac:dyDescent="0.25">
      <c r="DD563" s="20"/>
      <c r="DE563" s="20"/>
    </row>
    <row r="564" spans="10:120" x14ac:dyDescent="0.25">
      <c r="DD564" s="20"/>
      <c r="DE564" s="20"/>
    </row>
    <row r="565" spans="10:120" x14ac:dyDescent="0.25">
      <c r="J565" s="28"/>
      <c r="K565" s="29"/>
      <c r="DD565" s="20"/>
      <c r="DE565" s="20"/>
    </row>
    <row r="569" spans="10:120" x14ac:dyDescent="0.25">
      <c r="DP569" s="20"/>
    </row>
    <row r="570" spans="10:120" x14ac:dyDescent="0.25">
      <c r="DP570" s="20"/>
    </row>
    <row r="571" spans="10:120" x14ac:dyDescent="0.25">
      <c r="DP571" s="20"/>
    </row>
    <row r="572" spans="10:120" x14ac:dyDescent="0.25">
      <c r="DP572" s="20"/>
    </row>
    <row r="573" spans="10:120" x14ac:dyDescent="0.25">
      <c r="DP573" s="20"/>
    </row>
    <row r="606" spans="108:109" x14ac:dyDescent="0.25">
      <c r="DD606" s="20"/>
      <c r="DE606" s="20"/>
    </row>
    <row r="607" spans="108:109" x14ac:dyDescent="0.25">
      <c r="DD607" s="20"/>
      <c r="DE607" s="20"/>
    </row>
    <row r="608" spans="108:109" x14ac:dyDescent="0.25">
      <c r="DD608" s="20"/>
      <c r="DE608" s="20"/>
    </row>
    <row r="609" spans="10:120" x14ac:dyDescent="0.25">
      <c r="DD609" s="20"/>
      <c r="DE609" s="20"/>
    </row>
    <row r="610" spans="10:120" x14ac:dyDescent="0.25">
      <c r="DD610" s="20"/>
      <c r="DE610" s="20"/>
    </row>
    <row r="611" spans="10:120" x14ac:dyDescent="0.25">
      <c r="DD611" s="20"/>
      <c r="DE611" s="20"/>
    </row>
    <row r="612" spans="10:120" x14ac:dyDescent="0.25">
      <c r="DD612" s="20"/>
      <c r="DE612" s="20"/>
    </row>
    <row r="613" spans="10:120" x14ac:dyDescent="0.25">
      <c r="J613" s="28"/>
      <c r="K613" s="29"/>
      <c r="DD613" s="20"/>
      <c r="DE613" s="20"/>
    </row>
    <row r="614" spans="10:120" x14ac:dyDescent="0.25">
      <c r="DD614" s="20"/>
      <c r="DE614" s="20"/>
    </row>
    <row r="615" spans="10:120" x14ac:dyDescent="0.25">
      <c r="DD615" s="20"/>
      <c r="DE615" s="20"/>
    </row>
    <row r="616" spans="10:120" x14ac:dyDescent="0.25">
      <c r="DD616" s="20"/>
      <c r="DE616" s="20"/>
    </row>
    <row r="617" spans="10:120" x14ac:dyDescent="0.25">
      <c r="DD617" s="20"/>
      <c r="DE617" s="20"/>
    </row>
    <row r="622" spans="10:120" x14ac:dyDescent="0.25">
      <c r="DP622" s="20"/>
    </row>
    <row r="623" spans="10:120" x14ac:dyDescent="0.25">
      <c r="DP623" s="20"/>
    </row>
    <row r="624" spans="10:120" x14ac:dyDescent="0.25">
      <c r="DP624" s="20"/>
    </row>
    <row r="625" spans="120:120" x14ac:dyDescent="0.25">
      <c r="DP625" s="20"/>
    </row>
    <row r="626" spans="120:120" x14ac:dyDescent="0.25">
      <c r="DP626" s="20"/>
    </row>
    <row r="651" spans="120:120" x14ac:dyDescent="0.25">
      <c r="DP651" s="20"/>
    </row>
    <row r="652" spans="120:120" x14ac:dyDescent="0.25">
      <c r="DP652" s="20"/>
    </row>
    <row r="653" spans="120:120" x14ac:dyDescent="0.25">
      <c r="DP653" s="20"/>
    </row>
    <row r="654" spans="120:120" x14ac:dyDescent="0.25">
      <c r="DP654" s="20"/>
    </row>
    <row r="655" spans="120:120" x14ac:dyDescent="0.25">
      <c r="DP655" s="20"/>
    </row>
    <row r="720" spans="81:114" x14ac:dyDescent="0.25">
      <c r="CC720" s="20"/>
      <c r="CM720" s="20"/>
      <c r="CN720" s="20"/>
      <c r="CO720" s="20"/>
      <c r="CP720" s="20"/>
      <c r="CQ720" s="20"/>
      <c r="CR720" s="20"/>
      <c r="CS720" s="20"/>
      <c r="CT720" s="20"/>
      <c r="CU720" s="20"/>
      <c r="CV720" s="20"/>
      <c r="CW720" s="20"/>
      <c r="CX720" s="20"/>
      <c r="CY720" s="20"/>
      <c r="CZ720" s="20"/>
      <c r="DA720" s="20"/>
      <c r="DB720" s="20"/>
      <c r="DC720" s="20"/>
      <c r="DD720" s="20"/>
      <c r="DE720" s="20"/>
      <c r="DF720" s="20"/>
      <c r="DG720" s="20"/>
      <c r="DH720" s="20"/>
      <c r="DI720" s="20"/>
      <c r="DJ720" s="20"/>
    </row>
    <row r="725" spans="81:114" x14ac:dyDescent="0.25">
      <c r="CC725" s="20"/>
      <c r="CM725" s="20"/>
      <c r="CN725" s="20"/>
      <c r="CO725" s="20"/>
      <c r="CP725" s="20"/>
      <c r="CQ725" s="20"/>
      <c r="CR725" s="20"/>
      <c r="CS725" s="20"/>
      <c r="CT725" s="20"/>
      <c r="CU725" s="20"/>
      <c r="CV725" s="20"/>
      <c r="CW725" s="20"/>
      <c r="CX725" s="20"/>
      <c r="CY725" s="20"/>
      <c r="CZ725" s="20"/>
      <c r="DA725" s="20"/>
      <c r="DB725" s="20"/>
      <c r="DC725" s="20"/>
      <c r="DD725" s="20"/>
      <c r="DE725" s="20"/>
      <c r="DF725" s="20"/>
      <c r="DG725" s="20"/>
      <c r="DH725" s="20"/>
      <c r="DI725" s="20"/>
      <c r="DJ725" s="20"/>
    </row>
    <row r="727" spans="81:114" x14ac:dyDescent="0.25">
      <c r="DD727" s="20"/>
      <c r="DE727" s="20"/>
    </row>
    <row r="729" spans="81:114" x14ac:dyDescent="0.25">
      <c r="DD729" s="20"/>
      <c r="DE729" s="20"/>
    </row>
    <row r="730" spans="81:114" x14ac:dyDescent="0.25">
      <c r="CC730" s="20"/>
      <c r="CM730" s="20"/>
      <c r="CN730" s="20"/>
      <c r="CO730" s="20"/>
      <c r="CP730" s="20"/>
      <c r="CQ730" s="20"/>
      <c r="CR730" s="20"/>
      <c r="CS730" s="20"/>
      <c r="CT730" s="20"/>
      <c r="CU730" s="20"/>
      <c r="CV730" s="20"/>
      <c r="CW730" s="20"/>
      <c r="CX730" s="20"/>
      <c r="CY730" s="20"/>
      <c r="CZ730" s="20"/>
      <c r="DA730" s="20"/>
      <c r="DB730" s="20"/>
      <c r="DC730" s="20"/>
      <c r="DD730" s="20"/>
      <c r="DE730" s="20"/>
      <c r="DF730" s="20"/>
      <c r="DG730" s="20"/>
      <c r="DH730" s="20"/>
      <c r="DI730" s="20"/>
      <c r="DJ730" s="20"/>
    </row>
    <row r="731" spans="81:114" x14ac:dyDescent="0.25">
      <c r="CV731" s="20"/>
      <c r="CW731" s="20"/>
      <c r="CX731" s="20"/>
      <c r="CY731" s="20"/>
      <c r="CZ731" s="20"/>
      <c r="DA731" s="20"/>
      <c r="DB731" s="20"/>
      <c r="DC731" s="20"/>
      <c r="DD731" s="20"/>
    </row>
    <row r="732" spans="81:114" x14ac:dyDescent="0.25">
      <c r="CV732" s="20"/>
      <c r="CW732" s="20"/>
      <c r="CX732" s="20"/>
      <c r="CY732" s="20"/>
      <c r="CZ732" s="20"/>
      <c r="DA732" s="20"/>
      <c r="DB732" s="20"/>
      <c r="DC732" s="20"/>
      <c r="DD732" s="20"/>
    </row>
    <row r="733" spans="81:114" x14ac:dyDescent="0.25">
      <c r="CV733" s="20"/>
      <c r="CW733" s="20"/>
      <c r="CX733" s="20"/>
      <c r="CY733" s="20"/>
      <c r="CZ733" s="20"/>
      <c r="DA733" s="20"/>
      <c r="DB733" s="20"/>
      <c r="DC733" s="20"/>
      <c r="DD733" s="20"/>
      <c r="DE733" s="20"/>
    </row>
    <row r="735" spans="81:114" x14ac:dyDescent="0.25">
      <c r="CM735" s="20"/>
      <c r="CN735" s="20"/>
      <c r="CO735" s="20"/>
      <c r="CP735" s="20"/>
      <c r="CQ735" s="20"/>
      <c r="CR735" s="20"/>
      <c r="CS735" s="20"/>
      <c r="CT735" s="20"/>
      <c r="CU735" s="20"/>
      <c r="CV735" s="20"/>
      <c r="CW735" s="20"/>
      <c r="CX735" s="20"/>
      <c r="CY735" s="20"/>
      <c r="CZ735" s="20"/>
      <c r="DA735" s="20"/>
      <c r="DB735" s="20"/>
      <c r="DC735" s="20"/>
      <c r="DD735" s="20"/>
      <c r="DE735" s="20"/>
      <c r="DF735" s="20"/>
      <c r="DG735" s="20"/>
      <c r="DH735" s="20"/>
      <c r="DI735" s="20"/>
      <c r="DJ735" s="20"/>
    </row>
    <row r="738" spans="81:114" x14ac:dyDescent="0.25">
      <c r="CC738" s="20"/>
      <c r="CM738" s="20"/>
      <c r="CN738" s="20"/>
      <c r="CO738" s="20"/>
      <c r="CP738" s="20"/>
      <c r="CQ738" s="20"/>
      <c r="CR738" s="20"/>
      <c r="CS738" s="20"/>
      <c r="CT738" s="20"/>
      <c r="CU738" s="20"/>
      <c r="CV738" s="20"/>
      <c r="CW738" s="20"/>
      <c r="CX738" s="20"/>
      <c r="CY738" s="20"/>
      <c r="CZ738" s="20"/>
      <c r="DA738" s="20"/>
      <c r="DB738" s="20"/>
      <c r="DC738" s="20"/>
      <c r="DD738" s="20"/>
      <c r="DE738" s="20"/>
      <c r="DF738" s="20"/>
      <c r="DG738" s="20"/>
      <c r="DH738" s="20"/>
      <c r="DI738" s="20"/>
      <c r="DJ738" s="20"/>
    </row>
    <row r="741" spans="81:114" x14ac:dyDescent="0.25">
      <c r="DD741" s="20"/>
      <c r="DE741" s="20"/>
    </row>
    <row r="742" spans="81:114" x14ac:dyDescent="0.25">
      <c r="DD742" s="20"/>
      <c r="DE742" s="20"/>
    </row>
    <row r="743" spans="81:114" x14ac:dyDescent="0.25">
      <c r="DD743" s="20"/>
      <c r="DE743" s="20"/>
    </row>
    <row r="744" spans="81:114" x14ac:dyDescent="0.25">
      <c r="DD744" s="20"/>
      <c r="DE744" s="20"/>
    </row>
    <row r="745" spans="81:114" x14ac:dyDescent="0.25">
      <c r="DD745" s="20"/>
      <c r="DE745" s="20"/>
    </row>
    <row r="747" spans="81:114" x14ac:dyDescent="0.25">
      <c r="CV747" s="20"/>
      <c r="CW747" s="20"/>
      <c r="CX747" s="20"/>
      <c r="CY747" s="20"/>
      <c r="CZ747" s="20"/>
      <c r="DA747" s="20"/>
      <c r="DB747" s="20"/>
      <c r="DC747" s="20"/>
      <c r="DD747" s="20"/>
      <c r="DE747" s="20"/>
    </row>
    <row r="748" spans="81:114" x14ac:dyDescent="0.25">
      <c r="CV748" s="20"/>
      <c r="CW748" s="20"/>
      <c r="CX748" s="20"/>
      <c r="CY748" s="20"/>
      <c r="CZ748" s="20"/>
      <c r="DA748" s="20"/>
      <c r="DB748" s="20"/>
      <c r="DC748" s="20"/>
      <c r="DD748" s="20"/>
    </row>
    <row r="749" spans="81:114" x14ac:dyDescent="0.25">
      <c r="CV749" s="20"/>
      <c r="CW749" s="20"/>
      <c r="CX749" s="20"/>
      <c r="CY749" s="20"/>
      <c r="CZ749" s="20"/>
      <c r="DA749" s="20"/>
      <c r="DB749" s="20"/>
      <c r="DC749" s="20"/>
      <c r="DD749" s="20"/>
      <c r="DE749" s="20"/>
    </row>
    <row r="750" spans="81:114" x14ac:dyDescent="0.25">
      <c r="DD750" s="20"/>
      <c r="DE750" s="20"/>
    </row>
    <row r="751" spans="81:114" x14ac:dyDescent="0.25">
      <c r="CM751" s="20"/>
      <c r="CN751" s="20"/>
      <c r="CO751" s="20"/>
      <c r="CP751" s="20"/>
      <c r="CQ751" s="20"/>
      <c r="CR751" s="20"/>
      <c r="CS751" s="20"/>
      <c r="CT751" s="20"/>
      <c r="CU751" s="20"/>
      <c r="CV751" s="20"/>
      <c r="CW751" s="20"/>
      <c r="CX751" s="20"/>
      <c r="CY751" s="20"/>
      <c r="CZ751" s="20"/>
      <c r="DA751" s="20"/>
      <c r="DB751" s="20"/>
      <c r="DC751" s="20"/>
      <c r="DD751" s="20"/>
      <c r="DE751" s="20"/>
      <c r="DF751" s="20"/>
      <c r="DG751" s="20"/>
      <c r="DH751" s="20"/>
      <c r="DI751" s="20"/>
      <c r="DJ751" s="20"/>
    </row>
    <row r="756" spans="120:120" x14ac:dyDescent="0.25">
      <c r="DP756" s="20"/>
    </row>
    <row r="757" spans="120:120" x14ac:dyDescent="0.25">
      <c r="DP757" s="20"/>
    </row>
    <row r="758" spans="120:120" x14ac:dyDescent="0.25">
      <c r="DP758" s="20"/>
    </row>
    <row r="759" spans="120:120" x14ac:dyDescent="0.25">
      <c r="DP759" s="20"/>
    </row>
    <row r="760" spans="120:120" x14ac:dyDescent="0.25">
      <c r="DP760" s="20"/>
    </row>
    <row r="785" spans="120:120" x14ac:dyDescent="0.25">
      <c r="DP785" s="20"/>
    </row>
    <row r="786" spans="120:120" x14ac:dyDescent="0.25">
      <c r="DP786" s="20"/>
    </row>
    <row r="787" spans="120:120" x14ac:dyDescent="0.25">
      <c r="DP787" s="20"/>
    </row>
    <row r="788" spans="120:120" x14ac:dyDescent="0.25">
      <c r="DP788" s="20"/>
    </row>
    <row r="789" spans="120:120" x14ac:dyDescent="0.25">
      <c r="DP789" s="20"/>
    </row>
    <row r="848" spans="108:109" x14ac:dyDescent="0.25">
      <c r="DD848" s="20"/>
      <c r="DE848" s="20"/>
    </row>
    <row r="850" spans="10:114" x14ac:dyDescent="0.25">
      <c r="J850" s="28"/>
      <c r="K850" s="29"/>
      <c r="DD850" s="20"/>
      <c r="DE850" s="20"/>
    </row>
    <row r="851" spans="10:114" x14ac:dyDescent="0.25">
      <c r="DD851" s="20"/>
      <c r="DE851" s="20"/>
    </row>
    <row r="852" spans="10:114" x14ac:dyDescent="0.25">
      <c r="DD852" s="20"/>
      <c r="DE852" s="20"/>
    </row>
    <row r="853" spans="10:114" x14ac:dyDescent="0.25">
      <c r="DD853" s="20"/>
      <c r="DE853" s="20"/>
    </row>
    <row r="854" spans="10:114" x14ac:dyDescent="0.25">
      <c r="DD854" s="20"/>
      <c r="DE854" s="20"/>
    </row>
    <row r="855" spans="10:114" x14ac:dyDescent="0.25">
      <c r="DD855" s="20"/>
      <c r="DE855" s="20"/>
    </row>
    <row r="856" spans="10:114" x14ac:dyDescent="0.25">
      <c r="DD856" s="20"/>
      <c r="DE856" s="20"/>
    </row>
    <row r="859" spans="10:114" x14ac:dyDescent="0.25">
      <c r="DD859" s="20"/>
      <c r="DE859" s="20"/>
    </row>
    <row r="860" spans="10:114" x14ac:dyDescent="0.25">
      <c r="R860"/>
      <c r="CM860" s="20"/>
      <c r="CN860" s="20"/>
      <c r="CO860" s="20"/>
      <c r="CP860" s="20"/>
      <c r="CQ860" s="20"/>
      <c r="CR860" s="20"/>
      <c r="CS860" s="20"/>
      <c r="CT860" s="20"/>
      <c r="CU860" s="20"/>
      <c r="CV860" s="20"/>
      <c r="CW860" s="20"/>
      <c r="CX860" s="20"/>
      <c r="CY860" s="20"/>
      <c r="CZ860" s="20"/>
      <c r="DA860" s="20"/>
      <c r="DB860" s="20"/>
      <c r="DC860" s="20"/>
      <c r="DD860" s="20"/>
      <c r="DE860" s="20"/>
      <c r="DF860" s="20"/>
      <c r="DG860" s="20"/>
      <c r="DH860" s="20"/>
      <c r="DI860" s="20"/>
      <c r="DJ860" s="20"/>
    </row>
    <row r="861" spans="10:114" x14ac:dyDescent="0.25">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row>
    <row r="863" spans="10:114" x14ac:dyDescent="0.25">
      <c r="R863"/>
    </row>
    <row r="864" spans="10:114" x14ac:dyDescent="0.25">
      <c r="CM864" s="20"/>
      <c r="CN864" s="20"/>
      <c r="CO864" s="20"/>
      <c r="CP864" s="20"/>
      <c r="CQ864" s="20"/>
      <c r="CR864" s="20"/>
      <c r="CS864" s="20"/>
      <c r="CT864" s="20"/>
      <c r="CU864" s="20"/>
      <c r="CV864" s="20"/>
      <c r="CW864" s="20"/>
      <c r="CX864" s="20"/>
      <c r="CY864" s="20"/>
      <c r="CZ864" s="20"/>
      <c r="DA864" s="20"/>
      <c r="DB864" s="20"/>
      <c r="DC864" s="20"/>
      <c r="DD864" s="20"/>
      <c r="DE864" s="20"/>
      <c r="DF864" s="20"/>
      <c r="DG864" s="20"/>
      <c r="DH864" s="20"/>
      <c r="DI864" s="20"/>
      <c r="DJ864" s="20"/>
    </row>
    <row r="865" spans="18:114" x14ac:dyDescent="0.25">
      <c r="R865"/>
    </row>
    <row r="869" spans="18:114" x14ac:dyDescent="0.25">
      <c r="R869"/>
    </row>
    <row r="873" spans="18:114" x14ac:dyDescent="0.25">
      <c r="R873"/>
    </row>
    <row r="874" spans="18:114" x14ac:dyDescent="0.25">
      <c r="R874"/>
      <c r="CM874" s="20"/>
      <c r="CN874" s="20"/>
      <c r="CO874" s="20"/>
      <c r="CP874" s="20"/>
      <c r="CQ874" s="20"/>
      <c r="CR874" s="20"/>
      <c r="CS874" s="20"/>
      <c r="CT874" s="20"/>
      <c r="CU874" s="20"/>
      <c r="CV874" s="20"/>
      <c r="CW874" s="20"/>
      <c r="CX874" s="20"/>
      <c r="CY874" s="20"/>
      <c r="CZ874" s="20"/>
      <c r="DA874" s="20"/>
      <c r="DB874" s="20"/>
      <c r="DC874" s="20"/>
      <c r="DD874" s="20"/>
      <c r="DE874" s="20"/>
      <c r="DF874" s="20"/>
      <c r="DG874" s="20"/>
      <c r="DH874" s="20"/>
      <c r="DI874" s="20"/>
      <c r="DJ874" s="20"/>
    </row>
    <row r="878" spans="18:114" x14ac:dyDescent="0.25">
      <c r="R878"/>
    </row>
    <row r="884" spans="18:114" x14ac:dyDescent="0.25">
      <c r="R884"/>
    </row>
    <row r="886" spans="18:114" x14ac:dyDescent="0.25">
      <c r="R886"/>
    </row>
    <row r="887" spans="18:114" x14ac:dyDescent="0.25">
      <c r="R887"/>
    </row>
    <row r="892" spans="18:114" x14ac:dyDescent="0.25">
      <c r="R892"/>
    </row>
    <row r="895" spans="18:114" x14ac:dyDescent="0.25">
      <c r="R895"/>
    </row>
    <row r="896" spans="18:114" x14ac:dyDescent="0.25">
      <c r="CM896" s="20"/>
      <c r="CN896" s="20"/>
      <c r="CO896" s="20"/>
      <c r="CP896" s="20"/>
      <c r="CQ896" s="20"/>
      <c r="CR896" s="20"/>
      <c r="CS896" s="20"/>
      <c r="CT896" s="20"/>
      <c r="CU896" s="20"/>
      <c r="CV896" s="20"/>
      <c r="CW896" s="20"/>
      <c r="CX896" s="20"/>
      <c r="CY896" s="20"/>
      <c r="CZ896" s="20"/>
      <c r="DA896" s="20"/>
      <c r="DB896" s="20"/>
      <c r="DC896" s="20"/>
      <c r="DD896" s="20"/>
      <c r="DE896" s="20"/>
      <c r="DF896" s="20"/>
      <c r="DG896" s="20"/>
      <c r="DH896" s="20"/>
      <c r="DI896" s="20"/>
      <c r="DJ896" s="20"/>
    </row>
    <row r="902" spans="18:114" x14ac:dyDescent="0.25">
      <c r="R902"/>
      <c r="CM902" s="20"/>
      <c r="CN902" s="20"/>
      <c r="CO902" s="20"/>
      <c r="CP902" s="20"/>
      <c r="CQ902" s="20"/>
      <c r="CR902" s="20"/>
      <c r="CS902" s="20"/>
      <c r="CT902" s="20"/>
      <c r="CU902" s="20"/>
      <c r="CV902" s="20"/>
      <c r="CW902" s="20"/>
      <c r="CX902" s="20"/>
      <c r="CY902" s="20"/>
      <c r="CZ902" s="20"/>
      <c r="DA902" s="20"/>
      <c r="DB902" s="20"/>
      <c r="DC902" s="20"/>
      <c r="DD902" s="20"/>
      <c r="DE902" s="20"/>
      <c r="DF902" s="20"/>
      <c r="DG902" s="20"/>
      <c r="DH902" s="20"/>
      <c r="DI902" s="20"/>
      <c r="DJ902" s="20"/>
    </row>
    <row r="903" spans="18:114" x14ac:dyDescent="0.25">
      <c r="R903"/>
      <c r="CM903" s="20"/>
      <c r="CN903" s="20"/>
      <c r="CO903" s="20"/>
      <c r="CP903" s="20"/>
      <c r="CQ903" s="20"/>
      <c r="CR903" s="20"/>
      <c r="CS903" s="20"/>
      <c r="CT903" s="20"/>
      <c r="CU903" s="20"/>
      <c r="CV903" s="20"/>
      <c r="CW903" s="20"/>
      <c r="CX903" s="20"/>
      <c r="CY903" s="20"/>
      <c r="CZ903" s="20"/>
      <c r="DA903" s="20"/>
      <c r="DB903" s="20"/>
      <c r="DC903" s="20"/>
      <c r="DD903" s="20"/>
      <c r="DE903" s="20"/>
      <c r="DF903" s="20"/>
      <c r="DG903" s="20"/>
      <c r="DH903" s="20"/>
      <c r="DI903" s="20"/>
      <c r="DJ903" s="20"/>
    </row>
    <row r="905" spans="18:114" x14ac:dyDescent="0.25">
      <c r="R905"/>
    </row>
    <row r="907" spans="18:114" x14ac:dyDescent="0.25">
      <c r="R907"/>
    </row>
    <row r="908" spans="18:114" x14ac:dyDescent="0.25">
      <c r="R908"/>
      <c r="CM908" s="20"/>
      <c r="CN908" s="20"/>
      <c r="CO908" s="20"/>
      <c r="CP908" s="20"/>
      <c r="CQ908" s="20"/>
      <c r="CR908" s="20"/>
      <c r="CS908" s="20"/>
      <c r="CT908" s="20"/>
      <c r="CU908" s="20"/>
      <c r="CV908" s="20"/>
      <c r="CW908" s="20"/>
      <c r="CX908" s="20"/>
      <c r="CY908" s="20"/>
      <c r="CZ908" s="20"/>
      <c r="DA908" s="20"/>
      <c r="DB908" s="20"/>
      <c r="DC908" s="20"/>
      <c r="DD908" s="20"/>
      <c r="DE908" s="20"/>
      <c r="DF908" s="20"/>
      <c r="DG908" s="20"/>
      <c r="DH908" s="20"/>
      <c r="DI908" s="20"/>
      <c r="DJ908" s="20"/>
    </row>
    <row r="911" spans="18:114" x14ac:dyDescent="0.25">
      <c r="R911"/>
    </row>
    <row r="913" spans="18:18" x14ac:dyDescent="0.25">
      <c r="R913"/>
    </row>
    <row r="919" spans="18:18" x14ac:dyDescent="0.25">
      <c r="R919"/>
    </row>
    <row r="920" spans="18:18" x14ac:dyDescent="0.25">
      <c r="R920"/>
    </row>
    <row r="924" spans="18:18" x14ac:dyDescent="0.25">
      <c r="R924"/>
    </row>
    <row r="925" spans="18:18" x14ac:dyDescent="0.25">
      <c r="R925"/>
    </row>
    <row r="926" spans="18:18" x14ac:dyDescent="0.25">
      <c r="R926"/>
    </row>
    <row r="931" spans="18:18" x14ac:dyDescent="0.25">
      <c r="R931"/>
    </row>
    <row r="937" spans="18:18" x14ac:dyDescent="0.25">
      <c r="R937"/>
    </row>
    <row r="938" spans="18:18" x14ac:dyDescent="0.25">
      <c r="R938"/>
    </row>
    <row r="940" spans="18:18" x14ac:dyDescent="0.25">
      <c r="R940"/>
    </row>
    <row r="943" spans="18:18" x14ac:dyDescent="0.25">
      <c r="R943"/>
    </row>
    <row r="944" spans="18:18" x14ac:dyDescent="0.25">
      <c r="R944"/>
    </row>
    <row r="945" spans="18:18" x14ac:dyDescent="0.25">
      <c r="R945"/>
    </row>
    <row r="946" spans="18:18" x14ac:dyDescent="0.25">
      <c r="R946"/>
    </row>
    <row r="947" spans="18:18" x14ac:dyDescent="0.25">
      <c r="R947"/>
    </row>
    <row r="948" spans="18:18" x14ac:dyDescent="0.25">
      <c r="R948"/>
    </row>
    <row r="949" spans="18:18" x14ac:dyDescent="0.25">
      <c r="R949"/>
    </row>
    <row r="951" spans="18:18" x14ac:dyDescent="0.25">
      <c r="R951"/>
    </row>
    <row r="952" spans="18:18" x14ac:dyDescent="0.25">
      <c r="R952"/>
    </row>
    <row r="953" spans="18:18" x14ac:dyDescent="0.25">
      <c r="R953"/>
    </row>
    <row r="956" spans="18:18" x14ac:dyDescent="0.25">
      <c r="R956"/>
    </row>
    <row r="957" spans="18:18" x14ac:dyDescent="0.25">
      <c r="R957"/>
    </row>
    <row r="958" spans="18:18" x14ac:dyDescent="0.25">
      <c r="R958"/>
    </row>
    <row r="959" spans="18:18" x14ac:dyDescent="0.25">
      <c r="R959"/>
    </row>
    <row r="960" spans="18:18" x14ac:dyDescent="0.25">
      <c r="R960"/>
    </row>
    <row r="961" spans="18:120" x14ac:dyDescent="0.25">
      <c r="R961"/>
    </row>
    <row r="969" spans="18:120" x14ac:dyDescent="0.25">
      <c r="DP969" s="20"/>
    </row>
    <row r="970" spans="18:120" x14ac:dyDescent="0.25">
      <c r="DP970" s="20"/>
    </row>
    <row r="971" spans="18:120" x14ac:dyDescent="0.25">
      <c r="DP971" s="20"/>
    </row>
    <row r="972" spans="18:120" x14ac:dyDescent="0.25">
      <c r="DP972" s="20"/>
    </row>
    <row r="973" spans="18:120" x14ac:dyDescent="0.25">
      <c r="DP973" s="20"/>
    </row>
    <row r="998" spans="120:120" x14ac:dyDescent="0.25">
      <c r="DP998" s="20"/>
    </row>
    <row r="999" spans="120:120" x14ac:dyDescent="0.25">
      <c r="DP999" s="20"/>
    </row>
    <row r="1000" spans="120:120" x14ac:dyDescent="0.25">
      <c r="DP1000" s="20"/>
    </row>
    <row r="1001" spans="120:120" x14ac:dyDescent="0.25">
      <c r="DP1001" s="20"/>
    </row>
    <row r="1002" spans="120:120" x14ac:dyDescent="0.25">
      <c r="DP1002" s="20"/>
    </row>
    <row r="1010" spans="100:108" x14ac:dyDescent="0.25">
      <c r="CV1010" s="20"/>
      <c r="CW1010" s="20"/>
      <c r="CX1010" s="20"/>
      <c r="CY1010" s="20"/>
      <c r="CZ1010" s="20"/>
      <c r="DA1010" s="20"/>
      <c r="DB1010" s="20"/>
      <c r="DC1010" s="20"/>
      <c r="DD1010" s="20"/>
    </row>
    <row r="1012" spans="100:108" x14ac:dyDescent="0.25">
      <c r="CV1012" s="20"/>
      <c r="CW1012" s="20"/>
      <c r="CX1012" s="20"/>
      <c r="CY1012" s="20"/>
      <c r="CZ1012" s="20"/>
      <c r="DA1012" s="20"/>
      <c r="DB1012" s="20"/>
      <c r="DC1012" s="20"/>
      <c r="DD1012" s="20"/>
    </row>
    <row r="1013" spans="100:108" x14ac:dyDescent="0.25">
      <c r="CV1013" s="20"/>
      <c r="CW1013" s="20"/>
      <c r="CX1013" s="20"/>
      <c r="CY1013" s="20"/>
      <c r="CZ1013" s="20"/>
      <c r="DA1013" s="20"/>
      <c r="DB1013" s="20"/>
      <c r="DC1013" s="20"/>
      <c r="DD1013" s="20"/>
    </row>
    <row r="1014" spans="100:108" x14ac:dyDescent="0.25">
      <c r="CV1014" s="20"/>
      <c r="CW1014" s="20"/>
      <c r="CX1014" s="20"/>
      <c r="CY1014" s="20"/>
      <c r="CZ1014" s="20"/>
      <c r="DA1014" s="20"/>
      <c r="DB1014" s="20"/>
      <c r="DC1014" s="20"/>
      <c r="DD1014" s="20"/>
    </row>
    <row r="1025" spans="11:108" x14ac:dyDescent="0.25">
      <c r="K1025" s="24"/>
    </row>
    <row r="1031" spans="11:108" x14ac:dyDescent="0.25">
      <c r="CV1031" s="20"/>
      <c r="CW1031" s="20"/>
      <c r="CX1031" s="20"/>
      <c r="CY1031" s="20"/>
      <c r="CZ1031" s="20"/>
      <c r="DA1031" s="20"/>
      <c r="DB1031" s="20"/>
      <c r="DC1031" s="20"/>
      <c r="DD1031" s="20"/>
    </row>
    <row r="1038" spans="11:108" x14ac:dyDescent="0.25">
      <c r="CV1038" s="20"/>
      <c r="CW1038" s="20"/>
      <c r="CX1038" s="20"/>
      <c r="CY1038" s="20"/>
      <c r="CZ1038" s="20"/>
      <c r="DA1038" s="20"/>
      <c r="DB1038" s="20"/>
      <c r="DC1038" s="20"/>
      <c r="DD1038" s="20"/>
    </row>
    <row r="1040" spans="11:108" x14ac:dyDescent="0.25">
      <c r="CV1040" s="20"/>
      <c r="CW1040" s="20"/>
      <c r="CX1040" s="20"/>
      <c r="CY1040" s="20"/>
      <c r="CZ1040" s="20"/>
      <c r="DA1040" s="20"/>
      <c r="DB1040" s="20"/>
      <c r="DC1040" s="20"/>
      <c r="DD1040" s="20"/>
    </row>
    <row r="1063" spans="100:108" x14ac:dyDescent="0.25">
      <c r="CV1063" s="20"/>
      <c r="CW1063" s="20"/>
      <c r="CX1063" s="20"/>
      <c r="CY1063" s="20"/>
      <c r="CZ1063" s="20"/>
      <c r="DA1063" s="20"/>
      <c r="DB1063" s="20"/>
      <c r="DC1063" s="20"/>
      <c r="DD1063" s="20"/>
    </row>
    <row r="1088" spans="100:108" x14ac:dyDescent="0.25">
      <c r="CV1088" s="20"/>
      <c r="CW1088" s="20"/>
      <c r="CX1088" s="20"/>
      <c r="CY1088" s="20"/>
      <c r="CZ1088" s="20"/>
      <c r="DA1088" s="20"/>
      <c r="DB1088" s="20"/>
      <c r="DC1088" s="20"/>
      <c r="DD1088" s="20"/>
    </row>
    <row r="1094" spans="100:108" x14ac:dyDescent="0.25">
      <c r="CV1094" s="20"/>
      <c r="CW1094" s="20"/>
      <c r="CX1094" s="20"/>
      <c r="CY1094" s="20"/>
      <c r="CZ1094" s="20"/>
      <c r="DA1094" s="20"/>
      <c r="DB1094" s="20"/>
      <c r="DC1094" s="20"/>
      <c r="DD1094" s="20"/>
    </row>
    <row r="1107" spans="120:120" x14ac:dyDescent="0.25">
      <c r="DP1107" s="20"/>
    </row>
    <row r="1108" spans="120:120" x14ac:dyDescent="0.25">
      <c r="DP1108" s="20"/>
    </row>
    <row r="1109" spans="120:120" x14ac:dyDescent="0.25">
      <c r="DP1109" s="20"/>
    </row>
    <row r="1110" spans="120:120" x14ac:dyDescent="0.25">
      <c r="DP1110" s="20"/>
    </row>
    <row r="1111" spans="120:120" x14ac:dyDescent="0.25">
      <c r="DP1111" s="20"/>
    </row>
    <row r="1134" spans="120:120" x14ac:dyDescent="0.25">
      <c r="DP1134" s="20"/>
    </row>
    <row r="1135" spans="120:120" x14ac:dyDescent="0.25">
      <c r="DP1135" s="20"/>
    </row>
    <row r="1136" spans="120:120" x14ac:dyDescent="0.25">
      <c r="DP1136" s="20"/>
    </row>
    <row r="1137" spans="100:120" x14ac:dyDescent="0.25">
      <c r="DP1137" s="20"/>
    </row>
    <row r="1138" spans="100:120" x14ac:dyDescent="0.25">
      <c r="DP1138" s="20"/>
    </row>
    <row r="1141" spans="100:120" x14ac:dyDescent="0.25">
      <c r="CV1141" s="20"/>
      <c r="CW1141" s="20"/>
      <c r="CX1141" s="20"/>
      <c r="CY1141" s="20"/>
      <c r="CZ1141" s="20"/>
      <c r="DA1141" s="20"/>
      <c r="DB1141" s="20"/>
      <c r="DC1141" s="20"/>
      <c r="DD1141" s="20"/>
    </row>
    <row r="1143" spans="100:120" x14ac:dyDescent="0.25">
      <c r="CV1143" s="20"/>
      <c r="CW1143" s="20"/>
      <c r="CX1143" s="20"/>
      <c r="CY1143" s="20"/>
      <c r="CZ1143" s="20"/>
      <c r="DA1143" s="20"/>
      <c r="DB1143" s="20"/>
      <c r="DC1143" s="20"/>
      <c r="DD1143" s="20"/>
    </row>
    <row r="1150" spans="100:120" x14ac:dyDescent="0.25">
      <c r="CV1150" s="20"/>
      <c r="CW1150" s="20"/>
      <c r="CX1150" s="20"/>
      <c r="CY1150" s="20"/>
      <c r="CZ1150" s="20"/>
      <c r="DA1150" s="20"/>
      <c r="DB1150" s="20"/>
      <c r="DC1150" s="20"/>
      <c r="DD1150" s="20"/>
    </row>
    <row r="1152" spans="100:120" x14ac:dyDescent="0.25">
      <c r="CV1152" s="20"/>
      <c r="CW1152" s="20"/>
      <c r="CX1152" s="20"/>
      <c r="CY1152" s="20"/>
      <c r="CZ1152" s="20"/>
      <c r="DA1152" s="20"/>
      <c r="DB1152" s="20"/>
      <c r="DC1152" s="20"/>
      <c r="DD1152" s="20"/>
    </row>
    <row r="1165" spans="100:108" x14ac:dyDescent="0.25">
      <c r="CV1165" s="20"/>
      <c r="CW1165" s="20"/>
      <c r="CX1165" s="20"/>
      <c r="CY1165" s="20"/>
      <c r="CZ1165" s="20"/>
      <c r="DA1165" s="20"/>
      <c r="DB1165" s="20"/>
      <c r="DC1165" s="20"/>
      <c r="DD1165" s="20"/>
    </row>
    <row r="1169" spans="100:108" x14ac:dyDescent="0.25">
      <c r="CV1169" s="20"/>
      <c r="CW1169" s="20"/>
      <c r="CX1169" s="20"/>
      <c r="CY1169" s="20"/>
      <c r="CZ1169" s="20"/>
      <c r="DA1169" s="20"/>
      <c r="DB1169" s="20"/>
      <c r="DC1169" s="20"/>
      <c r="DD1169" s="20"/>
    </row>
    <row r="1173" spans="100:108" x14ac:dyDescent="0.25">
      <c r="CV1173" s="20"/>
      <c r="CW1173" s="20"/>
      <c r="CX1173" s="20"/>
      <c r="CY1173" s="20"/>
      <c r="CZ1173" s="20"/>
      <c r="DA1173" s="20"/>
      <c r="DB1173" s="20"/>
      <c r="DC1173" s="20"/>
      <c r="DD1173" s="20"/>
    </row>
    <row r="1194" spans="100:108" x14ac:dyDescent="0.25">
      <c r="CV1194" s="20"/>
      <c r="CW1194" s="20"/>
      <c r="CX1194" s="20"/>
      <c r="CY1194" s="20"/>
      <c r="CZ1194" s="20"/>
      <c r="DA1194" s="20"/>
      <c r="DB1194" s="20"/>
      <c r="DC1194" s="20"/>
      <c r="DD1194" s="20"/>
    </row>
    <row r="1196" spans="100:108" x14ac:dyDescent="0.25">
      <c r="CV1196" s="20"/>
      <c r="CW1196" s="20"/>
      <c r="CX1196" s="20"/>
      <c r="CY1196" s="20"/>
      <c r="CZ1196" s="20"/>
      <c r="DA1196" s="20"/>
      <c r="DB1196" s="20"/>
      <c r="DC1196" s="20"/>
      <c r="DD1196" s="20"/>
    </row>
    <row r="1213" spans="100:108" x14ac:dyDescent="0.25">
      <c r="CV1213" s="20"/>
      <c r="CW1213" s="20"/>
      <c r="CX1213" s="20"/>
      <c r="CY1213" s="20"/>
      <c r="CZ1213" s="20"/>
      <c r="DA1213" s="20"/>
      <c r="DB1213" s="20"/>
      <c r="DC1213" s="20"/>
      <c r="DD1213" s="20"/>
    </row>
    <row r="1224" spans="100:108" x14ac:dyDescent="0.25">
      <c r="CV1224" s="20"/>
      <c r="CW1224" s="20"/>
      <c r="CX1224" s="20"/>
      <c r="CY1224" s="20"/>
      <c r="CZ1224" s="20"/>
      <c r="DA1224" s="20"/>
      <c r="DB1224" s="20"/>
      <c r="DC1224" s="20"/>
      <c r="DD1224" s="20"/>
    </row>
    <row r="1279" spans="100:108" x14ac:dyDescent="0.25">
      <c r="CV1279" s="20"/>
      <c r="CW1279" s="20"/>
      <c r="CX1279" s="20"/>
      <c r="CY1279" s="20"/>
      <c r="CZ1279" s="20"/>
      <c r="DA1279" s="20"/>
      <c r="DB1279" s="20"/>
      <c r="DC1279" s="20"/>
      <c r="DD1279" s="20"/>
    </row>
    <row r="1280" spans="100:108" x14ac:dyDescent="0.25">
      <c r="CV1280" s="20"/>
      <c r="CW1280" s="20"/>
      <c r="CX1280" s="20"/>
      <c r="CY1280" s="20"/>
      <c r="CZ1280" s="20"/>
      <c r="DA1280" s="20"/>
      <c r="DB1280" s="20"/>
      <c r="DC1280" s="20"/>
      <c r="DD1280" s="20"/>
    </row>
    <row r="1281" spans="100:108" x14ac:dyDescent="0.25">
      <c r="CV1281" s="20"/>
      <c r="CW1281" s="20"/>
      <c r="CX1281" s="20"/>
      <c r="CY1281" s="20"/>
      <c r="CZ1281" s="20"/>
      <c r="DA1281" s="20"/>
      <c r="DB1281" s="20"/>
      <c r="DC1281" s="20"/>
      <c r="DD1281" s="20"/>
    </row>
    <row r="1286" spans="100:108" x14ac:dyDescent="0.25">
      <c r="CV1286" s="20"/>
      <c r="CW1286" s="20"/>
      <c r="CX1286" s="20"/>
      <c r="CY1286" s="20"/>
      <c r="CZ1286" s="20"/>
      <c r="DA1286" s="20"/>
      <c r="DB1286" s="20"/>
      <c r="DC1286" s="20"/>
      <c r="DD1286" s="20"/>
    </row>
    <row r="1299" spans="100:108" x14ac:dyDescent="0.25">
      <c r="CV1299" s="20"/>
      <c r="CW1299" s="20"/>
      <c r="CX1299" s="20"/>
      <c r="CY1299" s="20"/>
      <c r="CZ1299" s="20"/>
      <c r="DA1299" s="20"/>
      <c r="DB1299" s="20"/>
      <c r="DC1299" s="20"/>
      <c r="DD1299" s="20"/>
    </row>
    <row r="1303" spans="100:108" x14ac:dyDescent="0.25">
      <c r="CV1303" s="20"/>
      <c r="CW1303" s="20"/>
      <c r="CX1303" s="20"/>
      <c r="CY1303" s="20"/>
      <c r="CZ1303" s="20"/>
      <c r="DA1303" s="20"/>
      <c r="DB1303" s="20"/>
      <c r="DC1303" s="20"/>
      <c r="DD1303" s="20"/>
    </row>
    <row r="1305" spans="100:108" x14ac:dyDescent="0.25">
      <c r="CV1305" s="20"/>
      <c r="CW1305" s="20"/>
      <c r="CX1305" s="20"/>
      <c r="CY1305" s="20"/>
      <c r="CZ1305" s="20"/>
      <c r="DA1305" s="20"/>
      <c r="DB1305" s="20"/>
      <c r="DC1305" s="20"/>
      <c r="DD1305" s="20"/>
    </row>
    <row r="1320" spans="11:108" x14ac:dyDescent="0.25">
      <c r="CV1320" s="20"/>
      <c r="CW1320" s="20"/>
      <c r="CX1320" s="20"/>
      <c r="CY1320" s="20"/>
      <c r="CZ1320" s="20"/>
      <c r="DA1320" s="20"/>
      <c r="DB1320" s="20"/>
      <c r="DC1320" s="20"/>
      <c r="DD1320" s="20"/>
    </row>
    <row r="1321" spans="11:108" x14ac:dyDescent="0.25">
      <c r="K1321" s="24"/>
      <c r="CV1321" s="20"/>
      <c r="CW1321" s="20"/>
      <c r="CX1321" s="20"/>
      <c r="CY1321" s="20"/>
      <c r="CZ1321" s="20"/>
      <c r="DA1321" s="20"/>
      <c r="DB1321" s="20"/>
      <c r="DC1321" s="20"/>
      <c r="DD1321" s="20"/>
    </row>
    <row r="1326" spans="11:108" x14ac:dyDescent="0.25">
      <c r="CV1326" s="20"/>
      <c r="CW1326" s="20"/>
      <c r="CX1326" s="20"/>
      <c r="CY1326" s="20"/>
      <c r="CZ1326" s="20"/>
      <c r="DA1326" s="20"/>
      <c r="DB1326" s="20"/>
      <c r="DC1326" s="20"/>
      <c r="DD1326" s="20"/>
    </row>
    <row r="1340" spans="100:108" x14ac:dyDescent="0.25">
      <c r="CV1340" s="20"/>
      <c r="CW1340" s="20"/>
      <c r="CX1340" s="20"/>
      <c r="CY1340" s="20"/>
      <c r="CZ1340" s="20"/>
      <c r="DA1340" s="20"/>
      <c r="DB1340" s="20"/>
      <c r="DC1340" s="20"/>
      <c r="DD1340" s="20"/>
    </row>
    <row r="1423" spans="11:11" x14ac:dyDescent="0.25">
      <c r="K1423" s="24"/>
    </row>
    <row r="1525" spans="11:11" x14ac:dyDescent="0.25">
      <c r="K1525" s="24"/>
    </row>
    <row r="1646" spans="120:120" x14ac:dyDescent="0.25">
      <c r="DP1646" s="20"/>
    </row>
    <row r="1647" spans="120:120" x14ac:dyDescent="0.25">
      <c r="DP1647" s="20"/>
    </row>
    <row r="1648" spans="120:120" x14ac:dyDescent="0.25">
      <c r="DP1648" s="20"/>
    </row>
    <row r="1649" spans="120:120" x14ac:dyDescent="0.25">
      <c r="DP1649" s="20"/>
    </row>
    <row r="1650" spans="120:120" x14ac:dyDescent="0.25">
      <c r="DP1650" s="20"/>
    </row>
    <row r="1669" spans="120:120" x14ac:dyDescent="0.25">
      <c r="DP1669" s="20"/>
    </row>
    <row r="1670" spans="120:120" x14ac:dyDescent="0.25">
      <c r="DP1670" s="20"/>
    </row>
    <row r="1671" spans="120:120" x14ac:dyDescent="0.25">
      <c r="DP1671" s="20"/>
    </row>
    <row r="1672" spans="120:120" x14ac:dyDescent="0.25">
      <c r="DP1672" s="20"/>
    </row>
    <row r="1673" spans="120:120" x14ac:dyDescent="0.25">
      <c r="DP1673" s="20"/>
    </row>
    <row r="1845" spans="91:114" x14ac:dyDescent="0.25">
      <c r="CM1845" s="20"/>
      <c r="CN1845" s="20"/>
      <c r="CO1845" s="20"/>
      <c r="CP1845" s="20"/>
      <c r="CQ1845" s="20"/>
      <c r="CR1845" s="20"/>
      <c r="CS1845" s="20"/>
      <c r="CT1845" s="20"/>
      <c r="CU1845" s="20"/>
      <c r="CV1845" s="20"/>
      <c r="CW1845" s="20"/>
      <c r="CX1845" s="20"/>
      <c r="CY1845" s="20"/>
      <c r="CZ1845" s="20"/>
      <c r="DA1845" s="20"/>
      <c r="DB1845" s="20"/>
      <c r="DC1845" s="20"/>
      <c r="DD1845" s="20"/>
      <c r="DE1845" s="20"/>
      <c r="DF1845" s="20"/>
      <c r="DG1845" s="20"/>
      <c r="DH1845" s="20"/>
      <c r="DI1845" s="20"/>
      <c r="DJ1845" s="20"/>
    </row>
    <row r="1846" spans="91:114" x14ac:dyDescent="0.25">
      <c r="CV1846" s="20"/>
      <c r="CW1846" s="20"/>
      <c r="CX1846" s="20"/>
      <c r="CY1846" s="20"/>
      <c r="CZ1846" s="20"/>
      <c r="DA1846" s="20"/>
      <c r="DB1846" s="20"/>
      <c r="DC1846" s="20"/>
      <c r="DD1846" s="20"/>
    </row>
    <row r="1847" spans="91:114" x14ac:dyDescent="0.25">
      <c r="CV1847" s="20"/>
      <c r="CW1847" s="20"/>
      <c r="CX1847" s="20"/>
      <c r="CY1847" s="20"/>
      <c r="CZ1847" s="20"/>
      <c r="DA1847" s="20"/>
      <c r="DB1847" s="20"/>
      <c r="DC1847" s="20"/>
      <c r="DD1847" s="20"/>
    </row>
    <row r="1848" spans="91:114" x14ac:dyDescent="0.25">
      <c r="CV1848" s="20"/>
      <c r="CW1848" s="20"/>
      <c r="CX1848" s="20"/>
      <c r="CY1848" s="20"/>
      <c r="CZ1848" s="20"/>
      <c r="DA1848" s="20"/>
      <c r="DB1848" s="20"/>
      <c r="DC1848" s="20"/>
      <c r="DD1848" s="20"/>
    </row>
    <row r="1853" spans="91:114" x14ac:dyDescent="0.25">
      <c r="CV1853" s="20"/>
      <c r="CW1853" s="20"/>
      <c r="CX1853" s="20"/>
      <c r="CY1853" s="20"/>
      <c r="CZ1853" s="20"/>
      <c r="DA1853" s="20"/>
      <c r="DB1853" s="20"/>
      <c r="DC1853" s="20"/>
      <c r="DD1853" s="20"/>
    </row>
    <row r="1854" spans="91:114" x14ac:dyDescent="0.25">
      <c r="CV1854" s="20"/>
      <c r="CW1854" s="20"/>
      <c r="CX1854" s="20"/>
      <c r="CY1854" s="20"/>
      <c r="CZ1854" s="20"/>
      <c r="DA1854" s="20"/>
      <c r="DB1854" s="20"/>
      <c r="DC1854" s="20"/>
      <c r="DD1854" s="20"/>
    </row>
    <row r="1855" spans="91:114" x14ac:dyDescent="0.25">
      <c r="CV1855" s="20"/>
      <c r="CW1855" s="20"/>
      <c r="CX1855" s="20"/>
      <c r="CY1855" s="20"/>
      <c r="CZ1855" s="20"/>
      <c r="DA1855" s="20"/>
      <c r="DB1855" s="20"/>
      <c r="DC1855" s="20"/>
      <c r="DD1855" s="20"/>
    </row>
    <row r="1859" spans="11:11" x14ac:dyDescent="0.25">
      <c r="K1859" s="24"/>
    </row>
    <row r="2033" spans="18:120" x14ac:dyDescent="0.25">
      <c r="R2033" s="25"/>
      <c r="V2033" s="14"/>
      <c r="W2033" s="14"/>
      <c r="X2033" s="14"/>
      <c r="Y2033" s="14"/>
      <c r="Z2033" s="14"/>
      <c r="AA2033" s="14"/>
      <c r="AB2033" s="14"/>
      <c r="AC2033" s="14"/>
      <c r="AD2033" s="14"/>
      <c r="AE2033" s="14"/>
      <c r="AF2033" s="14"/>
      <c r="AG2033" s="14"/>
      <c r="AH2033" s="14"/>
      <c r="AI2033" s="14"/>
      <c r="AJ2033" s="14"/>
      <c r="AK2033" s="14"/>
      <c r="AL2033" s="14"/>
      <c r="AM2033" s="14"/>
      <c r="AN2033" s="14"/>
      <c r="AO2033" s="14"/>
      <c r="AP2033" s="14"/>
      <c r="AQ2033" s="14"/>
      <c r="AR2033" s="14"/>
      <c r="AS2033" s="14"/>
      <c r="AT2033" s="14"/>
      <c r="AU2033" s="14"/>
      <c r="AV2033" s="14"/>
      <c r="AW2033" s="14"/>
      <c r="AX2033" s="14"/>
      <c r="AY2033" s="14"/>
      <c r="AZ2033" s="14"/>
      <c r="BA2033" s="14"/>
      <c r="BB2033" s="14"/>
      <c r="BC2033" s="14"/>
      <c r="BD2033" s="14"/>
      <c r="BE2033" s="14"/>
      <c r="BF2033" s="14"/>
      <c r="BG2033" s="14"/>
      <c r="BH2033" s="14"/>
      <c r="BI2033" s="14"/>
      <c r="BJ2033" s="14"/>
      <c r="BK2033" s="14"/>
      <c r="BL2033" s="14"/>
      <c r="BM2033" s="14"/>
      <c r="BN2033" s="14"/>
      <c r="BO2033" s="14"/>
      <c r="BP2033" s="14"/>
      <c r="BQ2033" s="14"/>
      <c r="BR2033" s="14"/>
      <c r="BS2033" s="14"/>
      <c r="BT2033" s="14"/>
      <c r="BU2033" s="14"/>
      <c r="BV2033" s="14"/>
      <c r="BW2033" s="14"/>
      <c r="BX2033" s="14"/>
      <c r="BY2033" s="14"/>
      <c r="BZ2033" s="14"/>
      <c r="CA2033" s="14"/>
      <c r="CB2033" s="14"/>
      <c r="CC2033" s="14"/>
      <c r="CD2033" s="14"/>
      <c r="CE2033" s="14"/>
      <c r="CF2033" s="14"/>
      <c r="CG2033" s="14"/>
      <c r="CH2033" s="14"/>
      <c r="CI2033" s="14"/>
      <c r="CJ2033" s="14"/>
      <c r="CK2033" s="14"/>
      <c r="CL2033" s="14"/>
      <c r="CM2033" s="14"/>
      <c r="CN2033" s="14"/>
      <c r="CO2033" s="14"/>
      <c r="CP2033" s="14"/>
      <c r="CQ2033" s="14"/>
      <c r="CR2033" s="14"/>
      <c r="CS2033" s="14"/>
      <c r="CT2033" s="14"/>
      <c r="CU2033" s="14"/>
      <c r="CV2033" s="14"/>
      <c r="CW2033" s="14"/>
      <c r="CX2033" s="14"/>
      <c r="CY2033" s="14"/>
      <c r="CZ2033" s="14"/>
      <c r="DA2033" s="14"/>
      <c r="DB2033" s="14"/>
      <c r="DC2033" s="14"/>
      <c r="DD2033" s="14"/>
      <c r="DE2033" s="14"/>
      <c r="DF2033" s="14"/>
      <c r="DG2033" s="14"/>
      <c r="DH2033" s="14"/>
      <c r="DI2033" s="14"/>
      <c r="DJ2033" s="14"/>
      <c r="DK2033" s="14"/>
      <c r="DL2033" s="14"/>
      <c r="DM2033" s="14"/>
      <c r="DN2033" s="14"/>
      <c r="DO2033" s="14"/>
      <c r="DP2033" s="14"/>
    </row>
    <row r="2034" spans="18:120" x14ac:dyDescent="0.25">
      <c r="R2034" s="25"/>
      <c r="V2034" s="14"/>
      <c r="W2034" s="14"/>
      <c r="X2034" s="14"/>
      <c r="Y2034" s="14"/>
      <c r="Z2034" s="14"/>
      <c r="AA2034" s="14"/>
      <c r="AB2034" s="14"/>
      <c r="AC2034" s="14"/>
      <c r="AD2034" s="14"/>
      <c r="AE2034" s="14"/>
      <c r="AF2034" s="14"/>
      <c r="AG2034" s="14"/>
      <c r="AH2034" s="14"/>
      <c r="AI2034" s="14"/>
      <c r="AJ2034" s="14"/>
      <c r="AK2034" s="14"/>
      <c r="AL2034" s="14"/>
      <c r="AM2034" s="14"/>
      <c r="AN2034" s="14"/>
      <c r="AO2034" s="14"/>
      <c r="AP2034" s="14"/>
      <c r="AQ2034" s="14"/>
      <c r="AR2034" s="14"/>
      <c r="AS2034" s="14"/>
      <c r="AT2034" s="14"/>
      <c r="AU2034" s="14"/>
      <c r="AV2034" s="14"/>
      <c r="AW2034" s="14"/>
      <c r="AX2034" s="14"/>
      <c r="AY2034" s="14"/>
      <c r="AZ2034" s="14"/>
      <c r="BA2034" s="14"/>
      <c r="BB2034" s="14"/>
      <c r="BC2034" s="14"/>
      <c r="BD2034" s="14"/>
      <c r="BE2034" s="14"/>
      <c r="BF2034" s="14"/>
      <c r="BG2034" s="14"/>
      <c r="BH2034" s="14"/>
      <c r="BI2034" s="14"/>
      <c r="BJ2034" s="14"/>
      <c r="BK2034" s="14"/>
      <c r="BL2034" s="14"/>
      <c r="BM2034" s="14"/>
      <c r="BN2034" s="14"/>
      <c r="BO2034" s="14"/>
      <c r="BP2034" s="14"/>
      <c r="BQ2034" s="14"/>
      <c r="BR2034" s="14"/>
      <c r="BS2034" s="14"/>
      <c r="BT2034" s="14"/>
      <c r="BU2034" s="14"/>
      <c r="BV2034" s="14"/>
      <c r="BW2034" s="14"/>
      <c r="BX2034" s="14"/>
      <c r="BY2034" s="14"/>
      <c r="BZ2034" s="14"/>
      <c r="CA2034" s="14"/>
      <c r="CB2034" s="14"/>
      <c r="CC2034" s="14"/>
      <c r="CD2034" s="14"/>
      <c r="CE2034" s="14"/>
      <c r="CF2034" s="14"/>
      <c r="CG2034" s="14"/>
      <c r="CH2034" s="14"/>
      <c r="CI2034" s="14"/>
      <c r="CJ2034" s="14"/>
      <c r="CK2034" s="14"/>
      <c r="CL2034" s="14"/>
      <c r="CM2034" s="14"/>
      <c r="CN2034" s="14"/>
      <c r="CO2034" s="14"/>
      <c r="CP2034" s="14"/>
      <c r="CQ2034" s="14"/>
      <c r="CR2034" s="14"/>
      <c r="CS2034" s="14"/>
      <c r="CT2034" s="14"/>
      <c r="CU2034" s="14"/>
      <c r="CV2034" s="14"/>
      <c r="CW2034" s="14"/>
      <c r="CX2034" s="14"/>
      <c r="CY2034" s="14"/>
      <c r="CZ2034" s="14"/>
      <c r="DA2034" s="14"/>
      <c r="DB2034" s="14"/>
      <c r="DC2034" s="14"/>
      <c r="DD2034" s="14"/>
      <c r="DE2034" s="14"/>
      <c r="DF2034" s="14"/>
      <c r="DG2034" s="14"/>
      <c r="DH2034" s="14"/>
      <c r="DI2034" s="14"/>
      <c r="DJ2034" s="14"/>
      <c r="DK2034" s="14"/>
      <c r="DL2034" s="14"/>
      <c r="DM2034" s="14"/>
      <c r="DN2034" s="14"/>
      <c r="DO2034" s="14"/>
      <c r="DP2034" s="14"/>
    </row>
    <row r="2035" spans="18:120" x14ac:dyDescent="0.25">
      <c r="R2035" s="25"/>
      <c r="V2035" s="14"/>
      <c r="W2035" s="14"/>
      <c r="X2035" s="14"/>
      <c r="Y2035" s="14"/>
      <c r="Z2035" s="14"/>
      <c r="AA2035" s="14"/>
      <c r="AB2035" s="14"/>
      <c r="AC2035" s="14"/>
      <c r="AD2035" s="14"/>
      <c r="AE2035" s="14"/>
      <c r="AF2035" s="14"/>
      <c r="AG2035" s="14"/>
      <c r="AH2035" s="14"/>
      <c r="AI2035" s="14"/>
      <c r="AJ2035" s="14"/>
      <c r="AK2035" s="14"/>
      <c r="AL2035" s="14"/>
      <c r="AM2035" s="14"/>
      <c r="AN2035" s="14"/>
      <c r="AO2035" s="14"/>
      <c r="AP2035" s="14"/>
      <c r="AQ2035" s="14"/>
      <c r="AR2035" s="14"/>
      <c r="AS2035" s="14"/>
      <c r="AT2035" s="14"/>
      <c r="AU2035" s="14"/>
      <c r="AV2035" s="14"/>
      <c r="AW2035" s="14"/>
      <c r="AX2035" s="14"/>
      <c r="AY2035" s="14"/>
      <c r="AZ2035" s="14"/>
      <c r="BA2035" s="14"/>
      <c r="BB2035" s="14"/>
      <c r="BC2035" s="14"/>
      <c r="BD2035" s="14"/>
      <c r="BE2035" s="14"/>
      <c r="BF2035" s="14"/>
      <c r="BG2035" s="14"/>
      <c r="BH2035" s="14"/>
      <c r="BI2035" s="14"/>
      <c r="BJ2035" s="14"/>
      <c r="BK2035" s="14"/>
      <c r="BL2035" s="14"/>
      <c r="BM2035" s="14"/>
      <c r="BN2035" s="14"/>
      <c r="BO2035" s="14"/>
      <c r="BP2035" s="14"/>
      <c r="BQ2035" s="14"/>
      <c r="BR2035" s="14"/>
      <c r="BS2035" s="14"/>
      <c r="BT2035" s="14"/>
      <c r="BU2035" s="14"/>
      <c r="BV2035" s="14"/>
      <c r="BW2035" s="14"/>
      <c r="BX2035" s="14"/>
      <c r="BY2035" s="14"/>
      <c r="BZ2035" s="14"/>
      <c r="CA2035" s="14"/>
      <c r="CB2035" s="14"/>
      <c r="CC2035" s="14"/>
      <c r="CD2035" s="14"/>
      <c r="CE2035" s="14"/>
      <c r="CF2035" s="14"/>
      <c r="CG2035" s="14"/>
      <c r="CH2035" s="14"/>
      <c r="CI2035" s="14"/>
      <c r="CJ2035" s="14"/>
      <c r="CK2035" s="14"/>
      <c r="CL2035" s="14"/>
      <c r="CM2035" s="14"/>
      <c r="CN2035" s="14"/>
      <c r="CO2035" s="14"/>
      <c r="CP2035" s="14"/>
      <c r="CQ2035" s="14"/>
      <c r="CR2035" s="14"/>
      <c r="CS2035" s="14"/>
      <c r="CT2035" s="14"/>
      <c r="CU2035" s="14"/>
      <c r="CV2035" s="14"/>
      <c r="CW2035" s="14"/>
      <c r="CX2035" s="14"/>
      <c r="CY2035" s="14"/>
      <c r="CZ2035" s="14"/>
      <c r="DA2035" s="14"/>
      <c r="DB2035" s="14"/>
      <c r="DC2035" s="14"/>
      <c r="DD2035" s="14"/>
      <c r="DE2035" s="14"/>
      <c r="DF2035" s="14"/>
      <c r="DG2035" s="14"/>
      <c r="DH2035" s="14"/>
      <c r="DI2035" s="14"/>
      <c r="DJ2035" s="14"/>
      <c r="DK2035" s="14"/>
      <c r="DL2035" s="14"/>
      <c r="DM2035" s="14"/>
      <c r="DN2035" s="14"/>
      <c r="DO2035" s="14"/>
      <c r="DP2035" s="14"/>
    </row>
    <row r="2036" spans="18:120" x14ac:dyDescent="0.25">
      <c r="R2036" s="25"/>
      <c r="V2036" s="14"/>
      <c r="W2036" s="14"/>
      <c r="X2036" s="14"/>
      <c r="Y2036" s="14"/>
      <c r="Z2036" s="14"/>
      <c r="AA2036" s="14"/>
      <c r="AB2036" s="14"/>
      <c r="AC2036" s="14"/>
      <c r="AD2036" s="14"/>
      <c r="AE2036" s="14"/>
      <c r="AF2036" s="14"/>
      <c r="AG2036" s="14"/>
      <c r="AH2036" s="14"/>
      <c r="AI2036" s="14"/>
      <c r="AJ2036" s="14"/>
      <c r="AK2036" s="14"/>
      <c r="AL2036" s="14"/>
      <c r="AM2036" s="14"/>
      <c r="AN2036" s="14"/>
      <c r="AO2036" s="14"/>
      <c r="AP2036" s="14"/>
      <c r="AQ2036" s="14"/>
      <c r="AR2036" s="14"/>
      <c r="AS2036" s="14"/>
      <c r="AT2036" s="14"/>
      <c r="AU2036" s="14"/>
      <c r="AV2036" s="14"/>
      <c r="AW2036" s="14"/>
      <c r="AX2036" s="14"/>
      <c r="AY2036" s="14"/>
      <c r="AZ2036" s="14"/>
      <c r="BA2036" s="14"/>
      <c r="BB2036" s="14"/>
      <c r="BC2036" s="14"/>
      <c r="BD2036" s="14"/>
      <c r="BE2036" s="14"/>
      <c r="BF2036" s="14"/>
      <c r="BG2036" s="14"/>
      <c r="BH2036" s="14"/>
      <c r="BI2036" s="14"/>
      <c r="BJ2036" s="14"/>
      <c r="BK2036" s="14"/>
      <c r="BL2036" s="14"/>
      <c r="BM2036" s="14"/>
      <c r="BN2036" s="14"/>
      <c r="BO2036" s="14"/>
      <c r="BP2036" s="14"/>
      <c r="BQ2036" s="14"/>
      <c r="BR2036" s="14"/>
      <c r="BS2036" s="14"/>
      <c r="BT2036" s="14"/>
      <c r="BU2036" s="14"/>
      <c r="BV2036" s="14"/>
      <c r="BW2036" s="14"/>
      <c r="BX2036" s="14"/>
      <c r="BY2036" s="14"/>
      <c r="BZ2036" s="14"/>
      <c r="CA2036" s="14"/>
      <c r="CB2036" s="14"/>
      <c r="CC2036" s="14"/>
      <c r="CD2036" s="14"/>
      <c r="CE2036" s="14"/>
      <c r="CF2036" s="14"/>
      <c r="CG2036" s="14"/>
      <c r="CH2036" s="14"/>
      <c r="CI2036" s="14"/>
      <c r="CJ2036" s="14"/>
      <c r="CK2036" s="14"/>
      <c r="CL2036" s="14"/>
      <c r="CM2036" s="14"/>
      <c r="CN2036" s="14"/>
      <c r="CO2036" s="14"/>
      <c r="CP2036" s="14"/>
      <c r="CQ2036" s="14"/>
      <c r="CR2036" s="14"/>
      <c r="CS2036" s="14"/>
      <c r="CT2036" s="14"/>
      <c r="CU2036" s="14"/>
      <c r="CV2036" s="14"/>
      <c r="CW2036" s="14"/>
      <c r="CX2036" s="14"/>
      <c r="CY2036" s="14"/>
      <c r="CZ2036" s="14"/>
      <c r="DA2036" s="14"/>
      <c r="DB2036" s="14"/>
      <c r="DC2036" s="14"/>
      <c r="DD2036" s="14"/>
      <c r="DE2036" s="14"/>
      <c r="DF2036" s="14"/>
      <c r="DG2036" s="14"/>
      <c r="DH2036" s="14"/>
      <c r="DI2036" s="14"/>
      <c r="DJ2036" s="14"/>
      <c r="DK2036" s="14"/>
      <c r="DL2036" s="14"/>
      <c r="DM2036" s="14"/>
      <c r="DN2036" s="14"/>
      <c r="DO2036" s="14"/>
      <c r="DP2036" s="14"/>
    </row>
    <row r="2037" spans="18:120" x14ac:dyDescent="0.25">
      <c r="R2037" s="25"/>
      <c r="V2037" s="14"/>
      <c r="W2037" s="14"/>
      <c r="X2037" s="14"/>
      <c r="Y2037" s="14"/>
      <c r="Z2037" s="14"/>
      <c r="AA2037" s="14"/>
      <c r="AB2037" s="14"/>
      <c r="AC2037" s="14"/>
      <c r="AD2037" s="14"/>
      <c r="AE2037" s="14"/>
      <c r="AF2037" s="14"/>
      <c r="AG2037" s="14"/>
      <c r="AH2037" s="14"/>
      <c r="AI2037" s="14"/>
      <c r="AJ2037" s="14"/>
      <c r="AK2037" s="14"/>
      <c r="AL2037" s="14"/>
      <c r="AM2037" s="14"/>
      <c r="AN2037" s="14"/>
      <c r="AO2037" s="14"/>
      <c r="AP2037" s="14"/>
      <c r="AQ2037" s="14"/>
      <c r="AR2037" s="14"/>
      <c r="AS2037" s="14"/>
      <c r="AT2037" s="14"/>
      <c r="AU2037" s="14"/>
      <c r="AV2037" s="14"/>
      <c r="AW2037" s="14"/>
      <c r="AX2037" s="14"/>
      <c r="AY2037" s="14"/>
      <c r="AZ2037" s="14"/>
      <c r="BA2037" s="14"/>
      <c r="BB2037" s="14"/>
      <c r="BC2037" s="14"/>
      <c r="BD2037" s="14"/>
      <c r="BE2037" s="14"/>
      <c r="BF2037" s="14"/>
      <c r="BG2037" s="14"/>
      <c r="BH2037" s="14"/>
      <c r="BI2037" s="14"/>
      <c r="BJ2037" s="14"/>
      <c r="BK2037" s="14"/>
      <c r="BL2037" s="14"/>
      <c r="BM2037" s="14"/>
      <c r="BN2037" s="14"/>
      <c r="BO2037" s="14"/>
      <c r="BP2037" s="14"/>
      <c r="BQ2037" s="14"/>
      <c r="BR2037" s="14"/>
      <c r="BS2037" s="14"/>
      <c r="BT2037" s="14"/>
      <c r="BU2037" s="14"/>
      <c r="BV2037" s="14"/>
      <c r="BW2037" s="14"/>
      <c r="BX2037" s="14"/>
      <c r="BY2037" s="14"/>
      <c r="BZ2037" s="14"/>
      <c r="CA2037" s="14"/>
      <c r="CB2037" s="14"/>
      <c r="CC2037" s="14"/>
      <c r="CD2037" s="14"/>
      <c r="CE2037" s="14"/>
      <c r="CF2037" s="14"/>
      <c r="CG2037" s="14"/>
      <c r="CH2037" s="14"/>
      <c r="CI2037" s="14"/>
      <c r="CJ2037" s="14"/>
      <c r="CK2037" s="14"/>
      <c r="CL2037" s="14"/>
      <c r="CM2037" s="14"/>
      <c r="CN2037" s="14"/>
      <c r="CO2037" s="14"/>
      <c r="CP2037" s="14"/>
      <c r="CQ2037" s="14"/>
      <c r="CR2037" s="14"/>
      <c r="CS2037" s="14"/>
      <c r="CT2037" s="14"/>
      <c r="CU2037" s="14"/>
      <c r="CV2037" s="14"/>
      <c r="CW2037" s="14"/>
      <c r="CX2037" s="14"/>
      <c r="CY2037" s="14"/>
      <c r="CZ2037" s="14"/>
      <c r="DA2037" s="14"/>
      <c r="DB2037" s="14"/>
      <c r="DC2037" s="14"/>
      <c r="DD2037" s="14"/>
      <c r="DE2037" s="14"/>
      <c r="DF2037" s="14"/>
      <c r="DG2037" s="14"/>
      <c r="DH2037" s="14"/>
      <c r="DI2037" s="14"/>
      <c r="DJ2037" s="14"/>
      <c r="DK2037" s="14"/>
      <c r="DL2037" s="14"/>
      <c r="DM2037" s="14"/>
      <c r="DN2037" s="14"/>
      <c r="DO2037" s="14"/>
      <c r="DP2037" s="14"/>
    </row>
    <row r="2038" spans="18:120" x14ac:dyDescent="0.25">
      <c r="R2038" s="25"/>
      <c r="V2038" s="14"/>
      <c r="W2038" s="14"/>
      <c r="X2038" s="14"/>
      <c r="Y2038" s="14"/>
      <c r="Z2038" s="14"/>
      <c r="AA2038" s="14"/>
      <c r="AB2038" s="14"/>
      <c r="AC2038" s="14"/>
      <c r="AD2038" s="14"/>
      <c r="AE2038" s="14"/>
      <c r="AF2038" s="14"/>
      <c r="AG2038" s="14"/>
      <c r="AH2038" s="14"/>
      <c r="AI2038" s="14"/>
      <c r="AJ2038" s="14"/>
      <c r="AK2038" s="14"/>
      <c r="AL2038" s="14"/>
      <c r="AM2038" s="14"/>
      <c r="AN2038" s="14"/>
      <c r="AO2038" s="14"/>
      <c r="AP2038" s="14"/>
      <c r="AQ2038" s="14"/>
      <c r="AR2038" s="14"/>
      <c r="AS2038" s="14"/>
      <c r="AT2038" s="14"/>
      <c r="AU2038" s="14"/>
      <c r="AV2038" s="14"/>
      <c r="AW2038" s="14"/>
      <c r="AX2038" s="14"/>
      <c r="AY2038" s="14"/>
      <c r="AZ2038" s="14"/>
      <c r="BA2038" s="14"/>
      <c r="BB2038" s="14"/>
      <c r="BC2038" s="14"/>
      <c r="BD2038" s="14"/>
      <c r="BE2038" s="14"/>
      <c r="BF2038" s="14"/>
      <c r="BG2038" s="14"/>
      <c r="BH2038" s="14"/>
      <c r="BI2038" s="14"/>
      <c r="BJ2038" s="14"/>
      <c r="BK2038" s="14"/>
      <c r="BL2038" s="14"/>
      <c r="BM2038" s="14"/>
      <c r="BN2038" s="14"/>
      <c r="BO2038" s="14"/>
      <c r="BP2038" s="14"/>
      <c r="BQ2038" s="14"/>
      <c r="BR2038" s="14"/>
      <c r="BS2038" s="14"/>
      <c r="BT2038" s="14"/>
      <c r="BU2038" s="14"/>
      <c r="BV2038" s="14"/>
      <c r="BW2038" s="14"/>
      <c r="BX2038" s="14"/>
      <c r="BY2038" s="14"/>
      <c r="BZ2038" s="14"/>
      <c r="CA2038" s="14"/>
      <c r="CB2038" s="14"/>
      <c r="CC2038" s="14"/>
      <c r="CD2038" s="14"/>
      <c r="CE2038" s="14"/>
      <c r="CF2038" s="14"/>
      <c r="CG2038" s="14"/>
      <c r="CH2038" s="14"/>
      <c r="CI2038" s="14"/>
      <c r="CJ2038" s="14"/>
      <c r="CK2038" s="14"/>
      <c r="CL2038" s="14"/>
      <c r="CM2038" s="14"/>
      <c r="CN2038" s="14"/>
      <c r="CO2038" s="14"/>
      <c r="CP2038" s="14"/>
      <c r="CQ2038" s="14"/>
      <c r="CR2038" s="14"/>
      <c r="CS2038" s="14"/>
      <c r="CT2038" s="14"/>
      <c r="CU2038" s="14"/>
      <c r="CV2038" s="14"/>
      <c r="CW2038" s="14"/>
      <c r="CX2038" s="14"/>
      <c r="CY2038" s="14"/>
      <c r="CZ2038" s="14"/>
      <c r="DA2038" s="14"/>
      <c r="DB2038" s="14"/>
      <c r="DC2038" s="14"/>
      <c r="DD2038" s="14"/>
      <c r="DE2038" s="14"/>
      <c r="DF2038" s="14"/>
      <c r="DG2038" s="14"/>
      <c r="DH2038" s="14"/>
      <c r="DI2038" s="14"/>
      <c r="DJ2038" s="14"/>
      <c r="DK2038" s="14"/>
      <c r="DL2038" s="14"/>
      <c r="DM2038" s="14"/>
      <c r="DN2038" s="14"/>
      <c r="DO2038" s="14"/>
      <c r="DP2038" s="14"/>
    </row>
    <row r="2039" spans="18:120" x14ac:dyDescent="0.25">
      <c r="R2039" s="25"/>
      <c r="V2039" s="14"/>
      <c r="W2039" s="14"/>
      <c r="X2039" s="14"/>
      <c r="Y2039" s="14"/>
      <c r="Z2039" s="14"/>
      <c r="AA2039" s="14"/>
      <c r="AB2039" s="14"/>
      <c r="AC2039" s="14"/>
      <c r="AD2039" s="14"/>
      <c r="AE2039" s="14"/>
      <c r="AF2039" s="14"/>
      <c r="AG2039" s="14"/>
      <c r="AH2039" s="14"/>
      <c r="AI2039" s="14"/>
      <c r="AJ2039" s="14"/>
      <c r="AK2039" s="14"/>
      <c r="AL2039" s="14"/>
      <c r="AM2039" s="14"/>
      <c r="AN2039" s="14"/>
      <c r="AO2039" s="14"/>
      <c r="AP2039" s="14"/>
      <c r="AQ2039" s="14"/>
      <c r="AR2039" s="14"/>
      <c r="AS2039" s="14"/>
      <c r="AT2039" s="14"/>
      <c r="AU2039" s="14"/>
      <c r="AV2039" s="14"/>
      <c r="AW2039" s="14"/>
      <c r="AX2039" s="14"/>
      <c r="AY2039" s="14"/>
      <c r="AZ2039" s="14"/>
      <c r="BA2039" s="14"/>
      <c r="BB2039" s="14"/>
      <c r="BC2039" s="14"/>
      <c r="BD2039" s="14"/>
      <c r="BE2039" s="14"/>
      <c r="BF2039" s="14"/>
      <c r="BG2039" s="14"/>
      <c r="BH2039" s="14"/>
      <c r="BI2039" s="14"/>
      <c r="BJ2039" s="14"/>
      <c r="BK2039" s="14"/>
      <c r="BL2039" s="14"/>
      <c r="BM2039" s="14"/>
      <c r="BN2039" s="14"/>
      <c r="BO2039" s="14"/>
      <c r="BP2039" s="14"/>
      <c r="BQ2039" s="14"/>
      <c r="BR2039" s="14"/>
      <c r="BS2039" s="14"/>
      <c r="BT2039" s="14"/>
      <c r="BU2039" s="14"/>
      <c r="BV2039" s="14"/>
      <c r="BW2039" s="14"/>
      <c r="BX2039" s="14"/>
      <c r="BY2039" s="14"/>
      <c r="BZ2039" s="14"/>
      <c r="CA2039" s="14"/>
      <c r="CB2039" s="14"/>
      <c r="CC2039" s="14"/>
      <c r="CD2039" s="14"/>
      <c r="CE2039" s="14"/>
      <c r="CF2039" s="14"/>
      <c r="CG2039" s="14"/>
      <c r="CH2039" s="14"/>
      <c r="CI2039" s="14"/>
      <c r="CJ2039" s="14"/>
      <c r="CK2039" s="14"/>
      <c r="CL2039" s="14"/>
      <c r="CM2039" s="14"/>
      <c r="CN2039" s="14"/>
      <c r="CO2039" s="14"/>
      <c r="CP2039" s="14"/>
      <c r="CQ2039" s="14"/>
      <c r="CR2039" s="14"/>
      <c r="CS2039" s="14"/>
      <c r="CT2039" s="14"/>
      <c r="CU2039" s="14"/>
      <c r="CV2039" s="14"/>
      <c r="CW2039" s="14"/>
      <c r="CX2039" s="14"/>
      <c r="CY2039" s="14"/>
      <c r="CZ2039" s="14"/>
      <c r="DA2039" s="14"/>
      <c r="DB2039" s="14"/>
      <c r="DC2039" s="14"/>
      <c r="DD2039" s="14"/>
      <c r="DE2039" s="14"/>
      <c r="DF2039" s="14"/>
      <c r="DG2039" s="14"/>
      <c r="DH2039" s="14"/>
      <c r="DI2039" s="14"/>
      <c r="DJ2039" s="14"/>
      <c r="DK2039" s="14"/>
      <c r="DL2039" s="14"/>
      <c r="DM2039" s="14"/>
      <c r="DN2039" s="14"/>
      <c r="DO2039" s="14"/>
      <c r="DP2039" s="14"/>
    </row>
    <row r="2040" spans="18:120" x14ac:dyDescent="0.25">
      <c r="R2040" s="25"/>
      <c r="V2040" s="14"/>
      <c r="W2040" s="14"/>
      <c r="X2040" s="14"/>
      <c r="Y2040" s="14"/>
      <c r="Z2040" s="14"/>
      <c r="AA2040" s="14"/>
      <c r="AB2040" s="14"/>
      <c r="AC2040" s="14"/>
      <c r="AD2040" s="14"/>
      <c r="AE2040" s="14"/>
      <c r="AF2040" s="14"/>
      <c r="AG2040" s="14"/>
      <c r="AH2040" s="14"/>
      <c r="AI2040" s="14"/>
      <c r="AJ2040" s="14"/>
      <c r="AK2040" s="14"/>
      <c r="AL2040" s="14"/>
      <c r="AM2040" s="14"/>
      <c r="AN2040" s="14"/>
      <c r="AO2040" s="14"/>
      <c r="AP2040" s="14"/>
      <c r="AQ2040" s="14"/>
      <c r="AR2040" s="14"/>
      <c r="AS2040" s="14"/>
      <c r="AT2040" s="14"/>
      <c r="AU2040" s="14"/>
      <c r="AV2040" s="14"/>
      <c r="AW2040" s="14"/>
      <c r="AX2040" s="14"/>
      <c r="AY2040" s="14"/>
      <c r="AZ2040" s="14"/>
      <c r="BA2040" s="14"/>
      <c r="BB2040" s="14"/>
      <c r="BC2040" s="14"/>
      <c r="BD2040" s="14"/>
      <c r="BE2040" s="14"/>
      <c r="BF2040" s="14"/>
      <c r="BG2040" s="14"/>
      <c r="BH2040" s="14"/>
      <c r="BI2040" s="14"/>
      <c r="BJ2040" s="14"/>
      <c r="BK2040" s="14"/>
      <c r="BL2040" s="14"/>
      <c r="BM2040" s="14"/>
      <c r="BN2040" s="14"/>
      <c r="BO2040" s="14"/>
      <c r="BP2040" s="14"/>
      <c r="BQ2040" s="14"/>
      <c r="BR2040" s="14"/>
      <c r="BS2040" s="14"/>
      <c r="BT2040" s="14"/>
      <c r="BU2040" s="14"/>
      <c r="BV2040" s="14"/>
      <c r="BW2040" s="14"/>
      <c r="BX2040" s="14"/>
      <c r="BY2040" s="14"/>
      <c r="BZ2040" s="14"/>
      <c r="CA2040" s="14"/>
      <c r="CB2040" s="14"/>
      <c r="CC2040" s="14"/>
      <c r="CD2040" s="14"/>
      <c r="CE2040" s="14"/>
      <c r="CF2040" s="14"/>
      <c r="CG2040" s="14"/>
      <c r="CH2040" s="14"/>
      <c r="CI2040" s="14"/>
      <c r="CJ2040" s="14"/>
      <c r="CK2040" s="14"/>
      <c r="CL2040" s="14"/>
      <c r="CM2040" s="14"/>
      <c r="CN2040" s="14"/>
      <c r="CO2040" s="14"/>
      <c r="CP2040" s="14"/>
      <c r="CQ2040" s="14"/>
      <c r="CR2040" s="14"/>
      <c r="CS2040" s="14"/>
      <c r="CT2040" s="14"/>
      <c r="CU2040" s="14"/>
      <c r="CV2040" s="14"/>
      <c r="CW2040" s="14"/>
      <c r="CX2040" s="14"/>
      <c r="CY2040" s="14"/>
      <c r="CZ2040" s="14"/>
      <c r="DA2040" s="14"/>
      <c r="DB2040" s="14"/>
      <c r="DC2040" s="14"/>
      <c r="DD2040" s="14"/>
      <c r="DE2040" s="14"/>
      <c r="DF2040" s="14"/>
      <c r="DG2040" s="14"/>
      <c r="DH2040" s="14"/>
      <c r="DI2040" s="14"/>
      <c r="DJ2040" s="14"/>
      <c r="DK2040" s="14"/>
      <c r="DL2040" s="14"/>
      <c r="DM2040" s="14"/>
      <c r="DN2040" s="14"/>
      <c r="DO2040" s="14"/>
      <c r="DP2040" s="14"/>
    </row>
    <row r="2041" spans="18:120" x14ac:dyDescent="0.25">
      <c r="R2041" s="25"/>
      <c r="V2041" s="14"/>
      <c r="W2041" s="14"/>
      <c r="X2041" s="14"/>
      <c r="Y2041" s="14"/>
      <c r="Z2041" s="14"/>
      <c r="AA2041" s="14"/>
      <c r="AB2041" s="14"/>
      <c r="AC2041" s="14"/>
      <c r="AD2041" s="14"/>
      <c r="AE2041" s="14"/>
      <c r="AF2041" s="14"/>
      <c r="AG2041" s="14"/>
      <c r="AH2041" s="14"/>
      <c r="AI2041" s="14"/>
      <c r="AJ2041" s="14"/>
      <c r="AK2041" s="14"/>
      <c r="AL2041" s="14"/>
      <c r="AM2041" s="14"/>
      <c r="AN2041" s="14"/>
      <c r="AO2041" s="14"/>
      <c r="AP2041" s="14"/>
      <c r="AQ2041" s="14"/>
      <c r="AR2041" s="14"/>
      <c r="AS2041" s="14"/>
      <c r="AT2041" s="14"/>
      <c r="AU2041" s="14"/>
      <c r="AV2041" s="14"/>
      <c r="AW2041" s="14"/>
      <c r="AX2041" s="14"/>
      <c r="AY2041" s="14"/>
      <c r="AZ2041" s="14"/>
      <c r="BA2041" s="14"/>
      <c r="BB2041" s="14"/>
      <c r="BC2041" s="14"/>
      <c r="BD2041" s="14"/>
      <c r="BE2041" s="14"/>
      <c r="BF2041" s="14"/>
      <c r="BG2041" s="14"/>
      <c r="BH2041" s="14"/>
      <c r="BI2041" s="14"/>
      <c r="BJ2041" s="14"/>
      <c r="BK2041" s="14"/>
      <c r="BL2041" s="14"/>
      <c r="BM2041" s="14"/>
      <c r="BN2041" s="14"/>
      <c r="BO2041" s="14"/>
      <c r="BP2041" s="14"/>
      <c r="BQ2041" s="14"/>
      <c r="BR2041" s="14"/>
      <c r="BS2041" s="14"/>
      <c r="BT2041" s="14"/>
      <c r="BU2041" s="14"/>
      <c r="BV2041" s="14"/>
      <c r="BW2041" s="14"/>
      <c r="BX2041" s="14"/>
      <c r="BY2041" s="14"/>
      <c r="BZ2041" s="14"/>
      <c r="CA2041" s="14"/>
      <c r="CB2041" s="14"/>
      <c r="CC2041" s="14"/>
      <c r="CD2041" s="14"/>
      <c r="CE2041" s="14"/>
      <c r="CF2041" s="14"/>
      <c r="CG2041" s="14"/>
      <c r="CH2041" s="14"/>
      <c r="CI2041" s="14"/>
      <c r="CJ2041" s="14"/>
      <c r="CK2041" s="14"/>
      <c r="CL2041" s="14"/>
      <c r="CM2041" s="14"/>
      <c r="CN2041" s="14"/>
      <c r="CO2041" s="14"/>
      <c r="CP2041" s="14"/>
      <c r="CQ2041" s="14"/>
      <c r="CR2041" s="14"/>
      <c r="CS2041" s="14"/>
      <c r="CT2041" s="14"/>
      <c r="CU2041" s="14"/>
      <c r="CV2041" s="14"/>
      <c r="CW2041" s="14"/>
      <c r="CX2041" s="14"/>
      <c r="CY2041" s="14"/>
      <c r="CZ2041" s="14"/>
      <c r="DA2041" s="14"/>
      <c r="DB2041" s="14"/>
      <c r="DC2041" s="14"/>
      <c r="DD2041" s="14"/>
      <c r="DE2041" s="14"/>
      <c r="DF2041" s="14"/>
      <c r="DG2041" s="14"/>
      <c r="DH2041" s="14"/>
      <c r="DI2041" s="14"/>
      <c r="DJ2041" s="14"/>
      <c r="DK2041" s="14"/>
      <c r="DL2041" s="14"/>
      <c r="DM2041" s="14"/>
      <c r="DN2041" s="14"/>
      <c r="DO2041" s="14"/>
      <c r="DP2041" s="14"/>
    </row>
    <row r="2042" spans="18:120" x14ac:dyDescent="0.25">
      <c r="R2042" s="25"/>
      <c r="V2042" s="14"/>
      <c r="W2042" s="14"/>
      <c r="X2042" s="14"/>
      <c r="Y2042" s="14"/>
      <c r="Z2042" s="14"/>
      <c r="AA2042" s="14"/>
      <c r="AB2042" s="14"/>
      <c r="AC2042" s="14"/>
      <c r="AD2042" s="14"/>
      <c r="AE2042" s="14"/>
      <c r="AF2042" s="14"/>
      <c r="AG2042" s="14"/>
      <c r="AH2042" s="14"/>
      <c r="AI2042" s="14"/>
      <c r="AJ2042" s="14"/>
      <c r="AK2042" s="14"/>
      <c r="AL2042" s="14"/>
      <c r="AM2042" s="14"/>
      <c r="AN2042" s="14"/>
      <c r="AO2042" s="14"/>
      <c r="AP2042" s="14"/>
      <c r="AQ2042" s="14"/>
      <c r="AR2042" s="14"/>
      <c r="AS2042" s="14"/>
      <c r="AT2042" s="14"/>
      <c r="AU2042" s="14"/>
      <c r="AV2042" s="14"/>
      <c r="AW2042" s="14"/>
      <c r="AX2042" s="14"/>
      <c r="AY2042" s="14"/>
      <c r="AZ2042" s="14"/>
      <c r="BA2042" s="14"/>
      <c r="BB2042" s="14"/>
      <c r="BC2042" s="14"/>
      <c r="BD2042" s="14"/>
      <c r="BE2042" s="14"/>
      <c r="BF2042" s="14"/>
      <c r="BG2042" s="14"/>
      <c r="BH2042" s="14"/>
      <c r="BI2042" s="14"/>
      <c r="BJ2042" s="14"/>
      <c r="BK2042" s="14"/>
      <c r="BL2042" s="14"/>
      <c r="BM2042" s="14"/>
      <c r="BN2042" s="14"/>
      <c r="BO2042" s="14"/>
      <c r="BP2042" s="14"/>
      <c r="BQ2042" s="14"/>
      <c r="BR2042" s="14"/>
      <c r="BS2042" s="14"/>
      <c r="BT2042" s="14"/>
      <c r="BU2042" s="14"/>
      <c r="BV2042" s="14"/>
      <c r="BW2042" s="14"/>
      <c r="BX2042" s="14"/>
      <c r="BY2042" s="14"/>
      <c r="BZ2042" s="14"/>
      <c r="CA2042" s="14"/>
      <c r="CB2042" s="14"/>
      <c r="CC2042" s="14"/>
      <c r="CD2042" s="14"/>
      <c r="CE2042" s="14"/>
      <c r="CF2042" s="14"/>
      <c r="CG2042" s="14"/>
      <c r="CH2042" s="14"/>
      <c r="CI2042" s="14"/>
      <c r="CJ2042" s="14"/>
      <c r="CK2042" s="14"/>
      <c r="CL2042" s="14"/>
      <c r="CM2042" s="14"/>
      <c r="CN2042" s="14"/>
      <c r="CO2042" s="14"/>
      <c r="CP2042" s="14"/>
      <c r="CQ2042" s="14"/>
      <c r="CR2042" s="14"/>
      <c r="CS2042" s="14"/>
      <c r="CT2042" s="14"/>
      <c r="CU2042" s="14"/>
      <c r="CV2042" s="14"/>
      <c r="CW2042" s="14"/>
      <c r="CX2042" s="14"/>
      <c r="CY2042" s="14"/>
      <c r="CZ2042" s="14"/>
      <c r="DA2042" s="14"/>
      <c r="DB2042" s="14"/>
      <c r="DC2042" s="14"/>
      <c r="DD2042" s="14"/>
      <c r="DE2042" s="14"/>
      <c r="DF2042" s="14"/>
      <c r="DG2042" s="14"/>
      <c r="DH2042" s="14"/>
      <c r="DI2042" s="14"/>
      <c r="DJ2042" s="14"/>
      <c r="DK2042" s="14"/>
      <c r="DL2042" s="14"/>
      <c r="DM2042" s="14"/>
      <c r="DN2042" s="14"/>
      <c r="DO2042" s="14"/>
      <c r="DP2042" s="14"/>
    </row>
    <row r="2043" spans="18:120" x14ac:dyDescent="0.25">
      <c r="R2043" s="25"/>
      <c r="V2043" s="14"/>
      <c r="W2043" s="14"/>
      <c r="X2043" s="14"/>
      <c r="Y2043" s="14"/>
      <c r="Z2043" s="14"/>
      <c r="AA2043" s="14"/>
      <c r="AB2043" s="14"/>
      <c r="AC2043" s="14"/>
      <c r="AD2043" s="14"/>
      <c r="AE2043" s="14"/>
      <c r="AF2043" s="14"/>
      <c r="AG2043" s="14"/>
      <c r="AH2043" s="14"/>
      <c r="AI2043" s="14"/>
      <c r="AJ2043" s="14"/>
      <c r="AK2043" s="14"/>
      <c r="AL2043" s="14"/>
      <c r="AM2043" s="14"/>
      <c r="AN2043" s="14"/>
      <c r="AO2043" s="14"/>
      <c r="AP2043" s="14"/>
      <c r="AQ2043" s="14"/>
      <c r="AR2043" s="14"/>
      <c r="AS2043" s="14"/>
      <c r="AT2043" s="14"/>
      <c r="AU2043" s="14"/>
      <c r="AV2043" s="14"/>
      <c r="AW2043" s="14"/>
      <c r="AX2043" s="14"/>
      <c r="AY2043" s="14"/>
      <c r="AZ2043" s="14"/>
      <c r="BA2043" s="14"/>
      <c r="BB2043" s="14"/>
      <c r="BC2043" s="14"/>
      <c r="BD2043" s="14"/>
      <c r="BE2043" s="14"/>
      <c r="BF2043" s="14"/>
      <c r="BG2043" s="14"/>
      <c r="BH2043" s="14"/>
      <c r="BI2043" s="14"/>
      <c r="BJ2043" s="14"/>
      <c r="BK2043" s="14"/>
      <c r="BL2043" s="14"/>
      <c r="BM2043" s="14"/>
      <c r="BN2043" s="14"/>
      <c r="BO2043" s="14"/>
      <c r="BP2043" s="14"/>
      <c r="BQ2043" s="14"/>
      <c r="BR2043" s="14"/>
      <c r="BS2043" s="14"/>
      <c r="BT2043" s="14"/>
      <c r="BU2043" s="14"/>
      <c r="BV2043" s="14"/>
      <c r="BW2043" s="14"/>
      <c r="BX2043" s="14"/>
      <c r="BY2043" s="14"/>
      <c r="BZ2043" s="14"/>
      <c r="CA2043" s="14"/>
      <c r="CB2043" s="14"/>
      <c r="CC2043" s="14"/>
      <c r="CD2043" s="14"/>
      <c r="CE2043" s="14"/>
      <c r="CF2043" s="14"/>
      <c r="CG2043" s="14"/>
      <c r="CH2043" s="14"/>
      <c r="CI2043" s="14"/>
      <c r="CJ2043" s="14"/>
      <c r="CK2043" s="14"/>
      <c r="CL2043" s="14"/>
      <c r="CM2043" s="14"/>
      <c r="CN2043" s="14"/>
      <c r="CO2043" s="14"/>
      <c r="CP2043" s="14"/>
      <c r="CQ2043" s="14"/>
      <c r="CR2043" s="14"/>
      <c r="CS2043" s="14"/>
      <c r="CT2043" s="14"/>
      <c r="CU2043" s="14"/>
      <c r="CV2043" s="14"/>
      <c r="CW2043" s="14"/>
      <c r="CX2043" s="14"/>
      <c r="CY2043" s="14"/>
      <c r="CZ2043" s="14"/>
      <c r="DA2043" s="14"/>
      <c r="DB2043" s="14"/>
      <c r="DC2043" s="14"/>
      <c r="DD2043" s="14"/>
      <c r="DE2043" s="14"/>
      <c r="DF2043" s="14"/>
      <c r="DG2043" s="14"/>
      <c r="DH2043" s="14"/>
      <c r="DI2043" s="14"/>
      <c r="DJ2043" s="14"/>
      <c r="DK2043" s="14"/>
      <c r="DL2043" s="14"/>
      <c r="DM2043" s="14"/>
      <c r="DN2043" s="14"/>
      <c r="DO2043" s="14"/>
      <c r="DP2043" s="14"/>
    </row>
    <row r="2044" spans="18:120" x14ac:dyDescent="0.25">
      <c r="R2044" s="25"/>
      <c r="V2044" s="14"/>
      <c r="W2044" s="14"/>
      <c r="X2044" s="14"/>
      <c r="Y2044" s="14"/>
      <c r="Z2044" s="14"/>
      <c r="AA2044" s="14"/>
      <c r="AB2044" s="14"/>
      <c r="AC2044" s="14"/>
      <c r="AD2044" s="14"/>
      <c r="AE2044" s="14"/>
      <c r="AF2044" s="14"/>
      <c r="AG2044" s="14"/>
      <c r="AH2044" s="14"/>
      <c r="AI2044" s="14"/>
      <c r="AJ2044" s="14"/>
      <c r="AK2044" s="14"/>
      <c r="AL2044" s="14"/>
      <c r="AM2044" s="14"/>
      <c r="AN2044" s="14"/>
      <c r="AO2044" s="14"/>
      <c r="AP2044" s="14"/>
      <c r="AQ2044" s="14"/>
      <c r="AR2044" s="14"/>
      <c r="AS2044" s="14"/>
      <c r="AT2044" s="14"/>
      <c r="AU2044" s="14"/>
      <c r="AV2044" s="14"/>
      <c r="AW2044" s="14"/>
      <c r="AX2044" s="14"/>
      <c r="AY2044" s="14"/>
      <c r="AZ2044" s="14"/>
      <c r="BA2044" s="14"/>
      <c r="BB2044" s="14"/>
      <c r="BC2044" s="14"/>
      <c r="BD2044" s="14"/>
      <c r="BE2044" s="14"/>
      <c r="BF2044" s="14"/>
      <c r="BG2044" s="14"/>
      <c r="BH2044" s="14"/>
      <c r="BI2044" s="14"/>
      <c r="BJ2044" s="14"/>
      <c r="BK2044" s="14"/>
      <c r="BL2044" s="14"/>
      <c r="BM2044" s="14"/>
      <c r="BN2044" s="14"/>
      <c r="BO2044" s="14"/>
      <c r="BP2044" s="14"/>
      <c r="BQ2044" s="14"/>
      <c r="BR2044" s="14"/>
      <c r="BS2044" s="14"/>
      <c r="BT2044" s="14"/>
      <c r="BU2044" s="14"/>
      <c r="BV2044" s="14"/>
      <c r="BW2044" s="14"/>
      <c r="BX2044" s="14"/>
      <c r="BY2044" s="14"/>
      <c r="BZ2044" s="14"/>
      <c r="CA2044" s="14"/>
      <c r="CB2044" s="14"/>
      <c r="CC2044" s="14"/>
      <c r="CD2044" s="14"/>
      <c r="CE2044" s="14"/>
      <c r="CF2044" s="14"/>
      <c r="CG2044" s="14"/>
      <c r="CH2044" s="14"/>
      <c r="CI2044" s="14"/>
      <c r="CJ2044" s="14"/>
      <c r="CK2044" s="14"/>
      <c r="CL2044" s="14"/>
      <c r="CM2044" s="14"/>
      <c r="CN2044" s="14"/>
      <c r="CO2044" s="14"/>
      <c r="CP2044" s="14"/>
      <c r="CQ2044" s="14"/>
      <c r="CR2044" s="14"/>
      <c r="CS2044" s="14"/>
      <c r="CT2044" s="14"/>
      <c r="CU2044" s="14"/>
      <c r="CV2044" s="14"/>
      <c r="CW2044" s="14"/>
      <c r="CX2044" s="14"/>
      <c r="CY2044" s="14"/>
      <c r="CZ2044" s="14"/>
      <c r="DA2044" s="14"/>
      <c r="DB2044" s="14"/>
      <c r="DC2044" s="14"/>
      <c r="DD2044" s="14"/>
      <c r="DE2044" s="14"/>
      <c r="DF2044" s="14"/>
      <c r="DG2044" s="14"/>
      <c r="DH2044" s="14"/>
      <c r="DI2044" s="14"/>
      <c r="DJ2044" s="14"/>
      <c r="DK2044" s="14"/>
      <c r="DL2044" s="14"/>
      <c r="DM2044" s="14"/>
      <c r="DN2044" s="14"/>
      <c r="DO2044" s="14"/>
      <c r="DP2044" s="14"/>
    </row>
    <row r="2045" spans="18:120" x14ac:dyDescent="0.25">
      <c r="R2045" s="25"/>
      <c r="V2045" s="14"/>
      <c r="W2045" s="14"/>
      <c r="X2045" s="14"/>
      <c r="Y2045" s="14"/>
      <c r="Z2045" s="14"/>
      <c r="AA2045" s="14"/>
      <c r="AB2045" s="14"/>
      <c r="AC2045" s="14"/>
      <c r="AD2045" s="14"/>
      <c r="AE2045" s="14"/>
      <c r="AF2045" s="14"/>
      <c r="AG2045" s="14"/>
      <c r="AH2045" s="14"/>
      <c r="AI2045" s="14"/>
      <c r="AJ2045" s="14"/>
      <c r="AK2045" s="14"/>
      <c r="AL2045" s="14"/>
      <c r="AM2045" s="14"/>
      <c r="AN2045" s="14"/>
      <c r="AO2045" s="14"/>
      <c r="AP2045" s="14"/>
      <c r="AQ2045" s="14"/>
      <c r="AR2045" s="14"/>
      <c r="AS2045" s="14"/>
      <c r="AT2045" s="14"/>
      <c r="AU2045" s="14"/>
      <c r="AV2045" s="14"/>
      <c r="AW2045" s="14"/>
      <c r="AX2045" s="14"/>
      <c r="AY2045" s="14"/>
      <c r="AZ2045" s="14"/>
      <c r="BA2045" s="14"/>
      <c r="BB2045" s="14"/>
      <c r="BC2045" s="14"/>
      <c r="BD2045" s="14"/>
      <c r="BE2045" s="14"/>
      <c r="BF2045" s="14"/>
      <c r="BG2045" s="14"/>
      <c r="BH2045" s="14"/>
      <c r="BI2045" s="14"/>
      <c r="BJ2045" s="14"/>
      <c r="BK2045" s="14"/>
      <c r="BL2045" s="14"/>
      <c r="BM2045" s="14"/>
      <c r="BN2045" s="14"/>
      <c r="BO2045" s="14"/>
      <c r="BP2045" s="14"/>
      <c r="BQ2045" s="14"/>
      <c r="BR2045" s="14"/>
      <c r="BS2045" s="14"/>
      <c r="BT2045" s="14"/>
      <c r="BU2045" s="14"/>
      <c r="BV2045" s="14"/>
      <c r="BW2045" s="14"/>
      <c r="BX2045" s="14"/>
      <c r="BY2045" s="14"/>
      <c r="BZ2045" s="14"/>
      <c r="CA2045" s="14"/>
      <c r="CB2045" s="14"/>
      <c r="CC2045" s="14"/>
      <c r="CD2045" s="14"/>
      <c r="CE2045" s="14"/>
      <c r="CF2045" s="14"/>
      <c r="CG2045" s="14"/>
      <c r="CH2045" s="14"/>
      <c r="CI2045" s="14"/>
      <c r="CJ2045" s="14"/>
      <c r="CK2045" s="14"/>
      <c r="CL2045" s="14"/>
      <c r="CM2045" s="14"/>
      <c r="CN2045" s="14"/>
      <c r="CO2045" s="14"/>
      <c r="CP2045" s="14"/>
      <c r="CQ2045" s="14"/>
      <c r="CR2045" s="14"/>
      <c r="CS2045" s="14"/>
      <c r="CT2045" s="14"/>
      <c r="CU2045" s="14"/>
      <c r="CV2045" s="14"/>
      <c r="CW2045" s="14"/>
      <c r="CX2045" s="14"/>
      <c r="CY2045" s="14"/>
      <c r="CZ2045" s="14"/>
      <c r="DA2045" s="14"/>
      <c r="DB2045" s="14"/>
      <c r="DC2045" s="14"/>
      <c r="DD2045" s="14"/>
      <c r="DE2045" s="14"/>
      <c r="DF2045" s="14"/>
      <c r="DG2045" s="14"/>
      <c r="DH2045" s="14"/>
      <c r="DI2045" s="14"/>
      <c r="DJ2045" s="14"/>
      <c r="DK2045" s="14"/>
      <c r="DL2045" s="14"/>
      <c r="DM2045" s="14"/>
      <c r="DN2045" s="14"/>
      <c r="DO2045" s="14"/>
      <c r="DP2045" s="14"/>
    </row>
    <row r="2046" spans="18:120" x14ac:dyDescent="0.25">
      <c r="R2046" s="25"/>
      <c r="V2046" s="14"/>
      <c r="W2046" s="14"/>
      <c r="X2046" s="14"/>
      <c r="Y2046" s="14"/>
      <c r="Z2046" s="14"/>
      <c r="AA2046" s="14"/>
      <c r="AB2046" s="14"/>
      <c r="AC2046" s="14"/>
      <c r="AD2046" s="14"/>
      <c r="AE2046" s="14"/>
      <c r="AF2046" s="14"/>
      <c r="AG2046" s="14"/>
      <c r="AH2046" s="14"/>
      <c r="AI2046" s="14"/>
      <c r="AJ2046" s="14"/>
      <c r="AK2046" s="14"/>
      <c r="AL2046" s="14"/>
      <c r="AM2046" s="14"/>
      <c r="AN2046" s="14"/>
      <c r="AO2046" s="14"/>
      <c r="AP2046" s="14"/>
      <c r="AQ2046" s="14"/>
      <c r="AR2046" s="14"/>
      <c r="AS2046" s="14"/>
      <c r="AT2046" s="14"/>
      <c r="AU2046" s="14"/>
      <c r="AV2046" s="14"/>
      <c r="AW2046" s="14"/>
      <c r="AX2046" s="14"/>
      <c r="AY2046" s="14"/>
      <c r="AZ2046" s="14"/>
      <c r="BA2046" s="14"/>
      <c r="BB2046" s="14"/>
      <c r="BC2046" s="14"/>
      <c r="BD2046" s="14"/>
      <c r="BE2046" s="14"/>
      <c r="BF2046" s="14"/>
      <c r="BG2046" s="14"/>
      <c r="BH2046" s="14"/>
      <c r="BI2046" s="14"/>
      <c r="BJ2046" s="14"/>
      <c r="BK2046" s="14"/>
      <c r="BL2046" s="14"/>
      <c r="BM2046" s="14"/>
      <c r="BN2046" s="14"/>
      <c r="BO2046" s="14"/>
      <c r="BP2046" s="14"/>
      <c r="BQ2046" s="14"/>
      <c r="BR2046" s="14"/>
      <c r="BS2046" s="14"/>
      <c r="BT2046" s="14"/>
      <c r="BU2046" s="14"/>
      <c r="BV2046" s="14"/>
      <c r="BW2046" s="14"/>
      <c r="BX2046" s="14"/>
      <c r="BY2046" s="14"/>
      <c r="BZ2046" s="14"/>
      <c r="CA2046" s="14"/>
      <c r="CB2046" s="14"/>
      <c r="CC2046" s="14"/>
      <c r="CD2046" s="14"/>
      <c r="CE2046" s="14"/>
      <c r="CF2046" s="14"/>
      <c r="CG2046" s="14"/>
      <c r="CH2046" s="14"/>
      <c r="CI2046" s="14"/>
      <c r="CJ2046" s="14"/>
      <c r="CK2046" s="14"/>
      <c r="CL2046" s="14"/>
      <c r="CM2046" s="14"/>
      <c r="CN2046" s="14"/>
      <c r="CO2046" s="14"/>
      <c r="CP2046" s="14"/>
      <c r="CQ2046" s="14"/>
      <c r="CR2046" s="14"/>
      <c r="CS2046" s="14"/>
      <c r="CT2046" s="14"/>
      <c r="CU2046" s="14"/>
      <c r="CV2046" s="14"/>
      <c r="CW2046" s="14"/>
      <c r="CX2046" s="14"/>
      <c r="CY2046" s="14"/>
      <c r="CZ2046" s="14"/>
      <c r="DA2046" s="14"/>
      <c r="DB2046" s="14"/>
      <c r="DC2046" s="14"/>
      <c r="DD2046" s="14"/>
      <c r="DE2046" s="14"/>
      <c r="DF2046" s="14"/>
      <c r="DG2046" s="14"/>
      <c r="DH2046" s="14"/>
      <c r="DI2046" s="14"/>
      <c r="DJ2046" s="14"/>
      <c r="DK2046" s="14"/>
      <c r="DL2046" s="14"/>
      <c r="DM2046" s="14"/>
      <c r="DN2046" s="14"/>
      <c r="DO2046" s="14"/>
      <c r="DP2046" s="14"/>
    </row>
    <row r="2047" spans="18:120" x14ac:dyDescent="0.25">
      <c r="R2047" s="25"/>
      <c r="V2047" s="14"/>
      <c r="W2047" s="14"/>
      <c r="X2047" s="14"/>
      <c r="Y2047" s="14"/>
      <c r="Z2047" s="14"/>
      <c r="AA2047" s="14"/>
      <c r="AB2047" s="14"/>
      <c r="AC2047" s="14"/>
      <c r="AD2047" s="14"/>
      <c r="AE2047" s="14"/>
      <c r="AF2047" s="14"/>
      <c r="AG2047" s="14"/>
      <c r="AH2047" s="14"/>
      <c r="AI2047" s="14"/>
      <c r="AJ2047" s="14"/>
      <c r="AK2047" s="14"/>
      <c r="AL2047" s="14"/>
      <c r="AM2047" s="14"/>
      <c r="AN2047" s="14"/>
      <c r="AO2047" s="14"/>
      <c r="AP2047" s="14"/>
      <c r="AQ2047" s="14"/>
      <c r="AR2047" s="14"/>
      <c r="AS2047" s="14"/>
      <c r="AT2047" s="14"/>
      <c r="AU2047" s="14"/>
      <c r="AV2047" s="14"/>
      <c r="AW2047" s="14"/>
      <c r="AX2047" s="14"/>
      <c r="AY2047" s="14"/>
      <c r="AZ2047" s="14"/>
      <c r="BA2047" s="14"/>
      <c r="BB2047" s="14"/>
      <c r="BC2047" s="14"/>
      <c r="BD2047" s="14"/>
      <c r="BE2047" s="14"/>
      <c r="BF2047" s="14"/>
      <c r="BG2047" s="14"/>
      <c r="BH2047" s="14"/>
      <c r="BI2047" s="14"/>
      <c r="BJ2047" s="14"/>
      <c r="BK2047" s="14"/>
      <c r="BL2047" s="14"/>
      <c r="BM2047" s="14"/>
      <c r="BN2047" s="14"/>
      <c r="BO2047" s="14"/>
      <c r="BP2047" s="14"/>
      <c r="BQ2047" s="14"/>
      <c r="BR2047" s="14"/>
      <c r="BS2047" s="14"/>
      <c r="BT2047" s="14"/>
      <c r="BU2047" s="14"/>
      <c r="BV2047" s="14"/>
      <c r="BW2047" s="14"/>
      <c r="BX2047" s="14"/>
      <c r="BY2047" s="14"/>
      <c r="BZ2047" s="14"/>
      <c r="CA2047" s="14"/>
      <c r="CB2047" s="14"/>
      <c r="CC2047" s="14"/>
      <c r="CD2047" s="14"/>
      <c r="CE2047" s="14"/>
      <c r="CF2047" s="14"/>
      <c r="CG2047" s="14"/>
      <c r="CH2047" s="14"/>
      <c r="CI2047" s="14"/>
      <c r="CJ2047" s="14"/>
      <c r="CK2047" s="14"/>
      <c r="CL2047" s="14"/>
      <c r="CM2047" s="14"/>
      <c r="CN2047" s="14"/>
      <c r="CO2047" s="14"/>
      <c r="CP2047" s="14"/>
      <c r="CQ2047" s="14"/>
      <c r="CR2047" s="14"/>
      <c r="CS2047" s="14"/>
      <c r="CT2047" s="14"/>
      <c r="CU2047" s="14"/>
      <c r="CV2047" s="14"/>
      <c r="CW2047" s="14"/>
      <c r="CX2047" s="14"/>
      <c r="CY2047" s="14"/>
      <c r="CZ2047" s="14"/>
      <c r="DA2047" s="14"/>
      <c r="DB2047" s="14"/>
      <c r="DC2047" s="14"/>
      <c r="DD2047" s="14"/>
      <c r="DE2047" s="14"/>
      <c r="DF2047" s="14"/>
      <c r="DG2047" s="14"/>
      <c r="DH2047" s="14"/>
      <c r="DI2047" s="14"/>
      <c r="DJ2047" s="14"/>
      <c r="DK2047" s="14"/>
      <c r="DL2047" s="14"/>
      <c r="DM2047" s="14"/>
      <c r="DN2047" s="14"/>
      <c r="DO2047" s="14"/>
      <c r="DP2047" s="14"/>
    </row>
    <row r="2048" spans="18:120" x14ac:dyDescent="0.25">
      <c r="R2048" s="25"/>
      <c r="V2048" s="14"/>
      <c r="W2048" s="14"/>
      <c r="X2048" s="14"/>
      <c r="Y2048" s="14"/>
      <c r="Z2048" s="14"/>
      <c r="AA2048" s="14"/>
      <c r="AB2048" s="14"/>
      <c r="AC2048" s="14"/>
      <c r="AD2048" s="14"/>
      <c r="AE2048" s="14"/>
      <c r="AF2048" s="14"/>
      <c r="AG2048" s="14"/>
      <c r="AH2048" s="14"/>
      <c r="AI2048" s="14"/>
      <c r="AJ2048" s="14"/>
      <c r="AK2048" s="14"/>
      <c r="AL2048" s="14"/>
      <c r="AM2048" s="14"/>
      <c r="AN2048" s="14"/>
      <c r="AO2048" s="14"/>
      <c r="AP2048" s="14"/>
      <c r="AQ2048" s="14"/>
      <c r="AR2048" s="14"/>
      <c r="AS2048" s="14"/>
      <c r="AT2048" s="14"/>
      <c r="AU2048" s="14"/>
      <c r="AV2048" s="14"/>
      <c r="AW2048" s="14"/>
      <c r="AX2048" s="14"/>
      <c r="AY2048" s="14"/>
      <c r="AZ2048" s="14"/>
      <c r="BA2048" s="14"/>
      <c r="BB2048" s="14"/>
      <c r="BC2048" s="14"/>
      <c r="BD2048" s="14"/>
      <c r="BE2048" s="14"/>
      <c r="BF2048" s="14"/>
      <c r="BG2048" s="14"/>
      <c r="BH2048" s="14"/>
      <c r="BI2048" s="14"/>
      <c r="BJ2048" s="14"/>
      <c r="BK2048" s="14"/>
      <c r="BL2048" s="14"/>
      <c r="BM2048" s="14"/>
      <c r="BN2048" s="14"/>
      <c r="BO2048" s="14"/>
      <c r="BP2048" s="14"/>
      <c r="BQ2048" s="14"/>
      <c r="BR2048" s="14"/>
      <c r="BS2048" s="14"/>
      <c r="BT2048" s="14"/>
      <c r="BU2048" s="14"/>
      <c r="BV2048" s="14"/>
      <c r="BW2048" s="14"/>
      <c r="BX2048" s="14"/>
      <c r="BY2048" s="14"/>
      <c r="BZ2048" s="14"/>
      <c r="CA2048" s="14"/>
      <c r="CB2048" s="14"/>
      <c r="CC2048" s="14"/>
      <c r="CD2048" s="14"/>
      <c r="CE2048" s="14"/>
      <c r="CF2048" s="14"/>
      <c r="CG2048" s="14"/>
      <c r="CH2048" s="14"/>
      <c r="CI2048" s="14"/>
      <c r="CJ2048" s="14"/>
      <c r="CK2048" s="14"/>
      <c r="CL2048" s="14"/>
      <c r="CM2048" s="14"/>
      <c r="CN2048" s="14"/>
      <c r="CO2048" s="14"/>
      <c r="CP2048" s="14"/>
      <c r="CQ2048" s="14"/>
      <c r="CR2048" s="14"/>
      <c r="CS2048" s="14"/>
      <c r="CT2048" s="14"/>
      <c r="CU2048" s="14"/>
      <c r="CV2048" s="14"/>
      <c r="CW2048" s="14"/>
      <c r="CX2048" s="14"/>
      <c r="CY2048" s="14"/>
      <c r="CZ2048" s="14"/>
      <c r="DA2048" s="14"/>
      <c r="DB2048" s="14"/>
      <c r="DC2048" s="14"/>
      <c r="DD2048" s="14"/>
      <c r="DE2048" s="14"/>
      <c r="DF2048" s="14"/>
      <c r="DG2048" s="14"/>
      <c r="DH2048" s="14"/>
      <c r="DI2048" s="14"/>
      <c r="DJ2048" s="14"/>
      <c r="DK2048" s="14"/>
      <c r="DL2048" s="14"/>
      <c r="DM2048" s="14"/>
      <c r="DN2048" s="14"/>
      <c r="DO2048" s="14"/>
      <c r="DP2048" s="14"/>
    </row>
    <row r="2049" spans="18:120" x14ac:dyDescent="0.25">
      <c r="R2049" s="25"/>
      <c r="V2049" s="14"/>
      <c r="W2049" s="14"/>
      <c r="X2049" s="14"/>
      <c r="Y2049" s="14"/>
      <c r="Z2049" s="14"/>
      <c r="AA2049" s="14"/>
      <c r="AB2049" s="14"/>
      <c r="AC2049" s="14"/>
      <c r="AD2049" s="14"/>
      <c r="AE2049" s="14"/>
      <c r="AF2049" s="14"/>
      <c r="AG2049" s="14"/>
      <c r="AH2049" s="14"/>
      <c r="AI2049" s="14"/>
      <c r="AJ2049" s="14"/>
      <c r="AK2049" s="14"/>
      <c r="AL2049" s="14"/>
      <c r="AM2049" s="14"/>
      <c r="AN2049" s="14"/>
      <c r="AO2049" s="14"/>
      <c r="AP2049" s="14"/>
      <c r="AQ2049" s="14"/>
      <c r="AR2049" s="14"/>
      <c r="AS2049" s="14"/>
      <c r="AT2049" s="14"/>
      <c r="AU2049" s="14"/>
      <c r="AV2049" s="14"/>
      <c r="AW2049" s="14"/>
      <c r="AX2049" s="14"/>
      <c r="AY2049" s="14"/>
      <c r="AZ2049" s="14"/>
      <c r="BA2049" s="14"/>
      <c r="BB2049" s="14"/>
      <c r="BC2049" s="14"/>
      <c r="BD2049" s="14"/>
      <c r="BE2049" s="14"/>
      <c r="BF2049" s="14"/>
      <c r="BG2049" s="14"/>
      <c r="BH2049" s="14"/>
      <c r="BI2049" s="14"/>
      <c r="BJ2049" s="14"/>
      <c r="BK2049" s="14"/>
      <c r="BL2049" s="14"/>
      <c r="BM2049" s="14"/>
      <c r="BN2049" s="14"/>
      <c r="BO2049" s="14"/>
      <c r="BP2049" s="14"/>
      <c r="BQ2049" s="14"/>
      <c r="BR2049" s="14"/>
      <c r="BS2049" s="14"/>
      <c r="BT2049" s="14"/>
      <c r="BU2049" s="14"/>
      <c r="BV2049" s="14"/>
      <c r="BW2049" s="14"/>
      <c r="BX2049" s="14"/>
      <c r="BY2049" s="14"/>
      <c r="BZ2049" s="14"/>
      <c r="CA2049" s="14"/>
      <c r="CB2049" s="14"/>
      <c r="CC2049" s="14"/>
      <c r="CD2049" s="14"/>
      <c r="CE2049" s="14"/>
      <c r="CF2049" s="14"/>
      <c r="CG2049" s="14"/>
      <c r="CH2049" s="14"/>
      <c r="CI2049" s="14"/>
      <c r="CJ2049" s="14"/>
      <c r="CK2049" s="14"/>
      <c r="CL2049" s="14"/>
      <c r="CM2049" s="14"/>
      <c r="CN2049" s="14"/>
      <c r="CO2049" s="14"/>
      <c r="CP2049" s="14"/>
      <c r="CQ2049" s="14"/>
      <c r="CR2049" s="14"/>
      <c r="CS2049" s="14"/>
      <c r="CT2049" s="14"/>
      <c r="CU2049" s="14"/>
      <c r="CV2049" s="14"/>
      <c r="CW2049" s="14"/>
      <c r="CX2049" s="14"/>
      <c r="CY2049" s="14"/>
      <c r="CZ2049" s="14"/>
      <c r="DA2049" s="14"/>
      <c r="DB2049" s="14"/>
      <c r="DC2049" s="14"/>
      <c r="DD2049" s="14"/>
      <c r="DE2049" s="14"/>
      <c r="DF2049" s="14"/>
      <c r="DG2049" s="14"/>
      <c r="DH2049" s="14"/>
      <c r="DI2049" s="14"/>
      <c r="DJ2049" s="14"/>
      <c r="DK2049" s="14"/>
      <c r="DL2049" s="14"/>
      <c r="DM2049" s="14"/>
      <c r="DN2049" s="14"/>
      <c r="DO2049" s="14"/>
      <c r="DP2049" s="14"/>
    </row>
    <row r="2050" spans="18:120" x14ac:dyDescent="0.25">
      <c r="R2050" s="25"/>
      <c r="V2050" s="14"/>
      <c r="W2050" s="14"/>
      <c r="X2050" s="14"/>
      <c r="Y2050" s="14"/>
      <c r="Z2050" s="14"/>
      <c r="AA2050" s="14"/>
      <c r="AB2050" s="14"/>
      <c r="AC2050" s="14"/>
      <c r="AD2050" s="14"/>
      <c r="AE2050" s="14"/>
      <c r="AF2050" s="14"/>
      <c r="AG2050" s="14"/>
      <c r="AH2050" s="14"/>
      <c r="AI2050" s="14"/>
      <c r="AJ2050" s="14"/>
      <c r="AK2050" s="14"/>
      <c r="AL2050" s="14"/>
      <c r="AM2050" s="14"/>
      <c r="AN2050" s="14"/>
      <c r="AO2050" s="14"/>
      <c r="AP2050" s="14"/>
      <c r="AQ2050" s="14"/>
      <c r="AR2050" s="14"/>
      <c r="AS2050" s="14"/>
      <c r="AT2050" s="14"/>
      <c r="AU2050" s="14"/>
      <c r="AV2050" s="14"/>
      <c r="AW2050" s="14"/>
      <c r="AX2050" s="14"/>
      <c r="AY2050" s="14"/>
      <c r="AZ2050" s="14"/>
      <c r="BA2050" s="14"/>
      <c r="BB2050" s="14"/>
      <c r="BC2050" s="14"/>
      <c r="BD2050" s="14"/>
      <c r="BE2050" s="14"/>
      <c r="BF2050" s="14"/>
      <c r="BG2050" s="14"/>
      <c r="BH2050" s="14"/>
      <c r="BI2050" s="14"/>
      <c r="BJ2050" s="14"/>
      <c r="BK2050" s="14"/>
      <c r="BL2050" s="14"/>
      <c r="BM2050" s="14"/>
      <c r="BN2050" s="14"/>
      <c r="BO2050" s="14"/>
      <c r="BP2050" s="14"/>
      <c r="BQ2050" s="14"/>
      <c r="BR2050" s="14"/>
      <c r="BS2050" s="14"/>
      <c r="BT2050" s="14"/>
      <c r="BU2050" s="14"/>
      <c r="BV2050" s="14"/>
      <c r="BW2050" s="14"/>
      <c r="BX2050" s="14"/>
      <c r="BY2050" s="14"/>
      <c r="BZ2050" s="14"/>
      <c r="CA2050" s="14"/>
      <c r="CB2050" s="14"/>
      <c r="CC2050" s="14"/>
      <c r="CD2050" s="14"/>
      <c r="CE2050" s="14"/>
      <c r="CF2050" s="14"/>
      <c r="CG2050" s="14"/>
      <c r="CH2050" s="14"/>
      <c r="CI2050" s="14"/>
      <c r="CJ2050" s="14"/>
      <c r="CK2050" s="14"/>
      <c r="CL2050" s="14"/>
      <c r="CM2050" s="14"/>
      <c r="CN2050" s="14"/>
      <c r="CO2050" s="14"/>
      <c r="CP2050" s="14"/>
      <c r="CQ2050" s="14"/>
      <c r="CR2050" s="14"/>
      <c r="CS2050" s="14"/>
      <c r="CT2050" s="14"/>
      <c r="CU2050" s="14"/>
      <c r="CV2050" s="14"/>
      <c r="CW2050" s="14"/>
      <c r="CX2050" s="14"/>
      <c r="CY2050" s="14"/>
      <c r="CZ2050" s="14"/>
      <c r="DA2050" s="14"/>
      <c r="DB2050" s="14"/>
      <c r="DC2050" s="14"/>
      <c r="DD2050" s="14"/>
      <c r="DE2050" s="14"/>
      <c r="DF2050" s="14"/>
      <c r="DG2050" s="14"/>
      <c r="DH2050" s="14"/>
      <c r="DI2050" s="14"/>
      <c r="DJ2050" s="14"/>
      <c r="DK2050" s="14"/>
      <c r="DL2050" s="14"/>
      <c r="DM2050" s="14"/>
      <c r="DN2050" s="14"/>
      <c r="DO2050" s="14"/>
      <c r="DP2050" s="14"/>
    </row>
    <row r="2051" spans="18:120" x14ac:dyDescent="0.25">
      <c r="R2051" s="25"/>
      <c r="V2051" s="14"/>
      <c r="W2051" s="14"/>
      <c r="X2051" s="14"/>
      <c r="Y2051" s="14"/>
      <c r="Z2051" s="14"/>
      <c r="AA2051" s="14"/>
      <c r="AB2051" s="14"/>
      <c r="AC2051" s="14"/>
      <c r="AD2051" s="14"/>
      <c r="AE2051" s="14"/>
      <c r="AF2051" s="14"/>
      <c r="AG2051" s="14"/>
      <c r="AH2051" s="14"/>
      <c r="AI2051" s="14"/>
      <c r="AJ2051" s="14"/>
      <c r="AK2051" s="14"/>
      <c r="AL2051" s="14"/>
      <c r="AM2051" s="14"/>
      <c r="AN2051" s="14"/>
      <c r="AO2051" s="14"/>
      <c r="AP2051" s="14"/>
      <c r="AQ2051" s="14"/>
      <c r="AR2051" s="14"/>
      <c r="AS2051" s="14"/>
      <c r="AT2051" s="14"/>
      <c r="AU2051" s="14"/>
      <c r="AV2051" s="14"/>
      <c r="AW2051" s="14"/>
      <c r="AX2051" s="14"/>
      <c r="AY2051" s="14"/>
      <c r="AZ2051" s="14"/>
      <c r="BA2051" s="14"/>
      <c r="BB2051" s="14"/>
      <c r="BC2051" s="14"/>
      <c r="BD2051" s="14"/>
      <c r="BE2051" s="14"/>
      <c r="BF2051" s="14"/>
      <c r="BG2051" s="14"/>
      <c r="BH2051" s="14"/>
      <c r="BI2051" s="14"/>
      <c r="BJ2051" s="14"/>
      <c r="BK2051" s="14"/>
      <c r="BL2051" s="14"/>
      <c r="BM2051" s="14"/>
      <c r="BN2051" s="14"/>
      <c r="BO2051" s="14"/>
      <c r="BP2051" s="14"/>
      <c r="BQ2051" s="14"/>
      <c r="BR2051" s="14"/>
      <c r="BS2051" s="14"/>
      <c r="BT2051" s="14"/>
      <c r="BU2051" s="14"/>
      <c r="BV2051" s="14"/>
      <c r="BW2051" s="14"/>
      <c r="BX2051" s="14"/>
      <c r="BY2051" s="14"/>
      <c r="BZ2051" s="14"/>
      <c r="CA2051" s="14"/>
      <c r="CB2051" s="14"/>
      <c r="CC2051" s="14"/>
      <c r="CD2051" s="14"/>
      <c r="CE2051" s="14"/>
      <c r="CF2051" s="14"/>
      <c r="CG2051" s="14"/>
      <c r="CH2051" s="14"/>
      <c r="CI2051" s="14"/>
      <c r="CJ2051" s="14"/>
      <c r="CK2051" s="14"/>
      <c r="CL2051" s="14"/>
      <c r="CM2051" s="14"/>
      <c r="CN2051" s="14"/>
      <c r="CO2051" s="14"/>
      <c r="CP2051" s="14"/>
      <c r="CQ2051" s="14"/>
      <c r="CR2051" s="14"/>
      <c r="CS2051" s="14"/>
      <c r="CT2051" s="14"/>
      <c r="CU2051" s="14"/>
      <c r="CV2051" s="14"/>
      <c r="CW2051" s="14"/>
      <c r="CX2051" s="14"/>
      <c r="CY2051" s="14"/>
      <c r="CZ2051" s="14"/>
      <c r="DA2051" s="14"/>
      <c r="DB2051" s="14"/>
      <c r="DC2051" s="14"/>
      <c r="DD2051" s="14"/>
      <c r="DE2051" s="14"/>
      <c r="DF2051" s="14"/>
      <c r="DG2051" s="14"/>
      <c r="DH2051" s="14"/>
      <c r="DI2051" s="14"/>
      <c r="DJ2051" s="14"/>
      <c r="DK2051" s="14"/>
      <c r="DL2051" s="14"/>
      <c r="DM2051" s="14"/>
      <c r="DN2051" s="14"/>
      <c r="DO2051" s="14"/>
      <c r="DP2051" s="14"/>
    </row>
    <row r="2052" spans="18:120" x14ac:dyDescent="0.25">
      <c r="R2052" s="25"/>
      <c r="V2052" s="14"/>
      <c r="W2052" s="14"/>
      <c r="X2052" s="14"/>
      <c r="Y2052" s="14"/>
      <c r="Z2052" s="14"/>
      <c r="AA2052" s="14"/>
      <c r="AB2052" s="14"/>
      <c r="AC2052" s="14"/>
      <c r="AD2052" s="14"/>
      <c r="AE2052" s="14"/>
      <c r="AF2052" s="14"/>
      <c r="AG2052" s="14"/>
      <c r="AH2052" s="14"/>
      <c r="AI2052" s="14"/>
      <c r="AJ2052" s="14"/>
      <c r="AK2052" s="14"/>
      <c r="AL2052" s="14"/>
      <c r="AM2052" s="14"/>
      <c r="AN2052" s="14"/>
      <c r="AO2052" s="14"/>
      <c r="AP2052" s="14"/>
      <c r="AQ2052" s="14"/>
      <c r="AR2052" s="14"/>
      <c r="AS2052" s="14"/>
      <c r="AT2052" s="14"/>
      <c r="AU2052" s="14"/>
      <c r="AV2052" s="14"/>
      <c r="AW2052" s="14"/>
      <c r="AX2052" s="14"/>
      <c r="AY2052" s="14"/>
      <c r="AZ2052" s="14"/>
      <c r="BA2052" s="14"/>
      <c r="BB2052" s="14"/>
      <c r="BC2052" s="14"/>
      <c r="BD2052" s="14"/>
      <c r="BE2052" s="14"/>
      <c r="BF2052" s="14"/>
      <c r="BG2052" s="14"/>
      <c r="BH2052" s="14"/>
      <c r="BI2052" s="14"/>
      <c r="BJ2052" s="14"/>
      <c r="BK2052" s="14"/>
      <c r="BL2052" s="14"/>
      <c r="BM2052" s="14"/>
      <c r="BN2052" s="14"/>
      <c r="BO2052" s="14"/>
      <c r="BP2052" s="14"/>
      <c r="BQ2052" s="14"/>
      <c r="BR2052" s="14"/>
      <c r="BS2052" s="14"/>
      <c r="BT2052" s="14"/>
      <c r="BU2052" s="14"/>
      <c r="BV2052" s="14"/>
      <c r="BW2052" s="14"/>
      <c r="BX2052" s="14"/>
      <c r="BY2052" s="14"/>
      <c r="BZ2052" s="14"/>
      <c r="CA2052" s="14"/>
      <c r="CB2052" s="14"/>
      <c r="CC2052" s="14"/>
      <c r="CD2052" s="14"/>
      <c r="CE2052" s="14"/>
      <c r="CF2052" s="14"/>
      <c r="CG2052" s="14"/>
      <c r="CH2052" s="14"/>
      <c r="CI2052" s="14"/>
      <c r="CJ2052" s="14"/>
      <c r="CK2052" s="14"/>
      <c r="CL2052" s="14"/>
      <c r="CM2052" s="14"/>
      <c r="CN2052" s="14"/>
      <c r="CO2052" s="14"/>
      <c r="CP2052" s="14"/>
      <c r="CQ2052" s="14"/>
      <c r="CR2052" s="14"/>
      <c r="CS2052" s="14"/>
      <c r="CT2052" s="14"/>
      <c r="CU2052" s="14"/>
      <c r="CV2052" s="14"/>
      <c r="CW2052" s="14"/>
      <c r="CX2052" s="14"/>
      <c r="CY2052" s="14"/>
      <c r="CZ2052" s="14"/>
      <c r="DA2052" s="14"/>
      <c r="DB2052" s="14"/>
      <c r="DC2052" s="14"/>
      <c r="DD2052" s="14"/>
      <c r="DE2052" s="14"/>
      <c r="DF2052" s="14"/>
      <c r="DG2052" s="14"/>
      <c r="DH2052" s="14"/>
      <c r="DI2052" s="14"/>
      <c r="DJ2052" s="14"/>
      <c r="DK2052" s="14"/>
      <c r="DL2052" s="14"/>
      <c r="DM2052" s="14"/>
      <c r="DN2052" s="14"/>
      <c r="DO2052" s="14"/>
      <c r="DP2052" s="14"/>
    </row>
    <row r="2053" spans="18:120" x14ac:dyDescent="0.25">
      <c r="R2053" s="25"/>
      <c r="V2053" s="14"/>
      <c r="W2053" s="14"/>
      <c r="X2053" s="14"/>
      <c r="Y2053" s="14"/>
      <c r="Z2053" s="14"/>
      <c r="AA2053" s="14"/>
      <c r="AB2053" s="14"/>
      <c r="AC2053" s="14"/>
      <c r="AD2053" s="14"/>
      <c r="AE2053" s="14"/>
      <c r="AF2053" s="14"/>
      <c r="AG2053" s="14"/>
      <c r="AH2053" s="14"/>
      <c r="AI2053" s="14"/>
      <c r="AJ2053" s="14"/>
      <c r="AK2053" s="14"/>
      <c r="AL2053" s="14"/>
      <c r="AM2053" s="14"/>
      <c r="AN2053" s="14"/>
      <c r="AO2053" s="14"/>
      <c r="AP2053" s="14"/>
      <c r="AQ2053" s="14"/>
      <c r="AR2053" s="14"/>
      <c r="AS2053" s="14"/>
      <c r="AT2053" s="14"/>
      <c r="AU2053" s="14"/>
      <c r="AV2053" s="14"/>
      <c r="AW2053" s="14"/>
      <c r="AX2053" s="14"/>
      <c r="AY2053" s="14"/>
      <c r="AZ2053" s="14"/>
      <c r="BA2053" s="14"/>
      <c r="BB2053" s="14"/>
      <c r="BC2053" s="14"/>
      <c r="BD2053" s="14"/>
      <c r="BE2053" s="14"/>
      <c r="BF2053" s="14"/>
      <c r="BG2053" s="14"/>
      <c r="BH2053" s="14"/>
      <c r="BI2053" s="14"/>
      <c r="BJ2053" s="14"/>
      <c r="BK2053" s="14"/>
      <c r="BL2053" s="14"/>
      <c r="BM2053" s="14"/>
      <c r="BN2053" s="14"/>
      <c r="BO2053" s="14"/>
      <c r="BP2053" s="14"/>
      <c r="BQ2053" s="14"/>
      <c r="BR2053" s="14"/>
      <c r="BS2053" s="14"/>
      <c r="BT2053" s="14"/>
      <c r="BU2053" s="14"/>
      <c r="BV2053" s="14"/>
      <c r="BW2053" s="14"/>
      <c r="BX2053" s="14"/>
      <c r="BY2053" s="14"/>
      <c r="BZ2053" s="14"/>
      <c r="CA2053" s="14"/>
      <c r="CB2053" s="14"/>
      <c r="CC2053" s="14"/>
      <c r="CD2053" s="14"/>
      <c r="CE2053" s="14"/>
      <c r="CF2053" s="14"/>
      <c r="CG2053" s="14"/>
      <c r="CH2053" s="14"/>
      <c r="CI2053" s="14"/>
      <c r="CJ2053" s="14"/>
      <c r="CK2053" s="14"/>
      <c r="CL2053" s="14"/>
      <c r="CM2053" s="14"/>
      <c r="CN2053" s="14"/>
      <c r="CO2053" s="14"/>
      <c r="CP2053" s="14"/>
      <c r="CQ2053" s="14"/>
      <c r="CR2053" s="14"/>
      <c r="CS2053" s="14"/>
      <c r="CT2053" s="14"/>
      <c r="CU2053" s="14"/>
      <c r="CV2053" s="14"/>
      <c r="CW2053" s="14"/>
      <c r="CX2053" s="14"/>
      <c r="CY2053" s="14"/>
      <c r="CZ2053" s="14"/>
      <c r="DA2053" s="14"/>
      <c r="DB2053" s="14"/>
      <c r="DC2053" s="14"/>
      <c r="DD2053" s="14"/>
      <c r="DE2053" s="14"/>
      <c r="DF2053" s="14"/>
      <c r="DG2053" s="14"/>
      <c r="DH2053" s="14"/>
      <c r="DI2053" s="14"/>
      <c r="DJ2053" s="14"/>
      <c r="DK2053" s="14"/>
      <c r="DL2053" s="14"/>
      <c r="DM2053" s="14"/>
      <c r="DN2053" s="14"/>
      <c r="DO2053" s="14"/>
      <c r="DP2053" s="14"/>
    </row>
    <row r="2054" spans="18:120" x14ac:dyDescent="0.25">
      <c r="R2054" s="25"/>
      <c r="V2054" s="14"/>
      <c r="W2054" s="14"/>
      <c r="X2054" s="14"/>
      <c r="Y2054" s="14"/>
      <c r="Z2054" s="14"/>
      <c r="AA2054" s="14"/>
      <c r="AB2054" s="14"/>
      <c r="AC2054" s="14"/>
      <c r="AD2054" s="14"/>
      <c r="AE2054" s="14"/>
      <c r="AF2054" s="14"/>
      <c r="AG2054" s="14"/>
      <c r="AH2054" s="14"/>
      <c r="AI2054" s="14"/>
      <c r="AJ2054" s="14"/>
      <c r="AK2054" s="14"/>
      <c r="AL2054" s="14"/>
      <c r="AM2054" s="14"/>
      <c r="AN2054" s="14"/>
      <c r="AO2054" s="14"/>
      <c r="AP2054" s="14"/>
      <c r="AQ2054" s="14"/>
      <c r="AR2054" s="14"/>
      <c r="AS2054" s="14"/>
      <c r="AT2054" s="14"/>
      <c r="AU2054" s="14"/>
      <c r="AV2054" s="14"/>
      <c r="AW2054" s="14"/>
      <c r="AX2054" s="14"/>
      <c r="AY2054" s="14"/>
      <c r="AZ2054" s="14"/>
      <c r="BA2054" s="14"/>
      <c r="BB2054" s="14"/>
      <c r="BC2054" s="14"/>
      <c r="BD2054" s="14"/>
      <c r="BE2054" s="14"/>
      <c r="BF2054" s="14"/>
      <c r="BG2054" s="14"/>
      <c r="BH2054" s="14"/>
      <c r="BI2054" s="14"/>
      <c r="BJ2054" s="14"/>
      <c r="BK2054" s="14"/>
      <c r="BL2054" s="14"/>
      <c r="BM2054" s="14"/>
      <c r="BN2054" s="14"/>
      <c r="BO2054" s="14"/>
      <c r="BP2054" s="14"/>
      <c r="BQ2054" s="14"/>
      <c r="BR2054" s="14"/>
      <c r="BS2054" s="14"/>
      <c r="BT2054" s="14"/>
      <c r="BU2054" s="14"/>
      <c r="BV2054" s="14"/>
      <c r="BW2054" s="14"/>
      <c r="BX2054" s="14"/>
      <c r="BY2054" s="14"/>
      <c r="BZ2054" s="14"/>
      <c r="CA2054" s="14"/>
      <c r="CB2054" s="14"/>
      <c r="CC2054" s="14"/>
      <c r="CD2054" s="14"/>
      <c r="CE2054" s="14"/>
      <c r="CF2054" s="14"/>
      <c r="CG2054" s="14"/>
      <c r="CH2054" s="14"/>
      <c r="CI2054" s="14"/>
      <c r="CJ2054" s="14"/>
      <c r="CK2054" s="14"/>
      <c r="CL2054" s="14"/>
      <c r="CM2054" s="14"/>
      <c r="CN2054" s="14"/>
      <c r="CO2054" s="14"/>
      <c r="CP2054" s="14"/>
      <c r="CQ2054" s="14"/>
      <c r="CR2054" s="14"/>
      <c r="CS2054" s="14"/>
      <c r="CT2054" s="14"/>
      <c r="CU2054" s="14"/>
      <c r="CV2054" s="14"/>
      <c r="CW2054" s="14"/>
      <c r="CX2054" s="14"/>
      <c r="CY2054" s="14"/>
      <c r="CZ2054" s="14"/>
      <c r="DA2054" s="14"/>
      <c r="DB2054" s="14"/>
      <c r="DC2054" s="14"/>
      <c r="DD2054" s="14"/>
      <c r="DE2054" s="14"/>
      <c r="DF2054" s="14"/>
      <c r="DG2054" s="14"/>
      <c r="DH2054" s="14"/>
      <c r="DI2054" s="14"/>
      <c r="DJ2054" s="14"/>
      <c r="DK2054" s="14"/>
      <c r="DL2054" s="14"/>
      <c r="DM2054" s="14"/>
      <c r="DN2054" s="14"/>
      <c r="DO2054" s="14"/>
      <c r="DP2054" s="14"/>
    </row>
    <row r="2055" spans="18:120" x14ac:dyDescent="0.25">
      <c r="R2055" s="25"/>
      <c r="V2055" s="14"/>
      <c r="W2055" s="14"/>
      <c r="X2055" s="14"/>
      <c r="Y2055" s="14"/>
      <c r="Z2055" s="14"/>
      <c r="AA2055" s="14"/>
      <c r="AB2055" s="14"/>
      <c r="AC2055" s="14"/>
      <c r="AD2055" s="14"/>
      <c r="AE2055" s="14"/>
      <c r="AF2055" s="14"/>
      <c r="AG2055" s="14"/>
      <c r="AH2055" s="14"/>
      <c r="AI2055" s="14"/>
      <c r="AJ2055" s="14"/>
      <c r="AK2055" s="14"/>
      <c r="AL2055" s="14"/>
      <c r="AM2055" s="14"/>
      <c r="AN2055" s="14"/>
      <c r="AO2055" s="14"/>
      <c r="AP2055" s="14"/>
      <c r="AQ2055" s="14"/>
      <c r="AR2055" s="14"/>
      <c r="AS2055" s="14"/>
      <c r="AT2055" s="14"/>
      <c r="AU2055" s="14"/>
      <c r="AV2055" s="14"/>
      <c r="AW2055" s="14"/>
      <c r="AX2055" s="14"/>
      <c r="AY2055" s="14"/>
      <c r="AZ2055" s="14"/>
      <c r="BA2055" s="14"/>
      <c r="BB2055" s="14"/>
      <c r="BC2055" s="14"/>
      <c r="BD2055" s="14"/>
      <c r="BE2055" s="14"/>
      <c r="BF2055" s="14"/>
      <c r="BG2055" s="14"/>
      <c r="BH2055" s="14"/>
      <c r="BI2055" s="14"/>
      <c r="BJ2055" s="14"/>
      <c r="BK2055" s="14"/>
      <c r="BL2055" s="14"/>
      <c r="BM2055" s="14"/>
      <c r="BN2055" s="14"/>
      <c r="BO2055" s="14"/>
      <c r="BP2055" s="14"/>
      <c r="BQ2055" s="14"/>
      <c r="BR2055" s="14"/>
      <c r="BS2055" s="14"/>
      <c r="BT2055" s="14"/>
      <c r="BU2055" s="14"/>
      <c r="BV2055" s="14"/>
      <c r="BW2055" s="14"/>
      <c r="BX2055" s="14"/>
      <c r="BY2055" s="14"/>
      <c r="BZ2055" s="14"/>
      <c r="CA2055" s="14"/>
      <c r="CB2055" s="14"/>
      <c r="CC2055" s="14"/>
      <c r="CD2055" s="14"/>
      <c r="CE2055" s="14"/>
      <c r="CF2055" s="14"/>
      <c r="CG2055" s="14"/>
      <c r="CH2055" s="14"/>
      <c r="CI2055" s="14"/>
      <c r="CJ2055" s="14"/>
      <c r="CK2055" s="14"/>
      <c r="CL2055" s="14"/>
      <c r="CM2055" s="14"/>
      <c r="CN2055" s="14"/>
      <c r="CO2055" s="14"/>
      <c r="CP2055" s="14"/>
      <c r="CQ2055" s="14"/>
      <c r="CR2055" s="14"/>
      <c r="CS2055" s="14"/>
      <c r="CT2055" s="14"/>
      <c r="CU2055" s="14"/>
      <c r="CV2055" s="14"/>
      <c r="CW2055" s="14"/>
      <c r="CX2055" s="14"/>
      <c r="CY2055" s="14"/>
      <c r="CZ2055" s="14"/>
      <c r="DA2055" s="14"/>
      <c r="DB2055" s="14"/>
      <c r="DC2055" s="14"/>
      <c r="DD2055" s="14"/>
      <c r="DE2055" s="14"/>
      <c r="DF2055" s="14"/>
      <c r="DG2055" s="14"/>
      <c r="DH2055" s="14"/>
      <c r="DI2055" s="14"/>
      <c r="DJ2055" s="14"/>
      <c r="DK2055" s="14"/>
      <c r="DL2055" s="14"/>
      <c r="DM2055" s="14"/>
      <c r="DN2055" s="14"/>
      <c r="DO2055" s="14"/>
      <c r="DP2055" s="14"/>
    </row>
    <row r="2056" spans="18:120" x14ac:dyDescent="0.25">
      <c r="R2056" s="25"/>
      <c r="V2056" s="14"/>
      <c r="W2056" s="14"/>
      <c r="X2056" s="14"/>
      <c r="Y2056" s="14"/>
      <c r="Z2056" s="14"/>
      <c r="AA2056" s="14"/>
      <c r="AB2056" s="14"/>
      <c r="AC2056" s="14"/>
      <c r="AD2056" s="14"/>
      <c r="AE2056" s="14"/>
      <c r="AF2056" s="14"/>
      <c r="AG2056" s="14"/>
      <c r="AH2056" s="14"/>
      <c r="AI2056" s="14"/>
      <c r="AJ2056" s="14"/>
      <c r="AK2056" s="14"/>
      <c r="AL2056" s="14"/>
      <c r="AM2056" s="14"/>
      <c r="AN2056" s="14"/>
      <c r="AO2056" s="14"/>
      <c r="AP2056" s="14"/>
      <c r="AQ2056" s="14"/>
      <c r="AR2056" s="14"/>
      <c r="AS2056" s="14"/>
      <c r="AT2056" s="14"/>
      <c r="AU2056" s="14"/>
      <c r="AV2056" s="14"/>
      <c r="AW2056" s="14"/>
      <c r="AX2056" s="14"/>
      <c r="AY2056" s="14"/>
      <c r="AZ2056" s="14"/>
      <c r="BA2056" s="14"/>
      <c r="BB2056" s="14"/>
      <c r="BC2056" s="14"/>
      <c r="BD2056" s="14"/>
      <c r="BE2056" s="14"/>
      <c r="BF2056" s="14"/>
      <c r="BG2056" s="14"/>
      <c r="BH2056" s="14"/>
      <c r="BI2056" s="14"/>
      <c r="BJ2056" s="14"/>
      <c r="BK2056" s="14"/>
      <c r="BL2056" s="14"/>
      <c r="BM2056" s="14"/>
      <c r="BN2056" s="14"/>
      <c r="BO2056" s="14"/>
      <c r="BP2056" s="14"/>
      <c r="BQ2056" s="14"/>
      <c r="BR2056" s="14"/>
      <c r="BS2056" s="14"/>
      <c r="BT2056" s="14"/>
      <c r="BU2056" s="14"/>
      <c r="BV2056" s="14"/>
      <c r="BW2056" s="14"/>
      <c r="BX2056" s="14"/>
      <c r="BY2056" s="14"/>
      <c r="BZ2056" s="14"/>
      <c r="CA2056" s="14"/>
      <c r="CB2056" s="14"/>
      <c r="CC2056" s="14"/>
      <c r="CD2056" s="14"/>
      <c r="CE2056" s="14"/>
      <c r="CF2056" s="14"/>
      <c r="CG2056" s="14"/>
      <c r="CH2056" s="14"/>
      <c r="CI2056" s="14"/>
      <c r="CJ2056" s="14"/>
      <c r="CK2056" s="14"/>
      <c r="CL2056" s="14"/>
      <c r="CM2056" s="14"/>
      <c r="CN2056" s="14"/>
      <c r="CO2056" s="14"/>
      <c r="CP2056" s="14"/>
      <c r="CQ2056" s="14"/>
      <c r="CR2056" s="14"/>
      <c r="CS2056" s="14"/>
      <c r="CT2056" s="14"/>
      <c r="CU2056" s="14"/>
      <c r="CV2056" s="14"/>
      <c r="CW2056" s="14"/>
      <c r="CX2056" s="14"/>
      <c r="CY2056" s="14"/>
      <c r="CZ2056" s="14"/>
      <c r="DA2056" s="14"/>
      <c r="DB2056" s="14"/>
      <c r="DC2056" s="14"/>
      <c r="DD2056" s="14"/>
      <c r="DE2056" s="14"/>
      <c r="DF2056" s="14"/>
      <c r="DG2056" s="14"/>
      <c r="DH2056" s="14"/>
      <c r="DI2056" s="14"/>
      <c r="DJ2056" s="14"/>
      <c r="DK2056" s="14"/>
      <c r="DL2056" s="14"/>
      <c r="DM2056" s="14"/>
      <c r="DN2056" s="14"/>
      <c r="DO2056" s="14"/>
      <c r="DP2056" s="14"/>
    </row>
    <row r="2057" spans="18:120" x14ac:dyDescent="0.25">
      <c r="R2057" s="25"/>
      <c r="V2057" s="14"/>
      <c r="W2057" s="14"/>
      <c r="X2057" s="14"/>
      <c r="Y2057" s="14"/>
      <c r="Z2057" s="14"/>
      <c r="AA2057" s="14"/>
      <c r="AB2057" s="14"/>
      <c r="AC2057" s="14"/>
      <c r="AD2057" s="14"/>
      <c r="AE2057" s="14"/>
      <c r="AF2057" s="14"/>
      <c r="AG2057" s="14"/>
      <c r="AH2057" s="14"/>
      <c r="AI2057" s="14"/>
      <c r="AJ2057" s="14"/>
      <c r="AK2057" s="14"/>
      <c r="AL2057" s="14"/>
      <c r="AM2057" s="14"/>
      <c r="AN2057" s="14"/>
      <c r="AO2057" s="14"/>
      <c r="AP2057" s="14"/>
      <c r="AQ2057" s="14"/>
      <c r="AR2057" s="14"/>
      <c r="AS2057" s="14"/>
      <c r="AT2057" s="14"/>
      <c r="AU2057" s="14"/>
      <c r="AV2057" s="14"/>
      <c r="AW2057" s="14"/>
      <c r="AX2057" s="14"/>
      <c r="AY2057" s="14"/>
      <c r="AZ2057" s="14"/>
      <c r="BA2057" s="14"/>
      <c r="BB2057" s="14"/>
      <c r="BC2057" s="14"/>
      <c r="BD2057" s="14"/>
      <c r="BE2057" s="14"/>
      <c r="BF2057" s="14"/>
      <c r="BG2057" s="14"/>
      <c r="BH2057" s="14"/>
      <c r="BI2057" s="14"/>
      <c r="BJ2057" s="14"/>
      <c r="BK2057" s="14"/>
      <c r="BL2057" s="14"/>
      <c r="BM2057" s="14"/>
      <c r="BN2057" s="14"/>
      <c r="BO2057" s="14"/>
      <c r="BP2057" s="14"/>
      <c r="BQ2057" s="14"/>
      <c r="BR2057" s="14"/>
      <c r="BS2057" s="14"/>
      <c r="BT2057" s="14"/>
      <c r="BU2057" s="14"/>
      <c r="BV2057" s="14"/>
      <c r="BW2057" s="14"/>
      <c r="BX2057" s="14"/>
      <c r="BY2057" s="14"/>
      <c r="BZ2057" s="14"/>
      <c r="CA2057" s="14"/>
      <c r="CB2057" s="14"/>
      <c r="CC2057" s="14"/>
      <c r="CD2057" s="14"/>
      <c r="CE2057" s="14"/>
      <c r="CF2057" s="14"/>
      <c r="CG2057" s="14"/>
      <c r="CH2057" s="14"/>
      <c r="CI2057" s="14"/>
      <c r="CJ2057" s="14"/>
      <c r="CK2057" s="14"/>
      <c r="CL2057" s="14"/>
      <c r="CM2057" s="14"/>
      <c r="CN2057" s="14"/>
      <c r="CO2057" s="14"/>
      <c r="CP2057" s="14"/>
      <c r="CQ2057" s="14"/>
      <c r="CR2057" s="14"/>
      <c r="CS2057" s="14"/>
      <c r="CT2057" s="14"/>
      <c r="CU2057" s="14"/>
      <c r="CV2057" s="14"/>
      <c r="CW2057" s="14"/>
      <c r="CX2057" s="14"/>
      <c r="CY2057" s="14"/>
      <c r="CZ2057" s="14"/>
      <c r="DA2057" s="14"/>
      <c r="DB2057" s="14"/>
      <c r="DC2057" s="14"/>
      <c r="DD2057" s="14"/>
      <c r="DE2057" s="14"/>
      <c r="DF2057" s="14"/>
      <c r="DG2057" s="14"/>
      <c r="DH2057" s="14"/>
      <c r="DI2057" s="14"/>
      <c r="DJ2057" s="14"/>
      <c r="DK2057" s="14"/>
      <c r="DL2057" s="14"/>
      <c r="DM2057" s="14"/>
      <c r="DN2057" s="14"/>
      <c r="DO2057" s="14"/>
      <c r="DP2057" s="14"/>
    </row>
    <row r="2058" spans="18:120" x14ac:dyDescent="0.25">
      <c r="R2058" s="25"/>
      <c r="V2058" s="14"/>
      <c r="W2058" s="14"/>
      <c r="X2058" s="14"/>
      <c r="Y2058" s="14"/>
      <c r="Z2058" s="14"/>
      <c r="AA2058" s="14"/>
      <c r="AB2058" s="14"/>
      <c r="AC2058" s="14"/>
      <c r="AD2058" s="14"/>
      <c r="AE2058" s="14"/>
      <c r="AF2058" s="14"/>
      <c r="AG2058" s="14"/>
      <c r="AH2058" s="14"/>
      <c r="AI2058" s="14"/>
      <c r="AJ2058" s="14"/>
      <c r="AK2058" s="14"/>
      <c r="AL2058" s="14"/>
      <c r="AM2058" s="14"/>
      <c r="AN2058" s="14"/>
      <c r="AO2058" s="14"/>
      <c r="AP2058" s="14"/>
      <c r="AQ2058" s="14"/>
      <c r="AR2058" s="14"/>
      <c r="AS2058" s="14"/>
      <c r="AT2058" s="14"/>
      <c r="AU2058" s="14"/>
      <c r="AV2058" s="14"/>
      <c r="AW2058" s="14"/>
      <c r="AX2058" s="14"/>
      <c r="AY2058" s="14"/>
      <c r="AZ2058" s="14"/>
      <c r="BA2058" s="14"/>
      <c r="BB2058" s="14"/>
      <c r="BC2058" s="14"/>
      <c r="BD2058" s="14"/>
      <c r="BE2058" s="14"/>
      <c r="BF2058" s="14"/>
      <c r="BG2058" s="14"/>
      <c r="BH2058" s="14"/>
      <c r="BI2058" s="14"/>
      <c r="BJ2058" s="14"/>
      <c r="BK2058" s="14"/>
      <c r="BL2058" s="14"/>
      <c r="BM2058" s="14"/>
      <c r="BN2058" s="14"/>
      <c r="BO2058" s="14"/>
      <c r="BP2058" s="14"/>
      <c r="BQ2058" s="14"/>
      <c r="BR2058" s="14"/>
      <c r="BS2058" s="14"/>
      <c r="BT2058" s="14"/>
      <c r="BU2058" s="14"/>
      <c r="BV2058" s="14"/>
      <c r="BW2058" s="14"/>
      <c r="BX2058" s="14"/>
      <c r="BY2058" s="14"/>
      <c r="BZ2058" s="14"/>
      <c r="CA2058" s="14"/>
      <c r="CB2058" s="14"/>
      <c r="CC2058" s="14"/>
      <c r="CD2058" s="14"/>
      <c r="CE2058" s="14"/>
      <c r="CF2058" s="14"/>
      <c r="CG2058" s="14"/>
      <c r="CH2058" s="14"/>
      <c r="CI2058" s="14"/>
      <c r="CJ2058" s="14"/>
      <c r="CK2058" s="14"/>
      <c r="CL2058" s="14"/>
      <c r="CM2058" s="14"/>
      <c r="CN2058" s="14"/>
      <c r="CO2058" s="14"/>
      <c r="CP2058" s="14"/>
      <c r="CQ2058" s="14"/>
      <c r="CR2058" s="14"/>
      <c r="CS2058" s="14"/>
      <c r="CT2058" s="14"/>
      <c r="CU2058" s="14"/>
      <c r="CV2058" s="14"/>
      <c r="CW2058" s="14"/>
      <c r="CX2058" s="14"/>
      <c r="CY2058" s="14"/>
      <c r="CZ2058" s="14"/>
      <c r="DA2058" s="14"/>
      <c r="DB2058" s="14"/>
      <c r="DC2058" s="14"/>
      <c r="DD2058" s="14"/>
      <c r="DE2058" s="14"/>
      <c r="DF2058" s="14"/>
      <c r="DG2058" s="14"/>
      <c r="DH2058" s="14"/>
      <c r="DI2058" s="14"/>
      <c r="DJ2058" s="14"/>
      <c r="DK2058" s="14"/>
      <c r="DL2058" s="14"/>
      <c r="DM2058" s="14"/>
      <c r="DN2058" s="14"/>
      <c r="DO2058" s="14"/>
      <c r="DP2058" s="14"/>
    </row>
    <row r="2059" spans="18:120" x14ac:dyDescent="0.25">
      <c r="R2059" s="25"/>
      <c r="V2059" s="14"/>
      <c r="W2059" s="14"/>
      <c r="X2059" s="14"/>
      <c r="Y2059" s="14"/>
      <c r="Z2059" s="14"/>
      <c r="AA2059" s="14"/>
      <c r="AB2059" s="14"/>
      <c r="AC2059" s="14"/>
      <c r="AD2059" s="14"/>
      <c r="AE2059" s="14"/>
      <c r="AF2059" s="14"/>
      <c r="AG2059" s="14"/>
      <c r="AH2059" s="14"/>
      <c r="AI2059" s="14"/>
      <c r="AJ2059" s="14"/>
      <c r="AK2059" s="14"/>
      <c r="AL2059" s="14"/>
      <c r="AM2059" s="14"/>
      <c r="AN2059" s="14"/>
      <c r="AO2059" s="14"/>
      <c r="AP2059" s="14"/>
      <c r="AQ2059" s="14"/>
      <c r="AR2059" s="14"/>
      <c r="AS2059" s="14"/>
      <c r="AT2059" s="14"/>
      <c r="AU2059" s="14"/>
      <c r="AV2059" s="14"/>
      <c r="AW2059" s="14"/>
      <c r="AX2059" s="14"/>
      <c r="AY2059" s="14"/>
      <c r="AZ2059" s="14"/>
      <c r="BA2059" s="14"/>
      <c r="BB2059" s="14"/>
      <c r="BC2059" s="14"/>
      <c r="BD2059" s="14"/>
      <c r="BE2059" s="14"/>
      <c r="BF2059" s="14"/>
      <c r="BG2059" s="14"/>
      <c r="BH2059" s="14"/>
      <c r="BI2059" s="14"/>
      <c r="BJ2059" s="14"/>
      <c r="BK2059" s="14"/>
      <c r="BL2059" s="14"/>
      <c r="BM2059" s="14"/>
      <c r="BN2059" s="14"/>
      <c r="BO2059" s="14"/>
      <c r="BP2059" s="14"/>
      <c r="BQ2059" s="14"/>
      <c r="BR2059" s="14"/>
      <c r="BS2059" s="14"/>
      <c r="BT2059" s="14"/>
      <c r="BU2059" s="14"/>
      <c r="BV2059" s="14"/>
      <c r="BW2059" s="14"/>
      <c r="BX2059" s="14"/>
      <c r="BY2059" s="14"/>
      <c r="BZ2059" s="14"/>
      <c r="CA2059" s="14"/>
      <c r="CB2059" s="14"/>
      <c r="CC2059" s="14"/>
      <c r="CD2059" s="14"/>
      <c r="CE2059" s="14"/>
      <c r="CF2059" s="14"/>
      <c r="CG2059" s="14"/>
      <c r="CH2059" s="14"/>
      <c r="CI2059" s="14"/>
      <c r="CJ2059" s="14"/>
      <c r="CK2059" s="14"/>
      <c r="CL2059" s="14"/>
      <c r="CM2059" s="14"/>
      <c r="CN2059" s="14"/>
      <c r="CO2059" s="14"/>
      <c r="CP2059" s="14"/>
      <c r="CQ2059" s="14"/>
      <c r="CR2059" s="14"/>
      <c r="CS2059" s="14"/>
      <c r="CT2059" s="14"/>
      <c r="CU2059" s="14"/>
      <c r="CV2059" s="14"/>
      <c r="CW2059" s="14"/>
      <c r="CX2059" s="14"/>
      <c r="CY2059" s="14"/>
      <c r="CZ2059" s="14"/>
      <c r="DA2059" s="14"/>
      <c r="DB2059" s="14"/>
      <c r="DC2059" s="14"/>
      <c r="DD2059" s="14"/>
      <c r="DE2059" s="14"/>
      <c r="DF2059" s="14"/>
      <c r="DG2059" s="14"/>
      <c r="DH2059" s="14"/>
      <c r="DI2059" s="14"/>
      <c r="DJ2059" s="14"/>
      <c r="DK2059" s="14"/>
      <c r="DL2059" s="14"/>
      <c r="DM2059" s="14"/>
      <c r="DN2059" s="14"/>
      <c r="DO2059" s="14"/>
      <c r="DP2059" s="14"/>
    </row>
    <row r="2060" spans="18:120" x14ac:dyDescent="0.25">
      <c r="R2060" s="25"/>
      <c r="V2060" s="14"/>
      <c r="W2060" s="14"/>
      <c r="X2060" s="14"/>
      <c r="Y2060" s="14"/>
      <c r="Z2060" s="14"/>
      <c r="AA2060" s="14"/>
      <c r="AB2060" s="14"/>
      <c r="AC2060" s="14"/>
      <c r="AD2060" s="14"/>
      <c r="AE2060" s="14"/>
      <c r="AF2060" s="14"/>
      <c r="AG2060" s="14"/>
      <c r="AH2060" s="14"/>
      <c r="AI2060" s="14"/>
      <c r="AJ2060" s="14"/>
      <c r="AK2060" s="14"/>
      <c r="AL2060" s="14"/>
      <c r="AM2060" s="14"/>
      <c r="AN2060" s="14"/>
      <c r="AO2060" s="14"/>
      <c r="AP2060" s="14"/>
      <c r="AQ2060" s="14"/>
      <c r="AR2060" s="14"/>
      <c r="AS2060" s="14"/>
      <c r="AT2060" s="14"/>
      <c r="AU2060" s="14"/>
      <c r="AV2060" s="14"/>
      <c r="AW2060" s="14"/>
      <c r="AX2060" s="14"/>
      <c r="AY2060" s="14"/>
      <c r="AZ2060" s="14"/>
      <c r="BA2060" s="14"/>
      <c r="BB2060" s="14"/>
      <c r="BC2060" s="14"/>
      <c r="BD2060" s="14"/>
      <c r="BE2060" s="14"/>
      <c r="BF2060" s="14"/>
      <c r="BG2060" s="14"/>
      <c r="BH2060" s="14"/>
      <c r="BI2060" s="14"/>
      <c r="BJ2060" s="14"/>
      <c r="BK2060" s="14"/>
      <c r="BL2060" s="14"/>
      <c r="BM2060" s="14"/>
      <c r="BN2060" s="14"/>
      <c r="BO2060" s="14"/>
      <c r="BP2060" s="14"/>
      <c r="BQ2060" s="14"/>
      <c r="BR2060" s="14"/>
      <c r="BS2060" s="14"/>
      <c r="BT2060" s="14"/>
      <c r="BU2060" s="14"/>
      <c r="BV2060" s="14"/>
      <c r="BW2060" s="14"/>
      <c r="BX2060" s="14"/>
      <c r="BY2060" s="14"/>
      <c r="BZ2060" s="14"/>
      <c r="CA2060" s="14"/>
      <c r="CB2060" s="14"/>
      <c r="CC2060" s="14"/>
      <c r="CD2060" s="14"/>
      <c r="CE2060" s="14"/>
      <c r="CF2060" s="14"/>
      <c r="CG2060" s="14"/>
      <c r="CH2060" s="14"/>
      <c r="CI2060" s="14"/>
      <c r="CJ2060" s="14"/>
      <c r="CK2060" s="14"/>
      <c r="CL2060" s="14"/>
      <c r="CM2060" s="14"/>
      <c r="CN2060" s="14"/>
      <c r="CO2060" s="14"/>
      <c r="CP2060" s="14"/>
      <c r="CQ2060" s="14"/>
      <c r="CR2060" s="14"/>
      <c r="CS2060" s="14"/>
      <c r="CT2060" s="14"/>
      <c r="CU2060" s="14"/>
      <c r="CV2060" s="14"/>
      <c r="CW2060" s="14"/>
      <c r="CX2060" s="14"/>
      <c r="CY2060" s="14"/>
      <c r="CZ2060" s="14"/>
      <c r="DA2060" s="14"/>
      <c r="DB2060" s="14"/>
      <c r="DC2060" s="14"/>
      <c r="DD2060" s="14"/>
      <c r="DE2060" s="14"/>
      <c r="DF2060" s="14"/>
      <c r="DG2060" s="14"/>
      <c r="DH2060" s="14"/>
      <c r="DI2060" s="14"/>
      <c r="DJ2060" s="14"/>
      <c r="DK2060" s="14"/>
      <c r="DL2060" s="14"/>
      <c r="DM2060" s="14"/>
      <c r="DN2060" s="14"/>
      <c r="DO2060" s="14"/>
      <c r="DP2060" s="14"/>
    </row>
    <row r="2061" spans="18:120" x14ac:dyDescent="0.25">
      <c r="R2061" s="25"/>
      <c r="V2061" s="14"/>
      <c r="W2061" s="14"/>
      <c r="X2061" s="14"/>
      <c r="Y2061" s="14"/>
      <c r="Z2061" s="14"/>
      <c r="AA2061" s="14"/>
      <c r="AB2061" s="14"/>
      <c r="AC2061" s="14"/>
      <c r="AD2061" s="14"/>
      <c r="AE2061" s="14"/>
      <c r="AF2061" s="14"/>
      <c r="AG2061" s="14"/>
      <c r="AH2061" s="14"/>
      <c r="AI2061" s="14"/>
      <c r="AJ2061" s="14"/>
      <c r="AK2061" s="14"/>
      <c r="AL2061" s="14"/>
      <c r="AM2061" s="14"/>
      <c r="AN2061" s="14"/>
      <c r="AO2061" s="14"/>
      <c r="AP2061" s="14"/>
      <c r="AQ2061" s="14"/>
      <c r="AR2061" s="14"/>
      <c r="AS2061" s="14"/>
      <c r="AT2061" s="14"/>
      <c r="AU2061" s="14"/>
      <c r="AV2061" s="14"/>
      <c r="AW2061" s="14"/>
      <c r="AX2061" s="14"/>
      <c r="AY2061" s="14"/>
      <c r="AZ2061" s="14"/>
      <c r="BA2061" s="14"/>
      <c r="BB2061" s="14"/>
      <c r="BC2061" s="14"/>
      <c r="BD2061" s="14"/>
      <c r="BE2061" s="14"/>
      <c r="BF2061" s="14"/>
      <c r="BG2061" s="14"/>
      <c r="BH2061" s="14"/>
      <c r="BI2061" s="14"/>
      <c r="BJ2061" s="14"/>
      <c r="BK2061" s="14"/>
      <c r="BL2061" s="14"/>
      <c r="BM2061" s="14"/>
      <c r="BN2061" s="14"/>
      <c r="BO2061" s="14"/>
      <c r="BP2061" s="14"/>
      <c r="BQ2061" s="14"/>
      <c r="BR2061" s="14"/>
      <c r="BS2061" s="14"/>
      <c r="BT2061" s="14"/>
      <c r="BU2061" s="14"/>
      <c r="BV2061" s="14"/>
      <c r="BW2061" s="14"/>
      <c r="BX2061" s="14"/>
      <c r="BY2061" s="14"/>
      <c r="BZ2061" s="14"/>
      <c r="CA2061" s="14"/>
      <c r="CB2061" s="14"/>
      <c r="CC2061" s="14"/>
      <c r="CD2061" s="14"/>
      <c r="CE2061" s="14"/>
      <c r="CF2061" s="14"/>
      <c r="CG2061" s="14"/>
      <c r="CH2061" s="14"/>
      <c r="CI2061" s="14"/>
      <c r="CJ2061" s="14"/>
      <c r="CK2061" s="14"/>
      <c r="CL2061" s="14"/>
      <c r="CM2061" s="14"/>
      <c r="CN2061" s="14"/>
      <c r="CO2061" s="14"/>
      <c r="CP2061" s="14"/>
      <c r="CQ2061" s="14"/>
      <c r="CR2061" s="14"/>
      <c r="CS2061" s="14"/>
      <c r="CT2061" s="14"/>
      <c r="CU2061" s="14"/>
      <c r="CV2061" s="14"/>
      <c r="CW2061" s="14"/>
      <c r="CX2061" s="14"/>
      <c r="CY2061" s="14"/>
      <c r="CZ2061" s="14"/>
      <c r="DA2061" s="14"/>
      <c r="DB2061" s="14"/>
      <c r="DC2061" s="14"/>
      <c r="DD2061" s="14"/>
      <c r="DE2061" s="14"/>
      <c r="DF2061" s="14"/>
      <c r="DG2061" s="14"/>
      <c r="DH2061" s="14"/>
      <c r="DI2061" s="14"/>
      <c r="DJ2061" s="14"/>
      <c r="DK2061" s="14"/>
      <c r="DL2061" s="14"/>
      <c r="DM2061" s="14"/>
      <c r="DN2061" s="14"/>
      <c r="DO2061" s="14"/>
      <c r="DP2061" s="14"/>
    </row>
    <row r="2062" spans="18:120" x14ac:dyDescent="0.25">
      <c r="R2062" s="25"/>
      <c r="V2062" s="14"/>
      <c r="W2062" s="14"/>
      <c r="X2062" s="14"/>
      <c r="Y2062" s="14"/>
      <c r="Z2062" s="14"/>
      <c r="AA2062" s="14"/>
      <c r="AB2062" s="14"/>
      <c r="AC2062" s="14"/>
      <c r="AD2062" s="14"/>
      <c r="AE2062" s="14"/>
      <c r="AF2062" s="14"/>
      <c r="AG2062" s="14"/>
      <c r="AH2062" s="14"/>
      <c r="AI2062" s="14"/>
      <c r="AJ2062" s="14"/>
      <c r="AK2062" s="14"/>
      <c r="AL2062" s="14"/>
      <c r="AM2062" s="14"/>
      <c r="AN2062" s="14"/>
      <c r="AO2062" s="14"/>
      <c r="AP2062" s="14"/>
      <c r="AQ2062" s="14"/>
      <c r="AR2062" s="14"/>
      <c r="AS2062" s="14"/>
      <c r="AT2062" s="14"/>
      <c r="AU2062" s="14"/>
      <c r="AV2062" s="14"/>
      <c r="AW2062" s="14"/>
      <c r="AX2062" s="14"/>
      <c r="AY2062" s="14"/>
      <c r="AZ2062" s="14"/>
      <c r="BA2062" s="14"/>
      <c r="BB2062" s="14"/>
      <c r="BC2062" s="14"/>
      <c r="BD2062" s="14"/>
      <c r="BE2062" s="14"/>
      <c r="BF2062" s="14"/>
      <c r="BG2062" s="14"/>
      <c r="BH2062" s="14"/>
      <c r="BI2062" s="14"/>
      <c r="BJ2062" s="14"/>
      <c r="BK2062" s="14"/>
      <c r="BL2062" s="14"/>
      <c r="BM2062" s="14"/>
      <c r="BN2062" s="14"/>
      <c r="BO2062" s="14"/>
      <c r="BP2062" s="14"/>
      <c r="BQ2062" s="14"/>
      <c r="BR2062" s="14"/>
      <c r="BS2062" s="14"/>
      <c r="BT2062" s="14"/>
      <c r="BU2062" s="14"/>
      <c r="BV2062" s="14"/>
      <c r="BW2062" s="14"/>
      <c r="BX2062" s="14"/>
      <c r="BY2062" s="14"/>
      <c r="BZ2062" s="14"/>
      <c r="CA2062" s="14"/>
      <c r="CB2062" s="14"/>
      <c r="CC2062" s="14"/>
      <c r="CD2062" s="14"/>
      <c r="CE2062" s="14"/>
      <c r="CF2062" s="14"/>
      <c r="CG2062" s="14"/>
      <c r="CH2062" s="14"/>
      <c r="CI2062" s="14"/>
      <c r="CJ2062" s="14"/>
      <c r="CK2062" s="14"/>
      <c r="CL2062" s="14"/>
      <c r="CM2062" s="14"/>
      <c r="CN2062" s="14"/>
      <c r="CO2062" s="14"/>
      <c r="CP2062" s="14"/>
      <c r="CQ2062" s="14"/>
      <c r="CR2062" s="14"/>
      <c r="CS2062" s="14"/>
      <c r="CT2062" s="14"/>
      <c r="CU2062" s="14"/>
      <c r="CV2062" s="14"/>
      <c r="CW2062" s="14"/>
      <c r="CX2062" s="14"/>
      <c r="CY2062" s="14"/>
      <c r="CZ2062" s="14"/>
      <c r="DA2062" s="14"/>
      <c r="DB2062" s="14"/>
      <c r="DC2062" s="14"/>
      <c r="DD2062" s="14"/>
      <c r="DE2062" s="14"/>
      <c r="DF2062" s="14"/>
      <c r="DG2062" s="14"/>
      <c r="DH2062" s="14"/>
      <c r="DI2062" s="14"/>
      <c r="DJ2062" s="14"/>
      <c r="DK2062" s="14"/>
      <c r="DL2062" s="14"/>
      <c r="DM2062" s="14"/>
      <c r="DN2062" s="14"/>
      <c r="DO2062" s="14"/>
      <c r="DP2062" s="14"/>
    </row>
    <row r="2063" spans="18:120" x14ac:dyDescent="0.25">
      <c r="R2063" s="25"/>
      <c r="V2063" s="14"/>
      <c r="W2063" s="14"/>
      <c r="X2063" s="14"/>
      <c r="Y2063" s="14"/>
      <c r="Z2063" s="14"/>
      <c r="AA2063" s="14"/>
      <c r="AB2063" s="14"/>
      <c r="AC2063" s="14"/>
      <c r="AD2063" s="14"/>
      <c r="AE2063" s="14"/>
      <c r="AF2063" s="14"/>
      <c r="AG2063" s="14"/>
      <c r="AH2063" s="14"/>
      <c r="AI2063" s="14"/>
      <c r="AJ2063" s="14"/>
      <c r="AK2063" s="14"/>
      <c r="AL2063" s="14"/>
      <c r="AM2063" s="14"/>
      <c r="AN2063" s="14"/>
      <c r="AO2063" s="14"/>
      <c r="AP2063" s="14"/>
      <c r="AQ2063" s="14"/>
      <c r="AR2063" s="14"/>
      <c r="AS2063" s="14"/>
      <c r="AT2063" s="14"/>
      <c r="AU2063" s="14"/>
      <c r="AV2063" s="14"/>
      <c r="AW2063" s="14"/>
      <c r="AX2063" s="14"/>
      <c r="AY2063" s="14"/>
      <c r="AZ2063" s="14"/>
      <c r="BA2063" s="14"/>
      <c r="BB2063" s="14"/>
      <c r="BC2063" s="14"/>
      <c r="BD2063" s="14"/>
      <c r="BE2063" s="14"/>
      <c r="BF2063" s="14"/>
      <c r="BG2063" s="14"/>
      <c r="BH2063" s="14"/>
      <c r="BI2063" s="14"/>
      <c r="BJ2063" s="14"/>
      <c r="BK2063" s="14"/>
      <c r="BL2063" s="14"/>
      <c r="BM2063" s="14"/>
      <c r="BN2063" s="14"/>
      <c r="BO2063" s="14"/>
      <c r="BP2063" s="14"/>
      <c r="BQ2063" s="14"/>
      <c r="BR2063" s="14"/>
      <c r="BS2063" s="14"/>
      <c r="BT2063" s="14"/>
      <c r="BU2063" s="14"/>
      <c r="BV2063" s="14"/>
      <c r="BW2063" s="14"/>
      <c r="BX2063" s="14"/>
      <c r="BY2063" s="14"/>
      <c r="BZ2063" s="14"/>
      <c r="CA2063" s="14"/>
      <c r="CB2063" s="14"/>
      <c r="CC2063" s="14"/>
      <c r="CD2063" s="14"/>
      <c r="CE2063" s="14"/>
      <c r="CF2063" s="14"/>
      <c r="CG2063" s="14"/>
      <c r="CH2063" s="14"/>
      <c r="CI2063" s="14"/>
      <c r="CJ2063" s="14"/>
      <c r="CK2063" s="14"/>
      <c r="CL2063" s="14"/>
      <c r="CM2063" s="14"/>
      <c r="CN2063" s="14"/>
      <c r="CO2063" s="14"/>
      <c r="CP2063" s="14"/>
      <c r="CQ2063" s="14"/>
      <c r="CR2063" s="14"/>
      <c r="CS2063" s="14"/>
      <c r="CT2063" s="14"/>
      <c r="CU2063" s="14"/>
      <c r="CV2063" s="14"/>
      <c r="CW2063" s="14"/>
      <c r="CX2063" s="14"/>
      <c r="CY2063" s="14"/>
      <c r="CZ2063" s="14"/>
      <c r="DA2063" s="14"/>
      <c r="DB2063" s="14"/>
      <c r="DC2063" s="14"/>
      <c r="DD2063" s="14"/>
      <c r="DE2063" s="14"/>
      <c r="DF2063" s="14"/>
      <c r="DG2063" s="14"/>
      <c r="DH2063" s="14"/>
      <c r="DI2063" s="14"/>
      <c r="DJ2063" s="14"/>
      <c r="DK2063" s="14"/>
      <c r="DL2063" s="14"/>
      <c r="DM2063" s="14"/>
      <c r="DN2063" s="14"/>
      <c r="DO2063" s="14"/>
      <c r="DP2063" s="14"/>
    </row>
    <row r="2064" spans="18:120" x14ac:dyDescent="0.25">
      <c r="R2064" s="25"/>
      <c r="V2064" s="14"/>
      <c r="W2064" s="14"/>
      <c r="X2064" s="14"/>
      <c r="Y2064" s="14"/>
      <c r="Z2064" s="14"/>
      <c r="AA2064" s="14"/>
      <c r="AB2064" s="14"/>
      <c r="AC2064" s="14"/>
      <c r="AD2064" s="14"/>
      <c r="AE2064" s="14"/>
      <c r="AF2064" s="14"/>
      <c r="AG2064" s="14"/>
      <c r="AH2064" s="14"/>
      <c r="AI2064" s="14"/>
      <c r="AJ2064" s="14"/>
      <c r="AK2064" s="14"/>
      <c r="AL2064" s="14"/>
      <c r="AM2064" s="14"/>
      <c r="AN2064" s="14"/>
      <c r="AO2064" s="14"/>
      <c r="AP2064" s="14"/>
      <c r="AQ2064" s="14"/>
      <c r="AR2064" s="14"/>
      <c r="AS2064" s="14"/>
      <c r="AT2064" s="14"/>
      <c r="AU2064" s="14"/>
      <c r="AV2064" s="14"/>
      <c r="AW2064" s="14"/>
      <c r="AX2064" s="14"/>
      <c r="AY2064" s="14"/>
      <c r="AZ2064" s="14"/>
      <c r="BA2064" s="14"/>
      <c r="BB2064" s="14"/>
      <c r="BC2064" s="14"/>
      <c r="BD2064" s="14"/>
      <c r="BE2064" s="14"/>
      <c r="BF2064" s="14"/>
      <c r="BG2064" s="14"/>
      <c r="BH2064" s="14"/>
      <c r="BI2064" s="14"/>
      <c r="BJ2064" s="14"/>
      <c r="BK2064" s="14"/>
      <c r="BL2064" s="14"/>
      <c r="BM2064" s="14"/>
      <c r="BN2064" s="14"/>
      <c r="BO2064" s="14"/>
      <c r="BP2064" s="14"/>
      <c r="BQ2064" s="14"/>
      <c r="BR2064" s="14"/>
      <c r="BS2064" s="14"/>
      <c r="BT2064" s="14"/>
      <c r="BU2064" s="14"/>
      <c r="BV2064" s="14"/>
      <c r="BW2064" s="14"/>
      <c r="BX2064" s="14"/>
      <c r="BY2064" s="14"/>
      <c r="BZ2064" s="14"/>
      <c r="CA2064" s="14"/>
      <c r="CB2064" s="14"/>
      <c r="CC2064" s="14"/>
      <c r="CD2064" s="14"/>
      <c r="CE2064" s="14"/>
      <c r="CF2064" s="14"/>
      <c r="CG2064" s="14"/>
      <c r="CH2064" s="14"/>
      <c r="CI2064" s="14"/>
      <c r="CJ2064" s="14"/>
      <c r="CK2064" s="14"/>
      <c r="CL2064" s="14"/>
      <c r="CM2064" s="14"/>
      <c r="CN2064" s="14"/>
      <c r="CO2064" s="14"/>
      <c r="CP2064" s="14"/>
      <c r="CQ2064" s="14"/>
      <c r="CR2064" s="14"/>
      <c r="CS2064" s="14"/>
      <c r="CT2064" s="14"/>
      <c r="CU2064" s="14"/>
      <c r="CV2064" s="14"/>
      <c r="CW2064" s="14"/>
      <c r="CX2064" s="14"/>
      <c r="CY2064" s="14"/>
      <c r="CZ2064" s="14"/>
      <c r="DA2064" s="14"/>
      <c r="DB2064" s="14"/>
      <c r="DC2064" s="14"/>
      <c r="DD2064" s="14"/>
      <c r="DE2064" s="14"/>
      <c r="DF2064" s="14"/>
      <c r="DG2064" s="14"/>
      <c r="DH2064" s="14"/>
      <c r="DI2064" s="14"/>
      <c r="DJ2064" s="14"/>
      <c r="DK2064" s="14"/>
      <c r="DL2064" s="14"/>
      <c r="DM2064" s="14"/>
      <c r="DN2064" s="14"/>
      <c r="DO2064" s="14"/>
      <c r="DP2064" s="14"/>
    </row>
    <row r="2065" spans="18:120" x14ac:dyDescent="0.25">
      <c r="R2065" s="25"/>
      <c r="V2065" s="14"/>
      <c r="W2065" s="14"/>
      <c r="X2065" s="14"/>
      <c r="Y2065" s="14"/>
      <c r="Z2065" s="14"/>
      <c r="AA2065" s="14"/>
      <c r="AB2065" s="14"/>
      <c r="AC2065" s="14"/>
      <c r="AD2065" s="14"/>
      <c r="AE2065" s="14"/>
      <c r="AF2065" s="14"/>
      <c r="AG2065" s="14"/>
      <c r="AH2065" s="14"/>
      <c r="AI2065" s="14"/>
      <c r="AJ2065" s="14"/>
      <c r="AK2065" s="14"/>
      <c r="AL2065" s="14"/>
      <c r="AM2065" s="14"/>
      <c r="AN2065" s="14"/>
      <c r="AO2065" s="14"/>
      <c r="AP2065" s="14"/>
      <c r="AQ2065" s="14"/>
      <c r="AR2065" s="14"/>
      <c r="AS2065" s="14"/>
      <c r="AT2065" s="14"/>
      <c r="AU2065" s="14"/>
      <c r="AV2065" s="14"/>
      <c r="AW2065" s="14"/>
      <c r="AX2065" s="14"/>
      <c r="AY2065" s="14"/>
      <c r="AZ2065" s="14"/>
      <c r="BA2065" s="14"/>
      <c r="BB2065" s="14"/>
      <c r="BC2065" s="14"/>
      <c r="BD2065" s="14"/>
      <c r="BE2065" s="14"/>
      <c r="BF2065" s="14"/>
      <c r="BG2065" s="14"/>
      <c r="BH2065" s="14"/>
      <c r="BI2065" s="14"/>
      <c r="BJ2065" s="14"/>
      <c r="BK2065" s="14"/>
      <c r="BL2065" s="14"/>
      <c r="BM2065" s="14"/>
      <c r="BN2065" s="14"/>
      <c r="BO2065" s="14"/>
      <c r="BP2065" s="14"/>
      <c r="BQ2065" s="14"/>
      <c r="BR2065" s="14"/>
      <c r="BS2065" s="14"/>
      <c r="BT2065" s="14"/>
      <c r="BU2065" s="14"/>
      <c r="BV2065" s="14"/>
      <c r="BW2065" s="14"/>
      <c r="BX2065" s="14"/>
      <c r="BY2065" s="14"/>
      <c r="BZ2065" s="14"/>
      <c r="CA2065" s="14"/>
      <c r="CB2065" s="14"/>
      <c r="CC2065" s="14"/>
      <c r="CD2065" s="14"/>
      <c r="CE2065" s="14"/>
      <c r="CF2065" s="14"/>
      <c r="CG2065" s="14"/>
      <c r="CH2065" s="14"/>
      <c r="CI2065" s="14"/>
      <c r="CJ2065" s="14"/>
      <c r="CK2065" s="14"/>
      <c r="CL2065" s="14"/>
      <c r="CM2065" s="14"/>
      <c r="CN2065" s="14"/>
      <c r="CO2065" s="14"/>
      <c r="CP2065" s="14"/>
      <c r="CQ2065" s="14"/>
      <c r="CR2065" s="14"/>
      <c r="CS2065" s="14"/>
      <c r="CT2065" s="14"/>
      <c r="CU2065" s="14"/>
      <c r="CV2065" s="14"/>
      <c r="CW2065" s="14"/>
      <c r="CX2065" s="14"/>
      <c r="CY2065" s="14"/>
      <c r="CZ2065" s="14"/>
      <c r="DA2065" s="14"/>
      <c r="DB2065" s="14"/>
      <c r="DC2065" s="14"/>
      <c r="DD2065" s="14"/>
      <c r="DE2065" s="14"/>
      <c r="DF2065" s="14"/>
      <c r="DG2065" s="14"/>
      <c r="DH2065" s="14"/>
      <c r="DI2065" s="14"/>
      <c r="DJ2065" s="14"/>
      <c r="DK2065" s="14"/>
      <c r="DL2065" s="14"/>
      <c r="DM2065" s="14"/>
      <c r="DN2065" s="14"/>
      <c r="DO2065" s="14"/>
      <c r="DP2065" s="14"/>
    </row>
    <row r="2066" spans="18:120" x14ac:dyDescent="0.25">
      <c r="R2066" s="25"/>
      <c r="V2066" s="14"/>
      <c r="W2066" s="14"/>
      <c r="X2066" s="14"/>
      <c r="Y2066" s="14"/>
      <c r="Z2066" s="14"/>
      <c r="AA2066" s="14"/>
      <c r="AB2066" s="14"/>
      <c r="AC2066" s="14"/>
      <c r="AD2066" s="14"/>
      <c r="AE2066" s="14"/>
      <c r="AF2066" s="14"/>
      <c r="AG2066" s="14"/>
      <c r="AH2066" s="14"/>
      <c r="AI2066" s="14"/>
      <c r="AJ2066" s="14"/>
      <c r="AK2066" s="14"/>
      <c r="AL2066" s="14"/>
      <c r="AM2066" s="14"/>
      <c r="AN2066" s="14"/>
      <c r="AO2066" s="14"/>
      <c r="AP2066" s="14"/>
      <c r="AQ2066" s="14"/>
      <c r="AR2066" s="14"/>
      <c r="AS2066" s="14"/>
      <c r="AT2066" s="14"/>
      <c r="AU2066" s="14"/>
      <c r="AV2066" s="14"/>
      <c r="AW2066" s="14"/>
      <c r="AX2066" s="14"/>
      <c r="AY2066" s="14"/>
      <c r="AZ2066" s="14"/>
      <c r="BA2066" s="14"/>
      <c r="BB2066" s="14"/>
      <c r="BC2066" s="14"/>
      <c r="BD2066" s="14"/>
      <c r="BE2066" s="14"/>
      <c r="BF2066" s="14"/>
      <c r="BG2066" s="14"/>
      <c r="BH2066" s="14"/>
      <c r="BI2066" s="14"/>
      <c r="BJ2066" s="14"/>
      <c r="BK2066" s="14"/>
      <c r="BL2066" s="14"/>
      <c r="BM2066" s="14"/>
      <c r="BN2066" s="14"/>
      <c r="BO2066" s="14"/>
      <c r="BP2066" s="14"/>
      <c r="BQ2066" s="14"/>
      <c r="BR2066" s="14"/>
      <c r="BS2066" s="14"/>
      <c r="BT2066" s="14"/>
      <c r="BU2066" s="14"/>
      <c r="BV2066" s="14"/>
      <c r="BW2066" s="14"/>
      <c r="BX2066" s="14"/>
      <c r="BY2066" s="14"/>
      <c r="BZ2066" s="14"/>
      <c r="CA2066" s="14"/>
      <c r="CB2066" s="14"/>
      <c r="CC2066" s="14"/>
      <c r="CD2066" s="14"/>
      <c r="CE2066" s="14"/>
      <c r="CF2066" s="14"/>
      <c r="CG2066" s="14"/>
      <c r="CH2066" s="14"/>
      <c r="CI2066" s="14"/>
      <c r="CJ2066" s="14"/>
      <c r="CK2066" s="14"/>
      <c r="CL2066" s="14"/>
      <c r="CM2066" s="14"/>
      <c r="CN2066" s="14"/>
      <c r="CO2066" s="14"/>
      <c r="CP2066" s="14"/>
      <c r="CQ2066" s="14"/>
      <c r="CR2066" s="14"/>
      <c r="CS2066" s="14"/>
      <c r="CT2066" s="14"/>
      <c r="CU2066" s="14"/>
      <c r="CV2066" s="14"/>
      <c r="CW2066" s="14"/>
      <c r="CX2066" s="14"/>
      <c r="CY2066" s="14"/>
      <c r="CZ2066" s="14"/>
      <c r="DA2066" s="14"/>
      <c r="DB2066" s="14"/>
      <c r="DC2066" s="14"/>
      <c r="DD2066" s="14"/>
      <c r="DE2066" s="14"/>
      <c r="DF2066" s="14"/>
      <c r="DG2066" s="14"/>
      <c r="DH2066" s="14"/>
      <c r="DI2066" s="14"/>
      <c r="DJ2066" s="14"/>
      <c r="DK2066" s="14"/>
      <c r="DL2066" s="14"/>
      <c r="DM2066" s="14"/>
      <c r="DN2066" s="14"/>
      <c r="DO2066" s="14"/>
      <c r="DP2066" s="14"/>
    </row>
    <row r="2067" spans="18:120" x14ac:dyDescent="0.25">
      <c r="R2067" s="25"/>
      <c r="V2067" s="14"/>
      <c r="W2067" s="14"/>
      <c r="X2067" s="14"/>
      <c r="Y2067" s="14"/>
      <c r="Z2067" s="14"/>
      <c r="AA2067" s="14"/>
      <c r="AB2067" s="14"/>
      <c r="AC2067" s="14"/>
      <c r="AD2067" s="14"/>
      <c r="AE2067" s="14"/>
      <c r="AF2067" s="14"/>
      <c r="AG2067" s="14"/>
      <c r="AH2067" s="14"/>
      <c r="AI2067" s="14"/>
      <c r="AJ2067" s="14"/>
      <c r="AK2067" s="14"/>
      <c r="AL2067" s="14"/>
      <c r="AM2067" s="14"/>
      <c r="AN2067" s="14"/>
      <c r="AO2067" s="14"/>
      <c r="AP2067" s="14"/>
      <c r="AQ2067" s="14"/>
      <c r="AR2067" s="14"/>
      <c r="AS2067" s="14"/>
      <c r="AT2067" s="14"/>
      <c r="AU2067" s="14"/>
      <c r="AV2067" s="14"/>
      <c r="AW2067" s="14"/>
      <c r="AX2067" s="14"/>
      <c r="AY2067" s="14"/>
      <c r="AZ2067" s="14"/>
      <c r="BA2067" s="14"/>
      <c r="BB2067" s="14"/>
      <c r="BC2067" s="14"/>
      <c r="BD2067" s="14"/>
      <c r="BE2067" s="14"/>
      <c r="BF2067" s="14"/>
      <c r="BG2067" s="14"/>
      <c r="BH2067" s="14"/>
      <c r="BI2067" s="14"/>
      <c r="BJ2067" s="14"/>
      <c r="BK2067" s="14"/>
      <c r="BL2067" s="14"/>
      <c r="BM2067" s="14"/>
      <c r="BN2067" s="14"/>
      <c r="BO2067" s="14"/>
      <c r="BP2067" s="14"/>
      <c r="BQ2067" s="14"/>
      <c r="BR2067" s="14"/>
      <c r="BS2067" s="14"/>
      <c r="BT2067" s="14"/>
      <c r="BU2067" s="14"/>
      <c r="BV2067" s="14"/>
      <c r="BW2067" s="14"/>
      <c r="BX2067" s="14"/>
      <c r="BY2067" s="14"/>
      <c r="BZ2067" s="14"/>
      <c r="CA2067" s="14"/>
      <c r="CB2067" s="14"/>
      <c r="CC2067" s="14"/>
      <c r="CD2067" s="14"/>
      <c r="CE2067" s="14"/>
      <c r="CF2067" s="14"/>
      <c r="CG2067" s="14"/>
      <c r="CH2067" s="14"/>
      <c r="CI2067" s="14"/>
      <c r="CJ2067" s="14"/>
      <c r="CK2067" s="14"/>
      <c r="CL2067" s="14"/>
      <c r="CM2067" s="14"/>
      <c r="CN2067" s="14"/>
      <c r="CO2067" s="14"/>
      <c r="CP2067" s="14"/>
      <c r="CQ2067" s="14"/>
      <c r="CR2067" s="14"/>
      <c r="CS2067" s="14"/>
      <c r="CT2067" s="14"/>
      <c r="CU2067" s="14"/>
      <c r="CV2067" s="14"/>
      <c r="CW2067" s="14"/>
      <c r="CX2067" s="14"/>
      <c r="CY2067" s="14"/>
      <c r="CZ2067" s="14"/>
      <c r="DA2067" s="14"/>
      <c r="DB2067" s="14"/>
      <c r="DC2067" s="14"/>
      <c r="DD2067" s="14"/>
      <c r="DE2067" s="14"/>
      <c r="DF2067" s="14"/>
      <c r="DG2067" s="14"/>
      <c r="DH2067" s="14"/>
      <c r="DI2067" s="14"/>
      <c r="DJ2067" s="14"/>
      <c r="DK2067" s="14"/>
      <c r="DL2067" s="14"/>
      <c r="DM2067" s="14"/>
      <c r="DN2067" s="14"/>
      <c r="DO2067" s="14"/>
      <c r="DP2067" s="14"/>
    </row>
    <row r="2068" spans="18:120" x14ac:dyDescent="0.25">
      <c r="R2068" s="25"/>
      <c r="V2068" s="14"/>
      <c r="W2068" s="14"/>
      <c r="X2068" s="14"/>
      <c r="Y2068" s="14"/>
      <c r="Z2068" s="14"/>
      <c r="AA2068" s="14"/>
      <c r="AB2068" s="14"/>
      <c r="AC2068" s="14"/>
      <c r="AD2068" s="14"/>
      <c r="AE2068" s="14"/>
      <c r="AF2068" s="14"/>
      <c r="AG2068" s="14"/>
      <c r="AH2068" s="14"/>
      <c r="AI2068" s="14"/>
      <c r="AJ2068" s="14"/>
      <c r="AK2068" s="14"/>
      <c r="AL2068" s="14"/>
      <c r="AM2068" s="14"/>
      <c r="AN2068" s="14"/>
      <c r="AO2068" s="14"/>
      <c r="AP2068" s="14"/>
      <c r="AQ2068" s="14"/>
      <c r="AR2068" s="14"/>
      <c r="AS2068" s="14"/>
      <c r="AT2068" s="14"/>
      <c r="AU2068" s="14"/>
      <c r="AV2068" s="14"/>
      <c r="AW2068" s="14"/>
      <c r="AX2068" s="14"/>
      <c r="AY2068" s="14"/>
      <c r="AZ2068" s="14"/>
      <c r="BA2068" s="14"/>
      <c r="BB2068" s="14"/>
      <c r="BC2068" s="14"/>
      <c r="BD2068" s="14"/>
      <c r="BE2068" s="14"/>
      <c r="BF2068" s="14"/>
      <c r="BG2068" s="14"/>
      <c r="BH2068" s="14"/>
      <c r="BI2068" s="14"/>
      <c r="BJ2068" s="14"/>
      <c r="BK2068" s="14"/>
      <c r="BL2068" s="14"/>
      <c r="BM2068" s="14"/>
      <c r="BN2068" s="14"/>
      <c r="BO2068" s="14"/>
      <c r="BP2068" s="14"/>
      <c r="BQ2068" s="14"/>
      <c r="BR2068" s="14"/>
      <c r="BS2068" s="14"/>
      <c r="BT2068" s="14"/>
      <c r="BU2068" s="14"/>
      <c r="BV2068" s="14"/>
      <c r="BW2068" s="14"/>
      <c r="BX2068" s="14"/>
      <c r="BY2068" s="14"/>
      <c r="BZ2068" s="14"/>
      <c r="CA2068" s="14"/>
      <c r="CB2068" s="14"/>
      <c r="CC2068" s="14"/>
      <c r="CD2068" s="14"/>
      <c r="CE2068" s="14"/>
      <c r="CF2068" s="14"/>
      <c r="CG2068" s="14"/>
      <c r="CH2068" s="14"/>
      <c r="CI2068" s="14"/>
      <c r="CJ2068" s="14"/>
      <c r="CK2068" s="14"/>
      <c r="CL2068" s="14"/>
      <c r="CM2068" s="14"/>
      <c r="CN2068" s="14"/>
      <c r="CO2068" s="14"/>
      <c r="CP2068" s="14"/>
      <c r="CQ2068" s="14"/>
      <c r="CR2068" s="14"/>
      <c r="CS2068" s="14"/>
      <c r="CT2068" s="14"/>
      <c r="CU2068" s="14"/>
      <c r="CV2068" s="14"/>
      <c r="CW2068" s="14"/>
      <c r="CX2068" s="14"/>
      <c r="CY2068" s="14"/>
      <c r="CZ2068" s="14"/>
      <c r="DA2068" s="14"/>
      <c r="DB2068" s="14"/>
      <c r="DC2068" s="14"/>
      <c r="DD2068" s="14"/>
      <c r="DE2068" s="14"/>
      <c r="DF2068" s="14"/>
      <c r="DG2068" s="14"/>
      <c r="DH2068" s="14"/>
      <c r="DI2068" s="14"/>
      <c r="DJ2068" s="14"/>
      <c r="DK2068" s="14"/>
      <c r="DL2068" s="14"/>
      <c r="DM2068" s="14"/>
      <c r="DN2068" s="14"/>
      <c r="DO2068" s="14"/>
      <c r="DP2068" s="14"/>
    </row>
    <row r="2069" spans="18:120" x14ac:dyDescent="0.25">
      <c r="R2069" s="25"/>
      <c r="V2069" s="14"/>
      <c r="W2069" s="14"/>
      <c r="X2069" s="14"/>
      <c r="Y2069" s="14"/>
      <c r="Z2069" s="14"/>
      <c r="AA2069" s="14"/>
      <c r="AB2069" s="14"/>
      <c r="AC2069" s="14"/>
      <c r="AD2069" s="14"/>
      <c r="AE2069" s="14"/>
      <c r="AF2069" s="14"/>
      <c r="AG2069" s="14"/>
      <c r="AH2069" s="14"/>
      <c r="AI2069" s="14"/>
      <c r="AJ2069" s="14"/>
      <c r="AK2069" s="14"/>
      <c r="AL2069" s="14"/>
      <c r="AM2069" s="14"/>
      <c r="AN2069" s="14"/>
      <c r="AO2069" s="14"/>
      <c r="AP2069" s="14"/>
      <c r="AQ2069" s="14"/>
      <c r="AR2069" s="14"/>
      <c r="AS2069" s="14"/>
      <c r="AT2069" s="14"/>
      <c r="AU2069" s="14"/>
      <c r="AV2069" s="14"/>
      <c r="AW2069" s="14"/>
      <c r="AX2069" s="14"/>
      <c r="AY2069" s="14"/>
      <c r="AZ2069" s="14"/>
      <c r="BA2069" s="14"/>
      <c r="BB2069" s="14"/>
      <c r="BC2069" s="14"/>
      <c r="BD2069" s="14"/>
      <c r="BE2069" s="14"/>
      <c r="BF2069" s="14"/>
      <c r="BG2069" s="14"/>
      <c r="BH2069" s="14"/>
      <c r="BI2069" s="14"/>
      <c r="BJ2069" s="14"/>
      <c r="BK2069" s="14"/>
      <c r="BL2069" s="14"/>
      <c r="BM2069" s="14"/>
      <c r="BN2069" s="14"/>
      <c r="BO2069" s="14"/>
      <c r="BP2069" s="14"/>
      <c r="BQ2069" s="14"/>
      <c r="BR2069" s="14"/>
      <c r="BS2069" s="14"/>
      <c r="BT2069" s="14"/>
      <c r="BU2069" s="14"/>
      <c r="BV2069" s="14"/>
      <c r="BW2069" s="14"/>
      <c r="BX2069" s="14"/>
      <c r="BY2069" s="14"/>
      <c r="BZ2069" s="14"/>
      <c r="CA2069" s="14"/>
      <c r="CB2069" s="14"/>
      <c r="CC2069" s="14"/>
      <c r="CD2069" s="14"/>
      <c r="CE2069" s="14"/>
      <c r="CF2069" s="14"/>
      <c r="CG2069" s="14"/>
      <c r="CH2069" s="14"/>
      <c r="CI2069" s="14"/>
      <c r="CJ2069" s="14"/>
      <c r="CK2069" s="14"/>
      <c r="CL2069" s="14"/>
      <c r="CM2069" s="14"/>
      <c r="CN2069" s="14"/>
      <c r="CO2069" s="14"/>
      <c r="CP2069" s="14"/>
      <c r="CQ2069" s="14"/>
      <c r="CR2069" s="14"/>
      <c r="CS2069" s="14"/>
      <c r="CT2069" s="14"/>
      <c r="CU2069" s="14"/>
      <c r="CV2069" s="14"/>
      <c r="CW2069" s="14"/>
      <c r="CX2069" s="14"/>
      <c r="CY2069" s="14"/>
      <c r="CZ2069" s="14"/>
      <c r="DA2069" s="14"/>
      <c r="DB2069" s="14"/>
      <c r="DC2069" s="14"/>
      <c r="DD2069" s="14"/>
      <c r="DE2069" s="14"/>
      <c r="DF2069" s="14"/>
      <c r="DG2069" s="14"/>
      <c r="DH2069" s="14"/>
      <c r="DI2069" s="14"/>
      <c r="DJ2069" s="14"/>
      <c r="DK2069" s="14"/>
      <c r="DL2069" s="14"/>
      <c r="DM2069" s="14"/>
      <c r="DN2069" s="14"/>
      <c r="DO2069" s="14"/>
      <c r="DP2069" s="14"/>
    </row>
    <row r="2070" spans="18:120" x14ac:dyDescent="0.25">
      <c r="R2070" s="25"/>
      <c r="V2070" s="14"/>
      <c r="W2070" s="14"/>
      <c r="X2070" s="14"/>
      <c r="Y2070" s="14"/>
      <c r="Z2070" s="14"/>
      <c r="AA2070" s="14"/>
      <c r="AB2070" s="14"/>
      <c r="AC2070" s="14"/>
      <c r="AD2070" s="14"/>
      <c r="AE2070" s="14"/>
      <c r="AF2070" s="14"/>
      <c r="AG2070" s="14"/>
      <c r="AH2070" s="14"/>
      <c r="AI2070" s="14"/>
      <c r="AJ2070" s="14"/>
      <c r="AK2070" s="14"/>
      <c r="AL2070" s="14"/>
      <c r="AM2070" s="14"/>
      <c r="AN2070" s="14"/>
      <c r="AO2070" s="14"/>
      <c r="AP2070" s="14"/>
      <c r="AQ2070" s="14"/>
      <c r="AR2070" s="14"/>
      <c r="AS2070" s="14"/>
      <c r="AT2070" s="14"/>
      <c r="AU2070" s="14"/>
      <c r="AV2070" s="14"/>
      <c r="AW2070" s="14"/>
      <c r="AX2070" s="14"/>
      <c r="AY2070" s="14"/>
      <c r="AZ2070" s="14"/>
      <c r="BA2070" s="14"/>
      <c r="BB2070" s="14"/>
      <c r="BC2070" s="14"/>
      <c r="BD2070" s="14"/>
      <c r="BE2070" s="14"/>
      <c r="BF2070" s="14"/>
      <c r="BG2070" s="14"/>
      <c r="BH2070" s="14"/>
      <c r="BI2070" s="14"/>
      <c r="BJ2070" s="14"/>
      <c r="BK2070" s="14"/>
      <c r="BL2070" s="14"/>
      <c r="BM2070" s="14"/>
      <c r="BN2070" s="14"/>
      <c r="BO2070" s="14"/>
      <c r="BP2070" s="14"/>
      <c r="BQ2070" s="14"/>
      <c r="BR2070" s="14"/>
      <c r="BS2070" s="14"/>
      <c r="BT2070" s="14"/>
      <c r="BU2070" s="14"/>
      <c r="BV2070" s="14"/>
      <c r="BW2070" s="14"/>
      <c r="BX2070" s="14"/>
      <c r="BY2070" s="14"/>
      <c r="BZ2070" s="14"/>
      <c r="CA2070" s="14"/>
      <c r="CB2070" s="14"/>
      <c r="CC2070" s="14"/>
      <c r="CD2070" s="14"/>
      <c r="CE2070" s="14"/>
      <c r="CF2070" s="14"/>
      <c r="CG2070" s="14"/>
      <c r="CH2070" s="14"/>
      <c r="CI2070" s="14"/>
      <c r="CJ2070" s="14"/>
      <c r="CK2070" s="14"/>
      <c r="CL2070" s="14"/>
      <c r="CM2070" s="14"/>
      <c r="CN2070" s="14"/>
      <c r="CO2070" s="14"/>
      <c r="CP2070" s="14"/>
      <c r="CQ2070" s="14"/>
      <c r="CR2070" s="14"/>
      <c r="CS2070" s="14"/>
      <c r="CT2070" s="14"/>
      <c r="CU2070" s="14"/>
      <c r="CV2070" s="14"/>
      <c r="CW2070" s="14"/>
      <c r="CX2070" s="14"/>
      <c r="CY2070" s="14"/>
      <c r="CZ2070" s="14"/>
      <c r="DA2070" s="14"/>
      <c r="DB2070" s="14"/>
      <c r="DC2070" s="14"/>
      <c r="DD2070" s="14"/>
      <c r="DE2070" s="14"/>
      <c r="DF2070" s="14"/>
      <c r="DG2070" s="14"/>
      <c r="DH2070" s="14"/>
      <c r="DI2070" s="14"/>
      <c r="DJ2070" s="14"/>
      <c r="DK2070" s="14"/>
      <c r="DL2070" s="14"/>
      <c r="DM2070" s="14"/>
      <c r="DN2070" s="14"/>
      <c r="DO2070" s="14"/>
      <c r="DP2070" s="14"/>
    </row>
    <row r="2071" spans="18:120" x14ac:dyDescent="0.25">
      <c r="R2071" s="25"/>
      <c r="V2071" s="14"/>
      <c r="W2071" s="14"/>
      <c r="X2071" s="14"/>
      <c r="Y2071" s="14"/>
      <c r="Z2071" s="14"/>
      <c r="AA2071" s="14"/>
      <c r="AB2071" s="14"/>
      <c r="AC2071" s="14"/>
      <c r="AD2071" s="14"/>
      <c r="AE2071" s="14"/>
      <c r="AF2071" s="14"/>
      <c r="AG2071" s="14"/>
      <c r="AH2071" s="14"/>
      <c r="AI2071" s="14"/>
      <c r="AJ2071" s="14"/>
      <c r="AK2071" s="14"/>
      <c r="AL2071" s="14"/>
      <c r="AM2071" s="14"/>
      <c r="AN2071" s="14"/>
      <c r="AO2071" s="14"/>
      <c r="AP2071" s="14"/>
      <c r="AQ2071" s="14"/>
      <c r="AR2071" s="14"/>
      <c r="AS2071" s="14"/>
      <c r="AT2071" s="14"/>
      <c r="AU2071" s="14"/>
      <c r="AV2071" s="14"/>
      <c r="AW2071" s="14"/>
      <c r="AX2071" s="14"/>
      <c r="AY2071" s="14"/>
      <c r="AZ2071" s="14"/>
      <c r="BA2071" s="14"/>
      <c r="BB2071" s="14"/>
      <c r="BC2071" s="14"/>
      <c r="BD2071" s="14"/>
      <c r="BE2071" s="14"/>
      <c r="BF2071" s="14"/>
      <c r="BG2071" s="14"/>
      <c r="BH2071" s="14"/>
      <c r="BI2071" s="14"/>
      <c r="BJ2071" s="14"/>
      <c r="BK2071" s="14"/>
      <c r="BL2071" s="14"/>
      <c r="BM2071" s="14"/>
      <c r="BN2071" s="14"/>
      <c r="BO2071" s="14"/>
      <c r="BP2071" s="14"/>
      <c r="BQ2071" s="14"/>
      <c r="BR2071" s="14"/>
      <c r="BS2071" s="14"/>
      <c r="BT2071" s="14"/>
      <c r="BU2071" s="14"/>
      <c r="BV2071" s="14"/>
      <c r="BW2071" s="14"/>
      <c r="BX2071" s="14"/>
      <c r="BY2071" s="14"/>
      <c r="BZ2071" s="14"/>
      <c r="CA2071" s="14"/>
      <c r="CB2071" s="14"/>
      <c r="CC2071" s="14"/>
      <c r="CD2071" s="14"/>
      <c r="CE2071" s="14"/>
      <c r="CF2071" s="14"/>
      <c r="CG2071" s="14"/>
      <c r="CH2071" s="14"/>
      <c r="CI2071" s="14"/>
      <c r="CJ2071" s="14"/>
      <c r="CK2071" s="14"/>
      <c r="CL2071" s="14"/>
      <c r="CM2071" s="14"/>
      <c r="CN2071" s="14"/>
      <c r="CO2071" s="14"/>
      <c r="CP2071" s="14"/>
      <c r="CQ2071" s="14"/>
      <c r="CR2071" s="14"/>
      <c r="CS2071" s="14"/>
      <c r="CT2071" s="14"/>
      <c r="CU2071" s="14"/>
      <c r="CV2071" s="14"/>
      <c r="CW2071" s="14"/>
      <c r="CX2071" s="14"/>
      <c r="CY2071" s="14"/>
      <c r="CZ2071" s="14"/>
      <c r="DA2071" s="14"/>
      <c r="DB2071" s="14"/>
      <c r="DC2071" s="14"/>
      <c r="DD2071" s="14"/>
      <c r="DE2071" s="14"/>
      <c r="DF2071" s="14"/>
      <c r="DG2071" s="14"/>
      <c r="DH2071" s="14"/>
      <c r="DI2071" s="14"/>
      <c r="DJ2071" s="14"/>
      <c r="DK2071" s="14"/>
      <c r="DL2071" s="14"/>
      <c r="DM2071" s="14"/>
      <c r="DN2071" s="14"/>
      <c r="DO2071" s="14"/>
      <c r="DP2071" s="14"/>
    </row>
    <row r="2072" spans="18:120" x14ac:dyDescent="0.25">
      <c r="R2072" s="25"/>
      <c r="V2072" s="14"/>
      <c r="W2072" s="14"/>
      <c r="X2072" s="14"/>
      <c r="Y2072" s="14"/>
      <c r="Z2072" s="14"/>
      <c r="AA2072" s="14"/>
      <c r="AB2072" s="14"/>
      <c r="AC2072" s="14"/>
      <c r="AD2072" s="14"/>
      <c r="AE2072" s="14"/>
      <c r="AF2072" s="14"/>
      <c r="AG2072" s="14"/>
      <c r="AH2072" s="14"/>
      <c r="AI2072" s="14"/>
      <c r="AJ2072" s="14"/>
      <c r="AK2072" s="14"/>
      <c r="AL2072" s="14"/>
      <c r="AM2072" s="14"/>
      <c r="AN2072" s="14"/>
      <c r="AO2072" s="14"/>
      <c r="AP2072" s="14"/>
      <c r="AQ2072" s="14"/>
      <c r="AR2072" s="14"/>
      <c r="AS2072" s="14"/>
      <c r="AT2072" s="14"/>
      <c r="AU2072" s="14"/>
      <c r="AV2072" s="14"/>
      <c r="AW2072" s="14"/>
      <c r="AX2072" s="14"/>
      <c r="AY2072" s="14"/>
      <c r="AZ2072" s="14"/>
      <c r="BA2072" s="14"/>
      <c r="BB2072" s="14"/>
      <c r="BC2072" s="14"/>
      <c r="BD2072" s="14"/>
      <c r="BE2072" s="14"/>
      <c r="BF2072" s="14"/>
      <c r="BG2072" s="14"/>
      <c r="BH2072" s="14"/>
      <c r="BI2072" s="14"/>
      <c r="BJ2072" s="14"/>
      <c r="BK2072" s="14"/>
      <c r="BL2072" s="14"/>
      <c r="BM2072" s="14"/>
      <c r="BN2072" s="14"/>
      <c r="BO2072" s="14"/>
      <c r="BP2072" s="14"/>
      <c r="BQ2072" s="14"/>
      <c r="BR2072" s="14"/>
      <c r="BS2072" s="14"/>
      <c r="BT2072" s="14"/>
      <c r="BU2072" s="14"/>
      <c r="BV2072" s="14"/>
      <c r="BW2072" s="14"/>
      <c r="BX2072" s="14"/>
      <c r="BY2072" s="14"/>
      <c r="BZ2072" s="14"/>
      <c r="CA2072" s="14"/>
      <c r="CB2072" s="14"/>
      <c r="CC2072" s="14"/>
      <c r="CD2072" s="14"/>
      <c r="CE2072" s="14"/>
      <c r="CF2072" s="14"/>
      <c r="CG2072" s="14"/>
      <c r="CH2072" s="14"/>
      <c r="CI2072" s="14"/>
      <c r="CJ2072" s="14"/>
      <c r="CK2072" s="14"/>
      <c r="CL2072" s="14"/>
      <c r="CM2072" s="14"/>
      <c r="CN2072" s="14"/>
      <c r="CO2072" s="14"/>
      <c r="CP2072" s="14"/>
      <c r="CQ2072" s="14"/>
      <c r="CR2072" s="14"/>
      <c r="CS2072" s="14"/>
      <c r="CT2072" s="14"/>
      <c r="CU2072" s="14"/>
      <c r="CV2072" s="14"/>
      <c r="CW2072" s="14"/>
      <c r="CX2072" s="14"/>
      <c r="CY2072" s="14"/>
      <c r="CZ2072" s="14"/>
      <c r="DA2072" s="14"/>
      <c r="DB2072" s="14"/>
      <c r="DC2072" s="14"/>
      <c r="DD2072" s="14"/>
      <c r="DE2072" s="14"/>
      <c r="DF2072" s="14"/>
      <c r="DG2072" s="14"/>
      <c r="DH2072" s="14"/>
      <c r="DI2072" s="14"/>
      <c r="DJ2072" s="14"/>
      <c r="DK2072" s="14"/>
      <c r="DL2072" s="14"/>
      <c r="DM2072" s="14"/>
      <c r="DN2072" s="14"/>
      <c r="DO2072" s="14"/>
      <c r="DP2072" s="14"/>
    </row>
    <row r="2073" spans="18:120" x14ac:dyDescent="0.25">
      <c r="R2073" s="25"/>
      <c r="V2073" s="14"/>
      <c r="W2073" s="14"/>
      <c r="X2073" s="14"/>
      <c r="Y2073" s="14"/>
      <c r="Z2073" s="14"/>
      <c r="AA2073" s="14"/>
      <c r="AB2073" s="14"/>
      <c r="AC2073" s="14"/>
      <c r="AD2073" s="14"/>
      <c r="AE2073" s="14"/>
      <c r="AF2073" s="14"/>
      <c r="AG2073" s="14"/>
      <c r="AH2073" s="14"/>
      <c r="AI2073" s="14"/>
      <c r="AJ2073" s="14"/>
      <c r="AK2073" s="14"/>
      <c r="AL2073" s="14"/>
      <c r="AM2073" s="14"/>
      <c r="AN2073" s="14"/>
      <c r="AO2073" s="14"/>
      <c r="AP2073" s="14"/>
      <c r="AQ2073" s="14"/>
      <c r="AR2073" s="14"/>
      <c r="AS2073" s="14"/>
      <c r="AT2073" s="14"/>
      <c r="AU2073" s="14"/>
      <c r="AV2073" s="14"/>
      <c r="AW2073" s="14"/>
      <c r="AX2073" s="14"/>
      <c r="AY2073" s="14"/>
      <c r="AZ2073" s="14"/>
      <c r="BA2073" s="14"/>
      <c r="BB2073" s="14"/>
      <c r="BC2073" s="14"/>
      <c r="BD2073" s="14"/>
      <c r="BE2073" s="14"/>
      <c r="BF2073" s="14"/>
      <c r="BG2073" s="14"/>
      <c r="BH2073" s="14"/>
      <c r="BI2073" s="14"/>
      <c r="BJ2073" s="14"/>
      <c r="BK2073" s="14"/>
      <c r="BL2073" s="14"/>
      <c r="BM2073" s="14"/>
      <c r="BN2073" s="14"/>
      <c r="BO2073" s="14"/>
      <c r="BP2073" s="14"/>
      <c r="BQ2073" s="14"/>
      <c r="BR2073" s="14"/>
      <c r="BS2073" s="14"/>
      <c r="BT2073" s="14"/>
      <c r="BU2073" s="14"/>
      <c r="BV2073" s="14"/>
      <c r="BW2073" s="14"/>
      <c r="BX2073" s="14"/>
      <c r="BY2073" s="14"/>
      <c r="BZ2073" s="14"/>
      <c r="CA2073" s="14"/>
      <c r="CB2073" s="14"/>
      <c r="CC2073" s="14"/>
      <c r="CD2073" s="14"/>
      <c r="CE2073" s="14"/>
      <c r="CF2073" s="14"/>
      <c r="CG2073" s="14"/>
      <c r="CH2073" s="14"/>
      <c r="CI2073" s="14"/>
      <c r="CJ2073" s="14"/>
      <c r="CK2073" s="14"/>
      <c r="CL2073" s="14"/>
      <c r="CM2073" s="14"/>
      <c r="CN2073" s="14"/>
      <c r="CO2073" s="14"/>
      <c r="CP2073" s="14"/>
      <c r="CQ2073" s="14"/>
      <c r="CR2073" s="14"/>
      <c r="CS2073" s="14"/>
      <c r="CT2073" s="14"/>
      <c r="CU2073" s="14"/>
      <c r="CV2073" s="14"/>
      <c r="CW2073" s="14"/>
      <c r="CX2073" s="14"/>
      <c r="CY2073" s="14"/>
      <c r="CZ2073" s="14"/>
      <c r="DA2073" s="14"/>
      <c r="DB2073" s="14"/>
      <c r="DC2073" s="14"/>
      <c r="DD2073" s="14"/>
      <c r="DE2073" s="14"/>
      <c r="DF2073" s="14"/>
      <c r="DG2073" s="14"/>
      <c r="DH2073" s="14"/>
      <c r="DI2073" s="14"/>
      <c r="DJ2073" s="14"/>
      <c r="DK2073" s="14"/>
      <c r="DL2073" s="14"/>
      <c r="DM2073" s="14"/>
      <c r="DN2073" s="14"/>
      <c r="DO2073" s="14"/>
      <c r="DP2073" s="14"/>
    </row>
    <row r="2074" spans="18:120" x14ac:dyDescent="0.25">
      <c r="R2074" s="25"/>
      <c r="V2074" s="14"/>
      <c r="W2074" s="14"/>
      <c r="X2074" s="14"/>
      <c r="Y2074" s="14"/>
      <c r="Z2074" s="14"/>
      <c r="AA2074" s="14"/>
      <c r="AB2074" s="14"/>
      <c r="AC2074" s="14"/>
      <c r="AD2074" s="14"/>
      <c r="AE2074" s="14"/>
      <c r="AF2074" s="14"/>
      <c r="AG2074" s="14"/>
      <c r="AH2074" s="14"/>
      <c r="AI2074" s="14"/>
      <c r="AJ2074" s="14"/>
      <c r="AK2074" s="14"/>
      <c r="AL2074" s="14"/>
      <c r="AM2074" s="14"/>
      <c r="AN2074" s="14"/>
      <c r="AO2074" s="14"/>
      <c r="AP2074" s="14"/>
      <c r="AQ2074" s="14"/>
      <c r="AR2074" s="14"/>
      <c r="AS2074" s="14"/>
      <c r="AT2074" s="14"/>
      <c r="AU2074" s="14"/>
      <c r="AV2074" s="14"/>
      <c r="AW2074" s="14"/>
      <c r="AX2074" s="14"/>
      <c r="AY2074" s="14"/>
      <c r="AZ2074" s="14"/>
      <c r="BA2074" s="14"/>
      <c r="BB2074" s="14"/>
      <c r="BC2074" s="14"/>
      <c r="BD2074" s="14"/>
      <c r="BE2074" s="14"/>
      <c r="BF2074" s="14"/>
      <c r="BG2074" s="14"/>
      <c r="BH2074" s="14"/>
      <c r="BI2074" s="14"/>
      <c r="BJ2074" s="14"/>
      <c r="BK2074" s="14"/>
      <c r="BL2074" s="14"/>
      <c r="BM2074" s="14"/>
      <c r="BN2074" s="14"/>
      <c r="BO2074" s="14"/>
      <c r="BP2074" s="14"/>
      <c r="BQ2074" s="14"/>
      <c r="BR2074" s="14"/>
      <c r="BS2074" s="14"/>
      <c r="BT2074" s="14"/>
      <c r="BU2074" s="14"/>
      <c r="BV2074" s="14"/>
      <c r="BW2074" s="14"/>
      <c r="BX2074" s="14"/>
      <c r="BY2074" s="14"/>
      <c r="BZ2074" s="14"/>
      <c r="CA2074" s="14"/>
      <c r="CB2074" s="14"/>
      <c r="CC2074" s="14"/>
      <c r="CD2074" s="14"/>
      <c r="CE2074" s="14"/>
      <c r="CF2074" s="14"/>
      <c r="CG2074" s="14"/>
      <c r="CH2074" s="14"/>
      <c r="CI2074" s="14"/>
      <c r="CJ2074" s="14"/>
      <c r="CK2074" s="14"/>
      <c r="CL2074" s="14"/>
      <c r="CM2074" s="14"/>
      <c r="CN2074" s="14"/>
      <c r="CO2074" s="14"/>
      <c r="CP2074" s="14"/>
      <c r="CQ2074" s="14"/>
      <c r="CR2074" s="14"/>
      <c r="CS2074" s="14"/>
      <c r="CT2074" s="14"/>
      <c r="CU2074" s="14"/>
      <c r="CV2074" s="14"/>
      <c r="CW2074" s="14"/>
      <c r="CX2074" s="14"/>
      <c r="CY2074" s="14"/>
      <c r="CZ2074" s="14"/>
      <c r="DA2074" s="14"/>
      <c r="DB2074" s="14"/>
      <c r="DC2074" s="14"/>
      <c r="DD2074" s="14"/>
      <c r="DE2074" s="14"/>
      <c r="DF2074" s="14"/>
      <c r="DG2074" s="14"/>
      <c r="DH2074" s="14"/>
      <c r="DI2074" s="14"/>
      <c r="DJ2074" s="14"/>
      <c r="DK2074" s="14"/>
      <c r="DL2074" s="14"/>
      <c r="DM2074" s="14"/>
      <c r="DN2074" s="14"/>
      <c r="DO2074" s="14"/>
      <c r="DP2074" s="14"/>
    </row>
    <row r="2165" spans="91:114" x14ac:dyDescent="0.25">
      <c r="CM2165" s="20"/>
      <c r="CN2165" s="20"/>
      <c r="CO2165" s="20"/>
      <c r="CP2165" s="20"/>
      <c r="CQ2165" s="20"/>
      <c r="CR2165" s="20"/>
      <c r="CS2165" s="20"/>
      <c r="CT2165" s="20"/>
      <c r="CU2165" s="20"/>
      <c r="CV2165" s="20"/>
      <c r="CW2165" s="20"/>
      <c r="CX2165" s="20"/>
      <c r="CY2165" s="20"/>
      <c r="CZ2165" s="20"/>
      <c r="DA2165" s="20"/>
      <c r="DB2165" s="20"/>
      <c r="DC2165" s="20"/>
      <c r="DD2165" s="20"/>
      <c r="DE2165" s="20"/>
      <c r="DF2165" s="20"/>
      <c r="DG2165" s="20"/>
      <c r="DH2165" s="20"/>
      <c r="DI2165" s="20"/>
      <c r="DJ2165" s="20"/>
    </row>
    <row r="2171" spans="91:114" x14ac:dyDescent="0.25">
      <c r="CM2171" s="20"/>
      <c r="CN2171" s="20"/>
      <c r="CO2171" s="20"/>
      <c r="CP2171" s="20"/>
      <c r="CQ2171" s="20"/>
      <c r="CR2171" s="20"/>
      <c r="CS2171" s="20"/>
      <c r="CT2171" s="20"/>
      <c r="CU2171" s="20"/>
      <c r="CV2171" s="20"/>
      <c r="CW2171" s="20"/>
      <c r="CX2171" s="20"/>
      <c r="CY2171" s="20"/>
      <c r="CZ2171" s="20"/>
      <c r="DA2171" s="20"/>
      <c r="DB2171" s="20"/>
      <c r="DC2171" s="20"/>
      <c r="DD2171" s="20"/>
      <c r="DE2171" s="20"/>
      <c r="DF2171" s="20"/>
      <c r="DG2171" s="20"/>
      <c r="DH2171" s="20"/>
      <c r="DI2171" s="20"/>
      <c r="DJ2171" s="20"/>
    </row>
    <row r="2179" spans="91:114" x14ac:dyDescent="0.25">
      <c r="CM2179" s="20"/>
      <c r="CN2179" s="20"/>
      <c r="CO2179" s="20"/>
      <c r="CP2179" s="20"/>
      <c r="CQ2179" s="20"/>
      <c r="CR2179" s="20"/>
      <c r="CS2179" s="20"/>
      <c r="CT2179" s="20"/>
      <c r="CU2179" s="20"/>
      <c r="CV2179" s="20"/>
      <c r="CW2179" s="20"/>
      <c r="CX2179" s="20"/>
      <c r="CY2179" s="20"/>
      <c r="CZ2179" s="20"/>
      <c r="DA2179" s="20"/>
      <c r="DB2179" s="20"/>
      <c r="DC2179" s="20"/>
      <c r="DD2179" s="20"/>
      <c r="DE2179" s="20"/>
      <c r="DF2179" s="20"/>
      <c r="DG2179" s="20"/>
      <c r="DH2179" s="20"/>
      <c r="DI2179" s="20"/>
      <c r="DJ2179" s="20"/>
    </row>
    <row r="2185" spans="91:114" x14ac:dyDescent="0.25">
      <c r="CM2185" s="20"/>
      <c r="CN2185" s="20"/>
      <c r="CO2185" s="20"/>
      <c r="CP2185" s="20"/>
      <c r="CQ2185" s="20"/>
      <c r="CR2185" s="20"/>
      <c r="CS2185" s="20"/>
      <c r="CT2185" s="20"/>
      <c r="CU2185" s="20"/>
      <c r="CV2185" s="20"/>
      <c r="CW2185" s="20"/>
      <c r="CX2185" s="20"/>
      <c r="CY2185" s="20"/>
      <c r="CZ2185" s="20"/>
      <c r="DA2185" s="20"/>
      <c r="DB2185" s="20"/>
      <c r="DC2185" s="20"/>
      <c r="DD2185" s="20"/>
      <c r="DE2185" s="20"/>
      <c r="DF2185" s="20"/>
      <c r="DG2185" s="20"/>
      <c r="DH2185" s="20"/>
      <c r="DI2185" s="20"/>
      <c r="DJ2185" s="20"/>
    </row>
  </sheetData>
  <autoFilter ref="A1:DM43" xr:uid="{E3CEDC80-AECE-475B-BB61-3916D2AD555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42</vt:i4>
      </vt:variant>
    </vt:vector>
  </HeadingPairs>
  <TitlesOfParts>
    <vt:vector size="49" baseType="lpstr">
      <vt:lpstr>Table - Residential</vt:lpstr>
      <vt:lpstr>Table - Non-Residential</vt:lpstr>
      <vt:lpstr>Temp</vt:lpstr>
      <vt:lpstr>Temp_R</vt:lpstr>
      <vt:lpstr>Names</vt:lpstr>
      <vt:lpstr>NonRes Data</vt:lpstr>
      <vt:lpstr>Res Data</vt:lpstr>
      <vt:lpstr>Aggregator</vt:lpstr>
      <vt:lpstr>Aggregators</vt:lpstr>
      <vt:lpstr>AutoDR</vt:lpstr>
      <vt:lpstr>AutoDRs</vt:lpstr>
      <vt:lpstr>Data</vt:lpstr>
      <vt:lpstr>Data_Headers</vt:lpstr>
      <vt:lpstr>Date</vt:lpstr>
      <vt:lpstr>DualDR</vt:lpstr>
      <vt:lpstr>DualDRs</vt:lpstr>
      <vt:lpstr>EventWindow</vt:lpstr>
      <vt:lpstr>Industries</vt:lpstr>
      <vt:lpstr>Industry</vt:lpstr>
      <vt:lpstr>LCA</vt:lpstr>
      <vt:lpstr>LCAs</vt:lpstr>
      <vt:lpstr>Lookup_Key</vt:lpstr>
      <vt:lpstr>Lookup_Segment</vt:lpstr>
      <vt:lpstr>Product</vt:lpstr>
      <vt:lpstr>Products</vt:lpstr>
      <vt:lpstr>R_Aggregator</vt:lpstr>
      <vt:lpstr>R_Aggregators</vt:lpstr>
      <vt:lpstr>R_CARE</vt:lpstr>
      <vt:lpstr>R_CAREs</vt:lpstr>
      <vt:lpstr>R_Data</vt:lpstr>
      <vt:lpstr>R_DataHeaders</vt:lpstr>
      <vt:lpstr>R_Date</vt:lpstr>
      <vt:lpstr>'Table - Residential'!R_Event_Days</vt:lpstr>
      <vt:lpstr>R_EventWindow</vt:lpstr>
      <vt:lpstr>'Table - Residential'!R_EventWindows</vt:lpstr>
      <vt:lpstr>R_LCA</vt:lpstr>
      <vt:lpstr>R_LCAs</vt:lpstr>
      <vt:lpstr>R_Lookup_Key</vt:lpstr>
      <vt:lpstr>R_Lookup_Segment</vt:lpstr>
      <vt:lpstr>R_Product</vt:lpstr>
      <vt:lpstr>R_Products</vt:lpstr>
      <vt:lpstr>R_ResultType</vt:lpstr>
      <vt:lpstr>R_sublap</vt:lpstr>
      <vt:lpstr>R_sublaps</vt:lpstr>
      <vt:lpstr>ResultType</vt:lpstr>
      <vt:lpstr>SASize</vt:lpstr>
      <vt:lpstr>SizeDesc</vt:lpstr>
      <vt:lpstr>Sublap</vt:lpstr>
      <vt:lpstr>Sublaps</vt:lpstr>
    </vt:vector>
  </TitlesOfParts>
  <Company>AMERESCO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 Abigail</dc:creator>
  <cp:lastModifiedBy>Nguyen, Abigail</cp:lastModifiedBy>
  <dcterms:created xsi:type="dcterms:W3CDTF">2015-12-29T21:28:55Z</dcterms:created>
  <dcterms:modified xsi:type="dcterms:W3CDTF">2022-03-02T20:49:13Z</dcterms:modified>
</cp:coreProperties>
</file>